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codeName="ThisWorkbook"/>
  <mc:AlternateContent xmlns:mc="http://schemas.openxmlformats.org/markup-compatibility/2006">
    <mc:Choice Requires="x15">
      <x15ac:absPath xmlns:x15ac="http://schemas.microsoft.com/office/spreadsheetml/2010/11/ac" url="C:\Users\jsmoker\R19A\documents for Web Page\For Chad\"/>
    </mc:Choice>
  </mc:AlternateContent>
  <bookViews>
    <workbookView xWindow="0" yWindow="0" windowWidth="23040" windowHeight="8796" tabRatio="657" firstSheet="1" activeTab="1"/>
  </bookViews>
  <sheets>
    <sheet name="xVDOT" sheetId="13" state="hidden" r:id="rId1"/>
    <sheet name="User Interface" sheetId="14" r:id="rId2"/>
    <sheet name="Recs" sheetId="15" r:id="rId3"/>
    <sheet name="VDOTHistoricSamplingData" sheetId="16" r:id="rId4"/>
    <sheet name="zDocumentation" sheetId="10" state="hidden" r:id="rId5"/>
    <sheet name="zRecommended Values" sheetId="11" state="hidden" r:id="rId6"/>
    <sheet name="Instructions" sheetId="3" state="hidden" r:id="rId7"/>
    <sheet name="Input Parameters" sheetId="2" r:id="rId8"/>
    <sheet name="Monte Carlo Trial Results" sheetId="4" r:id="rId9"/>
    <sheet name="Chloride Diffusion Coefficient" sheetId="6" state="hidden" r:id="rId10"/>
    <sheet name="List boxes" sheetId="7" state="hidden" r:id="rId11"/>
    <sheet name="zCRR" sheetId="9" state="hidden" r:id="rId12"/>
    <sheet name="zCRR(2)" sheetId="12" state="hidden" r:id="rId13"/>
  </sheets>
  <definedNames>
    <definedName name="_xlnm._FilterDatabase" localSheetId="8" hidden="1">'Monte Carlo Trial Results'!$A$5:$X$5007</definedName>
    <definedName name="ageing_exponent">'List boxes'!$B$2:$B$5</definedName>
    <definedName name="_xlnm.Print_Titles" localSheetId="6">Instructions!$1:$8</definedName>
    <definedName name="_xlnm.Print_Titles" localSheetId="8">'Monte Carlo Trial Results'!$1:$7</definedName>
    <definedName name="SelectBridge">'zRecommended Values'!$B$50:$B$66</definedName>
    <definedName name="Transfer_function">'List boxes'!$B$9:$B$10</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9" i="14" l="1"/>
  <c r="J13" i="14"/>
  <c r="J14" i="14"/>
  <c r="H24" i="14" l="1"/>
  <c r="J10" i="14"/>
  <c r="J11" i="14"/>
  <c r="H34" i="14"/>
  <c r="D26" i="2" s="1"/>
  <c r="S11" i="15"/>
  <c r="K34" i="14" s="1"/>
  <c r="F26" i="2" s="1"/>
  <c r="R11" i="15"/>
  <c r="J34" i="14" s="1"/>
  <c r="E26" i="2" s="1"/>
  <c r="E31" i="2"/>
  <c r="H39" i="14"/>
  <c r="D19" i="2" s="1"/>
  <c r="K32" i="14"/>
  <c r="F20" i="2" s="1"/>
  <c r="H32" i="14"/>
  <c r="D20" i="2" s="1"/>
  <c r="J32" i="14"/>
  <c r="E20" i="2" s="1"/>
  <c r="H27" i="14"/>
  <c r="E28" i="2" s="1"/>
  <c r="H25" i="14"/>
  <c r="E22" i="2" s="1"/>
  <c r="R8" i="15"/>
  <c r="H26" i="14" s="1"/>
  <c r="E25" i="2" s="1"/>
  <c r="N41" i="14"/>
  <c r="M41" i="14"/>
  <c r="K41" i="14"/>
  <c r="F30" i="2" s="1"/>
  <c r="J41" i="14"/>
  <c r="E30" i="2" s="1"/>
  <c r="H41" i="14"/>
  <c r="D30" i="2" s="1"/>
  <c r="N40" i="14"/>
  <c r="M40" i="14"/>
  <c r="K40" i="14"/>
  <c r="F24" i="2" s="1"/>
  <c r="J40" i="14"/>
  <c r="E24" i="2" s="1"/>
  <c r="H40" i="14"/>
  <c r="D24" i="2" s="1"/>
  <c r="H35" i="14"/>
  <c r="D29" i="2" s="1"/>
  <c r="R4467" i="4" l="1"/>
  <c r="R4208" i="4"/>
  <c r="R3935" i="4"/>
  <c r="R3806" i="4"/>
  <c r="R3691" i="4"/>
  <c r="R3596" i="4"/>
  <c r="R3531" i="4"/>
  <c r="R3452" i="4"/>
  <c r="R3371" i="4"/>
  <c r="R3307" i="4"/>
  <c r="R3228" i="4"/>
  <c r="R3147" i="4"/>
  <c r="R3068" i="4"/>
  <c r="R3004" i="4"/>
  <c r="R2923" i="4"/>
  <c r="R2844" i="4"/>
  <c r="R2764" i="4"/>
  <c r="R2684" i="4"/>
  <c r="R2650" i="4"/>
  <c r="R2610" i="4"/>
  <c r="R2570" i="4"/>
  <c r="R2530" i="4"/>
  <c r="R2498" i="4"/>
  <c r="R2458" i="4"/>
  <c r="R2418" i="4"/>
  <c r="R2385" i="4"/>
  <c r="R2338" i="4"/>
  <c r="R2306" i="4"/>
  <c r="R2273" i="4"/>
  <c r="R2226" i="4"/>
  <c r="R2193" i="4"/>
  <c r="R2161" i="4"/>
  <c r="R2114" i="4"/>
  <c r="R2081" i="4"/>
  <c r="R2042" i="4"/>
  <c r="R2001" i="4"/>
  <c r="R1977" i="4"/>
  <c r="R1946" i="4"/>
  <c r="R1914" i="4"/>
  <c r="R1889" i="4"/>
  <c r="R1865" i="4"/>
  <c r="R1833" i="4"/>
  <c r="R1802" i="4"/>
  <c r="R1777" i="4"/>
  <c r="R1745" i="4"/>
  <c r="R1721" i="4"/>
  <c r="R1690" i="4"/>
  <c r="R1658" i="4"/>
  <c r="R1633" i="4"/>
  <c r="R1609" i="4"/>
  <c r="R1577" i="4"/>
  <c r="R1546" i="4"/>
  <c r="R1521" i="4"/>
  <c r="R1489" i="4"/>
  <c r="R1465" i="4"/>
  <c r="R1434" i="4"/>
  <c r="R1402" i="4"/>
  <c r="R1377" i="4"/>
  <c r="R1353" i="4"/>
  <c r="R1321" i="4"/>
  <c r="R1290" i="4"/>
  <c r="R1265" i="4"/>
  <c r="R1233" i="4"/>
  <c r="R1209" i="4"/>
  <c r="R1178" i="4"/>
  <c r="R1146" i="4"/>
  <c r="R1121" i="4"/>
  <c r="R1097" i="4"/>
  <c r="R1065" i="4"/>
  <c r="R1034" i="4"/>
  <c r="R1009" i="4"/>
  <c r="R977" i="4"/>
  <c r="R953" i="4"/>
  <c r="R922" i="4"/>
  <c r="R890" i="4"/>
  <c r="R865" i="4"/>
  <c r="R841" i="4"/>
  <c r="R809" i="4"/>
  <c r="R778" i="4"/>
  <c r="R753" i="4"/>
  <c r="R721" i="4"/>
  <c r="R697" i="4"/>
  <c r="R666" i="4"/>
  <c r="R638" i="4"/>
  <c r="R624" i="4"/>
  <c r="R4403" i="4"/>
  <c r="R4031" i="4"/>
  <c r="R3839" i="4"/>
  <c r="R3659" i="4"/>
  <c r="R3564" i="4"/>
  <c r="R3468" i="4"/>
  <c r="R3356" i="4"/>
  <c r="R3260" i="4"/>
  <c r="R3179" i="4"/>
  <c r="R3052" i="4"/>
  <c r="R2956" i="4"/>
  <c r="R2859" i="4"/>
  <c r="R2748" i="4"/>
  <c r="R2673" i="4"/>
  <c r="R2618" i="4"/>
  <c r="R2562" i="4"/>
  <c r="R2513" i="4"/>
  <c r="R2466" i="4"/>
  <c r="R2417" i="4"/>
  <c r="R2362" i="4"/>
  <c r="R2314" i="4"/>
  <c r="R2257" i="4"/>
  <c r="R2210" i="4"/>
  <c r="R2162" i="4"/>
  <c r="R2106" i="4"/>
  <c r="R2058" i="4"/>
  <c r="R2017" i="4"/>
  <c r="R1969" i="4"/>
  <c r="R1930" i="4"/>
  <c r="R1897" i="4"/>
  <c r="R1850" i="4"/>
  <c r="R1818" i="4"/>
  <c r="R1785" i="4"/>
  <c r="R1738" i="4"/>
  <c r="R1705" i="4"/>
  <c r="R1673" i="4"/>
  <c r="R1626" i="4"/>
  <c r="R1593" i="4"/>
  <c r="R1553" i="4"/>
  <c r="R1513" i="4"/>
  <c r="R1481" i="4"/>
  <c r="R1441" i="4"/>
  <c r="R1401" i="4"/>
  <c r="R1361" i="4"/>
  <c r="R1329" i="4"/>
  <c r="R1289" i="4"/>
  <c r="R1249" i="4"/>
  <c r="R1210" i="4"/>
  <c r="R1169" i="4"/>
  <c r="R1137" i="4"/>
  <c r="R1098" i="4"/>
  <c r="R1057" i="4"/>
  <c r="R1018" i="4"/>
  <c r="R986" i="4"/>
  <c r="R945" i="4"/>
  <c r="R906" i="4"/>
  <c r="R873" i="4"/>
  <c r="R826" i="4"/>
  <c r="R794" i="4"/>
  <c r="R761" i="4"/>
  <c r="R714" i="4"/>
  <c r="R681" i="4"/>
  <c r="R649" i="4"/>
  <c r="R621" i="4"/>
  <c r="R605" i="4"/>
  <c r="R592" i="4"/>
  <c r="R580" i="4"/>
  <c r="R564" i="4"/>
  <c r="R549" i="4"/>
  <c r="R536" i="4"/>
  <c r="R520" i="4"/>
  <c r="R508" i="4"/>
  <c r="R493" i="4"/>
  <c r="R477" i="4"/>
  <c r="R465" i="4"/>
  <c r="R456" i="4"/>
  <c r="R444" i="4"/>
  <c r="R433" i="4"/>
  <c r="R424" i="4"/>
  <c r="R412" i="4"/>
  <c r="R401" i="4"/>
  <c r="R392" i="4"/>
  <c r="R380" i="4"/>
  <c r="R369" i="4"/>
  <c r="R360" i="4"/>
  <c r="R348" i="4"/>
  <c r="R337" i="4"/>
  <c r="R328" i="4"/>
  <c r="R316" i="4"/>
  <c r="R305" i="4"/>
  <c r="R296" i="4"/>
  <c r="R284" i="4"/>
  <c r="R273" i="4"/>
  <c r="R264" i="4"/>
  <c r="R252" i="4"/>
  <c r="R241" i="4"/>
  <c r="R232" i="4"/>
  <c r="R220" i="4"/>
  <c r="R209" i="4"/>
  <c r="R200" i="4"/>
  <c r="R188" i="4"/>
  <c r="R177" i="4"/>
  <c r="R168" i="4"/>
  <c r="R156" i="4"/>
  <c r="R145" i="4"/>
  <c r="R136" i="4"/>
  <c r="R124" i="4"/>
  <c r="R113" i="4"/>
  <c r="R104" i="4"/>
  <c r="R92" i="4"/>
  <c r="R81" i="4"/>
  <c r="R72" i="4"/>
  <c r="R60" i="4"/>
  <c r="R49" i="4"/>
  <c r="R40" i="4"/>
  <c r="R28" i="4"/>
  <c r="R17" i="4"/>
  <c r="R8" i="4"/>
  <c r="R4336" i="4"/>
  <c r="R3999" i="4"/>
  <c r="R3775" i="4"/>
  <c r="R3644" i="4"/>
  <c r="R3532" i="4"/>
  <c r="R3435" i="4"/>
  <c r="R3340" i="4"/>
  <c r="R3243" i="4"/>
  <c r="R3132" i="4"/>
  <c r="R3020" i="4"/>
  <c r="R2940" i="4"/>
  <c r="R2828" i="4"/>
  <c r="R2731" i="4"/>
  <c r="R2657" i="4"/>
  <c r="R2594" i="4"/>
  <c r="R2554" i="4"/>
  <c r="R2506" i="4"/>
  <c r="R2449" i="4"/>
  <c r="R2401" i="4"/>
  <c r="R2354" i="4"/>
  <c r="R2298" i="4"/>
  <c r="R2250" i="4"/>
  <c r="R2202" i="4"/>
  <c r="R2145" i="4"/>
  <c r="R2098" i="4"/>
  <c r="R2050" i="4"/>
  <c r="R1994" i="4"/>
  <c r="R1961" i="4"/>
  <c r="R1929" i="4"/>
  <c r="R1882" i="4"/>
  <c r="R1849" i="4"/>
  <c r="R1809" i="4"/>
  <c r="R1769" i="4"/>
  <c r="R1737" i="4"/>
  <c r="R1697" i="4"/>
  <c r="R1657" i="4"/>
  <c r="R1617" i="4"/>
  <c r="R1585" i="4"/>
  <c r="R1545" i="4"/>
  <c r="R1505" i="4"/>
  <c r="R1466" i="4"/>
  <c r="R1425" i="4"/>
  <c r="R1393" i="4"/>
  <c r="R1354" i="4"/>
  <c r="R1313" i="4"/>
  <c r="R1274" i="4"/>
  <c r="R1242" i="4"/>
  <c r="R1201" i="4"/>
  <c r="R1162" i="4"/>
  <c r="R1129" i="4"/>
  <c r="R1082" i="4"/>
  <c r="R1050" i="4"/>
  <c r="R20" i="4"/>
  <c r="R33" i="4"/>
  <c r="R48" i="4"/>
  <c r="R64" i="4"/>
  <c r="R76" i="4"/>
  <c r="R89" i="4"/>
  <c r="R105" i="4"/>
  <c r="R120" i="4"/>
  <c r="R132" i="4"/>
  <c r="R148" i="4"/>
  <c r="R161" i="4"/>
  <c r="R176" i="4"/>
  <c r="R192" i="4"/>
  <c r="R204" i="4"/>
  <c r="R217" i="4"/>
  <c r="R233" i="4"/>
  <c r="R248" i="4"/>
  <c r="R260" i="4"/>
  <c r="R276" i="4"/>
  <c r="R289" i="4"/>
  <c r="R304" i="4"/>
  <c r="R320" i="4"/>
  <c r="R332" i="4"/>
  <c r="R345" i="4"/>
  <c r="R361" i="4"/>
  <c r="R376" i="4"/>
  <c r="R388" i="4"/>
  <c r="R404" i="4"/>
  <c r="R417" i="4"/>
  <c r="R432" i="4"/>
  <c r="R448" i="4"/>
  <c r="R460" i="4"/>
  <c r="R476" i="4"/>
  <c r="R496" i="4"/>
  <c r="R516" i="4"/>
  <c r="R532" i="4"/>
  <c r="R552" i="4"/>
  <c r="R572" i="4"/>
  <c r="R589" i="4"/>
  <c r="R612" i="4"/>
  <c r="R632" i="4"/>
  <c r="R673" i="4"/>
  <c r="R730" i="4"/>
  <c r="R777" i="4"/>
  <c r="R825" i="4"/>
  <c r="R881" i="4"/>
  <c r="R929" i="4"/>
  <c r="R970" i="4"/>
  <c r="R1033" i="4"/>
  <c r="R1105" i="4"/>
  <c r="R1185" i="4"/>
  <c r="R1257" i="4"/>
  <c r="R1337" i="4"/>
  <c r="R1417" i="4"/>
  <c r="R1482" i="4"/>
  <c r="R1562" i="4"/>
  <c r="R1641" i="4"/>
  <c r="R1713" i="4"/>
  <c r="R1786" i="4"/>
  <c r="R1866" i="4"/>
  <c r="R1937" i="4"/>
  <c r="R2018" i="4"/>
  <c r="R2129" i="4"/>
  <c r="R2225" i="4"/>
  <c r="R2330" i="4"/>
  <c r="R2426" i="4"/>
  <c r="R2529" i="4"/>
  <c r="R2626" i="4"/>
  <c r="R2795" i="4"/>
  <c r="R2972" i="4"/>
  <c r="R3180" i="4"/>
  <c r="R3403" i="4"/>
  <c r="R3580" i="4"/>
  <c r="R3871" i="4"/>
  <c r="R4531" i="4"/>
  <c r="R9" i="4"/>
  <c r="R24" i="4"/>
  <c r="R36" i="4"/>
  <c r="R52" i="4"/>
  <c r="R65" i="4"/>
  <c r="R80" i="4"/>
  <c r="R96" i="4"/>
  <c r="R108" i="4"/>
  <c r="R121" i="4"/>
  <c r="R137" i="4"/>
  <c r="R152" i="4"/>
  <c r="R164" i="4"/>
  <c r="R180" i="4"/>
  <c r="R193" i="4"/>
  <c r="R208" i="4"/>
  <c r="R224" i="4"/>
  <c r="R236" i="4"/>
  <c r="R249" i="4"/>
  <c r="R265" i="4"/>
  <c r="R280" i="4"/>
  <c r="R292" i="4"/>
  <c r="R308" i="4"/>
  <c r="R321" i="4"/>
  <c r="R336" i="4"/>
  <c r="R352" i="4"/>
  <c r="R364" i="4"/>
  <c r="R377" i="4"/>
  <c r="R393" i="4"/>
  <c r="R408" i="4"/>
  <c r="R420" i="4"/>
  <c r="R436" i="4"/>
  <c r="R449" i="4"/>
  <c r="R464" i="4"/>
  <c r="R484" i="4"/>
  <c r="R500" i="4"/>
  <c r="R517" i="4"/>
  <c r="R540" i="4"/>
  <c r="R557" i="4"/>
  <c r="R573" i="4"/>
  <c r="R596" i="4"/>
  <c r="R613" i="4"/>
  <c r="R637" i="4"/>
  <c r="R689" i="4"/>
  <c r="R737" i="4"/>
  <c r="R785" i="4"/>
  <c r="R842" i="4"/>
  <c r="R889" i="4"/>
  <c r="R937" i="4"/>
  <c r="R993" i="4"/>
  <c r="R1041" i="4"/>
  <c r="R1114" i="4"/>
  <c r="R1193" i="4"/>
  <c r="R1273" i="4"/>
  <c r="R1338" i="4"/>
  <c r="R1418" i="4"/>
  <c r="R1498" i="4"/>
  <c r="R1569" i="4"/>
  <c r="R1649" i="4"/>
  <c r="R1722" i="4"/>
  <c r="R1801" i="4"/>
  <c r="R1873" i="4"/>
  <c r="R1953" i="4"/>
  <c r="R2033" i="4"/>
  <c r="R2138" i="4"/>
  <c r="R2242" i="4"/>
  <c r="R2337" i="4"/>
  <c r="R2442" i="4"/>
  <c r="R2545" i="4"/>
  <c r="R2641" i="4"/>
  <c r="R2796" i="4"/>
  <c r="R3019" i="4"/>
  <c r="R3196" i="4"/>
  <c r="R3404" i="4"/>
  <c r="R3627" i="4"/>
  <c r="R3934" i="4"/>
  <c r="R4782" i="4"/>
  <c r="R12" i="4"/>
  <c r="R25" i="4"/>
  <c r="R41" i="4"/>
  <c r="R56" i="4"/>
  <c r="R68" i="4"/>
  <c r="R84" i="4"/>
  <c r="R97" i="4"/>
  <c r="R112" i="4"/>
  <c r="R128" i="4"/>
  <c r="R140" i="4"/>
  <c r="R153" i="4"/>
  <c r="R169" i="4"/>
  <c r="R184" i="4"/>
  <c r="R196" i="4"/>
  <c r="R212" i="4"/>
  <c r="R225" i="4"/>
  <c r="R240" i="4"/>
  <c r="R256" i="4"/>
  <c r="R268" i="4"/>
  <c r="R281" i="4"/>
  <c r="R297" i="4"/>
  <c r="R312" i="4"/>
  <c r="R324" i="4"/>
  <c r="R340" i="4"/>
  <c r="R353" i="4"/>
  <c r="R368" i="4"/>
  <c r="R384" i="4"/>
  <c r="R396" i="4"/>
  <c r="R409" i="4"/>
  <c r="R425" i="4"/>
  <c r="R440" i="4"/>
  <c r="R452" i="4"/>
  <c r="R468" i="4"/>
  <c r="R485" i="4"/>
  <c r="R504" i="4"/>
  <c r="R525" i="4"/>
  <c r="R541" i="4"/>
  <c r="R560" i="4"/>
  <c r="R581" i="4"/>
  <c r="R600" i="4"/>
  <c r="R616" i="4"/>
  <c r="R650" i="4"/>
  <c r="R698" i="4"/>
  <c r="R745" i="4"/>
  <c r="R801" i="4"/>
  <c r="R849" i="4"/>
  <c r="R905" i="4"/>
  <c r="R954" i="4"/>
  <c r="R1001" i="4"/>
  <c r="R1073" i="4"/>
  <c r="R1145" i="4"/>
  <c r="R1225" i="4"/>
  <c r="R1297" i="4"/>
  <c r="R1370" i="4"/>
  <c r="R1449" i="4"/>
  <c r="R1529" i="4"/>
  <c r="R1594" i="4"/>
  <c r="R1674" i="4"/>
  <c r="R1754" i="4"/>
  <c r="R1825" i="4"/>
  <c r="R1905" i="4"/>
  <c r="R1978" i="4"/>
  <c r="R2074" i="4"/>
  <c r="R2170" i="4"/>
  <c r="R2274" i="4"/>
  <c r="R2370" i="4"/>
  <c r="R2481" i="4"/>
  <c r="R2586" i="4"/>
  <c r="R2674" i="4"/>
  <c r="R2891" i="4"/>
  <c r="R3084" i="4"/>
  <c r="R3276" i="4"/>
  <c r="R3484" i="4"/>
  <c r="R3692" i="4"/>
  <c r="R4080" i="4"/>
  <c r="R16" i="4"/>
  <c r="R32" i="4"/>
  <c r="R44" i="4"/>
  <c r="R57" i="4"/>
  <c r="R73" i="4"/>
  <c r="R88" i="4"/>
  <c r="R100" i="4"/>
  <c r="R116" i="4"/>
  <c r="R129" i="4"/>
  <c r="R144" i="4"/>
  <c r="R160" i="4"/>
  <c r="R172" i="4"/>
  <c r="R185" i="4"/>
  <c r="R201" i="4"/>
  <c r="R216" i="4"/>
  <c r="R228" i="4"/>
  <c r="R244" i="4"/>
  <c r="R257" i="4"/>
  <c r="R272" i="4"/>
  <c r="R288" i="4"/>
  <c r="R300" i="4"/>
  <c r="R313" i="4"/>
  <c r="R329" i="4"/>
  <c r="R344" i="4"/>
  <c r="R356" i="4"/>
  <c r="R372" i="4"/>
  <c r="R385" i="4"/>
  <c r="R400" i="4"/>
  <c r="R416" i="4"/>
  <c r="R428" i="4"/>
  <c r="R441" i="4"/>
  <c r="R457" i="4"/>
  <c r="R472" i="4"/>
  <c r="R488" i="4"/>
  <c r="R509" i="4"/>
  <c r="R528" i="4"/>
  <c r="R548" i="4"/>
  <c r="R568" i="4"/>
  <c r="R584" i="4"/>
  <c r="R604" i="4"/>
  <c r="R628" i="4"/>
  <c r="R657" i="4"/>
  <c r="R713" i="4"/>
  <c r="R762" i="4"/>
  <c r="R817" i="4"/>
  <c r="R858" i="4"/>
  <c r="R913" i="4"/>
  <c r="R969" i="4"/>
  <c r="R1017" i="4"/>
  <c r="R1081" i="4"/>
  <c r="R1161" i="4"/>
  <c r="R1226" i="4"/>
  <c r="R1306" i="4"/>
  <c r="R1385" i="4"/>
  <c r="R1457" i="4"/>
  <c r="R1530" i="4"/>
  <c r="R1610" i="4"/>
  <c r="R1681" i="4"/>
  <c r="R1761" i="4"/>
  <c r="R1841" i="4"/>
  <c r="R1913" i="4"/>
  <c r="R1993" i="4"/>
  <c r="R2082" i="4"/>
  <c r="R2186" i="4"/>
  <c r="R2289" i="4"/>
  <c r="R2394" i="4"/>
  <c r="R2482" i="4"/>
  <c r="R2593" i="4"/>
  <c r="R2716" i="4"/>
  <c r="R2892" i="4"/>
  <c r="R3115" i="4"/>
  <c r="R3308" i="4"/>
  <c r="R3516" i="4"/>
  <c r="R3711" i="4"/>
  <c r="R4211" i="4"/>
  <c r="R4890" i="4"/>
  <c r="R4773" i="4"/>
  <c r="R4528" i="4"/>
  <c r="R4400" i="4"/>
  <c r="R4272" i="4"/>
  <c r="R4144" i="4"/>
  <c r="R4030" i="4"/>
  <c r="R3966" i="4"/>
  <c r="R3902" i="4"/>
  <c r="R3838" i="4"/>
  <c r="R3774" i="4"/>
  <c r="R3710" i="4"/>
  <c r="R3675" i="4"/>
  <c r="R3643" i="4"/>
  <c r="R3611" i="4"/>
  <c r="R3579" i="4"/>
  <c r="R3547" i="4"/>
  <c r="R3515" i="4"/>
  <c r="R3483" i="4"/>
  <c r="R3451" i="4"/>
  <c r="R3419" i="4"/>
  <c r="R3387" i="4"/>
  <c r="R3355" i="4"/>
  <c r="R3323" i="4"/>
  <c r="R3291" i="4"/>
  <c r="R3259" i="4"/>
  <c r="R3227" i="4"/>
  <c r="R3195" i="4"/>
  <c r="R3163" i="4"/>
  <c r="R3131" i="4"/>
  <c r="R3099" i="4"/>
  <c r="R3067" i="4"/>
  <c r="R3035" i="4"/>
  <c r="R3003" i="4"/>
  <c r="R2971" i="4"/>
  <c r="R2939" i="4"/>
  <c r="R2907" i="4"/>
  <c r="R2875" i="4"/>
  <c r="R2843" i="4"/>
  <c r="R2811" i="4"/>
  <c r="R2779" i="4"/>
  <c r="R2747" i="4"/>
  <c r="R2715" i="4"/>
  <c r="R2683" i="4"/>
  <c r="R2665" i="4"/>
  <c r="R2649" i="4"/>
  <c r="R2633" i="4"/>
  <c r="R2617" i="4"/>
  <c r="R2601" i="4"/>
  <c r="R2585" i="4"/>
  <c r="R2569" i="4"/>
  <c r="R2553" i="4"/>
  <c r="R2537" i="4"/>
  <c r="R2521" i="4"/>
  <c r="R2505" i="4"/>
  <c r="R2489" i="4"/>
  <c r="R2473" i="4"/>
  <c r="R2457" i="4"/>
  <c r="R2441" i="4"/>
  <c r="R2425" i="4"/>
  <c r="R2409" i="4"/>
  <c r="R2393" i="4"/>
  <c r="R2377" i="4"/>
  <c r="R2361" i="4"/>
  <c r="R2345" i="4"/>
  <c r="R2329" i="4"/>
  <c r="R2313" i="4"/>
  <c r="R2297" i="4"/>
  <c r="R2281" i="4"/>
  <c r="R2265" i="4"/>
  <c r="R2249" i="4"/>
  <c r="R2233" i="4"/>
  <c r="R2217" i="4"/>
  <c r="R2201" i="4"/>
  <c r="R2185" i="4"/>
  <c r="R2169" i="4"/>
  <c r="R2153" i="4"/>
  <c r="R2137" i="4"/>
  <c r="R2121" i="4"/>
  <c r="R2105" i="4"/>
  <c r="R2089" i="4"/>
  <c r="R2073" i="4"/>
  <c r="R2057" i="4"/>
  <c r="R2041" i="4"/>
  <c r="R2025" i="4"/>
  <c r="R2009" i="4"/>
  <c r="R4629" i="4"/>
  <c r="R4464" i="4"/>
  <c r="R4275" i="4"/>
  <c r="R4083" i="4"/>
  <c r="R3998" i="4"/>
  <c r="R3903" i="4"/>
  <c r="R3807" i="4"/>
  <c r="R3742" i="4"/>
  <c r="R3676" i="4"/>
  <c r="R3628" i="4"/>
  <c r="R3595" i="4"/>
  <c r="R3548" i="4"/>
  <c r="R3500" i="4"/>
  <c r="R3467" i="4"/>
  <c r="R3420" i="4"/>
  <c r="R3372" i="4"/>
  <c r="R3339" i="4"/>
  <c r="R3292" i="4"/>
  <c r="R3244" i="4"/>
  <c r="R3211" i="4"/>
  <c r="R3164" i="4"/>
  <c r="R3116" i="4"/>
  <c r="R3083" i="4"/>
  <c r="R3036" i="4"/>
  <c r="R2988" i="4"/>
  <c r="R2955" i="4"/>
  <c r="R2908" i="4"/>
  <c r="R2860" i="4"/>
  <c r="R2827" i="4"/>
  <c r="R2780" i="4"/>
  <c r="R2732" i="4"/>
  <c r="R2699" i="4"/>
  <c r="R2666" i="4"/>
  <c r="R2642" i="4"/>
  <c r="R2625" i="4"/>
  <c r="R2602" i="4"/>
  <c r="R2578" i="4"/>
  <c r="R2561" i="4"/>
  <c r="R2538" i="4"/>
  <c r="R2514" i="4"/>
  <c r="R2497" i="4"/>
  <c r="R2474" i="4"/>
  <c r="R2450" i="4"/>
  <c r="R2433" i="4"/>
  <c r="R2410" i="4"/>
  <c r="R2386" i="4"/>
  <c r="R2369" i="4"/>
  <c r="R2346" i="4"/>
  <c r="R2322" i="4"/>
  <c r="R2305" i="4"/>
  <c r="R2282" i="4"/>
  <c r="R2258" i="4"/>
  <c r="R2241" i="4"/>
  <c r="R2218" i="4"/>
  <c r="R2194" i="4"/>
  <c r="R2177" i="4"/>
  <c r="R2154" i="4"/>
  <c r="R2130" i="4"/>
  <c r="R2113" i="4"/>
  <c r="R2090" i="4"/>
  <c r="R2066" i="4"/>
  <c r="R2049" i="4"/>
  <c r="R2026" i="4"/>
  <c r="R2002" i="4"/>
  <c r="R1986" i="4"/>
  <c r="R1970" i="4"/>
  <c r="R1954" i="4"/>
  <c r="R1938" i="4"/>
  <c r="R1922" i="4"/>
  <c r="R1906" i="4"/>
  <c r="R1890" i="4"/>
  <c r="R1874" i="4"/>
  <c r="R1858" i="4"/>
  <c r="R1842" i="4"/>
  <c r="R1826" i="4"/>
  <c r="R1810" i="4"/>
  <c r="R1794" i="4"/>
  <c r="R1778" i="4"/>
  <c r="R1762" i="4"/>
  <c r="R1746" i="4"/>
  <c r="R1730" i="4"/>
  <c r="R1714" i="4"/>
  <c r="R1698" i="4"/>
  <c r="R1682" i="4"/>
  <c r="R1666" i="4"/>
  <c r="R1650" i="4"/>
  <c r="R1634" i="4"/>
  <c r="R1618" i="4"/>
  <c r="R1602" i="4"/>
  <c r="R1586" i="4"/>
  <c r="R1570" i="4"/>
  <c r="R1554" i="4"/>
  <c r="R1538" i="4"/>
  <c r="R1522" i="4"/>
  <c r="R1506" i="4"/>
  <c r="R1490" i="4"/>
  <c r="R1474" i="4"/>
  <c r="R1458" i="4"/>
  <c r="R1442" i="4"/>
  <c r="R1426" i="4"/>
  <c r="R1410" i="4"/>
  <c r="R1394" i="4"/>
  <c r="R1378" i="4"/>
  <c r="R1362" i="4"/>
  <c r="R1346" i="4"/>
  <c r="R1330" i="4"/>
  <c r="R1314" i="4"/>
  <c r="R1298" i="4"/>
  <c r="R1282" i="4"/>
  <c r="R1266" i="4"/>
  <c r="R1250" i="4"/>
  <c r="R1234" i="4"/>
  <c r="R1218" i="4"/>
  <c r="R1202" i="4"/>
  <c r="R1186" i="4"/>
  <c r="R1170" i="4"/>
  <c r="R1154" i="4"/>
  <c r="R1138" i="4"/>
  <c r="R1122" i="4"/>
  <c r="R1106" i="4"/>
  <c r="R1090" i="4"/>
  <c r="R1074" i="4"/>
  <c r="R1058" i="4"/>
  <c r="R1042" i="4"/>
  <c r="R1026" i="4"/>
  <c r="R1010" i="4"/>
  <c r="R994" i="4"/>
  <c r="R978" i="4"/>
  <c r="R962" i="4"/>
  <c r="R946" i="4"/>
  <c r="R930" i="4"/>
  <c r="R914" i="4"/>
  <c r="R898" i="4"/>
  <c r="R882" i="4"/>
  <c r="R866" i="4"/>
  <c r="R850" i="4"/>
  <c r="R834" i="4"/>
  <c r="R818" i="4"/>
  <c r="R802" i="4"/>
  <c r="R786" i="4"/>
  <c r="R770" i="4"/>
  <c r="R754" i="4"/>
  <c r="R738" i="4"/>
  <c r="R722" i="4"/>
  <c r="R706" i="4"/>
  <c r="R690" i="4"/>
  <c r="R674" i="4"/>
  <c r="R658" i="4"/>
  <c r="R644" i="4"/>
  <c r="R633" i="4"/>
  <c r="R625" i="4"/>
  <c r="R617" i="4"/>
  <c r="R609" i="4"/>
  <c r="R601" i="4"/>
  <c r="R593" i="4"/>
  <c r="R585" i="4"/>
  <c r="R577" i="4"/>
  <c r="R569" i="4"/>
  <c r="R561" i="4"/>
  <c r="R553" i="4"/>
  <c r="R545" i="4"/>
  <c r="R537" i="4"/>
  <c r="R529" i="4"/>
  <c r="R521" i="4"/>
  <c r="R513" i="4"/>
  <c r="R505" i="4"/>
  <c r="R497" i="4"/>
  <c r="R489" i="4"/>
  <c r="R481" i="4"/>
  <c r="R473" i="4"/>
  <c r="R13" i="4"/>
  <c r="R21" i="4"/>
  <c r="R29" i="4"/>
  <c r="R37" i="4"/>
  <c r="R45" i="4"/>
  <c r="R53" i="4"/>
  <c r="R61" i="4"/>
  <c r="R69" i="4"/>
  <c r="R77" i="4"/>
  <c r="R85" i="4"/>
  <c r="R93" i="4"/>
  <c r="R101" i="4"/>
  <c r="R109" i="4"/>
  <c r="R117" i="4"/>
  <c r="R125" i="4"/>
  <c r="R133" i="4"/>
  <c r="R141" i="4"/>
  <c r="R149" i="4"/>
  <c r="R157" i="4"/>
  <c r="R165" i="4"/>
  <c r="R173" i="4"/>
  <c r="R181" i="4"/>
  <c r="R189" i="4"/>
  <c r="R197" i="4"/>
  <c r="R205" i="4"/>
  <c r="R213" i="4"/>
  <c r="R221" i="4"/>
  <c r="R229" i="4"/>
  <c r="R237" i="4"/>
  <c r="R245" i="4"/>
  <c r="R253" i="4"/>
  <c r="R261" i="4"/>
  <c r="R269" i="4"/>
  <c r="R277" i="4"/>
  <c r="R285" i="4"/>
  <c r="R293" i="4"/>
  <c r="R301" i="4"/>
  <c r="R309" i="4"/>
  <c r="R317" i="4"/>
  <c r="R325" i="4"/>
  <c r="R333" i="4"/>
  <c r="R341" i="4"/>
  <c r="R349" i="4"/>
  <c r="R357" i="4"/>
  <c r="R365" i="4"/>
  <c r="R373" i="4"/>
  <c r="R381" i="4"/>
  <c r="R389" i="4"/>
  <c r="R397" i="4"/>
  <c r="R405" i="4"/>
  <c r="R413" i="4"/>
  <c r="R421" i="4"/>
  <c r="R429" i="4"/>
  <c r="R437" i="4"/>
  <c r="R445" i="4"/>
  <c r="R453" i="4"/>
  <c r="R461" i="4"/>
  <c r="R469" i="4"/>
  <c r="R480" i="4"/>
  <c r="R492" i="4"/>
  <c r="R501" i="4"/>
  <c r="R512" i="4"/>
  <c r="R524" i="4"/>
  <c r="R533" i="4"/>
  <c r="R544" i="4"/>
  <c r="R556" i="4"/>
  <c r="R565" i="4"/>
  <c r="R576" i="4"/>
  <c r="R588" i="4"/>
  <c r="R597" i="4"/>
  <c r="R608" i="4"/>
  <c r="R620" i="4"/>
  <c r="R629" i="4"/>
  <c r="R642" i="4"/>
  <c r="R665" i="4"/>
  <c r="R682" i="4"/>
  <c r="R705" i="4"/>
  <c r="R729" i="4"/>
  <c r="R746" i="4"/>
  <c r="R769" i="4"/>
  <c r="R793" i="4"/>
  <c r="R810" i="4"/>
  <c r="R833" i="4"/>
  <c r="R857" i="4"/>
  <c r="R874" i="4"/>
  <c r="R897" i="4"/>
  <c r="R921" i="4"/>
  <c r="R938" i="4"/>
  <c r="R961" i="4"/>
  <c r="R985" i="4"/>
  <c r="R1002" i="4"/>
  <c r="R1025" i="4"/>
  <c r="R1049" i="4"/>
  <c r="R1066" i="4"/>
  <c r="R1089" i="4"/>
  <c r="R1113" i="4"/>
  <c r="R1130" i="4"/>
  <c r="R1153" i="4"/>
  <c r="R1177" i="4"/>
  <c r="R1194" i="4"/>
  <c r="R1217" i="4"/>
  <c r="R1241" i="4"/>
  <c r="R1258" i="4"/>
  <c r="R1281" i="4"/>
  <c r="R1305" i="4"/>
  <c r="R1322" i="4"/>
  <c r="R1345" i="4"/>
  <c r="R1369" i="4"/>
  <c r="R1386" i="4"/>
  <c r="R1409" i="4"/>
  <c r="R1433" i="4"/>
  <c r="R1450" i="4"/>
  <c r="R1473" i="4"/>
  <c r="R1497" i="4"/>
  <c r="R1514" i="4"/>
  <c r="R1537" i="4"/>
  <c r="R1561" i="4"/>
  <c r="R1578" i="4"/>
  <c r="R1601" i="4"/>
  <c r="R1625" i="4"/>
  <c r="R1642" i="4"/>
  <c r="R1665" i="4"/>
  <c r="R1689" i="4"/>
  <c r="R1706" i="4"/>
  <c r="R1729" i="4"/>
  <c r="R1753" i="4"/>
  <c r="R1770" i="4"/>
  <c r="R1793" i="4"/>
  <c r="R1817" i="4"/>
  <c r="R1834" i="4"/>
  <c r="R1857" i="4"/>
  <c r="R1881" i="4"/>
  <c r="R1898" i="4"/>
  <c r="R1921" i="4"/>
  <c r="R1945" i="4"/>
  <c r="R1962" i="4"/>
  <c r="R1985" i="4"/>
  <c r="R2010" i="4"/>
  <c r="R2034" i="4"/>
  <c r="R2065" i="4"/>
  <c r="R2097" i="4"/>
  <c r="R2122" i="4"/>
  <c r="R2146" i="4"/>
  <c r="R2178" i="4"/>
  <c r="R2209" i="4"/>
  <c r="R2234" i="4"/>
  <c r="R2266" i="4"/>
  <c r="R2290" i="4"/>
  <c r="R2321" i="4"/>
  <c r="R2353" i="4"/>
  <c r="R2378" i="4"/>
  <c r="R2402" i="4"/>
  <c r="R2434" i="4"/>
  <c r="R2465" i="4"/>
  <c r="R2490" i="4"/>
  <c r="R2522" i="4"/>
  <c r="R2546" i="4"/>
  <c r="R2577" i="4"/>
  <c r="R2609" i="4"/>
  <c r="R2634" i="4"/>
  <c r="R2658" i="4"/>
  <c r="R2700" i="4"/>
  <c r="R2763" i="4"/>
  <c r="R2812" i="4"/>
  <c r="R2876" i="4"/>
  <c r="R2924" i="4"/>
  <c r="R2987" i="4"/>
  <c r="R3051" i="4"/>
  <c r="R3100" i="4"/>
  <c r="R3148" i="4"/>
  <c r="R3212" i="4"/>
  <c r="R3275" i="4"/>
  <c r="R3324" i="4"/>
  <c r="R3388" i="4"/>
  <c r="R3436" i="4"/>
  <c r="R3499" i="4"/>
  <c r="R3563" i="4"/>
  <c r="R3612" i="4"/>
  <c r="R3660" i="4"/>
  <c r="R3743" i="4"/>
  <c r="R3870" i="4"/>
  <c r="R3967" i="4"/>
  <c r="R4147" i="4"/>
  <c r="R4339" i="4"/>
  <c r="R4622" i="4"/>
  <c r="R10" i="4"/>
  <c r="R14" i="4"/>
  <c r="R18" i="4"/>
  <c r="R22" i="4"/>
  <c r="R26" i="4"/>
  <c r="R30" i="4"/>
  <c r="R34" i="4"/>
  <c r="R38" i="4"/>
  <c r="R42" i="4"/>
  <c r="R46" i="4"/>
  <c r="R50" i="4"/>
  <c r="R54" i="4"/>
  <c r="R58" i="4"/>
  <c r="R62" i="4"/>
  <c r="R66" i="4"/>
  <c r="R70" i="4"/>
  <c r="R74" i="4"/>
  <c r="R78" i="4"/>
  <c r="R82" i="4"/>
  <c r="R86" i="4"/>
  <c r="R90" i="4"/>
  <c r="R94" i="4"/>
  <c r="R98" i="4"/>
  <c r="R102" i="4"/>
  <c r="R106" i="4"/>
  <c r="R110" i="4"/>
  <c r="R114" i="4"/>
  <c r="R118" i="4"/>
  <c r="R122" i="4"/>
  <c r="R126" i="4"/>
  <c r="R130" i="4"/>
  <c r="R134" i="4"/>
  <c r="R138" i="4"/>
  <c r="R142" i="4"/>
  <c r="R146" i="4"/>
  <c r="R150" i="4"/>
  <c r="R154" i="4"/>
  <c r="R158" i="4"/>
  <c r="R162" i="4"/>
  <c r="R166" i="4"/>
  <c r="R170" i="4"/>
  <c r="R174" i="4"/>
  <c r="R178" i="4"/>
  <c r="R182" i="4"/>
  <c r="R186" i="4"/>
  <c r="R190" i="4"/>
  <c r="R194" i="4"/>
  <c r="R198" i="4"/>
  <c r="R202" i="4"/>
  <c r="R206" i="4"/>
  <c r="R210" i="4"/>
  <c r="R214" i="4"/>
  <c r="R218" i="4"/>
  <c r="R222" i="4"/>
  <c r="R226" i="4"/>
  <c r="R230" i="4"/>
  <c r="R234" i="4"/>
  <c r="R238" i="4"/>
  <c r="R242" i="4"/>
  <c r="R246" i="4"/>
  <c r="R250" i="4"/>
  <c r="R254" i="4"/>
  <c r="R258" i="4"/>
  <c r="R262" i="4"/>
  <c r="R266" i="4"/>
  <c r="R270" i="4"/>
  <c r="R274" i="4"/>
  <c r="R278" i="4"/>
  <c r="R282" i="4"/>
  <c r="R286" i="4"/>
  <c r="R290" i="4"/>
  <c r="R294" i="4"/>
  <c r="R298" i="4"/>
  <c r="R302" i="4"/>
  <c r="R306" i="4"/>
  <c r="R310" i="4"/>
  <c r="R314" i="4"/>
  <c r="R318" i="4"/>
  <c r="R322" i="4"/>
  <c r="R326" i="4"/>
  <c r="R330" i="4"/>
  <c r="R334" i="4"/>
  <c r="R338" i="4"/>
  <c r="R342" i="4"/>
  <c r="R346" i="4"/>
  <c r="R350" i="4"/>
  <c r="R354" i="4"/>
  <c r="R358" i="4"/>
  <c r="R362" i="4"/>
  <c r="R366" i="4"/>
  <c r="R370" i="4"/>
  <c r="R374" i="4"/>
  <c r="R378" i="4"/>
  <c r="R382" i="4"/>
  <c r="R386" i="4"/>
  <c r="R390" i="4"/>
  <c r="R394" i="4"/>
  <c r="R398" i="4"/>
  <c r="R402" i="4"/>
  <c r="R406" i="4"/>
  <c r="R410" i="4"/>
  <c r="R414" i="4"/>
  <c r="R418" i="4"/>
  <c r="R422" i="4"/>
  <c r="R426" i="4"/>
  <c r="R430" i="4"/>
  <c r="R434" i="4"/>
  <c r="R438" i="4"/>
  <c r="R442" i="4"/>
  <c r="R446" i="4"/>
  <c r="R450" i="4"/>
  <c r="R454" i="4"/>
  <c r="R458" i="4"/>
  <c r="R462" i="4"/>
  <c r="R466" i="4"/>
  <c r="R470" i="4"/>
  <c r="R474" i="4"/>
  <c r="R478" i="4"/>
  <c r="R482" i="4"/>
  <c r="R486" i="4"/>
  <c r="R490" i="4"/>
  <c r="R494" i="4"/>
  <c r="R498" i="4"/>
  <c r="R502" i="4"/>
  <c r="R506" i="4"/>
  <c r="R510" i="4"/>
  <c r="R514" i="4"/>
  <c r="R518" i="4"/>
  <c r="R522" i="4"/>
  <c r="R526" i="4"/>
  <c r="R530" i="4"/>
  <c r="R534" i="4"/>
  <c r="R538" i="4"/>
  <c r="R542" i="4"/>
  <c r="R546" i="4"/>
  <c r="R550" i="4"/>
  <c r="R554" i="4"/>
  <c r="R558" i="4"/>
  <c r="R562" i="4"/>
  <c r="R566" i="4"/>
  <c r="R570" i="4"/>
  <c r="R574" i="4"/>
  <c r="R578" i="4"/>
  <c r="R582" i="4"/>
  <c r="R586" i="4"/>
  <c r="R590" i="4"/>
  <c r="R594" i="4"/>
  <c r="R598" i="4"/>
  <c r="R602" i="4"/>
  <c r="R606" i="4"/>
  <c r="R610" i="4"/>
  <c r="R614" i="4"/>
  <c r="R618" i="4"/>
  <c r="R622" i="4"/>
  <c r="R626" i="4"/>
  <c r="R630" i="4"/>
  <c r="R634" i="4"/>
  <c r="R640" i="4"/>
  <c r="R645" i="4"/>
  <c r="R653" i="4"/>
  <c r="R661" i="4"/>
  <c r="R669" i="4"/>
  <c r="R677" i="4"/>
  <c r="R685" i="4"/>
  <c r="R693" i="4"/>
  <c r="R701" i="4"/>
  <c r="R709" i="4"/>
  <c r="R717" i="4"/>
  <c r="R725" i="4"/>
  <c r="R733" i="4"/>
  <c r="R741" i="4"/>
  <c r="R749" i="4"/>
  <c r="R757" i="4"/>
  <c r="R765" i="4"/>
  <c r="R773" i="4"/>
  <c r="R781" i="4"/>
  <c r="R789" i="4"/>
  <c r="R797" i="4"/>
  <c r="R805" i="4"/>
  <c r="R813" i="4"/>
  <c r="R821" i="4"/>
  <c r="R829" i="4"/>
  <c r="R837" i="4"/>
  <c r="R845" i="4"/>
  <c r="R853" i="4"/>
  <c r="R861" i="4"/>
  <c r="R869" i="4"/>
  <c r="R877" i="4"/>
  <c r="R885" i="4"/>
  <c r="R893" i="4"/>
  <c r="R901" i="4"/>
  <c r="R909" i="4"/>
  <c r="R917" i="4"/>
  <c r="R925" i="4"/>
  <c r="R933" i="4"/>
  <c r="R941" i="4"/>
  <c r="R949" i="4"/>
  <c r="R957" i="4"/>
  <c r="R965" i="4"/>
  <c r="R973" i="4"/>
  <c r="R981" i="4"/>
  <c r="R989" i="4"/>
  <c r="R997" i="4"/>
  <c r="R1005" i="4"/>
  <c r="R1013" i="4"/>
  <c r="R1021" i="4"/>
  <c r="R1029" i="4"/>
  <c r="R1037" i="4"/>
  <c r="R1045" i="4"/>
  <c r="R1053" i="4"/>
  <c r="R1061" i="4"/>
  <c r="R1069" i="4"/>
  <c r="R1077" i="4"/>
  <c r="R1085" i="4"/>
  <c r="R1093" i="4"/>
  <c r="R1101" i="4"/>
  <c r="R1109" i="4"/>
  <c r="R1117" i="4"/>
  <c r="R1125" i="4"/>
  <c r="R1133" i="4"/>
  <c r="R1141" i="4"/>
  <c r="R1149" i="4"/>
  <c r="R1157" i="4"/>
  <c r="R1165" i="4"/>
  <c r="R1173" i="4"/>
  <c r="R1181" i="4"/>
  <c r="R1189" i="4"/>
  <c r="R1197" i="4"/>
  <c r="R1205" i="4"/>
  <c r="R1213" i="4"/>
  <c r="R1221" i="4"/>
  <c r="R1229" i="4"/>
  <c r="R1237" i="4"/>
  <c r="R1245" i="4"/>
  <c r="R1253" i="4"/>
  <c r="R1261" i="4"/>
  <c r="R1269" i="4"/>
  <c r="R1277" i="4"/>
  <c r="R1285" i="4"/>
  <c r="R1293" i="4"/>
  <c r="R1301" i="4"/>
  <c r="R1309" i="4"/>
  <c r="R1317" i="4"/>
  <c r="R1325" i="4"/>
  <c r="R1333" i="4"/>
  <c r="R1341" i="4"/>
  <c r="R1349" i="4"/>
  <c r="R1357" i="4"/>
  <c r="R1365" i="4"/>
  <c r="R1373" i="4"/>
  <c r="R1381" i="4"/>
  <c r="R1389" i="4"/>
  <c r="R1397" i="4"/>
  <c r="R1405" i="4"/>
  <c r="R1413" i="4"/>
  <c r="R1421" i="4"/>
  <c r="R1429" i="4"/>
  <c r="R1437" i="4"/>
  <c r="R1445" i="4"/>
  <c r="R1453" i="4"/>
  <c r="R1461" i="4"/>
  <c r="R1469" i="4"/>
  <c r="R1477" i="4"/>
  <c r="R1485" i="4"/>
  <c r="R1493" i="4"/>
  <c r="R1501" i="4"/>
  <c r="R1509" i="4"/>
  <c r="R1517" i="4"/>
  <c r="R1525" i="4"/>
  <c r="R1533" i="4"/>
  <c r="R1541" i="4"/>
  <c r="R1549" i="4"/>
  <c r="R1557" i="4"/>
  <c r="R1565" i="4"/>
  <c r="R1573" i="4"/>
  <c r="R1581" i="4"/>
  <c r="R1589" i="4"/>
  <c r="R1597" i="4"/>
  <c r="R1605" i="4"/>
  <c r="R1613" i="4"/>
  <c r="R1621" i="4"/>
  <c r="R1629" i="4"/>
  <c r="R1637" i="4"/>
  <c r="R1645" i="4"/>
  <c r="R1653" i="4"/>
  <c r="R1661" i="4"/>
  <c r="R1669" i="4"/>
  <c r="R1677" i="4"/>
  <c r="R1685" i="4"/>
  <c r="R1693" i="4"/>
  <c r="R1701" i="4"/>
  <c r="R1709" i="4"/>
  <c r="R1717" i="4"/>
  <c r="R1725" i="4"/>
  <c r="R1733" i="4"/>
  <c r="R1741" i="4"/>
  <c r="R1749" i="4"/>
  <c r="R1757" i="4"/>
  <c r="R1765" i="4"/>
  <c r="R1773" i="4"/>
  <c r="R1781" i="4"/>
  <c r="R1789" i="4"/>
  <c r="R1797" i="4"/>
  <c r="R1805" i="4"/>
  <c r="R1813" i="4"/>
  <c r="R1821" i="4"/>
  <c r="R1829" i="4"/>
  <c r="R1837" i="4"/>
  <c r="R1845" i="4"/>
  <c r="R1853" i="4"/>
  <c r="R1861" i="4"/>
  <c r="R1869" i="4"/>
  <c r="R1877" i="4"/>
  <c r="R1885" i="4"/>
  <c r="R1893" i="4"/>
  <c r="R1901" i="4"/>
  <c r="R1909" i="4"/>
  <c r="R1917" i="4"/>
  <c r="R1925" i="4"/>
  <c r="R1933" i="4"/>
  <c r="R1941" i="4"/>
  <c r="R1949" i="4"/>
  <c r="R1957" i="4"/>
  <c r="R1965" i="4"/>
  <c r="R1973" i="4"/>
  <c r="R1981" i="4"/>
  <c r="R1989" i="4"/>
  <c r="R1997" i="4"/>
  <c r="R2005" i="4"/>
  <c r="R2013" i="4"/>
  <c r="R2021" i="4"/>
  <c r="R2029" i="4"/>
  <c r="R2037" i="4"/>
  <c r="R2045" i="4"/>
  <c r="R2053" i="4"/>
  <c r="R2061" i="4"/>
  <c r="R2069" i="4"/>
  <c r="R2077" i="4"/>
  <c r="R2085" i="4"/>
  <c r="R2093" i="4"/>
  <c r="R2101" i="4"/>
  <c r="R2109" i="4"/>
  <c r="R2117" i="4"/>
  <c r="R2125" i="4"/>
  <c r="R2133" i="4"/>
  <c r="R2141" i="4"/>
  <c r="R2149" i="4"/>
  <c r="R2157" i="4"/>
  <c r="R2165" i="4"/>
  <c r="R2173" i="4"/>
  <c r="R2181" i="4"/>
  <c r="R2189" i="4"/>
  <c r="R2197" i="4"/>
  <c r="R2205" i="4"/>
  <c r="R2213" i="4"/>
  <c r="R2221" i="4"/>
  <c r="R2229" i="4"/>
  <c r="R2237" i="4"/>
  <c r="R2245" i="4"/>
  <c r="R2253" i="4"/>
  <c r="R2261" i="4"/>
  <c r="R2269" i="4"/>
  <c r="R2277" i="4"/>
  <c r="R2285" i="4"/>
  <c r="R2293" i="4"/>
  <c r="R2301" i="4"/>
  <c r="R2309" i="4"/>
  <c r="R2317" i="4"/>
  <c r="R2325" i="4"/>
  <c r="R2333" i="4"/>
  <c r="R2341" i="4"/>
  <c r="R2349" i="4"/>
  <c r="R2357" i="4"/>
  <c r="R2365" i="4"/>
  <c r="R2373" i="4"/>
  <c r="R2381" i="4"/>
  <c r="R2389" i="4"/>
  <c r="R2397" i="4"/>
  <c r="R2405" i="4"/>
  <c r="R2413" i="4"/>
  <c r="R2421" i="4"/>
  <c r="R2429" i="4"/>
  <c r="R2437" i="4"/>
  <c r="R2445" i="4"/>
  <c r="R2453" i="4"/>
  <c r="R2461" i="4"/>
  <c r="R2469" i="4"/>
  <c r="R2477" i="4"/>
  <c r="R2485" i="4"/>
  <c r="R2493" i="4"/>
  <c r="R2501" i="4"/>
  <c r="R2509" i="4"/>
  <c r="R2517" i="4"/>
  <c r="R2525" i="4"/>
  <c r="R2533" i="4"/>
  <c r="R2541" i="4"/>
  <c r="R2549" i="4"/>
  <c r="R2557" i="4"/>
  <c r="R2565" i="4"/>
  <c r="R2573" i="4"/>
  <c r="R2581" i="4"/>
  <c r="R2589" i="4"/>
  <c r="R2597" i="4"/>
  <c r="R2605" i="4"/>
  <c r="R2613" i="4"/>
  <c r="R2621" i="4"/>
  <c r="R2629" i="4"/>
  <c r="R2637" i="4"/>
  <c r="R2645" i="4"/>
  <c r="R2653" i="4"/>
  <c r="R2661" i="4"/>
  <c r="R2669" i="4"/>
  <c r="R2677" i="4"/>
  <c r="R2691" i="4"/>
  <c r="R2707" i="4"/>
  <c r="R2723" i="4"/>
  <c r="R2739" i="4"/>
  <c r="R2755" i="4"/>
  <c r="R2771" i="4"/>
  <c r="R2787" i="4"/>
  <c r="R2803" i="4"/>
  <c r="R2819" i="4"/>
  <c r="R2835" i="4"/>
  <c r="R2851" i="4"/>
  <c r="R2867" i="4"/>
  <c r="R2883" i="4"/>
  <c r="R2899" i="4"/>
  <c r="R2915" i="4"/>
  <c r="R2931" i="4"/>
  <c r="R2947" i="4"/>
  <c r="R2963" i="4"/>
  <c r="R2979" i="4"/>
  <c r="R2995" i="4"/>
  <c r="R3011" i="4"/>
  <c r="R3027" i="4"/>
  <c r="R3043" i="4"/>
  <c r="R3059" i="4"/>
  <c r="R3075" i="4"/>
  <c r="R3091" i="4"/>
  <c r="R3107" i="4"/>
  <c r="R3123" i="4"/>
  <c r="R3139" i="4"/>
  <c r="R3155" i="4"/>
  <c r="R3171" i="4"/>
  <c r="R3187" i="4"/>
  <c r="R3203" i="4"/>
  <c r="R3219" i="4"/>
  <c r="R3235" i="4"/>
  <c r="R3251" i="4"/>
  <c r="R3267" i="4"/>
  <c r="R3283" i="4"/>
  <c r="R3299" i="4"/>
  <c r="R3315" i="4"/>
  <c r="R3331" i="4"/>
  <c r="R3347" i="4"/>
  <c r="R3363" i="4"/>
  <c r="R3379" i="4"/>
  <c r="R3395" i="4"/>
  <c r="R3411" i="4"/>
  <c r="R3427" i="4"/>
  <c r="R3443" i="4"/>
  <c r="R3459" i="4"/>
  <c r="R3475" i="4"/>
  <c r="R3491" i="4"/>
  <c r="R3507" i="4"/>
  <c r="R3523" i="4"/>
  <c r="R3539" i="4"/>
  <c r="R3555" i="4"/>
  <c r="R3571" i="4"/>
  <c r="R3587" i="4"/>
  <c r="R3603" i="4"/>
  <c r="R3619" i="4"/>
  <c r="R3635" i="4"/>
  <c r="R3651" i="4"/>
  <c r="R3667" i="4"/>
  <c r="R3683" i="4"/>
  <c r="R3699" i="4"/>
  <c r="R3726" i="4"/>
  <c r="R3758" i="4"/>
  <c r="R3790" i="4"/>
  <c r="R3822" i="4"/>
  <c r="R3854" i="4"/>
  <c r="R3886" i="4"/>
  <c r="R3918" i="4"/>
  <c r="R3950" i="4"/>
  <c r="R3982" i="4"/>
  <c r="R4014" i="4"/>
  <c r="R4049" i="4"/>
  <c r="R4112" i="4"/>
  <c r="R4176" i="4"/>
  <c r="R4240" i="4"/>
  <c r="R4304" i="4"/>
  <c r="R4368" i="4"/>
  <c r="R4432" i="4"/>
  <c r="R4496" i="4"/>
  <c r="R4567" i="4"/>
  <c r="R4688" i="4"/>
  <c r="J24" i="2"/>
  <c r="K24" i="2"/>
  <c r="R5004" i="4"/>
  <c r="R5000" i="4"/>
  <c r="R4996" i="4"/>
  <c r="R4992" i="4"/>
  <c r="R4988" i="4"/>
  <c r="R4984" i="4"/>
  <c r="R4980" i="4"/>
  <c r="R4976" i="4"/>
  <c r="R4972" i="4"/>
  <c r="R4968" i="4"/>
  <c r="R4964" i="4"/>
  <c r="R4960" i="4"/>
  <c r="R4956" i="4"/>
  <c r="R4952" i="4"/>
  <c r="R4948" i="4"/>
  <c r="R4944" i="4"/>
  <c r="R4940" i="4"/>
  <c r="R4936" i="4"/>
  <c r="R4932" i="4"/>
  <c r="R4928" i="4"/>
  <c r="R4924" i="4"/>
  <c r="R4920" i="4"/>
  <c r="R4916" i="4"/>
  <c r="R4912" i="4"/>
  <c r="R4908" i="4"/>
  <c r="R4904" i="4"/>
  <c r="R4900" i="4"/>
  <c r="R4896" i="4"/>
  <c r="R4892" i="4"/>
  <c r="R4888" i="4"/>
  <c r="R4884" i="4"/>
  <c r="R4880" i="4"/>
  <c r="R4876" i="4"/>
  <c r="R4872" i="4"/>
  <c r="R4868" i="4"/>
  <c r="R4864" i="4"/>
  <c r="R4860" i="4"/>
  <c r="R4856" i="4"/>
  <c r="R4852" i="4"/>
  <c r="R4848" i="4"/>
  <c r="R4844" i="4"/>
  <c r="R4840" i="4"/>
  <c r="R4836" i="4"/>
  <c r="R4832" i="4"/>
  <c r="R4828" i="4"/>
  <c r="R4824" i="4"/>
  <c r="R4820" i="4"/>
  <c r="R4816" i="4"/>
  <c r="R4812" i="4"/>
  <c r="R4808" i="4"/>
  <c r="R4804" i="4"/>
  <c r="R4800" i="4"/>
  <c r="R4796" i="4"/>
  <c r="R5007" i="4"/>
  <c r="R5003" i="4"/>
  <c r="R4999" i="4"/>
  <c r="R4995" i="4"/>
  <c r="R4991" i="4"/>
  <c r="R4987" i="4"/>
  <c r="R4983" i="4"/>
  <c r="R4979" i="4"/>
  <c r="R4975" i="4"/>
  <c r="R4971" i="4"/>
  <c r="R4967" i="4"/>
  <c r="R4963" i="4"/>
  <c r="R4959" i="4"/>
  <c r="R4955" i="4"/>
  <c r="R4951" i="4"/>
  <c r="R4947" i="4"/>
  <c r="R4943" i="4"/>
  <c r="R4939" i="4"/>
  <c r="R4935" i="4"/>
  <c r="R4931" i="4"/>
  <c r="R4927" i="4"/>
  <c r="R4923" i="4"/>
  <c r="R4919" i="4"/>
  <c r="R4915" i="4"/>
  <c r="R4911" i="4"/>
  <c r="R4907" i="4"/>
  <c r="R4903" i="4"/>
  <c r="R4899" i="4"/>
  <c r="R4895" i="4"/>
  <c r="R4891" i="4"/>
  <c r="R4887" i="4"/>
  <c r="R4883" i="4"/>
  <c r="R4879" i="4"/>
  <c r="R4875" i="4"/>
  <c r="R4871" i="4"/>
  <c r="R4867" i="4"/>
  <c r="R4863" i="4"/>
  <c r="R4859" i="4"/>
  <c r="R4855" i="4"/>
  <c r="R4851" i="4"/>
  <c r="R4847" i="4"/>
  <c r="R4843" i="4"/>
  <c r="R4839" i="4"/>
  <c r="R4835" i="4"/>
  <c r="R4831" i="4"/>
  <c r="R4827" i="4"/>
  <c r="R4823" i="4"/>
  <c r="R4819" i="4"/>
  <c r="R4815" i="4"/>
  <c r="R4811" i="4"/>
  <c r="R4807" i="4"/>
  <c r="R4803" i="4"/>
  <c r="R4799" i="4"/>
  <c r="R4795" i="4"/>
  <c r="R4791" i="4"/>
  <c r="R4787" i="4"/>
  <c r="R4783" i="4"/>
  <c r="R4779" i="4"/>
  <c r="R4775" i="4"/>
  <c r="R4771" i="4"/>
  <c r="R4767" i="4"/>
  <c r="R4763" i="4"/>
  <c r="R4759" i="4"/>
  <c r="R4755" i="4"/>
  <c r="R4751" i="4"/>
  <c r="R4747" i="4"/>
  <c r="R4743" i="4"/>
  <c r="R4739" i="4"/>
  <c r="R4735" i="4"/>
  <c r="R4731" i="4"/>
  <c r="R4727" i="4"/>
  <c r="R4723" i="4"/>
  <c r="R4719" i="4"/>
  <c r="R4715" i="4"/>
  <c r="R4711" i="4"/>
  <c r="R4707" i="4"/>
  <c r="R4703" i="4"/>
  <c r="R4699" i="4"/>
  <c r="R4695" i="4"/>
  <c r="R4691" i="4"/>
  <c r="R4687" i="4"/>
  <c r="R4683" i="4"/>
  <c r="R5006" i="4"/>
  <c r="R4998" i="4"/>
  <c r="R4990" i="4"/>
  <c r="R4982" i="4"/>
  <c r="R4974" i="4"/>
  <c r="R4966" i="4"/>
  <c r="R4958" i="4"/>
  <c r="R4950" i="4"/>
  <c r="R4942" i="4"/>
  <c r="R4934" i="4"/>
  <c r="R4926" i="4"/>
  <c r="R4918" i="4"/>
  <c r="R4910" i="4"/>
  <c r="R4902" i="4"/>
  <c r="R4894" i="4"/>
  <c r="R4886" i="4"/>
  <c r="R4878" i="4"/>
  <c r="R4870" i="4"/>
  <c r="R4862" i="4"/>
  <c r="R4854" i="4"/>
  <c r="R4846" i="4"/>
  <c r="R4838" i="4"/>
  <c r="R4830" i="4"/>
  <c r="R4822" i="4"/>
  <c r="R4814" i="4"/>
  <c r="R4806" i="4"/>
  <c r="R4798" i="4"/>
  <c r="R4792" i="4"/>
  <c r="R4786" i="4"/>
  <c r="R4781" i="4"/>
  <c r="R4776" i="4"/>
  <c r="R4770" i="4"/>
  <c r="R4765" i="4"/>
  <c r="R4760" i="4"/>
  <c r="R4754" i="4"/>
  <c r="R4749" i="4"/>
  <c r="R4744" i="4"/>
  <c r="R4738" i="4"/>
  <c r="R4733" i="4"/>
  <c r="R4728" i="4"/>
  <c r="R4722" i="4"/>
  <c r="R4717" i="4"/>
  <c r="R4712" i="4"/>
  <c r="R4706" i="4"/>
  <c r="R4701" i="4"/>
  <c r="R4696" i="4"/>
  <c r="R4690" i="4"/>
  <c r="R4685" i="4"/>
  <c r="R4680" i="4"/>
  <c r="R4676" i="4"/>
  <c r="R4672" i="4"/>
  <c r="R4668" i="4"/>
  <c r="R4664" i="4"/>
  <c r="R4660" i="4"/>
  <c r="R4656" i="4"/>
  <c r="R4652" i="4"/>
  <c r="R4648" i="4"/>
  <c r="R4644" i="4"/>
  <c r="R4640" i="4"/>
  <c r="R4636" i="4"/>
  <c r="R4632" i="4"/>
  <c r="R4628" i="4"/>
  <c r="R4624" i="4"/>
  <c r="R4620" i="4"/>
  <c r="R4616" i="4"/>
  <c r="R4612" i="4"/>
  <c r="R4608" i="4"/>
  <c r="R4604" i="4"/>
  <c r="R4600" i="4"/>
  <c r="R4596" i="4"/>
  <c r="R4592" i="4"/>
  <c r="R4588" i="4"/>
  <c r="R4584" i="4"/>
  <c r="R4580" i="4"/>
  <c r="R4576" i="4"/>
  <c r="R4572" i="4"/>
  <c r="R4568" i="4"/>
  <c r="R4564" i="4"/>
  <c r="R4560" i="4"/>
  <c r="R4556" i="4"/>
  <c r="R4552" i="4"/>
  <c r="R4548" i="4"/>
  <c r="R4544" i="4"/>
  <c r="R4540" i="4"/>
  <c r="R5005" i="4"/>
  <c r="R4997" i="4"/>
  <c r="R4989" i="4"/>
  <c r="R4981" i="4"/>
  <c r="R4973" i="4"/>
  <c r="R4965" i="4"/>
  <c r="R4957" i="4"/>
  <c r="R4949" i="4"/>
  <c r="R4941" i="4"/>
  <c r="R4933" i="4"/>
  <c r="R4925" i="4"/>
  <c r="R4917" i="4"/>
  <c r="R4909" i="4"/>
  <c r="R4901" i="4"/>
  <c r="R4893" i="4"/>
  <c r="R4885" i="4"/>
  <c r="R4877" i="4"/>
  <c r="R4869" i="4"/>
  <c r="R4861" i="4"/>
  <c r="R4853" i="4"/>
  <c r="R4845" i="4"/>
  <c r="R4837" i="4"/>
  <c r="R4829" i="4"/>
  <c r="R4821" i="4"/>
  <c r="R4813" i="4"/>
  <c r="R4805" i="4"/>
  <c r="R4797" i="4"/>
  <c r="R4790" i="4"/>
  <c r="R4785" i="4"/>
  <c r="R4780" i="4"/>
  <c r="R4774" i="4"/>
  <c r="R4769" i="4"/>
  <c r="R4764" i="4"/>
  <c r="R4758" i="4"/>
  <c r="R4753" i="4"/>
  <c r="R4748" i="4"/>
  <c r="R4742" i="4"/>
  <c r="R4737" i="4"/>
  <c r="R4732" i="4"/>
  <c r="R4726" i="4"/>
  <c r="R4721" i="4"/>
  <c r="R4716" i="4"/>
  <c r="R4710" i="4"/>
  <c r="R4705" i="4"/>
  <c r="R4700" i="4"/>
  <c r="R4694" i="4"/>
  <c r="R4689" i="4"/>
  <c r="R4684" i="4"/>
  <c r="R4679" i="4"/>
  <c r="R4675" i="4"/>
  <c r="R4671" i="4"/>
  <c r="R4667" i="4"/>
  <c r="R4663" i="4"/>
  <c r="R4659" i="4"/>
  <c r="R4655" i="4"/>
  <c r="R4651" i="4"/>
  <c r="R4647" i="4"/>
  <c r="R4643" i="4"/>
  <c r="R4639" i="4"/>
  <c r="R4635" i="4"/>
  <c r="R4631" i="4"/>
  <c r="R4627" i="4"/>
  <c r="R4623" i="4"/>
  <c r="R4619" i="4"/>
  <c r="R4615" i="4"/>
  <c r="R4611" i="4"/>
  <c r="R4607" i="4"/>
  <c r="R4603" i="4"/>
  <c r="R4599" i="4"/>
  <c r="R4595" i="4"/>
  <c r="R4591" i="4"/>
  <c r="R4587" i="4"/>
  <c r="R4994" i="4"/>
  <c r="R4978" i="4"/>
  <c r="R4962" i="4"/>
  <c r="R4946" i="4"/>
  <c r="R4930" i="4"/>
  <c r="R4914" i="4"/>
  <c r="R4898" i="4"/>
  <c r="R4882" i="4"/>
  <c r="R4866" i="4"/>
  <c r="R4850" i="4"/>
  <c r="R4834" i="4"/>
  <c r="R4818" i="4"/>
  <c r="R4802" i="4"/>
  <c r="R4789" i="4"/>
  <c r="R4778" i="4"/>
  <c r="R4768" i="4"/>
  <c r="R4757" i="4"/>
  <c r="R4746" i="4"/>
  <c r="R4736" i="4"/>
  <c r="R4725" i="4"/>
  <c r="R4714" i="4"/>
  <c r="R4704" i="4"/>
  <c r="R4693" i="4"/>
  <c r="R4682" i="4"/>
  <c r="R4674" i="4"/>
  <c r="R4666" i="4"/>
  <c r="R4658" i="4"/>
  <c r="R4650" i="4"/>
  <c r="R4642" i="4"/>
  <c r="R4634" i="4"/>
  <c r="R4626" i="4"/>
  <c r="R4618" i="4"/>
  <c r="R4610" i="4"/>
  <c r="R4602" i="4"/>
  <c r="R4594" i="4"/>
  <c r="R4586" i="4"/>
  <c r="R4581" i="4"/>
  <c r="R4575" i="4"/>
  <c r="R4570" i="4"/>
  <c r="R4565" i="4"/>
  <c r="R4559" i="4"/>
  <c r="R4554" i="4"/>
  <c r="R4549" i="4"/>
  <c r="R4543" i="4"/>
  <c r="R4538" i="4"/>
  <c r="R4534" i="4"/>
  <c r="R4530" i="4"/>
  <c r="R4526" i="4"/>
  <c r="R4522" i="4"/>
  <c r="R4518" i="4"/>
  <c r="R4514" i="4"/>
  <c r="R4510" i="4"/>
  <c r="R4506" i="4"/>
  <c r="R4502" i="4"/>
  <c r="R4498" i="4"/>
  <c r="R4494" i="4"/>
  <c r="R4490" i="4"/>
  <c r="R4486" i="4"/>
  <c r="R4482" i="4"/>
  <c r="R4478" i="4"/>
  <c r="R4474" i="4"/>
  <c r="R4470" i="4"/>
  <c r="R4466" i="4"/>
  <c r="R4462" i="4"/>
  <c r="R4458" i="4"/>
  <c r="R4454" i="4"/>
  <c r="R4450" i="4"/>
  <c r="R4446" i="4"/>
  <c r="R4442" i="4"/>
  <c r="R4438" i="4"/>
  <c r="R4434" i="4"/>
  <c r="R4430" i="4"/>
  <c r="R4426" i="4"/>
  <c r="R4422" i="4"/>
  <c r="R4418" i="4"/>
  <c r="R4414" i="4"/>
  <c r="R4410" i="4"/>
  <c r="R4406" i="4"/>
  <c r="R4402" i="4"/>
  <c r="R4398" i="4"/>
  <c r="R4394" i="4"/>
  <c r="R4390" i="4"/>
  <c r="R4386" i="4"/>
  <c r="R4382" i="4"/>
  <c r="R4378" i="4"/>
  <c r="R4374" i="4"/>
  <c r="R4370" i="4"/>
  <c r="R4366" i="4"/>
  <c r="R4362" i="4"/>
  <c r="R4358" i="4"/>
  <c r="R4354" i="4"/>
  <c r="R4350" i="4"/>
  <c r="R4346" i="4"/>
  <c r="R4342" i="4"/>
  <c r="R4338" i="4"/>
  <c r="R4334" i="4"/>
  <c r="R4330" i="4"/>
  <c r="R4326" i="4"/>
  <c r="R4322" i="4"/>
  <c r="R4318" i="4"/>
  <c r="R4314" i="4"/>
  <c r="R4310" i="4"/>
  <c r="R4306" i="4"/>
  <c r="R4302" i="4"/>
  <c r="R4298" i="4"/>
  <c r="R4294" i="4"/>
  <c r="R4290" i="4"/>
  <c r="R4286" i="4"/>
  <c r="R4282" i="4"/>
  <c r="R4278" i="4"/>
  <c r="R4274" i="4"/>
  <c r="R4270" i="4"/>
  <c r="R4266" i="4"/>
  <c r="R4262" i="4"/>
  <c r="R4258" i="4"/>
  <c r="R4254" i="4"/>
  <c r="R4250" i="4"/>
  <c r="R4246" i="4"/>
  <c r="R4242" i="4"/>
  <c r="R4238" i="4"/>
  <c r="R4234" i="4"/>
  <c r="R4230" i="4"/>
  <c r="R4226" i="4"/>
  <c r="R4222" i="4"/>
  <c r="R4218" i="4"/>
  <c r="R4214" i="4"/>
  <c r="R4210" i="4"/>
  <c r="R4206" i="4"/>
  <c r="R4202" i="4"/>
  <c r="R4198" i="4"/>
  <c r="R4194" i="4"/>
  <c r="R4190" i="4"/>
  <c r="R4186" i="4"/>
  <c r="R4182" i="4"/>
  <c r="R4178" i="4"/>
  <c r="R4174" i="4"/>
  <c r="R4170" i="4"/>
  <c r="R4166" i="4"/>
  <c r="R4162" i="4"/>
  <c r="R4158" i="4"/>
  <c r="R4154" i="4"/>
  <c r="R4150" i="4"/>
  <c r="R4146" i="4"/>
  <c r="R4142" i="4"/>
  <c r="R4138" i="4"/>
  <c r="R4134" i="4"/>
  <c r="R4130" i="4"/>
  <c r="R4126" i="4"/>
  <c r="R4122" i="4"/>
  <c r="R4118" i="4"/>
  <c r="R4114" i="4"/>
  <c r="R4110" i="4"/>
  <c r="R4106" i="4"/>
  <c r="R4102" i="4"/>
  <c r="R4098" i="4"/>
  <c r="R4094" i="4"/>
  <c r="R4090" i="4"/>
  <c r="R4086" i="4"/>
  <c r="R4082" i="4"/>
  <c r="R4078" i="4"/>
  <c r="R4074" i="4"/>
  <c r="R4070" i="4"/>
  <c r="R4066" i="4"/>
  <c r="R4062" i="4"/>
  <c r="R4058" i="4"/>
  <c r="R4054" i="4"/>
  <c r="R4050" i="4"/>
  <c r="R4046" i="4"/>
  <c r="R4042" i="4"/>
  <c r="R4038" i="4"/>
  <c r="R4993" i="4"/>
  <c r="R4977" i="4"/>
  <c r="R4961" i="4"/>
  <c r="R4945" i="4"/>
  <c r="R4929" i="4"/>
  <c r="R4913" i="4"/>
  <c r="R4897" i="4"/>
  <c r="R4881" i="4"/>
  <c r="R4865" i="4"/>
  <c r="R4849" i="4"/>
  <c r="R4833" i="4"/>
  <c r="R4817" i="4"/>
  <c r="R4801" i="4"/>
  <c r="R4788" i="4"/>
  <c r="R4777" i="4"/>
  <c r="R4766" i="4"/>
  <c r="R4756" i="4"/>
  <c r="R4745" i="4"/>
  <c r="R4734" i="4"/>
  <c r="R4724" i="4"/>
  <c r="R4713" i="4"/>
  <c r="R4702" i="4"/>
  <c r="R4692" i="4"/>
  <c r="R4681" i="4"/>
  <c r="R4673" i="4"/>
  <c r="R4665" i="4"/>
  <c r="R4657" i="4"/>
  <c r="R4649" i="4"/>
  <c r="R4641" i="4"/>
  <c r="R4633" i="4"/>
  <c r="R4625" i="4"/>
  <c r="R4617" i="4"/>
  <c r="R4609" i="4"/>
  <c r="R4601" i="4"/>
  <c r="R4593" i="4"/>
  <c r="R4585" i="4"/>
  <c r="R4579" i="4"/>
  <c r="R4574" i="4"/>
  <c r="R4569" i="4"/>
  <c r="R4563" i="4"/>
  <c r="R4558" i="4"/>
  <c r="R4553" i="4"/>
  <c r="R4547" i="4"/>
  <c r="R4542" i="4"/>
  <c r="R4537" i="4"/>
  <c r="R4533" i="4"/>
  <c r="R4529" i="4"/>
  <c r="R4525" i="4"/>
  <c r="R4521" i="4"/>
  <c r="R4517" i="4"/>
  <c r="R4513" i="4"/>
  <c r="R4509" i="4"/>
  <c r="R4505" i="4"/>
  <c r="R4501" i="4"/>
  <c r="R4497" i="4"/>
  <c r="R4493" i="4"/>
  <c r="R4489" i="4"/>
  <c r="R4485" i="4"/>
  <c r="R4481" i="4"/>
  <c r="R4477" i="4"/>
  <c r="R4473" i="4"/>
  <c r="R4469" i="4"/>
  <c r="R4465" i="4"/>
  <c r="R4461" i="4"/>
  <c r="R4457" i="4"/>
  <c r="R4453" i="4"/>
  <c r="R4449" i="4"/>
  <c r="R4445" i="4"/>
  <c r="R4441" i="4"/>
  <c r="R4437" i="4"/>
  <c r="R4433" i="4"/>
  <c r="R4429" i="4"/>
  <c r="R4425" i="4"/>
  <c r="R4421" i="4"/>
  <c r="R4417" i="4"/>
  <c r="R4413" i="4"/>
  <c r="R4409" i="4"/>
  <c r="R4405" i="4"/>
  <c r="R4401" i="4"/>
  <c r="R4397" i="4"/>
  <c r="R4393" i="4"/>
  <c r="R4389" i="4"/>
  <c r="R4385" i="4"/>
  <c r="R4381" i="4"/>
  <c r="R4377" i="4"/>
  <c r="R4373" i="4"/>
  <c r="R4369" i="4"/>
  <c r="R4365" i="4"/>
  <c r="R4361" i="4"/>
  <c r="R4357" i="4"/>
  <c r="R4353" i="4"/>
  <c r="R4349" i="4"/>
  <c r="R4345" i="4"/>
  <c r="R4341" i="4"/>
  <c r="R4337" i="4"/>
  <c r="R4333" i="4"/>
  <c r="R4329" i="4"/>
  <c r="R4325" i="4"/>
  <c r="R4321" i="4"/>
  <c r="R4317" i="4"/>
  <c r="R4313" i="4"/>
  <c r="R4309" i="4"/>
  <c r="R4305" i="4"/>
  <c r="R4301" i="4"/>
  <c r="R4297" i="4"/>
  <c r="R4293" i="4"/>
  <c r="R4289" i="4"/>
  <c r="R4285" i="4"/>
  <c r="R4281" i="4"/>
  <c r="R4277" i="4"/>
  <c r="R4273" i="4"/>
  <c r="R4269" i="4"/>
  <c r="R4265" i="4"/>
  <c r="R4261" i="4"/>
  <c r="R4257" i="4"/>
  <c r="R4253" i="4"/>
  <c r="R4249" i="4"/>
  <c r="R4245" i="4"/>
  <c r="R4241" i="4"/>
  <c r="R4237" i="4"/>
  <c r="R4233" i="4"/>
  <c r="R4229" i="4"/>
  <c r="R4225" i="4"/>
  <c r="R4221" i="4"/>
  <c r="R4217" i="4"/>
  <c r="R4213" i="4"/>
  <c r="R4209" i="4"/>
  <c r="R4205" i="4"/>
  <c r="R4201" i="4"/>
  <c r="R4197" i="4"/>
  <c r="R4193" i="4"/>
  <c r="R4189" i="4"/>
  <c r="R4185" i="4"/>
  <c r="R4181" i="4"/>
  <c r="R4177" i="4"/>
  <c r="R4173" i="4"/>
  <c r="R4169" i="4"/>
  <c r="R4165" i="4"/>
  <c r="R4161" i="4"/>
  <c r="R4157" i="4"/>
  <c r="R4153" i="4"/>
  <c r="R4149" i="4"/>
  <c r="R4145" i="4"/>
  <c r="R4141" i="4"/>
  <c r="R4137" i="4"/>
  <c r="R4133" i="4"/>
  <c r="R4129" i="4"/>
  <c r="R4125" i="4"/>
  <c r="R4121" i="4"/>
  <c r="R4117" i="4"/>
  <c r="R4113" i="4"/>
  <c r="R4109" i="4"/>
  <c r="R4105" i="4"/>
  <c r="R4101" i="4"/>
  <c r="R4097" i="4"/>
  <c r="R4093" i="4"/>
  <c r="R4089" i="4"/>
  <c r="R4085" i="4"/>
  <c r="R4081" i="4"/>
  <c r="R4077" i="4"/>
  <c r="R4073" i="4"/>
  <c r="R4069" i="4"/>
  <c r="R4065" i="4"/>
  <c r="R4061" i="4"/>
  <c r="R4057" i="4"/>
  <c r="R4053" i="4"/>
  <c r="R4985" i="4"/>
  <c r="R4953" i="4"/>
  <c r="R4921" i="4"/>
  <c r="R4889" i="4"/>
  <c r="R4857" i="4"/>
  <c r="R4825" i="4"/>
  <c r="R4793" i="4"/>
  <c r="R4772" i="4"/>
  <c r="R4750" i="4"/>
  <c r="R4729" i="4"/>
  <c r="R4708" i="4"/>
  <c r="R4686" i="4"/>
  <c r="R4669" i="4"/>
  <c r="R4653" i="4"/>
  <c r="R4637" i="4"/>
  <c r="R4621" i="4"/>
  <c r="R4605" i="4"/>
  <c r="R4589" i="4"/>
  <c r="R4577" i="4"/>
  <c r="R4566" i="4"/>
  <c r="R4555" i="4"/>
  <c r="R4545" i="4"/>
  <c r="R4535" i="4"/>
  <c r="R4527" i="4"/>
  <c r="R4519" i="4"/>
  <c r="R4511" i="4"/>
  <c r="R4503" i="4"/>
  <c r="R4495" i="4"/>
  <c r="R4487" i="4"/>
  <c r="R4479" i="4"/>
  <c r="R4471" i="4"/>
  <c r="R4463" i="4"/>
  <c r="R4455" i="4"/>
  <c r="R4447" i="4"/>
  <c r="R4439" i="4"/>
  <c r="R4431" i="4"/>
  <c r="R4423" i="4"/>
  <c r="R4415" i="4"/>
  <c r="R4407" i="4"/>
  <c r="R4399" i="4"/>
  <c r="R4391" i="4"/>
  <c r="R4383" i="4"/>
  <c r="R4375" i="4"/>
  <c r="R4367" i="4"/>
  <c r="R4359" i="4"/>
  <c r="R4351" i="4"/>
  <c r="R4343" i="4"/>
  <c r="R4335" i="4"/>
  <c r="R4327" i="4"/>
  <c r="R4319" i="4"/>
  <c r="R4311" i="4"/>
  <c r="R4303" i="4"/>
  <c r="R4295" i="4"/>
  <c r="R4287" i="4"/>
  <c r="R4279" i="4"/>
  <c r="R4271" i="4"/>
  <c r="R4263" i="4"/>
  <c r="R4255" i="4"/>
  <c r="R4247" i="4"/>
  <c r="R4239" i="4"/>
  <c r="R4231" i="4"/>
  <c r="R4223" i="4"/>
  <c r="R4215" i="4"/>
  <c r="R4207" i="4"/>
  <c r="R4199" i="4"/>
  <c r="R4191" i="4"/>
  <c r="R4183" i="4"/>
  <c r="R4175" i="4"/>
  <c r="R4167" i="4"/>
  <c r="R4159" i="4"/>
  <c r="R4151" i="4"/>
  <c r="R4143" i="4"/>
  <c r="R4135" i="4"/>
  <c r="R4127" i="4"/>
  <c r="R4119" i="4"/>
  <c r="R4111" i="4"/>
  <c r="R4103" i="4"/>
  <c r="R4095" i="4"/>
  <c r="R4087" i="4"/>
  <c r="R4079" i="4"/>
  <c r="R4071" i="4"/>
  <c r="R4063" i="4"/>
  <c r="R4055" i="4"/>
  <c r="R4048" i="4"/>
  <c r="R4043" i="4"/>
  <c r="R4037" i="4"/>
  <c r="R4033" i="4"/>
  <c r="R4029" i="4"/>
  <c r="R4025" i="4"/>
  <c r="R4021" i="4"/>
  <c r="R4017" i="4"/>
  <c r="R4013" i="4"/>
  <c r="R4009" i="4"/>
  <c r="R4005" i="4"/>
  <c r="R4001" i="4"/>
  <c r="R3997" i="4"/>
  <c r="R3993" i="4"/>
  <c r="R3989" i="4"/>
  <c r="R3985" i="4"/>
  <c r="R3981" i="4"/>
  <c r="R3977" i="4"/>
  <c r="R3973" i="4"/>
  <c r="R3969" i="4"/>
  <c r="R3965" i="4"/>
  <c r="R3961" i="4"/>
  <c r="R3957" i="4"/>
  <c r="R3953" i="4"/>
  <c r="R3949" i="4"/>
  <c r="R3945" i="4"/>
  <c r="R3941" i="4"/>
  <c r="R3937" i="4"/>
  <c r="R3933" i="4"/>
  <c r="R3929" i="4"/>
  <c r="R3925" i="4"/>
  <c r="R3921" i="4"/>
  <c r="R3917" i="4"/>
  <c r="R3913" i="4"/>
  <c r="R3909" i="4"/>
  <c r="R3905" i="4"/>
  <c r="R3901" i="4"/>
  <c r="R3897" i="4"/>
  <c r="R3893" i="4"/>
  <c r="R3889" i="4"/>
  <c r="R3885" i="4"/>
  <c r="R3881" i="4"/>
  <c r="R3877" i="4"/>
  <c r="R3873" i="4"/>
  <c r="R3869" i="4"/>
  <c r="R3865" i="4"/>
  <c r="R3861" i="4"/>
  <c r="R3857" i="4"/>
  <c r="R3853" i="4"/>
  <c r="R3849" i="4"/>
  <c r="R3845" i="4"/>
  <c r="R3841" i="4"/>
  <c r="R3837" i="4"/>
  <c r="R3833" i="4"/>
  <c r="R3829" i="4"/>
  <c r="R3825" i="4"/>
  <c r="R3821" i="4"/>
  <c r="R3817" i="4"/>
  <c r="R3813" i="4"/>
  <c r="R3809" i="4"/>
  <c r="R3805" i="4"/>
  <c r="R3801" i="4"/>
  <c r="R3797" i="4"/>
  <c r="R3793" i="4"/>
  <c r="R3789" i="4"/>
  <c r="R3785" i="4"/>
  <c r="R3781" i="4"/>
  <c r="R3777" i="4"/>
  <c r="R3773" i="4"/>
  <c r="R3769" i="4"/>
  <c r="R3765" i="4"/>
  <c r="R3761" i="4"/>
  <c r="R3757" i="4"/>
  <c r="R3753" i="4"/>
  <c r="R3749" i="4"/>
  <c r="R3745" i="4"/>
  <c r="R3741" i="4"/>
  <c r="R3737" i="4"/>
  <c r="R3733" i="4"/>
  <c r="R3729" i="4"/>
  <c r="R3725" i="4"/>
  <c r="R3721" i="4"/>
  <c r="R3717" i="4"/>
  <c r="R3713" i="4"/>
  <c r="R3709" i="4"/>
  <c r="R3705" i="4"/>
  <c r="R5002" i="4"/>
  <c r="R4970" i="4"/>
  <c r="R4938" i="4"/>
  <c r="R4906" i="4"/>
  <c r="R4874" i="4"/>
  <c r="R4842" i="4"/>
  <c r="R4810" i="4"/>
  <c r="R4784" i="4"/>
  <c r="R4762" i="4"/>
  <c r="R4741" i="4"/>
  <c r="R4720" i="4"/>
  <c r="R4698" i="4"/>
  <c r="R4678" i="4"/>
  <c r="R4662" i="4"/>
  <c r="R4646" i="4"/>
  <c r="R4630" i="4"/>
  <c r="R4614" i="4"/>
  <c r="R4598" i="4"/>
  <c r="R4583" i="4"/>
  <c r="R4573" i="4"/>
  <c r="R4562" i="4"/>
  <c r="R4551" i="4"/>
  <c r="R4541" i="4"/>
  <c r="R4532" i="4"/>
  <c r="R4524" i="4"/>
  <c r="R4516" i="4"/>
  <c r="R4508" i="4"/>
  <c r="R4500" i="4"/>
  <c r="R4492" i="4"/>
  <c r="R4484" i="4"/>
  <c r="R4476" i="4"/>
  <c r="R4468" i="4"/>
  <c r="R4460" i="4"/>
  <c r="R4452" i="4"/>
  <c r="R4444" i="4"/>
  <c r="R4436" i="4"/>
  <c r="R4428" i="4"/>
  <c r="R4420" i="4"/>
  <c r="R4412" i="4"/>
  <c r="R4404" i="4"/>
  <c r="R4396" i="4"/>
  <c r="R4388" i="4"/>
  <c r="R4380" i="4"/>
  <c r="R4372" i="4"/>
  <c r="R4364" i="4"/>
  <c r="R4356" i="4"/>
  <c r="R4348" i="4"/>
  <c r="R4340" i="4"/>
  <c r="R4332" i="4"/>
  <c r="R4324" i="4"/>
  <c r="R4316" i="4"/>
  <c r="R4308" i="4"/>
  <c r="R4300" i="4"/>
  <c r="R4292" i="4"/>
  <c r="R4284" i="4"/>
  <c r="R4276" i="4"/>
  <c r="R4268" i="4"/>
  <c r="R4260" i="4"/>
  <c r="R4252" i="4"/>
  <c r="R4244" i="4"/>
  <c r="R4236" i="4"/>
  <c r="R4228" i="4"/>
  <c r="R4220" i="4"/>
  <c r="R4212" i="4"/>
  <c r="R4204" i="4"/>
  <c r="R4196" i="4"/>
  <c r="R4188" i="4"/>
  <c r="R4180" i="4"/>
  <c r="R4172" i="4"/>
  <c r="R4164" i="4"/>
  <c r="R4156" i="4"/>
  <c r="R4148" i="4"/>
  <c r="R4140" i="4"/>
  <c r="R4132" i="4"/>
  <c r="R4124" i="4"/>
  <c r="R4116" i="4"/>
  <c r="R4108" i="4"/>
  <c r="R4100" i="4"/>
  <c r="R4092" i="4"/>
  <c r="R4084" i="4"/>
  <c r="R4076" i="4"/>
  <c r="R4068" i="4"/>
  <c r="R4060" i="4"/>
  <c r="R4052" i="4"/>
  <c r="R4047" i="4"/>
  <c r="R4041" i="4"/>
  <c r="R4036" i="4"/>
  <c r="R4032" i="4"/>
  <c r="R4028" i="4"/>
  <c r="R4024" i="4"/>
  <c r="R4020" i="4"/>
  <c r="R4016" i="4"/>
  <c r="R4012" i="4"/>
  <c r="R4008" i="4"/>
  <c r="R4004" i="4"/>
  <c r="R4000" i="4"/>
  <c r="R3996" i="4"/>
  <c r="R3992" i="4"/>
  <c r="R3988" i="4"/>
  <c r="R3984" i="4"/>
  <c r="R3980" i="4"/>
  <c r="R3976" i="4"/>
  <c r="R3972" i="4"/>
  <c r="R3968" i="4"/>
  <c r="R3964" i="4"/>
  <c r="R3960" i="4"/>
  <c r="R3956" i="4"/>
  <c r="R3952" i="4"/>
  <c r="R3948" i="4"/>
  <c r="R3944" i="4"/>
  <c r="R3940" i="4"/>
  <c r="R3936" i="4"/>
  <c r="R3932" i="4"/>
  <c r="R3928" i="4"/>
  <c r="R3924" i="4"/>
  <c r="R3920" i="4"/>
  <c r="R3916" i="4"/>
  <c r="R3912" i="4"/>
  <c r="R3908" i="4"/>
  <c r="R3904" i="4"/>
  <c r="R3900" i="4"/>
  <c r="R3896" i="4"/>
  <c r="R3892" i="4"/>
  <c r="R3888" i="4"/>
  <c r="R3884" i="4"/>
  <c r="R3880" i="4"/>
  <c r="R3876" i="4"/>
  <c r="R3872" i="4"/>
  <c r="R3868" i="4"/>
  <c r="R3864" i="4"/>
  <c r="R3860" i="4"/>
  <c r="R3856" i="4"/>
  <c r="R3852" i="4"/>
  <c r="R3848" i="4"/>
  <c r="R3844" i="4"/>
  <c r="R3840" i="4"/>
  <c r="R3836" i="4"/>
  <c r="R3832" i="4"/>
  <c r="R3828" i="4"/>
  <c r="R3824" i="4"/>
  <c r="R3820" i="4"/>
  <c r="R3816" i="4"/>
  <c r="R3812" i="4"/>
  <c r="R3808" i="4"/>
  <c r="R3804" i="4"/>
  <c r="R3800" i="4"/>
  <c r="R3796" i="4"/>
  <c r="R3792" i="4"/>
  <c r="R3788" i="4"/>
  <c r="R3784" i="4"/>
  <c r="R3780" i="4"/>
  <c r="R3776" i="4"/>
  <c r="R3772" i="4"/>
  <c r="R3768" i="4"/>
  <c r="R3764" i="4"/>
  <c r="R3760" i="4"/>
  <c r="R3756" i="4"/>
  <c r="R3752" i="4"/>
  <c r="R3748" i="4"/>
  <c r="R3744" i="4"/>
  <c r="R3740" i="4"/>
  <c r="R3736" i="4"/>
  <c r="R3732" i="4"/>
  <c r="R3728" i="4"/>
  <c r="R3724" i="4"/>
  <c r="R3720" i="4"/>
  <c r="R3716" i="4"/>
  <c r="R3712" i="4"/>
  <c r="R3708" i="4"/>
  <c r="R5001" i="4"/>
  <c r="R4937" i="4"/>
  <c r="R4873" i="4"/>
  <c r="R4809" i="4"/>
  <c r="R4761" i="4"/>
  <c r="R4718" i="4"/>
  <c r="R4677" i="4"/>
  <c r="R4645" i="4"/>
  <c r="R4613" i="4"/>
  <c r="R4582" i="4"/>
  <c r="R4561" i="4"/>
  <c r="R4539" i="4"/>
  <c r="R4523" i="4"/>
  <c r="R4507" i="4"/>
  <c r="R4491" i="4"/>
  <c r="R4475" i="4"/>
  <c r="R4459" i="4"/>
  <c r="R4443" i="4"/>
  <c r="R4427" i="4"/>
  <c r="R4411" i="4"/>
  <c r="R4395" i="4"/>
  <c r="R4379" i="4"/>
  <c r="R4363" i="4"/>
  <c r="R4347" i="4"/>
  <c r="R4331" i="4"/>
  <c r="R4315" i="4"/>
  <c r="R4299" i="4"/>
  <c r="R4283" i="4"/>
  <c r="R4267" i="4"/>
  <c r="R4251" i="4"/>
  <c r="R4235" i="4"/>
  <c r="R4219" i="4"/>
  <c r="R4203" i="4"/>
  <c r="R4187" i="4"/>
  <c r="R4171" i="4"/>
  <c r="R4155" i="4"/>
  <c r="R4139" i="4"/>
  <c r="R4123" i="4"/>
  <c r="R4107" i="4"/>
  <c r="R4091" i="4"/>
  <c r="R4075" i="4"/>
  <c r="R4059" i="4"/>
  <c r="R4045" i="4"/>
  <c r="R4035" i="4"/>
  <c r="R4027" i="4"/>
  <c r="R4019" i="4"/>
  <c r="R4011" i="4"/>
  <c r="R4003" i="4"/>
  <c r="R3995" i="4"/>
  <c r="R3987" i="4"/>
  <c r="R3979" i="4"/>
  <c r="R3971" i="4"/>
  <c r="R3963" i="4"/>
  <c r="R3955" i="4"/>
  <c r="R3947" i="4"/>
  <c r="R3939" i="4"/>
  <c r="R3931" i="4"/>
  <c r="R3923" i="4"/>
  <c r="R3915" i="4"/>
  <c r="R3907" i="4"/>
  <c r="R3899" i="4"/>
  <c r="R3891" i="4"/>
  <c r="R3883" i="4"/>
  <c r="R3875" i="4"/>
  <c r="R3867" i="4"/>
  <c r="R3859" i="4"/>
  <c r="R3851" i="4"/>
  <c r="R3843" i="4"/>
  <c r="R3835" i="4"/>
  <c r="R3827" i="4"/>
  <c r="R3819" i="4"/>
  <c r="R3811" i="4"/>
  <c r="R3803" i="4"/>
  <c r="R3795" i="4"/>
  <c r="R3787" i="4"/>
  <c r="R3779" i="4"/>
  <c r="R3771" i="4"/>
  <c r="R3763" i="4"/>
  <c r="R3755" i="4"/>
  <c r="R3747" i="4"/>
  <c r="R3739" i="4"/>
  <c r="R3731" i="4"/>
  <c r="R3723" i="4"/>
  <c r="R3715" i="4"/>
  <c r="R3707" i="4"/>
  <c r="R3702" i="4"/>
  <c r="R3698" i="4"/>
  <c r="R3694" i="4"/>
  <c r="R3690" i="4"/>
  <c r="R3686" i="4"/>
  <c r="R3682" i="4"/>
  <c r="R3678" i="4"/>
  <c r="R3674" i="4"/>
  <c r="R3670" i="4"/>
  <c r="R3666" i="4"/>
  <c r="R3662" i="4"/>
  <c r="R3658" i="4"/>
  <c r="R3654" i="4"/>
  <c r="R3650" i="4"/>
  <c r="R3646" i="4"/>
  <c r="R3642" i="4"/>
  <c r="R3638" i="4"/>
  <c r="R3634" i="4"/>
  <c r="R3630" i="4"/>
  <c r="R3626" i="4"/>
  <c r="R3622" i="4"/>
  <c r="R3618" i="4"/>
  <c r="R3614" i="4"/>
  <c r="R3610" i="4"/>
  <c r="R3606" i="4"/>
  <c r="R3602" i="4"/>
  <c r="R3598" i="4"/>
  <c r="R3594" i="4"/>
  <c r="R3590" i="4"/>
  <c r="R3586" i="4"/>
  <c r="R3582" i="4"/>
  <c r="R3578" i="4"/>
  <c r="R3574" i="4"/>
  <c r="R3570" i="4"/>
  <c r="R3566" i="4"/>
  <c r="R3562" i="4"/>
  <c r="R3558" i="4"/>
  <c r="R3554" i="4"/>
  <c r="R3550" i="4"/>
  <c r="R3546" i="4"/>
  <c r="R3542" i="4"/>
  <c r="R3538" i="4"/>
  <c r="R3534" i="4"/>
  <c r="R3530" i="4"/>
  <c r="R3526" i="4"/>
  <c r="R3522" i="4"/>
  <c r="R3518" i="4"/>
  <c r="R3514" i="4"/>
  <c r="R3510" i="4"/>
  <c r="R3506" i="4"/>
  <c r="R3502" i="4"/>
  <c r="R3498" i="4"/>
  <c r="R3494" i="4"/>
  <c r="R3490" i="4"/>
  <c r="R3486" i="4"/>
  <c r="R3482" i="4"/>
  <c r="R3478" i="4"/>
  <c r="R3474" i="4"/>
  <c r="R3470" i="4"/>
  <c r="R3466" i="4"/>
  <c r="R3462" i="4"/>
  <c r="R3458" i="4"/>
  <c r="R3454" i="4"/>
  <c r="R3450" i="4"/>
  <c r="R3446" i="4"/>
  <c r="R3442" i="4"/>
  <c r="R3438" i="4"/>
  <c r="R3434" i="4"/>
  <c r="R3430" i="4"/>
  <c r="R3426" i="4"/>
  <c r="R3422" i="4"/>
  <c r="R3418" i="4"/>
  <c r="R3414" i="4"/>
  <c r="R3410" i="4"/>
  <c r="R3406" i="4"/>
  <c r="R3402" i="4"/>
  <c r="R3398" i="4"/>
  <c r="R3394" i="4"/>
  <c r="R3390" i="4"/>
  <c r="R3386" i="4"/>
  <c r="R3382" i="4"/>
  <c r="R3378" i="4"/>
  <c r="R3374" i="4"/>
  <c r="R3370" i="4"/>
  <c r="R3366" i="4"/>
  <c r="R3362" i="4"/>
  <c r="R3358" i="4"/>
  <c r="R3354" i="4"/>
  <c r="R3350" i="4"/>
  <c r="R3346" i="4"/>
  <c r="R3342" i="4"/>
  <c r="R3338" i="4"/>
  <c r="R3334" i="4"/>
  <c r="R3330" i="4"/>
  <c r="R3326" i="4"/>
  <c r="R3322" i="4"/>
  <c r="R3318" i="4"/>
  <c r="R3314" i="4"/>
  <c r="R3310" i="4"/>
  <c r="R3306" i="4"/>
  <c r="R3302" i="4"/>
  <c r="R3298" i="4"/>
  <c r="R3294" i="4"/>
  <c r="R3290" i="4"/>
  <c r="R3286" i="4"/>
  <c r="R3282" i="4"/>
  <c r="R3278" i="4"/>
  <c r="R3274" i="4"/>
  <c r="R3270" i="4"/>
  <c r="R3266" i="4"/>
  <c r="R3262" i="4"/>
  <c r="R3258" i="4"/>
  <c r="R3254" i="4"/>
  <c r="R3250" i="4"/>
  <c r="R3246" i="4"/>
  <c r="R3242" i="4"/>
  <c r="R3238" i="4"/>
  <c r="R3234" i="4"/>
  <c r="R3230" i="4"/>
  <c r="R3226" i="4"/>
  <c r="R3222" i="4"/>
  <c r="R3218" i="4"/>
  <c r="R3214" i="4"/>
  <c r="R3210" i="4"/>
  <c r="R3206" i="4"/>
  <c r="R3202" i="4"/>
  <c r="R3198" i="4"/>
  <c r="R3194" i="4"/>
  <c r="R3190" i="4"/>
  <c r="R3186" i="4"/>
  <c r="R3182" i="4"/>
  <c r="R3178" i="4"/>
  <c r="R3174" i="4"/>
  <c r="R3170" i="4"/>
  <c r="R3166" i="4"/>
  <c r="R3162" i="4"/>
  <c r="R3158" i="4"/>
  <c r="R3154" i="4"/>
  <c r="R3150" i="4"/>
  <c r="R3146" i="4"/>
  <c r="R3142" i="4"/>
  <c r="R3138" i="4"/>
  <c r="R3134" i="4"/>
  <c r="R3130" i="4"/>
  <c r="R3126" i="4"/>
  <c r="R3122" i="4"/>
  <c r="R3118" i="4"/>
  <c r="R3114" i="4"/>
  <c r="R3110" i="4"/>
  <c r="R3106" i="4"/>
  <c r="R3102" i="4"/>
  <c r="R3098" i="4"/>
  <c r="R3094" i="4"/>
  <c r="R3090" i="4"/>
  <c r="R3086" i="4"/>
  <c r="R3082" i="4"/>
  <c r="R3078" i="4"/>
  <c r="R3074" i="4"/>
  <c r="R3070" i="4"/>
  <c r="R3066" i="4"/>
  <c r="R3062" i="4"/>
  <c r="R3058" i="4"/>
  <c r="R3054" i="4"/>
  <c r="R3050" i="4"/>
  <c r="R3046" i="4"/>
  <c r="R3042" i="4"/>
  <c r="R3038" i="4"/>
  <c r="R3034" i="4"/>
  <c r="R3030" i="4"/>
  <c r="R3026" i="4"/>
  <c r="R3022" i="4"/>
  <c r="R3018" i="4"/>
  <c r="R3014" i="4"/>
  <c r="R3010" i="4"/>
  <c r="R3006" i="4"/>
  <c r="R3002" i="4"/>
  <c r="R2998" i="4"/>
  <c r="R2994" i="4"/>
  <c r="R2990" i="4"/>
  <c r="R2986" i="4"/>
  <c r="R2982" i="4"/>
  <c r="R2978" i="4"/>
  <c r="R2974" i="4"/>
  <c r="R2970" i="4"/>
  <c r="R2966" i="4"/>
  <c r="R2962" i="4"/>
  <c r="R2958" i="4"/>
  <c r="R2954" i="4"/>
  <c r="R2950" i="4"/>
  <c r="R2946" i="4"/>
  <c r="R2942" i="4"/>
  <c r="R2938" i="4"/>
  <c r="R2934" i="4"/>
  <c r="R2930" i="4"/>
  <c r="R2926" i="4"/>
  <c r="R2922" i="4"/>
  <c r="R2918" i="4"/>
  <c r="R2914" i="4"/>
  <c r="R2910" i="4"/>
  <c r="R2906" i="4"/>
  <c r="R2902" i="4"/>
  <c r="R2898" i="4"/>
  <c r="R2894" i="4"/>
  <c r="R2890" i="4"/>
  <c r="R2886" i="4"/>
  <c r="R2882" i="4"/>
  <c r="R2878" i="4"/>
  <c r="R2874" i="4"/>
  <c r="R2870" i="4"/>
  <c r="R2866" i="4"/>
  <c r="R2862" i="4"/>
  <c r="R2858" i="4"/>
  <c r="R2854" i="4"/>
  <c r="R2850" i="4"/>
  <c r="R2846" i="4"/>
  <c r="R2842" i="4"/>
  <c r="R2838" i="4"/>
  <c r="R2834" i="4"/>
  <c r="R2830" i="4"/>
  <c r="R2826" i="4"/>
  <c r="R2822" i="4"/>
  <c r="R2818" i="4"/>
  <c r="R2814" i="4"/>
  <c r="R2810" i="4"/>
  <c r="R2806" i="4"/>
  <c r="R2802" i="4"/>
  <c r="R2798" i="4"/>
  <c r="R2794" i="4"/>
  <c r="R2790" i="4"/>
  <c r="R2786" i="4"/>
  <c r="R2782" i="4"/>
  <c r="R2778" i="4"/>
  <c r="R2774" i="4"/>
  <c r="R2770" i="4"/>
  <c r="R2766" i="4"/>
  <c r="R2762" i="4"/>
  <c r="R2758" i="4"/>
  <c r="R2754" i="4"/>
  <c r="R2750" i="4"/>
  <c r="R2746" i="4"/>
  <c r="R2742" i="4"/>
  <c r="R2738" i="4"/>
  <c r="R2734" i="4"/>
  <c r="R2730" i="4"/>
  <c r="R2726" i="4"/>
  <c r="R2722" i="4"/>
  <c r="R2718" i="4"/>
  <c r="R2714" i="4"/>
  <c r="R2710" i="4"/>
  <c r="R2706" i="4"/>
  <c r="R2702" i="4"/>
  <c r="R2698" i="4"/>
  <c r="R2694" i="4"/>
  <c r="R2690" i="4"/>
  <c r="R2686" i="4"/>
  <c r="R2682" i="4"/>
  <c r="R4986" i="4"/>
  <c r="R4922" i="4"/>
  <c r="R4858" i="4"/>
  <c r="R4794" i="4"/>
  <c r="R4752" i="4"/>
  <c r="R4709" i="4"/>
  <c r="R4670" i="4"/>
  <c r="R4638" i="4"/>
  <c r="R4606" i="4"/>
  <c r="R4578" i="4"/>
  <c r="R4557" i="4"/>
  <c r="R4536" i="4"/>
  <c r="R4520" i="4"/>
  <c r="R4504" i="4"/>
  <c r="R4488" i="4"/>
  <c r="R4472" i="4"/>
  <c r="R4456" i="4"/>
  <c r="R4440" i="4"/>
  <c r="R4424" i="4"/>
  <c r="R4408" i="4"/>
  <c r="R4392" i="4"/>
  <c r="R4376" i="4"/>
  <c r="R4360" i="4"/>
  <c r="R4344" i="4"/>
  <c r="R4328" i="4"/>
  <c r="R4312" i="4"/>
  <c r="R4296" i="4"/>
  <c r="R4280" i="4"/>
  <c r="R4264" i="4"/>
  <c r="R4248" i="4"/>
  <c r="R4232" i="4"/>
  <c r="R4216" i="4"/>
  <c r="R4200" i="4"/>
  <c r="R4184" i="4"/>
  <c r="R4168" i="4"/>
  <c r="R4152" i="4"/>
  <c r="R4136" i="4"/>
  <c r="R4120" i="4"/>
  <c r="R4104" i="4"/>
  <c r="R4088" i="4"/>
  <c r="R4072" i="4"/>
  <c r="R4056" i="4"/>
  <c r="R4044" i="4"/>
  <c r="R4034" i="4"/>
  <c r="R4026" i="4"/>
  <c r="R4018" i="4"/>
  <c r="R4010" i="4"/>
  <c r="R4002" i="4"/>
  <c r="R3994" i="4"/>
  <c r="R3986" i="4"/>
  <c r="R3978" i="4"/>
  <c r="R3970" i="4"/>
  <c r="R3962" i="4"/>
  <c r="R3954" i="4"/>
  <c r="R3946" i="4"/>
  <c r="R3938" i="4"/>
  <c r="R3930" i="4"/>
  <c r="R3922" i="4"/>
  <c r="R3914" i="4"/>
  <c r="R3906" i="4"/>
  <c r="R3898" i="4"/>
  <c r="R3890" i="4"/>
  <c r="R3882" i="4"/>
  <c r="R3874" i="4"/>
  <c r="R3866" i="4"/>
  <c r="R3858" i="4"/>
  <c r="R3850" i="4"/>
  <c r="R3842" i="4"/>
  <c r="R3834" i="4"/>
  <c r="R3826" i="4"/>
  <c r="R3818" i="4"/>
  <c r="R3810" i="4"/>
  <c r="R3802" i="4"/>
  <c r="R3794" i="4"/>
  <c r="R3786" i="4"/>
  <c r="R3778" i="4"/>
  <c r="R3770" i="4"/>
  <c r="R3762" i="4"/>
  <c r="R3754" i="4"/>
  <c r="R3746" i="4"/>
  <c r="R3738" i="4"/>
  <c r="R3730" i="4"/>
  <c r="R3722" i="4"/>
  <c r="R3714" i="4"/>
  <c r="R3706" i="4"/>
  <c r="R3701" i="4"/>
  <c r="R3697" i="4"/>
  <c r="R3693" i="4"/>
  <c r="R3689" i="4"/>
  <c r="R3685" i="4"/>
  <c r="R3681" i="4"/>
  <c r="R3677" i="4"/>
  <c r="R3673" i="4"/>
  <c r="R3669" i="4"/>
  <c r="R3665" i="4"/>
  <c r="R3661" i="4"/>
  <c r="R3657" i="4"/>
  <c r="R3653" i="4"/>
  <c r="R3649" i="4"/>
  <c r="R3645" i="4"/>
  <c r="R3641" i="4"/>
  <c r="R3637" i="4"/>
  <c r="R3633" i="4"/>
  <c r="R3629" i="4"/>
  <c r="R3625" i="4"/>
  <c r="R3621" i="4"/>
  <c r="R3617" i="4"/>
  <c r="R3613" i="4"/>
  <c r="R3609" i="4"/>
  <c r="R3605" i="4"/>
  <c r="R3601" i="4"/>
  <c r="R3597" i="4"/>
  <c r="R3593" i="4"/>
  <c r="R3589" i="4"/>
  <c r="R3585" i="4"/>
  <c r="R3581" i="4"/>
  <c r="R3577" i="4"/>
  <c r="R3573" i="4"/>
  <c r="R3569" i="4"/>
  <c r="R3565" i="4"/>
  <c r="R3561" i="4"/>
  <c r="R3557" i="4"/>
  <c r="R3553" i="4"/>
  <c r="R3549" i="4"/>
  <c r="R3545" i="4"/>
  <c r="R3541" i="4"/>
  <c r="R3537" i="4"/>
  <c r="R3533" i="4"/>
  <c r="R3529" i="4"/>
  <c r="R3525" i="4"/>
  <c r="R3521" i="4"/>
  <c r="R3517" i="4"/>
  <c r="R3513" i="4"/>
  <c r="R3509" i="4"/>
  <c r="R3505" i="4"/>
  <c r="R3501" i="4"/>
  <c r="R3497" i="4"/>
  <c r="R3493" i="4"/>
  <c r="R3489" i="4"/>
  <c r="R3485" i="4"/>
  <c r="R3481" i="4"/>
  <c r="R3477" i="4"/>
  <c r="R3473" i="4"/>
  <c r="R3469" i="4"/>
  <c r="R3465" i="4"/>
  <c r="R3461" i="4"/>
  <c r="R3457" i="4"/>
  <c r="R3453" i="4"/>
  <c r="R3449" i="4"/>
  <c r="R3445" i="4"/>
  <c r="R3441" i="4"/>
  <c r="R3437" i="4"/>
  <c r="R3433" i="4"/>
  <c r="R3429" i="4"/>
  <c r="R3425" i="4"/>
  <c r="R3421" i="4"/>
  <c r="R3417" i="4"/>
  <c r="R3413" i="4"/>
  <c r="R3409" i="4"/>
  <c r="R3405" i="4"/>
  <c r="R3401" i="4"/>
  <c r="R3397" i="4"/>
  <c r="R3393" i="4"/>
  <c r="R3389" i="4"/>
  <c r="R3385" i="4"/>
  <c r="R3381" i="4"/>
  <c r="R3377" i="4"/>
  <c r="R3373" i="4"/>
  <c r="R3369" i="4"/>
  <c r="R3365" i="4"/>
  <c r="R3361" i="4"/>
  <c r="R3357" i="4"/>
  <c r="R3353" i="4"/>
  <c r="R3349" i="4"/>
  <c r="R3345" i="4"/>
  <c r="R3341" i="4"/>
  <c r="R3337" i="4"/>
  <c r="R3333" i="4"/>
  <c r="R3329" i="4"/>
  <c r="R3325" i="4"/>
  <c r="R3321" i="4"/>
  <c r="R3317" i="4"/>
  <c r="R3313" i="4"/>
  <c r="R3309" i="4"/>
  <c r="R3305" i="4"/>
  <c r="R3301" i="4"/>
  <c r="R3297" i="4"/>
  <c r="R3293" i="4"/>
  <c r="R3289" i="4"/>
  <c r="R3285" i="4"/>
  <c r="R3281" i="4"/>
  <c r="R3277" i="4"/>
  <c r="R3273" i="4"/>
  <c r="R3269" i="4"/>
  <c r="R3265" i="4"/>
  <c r="R3261" i="4"/>
  <c r="R3257" i="4"/>
  <c r="R3253" i="4"/>
  <c r="R3249" i="4"/>
  <c r="R3245" i="4"/>
  <c r="R3241" i="4"/>
  <c r="R3237" i="4"/>
  <c r="R3233" i="4"/>
  <c r="R3229" i="4"/>
  <c r="R3225" i="4"/>
  <c r="R3221" i="4"/>
  <c r="R3217" i="4"/>
  <c r="R3213" i="4"/>
  <c r="R3209" i="4"/>
  <c r="R3205" i="4"/>
  <c r="R3201" i="4"/>
  <c r="R3197" i="4"/>
  <c r="R3193" i="4"/>
  <c r="R3189" i="4"/>
  <c r="R3185" i="4"/>
  <c r="R3181" i="4"/>
  <c r="R3177" i="4"/>
  <c r="R3173" i="4"/>
  <c r="R3169" i="4"/>
  <c r="R3165" i="4"/>
  <c r="R3161" i="4"/>
  <c r="R3157" i="4"/>
  <c r="R3153" i="4"/>
  <c r="R3149" i="4"/>
  <c r="R3145" i="4"/>
  <c r="R3141" i="4"/>
  <c r="R3137" i="4"/>
  <c r="R3133" i="4"/>
  <c r="R3129" i="4"/>
  <c r="R3125" i="4"/>
  <c r="R3121" i="4"/>
  <c r="R3117" i="4"/>
  <c r="R3113" i="4"/>
  <c r="R3109" i="4"/>
  <c r="R3105" i="4"/>
  <c r="R3101" i="4"/>
  <c r="R3097" i="4"/>
  <c r="R3093" i="4"/>
  <c r="R3089" i="4"/>
  <c r="R3085" i="4"/>
  <c r="R3081" i="4"/>
  <c r="R3077" i="4"/>
  <c r="R3073" i="4"/>
  <c r="R3069" i="4"/>
  <c r="R3065" i="4"/>
  <c r="R3061" i="4"/>
  <c r="R3057" i="4"/>
  <c r="R3053" i="4"/>
  <c r="R3049" i="4"/>
  <c r="R3045" i="4"/>
  <c r="R3041" i="4"/>
  <c r="R3037" i="4"/>
  <c r="R3033" i="4"/>
  <c r="R3029" i="4"/>
  <c r="R3025" i="4"/>
  <c r="R3021" i="4"/>
  <c r="R3017" i="4"/>
  <c r="R3013" i="4"/>
  <c r="R3009" i="4"/>
  <c r="R3005" i="4"/>
  <c r="R3001" i="4"/>
  <c r="R2997" i="4"/>
  <c r="R2993" i="4"/>
  <c r="R2989" i="4"/>
  <c r="R2985" i="4"/>
  <c r="R2981" i="4"/>
  <c r="R2977" i="4"/>
  <c r="R2973" i="4"/>
  <c r="R2969" i="4"/>
  <c r="R2965" i="4"/>
  <c r="R2961" i="4"/>
  <c r="R2957" i="4"/>
  <c r="R2953" i="4"/>
  <c r="R2949" i="4"/>
  <c r="R2945" i="4"/>
  <c r="R2941" i="4"/>
  <c r="R2937" i="4"/>
  <c r="R2933" i="4"/>
  <c r="R2929" i="4"/>
  <c r="R2925" i="4"/>
  <c r="R2921" i="4"/>
  <c r="R2917" i="4"/>
  <c r="R2913" i="4"/>
  <c r="R2909" i="4"/>
  <c r="R2905" i="4"/>
  <c r="R2901" i="4"/>
  <c r="R2897" i="4"/>
  <c r="R2893" i="4"/>
  <c r="R2889" i="4"/>
  <c r="R2885" i="4"/>
  <c r="R2881" i="4"/>
  <c r="R2877" i="4"/>
  <c r="R2873" i="4"/>
  <c r="R2869" i="4"/>
  <c r="R2865" i="4"/>
  <c r="R2861" i="4"/>
  <c r="R2857" i="4"/>
  <c r="R2853" i="4"/>
  <c r="R2849" i="4"/>
  <c r="R2845" i="4"/>
  <c r="R2841" i="4"/>
  <c r="R2837" i="4"/>
  <c r="R2833" i="4"/>
  <c r="R2829" i="4"/>
  <c r="R2825" i="4"/>
  <c r="R2821" i="4"/>
  <c r="R2817" i="4"/>
  <c r="R2813" i="4"/>
  <c r="R2809" i="4"/>
  <c r="R2805" i="4"/>
  <c r="R2801" i="4"/>
  <c r="R2797" i="4"/>
  <c r="R2793" i="4"/>
  <c r="R2789" i="4"/>
  <c r="R2785" i="4"/>
  <c r="R2781" i="4"/>
  <c r="R2777" i="4"/>
  <c r="R2773" i="4"/>
  <c r="R2769" i="4"/>
  <c r="R2765" i="4"/>
  <c r="R2761" i="4"/>
  <c r="R2757" i="4"/>
  <c r="R2753" i="4"/>
  <c r="R2749" i="4"/>
  <c r="R2745" i="4"/>
  <c r="R2741" i="4"/>
  <c r="R2737" i="4"/>
  <c r="R2733" i="4"/>
  <c r="R2729" i="4"/>
  <c r="R2725" i="4"/>
  <c r="R2721" i="4"/>
  <c r="R2717" i="4"/>
  <c r="R2713" i="4"/>
  <c r="R2709" i="4"/>
  <c r="R2705" i="4"/>
  <c r="R2701" i="4"/>
  <c r="R2697" i="4"/>
  <c r="R2693" i="4"/>
  <c r="R2689" i="4"/>
  <c r="R2685" i="4"/>
  <c r="R2681" i="4"/>
  <c r="R4969" i="4"/>
  <c r="R4841" i="4"/>
  <c r="R4740" i="4"/>
  <c r="R4661" i="4"/>
  <c r="R4597" i="4"/>
  <c r="R4550" i="4"/>
  <c r="R4515" i="4"/>
  <c r="R4483" i="4"/>
  <c r="R4451" i="4"/>
  <c r="R4419" i="4"/>
  <c r="R4387" i="4"/>
  <c r="R4355" i="4"/>
  <c r="R4323" i="4"/>
  <c r="R4291" i="4"/>
  <c r="R4259" i="4"/>
  <c r="R4227" i="4"/>
  <c r="R4195" i="4"/>
  <c r="R4163" i="4"/>
  <c r="R4131" i="4"/>
  <c r="R4099" i="4"/>
  <c r="R4067" i="4"/>
  <c r="R4040" i="4"/>
  <c r="R4023" i="4"/>
  <c r="R4007" i="4"/>
  <c r="R3991" i="4"/>
  <c r="R3975" i="4"/>
  <c r="R3959" i="4"/>
  <c r="R3943" i="4"/>
  <c r="R3927" i="4"/>
  <c r="R3911" i="4"/>
  <c r="R3895" i="4"/>
  <c r="R3879" i="4"/>
  <c r="R3863" i="4"/>
  <c r="R3847" i="4"/>
  <c r="R3831" i="4"/>
  <c r="R3815" i="4"/>
  <c r="R3799" i="4"/>
  <c r="R3783" i="4"/>
  <c r="R3767" i="4"/>
  <c r="R3751" i="4"/>
  <c r="R3735" i="4"/>
  <c r="R3719" i="4"/>
  <c r="R3704" i="4"/>
  <c r="R3696" i="4"/>
  <c r="R3688" i="4"/>
  <c r="R3680" i="4"/>
  <c r="R3672" i="4"/>
  <c r="R3664" i="4"/>
  <c r="R3656" i="4"/>
  <c r="R3648" i="4"/>
  <c r="R3640" i="4"/>
  <c r="R3632" i="4"/>
  <c r="R3624" i="4"/>
  <c r="R3616" i="4"/>
  <c r="R3608" i="4"/>
  <c r="R3600" i="4"/>
  <c r="R3592" i="4"/>
  <c r="R3584" i="4"/>
  <c r="R3576" i="4"/>
  <c r="R3568" i="4"/>
  <c r="R3560" i="4"/>
  <c r="R3552" i="4"/>
  <c r="R3544" i="4"/>
  <c r="R3536" i="4"/>
  <c r="R3528" i="4"/>
  <c r="R3520" i="4"/>
  <c r="R3512" i="4"/>
  <c r="R3504" i="4"/>
  <c r="R3496" i="4"/>
  <c r="R3488" i="4"/>
  <c r="R3480" i="4"/>
  <c r="R3472" i="4"/>
  <c r="R3464" i="4"/>
  <c r="R3456" i="4"/>
  <c r="R3448" i="4"/>
  <c r="R3440" i="4"/>
  <c r="R3432" i="4"/>
  <c r="R3424" i="4"/>
  <c r="R3416" i="4"/>
  <c r="R3408" i="4"/>
  <c r="R3400" i="4"/>
  <c r="R3392" i="4"/>
  <c r="R3384" i="4"/>
  <c r="R3376" i="4"/>
  <c r="R3368" i="4"/>
  <c r="R3360" i="4"/>
  <c r="R3352" i="4"/>
  <c r="R3344" i="4"/>
  <c r="R3336" i="4"/>
  <c r="R3328" i="4"/>
  <c r="R3320" i="4"/>
  <c r="R3312" i="4"/>
  <c r="R3304" i="4"/>
  <c r="R3296" i="4"/>
  <c r="R3288" i="4"/>
  <c r="R3280" i="4"/>
  <c r="R3272" i="4"/>
  <c r="R3264" i="4"/>
  <c r="R3256" i="4"/>
  <c r="R3248" i="4"/>
  <c r="R3240" i="4"/>
  <c r="R3232" i="4"/>
  <c r="R3224" i="4"/>
  <c r="R3216" i="4"/>
  <c r="R3208" i="4"/>
  <c r="R3200" i="4"/>
  <c r="R3192" i="4"/>
  <c r="R3184" i="4"/>
  <c r="R3176" i="4"/>
  <c r="R3168" i="4"/>
  <c r="R3160" i="4"/>
  <c r="R3152" i="4"/>
  <c r="R3144" i="4"/>
  <c r="R3136" i="4"/>
  <c r="R3128" i="4"/>
  <c r="R3120" i="4"/>
  <c r="R3112" i="4"/>
  <c r="R3104" i="4"/>
  <c r="R3096" i="4"/>
  <c r="R3088" i="4"/>
  <c r="R3080" i="4"/>
  <c r="R3072" i="4"/>
  <c r="R3064" i="4"/>
  <c r="R3056" i="4"/>
  <c r="R3048" i="4"/>
  <c r="R3040" i="4"/>
  <c r="R3032" i="4"/>
  <c r="R3024" i="4"/>
  <c r="R3016" i="4"/>
  <c r="R3008" i="4"/>
  <c r="R3000" i="4"/>
  <c r="R2992" i="4"/>
  <c r="R2984" i="4"/>
  <c r="R2976" i="4"/>
  <c r="R2968" i="4"/>
  <c r="R2960" i="4"/>
  <c r="R2952" i="4"/>
  <c r="R2944" i="4"/>
  <c r="R2936" i="4"/>
  <c r="R2928" i="4"/>
  <c r="R2920" i="4"/>
  <c r="R2912" i="4"/>
  <c r="R2904" i="4"/>
  <c r="R2896" i="4"/>
  <c r="R2888" i="4"/>
  <c r="R2880" i="4"/>
  <c r="R2872" i="4"/>
  <c r="R2864" i="4"/>
  <c r="R2856" i="4"/>
  <c r="R2848" i="4"/>
  <c r="R2840" i="4"/>
  <c r="R2832" i="4"/>
  <c r="R2824" i="4"/>
  <c r="R2816" i="4"/>
  <c r="R2808" i="4"/>
  <c r="R2800" i="4"/>
  <c r="R2792" i="4"/>
  <c r="R2784" i="4"/>
  <c r="R2776" i="4"/>
  <c r="R2768" i="4"/>
  <c r="R2760" i="4"/>
  <c r="R2752" i="4"/>
  <c r="R2744" i="4"/>
  <c r="R2736" i="4"/>
  <c r="R2728" i="4"/>
  <c r="R2720" i="4"/>
  <c r="R2712" i="4"/>
  <c r="R2704" i="4"/>
  <c r="R2696" i="4"/>
  <c r="R2688" i="4"/>
  <c r="R2680" i="4"/>
  <c r="R2676" i="4"/>
  <c r="R2672" i="4"/>
  <c r="R2668" i="4"/>
  <c r="R2664" i="4"/>
  <c r="R2660" i="4"/>
  <c r="R2656" i="4"/>
  <c r="R2652" i="4"/>
  <c r="R2648" i="4"/>
  <c r="R2644" i="4"/>
  <c r="R2640" i="4"/>
  <c r="R2636" i="4"/>
  <c r="R2632" i="4"/>
  <c r="R2628" i="4"/>
  <c r="R2624" i="4"/>
  <c r="R2620" i="4"/>
  <c r="R2616" i="4"/>
  <c r="R2612" i="4"/>
  <c r="R2608" i="4"/>
  <c r="R2604" i="4"/>
  <c r="R2600" i="4"/>
  <c r="R2596" i="4"/>
  <c r="R2592" i="4"/>
  <c r="R2588" i="4"/>
  <c r="R2584" i="4"/>
  <c r="R2580" i="4"/>
  <c r="R2576" i="4"/>
  <c r="R2572" i="4"/>
  <c r="R2568" i="4"/>
  <c r="R2564" i="4"/>
  <c r="R2560" i="4"/>
  <c r="R2556" i="4"/>
  <c r="R2552" i="4"/>
  <c r="R2548" i="4"/>
  <c r="R2544" i="4"/>
  <c r="R2540" i="4"/>
  <c r="R2536" i="4"/>
  <c r="R2532" i="4"/>
  <c r="R2528" i="4"/>
  <c r="R2524" i="4"/>
  <c r="R2520" i="4"/>
  <c r="R2516" i="4"/>
  <c r="R2512" i="4"/>
  <c r="R2508" i="4"/>
  <c r="R2504" i="4"/>
  <c r="R2500" i="4"/>
  <c r="R2496" i="4"/>
  <c r="R2492" i="4"/>
  <c r="R2488" i="4"/>
  <c r="R2484" i="4"/>
  <c r="R2480" i="4"/>
  <c r="R2476" i="4"/>
  <c r="R2472" i="4"/>
  <c r="R2468" i="4"/>
  <c r="R2464" i="4"/>
  <c r="R2460" i="4"/>
  <c r="R2456" i="4"/>
  <c r="R2452" i="4"/>
  <c r="R2448" i="4"/>
  <c r="R2444" i="4"/>
  <c r="R2440" i="4"/>
  <c r="R2436" i="4"/>
  <c r="R2432" i="4"/>
  <c r="R2428" i="4"/>
  <c r="R2424" i="4"/>
  <c r="R2420" i="4"/>
  <c r="R2416" i="4"/>
  <c r="R2412" i="4"/>
  <c r="R2408" i="4"/>
  <c r="R2404" i="4"/>
  <c r="R2400" i="4"/>
  <c r="R2396" i="4"/>
  <c r="R2392" i="4"/>
  <c r="R2388" i="4"/>
  <c r="R2384" i="4"/>
  <c r="R2380" i="4"/>
  <c r="R2376" i="4"/>
  <c r="R2372" i="4"/>
  <c r="R2368" i="4"/>
  <c r="R2364" i="4"/>
  <c r="R2360" i="4"/>
  <c r="R2356" i="4"/>
  <c r="R2352" i="4"/>
  <c r="R2348" i="4"/>
  <c r="R2344" i="4"/>
  <c r="R2340" i="4"/>
  <c r="R2336" i="4"/>
  <c r="R2332" i="4"/>
  <c r="R2328" i="4"/>
  <c r="R2324" i="4"/>
  <c r="R2320" i="4"/>
  <c r="R2316" i="4"/>
  <c r="R2312" i="4"/>
  <c r="R2308" i="4"/>
  <c r="R2304" i="4"/>
  <c r="R2300" i="4"/>
  <c r="R2296" i="4"/>
  <c r="R2292" i="4"/>
  <c r="R2288" i="4"/>
  <c r="R2284" i="4"/>
  <c r="R2280" i="4"/>
  <c r="R2276" i="4"/>
  <c r="R2272" i="4"/>
  <c r="R2268" i="4"/>
  <c r="R2264" i="4"/>
  <c r="R2260" i="4"/>
  <c r="R2256" i="4"/>
  <c r="R2252" i="4"/>
  <c r="R2248" i="4"/>
  <c r="R2244" i="4"/>
  <c r="R2240" i="4"/>
  <c r="R2236" i="4"/>
  <c r="R2232" i="4"/>
  <c r="R2228" i="4"/>
  <c r="R2224" i="4"/>
  <c r="R2220" i="4"/>
  <c r="R2216" i="4"/>
  <c r="R2212" i="4"/>
  <c r="R2208" i="4"/>
  <c r="R2204" i="4"/>
  <c r="R2200" i="4"/>
  <c r="R2196" i="4"/>
  <c r="R2192" i="4"/>
  <c r="R2188" i="4"/>
  <c r="R2184" i="4"/>
  <c r="R2180" i="4"/>
  <c r="R2176" i="4"/>
  <c r="R2172" i="4"/>
  <c r="R2168" i="4"/>
  <c r="R2164" i="4"/>
  <c r="R2160" i="4"/>
  <c r="R2156" i="4"/>
  <c r="R2152" i="4"/>
  <c r="R2148" i="4"/>
  <c r="R2144" i="4"/>
  <c r="R2140" i="4"/>
  <c r="R2136" i="4"/>
  <c r="R2132" i="4"/>
  <c r="R2128" i="4"/>
  <c r="R2124" i="4"/>
  <c r="R2120" i="4"/>
  <c r="R2116" i="4"/>
  <c r="R2112" i="4"/>
  <c r="R2108" i="4"/>
  <c r="R2104" i="4"/>
  <c r="R2100" i="4"/>
  <c r="R2096" i="4"/>
  <c r="R2092" i="4"/>
  <c r="R2088" i="4"/>
  <c r="R2084" i="4"/>
  <c r="R2080" i="4"/>
  <c r="R2076" i="4"/>
  <c r="R2072" i="4"/>
  <c r="R2068" i="4"/>
  <c r="R2064" i="4"/>
  <c r="R2060" i="4"/>
  <c r="R2056" i="4"/>
  <c r="R2052" i="4"/>
  <c r="R2048" i="4"/>
  <c r="R2044" i="4"/>
  <c r="R2040" i="4"/>
  <c r="R2036" i="4"/>
  <c r="R2032" i="4"/>
  <c r="R2028" i="4"/>
  <c r="R2024" i="4"/>
  <c r="R2020" i="4"/>
  <c r="R2016" i="4"/>
  <c r="R2012" i="4"/>
  <c r="R2008" i="4"/>
  <c r="R2004" i="4"/>
  <c r="R2000" i="4"/>
  <c r="R1996" i="4"/>
  <c r="R1992" i="4"/>
  <c r="R1988" i="4"/>
  <c r="R1984" i="4"/>
  <c r="R1980" i="4"/>
  <c r="R1976" i="4"/>
  <c r="R1972" i="4"/>
  <c r="R1968" i="4"/>
  <c r="R1964" i="4"/>
  <c r="R1960" i="4"/>
  <c r="R1956" i="4"/>
  <c r="R1952" i="4"/>
  <c r="R1948" i="4"/>
  <c r="R1944" i="4"/>
  <c r="R1940" i="4"/>
  <c r="R1936" i="4"/>
  <c r="R1932" i="4"/>
  <c r="R1928" i="4"/>
  <c r="R1924" i="4"/>
  <c r="R1920" i="4"/>
  <c r="R1916" i="4"/>
  <c r="R1912" i="4"/>
  <c r="R1908" i="4"/>
  <c r="R1904" i="4"/>
  <c r="R1900" i="4"/>
  <c r="R1896" i="4"/>
  <c r="R1892" i="4"/>
  <c r="R1888" i="4"/>
  <c r="R1884" i="4"/>
  <c r="R1880" i="4"/>
  <c r="R1876" i="4"/>
  <c r="R1872" i="4"/>
  <c r="R1868" i="4"/>
  <c r="R1864" i="4"/>
  <c r="R1860" i="4"/>
  <c r="R1856" i="4"/>
  <c r="R1852" i="4"/>
  <c r="R1848" i="4"/>
  <c r="R1844" i="4"/>
  <c r="R1840" i="4"/>
  <c r="R1836" i="4"/>
  <c r="R1832" i="4"/>
  <c r="R1828" i="4"/>
  <c r="R1824" i="4"/>
  <c r="R1820" i="4"/>
  <c r="R1816" i="4"/>
  <c r="R1812" i="4"/>
  <c r="R1808" i="4"/>
  <c r="R1804" i="4"/>
  <c r="R1800" i="4"/>
  <c r="R1796" i="4"/>
  <c r="R1792" i="4"/>
  <c r="R1788" i="4"/>
  <c r="R1784" i="4"/>
  <c r="R1780" i="4"/>
  <c r="R1776" i="4"/>
  <c r="R1772" i="4"/>
  <c r="R1768" i="4"/>
  <c r="R1764" i="4"/>
  <c r="R1760" i="4"/>
  <c r="R1756" i="4"/>
  <c r="R1752" i="4"/>
  <c r="R1748" i="4"/>
  <c r="R1744" i="4"/>
  <c r="R1740" i="4"/>
  <c r="R1736" i="4"/>
  <c r="R1732" i="4"/>
  <c r="R1728" i="4"/>
  <c r="R1724" i="4"/>
  <c r="R1720" i="4"/>
  <c r="R1716" i="4"/>
  <c r="R1712" i="4"/>
  <c r="R1708" i="4"/>
  <c r="R1704" i="4"/>
  <c r="R1700" i="4"/>
  <c r="R1696" i="4"/>
  <c r="R1692" i="4"/>
  <c r="R1688" i="4"/>
  <c r="R1684" i="4"/>
  <c r="R1680" i="4"/>
  <c r="R1676" i="4"/>
  <c r="R1672" i="4"/>
  <c r="R1668" i="4"/>
  <c r="R1664" i="4"/>
  <c r="R1660" i="4"/>
  <c r="R1656" i="4"/>
  <c r="R1652" i="4"/>
  <c r="R1648" i="4"/>
  <c r="R1644" i="4"/>
  <c r="R1640" i="4"/>
  <c r="R1636" i="4"/>
  <c r="R1632" i="4"/>
  <c r="R1628" i="4"/>
  <c r="R1624" i="4"/>
  <c r="R1620" i="4"/>
  <c r="R1616" i="4"/>
  <c r="R1612" i="4"/>
  <c r="R1608" i="4"/>
  <c r="R1604" i="4"/>
  <c r="R1600" i="4"/>
  <c r="R1596" i="4"/>
  <c r="R1592" i="4"/>
  <c r="R1588" i="4"/>
  <c r="R1584" i="4"/>
  <c r="R1580" i="4"/>
  <c r="R1576" i="4"/>
  <c r="R1572" i="4"/>
  <c r="R1568" i="4"/>
  <c r="R1564" i="4"/>
  <c r="R1560" i="4"/>
  <c r="R1556" i="4"/>
  <c r="R1552" i="4"/>
  <c r="R1548" i="4"/>
  <c r="R1544" i="4"/>
  <c r="R1540" i="4"/>
  <c r="R1536" i="4"/>
  <c r="R1532" i="4"/>
  <c r="R1528" i="4"/>
  <c r="R1524" i="4"/>
  <c r="R1520" i="4"/>
  <c r="R1516" i="4"/>
  <c r="R1512" i="4"/>
  <c r="R1508" i="4"/>
  <c r="R1504" i="4"/>
  <c r="R1500" i="4"/>
  <c r="R1496" i="4"/>
  <c r="R1492" i="4"/>
  <c r="R1488" i="4"/>
  <c r="R1484" i="4"/>
  <c r="R1480" i="4"/>
  <c r="R1476" i="4"/>
  <c r="R1472" i="4"/>
  <c r="R1468" i="4"/>
  <c r="R1464" i="4"/>
  <c r="R1460" i="4"/>
  <c r="R1456" i="4"/>
  <c r="R1452" i="4"/>
  <c r="R1448" i="4"/>
  <c r="R1444" i="4"/>
  <c r="R1440" i="4"/>
  <c r="R1436" i="4"/>
  <c r="R1432" i="4"/>
  <c r="R1428" i="4"/>
  <c r="R1424" i="4"/>
  <c r="R1420" i="4"/>
  <c r="R1416" i="4"/>
  <c r="R1412" i="4"/>
  <c r="R1408" i="4"/>
  <c r="R1404" i="4"/>
  <c r="R1400" i="4"/>
  <c r="R1396" i="4"/>
  <c r="R1392" i="4"/>
  <c r="R1388" i="4"/>
  <c r="R1384" i="4"/>
  <c r="R1380" i="4"/>
  <c r="R1376" i="4"/>
  <c r="R1372" i="4"/>
  <c r="R1368" i="4"/>
  <c r="R1364" i="4"/>
  <c r="R1360" i="4"/>
  <c r="R1356" i="4"/>
  <c r="R1352" i="4"/>
  <c r="R1348" i="4"/>
  <c r="R1344" i="4"/>
  <c r="R1340" i="4"/>
  <c r="R1336" i="4"/>
  <c r="R1332" i="4"/>
  <c r="R1328" i="4"/>
  <c r="R1324" i="4"/>
  <c r="R1320" i="4"/>
  <c r="R1316" i="4"/>
  <c r="R1312" i="4"/>
  <c r="R1308" i="4"/>
  <c r="R1304" i="4"/>
  <c r="R1300" i="4"/>
  <c r="R1296" i="4"/>
  <c r="R1292" i="4"/>
  <c r="R1288" i="4"/>
  <c r="R1284" i="4"/>
  <c r="R1280" i="4"/>
  <c r="R1276" i="4"/>
  <c r="R1272" i="4"/>
  <c r="R1268" i="4"/>
  <c r="R1264" i="4"/>
  <c r="R1260" i="4"/>
  <c r="R1256" i="4"/>
  <c r="R1252" i="4"/>
  <c r="R1248" i="4"/>
  <c r="R1244" i="4"/>
  <c r="R1240" i="4"/>
  <c r="R1236" i="4"/>
  <c r="R1232" i="4"/>
  <c r="R1228" i="4"/>
  <c r="R1224" i="4"/>
  <c r="R1220" i="4"/>
  <c r="R1216" i="4"/>
  <c r="R1212" i="4"/>
  <c r="R1208" i="4"/>
  <c r="R1204" i="4"/>
  <c r="R1200" i="4"/>
  <c r="R1196" i="4"/>
  <c r="R1192" i="4"/>
  <c r="R1188" i="4"/>
  <c r="R1184" i="4"/>
  <c r="R1180" i="4"/>
  <c r="R1176" i="4"/>
  <c r="R1172" i="4"/>
  <c r="R1168" i="4"/>
  <c r="R1164" i="4"/>
  <c r="R1160" i="4"/>
  <c r="R1156" i="4"/>
  <c r="R1152" i="4"/>
  <c r="R1148" i="4"/>
  <c r="R1144" i="4"/>
  <c r="R1140" i="4"/>
  <c r="R1136" i="4"/>
  <c r="R1132" i="4"/>
  <c r="R1128" i="4"/>
  <c r="R1124" i="4"/>
  <c r="R1120" i="4"/>
  <c r="R1116" i="4"/>
  <c r="R1112" i="4"/>
  <c r="R1108" i="4"/>
  <c r="R1104" i="4"/>
  <c r="R1100" i="4"/>
  <c r="R1096" i="4"/>
  <c r="R1092" i="4"/>
  <c r="R1088" i="4"/>
  <c r="R1084" i="4"/>
  <c r="R1080" i="4"/>
  <c r="R1076" i="4"/>
  <c r="R1072" i="4"/>
  <c r="R1068" i="4"/>
  <c r="R1064" i="4"/>
  <c r="R1060" i="4"/>
  <c r="R1056" i="4"/>
  <c r="R1052" i="4"/>
  <c r="R1048" i="4"/>
  <c r="R1044" i="4"/>
  <c r="R1040" i="4"/>
  <c r="R1036" i="4"/>
  <c r="R1032" i="4"/>
  <c r="R1028" i="4"/>
  <c r="R1024" i="4"/>
  <c r="R1020" i="4"/>
  <c r="R1016" i="4"/>
  <c r="R1012" i="4"/>
  <c r="R1008" i="4"/>
  <c r="R1004" i="4"/>
  <c r="R1000" i="4"/>
  <c r="R996" i="4"/>
  <c r="R992" i="4"/>
  <c r="R988" i="4"/>
  <c r="R984" i="4"/>
  <c r="R980" i="4"/>
  <c r="R976" i="4"/>
  <c r="R972" i="4"/>
  <c r="R968" i="4"/>
  <c r="R964" i="4"/>
  <c r="R960" i="4"/>
  <c r="R956" i="4"/>
  <c r="R952" i="4"/>
  <c r="R948" i="4"/>
  <c r="R944" i="4"/>
  <c r="R940" i="4"/>
  <c r="R936" i="4"/>
  <c r="R932" i="4"/>
  <c r="R928" i="4"/>
  <c r="R924" i="4"/>
  <c r="R920" i="4"/>
  <c r="R916" i="4"/>
  <c r="R912" i="4"/>
  <c r="R908" i="4"/>
  <c r="R904" i="4"/>
  <c r="R900" i="4"/>
  <c r="R896" i="4"/>
  <c r="R892" i="4"/>
  <c r="R888" i="4"/>
  <c r="R884" i="4"/>
  <c r="R880" i="4"/>
  <c r="R876" i="4"/>
  <c r="R872" i="4"/>
  <c r="R868" i="4"/>
  <c r="R864" i="4"/>
  <c r="R860" i="4"/>
  <c r="R856" i="4"/>
  <c r="R852" i="4"/>
  <c r="R848" i="4"/>
  <c r="R844" i="4"/>
  <c r="R840" i="4"/>
  <c r="R836" i="4"/>
  <c r="R832" i="4"/>
  <c r="R828" i="4"/>
  <c r="R824" i="4"/>
  <c r="R820" i="4"/>
  <c r="R816" i="4"/>
  <c r="R812" i="4"/>
  <c r="R808" i="4"/>
  <c r="R804" i="4"/>
  <c r="R800" i="4"/>
  <c r="R796" i="4"/>
  <c r="R792" i="4"/>
  <c r="R788" i="4"/>
  <c r="R784" i="4"/>
  <c r="R780" i="4"/>
  <c r="R776" i="4"/>
  <c r="R772" i="4"/>
  <c r="R768" i="4"/>
  <c r="R764" i="4"/>
  <c r="R760" i="4"/>
  <c r="R756" i="4"/>
  <c r="R752" i="4"/>
  <c r="R748" i="4"/>
  <c r="R744" i="4"/>
  <c r="R740" i="4"/>
  <c r="R736" i="4"/>
  <c r="R732" i="4"/>
  <c r="R728" i="4"/>
  <c r="R724" i="4"/>
  <c r="R720" i="4"/>
  <c r="R716" i="4"/>
  <c r="R712" i="4"/>
  <c r="R708" i="4"/>
  <c r="R704" i="4"/>
  <c r="R700" i="4"/>
  <c r="R696" i="4"/>
  <c r="R692" i="4"/>
  <c r="R688" i="4"/>
  <c r="R684" i="4"/>
  <c r="R680" i="4"/>
  <c r="R676" i="4"/>
  <c r="R672" i="4"/>
  <c r="R668" i="4"/>
  <c r="R664" i="4"/>
  <c r="R660" i="4"/>
  <c r="R656" i="4"/>
  <c r="R652" i="4"/>
  <c r="R648" i="4"/>
  <c r="R4954" i="4"/>
  <c r="R4826" i="4"/>
  <c r="R4730" i="4"/>
  <c r="R4654" i="4"/>
  <c r="R4590" i="4"/>
  <c r="R4546" i="4"/>
  <c r="R4512" i="4"/>
  <c r="R4480" i="4"/>
  <c r="R4448" i="4"/>
  <c r="R4416" i="4"/>
  <c r="R4384" i="4"/>
  <c r="R4352" i="4"/>
  <c r="R4320" i="4"/>
  <c r="R4288" i="4"/>
  <c r="R4256" i="4"/>
  <c r="R4224" i="4"/>
  <c r="R4192" i="4"/>
  <c r="R4160" i="4"/>
  <c r="R4128" i="4"/>
  <c r="R4096" i="4"/>
  <c r="R4064" i="4"/>
  <c r="R4039" i="4"/>
  <c r="R4022" i="4"/>
  <c r="R4006" i="4"/>
  <c r="R3990" i="4"/>
  <c r="R3974" i="4"/>
  <c r="R3958" i="4"/>
  <c r="R3942" i="4"/>
  <c r="R3926" i="4"/>
  <c r="R3910" i="4"/>
  <c r="R3894" i="4"/>
  <c r="R3878" i="4"/>
  <c r="R3862" i="4"/>
  <c r="R3846" i="4"/>
  <c r="R3830" i="4"/>
  <c r="R3814" i="4"/>
  <c r="R3798" i="4"/>
  <c r="R3782" i="4"/>
  <c r="R3766" i="4"/>
  <c r="R3750" i="4"/>
  <c r="R3734" i="4"/>
  <c r="R3718" i="4"/>
  <c r="R3703" i="4"/>
  <c r="R3695" i="4"/>
  <c r="R3687" i="4"/>
  <c r="R3679" i="4"/>
  <c r="R3671" i="4"/>
  <c r="R3663" i="4"/>
  <c r="R3655" i="4"/>
  <c r="R3647" i="4"/>
  <c r="R3639" i="4"/>
  <c r="R3631" i="4"/>
  <c r="R3623" i="4"/>
  <c r="R3615" i="4"/>
  <c r="R3607" i="4"/>
  <c r="R3599" i="4"/>
  <c r="R3591" i="4"/>
  <c r="R3583" i="4"/>
  <c r="R3575" i="4"/>
  <c r="R3567" i="4"/>
  <c r="R3559" i="4"/>
  <c r="R3551" i="4"/>
  <c r="R3543" i="4"/>
  <c r="R3535" i="4"/>
  <c r="R3527" i="4"/>
  <c r="R3519" i="4"/>
  <c r="R3511" i="4"/>
  <c r="R3503" i="4"/>
  <c r="R3495" i="4"/>
  <c r="R3487" i="4"/>
  <c r="R3479" i="4"/>
  <c r="R3471" i="4"/>
  <c r="R3463" i="4"/>
  <c r="R3455" i="4"/>
  <c r="R3447" i="4"/>
  <c r="R3439" i="4"/>
  <c r="R3431" i="4"/>
  <c r="R3423" i="4"/>
  <c r="R3415" i="4"/>
  <c r="R3407" i="4"/>
  <c r="R3399" i="4"/>
  <c r="R3391" i="4"/>
  <c r="R3383" i="4"/>
  <c r="R3375" i="4"/>
  <c r="R3367" i="4"/>
  <c r="R3359" i="4"/>
  <c r="R3351" i="4"/>
  <c r="R3343" i="4"/>
  <c r="R3335" i="4"/>
  <c r="R3327" i="4"/>
  <c r="R3319" i="4"/>
  <c r="R3311" i="4"/>
  <c r="R3303" i="4"/>
  <c r="R3295" i="4"/>
  <c r="R3287" i="4"/>
  <c r="R3279" i="4"/>
  <c r="R3271" i="4"/>
  <c r="R3263" i="4"/>
  <c r="R3255" i="4"/>
  <c r="R3247" i="4"/>
  <c r="R3239" i="4"/>
  <c r="R3231" i="4"/>
  <c r="R3223" i="4"/>
  <c r="R3215" i="4"/>
  <c r="R3207" i="4"/>
  <c r="R3199" i="4"/>
  <c r="R3191" i="4"/>
  <c r="R3183" i="4"/>
  <c r="R3175" i="4"/>
  <c r="R3167" i="4"/>
  <c r="R3159" i="4"/>
  <c r="R3151" i="4"/>
  <c r="R3143" i="4"/>
  <c r="R3135" i="4"/>
  <c r="R3127" i="4"/>
  <c r="R3119" i="4"/>
  <c r="R3111" i="4"/>
  <c r="R3103" i="4"/>
  <c r="R3095" i="4"/>
  <c r="R3087" i="4"/>
  <c r="R3079" i="4"/>
  <c r="R3071" i="4"/>
  <c r="R3063" i="4"/>
  <c r="R3055" i="4"/>
  <c r="R3047" i="4"/>
  <c r="R3039" i="4"/>
  <c r="R3031" i="4"/>
  <c r="R3023" i="4"/>
  <c r="R3015" i="4"/>
  <c r="R3007" i="4"/>
  <c r="R2999" i="4"/>
  <c r="R2991" i="4"/>
  <c r="R2983" i="4"/>
  <c r="R2975" i="4"/>
  <c r="R2967" i="4"/>
  <c r="R2959" i="4"/>
  <c r="R2951" i="4"/>
  <c r="R2943" i="4"/>
  <c r="R2935" i="4"/>
  <c r="R2927" i="4"/>
  <c r="R2919" i="4"/>
  <c r="R2911" i="4"/>
  <c r="R2903" i="4"/>
  <c r="R2895" i="4"/>
  <c r="R2887" i="4"/>
  <c r="R2879" i="4"/>
  <c r="R2871" i="4"/>
  <c r="R2863" i="4"/>
  <c r="R2855" i="4"/>
  <c r="R2847" i="4"/>
  <c r="R2839" i="4"/>
  <c r="R2831" i="4"/>
  <c r="R2823" i="4"/>
  <c r="R2815" i="4"/>
  <c r="R2807" i="4"/>
  <c r="R2799" i="4"/>
  <c r="R2791" i="4"/>
  <c r="R2783" i="4"/>
  <c r="R2775" i="4"/>
  <c r="R2767" i="4"/>
  <c r="R2759" i="4"/>
  <c r="R2751" i="4"/>
  <c r="R2743" i="4"/>
  <c r="R2735" i="4"/>
  <c r="R2727" i="4"/>
  <c r="R2719" i="4"/>
  <c r="R2711" i="4"/>
  <c r="R2703" i="4"/>
  <c r="R2695" i="4"/>
  <c r="R2687" i="4"/>
  <c r="R2679" i="4"/>
  <c r="R2675" i="4"/>
  <c r="R2671" i="4"/>
  <c r="R2667" i="4"/>
  <c r="R2663" i="4"/>
  <c r="R2659" i="4"/>
  <c r="R2655" i="4"/>
  <c r="R2651" i="4"/>
  <c r="R2647" i="4"/>
  <c r="R2643" i="4"/>
  <c r="R2639" i="4"/>
  <c r="R2635" i="4"/>
  <c r="R2631" i="4"/>
  <c r="R2627" i="4"/>
  <c r="R2623" i="4"/>
  <c r="R2619" i="4"/>
  <c r="R2615" i="4"/>
  <c r="R2611" i="4"/>
  <c r="R2607" i="4"/>
  <c r="R2603" i="4"/>
  <c r="R2599" i="4"/>
  <c r="R2595" i="4"/>
  <c r="R2591" i="4"/>
  <c r="R2587" i="4"/>
  <c r="R2583" i="4"/>
  <c r="R2579" i="4"/>
  <c r="R2575" i="4"/>
  <c r="R2571" i="4"/>
  <c r="R2567" i="4"/>
  <c r="R2563" i="4"/>
  <c r="R2559" i="4"/>
  <c r="R2555" i="4"/>
  <c r="R2551" i="4"/>
  <c r="R2547" i="4"/>
  <c r="R2543" i="4"/>
  <c r="R2539" i="4"/>
  <c r="R2535" i="4"/>
  <c r="R2531" i="4"/>
  <c r="R2527" i="4"/>
  <c r="R2523" i="4"/>
  <c r="R2519" i="4"/>
  <c r="R2515" i="4"/>
  <c r="R2511" i="4"/>
  <c r="R2507" i="4"/>
  <c r="R2503" i="4"/>
  <c r="R2499" i="4"/>
  <c r="R2495" i="4"/>
  <c r="R2491" i="4"/>
  <c r="R2487" i="4"/>
  <c r="R2483" i="4"/>
  <c r="R2479" i="4"/>
  <c r="R2475" i="4"/>
  <c r="R2471" i="4"/>
  <c r="R2467" i="4"/>
  <c r="R2463" i="4"/>
  <c r="R2459" i="4"/>
  <c r="R2455" i="4"/>
  <c r="R2451" i="4"/>
  <c r="R2447" i="4"/>
  <c r="R2443" i="4"/>
  <c r="R2439" i="4"/>
  <c r="R2435" i="4"/>
  <c r="R2431" i="4"/>
  <c r="R2427" i="4"/>
  <c r="R2423" i="4"/>
  <c r="R2419" i="4"/>
  <c r="R2415" i="4"/>
  <c r="R2411" i="4"/>
  <c r="R2407" i="4"/>
  <c r="R2403" i="4"/>
  <c r="R2399" i="4"/>
  <c r="R2395" i="4"/>
  <c r="R2391" i="4"/>
  <c r="R2387" i="4"/>
  <c r="R2383" i="4"/>
  <c r="R2379" i="4"/>
  <c r="R2375" i="4"/>
  <c r="R2371" i="4"/>
  <c r="R2367" i="4"/>
  <c r="R2363" i="4"/>
  <c r="R2359" i="4"/>
  <c r="R2355" i="4"/>
  <c r="R2351" i="4"/>
  <c r="R2347" i="4"/>
  <c r="R2343" i="4"/>
  <c r="R2339" i="4"/>
  <c r="R2335" i="4"/>
  <c r="R2331" i="4"/>
  <c r="R2327" i="4"/>
  <c r="R2323" i="4"/>
  <c r="R2319" i="4"/>
  <c r="R2315" i="4"/>
  <c r="R2311" i="4"/>
  <c r="R2307" i="4"/>
  <c r="R2303" i="4"/>
  <c r="R2299" i="4"/>
  <c r="R2295" i="4"/>
  <c r="R2291" i="4"/>
  <c r="R2287" i="4"/>
  <c r="R2283" i="4"/>
  <c r="R2279" i="4"/>
  <c r="R2275" i="4"/>
  <c r="R2271" i="4"/>
  <c r="R2267" i="4"/>
  <c r="R2263" i="4"/>
  <c r="R2259" i="4"/>
  <c r="R2255" i="4"/>
  <c r="R2251" i="4"/>
  <c r="R2247" i="4"/>
  <c r="R2243" i="4"/>
  <c r="R2239" i="4"/>
  <c r="R2235" i="4"/>
  <c r="R2231" i="4"/>
  <c r="R2227" i="4"/>
  <c r="R2223" i="4"/>
  <c r="R2219" i="4"/>
  <c r="R2215" i="4"/>
  <c r="R2211" i="4"/>
  <c r="R2207" i="4"/>
  <c r="R2203" i="4"/>
  <c r="R2199" i="4"/>
  <c r="R2195" i="4"/>
  <c r="R2191" i="4"/>
  <c r="R2187" i="4"/>
  <c r="R2183" i="4"/>
  <c r="R2179" i="4"/>
  <c r="R2175" i="4"/>
  <c r="R2171" i="4"/>
  <c r="R2167" i="4"/>
  <c r="R2163" i="4"/>
  <c r="R2159" i="4"/>
  <c r="R2155" i="4"/>
  <c r="R2151" i="4"/>
  <c r="R2147" i="4"/>
  <c r="R2143" i="4"/>
  <c r="R2139" i="4"/>
  <c r="R2135" i="4"/>
  <c r="R2131" i="4"/>
  <c r="R2127" i="4"/>
  <c r="R2123" i="4"/>
  <c r="R2119" i="4"/>
  <c r="R2115" i="4"/>
  <c r="R2111" i="4"/>
  <c r="R2107" i="4"/>
  <c r="R2103" i="4"/>
  <c r="R2099" i="4"/>
  <c r="R2095" i="4"/>
  <c r="R2091" i="4"/>
  <c r="R2087" i="4"/>
  <c r="R2083" i="4"/>
  <c r="R2079" i="4"/>
  <c r="R2075" i="4"/>
  <c r="R2071" i="4"/>
  <c r="R2067" i="4"/>
  <c r="R2063" i="4"/>
  <c r="R2059" i="4"/>
  <c r="R2055" i="4"/>
  <c r="R2051" i="4"/>
  <c r="R2047" i="4"/>
  <c r="R2043" i="4"/>
  <c r="R2039" i="4"/>
  <c r="R2035" i="4"/>
  <c r="R2031" i="4"/>
  <c r="R2027" i="4"/>
  <c r="R2023" i="4"/>
  <c r="R2019" i="4"/>
  <c r="R2015" i="4"/>
  <c r="R2011" i="4"/>
  <c r="R2007" i="4"/>
  <c r="R2003" i="4"/>
  <c r="R1999" i="4"/>
  <c r="R1995" i="4"/>
  <c r="R1991" i="4"/>
  <c r="R1987" i="4"/>
  <c r="R1983" i="4"/>
  <c r="R1979" i="4"/>
  <c r="R1975" i="4"/>
  <c r="R1971" i="4"/>
  <c r="R1967" i="4"/>
  <c r="R1963" i="4"/>
  <c r="R1959" i="4"/>
  <c r="R1955" i="4"/>
  <c r="R1951" i="4"/>
  <c r="R1947" i="4"/>
  <c r="R1943" i="4"/>
  <c r="R1939" i="4"/>
  <c r="R1935" i="4"/>
  <c r="R1931" i="4"/>
  <c r="R1927" i="4"/>
  <c r="R1923" i="4"/>
  <c r="R1919" i="4"/>
  <c r="R1915" i="4"/>
  <c r="R1911" i="4"/>
  <c r="R1907" i="4"/>
  <c r="R1903" i="4"/>
  <c r="R1899" i="4"/>
  <c r="R1895" i="4"/>
  <c r="R1891" i="4"/>
  <c r="R1887" i="4"/>
  <c r="R1883" i="4"/>
  <c r="R1879" i="4"/>
  <c r="R1875" i="4"/>
  <c r="R1871" i="4"/>
  <c r="R1867" i="4"/>
  <c r="R1863" i="4"/>
  <c r="R1859" i="4"/>
  <c r="R1855" i="4"/>
  <c r="R1851" i="4"/>
  <c r="R1847" i="4"/>
  <c r="R1843" i="4"/>
  <c r="R1839" i="4"/>
  <c r="R1835" i="4"/>
  <c r="R1831" i="4"/>
  <c r="R1827" i="4"/>
  <c r="R1823" i="4"/>
  <c r="R1819" i="4"/>
  <c r="R1815" i="4"/>
  <c r="R1811" i="4"/>
  <c r="R1807" i="4"/>
  <c r="R1803" i="4"/>
  <c r="R1799" i="4"/>
  <c r="R1795" i="4"/>
  <c r="R1791" i="4"/>
  <c r="R1787" i="4"/>
  <c r="R1783" i="4"/>
  <c r="R1779" i="4"/>
  <c r="R1775" i="4"/>
  <c r="R1771" i="4"/>
  <c r="R1767" i="4"/>
  <c r="R1763" i="4"/>
  <c r="R1759" i="4"/>
  <c r="R1755" i="4"/>
  <c r="R1751" i="4"/>
  <c r="R1747" i="4"/>
  <c r="R1743" i="4"/>
  <c r="R1739" i="4"/>
  <c r="R1735" i="4"/>
  <c r="R1731" i="4"/>
  <c r="R1727" i="4"/>
  <c r="R1723" i="4"/>
  <c r="R1719" i="4"/>
  <c r="R1715" i="4"/>
  <c r="R1711" i="4"/>
  <c r="R1707" i="4"/>
  <c r="R1703" i="4"/>
  <c r="R1699" i="4"/>
  <c r="R1695" i="4"/>
  <c r="R1691" i="4"/>
  <c r="R1687" i="4"/>
  <c r="R1683" i="4"/>
  <c r="R1679" i="4"/>
  <c r="R1675" i="4"/>
  <c r="R1671" i="4"/>
  <c r="R1667" i="4"/>
  <c r="R1663" i="4"/>
  <c r="R1659" i="4"/>
  <c r="R1655" i="4"/>
  <c r="R1651" i="4"/>
  <c r="R1647" i="4"/>
  <c r="R1643" i="4"/>
  <c r="R1639" i="4"/>
  <c r="R1635" i="4"/>
  <c r="R1631" i="4"/>
  <c r="R1627" i="4"/>
  <c r="R1623" i="4"/>
  <c r="R1619" i="4"/>
  <c r="R1615" i="4"/>
  <c r="R1611" i="4"/>
  <c r="R1607" i="4"/>
  <c r="R1603" i="4"/>
  <c r="R1599" i="4"/>
  <c r="R1595" i="4"/>
  <c r="R1591" i="4"/>
  <c r="R1587" i="4"/>
  <c r="R1583" i="4"/>
  <c r="R1579" i="4"/>
  <c r="R1575" i="4"/>
  <c r="R1571" i="4"/>
  <c r="R1567" i="4"/>
  <c r="R1563" i="4"/>
  <c r="R1559" i="4"/>
  <c r="R1555" i="4"/>
  <c r="R1551" i="4"/>
  <c r="R1547" i="4"/>
  <c r="R1543" i="4"/>
  <c r="R1539" i="4"/>
  <c r="R1535" i="4"/>
  <c r="R1531" i="4"/>
  <c r="R1527" i="4"/>
  <c r="R1523" i="4"/>
  <c r="R1519" i="4"/>
  <c r="R1515" i="4"/>
  <c r="R1511" i="4"/>
  <c r="R1507" i="4"/>
  <c r="R1503" i="4"/>
  <c r="R1499" i="4"/>
  <c r="R1495" i="4"/>
  <c r="R1491" i="4"/>
  <c r="R1487" i="4"/>
  <c r="R1483" i="4"/>
  <c r="R1479" i="4"/>
  <c r="R1475" i="4"/>
  <c r="R1471" i="4"/>
  <c r="R1467" i="4"/>
  <c r="R1463" i="4"/>
  <c r="R1459" i="4"/>
  <c r="R1455" i="4"/>
  <c r="R1451" i="4"/>
  <c r="R1447" i="4"/>
  <c r="R1443" i="4"/>
  <c r="R1439" i="4"/>
  <c r="R1435" i="4"/>
  <c r="R1431" i="4"/>
  <c r="R1427" i="4"/>
  <c r="R1423" i="4"/>
  <c r="R1419" i="4"/>
  <c r="R1415" i="4"/>
  <c r="R1411" i="4"/>
  <c r="R1407" i="4"/>
  <c r="R1403" i="4"/>
  <c r="R1399" i="4"/>
  <c r="R1395" i="4"/>
  <c r="R1391" i="4"/>
  <c r="R1387" i="4"/>
  <c r="R1383" i="4"/>
  <c r="R1379" i="4"/>
  <c r="R1375" i="4"/>
  <c r="R1371" i="4"/>
  <c r="R1367" i="4"/>
  <c r="R1363" i="4"/>
  <c r="R1359" i="4"/>
  <c r="R1355" i="4"/>
  <c r="R1351" i="4"/>
  <c r="R1347" i="4"/>
  <c r="R1343" i="4"/>
  <c r="R1339" i="4"/>
  <c r="R1335" i="4"/>
  <c r="R1331" i="4"/>
  <c r="R1327" i="4"/>
  <c r="R1323" i="4"/>
  <c r="R1319" i="4"/>
  <c r="R1315" i="4"/>
  <c r="R1311" i="4"/>
  <c r="R1307" i="4"/>
  <c r="R1303" i="4"/>
  <c r="R1299" i="4"/>
  <c r="R1295" i="4"/>
  <c r="R1291" i="4"/>
  <c r="R1287" i="4"/>
  <c r="R1283" i="4"/>
  <c r="R1279" i="4"/>
  <c r="R1275" i="4"/>
  <c r="R1271" i="4"/>
  <c r="R1267" i="4"/>
  <c r="R1263" i="4"/>
  <c r="R1259" i="4"/>
  <c r="R1255" i="4"/>
  <c r="R1251" i="4"/>
  <c r="R1247" i="4"/>
  <c r="R1243" i="4"/>
  <c r="R1239" i="4"/>
  <c r="R1235" i="4"/>
  <c r="R1231" i="4"/>
  <c r="R1227" i="4"/>
  <c r="R1223" i="4"/>
  <c r="R1219" i="4"/>
  <c r="R1215" i="4"/>
  <c r="R1211" i="4"/>
  <c r="R1207" i="4"/>
  <c r="R1203" i="4"/>
  <c r="R1199" i="4"/>
  <c r="R1195" i="4"/>
  <c r="R1191" i="4"/>
  <c r="R1187" i="4"/>
  <c r="R1183" i="4"/>
  <c r="R1179" i="4"/>
  <c r="R1175" i="4"/>
  <c r="R1171" i="4"/>
  <c r="R1167" i="4"/>
  <c r="R1163" i="4"/>
  <c r="R1159" i="4"/>
  <c r="R1155" i="4"/>
  <c r="R1151" i="4"/>
  <c r="R1147" i="4"/>
  <c r="R1143" i="4"/>
  <c r="R1139" i="4"/>
  <c r="R1135" i="4"/>
  <c r="R1131" i="4"/>
  <c r="R1127" i="4"/>
  <c r="R1123" i="4"/>
  <c r="R1119" i="4"/>
  <c r="R1115" i="4"/>
  <c r="R1111" i="4"/>
  <c r="R1107" i="4"/>
  <c r="R1103" i="4"/>
  <c r="R1099" i="4"/>
  <c r="R1095" i="4"/>
  <c r="R1091" i="4"/>
  <c r="R1087" i="4"/>
  <c r="R1083" i="4"/>
  <c r="R1079" i="4"/>
  <c r="R1075" i="4"/>
  <c r="R1071" i="4"/>
  <c r="R1067" i="4"/>
  <c r="R1063" i="4"/>
  <c r="R1059" i="4"/>
  <c r="R1055" i="4"/>
  <c r="R1051" i="4"/>
  <c r="R1047" i="4"/>
  <c r="R1043" i="4"/>
  <c r="R1039" i="4"/>
  <c r="R1035" i="4"/>
  <c r="R1031" i="4"/>
  <c r="R1027" i="4"/>
  <c r="R1023" i="4"/>
  <c r="R1019" i="4"/>
  <c r="R1015" i="4"/>
  <c r="R1011" i="4"/>
  <c r="R1007" i="4"/>
  <c r="R1003" i="4"/>
  <c r="R999" i="4"/>
  <c r="R995" i="4"/>
  <c r="R991" i="4"/>
  <c r="R987" i="4"/>
  <c r="R983" i="4"/>
  <c r="R979" i="4"/>
  <c r="R975" i="4"/>
  <c r="R971" i="4"/>
  <c r="R967" i="4"/>
  <c r="R963" i="4"/>
  <c r="R959" i="4"/>
  <c r="R955" i="4"/>
  <c r="R951" i="4"/>
  <c r="R947" i="4"/>
  <c r="R943" i="4"/>
  <c r="R939" i="4"/>
  <c r="R935" i="4"/>
  <c r="R931" i="4"/>
  <c r="R927" i="4"/>
  <c r="R923" i="4"/>
  <c r="R919" i="4"/>
  <c r="R915" i="4"/>
  <c r="R911" i="4"/>
  <c r="R907" i="4"/>
  <c r="R903" i="4"/>
  <c r="R899" i="4"/>
  <c r="R895" i="4"/>
  <c r="R891" i="4"/>
  <c r="R887" i="4"/>
  <c r="R883" i="4"/>
  <c r="R879" i="4"/>
  <c r="R875" i="4"/>
  <c r="R871" i="4"/>
  <c r="R867" i="4"/>
  <c r="R863" i="4"/>
  <c r="R859" i="4"/>
  <c r="R855" i="4"/>
  <c r="R851" i="4"/>
  <c r="R847" i="4"/>
  <c r="R843" i="4"/>
  <c r="R839" i="4"/>
  <c r="R835" i="4"/>
  <c r="R831" i="4"/>
  <c r="R827" i="4"/>
  <c r="R823" i="4"/>
  <c r="R819" i="4"/>
  <c r="R815" i="4"/>
  <c r="R811" i="4"/>
  <c r="R807" i="4"/>
  <c r="R803" i="4"/>
  <c r="R799" i="4"/>
  <c r="R795" i="4"/>
  <c r="R791" i="4"/>
  <c r="R787" i="4"/>
  <c r="R783" i="4"/>
  <c r="R779" i="4"/>
  <c r="R775" i="4"/>
  <c r="R771" i="4"/>
  <c r="R767" i="4"/>
  <c r="R763" i="4"/>
  <c r="R759" i="4"/>
  <c r="R755" i="4"/>
  <c r="R751" i="4"/>
  <c r="R747" i="4"/>
  <c r="R743" i="4"/>
  <c r="R739" i="4"/>
  <c r="R735" i="4"/>
  <c r="R731" i="4"/>
  <c r="R727" i="4"/>
  <c r="R723" i="4"/>
  <c r="R719" i="4"/>
  <c r="R715" i="4"/>
  <c r="R711" i="4"/>
  <c r="R707" i="4"/>
  <c r="R703" i="4"/>
  <c r="R699" i="4"/>
  <c r="R695" i="4"/>
  <c r="R691" i="4"/>
  <c r="R687" i="4"/>
  <c r="R683" i="4"/>
  <c r="R679" i="4"/>
  <c r="R675" i="4"/>
  <c r="R671" i="4"/>
  <c r="R667" i="4"/>
  <c r="R663" i="4"/>
  <c r="R659" i="4"/>
  <c r="R655" i="4"/>
  <c r="R651" i="4"/>
  <c r="R647" i="4"/>
  <c r="R643" i="4"/>
  <c r="R639" i="4"/>
  <c r="R635" i="4"/>
  <c r="R11" i="4"/>
  <c r="R15" i="4"/>
  <c r="R19" i="4"/>
  <c r="R23" i="4"/>
  <c r="R27" i="4"/>
  <c r="R31" i="4"/>
  <c r="R35" i="4"/>
  <c r="R39" i="4"/>
  <c r="R43" i="4"/>
  <c r="R47" i="4"/>
  <c r="R51" i="4"/>
  <c r="R55" i="4"/>
  <c r="R59" i="4"/>
  <c r="R63" i="4"/>
  <c r="R67" i="4"/>
  <c r="R71" i="4"/>
  <c r="R75" i="4"/>
  <c r="R79" i="4"/>
  <c r="R83" i="4"/>
  <c r="R87" i="4"/>
  <c r="R91" i="4"/>
  <c r="R95" i="4"/>
  <c r="R99" i="4"/>
  <c r="R103" i="4"/>
  <c r="R107" i="4"/>
  <c r="R111" i="4"/>
  <c r="R115" i="4"/>
  <c r="R119" i="4"/>
  <c r="R123" i="4"/>
  <c r="R127" i="4"/>
  <c r="R131" i="4"/>
  <c r="R135" i="4"/>
  <c r="R139" i="4"/>
  <c r="R143" i="4"/>
  <c r="R147" i="4"/>
  <c r="R151" i="4"/>
  <c r="R155" i="4"/>
  <c r="R159" i="4"/>
  <c r="R163" i="4"/>
  <c r="R167" i="4"/>
  <c r="R171" i="4"/>
  <c r="R175" i="4"/>
  <c r="R179" i="4"/>
  <c r="R183" i="4"/>
  <c r="R187" i="4"/>
  <c r="R191" i="4"/>
  <c r="R195" i="4"/>
  <c r="R199" i="4"/>
  <c r="R203" i="4"/>
  <c r="R207" i="4"/>
  <c r="R211" i="4"/>
  <c r="R215" i="4"/>
  <c r="R219" i="4"/>
  <c r="R223" i="4"/>
  <c r="R227" i="4"/>
  <c r="R231" i="4"/>
  <c r="R235" i="4"/>
  <c r="R239" i="4"/>
  <c r="R243" i="4"/>
  <c r="R247" i="4"/>
  <c r="R251" i="4"/>
  <c r="R255" i="4"/>
  <c r="R259" i="4"/>
  <c r="R263" i="4"/>
  <c r="R267" i="4"/>
  <c r="R271" i="4"/>
  <c r="R275" i="4"/>
  <c r="R279" i="4"/>
  <c r="R283" i="4"/>
  <c r="R287" i="4"/>
  <c r="R291" i="4"/>
  <c r="R295" i="4"/>
  <c r="R299" i="4"/>
  <c r="R303" i="4"/>
  <c r="R307" i="4"/>
  <c r="R311" i="4"/>
  <c r="R315" i="4"/>
  <c r="R319" i="4"/>
  <c r="R323" i="4"/>
  <c r="R327" i="4"/>
  <c r="R331" i="4"/>
  <c r="R335" i="4"/>
  <c r="R339" i="4"/>
  <c r="R343" i="4"/>
  <c r="R347" i="4"/>
  <c r="R351" i="4"/>
  <c r="R355" i="4"/>
  <c r="R359" i="4"/>
  <c r="R363" i="4"/>
  <c r="R367" i="4"/>
  <c r="R371" i="4"/>
  <c r="R375" i="4"/>
  <c r="R379" i="4"/>
  <c r="R383" i="4"/>
  <c r="R387" i="4"/>
  <c r="R391" i="4"/>
  <c r="R395" i="4"/>
  <c r="R399" i="4"/>
  <c r="R403" i="4"/>
  <c r="R407" i="4"/>
  <c r="R411" i="4"/>
  <c r="R415" i="4"/>
  <c r="R419" i="4"/>
  <c r="R423" i="4"/>
  <c r="R427" i="4"/>
  <c r="R431" i="4"/>
  <c r="R435" i="4"/>
  <c r="R439" i="4"/>
  <c r="R443" i="4"/>
  <c r="R447" i="4"/>
  <c r="R451" i="4"/>
  <c r="R455" i="4"/>
  <c r="R459" i="4"/>
  <c r="R463" i="4"/>
  <c r="R467" i="4"/>
  <c r="R471" i="4"/>
  <c r="R475" i="4"/>
  <c r="R479" i="4"/>
  <c r="R483" i="4"/>
  <c r="R487" i="4"/>
  <c r="R491" i="4"/>
  <c r="R495" i="4"/>
  <c r="R499" i="4"/>
  <c r="R503" i="4"/>
  <c r="R507" i="4"/>
  <c r="R511" i="4"/>
  <c r="R515" i="4"/>
  <c r="R519" i="4"/>
  <c r="R523" i="4"/>
  <c r="R527" i="4"/>
  <c r="R531" i="4"/>
  <c r="R535" i="4"/>
  <c r="R539" i="4"/>
  <c r="R543" i="4"/>
  <c r="R547" i="4"/>
  <c r="R551" i="4"/>
  <c r="R555" i="4"/>
  <c r="R559" i="4"/>
  <c r="R563" i="4"/>
  <c r="R567" i="4"/>
  <c r="R571" i="4"/>
  <c r="R575" i="4"/>
  <c r="R579" i="4"/>
  <c r="R583" i="4"/>
  <c r="R587" i="4"/>
  <c r="R591" i="4"/>
  <c r="R595" i="4"/>
  <c r="R599" i="4"/>
  <c r="R603" i="4"/>
  <c r="R607" i="4"/>
  <c r="R611" i="4"/>
  <c r="R615" i="4"/>
  <c r="R619" i="4"/>
  <c r="R623" i="4"/>
  <c r="R627" i="4"/>
  <c r="R631" i="4"/>
  <c r="R636" i="4"/>
  <c r="R641" i="4"/>
  <c r="R646" i="4"/>
  <c r="R654" i="4"/>
  <c r="R662" i="4"/>
  <c r="R670" i="4"/>
  <c r="R678" i="4"/>
  <c r="R686" i="4"/>
  <c r="R694" i="4"/>
  <c r="R702" i="4"/>
  <c r="R710" i="4"/>
  <c r="R718" i="4"/>
  <c r="R726" i="4"/>
  <c r="R734" i="4"/>
  <c r="R742" i="4"/>
  <c r="R750" i="4"/>
  <c r="R758" i="4"/>
  <c r="R766" i="4"/>
  <c r="R774" i="4"/>
  <c r="R782" i="4"/>
  <c r="R790" i="4"/>
  <c r="R798" i="4"/>
  <c r="R806" i="4"/>
  <c r="R814" i="4"/>
  <c r="R822" i="4"/>
  <c r="R830" i="4"/>
  <c r="R838" i="4"/>
  <c r="R846" i="4"/>
  <c r="R854" i="4"/>
  <c r="R862" i="4"/>
  <c r="R870" i="4"/>
  <c r="R878" i="4"/>
  <c r="R886" i="4"/>
  <c r="R894" i="4"/>
  <c r="R902" i="4"/>
  <c r="R910" i="4"/>
  <c r="R918" i="4"/>
  <c r="R926" i="4"/>
  <c r="R934" i="4"/>
  <c r="R942" i="4"/>
  <c r="R950" i="4"/>
  <c r="R958" i="4"/>
  <c r="R966" i="4"/>
  <c r="R974" i="4"/>
  <c r="R982" i="4"/>
  <c r="R990" i="4"/>
  <c r="R998" i="4"/>
  <c r="R1006" i="4"/>
  <c r="R1014" i="4"/>
  <c r="R1022" i="4"/>
  <c r="R1030" i="4"/>
  <c r="R1038" i="4"/>
  <c r="R1046" i="4"/>
  <c r="R1054" i="4"/>
  <c r="R1062" i="4"/>
  <c r="R1070" i="4"/>
  <c r="R1078" i="4"/>
  <c r="R1086" i="4"/>
  <c r="R1094" i="4"/>
  <c r="R1102" i="4"/>
  <c r="R1110" i="4"/>
  <c r="R1118" i="4"/>
  <c r="R1126" i="4"/>
  <c r="R1134" i="4"/>
  <c r="R1142" i="4"/>
  <c r="R1150" i="4"/>
  <c r="R1158" i="4"/>
  <c r="R1166" i="4"/>
  <c r="R1174" i="4"/>
  <c r="R1182" i="4"/>
  <c r="R1190" i="4"/>
  <c r="R1198" i="4"/>
  <c r="R1206" i="4"/>
  <c r="R1214" i="4"/>
  <c r="R1222" i="4"/>
  <c r="R1230" i="4"/>
  <c r="R1238" i="4"/>
  <c r="R1246" i="4"/>
  <c r="R1254" i="4"/>
  <c r="R1262" i="4"/>
  <c r="R1270" i="4"/>
  <c r="R1278" i="4"/>
  <c r="R1286" i="4"/>
  <c r="R1294" i="4"/>
  <c r="R1302" i="4"/>
  <c r="R1310" i="4"/>
  <c r="R1318" i="4"/>
  <c r="R1326" i="4"/>
  <c r="R1334" i="4"/>
  <c r="R1342" i="4"/>
  <c r="R1350" i="4"/>
  <c r="R1358" i="4"/>
  <c r="R1366" i="4"/>
  <c r="R1374" i="4"/>
  <c r="R1382" i="4"/>
  <c r="R1390" i="4"/>
  <c r="R1398" i="4"/>
  <c r="R1406" i="4"/>
  <c r="R1414" i="4"/>
  <c r="R1422" i="4"/>
  <c r="R1430" i="4"/>
  <c r="R1438" i="4"/>
  <c r="R1446" i="4"/>
  <c r="R1454" i="4"/>
  <c r="R1462" i="4"/>
  <c r="R1470" i="4"/>
  <c r="R1478" i="4"/>
  <c r="R1486" i="4"/>
  <c r="R1494" i="4"/>
  <c r="R1502" i="4"/>
  <c r="R1510" i="4"/>
  <c r="R1518" i="4"/>
  <c r="R1526" i="4"/>
  <c r="R1534" i="4"/>
  <c r="R1542" i="4"/>
  <c r="R1550" i="4"/>
  <c r="R1558" i="4"/>
  <c r="R1566" i="4"/>
  <c r="R1574" i="4"/>
  <c r="R1582" i="4"/>
  <c r="R1590" i="4"/>
  <c r="R1598" i="4"/>
  <c r="R1606" i="4"/>
  <c r="R1614" i="4"/>
  <c r="R1622" i="4"/>
  <c r="R1630" i="4"/>
  <c r="R1638" i="4"/>
  <c r="R1646" i="4"/>
  <c r="R1654" i="4"/>
  <c r="R1662" i="4"/>
  <c r="R1670" i="4"/>
  <c r="R1678" i="4"/>
  <c r="R1686" i="4"/>
  <c r="R1694" i="4"/>
  <c r="R1702" i="4"/>
  <c r="R1710" i="4"/>
  <c r="R1718" i="4"/>
  <c r="R1726" i="4"/>
  <c r="R1734" i="4"/>
  <c r="R1742" i="4"/>
  <c r="R1750" i="4"/>
  <c r="R1758" i="4"/>
  <c r="R1766" i="4"/>
  <c r="R1774" i="4"/>
  <c r="R1782" i="4"/>
  <c r="R1790" i="4"/>
  <c r="R1798" i="4"/>
  <c r="R1806" i="4"/>
  <c r="R1814" i="4"/>
  <c r="R1822" i="4"/>
  <c r="R1830" i="4"/>
  <c r="R1838" i="4"/>
  <c r="R1846" i="4"/>
  <c r="R1854" i="4"/>
  <c r="R1862" i="4"/>
  <c r="R1870" i="4"/>
  <c r="R1878" i="4"/>
  <c r="R1886" i="4"/>
  <c r="R1894" i="4"/>
  <c r="R1902" i="4"/>
  <c r="R1910" i="4"/>
  <c r="R1918" i="4"/>
  <c r="R1926" i="4"/>
  <c r="R1934" i="4"/>
  <c r="R1942" i="4"/>
  <c r="R1950" i="4"/>
  <c r="R1958" i="4"/>
  <c r="R1966" i="4"/>
  <c r="R1974" i="4"/>
  <c r="R1982" i="4"/>
  <c r="R1990" i="4"/>
  <c r="R1998" i="4"/>
  <c r="R2006" i="4"/>
  <c r="R2014" i="4"/>
  <c r="R2022" i="4"/>
  <c r="R2030" i="4"/>
  <c r="R2038" i="4"/>
  <c r="R2046" i="4"/>
  <c r="R2054" i="4"/>
  <c r="R2062" i="4"/>
  <c r="R2070" i="4"/>
  <c r="R2078" i="4"/>
  <c r="R2086" i="4"/>
  <c r="R2094" i="4"/>
  <c r="R2102" i="4"/>
  <c r="R2110" i="4"/>
  <c r="R2118" i="4"/>
  <c r="R2126" i="4"/>
  <c r="R2134" i="4"/>
  <c r="R2142" i="4"/>
  <c r="R2150" i="4"/>
  <c r="R2158" i="4"/>
  <c r="R2166" i="4"/>
  <c r="R2174" i="4"/>
  <c r="R2182" i="4"/>
  <c r="R2190" i="4"/>
  <c r="R2198" i="4"/>
  <c r="R2206" i="4"/>
  <c r="R2214" i="4"/>
  <c r="R2222" i="4"/>
  <c r="R2230" i="4"/>
  <c r="R2238" i="4"/>
  <c r="R2246" i="4"/>
  <c r="R2254" i="4"/>
  <c r="R2262" i="4"/>
  <c r="R2270" i="4"/>
  <c r="R2278" i="4"/>
  <c r="R2286" i="4"/>
  <c r="R2294" i="4"/>
  <c r="R2302" i="4"/>
  <c r="R2310" i="4"/>
  <c r="R2318" i="4"/>
  <c r="R2326" i="4"/>
  <c r="R2334" i="4"/>
  <c r="R2342" i="4"/>
  <c r="R2350" i="4"/>
  <c r="R2358" i="4"/>
  <c r="R2366" i="4"/>
  <c r="R2374" i="4"/>
  <c r="R2382" i="4"/>
  <c r="R2390" i="4"/>
  <c r="R2398" i="4"/>
  <c r="R2406" i="4"/>
  <c r="R2414" i="4"/>
  <c r="R2422" i="4"/>
  <c r="R2430" i="4"/>
  <c r="R2438" i="4"/>
  <c r="R2446" i="4"/>
  <c r="R2454" i="4"/>
  <c r="R2462" i="4"/>
  <c r="R2470" i="4"/>
  <c r="R2478" i="4"/>
  <c r="R2486" i="4"/>
  <c r="R2494" i="4"/>
  <c r="R2502" i="4"/>
  <c r="R2510" i="4"/>
  <c r="R2518" i="4"/>
  <c r="R2526" i="4"/>
  <c r="R2534" i="4"/>
  <c r="R2542" i="4"/>
  <c r="R2550" i="4"/>
  <c r="R2558" i="4"/>
  <c r="R2566" i="4"/>
  <c r="R2574" i="4"/>
  <c r="R2582" i="4"/>
  <c r="R2590" i="4"/>
  <c r="R2598" i="4"/>
  <c r="R2606" i="4"/>
  <c r="R2614" i="4"/>
  <c r="R2622" i="4"/>
  <c r="R2630" i="4"/>
  <c r="R2638" i="4"/>
  <c r="R2646" i="4"/>
  <c r="R2654" i="4"/>
  <c r="R2662" i="4"/>
  <c r="R2670" i="4"/>
  <c r="R2678" i="4"/>
  <c r="R2692" i="4"/>
  <c r="R2708" i="4"/>
  <c r="R2724" i="4"/>
  <c r="R2740" i="4"/>
  <c r="R2756" i="4"/>
  <c r="R2772" i="4"/>
  <c r="R2788" i="4"/>
  <c r="R2804" i="4"/>
  <c r="R2820" i="4"/>
  <c r="R2836" i="4"/>
  <c r="R2852" i="4"/>
  <c r="R2868" i="4"/>
  <c r="R2884" i="4"/>
  <c r="R2900" i="4"/>
  <c r="R2916" i="4"/>
  <c r="R2932" i="4"/>
  <c r="R2948" i="4"/>
  <c r="R2964" i="4"/>
  <c r="R2980" i="4"/>
  <c r="R2996" i="4"/>
  <c r="R3012" i="4"/>
  <c r="R3028" i="4"/>
  <c r="R3044" i="4"/>
  <c r="R3060" i="4"/>
  <c r="R3076" i="4"/>
  <c r="R3092" i="4"/>
  <c r="R3108" i="4"/>
  <c r="R3124" i="4"/>
  <c r="R3140" i="4"/>
  <c r="R3156" i="4"/>
  <c r="R3172" i="4"/>
  <c r="R3188" i="4"/>
  <c r="R3204" i="4"/>
  <c r="R3220" i="4"/>
  <c r="R3236" i="4"/>
  <c r="R3252" i="4"/>
  <c r="R3268" i="4"/>
  <c r="R3284" i="4"/>
  <c r="R3300" i="4"/>
  <c r="R3316" i="4"/>
  <c r="R3332" i="4"/>
  <c r="R3348" i="4"/>
  <c r="R3364" i="4"/>
  <c r="R3380" i="4"/>
  <c r="R3396" i="4"/>
  <c r="R3412" i="4"/>
  <c r="R3428" i="4"/>
  <c r="R3444" i="4"/>
  <c r="R3460" i="4"/>
  <c r="R3476" i="4"/>
  <c r="R3492" i="4"/>
  <c r="R3508" i="4"/>
  <c r="R3524" i="4"/>
  <c r="R3540" i="4"/>
  <c r="R3556" i="4"/>
  <c r="R3572" i="4"/>
  <c r="R3588" i="4"/>
  <c r="R3604" i="4"/>
  <c r="R3620" i="4"/>
  <c r="R3636" i="4"/>
  <c r="R3652" i="4"/>
  <c r="R3668" i="4"/>
  <c r="R3684" i="4"/>
  <c r="R3700" i="4"/>
  <c r="R3727" i="4"/>
  <c r="R3759" i="4"/>
  <c r="R3791" i="4"/>
  <c r="R3823" i="4"/>
  <c r="R3855" i="4"/>
  <c r="R3887" i="4"/>
  <c r="R3919" i="4"/>
  <c r="R3951" i="4"/>
  <c r="R3983" i="4"/>
  <c r="R4015" i="4"/>
  <c r="R4051" i="4"/>
  <c r="R4115" i="4"/>
  <c r="R4179" i="4"/>
  <c r="R4243" i="4"/>
  <c r="R4307" i="4"/>
  <c r="R4371" i="4"/>
  <c r="R4435" i="4"/>
  <c r="R4499" i="4"/>
  <c r="R4571" i="4"/>
  <c r="R4697" i="4"/>
  <c r="R4905" i="4"/>
  <c r="K30" i="2"/>
  <c r="J30" i="2"/>
  <c r="G30" i="2"/>
  <c r="I30" i="2" s="1"/>
  <c r="H30" i="2" s="1"/>
  <c r="H33" i="14"/>
  <c r="D27" i="2" s="1"/>
  <c r="H31" i="14"/>
  <c r="D21" i="2" s="1"/>
  <c r="I26" i="16"/>
  <c r="R20" i="15" s="1"/>
  <c r="E32" i="2"/>
  <c r="H26" i="16"/>
  <c r="J26" i="16" s="1"/>
  <c r="S20" i="15" s="1"/>
  <c r="J25" i="16"/>
  <c r="I25" i="16"/>
  <c r="J24" i="16"/>
  <c r="I24" i="16"/>
  <c r="J23" i="16"/>
  <c r="I23" i="16"/>
  <c r="J13" i="16"/>
  <c r="I13" i="16"/>
  <c r="J12" i="16"/>
  <c r="I12" i="16"/>
  <c r="J11" i="16"/>
  <c r="I11" i="16"/>
  <c r="J10" i="16"/>
  <c r="J27" i="16" s="1"/>
  <c r="S21" i="15" s="1"/>
  <c r="I10" i="16"/>
  <c r="I27" i="16" s="1"/>
  <c r="R21" i="15" s="1"/>
  <c r="J9" i="16"/>
  <c r="J28" i="16" s="1"/>
  <c r="S22" i="15" s="1"/>
  <c r="D13" i="14"/>
  <c r="J16" i="11"/>
  <c r="J39" i="14" l="1"/>
  <c r="E19" i="2" s="1"/>
  <c r="K39" i="14"/>
  <c r="F19" i="2" s="1"/>
  <c r="L24" i="2"/>
  <c r="M24" i="2" s="1"/>
  <c r="L30" i="2"/>
  <c r="M30" i="2" s="1"/>
  <c r="K31" i="14"/>
  <c r="F21" i="2" s="1"/>
  <c r="J31" i="14"/>
  <c r="E21" i="2" s="1"/>
  <c r="J35" i="14"/>
  <c r="E29" i="2" s="1"/>
  <c r="K33" i="14"/>
  <c r="F27" i="2" s="1"/>
  <c r="K35" i="14"/>
  <c r="F29" i="2" s="1"/>
  <c r="J33" i="14"/>
  <c r="E27" i="2" s="1"/>
  <c r="F21" i="13"/>
  <c r="G24" i="13"/>
  <c r="G29" i="2" l="1"/>
  <c r="I29" i="2" s="1"/>
  <c r="H29" i="2" s="1"/>
  <c r="G27" i="2"/>
  <c r="I27" i="2" s="1"/>
  <c r="H27" i="2" s="1"/>
  <c r="J31" i="13"/>
  <c r="I31" i="13" s="1"/>
  <c r="K32" i="13"/>
  <c r="L32" i="13"/>
  <c r="K33" i="13"/>
  <c r="L33" i="13"/>
  <c r="D45" i="13"/>
  <c r="D43" i="13"/>
  <c r="D42" i="13"/>
  <c r="G36" i="13"/>
  <c r="M36" i="13" s="1"/>
  <c r="N36" i="13" s="1"/>
  <c r="G35" i="13"/>
  <c r="F35" i="13"/>
  <c r="H34" i="13"/>
  <c r="J35" i="13" s="1"/>
  <c r="F33" i="13"/>
  <c r="F32" i="13" s="1"/>
  <c r="E32" i="13"/>
  <c r="G31" i="13"/>
  <c r="G30" i="13"/>
  <c r="G28" i="13"/>
  <c r="F28" i="13"/>
  <c r="M28" i="13" s="1"/>
  <c r="F26" i="13"/>
  <c r="F24" i="13"/>
  <c r="F20" i="13"/>
  <c r="G19" i="13"/>
  <c r="G21" i="13" s="1"/>
  <c r="I35" i="13" l="1"/>
  <c r="D44" i="13"/>
  <c r="M32" i="13"/>
  <c r="N32" i="13"/>
  <c r="N33" i="13"/>
  <c r="G20" i="13"/>
  <c r="H32" i="13"/>
  <c r="M33" i="13"/>
  <c r="N28" i="13"/>
  <c r="J28" i="12"/>
  <c r="J27" i="12"/>
  <c r="J26" i="12"/>
  <c r="J24" i="12"/>
  <c r="J23" i="12"/>
  <c r="J22" i="12"/>
  <c r="J21" i="12"/>
  <c r="J20" i="12"/>
  <c r="J19" i="12"/>
  <c r="J17" i="12"/>
  <c r="J15" i="12"/>
  <c r="J13" i="12"/>
  <c r="J12" i="12"/>
  <c r="K28" i="9" l="1"/>
  <c r="K27" i="9"/>
  <c r="K25" i="9"/>
  <c r="K24" i="9"/>
  <c r="K23" i="9"/>
  <c r="K22" i="9"/>
  <c r="K21" i="9"/>
  <c r="K20" i="9"/>
  <c r="K18" i="9"/>
  <c r="K16" i="9"/>
  <c r="K15" i="9"/>
  <c r="K14" i="9"/>
  <c r="K12" i="9"/>
  <c r="C75" i="6" l="1"/>
  <c r="D75" i="6"/>
  <c r="K35" i="6"/>
  <c r="F35" i="6" s="1"/>
  <c r="F75" i="6" s="1"/>
  <c r="B35" i="6"/>
  <c r="B75" i="6" s="1"/>
  <c r="G35" i="6" l="1"/>
  <c r="G75" i="6" s="1"/>
  <c r="E35" i="6"/>
  <c r="E75" i="6" s="1"/>
  <c r="H35" i="6"/>
  <c r="H75" i="6" s="1"/>
  <c r="I35" i="6"/>
  <c r="I75" i="6" s="1"/>
  <c r="K75" i="6"/>
  <c r="J35" i="6"/>
  <c r="J75" i="6" s="1"/>
  <c r="F10" i="7" l="1"/>
  <c r="G33" i="13" l="1"/>
  <c r="G32" i="13" s="1"/>
  <c r="D9" i="4" l="1"/>
  <c r="E9" i="4" s="1"/>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993" i="4"/>
  <c r="D994" i="4"/>
  <c r="D995" i="4"/>
  <c r="D996" i="4"/>
  <c r="D997" i="4"/>
  <c r="D998" i="4"/>
  <c r="D999" i="4"/>
  <c r="D1000" i="4"/>
  <c r="D1001" i="4"/>
  <c r="D1002" i="4"/>
  <c r="D1003" i="4"/>
  <c r="D1004" i="4"/>
  <c r="D1005" i="4"/>
  <c r="D1006" i="4"/>
  <c r="E1006" i="4" s="1"/>
  <c r="D1007" i="4"/>
  <c r="E1007" i="4" s="1"/>
  <c r="D1008" i="4"/>
  <c r="E1008" i="4" s="1"/>
  <c r="D1009" i="4"/>
  <c r="E1009" i="4" s="1"/>
  <c r="D1010" i="4"/>
  <c r="E1010" i="4" s="1"/>
  <c r="D1011" i="4"/>
  <c r="E1011" i="4" s="1"/>
  <c r="D1012" i="4"/>
  <c r="E1012" i="4" s="1"/>
  <c r="D1013" i="4"/>
  <c r="E1013" i="4" s="1"/>
  <c r="D1014" i="4"/>
  <c r="E1014" i="4" s="1"/>
  <c r="D1015" i="4"/>
  <c r="E1015" i="4" s="1"/>
  <c r="D1016" i="4"/>
  <c r="E1016" i="4" s="1"/>
  <c r="D1017" i="4"/>
  <c r="E1017" i="4" s="1"/>
  <c r="D1018" i="4"/>
  <c r="E1018" i="4" s="1"/>
  <c r="D1019" i="4"/>
  <c r="E1019" i="4" s="1"/>
  <c r="D1020" i="4"/>
  <c r="E1020" i="4" s="1"/>
  <c r="D1021" i="4"/>
  <c r="E1021" i="4" s="1"/>
  <c r="D1022" i="4"/>
  <c r="E1022" i="4" s="1"/>
  <c r="D1023" i="4"/>
  <c r="E1023" i="4" s="1"/>
  <c r="D1024" i="4"/>
  <c r="E1024" i="4" s="1"/>
  <c r="D1025" i="4"/>
  <c r="E1025" i="4" s="1"/>
  <c r="D1026" i="4"/>
  <c r="E1026" i="4" s="1"/>
  <c r="D1027" i="4"/>
  <c r="E1027" i="4" s="1"/>
  <c r="D1028" i="4"/>
  <c r="E1028" i="4" s="1"/>
  <c r="D1029" i="4"/>
  <c r="E1029" i="4" s="1"/>
  <c r="D1030" i="4"/>
  <c r="E1030" i="4" s="1"/>
  <c r="D1031" i="4"/>
  <c r="E1031" i="4" s="1"/>
  <c r="D1032" i="4"/>
  <c r="E1032" i="4" s="1"/>
  <c r="D1033" i="4"/>
  <c r="E1033" i="4" s="1"/>
  <c r="D1034" i="4"/>
  <c r="E1034" i="4" s="1"/>
  <c r="D1035" i="4"/>
  <c r="E1035" i="4" s="1"/>
  <c r="D1036" i="4"/>
  <c r="E1036" i="4" s="1"/>
  <c r="D1037" i="4"/>
  <c r="E1037" i="4" s="1"/>
  <c r="D1038" i="4"/>
  <c r="E1038" i="4" s="1"/>
  <c r="D1039" i="4"/>
  <c r="E1039" i="4" s="1"/>
  <c r="D1040" i="4"/>
  <c r="E1040" i="4" s="1"/>
  <c r="D1041" i="4"/>
  <c r="E1041" i="4" s="1"/>
  <c r="D1042" i="4"/>
  <c r="E1042" i="4" s="1"/>
  <c r="D1043" i="4"/>
  <c r="E1043" i="4" s="1"/>
  <c r="D1044" i="4"/>
  <c r="E1044" i="4" s="1"/>
  <c r="D1045" i="4"/>
  <c r="E1045" i="4" s="1"/>
  <c r="D1046" i="4"/>
  <c r="E1046" i="4" s="1"/>
  <c r="D1047" i="4"/>
  <c r="E1047" i="4" s="1"/>
  <c r="D1048" i="4"/>
  <c r="E1048" i="4" s="1"/>
  <c r="D1049" i="4"/>
  <c r="E1049" i="4" s="1"/>
  <c r="D1050" i="4"/>
  <c r="E1050" i="4" s="1"/>
  <c r="D1051" i="4"/>
  <c r="E1051" i="4" s="1"/>
  <c r="D1052" i="4"/>
  <c r="E1052" i="4" s="1"/>
  <c r="D1053" i="4"/>
  <c r="E1053" i="4" s="1"/>
  <c r="D1054" i="4"/>
  <c r="E1054" i="4" s="1"/>
  <c r="D1055" i="4"/>
  <c r="E1055" i="4" s="1"/>
  <c r="D1056" i="4"/>
  <c r="E1056" i="4" s="1"/>
  <c r="D1057" i="4"/>
  <c r="E1057" i="4" s="1"/>
  <c r="D1058" i="4"/>
  <c r="E1058" i="4" s="1"/>
  <c r="D1059" i="4"/>
  <c r="E1059" i="4" s="1"/>
  <c r="D1060" i="4"/>
  <c r="E1060" i="4" s="1"/>
  <c r="D1061" i="4"/>
  <c r="E1061" i="4" s="1"/>
  <c r="D1062" i="4"/>
  <c r="E1062" i="4" s="1"/>
  <c r="D1063" i="4"/>
  <c r="E1063" i="4" s="1"/>
  <c r="D1064" i="4"/>
  <c r="E1064" i="4" s="1"/>
  <c r="D1065" i="4"/>
  <c r="E1065" i="4" s="1"/>
  <c r="D1066" i="4"/>
  <c r="E1066" i="4" s="1"/>
  <c r="D1067" i="4"/>
  <c r="E1067" i="4" s="1"/>
  <c r="D1068" i="4"/>
  <c r="E1068" i="4" s="1"/>
  <c r="D1069" i="4"/>
  <c r="E1069" i="4" s="1"/>
  <c r="D1070" i="4"/>
  <c r="E1070" i="4" s="1"/>
  <c r="D1071" i="4"/>
  <c r="E1071" i="4" s="1"/>
  <c r="D1072" i="4"/>
  <c r="E1072" i="4" s="1"/>
  <c r="D1073" i="4"/>
  <c r="E1073" i="4" s="1"/>
  <c r="D1074" i="4"/>
  <c r="E1074" i="4" s="1"/>
  <c r="D1075" i="4"/>
  <c r="E1075" i="4" s="1"/>
  <c r="D1076" i="4"/>
  <c r="E1076" i="4" s="1"/>
  <c r="D1077" i="4"/>
  <c r="E1077" i="4" s="1"/>
  <c r="D1078" i="4"/>
  <c r="E1078" i="4" s="1"/>
  <c r="D1079" i="4"/>
  <c r="E1079" i="4" s="1"/>
  <c r="D1080" i="4"/>
  <c r="E1080" i="4" s="1"/>
  <c r="D1081" i="4"/>
  <c r="E1081" i="4" s="1"/>
  <c r="D1082" i="4"/>
  <c r="E1082" i="4" s="1"/>
  <c r="D1083" i="4"/>
  <c r="E1083" i="4" s="1"/>
  <c r="D1084" i="4"/>
  <c r="E1084" i="4" s="1"/>
  <c r="D1085" i="4"/>
  <c r="E1085" i="4" s="1"/>
  <c r="D1086" i="4"/>
  <c r="E1086" i="4" s="1"/>
  <c r="D1087" i="4"/>
  <c r="E1087" i="4" s="1"/>
  <c r="D1088" i="4"/>
  <c r="E1088" i="4" s="1"/>
  <c r="D1089" i="4"/>
  <c r="E1089" i="4" s="1"/>
  <c r="D1090" i="4"/>
  <c r="E1090" i="4" s="1"/>
  <c r="D1091" i="4"/>
  <c r="E1091" i="4" s="1"/>
  <c r="D1092" i="4"/>
  <c r="E1092" i="4" s="1"/>
  <c r="D1093" i="4"/>
  <c r="E1093" i="4" s="1"/>
  <c r="D1094" i="4"/>
  <c r="E1094" i="4" s="1"/>
  <c r="D1095" i="4"/>
  <c r="E1095" i="4" s="1"/>
  <c r="D1096" i="4"/>
  <c r="E1096" i="4" s="1"/>
  <c r="D1097" i="4"/>
  <c r="E1097" i="4" s="1"/>
  <c r="D1098" i="4"/>
  <c r="E1098" i="4" s="1"/>
  <c r="D1099" i="4"/>
  <c r="E1099" i="4" s="1"/>
  <c r="D1100" i="4"/>
  <c r="E1100" i="4" s="1"/>
  <c r="D1101" i="4"/>
  <c r="E1101" i="4" s="1"/>
  <c r="D1102" i="4"/>
  <c r="E1102" i="4" s="1"/>
  <c r="D1103" i="4"/>
  <c r="E1103" i="4" s="1"/>
  <c r="D1104" i="4"/>
  <c r="E1104" i="4" s="1"/>
  <c r="D1105" i="4"/>
  <c r="E1105" i="4" s="1"/>
  <c r="D1106" i="4"/>
  <c r="E1106" i="4" s="1"/>
  <c r="D1107" i="4"/>
  <c r="E1107" i="4" s="1"/>
  <c r="D1108" i="4"/>
  <c r="E1108" i="4" s="1"/>
  <c r="D1109" i="4"/>
  <c r="E1109" i="4" s="1"/>
  <c r="D1110" i="4"/>
  <c r="E1110" i="4" s="1"/>
  <c r="D1111" i="4"/>
  <c r="E1111" i="4" s="1"/>
  <c r="D1112" i="4"/>
  <c r="E1112" i="4" s="1"/>
  <c r="D1113" i="4"/>
  <c r="E1113" i="4" s="1"/>
  <c r="D1114" i="4"/>
  <c r="E1114" i="4" s="1"/>
  <c r="D1115" i="4"/>
  <c r="E1115" i="4" s="1"/>
  <c r="D1116" i="4"/>
  <c r="E1116" i="4" s="1"/>
  <c r="D1117" i="4"/>
  <c r="E1117" i="4" s="1"/>
  <c r="D1118" i="4"/>
  <c r="E1118" i="4" s="1"/>
  <c r="D1119" i="4"/>
  <c r="E1119" i="4" s="1"/>
  <c r="D1120" i="4"/>
  <c r="E1120" i="4" s="1"/>
  <c r="D1121" i="4"/>
  <c r="E1121" i="4" s="1"/>
  <c r="D1122" i="4"/>
  <c r="E1122" i="4" s="1"/>
  <c r="D1123" i="4"/>
  <c r="E1123" i="4" s="1"/>
  <c r="D1124" i="4"/>
  <c r="E1124" i="4" s="1"/>
  <c r="D1125" i="4"/>
  <c r="E1125" i="4" s="1"/>
  <c r="D1126" i="4"/>
  <c r="E1126" i="4" s="1"/>
  <c r="D1127" i="4"/>
  <c r="E1127" i="4" s="1"/>
  <c r="D1128" i="4"/>
  <c r="E1128" i="4" s="1"/>
  <c r="D1129" i="4"/>
  <c r="E1129" i="4" s="1"/>
  <c r="D1130" i="4"/>
  <c r="E1130" i="4" s="1"/>
  <c r="D1131" i="4"/>
  <c r="E1131" i="4" s="1"/>
  <c r="D1132" i="4"/>
  <c r="E1132" i="4" s="1"/>
  <c r="D1133" i="4"/>
  <c r="E1133" i="4" s="1"/>
  <c r="D1134" i="4"/>
  <c r="E1134" i="4" s="1"/>
  <c r="D1135" i="4"/>
  <c r="E1135" i="4" s="1"/>
  <c r="D1136" i="4"/>
  <c r="E1136" i="4" s="1"/>
  <c r="D1137" i="4"/>
  <c r="E1137" i="4" s="1"/>
  <c r="D1138" i="4"/>
  <c r="E1138" i="4" s="1"/>
  <c r="D1139" i="4"/>
  <c r="E1139" i="4" s="1"/>
  <c r="D1140" i="4"/>
  <c r="E1140" i="4" s="1"/>
  <c r="D1141" i="4"/>
  <c r="E1141" i="4" s="1"/>
  <c r="D1142" i="4"/>
  <c r="E1142" i="4" s="1"/>
  <c r="D1143" i="4"/>
  <c r="E1143" i="4" s="1"/>
  <c r="D1144" i="4"/>
  <c r="E1144" i="4" s="1"/>
  <c r="D1145" i="4"/>
  <c r="E1145" i="4" s="1"/>
  <c r="D1146" i="4"/>
  <c r="E1146" i="4" s="1"/>
  <c r="D1147" i="4"/>
  <c r="E1147" i="4" s="1"/>
  <c r="D1148" i="4"/>
  <c r="E1148" i="4" s="1"/>
  <c r="D1149" i="4"/>
  <c r="E1149" i="4" s="1"/>
  <c r="D1150" i="4"/>
  <c r="E1150" i="4" s="1"/>
  <c r="D1151" i="4"/>
  <c r="E1151" i="4" s="1"/>
  <c r="D1152" i="4"/>
  <c r="E1152" i="4" s="1"/>
  <c r="D1153" i="4"/>
  <c r="E1153" i="4" s="1"/>
  <c r="D1154" i="4"/>
  <c r="E1154" i="4" s="1"/>
  <c r="D1155" i="4"/>
  <c r="E1155" i="4" s="1"/>
  <c r="D1156" i="4"/>
  <c r="E1156" i="4" s="1"/>
  <c r="D1157" i="4"/>
  <c r="E1157" i="4" s="1"/>
  <c r="D1158" i="4"/>
  <c r="E1158" i="4" s="1"/>
  <c r="D1159" i="4"/>
  <c r="E1159" i="4" s="1"/>
  <c r="D1160" i="4"/>
  <c r="E1160" i="4" s="1"/>
  <c r="D1161" i="4"/>
  <c r="E1161" i="4" s="1"/>
  <c r="D1162" i="4"/>
  <c r="E1162" i="4" s="1"/>
  <c r="D1163" i="4"/>
  <c r="E1163" i="4" s="1"/>
  <c r="D1164" i="4"/>
  <c r="E1164" i="4" s="1"/>
  <c r="D1165" i="4"/>
  <c r="E1165" i="4" s="1"/>
  <c r="D1166" i="4"/>
  <c r="E1166" i="4" s="1"/>
  <c r="D1167" i="4"/>
  <c r="E1167" i="4" s="1"/>
  <c r="D1168" i="4"/>
  <c r="E1168" i="4" s="1"/>
  <c r="D1169" i="4"/>
  <c r="E1169" i="4" s="1"/>
  <c r="D1170" i="4"/>
  <c r="E1170" i="4" s="1"/>
  <c r="D1171" i="4"/>
  <c r="E1171" i="4" s="1"/>
  <c r="D1172" i="4"/>
  <c r="E1172" i="4" s="1"/>
  <c r="D1173" i="4"/>
  <c r="E1173" i="4" s="1"/>
  <c r="D1174" i="4"/>
  <c r="E1174" i="4" s="1"/>
  <c r="D1175" i="4"/>
  <c r="E1175" i="4" s="1"/>
  <c r="D1176" i="4"/>
  <c r="E1176" i="4" s="1"/>
  <c r="D1177" i="4"/>
  <c r="E1177" i="4" s="1"/>
  <c r="D1178" i="4"/>
  <c r="E1178" i="4" s="1"/>
  <c r="D1179" i="4"/>
  <c r="E1179" i="4" s="1"/>
  <c r="D1180" i="4"/>
  <c r="E1180" i="4" s="1"/>
  <c r="D1181" i="4"/>
  <c r="E1181" i="4" s="1"/>
  <c r="D1182" i="4"/>
  <c r="E1182" i="4" s="1"/>
  <c r="D1183" i="4"/>
  <c r="E1183" i="4" s="1"/>
  <c r="D1184" i="4"/>
  <c r="E1184" i="4" s="1"/>
  <c r="D1185" i="4"/>
  <c r="E1185" i="4" s="1"/>
  <c r="D1186" i="4"/>
  <c r="E1186" i="4" s="1"/>
  <c r="D1187" i="4"/>
  <c r="E1187" i="4" s="1"/>
  <c r="D1188" i="4"/>
  <c r="E1188" i="4" s="1"/>
  <c r="D1189" i="4"/>
  <c r="E1189" i="4" s="1"/>
  <c r="D1190" i="4"/>
  <c r="E1190" i="4" s="1"/>
  <c r="D1191" i="4"/>
  <c r="E1191" i="4" s="1"/>
  <c r="D1192" i="4"/>
  <c r="E1192" i="4" s="1"/>
  <c r="D1193" i="4"/>
  <c r="E1193" i="4" s="1"/>
  <c r="D1194" i="4"/>
  <c r="E1194" i="4" s="1"/>
  <c r="D1195" i="4"/>
  <c r="E1195" i="4" s="1"/>
  <c r="D1196" i="4"/>
  <c r="E1196" i="4" s="1"/>
  <c r="D1197" i="4"/>
  <c r="E1197" i="4" s="1"/>
  <c r="D1198" i="4"/>
  <c r="E1198" i="4" s="1"/>
  <c r="D1199" i="4"/>
  <c r="E1199" i="4" s="1"/>
  <c r="D1200" i="4"/>
  <c r="E1200" i="4" s="1"/>
  <c r="D1201" i="4"/>
  <c r="E1201" i="4" s="1"/>
  <c r="D1202" i="4"/>
  <c r="E1202" i="4" s="1"/>
  <c r="D1203" i="4"/>
  <c r="E1203" i="4" s="1"/>
  <c r="D1204" i="4"/>
  <c r="E1204" i="4" s="1"/>
  <c r="D1205" i="4"/>
  <c r="E1205" i="4" s="1"/>
  <c r="D1206" i="4"/>
  <c r="E1206" i="4" s="1"/>
  <c r="D1207" i="4"/>
  <c r="E1207" i="4" s="1"/>
  <c r="D1208" i="4"/>
  <c r="E1208" i="4" s="1"/>
  <c r="D1209" i="4"/>
  <c r="E1209" i="4" s="1"/>
  <c r="D1210" i="4"/>
  <c r="E1210" i="4" s="1"/>
  <c r="D1211" i="4"/>
  <c r="E1211" i="4" s="1"/>
  <c r="D1212" i="4"/>
  <c r="E1212" i="4" s="1"/>
  <c r="D1213" i="4"/>
  <c r="E1213" i="4" s="1"/>
  <c r="D1214" i="4"/>
  <c r="E1214" i="4" s="1"/>
  <c r="D1215" i="4"/>
  <c r="E1215" i="4" s="1"/>
  <c r="D1216" i="4"/>
  <c r="E1216" i="4" s="1"/>
  <c r="D1217" i="4"/>
  <c r="E1217" i="4" s="1"/>
  <c r="D1218" i="4"/>
  <c r="E1218" i="4" s="1"/>
  <c r="D1219" i="4"/>
  <c r="E1219" i="4" s="1"/>
  <c r="D1220" i="4"/>
  <c r="E1220" i="4" s="1"/>
  <c r="D1221" i="4"/>
  <c r="E1221" i="4" s="1"/>
  <c r="D1222" i="4"/>
  <c r="E1222" i="4" s="1"/>
  <c r="D1223" i="4"/>
  <c r="E1223" i="4" s="1"/>
  <c r="D1224" i="4"/>
  <c r="E1224" i="4" s="1"/>
  <c r="D1225" i="4"/>
  <c r="E1225" i="4" s="1"/>
  <c r="D1226" i="4"/>
  <c r="E1226" i="4" s="1"/>
  <c r="D1227" i="4"/>
  <c r="E1227" i="4" s="1"/>
  <c r="D1228" i="4"/>
  <c r="E1228" i="4" s="1"/>
  <c r="D1229" i="4"/>
  <c r="E1229" i="4" s="1"/>
  <c r="D1230" i="4"/>
  <c r="E1230" i="4" s="1"/>
  <c r="D1231" i="4"/>
  <c r="E1231" i="4" s="1"/>
  <c r="D1232" i="4"/>
  <c r="E1232" i="4" s="1"/>
  <c r="D1233" i="4"/>
  <c r="E1233" i="4" s="1"/>
  <c r="D1234" i="4"/>
  <c r="E1234" i="4" s="1"/>
  <c r="D1235" i="4"/>
  <c r="E1235" i="4" s="1"/>
  <c r="D1236" i="4"/>
  <c r="E1236" i="4" s="1"/>
  <c r="D1237" i="4"/>
  <c r="E1237" i="4" s="1"/>
  <c r="D1238" i="4"/>
  <c r="E1238" i="4" s="1"/>
  <c r="D1239" i="4"/>
  <c r="E1239" i="4" s="1"/>
  <c r="D1240" i="4"/>
  <c r="E1240" i="4" s="1"/>
  <c r="D1241" i="4"/>
  <c r="E1241" i="4" s="1"/>
  <c r="D1242" i="4"/>
  <c r="E1242" i="4" s="1"/>
  <c r="D1243" i="4"/>
  <c r="E1243" i="4" s="1"/>
  <c r="D1244" i="4"/>
  <c r="E1244" i="4" s="1"/>
  <c r="D1245" i="4"/>
  <c r="E1245" i="4" s="1"/>
  <c r="D1246" i="4"/>
  <c r="E1246" i="4" s="1"/>
  <c r="D1247" i="4"/>
  <c r="E1247" i="4" s="1"/>
  <c r="D1248" i="4"/>
  <c r="E1248" i="4" s="1"/>
  <c r="D1249" i="4"/>
  <c r="E1249" i="4" s="1"/>
  <c r="D1250" i="4"/>
  <c r="E1250" i="4" s="1"/>
  <c r="D1251" i="4"/>
  <c r="E1251" i="4" s="1"/>
  <c r="D1252" i="4"/>
  <c r="E1252" i="4" s="1"/>
  <c r="D1253" i="4"/>
  <c r="E1253" i="4" s="1"/>
  <c r="D1254" i="4"/>
  <c r="E1254" i="4" s="1"/>
  <c r="D1255" i="4"/>
  <c r="E1255" i="4" s="1"/>
  <c r="D1256" i="4"/>
  <c r="E1256" i="4" s="1"/>
  <c r="D1257" i="4"/>
  <c r="E1257" i="4" s="1"/>
  <c r="D1258" i="4"/>
  <c r="E1258" i="4" s="1"/>
  <c r="D1259" i="4"/>
  <c r="E1259" i="4" s="1"/>
  <c r="D1260" i="4"/>
  <c r="E1260" i="4" s="1"/>
  <c r="D1261" i="4"/>
  <c r="E1261" i="4" s="1"/>
  <c r="D1262" i="4"/>
  <c r="E1262" i="4" s="1"/>
  <c r="D1263" i="4"/>
  <c r="E1263" i="4" s="1"/>
  <c r="D1264" i="4"/>
  <c r="E1264" i="4" s="1"/>
  <c r="D1265" i="4"/>
  <c r="E1265" i="4" s="1"/>
  <c r="D1266" i="4"/>
  <c r="E1266" i="4" s="1"/>
  <c r="D1267" i="4"/>
  <c r="E1267" i="4" s="1"/>
  <c r="D1268" i="4"/>
  <c r="E1268" i="4" s="1"/>
  <c r="D1269" i="4"/>
  <c r="E1269" i="4" s="1"/>
  <c r="D1270" i="4"/>
  <c r="E1270" i="4" s="1"/>
  <c r="D1271" i="4"/>
  <c r="E1271" i="4" s="1"/>
  <c r="D1272" i="4"/>
  <c r="E1272" i="4" s="1"/>
  <c r="D1273" i="4"/>
  <c r="E1273" i="4" s="1"/>
  <c r="D1274" i="4"/>
  <c r="E1274" i="4" s="1"/>
  <c r="D1275" i="4"/>
  <c r="E1275" i="4" s="1"/>
  <c r="D1276" i="4"/>
  <c r="E1276" i="4" s="1"/>
  <c r="D1277" i="4"/>
  <c r="E1277" i="4" s="1"/>
  <c r="D1278" i="4"/>
  <c r="E1278" i="4" s="1"/>
  <c r="D1279" i="4"/>
  <c r="E1279" i="4" s="1"/>
  <c r="D1280" i="4"/>
  <c r="E1280" i="4" s="1"/>
  <c r="D1281" i="4"/>
  <c r="E1281" i="4" s="1"/>
  <c r="D1282" i="4"/>
  <c r="E1282" i="4" s="1"/>
  <c r="D1283" i="4"/>
  <c r="E1283" i="4" s="1"/>
  <c r="D1284" i="4"/>
  <c r="E1284" i="4" s="1"/>
  <c r="D1285" i="4"/>
  <c r="E1285" i="4" s="1"/>
  <c r="D1286" i="4"/>
  <c r="E1286" i="4" s="1"/>
  <c r="D1287" i="4"/>
  <c r="E1287" i="4" s="1"/>
  <c r="D1288" i="4"/>
  <c r="E1288" i="4" s="1"/>
  <c r="D1289" i="4"/>
  <c r="E1289" i="4" s="1"/>
  <c r="D1290" i="4"/>
  <c r="E1290" i="4" s="1"/>
  <c r="D1291" i="4"/>
  <c r="E1291" i="4" s="1"/>
  <c r="D1292" i="4"/>
  <c r="E1292" i="4" s="1"/>
  <c r="D1293" i="4"/>
  <c r="E1293" i="4" s="1"/>
  <c r="D1294" i="4"/>
  <c r="E1294" i="4" s="1"/>
  <c r="D1295" i="4"/>
  <c r="E1295" i="4" s="1"/>
  <c r="D1296" i="4"/>
  <c r="E1296" i="4" s="1"/>
  <c r="D1297" i="4"/>
  <c r="E1297" i="4" s="1"/>
  <c r="D1298" i="4"/>
  <c r="E1298" i="4" s="1"/>
  <c r="D1299" i="4"/>
  <c r="E1299" i="4" s="1"/>
  <c r="D1300" i="4"/>
  <c r="E1300" i="4" s="1"/>
  <c r="D1301" i="4"/>
  <c r="E1301" i="4" s="1"/>
  <c r="D1302" i="4"/>
  <c r="E1302" i="4" s="1"/>
  <c r="D1303" i="4"/>
  <c r="E1303" i="4" s="1"/>
  <c r="D1304" i="4"/>
  <c r="E1304" i="4" s="1"/>
  <c r="D1305" i="4"/>
  <c r="E1305" i="4" s="1"/>
  <c r="D1306" i="4"/>
  <c r="E1306" i="4" s="1"/>
  <c r="D1307" i="4"/>
  <c r="E1307" i="4" s="1"/>
  <c r="D1308" i="4"/>
  <c r="E1308" i="4" s="1"/>
  <c r="D1309" i="4"/>
  <c r="E1309" i="4" s="1"/>
  <c r="D1310" i="4"/>
  <c r="E1310" i="4" s="1"/>
  <c r="D1311" i="4"/>
  <c r="E1311" i="4" s="1"/>
  <c r="D1312" i="4"/>
  <c r="E1312" i="4" s="1"/>
  <c r="D1313" i="4"/>
  <c r="E1313" i="4" s="1"/>
  <c r="D1314" i="4"/>
  <c r="E1314" i="4" s="1"/>
  <c r="D1315" i="4"/>
  <c r="E1315" i="4" s="1"/>
  <c r="D1316" i="4"/>
  <c r="E1316" i="4" s="1"/>
  <c r="D1317" i="4"/>
  <c r="E1317" i="4" s="1"/>
  <c r="D1318" i="4"/>
  <c r="E1318" i="4" s="1"/>
  <c r="D1319" i="4"/>
  <c r="E1319" i="4" s="1"/>
  <c r="D1320" i="4"/>
  <c r="E1320" i="4" s="1"/>
  <c r="D1321" i="4"/>
  <c r="E1321" i="4" s="1"/>
  <c r="D1322" i="4"/>
  <c r="E1322" i="4" s="1"/>
  <c r="D1323" i="4"/>
  <c r="E1323" i="4" s="1"/>
  <c r="D1324" i="4"/>
  <c r="E1324" i="4" s="1"/>
  <c r="D1325" i="4"/>
  <c r="E1325" i="4" s="1"/>
  <c r="D1326" i="4"/>
  <c r="E1326" i="4" s="1"/>
  <c r="D1327" i="4"/>
  <c r="E1327" i="4" s="1"/>
  <c r="D1328" i="4"/>
  <c r="E1328" i="4" s="1"/>
  <c r="D1329" i="4"/>
  <c r="E1329" i="4" s="1"/>
  <c r="D1330" i="4"/>
  <c r="E1330" i="4" s="1"/>
  <c r="D1331" i="4"/>
  <c r="E1331" i="4" s="1"/>
  <c r="D1332" i="4"/>
  <c r="E1332" i="4" s="1"/>
  <c r="D1333" i="4"/>
  <c r="E1333" i="4" s="1"/>
  <c r="D1334" i="4"/>
  <c r="E1334" i="4" s="1"/>
  <c r="D1335" i="4"/>
  <c r="E1335" i="4" s="1"/>
  <c r="D1336" i="4"/>
  <c r="E1336" i="4" s="1"/>
  <c r="D1337" i="4"/>
  <c r="E1337" i="4" s="1"/>
  <c r="D1338" i="4"/>
  <c r="E1338" i="4" s="1"/>
  <c r="D1339" i="4"/>
  <c r="E1339" i="4" s="1"/>
  <c r="D1340" i="4"/>
  <c r="E1340" i="4" s="1"/>
  <c r="D1341" i="4"/>
  <c r="E1341" i="4" s="1"/>
  <c r="D1342" i="4"/>
  <c r="E1342" i="4" s="1"/>
  <c r="D1343" i="4"/>
  <c r="E1343" i="4" s="1"/>
  <c r="D1344" i="4"/>
  <c r="E1344" i="4" s="1"/>
  <c r="D1345" i="4"/>
  <c r="E1345" i="4" s="1"/>
  <c r="D1346" i="4"/>
  <c r="E1346" i="4" s="1"/>
  <c r="D1347" i="4"/>
  <c r="E1347" i="4" s="1"/>
  <c r="D1348" i="4"/>
  <c r="E1348" i="4" s="1"/>
  <c r="D1349" i="4"/>
  <c r="E1349" i="4" s="1"/>
  <c r="D1350" i="4"/>
  <c r="E1350" i="4" s="1"/>
  <c r="D1351" i="4"/>
  <c r="E1351" i="4" s="1"/>
  <c r="D1352" i="4"/>
  <c r="E1352" i="4" s="1"/>
  <c r="D1353" i="4"/>
  <c r="E1353" i="4" s="1"/>
  <c r="D1354" i="4"/>
  <c r="E1354" i="4" s="1"/>
  <c r="D1355" i="4"/>
  <c r="E1355" i="4" s="1"/>
  <c r="D1356" i="4"/>
  <c r="E1356" i="4" s="1"/>
  <c r="D1357" i="4"/>
  <c r="E1357" i="4" s="1"/>
  <c r="D1358" i="4"/>
  <c r="E1358" i="4" s="1"/>
  <c r="D1359" i="4"/>
  <c r="E1359" i="4" s="1"/>
  <c r="D1360" i="4"/>
  <c r="E1360" i="4" s="1"/>
  <c r="D1361" i="4"/>
  <c r="E1361" i="4" s="1"/>
  <c r="D1362" i="4"/>
  <c r="E1362" i="4" s="1"/>
  <c r="D1363" i="4"/>
  <c r="E1363" i="4" s="1"/>
  <c r="D1364" i="4"/>
  <c r="E1364" i="4" s="1"/>
  <c r="D1365" i="4"/>
  <c r="E1365" i="4" s="1"/>
  <c r="D1366" i="4"/>
  <c r="E1366" i="4" s="1"/>
  <c r="D1367" i="4"/>
  <c r="E1367" i="4" s="1"/>
  <c r="D1368" i="4"/>
  <c r="E1368" i="4" s="1"/>
  <c r="D1369" i="4"/>
  <c r="E1369" i="4" s="1"/>
  <c r="D1370" i="4"/>
  <c r="E1370" i="4" s="1"/>
  <c r="D1371" i="4"/>
  <c r="E1371" i="4" s="1"/>
  <c r="D1372" i="4"/>
  <c r="E1372" i="4" s="1"/>
  <c r="D1373" i="4"/>
  <c r="E1373" i="4" s="1"/>
  <c r="D1374" i="4"/>
  <c r="E1374" i="4" s="1"/>
  <c r="D1375" i="4"/>
  <c r="E1375" i="4" s="1"/>
  <c r="D1376" i="4"/>
  <c r="E1376" i="4" s="1"/>
  <c r="D1377" i="4"/>
  <c r="E1377" i="4" s="1"/>
  <c r="D1378" i="4"/>
  <c r="E1378" i="4" s="1"/>
  <c r="D1379" i="4"/>
  <c r="E1379" i="4" s="1"/>
  <c r="D1380" i="4"/>
  <c r="E1380" i="4" s="1"/>
  <c r="D1381" i="4"/>
  <c r="E1381" i="4" s="1"/>
  <c r="D1382" i="4"/>
  <c r="E1382" i="4" s="1"/>
  <c r="D1383" i="4"/>
  <c r="E1383" i="4" s="1"/>
  <c r="D1384" i="4"/>
  <c r="E1384" i="4" s="1"/>
  <c r="D1385" i="4"/>
  <c r="E1385" i="4" s="1"/>
  <c r="D1386" i="4"/>
  <c r="E1386" i="4" s="1"/>
  <c r="D1387" i="4"/>
  <c r="E1387" i="4" s="1"/>
  <c r="D1388" i="4"/>
  <c r="E1388" i="4" s="1"/>
  <c r="D1389" i="4"/>
  <c r="E1389" i="4" s="1"/>
  <c r="D1390" i="4"/>
  <c r="E1390" i="4" s="1"/>
  <c r="D1391" i="4"/>
  <c r="E1391" i="4" s="1"/>
  <c r="D1392" i="4"/>
  <c r="E1392" i="4" s="1"/>
  <c r="D1393" i="4"/>
  <c r="E1393" i="4" s="1"/>
  <c r="D1394" i="4"/>
  <c r="E1394" i="4" s="1"/>
  <c r="D1395" i="4"/>
  <c r="E1395" i="4" s="1"/>
  <c r="D1396" i="4"/>
  <c r="E1396" i="4" s="1"/>
  <c r="D1397" i="4"/>
  <c r="E1397" i="4" s="1"/>
  <c r="D1398" i="4"/>
  <c r="E1398" i="4" s="1"/>
  <c r="D1399" i="4"/>
  <c r="E1399" i="4" s="1"/>
  <c r="D1400" i="4"/>
  <c r="E1400" i="4" s="1"/>
  <c r="D1401" i="4"/>
  <c r="E1401" i="4" s="1"/>
  <c r="D1402" i="4"/>
  <c r="E1402" i="4" s="1"/>
  <c r="D1403" i="4"/>
  <c r="E1403" i="4" s="1"/>
  <c r="D1404" i="4"/>
  <c r="E1404" i="4" s="1"/>
  <c r="D1405" i="4"/>
  <c r="E1405" i="4" s="1"/>
  <c r="D1406" i="4"/>
  <c r="E1406" i="4" s="1"/>
  <c r="D1407" i="4"/>
  <c r="E1407" i="4" s="1"/>
  <c r="D1408" i="4"/>
  <c r="E1408" i="4" s="1"/>
  <c r="D1409" i="4"/>
  <c r="E1409" i="4" s="1"/>
  <c r="D1410" i="4"/>
  <c r="E1410" i="4" s="1"/>
  <c r="D1411" i="4"/>
  <c r="E1411" i="4" s="1"/>
  <c r="D1412" i="4"/>
  <c r="E1412" i="4" s="1"/>
  <c r="D1413" i="4"/>
  <c r="E1413" i="4" s="1"/>
  <c r="D1414" i="4"/>
  <c r="E1414" i="4" s="1"/>
  <c r="D1415" i="4"/>
  <c r="E1415" i="4" s="1"/>
  <c r="D1416" i="4"/>
  <c r="E1416" i="4" s="1"/>
  <c r="D1417" i="4"/>
  <c r="E1417" i="4" s="1"/>
  <c r="D1418" i="4"/>
  <c r="E1418" i="4" s="1"/>
  <c r="D1419" i="4"/>
  <c r="E1419" i="4" s="1"/>
  <c r="D1420" i="4"/>
  <c r="E1420" i="4" s="1"/>
  <c r="D1421" i="4"/>
  <c r="E1421" i="4" s="1"/>
  <c r="D1422" i="4"/>
  <c r="E1422" i="4" s="1"/>
  <c r="D1423" i="4"/>
  <c r="E1423" i="4" s="1"/>
  <c r="D1424" i="4"/>
  <c r="E1424" i="4" s="1"/>
  <c r="D1425" i="4"/>
  <c r="E1425" i="4" s="1"/>
  <c r="D1426" i="4"/>
  <c r="E1426" i="4" s="1"/>
  <c r="D1427" i="4"/>
  <c r="E1427" i="4" s="1"/>
  <c r="D1428" i="4"/>
  <c r="E1428" i="4" s="1"/>
  <c r="D1429" i="4"/>
  <c r="E1429" i="4" s="1"/>
  <c r="D1430" i="4"/>
  <c r="E1430" i="4" s="1"/>
  <c r="D1431" i="4"/>
  <c r="E1431" i="4" s="1"/>
  <c r="D1432" i="4"/>
  <c r="E1432" i="4" s="1"/>
  <c r="D1433" i="4"/>
  <c r="E1433" i="4" s="1"/>
  <c r="D1434" i="4"/>
  <c r="E1434" i="4" s="1"/>
  <c r="D1435" i="4"/>
  <c r="E1435" i="4" s="1"/>
  <c r="D1436" i="4"/>
  <c r="E1436" i="4" s="1"/>
  <c r="D1437" i="4"/>
  <c r="E1437" i="4" s="1"/>
  <c r="D1438" i="4"/>
  <c r="E1438" i="4" s="1"/>
  <c r="D1439" i="4"/>
  <c r="E1439" i="4" s="1"/>
  <c r="D1440" i="4"/>
  <c r="E1440" i="4" s="1"/>
  <c r="D1441" i="4"/>
  <c r="E1441" i="4" s="1"/>
  <c r="D1442" i="4"/>
  <c r="E1442" i="4" s="1"/>
  <c r="D1443" i="4"/>
  <c r="E1443" i="4" s="1"/>
  <c r="D1444" i="4"/>
  <c r="E1444" i="4" s="1"/>
  <c r="D1445" i="4"/>
  <c r="E1445" i="4" s="1"/>
  <c r="D1446" i="4"/>
  <c r="E1446" i="4" s="1"/>
  <c r="D1447" i="4"/>
  <c r="E1447" i="4" s="1"/>
  <c r="D1448" i="4"/>
  <c r="E1448" i="4" s="1"/>
  <c r="D1449" i="4"/>
  <c r="E1449" i="4" s="1"/>
  <c r="D1450" i="4"/>
  <c r="E1450" i="4" s="1"/>
  <c r="D1451" i="4"/>
  <c r="E1451" i="4" s="1"/>
  <c r="D1452" i="4"/>
  <c r="E1452" i="4" s="1"/>
  <c r="D1453" i="4"/>
  <c r="E1453" i="4" s="1"/>
  <c r="D1454" i="4"/>
  <c r="E1454" i="4" s="1"/>
  <c r="D1455" i="4"/>
  <c r="E1455" i="4" s="1"/>
  <c r="D1456" i="4"/>
  <c r="E1456" i="4" s="1"/>
  <c r="D1457" i="4"/>
  <c r="E1457" i="4" s="1"/>
  <c r="D1458" i="4"/>
  <c r="E1458" i="4" s="1"/>
  <c r="D1459" i="4"/>
  <c r="E1459" i="4" s="1"/>
  <c r="D1460" i="4"/>
  <c r="E1460" i="4" s="1"/>
  <c r="D1461" i="4"/>
  <c r="E1461" i="4" s="1"/>
  <c r="D1462" i="4"/>
  <c r="E1462" i="4" s="1"/>
  <c r="D1463" i="4"/>
  <c r="E1463" i="4" s="1"/>
  <c r="D1464" i="4"/>
  <c r="E1464" i="4" s="1"/>
  <c r="D1465" i="4"/>
  <c r="E1465" i="4" s="1"/>
  <c r="D1466" i="4"/>
  <c r="E1466" i="4" s="1"/>
  <c r="D1467" i="4"/>
  <c r="E1467" i="4" s="1"/>
  <c r="D1468" i="4"/>
  <c r="E1468" i="4" s="1"/>
  <c r="D1469" i="4"/>
  <c r="E1469" i="4" s="1"/>
  <c r="D1470" i="4"/>
  <c r="E1470" i="4" s="1"/>
  <c r="D1471" i="4"/>
  <c r="E1471" i="4" s="1"/>
  <c r="D1472" i="4"/>
  <c r="E1472" i="4" s="1"/>
  <c r="D1473" i="4"/>
  <c r="E1473" i="4" s="1"/>
  <c r="D1474" i="4"/>
  <c r="E1474" i="4" s="1"/>
  <c r="D1475" i="4"/>
  <c r="E1475" i="4" s="1"/>
  <c r="D1476" i="4"/>
  <c r="E1476" i="4" s="1"/>
  <c r="D1477" i="4"/>
  <c r="E1477" i="4" s="1"/>
  <c r="D1478" i="4"/>
  <c r="E1478" i="4" s="1"/>
  <c r="D1479" i="4"/>
  <c r="E1479" i="4" s="1"/>
  <c r="D1480" i="4"/>
  <c r="E1480" i="4" s="1"/>
  <c r="D1481" i="4"/>
  <c r="E1481" i="4" s="1"/>
  <c r="D1482" i="4"/>
  <c r="E1482" i="4" s="1"/>
  <c r="D1483" i="4"/>
  <c r="E1483" i="4" s="1"/>
  <c r="D1484" i="4"/>
  <c r="E1484" i="4" s="1"/>
  <c r="D1485" i="4"/>
  <c r="E1485" i="4" s="1"/>
  <c r="D1486" i="4"/>
  <c r="E1486" i="4" s="1"/>
  <c r="D1487" i="4"/>
  <c r="E1487" i="4" s="1"/>
  <c r="D1488" i="4"/>
  <c r="E1488" i="4" s="1"/>
  <c r="D1489" i="4"/>
  <c r="E1489" i="4" s="1"/>
  <c r="D1490" i="4"/>
  <c r="E1490" i="4" s="1"/>
  <c r="D1491" i="4"/>
  <c r="E1491" i="4" s="1"/>
  <c r="D1492" i="4"/>
  <c r="E1492" i="4" s="1"/>
  <c r="D1493" i="4"/>
  <c r="E1493" i="4" s="1"/>
  <c r="D1494" i="4"/>
  <c r="E1494" i="4" s="1"/>
  <c r="D1495" i="4"/>
  <c r="E1495" i="4" s="1"/>
  <c r="D1496" i="4"/>
  <c r="E1496" i="4" s="1"/>
  <c r="D1497" i="4"/>
  <c r="E1497" i="4" s="1"/>
  <c r="D1498" i="4"/>
  <c r="E1498" i="4" s="1"/>
  <c r="D1499" i="4"/>
  <c r="E1499" i="4" s="1"/>
  <c r="D1500" i="4"/>
  <c r="E1500" i="4" s="1"/>
  <c r="D1501" i="4"/>
  <c r="E1501" i="4" s="1"/>
  <c r="D1502" i="4"/>
  <c r="E1502" i="4" s="1"/>
  <c r="D1503" i="4"/>
  <c r="E1503" i="4" s="1"/>
  <c r="D1504" i="4"/>
  <c r="E1504" i="4" s="1"/>
  <c r="D1505" i="4"/>
  <c r="E1505" i="4" s="1"/>
  <c r="D1506" i="4"/>
  <c r="E1506" i="4" s="1"/>
  <c r="D1507" i="4"/>
  <c r="E1507" i="4" s="1"/>
  <c r="D1508" i="4"/>
  <c r="E1508" i="4" s="1"/>
  <c r="D1509" i="4"/>
  <c r="E1509" i="4" s="1"/>
  <c r="D1510" i="4"/>
  <c r="E1510" i="4" s="1"/>
  <c r="D1511" i="4"/>
  <c r="E1511" i="4" s="1"/>
  <c r="D1512" i="4"/>
  <c r="E1512" i="4" s="1"/>
  <c r="D1513" i="4"/>
  <c r="E1513" i="4" s="1"/>
  <c r="D1514" i="4"/>
  <c r="E1514" i="4" s="1"/>
  <c r="D1515" i="4"/>
  <c r="E1515" i="4" s="1"/>
  <c r="D1516" i="4"/>
  <c r="E1516" i="4" s="1"/>
  <c r="D1517" i="4"/>
  <c r="E1517" i="4" s="1"/>
  <c r="D1518" i="4"/>
  <c r="E1518" i="4" s="1"/>
  <c r="D1519" i="4"/>
  <c r="E1519" i="4" s="1"/>
  <c r="D1520" i="4"/>
  <c r="E1520" i="4" s="1"/>
  <c r="D1521" i="4"/>
  <c r="E1521" i="4" s="1"/>
  <c r="D1522" i="4"/>
  <c r="E1522" i="4" s="1"/>
  <c r="D1523" i="4"/>
  <c r="E1523" i="4" s="1"/>
  <c r="D1524" i="4"/>
  <c r="E1524" i="4" s="1"/>
  <c r="D1525" i="4"/>
  <c r="E1525" i="4" s="1"/>
  <c r="D1526" i="4"/>
  <c r="E1526" i="4" s="1"/>
  <c r="D1527" i="4"/>
  <c r="E1527" i="4" s="1"/>
  <c r="D1528" i="4"/>
  <c r="E1528" i="4" s="1"/>
  <c r="D1529" i="4"/>
  <c r="E1529" i="4" s="1"/>
  <c r="D1530" i="4"/>
  <c r="E1530" i="4" s="1"/>
  <c r="D1531" i="4"/>
  <c r="E1531" i="4" s="1"/>
  <c r="D1532" i="4"/>
  <c r="E1532" i="4" s="1"/>
  <c r="D1533" i="4"/>
  <c r="E1533" i="4" s="1"/>
  <c r="D1534" i="4"/>
  <c r="E1534" i="4" s="1"/>
  <c r="D1535" i="4"/>
  <c r="E1535" i="4" s="1"/>
  <c r="D1536" i="4"/>
  <c r="E1536" i="4" s="1"/>
  <c r="D1537" i="4"/>
  <c r="E1537" i="4" s="1"/>
  <c r="D1538" i="4"/>
  <c r="E1538" i="4" s="1"/>
  <c r="D1539" i="4"/>
  <c r="E1539" i="4" s="1"/>
  <c r="D1540" i="4"/>
  <c r="E1540" i="4" s="1"/>
  <c r="D1541" i="4"/>
  <c r="E1541" i="4" s="1"/>
  <c r="D1542" i="4"/>
  <c r="E1542" i="4" s="1"/>
  <c r="D1543" i="4"/>
  <c r="E1543" i="4" s="1"/>
  <c r="D1544" i="4"/>
  <c r="E1544" i="4" s="1"/>
  <c r="D1545" i="4"/>
  <c r="E1545" i="4" s="1"/>
  <c r="D1546" i="4"/>
  <c r="E1546" i="4" s="1"/>
  <c r="D1547" i="4"/>
  <c r="E1547" i="4" s="1"/>
  <c r="D1548" i="4"/>
  <c r="E1548" i="4" s="1"/>
  <c r="D1549" i="4"/>
  <c r="E1549" i="4" s="1"/>
  <c r="D1550" i="4"/>
  <c r="E1550" i="4" s="1"/>
  <c r="D1551" i="4"/>
  <c r="E1551" i="4" s="1"/>
  <c r="D1552" i="4"/>
  <c r="E1552" i="4" s="1"/>
  <c r="D1553" i="4"/>
  <c r="E1553" i="4" s="1"/>
  <c r="D1554" i="4"/>
  <c r="E1554" i="4" s="1"/>
  <c r="D1555" i="4"/>
  <c r="E1555" i="4" s="1"/>
  <c r="D1556" i="4"/>
  <c r="E1556" i="4" s="1"/>
  <c r="D1557" i="4"/>
  <c r="E1557" i="4" s="1"/>
  <c r="D1558" i="4"/>
  <c r="E1558" i="4" s="1"/>
  <c r="D1559" i="4"/>
  <c r="E1559" i="4" s="1"/>
  <c r="D1560" i="4"/>
  <c r="E1560" i="4" s="1"/>
  <c r="D1561" i="4"/>
  <c r="E1561" i="4" s="1"/>
  <c r="D1562" i="4"/>
  <c r="E1562" i="4" s="1"/>
  <c r="D1563" i="4"/>
  <c r="E1563" i="4" s="1"/>
  <c r="D1564" i="4"/>
  <c r="E1564" i="4" s="1"/>
  <c r="D1565" i="4"/>
  <c r="E1565" i="4" s="1"/>
  <c r="D1566" i="4"/>
  <c r="E1566" i="4" s="1"/>
  <c r="D1567" i="4"/>
  <c r="E1567" i="4" s="1"/>
  <c r="D1568" i="4"/>
  <c r="E1568" i="4" s="1"/>
  <c r="D1569" i="4"/>
  <c r="E1569" i="4" s="1"/>
  <c r="D1570" i="4"/>
  <c r="E1570" i="4" s="1"/>
  <c r="D1571" i="4"/>
  <c r="E1571" i="4" s="1"/>
  <c r="D1572" i="4"/>
  <c r="E1572" i="4" s="1"/>
  <c r="D1573" i="4"/>
  <c r="E1573" i="4" s="1"/>
  <c r="D1574" i="4"/>
  <c r="E1574" i="4" s="1"/>
  <c r="D1575" i="4"/>
  <c r="E1575" i="4" s="1"/>
  <c r="D1576" i="4"/>
  <c r="E1576" i="4" s="1"/>
  <c r="D1577" i="4"/>
  <c r="E1577" i="4" s="1"/>
  <c r="D1578" i="4"/>
  <c r="E1578" i="4" s="1"/>
  <c r="D1579" i="4"/>
  <c r="E1579" i="4" s="1"/>
  <c r="D1580" i="4"/>
  <c r="E1580" i="4" s="1"/>
  <c r="D1581" i="4"/>
  <c r="E1581" i="4" s="1"/>
  <c r="D1582" i="4"/>
  <c r="E1582" i="4" s="1"/>
  <c r="D1583" i="4"/>
  <c r="E1583" i="4" s="1"/>
  <c r="D1584" i="4"/>
  <c r="E1584" i="4" s="1"/>
  <c r="D1585" i="4"/>
  <c r="E1585" i="4" s="1"/>
  <c r="D1586" i="4"/>
  <c r="E1586" i="4" s="1"/>
  <c r="D1587" i="4"/>
  <c r="E1587" i="4" s="1"/>
  <c r="D1588" i="4"/>
  <c r="E1588" i="4" s="1"/>
  <c r="D1589" i="4"/>
  <c r="E1589" i="4" s="1"/>
  <c r="D1590" i="4"/>
  <c r="E1590" i="4" s="1"/>
  <c r="D1591" i="4"/>
  <c r="E1591" i="4" s="1"/>
  <c r="D1592" i="4"/>
  <c r="E1592" i="4" s="1"/>
  <c r="D1593" i="4"/>
  <c r="E1593" i="4" s="1"/>
  <c r="D1594" i="4"/>
  <c r="E1594" i="4" s="1"/>
  <c r="D1595" i="4"/>
  <c r="E1595" i="4" s="1"/>
  <c r="D1596" i="4"/>
  <c r="E1596" i="4" s="1"/>
  <c r="D1597" i="4"/>
  <c r="E1597" i="4" s="1"/>
  <c r="D1598" i="4"/>
  <c r="E1598" i="4" s="1"/>
  <c r="D1599" i="4"/>
  <c r="E1599" i="4" s="1"/>
  <c r="D1600" i="4"/>
  <c r="E1600" i="4" s="1"/>
  <c r="D1601" i="4"/>
  <c r="E1601" i="4" s="1"/>
  <c r="D1602" i="4"/>
  <c r="E1602" i="4" s="1"/>
  <c r="D1603" i="4"/>
  <c r="E1603" i="4" s="1"/>
  <c r="D1604" i="4"/>
  <c r="E1604" i="4" s="1"/>
  <c r="D1605" i="4"/>
  <c r="E1605" i="4" s="1"/>
  <c r="D1606" i="4"/>
  <c r="E1606" i="4" s="1"/>
  <c r="D1607" i="4"/>
  <c r="E1607" i="4" s="1"/>
  <c r="D1608" i="4"/>
  <c r="E1608" i="4" s="1"/>
  <c r="D1609" i="4"/>
  <c r="E1609" i="4" s="1"/>
  <c r="D1610" i="4"/>
  <c r="E1610" i="4" s="1"/>
  <c r="D1611" i="4"/>
  <c r="E1611" i="4" s="1"/>
  <c r="D1612" i="4"/>
  <c r="E1612" i="4" s="1"/>
  <c r="D1613" i="4"/>
  <c r="E1613" i="4" s="1"/>
  <c r="D1614" i="4"/>
  <c r="E1614" i="4" s="1"/>
  <c r="D1615" i="4"/>
  <c r="E1615" i="4" s="1"/>
  <c r="D1616" i="4"/>
  <c r="E1616" i="4" s="1"/>
  <c r="D1617" i="4"/>
  <c r="E1617" i="4" s="1"/>
  <c r="D1618" i="4"/>
  <c r="E1618" i="4" s="1"/>
  <c r="D1619" i="4"/>
  <c r="E1619" i="4" s="1"/>
  <c r="D1620" i="4"/>
  <c r="E1620" i="4" s="1"/>
  <c r="D1621" i="4"/>
  <c r="E1621" i="4" s="1"/>
  <c r="D1622" i="4"/>
  <c r="E1622" i="4" s="1"/>
  <c r="D1623" i="4"/>
  <c r="E1623" i="4" s="1"/>
  <c r="D1624" i="4"/>
  <c r="E1624" i="4" s="1"/>
  <c r="D1625" i="4"/>
  <c r="E1625" i="4" s="1"/>
  <c r="D1626" i="4"/>
  <c r="E1626" i="4" s="1"/>
  <c r="D1627" i="4"/>
  <c r="E1627" i="4" s="1"/>
  <c r="D1628" i="4"/>
  <c r="E1628" i="4" s="1"/>
  <c r="D1629" i="4"/>
  <c r="E1629" i="4" s="1"/>
  <c r="D1630" i="4"/>
  <c r="E1630" i="4" s="1"/>
  <c r="D1631" i="4"/>
  <c r="E1631" i="4" s="1"/>
  <c r="D1632" i="4"/>
  <c r="E1632" i="4" s="1"/>
  <c r="D1633" i="4"/>
  <c r="E1633" i="4" s="1"/>
  <c r="D1634" i="4"/>
  <c r="E1634" i="4" s="1"/>
  <c r="D1635" i="4"/>
  <c r="E1635" i="4" s="1"/>
  <c r="D1636" i="4"/>
  <c r="E1636" i="4" s="1"/>
  <c r="D1637" i="4"/>
  <c r="E1637" i="4" s="1"/>
  <c r="D1638" i="4"/>
  <c r="E1638" i="4" s="1"/>
  <c r="D1639" i="4"/>
  <c r="E1639" i="4" s="1"/>
  <c r="D1640" i="4"/>
  <c r="E1640" i="4" s="1"/>
  <c r="D1641" i="4"/>
  <c r="E1641" i="4" s="1"/>
  <c r="D1642" i="4"/>
  <c r="E1642" i="4" s="1"/>
  <c r="D1643" i="4"/>
  <c r="E1643" i="4" s="1"/>
  <c r="D1644" i="4"/>
  <c r="E1644" i="4" s="1"/>
  <c r="D1645" i="4"/>
  <c r="E1645" i="4" s="1"/>
  <c r="D1646" i="4"/>
  <c r="E1646" i="4" s="1"/>
  <c r="D1647" i="4"/>
  <c r="E1647" i="4" s="1"/>
  <c r="D1648" i="4"/>
  <c r="E1648" i="4" s="1"/>
  <c r="D1649" i="4"/>
  <c r="E1649" i="4" s="1"/>
  <c r="D1650" i="4"/>
  <c r="E1650" i="4" s="1"/>
  <c r="D1651" i="4"/>
  <c r="E1651" i="4" s="1"/>
  <c r="D1652" i="4"/>
  <c r="E1652" i="4" s="1"/>
  <c r="D1653" i="4"/>
  <c r="E1653" i="4" s="1"/>
  <c r="D1654" i="4"/>
  <c r="E1654" i="4" s="1"/>
  <c r="D1655" i="4"/>
  <c r="E1655" i="4" s="1"/>
  <c r="D1656" i="4"/>
  <c r="E1656" i="4" s="1"/>
  <c r="D1657" i="4"/>
  <c r="E1657" i="4" s="1"/>
  <c r="D1658" i="4"/>
  <c r="E1658" i="4" s="1"/>
  <c r="D1659" i="4"/>
  <c r="E1659" i="4" s="1"/>
  <c r="D1660" i="4"/>
  <c r="E1660" i="4" s="1"/>
  <c r="D1661" i="4"/>
  <c r="E1661" i="4" s="1"/>
  <c r="D1662" i="4"/>
  <c r="E1662" i="4" s="1"/>
  <c r="D1663" i="4"/>
  <c r="E1663" i="4" s="1"/>
  <c r="D1664" i="4"/>
  <c r="E1664" i="4" s="1"/>
  <c r="D1665" i="4"/>
  <c r="E1665" i="4" s="1"/>
  <c r="D1666" i="4"/>
  <c r="E1666" i="4" s="1"/>
  <c r="D1667" i="4"/>
  <c r="E1667" i="4" s="1"/>
  <c r="D1668" i="4"/>
  <c r="E1668" i="4" s="1"/>
  <c r="D1669" i="4"/>
  <c r="E1669" i="4" s="1"/>
  <c r="D1670" i="4"/>
  <c r="E1670" i="4" s="1"/>
  <c r="D1671" i="4"/>
  <c r="E1671" i="4" s="1"/>
  <c r="D1672" i="4"/>
  <c r="E1672" i="4" s="1"/>
  <c r="D1673" i="4"/>
  <c r="E1673" i="4" s="1"/>
  <c r="D1674" i="4"/>
  <c r="E1674" i="4" s="1"/>
  <c r="D1675" i="4"/>
  <c r="E1675" i="4" s="1"/>
  <c r="D1676" i="4"/>
  <c r="E1676" i="4" s="1"/>
  <c r="D1677" i="4"/>
  <c r="E1677" i="4" s="1"/>
  <c r="D1678" i="4"/>
  <c r="E1678" i="4" s="1"/>
  <c r="D1679" i="4"/>
  <c r="E1679" i="4" s="1"/>
  <c r="D1680" i="4"/>
  <c r="E1680" i="4" s="1"/>
  <c r="D1681" i="4"/>
  <c r="E1681" i="4" s="1"/>
  <c r="D1682" i="4"/>
  <c r="E1682" i="4" s="1"/>
  <c r="D1683" i="4"/>
  <c r="E1683" i="4" s="1"/>
  <c r="D1684" i="4"/>
  <c r="E1684" i="4" s="1"/>
  <c r="D1685" i="4"/>
  <c r="E1685" i="4" s="1"/>
  <c r="D1686" i="4"/>
  <c r="E1686" i="4" s="1"/>
  <c r="D1687" i="4"/>
  <c r="E1687" i="4" s="1"/>
  <c r="D1688" i="4"/>
  <c r="E1688" i="4" s="1"/>
  <c r="D1689" i="4"/>
  <c r="E1689" i="4" s="1"/>
  <c r="D1690" i="4"/>
  <c r="E1690" i="4" s="1"/>
  <c r="D1691" i="4"/>
  <c r="E1691" i="4" s="1"/>
  <c r="D1692" i="4"/>
  <c r="E1692" i="4" s="1"/>
  <c r="D1693" i="4"/>
  <c r="E1693" i="4" s="1"/>
  <c r="D1694" i="4"/>
  <c r="E1694" i="4" s="1"/>
  <c r="D1695" i="4"/>
  <c r="E1695" i="4" s="1"/>
  <c r="D1696" i="4"/>
  <c r="E1696" i="4" s="1"/>
  <c r="D1697" i="4"/>
  <c r="E1697" i="4" s="1"/>
  <c r="D1698" i="4"/>
  <c r="E1698" i="4" s="1"/>
  <c r="D1699" i="4"/>
  <c r="E1699" i="4" s="1"/>
  <c r="D1700" i="4"/>
  <c r="E1700" i="4" s="1"/>
  <c r="D1701" i="4"/>
  <c r="E1701" i="4" s="1"/>
  <c r="D1702" i="4"/>
  <c r="E1702" i="4" s="1"/>
  <c r="D1703" i="4"/>
  <c r="E1703" i="4" s="1"/>
  <c r="D1704" i="4"/>
  <c r="E1704" i="4" s="1"/>
  <c r="D1705" i="4"/>
  <c r="E1705" i="4" s="1"/>
  <c r="D1706" i="4"/>
  <c r="E1706" i="4" s="1"/>
  <c r="D1707" i="4"/>
  <c r="E1707" i="4" s="1"/>
  <c r="D1708" i="4"/>
  <c r="E1708" i="4" s="1"/>
  <c r="D1709" i="4"/>
  <c r="E1709" i="4" s="1"/>
  <c r="D1710" i="4"/>
  <c r="E1710" i="4" s="1"/>
  <c r="D1711" i="4"/>
  <c r="E1711" i="4" s="1"/>
  <c r="D1712" i="4"/>
  <c r="E1712" i="4" s="1"/>
  <c r="D1713" i="4"/>
  <c r="E1713" i="4" s="1"/>
  <c r="D1714" i="4"/>
  <c r="E1714" i="4" s="1"/>
  <c r="D1715" i="4"/>
  <c r="E1715" i="4" s="1"/>
  <c r="D1716" i="4"/>
  <c r="E1716" i="4" s="1"/>
  <c r="D1717" i="4"/>
  <c r="E1717" i="4" s="1"/>
  <c r="D1718" i="4"/>
  <c r="E1718" i="4" s="1"/>
  <c r="D1719" i="4"/>
  <c r="E1719" i="4" s="1"/>
  <c r="D1720" i="4"/>
  <c r="E1720" i="4" s="1"/>
  <c r="D1721" i="4"/>
  <c r="E1721" i="4" s="1"/>
  <c r="D1722" i="4"/>
  <c r="E1722" i="4" s="1"/>
  <c r="D1723" i="4"/>
  <c r="E1723" i="4" s="1"/>
  <c r="D1724" i="4"/>
  <c r="E1724" i="4" s="1"/>
  <c r="D1725" i="4"/>
  <c r="E1725" i="4" s="1"/>
  <c r="D1726" i="4"/>
  <c r="E1726" i="4" s="1"/>
  <c r="D1727" i="4"/>
  <c r="E1727" i="4" s="1"/>
  <c r="D1728" i="4"/>
  <c r="E1728" i="4" s="1"/>
  <c r="D1729" i="4"/>
  <c r="E1729" i="4" s="1"/>
  <c r="D1730" i="4"/>
  <c r="E1730" i="4" s="1"/>
  <c r="D1731" i="4"/>
  <c r="E1731" i="4" s="1"/>
  <c r="D1732" i="4"/>
  <c r="E1732" i="4" s="1"/>
  <c r="D1733" i="4"/>
  <c r="E1733" i="4" s="1"/>
  <c r="D1734" i="4"/>
  <c r="E1734" i="4" s="1"/>
  <c r="D1735" i="4"/>
  <c r="E1735" i="4" s="1"/>
  <c r="D1736" i="4"/>
  <c r="E1736" i="4" s="1"/>
  <c r="D1737" i="4"/>
  <c r="E1737" i="4" s="1"/>
  <c r="D1738" i="4"/>
  <c r="E1738" i="4" s="1"/>
  <c r="D1739" i="4"/>
  <c r="E1739" i="4" s="1"/>
  <c r="D1740" i="4"/>
  <c r="E1740" i="4" s="1"/>
  <c r="D1741" i="4"/>
  <c r="E1741" i="4" s="1"/>
  <c r="D1742" i="4"/>
  <c r="E1742" i="4" s="1"/>
  <c r="D1743" i="4"/>
  <c r="E1743" i="4" s="1"/>
  <c r="D1744" i="4"/>
  <c r="E1744" i="4" s="1"/>
  <c r="D1745" i="4"/>
  <c r="E1745" i="4" s="1"/>
  <c r="D1746" i="4"/>
  <c r="E1746" i="4" s="1"/>
  <c r="D1747" i="4"/>
  <c r="E1747" i="4" s="1"/>
  <c r="D1748" i="4"/>
  <c r="E1748" i="4" s="1"/>
  <c r="D1749" i="4"/>
  <c r="E1749" i="4" s="1"/>
  <c r="D1750" i="4"/>
  <c r="E1750" i="4" s="1"/>
  <c r="D1751" i="4"/>
  <c r="E1751" i="4" s="1"/>
  <c r="D1752" i="4"/>
  <c r="E1752" i="4" s="1"/>
  <c r="D1753" i="4"/>
  <c r="E1753" i="4" s="1"/>
  <c r="D1754" i="4"/>
  <c r="E1754" i="4" s="1"/>
  <c r="D1755" i="4"/>
  <c r="E1755" i="4" s="1"/>
  <c r="D1756" i="4"/>
  <c r="E1756" i="4" s="1"/>
  <c r="D1757" i="4"/>
  <c r="E1757" i="4" s="1"/>
  <c r="D1758" i="4"/>
  <c r="E1758" i="4" s="1"/>
  <c r="D1759" i="4"/>
  <c r="E1759" i="4" s="1"/>
  <c r="D1760" i="4"/>
  <c r="E1760" i="4" s="1"/>
  <c r="D1761" i="4"/>
  <c r="E1761" i="4" s="1"/>
  <c r="D1762" i="4"/>
  <c r="E1762" i="4" s="1"/>
  <c r="D1763" i="4"/>
  <c r="E1763" i="4" s="1"/>
  <c r="D1764" i="4"/>
  <c r="E1764" i="4" s="1"/>
  <c r="D1765" i="4"/>
  <c r="E1765" i="4" s="1"/>
  <c r="D1766" i="4"/>
  <c r="E1766" i="4" s="1"/>
  <c r="D1767" i="4"/>
  <c r="E1767" i="4" s="1"/>
  <c r="D1768" i="4"/>
  <c r="E1768" i="4" s="1"/>
  <c r="D1769" i="4"/>
  <c r="E1769" i="4" s="1"/>
  <c r="D1770" i="4"/>
  <c r="E1770" i="4" s="1"/>
  <c r="D1771" i="4"/>
  <c r="E1771" i="4" s="1"/>
  <c r="D1772" i="4"/>
  <c r="E1772" i="4" s="1"/>
  <c r="D1773" i="4"/>
  <c r="E1773" i="4" s="1"/>
  <c r="D1774" i="4"/>
  <c r="E1774" i="4" s="1"/>
  <c r="D1775" i="4"/>
  <c r="E1775" i="4" s="1"/>
  <c r="D1776" i="4"/>
  <c r="E1776" i="4" s="1"/>
  <c r="D1777" i="4"/>
  <c r="E1777" i="4" s="1"/>
  <c r="D1778" i="4"/>
  <c r="E1778" i="4" s="1"/>
  <c r="D1779" i="4"/>
  <c r="E1779" i="4" s="1"/>
  <c r="D1780" i="4"/>
  <c r="E1780" i="4" s="1"/>
  <c r="D1781" i="4"/>
  <c r="E1781" i="4" s="1"/>
  <c r="D1782" i="4"/>
  <c r="E1782" i="4" s="1"/>
  <c r="D1783" i="4"/>
  <c r="E1783" i="4" s="1"/>
  <c r="D1784" i="4"/>
  <c r="E1784" i="4" s="1"/>
  <c r="D1785" i="4"/>
  <c r="E1785" i="4" s="1"/>
  <c r="D1786" i="4"/>
  <c r="E1786" i="4" s="1"/>
  <c r="D1787" i="4"/>
  <c r="E1787" i="4" s="1"/>
  <c r="D1788" i="4"/>
  <c r="E1788" i="4" s="1"/>
  <c r="D1789" i="4"/>
  <c r="E1789" i="4" s="1"/>
  <c r="D1790" i="4"/>
  <c r="E1790" i="4" s="1"/>
  <c r="D1791" i="4"/>
  <c r="E1791" i="4" s="1"/>
  <c r="D1792" i="4"/>
  <c r="E1792" i="4" s="1"/>
  <c r="D1793" i="4"/>
  <c r="E1793" i="4" s="1"/>
  <c r="D1794" i="4"/>
  <c r="E1794" i="4" s="1"/>
  <c r="D1795" i="4"/>
  <c r="E1795" i="4" s="1"/>
  <c r="D1796" i="4"/>
  <c r="E1796" i="4" s="1"/>
  <c r="D1797" i="4"/>
  <c r="E1797" i="4" s="1"/>
  <c r="D1798" i="4"/>
  <c r="E1798" i="4" s="1"/>
  <c r="D1799" i="4"/>
  <c r="E1799" i="4" s="1"/>
  <c r="D1800" i="4"/>
  <c r="E1800" i="4" s="1"/>
  <c r="D1801" i="4"/>
  <c r="E1801" i="4" s="1"/>
  <c r="D1802" i="4"/>
  <c r="E1802" i="4" s="1"/>
  <c r="D1803" i="4"/>
  <c r="E1803" i="4" s="1"/>
  <c r="D1804" i="4"/>
  <c r="E1804" i="4" s="1"/>
  <c r="D1805" i="4"/>
  <c r="E1805" i="4" s="1"/>
  <c r="D1806" i="4"/>
  <c r="E1806" i="4" s="1"/>
  <c r="D1807" i="4"/>
  <c r="E1807" i="4" s="1"/>
  <c r="D1808" i="4"/>
  <c r="E1808" i="4" s="1"/>
  <c r="D1809" i="4"/>
  <c r="E1809" i="4" s="1"/>
  <c r="D1810" i="4"/>
  <c r="E1810" i="4" s="1"/>
  <c r="D1811" i="4"/>
  <c r="E1811" i="4" s="1"/>
  <c r="D1812" i="4"/>
  <c r="E1812" i="4" s="1"/>
  <c r="D1813" i="4"/>
  <c r="E1813" i="4" s="1"/>
  <c r="D1814" i="4"/>
  <c r="E1814" i="4" s="1"/>
  <c r="D1815" i="4"/>
  <c r="E1815" i="4" s="1"/>
  <c r="D1816" i="4"/>
  <c r="E1816" i="4" s="1"/>
  <c r="D1817" i="4"/>
  <c r="E1817" i="4" s="1"/>
  <c r="D1818" i="4"/>
  <c r="E1818" i="4" s="1"/>
  <c r="D1819" i="4"/>
  <c r="E1819" i="4" s="1"/>
  <c r="D1820" i="4"/>
  <c r="E1820" i="4" s="1"/>
  <c r="D1821" i="4"/>
  <c r="E1821" i="4" s="1"/>
  <c r="D1822" i="4"/>
  <c r="E1822" i="4" s="1"/>
  <c r="D1823" i="4"/>
  <c r="E1823" i="4" s="1"/>
  <c r="D1824" i="4"/>
  <c r="E1824" i="4" s="1"/>
  <c r="D1825" i="4"/>
  <c r="E1825" i="4" s="1"/>
  <c r="D1826" i="4"/>
  <c r="E1826" i="4" s="1"/>
  <c r="D1827" i="4"/>
  <c r="E1827" i="4" s="1"/>
  <c r="D1828" i="4"/>
  <c r="E1828" i="4" s="1"/>
  <c r="D1829" i="4"/>
  <c r="E1829" i="4" s="1"/>
  <c r="D1830" i="4"/>
  <c r="E1830" i="4" s="1"/>
  <c r="D1831" i="4"/>
  <c r="E1831" i="4" s="1"/>
  <c r="D1832" i="4"/>
  <c r="E1832" i="4" s="1"/>
  <c r="D1833" i="4"/>
  <c r="E1833" i="4" s="1"/>
  <c r="D1834" i="4"/>
  <c r="E1834" i="4" s="1"/>
  <c r="D1835" i="4"/>
  <c r="E1835" i="4" s="1"/>
  <c r="D1836" i="4"/>
  <c r="E1836" i="4" s="1"/>
  <c r="D1837" i="4"/>
  <c r="E1837" i="4" s="1"/>
  <c r="D1838" i="4"/>
  <c r="E1838" i="4" s="1"/>
  <c r="D1839" i="4"/>
  <c r="E1839" i="4" s="1"/>
  <c r="D1840" i="4"/>
  <c r="E1840" i="4" s="1"/>
  <c r="D1841" i="4"/>
  <c r="E1841" i="4" s="1"/>
  <c r="D1842" i="4"/>
  <c r="E1842" i="4" s="1"/>
  <c r="D1843" i="4"/>
  <c r="E1843" i="4" s="1"/>
  <c r="D1844" i="4"/>
  <c r="E1844" i="4" s="1"/>
  <c r="D1845" i="4"/>
  <c r="E1845" i="4" s="1"/>
  <c r="D1846" i="4"/>
  <c r="E1846" i="4" s="1"/>
  <c r="D1847" i="4"/>
  <c r="E1847" i="4" s="1"/>
  <c r="D1848" i="4"/>
  <c r="E1848" i="4" s="1"/>
  <c r="D1849" i="4"/>
  <c r="E1849" i="4" s="1"/>
  <c r="D1850" i="4"/>
  <c r="E1850" i="4" s="1"/>
  <c r="D1851" i="4"/>
  <c r="E1851" i="4" s="1"/>
  <c r="D1852" i="4"/>
  <c r="E1852" i="4" s="1"/>
  <c r="D1853" i="4"/>
  <c r="E1853" i="4" s="1"/>
  <c r="D1854" i="4"/>
  <c r="E1854" i="4" s="1"/>
  <c r="D1855" i="4"/>
  <c r="E1855" i="4" s="1"/>
  <c r="D1856" i="4"/>
  <c r="E1856" i="4" s="1"/>
  <c r="D1857" i="4"/>
  <c r="E1857" i="4" s="1"/>
  <c r="D1858" i="4"/>
  <c r="E1858" i="4" s="1"/>
  <c r="D1859" i="4"/>
  <c r="E1859" i="4" s="1"/>
  <c r="D1860" i="4"/>
  <c r="E1860" i="4" s="1"/>
  <c r="D1861" i="4"/>
  <c r="E1861" i="4" s="1"/>
  <c r="D1862" i="4"/>
  <c r="E1862" i="4" s="1"/>
  <c r="D1863" i="4"/>
  <c r="E1863" i="4" s="1"/>
  <c r="D1864" i="4"/>
  <c r="E1864" i="4" s="1"/>
  <c r="D1865" i="4"/>
  <c r="E1865" i="4" s="1"/>
  <c r="D1866" i="4"/>
  <c r="E1866" i="4" s="1"/>
  <c r="D1867" i="4"/>
  <c r="E1867" i="4" s="1"/>
  <c r="D1868" i="4"/>
  <c r="E1868" i="4" s="1"/>
  <c r="D1869" i="4"/>
  <c r="E1869" i="4" s="1"/>
  <c r="D1870" i="4"/>
  <c r="E1870" i="4" s="1"/>
  <c r="D1871" i="4"/>
  <c r="E1871" i="4" s="1"/>
  <c r="D1872" i="4"/>
  <c r="E1872" i="4" s="1"/>
  <c r="D1873" i="4"/>
  <c r="E1873" i="4" s="1"/>
  <c r="D1874" i="4"/>
  <c r="E1874" i="4" s="1"/>
  <c r="D1875" i="4"/>
  <c r="E1875" i="4" s="1"/>
  <c r="D1876" i="4"/>
  <c r="E1876" i="4" s="1"/>
  <c r="D1877" i="4"/>
  <c r="E1877" i="4" s="1"/>
  <c r="D1878" i="4"/>
  <c r="E1878" i="4" s="1"/>
  <c r="D1879" i="4"/>
  <c r="E1879" i="4" s="1"/>
  <c r="D1880" i="4"/>
  <c r="E1880" i="4" s="1"/>
  <c r="D1881" i="4"/>
  <c r="E1881" i="4" s="1"/>
  <c r="D1882" i="4"/>
  <c r="E1882" i="4" s="1"/>
  <c r="D1883" i="4"/>
  <c r="E1883" i="4" s="1"/>
  <c r="D1884" i="4"/>
  <c r="E1884" i="4" s="1"/>
  <c r="D1885" i="4"/>
  <c r="E1885" i="4" s="1"/>
  <c r="D1886" i="4"/>
  <c r="E1886" i="4" s="1"/>
  <c r="D1887" i="4"/>
  <c r="E1887" i="4" s="1"/>
  <c r="D1888" i="4"/>
  <c r="E1888" i="4" s="1"/>
  <c r="D1889" i="4"/>
  <c r="E1889" i="4" s="1"/>
  <c r="D1890" i="4"/>
  <c r="E1890" i="4" s="1"/>
  <c r="D1891" i="4"/>
  <c r="E1891" i="4" s="1"/>
  <c r="D1892" i="4"/>
  <c r="E1892" i="4" s="1"/>
  <c r="D1893" i="4"/>
  <c r="E1893" i="4" s="1"/>
  <c r="D1894" i="4"/>
  <c r="E1894" i="4" s="1"/>
  <c r="D1895" i="4"/>
  <c r="E1895" i="4" s="1"/>
  <c r="D1896" i="4"/>
  <c r="E1896" i="4" s="1"/>
  <c r="D1897" i="4"/>
  <c r="E1897" i="4" s="1"/>
  <c r="D1898" i="4"/>
  <c r="E1898" i="4" s="1"/>
  <c r="D1899" i="4"/>
  <c r="E1899" i="4" s="1"/>
  <c r="D1900" i="4"/>
  <c r="E1900" i="4" s="1"/>
  <c r="D1901" i="4"/>
  <c r="E1901" i="4" s="1"/>
  <c r="D1902" i="4"/>
  <c r="E1902" i="4" s="1"/>
  <c r="D1903" i="4"/>
  <c r="E1903" i="4" s="1"/>
  <c r="D1904" i="4"/>
  <c r="E1904" i="4" s="1"/>
  <c r="D1905" i="4"/>
  <c r="E1905" i="4" s="1"/>
  <c r="D1906" i="4"/>
  <c r="E1906" i="4" s="1"/>
  <c r="D1907" i="4"/>
  <c r="E1907" i="4" s="1"/>
  <c r="D1908" i="4"/>
  <c r="E1908" i="4" s="1"/>
  <c r="D1909" i="4"/>
  <c r="E1909" i="4" s="1"/>
  <c r="D1910" i="4"/>
  <c r="E1910" i="4" s="1"/>
  <c r="D1911" i="4"/>
  <c r="E1911" i="4" s="1"/>
  <c r="D1912" i="4"/>
  <c r="E1912" i="4" s="1"/>
  <c r="D1913" i="4"/>
  <c r="E1913" i="4" s="1"/>
  <c r="D1914" i="4"/>
  <c r="E1914" i="4" s="1"/>
  <c r="D1915" i="4"/>
  <c r="E1915" i="4" s="1"/>
  <c r="D1916" i="4"/>
  <c r="E1916" i="4" s="1"/>
  <c r="D1917" i="4"/>
  <c r="E1917" i="4" s="1"/>
  <c r="D1918" i="4"/>
  <c r="E1918" i="4" s="1"/>
  <c r="D1919" i="4"/>
  <c r="E1919" i="4" s="1"/>
  <c r="D1920" i="4"/>
  <c r="E1920" i="4" s="1"/>
  <c r="D1921" i="4"/>
  <c r="E1921" i="4" s="1"/>
  <c r="D1922" i="4"/>
  <c r="E1922" i="4" s="1"/>
  <c r="D1923" i="4"/>
  <c r="E1923" i="4" s="1"/>
  <c r="D1924" i="4"/>
  <c r="E1924" i="4" s="1"/>
  <c r="D1925" i="4"/>
  <c r="E1925" i="4" s="1"/>
  <c r="D1926" i="4"/>
  <c r="E1926" i="4" s="1"/>
  <c r="D1927" i="4"/>
  <c r="E1927" i="4" s="1"/>
  <c r="D1928" i="4"/>
  <c r="E1928" i="4" s="1"/>
  <c r="D1929" i="4"/>
  <c r="E1929" i="4" s="1"/>
  <c r="D1930" i="4"/>
  <c r="E1930" i="4" s="1"/>
  <c r="D1931" i="4"/>
  <c r="E1931" i="4" s="1"/>
  <c r="D1932" i="4"/>
  <c r="E1932" i="4" s="1"/>
  <c r="D1933" i="4"/>
  <c r="E1933" i="4" s="1"/>
  <c r="D1934" i="4"/>
  <c r="E1934" i="4" s="1"/>
  <c r="D1935" i="4"/>
  <c r="E1935" i="4" s="1"/>
  <c r="D1936" i="4"/>
  <c r="E1936" i="4" s="1"/>
  <c r="D1937" i="4"/>
  <c r="E1937" i="4" s="1"/>
  <c r="D1938" i="4"/>
  <c r="E1938" i="4" s="1"/>
  <c r="D1939" i="4"/>
  <c r="E1939" i="4" s="1"/>
  <c r="D1940" i="4"/>
  <c r="E1940" i="4" s="1"/>
  <c r="D1941" i="4"/>
  <c r="E1941" i="4" s="1"/>
  <c r="D1942" i="4"/>
  <c r="E1942" i="4" s="1"/>
  <c r="D1943" i="4"/>
  <c r="E1943" i="4" s="1"/>
  <c r="D1944" i="4"/>
  <c r="E1944" i="4" s="1"/>
  <c r="D1945" i="4"/>
  <c r="E1945" i="4" s="1"/>
  <c r="D1946" i="4"/>
  <c r="E1946" i="4" s="1"/>
  <c r="D1947" i="4"/>
  <c r="E1947" i="4" s="1"/>
  <c r="D1948" i="4"/>
  <c r="E1948" i="4" s="1"/>
  <c r="D1949" i="4"/>
  <c r="E1949" i="4" s="1"/>
  <c r="D1950" i="4"/>
  <c r="E1950" i="4" s="1"/>
  <c r="D1951" i="4"/>
  <c r="E1951" i="4" s="1"/>
  <c r="D1952" i="4"/>
  <c r="E1952" i="4" s="1"/>
  <c r="D1953" i="4"/>
  <c r="E1953" i="4" s="1"/>
  <c r="D1954" i="4"/>
  <c r="E1954" i="4" s="1"/>
  <c r="D1955" i="4"/>
  <c r="E1955" i="4" s="1"/>
  <c r="D1956" i="4"/>
  <c r="E1956" i="4" s="1"/>
  <c r="D1957" i="4"/>
  <c r="E1957" i="4" s="1"/>
  <c r="D1958" i="4"/>
  <c r="E1958" i="4" s="1"/>
  <c r="D1959" i="4"/>
  <c r="E1959" i="4" s="1"/>
  <c r="D1960" i="4"/>
  <c r="E1960" i="4" s="1"/>
  <c r="D1961" i="4"/>
  <c r="E1961" i="4" s="1"/>
  <c r="D1962" i="4"/>
  <c r="E1962" i="4" s="1"/>
  <c r="D1963" i="4"/>
  <c r="E1963" i="4" s="1"/>
  <c r="D1964" i="4"/>
  <c r="E1964" i="4" s="1"/>
  <c r="D1965" i="4"/>
  <c r="E1965" i="4" s="1"/>
  <c r="D1966" i="4"/>
  <c r="E1966" i="4" s="1"/>
  <c r="D1967" i="4"/>
  <c r="E1967" i="4" s="1"/>
  <c r="D1968" i="4"/>
  <c r="E1968" i="4" s="1"/>
  <c r="D1969" i="4"/>
  <c r="E1969" i="4" s="1"/>
  <c r="D1970" i="4"/>
  <c r="E1970" i="4" s="1"/>
  <c r="D1971" i="4"/>
  <c r="E1971" i="4" s="1"/>
  <c r="D1972" i="4"/>
  <c r="E1972" i="4" s="1"/>
  <c r="D1973" i="4"/>
  <c r="E1973" i="4" s="1"/>
  <c r="D1974" i="4"/>
  <c r="E1974" i="4" s="1"/>
  <c r="D1975" i="4"/>
  <c r="E1975" i="4" s="1"/>
  <c r="D1976" i="4"/>
  <c r="E1976" i="4" s="1"/>
  <c r="D1977" i="4"/>
  <c r="E1977" i="4" s="1"/>
  <c r="D1978" i="4"/>
  <c r="E1978" i="4" s="1"/>
  <c r="D1979" i="4"/>
  <c r="E1979" i="4" s="1"/>
  <c r="D1980" i="4"/>
  <c r="E1980" i="4" s="1"/>
  <c r="D1981" i="4"/>
  <c r="E1981" i="4" s="1"/>
  <c r="D1982" i="4"/>
  <c r="E1982" i="4" s="1"/>
  <c r="D1983" i="4"/>
  <c r="E1983" i="4" s="1"/>
  <c r="D1984" i="4"/>
  <c r="E1984" i="4" s="1"/>
  <c r="D1985" i="4"/>
  <c r="E1985" i="4" s="1"/>
  <c r="D1986" i="4"/>
  <c r="E1986" i="4" s="1"/>
  <c r="D1987" i="4"/>
  <c r="E1987" i="4" s="1"/>
  <c r="D1988" i="4"/>
  <c r="E1988" i="4" s="1"/>
  <c r="D1989" i="4"/>
  <c r="E1989" i="4" s="1"/>
  <c r="D1990" i="4"/>
  <c r="E1990" i="4" s="1"/>
  <c r="D1991" i="4"/>
  <c r="E1991" i="4" s="1"/>
  <c r="D1992" i="4"/>
  <c r="E1992" i="4" s="1"/>
  <c r="D1993" i="4"/>
  <c r="E1993" i="4" s="1"/>
  <c r="D1994" i="4"/>
  <c r="E1994" i="4" s="1"/>
  <c r="D1995" i="4"/>
  <c r="E1995" i="4" s="1"/>
  <c r="D1996" i="4"/>
  <c r="E1996" i="4" s="1"/>
  <c r="D1997" i="4"/>
  <c r="E1997" i="4" s="1"/>
  <c r="D1998" i="4"/>
  <c r="E1998" i="4" s="1"/>
  <c r="D1999" i="4"/>
  <c r="E1999" i="4" s="1"/>
  <c r="D2000" i="4"/>
  <c r="E2000" i="4" s="1"/>
  <c r="D2001" i="4"/>
  <c r="E2001" i="4" s="1"/>
  <c r="D2002" i="4"/>
  <c r="E2002" i="4" s="1"/>
  <c r="D2003" i="4"/>
  <c r="E2003" i="4" s="1"/>
  <c r="D2004" i="4"/>
  <c r="E2004" i="4" s="1"/>
  <c r="D2005" i="4"/>
  <c r="E2005" i="4" s="1"/>
  <c r="D2006" i="4"/>
  <c r="E2006" i="4" s="1"/>
  <c r="D2007" i="4"/>
  <c r="E2007" i="4" s="1"/>
  <c r="D2008" i="4"/>
  <c r="E2008" i="4" s="1"/>
  <c r="D2009" i="4"/>
  <c r="E2009" i="4" s="1"/>
  <c r="D2010" i="4"/>
  <c r="E2010" i="4" s="1"/>
  <c r="D2011" i="4"/>
  <c r="E2011" i="4" s="1"/>
  <c r="D2012" i="4"/>
  <c r="E2012" i="4" s="1"/>
  <c r="D2013" i="4"/>
  <c r="E2013" i="4" s="1"/>
  <c r="D2014" i="4"/>
  <c r="E2014" i="4" s="1"/>
  <c r="D2015" i="4"/>
  <c r="E2015" i="4" s="1"/>
  <c r="D2016" i="4"/>
  <c r="E2016" i="4" s="1"/>
  <c r="D2017" i="4"/>
  <c r="E2017" i="4" s="1"/>
  <c r="D2018" i="4"/>
  <c r="E2018" i="4" s="1"/>
  <c r="D2019" i="4"/>
  <c r="E2019" i="4" s="1"/>
  <c r="D2020" i="4"/>
  <c r="E2020" i="4" s="1"/>
  <c r="D2021" i="4"/>
  <c r="E2021" i="4" s="1"/>
  <c r="D2022" i="4"/>
  <c r="E2022" i="4" s="1"/>
  <c r="D2023" i="4"/>
  <c r="E2023" i="4" s="1"/>
  <c r="D2024" i="4"/>
  <c r="E2024" i="4" s="1"/>
  <c r="D2025" i="4"/>
  <c r="E2025" i="4" s="1"/>
  <c r="D2026" i="4"/>
  <c r="E2026" i="4" s="1"/>
  <c r="D2027" i="4"/>
  <c r="E2027" i="4" s="1"/>
  <c r="D2028" i="4"/>
  <c r="E2028" i="4" s="1"/>
  <c r="D2029" i="4"/>
  <c r="E2029" i="4" s="1"/>
  <c r="D2030" i="4"/>
  <c r="E2030" i="4" s="1"/>
  <c r="D2031" i="4"/>
  <c r="E2031" i="4" s="1"/>
  <c r="D2032" i="4"/>
  <c r="E2032" i="4" s="1"/>
  <c r="D2033" i="4"/>
  <c r="E2033" i="4" s="1"/>
  <c r="D2034" i="4"/>
  <c r="E2034" i="4" s="1"/>
  <c r="D2035" i="4"/>
  <c r="E2035" i="4" s="1"/>
  <c r="D2036" i="4"/>
  <c r="E2036" i="4" s="1"/>
  <c r="D2037" i="4"/>
  <c r="E2037" i="4" s="1"/>
  <c r="D2038" i="4"/>
  <c r="E2038" i="4" s="1"/>
  <c r="D2039" i="4"/>
  <c r="E2039" i="4" s="1"/>
  <c r="D2040" i="4"/>
  <c r="E2040" i="4" s="1"/>
  <c r="D2041" i="4"/>
  <c r="E2041" i="4" s="1"/>
  <c r="D2042" i="4"/>
  <c r="E2042" i="4" s="1"/>
  <c r="D2043" i="4"/>
  <c r="E2043" i="4" s="1"/>
  <c r="D2044" i="4"/>
  <c r="E2044" i="4" s="1"/>
  <c r="D2045" i="4"/>
  <c r="E2045" i="4" s="1"/>
  <c r="D2046" i="4"/>
  <c r="E2046" i="4" s="1"/>
  <c r="D2047" i="4"/>
  <c r="E2047" i="4" s="1"/>
  <c r="D2048" i="4"/>
  <c r="E2048" i="4" s="1"/>
  <c r="D2049" i="4"/>
  <c r="E2049" i="4" s="1"/>
  <c r="D2050" i="4"/>
  <c r="E2050" i="4" s="1"/>
  <c r="D2051" i="4"/>
  <c r="E2051" i="4" s="1"/>
  <c r="D2052" i="4"/>
  <c r="E2052" i="4" s="1"/>
  <c r="D2053" i="4"/>
  <c r="E2053" i="4" s="1"/>
  <c r="D2054" i="4"/>
  <c r="E2054" i="4" s="1"/>
  <c r="D2055" i="4"/>
  <c r="E2055" i="4" s="1"/>
  <c r="D2056" i="4"/>
  <c r="E2056" i="4" s="1"/>
  <c r="D2057" i="4"/>
  <c r="E2057" i="4" s="1"/>
  <c r="D2058" i="4"/>
  <c r="E2058" i="4" s="1"/>
  <c r="D2059" i="4"/>
  <c r="E2059" i="4" s="1"/>
  <c r="D2060" i="4"/>
  <c r="E2060" i="4" s="1"/>
  <c r="D2061" i="4"/>
  <c r="E2061" i="4" s="1"/>
  <c r="D2062" i="4"/>
  <c r="E2062" i="4" s="1"/>
  <c r="D2063" i="4"/>
  <c r="E2063" i="4" s="1"/>
  <c r="D2064" i="4"/>
  <c r="E2064" i="4" s="1"/>
  <c r="D2065" i="4"/>
  <c r="E2065" i="4" s="1"/>
  <c r="D2066" i="4"/>
  <c r="E2066" i="4" s="1"/>
  <c r="D2067" i="4"/>
  <c r="E2067" i="4" s="1"/>
  <c r="D2068" i="4"/>
  <c r="E2068" i="4" s="1"/>
  <c r="D2069" i="4"/>
  <c r="E2069" i="4" s="1"/>
  <c r="D2070" i="4"/>
  <c r="E2070" i="4" s="1"/>
  <c r="D2071" i="4"/>
  <c r="E2071" i="4" s="1"/>
  <c r="D2072" i="4"/>
  <c r="E2072" i="4" s="1"/>
  <c r="D2073" i="4"/>
  <c r="E2073" i="4" s="1"/>
  <c r="D2074" i="4"/>
  <c r="E2074" i="4" s="1"/>
  <c r="D2075" i="4"/>
  <c r="E2075" i="4" s="1"/>
  <c r="D2076" i="4"/>
  <c r="E2076" i="4" s="1"/>
  <c r="D2077" i="4"/>
  <c r="E2077" i="4" s="1"/>
  <c r="D2078" i="4"/>
  <c r="E2078" i="4" s="1"/>
  <c r="D2079" i="4"/>
  <c r="E2079" i="4" s="1"/>
  <c r="D2080" i="4"/>
  <c r="E2080" i="4" s="1"/>
  <c r="D2081" i="4"/>
  <c r="E2081" i="4" s="1"/>
  <c r="D2082" i="4"/>
  <c r="E2082" i="4" s="1"/>
  <c r="D2083" i="4"/>
  <c r="E2083" i="4" s="1"/>
  <c r="D2084" i="4"/>
  <c r="E2084" i="4" s="1"/>
  <c r="D2085" i="4"/>
  <c r="E2085" i="4" s="1"/>
  <c r="D2086" i="4"/>
  <c r="E2086" i="4" s="1"/>
  <c r="D2087" i="4"/>
  <c r="E2087" i="4" s="1"/>
  <c r="D2088" i="4"/>
  <c r="E2088" i="4" s="1"/>
  <c r="D2089" i="4"/>
  <c r="E2089" i="4" s="1"/>
  <c r="D2090" i="4"/>
  <c r="E2090" i="4" s="1"/>
  <c r="D2091" i="4"/>
  <c r="E2091" i="4" s="1"/>
  <c r="D2092" i="4"/>
  <c r="E2092" i="4" s="1"/>
  <c r="D2093" i="4"/>
  <c r="E2093" i="4" s="1"/>
  <c r="D2094" i="4"/>
  <c r="E2094" i="4" s="1"/>
  <c r="D2095" i="4"/>
  <c r="E2095" i="4" s="1"/>
  <c r="D2096" i="4"/>
  <c r="E2096" i="4" s="1"/>
  <c r="D2097" i="4"/>
  <c r="E2097" i="4" s="1"/>
  <c r="D2098" i="4"/>
  <c r="E2098" i="4" s="1"/>
  <c r="D2099" i="4"/>
  <c r="E2099" i="4" s="1"/>
  <c r="D2100" i="4"/>
  <c r="E2100" i="4" s="1"/>
  <c r="D2101" i="4"/>
  <c r="E2101" i="4" s="1"/>
  <c r="D2102" i="4"/>
  <c r="E2102" i="4" s="1"/>
  <c r="D2103" i="4"/>
  <c r="E2103" i="4" s="1"/>
  <c r="D2104" i="4"/>
  <c r="E2104" i="4" s="1"/>
  <c r="D2105" i="4"/>
  <c r="E2105" i="4" s="1"/>
  <c r="D2106" i="4"/>
  <c r="E2106" i="4" s="1"/>
  <c r="D2107" i="4"/>
  <c r="E2107" i="4" s="1"/>
  <c r="D2108" i="4"/>
  <c r="E2108" i="4" s="1"/>
  <c r="D2109" i="4"/>
  <c r="E2109" i="4" s="1"/>
  <c r="D2110" i="4"/>
  <c r="E2110" i="4" s="1"/>
  <c r="D2111" i="4"/>
  <c r="E2111" i="4" s="1"/>
  <c r="D2112" i="4"/>
  <c r="E2112" i="4" s="1"/>
  <c r="D2113" i="4"/>
  <c r="E2113" i="4" s="1"/>
  <c r="D2114" i="4"/>
  <c r="E2114" i="4" s="1"/>
  <c r="D2115" i="4"/>
  <c r="E2115" i="4" s="1"/>
  <c r="D2116" i="4"/>
  <c r="E2116" i="4" s="1"/>
  <c r="D2117" i="4"/>
  <c r="E2117" i="4" s="1"/>
  <c r="D2118" i="4"/>
  <c r="E2118" i="4" s="1"/>
  <c r="D2119" i="4"/>
  <c r="E2119" i="4" s="1"/>
  <c r="D2120" i="4"/>
  <c r="E2120" i="4" s="1"/>
  <c r="D2121" i="4"/>
  <c r="E2121" i="4" s="1"/>
  <c r="D2122" i="4"/>
  <c r="E2122" i="4" s="1"/>
  <c r="D2123" i="4"/>
  <c r="E2123" i="4" s="1"/>
  <c r="D2124" i="4"/>
  <c r="E2124" i="4" s="1"/>
  <c r="D2125" i="4"/>
  <c r="E2125" i="4" s="1"/>
  <c r="D2126" i="4"/>
  <c r="E2126" i="4" s="1"/>
  <c r="D2127" i="4"/>
  <c r="E2127" i="4" s="1"/>
  <c r="D2128" i="4"/>
  <c r="E2128" i="4" s="1"/>
  <c r="D2129" i="4"/>
  <c r="E2129" i="4" s="1"/>
  <c r="D2130" i="4"/>
  <c r="E2130" i="4" s="1"/>
  <c r="D2131" i="4"/>
  <c r="E2131" i="4" s="1"/>
  <c r="D2132" i="4"/>
  <c r="E2132" i="4" s="1"/>
  <c r="D2133" i="4"/>
  <c r="E2133" i="4" s="1"/>
  <c r="D2134" i="4"/>
  <c r="E2134" i="4" s="1"/>
  <c r="D2135" i="4"/>
  <c r="E2135" i="4" s="1"/>
  <c r="D2136" i="4"/>
  <c r="E2136" i="4" s="1"/>
  <c r="D2137" i="4"/>
  <c r="E2137" i="4" s="1"/>
  <c r="D2138" i="4"/>
  <c r="E2138" i="4" s="1"/>
  <c r="D2139" i="4"/>
  <c r="E2139" i="4" s="1"/>
  <c r="D2140" i="4"/>
  <c r="E2140" i="4" s="1"/>
  <c r="D2141" i="4"/>
  <c r="E2141" i="4" s="1"/>
  <c r="D2142" i="4"/>
  <c r="E2142" i="4" s="1"/>
  <c r="D2143" i="4"/>
  <c r="E2143" i="4" s="1"/>
  <c r="D2144" i="4"/>
  <c r="E2144" i="4" s="1"/>
  <c r="D2145" i="4"/>
  <c r="E2145" i="4" s="1"/>
  <c r="D2146" i="4"/>
  <c r="E2146" i="4" s="1"/>
  <c r="D2147" i="4"/>
  <c r="E2147" i="4" s="1"/>
  <c r="D2148" i="4"/>
  <c r="E2148" i="4" s="1"/>
  <c r="D2149" i="4"/>
  <c r="E2149" i="4" s="1"/>
  <c r="D2150" i="4"/>
  <c r="E2150" i="4" s="1"/>
  <c r="D2151" i="4"/>
  <c r="E2151" i="4" s="1"/>
  <c r="D2152" i="4"/>
  <c r="E2152" i="4" s="1"/>
  <c r="D2153" i="4"/>
  <c r="E2153" i="4" s="1"/>
  <c r="D2154" i="4"/>
  <c r="E2154" i="4" s="1"/>
  <c r="D2155" i="4"/>
  <c r="E2155" i="4" s="1"/>
  <c r="D2156" i="4"/>
  <c r="E2156" i="4" s="1"/>
  <c r="D2157" i="4"/>
  <c r="E2157" i="4" s="1"/>
  <c r="D2158" i="4"/>
  <c r="E2158" i="4" s="1"/>
  <c r="D2159" i="4"/>
  <c r="E2159" i="4" s="1"/>
  <c r="D2160" i="4"/>
  <c r="E2160" i="4" s="1"/>
  <c r="D2161" i="4"/>
  <c r="E2161" i="4" s="1"/>
  <c r="D2162" i="4"/>
  <c r="E2162" i="4" s="1"/>
  <c r="D2163" i="4"/>
  <c r="E2163" i="4" s="1"/>
  <c r="D2164" i="4"/>
  <c r="E2164" i="4" s="1"/>
  <c r="D2165" i="4"/>
  <c r="E2165" i="4" s="1"/>
  <c r="D2166" i="4"/>
  <c r="E2166" i="4" s="1"/>
  <c r="D2167" i="4"/>
  <c r="E2167" i="4" s="1"/>
  <c r="D2168" i="4"/>
  <c r="E2168" i="4" s="1"/>
  <c r="D2169" i="4"/>
  <c r="E2169" i="4" s="1"/>
  <c r="D2170" i="4"/>
  <c r="E2170" i="4" s="1"/>
  <c r="D2171" i="4"/>
  <c r="E2171" i="4" s="1"/>
  <c r="D2172" i="4"/>
  <c r="E2172" i="4" s="1"/>
  <c r="D2173" i="4"/>
  <c r="E2173" i="4" s="1"/>
  <c r="D2174" i="4"/>
  <c r="E2174" i="4" s="1"/>
  <c r="D2175" i="4"/>
  <c r="E2175" i="4" s="1"/>
  <c r="D2176" i="4"/>
  <c r="E2176" i="4" s="1"/>
  <c r="D2177" i="4"/>
  <c r="E2177" i="4" s="1"/>
  <c r="D2178" i="4"/>
  <c r="E2178" i="4" s="1"/>
  <c r="D2179" i="4"/>
  <c r="E2179" i="4" s="1"/>
  <c r="D2180" i="4"/>
  <c r="E2180" i="4" s="1"/>
  <c r="D2181" i="4"/>
  <c r="E2181" i="4" s="1"/>
  <c r="D2182" i="4"/>
  <c r="E2182" i="4" s="1"/>
  <c r="D2183" i="4"/>
  <c r="E2183" i="4" s="1"/>
  <c r="D2184" i="4"/>
  <c r="E2184" i="4" s="1"/>
  <c r="D2185" i="4"/>
  <c r="E2185" i="4" s="1"/>
  <c r="D2186" i="4"/>
  <c r="E2186" i="4" s="1"/>
  <c r="D2187" i="4"/>
  <c r="E2187" i="4" s="1"/>
  <c r="D2188" i="4"/>
  <c r="E2188" i="4" s="1"/>
  <c r="D2189" i="4"/>
  <c r="E2189" i="4" s="1"/>
  <c r="D2190" i="4"/>
  <c r="E2190" i="4" s="1"/>
  <c r="D2191" i="4"/>
  <c r="E2191" i="4" s="1"/>
  <c r="D2192" i="4"/>
  <c r="E2192" i="4" s="1"/>
  <c r="D2193" i="4"/>
  <c r="E2193" i="4" s="1"/>
  <c r="D2194" i="4"/>
  <c r="E2194" i="4" s="1"/>
  <c r="D2195" i="4"/>
  <c r="E2195" i="4" s="1"/>
  <c r="D2196" i="4"/>
  <c r="E2196" i="4" s="1"/>
  <c r="D2197" i="4"/>
  <c r="E2197" i="4" s="1"/>
  <c r="D2198" i="4"/>
  <c r="E2198" i="4" s="1"/>
  <c r="D2199" i="4"/>
  <c r="E2199" i="4" s="1"/>
  <c r="D2200" i="4"/>
  <c r="E2200" i="4" s="1"/>
  <c r="D2201" i="4"/>
  <c r="E2201" i="4" s="1"/>
  <c r="D2202" i="4"/>
  <c r="E2202" i="4" s="1"/>
  <c r="D2203" i="4"/>
  <c r="E2203" i="4" s="1"/>
  <c r="D2204" i="4"/>
  <c r="E2204" i="4" s="1"/>
  <c r="D2205" i="4"/>
  <c r="E2205" i="4" s="1"/>
  <c r="D2206" i="4"/>
  <c r="E2206" i="4" s="1"/>
  <c r="D2207" i="4"/>
  <c r="E2207" i="4" s="1"/>
  <c r="D2208" i="4"/>
  <c r="E2208" i="4" s="1"/>
  <c r="D2209" i="4"/>
  <c r="E2209" i="4" s="1"/>
  <c r="D2210" i="4"/>
  <c r="E2210" i="4" s="1"/>
  <c r="D2211" i="4"/>
  <c r="E2211" i="4" s="1"/>
  <c r="D2212" i="4"/>
  <c r="E2212" i="4" s="1"/>
  <c r="D2213" i="4"/>
  <c r="E2213" i="4" s="1"/>
  <c r="D2214" i="4"/>
  <c r="E2214" i="4" s="1"/>
  <c r="D2215" i="4"/>
  <c r="E2215" i="4" s="1"/>
  <c r="D2216" i="4"/>
  <c r="E2216" i="4" s="1"/>
  <c r="D2217" i="4"/>
  <c r="E2217" i="4" s="1"/>
  <c r="D2218" i="4"/>
  <c r="E2218" i="4" s="1"/>
  <c r="D2219" i="4"/>
  <c r="E2219" i="4" s="1"/>
  <c r="D2220" i="4"/>
  <c r="E2220" i="4" s="1"/>
  <c r="D2221" i="4"/>
  <c r="E2221" i="4" s="1"/>
  <c r="D2222" i="4"/>
  <c r="E2222" i="4" s="1"/>
  <c r="D2223" i="4"/>
  <c r="E2223" i="4" s="1"/>
  <c r="D2224" i="4"/>
  <c r="E2224" i="4" s="1"/>
  <c r="D2225" i="4"/>
  <c r="E2225" i="4" s="1"/>
  <c r="D2226" i="4"/>
  <c r="E2226" i="4" s="1"/>
  <c r="D2227" i="4"/>
  <c r="E2227" i="4" s="1"/>
  <c r="D2228" i="4"/>
  <c r="E2228" i="4" s="1"/>
  <c r="D2229" i="4"/>
  <c r="E2229" i="4" s="1"/>
  <c r="D2230" i="4"/>
  <c r="E2230" i="4" s="1"/>
  <c r="D2231" i="4"/>
  <c r="E2231" i="4" s="1"/>
  <c r="D2232" i="4"/>
  <c r="E2232" i="4" s="1"/>
  <c r="D2233" i="4"/>
  <c r="E2233" i="4" s="1"/>
  <c r="D2234" i="4"/>
  <c r="E2234" i="4" s="1"/>
  <c r="D2235" i="4"/>
  <c r="E2235" i="4" s="1"/>
  <c r="D2236" i="4"/>
  <c r="E2236" i="4" s="1"/>
  <c r="D2237" i="4"/>
  <c r="E2237" i="4" s="1"/>
  <c r="D2238" i="4"/>
  <c r="E2238" i="4" s="1"/>
  <c r="D2239" i="4"/>
  <c r="E2239" i="4" s="1"/>
  <c r="D2240" i="4"/>
  <c r="E2240" i="4" s="1"/>
  <c r="D2241" i="4"/>
  <c r="E2241" i="4" s="1"/>
  <c r="D2242" i="4"/>
  <c r="E2242" i="4" s="1"/>
  <c r="D2243" i="4"/>
  <c r="E2243" i="4" s="1"/>
  <c r="D2244" i="4"/>
  <c r="E2244" i="4" s="1"/>
  <c r="D2245" i="4"/>
  <c r="E2245" i="4" s="1"/>
  <c r="D2246" i="4"/>
  <c r="E2246" i="4" s="1"/>
  <c r="D2247" i="4"/>
  <c r="E2247" i="4" s="1"/>
  <c r="D2248" i="4"/>
  <c r="E2248" i="4" s="1"/>
  <c r="D2249" i="4"/>
  <c r="E2249" i="4" s="1"/>
  <c r="D2250" i="4"/>
  <c r="E2250" i="4" s="1"/>
  <c r="D2251" i="4"/>
  <c r="E2251" i="4" s="1"/>
  <c r="D2252" i="4"/>
  <c r="E2252" i="4" s="1"/>
  <c r="D2253" i="4"/>
  <c r="E2253" i="4" s="1"/>
  <c r="D2254" i="4"/>
  <c r="E2254" i="4" s="1"/>
  <c r="D2255" i="4"/>
  <c r="E2255" i="4" s="1"/>
  <c r="D2256" i="4"/>
  <c r="E2256" i="4" s="1"/>
  <c r="D2257" i="4"/>
  <c r="E2257" i="4" s="1"/>
  <c r="D2258" i="4"/>
  <c r="E2258" i="4" s="1"/>
  <c r="D2259" i="4"/>
  <c r="E2259" i="4" s="1"/>
  <c r="D2260" i="4"/>
  <c r="E2260" i="4" s="1"/>
  <c r="D2261" i="4"/>
  <c r="E2261" i="4" s="1"/>
  <c r="D2262" i="4"/>
  <c r="E2262" i="4" s="1"/>
  <c r="D2263" i="4"/>
  <c r="E2263" i="4" s="1"/>
  <c r="D2264" i="4"/>
  <c r="E2264" i="4" s="1"/>
  <c r="D2265" i="4"/>
  <c r="E2265" i="4" s="1"/>
  <c r="D2266" i="4"/>
  <c r="E2266" i="4" s="1"/>
  <c r="D2267" i="4"/>
  <c r="E2267" i="4" s="1"/>
  <c r="D2268" i="4"/>
  <c r="E2268" i="4" s="1"/>
  <c r="D2269" i="4"/>
  <c r="E2269" i="4" s="1"/>
  <c r="D2270" i="4"/>
  <c r="E2270" i="4" s="1"/>
  <c r="D2271" i="4"/>
  <c r="E2271" i="4" s="1"/>
  <c r="D2272" i="4"/>
  <c r="E2272" i="4" s="1"/>
  <c r="D2273" i="4"/>
  <c r="E2273" i="4" s="1"/>
  <c r="D2274" i="4"/>
  <c r="E2274" i="4" s="1"/>
  <c r="D2275" i="4"/>
  <c r="E2275" i="4" s="1"/>
  <c r="D2276" i="4"/>
  <c r="E2276" i="4" s="1"/>
  <c r="D2277" i="4"/>
  <c r="E2277" i="4" s="1"/>
  <c r="D2278" i="4"/>
  <c r="E2278" i="4" s="1"/>
  <c r="D2279" i="4"/>
  <c r="E2279" i="4" s="1"/>
  <c r="D2280" i="4"/>
  <c r="E2280" i="4" s="1"/>
  <c r="D2281" i="4"/>
  <c r="E2281" i="4" s="1"/>
  <c r="D2282" i="4"/>
  <c r="E2282" i="4" s="1"/>
  <c r="D2283" i="4"/>
  <c r="E2283" i="4" s="1"/>
  <c r="D2284" i="4"/>
  <c r="E2284" i="4" s="1"/>
  <c r="D2285" i="4"/>
  <c r="E2285" i="4" s="1"/>
  <c r="D2286" i="4"/>
  <c r="E2286" i="4" s="1"/>
  <c r="D2287" i="4"/>
  <c r="E2287" i="4" s="1"/>
  <c r="D2288" i="4"/>
  <c r="E2288" i="4" s="1"/>
  <c r="D2289" i="4"/>
  <c r="E2289" i="4" s="1"/>
  <c r="D2290" i="4"/>
  <c r="E2290" i="4" s="1"/>
  <c r="D2291" i="4"/>
  <c r="E2291" i="4" s="1"/>
  <c r="D2292" i="4"/>
  <c r="E2292" i="4" s="1"/>
  <c r="D2293" i="4"/>
  <c r="E2293" i="4" s="1"/>
  <c r="D2294" i="4"/>
  <c r="E2294" i="4" s="1"/>
  <c r="D2295" i="4"/>
  <c r="E2295" i="4" s="1"/>
  <c r="D2296" i="4"/>
  <c r="E2296" i="4" s="1"/>
  <c r="D2297" i="4"/>
  <c r="E2297" i="4" s="1"/>
  <c r="D2298" i="4"/>
  <c r="E2298" i="4" s="1"/>
  <c r="D2299" i="4"/>
  <c r="E2299" i="4" s="1"/>
  <c r="D2300" i="4"/>
  <c r="E2300" i="4" s="1"/>
  <c r="D2301" i="4"/>
  <c r="E2301" i="4" s="1"/>
  <c r="D2302" i="4"/>
  <c r="E2302" i="4" s="1"/>
  <c r="D2303" i="4"/>
  <c r="E2303" i="4" s="1"/>
  <c r="D2304" i="4"/>
  <c r="E2304" i="4" s="1"/>
  <c r="D2305" i="4"/>
  <c r="E2305" i="4" s="1"/>
  <c r="D2306" i="4"/>
  <c r="E2306" i="4" s="1"/>
  <c r="D2307" i="4"/>
  <c r="E2307" i="4" s="1"/>
  <c r="D2308" i="4"/>
  <c r="E2308" i="4" s="1"/>
  <c r="D2309" i="4"/>
  <c r="E2309" i="4" s="1"/>
  <c r="D2310" i="4"/>
  <c r="E2310" i="4" s="1"/>
  <c r="D2311" i="4"/>
  <c r="E2311" i="4" s="1"/>
  <c r="D2312" i="4"/>
  <c r="E2312" i="4" s="1"/>
  <c r="D2313" i="4"/>
  <c r="E2313" i="4" s="1"/>
  <c r="D2314" i="4"/>
  <c r="E2314" i="4" s="1"/>
  <c r="D2315" i="4"/>
  <c r="E2315" i="4" s="1"/>
  <c r="D2316" i="4"/>
  <c r="E2316" i="4" s="1"/>
  <c r="D2317" i="4"/>
  <c r="E2317" i="4" s="1"/>
  <c r="D2318" i="4"/>
  <c r="E2318" i="4" s="1"/>
  <c r="D2319" i="4"/>
  <c r="E2319" i="4" s="1"/>
  <c r="D2320" i="4"/>
  <c r="E2320" i="4" s="1"/>
  <c r="D2321" i="4"/>
  <c r="E2321" i="4" s="1"/>
  <c r="D2322" i="4"/>
  <c r="E2322" i="4" s="1"/>
  <c r="D2323" i="4"/>
  <c r="E2323" i="4" s="1"/>
  <c r="D2324" i="4"/>
  <c r="E2324" i="4" s="1"/>
  <c r="D2325" i="4"/>
  <c r="E2325" i="4" s="1"/>
  <c r="D2326" i="4"/>
  <c r="E2326" i="4" s="1"/>
  <c r="D2327" i="4"/>
  <c r="E2327" i="4" s="1"/>
  <c r="D2328" i="4"/>
  <c r="E2328" i="4" s="1"/>
  <c r="D2329" i="4"/>
  <c r="E2329" i="4" s="1"/>
  <c r="D2330" i="4"/>
  <c r="E2330" i="4" s="1"/>
  <c r="D2331" i="4"/>
  <c r="E2331" i="4" s="1"/>
  <c r="D2332" i="4"/>
  <c r="E2332" i="4" s="1"/>
  <c r="D2333" i="4"/>
  <c r="E2333" i="4" s="1"/>
  <c r="D2334" i="4"/>
  <c r="E2334" i="4" s="1"/>
  <c r="D2335" i="4"/>
  <c r="E2335" i="4" s="1"/>
  <c r="D2336" i="4"/>
  <c r="E2336" i="4" s="1"/>
  <c r="D2337" i="4"/>
  <c r="E2337" i="4" s="1"/>
  <c r="D2338" i="4"/>
  <c r="E2338" i="4" s="1"/>
  <c r="D2339" i="4"/>
  <c r="E2339" i="4" s="1"/>
  <c r="D2340" i="4"/>
  <c r="E2340" i="4" s="1"/>
  <c r="D2341" i="4"/>
  <c r="E2341" i="4" s="1"/>
  <c r="D2342" i="4"/>
  <c r="E2342" i="4" s="1"/>
  <c r="D2343" i="4"/>
  <c r="E2343" i="4" s="1"/>
  <c r="D2344" i="4"/>
  <c r="E2344" i="4" s="1"/>
  <c r="D2345" i="4"/>
  <c r="E2345" i="4" s="1"/>
  <c r="D2346" i="4"/>
  <c r="E2346" i="4" s="1"/>
  <c r="D2347" i="4"/>
  <c r="E2347" i="4" s="1"/>
  <c r="D2348" i="4"/>
  <c r="E2348" i="4" s="1"/>
  <c r="D2349" i="4"/>
  <c r="E2349" i="4" s="1"/>
  <c r="D2350" i="4"/>
  <c r="E2350" i="4" s="1"/>
  <c r="D2351" i="4"/>
  <c r="E2351" i="4" s="1"/>
  <c r="D2352" i="4"/>
  <c r="E2352" i="4" s="1"/>
  <c r="D2353" i="4"/>
  <c r="E2353" i="4" s="1"/>
  <c r="D2354" i="4"/>
  <c r="E2354" i="4" s="1"/>
  <c r="D2355" i="4"/>
  <c r="E2355" i="4" s="1"/>
  <c r="D2356" i="4"/>
  <c r="E2356" i="4" s="1"/>
  <c r="D2357" i="4"/>
  <c r="E2357" i="4" s="1"/>
  <c r="D2358" i="4"/>
  <c r="E2358" i="4" s="1"/>
  <c r="D2359" i="4"/>
  <c r="E2359" i="4" s="1"/>
  <c r="D2360" i="4"/>
  <c r="E2360" i="4" s="1"/>
  <c r="D2361" i="4"/>
  <c r="E2361" i="4" s="1"/>
  <c r="D2362" i="4"/>
  <c r="E2362" i="4" s="1"/>
  <c r="D2363" i="4"/>
  <c r="E2363" i="4" s="1"/>
  <c r="D2364" i="4"/>
  <c r="E2364" i="4" s="1"/>
  <c r="D2365" i="4"/>
  <c r="E2365" i="4" s="1"/>
  <c r="D2366" i="4"/>
  <c r="E2366" i="4" s="1"/>
  <c r="D2367" i="4"/>
  <c r="E2367" i="4" s="1"/>
  <c r="D2368" i="4"/>
  <c r="E2368" i="4" s="1"/>
  <c r="D2369" i="4"/>
  <c r="E2369" i="4" s="1"/>
  <c r="D2370" i="4"/>
  <c r="E2370" i="4" s="1"/>
  <c r="D2371" i="4"/>
  <c r="E2371" i="4" s="1"/>
  <c r="D2372" i="4"/>
  <c r="E2372" i="4" s="1"/>
  <c r="D2373" i="4"/>
  <c r="E2373" i="4" s="1"/>
  <c r="D2374" i="4"/>
  <c r="E2374" i="4" s="1"/>
  <c r="D2375" i="4"/>
  <c r="E2375" i="4" s="1"/>
  <c r="D2376" i="4"/>
  <c r="E2376" i="4" s="1"/>
  <c r="D2377" i="4"/>
  <c r="E2377" i="4" s="1"/>
  <c r="D2378" i="4"/>
  <c r="E2378" i="4" s="1"/>
  <c r="D2379" i="4"/>
  <c r="E2379" i="4" s="1"/>
  <c r="D2380" i="4"/>
  <c r="E2380" i="4" s="1"/>
  <c r="D2381" i="4"/>
  <c r="E2381" i="4" s="1"/>
  <c r="D2382" i="4"/>
  <c r="E2382" i="4" s="1"/>
  <c r="D2383" i="4"/>
  <c r="E2383" i="4" s="1"/>
  <c r="D2384" i="4"/>
  <c r="E2384" i="4" s="1"/>
  <c r="D2385" i="4"/>
  <c r="E2385" i="4" s="1"/>
  <c r="D2386" i="4"/>
  <c r="E2386" i="4" s="1"/>
  <c r="D2387" i="4"/>
  <c r="E2387" i="4" s="1"/>
  <c r="D2388" i="4"/>
  <c r="E2388" i="4" s="1"/>
  <c r="D2389" i="4"/>
  <c r="E2389" i="4" s="1"/>
  <c r="D2390" i="4"/>
  <c r="E2390" i="4" s="1"/>
  <c r="D2391" i="4"/>
  <c r="E2391" i="4" s="1"/>
  <c r="D2392" i="4"/>
  <c r="E2392" i="4" s="1"/>
  <c r="D2393" i="4"/>
  <c r="E2393" i="4" s="1"/>
  <c r="D2394" i="4"/>
  <c r="E2394" i="4" s="1"/>
  <c r="D2395" i="4"/>
  <c r="E2395" i="4" s="1"/>
  <c r="D2396" i="4"/>
  <c r="E2396" i="4" s="1"/>
  <c r="D2397" i="4"/>
  <c r="E2397" i="4" s="1"/>
  <c r="D2398" i="4"/>
  <c r="E2398" i="4" s="1"/>
  <c r="D2399" i="4"/>
  <c r="E2399" i="4" s="1"/>
  <c r="D2400" i="4"/>
  <c r="E2400" i="4" s="1"/>
  <c r="D2401" i="4"/>
  <c r="E2401" i="4" s="1"/>
  <c r="D2402" i="4"/>
  <c r="E2402" i="4" s="1"/>
  <c r="D2403" i="4"/>
  <c r="E2403" i="4" s="1"/>
  <c r="D2404" i="4"/>
  <c r="E2404" i="4" s="1"/>
  <c r="D2405" i="4"/>
  <c r="E2405" i="4" s="1"/>
  <c r="D2406" i="4"/>
  <c r="E2406" i="4" s="1"/>
  <c r="D2407" i="4"/>
  <c r="E2407" i="4" s="1"/>
  <c r="D2408" i="4"/>
  <c r="E2408" i="4" s="1"/>
  <c r="D2409" i="4"/>
  <c r="E2409" i="4" s="1"/>
  <c r="D2410" i="4"/>
  <c r="E2410" i="4" s="1"/>
  <c r="D2411" i="4"/>
  <c r="E2411" i="4" s="1"/>
  <c r="D2412" i="4"/>
  <c r="E2412" i="4" s="1"/>
  <c r="D2413" i="4"/>
  <c r="E2413" i="4" s="1"/>
  <c r="D2414" i="4"/>
  <c r="E2414" i="4" s="1"/>
  <c r="D2415" i="4"/>
  <c r="E2415" i="4" s="1"/>
  <c r="D2416" i="4"/>
  <c r="E2416" i="4" s="1"/>
  <c r="D2417" i="4"/>
  <c r="E2417" i="4" s="1"/>
  <c r="D2418" i="4"/>
  <c r="E2418" i="4" s="1"/>
  <c r="D2419" i="4"/>
  <c r="E2419" i="4" s="1"/>
  <c r="D2420" i="4"/>
  <c r="E2420" i="4" s="1"/>
  <c r="D2421" i="4"/>
  <c r="E2421" i="4" s="1"/>
  <c r="D2422" i="4"/>
  <c r="E2422" i="4" s="1"/>
  <c r="D2423" i="4"/>
  <c r="E2423" i="4" s="1"/>
  <c r="D2424" i="4"/>
  <c r="E2424" i="4" s="1"/>
  <c r="D2425" i="4"/>
  <c r="E2425" i="4" s="1"/>
  <c r="D2426" i="4"/>
  <c r="E2426" i="4" s="1"/>
  <c r="D2427" i="4"/>
  <c r="E2427" i="4" s="1"/>
  <c r="D2428" i="4"/>
  <c r="E2428" i="4" s="1"/>
  <c r="D2429" i="4"/>
  <c r="E2429" i="4" s="1"/>
  <c r="D2430" i="4"/>
  <c r="E2430" i="4" s="1"/>
  <c r="D2431" i="4"/>
  <c r="E2431" i="4" s="1"/>
  <c r="D2432" i="4"/>
  <c r="E2432" i="4" s="1"/>
  <c r="D2433" i="4"/>
  <c r="E2433" i="4" s="1"/>
  <c r="D2434" i="4"/>
  <c r="E2434" i="4" s="1"/>
  <c r="D2435" i="4"/>
  <c r="E2435" i="4" s="1"/>
  <c r="D2436" i="4"/>
  <c r="E2436" i="4" s="1"/>
  <c r="D2437" i="4"/>
  <c r="E2437" i="4" s="1"/>
  <c r="D2438" i="4"/>
  <c r="E2438" i="4" s="1"/>
  <c r="D2439" i="4"/>
  <c r="E2439" i="4" s="1"/>
  <c r="D2440" i="4"/>
  <c r="E2440" i="4" s="1"/>
  <c r="D2441" i="4"/>
  <c r="E2441" i="4" s="1"/>
  <c r="D2442" i="4"/>
  <c r="E2442" i="4" s="1"/>
  <c r="D2443" i="4"/>
  <c r="E2443" i="4" s="1"/>
  <c r="D2444" i="4"/>
  <c r="E2444" i="4" s="1"/>
  <c r="D2445" i="4"/>
  <c r="E2445" i="4" s="1"/>
  <c r="D2446" i="4"/>
  <c r="E2446" i="4" s="1"/>
  <c r="D2447" i="4"/>
  <c r="E2447" i="4" s="1"/>
  <c r="D2448" i="4"/>
  <c r="E2448" i="4" s="1"/>
  <c r="D2449" i="4"/>
  <c r="E2449" i="4" s="1"/>
  <c r="D2450" i="4"/>
  <c r="E2450" i="4" s="1"/>
  <c r="D2451" i="4"/>
  <c r="E2451" i="4" s="1"/>
  <c r="D2452" i="4"/>
  <c r="E2452" i="4" s="1"/>
  <c r="D2453" i="4"/>
  <c r="E2453" i="4" s="1"/>
  <c r="D2454" i="4"/>
  <c r="E2454" i="4" s="1"/>
  <c r="D2455" i="4"/>
  <c r="E2455" i="4" s="1"/>
  <c r="D2456" i="4"/>
  <c r="E2456" i="4" s="1"/>
  <c r="D2457" i="4"/>
  <c r="E2457" i="4" s="1"/>
  <c r="D2458" i="4"/>
  <c r="E2458" i="4" s="1"/>
  <c r="D2459" i="4"/>
  <c r="E2459" i="4" s="1"/>
  <c r="D2460" i="4"/>
  <c r="E2460" i="4" s="1"/>
  <c r="D2461" i="4"/>
  <c r="E2461" i="4" s="1"/>
  <c r="D2462" i="4"/>
  <c r="E2462" i="4" s="1"/>
  <c r="D2463" i="4"/>
  <c r="E2463" i="4" s="1"/>
  <c r="D2464" i="4"/>
  <c r="E2464" i="4" s="1"/>
  <c r="D2465" i="4"/>
  <c r="E2465" i="4" s="1"/>
  <c r="D2466" i="4"/>
  <c r="E2466" i="4" s="1"/>
  <c r="D2467" i="4"/>
  <c r="E2467" i="4" s="1"/>
  <c r="D2468" i="4"/>
  <c r="E2468" i="4" s="1"/>
  <c r="D2469" i="4"/>
  <c r="E2469" i="4" s="1"/>
  <c r="D2470" i="4"/>
  <c r="E2470" i="4" s="1"/>
  <c r="D2471" i="4"/>
  <c r="E2471" i="4" s="1"/>
  <c r="D2472" i="4"/>
  <c r="E2472" i="4" s="1"/>
  <c r="D2473" i="4"/>
  <c r="E2473" i="4" s="1"/>
  <c r="D2474" i="4"/>
  <c r="E2474" i="4" s="1"/>
  <c r="D2475" i="4"/>
  <c r="E2475" i="4" s="1"/>
  <c r="D2476" i="4"/>
  <c r="E2476" i="4" s="1"/>
  <c r="D2477" i="4"/>
  <c r="E2477" i="4" s="1"/>
  <c r="D2478" i="4"/>
  <c r="E2478" i="4" s="1"/>
  <c r="D2479" i="4"/>
  <c r="E2479" i="4" s="1"/>
  <c r="D2480" i="4"/>
  <c r="E2480" i="4" s="1"/>
  <c r="D2481" i="4"/>
  <c r="E2481" i="4" s="1"/>
  <c r="D2482" i="4"/>
  <c r="E2482" i="4" s="1"/>
  <c r="D2483" i="4"/>
  <c r="E2483" i="4" s="1"/>
  <c r="D2484" i="4"/>
  <c r="E2484" i="4" s="1"/>
  <c r="D2485" i="4"/>
  <c r="E2485" i="4" s="1"/>
  <c r="D2486" i="4"/>
  <c r="E2486" i="4" s="1"/>
  <c r="D2487" i="4"/>
  <c r="E2487" i="4" s="1"/>
  <c r="D2488" i="4"/>
  <c r="E2488" i="4" s="1"/>
  <c r="D2489" i="4"/>
  <c r="E2489" i="4" s="1"/>
  <c r="D2490" i="4"/>
  <c r="E2490" i="4" s="1"/>
  <c r="D2491" i="4"/>
  <c r="E2491" i="4" s="1"/>
  <c r="D2492" i="4"/>
  <c r="E2492" i="4" s="1"/>
  <c r="D2493" i="4"/>
  <c r="E2493" i="4" s="1"/>
  <c r="D2494" i="4"/>
  <c r="E2494" i="4" s="1"/>
  <c r="D2495" i="4"/>
  <c r="E2495" i="4" s="1"/>
  <c r="D2496" i="4"/>
  <c r="E2496" i="4" s="1"/>
  <c r="D2497" i="4"/>
  <c r="E2497" i="4" s="1"/>
  <c r="D2498" i="4"/>
  <c r="E2498" i="4" s="1"/>
  <c r="D2499" i="4"/>
  <c r="E2499" i="4" s="1"/>
  <c r="D2500" i="4"/>
  <c r="E2500" i="4" s="1"/>
  <c r="D2501" i="4"/>
  <c r="E2501" i="4" s="1"/>
  <c r="D2502" i="4"/>
  <c r="E2502" i="4" s="1"/>
  <c r="D2503" i="4"/>
  <c r="E2503" i="4" s="1"/>
  <c r="D2504" i="4"/>
  <c r="E2504" i="4" s="1"/>
  <c r="D2505" i="4"/>
  <c r="E2505" i="4" s="1"/>
  <c r="D2506" i="4"/>
  <c r="E2506" i="4" s="1"/>
  <c r="D2507" i="4"/>
  <c r="E2507" i="4" s="1"/>
  <c r="D2508" i="4"/>
  <c r="E2508" i="4" s="1"/>
  <c r="D2509" i="4"/>
  <c r="E2509" i="4" s="1"/>
  <c r="D2510" i="4"/>
  <c r="E2510" i="4" s="1"/>
  <c r="D2511" i="4"/>
  <c r="E2511" i="4" s="1"/>
  <c r="D2512" i="4"/>
  <c r="E2512" i="4" s="1"/>
  <c r="D2513" i="4"/>
  <c r="E2513" i="4" s="1"/>
  <c r="D2514" i="4"/>
  <c r="E2514" i="4" s="1"/>
  <c r="D2515" i="4"/>
  <c r="E2515" i="4" s="1"/>
  <c r="D2516" i="4"/>
  <c r="E2516" i="4" s="1"/>
  <c r="D2517" i="4"/>
  <c r="E2517" i="4" s="1"/>
  <c r="D2518" i="4"/>
  <c r="E2518" i="4" s="1"/>
  <c r="D2519" i="4"/>
  <c r="E2519" i="4" s="1"/>
  <c r="D2520" i="4"/>
  <c r="E2520" i="4" s="1"/>
  <c r="D2521" i="4"/>
  <c r="E2521" i="4" s="1"/>
  <c r="D2522" i="4"/>
  <c r="E2522" i="4" s="1"/>
  <c r="D2523" i="4"/>
  <c r="E2523" i="4" s="1"/>
  <c r="D2524" i="4"/>
  <c r="E2524" i="4" s="1"/>
  <c r="D2525" i="4"/>
  <c r="E2525" i="4" s="1"/>
  <c r="D2526" i="4"/>
  <c r="E2526" i="4" s="1"/>
  <c r="D2527" i="4"/>
  <c r="E2527" i="4" s="1"/>
  <c r="D2528" i="4"/>
  <c r="E2528" i="4" s="1"/>
  <c r="D2529" i="4"/>
  <c r="E2529" i="4" s="1"/>
  <c r="D2530" i="4"/>
  <c r="E2530" i="4" s="1"/>
  <c r="D2531" i="4"/>
  <c r="E2531" i="4" s="1"/>
  <c r="D2532" i="4"/>
  <c r="E2532" i="4" s="1"/>
  <c r="D2533" i="4"/>
  <c r="E2533" i="4" s="1"/>
  <c r="D2534" i="4"/>
  <c r="E2534" i="4" s="1"/>
  <c r="D2535" i="4"/>
  <c r="E2535" i="4" s="1"/>
  <c r="D2536" i="4"/>
  <c r="E2536" i="4" s="1"/>
  <c r="D2537" i="4"/>
  <c r="E2537" i="4" s="1"/>
  <c r="D2538" i="4"/>
  <c r="E2538" i="4" s="1"/>
  <c r="D2539" i="4"/>
  <c r="E2539" i="4" s="1"/>
  <c r="D2540" i="4"/>
  <c r="E2540" i="4" s="1"/>
  <c r="D2541" i="4"/>
  <c r="E2541" i="4" s="1"/>
  <c r="D2542" i="4"/>
  <c r="E2542" i="4" s="1"/>
  <c r="D2543" i="4"/>
  <c r="E2543" i="4" s="1"/>
  <c r="D2544" i="4"/>
  <c r="E2544" i="4" s="1"/>
  <c r="D2545" i="4"/>
  <c r="E2545" i="4" s="1"/>
  <c r="D2546" i="4"/>
  <c r="E2546" i="4" s="1"/>
  <c r="D2547" i="4"/>
  <c r="E2547" i="4" s="1"/>
  <c r="D2548" i="4"/>
  <c r="E2548" i="4" s="1"/>
  <c r="D2549" i="4"/>
  <c r="E2549" i="4" s="1"/>
  <c r="D2550" i="4"/>
  <c r="E2550" i="4" s="1"/>
  <c r="D2551" i="4"/>
  <c r="E2551" i="4" s="1"/>
  <c r="D2552" i="4"/>
  <c r="E2552" i="4" s="1"/>
  <c r="D2553" i="4"/>
  <c r="E2553" i="4" s="1"/>
  <c r="D2554" i="4"/>
  <c r="E2554" i="4" s="1"/>
  <c r="D2555" i="4"/>
  <c r="E2555" i="4" s="1"/>
  <c r="D2556" i="4"/>
  <c r="E2556" i="4" s="1"/>
  <c r="D2557" i="4"/>
  <c r="E2557" i="4" s="1"/>
  <c r="D2558" i="4"/>
  <c r="E2558" i="4" s="1"/>
  <c r="D2559" i="4"/>
  <c r="E2559" i="4" s="1"/>
  <c r="D2560" i="4"/>
  <c r="E2560" i="4" s="1"/>
  <c r="D2561" i="4"/>
  <c r="E2561" i="4" s="1"/>
  <c r="D2562" i="4"/>
  <c r="E2562" i="4" s="1"/>
  <c r="D2563" i="4"/>
  <c r="E2563" i="4" s="1"/>
  <c r="D2564" i="4"/>
  <c r="E2564" i="4" s="1"/>
  <c r="D2565" i="4"/>
  <c r="E2565" i="4" s="1"/>
  <c r="D2566" i="4"/>
  <c r="E2566" i="4" s="1"/>
  <c r="D2567" i="4"/>
  <c r="E2567" i="4" s="1"/>
  <c r="D2568" i="4"/>
  <c r="E2568" i="4" s="1"/>
  <c r="D2569" i="4"/>
  <c r="E2569" i="4" s="1"/>
  <c r="D2570" i="4"/>
  <c r="E2570" i="4" s="1"/>
  <c r="D2571" i="4"/>
  <c r="E2571" i="4" s="1"/>
  <c r="D2572" i="4"/>
  <c r="E2572" i="4" s="1"/>
  <c r="D2573" i="4"/>
  <c r="E2573" i="4" s="1"/>
  <c r="D2574" i="4"/>
  <c r="E2574" i="4" s="1"/>
  <c r="D2575" i="4"/>
  <c r="E2575" i="4" s="1"/>
  <c r="D2576" i="4"/>
  <c r="E2576" i="4" s="1"/>
  <c r="D2577" i="4"/>
  <c r="E2577" i="4" s="1"/>
  <c r="D2578" i="4"/>
  <c r="E2578" i="4" s="1"/>
  <c r="D2579" i="4"/>
  <c r="E2579" i="4" s="1"/>
  <c r="D2580" i="4"/>
  <c r="E2580" i="4" s="1"/>
  <c r="D2581" i="4"/>
  <c r="E2581" i="4" s="1"/>
  <c r="D2582" i="4"/>
  <c r="E2582" i="4" s="1"/>
  <c r="D2583" i="4"/>
  <c r="E2583" i="4" s="1"/>
  <c r="D2584" i="4"/>
  <c r="E2584" i="4" s="1"/>
  <c r="D2585" i="4"/>
  <c r="E2585" i="4" s="1"/>
  <c r="D2586" i="4"/>
  <c r="E2586" i="4" s="1"/>
  <c r="D2587" i="4"/>
  <c r="E2587" i="4" s="1"/>
  <c r="D2588" i="4"/>
  <c r="E2588" i="4" s="1"/>
  <c r="D2589" i="4"/>
  <c r="E2589" i="4" s="1"/>
  <c r="D2590" i="4"/>
  <c r="E2590" i="4" s="1"/>
  <c r="D2591" i="4"/>
  <c r="E2591" i="4" s="1"/>
  <c r="D2592" i="4"/>
  <c r="E2592" i="4" s="1"/>
  <c r="D2593" i="4"/>
  <c r="E2593" i="4" s="1"/>
  <c r="D2594" i="4"/>
  <c r="E2594" i="4" s="1"/>
  <c r="D2595" i="4"/>
  <c r="E2595" i="4" s="1"/>
  <c r="D2596" i="4"/>
  <c r="E2596" i="4" s="1"/>
  <c r="D2597" i="4"/>
  <c r="E2597" i="4" s="1"/>
  <c r="D2598" i="4"/>
  <c r="E2598" i="4" s="1"/>
  <c r="D2599" i="4"/>
  <c r="E2599" i="4" s="1"/>
  <c r="D2600" i="4"/>
  <c r="E2600" i="4" s="1"/>
  <c r="D2601" i="4"/>
  <c r="E2601" i="4" s="1"/>
  <c r="D2602" i="4"/>
  <c r="E2602" i="4" s="1"/>
  <c r="D2603" i="4"/>
  <c r="E2603" i="4" s="1"/>
  <c r="D2604" i="4"/>
  <c r="E2604" i="4" s="1"/>
  <c r="D2605" i="4"/>
  <c r="E2605" i="4" s="1"/>
  <c r="D2606" i="4"/>
  <c r="E2606" i="4" s="1"/>
  <c r="D2607" i="4"/>
  <c r="E2607" i="4" s="1"/>
  <c r="D2608" i="4"/>
  <c r="E2608" i="4" s="1"/>
  <c r="D2609" i="4"/>
  <c r="E2609" i="4" s="1"/>
  <c r="D2610" i="4"/>
  <c r="E2610" i="4" s="1"/>
  <c r="D2611" i="4"/>
  <c r="E2611" i="4" s="1"/>
  <c r="D2612" i="4"/>
  <c r="E2612" i="4" s="1"/>
  <c r="D2613" i="4"/>
  <c r="E2613" i="4" s="1"/>
  <c r="D2614" i="4"/>
  <c r="E2614" i="4" s="1"/>
  <c r="D2615" i="4"/>
  <c r="E2615" i="4" s="1"/>
  <c r="D2616" i="4"/>
  <c r="E2616" i="4" s="1"/>
  <c r="D2617" i="4"/>
  <c r="E2617" i="4" s="1"/>
  <c r="D2618" i="4"/>
  <c r="E2618" i="4" s="1"/>
  <c r="D2619" i="4"/>
  <c r="E2619" i="4" s="1"/>
  <c r="D2620" i="4"/>
  <c r="E2620" i="4" s="1"/>
  <c r="D2621" i="4"/>
  <c r="E2621" i="4" s="1"/>
  <c r="D2622" i="4"/>
  <c r="E2622" i="4" s="1"/>
  <c r="D2623" i="4"/>
  <c r="E2623" i="4" s="1"/>
  <c r="D2624" i="4"/>
  <c r="E2624" i="4" s="1"/>
  <c r="D2625" i="4"/>
  <c r="E2625" i="4" s="1"/>
  <c r="D2626" i="4"/>
  <c r="E2626" i="4" s="1"/>
  <c r="D2627" i="4"/>
  <c r="E2627" i="4" s="1"/>
  <c r="D2628" i="4"/>
  <c r="E2628" i="4" s="1"/>
  <c r="D2629" i="4"/>
  <c r="E2629" i="4" s="1"/>
  <c r="D2630" i="4"/>
  <c r="E2630" i="4" s="1"/>
  <c r="D2631" i="4"/>
  <c r="E2631" i="4" s="1"/>
  <c r="D2632" i="4"/>
  <c r="E2632" i="4" s="1"/>
  <c r="D2633" i="4"/>
  <c r="E2633" i="4" s="1"/>
  <c r="D2634" i="4"/>
  <c r="E2634" i="4" s="1"/>
  <c r="D2635" i="4"/>
  <c r="E2635" i="4" s="1"/>
  <c r="D2636" i="4"/>
  <c r="E2636" i="4" s="1"/>
  <c r="D2637" i="4"/>
  <c r="E2637" i="4" s="1"/>
  <c r="D2638" i="4"/>
  <c r="E2638" i="4" s="1"/>
  <c r="D2639" i="4"/>
  <c r="E2639" i="4" s="1"/>
  <c r="D2640" i="4"/>
  <c r="E2640" i="4" s="1"/>
  <c r="D2641" i="4"/>
  <c r="E2641" i="4" s="1"/>
  <c r="D2642" i="4"/>
  <c r="E2642" i="4" s="1"/>
  <c r="D2643" i="4"/>
  <c r="E2643" i="4" s="1"/>
  <c r="D2644" i="4"/>
  <c r="E2644" i="4" s="1"/>
  <c r="D2645" i="4"/>
  <c r="E2645" i="4" s="1"/>
  <c r="D2646" i="4"/>
  <c r="E2646" i="4" s="1"/>
  <c r="D2647" i="4"/>
  <c r="E2647" i="4" s="1"/>
  <c r="D2648" i="4"/>
  <c r="E2648" i="4" s="1"/>
  <c r="D2649" i="4"/>
  <c r="E2649" i="4" s="1"/>
  <c r="D2650" i="4"/>
  <c r="E2650" i="4" s="1"/>
  <c r="D2651" i="4"/>
  <c r="E2651" i="4" s="1"/>
  <c r="D2652" i="4"/>
  <c r="E2652" i="4" s="1"/>
  <c r="D2653" i="4"/>
  <c r="E2653" i="4" s="1"/>
  <c r="D2654" i="4"/>
  <c r="E2654" i="4" s="1"/>
  <c r="D2655" i="4"/>
  <c r="E2655" i="4" s="1"/>
  <c r="D2656" i="4"/>
  <c r="E2656" i="4" s="1"/>
  <c r="D2657" i="4"/>
  <c r="E2657" i="4" s="1"/>
  <c r="D2658" i="4"/>
  <c r="E2658" i="4" s="1"/>
  <c r="D2659" i="4"/>
  <c r="E2659" i="4" s="1"/>
  <c r="D2660" i="4"/>
  <c r="E2660" i="4" s="1"/>
  <c r="D2661" i="4"/>
  <c r="E2661" i="4" s="1"/>
  <c r="D2662" i="4"/>
  <c r="E2662" i="4" s="1"/>
  <c r="D2663" i="4"/>
  <c r="E2663" i="4" s="1"/>
  <c r="D2664" i="4"/>
  <c r="E2664" i="4" s="1"/>
  <c r="D2665" i="4"/>
  <c r="E2665" i="4" s="1"/>
  <c r="D2666" i="4"/>
  <c r="E2666" i="4" s="1"/>
  <c r="D2667" i="4"/>
  <c r="E2667" i="4" s="1"/>
  <c r="D2668" i="4"/>
  <c r="E2668" i="4" s="1"/>
  <c r="D2669" i="4"/>
  <c r="E2669" i="4" s="1"/>
  <c r="D2670" i="4"/>
  <c r="E2670" i="4" s="1"/>
  <c r="D2671" i="4"/>
  <c r="E2671" i="4" s="1"/>
  <c r="D2672" i="4"/>
  <c r="E2672" i="4" s="1"/>
  <c r="D2673" i="4"/>
  <c r="E2673" i="4" s="1"/>
  <c r="D2674" i="4"/>
  <c r="E2674" i="4" s="1"/>
  <c r="D2675" i="4"/>
  <c r="E2675" i="4" s="1"/>
  <c r="D2676" i="4"/>
  <c r="E2676" i="4" s="1"/>
  <c r="D2677" i="4"/>
  <c r="E2677" i="4" s="1"/>
  <c r="D2678" i="4"/>
  <c r="E2678" i="4" s="1"/>
  <c r="D2679" i="4"/>
  <c r="E2679" i="4" s="1"/>
  <c r="D2680" i="4"/>
  <c r="E2680" i="4" s="1"/>
  <c r="D2681" i="4"/>
  <c r="E2681" i="4" s="1"/>
  <c r="D2682" i="4"/>
  <c r="E2682" i="4" s="1"/>
  <c r="D2683" i="4"/>
  <c r="E2683" i="4" s="1"/>
  <c r="D2684" i="4"/>
  <c r="E2684" i="4" s="1"/>
  <c r="D2685" i="4"/>
  <c r="E2685" i="4" s="1"/>
  <c r="D2686" i="4"/>
  <c r="E2686" i="4" s="1"/>
  <c r="D2687" i="4"/>
  <c r="E2687" i="4" s="1"/>
  <c r="D2688" i="4"/>
  <c r="E2688" i="4" s="1"/>
  <c r="D2689" i="4"/>
  <c r="E2689" i="4" s="1"/>
  <c r="D2690" i="4"/>
  <c r="E2690" i="4" s="1"/>
  <c r="D2691" i="4"/>
  <c r="E2691" i="4" s="1"/>
  <c r="D2692" i="4"/>
  <c r="E2692" i="4" s="1"/>
  <c r="D2693" i="4"/>
  <c r="E2693" i="4" s="1"/>
  <c r="D2694" i="4"/>
  <c r="E2694" i="4" s="1"/>
  <c r="D2695" i="4"/>
  <c r="E2695" i="4" s="1"/>
  <c r="D2696" i="4"/>
  <c r="E2696" i="4" s="1"/>
  <c r="D2697" i="4"/>
  <c r="E2697" i="4" s="1"/>
  <c r="D2698" i="4"/>
  <c r="E2698" i="4" s="1"/>
  <c r="D2699" i="4"/>
  <c r="E2699" i="4" s="1"/>
  <c r="D2700" i="4"/>
  <c r="E2700" i="4" s="1"/>
  <c r="D2701" i="4"/>
  <c r="E2701" i="4" s="1"/>
  <c r="D2702" i="4"/>
  <c r="E2702" i="4" s="1"/>
  <c r="D2703" i="4"/>
  <c r="E2703" i="4" s="1"/>
  <c r="D2704" i="4"/>
  <c r="E2704" i="4" s="1"/>
  <c r="D2705" i="4"/>
  <c r="E2705" i="4" s="1"/>
  <c r="D2706" i="4"/>
  <c r="E2706" i="4" s="1"/>
  <c r="D2707" i="4"/>
  <c r="E2707" i="4" s="1"/>
  <c r="D2708" i="4"/>
  <c r="E2708" i="4" s="1"/>
  <c r="D2709" i="4"/>
  <c r="E2709" i="4" s="1"/>
  <c r="D2710" i="4"/>
  <c r="E2710" i="4" s="1"/>
  <c r="D2711" i="4"/>
  <c r="E2711" i="4" s="1"/>
  <c r="D2712" i="4"/>
  <c r="E2712" i="4" s="1"/>
  <c r="D2713" i="4"/>
  <c r="E2713" i="4" s="1"/>
  <c r="D2714" i="4"/>
  <c r="E2714" i="4" s="1"/>
  <c r="D2715" i="4"/>
  <c r="E2715" i="4" s="1"/>
  <c r="D2716" i="4"/>
  <c r="E2716" i="4" s="1"/>
  <c r="D2717" i="4"/>
  <c r="E2717" i="4" s="1"/>
  <c r="D2718" i="4"/>
  <c r="E2718" i="4" s="1"/>
  <c r="D2719" i="4"/>
  <c r="E2719" i="4" s="1"/>
  <c r="D2720" i="4"/>
  <c r="E2720" i="4" s="1"/>
  <c r="D2721" i="4"/>
  <c r="E2721" i="4" s="1"/>
  <c r="D2722" i="4"/>
  <c r="E2722" i="4" s="1"/>
  <c r="D2723" i="4"/>
  <c r="E2723" i="4" s="1"/>
  <c r="D2724" i="4"/>
  <c r="E2724" i="4" s="1"/>
  <c r="D2725" i="4"/>
  <c r="E2725" i="4" s="1"/>
  <c r="D2726" i="4"/>
  <c r="E2726" i="4" s="1"/>
  <c r="D2727" i="4"/>
  <c r="E2727" i="4" s="1"/>
  <c r="D2728" i="4"/>
  <c r="E2728" i="4" s="1"/>
  <c r="D2729" i="4"/>
  <c r="E2729" i="4" s="1"/>
  <c r="D2730" i="4"/>
  <c r="E2730" i="4" s="1"/>
  <c r="D2731" i="4"/>
  <c r="E2731" i="4" s="1"/>
  <c r="D2732" i="4"/>
  <c r="E2732" i="4" s="1"/>
  <c r="D2733" i="4"/>
  <c r="E2733" i="4" s="1"/>
  <c r="D2734" i="4"/>
  <c r="E2734" i="4" s="1"/>
  <c r="D2735" i="4"/>
  <c r="E2735" i="4" s="1"/>
  <c r="D2736" i="4"/>
  <c r="E2736" i="4" s="1"/>
  <c r="D2737" i="4"/>
  <c r="E2737" i="4" s="1"/>
  <c r="D2738" i="4"/>
  <c r="E2738" i="4" s="1"/>
  <c r="D2739" i="4"/>
  <c r="E2739" i="4" s="1"/>
  <c r="D2740" i="4"/>
  <c r="E2740" i="4" s="1"/>
  <c r="D2741" i="4"/>
  <c r="E2741" i="4" s="1"/>
  <c r="D2742" i="4"/>
  <c r="E2742" i="4" s="1"/>
  <c r="D2743" i="4"/>
  <c r="E2743" i="4" s="1"/>
  <c r="D2744" i="4"/>
  <c r="E2744" i="4" s="1"/>
  <c r="D2745" i="4"/>
  <c r="E2745" i="4" s="1"/>
  <c r="D2746" i="4"/>
  <c r="E2746" i="4" s="1"/>
  <c r="D2747" i="4"/>
  <c r="E2747" i="4" s="1"/>
  <c r="D2748" i="4"/>
  <c r="E2748" i="4" s="1"/>
  <c r="D2749" i="4"/>
  <c r="E2749" i="4" s="1"/>
  <c r="D2750" i="4"/>
  <c r="E2750" i="4" s="1"/>
  <c r="D2751" i="4"/>
  <c r="E2751" i="4" s="1"/>
  <c r="D2752" i="4"/>
  <c r="E2752" i="4" s="1"/>
  <c r="D2753" i="4"/>
  <c r="E2753" i="4" s="1"/>
  <c r="D2754" i="4"/>
  <c r="E2754" i="4" s="1"/>
  <c r="D2755" i="4"/>
  <c r="E2755" i="4" s="1"/>
  <c r="D2756" i="4"/>
  <c r="E2756" i="4" s="1"/>
  <c r="D2757" i="4"/>
  <c r="E2757" i="4" s="1"/>
  <c r="D2758" i="4"/>
  <c r="E2758" i="4" s="1"/>
  <c r="D2759" i="4"/>
  <c r="E2759" i="4" s="1"/>
  <c r="D2760" i="4"/>
  <c r="E2760" i="4" s="1"/>
  <c r="D2761" i="4"/>
  <c r="E2761" i="4" s="1"/>
  <c r="D2762" i="4"/>
  <c r="E2762" i="4" s="1"/>
  <c r="D2763" i="4"/>
  <c r="E2763" i="4" s="1"/>
  <c r="D2764" i="4"/>
  <c r="E2764" i="4" s="1"/>
  <c r="D2765" i="4"/>
  <c r="E2765" i="4" s="1"/>
  <c r="D2766" i="4"/>
  <c r="E2766" i="4" s="1"/>
  <c r="D2767" i="4"/>
  <c r="E2767" i="4" s="1"/>
  <c r="D2768" i="4"/>
  <c r="E2768" i="4" s="1"/>
  <c r="D2769" i="4"/>
  <c r="E2769" i="4" s="1"/>
  <c r="D2770" i="4"/>
  <c r="E2770" i="4" s="1"/>
  <c r="D2771" i="4"/>
  <c r="E2771" i="4" s="1"/>
  <c r="D2772" i="4"/>
  <c r="E2772" i="4" s="1"/>
  <c r="D2773" i="4"/>
  <c r="E2773" i="4" s="1"/>
  <c r="D2774" i="4"/>
  <c r="E2774" i="4" s="1"/>
  <c r="D2775" i="4"/>
  <c r="E2775" i="4" s="1"/>
  <c r="D2776" i="4"/>
  <c r="E2776" i="4" s="1"/>
  <c r="D2777" i="4"/>
  <c r="E2777" i="4" s="1"/>
  <c r="D2778" i="4"/>
  <c r="E2778" i="4" s="1"/>
  <c r="D2779" i="4"/>
  <c r="E2779" i="4" s="1"/>
  <c r="D2780" i="4"/>
  <c r="E2780" i="4" s="1"/>
  <c r="D2781" i="4"/>
  <c r="E2781" i="4" s="1"/>
  <c r="D2782" i="4"/>
  <c r="E2782" i="4" s="1"/>
  <c r="D2783" i="4"/>
  <c r="E2783" i="4" s="1"/>
  <c r="D2784" i="4"/>
  <c r="E2784" i="4" s="1"/>
  <c r="D2785" i="4"/>
  <c r="E2785" i="4" s="1"/>
  <c r="D2786" i="4"/>
  <c r="E2786" i="4" s="1"/>
  <c r="D2787" i="4"/>
  <c r="E2787" i="4" s="1"/>
  <c r="D2788" i="4"/>
  <c r="E2788" i="4" s="1"/>
  <c r="D2789" i="4"/>
  <c r="E2789" i="4" s="1"/>
  <c r="D2790" i="4"/>
  <c r="E2790" i="4" s="1"/>
  <c r="D2791" i="4"/>
  <c r="E2791" i="4" s="1"/>
  <c r="D2792" i="4"/>
  <c r="E2792" i="4" s="1"/>
  <c r="D2793" i="4"/>
  <c r="E2793" i="4" s="1"/>
  <c r="D2794" i="4"/>
  <c r="E2794" i="4" s="1"/>
  <c r="D2795" i="4"/>
  <c r="E2795" i="4" s="1"/>
  <c r="D2796" i="4"/>
  <c r="E2796" i="4" s="1"/>
  <c r="D2797" i="4"/>
  <c r="E2797" i="4" s="1"/>
  <c r="D2798" i="4"/>
  <c r="E2798" i="4" s="1"/>
  <c r="D2799" i="4"/>
  <c r="E2799" i="4" s="1"/>
  <c r="D2800" i="4"/>
  <c r="E2800" i="4" s="1"/>
  <c r="D2801" i="4"/>
  <c r="E2801" i="4" s="1"/>
  <c r="D2802" i="4"/>
  <c r="E2802" i="4" s="1"/>
  <c r="D2803" i="4"/>
  <c r="E2803" i="4" s="1"/>
  <c r="D2804" i="4"/>
  <c r="E2804" i="4" s="1"/>
  <c r="D2805" i="4"/>
  <c r="E2805" i="4" s="1"/>
  <c r="D2806" i="4"/>
  <c r="E2806" i="4" s="1"/>
  <c r="D2807" i="4"/>
  <c r="E2807" i="4" s="1"/>
  <c r="D2808" i="4"/>
  <c r="E2808" i="4" s="1"/>
  <c r="D2809" i="4"/>
  <c r="E2809" i="4" s="1"/>
  <c r="D2810" i="4"/>
  <c r="E2810" i="4" s="1"/>
  <c r="D2811" i="4"/>
  <c r="E2811" i="4" s="1"/>
  <c r="D2812" i="4"/>
  <c r="E2812" i="4" s="1"/>
  <c r="D2813" i="4"/>
  <c r="E2813" i="4" s="1"/>
  <c r="D2814" i="4"/>
  <c r="E2814" i="4" s="1"/>
  <c r="D2815" i="4"/>
  <c r="E2815" i="4" s="1"/>
  <c r="D2816" i="4"/>
  <c r="E2816" i="4" s="1"/>
  <c r="D2817" i="4"/>
  <c r="E2817" i="4" s="1"/>
  <c r="D2818" i="4"/>
  <c r="E2818" i="4" s="1"/>
  <c r="D2819" i="4"/>
  <c r="E2819" i="4" s="1"/>
  <c r="D2820" i="4"/>
  <c r="E2820" i="4" s="1"/>
  <c r="D2821" i="4"/>
  <c r="E2821" i="4" s="1"/>
  <c r="D2822" i="4"/>
  <c r="E2822" i="4" s="1"/>
  <c r="D2823" i="4"/>
  <c r="E2823" i="4" s="1"/>
  <c r="D2824" i="4"/>
  <c r="E2824" i="4" s="1"/>
  <c r="D2825" i="4"/>
  <c r="E2825" i="4" s="1"/>
  <c r="D2826" i="4"/>
  <c r="E2826" i="4" s="1"/>
  <c r="D2827" i="4"/>
  <c r="E2827" i="4" s="1"/>
  <c r="D2828" i="4"/>
  <c r="E2828" i="4" s="1"/>
  <c r="D2829" i="4"/>
  <c r="E2829" i="4" s="1"/>
  <c r="D2830" i="4"/>
  <c r="E2830" i="4" s="1"/>
  <c r="D2831" i="4"/>
  <c r="E2831" i="4" s="1"/>
  <c r="D2832" i="4"/>
  <c r="E2832" i="4" s="1"/>
  <c r="D2833" i="4"/>
  <c r="E2833" i="4" s="1"/>
  <c r="D2834" i="4"/>
  <c r="E2834" i="4" s="1"/>
  <c r="D2835" i="4"/>
  <c r="E2835" i="4" s="1"/>
  <c r="D2836" i="4"/>
  <c r="E2836" i="4" s="1"/>
  <c r="D2837" i="4"/>
  <c r="E2837" i="4" s="1"/>
  <c r="D2838" i="4"/>
  <c r="E2838" i="4" s="1"/>
  <c r="D2839" i="4"/>
  <c r="E2839" i="4" s="1"/>
  <c r="D2840" i="4"/>
  <c r="E2840" i="4" s="1"/>
  <c r="D2841" i="4"/>
  <c r="E2841" i="4" s="1"/>
  <c r="D2842" i="4"/>
  <c r="E2842" i="4" s="1"/>
  <c r="D2843" i="4"/>
  <c r="E2843" i="4" s="1"/>
  <c r="D2844" i="4"/>
  <c r="E2844" i="4" s="1"/>
  <c r="D2845" i="4"/>
  <c r="E2845" i="4" s="1"/>
  <c r="D2846" i="4"/>
  <c r="E2846" i="4" s="1"/>
  <c r="D2847" i="4"/>
  <c r="E2847" i="4" s="1"/>
  <c r="D2848" i="4"/>
  <c r="E2848" i="4" s="1"/>
  <c r="D2849" i="4"/>
  <c r="E2849" i="4" s="1"/>
  <c r="D2850" i="4"/>
  <c r="E2850" i="4" s="1"/>
  <c r="D2851" i="4"/>
  <c r="E2851" i="4" s="1"/>
  <c r="D2852" i="4"/>
  <c r="E2852" i="4" s="1"/>
  <c r="D2853" i="4"/>
  <c r="E2853" i="4" s="1"/>
  <c r="D2854" i="4"/>
  <c r="E2854" i="4" s="1"/>
  <c r="D2855" i="4"/>
  <c r="E2855" i="4" s="1"/>
  <c r="D2856" i="4"/>
  <c r="E2856" i="4" s="1"/>
  <c r="D2857" i="4"/>
  <c r="E2857" i="4" s="1"/>
  <c r="D2858" i="4"/>
  <c r="E2858" i="4" s="1"/>
  <c r="D2859" i="4"/>
  <c r="E2859" i="4" s="1"/>
  <c r="D2860" i="4"/>
  <c r="E2860" i="4" s="1"/>
  <c r="D2861" i="4"/>
  <c r="E2861" i="4" s="1"/>
  <c r="D2862" i="4"/>
  <c r="E2862" i="4" s="1"/>
  <c r="D2863" i="4"/>
  <c r="E2863" i="4" s="1"/>
  <c r="D2864" i="4"/>
  <c r="E2864" i="4" s="1"/>
  <c r="D2865" i="4"/>
  <c r="E2865" i="4" s="1"/>
  <c r="D2866" i="4"/>
  <c r="E2866" i="4" s="1"/>
  <c r="D2867" i="4"/>
  <c r="E2867" i="4" s="1"/>
  <c r="D2868" i="4"/>
  <c r="E2868" i="4" s="1"/>
  <c r="D2869" i="4"/>
  <c r="E2869" i="4" s="1"/>
  <c r="D2870" i="4"/>
  <c r="E2870" i="4" s="1"/>
  <c r="D2871" i="4"/>
  <c r="E2871" i="4" s="1"/>
  <c r="D2872" i="4"/>
  <c r="E2872" i="4" s="1"/>
  <c r="D2873" i="4"/>
  <c r="E2873" i="4" s="1"/>
  <c r="D2874" i="4"/>
  <c r="E2874" i="4" s="1"/>
  <c r="D2875" i="4"/>
  <c r="E2875" i="4" s="1"/>
  <c r="D2876" i="4"/>
  <c r="E2876" i="4" s="1"/>
  <c r="D2877" i="4"/>
  <c r="E2877" i="4" s="1"/>
  <c r="D2878" i="4"/>
  <c r="E2878" i="4" s="1"/>
  <c r="D2879" i="4"/>
  <c r="E2879" i="4" s="1"/>
  <c r="D2880" i="4"/>
  <c r="E2880" i="4" s="1"/>
  <c r="D2881" i="4"/>
  <c r="E2881" i="4" s="1"/>
  <c r="D2882" i="4"/>
  <c r="E2882" i="4" s="1"/>
  <c r="D2883" i="4"/>
  <c r="E2883" i="4" s="1"/>
  <c r="D2884" i="4"/>
  <c r="E2884" i="4" s="1"/>
  <c r="D2885" i="4"/>
  <c r="E2885" i="4" s="1"/>
  <c r="D2886" i="4"/>
  <c r="E2886" i="4" s="1"/>
  <c r="D2887" i="4"/>
  <c r="E2887" i="4" s="1"/>
  <c r="D2888" i="4"/>
  <c r="E2888" i="4" s="1"/>
  <c r="D2889" i="4"/>
  <c r="E2889" i="4" s="1"/>
  <c r="D2890" i="4"/>
  <c r="E2890" i="4" s="1"/>
  <c r="D2891" i="4"/>
  <c r="E2891" i="4" s="1"/>
  <c r="D2892" i="4"/>
  <c r="E2892" i="4" s="1"/>
  <c r="D2893" i="4"/>
  <c r="E2893" i="4" s="1"/>
  <c r="D2894" i="4"/>
  <c r="E2894" i="4" s="1"/>
  <c r="D2895" i="4"/>
  <c r="E2895" i="4" s="1"/>
  <c r="D2896" i="4"/>
  <c r="E2896" i="4" s="1"/>
  <c r="D2897" i="4"/>
  <c r="E2897" i="4" s="1"/>
  <c r="D2898" i="4"/>
  <c r="E2898" i="4" s="1"/>
  <c r="D2899" i="4"/>
  <c r="E2899" i="4" s="1"/>
  <c r="D2900" i="4"/>
  <c r="E2900" i="4" s="1"/>
  <c r="D2901" i="4"/>
  <c r="E2901" i="4" s="1"/>
  <c r="D2902" i="4"/>
  <c r="E2902" i="4" s="1"/>
  <c r="D2903" i="4"/>
  <c r="E2903" i="4" s="1"/>
  <c r="D2904" i="4"/>
  <c r="E2904" i="4" s="1"/>
  <c r="D2905" i="4"/>
  <c r="E2905" i="4" s="1"/>
  <c r="D2906" i="4"/>
  <c r="E2906" i="4" s="1"/>
  <c r="D2907" i="4"/>
  <c r="E2907" i="4" s="1"/>
  <c r="D2908" i="4"/>
  <c r="E2908" i="4" s="1"/>
  <c r="D2909" i="4"/>
  <c r="E2909" i="4" s="1"/>
  <c r="D2910" i="4"/>
  <c r="E2910" i="4" s="1"/>
  <c r="D2911" i="4"/>
  <c r="E2911" i="4" s="1"/>
  <c r="D2912" i="4"/>
  <c r="E2912" i="4" s="1"/>
  <c r="D2913" i="4"/>
  <c r="E2913" i="4" s="1"/>
  <c r="D2914" i="4"/>
  <c r="E2914" i="4" s="1"/>
  <c r="D2915" i="4"/>
  <c r="E2915" i="4" s="1"/>
  <c r="D2916" i="4"/>
  <c r="E2916" i="4" s="1"/>
  <c r="D2917" i="4"/>
  <c r="E2917" i="4" s="1"/>
  <c r="D2918" i="4"/>
  <c r="E2918" i="4" s="1"/>
  <c r="D2919" i="4"/>
  <c r="E2919" i="4" s="1"/>
  <c r="D2920" i="4"/>
  <c r="E2920" i="4" s="1"/>
  <c r="D2921" i="4"/>
  <c r="E2921" i="4" s="1"/>
  <c r="D2922" i="4"/>
  <c r="E2922" i="4" s="1"/>
  <c r="D2923" i="4"/>
  <c r="E2923" i="4" s="1"/>
  <c r="D2924" i="4"/>
  <c r="E2924" i="4" s="1"/>
  <c r="D2925" i="4"/>
  <c r="E2925" i="4" s="1"/>
  <c r="D2926" i="4"/>
  <c r="E2926" i="4" s="1"/>
  <c r="D2927" i="4"/>
  <c r="E2927" i="4" s="1"/>
  <c r="D2928" i="4"/>
  <c r="E2928" i="4" s="1"/>
  <c r="D2929" i="4"/>
  <c r="E2929" i="4" s="1"/>
  <c r="D2930" i="4"/>
  <c r="E2930" i="4" s="1"/>
  <c r="D2931" i="4"/>
  <c r="E2931" i="4" s="1"/>
  <c r="D2932" i="4"/>
  <c r="E2932" i="4" s="1"/>
  <c r="D2933" i="4"/>
  <c r="E2933" i="4" s="1"/>
  <c r="D2934" i="4"/>
  <c r="E2934" i="4" s="1"/>
  <c r="D2935" i="4"/>
  <c r="E2935" i="4" s="1"/>
  <c r="D2936" i="4"/>
  <c r="E2936" i="4" s="1"/>
  <c r="D2937" i="4"/>
  <c r="E2937" i="4" s="1"/>
  <c r="D2938" i="4"/>
  <c r="E2938" i="4" s="1"/>
  <c r="D2939" i="4"/>
  <c r="E2939" i="4" s="1"/>
  <c r="D2940" i="4"/>
  <c r="E2940" i="4" s="1"/>
  <c r="D2941" i="4"/>
  <c r="E2941" i="4" s="1"/>
  <c r="D2942" i="4"/>
  <c r="E2942" i="4" s="1"/>
  <c r="D2943" i="4"/>
  <c r="E2943" i="4" s="1"/>
  <c r="D2944" i="4"/>
  <c r="E2944" i="4" s="1"/>
  <c r="D2945" i="4"/>
  <c r="E2945" i="4" s="1"/>
  <c r="D2946" i="4"/>
  <c r="E2946" i="4" s="1"/>
  <c r="D2947" i="4"/>
  <c r="E2947" i="4" s="1"/>
  <c r="D2948" i="4"/>
  <c r="E2948" i="4" s="1"/>
  <c r="D2949" i="4"/>
  <c r="E2949" i="4" s="1"/>
  <c r="D2950" i="4"/>
  <c r="E2950" i="4" s="1"/>
  <c r="D2951" i="4"/>
  <c r="E2951" i="4" s="1"/>
  <c r="D2952" i="4"/>
  <c r="E2952" i="4" s="1"/>
  <c r="D2953" i="4"/>
  <c r="E2953" i="4" s="1"/>
  <c r="D2954" i="4"/>
  <c r="E2954" i="4" s="1"/>
  <c r="D2955" i="4"/>
  <c r="E2955" i="4" s="1"/>
  <c r="D2956" i="4"/>
  <c r="E2956" i="4" s="1"/>
  <c r="D2957" i="4"/>
  <c r="E2957" i="4" s="1"/>
  <c r="D2958" i="4"/>
  <c r="E2958" i="4" s="1"/>
  <c r="D2959" i="4"/>
  <c r="E2959" i="4" s="1"/>
  <c r="D2960" i="4"/>
  <c r="E2960" i="4" s="1"/>
  <c r="D2961" i="4"/>
  <c r="E2961" i="4" s="1"/>
  <c r="D2962" i="4"/>
  <c r="E2962" i="4" s="1"/>
  <c r="D2963" i="4"/>
  <c r="E2963" i="4" s="1"/>
  <c r="D2964" i="4"/>
  <c r="E2964" i="4" s="1"/>
  <c r="D2965" i="4"/>
  <c r="E2965" i="4" s="1"/>
  <c r="D2966" i="4"/>
  <c r="E2966" i="4" s="1"/>
  <c r="D2967" i="4"/>
  <c r="E2967" i="4" s="1"/>
  <c r="D2968" i="4"/>
  <c r="E2968" i="4" s="1"/>
  <c r="D2969" i="4"/>
  <c r="E2969" i="4" s="1"/>
  <c r="D2970" i="4"/>
  <c r="E2970" i="4" s="1"/>
  <c r="D2971" i="4"/>
  <c r="E2971" i="4" s="1"/>
  <c r="D2972" i="4"/>
  <c r="E2972" i="4" s="1"/>
  <c r="D2973" i="4"/>
  <c r="E2973" i="4" s="1"/>
  <c r="D2974" i="4"/>
  <c r="E2974" i="4" s="1"/>
  <c r="D2975" i="4"/>
  <c r="E2975" i="4" s="1"/>
  <c r="D2976" i="4"/>
  <c r="E2976" i="4" s="1"/>
  <c r="D2977" i="4"/>
  <c r="E2977" i="4" s="1"/>
  <c r="D2978" i="4"/>
  <c r="E2978" i="4" s="1"/>
  <c r="D2979" i="4"/>
  <c r="E2979" i="4" s="1"/>
  <c r="D2980" i="4"/>
  <c r="E2980" i="4" s="1"/>
  <c r="D2981" i="4"/>
  <c r="E2981" i="4" s="1"/>
  <c r="D2982" i="4"/>
  <c r="E2982" i="4" s="1"/>
  <c r="D2983" i="4"/>
  <c r="E2983" i="4" s="1"/>
  <c r="D2984" i="4"/>
  <c r="E2984" i="4" s="1"/>
  <c r="D2985" i="4"/>
  <c r="E2985" i="4" s="1"/>
  <c r="D2986" i="4"/>
  <c r="E2986" i="4" s="1"/>
  <c r="D2987" i="4"/>
  <c r="E2987" i="4" s="1"/>
  <c r="D2988" i="4"/>
  <c r="E2988" i="4" s="1"/>
  <c r="D2989" i="4"/>
  <c r="E2989" i="4" s="1"/>
  <c r="D2990" i="4"/>
  <c r="E2990" i="4" s="1"/>
  <c r="D2991" i="4"/>
  <c r="E2991" i="4" s="1"/>
  <c r="D2992" i="4"/>
  <c r="E2992" i="4" s="1"/>
  <c r="D2993" i="4"/>
  <c r="E2993" i="4" s="1"/>
  <c r="D2994" i="4"/>
  <c r="E2994" i="4" s="1"/>
  <c r="D2995" i="4"/>
  <c r="E2995" i="4" s="1"/>
  <c r="D2996" i="4"/>
  <c r="E2996" i="4" s="1"/>
  <c r="D2997" i="4"/>
  <c r="E2997" i="4" s="1"/>
  <c r="D2998" i="4"/>
  <c r="E2998" i="4" s="1"/>
  <c r="D2999" i="4"/>
  <c r="E2999" i="4" s="1"/>
  <c r="D3000" i="4"/>
  <c r="E3000" i="4" s="1"/>
  <c r="D3001" i="4"/>
  <c r="E3001" i="4" s="1"/>
  <c r="D3002" i="4"/>
  <c r="E3002" i="4" s="1"/>
  <c r="D3003" i="4"/>
  <c r="E3003" i="4" s="1"/>
  <c r="D3004" i="4"/>
  <c r="E3004" i="4" s="1"/>
  <c r="D3005" i="4"/>
  <c r="E3005" i="4" s="1"/>
  <c r="D3006" i="4"/>
  <c r="E3006" i="4" s="1"/>
  <c r="D3007" i="4"/>
  <c r="E3007" i="4" s="1"/>
  <c r="D3008" i="4"/>
  <c r="E3008" i="4" s="1"/>
  <c r="D3009" i="4"/>
  <c r="E3009" i="4" s="1"/>
  <c r="D3010" i="4"/>
  <c r="E3010" i="4" s="1"/>
  <c r="D3011" i="4"/>
  <c r="E3011" i="4" s="1"/>
  <c r="D3012" i="4"/>
  <c r="E3012" i="4" s="1"/>
  <c r="D3013" i="4"/>
  <c r="E3013" i="4" s="1"/>
  <c r="D3014" i="4"/>
  <c r="E3014" i="4" s="1"/>
  <c r="D3015" i="4"/>
  <c r="E3015" i="4" s="1"/>
  <c r="D3016" i="4"/>
  <c r="E3016" i="4" s="1"/>
  <c r="D3017" i="4"/>
  <c r="E3017" i="4" s="1"/>
  <c r="D3018" i="4"/>
  <c r="E3018" i="4" s="1"/>
  <c r="D3019" i="4"/>
  <c r="E3019" i="4" s="1"/>
  <c r="D3020" i="4"/>
  <c r="E3020" i="4" s="1"/>
  <c r="D3021" i="4"/>
  <c r="E3021" i="4" s="1"/>
  <c r="D3022" i="4"/>
  <c r="E3022" i="4" s="1"/>
  <c r="D3023" i="4"/>
  <c r="E3023" i="4" s="1"/>
  <c r="D3024" i="4"/>
  <c r="E3024" i="4" s="1"/>
  <c r="D3025" i="4"/>
  <c r="E3025" i="4" s="1"/>
  <c r="D3026" i="4"/>
  <c r="E3026" i="4" s="1"/>
  <c r="D3027" i="4"/>
  <c r="E3027" i="4" s="1"/>
  <c r="D3028" i="4"/>
  <c r="E3028" i="4" s="1"/>
  <c r="D3029" i="4"/>
  <c r="E3029" i="4" s="1"/>
  <c r="D3030" i="4"/>
  <c r="E3030" i="4" s="1"/>
  <c r="D3031" i="4"/>
  <c r="E3031" i="4" s="1"/>
  <c r="D3032" i="4"/>
  <c r="E3032" i="4" s="1"/>
  <c r="D3033" i="4"/>
  <c r="E3033" i="4" s="1"/>
  <c r="D3034" i="4"/>
  <c r="E3034" i="4" s="1"/>
  <c r="D3035" i="4"/>
  <c r="E3035" i="4" s="1"/>
  <c r="D3036" i="4"/>
  <c r="E3036" i="4" s="1"/>
  <c r="D3037" i="4"/>
  <c r="E3037" i="4" s="1"/>
  <c r="D3038" i="4"/>
  <c r="E3038" i="4" s="1"/>
  <c r="D3039" i="4"/>
  <c r="E3039" i="4" s="1"/>
  <c r="D3040" i="4"/>
  <c r="E3040" i="4" s="1"/>
  <c r="D3041" i="4"/>
  <c r="E3041" i="4" s="1"/>
  <c r="D3042" i="4"/>
  <c r="E3042" i="4" s="1"/>
  <c r="D3043" i="4"/>
  <c r="E3043" i="4" s="1"/>
  <c r="D3044" i="4"/>
  <c r="E3044" i="4" s="1"/>
  <c r="D3045" i="4"/>
  <c r="E3045" i="4" s="1"/>
  <c r="D3046" i="4"/>
  <c r="E3046" i="4" s="1"/>
  <c r="D3047" i="4"/>
  <c r="E3047" i="4" s="1"/>
  <c r="D3048" i="4"/>
  <c r="E3048" i="4" s="1"/>
  <c r="D3049" i="4"/>
  <c r="E3049" i="4" s="1"/>
  <c r="D3050" i="4"/>
  <c r="E3050" i="4" s="1"/>
  <c r="D3051" i="4"/>
  <c r="E3051" i="4" s="1"/>
  <c r="D3052" i="4"/>
  <c r="E3052" i="4" s="1"/>
  <c r="D3053" i="4"/>
  <c r="E3053" i="4" s="1"/>
  <c r="D3054" i="4"/>
  <c r="E3054" i="4" s="1"/>
  <c r="D3055" i="4"/>
  <c r="E3055" i="4" s="1"/>
  <c r="D3056" i="4"/>
  <c r="E3056" i="4" s="1"/>
  <c r="D3057" i="4"/>
  <c r="E3057" i="4" s="1"/>
  <c r="D3058" i="4"/>
  <c r="E3058" i="4" s="1"/>
  <c r="D3059" i="4"/>
  <c r="E3059" i="4" s="1"/>
  <c r="D3060" i="4"/>
  <c r="E3060" i="4" s="1"/>
  <c r="D3061" i="4"/>
  <c r="E3061" i="4" s="1"/>
  <c r="D3062" i="4"/>
  <c r="E3062" i="4" s="1"/>
  <c r="D3063" i="4"/>
  <c r="E3063" i="4" s="1"/>
  <c r="D3064" i="4"/>
  <c r="E3064" i="4" s="1"/>
  <c r="D3065" i="4"/>
  <c r="E3065" i="4" s="1"/>
  <c r="D3066" i="4"/>
  <c r="E3066" i="4" s="1"/>
  <c r="D3067" i="4"/>
  <c r="E3067" i="4" s="1"/>
  <c r="D3068" i="4"/>
  <c r="E3068" i="4" s="1"/>
  <c r="D3069" i="4"/>
  <c r="E3069" i="4" s="1"/>
  <c r="D3070" i="4"/>
  <c r="E3070" i="4" s="1"/>
  <c r="D3071" i="4"/>
  <c r="E3071" i="4" s="1"/>
  <c r="D3072" i="4"/>
  <c r="E3072" i="4" s="1"/>
  <c r="D3073" i="4"/>
  <c r="E3073" i="4" s="1"/>
  <c r="D3074" i="4"/>
  <c r="E3074" i="4" s="1"/>
  <c r="D3075" i="4"/>
  <c r="E3075" i="4" s="1"/>
  <c r="D3076" i="4"/>
  <c r="E3076" i="4" s="1"/>
  <c r="D3077" i="4"/>
  <c r="E3077" i="4" s="1"/>
  <c r="D3078" i="4"/>
  <c r="E3078" i="4" s="1"/>
  <c r="D3079" i="4"/>
  <c r="E3079" i="4" s="1"/>
  <c r="D3080" i="4"/>
  <c r="E3080" i="4" s="1"/>
  <c r="D3081" i="4"/>
  <c r="E3081" i="4" s="1"/>
  <c r="D3082" i="4"/>
  <c r="E3082" i="4" s="1"/>
  <c r="D3083" i="4"/>
  <c r="E3083" i="4" s="1"/>
  <c r="D3084" i="4"/>
  <c r="E3084" i="4" s="1"/>
  <c r="D3085" i="4"/>
  <c r="E3085" i="4" s="1"/>
  <c r="D3086" i="4"/>
  <c r="E3086" i="4" s="1"/>
  <c r="D3087" i="4"/>
  <c r="E3087" i="4" s="1"/>
  <c r="D3088" i="4"/>
  <c r="E3088" i="4" s="1"/>
  <c r="D3089" i="4"/>
  <c r="E3089" i="4" s="1"/>
  <c r="D3090" i="4"/>
  <c r="E3090" i="4" s="1"/>
  <c r="D3091" i="4"/>
  <c r="E3091" i="4" s="1"/>
  <c r="D3092" i="4"/>
  <c r="E3092" i="4" s="1"/>
  <c r="D3093" i="4"/>
  <c r="E3093" i="4" s="1"/>
  <c r="D3094" i="4"/>
  <c r="E3094" i="4" s="1"/>
  <c r="D3095" i="4"/>
  <c r="E3095" i="4" s="1"/>
  <c r="D3096" i="4"/>
  <c r="E3096" i="4" s="1"/>
  <c r="D3097" i="4"/>
  <c r="E3097" i="4" s="1"/>
  <c r="D3098" i="4"/>
  <c r="E3098" i="4" s="1"/>
  <c r="D3099" i="4"/>
  <c r="E3099" i="4" s="1"/>
  <c r="D3100" i="4"/>
  <c r="E3100" i="4" s="1"/>
  <c r="D3101" i="4"/>
  <c r="E3101" i="4" s="1"/>
  <c r="D3102" i="4"/>
  <c r="E3102" i="4" s="1"/>
  <c r="D3103" i="4"/>
  <c r="E3103" i="4" s="1"/>
  <c r="D3104" i="4"/>
  <c r="E3104" i="4" s="1"/>
  <c r="D3105" i="4"/>
  <c r="E3105" i="4" s="1"/>
  <c r="D3106" i="4"/>
  <c r="E3106" i="4" s="1"/>
  <c r="D3107" i="4"/>
  <c r="E3107" i="4" s="1"/>
  <c r="D3108" i="4"/>
  <c r="E3108" i="4" s="1"/>
  <c r="D3109" i="4"/>
  <c r="E3109" i="4" s="1"/>
  <c r="D3110" i="4"/>
  <c r="E3110" i="4" s="1"/>
  <c r="D3111" i="4"/>
  <c r="E3111" i="4" s="1"/>
  <c r="D3112" i="4"/>
  <c r="E3112" i="4" s="1"/>
  <c r="D3113" i="4"/>
  <c r="E3113" i="4" s="1"/>
  <c r="D3114" i="4"/>
  <c r="E3114" i="4" s="1"/>
  <c r="D3115" i="4"/>
  <c r="E3115" i="4" s="1"/>
  <c r="D3116" i="4"/>
  <c r="E3116" i="4" s="1"/>
  <c r="D3117" i="4"/>
  <c r="E3117" i="4" s="1"/>
  <c r="D3118" i="4"/>
  <c r="E3118" i="4" s="1"/>
  <c r="D3119" i="4"/>
  <c r="E3119" i="4" s="1"/>
  <c r="D3120" i="4"/>
  <c r="E3120" i="4" s="1"/>
  <c r="D3121" i="4"/>
  <c r="E3121" i="4" s="1"/>
  <c r="D3122" i="4"/>
  <c r="E3122" i="4" s="1"/>
  <c r="D3123" i="4"/>
  <c r="E3123" i="4" s="1"/>
  <c r="D3124" i="4"/>
  <c r="E3124" i="4" s="1"/>
  <c r="D3125" i="4"/>
  <c r="E3125" i="4" s="1"/>
  <c r="D3126" i="4"/>
  <c r="E3126" i="4" s="1"/>
  <c r="D3127" i="4"/>
  <c r="E3127" i="4" s="1"/>
  <c r="D3128" i="4"/>
  <c r="E3128" i="4" s="1"/>
  <c r="D3129" i="4"/>
  <c r="E3129" i="4" s="1"/>
  <c r="D3130" i="4"/>
  <c r="E3130" i="4" s="1"/>
  <c r="D3131" i="4"/>
  <c r="E3131" i="4" s="1"/>
  <c r="D3132" i="4"/>
  <c r="E3132" i="4" s="1"/>
  <c r="D3133" i="4"/>
  <c r="E3133" i="4" s="1"/>
  <c r="D3134" i="4"/>
  <c r="E3134" i="4" s="1"/>
  <c r="D3135" i="4"/>
  <c r="E3135" i="4" s="1"/>
  <c r="D3136" i="4"/>
  <c r="E3136" i="4" s="1"/>
  <c r="D3137" i="4"/>
  <c r="E3137" i="4" s="1"/>
  <c r="D3138" i="4"/>
  <c r="E3138" i="4" s="1"/>
  <c r="D3139" i="4"/>
  <c r="E3139" i="4" s="1"/>
  <c r="D3140" i="4"/>
  <c r="E3140" i="4" s="1"/>
  <c r="D3141" i="4"/>
  <c r="E3141" i="4" s="1"/>
  <c r="D3142" i="4"/>
  <c r="E3142" i="4" s="1"/>
  <c r="D3143" i="4"/>
  <c r="E3143" i="4" s="1"/>
  <c r="D3144" i="4"/>
  <c r="E3144" i="4" s="1"/>
  <c r="D3145" i="4"/>
  <c r="E3145" i="4" s="1"/>
  <c r="D3146" i="4"/>
  <c r="E3146" i="4" s="1"/>
  <c r="D3147" i="4"/>
  <c r="E3147" i="4" s="1"/>
  <c r="D3148" i="4"/>
  <c r="E3148" i="4" s="1"/>
  <c r="D3149" i="4"/>
  <c r="E3149" i="4" s="1"/>
  <c r="D3150" i="4"/>
  <c r="E3150" i="4" s="1"/>
  <c r="D3151" i="4"/>
  <c r="E3151" i="4" s="1"/>
  <c r="D3152" i="4"/>
  <c r="E3152" i="4" s="1"/>
  <c r="D3153" i="4"/>
  <c r="E3153" i="4" s="1"/>
  <c r="D3154" i="4"/>
  <c r="E3154" i="4" s="1"/>
  <c r="D3155" i="4"/>
  <c r="E3155" i="4" s="1"/>
  <c r="D3156" i="4"/>
  <c r="E3156" i="4" s="1"/>
  <c r="D3157" i="4"/>
  <c r="E3157" i="4" s="1"/>
  <c r="D3158" i="4"/>
  <c r="E3158" i="4" s="1"/>
  <c r="D3159" i="4"/>
  <c r="E3159" i="4" s="1"/>
  <c r="D3160" i="4"/>
  <c r="E3160" i="4" s="1"/>
  <c r="D3161" i="4"/>
  <c r="E3161" i="4" s="1"/>
  <c r="D3162" i="4"/>
  <c r="E3162" i="4" s="1"/>
  <c r="D3163" i="4"/>
  <c r="E3163" i="4" s="1"/>
  <c r="D3164" i="4"/>
  <c r="E3164" i="4" s="1"/>
  <c r="D3165" i="4"/>
  <c r="E3165" i="4" s="1"/>
  <c r="D3166" i="4"/>
  <c r="E3166" i="4" s="1"/>
  <c r="D3167" i="4"/>
  <c r="E3167" i="4" s="1"/>
  <c r="D3168" i="4"/>
  <c r="E3168" i="4" s="1"/>
  <c r="D3169" i="4"/>
  <c r="E3169" i="4" s="1"/>
  <c r="D3170" i="4"/>
  <c r="E3170" i="4" s="1"/>
  <c r="D3171" i="4"/>
  <c r="E3171" i="4" s="1"/>
  <c r="D3172" i="4"/>
  <c r="E3172" i="4" s="1"/>
  <c r="D3173" i="4"/>
  <c r="E3173" i="4" s="1"/>
  <c r="D3174" i="4"/>
  <c r="E3174" i="4" s="1"/>
  <c r="D3175" i="4"/>
  <c r="E3175" i="4" s="1"/>
  <c r="D3176" i="4"/>
  <c r="E3176" i="4" s="1"/>
  <c r="D3177" i="4"/>
  <c r="E3177" i="4" s="1"/>
  <c r="D3178" i="4"/>
  <c r="E3178" i="4" s="1"/>
  <c r="D3179" i="4"/>
  <c r="E3179" i="4" s="1"/>
  <c r="D3180" i="4"/>
  <c r="E3180" i="4" s="1"/>
  <c r="D3181" i="4"/>
  <c r="E3181" i="4" s="1"/>
  <c r="D3182" i="4"/>
  <c r="E3182" i="4" s="1"/>
  <c r="D3183" i="4"/>
  <c r="E3183" i="4" s="1"/>
  <c r="D3184" i="4"/>
  <c r="E3184" i="4" s="1"/>
  <c r="D3185" i="4"/>
  <c r="E3185" i="4" s="1"/>
  <c r="D3186" i="4"/>
  <c r="E3186" i="4" s="1"/>
  <c r="D3187" i="4"/>
  <c r="E3187" i="4" s="1"/>
  <c r="D3188" i="4"/>
  <c r="E3188" i="4" s="1"/>
  <c r="D3189" i="4"/>
  <c r="E3189" i="4" s="1"/>
  <c r="D3190" i="4"/>
  <c r="E3190" i="4" s="1"/>
  <c r="D3191" i="4"/>
  <c r="E3191" i="4" s="1"/>
  <c r="D3192" i="4"/>
  <c r="E3192" i="4" s="1"/>
  <c r="D3193" i="4"/>
  <c r="E3193" i="4" s="1"/>
  <c r="D3194" i="4"/>
  <c r="E3194" i="4" s="1"/>
  <c r="D3195" i="4"/>
  <c r="E3195" i="4" s="1"/>
  <c r="D3196" i="4"/>
  <c r="E3196" i="4" s="1"/>
  <c r="D3197" i="4"/>
  <c r="E3197" i="4" s="1"/>
  <c r="D3198" i="4"/>
  <c r="E3198" i="4" s="1"/>
  <c r="D3199" i="4"/>
  <c r="E3199" i="4" s="1"/>
  <c r="D3200" i="4"/>
  <c r="E3200" i="4" s="1"/>
  <c r="D3201" i="4"/>
  <c r="E3201" i="4" s="1"/>
  <c r="D3202" i="4"/>
  <c r="E3202" i="4" s="1"/>
  <c r="D3203" i="4"/>
  <c r="E3203" i="4" s="1"/>
  <c r="D3204" i="4"/>
  <c r="E3204" i="4" s="1"/>
  <c r="D3205" i="4"/>
  <c r="E3205" i="4" s="1"/>
  <c r="D3206" i="4"/>
  <c r="E3206" i="4" s="1"/>
  <c r="D3207" i="4"/>
  <c r="E3207" i="4" s="1"/>
  <c r="D3208" i="4"/>
  <c r="E3208" i="4" s="1"/>
  <c r="D3209" i="4"/>
  <c r="E3209" i="4" s="1"/>
  <c r="D3210" i="4"/>
  <c r="E3210" i="4" s="1"/>
  <c r="D3211" i="4"/>
  <c r="E3211" i="4" s="1"/>
  <c r="D3212" i="4"/>
  <c r="E3212" i="4" s="1"/>
  <c r="D3213" i="4"/>
  <c r="E3213" i="4" s="1"/>
  <c r="D3214" i="4"/>
  <c r="E3214" i="4" s="1"/>
  <c r="D3215" i="4"/>
  <c r="E3215" i="4" s="1"/>
  <c r="D3216" i="4"/>
  <c r="E3216" i="4" s="1"/>
  <c r="D3217" i="4"/>
  <c r="E3217" i="4" s="1"/>
  <c r="D3218" i="4"/>
  <c r="E3218" i="4" s="1"/>
  <c r="D3219" i="4"/>
  <c r="E3219" i="4" s="1"/>
  <c r="D3220" i="4"/>
  <c r="E3220" i="4" s="1"/>
  <c r="D3221" i="4"/>
  <c r="E3221" i="4" s="1"/>
  <c r="D3222" i="4"/>
  <c r="E3222" i="4" s="1"/>
  <c r="D3223" i="4"/>
  <c r="E3223" i="4" s="1"/>
  <c r="D3224" i="4"/>
  <c r="E3224" i="4" s="1"/>
  <c r="D3225" i="4"/>
  <c r="E3225" i="4" s="1"/>
  <c r="D3226" i="4"/>
  <c r="E3226" i="4" s="1"/>
  <c r="D3227" i="4"/>
  <c r="E3227" i="4" s="1"/>
  <c r="D3228" i="4"/>
  <c r="E3228" i="4" s="1"/>
  <c r="D3229" i="4"/>
  <c r="E3229" i="4" s="1"/>
  <c r="D3230" i="4"/>
  <c r="E3230" i="4" s="1"/>
  <c r="D3231" i="4"/>
  <c r="E3231" i="4" s="1"/>
  <c r="D3232" i="4"/>
  <c r="E3232" i="4" s="1"/>
  <c r="D3233" i="4"/>
  <c r="E3233" i="4" s="1"/>
  <c r="D3234" i="4"/>
  <c r="E3234" i="4" s="1"/>
  <c r="D3235" i="4"/>
  <c r="E3235" i="4" s="1"/>
  <c r="D3236" i="4"/>
  <c r="E3236" i="4" s="1"/>
  <c r="D3237" i="4"/>
  <c r="E3237" i="4" s="1"/>
  <c r="D3238" i="4"/>
  <c r="E3238" i="4" s="1"/>
  <c r="D3239" i="4"/>
  <c r="E3239" i="4" s="1"/>
  <c r="D3240" i="4"/>
  <c r="E3240" i="4" s="1"/>
  <c r="D3241" i="4"/>
  <c r="E3241" i="4" s="1"/>
  <c r="D3242" i="4"/>
  <c r="E3242" i="4" s="1"/>
  <c r="D3243" i="4"/>
  <c r="E3243" i="4" s="1"/>
  <c r="D3244" i="4"/>
  <c r="E3244" i="4" s="1"/>
  <c r="D3245" i="4"/>
  <c r="E3245" i="4" s="1"/>
  <c r="D3246" i="4"/>
  <c r="E3246" i="4" s="1"/>
  <c r="D3247" i="4"/>
  <c r="E3247" i="4" s="1"/>
  <c r="D3248" i="4"/>
  <c r="E3248" i="4" s="1"/>
  <c r="D3249" i="4"/>
  <c r="E3249" i="4" s="1"/>
  <c r="D3250" i="4"/>
  <c r="E3250" i="4" s="1"/>
  <c r="D3251" i="4"/>
  <c r="E3251" i="4" s="1"/>
  <c r="D3252" i="4"/>
  <c r="E3252" i="4" s="1"/>
  <c r="D3253" i="4"/>
  <c r="E3253" i="4" s="1"/>
  <c r="D3254" i="4"/>
  <c r="E3254" i="4" s="1"/>
  <c r="D3255" i="4"/>
  <c r="E3255" i="4" s="1"/>
  <c r="D3256" i="4"/>
  <c r="E3256" i="4" s="1"/>
  <c r="D3257" i="4"/>
  <c r="E3257" i="4" s="1"/>
  <c r="D3258" i="4"/>
  <c r="E3258" i="4" s="1"/>
  <c r="D3259" i="4"/>
  <c r="E3259" i="4" s="1"/>
  <c r="D3260" i="4"/>
  <c r="E3260" i="4" s="1"/>
  <c r="D3261" i="4"/>
  <c r="E3261" i="4" s="1"/>
  <c r="D3262" i="4"/>
  <c r="E3262" i="4" s="1"/>
  <c r="D3263" i="4"/>
  <c r="E3263" i="4" s="1"/>
  <c r="D3264" i="4"/>
  <c r="E3264" i="4" s="1"/>
  <c r="D3265" i="4"/>
  <c r="E3265" i="4" s="1"/>
  <c r="D3266" i="4"/>
  <c r="E3266" i="4" s="1"/>
  <c r="D3267" i="4"/>
  <c r="E3267" i="4" s="1"/>
  <c r="D3268" i="4"/>
  <c r="E3268" i="4" s="1"/>
  <c r="D3269" i="4"/>
  <c r="E3269" i="4" s="1"/>
  <c r="D3270" i="4"/>
  <c r="E3270" i="4" s="1"/>
  <c r="D3271" i="4"/>
  <c r="E3271" i="4" s="1"/>
  <c r="D3272" i="4"/>
  <c r="E3272" i="4" s="1"/>
  <c r="D3273" i="4"/>
  <c r="E3273" i="4" s="1"/>
  <c r="D3274" i="4"/>
  <c r="E3274" i="4" s="1"/>
  <c r="D3275" i="4"/>
  <c r="E3275" i="4" s="1"/>
  <c r="D3276" i="4"/>
  <c r="E3276" i="4" s="1"/>
  <c r="D3277" i="4"/>
  <c r="E3277" i="4" s="1"/>
  <c r="D3278" i="4"/>
  <c r="E3278" i="4" s="1"/>
  <c r="D3279" i="4"/>
  <c r="E3279" i="4" s="1"/>
  <c r="D3280" i="4"/>
  <c r="E3280" i="4" s="1"/>
  <c r="D3281" i="4"/>
  <c r="E3281" i="4" s="1"/>
  <c r="D3282" i="4"/>
  <c r="E3282" i="4" s="1"/>
  <c r="D3283" i="4"/>
  <c r="E3283" i="4" s="1"/>
  <c r="D3284" i="4"/>
  <c r="E3284" i="4" s="1"/>
  <c r="D3285" i="4"/>
  <c r="E3285" i="4" s="1"/>
  <c r="D3286" i="4"/>
  <c r="E3286" i="4" s="1"/>
  <c r="D3287" i="4"/>
  <c r="E3287" i="4" s="1"/>
  <c r="D3288" i="4"/>
  <c r="E3288" i="4" s="1"/>
  <c r="D3289" i="4"/>
  <c r="E3289" i="4" s="1"/>
  <c r="D3290" i="4"/>
  <c r="E3290" i="4" s="1"/>
  <c r="D3291" i="4"/>
  <c r="E3291" i="4" s="1"/>
  <c r="D3292" i="4"/>
  <c r="E3292" i="4" s="1"/>
  <c r="D3293" i="4"/>
  <c r="E3293" i="4" s="1"/>
  <c r="D3294" i="4"/>
  <c r="E3294" i="4" s="1"/>
  <c r="D3295" i="4"/>
  <c r="E3295" i="4" s="1"/>
  <c r="D3296" i="4"/>
  <c r="E3296" i="4" s="1"/>
  <c r="D3297" i="4"/>
  <c r="E3297" i="4" s="1"/>
  <c r="D3298" i="4"/>
  <c r="E3298" i="4" s="1"/>
  <c r="D3299" i="4"/>
  <c r="E3299" i="4" s="1"/>
  <c r="D3300" i="4"/>
  <c r="E3300" i="4" s="1"/>
  <c r="D3301" i="4"/>
  <c r="E3301" i="4" s="1"/>
  <c r="D3302" i="4"/>
  <c r="E3302" i="4" s="1"/>
  <c r="D3303" i="4"/>
  <c r="E3303" i="4" s="1"/>
  <c r="D3304" i="4"/>
  <c r="E3304" i="4" s="1"/>
  <c r="D3305" i="4"/>
  <c r="E3305" i="4" s="1"/>
  <c r="D3306" i="4"/>
  <c r="E3306" i="4" s="1"/>
  <c r="D3307" i="4"/>
  <c r="E3307" i="4" s="1"/>
  <c r="D3308" i="4"/>
  <c r="E3308" i="4" s="1"/>
  <c r="D3309" i="4"/>
  <c r="E3309" i="4" s="1"/>
  <c r="D3310" i="4"/>
  <c r="E3310" i="4" s="1"/>
  <c r="D3311" i="4"/>
  <c r="E3311" i="4" s="1"/>
  <c r="D3312" i="4"/>
  <c r="E3312" i="4" s="1"/>
  <c r="D3313" i="4"/>
  <c r="E3313" i="4" s="1"/>
  <c r="D3314" i="4"/>
  <c r="E3314" i="4" s="1"/>
  <c r="D3315" i="4"/>
  <c r="E3315" i="4" s="1"/>
  <c r="D3316" i="4"/>
  <c r="E3316" i="4" s="1"/>
  <c r="D3317" i="4"/>
  <c r="E3317" i="4" s="1"/>
  <c r="D3318" i="4"/>
  <c r="E3318" i="4" s="1"/>
  <c r="D3319" i="4"/>
  <c r="E3319" i="4" s="1"/>
  <c r="D3320" i="4"/>
  <c r="E3320" i="4" s="1"/>
  <c r="D3321" i="4"/>
  <c r="E3321" i="4" s="1"/>
  <c r="D3322" i="4"/>
  <c r="E3322" i="4" s="1"/>
  <c r="D3323" i="4"/>
  <c r="E3323" i="4" s="1"/>
  <c r="D3324" i="4"/>
  <c r="E3324" i="4" s="1"/>
  <c r="D3325" i="4"/>
  <c r="E3325" i="4" s="1"/>
  <c r="D3326" i="4"/>
  <c r="E3326" i="4" s="1"/>
  <c r="D3327" i="4"/>
  <c r="E3327" i="4" s="1"/>
  <c r="D3328" i="4"/>
  <c r="E3328" i="4" s="1"/>
  <c r="D3329" i="4"/>
  <c r="E3329" i="4" s="1"/>
  <c r="D3330" i="4"/>
  <c r="E3330" i="4" s="1"/>
  <c r="D3331" i="4"/>
  <c r="E3331" i="4" s="1"/>
  <c r="D3332" i="4"/>
  <c r="E3332" i="4" s="1"/>
  <c r="D3333" i="4"/>
  <c r="E3333" i="4" s="1"/>
  <c r="D3334" i="4"/>
  <c r="E3334" i="4" s="1"/>
  <c r="D3335" i="4"/>
  <c r="E3335" i="4" s="1"/>
  <c r="D3336" i="4"/>
  <c r="E3336" i="4" s="1"/>
  <c r="D3337" i="4"/>
  <c r="E3337" i="4" s="1"/>
  <c r="D3338" i="4"/>
  <c r="E3338" i="4" s="1"/>
  <c r="D3339" i="4"/>
  <c r="E3339" i="4" s="1"/>
  <c r="D3340" i="4"/>
  <c r="E3340" i="4" s="1"/>
  <c r="D3341" i="4"/>
  <c r="E3341" i="4" s="1"/>
  <c r="D3342" i="4"/>
  <c r="E3342" i="4" s="1"/>
  <c r="D3343" i="4"/>
  <c r="E3343" i="4" s="1"/>
  <c r="D3344" i="4"/>
  <c r="E3344" i="4" s="1"/>
  <c r="D3345" i="4"/>
  <c r="E3345" i="4" s="1"/>
  <c r="D3346" i="4"/>
  <c r="E3346" i="4" s="1"/>
  <c r="D3347" i="4"/>
  <c r="E3347" i="4" s="1"/>
  <c r="D3348" i="4"/>
  <c r="E3348" i="4" s="1"/>
  <c r="D3349" i="4"/>
  <c r="E3349" i="4" s="1"/>
  <c r="D3350" i="4"/>
  <c r="E3350" i="4" s="1"/>
  <c r="D3351" i="4"/>
  <c r="E3351" i="4" s="1"/>
  <c r="D3352" i="4"/>
  <c r="E3352" i="4" s="1"/>
  <c r="D3353" i="4"/>
  <c r="E3353" i="4" s="1"/>
  <c r="D3354" i="4"/>
  <c r="E3354" i="4" s="1"/>
  <c r="D3355" i="4"/>
  <c r="E3355" i="4" s="1"/>
  <c r="D3356" i="4"/>
  <c r="E3356" i="4" s="1"/>
  <c r="D3357" i="4"/>
  <c r="E3357" i="4" s="1"/>
  <c r="D3358" i="4"/>
  <c r="E3358" i="4" s="1"/>
  <c r="D3359" i="4"/>
  <c r="E3359" i="4" s="1"/>
  <c r="D3360" i="4"/>
  <c r="E3360" i="4" s="1"/>
  <c r="D3361" i="4"/>
  <c r="E3361" i="4" s="1"/>
  <c r="D3362" i="4"/>
  <c r="E3362" i="4" s="1"/>
  <c r="D3363" i="4"/>
  <c r="E3363" i="4" s="1"/>
  <c r="D3364" i="4"/>
  <c r="E3364" i="4" s="1"/>
  <c r="D3365" i="4"/>
  <c r="E3365" i="4" s="1"/>
  <c r="D3366" i="4"/>
  <c r="E3366" i="4" s="1"/>
  <c r="D3367" i="4"/>
  <c r="E3367" i="4" s="1"/>
  <c r="D3368" i="4"/>
  <c r="E3368" i="4" s="1"/>
  <c r="D3369" i="4"/>
  <c r="E3369" i="4" s="1"/>
  <c r="D3370" i="4"/>
  <c r="E3370" i="4" s="1"/>
  <c r="D3371" i="4"/>
  <c r="E3371" i="4" s="1"/>
  <c r="D3372" i="4"/>
  <c r="E3372" i="4" s="1"/>
  <c r="D3373" i="4"/>
  <c r="E3373" i="4" s="1"/>
  <c r="D3374" i="4"/>
  <c r="E3374" i="4" s="1"/>
  <c r="D3375" i="4"/>
  <c r="E3375" i="4" s="1"/>
  <c r="D3376" i="4"/>
  <c r="E3376" i="4" s="1"/>
  <c r="D3377" i="4"/>
  <c r="E3377" i="4" s="1"/>
  <c r="D3378" i="4"/>
  <c r="E3378" i="4" s="1"/>
  <c r="D3379" i="4"/>
  <c r="E3379" i="4" s="1"/>
  <c r="D3380" i="4"/>
  <c r="E3380" i="4" s="1"/>
  <c r="D3381" i="4"/>
  <c r="E3381" i="4" s="1"/>
  <c r="D3382" i="4"/>
  <c r="E3382" i="4" s="1"/>
  <c r="D3383" i="4"/>
  <c r="E3383" i="4" s="1"/>
  <c r="D3384" i="4"/>
  <c r="E3384" i="4" s="1"/>
  <c r="D3385" i="4"/>
  <c r="E3385" i="4" s="1"/>
  <c r="D3386" i="4"/>
  <c r="E3386" i="4" s="1"/>
  <c r="D3387" i="4"/>
  <c r="E3387" i="4" s="1"/>
  <c r="D3388" i="4"/>
  <c r="E3388" i="4" s="1"/>
  <c r="D3389" i="4"/>
  <c r="E3389" i="4" s="1"/>
  <c r="D3390" i="4"/>
  <c r="E3390" i="4" s="1"/>
  <c r="D3391" i="4"/>
  <c r="E3391" i="4" s="1"/>
  <c r="D3392" i="4"/>
  <c r="E3392" i="4" s="1"/>
  <c r="D3393" i="4"/>
  <c r="E3393" i="4" s="1"/>
  <c r="D3394" i="4"/>
  <c r="E3394" i="4" s="1"/>
  <c r="D3395" i="4"/>
  <c r="E3395" i="4" s="1"/>
  <c r="D3396" i="4"/>
  <c r="E3396" i="4" s="1"/>
  <c r="D3397" i="4"/>
  <c r="E3397" i="4" s="1"/>
  <c r="D3398" i="4"/>
  <c r="E3398" i="4" s="1"/>
  <c r="D3399" i="4"/>
  <c r="E3399" i="4" s="1"/>
  <c r="D3400" i="4"/>
  <c r="E3400" i="4" s="1"/>
  <c r="D3401" i="4"/>
  <c r="E3401" i="4" s="1"/>
  <c r="D3402" i="4"/>
  <c r="E3402" i="4" s="1"/>
  <c r="D3403" i="4"/>
  <c r="E3403" i="4" s="1"/>
  <c r="D3404" i="4"/>
  <c r="E3404" i="4" s="1"/>
  <c r="D3405" i="4"/>
  <c r="E3405" i="4" s="1"/>
  <c r="D3406" i="4"/>
  <c r="E3406" i="4" s="1"/>
  <c r="D3407" i="4"/>
  <c r="E3407" i="4" s="1"/>
  <c r="D3408" i="4"/>
  <c r="E3408" i="4" s="1"/>
  <c r="D3409" i="4"/>
  <c r="E3409" i="4" s="1"/>
  <c r="D3410" i="4"/>
  <c r="E3410" i="4" s="1"/>
  <c r="D3411" i="4"/>
  <c r="E3411" i="4" s="1"/>
  <c r="D3412" i="4"/>
  <c r="E3412" i="4" s="1"/>
  <c r="D3413" i="4"/>
  <c r="E3413" i="4" s="1"/>
  <c r="D3414" i="4"/>
  <c r="E3414" i="4" s="1"/>
  <c r="D3415" i="4"/>
  <c r="E3415" i="4" s="1"/>
  <c r="D3416" i="4"/>
  <c r="E3416" i="4" s="1"/>
  <c r="D3417" i="4"/>
  <c r="E3417" i="4" s="1"/>
  <c r="D3418" i="4"/>
  <c r="E3418" i="4" s="1"/>
  <c r="D3419" i="4"/>
  <c r="E3419" i="4" s="1"/>
  <c r="D3420" i="4"/>
  <c r="E3420" i="4" s="1"/>
  <c r="D3421" i="4"/>
  <c r="E3421" i="4" s="1"/>
  <c r="D3422" i="4"/>
  <c r="E3422" i="4" s="1"/>
  <c r="D3423" i="4"/>
  <c r="E3423" i="4" s="1"/>
  <c r="D3424" i="4"/>
  <c r="E3424" i="4" s="1"/>
  <c r="D3425" i="4"/>
  <c r="E3425" i="4" s="1"/>
  <c r="D3426" i="4"/>
  <c r="E3426" i="4" s="1"/>
  <c r="D3427" i="4"/>
  <c r="E3427" i="4" s="1"/>
  <c r="D3428" i="4"/>
  <c r="E3428" i="4" s="1"/>
  <c r="D3429" i="4"/>
  <c r="E3429" i="4" s="1"/>
  <c r="D3430" i="4"/>
  <c r="E3430" i="4" s="1"/>
  <c r="D3431" i="4"/>
  <c r="E3431" i="4" s="1"/>
  <c r="D3432" i="4"/>
  <c r="E3432" i="4" s="1"/>
  <c r="D3433" i="4"/>
  <c r="E3433" i="4" s="1"/>
  <c r="D3434" i="4"/>
  <c r="E3434" i="4" s="1"/>
  <c r="D3435" i="4"/>
  <c r="E3435" i="4" s="1"/>
  <c r="D3436" i="4"/>
  <c r="E3436" i="4" s="1"/>
  <c r="D3437" i="4"/>
  <c r="E3437" i="4" s="1"/>
  <c r="D3438" i="4"/>
  <c r="E3438" i="4" s="1"/>
  <c r="D3439" i="4"/>
  <c r="E3439" i="4" s="1"/>
  <c r="D3440" i="4"/>
  <c r="E3440" i="4" s="1"/>
  <c r="D3441" i="4"/>
  <c r="E3441" i="4" s="1"/>
  <c r="D3442" i="4"/>
  <c r="E3442" i="4" s="1"/>
  <c r="D3443" i="4"/>
  <c r="E3443" i="4" s="1"/>
  <c r="D3444" i="4"/>
  <c r="E3444" i="4" s="1"/>
  <c r="D3445" i="4"/>
  <c r="E3445" i="4" s="1"/>
  <c r="D3446" i="4"/>
  <c r="E3446" i="4" s="1"/>
  <c r="D3447" i="4"/>
  <c r="E3447" i="4" s="1"/>
  <c r="D3448" i="4"/>
  <c r="E3448" i="4" s="1"/>
  <c r="D3449" i="4"/>
  <c r="E3449" i="4" s="1"/>
  <c r="D3450" i="4"/>
  <c r="E3450" i="4" s="1"/>
  <c r="D3451" i="4"/>
  <c r="E3451" i="4" s="1"/>
  <c r="D3452" i="4"/>
  <c r="E3452" i="4" s="1"/>
  <c r="D3453" i="4"/>
  <c r="E3453" i="4" s="1"/>
  <c r="D3454" i="4"/>
  <c r="E3454" i="4" s="1"/>
  <c r="D3455" i="4"/>
  <c r="E3455" i="4" s="1"/>
  <c r="D3456" i="4"/>
  <c r="E3456" i="4" s="1"/>
  <c r="D3457" i="4"/>
  <c r="E3457" i="4" s="1"/>
  <c r="D3458" i="4"/>
  <c r="E3458" i="4" s="1"/>
  <c r="D3459" i="4"/>
  <c r="E3459" i="4" s="1"/>
  <c r="D3460" i="4"/>
  <c r="E3460" i="4" s="1"/>
  <c r="D3461" i="4"/>
  <c r="E3461" i="4" s="1"/>
  <c r="D3462" i="4"/>
  <c r="E3462" i="4" s="1"/>
  <c r="D3463" i="4"/>
  <c r="E3463" i="4" s="1"/>
  <c r="D3464" i="4"/>
  <c r="E3464" i="4" s="1"/>
  <c r="D3465" i="4"/>
  <c r="E3465" i="4" s="1"/>
  <c r="D3466" i="4"/>
  <c r="E3466" i="4" s="1"/>
  <c r="D3467" i="4"/>
  <c r="E3467" i="4" s="1"/>
  <c r="D3468" i="4"/>
  <c r="E3468" i="4" s="1"/>
  <c r="D3469" i="4"/>
  <c r="E3469" i="4" s="1"/>
  <c r="D3470" i="4"/>
  <c r="E3470" i="4" s="1"/>
  <c r="D3471" i="4"/>
  <c r="E3471" i="4" s="1"/>
  <c r="D3472" i="4"/>
  <c r="E3472" i="4" s="1"/>
  <c r="D3473" i="4"/>
  <c r="E3473" i="4" s="1"/>
  <c r="D3474" i="4"/>
  <c r="E3474" i="4" s="1"/>
  <c r="D3475" i="4"/>
  <c r="E3475" i="4" s="1"/>
  <c r="D3476" i="4"/>
  <c r="E3476" i="4" s="1"/>
  <c r="D3477" i="4"/>
  <c r="E3477" i="4" s="1"/>
  <c r="D3478" i="4"/>
  <c r="E3478" i="4" s="1"/>
  <c r="D3479" i="4"/>
  <c r="E3479" i="4" s="1"/>
  <c r="D3480" i="4"/>
  <c r="E3480" i="4" s="1"/>
  <c r="D3481" i="4"/>
  <c r="E3481" i="4" s="1"/>
  <c r="D3482" i="4"/>
  <c r="E3482" i="4" s="1"/>
  <c r="D3483" i="4"/>
  <c r="E3483" i="4" s="1"/>
  <c r="D3484" i="4"/>
  <c r="E3484" i="4" s="1"/>
  <c r="D3485" i="4"/>
  <c r="E3485" i="4" s="1"/>
  <c r="D3486" i="4"/>
  <c r="E3486" i="4" s="1"/>
  <c r="D3487" i="4"/>
  <c r="E3487" i="4" s="1"/>
  <c r="D3488" i="4"/>
  <c r="E3488" i="4" s="1"/>
  <c r="D3489" i="4"/>
  <c r="E3489" i="4" s="1"/>
  <c r="D3490" i="4"/>
  <c r="E3490" i="4" s="1"/>
  <c r="D3491" i="4"/>
  <c r="E3491" i="4" s="1"/>
  <c r="D3492" i="4"/>
  <c r="E3492" i="4" s="1"/>
  <c r="D3493" i="4"/>
  <c r="E3493" i="4" s="1"/>
  <c r="D3494" i="4"/>
  <c r="E3494" i="4" s="1"/>
  <c r="D3495" i="4"/>
  <c r="E3495" i="4" s="1"/>
  <c r="D3496" i="4"/>
  <c r="E3496" i="4" s="1"/>
  <c r="D3497" i="4"/>
  <c r="E3497" i="4" s="1"/>
  <c r="D3498" i="4"/>
  <c r="E3498" i="4" s="1"/>
  <c r="D3499" i="4"/>
  <c r="E3499" i="4" s="1"/>
  <c r="D3500" i="4"/>
  <c r="E3500" i="4" s="1"/>
  <c r="D3501" i="4"/>
  <c r="E3501" i="4" s="1"/>
  <c r="D3502" i="4"/>
  <c r="E3502" i="4" s="1"/>
  <c r="D3503" i="4"/>
  <c r="E3503" i="4" s="1"/>
  <c r="D3504" i="4"/>
  <c r="E3504" i="4" s="1"/>
  <c r="D3505" i="4"/>
  <c r="E3505" i="4" s="1"/>
  <c r="D3506" i="4"/>
  <c r="E3506" i="4" s="1"/>
  <c r="D3507" i="4"/>
  <c r="E3507" i="4" s="1"/>
  <c r="D3508" i="4"/>
  <c r="E3508" i="4" s="1"/>
  <c r="D3509" i="4"/>
  <c r="E3509" i="4" s="1"/>
  <c r="D3510" i="4"/>
  <c r="E3510" i="4" s="1"/>
  <c r="D3511" i="4"/>
  <c r="E3511" i="4" s="1"/>
  <c r="D3512" i="4"/>
  <c r="E3512" i="4" s="1"/>
  <c r="D3513" i="4"/>
  <c r="E3513" i="4" s="1"/>
  <c r="D3514" i="4"/>
  <c r="E3514" i="4" s="1"/>
  <c r="D3515" i="4"/>
  <c r="E3515" i="4" s="1"/>
  <c r="D3516" i="4"/>
  <c r="E3516" i="4" s="1"/>
  <c r="D3517" i="4"/>
  <c r="E3517" i="4" s="1"/>
  <c r="D3518" i="4"/>
  <c r="E3518" i="4" s="1"/>
  <c r="D3519" i="4"/>
  <c r="E3519" i="4" s="1"/>
  <c r="D3520" i="4"/>
  <c r="E3520" i="4" s="1"/>
  <c r="D3521" i="4"/>
  <c r="E3521" i="4" s="1"/>
  <c r="D3522" i="4"/>
  <c r="E3522" i="4" s="1"/>
  <c r="D3523" i="4"/>
  <c r="E3523" i="4" s="1"/>
  <c r="D3524" i="4"/>
  <c r="E3524" i="4" s="1"/>
  <c r="D3525" i="4"/>
  <c r="E3525" i="4" s="1"/>
  <c r="D3526" i="4"/>
  <c r="E3526" i="4" s="1"/>
  <c r="D3527" i="4"/>
  <c r="E3527" i="4" s="1"/>
  <c r="D3528" i="4"/>
  <c r="E3528" i="4" s="1"/>
  <c r="D3529" i="4"/>
  <c r="E3529" i="4" s="1"/>
  <c r="D3530" i="4"/>
  <c r="E3530" i="4" s="1"/>
  <c r="D3531" i="4"/>
  <c r="E3531" i="4" s="1"/>
  <c r="D3532" i="4"/>
  <c r="E3532" i="4" s="1"/>
  <c r="D3533" i="4"/>
  <c r="E3533" i="4" s="1"/>
  <c r="D3534" i="4"/>
  <c r="E3534" i="4" s="1"/>
  <c r="D3535" i="4"/>
  <c r="E3535" i="4" s="1"/>
  <c r="D3536" i="4"/>
  <c r="E3536" i="4" s="1"/>
  <c r="D3537" i="4"/>
  <c r="E3537" i="4" s="1"/>
  <c r="D3538" i="4"/>
  <c r="E3538" i="4" s="1"/>
  <c r="D3539" i="4"/>
  <c r="E3539" i="4" s="1"/>
  <c r="D3540" i="4"/>
  <c r="E3540" i="4" s="1"/>
  <c r="D3541" i="4"/>
  <c r="E3541" i="4" s="1"/>
  <c r="D3542" i="4"/>
  <c r="E3542" i="4" s="1"/>
  <c r="D3543" i="4"/>
  <c r="E3543" i="4" s="1"/>
  <c r="D3544" i="4"/>
  <c r="E3544" i="4" s="1"/>
  <c r="D3545" i="4"/>
  <c r="E3545" i="4" s="1"/>
  <c r="D3546" i="4"/>
  <c r="E3546" i="4" s="1"/>
  <c r="D3547" i="4"/>
  <c r="E3547" i="4" s="1"/>
  <c r="D3548" i="4"/>
  <c r="E3548" i="4" s="1"/>
  <c r="D3549" i="4"/>
  <c r="E3549" i="4" s="1"/>
  <c r="D3550" i="4"/>
  <c r="E3550" i="4" s="1"/>
  <c r="D3551" i="4"/>
  <c r="E3551" i="4" s="1"/>
  <c r="D3552" i="4"/>
  <c r="E3552" i="4" s="1"/>
  <c r="D3553" i="4"/>
  <c r="E3553" i="4" s="1"/>
  <c r="D3554" i="4"/>
  <c r="E3554" i="4" s="1"/>
  <c r="D3555" i="4"/>
  <c r="E3555" i="4" s="1"/>
  <c r="D3556" i="4"/>
  <c r="E3556" i="4" s="1"/>
  <c r="D3557" i="4"/>
  <c r="E3557" i="4" s="1"/>
  <c r="D3558" i="4"/>
  <c r="E3558" i="4" s="1"/>
  <c r="D3559" i="4"/>
  <c r="E3559" i="4" s="1"/>
  <c r="D3560" i="4"/>
  <c r="E3560" i="4" s="1"/>
  <c r="D3561" i="4"/>
  <c r="E3561" i="4" s="1"/>
  <c r="D3562" i="4"/>
  <c r="E3562" i="4" s="1"/>
  <c r="D3563" i="4"/>
  <c r="E3563" i="4" s="1"/>
  <c r="D3564" i="4"/>
  <c r="E3564" i="4" s="1"/>
  <c r="D3565" i="4"/>
  <c r="E3565" i="4" s="1"/>
  <c r="D3566" i="4"/>
  <c r="E3566" i="4" s="1"/>
  <c r="D3567" i="4"/>
  <c r="E3567" i="4" s="1"/>
  <c r="D3568" i="4"/>
  <c r="E3568" i="4" s="1"/>
  <c r="D3569" i="4"/>
  <c r="E3569" i="4" s="1"/>
  <c r="D3570" i="4"/>
  <c r="E3570" i="4" s="1"/>
  <c r="D3571" i="4"/>
  <c r="E3571" i="4" s="1"/>
  <c r="D3572" i="4"/>
  <c r="E3572" i="4" s="1"/>
  <c r="D3573" i="4"/>
  <c r="E3573" i="4" s="1"/>
  <c r="D3574" i="4"/>
  <c r="E3574" i="4" s="1"/>
  <c r="D3575" i="4"/>
  <c r="E3575" i="4" s="1"/>
  <c r="D3576" i="4"/>
  <c r="E3576" i="4" s="1"/>
  <c r="D3577" i="4"/>
  <c r="E3577" i="4" s="1"/>
  <c r="D3578" i="4"/>
  <c r="E3578" i="4" s="1"/>
  <c r="D3579" i="4"/>
  <c r="E3579" i="4" s="1"/>
  <c r="D3580" i="4"/>
  <c r="E3580" i="4" s="1"/>
  <c r="D3581" i="4"/>
  <c r="E3581" i="4" s="1"/>
  <c r="D3582" i="4"/>
  <c r="E3582" i="4" s="1"/>
  <c r="D3583" i="4"/>
  <c r="E3583" i="4" s="1"/>
  <c r="D3584" i="4"/>
  <c r="E3584" i="4" s="1"/>
  <c r="D3585" i="4"/>
  <c r="E3585" i="4" s="1"/>
  <c r="D3586" i="4"/>
  <c r="E3586" i="4" s="1"/>
  <c r="D3587" i="4"/>
  <c r="E3587" i="4" s="1"/>
  <c r="D3588" i="4"/>
  <c r="E3588" i="4" s="1"/>
  <c r="D3589" i="4"/>
  <c r="E3589" i="4" s="1"/>
  <c r="D3590" i="4"/>
  <c r="E3590" i="4" s="1"/>
  <c r="D3591" i="4"/>
  <c r="E3591" i="4" s="1"/>
  <c r="D3592" i="4"/>
  <c r="E3592" i="4" s="1"/>
  <c r="D3593" i="4"/>
  <c r="E3593" i="4" s="1"/>
  <c r="D3594" i="4"/>
  <c r="E3594" i="4" s="1"/>
  <c r="D3595" i="4"/>
  <c r="E3595" i="4" s="1"/>
  <c r="D3596" i="4"/>
  <c r="E3596" i="4" s="1"/>
  <c r="D3597" i="4"/>
  <c r="E3597" i="4" s="1"/>
  <c r="D3598" i="4"/>
  <c r="E3598" i="4" s="1"/>
  <c r="D3599" i="4"/>
  <c r="E3599" i="4" s="1"/>
  <c r="D3600" i="4"/>
  <c r="E3600" i="4" s="1"/>
  <c r="D3601" i="4"/>
  <c r="E3601" i="4" s="1"/>
  <c r="D3602" i="4"/>
  <c r="E3602" i="4" s="1"/>
  <c r="D3603" i="4"/>
  <c r="E3603" i="4" s="1"/>
  <c r="D3604" i="4"/>
  <c r="E3604" i="4" s="1"/>
  <c r="D3605" i="4"/>
  <c r="E3605" i="4" s="1"/>
  <c r="D3606" i="4"/>
  <c r="E3606" i="4" s="1"/>
  <c r="D3607" i="4"/>
  <c r="E3607" i="4" s="1"/>
  <c r="D3608" i="4"/>
  <c r="E3608" i="4" s="1"/>
  <c r="D3609" i="4"/>
  <c r="E3609" i="4" s="1"/>
  <c r="D3610" i="4"/>
  <c r="E3610" i="4" s="1"/>
  <c r="D3611" i="4"/>
  <c r="E3611" i="4" s="1"/>
  <c r="D3612" i="4"/>
  <c r="E3612" i="4" s="1"/>
  <c r="D3613" i="4"/>
  <c r="E3613" i="4" s="1"/>
  <c r="D3614" i="4"/>
  <c r="E3614" i="4" s="1"/>
  <c r="D3615" i="4"/>
  <c r="E3615" i="4" s="1"/>
  <c r="D3616" i="4"/>
  <c r="E3616" i="4" s="1"/>
  <c r="D3617" i="4"/>
  <c r="E3617" i="4" s="1"/>
  <c r="D3618" i="4"/>
  <c r="E3618" i="4" s="1"/>
  <c r="D3619" i="4"/>
  <c r="E3619" i="4" s="1"/>
  <c r="D3620" i="4"/>
  <c r="E3620" i="4" s="1"/>
  <c r="D3621" i="4"/>
  <c r="E3621" i="4" s="1"/>
  <c r="D3622" i="4"/>
  <c r="E3622" i="4" s="1"/>
  <c r="D3623" i="4"/>
  <c r="E3623" i="4" s="1"/>
  <c r="D3624" i="4"/>
  <c r="E3624" i="4" s="1"/>
  <c r="D3625" i="4"/>
  <c r="E3625" i="4" s="1"/>
  <c r="D3626" i="4"/>
  <c r="E3626" i="4" s="1"/>
  <c r="D3627" i="4"/>
  <c r="E3627" i="4" s="1"/>
  <c r="D3628" i="4"/>
  <c r="E3628" i="4" s="1"/>
  <c r="D3629" i="4"/>
  <c r="E3629" i="4" s="1"/>
  <c r="D3630" i="4"/>
  <c r="E3630" i="4" s="1"/>
  <c r="D3631" i="4"/>
  <c r="E3631" i="4" s="1"/>
  <c r="D3632" i="4"/>
  <c r="E3632" i="4" s="1"/>
  <c r="D3633" i="4"/>
  <c r="E3633" i="4" s="1"/>
  <c r="D3634" i="4"/>
  <c r="E3634" i="4" s="1"/>
  <c r="D3635" i="4"/>
  <c r="E3635" i="4" s="1"/>
  <c r="D3636" i="4"/>
  <c r="E3636" i="4" s="1"/>
  <c r="D3637" i="4"/>
  <c r="E3637" i="4" s="1"/>
  <c r="D3638" i="4"/>
  <c r="E3638" i="4" s="1"/>
  <c r="D3639" i="4"/>
  <c r="E3639" i="4" s="1"/>
  <c r="D3640" i="4"/>
  <c r="E3640" i="4" s="1"/>
  <c r="D3641" i="4"/>
  <c r="E3641" i="4" s="1"/>
  <c r="D3642" i="4"/>
  <c r="E3642" i="4" s="1"/>
  <c r="D3643" i="4"/>
  <c r="E3643" i="4" s="1"/>
  <c r="D3644" i="4"/>
  <c r="E3644" i="4" s="1"/>
  <c r="D3645" i="4"/>
  <c r="E3645" i="4" s="1"/>
  <c r="D3646" i="4"/>
  <c r="E3646" i="4" s="1"/>
  <c r="D3647" i="4"/>
  <c r="E3647" i="4" s="1"/>
  <c r="D3648" i="4"/>
  <c r="E3648" i="4" s="1"/>
  <c r="D3649" i="4"/>
  <c r="E3649" i="4" s="1"/>
  <c r="D3650" i="4"/>
  <c r="E3650" i="4" s="1"/>
  <c r="D3651" i="4"/>
  <c r="E3651" i="4" s="1"/>
  <c r="D3652" i="4"/>
  <c r="E3652" i="4" s="1"/>
  <c r="D3653" i="4"/>
  <c r="E3653" i="4" s="1"/>
  <c r="D3654" i="4"/>
  <c r="E3654" i="4" s="1"/>
  <c r="D3655" i="4"/>
  <c r="E3655" i="4" s="1"/>
  <c r="D3656" i="4"/>
  <c r="E3656" i="4" s="1"/>
  <c r="D3657" i="4"/>
  <c r="E3657" i="4" s="1"/>
  <c r="D3658" i="4"/>
  <c r="E3658" i="4" s="1"/>
  <c r="D3659" i="4"/>
  <c r="E3659" i="4" s="1"/>
  <c r="D3660" i="4"/>
  <c r="E3660" i="4" s="1"/>
  <c r="D3661" i="4"/>
  <c r="E3661" i="4" s="1"/>
  <c r="D3662" i="4"/>
  <c r="E3662" i="4" s="1"/>
  <c r="D3663" i="4"/>
  <c r="E3663" i="4" s="1"/>
  <c r="D3664" i="4"/>
  <c r="E3664" i="4" s="1"/>
  <c r="D3665" i="4"/>
  <c r="E3665" i="4" s="1"/>
  <c r="D3666" i="4"/>
  <c r="E3666" i="4" s="1"/>
  <c r="D3667" i="4"/>
  <c r="E3667" i="4" s="1"/>
  <c r="D3668" i="4"/>
  <c r="E3668" i="4" s="1"/>
  <c r="D3669" i="4"/>
  <c r="E3669" i="4" s="1"/>
  <c r="D3670" i="4"/>
  <c r="E3670" i="4" s="1"/>
  <c r="D3671" i="4"/>
  <c r="E3671" i="4" s="1"/>
  <c r="D3672" i="4"/>
  <c r="E3672" i="4" s="1"/>
  <c r="D3673" i="4"/>
  <c r="E3673" i="4" s="1"/>
  <c r="D3674" i="4"/>
  <c r="E3674" i="4" s="1"/>
  <c r="D3675" i="4"/>
  <c r="E3675" i="4" s="1"/>
  <c r="D3676" i="4"/>
  <c r="E3676" i="4" s="1"/>
  <c r="D3677" i="4"/>
  <c r="E3677" i="4" s="1"/>
  <c r="D3678" i="4"/>
  <c r="E3678" i="4" s="1"/>
  <c r="D3679" i="4"/>
  <c r="E3679" i="4" s="1"/>
  <c r="D3680" i="4"/>
  <c r="E3680" i="4" s="1"/>
  <c r="D3681" i="4"/>
  <c r="E3681" i="4" s="1"/>
  <c r="D3682" i="4"/>
  <c r="E3682" i="4" s="1"/>
  <c r="D3683" i="4"/>
  <c r="E3683" i="4" s="1"/>
  <c r="D3684" i="4"/>
  <c r="E3684" i="4" s="1"/>
  <c r="D3685" i="4"/>
  <c r="E3685" i="4" s="1"/>
  <c r="D3686" i="4"/>
  <c r="E3686" i="4" s="1"/>
  <c r="D3687" i="4"/>
  <c r="E3687" i="4" s="1"/>
  <c r="D3688" i="4"/>
  <c r="E3688" i="4" s="1"/>
  <c r="D3689" i="4"/>
  <c r="E3689" i="4" s="1"/>
  <c r="D3690" i="4"/>
  <c r="E3690" i="4" s="1"/>
  <c r="D3691" i="4"/>
  <c r="E3691" i="4" s="1"/>
  <c r="D3692" i="4"/>
  <c r="E3692" i="4" s="1"/>
  <c r="D3693" i="4"/>
  <c r="E3693" i="4" s="1"/>
  <c r="D3694" i="4"/>
  <c r="E3694" i="4" s="1"/>
  <c r="D3695" i="4"/>
  <c r="E3695" i="4" s="1"/>
  <c r="D3696" i="4"/>
  <c r="E3696" i="4" s="1"/>
  <c r="D3697" i="4"/>
  <c r="E3697" i="4" s="1"/>
  <c r="D3698" i="4"/>
  <c r="E3698" i="4" s="1"/>
  <c r="D3699" i="4"/>
  <c r="E3699" i="4" s="1"/>
  <c r="D3700" i="4"/>
  <c r="E3700" i="4" s="1"/>
  <c r="D3701" i="4"/>
  <c r="E3701" i="4" s="1"/>
  <c r="D3702" i="4"/>
  <c r="E3702" i="4" s="1"/>
  <c r="D3703" i="4"/>
  <c r="E3703" i="4" s="1"/>
  <c r="D3704" i="4"/>
  <c r="E3704" i="4" s="1"/>
  <c r="D3705" i="4"/>
  <c r="E3705" i="4" s="1"/>
  <c r="D3706" i="4"/>
  <c r="E3706" i="4" s="1"/>
  <c r="D3707" i="4"/>
  <c r="E3707" i="4" s="1"/>
  <c r="D3708" i="4"/>
  <c r="E3708" i="4" s="1"/>
  <c r="D3709" i="4"/>
  <c r="E3709" i="4" s="1"/>
  <c r="D3710" i="4"/>
  <c r="E3710" i="4" s="1"/>
  <c r="D3711" i="4"/>
  <c r="E3711" i="4" s="1"/>
  <c r="D3712" i="4"/>
  <c r="E3712" i="4" s="1"/>
  <c r="D3713" i="4"/>
  <c r="E3713" i="4" s="1"/>
  <c r="D3714" i="4"/>
  <c r="E3714" i="4" s="1"/>
  <c r="D3715" i="4"/>
  <c r="E3715" i="4" s="1"/>
  <c r="D3716" i="4"/>
  <c r="E3716" i="4" s="1"/>
  <c r="D3717" i="4"/>
  <c r="E3717" i="4" s="1"/>
  <c r="D3718" i="4"/>
  <c r="E3718" i="4" s="1"/>
  <c r="D3719" i="4"/>
  <c r="E3719" i="4" s="1"/>
  <c r="D3720" i="4"/>
  <c r="E3720" i="4" s="1"/>
  <c r="D3721" i="4"/>
  <c r="E3721" i="4" s="1"/>
  <c r="D3722" i="4"/>
  <c r="E3722" i="4" s="1"/>
  <c r="D3723" i="4"/>
  <c r="E3723" i="4" s="1"/>
  <c r="D3724" i="4"/>
  <c r="E3724" i="4" s="1"/>
  <c r="D3725" i="4"/>
  <c r="E3725" i="4" s="1"/>
  <c r="D3726" i="4"/>
  <c r="E3726" i="4" s="1"/>
  <c r="D3727" i="4"/>
  <c r="E3727" i="4" s="1"/>
  <c r="D3728" i="4"/>
  <c r="E3728" i="4" s="1"/>
  <c r="D3729" i="4"/>
  <c r="E3729" i="4" s="1"/>
  <c r="D3730" i="4"/>
  <c r="E3730" i="4" s="1"/>
  <c r="D3731" i="4"/>
  <c r="E3731" i="4" s="1"/>
  <c r="D3732" i="4"/>
  <c r="E3732" i="4" s="1"/>
  <c r="D3733" i="4"/>
  <c r="E3733" i="4" s="1"/>
  <c r="D3734" i="4"/>
  <c r="E3734" i="4" s="1"/>
  <c r="D3735" i="4"/>
  <c r="E3735" i="4" s="1"/>
  <c r="D3736" i="4"/>
  <c r="E3736" i="4" s="1"/>
  <c r="D3737" i="4"/>
  <c r="E3737" i="4" s="1"/>
  <c r="D3738" i="4"/>
  <c r="E3738" i="4" s="1"/>
  <c r="D3739" i="4"/>
  <c r="E3739" i="4" s="1"/>
  <c r="D3740" i="4"/>
  <c r="E3740" i="4" s="1"/>
  <c r="D3741" i="4"/>
  <c r="E3741" i="4" s="1"/>
  <c r="D3742" i="4"/>
  <c r="E3742" i="4" s="1"/>
  <c r="D3743" i="4"/>
  <c r="E3743" i="4" s="1"/>
  <c r="D3744" i="4"/>
  <c r="E3744" i="4" s="1"/>
  <c r="D3745" i="4"/>
  <c r="E3745" i="4" s="1"/>
  <c r="D3746" i="4"/>
  <c r="E3746" i="4" s="1"/>
  <c r="D3747" i="4"/>
  <c r="E3747" i="4" s="1"/>
  <c r="D3748" i="4"/>
  <c r="E3748" i="4" s="1"/>
  <c r="D3749" i="4"/>
  <c r="E3749" i="4" s="1"/>
  <c r="D3750" i="4"/>
  <c r="E3750" i="4" s="1"/>
  <c r="D3751" i="4"/>
  <c r="E3751" i="4" s="1"/>
  <c r="D3752" i="4"/>
  <c r="E3752" i="4" s="1"/>
  <c r="D3753" i="4"/>
  <c r="E3753" i="4" s="1"/>
  <c r="D3754" i="4"/>
  <c r="E3754" i="4" s="1"/>
  <c r="D3755" i="4"/>
  <c r="E3755" i="4" s="1"/>
  <c r="D3756" i="4"/>
  <c r="E3756" i="4" s="1"/>
  <c r="D3757" i="4"/>
  <c r="E3757" i="4" s="1"/>
  <c r="D3758" i="4"/>
  <c r="E3758" i="4" s="1"/>
  <c r="D3759" i="4"/>
  <c r="E3759" i="4" s="1"/>
  <c r="D3760" i="4"/>
  <c r="E3760" i="4" s="1"/>
  <c r="D3761" i="4"/>
  <c r="E3761" i="4" s="1"/>
  <c r="D3762" i="4"/>
  <c r="E3762" i="4" s="1"/>
  <c r="D3763" i="4"/>
  <c r="E3763" i="4" s="1"/>
  <c r="D3764" i="4"/>
  <c r="E3764" i="4" s="1"/>
  <c r="D3765" i="4"/>
  <c r="E3765" i="4" s="1"/>
  <c r="D3766" i="4"/>
  <c r="E3766" i="4" s="1"/>
  <c r="D3767" i="4"/>
  <c r="E3767" i="4" s="1"/>
  <c r="D3768" i="4"/>
  <c r="E3768" i="4" s="1"/>
  <c r="D3769" i="4"/>
  <c r="E3769" i="4" s="1"/>
  <c r="D3770" i="4"/>
  <c r="E3770" i="4" s="1"/>
  <c r="D3771" i="4"/>
  <c r="E3771" i="4" s="1"/>
  <c r="D3772" i="4"/>
  <c r="E3772" i="4" s="1"/>
  <c r="D3773" i="4"/>
  <c r="E3773" i="4" s="1"/>
  <c r="D3774" i="4"/>
  <c r="E3774" i="4" s="1"/>
  <c r="D3775" i="4"/>
  <c r="E3775" i="4" s="1"/>
  <c r="D3776" i="4"/>
  <c r="E3776" i="4" s="1"/>
  <c r="D3777" i="4"/>
  <c r="E3777" i="4" s="1"/>
  <c r="D3778" i="4"/>
  <c r="E3778" i="4" s="1"/>
  <c r="D3779" i="4"/>
  <c r="E3779" i="4" s="1"/>
  <c r="D3780" i="4"/>
  <c r="E3780" i="4" s="1"/>
  <c r="D3781" i="4"/>
  <c r="E3781" i="4" s="1"/>
  <c r="D3782" i="4"/>
  <c r="E3782" i="4" s="1"/>
  <c r="D3783" i="4"/>
  <c r="E3783" i="4" s="1"/>
  <c r="D3784" i="4"/>
  <c r="E3784" i="4" s="1"/>
  <c r="D3785" i="4"/>
  <c r="E3785" i="4" s="1"/>
  <c r="D3786" i="4"/>
  <c r="E3786" i="4" s="1"/>
  <c r="D3787" i="4"/>
  <c r="E3787" i="4" s="1"/>
  <c r="D3788" i="4"/>
  <c r="E3788" i="4" s="1"/>
  <c r="D3789" i="4"/>
  <c r="E3789" i="4" s="1"/>
  <c r="D3790" i="4"/>
  <c r="E3790" i="4" s="1"/>
  <c r="D3791" i="4"/>
  <c r="E3791" i="4" s="1"/>
  <c r="D3792" i="4"/>
  <c r="E3792" i="4" s="1"/>
  <c r="D3793" i="4"/>
  <c r="E3793" i="4" s="1"/>
  <c r="D3794" i="4"/>
  <c r="E3794" i="4" s="1"/>
  <c r="D3795" i="4"/>
  <c r="E3795" i="4" s="1"/>
  <c r="D3796" i="4"/>
  <c r="E3796" i="4" s="1"/>
  <c r="D3797" i="4"/>
  <c r="E3797" i="4" s="1"/>
  <c r="D3798" i="4"/>
  <c r="E3798" i="4" s="1"/>
  <c r="D3799" i="4"/>
  <c r="E3799" i="4" s="1"/>
  <c r="D3800" i="4"/>
  <c r="E3800" i="4" s="1"/>
  <c r="D3801" i="4"/>
  <c r="E3801" i="4" s="1"/>
  <c r="D3802" i="4"/>
  <c r="E3802" i="4" s="1"/>
  <c r="D3803" i="4"/>
  <c r="E3803" i="4" s="1"/>
  <c r="D3804" i="4"/>
  <c r="E3804" i="4" s="1"/>
  <c r="D3805" i="4"/>
  <c r="E3805" i="4" s="1"/>
  <c r="D3806" i="4"/>
  <c r="E3806" i="4" s="1"/>
  <c r="D3807" i="4"/>
  <c r="E3807" i="4" s="1"/>
  <c r="D3808" i="4"/>
  <c r="E3808" i="4" s="1"/>
  <c r="D3809" i="4"/>
  <c r="E3809" i="4" s="1"/>
  <c r="D3810" i="4"/>
  <c r="E3810" i="4" s="1"/>
  <c r="D3811" i="4"/>
  <c r="E3811" i="4" s="1"/>
  <c r="D3812" i="4"/>
  <c r="E3812" i="4" s="1"/>
  <c r="D3813" i="4"/>
  <c r="E3813" i="4" s="1"/>
  <c r="D3814" i="4"/>
  <c r="E3814" i="4" s="1"/>
  <c r="D3815" i="4"/>
  <c r="E3815" i="4" s="1"/>
  <c r="D3816" i="4"/>
  <c r="E3816" i="4" s="1"/>
  <c r="D3817" i="4"/>
  <c r="E3817" i="4" s="1"/>
  <c r="D3818" i="4"/>
  <c r="E3818" i="4" s="1"/>
  <c r="D3819" i="4"/>
  <c r="E3819" i="4" s="1"/>
  <c r="D3820" i="4"/>
  <c r="E3820" i="4" s="1"/>
  <c r="D3821" i="4"/>
  <c r="E3821" i="4" s="1"/>
  <c r="D3822" i="4"/>
  <c r="E3822" i="4" s="1"/>
  <c r="D3823" i="4"/>
  <c r="E3823" i="4" s="1"/>
  <c r="D3824" i="4"/>
  <c r="E3824" i="4" s="1"/>
  <c r="D3825" i="4"/>
  <c r="E3825" i="4" s="1"/>
  <c r="D3826" i="4"/>
  <c r="E3826" i="4" s="1"/>
  <c r="D3827" i="4"/>
  <c r="E3827" i="4" s="1"/>
  <c r="D3828" i="4"/>
  <c r="E3828" i="4" s="1"/>
  <c r="D3829" i="4"/>
  <c r="E3829" i="4" s="1"/>
  <c r="D3830" i="4"/>
  <c r="E3830" i="4" s="1"/>
  <c r="D3831" i="4"/>
  <c r="E3831" i="4" s="1"/>
  <c r="D3832" i="4"/>
  <c r="E3832" i="4" s="1"/>
  <c r="D3833" i="4"/>
  <c r="E3833" i="4" s="1"/>
  <c r="D3834" i="4"/>
  <c r="E3834" i="4" s="1"/>
  <c r="D3835" i="4"/>
  <c r="E3835" i="4" s="1"/>
  <c r="D3836" i="4"/>
  <c r="E3836" i="4" s="1"/>
  <c r="D3837" i="4"/>
  <c r="E3837" i="4" s="1"/>
  <c r="D3838" i="4"/>
  <c r="E3838" i="4" s="1"/>
  <c r="D3839" i="4"/>
  <c r="E3839" i="4" s="1"/>
  <c r="D3840" i="4"/>
  <c r="E3840" i="4" s="1"/>
  <c r="D3841" i="4"/>
  <c r="E3841" i="4" s="1"/>
  <c r="D3842" i="4"/>
  <c r="E3842" i="4" s="1"/>
  <c r="D3843" i="4"/>
  <c r="E3843" i="4" s="1"/>
  <c r="D3844" i="4"/>
  <c r="E3844" i="4" s="1"/>
  <c r="D3845" i="4"/>
  <c r="E3845" i="4" s="1"/>
  <c r="D3846" i="4"/>
  <c r="E3846" i="4" s="1"/>
  <c r="D3847" i="4"/>
  <c r="E3847" i="4" s="1"/>
  <c r="D3848" i="4"/>
  <c r="E3848" i="4" s="1"/>
  <c r="D3849" i="4"/>
  <c r="E3849" i="4" s="1"/>
  <c r="D3850" i="4"/>
  <c r="E3850" i="4" s="1"/>
  <c r="D3851" i="4"/>
  <c r="E3851" i="4" s="1"/>
  <c r="D3852" i="4"/>
  <c r="E3852" i="4" s="1"/>
  <c r="D3853" i="4"/>
  <c r="E3853" i="4" s="1"/>
  <c r="D3854" i="4"/>
  <c r="E3854" i="4" s="1"/>
  <c r="D3855" i="4"/>
  <c r="E3855" i="4" s="1"/>
  <c r="D3856" i="4"/>
  <c r="E3856" i="4" s="1"/>
  <c r="D3857" i="4"/>
  <c r="E3857" i="4" s="1"/>
  <c r="D3858" i="4"/>
  <c r="E3858" i="4" s="1"/>
  <c r="D3859" i="4"/>
  <c r="E3859" i="4" s="1"/>
  <c r="D3860" i="4"/>
  <c r="E3860" i="4" s="1"/>
  <c r="D3861" i="4"/>
  <c r="E3861" i="4" s="1"/>
  <c r="D3862" i="4"/>
  <c r="E3862" i="4" s="1"/>
  <c r="D3863" i="4"/>
  <c r="E3863" i="4" s="1"/>
  <c r="D3864" i="4"/>
  <c r="E3864" i="4" s="1"/>
  <c r="D3865" i="4"/>
  <c r="E3865" i="4" s="1"/>
  <c r="D3866" i="4"/>
  <c r="E3866" i="4" s="1"/>
  <c r="D3867" i="4"/>
  <c r="E3867" i="4" s="1"/>
  <c r="D3868" i="4"/>
  <c r="E3868" i="4" s="1"/>
  <c r="D3869" i="4"/>
  <c r="E3869" i="4" s="1"/>
  <c r="D3870" i="4"/>
  <c r="E3870" i="4" s="1"/>
  <c r="D3871" i="4"/>
  <c r="E3871" i="4" s="1"/>
  <c r="D3872" i="4"/>
  <c r="E3872" i="4" s="1"/>
  <c r="D3873" i="4"/>
  <c r="E3873" i="4" s="1"/>
  <c r="D3874" i="4"/>
  <c r="E3874" i="4" s="1"/>
  <c r="D3875" i="4"/>
  <c r="E3875" i="4" s="1"/>
  <c r="D3876" i="4"/>
  <c r="E3876" i="4" s="1"/>
  <c r="D3877" i="4"/>
  <c r="E3877" i="4" s="1"/>
  <c r="D3878" i="4"/>
  <c r="E3878" i="4" s="1"/>
  <c r="D3879" i="4"/>
  <c r="E3879" i="4" s="1"/>
  <c r="D3880" i="4"/>
  <c r="E3880" i="4" s="1"/>
  <c r="D3881" i="4"/>
  <c r="E3881" i="4" s="1"/>
  <c r="D3882" i="4"/>
  <c r="E3882" i="4" s="1"/>
  <c r="D3883" i="4"/>
  <c r="E3883" i="4" s="1"/>
  <c r="D3884" i="4"/>
  <c r="E3884" i="4" s="1"/>
  <c r="D3885" i="4"/>
  <c r="E3885" i="4" s="1"/>
  <c r="D3886" i="4"/>
  <c r="E3886" i="4" s="1"/>
  <c r="D3887" i="4"/>
  <c r="E3887" i="4" s="1"/>
  <c r="D3888" i="4"/>
  <c r="E3888" i="4" s="1"/>
  <c r="D3889" i="4"/>
  <c r="E3889" i="4" s="1"/>
  <c r="D3890" i="4"/>
  <c r="E3890" i="4" s="1"/>
  <c r="D3891" i="4"/>
  <c r="E3891" i="4" s="1"/>
  <c r="D3892" i="4"/>
  <c r="E3892" i="4" s="1"/>
  <c r="D3893" i="4"/>
  <c r="E3893" i="4" s="1"/>
  <c r="D3894" i="4"/>
  <c r="E3894" i="4" s="1"/>
  <c r="D3895" i="4"/>
  <c r="E3895" i="4" s="1"/>
  <c r="D3896" i="4"/>
  <c r="E3896" i="4" s="1"/>
  <c r="D3897" i="4"/>
  <c r="E3897" i="4" s="1"/>
  <c r="D3898" i="4"/>
  <c r="E3898" i="4" s="1"/>
  <c r="D3899" i="4"/>
  <c r="E3899" i="4" s="1"/>
  <c r="D3900" i="4"/>
  <c r="E3900" i="4" s="1"/>
  <c r="D3901" i="4"/>
  <c r="E3901" i="4" s="1"/>
  <c r="D3902" i="4"/>
  <c r="E3902" i="4" s="1"/>
  <c r="D3903" i="4"/>
  <c r="E3903" i="4" s="1"/>
  <c r="D3904" i="4"/>
  <c r="E3904" i="4" s="1"/>
  <c r="D3905" i="4"/>
  <c r="E3905" i="4" s="1"/>
  <c r="D3906" i="4"/>
  <c r="E3906" i="4" s="1"/>
  <c r="D3907" i="4"/>
  <c r="E3907" i="4" s="1"/>
  <c r="D3908" i="4"/>
  <c r="E3908" i="4" s="1"/>
  <c r="D3909" i="4"/>
  <c r="E3909" i="4" s="1"/>
  <c r="D3910" i="4"/>
  <c r="E3910" i="4" s="1"/>
  <c r="D3911" i="4"/>
  <c r="E3911" i="4" s="1"/>
  <c r="D3912" i="4"/>
  <c r="E3912" i="4" s="1"/>
  <c r="D3913" i="4"/>
  <c r="E3913" i="4" s="1"/>
  <c r="D3914" i="4"/>
  <c r="E3914" i="4" s="1"/>
  <c r="D3915" i="4"/>
  <c r="E3915" i="4" s="1"/>
  <c r="D3916" i="4"/>
  <c r="E3916" i="4" s="1"/>
  <c r="D3917" i="4"/>
  <c r="E3917" i="4" s="1"/>
  <c r="D3918" i="4"/>
  <c r="E3918" i="4" s="1"/>
  <c r="D3919" i="4"/>
  <c r="E3919" i="4" s="1"/>
  <c r="D3920" i="4"/>
  <c r="E3920" i="4" s="1"/>
  <c r="D3921" i="4"/>
  <c r="E3921" i="4" s="1"/>
  <c r="D3922" i="4"/>
  <c r="E3922" i="4" s="1"/>
  <c r="D3923" i="4"/>
  <c r="E3923" i="4" s="1"/>
  <c r="D3924" i="4"/>
  <c r="E3924" i="4" s="1"/>
  <c r="D3925" i="4"/>
  <c r="E3925" i="4" s="1"/>
  <c r="D3926" i="4"/>
  <c r="E3926" i="4" s="1"/>
  <c r="D3927" i="4"/>
  <c r="E3927" i="4" s="1"/>
  <c r="D3928" i="4"/>
  <c r="E3928" i="4" s="1"/>
  <c r="D3929" i="4"/>
  <c r="E3929" i="4" s="1"/>
  <c r="D3930" i="4"/>
  <c r="E3930" i="4" s="1"/>
  <c r="D3931" i="4"/>
  <c r="E3931" i="4" s="1"/>
  <c r="D3932" i="4"/>
  <c r="E3932" i="4" s="1"/>
  <c r="D3933" i="4"/>
  <c r="E3933" i="4" s="1"/>
  <c r="D3934" i="4"/>
  <c r="E3934" i="4" s="1"/>
  <c r="D3935" i="4"/>
  <c r="E3935" i="4" s="1"/>
  <c r="D3936" i="4"/>
  <c r="E3936" i="4" s="1"/>
  <c r="D3937" i="4"/>
  <c r="E3937" i="4" s="1"/>
  <c r="D3938" i="4"/>
  <c r="E3938" i="4" s="1"/>
  <c r="D3939" i="4"/>
  <c r="E3939" i="4" s="1"/>
  <c r="D3940" i="4"/>
  <c r="E3940" i="4" s="1"/>
  <c r="D3941" i="4"/>
  <c r="E3941" i="4" s="1"/>
  <c r="D3942" i="4"/>
  <c r="E3942" i="4" s="1"/>
  <c r="D3943" i="4"/>
  <c r="E3943" i="4" s="1"/>
  <c r="D3944" i="4"/>
  <c r="E3944" i="4" s="1"/>
  <c r="D3945" i="4"/>
  <c r="E3945" i="4" s="1"/>
  <c r="D3946" i="4"/>
  <c r="E3946" i="4" s="1"/>
  <c r="D3947" i="4"/>
  <c r="E3947" i="4" s="1"/>
  <c r="D3948" i="4"/>
  <c r="E3948" i="4" s="1"/>
  <c r="D3949" i="4"/>
  <c r="E3949" i="4" s="1"/>
  <c r="D3950" i="4"/>
  <c r="E3950" i="4" s="1"/>
  <c r="D3951" i="4"/>
  <c r="E3951" i="4" s="1"/>
  <c r="D3952" i="4"/>
  <c r="E3952" i="4" s="1"/>
  <c r="D3953" i="4"/>
  <c r="E3953" i="4" s="1"/>
  <c r="D3954" i="4"/>
  <c r="E3954" i="4" s="1"/>
  <c r="D3955" i="4"/>
  <c r="E3955" i="4" s="1"/>
  <c r="D3956" i="4"/>
  <c r="E3956" i="4" s="1"/>
  <c r="D3957" i="4"/>
  <c r="E3957" i="4" s="1"/>
  <c r="D3958" i="4"/>
  <c r="E3958" i="4" s="1"/>
  <c r="D3959" i="4"/>
  <c r="E3959" i="4" s="1"/>
  <c r="D3960" i="4"/>
  <c r="E3960" i="4" s="1"/>
  <c r="D3961" i="4"/>
  <c r="E3961" i="4" s="1"/>
  <c r="D3962" i="4"/>
  <c r="E3962" i="4" s="1"/>
  <c r="D3963" i="4"/>
  <c r="E3963" i="4" s="1"/>
  <c r="D3964" i="4"/>
  <c r="E3964" i="4" s="1"/>
  <c r="D3965" i="4"/>
  <c r="E3965" i="4" s="1"/>
  <c r="D3966" i="4"/>
  <c r="E3966" i="4" s="1"/>
  <c r="D3967" i="4"/>
  <c r="E3967" i="4" s="1"/>
  <c r="D3968" i="4"/>
  <c r="E3968" i="4" s="1"/>
  <c r="D3969" i="4"/>
  <c r="E3969" i="4" s="1"/>
  <c r="D3970" i="4"/>
  <c r="E3970" i="4" s="1"/>
  <c r="D3971" i="4"/>
  <c r="E3971" i="4" s="1"/>
  <c r="D3972" i="4"/>
  <c r="E3972" i="4" s="1"/>
  <c r="D3973" i="4"/>
  <c r="E3973" i="4" s="1"/>
  <c r="D3974" i="4"/>
  <c r="E3974" i="4" s="1"/>
  <c r="D3975" i="4"/>
  <c r="E3975" i="4" s="1"/>
  <c r="D3976" i="4"/>
  <c r="E3976" i="4" s="1"/>
  <c r="D3977" i="4"/>
  <c r="E3977" i="4" s="1"/>
  <c r="D3978" i="4"/>
  <c r="E3978" i="4" s="1"/>
  <c r="D3979" i="4"/>
  <c r="E3979" i="4" s="1"/>
  <c r="D3980" i="4"/>
  <c r="E3980" i="4" s="1"/>
  <c r="D3981" i="4"/>
  <c r="E3981" i="4" s="1"/>
  <c r="D3982" i="4"/>
  <c r="E3982" i="4" s="1"/>
  <c r="D3983" i="4"/>
  <c r="E3983" i="4" s="1"/>
  <c r="D3984" i="4"/>
  <c r="E3984" i="4" s="1"/>
  <c r="D3985" i="4"/>
  <c r="E3985" i="4" s="1"/>
  <c r="D3986" i="4"/>
  <c r="E3986" i="4" s="1"/>
  <c r="D3987" i="4"/>
  <c r="E3987" i="4" s="1"/>
  <c r="D3988" i="4"/>
  <c r="E3988" i="4" s="1"/>
  <c r="D3989" i="4"/>
  <c r="E3989" i="4" s="1"/>
  <c r="D3990" i="4"/>
  <c r="E3990" i="4" s="1"/>
  <c r="D3991" i="4"/>
  <c r="E3991" i="4" s="1"/>
  <c r="D3992" i="4"/>
  <c r="E3992" i="4" s="1"/>
  <c r="D3993" i="4"/>
  <c r="E3993" i="4" s="1"/>
  <c r="D3994" i="4"/>
  <c r="E3994" i="4" s="1"/>
  <c r="D3995" i="4"/>
  <c r="E3995" i="4" s="1"/>
  <c r="D3996" i="4"/>
  <c r="E3996" i="4" s="1"/>
  <c r="D3997" i="4"/>
  <c r="E3997" i="4" s="1"/>
  <c r="D3998" i="4"/>
  <c r="E3998" i="4" s="1"/>
  <c r="D3999" i="4"/>
  <c r="E3999" i="4" s="1"/>
  <c r="D4000" i="4"/>
  <c r="E4000" i="4" s="1"/>
  <c r="D4001" i="4"/>
  <c r="E4001" i="4" s="1"/>
  <c r="D4002" i="4"/>
  <c r="E4002" i="4" s="1"/>
  <c r="D4003" i="4"/>
  <c r="E4003" i="4" s="1"/>
  <c r="D4004" i="4"/>
  <c r="E4004" i="4" s="1"/>
  <c r="D4005" i="4"/>
  <c r="E4005" i="4" s="1"/>
  <c r="D4006" i="4"/>
  <c r="E4006" i="4" s="1"/>
  <c r="D4007" i="4"/>
  <c r="E4007" i="4" s="1"/>
  <c r="D4008" i="4"/>
  <c r="E4008" i="4" s="1"/>
  <c r="D4009" i="4"/>
  <c r="E4009" i="4" s="1"/>
  <c r="D4010" i="4"/>
  <c r="E4010" i="4" s="1"/>
  <c r="D4011" i="4"/>
  <c r="E4011" i="4" s="1"/>
  <c r="D4012" i="4"/>
  <c r="E4012" i="4" s="1"/>
  <c r="D4013" i="4"/>
  <c r="E4013" i="4" s="1"/>
  <c r="D4014" i="4"/>
  <c r="E4014" i="4" s="1"/>
  <c r="D4015" i="4"/>
  <c r="E4015" i="4" s="1"/>
  <c r="D4016" i="4"/>
  <c r="E4016" i="4" s="1"/>
  <c r="D4017" i="4"/>
  <c r="E4017" i="4" s="1"/>
  <c r="D4018" i="4"/>
  <c r="E4018" i="4" s="1"/>
  <c r="D4019" i="4"/>
  <c r="E4019" i="4" s="1"/>
  <c r="D4020" i="4"/>
  <c r="E4020" i="4" s="1"/>
  <c r="D4021" i="4"/>
  <c r="E4021" i="4" s="1"/>
  <c r="D4022" i="4"/>
  <c r="E4022" i="4" s="1"/>
  <c r="D4023" i="4"/>
  <c r="E4023" i="4" s="1"/>
  <c r="D4024" i="4"/>
  <c r="E4024" i="4" s="1"/>
  <c r="D4025" i="4"/>
  <c r="E4025" i="4" s="1"/>
  <c r="D4026" i="4"/>
  <c r="E4026" i="4" s="1"/>
  <c r="D4027" i="4"/>
  <c r="E4027" i="4" s="1"/>
  <c r="D4028" i="4"/>
  <c r="E4028" i="4" s="1"/>
  <c r="D4029" i="4"/>
  <c r="E4029" i="4" s="1"/>
  <c r="D4030" i="4"/>
  <c r="E4030" i="4" s="1"/>
  <c r="D4031" i="4"/>
  <c r="E4031" i="4" s="1"/>
  <c r="D4032" i="4"/>
  <c r="E4032" i="4" s="1"/>
  <c r="D4033" i="4"/>
  <c r="E4033" i="4" s="1"/>
  <c r="D4034" i="4"/>
  <c r="E4034" i="4" s="1"/>
  <c r="D4035" i="4"/>
  <c r="E4035" i="4" s="1"/>
  <c r="D4036" i="4"/>
  <c r="E4036" i="4" s="1"/>
  <c r="D4037" i="4"/>
  <c r="E4037" i="4" s="1"/>
  <c r="D4038" i="4"/>
  <c r="E4038" i="4" s="1"/>
  <c r="D4039" i="4"/>
  <c r="E4039" i="4" s="1"/>
  <c r="D4040" i="4"/>
  <c r="E4040" i="4" s="1"/>
  <c r="D4041" i="4"/>
  <c r="E4041" i="4" s="1"/>
  <c r="D4042" i="4"/>
  <c r="E4042" i="4" s="1"/>
  <c r="D4043" i="4"/>
  <c r="E4043" i="4" s="1"/>
  <c r="D4044" i="4"/>
  <c r="E4044" i="4" s="1"/>
  <c r="D4045" i="4"/>
  <c r="E4045" i="4" s="1"/>
  <c r="D4046" i="4"/>
  <c r="E4046" i="4" s="1"/>
  <c r="D4047" i="4"/>
  <c r="E4047" i="4" s="1"/>
  <c r="D4048" i="4"/>
  <c r="E4048" i="4" s="1"/>
  <c r="D4049" i="4"/>
  <c r="E4049" i="4" s="1"/>
  <c r="D4050" i="4"/>
  <c r="E4050" i="4" s="1"/>
  <c r="D4051" i="4"/>
  <c r="E4051" i="4" s="1"/>
  <c r="D4052" i="4"/>
  <c r="E4052" i="4" s="1"/>
  <c r="D4053" i="4"/>
  <c r="E4053" i="4" s="1"/>
  <c r="D4054" i="4"/>
  <c r="E4054" i="4" s="1"/>
  <c r="D4055" i="4"/>
  <c r="E4055" i="4" s="1"/>
  <c r="D4056" i="4"/>
  <c r="E4056" i="4" s="1"/>
  <c r="D4057" i="4"/>
  <c r="E4057" i="4" s="1"/>
  <c r="D4058" i="4"/>
  <c r="E4058" i="4" s="1"/>
  <c r="D4059" i="4"/>
  <c r="E4059" i="4" s="1"/>
  <c r="D4060" i="4"/>
  <c r="E4060" i="4" s="1"/>
  <c r="D4061" i="4"/>
  <c r="E4061" i="4" s="1"/>
  <c r="D4062" i="4"/>
  <c r="E4062" i="4" s="1"/>
  <c r="D4063" i="4"/>
  <c r="E4063" i="4" s="1"/>
  <c r="D4064" i="4"/>
  <c r="E4064" i="4" s="1"/>
  <c r="D4065" i="4"/>
  <c r="E4065" i="4" s="1"/>
  <c r="D4066" i="4"/>
  <c r="E4066" i="4" s="1"/>
  <c r="D4067" i="4"/>
  <c r="E4067" i="4" s="1"/>
  <c r="D4068" i="4"/>
  <c r="E4068" i="4" s="1"/>
  <c r="D4069" i="4"/>
  <c r="E4069" i="4" s="1"/>
  <c r="D4070" i="4"/>
  <c r="E4070" i="4" s="1"/>
  <c r="D4071" i="4"/>
  <c r="E4071" i="4" s="1"/>
  <c r="D4072" i="4"/>
  <c r="E4072" i="4" s="1"/>
  <c r="D4073" i="4"/>
  <c r="E4073" i="4" s="1"/>
  <c r="D4074" i="4"/>
  <c r="E4074" i="4" s="1"/>
  <c r="D4075" i="4"/>
  <c r="E4075" i="4" s="1"/>
  <c r="D4076" i="4"/>
  <c r="E4076" i="4" s="1"/>
  <c r="D4077" i="4"/>
  <c r="E4077" i="4" s="1"/>
  <c r="D4078" i="4"/>
  <c r="E4078" i="4" s="1"/>
  <c r="D4079" i="4"/>
  <c r="E4079" i="4" s="1"/>
  <c r="D4080" i="4"/>
  <c r="E4080" i="4" s="1"/>
  <c r="D4081" i="4"/>
  <c r="E4081" i="4" s="1"/>
  <c r="D4082" i="4"/>
  <c r="E4082" i="4" s="1"/>
  <c r="D4083" i="4"/>
  <c r="E4083" i="4" s="1"/>
  <c r="D4084" i="4"/>
  <c r="E4084" i="4" s="1"/>
  <c r="D4085" i="4"/>
  <c r="E4085" i="4" s="1"/>
  <c r="D4086" i="4"/>
  <c r="E4086" i="4" s="1"/>
  <c r="D4087" i="4"/>
  <c r="E4087" i="4" s="1"/>
  <c r="D4088" i="4"/>
  <c r="E4088" i="4" s="1"/>
  <c r="D4089" i="4"/>
  <c r="E4089" i="4" s="1"/>
  <c r="D4090" i="4"/>
  <c r="E4090" i="4" s="1"/>
  <c r="D4091" i="4"/>
  <c r="E4091" i="4" s="1"/>
  <c r="D4092" i="4"/>
  <c r="E4092" i="4" s="1"/>
  <c r="D4093" i="4"/>
  <c r="E4093" i="4" s="1"/>
  <c r="D4094" i="4"/>
  <c r="E4094" i="4" s="1"/>
  <c r="D4095" i="4"/>
  <c r="E4095" i="4" s="1"/>
  <c r="D4096" i="4"/>
  <c r="E4096" i="4" s="1"/>
  <c r="D4097" i="4"/>
  <c r="E4097" i="4" s="1"/>
  <c r="D4098" i="4"/>
  <c r="E4098" i="4" s="1"/>
  <c r="D4099" i="4"/>
  <c r="E4099" i="4" s="1"/>
  <c r="D4100" i="4"/>
  <c r="E4100" i="4" s="1"/>
  <c r="D4101" i="4"/>
  <c r="E4101" i="4" s="1"/>
  <c r="D4102" i="4"/>
  <c r="E4102" i="4" s="1"/>
  <c r="D4103" i="4"/>
  <c r="E4103" i="4" s="1"/>
  <c r="D4104" i="4"/>
  <c r="E4104" i="4" s="1"/>
  <c r="D4105" i="4"/>
  <c r="E4105" i="4" s="1"/>
  <c r="D4106" i="4"/>
  <c r="E4106" i="4" s="1"/>
  <c r="D4107" i="4"/>
  <c r="E4107" i="4" s="1"/>
  <c r="D4108" i="4"/>
  <c r="E4108" i="4" s="1"/>
  <c r="D4109" i="4"/>
  <c r="E4109" i="4" s="1"/>
  <c r="D4110" i="4"/>
  <c r="E4110" i="4" s="1"/>
  <c r="D4111" i="4"/>
  <c r="E4111" i="4" s="1"/>
  <c r="D4112" i="4"/>
  <c r="E4112" i="4" s="1"/>
  <c r="D4113" i="4"/>
  <c r="E4113" i="4" s="1"/>
  <c r="D4114" i="4"/>
  <c r="E4114" i="4" s="1"/>
  <c r="D4115" i="4"/>
  <c r="E4115" i="4" s="1"/>
  <c r="D4116" i="4"/>
  <c r="E4116" i="4" s="1"/>
  <c r="D4117" i="4"/>
  <c r="E4117" i="4" s="1"/>
  <c r="D4118" i="4"/>
  <c r="E4118" i="4" s="1"/>
  <c r="D4119" i="4"/>
  <c r="E4119" i="4" s="1"/>
  <c r="D4120" i="4"/>
  <c r="E4120" i="4" s="1"/>
  <c r="D4121" i="4"/>
  <c r="E4121" i="4" s="1"/>
  <c r="D4122" i="4"/>
  <c r="E4122" i="4" s="1"/>
  <c r="D4123" i="4"/>
  <c r="E4123" i="4" s="1"/>
  <c r="D4124" i="4"/>
  <c r="E4124" i="4" s="1"/>
  <c r="D4125" i="4"/>
  <c r="E4125" i="4" s="1"/>
  <c r="D4126" i="4"/>
  <c r="E4126" i="4" s="1"/>
  <c r="D4127" i="4"/>
  <c r="E4127" i="4" s="1"/>
  <c r="D4128" i="4"/>
  <c r="E4128" i="4" s="1"/>
  <c r="D4129" i="4"/>
  <c r="E4129" i="4" s="1"/>
  <c r="D4130" i="4"/>
  <c r="E4130" i="4" s="1"/>
  <c r="D4131" i="4"/>
  <c r="E4131" i="4" s="1"/>
  <c r="D4132" i="4"/>
  <c r="E4132" i="4" s="1"/>
  <c r="D4133" i="4"/>
  <c r="E4133" i="4" s="1"/>
  <c r="D4134" i="4"/>
  <c r="E4134" i="4" s="1"/>
  <c r="D4135" i="4"/>
  <c r="E4135" i="4" s="1"/>
  <c r="D4136" i="4"/>
  <c r="E4136" i="4" s="1"/>
  <c r="D4137" i="4"/>
  <c r="E4137" i="4" s="1"/>
  <c r="D4138" i="4"/>
  <c r="E4138" i="4" s="1"/>
  <c r="D4139" i="4"/>
  <c r="E4139" i="4" s="1"/>
  <c r="D4140" i="4"/>
  <c r="E4140" i="4" s="1"/>
  <c r="D4141" i="4"/>
  <c r="E4141" i="4" s="1"/>
  <c r="D4142" i="4"/>
  <c r="E4142" i="4" s="1"/>
  <c r="D4143" i="4"/>
  <c r="E4143" i="4" s="1"/>
  <c r="D4144" i="4"/>
  <c r="E4144" i="4" s="1"/>
  <c r="D4145" i="4"/>
  <c r="E4145" i="4" s="1"/>
  <c r="D4146" i="4"/>
  <c r="E4146" i="4" s="1"/>
  <c r="D4147" i="4"/>
  <c r="E4147" i="4" s="1"/>
  <c r="D4148" i="4"/>
  <c r="E4148" i="4" s="1"/>
  <c r="D4149" i="4"/>
  <c r="E4149" i="4" s="1"/>
  <c r="D4150" i="4"/>
  <c r="E4150" i="4" s="1"/>
  <c r="D4151" i="4"/>
  <c r="E4151" i="4" s="1"/>
  <c r="D4152" i="4"/>
  <c r="E4152" i="4" s="1"/>
  <c r="D4153" i="4"/>
  <c r="E4153" i="4" s="1"/>
  <c r="D4154" i="4"/>
  <c r="E4154" i="4" s="1"/>
  <c r="D4155" i="4"/>
  <c r="E4155" i="4" s="1"/>
  <c r="D4156" i="4"/>
  <c r="E4156" i="4" s="1"/>
  <c r="D4157" i="4"/>
  <c r="E4157" i="4" s="1"/>
  <c r="D4158" i="4"/>
  <c r="E4158" i="4" s="1"/>
  <c r="D4159" i="4"/>
  <c r="E4159" i="4" s="1"/>
  <c r="D4160" i="4"/>
  <c r="E4160" i="4" s="1"/>
  <c r="D4161" i="4"/>
  <c r="E4161" i="4" s="1"/>
  <c r="D4162" i="4"/>
  <c r="E4162" i="4" s="1"/>
  <c r="D4163" i="4"/>
  <c r="E4163" i="4" s="1"/>
  <c r="D4164" i="4"/>
  <c r="E4164" i="4" s="1"/>
  <c r="D4165" i="4"/>
  <c r="E4165" i="4" s="1"/>
  <c r="D4166" i="4"/>
  <c r="E4166" i="4" s="1"/>
  <c r="D4167" i="4"/>
  <c r="E4167" i="4" s="1"/>
  <c r="D4168" i="4"/>
  <c r="E4168" i="4" s="1"/>
  <c r="D4169" i="4"/>
  <c r="E4169" i="4" s="1"/>
  <c r="D4170" i="4"/>
  <c r="E4170" i="4" s="1"/>
  <c r="D4171" i="4"/>
  <c r="E4171" i="4" s="1"/>
  <c r="D4172" i="4"/>
  <c r="E4172" i="4" s="1"/>
  <c r="D4173" i="4"/>
  <c r="E4173" i="4" s="1"/>
  <c r="D4174" i="4"/>
  <c r="E4174" i="4" s="1"/>
  <c r="D4175" i="4"/>
  <c r="E4175" i="4" s="1"/>
  <c r="D4176" i="4"/>
  <c r="E4176" i="4" s="1"/>
  <c r="D4177" i="4"/>
  <c r="E4177" i="4" s="1"/>
  <c r="D4178" i="4"/>
  <c r="E4178" i="4" s="1"/>
  <c r="D4179" i="4"/>
  <c r="E4179" i="4" s="1"/>
  <c r="D4180" i="4"/>
  <c r="E4180" i="4" s="1"/>
  <c r="D4181" i="4"/>
  <c r="E4181" i="4" s="1"/>
  <c r="D4182" i="4"/>
  <c r="E4182" i="4" s="1"/>
  <c r="D4183" i="4"/>
  <c r="E4183" i="4" s="1"/>
  <c r="D4184" i="4"/>
  <c r="E4184" i="4" s="1"/>
  <c r="D4185" i="4"/>
  <c r="E4185" i="4" s="1"/>
  <c r="D4186" i="4"/>
  <c r="E4186" i="4" s="1"/>
  <c r="D4187" i="4"/>
  <c r="E4187" i="4" s="1"/>
  <c r="D4188" i="4"/>
  <c r="E4188" i="4" s="1"/>
  <c r="D4189" i="4"/>
  <c r="E4189" i="4" s="1"/>
  <c r="D4190" i="4"/>
  <c r="E4190" i="4" s="1"/>
  <c r="D4191" i="4"/>
  <c r="E4191" i="4" s="1"/>
  <c r="D4192" i="4"/>
  <c r="E4192" i="4" s="1"/>
  <c r="D4193" i="4"/>
  <c r="E4193" i="4" s="1"/>
  <c r="D4194" i="4"/>
  <c r="E4194" i="4" s="1"/>
  <c r="D4195" i="4"/>
  <c r="E4195" i="4" s="1"/>
  <c r="D4196" i="4"/>
  <c r="E4196" i="4" s="1"/>
  <c r="D4197" i="4"/>
  <c r="E4197" i="4" s="1"/>
  <c r="D4198" i="4"/>
  <c r="E4198" i="4" s="1"/>
  <c r="D4199" i="4"/>
  <c r="E4199" i="4" s="1"/>
  <c r="D4200" i="4"/>
  <c r="E4200" i="4" s="1"/>
  <c r="D4201" i="4"/>
  <c r="E4201" i="4" s="1"/>
  <c r="D4202" i="4"/>
  <c r="E4202" i="4" s="1"/>
  <c r="D4203" i="4"/>
  <c r="E4203" i="4" s="1"/>
  <c r="D4204" i="4"/>
  <c r="E4204" i="4" s="1"/>
  <c r="D4205" i="4"/>
  <c r="E4205" i="4" s="1"/>
  <c r="D4206" i="4"/>
  <c r="E4206" i="4" s="1"/>
  <c r="D4207" i="4"/>
  <c r="E4207" i="4" s="1"/>
  <c r="D4208" i="4"/>
  <c r="E4208" i="4" s="1"/>
  <c r="D4209" i="4"/>
  <c r="E4209" i="4" s="1"/>
  <c r="D4210" i="4"/>
  <c r="E4210" i="4" s="1"/>
  <c r="D4211" i="4"/>
  <c r="E4211" i="4" s="1"/>
  <c r="D4212" i="4"/>
  <c r="E4212" i="4" s="1"/>
  <c r="D4213" i="4"/>
  <c r="E4213" i="4" s="1"/>
  <c r="D4214" i="4"/>
  <c r="E4214" i="4" s="1"/>
  <c r="D4215" i="4"/>
  <c r="E4215" i="4" s="1"/>
  <c r="D4216" i="4"/>
  <c r="E4216" i="4" s="1"/>
  <c r="D4217" i="4"/>
  <c r="E4217" i="4" s="1"/>
  <c r="D4218" i="4"/>
  <c r="E4218" i="4" s="1"/>
  <c r="D4219" i="4"/>
  <c r="E4219" i="4" s="1"/>
  <c r="D4220" i="4"/>
  <c r="E4220" i="4" s="1"/>
  <c r="D4221" i="4"/>
  <c r="E4221" i="4" s="1"/>
  <c r="D4222" i="4"/>
  <c r="E4222" i="4" s="1"/>
  <c r="D4223" i="4"/>
  <c r="E4223" i="4" s="1"/>
  <c r="D4224" i="4"/>
  <c r="E4224" i="4" s="1"/>
  <c r="D4225" i="4"/>
  <c r="E4225" i="4" s="1"/>
  <c r="D4226" i="4"/>
  <c r="E4226" i="4" s="1"/>
  <c r="D4227" i="4"/>
  <c r="E4227" i="4" s="1"/>
  <c r="D4228" i="4"/>
  <c r="E4228" i="4" s="1"/>
  <c r="D4229" i="4"/>
  <c r="E4229" i="4" s="1"/>
  <c r="D4230" i="4"/>
  <c r="E4230" i="4" s="1"/>
  <c r="D4231" i="4"/>
  <c r="E4231" i="4" s="1"/>
  <c r="D4232" i="4"/>
  <c r="E4232" i="4" s="1"/>
  <c r="D4233" i="4"/>
  <c r="E4233" i="4" s="1"/>
  <c r="D4234" i="4"/>
  <c r="E4234" i="4" s="1"/>
  <c r="D4235" i="4"/>
  <c r="E4235" i="4" s="1"/>
  <c r="D4236" i="4"/>
  <c r="E4236" i="4" s="1"/>
  <c r="D4237" i="4"/>
  <c r="E4237" i="4" s="1"/>
  <c r="D4238" i="4"/>
  <c r="E4238" i="4" s="1"/>
  <c r="D4239" i="4"/>
  <c r="E4239" i="4" s="1"/>
  <c r="D4240" i="4"/>
  <c r="E4240" i="4" s="1"/>
  <c r="D4241" i="4"/>
  <c r="E4241" i="4" s="1"/>
  <c r="D4242" i="4"/>
  <c r="E4242" i="4" s="1"/>
  <c r="D4243" i="4"/>
  <c r="E4243" i="4" s="1"/>
  <c r="D4244" i="4"/>
  <c r="E4244" i="4" s="1"/>
  <c r="D4245" i="4"/>
  <c r="E4245" i="4" s="1"/>
  <c r="D4246" i="4"/>
  <c r="E4246" i="4" s="1"/>
  <c r="D4247" i="4"/>
  <c r="E4247" i="4" s="1"/>
  <c r="D4248" i="4"/>
  <c r="E4248" i="4" s="1"/>
  <c r="D4249" i="4"/>
  <c r="E4249" i="4" s="1"/>
  <c r="D4250" i="4"/>
  <c r="E4250" i="4" s="1"/>
  <c r="D4251" i="4"/>
  <c r="E4251" i="4" s="1"/>
  <c r="D4252" i="4"/>
  <c r="E4252" i="4" s="1"/>
  <c r="D4253" i="4"/>
  <c r="E4253" i="4" s="1"/>
  <c r="D4254" i="4"/>
  <c r="E4254" i="4" s="1"/>
  <c r="D4255" i="4"/>
  <c r="E4255" i="4" s="1"/>
  <c r="D4256" i="4"/>
  <c r="E4256" i="4" s="1"/>
  <c r="D4257" i="4"/>
  <c r="E4257" i="4" s="1"/>
  <c r="D4258" i="4"/>
  <c r="E4258" i="4" s="1"/>
  <c r="D4259" i="4"/>
  <c r="E4259" i="4" s="1"/>
  <c r="D4260" i="4"/>
  <c r="E4260" i="4" s="1"/>
  <c r="D4261" i="4"/>
  <c r="E4261" i="4" s="1"/>
  <c r="D4262" i="4"/>
  <c r="E4262" i="4" s="1"/>
  <c r="D4263" i="4"/>
  <c r="E4263" i="4" s="1"/>
  <c r="D4264" i="4"/>
  <c r="E4264" i="4" s="1"/>
  <c r="D4265" i="4"/>
  <c r="E4265" i="4" s="1"/>
  <c r="D4266" i="4"/>
  <c r="E4266" i="4" s="1"/>
  <c r="D4267" i="4"/>
  <c r="E4267" i="4" s="1"/>
  <c r="D4268" i="4"/>
  <c r="E4268" i="4" s="1"/>
  <c r="D4269" i="4"/>
  <c r="E4269" i="4" s="1"/>
  <c r="D4270" i="4"/>
  <c r="E4270" i="4" s="1"/>
  <c r="D4271" i="4"/>
  <c r="E4271" i="4" s="1"/>
  <c r="D4272" i="4"/>
  <c r="E4272" i="4" s="1"/>
  <c r="D4273" i="4"/>
  <c r="E4273" i="4" s="1"/>
  <c r="D4274" i="4"/>
  <c r="E4274" i="4" s="1"/>
  <c r="D4275" i="4"/>
  <c r="E4275" i="4" s="1"/>
  <c r="D4276" i="4"/>
  <c r="E4276" i="4" s="1"/>
  <c r="D4277" i="4"/>
  <c r="E4277" i="4" s="1"/>
  <c r="D4278" i="4"/>
  <c r="E4278" i="4" s="1"/>
  <c r="D4279" i="4"/>
  <c r="E4279" i="4" s="1"/>
  <c r="D4280" i="4"/>
  <c r="E4280" i="4" s="1"/>
  <c r="D4281" i="4"/>
  <c r="E4281" i="4" s="1"/>
  <c r="D4282" i="4"/>
  <c r="E4282" i="4" s="1"/>
  <c r="D4283" i="4"/>
  <c r="E4283" i="4" s="1"/>
  <c r="D4284" i="4"/>
  <c r="E4284" i="4" s="1"/>
  <c r="D4285" i="4"/>
  <c r="E4285" i="4" s="1"/>
  <c r="D4286" i="4"/>
  <c r="E4286" i="4" s="1"/>
  <c r="D4287" i="4"/>
  <c r="E4287" i="4" s="1"/>
  <c r="D4288" i="4"/>
  <c r="E4288" i="4" s="1"/>
  <c r="D4289" i="4"/>
  <c r="E4289" i="4" s="1"/>
  <c r="D4290" i="4"/>
  <c r="E4290" i="4" s="1"/>
  <c r="D4291" i="4"/>
  <c r="E4291" i="4" s="1"/>
  <c r="D4292" i="4"/>
  <c r="E4292" i="4" s="1"/>
  <c r="D4293" i="4"/>
  <c r="E4293" i="4" s="1"/>
  <c r="D4294" i="4"/>
  <c r="E4294" i="4" s="1"/>
  <c r="D4295" i="4"/>
  <c r="E4295" i="4" s="1"/>
  <c r="D4296" i="4"/>
  <c r="E4296" i="4" s="1"/>
  <c r="D4297" i="4"/>
  <c r="E4297" i="4" s="1"/>
  <c r="D4298" i="4"/>
  <c r="E4298" i="4" s="1"/>
  <c r="D4299" i="4"/>
  <c r="E4299" i="4" s="1"/>
  <c r="D4300" i="4"/>
  <c r="E4300" i="4" s="1"/>
  <c r="D4301" i="4"/>
  <c r="E4301" i="4" s="1"/>
  <c r="D4302" i="4"/>
  <c r="E4302" i="4" s="1"/>
  <c r="D4303" i="4"/>
  <c r="E4303" i="4" s="1"/>
  <c r="D4304" i="4"/>
  <c r="E4304" i="4" s="1"/>
  <c r="D4305" i="4"/>
  <c r="E4305" i="4" s="1"/>
  <c r="D4306" i="4"/>
  <c r="E4306" i="4" s="1"/>
  <c r="D4307" i="4"/>
  <c r="E4307" i="4" s="1"/>
  <c r="D4308" i="4"/>
  <c r="E4308" i="4" s="1"/>
  <c r="D4309" i="4"/>
  <c r="E4309" i="4" s="1"/>
  <c r="D4310" i="4"/>
  <c r="E4310" i="4" s="1"/>
  <c r="D4311" i="4"/>
  <c r="E4311" i="4" s="1"/>
  <c r="D4312" i="4"/>
  <c r="E4312" i="4" s="1"/>
  <c r="D4313" i="4"/>
  <c r="E4313" i="4" s="1"/>
  <c r="D4314" i="4"/>
  <c r="E4314" i="4" s="1"/>
  <c r="D4315" i="4"/>
  <c r="E4315" i="4" s="1"/>
  <c r="D4316" i="4"/>
  <c r="E4316" i="4" s="1"/>
  <c r="D4317" i="4"/>
  <c r="E4317" i="4" s="1"/>
  <c r="D4318" i="4"/>
  <c r="E4318" i="4" s="1"/>
  <c r="D4319" i="4"/>
  <c r="E4319" i="4" s="1"/>
  <c r="D4320" i="4"/>
  <c r="E4320" i="4" s="1"/>
  <c r="D4321" i="4"/>
  <c r="E4321" i="4" s="1"/>
  <c r="D4322" i="4"/>
  <c r="E4322" i="4" s="1"/>
  <c r="D4323" i="4"/>
  <c r="E4323" i="4" s="1"/>
  <c r="D4324" i="4"/>
  <c r="E4324" i="4" s="1"/>
  <c r="D4325" i="4"/>
  <c r="E4325" i="4" s="1"/>
  <c r="D4326" i="4"/>
  <c r="E4326" i="4" s="1"/>
  <c r="D4327" i="4"/>
  <c r="E4327" i="4" s="1"/>
  <c r="D4328" i="4"/>
  <c r="E4328" i="4" s="1"/>
  <c r="D4329" i="4"/>
  <c r="E4329" i="4" s="1"/>
  <c r="D4330" i="4"/>
  <c r="E4330" i="4" s="1"/>
  <c r="D4331" i="4"/>
  <c r="E4331" i="4" s="1"/>
  <c r="D4332" i="4"/>
  <c r="E4332" i="4" s="1"/>
  <c r="D4333" i="4"/>
  <c r="E4333" i="4" s="1"/>
  <c r="D4334" i="4"/>
  <c r="E4334" i="4" s="1"/>
  <c r="D4335" i="4"/>
  <c r="E4335" i="4" s="1"/>
  <c r="D4336" i="4"/>
  <c r="E4336" i="4" s="1"/>
  <c r="D4337" i="4"/>
  <c r="E4337" i="4" s="1"/>
  <c r="D4338" i="4"/>
  <c r="E4338" i="4" s="1"/>
  <c r="D4339" i="4"/>
  <c r="E4339" i="4" s="1"/>
  <c r="D4340" i="4"/>
  <c r="E4340" i="4" s="1"/>
  <c r="D4341" i="4"/>
  <c r="E4341" i="4" s="1"/>
  <c r="D4342" i="4"/>
  <c r="E4342" i="4" s="1"/>
  <c r="D4343" i="4"/>
  <c r="E4343" i="4" s="1"/>
  <c r="D4344" i="4"/>
  <c r="E4344" i="4" s="1"/>
  <c r="D4345" i="4"/>
  <c r="E4345" i="4" s="1"/>
  <c r="D4346" i="4"/>
  <c r="E4346" i="4" s="1"/>
  <c r="D4347" i="4"/>
  <c r="E4347" i="4" s="1"/>
  <c r="D4348" i="4"/>
  <c r="E4348" i="4" s="1"/>
  <c r="D4349" i="4"/>
  <c r="E4349" i="4" s="1"/>
  <c r="D4350" i="4"/>
  <c r="E4350" i="4" s="1"/>
  <c r="D4351" i="4"/>
  <c r="E4351" i="4" s="1"/>
  <c r="D4352" i="4"/>
  <c r="E4352" i="4" s="1"/>
  <c r="D4353" i="4"/>
  <c r="E4353" i="4" s="1"/>
  <c r="D4354" i="4"/>
  <c r="E4354" i="4" s="1"/>
  <c r="D4355" i="4"/>
  <c r="E4355" i="4" s="1"/>
  <c r="D4356" i="4"/>
  <c r="E4356" i="4" s="1"/>
  <c r="D4357" i="4"/>
  <c r="E4357" i="4" s="1"/>
  <c r="D4358" i="4"/>
  <c r="E4358" i="4" s="1"/>
  <c r="D4359" i="4"/>
  <c r="E4359" i="4" s="1"/>
  <c r="D4360" i="4"/>
  <c r="E4360" i="4" s="1"/>
  <c r="D4361" i="4"/>
  <c r="E4361" i="4" s="1"/>
  <c r="D4362" i="4"/>
  <c r="E4362" i="4" s="1"/>
  <c r="D4363" i="4"/>
  <c r="E4363" i="4" s="1"/>
  <c r="D4364" i="4"/>
  <c r="E4364" i="4" s="1"/>
  <c r="D4365" i="4"/>
  <c r="E4365" i="4" s="1"/>
  <c r="D4366" i="4"/>
  <c r="E4366" i="4" s="1"/>
  <c r="D4367" i="4"/>
  <c r="E4367" i="4" s="1"/>
  <c r="D4368" i="4"/>
  <c r="E4368" i="4" s="1"/>
  <c r="D4369" i="4"/>
  <c r="E4369" i="4" s="1"/>
  <c r="D4370" i="4"/>
  <c r="E4370" i="4" s="1"/>
  <c r="D4371" i="4"/>
  <c r="E4371" i="4" s="1"/>
  <c r="D4372" i="4"/>
  <c r="E4372" i="4" s="1"/>
  <c r="D4373" i="4"/>
  <c r="E4373" i="4" s="1"/>
  <c r="D4374" i="4"/>
  <c r="E4374" i="4" s="1"/>
  <c r="D4375" i="4"/>
  <c r="E4375" i="4" s="1"/>
  <c r="D4376" i="4"/>
  <c r="E4376" i="4" s="1"/>
  <c r="D4377" i="4"/>
  <c r="E4377" i="4" s="1"/>
  <c r="D4378" i="4"/>
  <c r="E4378" i="4" s="1"/>
  <c r="D4379" i="4"/>
  <c r="E4379" i="4" s="1"/>
  <c r="D4380" i="4"/>
  <c r="E4380" i="4" s="1"/>
  <c r="D4381" i="4"/>
  <c r="E4381" i="4" s="1"/>
  <c r="D4382" i="4"/>
  <c r="E4382" i="4" s="1"/>
  <c r="D4383" i="4"/>
  <c r="E4383" i="4" s="1"/>
  <c r="D4384" i="4"/>
  <c r="E4384" i="4" s="1"/>
  <c r="D4385" i="4"/>
  <c r="E4385" i="4" s="1"/>
  <c r="D4386" i="4"/>
  <c r="E4386" i="4" s="1"/>
  <c r="D4387" i="4"/>
  <c r="E4387" i="4" s="1"/>
  <c r="D4388" i="4"/>
  <c r="E4388" i="4" s="1"/>
  <c r="D4389" i="4"/>
  <c r="E4389" i="4" s="1"/>
  <c r="D4390" i="4"/>
  <c r="E4390" i="4" s="1"/>
  <c r="D4391" i="4"/>
  <c r="E4391" i="4" s="1"/>
  <c r="D4392" i="4"/>
  <c r="E4392" i="4" s="1"/>
  <c r="D4393" i="4"/>
  <c r="E4393" i="4" s="1"/>
  <c r="D4394" i="4"/>
  <c r="E4394" i="4" s="1"/>
  <c r="D4395" i="4"/>
  <c r="E4395" i="4" s="1"/>
  <c r="D4396" i="4"/>
  <c r="E4396" i="4" s="1"/>
  <c r="D4397" i="4"/>
  <c r="E4397" i="4" s="1"/>
  <c r="D4398" i="4"/>
  <c r="E4398" i="4" s="1"/>
  <c r="D4399" i="4"/>
  <c r="E4399" i="4" s="1"/>
  <c r="D4400" i="4"/>
  <c r="E4400" i="4" s="1"/>
  <c r="D4401" i="4"/>
  <c r="E4401" i="4" s="1"/>
  <c r="D4402" i="4"/>
  <c r="E4402" i="4" s="1"/>
  <c r="D4403" i="4"/>
  <c r="E4403" i="4" s="1"/>
  <c r="D4404" i="4"/>
  <c r="E4404" i="4" s="1"/>
  <c r="D4405" i="4"/>
  <c r="E4405" i="4" s="1"/>
  <c r="D4406" i="4"/>
  <c r="E4406" i="4" s="1"/>
  <c r="D4407" i="4"/>
  <c r="E4407" i="4" s="1"/>
  <c r="D4408" i="4"/>
  <c r="E4408" i="4" s="1"/>
  <c r="D4409" i="4"/>
  <c r="E4409" i="4" s="1"/>
  <c r="D4410" i="4"/>
  <c r="E4410" i="4" s="1"/>
  <c r="D4411" i="4"/>
  <c r="E4411" i="4" s="1"/>
  <c r="D4412" i="4"/>
  <c r="E4412" i="4" s="1"/>
  <c r="D4413" i="4"/>
  <c r="E4413" i="4" s="1"/>
  <c r="D4414" i="4"/>
  <c r="E4414" i="4" s="1"/>
  <c r="D4415" i="4"/>
  <c r="E4415" i="4" s="1"/>
  <c r="D4416" i="4"/>
  <c r="E4416" i="4" s="1"/>
  <c r="D4417" i="4"/>
  <c r="E4417" i="4" s="1"/>
  <c r="D4418" i="4"/>
  <c r="E4418" i="4" s="1"/>
  <c r="D4419" i="4"/>
  <c r="E4419" i="4" s="1"/>
  <c r="D4420" i="4"/>
  <c r="E4420" i="4" s="1"/>
  <c r="D4421" i="4"/>
  <c r="E4421" i="4" s="1"/>
  <c r="D4422" i="4"/>
  <c r="E4422" i="4" s="1"/>
  <c r="D4423" i="4"/>
  <c r="E4423" i="4" s="1"/>
  <c r="D4424" i="4"/>
  <c r="E4424" i="4" s="1"/>
  <c r="D4425" i="4"/>
  <c r="E4425" i="4" s="1"/>
  <c r="D4426" i="4"/>
  <c r="E4426" i="4" s="1"/>
  <c r="D4427" i="4"/>
  <c r="E4427" i="4" s="1"/>
  <c r="D4428" i="4"/>
  <c r="E4428" i="4" s="1"/>
  <c r="D4429" i="4"/>
  <c r="E4429" i="4" s="1"/>
  <c r="D4430" i="4"/>
  <c r="E4430" i="4" s="1"/>
  <c r="D4431" i="4"/>
  <c r="E4431" i="4" s="1"/>
  <c r="D4432" i="4"/>
  <c r="E4432" i="4" s="1"/>
  <c r="D4433" i="4"/>
  <c r="E4433" i="4" s="1"/>
  <c r="D4434" i="4"/>
  <c r="E4434" i="4" s="1"/>
  <c r="D4435" i="4"/>
  <c r="E4435" i="4" s="1"/>
  <c r="D4436" i="4"/>
  <c r="E4436" i="4" s="1"/>
  <c r="D4437" i="4"/>
  <c r="E4437" i="4" s="1"/>
  <c r="D4438" i="4"/>
  <c r="E4438" i="4" s="1"/>
  <c r="D4439" i="4"/>
  <c r="E4439" i="4" s="1"/>
  <c r="D4440" i="4"/>
  <c r="E4440" i="4" s="1"/>
  <c r="D4441" i="4"/>
  <c r="E4441" i="4" s="1"/>
  <c r="D4442" i="4"/>
  <c r="E4442" i="4" s="1"/>
  <c r="D4443" i="4"/>
  <c r="E4443" i="4" s="1"/>
  <c r="D4444" i="4"/>
  <c r="E4444" i="4" s="1"/>
  <c r="D4445" i="4"/>
  <c r="E4445" i="4" s="1"/>
  <c r="D4446" i="4"/>
  <c r="E4446" i="4" s="1"/>
  <c r="D4447" i="4"/>
  <c r="E4447" i="4" s="1"/>
  <c r="D4448" i="4"/>
  <c r="E4448" i="4" s="1"/>
  <c r="D4449" i="4"/>
  <c r="E4449" i="4" s="1"/>
  <c r="D4450" i="4"/>
  <c r="E4450" i="4" s="1"/>
  <c r="D4451" i="4"/>
  <c r="E4451" i="4" s="1"/>
  <c r="D4452" i="4"/>
  <c r="E4452" i="4" s="1"/>
  <c r="D4453" i="4"/>
  <c r="E4453" i="4" s="1"/>
  <c r="D4454" i="4"/>
  <c r="E4454" i="4" s="1"/>
  <c r="D4455" i="4"/>
  <c r="E4455" i="4" s="1"/>
  <c r="D4456" i="4"/>
  <c r="E4456" i="4" s="1"/>
  <c r="D4457" i="4"/>
  <c r="E4457" i="4" s="1"/>
  <c r="D4458" i="4"/>
  <c r="E4458" i="4" s="1"/>
  <c r="D4459" i="4"/>
  <c r="E4459" i="4" s="1"/>
  <c r="D4460" i="4"/>
  <c r="E4460" i="4" s="1"/>
  <c r="D4461" i="4"/>
  <c r="E4461" i="4" s="1"/>
  <c r="D4462" i="4"/>
  <c r="E4462" i="4" s="1"/>
  <c r="D4463" i="4"/>
  <c r="E4463" i="4" s="1"/>
  <c r="D4464" i="4"/>
  <c r="E4464" i="4" s="1"/>
  <c r="D4465" i="4"/>
  <c r="E4465" i="4" s="1"/>
  <c r="D4466" i="4"/>
  <c r="E4466" i="4" s="1"/>
  <c r="D4467" i="4"/>
  <c r="E4467" i="4" s="1"/>
  <c r="D4468" i="4"/>
  <c r="E4468" i="4" s="1"/>
  <c r="D4469" i="4"/>
  <c r="E4469" i="4" s="1"/>
  <c r="D4470" i="4"/>
  <c r="E4470" i="4" s="1"/>
  <c r="D4471" i="4"/>
  <c r="E4471" i="4" s="1"/>
  <c r="D4472" i="4"/>
  <c r="E4472" i="4" s="1"/>
  <c r="D4473" i="4"/>
  <c r="E4473" i="4" s="1"/>
  <c r="D4474" i="4"/>
  <c r="E4474" i="4" s="1"/>
  <c r="D4475" i="4"/>
  <c r="E4475" i="4" s="1"/>
  <c r="D4476" i="4"/>
  <c r="E4476" i="4" s="1"/>
  <c r="D4477" i="4"/>
  <c r="E4477" i="4" s="1"/>
  <c r="D4478" i="4"/>
  <c r="E4478" i="4" s="1"/>
  <c r="D4479" i="4"/>
  <c r="E4479" i="4" s="1"/>
  <c r="D4480" i="4"/>
  <c r="E4480" i="4" s="1"/>
  <c r="D4481" i="4"/>
  <c r="E4481" i="4" s="1"/>
  <c r="D4482" i="4"/>
  <c r="E4482" i="4" s="1"/>
  <c r="D4483" i="4"/>
  <c r="E4483" i="4" s="1"/>
  <c r="D4484" i="4"/>
  <c r="E4484" i="4" s="1"/>
  <c r="D4485" i="4"/>
  <c r="E4485" i="4" s="1"/>
  <c r="D4486" i="4"/>
  <c r="E4486" i="4" s="1"/>
  <c r="D4487" i="4"/>
  <c r="E4487" i="4" s="1"/>
  <c r="D4488" i="4"/>
  <c r="E4488" i="4" s="1"/>
  <c r="D4489" i="4"/>
  <c r="E4489" i="4" s="1"/>
  <c r="D4490" i="4"/>
  <c r="E4490" i="4" s="1"/>
  <c r="D4491" i="4"/>
  <c r="E4491" i="4" s="1"/>
  <c r="D4492" i="4"/>
  <c r="E4492" i="4" s="1"/>
  <c r="D4493" i="4"/>
  <c r="E4493" i="4" s="1"/>
  <c r="D4494" i="4"/>
  <c r="E4494" i="4" s="1"/>
  <c r="D4495" i="4"/>
  <c r="E4495" i="4" s="1"/>
  <c r="D4496" i="4"/>
  <c r="E4496" i="4" s="1"/>
  <c r="D4497" i="4"/>
  <c r="E4497" i="4" s="1"/>
  <c r="D4498" i="4"/>
  <c r="E4498" i="4" s="1"/>
  <c r="D4499" i="4"/>
  <c r="E4499" i="4" s="1"/>
  <c r="D4500" i="4"/>
  <c r="E4500" i="4" s="1"/>
  <c r="D4501" i="4"/>
  <c r="E4501" i="4" s="1"/>
  <c r="D4502" i="4"/>
  <c r="E4502" i="4" s="1"/>
  <c r="D4503" i="4"/>
  <c r="E4503" i="4" s="1"/>
  <c r="D4504" i="4"/>
  <c r="E4504" i="4" s="1"/>
  <c r="D4505" i="4"/>
  <c r="E4505" i="4" s="1"/>
  <c r="D4506" i="4"/>
  <c r="E4506" i="4" s="1"/>
  <c r="D4507" i="4"/>
  <c r="E4507" i="4" s="1"/>
  <c r="D4508" i="4"/>
  <c r="E4508" i="4" s="1"/>
  <c r="D4509" i="4"/>
  <c r="E4509" i="4" s="1"/>
  <c r="D4510" i="4"/>
  <c r="E4510" i="4" s="1"/>
  <c r="D4511" i="4"/>
  <c r="E4511" i="4" s="1"/>
  <c r="D4512" i="4"/>
  <c r="E4512" i="4" s="1"/>
  <c r="D4513" i="4"/>
  <c r="E4513" i="4" s="1"/>
  <c r="D4514" i="4"/>
  <c r="E4514" i="4" s="1"/>
  <c r="D4515" i="4"/>
  <c r="E4515" i="4" s="1"/>
  <c r="D4516" i="4"/>
  <c r="E4516" i="4" s="1"/>
  <c r="D4517" i="4"/>
  <c r="E4517" i="4" s="1"/>
  <c r="D4518" i="4"/>
  <c r="E4518" i="4" s="1"/>
  <c r="D4519" i="4"/>
  <c r="E4519" i="4" s="1"/>
  <c r="D4520" i="4"/>
  <c r="E4520" i="4" s="1"/>
  <c r="D4521" i="4"/>
  <c r="E4521" i="4" s="1"/>
  <c r="D4522" i="4"/>
  <c r="E4522" i="4" s="1"/>
  <c r="D4523" i="4"/>
  <c r="E4523" i="4" s="1"/>
  <c r="D4524" i="4"/>
  <c r="E4524" i="4" s="1"/>
  <c r="D4525" i="4"/>
  <c r="E4525" i="4" s="1"/>
  <c r="D4526" i="4"/>
  <c r="E4526" i="4" s="1"/>
  <c r="D4527" i="4"/>
  <c r="E4527" i="4" s="1"/>
  <c r="D4528" i="4"/>
  <c r="E4528" i="4" s="1"/>
  <c r="D4529" i="4"/>
  <c r="E4529" i="4" s="1"/>
  <c r="D4530" i="4"/>
  <c r="E4530" i="4" s="1"/>
  <c r="D4531" i="4"/>
  <c r="E4531" i="4" s="1"/>
  <c r="D4532" i="4"/>
  <c r="E4532" i="4" s="1"/>
  <c r="D4533" i="4"/>
  <c r="E4533" i="4" s="1"/>
  <c r="D4534" i="4"/>
  <c r="E4534" i="4" s="1"/>
  <c r="D4535" i="4"/>
  <c r="E4535" i="4" s="1"/>
  <c r="D4536" i="4"/>
  <c r="E4536" i="4" s="1"/>
  <c r="D4537" i="4"/>
  <c r="E4537" i="4" s="1"/>
  <c r="D4538" i="4"/>
  <c r="E4538" i="4" s="1"/>
  <c r="D4539" i="4"/>
  <c r="E4539" i="4" s="1"/>
  <c r="D4540" i="4"/>
  <c r="E4540" i="4" s="1"/>
  <c r="D4541" i="4"/>
  <c r="E4541" i="4" s="1"/>
  <c r="D4542" i="4"/>
  <c r="E4542" i="4" s="1"/>
  <c r="D4543" i="4"/>
  <c r="E4543" i="4" s="1"/>
  <c r="D4544" i="4"/>
  <c r="E4544" i="4" s="1"/>
  <c r="D4545" i="4"/>
  <c r="E4545" i="4" s="1"/>
  <c r="D4546" i="4"/>
  <c r="E4546" i="4" s="1"/>
  <c r="D4547" i="4"/>
  <c r="E4547" i="4" s="1"/>
  <c r="D4548" i="4"/>
  <c r="E4548" i="4" s="1"/>
  <c r="D4549" i="4"/>
  <c r="E4549" i="4" s="1"/>
  <c r="D4550" i="4"/>
  <c r="E4550" i="4" s="1"/>
  <c r="D4551" i="4"/>
  <c r="E4551" i="4" s="1"/>
  <c r="D4552" i="4"/>
  <c r="E4552" i="4" s="1"/>
  <c r="D4553" i="4"/>
  <c r="E4553" i="4" s="1"/>
  <c r="D4554" i="4"/>
  <c r="E4554" i="4" s="1"/>
  <c r="D4555" i="4"/>
  <c r="E4555" i="4" s="1"/>
  <c r="D4556" i="4"/>
  <c r="E4556" i="4" s="1"/>
  <c r="D4557" i="4"/>
  <c r="E4557" i="4" s="1"/>
  <c r="D4558" i="4"/>
  <c r="E4558" i="4" s="1"/>
  <c r="D4559" i="4"/>
  <c r="E4559" i="4" s="1"/>
  <c r="D4560" i="4"/>
  <c r="E4560" i="4" s="1"/>
  <c r="D4561" i="4"/>
  <c r="E4561" i="4" s="1"/>
  <c r="D4562" i="4"/>
  <c r="E4562" i="4" s="1"/>
  <c r="D4563" i="4"/>
  <c r="E4563" i="4" s="1"/>
  <c r="D4564" i="4"/>
  <c r="E4564" i="4" s="1"/>
  <c r="D4565" i="4"/>
  <c r="E4565" i="4" s="1"/>
  <c r="D4566" i="4"/>
  <c r="E4566" i="4" s="1"/>
  <c r="D4567" i="4"/>
  <c r="E4567" i="4" s="1"/>
  <c r="D4568" i="4"/>
  <c r="E4568" i="4" s="1"/>
  <c r="D4569" i="4"/>
  <c r="E4569" i="4" s="1"/>
  <c r="D4570" i="4"/>
  <c r="E4570" i="4" s="1"/>
  <c r="D4571" i="4"/>
  <c r="E4571" i="4" s="1"/>
  <c r="D4572" i="4"/>
  <c r="E4572" i="4" s="1"/>
  <c r="D4573" i="4"/>
  <c r="E4573" i="4" s="1"/>
  <c r="D4574" i="4"/>
  <c r="E4574" i="4" s="1"/>
  <c r="D4575" i="4"/>
  <c r="E4575" i="4" s="1"/>
  <c r="D4576" i="4"/>
  <c r="E4576" i="4" s="1"/>
  <c r="D4577" i="4"/>
  <c r="E4577" i="4" s="1"/>
  <c r="D4578" i="4"/>
  <c r="E4578" i="4" s="1"/>
  <c r="D4579" i="4"/>
  <c r="E4579" i="4" s="1"/>
  <c r="D4580" i="4"/>
  <c r="E4580" i="4" s="1"/>
  <c r="D4581" i="4"/>
  <c r="E4581" i="4" s="1"/>
  <c r="D4582" i="4"/>
  <c r="E4582" i="4" s="1"/>
  <c r="D4583" i="4"/>
  <c r="E4583" i="4" s="1"/>
  <c r="D4584" i="4"/>
  <c r="E4584" i="4" s="1"/>
  <c r="D4585" i="4"/>
  <c r="E4585" i="4" s="1"/>
  <c r="D4586" i="4"/>
  <c r="E4586" i="4" s="1"/>
  <c r="D4587" i="4"/>
  <c r="E4587" i="4" s="1"/>
  <c r="D4588" i="4"/>
  <c r="E4588" i="4" s="1"/>
  <c r="D4589" i="4"/>
  <c r="E4589" i="4" s="1"/>
  <c r="D4590" i="4"/>
  <c r="E4590" i="4" s="1"/>
  <c r="D4591" i="4"/>
  <c r="E4591" i="4" s="1"/>
  <c r="D4592" i="4"/>
  <c r="E4592" i="4" s="1"/>
  <c r="D4593" i="4"/>
  <c r="E4593" i="4" s="1"/>
  <c r="D4594" i="4"/>
  <c r="E4594" i="4" s="1"/>
  <c r="D4595" i="4"/>
  <c r="E4595" i="4" s="1"/>
  <c r="D4596" i="4"/>
  <c r="E4596" i="4" s="1"/>
  <c r="D4597" i="4"/>
  <c r="E4597" i="4" s="1"/>
  <c r="D4598" i="4"/>
  <c r="E4598" i="4" s="1"/>
  <c r="D4599" i="4"/>
  <c r="E4599" i="4" s="1"/>
  <c r="D4600" i="4"/>
  <c r="E4600" i="4" s="1"/>
  <c r="D4601" i="4"/>
  <c r="E4601" i="4" s="1"/>
  <c r="D4602" i="4"/>
  <c r="E4602" i="4" s="1"/>
  <c r="D4603" i="4"/>
  <c r="E4603" i="4" s="1"/>
  <c r="D4604" i="4"/>
  <c r="E4604" i="4" s="1"/>
  <c r="D4605" i="4"/>
  <c r="E4605" i="4" s="1"/>
  <c r="D4606" i="4"/>
  <c r="E4606" i="4" s="1"/>
  <c r="D4607" i="4"/>
  <c r="E4607" i="4" s="1"/>
  <c r="D4608" i="4"/>
  <c r="E4608" i="4" s="1"/>
  <c r="D4609" i="4"/>
  <c r="E4609" i="4" s="1"/>
  <c r="D4610" i="4"/>
  <c r="E4610" i="4" s="1"/>
  <c r="D4611" i="4"/>
  <c r="E4611" i="4" s="1"/>
  <c r="D4612" i="4"/>
  <c r="E4612" i="4" s="1"/>
  <c r="D4613" i="4"/>
  <c r="E4613" i="4" s="1"/>
  <c r="D4614" i="4"/>
  <c r="E4614" i="4" s="1"/>
  <c r="D4615" i="4"/>
  <c r="E4615" i="4" s="1"/>
  <c r="D4616" i="4"/>
  <c r="E4616" i="4" s="1"/>
  <c r="D4617" i="4"/>
  <c r="E4617" i="4" s="1"/>
  <c r="D4618" i="4"/>
  <c r="E4618" i="4" s="1"/>
  <c r="D4619" i="4"/>
  <c r="E4619" i="4" s="1"/>
  <c r="D4620" i="4"/>
  <c r="E4620" i="4" s="1"/>
  <c r="D4621" i="4"/>
  <c r="E4621" i="4" s="1"/>
  <c r="D4622" i="4"/>
  <c r="E4622" i="4" s="1"/>
  <c r="D4623" i="4"/>
  <c r="E4623" i="4" s="1"/>
  <c r="D4624" i="4"/>
  <c r="E4624" i="4" s="1"/>
  <c r="D4625" i="4"/>
  <c r="E4625" i="4" s="1"/>
  <c r="D4626" i="4"/>
  <c r="E4626" i="4" s="1"/>
  <c r="D4627" i="4"/>
  <c r="E4627" i="4" s="1"/>
  <c r="D4628" i="4"/>
  <c r="E4628" i="4" s="1"/>
  <c r="D4629" i="4"/>
  <c r="E4629" i="4" s="1"/>
  <c r="D4630" i="4"/>
  <c r="E4630" i="4" s="1"/>
  <c r="D4631" i="4"/>
  <c r="E4631" i="4" s="1"/>
  <c r="D4632" i="4"/>
  <c r="E4632" i="4" s="1"/>
  <c r="D4633" i="4"/>
  <c r="E4633" i="4" s="1"/>
  <c r="D4634" i="4"/>
  <c r="E4634" i="4" s="1"/>
  <c r="D4635" i="4"/>
  <c r="E4635" i="4" s="1"/>
  <c r="D4636" i="4"/>
  <c r="E4636" i="4" s="1"/>
  <c r="D4637" i="4"/>
  <c r="E4637" i="4" s="1"/>
  <c r="D4638" i="4"/>
  <c r="E4638" i="4" s="1"/>
  <c r="D4639" i="4"/>
  <c r="E4639" i="4" s="1"/>
  <c r="D4640" i="4"/>
  <c r="E4640" i="4" s="1"/>
  <c r="D4641" i="4"/>
  <c r="E4641" i="4" s="1"/>
  <c r="D4642" i="4"/>
  <c r="E4642" i="4" s="1"/>
  <c r="D4643" i="4"/>
  <c r="E4643" i="4" s="1"/>
  <c r="D4644" i="4"/>
  <c r="E4644" i="4" s="1"/>
  <c r="D4645" i="4"/>
  <c r="E4645" i="4" s="1"/>
  <c r="D4646" i="4"/>
  <c r="E4646" i="4" s="1"/>
  <c r="D4647" i="4"/>
  <c r="E4647" i="4" s="1"/>
  <c r="D4648" i="4"/>
  <c r="E4648" i="4" s="1"/>
  <c r="D4649" i="4"/>
  <c r="E4649" i="4" s="1"/>
  <c r="D4650" i="4"/>
  <c r="E4650" i="4" s="1"/>
  <c r="D4651" i="4"/>
  <c r="E4651" i="4" s="1"/>
  <c r="D4652" i="4"/>
  <c r="E4652" i="4" s="1"/>
  <c r="D4653" i="4"/>
  <c r="E4653" i="4" s="1"/>
  <c r="D4654" i="4"/>
  <c r="E4654" i="4" s="1"/>
  <c r="D4655" i="4"/>
  <c r="E4655" i="4" s="1"/>
  <c r="D4656" i="4"/>
  <c r="E4656" i="4" s="1"/>
  <c r="D4657" i="4"/>
  <c r="E4657" i="4" s="1"/>
  <c r="D4658" i="4"/>
  <c r="E4658" i="4" s="1"/>
  <c r="D4659" i="4"/>
  <c r="E4659" i="4" s="1"/>
  <c r="D4660" i="4"/>
  <c r="E4660" i="4" s="1"/>
  <c r="D4661" i="4"/>
  <c r="E4661" i="4" s="1"/>
  <c r="D4662" i="4"/>
  <c r="E4662" i="4" s="1"/>
  <c r="D4663" i="4"/>
  <c r="E4663" i="4" s="1"/>
  <c r="D4664" i="4"/>
  <c r="E4664" i="4" s="1"/>
  <c r="D4665" i="4"/>
  <c r="E4665" i="4" s="1"/>
  <c r="D4666" i="4"/>
  <c r="E4666" i="4" s="1"/>
  <c r="D4667" i="4"/>
  <c r="E4667" i="4" s="1"/>
  <c r="D4668" i="4"/>
  <c r="E4668" i="4" s="1"/>
  <c r="D4669" i="4"/>
  <c r="E4669" i="4" s="1"/>
  <c r="D4670" i="4"/>
  <c r="E4670" i="4" s="1"/>
  <c r="D4671" i="4"/>
  <c r="E4671" i="4" s="1"/>
  <c r="D4672" i="4"/>
  <c r="E4672" i="4" s="1"/>
  <c r="D4673" i="4"/>
  <c r="E4673" i="4" s="1"/>
  <c r="D4674" i="4"/>
  <c r="E4674" i="4" s="1"/>
  <c r="D4675" i="4"/>
  <c r="E4675" i="4" s="1"/>
  <c r="D4676" i="4"/>
  <c r="E4676" i="4" s="1"/>
  <c r="D4677" i="4"/>
  <c r="E4677" i="4" s="1"/>
  <c r="D4678" i="4"/>
  <c r="E4678" i="4" s="1"/>
  <c r="D4679" i="4"/>
  <c r="E4679" i="4" s="1"/>
  <c r="D4680" i="4"/>
  <c r="E4680" i="4" s="1"/>
  <c r="D4681" i="4"/>
  <c r="E4681" i="4" s="1"/>
  <c r="D4682" i="4"/>
  <c r="E4682" i="4" s="1"/>
  <c r="D4683" i="4"/>
  <c r="E4683" i="4" s="1"/>
  <c r="D4684" i="4"/>
  <c r="E4684" i="4" s="1"/>
  <c r="D4685" i="4"/>
  <c r="E4685" i="4" s="1"/>
  <c r="D4686" i="4"/>
  <c r="E4686" i="4" s="1"/>
  <c r="D4687" i="4"/>
  <c r="E4687" i="4" s="1"/>
  <c r="D4688" i="4"/>
  <c r="E4688" i="4" s="1"/>
  <c r="D4689" i="4"/>
  <c r="E4689" i="4" s="1"/>
  <c r="D4690" i="4"/>
  <c r="E4690" i="4" s="1"/>
  <c r="D4691" i="4"/>
  <c r="E4691" i="4" s="1"/>
  <c r="D4692" i="4"/>
  <c r="E4692" i="4" s="1"/>
  <c r="D4693" i="4"/>
  <c r="E4693" i="4" s="1"/>
  <c r="D4694" i="4"/>
  <c r="E4694" i="4" s="1"/>
  <c r="D4695" i="4"/>
  <c r="E4695" i="4" s="1"/>
  <c r="D4696" i="4"/>
  <c r="E4696" i="4" s="1"/>
  <c r="D4697" i="4"/>
  <c r="E4697" i="4" s="1"/>
  <c r="D4698" i="4"/>
  <c r="E4698" i="4" s="1"/>
  <c r="D4699" i="4"/>
  <c r="E4699" i="4" s="1"/>
  <c r="D4700" i="4"/>
  <c r="E4700" i="4" s="1"/>
  <c r="D4701" i="4"/>
  <c r="E4701" i="4" s="1"/>
  <c r="D4702" i="4"/>
  <c r="E4702" i="4" s="1"/>
  <c r="D4703" i="4"/>
  <c r="E4703" i="4" s="1"/>
  <c r="D4704" i="4"/>
  <c r="E4704" i="4" s="1"/>
  <c r="D4705" i="4"/>
  <c r="E4705" i="4" s="1"/>
  <c r="D4706" i="4"/>
  <c r="E4706" i="4" s="1"/>
  <c r="D4707" i="4"/>
  <c r="E4707" i="4" s="1"/>
  <c r="D4708" i="4"/>
  <c r="E4708" i="4" s="1"/>
  <c r="D4709" i="4"/>
  <c r="E4709" i="4" s="1"/>
  <c r="D4710" i="4"/>
  <c r="E4710" i="4" s="1"/>
  <c r="D4711" i="4"/>
  <c r="E4711" i="4" s="1"/>
  <c r="D4712" i="4"/>
  <c r="E4712" i="4" s="1"/>
  <c r="D4713" i="4"/>
  <c r="E4713" i="4" s="1"/>
  <c r="D4714" i="4"/>
  <c r="E4714" i="4" s="1"/>
  <c r="D4715" i="4"/>
  <c r="E4715" i="4" s="1"/>
  <c r="D4716" i="4"/>
  <c r="E4716" i="4" s="1"/>
  <c r="D4717" i="4"/>
  <c r="E4717" i="4" s="1"/>
  <c r="D4718" i="4"/>
  <c r="E4718" i="4" s="1"/>
  <c r="D4719" i="4"/>
  <c r="E4719" i="4" s="1"/>
  <c r="D4720" i="4"/>
  <c r="E4720" i="4" s="1"/>
  <c r="D4721" i="4"/>
  <c r="E4721" i="4" s="1"/>
  <c r="D4722" i="4"/>
  <c r="E4722" i="4" s="1"/>
  <c r="D4723" i="4"/>
  <c r="E4723" i="4" s="1"/>
  <c r="D4724" i="4"/>
  <c r="E4724" i="4" s="1"/>
  <c r="D4725" i="4"/>
  <c r="E4725" i="4" s="1"/>
  <c r="D4726" i="4"/>
  <c r="E4726" i="4" s="1"/>
  <c r="D4727" i="4"/>
  <c r="E4727" i="4" s="1"/>
  <c r="D4728" i="4"/>
  <c r="E4728" i="4" s="1"/>
  <c r="D4729" i="4"/>
  <c r="E4729" i="4" s="1"/>
  <c r="D4730" i="4"/>
  <c r="E4730" i="4" s="1"/>
  <c r="D4731" i="4"/>
  <c r="E4731" i="4" s="1"/>
  <c r="D4732" i="4"/>
  <c r="E4732" i="4" s="1"/>
  <c r="D4733" i="4"/>
  <c r="E4733" i="4" s="1"/>
  <c r="D4734" i="4"/>
  <c r="E4734" i="4" s="1"/>
  <c r="D4735" i="4"/>
  <c r="E4735" i="4" s="1"/>
  <c r="D4736" i="4"/>
  <c r="E4736" i="4" s="1"/>
  <c r="D4737" i="4"/>
  <c r="E4737" i="4" s="1"/>
  <c r="D4738" i="4"/>
  <c r="E4738" i="4" s="1"/>
  <c r="D4739" i="4"/>
  <c r="E4739" i="4" s="1"/>
  <c r="D4740" i="4"/>
  <c r="E4740" i="4" s="1"/>
  <c r="D4741" i="4"/>
  <c r="E4741" i="4" s="1"/>
  <c r="D4742" i="4"/>
  <c r="E4742" i="4" s="1"/>
  <c r="D4743" i="4"/>
  <c r="E4743" i="4" s="1"/>
  <c r="D4744" i="4"/>
  <c r="E4744" i="4" s="1"/>
  <c r="D4745" i="4"/>
  <c r="E4745" i="4" s="1"/>
  <c r="D4746" i="4"/>
  <c r="E4746" i="4" s="1"/>
  <c r="D4747" i="4"/>
  <c r="E4747" i="4" s="1"/>
  <c r="D4748" i="4"/>
  <c r="E4748" i="4" s="1"/>
  <c r="D4749" i="4"/>
  <c r="E4749" i="4" s="1"/>
  <c r="D4750" i="4"/>
  <c r="E4750" i="4" s="1"/>
  <c r="D4751" i="4"/>
  <c r="E4751" i="4" s="1"/>
  <c r="D4752" i="4"/>
  <c r="E4752" i="4" s="1"/>
  <c r="D4753" i="4"/>
  <c r="E4753" i="4" s="1"/>
  <c r="D4754" i="4"/>
  <c r="E4754" i="4" s="1"/>
  <c r="D4755" i="4"/>
  <c r="E4755" i="4" s="1"/>
  <c r="D4756" i="4"/>
  <c r="E4756" i="4" s="1"/>
  <c r="D4757" i="4"/>
  <c r="E4757" i="4" s="1"/>
  <c r="D4758" i="4"/>
  <c r="E4758" i="4" s="1"/>
  <c r="D4759" i="4"/>
  <c r="E4759" i="4" s="1"/>
  <c r="D4760" i="4"/>
  <c r="E4760" i="4" s="1"/>
  <c r="D4761" i="4"/>
  <c r="E4761" i="4" s="1"/>
  <c r="D4762" i="4"/>
  <c r="E4762" i="4" s="1"/>
  <c r="D4763" i="4"/>
  <c r="E4763" i="4" s="1"/>
  <c r="D4764" i="4"/>
  <c r="E4764" i="4" s="1"/>
  <c r="D4765" i="4"/>
  <c r="E4765" i="4" s="1"/>
  <c r="D4766" i="4"/>
  <c r="E4766" i="4" s="1"/>
  <c r="D4767" i="4"/>
  <c r="E4767" i="4" s="1"/>
  <c r="D4768" i="4"/>
  <c r="E4768" i="4" s="1"/>
  <c r="D4769" i="4"/>
  <c r="E4769" i="4" s="1"/>
  <c r="D4770" i="4"/>
  <c r="E4770" i="4" s="1"/>
  <c r="D4771" i="4"/>
  <c r="E4771" i="4" s="1"/>
  <c r="D4772" i="4"/>
  <c r="E4772" i="4" s="1"/>
  <c r="D4773" i="4"/>
  <c r="E4773" i="4" s="1"/>
  <c r="D4774" i="4"/>
  <c r="E4774" i="4" s="1"/>
  <c r="D4775" i="4"/>
  <c r="E4775" i="4" s="1"/>
  <c r="D4776" i="4"/>
  <c r="E4776" i="4" s="1"/>
  <c r="D4777" i="4"/>
  <c r="E4777" i="4" s="1"/>
  <c r="D4778" i="4"/>
  <c r="E4778" i="4" s="1"/>
  <c r="D4779" i="4"/>
  <c r="E4779" i="4" s="1"/>
  <c r="D4780" i="4"/>
  <c r="E4780" i="4" s="1"/>
  <c r="D4781" i="4"/>
  <c r="E4781" i="4" s="1"/>
  <c r="D4782" i="4"/>
  <c r="E4782" i="4" s="1"/>
  <c r="D4783" i="4"/>
  <c r="E4783" i="4" s="1"/>
  <c r="D4784" i="4"/>
  <c r="E4784" i="4" s="1"/>
  <c r="D4785" i="4"/>
  <c r="E4785" i="4" s="1"/>
  <c r="D4786" i="4"/>
  <c r="E4786" i="4" s="1"/>
  <c r="D4787" i="4"/>
  <c r="E4787" i="4" s="1"/>
  <c r="D4788" i="4"/>
  <c r="E4788" i="4" s="1"/>
  <c r="D4789" i="4"/>
  <c r="E4789" i="4" s="1"/>
  <c r="D4790" i="4"/>
  <c r="E4790" i="4" s="1"/>
  <c r="D4791" i="4"/>
  <c r="E4791" i="4" s="1"/>
  <c r="D4792" i="4"/>
  <c r="E4792" i="4" s="1"/>
  <c r="D4793" i="4"/>
  <c r="E4793" i="4" s="1"/>
  <c r="D4794" i="4"/>
  <c r="E4794" i="4" s="1"/>
  <c r="D4795" i="4"/>
  <c r="E4795" i="4" s="1"/>
  <c r="D4796" i="4"/>
  <c r="E4796" i="4" s="1"/>
  <c r="D4797" i="4"/>
  <c r="E4797" i="4" s="1"/>
  <c r="D4798" i="4"/>
  <c r="E4798" i="4" s="1"/>
  <c r="D4799" i="4"/>
  <c r="E4799" i="4" s="1"/>
  <c r="D4800" i="4"/>
  <c r="E4800" i="4" s="1"/>
  <c r="D4801" i="4"/>
  <c r="E4801" i="4" s="1"/>
  <c r="D4802" i="4"/>
  <c r="E4802" i="4" s="1"/>
  <c r="D4803" i="4"/>
  <c r="E4803" i="4" s="1"/>
  <c r="D4804" i="4"/>
  <c r="E4804" i="4" s="1"/>
  <c r="D4805" i="4"/>
  <c r="E4805" i="4" s="1"/>
  <c r="D4806" i="4"/>
  <c r="E4806" i="4" s="1"/>
  <c r="D4807" i="4"/>
  <c r="E4807" i="4" s="1"/>
  <c r="D4808" i="4"/>
  <c r="E4808" i="4" s="1"/>
  <c r="D4809" i="4"/>
  <c r="E4809" i="4" s="1"/>
  <c r="D4810" i="4"/>
  <c r="E4810" i="4" s="1"/>
  <c r="D4811" i="4"/>
  <c r="E4811" i="4" s="1"/>
  <c r="D4812" i="4"/>
  <c r="E4812" i="4" s="1"/>
  <c r="D4813" i="4"/>
  <c r="E4813" i="4" s="1"/>
  <c r="D4814" i="4"/>
  <c r="E4814" i="4" s="1"/>
  <c r="D4815" i="4"/>
  <c r="E4815" i="4" s="1"/>
  <c r="D4816" i="4"/>
  <c r="E4816" i="4" s="1"/>
  <c r="D4817" i="4"/>
  <c r="E4817" i="4" s="1"/>
  <c r="D4818" i="4"/>
  <c r="E4818" i="4" s="1"/>
  <c r="D4819" i="4"/>
  <c r="E4819" i="4" s="1"/>
  <c r="D4820" i="4"/>
  <c r="E4820" i="4" s="1"/>
  <c r="D4821" i="4"/>
  <c r="E4821" i="4" s="1"/>
  <c r="D4822" i="4"/>
  <c r="E4822" i="4" s="1"/>
  <c r="D4823" i="4"/>
  <c r="E4823" i="4" s="1"/>
  <c r="D4824" i="4"/>
  <c r="E4824" i="4" s="1"/>
  <c r="D4825" i="4"/>
  <c r="E4825" i="4" s="1"/>
  <c r="D4826" i="4"/>
  <c r="E4826" i="4" s="1"/>
  <c r="D4827" i="4"/>
  <c r="E4827" i="4" s="1"/>
  <c r="D4828" i="4"/>
  <c r="E4828" i="4" s="1"/>
  <c r="D4829" i="4"/>
  <c r="E4829" i="4" s="1"/>
  <c r="D4830" i="4"/>
  <c r="E4830" i="4" s="1"/>
  <c r="D4831" i="4"/>
  <c r="E4831" i="4" s="1"/>
  <c r="D4832" i="4"/>
  <c r="E4832" i="4" s="1"/>
  <c r="D4833" i="4"/>
  <c r="E4833" i="4" s="1"/>
  <c r="D4834" i="4"/>
  <c r="E4834" i="4" s="1"/>
  <c r="D4835" i="4"/>
  <c r="E4835" i="4" s="1"/>
  <c r="D4836" i="4"/>
  <c r="E4836" i="4" s="1"/>
  <c r="D4837" i="4"/>
  <c r="E4837" i="4" s="1"/>
  <c r="D4838" i="4"/>
  <c r="E4838" i="4" s="1"/>
  <c r="D4839" i="4"/>
  <c r="E4839" i="4" s="1"/>
  <c r="D4840" i="4"/>
  <c r="E4840" i="4" s="1"/>
  <c r="D4841" i="4"/>
  <c r="E4841" i="4" s="1"/>
  <c r="D4842" i="4"/>
  <c r="E4842" i="4" s="1"/>
  <c r="D4843" i="4"/>
  <c r="E4843" i="4" s="1"/>
  <c r="D4844" i="4"/>
  <c r="E4844" i="4" s="1"/>
  <c r="D4845" i="4"/>
  <c r="E4845" i="4" s="1"/>
  <c r="D4846" i="4"/>
  <c r="E4846" i="4" s="1"/>
  <c r="D4847" i="4"/>
  <c r="E4847" i="4" s="1"/>
  <c r="D4848" i="4"/>
  <c r="E4848" i="4" s="1"/>
  <c r="D4849" i="4"/>
  <c r="E4849" i="4" s="1"/>
  <c r="D4850" i="4"/>
  <c r="E4850" i="4" s="1"/>
  <c r="D4851" i="4"/>
  <c r="E4851" i="4" s="1"/>
  <c r="D4852" i="4"/>
  <c r="E4852" i="4" s="1"/>
  <c r="D4853" i="4"/>
  <c r="E4853" i="4" s="1"/>
  <c r="D4854" i="4"/>
  <c r="E4854" i="4" s="1"/>
  <c r="D4855" i="4"/>
  <c r="E4855" i="4" s="1"/>
  <c r="D4856" i="4"/>
  <c r="E4856" i="4" s="1"/>
  <c r="D4857" i="4"/>
  <c r="E4857" i="4" s="1"/>
  <c r="D4858" i="4"/>
  <c r="E4858" i="4" s="1"/>
  <c r="D4859" i="4"/>
  <c r="E4859" i="4" s="1"/>
  <c r="D4860" i="4"/>
  <c r="E4860" i="4" s="1"/>
  <c r="D4861" i="4"/>
  <c r="E4861" i="4" s="1"/>
  <c r="D4862" i="4"/>
  <c r="E4862" i="4" s="1"/>
  <c r="D4863" i="4"/>
  <c r="E4863" i="4" s="1"/>
  <c r="D4864" i="4"/>
  <c r="E4864" i="4" s="1"/>
  <c r="D4865" i="4"/>
  <c r="E4865" i="4" s="1"/>
  <c r="D4866" i="4"/>
  <c r="E4866" i="4" s="1"/>
  <c r="D4867" i="4"/>
  <c r="E4867" i="4" s="1"/>
  <c r="D4868" i="4"/>
  <c r="E4868" i="4" s="1"/>
  <c r="D4869" i="4"/>
  <c r="E4869" i="4" s="1"/>
  <c r="D4870" i="4"/>
  <c r="E4870" i="4" s="1"/>
  <c r="D4871" i="4"/>
  <c r="E4871" i="4" s="1"/>
  <c r="D4872" i="4"/>
  <c r="E4872" i="4" s="1"/>
  <c r="D4873" i="4"/>
  <c r="E4873" i="4" s="1"/>
  <c r="D4874" i="4"/>
  <c r="E4874" i="4" s="1"/>
  <c r="D4875" i="4"/>
  <c r="E4875" i="4" s="1"/>
  <c r="D4876" i="4"/>
  <c r="E4876" i="4" s="1"/>
  <c r="D4877" i="4"/>
  <c r="E4877" i="4" s="1"/>
  <c r="D4878" i="4"/>
  <c r="E4878" i="4" s="1"/>
  <c r="D4879" i="4"/>
  <c r="E4879" i="4" s="1"/>
  <c r="D4880" i="4"/>
  <c r="E4880" i="4" s="1"/>
  <c r="D4881" i="4"/>
  <c r="E4881" i="4" s="1"/>
  <c r="D4882" i="4"/>
  <c r="E4882" i="4" s="1"/>
  <c r="D4883" i="4"/>
  <c r="E4883" i="4" s="1"/>
  <c r="D4884" i="4"/>
  <c r="E4884" i="4" s="1"/>
  <c r="D4885" i="4"/>
  <c r="E4885" i="4" s="1"/>
  <c r="D4886" i="4"/>
  <c r="E4886" i="4" s="1"/>
  <c r="D4887" i="4"/>
  <c r="E4887" i="4" s="1"/>
  <c r="D4888" i="4"/>
  <c r="E4888" i="4" s="1"/>
  <c r="D4889" i="4"/>
  <c r="E4889" i="4" s="1"/>
  <c r="D4890" i="4"/>
  <c r="E4890" i="4" s="1"/>
  <c r="D4891" i="4"/>
  <c r="E4891" i="4" s="1"/>
  <c r="D4892" i="4"/>
  <c r="E4892" i="4" s="1"/>
  <c r="D4893" i="4"/>
  <c r="E4893" i="4" s="1"/>
  <c r="D4894" i="4"/>
  <c r="E4894" i="4" s="1"/>
  <c r="D4895" i="4"/>
  <c r="E4895" i="4" s="1"/>
  <c r="D4896" i="4"/>
  <c r="E4896" i="4" s="1"/>
  <c r="D4897" i="4"/>
  <c r="E4897" i="4" s="1"/>
  <c r="D4898" i="4"/>
  <c r="E4898" i="4" s="1"/>
  <c r="D4899" i="4"/>
  <c r="E4899" i="4" s="1"/>
  <c r="D4900" i="4"/>
  <c r="E4900" i="4" s="1"/>
  <c r="D4901" i="4"/>
  <c r="E4901" i="4" s="1"/>
  <c r="D4902" i="4"/>
  <c r="E4902" i="4" s="1"/>
  <c r="D4903" i="4"/>
  <c r="E4903" i="4" s="1"/>
  <c r="D4904" i="4"/>
  <c r="E4904" i="4" s="1"/>
  <c r="D4905" i="4"/>
  <c r="E4905" i="4" s="1"/>
  <c r="D4906" i="4"/>
  <c r="E4906" i="4" s="1"/>
  <c r="D4907" i="4"/>
  <c r="E4907" i="4" s="1"/>
  <c r="D4908" i="4"/>
  <c r="E4908" i="4" s="1"/>
  <c r="D4909" i="4"/>
  <c r="E4909" i="4" s="1"/>
  <c r="D4910" i="4"/>
  <c r="E4910" i="4" s="1"/>
  <c r="D4911" i="4"/>
  <c r="E4911" i="4" s="1"/>
  <c r="D4912" i="4"/>
  <c r="E4912" i="4" s="1"/>
  <c r="D4913" i="4"/>
  <c r="E4913" i="4" s="1"/>
  <c r="D4914" i="4"/>
  <c r="E4914" i="4" s="1"/>
  <c r="D4915" i="4"/>
  <c r="E4915" i="4" s="1"/>
  <c r="D4916" i="4"/>
  <c r="E4916" i="4" s="1"/>
  <c r="D4917" i="4"/>
  <c r="E4917" i="4" s="1"/>
  <c r="D4918" i="4"/>
  <c r="E4918" i="4" s="1"/>
  <c r="D4919" i="4"/>
  <c r="E4919" i="4" s="1"/>
  <c r="D4920" i="4"/>
  <c r="E4920" i="4" s="1"/>
  <c r="D4921" i="4"/>
  <c r="E4921" i="4" s="1"/>
  <c r="D4922" i="4"/>
  <c r="E4922" i="4" s="1"/>
  <c r="D4923" i="4"/>
  <c r="E4923" i="4" s="1"/>
  <c r="D4924" i="4"/>
  <c r="E4924" i="4" s="1"/>
  <c r="D4925" i="4"/>
  <c r="E4925" i="4" s="1"/>
  <c r="D4926" i="4"/>
  <c r="E4926" i="4" s="1"/>
  <c r="D4927" i="4"/>
  <c r="E4927" i="4" s="1"/>
  <c r="D4928" i="4"/>
  <c r="E4928" i="4" s="1"/>
  <c r="D4929" i="4"/>
  <c r="E4929" i="4" s="1"/>
  <c r="D4930" i="4"/>
  <c r="E4930" i="4" s="1"/>
  <c r="D4931" i="4"/>
  <c r="E4931" i="4" s="1"/>
  <c r="D4932" i="4"/>
  <c r="E4932" i="4" s="1"/>
  <c r="D4933" i="4"/>
  <c r="E4933" i="4" s="1"/>
  <c r="D4934" i="4"/>
  <c r="E4934" i="4" s="1"/>
  <c r="D4935" i="4"/>
  <c r="E4935" i="4" s="1"/>
  <c r="D4936" i="4"/>
  <c r="E4936" i="4" s="1"/>
  <c r="D4937" i="4"/>
  <c r="E4937" i="4" s="1"/>
  <c r="D4938" i="4"/>
  <c r="E4938" i="4" s="1"/>
  <c r="D4939" i="4"/>
  <c r="E4939" i="4" s="1"/>
  <c r="D4940" i="4"/>
  <c r="E4940" i="4" s="1"/>
  <c r="D4941" i="4"/>
  <c r="E4941" i="4" s="1"/>
  <c r="D4942" i="4"/>
  <c r="E4942" i="4" s="1"/>
  <c r="D4943" i="4"/>
  <c r="E4943" i="4" s="1"/>
  <c r="D4944" i="4"/>
  <c r="E4944" i="4" s="1"/>
  <c r="D4945" i="4"/>
  <c r="E4945" i="4" s="1"/>
  <c r="D4946" i="4"/>
  <c r="E4946" i="4" s="1"/>
  <c r="D4947" i="4"/>
  <c r="E4947" i="4" s="1"/>
  <c r="D4948" i="4"/>
  <c r="E4948" i="4" s="1"/>
  <c r="D4949" i="4"/>
  <c r="E4949" i="4" s="1"/>
  <c r="D4950" i="4"/>
  <c r="E4950" i="4" s="1"/>
  <c r="D4951" i="4"/>
  <c r="E4951" i="4" s="1"/>
  <c r="D4952" i="4"/>
  <c r="E4952" i="4" s="1"/>
  <c r="D4953" i="4"/>
  <c r="E4953" i="4" s="1"/>
  <c r="D4954" i="4"/>
  <c r="E4954" i="4" s="1"/>
  <c r="D4955" i="4"/>
  <c r="E4955" i="4" s="1"/>
  <c r="D4956" i="4"/>
  <c r="E4956" i="4" s="1"/>
  <c r="D4957" i="4"/>
  <c r="E4957" i="4" s="1"/>
  <c r="D4958" i="4"/>
  <c r="E4958" i="4" s="1"/>
  <c r="D4959" i="4"/>
  <c r="E4959" i="4" s="1"/>
  <c r="D4960" i="4"/>
  <c r="E4960" i="4" s="1"/>
  <c r="D4961" i="4"/>
  <c r="E4961" i="4" s="1"/>
  <c r="D4962" i="4"/>
  <c r="E4962" i="4" s="1"/>
  <c r="D4963" i="4"/>
  <c r="E4963" i="4" s="1"/>
  <c r="D4964" i="4"/>
  <c r="E4964" i="4" s="1"/>
  <c r="D4965" i="4"/>
  <c r="E4965" i="4" s="1"/>
  <c r="D4966" i="4"/>
  <c r="E4966" i="4" s="1"/>
  <c r="D4967" i="4"/>
  <c r="E4967" i="4" s="1"/>
  <c r="D4968" i="4"/>
  <c r="E4968" i="4" s="1"/>
  <c r="D4969" i="4"/>
  <c r="E4969" i="4" s="1"/>
  <c r="D4970" i="4"/>
  <c r="E4970" i="4" s="1"/>
  <c r="D4971" i="4"/>
  <c r="E4971" i="4" s="1"/>
  <c r="D4972" i="4"/>
  <c r="E4972" i="4" s="1"/>
  <c r="D4973" i="4"/>
  <c r="E4973" i="4" s="1"/>
  <c r="D4974" i="4"/>
  <c r="E4974" i="4" s="1"/>
  <c r="D4975" i="4"/>
  <c r="E4975" i="4" s="1"/>
  <c r="D4976" i="4"/>
  <c r="E4976" i="4" s="1"/>
  <c r="D4977" i="4"/>
  <c r="E4977" i="4" s="1"/>
  <c r="D4978" i="4"/>
  <c r="E4978" i="4" s="1"/>
  <c r="D4979" i="4"/>
  <c r="E4979" i="4" s="1"/>
  <c r="D4980" i="4"/>
  <c r="E4980" i="4" s="1"/>
  <c r="D4981" i="4"/>
  <c r="E4981" i="4" s="1"/>
  <c r="D4982" i="4"/>
  <c r="E4982" i="4" s="1"/>
  <c r="D4983" i="4"/>
  <c r="E4983" i="4" s="1"/>
  <c r="D4984" i="4"/>
  <c r="E4984" i="4" s="1"/>
  <c r="D4985" i="4"/>
  <c r="E4985" i="4" s="1"/>
  <c r="D4986" i="4"/>
  <c r="E4986" i="4" s="1"/>
  <c r="D4987" i="4"/>
  <c r="E4987" i="4" s="1"/>
  <c r="D4988" i="4"/>
  <c r="E4988" i="4" s="1"/>
  <c r="D4989" i="4"/>
  <c r="E4989" i="4" s="1"/>
  <c r="D4990" i="4"/>
  <c r="E4990" i="4" s="1"/>
  <c r="D4991" i="4"/>
  <c r="E4991" i="4" s="1"/>
  <c r="D4992" i="4"/>
  <c r="E4992" i="4" s="1"/>
  <c r="D4993" i="4"/>
  <c r="E4993" i="4" s="1"/>
  <c r="D4994" i="4"/>
  <c r="E4994" i="4" s="1"/>
  <c r="D4995" i="4"/>
  <c r="E4995" i="4" s="1"/>
  <c r="D4996" i="4"/>
  <c r="E4996" i="4" s="1"/>
  <c r="D4997" i="4"/>
  <c r="E4997" i="4" s="1"/>
  <c r="D4998" i="4"/>
  <c r="E4998" i="4" s="1"/>
  <c r="D4999" i="4"/>
  <c r="E4999" i="4" s="1"/>
  <c r="D5000" i="4"/>
  <c r="E5000" i="4" s="1"/>
  <c r="D5001" i="4"/>
  <c r="E5001" i="4" s="1"/>
  <c r="D5002" i="4"/>
  <c r="E5002" i="4" s="1"/>
  <c r="D5003" i="4"/>
  <c r="E5003" i="4" s="1"/>
  <c r="D5004" i="4"/>
  <c r="E5004" i="4" s="1"/>
  <c r="D5005" i="4"/>
  <c r="E5005" i="4" s="1"/>
  <c r="D5006" i="4"/>
  <c r="D5007" i="4"/>
  <c r="D8" i="4"/>
  <c r="T5012" i="4"/>
  <c r="B3106" i="4"/>
  <c r="F3106" i="4"/>
  <c r="I3106" i="4"/>
  <c r="M3106" i="4"/>
  <c r="O3106" i="4"/>
  <c r="S3106" i="4"/>
  <c r="U3106" i="4"/>
  <c r="V3106" i="4" s="1"/>
  <c r="B3107" i="4"/>
  <c r="F3107" i="4"/>
  <c r="I3107" i="4"/>
  <c r="M3107" i="4"/>
  <c r="O3107" i="4"/>
  <c r="S3107" i="4"/>
  <c r="U3107" i="4"/>
  <c r="V3107" i="4" s="1"/>
  <c r="B3108" i="4"/>
  <c r="F3108" i="4"/>
  <c r="I3108" i="4"/>
  <c r="M3108" i="4"/>
  <c r="O3108" i="4"/>
  <c r="S3108" i="4"/>
  <c r="U3108" i="4"/>
  <c r="V3108" i="4" s="1"/>
  <c r="B3109" i="4"/>
  <c r="F3109" i="4"/>
  <c r="I3109" i="4"/>
  <c r="M3109" i="4"/>
  <c r="O3109" i="4"/>
  <c r="S3109" i="4"/>
  <c r="U3109" i="4"/>
  <c r="V3109" i="4" s="1"/>
  <c r="B3110" i="4"/>
  <c r="F3110" i="4"/>
  <c r="I3110" i="4"/>
  <c r="M3110" i="4"/>
  <c r="O3110" i="4"/>
  <c r="S3110" i="4"/>
  <c r="U3110" i="4"/>
  <c r="V3110" i="4" s="1"/>
  <c r="B3111" i="4"/>
  <c r="F3111" i="4"/>
  <c r="I3111" i="4"/>
  <c r="M3111" i="4"/>
  <c r="O3111" i="4"/>
  <c r="S3111" i="4"/>
  <c r="U3111" i="4"/>
  <c r="V3111" i="4" s="1"/>
  <c r="B3112" i="4"/>
  <c r="F3112" i="4"/>
  <c r="I3112" i="4"/>
  <c r="M3112" i="4"/>
  <c r="O3112" i="4"/>
  <c r="S3112" i="4"/>
  <c r="U3112" i="4"/>
  <c r="V3112" i="4" s="1"/>
  <c r="B3113" i="4"/>
  <c r="F3113" i="4"/>
  <c r="I3113" i="4"/>
  <c r="M3113" i="4"/>
  <c r="O3113" i="4"/>
  <c r="S3113" i="4"/>
  <c r="U3113" i="4"/>
  <c r="V3113" i="4" s="1"/>
  <c r="B3114" i="4"/>
  <c r="F3114" i="4"/>
  <c r="I3114" i="4"/>
  <c r="M3114" i="4"/>
  <c r="O3114" i="4"/>
  <c r="S3114" i="4"/>
  <c r="U3114" i="4"/>
  <c r="V3114" i="4" s="1"/>
  <c r="B3115" i="4"/>
  <c r="F3115" i="4"/>
  <c r="I3115" i="4"/>
  <c r="M3115" i="4"/>
  <c r="O3115" i="4"/>
  <c r="S3115" i="4"/>
  <c r="U3115" i="4"/>
  <c r="V3115" i="4" s="1"/>
  <c r="B3116" i="4"/>
  <c r="F3116" i="4"/>
  <c r="I3116" i="4"/>
  <c r="M3116" i="4"/>
  <c r="O3116" i="4"/>
  <c r="S3116" i="4"/>
  <c r="U3116" i="4"/>
  <c r="V3116" i="4" s="1"/>
  <c r="B3117" i="4"/>
  <c r="F3117" i="4"/>
  <c r="I3117" i="4"/>
  <c r="M3117" i="4"/>
  <c r="O3117" i="4"/>
  <c r="S3117" i="4"/>
  <c r="U3117" i="4"/>
  <c r="V3117" i="4" s="1"/>
  <c r="B3118" i="4"/>
  <c r="F3118" i="4"/>
  <c r="I3118" i="4"/>
  <c r="M3118" i="4"/>
  <c r="O3118" i="4"/>
  <c r="S3118" i="4"/>
  <c r="U3118" i="4"/>
  <c r="V3118" i="4" s="1"/>
  <c r="B3119" i="4"/>
  <c r="F3119" i="4"/>
  <c r="I3119" i="4"/>
  <c r="M3119" i="4"/>
  <c r="O3119" i="4"/>
  <c r="S3119" i="4"/>
  <c r="U3119" i="4"/>
  <c r="V3119" i="4" s="1"/>
  <c r="B3120" i="4"/>
  <c r="F3120" i="4"/>
  <c r="I3120" i="4"/>
  <c r="M3120" i="4"/>
  <c r="O3120" i="4"/>
  <c r="S3120" i="4"/>
  <c r="U3120" i="4"/>
  <c r="V3120" i="4" s="1"/>
  <c r="B3121" i="4"/>
  <c r="F3121" i="4"/>
  <c r="I3121" i="4"/>
  <c r="M3121" i="4"/>
  <c r="O3121" i="4"/>
  <c r="S3121" i="4"/>
  <c r="U3121" i="4"/>
  <c r="V3121" i="4" s="1"/>
  <c r="B3122" i="4"/>
  <c r="F3122" i="4"/>
  <c r="I3122" i="4"/>
  <c r="M3122" i="4"/>
  <c r="O3122" i="4"/>
  <c r="S3122" i="4"/>
  <c r="U3122" i="4"/>
  <c r="V3122" i="4" s="1"/>
  <c r="B3123" i="4"/>
  <c r="F3123" i="4"/>
  <c r="I3123" i="4"/>
  <c r="M3123" i="4"/>
  <c r="O3123" i="4"/>
  <c r="S3123" i="4"/>
  <c r="U3123" i="4"/>
  <c r="V3123" i="4" s="1"/>
  <c r="B3124" i="4"/>
  <c r="F3124" i="4"/>
  <c r="I3124" i="4"/>
  <c r="M3124" i="4"/>
  <c r="O3124" i="4"/>
  <c r="S3124" i="4"/>
  <c r="U3124" i="4"/>
  <c r="V3124" i="4" s="1"/>
  <c r="B3125" i="4"/>
  <c r="F3125" i="4"/>
  <c r="I3125" i="4"/>
  <c r="M3125" i="4"/>
  <c r="O3125" i="4"/>
  <c r="S3125" i="4"/>
  <c r="U3125" i="4"/>
  <c r="V3125" i="4" s="1"/>
  <c r="B3126" i="4"/>
  <c r="F3126" i="4"/>
  <c r="I3126" i="4"/>
  <c r="M3126" i="4"/>
  <c r="O3126" i="4"/>
  <c r="S3126" i="4"/>
  <c r="U3126" i="4"/>
  <c r="V3126" i="4" s="1"/>
  <c r="B3127" i="4"/>
  <c r="F3127" i="4"/>
  <c r="I3127" i="4"/>
  <c r="M3127" i="4"/>
  <c r="O3127" i="4"/>
  <c r="S3127" i="4"/>
  <c r="U3127" i="4"/>
  <c r="V3127" i="4" s="1"/>
  <c r="B3128" i="4"/>
  <c r="F3128" i="4"/>
  <c r="I3128" i="4"/>
  <c r="M3128" i="4"/>
  <c r="O3128" i="4"/>
  <c r="S3128" i="4"/>
  <c r="U3128" i="4"/>
  <c r="V3128" i="4" s="1"/>
  <c r="B3129" i="4"/>
  <c r="F3129" i="4"/>
  <c r="I3129" i="4"/>
  <c r="M3129" i="4"/>
  <c r="O3129" i="4"/>
  <c r="S3129" i="4"/>
  <c r="U3129" i="4"/>
  <c r="V3129" i="4" s="1"/>
  <c r="B3130" i="4"/>
  <c r="F3130" i="4"/>
  <c r="I3130" i="4"/>
  <c r="M3130" i="4"/>
  <c r="O3130" i="4"/>
  <c r="S3130" i="4"/>
  <c r="U3130" i="4"/>
  <c r="V3130" i="4" s="1"/>
  <c r="B3131" i="4"/>
  <c r="F3131" i="4"/>
  <c r="I3131" i="4"/>
  <c r="M3131" i="4"/>
  <c r="O3131" i="4"/>
  <c r="S3131" i="4"/>
  <c r="U3131" i="4"/>
  <c r="V3131" i="4" s="1"/>
  <c r="B3132" i="4"/>
  <c r="F3132" i="4"/>
  <c r="I3132" i="4"/>
  <c r="M3132" i="4"/>
  <c r="O3132" i="4"/>
  <c r="S3132" i="4"/>
  <c r="U3132" i="4"/>
  <c r="V3132" i="4" s="1"/>
  <c r="B3133" i="4"/>
  <c r="F3133" i="4"/>
  <c r="I3133" i="4"/>
  <c r="M3133" i="4"/>
  <c r="O3133" i="4"/>
  <c r="S3133" i="4"/>
  <c r="U3133" i="4"/>
  <c r="V3133" i="4" s="1"/>
  <c r="B3134" i="4"/>
  <c r="F3134" i="4"/>
  <c r="I3134" i="4"/>
  <c r="M3134" i="4"/>
  <c r="O3134" i="4"/>
  <c r="S3134" i="4"/>
  <c r="U3134" i="4"/>
  <c r="V3134" i="4" s="1"/>
  <c r="B3135" i="4"/>
  <c r="F3135" i="4"/>
  <c r="I3135" i="4"/>
  <c r="M3135" i="4"/>
  <c r="O3135" i="4"/>
  <c r="S3135" i="4"/>
  <c r="U3135" i="4"/>
  <c r="V3135" i="4" s="1"/>
  <c r="B3136" i="4"/>
  <c r="F3136" i="4"/>
  <c r="I3136" i="4"/>
  <c r="M3136" i="4"/>
  <c r="O3136" i="4"/>
  <c r="S3136" i="4"/>
  <c r="U3136" i="4"/>
  <c r="V3136" i="4" s="1"/>
  <c r="B3137" i="4"/>
  <c r="F3137" i="4"/>
  <c r="I3137" i="4"/>
  <c r="M3137" i="4"/>
  <c r="O3137" i="4"/>
  <c r="S3137" i="4"/>
  <c r="U3137" i="4"/>
  <c r="V3137" i="4" s="1"/>
  <c r="B3138" i="4"/>
  <c r="F3138" i="4"/>
  <c r="I3138" i="4"/>
  <c r="M3138" i="4"/>
  <c r="O3138" i="4"/>
  <c r="S3138" i="4"/>
  <c r="U3138" i="4"/>
  <c r="V3138" i="4" s="1"/>
  <c r="B3139" i="4"/>
  <c r="F3139" i="4"/>
  <c r="I3139" i="4"/>
  <c r="M3139" i="4"/>
  <c r="O3139" i="4"/>
  <c r="S3139" i="4"/>
  <c r="U3139" i="4"/>
  <c r="V3139" i="4" s="1"/>
  <c r="B3140" i="4"/>
  <c r="F3140" i="4"/>
  <c r="I3140" i="4"/>
  <c r="M3140" i="4"/>
  <c r="O3140" i="4"/>
  <c r="S3140" i="4"/>
  <c r="U3140" i="4"/>
  <c r="V3140" i="4" s="1"/>
  <c r="B3141" i="4"/>
  <c r="F3141" i="4"/>
  <c r="I3141" i="4"/>
  <c r="M3141" i="4"/>
  <c r="O3141" i="4"/>
  <c r="S3141" i="4"/>
  <c r="U3141" i="4"/>
  <c r="V3141" i="4" s="1"/>
  <c r="B3142" i="4"/>
  <c r="F3142" i="4"/>
  <c r="I3142" i="4"/>
  <c r="M3142" i="4"/>
  <c r="O3142" i="4"/>
  <c r="S3142" i="4"/>
  <c r="U3142" i="4"/>
  <c r="V3142" i="4" s="1"/>
  <c r="B3143" i="4"/>
  <c r="F3143" i="4"/>
  <c r="I3143" i="4"/>
  <c r="M3143" i="4"/>
  <c r="O3143" i="4"/>
  <c r="S3143" i="4"/>
  <c r="U3143" i="4"/>
  <c r="V3143" i="4" s="1"/>
  <c r="B3144" i="4"/>
  <c r="F3144" i="4"/>
  <c r="I3144" i="4"/>
  <c r="M3144" i="4"/>
  <c r="O3144" i="4"/>
  <c r="S3144" i="4"/>
  <c r="U3144" i="4"/>
  <c r="V3144" i="4" s="1"/>
  <c r="B3145" i="4"/>
  <c r="F3145" i="4"/>
  <c r="I3145" i="4"/>
  <c r="M3145" i="4"/>
  <c r="O3145" i="4"/>
  <c r="S3145" i="4"/>
  <c r="U3145" i="4"/>
  <c r="V3145" i="4" s="1"/>
  <c r="B3146" i="4"/>
  <c r="F3146" i="4"/>
  <c r="I3146" i="4"/>
  <c r="M3146" i="4"/>
  <c r="O3146" i="4"/>
  <c r="S3146" i="4"/>
  <c r="U3146" i="4"/>
  <c r="V3146" i="4" s="1"/>
  <c r="B3147" i="4"/>
  <c r="F3147" i="4"/>
  <c r="I3147" i="4"/>
  <c r="M3147" i="4"/>
  <c r="O3147" i="4"/>
  <c r="S3147" i="4"/>
  <c r="U3147" i="4"/>
  <c r="V3147" i="4" s="1"/>
  <c r="B3148" i="4"/>
  <c r="F3148" i="4"/>
  <c r="I3148" i="4"/>
  <c r="M3148" i="4"/>
  <c r="O3148" i="4"/>
  <c r="S3148" i="4"/>
  <c r="U3148" i="4"/>
  <c r="V3148" i="4" s="1"/>
  <c r="B3149" i="4"/>
  <c r="F3149" i="4"/>
  <c r="I3149" i="4"/>
  <c r="M3149" i="4"/>
  <c r="O3149" i="4"/>
  <c r="S3149" i="4"/>
  <c r="U3149" i="4"/>
  <c r="V3149" i="4" s="1"/>
  <c r="B3150" i="4"/>
  <c r="F3150" i="4"/>
  <c r="I3150" i="4"/>
  <c r="M3150" i="4"/>
  <c r="O3150" i="4"/>
  <c r="S3150" i="4"/>
  <c r="U3150" i="4"/>
  <c r="V3150" i="4" s="1"/>
  <c r="B3151" i="4"/>
  <c r="F3151" i="4"/>
  <c r="I3151" i="4"/>
  <c r="M3151" i="4"/>
  <c r="O3151" i="4"/>
  <c r="S3151" i="4"/>
  <c r="U3151" i="4"/>
  <c r="V3151" i="4" s="1"/>
  <c r="B3152" i="4"/>
  <c r="F3152" i="4"/>
  <c r="I3152" i="4"/>
  <c r="M3152" i="4"/>
  <c r="O3152" i="4"/>
  <c r="S3152" i="4"/>
  <c r="U3152" i="4"/>
  <c r="V3152" i="4" s="1"/>
  <c r="B3153" i="4"/>
  <c r="F3153" i="4"/>
  <c r="I3153" i="4"/>
  <c r="M3153" i="4"/>
  <c r="O3153" i="4"/>
  <c r="S3153" i="4"/>
  <c r="U3153" i="4"/>
  <c r="V3153" i="4" s="1"/>
  <c r="B3154" i="4"/>
  <c r="F3154" i="4"/>
  <c r="I3154" i="4"/>
  <c r="M3154" i="4"/>
  <c r="O3154" i="4"/>
  <c r="S3154" i="4"/>
  <c r="U3154" i="4"/>
  <c r="V3154" i="4" s="1"/>
  <c r="B3155" i="4"/>
  <c r="F3155" i="4"/>
  <c r="I3155" i="4"/>
  <c r="M3155" i="4"/>
  <c r="O3155" i="4"/>
  <c r="S3155" i="4"/>
  <c r="U3155" i="4"/>
  <c r="V3155" i="4" s="1"/>
  <c r="B3156" i="4"/>
  <c r="F3156" i="4"/>
  <c r="I3156" i="4"/>
  <c r="M3156" i="4"/>
  <c r="O3156" i="4"/>
  <c r="S3156" i="4"/>
  <c r="U3156" i="4"/>
  <c r="V3156" i="4" s="1"/>
  <c r="B3157" i="4"/>
  <c r="F3157" i="4"/>
  <c r="I3157" i="4"/>
  <c r="M3157" i="4"/>
  <c r="O3157" i="4"/>
  <c r="S3157" i="4"/>
  <c r="U3157" i="4"/>
  <c r="V3157" i="4" s="1"/>
  <c r="B3158" i="4"/>
  <c r="F3158" i="4"/>
  <c r="I3158" i="4"/>
  <c r="M3158" i="4"/>
  <c r="O3158" i="4"/>
  <c r="S3158" i="4"/>
  <c r="U3158" i="4"/>
  <c r="V3158" i="4" s="1"/>
  <c r="B3159" i="4"/>
  <c r="F3159" i="4"/>
  <c r="I3159" i="4"/>
  <c r="M3159" i="4"/>
  <c r="O3159" i="4"/>
  <c r="S3159" i="4"/>
  <c r="U3159" i="4"/>
  <c r="V3159" i="4" s="1"/>
  <c r="B3160" i="4"/>
  <c r="F3160" i="4"/>
  <c r="I3160" i="4"/>
  <c r="M3160" i="4"/>
  <c r="O3160" i="4"/>
  <c r="S3160" i="4"/>
  <c r="U3160" i="4"/>
  <c r="V3160" i="4" s="1"/>
  <c r="B3161" i="4"/>
  <c r="F3161" i="4"/>
  <c r="I3161" i="4"/>
  <c r="M3161" i="4"/>
  <c r="O3161" i="4"/>
  <c r="S3161" i="4"/>
  <c r="U3161" i="4"/>
  <c r="V3161" i="4" s="1"/>
  <c r="B3162" i="4"/>
  <c r="F3162" i="4"/>
  <c r="I3162" i="4"/>
  <c r="M3162" i="4"/>
  <c r="O3162" i="4"/>
  <c r="S3162" i="4"/>
  <c r="U3162" i="4"/>
  <c r="V3162" i="4" s="1"/>
  <c r="B3163" i="4"/>
  <c r="F3163" i="4"/>
  <c r="I3163" i="4"/>
  <c r="M3163" i="4"/>
  <c r="O3163" i="4"/>
  <c r="S3163" i="4"/>
  <c r="U3163" i="4"/>
  <c r="V3163" i="4" s="1"/>
  <c r="B3164" i="4"/>
  <c r="F3164" i="4"/>
  <c r="I3164" i="4"/>
  <c r="M3164" i="4"/>
  <c r="O3164" i="4"/>
  <c r="S3164" i="4"/>
  <c r="U3164" i="4"/>
  <c r="V3164" i="4" s="1"/>
  <c r="B3165" i="4"/>
  <c r="F3165" i="4"/>
  <c r="I3165" i="4"/>
  <c r="M3165" i="4"/>
  <c r="O3165" i="4"/>
  <c r="S3165" i="4"/>
  <c r="U3165" i="4"/>
  <c r="V3165" i="4" s="1"/>
  <c r="B3166" i="4"/>
  <c r="F3166" i="4"/>
  <c r="I3166" i="4"/>
  <c r="M3166" i="4"/>
  <c r="O3166" i="4"/>
  <c r="S3166" i="4"/>
  <c r="U3166" i="4"/>
  <c r="V3166" i="4" s="1"/>
  <c r="B3167" i="4"/>
  <c r="F3167" i="4"/>
  <c r="I3167" i="4"/>
  <c r="M3167" i="4"/>
  <c r="O3167" i="4"/>
  <c r="S3167" i="4"/>
  <c r="U3167" i="4"/>
  <c r="V3167" i="4" s="1"/>
  <c r="B3168" i="4"/>
  <c r="F3168" i="4"/>
  <c r="I3168" i="4"/>
  <c r="M3168" i="4"/>
  <c r="O3168" i="4"/>
  <c r="S3168" i="4"/>
  <c r="U3168" i="4"/>
  <c r="V3168" i="4" s="1"/>
  <c r="B3169" i="4"/>
  <c r="F3169" i="4"/>
  <c r="I3169" i="4"/>
  <c r="M3169" i="4"/>
  <c r="O3169" i="4"/>
  <c r="S3169" i="4"/>
  <c r="U3169" i="4"/>
  <c r="V3169" i="4" s="1"/>
  <c r="B3170" i="4"/>
  <c r="F3170" i="4"/>
  <c r="I3170" i="4"/>
  <c r="M3170" i="4"/>
  <c r="O3170" i="4"/>
  <c r="S3170" i="4"/>
  <c r="U3170" i="4"/>
  <c r="V3170" i="4" s="1"/>
  <c r="B3171" i="4"/>
  <c r="F3171" i="4"/>
  <c r="I3171" i="4"/>
  <c r="M3171" i="4"/>
  <c r="O3171" i="4"/>
  <c r="S3171" i="4"/>
  <c r="U3171" i="4"/>
  <c r="V3171" i="4" s="1"/>
  <c r="B3172" i="4"/>
  <c r="F3172" i="4"/>
  <c r="I3172" i="4"/>
  <c r="M3172" i="4"/>
  <c r="O3172" i="4"/>
  <c r="S3172" i="4"/>
  <c r="U3172" i="4"/>
  <c r="V3172" i="4" s="1"/>
  <c r="B3173" i="4"/>
  <c r="F3173" i="4"/>
  <c r="I3173" i="4"/>
  <c r="M3173" i="4"/>
  <c r="O3173" i="4"/>
  <c r="S3173" i="4"/>
  <c r="U3173" i="4"/>
  <c r="V3173" i="4" s="1"/>
  <c r="B3174" i="4"/>
  <c r="F3174" i="4"/>
  <c r="I3174" i="4"/>
  <c r="M3174" i="4"/>
  <c r="O3174" i="4"/>
  <c r="S3174" i="4"/>
  <c r="U3174" i="4"/>
  <c r="V3174" i="4" s="1"/>
  <c r="B3175" i="4"/>
  <c r="F3175" i="4"/>
  <c r="I3175" i="4"/>
  <c r="M3175" i="4"/>
  <c r="O3175" i="4"/>
  <c r="S3175" i="4"/>
  <c r="U3175" i="4"/>
  <c r="V3175" i="4" s="1"/>
  <c r="B3176" i="4"/>
  <c r="F3176" i="4"/>
  <c r="I3176" i="4"/>
  <c r="M3176" i="4"/>
  <c r="O3176" i="4"/>
  <c r="S3176" i="4"/>
  <c r="U3176" i="4"/>
  <c r="V3176" i="4" s="1"/>
  <c r="B3177" i="4"/>
  <c r="F3177" i="4"/>
  <c r="I3177" i="4"/>
  <c r="M3177" i="4"/>
  <c r="O3177" i="4"/>
  <c r="S3177" i="4"/>
  <c r="U3177" i="4"/>
  <c r="V3177" i="4" s="1"/>
  <c r="B3178" i="4"/>
  <c r="F3178" i="4"/>
  <c r="I3178" i="4"/>
  <c r="M3178" i="4"/>
  <c r="O3178" i="4"/>
  <c r="S3178" i="4"/>
  <c r="U3178" i="4"/>
  <c r="V3178" i="4" s="1"/>
  <c r="B3179" i="4"/>
  <c r="F3179" i="4"/>
  <c r="I3179" i="4"/>
  <c r="M3179" i="4"/>
  <c r="O3179" i="4"/>
  <c r="S3179" i="4"/>
  <c r="U3179" i="4"/>
  <c r="V3179" i="4" s="1"/>
  <c r="B3180" i="4"/>
  <c r="F3180" i="4"/>
  <c r="I3180" i="4"/>
  <c r="M3180" i="4"/>
  <c r="O3180" i="4"/>
  <c r="S3180" i="4"/>
  <c r="U3180" i="4"/>
  <c r="V3180" i="4" s="1"/>
  <c r="B3181" i="4"/>
  <c r="F3181" i="4"/>
  <c r="I3181" i="4"/>
  <c r="M3181" i="4"/>
  <c r="O3181" i="4"/>
  <c r="S3181" i="4"/>
  <c r="U3181" i="4"/>
  <c r="V3181" i="4" s="1"/>
  <c r="B3182" i="4"/>
  <c r="F3182" i="4"/>
  <c r="I3182" i="4"/>
  <c r="M3182" i="4"/>
  <c r="O3182" i="4"/>
  <c r="S3182" i="4"/>
  <c r="U3182" i="4"/>
  <c r="V3182" i="4" s="1"/>
  <c r="B3183" i="4"/>
  <c r="F3183" i="4"/>
  <c r="I3183" i="4"/>
  <c r="M3183" i="4"/>
  <c r="O3183" i="4"/>
  <c r="S3183" i="4"/>
  <c r="U3183" i="4"/>
  <c r="V3183" i="4" s="1"/>
  <c r="B3184" i="4"/>
  <c r="F3184" i="4"/>
  <c r="I3184" i="4"/>
  <c r="M3184" i="4"/>
  <c r="O3184" i="4"/>
  <c r="S3184" i="4"/>
  <c r="U3184" i="4"/>
  <c r="V3184" i="4" s="1"/>
  <c r="B3185" i="4"/>
  <c r="F3185" i="4"/>
  <c r="I3185" i="4"/>
  <c r="M3185" i="4"/>
  <c r="O3185" i="4"/>
  <c r="S3185" i="4"/>
  <c r="U3185" i="4"/>
  <c r="V3185" i="4" s="1"/>
  <c r="B3186" i="4"/>
  <c r="F3186" i="4"/>
  <c r="I3186" i="4"/>
  <c r="M3186" i="4"/>
  <c r="O3186" i="4"/>
  <c r="S3186" i="4"/>
  <c r="U3186" i="4"/>
  <c r="V3186" i="4" s="1"/>
  <c r="B3187" i="4"/>
  <c r="F3187" i="4"/>
  <c r="I3187" i="4"/>
  <c r="M3187" i="4"/>
  <c r="O3187" i="4"/>
  <c r="S3187" i="4"/>
  <c r="U3187" i="4"/>
  <c r="V3187" i="4" s="1"/>
  <c r="B3188" i="4"/>
  <c r="F3188" i="4"/>
  <c r="I3188" i="4"/>
  <c r="M3188" i="4"/>
  <c r="O3188" i="4"/>
  <c r="S3188" i="4"/>
  <c r="U3188" i="4"/>
  <c r="V3188" i="4" s="1"/>
  <c r="B3189" i="4"/>
  <c r="F3189" i="4"/>
  <c r="I3189" i="4"/>
  <c r="M3189" i="4"/>
  <c r="O3189" i="4"/>
  <c r="S3189" i="4"/>
  <c r="U3189" i="4"/>
  <c r="V3189" i="4" s="1"/>
  <c r="B3190" i="4"/>
  <c r="F3190" i="4"/>
  <c r="I3190" i="4"/>
  <c r="M3190" i="4"/>
  <c r="O3190" i="4"/>
  <c r="S3190" i="4"/>
  <c r="U3190" i="4"/>
  <c r="V3190" i="4" s="1"/>
  <c r="B3191" i="4"/>
  <c r="F3191" i="4"/>
  <c r="I3191" i="4"/>
  <c r="M3191" i="4"/>
  <c r="O3191" i="4"/>
  <c r="S3191" i="4"/>
  <c r="U3191" i="4"/>
  <c r="V3191" i="4" s="1"/>
  <c r="B3192" i="4"/>
  <c r="F3192" i="4"/>
  <c r="I3192" i="4"/>
  <c r="M3192" i="4"/>
  <c r="O3192" i="4"/>
  <c r="S3192" i="4"/>
  <c r="U3192" i="4"/>
  <c r="V3192" i="4" s="1"/>
  <c r="B3193" i="4"/>
  <c r="F3193" i="4"/>
  <c r="I3193" i="4"/>
  <c r="M3193" i="4"/>
  <c r="O3193" i="4"/>
  <c r="S3193" i="4"/>
  <c r="U3193" i="4"/>
  <c r="V3193" i="4" s="1"/>
  <c r="B3194" i="4"/>
  <c r="F3194" i="4"/>
  <c r="I3194" i="4"/>
  <c r="M3194" i="4"/>
  <c r="O3194" i="4"/>
  <c r="S3194" i="4"/>
  <c r="U3194" i="4"/>
  <c r="V3194" i="4" s="1"/>
  <c r="B3195" i="4"/>
  <c r="F3195" i="4"/>
  <c r="I3195" i="4"/>
  <c r="M3195" i="4"/>
  <c r="O3195" i="4"/>
  <c r="S3195" i="4"/>
  <c r="U3195" i="4"/>
  <c r="V3195" i="4" s="1"/>
  <c r="B3196" i="4"/>
  <c r="F3196" i="4"/>
  <c r="I3196" i="4"/>
  <c r="M3196" i="4"/>
  <c r="O3196" i="4"/>
  <c r="S3196" i="4"/>
  <c r="U3196" i="4"/>
  <c r="V3196" i="4" s="1"/>
  <c r="B3197" i="4"/>
  <c r="F3197" i="4"/>
  <c r="I3197" i="4"/>
  <c r="M3197" i="4"/>
  <c r="O3197" i="4"/>
  <c r="S3197" i="4"/>
  <c r="U3197" i="4"/>
  <c r="V3197" i="4" s="1"/>
  <c r="B3198" i="4"/>
  <c r="F3198" i="4"/>
  <c r="I3198" i="4"/>
  <c r="M3198" i="4"/>
  <c r="O3198" i="4"/>
  <c r="S3198" i="4"/>
  <c r="U3198" i="4"/>
  <c r="V3198" i="4" s="1"/>
  <c r="B3199" i="4"/>
  <c r="F3199" i="4"/>
  <c r="I3199" i="4"/>
  <c r="M3199" i="4"/>
  <c r="O3199" i="4"/>
  <c r="S3199" i="4"/>
  <c r="U3199" i="4"/>
  <c r="V3199" i="4" s="1"/>
  <c r="B3200" i="4"/>
  <c r="F3200" i="4"/>
  <c r="I3200" i="4"/>
  <c r="M3200" i="4"/>
  <c r="O3200" i="4"/>
  <c r="S3200" i="4"/>
  <c r="U3200" i="4"/>
  <c r="V3200" i="4" s="1"/>
  <c r="B3201" i="4"/>
  <c r="F3201" i="4"/>
  <c r="I3201" i="4"/>
  <c r="M3201" i="4"/>
  <c r="O3201" i="4"/>
  <c r="S3201" i="4"/>
  <c r="U3201" i="4"/>
  <c r="V3201" i="4" s="1"/>
  <c r="B3202" i="4"/>
  <c r="F3202" i="4"/>
  <c r="I3202" i="4"/>
  <c r="M3202" i="4"/>
  <c r="O3202" i="4"/>
  <c r="S3202" i="4"/>
  <c r="U3202" i="4"/>
  <c r="V3202" i="4" s="1"/>
  <c r="B3203" i="4"/>
  <c r="F3203" i="4"/>
  <c r="I3203" i="4"/>
  <c r="M3203" i="4"/>
  <c r="O3203" i="4"/>
  <c r="S3203" i="4"/>
  <c r="U3203" i="4"/>
  <c r="V3203" i="4" s="1"/>
  <c r="B3204" i="4"/>
  <c r="F3204" i="4"/>
  <c r="I3204" i="4"/>
  <c r="M3204" i="4"/>
  <c r="O3204" i="4"/>
  <c r="S3204" i="4"/>
  <c r="U3204" i="4"/>
  <c r="V3204" i="4" s="1"/>
  <c r="B3205" i="4"/>
  <c r="F3205" i="4"/>
  <c r="I3205" i="4"/>
  <c r="M3205" i="4"/>
  <c r="O3205" i="4"/>
  <c r="S3205" i="4"/>
  <c r="U3205" i="4"/>
  <c r="V3205" i="4" s="1"/>
  <c r="B3206" i="4"/>
  <c r="F3206" i="4"/>
  <c r="I3206" i="4"/>
  <c r="M3206" i="4"/>
  <c r="O3206" i="4"/>
  <c r="S3206" i="4"/>
  <c r="U3206" i="4"/>
  <c r="V3206" i="4" s="1"/>
  <c r="B3207" i="4"/>
  <c r="F3207" i="4"/>
  <c r="I3207" i="4"/>
  <c r="M3207" i="4"/>
  <c r="O3207" i="4"/>
  <c r="S3207" i="4"/>
  <c r="U3207" i="4"/>
  <c r="V3207" i="4" s="1"/>
  <c r="B3208" i="4"/>
  <c r="F3208" i="4"/>
  <c r="I3208" i="4"/>
  <c r="M3208" i="4"/>
  <c r="O3208" i="4"/>
  <c r="S3208" i="4"/>
  <c r="U3208" i="4"/>
  <c r="V3208" i="4" s="1"/>
  <c r="B3209" i="4"/>
  <c r="F3209" i="4"/>
  <c r="I3209" i="4"/>
  <c r="M3209" i="4"/>
  <c r="O3209" i="4"/>
  <c r="S3209" i="4"/>
  <c r="U3209" i="4"/>
  <c r="V3209" i="4" s="1"/>
  <c r="B3210" i="4"/>
  <c r="F3210" i="4"/>
  <c r="I3210" i="4"/>
  <c r="M3210" i="4"/>
  <c r="O3210" i="4"/>
  <c r="S3210" i="4"/>
  <c r="U3210" i="4"/>
  <c r="V3210" i="4" s="1"/>
  <c r="B3211" i="4"/>
  <c r="F3211" i="4"/>
  <c r="I3211" i="4"/>
  <c r="M3211" i="4"/>
  <c r="O3211" i="4"/>
  <c r="S3211" i="4"/>
  <c r="U3211" i="4"/>
  <c r="V3211" i="4" s="1"/>
  <c r="B3212" i="4"/>
  <c r="F3212" i="4"/>
  <c r="I3212" i="4"/>
  <c r="M3212" i="4"/>
  <c r="O3212" i="4"/>
  <c r="S3212" i="4"/>
  <c r="U3212" i="4"/>
  <c r="V3212" i="4" s="1"/>
  <c r="B3213" i="4"/>
  <c r="F3213" i="4"/>
  <c r="I3213" i="4"/>
  <c r="M3213" i="4"/>
  <c r="O3213" i="4"/>
  <c r="S3213" i="4"/>
  <c r="U3213" i="4"/>
  <c r="V3213" i="4" s="1"/>
  <c r="B3214" i="4"/>
  <c r="F3214" i="4"/>
  <c r="I3214" i="4"/>
  <c r="M3214" i="4"/>
  <c r="O3214" i="4"/>
  <c r="S3214" i="4"/>
  <c r="U3214" i="4"/>
  <c r="V3214" i="4" s="1"/>
  <c r="B3215" i="4"/>
  <c r="F3215" i="4"/>
  <c r="I3215" i="4"/>
  <c r="M3215" i="4"/>
  <c r="O3215" i="4"/>
  <c r="S3215" i="4"/>
  <c r="U3215" i="4"/>
  <c r="V3215" i="4" s="1"/>
  <c r="B3216" i="4"/>
  <c r="F3216" i="4"/>
  <c r="I3216" i="4"/>
  <c r="M3216" i="4"/>
  <c r="O3216" i="4"/>
  <c r="S3216" i="4"/>
  <c r="U3216" i="4"/>
  <c r="V3216" i="4" s="1"/>
  <c r="B3217" i="4"/>
  <c r="F3217" i="4"/>
  <c r="I3217" i="4"/>
  <c r="M3217" i="4"/>
  <c r="O3217" i="4"/>
  <c r="S3217" i="4"/>
  <c r="U3217" i="4"/>
  <c r="V3217" i="4" s="1"/>
  <c r="B3218" i="4"/>
  <c r="F3218" i="4"/>
  <c r="I3218" i="4"/>
  <c r="M3218" i="4"/>
  <c r="O3218" i="4"/>
  <c r="S3218" i="4"/>
  <c r="U3218" i="4"/>
  <c r="V3218" i="4" s="1"/>
  <c r="B3219" i="4"/>
  <c r="F3219" i="4"/>
  <c r="I3219" i="4"/>
  <c r="M3219" i="4"/>
  <c r="O3219" i="4"/>
  <c r="S3219" i="4"/>
  <c r="U3219" i="4"/>
  <c r="V3219" i="4" s="1"/>
  <c r="B3220" i="4"/>
  <c r="F3220" i="4"/>
  <c r="I3220" i="4"/>
  <c r="M3220" i="4"/>
  <c r="O3220" i="4"/>
  <c r="S3220" i="4"/>
  <c r="U3220" i="4"/>
  <c r="V3220" i="4" s="1"/>
  <c r="B3221" i="4"/>
  <c r="F3221" i="4"/>
  <c r="I3221" i="4"/>
  <c r="M3221" i="4"/>
  <c r="O3221" i="4"/>
  <c r="S3221" i="4"/>
  <c r="U3221" i="4"/>
  <c r="V3221" i="4" s="1"/>
  <c r="B3222" i="4"/>
  <c r="F3222" i="4"/>
  <c r="I3222" i="4"/>
  <c r="M3222" i="4"/>
  <c r="O3222" i="4"/>
  <c r="S3222" i="4"/>
  <c r="U3222" i="4"/>
  <c r="V3222" i="4" s="1"/>
  <c r="B3223" i="4"/>
  <c r="F3223" i="4"/>
  <c r="I3223" i="4"/>
  <c r="M3223" i="4"/>
  <c r="O3223" i="4"/>
  <c r="S3223" i="4"/>
  <c r="U3223" i="4"/>
  <c r="V3223" i="4" s="1"/>
  <c r="B3224" i="4"/>
  <c r="F3224" i="4"/>
  <c r="I3224" i="4"/>
  <c r="M3224" i="4"/>
  <c r="O3224" i="4"/>
  <c r="S3224" i="4"/>
  <c r="U3224" i="4"/>
  <c r="V3224" i="4" s="1"/>
  <c r="B3225" i="4"/>
  <c r="F3225" i="4"/>
  <c r="I3225" i="4"/>
  <c r="M3225" i="4"/>
  <c r="O3225" i="4"/>
  <c r="S3225" i="4"/>
  <c r="U3225" i="4"/>
  <c r="V3225" i="4" s="1"/>
  <c r="B3226" i="4"/>
  <c r="F3226" i="4"/>
  <c r="I3226" i="4"/>
  <c r="M3226" i="4"/>
  <c r="O3226" i="4"/>
  <c r="S3226" i="4"/>
  <c r="U3226" i="4"/>
  <c r="V3226" i="4" s="1"/>
  <c r="B3227" i="4"/>
  <c r="F3227" i="4"/>
  <c r="I3227" i="4"/>
  <c r="M3227" i="4"/>
  <c r="O3227" i="4"/>
  <c r="S3227" i="4"/>
  <c r="U3227" i="4"/>
  <c r="V3227" i="4" s="1"/>
  <c r="B3228" i="4"/>
  <c r="F3228" i="4"/>
  <c r="I3228" i="4"/>
  <c r="M3228" i="4"/>
  <c r="O3228" i="4"/>
  <c r="S3228" i="4"/>
  <c r="U3228" i="4"/>
  <c r="V3228" i="4" s="1"/>
  <c r="B3229" i="4"/>
  <c r="F3229" i="4"/>
  <c r="I3229" i="4"/>
  <c r="M3229" i="4"/>
  <c r="O3229" i="4"/>
  <c r="S3229" i="4"/>
  <c r="U3229" i="4"/>
  <c r="V3229" i="4" s="1"/>
  <c r="B3230" i="4"/>
  <c r="F3230" i="4"/>
  <c r="I3230" i="4"/>
  <c r="M3230" i="4"/>
  <c r="O3230" i="4"/>
  <c r="S3230" i="4"/>
  <c r="U3230" i="4"/>
  <c r="V3230" i="4" s="1"/>
  <c r="B3231" i="4"/>
  <c r="F3231" i="4"/>
  <c r="I3231" i="4"/>
  <c r="M3231" i="4"/>
  <c r="O3231" i="4"/>
  <c r="S3231" i="4"/>
  <c r="U3231" i="4"/>
  <c r="V3231" i="4" s="1"/>
  <c r="B3232" i="4"/>
  <c r="F3232" i="4"/>
  <c r="I3232" i="4"/>
  <c r="M3232" i="4"/>
  <c r="O3232" i="4"/>
  <c r="S3232" i="4"/>
  <c r="U3232" i="4"/>
  <c r="V3232" i="4" s="1"/>
  <c r="B3233" i="4"/>
  <c r="F3233" i="4"/>
  <c r="I3233" i="4"/>
  <c r="M3233" i="4"/>
  <c r="O3233" i="4"/>
  <c r="S3233" i="4"/>
  <c r="U3233" i="4"/>
  <c r="V3233" i="4" s="1"/>
  <c r="B3234" i="4"/>
  <c r="F3234" i="4"/>
  <c r="I3234" i="4"/>
  <c r="M3234" i="4"/>
  <c r="O3234" i="4"/>
  <c r="S3234" i="4"/>
  <c r="U3234" i="4"/>
  <c r="V3234" i="4" s="1"/>
  <c r="B3235" i="4"/>
  <c r="F3235" i="4"/>
  <c r="I3235" i="4"/>
  <c r="M3235" i="4"/>
  <c r="O3235" i="4"/>
  <c r="S3235" i="4"/>
  <c r="U3235" i="4"/>
  <c r="V3235" i="4" s="1"/>
  <c r="B3236" i="4"/>
  <c r="F3236" i="4"/>
  <c r="I3236" i="4"/>
  <c r="M3236" i="4"/>
  <c r="O3236" i="4"/>
  <c r="S3236" i="4"/>
  <c r="U3236" i="4"/>
  <c r="V3236" i="4" s="1"/>
  <c r="B3237" i="4"/>
  <c r="F3237" i="4"/>
  <c r="I3237" i="4"/>
  <c r="M3237" i="4"/>
  <c r="O3237" i="4"/>
  <c r="S3237" i="4"/>
  <c r="U3237" i="4"/>
  <c r="V3237" i="4" s="1"/>
  <c r="B3238" i="4"/>
  <c r="F3238" i="4"/>
  <c r="I3238" i="4"/>
  <c r="M3238" i="4"/>
  <c r="O3238" i="4"/>
  <c r="S3238" i="4"/>
  <c r="U3238" i="4"/>
  <c r="V3238" i="4" s="1"/>
  <c r="B3239" i="4"/>
  <c r="F3239" i="4"/>
  <c r="I3239" i="4"/>
  <c r="M3239" i="4"/>
  <c r="O3239" i="4"/>
  <c r="S3239" i="4"/>
  <c r="U3239" i="4"/>
  <c r="V3239" i="4" s="1"/>
  <c r="B3240" i="4"/>
  <c r="F3240" i="4"/>
  <c r="I3240" i="4"/>
  <c r="M3240" i="4"/>
  <c r="O3240" i="4"/>
  <c r="S3240" i="4"/>
  <c r="U3240" i="4"/>
  <c r="V3240" i="4" s="1"/>
  <c r="B3241" i="4"/>
  <c r="F3241" i="4"/>
  <c r="I3241" i="4"/>
  <c r="M3241" i="4"/>
  <c r="O3241" i="4"/>
  <c r="S3241" i="4"/>
  <c r="U3241" i="4"/>
  <c r="V3241" i="4" s="1"/>
  <c r="B3242" i="4"/>
  <c r="F3242" i="4"/>
  <c r="I3242" i="4"/>
  <c r="M3242" i="4"/>
  <c r="O3242" i="4"/>
  <c r="S3242" i="4"/>
  <c r="U3242" i="4"/>
  <c r="V3242" i="4" s="1"/>
  <c r="B3243" i="4"/>
  <c r="F3243" i="4"/>
  <c r="I3243" i="4"/>
  <c r="M3243" i="4"/>
  <c r="O3243" i="4"/>
  <c r="S3243" i="4"/>
  <c r="U3243" i="4"/>
  <c r="V3243" i="4" s="1"/>
  <c r="B3244" i="4"/>
  <c r="F3244" i="4"/>
  <c r="I3244" i="4"/>
  <c r="M3244" i="4"/>
  <c r="O3244" i="4"/>
  <c r="S3244" i="4"/>
  <c r="U3244" i="4"/>
  <c r="V3244" i="4" s="1"/>
  <c r="B3245" i="4"/>
  <c r="F3245" i="4"/>
  <c r="I3245" i="4"/>
  <c r="M3245" i="4"/>
  <c r="O3245" i="4"/>
  <c r="S3245" i="4"/>
  <c r="U3245" i="4"/>
  <c r="V3245" i="4" s="1"/>
  <c r="B3246" i="4"/>
  <c r="F3246" i="4"/>
  <c r="I3246" i="4"/>
  <c r="M3246" i="4"/>
  <c r="O3246" i="4"/>
  <c r="S3246" i="4"/>
  <c r="U3246" i="4"/>
  <c r="V3246" i="4" s="1"/>
  <c r="B3247" i="4"/>
  <c r="F3247" i="4"/>
  <c r="I3247" i="4"/>
  <c r="M3247" i="4"/>
  <c r="O3247" i="4"/>
  <c r="S3247" i="4"/>
  <c r="U3247" i="4"/>
  <c r="V3247" i="4" s="1"/>
  <c r="B3248" i="4"/>
  <c r="F3248" i="4"/>
  <c r="I3248" i="4"/>
  <c r="M3248" i="4"/>
  <c r="O3248" i="4"/>
  <c r="S3248" i="4"/>
  <c r="U3248" i="4"/>
  <c r="V3248" i="4" s="1"/>
  <c r="B3249" i="4"/>
  <c r="F3249" i="4"/>
  <c r="I3249" i="4"/>
  <c r="M3249" i="4"/>
  <c r="O3249" i="4"/>
  <c r="S3249" i="4"/>
  <c r="U3249" i="4"/>
  <c r="V3249" i="4" s="1"/>
  <c r="B3250" i="4"/>
  <c r="F3250" i="4"/>
  <c r="I3250" i="4"/>
  <c r="M3250" i="4"/>
  <c r="O3250" i="4"/>
  <c r="S3250" i="4"/>
  <c r="U3250" i="4"/>
  <c r="V3250" i="4" s="1"/>
  <c r="B3251" i="4"/>
  <c r="F3251" i="4"/>
  <c r="I3251" i="4"/>
  <c r="M3251" i="4"/>
  <c r="O3251" i="4"/>
  <c r="S3251" i="4"/>
  <c r="U3251" i="4"/>
  <c r="V3251" i="4" s="1"/>
  <c r="B3252" i="4"/>
  <c r="F3252" i="4"/>
  <c r="I3252" i="4"/>
  <c r="M3252" i="4"/>
  <c r="O3252" i="4"/>
  <c r="S3252" i="4"/>
  <c r="U3252" i="4"/>
  <c r="V3252" i="4" s="1"/>
  <c r="B3253" i="4"/>
  <c r="F3253" i="4"/>
  <c r="I3253" i="4"/>
  <c r="M3253" i="4"/>
  <c r="O3253" i="4"/>
  <c r="S3253" i="4"/>
  <c r="U3253" i="4"/>
  <c r="V3253" i="4" s="1"/>
  <c r="B3254" i="4"/>
  <c r="F3254" i="4"/>
  <c r="I3254" i="4"/>
  <c r="M3254" i="4"/>
  <c r="O3254" i="4"/>
  <c r="S3254" i="4"/>
  <c r="U3254" i="4"/>
  <c r="V3254" i="4" s="1"/>
  <c r="B3255" i="4"/>
  <c r="F3255" i="4"/>
  <c r="I3255" i="4"/>
  <c r="M3255" i="4"/>
  <c r="O3255" i="4"/>
  <c r="S3255" i="4"/>
  <c r="U3255" i="4"/>
  <c r="V3255" i="4" s="1"/>
  <c r="B3256" i="4"/>
  <c r="F3256" i="4"/>
  <c r="I3256" i="4"/>
  <c r="M3256" i="4"/>
  <c r="O3256" i="4"/>
  <c r="S3256" i="4"/>
  <c r="U3256" i="4"/>
  <c r="V3256" i="4" s="1"/>
  <c r="B3257" i="4"/>
  <c r="F3257" i="4"/>
  <c r="I3257" i="4"/>
  <c r="M3257" i="4"/>
  <c r="O3257" i="4"/>
  <c r="S3257" i="4"/>
  <c r="U3257" i="4"/>
  <c r="V3257" i="4" s="1"/>
  <c r="B3258" i="4"/>
  <c r="F3258" i="4"/>
  <c r="I3258" i="4"/>
  <c r="M3258" i="4"/>
  <c r="O3258" i="4"/>
  <c r="S3258" i="4"/>
  <c r="U3258" i="4"/>
  <c r="V3258" i="4" s="1"/>
  <c r="B3259" i="4"/>
  <c r="F3259" i="4"/>
  <c r="I3259" i="4"/>
  <c r="M3259" i="4"/>
  <c r="O3259" i="4"/>
  <c r="S3259" i="4"/>
  <c r="U3259" i="4"/>
  <c r="V3259" i="4" s="1"/>
  <c r="B3260" i="4"/>
  <c r="F3260" i="4"/>
  <c r="I3260" i="4"/>
  <c r="M3260" i="4"/>
  <c r="O3260" i="4"/>
  <c r="S3260" i="4"/>
  <c r="U3260" i="4"/>
  <c r="V3260" i="4" s="1"/>
  <c r="B3261" i="4"/>
  <c r="F3261" i="4"/>
  <c r="I3261" i="4"/>
  <c r="M3261" i="4"/>
  <c r="O3261" i="4"/>
  <c r="S3261" i="4"/>
  <c r="U3261" i="4"/>
  <c r="V3261" i="4" s="1"/>
  <c r="B3262" i="4"/>
  <c r="F3262" i="4"/>
  <c r="I3262" i="4"/>
  <c r="M3262" i="4"/>
  <c r="O3262" i="4"/>
  <c r="S3262" i="4"/>
  <c r="U3262" i="4"/>
  <c r="V3262" i="4" s="1"/>
  <c r="B3263" i="4"/>
  <c r="F3263" i="4"/>
  <c r="I3263" i="4"/>
  <c r="M3263" i="4"/>
  <c r="O3263" i="4"/>
  <c r="S3263" i="4"/>
  <c r="U3263" i="4"/>
  <c r="V3263" i="4" s="1"/>
  <c r="B3264" i="4"/>
  <c r="F3264" i="4"/>
  <c r="I3264" i="4"/>
  <c r="M3264" i="4"/>
  <c r="O3264" i="4"/>
  <c r="S3264" i="4"/>
  <c r="U3264" i="4"/>
  <c r="V3264" i="4" s="1"/>
  <c r="B3265" i="4"/>
  <c r="F3265" i="4"/>
  <c r="I3265" i="4"/>
  <c r="M3265" i="4"/>
  <c r="O3265" i="4"/>
  <c r="S3265" i="4"/>
  <c r="U3265" i="4"/>
  <c r="V3265" i="4" s="1"/>
  <c r="B3266" i="4"/>
  <c r="F3266" i="4"/>
  <c r="I3266" i="4"/>
  <c r="M3266" i="4"/>
  <c r="O3266" i="4"/>
  <c r="S3266" i="4"/>
  <c r="U3266" i="4"/>
  <c r="V3266" i="4" s="1"/>
  <c r="B3267" i="4"/>
  <c r="F3267" i="4"/>
  <c r="I3267" i="4"/>
  <c r="M3267" i="4"/>
  <c r="O3267" i="4"/>
  <c r="S3267" i="4"/>
  <c r="U3267" i="4"/>
  <c r="V3267" i="4" s="1"/>
  <c r="B3268" i="4"/>
  <c r="F3268" i="4"/>
  <c r="I3268" i="4"/>
  <c r="M3268" i="4"/>
  <c r="O3268" i="4"/>
  <c r="S3268" i="4"/>
  <c r="U3268" i="4"/>
  <c r="V3268" i="4" s="1"/>
  <c r="B3269" i="4"/>
  <c r="F3269" i="4"/>
  <c r="I3269" i="4"/>
  <c r="M3269" i="4"/>
  <c r="O3269" i="4"/>
  <c r="S3269" i="4"/>
  <c r="U3269" i="4"/>
  <c r="V3269" i="4" s="1"/>
  <c r="B3270" i="4"/>
  <c r="F3270" i="4"/>
  <c r="I3270" i="4"/>
  <c r="M3270" i="4"/>
  <c r="O3270" i="4"/>
  <c r="S3270" i="4"/>
  <c r="U3270" i="4"/>
  <c r="V3270" i="4" s="1"/>
  <c r="B3271" i="4"/>
  <c r="F3271" i="4"/>
  <c r="I3271" i="4"/>
  <c r="M3271" i="4"/>
  <c r="O3271" i="4"/>
  <c r="S3271" i="4"/>
  <c r="U3271" i="4"/>
  <c r="V3271" i="4" s="1"/>
  <c r="B3272" i="4"/>
  <c r="F3272" i="4"/>
  <c r="I3272" i="4"/>
  <c r="M3272" i="4"/>
  <c r="O3272" i="4"/>
  <c r="S3272" i="4"/>
  <c r="U3272" i="4"/>
  <c r="V3272" i="4" s="1"/>
  <c r="B3273" i="4"/>
  <c r="F3273" i="4"/>
  <c r="I3273" i="4"/>
  <c r="M3273" i="4"/>
  <c r="O3273" i="4"/>
  <c r="S3273" i="4"/>
  <c r="U3273" i="4"/>
  <c r="V3273" i="4" s="1"/>
  <c r="B3274" i="4"/>
  <c r="F3274" i="4"/>
  <c r="I3274" i="4"/>
  <c r="M3274" i="4"/>
  <c r="O3274" i="4"/>
  <c r="S3274" i="4"/>
  <c r="U3274" i="4"/>
  <c r="V3274" i="4" s="1"/>
  <c r="B3275" i="4"/>
  <c r="F3275" i="4"/>
  <c r="I3275" i="4"/>
  <c r="M3275" i="4"/>
  <c r="O3275" i="4"/>
  <c r="S3275" i="4"/>
  <c r="U3275" i="4"/>
  <c r="V3275" i="4" s="1"/>
  <c r="B3276" i="4"/>
  <c r="F3276" i="4"/>
  <c r="I3276" i="4"/>
  <c r="M3276" i="4"/>
  <c r="O3276" i="4"/>
  <c r="S3276" i="4"/>
  <c r="U3276" i="4"/>
  <c r="V3276" i="4" s="1"/>
  <c r="B3277" i="4"/>
  <c r="F3277" i="4"/>
  <c r="I3277" i="4"/>
  <c r="M3277" i="4"/>
  <c r="O3277" i="4"/>
  <c r="S3277" i="4"/>
  <c r="U3277" i="4"/>
  <c r="V3277" i="4" s="1"/>
  <c r="B3278" i="4"/>
  <c r="F3278" i="4"/>
  <c r="I3278" i="4"/>
  <c r="M3278" i="4"/>
  <c r="O3278" i="4"/>
  <c r="S3278" i="4"/>
  <c r="U3278" i="4"/>
  <c r="V3278" i="4" s="1"/>
  <c r="B3279" i="4"/>
  <c r="F3279" i="4"/>
  <c r="I3279" i="4"/>
  <c r="M3279" i="4"/>
  <c r="O3279" i="4"/>
  <c r="S3279" i="4"/>
  <c r="U3279" i="4"/>
  <c r="V3279" i="4" s="1"/>
  <c r="B3280" i="4"/>
  <c r="F3280" i="4"/>
  <c r="I3280" i="4"/>
  <c r="M3280" i="4"/>
  <c r="O3280" i="4"/>
  <c r="S3280" i="4"/>
  <c r="U3280" i="4"/>
  <c r="V3280" i="4" s="1"/>
  <c r="B3281" i="4"/>
  <c r="F3281" i="4"/>
  <c r="I3281" i="4"/>
  <c r="M3281" i="4"/>
  <c r="O3281" i="4"/>
  <c r="S3281" i="4"/>
  <c r="U3281" i="4"/>
  <c r="V3281" i="4" s="1"/>
  <c r="B3282" i="4"/>
  <c r="F3282" i="4"/>
  <c r="I3282" i="4"/>
  <c r="M3282" i="4"/>
  <c r="O3282" i="4"/>
  <c r="S3282" i="4"/>
  <c r="U3282" i="4"/>
  <c r="V3282" i="4" s="1"/>
  <c r="B3283" i="4"/>
  <c r="F3283" i="4"/>
  <c r="I3283" i="4"/>
  <c r="M3283" i="4"/>
  <c r="O3283" i="4"/>
  <c r="S3283" i="4"/>
  <c r="U3283" i="4"/>
  <c r="V3283" i="4" s="1"/>
  <c r="B3284" i="4"/>
  <c r="F3284" i="4"/>
  <c r="I3284" i="4"/>
  <c r="M3284" i="4"/>
  <c r="O3284" i="4"/>
  <c r="S3284" i="4"/>
  <c r="U3284" i="4"/>
  <c r="V3284" i="4" s="1"/>
  <c r="B3285" i="4"/>
  <c r="F3285" i="4"/>
  <c r="I3285" i="4"/>
  <c r="M3285" i="4"/>
  <c r="O3285" i="4"/>
  <c r="S3285" i="4"/>
  <c r="U3285" i="4"/>
  <c r="V3285" i="4" s="1"/>
  <c r="B3286" i="4"/>
  <c r="F3286" i="4"/>
  <c r="I3286" i="4"/>
  <c r="M3286" i="4"/>
  <c r="O3286" i="4"/>
  <c r="S3286" i="4"/>
  <c r="U3286" i="4"/>
  <c r="V3286" i="4" s="1"/>
  <c r="B3287" i="4"/>
  <c r="F3287" i="4"/>
  <c r="I3287" i="4"/>
  <c r="M3287" i="4"/>
  <c r="O3287" i="4"/>
  <c r="S3287" i="4"/>
  <c r="U3287" i="4"/>
  <c r="V3287" i="4" s="1"/>
  <c r="B3288" i="4"/>
  <c r="F3288" i="4"/>
  <c r="I3288" i="4"/>
  <c r="M3288" i="4"/>
  <c r="O3288" i="4"/>
  <c r="S3288" i="4"/>
  <c r="U3288" i="4"/>
  <c r="V3288" i="4" s="1"/>
  <c r="B3289" i="4"/>
  <c r="F3289" i="4"/>
  <c r="I3289" i="4"/>
  <c r="M3289" i="4"/>
  <c r="O3289" i="4"/>
  <c r="S3289" i="4"/>
  <c r="U3289" i="4"/>
  <c r="V3289" i="4" s="1"/>
  <c r="B3290" i="4"/>
  <c r="F3290" i="4"/>
  <c r="I3290" i="4"/>
  <c r="M3290" i="4"/>
  <c r="O3290" i="4"/>
  <c r="S3290" i="4"/>
  <c r="U3290" i="4"/>
  <c r="V3290" i="4" s="1"/>
  <c r="B3291" i="4"/>
  <c r="F3291" i="4"/>
  <c r="I3291" i="4"/>
  <c r="M3291" i="4"/>
  <c r="O3291" i="4"/>
  <c r="S3291" i="4"/>
  <c r="U3291" i="4"/>
  <c r="V3291" i="4" s="1"/>
  <c r="B3292" i="4"/>
  <c r="F3292" i="4"/>
  <c r="I3292" i="4"/>
  <c r="M3292" i="4"/>
  <c r="O3292" i="4"/>
  <c r="S3292" i="4"/>
  <c r="U3292" i="4"/>
  <c r="V3292" i="4" s="1"/>
  <c r="B3293" i="4"/>
  <c r="F3293" i="4"/>
  <c r="I3293" i="4"/>
  <c r="M3293" i="4"/>
  <c r="O3293" i="4"/>
  <c r="S3293" i="4"/>
  <c r="U3293" i="4"/>
  <c r="V3293" i="4" s="1"/>
  <c r="B3294" i="4"/>
  <c r="F3294" i="4"/>
  <c r="I3294" i="4"/>
  <c r="M3294" i="4"/>
  <c r="O3294" i="4"/>
  <c r="S3294" i="4"/>
  <c r="U3294" i="4"/>
  <c r="V3294" i="4" s="1"/>
  <c r="B3295" i="4"/>
  <c r="F3295" i="4"/>
  <c r="I3295" i="4"/>
  <c r="M3295" i="4"/>
  <c r="O3295" i="4"/>
  <c r="S3295" i="4"/>
  <c r="U3295" i="4"/>
  <c r="V3295" i="4" s="1"/>
  <c r="B3296" i="4"/>
  <c r="F3296" i="4"/>
  <c r="I3296" i="4"/>
  <c r="M3296" i="4"/>
  <c r="O3296" i="4"/>
  <c r="S3296" i="4"/>
  <c r="U3296" i="4"/>
  <c r="V3296" i="4" s="1"/>
  <c r="B3297" i="4"/>
  <c r="F3297" i="4"/>
  <c r="I3297" i="4"/>
  <c r="M3297" i="4"/>
  <c r="O3297" i="4"/>
  <c r="S3297" i="4"/>
  <c r="U3297" i="4"/>
  <c r="V3297" i="4" s="1"/>
  <c r="B3298" i="4"/>
  <c r="F3298" i="4"/>
  <c r="I3298" i="4"/>
  <c r="M3298" i="4"/>
  <c r="O3298" i="4"/>
  <c r="S3298" i="4"/>
  <c r="U3298" i="4"/>
  <c r="V3298" i="4" s="1"/>
  <c r="B3299" i="4"/>
  <c r="F3299" i="4"/>
  <c r="I3299" i="4"/>
  <c r="M3299" i="4"/>
  <c r="O3299" i="4"/>
  <c r="S3299" i="4"/>
  <c r="U3299" i="4"/>
  <c r="V3299" i="4" s="1"/>
  <c r="B3300" i="4"/>
  <c r="F3300" i="4"/>
  <c r="I3300" i="4"/>
  <c r="M3300" i="4"/>
  <c r="O3300" i="4"/>
  <c r="S3300" i="4"/>
  <c r="U3300" i="4"/>
  <c r="V3300" i="4" s="1"/>
  <c r="B3301" i="4"/>
  <c r="F3301" i="4"/>
  <c r="I3301" i="4"/>
  <c r="M3301" i="4"/>
  <c r="O3301" i="4"/>
  <c r="S3301" i="4"/>
  <c r="U3301" i="4"/>
  <c r="V3301" i="4" s="1"/>
  <c r="B3302" i="4"/>
  <c r="F3302" i="4"/>
  <c r="I3302" i="4"/>
  <c r="M3302" i="4"/>
  <c r="O3302" i="4"/>
  <c r="S3302" i="4"/>
  <c r="U3302" i="4"/>
  <c r="V3302" i="4" s="1"/>
  <c r="B3303" i="4"/>
  <c r="F3303" i="4"/>
  <c r="I3303" i="4"/>
  <c r="M3303" i="4"/>
  <c r="O3303" i="4"/>
  <c r="S3303" i="4"/>
  <c r="U3303" i="4"/>
  <c r="V3303" i="4" s="1"/>
  <c r="B3304" i="4"/>
  <c r="F3304" i="4"/>
  <c r="I3304" i="4"/>
  <c r="M3304" i="4"/>
  <c r="O3304" i="4"/>
  <c r="S3304" i="4"/>
  <c r="U3304" i="4"/>
  <c r="V3304" i="4" s="1"/>
  <c r="B3305" i="4"/>
  <c r="F3305" i="4"/>
  <c r="I3305" i="4"/>
  <c r="M3305" i="4"/>
  <c r="O3305" i="4"/>
  <c r="S3305" i="4"/>
  <c r="U3305" i="4"/>
  <c r="V3305" i="4" s="1"/>
  <c r="B3306" i="4"/>
  <c r="F3306" i="4"/>
  <c r="I3306" i="4"/>
  <c r="M3306" i="4"/>
  <c r="O3306" i="4"/>
  <c r="S3306" i="4"/>
  <c r="U3306" i="4"/>
  <c r="V3306" i="4" s="1"/>
  <c r="B3307" i="4"/>
  <c r="F3307" i="4"/>
  <c r="I3307" i="4"/>
  <c r="M3307" i="4"/>
  <c r="O3307" i="4"/>
  <c r="S3307" i="4"/>
  <c r="U3307" i="4"/>
  <c r="V3307" i="4" s="1"/>
  <c r="B3308" i="4"/>
  <c r="F3308" i="4"/>
  <c r="I3308" i="4"/>
  <c r="M3308" i="4"/>
  <c r="O3308" i="4"/>
  <c r="S3308" i="4"/>
  <c r="U3308" i="4"/>
  <c r="V3308" i="4" s="1"/>
  <c r="B3309" i="4"/>
  <c r="F3309" i="4"/>
  <c r="I3309" i="4"/>
  <c r="M3309" i="4"/>
  <c r="O3309" i="4"/>
  <c r="S3309" i="4"/>
  <c r="U3309" i="4"/>
  <c r="V3309" i="4" s="1"/>
  <c r="B3310" i="4"/>
  <c r="F3310" i="4"/>
  <c r="I3310" i="4"/>
  <c r="M3310" i="4"/>
  <c r="O3310" i="4"/>
  <c r="S3310" i="4"/>
  <c r="U3310" i="4"/>
  <c r="V3310" i="4" s="1"/>
  <c r="B3311" i="4"/>
  <c r="F3311" i="4"/>
  <c r="I3311" i="4"/>
  <c r="M3311" i="4"/>
  <c r="O3311" i="4"/>
  <c r="S3311" i="4"/>
  <c r="U3311" i="4"/>
  <c r="V3311" i="4" s="1"/>
  <c r="B3312" i="4"/>
  <c r="F3312" i="4"/>
  <c r="I3312" i="4"/>
  <c r="M3312" i="4"/>
  <c r="O3312" i="4"/>
  <c r="S3312" i="4"/>
  <c r="U3312" i="4"/>
  <c r="V3312" i="4" s="1"/>
  <c r="B3313" i="4"/>
  <c r="F3313" i="4"/>
  <c r="I3313" i="4"/>
  <c r="M3313" i="4"/>
  <c r="O3313" i="4"/>
  <c r="S3313" i="4"/>
  <c r="U3313" i="4"/>
  <c r="V3313" i="4" s="1"/>
  <c r="B3314" i="4"/>
  <c r="F3314" i="4"/>
  <c r="I3314" i="4"/>
  <c r="M3314" i="4"/>
  <c r="O3314" i="4"/>
  <c r="S3314" i="4"/>
  <c r="U3314" i="4"/>
  <c r="V3314" i="4" s="1"/>
  <c r="B3315" i="4"/>
  <c r="F3315" i="4"/>
  <c r="I3315" i="4"/>
  <c r="M3315" i="4"/>
  <c r="O3315" i="4"/>
  <c r="S3315" i="4"/>
  <c r="U3315" i="4"/>
  <c r="V3315" i="4" s="1"/>
  <c r="B3316" i="4"/>
  <c r="F3316" i="4"/>
  <c r="I3316" i="4"/>
  <c r="M3316" i="4"/>
  <c r="O3316" i="4"/>
  <c r="S3316" i="4"/>
  <c r="U3316" i="4"/>
  <c r="V3316" i="4" s="1"/>
  <c r="B3317" i="4"/>
  <c r="F3317" i="4"/>
  <c r="I3317" i="4"/>
  <c r="M3317" i="4"/>
  <c r="O3317" i="4"/>
  <c r="S3317" i="4"/>
  <c r="U3317" i="4"/>
  <c r="V3317" i="4" s="1"/>
  <c r="B3318" i="4"/>
  <c r="F3318" i="4"/>
  <c r="I3318" i="4"/>
  <c r="M3318" i="4"/>
  <c r="O3318" i="4"/>
  <c r="S3318" i="4"/>
  <c r="U3318" i="4"/>
  <c r="V3318" i="4" s="1"/>
  <c r="B3319" i="4"/>
  <c r="F3319" i="4"/>
  <c r="I3319" i="4"/>
  <c r="M3319" i="4"/>
  <c r="O3319" i="4"/>
  <c r="S3319" i="4"/>
  <c r="U3319" i="4"/>
  <c r="V3319" i="4" s="1"/>
  <c r="B3320" i="4"/>
  <c r="F3320" i="4"/>
  <c r="I3320" i="4"/>
  <c r="M3320" i="4"/>
  <c r="O3320" i="4"/>
  <c r="S3320" i="4"/>
  <c r="U3320" i="4"/>
  <c r="V3320" i="4" s="1"/>
  <c r="B3321" i="4"/>
  <c r="F3321" i="4"/>
  <c r="I3321" i="4"/>
  <c r="M3321" i="4"/>
  <c r="O3321" i="4"/>
  <c r="S3321" i="4"/>
  <c r="U3321" i="4"/>
  <c r="V3321" i="4" s="1"/>
  <c r="B3322" i="4"/>
  <c r="F3322" i="4"/>
  <c r="I3322" i="4"/>
  <c r="M3322" i="4"/>
  <c r="O3322" i="4"/>
  <c r="S3322" i="4"/>
  <c r="U3322" i="4"/>
  <c r="V3322" i="4" s="1"/>
  <c r="B3323" i="4"/>
  <c r="F3323" i="4"/>
  <c r="I3323" i="4"/>
  <c r="M3323" i="4"/>
  <c r="O3323" i="4"/>
  <c r="S3323" i="4"/>
  <c r="U3323" i="4"/>
  <c r="V3323" i="4" s="1"/>
  <c r="B3324" i="4"/>
  <c r="F3324" i="4"/>
  <c r="I3324" i="4"/>
  <c r="M3324" i="4"/>
  <c r="O3324" i="4"/>
  <c r="S3324" i="4"/>
  <c r="U3324" i="4"/>
  <c r="V3324" i="4" s="1"/>
  <c r="B3325" i="4"/>
  <c r="F3325" i="4"/>
  <c r="I3325" i="4"/>
  <c r="M3325" i="4"/>
  <c r="O3325" i="4"/>
  <c r="S3325" i="4"/>
  <c r="U3325" i="4"/>
  <c r="V3325" i="4" s="1"/>
  <c r="B3326" i="4"/>
  <c r="F3326" i="4"/>
  <c r="I3326" i="4"/>
  <c r="M3326" i="4"/>
  <c r="O3326" i="4"/>
  <c r="S3326" i="4"/>
  <c r="U3326" i="4"/>
  <c r="V3326" i="4" s="1"/>
  <c r="B3327" i="4"/>
  <c r="F3327" i="4"/>
  <c r="I3327" i="4"/>
  <c r="M3327" i="4"/>
  <c r="O3327" i="4"/>
  <c r="S3327" i="4"/>
  <c r="U3327" i="4"/>
  <c r="V3327" i="4" s="1"/>
  <c r="B3328" i="4"/>
  <c r="F3328" i="4"/>
  <c r="I3328" i="4"/>
  <c r="M3328" i="4"/>
  <c r="O3328" i="4"/>
  <c r="S3328" i="4"/>
  <c r="U3328" i="4"/>
  <c r="V3328" i="4" s="1"/>
  <c r="B3329" i="4"/>
  <c r="F3329" i="4"/>
  <c r="I3329" i="4"/>
  <c r="M3329" i="4"/>
  <c r="O3329" i="4"/>
  <c r="S3329" i="4"/>
  <c r="U3329" i="4"/>
  <c r="V3329" i="4" s="1"/>
  <c r="B3330" i="4"/>
  <c r="F3330" i="4"/>
  <c r="I3330" i="4"/>
  <c r="M3330" i="4"/>
  <c r="O3330" i="4"/>
  <c r="S3330" i="4"/>
  <c r="U3330" i="4"/>
  <c r="V3330" i="4" s="1"/>
  <c r="B3331" i="4"/>
  <c r="F3331" i="4"/>
  <c r="I3331" i="4"/>
  <c r="M3331" i="4"/>
  <c r="O3331" i="4"/>
  <c r="S3331" i="4"/>
  <c r="U3331" i="4"/>
  <c r="V3331" i="4" s="1"/>
  <c r="B3332" i="4"/>
  <c r="F3332" i="4"/>
  <c r="I3332" i="4"/>
  <c r="M3332" i="4"/>
  <c r="O3332" i="4"/>
  <c r="S3332" i="4"/>
  <c r="U3332" i="4"/>
  <c r="V3332" i="4" s="1"/>
  <c r="B3333" i="4"/>
  <c r="F3333" i="4"/>
  <c r="I3333" i="4"/>
  <c r="M3333" i="4"/>
  <c r="O3333" i="4"/>
  <c r="S3333" i="4"/>
  <c r="U3333" i="4"/>
  <c r="V3333" i="4" s="1"/>
  <c r="B3334" i="4"/>
  <c r="F3334" i="4"/>
  <c r="I3334" i="4"/>
  <c r="M3334" i="4"/>
  <c r="O3334" i="4"/>
  <c r="S3334" i="4"/>
  <c r="U3334" i="4"/>
  <c r="V3334" i="4" s="1"/>
  <c r="B3335" i="4"/>
  <c r="F3335" i="4"/>
  <c r="I3335" i="4"/>
  <c r="M3335" i="4"/>
  <c r="O3335" i="4"/>
  <c r="S3335" i="4"/>
  <c r="U3335" i="4"/>
  <c r="V3335" i="4" s="1"/>
  <c r="B3336" i="4"/>
  <c r="F3336" i="4"/>
  <c r="I3336" i="4"/>
  <c r="M3336" i="4"/>
  <c r="O3336" i="4"/>
  <c r="S3336" i="4"/>
  <c r="U3336" i="4"/>
  <c r="V3336" i="4" s="1"/>
  <c r="B3337" i="4"/>
  <c r="F3337" i="4"/>
  <c r="I3337" i="4"/>
  <c r="M3337" i="4"/>
  <c r="O3337" i="4"/>
  <c r="S3337" i="4"/>
  <c r="U3337" i="4"/>
  <c r="V3337" i="4" s="1"/>
  <c r="B3338" i="4"/>
  <c r="F3338" i="4"/>
  <c r="I3338" i="4"/>
  <c r="M3338" i="4"/>
  <c r="O3338" i="4"/>
  <c r="S3338" i="4"/>
  <c r="U3338" i="4"/>
  <c r="V3338" i="4" s="1"/>
  <c r="B3339" i="4"/>
  <c r="F3339" i="4"/>
  <c r="I3339" i="4"/>
  <c r="M3339" i="4"/>
  <c r="O3339" i="4"/>
  <c r="S3339" i="4"/>
  <c r="U3339" i="4"/>
  <c r="V3339" i="4" s="1"/>
  <c r="B3340" i="4"/>
  <c r="F3340" i="4"/>
  <c r="I3340" i="4"/>
  <c r="M3340" i="4"/>
  <c r="O3340" i="4"/>
  <c r="S3340" i="4"/>
  <c r="U3340" i="4"/>
  <c r="V3340" i="4" s="1"/>
  <c r="B3341" i="4"/>
  <c r="F3341" i="4"/>
  <c r="I3341" i="4"/>
  <c r="M3341" i="4"/>
  <c r="O3341" i="4"/>
  <c r="S3341" i="4"/>
  <c r="U3341" i="4"/>
  <c r="V3341" i="4" s="1"/>
  <c r="B3342" i="4"/>
  <c r="F3342" i="4"/>
  <c r="I3342" i="4"/>
  <c r="M3342" i="4"/>
  <c r="O3342" i="4"/>
  <c r="S3342" i="4"/>
  <c r="U3342" i="4"/>
  <c r="V3342" i="4" s="1"/>
  <c r="B3343" i="4"/>
  <c r="F3343" i="4"/>
  <c r="I3343" i="4"/>
  <c r="M3343" i="4"/>
  <c r="O3343" i="4"/>
  <c r="S3343" i="4"/>
  <c r="U3343" i="4"/>
  <c r="V3343" i="4" s="1"/>
  <c r="B3344" i="4"/>
  <c r="F3344" i="4"/>
  <c r="I3344" i="4"/>
  <c r="M3344" i="4"/>
  <c r="O3344" i="4"/>
  <c r="S3344" i="4"/>
  <c r="U3344" i="4"/>
  <c r="V3344" i="4" s="1"/>
  <c r="B3345" i="4"/>
  <c r="F3345" i="4"/>
  <c r="I3345" i="4"/>
  <c r="M3345" i="4"/>
  <c r="O3345" i="4"/>
  <c r="S3345" i="4"/>
  <c r="U3345" i="4"/>
  <c r="V3345" i="4" s="1"/>
  <c r="B3346" i="4"/>
  <c r="F3346" i="4"/>
  <c r="I3346" i="4"/>
  <c r="M3346" i="4"/>
  <c r="O3346" i="4"/>
  <c r="S3346" i="4"/>
  <c r="U3346" i="4"/>
  <c r="V3346" i="4" s="1"/>
  <c r="B3347" i="4"/>
  <c r="F3347" i="4"/>
  <c r="I3347" i="4"/>
  <c r="M3347" i="4"/>
  <c r="O3347" i="4"/>
  <c r="S3347" i="4"/>
  <c r="U3347" i="4"/>
  <c r="V3347" i="4" s="1"/>
  <c r="B3348" i="4"/>
  <c r="F3348" i="4"/>
  <c r="I3348" i="4"/>
  <c r="M3348" i="4"/>
  <c r="O3348" i="4"/>
  <c r="S3348" i="4"/>
  <c r="U3348" i="4"/>
  <c r="V3348" i="4" s="1"/>
  <c r="B3349" i="4"/>
  <c r="F3349" i="4"/>
  <c r="I3349" i="4"/>
  <c r="M3349" i="4"/>
  <c r="O3349" i="4"/>
  <c r="S3349" i="4"/>
  <c r="U3349" i="4"/>
  <c r="V3349" i="4" s="1"/>
  <c r="B3350" i="4"/>
  <c r="F3350" i="4"/>
  <c r="I3350" i="4"/>
  <c r="M3350" i="4"/>
  <c r="O3350" i="4"/>
  <c r="S3350" i="4"/>
  <c r="U3350" i="4"/>
  <c r="V3350" i="4" s="1"/>
  <c r="B3351" i="4"/>
  <c r="F3351" i="4"/>
  <c r="I3351" i="4"/>
  <c r="M3351" i="4"/>
  <c r="O3351" i="4"/>
  <c r="S3351" i="4"/>
  <c r="U3351" i="4"/>
  <c r="V3351" i="4" s="1"/>
  <c r="B3352" i="4"/>
  <c r="F3352" i="4"/>
  <c r="I3352" i="4"/>
  <c r="M3352" i="4"/>
  <c r="O3352" i="4"/>
  <c r="S3352" i="4"/>
  <c r="U3352" i="4"/>
  <c r="V3352" i="4" s="1"/>
  <c r="B3353" i="4"/>
  <c r="F3353" i="4"/>
  <c r="I3353" i="4"/>
  <c r="M3353" i="4"/>
  <c r="O3353" i="4"/>
  <c r="S3353" i="4"/>
  <c r="U3353" i="4"/>
  <c r="V3353" i="4" s="1"/>
  <c r="B3354" i="4"/>
  <c r="F3354" i="4"/>
  <c r="I3354" i="4"/>
  <c r="M3354" i="4"/>
  <c r="O3354" i="4"/>
  <c r="S3354" i="4"/>
  <c r="U3354" i="4"/>
  <c r="V3354" i="4" s="1"/>
  <c r="B3355" i="4"/>
  <c r="F3355" i="4"/>
  <c r="I3355" i="4"/>
  <c r="M3355" i="4"/>
  <c r="O3355" i="4"/>
  <c r="S3355" i="4"/>
  <c r="U3355" i="4"/>
  <c r="V3355" i="4" s="1"/>
  <c r="B3356" i="4"/>
  <c r="F3356" i="4"/>
  <c r="I3356" i="4"/>
  <c r="M3356" i="4"/>
  <c r="O3356" i="4"/>
  <c r="S3356" i="4"/>
  <c r="U3356" i="4"/>
  <c r="V3356" i="4" s="1"/>
  <c r="B3357" i="4"/>
  <c r="F3357" i="4"/>
  <c r="I3357" i="4"/>
  <c r="M3357" i="4"/>
  <c r="O3357" i="4"/>
  <c r="S3357" i="4"/>
  <c r="U3357" i="4"/>
  <c r="V3357" i="4" s="1"/>
  <c r="B3358" i="4"/>
  <c r="F3358" i="4"/>
  <c r="I3358" i="4"/>
  <c r="M3358" i="4"/>
  <c r="O3358" i="4"/>
  <c r="S3358" i="4"/>
  <c r="U3358" i="4"/>
  <c r="V3358" i="4" s="1"/>
  <c r="B3359" i="4"/>
  <c r="F3359" i="4"/>
  <c r="I3359" i="4"/>
  <c r="M3359" i="4"/>
  <c r="O3359" i="4"/>
  <c r="S3359" i="4"/>
  <c r="U3359" i="4"/>
  <c r="V3359" i="4" s="1"/>
  <c r="B3360" i="4"/>
  <c r="F3360" i="4"/>
  <c r="I3360" i="4"/>
  <c r="M3360" i="4"/>
  <c r="O3360" i="4"/>
  <c r="S3360" i="4"/>
  <c r="U3360" i="4"/>
  <c r="V3360" i="4" s="1"/>
  <c r="B3361" i="4"/>
  <c r="F3361" i="4"/>
  <c r="I3361" i="4"/>
  <c r="M3361" i="4"/>
  <c r="O3361" i="4"/>
  <c r="S3361" i="4"/>
  <c r="U3361" i="4"/>
  <c r="V3361" i="4" s="1"/>
  <c r="B3362" i="4"/>
  <c r="F3362" i="4"/>
  <c r="I3362" i="4"/>
  <c r="M3362" i="4"/>
  <c r="O3362" i="4"/>
  <c r="S3362" i="4"/>
  <c r="U3362" i="4"/>
  <c r="V3362" i="4" s="1"/>
  <c r="B3363" i="4"/>
  <c r="F3363" i="4"/>
  <c r="I3363" i="4"/>
  <c r="M3363" i="4"/>
  <c r="O3363" i="4"/>
  <c r="S3363" i="4"/>
  <c r="U3363" i="4"/>
  <c r="V3363" i="4" s="1"/>
  <c r="B3364" i="4"/>
  <c r="F3364" i="4"/>
  <c r="I3364" i="4"/>
  <c r="M3364" i="4"/>
  <c r="O3364" i="4"/>
  <c r="S3364" i="4"/>
  <c r="U3364" i="4"/>
  <c r="V3364" i="4" s="1"/>
  <c r="B3365" i="4"/>
  <c r="F3365" i="4"/>
  <c r="I3365" i="4"/>
  <c r="M3365" i="4"/>
  <c r="O3365" i="4"/>
  <c r="S3365" i="4"/>
  <c r="U3365" i="4"/>
  <c r="V3365" i="4" s="1"/>
  <c r="B3366" i="4"/>
  <c r="F3366" i="4"/>
  <c r="I3366" i="4"/>
  <c r="M3366" i="4"/>
  <c r="O3366" i="4"/>
  <c r="S3366" i="4"/>
  <c r="U3366" i="4"/>
  <c r="V3366" i="4" s="1"/>
  <c r="B3367" i="4"/>
  <c r="F3367" i="4"/>
  <c r="I3367" i="4"/>
  <c r="M3367" i="4"/>
  <c r="O3367" i="4"/>
  <c r="S3367" i="4"/>
  <c r="U3367" i="4"/>
  <c r="V3367" i="4" s="1"/>
  <c r="B3368" i="4"/>
  <c r="F3368" i="4"/>
  <c r="I3368" i="4"/>
  <c r="M3368" i="4"/>
  <c r="O3368" i="4"/>
  <c r="S3368" i="4"/>
  <c r="U3368" i="4"/>
  <c r="V3368" i="4" s="1"/>
  <c r="B3369" i="4"/>
  <c r="F3369" i="4"/>
  <c r="I3369" i="4"/>
  <c r="M3369" i="4"/>
  <c r="O3369" i="4"/>
  <c r="S3369" i="4"/>
  <c r="U3369" i="4"/>
  <c r="V3369" i="4" s="1"/>
  <c r="B3370" i="4"/>
  <c r="F3370" i="4"/>
  <c r="I3370" i="4"/>
  <c r="M3370" i="4"/>
  <c r="O3370" i="4"/>
  <c r="S3370" i="4"/>
  <c r="U3370" i="4"/>
  <c r="V3370" i="4" s="1"/>
  <c r="B3371" i="4"/>
  <c r="F3371" i="4"/>
  <c r="I3371" i="4"/>
  <c r="M3371" i="4"/>
  <c r="O3371" i="4"/>
  <c r="S3371" i="4"/>
  <c r="U3371" i="4"/>
  <c r="V3371" i="4" s="1"/>
  <c r="B3372" i="4"/>
  <c r="F3372" i="4"/>
  <c r="I3372" i="4"/>
  <c r="M3372" i="4"/>
  <c r="O3372" i="4"/>
  <c r="S3372" i="4"/>
  <c r="U3372" i="4"/>
  <c r="V3372" i="4" s="1"/>
  <c r="B3373" i="4"/>
  <c r="F3373" i="4"/>
  <c r="I3373" i="4"/>
  <c r="M3373" i="4"/>
  <c r="O3373" i="4"/>
  <c r="S3373" i="4"/>
  <c r="U3373" i="4"/>
  <c r="V3373" i="4" s="1"/>
  <c r="B3374" i="4"/>
  <c r="F3374" i="4"/>
  <c r="I3374" i="4"/>
  <c r="M3374" i="4"/>
  <c r="O3374" i="4"/>
  <c r="S3374" i="4"/>
  <c r="U3374" i="4"/>
  <c r="V3374" i="4" s="1"/>
  <c r="B3375" i="4"/>
  <c r="F3375" i="4"/>
  <c r="I3375" i="4"/>
  <c r="M3375" i="4"/>
  <c r="O3375" i="4"/>
  <c r="S3375" i="4"/>
  <c r="U3375" i="4"/>
  <c r="V3375" i="4" s="1"/>
  <c r="B3376" i="4"/>
  <c r="F3376" i="4"/>
  <c r="I3376" i="4"/>
  <c r="M3376" i="4"/>
  <c r="O3376" i="4"/>
  <c r="S3376" i="4"/>
  <c r="U3376" i="4"/>
  <c r="V3376" i="4" s="1"/>
  <c r="B3377" i="4"/>
  <c r="F3377" i="4"/>
  <c r="I3377" i="4"/>
  <c r="M3377" i="4"/>
  <c r="O3377" i="4"/>
  <c r="S3377" i="4"/>
  <c r="U3377" i="4"/>
  <c r="V3377" i="4" s="1"/>
  <c r="B3378" i="4"/>
  <c r="F3378" i="4"/>
  <c r="I3378" i="4"/>
  <c r="M3378" i="4"/>
  <c r="O3378" i="4"/>
  <c r="S3378" i="4"/>
  <c r="U3378" i="4"/>
  <c r="V3378" i="4" s="1"/>
  <c r="B3379" i="4"/>
  <c r="F3379" i="4"/>
  <c r="I3379" i="4"/>
  <c r="M3379" i="4"/>
  <c r="O3379" i="4"/>
  <c r="S3379" i="4"/>
  <c r="U3379" i="4"/>
  <c r="V3379" i="4" s="1"/>
  <c r="B3380" i="4"/>
  <c r="F3380" i="4"/>
  <c r="I3380" i="4"/>
  <c r="M3380" i="4"/>
  <c r="O3380" i="4"/>
  <c r="S3380" i="4"/>
  <c r="U3380" i="4"/>
  <c r="V3380" i="4" s="1"/>
  <c r="B3381" i="4"/>
  <c r="F3381" i="4"/>
  <c r="I3381" i="4"/>
  <c r="M3381" i="4"/>
  <c r="O3381" i="4"/>
  <c r="S3381" i="4"/>
  <c r="U3381" i="4"/>
  <c r="V3381" i="4" s="1"/>
  <c r="B3382" i="4"/>
  <c r="F3382" i="4"/>
  <c r="I3382" i="4"/>
  <c r="M3382" i="4"/>
  <c r="O3382" i="4"/>
  <c r="S3382" i="4"/>
  <c r="U3382" i="4"/>
  <c r="V3382" i="4" s="1"/>
  <c r="B3383" i="4"/>
  <c r="F3383" i="4"/>
  <c r="I3383" i="4"/>
  <c r="M3383" i="4"/>
  <c r="O3383" i="4"/>
  <c r="S3383" i="4"/>
  <c r="U3383" i="4"/>
  <c r="V3383" i="4" s="1"/>
  <c r="B3384" i="4"/>
  <c r="F3384" i="4"/>
  <c r="I3384" i="4"/>
  <c r="M3384" i="4"/>
  <c r="O3384" i="4"/>
  <c r="S3384" i="4"/>
  <c r="U3384" i="4"/>
  <c r="V3384" i="4" s="1"/>
  <c r="B3385" i="4"/>
  <c r="F3385" i="4"/>
  <c r="I3385" i="4"/>
  <c r="M3385" i="4"/>
  <c r="O3385" i="4"/>
  <c r="S3385" i="4"/>
  <c r="U3385" i="4"/>
  <c r="V3385" i="4" s="1"/>
  <c r="B3386" i="4"/>
  <c r="F3386" i="4"/>
  <c r="I3386" i="4"/>
  <c r="M3386" i="4"/>
  <c r="O3386" i="4"/>
  <c r="S3386" i="4"/>
  <c r="U3386" i="4"/>
  <c r="V3386" i="4" s="1"/>
  <c r="B3387" i="4"/>
  <c r="F3387" i="4"/>
  <c r="I3387" i="4"/>
  <c r="M3387" i="4"/>
  <c r="O3387" i="4"/>
  <c r="S3387" i="4"/>
  <c r="U3387" i="4"/>
  <c r="V3387" i="4" s="1"/>
  <c r="B3388" i="4"/>
  <c r="F3388" i="4"/>
  <c r="I3388" i="4"/>
  <c r="M3388" i="4"/>
  <c r="O3388" i="4"/>
  <c r="S3388" i="4"/>
  <c r="U3388" i="4"/>
  <c r="V3388" i="4" s="1"/>
  <c r="B3389" i="4"/>
  <c r="F3389" i="4"/>
  <c r="I3389" i="4"/>
  <c r="M3389" i="4"/>
  <c r="O3389" i="4"/>
  <c r="S3389" i="4"/>
  <c r="U3389" i="4"/>
  <c r="V3389" i="4" s="1"/>
  <c r="B3390" i="4"/>
  <c r="F3390" i="4"/>
  <c r="I3390" i="4"/>
  <c r="M3390" i="4"/>
  <c r="O3390" i="4"/>
  <c r="S3390" i="4"/>
  <c r="U3390" i="4"/>
  <c r="V3390" i="4" s="1"/>
  <c r="B3391" i="4"/>
  <c r="F3391" i="4"/>
  <c r="I3391" i="4"/>
  <c r="M3391" i="4"/>
  <c r="O3391" i="4"/>
  <c r="S3391" i="4"/>
  <c r="U3391" i="4"/>
  <c r="V3391" i="4" s="1"/>
  <c r="B3392" i="4"/>
  <c r="F3392" i="4"/>
  <c r="I3392" i="4"/>
  <c r="M3392" i="4"/>
  <c r="O3392" i="4"/>
  <c r="S3392" i="4"/>
  <c r="U3392" i="4"/>
  <c r="V3392" i="4" s="1"/>
  <c r="B3393" i="4"/>
  <c r="F3393" i="4"/>
  <c r="I3393" i="4"/>
  <c r="M3393" i="4"/>
  <c r="O3393" i="4"/>
  <c r="S3393" i="4"/>
  <c r="U3393" i="4"/>
  <c r="V3393" i="4" s="1"/>
  <c r="B3394" i="4"/>
  <c r="F3394" i="4"/>
  <c r="I3394" i="4"/>
  <c r="M3394" i="4"/>
  <c r="O3394" i="4"/>
  <c r="S3394" i="4"/>
  <c r="U3394" i="4"/>
  <c r="V3394" i="4" s="1"/>
  <c r="B3395" i="4"/>
  <c r="F3395" i="4"/>
  <c r="I3395" i="4"/>
  <c r="M3395" i="4"/>
  <c r="O3395" i="4"/>
  <c r="S3395" i="4"/>
  <c r="U3395" i="4"/>
  <c r="V3395" i="4" s="1"/>
  <c r="B3396" i="4"/>
  <c r="F3396" i="4"/>
  <c r="I3396" i="4"/>
  <c r="M3396" i="4"/>
  <c r="O3396" i="4"/>
  <c r="S3396" i="4"/>
  <c r="U3396" i="4"/>
  <c r="V3396" i="4" s="1"/>
  <c r="B3397" i="4"/>
  <c r="F3397" i="4"/>
  <c r="I3397" i="4"/>
  <c r="M3397" i="4"/>
  <c r="O3397" i="4"/>
  <c r="S3397" i="4"/>
  <c r="U3397" i="4"/>
  <c r="V3397" i="4" s="1"/>
  <c r="B3398" i="4"/>
  <c r="F3398" i="4"/>
  <c r="I3398" i="4"/>
  <c r="M3398" i="4"/>
  <c r="O3398" i="4"/>
  <c r="S3398" i="4"/>
  <c r="U3398" i="4"/>
  <c r="V3398" i="4" s="1"/>
  <c r="B3399" i="4"/>
  <c r="F3399" i="4"/>
  <c r="I3399" i="4"/>
  <c r="M3399" i="4"/>
  <c r="O3399" i="4"/>
  <c r="S3399" i="4"/>
  <c r="U3399" i="4"/>
  <c r="V3399" i="4" s="1"/>
  <c r="B3400" i="4"/>
  <c r="F3400" i="4"/>
  <c r="I3400" i="4"/>
  <c r="M3400" i="4"/>
  <c r="O3400" i="4"/>
  <c r="S3400" i="4"/>
  <c r="U3400" i="4"/>
  <c r="V3400" i="4" s="1"/>
  <c r="B3401" i="4"/>
  <c r="F3401" i="4"/>
  <c r="I3401" i="4"/>
  <c r="M3401" i="4"/>
  <c r="O3401" i="4"/>
  <c r="S3401" i="4"/>
  <c r="U3401" i="4"/>
  <c r="V3401" i="4" s="1"/>
  <c r="B3402" i="4"/>
  <c r="F3402" i="4"/>
  <c r="I3402" i="4"/>
  <c r="M3402" i="4"/>
  <c r="O3402" i="4"/>
  <c r="S3402" i="4"/>
  <c r="U3402" i="4"/>
  <c r="V3402" i="4" s="1"/>
  <c r="B3403" i="4"/>
  <c r="F3403" i="4"/>
  <c r="I3403" i="4"/>
  <c r="M3403" i="4"/>
  <c r="O3403" i="4"/>
  <c r="S3403" i="4"/>
  <c r="U3403" i="4"/>
  <c r="V3403" i="4" s="1"/>
  <c r="B3404" i="4"/>
  <c r="F3404" i="4"/>
  <c r="I3404" i="4"/>
  <c r="M3404" i="4"/>
  <c r="O3404" i="4"/>
  <c r="S3404" i="4"/>
  <c r="U3404" i="4"/>
  <c r="V3404" i="4" s="1"/>
  <c r="B3405" i="4"/>
  <c r="F3405" i="4"/>
  <c r="I3405" i="4"/>
  <c r="M3405" i="4"/>
  <c r="O3405" i="4"/>
  <c r="S3405" i="4"/>
  <c r="U3405" i="4"/>
  <c r="V3405" i="4" s="1"/>
  <c r="B3406" i="4"/>
  <c r="F3406" i="4"/>
  <c r="I3406" i="4"/>
  <c r="M3406" i="4"/>
  <c r="O3406" i="4"/>
  <c r="S3406" i="4"/>
  <c r="U3406" i="4"/>
  <c r="V3406" i="4" s="1"/>
  <c r="B3407" i="4"/>
  <c r="F3407" i="4"/>
  <c r="I3407" i="4"/>
  <c r="M3407" i="4"/>
  <c r="O3407" i="4"/>
  <c r="S3407" i="4"/>
  <c r="U3407" i="4"/>
  <c r="V3407" i="4" s="1"/>
  <c r="B3408" i="4"/>
  <c r="F3408" i="4"/>
  <c r="I3408" i="4"/>
  <c r="M3408" i="4"/>
  <c r="O3408" i="4"/>
  <c r="S3408" i="4"/>
  <c r="U3408" i="4"/>
  <c r="V3408" i="4" s="1"/>
  <c r="B3409" i="4"/>
  <c r="F3409" i="4"/>
  <c r="I3409" i="4"/>
  <c r="M3409" i="4"/>
  <c r="O3409" i="4"/>
  <c r="S3409" i="4"/>
  <c r="U3409" i="4"/>
  <c r="V3409" i="4" s="1"/>
  <c r="B3410" i="4"/>
  <c r="F3410" i="4"/>
  <c r="I3410" i="4"/>
  <c r="M3410" i="4"/>
  <c r="O3410" i="4"/>
  <c r="S3410" i="4"/>
  <c r="U3410" i="4"/>
  <c r="V3410" i="4" s="1"/>
  <c r="B3411" i="4"/>
  <c r="F3411" i="4"/>
  <c r="I3411" i="4"/>
  <c r="M3411" i="4"/>
  <c r="O3411" i="4"/>
  <c r="S3411" i="4"/>
  <c r="U3411" i="4"/>
  <c r="V3411" i="4" s="1"/>
  <c r="B3412" i="4"/>
  <c r="F3412" i="4"/>
  <c r="I3412" i="4"/>
  <c r="M3412" i="4"/>
  <c r="O3412" i="4"/>
  <c r="S3412" i="4"/>
  <c r="U3412" i="4"/>
  <c r="V3412" i="4" s="1"/>
  <c r="B3413" i="4"/>
  <c r="F3413" i="4"/>
  <c r="I3413" i="4"/>
  <c r="M3413" i="4"/>
  <c r="O3413" i="4"/>
  <c r="S3413" i="4"/>
  <c r="U3413" i="4"/>
  <c r="V3413" i="4" s="1"/>
  <c r="B3414" i="4"/>
  <c r="F3414" i="4"/>
  <c r="I3414" i="4"/>
  <c r="M3414" i="4"/>
  <c r="O3414" i="4"/>
  <c r="S3414" i="4"/>
  <c r="U3414" i="4"/>
  <c r="V3414" i="4" s="1"/>
  <c r="B3415" i="4"/>
  <c r="F3415" i="4"/>
  <c r="I3415" i="4"/>
  <c r="M3415" i="4"/>
  <c r="O3415" i="4"/>
  <c r="S3415" i="4"/>
  <c r="U3415" i="4"/>
  <c r="V3415" i="4" s="1"/>
  <c r="B3416" i="4"/>
  <c r="F3416" i="4"/>
  <c r="I3416" i="4"/>
  <c r="M3416" i="4"/>
  <c r="O3416" i="4"/>
  <c r="S3416" i="4"/>
  <c r="U3416" i="4"/>
  <c r="V3416" i="4" s="1"/>
  <c r="B3417" i="4"/>
  <c r="F3417" i="4"/>
  <c r="I3417" i="4"/>
  <c r="M3417" i="4"/>
  <c r="O3417" i="4"/>
  <c r="S3417" i="4"/>
  <c r="U3417" i="4"/>
  <c r="V3417" i="4" s="1"/>
  <c r="B3418" i="4"/>
  <c r="F3418" i="4"/>
  <c r="I3418" i="4"/>
  <c r="M3418" i="4"/>
  <c r="O3418" i="4"/>
  <c r="S3418" i="4"/>
  <c r="U3418" i="4"/>
  <c r="V3418" i="4" s="1"/>
  <c r="B3419" i="4"/>
  <c r="F3419" i="4"/>
  <c r="I3419" i="4"/>
  <c r="M3419" i="4"/>
  <c r="O3419" i="4"/>
  <c r="S3419" i="4"/>
  <c r="U3419" i="4"/>
  <c r="V3419" i="4" s="1"/>
  <c r="B3420" i="4"/>
  <c r="F3420" i="4"/>
  <c r="I3420" i="4"/>
  <c r="M3420" i="4"/>
  <c r="O3420" i="4"/>
  <c r="S3420" i="4"/>
  <c r="U3420" i="4"/>
  <c r="V3420" i="4" s="1"/>
  <c r="B3421" i="4"/>
  <c r="F3421" i="4"/>
  <c r="I3421" i="4"/>
  <c r="M3421" i="4"/>
  <c r="O3421" i="4"/>
  <c r="S3421" i="4"/>
  <c r="U3421" i="4"/>
  <c r="V3421" i="4" s="1"/>
  <c r="B3422" i="4"/>
  <c r="F3422" i="4"/>
  <c r="I3422" i="4"/>
  <c r="M3422" i="4"/>
  <c r="O3422" i="4"/>
  <c r="S3422" i="4"/>
  <c r="U3422" i="4"/>
  <c r="V3422" i="4" s="1"/>
  <c r="B3423" i="4"/>
  <c r="F3423" i="4"/>
  <c r="I3423" i="4"/>
  <c r="M3423" i="4"/>
  <c r="O3423" i="4"/>
  <c r="S3423" i="4"/>
  <c r="U3423" i="4"/>
  <c r="V3423" i="4" s="1"/>
  <c r="B3424" i="4"/>
  <c r="F3424" i="4"/>
  <c r="I3424" i="4"/>
  <c r="M3424" i="4"/>
  <c r="O3424" i="4"/>
  <c r="S3424" i="4"/>
  <c r="U3424" i="4"/>
  <c r="V3424" i="4" s="1"/>
  <c r="B3425" i="4"/>
  <c r="F3425" i="4"/>
  <c r="I3425" i="4"/>
  <c r="M3425" i="4"/>
  <c r="O3425" i="4"/>
  <c r="S3425" i="4"/>
  <c r="U3425" i="4"/>
  <c r="V3425" i="4" s="1"/>
  <c r="B3426" i="4"/>
  <c r="F3426" i="4"/>
  <c r="I3426" i="4"/>
  <c r="M3426" i="4"/>
  <c r="O3426" i="4"/>
  <c r="S3426" i="4"/>
  <c r="U3426" i="4"/>
  <c r="V3426" i="4" s="1"/>
  <c r="B3427" i="4"/>
  <c r="F3427" i="4"/>
  <c r="I3427" i="4"/>
  <c r="M3427" i="4"/>
  <c r="O3427" i="4"/>
  <c r="S3427" i="4"/>
  <c r="U3427" i="4"/>
  <c r="V3427" i="4" s="1"/>
  <c r="B3428" i="4"/>
  <c r="F3428" i="4"/>
  <c r="I3428" i="4"/>
  <c r="M3428" i="4"/>
  <c r="O3428" i="4"/>
  <c r="S3428" i="4"/>
  <c r="U3428" i="4"/>
  <c r="V3428" i="4" s="1"/>
  <c r="B3429" i="4"/>
  <c r="F3429" i="4"/>
  <c r="I3429" i="4"/>
  <c r="M3429" i="4"/>
  <c r="O3429" i="4"/>
  <c r="S3429" i="4"/>
  <c r="U3429" i="4"/>
  <c r="V3429" i="4" s="1"/>
  <c r="B3430" i="4"/>
  <c r="F3430" i="4"/>
  <c r="I3430" i="4"/>
  <c r="M3430" i="4"/>
  <c r="O3430" i="4"/>
  <c r="S3430" i="4"/>
  <c r="U3430" i="4"/>
  <c r="V3430" i="4" s="1"/>
  <c r="B3431" i="4"/>
  <c r="F3431" i="4"/>
  <c r="I3431" i="4"/>
  <c r="M3431" i="4"/>
  <c r="O3431" i="4"/>
  <c r="S3431" i="4"/>
  <c r="U3431" i="4"/>
  <c r="V3431" i="4" s="1"/>
  <c r="B3432" i="4"/>
  <c r="F3432" i="4"/>
  <c r="I3432" i="4"/>
  <c r="M3432" i="4"/>
  <c r="O3432" i="4"/>
  <c r="S3432" i="4"/>
  <c r="U3432" i="4"/>
  <c r="V3432" i="4" s="1"/>
  <c r="B3433" i="4"/>
  <c r="F3433" i="4"/>
  <c r="I3433" i="4"/>
  <c r="M3433" i="4"/>
  <c r="O3433" i="4"/>
  <c r="S3433" i="4"/>
  <c r="U3433" i="4"/>
  <c r="V3433" i="4" s="1"/>
  <c r="B3434" i="4"/>
  <c r="F3434" i="4"/>
  <c r="I3434" i="4"/>
  <c r="M3434" i="4"/>
  <c r="O3434" i="4"/>
  <c r="S3434" i="4"/>
  <c r="U3434" i="4"/>
  <c r="V3434" i="4" s="1"/>
  <c r="B3435" i="4"/>
  <c r="F3435" i="4"/>
  <c r="I3435" i="4"/>
  <c r="M3435" i="4"/>
  <c r="O3435" i="4"/>
  <c r="S3435" i="4"/>
  <c r="U3435" i="4"/>
  <c r="V3435" i="4" s="1"/>
  <c r="B3436" i="4"/>
  <c r="F3436" i="4"/>
  <c r="I3436" i="4"/>
  <c r="M3436" i="4"/>
  <c r="O3436" i="4"/>
  <c r="S3436" i="4"/>
  <c r="U3436" i="4"/>
  <c r="V3436" i="4" s="1"/>
  <c r="B3437" i="4"/>
  <c r="F3437" i="4"/>
  <c r="I3437" i="4"/>
  <c r="M3437" i="4"/>
  <c r="O3437" i="4"/>
  <c r="S3437" i="4"/>
  <c r="U3437" i="4"/>
  <c r="V3437" i="4" s="1"/>
  <c r="B3438" i="4"/>
  <c r="F3438" i="4"/>
  <c r="I3438" i="4"/>
  <c r="M3438" i="4"/>
  <c r="O3438" i="4"/>
  <c r="S3438" i="4"/>
  <c r="U3438" i="4"/>
  <c r="V3438" i="4" s="1"/>
  <c r="B3439" i="4"/>
  <c r="F3439" i="4"/>
  <c r="I3439" i="4"/>
  <c r="M3439" i="4"/>
  <c r="O3439" i="4"/>
  <c r="S3439" i="4"/>
  <c r="U3439" i="4"/>
  <c r="V3439" i="4" s="1"/>
  <c r="B3440" i="4"/>
  <c r="F3440" i="4"/>
  <c r="I3440" i="4"/>
  <c r="M3440" i="4"/>
  <c r="O3440" i="4"/>
  <c r="S3440" i="4"/>
  <c r="U3440" i="4"/>
  <c r="V3440" i="4" s="1"/>
  <c r="B3441" i="4"/>
  <c r="F3441" i="4"/>
  <c r="I3441" i="4"/>
  <c r="M3441" i="4"/>
  <c r="O3441" i="4"/>
  <c r="S3441" i="4"/>
  <c r="U3441" i="4"/>
  <c r="V3441" i="4" s="1"/>
  <c r="B3442" i="4"/>
  <c r="F3442" i="4"/>
  <c r="I3442" i="4"/>
  <c r="M3442" i="4"/>
  <c r="O3442" i="4"/>
  <c r="S3442" i="4"/>
  <c r="U3442" i="4"/>
  <c r="V3442" i="4" s="1"/>
  <c r="B3443" i="4"/>
  <c r="F3443" i="4"/>
  <c r="I3443" i="4"/>
  <c r="M3443" i="4"/>
  <c r="O3443" i="4"/>
  <c r="S3443" i="4"/>
  <c r="U3443" i="4"/>
  <c r="V3443" i="4" s="1"/>
  <c r="B3444" i="4"/>
  <c r="F3444" i="4"/>
  <c r="I3444" i="4"/>
  <c r="M3444" i="4"/>
  <c r="O3444" i="4"/>
  <c r="S3444" i="4"/>
  <c r="U3444" i="4"/>
  <c r="V3444" i="4" s="1"/>
  <c r="B3445" i="4"/>
  <c r="F3445" i="4"/>
  <c r="I3445" i="4"/>
  <c r="M3445" i="4"/>
  <c r="O3445" i="4"/>
  <c r="S3445" i="4"/>
  <c r="U3445" i="4"/>
  <c r="V3445" i="4" s="1"/>
  <c r="B3446" i="4"/>
  <c r="F3446" i="4"/>
  <c r="I3446" i="4"/>
  <c r="M3446" i="4"/>
  <c r="O3446" i="4"/>
  <c r="S3446" i="4"/>
  <c r="U3446" i="4"/>
  <c r="V3446" i="4" s="1"/>
  <c r="B3447" i="4"/>
  <c r="F3447" i="4"/>
  <c r="I3447" i="4"/>
  <c r="M3447" i="4"/>
  <c r="O3447" i="4"/>
  <c r="S3447" i="4"/>
  <c r="U3447" i="4"/>
  <c r="V3447" i="4" s="1"/>
  <c r="B3448" i="4"/>
  <c r="F3448" i="4"/>
  <c r="I3448" i="4"/>
  <c r="M3448" i="4"/>
  <c r="O3448" i="4"/>
  <c r="S3448" i="4"/>
  <c r="U3448" i="4"/>
  <c r="V3448" i="4" s="1"/>
  <c r="B3449" i="4"/>
  <c r="F3449" i="4"/>
  <c r="I3449" i="4"/>
  <c r="M3449" i="4"/>
  <c r="O3449" i="4"/>
  <c r="S3449" i="4"/>
  <c r="U3449" i="4"/>
  <c r="V3449" i="4" s="1"/>
  <c r="B3450" i="4"/>
  <c r="F3450" i="4"/>
  <c r="I3450" i="4"/>
  <c r="M3450" i="4"/>
  <c r="O3450" i="4"/>
  <c r="S3450" i="4"/>
  <c r="U3450" i="4"/>
  <c r="V3450" i="4" s="1"/>
  <c r="B3451" i="4"/>
  <c r="F3451" i="4"/>
  <c r="I3451" i="4"/>
  <c r="M3451" i="4"/>
  <c r="O3451" i="4"/>
  <c r="S3451" i="4"/>
  <c r="U3451" i="4"/>
  <c r="V3451" i="4" s="1"/>
  <c r="B3452" i="4"/>
  <c r="F3452" i="4"/>
  <c r="I3452" i="4"/>
  <c r="M3452" i="4"/>
  <c r="O3452" i="4"/>
  <c r="S3452" i="4"/>
  <c r="U3452" i="4"/>
  <c r="V3452" i="4" s="1"/>
  <c r="B3453" i="4"/>
  <c r="F3453" i="4"/>
  <c r="I3453" i="4"/>
  <c r="M3453" i="4"/>
  <c r="O3453" i="4"/>
  <c r="S3453" i="4"/>
  <c r="U3453" i="4"/>
  <c r="V3453" i="4" s="1"/>
  <c r="B3454" i="4"/>
  <c r="F3454" i="4"/>
  <c r="I3454" i="4"/>
  <c r="M3454" i="4"/>
  <c r="O3454" i="4"/>
  <c r="S3454" i="4"/>
  <c r="U3454" i="4"/>
  <c r="V3454" i="4" s="1"/>
  <c r="B3455" i="4"/>
  <c r="F3455" i="4"/>
  <c r="I3455" i="4"/>
  <c r="M3455" i="4"/>
  <c r="O3455" i="4"/>
  <c r="S3455" i="4"/>
  <c r="U3455" i="4"/>
  <c r="V3455" i="4" s="1"/>
  <c r="B3456" i="4"/>
  <c r="F3456" i="4"/>
  <c r="I3456" i="4"/>
  <c r="M3456" i="4"/>
  <c r="O3456" i="4"/>
  <c r="S3456" i="4"/>
  <c r="U3456" i="4"/>
  <c r="V3456" i="4" s="1"/>
  <c r="B3457" i="4"/>
  <c r="F3457" i="4"/>
  <c r="I3457" i="4"/>
  <c r="M3457" i="4"/>
  <c r="O3457" i="4"/>
  <c r="S3457" i="4"/>
  <c r="U3457" i="4"/>
  <c r="V3457" i="4" s="1"/>
  <c r="B3458" i="4"/>
  <c r="F3458" i="4"/>
  <c r="I3458" i="4"/>
  <c r="M3458" i="4"/>
  <c r="O3458" i="4"/>
  <c r="S3458" i="4"/>
  <c r="U3458" i="4"/>
  <c r="V3458" i="4" s="1"/>
  <c r="B3459" i="4"/>
  <c r="F3459" i="4"/>
  <c r="I3459" i="4"/>
  <c r="M3459" i="4"/>
  <c r="O3459" i="4"/>
  <c r="S3459" i="4"/>
  <c r="U3459" i="4"/>
  <c r="V3459" i="4" s="1"/>
  <c r="B3460" i="4"/>
  <c r="F3460" i="4"/>
  <c r="I3460" i="4"/>
  <c r="M3460" i="4"/>
  <c r="O3460" i="4"/>
  <c r="S3460" i="4"/>
  <c r="U3460" i="4"/>
  <c r="V3460" i="4" s="1"/>
  <c r="B3461" i="4"/>
  <c r="F3461" i="4"/>
  <c r="I3461" i="4"/>
  <c r="M3461" i="4"/>
  <c r="O3461" i="4"/>
  <c r="S3461" i="4"/>
  <c r="U3461" i="4"/>
  <c r="V3461" i="4" s="1"/>
  <c r="B3462" i="4"/>
  <c r="F3462" i="4"/>
  <c r="I3462" i="4"/>
  <c r="M3462" i="4"/>
  <c r="O3462" i="4"/>
  <c r="S3462" i="4"/>
  <c r="U3462" i="4"/>
  <c r="V3462" i="4" s="1"/>
  <c r="B3463" i="4"/>
  <c r="F3463" i="4"/>
  <c r="I3463" i="4"/>
  <c r="M3463" i="4"/>
  <c r="O3463" i="4"/>
  <c r="S3463" i="4"/>
  <c r="U3463" i="4"/>
  <c r="V3463" i="4" s="1"/>
  <c r="B3464" i="4"/>
  <c r="F3464" i="4"/>
  <c r="I3464" i="4"/>
  <c r="M3464" i="4"/>
  <c r="O3464" i="4"/>
  <c r="S3464" i="4"/>
  <c r="U3464" i="4"/>
  <c r="V3464" i="4" s="1"/>
  <c r="B3465" i="4"/>
  <c r="F3465" i="4"/>
  <c r="I3465" i="4"/>
  <c r="M3465" i="4"/>
  <c r="O3465" i="4"/>
  <c r="S3465" i="4"/>
  <c r="U3465" i="4"/>
  <c r="V3465" i="4" s="1"/>
  <c r="B3466" i="4"/>
  <c r="F3466" i="4"/>
  <c r="I3466" i="4"/>
  <c r="M3466" i="4"/>
  <c r="O3466" i="4"/>
  <c r="S3466" i="4"/>
  <c r="U3466" i="4"/>
  <c r="V3466" i="4" s="1"/>
  <c r="B3467" i="4"/>
  <c r="F3467" i="4"/>
  <c r="I3467" i="4"/>
  <c r="M3467" i="4"/>
  <c r="O3467" i="4"/>
  <c r="S3467" i="4"/>
  <c r="U3467" i="4"/>
  <c r="V3467" i="4" s="1"/>
  <c r="B3468" i="4"/>
  <c r="F3468" i="4"/>
  <c r="I3468" i="4"/>
  <c r="M3468" i="4"/>
  <c r="O3468" i="4"/>
  <c r="S3468" i="4"/>
  <c r="U3468" i="4"/>
  <c r="V3468" i="4" s="1"/>
  <c r="B3469" i="4"/>
  <c r="F3469" i="4"/>
  <c r="I3469" i="4"/>
  <c r="M3469" i="4"/>
  <c r="O3469" i="4"/>
  <c r="S3469" i="4"/>
  <c r="U3469" i="4"/>
  <c r="V3469" i="4" s="1"/>
  <c r="B3470" i="4"/>
  <c r="F3470" i="4"/>
  <c r="I3470" i="4"/>
  <c r="M3470" i="4"/>
  <c r="O3470" i="4"/>
  <c r="S3470" i="4"/>
  <c r="U3470" i="4"/>
  <c r="V3470" i="4" s="1"/>
  <c r="B3471" i="4"/>
  <c r="F3471" i="4"/>
  <c r="I3471" i="4"/>
  <c r="M3471" i="4"/>
  <c r="O3471" i="4"/>
  <c r="S3471" i="4"/>
  <c r="U3471" i="4"/>
  <c r="V3471" i="4" s="1"/>
  <c r="B3472" i="4"/>
  <c r="F3472" i="4"/>
  <c r="I3472" i="4"/>
  <c r="M3472" i="4"/>
  <c r="O3472" i="4"/>
  <c r="S3472" i="4"/>
  <c r="U3472" i="4"/>
  <c r="V3472" i="4" s="1"/>
  <c r="B3473" i="4"/>
  <c r="F3473" i="4"/>
  <c r="I3473" i="4"/>
  <c r="M3473" i="4"/>
  <c r="O3473" i="4"/>
  <c r="S3473" i="4"/>
  <c r="U3473" i="4"/>
  <c r="V3473" i="4" s="1"/>
  <c r="B3474" i="4"/>
  <c r="F3474" i="4"/>
  <c r="I3474" i="4"/>
  <c r="M3474" i="4"/>
  <c r="O3474" i="4"/>
  <c r="S3474" i="4"/>
  <c r="U3474" i="4"/>
  <c r="V3474" i="4" s="1"/>
  <c r="B3475" i="4"/>
  <c r="F3475" i="4"/>
  <c r="I3475" i="4"/>
  <c r="M3475" i="4"/>
  <c r="O3475" i="4"/>
  <c r="S3475" i="4"/>
  <c r="U3475" i="4"/>
  <c r="V3475" i="4" s="1"/>
  <c r="B3476" i="4"/>
  <c r="F3476" i="4"/>
  <c r="I3476" i="4"/>
  <c r="M3476" i="4"/>
  <c r="O3476" i="4"/>
  <c r="S3476" i="4"/>
  <c r="U3476" i="4"/>
  <c r="V3476" i="4" s="1"/>
  <c r="B3477" i="4"/>
  <c r="F3477" i="4"/>
  <c r="I3477" i="4"/>
  <c r="M3477" i="4"/>
  <c r="O3477" i="4"/>
  <c r="S3477" i="4"/>
  <c r="U3477" i="4"/>
  <c r="V3477" i="4" s="1"/>
  <c r="B3478" i="4"/>
  <c r="F3478" i="4"/>
  <c r="I3478" i="4"/>
  <c r="M3478" i="4"/>
  <c r="O3478" i="4"/>
  <c r="S3478" i="4"/>
  <c r="U3478" i="4"/>
  <c r="V3478" i="4" s="1"/>
  <c r="B3479" i="4"/>
  <c r="F3479" i="4"/>
  <c r="I3479" i="4"/>
  <c r="M3479" i="4"/>
  <c r="O3479" i="4"/>
  <c r="S3479" i="4"/>
  <c r="U3479" i="4"/>
  <c r="V3479" i="4" s="1"/>
  <c r="B3480" i="4"/>
  <c r="F3480" i="4"/>
  <c r="I3480" i="4"/>
  <c r="M3480" i="4"/>
  <c r="O3480" i="4"/>
  <c r="S3480" i="4"/>
  <c r="U3480" i="4"/>
  <c r="V3480" i="4" s="1"/>
  <c r="B3481" i="4"/>
  <c r="F3481" i="4"/>
  <c r="I3481" i="4"/>
  <c r="M3481" i="4"/>
  <c r="O3481" i="4"/>
  <c r="S3481" i="4"/>
  <c r="U3481" i="4"/>
  <c r="V3481" i="4" s="1"/>
  <c r="B3482" i="4"/>
  <c r="F3482" i="4"/>
  <c r="I3482" i="4"/>
  <c r="M3482" i="4"/>
  <c r="O3482" i="4"/>
  <c r="S3482" i="4"/>
  <c r="U3482" i="4"/>
  <c r="V3482" i="4" s="1"/>
  <c r="B3483" i="4"/>
  <c r="F3483" i="4"/>
  <c r="I3483" i="4"/>
  <c r="M3483" i="4"/>
  <c r="O3483" i="4"/>
  <c r="S3483" i="4"/>
  <c r="U3483" i="4"/>
  <c r="V3483" i="4" s="1"/>
  <c r="B3484" i="4"/>
  <c r="F3484" i="4"/>
  <c r="I3484" i="4"/>
  <c r="M3484" i="4"/>
  <c r="O3484" i="4"/>
  <c r="S3484" i="4"/>
  <c r="U3484" i="4"/>
  <c r="V3484" i="4" s="1"/>
  <c r="B3485" i="4"/>
  <c r="F3485" i="4"/>
  <c r="I3485" i="4"/>
  <c r="M3485" i="4"/>
  <c r="O3485" i="4"/>
  <c r="S3485" i="4"/>
  <c r="U3485" i="4"/>
  <c r="V3485" i="4" s="1"/>
  <c r="B3486" i="4"/>
  <c r="F3486" i="4"/>
  <c r="I3486" i="4"/>
  <c r="M3486" i="4"/>
  <c r="O3486" i="4"/>
  <c r="S3486" i="4"/>
  <c r="U3486" i="4"/>
  <c r="V3486" i="4" s="1"/>
  <c r="B3487" i="4"/>
  <c r="F3487" i="4"/>
  <c r="I3487" i="4"/>
  <c r="M3487" i="4"/>
  <c r="O3487" i="4"/>
  <c r="S3487" i="4"/>
  <c r="U3487" i="4"/>
  <c r="V3487" i="4" s="1"/>
  <c r="B3488" i="4"/>
  <c r="F3488" i="4"/>
  <c r="I3488" i="4"/>
  <c r="M3488" i="4"/>
  <c r="O3488" i="4"/>
  <c r="S3488" i="4"/>
  <c r="U3488" i="4"/>
  <c r="V3488" i="4" s="1"/>
  <c r="B3489" i="4"/>
  <c r="F3489" i="4"/>
  <c r="I3489" i="4"/>
  <c r="M3489" i="4"/>
  <c r="O3489" i="4"/>
  <c r="S3489" i="4"/>
  <c r="U3489" i="4"/>
  <c r="V3489" i="4" s="1"/>
  <c r="B3490" i="4"/>
  <c r="F3490" i="4"/>
  <c r="I3490" i="4"/>
  <c r="M3490" i="4"/>
  <c r="O3490" i="4"/>
  <c r="S3490" i="4"/>
  <c r="U3490" i="4"/>
  <c r="V3490" i="4" s="1"/>
  <c r="B3491" i="4"/>
  <c r="F3491" i="4"/>
  <c r="I3491" i="4"/>
  <c r="M3491" i="4"/>
  <c r="O3491" i="4"/>
  <c r="S3491" i="4"/>
  <c r="U3491" i="4"/>
  <c r="V3491" i="4" s="1"/>
  <c r="B3492" i="4"/>
  <c r="F3492" i="4"/>
  <c r="I3492" i="4"/>
  <c r="M3492" i="4"/>
  <c r="O3492" i="4"/>
  <c r="S3492" i="4"/>
  <c r="U3492" i="4"/>
  <c r="V3492" i="4" s="1"/>
  <c r="B3493" i="4"/>
  <c r="F3493" i="4"/>
  <c r="I3493" i="4"/>
  <c r="M3493" i="4"/>
  <c r="O3493" i="4"/>
  <c r="S3493" i="4"/>
  <c r="U3493" i="4"/>
  <c r="V3493" i="4" s="1"/>
  <c r="B3494" i="4"/>
  <c r="F3494" i="4"/>
  <c r="I3494" i="4"/>
  <c r="M3494" i="4"/>
  <c r="O3494" i="4"/>
  <c r="S3494" i="4"/>
  <c r="U3494" i="4"/>
  <c r="V3494" i="4" s="1"/>
  <c r="B3495" i="4"/>
  <c r="F3495" i="4"/>
  <c r="I3495" i="4"/>
  <c r="M3495" i="4"/>
  <c r="O3495" i="4"/>
  <c r="S3495" i="4"/>
  <c r="U3495" i="4"/>
  <c r="V3495" i="4" s="1"/>
  <c r="B3496" i="4"/>
  <c r="F3496" i="4"/>
  <c r="I3496" i="4"/>
  <c r="M3496" i="4"/>
  <c r="O3496" i="4"/>
  <c r="S3496" i="4"/>
  <c r="U3496" i="4"/>
  <c r="V3496" i="4" s="1"/>
  <c r="B3497" i="4"/>
  <c r="F3497" i="4"/>
  <c r="I3497" i="4"/>
  <c r="M3497" i="4"/>
  <c r="O3497" i="4"/>
  <c r="S3497" i="4"/>
  <c r="U3497" i="4"/>
  <c r="V3497" i="4" s="1"/>
  <c r="B3498" i="4"/>
  <c r="F3498" i="4"/>
  <c r="I3498" i="4"/>
  <c r="M3498" i="4"/>
  <c r="O3498" i="4"/>
  <c r="S3498" i="4"/>
  <c r="U3498" i="4"/>
  <c r="V3498" i="4" s="1"/>
  <c r="B3499" i="4"/>
  <c r="F3499" i="4"/>
  <c r="I3499" i="4"/>
  <c r="M3499" i="4"/>
  <c r="O3499" i="4"/>
  <c r="S3499" i="4"/>
  <c r="U3499" i="4"/>
  <c r="V3499" i="4" s="1"/>
  <c r="B3500" i="4"/>
  <c r="F3500" i="4"/>
  <c r="I3500" i="4"/>
  <c r="M3500" i="4"/>
  <c r="O3500" i="4"/>
  <c r="S3500" i="4"/>
  <c r="U3500" i="4"/>
  <c r="V3500" i="4" s="1"/>
  <c r="B3501" i="4"/>
  <c r="F3501" i="4"/>
  <c r="I3501" i="4"/>
  <c r="M3501" i="4"/>
  <c r="O3501" i="4"/>
  <c r="S3501" i="4"/>
  <c r="U3501" i="4"/>
  <c r="V3501" i="4" s="1"/>
  <c r="B3502" i="4"/>
  <c r="F3502" i="4"/>
  <c r="I3502" i="4"/>
  <c r="M3502" i="4"/>
  <c r="O3502" i="4"/>
  <c r="S3502" i="4"/>
  <c r="U3502" i="4"/>
  <c r="V3502" i="4" s="1"/>
  <c r="B3503" i="4"/>
  <c r="F3503" i="4"/>
  <c r="I3503" i="4"/>
  <c r="M3503" i="4"/>
  <c r="O3503" i="4"/>
  <c r="S3503" i="4"/>
  <c r="U3503" i="4"/>
  <c r="V3503" i="4" s="1"/>
  <c r="B3504" i="4"/>
  <c r="F3504" i="4"/>
  <c r="I3504" i="4"/>
  <c r="M3504" i="4"/>
  <c r="O3504" i="4"/>
  <c r="S3504" i="4"/>
  <c r="U3504" i="4"/>
  <c r="V3504" i="4" s="1"/>
  <c r="B3505" i="4"/>
  <c r="F3505" i="4"/>
  <c r="I3505" i="4"/>
  <c r="M3505" i="4"/>
  <c r="O3505" i="4"/>
  <c r="S3505" i="4"/>
  <c r="U3505" i="4"/>
  <c r="V3505" i="4" s="1"/>
  <c r="B3506" i="4"/>
  <c r="F3506" i="4"/>
  <c r="I3506" i="4"/>
  <c r="M3506" i="4"/>
  <c r="O3506" i="4"/>
  <c r="S3506" i="4"/>
  <c r="U3506" i="4"/>
  <c r="V3506" i="4" s="1"/>
  <c r="B3507" i="4"/>
  <c r="F3507" i="4"/>
  <c r="I3507" i="4"/>
  <c r="M3507" i="4"/>
  <c r="O3507" i="4"/>
  <c r="S3507" i="4"/>
  <c r="U3507" i="4"/>
  <c r="V3507" i="4" s="1"/>
  <c r="B3508" i="4"/>
  <c r="F3508" i="4"/>
  <c r="I3508" i="4"/>
  <c r="M3508" i="4"/>
  <c r="O3508" i="4"/>
  <c r="S3508" i="4"/>
  <c r="U3508" i="4"/>
  <c r="V3508" i="4" s="1"/>
  <c r="B3509" i="4"/>
  <c r="F3509" i="4"/>
  <c r="I3509" i="4"/>
  <c r="M3509" i="4"/>
  <c r="O3509" i="4"/>
  <c r="S3509" i="4"/>
  <c r="U3509" i="4"/>
  <c r="V3509" i="4" s="1"/>
  <c r="B3510" i="4"/>
  <c r="F3510" i="4"/>
  <c r="I3510" i="4"/>
  <c r="M3510" i="4"/>
  <c r="O3510" i="4"/>
  <c r="S3510" i="4"/>
  <c r="U3510" i="4"/>
  <c r="V3510" i="4" s="1"/>
  <c r="B3511" i="4"/>
  <c r="F3511" i="4"/>
  <c r="I3511" i="4"/>
  <c r="M3511" i="4"/>
  <c r="O3511" i="4"/>
  <c r="S3511" i="4"/>
  <c r="U3511" i="4"/>
  <c r="V3511" i="4" s="1"/>
  <c r="B3512" i="4"/>
  <c r="F3512" i="4"/>
  <c r="I3512" i="4"/>
  <c r="M3512" i="4"/>
  <c r="O3512" i="4"/>
  <c r="S3512" i="4"/>
  <c r="U3512" i="4"/>
  <c r="V3512" i="4" s="1"/>
  <c r="B3513" i="4"/>
  <c r="F3513" i="4"/>
  <c r="I3513" i="4"/>
  <c r="M3513" i="4"/>
  <c r="O3513" i="4"/>
  <c r="S3513" i="4"/>
  <c r="U3513" i="4"/>
  <c r="V3513" i="4" s="1"/>
  <c r="B3514" i="4"/>
  <c r="F3514" i="4"/>
  <c r="I3514" i="4"/>
  <c r="M3514" i="4"/>
  <c r="O3514" i="4"/>
  <c r="S3514" i="4"/>
  <c r="U3514" i="4"/>
  <c r="V3514" i="4" s="1"/>
  <c r="B3515" i="4"/>
  <c r="F3515" i="4"/>
  <c r="I3515" i="4"/>
  <c r="M3515" i="4"/>
  <c r="O3515" i="4"/>
  <c r="S3515" i="4"/>
  <c r="U3515" i="4"/>
  <c r="V3515" i="4" s="1"/>
  <c r="B3516" i="4"/>
  <c r="F3516" i="4"/>
  <c r="I3516" i="4"/>
  <c r="M3516" i="4"/>
  <c r="O3516" i="4"/>
  <c r="S3516" i="4"/>
  <c r="U3516" i="4"/>
  <c r="V3516" i="4" s="1"/>
  <c r="B3517" i="4"/>
  <c r="F3517" i="4"/>
  <c r="I3517" i="4"/>
  <c r="M3517" i="4"/>
  <c r="O3517" i="4"/>
  <c r="S3517" i="4"/>
  <c r="U3517" i="4"/>
  <c r="V3517" i="4" s="1"/>
  <c r="B3518" i="4"/>
  <c r="F3518" i="4"/>
  <c r="I3518" i="4"/>
  <c r="M3518" i="4"/>
  <c r="O3518" i="4"/>
  <c r="S3518" i="4"/>
  <c r="U3518" i="4"/>
  <c r="V3518" i="4" s="1"/>
  <c r="B3519" i="4"/>
  <c r="F3519" i="4"/>
  <c r="I3519" i="4"/>
  <c r="M3519" i="4"/>
  <c r="O3519" i="4"/>
  <c r="S3519" i="4"/>
  <c r="U3519" i="4"/>
  <c r="V3519" i="4" s="1"/>
  <c r="B3520" i="4"/>
  <c r="F3520" i="4"/>
  <c r="I3520" i="4"/>
  <c r="M3520" i="4"/>
  <c r="O3520" i="4"/>
  <c r="S3520" i="4"/>
  <c r="U3520" i="4"/>
  <c r="V3520" i="4" s="1"/>
  <c r="B3521" i="4"/>
  <c r="F3521" i="4"/>
  <c r="I3521" i="4"/>
  <c r="M3521" i="4"/>
  <c r="O3521" i="4"/>
  <c r="S3521" i="4"/>
  <c r="U3521" i="4"/>
  <c r="V3521" i="4" s="1"/>
  <c r="B3522" i="4"/>
  <c r="F3522" i="4"/>
  <c r="I3522" i="4"/>
  <c r="M3522" i="4"/>
  <c r="O3522" i="4"/>
  <c r="S3522" i="4"/>
  <c r="U3522" i="4"/>
  <c r="V3522" i="4" s="1"/>
  <c r="B3523" i="4"/>
  <c r="F3523" i="4"/>
  <c r="I3523" i="4"/>
  <c r="M3523" i="4"/>
  <c r="O3523" i="4"/>
  <c r="S3523" i="4"/>
  <c r="U3523" i="4"/>
  <c r="V3523" i="4" s="1"/>
  <c r="B3524" i="4"/>
  <c r="F3524" i="4"/>
  <c r="I3524" i="4"/>
  <c r="M3524" i="4"/>
  <c r="O3524" i="4"/>
  <c r="S3524" i="4"/>
  <c r="U3524" i="4"/>
  <c r="V3524" i="4" s="1"/>
  <c r="B3525" i="4"/>
  <c r="F3525" i="4"/>
  <c r="I3525" i="4"/>
  <c r="M3525" i="4"/>
  <c r="O3525" i="4"/>
  <c r="S3525" i="4"/>
  <c r="U3525" i="4"/>
  <c r="V3525" i="4" s="1"/>
  <c r="B3526" i="4"/>
  <c r="F3526" i="4"/>
  <c r="I3526" i="4"/>
  <c r="M3526" i="4"/>
  <c r="O3526" i="4"/>
  <c r="S3526" i="4"/>
  <c r="U3526" i="4"/>
  <c r="V3526" i="4" s="1"/>
  <c r="B3527" i="4"/>
  <c r="F3527" i="4"/>
  <c r="I3527" i="4"/>
  <c r="M3527" i="4"/>
  <c r="O3527" i="4"/>
  <c r="S3527" i="4"/>
  <c r="U3527" i="4"/>
  <c r="V3527" i="4" s="1"/>
  <c r="B3528" i="4"/>
  <c r="F3528" i="4"/>
  <c r="I3528" i="4"/>
  <c r="M3528" i="4"/>
  <c r="O3528" i="4"/>
  <c r="S3528" i="4"/>
  <c r="U3528" i="4"/>
  <c r="V3528" i="4" s="1"/>
  <c r="B3529" i="4"/>
  <c r="F3529" i="4"/>
  <c r="I3529" i="4"/>
  <c r="M3529" i="4"/>
  <c r="O3529" i="4"/>
  <c r="S3529" i="4"/>
  <c r="U3529" i="4"/>
  <c r="V3529" i="4" s="1"/>
  <c r="B3530" i="4"/>
  <c r="F3530" i="4"/>
  <c r="I3530" i="4"/>
  <c r="M3530" i="4"/>
  <c r="O3530" i="4"/>
  <c r="S3530" i="4"/>
  <c r="U3530" i="4"/>
  <c r="V3530" i="4" s="1"/>
  <c r="B3531" i="4"/>
  <c r="F3531" i="4"/>
  <c r="I3531" i="4"/>
  <c r="M3531" i="4"/>
  <c r="O3531" i="4"/>
  <c r="S3531" i="4"/>
  <c r="U3531" i="4"/>
  <c r="V3531" i="4" s="1"/>
  <c r="B3532" i="4"/>
  <c r="F3532" i="4"/>
  <c r="I3532" i="4"/>
  <c r="M3532" i="4"/>
  <c r="O3532" i="4"/>
  <c r="S3532" i="4"/>
  <c r="U3532" i="4"/>
  <c r="V3532" i="4" s="1"/>
  <c r="B3533" i="4"/>
  <c r="F3533" i="4"/>
  <c r="I3533" i="4"/>
  <c r="M3533" i="4"/>
  <c r="O3533" i="4"/>
  <c r="S3533" i="4"/>
  <c r="U3533" i="4"/>
  <c r="V3533" i="4" s="1"/>
  <c r="B3534" i="4"/>
  <c r="F3534" i="4"/>
  <c r="I3534" i="4"/>
  <c r="M3534" i="4"/>
  <c r="O3534" i="4"/>
  <c r="S3534" i="4"/>
  <c r="U3534" i="4"/>
  <c r="V3534" i="4" s="1"/>
  <c r="B3535" i="4"/>
  <c r="F3535" i="4"/>
  <c r="I3535" i="4"/>
  <c r="M3535" i="4"/>
  <c r="O3535" i="4"/>
  <c r="S3535" i="4"/>
  <c r="U3535" i="4"/>
  <c r="V3535" i="4" s="1"/>
  <c r="B3536" i="4"/>
  <c r="F3536" i="4"/>
  <c r="I3536" i="4"/>
  <c r="M3536" i="4"/>
  <c r="O3536" i="4"/>
  <c r="S3536" i="4"/>
  <c r="U3536" i="4"/>
  <c r="V3536" i="4" s="1"/>
  <c r="B3537" i="4"/>
  <c r="F3537" i="4"/>
  <c r="I3537" i="4"/>
  <c r="M3537" i="4"/>
  <c r="O3537" i="4"/>
  <c r="S3537" i="4"/>
  <c r="U3537" i="4"/>
  <c r="V3537" i="4" s="1"/>
  <c r="B3538" i="4"/>
  <c r="F3538" i="4"/>
  <c r="I3538" i="4"/>
  <c r="M3538" i="4"/>
  <c r="O3538" i="4"/>
  <c r="S3538" i="4"/>
  <c r="U3538" i="4"/>
  <c r="V3538" i="4" s="1"/>
  <c r="B3539" i="4"/>
  <c r="F3539" i="4"/>
  <c r="I3539" i="4"/>
  <c r="M3539" i="4"/>
  <c r="O3539" i="4"/>
  <c r="S3539" i="4"/>
  <c r="U3539" i="4"/>
  <c r="V3539" i="4" s="1"/>
  <c r="B3540" i="4"/>
  <c r="F3540" i="4"/>
  <c r="I3540" i="4"/>
  <c r="M3540" i="4"/>
  <c r="O3540" i="4"/>
  <c r="S3540" i="4"/>
  <c r="U3540" i="4"/>
  <c r="V3540" i="4" s="1"/>
  <c r="B3541" i="4"/>
  <c r="F3541" i="4"/>
  <c r="I3541" i="4"/>
  <c r="M3541" i="4"/>
  <c r="O3541" i="4"/>
  <c r="S3541" i="4"/>
  <c r="U3541" i="4"/>
  <c r="V3541" i="4" s="1"/>
  <c r="B3542" i="4"/>
  <c r="F3542" i="4"/>
  <c r="I3542" i="4"/>
  <c r="M3542" i="4"/>
  <c r="O3542" i="4"/>
  <c r="S3542" i="4"/>
  <c r="U3542" i="4"/>
  <c r="V3542" i="4" s="1"/>
  <c r="B3543" i="4"/>
  <c r="F3543" i="4"/>
  <c r="I3543" i="4"/>
  <c r="M3543" i="4"/>
  <c r="O3543" i="4"/>
  <c r="S3543" i="4"/>
  <c r="U3543" i="4"/>
  <c r="V3543" i="4" s="1"/>
  <c r="B3544" i="4"/>
  <c r="F3544" i="4"/>
  <c r="I3544" i="4"/>
  <c r="M3544" i="4"/>
  <c r="O3544" i="4"/>
  <c r="S3544" i="4"/>
  <c r="U3544" i="4"/>
  <c r="V3544" i="4" s="1"/>
  <c r="B3545" i="4"/>
  <c r="F3545" i="4"/>
  <c r="I3545" i="4"/>
  <c r="M3545" i="4"/>
  <c r="O3545" i="4"/>
  <c r="S3545" i="4"/>
  <c r="U3545" i="4"/>
  <c r="V3545" i="4" s="1"/>
  <c r="B3546" i="4"/>
  <c r="F3546" i="4"/>
  <c r="I3546" i="4"/>
  <c r="M3546" i="4"/>
  <c r="O3546" i="4"/>
  <c r="S3546" i="4"/>
  <c r="U3546" i="4"/>
  <c r="V3546" i="4" s="1"/>
  <c r="B3547" i="4"/>
  <c r="F3547" i="4"/>
  <c r="I3547" i="4"/>
  <c r="M3547" i="4"/>
  <c r="O3547" i="4"/>
  <c r="S3547" i="4"/>
  <c r="U3547" i="4"/>
  <c r="V3547" i="4" s="1"/>
  <c r="B3548" i="4"/>
  <c r="F3548" i="4"/>
  <c r="I3548" i="4"/>
  <c r="M3548" i="4"/>
  <c r="O3548" i="4"/>
  <c r="S3548" i="4"/>
  <c r="U3548" i="4"/>
  <c r="V3548" i="4" s="1"/>
  <c r="B3549" i="4"/>
  <c r="F3549" i="4"/>
  <c r="I3549" i="4"/>
  <c r="M3549" i="4"/>
  <c r="O3549" i="4"/>
  <c r="S3549" i="4"/>
  <c r="U3549" i="4"/>
  <c r="V3549" i="4" s="1"/>
  <c r="B3550" i="4"/>
  <c r="F3550" i="4"/>
  <c r="I3550" i="4"/>
  <c r="M3550" i="4"/>
  <c r="O3550" i="4"/>
  <c r="S3550" i="4"/>
  <c r="U3550" i="4"/>
  <c r="V3550" i="4" s="1"/>
  <c r="B3551" i="4"/>
  <c r="F3551" i="4"/>
  <c r="I3551" i="4"/>
  <c r="M3551" i="4"/>
  <c r="O3551" i="4"/>
  <c r="S3551" i="4"/>
  <c r="U3551" i="4"/>
  <c r="V3551" i="4" s="1"/>
  <c r="B3552" i="4"/>
  <c r="F3552" i="4"/>
  <c r="I3552" i="4"/>
  <c r="M3552" i="4"/>
  <c r="O3552" i="4"/>
  <c r="S3552" i="4"/>
  <c r="U3552" i="4"/>
  <c r="V3552" i="4" s="1"/>
  <c r="B3553" i="4"/>
  <c r="F3553" i="4"/>
  <c r="I3553" i="4"/>
  <c r="M3553" i="4"/>
  <c r="O3553" i="4"/>
  <c r="S3553" i="4"/>
  <c r="U3553" i="4"/>
  <c r="V3553" i="4" s="1"/>
  <c r="B3554" i="4"/>
  <c r="F3554" i="4"/>
  <c r="I3554" i="4"/>
  <c r="M3554" i="4"/>
  <c r="O3554" i="4"/>
  <c r="S3554" i="4"/>
  <c r="U3554" i="4"/>
  <c r="V3554" i="4" s="1"/>
  <c r="B3555" i="4"/>
  <c r="F3555" i="4"/>
  <c r="I3555" i="4"/>
  <c r="M3555" i="4"/>
  <c r="O3555" i="4"/>
  <c r="S3555" i="4"/>
  <c r="U3555" i="4"/>
  <c r="V3555" i="4" s="1"/>
  <c r="B3556" i="4"/>
  <c r="F3556" i="4"/>
  <c r="I3556" i="4"/>
  <c r="M3556" i="4"/>
  <c r="O3556" i="4"/>
  <c r="S3556" i="4"/>
  <c r="U3556" i="4"/>
  <c r="V3556" i="4" s="1"/>
  <c r="B3557" i="4"/>
  <c r="F3557" i="4"/>
  <c r="I3557" i="4"/>
  <c r="M3557" i="4"/>
  <c r="O3557" i="4"/>
  <c r="S3557" i="4"/>
  <c r="U3557" i="4"/>
  <c r="V3557" i="4" s="1"/>
  <c r="B3558" i="4"/>
  <c r="F3558" i="4"/>
  <c r="I3558" i="4"/>
  <c r="M3558" i="4"/>
  <c r="O3558" i="4"/>
  <c r="S3558" i="4"/>
  <c r="U3558" i="4"/>
  <c r="V3558" i="4" s="1"/>
  <c r="B3559" i="4"/>
  <c r="F3559" i="4"/>
  <c r="I3559" i="4"/>
  <c r="M3559" i="4"/>
  <c r="O3559" i="4"/>
  <c r="S3559" i="4"/>
  <c r="U3559" i="4"/>
  <c r="V3559" i="4" s="1"/>
  <c r="B3560" i="4"/>
  <c r="F3560" i="4"/>
  <c r="I3560" i="4"/>
  <c r="M3560" i="4"/>
  <c r="O3560" i="4"/>
  <c r="S3560" i="4"/>
  <c r="U3560" i="4"/>
  <c r="V3560" i="4" s="1"/>
  <c r="B3561" i="4"/>
  <c r="F3561" i="4"/>
  <c r="I3561" i="4"/>
  <c r="M3561" i="4"/>
  <c r="O3561" i="4"/>
  <c r="S3561" i="4"/>
  <c r="U3561" i="4"/>
  <c r="V3561" i="4" s="1"/>
  <c r="B3562" i="4"/>
  <c r="F3562" i="4"/>
  <c r="I3562" i="4"/>
  <c r="M3562" i="4"/>
  <c r="O3562" i="4"/>
  <c r="S3562" i="4"/>
  <c r="U3562" i="4"/>
  <c r="V3562" i="4" s="1"/>
  <c r="B3563" i="4"/>
  <c r="F3563" i="4"/>
  <c r="I3563" i="4"/>
  <c r="M3563" i="4"/>
  <c r="O3563" i="4"/>
  <c r="S3563" i="4"/>
  <c r="U3563" i="4"/>
  <c r="V3563" i="4" s="1"/>
  <c r="B3564" i="4"/>
  <c r="F3564" i="4"/>
  <c r="I3564" i="4"/>
  <c r="M3564" i="4"/>
  <c r="O3564" i="4"/>
  <c r="S3564" i="4"/>
  <c r="U3564" i="4"/>
  <c r="V3564" i="4" s="1"/>
  <c r="B3565" i="4"/>
  <c r="F3565" i="4"/>
  <c r="I3565" i="4"/>
  <c r="M3565" i="4"/>
  <c r="O3565" i="4"/>
  <c r="S3565" i="4"/>
  <c r="U3565" i="4"/>
  <c r="V3565" i="4" s="1"/>
  <c r="B3566" i="4"/>
  <c r="F3566" i="4"/>
  <c r="I3566" i="4"/>
  <c r="M3566" i="4"/>
  <c r="O3566" i="4"/>
  <c r="S3566" i="4"/>
  <c r="U3566" i="4"/>
  <c r="V3566" i="4" s="1"/>
  <c r="B3567" i="4"/>
  <c r="F3567" i="4"/>
  <c r="I3567" i="4"/>
  <c r="M3567" i="4"/>
  <c r="O3567" i="4"/>
  <c r="S3567" i="4"/>
  <c r="U3567" i="4"/>
  <c r="V3567" i="4" s="1"/>
  <c r="B3568" i="4"/>
  <c r="F3568" i="4"/>
  <c r="I3568" i="4"/>
  <c r="M3568" i="4"/>
  <c r="O3568" i="4"/>
  <c r="S3568" i="4"/>
  <c r="U3568" i="4"/>
  <c r="V3568" i="4" s="1"/>
  <c r="B3569" i="4"/>
  <c r="F3569" i="4"/>
  <c r="I3569" i="4"/>
  <c r="M3569" i="4"/>
  <c r="O3569" i="4"/>
  <c r="S3569" i="4"/>
  <c r="U3569" i="4"/>
  <c r="V3569" i="4" s="1"/>
  <c r="B3570" i="4"/>
  <c r="F3570" i="4"/>
  <c r="I3570" i="4"/>
  <c r="M3570" i="4"/>
  <c r="O3570" i="4"/>
  <c r="S3570" i="4"/>
  <c r="U3570" i="4"/>
  <c r="V3570" i="4" s="1"/>
  <c r="B3571" i="4"/>
  <c r="F3571" i="4"/>
  <c r="I3571" i="4"/>
  <c r="M3571" i="4"/>
  <c r="O3571" i="4"/>
  <c r="S3571" i="4"/>
  <c r="U3571" i="4"/>
  <c r="V3571" i="4" s="1"/>
  <c r="B3572" i="4"/>
  <c r="F3572" i="4"/>
  <c r="I3572" i="4"/>
  <c r="M3572" i="4"/>
  <c r="O3572" i="4"/>
  <c r="S3572" i="4"/>
  <c r="U3572" i="4"/>
  <c r="V3572" i="4" s="1"/>
  <c r="B3573" i="4"/>
  <c r="F3573" i="4"/>
  <c r="I3573" i="4"/>
  <c r="M3573" i="4"/>
  <c r="O3573" i="4"/>
  <c r="S3573" i="4"/>
  <c r="U3573" i="4"/>
  <c r="V3573" i="4" s="1"/>
  <c r="B3574" i="4"/>
  <c r="F3574" i="4"/>
  <c r="I3574" i="4"/>
  <c r="M3574" i="4"/>
  <c r="O3574" i="4"/>
  <c r="S3574" i="4"/>
  <c r="U3574" i="4"/>
  <c r="V3574" i="4" s="1"/>
  <c r="B3575" i="4"/>
  <c r="F3575" i="4"/>
  <c r="I3575" i="4"/>
  <c r="M3575" i="4"/>
  <c r="O3575" i="4"/>
  <c r="S3575" i="4"/>
  <c r="U3575" i="4"/>
  <c r="V3575" i="4" s="1"/>
  <c r="B3576" i="4"/>
  <c r="F3576" i="4"/>
  <c r="I3576" i="4"/>
  <c r="M3576" i="4"/>
  <c r="O3576" i="4"/>
  <c r="S3576" i="4"/>
  <c r="U3576" i="4"/>
  <c r="V3576" i="4" s="1"/>
  <c r="B3577" i="4"/>
  <c r="F3577" i="4"/>
  <c r="I3577" i="4"/>
  <c r="M3577" i="4"/>
  <c r="O3577" i="4"/>
  <c r="S3577" i="4"/>
  <c r="U3577" i="4"/>
  <c r="V3577" i="4" s="1"/>
  <c r="B3578" i="4"/>
  <c r="F3578" i="4"/>
  <c r="I3578" i="4"/>
  <c r="M3578" i="4"/>
  <c r="O3578" i="4"/>
  <c r="S3578" i="4"/>
  <c r="U3578" i="4"/>
  <c r="V3578" i="4" s="1"/>
  <c r="B3579" i="4"/>
  <c r="F3579" i="4"/>
  <c r="I3579" i="4"/>
  <c r="M3579" i="4"/>
  <c r="O3579" i="4"/>
  <c r="S3579" i="4"/>
  <c r="U3579" i="4"/>
  <c r="V3579" i="4" s="1"/>
  <c r="B3580" i="4"/>
  <c r="F3580" i="4"/>
  <c r="I3580" i="4"/>
  <c r="M3580" i="4"/>
  <c r="O3580" i="4"/>
  <c r="S3580" i="4"/>
  <c r="U3580" i="4"/>
  <c r="V3580" i="4" s="1"/>
  <c r="B3581" i="4"/>
  <c r="F3581" i="4"/>
  <c r="I3581" i="4"/>
  <c r="M3581" i="4"/>
  <c r="O3581" i="4"/>
  <c r="S3581" i="4"/>
  <c r="U3581" i="4"/>
  <c r="V3581" i="4" s="1"/>
  <c r="B3582" i="4"/>
  <c r="F3582" i="4"/>
  <c r="I3582" i="4"/>
  <c r="M3582" i="4"/>
  <c r="O3582" i="4"/>
  <c r="S3582" i="4"/>
  <c r="U3582" i="4"/>
  <c r="V3582" i="4" s="1"/>
  <c r="B3583" i="4"/>
  <c r="F3583" i="4"/>
  <c r="I3583" i="4"/>
  <c r="M3583" i="4"/>
  <c r="O3583" i="4"/>
  <c r="S3583" i="4"/>
  <c r="U3583" i="4"/>
  <c r="V3583" i="4" s="1"/>
  <c r="B3584" i="4"/>
  <c r="F3584" i="4"/>
  <c r="I3584" i="4"/>
  <c r="M3584" i="4"/>
  <c r="O3584" i="4"/>
  <c r="S3584" i="4"/>
  <c r="U3584" i="4"/>
  <c r="V3584" i="4" s="1"/>
  <c r="B3585" i="4"/>
  <c r="F3585" i="4"/>
  <c r="I3585" i="4"/>
  <c r="M3585" i="4"/>
  <c r="O3585" i="4"/>
  <c r="S3585" i="4"/>
  <c r="U3585" i="4"/>
  <c r="V3585" i="4" s="1"/>
  <c r="B3586" i="4"/>
  <c r="F3586" i="4"/>
  <c r="I3586" i="4"/>
  <c r="M3586" i="4"/>
  <c r="O3586" i="4"/>
  <c r="S3586" i="4"/>
  <c r="U3586" i="4"/>
  <c r="V3586" i="4" s="1"/>
  <c r="B3587" i="4"/>
  <c r="F3587" i="4"/>
  <c r="I3587" i="4"/>
  <c r="M3587" i="4"/>
  <c r="O3587" i="4"/>
  <c r="S3587" i="4"/>
  <c r="U3587" i="4"/>
  <c r="V3587" i="4" s="1"/>
  <c r="B3588" i="4"/>
  <c r="F3588" i="4"/>
  <c r="I3588" i="4"/>
  <c r="M3588" i="4"/>
  <c r="O3588" i="4"/>
  <c r="S3588" i="4"/>
  <c r="U3588" i="4"/>
  <c r="V3588" i="4" s="1"/>
  <c r="B3589" i="4"/>
  <c r="F3589" i="4"/>
  <c r="I3589" i="4"/>
  <c r="M3589" i="4"/>
  <c r="O3589" i="4"/>
  <c r="S3589" i="4"/>
  <c r="U3589" i="4"/>
  <c r="V3589" i="4" s="1"/>
  <c r="B3590" i="4"/>
  <c r="F3590" i="4"/>
  <c r="I3590" i="4"/>
  <c r="M3590" i="4"/>
  <c r="O3590" i="4"/>
  <c r="S3590" i="4"/>
  <c r="U3590" i="4"/>
  <c r="V3590" i="4" s="1"/>
  <c r="B3591" i="4"/>
  <c r="F3591" i="4"/>
  <c r="I3591" i="4"/>
  <c r="M3591" i="4"/>
  <c r="O3591" i="4"/>
  <c r="S3591" i="4"/>
  <c r="U3591" i="4"/>
  <c r="V3591" i="4" s="1"/>
  <c r="B3592" i="4"/>
  <c r="F3592" i="4"/>
  <c r="I3592" i="4"/>
  <c r="M3592" i="4"/>
  <c r="O3592" i="4"/>
  <c r="S3592" i="4"/>
  <c r="U3592" i="4"/>
  <c r="V3592" i="4" s="1"/>
  <c r="B3593" i="4"/>
  <c r="F3593" i="4"/>
  <c r="I3593" i="4"/>
  <c r="M3593" i="4"/>
  <c r="O3593" i="4"/>
  <c r="S3593" i="4"/>
  <c r="U3593" i="4"/>
  <c r="V3593" i="4" s="1"/>
  <c r="B3594" i="4"/>
  <c r="F3594" i="4"/>
  <c r="I3594" i="4"/>
  <c r="M3594" i="4"/>
  <c r="O3594" i="4"/>
  <c r="S3594" i="4"/>
  <c r="U3594" i="4"/>
  <c r="V3594" i="4" s="1"/>
  <c r="B3595" i="4"/>
  <c r="F3595" i="4"/>
  <c r="I3595" i="4"/>
  <c r="M3595" i="4"/>
  <c r="O3595" i="4"/>
  <c r="S3595" i="4"/>
  <c r="U3595" i="4"/>
  <c r="V3595" i="4" s="1"/>
  <c r="B3596" i="4"/>
  <c r="F3596" i="4"/>
  <c r="I3596" i="4"/>
  <c r="M3596" i="4"/>
  <c r="O3596" i="4"/>
  <c r="S3596" i="4"/>
  <c r="U3596" i="4"/>
  <c r="V3596" i="4" s="1"/>
  <c r="B3597" i="4"/>
  <c r="F3597" i="4"/>
  <c r="I3597" i="4"/>
  <c r="M3597" i="4"/>
  <c r="O3597" i="4"/>
  <c r="S3597" i="4"/>
  <c r="U3597" i="4"/>
  <c r="V3597" i="4" s="1"/>
  <c r="B3598" i="4"/>
  <c r="F3598" i="4"/>
  <c r="I3598" i="4"/>
  <c r="M3598" i="4"/>
  <c r="O3598" i="4"/>
  <c r="S3598" i="4"/>
  <c r="U3598" i="4"/>
  <c r="V3598" i="4" s="1"/>
  <c r="B3599" i="4"/>
  <c r="F3599" i="4"/>
  <c r="I3599" i="4"/>
  <c r="M3599" i="4"/>
  <c r="O3599" i="4"/>
  <c r="S3599" i="4"/>
  <c r="U3599" i="4"/>
  <c r="V3599" i="4" s="1"/>
  <c r="B3600" i="4"/>
  <c r="F3600" i="4"/>
  <c r="I3600" i="4"/>
  <c r="M3600" i="4"/>
  <c r="O3600" i="4"/>
  <c r="S3600" i="4"/>
  <c r="U3600" i="4"/>
  <c r="V3600" i="4" s="1"/>
  <c r="B3601" i="4"/>
  <c r="F3601" i="4"/>
  <c r="I3601" i="4"/>
  <c r="M3601" i="4"/>
  <c r="O3601" i="4"/>
  <c r="S3601" i="4"/>
  <c r="U3601" i="4"/>
  <c r="V3601" i="4" s="1"/>
  <c r="B3602" i="4"/>
  <c r="F3602" i="4"/>
  <c r="I3602" i="4"/>
  <c r="M3602" i="4"/>
  <c r="O3602" i="4"/>
  <c r="S3602" i="4"/>
  <c r="U3602" i="4"/>
  <c r="V3602" i="4" s="1"/>
  <c r="B3603" i="4"/>
  <c r="F3603" i="4"/>
  <c r="I3603" i="4"/>
  <c r="M3603" i="4"/>
  <c r="O3603" i="4"/>
  <c r="S3603" i="4"/>
  <c r="U3603" i="4"/>
  <c r="V3603" i="4" s="1"/>
  <c r="B3604" i="4"/>
  <c r="F3604" i="4"/>
  <c r="I3604" i="4"/>
  <c r="M3604" i="4"/>
  <c r="O3604" i="4"/>
  <c r="S3604" i="4"/>
  <c r="U3604" i="4"/>
  <c r="V3604" i="4" s="1"/>
  <c r="B3605" i="4"/>
  <c r="F3605" i="4"/>
  <c r="I3605" i="4"/>
  <c r="M3605" i="4"/>
  <c r="O3605" i="4"/>
  <c r="S3605" i="4"/>
  <c r="U3605" i="4"/>
  <c r="V3605" i="4" s="1"/>
  <c r="B3606" i="4"/>
  <c r="F3606" i="4"/>
  <c r="I3606" i="4"/>
  <c r="M3606" i="4"/>
  <c r="O3606" i="4"/>
  <c r="S3606" i="4"/>
  <c r="U3606" i="4"/>
  <c r="V3606" i="4" s="1"/>
  <c r="B3607" i="4"/>
  <c r="F3607" i="4"/>
  <c r="I3607" i="4"/>
  <c r="M3607" i="4"/>
  <c r="O3607" i="4"/>
  <c r="S3607" i="4"/>
  <c r="U3607" i="4"/>
  <c r="V3607" i="4" s="1"/>
  <c r="B3608" i="4"/>
  <c r="F3608" i="4"/>
  <c r="I3608" i="4"/>
  <c r="M3608" i="4"/>
  <c r="O3608" i="4"/>
  <c r="S3608" i="4"/>
  <c r="U3608" i="4"/>
  <c r="V3608" i="4" s="1"/>
  <c r="B3609" i="4"/>
  <c r="F3609" i="4"/>
  <c r="I3609" i="4"/>
  <c r="M3609" i="4"/>
  <c r="O3609" i="4"/>
  <c r="S3609" i="4"/>
  <c r="U3609" i="4"/>
  <c r="V3609" i="4" s="1"/>
  <c r="B3610" i="4"/>
  <c r="F3610" i="4"/>
  <c r="I3610" i="4"/>
  <c r="M3610" i="4"/>
  <c r="O3610" i="4"/>
  <c r="S3610" i="4"/>
  <c r="U3610" i="4"/>
  <c r="V3610" i="4" s="1"/>
  <c r="B3611" i="4"/>
  <c r="F3611" i="4"/>
  <c r="I3611" i="4"/>
  <c r="M3611" i="4"/>
  <c r="O3611" i="4"/>
  <c r="S3611" i="4"/>
  <c r="U3611" i="4"/>
  <c r="V3611" i="4" s="1"/>
  <c r="B3612" i="4"/>
  <c r="F3612" i="4"/>
  <c r="I3612" i="4"/>
  <c r="M3612" i="4"/>
  <c r="O3612" i="4"/>
  <c r="S3612" i="4"/>
  <c r="U3612" i="4"/>
  <c r="V3612" i="4" s="1"/>
  <c r="B3613" i="4"/>
  <c r="F3613" i="4"/>
  <c r="I3613" i="4"/>
  <c r="M3613" i="4"/>
  <c r="O3613" i="4"/>
  <c r="S3613" i="4"/>
  <c r="U3613" i="4"/>
  <c r="V3613" i="4" s="1"/>
  <c r="B3614" i="4"/>
  <c r="F3614" i="4"/>
  <c r="I3614" i="4"/>
  <c r="M3614" i="4"/>
  <c r="O3614" i="4"/>
  <c r="S3614" i="4"/>
  <c r="U3614" i="4"/>
  <c r="V3614" i="4" s="1"/>
  <c r="B3615" i="4"/>
  <c r="F3615" i="4"/>
  <c r="I3615" i="4"/>
  <c r="M3615" i="4"/>
  <c r="O3615" i="4"/>
  <c r="S3615" i="4"/>
  <c r="U3615" i="4"/>
  <c r="V3615" i="4" s="1"/>
  <c r="B3616" i="4"/>
  <c r="F3616" i="4"/>
  <c r="I3616" i="4"/>
  <c r="M3616" i="4"/>
  <c r="O3616" i="4"/>
  <c r="S3616" i="4"/>
  <c r="U3616" i="4"/>
  <c r="V3616" i="4" s="1"/>
  <c r="B3617" i="4"/>
  <c r="F3617" i="4"/>
  <c r="I3617" i="4"/>
  <c r="M3617" i="4"/>
  <c r="O3617" i="4"/>
  <c r="S3617" i="4"/>
  <c r="U3617" i="4"/>
  <c r="V3617" i="4" s="1"/>
  <c r="B3618" i="4"/>
  <c r="F3618" i="4"/>
  <c r="I3618" i="4"/>
  <c r="M3618" i="4"/>
  <c r="O3618" i="4"/>
  <c r="S3618" i="4"/>
  <c r="U3618" i="4"/>
  <c r="V3618" i="4" s="1"/>
  <c r="B3619" i="4"/>
  <c r="F3619" i="4"/>
  <c r="I3619" i="4"/>
  <c r="M3619" i="4"/>
  <c r="O3619" i="4"/>
  <c r="S3619" i="4"/>
  <c r="U3619" i="4"/>
  <c r="V3619" i="4" s="1"/>
  <c r="B3620" i="4"/>
  <c r="F3620" i="4"/>
  <c r="I3620" i="4"/>
  <c r="M3620" i="4"/>
  <c r="O3620" i="4"/>
  <c r="S3620" i="4"/>
  <c r="U3620" i="4"/>
  <c r="V3620" i="4" s="1"/>
  <c r="B3621" i="4"/>
  <c r="F3621" i="4"/>
  <c r="I3621" i="4"/>
  <c r="M3621" i="4"/>
  <c r="O3621" i="4"/>
  <c r="S3621" i="4"/>
  <c r="U3621" i="4"/>
  <c r="V3621" i="4" s="1"/>
  <c r="B3622" i="4"/>
  <c r="F3622" i="4"/>
  <c r="I3622" i="4"/>
  <c r="M3622" i="4"/>
  <c r="O3622" i="4"/>
  <c r="S3622" i="4"/>
  <c r="U3622" i="4"/>
  <c r="V3622" i="4" s="1"/>
  <c r="B3623" i="4"/>
  <c r="F3623" i="4"/>
  <c r="I3623" i="4"/>
  <c r="M3623" i="4"/>
  <c r="O3623" i="4"/>
  <c r="S3623" i="4"/>
  <c r="U3623" i="4"/>
  <c r="V3623" i="4" s="1"/>
  <c r="B3624" i="4"/>
  <c r="F3624" i="4"/>
  <c r="I3624" i="4"/>
  <c r="M3624" i="4"/>
  <c r="O3624" i="4"/>
  <c r="S3624" i="4"/>
  <c r="U3624" i="4"/>
  <c r="V3624" i="4" s="1"/>
  <c r="B3625" i="4"/>
  <c r="F3625" i="4"/>
  <c r="I3625" i="4"/>
  <c r="M3625" i="4"/>
  <c r="O3625" i="4"/>
  <c r="S3625" i="4"/>
  <c r="U3625" i="4"/>
  <c r="V3625" i="4" s="1"/>
  <c r="B3626" i="4"/>
  <c r="F3626" i="4"/>
  <c r="I3626" i="4"/>
  <c r="M3626" i="4"/>
  <c r="O3626" i="4"/>
  <c r="S3626" i="4"/>
  <c r="U3626" i="4"/>
  <c r="V3626" i="4" s="1"/>
  <c r="B3627" i="4"/>
  <c r="F3627" i="4"/>
  <c r="I3627" i="4"/>
  <c r="M3627" i="4"/>
  <c r="O3627" i="4"/>
  <c r="S3627" i="4"/>
  <c r="U3627" i="4"/>
  <c r="V3627" i="4" s="1"/>
  <c r="B3628" i="4"/>
  <c r="F3628" i="4"/>
  <c r="I3628" i="4"/>
  <c r="M3628" i="4"/>
  <c r="O3628" i="4"/>
  <c r="S3628" i="4"/>
  <c r="U3628" i="4"/>
  <c r="V3628" i="4" s="1"/>
  <c r="B3629" i="4"/>
  <c r="F3629" i="4"/>
  <c r="I3629" i="4"/>
  <c r="M3629" i="4"/>
  <c r="O3629" i="4"/>
  <c r="S3629" i="4"/>
  <c r="U3629" i="4"/>
  <c r="V3629" i="4" s="1"/>
  <c r="B3630" i="4"/>
  <c r="F3630" i="4"/>
  <c r="I3630" i="4"/>
  <c r="M3630" i="4"/>
  <c r="O3630" i="4"/>
  <c r="S3630" i="4"/>
  <c r="U3630" i="4"/>
  <c r="V3630" i="4" s="1"/>
  <c r="B3631" i="4"/>
  <c r="F3631" i="4"/>
  <c r="I3631" i="4"/>
  <c r="M3631" i="4"/>
  <c r="O3631" i="4"/>
  <c r="S3631" i="4"/>
  <c r="U3631" i="4"/>
  <c r="V3631" i="4" s="1"/>
  <c r="B3632" i="4"/>
  <c r="F3632" i="4"/>
  <c r="I3632" i="4"/>
  <c r="M3632" i="4"/>
  <c r="O3632" i="4"/>
  <c r="S3632" i="4"/>
  <c r="U3632" i="4"/>
  <c r="V3632" i="4" s="1"/>
  <c r="B3633" i="4"/>
  <c r="F3633" i="4"/>
  <c r="I3633" i="4"/>
  <c r="M3633" i="4"/>
  <c r="O3633" i="4"/>
  <c r="S3633" i="4"/>
  <c r="U3633" i="4"/>
  <c r="V3633" i="4" s="1"/>
  <c r="B3634" i="4"/>
  <c r="F3634" i="4"/>
  <c r="I3634" i="4"/>
  <c r="M3634" i="4"/>
  <c r="O3634" i="4"/>
  <c r="S3634" i="4"/>
  <c r="U3634" i="4"/>
  <c r="V3634" i="4" s="1"/>
  <c r="B3635" i="4"/>
  <c r="F3635" i="4"/>
  <c r="I3635" i="4"/>
  <c r="M3635" i="4"/>
  <c r="O3635" i="4"/>
  <c r="S3635" i="4"/>
  <c r="U3635" i="4"/>
  <c r="V3635" i="4" s="1"/>
  <c r="B3636" i="4"/>
  <c r="F3636" i="4"/>
  <c r="I3636" i="4"/>
  <c r="M3636" i="4"/>
  <c r="O3636" i="4"/>
  <c r="S3636" i="4"/>
  <c r="U3636" i="4"/>
  <c r="V3636" i="4" s="1"/>
  <c r="B3637" i="4"/>
  <c r="F3637" i="4"/>
  <c r="I3637" i="4"/>
  <c r="M3637" i="4"/>
  <c r="O3637" i="4"/>
  <c r="S3637" i="4"/>
  <c r="U3637" i="4"/>
  <c r="V3637" i="4" s="1"/>
  <c r="B3638" i="4"/>
  <c r="F3638" i="4"/>
  <c r="I3638" i="4"/>
  <c r="M3638" i="4"/>
  <c r="O3638" i="4"/>
  <c r="S3638" i="4"/>
  <c r="U3638" i="4"/>
  <c r="V3638" i="4" s="1"/>
  <c r="B3639" i="4"/>
  <c r="F3639" i="4"/>
  <c r="I3639" i="4"/>
  <c r="M3639" i="4"/>
  <c r="O3639" i="4"/>
  <c r="S3639" i="4"/>
  <c r="U3639" i="4"/>
  <c r="V3639" i="4" s="1"/>
  <c r="B3640" i="4"/>
  <c r="F3640" i="4"/>
  <c r="I3640" i="4"/>
  <c r="M3640" i="4"/>
  <c r="O3640" i="4"/>
  <c r="S3640" i="4"/>
  <c r="U3640" i="4"/>
  <c r="V3640" i="4" s="1"/>
  <c r="B3641" i="4"/>
  <c r="F3641" i="4"/>
  <c r="I3641" i="4"/>
  <c r="M3641" i="4"/>
  <c r="O3641" i="4"/>
  <c r="S3641" i="4"/>
  <c r="U3641" i="4"/>
  <c r="V3641" i="4" s="1"/>
  <c r="B3642" i="4"/>
  <c r="F3642" i="4"/>
  <c r="I3642" i="4"/>
  <c r="M3642" i="4"/>
  <c r="O3642" i="4"/>
  <c r="S3642" i="4"/>
  <c r="U3642" i="4"/>
  <c r="V3642" i="4" s="1"/>
  <c r="B3643" i="4"/>
  <c r="F3643" i="4"/>
  <c r="I3643" i="4"/>
  <c r="M3643" i="4"/>
  <c r="O3643" i="4"/>
  <c r="S3643" i="4"/>
  <c r="U3643" i="4"/>
  <c r="V3643" i="4" s="1"/>
  <c r="B3644" i="4"/>
  <c r="F3644" i="4"/>
  <c r="I3644" i="4"/>
  <c r="M3644" i="4"/>
  <c r="O3644" i="4"/>
  <c r="S3644" i="4"/>
  <c r="U3644" i="4"/>
  <c r="V3644" i="4" s="1"/>
  <c r="B3645" i="4"/>
  <c r="F3645" i="4"/>
  <c r="I3645" i="4"/>
  <c r="M3645" i="4"/>
  <c r="O3645" i="4"/>
  <c r="S3645" i="4"/>
  <c r="U3645" i="4"/>
  <c r="V3645" i="4" s="1"/>
  <c r="B3646" i="4"/>
  <c r="F3646" i="4"/>
  <c r="I3646" i="4"/>
  <c r="M3646" i="4"/>
  <c r="O3646" i="4"/>
  <c r="S3646" i="4"/>
  <c r="U3646" i="4"/>
  <c r="V3646" i="4" s="1"/>
  <c r="B3647" i="4"/>
  <c r="F3647" i="4"/>
  <c r="I3647" i="4"/>
  <c r="M3647" i="4"/>
  <c r="O3647" i="4"/>
  <c r="S3647" i="4"/>
  <c r="U3647" i="4"/>
  <c r="V3647" i="4" s="1"/>
  <c r="B3648" i="4"/>
  <c r="F3648" i="4"/>
  <c r="I3648" i="4"/>
  <c r="M3648" i="4"/>
  <c r="O3648" i="4"/>
  <c r="S3648" i="4"/>
  <c r="U3648" i="4"/>
  <c r="V3648" i="4" s="1"/>
  <c r="B3649" i="4"/>
  <c r="F3649" i="4"/>
  <c r="I3649" i="4"/>
  <c r="M3649" i="4"/>
  <c r="O3649" i="4"/>
  <c r="S3649" i="4"/>
  <c r="U3649" i="4"/>
  <c r="V3649" i="4" s="1"/>
  <c r="B3650" i="4"/>
  <c r="F3650" i="4"/>
  <c r="I3650" i="4"/>
  <c r="M3650" i="4"/>
  <c r="O3650" i="4"/>
  <c r="S3650" i="4"/>
  <c r="U3650" i="4"/>
  <c r="V3650" i="4" s="1"/>
  <c r="B3651" i="4"/>
  <c r="F3651" i="4"/>
  <c r="I3651" i="4"/>
  <c r="M3651" i="4"/>
  <c r="O3651" i="4"/>
  <c r="S3651" i="4"/>
  <c r="U3651" i="4"/>
  <c r="V3651" i="4" s="1"/>
  <c r="B3652" i="4"/>
  <c r="F3652" i="4"/>
  <c r="I3652" i="4"/>
  <c r="M3652" i="4"/>
  <c r="O3652" i="4"/>
  <c r="S3652" i="4"/>
  <c r="U3652" i="4"/>
  <c r="V3652" i="4" s="1"/>
  <c r="B3653" i="4"/>
  <c r="F3653" i="4"/>
  <c r="I3653" i="4"/>
  <c r="M3653" i="4"/>
  <c r="O3653" i="4"/>
  <c r="S3653" i="4"/>
  <c r="U3653" i="4"/>
  <c r="V3653" i="4" s="1"/>
  <c r="B3654" i="4"/>
  <c r="F3654" i="4"/>
  <c r="I3654" i="4"/>
  <c r="M3654" i="4"/>
  <c r="O3654" i="4"/>
  <c r="S3654" i="4"/>
  <c r="U3654" i="4"/>
  <c r="V3654" i="4" s="1"/>
  <c r="B3655" i="4"/>
  <c r="F3655" i="4"/>
  <c r="I3655" i="4"/>
  <c r="M3655" i="4"/>
  <c r="O3655" i="4"/>
  <c r="S3655" i="4"/>
  <c r="U3655" i="4"/>
  <c r="V3655" i="4" s="1"/>
  <c r="B3656" i="4"/>
  <c r="F3656" i="4"/>
  <c r="I3656" i="4"/>
  <c r="M3656" i="4"/>
  <c r="O3656" i="4"/>
  <c r="S3656" i="4"/>
  <c r="U3656" i="4"/>
  <c r="V3656" i="4" s="1"/>
  <c r="B3657" i="4"/>
  <c r="F3657" i="4"/>
  <c r="I3657" i="4"/>
  <c r="M3657" i="4"/>
  <c r="O3657" i="4"/>
  <c r="S3657" i="4"/>
  <c r="U3657" i="4"/>
  <c r="V3657" i="4" s="1"/>
  <c r="B3658" i="4"/>
  <c r="F3658" i="4"/>
  <c r="I3658" i="4"/>
  <c r="M3658" i="4"/>
  <c r="O3658" i="4"/>
  <c r="S3658" i="4"/>
  <c r="U3658" i="4"/>
  <c r="V3658" i="4" s="1"/>
  <c r="B3659" i="4"/>
  <c r="F3659" i="4"/>
  <c r="I3659" i="4"/>
  <c r="M3659" i="4"/>
  <c r="O3659" i="4"/>
  <c r="S3659" i="4"/>
  <c r="U3659" i="4"/>
  <c r="V3659" i="4" s="1"/>
  <c r="B3660" i="4"/>
  <c r="F3660" i="4"/>
  <c r="I3660" i="4"/>
  <c r="M3660" i="4"/>
  <c r="O3660" i="4"/>
  <c r="S3660" i="4"/>
  <c r="U3660" i="4"/>
  <c r="V3660" i="4" s="1"/>
  <c r="B3661" i="4"/>
  <c r="F3661" i="4"/>
  <c r="I3661" i="4"/>
  <c r="M3661" i="4"/>
  <c r="O3661" i="4"/>
  <c r="S3661" i="4"/>
  <c r="U3661" i="4"/>
  <c r="V3661" i="4" s="1"/>
  <c r="B3662" i="4"/>
  <c r="F3662" i="4"/>
  <c r="I3662" i="4"/>
  <c r="M3662" i="4"/>
  <c r="O3662" i="4"/>
  <c r="S3662" i="4"/>
  <c r="U3662" i="4"/>
  <c r="V3662" i="4" s="1"/>
  <c r="B3663" i="4"/>
  <c r="F3663" i="4"/>
  <c r="I3663" i="4"/>
  <c r="M3663" i="4"/>
  <c r="O3663" i="4"/>
  <c r="S3663" i="4"/>
  <c r="U3663" i="4"/>
  <c r="V3663" i="4" s="1"/>
  <c r="B3664" i="4"/>
  <c r="F3664" i="4"/>
  <c r="I3664" i="4"/>
  <c r="M3664" i="4"/>
  <c r="O3664" i="4"/>
  <c r="S3664" i="4"/>
  <c r="U3664" i="4"/>
  <c r="V3664" i="4" s="1"/>
  <c r="B3665" i="4"/>
  <c r="F3665" i="4"/>
  <c r="I3665" i="4"/>
  <c r="M3665" i="4"/>
  <c r="O3665" i="4"/>
  <c r="S3665" i="4"/>
  <c r="U3665" i="4"/>
  <c r="V3665" i="4" s="1"/>
  <c r="B3666" i="4"/>
  <c r="F3666" i="4"/>
  <c r="I3666" i="4"/>
  <c r="M3666" i="4"/>
  <c r="O3666" i="4"/>
  <c r="S3666" i="4"/>
  <c r="U3666" i="4"/>
  <c r="V3666" i="4" s="1"/>
  <c r="B3667" i="4"/>
  <c r="F3667" i="4"/>
  <c r="I3667" i="4"/>
  <c r="M3667" i="4"/>
  <c r="O3667" i="4"/>
  <c r="S3667" i="4"/>
  <c r="U3667" i="4"/>
  <c r="V3667" i="4" s="1"/>
  <c r="B3668" i="4"/>
  <c r="F3668" i="4"/>
  <c r="I3668" i="4"/>
  <c r="M3668" i="4"/>
  <c r="O3668" i="4"/>
  <c r="S3668" i="4"/>
  <c r="U3668" i="4"/>
  <c r="V3668" i="4" s="1"/>
  <c r="B3669" i="4"/>
  <c r="F3669" i="4"/>
  <c r="I3669" i="4"/>
  <c r="M3669" i="4"/>
  <c r="O3669" i="4"/>
  <c r="S3669" i="4"/>
  <c r="U3669" i="4"/>
  <c r="V3669" i="4" s="1"/>
  <c r="B3670" i="4"/>
  <c r="F3670" i="4"/>
  <c r="I3670" i="4"/>
  <c r="M3670" i="4"/>
  <c r="O3670" i="4"/>
  <c r="S3670" i="4"/>
  <c r="U3670" i="4"/>
  <c r="V3670" i="4" s="1"/>
  <c r="B3671" i="4"/>
  <c r="F3671" i="4"/>
  <c r="I3671" i="4"/>
  <c r="M3671" i="4"/>
  <c r="O3671" i="4"/>
  <c r="S3671" i="4"/>
  <c r="U3671" i="4"/>
  <c r="V3671" i="4" s="1"/>
  <c r="B3672" i="4"/>
  <c r="F3672" i="4"/>
  <c r="I3672" i="4"/>
  <c r="M3672" i="4"/>
  <c r="O3672" i="4"/>
  <c r="S3672" i="4"/>
  <c r="U3672" i="4"/>
  <c r="V3672" i="4" s="1"/>
  <c r="B3673" i="4"/>
  <c r="F3673" i="4"/>
  <c r="I3673" i="4"/>
  <c r="M3673" i="4"/>
  <c r="O3673" i="4"/>
  <c r="S3673" i="4"/>
  <c r="U3673" i="4"/>
  <c r="V3673" i="4" s="1"/>
  <c r="B3674" i="4"/>
  <c r="F3674" i="4"/>
  <c r="I3674" i="4"/>
  <c r="M3674" i="4"/>
  <c r="O3674" i="4"/>
  <c r="S3674" i="4"/>
  <c r="U3674" i="4"/>
  <c r="V3674" i="4" s="1"/>
  <c r="B3675" i="4"/>
  <c r="F3675" i="4"/>
  <c r="I3675" i="4"/>
  <c r="M3675" i="4"/>
  <c r="O3675" i="4"/>
  <c r="S3675" i="4"/>
  <c r="U3675" i="4"/>
  <c r="V3675" i="4" s="1"/>
  <c r="B3676" i="4"/>
  <c r="F3676" i="4"/>
  <c r="I3676" i="4"/>
  <c r="M3676" i="4"/>
  <c r="O3676" i="4"/>
  <c r="S3676" i="4"/>
  <c r="U3676" i="4"/>
  <c r="V3676" i="4" s="1"/>
  <c r="B3677" i="4"/>
  <c r="F3677" i="4"/>
  <c r="I3677" i="4"/>
  <c r="M3677" i="4"/>
  <c r="O3677" i="4"/>
  <c r="S3677" i="4"/>
  <c r="U3677" i="4"/>
  <c r="V3677" i="4" s="1"/>
  <c r="B3678" i="4"/>
  <c r="F3678" i="4"/>
  <c r="I3678" i="4"/>
  <c r="M3678" i="4"/>
  <c r="O3678" i="4"/>
  <c r="S3678" i="4"/>
  <c r="U3678" i="4"/>
  <c r="V3678" i="4" s="1"/>
  <c r="B3679" i="4"/>
  <c r="F3679" i="4"/>
  <c r="I3679" i="4"/>
  <c r="M3679" i="4"/>
  <c r="O3679" i="4"/>
  <c r="S3679" i="4"/>
  <c r="U3679" i="4"/>
  <c r="V3679" i="4" s="1"/>
  <c r="B3680" i="4"/>
  <c r="F3680" i="4"/>
  <c r="I3680" i="4"/>
  <c r="M3680" i="4"/>
  <c r="O3680" i="4"/>
  <c r="S3680" i="4"/>
  <c r="U3680" i="4"/>
  <c r="V3680" i="4" s="1"/>
  <c r="B3681" i="4"/>
  <c r="F3681" i="4"/>
  <c r="I3681" i="4"/>
  <c r="M3681" i="4"/>
  <c r="O3681" i="4"/>
  <c r="S3681" i="4"/>
  <c r="U3681" i="4"/>
  <c r="V3681" i="4" s="1"/>
  <c r="B3682" i="4"/>
  <c r="F3682" i="4"/>
  <c r="I3682" i="4"/>
  <c r="M3682" i="4"/>
  <c r="O3682" i="4"/>
  <c r="S3682" i="4"/>
  <c r="U3682" i="4"/>
  <c r="V3682" i="4" s="1"/>
  <c r="B3683" i="4"/>
  <c r="F3683" i="4"/>
  <c r="I3683" i="4"/>
  <c r="M3683" i="4"/>
  <c r="O3683" i="4"/>
  <c r="S3683" i="4"/>
  <c r="U3683" i="4"/>
  <c r="V3683" i="4" s="1"/>
  <c r="B3684" i="4"/>
  <c r="F3684" i="4"/>
  <c r="I3684" i="4"/>
  <c r="M3684" i="4"/>
  <c r="O3684" i="4"/>
  <c r="S3684" i="4"/>
  <c r="U3684" i="4"/>
  <c r="V3684" i="4" s="1"/>
  <c r="B3685" i="4"/>
  <c r="F3685" i="4"/>
  <c r="I3685" i="4"/>
  <c r="M3685" i="4"/>
  <c r="O3685" i="4"/>
  <c r="S3685" i="4"/>
  <c r="U3685" i="4"/>
  <c r="V3685" i="4" s="1"/>
  <c r="B3686" i="4"/>
  <c r="F3686" i="4"/>
  <c r="I3686" i="4"/>
  <c r="M3686" i="4"/>
  <c r="O3686" i="4"/>
  <c r="S3686" i="4"/>
  <c r="U3686" i="4"/>
  <c r="V3686" i="4" s="1"/>
  <c r="B3687" i="4"/>
  <c r="F3687" i="4"/>
  <c r="I3687" i="4"/>
  <c r="M3687" i="4"/>
  <c r="O3687" i="4"/>
  <c r="S3687" i="4"/>
  <c r="U3687" i="4"/>
  <c r="V3687" i="4" s="1"/>
  <c r="B3688" i="4"/>
  <c r="F3688" i="4"/>
  <c r="I3688" i="4"/>
  <c r="M3688" i="4"/>
  <c r="O3688" i="4"/>
  <c r="S3688" i="4"/>
  <c r="U3688" i="4"/>
  <c r="V3688" i="4" s="1"/>
  <c r="B3689" i="4"/>
  <c r="F3689" i="4"/>
  <c r="I3689" i="4"/>
  <c r="M3689" i="4"/>
  <c r="O3689" i="4"/>
  <c r="S3689" i="4"/>
  <c r="U3689" i="4"/>
  <c r="V3689" i="4" s="1"/>
  <c r="B3690" i="4"/>
  <c r="F3690" i="4"/>
  <c r="I3690" i="4"/>
  <c r="M3690" i="4"/>
  <c r="O3690" i="4"/>
  <c r="S3690" i="4"/>
  <c r="U3690" i="4"/>
  <c r="V3690" i="4" s="1"/>
  <c r="B3691" i="4"/>
  <c r="F3691" i="4"/>
  <c r="I3691" i="4"/>
  <c r="M3691" i="4"/>
  <c r="O3691" i="4"/>
  <c r="S3691" i="4"/>
  <c r="U3691" i="4"/>
  <c r="V3691" i="4" s="1"/>
  <c r="B3692" i="4"/>
  <c r="F3692" i="4"/>
  <c r="I3692" i="4"/>
  <c r="M3692" i="4"/>
  <c r="O3692" i="4"/>
  <c r="S3692" i="4"/>
  <c r="U3692" i="4"/>
  <c r="V3692" i="4" s="1"/>
  <c r="B3693" i="4"/>
  <c r="F3693" i="4"/>
  <c r="I3693" i="4"/>
  <c r="M3693" i="4"/>
  <c r="O3693" i="4"/>
  <c r="S3693" i="4"/>
  <c r="U3693" i="4"/>
  <c r="V3693" i="4" s="1"/>
  <c r="B3694" i="4"/>
  <c r="F3694" i="4"/>
  <c r="I3694" i="4"/>
  <c r="M3694" i="4"/>
  <c r="O3694" i="4"/>
  <c r="S3694" i="4"/>
  <c r="U3694" i="4"/>
  <c r="V3694" i="4" s="1"/>
  <c r="B3695" i="4"/>
  <c r="F3695" i="4"/>
  <c r="I3695" i="4"/>
  <c r="M3695" i="4"/>
  <c r="O3695" i="4"/>
  <c r="S3695" i="4"/>
  <c r="U3695" i="4"/>
  <c r="V3695" i="4" s="1"/>
  <c r="B3696" i="4"/>
  <c r="F3696" i="4"/>
  <c r="I3696" i="4"/>
  <c r="M3696" i="4"/>
  <c r="O3696" i="4"/>
  <c r="S3696" i="4"/>
  <c r="U3696" i="4"/>
  <c r="V3696" i="4" s="1"/>
  <c r="B3697" i="4"/>
  <c r="F3697" i="4"/>
  <c r="I3697" i="4"/>
  <c r="M3697" i="4"/>
  <c r="O3697" i="4"/>
  <c r="S3697" i="4"/>
  <c r="U3697" i="4"/>
  <c r="V3697" i="4" s="1"/>
  <c r="B3698" i="4"/>
  <c r="F3698" i="4"/>
  <c r="I3698" i="4"/>
  <c r="M3698" i="4"/>
  <c r="O3698" i="4"/>
  <c r="S3698" i="4"/>
  <c r="U3698" i="4"/>
  <c r="V3698" i="4" s="1"/>
  <c r="B3699" i="4"/>
  <c r="F3699" i="4"/>
  <c r="I3699" i="4"/>
  <c r="M3699" i="4"/>
  <c r="O3699" i="4"/>
  <c r="S3699" i="4"/>
  <c r="U3699" i="4"/>
  <c r="V3699" i="4" s="1"/>
  <c r="B3700" i="4"/>
  <c r="F3700" i="4"/>
  <c r="I3700" i="4"/>
  <c r="M3700" i="4"/>
  <c r="O3700" i="4"/>
  <c r="S3700" i="4"/>
  <c r="U3700" i="4"/>
  <c r="V3700" i="4" s="1"/>
  <c r="B3701" i="4"/>
  <c r="F3701" i="4"/>
  <c r="I3701" i="4"/>
  <c r="M3701" i="4"/>
  <c r="O3701" i="4"/>
  <c r="S3701" i="4"/>
  <c r="U3701" i="4"/>
  <c r="V3701" i="4" s="1"/>
  <c r="B3702" i="4"/>
  <c r="F3702" i="4"/>
  <c r="I3702" i="4"/>
  <c r="M3702" i="4"/>
  <c r="O3702" i="4"/>
  <c r="S3702" i="4"/>
  <c r="U3702" i="4"/>
  <c r="V3702" i="4" s="1"/>
  <c r="B3703" i="4"/>
  <c r="F3703" i="4"/>
  <c r="I3703" i="4"/>
  <c r="M3703" i="4"/>
  <c r="O3703" i="4"/>
  <c r="S3703" i="4"/>
  <c r="U3703" i="4"/>
  <c r="V3703" i="4" s="1"/>
  <c r="B3704" i="4"/>
  <c r="F3704" i="4"/>
  <c r="I3704" i="4"/>
  <c r="M3704" i="4"/>
  <c r="O3704" i="4"/>
  <c r="S3704" i="4"/>
  <c r="U3704" i="4"/>
  <c r="V3704" i="4" s="1"/>
  <c r="B3705" i="4"/>
  <c r="F3705" i="4"/>
  <c r="I3705" i="4"/>
  <c r="M3705" i="4"/>
  <c r="O3705" i="4"/>
  <c r="S3705" i="4"/>
  <c r="U3705" i="4"/>
  <c r="V3705" i="4" s="1"/>
  <c r="B3706" i="4"/>
  <c r="F3706" i="4"/>
  <c r="I3706" i="4"/>
  <c r="M3706" i="4"/>
  <c r="O3706" i="4"/>
  <c r="S3706" i="4"/>
  <c r="U3706" i="4"/>
  <c r="V3706" i="4" s="1"/>
  <c r="B3707" i="4"/>
  <c r="F3707" i="4"/>
  <c r="I3707" i="4"/>
  <c r="M3707" i="4"/>
  <c r="O3707" i="4"/>
  <c r="S3707" i="4"/>
  <c r="U3707" i="4"/>
  <c r="V3707" i="4" s="1"/>
  <c r="B3708" i="4"/>
  <c r="F3708" i="4"/>
  <c r="I3708" i="4"/>
  <c r="M3708" i="4"/>
  <c r="O3708" i="4"/>
  <c r="S3708" i="4"/>
  <c r="U3708" i="4"/>
  <c r="V3708" i="4" s="1"/>
  <c r="B3709" i="4"/>
  <c r="F3709" i="4"/>
  <c r="I3709" i="4"/>
  <c r="M3709" i="4"/>
  <c r="O3709" i="4"/>
  <c r="S3709" i="4"/>
  <c r="U3709" i="4"/>
  <c r="V3709" i="4" s="1"/>
  <c r="B3710" i="4"/>
  <c r="F3710" i="4"/>
  <c r="I3710" i="4"/>
  <c r="M3710" i="4"/>
  <c r="O3710" i="4"/>
  <c r="S3710" i="4"/>
  <c r="U3710" i="4"/>
  <c r="V3710" i="4" s="1"/>
  <c r="B3711" i="4"/>
  <c r="F3711" i="4"/>
  <c r="I3711" i="4"/>
  <c r="M3711" i="4"/>
  <c r="O3711" i="4"/>
  <c r="S3711" i="4"/>
  <c r="U3711" i="4"/>
  <c r="V3711" i="4" s="1"/>
  <c r="B3712" i="4"/>
  <c r="F3712" i="4"/>
  <c r="I3712" i="4"/>
  <c r="M3712" i="4"/>
  <c r="O3712" i="4"/>
  <c r="S3712" i="4"/>
  <c r="U3712" i="4"/>
  <c r="V3712" i="4" s="1"/>
  <c r="B3713" i="4"/>
  <c r="F3713" i="4"/>
  <c r="I3713" i="4"/>
  <c r="M3713" i="4"/>
  <c r="O3713" i="4"/>
  <c r="S3713" i="4"/>
  <c r="U3713" i="4"/>
  <c r="V3713" i="4" s="1"/>
  <c r="B3714" i="4"/>
  <c r="F3714" i="4"/>
  <c r="I3714" i="4"/>
  <c r="M3714" i="4"/>
  <c r="O3714" i="4"/>
  <c r="S3714" i="4"/>
  <c r="U3714" i="4"/>
  <c r="V3714" i="4" s="1"/>
  <c r="B3715" i="4"/>
  <c r="F3715" i="4"/>
  <c r="I3715" i="4"/>
  <c r="M3715" i="4"/>
  <c r="O3715" i="4"/>
  <c r="S3715" i="4"/>
  <c r="U3715" i="4"/>
  <c r="V3715" i="4" s="1"/>
  <c r="B3716" i="4"/>
  <c r="F3716" i="4"/>
  <c r="I3716" i="4"/>
  <c r="M3716" i="4"/>
  <c r="O3716" i="4"/>
  <c r="S3716" i="4"/>
  <c r="U3716" i="4"/>
  <c r="V3716" i="4" s="1"/>
  <c r="B3717" i="4"/>
  <c r="F3717" i="4"/>
  <c r="I3717" i="4"/>
  <c r="M3717" i="4"/>
  <c r="O3717" i="4"/>
  <c r="S3717" i="4"/>
  <c r="U3717" i="4"/>
  <c r="V3717" i="4" s="1"/>
  <c r="B3718" i="4"/>
  <c r="F3718" i="4"/>
  <c r="I3718" i="4"/>
  <c r="M3718" i="4"/>
  <c r="O3718" i="4"/>
  <c r="S3718" i="4"/>
  <c r="U3718" i="4"/>
  <c r="V3718" i="4" s="1"/>
  <c r="B3719" i="4"/>
  <c r="F3719" i="4"/>
  <c r="I3719" i="4"/>
  <c r="M3719" i="4"/>
  <c r="O3719" i="4"/>
  <c r="S3719" i="4"/>
  <c r="U3719" i="4"/>
  <c r="V3719" i="4" s="1"/>
  <c r="B3720" i="4"/>
  <c r="F3720" i="4"/>
  <c r="I3720" i="4"/>
  <c r="M3720" i="4"/>
  <c r="O3720" i="4"/>
  <c r="S3720" i="4"/>
  <c r="U3720" i="4"/>
  <c r="V3720" i="4" s="1"/>
  <c r="B3721" i="4"/>
  <c r="F3721" i="4"/>
  <c r="I3721" i="4"/>
  <c r="M3721" i="4"/>
  <c r="O3721" i="4"/>
  <c r="S3721" i="4"/>
  <c r="U3721" i="4"/>
  <c r="V3721" i="4" s="1"/>
  <c r="B3722" i="4"/>
  <c r="F3722" i="4"/>
  <c r="I3722" i="4"/>
  <c r="M3722" i="4"/>
  <c r="O3722" i="4"/>
  <c r="S3722" i="4"/>
  <c r="U3722" i="4"/>
  <c r="V3722" i="4" s="1"/>
  <c r="B3723" i="4"/>
  <c r="F3723" i="4"/>
  <c r="I3723" i="4"/>
  <c r="M3723" i="4"/>
  <c r="O3723" i="4"/>
  <c r="S3723" i="4"/>
  <c r="U3723" i="4"/>
  <c r="V3723" i="4" s="1"/>
  <c r="B3724" i="4"/>
  <c r="F3724" i="4"/>
  <c r="I3724" i="4"/>
  <c r="M3724" i="4"/>
  <c r="O3724" i="4"/>
  <c r="S3724" i="4"/>
  <c r="U3724" i="4"/>
  <c r="V3724" i="4" s="1"/>
  <c r="B3725" i="4"/>
  <c r="F3725" i="4"/>
  <c r="I3725" i="4"/>
  <c r="M3725" i="4"/>
  <c r="O3725" i="4"/>
  <c r="S3725" i="4"/>
  <c r="U3725" i="4"/>
  <c r="V3725" i="4" s="1"/>
  <c r="B3726" i="4"/>
  <c r="F3726" i="4"/>
  <c r="I3726" i="4"/>
  <c r="M3726" i="4"/>
  <c r="O3726" i="4"/>
  <c r="S3726" i="4"/>
  <c r="U3726" i="4"/>
  <c r="V3726" i="4" s="1"/>
  <c r="B3727" i="4"/>
  <c r="F3727" i="4"/>
  <c r="I3727" i="4"/>
  <c r="M3727" i="4"/>
  <c r="O3727" i="4"/>
  <c r="S3727" i="4"/>
  <c r="U3727" i="4"/>
  <c r="V3727" i="4" s="1"/>
  <c r="B3728" i="4"/>
  <c r="F3728" i="4"/>
  <c r="I3728" i="4"/>
  <c r="M3728" i="4"/>
  <c r="O3728" i="4"/>
  <c r="S3728" i="4"/>
  <c r="U3728" i="4"/>
  <c r="V3728" i="4" s="1"/>
  <c r="B3729" i="4"/>
  <c r="F3729" i="4"/>
  <c r="I3729" i="4"/>
  <c r="M3729" i="4"/>
  <c r="O3729" i="4"/>
  <c r="S3729" i="4"/>
  <c r="U3729" i="4"/>
  <c r="V3729" i="4" s="1"/>
  <c r="B3730" i="4"/>
  <c r="F3730" i="4"/>
  <c r="I3730" i="4"/>
  <c r="M3730" i="4"/>
  <c r="O3730" i="4"/>
  <c r="S3730" i="4"/>
  <c r="U3730" i="4"/>
  <c r="V3730" i="4" s="1"/>
  <c r="B3731" i="4"/>
  <c r="F3731" i="4"/>
  <c r="I3731" i="4"/>
  <c r="M3731" i="4"/>
  <c r="O3731" i="4"/>
  <c r="S3731" i="4"/>
  <c r="U3731" i="4"/>
  <c r="V3731" i="4" s="1"/>
  <c r="B3732" i="4"/>
  <c r="F3732" i="4"/>
  <c r="I3732" i="4"/>
  <c r="M3732" i="4"/>
  <c r="O3732" i="4"/>
  <c r="S3732" i="4"/>
  <c r="U3732" i="4"/>
  <c r="V3732" i="4" s="1"/>
  <c r="B3733" i="4"/>
  <c r="F3733" i="4"/>
  <c r="I3733" i="4"/>
  <c r="M3733" i="4"/>
  <c r="O3733" i="4"/>
  <c r="S3733" i="4"/>
  <c r="U3733" i="4"/>
  <c r="V3733" i="4" s="1"/>
  <c r="B3734" i="4"/>
  <c r="F3734" i="4"/>
  <c r="I3734" i="4"/>
  <c r="M3734" i="4"/>
  <c r="O3734" i="4"/>
  <c r="S3734" i="4"/>
  <c r="U3734" i="4"/>
  <c r="V3734" i="4" s="1"/>
  <c r="B3735" i="4"/>
  <c r="F3735" i="4"/>
  <c r="I3735" i="4"/>
  <c r="M3735" i="4"/>
  <c r="O3735" i="4"/>
  <c r="S3735" i="4"/>
  <c r="U3735" i="4"/>
  <c r="V3735" i="4" s="1"/>
  <c r="B3736" i="4"/>
  <c r="F3736" i="4"/>
  <c r="I3736" i="4"/>
  <c r="M3736" i="4"/>
  <c r="O3736" i="4"/>
  <c r="S3736" i="4"/>
  <c r="U3736" i="4"/>
  <c r="V3736" i="4" s="1"/>
  <c r="B3737" i="4"/>
  <c r="F3737" i="4"/>
  <c r="I3737" i="4"/>
  <c r="M3737" i="4"/>
  <c r="O3737" i="4"/>
  <c r="S3737" i="4"/>
  <c r="U3737" i="4"/>
  <c r="V3737" i="4" s="1"/>
  <c r="B3738" i="4"/>
  <c r="F3738" i="4"/>
  <c r="I3738" i="4"/>
  <c r="M3738" i="4"/>
  <c r="O3738" i="4"/>
  <c r="S3738" i="4"/>
  <c r="U3738" i="4"/>
  <c r="V3738" i="4" s="1"/>
  <c r="B3739" i="4"/>
  <c r="F3739" i="4"/>
  <c r="I3739" i="4"/>
  <c r="M3739" i="4"/>
  <c r="O3739" i="4"/>
  <c r="S3739" i="4"/>
  <c r="U3739" i="4"/>
  <c r="V3739" i="4" s="1"/>
  <c r="B3740" i="4"/>
  <c r="F3740" i="4"/>
  <c r="I3740" i="4"/>
  <c r="M3740" i="4"/>
  <c r="O3740" i="4"/>
  <c r="S3740" i="4"/>
  <c r="U3740" i="4"/>
  <c r="V3740" i="4" s="1"/>
  <c r="B3741" i="4"/>
  <c r="F3741" i="4"/>
  <c r="I3741" i="4"/>
  <c r="M3741" i="4"/>
  <c r="O3741" i="4"/>
  <c r="S3741" i="4"/>
  <c r="U3741" i="4"/>
  <c r="V3741" i="4" s="1"/>
  <c r="B3742" i="4"/>
  <c r="F3742" i="4"/>
  <c r="I3742" i="4"/>
  <c r="M3742" i="4"/>
  <c r="O3742" i="4"/>
  <c r="S3742" i="4"/>
  <c r="U3742" i="4"/>
  <c r="V3742" i="4" s="1"/>
  <c r="B3743" i="4"/>
  <c r="F3743" i="4"/>
  <c r="I3743" i="4"/>
  <c r="M3743" i="4"/>
  <c r="O3743" i="4"/>
  <c r="S3743" i="4"/>
  <c r="U3743" i="4"/>
  <c r="V3743" i="4" s="1"/>
  <c r="B3744" i="4"/>
  <c r="F3744" i="4"/>
  <c r="I3744" i="4"/>
  <c r="M3744" i="4"/>
  <c r="O3744" i="4"/>
  <c r="S3744" i="4"/>
  <c r="U3744" i="4"/>
  <c r="V3744" i="4" s="1"/>
  <c r="B3745" i="4"/>
  <c r="F3745" i="4"/>
  <c r="I3745" i="4"/>
  <c r="M3745" i="4"/>
  <c r="O3745" i="4"/>
  <c r="S3745" i="4"/>
  <c r="U3745" i="4"/>
  <c r="V3745" i="4" s="1"/>
  <c r="B3746" i="4"/>
  <c r="F3746" i="4"/>
  <c r="I3746" i="4"/>
  <c r="M3746" i="4"/>
  <c r="O3746" i="4"/>
  <c r="S3746" i="4"/>
  <c r="U3746" i="4"/>
  <c r="V3746" i="4" s="1"/>
  <c r="B3747" i="4"/>
  <c r="F3747" i="4"/>
  <c r="I3747" i="4"/>
  <c r="M3747" i="4"/>
  <c r="O3747" i="4"/>
  <c r="S3747" i="4"/>
  <c r="U3747" i="4"/>
  <c r="V3747" i="4" s="1"/>
  <c r="B3748" i="4"/>
  <c r="F3748" i="4"/>
  <c r="I3748" i="4"/>
  <c r="M3748" i="4"/>
  <c r="O3748" i="4"/>
  <c r="S3748" i="4"/>
  <c r="U3748" i="4"/>
  <c r="V3748" i="4" s="1"/>
  <c r="B3749" i="4"/>
  <c r="F3749" i="4"/>
  <c r="I3749" i="4"/>
  <c r="M3749" i="4"/>
  <c r="O3749" i="4"/>
  <c r="S3749" i="4"/>
  <c r="U3749" i="4"/>
  <c r="V3749" i="4" s="1"/>
  <c r="B3750" i="4"/>
  <c r="F3750" i="4"/>
  <c r="I3750" i="4"/>
  <c r="M3750" i="4"/>
  <c r="O3750" i="4"/>
  <c r="S3750" i="4"/>
  <c r="U3750" i="4"/>
  <c r="V3750" i="4" s="1"/>
  <c r="B3751" i="4"/>
  <c r="F3751" i="4"/>
  <c r="I3751" i="4"/>
  <c r="M3751" i="4"/>
  <c r="O3751" i="4"/>
  <c r="S3751" i="4"/>
  <c r="U3751" i="4"/>
  <c r="V3751" i="4" s="1"/>
  <c r="B3752" i="4"/>
  <c r="F3752" i="4"/>
  <c r="I3752" i="4"/>
  <c r="M3752" i="4"/>
  <c r="O3752" i="4"/>
  <c r="S3752" i="4"/>
  <c r="U3752" i="4"/>
  <c r="V3752" i="4" s="1"/>
  <c r="B3753" i="4"/>
  <c r="F3753" i="4"/>
  <c r="I3753" i="4"/>
  <c r="M3753" i="4"/>
  <c r="O3753" i="4"/>
  <c r="S3753" i="4"/>
  <c r="U3753" i="4"/>
  <c r="V3753" i="4" s="1"/>
  <c r="B3754" i="4"/>
  <c r="F3754" i="4"/>
  <c r="I3754" i="4"/>
  <c r="M3754" i="4"/>
  <c r="O3754" i="4"/>
  <c r="S3754" i="4"/>
  <c r="U3754" i="4"/>
  <c r="V3754" i="4" s="1"/>
  <c r="B3755" i="4"/>
  <c r="F3755" i="4"/>
  <c r="I3755" i="4"/>
  <c r="M3755" i="4"/>
  <c r="O3755" i="4"/>
  <c r="S3755" i="4"/>
  <c r="U3755" i="4"/>
  <c r="V3755" i="4" s="1"/>
  <c r="B3756" i="4"/>
  <c r="F3756" i="4"/>
  <c r="I3756" i="4"/>
  <c r="M3756" i="4"/>
  <c r="O3756" i="4"/>
  <c r="S3756" i="4"/>
  <c r="U3756" i="4"/>
  <c r="V3756" i="4" s="1"/>
  <c r="B3757" i="4"/>
  <c r="F3757" i="4"/>
  <c r="I3757" i="4"/>
  <c r="M3757" i="4"/>
  <c r="O3757" i="4"/>
  <c r="S3757" i="4"/>
  <c r="U3757" i="4"/>
  <c r="V3757" i="4" s="1"/>
  <c r="B3758" i="4"/>
  <c r="F3758" i="4"/>
  <c r="I3758" i="4"/>
  <c r="M3758" i="4"/>
  <c r="O3758" i="4"/>
  <c r="S3758" i="4"/>
  <c r="U3758" i="4"/>
  <c r="V3758" i="4" s="1"/>
  <c r="B3759" i="4"/>
  <c r="F3759" i="4"/>
  <c r="I3759" i="4"/>
  <c r="M3759" i="4"/>
  <c r="O3759" i="4"/>
  <c r="S3759" i="4"/>
  <c r="U3759" i="4"/>
  <c r="V3759" i="4" s="1"/>
  <c r="B3760" i="4"/>
  <c r="F3760" i="4"/>
  <c r="I3760" i="4"/>
  <c r="M3760" i="4"/>
  <c r="O3760" i="4"/>
  <c r="S3760" i="4"/>
  <c r="U3760" i="4"/>
  <c r="V3760" i="4" s="1"/>
  <c r="B3761" i="4"/>
  <c r="F3761" i="4"/>
  <c r="I3761" i="4"/>
  <c r="M3761" i="4"/>
  <c r="O3761" i="4"/>
  <c r="S3761" i="4"/>
  <c r="U3761" i="4"/>
  <c r="V3761" i="4" s="1"/>
  <c r="B3762" i="4"/>
  <c r="F3762" i="4"/>
  <c r="I3762" i="4"/>
  <c r="M3762" i="4"/>
  <c r="O3762" i="4"/>
  <c r="S3762" i="4"/>
  <c r="U3762" i="4"/>
  <c r="V3762" i="4" s="1"/>
  <c r="B3763" i="4"/>
  <c r="F3763" i="4"/>
  <c r="I3763" i="4"/>
  <c r="M3763" i="4"/>
  <c r="O3763" i="4"/>
  <c r="S3763" i="4"/>
  <c r="U3763" i="4"/>
  <c r="V3763" i="4" s="1"/>
  <c r="B3764" i="4"/>
  <c r="F3764" i="4"/>
  <c r="I3764" i="4"/>
  <c r="M3764" i="4"/>
  <c r="O3764" i="4"/>
  <c r="S3764" i="4"/>
  <c r="U3764" i="4"/>
  <c r="V3764" i="4" s="1"/>
  <c r="B3765" i="4"/>
  <c r="F3765" i="4"/>
  <c r="I3765" i="4"/>
  <c r="M3765" i="4"/>
  <c r="O3765" i="4"/>
  <c r="S3765" i="4"/>
  <c r="U3765" i="4"/>
  <c r="V3765" i="4" s="1"/>
  <c r="B3766" i="4"/>
  <c r="F3766" i="4"/>
  <c r="I3766" i="4"/>
  <c r="M3766" i="4"/>
  <c r="O3766" i="4"/>
  <c r="S3766" i="4"/>
  <c r="U3766" i="4"/>
  <c r="V3766" i="4" s="1"/>
  <c r="B3767" i="4"/>
  <c r="F3767" i="4"/>
  <c r="I3767" i="4"/>
  <c r="M3767" i="4"/>
  <c r="O3767" i="4"/>
  <c r="S3767" i="4"/>
  <c r="U3767" i="4"/>
  <c r="V3767" i="4" s="1"/>
  <c r="B3768" i="4"/>
  <c r="F3768" i="4"/>
  <c r="I3768" i="4"/>
  <c r="M3768" i="4"/>
  <c r="O3768" i="4"/>
  <c r="S3768" i="4"/>
  <c r="U3768" i="4"/>
  <c r="V3768" i="4" s="1"/>
  <c r="B3769" i="4"/>
  <c r="F3769" i="4"/>
  <c r="I3769" i="4"/>
  <c r="M3769" i="4"/>
  <c r="O3769" i="4"/>
  <c r="S3769" i="4"/>
  <c r="U3769" i="4"/>
  <c r="V3769" i="4" s="1"/>
  <c r="B3770" i="4"/>
  <c r="F3770" i="4"/>
  <c r="I3770" i="4"/>
  <c r="M3770" i="4"/>
  <c r="O3770" i="4"/>
  <c r="S3770" i="4"/>
  <c r="U3770" i="4"/>
  <c r="V3770" i="4" s="1"/>
  <c r="B3771" i="4"/>
  <c r="F3771" i="4"/>
  <c r="I3771" i="4"/>
  <c r="M3771" i="4"/>
  <c r="O3771" i="4"/>
  <c r="S3771" i="4"/>
  <c r="U3771" i="4"/>
  <c r="V3771" i="4" s="1"/>
  <c r="B3772" i="4"/>
  <c r="F3772" i="4"/>
  <c r="I3772" i="4"/>
  <c r="M3772" i="4"/>
  <c r="O3772" i="4"/>
  <c r="S3772" i="4"/>
  <c r="U3772" i="4"/>
  <c r="V3772" i="4" s="1"/>
  <c r="B3773" i="4"/>
  <c r="F3773" i="4"/>
  <c r="I3773" i="4"/>
  <c r="M3773" i="4"/>
  <c r="O3773" i="4"/>
  <c r="S3773" i="4"/>
  <c r="U3773" i="4"/>
  <c r="V3773" i="4" s="1"/>
  <c r="B3774" i="4"/>
  <c r="F3774" i="4"/>
  <c r="I3774" i="4"/>
  <c r="M3774" i="4"/>
  <c r="O3774" i="4"/>
  <c r="S3774" i="4"/>
  <c r="U3774" i="4"/>
  <c r="V3774" i="4" s="1"/>
  <c r="B3775" i="4"/>
  <c r="F3775" i="4"/>
  <c r="I3775" i="4"/>
  <c r="M3775" i="4"/>
  <c r="O3775" i="4"/>
  <c r="S3775" i="4"/>
  <c r="U3775" i="4"/>
  <c r="V3775" i="4" s="1"/>
  <c r="B3776" i="4"/>
  <c r="F3776" i="4"/>
  <c r="I3776" i="4"/>
  <c r="M3776" i="4"/>
  <c r="O3776" i="4"/>
  <c r="S3776" i="4"/>
  <c r="U3776" i="4"/>
  <c r="V3776" i="4" s="1"/>
  <c r="B3777" i="4"/>
  <c r="F3777" i="4"/>
  <c r="I3777" i="4"/>
  <c r="M3777" i="4"/>
  <c r="O3777" i="4"/>
  <c r="S3777" i="4"/>
  <c r="U3777" i="4"/>
  <c r="V3777" i="4" s="1"/>
  <c r="B3778" i="4"/>
  <c r="F3778" i="4"/>
  <c r="I3778" i="4"/>
  <c r="M3778" i="4"/>
  <c r="O3778" i="4"/>
  <c r="S3778" i="4"/>
  <c r="U3778" i="4"/>
  <c r="V3778" i="4" s="1"/>
  <c r="B3779" i="4"/>
  <c r="F3779" i="4"/>
  <c r="I3779" i="4"/>
  <c r="M3779" i="4"/>
  <c r="O3779" i="4"/>
  <c r="S3779" i="4"/>
  <c r="U3779" i="4"/>
  <c r="V3779" i="4" s="1"/>
  <c r="B3780" i="4"/>
  <c r="F3780" i="4"/>
  <c r="I3780" i="4"/>
  <c r="M3780" i="4"/>
  <c r="O3780" i="4"/>
  <c r="S3780" i="4"/>
  <c r="U3780" i="4"/>
  <c r="V3780" i="4" s="1"/>
  <c r="B3781" i="4"/>
  <c r="F3781" i="4"/>
  <c r="I3781" i="4"/>
  <c r="M3781" i="4"/>
  <c r="O3781" i="4"/>
  <c r="S3781" i="4"/>
  <c r="U3781" i="4"/>
  <c r="V3781" i="4" s="1"/>
  <c r="B3782" i="4"/>
  <c r="F3782" i="4"/>
  <c r="I3782" i="4"/>
  <c r="M3782" i="4"/>
  <c r="O3782" i="4"/>
  <c r="S3782" i="4"/>
  <c r="U3782" i="4"/>
  <c r="V3782" i="4" s="1"/>
  <c r="B3783" i="4"/>
  <c r="F3783" i="4"/>
  <c r="I3783" i="4"/>
  <c r="M3783" i="4"/>
  <c r="O3783" i="4"/>
  <c r="S3783" i="4"/>
  <c r="U3783" i="4"/>
  <c r="V3783" i="4" s="1"/>
  <c r="B3784" i="4"/>
  <c r="F3784" i="4"/>
  <c r="I3784" i="4"/>
  <c r="M3784" i="4"/>
  <c r="O3784" i="4"/>
  <c r="S3784" i="4"/>
  <c r="U3784" i="4"/>
  <c r="V3784" i="4" s="1"/>
  <c r="B3785" i="4"/>
  <c r="F3785" i="4"/>
  <c r="I3785" i="4"/>
  <c r="M3785" i="4"/>
  <c r="O3785" i="4"/>
  <c r="S3785" i="4"/>
  <c r="U3785" i="4"/>
  <c r="V3785" i="4" s="1"/>
  <c r="B3786" i="4"/>
  <c r="F3786" i="4"/>
  <c r="I3786" i="4"/>
  <c r="M3786" i="4"/>
  <c r="O3786" i="4"/>
  <c r="S3786" i="4"/>
  <c r="U3786" i="4"/>
  <c r="V3786" i="4" s="1"/>
  <c r="B3787" i="4"/>
  <c r="F3787" i="4"/>
  <c r="I3787" i="4"/>
  <c r="M3787" i="4"/>
  <c r="O3787" i="4"/>
  <c r="S3787" i="4"/>
  <c r="U3787" i="4"/>
  <c r="V3787" i="4" s="1"/>
  <c r="B3788" i="4"/>
  <c r="F3788" i="4"/>
  <c r="I3788" i="4"/>
  <c r="M3788" i="4"/>
  <c r="O3788" i="4"/>
  <c r="S3788" i="4"/>
  <c r="U3788" i="4"/>
  <c r="V3788" i="4" s="1"/>
  <c r="B3789" i="4"/>
  <c r="F3789" i="4"/>
  <c r="I3789" i="4"/>
  <c r="M3789" i="4"/>
  <c r="O3789" i="4"/>
  <c r="S3789" i="4"/>
  <c r="U3789" i="4"/>
  <c r="V3789" i="4" s="1"/>
  <c r="B3790" i="4"/>
  <c r="F3790" i="4"/>
  <c r="I3790" i="4"/>
  <c r="M3790" i="4"/>
  <c r="O3790" i="4"/>
  <c r="S3790" i="4"/>
  <c r="U3790" i="4"/>
  <c r="V3790" i="4" s="1"/>
  <c r="B3791" i="4"/>
  <c r="F3791" i="4"/>
  <c r="I3791" i="4"/>
  <c r="M3791" i="4"/>
  <c r="O3791" i="4"/>
  <c r="S3791" i="4"/>
  <c r="U3791" i="4"/>
  <c r="V3791" i="4" s="1"/>
  <c r="B3792" i="4"/>
  <c r="F3792" i="4"/>
  <c r="I3792" i="4"/>
  <c r="M3792" i="4"/>
  <c r="O3792" i="4"/>
  <c r="S3792" i="4"/>
  <c r="U3792" i="4"/>
  <c r="V3792" i="4" s="1"/>
  <c r="B3793" i="4"/>
  <c r="F3793" i="4"/>
  <c r="I3793" i="4"/>
  <c r="M3793" i="4"/>
  <c r="O3793" i="4"/>
  <c r="S3793" i="4"/>
  <c r="U3793" i="4"/>
  <c r="V3793" i="4" s="1"/>
  <c r="B3794" i="4"/>
  <c r="F3794" i="4"/>
  <c r="I3794" i="4"/>
  <c r="M3794" i="4"/>
  <c r="O3794" i="4"/>
  <c r="S3794" i="4"/>
  <c r="U3794" i="4"/>
  <c r="V3794" i="4" s="1"/>
  <c r="B3795" i="4"/>
  <c r="F3795" i="4"/>
  <c r="I3795" i="4"/>
  <c r="M3795" i="4"/>
  <c r="O3795" i="4"/>
  <c r="S3795" i="4"/>
  <c r="U3795" i="4"/>
  <c r="V3795" i="4" s="1"/>
  <c r="B3796" i="4"/>
  <c r="F3796" i="4"/>
  <c r="I3796" i="4"/>
  <c r="M3796" i="4"/>
  <c r="O3796" i="4"/>
  <c r="S3796" i="4"/>
  <c r="U3796" i="4"/>
  <c r="V3796" i="4" s="1"/>
  <c r="B3797" i="4"/>
  <c r="F3797" i="4"/>
  <c r="I3797" i="4"/>
  <c r="M3797" i="4"/>
  <c r="O3797" i="4"/>
  <c r="S3797" i="4"/>
  <c r="U3797" i="4"/>
  <c r="V3797" i="4" s="1"/>
  <c r="B3798" i="4"/>
  <c r="F3798" i="4"/>
  <c r="I3798" i="4"/>
  <c r="M3798" i="4"/>
  <c r="O3798" i="4"/>
  <c r="S3798" i="4"/>
  <c r="U3798" i="4"/>
  <c r="V3798" i="4" s="1"/>
  <c r="B3799" i="4"/>
  <c r="F3799" i="4"/>
  <c r="I3799" i="4"/>
  <c r="M3799" i="4"/>
  <c r="O3799" i="4"/>
  <c r="S3799" i="4"/>
  <c r="U3799" i="4"/>
  <c r="V3799" i="4" s="1"/>
  <c r="B3800" i="4"/>
  <c r="F3800" i="4"/>
  <c r="I3800" i="4"/>
  <c r="M3800" i="4"/>
  <c r="O3800" i="4"/>
  <c r="S3800" i="4"/>
  <c r="U3800" i="4"/>
  <c r="V3800" i="4" s="1"/>
  <c r="B3801" i="4"/>
  <c r="F3801" i="4"/>
  <c r="I3801" i="4"/>
  <c r="M3801" i="4"/>
  <c r="O3801" i="4"/>
  <c r="S3801" i="4"/>
  <c r="U3801" i="4"/>
  <c r="V3801" i="4" s="1"/>
  <c r="B3802" i="4"/>
  <c r="F3802" i="4"/>
  <c r="I3802" i="4"/>
  <c r="M3802" i="4"/>
  <c r="O3802" i="4"/>
  <c r="S3802" i="4"/>
  <c r="U3802" i="4"/>
  <c r="V3802" i="4" s="1"/>
  <c r="B3803" i="4"/>
  <c r="F3803" i="4"/>
  <c r="I3803" i="4"/>
  <c r="M3803" i="4"/>
  <c r="O3803" i="4"/>
  <c r="S3803" i="4"/>
  <c r="U3803" i="4"/>
  <c r="V3803" i="4" s="1"/>
  <c r="B3804" i="4"/>
  <c r="F3804" i="4"/>
  <c r="I3804" i="4"/>
  <c r="M3804" i="4"/>
  <c r="O3804" i="4"/>
  <c r="S3804" i="4"/>
  <c r="U3804" i="4"/>
  <c r="V3804" i="4" s="1"/>
  <c r="B3805" i="4"/>
  <c r="F3805" i="4"/>
  <c r="I3805" i="4"/>
  <c r="M3805" i="4"/>
  <c r="O3805" i="4"/>
  <c r="S3805" i="4"/>
  <c r="U3805" i="4"/>
  <c r="V3805" i="4" s="1"/>
  <c r="B3806" i="4"/>
  <c r="F3806" i="4"/>
  <c r="I3806" i="4"/>
  <c r="M3806" i="4"/>
  <c r="O3806" i="4"/>
  <c r="S3806" i="4"/>
  <c r="U3806" i="4"/>
  <c r="V3806" i="4" s="1"/>
  <c r="B3807" i="4"/>
  <c r="F3807" i="4"/>
  <c r="I3807" i="4"/>
  <c r="M3807" i="4"/>
  <c r="O3807" i="4"/>
  <c r="S3807" i="4"/>
  <c r="U3807" i="4"/>
  <c r="V3807" i="4" s="1"/>
  <c r="B3808" i="4"/>
  <c r="F3808" i="4"/>
  <c r="I3808" i="4"/>
  <c r="M3808" i="4"/>
  <c r="O3808" i="4"/>
  <c r="S3808" i="4"/>
  <c r="U3808" i="4"/>
  <c r="V3808" i="4" s="1"/>
  <c r="B3809" i="4"/>
  <c r="F3809" i="4"/>
  <c r="I3809" i="4"/>
  <c r="M3809" i="4"/>
  <c r="O3809" i="4"/>
  <c r="S3809" i="4"/>
  <c r="U3809" i="4"/>
  <c r="V3809" i="4" s="1"/>
  <c r="B3810" i="4"/>
  <c r="F3810" i="4"/>
  <c r="I3810" i="4"/>
  <c r="M3810" i="4"/>
  <c r="O3810" i="4"/>
  <c r="S3810" i="4"/>
  <c r="U3810" i="4"/>
  <c r="V3810" i="4" s="1"/>
  <c r="B3811" i="4"/>
  <c r="F3811" i="4"/>
  <c r="I3811" i="4"/>
  <c r="M3811" i="4"/>
  <c r="O3811" i="4"/>
  <c r="S3811" i="4"/>
  <c r="U3811" i="4"/>
  <c r="V3811" i="4" s="1"/>
  <c r="B3812" i="4"/>
  <c r="F3812" i="4"/>
  <c r="I3812" i="4"/>
  <c r="M3812" i="4"/>
  <c r="O3812" i="4"/>
  <c r="S3812" i="4"/>
  <c r="U3812" i="4"/>
  <c r="V3812" i="4" s="1"/>
  <c r="B3813" i="4"/>
  <c r="F3813" i="4"/>
  <c r="I3813" i="4"/>
  <c r="M3813" i="4"/>
  <c r="O3813" i="4"/>
  <c r="S3813" i="4"/>
  <c r="U3813" i="4"/>
  <c r="V3813" i="4" s="1"/>
  <c r="B3814" i="4"/>
  <c r="F3814" i="4"/>
  <c r="I3814" i="4"/>
  <c r="M3814" i="4"/>
  <c r="O3814" i="4"/>
  <c r="S3814" i="4"/>
  <c r="U3814" i="4"/>
  <c r="V3814" i="4" s="1"/>
  <c r="B3815" i="4"/>
  <c r="F3815" i="4"/>
  <c r="I3815" i="4"/>
  <c r="M3815" i="4"/>
  <c r="O3815" i="4"/>
  <c r="S3815" i="4"/>
  <c r="U3815" i="4"/>
  <c r="V3815" i="4" s="1"/>
  <c r="B3816" i="4"/>
  <c r="F3816" i="4"/>
  <c r="I3816" i="4"/>
  <c r="M3816" i="4"/>
  <c r="O3816" i="4"/>
  <c r="S3816" i="4"/>
  <c r="U3816" i="4"/>
  <c r="V3816" i="4" s="1"/>
  <c r="B3817" i="4"/>
  <c r="F3817" i="4"/>
  <c r="I3817" i="4"/>
  <c r="M3817" i="4"/>
  <c r="O3817" i="4"/>
  <c r="S3817" i="4"/>
  <c r="U3817" i="4"/>
  <c r="V3817" i="4" s="1"/>
  <c r="B3818" i="4"/>
  <c r="F3818" i="4"/>
  <c r="I3818" i="4"/>
  <c r="M3818" i="4"/>
  <c r="O3818" i="4"/>
  <c r="S3818" i="4"/>
  <c r="U3818" i="4"/>
  <c r="V3818" i="4" s="1"/>
  <c r="B3819" i="4"/>
  <c r="F3819" i="4"/>
  <c r="I3819" i="4"/>
  <c r="M3819" i="4"/>
  <c r="O3819" i="4"/>
  <c r="S3819" i="4"/>
  <c r="U3819" i="4"/>
  <c r="V3819" i="4" s="1"/>
  <c r="B3820" i="4"/>
  <c r="F3820" i="4"/>
  <c r="I3820" i="4"/>
  <c r="M3820" i="4"/>
  <c r="O3820" i="4"/>
  <c r="S3820" i="4"/>
  <c r="U3820" i="4"/>
  <c r="V3820" i="4" s="1"/>
  <c r="B3821" i="4"/>
  <c r="F3821" i="4"/>
  <c r="I3821" i="4"/>
  <c r="M3821" i="4"/>
  <c r="O3821" i="4"/>
  <c r="S3821" i="4"/>
  <c r="U3821" i="4"/>
  <c r="V3821" i="4" s="1"/>
  <c r="B3822" i="4"/>
  <c r="F3822" i="4"/>
  <c r="I3822" i="4"/>
  <c r="M3822" i="4"/>
  <c r="O3822" i="4"/>
  <c r="S3822" i="4"/>
  <c r="U3822" i="4"/>
  <c r="V3822" i="4" s="1"/>
  <c r="B3823" i="4"/>
  <c r="F3823" i="4"/>
  <c r="I3823" i="4"/>
  <c r="M3823" i="4"/>
  <c r="O3823" i="4"/>
  <c r="S3823" i="4"/>
  <c r="U3823" i="4"/>
  <c r="V3823" i="4" s="1"/>
  <c r="B3824" i="4"/>
  <c r="F3824" i="4"/>
  <c r="I3824" i="4"/>
  <c r="M3824" i="4"/>
  <c r="O3824" i="4"/>
  <c r="S3824" i="4"/>
  <c r="U3824" i="4"/>
  <c r="V3824" i="4" s="1"/>
  <c r="B3825" i="4"/>
  <c r="F3825" i="4"/>
  <c r="I3825" i="4"/>
  <c r="M3825" i="4"/>
  <c r="O3825" i="4"/>
  <c r="S3825" i="4"/>
  <c r="U3825" i="4"/>
  <c r="V3825" i="4" s="1"/>
  <c r="B3826" i="4"/>
  <c r="F3826" i="4"/>
  <c r="I3826" i="4"/>
  <c r="M3826" i="4"/>
  <c r="O3826" i="4"/>
  <c r="S3826" i="4"/>
  <c r="U3826" i="4"/>
  <c r="V3826" i="4" s="1"/>
  <c r="B3827" i="4"/>
  <c r="F3827" i="4"/>
  <c r="I3827" i="4"/>
  <c r="M3827" i="4"/>
  <c r="O3827" i="4"/>
  <c r="S3827" i="4"/>
  <c r="U3827" i="4"/>
  <c r="V3827" i="4" s="1"/>
  <c r="B3828" i="4"/>
  <c r="F3828" i="4"/>
  <c r="I3828" i="4"/>
  <c r="M3828" i="4"/>
  <c r="O3828" i="4"/>
  <c r="S3828" i="4"/>
  <c r="U3828" i="4"/>
  <c r="V3828" i="4" s="1"/>
  <c r="B3829" i="4"/>
  <c r="F3829" i="4"/>
  <c r="I3829" i="4"/>
  <c r="M3829" i="4"/>
  <c r="O3829" i="4"/>
  <c r="S3829" i="4"/>
  <c r="U3829" i="4"/>
  <c r="V3829" i="4" s="1"/>
  <c r="B3830" i="4"/>
  <c r="F3830" i="4"/>
  <c r="I3830" i="4"/>
  <c r="M3830" i="4"/>
  <c r="O3830" i="4"/>
  <c r="S3830" i="4"/>
  <c r="U3830" i="4"/>
  <c r="V3830" i="4" s="1"/>
  <c r="B3831" i="4"/>
  <c r="F3831" i="4"/>
  <c r="I3831" i="4"/>
  <c r="M3831" i="4"/>
  <c r="O3831" i="4"/>
  <c r="S3831" i="4"/>
  <c r="U3831" i="4"/>
  <c r="V3831" i="4" s="1"/>
  <c r="B3832" i="4"/>
  <c r="F3832" i="4"/>
  <c r="I3832" i="4"/>
  <c r="M3832" i="4"/>
  <c r="O3832" i="4"/>
  <c r="S3832" i="4"/>
  <c r="U3832" i="4"/>
  <c r="V3832" i="4" s="1"/>
  <c r="B3833" i="4"/>
  <c r="F3833" i="4"/>
  <c r="I3833" i="4"/>
  <c r="M3833" i="4"/>
  <c r="O3833" i="4"/>
  <c r="S3833" i="4"/>
  <c r="U3833" i="4"/>
  <c r="V3833" i="4" s="1"/>
  <c r="B3834" i="4"/>
  <c r="F3834" i="4"/>
  <c r="I3834" i="4"/>
  <c r="M3834" i="4"/>
  <c r="O3834" i="4"/>
  <c r="S3834" i="4"/>
  <c r="U3834" i="4"/>
  <c r="V3834" i="4" s="1"/>
  <c r="B3835" i="4"/>
  <c r="F3835" i="4"/>
  <c r="I3835" i="4"/>
  <c r="M3835" i="4"/>
  <c r="O3835" i="4"/>
  <c r="S3835" i="4"/>
  <c r="U3835" i="4"/>
  <c r="V3835" i="4" s="1"/>
  <c r="B3836" i="4"/>
  <c r="F3836" i="4"/>
  <c r="I3836" i="4"/>
  <c r="M3836" i="4"/>
  <c r="O3836" i="4"/>
  <c r="S3836" i="4"/>
  <c r="U3836" i="4"/>
  <c r="V3836" i="4" s="1"/>
  <c r="B3837" i="4"/>
  <c r="F3837" i="4"/>
  <c r="I3837" i="4"/>
  <c r="M3837" i="4"/>
  <c r="O3837" i="4"/>
  <c r="S3837" i="4"/>
  <c r="U3837" i="4"/>
  <c r="V3837" i="4" s="1"/>
  <c r="B3838" i="4"/>
  <c r="F3838" i="4"/>
  <c r="I3838" i="4"/>
  <c r="M3838" i="4"/>
  <c r="O3838" i="4"/>
  <c r="S3838" i="4"/>
  <c r="U3838" i="4"/>
  <c r="V3838" i="4" s="1"/>
  <c r="B3839" i="4"/>
  <c r="F3839" i="4"/>
  <c r="I3839" i="4"/>
  <c r="M3839" i="4"/>
  <c r="O3839" i="4"/>
  <c r="S3839" i="4"/>
  <c r="U3839" i="4"/>
  <c r="V3839" i="4" s="1"/>
  <c r="B3840" i="4"/>
  <c r="F3840" i="4"/>
  <c r="I3840" i="4"/>
  <c r="M3840" i="4"/>
  <c r="O3840" i="4"/>
  <c r="S3840" i="4"/>
  <c r="U3840" i="4"/>
  <c r="V3840" i="4" s="1"/>
  <c r="B3841" i="4"/>
  <c r="F3841" i="4"/>
  <c r="I3841" i="4"/>
  <c r="M3841" i="4"/>
  <c r="O3841" i="4"/>
  <c r="S3841" i="4"/>
  <c r="U3841" i="4"/>
  <c r="V3841" i="4" s="1"/>
  <c r="B3842" i="4"/>
  <c r="F3842" i="4"/>
  <c r="I3842" i="4"/>
  <c r="M3842" i="4"/>
  <c r="O3842" i="4"/>
  <c r="S3842" i="4"/>
  <c r="U3842" i="4"/>
  <c r="V3842" i="4" s="1"/>
  <c r="B3843" i="4"/>
  <c r="F3843" i="4"/>
  <c r="I3843" i="4"/>
  <c r="M3843" i="4"/>
  <c r="O3843" i="4"/>
  <c r="S3843" i="4"/>
  <c r="U3843" i="4"/>
  <c r="V3843" i="4" s="1"/>
  <c r="B3844" i="4"/>
  <c r="F3844" i="4"/>
  <c r="I3844" i="4"/>
  <c r="M3844" i="4"/>
  <c r="O3844" i="4"/>
  <c r="S3844" i="4"/>
  <c r="U3844" i="4"/>
  <c r="V3844" i="4" s="1"/>
  <c r="B3845" i="4"/>
  <c r="F3845" i="4"/>
  <c r="I3845" i="4"/>
  <c r="M3845" i="4"/>
  <c r="O3845" i="4"/>
  <c r="S3845" i="4"/>
  <c r="U3845" i="4"/>
  <c r="V3845" i="4" s="1"/>
  <c r="B3846" i="4"/>
  <c r="F3846" i="4"/>
  <c r="I3846" i="4"/>
  <c r="M3846" i="4"/>
  <c r="O3846" i="4"/>
  <c r="S3846" i="4"/>
  <c r="U3846" i="4"/>
  <c r="V3846" i="4" s="1"/>
  <c r="B3847" i="4"/>
  <c r="F3847" i="4"/>
  <c r="I3847" i="4"/>
  <c r="M3847" i="4"/>
  <c r="O3847" i="4"/>
  <c r="S3847" i="4"/>
  <c r="U3847" i="4"/>
  <c r="V3847" i="4" s="1"/>
  <c r="B3848" i="4"/>
  <c r="F3848" i="4"/>
  <c r="I3848" i="4"/>
  <c r="M3848" i="4"/>
  <c r="O3848" i="4"/>
  <c r="S3848" i="4"/>
  <c r="U3848" i="4"/>
  <c r="V3848" i="4" s="1"/>
  <c r="B3849" i="4"/>
  <c r="F3849" i="4"/>
  <c r="I3849" i="4"/>
  <c r="M3849" i="4"/>
  <c r="O3849" i="4"/>
  <c r="S3849" i="4"/>
  <c r="U3849" i="4"/>
  <c r="V3849" i="4" s="1"/>
  <c r="B3850" i="4"/>
  <c r="F3850" i="4"/>
  <c r="I3850" i="4"/>
  <c r="M3850" i="4"/>
  <c r="O3850" i="4"/>
  <c r="S3850" i="4"/>
  <c r="U3850" i="4"/>
  <c r="V3850" i="4" s="1"/>
  <c r="B3851" i="4"/>
  <c r="F3851" i="4"/>
  <c r="I3851" i="4"/>
  <c r="M3851" i="4"/>
  <c r="O3851" i="4"/>
  <c r="S3851" i="4"/>
  <c r="U3851" i="4"/>
  <c r="V3851" i="4" s="1"/>
  <c r="B3852" i="4"/>
  <c r="F3852" i="4"/>
  <c r="I3852" i="4"/>
  <c r="M3852" i="4"/>
  <c r="O3852" i="4"/>
  <c r="S3852" i="4"/>
  <c r="U3852" i="4"/>
  <c r="V3852" i="4" s="1"/>
  <c r="B3853" i="4"/>
  <c r="F3853" i="4"/>
  <c r="I3853" i="4"/>
  <c r="M3853" i="4"/>
  <c r="O3853" i="4"/>
  <c r="S3853" i="4"/>
  <c r="U3853" i="4"/>
  <c r="V3853" i="4" s="1"/>
  <c r="B3854" i="4"/>
  <c r="F3854" i="4"/>
  <c r="I3854" i="4"/>
  <c r="M3854" i="4"/>
  <c r="O3854" i="4"/>
  <c r="S3854" i="4"/>
  <c r="U3854" i="4"/>
  <c r="V3854" i="4" s="1"/>
  <c r="B3855" i="4"/>
  <c r="F3855" i="4"/>
  <c r="I3855" i="4"/>
  <c r="M3855" i="4"/>
  <c r="O3855" i="4"/>
  <c r="S3855" i="4"/>
  <c r="U3855" i="4"/>
  <c r="V3855" i="4" s="1"/>
  <c r="B3856" i="4"/>
  <c r="F3856" i="4"/>
  <c r="I3856" i="4"/>
  <c r="M3856" i="4"/>
  <c r="O3856" i="4"/>
  <c r="S3856" i="4"/>
  <c r="U3856" i="4"/>
  <c r="V3856" i="4" s="1"/>
  <c r="B3857" i="4"/>
  <c r="F3857" i="4"/>
  <c r="I3857" i="4"/>
  <c r="M3857" i="4"/>
  <c r="O3857" i="4"/>
  <c r="S3857" i="4"/>
  <c r="U3857" i="4"/>
  <c r="V3857" i="4" s="1"/>
  <c r="B3858" i="4"/>
  <c r="F3858" i="4"/>
  <c r="I3858" i="4"/>
  <c r="M3858" i="4"/>
  <c r="O3858" i="4"/>
  <c r="S3858" i="4"/>
  <c r="U3858" i="4"/>
  <c r="V3858" i="4" s="1"/>
  <c r="B3859" i="4"/>
  <c r="F3859" i="4"/>
  <c r="I3859" i="4"/>
  <c r="M3859" i="4"/>
  <c r="O3859" i="4"/>
  <c r="S3859" i="4"/>
  <c r="U3859" i="4"/>
  <c r="V3859" i="4" s="1"/>
  <c r="B3860" i="4"/>
  <c r="F3860" i="4"/>
  <c r="I3860" i="4"/>
  <c r="M3860" i="4"/>
  <c r="O3860" i="4"/>
  <c r="S3860" i="4"/>
  <c r="U3860" i="4"/>
  <c r="V3860" i="4" s="1"/>
  <c r="B3861" i="4"/>
  <c r="F3861" i="4"/>
  <c r="I3861" i="4"/>
  <c r="M3861" i="4"/>
  <c r="O3861" i="4"/>
  <c r="S3861" i="4"/>
  <c r="U3861" i="4"/>
  <c r="V3861" i="4" s="1"/>
  <c r="B3862" i="4"/>
  <c r="F3862" i="4"/>
  <c r="I3862" i="4"/>
  <c r="M3862" i="4"/>
  <c r="O3862" i="4"/>
  <c r="S3862" i="4"/>
  <c r="U3862" i="4"/>
  <c r="V3862" i="4" s="1"/>
  <c r="B3863" i="4"/>
  <c r="F3863" i="4"/>
  <c r="I3863" i="4"/>
  <c r="M3863" i="4"/>
  <c r="O3863" i="4"/>
  <c r="S3863" i="4"/>
  <c r="U3863" i="4"/>
  <c r="V3863" i="4" s="1"/>
  <c r="B3864" i="4"/>
  <c r="F3864" i="4"/>
  <c r="I3864" i="4"/>
  <c r="M3864" i="4"/>
  <c r="O3864" i="4"/>
  <c r="S3864" i="4"/>
  <c r="U3864" i="4"/>
  <c r="V3864" i="4" s="1"/>
  <c r="B3865" i="4"/>
  <c r="F3865" i="4"/>
  <c r="I3865" i="4"/>
  <c r="M3865" i="4"/>
  <c r="O3865" i="4"/>
  <c r="S3865" i="4"/>
  <c r="U3865" i="4"/>
  <c r="V3865" i="4" s="1"/>
  <c r="B3866" i="4"/>
  <c r="F3866" i="4"/>
  <c r="I3866" i="4"/>
  <c r="M3866" i="4"/>
  <c r="O3866" i="4"/>
  <c r="S3866" i="4"/>
  <c r="U3866" i="4"/>
  <c r="V3866" i="4" s="1"/>
  <c r="B3867" i="4"/>
  <c r="F3867" i="4"/>
  <c r="I3867" i="4"/>
  <c r="M3867" i="4"/>
  <c r="O3867" i="4"/>
  <c r="S3867" i="4"/>
  <c r="U3867" i="4"/>
  <c r="V3867" i="4" s="1"/>
  <c r="B3868" i="4"/>
  <c r="F3868" i="4"/>
  <c r="I3868" i="4"/>
  <c r="M3868" i="4"/>
  <c r="O3868" i="4"/>
  <c r="S3868" i="4"/>
  <c r="U3868" i="4"/>
  <c r="V3868" i="4" s="1"/>
  <c r="B3869" i="4"/>
  <c r="F3869" i="4"/>
  <c r="I3869" i="4"/>
  <c r="M3869" i="4"/>
  <c r="O3869" i="4"/>
  <c r="S3869" i="4"/>
  <c r="U3869" i="4"/>
  <c r="V3869" i="4" s="1"/>
  <c r="B3870" i="4"/>
  <c r="F3870" i="4"/>
  <c r="I3870" i="4"/>
  <c r="M3870" i="4"/>
  <c r="O3870" i="4"/>
  <c r="S3870" i="4"/>
  <c r="U3870" i="4"/>
  <c r="V3870" i="4" s="1"/>
  <c r="B3871" i="4"/>
  <c r="F3871" i="4"/>
  <c r="I3871" i="4"/>
  <c r="M3871" i="4"/>
  <c r="O3871" i="4"/>
  <c r="S3871" i="4"/>
  <c r="U3871" i="4"/>
  <c r="V3871" i="4" s="1"/>
  <c r="B3872" i="4"/>
  <c r="F3872" i="4"/>
  <c r="I3872" i="4"/>
  <c r="M3872" i="4"/>
  <c r="O3872" i="4"/>
  <c r="S3872" i="4"/>
  <c r="U3872" i="4"/>
  <c r="V3872" i="4" s="1"/>
  <c r="B3873" i="4"/>
  <c r="F3873" i="4"/>
  <c r="I3873" i="4"/>
  <c r="M3873" i="4"/>
  <c r="O3873" i="4"/>
  <c r="S3873" i="4"/>
  <c r="U3873" i="4"/>
  <c r="V3873" i="4" s="1"/>
  <c r="B3874" i="4"/>
  <c r="F3874" i="4"/>
  <c r="I3874" i="4"/>
  <c r="M3874" i="4"/>
  <c r="O3874" i="4"/>
  <c r="S3874" i="4"/>
  <c r="U3874" i="4"/>
  <c r="V3874" i="4" s="1"/>
  <c r="B3875" i="4"/>
  <c r="F3875" i="4"/>
  <c r="I3875" i="4"/>
  <c r="M3875" i="4"/>
  <c r="O3875" i="4"/>
  <c r="S3875" i="4"/>
  <c r="U3875" i="4"/>
  <c r="V3875" i="4" s="1"/>
  <c r="B3876" i="4"/>
  <c r="F3876" i="4"/>
  <c r="I3876" i="4"/>
  <c r="M3876" i="4"/>
  <c r="O3876" i="4"/>
  <c r="S3876" i="4"/>
  <c r="U3876" i="4"/>
  <c r="V3876" i="4" s="1"/>
  <c r="B3877" i="4"/>
  <c r="F3877" i="4"/>
  <c r="I3877" i="4"/>
  <c r="M3877" i="4"/>
  <c r="O3877" i="4"/>
  <c r="S3877" i="4"/>
  <c r="U3877" i="4"/>
  <c r="V3877" i="4" s="1"/>
  <c r="B3878" i="4"/>
  <c r="F3878" i="4"/>
  <c r="I3878" i="4"/>
  <c r="M3878" i="4"/>
  <c r="O3878" i="4"/>
  <c r="S3878" i="4"/>
  <c r="U3878" i="4"/>
  <c r="V3878" i="4" s="1"/>
  <c r="B3879" i="4"/>
  <c r="F3879" i="4"/>
  <c r="I3879" i="4"/>
  <c r="M3879" i="4"/>
  <c r="O3879" i="4"/>
  <c r="S3879" i="4"/>
  <c r="U3879" i="4"/>
  <c r="V3879" i="4" s="1"/>
  <c r="B3880" i="4"/>
  <c r="F3880" i="4"/>
  <c r="I3880" i="4"/>
  <c r="M3880" i="4"/>
  <c r="O3880" i="4"/>
  <c r="S3880" i="4"/>
  <c r="U3880" i="4"/>
  <c r="V3880" i="4" s="1"/>
  <c r="B3881" i="4"/>
  <c r="F3881" i="4"/>
  <c r="I3881" i="4"/>
  <c r="M3881" i="4"/>
  <c r="O3881" i="4"/>
  <c r="S3881" i="4"/>
  <c r="U3881" i="4"/>
  <c r="V3881" i="4" s="1"/>
  <c r="B3882" i="4"/>
  <c r="F3882" i="4"/>
  <c r="I3882" i="4"/>
  <c r="M3882" i="4"/>
  <c r="O3882" i="4"/>
  <c r="S3882" i="4"/>
  <c r="U3882" i="4"/>
  <c r="V3882" i="4" s="1"/>
  <c r="B3883" i="4"/>
  <c r="F3883" i="4"/>
  <c r="I3883" i="4"/>
  <c r="M3883" i="4"/>
  <c r="O3883" i="4"/>
  <c r="S3883" i="4"/>
  <c r="U3883" i="4"/>
  <c r="V3883" i="4" s="1"/>
  <c r="B3884" i="4"/>
  <c r="F3884" i="4"/>
  <c r="I3884" i="4"/>
  <c r="M3884" i="4"/>
  <c r="O3884" i="4"/>
  <c r="S3884" i="4"/>
  <c r="U3884" i="4"/>
  <c r="V3884" i="4" s="1"/>
  <c r="B3885" i="4"/>
  <c r="F3885" i="4"/>
  <c r="I3885" i="4"/>
  <c r="M3885" i="4"/>
  <c r="O3885" i="4"/>
  <c r="S3885" i="4"/>
  <c r="U3885" i="4"/>
  <c r="V3885" i="4" s="1"/>
  <c r="B3886" i="4"/>
  <c r="F3886" i="4"/>
  <c r="I3886" i="4"/>
  <c r="M3886" i="4"/>
  <c r="O3886" i="4"/>
  <c r="S3886" i="4"/>
  <c r="U3886" i="4"/>
  <c r="V3886" i="4" s="1"/>
  <c r="B3887" i="4"/>
  <c r="F3887" i="4"/>
  <c r="I3887" i="4"/>
  <c r="M3887" i="4"/>
  <c r="O3887" i="4"/>
  <c r="S3887" i="4"/>
  <c r="U3887" i="4"/>
  <c r="V3887" i="4" s="1"/>
  <c r="B3888" i="4"/>
  <c r="F3888" i="4"/>
  <c r="I3888" i="4"/>
  <c r="M3888" i="4"/>
  <c r="O3888" i="4"/>
  <c r="S3888" i="4"/>
  <c r="U3888" i="4"/>
  <c r="V3888" i="4" s="1"/>
  <c r="B3889" i="4"/>
  <c r="F3889" i="4"/>
  <c r="I3889" i="4"/>
  <c r="M3889" i="4"/>
  <c r="O3889" i="4"/>
  <c r="S3889" i="4"/>
  <c r="U3889" i="4"/>
  <c r="V3889" i="4" s="1"/>
  <c r="B3890" i="4"/>
  <c r="F3890" i="4"/>
  <c r="I3890" i="4"/>
  <c r="M3890" i="4"/>
  <c r="O3890" i="4"/>
  <c r="S3890" i="4"/>
  <c r="U3890" i="4"/>
  <c r="V3890" i="4" s="1"/>
  <c r="B3891" i="4"/>
  <c r="F3891" i="4"/>
  <c r="I3891" i="4"/>
  <c r="M3891" i="4"/>
  <c r="O3891" i="4"/>
  <c r="S3891" i="4"/>
  <c r="U3891" i="4"/>
  <c r="V3891" i="4" s="1"/>
  <c r="B3892" i="4"/>
  <c r="F3892" i="4"/>
  <c r="I3892" i="4"/>
  <c r="M3892" i="4"/>
  <c r="O3892" i="4"/>
  <c r="S3892" i="4"/>
  <c r="U3892" i="4"/>
  <c r="V3892" i="4" s="1"/>
  <c r="B3893" i="4"/>
  <c r="F3893" i="4"/>
  <c r="I3893" i="4"/>
  <c r="M3893" i="4"/>
  <c r="O3893" i="4"/>
  <c r="S3893" i="4"/>
  <c r="U3893" i="4"/>
  <c r="V3893" i="4" s="1"/>
  <c r="B3894" i="4"/>
  <c r="F3894" i="4"/>
  <c r="I3894" i="4"/>
  <c r="M3894" i="4"/>
  <c r="O3894" i="4"/>
  <c r="S3894" i="4"/>
  <c r="U3894" i="4"/>
  <c r="V3894" i="4" s="1"/>
  <c r="B3895" i="4"/>
  <c r="F3895" i="4"/>
  <c r="I3895" i="4"/>
  <c r="M3895" i="4"/>
  <c r="O3895" i="4"/>
  <c r="S3895" i="4"/>
  <c r="U3895" i="4"/>
  <c r="V3895" i="4" s="1"/>
  <c r="B3896" i="4"/>
  <c r="F3896" i="4"/>
  <c r="I3896" i="4"/>
  <c r="M3896" i="4"/>
  <c r="O3896" i="4"/>
  <c r="S3896" i="4"/>
  <c r="U3896" i="4"/>
  <c r="V3896" i="4" s="1"/>
  <c r="B3897" i="4"/>
  <c r="F3897" i="4"/>
  <c r="I3897" i="4"/>
  <c r="M3897" i="4"/>
  <c r="O3897" i="4"/>
  <c r="S3897" i="4"/>
  <c r="U3897" i="4"/>
  <c r="V3897" i="4" s="1"/>
  <c r="B3898" i="4"/>
  <c r="F3898" i="4"/>
  <c r="I3898" i="4"/>
  <c r="M3898" i="4"/>
  <c r="O3898" i="4"/>
  <c r="S3898" i="4"/>
  <c r="U3898" i="4"/>
  <c r="V3898" i="4" s="1"/>
  <c r="B3899" i="4"/>
  <c r="F3899" i="4"/>
  <c r="I3899" i="4"/>
  <c r="M3899" i="4"/>
  <c r="O3899" i="4"/>
  <c r="S3899" i="4"/>
  <c r="U3899" i="4"/>
  <c r="V3899" i="4" s="1"/>
  <c r="B3900" i="4"/>
  <c r="F3900" i="4"/>
  <c r="I3900" i="4"/>
  <c r="M3900" i="4"/>
  <c r="O3900" i="4"/>
  <c r="S3900" i="4"/>
  <c r="U3900" i="4"/>
  <c r="V3900" i="4" s="1"/>
  <c r="B3901" i="4"/>
  <c r="F3901" i="4"/>
  <c r="I3901" i="4"/>
  <c r="M3901" i="4"/>
  <c r="O3901" i="4"/>
  <c r="S3901" i="4"/>
  <c r="U3901" i="4"/>
  <c r="V3901" i="4" s="1"/>
  <c r="B3902" i="4"/>
  <c r="F3902" i="4"/>
  <c r="I3902" i="4"/>
  <c r="M3902" i="4"/>
  <c r="O3902" i="4"/>
  <c r="S3902" i="4"/>
  <c r="U3902" i="4"/>
  <c r="V3902" i="4" s="1"/>
  <c r="B3903" i="4"/>
  <c r="F3903" i="4"/>
  <c r="I3903" i="4"/>
  <c r="M3903" i="4"/>
  <c r="O3903" i="4"/>
  <c r="S3903" i="4"/>
  <c r="U3903" i="4"/>
  <c r="V3903" i="4" s="1"/>
  <c r="B3904" i="4"/>
  <c r="F3904" i="4"/>
  <c r="I3904" i="4"/>
  <c r="M3904" i="4"/>
  <c r="O3904" i="4"/>
  <c r="S3904" i="4"/>
  <c r="U3904" i="4"/>
  <c r="V3904" i="4" s="1"/>
  <c r="B3905" i="4"/>
  <c r="F3905" i="4"/>
  <c r="I3905" i="4"/>
  <c r="M3905" i="4"/>
  <c r="O3905" i="4"/>
  <c r="S3905" i="4"/>
  <c r="U3905" i="4"/>
  <c r="V3905" i="4" s="1"/>
  <c r="B3906" i="4"/>
  <c r="F3906" i="4"/>
  <c r="I3906" i="4"/>
  <c r="M3906" i="4"/>
  <c r="O3906" i="4"/>
  <c r="S3906" i="4"/>
  <c r="U3906" i="4"/>
  <c r="V3906" i="4" s="1"/>
  <c r="B3907" i="4"/>
  <c r="F3907" i="4"/>
  <c r="I3907" i="4"/>
  <c r="M3907" i="4"/>
  <c r="O3907" i="4"/>
  <c r="S3907" i="4"/>
  <c r="U3907" i="4"/>
  <c r="V3907" i="4" s="1"/>
  <c r="B3908" i="4"/>
  <c r="F3908" i="4"/>
  <c r="I3908" i="4"/>
  <c r="M3908" i="4"/>
  <c r="O3908" i="4"/>
  <c r="S3908" i="4"/>
  <c r="U3908" i="4"/>
  <c r="V3908" i="4" s="1"/>
  <c r="B3909" i="4"/>
  <c r="F3909" i="4"/>
  <c r="I3909" i="4"/>
  <c r="M3909" i="4"/>
  <c r="O3909" i="4"/>
  <c r="S3909" i="4"/>
  <c r="U3909" i="4"/>
  <c r="V3909" i="4" s="1"/>
  <c r="B3910" i="4"/>
  <c r="F3910" i="4"/>
  <c r="I3910" i="4"/>
  <c r="M3910" i="4"/>
  <c r="O3910" i="4"/>
  <c r="S3910" i="4"/>
  <c r="U3910" i="4"/>
  <c r="V3910" i="4" s="1"/>
  <c r="B3911" i="4"/>
  <c r="F3911" i="4"/>
  <c r="I3911" i="4"/>
  <c r="M3911" i="4"/>
  <c r="O3911" i="4"/>
  <c r="S3911" i="4"/>
  <c r="U3911" i="4"/>
  <c r="V3911" i="4" s="1"/>
  <c r="B3912" i="4"/>
  <c r="F3912" i="4"/>
  <c r="I3912" i="4"/>
  <c r="M3912" i="4"/>
  <c r="O3912" i="4"/>
  <c r="S3912" i="4"/>
  <c r="U3912" i="4"/>
  <c r="V3912" i="4" s="1"/>
  <c r="B3913" i="4"/>
  <c r="F3913" i="4"/>
  <c r="I3913" i="4"/>
  <c r="M3913" i="4"/>
  <c r="O3913" i="4"/>
  <c r="S3913" i="4"/>
  <c r="U3913" i="4"/>
  <c r="V3913" i="4" s="1"/>
  <c r="B3914" i="4"/>
  <c r="F3914" i="4"/>
  <c r="I3914" i="4"/>
  <c r="M3914" i="4"/>
  <c r="O3914" i="4"/>
  <c r="S3914" i="4"/>
  <c r="U3914" i="4"/>
  <c r="V3914" i="4" s="1"/>
  <c r="B3915" i="4"/>
  <c r="F3915" i="4"/>
  <c r="I3915" i="4"/>
  <c r="M3915" i="4"/>
  <c r="O3915" i="4"/>
  <c r="S3915" i="4"/>
  <c r="U3915" i="4"/>
  <c r="V3915" i="4" s="1"/>
  <c r="B3916" i="4"/>
  <c r="F3916" i="4"/>
  <c r="I3916" i="4"/>
  <c r="M3916" i="4"/>
  <c r="O3916" i="4"/>
  <c r="S3916" i="4"/>
  <c r="U3916" i="4"/>
  <c r="V3916" i="4" s="1"/>
  <c r="B3917" i="4"/>
  <c r="F3917" i="4"/>
  <c r="I3917" i="4"/>
  <c r="M3917" i="4"/>
  <c r="O3917" i="4"/>
  <c r="S3917" i="4"/>
  <c r="U3917" i="4"/>
  <c r="V3917" i="4" s="1"/>
  <c r="B3918" i="4"/>
  <c r="F3918" i="4"/>
  <c r="I3918" i="4"/>
  <c r="M3918" i="4"/>
  <c r="O3918" i="4"/>
  <c r="S3918" i="4"/>
  <c r="U3918" i="4"/>
  <c r="V3918" i="4" s="1"/>
  <c r="B3919" i="4"/>
  <c r="F3919" i="4"/>
  <c r="I3919" i="4"/>
  <c r="M3919" i="4"/>
  <c r="O3919" i="4"/>
  <c r="S3919" i="4"/>
  <c r="U3919" i="4"/>
  <c r="V3919" i="4" s="1"/>
  <c r="B3920" i="4"/>
  <c r="F3920" i="4"/>
  <c r="I3920" i="4"/>
  <c r="M3920" i="4"/>
  <c r="O3920" i="4"/>
  <c r="S3920" i="4"/>
  <c r="U3920" i="4"/>
  <c r="V3920" i="4" s="1"/>
  <c r="B3921" i="4"/>
  <c r="F3921" i="4"/>
  <c r="I3921" i="4"/>
  <c r="M3921" i="4"/>
  <c r="O3921" i="4"/>
  <c r="S3921" i="4"/>
  <c r="U3921" i="4"/>
  <c r="V3921" i="4" s="1"/>
  <c r="B3922" i="4"/>
  <c r="F3922" i="4"/>
  <c r="I3922" i="4"/>
  <c r="M3922" i="4"/>
  <c r="O3922" i="4"/>
  <c r="S3922" i="4"/>
  <c r="U3922" i="4"/>
  <c r="V3922" i="4" s="1"/>
  <c r="B3923" i="4"/>
  <c r="F3923" i="4"/>
  <c r="I3923" i="4"/>
  <c r="M3923" i="4"/>
  <c r="O3923" i="4"/>
  <c r="S3923" i="4"/>
  <c r="U3923" i="4"/>
  <c r="V3923" i="4" s="1"/>
  <c r="B3924" i="4"/>
  <c r="F3924" i="4"/>
  <c r="I3924" i="4"/>
  <c r="M3924" i="4"/>
  <c r="O3924" i="4"/>
  <c r="S3924" i="4"/>
  <c r="U3924" i="4"/>
  <c r="V3924" i="4" s="1"/>
  <c r="B3925" i="4"/>
  <c r="F3925" i="4"/>
  <c r="I3925" i="4"/>
  <c r="M3925" i="4"/>
  <c r="O3925" i="4"/>
  <c r="S3925" i="4"/>
  <c r="U3925" i="4"/>
  <c r="V3925" i="4" s="1"/>
  <c r="B3926" i="4"/>
  <c r="F3926" i="4"/>
  <c r="I3926" i="4"/>
  <c r="M3926" i="4"/>
  <c r="O3926" i="4"/>
  <c r="S3926" i="4"/>
  <c r="U3926" i="4"/>
  <c r="V3926" i="4" s="1"/>
  <c r="B3927" i="4"/>
  <c r="F3927" i="4"/>
  <c r="I3927" i="4"/>
  <c r="M3927" i="4"/>
  <c r="O3927" i="4"/>
  <c r="S3927" i="4"/>
  <c r="U3927" i="4"/>
  <c r="V3927" i="4" s="1"/>
  <c r="B3928" i="4"/>
  <c r="F3928" i="4"/>
  <c r="I3928" i="4"/>
  <c r="M3928" i="4"/>
  <c r="O3928" i="4"/>
  <c r="S3928" i="4"/>
  <c r="U3928" i="4"/>
  <c r="V3928" i="4" s="1"/>
  <c r="B3929" i="4"/>
  <c r="F3929" i="4"/>
  <c r="I3929" i="4"/>
  <c r="M3929" i="4"/>
  <c r="O3929" i="4"/>
  <c r="S3929" i="4"/>
  <c r="U3929" i="4"/>
  <c r="V3929" i="4" s="1"/>
  <c r="B3930" i="4"/>
  <c r="F3930" i="4"/>
  <c r="I3930" i="4"/>
  <c r="M3930" i="4"/>
  <c r="O3930" i="4"/>
  <c r="S3930" i="4"/>
  <c r="U3930" i="4"/>
  <c r="V3930" i="4" s="1"/>
  <c r="B3931" i="4"/>
  <c r="F3931" i="4"/>
  <c r="I3931" i="4"/>
  <c r="M3931" i="4"/>
  <c r="O3931" i="4"/>
  <c r="S3931" i="4"/>
  <c r="U3931" i="4"/>
  <c r="V3931" i="4" s="1"/>
  <c r="B3932" i="4"/>
  <c r="F3932" i="4"/>
  <c r="I3932" i="4"/>
  <c r="M3932" i="4"/>
  <c r="O3932" i="4"/>
  <c r="S3932" i="4"/>
  <c r="U3932" i="4"/>
  <c r="V3932" i="4" s="1"/>
  <c r="B3933" i="4"/>
  <c r="F3933" i="4"/>
  <c r="I3933" i="4"/>
  <c r="M3933" i="4"/>
  <c r="O3933" i="4"/>
  <c r="S3933" i="4"/>
  <c r="U3933" i="4"/>
  <c r="V3933" i="4" s="1"/>
  <c r="B3934" i="4"/>
  <c r="F3934" i="4"/>
  <c r="I3934" i="4"/>
  <c r="M3934" i="4"/>
  <c r="O3934" i="4"/>
  <c r="S3934" i="4"/>
  <c r="U3934" i="4"/>
  <c r="V3934" i="4" s="1"/>
  <c r="B3935" i="4"/>
  <c r="F3935" i="4"/>
  <c r="I3935" i="4"/>
  <c r="M3935" i="4"/>
  <c r="O3935" i="4"/>
  <c r="S3935" i="4"/>
  <c r="U3935" i="4"/>
  <c r="V3935" i="4" s="1"/>
  <c r="B3936" i="4"/>
  <c r="F3936" i="4"/>
  <c r="I3936" i="4"/>
  <c r="M3936" i="4"/>
  <c r="O3936" i="4"/>
  <c r="S3936" i="4"/>
  <c r="U3936" i="4"/>
  <c r="V3936" i="4" s="1"/>
  <c r="B3937" i="4"/>
  <c r="F3937" i="4"/>
  <c r="I3937" i="4"/>
  <c r="M3937" i="4"/>
  <c r="O3937" i="4"/>
  <c r="S3937" i="4"/>
  <c r="U3937" i="4"/>
  <c r="V3937" i="4" s="1"/>
  <c r="B3938" i="4"/>
  <c r="F3938" i="4"/>
  <c r="I3938" i="4"/>
  <c r="M3938" i="4"/>
  <c r="O3938" i="4"/>
  <c r="S3938" i="4"/>
  <c r="U3938" i="4"/>
  <c r="V3938" i="4" s="1"/>
  <c r="B3939" i="4"/>
  <c r="F3939" i="4"/>
  <c r="I3939" i="4"/>
  <c r="M3939" i="4"/>
  <c r="O3939" i="4"/>
  <c r="S3939" i="4"/>
  <c r="U3939" i="4"/>
  <c r="V3939" i="4" s="1"/>
  <c r="B3940" i="4"/>
  <c r="F3940" i="4"/>
  <c r="I3940" i="4"/>
  <c r="M3940" i="4"/>
  <c r="O3940" i="4"/>
  <c r="S3940" i="4"/>
  <c r="U3940" i="4"/>
  <c r="V3940" i="4" s="1"/>
  <c r="B3941" i="4"/>
  <c r="F3941" i="4"/>
  <c r="I3941" i="4"/>
  <c r="M3941" i="4"/>
  <c r="O3941" i="4"/>
  <c r="S3941" i="4"/>
  <c r="U3941" i="4"/>
  <c r="V3941" i="4" s="1"/>
  <c r="B3942" i="4"/>
  <c r="F3942" i="4"/>
  <c r="I3942" i="4"/>
  <c r="M3942" i="4"/>
  <c r="O3942" i="4"/>
  <c r="S3942" i="4"/>
  <c r="U3942" i="4"/>
  <c r="V3942" i="4" s="1"/>
  <c r="B3943" i="4"/>
  <c r="F3943" i="4"/>
  <c r="I3943" i="4"/>
  <c r="M3943" i="4"/>
  <c r="O3943" i="4"/>
  <c r="S3943" i="4"/>
  <c r="U3943" i="4"/>
  <c r="V3943" i="4" s="1"/>
  <c r="B3944" i="4"/>
  <c r="F3944" i="4"/>
  <c r="I3944" i="4"/>
  <c r="M3944" i="4"/>
  <c r="O3944" i="4"/>
  <c r="S3944" i="4"/>
  <c r="U3944" i="4"/>
  <c r="V3944" i="4" s="1"/>
  <c r="B3945" i="4"/>
  <c r="F3945" i="4"/>
  <c r="I3945" i="4"/>
  <c r="M3945" i="4"/>
  <c r="O3945" i="4"/>
  <c r="S3945" i="4"/>
  <c r="U3945" i="4"/>
  <c r="V3945" i="4" s="1"/>
  <c r="B3946" i="4"/>
  <c r="F3946" i="4"/>
  <c r="I3946" i="4"/>
  <c r="M3946" i="4"/>
  <c r="O3946" i="4"/>
  <c r="S3946" i="4"/>
  <c r="U3946" i="4"/>
  <c r="V3946" i="4" s="1"/>
  <c r="B3947" i="4"/>
  <c r="F3947" i="4"/>
  <c r="I3947" i="4"/>
  <c r="M3947" i="4"/>
  <c r="O3947" i="4"/>
  <c r="S3947" i="4"/>
  <c r="U3947" i="4"/>
  <c r="V3947" i="4" s="1"/>
  <c r="B3948" i="4"/>
  <c r="F3948" i="4"/>
  <c r="I3948" i="4"/>
  <c r="M3948" i="4"/>
  <c r="O3948" i="4"/>
  <c r="S3948" i="4"/>
  <c r="U3948" i="4"/>
  <c r="V3948" i="4" s="1"/>
  <c r="B3949" i="4"/>
  <c r="F3949" i="4"/>
  <c r="I3949" i="4"/>
  <c r="M3949" i="4"/>
  <c r="O3949" i="4"/>
  <c r="S3949" i="4"/>
  <c r="U3949" i="4"/>
  <c r="V3949" i="4" s="1"/>
  <c r="B3950" i="4"/>
  <c r="F3950" i="4"/>
  <c r="I3950" i="4"/>
  <c r="M3950" i="4"/>
  <c r="O3950" i="4"/>
  <c r="S3950" i="4"/>
  <c r="U3950" i="4"/>
  <c r="V3950" i="4" s="1"/>
  <c r="B3951" i="4"/>
  <c r="F3951" i="4"/>
  <c r="I3951" i="4"/>
  <c r="M3951" i="4"/>
  <c r="O3951" i="4"/>
  <c r="S3951" i="4"/>
  <c r="U3951" i="4"/>
  <c r="V3951" i="4" s="1"/>
  <c r="B3952" i="4"/>
  <c r="F3952" i="4"/>
  <c r="I3952" i="4"/>
  <c r="M3952" i="4"/>
  <c r="O3952" i="4"/>
  <c r="S3952" i="4"/>
  <c r="U3952" i="4"/>
  <c r="V3952" i="4" s="1"/>
  <c r="B3953" i="4"/>
  <c r="F3953" i="4"/>
  <c r="I3953" i="4"/>
  <c r="M3953" i="4"/>
  <c r="O3953" i="4"/>
  <c r="S3953" i="4"/>
  <c r="U3953" i="4"/>
  <c r="V3953" i="4" s="1"/>
  <c r="B3954" i="4"/>
  <c r="F3954" i="4"/>
  <c r="I3954" i="4"/>
  <c r="M3954" i="4"/>
  <c r="O3954" i="4"/>
  <c r="S3954" i="4"/>
  <c r="U3954" i="4"/>
  <c r="V3954" i="4" s="1"/>
  <c r="B3955" i="4"/>
  <c r="F3955" i="4"/>
  <c r="I3955" i="4"/>
  <c r="M3955" i="4"/>
  <c r="O3955" i="4"/>
  <c r="S3955" i="4"/>
  <c r="U3955" i="4"/>
  <c r="V3955" i="4" s="1"/>
  <c r="B3956" i="4"/>
  <c r="F3956" i="4"/>
  <c r="I3956" i="4"/>
  <c r="M3956" i="4"/>
  <c r="O3956" i="4"/>
  <c r="S3956" i="4"/>
  <c r="U3956" i="4"/>
  <c r="V3956" i="4" s="1"/>
  <c r="B3957" i="4"/>
  <c r="F3957" i="4"/>
  <c r="I3957" i="4"/>
  <c r="M3957" i="4"/>
  <c r="O3957" i="4"/>
  <c r="S3957" i="4"/>
  <c r="U3957" i="4"/>
  <c r="V3957" i="4" s="1"/>
  <c r="B3958" i="4"/>
  <c r="F3958" i="4"/>
  <c r="I3958" i="4"/>
  <c r="M3958" i="4"/>
  <c r="O3958" i="4"/>
  <c r="S3958" i="4"/>
  <c r="U3958" i="4"/>
  <c r="V3958" i="4" s="1"/>
  <c r="B3959" i="4"/>
  <c r="F3959" i="4"/>
  <c r="I3959" i="4"/>
  <c r="M3959" i="4"/>
  <c r="O3959" i="4"/>
  <c r="S3959" i="4"/>
  <c r="U3959" i="4"/>
  <c r="V3959" i="4" s="1"/>
  <c r="B3960" i="4"/>
  <c r="F3960" i="4"/>
  <c r="I3960" i="4"/>
  <c r="M3960" i="4"/>
  <c r="O3960" i="4"/>
  <c r="S3960" i="4"/>
  <c r="U3960" i="4"/>
  <c r="V3960" i="4" s="1"/>
  <c r="B3961" i="4"/>
  <c r="F3961" i="4"/>
  <c r="I3961" i="4"/>
  <c r="M3961" i="4"/>
  <c r="O3961" i="4"/>
  <c r="S3961" i="4"/>
  <c r="U3961" i="4"/>
  <c r="V3961" i="4" s="1"/>
  <c r="B3962" i="4"/>
  <c r="F3962" i="4"/>
  <c r="I3962" i="4"/>
  <c r="M3962" i="4"/>
  <c r="O3962" i="4"/>
  <c r="S3962" i="4"/>
  <c r="U3962" i="4"/>
  <c r="V3962" i="4" s="1"/>
  <c r="B3963" i="4"/>
  <c r="F3963" i="4"/>
  <c r="I3963" i="4"/>
  <c r="M3963" i="4"/>
  <c r="O3963" i="4"/>
  <c r="S3963" i="4"/>
  <c r="U3963" i="4"/>
  <c r="V3963" i="4" s="1"/>
  <c r="B3964" i="4"/>
  <c r="F3964" i="4"/>
  <c r="I3964" i="4"/>
  <c r="M3964" i="4"/>
  <c r="O3964" i="4"/>
  <c r="S3964" i="4"/>
  <c r="U3964" i="4"/>
  <c r="V3964" i="4" s="1"/>
  <c r="B3965" i="4"/>
  <c r="F3965" i="4"/>
  <c r="I3965" i="4"/>
  <c r="M3965" i="4"/>
  <c r="O3965" i="4"/>
  <c r="S3965" i="4"/>
  <c r="U3965" i="4"/>
  <c r="V3965" i="4" s="1"/>
  <c r="B3966" i="4"/>
  <c r="F3966" i="4"/>
  <c r="I3966" i="4"/>
  <c r="M3966" i="4"/>
  <c r="O3966" i="4"/>
  <c r="S3966" i="4"/>
  <c r="U3966" i="4"/>
  <c r="V3966" i="4" s="1"/>
  <c r="B3967" i="4"/>
  <c r="F3967" i="4"/>
  <c r="I3967" i="4"/>
  <c r="M3967" i="4"/>
  <c r="O3967" i="4"/>
  <c r="S3967" i="4"/>
  <c r="U3967" i="4"/>
  <c r="V3967" i="4" s="1"/>
  <c r="B3968" i="4"/>
  <c r="F3968" i="4"/>
  <c r="I3968" i="4"/>
  <c r="M3968" i="4"/>
  <c r="O3968" i="4"/>
  <c r="S3968" i="4"/>
  <c r="U3968" i="4"/>
  <c r="V3968" i="4" s="1"/>
  <c r="B3969" i="4"/>
  <c r="F3969" i="4"/>
  <c r="I3969" i="4"/>
  <c r="M3969" i="4"/>
  <c r="O3969" i="4"/>
  <c r="S3969" i="4"/>
  <c r="U3969" i="4"/>
  <c r="V3969" i="4" s="1"/>
  <c r="B3970" i="4"/>
  <c r="F3970" i="4"/>
  <c r="I3970" i="4"/>
  <c r="M3970" i="4"/>
  <c r="O3970" i="4"/>
  <c r="S3970" i="4"/>
  <c r="U3970" i="4"/>
  <c r="V3970" i="4" s="1"/>
  <c r="B3971" i="4"/>
  <c r="F3971" i="4"/>
  <c r="I3971" i="4"/>
  <c r="M3971" i="4"/>
  <c r="O3971" i="4"/>
  <c r="S3971" i="4"/>
  <c r="U3971" i="4"/>
  <c r="V3971" i="4" s="1"/>
  <c r="B3972" i="4"/>
  <c r="F3972" i="4"/>
  <c r="I3972" i="4"/>
  <c r="M3972" i="4"/>
  <c r="O3972" i="4"/>
  <c r="S3972" i="4"/>
  <c r="U3972" i="4"/>
  <c r="V3972" i="4" s="1"/>
  <c r="B3973" i="4"/>
  <c r="F3973" i="4"/>
  <c r="I3973" i="4"/>
  <c r="M3973" i="4"/>
  <c r="O3973" i="4"/>
  <c r="S3973" i="4"/>
  <c r="U3973" i="4"/>
  <c r="V3973" i="4" s="1"/>
  <c r="B3974" i="4"/>
  <c r="F3974" i="4"/>
  <c r="I3974" i="4"/>
  <c r="M3974" i="4"/>
  <c r="O3974" i="4"/>
  <c r="S3974" i="4"/>
  <c r="U3974" i="4"/>
  <c r="V3974" i="4" s="1"/>
  <c r="B3975" i="4"/>
  <c r="F3975" i="4"/>
  <c r="I3975" i="4"/>
  <c r="M3975" i="4"/>
  <c r="O3975" i="4"/>
  <c r="S3975" i="4"/>
  <c r="U3975" i="4"/>
  <c r="V3975" i="4" s="1"/>
  <c r="B3976" i="4"/>
  <c r="F3976" i="4"/>
  <c r="I3976" i="4"/>
  <c r="M3976" i="4"/>
  <c r="O3976" i="4"/>
  <c r="S3976" i="4"/>
  <c r="U3976" i="4"/>
  <c r="V3976" i="4" s="1"/>
  <c r="B3977" i="4"/>
  <c r="F3977" i="4"/>
  <c r="I3977" i="4"/>
  <c r="M3977" i="4"/>
  <c r="O3977" i="4"/>
  <c r="S3977" i="4"/>
  <c r="U3977" i="4"/>
  <c r="V3977" i="4" s="1"/>
  <c r="B3978" i="4"/>
  <c r="F3978" i="4"/>
  <c r="I3978" i="4"/>
  <c r="M3978" i="4"/>
  <c r="O3978" i="4"/>
  <c r="S3978" i="4"/>
  <c r="U3978" i="4"/>
  <c r="V3978" i="4" s="1"/>
  <c r="B3979" i="4"/>
  <c r="F3979" i="4"/>
  <c r="I3979" i="4"/>
  <c r="M3979" i="4"/>
  <c r="O3979" i="4"/>
  <c r="S3979" i="4"/>
  <c r="U3979" i="4"/>
  <c r="V3979" i="4" s="1"/>
  <c r="B3980" i="4"/>
  <c r="F3980" i="4"/>
  <c r="I3980" i="4"/>
  <c r="M3980" i="4"/>
  <c r="O3980" i="4"/>
  <c r="S3980" i="4"/>
  <c r="U3980" i="4"/>
  <c r="V3980" i="4" s="1"/>
  <c r="B3981" i="4"/>
  <c r="F3981" i="4"/>
  <c r="I3981" i="4"/>
  <c r="M3981" i="4"/>
  <c r="O3981" i="4"/>
  <c r="S3981" i="4"/>
  <c r="U3981" i="4"/>
  <c r="V3981" i="4" s="1"/>
  <c r="B3982" i="4"/>
  <c r="F3982" i="4"/>
  <c r="I3982" i="4"/>
  <c r="M3982" i="4"/>
  <c r="O3982" i="4"/>
  <c r="S3982" i="4"/>
  <c r="U3982" i="4"/>
  <c r="V3982" i="4" s="1"/>
  <c r="B3983" i="4"/>
  <c r="F3983" i="4"/>
  <c r="I3983" i="4"/>
  <c r="M3983" i="4"/>
  <c r="O3983" i="4"/>
  <c r="S3983" i="4"/>
  <c r="U3983" i="4"/>
  <c r="V3983" i="4" s="1"/>
  <c r="B3984" i="4"/>
  <c r="F3984" i="4"/>
  <c r="I3984" i="4"/>
  <c r="M3984" i="4"/>
  <c r="O3984" i="4"/>
  <c r="S3984" i="4"/>
  <c r="U3984" i="4"/>
  <c r="V3984" i="4" s="1"/>
  <c r="B3985" i="4"/>
  <c r="F3985" i="4"/>
  <c r="I3985" i="4"/>
  <c r="M3985" i="4"/>
  <c r="O3985" i="4"/>
  <c r="S3985" i="4"/>
  <c r="U3985" i="4"/>
  <c r="V3985" i="4" s="1"/>
  <c r="B3986" i="4"/>
  <c r="F3986" i="4"/>
  <c r="I3986" i="4"/>
  <c r="M3986" i="4"/>
  <c r="O3986" i="4"/>
  <c r="S3986" i="4"/>
  <c r="U3986" i="4"/>
  <c r="V3986" i="4" s="1"/>
  <c r="B3987" i="4"/>
  <c r="F3987" i="4"/>
  <c r="I3987" i="4"/>
  <c r="M3987" i="4"/>
  <c r="O3987" i="4"/>
  <c r="S3987" i="4"/>
  <c r="U3987" i="4"/>
  <c r="V3987" i="4" s="1"/>
  <c r="B3988" i="4"/>
  <c r="F3988" i="4"/>
  <c r="I3988" i="4"/>
  <c r="M3988" i="4"/>
  <c r="O3988" i="4"/>
  <c r="S3988" i="4"/>
  <c r="U3988" i="4"/>
  <c r="V3988" i="4" s="1"/>
  <c r="B3989" i="4"/>
  <c r="F3989" i="4"/>
  <c r="I3989" i="4"/>
  <c r="M3989" i="4"/>
  <c r="O3989" i="4"/>
  <c r="S3989" i="4"/>
  <c r="U3989" i="4"/>
  <c r="V3989" i="4" s="1"/>
  <c r="B3990" i="4"/>
  <c r="F3990" i="4"/>
  <c r="I3990" i="4"/>
  <c r="M3990" i="4"/>
  <c r="O3990" i="4"/>
  <c r="S3990" i="4"/>
  <c r="U3990" i="4"/>
  <c r="V3990" i="4" s="1"/>
  <c r="B3991" i="4"/>
  <c r="F3991" i="4"/>
  <c r="I3991" i="4"/>
  <c r="M3991" i="4"/>
  <c r="O3991" i="4"/>
  <c r="S3991" i="4"/>
  <c r="U3991" i="4"/>
  <c r="V3991" i="4" s="1"/>
  <c r="B3992" i="4"/>
  <c r="F3992" i="4"/>
  <c r="I3992" i="4"/>
  <c r="M3992" i="4"/>
  <c r="O3992" i="4"/>
  <c r="S3992" i="4"/>
  <c r="U3992" i="4"/>
  <c r="V3992" i="4" s="1"/>
  <c r="B3993" i="4"/>
  <c r="F3993" i="4"/>
  <c r="I3993" i="4"/>
  <c r="M3993" i="4"/>
  <c r="O3993" i="4"/>
  <c r="S3993" i="4"/>
  <c r="U3993" i="4"/>
  <c r="V3993" i="4" s="1"/>
  <c r="B3994" i="4"/>
  <c r="F3994" i="4"/>
  <c r="I3994" i="4"/>
  <c r="M3994" i="4"/>
  <c r="O3994" i="4"/>
  <c r="S3994" i="4"/>
  <c r="U3994" i="4"/>
  <c r="V3994" i="4" s="1"/>
  <c r="B3995" i="4"/>
  <c r="F3995" i="4"/>
  <c r="I3995" i="4"/>
  <c r="M3995" i="4"/>
  <c r="O3995" i="4"/>
  <c r="S3995" i="4"/>
  <c r="U3995" i="4"/>
  <c r="V3995" i="4" s="1"/>
  <c r="B3996" i="4"/>
  <c r="F3996" i="4"/>
  <c r="I3996" i="4"/>
  <c r="M3996" i="4"/>
  <c r="O3996" i="4"/>
  <c r="S3996" i="4"/>
  <c r="U3996" i="4"/>
  <c r="V3996" i="4" s="1"/>
  <c r="B3997" i="4"/>
  <c r="F3997" i="4"/>
  <c r="I3997" i="4"/>
  <c r="M3997" i="4"/>
  <c r="O3997" i="4"/>
  <c r="S3997" i="4"/>
  <c r="U3997" i="4"/>
  <c r="V3997" i="4" s="1"/>
  <c r="B3998" i="4"/>
  <c r="F3998" i="4"/>
  <c r="I3998" i="4"/>
  <c r="M3998" i="4"/>
  <c r="O3998" i="4"/>
  <c r="S3998" i="4"/>
  <c r="U3998" i="4"/>
  <c r="V3998" i="4" s="1"/>
  <c r="B3999" i="4"/>
  <c r="F3999" i="4"/>
  <c r="I3999" i="4"/>
  <c r="M3999" i="4"/>
  <c r="O3999" i="4"/>
  <c r="S3999" i="4"/>
  <c r="U3999" i="4"/>
  <c r="V3999" i="4" s="1"/>
  <c r="B4000" i="4"/>
  <c r="F4000" i="4"/>
  <c r="I4000" i="4"/>
  <c r="M4000" i="4"/>
  <c r="O4000" i="4"/>
  <c r="S4000" i="4"/>
  <c r="U4000" i="4"/>
  <c r="V4000" i="4" s="1"/>
  <c r="B4001" i="4"/>
  <c r="F4001" i="4"/>
  <c r="I4001" i="4"/>
  <c r="M4001" i="4"/>
  <c r="O4001" i="4"/>
  <c r="S4001" i="4"/>
  <c r="U4001" i="4"/>
  <c r="V4001" i="4" s="1"/>
  <c r="B4002" i="4"/>
  <c r="F4002" i="4"/>
  <c r="I4002" i="4"/>
  <c r="M4002" i="4"/>
  <c r="O4002" i="4"/>
  <c r="S4002" i="4"/>
  <c r="U4002" i="4"/>
  <c r="V4002" i="4" s="1"/>
  <c r="B4003" i="4"/>
  <c r="F4003" i="4"/>
  <c r="I4003" i="4"/>
  <c r="M4003" i="4"/>
  <c r="O4003" i="4"/>
  <c r="S4003" i="4"/>
  <c r="U4003" i="4"/>
  <c r="V4003" i="4" s="1"/>
  <c r="B4004" i="4"/>
  <c r="F4004" i="4"/>
  <c r="I4004" i="4"/>
  <c r="M4004" i="4"/>
  <c r="O4004" i="4"/>
  <c r="S4004" i="4"/>
  <c r="U4004" i="4"/>
  <c r="V4004" i="4" s="1"/>
  <c r="B4005" i="4"/>
  <c r="F4005" i="4"/>
  <c r="I4005" i="4"/>
  <c r="M4005" i="4"/>
  <c r="O4005" i="4"/>
  <c r="S4005" i="4"/>
  <c r="U4005" i="4"/>
  <c r="V4005" i="4" s="1"/>
  <c r="B4006" i="4"/>
  <c r="F4006" i="4"/>
  <c r="I4006" i="4"/>
  <c r="M4006" i="4"/>
  <c r="O4006" i="4"/>
  <c r="S4006" i="4"/>
  <c r="U4006" i="4"/>
  <c r="V4006" i="4" s="1"/>
  <c r="B4007" i="4"/>
  <c r="F4007" i="4"/>
  <c r="I4007" i="4"/>
  <c r="M4007" i="4"/>
  <c r="O4007" i="4"/>
  <c r="S4007" i="4"/>
  <c r="U4007" i="4"/>
  <c r="V4007" i="4" s="1"/>
  <c r="B4008" i="4"/>
  <c r="F4008" i="4"/>
  <c r="I4008" i="4"/>
  <c r="M4008" i="4"/>
  <c r="O4008" i="4"/>
  <c r="S4008" i="4"/>
  <c r="U4008" i="4"/>
  <c r="V4008" i="4" s="1"/>
  <c r="B4009" i="4"/>
  <c r="F4009" i="4"/>
  <c r="I4009" i="4"/>
  <c r="M4009" i="4"/>
  <c r="O4009" i="4"/>
  <c r="S4009" i="4"/>
  <c r="U4009" i="4"/>
  <c r="V4009" i="4" s="1"/>
  <c r="B4010" i="4"/>
  <c r="F4010" i="4"/>
  <c r="I4010" i="4"/>
  <c r="M4010" i="4"/>
  <c r="O4010" i="4"/>
  <c r="S4010" i="4"/>
  <c r="U4010" i="4"/>
  <c r="V4010" i="4" s="1"/>
  <c r="B4011" i="4"/>
  <c r="F4011" i="4"/>
  <c r="I4011" i="4"/>
  <c r="M4011" i="4"/>
  <c r="O4011" i="4"/>
  <c r="S4011" i="4"/>
  <c r="U4011" i="4"/>
  <c r="V4011" i="4" s="1"/>
  <c r="B4012" i="4"/>
  <c r="F4012" i="4"/>
  <c r="I4012" i="4"/>
  <c r="M4012" i="4"/>
  <c r="O4012" i="4"/>
  <c r="S4012" i="4"/>
  <c r="U4012" i="4"/>
  <c r="V4012" i="4" s="1"/>
  <c r="B4013" i="4"/>
  <c r="F4013" i="4"/>
  <c r="I4013" i="4"/>
  <c r="M4013" i="4"/>
  <c r="O4013" i="4"/>
  <c r="S4013" i="4"/>
  <c r="U4013" i="4"/>
  <c r="V4013" i="4" s="1"/>
  <c r="B4014" i="4"/>
  <c r="F4014" i="4"/>
  <c r="I4014" i="4"/>
  <c r="M4014" i="4"/>
  <c r="O4014" i="4"/>
  <c r="S4014" i="4"/>
  <c r="U4014" i="4"/>
  <c r="V4014" i="4" s="1"/>
  <c r="B4015" i="4"/>
  <c r="F4015" i="4"/>
  <c r="I4015" i="4"/>
  <c r="M4015" i="4"/>
  <c r="O4015" i="4"/>
  <c r="S4015" i="4"/>
  <c r="U4015" i="4"/>
  <c r="V4015" i="4" s="1"/>
  <c r="B4016" i="4"/>
  <c r="F4016" i="4"/>
  <c r="I4016" i="4"/>
  <c r="M4016" i="4"/>
  <c r="O4016" i="4"/>
  <c r="S4016" i="4"/>
  <c r="U4016" i="4"/>
  <c r="V4016" i="4" s="1"/>
  <c r="B4017" i="4"/>
  <c r="F4017" i="4"/>
  <c r="I4017" i="4"/>
  <c r="M4017" i="4"/>
  <c r="O4017" i="4"/>
  <c r="S4017" i="4"/>
  <c r="U4017" i="4"/>
  <c r="V4017" i="4" s="1"/>
  <c r="B4018" i="4"/>
  <c r="F4018" i="4"/>
  <c r="I4018" i="4"/>
  <c r="M4018" i="4"/>
  <c r="O4018" i="4"/>
  <c r="S4018" i="4"/>
  <c r="U4018" i="4"/>
  <c r="V4018" i="4" s="1"/>
  <c r="B4019" i="4"/>
  <c r="F4019" i="4"/>
  <c r="I4019" i="4"/>
  <c r="M4019" i="4"/>
  <c r="O4019" i="4"/>
  <c r="S4019" i="4"/>
  <c r="U4019" i="4"/>
  <c r="V4019" i="4" s="1"/>
  <c r="B4020" i="4"/>
  <c r="F4020" i="4"/>
  <c r="I4020" i="4"/>
  <c r="M4020" i="4"/>
  <c r="O4020" i="4"/>
  <c r="S4020" i="4"/>
  <c r="U4020" i="4"/>
  <c r="V4020" i="4" s="1"/>
  <c r="B4021" i="4"/>
  <c r="F4021" i="4"/>
  <c r="I4021" i="4"/>
  <c r="M4021" i="4"/>
  <c r="O4021" i="4"/>
  <c r="S4021" i="4"/>
  <c r="U4021" i="4"/>
  <c r="V4021" i="4" s="1"/>
  <c r="B4022" i="4"/>
  <c r="F4022" i="4"/>
  <c r="I4022" i="4"/>
  <c r="M4022" i="4"/>
  <c r="O4022" i="4"/>
  <c r="S4022" i="4"/>
  <c r="U4022" i="4"/>
  <c r="V4022" i="4" s="1"/>
  <c r="B4023" i="4"/>
  <c r="F4023" i="4"/>
  <c r="I4023" i="4"/>
  <c r="M4023" i="4"/>
  <c r="O4023" i="4"/>
  <c r="S4023" i="4"/>
  <c r="U4023" i="4"/>
  <c r="V4023" i="4" s="1"/>
  <c r="B4024" i="4"/>
  <c r="F4024" i="4"/>
  <c r="I4024" i="4"/>
  <c r="M4024" i="4"/>
  <c r="O4024" i="4"/>
  <c r="S4024" i="4"/>
  <c r="U4024" i="4"/>
  <c r="V4024" i="4" s="1"/>
  <c r="B4025" i="4"/>
  <c r="F4025" i="4"/>
  <c r="I4025" i="4"/>
  <c r="M4025" i="4"/>
  <c r="O4025" i="4"/>
  <c r="S4025" i="4"/>
  <c r="U4025" i="4"/>
  <c r="V4025" i="4" s="1"/>
  <c r="B4026" i="4"/>
  <c r="F4026" i="4"/>
  <c r="I4026" i="4"/>
  <c r="M4026" i="4"/>
  <c r="O4026" i="4"/>
  <c r="S4026" i="4"/>
  <c r="U4026" i="4"/>
  <c r="V4026" i="4" s="1"/>
  <c r="B4027" i="4"/>
  <c r="F4027" i="4"/>
  <c r="I4027" i="4"/>
  <c r="M4027" i="4"/>
  <c r="O4027" i="4"/>
  <c r="S4027" i="4"/>
  <c r="U4027" i="4"/>
  <c r="V4027" i="4" s="1"/>
  <c r="B4028" i="4"/>
  <c r="F4028" i="4"/>
  <c r="I4028" i="4"/>
  <c r="M4028" i="4"/>
  <c r="O4028" i="4"/>
  <c r="S4028" i="4"/>
  <c r="U4028" i="4"/>
  <c r="V4028" i="4" s="1"/>
  <c r="B4029" i="4"/>
  <c r="F4029" i="4"/>
  <c r="I4029" i="4"/>
  <c r="M4029" i="4"/>
  <c r="O4029" i="4"/>
  <c r="S4029" i="4"/>
  <c r="U4029" i="4"/>
  <c r="V4029" i="4" s="1"/>
  <c r="B4030" i="4"/>
  <c r="F4030" i="4"/>
  <c r="I4030" i="4"/>
  <c r="M4030" i="4"/>
  <c r="O4030" i="4"/>
  <c r="S4030" i="4"/>
  <c r="U4030" i="4"/>
  <c r="V4030" i="4" s="1"/>
  <c r="B4031" i="4"/>
  <c r="F4031" i="4"/>
  <c r="I4031" i="4"/>
  <c r="M4031" i="4"/>
  <c r="O4031" i="4"/>
  <c r="S4031" i="4"/>
  <c r="U4031" i="4"/>
  <c r="V4031" i="4" s="1"/>
  <c r="B4032" i="4"/>
  <c r="F4032" i="4"/>
  <c r="I4032" i="4"/>
  <c r="M4032" i="4"/>
  <c r="O4032" i="4"/>
  <c r="S4032" i="4"/>
  <c r="U4032" i="4"/>
  <c r="V4032" i="4" s="1"/>
  <c r="B4033" i="4"/>
  <c r="F4033" i="4"/>
  <c r="I4033" i="4"/>
  <c r="M4033" i="4"/>
  <c r="O4033" i="4"/>
  <c r="S4033" i="4"/>
  <c r="U4033" i="4"/>
  <c r="V4033" i="4" s="1"/>
  <c r="B4034" i="4"/>
  <c r="F4034" i="4"/>
  <c r="I4034" i="4"/>
  <c r="M4034" i="4"/>
  <c r="O4034" i="4"/>
  <c r="S4034" i="4"/>
  <c r="U4034" i="4"/>
  <c r="V4034" i="4" s="1"/>
  <c r="B4035" i="4"/>
  <c r="F4035" i="4"/>
  <c r="I4035" i="4"/>
  <c r="M4035" i="4"/>
  <c r="O4035" i="4"/>
  <c r="S4035" i="4"/>
  <c r="U4035" i="4"/>
  <c r="V4035" i="4" s="1"/>
  <c r="B4036" i="4"/>
  <c r="F4036" i="4"/>
  <c r="I4036" i="4"/>
  <c r="M4036" i="4"/>
  <c r="O4036" i="4"/>
  <c r="S4036" i="4"/>
  <c r="U4036" i="4"/>
  <c r="V4036" i="4" s="1"/>
  <c r="B4037" i="4"/>
  <c r="F4037" i="4"/>
  <c r="I4037" i="4"/>
  <c r="M4037" i="4"/>
  <c r="O4037" i="4"/>
  <c r="S4037" i="4"/>
  <c r="U4037" i="4"/>
  <c r="V4037" i="4" s="1"/>
  <c r="B4038" i="4"/>
  <c r="F4038" i="4"/>
  <c r="I4038" i="4"/>
  <c r="M4038" i="4"/>
  <c r="O4038" i="4"/>
  <c r="S4038" i="4"/>
  <c r="U4038" i="4"/>
  <c r="V4038" i="4" s="1"/>
  <c r="B4039" i="4"/>
  <c r="F4039" i="4"/>
  <c r="I4039" i="4"/>
  <c r="M4039" i="4"/>
  <c r="O4039" i="4"/>
  <c r="S4039" i="4"/>
  <c r="U4039" i="4"/>
  <c r="V4039" i="4" s="1"/>
  <c r="B4040" i="4"/>
  <c r="F4040" i="4"/>
  <c r="I4040" i="4"/>
  <c r="M4040" i="4"/>
  <c r="O4040" i="4"/>
  <c r="S4040" i="4"/>
  <c r="U4040" i="4"/>
  <c r="V4040" i="4" s="1"/>
  <c r="B4041" i="4"/>
  <c r="F4041" i="4"/>
  <c r="I4041" i="4"/>
  <c r="M4041" i="4"/>
  <c r="O4041" i="4"/>
  <c r="S4041" i="4"/>
  <c r="U4041" i="4"/>
  <c r="V4041" i="4" s="1"/>
  <c r="B4042" i="4"/>
  <c r="F4042" i="4"/>
  <c r="I4042" i="4"/>
  <c r="M4042" i="4"/>
  <c r="O4042" i="4"/>
  <c r="S4042" i="4"/>
  <c r="U4042" i="4"/>
  <c r="V4042" i="4" s="1"/>
  <c r="B4043" i="4"/>
  <c r="F4043" i="4"/>
  <c r="I4043" i="4"/>
  <c r="M4043" i="4"/>
  <c r="O4043" i="4"/>
  <c r="S4043" i="4"/>
  <c r="U4043" i="4"/>
  <c r="V4043" i="4" s="1"/>
  <c r="B4044" i="4"/>
  <c r="F4044" i="4"/>
  <c r="I4044" i="4"/>
  <c r="M4044" i="4"/>
  <c r="O4044" i="4"/>
  <c r="S4044" i="4"/>
  <c r="U4044" i="4"/>
  <c r="V4044" i="4" s="1"/>
  <c r="B4045" i="4"/>
  <c r="F4045" i="4"/>
  <c r="I4045" i="4"/>
  <c r="M4045" i="4"/>
  <c r="O4045" i="4"/>
  <c r="S4045" i="4"/>
  <c r="U4045" i="4"/>
  <c r="V4045" i="4" s="1"/>
  <c r="B4046" i="4"/>
  <c r="F4046" i="4"/>
  <c r="I4046" i="4"/>
  <c r="M4046" i="4"/>
  <c r="O4046" i="4"/>
  <c r="S4046" i="4"/>
  <c r="U4046" i="4"/>
  <c r="V4046" i="4" s="1"/>
  <c r="B4047" i="4"/>
  <c r="F4047" i="4"/>
  <c r="I4047" i="4"/>
  <c r="M4047" i="4"/>
  <c r="O4047" i="4"/>
  <c r="S4047" i="4"/>
  <c r="U4047" i="4"/>
  <c r="V4047" i="4" s="1"/>
  <c r="B4048" i="4"/>
  <c r="F4048" i="4"/>
  <c r="I4048" i="4"/>
  <c r="M4048" i="4"/>
  <c r="O4048" i="4"/>
  <c r="S4048" i="4"/>
  <c r="U4048" i="4"/>
  <c r="V4048" i="4" s="1"/>
  <c r="B4049" i="4"/>
  <c r="F4049" i="4"/>
  <c r="I4049" i="4"/>
  <c r="M4049" i="4"/>
  <c r="O4049" i="4"/>
  <c r="S4049" i="4"/>
  <c r="U4049" i="4"/>
  <c r="V4049" i="4" s="1"/>
  <c r="B4050" i="4"/>
  <c r="F4050" i="4"/>
  <c r="I4050" i="4"/>
  <c r="M4050" i="4"/>
  <c r="O4050" i="4"/>
  <c r="S4050" i="4"/>
  <c r="U4050" i="4"/>
  <c r="V4050" i="4" s="1"/>
  <c r="B4051" i="4"/>
  <c r="F4051" i="4"/>
  <c r="I4051" i="4"/>
  <c r="M4051" i="4"/>
  <c r="O4051" i="4"/>
  <c r="S4051" i="4"/>
  <c r="U4051" i="4"/>
  <c r="V4051" i="4" s="1"/>
  <c r="B4052" i="4"/>
  <c r="F4052" i="4"/>
  <c r="I4052" i="4"/>
  <c r="M4052" i="4"/>
  <c r="O4052" i="4"/>
  <c r="S4052" i="4"/>
  <c r="U4052" i="4"/>
  <c r="V4052" i="4" s="1"/>
  <c r="B4053" i="4"/>
  <c r="F4053" i="4"/>
  <c r="I4053" i="4"/>
  <c r="M4053" i="4"/>
  <c r="O4053" i="4"/>
  <c r="S4053" i="4"/>
  <c r="U4053" i="4"/>
  <c r="V4053" i="4" s="1"/>
  <c r="B4054" i="4"/>
  <c r="F4054" i="4"/>
  <c r="I4054" i="4"/>
  <c r="M4054" i="4"/>
  <c r="O4054" i="4"/>
  <c r="S4054" i="4"/>
  <c r="U4054" i="4"/>
  <c r="V4054" i="4" s="1"/>
  <c r="B4055" i="4"/>
  <c r="F4055" i="4"/>
  <c r="I4055" i="4"/>
  <c r="M4055" i="4"/>
  <c r="O4055" i="4"/>
  <c r="S4055" i="4"/>
  <c r="U4055" i="4"/>
  <c r="V4055" i="4" s="1"/>
  <c r="B4056" i="4"/>
  <c r="F4056" i="4"/>
  <c r="I4056" i="4"/>
  <c r="M4056" i="4"/>
  <c r="O4056" i="4"/>
  <c r="S4056" i="4"/>
  <c r="U4056" i="4"/>
  <c r="V4056" i="4" s="1"/>
  <c r="B4057" i="4"/>
  <c r="F4057" i="4"/>
  <c r="I4057" i="4"/>
  <c r="M4057" i="4"/>
  <c r="O4057" i="4"/>
  <c r="S4057" i="4"/>
  <c r="U4057" i="4"/>
  <c r="V4057" i="4" s="1"/>
  <c r="B4058" i="4"/>
  <c r="F4058" i="4"/>
  <c r="I4058" i="4"/>
  <c r="M4058" i="4"/>
  <c r="O4058" i="4"/>
  <c r="S4058" i="4"/>
  <c r="U4058" i="4"/>
  <c r="V4058" i="4" s="1"/>
  <c r="B4059" i="4"/>
  <c r="F4059" i="4"/>
  <c r="I4059" i="4"/>
  <c r="M4059" i="4"/>
  <c r="O4059" i="4"/>
  <c r="S4059" i="4"/>
  <c r="U4059" i="4"/>
  <c r="V4059" i="4" s="1"/>
  <c r="B4060" i="4"/>
  <c r="F4060" i="4"/>
  <c r="I4060" i="4"/>
  <c r="M4060" i="4"/>
  <c r="O4060" i="4"/>
  <c r="S4060" i="4"/>
  <c r="U4060" i="4"/>
  <c r="V4060" i="4" s="1"/>
  <c r="B4061" i="4"/>
  <c r="F4061" i="4"/>
  <c r="I4061" i="4"/>
  <c r="M4061" i="4"/>
  <c r="O4061" i="4"/>
  <c r="S4061" i="4"/>
  <c r="U4061" i="4"/>
  <c r="V4061" i="4" s="1"/>
  <c r="B4062" i="4"/>
  <c r="F4062" i="4"/>
  <c r="I4062" i="4"/>
  <c r="M4062" i="4"/>
  <c r="O4062" i="4"/>
  <c r="S4062" i="4"/>
  <c r="U4062" i="4"/>
  <c r="V4062" i="4" s="1"/>
  <c r="B4063" i="4"/>
  <c r="F4063" i="4"/>
  <c r="I4063" i="4"/>
  <c r="M4063" i="4"/>
  <c r="O4063" i="4"/>
  <c r="S4063" i="4"/>
  <c r="U4063" i="4"/>
  <c r="V4063" i="4" s="1"/>
  <c r="B4064" i="4"/>
  <c r="F4064" i="4"/>
  <c r="I4064" i="4"/>
  <c r="M4064" i="4"/>
  <c r="O4064" i="4"/>
  <c r="S4064" i="4"/>
  <c r="U4064" i="4"/>
  <c r="V4064" i="4" s="1"/>
  <c r="B4065" i="4"/>
  <c r="F4065" i="4"/>
  <c r="I4065" i="4"/>
  <c r="M4065" i="4"/>
  <c r="O4065" i="4"/>
  <c r="S4065" i="4"/>
  <c r="U4065" i="4"/>
  <c r="V4065" i="4" s="1"/>
  <c r="B4066" i="4"/>
  <c r="F4066" i="4"/>
  <c r="I4066" i="4"/>
  <c r="M4066" i="4"/>
  <c r="O4066" i="4"/>
  <c r="S4066" i="4"/>
  <c r="U4066" i="4"/>
  <c r="V4066" i="4" s="1"/>
  <c r="B4067" i="4"/>
  <c r="F4067" i="4"/>
  <c r="I4067" i="4"/>
  <c r="M4067" i="4"/>
  <c r="O4067" i="4"/>
  <c r="S4067" i="4"/>
  <c r="U4067" i="4"/>
  <c r="V4067" i="4" s="1"/>
  <c r="B4068" i="4"/>
  <c r="F4068" i="4"/>
  <c r="I4068" i="4"/>
  <c r="M4068" i="4"/>
  <c r="O4068" i="4"/>
  <c r="S4068" i="4"/>
  <c r="U4068" i="4"/>
  <c r="V4068" i="4" s="1"/>
  <c r="B4069" i="4"/>
  <c r="F4069" i="4"/>
  <c r="I4069" i="4"/>
  <c r="M4069" i="4"/>
  <c r="O4069" i="4"/>
  <c r="S4069" i="4"/>
  <c r="U4069" i="4"/>
  <c r="V4069" i="4" s="1"/>
  <c r="B4070" i="4"/>
  <c r="F4070" i="4"/>
  <c r="I4070" i="4"/>
  <c r="M4070" i="4"/>
  <c r="O4070" i="4"/>
  <c r="S4070" i="4"/>
  <c r="U4070" i="4"/>
  <c r="V4070" i="4" s="1"/>
  <c r="B4071" i="4"/>
  <c r="F4071" i="4"/>
  <c r="I4071" i="4"/>
  <c r="M4071" i="4"/>
  <c r="O4071" i="4"/>
  <c r="S4071" i="4"/>
  <c r="U4071" i="4"/>
  <c r="V4071" i="4" s="1"/>
  <c r="B4072" i="4"/>
  <c r="F4072" i="4"/>
  <c r="I4072" i="4"/>
  <c r="M4072" i="4"/>
  <c r="O4072" i="4"/>
  <c r="S4072" i="4"/>
  <c r="U4072" i="4"/>
  <c r="V4072" i="4" s="1"/>
  <c r="B4073" i="4"/>
  <c r="F4073" i="4"/>
  <c r="I4073" i="4"/>
  <c r="M4073" i="4"/>
  <c r="O4073" i="4"/>
  <c r="S4073" i="4"/>
  <c r="U4073" i="4"/>
  <c r="V4073" i="4" s="1"/>
  <c r="B4074" i="4"/>
  <c r="F4074" i="4"/>
  <c r="I4074" i="4"/>
  <c r="M4074" i="4"/>
  <c r="O4074" i="4"/>
  <c r="S4074" i="4"/>
  <c r="U4074" i="4"/>
  <c r="V4074" i="4" s="1"/>
  <c r="B4075" i="4"/>
  <c r="F4075" i="4"/>
  <c r="I4075" i="4"/>
  <c r="M4075" i="4"/>
  <c r="O4075" i="4"/>
  <c r="S4075" i="4"/>
  <c r="U4075" i="4"/>
  <c r="V4075" i="4" s="1"/>
  <c r="B4076" i="4"/>
  <c r="F4076" i="4"/>
  <c r="I4076" i="4"/>
  <c r="M4076" i="4"/>
  <c r="O4076" i="4"/>
  <c r="S4076" i="4"/>
  <c r="U4076" i="4"/>
  <c r="V4076" i="4" s="1"/>
  <c r="B4077" i="4"/>
  <c r="F4077" i="4"/>
  <c r="I4077" i="4"/>
  <c r="M4077" i="4"/>
  <c r="O4077" i="4"/>
  <c r="S4077" i="4"/>
  <c r="U4077" i="4"/>
  <c r="V4077" i="4" s="1"/>
  <c r="B4078" i="4"/>
  <c r="F4078" i="4"/>
  <c r="I4078" i="4"/>
  <c r="M4078" i="4"/>
  <c r="O4078" i="4"/>
  <c r="S4078" i="4"/>
  <c r="U4078" i="4"/>
  <c r="V4078" i="4" s="1"/>
  <c r="B4079" i="4"/>
  <c r="F4079" i="4"/>
  <c r="I4079" i="4"/>
  <c r="M4079" i="4"/>
  <c r="O4079" i="4"/>
  <c r="S4079" i="4"/>
  <c r="U4079" i="4"/>
  <c r="V4079" i="4" s="1"/>
  <c r="B4080" i="4"/>
  <c r="F4080" i="4"/>
  <c r="I4080" i="4"/>
  <c r="M4080" i="4"/>
  <c r="O4080" i="4"/>
  <c r="S4080" i="4"/>
  <c r="U4080" i="4"/>
  <c r="V4080" i="4" s="1"/>
  <c r="B4081" i="4"/>
  <c r="F4081" i="4"/>
  <c r="I4081" i="4"/>
  <c r="M4081" i="4"/>
  <c r="O4081" i="4"/>
  <c r="S4081" i="4"/>
  <c r="U4081" i="4"/>
  <c r="V4081" i="4" s="1"/>
  <c r="B4082" i="4"/>
  <c r="F4082" i="4"/>
  <c r="I4082" i="4"/>
  <c r="M4082" i="4"/>
  <c r="O4082" i="4"/>
  <c r="S4082" i="4"/>
  <c r="U4082" i="4"/>
  <c r="V4082" i="4" s="1"/>
  <c r="B4083" i="4"/>
  <c r="F4083" i="4"/>
  <c r="I4083" i="4"/>
  <c r="M4083" i="4"/>
  <c r="O4083" i="4"/>
  <c r="S4083" i="4"/>
  <c r="U4083" i="4"/>
  <c r="V4083" i="4" s="1"/>
  <c r="B4084" i="4"/>
  <c r="F4084" i="4"/>
  <c r="I4084" i="4"/>
  <c r="M4084" i="4"/>
  <c r="O4084" i="4"/>
  <c r="S4084" i="4"/>
  <c r="U4084" i="4"/>
  <c r="V4084" i="4" s="1"/>
  <c r="B4085" i="4"/>
  <c r="F4085" i="4"/>
  <c r="I4085" i="4"/>
  <c r="M4085" i="4"/>
  <c r="O4085" i="4"/>
  <c r="S4085" i="4"/>
  <c r="U4085" i="4"/>
  <c r="V4085" i="4" s="1"/>
  <c r="B4086" i="4"/>
  <c r="F4086" i="4"/>
  <c r="I4086" i="4"/>
  <c r="M4086" i="4"/>
  <c r="O4086" i="4"/>
  <c r="S4086" i="4"/>
  <c r="U4086" i="4"/>
  <c r="V4086" i="4" s="1"/>
  <c r="B4087" i="4"/>
  <c r="F4087" i="4"/>
  <c r="I4087" i="4"/>
  <c r="M4087" i="4"/>
  <c r="O4087" i="4"/>
  <c r="S4087" i="4"/>
  <c r="U4087" i="4"/>
  <c r="V4087" i="4" s="1"/>
  <c r="B4088" i="4"/>
  <c r="F4088" i="4"/>
  <c r="I4088" i="4"/>
  <c r="M4088" i="4"/>
  <c r="O4088" i="4"/>
  <c r="S4088" i="4"/>
  <c r="U4088" i="4"/>
  <c r="V4088" i="4" s="1"/>
  <c r="B4089" i="4"/>
  <c r="F4089" i="4"/>
  <c r="I4089" i="4"/>
  <c r="M4089" i="4"/>
  <c r="O4089" i="4"/>
  <c r="S4089" i="4"/>
  <c r="U4089" i="4"/>
  <c r="V4089" i="4" s="1"/>
  <c r="B4090" i="4"/>
  <c r="F4090" i="4"/>
  <c r="I4090" i="4"/>
  <c r="M4090" i="4"/>
  <c r="O4090" i="4"/>
  <c r="S4090" i="4"/>
  <c r="U4090" i="4"/>
  <c r="V4090" i="4" s="1"/>
  <c r="B4091" i="4"/>
  <c r="F4091" i="4"/>
  <c r="I4091" i="4"/>
  <c r="M4091" i="4"/>
  <c r="O4091" i="4"/>
  <c r="S4091" i="4"/>
  <c r="U4091" i="4"/>
  <c r="V4091" i="4" s="1"/>
  <c r="B4092" i="4"/>
  <c r="F4092" i="4"/>
  <c r="I4092" i="4"/>
  <c r="M4092" i="4"/>
  <c r="O4092" i="4"/>
  <c r="S4092" i="4"/>
  <c r="U4092" i="4"/>
  <c r="V4092" i="4" s="1"/>
  <c r="B4093" i="4"/>
  <c r="F4093" i="4"/>
  <c r="I4093" i="4"/>
  <c r="M4093" i="4"/>
  <c r="O4093" i="4"/>
  <c r="S4093" i="4"/>
  <c r="U4093" i="4"/>
  <c r="V4093" i="4" s="1"/>
  <c r="B4094" i="4"/>
  <c r="F4094" i="4"/>
  <c r="I4094" i="4"/>
  <c r="M4094" i="4"/>
  <c r="O4094" i="4"/>
  <c r="S4094" i="4"/>
  <c r="U4094" i="4"/>
  <c r="V4094" i="4" s="1"/>
  <c r="B4095" i="4"/>
  <c r="F4095" i="4"/>
  <c r="I4095" i="4"/>
  <c r="M4095" i="4"/>
  <c r="O4095" i="4"/>
  <c r="S4095" i="4"/>
  <c r="U4095" i="4"/>
  <c r="V4095" i="4" s="1"/>
  <c r="B4096" i="4"/>
  <c r="F4096" i="4"/>
  <c r="I4096" i="4"/>
  <c r="M4096" i="4"/>
  <c r="O4096" i="4"/>
  <c r="S4096" i="4"/>
  <c r="U4096" i="4"/>
  <c r="V4096" i="4" s="1"/>
  <c r="B4097" i="4"/>
  <c r="F4097" i="4"/>
  <c r="I4097" i="4"/>
  <c r="M4097" i="4"/>
  <c r="O4097" i="4"/>
  <c r="S4097" i="4"/>
  <c r="U4097" i="4"/>
  <c r="V4097" i="4" s="1"/>
  <c r="B4098" i="4"/>
  <c r="F4098" i="4"/>
  <c r="I4098" i="4"/>
  <c r="M4098" i="4"/>
  <c r="O4098" i="4"/>
  <c r="S4098" i="4"/>
  <c r="U4098" i="4"/>
  <c r="V4098" i="4" s="1"/>
  <c r="B4099" i="4"/>
  <c r="F4099" i="4"/>
  <c r="I4099" i="4"/>
  <c r="M4099" i="4"/>
  <c r="O4099" i="4"/>
  <c r="S4099" i="4"/>
  <c r="U4099" i="4"/>
  <c r="V4099" i="4" s="1"/>
  <c r="B4100" i="4"/>
  <c r="F4100" i="4"/>
  <c r="I4100" i="4"/>
  <c r="M4100" i="4"/>
  <c r="O4100" i="4"/>
  <c r="S4100" i="4"/>
  <c r="U4100" i="4"/>
  <c r="V4100" i="4" s="1"/>
  <c r="B4101" i="4"/>
  <c r="F4101" i="4"/>
  <c r="I4101" i="4"/>
  <c r="M4101" i="4"/>
  <c r="O4101" i="4"/>
  <c r="S4101" i="4"/>
  <c r="U4101" i="4"/>
  <c r="V4101" i="4" s="1"/>
  <c r="B4102" i="4"/>
  <c r="F4102" i="4"/>
  <c r="I4102" i="4"/>
  <c r="M4102" i="4"/>
  <c r="O4102" i="4"/>
  <c r="S4102" i="4"/>
  <c r="U4102" i="4"/>
  <c r="V4102" i="4" s="1"/>
  <c r="B4103" i="4"/>
  <c r="F4103" i="4"/>
  <c r="I4103" i="4"/>
  <c r="M4103" i="4"/>
  <c r="O4103" i="4"/>
  <c r="S4103" i="4"/>
  <c r="U4103" i="4"/>
  <c r="V4103" i="4" s="1"/>
  <c r="B4104" i="4"/>
  <c r="F4104" i="4"/>
  <c r="I4104" i="4"/>
  <c r="M4104" i="4"/>
  <c r="O4104" i="4"/>
  <c r="S4104" i="4"/>
  <c r="U4104" i="4"/>
  <c r="V4104" i="4" s="1"/>
  <c r="B4105" i="4"/>
  <c r="F4105" i="4"/>
  <c r="I4105" i="4"/>
  <c r="M4105" i="4"/>
  <c r="O4105" i="4"/>
  <c r="S4105" i="4"/>
  <c r="U4105" i="4"/>
  <c r="V4105" i="4" s="1"/>
  <c r="B4106" i="4"/>
  <c r="F4106" i="4"/>
  <c r="I4106" i="4"/>
  <c r="M4106" i="4"/>
  <c r="O4106" i="4"/>
  <c r="S4106" i="4"/>
  <c r="U4106" i="4"/>
  <c r="V4106" i="4" s="1"/>
  <c r="B4107" i="4"/>
  <c r="F4107" i="4"/>
  <c r="I4107" i="4"/>
  <c r="M4107" i="4"/>
  <c r="O4107" i="4"/>
  <c r="S4107" i="4"/>
  <c r="U4107" i="4"/>
  <c r="V4107" i="4" s="1"/>
  <c r="B4108" i="4"/>
  <c r="F4108" i="4"/>
  <c r="I4108" i="4"/>
  <c r="M4108" i="4"/>
  <c r="O4108" i="4"/>
  <c r="S4108" i="4"/>
  <c r="U4108" i="4"/>
  <c r="V4108" i="4" s="1"/>
  <c r="B4109" i="4"/>
  <c r="F4109" i="4"/>
  <c r="I4109" i="4"/>
  <c r="M4109" i="4"/>
  <c r="O4109" i="4"/>
  <c r="S4109" i="4"/>
  <c r="U4109" i="4"/>
  <c r="V4109" i="4" s="1"/>
  <c r="B4110" i="4"/>
  <c r="F4110" i="4"/>
  <c r="I4110" i="4"/>
  <c r="M4110" i="4"/>
  <c r="O4110" i="4"/>
  <c r="S4110" i="4"/>
  <c r="U4110" i="4"/>
  <c r="V4110" i="4" s="1"/>
  <c r="B4111" i="4"/>
  <c r="F4111" i="4"/>
  <c r="I4111" i="4"/>
  <c r="M4111" i="4"/>
  <c r="O4111" i="4"/>
  <c r="S4111" i="4"/>
  <c r="U4111" i="4"/>
  <c r="V4111" i="4" s="1"/>
  <c r="B4112" i="4"/>
  <c r="F4112" i="4"/>
  <c r="I4112" i="4"/>
  <c r="M4112" i="4"/>
  <c r="O4112" i="4"/>
  <c r="S4112" i="4"/>
  <c r="U4112" i="4"/>
  <c r="V4112" i="4" s="1"/>
  <c r="B4113" i="4"/>
  <c r="F4113" i="4"/>
  <c r="I4113" i="4"/>
  <c r="M4113" i="4"/>
  <c r="O4113" i="4"/>
  <c r="S4113" i="4"/>
  <c r="U4113" i="4"/>
  <c r="V4113" i="4" s="1"/>
  <c r="B4114" i="4"/>
  <c r="F4114" i="4"/>
  <c r="I4114" i="4"/>
  <c r="M4114" i="4"/>
  <c r="O4114" i="4"/>
  <c r="S4114" i="4"/>
  <c r="U4114" i="4"/>
  <c r="V4114" i="4" s="1"/>
  <c r="B4115" i="4"/>
  <c r="F4115" i="4"/>
  <c r="I4115" i="4"/>
  <c r="M4115" i="4"/>
  <c r="O4115" i="4"/>
  <c r="S4115" i="4"/>
  <c r="U4115" i="4"/>
  <c r="V4115" i="4" s="1"/>
  <c r="B4116" i="4"/>
  <c r="F4116" i="4"/>
  <c r="I4116" i="4"/>
  <c r="M4116" i="4"/>
  <c r="O4116" i="4"/>
  <c r="S4116" i="4"/>
  <c r="U4116" i="4"/>
  <c r="V4116" i="4" s="1"/>
  <c r="B4117" i="4"/>
  <c r="F4117" i="4"/>
  <c r="I4117" i="4"/>
  <c r="M4117" i="4"/>
  <c r="O4117" i="4"/>
  <c r="S4117" i="4"/>
  <c r="U4117" i="4"/>
  <c r="V4117" i="4" s="1"/>
  <c r="B4118" i="4"/>
  <c r="F4118" i="4"/>
  <c r="I4118" i="4"/>
  <c r="M4118" i="4"/>
  <c r="O4118" i="4"/>
  <c r="S4118" i="4"/>
  <c r="U4118" i="4"/>
  <c r="V4118" i="4" s="1"/>
  <c r="B4119" i="4"/>
  <c r="F4119" i="4"/>
  <c r="I4119" i="4"/>
  <c r="M4119" i="4"/>
  <c r="O4119" i="4"/>
  <c r="S4119" i="4"/>
  <c r="U4119" i="4"/>
  <c r="V4119" i="4" s="1"/>
  <c r="B4120" i="4"/>
  <c r="F4120" i="4"/>
  <c r="I4120" i="4"/>
  <c r="M4120" i="4"/>
  <c r="O4120" i="4"/>
  <c r="S4120" i="4"/>
  <c r="U4120" i="4"/>
  <c r="V4120" i="4" s="1"/>
  <c r="B4121" i="4"/>
  <c r="F4121" i="4"/>
  <c r="I4121" i="4"/>
  <c r="M4121" i="4"/>
  <c r="O4121" i="4"/>
  <c r="S4121" i="4"/>
  <c r="U4121" i="4"/>
  <c r="V4121" i="4" s="1"/>
  <c r="B4122" i="4"/>
  <c r="F4122" i="4"/>
  <c r="I4122" i="4"/>
  <c r="M4122" i="4"/>
  <c r="O4122" i="4"/>
  <c r="S4122" i="4"/>
  <c r="U4122" i="4"/>
  <c r="V4122" i="4" s="1"/>
  <c r="B4123" i="4"/>
  <c r="F4123" i="4"/>
  <c r="I4123" i="4"/>
  <c r="M4123" i="4"/>
  <c r="O4123" i="4"/>
  <c r="S4123" i="4"/>
  <c r="U4123" i="4"/>
  <c r="V4123" i="4" s="1"/>
  <c r="B4124" i="4"/>
  <c r="F4124" i="4"/>
  <c r="I4124" i="4"/>
  <c r="M4124" i="4"/>
  <c r="O4124" i="4"/>
  <c r="S4124" i="4"/>
  <c r="U4124" i="4"/>
  <c r="V4124" i="4" s="1"/>
  <c r="B4125" i="4"/>
  <c r="F4125" i="4"/>
  <c r="I4125" i="4"/>
  <c r="M4125" i="4"/>
  <c r="O4125" i="4"/>
  <c r="S4125" i="4"/>
  <c r="U4125" i="4"/>
  <c r="V4125" i="4" s="1"/>
  <c r="B4126" i="4"/>
  <c r="F4126" i="4"/>
  <c r="I4126" i="4"/>
  <c r="M4126" i="4"/>
  <c r="O4126" i="4"/>
  <c r="S4126" i="4"/>
  <c r="U4126" i="4"/>
  <c r="V4126" i="4" s="1"/>
  <c r="B4127" i="4"/>
  <c r="F4127" i="4"/>
  <c r="I4127" i="4"/>
  <c r="M4127" i="4"/>
  <c r="O4127" i="4"/>
  <c r="S4127" i="4"/>
  <c r="U4127" i="4"/>
  <c r="V4127" i="4" s="1"/>
  <c r="B4128" i="4"/>
  <c r="F4128" i="4"/>
  <c r="I4128" i="4"/>
  <c r="M4128" i="4"/>
  <c r="O4128" i="4"/>
  <c r="S4128" i="4"/>
  <c r="U4128" i="4"/>
  <c r="V4128" i="4" s="1"/>
  <c r="B4129" i="4"/>
  <c r="F4129" i="4"/>
  <c r="I4129" i="4"/>
  <c r="M4129" i="4"/>
  <c r="O4129" i="4"/>
  <c r="S4129" i="4"/>
  <c r="U4129" i="4"/>
  <c r="V4129" i="4" s="1"/>
  <c r="B4130" i="4"/>
  <c r="F4130" i="4"/>
  <c r="I4130" i="4"/>
  <c r="M4130" i="4"/>
  <c r="O4130" i="4"/>
  <c r="S4130" i="4"/>
  <c r="U4130" i="4"/>
  <c r="V4130" i="4" s="1"/>
  <c r="B4131" i="4"/>
  <c r="F4131" i="4"/>
  <c r="I4131" i="4"/>
  <c r="M4131" i="4"/>
  <c r="O4131" i="4"/>
  <c r="S4131" i="4"/>
  <c r="U4131" i="4"/>
  <c r="V4131" i="4" s="1"/>
  <c r="B4132" i="4"/>
  <c r="F4132" i="4"/>
  <c r="I4132" i="4"/>
  <c r="M4132" i="4"/>
  <c r="O4132" i="4"/>
  <c r="S4132" i="4"/>
  <c r="U4132" i="4"/>
  <c r="V4132" i="4" s="1"/>
  <c r="B4133" i="4"/>
  <c r="F4133" i="4"/>
  <c r="I4133" i="4"/>
  <c r="M4133" i="4"/>
  <c r="O4133" i="4"/>
  <c r="S4133" i="4"/>
  <c r="U4133" i="4"/>
  <c r="V4133" i="4" s="1"/>
  <c r="B4134" i="4"/>
  <c r="F4134" i="4"/>
  <c r="I4134" i="4"/>
  <c r="M4134" i="4"/>
  <c r="O4134" i="4"/>
  <c r="S4134" i="4"/>
  <c r="U4134" i="4"/>
  <c r="V4134" i="4" s="1"/>
  <c r="B4135" i="4"/>
  <c r="F4135" i="4"/>
  <c r="I4135" i="4"/>
  <c r="M4135" i="4"/>
  <c r="O4135" i="4"/>
  <c r="S4135" i="4"/>
  <c r="U4135" i="4"/>
  <c r="V4135" i="4" s="1"/>
  <c r="B4136" i="4"/>
  <c r="F4136" i="4"/>
  <c r="I4136" i="4"/>
  <c r="M4136" i="4"/>
  <c r="O4136" i="4"/>
  <c r="S4136" i="4"/>
  <c r="U4136" i="4"/>
  <c r="V4136" i="4" s="1"/>
  <c r="B4137" i="4"/>
  <c r="F4137" i="4"/>
  <c r="I4137" i="4"/>
  <c r="M4137" i="4"/>
  <c r="O4137" i="4"/>
  <c r="S4137" i="4"/>
  <c r="U4137" i="4"/>
  <c r="V4137" i="4" s="1"/>
  <c r="B4138" i="4"/>
  <c r="F4138" i="4"/>
  <c r="I4138" i="4"/>
  <c r="M4138" i="4"/>
  <c r="O4138" i="4"/>
  <c r="S4138" i="4"/>
  <c r="U4138" i="4"/>
  <c r="V4138" i="4" s="1"/>
  <c r="B4139" i="4"/>
  <c r="F4139" i="4"/>
  <c r="I4139" i="4"/>
  <c r="M4139" i="4"/>
  <c r="O4139" i="4"/>
  <c r="S4139" i="4"/>
  <c r="U4139" i="4"/>
  <c r="V4139" i="4" s="1"/>
  <c r="B4140" i="4"/>
  <c r="F4140" i="4"/>
  <c r="I4140" i="4"/>
  <c r="M4140" i="4"/>
  <c r="O4140" i="4"/>
  <c r="S4140" i="4"/>
  <c r="U4140" i="4"/>
  <c r="V4140" i="4" s="1"/>
  <c r="B4141" i="4"/>
  <c r="F4141" i="4"/>
  <c r="I4141" i="4"/>
  <c r="M4141" i="4"/>
  <c r="O4141" i="4"/>
  <c r="S4141" i="4"/>
  <c r="U4141" i="4"/>
  <c r="V4141" i="4" s="1"/>
  <c r="B4142" i="4"/>
  <c r="F4142" i="4"/>
  <c r="I4142" i="4"/>
  <c r="M4142" i="4"/>
  <c r="O4142" i="4"/>
  <c r="S4142" i="4"/>
  <c r="U4142" i="4"/>
  <c r="V4142" i="4" s="1"/>
  <c r="B4143" i="4"/>
  <c r="F4143" i="4"/>
  <c r="I4143" i="4"/>
  <c r="M4143" i="4"/>
  <c r="O4143" i="4"/>
  <c r="S4143" i="4"/>
  <c r="U4143" i="4"/>
  <c r="V4143" i="4" s="1"/>
  <c r="B4144" i="4"/>
  <c r="F4144" i="4"/>
  <c r="I4144" i="4"/>
  <c r="M4144" i="4"/>
  <c r="O4144" i="4"/>
  <c r="S4144" i="4"/>
  <c r="U4144" i="4"/>
  <c r="V4144" i="4" s="1"/>
  <c r="B4145" i="4"/>
  <c r="F4145" i="4"/>
  <c r="I4145" i="4"/>
  <c r="M4145" i="4"/>
  <c r="O4145" i="4"/>
  <c r="S4145" i="4"/>
  <c r="U4145" i="4"/>
  <c r="V4145" i="4" s="1"/>
  <c r="B4146" i="4"/>
  <c r="F4146" i="4"/>
  <c r="I4146" i="4"/>
  <c r="M4146" i="4"/>
  <c r="O4146" i="4"/>
  <c r="S4146" i="4"/>
  <c r="U4146" i="4"/>
  <c r="V4146" i="4" s="1"/>
  <c r="B4147" i="4"/>
  <c r="F4147" i="4"/>
  <c r="I4147" i="4"/>
  <c r="M4147" i="4"/>
  <c r="O4147" i="4"/>
  <c r="S4147" i="4"/>
  <c r="U4147" i="4"/>
  <c r="V4147" i="4" s="1"/>
  <c r="B4148" i="4"/>
  <c r="F4148" i="4"/>
  <c r="I4148" i="4"/>
  <c r="M4148" i="4"/>
  <c r="O4148" i="4"/>
  <c r="S4148" i="4"/>
  <c r="U4148" i="4"/>
  <c r="V4148" i="4" s="1"/>
  <c r="B4149" i="4"/>
  <c r="F4149" i="4"/>
  <c r="I4149" i="4"/>
  <c r="M4149" i="4"/>
  <c r="O4149" i="4"/>
  <c r="S4149" i="4"/>
  <c r="U4149" i="4"/>
  <c r="V4149" i="4" s="1"/>
  <c r="B4150" i="4"/>
  <c r="F4150" i="4"/>
  <c r="I4150" i="4"/>
  <c r="M4150" i="4"/>
  <c r="O4150" i="4"/>
  <c r="S4150" i="4"/>
  <c r="U4150" i="4"/>
  <c r="V4150" i="4" s="1"/>
  <c r="B4151" i="4"/>
  <c r="F4151" i="4"/>
  <c r="I4151" i="4"/>
  <c r="M4151" i="4"/>
  <c r="O4151" i="4"/>
  <c r="S4151" i="4"/>
  <c r="U4151" i="4"/>
  <c r="V4151" i="4" s="1"/>
  <c r="B4152" i="4"/>
  <c r="F4152" i="4"/>
  <c r="I4152" i="4"/>
  <c r="M4152" i="4"/>
  <c r="O4152" i="4"/>
  <c r="S4152" i="4"/>
  <c r="U4152" i="4"/>
  <c r="V4152" i="4" s="1"/>
  <c r="B4153" i="4"/>
  <c r="F4153" i="4"/>
  <c r="I4153" i="4"/>
  <c r="M4153" i="4"/>
  <c r="O4153" i="4"/>
  <c r="S4153" i="4"/>
  <c r="U4153" i="4"/>
  <c r="V4153" i="4" s="1"/>
  <c r="B4154" i="4"/>
  <c r="F4154" i="4"/>
  <c r="I4154" i="4"/>
  <c r="M4154" i="4"/>
  <c r="O4154" i="4"/>
  <c r="S4154" i="4"/>
  <c r="U4154" i="4"/>
  <c r="V4154" i="4" s="1"/>
  <c r="B4155" i="4"/>
  <c r="F4155" i="4"/>
  <c r="I4155" i="4"/>
  <c r="M4155" i="4"/>
  <c r="O4155" i="4"/>
  <c r="S4155" i="4"/>
  <c r="U4155" i="4"/>
  <c r="V4155" i="4" s="1"/>
  <c r="B4156" i="4"/>
  <c r="F4156" i="4"/>
  <c r="I4156" i="4"/>
  <c r="M4156" i="4"/>
  <c r="O4156" i="4"/>
  <c r="S4156" i="4"/>
  <c r="U4156" i="4"/>
  <c r="V4156" i="4" s="1"/>
  <c r="B4157" i="4"/>
  <c r="F4157" i="4"/>
  <c r="I4157" i="4"/>
  <c r="M4157" i="4"/>
  <c r="O4157" i="4"/>
  <c r="S4157" i="4"/>
  <c r="U4157" i="4"/>
  <c r="V4157" i="4" s="1"/>
  <c r="B4158" i="4"/>
  <c r="F4158" i="4"/>
  <c r="I4158" i="4"/>
  <c r="M4158" i="4"/>
  <c r="O4158" i="4"/>
  <c r="S4158" i="4"/>
  <c r="U4158" i="4"/>
  <c r="V4158" i="4" s="1"/>
  <c r="B4159" i="4"/>
  <c r="F4159" i="4"/>
  <c r="I4159" i="4"/>
  <c r="M4159" i="4"/>
  <c r="O4159" i="4"/>
  <c r="S4159" i="4"/>
  <c r="U4159" i="4"/>
  <c r="V4159" i="4" s="1"/>
  <c r="B4160" i="4"/>
  <c r="F4160" i="4"/>
  <c r="I4160" i="4"/>
  <c r="M4160" i="4"/>
  <c r="O4160" i="4"/>
  <c r="S4160" i="4"/>
  <c r="U4160" i="4"/>
  <c r="V4160" i="4" s="1"/>
  <c r="B4161" i="4"/>
  <c r="F4161" i="4"/>
  <c r="I4161" i="4"/>
  <c r="M4161" i="4"/>
  <c r="O4161" i="4"/>
  <c r="S4161" i="4"/>
  <c r="U4161" i="4"/>
  <c r="V4161" i="4" s="1"/>
  <c r="B4162" i="4"/>
  <c r="F4162" i="4"/>
  <c r="I4162" i="4"/>
  <c r="M4162" i="4"/>
  <c r="O4162" i="4"/>
  <c r="S4162" i="4"/>
  <c r="U4162" i="4"/>
  <c r="V4162" i="4" s="1"/>
  <c r="B4163" i="4"/>
  <c r="F4163" i="4"/>
  <c r="I4163" i="4"/>
  <c r="M4163" i="4"/>
  <c r="O4163" i="4"/>
  <c r="S4163" i="4"/>
  <c r="U4163" i="4"/>
  <c r="V4163" i="4" s="1"/>
  <c r="B4164" i="4"/>
  <c r="F4164" i="4"/>
  <c r="I4164" i="4"/>
  <c r="M4164" i="4"/>
  <c r="O4164" i="4"/>
  <c r="S4164" i="4"/>
  <c r="U4164" i="4"/>
  <c r="V4164" i="4" s="1"/>
  <c r="B4165" i="4"/>
  <c r="F4165" i="4"/>
  <c r="I4165" i="4"/>
  <c r="M4165" i="4"/>
  <c r="O4165" i="4"/>
  <c r="S4165" i="4"/>
  <c r="U4165" i="4"/>
  <c r="V4165" i="4" s="1"/>
  <c r="B4166" i="4"/>
  <c r="F4166" i="4"/>
  <c r="I4166" i="4"/>
  <c r="M4166" i="4"/>
  <c r="O4166" i="4"/>
  <c r="S4166" i="4"/>
  <c r="U4166" i="4"/>
  <c r="V4166" i="4" s="1"/>
  <c r="B4167" i="4"/>
  <c r="F4167" i="4"/>
  <c r="I4167" i="4"/>
  <c r="M4167" i="4"/>
  <c r="O4167" i="4"/>
  <c r="S4167" i="4"/>
  <c r="U4167" i="4"/>
  <c r="V4167" i="4" s="1"/>
  <c r="B4168" i="4"/>
  <c r="F4168" i="4"/>
  <c r="I4168" i="4"/>
  <c r="M4168" i="4"/>
  <c r="O4168" i="4"/>
  <c r="S4168" i="4"/>
  <c r="U4168" i="4"/>
  <c r="V4168" i="4" s="1"/>
  <c r="B4169" i="4"/>
  <c r="F4169" i="4"/>
  <c r="I4169" i="4"/>
  <c r="M4169" i="4"/>
  <c r="O4169" i="4"/>
  <c r="S4169" i="4"/>
  <c r="U4169" i="4"/>
  <c r="V4169" i="4" s="1"/>
  <c r="B4170" i="4"/>
  <c r="F4170" i="4"/>
  <c r="I4170" i="4"/>
  <c r="M4170" i="4"/>
  <c r="O4170" i="4"/>
  <c r="S4170" i="4"/>
  <c r="U4170" i="4"/>
  <c r="V4170" i="4" s="1"/>
  <c r="B4171" i="4"/>
  <c r="F4171" i="4"/>
  <c r="I4171" i="4"/>
  <c r="M4171" i="4"/>
  <c r="O4171" i="4"/>
  <c r="S4171" i="4"/>
  <c r="U4171" i="4"/>
  <c r="V4171" i="4" s="1"/>
  <c r="B4172" i="4"/>
  <c r="F4172" i="4"/>
  <c r="I4172" i="4"/>
  <c r="M4172" i="4"/>
  <c r="O4172" i="4"/>
  <c r="S4172" i="4"/>
  <c r="U4172" i="4"/>
  <c r="V4172" i="4" s="1"/>
  <c r="B4173" i="4"/>
  <c r="F4173" i="4"/>
  <c r="I4173" i="4"/>
  <c r="M4173" i="4"/>
  <c r="O4173" i="4"/>
  <c r="S4173" i="4"/>
  <c r="U4173" i="4"/>
  <c r="V4173" i="4" s="1"/>
  <c r="B4174" i="4"/>
  <c r="F4174" i="4"/>
  <c r="I4174" i="4"/>
  <c r="M4174" i="4"/>
  <c r="O4174" i="4"/>
  <c r="S4174" i="4"/>
  <c r="U4174" i="4"/>
  <c r="V4174" i="4" s="1"/>
  <c r="B4175" i="4"/>
  <c r="F4175" i="4"/>
  <c r="I4175" i="4"/>
  <c r="M4175" i="4"/>
  <c r="O4175" i="4"/>
  <c r="S4175" i="4"/>
  <c r="U4175" i="4"/>
  <c r="V4175" i="4" s="1"/>
  <c r="B4176" i="4"/>
  <c r="F4176" i="4"/>
  <c r="I4176" i="4"/>
  <c r="M4176" i="4"/>
  <c r="O4176" i="4"/>
  <c r="S4176" i="4"/>
  <c r="U4176" i="4"/>
  <c r="V4176" i="4" s="1"/>
  <c r="B4177" i="4"/>
  <c r="F4177" i="4"/>
  <c r="I4177" i="4"/>
  <c r="M4177" i="4"/>
  <c r="O4177" i="4"/>
  <c r="S4177" i="4"/>
  <c r="U4177" i="4"/>
  <c r="V4177" i="4" s="1"/>
  <c r="B4178" i="4"/>
  <c r="F4178" i="4"/>
  <c r="I4178" i="4"/>
  <c r="M4178" i="4"/>
  <c r="O4178" i="4"/>
  <c r="S4178" i="4"/>
  <c r="U4178" i="4"/>
  <c r="V4178" i="4" s="1"/>
  <c r="B4179" i="4"/>
  <c r="F4179" i="4"/>
  <c r="I4179" i="4"/>
  <c r="M4179" i="4"/>
  <c r="O4179" i="4"/>
  <c r="S4179" i="4"/>
  <c r="U4179" i="4"/>
  <c r="V4179" i="4" s="1"/>
  <c r="B4180" i="4"/>
  <c r="F4180" i="4"/>
  <c r="I4180" i="4"/>
  <c r="M4180" i="4"/>
  <c r="O4180" i="4"/>
  <c r="S4180" i="4"/>
  <c r="U4180" i="4"/>
  <c r="V4180" i="4" s="1"/>
  <c r="B4181" i="4"/>
  <c r="F4181" i="4"/>
  <c r="I4181" i="4"/>
  <c r="M4181" i="4"/>
  <c r="O4181" i="4"/>
  <c r="S4181" i="4"/>
  <c r="U4181" i="4"/>
  <c r="V4181" i="4" s="1"/>
  <c r="B4182" i="4"/>
  <c r="F4182" i="4"/>
  <c r="I4182" i="4"/>
  <c r="M4182" i="4"/>
  <c r="O4182" i="4"/>
  <c r="S4182" i="4"/>
  <c r="U4182" i="4"/>
  <c r="V4182" i="4" s="1"/>
  <c r="B4183" i="4"/>
  <c r="F4183" i="4"/>
  <c r="I4183" i="4"/>
  <c r="M4183" i="4"/>
  <c r="O4183" i="4"/>
  <c r="S4183" i="4"/>
  <c r="U4183" i="4"/>
  <c r="V4183" i="4" s="1"/>
  <c r="B4184" i="4"/>
  <c r="F4184" i="4"/>
  <c r="I4184" i="4"/>
  <c r="M4184" i="4"/>
  <c r="O4184" i="4"/>
  <c r="S4184" i="4"/>
  <c r="U4184" i="4"/>
  <c r="V4184" i="4" s="1"/>
  <c r="B4185" i="4"/>
  <c r="F4185" i="4"/>
  <c r="I4185" i="4"/>
  <c r="M4185" i="4"/>
  <c r="O4185" i="4"/>
  <c r="S4185" i="4"/>
  <c r="U4185" i="4"/>
  <c r="V4185" i="4" s="1"/>
  <c r="B4186" i="4"/>
  <c r="F4186" i="4"/>
  <c r="I4186" i="4"/>
  <c r="M4186" i="4"/>
  <c r="O4186" i="4"/>
  <c r="S4186" i="4"/>
  <c r="U4186" i="4"/>
  <c r="V4186" i="4" s="1"/>
  <c r="B4187" i="4"/>
  <c r="F4187" i="4"/>
  <c r="I4187" i="4"/>
  <c r="M4187" i="4"/>
  <c r="O4187" i="4"/>
  <c r="S4187" i="4"/>
  <c r="U4187" i="4"/>
  <c r="V4187" i="4" s="1"/>
  <c r="B4188" i="4"/>
  <c r="F4188" i="4"/>
  <c r="I4188" i="4"/>
  <c r="M4188" i="4"/>
  <c r="O4188" i="4"/>
  <c r="S4188" i="4"/>
  <c r="U4188" i="4"/>
  <c r="V4188" i="4" s="1"/>
  <c r="B4189" i="4"/>
  <c r="F4189" i="4"/>
  <c r="I4189" i="4"/>
  <c r="M4189" i="4"/>
  <c r="O4189" i="4"/>
  <c r="S4189" i="4"/>
  <c r="U4189" i="4"/>
  <c r="V4189" i="4" s="1"/>
  <c r="B4190" i="4"/>
  <c r="F4190" i="4"/>
  <c r="I4190" i="4"/>
  <c r="M4190" i="4"/>
  <c r="O4190" i="4"/>
  <c r="S4190" i="4"/>
  <c r="U4190" i="4"/>
  <c r="V4190" i="4" s="1"/>
  <c r="B4191" i="4"/>
  <c r="F4191" i="4"/>
  <c r="I4191" i="4"/>
  <c r="M4191" i="4"/>
  <c r="O4191" i="4"/>
  <c r="S4191" i="4"/>
  <c r="U4191" i="4"/>
  <c r="V4191" i="4" s="1"/>
  <c r="B4192" i="4"/>
  <c r="F4192" i="4"/>
  <c r="I4192" i="4"/>
  <c r="M4192" i="4"/>
  <c r="O4192" i="4"/>
  <c r="S4192" i="4"/>
  <c r="U4192" i="4"/>
  <c r="V4192" i="4" s="1"/>
  <c r="B4193" i="4"/>
  <c r="F4193" i="4"/>
  <c r="I4193" i="4"/>
  <c r="M4193" i="4"/>
  <c r="O4193" i="4"/>
  <c r="S4193" i="4"/>
  <c r="U4193" i="4"/>
  <c r="V4193" i="4" s="1"/>
  <c r="B4194" i="4"/>
  <c r="F4194" i="4"/>
  <c r="I4194" i="4"/>
  <c r="M4194" i="4"/>
  <c r="O4194" i="4"/>
  <c r="S4194" i="4"/>
  <c r="U4194" i="4"/>
  <c r="V4194" i="4" s="1"/>
  <c r="B4195" i="4"/>
  <c r="F4195" i="4"/>
  <c r="I4195" i="4"/>
  <c r="M4195" i="4"/>
  <c r="O4195" i="4"/>
  <c r="S4195" i="4"/>
  <c r="U4195" i="4"/>
  <c r="V4195" i="4" s="1"/>
  <c r="B4196" i="4"/>
  <c r="F4196" i="4"/>
  <c r="I4196" i="4"/>
  <c r="M4196" i="4"/>
  <c r="O4196" i="4"/>
  <c r="S4196" i="4"/>
  <c r="U4196" i="4"/>
  <c r="V4196" i="4" s="1"/>
  <c r="B4197" i="4"/>
  <c r="F4197" i="4"/>
  <c r="I4197" i="4"/>
  <c r="M4197" i="4"/>
  <c r="O4197" i="4"/>
  <c r="S4197" i="4"/>
  <c r="U4197" i="4"/>
  <c r="V4197" i="4" s="1"/>
  <c r="B4198" i="4"/>
  <c r="F4198" i="4"/>
  <c r="I4198" i="4"/>
  <c r="M4198" i="4"/>
  <c r="O4198" i="4"/>
  <c r="S4198" i="4"/>
  <c r="U4198" i="4"/>
  <c r="V4198" i="4" s="1"/>
  <c r="B4199" i="4"/>
  <c r="F4199" i="4"/>
  <c r="I4199" i="4"/>
  <c r="M4199" i="4"/>
  <c r="O4199" i="4"/>
  <c r="S4199" i="4"/>
  <c r="U4199" i="4"/>
  <c r="V4199" i="4" s="1"/>
  <c r="B4200" i="4"/>
  <c r="F4200" i="4"/>
  <c r="I4200" i="4"/>
  <c r="M4200" i="4"/>
  <c r="O4200" i="4"/>
  <c r="S4200" i="4"/>
  <c r="U4200" i="4"/>
  <c r="V4200" i="4" s="1"/>
  <c r="B4201" i="4"/>
  <c r="F4201" i="4"/>
  <c r="I4201" i="4"/>
  <c r="M4201" i="4"/>
  <c r="O4201" i="4"/>
  <c r="S4201" i="4"/>
  <c r="U4201" i="4"/>
  <c r="V4201" i="4" s="1"/>
  <c r="B4202" i="4"/>
  <c r="F4202" i="4"/>
  <c r="I4202" i="4"/>
  <c r="M4202" i="4"/>
  <c r="O4202" i="4"/>
  <c r="S4202" i="4"/>
  <c r="U4202" i="4"/>
  <c r="V4202" i="4" s="1"/>
  <c r="B4203" i="4"/>
  <c r="F4203" i="4"/>
  <c r="I4203" i="4"/>
  <c r="M4203" i="4"/>
  <c r="O4203" i="4"/>
  <c r="S4203" i="4"/>
  <c r="U4203" i="4"/>
  <c r="V4203" i="4" s="1"/>
  <c r="B4204" i="4"/>
  <c r="F4204" i="4"/>
  <c r="I4204" i="4"/>
  <c r="M4204" i="4"/>
  <c r="O4204" i="4"/>
  <c r="S4204" i="4"/>
  <c r="U4204" i="4"/>
  <c r="V4204" i="4" s="1"/>
  <c r="B4205" i="4"/>
  <c r="F4205" i="4"/>
  <c r="I4205" i="4"/>
  <c r="M4205" i="4"/>
  <c r="O4205" i="4"/>
  <c r="S4205" i="4"/>
  <c r="U4205" i="4"/>
  <c r="V4205" i="4" s="1"/>
  <c r="B4206" i="4"/>
  <c r="F4206" i="4"/>
  <c r="I4206" i="4"/>
  <c r="M4206" i="4"/>
  <c r="O4206" i="4"/>
  <c r="S4206" i="4"/>
  <c r="U4206" i="4"/>
  <c r="V4206" i="4" s="1"/>
  <c r="B4207" i="4"/>
  <c r="F4207" i="4"/>
  <c r="I4207" i="4"/>
  <c r="M4207" i="4"/>
  <c r="O4207" i="4"/>
  <c r="S4207" i="4"/>
  <c r="U4207" i="4"/>
  <c r="V4207" i="4" s="1"/>
  <c r="B4208" i="4"/>
  <c r="F4208" i="4"/>
  <c r="I4208" i="4"/>
  <c r="M4208" i="4"/>
  <c r="O4208" i="4"/>
  <c r="S4208" i="4"/>
  <c r="U4208" i="4"/>
  <c r="V4208" i="4" s="1"/>
  <c r="B4209" i="4"/>
  <c r="F4209" i="4"/>
  <c r="I4209" i="4"/>
  <c r="M4209" i="4"/>
  <c r="O4209" i="4"/>
  <c r="S4209" i="4"/>
  <c r="U4209" i="4"/>
  <c r="V4209" i="4" s="1"/>
  <c r="B4210" i="4"/>
  <c r="F4210" i="4"/>
  <c r="I4210" i="4"/>
  <c r="M4210" i="4"/>
  <c r="O4210" i="4"/>
  <c r="S4210" i="4"/>
  <c r="U4210" i="4"/>
  <c r="V4210" i="4" s="1"/>
  <c r="B4211" i="4"/>
  <c r="F4211" i="4"/>
  <c r="I4211" i="4"/>
  <c r="M4211" i="4"/>
  <c r="O4211" i="4"/>
  <c r="S4211" i="4"/>
  <c r="U4211" i="4"/>
  <c r="V4211" i="4" s="1"/>
  <c r="B4212" i="4"/>
  <c r="F4212" i="4"/>
  <c r="I4212" i="4"/>
  <c r="M4212" i="4"/>
  <c r="O4212" i="4"/>
  <c r="S4212" i="4"/>
  <c r="U4212" i="4"/>
  <c r="V4212" i="4" s="1"/>
  <c r="B4213" i="4"/>
  <c r="F4213" i="4"/>
  <c r="I4213" i="4"/>
  <c r="M4213" i="4"/>
  <c r="O4213" i="4"/>
  <c r="S4213" i="4"/>
  <c r="U4213" i="4"/>
  <c r="V4213" i="4" s="1"/>
  <c r="B4214" i="4"/>
  <c r="F4214" i="4"/>
  <c r="I4214" i="4"/>
  <c r="M4214" i="4"/>
  <c r="O4214" i="4"/>
  <c r="S4214" i="4"/>
  <c r="U4214" i="4"/>
  <c r="V4214" i="4" s="1"/>
  <c r="B4215" i="4"/>
  <c r="F4215" i="4"/>
  <c r="I4215" i="4"/>
  <c r="M4215" i="4"/>
  <c r="O4215" i="4"/>
  <c r="S4215" i="4"/>
  <c r="U4215" i="4"/>
  <c r="V4215" i="4" s="1"/>
  <c r="B4216" i="4"/>
  <c r="F4216" i="4"/>
  <c r="I4216" i="4"/>
  <c r="M4216" i="4"/>
  <c r="O4216" i="4"/>
  <c r="S4216" i="4"/>
  <c r="U4216" i="4"/>
  <c r="V4216" i="4" s="1"/>
  <c r="B4217" i="4"/>
  <c r="F4217" i="4"/>
  <c r="I4217" i="4"/>
  <c r="M4217" i="4"/>
  <c r="O4217" i="4"/>
  <c r="S4217" i="4"/>
  <c r="U4217" i="4"/>
  <c r="V4217" i="4" s="1"/>
  <c r="B4218" i="4"/>
  <c r="F4218" i="4"/>
  <c r="I4218" i="4"/>
  <c r="M4218" i="4"/>
  <c r="O4218" i="4"/>
  <c r="S4218" i="4"/>
  <c r="U4218" i="4"/>
  <c r="V4218" i="4" s="1"/>
  <c r="B4219" i="4"/>
  <c r="F4219" i="4"/>
  <c r="I4219" i="4"/>
  <c r="M4219" i="4"/>
  <c r="O4219" i="4"/>
  <c r="S4219" i="4"/>
  <c r="U4219" i="4"/>
  <c r="V4219" i="4" s="1"/>
  <c r="B4220" i="4"/>
  <c r="F4220" i="4"/>
  <c r="I4220" i="4"/>
  <c r="M4220" i="4"/>
  <c r="O4220" i="4"/>
  <c r="S4220" i="4"/>
  <c r="U4220" i="4"/>
  <c r="V4220" i="4" s="1"/>
  <c r="B4221" i="4"/>
  <c r="F4221" i="4"/>
  <c r="I4221" i="4"/>
  <c r="M4221" i="4"/>
  <c r="O4221" i="4"/>
  <c r="S4221" i="4"/>
  <c r="U4221" i="4"/>
  <c r="V4221" i="4" s="1"/>
  <c r="B4222" i="4"/>
  <c r="F4222" i="4"/>
  <c r="I4222" i="4"/>
  <c r="M4222" i="4"/>
  <c r="O4222" i="4"/>
  <c r="S4222" i="4"/>
  <c r="U4222" i="4"/>
  <c r="V4222" i="4" s="1"/>
  <c r="B4223" i="4"/>
  <c r="F4223" i="4"/>
  <c r="I4223" i="4"/>
  <c r="M4223" i="4"/>
  <c r="O4223" i="4"/>
  <c r="S4223" i="4"/>
  <c r="U4223" i="4"/>
  <c r="V4223" i="4" s="1"/>
  <c r="B4224" i="4"/>
  <c r="F4224" i="4"/>
  <c r="I4224" i="4"/>
  <c r="M4224" i="4"/>
  <c r="O4224" i="4"/>
  <c r="S4224" i="4"/>
  <c r="U4224" i="4"/>
  <c r="V4224" i="4" s="1"/>
  <c r="B4225" i="4"/>
  <c r="F4225" i="4"/>
  <c r="I4225" i="4"/>
  <c r="M4225" i="4"/>
  <c r="O4225" i="4"/>
  <c r="S4225" i="4"/>
  <c r="U4225" i="4"/>
  <c r="V4225" i="4" s="1"/>
  <c r="B4226" i="4"/>
  <c r="F4226" i="4"/>
  <c r="I4226" i="4"/>
  <c r="M4226" i="4"/>
  <c r="O4226" i="4"/>
  <c r="S4226" i="4"/>
  <c r="U4226" i="4"/>
  <c r="V4226" i="4" s="1"/>
  <c r="B4227" i="4"/>
  <c r="F4227" i="4"/>
  <c r="I4227" i="4"/>
  <c r="M4227" i="4"/>
  <c r="O4227" i="4"/>
  <c r="S4227" i="4"/>
  <c r="U4227" i="4"/>
  <c r="V4227" i="4" s="1"/>
  <c r="B4228" i="4"/>
  <c r="F4228" i="4"/>
  <c r="I4228" i="4"/>
  <c r="M4228" i="4"/>
  <c r="O4228" i="4"/>
  <c r="S4228" i="4"/>
  <c r="U4228" i="4"/>
  <c r="V4228" i="4" s="1"/>
  <c r="B4229" i="4"/>
  <c r="F4229" i="4"/>
  <c r="I4229" i="4"/>
  <c r="M4229" i="4"/>
  <c r="O4229" i="4"/>
  <c r="S4229" i="4"/>
  <c r="U4229" i="4"/>
  <c r="V4229" i="4" s="1"/>
  <c r="B4230" i="4"/>
  <c r="F4230" i="4"/>
  <c r="I4230" i="4"/>
  <c r="M4230" i="4"/>
  <c r="O4230" i="4"/>
  <c r="S4230" i="4"/>
  <c r="U4230" i="4"/>
  <c r="V4230" i="4" s="1"/>
  <c r="B4231" i="4"/>
  <c r="F4231" i="4"/>
  <c r="I4231" i="4"/>
  <c r="M4231" i="4"/>
  <c r="O4231" i="4"/>
  <c r="S4231" i="4"/>
  <c r="U4231" i="4"/>
  <c r="V4231" i="4" s="1"/>
  <c r="B4232" i="4"/>
  <c r="F4232" i="4"/>
  <c r="I4232" i="4"/>
  <c r="M4232" i="4"/>
  <c r="O4232" i="4"/>
  <c r="S4232" i="4"/>
  <c r="U4232" i="4"/>
  <c r="V4232" i="4" s="1"/>
  <c r="B4233" i="4"/>
  <c r="F4233" i="4"/>
  <c r="I4233" i="4"/>
  <c r="M4233" i="4"/>
  <c r="O4233" i="4"/>
  <c r="S4233" i="4"/>
  <c r="U4233" i="4"/>
  <c r="V4233" i="4" s="1"/>
  <c r="B4234" i="4"/>
  <c r="F4234" i="4"/>
  <c r="I4234" i="4"/>
  <c r="M4234" i="4"/>
  <c r="O4234" i="4"/>
  <c r="S4234" i="4"/>
  <c r="U4234" i="4"/>
  <c r="V4234" i="4" s="1"/>
  <c r="B4235" i="4"/>
  <c r="F4235" i="4"/>
  <c r="I4235" i="4"/>
  <c r="M4235" i="4"/>
  <c r="O4235" i="4"/>
  <c r="S4235" i="4"/>
  <c r="U4235" i="4"/>
  <c r="V4235" i="4" s="1"/>
  <c r="B4236" i="4"/>
  <c r="F4236" i="4"/>
  <c r="I4236" i="4"/>
  <c r="M4236" i="4"/>
  <c r="O4236" i="4"/>
  <c r="S4236" i="4"/>
  <c r="U4236" i="4"/>
  <c r="V4236" i="4" s="1"/>
  <c r="B4237" i="4"/>
  <c r="F4237" i="4"/>
  <c r="I4237" i="4"/>
  <c r="M4237" i="4"/>
  <c r="O4237" i="4"/>
  <c r="S4237" i="4"/>
  <c r="U4237" i="4"/>
  <c r="V4237" i="4" s="1"/>
  <c r="B4238" i="4"/>
  <c r="F4238" i="4"/>
  <c r="I4238" i="4"/>
  <c r="M4238" i="4"/>
  <c r="O4238" i="4"/>
  <c r="S4238" i="4"/>
  <c r="U4238" i="4"/>
  <c r="V4238" i="4" s="1"/>
  <c r="B4239" i="4"/>
  <c r="F4239" i="4"/>
  <c r="I4239" i="4"/>
  <c r="M4239" i="4"/>
  <c r="O4239" i="4"/>
  <c r="S4239" i="4"/>
  <c r="U4239" i="4"/>
  <c r="V4239" i="4" s="1"/>
  <c r="B4240" i="4"/>
  <c r="F4240" i="4"/>
  <c r="I4240" i="4"/>
  <c r="M4240" i="4"/>
  <c r="O4240" i="4"/>
  <c r="S4240" i="4"/>
  <c r="U4240" i="4"/>
  <c r="V4240" i="4" s="1"/>
  <c r="B4241" i="4"/>
  <c r="F4241" i="4"/>
  <c r="I4241" i="4"/>
  <c r="M4241" i="4"/>
  <c r="O4241" i="4"/>
  <c r="S4241" i="4"/>
  <c r="U4241" i="4"/>
  <c r="V4241" i="4" s="1"/>
  <c r="B4242" i="4"/>
  <c r="F4242" i="4"/>
  <c r="I4242" i="4"/>
  <c r="M4242" i="4"/>
  <c r="O4242" i="4"/>
  <c r="S4242" i="4"/>
  <c r="U4242" i="4"/>
  <c r="V4242" i="4" s="1"/>
  <c r="B4243" i="4"/>
  <c r="F4243" i="4"/>
  <c r="I4243" i="4"/>
  <c r="M4243" i="4"/>
  <c r="O4243" i="4"/>
  <c r="S4243" i="4"/>
  <c r="U4243" i="4"/>
  <c r="V4243" i="4" s="1"/>
  <c r="B4244" i="4"/>
  <c r="F4244" i="4"/>
  <c r="I4244" i="4"/>
  <c r="M4244" i="4"/>
  <c r="O4244" i="4"/>
  <c r="S4244" i="4"/>
  <c r="U4244" i="4"/>
  <c r="V4244" i="4" s="1"/>
  <c r="B4245" i="4"/>
  <c r="F4245" i="4"/>
  <c r="I4245" i="4"/>
  <c r="M4245" i="4"/>
  <c r="O4245" i="4"/>
  <c r="S4245" i="4"/>
  <c r="U4245" i="4"/>
  <c r="V4245" i="4" s="1"/>
  <c r="B4246" i="4"/>
  <c r="F4246" i="4"/>
  <c r="I4246" i="4"/>
  <c r="M4246" i="4"/>
  <c r="O4246" i="4"/>
  <c r="S4246" i="4"/>
  <c r="U4246" i="4"/>
  <c r="V4246" i="4" s="1"/>
  <c r="B4247" i="4"/>
  <c r="F4247" i="4"/>
  <c r="I4247" i="4"/>
  <c r="M4247" i="4"/>
  <c r="O4247" i="4"/>
  <c r="S4247" i="4"/>
  <c r="U4247" i="4"/>
  <c r="V4247" i="4" s="1"/>
  <c r="B4248" i="4"/>
  <c r="F4248" i="4"/>
  <c r="I4248" i="4"/>
  <c r="M4248" i="4"/>
  <c r="O4248" i="4"/>
  <c r="S4248" i="4"/>
  <c r="U4248" i="4"/>
  <c r="V4248" i="4" s="1"/>
  <c r="B4249" i="4"/>
  <c r="F4249" i="4"/>
  <c r="I4249" i="4"/>
  <c r="M4249" i="4"/>
  <c r="O4249" i="4"/>
  <c r="S4249" i="4"/>
  <c r="U4249" i="4"/>
  <c r="V4249" i="4" s="1"/>
  <c r="B4250" i="4"/>
  <c r="F4250" i="4"/>
  <c r="I4250" i="4"/>
  <c r="M4250" i="4"/>
  <c r="O4250" i="4"/>
  <c r="S4250" i="4"/>
  <c r="U4250" i="4"/>
  <c r="V4250" i="4" s="1"/>
  <c r="B4251" i="4"/>
  <c r="F4251" i="4"/>
  <c r="I4251" i="4"/>
  <c r="M4251" i="4"/>
  <c r="O4251" i="4"/>
  <c r="S4251" i="4"/>
  <c r="U4251" i="4"/>
  <c r="V4251" i="4" s="1"/>
  <c r="B4252" i="4"/>
  <c r="F4252" i="4"/>
  <c r="I4252" i="4"/>
  <c r="M4252" i="4"/>
  <c r="O4252" i="4"/>
  <c r="S4252" i="4"/>
  <c r="U4252" i="4"/>
  <c r="V4252" i="4" s="1"/>
  <c r="B4253" i="4"/>
  <c r="F4253" i="4"/>
  <c r="I4253" i="4"/>
  <c r="M4253" i="4"/>
  <c r="O4253" i="4"/>
  <c r="S4253" i="4"/>
  <c r="U4253" i="4"/>
  <c r="V4253" i="4" s="1"/>
  <c r="B4254" i="4"/>
  <c r="F4254" i="4"/>
  <c r="I4254" i="4"/>
  <c r="M4254" i="4"/>
  <c r="O4254" i="4"/>
  <c r="S4254" i="4"/>
  <c r="U4254" i="4"/>
  <c r="V4254" i="4" s="1"/>
  <c r="B4255" i="4"/>
  <c r="F4255" i="4"/>
  <c r="I4255" i="4"/>
  <c r="M4255" i="4"/>
  <c r="O4255" i="4"/>
  <c r="S4255" i="4"/>
  <c r="U4255" i="4"/>
  <c r="V4255" i="4" s="1"/>
  <c r="B4256" i="4"/>
  <c r="F4256" i="4"/>
  <c r="I4256" i="4"/>
  <c r="M4256" i="4"/>
  <c r="O4256" i="4"/>
  <c r="S4256" i="4"/>
  <c r="U4256" i="4"/>
  <c r="V4256" i="4" s="1"/>
  <c r="B4257" i="4"/>
  <c r="F4257" i="4"/>
  <c r="I4257" i="4"/>
  <c r="M4257" i="4"/>
  <c r="O4257" i="4"/>
  <c r="S4257" i="4"/>
  <c r="U4257" i="4"/>
  <c r="V4257" i="4" s="1"/>
  <c r="B4258" i="4"/>
  <c r="F4258" i="4"/>
  <c r="I4258" i="4"/>
  <c r="M4258" i="4"/>
  <c r="O4258" i="4"/>
  <c r="S4258" i="4"/>
  <c r="U4258" i="4"/>
  <c r="V4258" i="4" s="1"/>
  <c r="B4259" i="4"/>
  <c r="F4259" i="4"/>
  <c r="I4259" i="4"/>
  <c r="M4259" i="4"/>
  <c r="O4259" i="4"/>
  <c r="S4259" i="4"/>
  <c r="U4259" i="4"/>
  <c r="V4259" i="4" s="1"/>
  <c r="B4260" i="4"/>
  <c r="F4260" i="4"/>
  <c r="I4260" i="4"/>
  <c r="M4260" i="4"/>
  <c r="O4260" i="4"/>
  <c r="S4260" i="4"/>
  <c r="U4260" i="4"/>
  <c r="V4260" i="4" s="1"/>
  <c r="B4261" i="4"/>
  <c r="F4261" i="4"/>
  <c r="I4261" i="4"/>
  <c r="M4261" i="4"/>
  <c r="O4261" i="4"/>
  <c r="S4261" i="4"/>
  <c r="U4261" i="4"/>
  <c r="V4261" i="4" s="1"/>
  <c r="B4262" i="4"/>
  <c r="F4262" i="4"/>
  <c r="I4262" i="4"/>
  <c r="M4262" i="4"/>
  <c r="O4262" i="4"/>
  <c r="S4262" i="4"/>
  <c r="U4262" i="4"/>
  <c r="V4262" i="4" s="1"/>
  <c r="B4263" i="4"/>
  <c r="F4263" i="4"/>
  <c r="I4263" i="4"/>
  <c r="M4263" i="4"/>
  <c r="O4263" i="4"/>
  <c r="S4263" i="4"/>
  <c r="U4263" i="4"/>
  <c r="V4263" i="4" s="1"/>
  <c r="B4264" i="4"/>
  <c r="F4264" i="4"/>
  <c r="I4264" i="4"/>
  <c r="M4264" i="4"/>
  <c r="O4264" i="4"/>
  <c r="S4264" i="4"/>
  <c r="U4264" i="4"/>
  <c r="V4264" i="4" s="1"/>
  <c r="B4265" i="4"/>
  <c r="F4265" i="4"/>
  <c r="I4265" i="4"/>
  <c r="M4265" i="4"/>
  <c r="O4265" i="4"/>
  <c r="S4265" i="4"/>
  <c r="U4265" i="4"/>
  <c r="V4265" i="4" s="1"/>
  <c r="B4266" i="4"/>
  <c r="F4266" i="4"/>
  <c r="I4266" i="4"/>
  <c r="M4266" i="4"/>
  <c r="O4266" i="4"/>
  <c r="S4266" i="4"/>
  <c r="U4266" i="4"/>
  <c r="V4266" i="4" s="1"/>
  <c r="B4267" i="4"/>
  <c r="F4267" i="4"/>
  <c r="I4267" i="4"/>
  <c r="M4267" i="4"/>
  <c r="O4267" i="4"/>
  <c r="S4267" i="4"/>
  <c r="U4267" i="4"/>
  <c r="V4267" i="4" s="1"/>
  <c r="B4268" i="4"/>
  <c r="F4268" i="4"/>
  <c r="I4268" i="4"/>
  <c r="M4268" i="4"/>
  <c r="O4268" i="4"/>
  <c r="S4268" i="4"/>
  <c r="U4268" i="4"/>
  <c r="V4268" i="4" s="1"/>
  <c r="B4269" i="4"/>
  <c r="F4269" i="4"/>
  <c r="I4269" i="4"/>
  <c r="M4269" i="4"/>
  <c r="O4269" i="4"/>
  <c r="S4269" i="4"/>
  <c r="U4269" i="4"/>
  <c r="V4269" i="4" s="1"/>
  <c r="B4270" i="4"/>
  <c r="F4270" i="4"/>
  <c r="I4270" i="4"/>
  <c r="M4270" i="4"/>
  <c r="O4270" i="4"/>
  <c r="S4270" i="4"/>
  <c r="U4270" i="4"/>
  <c r="V4270" i="4" s="1"/>
  <c r="B4271" i="4"/>
  <c r="F4271" i="4"/>
  <c r="I4271" i="4"/>
  <c r="M4271" i="4"/>
  <c r="O4271" i="4"/>
  <c r="S4271" i="4"/>
  <c r="U4271" i="4"/>
  <c r="V4271" i="4" s="1"/>
  <c r="B4272" i="4"/>
  <c r="F4272" i="4"/>
  <c r="I4272" i="4"/>
  <c r="M4272" i="4"/>
  <c r="O4272" i="4"/>
  <c r="S4272" i="4"/>
  <c r="U4272" i="4"/>
  <c r="V4272" i="4" s="1"/>
  <c r="B4273" i="4"/>
  <c r="F4273" i="4"/>
  <c r="I4273" i="4"/>
  <c r="M4273" i="4"/>
  <c r="O4273" i="4"/>
  <c r="S4273" i="4"/>
  <c r="U4273" i="4"/>
  <c r="V4273" i="4" s="1"/>
  <c r="B4274" i="4"/>
  <c r="F4274" i="4"/>
  <c r="I4274" i="4"/>
  <c r="M4274" i="4"/>
  <c r="O4274" i="4"/>
  <c r="S4274" i="4"/>
  <c r="U4274" i="4"/>
  <c r="V4274" i="4" s="1"/>
  <c r="B4275" i="4"/>
  <c r="F4275" i="4"/>
  <c r="I4275" i="4"/>
  <c r="M4275" i="4"/>
  <c r="O4275" i="4"/>
  <c r="S4275" i="4"/>
  <c r="U4275" i="4"/>
  <c r="V4275" i="4" s="1"/>
  <c r="B4276" i="4"/>
  <c r="F4276" i="4"/>
  <c r="I4276" i="4"/>
  <c r="M4276" i="4"/>
  <c r="O4276" i="4"/>
  <c r="S4276" i="4"/>
  <c r="U4276" i="4"/>
  <c r="V4276" i="4" s="1"/>
  <c r="B4277" i="4"/>
  <c r="F4277" i="4"/>
  <c r="I4277" i="4"/>
  <c r="M4277" i="4"/>
  <c r="O4277" i="4"/>
  <c r="S4277" i="4"/>
  <c r="U4277" i="4"/>
  <c r="V4277" i="4" s="1"/>
  <c r="B4278" i="4"/>
  <c r="F4278" i="4"/>
  <c r="I4278" i="4"/>
  <c r="M4278" i="4"/>
  <c r="O4278" i="4"/>
  <c r="S4278" i="4"/>
  <c r="U4278" i="4"/>
  <c r="V4278" i="4" s="1"/>
  <c r="B4279" i="4"/>
  <c r="F4279" i="4"/>
  <c r="I4279" i="4"/>
  <c r="M4279" i="4"/>
  <c r="O4279" i="4"/>
  <c r="S4279" i="4"/>
  <c r="U4279" i="4"/>
  <c r="V4279" i="4" s="1"/>
  <c r="B4280" i="4"/>
  <c r="F4280" i="4"/>
  <c r="I4280" i="4"/>
  <c r="M4280" i="4"/>
  <c r="O4280" i="4"/>
  <c r="S4280" i="4"/>
  <c r="U4280" i="4"/>
  <c r="V4280" i="4" s="1"/>
  <c r="B4281" i="4"/>
  <c r="F4281" i="4"/>
  <c r="I4281" i="4"/>
  <c r="M4281" i="4"/>
  <c r="O4281" i="4"/>
  <c r="S4281" i="4"/>
  <c r="U4281" i="4"/>
  <c r="V4281" i="4" s="1"/>
  <c r="B4282" i="4"/>
  <c r="F4282" i="4"/>
  <c r="I4282" i="4"/>
  <c r="M4282" i="4"/>
  <c r="O4282" i="4"/>
  <c r="S4282" i="4"/>
  <c r="U4282" i="4"/>
  <c r="V4282" i="4" s="1"/>
  <c r="B4283" i="4"/>
  <c r="F4283" i="4"/>
  <c r="I4283" i="4"/>
  <c r="M4283" i="4"/>
  <c r="O4283" i="4"/>
  <c r="S4283" i="4"/>
  <c r="U4283" i="4"/>
  <c r="V4283" i="4" s="1"/>
  <c r="B4284" i="4"/>
  <c r="F4284" i="4"/>
  <c r="I4284" i="4"/>
  <c r="M4284" i="4"/>
  <c r="O4284" i="4"/>
  <c r="S4284" i="4"/>
  <c r="U4284" i="4"/>
  <c r="V4284" i="4" s="1"/>
  <c r="B4285" i="4"/>
  <c r="F4285" i="4"/>
  <c r="I4285" i="4"/>
  <c r="M4285" i="4"/>
  <c r="O4285" i="4"/>
  <c r="S4285" i="4"/>
  <c r="U4285" i="4"/>
  <c r="V4285" i="4" s="1"/>
  <c r="B4286" i="4"/>
  <c r="F4286" i="4"/>
  <c r="I4286" i="4"/>
  <c r="M4286" i="4"/>
  <c r="O4286" i="4"/>
  <c r="S4286" i="4"/>
  <c r="U4286" i="4"/>
  <c r="V4286" i="4" s="1"/>
  <c r="B4287" i="4"/>
  <c r="F4287" i="4"/>
  <c r="I4287" i="4"/>
  <c r="M4287" i="4"/>
  <c r="O4287" i="4"/>
  <c r="S4287" i="4"/>
  <c r="U4287" i="4"/>
  <c r="V4287" i="4" s="1"/>
  <c r="B4288" i="4"/>
  <c r="F4288" i="4"/>
  <c r="I4288" i="4"/>
  <c r="M4288" i="4"/>
  <c r="O4288" i="4"/>
  <c r="S4288" i="4"/>
  <c r="U4288" i="4"/>
  <c r="V4288" i="4" s="1"/>
  <c r="B4289" i="4"/>
  <c r="F4289" i="4"/>
  <c r="I4289" i="4"/>
  <c r="M4289" i="4"/>
  <c r="O4289" i="4"/>
  <c r="S4289" i="4"/>
  <c r="U4289" i="4"/>
  <c r="V4289" i="4" s="1"/>
  <c r="B4290" i="4"/>
  <c r="F4290" i="4"/>
  <c r="I4290" i="4"/>
  <c r="M4290" i="4"/>
  <c r="O4290" i="4"/>
  <c r="S4290" i="4"/>
  <c r="U4290" i="4"/>
  <c r="V4290" i="4" s="1"/>
  <c r="B4291" i="4"/>
  <c r="F4291" i="4"/>
  <c r="I4291" i="4"/>
  <c r="M4291" i="4"/>
  <c r="O4291" i="4"/>
  <c r="S4291" i="4"/>
  <c r="U4291" i="4"/>
  <c r="V4291" i="4" s="1"/>
  <c r="B4292" i="4"/>
  <c r="F4292" i="4"/>
  <c r="I4292" i="4"/>
  <c r="M4292" i="4"/>
  <c r="O4292" i="4"/>
  <c r="S4292" i="4"/>
  <c r="U4292" i="4"/>
  <c r="V4292" i="4" s="1"/>
  <c r="B4293" i="4"/>
  <c r="F4293" i="4"/>
  <c r="I4293" i="4"/>
  <c r="M4293" i="4"/>
  <c r="O4293" i="4"/>
  <c r="S4293" i="4"/>
  <c r="U4293" i="4"/>
  <c r="V4293" i="4" s="1"/>
  <c r="B4294" i="4"/>
  <c r="F4294" i="4"/>
  <c r="I4294" i="4"/>
  <c r="M4294" i="4"/>
  <c r="O4294" i="4"/>
  <c r="S4294" i="4"/>
  <c r="U4294" i="4"/>
  <c r="V4294" i="4" s="1"/>
  <c r="B4295" i="4"/>
  <c r="F4295" i="4"/>
  <c r="I4295" i="4"/>
  <c r="M4295" i="4"/>
  <c r="O4295" i="4"/>
  <c r="S4295" i="4"/>
  <c r="U4295" i="4"/>
  <c r="V4295" i="4" s="1"/>
  <c r="B4296" i="4"/>
  <c r="F4296" i="4"/>
  <c r="I4296" i="4"/>
  <c r="M4296" i="4"/>
  <c r="O4296" i="4"/>
  <c r="S4296" i="4"/>
  <c r="U4296" i="4"/>
  <c r="V4296" i="4" s="1"/>
  <c r="B4297" i="4"/>
  <c r="F4297" i="4"/>
  <c r="I4297" i="4"/>
  <c r="M4297" i="4"/>
  <c r="O4297" i="4"/>
  <c r="S4297" i="4"/>
  <c r="U4297" i="4"/>
  <c r="V4297" i="4" s="1"/>
  <c r="B4298" i="4"/>
  <c r="F4298" i="4"/>
  <c r="I4298" i="4"/>
  <c r="M4298" i="4"/>
  <c r="O4298" i="4"/>
  <c r="S4298" i="4"/>
  <c r="U4298" i="4"/>
  <c r="V4298" i="4" s="1"/>
  <c r="B4299" i="4"/>
  <c r="F4299" i="4"/>
  <c r="I4299" i="4"/>
  <c r="M4299" i="4"/>
  <c r="O4299" i="4"/>
  <c r="S4299" i="4"/>
  <c r="U4299" i="4"/>
  <c r="V4299" i="4" s="1"/>
  <c r="B4300" i="4"/>
  <c r="F4300" i="4"/>
  <c r="I4300" i="4"/>
  <c r="M4300" i="4"/>
  <c r="O4300" i="4"/>
  <c r="S4300" i="4"/>
  <c r="U4300" i="4"/>
  <c r="V4300" i="4" s="1"/>
  <c r="B4301" i="4"/>
  <c r="F4301" i="4"/>
  <c r="I4301" i="4"/>
  <c r="M4301" i="4"/>
  <c r="O4301" i="4"/>
  <c r="S4301" i="4"/>
  <c r="U4301" i="4"/>
  <c r="V4301" i="4" s="1"/>
  <c r="B4302" i="4"/>
  <c r="F4302" i="4"/>
  <c r="I4302" i="4"/>
  <c r="M4302" i="4"/>
  <c r="O4302" i="4"/>
  <c r="S4302" i="4"/>
  <c r="U4302" i="4"/>
  <c r="V4302" i="4" s="1"/>
  <c r="B4303" i="4"/>
  <c r="F4303" i="4"/>
  <c r="I4303" i="4"/>
  <c r="M4303" i="4"/>
  <c r="O4303" i="4"/>
  <c r="S4303" i="4"/>
  <c r="U4303" i="4"/>
  <c r="V4303" i="4" s="1"/>
  <c r="B4304" i="4"/>
  <c r="F4304" i="4"/>
  <c r="I4304" i="4"/>
  <c r="M4304" i="4"/>
  <c r="O4304" i="4"/>
  <c r="S4304" i="4"/>
  <c r="U4304" i="4"/>
  <c r="V4304" i="4" s="1"/>
  <c r="B4305" i="4"/>
  <c r="F4305" i="4"/>
  <c r="I4305" i="4"/>
  <c r="M4305" i="4"/>
  <c r="O4305" i="4"/>
  <c r="S4305" i="4"/>
  <c r="U4305" i="4"/>
  <c r="V4305" i="4" s="1"/>
  <c r="B4306" i="4"/>
  <c r="F4306" i="4"/>
  <c r="I4306" i="4"/>
  <c r="M4306" i="4"/>
  <c r="O4306" i="4"/>
  <c r="S4306" i="4"/>
  <c r="U4306" i="4"/>
  <c r="V4306" i="4" s="1"/>
  <c r="B4307" i="4"/>
  <c r="F4307" i="4"/>
  <c r="I4307" i="4"/>
  <c r="M4307" i="4"/>
  <c r="O4307" i="4"/>
  <c r="S4307" i="4"/>
  <c r="U4307" i="4"/>
  <c r="V4307" i="4" s="1"/>
  <c r="B4308" i="4"/>
  <c r="F4308" i="4"/>
  <c r="I4308" i="4"/>
  <c r="M4308" i="4"/>
  <c r="O4308" i="4"/>
  <c r="S4308" i="4"/>
  <c r="U4308" i="4"/>
  <c r="V4308" i="4" s="1"/>
  <c r="B4309" i="4"/>
  <c r="F4309" i="4"/>
  <c r="I4309" i="4"/>
  <c r="M4309" i="4"/>
  <c r="O4309" i="4"/>
  <c r="S4309" i="4"/>
  <c r="U4309" i="4"/>
  <c r="V4309" i="4" s="1"/>
  <c r="B4310" i="4"/>
  <c r="F4310" i="4"/>
  <c r="I4310" i="4"/>
  <c r="M4310" i="4"/>
  <c r="O4310" i="4"/>
  <c r="S4310" i="4"/>
  <c r="U4310" i="4"/>
  <c r="V4310" i="4" s="1"/>
  <c r="B4311" i="4"/>
  <c r="F4311" i="4"/>
  <c r="I4311" i="4"/>
  <c r="M4311" i="4"/>
  <c r="O4311" i="4"/>
  <c r="S4311" i="4"/>
  <c r="U4311" i="4"/>
  <c r="V4311" i="4" s="1"/>
  <c r="B4312" i="4"/>
  <c r="F4312" i="4"/>
  <c r="I4312" i="4"/>
  <c r="M4312" i="4"/>
  <c r="O4312" i="4"/>
  <c r="S4312" i="4"/>
  <c r="U4312" i="4"/>
  <c r="V4312" i="4" s="1"/>
  <c r="B4313" i="4"/>
  <c r="F4313" i="4"/>
  <c r="I4313" i="4"/>
  <c r="M4313" i="4"/>
  <c r="O4313" i="4"/>
  <c r="S4313" i="4"/>
  <c r="U4313" i="4"/>
  <c r="V4313" i="4" s="1"/>
  <c r="B4314" i="4"/>
  <c r="F4314" i="4"/>
  <c r="I4314" i="4"/>
  <c r="M4314" i="4"/>
  <c r="O4314" i="4"/>
  <c r="S4314" i="4"/>
  <c r="U4314" i="4"/>
  <c r="V4314" i="4" s="1"/>
  <c r="B4315" i="4"/>
  <c r="F4315" i="4"/>
  <c r="I4315" i="4"/>
  <c r="M4315" i="4"/>
  <c r="O4315" i="4"/>
  <c r="S4315" i="4"/>
  <c r="U4315" i="4"/>
  <c r="V4315" i="4" s="1"/>
  <c r="B4316" i="4"/>
  <c r="F4316" i="4"/>
  <c r="I4316" i="4"/>
  <c r="M4316" i="4"/>
  <c r="O4316" i="4"/>
  <c r="S4316" i="4"/>
  <c r="U4316" i="4"/>
  <c r="V4316" i="4" s="1"/>
  <c r="B4317" i="4"/>
  <c r="F4317" i="4"/>
  <c r="I4317" i="4"/>
  <c r="M4317" i="4"/>
  <c r="O4317" i="4"/>
  <c r="S4317" i="4"/>
  <c r="U4317" i="4"/>
  <c r="V4317" i="4" s="1"/>
  <c r="B4318" i="4"/>
  <c r="F4318" i="4"/>
  <c r="I4318" i="4"/>
  <c r="M4318" i="4"/>
  <c r="O4318" i="4"/>
  <c r="S4318" i="4"/>
  <c r="U4318" i="4"/>
  <c r="V4318" i="4" s="1"/>
  <c r="B4319" i="4"/>
  <c r="F4319" i="4"/>
  <c r="I4319" i="4"/>
  <c r="M4319" i="4"/>
  <c r="O4319" i="4"/>
  <c r="S4319" i="4"/>
  <c r="U4319" i="4"/>
  <c r="V4319" i="4" s="1"/>
  <c r="B4320" i="4"/>
  <c r="F4320" i="4"/>
  <c r="I4320" i="4"/>
  <c r="M4320" i="4"/>
  <c r="O4320" i="4"/>
  <c r="S4320" i="4"/>
  <c r="U4320" i="4"/>
  <c r="V4320" i="4" s="1"/>
  <c r="B4321" i="4"/>
  <c r="F4321" i="4"/>
  <c r="I4321" i="4"/>
  <c r="M4321" i="4"/>
  <c r="O4321" i="4"/>
  <c r="S4321" i="4"/>
  <c r="U4321" i="4"/>
  <c r="V4321" i="4" s="1"/>
  <c r="B4322" i="4"/>
  <c r="F4322" i="4"/>
  <c r="I4322" i="4"/>
  <c r="M4322" i="4"/>
  <c r="O4322" i="4"/>
  <c r="S4322" i="4"/>
  <c r="U4322" i="4"/>
  <c r="V4322" i="4" s="1"/>
  <c r="B4323" i="4"/>
  <c r="F4323" i="4"/>
  <c r="I4323" i="4"/>
  <c r="M4323" i="4"/>
  <c r="O4323" i="4"/>
  <c r="S4323" i="4"/>
  <c r="U4323" i="4"/>
  <c r="V4323" i="4" s="1"/>
  <c r="B4324" i="4"/>
  <c r="F4324" i="4"/>
  <c r="I4324" i="4"/>
  <c r="M4324" i="4"/>
  <c r="O4324" i="4"/>
  <c r="S4324" i="4"/>
  <c r="U4324" i="4"/>
  <c r="V4324" i="4" s="1"/>
  <c r="B4325" i="4"/>
  <c r="F4325" i="4"/>
  <c r="I4325" i="4"/>
  <c r="M4325" i="4"/>
  <c r="O4325" i="4"/>
  <c r="S4325" i="4"/>
  <c r="U4325" i="4"/>
  <c r="V4325" i="4" s="1"/>
  <c r="B4326" i="4"/>
  <c r="F4326" i="4"/>
  <c r="I4326" i="4"/>
  <c r="M4326" i="4"/>
  <c r="O4326" i="4"/>
  <c r="S4326" i="4"/>
  <c r="U4326" i="4"/>
  <c r="V4326" i="4" s="1"/>
  <c r="B4327" i="4"/>
  <c r="F4327" i="4"/>
  <c r="I4327" i="4"/>
  <c r="M4327" i="4"/>
  <c r="O4327" i="4"/>
  <c r="S4327" i="4"/>
  <c r="U4327" i="4"/>
  <c r="V4327" i="4" s="1"/>
  <c r="B4328" i="4"/>
  <c r="F4328" i="4"/>
  <c r="I4328" i="4"/>
  <c r="M4328" i="4"/>
  <c r="O4328" i="4"/>
  <c r="S4328" i="4"/>
  <c r="U4328" i="4"/>
  <c r="V4328" i="4" s="1"/>
  <c r="B4329" i="4"/>
  <c r="F4329" i="4"/>
  <c r="I4329" i="4"/>
  <c r="M4329" i="4"/>
  <c r="O4329" i="4"/>
  <c r="S4329" i="4"/>
  <c r="U4329" i="4"/>
  <c r="V4329" i="4" s="1"/>
  <c r="B4330" i="4"/>
  <c r="F4330" i="4"/>
  <c r="I4330" i="4"/>
  <c r="M4330" i="4"/>
  <c r="O4330" i="4"/>
  <c r="S4330" i="4"/>
  <c r="U4330" i="4"/>
  <c r="V4330" i="4" s="1"/>
  <c r="B4331" i="4"/>
  <c r="F4331" i="4"/>
  <c r="I4331" i="4"/>
  <c r="M4331" i="4"/>
  <c r="O4331" i="4"/>
  <c r="S4331" i="4"/>
  <c r="U4331" i="4"/>
  <c r="V4331" i="4" s="1"/>
  <c r="B4332" i="4"/>
  <c r="F4332" i="4"/>
  <c r="I4332" i="4"/>
  <c r="M4332" i="4"/>
  <c r="O4332" i="4"/>
  <c r="S4332" i="4"/>
  <c r="U4332" i="4"/>
  <c r="V4332" i="4" s="1"/>
  <c r="B4333" i="4"/>
  <c r="F4333" i="4"/>
  <c r="I4333" i="4"/>
  <c r="M4333" i="4"/>
  <c r="O4333" i="4"/>
  <c r="S4333" i="4"/>
  <c r="U4333" i="4"/>
  <c r="V4333" i="4" s="1"/>
  <c r="B4334" i="4"/>
  <c r="F4334" i="4"/>
  <c r="I4334" i="4"/>
  <c r="M4334" i="4"/>
  <c r="O4334" i="4"/>
  <c r="S4334" i="4"/>
  <c r="U4334" i="4"/>
  <c r="V4334" i="4" s="1"/>
  <c r="B4335" i="4"/>
  <c r="F4335" i="4"/>
  <c r="I4335" i="4"/>
  <c r="M4335" i="4"/>
  <c r="O4335" i="4"/>
  <c r="S4335" i="4"/>
  <c r="U4335" i="4"/>
  <c r="V4335" i="4" s="1"/>
  <c r="B4336" i="4"/>
  <c r="F4336" i="4"/>
  <c r="I4336" i="4"/>
  <c r="M4336" i="4"/>
  <c r="O4336" i="4"/>
  <c r="S4336" i="4"/>
  <c r="U4336" i="4"/>
  <c r="V4336" i="4" s="1"/>
  <c r="B4337" i="4"/>
  <c r="F4337" i="4"/>
  <c r="I4337" i="4"/>
  <c r="M4337" i="4"/>
  <c r="O4337" i="4"/>
  <c r="S4337" i="4"/>
  <c r="U4337" i="4"/>
  <c r="V4337" i="4" s="1"/>
  <c r="B4338" i="4"/>
  <c r="F4338" i="4"/>
  <c r="I4338" i="4"/>
  <c r="M4338" i="4"/>
  <c r="O4338" i="4"/>
  <c r="S4338" i="4"/>
  <c r="U4338" i="4"/>
  <c r="V4338" i="4" s="1"/>
  <c r="B4339" i="4"/>
  <c r="F4339" i="4"/>
  <c r="I4339" i="4"/>
  <c r="M4339" i="4"/>
  <c r="O4339" i="4"/>
  <c r="S4339" i="4"/>
  <c r="U4339" i="4"/>
  <c r="V4339" i="4" s="1"/>
  <c r="B4340" i="4"/>
  <c r="F4340" i="4"/>
  <c r="I4340" i="4"/>
  <c r="M4340" i="4"/>
  <c r="O4340" i="4"/>
  <c r="S4340" i="4"/>
  <c r="U4340" i="4"/>
  <c r="V4340" i="4" s="1"/>
  <c r="B4341" i="4"/>
  <c r="F4341" i="4"/>
  <c r="I4341" i="4"/>
  <c r="M4341" i="4"/>
  <c r="O4341" i="4"/>
  <c r="S4341" i="4"/>
  <c r="U4341" i="4"/>
  <c r="V4341" i="4" s="1"/>
  <c r="B4342" i="4"/>
  <c r="F4342" i="4"/>
  <c r="I4342" i="4"/>
  <c r="M4342" i="4"/>
  <c r="O4342" i="4"/>
  <c r="S4342" i="4"/>
  <c r="U4342" i="4"/>
  <c r="V4342" i="4" s="1"/>
  <c r="B4343" i="4"/>
  <c r="F4343" i="4"/>
  <c r="I4343" i="4"/>
  <c r="M4343" i="4"/>
  <c r="O4343" i="4"/>
  <c r="S4343" i="4"/>
  <c r="U4343" i="4"/>
  <c r="V4343" i="4" s="1"/>
  <c r="B4344" i="4"/>
  <c r="F4344" i="4"/>
  <c r="I4344" i="4"/>
  <c r="M4344" i="4"/>
  <c r="O4344" i="4"/>
  <c r="S4344" i="4"/>
  <c r="U4344" i="4"/>
  <c r="V4344" i="4" s="1"/>
  <c r="B4345" i="4"/>
  <c r="F4345" i="4"/>
  <c r="I4345" i="4"/>
  <c r="M4345" i="4"/>
  <c r="O4345" i="4"/>
  <c r="S4345" i="4"/>
  <c r="U4345" i="4"/>
  <c r="V4345" i="4" s="1"/>
  <c r="B4346" i="4"/>
  <c r="F4346" i="4"/>
  <c r="I4346" i="4"/>
  <c r="M4346" i="4"/>
  <c r="O4346" i="4"/>
  <c r="S4346" i="4"/>
  <c r="U4346" i="4"/>
  <c r="V4346" i="4" s="1"/>
  <c r="B4347" i="4"/>
  <c r="F4347" i="4"/>
  <c r="I4347" i="4"/>
  <c r="M4347" i="4"/>
  <c r="O4347" i="4"/>
  <c r="S4347" i="4"/>
  <c r="U4347" i="4"/>
  <c r="V4347" i="4" s="1"/>
  <c r="B4348" i="4"/>
  <c r="F4348" i="4"/>
  <c r="I4348" i="4"/>
  <c r="M4348" i="4"/>
  <c r="O4348" i="4"/>
  <c r="S4348" i="4"/>
  <c r="U4348" i="4"/>
  <c r="V4348" i="4" s="1"/>
  <c r="B4349" i="4"/>
  <c r="F4349" i="4"/>
  <c r="I4349" i="4"/>
  <c r="M4349" i="4"/>
  <c r="O4349" i="4"/>
  <c r="S4349" i="4"/>
  <c r="U4349" i="4"/>
  <c r="V4349" i="4" s="1"/>
  <c r="B4350" i="4"/>
  <c r="F4350" i="4"/>
  <c r="I4350" i="4"/>
  <c r="M4350" i="4"/>
  <c r="O4350" i="4"/>
  <c r="S4350" i="4"/>
  <c r="U4350" i="4"/>
  <c r="V4350" i="4" s="1"/>
  <c r="B4351" i="4"/>
  <c r="F4351" i="4"/>
  <c r="I4351" i="4"/>
  <c r="M4351" i="4"/>
  <c r="O4351" i="4"/>
  <c r="S4351" i="4"/>
  <c r="U4351" i="4"/>
  <c r="V4351" i="4" s="1"/>
  <c r="B4352" i="4"/>
  <c r="F4352" i="4"/>
  <c r="I4352" i="4"/>
  <c r="M4352" i="4"/>
  <c r="O4352" i="4"/>
  <c r="S4352" i="4"/>
  <c r="U4352" i="4"/>
  <c r="V4352" i="4" s="1"/>
  <c r="B4353" i="4"/>
  <c r="F4353" i="4"/>
  <c r="I4353" i="4"/>
  <c r="M4353" i="4"/>
  <c r="O4353" i="4"/>
  <c r="S4353" i="4"/>
  <c r="U4353" i="4"/>
  <c r="V4353" i="4" s="1"/>
  <c r="B4354" i="4"/>
  <c r="F4354" i="4"/>
  <c r="I4354" i="4"/>
  <c r="M4354" i="4"/>
  <c r="O4354" i="4"/>
  <c r="S4354" i="4"/>
  <c r="U4354" i="4"/>
  <c r="V4354" i="4" s="1"/>
  <c r="B4355" i="4"/>
  <c r="F4355" i="4"/>
  <c r="I4355" i="4"/>
  <c r="M4355" i="4"/>
  <c r="O4355" i="4"/>
  <c r="S4355" i="4"/>
  <c r="U4355" i="4"/>
  <c r="V4355" i="4" s="1"/>
  <c r="B4356" i="4"/>
  <c r="F4356" i="4"/>
  <c r="I4356" i="4"/>
  <c r="M4356" i="4"/>
  <c r="O4356" i="4"/>
  <c r="S4356" i="4"/>
  <c r="U4356" i="4"/>
  <c r="V4356" i="4" s="1"/>
  <c r="B4357" i="4"/>
  <c r="F4357" i="4"/>
  <c r="I4357" i="4"/>
  <c r="M4357" i="4"/>
  <c r="O4357" i="4"/>
  <c r="S4357" i="4"/>
  <c r="U4357" i="4"/>
  <c r="V4357" i="4" s="1"/>
  <c r="B4358" i="4"/>
  <c r="F4358" i="4"/>
  <c r="I4358" i="4"/>
  <c r="M4358" i="4"/>
  <c r="O4358" i="4"/>
  <c r="S4358" i="4"/>
  <c r="U4358" i="4"/>
  <c r="V4358" i="4" s="1"/>
  <c r="B4359" i="4"/>
  <c r="F4359" i="4"/>
  <c r="I4359" i="4"/>
  <c r="M4359" i="4"/>
  <c r="O4359" i="4"/>
  <c r="S4359" i="4"/>
  <c r="U4359" i="4"/>
  <c r="V4359" i="4" s="1"/>
  <c r="B4360" i="4"/>
  <c r="F4360" i="4"/>
  <c r="I4360" i="4"/>
  <c r="M4360" i="4"/>
  <c r="O4360" i="4"/>
  <c r="S4360" i="4"/>
  <c r="U4360" i="4"/>
  <c r="V4360" i="4" s="1"/>
  <c r="B4361" i="4"/>
  <c r="F4361" i="4"/>
  <c r="I4361" i="4"/>
  <c r="M4361" i="4"/>
  <c r="O4361" i="4"/>
  <c r="S4361" i="4"/>
  <c r="U4361" i="4"/>
  <c r="V4361" i="4" s="1"/>
  <c r="B4362" i="4"/>
  <c r="F4362" i="4"/>
  <c r="I4362" i="4"/>
  <c r="M4362" i="4"/>
  <c r="O4362" i="4"/>
  <c r="S4362" i="4"/>
  <c r="U4362" i="4"/>
  <c r="V4362" i="4" s="1"/>
  <c r="B4363" i="4"/>
  <c r="F4363" i="4"/>
  <c r="I4363" i="4"/>
  <c r="M4363" i="4"/>
  <c r="O4363" i="4"/>
  <c r="S4363" i="4"/>
  <c r="U4363" i="4"/>
  <c r="V4363" i="4" s="1"/>
  <c r="B4364" i="4"/>
  <c r="F4364" i="4"/>
  <c r="I4364" i="4"/>
  <c r="M4364" i="4"/>
  <c r="O4364" i="4"/>
  <c r="S4364" i="4"/>
  <c r="U4364" i="4"/>
  <c r="V4364" i="4" s="1"/>
  <c r="B4365" i="4"/>
  <c r="F4365" i="4"/>
  <c r="I4365" i="4"/>
  <c r="M4365" i="4"/>
  <c r="O4365" i="4"/>
  <c r="S4365" i="4"/>
  <c r="U4365" i="4"/>
  <c r="V4365" i="4" s="1"/>
  <c r="B4366" i="4"/>
  <c r="F4366" i="4"/>
  <c r="I4366" i="4"/>
  <c r="M4366" i="4"/>
  <c r="O4366" i="4"/>
  <c r="S4366" i="4"/>
  <c r="U4366" i="4"/>
  <c r="V4366" i="4" s="1"/>
  <c r="B4367" i="4"/>
  <c r="F4367" i="4"/>
  <c r="I4367" i="4"/>
  <c r="M4367" i="4"/>
  <c r="O4367" i="4"/>
  <c r="S4367" i="4"/>
  <c r="U4367" i="4"/>
  <c r="V4367" i="4" s="1"/>
  <c r="B4368" i="4"/>
  <c r="F4368" i="4"/>
  <c r="I4368" i="4"/>
  <c r="M4368" i="4"/>
  <c r="O4368" i="4"/>
  <c r="S4368" i="4"/>
  <c r="U4368" i="4"/>
  <c r="V4368" i="4" s="1"/>
  <c r="B4369" i="4"/>
  <c r="F4369" i="4"/>
  <c r="I4369" i="4"/>
  <c r="M4369" i="4"/>
  <c r="O4369" i="4"/>
  <c r="S4369" i="4"/>
  <c r="U4369" i="4"/>
  <c r="V4369" i="4" s="1"/>
  <c r="B4370" i="4"/>
  <c r="F4370" i="4"/>
  <c r="I4370" i="4"/>
  <c r="M4370" i="4"/>
  <c r="O4370" i="4"/>
  <c r="S4370" i="4"/>
  <c r="U4370" i="4"/>
  <c r="V4370" i="4" s="1"/>
  <c r="B4371" i="4"/>
  <c r="F4371" i="4"/>
  <c r="I4371" i="4"/>
  <c r="M4371" i="4"/>
  <c r="O4371" i="4"/>
  <c r="S4371" i="4"/>
  <c r="U4371" i="4"/>
  <c r="V4371" i="4" s="1"/>
  <c r="B4372" i="4"/>
  <c r="F4372" i="4"/>
  <c r="I4372" i="4"/>
  <c r="M4372" i="4"/>
  <c r="O4372" i="4"/>
  <c r="S4372" i="4"/>
  <c r="U4372" i="4"/>
  <c r="V4372" i="4" s="1"/>
  <c r="B4373" i="4"/>
  <c r="F4373" i="4"/>
  <c r="I4373" i="4"/>
  <c r="M4373" i="4"/>
  <c r="O4373" i="4"/>
  <c r="S4373" i="4"/>
  <c r="U4373" i="4"/>
  <c r="V4373" i="4" s="1"/>
  <c r="B4374" i="4"/>
  <c r="F4374" i="4"/>
  <c r="I4374" i="4"/>
  <c r="M4374" i="4"/>
  <c r="O4374" i="4"/>
  <c r="S4374" i="4"/>
  <c r="U4374" i="4"/>
  <c r="V4374" i="4" s="1"/>
  <c r="B4375" i="4"/>
  <c r="F4375" i="4"/>
  <c r="I4375" i="4"/>
  <c r="M4375" i="4"/>
  <c r="O4375" i="4"/>
  <c r="S4375" i="4"/>
  <c r="U4375" i="4"/>
  <c r="V4375" i="4" s="1"/>
  <c r="B4376" i="4"/>
  <c r="F4376" i="4"/>
  <c r="I4376" i="4"/>
  <c r="M4376" i="4"/>
  <c r="O4376" i="4"/>
  <c r="S4376" i="4"/>
  <c r="U4376" i="4"/>
  <c r="V4376" i="4" s="1"/>
  <c r="B4377" i="4"/>
  <c r="F4377" i="4"/>
  <c r="I4377" i="4"/>
  <c r="M4377" i="4"/>
  <c r="O4377" i="4"/>
  <c r="S4377" i="4"/>
  <c r="U4377" i="4"/>
  <c r="V4377" i="4" s="1"/>
  <c r="B4378" i="4"/>
  <c r="F4378" i="4"/>
  <c r="I4378" i="4"/>
  <c r="M4378" i="4"/>
  <c r="O4378" i="4"/>
  <c r="S4378" i="4"/>
  <c r="U4378" i="4"/>
  <c r="V4378" i="4" s="1"/>
  <c r="B4379" i="4"/>
  <c r="F4379" i="4"/>
  <c r="I4379" i="4"/>
  <c r="M4379" i="4"/>
  <c r="O4379" i="4"/>
  <c r="S4379" i="4"/>
  <c r="U4379" i="4"/>
  <c r="V4379" i="4" s="1"/>
  <c r="B4380" i="4"/>
  <c r="F4380" i="4"/>
  <c r="I4380" i="4"/>
  <c r="M4380" i="4"/>
  <c r="O4380" i="4"/>
  <c r="S4380" i="4"/>
  <c r="U4380" i="4"/>
  <c r="V4380" i="4" s="1"/>
  <c r="B4381" i="4"/>
  <c r="F4381" i="4"/>
  <c r="I4381" i="4"/>
  <c r="M4381" i="4"/>
  <c r="O4381" i="4"/>
  <c r="S4381" i="4"/>
  <c r="U4381" i="4"/>
  <c r="V4381" i="4" s="1"/>
  <c r="B4382" i="4"/>
  <c r="F4382" i="4"/>
  <c r="I4382" i="4"/>
  <c r="M4382" i="4"/>
  <c r="O4382" i="4"/>
  <c r="S4382" i="4"/>
  <c r="U4382" i="4"/>
  <c r="V4382" i="4" s="1"/>
  <c r="B4383" i="4"/>
  <c r="F4383" i="4"/>
  <c r="I4383" i="4"/>
  <c r="M4383" i="4"/>
  <c r="O4383" i="4"/>
  <c r="S4383" i="4"/>
  <c r="U4383" i="4"/>
  <c r="V4383" i="4" s="1"/>
  <c r="B4384" i="4"/>
  <c r="F4384" i="4"/>
  <c r="I4384" i="4"/>
  <c r="M4384" i="4"/>
  <c r="O4384" i="4"/>
  <c r="S4384" i="4"/>
  <c r="U4384" i="4"/>
  <c r="V4384" i="4" s="1"/>
  <c r="B4385" i="4"/>
  <c r="F4385" i="4"/>
  <c r="I4385" i="4"/>
  <c r="M4385" i="4"/>
  <c r="O4385" i="4"/>
  <c r="S4385" i="4"/>
  <c r="U4385" i="4"/>
  <c r="V4385" i="4" s="1"/>
  <c r="B4386" i="4"/>
  <c r="F4386" i="4"/>
  <c r="I4386" i="4"/>
  <c r="M4386" i="4"/>
  <c r="O4386" i="4"/>
  <c r="S4386" i="4"/>
  <c r="U4386" i="4"/>
  <c r="V4386" i="4" s="1"/>
  <c r="B4387" i="4"/>
  <c r="F4387" i="4"/>
  <c r="I4387" i="4"/>
  <c r="M4387" i="4"/>
  <c r="O4387" i="4"/>
  <c r="S4387" i="4"/>
  <c r="U4387" i="4"/>
  <c r="V4387" i="4" s="1"/>
  <c r="B4388" i="4"/>
  <c r="F4388" i="4"/>
  <c r="I4388" i="4"/>
  <c r="M4388" i="4"/>
  <c r="O4388" i="4"/>
  <c r="S4388" i="4"/>
  <c r="U4388" i="4"/>
  <c r="V4388" i="4" s="1"/>
  <c r="B4389" i="4"/>
  <c r="F4389" i="4"/>
  <c r="I4389" i="4"/>
  <c r="M4389" i="4"/>
  <c r="O4389" i="4"/>
  <c r="S4389" i="4"/>
  <c r="U4389" i="4"/>
  <c r="V4389" i="4" s="1"/>
  <c r="B4390" i="4"/>
  <c r="F4390" i="4"/>
  <c r="I4390" i="4"/>
  <c r="M4390" i="4"/>
  <c r="O4390" i="4"/>
  <c r="S4390" i="4"/>
  <c r="U4390" i="4"/>
  <c r="V4390" i="4" s="1"/>
  <c r="B4391" i="4"/>
  <c r="F4391" i="4"/>
  <c r="I4391" i="4"/>
  <c r="M4391" i="4"/>
  <c r="O4391" i="4"/>
  <c r="S4391" i="4"/>
  <c r="U4391" i="4"/>
  <c r="V4391" i="4" s="1"/>
  <c r="B4392" i="4"/>
  <c r="F4392" i="4"/>
  <c r="I4392" i="4"/>
  <c r="M4392" i="4"/>
  <c r="O4392" i="4"/>
  <c r="S4392" i="4"/>
  <c r="U4392" i="4"/>
  <c r="V4392" i="4" s="1"/>
  <c r="B4393" i="4"/>
  <c r="F4393" i="4"/>
  <c r="I4393" i="4"/>
  <c r="M4393" i="4"/>
  <c r="O4393" i="4"/>
  <c r="S4393" i="4"/>
  <c r="U4393" i="4"/>
  <c r="V4393" i="4" s="1"/>
  <c r="B4394" i="4"/>
  <c r="F4394" i="4"/>
  <c r="I4394" i="4"/>
  <c r="M4394" i="4"/>
  <c r="O4394" i="4"/>
  <c r="S4394" i="4"/>
  <c r="U4394" i="4"/>
  <c r="V4394" i="4" s="1"/>
  <c r="B4395" i="4"/>
  <c r="F4395" i="4"/>
  <c r="I4395" i="4"/>
  <c r="M4395" i="4"/>
  <c r="O4395" i="4"/>
  <c r="S4395" i="4"/>
  <c r="U4395" i="4"/>
  <c r="V4395" i="4" s="1"/>
  <c r="B4396" i="4"/>
  <c r="F4396" i="4"/>
  <c r="I4396" i="4"/>
  <c r="M4396" i="4"/>
  <c r="O4396" i="4"/>
  <c r="S4396" i="4"/>
  <c r="U4396" i="4"/>
  <c r="V4396" i="4" s="1"/>
  <c r="B4397" i="4"/>
  <c r="F4397" i="4"/>
  <c r="I4397" i="4"/>
  <c r="M4397" i="4"/>
  <c r="O4397" i="4"/>
  <c r="S4397" i="4"/>
  <c r="U4397" i="4"/>
  <c r="V4397" i="4" s="1"/>
  <c r="B4398" i="4"/>
  <c r="F4398" i="4"/>
  <c r="I4398" i="4"/>
  <c r="M4398" i="4"/>
  <c r="O4398" i="4"/>
  <c r="S4398" i="4"/>
  <c r="U4398" i="4"/>
  <c r="V4398" i="4" s="1"/>
  <c r="B4399" i="4"/>
  <c r="F4399" i="4"/>
  <c r="I4399" i="4"/>
  <c r="M4399" i="4"/>
  <c r="O4399" i="4"/>
  <c r="S4399" i="4"/>
  <c r="U4399" i="4"/>
  <c r="V4399" i="4" s="1"/>
  <c r="B4400" i="4"/>
  <c r="F4400" i="4"/>
  <c r="I4400" i="4"/>
  <c r="M4400" i="4"/>
  <c r="O4400" i="4"/>
  <c r="S4400" i="4"/>
  <c r="U4400" i="4"/>
  <c r="V4400" i="4" s="1"/>
  <c r="B4401" i="4"/>
  <c r="F4401" i="4"/>
  <c r="I4401" i="4"/>
  <c r="M4401" i="4"/>
  <c r="O4401" i="4"/>
  <c r="S4401" i="4"/>
  <c r="U4401" i="4"/>
  <c r="V4401" i="4" s="1"/>
  <c r="B4402" i="4"/>
  <c r="F4402" i="4"/>
  <c r="I4402" i="4"/>
  <c r="M4402" i="4"/>
  <c r="O4402" i="4"/>
  <c r="S4402" i="4"/>
  <c r="U4402" i="4"/>
  <c r="V4402" i="4" s="1"/>
  <c r="B4403" i="4"/>
  <c r="F4403" i="4"/>
  <c r="I4403" i="4"/>
  <c r="M4403" i="4"/>
  <c r="O4403" i="4"/>
  <c r="S4403" i="4"/>
  <c r="U4403" i="4"/>
  <c r="V4403" i="4" s="1"/>
  <c r="B4404" i="4"/>
  <c r="F4404" i="4"/>
  <c r="I4404" i="4"/>
  <c r="M4404" i="4"/>
  <c r="O4404" i="4"/>
  <c r="S4404" i="4"/>
  <c r="U4404" i="4"/>
  <c r="V4404" i="4" s="1"/>
  <c r="B4405" i="4"/>
  <c r="F4405" i="4"/>
  <c r="I4405" i="4"/>
  <c r="M4405" i="4"/>
  <c r="O4405" i="4"/>
  <c r="S4405" i="4"/>
  <c r="U4405" i="4"/>
  <c r="V4405" i="4" s="1"/>
  <c r="B4406" i="4"/>
  <c r="F4406" i="4"/>
  <c r="I4406" i="4"/>
  <c r="M4406" i="4"/>
  <c r="O4406" i="4"/>
  <c r="S4406" i="4"/>
  <c r="U4406" i="4"/>
  <c r="V4406" i="4" s="1"/>
  <c r="B4407" i="4"/>
  <c r="F4407" i="4"/>
  <c r="I4407" i="4"/>
  <c r="M4407" i="4"/>
  <c r="O4407" i="4"/>
  <c r="S4407" i="4"/>
  <c r="U4407" i="4"/>
  <c r="V4407" i="4" s="1"/>
  <c r="B4408" i="4"/>
  <c r="F4408" i="4"/>
  <c r="I4408" i="4"/>
  <c r="M4408" i="4"/>
  <c r="O4408" i="4"/>
  <c r="S4408" i="4"/>
  <c r="U4408" i="4"/>
  <c r="V4408" i="4" s="1"/>
  <c r="B4409" i="4"/>
  <c r="F4409" i="4"/>
  <c r="I4409" i="4"/>
  <c r="M4409" i="4"/>
  <c r="O4409" i="4"/>
  <c r="S4409" i="4"/>
  <c r="U4409" i="4"/>
  <c r="V4409" i="4" s="1"/>
  <c r="B4410" i="4"/>
  <c r="F4410" i="4"/>
  <c r="I4410" i="4"/>
  <c r="M4410" i="4"/>
  <c r="O4410" i="4"/>
  <c r="S4410" i="4"/>
  <c r="U4410" i="4"/>
  <c r="V4410" i="4" s="1"/>
  <c r="B4411" i="4"/>
  <c r="F4411" i="4"/>
  <c r="I4411" i="4"/>
  <c r="M4411" i="4"/>
  <c r="O4411" i="4"/>
  <c r="S4411" i="4"/>
  <c r="U4411" i="4"/>
  <c r="V4411" i="4" s="1"/>
  <c r="B4412" i="4"/>
  <c r="F4412" i="4"/>
  <c r="I4412" i="4"/>
  <c r="M4412" i="4"/>
  <c r="O4412" i="4"/>
  <c r="S4412" i="4"/>
  <c r="U4412" i="4"/>
  <c r="V4412" i="4" s="1"/>
  <c r="B4413" i="4"/>
  <c r="F4413" i="4"/>
  <c r="I4413" i="4"/>
  <c r="M4413" i="4"/>
  <c r="O4413" i="4"/>
  <c r="S4413" i="4"/>
  <c r="U4413" i="4"/>
  <c r="V4413" i="4" s="1"/>
  <c r="B4414" i="4"/>
  <c r="F4414" i="4"/>
  <c r="I4414" i="4"/>
  <c r="M4414" i="4"/>
  <c r="O4414" i="4"/>
  <c r="S4414" i="4"/>
  <c r="U4414" i="4"/>
  <c r="V4414" i="4" s="1"/>
  <c r="B4415" i="4"/>
  <c r="F4415" i="4"/>
  <c r="I4415" i="4"/>
  <c r="M4415" i="4"/>
  <c r="O4415" i="4"/>
  <c r="S4415" i="4"/>
  <c r="U4415" i="4"/>
  <c r="V4415" i="4" s="1"/>
  <c r="B4416" i="4"/>
  <c r="F4416" i="4"/>
  <c r="I4416" i="4"/>
  <c r="M4416" i="4"/>
  <c r="O4416" i="4"/>
  <c r="S4416" i="4"/>
  <c r="U4416" i="4"/>
  <c r="V4416" i="4" s="1"/>
  <c r="B4417" i="4"/>
  <c r="F4417" i="4"/>
  <c r="I4417" i="4"/>
  <c r="M4417" i="4"/>
  <c r="O4417" i="4"/>
  <c r="S4417" i="4"/>
  <c r="U4417" i="4"/>
  <c r="V4417" i="4" s="1"/>
  <c r="B4418" i="4"/>
  <c r="F4418" i="4"/>
  <c r="I4418" i="4"/>
  <c r="M4418" i="4"/>
  <c r="O4418" i="4"/>
  <c r="S4418" i="4"/>
  <c r="U4418" i="4"/>
  <c r="V4418" i="4" s="1"/>
  <c r="B4419" i="4"/>
  <c r="F4419" i="4"/>
  <c r="I4419" i="4"/>
  <c r="M4419" i="4"/>
  <c r="O4419" i="4"/>
  <c r="S4419" i="4"/>
  <c r="U4419" i="4"/>
  <c r="V4419" i="4" s="1"/>
  <c r="B4420" i="4"/>
  <c r="F4420" i="4"/>
  <c r="I4420" i="4"/>
  <c r="M4420" i="4"/>
  <c r="O4420" i="4"/>
  <c r="S4420" i="4"/>
  <c r="U4420" i="4"/>
  <c r="V4420" i="4" s="1"/>
  <c r="B4421" i="4"/>
  <c r="F4421" i="4"/>
  <c r="I4421" i="4"/>
  <c r="M4421" i="4"/>
  <c r="O4421" i="4"/>
  <c r="S4421" i="4"/>
  <c r="U4421" i="4"/>
  <c r="V4421" i="4" s="1"/>
  <c r="B4422" i="4"/>
  <c r="F4422" i="4"/>
  <c r="I4422" i="4"/>
  <c r="M4422" i="4"/>
  <c r="O4422" i="4"/>
  <c r="S4422" i="4"/>
  <c r="U4422" i="4"/>
  <c r="V4422" i="4" s="1"/>
  <c r="B4423" i="4"/>
  <c r="F4423" i="4"/>
  <c r="I4423" i="4"/>
  <c r="M4423" i="4"/>
  <c r="O4423" i="4"/>
  <c r="S4423" i="4"/>
  <c r="U4423" i="4"/>
  <c r="V4423" i="4" s="1"/>
  <c r="B4424" i="4"/>
  <c r="F4424" i="4"/>
  <c r="I4424" i="4"/>
  <c r="M4424" i="4"/>
  <c r="O4424" i="4"/>
  <c r="S4424" i="4"/>
  <c r="U4424" i="4"/>
  <c r="V4424" i="4" s="1"/>
  <c r="B4425" i="4"/>
  <c r="F4425" i="4"/>
  <c r="I4425" i="4"/>
  <c r="M4425" i="4"/>
  <c r="O4425" i="4"/>
  <c r="S4425" i="4"/>
  <c r="U4425" i="4"/>
  <c r="V4425" i="4" s="1"/>
  <c r="B4426" i="4"/>
  <c r="F4426" i="4"/>
  <c r="I4426" i="4"/>
  <c r="M4426" i="4"/>
  <c r="O4426" i="4"/>
  <c r="S4426" i="4"/>
  <c r="U4426" i="4"/>
  <c r="V4426" i="4" s="1"/>
  <c r="B4427" i="4"/>
  <c r="F4427" i="4"/>
  <c r="I4427" i="4"/>
  <c r="M4427" i="4"/>
  <c r="O4427" i="4"/>
  <c r="S4427" i="4"/>
  <c r="U4427" i="4"/>
  <c r="V4427" i="4" s="1"/>
  <c r="B4428" i="4"/>
  <c r="F4428" i="4"/>
  <c r="I4428" i="4"/>
  <c r="M4428" i="4"/>
  <c r="O4428" i="4"/>
  <c r="S4428" i="4"/>
  <c r="U4428" i="4"/>
  <c r="V4428" i="4" s="1"/>
  <c r="B4429" i="4"/>
  <c r="F4429" i="4"/>
  <c r="I4429" i="4"/>
  <c r="M4429" i="4"/>
  <c r="O4429" i="4"/>
  <c r="S4429" i="4"/>
  <c r="U4429" i="4"/>
  <c r="V4429" i="4" s="1"/>
  <c r="B4430" i="4"/>
  <c r="F4430" i="4"/>
  <c r="I4430" i="4"/>
  <c r="M4430" i="4"/>
  <c r="O4430" i="4"/>
  <c r="S4430" i="4"/>
  <c r="U4430" i="4"/>
  <c r="V4430" i="4" s="1"/>
  <c r="B4431" i="4"/>
  <c r="F4431" i="4"/>
  <c r="I4431" i="4"/>
  <c r="M4431" i="4"/>
  <c r="O4431" i="4"/>
  <c r="S4431" i="4"/>
  <c r="U4431" i="4"/>
  <c r="V4431" i="4" s="1"/>
  <c r="B4432" i="4"/>
  <c r="F4432" i="4"/>
  <c r="I4432" i="4"/>
  <c r="M4432" i="4"/>
  <c r="O4432" i="4"/>
  <c r="S4432" i="4"/>
  <c r="U4432" i="4"/>
  <c r="V4432" i="4" s="1"/>
  <c r="B4433" i="4"/>
  <c r="F4433" i="4"/>
  <c r="I4433" i="4"/>
  <c r="M4433" i="4"/>
  <c r="O4433" i="4"/>
  <c r="S4433" i="4"/>
  <c r="U4433" i="4"/>
  <c r="V4433" i="4" s="1"/>
  <c r="B4434" i="4"/>
  <c r="F4434" i="4"/>
  <c r="I4434" i="4"/>
  <c r="M4434" i="4"/>
  <c r="O4434" i="4"/>
  <c r="S4434" i="4"/>
  <c r="U4434" i="4"/>
  <c r="V4434" i="4" s="1"/>
  <c r="B4435" i="4"/>
  <c r="F4435" i="4"/>
  <c r="I4435" i="4"/>
  <c r="M4435" i="4"/>
  <c r="O4435" i="4"/>
  <c r="S4435" i="4"/>
  <c r="U4435" i="4"/>
  <c r="V4435" i="4" s="1"/>
  <c r="B4436" i="4"/>
  <c r="F4436" i="4"/>
  <c r="I4436" i="4"/>
  <c r="M4436" i="4"/>
  <c r="O4436" i="4"/>
  <c r="S4436" i="4"/>
  <c r="U4436" i="4"/>
  <c r="V4436" i="4" s="1"/>
  <c r="B4437" i="4"/>
  <c r="F4437" i="4"/>
  <c r="I4437" i="4"/>
  <c r="M4437" i="4"/>
  <c r="O4437" i="4"/>
  <c r="S4437" i="4"/>
  <c r="U4437" i="4"/>
  <c r="V4437" i="4" s="1"/>
  <c r="B4438" i="4"/>
  <c r="F4438" i="4"/>
  <c r="I4438" i="4"/>
  <c r="M4438" i="4"/>
  <c r="O4438" i="4"/>
  <c r="S4438" i="4"/>
  <c r="U4438" i="4"/>
  <c r="V4438" i="4" s="1"/>
  <c r="B4439" i="4"/>
  <c r="F4439" i="4"/>
  <c r="I4439" i="4"/>
  <c r="M4439" i="4"/>
  <c r="O4439" i="4"/>
  <c r="S4439" i="4"/>
  <c r="U4439" i="4"/>
  <c r="V4439" i="4" s="1"/>
  <c r="B4440" i="4"/>
  <c r="F4440" i="4"/>
  <c r="I4440" i="4"/>
  <c r="M4440" i="4"/>
  <c r="O4440" i="4"/>
  <c r="S4440" i="4"/>
  <c r="U4440" i="4"/>
  <c r="V4440" i="4" s="1"/>
  <c r="B4441" i="4"/>
  <c r="F4441" i="4"/>
  <c r="I4441" i="4"/>
  <c r="M4441" i="4"/>
  <c r="O4441" i="4"/>
  <c r="S4441" i="4"/>
  <c r="U4441" i="4"/>
  <c r="V4441" i="4" s="1"/>
  <c r="B4442" i="4"/>
  <c r="F4442" i="4"/>
  <c r="I4442" i="4"/>
  <c r="M4442" i="4"/>
  <c r="O4442" i="4"/>
  <c r="S4442" i="4"/>
  <c r="U4442" i="4"/>
  <c r="V4442" i="4" s="1"/>
  <c r="B4443" i="4"/>
  <c r="F4443" i="4"/>
  <c r="I4443" i="4"/>
  <c r="M4443" i="4"/>
  <c r="O4443" i="4"/>
  <c r="S4443" i="4"/>
  <c r="U4443" i="4"/>
  <c r="V4443" i="4" s="1"/>
  <c r="B4444" i="4"/>
  <c r="F4444" i="4"/>
  <c r="I4444" i="4"/>
  <c r="M4444" i="4"/>
  <c r="O4444" i="4"/>
  <c r="S4444" i="4"/>
  <c r="U4444" i="4"/>
  <c r="V4444" i="4" s="1"/>
  <c r="B4445" i="4"/>
  <c r="F4445" i="4"/>
  <c r="I4445" i="4"/>
  <c r="M4445" i="4"/>
  <c r="O4445" i="4"/>
  <c r="S4445" i="4"/>
  <c r="U4445" i="4"/>
  <c r="V4445" i="4" s="1"/>
  <c r="B4446" i="4"/>
  <c r="F4446" i="4"/>
  <c r="I4446" i="4"/>
  <c r="M4446" i="4"/>
  <c r="O4446" i="4"/>
  <c r="S4446" i="4"/>
  <c r="U4446" i="4"/>
  <c r="V4446" i="4" s="1"/>
  <c r="B4447" i="4"/>
  <c r="F4447" i="4"/>
  <c r="I4447" i="4"/>
  <c r="M4447" i="4"/>
  <c r="O4447" i="4"/>
  <c r="S4447" i="4"/>
  <c r="U4447" i="4"/>
  <c r="V4447" i="4" s="1"/>
  <c r="B4448" i="4"/>
  <c r="F4448" i="4"/>
  <c r="I4448" i="4"/>
  <c r="M4448" i="4"/>
  <c r="O4448" i="4"/>
  <c r="S4448" i="4"/>
  <c r="U4448" i="4"/>
  <c r="V4448" i="4" s="1"/>
  <c r="B4449" i="4"/>
  <c r="F4449" i="4"/>
  <c r="I4449" i="4"/>
  <c r="M4449" i="4"/>
  <c r="O4449" i="4"/>
  <c r="S4449" i="4"/>
  <c r="U4449" i="4"/>
  <c r="V4449" i="4" s="1"/>
  <c r="B4450" i="4"/>
  <c r="F4450" i="4"/>
  <c r="I4450" i="4"/>
  <c r="M4450" i="4"/>
  <c r="O4450" i="4"/>
  <c r="S4450" i="4"/>
  <c r="U4450" i="4"/>
  <c r="V4450" i="4" s="1"/>
  <c r="B4451" i="4"/>
  <c r="F4451" i="4"/>
  <c r="I4451" i="4"/>
  <c r="M4451" i="4"/>
  <c r="O4451" i="4"/>
  <c r="S4451" i="4"/>
  <c r="U4451" i="4"/>
  <c r="V4451" i="4" s="1"/>
  <c r="B4452" i="4"/>
  <c r="F4452" i="4"/>
  <c r="I4452" i="4"/>
  <c r="M4452" i="4"/>
  <c r="O4452" i="4"/>
  <c r="S4452" i="4"/>
  <c r="U4452" i="4"/>
  <c r="V4452" i="4" s="1"/>
  <c r="B4453" i="4"/>
  <c r="F4453" i="4"/>
  <c r="I4453" i="4"/>
  <c r="M4453" i="4"/>
  <c r="O4453" i="4"/>
  <c r="S4453" i="4"/>
  <c r="U4453" i="4"/>
  <c r="V4453" i="4" s="1"/>
  <c r="B4454" i="4"/>
  <c r="F4454" i="4"/>
  <c r="I4454" i="4"/>
  <c r="M4454" i="4"/>
  <c r="O4454" i="4"/>
  <c r="S4454" i="4"/>
  <c r="U4454" i="4"/>
  <c r="V4454" i="4" s="1"/>
  <c r="B4455" i="4"/>
  <c r="F4455" i="4"/>
  <c r="I4455" i="4"/>
  <c r="M4455" i="4"/>
  <c r="O4455" i="4"/>
  <c r="S4455" i="4"/>
  <c r="U4455" i="4"/>
  <c r="V4455" i="4" s="1"/>
  <c r="B4456" i="4"/>
  <c r="F4456" i="4"/>
  <c r="I4456" i="4"/>
  <c r="M4456" i="4"/>
  <c r="O4456" i="4"/>
  <c r="S4456" i="4"/>
  <c r="U4456" i="4"/>
  <c r="V4456" i="4" s="1"/>
  <c r="B4457" i="4"/>
  <c r="F4457" i="4"/>
  <c r="I4457" i="4"/>
  <c r="M4457" i="4"/>
  <c r="O4457" i="4"/>
  <c r="S4457" i="4"/>
  <c r="U4457" i="4"/>
  <c r="V4457" i="4" s="1"/>
  <c r="B4458" i="4"/>
  <c r="F4458" i="4"/>
  <c r="I4458" i="4"/>
  <c r="M4458" i="4"/>
  <c r="O4458" i="4"/>
  <c r="S4458" i="4"/>
  <c r="U4458" i="4"/>
  <c r="V4458" i="4" s="1"/>
  <c r="B4459" i="4"/>
  <c r="F4459" i="4"/>
  <c r="I4459" i="4"/>
  <c r="M4459" i="4"/>
  <c r="O4459" i="4"/>
  <c r="S4459" i="4"/>
  <c r="U4459" i="4"/>
  <c r="V4459" i="4" s="1"/>
  <c r="B4460" i="4"/>
  <c r="F4460" i="4"/>
  <c r="I4460" i="4"/>
  <c r="M4460" i="4"/>
  <c r="O4460" i="4"/>
  <c r="S4460" i="4"/>
  <c r="U4460" i="4"/>
  <c r="V4460" i="4" s="1"/>
  <c r="B4461" i="4"/>
  <c r="F4461" i="4"/>
  <c r="I4461" i="4"/>
  <c r="M4461" i="4"/>
  <c r="O4461" i="4"/>
  <c r="S4461" i="4"/>
  <c r="U4461" i="4"/>
  <c r="V4461" i="4" s="1"/>
  <c r="B4462" i="4"/>
  <c r="F4462" i="4"/>
  <c r="I4462" i="4"/>
  <c r="M4462" i="4"/>
  <c r="O4462" i="4"/>
  <c r="S4462" i="4"/>
  <c r="U4462" i="4"/>
  <c r="V4462" i="4" s="1"/>
  <c r="B4463" i="4"/>
  <c r="F4463" i="4"/>
  <c r="I4463" i="4"/>
  <c r="M4463" i="4"/>
  <c r="O4463" i="4"/>
  <c r="S4463" i="4"/>
  <c r="U4463" i="4"/>
  <c r="V4463" i="4" s="1"/>
  <c r="B4464" i="4"/>
  <c r="F4464" i="4"/>
  <c r="I4464" i="4"/>
  <c r="M4464" i="4"/>
  <c r="O4464" i="4"/>
  <c r="S4464" i="4"/>
  <c r="U4464" i="4"/>
  <c r="V4464" i="4" s="1"/>
  <c r="B4465" i="4"/>
  <c r="F4465" i="4"/>
  <c r="I4465" i="4"/>
  <c r="M4465" i="4"/>
  <c r="O4465" i="4"/>
  <c r="S4465" i="4"/>
  <c r="U4465" i="4"/>
  <c r="V4465" i="4" s="1"/>
  <c r="B4466" i="4"/>
  <c r="F4466" i="4"/>
  <c r="I4466" i="4"/>
  <c r="M4466" i="4"/>
  <c r="O4466" i="4"/>
  <c r="S4466" i="4"/>
  <c r="U4466" i="4"/>
  <c r="V4466" i="4" s="1"/>
  <c r="B4467" i="4"/>
  <c r="F4467" i="4"/>
  <c r="I4467" i="4"/>
  <c r="M4467" i="4"/>
  <c r="O4467" i="4"/>
  <c r="S4467" i="4"/>
  <c r="U4467" i="4"/>
  <c r="V4467" i="4" s="1"/>
  <c r="B4468" i="4"/>
  <c r="F4468" i="4"/>
  <c r="I4468" i="4"/>
  <c r="M4468" i="4"/>
  <c r="O4468" i="4"/>
  <c r="S4468" i="4"/>
  <c r="U4468" i="4"/>
  <c r="V4468" i="4" s="1"/>
  <c r="B4469" i="4"/>
  <c r="F4469" i="4"/>
  <c r="I4469" i="4"/>
  <c r="M4469" i="4"/>
  <c r="O4469" i="4"/>
  <c r="S4469" i="4"/>
  <c r="U4469" i="4"/>
  <c r="V4469" i="4" s="1"/>
  <c r="B4470" i="4"/>
  <c r="F4470" i="4"/>
  <c r="I4470" i="4"/>
  <c r="M4470" i="4"/>
  <c r="O4470" i="4"/>
  <c r="S4470" i="4"/>
  <c r="U4470" i="4"/>
  <c r="V4470" i="4" s="1"/>
  <c r="B4471" i="4"/>
  <c r="F4471" i="4"/>
  <c r="I4471" i="4"/>
  <c r="M4471" i="4"/>
  <c r="O4471" i="4"/>
  <c r="S4471" i="4"/>
  <c r="U4471" i="4"/>
  <c r="V4471" i="4" s="1"/>
  <c r="B4472" i="4"/>
  <c r="F4472" i="4"/>
  <c r="I4472" i="4"/>
  <c r="M4472" i="4"/>
  <c r="O4472" i="4"/>
  <c r="S4472" i="4"/>
  <c r="U4472" i="4"/>
  <c r="V4472" i="4" s="1"/>
  <c r="B4473" i="4"/>
  <c r="F4473" i="4"/>
  <c r="I4473" i="4"/>
  <c r="M4473" i="4"/>
  <c r="O4473" i="4"/>
  <c r="S4473" i="4"/>
  <c r="U4473" i="4"/>
  <c r="V4473" i="4" s="1"/>
  <c r="B4474" i="4"/>
  <c r="F4474" i="4"/>
  <c r="I4474" i="4"/>
  <c r="M4474" i="4"/>
  <c r="O4474" i="4"/>
  <c r="S4474" i="4"/>
  <c r="U4474" i="4"/>
  <c r="V4474" i="4" s="1"/>
  <c r="B4475" i="4"/>
  <c r="F4475" i="4"/>
  <c r="I4475" i="4"/>
  <c r="M4475" i="4"/>
  <c r="O4475" i="4"/>
  <c r="S4475" i="4"/>
  <c r="U4475" i="4"/>
  <c r="V4475" i="4" s="1"/>
  <c r="B4476" i="4"/>
  <c r="F4476" i="4"/>
  <c r="I4476" i="4"/>
  <c r="M4476" i="4"/>
  <c r="O4476" i="4"/>
  <c r="S4476" i="4"/>
  <c r="U4476" i="4"/>
  <c r="V4476" i="4" s="1"/>
  <c r="B4477" i="4"/>
  <c r="F4477" i="4"/>
  <c r="I4477" i="4"/>
  <c r="M4477" i="4"/>
  <c r="O4477" i="4"/>
  <c r="S4477" i="4"/>
  <c r="U4477" i="4"/>
  <c r="V4477" i="4" s="1"/>
  <c r="B4478" i="4"/>
  <c r="F4478" i="4"/>
  <c r="I4478" i="4"/>
  <c r="M4478" i="4"/>
  <c r="O4478" i="4"/>
  <c r="S4478" i="4"/>
  <c r="U4478" i="4"/>
  <c r="V4478" i="4" s="1"/>
  <c r="B4479" i="4"/>
  <c r="F4479" i="4"/>
  <c r="I4479" i="4"/>
  <c r="M4479" i="4"/>
  <c r="O4479" i="4"/>
  <c r="S4479" i="4"/>
  <c r="U4479" i="4"/>
  <c r="V4479" i="4" s="1"/>
  <c r="B4480" i="4"/>
  <c r="F4480" i="4"/>
  <c r="I4480" i="4"/>
  <c r="M4480" i="4"/>
  <c r="O4480" i="4"/>
  <c r="S4480" i="4"/>
  <c r="U4480" i="4"/>
  <c r="V4480" i="4" s="1"/>
  <c r="B4481" i="4"/>
  <c r="F4481" i="4"/>
  <c r="I4481" i="4"/>
  <c r="M4481" i="4"/>
  <c r="O4481" i="4"/>
  <c r="S4481" i="4"/>
  <c r="U4481" i="4"/>
  <c r="V4481" i="4" s="1"/>
  <c r="B4482" i="4"/>
  <c r="F4482" i="4"/>
  <c r="I4482" i="4"/>
  <c r="M4482" i="4"/>
  <c r="O4482" i="4"/>
  <c r="S4482" i="4"/>
  <c r="U4482" i="4"/>
  <c r="V4482" i="4" s="1"/>
  <c r="B4483" i="4"/>
  <c r="F4483" i="4"/>
  <c r="I4483" i="4"/>
  <c r="M4483" i="4"/>
  <c r="O4483" i="4"/>
  <c r="S4483" i="4"/>
  <c r="U4483" i="4"/>
  <c r="V4483" i="4" s="1"/>
  <c r="B4484" i="4"/>
  <c r="F4484" i="4"/>
  <c r="I4484" i="4"/>
  <c r="M4484" i="4"/>
  <c r="O4484" i="4"/>
  <c r="S4484" i="4"/>
  <c r="U4484" i="4"/>
  <c r="V4484" i="4" s="1"/>
  <c r="B4485" i="4"/>
  <c r="F4485" i="4"/>
  <c r="I4485" i="4"/>
  <c r="M4485" i="4"/>
  <c r="O4485" i="4"/>
  <c r="S4485" i="4"/>
  <c r="U4485" i="4"/>
  <c r="V4485" i="4" s="1"/>
  <c r="B4486" i="4"/>
  <c r="F4486" i="4"/>
  <c r="I4486" i="4"/>
  <c r="M4486" i="4"/>
  <c r="O4486" i="4"/>
  <c r="S4486" i="4"/>
  <c r="U4486" i="4"/>
  <c r="V4486" i="4" s="1"/>
  <c r="B4487" i="4"/>
  <c r="F4487" i="4"/>
  <c r="I4487" i="4"/>
  <c r="M4487" i="4"/>
  <c r="O4487" i="4"/>
  <c r="S4487" i="4"/>
  <c r="U4487" i="4"/>
  <c r="V4487" i="4" s="1"/>
  <c r="B4488" i="4"/>
  <c r="F4488" i="4"/>
  <c r="I4488" i="4"/>
  <c r="M4488" i="4"/>
  <c r="O4488" i="4"/>
  <c r="S4488" i="4"/>
  <c r="U4488" i="4"/>
  <c r="V4488" i="4" s="1"/>
  <c r="B4489" i="4"/>
  <c r="F4489" i="4"/>
  <c r="I4489" i="4"/>
  <c r="M4489" i="4"/>
  <c r="O4489" i="4"/>
  <c r="S4489" i="4"/>
  <c r="U4489" i="4"/>
  <c r="V4489" i="4" s="1"/>
  <c r="B4490" i="4"/>
  <c r="F4490" i="4"/>
  <c r="I4490" i="4"/>
  <c r="M4490" i="4"/>
  <c r="O4490" i="4"/>
  <c r="S4490" i="4"/>
  <c r="U4490" i="4"/>
  <c r="V4490" i="4" s="1"/>
  <c r="B4491" i="4"/>
  <c r="F4491" i="4"/>
  <c r="I4491" i="4"/>
  <c r="M4491" i="4"/>
  <c r="O4491" i="4"/>
  <c r="S4491" i="4"/>
  <c r="U4491" i="4"/>
  <c r="V4491" i="4" s="1"/>
  <c r="B4492" i="4"/>
  <c r="F4492" i="4"/>
  <c r="I4492" i="4"/>
  <c r="M4492" i="4"/>
  <c r="O4492" i="4"/>
  <c r="S4492" i="4"/>
  <c r="U4492" i="4"/>
  <c r="V4492" i="4" s="1"/>
  <c r="B4493" i="4"/>
  <c r="F4493" i="4"/>
  <c r="I4493" i="4"/>
  <c r="M4493" i="4"/>
  <c r="O4493" i="4"/>
  <c r="S4493" i="4"/>
  <c r="U4493" i="4"/>
  <c r="V4493" i="4" s="1"/>
  <c r="B4494" i="4"/>
  <c r="F4494" i="4"/>
  <c r="I4494" i="4"/>
  <c r="M4494" i="4"/>
  <c r="O4494" i="4"/>
  <c r="S4494" i="4"/>
  <c r="U4494" i="4"/>
  <c r="V4494" i="4" s="1"/>
  <c r="B4495" i="4"/>
  <c r="F4495" i="4"/>
  <c r="I4495" i="4"/>
  <c r="M4495" i="4"/>
  <c r="O4495" i="4"/>
  <c r="S4495" i="4"/>
  <c r="U4495" i="4"/>
  <c r="V4495" i="4" s="1"/>
  <c r="B4496" i="4"/>
  <c r="F4496" i="4"/>
  <c r="I4496" i="4"/>
  <c r="M4496" i="4"/>
  <c r="O4496" i="4"/>
  <c r="S4496" i="4"/>
  <c r="U4496" i="4"/>
  <c r="V4496" i="4" s="1"/>
  <c r="B4497" i="4"/>
  <c r="F4497" i="4"/>
  <c r="I4497" i="4"/>
  <c r="M4497" i="4"/>
  <c r="O4497" i="4"/>
  <c r="S4497" i="4"/>
  <c r="U4497" i="4"/>
  <c r="V4497" i="4" s="1"/>
  <c r="B4498" i="4"/>
  <c r="F4498" i="4"/>
  <c r="I4498" i="4"/>
  <c r="M4498" i="4"/>
  <c r="O4498" i="4"/>
  <c r="S4498" i="4"/>
  <c r="U4498" i="4"/>
  <c r="V4498" i="4" s="1"/>
  <c r="B4499" i="4"/>
  <c r="F4499" i="4"/>
  <c r="I4499" i="4"/>
  <c r="M4499" i="4"/>
  <c r="O4499" i="4"/>
  <c r="S4499" i="4"/>
  <c r="U4499" i="4"/>
  <c r="V4499" i="4" s="1"/>
  <c r="B4500" i="4"/>
  <c r="F4500" i="4"/>
  <c r="I4500" i="4"/>
  <c r="M4500" i="4"/>
  <c r="O4500" i="4"/>
  <c r="S4500" i="4"/>
  <c r="U4500" i="4"/>
  <c r="V4500" i="4" s="1"/>
  <c r="B4501" i="4"/>
  <c r="F4501" i="4"/>
  <c r="I4501" i="4"/>
  <c r="M4501" i="4"/>
  <c r="O4501" i="4"/>
  <c r="S4501" i="4"/>
  <c r="U4501" i="4"/>
  <c r="V4501" i="4" s="1"/>
  <c r="B4502" i="4"/>
  <c r="F4502" i="4"/>
  <c r="I4502" i="4"/>
  <c r="M4502" i="4"/>
  <c r="O4502" i="4"/>
  <c r="S4502" i="4"/>
  <c r="U4502" i="4"/>
  <c r="V4502" i="4" s="1"/>
  <c r="B4503" i="4"/>
  <c r="F4503" i="4"/>
  <c r="I4503" i="4"/>
  <c r="M4503" i="4"/>
  <c r="O4503" i="4"/>
  <c r="S4503" i="4"/>
  <c r="U4503" i="4"/>
  <c r="V4503" i="4" s="1"/>
  <c r="B4504" i="4"/>
  <c r="F4504" i="4"/>
  <c r="I4504" i="4"/>
  <c r="M4504" i="4"/>
  <c r="O4504" i="4"/>
  <c r="S4504" i="4"/>
  <c r="U4504" i="4"/>
  <c r="V4504" i="4" s="1"/>
  <c r="B4505" i="4"/>
  <c r="F4505" i="4"/>
  <c r="I4505" i="4"/>
  <c r="M4505" i="4"/>
  <c r="O4505" i="4"/>
  <c r="S4505" i="4"/>
  <c r="U4505" i="4"/>
  <c r="V4505" i="4" s="1"/>
  <c r="B4506" i="4"/>
  <c r="F4506" i="4"/>
  <c r="I4506" i="4"/>
  <c r="M4506" i="4"/>
  <c r="O4506" i="4"/>
  <c r="S4506" i="4"/>
  <c r="U4506" i="4"/>
  <c r="V4506" i="4" s="1"/>
  <c r="B4507" i="4"/>
  <c r="F4507" i="4"/>
  <c r="I4507" i="4"/>
  <c r="M4507" i="4"/>
  <c r="O4507" i="4"/>
  <c r="S4507" i="4"/>
  <c r="U4507" i="4"/>
  <c r="V4507" i="4" s="1"/>
  <c r="B4508" i="4"/>
  <c r="F4508" i="4"/>
  <c r="I4508" i="4"/>
  <c r="M4508" i="4"/>
  <c r="O4508" i="4"/>
  <c r="S4508" i="4"/>
  <c r="U4508" i="4"/>
  <c r="V4508" i="4" s="1"/>
  <c r="B4509" i="4"/>
  <c r="F4509" i="4"/>
  <c r="I4509" i="4"/>
  <c r="M4509" i="4"/>
  <c r="O4509" i="4"/>
  <c r="S4509" i="4"/>
  <c r="U4509" i="4"/>
  <c r="V4509" i="4" s="1"/>
  <c r="B4510" i="4"/>
  <c r="F4510" i="4"/>
  <c r="I4510" i="4"/>
  <c r="M4510" i="4"/>
  <c r="O4510" i="4"/>
  <c r="S4510" i="4"/>
  <c r="U4510" i="4"/>
  <c r="V4510" i="4" s="1"/>
  <c r="B4511" i="4"/>
  <c r="F4511" i="4"/>
  <c r="I4511" i="4"/>
  <c r="M4511" i="4"/>
  <c r="O4511" i="4"/>
  <c r="S4511" i="4"/>
  <c r="U4511" i="4"/>
  <c r="V4511" i="4" s="1"/>
  <c r="B4512" i="4"/>
  <c r="F4512" i="4"/>
  <c r="I4512" i="4"/>
  <c r="M4512" i="4"/>
  <c r="O4512" i="4"/>
  <c r="S4512" i="4"/>
  <c r="U4512" i="4"/>
  <c r="V4512" i="4" s="1"/>
  <c r="B4513" i="4"/>
  <c r="F4513" i="4"/>
  <c r="I4513" i="4"/>
  <c r="M4513" i="4"/>
  <c r="O4513" i="4"/>
  <c r="S4513" i="4"/>
  <c r="U4513" i="4"/>
  <c r="V4513" i="4" s="1"/>
  <c r="B4514" i="4"/>
  <c r="F4514" i="4"/>
  <c r="I4514" i="4"/>
  <c r="M4514" i="4"/>
  <c r="O4514" i="4"/>
  <c r="S4514" i="4"/>
  <c r="U4514" i="4"/>
  <c r="V4514" i="4" s="1"/>
  <c r="B4515" i="4"/>
  <c r="F4515" i="4"/>
  <c r="I4515" i="4"/>
  <c r="M4515" i="4"/>
  <c r="O4515" i="4"/>
  <c r="S4515" i="4"/>
  <c r="U4515" i="4"/>
  <c r="V4515" i="4" s="1"/>
  <c r="B4516" i="4"/>
  <c r="F4516" i="4"/>
  <c r="I4516" i="4"/>
  <c r="M4516" i="4"/>
  <c r="O4516" i="4"/>
  <c r="S4516" i="4"/>
  <c r="U4516" i="4"/>
  <c r="V4516" i="4" s="1"/>
  <c r="B4517" i="4"/>
  <c r="F4517" i="4"/>
  <c r="I4517" i="4"/>
  <c r="M4517" i="4"/>
  <c r="O4517" i="4"/>
  <c r="S4517" i="4"/>
  <c r="U4517" i="4"/>
  <c r="V4517" i="4" s="1"/>
  <c r="B4518" i="4"/>
  <c r="F4518" i="4"/>
  <c r="I4518" i="4"/>
  <c r="M4518" i="4"/>
  <c r="O4518" i="4"/>
  <c r="S4518" i="4"/>
  <c r="U4518" i="4"/>
  <c r="V4518" i="4" s="1"/>
  <c r="B4519" i="4"/>
  <c r="F4519" i="4"/>
  <c r="I4519" i="4"/>
  <c r="M4519" i="4"/>
  <c r="O4519" i="4"/>
  <c r="S4519" i="4"/>
  <c r="U4519" i="4"/>
  <c r="V4519" i="4" s="1"/>
  <c r="B4520" i="4"/>
  <c r="F4520" i="4"/>
  <c r="I4520" i="4"/>
  <c r="M4520" i="4"/>
  <c r="O4520" i="4"/>
  <c r="S4520" i="4"/>
  <c r="U4520" i="4"/>
  <c r="V4520" i="4" s="1"/>
  <c r="B4521" i="4"/>
  <c r="F4521" i="4"/>
  <c r="I4521" i="4"/>
  <c r="M4521" i="4"/>
  <c r="O4521" i="4"/>
  <c r="S4521" i="4"/>
  <c r="U4521" i="4"/>
  <c r="V4521" i="4" s="1"/>
  <c r="B4522" i="4"/>
  <c r="F4522" i="4"/>
  <c r="I4522" i="4"/>
  <c r="M4522" i="4"/>
  <c r="O4522" i="4"/>
  <c r="S4522" i="4"/>
  <c r="U4522" i="4"/>
  <c r="V4522" i="4" s="1"/>
  <c r="B4523" i="4"/>
  <c r="F4523" i="4"/>
  <c r="I4523" i="4"/>
  <c r="M4523" i="4"/>
  <c r="O4523" i="4"/>
  <c r="S4523" i="4"/>
  <c r="U4523" i="4"/>
  <c r="V4523" i="4" s="1"/>
  <c r="B4524" i="4"/>
  <c r="F4524" i="4"/>
  <c r="I4524" i="4"/>
  <c r="M4524" i="4"/>
  <c r="O4524" i="4"/>
  <c r="S4524" i="4"/>
  <c r="U4524" i="4"/>
  <c r="V4524" i="4" s="1"/>
  <c r="B4525" i="4"/>
  <c r="F4525" i="4"/>
  <c r="I4525" i="4"/>
  <c r="M4525" i="4"/>
  <c r="O4525" i="4"/>
  <c r="S4525" i="4"/>
  <c r="U4525" i="4"/>
  <c r="V4525" i="4" s="1"/>
  <c r="B4526" i="4"/>
  <c r="F4526" i="4"/>
  <c r="I4526" i="4"/>
  <c r="M4526" i="4"/>
  <c r="O4526" i="4"/>
  <c r="S4526" i="4"/>
  <c r="U4526" i="4"/>
  <c r="V4526" i="4" s="1"/>
  <c r="B4527" i="4"/>
  <c r="F4527" i="4"/>
  <c r="I4527" i="4"/>
  <c r="M4527" i="4"/>
  <c r="O4527" i="4"/>
  <c r="S4527" i="4"/>
  <c r="U4527" i="4"/>
  <c r="V4527" i="4" s="1"/>
  <c r="B4528" i="4"/>
  <c r="F4528" i="4"/>
  <c r="I4528" i="4"/>
  <c r="M4528" i="4"/>
  <c r="O4528" i="4"/>
  <c r="S4528" i="4"/>
  <c r="U4528" i="4"/>
  <c r="V4528" i="4" s="1"/>
  <c r="B4529" i="4"/>
  <c r="F4529" i="4"/>
  <c r="I4529" i="4"/>
  <c r="M4529" i="4"/>
  <c r="O4529" i="4"/>
  <c r="S4529" i="4"/>
  <c r="U4529" i="4"/>
  <c r="V4529" i="4" s="1"/>
  <c r="B4530" i="4"/>
  <c r="F4530" i="4"/>
  <c r="I4530" i="4"/>
  <c r="M4530" i="4"/>
  <c r="O4530" i="4"/>
  <c r="S4530" i="4"/>
  <c r="U4530" i="4"/>
  <c r="V4530" i="4" s="1"/>
  <c r="B4531" i="4"/>
  <c r="F4531" i="4"/>
  <c r="I4531" i="4"/>
  <c r="M4531" i="4"/>
  <c r="O4531" i="4"/>
  <c r="S4531" i="4"/>
  <c r="U4531" i="4"/>
  <c r="V4531" i="4" s="1"/>
  <c r="B4532" i="4"/>
  <c r="F4532" i="4"/>
  <c r="I4532" i="4"/>
  <c r="M4532" i="4"/>
  <c r="O4532" i="4"/>
  <c r="S4532" i="4"/>
  <c r="U4532" i="4"/>
  <c r="V4532" i="4" s="1"/>
  <c r="B4533" i="4"/>
  <c r="F4533" i="4"/>
  <c r="I4533" i="4"/>
  <c r="M4533" i="4"/>
  <c r="O4533" i="4"/>
  <c r="S4533" i="4"/>
  <c r="U4533" i="4"/>
  <c r="V4533" i="4" s="1"/>
  <c r="B4534" i="4"/>
  <c r="F4534" i="4"/>
  <c r="I4534" i="4"/>
  <c r="M4534" i="4"/>
  <c r="O4534" i="4"/>
  <c r="S4534" i="4"/>
  <c r="U4534" i="4"/>
  <c r="V4534" i="4" s="1"/>
  <c r="B4535" i="4"/>
  <c r="F4535" i="4"/>
  <c r="I4535" i="4"/>
  <c r="M4535" i="4"/>
  <c r="O4535" i="4"/>
  <c r="S4535" i="4"/>
  <c r="U4535" i="4"/>
  <c r="V4535" i="4" s="1"/>
  <c r="B4536" i="4"/>
  <c r="F4536" i="4"/>
  <c r="I4536" i="4"/>
  <c r="M4536" i="4"/>
  <c r="O4536" i="4"/>
  <c r="S4536" i="4"/>
  <c r="U4536" i="4"/>
  <c r="V4536" i="4" s="1"/>
  <c r="B4537" i="4"/>
  <c r="F4537" i="4"/>
  <c r="I4537" i="4"/>
  <c r="M4537" i="4"/>
  <c r="O4537" i="4"/>
  <c r="S4537" i="4"/>
  <c r="U4537" i="4"/>
  <c r="V4537" i="4" s="1"/>
  <c r="B4538" i="4"/>
  <c r="F4538" i="4"/>
  <c r="I4538" i="4"/>
  <c r="M4538" i="4"/>
  <c r="O4538" i="4"/>
  <c r="S4538" i="4"/>
  <c r="U4538" i="4"/>
  <c r="V4538" i="4" s="1"/>
  <c r="B4539" i="4"/>
  <c r="F4539" i="4"/>
  <c r="I4539" i="4"/>
  <c r="M4539" i="4"/>
  <c r="O4539" i="4"/>
  <c r="S4539" i="4"/>
  <c r="U4539" i="4"/>
  <c r="V4539" i="4" s="1"/>
  <c r="B4540" i="4"/>
  <c r="F4540" i="4"/>
  <c r="I4540" i="4"/>
  <c r="M4540" i="4"/>
  <c r="O4540" i="4"/>
  <c r="S4540" i="4"/>
  <c r="U4540" i="4"/>
  <c r="V4540" i="4" s="1"/>
  <c r="B4541" i="4"/>
  <c r="F4541" i="4"/>
  <c r="I4541" i="4"/>
  <c r="M4541" i="4"/>
  <c r="O4541" i="4"/>
  <c r="S4541" i="4"/>
  <c r="U4541" i="4"/>
  <c r="V4541" i="4" s="1"/>
  <c r="B4542" i="4"/>
  <c r="F4542" i="4"/>
  <c r="I4542" i="4"/>
  <c r="M4542" i="4"/>
  <c r="O4542" i="4"/>
  <c r="S4542" i="4"/>
  <c r="U4542" i="4"/>
  <c r="V4542" i="4" s="1"/>
  <c r="B4543" i="4"/>
  <c r="F4543" i="4"/>
  <c r="I4543" i="4"/>
  <c r="M4543" i="4"/>
  <c r="O4543" i="4"/>
  <c r="S4543" i="4"/>
  <c r="U4543" i="4"/>
  <c r="V4543" i="4" s="1"/>
  <c r="B4544" i="4"/>
  <c r="F4544" i="4"/>
  <c r="I4544" i="4"/>
  <c r="M4544" i="4"/>
  <c r="O4544" i="4"/>
  <c r="S4544" i="4"/>
  <c r="U4544" i="4"/>
  <c r="V4544" i="4" s="1"/>
  <c r="B4545" i="4"/>
  <c r="F4545" i="4"/>
  <c r="I4545" i="4"/>
  <c r="M4545" i="4"/>
  <c r="O4545" i="4"/>
  <c r="S4545" i="4"/>
  <c r="U4545" i="4"/>
  <c r="V4545" i="4" s="1"/>
  <c r="B4546" i="4"/>
  <c r="F4546" i="4"/>
  <c r="I4546" i="4"/>
  <c r="M4546" i="4"/>
  <c r="O4546" i="4"/>
  <c r="S4546" i="4"/>
  <c r="U4546" i="4"/>
  <c r="V4546" i="4" s="1"/>
  <c r="B4547" i="4"/>
  <c r="F4547" i="4"/>
  <c r="I4547" i="4"/>
  <c r="M4547" i="4"/>
  <c r="O4547" i="4"/>
  <c r="S4547" i="4"/>
  <c r="U4547" i="4"/>
  <c r="V4547" i="4" s="1"/>
  <c r="B4548" i="4"/>
  <c r="F4548" i="4"/>
  <c r="I4548" i="4"/>
  <c r="M4548" i="4"/>
  <c r="O4548" i="4"/>
  <c r="S4548" i="4"/>
  <c r="U4548" i="4"/>
  <c r="V4548" i="4" s="1"/>
  <c r="B4549" i="4"/>
  <c r="F4549" i="4"/>
  <c r="I4549" i="4"/>
  <c r="M4549" i="4"/>
  <c r="O4549" i="4"/>
  <c r="S4549" i="4"/>
  <c r="U4549" i="4"/>
  <c r="V4549" i="4" s="1"/>
  <c r="B4550" i="4"/>
  <c r="F4550" i="4"/>
  <c r="I4550" i="4"/>
  <c r="M4550" i="4"/>
  <c r="O4550" i="4"/>
  <c r="S4550" i="4"/>
  <c r="U4550" i="4"/>
  <c r="V4550" i="4" s="1"/>
  <c r="B4551" i="4"/>
  <c r="F4551" i="4"/>
  <c r="I4551" i="4"/>
  <c r="M4551" i="4"/>
  <c r="O4551" i="4"/>
  <c r="S4551" i="4"/>
  <c r="U4551" i="4"/>
  <c r="V4551" i="4" s="1"/>
  <c r="B4552" i="4"/>
  <c r="F4552" i="4"/>
  <c r="I4552" i="4"/>
  <c r="M4552" i="4"/>
  <c r="O4552" i="4"/>
  <c r="S4552" i="4"/>
  <c r="U4552" i="4"/>
  <c r="V4552" i="4" s="1"/>
  <c r="B4553" i="4"/>
  <c r="F4553" i="4"/>
  <c r="I4553" i="4"/>
  <c r="M4553" i="4"/>
  <c r="O4553" i="4"/>
  <c r="S4553" i="4"/>
  <c r="U4553" i="4"/>
  <c r="V4553" i="4" s="1"/>
  <c r="B4554" i="4"/>
  <c r="F4554" i="4"/>
  <c r="I4554" i="4"/>
  <c r="M4554" i="4"/>
  <c r="O4554" i="4"/>
  <c r="S4554" i="4"/>
  <c r="U4554" i="4"/>
  <c r="V4554" i="4" s="1"/>
  <c r="B4555" i="4"/>
  <c r="F4555" i="4"/>
  <c r="I4555" i="4"/>
  <c r="M4555" i="4"/>
  <c r="O4555" i="4"/>
  <c r="S4555" i="4"/>
  <c r="U4555" i="4"/>
  <c r="V4555" i="4" s="1"/>
  <c r="B4556" i="4"/>
  <c r="F4556" i="4"/>
  <c r="I4556" i="4"/>
  <c r="M4556" i="4"/>
  <c r="O4556" i="4"/>
  <c r="S4556" i="4"/>
  <c r="U4556" i="4"/>
  <c r="V4556" i="4" s="1"/>
  <c r="B4557" i="4"/>
  <c r="F4557" i="4"/>
  <c r="I4557" i="4"/>
  <c r="M4557" i="4"/>
  <c r="O4557" i="4"/>
  <c r="S4557" i="4"/>
  <c r="U4557" i="4"/>
  <c r="V4557" i="4" s="1"/>
  <c r="B4558" i="4"/>
  <c r="F4558" i="4"/>
  <c r="I4558" i="4"/>
  <c r="M4558" i="4"/>
  <c r="O4558" i="4"/>
  <c r="S4558" i="4"/>
  <c r="U4558" i="4"/>
  <c r="V4558" i="4" s="1"/>
  <c r="B4559" i="4"/>
  <c r="F4559" i="4"/>
  <c r="I4559" i="4"/>
  <c r="M4559" i="4"/>
  <c r="O4559" i="4"/>
  <c r="S4559" i="4"/>
  <c r="U4559" i="4"/>
  <c r="V4559" i="4" s="1"/>
  <c r="B4560" i="4"/>
  <c r="F4560" i="4"/>
  <c r="I4560" i="4"/>
  <c r="M4560" i="4"/>
  <c r="O4560" i="4"/>
  <c r="S4560" i="4"/>
  <c r="U4560" i="4"/>
  <c r="V4560" i="4" s="1"/>
  <c r="B4561" i="4"/>
  <c r="F4561" i="4"/>
  <c r="I4561" i="4"/>
  <c r="M4561" i="4"/>
  <c r="O4561" i="4"/>
  <c r="S4561" i="4"/>
  <c r="U4561" i="4"/>
  <c r="V4561" i="4" s="1"/>
  <c r="B4562" i="4"/>
  <c r="F4562" i="4"/>
  <c r="I4562" i="4"/>
  <c r="M4562" i="4"/>
  <c r="O4562" i="4"/>
  <c r="S4562" i="4"/>
  <c r="U4562" i="4"/>
  <c r="V4562" i="4" s="1"/>
  <c r="B4563" i="4"/>
  <c r="F4563" i="4"/>
  <c r="I4563" i="4"/>
  <c r="M4563" i="4"/>
  <c r="O4563" i="4"/>
  <c r="S4563" i="4"/>
  <c r="U4563" i="4"/>
  <c r="V4563" i="4" s="1"/>
  <c r="B4564" i="4"/>
  <c r="F4564" i="4"/>
  <c r="I4564" i="4"/>
  <c r="M4564" i="4"/>
  <c r="O4564" i="4"/>
  <c r="S4564" i="4"/>
  <c r="U4564" i="4"/>
  <c r="V4564" i="4" s="1"/>
  <c r="B4565" i="4"/>
  <c r="F4565" i="4"/>
  <c r="I4565" i="4"/>
  <c r="M4565" i="4"/>
  <c r="O4565" i="4"/>
  <c r="S4565" i="4"/>
  <c r="U4565" i="4"/>
  <c r="V4565" i="4" s="1"/>
  <c r="B4566" i="4"/>
  <c r="F4566" i="4"/>
  <c r="I4566" i="4"/>
  <c r="M4566" i="4"/>
  <c r="O4566" i="4"/>
  <c r="S4566" i="4"/>
  <c r="U4566" i="4"/>
  <c r="V4566" i="4" s="1"/>
  <c r="B4567" i="4"/>
  <c r="F4567" i="4"/>
  <c r="I4567" i="4"/>
  <c r="M4567" i="4"/>
  <c r="O4567" i="4"/>
  <c r="S4567" i="4"/>
  <c r="U4567" i="4"/>
  <c r="V4567" i="4" s="1"/>
  <c r="B4568" i="4"/>
  <c r="F4568" i="4"/>
  <c r="I4568" i="4"/>
  <c r="M4568" i="4"/>
  <c r="O4568" i="4"/>
  <c r="S4568" i="4"/>
  <c r="U4568" i="4"/>
  <c r="V4568" i="4" s="1"/>
  <c r="B4569" i="4"/>
  <c r="F4569" i="4"/>
  <c r="I4569" i="4"/>
  <c r="M4569" i="4"/>
  <c r="O4569" i="4"/>
  <c r="S4569" i="4"/>
  <c r="U4569" i="4"/>
  <c r="V4569" i="4" s="1"/>
  <c r="B4570" i="4"/>
  <c r="F4570" i="4"/>
  <c r="I4570" i="4"/>
  <c r="M4570" i="4"/>
  <c r="O4570" i="4"/>
  <c r="S4570" i="4"/>
  <c r="U4570" i="4"/>
  <c r="V4570" i="4" s="1"/>
  <c r="B4571" i="4"/>
  <c r="F4571" i="4"/>
  <c r="I4571" i="4"/>
  <c r="M4571" i="4"/>
  <c r="O4571" i="4"/>
  <c r="S4571" i="4"/>
  <c r="U4571" i="4"/>
  <c r="V4571" i="4" s="1"/>
  <c r="B4572" i="4"/>
  <c r="F4572" i="4"/>
  <c r="I4572" i="4"/>
  <c r="M4572" i="4"/>
  <c r="O4572" i="4"/>
  <c r="S4572" i="4"/>
  <c r="U4572" i="4"/>
  <c r="V4572" i="4" s="1"/>
  <c r="B4573" i="4"/>
  <c r="F4573" i="4"/>
  <c r="I4573" i="4"/>
  <c r="M4573" i="4"/>
  <c r="O4573" i="4"/>
  <c r="S4573" i="4"/>
  <c r="U4573" i="4"/>
  <c r="V4573" i="4" s="1"/>
  <c r="B4574" i="4"/>
  <c r="F4574" i="4"/>
  <c r="I4574" i="4"/>
  <c r="M4574" i="4"/>
  <c r="O4574" i="4"/>
  <c r="S4574" i="4"/>
  <c r="U4574" i="4"/>
  <c r="V4574" i="4" s="1"/>
  <c r="B4575" i="4"/>
  <c r="F4575" i="4"/>
  <c r="I4575" i="4"/>
  <c r="M4575" i="4"/>
  <c r="O4575" i="4"/>
  <c r="S4575" i="4"/>
  <c r="U4575" i="4"/>
  <c r="V4575" i="4" s="1"/>
  <c r="B4576" i="4"/>
  <c r="F4576" i="4"/>
  <c r="I4576" i="4"/>
  <c r="M4576" i="4"/>
  <c r="O4576" i="4"/>
  <c r="S4576" i="4"/>
  <c r="U4576" i="4"/>
  <c r="V4576" i="4" s="1"/>
  <c r="B4577" i="4"/>
  <c r="F4577" i="4"/>
  <c r="I4577" i="4"/>
  <c r="M4577" i="4"/>
  <c r="O4577" i="4"/>
  <c r="S4577" i="4"/>
  <c r="U4577" i="4"/>
  <c r="V4577" i="4" s="1"/>
  <c r="B4578" i="4"/>
  <c r="F4578" i="4"/>
  <c r="I4578" i="4"/>
  <c r="M4578" i="4"/>
  <c r="O4578" i="4"/>
  <c r="S4578" i="4"/>
  <c r="U4578" i="4"/>
  <c r="V4578" i="4" s="1"/>
  <c r="B4579" i="4"/>
  <c r="F4579" i="4"/>
  <c r="I4579" i="4"/>
  <c r="M4579" i="4"/>
  <c r="O4579" i="4"/>
  <c r="S4579" i="4"/>
  <c r="U4579" i="4"/>
  <c r="V4579" i="4" s="1"/>
  <c r="B4580" i="4"/>
  <c r="F4580" i="4"/>
  <c r="I4580" i="4"/>
  <c r="M4580" i="4"/>
  <c r="O4580" i="4"/>
  <c r="S4580" i="4"/>
  <c r="U4580" i="4"/>
  <c r="V4580" i="4" s="1"/>
  <c r="B4581" i="4"/>
  <c r="F4581" i="4"/>
  <c r="I4581" i="4"/>
  <c r="M4581" i="4"/>
  <c r="O4581" i="4"/>
  <c r="S4581" i="4"/>
  <c r="U4581" i="4"/>
  <c r="V4581" i="4" s="1"/>
  <c r="B4582" i="4"/>
  <c r="F4582" i="4"/>
  <c r="I4582" i="4"/>
  <c r="M4582" i="4"/>
  <c r="O4582" i="4"/>
  <c r="S4582" i="4"/>
  <c r="U4582" i="4"/>
  <c r="V4582" i="4" s="1"/>
  <c r="B4583" i="4"/>
  <c r="F4583" i="4"/>
  <c r="I4583" i="4"/>
  <c r="M4583" i="4"/>
  <c r="O4583" i="4"/>
  <c r="S4583" i="4"/>
  <c r="U4583" i="4"/>
  <c r="V4583" i="4" s="1"/>
  <c r="B4584" i="4"/>
  <c r="F4584" i="4"/>
  <c r="I4584" i="4"/>
  <c r="M4584" i="4"/>
  <c r="O4584" i="4"/>
  <c r="S4584" i="4"/>
  <c r="U4584" i="4"/>
  <c r="V4584" i="4" s="1"/>
  <c r="B4585" i="4"/>
  <c r="F4585" i="4"/>
  <c r="I4585" i="4"/>
  <c r="M4585" i="4"/>
  <c r="O4585" i="4"/>
  <c r="S4585" i="4"/>
  <c r="U4585" i="4"/>
  <c r="V4585" i="4" s="1"/>
  <c r="B4586" i="4"/>
  <c r="F4586" i="4"/>
  <c r="I4586" i="4"/>
  <c r="M4586" i="4"/>
  <c r="O4586" i="4"/>
  <c r="S4586" i="4"/>
  <c r="U4586" i="4"/>
  <c r="V4586" i="4" s="1"/>
  <c r="B4587" i="4"/>
  <c r="F4587" i="4"/>
  <c r="I4587" i="4"/>
  <c r="M4587" i="4"/>
  <c r="O4587" i="4"/>
  <c r="S4587" i="4"/>
  <c r="U4587" i="4"/>
  <c r="V4587" i="4" s="1"/>
  <c r="B4588" i="4"/>
  <c r="F4588" i="4"/>
  <c r="I4588" i="4"/>
  <c r="M4588" i="4"/>
  <c r="O4588" i="4"/>
  <c r="S4588" i="4"/>
  <c r="U4588" i="4"/>
  <c r="V4588" i="4" s="1"/>
  <c r="B4589" i="4"/>
  <c r="F4589" i="4"/>
  <c r="I4589" i="4"/>
  <c r="M4589" i="4"/>
  <c r="O4589" i="4"/>
  <c r="S4589" i="4"/>
  <c r="U4589" i="4"/>
  <c r="V4589" i="4" s="1"/>
  <c r="B4590" i="4"/>
  <c r="F4590" i="4"/>
  <c r="I4590" i="4"/>
  <c r="M4590" i="4"/>
  <c r="O4590" i="4"/>
  <c r="S4590" i="4"/>
  <c r="U4590" i="4"/>
  <c r="V4590" i="4" s="1"/>
  <c r="B4591" i="4"/>
  <c r="F4591" i="4"/>
  <c r="I4591" i="4"/>
  <c r="M4591" i="4"/>
  <c r="O4591" i="4"/>
  <c r="S4591" i="4"/>
  <c r="U4591" i="4"/>
  <c r="V4591" i="4" s="1"/>
  <c r="B4592" i="4"/>
  <c r="F4592" i="4"/>
  <c r="I4592" i="4"/>
  <c r="M4592" i="4"/>
  <c r="O4592" i="4"/>
  <c r="S4592" i="4"/>
  <c r="U4592" i="4"/>
  <c r="V4592" i="4" s="1"/>
  <c r="B4593" i="4"/>
  <c r="F4593" i="4"/>
  <c r="I4593" i="4"/>
  <c r="M4593" i="4"/>
  <c r="O4593" i="4"/>
  <c r="S4593" i="4"/>
  <c r="U4593" i="4"/>
  <c r="V4593" i="4" s="1"/>
  <c r="B4594" i="4"/>
  <c r="F4594" i="4"/>
  <c r="I4594" i="4"/>
  <c r="M4594" i="4"/>
  <c r="O4594" i="4"/>
  <c r="S4594" i="4"/>
  <c r="U4594" i="4"/>
  <c r="V4594" i="4" s="1"/>
  <c r="B4595" i="4"/>
  <c r="F4595" i="4"/>
  <c r="I4595" i="4"/>
  <c r="M4595" i="4"/>
  <c r="O4595" i="4"/>
  <c r="S4595" i="4"/>
  <c r="U4595" i="4"/>
  <c r="V4595" i="4" s="1"/>
  <c r="B4596" i="4"/>
  <c r="F4596" i="4"/>
  <c r="I4596" i="4"/>
  <c r="M4596" i="4"/>
  <c r="O4596" i="4"/>
  <c r="S4596" i="4"/>
  <c r="U4596" i="4"/>
  <c r="V4596" i="4" s="1"/>
  <c r="B4597" i="4"/>
  <c r="F4597" i="4"/>
  <c r="I4597" i="4"/>
  <c r="M4597" i="4"/>
  <c r="O4597" i="4"/>
  <c r="S4597" i="4"/>
  <c r="U4597" i="4"/>
  <c r="V4597" i="4" s="1"/>
  <c r="B4598" i="4"/>
  <c r="F4598" i="4"/>
  <c r="I4598" i="4"/>
  <c r="M4598" i="4"/>
  <c r="O4598" i="4"/>
  <c r="S4598" i="4"/>
  <c r="U4598" i="4"/>
  <c r="V4598" i="4" s="1"/>
  <c r="B4599" i="4"/>
  <c r="F4599" i="4"/>
  <c r="I4599" i="4"/>
  <c r="M4599" i="4"/>
  <c r="O4599" i="4"/>
  <c r="S4599" i="4"/>
  <c r="U4599" i="4"/>
  <c r="V4599" i="4" s="1"/>
  <c r="B4600" i="4"/>
  <c r="F4600" i="4"/>
  <c r="I4600" i="4"/>
  <c r="M4600" i="4"/>
  <c r="O4600" i="4"/>
  <c r="S4600" i="4"/>
  <c r="U4600" i="4"/>
  <c r="V4600" i="4" s="1"/>
  <c r="B4601" i="4"/>
  <c r="F4601" i="4"/>
  <c r="I4601" i="4"/>
  <c r="M4601" i="4"/>
  <c r="O4601" i="4"/>
  <c r="S4601" i="4"/>
  <c r="U4601" i="4"/>
  <c r="V4601" i="4" s="1"/>
  <c r="B4602" i="4"/>
  <c r="F4602" i="4"/>
  <c r="I4602" i="4"/>
  <c r="M4602" i="4"/>
  <c r="O4602" i="4"/>
  <c r="S4602" i="4"/>
  <c r="U4602" i="4"/>
  <c r="V4602" i="4" s="1"/>
  <c r="B4603" i="4"/>
  <c r="F4603" i="4"/>
  <c r="I4603" i="4"/>
  <c r="M4603" i="4"/>
  <c r="O4603" i="4"/>
  <c r="S4603" i="4"/>
  <c r="U4603" i="4"/>
  <c r="V4603" i="4" s="1"/>
  <c r="B4604" i="4"/>
  <c r="F4604" i="4"/>
  <c r="I4604" i="4"/>
  <c r="M4604" i="4"/>
  <c r="O4604" i="4"/>
  <c r="S4604" i="4"/>
  <c r="U4604" i="4"/>
  <c r="V4604" i="4" s="1"/>
  <c r="B4605" i="4"/>
  <c r="F4605" i="4"/>
  <c r="I4605" i="4"/>
  <c r="M4605" i="4"/>
  <c r="O4605" i="4"/>
  <c r="S4605" i="4"/>
  <c r="U4605" i="4"/>
  <c r="V4605" i="4" s="1"/>
  <c r="B4606" i="4"/>
  <c r="F4606" i="4"/>
  <c r="I4606" i="4"/>
  <c r="M4606" i="4"/>
  <c r="O4606" i="4"/>
  <c r="S4606" i="4"/>
  <c r="U4606" i="4"/>
  <c r="V4606" i="4" s="1"/>
  <c r="B4607" i="4"/>
  <c r="F4607" i="4"/>
  <c r="I4607" i="4"/>
  <c r="M4607" i="4"/>
  <c r="O4607" i="4"/>
  <c r="S4607" i="4"/>
  <c r="U4607" i="4"/>
  <c r="V4607" i="4" s="1"/>
  <c r="B4608" i="4"/>
  <c r="F4608" i="4"/>
  <c r="I4608" i="4"/>
  <c r="M4608" i="4"/>
  <c r="O4608" i="4"/>
  <c r="S4608" i="4"/>
  <c r="U4608" i="4"/>
  <c r="V4608" i="4" s="1"/>
  <c r="B4609" i="4"/>
  <c r="F4609" i="4"/>
  <c r="I4609" i="4"/>
  <c r="M4609" i="4"/>
  <c r="O4609" i="4"/>
  <c r="S4609" i="4"/>
  <c r="U4609" i="4"/>
  <c r="V4609" i="4" s="1"/>
  <c r="B4610" i="4"/>
  <c r="F4610" i="4"/>
  <c r="I4610" i="4"/>
  <c r="M4610" i="4"/>
  <c r="O4610" i="4"/>
  <c r="S4610" i="4"/>
  <c r="U4610" i="4"/>
  <c r="V4610" i="4" s="1"/>
  <c r="B4611" i="4"/>
  <c r="F4611" i="4"/>
  <c r="I4611" i="4"/>
  <c r="M4611" i="4"/>
  <c r="O4611" i="4"/>
  <c r="S4611" i="4"/>
  <c r="U4611" i="4"/>
  <c r="V4611" i="4" s="1"/>
  <c r="B4612" i="4"/>
  <c r="F4612" i="4"/>
  <c r="I4612" i="4"/>
  <c r="M4612" i="4"/>
  <c r="O4612" i="4"/>
  <c r="S4612" i="4"/>
  <c r="U4612" i="4"/>
  <c r="V4612" i="4" s="1"/>
  <c r="B4613" i="4"/>
  <c r="F4613" i="4"/>
  <c r="I4613" i="4"/>
  <c r="M4613" i="4"/>
  <c r="O4613" i="4"/>
  <c r="S4613" i="4"/>
  <c r="U4613" i="4"/>
  <c r="V4613" i="4" s="1"/>
  <c r="B4614" i="4"/>
  <c r="F4614" i="4"/>
  <c r="I4614" i="4"/>
  <c r="M4614" i="4"/>
  <c r="O4614" i="4"/>
  <c r="S4614" i="4"/>
  <c r="U4614" i="4"/>
  <c r="V4614" i="4" s="1"/>
  <c r="B4615" i="4"/>
  <c r="F4615" i="4"/>
  <c r="I4615" i="4"/>
  <c r="M4615" i="4"/>
  <c r="O4615" i="4"/>
  <c r="S4615" i="4"/>
  <c r="U4615" i="4"/>
  <c r="V4615" i="4" s="1"/>
  <c r="B4616" i="4"/>
  <c r="F4616" i="4"/>
  <c r="I4616" i="4"/>
  <c r="M4616" i="4"/>
  <c r="O4616" i="4"/>
  <c r="S4616" i="4"/>
  <c r="U4616" i="4"/>
  <c r="V4616" i="4" s="1"/>
  <c r="B4617" i="4"/>
  <c r="F4617" i="4"/>
  <c r="I4617" i="4"/>
  <c r="M4617" i="4"/>
  <c r="O4617" i="4"/>
  <c r="S4617" i="4"/>
  <c r="U4617" i="4"/>
  <c r="V4617" i="4" s="1"/>
  <c r="B4618" i="4"/>
  <c r="F4618" i="4"/>
  <c r="I4618" i="4"/>
  <c r="M4618" i="4"/>
  <c r="O4618" i="4"/>
  <c r="S4618" i="4"/>
  <c r="U4618" i="4"/>
  <c r="V4618" i="4" s="1"/>
  <c r="B4619" i="4"/>
  <c r="F4619" i="4"/>
  <c r="I4619" i="4"/>
  <c r="M4619" i="4"/>
  <c r="O4619" i="4"/>
  <c r="S4619" i="4"/>
  <c r="U4619" i="4"/>
  <c r="V4619" i="4" s="1"/>
  <c r="B4620" i="4"/>
  <c r="F4620" i="4"/>
  <c r="I4620" i="4"/>
  <c r="M4620" i="4"/>
  <c r="O4620" i="4"/>
  <c r="S4620" i="4"/>
  <c r="U4620" i="4"/>
  <c r="V4620" i="4" s="1"/>
  <c r="B4621" i="4"/>
  <c r="F4621" i="4"/>
  <c r="I4621" i="4"/>
  <c r="M4621" i="4"/>
  <c r="O4621" i="4"/>
  <c r="S4621" i="4"/>
  <c r="U4621" i="4"/>
  <c r="V4621" i="4" s="1"/>
  <c r="B4622" i="4"/>
  <c r="F4622" i="4"/>
  <c r="I4622" i="4"/>
  <c r="M4622" i="4"/>
  <c r="O4622" i="4"/>
  <c r="S4622" i="4"/>
  <c r="U4622" i="4"/>
  <c r="V4622" i="4" s="1"/>
  <c r="B4623" i="4"/>
  <c r="F4623" i="4"/>
  <c r="I4623" i="4"/>
  <c r="M4623" i="4"/>
  <c r="O4623" i="4"/>
  <c r="S4623" i="4"/>
  <c r="U4623" i="4"/>
  <c r="V4623" i="4" s="1"/>
  <c r="B4624" i="4"/>
  <c r="F4624" i="4"/>
  <c r="I4624" i="4"/>
  <c r="M4624" i="4"/>
  <c r="O4624" i="4"/>
  <c r="S4624" i="4"/>
  <c r="U4624" i="4"/>
  <c r="V4624" i="4" s="1"/>
  <c r="B4625" i="4"/>
  <c r="F4625" i="4"/>
  <c r="I4625" i="4"/>
  <c r="M4625" i="4"/>
  <c r="O4625" i="4"/>
  <c r="S4625" i="4"/>
  <c r="U4625" i="4"/>
  <c r="V4625" i="4" s="1"/>
  <c r="B4626" i="4"/>
  <c r="F4626" i="4"/>
  <c r="I4626" i="4"/>
  <c r="M4626" i="4"/>
  <c r="O4626" i="4"/>
  <c r="S4626" i="4"/>
  <c r="U4626" i="4"/>
  <c r="V4626" i="4" s="1"/>
  <c r="B4627" i="4"/>
  <c r="F4627" i="4"/>
  <c r="I4627" i="4"/>
  <c r="M4627" i="4"/>
  <c r="O4627" i="4"/>
  <c r="S4627" i="4"/>
  <c r="U4627" i="4"/>
  <c r="V4627" i="4" s="1"/>
  <c r="B4628" i="4"/>
  <c r="F4628" i="4"/>
  <c r="I4628" i="4"/>
  <c r="M4628" i="4"/>
  <c r="O4628" i="4"/>
  <c r="S4628" i="4"/>
  <c r="U4628" i="4"/>
  <c r="V4628" i="4" s="1"/>
  <c r="B4629" i="4"/>
  <c r="F4629" i="4"/>
  <c r="I4629" i="4"/>
  <c r="M4629" i="4"/>
  <c r="O4629" i="4"/>
  <c r="S4629" i="4"/>
  <c r="U4629" i="4"/>
  <c r="V4629" i="4" s="1"/>
  <c r="B4630" i="4"/>
  <c r="F4630" i="4"/>
  <c r="I4630" i="4"/>
  <c r="M4630" i="4"/>
  <c r="O4630" i="4"/>
  <c r="S4630" i="4"/>
  <c r="U4630" i="4"/>
  <c r="V4630" i="4" s="1"/>
  <c r="B4631" i="4"/>
  <c r="F4631" i="4"/>
  <c r="I4631" i="4"/>
  <c r="M4631" i="4"/>
  <c r="O4631" i="4"/>
  <c r="S4631" i="4"/>
  <c r="U4631" i="4"/>
  <c r="V4631" i="4" s="1"/>
  <c r="B4632" i="4"/>
  <c r="F4632" i="4"/>
  <c r="I4632" i="4"/>
  <c r="M4632" i="4"/>
  <c r="O4632" i="4"/>
  <c r="S4632" i="4"/>
  <c r="U4632" i="4"/>
  <c r="V4632" i="4" s="1"/>
  <c r="B4633" i="4"/>
  <c r="F4633" i="4"/>
  <c r="I4633" i="4"/>
  <c r="M4633" i="4"/>
  <c r="O4633" i="4"/>
  <c r="S4633" i="4"/>
  <c r="U4633" i="4"/>
  <c r="V4633" i="4" s="1"/>
  <c r="B4634" i="4"/>
  <c r="F4634" i="4"/>
  <c r="I4634" i="4"/>
  <c r="M4634" i="4"/>
  <c r="O4634" i="4"/>
  <c r="S4634" i="4"/>
  <c r="U4634" i="4"/>
  <c r="V4634" i="4" s="1"/>
  <c r="B4635" i="4"/>
  <c r="F4635" i="4"/>
  <c r="I4635" i="4"/>
  <c r="M4635" i="4"/>
  <c r="O4635" i="4"/>
  <c r="S4635" i="4"/>
  <c r="U4635" i="4"/>
  <c r="V4635" i="4" s="1"/>
  <c r="B4636" i="4"/>
  <c r="F4636" i="4"/>
  <c r="I4636" i="4"/>
  <c r="M4636" i="4"/>
  <c r="O4636" i="4"/>
  <c r="S4636" i="4"/>
  <c r="U4636" i="4"/>
  <c r="V4636" i="4" s="1"/>
  <c r="B4637" i="4"/>
  <c r="F4637" i="4"/>
  <c r="I4637" i="4"/>
  <c r="M4637" i="4"/>
  <c r="O4637" i="4"/>
  <c r="S4637" i="4"/>
  <c r="U4637" i="4"/>
  <c r="V4637" i="4" s="1"/>
  <c r="B4638" i="4"/>
  <c r="F4638" i="4"/>
  <c r="I4638" i="4"/>
  <c r="M4638" i="4"/>
  <c r="O4638" i="4"/>
  <c r="S4638" i="4"/>
  <c r="U4638" i="4"/>
  <c r="V4638" i="4" s="1"/>
  <c r="B4639" i="4"/>
  <c r="F4639" i="4"/>
  <c r="I4639" i="4"/>
  <c r="M4639" i="4"/>
  <c r="O4639" i="4"/>
  <c r="S4639" i="4"/>
  <c r="U4639" i="4"/>
  <c r="V4639" i="4" s="1"/>
  <c r="B4640" i="4"/>
  <c r="F4640" i="4"/>
  <c r="I4640" i="4"/>
  <c r="M4640" i="4"/>
  <c r="O4640" i="4"/>
  <c r="S4640" i="4"/>
  <c r="U4640" i="4"/>
  <c r="V4640" i="4" s="1"/>
  <c r="B4641" i="4"/>
  <c r="F4641" i="4"/>
  <c r="I4641" i="4"/>
  <c r="M4641" i="4"/>
  <c r="O4641" i="4"/>
  <c r="S4641" i="4"/>
  <c r="U4641" i="4"/>
  <c r="V4641" i="4" s="1"/>
  <c r="B4642" i="4"/>
  <c r="F4642" i="4"/>
  <c r="I4642" i="4"/>
  <c r="M4642" i="4"/>
  <c r="O4642" i="4"/>
  <c r="S4642" i="4"/>
  <c r="U4642" i="4"/>
  <c r="V4642" i="4" s="1"/>
  <c r="B4643" i="4"/>
  <c r="F4643" i="4"/>
  <c r="I4643" i="4"/>
  <c r="M4643" i="4"/>
  <c r="O4643" i="4"/>
  <c r="S4643" i="4"/>
  <c r="U4643" i="4"/>
  <c r="V4643" i="4" s="1"/>
  <c r="B4644" i="4"/>
  <c r="F4644" i="4"/>
  <c r="I4644" i="4"/>
  <c r="M4644" i="4"/>
  <c r="O4644" i="4"/>
  <c r="S4644" i="4"/>
  <c r="U4644" i="4"/>
  <c r="V4644" i="4" s="1"/>
  <c r="B4645" i="4"/>
  <c r="F4645" i="4"/>
  <c r="I4645" i="4"/>
  <c r="M4645" i="4"/>
  <c r="O4645" i="4"/>
  <c r="S4645" i="4"/>
  <c r="U4645" i="4"/>
  <c r="V4645" i="4" s="1"/>
  <c r="B4646" i="4"/>
  <c r="F4646" i="4"/>
  <c r="I4646" i="4"/>
  <c r="M4646" i="4"/>
  <c r="O4646" i="4"/>
  <c r="S4646" i="4"/>
  <c r="U4646" i="4"/>
  <c r="V4646" i="4" s="1"/>
  <c r="B4647" i="4"/>
  <c r="F4647" i="4"/>
  <c r="I4647" i="4"/>
  <c r="M4647" i="4"/>
  <c r="O4647" i="4"/>
  <c r="S4647" i="4"/>
  <c r="U4647" i="4"/>
  <c r="V4647" i="4" s="1"/>
  <c r="B4648" i="4"/>
  <c r="F4648" i="4"/>
  <c r="I4648" i="4"/>
  <c r="M4648" i="4"/>
  <c r="O4648" i="4"/>
  <c r="S4648" i="4"/>
  <c r="U4648" i="4"/>
  <c r="V4648" i="4" s="1"/>
  <c r="B4649" i="4"/>
  <c r="F4649" i="4"/>
  <c r="I4649" i="4"/>
  <c r="M4649" i="4"/>
  <c r="O4649" i="4"/>
  <c r="S4649" i="4"/>
  <c r="U4649" i="4"/>
  <c r="V4649" i="4" s="1"/>
  <c r="B4650" i="4"/>
  <c r="F4650" i="4"/>
  <c r="I4650" i="4"/>
  <c r="M4650" i="4"/>
  <c r="O4650" i="4"/>
  <c r="S4650" i="4"/>
  <c r="U4650" i="4"/>
  <c r="V4650" i="4" s="1"/>
  <c r="B4651" i="4"/>
  <c r="F4651" i="4"/>
  <c r="I4651" i="4"/>
  <c r="M4651" i="4"/>
  <c r="O4651" i="4"/>
  <c r="S4651" i="4"/>
  <c r="U4651" i="4"/>
  <c r="V4651" i="4" s="1"/>
  <c r="B4652" i="4"/>
  <c r="F4652" i="4"/>
  <c r="I4652" i="4"/>
  <c r="M4652" i="4"/>
  <c r="O4652" i="4"/>
  <c r="S4652" i="4"/>
  <c r="U4652" i="4"/>
  <c r="V4652" i="4" s="1"/>
  <c r="B4653" i="4"/>
  <c r="F4653" i="4"/>
  <c r="I4653" i="4"/>
  <c r="M4653" i="4"/>
  <c r="O4653" i="4"/>
  <c r="S4653" i="4"/>
  <c r="U4653" i="4"/>
  <c r="V4653" i="4" s="1"/>
  <c r="B4654" i="4"/>
  <c r="F4654" i="4"/>
  <c r="I4654" i="4"/>
  <c r="M4654" i="4"/>
  <c r="O4654" i="4"/>
  <c r="S4654" i="4"/>
  <c r="U4654" i="4"/>
  <c r="V4654" i="4" s="1"/>
  <c r="B4655" i="4"/>
  <c r="F4655" i="4"/>
  <c r="I4655" i="4"/>
  <c r="M4655" i="4"/>
  <c r="O4655" i="4"/>
  <c r="S4655" i="4"/>
  <c r="U4655" i="4"/>
  <c r="V4655" i="4" s="1"/>
  <c r="B4656" i="4"/>
  <c r="F4656" i="4"/>
  <c r="I4656" i="4"/>
  <c r="M4656" i="4"/>
  <c r="O4656" i="4"/>
  <c r="S4656" i="4"/>
  <c r="U4656" i="4"/>
  <c r="V4656" i="4" s="1"/>
  <c r="B4657" i="4"/>
  <c r="F4657" i="4"/>
  <c r="I4657" i="4"/>
  <c r="M4657" i="4"/>
  <c r="O4657" i="4"/>
  <c r="S4657" i="4"/>
  <c r="U4657" i="4"/>
  <c r="V4657" i="4" s="1"/>
  <c r="B4658" i="4"/>
  <c r="F4658" i="4"/>
  <c r="I4658" i="4"/>
  <c r="M4658" i="4"/>
  <c r="O4658" i="4"/>
  <c r="S4658" i="4"/>
  <c r="U4658" i="4"/>
  <c r="V4658" i="4" s="1"/>
  <c r="B4659" i="4"/>
  <c r="F4659" i="4"/>
  <c r="I4659" i="4"/>
  <c r="M4659" i="4"/>
  <c r="O4659" i="4"/>
  <c r="S4659" i="4"/>
  <c r="U4659" i="4"/>
  <c r="V4659" i="4" s="1"/>
  <c r="B4660" i="4"/>
  <c r="F4660" i="4"/>
  <c r="I4660" i="4"/>
  <c r="M4660" i="4"/>
  <c r="O4660" i="4"/>
  <c r="S4660" i="4"/>
  <c r="U4660" i="4"/>
  <c r="V4660" i="4" s="1"/>
  <c r="B4661" i="4"/>
  <c r="F4661" i="4"/>
  <c r="I4661" i="4"/>
  <c r="M4661" i="4"/>
  <c r="O4661" i="4"/>
  <c r="S4661" i="4"/>
  <c r="U4661" i="4"/>
  <c r="V4661" i="4" s="1"/>
  <c r="B4662" i="4"/>
  <c r="F4662" i="4"/>
  <c r="I4662" i="4"/>
  <c r="M4662" i="4"/>
  <c r="O4662" i="4"/>
  <c r="S4662" i="4"/>
  <c r="U4662" i="4"/>
  <c r="V4662" i="4" s="1"/>
  <c r="B4663" i="4"/>
  <c r="F4663" i="4"/>
  <c r="I4663" i="4"/>
  <c r="M4663" i="4"/>
  <c r="O4663" i="4"/>
  <c r="S4663" i="4"/>
  <c r="U4663" i="4"/>
  <c r="V4663" i="4" s="1"/>
  <c r="B4664" i="4"/>
  <c r="F4664" i="4"/>
  <c r="I4664" i="4"/>
  <c r="M4664" i="4"/>
  <c r="O4664" i="4"/>
  <c r="S4664" i="4"/>
  <c r="U4664" i="4"/>
  <c r="V4664" i="4" s="1"/>
  <c r="B4665" i="4"/>
  <c r="F4665" i="4"/>
  <c r="I4665" i="4"/>
  <c r="M4665" i="4"/>
  <c r="O4665" i="4"/>
  <c r="S4665" i="4"/>
  <c r="U4665" i="4"/>
  <c r="V4665" i="4" s="1"/>
  <c r="B4666" i="4"/>
  <c r="F4666" i="4"/>
  <c r="I4666" i="4"/>
  <c r="M4666" i="4"/>
  <c r="O4666" i="4"/>
  <c r="S4666" i="4"/>
  <c r="U4666" i="4"/>
  <c r="V4666" i="4" s="1"/>
  <c r="B4667" i="4"/>
  <c r="F4667" i="4"/>
  <c r="I4667" i="4"/>
  <c r="M4667" i="4"/>
  <c r="O4667" i="4"/>
  <c r="S4667" i="4"/>
  <c r="U4667" i="4"/>
  <c r="V4667" i="4" s="1"/>
  <c r="B4668" i="4"/>
  <c r="F4668" i="4"/>
  <c r="I4668" i="4"/>
  <c r="M4668" i="4"/>
  <c r="O4668" i="4"/>
  <c r="S4668" i="4"/>
  <c r="U4668" i="4"/>
  <c r="V4668" i="4" s="1"/>
  <c r="B4669" i="4"/>
  <c r="F4669" i="4"/>
  <c r="I4669" i="4"/>
  <c r="M4669" i="4"/>
  <c r="O4669" i="4"/>
  <c r="S4669" i="4"/>
  <c r="U4669" i="4"/>
  <c r="V4669" i="4" s="1"/>
  <c r="B4670" i="4"/>
  <c r="F4670" i="4"/>
  <c r="I4670" i="4"/>
  <c r="M4670" i="4"/>
  <c r="O4670" i="4"/>
  <c r="S4670" i="4"/>
  <c r="U4670" i="4"/>
  <c r="V4670" i="4" s="1"/>
  <c r="B4671" i="4"/>
  <c r="F4671" i="4"/>
  <c r="I4671" i="4"/>
  <c r="M4671" i="4"/>
  <c r="O4671" i="4"/>
  <c r="S4671" i="4"/>
  <c r="U4671" i="4"/>
  <c r="V4671" i="4" s="1"/>
  <c r="B4672" i="4"/>
  <c r="F4672" i="4"/>
  <c r="I4672" i="4"/>
  <c r="M4672" i="4"/>
  <c r="O4672" i="4"/>
  <c r="S4672" i="4"/>
  <c r="U4672" i="4"/>
  <c r="V4672" i="4" s="1"/>
  <c r="B4673" i="4"/>
  <c r="F4673" i="4"/>
  <c r="I4673" i="4"/>
  <c r="M4673" i="4"/>
  <c r="O4673" i="4"/>
  <c r="S4673" i="4"/>
  <c r="U4673" i="4"/>
  <c r="V4673" i="4" s="1"/>
  <c r="B4674" i="4"/>
  <c r="F4674" i="4"/>
  <c r="I4674" i="4"/>
  <c r="M4674" i="4"/>
  <c r="O4674" i="4"/>
  <c r="S4674" i="4"/>
  <c r="U4674" i="4"/>
  <c r="V4674" i="4" s="1"/>
  <c r="B4675" i="4"/>
  <c r="F4675" i="4"/>
  <c r="I4675" i="4"/>
  <c r="M4675" i="4"/>
  <c r="O4675" i="4"/>
  <c r="S4675" i="4"/>
  <c r="U4675" i="4"/>
  <c r="V4675" i="4" s="1"/>
  <c r="B4676" i="4"/>
  <c r="F4676" i="4"/>
  <c r="I4676" i="4"/>
  <c r="M4676" i="4"/>
  <c r="O4676" i="4"/>
  <c r="S4676" i="4"/>
  <c r="U4676" i="4"/>
  <c r="V4676" i="4" s="1"/>
  <c r="B4677" i="4"/>
  <c r="F4677" i="4"/>
  <c r="I4677" i="4"/>
  <c r="M4677" i="4"/>
  <c r="O4677" i="4"/>
  <c r="S4677" i="4"/>
  <c r="U4677" i="4"/>
  <c r="V4677" i="4" s="1"/>
  <c r="B4678" i="4"/>
  <c r="F4678" i="4"/>
  <c r="I4678" i="4"/>
  <c r="M4678" i="4"/>
  <c r="O4678" i="4"/>
  <c r="S4678" i="4"/>
  <c r="U4678" i="4"/>
  <c r="V4678" i="4" s="1"/>
  <c r="B4679" i="4"/>
  <c r="F4679" i="4"/>
  <c r="I4679" i="4"/>
  <c r="M4679" i="4"/>
  <c r="O4679" i="4"/>
  <c r="S4679" i="4"/>
  <c r="U4679" i="4"/>
  <c r="V4679" i="4" s="1"/>
  <c r="B4680" i="4"/>
  <c r="F4680" i="4"/>
  <c r="I4680" i="4"/>
  <c r="M4680" i="4"/>
  <c r="O4680" i="4"/>
  <c r="S4680" i="4"/>
  <c r="U4680" i="4"/>
  <c r="V4680" i="4" s="1"/>
  <c r="B4681" i="4"/>
  <c r="F4681" i="4"/>
  <c r="I4681" i="4"/>
  <c r="M4681" i="4"/>
  <c r="O4681" i="4"/>
  <c r="S4681" i="4"/>
  <c r="U4681" i="4"/>
  <c r="V4681" i="4" s="1"/>
  <c r="B4682" i="4"/>
  <c r="F4682" i="4"/>
  <c r="I4682" i="4"/>
  <c r="M4682" i="4"/>
  <c r="O4682" i="4"/>
  <c r="S4682" i="4"/>
  <c r="U4682" i="4"/>
  <c r="V4682" i="4" s="1"/>
  <c r="B4683" i="4"/>
  <c r="F4683" i="4"/>
  <c r="I4683" i="4"/>
  <c r="M4683" i="4"/>
  <c r="O4683" i="4"/>
  <c r="S4683" i="4"/>
  <c r="U4683" i="4"/>
  <c r="V4683" i="4" s="1"/>
  <c r="B4684" i="4"/>
  <c r="F4684" i="4"/>
  <c r="I4684" i="4"/>
  <c r="M4684" i="4"/>
  <c r="O4684" i="4"/>
  <c r="S4684" i="4"/>
  <c r="U4684" i="4"/>
  <c r="V4684" i="4" s="1"/>
  <c r="B4685" i="4"/>
  <c r="F4685" i="4"/>
  <c r="I4685" i="4"/>
  <c r="M4685" i="4"/>
  <c r="O4685" i="4"/>
  <c r="S4685" i="4"/>
  <c r="U4685" i="4"/>
  <c r="V4685" i="4" s="1"/>
  <c r="B4686" i="4"/>
  <c r="F4686" i="4"/>
  <c r="I4686" i="4"/>
  <c r="M4686" i="4"/>
  <c r="O4686" i="4"/>
  <c r="S4686" i="4"/>
  <c r="U4686" i="4"/>
  <c r="V4686" i="4" s="1"/>
  <c r="B4687" i="4"/>
  <c r="F4687" i="4"/>
  <c r="I4687" i="4"/>
  <c r="M4687" i="4"/>
  <c r="O4687" i="4"/>
  <c r="S4687" i="4"/>
  <c r="U4687" i="4"/>
  <c r="V4687" i="4" s="1"/>
  <c r="B4688" i="4"/>
  <c r="F4688" i="4"/>
  <c r="I4688" i="4"/>
  <c r="M4688" i="4"/>
  <c r="O4688" i="4"/>
  <c r="S4688" i="4"/>
  <c r="U4688" i="4"/>
  <c r="V4688" i="4" s="1"/>
  <c r="B4689" i="4"/>
  <c r="F4689" i="4"/>
  <c r="I4689" i="4"/>
  <c r="M4689" i="4"/>
  <c r="O4689" i="4"/>
  <c r="S4689" i="4"/>
  <c r="U4689" i="4"/>
  <c r="V4689" i="4" s="1"/>
  <c r="B4690" i="4"/>
  <c r="F4690" i="4"/>
  <c r="I4690" i="4"/>
  <c r="M4690" i="4"/>
  <c r="O4690" i="4"/>
  <c r="S4690" i="4"/>
  <c r="U4690" i="4"/>
  <c r="V4690" i="4" s="1"/>
  <c r="B4691" i="4"/>
  <c r="F4691" i="4"/>
  <c r="I4691" i="4"/>
  <c r="M4691" i="4"/>
  <c r="O4691" i="4"/>
  <c r="S4691" i="4"/>
  <c r="U4691" i="4"/>
  <c r="V4691" i="4" s="1"/>
  <c r="B4692" i="4"/>
  <c r="F4692" i="4"/>
  <c r="I4692" i="4"/>
  <c r="M4692" i="4"/>
  <c r="O4692" i="4"/>
  <c r="S4692" i="4"/>
  <c r="U4692" i="4"/>
  <c r="V4692" i="4" s="1"/>
  <c r="B4693" i="4"/>
  <c r="F4693" i="4"/>
  <c r="I4693" i="4"/>
  <c r="M4693" i="4"/>
  <c r="O4693" i="4"/>
  <c r="S4693" i="4"/>
  <c r="U4693" i="4"/>
  <c r="V4693" i="4" s="1"/>
  <c r="B4694" i="4"/>
  <c r="F4694" i="4"/>
  <c r="I4694" i="4"/>
  <c r="M4694" i="4"/>
  <c r="O4694" i="4"/>
  <c r="S4694" i="4"/>
  <c r="U4694" i="4"/>
  <c r="V4694" i="4" s="1"/>
  <c r="B4695" i="4"/>
  <c r="F4695" i="4"/>
  <c r="I4695" i="4"/>
  <c r="M4695" i="4"/>
  <c r="O4695" i="4"/>
  <c r="S4695" i="4"/>
  <c r="U4695" i="4"/>
  <c r="V4695" i="4" s="1"/>
  <c r="B4696" i="4"/>
  <c r="F4696" i="4"/>
  <c r="I4696" i="4"/>
  <c r="M4696" i="4"/>
  <c r="O4696" i="4"/>
  <c r="S4696" i="4"/>
  <c r="U4696" i="4"/>
  <c r="V4696" i="4" s="1"/>
  <c r="B4697" i="4"/>
  <c r="F4697" i="4"/>
  <c r="I4697" i="4"/>
  <c r="M4697" i="4"/>
  <c r="O4697" i="4"/>
  <c r="S4697" i="4"/>
  <c r="U4697" i="4"/>
  <c r="V4697" i="4" s="1"/>
  <c r="B4698" i="4"/>
  <c r="F4698" i="4"/>
  <c r="I4698" i="4"/>
  <c r="M4698" i="4"/>
  <c r="O4698" i="4"/>
  <c r="S4698" i="4"/>
  <c r="U4698" i="4"/>
  <c r="V4698" i="4" s="1"/>
  <c r="B4699" i="4"/>
  <c r="F4699" i="4"/>
  <c r="I4699" i="4"/>
  <c r="M4699" i="4"/>
  <c r="O4699" i="4"/>
  <c r="S4699" i="4"/>
  <c r="U4699" i="4"/>
  <c r="V4699" i="4" s="1"/>
  <c r="B4700" i="4"/>
  <c r="F4700" i="4"/>
  <c r="I4700" i="4"/>
  <c r="M4700" i="4"/>
  <c r="O4700" i="4"/>
  <c r="S4700" i="4"/>
  <c r="U4700" i="4"/>
  <c r="V4700" i="4" s="1"/>
  <c r="B4701" i="4"/>
  <c r="F4701" i="4"/>
  <c r="I4701" i="4"/>
  <c r="M4701" i="4"/>
  <c r="O4701" i="4"/>
  <c r="S4701" i="4"/>
  <c r="U4701" i="4"/>
  <c r="V4701" i="4" s="1"/>
  <c r="B4702" i="4"/>
  <c r="F4702" i="4"/>
  <c r="I4702" i="4"/>
  <c r="M4702" i="4"/>
  <c r="O4702" i="4"/>
  <c r="S4702" i="4"/>
  <c r="U4702" i="4"/>
  <c r="V4702" i="4" s="1"/>
  <c r="B4703" i="4"/>
  <c r="F4703" i="4"/>
  <c r="I4703" i="4"/>
  <c r="M4703" i="4"/>
  <c r="O4703" i="4"/>
  <c r="S4703" i="4"/>
  <c r="U4703" i="4"/>
  <c r="V4703" i="4" s="1"/>
  <c r="B4704" i="4"/>
  <c r="F4704" i="4"/>
  <c r="I4704" i="4"/>
  <c r="M4704" i="4"/>
  <c r="O4704" i="4"/>
  <c r="S4704" i="4"/>
  <c r="U4704" i="4"/>
  <c r="V4704" i="4" s="1"/>
  <c r="B4705" i="4"/>
  <c r="F4705" i="4"/>
  <c r="I4705" i="4"/>
  <c r="M4705" i="4"/>
  <c r="O4705" i="4"/>
  <c r="S4705" i="4"/>
  <c r="U4705" i="4"/>
  <c r="V4705" i="4" s="1"/>
  <c r="B4706" i="4"/>
  <c r="F4706" i="4"/>
  <c r="I4706" i="4"/>
  <c r="M4706" i="4"/>
  <c r="O4706" i="4"/>
  <c r="S4706" i="4"/>
  <c r="U4706" i="4"/>
  <c r="V4706" i="4" s="1"/>
  <c r="B4707" i="4"/>
  <c r="F4707" i="4"/>
  <c r="I4707" i="4"/>
  <c r="M4707" i="4"/>
  <c r="O4707" i="4"/>
  <c r="S4707" i="4"/>
  <c r="U4707" i="4"/>
  <c r="V4707" i="4" s="1"/>
  <c r="B4708" i="4"/>
  <c r="F4708" i="4"/>
  <c r="I4708" i="4"/>
  <c r="M4708" i="4"/>
  <c r="O4708" i="4"/>
  <c r="S4708" i="4"/>
  <c r="U4708" i="4"/>
  <c r="V4708" i="4" s="1"/>
  <c r="B4709" i="4"/>
  <c r="F4709" i="4"/>
  <c r="I4709" i="4"/>
  <c r="M4709" i="4"/>
  <c r="O4709" i="4"/>
  <c r="S4709" i="4"/>
  <c r="U4709" i="4"/>
  <c r="V4709" i="4" s="1"/>
  <c r="B4710" i="4"/>
  <c r="F4710" i="4"/>
  <c r="I4710" i="4"/>
  <c r="M4710" i="4"/>
  <c r="O4710" i="4"/>
  <c r="S4710" i="4"/>
  <c r="U4710" i="4"/>
  <c r="V4710" i="4" s="1"/>
  <c r="B4711" i="4"/>
  <c r="F4711" i="4"/>
  <c r="I4711" i="4"/>
  <c r="M4711" i="4"/>
  <c r="O4711" i="4"/>
  <c r="S4711" i="4"/>
  <c r="U4711" i="4"/>
  <c r="V4711" i="4" s="1"/>
  <c r="B4712" i="4"/>
  <c r="F4712" i="4"/>
  <c r="I4712" i="4"/>
  <c r="M4712" i="4"/>
  <c r="O4712" i="4"/>
  <c r="S4712" i="4"/>
  <c r="U4712" i="4"/>
  <c r="V4712" i="4" s="1"/>
  <c r="B4713" i="4"/>
  <c r="F4713" i="4"/>
  <c r="I4713" i="4"/>
  <c r="M4713" i="4"/>
  <c r="O4713" i="4"/>
  <c r="S4713" i="4"/>
  <c r="U4713" i="4"/>
  <c r="V4713" i="4" s="1"/>
  <c r="B4714" i="4"/>
  <c r="F4714" i="4"/>
  <c r="I4714" i="4"/>
  <c r="M4714" i="4"/>
  <c r="O4714" i="4"/>
  <c r="S4714" i="4"/>
  <c r="U4714" i="4"/>
  <c r="V4714" i="4" s="1"/>
  <c r="B4715" i="4"/>
  <c r="F4715" i="4"/>
  <c r="I4715" i="4"/>
  <c r="M4715" i="4"/>
  <c r="O4715" i="4"/>
  <c r="S4715" i="4"/>
  <c r="U4715" i="4"/>
  <c r="V4715" i="4" s="1"/>
  <c r="B4716" i="4"/>
  <c r="F4716" i="4"/>
  <c r="I4716" i="4"/>
  <c r="M4716" i="4"/>
  <c r="O4716" i="4"/>
  <c r="S4716" i="4"/>
  <c r="U4716" i="4"/>
  <c r="V4716" i="4" s="1"/>
  <c r="B4717" i="4"/>
  <c r="F4717" i="4"/>
  <c r="I4717" i="4"/>
  <c r="M4717" i="4"/>
  <c r="O4717" i="4"/>
  <c r="S4717" i="4"/>
  <c r="U4717" i="4"/>
  <c r="V4717" i="4" s="1"/>
  <c r="B4718" i="4"/>
  <c r="F4718" i="4"/>
  <c r="I4718" i="4"/>
  <c r="M4718" i="4"/>
  <c r="O4718" i="4"/>
  <c r="S4718" i="4"/>
  <c r="U4718" i="4"/>
  <c r="V4718" i="4" s="1"/>
  <c r="B4719" i="4"/>
  <c r="F4719" i="4"/>
  <c r="I4719" i="4"/>
  <c r="M4719" i="4"/>
  <c r="O4719" i="4"/>
  <c r="S4719" i="4"/>
  <c r="U4719" i="4"/>
  <c r="V4719" i="4" s="1"/>
  <c r="B4720" i="4"/>
  <c r="F4720" i="4"/>
  <c r="I4720" i="4"/>
  <c r="M4720" i="4"/>
  <c r="O4720" i="4"/>
  <c r="S4720" i="4"/>
  <c r="U4720" i="4"/>
  <c r="V4720" i="4" s="1"/>
  <c r="B4721" i="4"/>
  <c r="F4721" i="4"/>
  <c r="I4721" i="4"/>
  <c r="M4721" i="4"/>
  <c r="O4721" i="4"/>
  <c r="S4721" i="4"/>
  <c r="U4721" i="4"/>
  <c r="V4721" i="4" s="1"/>
  <c r="B4722" i="4"/>
  <c r="F4722" i="4"/>
  <c r="I4722" i="4"/>
  <c r="M4722" i="4"/>
  <c r="O4722" i="4"/>
  <c r="S4722" i="4"/>
  <c r="U4722" i="4"/>
  <c r="V4722" i="4" s="1"/>
  <c r="B4723" i="4"/>
  <c r="F4723" i="4"/>
  <c r="I4723" i="4"/>
  <c r="M4723" i="4"/>
  <c r="O4723" i="4"/>
  <c r="S4723" i="4"/>
  <c r="U4723" i="4"/>
  <c r="V4723" i="4" s="1"/>
  <c r="B4724" i="4"/>
  <c r="F4724" i="4"/>
  <c r="I4724" i="4"/>
  <c r="M4724" i="4"/>
  <c r="O4724" i="4"/>
  <c r="S4724" i="4"/>
  <c r="U4724" i="4"/>
  <c r="V4724" i="4" s="1"/>
  <c r="B4725" i="4"/>
  <c r="F4725" i="4"/>
  <c r="I4725" i="4"/>
  <c r="M4725" i="4"/>
  <c r="O4725" i="4"/>
  <c r="S4725" i="4"/>
  <c r="U4725" i="4"/>
  <c r="V4725" i="4" s="1"/>
  <c r="B4726" i="4"/>
  <c r="F4726" i="4"/>
  <c r="I4726" i="4"/>
  <c r="M4726" i="4"/>
  <c r="O4726" i="4"/>
  <c r="S4726" i="4"/>
  <c r="U4726" i="4"/>
  <c r="V4726" i="4" s="1"/>
  <c r="B4727" i="4"/>
  <c r="F4727" i="4"/>
  <c r="I4727" i="4"/>
  <c r="M4727" i="4"/>
  <c r="O4727" i="4"/>
  <c r="S4727" i="4"/>
  <c r="U4727" i="4"/>
  <c r="V4727" i="4" s="1"/>
  <c r="B4728" i="4"/>
  <c r="F4728" i="4"/>
  <c r="I4728" i="4"/>
  <c r="M4728" i="4"/>
  <c r="O4728" i="4"/>
  <c r="S4728" i="4"/>
  <c r="U4728" i="4"/>
  <c r="V4728" i="4" s="1"/>
  <c r="B4729" i="4"/>
  <c r="F4729" i="4"/>
  <c r="I4729" i="4"/>
  <c r="M4729" i="4"/>
  <c r="O4729" i="4"/>
  <c r="S4729" i="4"/>
  <c r="U4729" i="4"/>
  <c r="V4729" i="4" s="1"/>
  <c r="B4730" i="4"/>
  <c r="F4730" i="4"/>
  <c r="I4730" i="4"/>
  <c r="M4730" i="4"/>
  <c r="O4730" i="4"/>
  <c r="S4730" i="4"/>
  <c r="U4730" i="4"/>
  <c r="V4730" i="4" s="1"/>
  <c r="B4731" i="4"/>
  <c r="F4731" i="4"/>
  <c r="I4731" i="4"/>
  <c r="M4731" i="4"/>
  <c r="O4731" i="4"/>
  <c r="S4731" i="4"/>
  <c r="U4731" i="4"/>
  <c r="V4731" i="4" s="1"/>
  <c r="B4732" i="4"/>
  <c r="F4732" i="4"/>
  <c r="I4732" i="4"/>
  <c r="M4732" i="4"/>
  <c r="O4732" i="4"/>
  <c r="S4732" i="4"/>
  <c r="U4732" i="4"/>
  <c r="V4732" i="4" s="1"/>
  <c r="B4733" i="4"/>
  <c r="F4733" i="4"/>
  <c r="I4733" i="4"/>
  <c r="M4733" i="4"/>
  <c r="O4733" i="4"/>
  <c r="S4733" i="4"/>
  <c r="U4733" i="4"/>
  <c r="V4733" i="4" s="1"/>
  <c r="B4734" i="4"/>
  <c r="F4734" i="4"/>
  <c r="I4734" i="4"/>
  <c r="M4734" i="4"/>
  <c r="O4734" i="4"/>
  <c r="S4734" i="4"/>
  <c r="U4734" i="4"/>
  <c r="V4734" i="4" s="1"/>
  <c r="B4735" i="4"/>
  <c r="F4735" i="4"/>
  <c r="I4735" i="4"/>
  <c r="M4735" i="4"/>
  <c r="O4735" i="4"/>
  <c r="S4735" i="4"/>
  <c r="U4735" i="4"/>
  <c r="V4735" i="4" s="1"/>
  <c r="B4736" i="4"/>
  <c r="F4736" i="4"/>
  <c r="I4736" i="4"/>
  <c r="M4736" i="4"/>
  <c r="O4736" i="4"/>
  <c r="S4736" i="4"/>
  <c r="U4736" i="4"/>
  <c r="V4736" i="4" s="1"/>
  <c r="B4737" i="4"/>
  <c r="F4737" i="4"/>
  <c r="I4737" i="4"/>
  <c r="M4737" i="4"/>
  <c r="O4737" i="4"/>
  <c r="S4737" i="4"/>
  <c r="U4737" i="4"/>
  <c r="V4737" i="4" s="1"/>
  <c r="B4738" i="4"/>
  <c r="F4738" i="4"/>
  <c r="I4738" i="4"/>
  <c r="M4738" i="4"/>
  <c r="O4738" i="4"/>
  <c r="S4738" i="4"/>
  <c r="U4738" i="4"/>
  <c r="V4738" i="4" s="1"/>
  <c r="B4739" i="4"/>
  <c r="F4739" i="4"/>
  <c r="I4739" i="4"/>
  <c r="M4739" i="4"/>
  <c r="O4739" i="4"/>
  <c r="S4739" i="4"/>
  <c r="U4739" i="4"/>
  <c r="V4739" i="4" s="1"/>
  <c r="B4740" i="4"/>
  <c r="F4740" i="4"/>
  <c r="I4740" i="4"/>
  <c r="M4740" i="4"/>
  <c r="O4740" i="4"/>
  <c r="S4740" i="4"/>
  <c r="U4740" i="4"/>
  <c r="V4740" i="4" s="1"/>
  <c r="B4741" i="4"/>
  <c r="F4741" i="4"/>
  <c r="I4741" i="4"/>
  <c r="M4741" i="4"/>
  <c r="O4741" i="4"/>
  <c r="S4741" i="4"/>
  <c r="U4741" i="4"/>
  <c r="V4741" i="4" s="1"/>
  <c r="B4742" i="4"/>
  <c r="F4742" i="4"/>
  <c r="I4742" i="4"/>
  <c r="M4742" i="4"/>
  <c r="O4742" i="4"/>
  <c r="S4742" i="4"/>
  <c r="U4742" i="4"/>
  <c r="V4742" i="4" s="1"/>
  <c r="B4743" i="4"/>
  <c r="F4743" i="4"/>
  <c r="I4743" i="4"/>
  <c r="M4743" i="4"/>
  <c r="O4743" i="4"/>
  <c r="S4743" i="4"/>
  <c r="U4743" i="4"/>
  <c r="V4743" i="4" s="1"/>
  <c r="B4744" i="4"/>
  <c r="F4744" i="4"/>
  <c r="I4744" i="4"/>
  <c r="M4744" i="4"/>
  <c r="O4744" i="4"/>
  <c r="S4744" i="4"/>
  <c r="U4744" i="4"/>
  <c r="V4744" i="4" s="1"/>
  <c r="B4745" i="4"/>
  <c r="F4745" i="4"/>
  <c r="I4745" i="4"/>
  <c r="M4745" i="4"/>
  <c r="O4745" i="4"/>
  <c r="S4745" i="4"/>
  <c r="U4745" i="4"/>
  <c r="V4745" i="4" s="1"/>
  <c r="B4746" i="4"/>
  <c r="F4746" i="4"/>
  <c r="I4746" i="4"/>
  <c r="M4746" i="4"/>
  <c r="O4746" i="4"/>
  <c r="S4746" i="4"/>
  <c r="U4746" i="4"/>
  <c r="V4746" i="4" s="1"/>
  <c r="B4747" i="4"/>
  <c r="F4747" i="4"/>
  <c r="I4747" i="4"/>
  <c r="M4747" i="4"/>
  <c r="O4747" i="4"/>
  <c r="S4747" i="4"/>
  <c r="U4747" i="4"/>
  <c r="V4747" i="4" s="1"/>
  <c r="B4748" i="4"/>
  <c r="F4748" i="4"/>
  <c r="I4748" i="4"/>
  <c r="M4748" i="4"/>
  <c r="O4748" i="4"/>
  <c r="S4748" i="4"/>
  <c r="U4748" i="4"/>
  <c r="V4748" i="4" s="1"/>
  <c r="B4749" i="4"/>
  <c r="F4749" i="4"/>
  <c r="I4749" i="4"/>
  <c r="M4749" i="4"/>
  <c r="O4749" i="4"/>
  <c r="S4749" i="4"/>
  <c r="U4749" i="4"/>
  <c r="V4749" i="4" s="1"/>
  <c r="B4750" i="4"/>
  <c r="F4750" i="4"/>
  <c r="I4750" i="4"/>
  <c r="M4750" i="4"/>
  <c r="O4750" i="4"/>
  <c r="S4750" i="4"/>
  <c r="U4750" i="4"/>
  <c r="V4750" i="4" s="1"/>
  <c r="B4751" i="4"/>
  <c r="F4751" i="4"/>
  <c r="I4751" i="4"/>
  <c r="M4751" i="4"/>
  <c r="O4751" i="4"/>
  <c r="S4751" i="4"/>
  <c r="U4751" i="4"/>
  <c r="V4751" i="4" s="1"/>
  <c r="B4752" i="4"/>
  <c r="F4752" i="4"/>
  <c r="I4752" i="4"/>
  <c r="M4752" i="4"/>
  <c r="O4752" i="4"/>
  <c r="S4752" i="4"/>
  <c r="U4752" i="4"/>
  <c r="V4752" i="4" s="1"/>
  <c r="B4753" i="4"/>
  <c r="F4753" i="4"/>
  <c r="I4753" i="4"/>
  <c r="M4753" i="4"/>
  <c r="O4753" i="4"/>
  <c r="S4753" i="4"/>
  <c r="U4753" i="4"/>
  <c r="V4753" i="4" s="1"/>
  <c r="B4754" i="4"/>
  <c r="F4754" i="4"/>
  <c r="I4754" i="4"/>
  <c r="M4754" i="4"/>
  <c r="O4754" i="4"/>
  <c r="S4754" i="4"/>
  <c r="U4754" i="4"/>
  <c r="V4754" i="4" s="1"/>
  <c r="B4755" i="4"/>
  <c r="F4755" i="4"/>
  <c r="I4755" i="4"/>
  <c r="M4755" i="4"/>
  <c r="O4755" i="4"/>
  <c r="S4755" i="4"/>
  <c r="U4755" i="4"/>
  <c r="V4755" i="4" s="1"/>
  <c r="B4756" i="4"/>
  <c r="F4756" i="4"/>
  <c r="I4756" i="4"/>
  <c r="M4756" i="4"/>
  <c r="O4756" i="4"/>
  <c r="S4756" i="4"/>
  <c r="U4756" i="4"/>
  <c r="V4756" i="4" s="1"/>
  <c r="B4757" i="4"/>
  <c r="F4757" i="4"/>
  <c r="I4757" i="4"/>
  <c r="M4757" i="4"/>
  <c r="O4757" i="4"/>
  <c r="S4757" i="4"/>
  <c r="U4757" i="4"/>
  <c r="V4757" i="4" s="1"/>
  <c r="B4758" i="4"/>
  <c r="F4758" i="4"/>
  <c r="I4758" i="4"/>
  <c r="M4758" i="4"/>
  <c r="O4758" i="4"/>
  <c r="S4758" i="4"/>
  <c r="U4758" i="4"/>
  <c r="V4758" i="4" s="1"/>
  <c r="B4759" i="4"/>
  <c r="F4759" i="4"/>
  <c r="I4759" i="4"/>
  <c r="M4759" i="4"/>
  <c r="O4759" i="4"/>
  <c r="S4759" i="4"/>
  <c r="U4759" i="4"/>
  <c r="V4759" i="4" s="1"/>
  <c r="B4760" i="4"/>
  <c r="F4760" i="4"/>
  <c r="I4760" i="4"/>
  <c r="M4760" i="4"/>
  <c r="O4760" i="4"/>
  <c r="S4760" i="4"/>
  <c r="U4760" i="4"/>
  <c r="V4760" i="4" s="1"/>
  <c r="B4761" i="4"/>
  <c r="F4761" i="4"/>
  <c r="I4761" i="4"/>
  <c r="M4761" i="4"/>
  <c r="O4761" i="4"/>
  <c r="S4761" i="4"/>
  <c r="U4761" i="4"/>
  <c r="V4761" i="4" s="1"/>
  <c r="B4762" i="4"/>
  <c r="F4762" i="4"/>
  <c r="I4762" i="4"/>
  <c r="M4762" i="4"/>
  <c r="O4762" i="4"/>
  <c r="S4762" i="4"/>
  <c r="U4762" i="4"/>
  <c r="V4762" i="4" s="1"/>
  <c r="B4763" i="4"/>
  <c r="F4763" i="4"/>
  <c r="I4763" i="4"/>
  <c r="M4763" i="4"/>
  <c r="O4763" i="4"/>
  <c r="S4763" i="4"/>
  <c r="U4763" i="4"/>
  <c r="V4763" i="4" s="1"/>
  <c r="B4764" i="4"/>
  <c r="F4764" i="4"/>
  <c r="I4764" i="4"/>
  <c r="M4764" i="4"/>
  <c r="O4764" i="4"/>
  <c r="S4764" i="4"/>
  <c r="U4764" i="4"/>
  <c r="V4764" i="4" s="1"/>
  <c r="B4765" i="4"/>
  <c r="F4765" i="4"/>
  <c r="I4765" i="4"/>
  <c r="M4765" i="4"/>
  <c r="O4765" i="4"/>
  <c r="S4765" i="4"/>
  <c r="U4765" i="4"/>
  <c r="V4765" i="4" s="1"/>
  <c r="B4766" i="4"/>
  <c r="F4766" i="4"/>
  <c r="I4766" i="4"/>
  <c r="M4766" i="4"/>
  <c r="O4766" i="4"/>
  <c r="S4766" i="4"/>
  <c r="U4766" i="4"/>
  <c r="V4766" i="4" s="1"/>
  <c r="B4767" i="4"/>
  <c r="F4767" i="4"/>
  <c r="I4767" i="4"/>
  <c r="M4767" i="4"/>
  <c r="O4767" i="4"/>
  <c r="S4767" i="4"/>
  <c r="U4767" i="4"/>
  <c r="V4767" i="4" s="1"/>
  <c r="B4768" i="4"/>
  <c r="F4768" i="4"/>
  <c r="I4768" i="4"/>
  <c r="M4768" i="4"/>
  <c r="O4768" i="4"/>
  <c r="S4768" i="4"/>
  <c r="U4768" i="4"/>
  <c r="V4768" i="4" s="1"/>
  <c r="B4769" i="4"/>
  <c r="F4769" i="4"/>
  <c r="I4769" i="4"/>
  <c r="M4769" i="4"/>
  <c r="O4769" i="4"/>
  <c r="S4769" i="4"/>
  <c r="U4769" i="4"/>
  <c r="V4769" i="4" s="1"/>
  <c r="B4770" i="4"/>
  <c r="F4770" i="4"/>
  <c r="I4770" i="4"/>
  <c r="M4770" i="4"/>
  <c r="O4770" i="4"/>
  <c r="S4770" i="4"/>
  <c r="U4770" i="4"/>
  <c r="V4770" i="4" s="1"/>
  <c r="B4771" i="4"/>
  <c r="F4771" i="4"/>
  <c r="I4771" i="4"/>
  <c r="M4771" i="4"/>
  <c r="O4771" i="4"/>
  <c r="S4771" i="4"/>
  <c r="U4771" i="4"/>
  <c r="V4771" i="4" s="1"/>
  <c r="B4772" i="4"/>
  <c r="F4772" i="4"/>
  <c r="I4772" i="4"/>
  <c r="M4772" i="4"/>
  <c r="O4772" i="4"/>
  <c r="S4772" i="4"/>
  <c r="U4772" i="4"/>
  <c r="V4772" i="4" s="1"/>
  <c r="B4773" i="4"/>
  <c r="F4773" i="4"/>
  <c r="I4773" i="4"/>
  <c r="M4773" i="4"/>
  <c r="O4773" i="4"/>
  <c r="S4773" i="4"/>
  <c r="U4773" i="4"/>
  <c r="V4773" i="4" s="1"/>
  <c r="B4774" i="4"/>
  <c r="F4774" i="4"/>
  <c r="I4774" i="4"/>
  <c r="M4774" i="4"/>
  <c r="O4774" i="4"/>
  <c r="S4774" i="4"/>
  <c r="U4774" i="4"/>
  <c r="V4774" i="4" s="1"/>
  <c r="B4775" i="4"/>
  <c r="F4775" i="4"/>
  <c r="I4775" i="4"/>
  <c r="M4775" i="4"/>
  <c r="O4775" i="4"/>
  <c r="S4775" i="4"/>
  <c r="U4775" i="4"/>
  <c r="V4775" i="4" s="1"/>
  <c r="B4776" i="4"/>
  <c r="F4776" i="4"/>
  <c r="I4776" i="4"/>
  <c r="M4776" i="4"/>
  <c r="O4776" i="4"/>
  <c r="S4776" i="4"/>
  <c r="U4776" i="4"/>
  <c r="V4776" i="4" s="1"/>
  <c r="B4777" i="4"/>
  <c r="F4777" i="4"/>
  <c r="I4777" i="4"/>
  <c r="M4777" i="4"/>
  <c r="O4777" i="4"/>
  <c r="S4777" i="4"/>
  <c r="U4777" i="4"/>
  <c r="V4777" i="4" s="1"/>
  <c r="B4778" i="4"/>
  <c r="F4778" i="4"/>
  <c r="I4778" i="4"/>
  <c r="M4778" i="4"/>
  <c r="O4778" i="4"/>
  <c r="S4778" i="4"/>
  <c r="U4778" i="4"/>
  <c r="V4778" i="4" s="1"/>
  <c r="B4779" i="4"/>
  <c r="F4779" i="4"/>
  <c r="I4779" i="4"/>
  <c r="M4779" i="4"/>
  <c r="O4779" i="4"/>
  <c r="S4779" i="4"/>
  <c r="U4779" i="4"/>
  <c r="V4779" i="4" s="1"/>
  <c r="B4780" i="4"/>
  <c r="F4780" i="4"/>
  <c r="I4780" i="4"/>
  <c r="M4780" i="4"/>
  <c r="O4780" i="4"/>
  <c r="S4780" i="4"/>
  <c r="U4780" i="4"/>
  <c r="V4780" i="4" s="1"/>
  <c r="B4781" i="4"/>
  <c r="F4781" i="4"/>
  <c r="I4781" i="4"/>
  <c r="M4781" i="4"/>
  <c r="O4781" i="4"/>
  <c r="S4781" i="4"/>
  <c r="U4781" i="4"/>
  <c r="V4781" i="4" s="1"/>
  <c r="B4782" i="4"/>
  <c r="F4782" i="4"/>
  <c r="I4782" i="4"/>
  <c r="M4782" i="4"/>
  <c r="O4782" i="4"/>
  <c r="S4782" i="4"/>
  <c r="U4782" i="4"/>
  <c r="V4782" i="4" s="1"/>
  <c r="B4783" i="4"/>
  <c r="F4783" i="4"/>
  <c r="I4783" i="4"/>
  <c r="M4783" i="4"/>
  <c r="O4783" i="4"/>
  <c r="S4783" i="4"/>
  <c r="U4783" i="4"/>
  <c r="V4783" i="4" s="1"/>
  <c r="B4784" i="4"/>
  <c r="F4784" i="4"/>
  <c r="I4784" i="4"/>
  <c r="M4784" i="4"/>
  <c r="O4784" i="4"/>
  <c r="S4784" i="4"/>
  <c r="U4784" i="4"/>
  <c r="V4784" i="4" s="1"/>
  <c r="B4785" i="4"/>
  <c r="F4785" i="4"/>
  <c r="I4785" i="4"/>
  <c r="M4785" i="4"/>
  <c r="O4785" i="4"/>
  <c r="S4785" i="4"/>
  <c r="U4785" i="4"/>
  <c r="V4785" i="4" s="1"/>
  <c r="B4786" i="4"/>
  <c r="F4786" i="4"/>
  <c r="I4786" i="4"/>
  <c r="M4786" i="4"/>
  <c r="O4786" i="4"/>
  <c r="S4786" i="4"/>
  <c r="U4786" i="4"/>
  <c r="V4786" i="4" s="1"/>
  <c r="B4787" i="4"/>
  <c r="F4787" i="4"/>
  <c r="I4787" i="4"/>
  <c r="M4787" i="4"/>
  <c r="O4787" i="4"/>
  <c r="S4787" i="4"/>
  <c r="U4787" i="4"/>
  <c r="V4787" i="4" s="1"/>
  <c r="B4788" i="4"/>
  <c r="F4788" i="4"/>
  <c r="I4788" i="4"/>
  <c r="M4788" i="4"/>
  <c r="O4788" i="4"/>
  <c r="S4788" i="4"/>
  <c r="U4788" i="4"/>
  <c r="V4788" i="4" s="1"/>
  <c r="B4789" i="4"/>
  <c r="F4789" i="4"/>
  <c r="I4789" i="4"/>
  <c r="M4789" i="4"/>
  <c r="O4789" i="4"/>
  <c r="S4789" i="4"/>
  <c r="U4789" i="4"/>
  <c r="V4789" i="4" s="1"/>
  <c r="B4790" i="4"/>
  <c r="F4790" i="4"/>
  <c r="I4790" i="4"/>
  <c r="M4790" i="4"/>
  <c r="O4790" i="4"/>
  <c r="S4790" i="4"/>
  <c r="U4790" i="4"/>
  <c r="V4790" i="4" s="1"/>
  <c r="B4791" i="4"/>
  <c r="F4791" i="4"/>
  <c r="I4791" i="4"/>
  <c r="M4791" i="4"/>
  <c r="O4791" i="4"/>
  <c r="S4791" i="4"/>
  <c r="U4791" i="4"/>
  <c r="V4791" i="4" s="1"/>
  <c r="B4792" i="4"/>
  <c r="F4792" i="4"/>
  <c r="I4792" i="4"/>
  <c r="M4792" i="4"/>
  <c r="O4792" i="4"/>
  <c r="S4792" i="4"/>
  <c r="U4792" i="4"/>
  <c r="V4792" i="4" s="1"/>
  <c r="B4793" i="4"/>
  <c r="F4793" i="4"/>
  <c r="I4793" i="4"/>
  <c r="M4793" i="4"/>
  <c r="O4793" i="4"/>
  <c r="S4793" i="4"/>
  <c r="U4793" i="4"/>
  <c r="V4793" i="4" s="1"/>
  <c r="B4794" i="4"/>
  <c r="F4794" i="4"/>
  <c r="I4794" i="4"/>
  <c r="M4794" i="4"/>
  <c r="O4794" i="4"/>
  <c r="S4794" i="4"/>
  <c r="U4794" i="4"/>
  <c r="V4794" i="4" s="1"/>
  <c r="B4795" i="4"/>
  <c r="F4795" i="4"/>
  <c r="I4795" i="4"/>
  <c r="M4795" i="4"/>
  <c r="O4795" i="4"/>
  <c r="S4795" i="4"/>
  <c r="U4795" i="4"/>
  <c r="V4795" i="4" s="1"/>
  <c r="B4796" i="4"/>
  <c r="F4796" i="4"/>
  <c r="I4796" i="4"/>
  <c r="M4796" i="4"/>
  <c r="O4796" i="4"/>
  <c r="S4796" i="4"/>
  <c r="U4796" i="4"/>
  <c r="V4796" i="4" s="1"/>
  <c r="B4797" i="4"/>
  <c r="F4797" i="4"/>
  <c r="I4797" i="4"/>
  <c r="M4797" i="4"/>
  <c r="O4797" i="4"/>
  <c r="S4797" i="4"/>
  <c r="U4797" i="4"/>
  <c r="V4797" i="4" s="1"/>
  <c r="B4798" i="4"/>
  <c r="F4798" i="4"/>
  <c r="I4798" i="4"/>
  <c r="M4798" i="4"/>
  <c r="O4798" i="4"/>
  <c r="S4798" i="4"/>
  <c r="U4798" i="4"/>
  <c r="V4798" i="4" s="1"/>
  <c r="B4799" i="4"/>
  <c r="F4799" i="4"/>
  <c r="I4799" i="4"/>
  <c r="M4799" i="4"/>
  <c r="O4799" i="4"/>
  <c r="S4799" i="4"/>
  <c r="U4799" i="4"/>
  <c r="V4799" i="4" s="1"/>
  <c r="B4800" i="4"/>
  <c r="F4800" i="4"/>
  <c r="I4800" i="4"/>
  <c r="M4800" i="4"/>
  <c r="O4800" i="4"/>
  <c r="S4800" i="4"/>
  <c r="U4800" i="4"/>
  <c r="V4800" i="4" s="1"/>
  <c r="B4801" i="4"/>
  <c r="F4801" i="4"/>
  <c r="I4801" i="4"/>
  <c r="M4801" i="4"/>
  <c r="O4801" i="4"/>
  <c r="S4801" i="4"/>
  <c r="U4801" i="4"/>
  <c r="V4801" i="4" s="1"/>
  <c r="B4802" i="4"/>
  <c r="F4802" i="4"/>
  <c r="I4802" i="4"/>
  <c r="M4802" i="4"/>
  <c r="O4802" i="4"/>
  <c r="S4802" i="4"/>
  <c r="U4802" i="4"/>
  <c r="V4802" i="4" s="1"/>
  <c r="B4803" i="4"/>
  <c r="F4803" i="4"/>
  <c r="I4803" i="4"/>
  <c r="M4803" i="4"/>
  <c r="O4803" i="4"/>
  <c r="S4803" i="4"/>
  <c r="U4803" i="4"/>
  <c r="V4803" i="4" s="1"/>
  <c r="B4804" i="4"/>
  <c r="F4804" i="4"/>
  <c r="I4804" i="4"/>
  <c r="M4804" i="4"/>
  <c r="O4804" i="4"/>
  <c r="S4804" i="4"/>
  <c r="U4804" i="4"/>
  <c r="V4804" i="4" s="1"/>
  <c r="B4805" i="4"/>
  <c r="F4805" i="4"/>
  <c r="I4805" i="4"/>
  <c r="M4805" i="4"/>
  <c r="O4805" i="4"/>
  <c r="S4805" i="4"/>
  <c r="U4805" i="4"/>
  <c r="V4805" i="4" s="1"/>
  <c r="B4806" i="4"/>
  <c r="F4806" i="4"/>
  <c r="I4806" i="4"/>
  <c r="M4806" i="4"/>
  <c r="O4806" i="4"/>
  <c r="S4806" i="4"/>
  <c r="U4806" i="4"/>
  <c r="V4806" i="4" s="1"/>
  <c r="B4807" i="4"/>
  <c r="F4807" i="4"/>
  <c r="I4807" i="4"/>
  <c r="M4807" i="4"/>
  <c r="O4807" i="4"/>
  <c r="S4807" i="4"/>
  <c r="U4807" i="4"/>
  <c r="V4807" i="4" s="1"/>
  <c r="B4808" i="4"/>
  <c r="F4808" i="4"/>
  <c r="I4808" i="4"/>
  <c r="M4808" i="4"/>
  <c r="O4808" i="4"/>
  <c r="S4808" i="4"/>
  <c r="U4808" i="4"/>
  <c r="V4808" i="4" s="1"/>
  <c r="B4809" i="4"/>
  <c r="F4809" i="4"/>
  <c r="I4809" i="4"/>
  <c r="M4809" i="4"/>
  <c r="O4809" i="4"/>
  <c r="S4809" i="4"/>
  <c r="U4809" i="4"/>
  <c r="V4809" i="4" s="1"/>
  <c r="B4810" i="4"/>
  <c r="F4810" i="4"/>
  <c r="I4810" i="4"/>
  <c r="M4810" i="4"/>
  <c r="O4810" i="4"/>
  <c r="S4810" i="4"/>
  <c r="U4810" i="4"/>
  <c r="V4810" i="4" s="1"/>
  <c r="B4811" i="4"/>
  <c r="F4811" i="4"/>
  <c r="I4811" i="4"/>
  <c r="M4811" i="4"/>
  <c r="O4811" i="4"/>
  <c r="S4811" i="4"/>
  <c r="U4811" i="4"/>
  <c r="V4811" i="4" s="1"/>
  <c r="B4812" i="4"/>
  <c r="F4812" i="4"/>
  <c r="I4812" i="4"/>
  <c r="M4812" i="4"/>
  <c r="O4812" i="4"/>
  <c r="S4812" i="4"/>
  <c r="U4812" i="4"/>
  <c r="V4812" i="4" s="1"/>
  <c r="B4813" i="4"/>
  <c r="F4813" i="4"/>
  <c r="I4813" i="4"/>
  <c r="M4813" i="4"/>
  <c r="O4813" i="4"/>
  <c r="S4813" i="4"/>
  <c r="U4813" i="4"/>
  <c r="V4813" i="4" s="1"/>
  <c r="B4814" i="4"/>
  <c r="F4814" i="4"/>
  <c r="I4814" i="4"/>
  <c r="M4814" i="4"/>
  <c r="O4814" i="4"/>
  <c r="S4814" i="4"/>
  <c r="U4814" i="4"/>
  <c r="V4814" i="4" s="1"/>
  <c r="B4815" i="4"/>
  <c r="F4815" i="4"/>
  <c r="I4815" i="4"/>
  <c r="M4815" i="4"/>
  <c r="O4815" i="4"/>
  <c r="S4815" i="4"/>
  <c r="U4815" i="4"/>
  <c r="V4815" i="4" s="1"/>
  <c r="B4816" i="4"/>
  <c r="F4816" i="4"/>
  <c r="I4816" i="4"/>
  <c r="M4816" i="4"/>
  <c r="O4816" i="4"/>
  <c r="S4816" i="4"/>
  <c r="U4816" i="4"/>
  <c r="V4816" i="4" s="1"/>
  <c r="B4817" i="4"/>
  <c r="F4817" i="4"/>
  <c r="I4817" i="4"/>
  <c r="M4817" i="4"/>
  <c r="O4817" i="4"/>
  <c r="S4817" i="4"/>
  <c r="U4817" i="4"/>
  <c r="V4817" i="4" s="1"/>
  <c r="B4818" i="4"/>
  <c r="F4818" i="4"/>
  <c r="I4818" i="4"/>
  <c r="M4818" i="4"/>
  <c r="O4818" i="4"/>
  <c r="S4818" i="4"/>
  <c r="U4818" i="4"/>
  <c r="V4818" i="4" s="1"/>
  <c r="B4819" i="4"/>
  <c r="F4819" i="4"/>
  <c r="I4819" i="4"/>
  <c r="M4819" i="4"/>
  <c r="O4819" i="4"/>
  <c r="S4819" i="4"/>
  <c r="U4819" i="4"/>
  <c r="V4819" i="4" s="1"/>
  <c r="B4820" i="4"/>
  <c r="F4820" i="4"/>
  <c r="I4820" i="4"/>
  <c r="M4820" i="4"/>
  <c r="O4820" i="4"/>
  <c r="S4820" i="4"/>
  <c r="U4820" i="4"/>
  <c r="V4820" i="4" s="1"/>
  <c r="B4821" i="4"/>
  <c r="F4821" i="4"/>
  <c r="I4821" i="4"/>
  <c r="M4821" i="4"/>
  <c r="O4821" i="4"/>
  <c r="S4821" i="4"/>
  <c r="U4821" i="4"/>
  <c r="V4821" i="4" s="1"/>
  <c r="B4822" i="4"/>
  <c r="F4822" i="4"/>
  <c r="I4822" i="4"/>
  <c r="M4822" i="4"/>
  <c r="O4822" i="4"/>
  <c r="S4822" i="4"/>
  <c r="U4822" i="4"/>
  <c r="V4822" i="4" s="1"/>
  <c r="B4823" i="4"/>
  <c r="F4823" i="4"/>
  <c r="I4823" i="4"/>
  <c r="M4823" i="4"/>
  <c r="O4823" i="4"/>
  <c r="S4823" i="4"/>
  <c r="U4823" i="4"/>
  <c r="V4823" i="4" s="1"/>
  <c r="B4824" i="4"/>
  <c r="F4824" i="4"/>
  <c r="I4824" i="4"/>
  <c r="M4824" i="4"/>
  <c r="O4824" i="4"/>
  <c r="S4824" i="4"/>
  <c r="U4824" i="4"/>
  <c r="V4824" i="4" s="1"/>
  <c r="B4825" i="4"/>
  <c r="F4825" i="4"/>
  <c r="I4825" i="4"/>
  <c r="M4825" i="4"/>
  <c r="O4825" i="4"/>
  <c r="S4825" i="4"/>
  <c r="U4825" i="4"/>
  <c r="V4825" i="4" s="1"/>
  <c r="B4826" i="4"/>
  <c r="F4826" i="4"/>
  <c r="I4826" i="4"/>
  <c r="M4826" i="4"/>
  <c r="O4826" i="4"/>
  <c r="S4826" i="4"/>
  <c r="U4826" i="4"/>
  <c r="V4826" i="4" s="1"/>
  <c r="B4827" i="4"/>
  <c r="F4827" i="4"/>
  <c r="I4827" i="4"/>
  <c r="M4827" i="4"/>
  <c r="O4827" i="4"/>
  <c r="S4827" i="4"/>
  <c r="U4827" i="4"/>
  <c r="V4827" i="4" s="1"/>
  <c r="B4828" i="4"/>
  <c r="F4828" i="4"/>
  <c r="I4828" i="4"/>
  <c r="M4828" i="4"/>
  <c r="O4828" i="4"/>
  <c r="S4828" i="4"/>
  <c r="U4828" i="4"/>
  <c r="V4828" i="4" s="1"/>
  <c r="B4829" i="4"/>
  <c r="F4829" i="4"/>
  <c r="I4829" i="4"/>
  <c r="M4829" i="4"/>
  <c r="O4829" i="4"/>
  <c r="S4829" i="4"/>
  <c r="U4829" i="4"/>
  <c r="V4829" i="4" s="1"/>
  <c r="B4830" i="4"/>
  <c r="F4830" i="4"/>
  <c r="I4830" i="4"/>
  <c r="M4830" i="4"/>
  <c r="O4830" i="4"/>
  <c r="S4830" i="4"/>
  <c r="U4830" i="4"/>
  <c r="V4830" i="4" s="1"/>
  <c r="B4831" i="4"/>
  <c r="F4831" i="4"/>
  <c r="I4831" i="4"/>
  <c r="M4831" i="4"/>
  <c r="O4831" i="4"/>
  <c r="S4831" i="4"/>
  <c r="U4831" i="4"/>
  <c r="V4831" i="4" s="1"/>
  <c r="B4832" i="4"/>
  <c r="F4832" i="4"/>
  <c r="I4832" i="4"/>
  <c r="M4832" i="4"/>
  <c r="O4832" i="4"/>
  <c r="S4832" i="4"/>
  <c r="U4832" i="4"/>
  <c r="V4832" i="4" s="1"/>
  <c r="B4833" i="4"/>
  <c r="F4833" i="4"/>
  <c r="I4833" i="4"/>
  <c r="M4833" i="4"/>
  <c r="O4833" i="4"/>
  <c r="S4833" i="4"/>
  <c r="U4833" i="4"/>
  <c r="V4833" i="4" s="1"/>
  <c r="B4834" i="4"/>
  <c r="F4834" i="4"/>
  <c r="I4834" i="4"/>
  <c r="M4834" i="4"/>
  <c r="O4834" i="4"/>
  <c r="S4834" i="4"/>
  <c r="U4834" i="4"/>
  <c r="V4834" i="4" s="1"/>
  <c r="B4835" i="4"/>
  <c r="F4835" i="4"/>
  <c r="I4835" i="4"/>
  <c r="M4835" i="4"/>
  <c r="O4835" i="4"/>
  <c r="S4835" i="4"/>
  <c r="U4835" i="4"/>
  <c r="V4835" i="4" s="1"/>
  <c r="B4836" i="4"/>
  <c r="F4836" i="4"/>
  <c r="I4836" i="4"/>
  <c r="M4836" i="4"/>
  <c r="O4836" i="4"/>
  <c r="S4836" i="4"/>
  <c r="U4836" i="4"/>
  <c r="V4836" i="4" s="1"/>
  <c r="B4837" i="4"/>
  <c r="F4837" i="4"/>
  <c r="I4837" i="4"/>
  <c r="M4837" i="4"/>
  <c r="O4837" i="4"/>
  <c r="S4837" i="4"/>
  <c r="U4837" i="4"/>
  <c r="V4837" i="4" s="1"/>
  <c r="B4838" i="4"/>
  <c r="F4838" i="4"/>
  <c r="I4838" i="4"/>
  <c r="M4838" i="4"/>
  <c r="O4838" i="4"/>
  <c r="S4838" i="4"/>
  <c r="U4838" i="4"/>
  <c r="V4838" i="4" s="1"/>
  <c r="B4839" i="4"/>
  <c r="F4839" i="4"/>
  <c r="I4839" i="4"/>
  <c r="M4839" i="4"/>
  <c r="O4839" i="4"/>
  <c r="S4839" i="4"/>
  <c r="U4839" i="4"/>
  <c r="V4839" i="4" s="1"/>
  <c r="B4840" i="4"/>
  <c r="F4840" i="4"/>
  <c r="I4840" i="4"/>
  <c r="M4840" i="4"/>
  <c r="O4840" i="4"/>
  <c r="S4840" i="4"/>
  <c r="U4840" i="4"/>
  <c r="V4840" i="4" s="1"/>
  <c r="B4841" i="4"/>
  <c r="F4841" i="4"/>
  <c r="I4841" i="4"/>
  <c r="M4841" i="4"/>
  <c r="O4841" i="4"/>
  <c r="S4841" i="4"/>
  <c r="U4841" i="4"/>
  <c r="V4841" i="4" s="1"/>
  <c r="B4842" i="4"/>
  <c r="F4842" i="4"/>
  <c r="I4842" i="4"/>
  <c r="M4842" i="4"/>
  <c r="O4842" i="4"/>
  <c r="S4842" i="4"/>
  <c r="U4842" i="4"/>
  <c r="V4842" i="4" s="1"/>
  <c r="B4843" i="4"/>
  <c r="F4843" i="4"/>
  <c r="I4843" i="4"/>
  <c r="M4843" i="4"/>
  <c r="O4843" i="4"/>
  <c r="S4843" i="4"/>
  <c r="U4843" i="4"/>
  <c r="V4843" i="4" s="1"/>
  <c r="B4844" i="4"/>
  <c r="F4844" i="4"/>
  <c r="I4844" i="4"/>
  <c r="M4844" i="4"/>
  <c r="O4844" i="4"/>
  <c r="S4844" i="4"/>
  <c r="U4844" i="4"/>
  <c r="V4844" i="4" s="1"/>
  <c r="B4845" i="4"/>
  <c r="F4845" i="4"/>
  <c r="I4845" i="4"/>
  <c r="M4845" i="4"/>
  <c r="O4845" i="4"/>
  <c r="S4845" i="4"/>
  <c r="U4845" i="4"/>
  <c r="V4845" i="4" s="1"/>
  <c r="B4846" i="4"/>
  <c r="F4846" i="4"/>
  <c r="I4846" i="4"/>
  <c r="M4846" i="4"/>
  <c r="O4846" i="4"/>
  <c r="S4846" i="4"/>
  <c r="U4846" i="4"/>
  <c r="V4846" i="4" s="1"/>
  <c r="B4847" i="4"/>
  <c r="F4847" i="4"/>
  <c r="I4847" i="4"/>
  <c r="M4847" i="4"/>
  <c r="O4847" i="4"/>
  <c r="S4847" i="4"/>
  <c r="U4847" i="4"/>
  <c r="V4847" i="4" s="1"/>
  <c r="B4848" i="4"/>
  <c r="F4848" i="4"/>
  <c r="I4848" i="4"/>
  <c r="M4848" i="4"/>
  <c r="O4848" i="4"/>
  <c r="S4848" i="4"/>
  <c r="U4848" i="4"/>
  <c r="V4848" i="4" s="1"/>
  <c r="B4849" i="4"/>
  <c r="F4849" i="4"/>
  <c r="I4849" i="4"/>
  <c r="M4849" i="4"/>
  <c r="O4849" i="4"/>
  <c r="S4849" i="4"/>
  <c r="U4849" i="4"/>
  <c r="V4849" i="4" s="1"/>
  <c r="B4850" i="4"/>
  <c r="F4850" i="4"/>
  <c r="I4850" i="4"/>
  <c r="M4850" i="4"/>
  <c r="O4850" i="4"/>
  <c r="S4850" i="4"/>
  <c r="U4850" i="4"/>
  <c r="V4850" i="4" s="1"/>
  <c r="B4851" i="4"/>
  <c r="F4851" i="4"/>
  <c r="I4851" i="4"/>
  <c r="M4851" i="4"/>
  <c r="O4851" i="4"/>
  <c r="S4851" i="4"/>
  <c r="U4851" i="4"/>
  <c r="V4851" i="4" s="1"/>
  <c r="B4852" i="4"/>
  <c r="F4852" i="4"/>
  <c r="I4852" i="4"/>
  <c r="M4852" i="4"/>
  <c r="O4852" i="4"/>
  <c r="S4852" i="4"/>
  <c r="U4852" i="4"/>
  <c r="V4852" i="4" s="1"/>
  <c r="B4853" i="4"/>
  <c r="F4853" i="4"/>
  <c r="I4853" i="4"/>
  <c r="M4853" i="4"/>
  <c r="O4853" i="4"/>
  <c r="S4853" i="4"/>
  <c r="U4853" i="4"/>
  <c r="V4853" i="4" s="1"/>
  <c r="B4854" i="4"/>
  <c r="F4854" i="4"/>
  <c r="I4854" i="4"/>
  <c r="M4854" i="4"/>
  <c r="O4854" i="4"/>
  <c r="S4854" i="4"/>
  <c r="U4854" i="4"/>
  <c r="V4854" i="4" s="1"/>
  <c r="B4855" i="4"/>
  <c r="F4855" i="4"/>
  <c r="I4855" i="4"/>
  <c r="M4855" i="4"/>
  <c r="O4855" i="4"/>
  <c r="S4855" i="4"/>
  <c r="U4855" i="4"/>
  <c r="V4855" i="4" s="1"/>
  <c r="B4856" i="4"/>
  <c r="F4856" i="4"/>
  <c r="I4856" i="4"/>
  <c r="M4856" i="4"/>
  <c r="O4856" i="4"/>
  <c r="S4856" i="4"/>
  <c r="U4856" i="4"/>
  <c r="V4856" i="4" s="1"/>
  <c r="B4857" i="4"/>
  <c r="F4857" i="4"/>
  <c r="I4857" i="4"/>
  <c r="M4857" i="4"/>
  <c r="O4857" i="4"/>
  <c r="S4857" i="4"/>
  <c r="U4857" i="4"/>
  <c r="V4857" i="4" s="1"/>
  <c r="B4858" i="4"/>
  <c r="F4858" i="4"/>
  <c r="I4858" i="4"/>
  <c r="M4858" i="4"/>
  <c r="O4858" i="4"/>
  <c r="S4858" i="4"/>
  <c r="U4858" i="4"/>
  <c r="V4858" i="4" s="1"/>
  <c r="B4859" i="4"/>
  <c r="F4859" i="4"/>
  <c r="I4859" i="4"/>
  <c r="M4859" i="4"/>
  <c r="O4859" i="4"/>
  <c r="S4859" i="4"/>
  <c r="U4859" i="4"/>
  <c r="V4859" i="4" s="1"/>
  <c r="B4860" i="4"/>
  <c r="F4860" i="4"/>
  <c r="I4860" i="4"/>
  <c r="M4860" i="4"/>
  <c r="O4860" i="4"/>
  <c r="S4860" i="4"/>
  <c r="U4860" i="4"/>
  <c r="V4860" i="4" s="1"/>
  <c r="B4861" i="4"/>
  <c r="F4861" i="4"/>
  <c r="I4861" i="4"/>
  <c r="M4861" i="4"/>
  <c r="O4861" i="4"/>
  <c r="S4861" i="4"/>
  <c r="U4861" i="4"/>
  <c r="V4861" i="4" s="1"/>
  <c r="B4862" i="4"/>
  <c r="F4862" i="4"/>
  <c r="I4862" i="4"/>
  <c r="M4862" i="4"/>
  <c r="O4862" i="4"/>
  <c r="S4862" i="4"/>
  <c r="U4862" i="4"/>
  <c r="V4862" i="4" s="1"/>
  <c r="B4863" i="4"/>
  <c r="F4863" i="4"/>
  <c r="I4863" i="4"/>
  <c r="M4863" i="4"/>
  <c r="O4863" i="4"/>
  <c r="S4863" i="4"/>
  <c r="U4863" i="4"/>
  <c r="V4863" i="4" s="1"/>
  <c r="B4864" i="4"/>
  <c r="F4864" i="4"/>
  <c r="I4864" i="4"/>
  <c r="M4864" i="4"/>
  <c r="O4864" i="4"/>
  <c r="S4864" i="4"/>
  <c r="U4864" i="4"/>
  <c r="V4864" i="4" s="1"/>
  <c r="B4865" i="4"/>
  <c r="F4865" i="4"/>
  <c r="I4865" i="4"/>
  <c r="M4865" i="4"/>
  <c r="O4865" i="4"/>
  <c r="S4865" i="4"/>
  <c r="U4865" i="4"/>
  <c r="V4865" i="4" s="1"/>
  <c r="B4866" i="4"/>
  <c r="F4866" i="4"/>
  <c r="I4866" i="4"/>
  <c r="M4866" i="4"/>
  <c r="O4866" i="4"/>
  <c r="S4866" i="4"/>
  <c r="U4866" i="4"/>
  <c r="V4866" i="4" s="1"/>
  <c r="B4867" i="4"/>
  <c r="F4867" i="4"/>
  <c r="I4867" i="4"/>
  <c r="M4867" i="4"/>
  <c r="O4867" i="4"/>
  <c r="S4867" i="4"/>
  <c r="U4867" i="4"/>
  <c r="V4867" i="4" s="1"/>
  <c r="B4868" i="4"/>
  <c r="F4868" i="4"/>
  <c r="I4868" i="4"/>
  <c r="M4868" i="4"/>
  <c r="O4868" i="4"/>
  <c r="S4868" i="4"/>
  <c r="U4868" i="4"/>
  <c r="V4868" i="4" s="1"/>
  <c r="B4869" i="4"/>
  <c r="F4869" i="4"/>
  <c r="I4869" i="4"/>
  <c r="M4869" i="4"/>
  <c r="O4869" i="4"/>
  <c r="S4869" i="4"/>
  <c r="U4869" i="4"/>
  <c r="V4869" i="4" s="1"/>
  <c r="B4870" i="4"/>
  <c r="F4870" i="4"/>
  <c r="I4870" i="4"/>
  <c r="M4870" i="4"/>
  <c r="O4870" i="4"/>
  <c r="S4870" i="4"/>
  <c r="U4870" i="4"/>
  <c r="V4870" i="4" s="1"/>
  <c r="B4871" i="4"/>
  <c r="F4871" i="4"/>
  <c r="I4871" i="4"/>
  <c r="M4871" i="4"/>
  <c r="O4871" i="4"/>
  <c r="S4871" i="4"/>
  <c r="U4871" i="4"/>
  <c r="V4871" i="4" s="1"/>
  <c r="B4872" i="4"/>
  <c r="F4872" i="4"/>
  <c r="I4872" i="4"/>
  <c r="M4872" i="4"/>
  <c r="O4872" i="4"/>
  <c r="S4872" i="4"/>
  <c r="U4872" i="4"/>
  <c r="V4872" i="4" s="1"/>
  <c r="B4873" i="4"/>
  <c r="F4873" i="4"/>
  <c r="I4873" i="4"/>
  <c r="M4873" i="4"/>
  <c r="O4873" i="4"/>
  <c r="S4873" i="4"/>
  <c r="U4873" i="4"/>
  <c r="V4873" i="4" s="1"/>
  <c r="B4874" i="4"/>
  <c r="F4874" i="4"/>
  <c r="I4874" i="4"/>
  <c r="M4874" i="4"/>
  <c r="O4874" i="4"/>
  <c r="S4874" i="4"/>
  <c r="U4874" i="4"/>
  <c r="V4874" i="4" s="1"/>
  <c r="B4875" i="4"/>
  <c r="F4875" i="4"/>
  <c r="I4875" i="4"/>
  <c r="M4875" i="4"/>
  <c r="O4875" i="4"/>
  <c r="S4875" i="4"/>
  <c r="U4875" i="4"/>
  <c r="V4875" i="4" s="1"/>
  <c r="B4876" i="4"/>
  <c r="F4876" i="4"/>
  <c r="I4876" i="4"/>
  <c r="M4876" i="4"/>
  <c r="O4876" i="4"/>
  <c r="S4876" i="4"/>
  <c r="U4876" i="4"/>
  <c r="V4876" i="4" s="1"/>
  <c r="B4877" i="4"/>
  <c r="F4877" i="4"/>
  <c r="I4877" i="4"/>
  <c r="M4877" i="4"/>
  <c r="O4877" i="4"/>
  <c r="S4877" i="4"/>
  <c r="U4877" i="4"/>
  <c r="V4877" i="4" s="1"/>
  <c r="B4878" i="4"/>
  <c r="F4878" i="4"/>
  <c r="I4878" i="4"/>
  <c r="M4878" i="4"/>
  <c r="O4878" i="4"/>
  <c r="S4878" i="4"/>
  <c r="U4878" i="4"/>
  <c r="V4878" i="4" s="1"/>
  <c r="B4879" i="4"/>
  <c r="F4879" i="4"/>
  <c r="I4879" i="4"/>
  <c r="M4879" i="4"/>
  <c r="O4879" i="4"/>
  <c r="S4879" i="4"/>
  <c r="U4879" i="4"/>
  <c r="V4879" i="4" s="1"/>
  <c r="B4880" i="4"/>
  <c r="F4880" i="4"/>
  <c r="I4880" i="4"/>
  <c r="M4880" i="4"/>
  <c r="O4880" i="4"/>
  <c r="S4880" i="4"/>
  <c r="U4880" i="4"/>
  <c r="V4880" i="4" s="1"/>
  <c r="B4881" i="4"/>
  <c r="F4881" i="4"/>
  <c r="I4881" i="4"/>
  <c r="M4881" i="4"/>
  <c r="O4881" i="4"/>
  <c r="S4881" i="4"/>
  <c r="U4881" i="4"/>
  <c r="V4881" i="4" s="1"/>
  <c r="B4882" i="4"/>
  <c r="F4882" i="4"/>
  <c r="I4882" i="4"/>
  <c r="M4882" i="4"/>
  <c r="O4882" i="4"/>
  <c r="S4882" i="4"/>
  <c r="U4882" i="4"/>
  <c r="V4882" i="4" s="1"/>
  <c r="B4883" i="4"/>
  <c r="F4883" i="4"/>
  <c r="I4883" i="4"/>
  <c r="M4883" i="4"/>
  <c r="O4883" i="4"/>
  <c r="S4883" i="4"/>
  <c r="U4883" i="4"/>
  <c r="V4883" i="4" s="1"/>
  <c r="B4884" i="4"/>
  <c r="F4884" i="4"/>
  <c r="I4884" i="4"/>
  <c r="M4884" i="4"/>
  <c r="O4884" i="4"/>
  <c r="S4884" i="4"/>
  <c r="U4884" i="4"/>
  <c r="V4884" i="4" s="1"/>
  <c r="B4885" i="4"/>
  <c r="F4885" i="4"/>
  <c r="I4885" i="4"/>
  <c r="M4885" i="4"/>
  <c r="O4885" i="4"/>
  <c r="S4885" i="4"/>
  <c r="U4885" i="4"/>
  <c r="V4885" i="4" s="1"/>
  <c r="B4886" i="4"/>
  <c r="F4886" i="4"/>
  <c r="I4886" i="4"/>
  <c r="M4886" i="4"/>
  <c r="O4886" i="4"/>
  <c r="S4886" i="4"/>
  <c r="U4886" i="4"/>
  <c r="V4886" i="4" s="1"/>
  <c r="B4887" i="4"/>
  <c r="F4887" i="4"/>
  <c r="I4887" i="4"/>
  <c r="M4887" i="4"/>
  <c r="O4887" i="4"/>
  <c r="S4887" i="4"/>
  <c r="U4887" i="4"/>
  <c r="V4887" i="4" s="1"/>
  <c r="B4888" i="4"/>
  <c r="F4888" i="4"/>
  <c r="I4888" i="4"/>
  <c r="M4888" i="4"/>
  <c r="O4888" i="4"/>
  <c r="S4888" i="4"/>
  <c r="U4888" i="4"/>
  <c r="V4888" i="4" s="1"/>
  <c r="B4889" i="4"/>
  <c r="F4889" i="4"/>
  <c r="I4889" i="4"/>
  <c r="M4889" i="4"/>
  <c r="O4889" i="4"/>
  <c r="S4889" i="4"/>
  <c r="U4889" i="4"/>
  <c r="V4889" i="4" s="1"/>
  <c r="B4890" i="4"/>
  <c r="F4890" i="4"/>
  <c r="I4890" i="4"/>
  <c r="M4890" i="4"/>
  <c r="O4890" i="4"/>
  <c r="S4890" i="4"/>
  <c r="U4890" i="4"/>
  <c r="V4890" i="4" s="1"/>
  <c r="B4891" i="4"/>
  <c r="F4891" i="4"/>
  <c r="I4891" i="4"/>
  <c r="M4891" i="4"/>
  <c r="O4891" i="4"/>
  <c r="S4891" i="4"/>
  <c r="U4891" i="4"/>
  <c r="V4891" i="4" s="1"/>
  <c r="B4892" i="4"/>
  <c r="F4892" i="4"/>
  <c r="I4892" i="4"/>
  <c r="M4892" i="4"/>
  <c r="O4892" i="4"/>
  <c r="S4892" i="4"/>
  <c r="U4892" i="4"/>
  <c r="V4892" i="4" s="1"/>
  <c r="B4893" i="4"/>
  <c r="F4893" i="4"/>
  <c r="I4893" i="4"/>
  <c r="M4893" i="4"/>
  <c r="O4893" i="4"/>
  <c r="S4893" i="4"/>
  <c r="U4893" i="4"/>
  <c r="V4893" i="4" s="1"/>
  <c r="B4894" i="4"/>
  <c r="F4894" i="4"/>
  <c r="I4894" i="4"/>
  <c r="M4894" i="4"/>
  <c r="O4894" i="4"/>
  <c r="S4894" i="4"/>
  <c r="U4894" i="4"/>
  <c r="V4894" i="4" s="1"/>
  <c r="B4895" i="4"/>
  <c r="F4895" i="4"/>
  <c r="I4895" i="4"/>
  <c r="M4895" i="4"/>
  <c r="O4895" i="4"/>
  <c r="S4895" i="4"/>
  <c r="U4895" i="4"/>
  <c r="V4895" i="4" s="1"/>
  <c r="B4896" i="4"/>
  <c r="F4896" i="4"/>
  <c r="I4896" i="4"/>
  <c r="M4896" i="4"/>
  <c r="O4896" i="4"/>
  <c r="S4896" i="4"/>
  <c r="U4896" i="4"/>
  <c r="V4896" i="4" s="1"/>
  <c r="B4897" i="4"/>
  <c r="F4897" i="4"/>
  <c r="I4897" i="4"/>
  <c r="M4897" i="4"/>
  <c r="O4897" i="4"/>
  <c r="S4897" i="4"/>
  <c r="U4897" i="4"/>
  <c r="V4897" i="4" s="1"/>
  <c r="B4898" i="4"/>
  <c r="F4898" i="4"/>
  <c r="I4898" i="4"/>
  <c r="M4898" i="4"/>
  <c r="O4898" i="4"/>
  <c r="S4898" i="4"/>
  <c r="U4898" i="4"/>
  <c r="V4898" i="4" s="1"/>
  <c r="B4899" i="4"/>
  <c r="F4899" i="4"/>
  <c r="I4899" i="4"/>
  <c r="M4899" i="4"/>
  <c r="O4899" i="4"/>
  <c r="S4899" i="4"/>
  <c r="U4899" i="4"/>
  <c r="V4899" i="4" s="1"/>
  <c r="B4900" i="4"/>
  <c r="F4900" i="4"/>
  <c r="I4900" i="4"/>
  <c r="M4900" i="4"/>
  <c r="O4900" i="4"/>
  <c r="S4900" i="4"/>
  <c r="U4900" i="4"/>
  <c r="V4900" i="4" s="1"/>
  <c r="B4901" i="4"/>
  <c r="F4901" i="4"/>
  <c r="I4901" i="4"/>
  <c r="M4901" i="4"/>
  <c r="O4901" i="4"/>
  <c r="S4901" i="4"/>
  <c r="U4901" i="4"/>
  <c r="V4901" i="4" s="1"/>
  <c r="B4902" i="4"/>
  <c r="F4902" i="4"/>
  <c r="I4902" i="4"/>
  <c r="M4902" i="4"/>
  <c r="O4902" i="4"/>
  <c r="S4902" i="4"/>
  <c r="U4902" i="4"/>
  <c r="V4902" i="4" s="1"/>
  <c r="B4903" i="4"/>
  <c r="F4903" i="4"/>
  <c r="I4903" i="4"/>
  <c r="M4903" i="4"/>
  <c r="O4903" i="4"/>
  <c r="S4903" i="4"/>
  <c r="U4903" i="4"/>
  <c r="V4903" i="4" s="1"/>
  <c r="B4904" i="4"/>
  <c r="F4904" i="4"/>
  <c r="I4904" i="4"/>
  <c r="M4904" i="4"/>
  <c r="O4904" i="4"/>
  <c r="S4904" i="4"/>
  <c r="U4904" i="4"/>
  <c r="V4904" i="4" s="1"/>
  <c r="B4905" i="4"/>
  <c r="F4905" i="4"/>
  <c r="I4905" i="4"/>
  <c r="M4905" i="4"/>
  <c r="O4905" i="4"/>
  <c r="S4905" i="4"/>
  <c r="U4905" i="4"/>
  <c r="V4905" i="4" s="1"/>
  <c r="B4906" i="4"/>
  <c r="F4906" i="4"/>
  <c r="I4906" i="4"/>
  <c r="M4906" i="4"/>
  <c r="O4906" i="4"/>
  <c r="S4906" i="4"/>
  <c r="U4906" i="4"/>
  <c r="V4906" i="4" s="1"/>
  <c r="B4907" i="4"/>
  <c r="F4907" i="4"/>
  <c r="I4907" i="4"/>
  <c r="M4907" i="4"/>
  <c r="O4907" i="4"/>
  <c r="S4907" i="4"/>
  <c r="U4907" i="4"/>
  <c r="V4907" i="4" s="1"/>
  <c r="B4908" i="4"/>
  <c r="F4908" i="4"/>
  <c r="I4908" i="4"/>
  <c r="M4908" i="4"/>
  <c r="O4908" i="4"/>
  <c r="S4908" i="4"/>
  <c r="U4908" i="4"/>
  <c r="V4908" i="4" s="1"/>
  <c r="B4909" i="4"/>
  <c r="F4909" i="4"/>
  <c r="I4909" i="4"/>
  <c r="M4909" i="4"/>
  <c r="O4909" i="4"/>
  <c r="S4909" i="4"/>
  <c r="U4909" i="4"/>
  <c r="V4909" i="4" s="1"/>
  <c r="B4910" i="4"/>
  <c r="F4910" i="4"/>
  <c r="I4910" i="4"/>
  <c r="M4910" i="4"/>
  <c r="O4910" i="4"/>
  <c r="S4910" i="4"/>
  <c r="U4910" i="4"/>
  <c r="V4910" i="4" s="1"/>
  <c r="B4911" i="4"/>
  <c r="F4911" i="4"/>
  <c r="I4911" i="4"/>
  <c r="M4911" i="4"/>
  <c r="O4911" i="4"/>
  <c r="S4911" i="4"/>
  <c r="U4911" i="4"/>
  <c r="V4911" i="4" s="1"/>
  <c r="B4912" i="4"/>
  <c r="F4912" i="4"/>
  <c r="I4912" i="4"/>
  <c r="M4912" i="4"/>
  <c r="O4912" i="4"/>
  <c r="S4912" i="4"/>
  <c r="U4912" i="4"/>
  <c r="V4912" i="4" s="1"/>
  <c r="B4913" i="4"/>
  <c r="F4913" i="4"/>
  <c r="I4913" i="4"/>
  <c r="M4913" i="4"/>
  <c r="O4913" i="4"/>
  <c r="S4913" i="4"/>
  <c r="U4913" i="4"/>
  <c r="V4913" i="4" s="1"/>
  <c r="B4914" i="4"/>
  <c r="F4914" i="4"/>
  <c r="I4914" i="4"/>
  <c r="M4914" i="4"/>
  <c r="O4914" i="4"/>
  <c r="S4914" i="4"/>
  <c r="U4914" i="4"/>
  <c r="V4914" i="4" s="1"/>
  <c r="B4915" i="4"/>
  <c r="F4915" i="4"/>
  <c r="I4915" i="4"/>
  <c r="M4915" i="4"/>
  <c r="O4915" i="4"/>
  <c r="S4915" i="4"/>
  <c r="U4915" i="4"/>
  <c r="V4915" i="4" s="1"/>
  <c r="B4916" i="4"/>
  <c r="F4916" i="4"/>
  <c r="I4916" i="4"/>
  <c r="M4916" i="4"/>
  <c r="O4916" i="4"/>
  <c r="S4916" i="4"/>
  <c r="U4916" i="4"/>
  <c r="V4916" i="4" s="1"/>
  <c r="B4917" i="4"/>
  <c r="F4917" i="4"/>
  <c r="I4917" i="4"/>
  <c r="M4917" i="4"/>
  <c r="O4917" i="4"/>
  <c r="S4917" i="4"/>
  <c r="U4917" i="4"/>
  <c r="V4917" i="4" s="1"/>
  <c r="B4918" i="4"/>
  <c r="F4918" i="4"/>
  <c r="I4918" i="4"/>
  <c r="M4918" i="4"/>
  <c r="O4918" i="4"/>
  <c r="S4918" i="4"/>
  <c r="U4918" i="4"/>
  <c r="V4918" i="4" s="1"/>
  <c r="B4919" i="4"/>
  <c r="F4919" i="4"/>
  <c r="I4919" i="4"/>
  <c r="M4919" i="4"/>
  <c r="O4919" i="4"/>
  <c r="S4919" i="4"/>
  <c r="U4919" i="4"/>
  <c r="V4919" i="4" s="1"/>
  <c r="B4920" i="4"/>
  <c r="F4920" i="4"/>
  <c r="I4920" i="4"/>
  <c r="M4920" i="4"/>
  <c r="O4920" i="4"/>
  <c r="S4920" i="4"/>
  <c r="U4920" i="4"/>
  <c r="V4920" i="4" s="1"/>
  <c r="B4921" i="4"/>
  <c r="F4921" i="4"/>
  <c r="I4921" i="4"/>
  <c r="M4921" i="4"/>
  <c r="O4921" i="4"/>
  <c r="S4921" i="4"/>
  <c r="U4921" i="4"/>
  <c r="V4921" i="4" s="1"/>
  <c r="B4922" i="4"/>
  <c r="F4922" i="4"/>
  <c r="I4922" i="4"/>
  <c r="M4922" i="4"/>
  <c r="O4922" i="4"/>
  <c r="S4922" i="4"/>
  <c r="U4922" i="4"/>
  <c r="V4922" i="4" s="1"/>
  <c r="B4923" i="4"/>
  <c r="F4923" i="4"/>
  <c r="I4923" i="4"/>
  <c r="M4923" i="4"/>
  <c r="O4923" i="4"/>
  <c r="S4923" i="4"/>
  <c r="U4923" i="4"/>
  <c r="V4923" i="4" s="1"/>
  <c r="B4924" i="4"/>
  <c r="F4924" i="4"/>
  <c r="I4924" i="4"/>
  <c r="M4924" i="4"/>
  <c r="O4924" i="4"/>
  <c r="S4924" i="4"/>
  <c r="U4924" i="4"/>
  <c r="V4924" i="4" s="1"/>
  <c r="B4925" i="4"/>
  <c r="F4925" i="4"/>
  <c r="I4925" i="4"/>
  <c r="M4925" i="4"/>
  <c r="O4925" i="4"/>
  <c r="S4925" i="4"/>
  <c r="U4925" i="4"/>
  <c r="V4925" i="4" s="1"/>
  <c r="B4926" i="4"/>
  <c r="F4926" i="4"/>
  <c r="I4926" i="4"/>
  <c r="M4926" i="4"/>
  <c r="O4926" i="4"/>
  <c r="S4926" i="4"/>
  <c r="U4926" i="4"/>
  <c r="V4926" i="4" s="1"/>
  <c r="B4927" i="4"/>
  <c r="F4927" i="4"/>
  <c r="I4927" i="4"/>
  <c r="M4927" i="4"/>
  <c r="O4927" i="4"/>
  <c r="S4927" i="4"/>
  <c r="U4927" i="4"/>
  <c r="V4927" i="4" s="1"/>
  <c r="B4928" i="4"/>
  <c r="F4928" i="4"/>
  <c r="I4928" i="4"/>
  <c r="M4928" i="4"/>
  <c r="O4928" i="4"/>
  <c r="S4928" i="4"/>
  <c r="U4928" i="4"/>
  <c r="V4928" i="4" s="1"/>
  <c r="B4929" i="4"/>
  <c r="F4929" i="4"/>
  <c r="I4929" i="4"/>
  <c r="M4929" i="4"/>
  <c r="O4929" i="4"/>
  <c r="S4929" i="4"/>
  <c r="U4929" i="4"/>
  <c r="V4929" i="4" s="1"/>
  <c r="B4930" i="4"/>
  <c r="F4930" i="4"/>
  <c r="I4930" i="4"/>
  <c r="M4930" i="4"/>
  <c r="O4930" i="4"/>
  <c r="S4930" i="4"/>
  <c r="U4930" i="4"/>
  <c r="V4930" i="4" s="1"/>
  <c r="B4931" i="4"/>
  <c r="F4931" i="4"/>
  <c r="I4931" i="4"/>
  <c r="M4931" i="4"/>
  <c r="O4931" i="4"/>
  <c r="S4931" i="4"/>
  <c r="U4931" i="4"/>
  <c r="V4931" i="4" s="1"/>
  <c r="B4932" i="4"/>
  <c r="F4932" i="4"/>
  <c r="I4932" i="4"/>
  <c r="M4932" i="4"/>
  <c r="O4932" i="4"/>
  <c r="S4932" i="4"/>
  <c r="U4932" i="4"/>
  <c r="V4932" i="4" s="1"/>
  <c r="B4933" i="4"/>
  <c r="F4933" i="4"/>
  <c r="I4933" i="4"/>
  <c r="M4933" i="4"/>
  <c r="O4933" i="4"/>
  <c r="S4933" i="4"/>
  <c r="U4933" i="4"/>
  <c r="V4933" i="4" s="1"/>
  <c r="B4934" i="4"/>
  <c r="F4934" i="4"/>
  <c r="I4934" i="4"/>
  <c r="M4934" i="4"/>
  <c r="O4934" i="4"/>
  <c r="S4934" i="4"/>
  <c r="U4934" i="4"/>
  <c r="V4934" i="4" s="1"/>
  <c r="B4935" i="4"/>
  <c r="F4935" i="4"/>
  <c r="I4935" i="4"/>
  <c r="M4935" i="4"/>
  <c r="O4935" i="4"/>
  <c r="S4935" i="4"/>
  <c r="U4935" i="4"/>
  <c r="V4935" i="4" s="1"/>
  <c r="B4936" i="4"/>
  <c r="F4936" i="4"/>
  <c r="I4936" i="4"/>
  <c r="M4936" i="4"/>
  <c r="O4936" i="4"/>
  <c r="S4936" i="4"/>
  <c r="U4936" i="4"/>
  <c r="V4936" i="4" s="1"/>
  <c r="B4937" i="4"/>
  <c r="F4937" i="4"/>
  <c r="I4937" i="4"/>
  <c r="M4937" i="4"/>
  <c r="O4937" i="4"/>
  <c r="S4937" i="4"/>
  <c r="U4937" i="4"/>
  <c r="V4937" i="4" s="1"/>
  <c r="B4938" i="4"/>
  <c r="F4938" i="4"/>
  <c r="I4938" i="4"/>
  <c r="M4938" i="4"/>
  <c r="O4938" i="4"/>
  <c r="S4938" i="4"/>
  <c r="U4938" i="4"/>
  <c r="V4938" i="4" s="1"/>
  <c r="B4939" i="4"/>
  <c r="F4939" i="4"/>
  <c r="I4939" i="4"/>
  <c r="M4939" i="4"/>
  <c r="O4939" i="4"/>
  <c r="S4939" i="4"/>
  <c r="U4939" i="4"/>
  <c r="V4939" i="4" s="1"/>
  <c r="B4940" i="4"/>
  <c r="F4940" i="4"/>
  <c r="I4940" i="4"/>
  <c r="M4940" i="4"/>
  <c r="O4940" i="4"/>
  <c r="S4940" i="4"/>
  <c r="U4940" i="4"/>
  <c r="V4940" i="4" s="1"/>
  <c r="B4941" i="4"/>
  <c r="F4941" i="4"/>
  <c r="I4941" i="4"/>
  <c r="M4941" i="4"/>
  <c r="O4941" i="4"/>
  <c r="S4941" i="4"/>
  <c r="U4941" i="4"/>
  <c r="V4941" i="4" s="1"/>
  <c r="B4942" i="4"/>
  <c r="F4942" i="4"/>
  <c r="I4942" i="4"/>
  <c r="M4942" i="4"/>
  <c r="O4942" i="4"/>
  <c r="S4942" i="4"/>
  <c r="U4942" i="4"/>
  <c r="V4942" i="4" s="1"/>
  <c r="B4943" i="4"/>
  <c r="F4943" i="4"/>
  <c r="I4943" i="4"/>
  <c r="M4943" i="4"/>
  <c r="O4943" i="4"/>
  <c r="S4943" i="4"/>
  <c r="U4943" i="4"/>
  <c r="V4943" i="4" s="1"/>
  <c r="B4944" i="4"/>
  <c r="F4944" i="4"/>
  <c r="I4944" i="4"/>
  <c r="M4944" i="4"/>
  <c r="O4944" i="4"/>
  <c r="S4944" i="4"/>
  <c r="U4944" i="4"/>
  <c r="V4944" i="4" s="1"/>
  <c r="B4945" i="4"/>
  <c r="F4945" i="4"/>
  <c r="I4945" i="4"/>
  <c r="M4945" i="4"/>
  <c r="O4945" i="4"/>
  <c r="S4945" i="4"/>
  <c r="U4945" i="4"/>
  <c r="V4945" i="4" s="1"/>
  <c r="B4946" i="4"/>
  <c r="F4946" i="4"/>
  <c r="I4946" i="4"/>
  <c r="M4946" i="4"/>
  <c r="O4946" i="4"/>
  <c r="S4946" i="4"/>
  <c r="U4946" i="4"/>
  <c r="V4946" i="4" s="1"/>
  <c r="B4947" i="4"/>
  <c r="F4947" i="4"/>
  <c r="I4947" i="4"/>
  <c r="M4947" i="4"/>
  <c r="O4947" i="4"/>
  <c r="S4947" i="4"/>
  <c r="U4947" i="4"/>
  <c r="V4947" i="4" s="1"/>
  <c r="B4948" i="4"/>
  <c r="F4948" i="4"/>
  <c r="I4948" i="4"/>
  <c r="M4948" i="4"/>
  <c r="O4948" i="4"/>
  <c r="S4948" i="4"/>
  <c r="U4948" i="4"/>
  <c r="V4948" i="4" s="1"/>
  <c r="B4949" i="4"/>
  <c r="F4949" i="4"/>
  <c r="I4949" i="4"/>
  <c r="M4949" i="4"/>
  <c r="O4949" i="4"/>
  <c r="S4949" i="4"/>
  <c r="U4949" i="4"/>
  <c r="V4949" i="4" s="1"/>
  <c r="B4950" i="4"/>
  <c r="F4950" i="4"/>
  <c r="I4950" i="4"/>
  <c r="M4950" i="4"/>
  <c r="O4950" i="4"/>
  <c r="S4950" i="4"/>
  <c r="U4950" i="4"/>
  <c r="V4950" i="4" s="1"/>
  <c r="B4951" i="4"/>
  <c r="F4951" i="4"/>
  <c r="I4951" i="4"/>
  <c r="M4951" i="4"/>
  <c r="O4951" i="4"/>
  <c r="S4951" i="4"/>
  <c r="U4951" i="4"/>
  <c r="V4951" i="4" s="1"/>
  <c r="B4952" i="4"/>
  <c r="F4952" i="4"/>
  <c r="I4952" i="4"/>
  <c r="M4952" i="4"/>
  <c r="O4952" i="4"/>
  <c r="S4952" i="4"/>
  <c r="U4952" i="4"/>
  <c r="V4952" i="4" s="1"/>
  <c r="B4953" i="4"/>
  <c r="F4953" i="4"/>
  <c r="I4953" i="4"/>
  <c r="M4953" i="4"/>
  <c r="O4953" i="4"/>
  <c r="S4953" i="4"/>
  <c r="U4953" i="4"/>
  <c r="V4953" i="4" s="1"/>
  <c r="B4954" i="4"/>
  <c r="F4954" i="4"/>
  <c r="I4954" i="4"/>
  <c r="M4954" i="4"/>
  <c r="O4954" i="4"/>
  <c r="S4954" i="4"/>
  <c r="U4954" i="4"/>
  <c r="V4954" i="4" s="1"/>
  <c r="B4955" i="4"/>
  <c r="F4955" i="4"/>
  <c r="I4955" i="4"/>
  <c r="M4955" i="4"/>
  <c r="O4955" i="4"/>
  <c r="S4955" i="4"/>
  <c r="U4955" i="4"/>
  <c r="V4955" i="4" s="1"/>
  <c r="B4956" i="4"/>
  <c r="F4956" i="4"/>
  <c r="I4956" i="4"/>
  <c r="M4956" i="4"/>
  <c r="O4956" i="4"/>
  <c r="S4956" i="4"/>
  <c r="U4956" i="4"/>
  <c r="V4956" i="4" s="1"/>
  <c r="B4957" i="4"/>
  <c r="F4957" i="4"/>
  <c r="I4957" i="4"/>
  <c r="M4957" i="4"/>
  <c r="O4957" i="4"/>
  <c r="S4957" i="4"/>
  <c r="U4957" i="4"/>
  <c r="V4957" i="4" s="1"/>
  <c r="B4958" i="4"/>
  <c r="F4958" i="4"/>
  <c r="I4958" i="4"/>
  <c r="M4958" i="4"/>
  <c r="O4958" i="4"/>
  <c r="S4958" i="4"/>
  <c r="U4958" i="4"/>
  <c r="V4958" i="4" s="1"/>
  <c r="B4959" i="4"/>
  <c r="F4959" i="4"/>
  <c r="I4959" i="4"/>
  <c r="M4959" i="4"/>
  <c r="O4959" i="4"/>
  <c r="S4959" i="4"/>
  <c r="U4959" i="4"/>
  <c r="V4959" i="4" s="1"/>
  <c r="B4960" i="4"/>
  <c r="F4960" i="4"/>
  <c r="I4960" i="4"/>
  <c r="M4960" i="4"/>
  <c r="O4960" i="4"/>
  <c r="S4960" i="4"/>
  <c r="U4960" i="4"/>
  <c r="V4960" i="4" s="1"/>
  <c r="B4961" i="4"/>
  <c r="F4961" i="4"/>
  <c r="I4961" i="4"/>
  <c r="M4961" i="4"/>
  <c r="O4961" i="4"/>
  <c r="S4961" i="4"/>
  <c r="U4961" i="4"/>
  <c r="V4961" i="4" s="1"/>
  <c r="B4962" i="4"/>
  <c r="F4962" i="4"/>
  <c r="I4962" i="4"/>
  <c r="M4962" i="4"/>
  <c r="O4962" i="4"/>
  <c r="S4962" i="4"/>
  <c r="U4962" i="4"/>
  <c r="V4962" i="4" s="1"/>
  <c r="B4963" i="4"/>
  <c r="F4963" i="4"/>
  <c r="I4963" i="4"/>
  <c r="M4963" i="4"/>
  <c r="O4963" i="4"/>
  <c r="S4963" i="4"/>
  <c r="U4963" i="4"/>
  <c r="V4963" i="4" s="1"/>
  <c r="B4964" i="4"/>
  <c r="F4964" i="4"/>
  <c r="I4964" i="4"/>
  <c r="M4964" i="4"/>
  <c r="O4964" i="4"/>
  <c r="S4964" i="4"/>
  <c r="U4964" i="4"/>
  <c r="V4964" i="4" s="1"/>
  <c r="B4965" i="4"/>
  <c r="F4965" i="4"/>
  <c r="I4965" i="4"/>
  <c r="M4965" i="4"/>
  <c r="O4965" i="4"/>
  <c r="S4965" i="4"/>
  <c r="U4965" i="4"/>
  <c r="V4965" i="4" s="1"/>
  <c r="B4966" i="4"/>
  <c r="F4966" i="4"/>
  <c r="I4966" i="4"/>
  <c r="M4966" i="4"/>
  <c r="O4966" i="4"/>
  <c r="S4966" i="4"/>
  <c r="U4966" i="4"/>
  <c r="V4966" i="4" s="1"/>
  <c r="B4967" i="4"/>
  <c r="F4967" i="4"/>
  <c r="I4967" i="4"/>
  <c r="M4967" i="4"/>
  <c r="O4967" i="4"/>
  <c r="S4967" i="4"/>
  <c r="U4967" i="4"/>
  <c r="V4967" i="4" s="1"/>
  <c r="B4968" i="4"/>
  <c r="F4968" i="4"/>
  <c r="I4968" i="4"/>
  <c r="M4968" i="4"/>
  <c r="O4968" i="4"/>
  <c r="S4968" i="4"/>
  <c r="U4968" i="4"/>
  <c r="V4968" i="4" s="1"/>
  <c r="B4969" i="4"/>
  <c r="F4969" i="4"/>
  <c r="I4969" i="4"/>
  <c r="M4969" i="4"/>
  <c r="O4969" i="4"/>
  <c r="S4969" i="4"/>
  <c r="U4969" i="4"/>
  <c r="V4969" i="4" s="1"/>
  <c r="B4970" i="4"/>
  <c r="F4970" i="4"/>
  <c r="I4970" i="4"/>
  <c r="M4970" i="4"/>
  <c r="O4970" i="4"/>
  <c r="S4970" i="4"/>
  <c r="U4970" i="4"/>
  <c r="V4970" i="4" s="1"/>
  <c r="B4971" i="4"/>
  <c r="F4971" i="4"/>
  <c r="I4971" i="4"/>
  <c r="M4971" i="4"/>
  <c r="O4971" i="4"/>
  <c r="S4971" i="4"/>
  <c r="U4971" i="4"/>
  <c r="V4971" i="4" s="1"/>
  <c r="B4972" i="4"/>
  <c r="F4972" i="4"/>
  <c r="I4972" i="4"/>
  <c r="M4972" i="4"/>
  <c r="O4972" i="4"/>
  <c r="S4972" i="4"/>
  <c r="U4972" i="4"/>
  <c r="V4972" i="4" s="1"/>
  <c r="B4973" i="4"/>
  <c r="F4973" i="4"/>
  <c r="I4973" i="4"/>
  <c r="M4973" i="4"/>
  <c r="O4973" i="4"/>
  <c r="S4973" i="4"/>
  <c r="U4973" i="4"/>
  <c r="V4973" i="4" s="1"/>
  <c r="B4974" i="4"/>
  <c r="F4974" i="4"/>
  <c r="I4974" i="4"/>
  <c r="M4974" i="4"/>
  <c r="O4974" i="4"/>
  <c r="S4974" i="4"/>
  <c r="U4974" i="4"/>
  <c r="V4974" i="4" s="1"/>
  <c r="B4975" i="4"/>
  <c r="F4975" i="4"/>
  <c r="I4975" i="4"/>
  <c r="M4975" i="4"/>
  <c r="O4975" i="4"/>
  <c r="S4975" i="4"/>
  <c r="U4975" i="4"/>
  <c r="V4975" i="4" s="1"/>
  <c r="B4976" i="4"/>
  <c r="F4976" i="4"/>
  <c r="I4976" i="4"/>
  <c r="M4976" i="4"/>
  <c r="O4976" i="4"/>
  <c r="S4976" i="4"/>
  <c r="U4976" i="4"/>
  <c r="V4976" i="4" s="1"/>
  <c r="B4977" i="4"/>
  <c r="F4977" i="4"/>
  <c r="I4977" i="4"/>
  <c r="M4977" i="4"/>
  <c r="O4977" i="4"/>
  <c r="S4977" i="4"/>
  <c r="U4977" i="4"/>
  <c r="V4977" i="4" s="1"/>
  <c r="B4978" i="4"/>
  <c r="F4978" i="4"/>
  <c r="I4978" i="4"/>
  <c r="M4978" i="4"/>
  <c r="O4978" i="4"/>
  <c r="S4978" i="4"/>
  <c r="U4978" i="4"/>
  <c r="V4978" i="4" s="1"/>
  <c r="B4979" i="4"/>
  <c r="F4979" i="4"/>
  <c r="I4979" i="4"/>
  <c r="M4979" i="4"/>
  <c r="O4979" i="4"/>
  <c r="S4979" i="4"/>
  <c r="U4979" i="4"/>
  <c r="V4979" i="4" s="1"/>
  <c r="B4980" i="4"/>
  <c r="F4980" i="4"/>
  <c r="I4980" i="4"/>
  <c r="M4980" i="4"/>
  <c r="O4980" i="4"/>
  <c r="S4980" i="4"/>
  <c r="U4980" i="4"/>
  <c r="V4980" i="4" s="1"/>
  <c r="B4981" i="4"/>
  <c r="F4981" i="4"/>
  <c r="I4981" i="4"/>
  <c r="M4981" i="4"/>
  <c r="O4981" i="4"/>
  <c r="S4981" i="4"/>
  <c r="U4981" i="4"/>
  <c r="V4981" i="4" s="1"/>
  <c r="B4982" i="4"/>
  <c r="F4982" i="4"/>
  <c r="I4982" i="4"/>
  <c r="M4982" i="4"/>
  <c r="O4982" i="4"/>
  <c r="S4982" i="4"/>
  <c r="U4982" i="4"/>
  <c r="V4982" i="4" s="1"/>
  <c r="B4983" i="4"/>
  <c r="F4983" i="4"/>
  <c r="I4983" i="4"/>
  <c r="M4983" i="4"/>
  <c r="O4983" i="4"/>
  <c r="S4983" i="4"/>
  <c r="U4983" i="4"/>
  <c r="V4983" i="4" s="1"/>
  <c r="B4984" i="4"/>
  <c r="F4984" i="4"/>
  <c r="I4984" i="4"/>
  <c r="M4984" i="4"/>
  <c r="O4984" i="4"/>
  <c r="S4984" i="4"/>
  <c r="U4984" i="4"/>
  <c r="V4984" i="4" s="1"/>
  <c r="B4985" i="4"/>
  <c r="F4985" i="4"/>
  <c r="I4985" i="4"/>
  <c r="M4985" i="4"/>
  <c r="O4985" i="4"/>
  <c r="S4985" i="4"/>
  <c r="U4985" i="4"/>
  <c r="V4985" i="4" s="1"/>
  <c r="B4986" i="4"/>
  <c r="F4986" i="4"/>
  <c r="I4986" i="4"/>
  <c r="M4986" i="4"/>
  <c r="O4986" i="4"/>
  <c r="S4986" i="4"/>
  <c r="U4986" i="4"/>
  <c r="V4986" i="4" s="1"/>
  <c r="B4987" i="4"/>
  <c r="F4987" i="4"/>
  <c r="I4987" i="4"/>
  <c r="M4987" i="4"/>
  <c r="O4987" i="4"/>
  <c r="S4987" i="4"/>
  <c r="U4987" i="4"/>
  <c r="V4987" i="4" s="1"/>
  <c r="B4988" i="4"/>
  <c r="F4988" i="4"/>
  <c r="I4988" i="4"/>
  <c r="M4988" i="4"/>
  <c r="O4988" i="4"/>
  <c r="S4988" i="4"/>
  <c r="U4988" i="4"/>
  <c r="V4988" i="4" s="1"/>
  <c r="B4989" i="4"/>
  <c r="F4989" i="4"/>
  <c r="I4989" i="4"/>
  <c r="M4989" i="4"/>
  <c r="O4989" i="4"/>
  <c r="S4989" i="4"/>
  <c r="U4989" i="4"/>
  <c r="V4989" i="4" s="1"/>
  <c r="B4990" i="4"/>
  <c r="F4990" i="4"/>
  <c r="I4990" i="4"/>
  <c r="M4990" i="4"/>
  <c r="O4990" i="4"/>
  <c r="S4990" i="4"/>
  <c r="U4990" i="4"/>
  <c r="V4990" i="4" s="1"/>
  <c r="B4991" i="4"/>
  <c r="F4991" i="4"/>
  <c r="I4991" i="4"/>
  <c r="M4991" i="4"/>
  <c r="O4991" i="4"/>
  <c r="S4991" i="4"/>
  <c r="U4991" i="4"/>
  <c r="V4991" i="4" s="1"/>
  <c r="B4992" i="4"/>
  <c r="F4992" i="4"/>
  <c r="I4992" i="4"/>
  <c r="M4992" i="4"/>
  <c r="O4992" i="4"/>
  <c r="S4992" i="4"/>
  <c r="U4992" i="4"/>
  <c r="V4992" i="4" s="1"/>
  <c r="B4993" i="4"/>
  <c r="F4993" i="4"/>
  <c r="I4993" i="4"/>
  <c r="M4993" i="4"/>
  <c r="O4993" i="4"/>
  <c r="S4993" i="4"/>
  <c r="U4993" i="4"/>
  <c r="V4993" i="4" s="1"/>
  <c r="B4994" i="4"/>
  <c r="F4994" i="4"/>
  <c r="I4994" i="4"/>
  <c r="M4994" i="4"/>
  <c r="O4994" i="4"/>
  <c r="S4994" i="4"/>
  <c r="U4994" i="4"/>
  <c r="V4994" i="4" s="1"/>
  <c r="B4995" i="4"/>
  <c r="F4995" i="4"/>
  <c r="I4995" i="4"/>
  <c r="M4995" i="4"/>
  <c r="O4995" i="4"/>
  <c r="S4995" i="4"/>
  <c r="U4995" i="4"/>
  <c r="V4995" i="4" s="1"/>
  <c r="B4996" i="4"/>
  <c r="F4996" i="4"/>
  <c r="I4996" i="4"/>
  <c r="M4996" i="4"/>
  <c r="O4996" i="4"/>
  <c r="S4996" i="4"/>
  <c r="U4996" i="4"/>
  <c r="V4996" i="4" s="1"/>
  <c r="B4997" i="4"/>
  <c r="F4997" i="4"/>
  <c r="I4997" i="4"/>
  <c r="M4997" i="4"/>
  <c r="O4997" i="4"/>
  <c r="S4997" i="4"/>
  <c r="U4997" i="4"/>
  <c r="V4997" i="4" s="1"/>
  <c r="B4998" i="4"/>
  <c r="F4998" i="4"/>
  <c r="I4998" i="4"/>
  <c r="M4998" i="4"/>
  <c r="O4998" i="4"/>
  <c r="S4998" i="4"/>
  <c r="U4998" i="4"/>
  <c r="V4998" i="4" s="1"/>
  <c r="B4999" i="4"/>
  <c r="F4999" i="4"/>
  <c r="I4999" i="4"/>
  <c r="M4999" i="4"/>
  <c r="O4999" i="4"/>
  <c r="S4999" i="4"/>
  <c r="U4999" i="4"/>
  <c r="V4999" i="4" s="1"/>
  <c r="B5000" i="4"/>
  <c r="F5000" i="4"/>
  <c r="I5000" i="4"/>
  <c r="M5000" i="4"/>
  <c r="O5000" i="4"/>
  <c r="S5000" i="4"/>
  <c r="U5000" i="4"/>
  <c r="V5000" i="4" s="1"/>
  <c r="B5001" i="4"/>
  <c r="F5001" i="4"/>
  <c r="I5001" i="4"/>
  <c r="M5001" i="4"/>
  <c r="O5001" i="4"/>
  <c r="S5001" i="4"/>
  <c r="U5001" i="4"/>
  <c r="V5001" i="4" s="1"/>
  <c r="B5002" i="4"/>
  <c r="F5002" i="4"/>
  <c r="I5002" i="4"/>
  <c r="M5002" i="4"/>
  <c r="O5002" i="4"/>
  <c r="S5002" i="4"/>
  <c r="U5002" i="4"/>
  <c r="V5002" i="4" s="1"/>
  <c r="B5003" i="4"/>
  <c r="F5003" i="4"/>
  <c r="I5003" i="4"/>
  <c r="M5003" i="4"/>
  <c r="O5003" i="4"/>
  <c r="S5003" i="4"/>
  <c r="U5003" i="4"/>
  <c r="V5003" i="4" s="1"/>
  <c r="B5004" i="4"/>
  <c r="F5004" i="4"/>
  <c r="I5004" i="4"/>
  <c r="M5004" i="4"/>
  <c r="O5004" i="4"/>
  <c r="S5004" i="4"/>
  <c r="U5004" i="4"/>
  <c r="V5004" i="4" s="1"/>
  <c r="B5005" i="4"/>
  <c r="F5005" i="4"/>
  <c r="I5005" i="4"/>
  <c r="M5005" i="4"/>
  <c r="O5005" i="4"/>
  <c r="S5005" i="4"/>
  <c r="U5005" i="4"/>
  <c r="V5005" i="4" s="1"/>
  <c r="B2006" i="4"/>
  <c r="F2006" i="4"/>
  <c r="I2006" i="4"/>
  <c r="M2006" i="4"/>
  <c r="O2006" i="4"/>
  <c r="S2006" i="4"/>
  <c r="U2006" i="4"/>
  <c r="V2006" i="4" s="1"/>
  <c r="B2007" i="4"/>
  <c r="F2007" i="4"/>
  <c r="I2007" i="4"/>
  <c r="M2007" i="4"/>
  <c r="O2007" i="4"/>
  <c r="S2007" i="4"/>
  <c r="U2007" i="4"/>
  <c r="V2007" i="4" s="1"/>
  <c r="B2008" i="4"/>
  <c r="F2008" i="4"/>
  <c r="I2008" i="4"/>
  <c r="M2008" i="4"/>
  <c r="O2008" i="4"/>
  <c r="S2008" i="4"/>
  <c r="U2008" i="4"/>
  <c r="V2008" i="4" s="1"/>
  <c r="B2009" i="4"/>
  <c r="F2009" i="4"/>
  <c r="I2009" i="4"/>
  <c r="M2009" i="4"/>
  <c r="O2009" i="4"/>
  <c r="S2009" i="4"/>
  <c r="U2009" i="4"/>
  <c r="V2009" i="4" s="1"/>
  <c r="B2010" i="4"/>
  <c r="F2010" i="4"/>
  <c r="I2010" i="4"/>
  <c r="M2010" i="4"/>
  <c r="O2010" i="4"/>
  <c r="S2010" i="4"/>
  <c r="U2010" i="4"/>
  <c r="V2010" i="4" s="1"/>
  <c r="B2011" i="4"/>
  <c r="F2011" i="4"/>
  <c r="I2011" i="4"/>
  <c r="M2011" i="4"/>
  <c r="O2011" i="4"/>
  <c r="S2011" i="4"/>
  <c r="U2011" i="4"/>
  <c r="V2011" i="4" s="1"/>
  <c r="B2012" i="4"/>
  <c r="F2012" i="4"/>
  <c r="I2012" i="4"/>
  <c r="M2012" i="4"/>
  <c r="O2012" i="4"/>
  <c r="S2012" i="4"/>
  <c r="U2012" i="4"/>
  <c r="V2012" i="4" s="1"/>
  <c r="B2013" i="4"/>
  <c r="F2013" i="4"/>
  <c r="I2013" i="4"/>
  <c r="M2013" i="4"/>
  <c r="O2013" i="4"/>
  <c r="S2013" i="4"/>
  <c r="U2013" i="4"/>
  <c r="V2013" i="4" s="1"/>
  <c r="B2014" i="4"/>
  <c r="F2014" i="4"/>
  <c r="I2014" i="4"/>
  <c r="M2014" i="4"/>
  <c r="O2014" i="4"/>
  <c r="S2014" i="4"/>
  <c r="U2014" i="4"/>
  <c r="V2014" i="4" s="1"/>
  <c r="B2015" i="4"/>
  <c r="F2015" i="4"/>
  <c r="I2015" i="4"/>
  <c r="M2015" i="4"/>
  <c r="O2015" i="4"/>
  <c r="S2015" i="4"/>
  <c r="U2015" i="4"/>
  <c r="V2015" i="4" s="1"/>
  <c r="B2016" i="4"/>
  <c r="F2016" i="4"/>
  <c r="I2016" i="4"/>
  <c r="M2016" i="4"/>
  <c r="O2016" i="4"/>
  <c r="S2016" i="4"/>
  <c r="U2016" i="4"/>
  <c r="V2016" i="4" s="1"/>
  <c r="B2017" i="4"/>
  <c r="F2017" i="4"/>
  <c r="I2017" i="4"/>
  <c r="M2017" i="4"/>
  <c r="O2017" i="4"/>
  <c r="S2017" i="4"/>
  <c r="U2017" i="4"/>
  <c r="V2017" i="4" s="1"/>
  <c r="B2018" i="4"/>
  <c r="F2018" i="4"/>
  <c r="I2018" i="4"/>
  <c r="M2018" i="4"/>
  <c r="O2018" i="4"/>
  <c r="S2018" i="4"/>
  <c r="U2018" i="4"/>
  <c r="V2018" i="4" s="1"/>
  <c r="B2019" i="4"/>
  <c r="F2019" i="4"/>
  <c r="I2019" i="4"/>
  <c r="M2019" i="4"/>
  <c r="O2019" i="4"/>
  <c r="S2019" i="4"/>
  <c r="U2019" i="4"/>
  <c r="V2019" i="4" s="1"/>
  <c r="B2020" i="4"/>
  <c r="F2020" i="4"/>
  <c r="I2020" i="4"/>
  <c r="M2020" i="4"/>
  <c r="O2020" i="4"/>
  <c r="S2020" i="4"/>
  <c r="U2020" i="4"/>
  <c r="V2020" i="4" s="1"/>
  <c r="B2021" i="4"/>
  <c r="F2021" i="4"/>
  <c r="I2021" i="4"/>
  <c r="M2021" i="4"/>
  <c r="O2021" i="4"/>
  <c r="S2021" i="4"/>
  <c r="U2021" i="4"/>
  <c r="V2021" i="4" s="1"/>
  <c r="B2022" i="4"/>
  <c r="F2022" i="4"/>
  <c r="I2022" i="4"/>
  <c r="M2022" i="4"/>
  <c r="O2022" i="4"/>
  <c r="S2022" i="4"/>
  <c r="U2022" i="4"/>
  <c r="V2022" i="4" s="1"/>
  <c r="B2023" i="4"/>
  <c r="F2023" i="4"/>
  <c r="I2023" i="4"/>
  <c r="M2023" i="4"/>
  <c r="O2023" i="4"/>
  <c r="S2023" i="4"/>
  <c r="U2023" i="4"/>
  <c r="V2023" i="4" s="1"/>
  <c r="B2024" i="4"/>
  <c r="F2024" i="4"/>
  <c r="I2024" i="4"/>
  <c r="M2024" i="4"/>
  <c r="O2024" i="4"/>
  <c r="S2024" i="4"/>
  <c r="U2024" i="4"/>
  <c r="V2024" i="4" s="1"/>
  <c r="B2025" i="4"/>
  <c r="F2025" i="4"/>
  <c r="I2025" i="4"/>
  <c r="M2025" i="4"/>
  <c r="O2025" i="4"/>
  <c r="S2025" i="4"/>
  <c r="U2025" i="4"/>
  <c r="V2025" i="4" s="1"/>
  <c r="B2026" i="4"/>
  <c r="F2026" i="4"/>
  <c r="I2026" i="4"/>
  <c r="M2026" i="4"/>
  <c r="O2026" i="4"/>
  <c r="S2026" i="4"/>
  <c r="U2026" i="4"/>
  <c r="V2026" i="4" s="1"/>
  <c r="B2027" i="4"/>
  <c r="F2027" i="4"/>
  <c r="I2027" i="4"/>
  <c r="M2027" i="4"/>
  <c r="O2027" i="4"/>
  <c r="S2027" i="4"/>
  <c r="U2027" i="4"/>
  <c r="V2027" i="4" s="1"/>
  <c r="B2028" i="4"/>
  <c r="F2028" i="4"/>
  <c r="I2028" i="4"/>
  <c r="M2028" i="4"/>
  <c r="O2028" i="4"/>
  <c r="S2028" i="4"/>
  <c r="U2028" i="4"/>
  <c r="V2028" i="4" s="1"/>
  <c r="B2029" i="4"/>
  <c r="F2029" i="4"/>
  <c r="I2029" i="4"/>
  <c r="M2029" i="4"/>
  <c r="O2029" i="4"/>
  <c r="S2029" i="4"/>
  <c r="U2029" i="4"/>
  <c r="V2029" i="4" s="1"/>
  <c r="B2030" i="4"/>
  <c r="F2030" i="4"/>
  <c r="I2030" i="4"/>
  <c r="M2030" i="4"/>
  <c r="O2030" i="4"/>
  <c r="S2030" i="4"/>
  <c r="U2030" i="4"/>
  <c r="V2030" i="4" s="1"/>
  <c r="B2031" i="4"/>
  <c r="F2031" i="4"/>
  <c r="I2031" i="4"/>
  <c r="M2031" i="4"/>
  <c r="O2031" i="4"/>
  <c r="S2031" i="4"/>
  <c r="U2031" i="4"/>
  <c r="V2031" i="4" s="1"/>
  <c r="B2032" i="4"/>
  <c r="F2032" i="4"/>
  <c r="I2032" i="4"/>
  <c r="M2032" i="4"/>
  <c r="O2032" i="4"/>
  <c r="S2032" i="4"/>
  <c r="U2032" i="4"/>
  <c r="V2032" i="4" s="1"/>
  <c r="B2033" i="4"/>
  <c r="F2033" i="4"/>
  <c r="I2033" i="4"/>
  <c r="M2033" i="4"/>
  <c r="O2033" i="4"/>
  <c r="S2033" i="4"/>
  <c r="U2033" i="4"/>
  <c r="V2033" i="4" s="1"/>
  <c r="B2034" i="4"/>
  <c r="F2034" i="4"/>
  <c r="I2034" i="4"/>
  <c r="M2034" i="4"/>
  <c r="O2034" i="4"/>
  <c r="S2034" i="4"/>
  <c r="U2034" i="4"/>
  <c r="V2034" i="4" s="1"/>
  <c r="B2035" i="4"/>
  <c r="F2035" i="4"/>
  <c r="I2035" i="4"/>
  <c r="M2035" i="4"/>
  <c r="O2035" i="4"/>
  <c r="S2035" i="4"/>
  <c r="U2035" i="4"/>
  <c r="V2035" i="4" s="1"/>
  <c r="B2036" i="4"/>
  <c r="F2036" i="4"/>
  <c r="I2036" i="4"/>
  <c r="M2036" i="4"/>
  <c r="O2036" i="4"/>
  <c r="S2036" i="4"/>
  <c r="U2036" i="4"/>
  <c r="V2036" i="4" s="1"/>
  <c r="B2037" i="4"/>
  <c r="F2037" i="4"/>
  <c r="I2037" i="4"/>
  <c r="M2037" i="4"/>
  <c r="O2037" i="4"/>
  <c r="S2037" i="4"/>
  <c r="U2037" i="4"/>
  <c r="V2037" i="4" s="1"/>
  <c r="B2038" i="4"/>
  <c r="F2038" i="4"/>
  <c r="I2038" i="4"/>
  <c r="M2038" i="4"/>
  <c r="O2038" i="4"/>
  <c r="S2038" i="4"/>
  <c r="U2038" i="4"/>
  <c r="V2038" i="4" s="1"/>
  <c r="B2039" i="4"/>
  <c r="F2039" i="4"/>
  <c r="I2039" i="4"/>
  <c r="M2039" i="4"/>
  <c r="O2039" i="4"/>
  <c r="S2039" i="4"/>
  <c r="U2039" i="4"/>
  <c r="V2039" i="4" s="1"/>
  <c r="B2040" i="4"/>
  <c r="F2040" i="4"/>
  <c r="I2040" i="4"/>
  <c r="M2040" i="4"/>
  <c r="O2040" i="4"/>
  <c r="S2040" i="4"/>
  <c r="U2040" i="4"/>
  <c r="V2040" i="4" s="1"/>
  <c r="B2041" i="4"/>
  <c r="F2041" i="4"/>
  <c r="I2041" i="4"/>
  <c r="M2041" i="4"/>
  <c r="O2041" i="4"/>
  <c r="S2041" i="4"/>
  <c r="U2041" i="4"/>
  <c r="V2041" i="4" s="1"/>
  <c r="B2042" i="4"/>
  <c r="F2042" i="4"/>
  <c r="I2042" i="4"/>
  <c r="M2042" i="4"/>
  <c r="O2042" i="4"/>
  <c r="S2042" i="4"/>
  <c r="U2042" i="4"/>
  <c r="V2042" i="4" s="1"/>
  <c r="B2043" i="4"/>
  <c r="F2043" i="4"/>
  <c r="I2043" i="4"/>
  <c r="M2043" i="4"/>
  <c r="O2043" i="4"/>
  <c r="S2043" i="4"/>
  <c r="U2043" i="4"/>
  <c r="V2043" i="4" s="1"/>
  <c r="B2044" i="4"/>
  <c r="F2044" i="4"/>
  <c r="I2044" i="4"/>
  <c r="M2044" i="4"/>
  <c r="O2044" i="4"/>
  <c r="S2044" i="4"/>
  <c r="U2044" i="4"/>
  <c r="V2044" i="4" s="1"/>
  <c r="B2045" i="4"/>
  <c r="F2045" i="4"/>
  <c r="I2045" i="4"/>
  <c r="M2045" i="4"/>
  <c r="O2045" i="4"/>
  <c r="S2045" i="4"/>
  <c r="U2045" i="4"/>
  <c r="V2045" i="4" s="1"/>
  <c r="B2046" i="4"/>
  <c r="F2046" i="4"/>
  <c r="I2046" i="4"/>
  <c r="M2046" i="4"/>
  <c r="O2046" i="4"/>
  <c r="S2046" i="4"/>
  <c r="U2046" i="4"/>
  <c r="V2046" i="4" s="1"/>
  <c r="B2047" i="4"/>
  <c r="F2047" i="4"/>
  <c r="I2047" i="4"/>
  <c r="M2047" i="4"/>
  <c r="O2047" i="4"/>
  <c r="S2047" i="4"/>
  <c r="U2047" i="4"/>
  <c r="V2047" i="4" s="1"/>
  <c r="B2048" i="4"/>
  <c r="F2048" i="4"/>
  <c r="I2048" i="4"/>
  <c r="M2048" i="4"/>
  <c r="O2048" i="4"/>
  <c r="S2048" i="4"/>
  <c r="U2048" i="4"/>
  <c r="V2048" i="4" s="1"/>
  <c r="B2049" i="4"/>
  <c r="F2049" i="4"/>
  <c r="I2049" i="4"/>
  <c r="M2049" i="4"/>
  <c r="O2049" i="4"/>
  <c r="S2049" i="4"/>
  <c r="U2049" i="4"/>
  <c r="V2049" i="4" s="1"/>
  <c r="B2050" i="4"/>
  <c r="F2050" i="4"/>
  <c r="I2050" i="4"/>
  <c r="M2050" i="4"/>
  <c r="O2050" i="4"/>
  <c r="S2050" i="4"/>
  <c r="U2050" i="4"/>
  <c r="V2050" i="4" s="1"/>
  <c r="B2051" i="4"/>
  <c r="F2051" i="4"/>
  <c r="I2051" i="4"/>
  <c r="M2051" i="4"/>
  <c r="O2051" i="4"/>
  <c r="S2051" i="4"/>
  <c r="U2051" i="4"/>
  <c r="V2051" i="4" s="1"/>
  <c r="B2052" i="4"/>
  <c r="F2052" i="4"/>
  <c r="I2052" i="4"/>
  <c r="M2052" i="4"/>
  <c r="O2052" i="4"/>
  <c r="S2052" i="4"/>
  <c r="U2052" i="4"/>
  <c r="V2052" i="4" s="1"/>
  <c r="B2053" i="4"/>
  <c r="F2053" i="4"/>
  <c r="I2053" i="4"/>
  <c r="M2053" i="4"/>
  <c r="O2053" i="4"/>
  <c r="S2053" i="4"/>
  <c r="U2053" i="4"/>
  <c r="V2053" i="4" s="1"/>
  <c r="B2054" i="4"/>
  <c r="F2054" i="4"/>
  <c r="I2054" i="4"/>
  <c r="M2054" i="4"/>
  <c r="O2054" i="4"/>
  <c r="S2054" i="4"/>
  <c r="U2054" i="4"/>
  <c r="V2054" i="4" s="1"/>
  <c r="B2055" i="4"/>
  <c r="F2055" i="4"/>
  <c r="I2055" i="4"/>
  <c r="M2055" i="4"/>
  <c r="O2055" i="4"/>
  <c r="S2055" i="4"/>
  <c r="U2055" i="4"/>
  <c r="V2055" i="4" s="1"/>
  <c r="B2056" i="4"/>
  <c r="F2056" i="4"/>
  <c r="I2056" i="4"/>
  <c r="M2056" i="4"/>
  <c r="O2056" i="4"/>
  <c r="S2056" i="4"/>
  <c r="U2056" i="4"/>
  <c r="V2056" i="4" s="1"/>
  <c r="B2057" i="4"/>
  <c r="F2057" i="4"/>
  <c r="I2057" i="4"/>
  <c r="M2057" i="4"/>
  <c r="O2057" i="4"/>
  <c r="S2057" i="4"/>
  <c r="U2057" i="4"/>
  <c r="V2057" i="4" s="1"/>
  <c r="B2058" i="4"/>
  <c r="F2058" i="4"/>
  <c r="I2058" i="4"/>
  <c r="M2058" i="4"/>
  <c r="O2058" i="4"/>
  <c r="S2058" i="4"/>
  <c r="U2058" i="4"/>
  <c r="V2058" i="4" s="1"/>
  <c r="B2059" i="4"/>
  <c r="F2059" i="4"/>
  <c r="I2059" i="4"/>
  <c r="M2059" i="4"/>
  <c r="O2059" i="4"/>
  <c r="S2059" i="4"/>
  <c r="U2059" i="4"/>
  <c r="V2059" i="4" s="1"/>
  <c r="B2060" i="4"/>
  <c r="F2060" i="4"/>
  <c r="I2060" i="4"/>
  <c r="M2060" i="4"/>
  <c r="O2060" i="4"/>
  <c r="S2060" i="4"/>
  <c r="U2060" i="4"/>
  <c r="V2060" i="4" s="1"/>
  <c r="B2061" i="4"/>
  <c r="F2061" i="4"/>
  <c r="I2061" i="4"/>
  <c r="M2061" i="4"/>
  <c r="O2061" i="4"/>
  <c r="S2061" i="4"/>
  <c r="U2061" i="4"/>
  <c r="V2061" i="4" s="1"/>
  <c r="B2062" i="4"/>
  <c r="F2062" i="4"/>
  <c r="I2062" i="4"/>
  <c r="M2062" i="4"/>
  <c r="O2062" i="4"/>
  <c r="S2062" i="4"/>
  <c r="U2062" i="4"/>
  <c r="V2062" i="4" s="1"/>
  <c r="B2063" i="4"/>
  <c r="F2063" i="4"/>
  <c r="I2063" i="4"/>
  <c r="M2063" i="4"/>
  <c r="O2063" i="4"/>
  <c r="S2063" i="4"/>
  <c r="U2063" i="4"/>
  <c r="V2063" i="4" s="1"/>
  <c r="B2064" i="4"/>
  <c r="F2064" i="4"/>
  <c r="I2064" i="4"/>
  <c r="M2064" i="4"/>
  <c r="O2064" i="4"/>
  <c r="S2064" i="4"/>
  <c r="U2064" i="4"/>
  <c r="V2064" i="4" s="1"/>
  <c r="B2065" i="4"/>
  <c r="F2065" i="4"/>
  <c r="I2065" i="4"/>
  <c r="M2065" i="4"/>
  <c r="O2065" i="4"/>
  <c r="S2065" i="4"/>
  <c r="U2065" i="4"/>
  <c r="V2065" i="4" s="1"/>
  <c r="B2066" i="4"/>
  <c r="F2066" i="4"/>
  <c r="I2066" i="4"/>
  <c r="M2066" i="4"/>
  <c r="O2066" i="4"/>
  <c r="S2066" i="4"/>
  <c r="U2066" i="4"/>
  <c r="V2066" i="4" s="1"/>
  <c r="B2067" i="4"/>
  <c r="F2067" i="4"/>
  <c r="I2067" i="4"/>
  <c r="M2067" i="4"/>
  <c r="O2067" i="4"/>
  <c r="S2067" i="4"/>
  <c r="U2067" i="4"/>
  <c r="V2067" i="4" s="1"/>
  <c r="B2068" i="4"/>
  <c r="F2068" i="4"/>
  <c r="I2068" i="4"/>
  <c r="M2068" i="4"/>
  <c r="O2068" i="4"/>
  <c r="S2068" i="4"/>
  <c r="U2068" i="4"/>
  <c r="V2068" i="4" s="1"/>
  <c r="B2069" i="4"/>
  <c r="F2069" i="4"/>
  <c r="I2069" i="4"/>
  <c r="M2069" i="4"/>
  <c r="O2069" i="4"/>
  <c r="S2069" i="4"/>
  <c r="U2069" i="4"/>
  <c r="V2069" i="4" s="1"/>
  <c r="B2070" i="4"/>
  <c r="F2070" i="4"/>
  <c r="I2070" i="4"/>
  <c r="M2070" i="4"/>
  <c r="O2070" i="4"/>
  <c r="S2070" i="4"/>
  <c r="U2070" i="4"/>
  <c r="V2070" i="4" s="1"/>
  <c r="B2071" i="4"/>
  <c r="F2071" i="4"/>
  <c r="I2071" i="4"/>
  <c r="M2071" i="4"/>
  <c r="O2071" i="4"/>
  <c r="S2071" i="4"/>
  <c r="U2071" i="4"/>
  <c r="V2071" i="4" s="1"/>
  <c r="B2072" i="4"/>
  <c r="F2072" i="4"/>
  <c r="I2072" i="4"/>
  <c r="M2072" i="4"/>
  <c r="O2072" i="4"/>
  <c r="S2072" i="4"/>
  <c r="U2072" i="4"/>
  <c r="V2072" i="4" s="1"/>
  <c r="B2073" i="4"/>
  <c r="F2073" i="4"/>
  <c r="I2073" i="4"/>
  <c r="M2073" i="4"/>
  <c r="O2073" i="4"/>
  <c r="S2073" i="4"/>
  <c r="U2073" i="4"/>
  <c r="V2073" i="4" s="1"/>
  <c r="B2074" i="4"/>
  <c r="F2074" i="4"/>
  <c r="I2074" i="4"/>
  <c r="M2074" i="4"/>
  <c r="O2074" i="4"/>
  <c r="S2074" i="4"/>
  <c r="U2074" i="4"/>
  <c r="V2074" i="4" s="1"/>
  <c r="B2075" i="4"/>
  <c r="F2075" i="4"/>
  <c r="I2075" i="4"/>
  <c r="M2075" i="4"/>
  <c r="O2075" i="4"/>
  <c r="S2075" i="4"/>
  <c r="U2075" i="4"/>
  <c r="V2075" i="4" s="1"/>
  <c r="B2076" i="4"/>
  <c r="F2076" i="4"/>
  <c r="I2076" i="4"/>
  <c r="M2076" i="4"/>
  <c r="O2076" i="4"/>
  <c r="S2076" i="4"/>
  <c r="U2076" i="4"/>
  <c r="V2076" i="4" s="1"/>
  <c r="B2077" i="4"/>
  <c r="F2077" i="4"/>
  <c r="I2077" i="4"/>
  <c r="M2077" i="4"/>
  <c r="O2077" i="4"/>
  <c r="S2077" i="4"/>
  <c r="U2077" i="4"/>
  <c r="V2077" i="4" s="1"/>
  <c r="B2078" i="4"/>
  <c r="F2078" i="4"/>
  <c r="I2078" i="4"/>
  <c r="M2078" i="4"/>
  <c r="O2078" i="4"/>
  <c r="S2078" i="4"/>
  <c r="U2078" i="4"/>
  <c r="V2078" i="4" s="1"/>
  <c r="B2079" i="4"/>
  <c r="F2079" i="4"/>
  <c r="I2079" i="4"/>
  <c r="M2079" i="4"/>
  <c r="O2079" i="4"/>
  <c r="S2079" i="4"/>
  <c r="U2079" i="4"/>
  <c r="V2079" i="4" s="1"/>
  <c r="B2080" i="4"/>
  <c r="F2080" i="4"/>
  <c r="I2080" i="4"/>
  <c r="M2080" i="4"/>
  <c r="O2080" i="4"/>
  <c r="S2080" i="4"/>
  <c r="U2080" i="4"/>
  <c r="V2080" i="4" s="1"/>
  <c r="B2081" i="4"/>
  <c r="F2081" i="4"/>
  <c r="I2081" i="4"/>
  <c r="M2081" i="4"/>
  <c r="O2081" i="4"/>
  <c r="S2081" i="4"/>
  <c r="U2081" i="4"/>
  <c r="V2081" i="4" s="1"/>
  <c r="B2082" i="4"/>
  <c r="F2082" i="4"/>
  <c r="I2082" i="4"/>
  <c r="M2082" i="4"/>
  <c r="O2082" i="4"/>
  <c r="S2082" i="4"/>
  <c r="U2082" i="4"/>
  <c r="V2082" i="4" s="1"/>
  <c r="B2083" i="4"/>
  <c r="F2083" i="4"/>
  <c r="I2083" i="4"/>
  <c r="M2083" i="4"/>
  <c r="O2083" i="4"/>
  <c r="S2083" i="4"/>
  <c r="U2083" i="4"/>
  <c r="V2083" i="4" s="1"/>
  <c r="B2084" i="4"/>
  <c r="F2084" i="4"/>
  <c r="I2084" i="4"/>
  <c r="M2084" i="4"/>
  <c r="O2084" i="4"/>
  <c r="S2084" i="4"/>
  <c r="U2084" i="4"/>
  <c r="V2084" i="4" s="1"/>
  <c r="B2085" i="4"/>
  <c r="F2085" i="4"/>
  <c r="I2085" i="4"/>
  <c r="M2085" i="4"/>
  <c r="O2085" i="4"/>
  <c r="S2085" i="4"/>
  <c r="U2085" i="4"/>
  <c r="V2085" i="4" s="1"/>
  <c r="B2086" i="4"/>
  <c r="F2086" i="4"/>
  <c r="I2086" i="4"/>
  <c r="M2086" i="4"/>
  <c r="O2086" i="4"/>
  <c r="S2086" i="4"/>
  <c r="U2086" i="4"/>
  <c r="V2086" i="4" s="1"/>
  <c r="B2087" i="4"/>
  <c r="F2087" i="4"/>
  <c r="I2087" i="4"/>
  <c r="M2087" i="4"/>
  <c r="O2087" i="4"/>
  <c r="S2087" i="4"/>
  <c r="U2087" i="4"/>
  <c r="V2087" i="4" s="1"/>
  <c r="B2088" i="4"/>
  <c r="F2088" i="4"/>
  <c r="I2088" i="4"/>
  <c r="M2088" i="4"/>
  <c r="O2088" i="4"/>
  <c r="S2088" i="4"/>
  <c r="U2088" i="4"/>
  <c r="V2088" i="4" s="1"/>
  <c r="B2089" i="4"/>
  <c r="F2089" i="4"/>
  <c r="I2089" i="4"/>
  <c r="M2089" i="4"/>
  <c r="O2089" i="4"/>
  <c r="S2089" i="4"/>
  <c r="U2089" i="4"/>
  <c r="V2089" i="4" s="1"/>
  <c r="B2090" i="4"/>
  <c r="F2090" i="4"/>
  <c r="I2090" i="4"/>
  <c r="M2090" i="4"/>
  <c r="O2090" i="4"/>
  <c r="S2090" i="4"/>
  <c r="U2090" i="4"/>
  <c r="V2090" i="4" s="1"/>
  <c r="B2091" i="4"/>
  <c r="F2091" i="4"/>
  <c r="I2091" i="4"/>
  <c r="M2091" i="4"/>
  <c r="O2091" i="4"/>
  <c r="S2091" i="4"/>
  <c r="U2091" i="4"/>
  <c r="V2091" i="4" s="1"/>
  <c r="B2092" i="4"/>
  <c r="F2092" i="4"/>
  <c r="I2092" i="4"/>
  <c r="M2092" i="4"/>
  <c r="O2092" i="4"/>
  <c r="S2092" i="4"/>
  <c r="U2092" i="4"/>
  <c r="V2092" i="4" s="1"/>
  <c r="B2093" i="4"/>
  <c r="F2093" i="4"/>
  <c r="I2093" i="4"/>
  <c r="M2093" i="4"/>
  <c r="O2093" i="4"/>
  <c r="S2093" i="4"/>
  <c r="U2093" i="4"/>
  <c r="V2093" i="4" s="1"/>
  <c r="B2094" i="4"/>
  <c r="F2094" i="4"/>
  <c r="I2094" i="4"/>
  <c r="M2094" i="4"/>
  <c r="O2094" i="4"/>
  <c r="S2094" i="4"/>
  <c r="U2094" i="4"/>
  <c r="V2094" i="4" s="1"/>
  <c r="B2095" i="4"/>
  <c r="F2095" i="4"/>
  <c r="I2095" i="4"/>
  <c r="M2095" i="4"/>
  <c r="O2095" i="4"/>
  <c r="S2095" i="4"/>
  <c r="U2095" i="4"/>
  <c r="V2095" i="4" s="1"/>
  <c r="B2096" i="4"/>
  <c r="F2096" i="4"/>
  <c r="I2096" i="4"/>
  <c r="M2096" i="4"/>
  <c r="O2096" i="4"/>
  <c r="S2096" i="4"/>
  <c r="U2096" i="4"/>
  <c r="V2096" i="4" s="1"/>
  <c r="B2097" i="4"/>
  <c r="F2097" i="4"/>
  <c r="I2097" i="4"/>
  <c r="M2097" i="4"/>
  <c r="O2097" i="4"/>
  <c r="S2097" i="4"/>
  <c r="U2097" i="4"/>
  <c r="V2097" i="4" s="1"/>
  <c r="B2098" i="4"/>
  <c r="F2098" i="4"/>
  <c r="I2098" i="4"/>
  <c r="M2098" i="4"/>
  <c r="O2098" i="4"/>
  <c r="S2098" i="4"/>
  <c r="U2098" i="4"/>
  <c r="V2098" i="4" s="1"/>
  <c r="B2099" i="4"/>
  <c r="F2099" i="4"/>
  <c r="I2099" i="4"/>
  <c r="M2099" i="4"/>
  <c r="O2099" i="4"/>
  <c r="S2099" i="4"/>
  <c r="U2099" i="4"/>
  <c r="V2099" i="4" s="1"/>
  <c r="B2100" i="4"/>
  <c r="F2100" i="4"/>
  <c r="I2100" i="4"/>
  <c r="M2100" i="4"/>
  <c r="O2100" i="4"/>
  <c r="S2100" i="4"/>
  <c r="U2100" i="4"/>
  <c r="V2100" i="4" s="1"/>
  <c r="B2101" i="4"/>
  <c r="F2101" i="4"/>
  <c r="I2101" i="4"/>
  <c r="M2101" i="4"/>
  <c r="O2101" i="4"/>
  <c r="S2101" i="4"/>
  <c r="U2101" i="4"/>
  <c r="V2101" i="4" s="1"/>
  <c r="B2102" i="4"/>
  <c r="F2102" i="4"/>
  <c r="I2102" i="4"/>
  <c r="M2102" i="4"/>
  <c r="O2102" i="4"/>
  <c r="S2102" i="4"/>
  <c r="U2102" i="4"/>
  <c r="V2102" i="4" s="1"/>
  <c r="B2103" i="4"/>
  <c r="F2103" i="4"/>
  <c r="I2103" i="4"/>
  <c r="M2103" i="4"/>
  <c r="O2103" i="4"/>
  <c r="S2103" i="4"/>
  <c r="U2103" i="4"/>
  <c r="V2103" i="4" s="1"/>
  <c r="B2104" i="4"/>
  <c r="F2104" i="4"/>
  <c r="I2104" i="4"/>
  <c r="M2104" i="4"/>
  <c r="O2104" i="4"/>
  <c r="S2104" i="4"/>
  <c r="U2104" i="4"/>
  <c r="V2104" i="4" s="1"/>
  <c r="B2105" i="4"/>
  <c r="F2105" i="4"/>
  <c r="I2105" i="4"/>
  <c r="M2105" i="4"/>
  <c r="O2105" i="4"/>
  <c r="S2105" i="4"/>
  <c r="U2105" i="4"/>
  <c r="V2105" i="4" s="1"/>
  <c r="B2106" i="4"/>
  <c r="F2106" i="4"/>
  <c r="I2106" i="4"/>
  <c r="M2106" i="4"/>
  <c r="O2106" i="4"/>
  <c r="S2106" i="4"/>
  <c r="U2106" i="4"/>
  <c r="V2106" i="4" s="1"/>
  <c r="B2107" i="4"/>
  <c r="F2107" i="4"/>
  <c r="I2107" i="4"/>
  <c r="M2107" i="4"/>
  <c r="O2107" i="4"/>
  <c r="S2107" i="4"/>
  <c r="U2107" i="4"/>
  <c r="V2107" i="4" s="1"/>
  <c r="B2108" i="4"/>
  <c r="F2108" i="4"/>
  <c r="I2108" i="4"/>
  <c r="M2108" i="4"/>
  <c r="O2108" i="4"/>
  <c r="S2108" i="4"/>
  <c r="U2108" i="4"/>
  <c r="V2108" i="4" s="1"/>
  <c r="B2109" i="4"/>
  <c r="F2109" i="4"/>
  <c r="I2109" i="4"/>
  <c r="M2109" i="4"/>
  <c r="O2109" i="4"/>
  <c r="S2109" i="4"/>
  <c r="U2109" i="4"/>
  <c r="V2109" i="4" s="1"/>
  <c r="B2110" i="4"/>
  <c r="F2110" i="4"/>
  <c r="I2110" i="4"/>
  <c r="M2110" i="4"/>
  <c r="O2110" i="4"/>
  <c r="S2110" i="4"/>
  <c r="U2110" i="4"/>
  <c r="V2110" i="4" s="1"/>
  <c r="B2111" i="4"/>
  <c r="F2111" i="4"/>
  <c r="I2111" i="4"/>
  <c r="M2111" i="4"/>
  <c r="O2111" i="4"/>
  <c r="S2111" i="4"/>
  <c r="U2111" i="4"/>
  <c r="V2111" i="4" s="1"/>
  <c r="B2112" i="4"/>
  <c r="F2112" i="4"/>
  <c r="I2112" i="4"/>
  <c r="M2112" i="4"/>
  <c r="O2112" i="4"/>
  <c r="S2112" i="4"/>
  <c r="U2112" i="4"/>
  <c r="V2112" i="4" s="1"/>
  <c r="B2113" i="4"/>
  <c r="F2113" i="4"/>
  <c r="I2113" i="4"/>
  <c r="M2113" i="4"/>
  <c r="O2113" i="4"/>
  <c r="S2113" i="4"/>
  <c r="U2113" i="4"/>
  <c r="V2113" i="4" s="1"/>
  <c r="B2114" i="4"/>
  <c r="F2114" i="4"/>
  <c r="I2114" i="4"/>
  <c r="M2114" i="4"/>
  <c r="O2114" i="4"/>
  <c r="S2114" i="4"/>
  <c r="U2114" i="4"/>
  <c r="V2114" i="4" s="1"/>
  <c r="B2115" i="4"/>
  <c r="F2115" i="4"/>
  <c r="I2115" i="4"/>
  <c r="M2115" i="4"/>
  <c r="O2115" i="4"/>
  <c r="S2115" i="4"/>
  <c r="U2115" i="4"/>
  <c r="V2115" i="4" s="1"/>
  <c r="B2116" i="4"/>
  <c r="F2116" i="4"/>
  <c r="I2116" i="4"/>
  <c r="M2116" i="4"/>
  <c r="O2116" i="4"/>
  <c r="S2116" i="4"/>
  <c r="U2116" i="4"/>
  <c r="V2116" i="4" s="1"/>
  <c r="B2117" i="4"/>
  <c r="F2117" i="4"/>
  <c r="I2117" i="4"/>
  <c r="M2117" i="4"/>
  <c r="O2117" i="4"/>
  <c r="S2117" i="4"/>
  <c r="U2117" i="4"/>
  <c r="V2117" i="4" s="1"/>
  <c r="B2118" i="4"/>
  <c r="F2118" i="4"/>
  <c r="I2118" i="4"/>
  <c r="M2118" i="4"/>
  <c r="O2118" i="4"/>
  <c r="S2118" i="4"/>
  <c r="U2118" i="4"/>
  <c r="V2118" i="4" s="1"/>
  <c r="B2119" i="4"/>
  <c r="F2119" i="4"/>
  <c r="I2119" i="4"/>
  <c r="M2119" i="4"/>
  <c r="O2119" i="4"/>
  <c r="S2119" i="4"/>
  <c r="U2119" i="4"/>
  <c r="V2119" i="4" s="1"/>
  <c r="B2120" i="4"/>
  <c r="F2120" i="4"/>
  <c r="I2120" i="4"/>
  <c r="M2120" i="4"/>
  <c r="O2120" i="4"/>
  <c r="S2120" i="4"/>
  <c r="U2120" i="4"/>
  <c r="V2120" i="4" s="1"/>
  <c r="B2121" i="4"/>
  <c r="F2121" i="4"/>
  <c r="I2121" i="4"/>
  <c r="M2121" i="4"/>
  <c r="O2121" i="4"/>
  <c r="S2121" i="4"/>
  <c r="U2121" i="4"/>
  <c r="V2121" i="4" s="1"/>
  <c r="B2122" i="4"/>
  <c r="F2122" i="4"/>
  <c r="I2122" i="4"/>
  <c r="M2122" i="4"/>
  <c r="O2122" i="4"/>
  <c r="S2122" i="4"/>
  <c r="U2122" i="4"/>
  <c r="V2122" i="4" s="1"/>
  <c r="B2123" i="4"/>
  <c r="F2123" i="4"/>
  <c r="I2123" i="4"/>
  <c r="M2123" i="4"/>
  <c r="O2123" i="4"/>
  <c r="S2123" i="4"/>
  <c r="U2123" i="4"/>
  <c r="V2123" i="4" s="1"/>
  <c r="B2124" i="4"/>
  <c r="F2124" i="4"/>
  <c r="I2124" i="4"/>
  <c r="M2124" i="4"/>
  <c r="O2124" i="4"/>
  <c r="S2124" i="4"/>
  <c r="U2124" i="4"/>
  <c r="V2124" i="4" s="1"/>
  <c r="B2125" i="4"/>
  <c r="F2125" i="4"/>
  <c r="I2125" i="4"/>
  <c r="M2125" i="4"/>
  <c r="O2125" i="4"/>
  <c r="S2125" i="4"/>
  <c r="U2125" i="4"/>
  <c r="V2125" i="4" s="1"/>
  <c r="B2126" i="4"/>
  <c r="F2126" i="4"/>
  <c r="I2126" i="4"/>
  <c r="M2126" i="4"/>
  <c r="O2126" i="4"/>
  <c r="S2126" i="4"/>
  <c r="U2126" i="4"/>
  <c r="V2126" i="4" s="1"/>
  <c r="B2127" i="4"/>
  <c r="F2127" i="4"/>
  <c r="I2127" i="4"/>
  <c r="M2127" i="4"/>
  <c r="O2127" i="4"/>
  <c r="S2127" i="4"/>
  <c r="U2127" i="4"/>
  <c r="V2127" i="4" s="1"/>
  <c r="B2128" i="4"/>
  <c r="F2128" i="4"/>
  <c r="I2128" i="4"/>
  <c r="M2128" i="4"/>
  <c r="O2128" i="4"/>
  <c r="S2128" i="4"/>
  <c r="U2128" i="4"/>
  <c r="V2128" i="4" s="1"/>
  <c r="B2129" i="4"/>
  <c r="F2129" i="4"/>
  <c r="I2129" i="4"/>
  <c r="M2129" i="4"/>
  <c r="O2129" i="4"/>
  <c r="S2129" i="4"/>
  <c r="U2129" i="4"/>
  <c r="V2129" i="4" s="1"/>
  <c r="B2130" i="4"/>
  <c r="F2130" i="4"/>
  <c r="I2130" i="4"/>
  <c r="M2130" i="4"/>
  <c r="O2130" i="4"/>
  <c r="S2130" i="4"/>
  <c r="U2130" i="4"/>
  <c r="V2130" i="4" s="1"/>
  <c r="B2131" i="4"/>
  <c r="F2131" i="4"/>
  <c r="I2131" i="4"/>
  <c r="M2131" i="4"/>
  <c r="O2131" i="4"/>
  <c r="S2131" i="4"/>
  <c r="U2131" i="4"/>
  <c r="V2131" i="4" s="1"/>
  <c r="B2132" i="4"/>
  <c r="F2132" i="4"/>
  <c r="I2132" i="4"/>
  <c r="M2132" i="4"/>
  <c r="O2132" i="4"/>
  <c r="S2132" i="4"/>
  <c r="U2132" i="4"/>
  <c r="V2132" i="4" s="1"/>
  <c r="B2133" i="4"/>
  <c r="F2133" i="4"/>
  <c r="I2133" i="4"/>
  <c r="M2133" i="4"/>
  <c r="O2133" i="4"/>
  <c r="S2133" i="4"/>
  <c r="U2133" i="4"/>
  <c r="V2133" i="4" s="1"/>
  <c r="B2134" i="4"/>
  <c r="F2134" i="4"/>
  <c r="I2134" i="4"/>
  <c r="M2134" i="4"/>
  <c r="O2134" i="4"/>
  <c r="S2134" i="4"/>
  <c r="U2134" i="4"/>
  <c r="V2134" i="4" s="1"/>
  <c r="B2135" i="4"/>
  <c r="F2135" i="4"/>
  <c r="I2135" i="4"/>
  <c r="M2135" i="4"/>
  <c r="O2135" i="4"/>
  <c r="S2135" i="4"/>
  <c r="U2135" i="4"/>
  <c r="V2135" i="4" s="1"/>
  <c r="B2136" i="4"/>
  <c r="F2136" i="4"/>
  <c r="I2136" i="4"/>
  <c r="M2136" i="4"/>
  <c r="O2136" i="4"/>
  <c r="S2136" i="4"/>
  <c r="U2136" i="4"/>
  <c r="V2136" i="4" s="1"/>
  <c r="B2137" i="4"/>
  <c r="F2137" i="4"/>
  <c r="I2137" i="4"/>
  <c r="M2137" i="4"/>
  <c r="O2137" i="4"/>
  <c r="S2137" i="4"/>
  <c r="U2137" i="4"/>
  <c r="V2137" i="4" s="1"/>
  <c r="B2138" i="4"/>
  <c r="F2138" i="4"/>
  <c r="I2138" i="4"/>
  <c r="M2138" i="4"/>
  <c r="O2138" i="4"/>
  <c r="S2138" i="4"/>
  <c r="U2138" i="4"/>
  <c r="V2138" i="4" s="1"/>
  <c r="B2139" i="4"/>
  <c r="F2139" i="4"/>
  <c r="I2139" i="4"/>
  <c r="M2139" i="4"/>
  <c r="O2139" i="4"/>
  <c r="S2139" i="4"/>
  <c r="U2139" i="4"/>
  <c r="V2139" i="4" s="1"/>
  <c r="B2140" i="4"/>
  <c r="F2140" i="4"/>
  <c r="I2140" i="4"/>
  <c r="M2140" i="4"/>
  <c r="O2140" i="4"/>
  <c r="S2140" i="4"/>
  <c r="U2140" i="4"/>
  <c r="V2140" i="4" s="1"/>
  <c r="B2141" i="4"/>
  <c r="F2141" i="4"/>
  <c r="I2141" i="4"/>
  <c r="M2141" i="4"/>
  <c r="O2141" i="4"/>
  <c r="S2141" i="4"/>
  <c r="U2141" i="4"/>
  <c r="V2141" i="4" s="1"/>
  <c r="B2142" i="4"/>
  <c r="F2142" i="4"/>
  <c r="I2142" i="4"/>
  <c r="M2142" i="4"/>
  <c r="O2142" i="4"/>
  <c r="S2142" i="4"/>
  <c r="U2142" i="4"/>
  <c r="V2142" i="4" s="1"/>
  <c r="B2143" i="4"/>
  <c r="F2143" i="4"/>
  <c r="I2143" i="4"/>
  <c r="M2143" i="4"/>
  <c r="O2143" i="4"/>
  <c r="S2143" i="4"/>
  <c r="U2143" i="4"/>
  <c r="V2143" i="4" s="1"/>
  <c r="B2144" i="4"/>
  <c r="F2144" i="4"/>
  <c r="I2144" i="4"/>
  <c r="M2144" i="4"/>
  <c r="O2144" i="4"/>
  <c r="S2144" i="4"/>
  <c r="U2144" i="4"/>
  <c r="V2144" i="4" s="1"/>
  <c r="B2145" i="4"/>
  <c r="F2145" i="4"/>
  <c r="I2145" i="4"/>
  <c r="M2145" i="4"/>
  <c r="O2145" i="4"/>
  <c r="S2145" i="4"/>
  <c r="U2145" i="4"/>
  <c r="V2145" i="4" s="1"/>
  <c r="B2146" i="4"/>
  <c r="F2146" i="4"/>
  <c r="I2146" i="4"/>
  <c r="M2146" i="4"/>
  <c r="O2146" i="4"/>
  <c r="S2146" i="4"/>
  <c r="U2146" i="4"/>
  <c r="V2146" i="4" s="1"/>
  <c r="B2147" i="4"/>
  <c r="F2147" i="4"/>
  <c r="I2147" i="4"/>
  <c r="M2147" i="4"/>
  <c r="O2147" i="4"/>
  <c r="S2147" i="4"/>
  <c r="U2147" i="4"/>
  <c r="V2147" i="4" s="1"/>
  <c r="B2148" i="4"/>
  <c r="F2148" i="4"/>
  <c r="I2148" i="4"/>
  <c r="M2148" i="4"/>
  <c r="O2148" i="4"/>
  <c r="S2148" i="4"/>
  <c r="U2148" i="4"/>
  <c r="V2148" i="4" s="1"/>
  <c r="B2149" i="4"/>
  <c r="F2149" i="4"/>
  <c r="I2149" i="4"/>
  <c r="M2149" i="4"/>
  <c r="O2149" i="4"/>
  <c r="S2149" i="4"/>
  <c r="U2149" i="4"/>
  <c r="V2149" i="4" s="1"/>
  <c r="B2150" i="4"/>
  <c r="F2150" i="4"/>
  <c r="I2150" i="4"/>
  <c r="M2150" i="4"/>
  <c r="O2150" i="4"/>
  <c r="S2150" i="4"/>
  <c r="U2150" i="4"/>
  <c r="V2150" i="4" s="1"/>
  <c r="B2151" i="4"/>
  <c r="F2151" i="4"/>
  <c r="I2151" i="4"/>
  <c r="M2151" i="4"/>
  <c r="O2151" i="4"/>
  <c r="S2151" i="4"/>
  <c r="U2151" i="4"/>
  <c r="V2151" i="4" s="1"/>
  <c r="B2152" i="4"/>
  <c r="F2152" i="4"/>
  <c r="I2152" i="4"/>
  <c r="M2152" i="4"/>
  <c r="O2152" i="4"/>
  <c r="S2152" i="4"/>
  <c r="U2152" i="4"/>
  <c r="V2152" i="4" s="1"/>
  <c r="B2153" i="4"/>
  <c r="F2153" i="4"/>
  <c r="I2153" i="4"/>
  <c r="M2153" i="4"/>
  <c r="O2153" i="4"/>
  <c r="S2153" i="4"/>
  <c r="U2153" i="4"/>
  <c r="V2153" i="4" s="1"/>
  <c r="B2154" i="4"/>
  <c r="F2154" i="4"/>
  <c r="I2154" i="4"/>
  <c r="M2154" i="4"/>
  <c r="O2154" i="4"/>
  <c r="S2154" i="4"/>
  <c r="U2154" i="4"/>
  <c r="V2154" i="4" s="1"/>
  <c r="B2155" i="4"/>
  <c r="F2155" i="4"/>
  <c r="I2155" i="4"/>
  <c r="M2155" i="4"/>
  <c r="O2155" i="4"/>
  <c r="S2155" i="4"/>
  <c r="U2155" i="4"/>
  <c r="V2155" i="4" s="1"/>
  <c r="B2156" i="4"/>
  <c r="F2156" i="4"/>
  <c r="I2156" i="4"/>
  <c r="M2156" i="4"/>
  <c r="O2156" i="4"/>
  <c r="S2156" i="4"/>
  <c r="U2156" i="4"/>
  <c r="V2156" i="4" s="1"/>
  <c r="B2157" i="4"/>
  <c r="F2157" i="4"/>
  <c r="I2157" i="4"/>
  <c r="M2157" i="4"/>
  <c r="O2157" i="4"/>
  <c r="S2157" i="4"/>
  <c r="U2157" i="4"/>
  <c r="V2157" i="4" s="1"/>
  <c r="B2158" i="4"/>
  <c r="F2158" i="4"/>
  <c r="I2158" i="4"/>
  <c r="M2158" i="4"/>
  <c r="O2158" i="4"/>
  <c r="S2158" i="4"/>
  <c r="U2158" i="4"/>
  <c r="V2158" i="4" s="1"/>
  <c r="B2159" i="4"/>
  <c r="F2159" i="4"/>
  <c r="I2159" i="4"/>
  <c r="M2159" i="4"/>
  <c r="O2159" i="4"/>
  <c r="S2159" i="4"/>
  <c r="U2159" i="4"/>
  <c r="V2159" i="4" s="1"/>
  <c r="B2160" i="4"/>
  <c r="F2160" i="4"/>
  <c r="I2160" i="4"/>
  <c r="M2160" i="4"/>
  <c r="O2160" i="4"/>
  <c r="S2160" i="4"/>
  <c r="U2160" i="4"/>
  <c r="V2160" i="4" s="1"/>
  <c r="B2161" i="4"/>
  <c r="F2161" i="4"/>
  <c r="I2161" i="4"/>
  <c r="M2161" i="4"/>
  <c r="O2161" i="4"/>
  <c r="S2161" i="4"/>
  <c r="U2161" i="4"/>
  <c r="V2161" i="4" s="1"/>
  <c r="B2162" i="4"/>
  <c r="F2162" i="4"/>
  <c r="I2162" i="4"/>
  <c r="M2162" i="4"/>
  <c r="O2162" i="4"/>
  <c r="S2162" i="4"/>
  <c r="U2162" i="4"/>
  <c r="V2162" i="4" s="1"/>
  <c r="B2163" i="4"/>
  <c r="F2163" i="4"/>
  <c r="I2163" i="4"/>
  <c r="M2163" i="4"/>
  <c r="O2163" i="4"/>
  <c r="S2163" i="4"/>
  <c r="U2163" i="4"/>
  <c r="V2163" i="4" s="1"/>
  <c r="B2164" i="4"/>
  <c r="F2164" i="4"/>
  <c r="I2164" i="4"/>
  <c r="M2164" i="4"/>
  <c r="O2164" i="4"/>
  <c r="S2164" i="4"/>
  <c r="U2164" i="4"/>
  <c r="V2164" i="4" s="1"/>
  <c r="B2165" i="4"/>
  <c r="F2165" i="4"/>
  <c r="I2165" i="4"/>
  <c r="M2165" i="4"/>
  <c r="O2165" i="4"/>
  <c r="S2165" i="4"/>
  <c r="U2165" i="4"/>
  <c r="V2165" i="4" s="1"/>
  <c r="B2166" i="4"/>
  <c r="F2166" i="4"/>
  <c r="I2166" i="4"/>
  <c r="M2166" i="4"/>
  <c r="O2166" i="4"/>
  <c r="S2166" i="4"/>
  <c r="U2166" i="4"/>
  <c r="V2166" i="4" s="1"/>
  <c r="B2167" i="4"/>
  <c r="F2167" i="4"/>
  <c r="I2167" i="4"/>
  <c r="M2167" i="4"/>
  <c r="O2167" i="4"/>
  <c r="S2167" i="4"/>
  <c r="U2167" i="4"/>
  <c r="V2167" i="4" s="1"/>
  <c r="B2168" i="4"/>
  <c r="F2168" i="4"/>
  <c r="I2168" i="4"/>
  <c r="M2168" i="4"/>
  <c r="O2168" i="4"/>
  <c r="S2168" i="4"/>
  <c r="U2168" i="4"/>
  <c r="V2168" i="4" s="1"/>
  <c r="B2169" i="4"/>
  <c r="F2169" i="4"/>
  <c r="I2169" i="4"/>
  <c r="M2169" i="4"/>
  <c r="O2169" i="4"/>
  <c r="S2169" i="4"/>
  <c r="U2169" i="4"/>
  <c r="V2169" i="4" s="1"/>
  <c r="B2170" i="4"/>
  <c r="F2170" i="4"/>
  <c r="I2170" i="4"/>
  <c r="M2170" i="4"/>
  <c r="O2170" i="4"/>
  <c r="S2170" i="4"/>
  <c r="U2170" i="4"/>
  <c r="V2170" i="4" s="1"/>
  <c r="B2171" i="4"/>
  <c r="F2171" i="4"/>
  <c r="I2171" i="4"/>
  <c r="M2171" i="4"/>
  <c r="O2171" i="4"/>
  <c r="S2171" i="4"/>
  <c r="U2171" i="4"/>
  <c r="V2171" i="4" s="1"/>
  <c r="B2172" i="4"/>
  <c r="F2172" i="4"/>
  <c r="I2172" i="4"/>
  <c r="M2172" i="4"/>
  <c r="O2172" i="4"/>
  <c r="S2172" i="4"/>
  <c r="U2172" i="4"/>
  <c r="V2172" i="4" s="1"/>
  <c r="B2173" i="4"/>
  <c r="F2173" i="4"/>
  <c r="I2173" i="4"/>
  <c r="M2173" i="4"/>
  <c r="O2173" i="4"/>
  <c r="S2173" i="4"/>
  <c r="U2173" i="4"/>
  <c r="V2173" i="4" s="1"/>
  <c r="B2174" i="4"/>
  <c r="F2174" i="4"/>
  <c r="I2174" i="4"/>
  <c r="M2174" i="4"/>
  <c r="O2174" i="4"/>
  <c r="S2174" i="4"/>
  <c r="U2174" i="4"/>
  <c r="V2174" i="4" s="1"/>
  <c r="B2175" i="4"/>
  <c r="F2175" i="4"/>
  <c r="I2175" i="4"/>
  <c r="M2175" i="4"/>
  <c r="O2175" i="4"/>
  <c r="S2175" i="4"/>
  <c r="U2175" i="4"/>
  <c r="V2175" i="4" s="1"/>
  <c r="B2176" i="4"/>
  <c r="F2176" i="4"/>
  <c r="I2176" i="4"/>
  <c r="M2176" i="4"/>
  <c r="O2176" i="4"/>
  <c r="S2176" i="4"/>
  <c r="U2176" i="4"/>
  <c r="V2176" i="4" s="1"/>
  <c r="B2177" i="4"/>
  <c r="F2177" i="4"/>
  <c r="I2177" i="4"/>
  <c r="M2177" i="4"/>
  <c r="O2177" i="4"/>
  <c r="S2177" i="4"/>
  <c r="U2177" i="4"/>
  <c r="V2177" i="4" s="1"/>
  <c r="B2178" i="4"/>
  <c r="F2178" i="4"/>
  <c r="I2178" i="4"/>
  <c r="M2178" i="4"/>
  <c r="O2178" i="4"/>
  <c r="S2178" i="4"/>
  <c r="U2178" i="4"/>
  <c r="V2178" i="4" s="1"/>
  <c r="B2179" i="4"/>
  <c r="F2179" i="4"/>
  <c r="I2179" i="4"/>
  <c r="M2179" i="4"/>
  <c r="O2179" i="4"/>
  <c r="S2179" i="4"/>
  <c r="U2179" i="4"/>
  <c r="V2179" i="4" s="1"/>
  <c r="B2180" i="4"/>
  <c r="F2180" i="4"/>
  <c r="I2180" i="4"/>
  <c r="M2180" i="4"/>
  <c r="O2180" i="4"/>
  <c r="S2180" i="4"/>
  <c r="U2180" i="4"/>
  <c r="V2180" i="4" s="1"/>
  <c r="B2181" i="4"/>
  <c r="F2181" i="4"/>
  <c r="I2181" i="4"/>
  <c r="M2181" i="4"/>
  <c r="O2181" i="4"/>
  <c r="S2181" i="4"/>
  <c r="U2181" i="4"/>
  <c r="V2181" i="4" s="1"/>
  <c r="B2182" i="4"/>
  <c r="F2182" i="4"/>
  <c r="I2182" i="4"/>
  <c r="M2182" i="4"/>
  <c r="O2182" i="4"/>
  <c r="S2182" i="4"/>
  <c r="U2182" i="4"/>
  <c r="V2182" i="4" s="1"/>
  <c r="B2183" i="4"/>
  <c r="F2183" i="4"/>
  <c r="I2183" i="4"/>
  <c r="M2183" i="4"/>
  <c r="O2183" i="4"/>
  <c r="S2183" i="4"/>
  <c r="U2183" i="4"/>
  <c r="V2183" i="4" s="1"/>
  <c r="B2184" i="4"/>
  <c r="F2184" i="4"/>
  <c r="I2184" i="4"/>
  <c r="M2184" i="4"/>
  <c r="O2184" i="4"/>
  <c r="S2184" i="4"/>
  <c r="U2184" i="4"/>
  <c r="V2184" i="4" s="1"/>
  <c r="B2185" i="4"/>
  <c r="F2185" i="4"/>
  <c r="I2185" i="4"/>
  <c r="M2185" i="4"/>
  <c r="O2185" i="4"/>
  <c r="S2185" i="4"/>
  <c r="U2185" i="4"/>
  <c r="V2185" i="4" s="1"/>
  <c r="B2186" i="4"/>
  <c r="F2186" i="4"/>
  <c r="I2186" i="4"/>
  <c r="M2186" i="4"/>
  <c r="O2186" i="4"/>
  <c r="S2186" i="4"/>
  <c r="U2186" i="4"/>
  <c r="V2186" i="4" s="1"/>
  <c r="B2187" i="4"/>
  <c r="F2187" i="4"/>
  <c r="I2187" i="4"/>
  <c r="M2187" i="4"/>
  <c r="O2187" i="4"/>
  <c r="S2187" i="4"/>
  <c r="U2187" i="4"/>
  <c r="V2187" i="4" s="1"/>
  <c r="B2188" i="4"/>
  <c r="F2188" i="4"/>
  <c r="I2188" i="4"/>
  <c r="M2188" i="4"/>
  <c r="O2188" i="4"/>
  <c r="S2188" i="4"/>
  <c r="U2188" i="4"/>
  <c r="V2188" i="4" s="1"/>
  <c r="B2189" i="4"/>
  <c r="F2189" i="4"/>
  <c r="I2189" i="4"/>
  <c r="M2189" i="4"/>
  <c r="O2189" i="4"/>
  <c r="S2189" i="4"/>
  <c r="U2189" i="4"/>
  <c r="V2189" i="4" s="1"/>
  <c r="B2190" i="4"/>
  <c r="F2190" i="4"/>
  <c r="I2190" i="4"/>
  <c r="M2190" i="4"/>
  <c r="O2190" i="4"/>
  <c r="S2190" i="4"/>
  <c r="U2190" i="4"/>
  <c r="V2190" i="4" s="1"/>
  <c r="B2191" i="4"/>
  <c r="F2191" i="4"/>
  <c r="I2191" i="4"/>
  <c r="M2191" i="4"/>
  <c r="O2191" i="4"/>
  <c r="S2191" i="4"/>
  <c r="U2191" i="4"/>
  <c r="V2191" i="4" s="1"/>
  <c r="B2192" i="4"/>
  <c r="F2192" i="4"/>
  <c r="I2192" i="4"/>
  <c r="M2192" i="4"/>
  <c r="O2192" i="4"/>
  <c r="S2192" i="4"/>
  <c r="U2192" i="4"/>
  <c r="V2192" i="4" s="1"/>
  <c r="B2193" i="4"/>
  <c r="F2193" i="4"/>
  <c r="I2193" i="4"/>
  <c r="M2193" i="4"/>
  <c r="O2193" i="4"/>
  <c r="S2193" i="4"/>
  <c r="U2193" i="4"/>
  <c r="V2193" i="4" s="1"/>
  <c r="B2194" i="4"/>
  <c r="F2194" i="4"/>
  <c r="I2194" i="4"/>
  <c r="M2194" i="4"/>
  <c r="O2194" i="4"/>
  <c r="S2194" i="4"/>
  <c r="U2194" i="4"/>
  <c r="V2194" i="4" s="1"/>
  <c r="B2195" i="4"/>
  <c r="F2195" i="4"/>
  <c r="I2195" i="4"/>
  <c r="M2195" i="4"/>
  <c r="O2195" i="4"/>
  <c r="S2195" i="4"/>
  <c r="U2195" i="4"/>
  <c r="V2195" i="4" s="1"/>
  <c r="B2196" i="4"/>
  <c r="F2196" i="4"/>
  <c r="I2196" i="4"/>
  <c r="M2196" i="4"/>
  <c r="O2196" i="4"/>
  <c r="S2196" i="4"/>
  <c r="U2196" i="4"/>
  <c r="V2196" i="4" s="1"/>
  <c r="B2197" i="4"/>
  <c r="F2197" i="4"/>
  <c r="I2197" i="4"/>
  <c r="M2197" i="4"/>
  <c r="O2197" i="4"/>
  <c r="S2197" i="4"/>
  <c r="U2197" i="4"/>
  <c r="V2197" i="4" s="1"/>
  <c r="B2198" i="4"/>
  <c r="F2198" i="4"/>
  <c r="I2198" i="4"/>
  <c r="M2198" i="4"/>
  <c r="O2198" i="4"/>
  <c r="S2198" i="4"/>
  <c r="U2198" i="4"/>
  <c r="V2198" i="4" s="1"/>
  <c r="B2199" i="4"/>
  <c r="F2199" i="4"/>
  <c r="I2199" i="4"/>
  <c r="M2199" i="4"/>
  <c r="O2199" i="4"/>
  <c r="S2199" i="4"/>
  <c r="U2199" i="4"/>
  <c r="V2199" i="4" s="1"/>
  <c r="B2200" i="4"/>
  <c r="F2200" i="4"/>
  <c r="I2200" i="4"/>
  <c r="M2200" i="4"/>
  <c r="O2200" i="4"/>
  <c r="S2200" i="4"/>
  <c r="U2200" i="4"/>
  <c r="V2200" i="4" s="1"/>
  <c r="B2201" i="4"/>
  <c r="F2201" i="4"/>
  <c r="I2201" i="4"/>
  <c r="M2201" i="4"/>
  <c r="O2201" i="4"/>
  <c r="S2201" i="4"/>
  <c r="U2201" i="4"/>
  <c r="V2201" i="4" s="1"/>
  <c r="B2202" i="4"/>
  <c r="F2202" i="4"/>
  <c r="I2202" i="4"/>
  <c r="M2202" i="4"/>
  <c r="O2202" i="4"/>
  <c r="S2202" i="4"/>
  <c r="U2202" i="4"/>
  <c r="V2202" i="4" s="1"/>
  <c r="B2203" i="4"/>
  <c r="F2203" i="4"/>
  <c r="I2203" i="4"/>
  <c r="M2203" i="4"/>
  <c r="O2203" i="4"/>
  <c r="S2203" i="4"/>
  <c r="U2203" i="4"/>
  <c r="V2203" i="4" s="1"/>
  <c r="B2204" i="4"/>
  <c r="F2204" i="4"/>
  <c r="I2204" i="4"/>
  <c r="M2204" i="4"/>
  <c r="O2204" i="4"/>
  <c r="S2204" i="4"/>
  <c r="U2204" i="4"/>
  <c r="V2204" i="4" s="1"/>
  <c r="B2205" i="4"/>
  <c r="F2205" i="4"/>
  <c r="I2205" i="4"/>
  <c r="M2205" i="4"/>
  <c r="O2205" i="4"/>
  <c r="S2205" i="4"/>
  <c r="U2205" i="4"/>
  <c r="V2205" i="4" s="1"/>
  <c r="B2206" i="4"/>
  <c r="F2206" i="4"/>
  <c r="I2206" i="4"/>
  <c r="M2206" i="4"/>
  <c r="O2206" i="4"/>
  <c r="S2206" i="4"/>
  <c r="U2206" i="4"/>
  <c r="V2206" i="4" s="1"/>
  <c r="B2207" i="4"/>
  <c r="F2207" i="4"/>
  <c r="I2207" i="4"/>
  <c r="M2207" i="4"/>
  <c r="O2207" i="4"/>
  <c r="S2207" i="4"/>
  <c r="U2207" i="4"/>
  <c r="V2207" i="4" s="1"/>
  <c r="B2208" i="4"/>
  <c r="F2208" i="4"/>
  <c r="I2208" i="4"/>
  <c r="M2208" i="4"/>
  <c r="O2208" i="4"/>
  <c r="S2208" i="4"/>
  <c r="U2208" i="4"/>
  <c r="V2208" i="4" s="1"/>
  <c r="B2209" i="4"/>
  <c r="F2209" i="4"/>
  <c r="I2209" i="4"/>
  <c r="M2209" i="4"/>
  <c r="O2209" i="4"/>
  <c r="S2209" i="4"/>
  <c r="U2209" i="4"/>
  <c r="V2209" i="4" s="1"/>
  <c r="B2210" i="4"/>
  <c r="F2210" i="4"/>
  <c r="I2210" i="4"/>
  <c r="M2210" i="4"/>
  <c r="O2210" i="4"/>
  <c r="S2210" i="4"/>
  <c r="U2210" i="4"/>
  <c r="V2210" i="4" s="1"/>
  <c r="B2211" i="4"/>
  <c r="F2211" i="4"/>
  <c r="I2211" i="4"/>
  <c r="M2211" i="4"/>
  <c r="O2211" i="4"/>
  <c r="S2211" i="4"/>
  <c r="U2211" i="4"/>
  <c r="V2211" i="4" s="1"/>
  <c r="B2212" i="4"/>
  <c r="F2212" i="4"/>
  <c r="I2212" i="4"/>
  <c r="M2212" i="4"/>
  <c r="O2212" i="4"/>
  <c r="S2212" i="4"/>
  <c r="U2212" i="4"/>
  <c r="V2212" i="4" s="1"/>
  <c r="B2213" i="4"/>
  <c r="F2213" i="4"/>
  <c r="I2213" i="4"/>
  <c r="M2213" i="4"/>
  <c r="O2213" i="4"/>
  <c r="S2213" i="4"/>
  <c r="U2213" i="4"/>
  <c r="V2213" i="4" s="1"/>
  <c r="B2214" i="4"/>
  <c r="F2214" i="4"/>
  <c r="I2214" i="4"/>
  <c r="M2214" i="4"/>
  <c r="O2214" i="4"/>
  <c r="S2214" i="4"/>
  <c r="U2214" i="4"/>
  <c r="V2214" i="4" s="1"/>
  <c r="B2215" i="4"/>
  <c r="F2215" i="4"/>
  <c r="I2215" i="4"/>
  <c r="M2215" i="4"/>
  <c r="O2215" i="4"/>
  <c r="S2215" i="4"/>
  <c r="U2215" i="4"/>
  <c r="V2215" i="4" s="1"/>
  <c r="B2216" i="4"/>
  <c r="F2216" i="4"/>
  <c r="I2216" i="4"/>
  <c r="M2216" i="4"/>
  <c r="O2216" i="4"/>
  <c r="S2216" i="4"/>
  <c r="U2216" i="4"/>
  <c r="V2216" i="4" s="1"/>
  <c r="B2217" i="4"/>
  <c r="F2217" i="4"/>
  <c r="I2217" i="4"/>
  <c r="M2217" i="4"/>
  <c r="O2217" i="4"/>
  <c r="S2217" i="4"/>
  <c r="U2217" i="4"/>
  <c r="V2217" i="4" s="1"/>
  <c r="B2218" i="4"/>
  <c r="F2218" i="4"/>
  <c r="I2218" i="4"/>
  <c r="M2218" i="4"/>
  <c r="O2218" i="4"/>
  <c r="S2218" i="4"/>
  <c r="U2218" i="4"/>
  <c r="V2218" i="4" s="1"/>
  <c r="B2219" i="4"/>
  <c r="F2219" i="4"/>
  <c r="I2219" i="4"/>
  <c r="M2219" i="4"/>
  <c r="O2219" i="4"/>
  <c r="S2219" i="4"/>
  <c r="U2219" i="4"/>
  <c r="V2219" i="4" s="1"/>
  <c r="B2220" i="4"/>
  <c r="F2220" i="4"/>
  <c r="I2220" i="4"/>
  <c r="M2220" i="4"/>
  <c r="O2220" i="4"/>
  <c r="S2220" i="4"/>
  <c r="U2220" i="4"/>
  <c r="V2220" i="4" s="1"/>
  <c r="B2221" i="4"/>
  <c r="F2221" i="4"/>
  <c r="I2221" i="4"/>
  <c r="M2221" i="4"/>
  <c r="O2221" i="4"/>
  <c r="S2221" i="4"/>
  <c r="U2221" i="4"/>
  <c r="V2221" i="4" s="1"/>
  <c r="B2222" i="4"/>
  <c r="F2222" i="4"/>
  <c r="I2222" i="4"/>
  <c r="M2222" i="4"/>
  <c r="O2222" i="4"/>
  <c r="S2222" i="4"/>
  <c r="U2222" i="4"/>
  <c r="V2222" i="4" s="1"/>
  <c r="B2223" i="4"/>
  <c r="F2223" i="4"/>
  <c r="I2223" i="4"/>
  <c r="M2223" i="4"/>
  <c r="O2223" i="4"/>
  <c r="S2223" i="4"/>
  <c r="U2223" i="4"/>
  <c r="V2223" i="4" s="1"/>
  <c r="B2224" i="4"/>
  <c r="F2224" i="4"/>
  <c r="I2224" i="4"/>
  <c r="M2224" i="4"/>
  <c r="O2224" i="4"/>
  <c r="S2224" i="4"/>
  <c r="U2224" i="4"/>
  <c r="V2224" i="4" s="1"/>
  <c r="B2225" i="4"/>
  <c r="F2225" i="4"/>
  <c r="I2225" i="4"/>
  <c r="M2225" i="4"/>
  <c r="O2225" i="4"/>
  <c r="S2225" i="4"/>
  <c r="U2225" i="4"/>
  <c r="V2225" i="4" s="1"/>
  <c r="B2226" i="4"/>
  <c r="F2226" i="4"/>
  <c r="I2226" i="4"/>
  <c r="M2226" i="4"/>
  <c r="O2226" i="4"/>
  <c r="S2226" i="4"/>
  <c r="U2226" i="4"/>
  <c r="V2226" i="4" s="1"/>
  <c r="B2227" i="4"/>
  <c r="F2227" i="4"/>
  <c r="I2227" i="4"/>
  <c r="M2227" i="4"/>
  <c r="O2227" i="4"/>
  <c r="S2227" i="4"/>
  <c r="U2227" i="4"/>
  <c r="V2227" i="4" s="1"/>
  <c r="B2228" i="4"/>
  <c r="F2228" i="4"/>
  <c r="I2228" i="4"/>
  <c r="M2228" i="4"/>
  <c r="O2228" i="4"/>
  <c r="S2228" i="4"/>
  <c r="U2228" i="4"/>
  <c r="V2228" i="4" s="1"/>
  <c r="B2229" i="4"/>
  <c r="F2229" i="4"/>
  <c r="I2229" i="4"/>
  <c r="M2229" i="4"/>
  <c r="O2229" i="4"/>
  <c r="S2229" i="4"/>
  <c r="U2229" i="4"/>
  <c r="V2229" i="4" s="1"/>
  <c r="B2230" i="4"/>
  <c r="F2230" i="4"/>
  <c r="I2230" i="4"/>
  <c r="M2230" i="4"/>
  <c r="O2230" i="4"/>
  <c r="S2230" i="4"/>
  <c r="U2230" i="4"/>
  <c r="V2230" i="4" s="1"/>
  <c r="B2231" i="4"/>
  <c r="F2231" i="4"/>
  <c r="I2231" i="4"/>
  <c r="M2231" i="4"/>
  <c r="O2231" i="4"/>
  <c r="S2231" i="4"/>
  <c r="U2231" i="4"/>
  <c r="V2231" i="4" s="1"/>
  <c r="B2232" i="4"/>
  <c r="F2232" i="4"/>
  <c r="I2232" i="4"/>
  <c r="M2232" i="4"/>
  <c r="O2232" i="4"/>
  <c r="S2232" i="4"/>
  <c r="U2232" i="4"/>
  <c r="V2232" i="4" s="1"/>
  <c r="B2233" i="4"/>
  <c r="F2233" i="4"/>
  <c r="I2233" i="4"/>
  <c r="M2233" i="4"/>
  <c r="O2233" i="4"/>
  <c r="S2233" i="4"/>
  <c r="U2233" i="4"/>
  <c r="V2233" i="4" s="1"/>
  <c r="B2234" i="4"/>
  <c r="F2234" i="4"/>
  <c r="I2234" i="4"/>
  <c r="M2234" i="4"/>
  <c r="O2234" i="4"/>
  <c r="S2234" i="4"/>
  <c r="U2234" i="4"/>
  <c r="V2234" i="4" s="1"/>
  <c r="B2235" i="4"/>
  <c r="F2235" i="4"/>
  <c r="I2235" i="4"/>
  <c r="M2235" i="4"/>
  <c r="O2235" i="4"/>
  <c r="S2235" i="4"/>
  <c r="U2235" i="4"/>
  <c r="V2235" i="4" s="1"/>
  <c r="B2236" i="4"/>
  <c r="F2236" i="4"/>
  <c r="I2236" i="4"/>
  <c r="M2236" i="4"/>
  <c r="O2236" i="4"/>
  <c r="S2236" i="4"/>
  <c r="U2236" i="4"/>
  <c r="V2236" i="4" s="1"/>
  <c r="B2237" i="4"/>
  <c r="F2237" i="4"/>
  <c r="I2237" i="4"/>
  <c r="M2237" i="4"/>
  <c r="O2237" i="4"/>
  <c r="S2237" i="4"/>
  <c r="U2237" i="4"/>
  <c r="V2237" i="4" s="1"/>
  <c r="B2238" i="4"/>
  <c r="F2238" i="4"/>
  <c r="I2238" i="4"/>
  <c r="M2238" i="4"/>
  <c r="O2238" i="4"/>
  <c r="S2238" i="4"/>
  <c r="U2238" i="4"/>
  <c r="V2238" i="4" s="1"/>
  <c r="B2239" i="4"/>
  <c r="F2239" i="4"/>
  <c r="I2239" i="4"/>
  <c r="M2239" i="4"/>
  <c r="O2239" i="4"/>
  <c r="S2239" i="4"/>
  <c r="U2239" i="4"/>
  <c r="V2239" i="4" s="1"/>
  <c r="B2240" i="4"/>
  <c r="F2240" i="4"/>
  <c r="I2240" i="4"/>
  <c r="M2240" i="4"/>
  <c r="O2240" i="4"/>
  <c r="S2240" i="4"/>
  <c r="U2240" i="4"/>
  <c r="V2240" i="4" s="1"/>
  <c r="B2241" i="4"/>
  <c r="F2241" i="4"/>
  <c r="I2241" i="4"/>
  <c r="M2241" i="4"/>
  <c r="O2241" i="4"/>
  <c r="S2241" i="4"/>
  <c r="U2241" i="4"/>
  <c r="V2241" i="4" s="1"/>
  <c r="B2242" i="4"/>
  <c r="F2242" i="4"/>
  <c r="I2242" i="4"/>
  <c r="M2242" i="4"/>
  <c r="O2242" i="4"/>
  <c r="S2242" i="4"/>
  <c r="U2242" i="4"/>
  <c r="V2242" i="4" s="1"/>
  <c r="B2243" i="4"/>
  <c r="F2243" i="4"/>
  <c r="I2243" i="4"/>
  <c r="M2243" i="4"/>
  <c r="O2243" i="4"/>
  <c r="S2243" i="4"/>
  <c r="U2243" i="4"/>
  <c r="V2243" i="4" s="1"/>
  <c r="B2244" i="4"/>
  <c r="F2244" i="4"/>
  <c r="I2244" i="4"/>
  <c r="M2244" i="4"/>
  <c r="O2244" i="4"/>
  <c r="S2244" i="4"/>
  <c r="U2244" i="4"/>
  <c r="V2244" i="4" s="1"/>
  <c r="B2245" i="4"/>
  <c r="F2245" i="4"/>
  <c r="I2245" i="4"/>
  <c r="M2245" i="4"/>
  <c r="O2245" i="4"/>
  <c r="S2245" i="4"/>
  <c r="U2245" i="4"/>
  <c r="V2245" i="4" s="1"/>
  <c r="B2246" i="4"/>
  <c r="F2246" i="4"/>
  <c r="I2246" i="4"/>
  <c r="M2246" i="4"/>
  <c r="O2246" i="4"/>
  <c r="S2246" i="4"/>
  <c r="U2246" i="4"/>
  <c r="V2246" i="4" s="1"/>
  <c r="B2247" i="4"/>
  <c r="F2247" i="4"/>
  <c r="I2247" i="4"/>
  <c r="M2247" i="4"/>
  <c r="O2247" i="4"/>
  <c r="S2247" i="4"/>
  <c r="U2247" i="4"/>
  <c r="V2247" i="4" s="1"/>
  <c r="B2248" i="4"/>
  <c r="F2248" i="4"/>
  <c r="I2248" i="4"/>
  <c r="M2248" i="4"/>
  <c r="O2248" i="4"/>
  <c r="S2248" i="4"/>
  <c r="U2248" i="4"/>
  <c r="V2248" i="4" s="1"/>
  <c r="B2249" i="4"/>
  <c r="F2249" i="4"/>
  <c r="I2249" i="4"/>
  <c r="M2249" i="4"/>
  <c r="O2249" i="4"/>
  <c r="S2249" i="4"/>
  <c r="U2249" i="4"/>
  <c r="V2249" i="4" s="1"/>
  <c r="B2250" i="4"/>
  <c r="F2250" i="4"/>
  <c r="I2250" i="4"/>
  <c r="M2250" i="4"/>
  <c r="O2250" i="4"/>
  <c r="S2250" i="4"/>
  <c r="U2250" i="4"/>
  <c r="V2250" i="4" s="1"/>
  <c r="B2251" i="4"/>
  <c r="F2251" i="4"/>
  <c r="I2251" i="4"/>
  <c r="M2251" i="4"/>
  <c r="O2251" i="4"/>
  <c r="S2251" i="4"/>
  <c r="U2251" i="4"/>
  <c r="V2251" i="4" s="1"/>
  <c r="B2252" i="4"/>
  <c r="F2252" i="4"/>
  <c r="I2252" i="4"/>
  <c r="M2252" i="4"/>
  <c r="O2252" i="4"/>
  <c r="S2252" i="4"/>
  <c r="U2252" i="4"/>
  <c r="V2252" i="4" s="1"/>
  <c r="B2253" i="4"/>
  <c r="F2253" i="4"/>
  <c r="I2253" i="4"/>
  <c r="M2253" i="4"/>
  <c r="O2253" i="4"/>
  <c r="S2253" i="4"/>
  <c r="U2253" i="4"/>
  <c r="V2253" i="4" s="1"/>
  <c r="B2254" i="4"/>
  <c r="F2254" i="4"/>
  <c r="I2254" i="4"/>
  <c r="M2254" i="4"/>
  <c r="O2254" i="4"/>
  <c r="S2254" i="4"/>
  <c r="U2254" i="4"/>
  <c r="V2254" i="4" s="1"/>
  <c r="B2255" i="4"/>
  <c r="F2255" i="4"/>
  <c r="I2255" i="4"/>
  <c r="M2255" i="4"/>
  <c r="O2255" i="4"/>
  <c r="S2255" i="4"/>
  <c r="U2255" i="4"/>
  <c r="V2255" i="4" s="1"/>
  <c r="B2256" i="4"/>
  <c r="F2256" i="4"/>
  <c r="I2256" i="4"/>
  <c r="M2256" i="4"/>
  <c r="O2256" i="4"/>
  <c r="S2256" i="4"/>
  <c r="U2256" i="4"/>
  <c r="V2256" i="4" s="1"/>
  <c r="B2257" i="4"/>
  <c r="F2257" i="4"/>
  <c r="I2257" i="4"/>
  <c r="M2257" i="4"/>
  <c r="O2257" i="4"/>
  <c r="S2257" i="4"/>
  <c r="U2257" i="4"/>
  <c r="V2257" i="4" s="1"/>
  <c r="B2258" i="4"/>
  <c r="F2258" i="4"/>
  <c r="I2258" i="4"/>
  <c r="M2258" i="4"/>
  <c r="O2258" i="4"/>
  <c r="S2258" i="4"/>
  <c r="U2258" i="4"/>
  <c r="V2258" i="4" s="1"/>
  <c r="B2259" i="4"/>
  <c r="F2259" i="4"/>
  <c r="I2259" i="4"/>
  <c r="M2259" i="4"/>
  <c r="O2259" i="4"/>
  <c r="S2259" i="4"/>
  <c r="U2259" i="4"/>
  <c r="V2259" i="4" s="1"/>
  <c r="B2260" i="4"/>
  <c r="F2260" i="4"/>
  <c r="I2260" i="4"/>
  <c r="M2260" i="4"/>
  <c r="O2260" i="4"/>
  <c r="S2260" i="4"/>
  <c r="U2260" i="4"/>
  <c r="V2260" i="4" s="1"/>
  <c r="B2261" i="4"/>
  <c r="F2261" i="4"/>
  <c r="I2261" i="4"/>
  <c r="M2261" i="4"/>
  <c r="O2261" i="4"/>
  <c r="S2261" i="4"/>
  <c r="U2261" i="4"/>
  <c r="V2261" i="4" s="1"/>
  <c r="B2262" i="4"/>
  <c r="F2262" i="4"/>
  <c r="I2262" i="4"/>
  <c r="M2262" i="4"/>
  <c r="O2262" i="4"/>
  <c r="S2262" i="4"/>
  <c r="U2262" i="4"/>
  <c r="V2262" i="4" s="1"/>
  <c r="B2263" i="4"/>
  <c r="F2263" i="4"/>
  <c r="I2263" i="4"/>
  <c r="M2263" i="4"/>
  <c r="O2263" i="4"/>
  <c r="S2263" i="4"/>
  <c r="U2263" i="4"/>
  <c r="V2263" i="4" s="1"/>
  <c r="B2264" i="4"/>
  <c r="F2264" i="4"/>
  <c r="I2264" i="4"/>
  <c r="M2264" i="4"/>
  <c r="O2264" i="4"/>
  <c r="S2264" i="4"/>
  <c r="U2264" i="4"/>
  <c r="V2264" i="4" s="1"/>
  <c r="B2265" i="4"/>
  <c r="F2265" i="4"/>
  <c r="I2265" i="4"/>
  <c r="M2265" i="4"/>
  <c r="O2265" i="4"/>
  <c r="S2265" i="4"/>
  <c r="U2265" i="4"/>
  <c r="V2265" i="4" s="1"/>
  <c r="B2266" i="4"/>
  <c r="F2266" i="4"/>
  <c r="I2266" i="4"/>
  <c r="M2266" i="4"/>
  <c r="O2266" i="4"/>
  <c r="S2266" i="4"/>
  <c r="U2266" i="4"/>
  <c r="V2266" i="4" s="1"/>
  <c r="B2267" i="4"/>
  <c r="F2267" i="4"/>
  <c r="I2267" i="4"/>
  <c r="M2267" i="4"/>
  <c r="O2267" i="4"/>
  <c r="S2267" i="4"/>
  <c r="U2267" i="4"/>
  <c r="V2267" i="4" s="1"/>
  <c r="B2268" i="4"/>
  <c r="F2268" i="4"/>
  <c r="I2268" i="4"/>
  <c r="M2268" i="4"/>
  <c r="O2268" i="4"/>
  <c r="S2268" i="4"/>
  <c r="U2268" i="4"/>
  <c r="V2268" i="4" s="1"/>
  <c r="B2269" i="4"/>
  <c r="F2269" i="4"/>
  <c r="I2269" i="4"/>
  <c r="M2269" i="4"/>
  <c r="O2269" i="4"/>
  <c r="S2269" i="4"/>
  <c r="U2269" i="4"/>
  <c r="V2269" i="4" s="1"/>
  <c r="B2270" i="4"/>
  <c r="F2270" i="4"/>
  <c r="I2270" i="4"/>
  <c r="M2270" i="4"/>
  <c r="O2270" i="4"/>
  <c r="S2270" i="4"/>
  <c r="U2270" i="4"/>
  <c r="V2270" i="4" s="1"/>
  <c r="B2271" i="4"/>
  <c r="F2271" i="4"/>
  <c r="I2271" i="4"/>
  <c r="M2271" i="4"/>
  <c r="O2271" i="4"/>
  <c r="S2271" i="4"/>
  <c r="U2271" i="4"/>
  <c r="V2271" i="4" s="1"/>
  <c r="B2272" i="4"/>
  <c r="F2272" i="4"/>
  <c r="I2272" i="4"/>
  <c r="M2272" i="4"/>
  <c r="O2272" i="4"/>
  <c r="S2272" i="4"/>
  <c r="U2272" i="4"/>
  <c r="V2272" i="4" s="1"/>
  <c r="B2273" i="4"/>
  <c r="F2273" i="4"/>
  <c r="I2273" i="4"/>
  <c r="M2273" i="4"/>
  <c r="O2273" i="4"/>
  <c r="S2273" i="4"/>
  <c r="U2273" i="4"/>
  <c r="V2273" i="4" s="1"/>
  <c r="B2274" i="4"/>
  <c r="F2274" i="4"/>
  <c r="I2274" i="4"/>
  <c r="M2274" i="4"/>
  <c r="O2274" i="4"/>
  <c r="S2274" i="4"/>
  <c r="U2274" i="4"/>
  <c r="V2274" i="4" s="1"/>
  <c r="B2275" i="4"/>
  <c r="F2275" i="4"/>
  <c r="I2275" i="4"/>
  <c r="M2275" i="4"/>
  <c r="O2275" i="4"/>
  <c r="S2275" i="4"/>
  <c r="U2275" i="4"/>
  <c r="V2275" i="4" s="1"/>
  <c r="B2276" i="4"/>
  <c r="F2276" i="4"/>
  <c r="I2276" i="4"/>
  <c r="M2276" i="4"/>
  <c r="O2276" i="4"/>
  <c r="S2276" i="4"/>
  <c r="U2276" i="4"/>
  <c r="V2276" i="4" s="1"/>
  <c r="B2277" i="4"/>
  <c r="F2277" i="4"/>
  <c r="I2277" i="4"/>
  <c r="M2277" i="4"/>
  <c r="O2277" i="4"/>
  <c r="S2277" i="4"/>
  <c r="U2277" i="4"/>
  <c r="V2277" i="4" s="1"/>
  <c r="B2278" i="4"/>
  <c r="F2278" i="4"/>
  <c r="I2278" i="4"/>
  <c r="M2278" i="4"/>
  <c r="O2278" i="4"/>
  <c r="S2278" i="4"/>
  <c r="U2278" i="4"/>
  <c r="V2278" i="4" s="1"/>
  <c r="B2279" i="4"/>
  <c r="F2279" i="4"/>
  <c r="I2279" i="4"/>
  <c r="M2279" i="4"/>
  <c r="O2279" i="4"/>
  <c r="S2279" i="4"/>
  <c r="U2279" i="4"/>
  <c r="V2279" i="4" s="1"/>
  <c r="B2280" i="4"/>
  <c r="F2280" i="4"/>
  <c r="I2280" i="4"/>
  <c r="M2280" i="4"/>
  <c r="O2280" i="4"/>
  <c r="S2280" i="4"/>
  <c r="U2280" i="4"/>
  <c r="V2280" i="4" s="1"/>
  <c r="B2281" i="4"/>
  <c r="F2281" i="4"/>
  <c r="I2281" i="4"/>
  <c r="M2281" i="4"/>
  <c r="O2281" i="4"/>
  <c r="S2281" i="4"/>
  <c r="U2281" i="4"/>
  <c r="V2281" i="4" s="1"/>
  <c r="B2282" i="4"/>
  <c r="F2282" i="4"/>
  <c r="I2282" i="4"/>
  <c r="M2282" i="4"/>
  <c r="O2282" i="4"/>
  <c r="S2282" i="4"/>
  <c r="U2282" i="4"/>
  <c r="V2282" i="4" s="1"/>
  <c r="B2283" i="4"/>
  <c r="F2283" i="4"/>
  <c r="I2283" i="4"/>
  <c r="M2283" i="4"/>
  <c r="O2283" i="4"/>
  <c r="S2283" i="4"/>
  <c r="U2283" i="4"/>
  <c r="V2283" i="4" s="1"/>
  <c r="B2284" i="4"/>
  <c r="F2284" i="4"/>
  <c r="I2284" i="4"/>
  <c r="M2284" i="4"/>
  <c r="O2284" i="4"/>
  <c r="S2284" i="4"/>
  <c r="U2284" i="4"/>
  <c r="V2284" i="4" s="1"/>
  <c r="B2285" i="4"/>
  <c r="F2285" i="4"/>
  <c r="I2285" i="4"/>
  <c r="M2285" i="4"/>
  <c r="O2285" i="4"/>
  <c r="S2285" i="4"/>
  <c r="U2285" i="4"/>
  <c r="V2285" i="4" s="1"/>
  <c r="B2286" i="4"/>
  <c r="F2286" i="4"/>
  <c r="I2286" i="4"/>
  <c r="M2286" i="4"/>
  <c r="O2286" i="4"/>
  <c r="S2286" i="4"/>
  <c r="U2286" i="4"/>
  <c r="V2286" i="4" s="1"/>
  <c r="B2287" i="4"/>
  <c r="F2287" i="4"/>
  <c r="I2287" i="4"/>
  <c r="M2287" i="4"/>
  <c r="O2287" i="4"/>
  <c r="S2287" i="4"/>
  <c r="U2287" i="4"/>
  <c r="V2287" i="4" s="1"/>
  <c r="B2288" i="4"/>
  <c r="F2288" i="4"/>
  <c r="I2288" i="4"/>
  <c r="M2288" i="4"/>
  <c r="O2288" i="4"/>
  <c r="S2288" i="4"/>
  <c r="U2288" i="4"/>
  <c r="V2288" i="4" s="1"/>
  <c r="B2289" i="4"/>
  <c r="F2289" i="4"/>
  <c r="I2289" i="4"/>
  <c r="M2289" i="4"/>
  <c r="O2289" i="4"/>
  <c r="S2289" i="4"/>
  <c r="U2289" i="4"/>
  <c r="V2289" i="4" s="1"/>
  <c r="B2290" i="4"/>
  <c r="F2290" i="4"/>
  <c r="I2290" i="4"/>
  <c r="M2290" i="4"/>
  <c r="O2290" i="4"/>
  <c r="S2290" i="4"/>
  <c r="U2290" i="4"/>
  <c r="V2290" i="4" s="1"/>
  <c r="B2291" i="4"/>
  <c r="F2291" i="4"/>
  <c r="I2291" i="4"/>
  <c r="M2291" i="4"/>
  <c r="O2291" i="4"/>
  <c r="S2291" i="4"/>
  <c r="U2291" i="4"/>
  <c r="V2291" i="4" s="1"/>
  <c r="B2292" i="4"/>
  <c r="F2292" i="4"/>
  <c r="I2292" i="4"/>
  <c r="M2292" i="4"/>
  <c r="O2292" i="4"/>
  <c r="S2292" i="4"/>
  <c r="U2292" i="4"/>
  <c r="V2292" i="4" s="1"/>
  <c r="B2293" i="4"/>
  <c r="F2293" i="4"/>
  <c r="I2293" i="4"/>
  <c r="M2293" i="4"/>
  <c r="O2293" i="4"/>
  <c r="S2293" i="4"/>
  <c r="U2293" i="4"/>
  <c r="V2293" i="4" s="1"/>
  <c r="B2294" i="4"/>
  <c r="F2294" i="4"/>
  <c r="I2294" i="4"/>
  <c r="M2294" i="4"/>
  <c r="O2294" i="4"/>
  <c r="S2294" i="4"/>
  <c r="U2294" i="4"/>
  <c r="V2294" i="4" s="1"/>
  <c r="B2295" i="4"/>
  <c r="F2295" i="4"/>
  <c r="I2295" i="4"/>
  <c r="M2295" i="4"/>
  <c r="O2295" i="4"/>
  <c r="S2295" i="4"/>
  <c r="U2295" i="4"/>
  <c r="V2295" i="4" s="1"/>
  <c r="B2296" i="4"/>
  <c r="F2296" i="4"/>
  <c r="I2296" i="4"/>
  <c r="M2296" i="4"/>
  <c r="O2296" i="4"/>
  <c r="S2296" i="4"/>
  <c r="U2296" i="4"/>
  <c r="V2296" i="4" s="1"/>
  <c r="B2297" i="4"/>
  <c r="F2297" i="4"/>
  <c r="I2297" i="4"/>
  <c r="M2297" i="4"/>
  <c r="O2297" i="4"/>
  <c r="S2297" i="4"/>
  <c r="U2297" i="4"/>
  <c r="V2297" i="4" s="1"/>
  <c r="B2298" i="4"/>
  <c r="F2298" i="4"/>
  <c r="I2298" i="4"/>
  <c r="M2298" i="4"/>
  <c r="O2298" i="4"/>
  <c r="S2298" i="4"/>
  <c r="U2298" i="4"/>
  <c r="V2298" i="4" s="1"/>
  <c r="B2299" i="4"/>
  <c r="F2299" i="4"/>
  <c r="I2299" i="4"/>
  <c r="M2299" i="4"/>
  <c r="O2299" i="4"/>
  <c r="S2299" i="4"/>
  <c r="U2299" i="4"/>
  <c r="V2299" i="4" s="1"/>
  <c r="B2300" i="4"/>
  <c r="F2300" i="4"/>
  <c r="I2300" i="4"/>
  <c r="M2300" i="4"/>
  <c r="O2300" i="4"/>
  <c r="S2300" i="4"/>
  <c r="U2300" i="4"/>
  <c r="V2300" i="4" s="1"/>
  <c r="B2301" i="4"/>
  <c r="F2301" i="4"/>
  <c r="I2301" i="4"/>
  <c r="M2301" i="4"/>
  <c r="O2301" i="4"/>
  <c r="S2301" i="4"/>
  <c r="U2301" i="4"/>
  <c r="V2301" i="4" s="1"/>
  <c r="B2302" i="4"/>
  <c r="F2302" i="4"/>
  <c r="I2302" i="4"/>
  <c r="M2302" i="4"/>
  <c r="O2302" i="4"/>
  <c r="S2302" i="4"/>
  <c r="U2302" i="4"/>
  <c r="V2302" i="4" s="1"/>
  <c r="B2303" i="4"/>
  <c r="F2303" i="4"/>
  <c r="I2303" i="4"/>
  <c r="M2303" i="4"/>
  <c r="O2303" i="4"/>
  <c r="S2303" i="4"/>
  <c r="U2303" i="4"/>
  <c r="V2303" i="4" s="1"/>
  <c r="B2304" i="4"/>
  <c r="F2304" i="4"/>
  <c r="I2304" i="4"/>
  <c r="M2304" i="4"/>
  <c r="O2304" i="4"/>
  <c r="S2304" i="4"/>
  <c r="U2304" i="4"/>
  <c r="V2304" i="4" s="1"/>
  <c r="B2305" i="4"/>
  <c r="F2305" i="4"/>
  <c r="I2305" i="4"/>
  <c r="M2305" i="4"/>
  <c r="O2305" i="4"/>
  <c r="S2305" i="4"/>
  <c r="U2305" i="4"/>
  <c r="V2305" i="4" s="1"/>
  <c r="B2306" i="4"/>
  <c r="F2306" i="4"/>
  <c r="I2306" i="4"/>
  <c r="M2306" i="4"/>
  <c r="O2306" i="4"/>
  <c r="S2306" i="4"/>
  <c r="U2306" i="4"/>
  <c r="V2306" i="4" s="1"/>
  <c r="B2307" i="4"/>
  <c r="F2307" i="4"/>
  <c r="I2307" i="4"/>
  <c r="M2307" i="4"/>
  <c r="O2307" i="4"/>
  <c r="S2307" i="4"/>
  <c r="U2307" i="4"/>
  <c r="V2307" i="4" s="1"/>
  <c r="B2308" i="4"/>
  <c r="F2308" i="4"/>
  <c r="I2308" i="4"/>
  <c r="M2308" i="4"/>
  <c r="O2308" i="4"/>
  <c r="S2308" i="4"/>
  <c r="U2308" i="4"/>
  <c r="V2308" i="4" s="1"/>
  <c r="B2309" i="4"/>
  <c r="F2309" i="4"/>
  <c r="I2309" i="4"/>
  <c r="M2309" i="4"/>
  <c r="O2309" i="4"/>
  <c r="S2309" i="4"/>
  <c r="U2309" i="4"/>
  <c r="V2309" i="4" s="1"/>
  <c r="B2310" i="4"/>
  <c r="F2310" i="4"/>
  <c r="I2310" i="4"/>
  <c r="M2310" i="4"/>
  <c r="O2310" i="4"/>
  <c r="S2310" i="4"/>
  <c r="U2310" i="4"/>
  <c r="V2310" i="4" s="1"/>
  <c r="B2311" i="4"/>
  <c r="F2311" i="4"/>
  <c r="I2311" i="4"/>
  <c r="M2311" i="4"/>
  <c r="O2311" i="4"/>
  <c r="S2311" i="4"/>
  <c r="U2311" i="4"/>
  <c r="V2311" i="4" s="1"/>
  <c r="B2312" i="4"/>
  <c r="F2312" i="4"/>
  <c r="I2312" i="4"/>
  <c r="M2312" i="4"/>
  <c r="O2312" i="4"/>
  <c r="S2312" i="4"/>
  <c r="U2312" i="4"/>
  <c r="V2312" i="4" s="1"/>
  <c r="B2313" i="4"/>
  <c r="F2313" i="4"/>
  <c r="I2313" i="4"/>
  <c r="M2313" i="4"/>
  <c r="O2313" i="4"/>
  <c r="S2313" i="4"/>
  <c r="U2313" i="4"/>
  <c r="V2313" i="4" s="1"/>
  <c r="B2314" i="4"/>
  <c r="F2314" i="4"/>
  <c r="I2314" i="4"/>
  <c r="M2314" i="4"/>
  <c r="O2314" i="4"/>
  <c r="S2314" i="4"/>
  <c r="U2314" i="4"/>
  <c r="V2314" i="4" s="1"/>
  <c r="B2315" i="4"/>
  <c r="F2315" i="4"/>
  <c r="I2315" i="4"/>
  <c r="M2315" i="4"/>
  <c r="O2315" i="4"/>
  <c r="S2315" i="4"/>
  <c r="U2315" i="4"/>
  <c r="V2315" i="4" s="1"/>
  <c r="B2316" i="4"/>
  <c r="F2316" i="4"/>
  <c r="I2316" i="4"/>
  <c r="M2316" i="4"/>
  <c r="O2316" i="4"/>
  <c r="S2316" i="4"/>
  <c r="U2316" i="4"/>
  <c r="V2316" i="4" s="1"/>
  <c r="B2317" i="4"/>
  <c r="F2317" i="4"/>
  <c r="I2317" i="4"/>
  <c r="M2317" i="4"/>
  <c r="O2317" i="4"/>
  <c r="S2317" i="4"/>
  <c r="U2317" i="4"/>
  <c r="V2317" i="4" s="1"/>
  <c r="B2318" i="4"/>
  <c r="F2318" i="4"/>
  <c r="I2318" i="4"/>
  <c r="M2318" i="4"/>
  <c r="O2318" i="4"/>
  <c r="S2318" i="4"/>
  <c r="U2318" i="4"/>
  <c r="V2318" i="4" s="1"/>
  <c r="B2319" i="4"/>
  <c r="F2319" i="4"/>
  <c r="I2319" i="4"/>
  <c r="M2319" i="4"/>
  <c r="O2319" i="4"/>
  <c r="S2319" i="4"/>
  <c r="U2319" i="4"/>
  <c r="V2319" i="4" s="1"/>
  <c r="B2320" i="4"/>
  <c r="F2320" i="4"/>
  <c r="I2320" i="4"/>
  <c r="M2320" i="4"/>
  <c r="O2320" i="4"/>
  <c r="S2320" i="4"/>
  <c r="U2320" i="4"/>
  <c r="V2320" i="4" s="1"/>
  <c r="B2321" i="4"/>
  <c r="F2321" i="4"/>
  <c r="I2321" i="4"/>
  <c r="M2321" i="4"/>
  <c r="O2321" i="4"/>
  <c r="S2321" i="4"/>
  <c r="U2321" i="4"/>
  <c r="V2321" i="4" s="1"/>
  <c r="B2322" i="4"/>
  <c r="F2322" i="4"/>
  <c r="I2322" i="4"/>
  <c r="M2322" i="4"/>
  <c r="O2322" i="4"/>
  <c r="S2322" i="4"/>
  <c r="U2322" i="4"/>
  <c r="V2322" i="4" s="1"/>
  <c r="B2323" i="4"/>
  <c r="F2323" i="4"/>
  <c r="I2323" i="4"/>
  <c r="M2323" i="4"/>
  <c r="O2323" i="4"/>
  <c r="S2323" i="4"/>
  <c r="U2323" i="4"/>
  <c r="V2323" i="4" s="1"/>
  <c r="B2324" i="4"/>
  <c r="F2324" i="4"/>
  <c r="I2324" i="4"/>
  <c r="M2324" i="4"/>
  <c r="O2324" i="4"/>
  <c r="S2324" i="4"/>
  <c r="U2324" i="4"/>
  <c r="V2324" i="4" s="1"/>
  <c r="B2325" i="4"/>
  <c r="F2325" i="4"/>
  <c r="I2325" i="4"/>
  <c r="M2325" i="4"/>
  <c r="O2325" i="4"/>
  <c r="S2325" i="4"/>
  <c r="U2325" i="4"/>
  <c r="V2325" i="4" s="1"/>
  <c r="B2326" i="4"/>
  <c r="F2326" i="4"/>
  <c r="I2326" i="4"/>
  <c r="M2326" i="4"/>
  <c r="O2326" i="4"/>
  <c r="S2326" i="4"/>
  <c r="U2326" i="4"/>
  <c r="V2326" i="4" s="1"/>
  <c r="B2327" i="4"/>
  <c r="F2327" i="4"/>
  <c r="I2327" i="4"/>
  <c r="M2327" i="4"/>
  <c r="O2327" i="4"/>
  <c r="S2327" i="4"/>
  <c r="U2327" i="4"/>
  <c r="V2327" i="4" s="1"/>
  <c r="B2328" i="4"/>
  <c r="F2328" i="4"/>
  <c r="I2328" i="4"/>
  <c r="M2328" i="4"/>
  <c r="O2328" i="4"/>
  <c r="S2328" i="4"/>
  <c r="U2328" i="4"/>
  <c r="V2328" i="4" s="1"/>
  <c r="B2329" i="4"/>
  <c r="F2329" i="4"/>
  <c r="I2329" i="4"/>
  <c r="M2329" i="4"/>
  <c r="O2329" i="4"/>
  <c r="S2329" i="4"/>
  <c r="U2329" i="4"/>
  <c r="V2329" i="4" s="1"/>
  <c r="B2330" i="4"/>
  <c r="F2330" i="4"/>
  <c r="I2330" i="4"/>
  <c r="M2330" i="4"/>
  <c r="O2330" i="4"/>
  <c r="S2330" i="4"/>
  <c r="U2330" i="4"/>
  <c r="V2330" i="4" s="1"/>
  <c r="B2331" i="4"/>
  <c r="F2331" i="4"/>
  <c r="I2331" i="4"/>
  <c r="M2331" i="4"/>
  <c r="O2331" i="4"/>
  <c r="S2331" i="4"/>
  <c r="U2331" i="4"/>
  <c r="V2331" i="4" s="1"/>
  <c r="B2332" i="4"/>
  <c r="F2332" i="4"/>
  <c r="I2332" i="4"/>
  <c r="M2332" i="4"/>
  <c r="O2332" i="4"/>
  <c r="S2332" i="4"/>
  <c r="U2332" i="4"/>
  <c r="V2332" i="4" s="1"/>
  <c r="B2333" i="4"/>
  <c r="F2333" i="4"/>
  <c r="I2333" i="4"/>
  <c r="M2333" i="4"/>
  <c r="O2333" i="4"/>
  <c r="S2333" i="4"/>
  <c r="U2333" i="4"/>
  <c r="V2333" i="4" s="1"/>
  <c r="B2334" i="4"/>
  <c r="F2334" i="4"/>
  <c r="I2334" i="4"/>
  <c r="M2334" i="4"/>
  <c r="O2334" i="4"/>
  <c r="S2334" i="4"/>
  <c r="U2334" i="4"/>
  <c r="V2334" i="4" s="1"/>
  <c r="B2335" i="4"/>
  <c r="F2335" i="4"/>
  <c r="I2335" i="4"/>
  <c r="M2335" i="4"/>
  <c r="O2335" i="4"/>
  <c r="S2335" i="4"/>
  <c r="U2335" i="4"/>
  <c r="V2335" i="4" s="1"/>
  <c r="B2336" i="4"/>
  <c r="F2336" i="4"/>
  <c r="I2336" i="4"/>
  <c r="M2336" i="4"/>
  <c r="O2336" i="4"/>
  <c r="S2336" i="4"/>
  <c r="U2336" i="4"/>
  <c r="V2336" i="4" s="1"/>
  <c r="B2337" i="4"/>
  <c r="F2337" i="4"/>
  <c r="I2337" i="4"/>
  <c r="M2337" i="4"/>
  <c r="O2337" i="4"/>
  <c r="S2337" i="4"/>
  <c r="U2337" i="4"/>
  <c r="V2337" i="4" s="1"/>
  <c r="B2338" i="4"/>
  <c r="F2338" i="4"/>
  <c r="I2338" i="4"/>
  <c r="M2338" i="4"/>
  <c r="O2338" i="4"/>
  <c r="S2338" i="4"/>
  <c r="U2338" i="4"/>
  <c r="V2338" i="4" s="1"/>
  <c r="B2339" i="4"/>
  <c r="F2339" i="4"/>
  <c r="I2339" i="4"/>
  <c r="M2339" i="4"/>
  <c r="O2339" i="4"/>
  <c r="S2339" i="4"/>
  <c r="U2339" i="4"/>
  <c r="V2339" i="4" s="1"/>
  <c r="B2340" i="4"/>
  <c r="F2340" i="4"/>
  <c r="I2340" i="4"/>
  <c r="M2340" i="4"/>
  <c r="O2340" i="4"/>
  <c r="S2340" i="4"/>
  <c r="U2340" i="4"/>
  <c r="V2340" i="4" s="1"/>
  <c r="B2341" i="4"/>
  <c r="F2341" i="4"/>
  <c r="I2341" i="4"/>
  <c r="M2341" i="4"/>
  <c r="O2341" i="4"/>
  <c r="S2341" i="4"/>
  <c r="U2341" i="4"/>
  <c r="V2341" i="4" s="1"/>
  <c r="B2342" i="4"/>
  <c r="F2342" i="4"/>
  <c r="I2342" i="4"/>
  <c r="M2342" i="4"/>
  <c r="O2342" i="4"/>
  <c r="S2342" i="4"/>
  <c r="U2342" i="4"/>
  <c r="V2342" i="4" s="1"/>
  <c r="B2343" i="4"/>
  <c r="F2343" i="4"/>
  <c r="I2343" i="4"/>
  <c r="M2343" i="4"/>
  <c r="O2343" i="4"/>
  <c r="S2343" i="4"/>
  <c r="U2343" i="4"/>
  <c r="V2343" i="4" s="1"/>
  <c r="B2344" i="4"/>
  <c r="F2344" i="4"/>
  <c r="I2344" i="4"/>
  <c r="M2344" i="4"/>
  <c r="O2344" i="4"/>
  <c r="S2344" i="4"/>
  <c r="U2344" i="4"/>
  <c r="V2344" i="4" s="1"/>
  <c r="B2345" i="4"/>
  <c r="F2345" i="4"/>
  <c r="I2345" i="4"/>
  <c r="M2345" i="4"/>
  <c r="O2345" i="4"/>
  <c r="S2345" i="4"/>
  <c r="U2345" i="4"/>
  <c r="V2345" i="4" s="1"/>
  <c r="B2346" i="4"/>
  <c r="F2346" i="4"/>
  <c r="I2346" i="4"/>
  <c r="M2346" i="4"/>
  <c r="O2346" i="4"/>
  <c r="S2346" i="4"/>
  <c r="U2346" i="4"/>
  <c r="V2346" i="4" s="1"/>
  <c r="B2347" i="4"/>
  <c r="F2347" i="4"/>
  <c r="I2347" i="4"/>
  <c r="M2347" i="4"/>
  <c r="O2347" i="4"/>
  <c r="S2347" i="4"/>
  <c r="U2347" i="4"/>
  <c r="V2347" i="4" s="1"/>
  <c r="B2348" i="4"/>
  <c r="F2348" i="4"/>
  <c r="I2348" i="4"/>
  <c r="M2348" i="4"/>
  <c r="O2348" i="4"/>
  <c r="S2348" i="4"/>
  <c r="U2348" i="4"/>
  <c r="V2348" i="4" s="1"/>
  <c r="B2349" i="4"/>
  <c r="F2349" i="4"/>
  <c r="I2349" i="4"/>
  <c r="M2349" i="4"/>
  <c r="O2349" i="4"/>
  <c r="S2349" i="4"/>
  <c r="U2349" i="4"/>
  <c r="V2349" i="4" s="1"/>
  <c r="B2350" i="4"/>
  <c r="F2350" i="4"/>
  <c r="I2350" i="4"/>
  <c r="M2350" i="4"/>
  <c r="O2350" i="4"/>
  <c r="S2350" i="4"/>
  <c r="U2350" i="4"/>
  <c r="V2350" i="4" s="1"/>
  <c r="B2351" i="4"/>
  <c r="F2351" i="4"/>
  <c r="I2351" i="4"/>
  <c r="M2351" i="4"/>
  <c r="O2351" i="4"/>
  <c r="S2351" i="4"/>
  <c r="U2351" i="4"/>
  <c r="V2351" i="4" s="1"/>
  <c r="B2352" i="4"/>
  <c r="F2352" i="4"/>
  <c r="I2352" i="4"/>
  <c r="M2352" i="4"/>
  <c r="O2352" i="4"/>
  <c r="S2352" i="4"/>
  <c r="U2352" i="4"/>
  <c r="V2352" i="4" s="1"/>
  <c r="B2353" i="4"/>
  <c r="F2353" i="4"/>
  <c r="I2353" i="4"/>
  <c r="M2353" i="4"/>
  <c r="O2353" i="4"/>
  <c r="S2353" i="4"/>
  <c r="U2353" i="4"/>
  <c r="V2353" i="4" s="1"/>
  <c r="B2354" i="4"/>
  <c r="F2354" i="4"/>
  <c r="I2354" i="4"/>
  <c r="M2354" i="4"/>
  <c r="O2354" i="4"/>
  <c r="S2354" i="4"/>
  <c r="U2354" i="4"/>
  <c r="V2354" i="4" s="1"/>
  <c r="B2355" i="4"/>
  <c r="F2355" i="4"/>
  <c r="I2355" i="4"/>
  <c r="M2355" i="4"/>
  <c r="O2355" i="4"/>
  <c r="S2355" i="4"/>
  <c r="U2355" i="4"/>
  <c r="V2355" i="4" s="1"/>
  <c r="B2356" i="4"/>
  <c r="F2356" i="4"/>
  <c r="I2356" i="4"/>
  <c r="M2356" i="4"/>
  <c r="O2356" i="4"/>
  <c r="S2356" i="4"/>
  <c r="U2356" i="4"/>
  <c r="V2356" i="4" s="1"/>
  <c r="B2357" i="4"/>
  <c r="F2357" i="4"/>
  <c r="I2357" i="4"/>
  <c r="M2357" i="4"/>
  <c r="O2357" i="4"/>
  <c r="S2357" i="4"/>
  <c r="U2357" i="4"/>
  <c r="V2357" i="4" s="1"/>
  <c r="B2358" i="4"/>
  <c r="F2358" i="4"/>
  <c r="I2358" i="4"/>
  <c r="M2358" i="4"/>
  <c r="O2358" i="4"/>
  <c r="S2358" i="4"/>
  <c r="U2358" i="4"/>
  <c r="V2358" i="4" s="1"/>
  <c r="B2359" i="4"/>
  <c r="F2359" i="4"/>
  <c r="I2359" i="4"/>
  <c r="M2359" i="4"/>
  <c r="O2359" i="4"/>
  <c r="S2359" i="4"/>
  <c r="U2359" i="4"/>
  <c r="V2359" i="4" s="1"/>
  <c r="B2360" i="4"/>
  <c r="F2360" i="4"/>
  <c r="I2360" i="4"/>
  <c r="M2360" i="4"/>
  <c r="O2360" i="4"/>
  <c r="S2360" i="4"/>
  <c r="U2360" i="4"/>
  <c r="V2360" i="4" s="1"/>
  <c r="B2361" i="4"/>
  <c r="F2361" i="4"/>
  <c r="I2361" i="4"/>
  <c r="M2361" i="4"/>
  <c r="O2361" i="4"/>
  <c r="S2361" i="4"/>
  <c r="U2361" i="4"/>
  <c r="V2361" i="4" s="1"/>
  <c r="B2362" i="4"/>
  <c r="F2362" i="4"/>
  <c r="I2362" i="4"/>
  <c r="M2362" i="4"/>
  <c r="O2362" i="4"/>
  <c r="S2362" i="4"/>
  <c r="U2362" i="4"/>
  <c r="V2362" i="4" s="1"/>
  <c r="B2363" i="4"/>
  <c r="F2363" i="4"/>
  <c r="I2363" i="4"/>
  <c r="M2363" i="4"/>
  <c r="O2363" i="4"/>
  <c r="S2363" i="4"/>
  <c r="U2363" i="4"/>
  <c r="V2363" i="4" s="1"/>
  <c r="B2364" i="4"/>
  <c r="F2364" i="4"/>
  <c r="I2364" i="4"/>
  <c r="M2364" i="4"/>
  <c r="O2364" i="4"/>
  <c r="S2364" i="4"/>
  <c r="U2364" i="4"/>
  <c r="V2364" i="4" s="1"/>
  <c r="B2365" i="4"/>
  <c r="F2365" i="4"/>
  <c r="I2365" i="4"/>
  <c r="M2365" i="4"/>
  <c r="O2365" i="4"/>
  <c r="S2365" i="4"/>
  <c r="U2365" i="4"/>
  <c r="V2365" i="4" s="1"/>
  <c r="B2366" i="4"/>
  <c r="F2366" i="4"/>
  <c r="I2366" i="4"/>
  <c r="M2366" i="4"/>
  <c r="O2366" i="4"/>
  <c r="S2366" i="4"/>
  <c r="U2366" i="4"/>
  <c r="V2366" i="4" s="1"/>
  <c r="B2367" i="4"/>
  <c r="F2367" i="4"/>
  <c r="I2367" i="4"/>
  <c r="M2367" i="4"/>
  <c r="O2367" i="4"/>
  <c r="S2367" i="4"/>
  <c r="U2367" i="4"/>
  <c r="V2367" i="4" s="1"/>
  <c r="B2368" i="4"/>
  <c r="F2368" i="4"/>
  <c r="I2368" i="4"/>
  <c r="M2368" i="4"/>
  <c r="O2368" i="4"/>
  <c r="S2368" i="4"/>
  <c r="U2368" i="4"/>
  <c r="V2368" i="4" s="1"/>
  <c r="B2369" i="4"/>
  <c r="F2369" i="4"/>
  <c r="I2369" i="4"/>
  <c r="M2369" i="4"/>
  <c r="O2369" i="4"/>
  <c r="S2369" i="4"/>
  <c r="U2369" i="4"/>
  <c r="V2369" i="4" s="1"/>
  <c r="B2370" i="4"/>
  <c r="F2370" i="4"/>
  <c r="I2370" i="4"/>
  <c r="M2370" i="4"/>
  <c r="O2370" i="4"/>
  <c r="S2370" i="4"/>
  <c r="U2370" i="4"/>
  <c r="V2370" i="4" s="1"/>
  <c r="B2371" i="4"/>
  <c r="F2371" i="4"/>
  <c r="I2371" i="4"/>
  <c r="M2371" i="4"/>
  <c r="O2371" i="4"/>
  <c r="S2371" i="4"/>
  <c r="U2371" i="4"/>
  <c r="V2371" i="4" s="1"/>
  <c r="B2372" i="4"/>
  <c r="F2372" i="4"/>
  <c r="I2372" i="4"/>
  <c r="M2372" i="4"/>
  <c r="O2372" i="4"/>
  <c r="S2372" i="4"/>
  <c r="U2372" i="4"/>
  <c r="V2372" i="4" s="1"/>
  <c r="B2373" i="4"/>
  <c r="F2373" i="4"/>
  <c r="I2373" i="4"/>
  <c r="M2373" i="4"/>
  <c r="O2373" i="4"/>
  <c r="S2373" i="4"/>
  <c r="U2373" i="4"/>
  <c r="V2373" i="4" s="1"/>
  <c r="B2374" i="4"/>
  <c r="F2374" i="4"/>
  <c r="I2374" i="4"/>
  <c r="M2374" i="4"/>
  <c r="O2374" i="4"/>
  <c r="S2374" i="4"/>
  <c r="U2374" i="4"/>
  <c r="V2374" i="4" s="1"/>
  <c r="B2375" i="4"/>
  <c r="F2375" i="4"/>
  <c r="I2375" i="4"/>
  <c r="M2375" i="4"/>
  <c r="O2375" i="4"/>
  <c r="S2375" i="4"/>
  <c r="U2375" i="4"/>
  <c r="V2375" i="4" s="1"/>
  <c r="B2376" i="4"/>
  <c r="F2376" i="4"/>
  <c r="I2376" i="4"/>
  <c r="M2376" i="4"/>
  <c r="O2376" i="4"/>
  <c r="S2376" i="4"/>
  <c r="U2376" i="4"/>
  <c r="V2376" i="4" s="1"/>
  <c r="B2377" i="4"/>
  <c r="F2377" i="4"/>
  <c r="I2377" i="4"/>
  <c r="M2377" i="4"/>
  <c r="O2377" i="4"/>
  <c r="S2377" i="4"/>
  <c r="U2377" i="4"/>
  <c r="V2377" i="4" s="1"/>
  <c r="B2378" i="4"/>
  <c r="F2378" i="4"/>
  <c r="I2378" i="4"/>
  <c r="M2378" i="4"/>
  <c r="O2378" i="4"/>
  <c r="S2378" i="4"/>
  <c r="U2378" i="4"/>
  <c r="V2378" i="4" s="1"/>
  <c r="B2379" i="4"/>
  <c r="F2379" i="4"/>
  <c r="I2379" i="4"/>
  <c r="M2379" i="4"/>
  <c r="O2379" i="4"/>
  <c r="S2379" i="4"/>
  <c r="U2379" i="4"/>
  <c r="V2379" i="4" s="1"/>
  <c r="B2380" i="4"/>
  <c r="F2380" i="4"/>
  <c r="I2380" i="4"/>
  <c r="M2380" i="4"/>
  <c r="O2380" i="4"/>
  <c r="S2380" i="4"/>
  <c r="U2380" i="4"/>
  <c r="V2380" i="4" s="1"/>
  <c r="B2381" i="4"/>
  <c r="F2381" i="4"/>
  <c r="I2381" i="4"/>
  <c r="M2381" i="4"/>
  <c r="O2381" i="4"/>
  <c r="S2381" i="4"/>
  <c r="U2381" i="4"/>
  <c r="V2381" i="4" s="1"/>
  <c r="B2382" i="4"/>
  <c r="F2382" i="4"/>
  <c r="I2382" i="4"/>
  <c r="M2382" i="4"/>
  <c r="O2382" i="4"/>
  <c r="S2382" i="4"/>
  <c r="U2382" i="4"/>
  <c r="V2382" i="4" s="1"/>
  <c r="B2383" i="4"/>
  <c r="F2383" i="4"/>
  <c r="I2383" i="4"/>
  <c r="M2383" i="4"/>
  <c r="O2383" i="4"/>
  <c r="S2383" i="4"/>
  <c r="U2383" i="4"/>
  <c r="V2383" i="4" s="1"/>
  <c r="B2384" i="4"/>
  <c r="F2384" i="4"/>
  <c r="I2384" i="4"/>
  <c r="M2384" i="4"/>
  <c r="O2384" i="4"/>
  <c r="S2384" i="4"/>
  <c r="U2384" i="4"/>
  <c r="V2384" i="4" s="1"/>
  <c r="B2385" i="4"/>
  <c r="F2385" i="4"/>
  <c r="I2385" i="4"/>
  <c r="M2385" i="4"/>
  <c r="O2385" i="4"/>
  <c r="S2385" i="4"/>
  <c r="U2385" i="4"/>
  <c r="V2385" i="4" s="1"/>
  <c r="B2386" i="4"/>
  <c r="F2386" i="4"/>
  <c r="I2386" i="4"/>
  <c r="M2386" i="4"/>
  <c r="O2386" i="4"/>
  <c r="S2386" i="4"/>
  <c r="U2386" i="4"/>
  <c r="V2386" i="4" s="1"/>
  <c r="B2387" i="4"/>
  <c r="F2387" i="4"/>
  <c r="I2387" i="4"/>
  <c r="M2387" i="4"/>
  <c r="O2387" i="4"/>
  <c r="S2387" i="4"/>
  <c r="U2387" i="4"/>
  <c r="V2387" i="4" s="1"/>
  <c r="B2388" i="4"/>
  <c r="F2388" i="4"/>
  <c r="I2388" i="4"/>
  <c r="M2388" i="4"/>
  <c r="O2388" i="4"/>
  <c r="S2388" i="4"/>
  <c r="U2388" i="4"/>
  <c r="V2388" i="4" s="1"/>
  <c r="B2389" i="4"/>
  <c r="F2389" i="4"/>
  <c r="I2389" i="4"/>
  <c r="M2389" i="4"/>
  <c r="O2389" i="4"/>
  <c r="S2389" i="4"/>
  <c r="U2389" i="4"/>
  <c r="V2389" i="4" s="1"/>
  <c r="B2390" i="4"/>
  <c r="F2390" i="4"/>
  <c r="I2390" i="4"/>
  <c r="M2390" i="4"/>
  <c r="O2390" i="4"/>
  <c r="S2390" i="4"/>
  <c r="U2390" i="4"/>
  <c r="V2390" i="4" s="1"/>
  <c r="B2391" i="4"/>
  <c r="F2391" i="4"/>
  <c r="I2391" i="4"/>
  <c r="M2391" i="4"/>
  <c r="O2391" i="4"/>
  <c r="S2391" i="4"/>
  <c r="U2391" i="4"/>
  <c r="V2391" i="4" s="1"/>
  <c r="B2392" i="4"/>
  <c r="F2392" i="4"/>
  <c r="I2392" i="4"/>
  <c r="M2392" i="4"/>
  <c r="O2392" i="4"/>
  <c r="S2392" i="4"/>
  <c r="U2392" i="4"/>
  <c r="V2392" i="4" s="1"/>
  <c r="B2393" i="4"/>
  <c r="F2393" i="4"/>
  <c r="I2393" i="4"/>
  <c r="M2393" i="4"/>
  <c r="O2393" i="4"/>
  <c r="S2393" i="4"/>
  <c r="U2393" i="4"/>
  <c r="V2393" i="4" s="1"/>
  <c r="B2394" i="4"/>
  <c r="F2394" i="4"/>
  <c r="I2394" i="4"/>
  <c r="M2394" i="4"/>
  <c r="O2394" i="4"/>
  <c r="S2394" i="4"/>
  <c r="U2394" i="4"/>
  <c r="V2394" i="4" s="1"/>
  <c r="B2395" i="4"/>
  <c r="F2395" i="4"/>
  <c r="I2395" i="4"/>
  <c r="M2395" i="4"/>
  <c r="O2395" i="4"/>
  <c r="S2395" i="4"/>
  <c r="U2395" i="4"/>
  <c r="V2395" i="4" s="1"/>
  <c r="B2396" i="4"/>
  <c r="F2396" i="4"/>
  <c r="I2396" i="4"/>
  <c r="M2396" i="4"/>
  <c r="O2396" i="4"/>
  <c r="S2396" i="4"/>
  <c r="U2396" i="4"/>
  <c r="V2396" i="4" s="1"/>
  <c r="B2397" i="4"/>
  <c r="F2397" i="4"/>
  <c r="I2397" i="4"/>
  <c r="M2397" i="4"/>
  <c r="O2397" i="4"/>
  <c r="S2397" i="4"/>
  <c r="U2397" i="4"/>
  <c r="V2397" i="4" s="1"/>
  <c r="B2398" i="4"/>
  <c r="F2398" i="4"/>
  <c r="I2398" i="4"/>
  <c r="M2398" i="4"/>
  <c r="O2398" i="4"/>
  <c r="S2398" i="4"/>
  <c r="U2398" i="4"/>
  <c r="V2398" i="4" s="1"/>
  <c r="B2399" i="4"/>
  <c r="F2399" i="4"/>
  <c r="I2399" i="4"/>
  <c r="M2399" i="4"/>
  <c r="O2399" i="4"/>
  <c r="S2399" i="4"/>
  <c r="U2399" i="4"/>
  <c r="V2399" i="4" s="1"/>
  <c r="B2400" i="4"/>
  <c r="F2400" i="4"/>
  <c r="I2400" i="4"/>
  <c r="M2400" i="4"/>
  <c r="O2400" i="4"/>
  <c r="S2400" i="4"/>
  <c r="U2400" i="4"/>
  <c r="V2400" i="4" s="1"/>
  <c r="B2401" i="4"/>
  <c r="F2401" i="4"/>
  <c r="I2401" i="4"/>
  <c r="M2401" i="4"/>
  <c r="O2401" i="4"/>
  <c r="S2401" i="4"/>
  <c r="U2401" i="4"/>
  <c r="V2401" i="4" s="1"/>
  <c r="B2402" i="4"/>
  <c r="F2402" i="4"/>
  <c r="I2402" i="4"/>
  <c r="M2402" i="4"/>
  <c r="O2402" i="4"/>
  <c r="S2402" i="4"/>
  <c r="U2402" i="4"/>
  <c r="V2402" i="4" s="1"/>
  <c r="B2403" i="4"/>
  <c r="F2403" i="4"/>
  <c r="I2403" i="4"/>
  <c r="M2403" i="4"/>
  <c r="O2403" i="4"/>
  <c r="S2403" i="4"/>
  <c r="U2403" i="4"/>
  <c r="V2403" i="4" s="1"/>
  <c r="B2404" i="4"/>
  <c r="F2404" i="4"/>
  <c r="I2404" i="4"/>
  <c r="M2404" i="4"/>
  <c r="O2404" i="4"/>
  <c r="S2404" i="4"/>
  <c r="U2404" i="4"/>
  <c r="V2404" i="4" s="1"/>
  <c r="B2405" i="4"/>
  <c r="F2405" i="4"/>
  <c r="I2405" i="4"/>
  <c r="M2405" i="4"/>
  <c r="O2405" i="4"/>
  <c r="S2405" i="4"/>
  <c r="U2405" i="4"/>
  <c r="V2405" i="4" s="1"/>
  <c r="B2406" i="4"/>
  <c r="F2406" i="4"/>
  <c r="I2406" i="4"/>
  <c r="M2406" i="4"/>
  <c r="O2406" i="4"/>
  <c r="S2406" i="4"/>
  <c r="U2406" i="4"/>
  <c r="V2406" i="4" s="1"/>
  <c r="B2407" i="4"/>
  <c r="F2407" i="4"/>
  <c r="I2407" i="4"/>
  <c r="M2407" i="4"/>
  <c r="O2407" i="4"/>
  <c r="S2407" i="4"/>
  <c r="U2407" i="4"/>
  <c r="V2407" i="4" s="1"/>
  <c r="B2408" i="4"/>
  <c r="F2408" i="4"/>
  <c r="I2408" i="4"/>
  <c r="M2408" i="4"/>
  <c r="O2408" i="4"/>
  <c r="S2408" i="4"/>
  <c r="U2408" i="4"/>
  <c r="V2408" i="4" s="1"/>
  <c r="B2409" i="4"/>
  <c r="F2409" i="4"/>
  <c r="I2409" i="4"/>
  <c r="M2409" i="4"/>
  <c r="O2409" i="4"/>
  <c r="S2409" i="4"/>
  <c r="U2409" i="4"/>
  <c r="V2409" i="4" s="1"/>
  <c r="B2410" i="4"/>
  <c r="F2410" i="4"/>
  <c r="I2410" i="4"/>
  <c r="M2410" i="4"/>
  <c r="O2410" i="4"/>
  <c r="S2410" i="4"/>
  <c r="U2410" i="4"/>
  <c r="V2410" i="4" s="1"/>
  <c r="B2411" i="4"/>
  <c r="F2411" i="4"/>
  <c r="I2411" i="4"/>
  <c r="M2411" i="4"/>
  <c r="O2411" i="4"/>
  <c r="S2411" i="4"/>
  <c r="U2411" i="4"/>
  <c r="V2411" i="4" s="1"/>
  <c r="B2412" i="4"/>
  <c r="F2412" i="4"/>
  <c r="I2412" i="4"/>
  <c r="M2412" i="4"/>
  <c r="O2412" i="4"/>
  <c r="S2412" i="4"/>
  <c r="U2412" i="4"/>
  <c r="V2412" i="4" s="1"/>
  <c r="B2413" i="4"/>
  <c r="F2413" i="4"/>
  <c r="I2413" i="4"/>
  <c r="M2413" i="4"/>
  <c r="O2413" i="4"/>
  <c r="S2413" i="4"/>
  <c r="U2413" i="4"/>
  <c r="V2413" i="4" s="1"/>
  <c r="B2414" i="4"/>
  <c r="F2414" i="4"/>
  <c r="I2414" i="4"/>
  <c r="M2414" i="4"/>
  <c r="O2414" i="4"/>
  <c r="S2414" i="4"/>
  <c r="U2414" i="4"/>
  <c r="V2414" i="4" s="1"/>
  <c r="B2415" i="4"/>
  <c r="F2415" i="4"/>
  <c r="I2415" i="4"/>
  <c r="M2415" i="4"/>
  <c r="O2415" i="4"/>
  <c r="S2415" i="4"/>
  <c r="U2415" i="4"/>
  <c r="V2415" i="4" s="1"/>
  <c r="B2416" i="4"/>
  <c r="F2416" i="4"/>
  <c r="I2416" i="4"/>
  <c r="M2416" i="4"/>
  <c r="O2416" i="4"/>
  <c r="S2416" i="4"/>
  <c r="U2416" i="4"/>
  <c r="V2416" i="4" s="1"/>
  <c r="B2417" i="4"/>
  <c r="F2417" i="4"/>
  <c r="I2417" i="4"/>
  <c r="M2417" i="4"/>
  <c r="O2417" i="4"/>
  <c r="S2417" i="4"/>
  <c r="U2417" i="4"/>
  <c r="V2417" i="4" s="1"/>
  <c r="B2418" i="4"/>
  <c r="F2418" i="4"/>
  <c r="I2418" i="4"/>
  <c r="M2418" i="4"/>
  <c r="O2418" i="4"/>
  <c r="S2418" i="4"/>
  <c r="U2418" i="4"/>
  <c r="V2418" i="4" s="1"/>
  <c r="B2419" i="4"/>
  <c r="F2419" i="4"/>
  <c r="I2419" i="4"/>
  <c r="M2419" i="4"/>
  <c r="O2419" i="4"/>
  <c r="S2419" i="4"/>
  <c r="U2419" i="4"/>
  <c r="V2419" i="4" s="1"/>
  <c r="B2420" i="4"/>
  <c r="F2420" i="4"/>
  <c r="I2420" i="4"/>
  <c r="M2420" i="4"/>
  <c r="O2420" i="4"/>
  <c r="S2420" i="4"/>
  <c r="U2420" i="4"/>
  <c r="V2420" i="4" s="1"/>
  <c r="B2421" i="4"/>
  <c r="F2421" i="4"/>
  <c r="I2421" i="4"/>
  <c r="M2421" i="4"/>
  <c r="O2421" i="4"/>
  <c r="S2421" i="4"/>
  <c r="U2421" i="4"/>
  <c r="V2421" i="4" s="1"/>
  <c r="B2422" i="4"/>
  <c r="F2422" i="4"/>
  <c r="I2422" i="4"/>
  <c r="M2422" i="4"/>
  <c r="O2422" i="4"/>
  <c r="S2422" i="4"/>
  <c r="U2422" i="4"/>
  <c r="V2422" i="4" s="1"/>
  <c r="B2423" i="4"/>
  <c r="F2423" i="4"/>
  <c r="I2423" i="4"/>
  <c r="M2423" i="4"/>
  <c r="O2423" i="4"/>
  <c r="S2423" i="4"/>
  <c r="U2423" i="4"/>
  <c r="V2423" i="4" s="1"/>
  <c r="B2424" i="4"/>
  <c r="F2424" i="4"/>
  <c r="I2424" i="4"/>
  <c r="M2424" i="4"/>
  <c r="O2424" i="4"/>
  <c r="S2424" i="4"/>
  <c r="U2424" i="4"/>
  <c r="V2424" i="4" s="1"/>
  <c r="B2425" i="4"/>
  <c r="F2425" i="4"/>
  <c r="I2425" i="4"/>
  <c r="M2425" i="4"/>
  <c r="O2425" i="4"/>
  <c r="S2425" i="4"/>
  <c r="U2425" i="4"/>
  <c r="V2425" i="4" s="1"/>
  <c r="B2426" i="4"/>
  <c r="F2426" i="4"/>
  <c r="I2426" i="4"/>
  <c r="M2426" i="4"/>
  <c r="O2426" i="4"/>
  <c r="S2426" i="4"/>
  <c r="U2426" i="4"/>
  <c r="V2426" i="4" s="1"/>
  <c r="B2427" i="4"/>
  <c r="F2427" i="4"/>
  <c r="I2427" i="4"/>
  <c r="M2427" i="4"/>
  <c r="O2427" i="4"/>
  <c r="S2427" i="4"/>
  <c r="U2427" i="4"/>
  <c r="V2427" i="4" s="1"/>
  <c r="B2428" i="4"/>
  <c r="F2428" i="4"/>
  <c r="I2428" i="4"/>
  <c r="M2428" i="4"/>
  <c r="O2428" i="4"/>
  <c r="S2428" i="4"/>
  <c r="U2428" i="4"/>
  <c r="V2428" i="4" s="1"/>
  <c r="B2429" i="4"/>
  <c r="F2429" i="4"/>
  <c r="I2429" i="4"/>
  <c r="M2429" i="4"/>
  <c r="O2429" i="4"/>
  <c r="S2429" i="4"/>
  <c r="U2429" i="4"/>
  <c r="V2429" i="4" s="1"/>
  <c r="B2430" i="4"/>
  <c r="F2430" i="4"/>
  <c r="I2430" i="4"/>
  <c r="M2430" i="4"/>
  <c r="O2430" i="4"/>
  <c r="S2430" i="4"/>
  <c r="U2430" i="4"/>
  <c r="V2430" i="4" s="1"/>
  <c r="B2431" i="4"/>
  <c r="F2431" i="4"/>
  <c r="I2431" i="4"/>
  <c r="M2431" i="4"/>
  <c r="O2431" i="4"/>
  <c r="S2431" i="4"/>
  <c r="U2431" i="4"/>
  <c r="V2431" i="4" s="1"/>
  <c r="B2432" i="4"/>
  <c r="F2432" i="4"/>
  <c r="I2432" i="4"/>
  <c r="M2432" i="4"/>
  <c r="O2432" i="4"/>
  <c r="S2432" i="4"/>
  <c r="U2432" i="4"/>
  <c r="V2432" i="4" s="1"/>
  <c r="B2433" i="4"/>
  <c r="F2433" i="4"/>
  <c r="I2433" i="4"/>
  <c r="M2433" i="4"/>
  <c r="O2433" i="4"/>
  <c r="S2433" i="4"/>
  <c r="U2433" i="4"/>
  <c r="V2433" i="4" s="1"/>
  <c r="B2434" i="4"/>
  <c r="F2434" i="4"/>
  <c r="I2434" i="4"/>
  <c r="M2434" i="4"/>
  <c r="O2434" i="4"/>
  <c r="S2434" i="4"/>
  <c r="U2434" i="4"/>
  <c r="V2434" i="4" s="1"/>
  <c r="B2435" i="4"/>
  <c r="F2435" i="4"/>
  <c r="I2435" i="4"/>
  <c r="M2435" i="4"/>
  <c r="O2435" i="4"/>
  <c r="S2435" i="4"/>
  <c r="U2435" i="4"/>
  <c r="V2435" i="4" s="1"/>
  <c r="B2436" i="4"/>
  <c r="F2436" i="4"/>
  <c r="I2436" i="4"/>
  <c r="M2436" i="4"/>
  <c r="O2436" i="4"/>
  <c r="S2436" i="4"/>
  <c r="U2436" i="4"/>
  <c r="V2436" i="4" s="1"/>
  <c r="B2437" i="4"/>
  <c r="F2437" i="4"/>
  <c r="I2437" i="4"/>
  <c r="M2437" i="4"/>
  <c r="O2437" i="4"/>
  <c r="S2437" i="4"/>
  <c r="U2437" i="4"/>
  <c r="V2437" i="4" s="1"/>
  <c r="B2438" i="4"/>
  <c r="F2438" i="4"/>
  <c r="I2438" i="4"/>
  <c r="M2438" i="4"/>
  <c r="O2438" i="4"/>
  <c r="S2438" i="4"/>
  <c r="U2438" i="4"/>
  <c r="V2438" i="4" s="1"/>
  <c r="B2439" i="4"/>
  <c r="F2439" i="4"/>
  <c r="I2439" i="4"/>
  <c r="M2439" i="4"/>
  <c r="O2439" i="4"/>
  <c r="S2439" i="4"/>
  <c r="U2439" i="4"/>
  <c r="V2439" i="4" s="1"/>
  <c r="B2440" i="4"/>
  <c r="F2440" i="4"/>
  <c r="I2440" i="4"/>
  <c r="M2440" i="4"/>
  <c r="O2440" i="4"/>
  <c r="S2440" i="4"/>
  <c r="U2440" i="4"/>
  <c r="V2440" i="4" s="1"/>
  <c r="B2441" i="4"/>
  <c r="F2441" i="4"/>
  <c r="I2441" i="4"/>
  <c r="M2441" i="4"/>
  <c r="O2441" i="4"/>
  <c r="S2441" i="4"/>
  <c r="U2441" i="4"/>
  <c r="V2441" i="4" s="1"/>
  <c r="B2442" i="4"/>
  <c r="F2442" i="4"/>
  <c r="I2442" i="4"/>
  <c r="M2442" i="4"/>
  <c r="O2442" i="4"/>
  <c r="S2442" i="4"/>
  <c r="U2442" i="4"/>
  <c r="V2442" i="4" s="1"/>
  <c r="B2443" i="4"/>
  <c r="F2443" i="4"/>
  <c r="I2443" i="4"/>
  <c r="M2443" i="4"/>
  <c r="O2443" i="4"/>
  <c r="S2443" i="4"/>
  <c r="U2443" i="4"/>
  <c r="V2443" i="4" s="1"/>
  <c r="B2444" i="4"/>
  <c r="F2444" i="4"/>
  <c r="I2444" i="4"/>
  <c r="M2444" i="4"/>
  <c r="O2444" i="4"/>
  <c r="S2444" i="4"/>
  <c r="U2444" i="4"/>
  <c r="V2444" i="4" s="1"/>
  <c r="B2445" i="4"/>
  <c r="F2445" i="4"/>
  <c r="I2445" i="4"/>
  <c r="M2445" i="4"/>
  <c r="O2445" i="4"/>
  <c r="S2445" i="4"/>
  <c r="U2445" i="4"/>
  <c r="V2445" i="4" s="1"/>
  <c r="B2446" i="4"/>
  <c r="F2446" i="4"/>
  <c r="I2446" i="4"/>
  <c r="M2446" i="4"/>
  <c r="O2446" i="4"/>
  <c r="S2446" i="4"/>
  <c r="U2446" i="4"/>
  <c r="V2446" i="4" s="1"/>
  <c r="B2447" i="4"/>
  <c r="F2447" i="4"/>
  <c r="I2447" i="4"/>
  <c r="M2447" i="4"/>
  <c r="O2447" i="4"/>
  <c r="S2447" i="4"/>
  <c r="U2447" i="4"/>
  <c r="V2447" i="4" s="1"/>
  <c r="B2448" i="4"/>
  <c r="F2448" i="4"/>
  <c r="I2448" i="4"/>
  <c r="M2448" i="4"/>
  <c r="O2448" i="4"/>
  <c r="S2448" i="4"/>
  <c r="U2448" i="4"/>
  <c r="V2448" i="4" s="1"/>
  <c r="B2449" i="4"/>
  <c r="F2449" i="4"/>
  <c r="I2449" i="4"/>
  <c r="M2449" i="4"/>
  <c r="O2449" i="4"/>
  <c r="S2449" i="4"/>
  <c r="U2449" i="4"/>
  <c r="V2449" i="4" s="1"/>
  <c r="B2450" i="4"/>
  <c r="F2450" i="4"/>
  <c r="I2450" i="4"/>
  <c r="M2450" i="4"/>
  <c r="O2450" i="4"/>
  <c r="S2450" i="4"/>
  <c r="U2450" i="4"/>
  <c r="V2450" i="4" s="1"/>
  <c r="B2451" i="4"/>
  <c r="F2451" i="4"/>
  <c r="I2451" i="4"/>
  <c r="M2451" i="4"/>
  <c r="O2451" i="4"/>
  <c r="S2451" i="4"/>
  <c r="U2451" i="4"/>
  <c r="V2451" i="4" s="1"/>
  <c r="B2452" i="4"/>
  <c r="F2452" i="4"/>
  <c r="I2452" i="4"/>
  <c r="M2452" i="4"/>
  <c r="O2452" i="4"/>
  <c r="S2452" i="4"/>
  <c r="U2452" i="4"/>
  <c r="V2452" i="4" s="1"/>
  <c r="B2453" i="4"/>
  <c r="F2453" i="4"/>
  <c r="I2453" i="4"/>
  <c r="M2453" i="4"/>
  <c r="O2453" i="4"/>
  <c r="S2453" i="4"/>
  <c r="U2453" i="4"/>
  <c r="V2453" i="4" s="1"/>
  <c r="B2454" i="4"/>
  <c r="F2454" i="4"/>
  <c r="I2454" i="4"/>
  <c r="M2454" i="4"/>
  <c r="O2454" i="4"/>
  <c r="S2454" i="4"/>
  <c r="U2454" i="4"/>
  <c r="V2454" i="4" s="1"/>
  <c r="B2455" i="4"/>
  <c r="F2455" i="4"/>
  <c r="I2455" i="4"/>
  <c r="M2455" i="4"/>
  <c r="O2455" i="4"/>
  <c r="S2455" i="4"/>
  <c r="U2455" i="4"/>
  <c r="V2455" i="4" s="1"/>
  <c r="B2456" i="4"/>
  <c r="F2456" i="4"/>
  <c r="I2456" i="4"/>
  <c r="M2456" i="4"/>
  <c r="O2456" i="4"/>
  <c r="S2456" i="4"/>
  <c r="U2456" i="4"/>
  <c r="V2456" i="4" s="1"/>
  <c r="B2457" i="4"/>
  <c r="F2457" i="4"/>
  <c r="I2457" i="4"/>
  <c r="M2457" i="4"/>
  <c r="O2457" i="4"/>
  <c r="S2457" i="4"/>
  <c r="U2457" i="4"/>
  <c r="V2457" i="4" s="1"/>
  <c r="B2458" i="4"/>
  <c r="F2458" i="4"/>
  <c r="I2458" i="4"/>
  <c r="M2458" i="4"/>
  <c r="O2458" i="4"/>
  <c r="S2458" i="4"/>
  <c r="U2458" i="4"/>
  <c r="V2458" i="4" s="1"/>
  <c r="B2459" i="4"/>
  <c r="F2459" i="4"/>
  <c r="I2459" i="4"/>
  <c r="M2459" i="4"/>
  <c r="O2459" i="4"/>
  <c r="S2459" i="4"/>
  <c r="U2459" i="4"/>
  <c r="V2459" i="4" s="1"/>
  <c r="B2460" i="4"/>
  <c r="F2460" i="4"/>
  <c r="I2460" i="4"/>
  <c r="M2460" i="4"/>
  <c r="O2460" i="4"/>
  <c r="S2460" i="4"/>
  <c r="U2460" i="4"/>
  <c r="V2460" i="4" s="1"/>
  <c r="B2461" i="4"/>
  <c r="F2461" i="4"/>
  <c r="I2461" i="4"/>
  <c r="M2461" i="4"/>
  <c r="O2461" i="4"/>
  <c r="S2461" i="4"/>
  <c r="U2461" i="4"/>
  <c r="V2461" i="4" s="1"/>
  <c r="B2462" i="4"/>
  <c r="F2462" i="4"/>
  <c r="I2462" i="4"/>
  <c r="M2462" i="4"/>
  <c r="O2462" i="4"/>
  <c r="S2462" i="4"/>
  <c r="U2462" i="4"/>
  <c r="V2462" i="4" s="1"/>
  <c r="B2463" i="4"/>
  <c r="F2463" i="4"/>
  <c r="I2463" i="4"/>
  <c r="M2463" i="4"/>
  <c r="O2463" i="4"/>
  <c r="S2463" i="4"/>
  <c r="U2463" i="4"/>
  <c r="V2463" i="4" s="1"/>
  <c r="B2464" i="4"/>
  <c r="F2464" i="4"/>
  <c r="I2464" i="4"/>
  <c r="M2464" i="4"/>
  <c r="O2464" i="4"/>
  <c r="S2464" i="4"/>
  <c r="U2464" i="4"/>
  <c r="V2464" i="4" s="1"/>
  <c r="B2465" i="4"/>
  <c r="F2465" i="4"/>
  <c r="I2465" i="4"/>
  <c r="M2465" i="4"/>
  <c r="O2465" i="4"/>
  <c r="S2465" i="4"/>
  <c r="U2465" i="4"/>
  <c r="V2465" i="4" s="1"/>
  <c r="B2466" i="4"/>
  <c r="F2466" i="4"/>
  <c r="I2466" i="4"/>
  <c r="M2466" i="4"/>
  <c r="O2466" i="4"/>
  <c r="S2466" i="4"/>
  <c r="U2466" i="4"/>
  <c r="V2466" i="4" s="1"/>
  <c r="B2467" i="4"/>
  <c r="F2467" i="4"/>
  <c r="I2467" i="4"/>
  <c r="M2467" i="4"/>
  <c r="O2467" i="4"/>
  <c r="S2467" i="4"/>
  <c r="U2467" i="4"/>
  <c r="V2467" i="4" s="1"/>
  <c r="B2468" i="4"/>
  <c r="F2468" i="4"/>
  <c r="I2468" i="4"/>
  <c r="M2468" i="4"/>
  <c r="O2468" i="4"/>
  <c r="S2468" i="4"/>
  <c r="U2468" i="4"/>
  <c r="V2468" i="4" s="1"/>
  <c r="B2469" i="4"/>
  <c r="F2469" i="4"/>
  <c r="I2469" i="4"/>
  <c r="M2469" i="4"/>
  <c r="O2469" i="4"/>
  <c r="S2469" i="4"/>
  <c r="U2469" i="4"/>
  <c r="V2469" i="4" s="1"/>
  <c r="B2470" i="4"/>
  <c r="F2470" i="4"/>
  <c r="I2470" i="4"/>
  <c r="M2470" i="4"/>
  <c r="O2470" i="4"/>
  <c r="S2470" i="4"/>
  <c r="U2470" i="4"/>
  <c r="V2470" i="4" s="1"/>
  <c r="B2471" i="4"/>
  <c r="F2471" i="4"/>
  <c r="I2471" i="4"/>
  <c r="M2471" i="4"/>
  <c r="O2471" i="4"/>
  <c r="S2471" i="4"/>
  <c r="U2471" i="4"/>
  <c r="V2471" i="4" s="1"/>
  <c r="B2472" i="4"/>
  <c r="F2472" i="4"/>
  <c r="I2472" i="4"/>
  <c r="M2472" i="4"/>
  <c r="O2472" i="4"/>
  <c r="S2472" i="4"/>
  <c r="U2472" i="4"/>
  <c r="V2472" i="4" s="1"/>
  <c r="B2473" i="4"/>
  <c r="F2473" i="4"/>
  <c r="I2473" i="4"/>
  <c r="M2473" i="4"/>
  <c r="O2473" i="4"/>
  <c r="S2473" i="4"/>
  <c r="U2473" i="4"/>
  <c r="V2473" i="4" s="1"/>
  <c r="B2474" i="4"/>
  <c r="F2474" i="4"/>
  <c r="I2474" i="4"/>
  <c r="M2474" i="4"/>
  <c r="O2474" i="4"/>
  <c r="S2474" i="4"/>
  <c r="U2474" i="4"/>
  <c r="V2474" i="4" s="1"/>
  <c r="B2475" i="4"/>
  <c r="F2475" i="4"/>
  <c r="I2475" i="4"/>
  <c r="M2475" i="4"/>
  <c r="O2475" i="4"/>
  <c r="S2475" i="4"/>
  <c r="U2475" i="4"/>
  <c r="V2475" i="4" s="1"/>
  <c r="B2476" i="4"/>
  <c r="F2476" i="4"/>
  <c r="I2476" i="4"/>
  <c r="M2476" i="4"/>
  <c r="O2476" i="4"/>
  <c r="S2476" i="4"/>
  <c r="U2476" i="4"/>
  <c r="V2476" i="4" s="1"/>
  <c r="B2477" i="4"/>
  <c r="F2477" i="4"/>
  <c r="I2477" i="4"/>
  <c r="M2477" i="4"/>
  <c r="O2477" i="4"/>
  <c r="S2477" i="4"/>
  <c r="U2477" i="4"/>
  <c r="V2477" i="4" s="1"/>
  <c r="B2478" i="4"/>
  <c r="F2478" i="4"/>
  <c r="I2478" i="4"/>
  <c r="M2478" i="4"/>
  <c r="O2478" i="4"/>
  <c r="S2478" i="4"/>
  <c r="U2478" i="4"/>
  <c r="V2478" i="4" s="1"/>
  <c r="B2479" i="4"/>
  <c r="F2479" i="4"/>
  <c r="I2479" i="4"/>
  <c r="M2479" i="4"/>
  <c r="O2479" i="4"/>
  <c r="S2479" i="4"/>
  <c r="U2479" i="4"/>
  <c r="V2479" i="4" s="1"/>
  <c r="B2480" i="4"/>
  <c r="F2480" i="4"/>
  <c r="I2480" i="4"/>
  <c r="M2480" i="4"/>
  <c r="O2480" i="4"/>
  <c r="S2480" i="4"/>
  <c r="U2480" i="4"/>
  <c r="V2480" i="4" s="1"/>
  <c r="B2481" i="4"/>
  <c r="F2481" i="4"/>
  <c r="I2481" i="4"/>
  <c r="M2481" i="4"/>
  <c r="O2481" i="4"/>
  <c r="S2481" i="4"/>
  <c r="U2481" i="4"/>
  <c r="V2481" i="4" s="1"/>
  <c r="B2482" i="4"/>
  <c r="F2482" i="4"/>
  <c r="I2482" i="4"/>
  <c r="M2482" i="4"/>
  <c r="O2482" i="4"/>
  <c r="S2482" i="4"/>
  <c r="U2482" i="4"/>
  <c r="V2482" i="4" s="1"/>
  <c r="B2483" i="4"/>
  <c r="F2483" i="4"/>
  <c r="I2483" i="4"/>
  <c r="M2483" i="4"/>
  <c r="O2483" i="4"/>
  <c r="S2483" i="4"/>
  <c r="U2483" i="4"/>
  <c r="V2483" i="4" s="1"/>
  <c r="B2484" i="4"/>
  <c r="F2484" i="4"/>
  <c r="I2484" i="4"/>
  <c r="M2484" i="4"/>
  <c r="O2484" i="4"/>
  <c r="S2484" i="4"/>
  <c r="U2484" i="4"/>
  <c r="V2484" i="4" s="1"/>
  <c r="B2485" i="4"/>
  <c r="F2485" i="4"/>
  <c r="I2485" i="4"/>
  <c r="M2485" i="4"/>
  <c r="O2485" i="4"/>
  <c r="S2485" i="4"/>
  <c r="U2485" i="4"/>
  <c r="V2485" i="4" s="1"/>
  <c r="B2486" i="4"/>
  <c r="F2486" i="4"/>
  <c r="I2486" i="4"/>
  <c r="M2486" i="4"/>
  <c r="O2486" i="4"/>
  <c r="S2486" i="4"/>
  <c r="U2486" i="4"/>
  <c r="V2486" i="4" s="1"/>
  <c r="B2487" i="4"/>
  <c r="F2487" i="4"/>
  <c r="I2487" i="4"/>
  <c r="M2487" i="4"/>
  <c r="O2487" i="4"/>
  <c r="S2487" i="4"/>
  <c r="U2487" i="4"/>
  <c r="V2487" i="4" s="1"/>
  <c r="B2488" i="4"/>
  <c r="F2488" i="4"/>
  <c r="I2488" i="4"/>
  <c r="M2488" i="4"/>
  <c r="O2488" i="4"/>
  <c r="S2488" i="4"/>
  <c r="U2488" i="4"/>
  <c r="V2488" i="4" s="1"/>
  <c r="B2489" i="4"/>
  <c r="F2489" i="4"/>
  <c r="I2489" i="4"/>
  <c r="M2489" i="4"/>
  <c r="O2489" i="4"/>
  <c r="S2489" i="4"/>
  <c r="U2489" i="4"/>
  <c r="V2489" i="4" s="1"/>
  <c r="B2490" i="4"/>
  <c r="F2490" i="4"/>
  <c r="I2490" i="4"/>
  <c r="M2490" i="4"/>
  <c r="O2490" i="4"/>
  <c r="S2490" i="4"/>
  <c r="U2490" i="4"/>
  <c r="V2490" i="4" s="1"/>
  <c r="B2491" i="4"/>
  <c r="F2491" i="4"/>
  <c r="I2491" i="4"/>
  <c r="M2491" i="4"/>
  <c r="O2491" i="4"/>
  <c r="S2491" i="4"/>
  <c r="U2491" i="4"/>
  <c r="V2491" i="4" s="1"/>
  <c r="B2492" i="4"/>
  <c r="F2492" i="4"/>
  <c r="I2492" i="4"/>
  <c r="M2492" i="4"/>
  <c r="O2492" i="4"/>
  <c r="S2492" i="4"/>
  <c r="U2492" i="4"/>
  <c r="V2492" i="4" s="1"/>
  <c r="B2493" i="4"/>
  <c r="F2493" i="4"/>
  <c r="I2493" i="4"/>
  <c r="M2493" i="4"/>
  <c r="O2493" i="4"/>
  <c r="S2493" i="4"/>
  <c r="U2493" i="4"/>
  <c r="V2493" i="4" s="1"/>
  <c r="B2494" i="4"/>
  <c r="F2494" i="4"/>
  <c r="I2494" i="4"/>
  <c r="M2494" i="4"/>
  <c r="O2494" i="4"/>
  <c r="S2494" i="4"/>
  <c r="U2494" i="4"/>
  <c r="V2494" i="4" s="1"/>
  <c r="B2495" i="4"/>
  <c r="F2495" i="4"/>
  <c r="I2495" i="4"/>
  <c r="M2495" i="4"/>
  <c r="O2495" i="4"/>
  <c r="S2495" i="4"/>
  <c r="U2495" i="4"/>
  <c r="V2495" i="4" s="1"/>
  <c r="B2496" i="4"/>
  <c r="F2496" i="4"/>
  <c r="I2496" i="4"/>
  <c r="M2496" i="4"/>
  <c r="O2496" i="4"/>
  <c r="S2496" i="4"/>
  <c r="U2496" i="4"/>
  <c r="V2496" i="4" s="1"/>
  <c r="B2497" i="4"/>
  <c r="F2497" i="4"/>
  <c r="I2497" i="4"/>
  <c r="M2497" i="4"/>
  <c r="O2497" i="4"/>
  <c r="S2497" i="4"/>
  <c r="U2497" i="4"/>
  <c r="V2497" i="4" s="1"/>
  <c r="B2498" i="4"/>
  <c r="F2498" i="4"/>
  <c r="I2498" i="4"/>
  <c r="M2498" i="4"/>
  <c r="O2498" i="4"/>
  <c r="S2498" i="4"/>
  <c r="U2498" i="4"/>
  <c r="V2498" i="4" s="1"/>
  <c r="B2499" i="4"/>
  <c r="F2499" i="4"/>
  <c r="I2499" i="4"/>
  <c r="M2499" i="4"/>
  <c r="O2499" i="4"/>
  <c r="S2499" i="4"/>
  <c r="U2499" i="4"/>
  <c r="V2499" i="4" s="1"/>
  <c r="B2500" i="4"/>
  <c r="F2500" i="4"/>
  <c r="I2500" i="4"/>
  <c r="M2500" i="4"/>
  <c r="O2500" i="4"/>
  <c r="S2500" i="4"/>
  <c r="U2500" i="4"/>
  <c r="V2500" i="4" s="1"/>
  <c r="B2501" i="4"/>
  <c r="F2501" i="4"/>
  <c r="I2501" i="4"/>
  <c r="M2501" i="4"/>
  <c r="O2501" i="4"/>
  <c r="S2501" i="4"/>
  <c r="U2501" i="4"/>
  <c r="V2501" i="4" s="1"/>
  <c r="B2502" i="4"/>
  <c r="F2502" i="4"/>
  <c r="I2502" i="4"/>
  <c r="M2502" i="4"/>
  <c r="O2502" i="4"/>
  <c r="S2502" i="4"/>
  <c r="U2502" i="4"/>
  <c r="V2502" i="4" s="1"/>
  <c r="B2503" i="4"/>
  <c r="F2503" i="4"/>
  <c r="I2503" i="4"/>
  <c r="M2503" i="4"/>
  <c r="O2503" i="4"/>
  <c r="S2503" i="4"/>
  <c r="U2503" i="4"/>
  <c r="V2503" i="4" s="1"/>
  <c r="B2504" i="4"/>
  <c r="F2504" i="4"/>
  <c r="I2504" i="4"/>
  <c r="M2504" i="4"/>
  <c r="O2504" i="4"/>
  <c r="S2504" i="4"/>
  <c r="U2504" i="4"/>
  <c r="V2504" i="4" s="1"/>
  <c r="B2505" i="4"/>
  <c r="F2505" i="4"/>
  <c r="I2505" i="4"/>
  <c r="M2505" i="4"/>
  <c r="O2505" i="4"/>
  <c r="S2505" i="4"/>
  <c r="U2505" i="4"/>
  <c r="V2505" i="4" s="1"/>
  <c r="B2506" i="4"/>
  <c r="F2506" i="4"/>
  <c r="I2506" i="4"/>
  <c r="M2506" i="4"/>
  <c r="O2506" i="4"/>
  <c r="S2506" i="4"/>
  <c r="U2506" i="4"/>
  <c r="V2506" i="4" s="1"/>
  <c r="B2507" i="4"/>
  <c r="F2507" i="4"/>
  <c r="I2507" i="4"/>
  <c r="M2507" i="4"/>
  <c r="O2507" i="4"/>
  <c r="S2507" i="4"/>
  <c r="U2507" i="4"/>
  <c r="V2507" i="4" s="1"/>
  <c r="B2508" i="4"/>
  <c r="F2508" i="4"/>
  <c r="I2508" i="4"/>
  <c r="M2508" i="4"/>
  <c r="O2508" i="4"/>
  <c r="S2508" i="4"/>
  <c r="U2508" i="4"/>
  <c r="V2508" i="4" s="1"/>
  <c r="B2509" i="4"/>
  <c r="F2509" i="4"/>
  <c r="I2509" i="4"/>
  <c r="M2509" i="4"/>
  <c r="O2509" i="4"/>
  <c r="S2509" i="4"/>
  <c r="U2509" i="4"/>
  <c r="V2509" i="4" s="1"/>
  <c r="B2510" i="4"/>
  <c r="F2510" i="4"/>
  <c r="I2510" i="4"/>
  <c r="M2510" i="4"/>
  <c r="O2510" i="4"/>
  <c r="S2510" i="4"/>
  <c r="U2510" i="4"/>
  <c r="V2510" i="4" s="1"/>
  <c r="B2511" i="4"/>
  <c r="F2511" i="4"/>
  <c r="I2511" i="4"/>
  <c r="M2511" i="4"/>
  <c r="O2511" i="4"/>
  <c r="S2511" i="4"/>
  <c r="U2511" i="4"/>
  <c r="V2511" i="4" s="1"/>
  <c r="B2512" i="4"/>
  <c r="F2512" i="4"/>
  <c r="I2512" i="4"/>
  <c r="M2512" i="4"/>
  <c r="O2512" i="4"/>
  <c r="S2512" i="4"/>
  <c r="U2512" i="4"/>
  <c r="V2512" i="4" s="1"/>
  <c r="B2513" i="4"/>
  <c r="F2513" i="4"/>
  <c r="I2513" i="4"/>
  <c r="M2513" i="4"/>
  <c r="O2513" i="4"/>
  <c r="S2513" i="4"/>
  <c r="U2513" i="4"/>
  <c r="V2513" i="4" s="1"/>
  <c r="B2514" i="4"/>
  <c r="F2514" i="4"/>
  <c r="I2514" i="4"/>
  <c r="M2514" i="4"/>
  <c r="O2514" i="4"/>
  <c r="S2514" i="4"/>
  <c r="U2514" i="4"/>
  <c r="V2514" i="4" s="1"/>
  <c r="B2515" i="4"/>
  <c r="F2515" i="4"/>
  <c r="I2515" i="4"/>
  <c r="M2515" i="4"/>
  <c r="O2515" i="4"/>
  <c r="S2515" i="4"/>
  <c r="U2515" i="4"/>
  <c r="V2515" i="4" s="1"/>
  <c r="B2516" i="4"/>
  <c r="F2516" i="4"/>
  <c r="I2516" i="4"/>
  <c r="M2516" i="4"/>
  <c r="O2516" i="4"/>
  <c r="S2516" i="4"/>
  <c r="U2516" i="4"/>
  <c r="V2516" i="4" s="1"/>
  <c r="B2517" i="4"/>
  <c r="F2517" i="4"/>
  <c r="I2517" i="4"/>
  <c r="M2517" i="4"/>
  <c r="O2517" i="4"/>
  <c r="S2517" i="4"/>
  <c r="U2517" i="4"/>
  <c r="V2517" i="4" s="1"/>
  <c r="B2518" i="4"/>
  <c r="F2518" i="4"/>
  <c r="I2518" i="4"/>
  <c r="M2518" i="4"/>
  <c r="O2518" i="4"/>
  <c r="S2518" i="4"/>
  <c r="U2518" i="4"/>
  <c r="V2518" i="4" s="1"/>
  <c r="B2519" i="4"/>
  <c r="F2519" i="4"/>
  <c r="I2519" i="4"/>
  <c r="M2519" i="4"/>
  <c r="O2519" i="4"/>
  <c r="S2519" i="4"/>
  <c r="U2519" i="4"/>
  <c r="V2519" i="4" s="1"/>
  <c r="B2520" i="4"/>
  <c r="F2520" i="4"/>
  <c r="I2520" i="4"/>
  <c r="M2520" i="4"/>
  <c r="O2520" i="4"/>
  <c r="S2520" i="4"/>
  <c r="U2520" i="4"/>
  <c r="V2520" i="4" s="1"/>
  <c r="B2521" i="4"/>
  <c r="F2521" i="4"/>
  <c r="I2521" i="4"/>
  <c r="M2521" i="4"/>
  <c r="O2521" i="4"/>
  <c r="S2521" i="4"/>
  <c r="U2521" i="4"/>
  <c r="V2521" i="4" s="1"/>
  <c r="B2522" i="4"/>
  <c r="F2522" i="4"/>
  <c r="I2522" i="4"/>
  <c r="M2522" i="4"/>
  <c r="O2522" i="4"/>
  <c r="S2522" i="4"/>
  <c r="U2522" i="4"/>
  <c r="V2522" i="4" s="1"/>
  <c r="B2523" i="4"/>
  <c r="F2523" i="4"/>
  <c r="I2523" i="4"/>
  <c r="M2523" i="4"/>
  <c r="O2523" i="4"/>
  <c r="S2523" i="4"/>
  <c r="U2523" i="4"/>
  <c r="V2523" i="4" s="1"/>
  <c r="B2524" i="4"/>
  <c r="F2524" i="4"/>
  <c r="I2524" i="4"/>
  <c r="M2524" i="4"/>
  <c r="O2524" i="4"/>
  <c r="S2524" i="4"/>
  <c r="U2524" i="4"/>
  <c r="V2524" i="4" s="1"/>
  <c r="B2525" i="4"/>
  <c r="F2525" i="4"/>
  <c r="I2525" i="4"/>
  <c r="M2525" i="4"/>
  <c r="O2525" i="4"/>
  <c r="S2525" i="4"/>
  <c r="U2525" i="4"/>
  <c r="V2525" i="4" s="1"/>
  <c r="B2526" i="4"/>
  <c r="F2526" i="4"/>
  <c r="I2526" i="4"/>
  <c r="M2526" i="4"/>
  <c r="O2526" i="4"/>
  <c r="S2526" i="4"/>
  <c r="U2526" i="4"/>
  <c r="V2526" i="4" s="1"/>
  <c r="B2527" i="4"/>
  <c r="F2527" i="4"/>
  <c r="I2527" i="4"/>
  <c r="M2527" i="4"/>
  <c r="O2527" i="4"/>
  <c r="S2527" i="4"/>
  <c r="U2527" i="4"/>
  <c r="V2527" i="4" s="1"/>
  <c r="B2528" i="4"/>
  <c r="F2528" i="4"/>
  <c r="I2528" i="4"/>
  <c r="M2528" i="4"/>
  <c r="O2528" i="4"/>
  <c r="S2528" i="4"/>
  <c r="U2528" i="4"/>
  <c r="V2528" i="4" s="1"/>
  <c r="B2529" i="4"/>
  <c r="F2529" i="4"/>
  <c r="I2529" i="4"/>
  <c r="M2529" i="4"/>
  <c r="O2529" i="4"/>
  <c r="S2529" i="4"/>
  <c r="U2529" i="4"/>
  <c r="V2529" i="4" s="1"/>
  <c r="B2530" i="4"/>
  <c r="F2530" i="4"/>
  <c r="I2530" i="4"/>
  <c r="M2530" i="4"/>
  <c r="O2530" i="4"/>
  <c r="S2530" i="4"/>
  <c r="U2530" i="4"/>
  <c r="V2530" i="4" s="1"/>
  <c r="B2531" i="4"/>
  <c r="F2531" i="4"/>
  <c r="I2531" i="4"/>
  <c r="M2531" i="4"/>
  <c r="O2531" i="4"/>
  <c r="S2531" i="4"/>
  <c r="U2531" i="4"/>
  <c r="V2531" i="4" s="1"/>
  <c r="B2532" i="4"/>
  <c r="F2532" i="4"/>
  <c r="I2532" i="4"/>
  <c r="M2532" i="4"/>
  <c r="O2532" i="4"/>
  <c r="S2532" i="4"/>
  <c r="U2532" i="4"/>
  <c r="V2532" i="4" s="1"/>
  <c r="B2533" i="4"/>
  <c r="F2533" i="4"/>
  <c r="I2533" i="4"/>
  <c r="M2533" i="4"/>
  <c r="O2533" i="4"/>
  <c r="S2533" i="4"/>
  <c r="U2533" i="4"/>
  <c r="V2533" i="4" s="1"/>
  <c r="B2534" i="4"/>
  <c r="F2534" i="4"/>
  <c r="I2534" i="4"/>
  <c r="M2534" i="4"/>
  <c r="O2534" i="4"/>
  <c r="S2534" i="4"/>
  <c r="U2534" i="4"/>
  <c r="V2534" i="4" s="1"/>
  <c r="B2535" i="4"/>
  <c r="F2535" i="4"/>
  <c r="I2535" i="4"/>
  <c r="M2535" i="4"/>
  <c r="O2535" i="4"/>
  <c r="S2535" i="4"/>
  <c r="U2535" i="4"/>
  <c r="V2535" i="4" s="1"/>
  <c r="B2536" i="4"/>
  <c r="F2536" i="4"/>
  <c r="I2536" i="4"/>
  <c r="M2536" i="4"/>
  <c r="O2536" i="4"/>
  <c r="S2536" i="4"/>
  <c r="U2536" i="4"/>
  <c r="V2536" i="4" s="1"/>
  <c r="B2537" i="4"/>
  <c r="F2537" i="4"/>
  <c r="I2537" i="4"/>
  <c r="M2537" i="4"/>
  <c r="O2537" i="4"/>
  <c r="S2537" i="4"/>
  <c r="U2537" i="4"/>
  <c r="V2537" i="4" s="1"/>
  <c r="B2538" i="4"/>
  <c r="F2538" i="4"/>
  <c r="I2538" i="4"/>
  <c r="M2538" i="4"/>
  <c r="O2538" i="4"/>
  <c r="S2538" i="4"/>
  <c r="U2538" i="4"/>
  <c r="V2538" i="4" s="1"/>
  <c r="B2539" i="4"/>
  <c r="F2539" i="4"/>
  <c r="I2539" i="4"/>
  <c r="M2539" i="4"/>
  <c r="O2539" i="4"/>
  <c r="S2539" i="4"/>
  <c r="U2539" i="4"/>
  <c r="V2539" i="4" s="1"/>
  <c r="B2540" i="4"/>
  <c r="F2540" i="4"/>
  <c r="I2540" i="4"/>
  <c r="M2540" i="4"/>
  <c r="O2540" i="4"/>
  <c r="S2540" i="4"/>
  <c r="U2540" i="4"/>
  <c r="V2540" i="4" s="1"/>
  <c r="B2541" i="4"/>
  <c r="F2541" i="4"/>
  <c r="I2541" i="4"/>
  <c r="M2541" i="4"/>
  <c r="O2541" i="4"/>
  <c r="S2541" i="4"/>
  <c r="U2541" i="4"/>
  <c r="V2541" i="4" s="1"/>
  <c r="B2542" i="4"/>
  <c r="F2542" i="4"/>
  <c r="I2542" i="4"/>
  <c r="M2542" i="4"/>
  <c r="O2542" i="4"/>
  <c r="S2542" i="4"/>
  <c r="U2542" i="4"/>
  <c r="V2542" i="4" s="1"/>
  <c r="B2543" i="4"/>
  <c r="F2543" i="4"/>
  <c r="I2543" i="4"/>
  <c r="M2543" i="4"/>
  <c r="O2543" i="4"/>
  <c r="S2543" i="4"/>
  <c r="U2543" i="4"/>
  <c r="V2543" i="4" s="1"/>
  <c r="B2544" i="4"/>
  <c r="F2544" i="4"/>
  <c r="I2544" i="4"/>
  <c r="M2544" i="4"/>
  <c r="O2544" i="4"/>
  <c r="S2544" i="4"/>
  <c r="U2544" i="4"/>
  <c r="V2544" i="4" s="1"/>
  <c r="B2545" i="4"/>
  <c r="F2545" i="4"/>
  <c r="I2545" i="4"/>
  <c r="M2545" i="4"/>
  <c r="O2545" i="4"/>
  <c r="S2545" i="4"/>
  <c r="U2545" i="4"/>
  <c r="V2545" i="4" s="1"/>
  <c r="B2546" i="4"/>
  <c r="F2546" i="4"/>
  <c r="I2546" i="4"/>
  <c r="M2546" i="4"/>
  <c r="O2546" i="4"/>
  <c r="S2546" i="4"/>
  <c r="U2546" i="4"/>
  <c r="V2546" i="4" s="1"/>
  <c r="B2547" i="4"/>
  <c r="F2547" i="4"/>
  <c r="I2547" i="4"/>
  <c r="M2547" i="4"/>
  <c r="O2547" i="4"/>
  <c r="S2547" i="4"/>
  <c r="U2547" i="4"/>
  <c r="V2547" i="4" s="1"/>
  <c r="B2548" i="4"/>
  <c r="F2548" i="4"/>
  <c r="I2548" i="4"/>
  <c r="M2548" i="4"/>
  <c r="O2548" i="4"/>
  <c r="S2548" i="4"/>
  <c r="U2548" i="4"/>
  <c r="V2548" i="4" s="1"/>
  <c r="B2549" i="4"/>
  <c r="F2549" i="4"/>
  <c r="I2549" i="4"/>
  <c r="M2549" i="4"/>
  <c r="O2549" i="4"/>
  <c r="S2549" i="4"/>
  <c r="U2549" i="4"/>
  <c r="V2549" i="4" s="1"/>
  <c r="B2550" i="4"/>
  <c r="F2550" i="4"/>
  <c r="I2550" i="4"/>
  <c r="M2550" i="4"/>
  <c r="O2550" i="4"/>
  <c r="S2550" i="4"/>
  <c r="U2550" i="4"/>
  <c r="V2550" i="4" s="1"/>
  <c r="B2551" i="4"/>
  <c r="F2551" i="4"/>
  <c r="I2551" i="4"/>
  <c r="M2551" i="4"/>
  <c r="O2551" i="4"/>
  <c r="S2551" i="4"/>
  <c r="U2551" i="4"/>
  <c r="V2551" i="4" s="1"/>
  <c r="B2552" i="4"/>
  <c r="F2552" i="4"/>
  <c r="I2552" i="4"/>
  <c r="M2552" i="4"/>
  <c r="O2552" i="4"/>
  <c r="S2552" i="4"/>
  <c r="U2552" i="4"/>
  <c r="V2552" i="4" s="1"/>
  <c r="B2553" i="4"/>
  <c r="F2553" i="4"/>
  <c r="I2553" i="4"/>
  <c r="M2553" i="4"/>
  <c r="O2553" i="4"/>
  <c r="S2553" i="4"/>
  <c r="U2553" i="4"/>
  <c r="V2553" i="4" s="1"/>
  <c r="B2554" i="4"/>
  <c r="F2554" i="4"/>
  <c r="I2554" i="4"/>
  <c r="M2554" i="4"/>
  <c r="O2554" i="4"/>
  <c r="S2554" i="4"/>
  <c r="U2554" i="4"/>
  <c r="V2554" i="4" s="1"/>
  <c r="B2555" i="4"/>
  <c r="F2555" i="4"/>
  <c r="I2555" i="4"/>
  <c r="M2555" i="4"/>
  <c r="O2555" i="4"/>
  <c r="S2555" i="4"/>
  <c r="U2555" i="4"/>
  <c r="V2555" i="4" s="1"/>
  <c r="B2556" i="4"/>
  <c r="F2556" i="4"/>
  <c r="I2556" i="4"/>
  <c r="M2556" i="4"/>
  <c r="O2556" i="4"/>
  <c r="S2556" i="4"/>
  <c r="U2556" i="4"/>
  <c r="V2556" i="4" s="1"/>
  <c r="B2557" i="4"/>
  <c r="F2557" i="4"/>
  <c r="I2557" i="4"/>
  <c r="M2557" i="4"/>
  <c r="O2557" i="4"/>
  <c r="S2557" i="4"/>
  <c r="U2557" i="4"/>
  <c r="V2557" i="4" s="1"/>
  <c r="B2558" i="4"/>
  <c r="F2558" i="4"/>
  <c r="I2558" i="4"/>
  <c r="M2558" i="4"/>
  <c r="O2558" i="4"/>
  <c r="S2558" i="4"/>
  <c r="U2558" i="4"/>
  <c r="V2558" i="4" s="1"/>
  <c r="B2559" i="4"/>
  <c r="F2559" i="4"/>
  <c r="I2559" i="4"/>
  <c r="M2559" i="4"/>
  <c r="O2559" i="4"/>
  <c r="S2559" i="4"/>
  <c r="U2559" i="4"/>
  <c r="V2559" i="4" s="1"/>
  <c r="B2560" i="4"/>
  <c r="F2560" i="4"/>
  <c r="I2560" i="4"/>
  <c r="M2560" i="4"/>
  <c r="O2560" i="4"/>
  <c r="S2560" i="4"/>
  <c r="U2560" i="4"/>
  <c r="V2560" i="4" s="1"/>
  <c r="B2561" i="4"/>
  <c r="F2561" i="4"/>
  <c r="I2561" i="4"/>
  <c r="M2561" i="4"/>
  <c r="O2561" i="4"/>
  <c r="S2561" i="4"/>
  <c r="U2561" i="4"/>
  <c r="V2561" i="4" s="1"/>
  <c r="B2562" i="4"/>
  <c r="F2562" i="4"/>
  <c r="I2562" i="4"/>
  <c r="M2562" i="4"/>
  <c r="O2562" i="4"/>
  <c r="S2562" i="4"/>
  <c r="U2562" i="4"/>
  <c r="V2562" i="4" s="1"/>
  <c r="B2563" i="4"/>
  <c r="F2563" i="4"/>
  <c r="I2563" i="4"/>
  <c r="M2563" i="4"/>
  <c r="O2563" i="4"/>
  <c r="S2563" i="4"/>
  <c r="U2563" i="4"/>
  <c r="V2563" i="4" s="1"/>
  <c r="B2564" i="4"/>
  <c r="F2564" i="4"/>
  <c r="I2564" i="4"/>
  <c r="M2564" i="4"/>
  <c r="O2564" i="4"/>
  <c r="S2564" i="4"/>
  <c r="U2564" i="4"/>
  <c r="V2564" i="4" s="1"/>
  <c r="B2565" i="4"/>
  <c r="F2565" i="4"/>
  <c r="I2565" i="4"/>
  <c r="M2565" i="4"/>
  <c r="O2565" i="4"/>
  <c r="S2565" i="4"/>
  <c r="U2565" i="4"/>
  <c r="V2565" i="4" s="1"/>
  <c r="B2566" i="4"/>
  <c r="F2566" i="4"/>
  <c r="I2566" i="4"/>
  <c r="M2566" i="4"/>
  <c r="O2566" i="4"/>
  <c r="S2566" i="4"/>
  <c r="U2566" i="4"/>
  <c r="V2566" i="4" s="1"/>
  <c r="B2567" i="4"/>
  <c r="F2567" i="4"/>
  <c r="I2567" i="4"/>
  <c r="M2567" i="4"/>
  <c r="O2567" i="4"/>
  <c r="S2567" i="4"/>
  <c r="U2567" i="4"/>
  <c r="V2567" i="4" s="1"/>
  <c r="B2568" i="4"/>
  <c r="F2568" i="4"/>
  <c r="I2568" i="4"/>
  <c r="M2568" i="4"/>
  <c r="O2568" i="4"/>
  <c r="S2568" i="4"/>
  <c r="U2568" i="4"/>
  <c r="V2568" i="4" s="1"/>
  <c r="B2569" i="4"/>
  <c r="F2569" i="4"/>
  <c r="I2569" i="4"/>
  <c r="M2569" i="4"/>
  <c r="O2569" i="4"/>
  <c r="S2569" i="4"/>
  <c r="U2569" i="4"/>
  <c r="V2569" i="4" s="1"/>
  <c r="B2570" i="4"/>
  <c r="F2570" i="4"/>
  <c r="I2570" i="4"/>
  <c r="M2570" i="4"/>
  <c r="O2570" i="4"/>
  <c r="S2570" i="4"/>
  <c r="U2570" i="4"/>
  <c r="V2570" i="4" s="1"/>
  <c r="B2571" i="4"/>
  <c r="F2571" i="4"/>
  <c r="I2571" i="4"/>
  <c r="M2571" i="4"/>
  <c r="O2571" i="4"/>
  <c r="S2571" i="4"/>
  <c r="U2571" i="4"/>
  <c r="V2571" i="4" s="1"/>
  <c r="B2572" i="4"/>
  <c r="F2572" i="4"/>
  <c r="I2572" i="4"/>
  <c r="M2572" i="4"/>
  <c r="O2572" i="4"/>
  <c r="S2572" i="4"/>
  <c r="U2572" i="4"/>
  <c r="V2572" i="4" s="1"/>
  <c r="B2573" i="4"/>
  <c r="F2573" i="4"/>
  <c r="I2573" i="4"/>
  <c r="M2573" i="4"/>
  <c r="O2573" i="4"/>
  <c r="S2573" i="4"/>
  <c r="U2573" i="4"/>
  <c r="V2573" i="4" s="1"/>
  <c r="B2574" i="4"/>
  <c r="F2574" i="4"/>
  <c r="I2574" i="4"/>
  <c r="M2574" i="4"/>
  <c r="O2574" i="4"/>
  <c r="S2574" i="4"/>
  <c r="U2574" i="4"/>
  <c r="V2574" i="4" s="1"/>
  <c r="B2575" i="4"/>
  <c r="F2575" i="4"/>
  <c r="I2575" i="4"/>
  <c r="M2575" i="4"/>
  <c r="O2575" i="4"/>
  <c r="S2575" i="4"/>
  <c r="U2575" i="4"/>
  <c r="V2575" i="4" s="1"/>
  <c r="B2576" i="4"/>
  <c r="F2576" i="4"/>
  <c r="I2576" i="4"/>
  <c r="M2576" i="4"/>
  <c r="O2576" i="4"/>
  <c r="S2576" i="4"/>
  <c r="U2576" i="4"/>
  <c r="V2576" i="4" s="1"/>
  <c r="B2577" i="4"/>
  <c r="F2577" i="4"/>
  <c r="I2577" i="4"/>
  <c r="M2577" i="4"/>
  <c r="O2577" i="4"/>
  <c r="S2577" i="4"/>
  <c r="U2577" i="4"/>
  <c r="V2577" i="4" s="1"/>
  <c r="B2578" i="4"/>
  <c r="F2578" i="4"/>
  <c r="I2578" i="4"/>
  <c r="M2578" i="4"/>
  <c r="O2578" i="4"/>
  <c r="S2578" i="4"/>
  <c r="U2578" i="4"/>
  <c r="V2578" i="4" s="1"/>
  <c r="B2579" i="4"/>
  <c r="F2579" i="4"/>
  <c r="I2579" i="4"/>
  <c r="M2579" i="4"/>
  <c r="O2579" i="4"/>
  <c r="S2579" i="4"/>
  <c r="U2579" i="4"/>
  <c r="V2579" i="4" s="1"/>
  <c r="B2580" i="4"/>
  <c r="F2580" i="4"/>
  <c r="I2580" i="4"/>
  <c r="M2580" i="4"/>
  <c r="O2580" i="4"/>
  <c r="S2580" i="4"/>
  <c r="U2580" i="4"/>
  <c r="V2580" i="4" s="1"/>
  <c r="B2581" i="4"/>
  <c r="F2581" i="4"/>
  <c r="I2581" i="4"/>
  <c r="M2581" i="4"/>
  <c r="O2581" i="4"/>
  <c r="S2581" i="4"/>
  <c r="U2581" i="4"/>
  <c r="V2581" i="4" s="1"/>
  <c r="B2582" i="4"/>
  <c r="F2582" i="4"/>
  <c r="I2582" i="4"/>
  <c r="M2582" i="4"/>
  <c r="O2582" i="4"/>
  <c r="S2582" i="4"/>
  <c r="U2582" i="4"/>
  <c r="V2582" i="4" s="1"/>
  <c r="B2583" i="4"/>
  <c r="F2583" i="4"/>
  <c r="I2583" i="4"/>
  <c r="M2583" i="4"/>
  <c r="O2583" i="4"/>
  <c r="S2583" i="4"/>
  <c r="U2583" i="4"/>
  <c r="V2583" i="4" s="1"/>
  <c r="B2584" i="4"/>
  <c r="F2584" i="4"/>
  <c r="I2584" i="4"/>
  <c r="M2584" i="4"/>
  <c r="O2584" i="4"/>
  <c r="S2584" i="4"/>
  <c r="U2584" i="4"/>
  <c r="V2584" i="4" s="1"/>
  <c r="B2585" i="4"/>
  <c r="F2585" i="4"/>
  <c r="I2585" i="4"/>
  <c r="M2585" i="4"/>
  <c r="O2585" i="4"/>
  <c r="S2585" i="4"/>
  <c r="U2585" i="4"/>
  <c r="V2585" i="4" s="1"/>
  <c r="B2586" i="4"/>
  <c r="F2586" i="4"/>
  <c r="I2586" i="4"/>
  <c r="M2586" i="4"/>
  <c r="O2586" i="4"/>
  <c r="S2586" i="4"/>
  <c r="U2586" i="4"/>
  <c r="V2586" i="4" s="1"/>
  <c r="B2587" i="4"/>
  <c r="F2587" i="4"/>
  <c r="I2587" i="4"/>
  <c r="M2587" i="4"/>
  <c r="O2587" i="4"/>
  <c r="S2587" i="4"/>
  <c r="U2587" i="4"/>
  <c r="V2587" i="4" s="1"/>
  <c r="B2588" i="4"/>
  <c r="F2588" i="4"/>
  <c r="I2588" i="4"/>
  <c r="M2588" i="4"/>
  <c r="O2588" i="4"/>
  <c r="S2588" i="4"/>
  <c r="U2588" i="4"/>
  <c r="V2588" i="4" s="1"/>
  <c r="B2589" i="4"/>
  <c r="F2589" i="4"/>
  <c r="I2589" i="4"/>
  <c r="M2589" i="4"/>
  <c r="O2589" i="4"/>
  <c r="S2589" i="4"/>
  <c r="U2589" i="4"/>
  <c r="V2589" i="4" s="1"/>
  <c r="B2590" i="4"/>
  <c r="F2590" i="4"/>
  <c r="I2590" i="4"/>
  <c r="M2590" i="4"/>
  <c r="O2590" i="4"/>
  <c r="S2590" i="4"/>
  <c r="U2590" i="4"/>
  <c r="V2590" i="4" s="1"/>
  <c r="B2591" i="4"/>
  <c r="F2591" i="4"/>
  <c r="I2591" i="4"/>
  <c r="M2591" i="4"/>
  <c r="O2591" i="4"/>
  <c r="S2591" i="4"/>
  <c r="U2591" i="4"/>
  <c r="V2591" i="4" s="1"/>
  <c r="B2592" i="4"/>
  <c r="F2592" i="4"/>
  <c r="I2592" i="4"/>
  <c r="M2592" i="4"/>
  <c r="O2592" i="4"/>
  <c r="S2592" i="4"/>
  <c r="U2592" i="4"/>
  <c r="V2592" i="4" s="1"/>
  <c r="B2593" i="4"/>
  <c r="F2593" i="4"/>
  <c r="I2593" i="4"/>
  <c r="M2593" i="4"/>
  <c r="O2593" i="4"/>
  <c r="S2593" i="4"/>
  <c r="U2593" i="4"/>
  <c r="V2593" i="4" s="1"/>
  <c r="B2594" i="4"/>
  <c r="F2594" i="4"/>
  <c r="I2594" i="4"/>
  <c r="M2594" i="4"/>
  <c r="O2594" i="4"/>
  <c r="S2594" i="4"/>
  <c r="U2594" i="4"/>
  <c r="V2594" i="4" s="1"/>
  <c r="B2595" i="4"/>
  <c r="F2595" i="4"/>
  <c r="I2595" i="4"/>
  <c r="M2595" i="4"/>
  <c r="O2595" i="4"/>
  <c r="S2595" i="4"/>
  <c r="U2595" i="4"/>
  <c r="V2595" i="4" s="1"/>
  <c r="B2596" i="4"/>
  <c r="F2596" i="4"/>
  <c r="I2596" i="4"/>
  <c r="M2596" i="4"/>
  <c r="O2596" i="4"/>
  <c r="S2596" i="4"/>
  <c r="U2596" i="4"/>
  <c r="V2596" i="4" s="1"/>
  <c r="B2597" i="4"/>
  <c r="F2597" i="4"/>
  <c r="I2597" i="4"/>
  <c r="M2597" i="4"/>
  <c r="O2597" i="4"/>
  <c r="S2597" i="4"/>
  <c r="U2597" i="4"/>
  <c r="V2597" i="4" s="1"/>
  <c r="B2598" i="4"/>
  <c r="F2598" i="4"/>
  <c r="I2598" i="4"/>
  <c r="M2598" i="4"/>
  <c r="O2598" i="4"/>
  <c r="S2598" i="4"/>
  <c r="U2598" i="4"/>
  <c r="V2598" i="4" s="1"/>
  <c r="B2599" i="4"/>
  <c r="F2599" i="4"/>
  <c r="I2599" i="4"/>
  <c r="M2599" i="4"/>
  <c r="O2599" i="4"/>
  <c r="S2599" i="4"/>
  <c r="U2599" i="4"/>
  <c r="V2599" i="4" s="1"/>
  <c r="B2600" i="4"/>
  <c r="F2600" i="4"/>
  <c r="I2600" i="4"/>
  <c r="M2600" i="4"/>
  <c r="O2600" i="4"/>
  <c r="S2600" i="4"/>
  <c r="U2600" i="4"/>
  <c r="V2600" i="4" s="1"/>
  <c r="B2601" i="4"/>
  <c r="F2601" i="4"/>
  <c r="I2601" i="4"/>
  <c r="M2601" i="4"/>
  <c r="O2601" i="4"/>
  <c r="S2601" i="4"/>
  <c r="U2601" i="4"/>
  <c r="V2601" i="4" s="1"/>
  <c r="B2602" i="4"/>
  <c r="F2602" i="4"/>
  <c r="I2602" i="4"/>
  <c r="M2602" i="4"/>
  <c r="O2602" i="4"/>
  <c r="S2602" i="4"/>
  <c r="U2602" i="4"/>
  <c r="V2602" i="4" s="1"/>
  <c r="B2603" i="4"/>
  <c r="F2603" i="4"/>
  <c r="I2603" i="4"/>
  <c r="M2603" i="4"/>
  <c r="O2603" i="4"/>
  <c r="S2603" i="4"/>
  <c r="U2603" i="4"/>
  <c r="V2603" i="4" s="1"/>
  <c r="B2604" i="4"/>
  <c r="F2604" i="4"/>
  <c r="I2604" i="4"/>
  <c r="M2604" i="4"/>
  <c r="O2604" i="4"/>
  <c r="S2604" i="4"/>
  <c r="U2604" i="4"/>
  <c r="V2604" i="4" s="1"/>
  <c r="B2605" i="4"/>
  <c r="F2605" i="4"/>
  <c r="I2605" i="4"/>
  <c r="M2605" i="4"/>
  <c r="O2605" i="4"/>
  <c r="S2605" i="4"/>
  <c r="U2605" i="4"/>
  <c r="V2605" i="4" s="1"/>
  <c r="B2606" i="4"/>
  <c r="F2606" i="4"/>
  <c r="I2606" i="4"/>
  <c r="M2606" i="4"/>
  <c r="O2606" i="4"/>
  <c r="S2606" i="4"/>
  <c r="U2606" i="4"/>
  <c r="V2606" i="4" s="1"/>
  <c r="B2607" i="4"/>
  <c r="F2607" i="4"/>
  <c r="I2607" i="4"/>
  <c r="M2607" i="4"/>
  <c r="O2607" i="4"/>
  <c r="S2607" i="4"/>
  <c r="U2607" i="4"/>
  <c r="V2607" i="4" s="1"/>
  <c r="B2608" i="4"/>
  <c r="F2608" i="4"/>
  <c r="I2608" i="4"/>
  <c r="M2608" i="4"/>
  <c r="O2608" i="4"/>
  <c r="S2608" i="4"/>
  <c r="U2608" i="4"/>
  <c r="V2608" i="4" s="1"/>
  <c r="B2609" i="4"/>
  <c r="F2609" i="4"/>
  <c r="I2609" i="4"/>
  <c r="M2609" i="4"/>
  <c r="O2609" i="4"/>
  <c r="S2609" i="4"/>
  <c r="U2609" i="4"/>
  <c r="V2609" i="4" s="1"/>
  <c r="B2610" i="4"/>
  <c r="F2610" i="4"/>
  <c r="I2610" i="4"/>
  <c r="M2610" i="4"/>
  <c r="O2610" i="4"/>
  <c r="S2610" i="4"/>
  <c r="U2610" i="4"/>
  <c r="V2610" i="4" s="1"/>
  <c r="B2611" i="4"/>
  <c r="F2611" i="4"/>
  <c r="I2611" i="4"/>
  <c r="M2611" i="4"/>
  <c r="O2611" i="4"/>
  <c r="S2611" i="4"/>
  <c r="U2611" i="4"/>
  <c r="V2611" i="4" s="1"/>
  <c r="B2612" i="4"/>
  <c r="F2612" i="4"/>
  <c r="I2612" i="4"/>
  <c r="M2612" i="4"/>
  <c r="O2612" i="4"/>
  <c r="S2612" i="4"/>
  <c r="U2612" i="4"/>
  <c r="V2612" i="4" s="1"/>
  <c r="B2613" i="4"/>
  <c r="F2613" i="4"/>
  <c r="I2613" i="4"/>
  <c r="M2613" i="4"/>
  <c r="O2613" i="4"/>
  <c r="S2613" i="4"/>
  <c r="U2613" i="4"/>
  <c r="V2613" i="4" s="1"/>
  <c r="B2614" i="4"/>
  <c r="F2614" i="4"/>
  <c r="I2614" i="4"/>
  <c r="M2614" i="4"/>
  <c r="O2614" i="4"/>
  <c r="S2614" i="4"/>
  <c r="U2614" i="4"/>
  <c r="V2614" i="4" s="1"/>
  <c r="B2615" i="4"/>
  <c r="F2615" i="4"/>
  <c r="I2615" i="4"/>
  <c r="M2615" i="4"/>
  <c r="O2615" i="4"/>
  <c r="S2615" i="4"/>
  <c r="U2615" i="4"/>
  <c r="V2615" i="4" s="1"/>
  <c r="B2616" i="4"/>
  <c r="F2616" i="4"/>
  <c r="I2616" i="4"/>
  <c r="M2616" i="4"/>
  <c r="O2616" i="4"/>
  <c r="S2616" i="4"/>
  <c r="U2616" i="4"/>
  <c r="V2616" i="4" s="1"/>
  <c r="B2617" i="4"/>
  <c r="F2617" i="4"/>
  <c r="I2617" i="4"/>
  <c r="M2617" i="4"/>
  <c r="O2617" i="4"/>
  <c r="S2617" i="4"/>
  <c r="U2617" i="4"/>
  <c r="V2617" i="4" s="1"/>
  <c r="B2618" i="4"/>
  <c r="F2618" i="4"/>
  <c r="I2618" i="4"/>
  <c r="M2618" i="4"/>
  <c r="O2618" i="4"/>
  <c r="S2618" i="4"/>
  <c r="U2618" i="4"/>
  <c r="V2618" i="4" s="1"/>
  <c r="B2619" i="4"/>
  <c r="F2619" i="4"/>
  <c r="I2619" i="4"/>
  <c r="M2619" i="4"/>
  <c r="O2619" i="4"/>
  <c r="S2619" i="4"/>
  <c r="U2619" i="4"/>
  <c r="V2619" i="4" s="1"/>
  <c r="B2620" i="4"/>
  <c r="F2620" i="4"/>
  <c r="I2620" i="4"/>
  <c r="M2620" i="4"/>
  <c r="O2620" i="4"/>
  <c r="S2620" i="4"/>
  <c r="U2620" i="4"/>
  <c r="V2620" i="4" s="1"/>
  <c r="B2621" i="4"/>
  <c r="F2621" i="4"/>
  <c r="I2621" i="4"/>
  <c r="M2621" i="4"/>
  <c r="O2621" i="4"/>
  <c r="S2621" i="4"/>
  <c r="U2621" i="4"/>
  <c r="V2621" i="4" s="1"/>
  <c r="B2622" i="4"/>
  <c r="F2622" i="4"/>
  <c r="I2622" i="4"/>
  <c r="M2622" i="4"/>
  <c r="O2622" i="4"/>
  <c r="S2622" i="4"/>
  <c r="U2622" i="4"/>
  <c r="V2622" i="4" s="1"/>
  <c r="B2623" i="4"/>
  <c r="F2623" i="4"/>
  <c r="I2623" i="4"/>
  <c r="M2623" i="4"/>
  <c r="O2623" i="4"/>
  <c r="S2623" i="4"/>
  <c r="U2623" i="4"/>
  <c r="V2623" i="4" s="1"/>
  <c r="B2624" i="4"/>
  <c r="F2624" i="4"/>
  <c r="I2624" i="4"/>
  <c r="M2624" i="4"/>
  <c r="O2624" i="4"/>
  <c r="S2624" i="4"/>
  <c r="U2624" i="4"/>
  <c r="V2624" i="4" s="1"/>
  <c r="B2625" i="4"/>
  <c r="F2625" i="4"/>
  <c r="I2625" i="4"/>
  <c r="M2625" i="4"/>
  <c r="O2625" i="4"/>
  <c r="S2625" i="4"/>
  <c r="U2625" i="4"/>
  <c r="V2625" i="4" s="1"/>
  <c r="B2626" i="4"/>
  <c r="F2626" i="4"/>
  <c r="I2626" i="4"/>
  <c r="M2626" i="4"/>
  <c r="O2626" i="4"/>
  <c r="S2626" i="4"/>
  <c r="U2626" i="4"/>
  <c r="V2626" i="4" s="1"/>
  <c r="B2627" i="4"/>
  <c r="F2627" i="4"/>
  <c r="I2627" i="4"/>
  <c r="M2627" i="4"/>
  <c r="O2627" i="4"/>
  <c r="S2627" i="4"/>
  <c r="U2627" i="4"/>
  <c r="V2627" i="4" s="1"/>
  <c r="B2628" i="4"/>
  <c r="F2628" i="4"/>
  <c r="I2628" i="4"/>
  <c r="M2628" i="4"/>
  <c r="O2628" i="4"/>
  <c r="S2628" i="4"/>
  <c r="U2628" i="4"/>
  <c r="V2628" i="4" s="1"/>
  <c r="B2629" i="4"/>
  <c r="F2629" i="4"/>
  <c r="I2629" i="4"/>
  <c r="M2629" i="4"/>
  <c r="O2629" i="4"/>
  <c r="S2629" i="4"/>
  <c r="U2629" i="4"/>
  <c r="V2629" i="4" s="1"/>
  <c r="B2630" i="4"/>
  <c r="F2630" i="4"/>
  <c r="I2630" i="4"/>
  <c r="M2630" i="4"/>
  <c r="O2630" i="4"/>
  <c r="S2630" i="4"/>
  <c r="U2630" i="4"/>
  <c r="V2630" i="4" s="1"/>
  <c r="B2631" i="4"/>
  <c r="F2631" i="4"/>
  <c r="I2631" i="4"/>
  <c r="M2631" i="4"/>
  <c r="O2631" i="4"/>
  <c r="S2631" i="4"/>
  <c r="U2631" i="4"/>
  <c r="V2631" i="4" s="1"/>
  <c r="B2632" i="4"/>
  <c r="F2632" i="4"/>
  <c r="I2632" i="4"/>
  <c r="M2632" i="4"/>
  <c r="O2632" i="4"/>
  <c r="S2632" i="4"/>
  <c r="U2632" i="4"/>
  <c r="V2632" i="4" s="1"/>
  <c r="B2633" i="4"/>
  <c r="F2633" i="4"/>
  <c r="I2633" i="4"/>
  <c r="M2633" i="4"/>
  <c r="O2633" i="4"/>
  <c r="S2633" i="4"/>
  <c r="U2633" i="4"/>
  <c r="V2633" i="4" s="1"/>
  <c r="B2634" i="4"/>
  <c r="F2634" i="4"/>
  <c r="I2634" i="4"/>
  <c r="M2634" i="4"/>
  <c r="O2634" i="4"/>
  <c r="S2634" i="4"/>
  <c r="U2634" i="4"/>
  <c r="V2634" i="4" s="1"/>
  <c r="B2635" i="4"/>
  <c r="F2635" i="4"/>
  <c r="I2635" i="4"/>
  <c r="M2635" i="4"/>
  <c r="O2635" i="4"/>
  <c r="S2635" i="4"/>
  <c r="U2635" i="4"/>
  <c r="V2635" i="4" s="1"/>
  <c r="B2636" i="4"/>
  <c r="F2636" i="4"/>
  <c r="I2636" i="4"/>
  <c r="M2636" i="4"/>
  <c r="O2636" i="4"/>
  <c r="S2636" i="4"/>
  <c r="U2636" i="4"/>
  <c r="V2636" i="4" s="1"/>
  <c r="B2637" i="4"/>
  <c r="F2637" i="4"/>
  <c r="I2637" i="4"/>
  <c r="M2637" i="4"/>
  <c r="O2637" i="4"/>
  <c r="S2637" i="4"/>
  <c r="U2637" i="4"/>
  <c r="V2637" i="4" s="1"/>
  <c r="B2638" i="4"/>
  <c r="F2638" i="4"/>
  <c r="I2638" i="4"/>
  <c r="M2638" i="4"/>
  <c r="O2638" i="4"/>
  <c r="S2638" i="4"/>
  <c r="U2638" i="4"/>
  <c r="V2638" i="4" s="1"/>
  <c r="B2639" i="4"/>
  <c r="F2639" i="4"/>
  <c r="I2639" i="4"/>
  <c r="M2639" i="4"/>
  <c r="O2639" i="4"/>
  <c r="S2639" i="4"/>
  <c r="U2639" i="4"/>
  <c r="V2639" i="4" s="1"/>
  <c r="B2640" i="4"/>
  <c r="F2640" i="4"/>
  <c r="I2640" i="4"/>
  <c r="M2640" i="4"/>
  <c r="O2640" i="4"/>
  <c r="S2640" i="4"/>
  <c r="U2640" i="4"/>
  <c r="V2640" i="4" s="1"/>
  <c r="B2641" i="4"/>
  <c r="F2641" i="4"/>
  <c r="I2641" i="4"/>
  <c r="M2641" i="4"/>
  <c r="O2641" i="4"/>
  <c r="S2641" i="4"/>
  <c r="U2641" i="4"/>
  <c r="V2641" i="4" s="1"/>
  <c r="B2642" i="4"/>
  <c r="F2642" i="4"/>
  <c r="I2642" i="4"/>
  <c r="M2642" i="4"/>
  <c r="O2642" i="4"/>
  <c r="S2642" i="4"/>
  <c r="U2642" i="4"/>
  <c r="V2642" i="4" s="1"/>
  <c r="B2643" i="4"/>
  <c r="F2643" i="4"/>
  <c r="I2643" i="4"/>
  <c r="M2643" i="4"/>
  <c r="O2643" i="4"/>
  <c r="S2643" i="4"/>
  <c r="U2643" i="4"/>
  <c r="V2643" i="4" s="1"/>
  <c r="B2644" i="4"/>
  <c r="F2644" i="4"/>
  <c r="I2644" i="4"/>
  <c r="M2644" i="4"/>
  <c r="O2644" i="4"/>
  <c r="S2644" i="4"/>
  <c r="U2644" i="4"/>
  <c r="V2644" i="4" s="1"/>
  <c r="B2645" i="4"/>
  <c r="F2645" i="4"/>
  <c r="I2645" i="4"/>
  <c r="M2645" i="4"/>
  <c r="O2645" i="4"/>
  <c r="S2645" i="4"/>
  <c r="U2645" i="4"/>
  <c r="V2645" i="4" s="1"/>
  <c r="B2646" i="4"/>
  <c r="F2646" i="4"/>
  <c r="I2646" i="4"/>
  <c r="M2646" i="4"/>
  <c r="O2646" i="4"/>
  <c r="S2646" i="4"/>
  <c r="U2646" i="4"/>
  <c r="V2646" i="4" s="1"/>
  <c r="B2647" i="4"/>
  <c r="F2647" i="4"/>
  <c r="I2647" i="4"/>
  <c r="M2647" i="4"/>
  <c r="O2647" i="4"/>
  <c r="S2647" i="4"/>
  <c r="U2647" i="4"/>
  <c r="V2647" i="4" s="1"/>
  <c r="B2648" i="4"/>
  <c r="F2648" i="4"/>
  <c r="I2648" i="4"/>
  <c r="M2648" i="4"/>
  <c r="O2648" i="4"/>
  <c r="S2648" i="4"/>
  <c r="U2648" i="4"/>
  <c r="V2648" i="4" s="1"/>
  <c r="B2649" i="4"/>
  <c r="F2649" i="4"/>
  <c r="I2649" i="4"/>
  <c r="M2649" i="4"/>
  <c r="O2649" i="4"/>
  <c r="S2649" i="4"/>
  <c r="U2649" i="4"/>
  <c r="V2649" i="4" s="1"/>
  <c r="B2650" i="4"/>
  <c r="F2650" i="4"/>
  <c r="I2650" i="4"/>
  <c r="M2650" i="4"/>
  <c r="O2650" i="4"/>
  <c r="S2650" i="4"/>
  <c r="U2650" i="4"/>
  <c r="V2650" i="4" s="1"/>
  <c r="B2651" i="4"/>
  <c r="F2651" i="4"/>
  <c r="I2651" i="4"/>
  <c r="M2651" i="4"/>
  <c r="O2651" i="4"/>
  <c r="S2651" i="4"/>
  <c r="U2651" i="4"/>
  <c r="V2651" i="4" s="1"/>
  <c r="B2652" i="4"/>
  <c r="F2652" i="4"/>
  <c r="I2652" i="4"/>
  <c r="M2652" i="4"/>
  <c r="O2652" i="4"/>
  <c r="S2652" i="4"/>
  <c r="U2652" i="4"/>
  <c r="V2652" i="4" s="1"/>
  <c r="B2653" i="4"/>
  <c r="F2653" i="4"/>
  <c r="I2653" i="4"/>
  <c r="M2653" i="4"/>
  <c r="O2653" i="4"/>
  <c r="S2653" i="4"/>
  <c r="U2653" i="4"/>
  <c r="V2653" i="4" s="1"/>
  <c r="B2654" i="4"/>
  <c r="F2654" i="4"/>
  <c r="I2654" i="4"/>
  <c r="M2654" i="4"/>
  <c r="O2654" i="4"/>
  <c r="S2654" i="4"/>
  <c r="U2654" i="4"/>
  <c r="V2654" i="4" s="1"/>
  <c r="B2655" i="4"/>
  <c r="F2655" i="4"/>
  <c r="I2655" i="4"/>
  <c r="M2655" i="4"/>
  <c r="O2655" i="4"/>
  <c r="S2655" i="4"/>
  <c r="U2655" i="4"/>
  <c r="V2655" i="4" s="1"/>
  <c r="B2656" i="4"/>
  <c r="F2656" i="4"/>
  <c r="I2656" i="4"/>
  <c r="M2656" i="4"/>
  <c r="O2656" i="4"/>
  <c r="S2656" i="4"/>
  <c r="U2656" i="4"/>
  <c r="V2656" i="4" s="1"/>
  <c r="B2657" i="4"/>
  <c r="F2657" i="4"/>
  <c r="I2657" i="4"/>
  <c r="M2657" i="4"/>
  <c r="O2657" i="4"/>
  <c r="S2657" i="4"/>
  <c r="U2657" i="4"/>
  <c r="V2657" i="4" s="1"/>
  <c r="B2658" i="4"/>
  <c r="F2658" i="4"/>
  <c r="I2658" i="4"/>
  <c r="M2658" i="4"/>
  <c r="O2658" i="4"/>
  <c r="S2658" i="4"/>
  <c r="U2658" i="4"/>
  <c r="V2658" i="4" s="1"/>
  <c r="B2659" i="4"/>
  <c r="F2659" i="4"/>
  <c r="I2659" i="4"/>
  <c r="M2659" i="4"/>
  <c r="O2659" i="4"/>
  <c r="S2659" i="4"/>
  <c r="U2659" i="4"/>
  <c r="V2659" i="4" s="1"/>
  <c r="B2660" i="4"/>
  <c r="F2660" i="4"/>
  <c r="I2660" i="4"/>
  <c r="M2660" i="4"/>
  <c r="O2660" i="4"/>
  <c r="S2660" i="4"/>
  <c r="U2660" i="4"/>
  <c r="V2660" i="4" s="1"/>
  <c r="B2661" i="4"/>
  <c r="F2661" i="4"/>
  <c r="I2661" i="4"/>
  <c r="M2661" i="4"/>
  <c r="O2661" i="4"/>
  <c r="S2661" i="4"/>
  <c r="U2661" i="4"/>
  <c r="V2661" i="4" s="1"/>
  <c r="B2662" i="4"/>
  <c r="F2662" i="4"/>
  <c r="I2662" i="4"/>
  <c r="M2662" i="4"/>
  <c r="O2662" i="4"/>
  <c r="S2662" i="4"/>
  <c r="U2662" i="4"/>
  <c r="V2662" i="4" s="1"/>
  <c r="B2663" i="4"/>
  <c r="F2663" i="4"/>
  <c r="I2663" i="4"/>
  <c r="M2663" i="4"/>
  <c r="O2663" i="4"/>
  <c r="S2663" i="4"/>
  <c r="U2663" i="4"/>
  <c r="V2663" i="4" s="1"/>
  <c r="B2664" i="4"/>
  <c r="F2664" i="4"/>
  <c r="I2664" i="4"/>
  <c r="M2664" i="4"/>
  <c r="O2664" i="4"/>
  <c r="S2664" i="4"/>
  <c r="U2664" i="4"/>
  <c r="V2664" i="4" s="1"/>
  <c r="B2665" i="4"/>
  <c r="F2665" i="4"/>
  <c r="I2665" i="4"/>
  <c r="M2665" i="4"/>
  <c r="O2665" i="4"/>
  <c r="S2665" i="4"/>
  <c r="U2665" i="4"/>
  <c r="V2665" i="4" s="1"/>
  <c r="B2666" i="4"/>
  <c r="F2666" i="4"/>
  <c r="I2666" i="4"/>
  <c r="M2666" i="4"/>
  <c r="O2666" i="4"/>
  <c r="S2666" i="4"/>
  <c r="U2666" i="4"/>
  <c r="V2666" i="4" s="1"/>
  <c r="B2667" i="4"/>
  <c r="F2667" i="4"/>
  <c r="I2667" i="4"/>
  <c r="M2667" i="4"/>
  <c r="O2667" i="4"/>
  <c r="S2667" i="4"/>
  <c r="U2667" i="4"/>
  <c r="V2667" i="4" s="1"/>
  <c r="B2668" i="4"/>
  <c r="F2668" i="4"/>
  <c r="I2668" i="4"/>
  <c r="M2668" i="4"/>
  <c r="O2668" i="4"/>
  <c r="S2668" i="4"/>
  <c r="U2668" i="4"/>
  <c r="V2668" i="4" s="1"/>
  <c r="B2669" i="4"/>
  <c r="F2669" i="4"/>
  <c r="I2669" i="4"/>
  <c r="M2669" i="4"/>
  <c r="O2669" i="4"/>
  <c r="S2669" i="4"/>
  <c r="U2669" i="4"/>
  <c r="V2669" i="4" s="1"/>
  <c r="B2670" i="4"/>
  <c r="F2670" i="4"/>
  <c r="I2670" i="4"/>
  <c r="M2670" i="4"/>
  <c r="O2670" i="4"/>
  <c r="S2670" i="4"/>
  <c r="U2670" i="4"/>
  <c r="V2670" i="4" s="1"/>
  <c r="B2671" i="4"/>
  <c r="F2671" i="4"/>
  <c r="I2671" i="4"/>
  <c r="M2671" i="4"/>
  <c r="O2671" i="4"/>
  <c r="S2671" i="4"/>
  <c r="U2671" i="4"/>
  <c r="V2671" i="4" s="1"/>
  <c r="B2672" i="4"/>
  <c r="F2672" i="4"/>
  <c r="I2672" i="4"/>
  <c r="M2672" i="4"/>
  <c r="O2672" i="4"/>
  <c r="S2672" i="4"/>
  <c r="U2672" i="4"/>
  <c r="V2672" i="4" s="1"/>
  <c r="B2673" i="4"/>
  <c r="F2673" i="4"/>
  <c r="I2673" i="4"/>
  <c r="M2673" i="4"/>
  <c r="O2673" i="4"/>
  <c r="S2673" i="4"/>
  <c r="U2673" i="4"/>
  <c r="V2673" i="4" s="1"/>
  <c r="B2674" i="4"/>
  <c r="F2674" i="4"/>
  <c r="I2674" i="4"/>
  <c r="M2674" i="4"/>
  <c r="O2674" i="4"/>
  <c r="S2674" i="4"/>
  <c r="U2674" i="4"/>
  <c r="V2674" i="4" s="1"/>
  <c r="B2675" i="4"/>
  <c r="F2675" i="4"/>
  <c r="I2675" i="4"/>
  <c r="M2675" i="4"/>
  <c r="O2675" i="4"/>
  <c r="S2675" i="4"/>
  <c r="U2675" i="4"/>
  <c r="V2675" i="4" s="1"/>
  <c r="B2676" i="4"/>
  <c r="F2676" i="4"/>
  <c r="I2676" i="4"/>
  <c r="M2676" i="4"/>
  <c r="O2676" i="4"/>
  <c r="S2676" i="4"/>
  <c r="U2676" i="4"/>
  <c r="V2676" i="4" s="1"/>
  <c r="B2677" i="4"/>
  <c r="F2677" i="4"/>
  <c r="I2677" i="4"/>
  <c r="M2677" i="4"/>
  <c r="O2677" i="4"/>
  <c r="S2677" i="4"/>
  <c r="U2677" i="4"/>
  <c r="V2677" i="4" s="1"/>
  <c r="B2678" i="4"/>
  <c r="F2678" i="4"/>
  <c r="I2678" i="4"/>
  <c r="M2678" i="4"/>
  <c r="O2678" i="4"/>
  <c r="S2678" i="4"/>
  <c r="U2678" i="4"/>
  <c r="V2678" i="4" s="1"/>
  <c r="B2679" i="4"/>
  <c r="F2679" i="4"/>
  <c r="I2679" i="4"/>
  <c r="M2679" i="4"/>
  <c r="O2679" i="4"/>
  <c r="S2679" i="4"/>
  <c r="U2679" i="4"/>
  <c r="V2679" i="4" s="1"/>
  <c r="B2680" i="4"/>
  <c r="F2680" i="4"/>
  <c r="I2680" i="4"/>
  <c r="M2680" i="4"/>
  <c r="O2680" i="4"/>
  <c r="S2680" i="4"/>
  <c r="U2680" i="4"/>
  <c r="V2680" i="4" s="1"/>
  <c r="B2681" i="4"/>
  <c r="F2681" i="4"/>
  <c r="I2681" i="4"/>
  <c r="M2681" i="4"/>
  <c r="O2681" i="4"/>
  <c r="S2681" i="4"/>
  <c r="U2681" i="4"/>
  <c r="V2681" i="4" s="1"/>
  <c r="B2682" i="4"/>
  <c r="F2682" i="4"/>
  <c r="I2682" i="4"/>
  <c r="M2682" i="4"/>
  <c r="O2682" i="4"/>
  <c r="S2682" i="4"/>
  <c r="U2682" i="4"/>
  <c r="V2682" i="4" s="1"/>
  <c r="B2683" i="4"/>
  <c r="F2683" i="4"/>
  <c r="I2683" i="4"/>
  <c r="M2683" i="4"/>
  <c r="O2683" i="4"/>
  <c r="S2683" i="4"/>
  <c r="U2683" i="4"/>
  <c r="V2683" i="4" s="1"/>
  <c r="B2684" i="4"/>
  <c r="F2684" i="4"/>
  <c r="I2684" i="4"/>
  <c r="M2684" i="4"/>
  <c r="O2684" i="4"/>
  <c r="S2684" i="4"/>
  <c r="U2684" i="4"/>
  <c r="V2684" i="4" s="1"/>
  <c r="B2685" i="4"/>
  <c r="F2685" i="4"/>
  <c r="I2685" i="4"/>
  <c r="M2685" i="4"/>
  <c r="O2685" i="4"/>
  <c r="S2685" i="4"/>
  <c r="U2685" i="4"/>
  <c r="V2685" i="4" s="1"/>
  <c r="B2686" i="4"/>
  <c r="F2686" i="4"/>
  <c r="I2686" i="4"/>
  <c r="M2686" i="4"/>
  <c r="O2686" i="4"/>
  <c r="S2686" i="4"/>
  <c r="U2686" i="4"/>
  <c r="V2686" i="4" s="1"/>
  <c r="B2687" i="4"/>
  <c r="F2687" i="4"/>
  <c r="I2687" i="4"/>
  <c r="M2687" i="4"/>
  <c r="O2687" i="4"/>
  <c r="S2687" i="4"/>
  <c r="U2687" i="4"/>
  <c r="V2687" i="4" s="1"/>
  <c r="B2688" i="4"/>
  <c r="F2688" i="4"/>
  <c r="I2688" i="4"/>
  <c r="M2688" i="4"/>
  <c r="O2688" i="4"/>
  <c r="S2688" i="4"/>
  <c r="U2688" i="4"/>
  <c r="V2688" i="4" s="1"/>
  <c r="B2689" i="4"/>
  <c r="F2689" i="4"/>
  <c r="I2689" i="4"/>
  <c r="M2689" i="4"/>
  <c r="O2689" i="4"/>
  <c r="S2689" i="4"/>
  <c r="U2689" i="4"/>
  <c r="V2689" i="4" s="1"/>
  <c r="B2690" i="4"/>
  <c r="F2690" i="4"/>
  <c r="I2690" i="4"/>
  <c r="M2690" i="4"/>
  <c r="O2690" i="4"/>
  <c r="S2690" i="4"/>
  <c r="U2690" i="4"/>
  <c r="V2690" i="4" s="1"/>
  <c r="B2691" i="4"/>
  <c r="F2691" i="4"/>
  <c r="I2691" i="4"/>
  <c r="M2691" i="4"/>
  <c r="O2691" i="4"/>
  <c r="S2691" i="4"/>
  <c r="U2691" i="4"/>
  <c r="V2691" i="4" s="1"/>
  <c r="B2692" i="4"/>
  <c r="F2692" i="4"/>
  <c r="I2692" i="4"/>
  <c r="M2692" i="4"/>
  <c r="O2692" i="4"/>
  <c r="S2692" i="4"/>
  <c r="U2692" i="4"/>
  <c r="V2692" i="4" s="1"/>
  <c r="B2693" i="4"/>
  <c r="F2693" i="4"/>
  <c r="I2693" i="4"/>
  <c r="M2693" i="4"/>
  <c r="O2693" i="4"/>
  <c r="S2693" i="4"/>
  <c r="U2693" i="4"/>
  <c r="V2693" i="4" s="1"/>
  <c r="B2694" i="4"/>
  <c r="F2694" i="4"/>
  <c r="I2694" i="4"/>
  <c r="M2694" i="4"/>
  <c r="O2694" i="4"/>
  <c r="S2694" i="4"/>
  <c r="U2694" i="4"/>
  <c r="V2694" i="4" s="1"/>
  <c r="B2695" i="4"/>
  <c r="F2695" i="4"/>
  <c r="I2695" i="4"/>
  <c r="M2695" i="4"/>
  <c r="O2695" i="4"/>
  <c r="S2695" i="4"/>
  <c r="U2695" i="4"/>
  <c r="V2695" i="4" s="1"/>
  <c r="B2696" i="4"/>
  <c r="F2696" i="4"/>
  <c r="I2696" i="4"/>
  <c r="M2696" i="4"/>
  <c r="O2696" i="4"/>
  <c r="S2696" i="4"/>
  <c r="U2696" i="4"/>
  <c r="V2696" i="4" s="1"/>
  <c r="B2697" i="4"/>
  <c r="F2697" i="4"/>
  <c r="I2697" i="4"/>
  <c r="M2697" i="4"/>
  <c r="O2697" i="4"/>
  <c r="S2697" i="4"/>
  <c r="U2697" i="4"/>
  <c r="V2697" i="4" s="1"/>
  <c r="B2698" i="4"/>
  <c r="F2698" i="4"/>
  <c r="I2698" i="4"/>
  <c r="M2698" i="4"/>
  <c r="O2698" i="4"/>
  <c r="S2698" i="4"/>
  <c r="U2698" i="4"/>
  <c r="V2698" i="4" s="1"/>
  <c r="B2699" i="4"/>
  <c r="F2699" i="4"/>
  <c r="I2699" i="4"/>
  <c r="M2699" i="4"/>
  <c r="O2699" i="4"/>
  <c r="S2699" i="4"/>
  <c r="U2699" i="4"/>
  <c r="V2699" i="4" s="1"/>
  <c r="B2700" i="4"/>
  <c r="F2700" i="4"/>
  <c r="I2700" i="4"/>
  <c r="M2700" i="4"/>
  <c r="O2700" i="4"/>
  <c r="S2700" i="4"/>
  <c r="U2700" i="4"/>
  <c r="V2700" i="4" s="1"/>
  <c r="B2701" i="4"/>
  <c r="F2701" i="4"/>
  <c r="I2701" i="4"/>
  <c r="M2701" i="4"/>
  <c r="O2701" i="4"/>
  <c r="S2701" i="4"/>
  <c r="U2701" i="4"/>
  <c r="V2701" i="4" s="1"/>
  <c r="B2702" i="4"/>
  <c r="F2702" i="4"/>
  <c r="I2702" i="4"/>
  <c r="M2702" i="4"/>
  <c r="O2702" i="4"/>
  <c r="S2702" i="4"/>
  <c r="U2702" i="4"/>
  <c r="V2702" i="4" s="1"/>
  <c r="B2703" i="4"/>
  <c r="F2703" i="4"/>
  <c r="I2703" i="4"/>
  <c r="M2703" i="4"/>
  <c r="O2703" i="4"/>
  <c r="S2703" i="4"/>
  <c r="U2703" i="4"/>
  <c r="V2703" i="4" s="1"/>
  <c r="B2704" i="4"/>
  <c r="F2704" i="4"/>
  <c r="I2704" i="4"/>
  <c r="M2704" i="4"/>
  <c r="O2704" i="4"/>
  <c r="S2704" i="4"/>
  <c r="U2704" i="4"/>
  <c r="V2704" i="4" s="1"/>
  <c r="B2705" i="4"/>
  <c r="F2705" i="4"/>
  <c r="I2705" i="4"/>
  <c r="M2705" i="4"/>
  <c r="O2705" i="4"/>
  <c r="S2705" i="4"/>
  <c r="U2705" i="4"/>
  <c r="V2705" i="4" s="1"/>
  <c r="B2706" i="4"/>
  <c r="F2706" i="4"/>
  <c r="I2706" i="4"/>
  <c r="M2706" i="4"/>
  <c r="O2706" i="4"/>
  <c r="S2706" i="4"/>
  <c r="U2706" i="4"/>
  <c r="V2706" i="4" s="1"/>
  <c r="B2707" i="4"/>
  <c r="F2707" i="4"/>
  <c r="I2707" i="4"/>
  <c r="M2707" i="4"/>
  <c r="O2707" i="4"/>
  <c r="S2707" i="4"/>
  <c r="U2707" i="4"/>
  <c r="V2707" i="4" s="1"/>
  <c r="B2708" i="4"/>
  <c r="F2708" i="4"/>
  <c r="I2708" i="4"/>
  <c r="M2708" i="4"/>
  <c r="O2708" i="4"/>
  <c r="S2708" i="4"/>
  <c r="U2708" i="4"/>
  <c r="V2708" i="4" s="1"/>
  <c r="B2709" i="4"/>
  <c r="F2709" i="4"/>
  <c r="I2709" i="4"/>
  <c r="M2709" i="4"/>
  <c r="O2709" i="4"/>
  <c r="S2709" i="4"/>
  <c r="U2709" i="4"/>
  <c r="V2709" i="4" s="1"/>
  <c r="B2710" i="4"/>
  <c r="F2710" i="4"/>
  <c r="I2710" i="4"/>
  <c r="M2710" i="4"/>
  <c r="O2710" i="4"/>
  <c r="S2710" i="4"/>
  <c r="U2710" i="4"/>
  <c r="V2710" i="4" s="1"/>
  <c r="B2711" i="4"/>
  <c r="F2711" i="4"/>
  <c r="I2711" i="4"/>
  <c r="M2711" i="4"/>
  <c r="O2711" i="4"/>
  <c r="S2711" i="4"/>
  <c r="U2711" i="4"/>
  <c r="V2711" i="4" s="1"/>
  <c r="B2712" i="4"/>
  <c r="F2712" i="4"/>
  <c r="I2712" i="4"/>
  <c r="M2712" i="4"/>
  <c r="O2712" i="4"/>
  <c r="S2712" i="4"/>
  <c r="U2712" i="4"/>
  <c r="V2712" i="4" s="1"/>
  <c r="B2713" i="4"/>
  <c r="F2713" i="4"/>
  <c r="I2713" i="4"/>
  <c r="M2713" i="4"/>
  <c r="O2713" i="4"/>
  <c r="S2713" i="4"/>
  <c r="U2713" i="4"/>
  <c r="V2713" i="4" s="1"/>
  <c r="B2714" i="4"/>
  <c r="F2714" i="4"/>
  <c r="I2714" i="4"/>
  <c r="M2714" i="4"/>
  <c r="O2714" i="4"/>
  <c r="S2714" i="4"/>
  <c r="U2714" i="4"/>
  <c r="V2714" i="4" s="1"/>
  <c r="B2715" i="4"/>
  <c r="F2715" i="4"/>
  <c r="I2715" i="4"/>
  <c r="M2715" i="4"/>
  <c r="O2715" i="4"/>
  <c r="S2715" i="4"/>
  <c r="U2715" i="4"/>
  <c r="V2715" i="4" s="1"/>
  <c r="B2716" i="4"/>
  <c r="F2716" i="4"/>
  <c r="I2716" i="4"/>
  <c r="M2716" i="4"/>
  <c r="O2716" i="4"/>
  <c r="S2716" i="4"/>
  <c r="U2716" i="4"/>
  <c r="V2716" i="4" s="1"/>
  <c r="B2717" i="4"/>
  <c r="F2717" i="4"/>
  <c r="I2717" i="4"/>
  <c r="M2717" i="4"/>
  <c r="O2717" i="4"/>
  <c r="S2717" i="4"/>
  <c r="U2717" i="4"/>
  <c r="V2717" i="4" s="1"/>
  <c r="B2718" i="4"/>
  <c r="F2718" i="4"/>
  <c r="I2718" i="4"/>
  <c r="M2718" i="4"/>
  <c r="O2718" i="4"/>
  <c r="S2718" i="4"/>
  <c r="U2718" i="4"/>
  <c r="V2718" i="4" s="1"/>
  <c r="B2719" i="4"/>
  <c r="F2719" i="4"/>
  <c r="I2719" i="4"/>
  <c r="M2719" i="4"/>
  <c r="O2719" i="4"/>
  <c r="S2719" i="4"/>
  <c r="U2719" i="4"/>
  <c r="V2719" i="4" s="1"/>
  <c r="B2720" i="4"/>
  <c r="F2720" i="4"/>
  <c r="I2720" i="4"/>
  <c r="M2720" i="4"/>
  <c r="O2720" i="4"/>
  <c r="S2720" i="4"/>
  <c r="U2720" i="4"/>
  <c r="V2720" i="4" s="1"/>
  <c r="B2721" i="4"/>
  <c r="F2721" i="4"/>
  <c r="I2721" i="4"/>
  <c r="M2721" i="4"/>
  <c r="O2721" i="4"/>
  <c r="S2721" i="4"/>
  <c r="U2721" i="4"/>
  <c r="V2721" i="4" s="1"/>
  <c r="B2722" i="4"/>
  <c r="F2722" i="4"/>
  <c r="I2722" i="4"/>
  <c r="M2722" i="4"/>
  <c r="O2722" i="4"/>
  <c r="S2722" i="4"/>
  <c r="U2722" i="4"/>
  <c r="V2722" i="4" s="1"/>
  <c r="B2723" i="4"/>
  <c r="F2723" i="4"/>
  <c r="I2723" i="4"/>
  <c r="M2723" i="4"/>
  <c r="O2723" i="4"/>
  <c r="S2723" i="4"/>
  <c r="U2723" i="4"/>
  <c r="V2723" i="4" s="1"/>
  <c r="B2724" i="4"/>
  <c r="F2724" i="4"/>
  <c r="I2724" i="4"/>
  <c r="M2724" i="4"/>
  <c r="O2724" i="4"/>
  <c r="S2724" i="4"/>
  <c r="U2724" i="4"/>
  <c r="V2724" i="4" s="1"/>
  <c r="B2725" i="4"/>
  <c r="F2725" i="4"/>
  <c r="I2725" i="4"/>
  <c r="M2725" i="4"/>
  <c r="O2725" i="4"/>
  <c r="S2725" i="4"/>
  <c r="U2725" i="4"/>
  <c r="V2725" i="4" s="1"/>
  <c r="B2726" i="4"/>
  <c r="F2726" i="4"/>
  <c r="I2726" i="4"/>
  <c r="M2726" i="4"/>
  <c r="O2726" i="4"/>
  <c r="S2726" i="4"/>
  <c r="U2726" i="4"/>
  <c r="V2726" i="4" s="1"/>
  <c r="B2727" i="4"/>
  <c r="F2727" i="4"/>
  <c r="I2727" i="4"/>
  <c r="M2727" i="4"/>
  <c r="O2727" i="4"/>
  <c r="S2727" i="4"/>
  <c r="U2727" i="4"/>
  <c r="V2727" i="4" s="1"/>
  <c r="B2728" i="4"/>
  <c r="F2728" i="4"/>
  <c r="I2728" i="4"/>
  <c r="M2728" i="4"/>
  <c r="O2728" i="4"/>
  <c r="S2728" i="4"/>
  <c r="U2728" i="4"/>
  <c r="V2728" i="4" s="1"/>
  <c r="B2729" i="4"/>
  <c r="F2729" i="4"/>
  <c r="I2729" i="4"/>
  <c r="M2729" i="4"/>
  <c r="O2729" i="4"/>
  <c r="S2729" i="4"/>
  <c r="U2729" i="4"/>
  <c r="V2729" i="4" s="1"/>
  <c r="B2730" i="4"/>
  <c r="F2730" i="4"/>
  <c r="I2730" i="4"/>
  <c r="M2730" i="4"/>
  <c r="O2730" i="4"/>
  <c r="S2730" i="4"/>
  <c r="U2730" i="4"/>
  <c r="V2730" i="4" s="1"/>
  <c r="B2731" i="4"/>
  <c r="F2731" i="4"/>
  <c r="I2731" i="4"/>
  <c r="M2731" i="4"/>
  <c r="O2731" i="4"/>
  <c r="S2731" i="4"/>
  <c r="U2731" i="4"/>
  <c r="V2731" i="4" s="1"/>
  <c r="B2732" i="4"/>
  <c r="F2732" i="4"/>
  <c r="I2732" i="4"/>
  <c r="M2732" i="4"/>
  <c r="O2732" i="4"/>
  <c r="S2732" i="4"/>
  <c r="U2732" i="4"/>
  <c r="V2732" i="4" s="1"/>
  <c r="B2733" i="4"/>
  <c r="F2733" i="4"/>
  <c r="I2733" i="4"/>
  <c r="M2733" i="4"/>
  <c r="O2733" i="4"/>
  <c r="S2733" i="4"/>
  <c r="U2733" i="4"/>
  <c r="V2733" i="4" s="1"/>
  <c r="B2734" i="4"/>
  <c r="F2734" i="4"/>
  <c r="I2734" i="4"/>
  <c r="M2734" i="4"/>
  <c r="O2734" i="4"/>
  <c r="S2734" i="4"/>
  <c r="U2734" i="4"/>
  <c r="V2734" i="4" s="1"/>
  <c r="B2735" i="4"/>
  <c r="F2735" i="4"/>
  <c r="I2735" i="4"/>
  <c r="M2735" i="4"/>
  <c r="O2735" i="4"/>
  <c r="S2735" i="4"/>
  <c r="U2735" i="4"/>
  <c r="V2735" i="4" s="1"/>
  <c r="B2736" i="4"/>
  <c r="F2736" i="4"/>
  <c r="I2736" i="4"/>
  <c r="M2736" i="4"/>
  <c r="O2736" i="4"/>
  <c r="S2736" i="4"/>
  <c r="U2736" i="4"/>
  <c r="V2736" i="4" s="1"/>
  <c r="B2737" i="4"/>
  <c r="F2737" i="4"/>
  <c r="I2737" i="4"/>
  <c r="M2737" i="4"/>
  <c r="O2737" i="4"/>
  <c r="S2737" i="4"/>
  <c r="U2737" i="4"/>
  <c r="V2737" i="4" s="1"/>
  <c r="B2738" i="4"/>
  <c r="F2738" i="4"/>
  <c r="I2738" i="4"/>
  <c r="M2738" i="4"/>
  <c r="O2738" i="4"/>
  <c r="S2738" i="4"/>
  <c r="U2738" i="4"/>
  <c r="V2738" i="4" s="1"/>
  <c r="B2739" i="4"/>
  <c r="F2739" i="4"/>
  <c r="I2739" i="4"/>
  <c r="M2739" i="4"/>
  <c r="O2739" i="4"/>
  <c r="S2739" i="4"/>
  <c r="U2739" i="4"/>
  <c r="V2739" i="4" s="1"/>
  <c r="B2740" i="4"/>
  <c r="F2740" i="4"/>
  <c r="I2740" i="4"/>
  <c r="M2740" i="4"/>
  <c r="O2740" i="4"/>
  <c r="S2740" i="4"/>
  <c r="U2740" i="4"/>
  <c r="V2740" i="4" s="1"/>
  <c r="B2741" i="4"/>
  <c r="F2741" i="4"/>
  <c r="I2741" i="4"/>
  <c r="M2741" i="4"/>
  <c r="O2741" i="4"/>
  <c r="S2741" i="4"/>
  <c r="U2741" i="4"/>
  <c r="V2741" i="4" s="1"/>
  <c r="B2742" i="4"/>
  <c r="F2742" i="4"/>
  <c r="I2742" i="4"/>
  <c r="M2742" i="4"/>
  <c r="O2742" i="4"/>
  <c r="S2742" i="4"/>
  <c r="U2742" i="4"/>
  <c r="V2742" i="4" s="1"/>
  <c r="B2743" i="4"/>
  <c r="F2743" i="4"/>
  <c r="I2743" i="4"/>
  <c r="M2743" i="4"/>
  <c r="O2743" i="4"/>
  <c r="S2743" i="4"/>
  <c r="U2743" i="4"/>
  <c r="V2743" i="4" s="1"/>
  <c r="B2744" i="4"/>
  <c r="F2744" i="4"/>
  <c r="I2744" i="4"/>
  <c r="M2744" i="4"/>
  <c r="O2744" i="4"/>
  <c r="S2744" i="4"/>
  <c r="U2744" i="4"/>
  <c r="V2744" i="4" s="1"/>
  <c r="B2745" i="4"/>
  <c r="F2745" i="4"/>
  <c r="I2745" i="4"/>
  <c r="M2745" i="4"/>
  <c r="O2745" i="4"/>
  <c r="S2745" i="4"/>
  <c r="U2745" i="4"/>
  <c r="V2745" i="4" s="1"/>
  <c r="B2746" i="4"/>
  <c r="F2746" i="4"/>
  <c r="I2746" i="4"/>
  <c r="M2746" i="4"/>
  <c r="O2746" i="4"/>
  <c r="S2746" i="4"/>
  <c r="U2746" i="4"/>
  <c r="V2746" i="4" s="1"/>
  <c r="B2747" i="4"/>
  <c r="F2747" i="4"/>
  <c r="I2747" i="4"/>
  <c r="M2747" i="4"/>
  <c r="O2747" i="4"/>
  <c r="S2747" i="4"/>
  <c r="U2747" i="4"/>
  <c r="V2747" i="4" s="1"/>
  <c r="B2748" i="4"/>
  <c r="F2748" i="4"/>
  <c r="I2748" i="4"/>
  <c r="M2748" i="4"/>
  <c r="O2748" i="4"/>
  <c r="S2748" i="4"/>
  <c r="U2748" i="4"/>
  <c r="V2748" i="4" s="1"/>
  <c r="B2749" i="4"/>
  <c r="F2749" i="4"/>
  <c r="I2749" i="4"/>
  <c r="M2749" i="4"/>
  <c r="O2749" i="4"/>
  <c r="S2749" i="4"/>
  <c r="U2749" i="4"/>
  <c r="V2749" i="4" s="1"/>
  <c r="B2750" i="4"/>
  <c r="F2750" i="4"/>
  <c r="I2750" i="4"/>
  <c r="M2750" i="4"/>
  <c r="O2750" i="4"/>
  <c r="S2750" i="4"/>
  <c r="U2750" i="4"/>
  <c r="V2750" i="4" s="1"/>
  <c r="B2751" i="4"/>
  <c r="F2751" i="4"/>
  <c r="I2751" i="4"/>
  <c r="M2751" i="4"/>
  <c r="O2751" i="4"/>
  <c r="S2751" i="4"/>
  <c r="U2751" i="4"/>
  <c r="V2751" i="4" s="1"/>
  <c r="B2752" i="4"/>
  <c r="F2752" i="4"/>
  <c r="I2752" i="4"/>
  <c r="M2752" i="4"/>
  <c r="O2752" i="4"/>
  <c r="S2752" i="4"/>
  <c r="U2752" i="4"/>
  <c r="V2752" i="4" s="1"/>
  <c r="B2753" i="4"/>
  <c r="F2753" i="4"/>
  <c r="I2753" i="4"/>
  <c r="M2753" i="4"/>
  <c r="O2753" i="4"/>
  <c r="S2753" i="4"/>
  <c r="U2753" i="4"/>
  <c r="V2753" i="4" s="1"/>
  <c r="B2754" i="4"/>
  <c r="F2754" i="4"/>
  <c r="I2754" i="4"/>
  <c r="M2754" i="4"/>
  <c r="O2754" i="4"/>
  <c r="S2754" i="4"/>
  <c r="U2754" i="4"/>
  <c r="V2754" i="4" s="1"/>
  <c r="B2755" i="4"/>
  <c r="F2755" i="4"/>
  <c r="I2755" i="4"/>
  <c r="M2755" i="4"/>
  <c r="O2755" i="4"/>
  <c r="S2755" i="4"/>
  <c r="U2755" i="4"/>
  <c r="V2755" i="4" s="1"/>
  <c r="B2756" i="4"/>
  <c r="F2756" i="4"/>
  <c r="I2756" i="4"/>
  <c r="M2756" i="4"/>
  <c r="O2756" i="4"/>
  <c r="S2756" i="4"/>
  <c r="U2756" i="4"/>
  <c r="V2756" i="4" s="1"/>
  <c r="B2757" i="4"/>
  <c r="F2757" i="4"/>
  <c r="I2757" i="4"/>
  <c r="M2757" i="4"/>
  <c r="O2757" i="4"/>
  <c r="S2757" i="4"/>
  <c r="U2757" i="4"/>
  <c r="V2757" i="4" s="1"/>
  <c r="B2758" i="4"/>
  <c r="F2758" i="4"/>
  <c r="I2758" i="4"/>
  <c r="M2758" i="4"/>
  <c r="O2758" i="4"/>
  <c r="S2758" i="4"/>
  <c r="U2758" i="4"/>
  <c r="V2758" i="4" s="1"/>
  <c r="B2759" i="4"/>
  <c r="F2759" i="4"/>
  <c r="I2759" i="4"/>
  <c r="M2759" i="4"/>
  <c r="O2759" i="4"/>
  <c r="S2759" i="4"/>
  <c r="U2759" i="4"/>
  <c r="V2759" i="4" s="1"/>
  <c r="B2760" i="4"/>
  <c r="F2760" i="4"/>
  <c r="I2760" i="4"/>
  <c r="M2760" i="4"/>
  <c r="O2760" i="4"/>
  <c r="S2760" i="4"/>
  <c r="U2760" i="4"/>
  <c r="V2760" i="4" s="1"/>
  <c r="B2761" i="4"/>
  <c r="F2761" i="4"/>
  <c r="I2761" i="4"/>
  <c r="M2761" i="4"/>
  <c r="O2761" i="4"/>
  <c r="S2761" i="4"/>
  <c r="U2761" i="4"/>
  <c r="V2761" i="4" s="1"/>
  <c r="B2762" i="4"/>
  <c r="F2762" i="4"/>
  <c r="I2762" i="4"/>
  <c r="M2762" i="4"/>
  <c r="O2762" i="4"/>
  <c r="S2762" i="4"/>
  <c r="U2762" i="4"/>
  <c r="V2762" i="4" s="1"/>
  <c r="B2763" i="4"/>
  <c r="F2763" i="4"/>
  <c r="I2763" i="4"/>
  <c r="M2763" i="4"/>
  <c r="O2763" i="4"/>
  <c r="S2763" i="4"/>
  <c r="U2763" i="4"/>
  <c r="V2763" i="4" s="1"/>
  <c r="B2764" i="4"/>
  <c r="F2764" i="4"/>
  <c r="I2764" i="4"/>
  <c r="M2764" i="4"/>
  <c r="O2764" i="4"/>
  <c r="S2764" i="4"/>
  <c r="U2764" i="4"/>
  <c r="V2764" i="4" s="1"/>
  <c r="B2765" i="4"/>
  <c r="F2765" i="4"/>
  <c r="I2765" i="4"/>
  <c r="M2765" i="4"/>
  <c r="O2765" i="4"/>
  <c r="S2765" i="4"/>
  <c r="U2765" i="4"/>
  <c r="V2765" i="4" s="1"/>
  <c r="B2766" i="4"/>
  <c r="F2766" i="4"/>
  <c r="I2766" i="4"/>
  <c r="M2766" i="4"/>
  <c r="O2766" i="4"/>
  <c r="S2766" i="4"/>
  <c r="U2766" i="4"/>
  <c r="V2766" i="4" s="1"/>
  <c r="B2767" i="4"/>
  <c r="F2767" i="4"/>
  <c r="I2767" i="4"/>
  <c r="M2767" i="4"/>
  <c r="O2767" i="4"/>
  <c r="S2767" i="4"/>
  <c r="U2767" i="4"/>
  <c r="V2767" i="4" s="1"/>
  <c r="B2768" i="4"/>
  <c r="F2768" i="4"/>
  <c r="I2768" i="4"/>
  <c r="M2768" i="4"/>
  <c r="O2768" i="4"/>
  <c r="S2768" i="4"/>
  <c r="U2768" i="4"/>
  <c r="V2768" i="4" s="1"/>
  <c r="B2769" i="4"/>
  <c r="F2769" i="4"/>
  <c r="I2769" i="4"/>
  <c r="M2769" i="4"/>
  <c r="O2769" i="4"/>
  <c r="S2769" i="4"/>
  <c r="U2769" i="4"/>
  <c r="V2769" i="4" s="1"/>
  <c r="B2770" i="4"/>
  <c r="F2770" i="4"/>
  <c r="I2770" i="4"/>
  <c r="M2770" i="4"/>
  <c r="O2770" i="4"/>
  <c r="S2770" i="4"/>
  <c r="U2770" i="4"/>
  <c r="V2770" i="4" s="1"/>
  <c r="B2771" i="4"/>
  <c r="F2771" i="4"/>
  <c r="I2771" i="4"/>
  <c r="M2771" i="4"/>
  <c r="O2771" i="4"/>
  <c r="S2771" i="4"/>
  <c r="U2771" i="4"/>
  <c r="V2771" i="4" s="1"/>
  <c r="B2772" i="4"/>
  <c r="F2772" i="4"/>
  <c r="I2772" i="4"/>
  <c r="M2772" i="4"/>
  <c r="O2772" i="4"/>
  <c r="S2772" i="4"/>
  <c r="U2772" i="4"/>
  <c r="V2772" i="4" s="1"/>
  <c r="B2773" i="4"/>
  <c r="F2773" i="4"/>
  <c r="I2773" i="4"/>
  <c r="M2773" i="4"/>
  <c r="O2773" i="4"/>
  <c r="S2773" i="4"/>
  <c r="U2773" i="4"/>
  <c r="V2773" i="4" s="1"/>
  <c r="B2774" i="4"/>
  <c r="F2774" i="4"/>
  <c r="I2774" i="4"/>
  <c r="M2774" i="4"/>
  <c r="O2774" i="4"/>
  <c r="S2774" i="4"/>
  <c r="U2774" i="4"/>
  <c r="V2774" i="4" s="1"/>
  <c r="B2775" i="4"/>
  <c r="F2775" i="4"/>
  <c r="I2775" i="4"/>
  <c r="M2775" i="4"/>
  <c r="O2775" i="4"/>
  <c r="S2775" i="4"/>
  <c r="U2775" i="4"/>
  <c r="V2775" i="4" s="1"/>
  <c r="B2776" i="4"/>
  <c r="F2776" i="4"/>
  <c r="I2776" i="4"/>
  <c r="M2776" i="4"/>
  <c r="O2776" i="4"/>
  <c r="S2776" i="4"/>
  <c r="U2776" i="4"/>
  <c r="V2776" i="4" s="1"/>
  <c r="B2777" i="4"/>
  <c r="F2777" i="4"/>
  <c r="I2777" i="4"/>
  <c r="M2777" i="4"/>
  <c r="O2777" i="4"/>
  <c r="S2777" i="4"/>
  <c r="U2777" i="4"/>
  <c r="V2777" i="4" s="1"/>
  <c r="B2778" i="4"/>
  <c r="F2778" i="4"/>
  <c r="I2778" i="4"/>
  <c r="M2778" i="4"/>
  <c r="O2778" i="4"/>
  <c r="S2778" i="4"/>
  <c r="U2778" i="4"/>
  <c r="V2778" i="4" s="1"/>
  <c r="B2779" i="4"/>
  <c r="F2779" i="4"/>
  <c r="I2779" i="4"/>
  <c r="M2779" i="4"/>
  <c r="O2779" i="4"/>
  <c r="S2779" i="4"/>
  <c r="U2779" i="4"/>
  <c r="V2779" i="4" s="1"/>
  <c r="B2780" i="4"/>
  <c r="F2780" i="4"/>
  <c r="I2780" i="4"/>
  <c r="M2780" i="4"/>
  <c r="O2780" i="4"/>
  <c r="S2780" i="4"/>
  <c r="U2780" i="4"/>
  <c r="V2780" i="4" s="1"/>
  <c r="B2781" i="4"/>
  <c r="F2781" i="4"/>
  <c r="I2781" i="4"/>
  <c r="M2781" i="4"/>
  <c r="O2781" i="4"/>
  <c r="S2781" i="4"/>
  <c r="U2781" i="4"/>
  <c r="V2781" i="4" s="1"/>
  <c r="B2782" i="4"/>
  <c r="F2782" i="4"/>
  <c r="I2782" i="4"/>
  <c r="M2782" i="4"/>
  <c r="O2782" i="4"/>
  <c r="S2782" i="4"/>
  <c r="U2782" i="4"/>
  <c r="V2782" i="4" s="1"/>
  <c r="B2783" i="4"/>
  <c r="F2783" i="4"/>
  <c r="I2783" i="4"/>
  <c r="M2783" i="4"/>
  <c r="O2783" i="4"/>
  <c r="S2783" i="4"/>
  <c r="U2783" i="4"/>
  <c r="V2783" i="4" s="1"/>
  <c r="B2784" i="4"/>
  <c r="F2784" i="4"/>
  <c r="I2784" i="4"/>
  <c r="M2784" i="4"/>
  <c r="O2784" i="4"/>
  <c r="S2784" i="4"/>
  <c r="U2784" i="4"/>
  <c r="V2784" i="4" s="1"/>
  <c r="B2785" i="4"/>
  <c r="F2785" i="4"/>
  <c r="I2785" i="4"/>
  <c r="M2785" i="4"/>
  <c r="O2785" i="4"/>
  <c r="S2785" i="4"/>
  <c r="U2785" i="4"/>
  <c r="V2785" i="4" s="1"/>
  <c r="B2786" i="4"/>
  <c r="F2786" i="4"/>
  <c r="I2786" i="4"/>
  <c r="M2786" i="4"/>
  <c r="O2786" i="4"/>
  <c r="S2786" i="4"/>
  <c r="U2786" i="4"/>
  <c r="V2786" i="4" s="1"/>
  <c r="B2787" i="4"/>
  <c r="F2787" i="4"/>
  <c r="I2787" i="4"/>
  <c r="M2787" i="4"/>
  <c r="O2787" i="4"/>
  <c r="S2787" i="4"/>
  <c r="U2787" i="4"/>
  <c r="V2787" i="4" s="1"/>
  <c r="B2788" i="4"/>
  <c r="F2788" i="4"/>
  <c r="I2788" i="4"/>
  <c r="M2788" i="4"/>
  <c r="O2788" i="4"/>
  <c r="S2788" i="4"/>
  <c r="U2788" i="4"/>
  <c r="V2788" i="4" s="1"/>
  <c r="B2789" i="4"/>
  <c r="F2789" i="4"/>
  <c r="I2789" i="4"/>
  <c r="M2789" i="4"/>
  <c r="O2789" i="4"/>
  <c r="S2789" i="4"/>
  <c r="U2789" i="4"/>
  <c r="V2789" i="4" s="1"/>
  <c r="B2790" i="4"/>
  <c r="F2790" i="4"/>
  <c r="I2790" i="4"/>
  <c r="M2790" i="4"/>
  <c r="O2790" i="4"/>
  <c r="S2790" i="4"/>
  <c r="U2790" i="4"/>
  <c r="V2790" i="4" s="1"/>
  <c r="B2791" i="4"/>
  <c r="F2791" i="4"/>
  <c r="I2791" i="4"/>
  <c r="M2791" i="4"/>
  <c r="O2791" i="4"/>
  <c r="S2791" i="4"/>
  <c r="U2791" i="4"/>
  <c r="V2791" i="4" s="1"/>
  <c r="B2792" i="4"/>
  <c r="F2792" i="4"/>
  <c r="I2792" i="4"/>
  <c r="M2792" i="4"/>
  <c r="O2792" i="4"/>
  <c r="S2792" i="4"/>
  <c r="U2792" i="4"/>
  <c r="V2792" i="4" s="1"/>
  <c r="B2793" i="4"/>
  <c r="F2793" i="4"/>
  <c r="I2793" i="4"/>
  <c r="M2793" i="4"/>
  <c r="O2793" i="4"/>
  <c r="S2793" i="4"/>
  <c r="U2793" i="4"/>
  <c r="V2793" i="4" s="1"/>
  <c r="B2794" i="4"/>
  <c r="F2794" i="4"/>
  <c r="I2794" i="4"/>
  <c r="M2794" i="4"/>
  <c r="O2794" i="4"/>
  <c r="S2794" i="4"/>
  <c r="U2794" i="4"/>
  <c r="V2794" i="4" s="1"/>
  <c r="B2795" i="4"/>
  <c r="F2795" i="4"/>
  <c r="I2795" i="4"/>
  <c r="M2795" i="4"/>
  <c r="O2795" i="4"/>
  <c r="S2795" i="4"/>
  <c r="U2795" i="4"/>
  <c r="V2795" i="4" s="1"/>
  <c r="B2796" i="4"/>
  <c r="F2796" i="4"/>
  <c r="I2796" i="4"/>
  <c r="M2796" i="4"/>
  <c r="O2796" i="4"/>
  <c r="S2796" i="4"/>
  <c r="U2796" i="4"/>
  <c r="V2796" i="4" s="1"/>
  <c r="B2797" i="4"/>
  <c r="F2797" i="4"/>
  <c r="I2797" i="4"/>
  <c r="M2797" i="4"/>
  <c r="O2797" i="4"/>
  <c r="S2797" i="4"/>
  <c r="U2797" i="4"/>
  <c r="V2797" i="4" s="1"/>
  <c r="B2798" i="4"/>
  <c r="F2798" i="4"/>
  <c r="I2798" i="4"/>
  <c r="M2798" i="4"/>
  <c r="O2798" i="4"/>
  <c r="S2798" i="4"/>
  <c r="U2798" i="4"/>
  <c r="V2798" i="4" s="1"/>
  <c r="B2799" i="4"/>
  <c r="F2799" i="4"/>
  <c r="I2799" i="4"/>
  <c r="M2799" i="4"/>
  <c r="O2799" i="4"/>
  <c r="S2799" i="4"/>
  <c r="U2799" i="4"/>
  <c r="V2799" i="4" s="1"/>
  <c r="B2800" i="4"/>
  <c r="F2800" i="4"/>
  <c r="I2800" i="4"/>
  <c r="M2800" i="4"/>
  <c r="O2800" i="4"/>
  <c r="S2800" i="4"/>
  <c r="U2800" i="4"/>
  <c r="V2800" i="4" s="1"/>
  <c r="B2801" i="4"/>
  <c r="F2801" i="4"/>
  <c r="I2801" i="4"/>
  <c r="M2801" i="4"/>
  <c r="O2801" i="4"/>
  <c r="S2801" i="4"/>
  <c r="U2801" i="4"/>
  <c r="V2801" i="4" s="1"/>
  <c r="B2802" i="4"/>
  <c r="F2802" i="4"/>
  <c r="I2802" i="4"/>
  <c r="M2802" i="4"/>
  <c r="O2802" i="4"/>
  <c r="S2802" i="4"/>
  <c r="U2802" i="4"/>
  <c r="V2802" i="4" s="1"/>
  <c r="B2803" i="4"/>
  <c r="F2803" i="4"/>
  <c r="I2803" i="4"/>
  <c r="M2803" i="4"/>
  <c r="O2803" i="4"/>
  <c r="S2803" i="4"/>
  <c r="U2803" i="4"/>
  <c r="V2803" i="4" s="1"/>
  <c r="B2804" i="4"/>
  <c r="F2804" i="4"/>
  <c r="I2804" i="4"/>
  <c r="M2804" i="4"/>
  <c r="O2804" i="4"/>
  <c r="S2804" i="4"/>
  <c r="U2804" i="4"/>
  <c r="V2804" i="4" s="1"/>
  <c r="B2805" i="4"/>
  <c r="F2805" i="4"/>
  <c r="I2805" i="4"/>
  <c r="M2805" i="4"/>
  <c r="O2805" i="4"/>
  <c r="S2805" i="4"/>
  <c r="U2805" i="4"/>
  <c r="V2805" i="4" s="1"/>
  <c r="B2806" i="4"/>
  <c r="F2806" i="4"/>
  <c r="I2806" i="4"/>
  <c r="M2806" i="4"/>
  <c r="O2806" i="4"/>
  <c r="S2806" i="4"/>
  <c r="U2806" i="4"/>
  <c r="V2806" i="4" s="1"/>
  <c r="B2807" i="4"/>
  <c r="F2807" i="4"/>
  <c r="I2807" i="4"/>
  <c r="M2807" i="4"/>
  <c r="O2807" i="4"/>
  <c r="S2807" i="4"/>
  <c r="U2807" i="4"/>
  <c r="V2807" i="4" s="1"/>
  <c r="B2808" i="4"/>
  <c r="F2808" i="4"/>
  <c r="I2808" i="4"/>
  <c r="M2808" i="4"/>
  <c r="O2808" i="4"/>
  <c r="S2808" i="4"/>
  <c r="U2808" i="4"/>
  <c r="V2808" i="4" s="1"/>
  <c r="B2809" i="4"/>
  <c r="F2809" i="4"/>
  <c r="I2809" i="4"/>
  <c r="M2809" i="4"/>
  <c r="O2809" i="4"/>
  <c r="S2809" i="4"/>
  <c r="U2809" i="4"/>
  <c r="V2809" i="4" s="1"/>
  <c r="B2810" i="4"/>
  <c r="F2810" i="4"/>
  <c r="I2810" i="4"/>
  <c r="M2810" i="4"/>
  <c r="O2810" i="4"/>
  <c r="S2810" i="4"/>
  <c r="U2810" i="4"/>
  <c r="V2810" i="4" s="1"/>
  <c r="B2811" i="4"/>
  <c r="F2811" i="4"/>
  <c r="I2811" i="4"/>
  <c r="M2811" i="4"/>
  <c r="O2811" i="4"/>
  <c r="S2811" i="4"/>
  <c r="U2811" i="4"/>
  <c r="V2811" i="4" s="1"/>
  <c r="B2812" i="4"/>
  <c r="F2812" i="4"/>
  <c r="I2812" i="4"/>
  <c r="M2812" i="4"/>
  <c r="O2812" i="4"/>
  <c r="S2812" i="4"/>
  <c r="U2812" i="4"/>
  <c r="V2812" i="4" s="1"/>
  <c r="B2813" i="4"/>
  <c r="F2813" i="4"/>
  <c r="I2813" i="4"/>
  <c r="M2813" i="4"/>
  <c r="O2813" i="4"/>
  <c r="S2813" i="4"/>
  <c r="U2813" i="4"/>
  <c r="V2813" i="4" s="1"/>
  <c r="B2814" i="4"/>
  <c r="F2814" i="4"/>
  <c r="I2814" i="4"/>
  <c r="M2814" i="4"/>
  <c r="O2814" i="4"/>
  <c r="S2814" i="4"/>
  <c r="U2814" i="4"/>
  <c r="V2814" i="4" s="1"/>
  <c r="B2815" i="4"/>
  <c r="F2815" i="4"/>
  <c r="I2815" i="4"/>
  <c r="M2815" i="4"/>
  <c r="O2815" i="4"/>
  <c r="S2815" i="4"/>
  <c r="U2815" i="4"/>
  <c r="V2815" i="4" s="1"/>
  <c r="B2816" i="4"/>
  <c r="F2816" i="4"/>
  <c r="I2816" i="4"/>
  <c r="M2816" i="4"/>
  <c r="O2816" i="4"/>
  <c r="S2816" i="4"/>
  <c r="U2816" i="4"/>
  <c r="V2816" i="4" s="1"/>
  <c r="B2817" i="4"/>
  <c r="F2817" i="4"/>
  <c r="I2817" i="4"/>
  <c r="M2817" i="4"/>
  <c r="O2817" i="4"/>
  <c r="S2817" i="4"/>
  <c r="U2817" i="4"/>
  <c r="V2817" i="4" s="1"/>
  <c r="B2818" i="4"/>
  <c r="F2818" i="4"/>
  <c r="I2818" i="4"/>
  <c r="M2818" i="4"/>
  <c r="O2818" i="4"/>
  <c r="S2818" i="4"/>
  <c r="U2818" i="4"/>
  <c r="V2818" i="4" s="1"/>
  <c r="B2819" i="4"/>
  <c r="F2819" i="4"/>
  <c r="I2819" i="4"/>
  <c r="M2819" i="4"/>
  <c r="O2819" i="4"/>
  <c r="S2819" i="4"/>
  <c r="U2819" i="4"/>
  <c r="V2819" i="4" s="1"/>
  <c r="B2820" i="4"/>
  <c r="F2820" i="4"/>
  <c r="I2820" i="4"/>
  <c r="M2820" i="4"/>
  <c r="O2820" i="4"/>
  <c r="S2820" i="4"/>
  <c r="U2820" i="4"/>
  <c r="V2820" i="4" s="1"/>
  <c r="B2821" i="4"/>
  <c r="F2821" i="4"/>
  <c r="I2821" i="4"/>
  <c r="M2821" i="4"/>
  <c r="O2821" i="4"/>
  <c r="S2821" i="4"/>
  <c r="U2821" i="4"/>
  <c r="V2821" i="4" s="1"/>
  <c r="B2822" i="4"/>
  <c r="F2822" i="4"/>
  <c r="I2822" i="4"/>
  <c r="M2822" i="4"/>
  <c r="O2822" i="4"/>
  <c r="S2822" i="4"/>
  <c r="U2822" i="4"/>
  <c r="V2822" i="4" s="1"/>
  <c r="B2823" i="4"/>
  <c r="F2823" i="4"/>
  <c r="I2823" i="4"/>
  <c r="M2823" i="4"/>
  <c r="O2823" i="4"/>
  <c r="S2823" i="4"/>
  <c r="U2823" i="4"/>
  <c r="V2823" i="4" s="1"/>
  <c r="B2824" i="4"/>
  <c r="F2824" i="4"/>
  <c r="I2824" i="4"/>
  <c r="M2824" i="4"/>
  <c r="O2824" i="4"/>
  <c r="S2824" i="4"/>
  <c r="U2824" i="4"/>
  <c r="V2824" i="4" s="1"/>
  <c r="B2825" i="4"/>
  <c r="F2825" i="4"/>
  <c r="I2825" i="4"/>
  <c r="M2825" i="4"/>
  <c r="O2825" i="4"/>
  <c r="S2825" i="4"/>
  <c r="U2825" i="4"/>
  <c r="V2825" i="4" s="1"/>
  <c r="B2826" i="4"/>
  <c r="F2826" i="4"/>
  <c r="I2826" i="4"/>
  <c r="M2826" i="4"/>
  <c r="O2826" i="4"/>
  <c r="S2826" i="4"/>
  <c r="U2826" i="4"/>
  <c r="V2826" i="4" s="1"/>
  <c r="B2827" i="4"/>
  <c r="F2827" i="4"/>
  <c r="I2827" i="4"/>
  <c r="M2827" i="4"/>
  <c r="O2827" i="4"/>
  <c r="S2827" i="4"/>
  <c r="U2827" i="4"/>
  <c r="V2827" i="4" s="1"/>
  <c r="B2828" i="4"/>
  <c r="F2828" i="4"/>
  <c r="I2828" i="4"/>
  <c r="M2828" i="4"/>
  <c r="O2828" i="4"/>
  <c r="S2828" i="4"/>
  <c r="U2828" i="4"/>
  <c r="V2828" i="4" s="1"/>
  <c r="B2829" i="4"/>
  <c r="F2829" i="4"/>
  <c r="I2829" i="4"/>
  <c r="M2829" i="4"/>
  <c r="O2829" i="4"/>
  <c r="S2829" i="4"/>
  <c r="U2829" i="4"/>
  <c r="V2829" i="4" s="1"/>
  <c r="B2830" i="4"/>
  <c r="F2830" i="4"/>
  <c r="I2830" i="4"/>
  <c r="M2830" i="4"/>
  <c r="O2830" i="4"/>
  <c r="S2830" i="4"/>
  <c r="U2830" i="4"/>
  <c r="V2830" i="4" s="1"/>
  <c r="B2831" i="4"/>
  <c r="F2831" i="4"/>
  <c r="I2831" i="4"/>
  <c r="M2831" i="4"/>
  <c r="O2831" i="4"/>
  <c r="S2831" i="4"/>
  <c r="U2831" i="4"/>
  <c r="V2831" i="4" s="1"/>
  <c r="B2832" i="4"/>
  <c r="F2832" i="4"/>
  <c r="I2832" i="4"/>
  <c r="M2832" i="4"/>
  <c r="O2832" i="4"/>
  <c r="S2832" i="4"/>
  <c r="U2832" i="4"/>
  <c r="V2832" i="4" s="1"/>
  <c r="B2833" i="4"/>
  <c r="F2833" i="4"/>
  <c r="I2833" i="4"/>
  <c r="M2833" i="4"/>
  <c r="O2833" i="4"/>
  <c r="S2833" i="4"/>
  <c r="U2833" i="4"/>
  <c r="V2833" i="4" s="1"/>
  <c r="B2834" i="4"/>
  <c r="F2834" i="4"/>
  <c r="I2834" i="4"/>
  <c r="M2834" i="4"/>
  <c r="O2834" i="4"/>
  <c r="S2834" i="4"/>
  <c r="U2834" i="4"/>
  <c r="V2834" i="4" s="1"/>
  <c r="B2835" i="4"/>
  <c r="F2835" i="4"/>
  <c r="I2835" i="4"/>
  <c r="M2835" i="4"/>
  <c r="O2835" i="4"/>
  <c r="S2835" i="4"/>
  <c r="U2835" i="4"/>
  <c r="V2835" i="4" s="1"/>
  <c r="B2836" i="4"/>
  <c r="F2836" i="4"/>
  <c r="I2836" i="4"/>
  <c r="M2836" i="4"/>
  <c r="O2836" i="4"/>
  <c r="S2836" i="4"/>
  <c r="U2836" i="4"/>
  <c r="V2836" i="4" s="1"/>
  <c r="B2837" i="4"/>
  <c r="F2837" i="4"/>
  <c r="I2837" i="4"/>
  <c r="M2837" i="4"/>
  <c r="O2837" i="4"/>
  <c r="S2837" i="4"/>
  <c r="U2837" i="4"/>
  <c r="V2837" i="4" s="1"/>
  <c r="B2838" i="4"/>
  <c r="F2838" i="4"/>
  <c r="I2838" i="4"/>
  <c r="M2838" i="4"/>
  <c r="O2838" i="4"/>
  <c r="S2838" i="4"/>
  <c r="U2838" i="4"/>
  <c r="V2838" i="4" s="1"/>
  <c r="B2839" i="4"/>
  <c r="F2839" i="4"/>
  <c r="I2839" i="4"/>
  <c r="M2839" i="4"/>
  <c r="O2839" i="4"/>
  <c r="S2839" i="4"/>
  <c r="U2839" i="4"/>
  <c r="V2839" i="4" s="1"/>
  <c r="B2840" i="4"/>
  <c r="F2840" i="4"/>
  <c r="I2840" i="4"/>
  <c r="M2840" i="4"/>
  <c r="O2840" i="4"/>
  <c r="S2840" i="4"/>
  <c r="U2840" i="4"/>
  <c r="V2840" i="4" s="1"/>
  <c r="B2841" i="4"/>
  <c r="F2841" i="4"/>
  <c r="I2841" i="4"/>
  <c r="M2841" i="4"/>
  <c r="O2841" i="4"/>
  <c r="S2841" i="4"/>
  <c r="U2841" i="4"/>
  <c r="V2841" i="4" s="1"/>
  <c r="B2842" i="4"/>
  <c r="F2842" i="4"/>
  <c r="I2842" i="4"/>
  <c r="M2842" i="4"/>
  <c r="O2842" i="4"/>
  <c r="S2842" i="4"/>
  <c r="U2842" i="4"/>
  <c r="V2842" i="4" s="1"/>
  <c r="B2843" i="4"/>
  <c r="F2843" i="4"/>
  <c r="I2843" i="4"/>
  <c r="M2843" i="4"/>
  <c r="O2843" i="4"/>
  <c r="S2843" i="4"/>
  <c r="U2843" i="4"/>
  <c r="V2843" i="4" s="1"/>
  <c r="B2844" i="4"/>
  <c r="F2844" i="4"/>
  <c r="I2844" i="4"/>
  <c r="M2844" i="4"/>
  <c r="O2844" i="4"/>
  <c r="S2844" i="4"/>
  <c r="U2844" i="4"/>
  <c r="V2844" i="4" s="1"/>
  <c r="B2845" i="4"/>
  <c r="F2845" i="4"/>
  <c r="I2845" i="4"/>
  <c r="M2845" i="4"/>
  <c r="O2845" i="4"/>
  <c r="S2845" i="4"/>
  <c r="U2845" i="4"/>
  <c r="V2845" i="4" s="1"/>
  <c r="B2846" i="4"/>
  <c r="F2846" i="4"/>
  <c r="I2846" i="4"/>
  <c r="M2846" i="4"/>
  <c r="O2846" i="4"/>
  <c r="S2846" i="4"/>
  <c r="U2846" i="4"/>
  <c r="V2846" i="4" s="1"/>
  <c r="B2847" i="4"/>
  <c r="F2847" i="4"/>
  <c r="I2847" i="4"/>
  <c r="M2847" i="4"/>
  <c r="O2847" i="4"/>
  <c r="S2847" i="4"/>
  <c r="U2847" i="4"/>
  <c r="V2847" i="4" s="1"/>
  <c r="B2848" i="4"/>
  <c r="F2848" i="4"/>
  <c r="I2848" i="4"/>
  <c r="M2848" i="4"/>
  <c r="O2848" i="4"/>
  <c r="S2848" i="4"/>
  <c r="U2848" i="4"/>
  <c r="V2848" i="4" s="1"/>
  <c r="B2849" i="4"/>
  <c r="F2849" i="4"/>
  <c r="I2849" i="4"/>
  <c r="M2849" i="4"/>
  <c r="O2849" i="4"/>
  <c r="S2849" i="4"/>
  <c r="U2849" i="4"/>
  <c r="V2849" i="4" s="1"/>
  <c r="B2850" i="4"/>
  <c r="F2850" i="4"/>
  <c r="I2850" i="4"/>
  <c r="M2850" i="4"/>
  <c r="O2850" i="4"/>
  <c r="S2850" i="4"/>
  <c r="U2850" i="4"/>
  <c r="V2850" i="4" s="1"/>
  <c r="B2851" i="4"/>
  <c r="F2851" i="4"/>
  <c r="I2851" i="4"/>
  <c r="M2851" i="4"/>
  <c r="O2851" i="4"/>
  <c r="S2851" i="4"/>
  <c r="U2851" i="4"/>
  <c r="V2851" i="4" s="1"/>
  <c r="B2852" i="4"/>
  <c r="F2852" i="4"/>
  <c r="I2852" i="4"/>
  <c r="M2852" i="4"/>
  <c r="O2852" i="4"/>
  <c r="S2852" i="4"/>
  <c r="U2852" i="4"/>
  <c r="V2852" i="4" s="1"/>
  <c r="B2853" i="4"/>
  <c r="F2853" i="4"/>
  <c r="I2853" i="4"/>
  <c r="M2853" i="4"/>
  <c r="O2853" i="4"/>
  <c r="S2853" i="4"/>
  <c r="U2853" i="4"/>
  <c r="V2853" i="4" s="1"/>
  <c r="B2854" i="4"/>
  <c r="F2854" i="4"/>
  <c r="I2854" i="4"/>
  <c r="M2854" i="4"/>
  <c r="O2854" i="4"/>
  <c r="S2854" i="4"/>
  <c r="U2854" i="4"/>
  <c r="V2854" i="4" s="1"/>
  <c r="B2855" i="4"/>
  <c r="F2855" i="4"/>
  <c r="I2855" i="4"/>
  <c r="M2855" i="4"/>
  <c r="O2855" i="4"/>
  <c r="S2855" i="4"/>
  <c r="U2855" i="4"/>
  <c r="V2855" i="4" s="1"/>
  <c r="B2856" i="4"/>
  <c r="F2856" i="4"/>
  <c r="I2856" i="4"/>
  <c r="M2856" i="4"/>
  <c r="O2856" i="4"/>
  <c r="S2856" i="4"/>
  <c r="U2856" i="4"/>
  <c r="V2856" i="4" s="1"/>
  <c r="B2857" i="4"/>
  <c r="F2857" i="4"/>
  <c r="I2857" i="4"/>
  <c r="M2857" i="4"/>
  <c r="O2857" i="4"/>
  <c r="S2857" i="4"/>
  <c r="U2857" i="4"/>
  <c r="V2857" i="4" s="1"/>
  <c r="B2858" i="4"/>
  <c r="F2858" i="4"/>
  <c r="I2858" i="4"/>
  <c r="M2858" i="4"/>
  <c r="O2858" i="4"/>
  <c r="S2858" i="4"/>
  <c r="U2858" i="4"/>
  <c r="V2858" i="4" s="1"/>
  <c r="B2859" i="4"/>
  <c r="F2859" i="4"/>
  <c r="I2859" i="4"/>
  <c r="M2859" i="4"/>
  <c r="O2859" i="4"/>
  <c r="S2859" i="4"/>
  <c r="U2859" i="4"/>
  <c r="V2859" i="4" s="1"/>
  <c r="B2860" i="4"/>
  <c r="F2860" i="4"/>
  <c r="I2860" i="4"/>
  <c r="M2860" i="4"/>
  <c r="O2860" i="4"/>
  <c r="S2860" i="4"/>
  <c r="U2860" i="4"/>
  <c r="V2860" i="4" s="1"/>
  <c r="B2861" i="4"/>
  <c r="F2861" i="4"/>
  <c r="I2861" i="4"/>
  <c r="M2861" i="4"/>
  <c r="O2861" i="4"/>
  <c r="S2861" i="4"/>
  <c r="U2861" i="4"/>
  <c r="V2861" i="4" s="1"/>
  <c r="B2862" i="4"/>
  <c r="F2862" i="4"/>
  <c r="I2862" i="4"/>
  <c r="M2862" i="4"/>
  <c r="O2862" i="4"/>
  <c r="S2862" i="4"/>
  <c r="U2862" i="4"/>
  <c r="V2862" i="4" s="1"/>
  <c r="B2863" i="4"/>
  <c r="F2863" i="4"/>
  <c r="I2863" i="4"/>
  <c r="M2863" i="4"/>
  <c r="O2863" i="4"/>
  <c r="S2863" i="4"/>
  <c r="U2863" i="4"/>
  <c r="V2863" i="4" s="1"/>
  <c r="B2864" i="4"/>
  <c r="F2864" i="4"/>
  <c r="I2864" i="4"/>
  <c r="M2864" i="4"/>
  <c r="O2864" i="4"/>
  <c r="S2864" i="4"/>
  <c r="U2864" i="4"/>
  <c r="V2864" i="4" s="1"/>
  <c r="B2865" i="4"/>
  <c r="F2865" i="4"/>
  <c r="I2865" i="4"/>
  <c r="M2865" i="4"/>
  <c r="O2865" i="4"/>
  <c r="S2865" i="4"/>
  <c r="U2865" i="4"/>
  <c r="V2865" i="4" s="1"/>
  <c r="B2866" i="4"/>
  <c r="F2866" i="4"/>
  <c r="I2866" i="4"/>
  <c r="M2866" i="4"/>
  <c r="O2866" i="4"/>
  <c r="S2866" i="4"/>
  <c r="U2866" i="4"/>
  <c r="V2866" i="4" s="1"/>
  <c r="B2867" i="4"/>
  <c r="F2867" i="4"/>
  <c r="I2867" i="4"/>
  <c r="M2867" i="4"/>
  <c r="O2867" i="4"/>
  <c r="S2867" i="4"/>
  <c r="U2867" i="4"/>
  <c r="V2867" i="4" s="1"/>
  <c r="B2868" i="4"/>
  <c r="F2868" i="4"/>
  <c r="I2868" i="4"/>
  <c r="M2868" i="4"/>
  <c r="O2868" i="4"/>
  <c r="S2868" i="4"/>
  <c r="U2868" i="4"/>
  <c r="V2868" i="4" s="1"/>
  <c r="B2869" i="4"/>
  <c r="F2869" i="4"/>
  <c r="I2869" i="4"/>
  <c r="M2869" i="4"/>
  <c r="O2869" i="4"/>
  <c r="S2869" i="4"/>
  <c r="U2869" i="4"/>
  <c r="V2869" i="4" s="1"/>
  <c r="B2870" i="4"/>
  <c r="F2870" i="4"/>
  <c r="I2870" i="4"/>
  <c r="M2870" i="4"/>
  <c r="O2870" i="4"/>
  <c r="S2870" i="4"/>
  <c r="U2870" i="4"/>
  <c r="V2870" i="4" s="1"/>
  <c r="B2871" i="4"/>
  <c r="F2871" i="4"/>
  <c r="I2871" i="4"/>
  <c r="M2871" i="4"/>
  <c r="O2871" i="4"/>
  <c r="S2871" i="4"/>
  <c r="U2871" i="4"/>
  <c r="V2871" i="4" s="1"/>
  <c r="B2872" i="4"/>
  <c r="F2872" i="4"/>
  <c r="I2872" i="4"/>
  <c r="M2872" i="4"/>
  <c r="O2872" i="4"/>
  <c r="S2872" i="4"/>
  <c r="U2872" i="4"/>
  <c r="V2872" i="4" s="1"/>
  <c r="B2873" i="4"/>
  <c r="F2873" i="4"/>
  <c r="I2873" i="4"/>
  <c r="M2873" i="4"/>
  <c r="O2873" i="4"/>
  <c r="S2873" i="4"/>
  <c r="U2873" i="4"/>
  <c r="V2873" i="4" s="1"/>
  <c r="B2874" i="4"/>
  <c r="F2874" i="4"/>
  <c r="I2874" i="4"/>
  <c r="M2874" i="4"/>
  <c r="O2874" i="4"/>
  <c r="S2874" i="4"/>
  <c r="U2874" i="4"/>
  <c r="V2874" i="4" s="1"/>
  <c r="B2875" i="4"/>
  <c r="F2875" i="4"/>
  <c r="I2875" i="4"/>
  <c r="M2875" i="4"/>
  <c r="O2875" i="4"/>
  <c r="S2875" i="4"/>
  <c r="U2875" i="4"/>
  <c r="V2875" i="4" s="1"/>
  <c r="B2876" i="4"/>
  <c r="F2876" i="4"/>
  <c r="I2876" i="4"/>
  <c r="M2876" i="4"/>
  <c r="O2876" i="4"/>
  <c r="S2876" i="4"/>
  <c r="U2876" i="4"/>
  <c r="V2876" i="4" s="1"/>
  <c r="B2877" i="4"/>
  <c r="F2877" i="4"/>
  <c r="I2877" i="4"/>
  <c r="M2877" i="4"/>
  <c r="O2877" i="4"/>
  <c r="S2877" i="4"/>
  <c r="U2877" i="4"/>
  <c r="V2877" i="4" s="1"/>
  <c r="B2878" i="4"/>
  <c r="F2878" i="4"/>
  <c r="I2878" i="4"/>
  <c r="M2878" i="4"/>
  <c r="O2878" i="4"/>
  <c r="S2878" i="4"/>
  <c r="U2878" i="4"/>
  <c r="V2878" i="4" s="1"/>
  <c r="B2879" i="4"/>
  <c r="F2879" i="4"/>
  <c r="I2879" i="4"/>
  <c r="M2879" i="4"/>
  <c r="O2879" i="4"/>
  <c r="S2879" i="4"/>
  <c r="U2879" i="4"/>
  <c r="V2879" i="4" s="1"/>
  <c r="B2880" i="4"/>
  <c r="F2880" i="4"/>
  <c r="I2880" i="4"/>
  <c r="M2880" i="4"/>
  <c r="O2880" i="4"/>
  <c r="S2880" i="4"/>
  <c r="U2880" i="4"/>
  <c r="V2880" i="4" s="1"/>
  <c r="B2881" i="4"/>
  <c r="F2881" i="4"/>
  <c r="I2881" i="4"/>
  <c r="M2881" i="4"/>
  <c r="O2881" i="4"/>
  <c r="S2881" i="4"/>
  <c r="U2881" i="4"/>
  <c r="V2881" i="4" s="1"/>
  <c r="B2882" i="4"/>
  <c r="F2882" i="4"/>
  <c r="I2882" i="4"/>
  <c r="M2882" i="4"/>
  <c r="O2882" i="4"/>
  <c r="S2882" i="4"/>
  <c r="U2882" i="4"/>
  <c r="V2882" i="4" s="1"/>
  <c r="B2883" i="4"/>
  <c r="F2883" i="4"/>
  <c r="I2883" i="4"/>
  <c r="M2883" i="4"/>
  <c r="O2883" i="4"/>
  <c r="S2883" i="4"/>
  <c r="U2883" i="4"/>
  <c r="V2883" i="4" s="1"/>
  <c r="B2884" i="4"/>
  <c r="F2884" i="4"/>
  <c r="I2884" i="4"/>
  <c r="M2884" i="4"/>
  <c r="O2884" i="4"/>
  <c r="S2884" i="4"/>
  <c r="U2884" i="4"/>
  <c r="V2884" i="4" s="1"/>
  <c r="B2885" i="4"/>
  <c r="F2885" i="4"/>
  <c r="I2885" i="4"/>
  <c r="M2885" i="4"/>
  <c r="O2885" i="4"/>
  <c r="S2885" i="4"/>
  <c r="U2885" i="4"/>
  <c r="V2885" i="4" s="1"/>
  <c r="B2886" i="4"/>
  <c r="F2886" i="4"/>
  <c r="I2886" i="4"/>
  <c r="M2886" i="4"/>
  <c r="O2886" i="4"/>
  <c r="S2886" i="4"/>
  <c r="U2886" i="4"/>
  <c r="V2886" i="4" s="1"/>
  <c r="B2887" i="4"/>
  <c r="F2887" i="4"/>
  <c r="I2887" i="4"/>
  <c r="M2887" i="4"/>
  <c r="O2887" i="4"/>
  <c r="S2887" i="4"/>
  <c r="U2887" i="4"/>
  <c r="V2887" i="4" s="1"/>
  <c r="B2888" i="4"/>
  <c r="F2888" i="4"/>
  <c r="I2888" i="4"/>
  <c r="M2888" i="4"/>
  <c r="O2888" i="4"/>
  <c r="S2888" i="4"/>
  <c r="U2888" i="4"/>
  <c r="V2888" i="4" s="1"/>
  <c r="B2889" i="4"/>
  <c r="F2889" i="4"/>
  <c r="I2889" i="4"/>
  <c r="M2889" i="4"/>
  <c r="O2889" i="4"/>
  <c r="S2889" i="4"/>
  <c r="U2889" i="4"/>
  <c r="V2889" i="4" s="1"/>
  <c r="B2890" i="4"/>
  <c r="F2890" i="4"/>
  <c r="I2890" i="4"/>
  <c r="M2890" i="4"/>
  <c r="O2890" i="4"/>
  <c r="S2890" i="4"/>
  <c r="U2890" i="4"/>
  <c r="V2890" i="4" s="1"/>
  <c r="B2891" i="4"/>
  <c r="F2891" i="4"/>
  <c r="I2891" i="4"/>
  <c r="M2891" i="4"/>
  <c r="O2891" i="4"/>
  <c r="S2891" i="4"/>
  <c r="U2891" i="4"/>
  <c r="V2891" i="4" s="1"/>
  <c r="B2892" i="4"/>
  <c r="F2892" i="4"/>
  <c r="I2892" i="4"/>
  <c r="M2892" i="4"/>
  <c r="O2892" i="4"/>
  <c r="S2892" i="4"/>
  <c r="U2892" i="4"/>
  <c r="V2892" i="4" s="1"/>
  <c r="B2893" i="4"/>
  <c r="F2893" i="4"/>
  <c r="I2893" i="4"/>
  <c r="M2893" i="4"/>
  <c r="O2893" i="4"/>
  <c r="S2893" i="4"/>
  <c r="U2893" i="4"/>
  <c r="V2893" i="4" s="1"/>
  <c r="B2894" i="4"/>
  <c r="F2894" i="4"/>
  <c r="I2894" i="4"/>
  <c r="M2894" i="4"/>
  <c r="O2894" i="4"/>
  <c r="S2894" i="4"/>
  <c r="U2894" i="4"/>
  <c r="V2894" i="4" s="1"/>
  <c r="B2895" i="4"/>
  <c r="F2895" i="4"/>
  <c r="I2895" i="4"/>
  <c r="M2895" i="4"/>
  <c r="O2895" i="4"/>
  <c r="S2895" i="4"/>
  <c r="U2895" i="4"/>
  <c r="V2895" i="4" s="1"/>
  <c r="B2896" i="4"/>
  <c r="F2896" i="4"/>
  <c r="I2896" i="4"/>
  <c r="M2896" i="4"/>
  <c r="O2896" i="4"/>
  <c r="S2896" i="4"/>
  <c r="U2896" i="4"/>
  <c r="V2896" i="4" s="1"/>
  <c r="B2897" i="4"/>
  <c r="F2897" i="4"/>
  <c r="I2897" i="4"/>
  <c r="M2897" i="4"/>
  <c r="O2897" i="4"/>
  <c r="S2897" i="4"/>
  <c r="U2897" i="4"/>
  <c r="V2897" i="4" s="1"/>
  <c r="B2898" i="4"/>
  <c r="F2898" i="4"/>
  <c r="I2898" i="4"/>
  <c r="M2898" i="4"/>
  <c r="O2898" i="4"/>
  <c r="S2898" i="4"/>
  <c r="U2898" i="4"/>
  <c r="V2898" i="4" s="1"/>
  <c r="B2899" i="4"/>
  <c r="F2899" i="4"/>
  <c r="I2899" i="4"/>
  <c r="M2899" i="4"/>
  <c r="O2899" i="4"/>
  <c r="S2899" i="4"/>
  <c r="U2899" i="4"/>
  <c r="V2899" i="4" s="1"/>
  <c r="B2900" i="4"/>
  <c r="F2900" i="4"/>
  <c r="I2900" i="4"/>
  <c r="M2900" i="4"/>
  <c r="O2900" i="4"/>
  <c r="S2900" i="4"/>
  <c r="U2900" i="4"/>
  <c r="V2900" i="4" s="1"/>
  <c r="B2901" i="4"/>
  <c r="F2901" i="4"/>
  <c r="I2901" i="4"/>
  <c r="M2901" i="4"/>
  <c r="O2901" i="4"/>
  <c r="S2901" i="4"/>
  <c r="U2901" i="4"/>
  <c r="V2901" i="4" s="1"/>
  <c r="B2902" i="4"/>
  <c r="F2902" i="4"/>
  <c r="I2902" i="4"/>
  <c r="M2902" i="4"/>
  <c r="O2902" i="4"/>
  <c r="S2902" i="4"/>
  <c r="U2902" i="4"/>
  <c r="V2902" i="4" s="1"/>
  <c r="B2903" i="4"/>
  <c r="F2903" i="4"/>
  <c r="I2903" i="4"/>
  <c r="M2903" i="4"/>
  <c r="O2903" i="4"/>
  <c r="S2903" i="4"/>
  <c r="U2903" i="4"/>
  <c r="V2903" i="4" s="1"/>
  <c r="B2904" i="4"/>
  <c r="F2904" i="4"/>
  <c r="I2904" i="4"/>
  <c r="M2904" i="4"/>
  <c r="O2904" i="4"/>
  <c r="S2904" i="4"/>
  <c r="U2904" i="4"/>
  <c r="V2904" i="4" s="1"/>
  <c r="B2905" i="4"/>
  <c r="F2905" i="4"/>
  <c r="I2905" i="4"/>
  <c r="M2905" i="4"/>
  <c r="O2905" i="4"/>
  <c r="S2905" i="4"/>
  <c r="U2905" i="4"/>
  <c r="V2905" i="4" s="1"/>
  <c r="B2906" i="4"/>
  <c r="F2906" i="4"/>
  <c r="I2906" i="4"/>
  <c r="M2906" i="4"/>
  <c r="O2906" i="4"/>
  <c r="S2906" i="4"/>
  <c r="U2906" i="4"/>
  <c r="V2906" i="4" s="1"/>
  <c r="B2907" i="4"/>
  <c r="F2907" i="4"/>
  <c r="I2907" i="4"/>
  <c r="M2907" i="4"/>
  <c r="O2907" i="4"/>
  <c r="S2907" i="4"/>
  <c r="U2907" i="4"/>
  <c r="V2907" i="4" s="1"/>
  <c r="B2908" i="4"/>
  <c r="F2908" i="4"/>
  <c r="I2908" i="4"/>
  <c r="M2908" i="4"/>
  <c r="O2908" i="4"/>
  <c r="S2908" i="4"/>
  <c r="U2908" i="4"/>
  <c r="V2908" i="4" s="1"/>
  <c r="B2909" i="4"/>
  <c r="F2909" i="4"/>
  <c r="I2909" i="4"/>
  <c r="M2909" i="4"/>
  <c r="O2909" i="4"/>
  <c r="S2909" i="4"/>
  <c r="U2909" i="4"/>
  <c r="V2909" i="4" s="1"/>
  <c r="B2910" i="4"/>
  <c r="F2910" i="4"/>
  <c r="I2910" i="4"/>
  <c r="M2910" i="4"/>
  <c r="O2910" i="4"/>
  <c r="S2910" i="4"/>
  <c r="U2910" i="4"/>
  <c r="V2910" i="4" s="1"/>
  <c r="B2911" i="4"/>
  <c r="F2911" i="4"/>
  <c r="I2911" i="4"/>
  <c r="M2911" i="4"/>
  <c r="O2911" i="4"/>
  <c r="S2911" i="4"/>
  <c r="U2911" i="4"/>
  <c r="V2911" i="4" s="1"/>
  <c r="B2912" i="4"/>
  <c r="F2912" i="4"/>
  <c r="I2912" i="4"/>
  <c r="M2912" i="4"/>
  <c r="O2912" i="4"/>
  <c r="S2912" i="4"/>
  <c r="U2912" i="4"/>
  <c r="V2912" i="4" s="1"/>
  <c r="B2913" i="4"/>
  <c r="F2913" i="4"/>
  <c r="I2913" i="4"/>
  <c r="M2913" i="4"/>
  <c r="O2913" i="4"/>
  <c r="S2913" i="4"/>
  <c r="U2913" i="4"/>
  <c r="V2913" i="4" s="1"/>
  <c r="B2914" i="4"/>
  <c r="F2914" i="4"/>
  <c r="I2914" i="4"/>
  <c r="M2914" i="4"/>
  <c r="O2914" i="4"/>
  <c r="S2914" i="4"/>
  <c r="U2914" i="4"/>
  <c r="V2914" i="4" s="1"/>
  <c r="B2915" i="4"/>
  <c r="F2915" i="4"/>
  <c r="I2915" i="4"/>
  <c r="M2915" i="4"/>
  <c r="O2915" i="4"/>
  <c r="S2915" i="4"/>
  <c r="U2915" i="4"/>
  <c r="V2915" i="4" s="1"/>
  <c r="B2916" i="4"/>
  <c r="F2916" i="4"/>
  <c r="I2916" i="4"/>
  <c r="M2916" i="4"/>
  <c r="O2916" i="4"/>
  <c r="S2916" i="4"/>
  <c r="U2916" i="4"/>
  <c r="V2916" i="4" s="1"/>
  <c r="B2917" i="4"/>
  <c r="F2917" i="4"/>
  <c r="I2917" i="4"/>
  <c r="M2917" i="4"/>
  <c r="O2917" i="4"/>
  <c r="S2917" i="4"/>
  <c r="U2917" i="4"/>
  <c r="V2917" i="4" s="1"/>
  <c r="B2918" i="4"/>
  <c r="F2918" i="4"/>
  <c r="I2918" i="4"/>
  <c r="M2918" i="4"/>
  <c r="O2918" i="4"/>
  <c r="S2918" i="4"/>
  <c r="U2918" i="4"/>
  <c r="V2918" i="4" s="1"/>
  <c r="B2919" i="4"/>
  <c r="F2919" i="4"/>
  <c r="I2919" i="4"/>
  <c r="M2919" i="4"/>
  <c r="O2919" i="4"/>
  <c r="S2919" i="4"/>
  <c r="U2919" i="4"/>
  <c r="V2919" i="4" s="1"/>
  <c r="B2920" i="4"/>
  <c r="F2920" i="4"/>
  <c r="I2920" i="4"/>
  <c r="M2920" i="4"/>
  <c r="O2920" i="4"/>
  <c r="S2920" i="4"/>
  <c r="U2920" i="4"/>
  <c r="V2920" i="4" s="1"/>
  <c r="B2921" i="4"/>
  <c r="F2921" i="4"/>
  <c r="I2921" i="4"/>
  <c r="M2921" i="4"/>
  <c r="O2921" i="4"/>
  <c r="S2921" i="4"/>
  <c r="U2921" i="4"/>
  <c r="V2921" i="4" s="1"/>
  <c r="B2922" i="4"/>
  <c r="F2922" i="4"/>
  <c r="I2922" i="4"/>
  <c r="M2922" i="4"/>
  <c r="O2922" i="4"/>
  <c r="S2922" i="4"/>
  <c r="U2922" i="4"/>
  <c r="V2922" i="4" s="1"/>
  <c r="B2923" i="4"/>
  <c r="F2923" i="4"/>
  <c r="I2923" i="4"/>
  <c r="M2923" i="4"/>
  <c r="O2923" i="4"/>
  <c r="S2923" i="4"/>
  <c r="U2923" i="4"/>
  <c r="V2923" i="4" s="1"/>
  <c r="B2924" i="4"/>
  <c r="F2924" i="4"/>
  <c r="I2924" i="4"/>
  <c r="M2924" i="4"/>
  <c r="O2924" i="4"/>
  <c r="S2924" i="4"/>
  <c r="U2924" i="4"/>
  <c r="V2924" i="4" s="1"/>
  <c r="B2925" i="4"/>
  <c r="F2925" i="4"/>
  <c r="I2925" i="4"/>
  <c r="M2925" i="4"/>
  <c r="O2925" i="4"/>
  <c r="S2925" i="4"/>
  <c r="U2925" i="4"/>
  <c r="V2925" i="4" s="1"/>
  <c r="B2926" i="4"/>
  <c r="F2926" i="4"/>
  <c r="I2926" i="4"/>
  <c r="M2926" i="4"/>
  <c r="O2926" i="4"/>
  <c r="S2926" i="4"/>
  <c r="U2926" i="4"/>
  <c r="V2926" i="4" s="1"/>
  <c r="B2927" i="4"/>
  <c r="F2927" i="4"/>
  <c r="I2927" i="4"/>
  <c r="M2927" i="4"/>
  <c r="O2927" i="4"/>
  <c r="S2927" i="4"/>
  <c r="U2927" i="4"/>
  <c r="V2927" i="4" s="1"/>
  <c r="B2928" i="4"/>
  <c r="F2928" i="4"/>
  <c r="I2928" i="4"/>
  <c r="M2928" i="4"/>
  <c r="O2928" i="4"/>
  <c r="S2928" i="4"/>
  <c r="U2928" i="4"/>
  <c r="V2928" i="4" s="1"/>
  <c r="B2929" i="4"/>
  <c r="F2929" i="4"/>
  <c r="I2929" i="4"/>
  <c r="M2929" i="4"/>
  <c r="O2929" i="4"/>
  <c r="S2929" i="4"/>
  <c r="U2929" i="4"/>
  <c r="V2929" i="4" s="1"/>
  <c r="B2930" i="4"/>
  <c r="F2930" i="4"/>
  <c r="I2930" i="4"/>
  <c r="M2930" i="4"/>
  <c r="O2930" i="4"/>
  <c r="S2930" i="4"/>
  <c r="U2930" i="4"/>
  <c r="V2930" i="4" s="1"/>
  <c r="B2931" i="4"/>
  <c r="F2931" i="4"/>
  <c r="I2931" i="4"/>
  <c r="M2931" i="4"/>
  <c r="O2931" i="4"/>
  <c r="S2931" i="4"/>
  <c r="U2931" i="4"/>
  <c r="V2931" i="4" s="1"/>
  <c r="B2932" i="4"/>
  <c r="F2932" i="4"/>
  <c r="I2932" i="4"/>
  <c r="M2932" i="4"/>
  <c r="O2932" i="4"/>
  <c r="S2932" i="4"/>
  <c r="U2932" i="4"/>
  <c r="V2932" i="4" s="1"/>
  <c r="B2933" i="4"/>
  <c r="F2933" i="4"/>
  <c r="I2933" i="4"/>
  <c r="M2933" i="4"/>
  <c r="O2933" i="4"/>
  <c r="S2933" i="4"/>
  <c r="U2933" i="4"/>
  <c r="V2933" i="4" s="1"/>
  <c r="B2934" i="4"/>
  <c r="F2934" i="4"/>
  <c r="I2934" i="4"/>
  <c r="M2934" i="4"/>
  <c r="O2934" i="4"/>
  <c r="S2934" i="4"/>
  <c r="U2934" i="4"/>
  <c r="V2934" i="4" s="1"/>
  <c r="B2935" i="4"/>
  <c r="F2935" i="4"/>
  <c r="I2935" i="4"/>
  <c r="M2935" i="4"/>
  <c r="O2935" i="4"/>
  <c r="S2935" i="4"/>
  <c r="U2935" i="4"/>
  <c r="V2935" i="4" s="1"/>
  <c r="B2936" i="4"/>
  <c r="F2936" i="4"/>
  <c r="I2936" i="4"/>
  <c r="M2936" i="4"/>
  <c r="O2936" i="4"/>
  <c r="S2936" i="4"/>
  <c r="U2936" i="4"/>
  <c r="V2936" i="4" s="1"/>
  <c r="B2937" i="4"/>
  <c r="F2937" i="4"/>
  <c r="I2937" i="4"/>
  <c r="M2937" i="4"/>
  <c r="O2937" i="4"/>
  <c r="S2937" i="4"/>
  <c r="U2937" i="4"/>
  <c r="V2937" i="4" s="1"/>
  <c r="B2938" i="4"/>
  <c r="F2938" i="4"/>
  <c r="I2938" i="4"/>
  <c r="M2938" i="4"/>
  <c r="O2938" i="4"/>
  <c r="S2938" i="4"/>
  <c r="U2938" i="4"/>
  <c r="V2938" i="4" s="1"/>
  <c r="B2939" i="4"/>
  <c r="F2939" i="4"/>
  <c r="I2939" i="4"/>
  <c r="M2939" i="4"/>
  <c r="O2939" i="4"/>
  <c r="S2939" i="4"/>
  <c r="U2939" i="4"/>
  <c r="V2939" i="4" s="1"/>
  <c r="B2940" i="4"/>
  <c r="F2940" i="4"/>
  <c r="I2940" i="4"/>
  <c r="M2940" i="4"/>
  <c r="O2940" i="4"/>
  <c r="S2940" i="4"/>
  <c r="U2940" i="4"/>
  <c r="V2940" i="4" s="1"/>
  <c r="B2941" i="4"/>
  <c r="F2941" i="4"/>
  <c r="I2941" i="4"/>
  <c r="M2941" i="4"/>
  <c r="O2941" i="4"/>
  <c r="S2941" i="4"/>
  <c r="U2941" i="4"/>
  <c r="V2941" i="4" s="1"/>
  <c r="B2942" i="4"/>
  <c r="F2942" i="4"/>
  <c r="I2942" i="4"/>
  <c r="M2942" i="4"/>
  <c r="O2942" i="4"/>
  <c r="S2942" i="4"/>
  <c r="U2942" i="4"/>
  <c r="V2942" i="4" s="1"/>
  <c r="B2943" i="4"/>
  <c r="F2943" i="4"/>
  <c r="I2943" i="4"/>
  <c r="M2943" i="4"/>
  <c r="O2943" i="4"/>
  <c r="S2943" i="4"/>
  <c r="U2943" i="4"/>
  <c r="V2943" i="4" s="1"/>
  <c r="B2944" i="4"/>
  <c r="F2944" i="4"/>
  <c r="I2944" i="4"/>
  <c r="M2944" i="4"/>
  <c r="O2944" i="4"/>
  <c r="S2944" i="4"/>
  <c r="U2944" i="4"/>
  <c r="V2944" i="4" s="1"/>
  <c r="B2945" i="4"/>
  <c r="F2945" i="4"/>
  <c r="I2945" i="4"/>
  <c r="M2945" i="4"/>
  <c r="O2945" i="4"/>
  <c r="S2945" i="4"/>
  <c r="U2945" i="4"/>
  <c r="V2945" i="4" s="1"/>
  <c r="B2946" i="4"/>
  <c r="F2946" i="4"/>
  <c r="I2946" i="4"/>
  <c r="M2946" i="4"/>
  <c r="O2946" i="4"/>
  <c r="S2946" i="4"/>
  <c r="U2946" i="4"/>
  <c r="V2946" i="4" s="1"/>
  <c r="B2947" i="4"/>
  <c r="F2947" i="4"/>
  <c r="I2947" i="4"/>
  <c r="M2947" i="4"/>
  <c r="O2947" i="4"/>
  <c r="S2947" i="4"/>
  <c r="U2947" i="4"/>
  <c r="V2947" i="4" s="1"/>
  <c r="B2948" i="4"/>
  <c r="F2948" i="4"/>
  <c r="I2948" i="4"/>
  <c r="M2948" i="4"/>
  <c r="O2948" i="4"/>
  <c r="S2948" i="4"/>
  <c r="U2948" i="4"/>
  <c r="V2948" i="4" s="1"/>
  <c r="B2949" i="4"/>
  <c r="F2949" i="4"/>
  <c r="I2949" i="4"/>
  <c r="M2949" i="4"/>
  <c r="O2949" i="4"/>
  <c r="S2949" i="4"/>
  <c r="U2949" i="4"/>
  <c r="V2949" i="4" s="1"/>
  <c r="B2950" i="4"/>
  <c r="F2950" i="4"/>
  <c r="I2950" i="4"/>
  <c r="M2950" i="4"/>
  <c r="O2950" i="4"/>
  <c r="S2950" i="4"/>
  <c r="U2950" i="4"/>
  <c r="V2950" i="4" s="1"/>
  <c r="B2951" i="4"/>
  <c r="F2951" i="4"/>
  <c r="I2951" i="4"/>
  <c r="M2951" i="4"/>
  <c r="O2951" i="4"/>
  <c r="S2951" i="4"/>
  <c r="U2951" i="4"/>
  <c r="V2951" i="4" s="1"/>
  <c r="B2952" i="4"/>
  <c r="F2952" i="4"/>
  <c r="I2952" i="4"/>
  <c r="M2952" i="4"/>
  <c r="O2952" i="4"/>
  <c r="S2952" i="4"/>
  <c r="U2952" i="4"/>
  <c r="V2952" i="4" s="1"/>
  <c r="B2953" i="4"/>
  <c r="F2953" i="4"/>
  <c r="I2953" i="4"/>
  <c r="M2953" i="4"/>
  <c r="O2953" i="4"/>
  <c r="S2953" i="4"/>
  <c r="U2953" i="4"/>
  <c r="V2953" i="4" s="1"/>
  <c r="B2954" i="4"/>
  <c r="F2954" i="4"/>
  <c r="I2954" i="4"/>
  <c r="M2954" i="4"/>
  <c r="O2954" i="4"/>
  <c r="S2954" i="4"/>
  <c r="U2954" i="4"/>
  <c r="V2954" i="4" s="1"/>
  <c r="B2955" i="4"/>
  <c r="F2955" i="4"/>
  <c r="I2955" i="4"/>
  <c r="M2955" i="4"/>
  <c r="O2955" i="4"/>
  <c r="S2955" i="4"/>
  <c r="U2955" i="4"/>
  <c r="V2955" i="4" s="1"/>
  <c r="B2956" i="4"/>
  <c r="F2956" i="4"/>
  <c r="I2956" i="4"/>
  <c r="M2956" i="4"/>
  <c r="O2956" i="4"/>
  <c r="S2956" i="4"/>
  <c r="U2956" i="4"/>
  <c r="V2956" i="4" s="1"/>
  <c r="B2957" i="4"/>
  <c r="F2957" i="4"/>
  <c r="I2957" i="4"/>
  <c r="M2957" i="4"/>
  <c r="O2957" i="4"/>
  <c r="S2957" i="4"/>
  <c r="U2957" i="4"/>
  <c r="V2957" i="4" s="1"/>
  <c r="B2958" i="4"/>
  <c r="F2958" i="4"/>
  <c r="I2958" i="4"/>
  <c r="M2958" i="4"/>
  <c r="O2958" i="4"/>
  <c r="S2958" i="4"/>
  <c r="U2958" i="4"/>
  <c r="V2958" i="4" s="1"/>
  <c r="B2959" i="4"/>
  <c r="F2959" i="4"/>
  <c r="I2959" i="4"/>
  <c r="M2959" i="4"/>
  <c r="O2959" i="4"/>
  <c r="S2959" i="4"/>
  <c r="U2959" i="4"/>
  <c r="V2959" i="4" s="1"/>
  <c r="B2960" i="4"/>
  <c r="F2960" i="4"/>
  <c r="I2960" i="4"/>
  <c r="M2960" i="4"/>
  <c r="O2960" i="4"/>
  <c r="S2960" i="4"/>
  <c r="U2960" i="4"/>
  <c r="V2960" i="4" s="1"/>
  <c r="B2961" i="4"/>
  <c r="F2961" i="4"/>
  <c r="I2961" i="4"/>
  <c r="M2961" i="4"/>
  <c r="O2961" i="4"/>
  <c r="S2961" i="4"/>
  <c r="U2961" i="4"/>
  <c r="V2961" i="4" s="1"/>
  <c r="B2962" i="4"/>
  <c r="F2962" i="4"/>
  <c r="I2962" i="4"/>
  <c r="M2962" i="4"/>
  <c r="O2962" i="4"/>
  <c r="S2962" i="4"/>
  <c r="U2962" i="4"/>
  <c r="V2962" i="4" s="1"/>
  <c r="B2963" i="4"/>
  <c r="F2963" i="4"/>
  <c r="I2963" i="4"/>
  <c r="M2963" i="4"/>
  <c r="O2963" i="4"/>
  <c r="S2963" i="4"/>
  <c r="U2963" i="4"/>
  <c r="V2963" i="4" s="1"/>
  <c r="B2964" i="4"/>
  <c r="F2964" i="4"/>
  <c r="I2964" i="4"/>
  <c r="M2964" i="4"/>
  <c r="O2964" i="4"/>
  <c r="S2964" i="4"/>
  <c r="U2964" i="4"/>
  <c r="V2964" i="4" s="1"/>
  <c r="B2965" i="4"/>
  <c r="F2965" i="4"/>
  <c r="I2965" i="4"/>
  <c r="M2965" i="4"/>
  <c r="O2965" i="4"/>
  <c r="S2965" i="4"/>
  <c r="U2965" i="4"/>
  <c r="V2965" i="4" s="1"/>
  <c r="B2966" i="4"/>
  <c r="F2966" i="4"/>
  <c r="I2966" i="4"/>
  <c r="M2966" i="4"/>
  <c r="O2966" i="4"/>
  <c r="S2966" i="4"/>
  <c r="U2966" i="4"/>
  <c r="V2966" i="4" s="1"/>
  <c r="B2967" i="4"/>
  <c r="F2967" i="4"/>
  <c r="I2967" i="4"/>
  <c r="M2967" i="4"/>
  <c r="O2967" i="4"/>
  <c r="S2967" i="4"/>
  <c r="U2967" i="4"/>
  <c r="V2967" i="4" s="1"/>
  <c r="B2968" i="4"/>
  <c r="F2968" i="4"/>
  <c r="I2968" i="4"/>
  <c r="M2968" i="4"/>
  <c r="O2968" i="4"/>
  <c r="S2968" i="4"/>
  <c r="U2968" i="4"/>
  <c r="V2968" i="4" s="1"/>
  <c r="B2969" i="4"/>
  <c r="F2969" i="4"/>
  <c r="I2969" i="4"/>
  <c r="M2969" i="4"/>
  <c r="O2969" i="4"/>
  <c r="S2969" i="4"/>
  <c r="U2969" i="4"/>
  <c r="V2969" i="4" s="1"/>
  <c r="B2970" i="4"/>
  <c r="F2970" i="4"/>
  <c r="I2970" i="4"/>
  <c r="M2970" i="4"/>
  <c r="O2970" i="4"/>
  <c r="S2970" i="4"/>
  <c r="U2970" i="4"/>
  <c r="V2970" i="4" s="1"/>
  <c r="B2971" i="4"/>
  <c r="F2971" i="4"/>
  <c r="I2971" i="4"/>
  <c r="M2971" i="4"/>
  <c r="O2971" i="4"/>
  <c r="S2971" i="4"/>
  <c r="U2971" i="4"/>
  <c r="V2971" i="4" s="1"/>
  <c r="B2972" i="4"/>
  <c r="F2972" i="4"/>
  <c r="I2972" i="4"/>
  <c r="M2972" i="4"/>
  <c r="O2972" i="4"/>
  <c r="S2972" i="4"/>
  <c r="U2972" i="4"/>
  <c r="V2972" i="4" s="1"/>
  <c r="B2973" i="4"/>
  <c r="F2973" i="4"/>
  <c r="I2973" i="4"/>
  <c r="M2973" i="4"/>
  <c r="O2973" i="4"/>
  <c r="S2973" i="4"/>
  <c r="U2973" i="4"/>
  <c r="V2973" i="4" s="1"/>
  <c r="B2974" i="4"/>
  <c r="F2974" i="4"/>
  <c r="I2974" i="4"/>
  <c r="M2974" i="4"/>
  <c r="O2974" i="4"/>
  <c r="S2974" i="4"/>
  <c r="U2974" i="4"/>
  <c r="V2974" i="4" s="1"/>
  <c r="B2975" i="4"/>
  <c r="F2975" i="4"/>
  <c r="I2975" i="4"/>
  <c r="M2975" i="4"/>
  <c r="O2975" i="4"/>
  <c r="S2975" i="4"/>
  <c r="U2975" i="4"/>
  <c r="V2975" i="4" s="1"/>
  <c r="B2976" i="4"/>
  <c r="F2976" i="4"/>
  <c r="I2976" i="4"/>
  <c r="M2976" i="4"/>
  <c r="O2976" i="4"/>
  <c r="S2976" i="4"/>
  <c r="U2976" i="4"/>
  <c r="V2976" i="4" s="1"/>
  <c r="B2977" i="4"/>
  <c r="F2977" i="4"/>
  <c r="I2977" i="4"/>
  <c r="M2977" i="4"/>
  <c r="O2977" i="4"/>
  <c r="S2977" i="4"/>
  <c r="U2977" i="4"/>
  <c r="V2977" i="4" s="1"/>
  <c r="B2978" i="4"/>
  <c r="F2978" i="4"/>
  <c r="I2978" i="4"/>
  <c r="M2978" i="4"/>
  <c r="O2978" i="4"/>
  <c r="S2978" i="4"/>
  <c r="U2978" i="4"/>
  <c r="V2978" i="4" s="1"/>
  <c r="B2979" i="4"/>
  <c r="F2979" i="4"/>
  <c r="I2979" i="4"/>
  <c r="M2979" i="4"/>
  <c r="O2979" i="4"/>
  <c r="S2979" i="4"/>
  <c r="U2979" i="4"/>
  <c r="V2979" i="4" s="1"/>
  <c r="B2980" i="4"/>
  <c r="F2980" i="4"/>
  <c r="I2980" i="4"/>
  <c r="M2980" i="4"/>
  <c r="O2980" i="4"/>
  <c r="S2980" i="4"/>
  <c r="U2980" i="4"/>
  <c r="V2980" i="4" s="1"/>
  <c r="B2981" i="4"/>
  <c r="F2981" i="4"/>
  <c r="I2981" i="4"/>
  <c r="M2981" i="4"/>
  <c r="O2981" i="4"/>
  <c r="S2981" i="4"/>
  <c r="U2981" i="4"/>
  <c r="V2981" i="4" s="1"/>
  <c r="B2982" i="4"/>
  <c r="F2982" i="4"/>
  <c r="I2982" i="4"/>
  <c r="M2982" i="4"/>
  <c r="O2982" i="4"/>
  <c r="S2982" i="4"/>
  <c r="U2982" i="4"/>
  <c r="V2982" i="4" s="1"/>
  <c r="B2983" i="4"/>
  <c r="F2983" i="4"/>
  <c r="I2983" i="4"/>
  <c r="M2983" i="4"/>
  <c r="O2983" i="4"/>
  <c r="S2983" i="4"/>
  <c r="U2983" i="4"/>
  <c r="V2983" i="4" s="1"/>
  <c r="B2984" i="4"/>
  <c r="F2984" i="4"/>
  <c r="I2984" i="4"/>
  <c r="M2984" i="4"/>
  <c r="O2984" i="4"/>
  <c r="S2984" i="4"/>
  <c r="U2984" i="4"/>
  <c r="V2984" i="4" s="1"/>
  <c r="B2985" i="4"/>
  <c r="F2985" i="4"/>
  <c r="I2985" i="4"/>
  <c r="M2985" i="4"/>
  <c r="O2985" i="4"/>
  <c r="S2985" i="4"/>
  <c r="U2985" i="4"/>
  <c r="V2985" i="4" s="1"/>
  <c r="B2986" i="4"/>
  <c r="F2986" i="4"/>
  <c r="I2986" i="4"/>
  <c r="M2986" i="4"/>
  <c r="O2986" i="4"/>
  <c r="S2986" i="4"/>
  <c r="U2986" i="4"/>
  <c r="V2986" i="4" s="1"/>
  <c r="B2987" i="4"/>
  <c r="F2987" i="4"/>
  <c r="I2987" i="4"/>
  <c r="M2987" i="4"/>
  <c r="O2987" i="4"/>
  <c r="S2987" i="4"/>
  <c r="U2987" i="4"/>
  <c r="V2987" i="4" s="1"/>
  <c r="B2988" i="4"/>
  <c r="F2988" i="4"/>
  <c r="I2988" i="4"/>
  <c r="M2988" i="4"/>
  <c r="O2988" i="4"/>
  <c r="S2988" i="4"/>
  <c r="U2988" i="4"/>
  <c r="V2988" i="4" s="1"/>
  <c r="B2989" i="4"/>
  <c r="F2989" i="4"/>
  <c r="I2989" i="4"/>
  <c r="M2989" i="4"/>
  <c r="O2989" i="4"/>
  <c r="S2989" i="4"/>
  <c r="U2989" i="4"/>
  <c r="V2989" i="4" s="1"/>
  <c r="B2990" i="4"/>
  <c r="F2990" i="4"/>
  <c r="I2990" i="4"/>
  <c r="M2990" i="4"/>
  <c r="O2990" i="4"/>
  <c r="S2990" i="4"/>
  <c r="U2990" i="4"/>
  <c r="V2990" i="4" s="1"/>
  <c r="B2991" i="4"/>
  <c r="F2991" i="4"/>
  <c r="I2991" i="4"/>
  <c r="M2991" i="4"/>
  <c r="O2991" i="4"/>
  <c r="S2991" i="4"/>
  <c r="U2991" i="4"/>
  <c r="V2991" i="4" s="1"/>
  <c r="B2992" i="4"/>
  <c r="F2992" i="4"/>
  <c r="I2992" i="4"/>
  <c r="M2992" i="4"/>
  <c r="O2992" i="4"/>
  <c r="S2992" i="4"/>
  <c r="U2992" i="4"/>
  <c r="V2992" i="4" s="1"/>
  <c r="B2993" i="4"/>
  <c r="F2993" i="4"/>
  <c r="I2993" i="4"/>
  <c r="M2993" i="4"/>
  <c r="O2993" i="4"/>
  <c r="S2993" i="4"/>
  <c r="U2993" i="4"/>
  <c r="V2993" i="4" s="1"/>
  <c r="B2994" i="4"/>
  <c r="F2994" i="4"/>
  <c r="I2994" i="4"/>
  <c r="M2994" i="4"/>
  <c r="O2994" i="4"/>
  <c r="S2994" i="4"/>
  <c r="U2994" i="4"/>
  <c r="V2994" i="4" s="1"/>
  <c r="B2995" i="4"/>
  <c r="F2995" i="4"/>
  <c r="I2995" i="4"/>
  <c r="M2995" i="4"/>
  <c r="O2995" i="4"/>
  <c r="S2995" i="4"/>
  <c r="U2995" i="4"/>
  <c r="V2995" i="4" s="1"/>
  <c r="B2996" i="4"/>
  <c r="F2996" i="4"/>
  <c r="I2996" i="4"/>
  <c r="M2996" i="4"/>
  <c r="O2996" i="4"/>
  <c r="S2996" i="4"/>
  <c r="U2996" i="4"/>
  <c r="V2996" i="4" s="1"/>
  <c r="B2997" i="4"/>
  <c r="F2997" i="4"/>
  <c r="I2997" i="4"/>
  <c r="M2997" i="4"/>
  <c r="O2997" i="4"/>
  <c r="S2997" i="4"/>
  <c r="U2997" i="4"/>
  <c r="V2997" i="4" s="1"/>
  <c r="B2998" i="4"/>
  <c r="F2998" i="4"/>
  <c r="I2998" i="4"/>
  <c r="M2998" i="4"/>
  <c r="O2998" i="4"/>
  <c r="S2998" i="4"/>
  <c r="U2998" i="4"/>
  <c r="V2998" i="4" s="1"/>
  <c r="B2999" i="4"/>
  <c r="F2999" i="4"/>
  <c r="I2999" i="4"/>
  <c r="M2999" i="4"/>
  <c r="O2999" i="4"/>
  <c r="S2999" i="4"/>
  <c r="U2999" i="4"/>
  <c r="V2999" i="4" s="1"/>
  <c r="B3000" i="4"/>
  <c r="F3000" i="4"/>
  <c r="I3000" i="4"/>
  <c r="M3000" i="4"/>
  <c r="O3000" i="4"/>
  <c r="S3000" i="4"/>
  <c r="U3000" i="4"/>
  <c r="V3000" i="4" s="1"/>
  <c r="B3001" i="4"/>
  <c r="F3001" i="4"/>
  <c r="I3001" i="4"/>
  <c r="M3001" i="4"/>
  <c r="O3001" i="4"/>
  <c r="S3001" i="4"/>
  <c r="U3001" i="4"/>
  <c r="V3001" i="4" s="1"/>
  <c r="B3002" i="4"/>
  <c r="F3002" i="4"/>
  <c r="I3002" i="4"/>
  <c r="M3002" i="4"/>
  <c r="O3002" i="4"/>
  <c r="S3002" i="4"/>
  <c r="U3002" i="4"/>
  <c r="V3002" i="4" s="1"/>
  <c r="B3003" i="4"/>
  <c r="F3003" i="4"/>
  <c r="I3003" i="4"/>
  <c r="M3003" i="4"/>
  <c r="O3003" i="4"/>
  <c r="S3003" i="4"/>
  <c r="U3003" i="4"/>
  <c r="V3003" i="4" s="1"/>
  <c r="B3004" i="4"/>
  <c r="F3004" i="4"/>
  <c r="I3004" i="4"/>
  <c r="M3004" i="4"/>
  <c r="O3004" i="4"/>
  <c r="S3004" i="4"/>
  <c r="U3004" i="4"/>
  <c r="V3004" i="4" s="1"/>
  <c r="B3005" i="4"/>
  <c r="F3005" i="4"/>
  <c r="I3005" i="4"/>
  <c r="M3005" i="4"/>
  <c r="O3005" i="4"/>
  <c r="S3005" i="4"/>
  <c r="U3005" i="4"/>
  <c r="V3005" i="4" s="1"/>
  <c r="B3006" i="4"/>
  <c r="F3006" i="4"/>
  <c r="I3006" i="4"/>
  <c r="M3006" i="4"/>
  <c r="O3006" i="4"/>
  <c r="S3006" i="4"/>
  <c r="U3006" i="4"/>
  <c r="V3006" i="4" s="1"/>
  <c r="B3007" i="4"/>
  <c r="F3007" i="4"/>
  <c r="I3007" i="4"/>
  <c r="M3007" i="4"/>
  <c r="O3007" i="4"/>
  <c r="S3007" i="4"/>
  <c r="U3007" i="4"/>
  <c r="V3007" i="4" s="1"/>
  <c r="B3008" i="4"/>
  <c r="F3008" i="4"/>
  <c r="I3008" i="4"/>
  <c r="M3008" i="4"/>
  <c r="O3008" i="4"/>
  <c r="S3008" i="4"/>
  <c r="U3008" i="4"/>
  <c r="V3008" i="4" s="1"/>
  <c r="B3009" i="4"/>
  <c r="F3009" i="4"/>
  <c r="I3009" i="4"/>
  <c r="M3009" i="4"/>
  <c r="O3009" i="4"/>
  <c r="S3009" i="4"/>
  <c r="U3009" i="4"/>
  <c r="V3009" i="4" s="1"/>
  <c r="B3010" i="4"/>
  <c r="F3010" i="4"/>
  <c r="I3010" i="4"/>
  <c r="M3010" i="4"/>
  <c r="O3010" i="4"/>
  <c r="S3010" i="4"/>
  <c r="U3010" i="4"/>
  <c r="V3010" i="4" s="1"/>
  <c r="B3011" i="4"/>
  <c r="F3011" i="4"/>
  <c r="I3011" i="4"/>
  <c r="M3011" i="4"/>
  <c r="O3011" i="4"/>
  <c r="S3011" i="4"/>
  <c r="U3011" i="4"/>
  <c r="V3011" i="4" s="1"/>
  <c r="B3012" i="4"/>
  <c r="F3012" i="4"/>
  <c r="I3012" i="4"/>
  <c r="M3012" i="4"/>
  <c r="O3012" i="4"/>
  <c r="S3012" i="4"/>
  <c r="U3012" i="4"/>
  <c r="V3012" i="4" s="1"/>
  <c r="B3013" i="4"/>
  <c r="F3013" i="4"/>
  <c r="I3013" i="4"/>
  <c r="M3013" i="4"/>
  <c r="O3013" i="4"/>
  <c r="S3013" i="4"/>
  <c r="U3013" i="4"/>
  <c r="V3013" i="4" s="1"/>
  <c r="B3014" i="4"/>
  <c r="F3014" i="4"/>
  <c r="I3014" i="4"/>
  <c r="M3014" i="4"/>
  <c r="O3014" i="4"/>
  <c r="S3014" i="4"/>
  <c r="U3014" i="4"/>
  <c r="V3014" i="4" s="1"/>
  <c r="B3015" i="4"/>
  <c r="F3015" i="4"/>
  <c r="I3015" i="4"/>
  <c r="M3015" i="4"/>
  <c r="O3015" i="4"/>
  <c r="S3015" i="4"/>
  <c r="U3015" i="4"/>
  <c r="V3015" i="4" s="1"/>
  <c r="B3016" i="4"/>
  <c r="F3016" i="4"/>
  <c r="I3016" i="4"/>
  <c r="M3016" i="4"/>
  <c r="O3016" i="4"/>
  <c r="S3016" i="4"/>
  <c r="U3016" i="4"/>
  <c r="V3016" i="4" s="1"/>
  <c r="B3017" i="4"/>
  <c r="F3017" i="4"/>
  <c r="I3017" i="4"/>
  <c r="M3017" i="4"/>
  <c r="O3017" i="4"/>
  <c r="S3017" i="4"/>
  <c r="U3017" i="4"/>
  <c r="V3017" i="4" s="1"/>
  <c r="B3018" i="4"/>
  <c r="F3018" i="4"/>
  <c r="I3018" i="4"/>
  <c r="M3018" i="4"/>
  <c r="O3018" i="4"/>
  <c r="S3018" i="4"/>
  <c r="U3018" i="4"/>
  <c r="V3018" i="4" s="1"/>
  <c r="B3019" i="4"/>
  <c r="F3019" i="4"/>
  <c r="I3019" i="4"/>
  <c r="M3019" i="4"/>
  <c r="O3019" i="4"/>
  <c r="S3019" i="4"/>
  <c r="U3019" i="4"/>
  <c r="V3019" i="4" s="1"/>
  <c r="B3020" i="4"/>
  <c r="F3020" i="4"/>
  <c r="I3020" i="4"/>
  <c r="M3020" i="4"/>
  <c r="O3020" i="4"/>
  <c r="S3020" i="4"/>
  <c r="U3020" i="4"/>
  <c r="V3020" i="4" s="1"/>
  <c r="B3021" i="4"/>
  <c r="F3021" i="4"/>
  <c r="I3021" i="4"/>
  <c r="M3021" i="4"/>
  <c r="O3021" i="4"/>
  <c r="S3021" i="4"/>
  <c r="U3021" i="4"/>
  <c r="V3021" i="4" s="1"/>
  <c r="B3022" i="4"/>
  <c r="F3022" i="4"/>
  <c r="I3022" i="4"/>
  <c r="M3022" i="4"/>
  <c r="O3022" i="4"/>
  <c r="S3022" i="4"/>
  <c r="U3022" i="4"/>
  <c r="V3022" i="4" s="1"/>
  <c r="B3023" i="4"/>
  <c r="F3023" i="4"/>
  <c r="I3023" i="4"/>
  <c r="M3023" i="4"/>
  <c r="O3023" i="4"/>
  <c r="S3023" i="4"/>
  <c r="U3023" i="4"/>
  <c r="V3023" i="4" s="1"/>
  <c r="B3024" i="4"/>
  <c r="F3024" i="4"/>
  <c r="I3024" i="4"/>
  <c r="M3024" i="4"/>
  <c r="O3024" i="4"/>
  <c r="S3024" i="4"/>
  <c r="U3024" i="4"/>
  <c r="V3024" i="4" s="1"/>
  <c r="B3025" i="4"/>
  <c r="F3025" i="4"/>
  <c r="I3025" i="4"/>
  <c r="M3025" i="4"/>
  <c r="O3025" i="4"/>
  <c r="S3025" i="4"/>
  <c r="U3025" i="4"/>
  <c r="V3025" i="4" s="1"/>
  <c r="B3026" i="4"/>
  <c r="F3026" i="4"/>
  <c r="I3026" i="4"/>
  <c r="M3026" i="4"/>
  <c r="O3026" i="4"/>
  <c r="S3026" i="4"/>
  <c r="U3026" i="4"/>
  <c r="V3026" i="4" s="1"/>
  <c r="B3027" i="4"/>
  <c r="F3027" i="4"/>
  <c r="I3027" i="4"/>
  <c r="M3027" i="4"/>
  <c r="O3027" i="4"/>
  <c r="S3027" i="4"/>
  <c r="U3027" i="4"/>
  <c r="V3027" i="4" s="1"/>
  <c r="B3028" i="4"/>
  <c r="F3028" i="4"/>
  <c r="I3028" i="4"/>
  <c r="M3028" i="4"/>
  <c r="O3028" i="4"/>
  <c r="S3028" i="4"/>
  <c r="U3028" i="4"/>
  <c r="V3028" i="4" s="1"/>
  <c r="B3029" i="4"/>
  <c r="F3029" i="4"/>
  <c r="I3029" i="4"/>
  <c r="M3029" i="4"/>
  <c r="O3029" i="4"/>
  <c r="S3029" i="4"/>
  <c r="U3029" i="4"/>
  <c r="V3029" i="4" s="1"/>
  <c r="B3030" i="4"/>
  <c r="F3030" i="4"/>
  <c r="I3030" i="4"/>
  <c r="M3030" i="4"/>
  <c r="O3030" i="4"/>
  <c r="S3030" i="4"/>
  <c r="U3030" i="4"/>
  <c r="V3030" i="4" s="1"/>
  <c r="B3031" i="4"/>
  <c r="F3031" i="4"/>
  <c r="I3031" i="4"/>
  <c r="M3031" i="4"/>
  <c r="O3031" i="4"/>
  <c r="S3031" i="4"/>
  <c r="U3031" i="4"/>
  <c r="V3031" i="4" s="1"/>
  <c r="B3032" i="4"/>
  <c r="F3032" i="4"/>
  <c r="I3032" i="4"/>
  <c r="M3032" i="4"/>
  <c r="O3032" i="4"/>
  <c r="S3032" i="4"/>
  <c r="U3032" i="4"/>
  <c r="V3032" i="4" s="1"/>
  <c r="B3033" i="4"/>
  <c r="F3033" i="4"/>
  <c r="I3033" i="4"/>
  <c r="M3033" i="4"/>
  <c r="O3033" i="4"/>
  <c r="S3033" i="4"/>
  <c r="U3033" i="4"/>
  <c r="V3033" i="4" s="1"/>
  <c r="B3034" i="4"/>
  <c r="F3034" i="4"/>
  <c r="I3034" i="4"/>
  <c r="M3034" i="4"/>
  <c r="O3034" i="4"/>
  <c r="S3034" i="4"/>
  <c r="U3034" i="4"/>
  <c r="V3034" i="4" s="1"/>
  <c r="B3035" i="4"/>
  <c r="F3035" i="4"/>
  <c r="I3035" i="4"/>
  <c r="M3035" i="4"/>
  <c r="O3035" i="4"/>
  <c r="S3035" i="4"/>
  <c r="U3035" i="4"/>
  <c r="V3035" i="4" s="1"/>
  <c r="B3036" i="4"/>
  <c r="F3036" i="4"/>
  <c r="I3036" i="4"/>
  <c r="M3036" i="4"/>
  <c r="O3036" i="4"/>
  <c r="S3036" i="4"/>
  <c r="U3036" i="4"/>
  <c r="V3036" i="4" s="1"/>
  <c r="B3037" i="4"/>
  <c r="F3037" i="4"/>
  <c r="I3037" i="4"/>
  <c r="M3037" i="4"/>
  <c r="O3037" i="4"/>
  <c r="S3037" i="4"/>
  <c r="U3037" i="4"/>
  <c r="V3037" i="4" s="1"/>
  <c r="B3038" i="4"/>
  <c r="F3038" i="4"/>
  <c r="I3038" i="4"/>
  <c r="M3038" i="4"/>
  <c r="O3038" i="4"/>
  <c r="S3038" i="4"/>
  <c r="U3038" i="4"/>
  <c r="V3038" i="4" s="1"/>
  <c r="B3039" i="4"/>
  <c r="F3039" i="4"/>
  <c r="I3039" i="4"/>
  <c r="M3039" i="4"/>
  <c r="O3039" i="4"/>
  <c r="S3039" i="4"/>
  <c r="U3039" i="4"/>
  <c r="V3039" i="4" s="1"/>
  <c r="B3040" i="4"/>
  <c r="F3040" i="4"/>
  <c r="I3040" i="4"/>
  <c r="M3040" i="4"/>
  <c r="O3040" i="4"/>
  <c r="S3040" i="4"/>
  <c r="U3040" i="4"/>
  <c r="V3040" i="4" s="1"/>
  <c r="B3041" i="4"/>
  <c r="F3041" i="4"/>
  <c r="I3041" i="4"/>
  <c r="M3041" i="4"/>
  <c r="O3041" i="4"/>
  <c r="S3041" i="4"/>
  <c r="U3041" i="4"/>
  <c r="V3041" i="4" s="1"/>
  <c r="B3042" i="4"/>
  <c r="F3042" i="4"/>
  <c r="I3042" i="4"/>
  <c r="M3042" i="4"/>
  <c r="O3042" i="4"/>
  <c r="S3042" i="4"/>
  <c r="U3042" i="4"/>
  <c r="V3042" i="4" s="1"/>
  <c r="B3043" i="4"/>
  <c r="F3043" i="4"/>
  <c r="I3043" i="4"/>
  <c r="M3043" i="4"/>
  <c r="O3043" i="4"/>
  <c r="S3043" i="4"/>
  <c r="U3043" i="4"/>
  <c r="V3043" i="4" s="1"/>
  <c r="B3044" i="4"/>
  <c r="F3044" i="4"/>
  <c r="I3044" i="4"/>
  <c r="M3044" i="4"/>
  <c r="O3044" i="4"/>
  <c r="S3044" i="4"/>
  <c r="U3044" i="4"/>
  <c r="V3044" i="4" s="1"/>
  <c r="B3045" i="4"/>
  <c r="F3045" i="4"/>
  <c r="I3045" i="4"/>
  <c r="M3045" i="4"/>
  <c r="O3045" i="4"/>
  <c r="S3045" i="4"/>
  <c r="U3045" i="4"/>
  <c r="V3045" i="4" s="1"/>
  <c r="B3046" i="4"/>
  <c r="F3046" i="4"/>
  <c r="I3046" i="4"/>
  <c r="M3046" i="4"/>
  <c r="O3046" i="4"/>
  <c r="S3046" i="4"/>
  <c r="U3046" i="4"/>
  <c r="V3046" i="4" s="1"/>
  <c r="B3047" i="4"/>
  <c r="F3047" i="4"/>
  <c r="I3047" i="4"/>
  <c r="M3047" i="4"/>
  <c r="O3047" i="4"/>
  <c r="S3047" i="4"/>
  <c r="U3047" i="4"/>
  <c r="V3047" i="4" s="1"/>
  <c r="B3048" i="4"/>
  <c r="F3048" i="4"/>
  <c r="I3048" i="4"/>
  <c r="M3048" i="4"/>
  <c r="O3048" i="4"/>
  <c r="S3048" i="4"/>
  <c r="U3048" i="4"/>
  <c r="V3048" i="4" s="1"/>
  <c r="B3049" i="4"/>
  <c r="F3049" i="4"/>
  <c r="I3049" i="4"/>
  <c r="M3049" i="4"/>
  <c r="O3049" i="4"/>
  <c r="S3049" i="4"/>
  <c r="U3049" i="4"/>
  <c r="V3049" i="4" s="1"/>
  <c r="B3050" i="4"/>
  <c r="F3050" i="4"/>
  <c r="I3050" i="4"/>
  <c r="M3050" i="4"/>
  <c r="O3050" i="4"/>
  <c r="S3050" i="4"/>
  <c r="U3050" i="4"/>
  <c r="V3050" i="4" s="1"/>
  <c r="B3051" i="4"/>
  <c r="F3051" i="4"/>
  <c r="I3051" i="4"/>
  <c r="M3051" i="4"/>
  <c r="O3051" i="4"/>
  <c r="S3051" i="4"/>
  <c r="U3051" i="4"/>
  <c r="V3051" i="4" s="1"/>
  <c r="B3052" i="4"/>
  <c r="F3052" i="4"/>
  <c r="I3052" i="4"/>
  <c r="M3052" i="4"/>
  <c r="O3052" i="4"/>
  <c r="S3052" i="4"/>
  <c r="U3052" i="4"/>
  <c r="V3052" i="4" s="1"/>
  <c r="B3053" i="4"/>
  <c r="F3053" i="4"/>
  <c r="I3053" i="4"/>
  <c r="M3053" i="4"/>
  <c r="O3053" i="4"/>
  <c r="S3053" i="4"/>
  <c r="U3053" i="4"/>
  <c r="V3053" i="4" s="1"/>
  <c r="B3054" i="4"/>
  <c r="F3054" i="4"/>
  <c r="I3054" i="4"/>
  <c r="M3054" i="4"/>
  <c r="O3054" i="4"/>
  <c r="S3054" i="4"/>
  <c r="U3054" i="4"/>
  <c r="V3054" i="4" s="1"/>
  <c r="B3055" i="4"/>
  <c r="F3055" i="4"/>
  <c r="I3055" i="4"/>
  <c r="M3055" i="4"/>
  <c r="O3055" i="4"/>
  <c r="S3055" i="4"/>
  <c r="U3055" i="4"/>
  <c r="V3055" i="4" s="1"/>
  <c r="B3056" i="4"/>
  <c r="F3056" i="4"/>
  <c r="I3056" i="4"/>
  <c r="M3056" i="4"/>
  <c r="O3056" i="4"/>
  <c r="S3056" i="4"/>
  <c r="U3056" i="4"/>
  <c r="V3056" i="4" s="1"/>
  <c r="B3057" i="4"/>
  <c r="F3057" i="4"/>
  <c r="I3057" i="4"/>
  <c r="M3057" i="4"/>
  <c r="O3057" i="4"/>
  <c r="S3057" i="4"/>
  <c r="U3057" i="4"/>
  <c r="V3057" i="4" s="1"/>
  <c r="B3058" i="4"/>
  <c r="F3058" i="4"/>
  <c r="I3058" i="4"/>
  <c r="M3058" i="4"/>
  <c r="O3058" i="4"/>
  <c r="S3058" i="4"/>
  <c r="U3058" i="4"/>
  <c r="V3058" i="4" s="1"/>
  <c r="B3059" i="4"/>
  <c r="F3059" i="4"/>
  <c r="I3059" i="4"/>
  <c r="M3059" i="4"/>
  <c r="O3059" i="4"/>
  <c r="S3059" i="4"/>
  <c r="U3059" i="4"/>
  <c r="V3059" i="4" s="1"/>
  <c r="B3060" i="4"/>
  <c r="F3060" i="4"/>
  <c r="I3060" i="4"/>
  <c r="M3060" i="4"/>
  <c r="O3060" i="4"/>
  <c r="S3060" i="4"/>
  <c r="U3060" i="4"/>
  <c r="V3060" i="4" s="1"/>
  <c r="B3061" i="4"/>
  <c r="F3061" i="4"/>
  <c r="I3061" i="4"/>
  <c r="M3061" i="4"/>
  <c r="O3061" i="4"/>
  <c r="S3061" i="4"/>
  <c r="U3061" i="4"/>
  <c r="V3061" i="4" s="1"/>
  <c r="B3062" i="4"/>
  <c r="F3062" i="4"/>
  <c r="I3062" i="4"/>
  <c r="M3062" i="4"/>
  <c r="O3062" i="4"/>
  <c r="S3062" i="4"/>
  <c r="U3062" i="4"/>
  <c r="V3062" i="4" s="1"/>
  <c r="B3063" i="4"/>
  <c r="F3063" i="4"/>
  <c r="I3063" i="4"/>
  <c r="M3063" i="4"/>
  <c r="O3063" i="4"/>
  <c r="S3063" i="4"/>
  <c r="U3063" i="4"/>
  <c r="V3063" i="4" s="1"/>
  <c r="B3064" i="4"/>
  <c r="F3064" i="4"/>
  <c r="I3064" i="4"/>
  <c r="M3064" i="4"/>
  <c r="O3064" i="4"/>
  <c r="S3064" i="4"/>
  <c r="U3064" i="4"/>
  <c r="V3064" i="4" s="1"/>
  <c r="B3065" i="4"/>
  <c r="F3065" i="4"/>
  <c r="I3065" i="4"/>
  <c r="M3065" i="4"/>
  <c r="O3065" i="4"/>
  <c r="S3065" i="4"/>
  <c r="U3065" i="4"/>
  <c r="V3065" i="4" s="1"/>
  <c r="B3066" i="4"/>
  <c r="F3066" i="4"/>
  <c r="I3066" i="4"/>
  <c r="M3066" i="4"/>
  <c r="O3066" i="4"/>
  <c r="S3066" i="4"/>
  <c r="U3066" i="4"/>
  <c r="V3066" i="4" s="1"/>
  <c r="B3067" i="4"/>
  <c r="F3067" i="4"/>
  <c r="I3067" i="4"/>
  <c r="M3067" i="4"/>
  <c r="O3067" i="4"/>
  <c r="S3067" i="4"/>
  <c r="U3067" i="4"/>
  <c r="V3067" i="4" s="1"/>
  <c r="B3068" i="4"/>
  <c r="F3068" i="4"/>
  <c r="I3068" i="4"/>
  <c r="M3068" i="4"/>
  <c r="O3068" i="4"/>
  <c r="S3068" i="4"/>
  <c r="U3068" i="4"/>
  <c r="V3068" i="4" s="1"/>
  <c r="B3069" i="4"/>
  <c r="F3069" i="4"/>
  <c r="I3069" i="4"/>
  <c r="M3069" i="4"/>
  <c r="O3069" i="4"/>
  <c r="S3069" i="4"/>
  <c r="U3069" i="4"/>
  <c r="V3069" i="4" s="1"/>
  <c r="B3070" i="4"/>
  <c r="F3070" i="4"/>
  <c r="I3070" i="4"/>
  <c r="M3070" i="4"/>
  <c r="O3070" i="4"/>
  <c r="S3070" i="4"/>
  <c r="U3070" i="4"/>
  <c r="V3070" i="4" s="1"/>
  <c r="B3071" i="4"/>
  <c r="F3071" i="4"/>
  <c r="I3071" i="4"/>
  <c r="M3071" i="4"/>
  <c r="O3071" i="4"/>
  <c r="S3071" i="4"/>
  <c r="U3071" i="4"/>
  <c r="V3071" i="4" s="1"/>
  <c r="B3072" i="4"/>
  <c r="F3072" i="4"/>
  <c r="I3072" i="4"/>
  <c r="M3072" i="4"/>
  <c r="O3072" i="4"/>
  <c r="S3072" i="4"/>
  <c r="U3072" i="4"/>
  <c r="V3072" i="4" s="1"/>
  <c r="B3073" i="4"/>
  <c r="F3073" i="4"/>
  <c r="I3073" i="4"/>
  <c r="M3073" i="4"/>
  <c r="O3073" i="4"/>
  <c r="S3073" i="4"/>
  <c r="U3073" i="4"/>
  <c r="V3073" i="4" s="1"/>
  <c r="B3074" i="4"/>
  <c r="F3074" i="4"/>
  <c r="I3074" i="4"/>
  <c r="M3074" i="4"/>
  <c r="O3074" i="4"/>
  <c r="S3074" i="4"/>
  <c r="U3074" i="4"/>
  <c r="V3074" i="4" s="1"/>
  <c r="B3075" i="4"/>
  <c r="F3075" i="4"/>
  <c r="I3075" i="4"/>
  <c r="M3075" i="4"/>
  <c r="O3075" i="4"/>
  <c r="S3075" i="4"/>
  <c r="U3075" i="4"/>
  <c r="V3075" i="4" s="1"/>
  <c r="B3076" i="4"/>
  <c r="F3076" i="4"/>
  <c r="I3076" i="4"/>
  <c r="M3076" i="4"/>
  <c r="O3076" i="4"/>
  <c r="S3076" i="4"/>
  <c r="U3076" i="4"/>
  <c r="V3076" i="4" s="1"/>
  <c r="B3077" i="4"/>
  <c r="F3077" i="4"/>
  <c r="I3077" i="4"/>
  <c r="M3077" i="4"/>
  <c r="O3077" i="4"/>
  <c r="S3077" i="4"/>
  <c r="U3077" i="4"/>
  <c r="V3077" i="4" s="1"/>
  <c r="B3078" i="4"/>
  <c r="F3078" i="4"/>
  <c r="I3078" i="4"/>
  <c r="M3078" i="4"/>
  <c r="O3078" i="4"/>
  <c r="S3078" i="4"/>
  <c r="U3078" i="4"/>
  <c r="V3078" i="4" s="1"/>
  <c r="B3079" i="4"/>
  <c r="F3079" i="4"/>
  <c r="I3079" i="4"/>
  <c r="M3079" i="4"/>
  <c r="O3079" i="4"/>
  <c r="S3079" i="4"/>
  <c r="U3079" i="4"/>
  <c r="V3079" i="4" s="1"/>
  <c r="B3080" i="4"/>
  <c r="F3080" i="4"/>
  <c r="I3080" i="4"/>
  <c r="M3080" i="4"/>
  <c r="O3080" i="4"/>
  <c r="S3080" i="4"/>
  <c r="U3080" i="4"/>
  <c r="V3080" i="4" s="1"/>
  <c r="B3081" i="4"/>
  <c r="F3081" i="4"/>
  <c r="I3081" i="4"/>
  <c r="M3081" i="4"/>
  <c r="O3081" i="4"/>
  <c r="S3081" i="4"/>
  <c r="U3081" i="4"/>
  <c r="V3081" i="4" s="1"/>
  <c r="B3082" i="4"/>
  <c r="F3082" i="4"/>
  <c r="I3082" i="4"/>
  <c r="M3082" i="4"/>
  <c r="O3082" i="4"/>
  <c r="S3082" i="4"/>
  <c r="U3082" i="4"/>
  <c r="V3082" i="4" s="1"/>
  <c r="B3083" i="4"/>
  <c r="F3083" i="4"/>
  <c r="I3083" i="4"/>
  <c r="M3083" i="4"/>
  <c r="O3083" i="4"/>
  <c r="S3083" i="4"/>
  <c r="U3083" i="4"/>
  <c r="V3083" i="4" s="1"/>
  <c r="B3084" i="4"/>
  <c r="F3084" i="4"/>
  <c r="I3084" i="4"/>
  <c r="M3084" i="4"/>
  <c r="O3084" i="4"/>
  <c r="S3084" i="4"/>
  <c r="U3084" i="4"/>
  <c r="V3084" i="4" s="1"/>
  <c r="B3085" i="4"/>
  <c r="F3085" i="4"/>
  <c r="I3085" i="4"/>
  <c r="M3085" i="4"/>
  <c r="O3085" i="4"/>
  <c r="S3085" i="4"/>
  <c r="U3085" i="4"/>
  <c r="V3085" i="4" s="1"/>
  <c r="B3086" i="4"/>
  <c r="F3086" i="4"/>
  <c r="I3086" i="4"/>
  <c r="M3086" i="4"/>
  <c r="O3086" i="4"/>
  <c r="S3086" i="4"/>
  <c r="U3086" i="4"/>
  <c r="V3086" i="4" s="1"/>
  <c r="B3087" i="4"/>
  <c r="F3087" i="4"/>
  <c r="I3087" i="4"/>
  <c r="M3087" i="4"/>
  <c r="O3087" i="4"/>
  <c r="S3087" i="4"/>
  <c r="U3087" i="4"/>
  <c r="V3087" i="4" s="1"/>
  <c r="B3088" i="4"/>
  <c r="F3088" i="4"/>
  <c r="I3088" i="4"/>
  <c r="M3088" i="4"/>
  <c r="O3088" i="4"/>
  <c r="S3088" i="4"/>
  <c r="U3088" i="4"/>
  <c r="V3088" i="4" s="1"/>
  <c r="B3089" i="4"/>
  <c r="F3089" i="4"/>
  <c r="I3089" i="4"/>
  <c r="M3089" i="4"/>
  <c r="O3089" i="4"/>
  <c r="S3089" i="4"/>
  <c r="U3089" i="4"/>
  <c r="V3089" i="4" s="1"/>
  <c r="B3090" i="4"/>
  <c r="F3090" i="4"/>
  <c r="I3090" i="4"/>
  <c r="M3090" i="4"/>
  <c r="O3090" i="4"/>
  <c r="S3090" i="4"/>
  <c r="U3090" i="4"/>
  <c r="V3090" i="4" s="1"/>
  <c r="B3091" i="4"/>
  <c r="F3091" i="4"/>
  <c r="I3091" i="4"/>
  <c r="M3091" i="4"/>
  <c r="O3091" i="4"/>
  <c r="S3091" i="4"/>
  <c r="U3091" i="4"/>
  <c r="V3091" i="4" s="1"/>
  <c r="B3092" i="4"/>
  <c r="F3092" i="4"/>
  <c r="I3092" i="4"/>
  <c r="M3092" i="4"/>
  <c r="O3092" i="4"/>
  <c r="S3092" i="4"/>
  <c r="U3092" i="4"/>
  <c r="V3092" i="4" s="1"/>
  <c r="B3093" i="4"/>
  <c r="F3093" i="4"/>
  <c r="I3093" i="4"/>
  <c r="M3093" i="4"/>
  <c r="O3093" i="4"/>
  <c r="S3093" i="4"/>
  <c r="U3093" i="4"/>
  <c r="V3093" i="4" s="1"/>
  <c r="B3094" i="4"/>
  <c r="F3094" i="4"/>
  <c r="I3094" i="4"/>
  <c r="M3094" i="4"/>
  <c r="O3094" i="4"/>
  <c r="S3094" i="4"/>
  <c r="U3094" i="4"/>
  <c r="V3094" i="4" s="1"/>
  <c r="B3095" i="4"/>
  <c r="F3095" i="4"/>
  <c r="I3095" i="4"/>
  <c r="M3095" i="4"/>
  <c r="O3095" i="4"/>
  <c r="S3095" i="4"/>
  <c r="U3095" i="4"/>
  <c r="V3095" i="4" s="1"/>
  <c r="B3096" i="4"/>
  <c r="F3096" i="4"/>
  <c r="I3096" i="4"/>
  <c r="M3096" i="4"/>
  <c r="O3096" i="4"/>
  <c r="S3096" i="4"/>
  <c r="U3096" i="4"/>
  <c r="V3096" i="4" s="1"/>
  <c r="B3097" i="4"/>
  <c r="F3097" i="4"/>
  <c r="I3097" i="4"/>
  <c r="M3097" i="4"/>
  <c r="O3097" i="4"/>
  <c r="S3097" i="4"/>
  <c r="U3097" i="4"/>
  <c r="V3097" i="4" s="1"/>
  <c r="B3098" i="4"/>
  <c r="F3098" i="4"/>
  <c r="I3098" i="4"/>
  <c r="M3098" i="4"/>
  <c r="O3098" i="4"/>
  <c r="S3098" i="4"/>
  <c r="U3098" i="4"/>
  <c r="V3098" i="4" s="1"/>
  <c r="B3099" i="4"/>
  <c r="F3099" i="4"/>
  <c r="I3099" i="4"/>
  <c r="M3099" i="4"/>
  <c r="O3099" i="4"/>
  <c r="S3099" i="4"/>
  <c r="U3099" i="4"/>
  <c r="V3099" i="4" s="1"/>
  <c r="B3100" i="4"/>
  <c r="F3100" i="4"/>
  <c r="I3100" i="4"/>
  <c r="M3100" i="4"/>
  <c r="O3100" i="4"/>
  <c r="S3100" i="4"/>
  <c r="U3100" i="4"/>
  <c r="V3100" i="4" s="1"/>
  <c r="B3101" i="4"/>
  <c r="F3101" i="4"/>
  <c r="I3101" i="4"/>
  <c r="M3101" i="4"/>
  <c r="O3101" i="4"/>
  <c r="S3101" i="4"/>
  <c r="U3101" i="4"/>
  <c r="V3101" i="4" s="1"/>
  <c r="B3102" i="4"/>
  <c r="F3102" i="4"/>
  <c r="I3102" i="4"/>
  <c r="M3102" i="4"/>
  <c r="O3102" i="4"/>
  <c r="S3102" i="4"/>
  <c r="U3102" i="4"/>
  <c r="V3102" i="4" s="1"/>
  <c r="B3103" i="4"/>
  <c r="F3103" i="4"/>
  <c r="I3103" i="4"/>
  <c r="M3103" i="4"/>
  <c r="O3103" i="4"/>
  <c r="S3103" i="4"/>
  <c r="U3103" i="4"/>
  <c r="V3103" i="4" s="1"/>
  <c r="B3104" i="4"/>
  <c r="F3104" i="4"/>
  <c r="I3104" i="4"/>
  <c r="M3104" i="4"/>
  <c r="O3104" i="4"/>
  <c r="S3104" i="4"/>
  <c r="U3104" i="4"/>
  <c r="V3104" i="4" s="1"/>
  <c r="B3105" i="4"/>
  <c r="F3105" i="4"/>
  <c r="I3105" i="4"/>
  <c r="M3105" i="4"/>
  <c r="O3105" i="4"/>
  <c r="S3105" i="4"/>
  <c r="U3105" i="4"/>
  <c r="V3105" i="4" s="1"/>
  <c r="B1006" i="4"/>
  <c r="F1006" i="4"/>
  <c r="I1006" i="4"/>
  <c r="M1006" i="4"/>
  <c r="O1006" i="4"/>
  <c r="S1006" i="4"/>
  <c r="U1006" i="4"/>
  <c r="V1006" i="4" s="1"/>
  <c r="B1007" i="4"/>
  <c r="F1007" i="4"/>
  <c r="I1007" i="4"/>
  <c r="M1007" i="4"/>
  <c r="O1007" i="4"/>
  <c r="S1007" i="4"/>
  <c r="U1007" i="4"/>
  <c r="V1007" i="4" s="1"/>
  <c r="B1008" i="4"/>
  <c r="F1008" i="4"/>
  <c r="I1008" i="4"/>
  <c r="M1008" i="4"/>
  <c r="O1008" i="4"/>
  <c r="S1008" i="4"/>
  <c r="U1008" i="4"/>
  <c r="V1008" i="4" s="1"/>
  <c r="B1009" i="4"/>
  <c r="F1009" i="4"/>
  <c r="I1009" i="4"/>
  <c r="M1009" i="4"/>
  <c r="O1009" i="4"/>
  <c r="S1009" i="4"/>
  <c r="U1009" i="4"/>
  <c r="V1009" i="4" s="1"/>
  <c r="B1010" i="4"/>
  <c r="F1010" i="4"/>
  <c r="I1010" i="4"/>
  <c r="M1010" i="4"/>
  <c r="O1010" i="4"/>
  <c r="S1010" i="4"/>
  <c r="U1010" i="4"/>
  <c r="V1010" i="4" s="1"/>
  <c r="B1011" i="4"/>
  <c r="F1011" i="4"/>
  <c r="I1011" i="4"/>
  <c r="M1011" i="4"/>
  <c r="O1011" i="4"/>
  <c r="S1011" i="4"/>
  <c r="U1011" i="4"/>
  <c r="V1011" i="4" s="1"/>
  <c r="B1012" i="4"/>
  <c r="F1012" i="4"/>
  <c r="I1012" i="4"/>
  <c r="M1012" i="4"/>
  <c r="O1012" i="4"/>
  <c r="S1012" i="4"/>
  <c r="U1012" i="4"/>
  <c r="V1012" i="4" s="1"/>
  <c r="B1013" i="4"/>
  <c r="F1013" i="4"/>
  <c r="I1013" i="4"/>
  <c r="M1013" i="4"/>
  <c r="O1013" i="4"/>
  <c r="S1013" i="4"/>
  <c r="U1013" i="4"/>
  <c r="V1013" i="4" s="1"/>
  <c r="B1014" i="4"/>
  <c r="F1014" i="4"/>
  <c r="I1014" i="4"/>
  <c r="M1014" i="4"/>
  <c r="O1014" i="4"/>
  <c r="S1014" i="4"/>
  <c r="U1014" i="4"/>
  <c r="V1014" i="4" s="1"/>
  <c r="B1015" i="4"/>
  <c r="F1015" i="4"/>
  <c r="I1015" i="4"/>
  <c r="M1015" i="4"/>
  <c r="O1015" i="4"/>
  <c r="S1015" i="4"/>
  <c r="U1015" i="4"/>
  <c r="V1015" i="4" s="1"/>
  <c r="B1016" i="4"/>
  <c r="F1016" i="4"/>
  <c r="I1016" i="4"/>
  <c r="M1016" i="4"/>
  <c r="O1016" i="4"/>
  <c r="S1016" i="4"/>
  <c r="U1016" i="4"/>
  <c r="V1016" i="4" s="1"/>
  <c r="B1017" i="4"/>
  <c r="F1017" i="4"/>
  <c r="I1017" i="4"/>
  <c r="M1017" i="4"/>
  <c r="O1017" i="4"/>
  <c r="S1017" i="4"/>
  <c r="U1017" i="4"/>
  <c r="V1017" i="4" s="1"/>
  <c r="B1018" i="4"/>
  <c r="F1018" i="4"/>
  <c r="I1018" i="4"/>
  <c r="M1018" i="4"/>
  <c r="O1018" i="4"/>
  <c r="S1018" i="4"/>
  <c r="U1018" i="4"/>
  <c r="V1018" i="4" s="1"/>
  <c r="B1019" i="4"/>
  <c r="F1019" i="4"/>
  <c r="I1019" i="4"/>
  <c r="M1019" i="4"/>
  <c r="O1019" i="4"/>
  <c r="S1019" i="4"/>
  <c r="U1019" i="4"/>
  <c r="V1019" i="4" s="1"/>
  <c r="B1020" i="4"/>
  <c r="F1020" i="4"/>
  <c r="I1020" i="4"/>
  <c r="M1020" i="4"/>
  <c r="O1020" i="4"/>
  <c r="S1020" i="4"/>
  <c r="U1020" i="4"/>
  <c r="V1020" i="4" s="1"/>
  <c r="B1021" i="4"/>
  <c r="F1021" i="4"/>
  <c r="I1021" i="4"/>
  <c r="M1021" i="4"/>
  <c r="O1021" i="4"/>
  <c r="S1021" i="4"/>
  <c r="U1021" i="4"/>
  <c r="V1021" i="4" s="1"/>
  <c r="B1022" i="4"/>
  <c r="F1022" i="4"/>
  <c r="I1022" i="4"/>
  <c r="M1022" i="4"/>
  <c r="O1022" i="4"/>
  <c r="S1022" i="4"/>
  <c r="U1022" i="4"/>
  <c r="V1022" i="4" s="1"/>
  <c r="B1023" i="4"/>
  <c r="F1023" i="4"/>
  <c r="I1023" i="4"/>
  <c r="M1023" i="4"/>
  <c r="O1023" i="4"/>
  <c r="S1023" i="4"/>
  <c r="U1023" i="4"/>
  <c r="V1023" i="4" s="1"/>
  <c r="B1024" i="4"/>
  <c r="F1024" i="4"/>
  <c r="I1024" i="4"/>
  <c r="M1024" i="4"/>
  <c r="O1024" i="4"/>
  <c r="S1024" i="4"/>
  <c r="U1024" i="4"/>
  <c r="V1024" i="4" s="1"/>
  <c r="B1025" i="4"/>
  <c r="F1025" i="4"/>
  <c r="I1025" i="4"/>
  <c r="M1025" i="4"/>
  <c r="O1025" i="4"/>
  <c r="S1025" i="4"/>
  <c r="U1025" i="4"/>
  <c r="V1025" i="4" s="1"/>
  <c r="B1026" i="4"/>
  <c r="F1026" i="4"/>
  <c r="I1026" i="4"/>
  <c r="M1026" i="4"/>
  <c r="O1026" i="4"/>
  <c r="S1026" i="4"/>
  <c r="U1026" i="4"/>
  <c r="V1026" i="4" s="1"/>
  <c r="B1027" i="4"/>
  <c r="F1027" i="4"/>
  <c r="I1027" i="4"/>
  <c r="M1027" i="4"/>
  <c r="O1027" i="4"/>
  <c r="S1027" i="4"/>
  <c r="U1027" i="4"/>
  <c r="V1027" i="4" s="1"/>
  <c r="B1028" i="4"/>
  <c r="F1028" i="4"/>
  <c r="I1028" i="4"/>
  <c r="M1028" i="4"/>
  <c r="O1028" i="4"/>
  <c r="S1028" i="4"/>
  <c r="U1028" i="4"/>
  <c r="V1028" i="4" s="1"/>
  <c r="B1029" i="4"/>
  <c r="F1029" i="4"/>
  <c r="I1029" i="4"/>
  <c r="M1029" i="4"/>
  <c r="O1029" i="4"/>
  <c r="S1029" i="4"/>
  <c r="U1029" i="4"/>
  <c r="V1029" i="4" s="1"/>
  <c r="B1030" i="4"/>
  <c r="F1030" i="4"/>
  <c r="I1030" i="4"/>
  <c r="M1030" i="4"/>
  <c r="O1030" i="4"/>
  <c r="S1030" i="4"/>
  <c r="U1030" i="4"/>
  <c r="V1030" i="4" s="1"/>
  <c r="B1031" i="4"/>
  <c r="F1031" i="4"/>
  <c r="I1031" i="4"/>
  <c r="M1031" i="4"/>
  <c r="O1031" i="4"/>
  <c r="S1031" i="4"/>
  <c r="U1031" i="4"/>
  <c r="V1031" i="4" s="1"/>
  <c r="B1032" i="4"/>
  <c r="F1032" i="4"/>
  <c r="I1032" i="4"/>
  <c r="M1032" i="4"/>
  <c r="O1032" i="4"/>
  <c r="S1032" i="4"/>
  <c r="U1032" i="4"/>
  <c r="V1032" i="4" s="1"/>
  <c r="B1033" i="4"/>
  <c r="F1033" i="4"/>
  <c r="I1033" i="4"/>
  <c r="M1033" i="4"/>
  <c r="O1033" i="4"/>
  <c r="S1033" i="4"/>
  <c r="U1033" i="4"/>
  <c r="V1033" i="4" s="1"/>
  <c r="B1034" i="4"/>
  <c r="F1034" i="4"/>
  <c r="I1034" i="4"/>
  <c r="M1034" i="4"/>
  <c r="O1034" i="4"/>
  <c r="S1034" i="4"/>
  <c r="U1034" i="4"/>
  <c r="V1034" i="4" s="1"/>
  <c r="B1035" i="4"/>
  <c r="F1035" i="4"/>
  <c r="I1035" i="4"/>
  <c r="M1035" i="4"/>
  <c r="O1035" i="4"/>
  <c r="S1035" i="4"/>
  <c r="U1035" i="4"/>
  <c r="V1035" i="4" s="1"/>
  <c r="B1036" i="4"/>
  <c r="F1036" i="4"/>
  <c r="I1036" i="4"/>
  <c r="M1036" i="4"/>
  <c r="O1036" i="4"/>
  <c r="S1036" i="4"/>
  <c r="U1036" i="4"/>
  <c r="V1036" i="4" s="1"/>
  <c r="B1037" i="4"/>
  <c r="F1037" i="4"/>
  <c r="I1037" i="4"/>
  <c r="M1037" i="4"/>
  <c r="O1037" i="4"/>
  <c r="S1037" i="4"/>
  <c r="U1037" i="4"/>
  <c r="V1037" i="4" s="1"/>
  <c r="B1038" i="4"/>
  <c r="F1038" i="4"/>
  <c r="I1038" i="4"/>
  <c r="M1038" i="4"/>
  <c r="O1038" i="4"/>
  <c r="S1038" i="4"/>
  <c r="U1038" i="4"/>
  <c r="V1038" i="4" s="1"/>
  <c r="B1039" i="4"/>
  <c r="F1039" i="4"/>
  <c r="I1039" i="4"/>
  <c r="M1039" i="4"/>
  <c r="O1039" i="4"/>
  <c r="S1039" i="4"/>
  <c r="U1039" i="4"/>
  <c r="V1039" i="4" s="1"/>
  <c r="B1040" i="4"/>
  <c r="F1040" i="4"/>
  <c r="I1040" i="4"/>
  <c r="M1040" i="4"/>
  <c r="O1040" i="4"/>
  <c r="S1040" i="4"/>
  <c r="U1040" i="4"/>
  <c r="V1040" i="4" s="1"/>
  <c r="B1041" i="4"/>
  <c r="F1041" i="4"/>
  <c r="I1041" i="4"/>
  <c r="M1041" i="4"/>
  <c r="O1041" i="4"/>
  <c r="S1041" i="4"/>
  <c r="U1041" i="4"/>
  <c r="V1041" i="4" s="1"/>
  <c r="B1042" i="4"/>
  <c r="F1042" i="4"/>
  <c r="I1042" i="4"/>
  <c r="M1042" i="4"/>
  <c r="O1042" i="4"/>
  <c r="S1042" i="4"/>
  <c r="U1042" i="4"/>
  <c r="V1042" i="4" s="1"/>
  <c r="B1043" i="4"/>
  <c r="F1043" i="4"/>
  <c r="I1043" i="4"/>
  <c r="M1043" i="4"/>
  <c r="O1043" i="4"/>
  <c r="S1043" i="4"/>
  <c r="U1043" i="4"/>
  <c r="V1043" i="4" s="1"/>
  <c r="B1044" i="4"/>
  <c r="F1044" i="4"/>
  <c r="I1044" i="4"/>
  <c r="M1044" i="4"/>
  <c r="O1044" i="4"/>
  <c r="S1044" i="4"/>
  <c r="U1044" i="4"/>
  <c r="V1044" i="4" s="1"/>
  <c r="B1045" i="4"/>
  <c r="F1045" i="4"/>
  <c r="I1045" i="4"/>
  <c r="M1045" i="4"/>
  <c r="O1045" i="4"/>
  <c r="S1045" i="4"/>
  <c r="U1045" i="4"/>
  <c r="V1045" i="4" s="1"/>
  <c r="B1046" i="4"/>
  <c r="F1046" i="4"/>
  <c r="I1046" i="4"/>
  <c r="M1046" i="4"/>
  <c r="O1046" i="4"/>
  <c r="S1046" i="4"/>
  <c r="U1046" i="4"/>
  <c r="V1046" i="4" s="1"/>
  <c r="B1047" i="4"/>
  <c r="F1047" i="4"/>
  <c r="I1047" i="4"/>
  <c r="M1047" i="4"/>
  <c r="O1047" i="4"/>
  <c r="S1047" i="4"/>
  <c r="U1047" i="4"/>
  <c r="V1047" i="4" s="1"/>
  <c r="B1048" i="4"/>
  <c r="F1048" i="4"/>
  <c r="I1048" i="4"/>
  <c r="M1048" i="4"/>
  <c r="O1048" i="4"/>
  <c r="S1048" i="4"/>
  <c r="U1048" i="4"/>
  <c r="V1048" i="4" s="1"/>
  <c r="B1049" i="4"/>
  <c r="F1049" i="4"/>
  <c r="I1049" i="4"/>
  <c r="M1049" i="4"/>
  <c r="O1049" i="4"/>
  <c r="S1049" i="4"/>
  <c r="U1049" i="4"/>
  <c r="V1049" i="4" s="1"/>
  <c r="B1050" i="4"/>
  <c r="F1050" i="4"/>
  <c r="I1050" i="4"/>
  <c r="M1050" i="4"/>
  <c r="O1050" i="4"/>
  <c r="S1050" i="4"/>
  <c r="U1050" i="4"/>
  <c r="V1050" i="4" s="1"/>
  <c r="B1051" i="4"/>
  <c r="F1051" i="4"/>
  <c r="I1051" i="4"/>
  <c r="M1051" i="4"/>
  <c r="O1051" i="4"/>
  <c r="S1051" i="4"/>
  <c r="U1051" i="4"/>
  <c r="V1051" i="4" s="1"/>
  <c r="B1052" i="4"/>
  <c r="F1052" i="4"/>
  <c r="I1052" i="4"/>
  <c r="M1052" i="4"/>
  <c r="O1052" i="4"/>
  <c r="S1052" i="4"/>
  <c r="U1052" i="4"/>
  <c r="V1052" i="4" s="1"/>
  <c r="B1053" i="4"/>
  <c r="F1053" i="4"/>
  <c r="I1053" i="4"/>
  <c r="M1053" i="4"/>
  <c r="O1053" i="4"/>
  <c r="S1053" i="4"/>
  <c r="U1053" i="4"/>
  <c r="V1053" i="4" s="1"/>
  <c r="B1054" i="4"/>
  <c r="F1054" i="4"/>
  <c r="I1054" i="4"/>
  <c r="M1054" i="4"/>
  <c r="O1054" i="4"/>
  <c r="S1054" i="4"/>
  <c r="U1054" i="4"/>
  <c r="V1054" i="4" s="1"/>
  <c r="B1055" i="4"/>
  <c r="F1055" i="4"/>
  <c r="I1055" i="4"/>
  <c r="M1055" i="4"/>
  <c r="O1055" i="4"/>
  <c r="S1055" i="4"/>
  <c r="U1055" i="4"/>
  <c r="V1055" i="4" s="1"/>
  <c r="B1056" i="4"/>
  <c r="F1056" i="4"/>
  <c r="I1056" i="4"/>
  <c r="M1056" i="4"/>
  <c r="O1056" i="4"/>
  <c r="S1056" i="4"/>
  <c r="U1056" i="4"/>
  <c r="V1056" i="4" s="1"/>
  <c r="B1057" i="4"/>
  <c r="F1057" i="4"/>
  <c r="I1057" i="4"/>
  <c r="M1057" i="4"/>
  <c r="O1057" i="4"/>
  <c r="S1057" i="4"/>
  <c r="U1057" i="4"/>
  <c r="V1057" i="4" s="1"/>
  <c r="B1058" i="4"/>
  <c r="F1058" i="4"/>
  <c r="I1058" i="4"/>
  <c r="M1058" i="4"/>
  <c r="O1058" i="4"/>
  <c r="S1058" i="4"/>
  <c r="U1058" i="4"/>
  <c r="V1058" i="4" s="1"/>
  <c r="B1059" i="4"/>
  <c r="F1059" i="4"/>
  <c r="I1059" i="4"/>
  <c r="M1059" i="4"/>
  <c r="O1059" i="4"/>
  <c r="S1059" i="4"/>
  <c r="U1059" i="4"/>
  <c r="V1059" i="4" s="1"/>
  <c r="B1060" i="4"/>
  <c r="F1060" i="4"/>
  <c r="I1060" i="4"/>
  <c r="M1060" i="4"/>
  <c r="O1060" i="4"/>
  <c r="S1060" i="4"/>
  <c r="U1060" i="4"/>
  <c r="V1060" i="4" s="1"/>
  <c r="B1061" i="4"/>
  <c r="F1061" i="4"/>
  <c r="I1061" i="4"/>
  <c r="M1061" i="4"/>
  <c r="O1061" i="4"/>
  <c r="S1061" i="4"/>
  <c r="U1061" i="4"/>
  <c r="V1061" i="4" s="1"/>
  <c r="B1062" i="4"/>
  <c r="F1062" i="4"/>
  <c r="I1062" i="4"/>
  <c r="M1062" i="4"/>
  <c r="O1062" i="4"/>
  <c r="S1062" i="4"/>
  <c r="U1062" i="4"/>
  <c r="V1062" i="4" s="1"/>
  <c r="B1063" i="4"/>
  <c r="F1063" i="4"/>
  <c r="I1063" i="4"/>
  <c r="M1063" i="4"/>
  <c r="O1063" i="4"/>
  <c r="S1063" i="4"/>
  <c r="U1063" i="4"/>
  <c r="V1063" i="4" s="1"/>
  <c r="B1064" i="4"/>
  <c r="F1064" i="4"/>
  <c r="I1064" i="4"/>
  <c r="M1064" i="4"/>
  <c r="O1064" i="4"/>
  <c r="S1064" i="4"/>
  <c r="U1064" i="4"/>
  <c r="V1064" i="4" s="1"/>
  <c r="B1065" i="4"/>
  <c r="F1065" i="4"/>
  <c r="I1065" i="4"/>
  <c r="M1065" i="4"/>
  <c r="O1065" i="4"/>
  <c r="S1065" i="4"/>
  <c r="U1065" i="4"/>
  <c r="V1065" i="4" s="1"/>
  <c r="B1066" i="4"/>
  <c r="F1066" i="4"/>
  <c r="I1066" i="4"/>
  <c r="M1066" i="4"/>
  <c r="O1066" i="4"/>
  <c r="S1066" i="4"/>
  <c r="U1066" i="4"/>
  <c r="V1066" i="4" s="1"/>
  <c r="B1067" i="4"/>
  <c r="F1067" i="4"/>
  <c r="I1067" i="4"/>
  <c r="M1067" i="4"/>
  <c r="O1067" i="4"/>
  <c r="S1067" i="4"/>
  <c r="U1067" i="4"/>
  <c r="V1067" i="4" s="1"/>
  <c r="B1068" i="4"/>
  <c r="F1068" i="4"/>
  <c r="I1068" i="4"/>
  <c r="M1068" i="4"/>
  <c r="O1068" i="4"/>
  <c r="S1068" i="4"/>
  <c r="U1068" i="4"/>
  <c r="V1068" i="4" s="1"/>
  <c r="B1069" i="4"/>
  <c r="F1069" i="4"/>
  <c r="I1069" i="4"/>
  <c r="M1069" i="4"/>
  <c r="O1069" i="4"/>
  <c r="S1069" i="4"/>
  <c r="U1069" i="4"/>
  <c r="V1069" i="4" s="1"/>
  <c r="B1070" i="4"/>
  <c r="F1070" i="4"/>
  <c r="I1070" i="4"/>
  <c r="M1070" i="4"/>
  <c r="O1070" i="4"/>
  <c r="S1070" i="4"/>
  <c r="U1070" i="4"/>
  <c r="V1070" i="4" s="1"/>
  <c r="B1071" i="4"/>
  <c r="F1071" i="4"/>
  <c r="I1071" i="4"/>
  <c r="M1071" i="4"/>
  <c r="O1071" i="4"/>
  <c r="S1071" i="4"/>
  <c r="U1071" i="4"/>
  <c r="V1071" i="4" s="1"/>
  <c r="B1072" i="4"/>
  <c r="F1072" i="4"/>
  <c r="I1072" i="4"/>
  <c r="M1072" i="4"/>
  <c r="O1072" i="4"/>
  <c r="S1072" i="4"/>
  <c r="U1072" i="4"/>
  <c r="V1072" i="4" s="1"/>
  <c r="B1073" i="4"/>
  <c r="F1073" i="4"/>
  <c r="I1073" i="4"/>
  <c r="M1073" i="4"/>
  <c r="O1073" i="4"/>
  <c r="S1073" i="4"/>
  <c r="U1073" i="4"/>
  <c r="V1073" i="4" s="1"/>
  <c r="B1074" i="4"/>
  <c r="F1074" i="4"/>
  <c r="I1074" i="4"/>
  <c r="M1074" i="4"/>
  <c r="O1074" i="4"/>
  <c r="S1074" i="4"/>
  <c r="U1074" i="4"/>
  <c r="V1074" i="4" s="1"/>
  <c r="B1075" i="4"/>
  <c r="F1075" i="4"/>
  <c r="I1075" i="4"/>
  <c r="M1075" i="4"/>
  <c r="O1075" i="4"/>
  <c r="S1075" i="4"/>
  <c r="U1075" i="4"/>
  <c r="V1075" i="4" s="1"/>
  <c r="B1076" i="4"/>
  <c r="F1076" i="4"/>
  <c r="I1076" i="4"/>
  <c r="M1076" i="4"/>
  <c r="O1076" i="4"/>
  <c r="S1076" i="4"/>
  <c r="U1076" i="4"/>
  <c r="V1076" i="4" s="1"/>
  <c r="B1077" i="4"/>
  <c r="F1077" i="4"/>
  <c r="I1077" i="4"/>
  <c r="M1077" i="4"/>
  <c r="O1077" i="4"/>
  <c r="S1077" i="4"/>
  <c r="U1077" i="4"/>
  <c r="V1077" i="4" s="1"/>
  <c r="B1078" i="4"/>
  <c r="F1078" i="4"/>
  <c r="I1078" i="4"/>
  <c r="M1078" i="4"/>
  <c r="O1078" i="4"/>
  <c r="S1078" i="4"/>
  <c r="U1078" i="4"/>
  <c r="V1078" i="4" s="1"/>
  <c r="B1079" i="4"/>
  <c r="F1079" i="4"/>
  <c r="I1079" i="4"/>
  <c r="M1079" i="4"/>
  <c r="O1079" i="4"/>
  <c r="S1079" i="4"/>
  <c r="U1079" i="4"/>
  <c r="V1079" i="4" s="1"/>
  <c r="B1080" i="4"/>
  <c r="F1080" i="4"/>
  <c r="I1080" i="4"/>
  <c r="M1080" i="4"/>
  <c r="O1080" i="4"/>
  <c r="S1080" i="4"/>
  <c r="U1080" i="4"/>
  <c r="V1080" i="4" s="1"/>
  <c r="B1081" i="4"/>
  <c r="F1081" i="4"/>
  <c r="I1081" i="4"/>
  <c r="M1081" i="4"/>
  <c r="O1081" i="4"/>
  <c r="S1081" i="4"/>
  <c r="U1081" i="4"/>
  <c r="V1081" i="4" s="1"/>
  <c r="B1082" i="4"/>
  <c r="F1082" i="4"/>
  <c r="I1082" i="4"/>
  <c r="M1082" i="4"/>
  <c r="O1082" i="4"/>
  <c r="S1082" i="4"/>
  <c r="U1082" i="4"/>
  <c r="V1082" i="4" s="1"/>
  <c r="B1083" i="4"/>
  <c r="F1083" i="4"/>
  <c r="I1083" i="4"/>
  <c r="M1083" i="4"/>
  <c r="O1083" i="4"/>
  <c r="S1083" i="4"/>
  <c r="U1083" i="4"/>
  <c r="V1083" i="4" s="1"/>
  <c r="B1084" i="4"/>
  <c r="F1084" i="4"/>
  <c r="I1084" i="4"/>
  <c r="M1084" i="4"/>
  <c r="O1084" i="4"/>
  <c r="S1084" i="4"/>
  <c r="U1084" i="4"/>
  <c r="V1084" i="4" s="1"/>
  <c r="B1085" i="4"/>
  <c r="F1085" i="4"/>
  <c r="I1085" i="4"/>
  <c r="M1085" i="4"/>
  <c r="O1085" i="4"/>
  <c r="S1085" i="4"/>
  <c r="U1085" i="4"/>
  <c r="V1085" i="4" s="1"/>
  <c r="B1086" i="4"/>
  <c r="F1086" i="4"/>
  <c r="I1086" i="4"/>
  <c r="M1086" i="4"/>
  <c r="O1086" i="4"/>
  <c r="S1086" i="4"/>
  <c r="U1086" i="4"/>
  <c r="V1086" i="4" s="1"/>
  <c r="B1087" i="4"/>
  <c r="F1087" i="4"/>
  <c r="I1087" i="4"/>
  <c r="M1087" i="4"/>
  <c r="O1087" i="4"/>
  <c r="S1087" i="4"/>
  <c r="U1087" i="4"/>
  <c r="V1087" i="4" s="1"/>
  <c r="B1088" i="4"/>
  <c r="F1088" i="4"/>
  <c r="I1088" i="4"/>
  <c r="M1088" i="4"/>
  <c r="O1088" i="4"/>
  <c r="S1088" i="4"/>
  <c r="U1088" i="4"/>
  <c r="V1088" i="4" s="1"/>
  <c r="B1089" i="4"/>
  <c r="F1089" i="4"/>
  <c r="I1089" i="4"/>
  <c r="M1089" i="4"/>
  <c r="O1089" i="4"/>
  <c r="S1089" i="4"/>
  <c r="U1089" i="4"/>
  <c r="V1089" i="4" s="1"/>
  <c r="B1090" i="4"/>
  <c r="F1090" i="4"/>
  <c r="I1090" i="4"/>
  <c r="M1090" i="4"/>
  <c r="O1090" i="4"/>
  <c r="S1090" i="4"/>
  <c r="U1090" i="4"/>
  <c r="V1090" i="4" s="1"/>
  <c r="B1091" i="4"/>
  <c r="F1091" i="4"/>
  <c r="I1091" i="4"/>
  <c r="M1091" i="4"/>
  <c r="O1091" i="4"/>
  <c r="S1091" i="4"/>
  <c r="U1091" i="4"/>
  <c r="V1091" i="4" s="1"/>
  <c r="B1092" i="4"/>
  <c r="F1092" i="4"/>
  <c r="I1092" i="4"/>
  <c r="M1092" i="4"/>
  <c r="O1092" i="4"/>
  <c r="S1092" i="4"/>
  <c r="U1092" i="4"/>
  <c r="V1092" i="4" s="1"/>
  <c r="B1093" i="4"/>
  <c r="F1093" i="4"/>
  <c r="I1093" i="4"/>
  <c r="M1093" i="4"/>
  <c r="O1093" i="4"/>
  <c r="S1093" i="4"/>
  <c r="U1093" i="4"/>
  <c r="V1093" i="4" s="1"/>
  <c r="B1094" i="4"/>
  <c r="F1094" i="4"/>
  <c r="I1094" i="4"/>
  <c r="M1094" i="4"/>
  <c r="O1094" i="4"/>
  <c r="S1094" i="4"/>
  <c r="U1094" i="4"/>
  <c r="V1094" i="4" s="1"/>
  <c r="B1095" i="4"/>
  <c r="F1095" i="4"/>
  <c r="I1095" i="4"/>
  <c r="M1095" i="4"/>
  <c r="O1095" i="4"/>
  <c r="S1095" i="4"/>
  <c r="U1095" i="4"/>
  <c r="V1095" i="4" s="1"/>
  <c r="B1096" i="4"/>
  <c r="F1096" i="4"/>
  <c r="I1096" i="4"/>
  <c r="M1096" i="4"/>
  <c r="O1096" i="4"/>
  <c r="S1096" i="4"/>
  <c r="U1096" i="4"/>
  <c r="V1096" i="4" s="1"/>
  <c r="B1097" i="4"/>
  <c r="F1097" i="4"/>
  <c r="I1097" i="4"/>
  <c r="M1097" i="4"/>
  <c r="O1097" i="4"/>
  <c r="S1097" i="4"/>
  <c r="U1097" i="4"/>
  <c r="V1097" i="4" s="1"/>
  <c r="B1098" i="4"/>
  <c r="F1098" i="4"/>
  <c r="I1098" i="4"/>
  <c r="M1098" i="4"/>
  <c r="O1098" i="4"/>
  <c r="S1098" i="4"/>
  <c r="U1098" i="4"/>
  <c r="V1098" i="4" s="1"/>
  <c r="B1099" i="4"/>
  <c r="F1099" i="4"/>
  <c r="I1099" i="4"/>
  <c r="M1099" i="4"/>
  <c r="O1099" i="4"/>
  <c r="S1099" i="4"/>
  <c r="U1099" i="4"/>
  <c r="V1099" i="4" s="1"/>
  <c r="B1100" i="4"/>
  <c r="F1100" i="4"/>
  <c r="I1100" i="4"/>
  <c r="M1100" i="4"/>
  <c r="O1100" i="4"/>
  <c r="S1100" i="4"/>
  <c r="U1100" i="4"/>
  <c r="V1100" i="4" s="1"/>
  <c r="B1101" i="4"/>
  <c r="F1101" i="4"/>
  <c r="I1101" i="4"/>
  <c r="M1101" i="4"/>
  <c r="O1101" i="4"/>
  <c r="S1101" i="4"/>
  <c r="U1101" i="4"/>
  <c r="V1101" i="4" s="1"/>
  <c r="B1102" i="4"/>
  <c r="F1102" i="4"/>
  <c r="I1102" i="4"/>
  <c r="M1102" i="4"/>
  <c r="O1102" i="4"/>
  <c r="S1102" i="4"/>
  <c r="U1102" i="4"/>
  <c r="V1102" i="4" s="1"/>
  <c r="B1103" i="4"/>
  <c r="F1103" i="4"/>
  <c r="I1103" i="4"/>
  <c r="M1103" i="4"/>
  <c r="O1103" i="4"/>
  <c r="S1103" i="4"/>
  <c r="U1103" i="4"/>
  <c r="V1103" i="4" s="1"/>
  <c r="B1104" i="4"/>
  <c r="F1104" i="4"/>
  <c r="I1104" i="4"/>
  <c r="M1104" i="4"/>
  <c r="O1104" i="4"/>
  <c r="S1104" i="4"/>
  <c r="U1104" i="4"/>
  <c r="V1104" i="4" s="1"/>
  <c r="B1105" i="4"/>
  <c r="F1105" i="4"/>
  <c r="I1105" i="4"/>
  <c r="M1105" i="4"/>
  <c r="O1105" i="4"/>
  <c r="S1105" i="4"/>
  <c r="U1105" i="4"/>
  <c r="V1105" i="4" s="1"/>
  <c r="B1106" i="4"/>
  <c r="F1106" i="4"/>
  <c r="I1106" i="4"/>
  <c r="M1106" i="4"/>
  <c r="O1106" i="4"/>
  <c r="S1106" i="4"/>
  <c r="U1106" i="4"/>
  <c r="V1106" i="4" s="1"/>
  <c r="B1107" i="4"/>
  <c r="F1107" i="4"/>
  <c r="I1107" i="4"/>
  <c r="M1107" i="4"/>
  <c r="O1107" i="4"/>
  <c r="S1107" i="4"/>
  <c r="U1107" i="4"/>
  <c r="V1107" i="4" s="1"/>
  <c r="B1108" i="4"/>
  <c r="F1108" i="4"/>
  <c r="I1108" i="4"/>
  <c r="M1108" i="4"/>
  <c r="O1108" i="4"/>
  <c r="S1108" i="4"/>
  <c r="U1108" i="4"/>
  <c r="V1108" i="4" s="1"/>
  <c r="B1109" i="4"/>
  <c r="F1109" i="4"/>
  <c r="I1109" i="4"/>
  <c r="M1109" i="4"/>
  <c r="O1109" i="4"/>
  <c r="S1109" i="4"/>
  <c r="U1109" i="4"/>
  <c r="V1109" i="4" s="1"/>
  <c r="B1110" i="4"/>
  <c r="F1110" i="4"/>
  <c r="I1110" i="4"/>
  <c r="M1110" i="4"/>
  <c r="O1110" i="4"/>
  <c r="S1110" i="4"/>
  <c r="U1110" i="4"/>
  <c r="V1110" i="4" s="1"/>
  <c r="B1111" i="4"/>
  <c r="F1111" i="4"/>
  <c r="I1111" i="4"/>
  <c r="M1111" i="4"/>
  <c r="O1111" i="4"/>
  <c r="S1111" i="4"/>
  <c r="U1111" i="4"/>
  <c r="V1111" i="4" s="1"/>
  <c r="B1112" i="4"/>
  <c r="F1112" i="4"/>
  <c r="I1112" i="4"/>
  <c r="M1112" i="4"/>
  <c r="O1112" i="4"/>
  <c r="S1112" i="4"/>
  <c r="U1112" i="4"/>
  <c r="V1112" i="4" s="1"/>
  <c r="B1113" i="4"/>
  <c r="F1113" i="4"/>
  <c r="I1113" i="4"/>
  <c r="M1113" i="4"/>
  <c r="O1113" i="4"/>
  <c r="S1113" i="4"/>
  <c r="U1113" i="4"/>
  <c r="V1113" i="4" s="1"/>
  <c r="B1114" i="4"/>
  <c r="F1114" i="4"/>
  <c r="I1114" i="4"/>
  <c r="M1114" i="4"/>
  <c r="O1114" i="4"/>
  <c r="S1114" i="4"/>
  <c r="U1114" i="4"/>
  <c r="V1114" i="4" s="1"/>
  <c r="B1115" i="4"/>
  <c r="F1115" i="4"/>
  <c r="I1115" i="4"/>
  <c r="M1115" i="4"/>
  <c r="O1115" i="4"/>
  <c r="S1115" i="4"/>
  <c r="U1115" i="4"/>
  <c r="V1115" i="4" s="1"/>
  <c r="B1116" i="4"/>
  <c r="F1116" i="4"/>
  <c r="I1116" i="4"/>
  <c r="M1116" i="4"/>
  <c r="O1116" i="4"/>
  <c r="S1116" i="4"/>
  <c r="U1116" i="4"/>
  <c r="V1116" i="4" s="1"/>
  <c r="B1117" i="4"/>
  <c r="F1117" i="4"/>
  <c r="I1117" i="4"/>
  <c r="M1117" i="4"/>
  <c r="O1117" i="4"/>
  <c r="S1117" i="4"/>
  <c r="U1117" i="4"/>
  <c r="V1117" i="4" s="1"/>
  <c r="B1118" i="4"/>
  <c r="F1118" i="4"/>
  <c r="I1118" i="4"/>
  <c r="M1118" i="4"/>
  <c r="O1118" i="4"/>
  <c r="S1118" i="4"/>
  <c r="U1118" i="4"/>
  <c r="V1118" i="4" s="1"/>
  <c r="B1119" i="4"/>
  <c r="F1119" i="4"/>
  <c r="I1119" i="4"/>
  <c r="M1119" i="4"/>
  <c r="O1119" i="4"/>
  <c r="S1119" i="4"/>
  <c r="U1119" i="4"/>
  <c r="V1119" i="4" s="1"/>
  <c r="B1120" i="4"/>
  <c r="F1120" i="4"/>
  <c r="I1120" i="4"/>
  <c r="M1120" i="4"/>
  <c r="O1120" i="4"/>
  <c r="S1120" i="4"/>
  <c r="U1120" i="4"/>
  <c r="V1120" i="4" s="1"/>
  <c r="B1121" i="4"/>
  <c r="F1121" i="4"/>
  <c r="I1121" i="4"/>
  <c r="M1121" i="4"/>
  <c r="O1121" i="4"/>
  <c r="S1121" i="4"/>
  <c r="U1121" i="4"/>
  <c r="V1121" i="4" s="1"/>
  <c r="B1122" i="4"/>
  <c r="F1122" i="4"/>
  <c r="I1122" i="4"/>
  <c r="M1122" i="4"/>
  <c r="O1122" i="4"/>
  <c r="S1122" i="4"/>
  <c r="U1122" i="4"/>
  <c r="V1122" i="4" s="1"/>
  <c r="B1123" i="4"/>
  <c r="F1123" i="4"/>
  <c r="I1123" i="4"/>
  <c r="M1123" i="4"/>
  <c r="O1123" i="4"/>
  <c r="S1123" i="4"/>
  <c r="U1123" i="4"/>
  <c r="V1123" i="4" s="1"/>
  <c r="B1124" i="4"/>
  <c r="F1124" i="4"/>
  <c r="I1124" i="4"/>
  <c r="M1124" i="4"/>
  <c r="O1124" i="4"/>
  <c r="S1124" i="4"/>
  <c r="U1124" i="4"/>
  <c r="V1124" i="4" s="1"/>
  <c r="B1125" i="4"/>
  <c r="F1125" i="4"/>
  <c r="I1125" i="4"/>
  <c r="M1125" i="4"/>
  <c r="O1125" i="4"/>
  <c r="S1125" i="4"/>
  <c r="U1125" i="4"/>
  <c r="V1125" i="4" s="1"/>
  <c r="B1126" i="4"/>
  <c r="F1126" i="4"/>
  <c r="I1126" i="4"/>
  <c r="M1126" i="4"/>
  <c r="O1126" i="4"/>
  <c r="S1126" i="4"/>
  <c r="U1126" i="4"/>
  <c r="V1126" i="4" s="1"/>
  <c r="B1127" i="4"/>
  <c r="F1127" i="4"/>
  <c r="I1127" i="4"/>
  <c r="M1127" i="4"/>
  <c r="O1127" i="4"/>
  <c r="S1127" i="4"/>
  <c r="U1127" i="4"/>
  <c r="V1127" i="4" s="1"/>
  <c r="B1128" i="4"/>
  <c r="F1128" i="4"/>
  <c r="I1128" i="4"/>
  <c r="M1128" i="4"/>
  <c r="O1128" i="4"/>
  <c r="S1128" i="4"/>
  <c r="U1128" i="4"/>
  <c r="V1128" i="4" s="1"/>
  <c r="B1129" i="4"/>
  <c r="F1129" i="4"/>
  <c r="I1129" i="4"/>
  <c r="M1129" i="4"/>
  <c r="O1129" i="4"/>
  <c r="S1129" i="4"/>
  <c r="U1129" i="4"/>
  <c r="V1129" i="4" s="1"/>
  <c r="B1130" i="4"/>
  <c r="F1130" i="4"/>
  <c r="I1130" i="4"/>
  <c r="M1130" i="4"/>
  <c r="O1130" i="4"/>
  <c r="S1130" i="4"/>
  <c r="U1130" i="4"/>
  <c r="V1130" i="4" s="1"/>
  <c r="B1131" i="4"/>
  <c r="F1131" i="4"/>
  <c r="I1131" i="4"/>
  <c r="M1131" i="4"/>
  <c r="O1131" i="4"/>
  <c r="S1131" i="4"/>
  <c r="U1131" i="4"/>
  <c r="V1131" i="4" s="1"/>
  <c r="B1132" i="4"/>
  <c r="F1132" i="4"/>
  <c r="I1132" i="4"/>
  <c r="M1132" i="4"/>
  <c r="O1132" i="4"/>
  <c r="S1132" i="4"/>
  <c r="U1132" i="4"/>
  <c r="V1132" i="4" s="1"/>
  <c r="B1133" i="4"/>
  <c r="F1133" i="4"/>
  <c r="I1133" i="4"/>
  <c r="M1133" i="4"/>
  <c r="O1133" i="4"/>
  <c r="S1133" i="4"/>
  <c r="U1133" i="4"/>
  <c r="V1133" i="4" s="1"/>
  <c r="B1134" i="4"/>
  <c r="F1134" i="4"/>
  <c r="I1134" i="4"/>
  <c r="M1134" i="4"/>
  <c r="O1134" i="4"/>
  <c r="S1134" i="4"/>
  <c r="U1134" i="4"/>
  <c r="V1134" i="4" s="1"/>
  <c r="B1135" i="4"/>
  <c r="F1135" i="4"/>
  <c r="I1135" i="4"/>
  <c r="M1135" i="4"/>
  <c r="O1135" i="4"/>
  <c r="S1135" i="4"/>
  <c r="U1135" i="4"/>
  <c r="V1135" i="4" s="1"/>
  <c r="B1136" i="4"/>
  <c r="F1136" i="4"/>
  <c r="I1136" i="4"/>
  <c r="M1136" i="4"/>
  <c r="O1136" i="4"/>
  <c r="S1136" i="4"/>
  <c r="U1136" i="4"/>
  <c r="V1136" i="4" s="1"/>
  <c r="B1137" i="4"/>
  <c r="F1137" i="4"/>
  <c r="I1137" i="4"/>
  <c r="M1137" i="4"/>
  <c r="O1137" i="4"/>
  <c r="S1137" i="4"/>
  <c r="U1137" i="4"/>
  <c r="V1137" i="4" s="1"/>
  <c r="B1138" i="4"/>
  <c r="F1138" i="4"/>
  <c r="I1138" i="4"/>
  <c r="M1138" i="4"/>
  <c r="O1138" i="4"/>
  <c r="S1138" i="4"/>
  <c r="U1138" i="4"/>
  <c r="V1138" i="4" s="1"/>
  <c r="B1139" i="4"/>
  <c r="F1139" i="4"/>
  <c r="I1139" i="4"/>
  <c r="M1139" i="4"/>
  <c r="O1139" i="4"/>
  <c r="S1139" i="4"/>
  <c r="U1139" i="4"/>
  <c r="V1139" i="4" s="1"/>
  <c r="B1140" i="4"/>
  <c r="F1140" i="4"/>
  <c r="I1140" i="4"/>
  <c r="M1140" i="4"/>
  <c r="O1140" i="4"/>
  <c r="S1140" i="4"/>
  <c r="U1140" i="4"/>
  <c r="V1140" i="4" s="1"/>
  <c r="B1141" i="4"/>
  <c r="F1141" i="4"/>
  <c r="I1141" i="4"/>
  <c r="M1141" i="4"/>
  <c r="O1141" i="4"/>
  <c r="S1141" i="4"/>
  <c r="U1141" i="4"/>
  <c r="V1141" i="4" s="1"/>
  <c r="B1142" i="4"/>
  <c r="F1142" i="4"/>
  <c r="I1142" i="4"/>
  <c r="M1142" i="4"/>
  <c r="O1142" i="4"/>
  <c r="S1142" i="4"/>
  <c r="U1142" i="4"/>
  <c r="V1142" i="4" s="1"/>
  <c r="B1143" i="4"/>
  <c r="F1143" i="4"/>
  <c r="I1143" i="4"/>
  <c r="M1143" i="4"/>
  <c r="O1143" i="4"/>
  <c r="S1143" i="4"/>
  <c r="U1143" i="4"/>
  <c r="V1143" i="4" s="1"/>
  <c r="B1144" i="4"/>
  <c r="F1144" i="4"/>
  <c r="I1144" i="4"/>
  <c r="M1144" i="4"/>
  <c r="O1144" i="4"/>
  <c r="S1144" i="4"/>
  <c r="U1144" i="4"/>
  <c r="V1144" i="4" s="1"/>
  <c r="B1145" i="4"/>
  <c r="F1145" i="4"/>
  <c r="I1145" i="4"/>
  <c r="M1145" i="4"/>
  <c r="O1145" i="4"/>
  <c r="S1145" i="4"/>
  <c r="U1145" i="4"/>
  <c r="V1145" i="4" s="1"/>
  <c r="B1146" i="4"/>
  <c r="F1146" i="4"/>
  <c r="I1146" i="4"/>
  <c r="M1146" i="4"/>
  <c r="O1146" i="4"/>
  <c r="S1146" i="4"/>
  <c r="U1146" i="4"/>
  <c r="V1146" i="4" s="1"/>
  <c r="B1147" i="4"/>
  <c r="F1147" i="4"/>
  <c r="I1147" i="4"/>
  <c r="M1147" i="4"/>
  <c r="O1147" i="4"/>
  <c r="S1147" i="4"/>
  <c r="U1147" i="4"/>
  <c r="V1147" i="4" s="1"/>
  <c r="B1148" i="4"/>
  <c r="F1148" i="4"/>
  <c r="I1148" i="4"/>
  <c r="M1148" i="4"/>
  <c r="O1148" i="4"/>
  <c r="S1148" i="4"/>
  <c r="U1148" i="4"/>
  <c r="V1148" i="4" s="1"/>
  <c r="B1149" i="4"/>
  <c r="F1149" i="4"/>
  <c r="I1149" i="4"/>
  <c r="M1149" i="4"/>
  <c r="O1149" i="4"/>
  <c r="S1149" i="4"/>
  <c r="U1149" i="4"/>
  <c r="V1149" i="4" s="1"/>
  <c r="B1150" i="4"/>
  <c r="F1150" i="4"/>
  <c r="I1150" i="4"/>
  <c r="M1150" i="4"/>
  <c r="O1150" i="4"/>
  <c r="S1150" i="4"/>
  <c r="U1150" i="4"/>
  <c r="V1150" i="4" s="1"/>
  <c r="B1151" i="4"/>
  <c r="F1151" i="4"/>
  <c r="I1151" i="4"/>
  <c r="M1151" i="4"/>
  <c r="O1151" i="4"/>
  <c r="S1151" i="4"/>
  <c r="U1151" i="4"/>
  <c r="V1151" i="4" s="1"/>
  <c r="B1152" i="4"/>
  <c r="F1152" i="4"/>
  <c r="I1152" i="4"/>
  <c r="M1152" i="4"/>
  <c r="O1152" i="4"/>
  <c r="S1152" i="4"/>
  <c r="U1152" i="4"/>
  <c r="V1152" i="4" s="1"/>
  <c r="B1153" i="4"/>
  <c r="F1153" i="4"/>
  <c r="I1153" i="4"/>
  <c r="M1153" i="4"/>
  <c r="O1153" i="4"/>
  <c r="S1153" i="4"/>
  <c r="U1153" i="4"/>
  <c r="V1153" i="4" s="1"/>
  <c r="B1154" i="4"/>
  <c r="F1154" i="4"/>
  <c r="I1154" i="4"/>
  <c r="M1154" i="4"/>
  <c r="O1154" i="4"/>
  <c r="S1154" i="4"/>
  <c r="U1154" i="4"/>
  <c r="V1154" i="4" s="1"/>
  <c r="B1155" i="4"/>
  <c r="F1155" i="4"/>
  <c r="I1155" i="4"/>
  <c r="M1155" i="4"/>
  <c r="O1155" i="4"/>
  <c r="S1155" i="4"/>
  <c r="U1155" i="4"/>
  <c r="V1155" i="4" s="1"/>
  <c r="B1156" i="4"/>
  <c r="F1156" i="4"/>
  <c r="I1156" i="4"/>
  <c r="M1156" i="4"/>
  <c r="O1156" i="4"/>
  <c r="S1156" i="4"/>
  <c r="U1156" i="4"/>
  <c r="V1156" i="4" s="1"/>
  <c r="B1157" i="4"/>
  <c r="F1157" i="4"/>
  <c r="I1157" i="4"/>
  <c r="M1157" i="4"/>
  <c r="O1157" i="4"/>
  <c r="S1157" i="4"/>
  <c r="U1157" i="4"/>
  <c r="V1157" i="4" s="1"/>
  <c r="B1158" i="4"/>
  <c r="F1158" i="4"/>
  <c r="I1158" i="4"/>
  <c r="M1158" i="4"/>
  <c r="O1158" i="4"/>
  <c r="S1158" i="4"/>
  <c r="U1158" i="4"/>
  <c r="V1158" i="4" s="1"/>
  <c r="B1159" i="4"/>
  <c r="F1159" i="4"/>
  <c r="I1159" i="4"/>
  <c r="M1159" i="4"/>
  <c r="O1159" i="4"/>
  <c r="S1159" i="4"/>
  <c r="U1159" i="4"/>
  <c r="V1159" i="4" s="1"/>
  <c r="B1160" i="4"/>
  <c r="F1160" i="4"/>
  <c r="I1160" i="4"/>
  <c r="M1160" i="4"/>
  <c r="O1160" i="4"/>
  <c r="S1160" i="4"/>
  <c r="U1160" i="4"/>
  <c r="V1160" i="4" s="1"/>
  <c r="B1161" i="4"/>
  <c r="F1161" i="4"/>
  <c r="I1161" i="4"/>
  <c r="M1161" i="4"/>
  <c r="O1161" i="4"/>
  <c r="S1161" i="4"/>
  <c r="U1161" i="4"/>
  <c r="V1161" i="4" s="1"/>
  <c r="B1162" i="4"/>
  <c r="F1162" i="4"/>
  <c r="I1162" i="4"/>
  <c r="M1162" i="4"/>
  <c r="O1162" i="4"/>
  <c r="S1162" i="4"/>
  <c r="U1162" i="4"/>
  <c r="V1162" i="4" s="1"/>
  <c r="B1163" i="4"/>
  <c r="F1163" i="4"/>
  <c r="I1163" i="4"/>
  <c r="M1163" i="4"/>
  <c r="O1163" i="4"/>
  <c r="S1163" i="4"/>
  <c r="U1163" i="4"/>
  <c r="V1163" i="4" s="1"/>
  <c r="B1164" i="4"/>
  <c r="F1164" i="4"/>
  <c r="I1164" i="4"/>
  <c r="M1164" i="4"/>
  <c r="O1164" i="4"/>
  <c r="S1164" i="4"/>
  <c r="U1164" i="4"/>
  <c r="V1164" i="4" s="1"/>
  <c r="B1165" i="4"/>
  <c r="F1165" i="4"/>
  <c r="I1165" i="4"/>
  <c r="M1165" i="4"/>
  <c r="O1165" i="4"/>
  <c r="S1165" i="4"/>
  <c r="U1165" i="4"/>
  <c r="V1165" i="4" s="1"/>
  <c r="B1166" i="4"/>
  <c r="F1166" i="4"/>
  <c r="I1166" i="4"/>
  <c r="M1166" i="4"/>
  <c r="O1166" i="4"/>
  <c r="S1166" i="4"/>
  <c r="U1166" i="4"/>
  <c r="V1166" i="4" s="1"/>
  <c r="B1167" i="4"/>
  <c r="F1167" i="4"/>
  <c r="I1167" i="4"/>
  <c r="M1167" i="4"/>
  <c r="O1167" i="4"/>
  <c r="S1167" i="4"/>
  <c r="U1167" i="4"/>
  <c r="V1167" i="4" s="1"/>
  <c r="B1168" i="4"/>
  <c r="F1168" i="4"/>
  <c r="I1168" i="4"/>
  <c r="M1168" i="4"/>
  <c r="O1168" i="4"/>
  <c r="S1168" i="4"/>
  <c r="U1168" i="4"/>
  <c r="V1168" i="4" s="1"/>
  <c r="B1169" i="4"/>
  <c r="F1169" i="4"/>
  <c r="I1169" i="4"/>
  <c r="M1169" i="4"/>
  <c r="O1169" i="4"/>
  <c r="S1169" i="4"/>
  <c r="U1169" i="4"/>
  <c r="V1169" i="4" s="1"/>
  <c r="B1170" i="4"/>
  <c r="F1170" i="4"/>
  <c r="I1170" i="4"/>
  <c r="M1170" i="4"/>
  <c r="O1170" i="4"/>
  <c r="S1170" i="4"/>
  <c r="U1170" i="4"/>
  <c r="V1170" i="4" s="1"/>
  <c r="B1171" i="4"/>
  <c r="F1171" i="4"/>
  <c r="I1171" i="4"/>
  <c r="M1171" i="4"/>
  <c r="O1171" i="4"/>
  <c r="S1171" i="4"/>
  <c r="U1171" i="4"/>
  <c r="V1171" i="4" s="1"/>
  <c r="B1172" i="4"/>
  <c r="F1172" i="4"/>
  <c r="I1172" i="4"/>
  <c r="M1172" i="4"/>
  <c r="O1172" i="4"/>
  <c r="S1172" i="4"/>
  <c r="U1172" i="4"/>
  <c r="V1172" i="4" s="1"/>
  <c r="B1173" i="4"/>
  <c r="F1173" i="4"/>
  <c r="I1173" i="4"/>
  <c r="M1173" i="4"/>
  <c r="O1173" i="4"/>
  <c r="S1173" i="4"/>
  <c r="U1173" i="4"/>
  <c r="V1173" i="4" s="1"/>
  <c r="B1174" i="4"/>
  <c r="F1174" i="4"/>
  <c r="I1174" i="4"/>
  <c r="M1174" i="4"/>
  <c r="O1174" i="4"/>
  <c r="S1174" i="4"/>
  <c r="U1174" i="4"/>
  <c r="V1174" i="4" s="1"/>
  <c r="B1175" i="4"/>
  <c r="F1175" i="4"/>
  <c r="I1175" i="4"/>
  <c r="M1175" i="4"/>
  <c r="O1175" i="4"/>
  <c r="S1175" i="4"/>
  <c r="U1175" i="4"/>
  <c r="V1175" i="4" s="1"/>
  <c r="B1176" i="4"/>
  <c r="F1176" i="4"/>
  <c r="I1176" i="4"/>
  <c r="M1176" i="4"/>
  <c r="O1176" i="4"/>
  <c r="S1176" i="4"/>
  <c r="U1176" i="4"/>
  <c r="V1176" i="4" s="1"/>
  <c r="B1177" i="4"/>
  <c r="F1177" i="4"/>
  <c r="I1177" i="4"/>
  <c r="M1177" i="4"/>
  <c r="O1177" i="4"/>
  <c r="S1177" i="4"/>
  <c r="U1177" i="4"/>
  <c r="V1177" i="4" s="1"/>
  <c r="B1178" i="4"/>
  <c r="F1178" i="4"/>
  <c r="I1178" i="4"/>
  <c r="M1178" i="4"/>
  <c r="O1178" i="4"/>
  <c r="S1178" i="4"/>
  <c r="U1178" i="4"/>
  <c r="V1178" i="4" s="1"/>
  <c r="B1179" i="4"/>
  <c r="F1179" i="4"/>
  <c r="I1179" i="4"/>
  <c r="M1179" i="4"/>
  <c r="O1179" i="4"/>
  <c r="S1179" i="4"/>
  <c r="U1179" i="4"/>
  <c r="V1179" i="4" s="1"/>
  <c r="B1180" i="4"/>
  <c r="F1180" i="4"/>
  <c r="I1180" i="4"/>
  <c r="M1180" i="4"/>
  <c r="O1180" i="4"/>
  <c r="S1180" i="4"/>
  <c r="U1180" i="4"/>
  <c r="V1180" i="4" s="1"/>
  <c r="B1181" i="4"/>
  <c r="F1181" i="4"/>
  <c r="I1181" i="4"/>
  <c r="M1181" i="4"/>
  <c r="O1181" i="4"/>
  <c r="S1181" i="4"/>
  <c r="U1181" i="4"/>
  <c r="V1181" i="4" s="1"/>
  <c r="B1182" i="4"/>
  <c r="F1182" i="4"/>
  <c r="I1182" i="4"/>
  <c r="M1182" i="4"/>
  <c r="O1182" i="4"/>
  <c r="S1182" i="4"/>
  <c r="U1182" i="4"/>
  <c r="V1182" i="4" s="1"/>
  <c r="B1183" i="4"/>
  <c r="F1183" i="4"/>
  <c r="I1183" i="4"/>
  <c r="M1183" i="4"/>
  <c r="O1183" i="4"/>
  <c r="S1183" i="4"/>
  <c r="U1183" i="4"/>
  <c r="V1183" i="4" s="1"/>
  <c r="B1184" i="4"/>
  <c r="F1184" i="4"/>
  <c r="I1184" i="4"/>
  <c r="M1184" i="4"/>
  <c r="O1184" i="4"/>
  <c r="S1184" i="4"/>
  <c r="U1184" i="4"/>
  <c r="V1184" i="4" s="1"/>
  <c r="B1185" i="4"/>
  <c r="F1185" i="4"/>
  <c r="I1185" i="4"/>
  <c r="M1185" i="4"/>
  <c r="O1185" i="4"/>
  <c r="S1185" i="4"/>
  <c r="U1185" i="4"/>
  <c r="V1185" i="4" s="1"/>
  <c r="B1186" i="4"/>
  <c r="F1186" i="4"/>
  <c r="I1186" i="4"/>
  <c r="M1186" i="4"/>
  <c r="O1186" i="4"/>
  <c r="S1186" i="4"/>
  <c r="U1186" i="4"/>
  <c r="V1186" i="4" s="1"/>
  <c r="B1187" i="4"/>
  <c r="F1187" i="4"/>
  <c r="I1187" i="4"/>
  <c r="M1187" i="4"/>
  <c r="O1187" i="4"/>
  <c r="S1187" i="4"/>
  <c r="U1187" i="4"/>
  <c r="V1187" i="4" s="1"/>
  <c r="B1188" i="4"/>
  <c r="F1188" i="4"/>
  <c r="I1188" i="4"/>
  <c r="M1188" i="4"/>
  <c r="O1188" i="4"/>
  <c r="S1188" i="4"/>
  <c r="U1188" i="4"/>
  <c r="V1188" i="4" s="1"/>
  <c r="B1189" i="4"/>
  <c r="F1189" i="4"/>
  <c r="I1189" i="4"/>
  <c r="M1189" i="4"/>
  <c r="O1189" i="4"/>
  <c r="S1189" i="4"/>
  <c r="U1189" i="4"/>
  <c r="V1189" i="4" s="1"/>
  <c r="B1190" i="4"/>
  <c r="F1190" i="4"/>
  <c r="I1190" i="4"/>
  <c r="M1190" i="4"/>
  <c r="O1190" i="4"/>
  <c r="S1190" i="4"/>
  <c r="U1190" i="4"/>
  <c r="V1190" i="4" s="1"/>
  <c r="B1191" i="4"/>
  <c r="F1191" i="4"/>
  <c r="I1191" i="4"/>
  <c r="M1191" i="4"/>
  <c r="O1191" i="4"/>
  <c r="S1191" i="4"/>
  <c r="U1191" i="4"/>
  <c r="V1191" i="4" s="1"/>
  <c r="B1192" i="4"/>
  <c r="F1192" i="4"/>
  <c r="I1192" i="4"/>
  <c r="M1192" i="4"/>
  <c r="O1192" i="4"/>
  <c r="S1192" i="4"/>
  <c r="U1192" i="4"/>
  <c r="V1192" i="4" s="1"/>
  <c r="B1193" i="4"/>
  <c r="F1193" i="4"/>
  <c r="I1193" i="4"/>
  <c r="M1193" i="4"/>
  <c r="O1193" i="4"/>
  <c r="S1193" i="4"/>
  <c r="U1193" i="4"/>
  <c r="V1193" i="4" s="1"/>
  <c r="B1194" i="4"/>
  <c r="F1194" i="4"/>
  <c r="I1194" i="4"/>
  <c r="M1194" i="4"/>
  <c r="O1194" i="4"/>
  <c r="S1194" i="4"/>
  <c r="U1194" i="4"/>
  <c r="V1194" i="4" s="1"/>
  <c r="B1195" i="4"/>
  <c r="F1195" i="4"/>
  <c r="I1195" i="4"/>
  <c r="M1195" i="4"/>
  <c r="O1195" i="4"/>
  <c r="S1195" i="4"/>
  <c r="U1195" i="4"/>
  <c r="V1195" i="4" s="1"/>
  <c r="B1196" i="4"/>
  <c r="F1196" i="4"/>
  <c r="I1196" i="4"/>
  <c r="M1196" i="4"/>
  <c r="O1196" i="4"/>
  <c r="S1196" i="4"/>
  <c r="U1196" i="4"/>
  <c r="V1196" i="4" s="1"/>
  <c r="B1197" i="4"/>
  <c r="F1197" i="4"/>
  <c r="I1197" i="4"/>
  <c r="M1197" i="4"/>
  <c r="O1197" i="4"/>
  <c r="S1197" i="4"/>
  <c r="U1197" i="4"/>
  <c r="V1197" i="4" s="1"/>
  <c r="B1198" i="4"/>
  <c r="F1198" i="4"/>
  <c r="I1198" i="4"/>
  <c r="M1198" i="4"/>
  <c r="O1198" i="4"/>
  <c r="S1198" i="4"/>
  <c r="U1198" i="4"/>
  <c r="V1198" i="4" s="1"/>
  <c r="B1199" i="4"/>
  <c r="F1199" i="4"/>
  <c r="I1199" i="4"/>
  <c r="M1199" i="4"/>
  <c r="O1199" i="4"/>
  <c r="S1199" i="4"/>
  <c r="U1199" i="4"/>
  <c r="V1199" i="4" s="1"/>
  <c r="B1200" i="4"/>
  <c r="F1200" i="4"/>
  <c r="I1200" i="4"/>
  <c r="M1200" i="4"/>
  <c r="O1200" i="4"/>
  <c r="S1200" i="4"/>
  <c r="U1200" i="4"/>
  <c r="V1200" i="4" s="1"/>
  <c r="B1201" i="4"/>
  <c r="F1201" i="4"/>
  <c r="I1201" i="4"/>
  <c r="M1201" i="4"/>
  <c r="O1201" i="4"/>
  <c r="S1201" i="4"/>
  <c r="U1201" i="4"/>
  <c r="V1201" i="4" s="1"/>
  <c r="B1202" i="4"/>
  <c r="F1202" i="4"/>
  <c r="I1202" i="4"/>
  <c r="M1202" i="4"/>
  <c r="O1202" i="4"/>
  <c r="S1202" i="4"/>
  <c r="U1202" i="4"/>
  <c r="V1202" i="4" s="1"/>
  <c r="B1203" i="4"/>
  <c r="F1203" i="4"/>
  <c r="I1203" i="4"/>
  <c r="M1203" i="4"/>
  <c r="O1203" i="4"/>
  <c r="S1203" i="4"/>
  <c r="U1203" i="4"/>
  <c r="V1203" i="4" s="1"/>
  <c r="B1204" i="4"/>
  <c r="F1204" i="4"/>
  <c r="I1204" i="4"/>
  <c r="M1204" i="4"/>
  <c r="O1204" i="4"/>
  <c r="S1204" i="4"/>
  <c r="U1204" i="4"/>
  <c r="V1204" i="4" s="1"/>
  <c r="B1205" i="4"/>
  <c r="F1205" i="4"/>
  <c r="I1205" i="4"/>
  <c r="M1205" i="4"/>
  <c r="O1205" i="4"/>
  <c r="S1205" i="4"/>
  <c r="U1205" i="4"/>
  <c r="V1205" i="4" s="1"/>
  <c r="B1206" i="4"/>
  <c r="F1206" i="4"/>
  <c r="I1206" i="4"/>
  <c r="M1206" i="4"/>
  <c r="O1206" i="4"/>
  <c r="S1206" i="4"/>
  <c r="U1206" i="4"/>
  <c r="V1206" i="4" s="1"/>
  <c r="B1207" i="4"/>
  <c r="F1207" i="4"/>
  <c r="I1207" i="4"/>
  <c r="M1207" i="4"/>
  <c r="O1207" i="4"/>
  <c r="S1207" i="4"/>
  <c r="U1207" i="4"/>
  <c r="V1207" i="4" s="1"/>
  <c r="B1208" i="4"/>
  <c r="F1208" i="4"/>
  <c r="I1208" i="4"/>
  <c r="M1208" i="4"/>
  <c r="O1208" i="4"/>
  <c r="S1208" i="4"/>
  <c r="U1208" i="4"/>
  <c r="V1208" i="4" s="1"/>
  <c r="B1209" i="4"/>
  <c r="F1209" i="4"/>
  <c r="I1209" i="4"/>
  <c r="M1209" i="4"/>
  <c r="O1209" i="4"/>
  <c r="S1209" i="4"/>
  <c r="U1209" i="4"/>
  <c r="V1209" i="4" s="1"/>
  <c r="B1210" i="4"/>
  <c r="F1210" i="4"/>
  <c r="I1210" i="4"/>
  <c r="M1210" i="4"/>
  <c r="O1210" i="4"/>
  <c r="S1210" i="4"/>
  <c r="U1210" i="4"/>
  <c r="V1210" i="4" s="1"/>
  <c r="B1211" i="4"/>
  <c r="F1211" i="4"/>
  <c r="I1211" i="4"/>
  <c r="M1211" i="4"/>
  <c r="O1211" i="4"/>
  <c r="S1211" i="4"/>
  <c r="U1211" i="4"/>
  <c r="V1211" i="4" s="1"/>
  <c r="B1212" i="4"/>
  <c r="F1212" i="4"/>
  <c r="I1212" i="4"/>
  <c r="M1212" i="4"/>
  <c r="O1212" i="4"/>
  <c r="S1212" i="4"/>
  <c r="U1212" i="4"/>
  <c r="V1212" i="4" s="1"/>
  <c r="B1213" i="4"/>
  <c r="F1213" i="4"/>
  <c r="I1213" i="4"/>
  <c r="M1213" i="4"/>
  <c r="O1213" i="4"/>
  <c r="S1213" i="4"/>
  <c r="U1213" i="4"/>
  <c r="V1213" i="4" s="1"/>
  <c r="B1214" i="4"/>
  <c r="F1214" i="4"/>
  <c r="I1214" i="4"/>
  <c r="M1214" i="4"/>
  <c r="O1214" i="4"/>
  <c r="S1214" i="4"/>
  <c r="U1214" i="4"/>
  <c r="V1214" i="4" s="1"/>
  <c r="B1215" i="4"/>
  <c r="F1215" i="4"/>
  <c r="I1215" i="4"/>
  <c r="M1215" i="4"/>
  <c r="O1215" i="4"/>
  <c r="S1215" i="4"/>
  <c r="U1215" i="4"/>
  <c r="V1215" i="4" s="1"/>
  <c r="B1216" i="4"/>
  <c r="F1216" i="4"/>
  <c r="I1216" i="4"/>
  <c r="M1216" i="4"/>
  <c r="O1216" i="4"/>
  <c r="S1216" i="4"/>
  <c r="U1216" i="4"/>
  <c r="V1216" i="4" s="1"/>
  <c r="B1217" i="4"/>
  <c r="F1217" i="4"/>
  <c r="I1217" i="4"/>
  <c r="M1217" i="4"/>
  <c r="O1217" i="4"/>
  <c r="S1217" i="4"/>
  <c r="U1217" i="4"/>
  <c r="V1217" i="4" s="1"/>
  <c r="B1218" i="4"/>
  <c r="F1218" i="4"/>
  <c r="I1218" i="4"/>
  <c r="M1218" i="4"/>
  <c r="O1218" i="4"/>
  <c r="S1218" i="4"/>
  <c r="U1218" i="4"/>
  <c r="V1218" i="4" s="1"/>
  <c r="B1219" i="4"/>
  <c r="F1219" i="4"/>
  <c r="I1219" i="4"/>
  <c r="M1219" i="4"/>
  <c r="O1219" i="4"/>
  <c r="S1219" i="4"/>
  <c r="U1219" i="4"/>
  <c r="V1219" i="4" s="1"/>
  <c r="B1220" i="4"/>
  <c r="F1220" i="4"/>
  <c r="I1220" i="4"/>
  <c r="M1220" i="4"/>
  <c r="O1220" i="4"/>
  <c r="S1220" i="4"/>
  <c r="U1220" i="4"/>
  <c r="V1220" i="4" s="1"/>
  <c r="B1221" i="4"/>
  <c r="F1221" i="4"/>
  <c r="I1221" i="4"/>
  <c r="M1221" i="4"/>
  <c r="O1221" i="4"/>
  <c r="S1221" i="4"/>
  <c r="U1221" i="4"/>
  <c r="V1221" i="4" s="1"/>
  <c r="B1222" i="4"/>
  <c r="F1222" i="4"/>
  <c r="I1222" i="4"/>
  <c r="M1222" i="4"/>
  <c r="O1222" i="4"/>
  <c r="S1222" i="4"/>
  <c r="U1222" i="4"/>
  <c r="V1222" i="4" s="1"/>
  <c r="B1223" i="4"/>
  <c r="F1223" i="4"/>
  <c r="I1223" i="4"/>
  <c r="M1223" i="4"/>
  <c r="O1223" i="4"/>
  <c r="S1223" i="4"/>
  <c r="U1223" i="4"/>
  <c r="V1223" i="4" s="1"/>
  <c r="B1224" i="4"/>
  <c r="F1224" i="4"/>
  <c r="I1224" i="4"/>
  <c r="M1224" i="4"/>
  <c r="O1224" i="4"/>
  <c r="S1224" i="4"/>
  <c r="U1224" i="4"/>
  <c r="V1224" i="4" s="1"/>
  <c r="B1225" i="4"/>
  <c r="F1225" i="4"/>
  <c r="I1225" i="4"/>
  <c r="M1225" i="4"/>
  <c r="O1225" i="4"/>
  <c r="S1225" i="4"/>
  <c r="U1225" i="4"/>
  <c r="V1225" i="4" s="1"/>
  <c r="B1226" i="4"/>
  <c r="F1226" i="4"/>
  <c r="I1226" i="4"/>
  <c r="M1226" i="4"/>
  <c r="O1226" i="4"/>
  <c r="S1226" i="4"/>
  <c r="U1226" i="4"/>
  <c r="V1226" i="4" s="1"/>
  <c r="B1227" i="4"/>
  <c r="F1227" i="4"/>
  <c r="I1227" i="4"/>
  <c r="M1227" i="4"/>
  <c r="O1227" i="4"/>
  <c r="S1227" i="4"/>
  <c r="U1227" i="4"/>
  <c r="V1227" i="4" s="1"/>
  <c r="B1228" i="4"/>
  <c r="F1228" i="4"/>
  <c r="I1228" i="4"/>
  <c r="M1228" i="4"/>
  <c r="O1228" i="4"/>
  <c r="S1228" i="4"/>
  <c r="U1228" i="4"/>
  <c r="V1228" i="4" s="1"/>
  <c r="B1229" i="4"/>
  <c r="F1229" i="4"/>
  <c r="I1229" i="4"/>
  <c r="M1229" i="4"/>
  <c r="O1229" i="4"/>
  <c r="S1229" i="4"/>
  <c r="U1229" i="4"/>
  <c r="V1229" i="4" s="1"/>
  <c r="B1230" i="4"/>
  <c r="F1230" i="4"/>
  <c r="I1230" i="4"/>
  <c r="M1230" i="4"/>
  <c r="O1230" i="4"/>
  <c r="S1230" i="4"/>
  <c r="U1230" i="4"/>
  <c r="V1230" i="4" s="1"/>
  <c r="B1231" i="4"/>
  <c r="F1231" i="4"/>
  <c r="I1231" i="4"/>
  <c r="M1231" i="4"/>
  <c r="O1231" i="4"/>
  <c r="S1231" i="4"/>
  <c r="U1231" i="4"/>
  <c r="V1231" i="4" s="1"/>
  <c r="B1232" i="4"/>
  <c r="F1232" i="4"/>
  <c r="I1232" i="4"/>
  <c r="M1232" i="4"/>
  <c r="O1232" i="4"/>
  <c r="S1232" i="4"/>
  <c r="U1232" i="4"/>
  <c r="V1232" i="4" s="1"/>
  <c r="B1233" i="4"/>
  <c r="F1233" i="4"/>
  <c r="I1233" i="4"/>
  <c r="M1233" i="4"/>
  <c r="O1233" i="4"/>
  <c r="S1233" i="4"/>
  <c r="U1233" i="4"/>
  <c r="V1233" i="4" s="1"/>
  <c r="B1234" i="4"/>
  <c r="F1234" i="4"/>
  <c r="I1234" i="4"/>
  <c r="M1234" i="4"/>
  <c r="O1234" i="4"/>
  <c r="S1234" i="4"/>
  <c r="U1234" i="4"/>
  <c r="V1234" i="4" s="1"/>
  <c r="B1235" i="4"/>
  <c r="F1235" i="4"/>
  <c r="I1235" i="4"/>
  <c r="M1235" i="4"/>
  <c r="O1235" i="4"/>
  <c r="S1235" i="4"/>
  <c r="U1235" i="4"/>
  <c r="V1235" i="4" s="1"/>
  <c r="B1236" i="4"/>
  <c r="F1236" i="4"/>
  <c r="I1236" i="4"/>
  <c r="M1236" i="4"/>
  <c r="O1236" i="4"/>
  <c r="S1236" i="4"/>
  <c r="U1236" i="4"/>
  <c r="V1236" i="4" s="1"/>
  <c r="B1237" i="4"/>
  <c r="F1237" i="4"/>
  <c r="I1237" i="4"/>
  <c r="M1237" i="4"/>
  <c r="O1237" i="4"/>
  <c r="S1237" i="4"/>
  <c r="U1237" i="4"/>
  <c r="V1237" i="4" s="1"/>
  <c r="B1238" i="4"/>
  <c r="F1238" i="4"/>
  <c r="I1238" i="4"/>
  <c r="M1238" i="4"/>
  <c r="O1238" i="4"/>
  <c r="S1238" i="4"/>
  <c r="U1238" i="4"/>
  <c r="V1238" i="4" s="1"/>
  <c r="B1239" i="4"/>
  <c r="F1239" i="4"/>
  <c r="I1239" i="4"/>
  <c r="M1239" i="4"/>
  <c r="O1239" i="4"/>
  <c r="S1239" i="4"/>
  <c r="U1239" i="4"/>
  <c r="V1239" i="4" s="1"/>
  <c r="B1240" i="4"/>
  <c r="F1240" i="4"/>
  <c r="I1240" i="4"/>
  <c r="M1240" i="4"/>
  <c r="O1240" i="4"/>
  <c r="S1240" i="4"/>
  <c r="U1240" i="4"/>
  <c r="V1240" i="4" s="1"/>
  <c r="B1241" i="4"/>
  <c r="F1241" i="4"/>
  <c r="I1241" i="4"/>
  <c r="M1241" i="4"/>
  <c r="O1241" i="4"/>
  <c r="S1241" i="4"/>
  <c r="U1241" i="4"/>
  <c r="V1241" i="4" s="1"/>
  <c r="B1242" i="4"/>
  <c r="F1242" i="4"/>
  <c r="I1242" i="4"/>
  <c r="M1242" i="4"/>
  <c r="O1242" i="4"/>
  <c r="S1242" i="4"/>
  <c r="U1242" i="4"/>
  <c r="V1242" i="4" s="1"/>
  <c r="B1243" i="4"/>
  <c r="F1243" i="4"/>
  <c r="I1243" i="4"/>
  <c r="M1243" i="4"/>
  <c r="O1243" i="4"/>
  <c r="S1243" i="4"/>
  <c r="U1243" i="4"/>
  <c r="V1243" i="4" s="1"/>
  <c r="B1244" i="4"/>
  <c r="F1244" i="4"/>
  <c r="I1244" i="4"/>
  <c r="M1244" i="4"/>
  <c r="O1244" i="4"/>
  <c r="S1244" i="4"/>
  <c r="U1244" i="4"/>
  <c r="V1244" i="4" s="1"/>
  <c r="B1245" i="4"/>
  <c r="F1245" i="4"/>
  <c r="I1245" i="4"/>
  <c r="M1245" i="4"/>
  <c r="O1245" i="4"/>
  <c r="S1245" i="4"/>
  <c r="U1245" i="4"/>
  <c r="V1245" i="4" s="1"/>
  <c r="B1246" i="4"/>
  <c r="F1246" i="4"/>
  <c r="I1246" i="4"/>
  <c r="M1246" i="4"/>
  <c r="O1246" i="4"/>
  <c r="S1246" i="4"/>
  <c r="U1246" i="4"/>
  <c r="V1246" i="4" s="1"/>
  <c r="B1247" i="4"/>
  <c r="F1247" i="4"/>
  <c r="I1247" i="4"/>
  <c r="M1247" i="4"/>
  <c r="O1247" i="4"/>
  <c r="S1247" i="4"/>
  <c r="U1247" i="4"/>
  <c r="V1247" i="4" s="1"/>
  <c r="B1248" i="4"/>
  <c r="F1248" i="4"/>
  <c r="I1248" i="4"/>
  <c r="M1248" i="4"/>
  <c r="O1248" i="4"/>
  <c r="S1248" i="4"/>
  <c r="U1248" i="4"/>
  <c r="V1248" i="4" s="1"/>
  <c r="B1249" i="4"/>
  <c r="F1249" i="4"/>
  <c r="I1249" i="4"/>
  <c r="M1249" i="4"/>
  <c r="O1249" i="4"/>
  <c r="S1249" i="4"/>
  <c r="U1249" i="4"/>
  <c r="V1249" i="4" s="1"/>
  <c r="B1250" i="4"/>
  <c r="F1250" i="4"/>
  <c r="I1250" i="4"/>
  <c r="M1250" i="4"/>
  <c r="O1250" i="4"/>
  <c r="S1250" i="4"/>
  <c r="U1250" i="4"/>
  <c r="V1250" i="4" s="1"/>
  <c r="B1251" i="4"/>
  <c r="F1251" i="4"/>
  <c r="I1251" i="4"/>
  <c r="M1251" i="4"/>
  <c r="O1251" i="4"/>
  <c r="S1251" i="4"/>
  <c r="U1251" i="4"/>
  <c r="V1251" i="4" s="1"/>
  <c r="B1252" i="4"/>
  <c r="F1252" i="4"/>
  <c r="I1252" i="4"/>
  <c r="M1252" i="4"/>
  <c r="O1252" i="4"/>
  <c r="S1252" i="4"/>
  <c r="U1252" i="4"/>
  <c r="V1252" i="4" s="1"/>
  <c r="B1253" i="4"/>
  <c r="F1253" i="4"/>
  <c r="I1253" i="4"/>
  <c r="M1253" i="4"/>
  <c r="O1253" i="4"/>
  <c r="S1253" i="4"/>
  <c r="U1253" i="4"/>
  <c r="V1253" i="4" s="1"/>
  <c r="B1254" i="4"/>
  <c r="F1254" i="4"/>
  <c r="I1254" i="4"/>
  <c r="M1254" i="4"/>
  <c r="O1254" i="4"/>
  <c r="S1254" i="4"/>
  <c r="U1254" i="4"/>
  <c r="V1254" i="4" s="1"/>
  <c r="B1255" i="4"/>
  <c r="F1255" i="4"/>
  <c r="I1255" i="4"/>
  <c r="M1255" i="4"/>
  <c r="O1255" i="4"/>
  <c r="S1255" i="4"/>
  <c r="U1255" i="4"/>
  <c r="V1255" i="4" s="1"/>
  <c r="B1256" i="4"/>
  <c r="F1256" i="4"/>
  <c r="I1256" i="4"/>
  <c r="M1256" i="4"/>
  <c r="O1256" i="4"/>
  <c r="S1256" i="4"/>
  <c r="U1256" i="4"/>
  <c r="V1256" i="4" s="1"/>
  <c r="B1257" i="4"/>
  <c r="F1257" i="4"/>
  <c r="I1257" i="4"/>
  <c r="M1257" i="4"/>
  <c r="O1257" i="4"/>
  <c r="S1257" i="4"/>
  <c r="U1257" i="4"/>
  <c r="V1257" i="4" s="1"/>
  <c r="B1258" i="4"/>
  <c r="F1258" i="4"/>
  <c r="I1258" i="4"/>
  <c r="M1258" i="4"/>
  <c r="O1258" i="4"/>
  <c r="S1258" i="4"/>
  <c r="U1258" i="4"/>
  <c r="V1258" i="4" s="1"/>
  <c r="B1259" i="4"/>
  <c r="F1259" i="4"/>
  <c r="I1259" i="4"/>
  <c r="M1259" i="4"/>
  <c r="O1259" i="4"/>
  <c r="S1259" i="4"/>
  <c r="U1259" i="4"/>
  <c r="V1259" i="4" s="1"/>
  <c r="B1260" i="4"/>
  <c r="F1260" i="4"/>
  <c r="I1260" i="4"/>
  <c r="M1260" i="4"/>
  <c r="O1260" i="4"/>
  <c r="S1260" i="4"/>
  <c r="U1260" i="4"/>
  <c r="V1260" i="4" s="1"/>
  <c r="B1261" i="4"/>
  <c r="F1261" i="4"/>
  <c r="I1261" i="4"/>
  <c r="M1261" i="4"/>
  <c r="O1261" i="4"/>
  <c r="S1261" i="4"/>
  <c r="U1261" i="4"/>
  <c r="V1261" i="4" s="1"/>
  <c r="B1262" i="4"/>
  <c r="F1262" i="4"/>
  <c r="I1262" i="4"/>
  <c r="M1262" i="4"/>
  <c r="O1262" i="4"/>
  <c r="S1262" i="4"/>
  <c r="U1262" i="4"/>
  <c r="V1262" i="4" s="1"/>
  <c r="B1263" i="4"/>
  <c r="F1263" i="4"/>
  <c r="I1263" i="4"/>
  <c r="M1263" i="4"/>
  <c r="O1263" i="4"/>
  <c r="S1263" i="4"/>
  <c r="U1263" i="4"/>
  <c r="V1263" i="4" s="1"/>
  <c r="B1264" i="4"/>
  <c r="F1264" i="4"/>
  <c r="I1264" i="4"/>
  <c r="M1264" i="4"/>
  <c r="O1264" i="4"/>
  <c r="S1264" i="4"/>
  <c r="U1264" i="4"/>
  <c r="V1264" i="4" s="1"/>
  <c r="B1265" i="4"/>
  <c r="F1265" i="4"/>
  <c r="I1265" i="4"/>
  <c r="M1265" i="4"/>
  <c r="O1265" i="4"/>
  <c r="S1265" i="4"/>
  <c r="U1265" i="4"/>
  <c r="V1265" i="4" s="1"/>
  <c r="B1266" i="4"/>
  <c r="F1266" i="4"/>
  <c r="I1266" i="4"/>
  <c r="M1266" i="4"/>
  <c r="O1266" i="4"/>
  <c r="S1266" i="4"/>
  <c r="U1266" i="4"/>
  <c r="V1266" i="4" s="1"/>
  <c r="B1267" i="4"/>
  <c r="F1267" i="4"/>
  <c r="I1267" i="4"/>
  <c r="M1267" i="4"/>
  <c r="O1267" i="4"/>
  <c r="S1267" i="4"/>
  <c r="U1267" i="4"/>
  <c r="V1267" i="4" s="1"/>
  <c r="B1268" i="4"/>
  <c r="F1268" i="4"/>
  <c r="I1268" i="4"/>
  <c r="M1268" i="4"/>
  <c r="O1268" i="4"/>
  <c r="S1268" i="4"/>
  <c r="U1268" i="4"/>
  <c r="V1268" i="4" s="1"/>
  <c r="B1269" i="4"/>
  <c r="F1269" i="4"/>
  <c r="I1269" i="4"/>
  <c r="M1269" i="4"/>
  <c r="O1269" i="4"/>
  <c r="S1269" i="4"/>
  <c r="U1269" i="4"/>
  <c r="V1269" i="4" s="1"/>
  <c r="B1270" i="4"/>
  <c r="F1270" i="4"/>
  <c r="I1270" i="4"/>
  <c r="M1270" i="4"/>
  <c r="O1270" i="4"/>
  <c r="S1270" i="4"/>
  <c r="U1270" i="4"/>
  <c r="V1270" i="4" s="1"/>
  <c r="B1271" i="4"/>
  <c r="F1271" i="4"/>
  <c r="I1271" i="4"/>
  <c r="M1271" i="4"/>
  <c r="O1271" i="4"/>
  <c r="S1271" i="4"/>
  <c r="U1271" i="4"/>
  <c r="V1271" i="4" s="1"/>
  <c r="B1272" i="4"/>
  <c r="F1272" i="4"/>
  <c r="I1272" i="4"/>
  <c r="M1272" i="4"/>
  <c r="O1272" i="4"/>
  <c r="S1272" i="4"/>
  <c r="U1272" i="4"/>
  <c r="V1272" i="4" s="1"/>
  <c r="B1273" i="4"/>
  <c r="F1273" i="4"/>
  <c r="I1273" i="4"/>
  <c r="M1273" i="4"/>
  <c r="O1273" i="4"/>
  <c r="S1273" i="4"/>
  <c r="U1273" i="4"/>
  <c r="V1273" i="4" s="1"/>
  <c r="B1274" i="4"/>
  <c r="F1274" i="4"/>
  <c r="I1274" i="4"/>
  <c r="M1274" i="4"/>
  <c r="O1274" i="4"/>
  <c r="S1274" i="4"/>
  <c r="U1274" i="4"/>
  <c r="V1274" i="4" s="1"/>
  <c r="B1275" i="4"/>
  <c r="F1275" i="4"/>
  <c r="I1275" i="4"/>
  <c r="M1275" i="4"/>
  <c r="O1275" i="4"/>
  <c r="S1275" i="4"/>
  <c r="U1275" i="4"/>
  <c r="V1275" i="4" s="1"/>
  <c r="B1276" i="4"/>
  <c r="F1276" i="4"/>
  <c r="I1276" i="4"/>
  <c r="M1276" i="4"/>
  <c r="O1276" i="4"/>
  <c r="S1276" i="4"/>
  <c r="U1276" i="4"/>
  <c r="V1276" i="4" s="1"/>
  <c r="B1277" i="4"/>
  <c r="F1277" i="4"/>
  <c r="I1277" i="4"/>
  <c r="M1277" i="4"/>
  <c r="O1277" i="4"/>
  <c r="S1277" i="4"/>
  <c r="U1277" i="4"/>
  <c r="V1277" i="4" s="1"/>
  <c r="B1278" i="4"/>
  <c r="F1278" i="4"/>
  <c r="I1278" i="4"/>
  <c r="M1278" i="4"/>
  <c r="O1278" i="4"/>
  <c r="S1278" i="4"/>
  <c r="U1278" i="4"/>
  <c r="V1278" i="4" s="1"/>
  <c r="B1279" i="4"/>
  <c r="F1279" i="4"/>
  <c r="I1279" i="4"/>
  <c r="M1279" i="4"/>
  <c r="O1279" i="4"/>
  <c r="S1279" i="4"/>
  <c r="U1279" i="4"/>
  <c r="V1279" i="4" s="1"/>
  <c r="B1280" i="4"/>
  <c r="F1280" i="4"/>
  <c r="I1280" i="4"/>
  <c r="M1280" i="4"/>
  <c r="O1280" i="4"/>
  <c r="S1280" i="4"/>
  <c r="U1280" i="4"/>
  <c r="V1280" i="4" s="1"/>
  <c r="B1281" i="4"/>
  <c r="F1281" i="4"/>
  <c r="I1281" i="4"/>
  <c r="M1281" i="4"/>
  <c r="O1281" i="4"/>
  <c r="S1281" i="4"/>
  <c r="U1281" i="4"/>
  <c r="V1281" i="4" s="1"/>
  <c r="B1282" i="4"/>
  <c r="F1282" i="4"/>
  <c r="I1282" i="4"/>
  <c r="M1282" i="4"/>
  <c r="O1282" i="4"/>
  <c r="S1282" i="4"/>
  <c r="U1282" i="4"/>
  <c r="V1282" i="4" s="1"/>
  <c r="B1283" i="4"/>
  <c r="F1283" i="4"/>
  <c r="I1283" i="4"/>
  <c r="M1283" i="4"/>
  <c r="O1283" i="4"/>
  <c r="S1283" i="4"/>
  <c r="U1283" i="4"/>
  <c r="V1283" i="4" s="1"/>
  <c r="B1284" i="4"/>
  <c r="F1284" i="4"/>
  <c r="I1284" i="4"/>
  <c r="M1284" i="4"/>
  <c r="O1284" i="4"/>
  <c r="S1284" i="4"/>
  <c r="U1284" i="4"/>
  <c r="V1284" i="4" s="1"/>
  <c r="B1285" i="4"/>
  <c r="F1285" i="4"/>
  <c r="I1285" i="4"/>
  <c r="M1285" i="4"/>
  <c r="O1285" i="4"/>
  <c r="S1285" i="4"/>
  <c r="U1285" i="4"/>
  <c r="V1285" i="4" s="1"/>
  <c r="B1286" i="4"/>
  <c r="F1286" i="4"/>
  <c r="I1286" i="4"/>
  <c r="M1286" i="4"/>
  <c r="O1286" i="4"/>
  <c r="S1286" i="4"/>
  <c r="U1286" i="4"/>
  <c r="V1286" i="4" s="1"/>
  <c r="B1287" i="4"/>
  <c r="F1287" i="4"/>
  <c r="I1287" i="4"/>
  <c r="M1287" i="4"/>
  <c r="O1287" i="4"/>
  <c r="S1287" i="4"/>
  <c r="U1287" i="4"/>
  <c r="V1287" i="4" s="1"/>
  <c r="B1288" i="4"/>
  <c r="F1288" i="4"/>
  <c r="I1288" i="4"/>
  <c r="M1288" i="4"/>
  <c r="O1288" i="4"/>
  <c r="S1288" i="4"/>
  <c r="U1288" i="4"/>
  <c r="V1288" i="4" s="1"/>
  <c r="B1289" i="4"/>
  <c r="F1289" i="4"/>
  <c r="I1289" i="4"/>
  <c r="M1289" i="4"/>
  <c r="O1289" i="4"/>
  <c r="S1289" i="4"/>
  <c r="U1289" i="4"/>
  <c r="V1289" i="4" s="1"/>
  <c r="B1290" i="4"/>
  <c r="F1290" i="4"/>
  <c r="I1290" i="4"/>
  <c r="M1290" i="4"/>
  <c r="O1290" i="4"/>
  <c r="S1290" i="4"/>
  <c r="U1290" i="4"/>
  <c r="V1290" i="4" s="1"/>
  <c r="B1291" i="4"/>
  <c r="F1291" i="4"/>
  <c r="I1291" i="4"/>
  <c r="M1291" i="4"/>
  <c r="O1291" i="4"/>
  <c r="S1291" i="4"/>
  <c r="U1291" i="4"/>
  <c r="V1291" i="4" s="1"/>
  <c r="B1292" i="4"/>
  <c r="F1292" i="4"/>
  <c r="I1292" i="4"/>
  <c r="M1292" i="4"/>
  <c r="O1292" i="4"/>
  <c r="S1292" i="4"/>
  <c r="U1292" i="4"/>
  <c r="V1292" i="4" s="1"/>
  <c r="B1293" i="4"/>
  <c r="F1293" i="4"/>
  <c r="I1293" i="4"/>
  <c r="M1293" i="4"/>
  <c r="O1293" i="4"/>
  <c r="S1293" i="4"/>
  <c r="U1293" i="4"/>
  <c r="V1293" i="4" s="1"/>
  <c r="B1294" i="4"/>
  <c r="F1294" i="4"/>
  <c r="I1294" i="4"/>
  <c r="M1294" i="4"/>
  <c r="O1294" i="4"/>
  <c r="S1294" i="4"/>
  <c r="U1294" i="4"/>
  <c r="V1294" i="4" s="1"/>
  <c r="B1295" i="4"/>
  <c r="F1295" i="4"/>
  <c r="I1295" i="4"/>
  <c r="M1295" i="4"/>
  <c r="O1295" i="4"/>
  <c r="S1295" i="4"/>
  <c r="U1295" i="4"/>
  <c r="V1295" i="4" s="1"/>
  <c r="B1296" i="4"/>
  <c r="F1296" i="4"/>
  <c r="I1296" i="4"/>
  <c r="M1296" i="4"/>
  <c r="O1296" i="4"/>
  <c r="S1296" i="4"/>
  <c r="U1296" i="4"/>
  <c r="V1296" i="4" s="1"/>
  <c r="B1297" i="4"/>
  <c r="F1297" i="4"/>
  <c r="I1297" i="4"/>
  <c r="M1297" i="4"/>
  <c r="O1297" i="4"/>
  <c r="S1297" i="4"/>
  <c r="U1297" i="4"/>
  <c r="V1297" i="4" s="1"/>
  <c r="B1298" i="4"/>
  <c r="F1298" i="4"/>
  <c r="I1298" i="4"/>
  <c r="M1298" i="4"/>
  <c r="O1298" i="4"/>
  <c r="S1298" i="4"/>
  <c r="U1298" i="4"/>
  <c r="V1298" i="4" s="1"/>
  <c r="B1299" i="4"/>
  <c r="F1299" i="4"/>
  <c r="I1299" i="4"/>
  <c r="M1299" i="4"/>
  <c r="O1299" i="4"/>
  <c r="S1299" i="4"/>
  <c r="U1299" i="4"/>
  <c r="V1299" i="4" s="1"/>
  <c r="B1300" i="4"/>
  <c r="F1300" i="4"/>
  <c r="I1300" i="4"/>
  <c r="M1300" i="4"/>
  <c r="O1300" i="4"/>
  <c r="S1300" i="4"/>
  <c r="U1300" i="4"/>
  <c r="V1300" i="4" s="1"/>
  <c r="B1301" i="4"/>
  <c r="F1301" i="4"/>
  <c r="I1301" i="4"/>
  <c r="M1301" i="4"/>
  <c r="O1301" i="4"/>
  <c r="S1301" i="4"/>
  <c r="U1301" i="4"/>
  <c r="V1301" i="4" s="1"/>
  <c r="B1302" i="4"/>
  <c r="F1302" i="4"/>
  <c r="I1302" i="4"/>
  <c r="M1302" i="4"/>
  <c r="O1302" i="4"/>
  <c r="S1302" i="4"/>
  <c r="U1302" i="4"/>
  <c r="V1302" i="4" s="1"/>
  <c r="B1303" i="4"/>
  <c r="F1303" i="4"/>
  <c r="I1303" i="4"/>
  <c r="M1303" i="4"/>
  <c r="O1303" i="4"/>
  <c r="S1303" i="4"/>
  <c r="U1303" i="4"/>
  <c r="V1303" i="4" s="1"/>
  <c r="B1304" i="4"/>
  <c r="F1304" i="4"/>
  <c r="I1304" i="4"/>
  <c r="M1304" i="4"/>
  <c r="O1304" i="4"/>
  <c r="S1304" i="4"/>
  <c r="U1304" i="4"/>
  <c r="V1304" i="4" s="1"/>
  <c r="B1305" i="4"/>
  <c r="F1305" i="4"/>
  <c r="I1305" i="4"/>
  <c r="M1305" i="4"/>
  <c r="O1305" i="4"/>
  <c r="S1305" i="4"/>
  <c r="U1305" i="4"/>
  <c r="V1305" i="4" s="1"/>
  <c r="B1306" i="4"/>
  <c r="F1306" i="4"/>
  <c r="I1306" i="4"/>
  <c r="M1306" i="4"/>
  <c r="O1306" i="4"/>
  <c r="S1306" i="4"/>
  <c r="U1306" i="4"/>
  <c r="V1306" i="4" s="1"/>
  <c r="B1307" i="4"/>
  <c r="F1307" i="4"/>
  <c r="I1307" i="4"/>
  <c r="M1307" i="4"/>
  <c r="O1307" i="4"/>
  <c r="S1307" i="4"/>
  <c r="U1307" i="4"/>
  <c r="V1307" i="4" s="1"/>
  <c r="B1308" i="4"/>
  <c r="F1308" i="4"/>
  <c r="I1308" i="4"/>
  <c r="M1308" i="4"/>
  <c r="O1308" i="4"/>
  <c r="S1308" i="4"/>
  <c r="U1308" i="4"/>
  <c r="V1308" i="4" s="1"/>
  <c r="B1309" i="4"/>
  <c r="F1309" i="4"/>
  <c r="I1309" i="4"/>
  <c r="M1309" i="4"/>
  <c r="O1309" i="4"/>
  <c r="S1309" i="4"/>
  <c r="U1309" i="4"/>
  <c r="V1309" i="4" s="1"/>
  <c r="B1310" i="4"/>
  <c r="F1310" i="4"/>
  <c r="I1310" i="4"/>
  <c r="M1310" i="4"/>
  <c r="O1310" i="4"/>
  <c r="S1310" i="4"/>
  <c r="U1310" i="4"/>
  <c r="V1310" i="4" s="1"/>
  <c r="B1311" i="4"/>
  <c r="F1311" i="4"/>
  <c r="I1311" i="4"/>
  <c r="M1311" i="4"/>
  <c r="O1311" i="4"/>
  <c r="S1311" i="4"/>
  <c r="U1311" i="4"/>
  <c r="V1311" i="4" s="1"/>
  <c r="B1312" i="4"/>
  <c r="F1312" i="4"/>
  <c r="I1312" i="4"/>
  <c r="M1312" i="4"/>
  <c r="O1312" i="4"/>
  <c r="S1312" i="4"/>
  <c r="U1312" i="4"/>
  <c r="V1312" i="4" s="1"/>
  <c r="B1313" i="4"/>
  <c r="F1313" i="4"/>
  <c r="I1313" i="4"/>
  <c r="M1313" i="4"/>
  <c r="O1313" i="4"/>
  <c r="S1313" i="4"/>
  <c r="U1313" i="4"/>
  <c r="V1313" i="4" s="1"/>
  <c r="B1314" i="4"/>
  <c r="F1314" i="4"/>
  <c r="I1314" i="4"/>
  <c r="M1314" i="4"/>
  <c r="O1314" i="4"/>
  <c r="S1314" i="4"/>
  <c r="U1314" i="4"/>
  <c r="V1314" i="4" s="1"/>
  <c r="B1315" i="4"/>
  <c r="F1315" i="4"/>
  <c r="I1315" i="4"/>
  <c r="M1315" i="4"/>
  <c r="O1315" i="4"/>
  <c r="S1315" i="4"/>
  <c r="U1315" i="4"/>
  <c r="V1315" i="4" s="1"/>
  <c r="B1316" i="4"/>
  <c r="F1316" i="4"/>
  <c r="I1316" i="4"/>
  <c r="M1316" i="4"/>
  <c r="O1316" i="4"/>
  <c r="S1316" i="4"/>
  <c r="U1316" i="4"/>
  <c r="V1316" i="4" s="1"/>
  <c r="B1317" i="4"/>
  <c r="F1317" i="4"/>
  <c r="I1317" i="4"/>
  <c r="M1317" i="4"/>
  <c r="O1317" i="4"/>
  <c r="S1317" i="4"/>
  <c r="U1317" i="4"/>
  <c r="V1317" i="4" s="1"/>
  <c r="B1318" i="4"/>
  <c r="F1318" i="4"/>
  <c r="I1318" i="4"/>
  <c r="M1318" i="4"/>
  <c r="O1318" i="4"/>
  <c r="S1318" i="4"/>
  <c r="U1318" i="4"/>
  <c r="V1318" i="4" s="1"/>
  <c r="B1319" i="4"/>
  <c r="F1319" i="4"/>
  <c r="I1319" i="4"/>
  <c r="M1319" i="4"/>
  <c r="O1319" i="4"/>
  <c r="S1319" i="4"/>
  <c r="U1319" i="4"/>
  <c r="V1319" i="4" s="1"/>
  <c r="B1320" i="4"/>
  <c r="F1320" i="4"/>
  <c r="I1320" i="4"/>
  <c r="M1320" i="4"/>
  <c r="O1320" i="4"/>
  <c r="S1320" i="4"/>
  <c r="U1320" i="4"/>
  <c r="V1320" i="4" s="1"/>
  <c r="B1321" i="4"/>
  <c r="F1321" i="4"/>
  <c r="I1321" i="4"/>
  <c r="M1321" i="4"/>
  <c r="O1321" i="4"/>
  <c r="S1321" i="4"/>
  <c r="U1321" i="4"/>
  <c r="V1321" i="4" s="1"/>
  <c r="B1322" i="4"/>
  <c r="F1322" i="4"/>
  <c r="I1322" i="4"/>
  <c r="M1322" i="4"/>
  <c r="O1322" i="4"/>
  <c r="S1322" i="4"/>
  <c r="U1322" i="4"/>
  <c r="V1322" i="4" s="1"/>
  <c r="B1323" i="4"/>
  <c r="F1323" i="4"/>
  <c r="I1323" i="4"/>
  <c r="M1323" i="4"/>
  <c r="O1323" i="4"/>
  <c r="S1323" i="4"/>
  <c r="U1323" i="4"/>
  <c r="V1323" i="4" s="1"/>
  <c r="B1324" i="4"/>
  <c r="F1324" i="4"/>
  <c r="I1324" i="4"/>
  <c r="M1324" i="4"/>
  <c r="O1324" i="4"/>
  <c r="S1324" i="4"/>
  <c r="U1324" i="4"/>
  <c r="V1324" i="4" s="1"/>
  <c r="B1325" i="4"/>
  <c r="F1325" i="4"/>
  <c r="I1325" i="4"/>
  <c r="M1325" i="4"/>
  <c r="O1325" i="4"/>
  <c r="S1325" i="4"/>
  <c r="U1325" i="4"/>
  <c r="V1325" i="4" s="1"/>
  <c r="B1326" i="4"/>
  <c r="F1326" i="4"/>
  <c r="I1326" i="4"/>
  <c r="M1326" i="4"/>
  <c r="O1326" i="4"/>
  <c r="S1326" i="4"/>
  <c r="U1326" i="4"/>
  <c r="V1326" i="4" s="1"/>
  <c r="B1327" i="4"/>
  <c r="F1327" i="4"/>
  <c r="I1327" i="4"/>
  <c r="M1327" i="4"/>
  <c r="O1327" i="4"/>
  <c r="S1327" i="4"/>
  <c r="U1327" i="4"/>
  <c r="V1327" i="4" s="1"/>
  <c r="B1328" i="4"/>
  <c r="F1328" i="4"/>
  <c r="I1328" i="4"/>
  <c r="M1328" i="4"/>
  <c r="O1328" i="4"/>
  <c r="S1328" i="4"/>
  <c r="U1328" i="4"/>
  <c r="V1328" i="4" s="1"/>
  <c r="B1329" i="4"/>
  <c r="F1329" i="4"/>
  <c r="I1329" i="4"/>
  <c r="M1329" i="4"/>
  <c r="O1329" i="4"/>
  <c r="S1329" i="4"/>
  <c r="U1329" i="4"/>
  <c r="V1329" i="4" s="1"/>
  <c r="B1330" i="4"/>
  <c r="F1330" i="4"/>
  <c r="I1330" i="4"/>
  <c r="M1330" i="4"/>
  <c r="O1330" i="4"/>
  <c r="S1330" i="4"/>
  <c r="U1330" i="4"/>
  <c r="V1330" i="4" s="1"/>
  <c r="B1331" i="4"/>
  <c r="F1331" i="4"/>
  <c r="I1331" i="4"/>
  <c r="M1331" i="4"/>
  <c r="O1331" i="4"/>
  <c r="S1331" i="4"/>
  <c r="U1331" i="4"/>
  <c r="V1331" i="4" s="1"/>
  <c r="B1332" i="4"/>
  <c r="F1332" i="4"/>
  <c r="I1332" i="4"/>
  <c r="M1332" i="4"/>
  <c r="O1332" i="4"/>
  <c r="S1332" i="4"/>
  <c r="U1332" i="4"/>
  <c r="V1332" i="4" s="1"/>
  <c r="B1333" i="4"/>
  <c r="F1333" i="4"/>
  <c r="I1333" i="4"/>
  <c r="M1333" i="4"/>
  <c r="O1333" i="4"/>
  <c r="S1333" i="4"/>
  <c r="U1333" i="4"/>
  <c r="V1333" i="4" s="1"/>
  <c r="B1334" i="4"/>
  <c r="F1334" i="4"/>
  <c r="I1334" i="4"/>
  <c r="M1334" i="4"/>
  <c r="O1334" i="4"/>
  <c r="S1334" i="4"/>
  <c r="U1334" i="4"/>
  <c r="V1334" i="4" s="1"/>
  <c r="B1335" i="4"/>
  <c r="F1335" i="4"/>
  <c r="I1335" i="4"/>
  <c r="M1335" i="4"/>
  <c r="O1335" i="4"/>
  <c r="S1335" i="4"/>
  <c r="U1335" i="4"/>
  <c r="V1335" i="4" s="1"/>
  <c r="B1336" i="4"/>
  <c r="F1336" i="4"/>
  <c r="I1336" i="4"/>
  <c r="M1336" i="4"/>
  <c r="O1336" i="4"/>
  <c r="S1336" i="4"/>
  <c r="U1336" i="4"/>
  <c r="V1336" i="4" s="1"/>
  <c r="B1337" i="4"/>
  <c r="F1337" i="4"/>
  <c r="I1337" i="4"/>
  <c r="M1337" i="4"/>
  <c r="O1337" i="4"/>
  <c r="S1337" i="4"/>
  <c r="U1337" i="4"/>
  <c r="V1337" i="4" s="1"/>
  <c r="B1338" i="4"/>
  <c r="F1338" i="4"/>
  <c r="I1338" i="4"/>
  <c r="M1338" i="4"/>
  <c r="O1338" i="4"/>
  <c r="S1338" i="4"/>
  <c r="U1338" i="4"/>
  <c r="V1338" i="4" s="1"/>
  <c r="B1339" i="4"/>
  <c r="F1339" i="4"/>
  <c r="I1339" i="4"/>
  <c r="M1339" i="4"/>
  <c r="O1339" i="4"/>
  <c r="S1339" i="4"/>
  <c r="U1339" i="4"/>
  <c r="V1339" i="4" s="1"/>
  <c r="B1340" i="4"/>
  <c r="F1340" i="4"/>
  <c r="I1340" i="4"/>
  <c r="M1340" i="4"/>
  <c r="O1340" i="4"/>
  <c r="S1340" i="4"/>
  <c r="U1340" i="4"/>
  <c r="V1340" i="4" s="1"/>
  <c r="B1341" i="4"/>
  <c r="F1341" i="4"/>
  <c r="I1341" i="4"/>
  <c r="M1341" i="4"/>
  <c r="O1341" i="4"/>
  <c r="S1341" i="4"/>
  <c r="U1341" i="4"/>
  <c r="V1341" i="4" s="1"/>
  <c r="B1342" i="4"/>
  <c r="F1342" i="4"/>
  <c r="I1342" i="4"/>
  <c r="M1342" i="4"/>
  <c r="O1342" i="4"/>
  <c r="S1342" i="4"/>
  <c r="U1342" i="4"/>
  <c r="V1342" i="4" s="1"/>
  <c r="B1343" i="4"/>
  <c r="F1343" i="4"/>
  <c r="I1343" i="4"/>
  <c r="M1343" i="4"/>
  <c r="O1343" i="4"/>
  <c r="S1343" i="4"/>
  <c r="U1343" i="4"/>
  <c r="V1343" i="4" s="1"/>
  <c r="B1344" i="4"/>
  <c r="F1344" i="4"/>
  <c r="I1344" i="4"/>
  <c r="M1344" i="4"/>
  <c r="O1344" i="4"/>
  <c r="S1344" i="4"/>
  <c r="U1344" i="4"/>
  <c r="V1344" i="4" s="1"/>
  <c r="B1345" i="4"/>
  <c r="F1345" i="4"/>
  <c r="I1345" i="4"/>
  <c r="M1345" i="4"/>
  <c r="O1345" i="4"/>
  <c r="S1345" i="4"/>
  <c r="U1345" i="4"/>
  <c r="V1345" i="4" s="1"/>
  <c r="B1346" i="4"/>
  <c r="F1346" i="4"/>
  <c r="I1346" i="4"/>
  <c r="M1346" i="4"/>
  <c r="O1346" i="4"/>
  <c r="S1346" i="4"/>
  <c r="U1346" i="4"/>
  <c r="V1346" i="4" s="1"/>
  <c r="B1347" i="4"/>
  <c r="F1347" i="4"/>
  <c r="I1347" i="4"/>
  <c r="M1347" i="4"/>
  <c r="O1347" i="4"/>
  <c r="S1347" i="4"/>
  <c r="U1347" i="4"/>
  <c r="V1347" i="4" s="1"/>
  <c r="B1348" i="4"/>
  <c r="F1348" i="4"/>
  <c r="I1348" i="4"/>
  <c r="M1348" i="4"/>
  <c r="O1348" i="4"/>
  <c r="S1348" i="4"/>
  <c r="U1348" i="4"/>
  <c r="V1348" i="4" s="1"/>
  <c r="B1349" i="4"/>
  <c r="F1349" i="4"/>
  <c r="I1349" i="4"/>
  <c r="M1349" i="4"/>
  <c r="O1349" i="4"/>
  <c r="S1349" i="4"/>
  <c r="U1349" i="4"/>
  <c r="V1349" i="4" s="1"/>
  <c r="B1350" i="4"/>
  <c r="F1350" i="4"/>
  <c r="I1350" i="4"/>
  <c r="M1350" i="4"/>
  <c r="O1350" i="4"/>
  <c r="S1350" i="4"/>
  <c r="U1350" i="4"/>
  <c r="V1350" i="4" s="1"/>
  <c r="B1351" i="4"/>
  <c r="F1351" i="4"/>
  <c r="I1351" i="4"/>
  <c r="M1351" i="4"/>
  <c r="O1351" i="4"/>
  <c r="S1351" i="4"/>
  <c r="U1351" i="4"/>
  <c r="V1351" i="4" s="1"/>
  <c r="B1352" i="4"/>
  <c r="F1352" i="4"/>
  <c r="I1352" i="4"/>
  <c r="M1352" i="4"/>
  <c r="O1352" i="4"/>
  <c r="S1352" i="4"/>
  <c r="U1352" i="4"/>
  <c r="V1352" i="4" s="1"/>
  <c r="B1353" i="4"/>
  <c r="F1353" i="4"/>
  <c r="I1353" i="4"/>
  <c r="M1353" i="4"/>
  <c r="O1353" i="4"/>
  <c r="S1353" i="4"/>
  <c r="U1353" i="4"/>
  <c r="V1353" i="4" s="1"/>
  <c r="B1354" i="4"/>
  <c r="F1354" i="4"/>
  <c r="I1354" i="4"/>
  <c r="M1354" i="4"/>
  <c r="O1354" i="4"/>
  <c r="S1354" i="4"/>
  <c r="U1354" i="4"/>
  <c r="V1354" i="4" s="1"/>
  <c r="B1355" i="4"/>
  <c r="F1355" i="4"/>
  <c r="I1355" i="4"/>
  <c r="M1355" i="4"/>
  <c r="O1355" i="4"/>
  <c r="S1355" i="4"/>
  <c r="U1355" i="4"/>
  <c r="V1355" i="4" s="1"/>
  <c r="B1356" i="4"/>
  <c r="F1356" i="4"/>
  <c r="I1356" i="4"/>
  <c r="M1356" i="4"/>
  <c r="O1356" i="4"/>
  <c r="S1356" i="4"/>
  <c r="U1356" i="4"/>
  <c r="V1356" i="4" s="1"/>
  <c r="B1357" i="4"/>
  <c r="F1357" i="4"/>
  <c r="I1357" i="4"/>
  <c r="M1357" i="4"/>
  <c r="O1357" i="4"/>
  <c r="S1357" i="4"/>
  <c r="U1357" i="4"/>
  <c r="V1357" i="4" s="1"/>
  <c r="B1358" i="4"/>
  <c r="F1358" i="4"/>
  <c r="I1358" i="4"/>
  <c r="M1358" i="4"/>
  <c r="O1358" i="4"/>
  <c r="S1358" i="4"/>
  <c r="U1358" i="4"/>
  <c r="V1358" i="4" s="1"/>
  <c r="B1359" i="4"/>
  <c r="F1359" i="4"/>
  <c r="I1359" i="4"/>
  <c r="M1359" i="4"/>
  <c r="O1359" i="4"/>
  <c r="S1359" i="4"/>
  <c r="U1359" i="4"/>
  <c r="V1359" i="4" s="1"/>
  <c r="B1360" i="4"/>
  <c r="F1360" i="4"/>
  <c r="I1360" i="4"/>
  <c r="M1360" i="4"/>
  <c r="O1360" i="4"/>
  <c r="S1360" i="4"/>
  <c r="U1360" i="4"/>
  <c r="V1360" i="4" s="1"/>
  <c r="B1361" i="4"/>
  <c r="F1361" i="4"/>
  <c r="I1361" i="4"/>
  <c r="M1361" i="4"/>
  <c r="O1361" i="4"/>
  <c r="S1361" i="4"/>
  <c r="U1361" i="4"/>
  <c r="V1361" i="4" s="1"/>
  <c r="B1362" i="4"/>
  <c r="F1362" i="4"/>
  <c r="I1362" i="4"/>
  <c r="M1362" i="4"/>
  <c r="O1362" i="4"/>
  <c r="S1362" i="4"/>
  <c r="U1362" i="4"/>
  <c r="V1362" i="4" s="1"/>
  <c r="B1363" i="4"/>
  <c r="F1363" i="4"/>
  <c r="I1363" i="4"/>
  <c r="M1363" i="4"/>
  <c r="O1363" i="4"/>
  <c r="S1363" i="4"/>
  <c r="U1363" i="4"/>
  <c r="V1363" i="4" s="1"/>
  <c r="B1364" i="4"/>
  <c r="F1364" i="4"/>
  <c r="I1364" i="4"/>
  <c r="M1364" i="4"/>
  <c r="O1364" i="4"/>
  <c r="S1364" i="4"/>
  <c r="U1364" i="4"/>
  <c r="V1364" i="4" s="1"/>
  <c r="B1365" i="4"/>
  <c r="F1365" i="4"/>
  <c r="I1365" i="4"/>
  <c r="M1365" i="4"/>
  <c r="O1365" i="4"/>
  <c r="S1365" i="4"/>
  <c r="U1365" i="4"/>
  <c r="V1365" i="4" s="1"/>
  <c r="B1366" i="4"/>
  <c r="F1366" i="4"/>
  <c r="I1366" i="4"/>
  <c r="M1366" i="4"/>
  <c r="O1366" i="4"/>
  <c r="S1366" i="4"/>
  <c r="U1366" i="4"/>
  <c r="V1366" i="4" s="1"/>
  <c r="B1367" i="4"/>
  <c r="F1367" i="4"/>
  <c r="I1367" i="4"/>
  <c r="M1367" i="4"/>
  <c r="O1367" i="4"/>
  <c r="S1367" i="4"/>
  <c r="U1367" i="4"/>
  <c r="V1367" i="4" s="1"/>
  <c r="B1368" i="4"/>
  <c r="F1368" i="4"/>
  <c r="I1368" i="4"/>
  <c r="M1368" i="4"/>
  <c r="O1368" i="4"/>
  <c r="S1368" i="4"/>
  <c r="U1368" i="4"/>
  <c r="V1368" i="4" s="1"/>
  <c r="B1369" i="4"/>
  <c r="F1369" i="4"/>
  <c r="I1369" i="4"/>
  <c r="M1369" i="4"/>
  <c r="O1369" i="4"/>
  <c r="S1369" i="4"/>
  <c r="U1369" i="4"/>
  <c r="V1369" i="4" s="1"/>
  <c r="B1370" i="4"/>
  <c r="F1370" i="4"/>
  <c r="I1370" i="4"/>
  <c r="M1370" i="4"/>
  <c r="O1370" i="4"/>
  <c r="S1370" i="4"/>
  <c r="U1370" i="4"/>
  <c r="V1370" i="4" s="1"/>
  <c r="B1371" i="4"/>
  <c r="F1371" i="4"/>
  <c r="I1371" i="4"/>
  <c r="M1371" i="4"/>
  <c r="O1371" i="4"/>
  <c r="S1371" i="4"/>
  <c r="U1371" i="4"/>
  <c r="V1371" i="4" s="1"/>
  <c r="B1372" i="4"/>
  <c r="F1372" i="4"/>
  <c r="I1372" i="4"/>
  <c r="M1372" i="4"/>
  <c r="O1372" i="4"/>
  <c r="S1372" i="4"/>
  <c r="U1372" i="4"/>
  <c r="V1372" i="4" s="1"/>
  <c r="B1373" i="4"/>
  <c r="F1373" i="4"/>
  <c r="I1373" i="4"/>
  <c r="M1373" i="4"/>
  <c r="O1373" i="4"/>
  <c r="S1373" i="4"/>
  <c r="U1373" i="4"/>
  <c r="V1373" i="4" s="1"/>
  <c r="B1374" i="4"/>
  <c r="F1374" i="4"/>
  <c r="I1374" i="4"/>
  <c r="M1374" i="4"/>
  <c r="O1374" i="4"/>
  <c r="S1374" i="4"/>
  <c r="U1374" i="4"/>
  <c r="V1374" i="4" s="1"/>
  <c r="B1375" i="4"/>
  <c r="F1375" i="4"/>
  <c r="I1375" i="4"/>
  <c r="M1375" i="4"/>
  <c r="O1375" i="4"/>
  <c r="S1375" i="4"/>
  <c r="U1375" i="4"/>
  <c r="V1375" i="4" s="1"/>
  <c r="B1376" i="4"/>
  <c r="F1376" i="4"/>
  <c r="I1376" i="4"/>
  <c r="M1376" i="4"/>
  <c r="O1376" i="4"/>
  <c r="S1376" i="4"/>
  <c r="U1376" i="4"/>
  <c r="V1376" i="4" s="1"/>
  <c r="B1377" i="4"/>
  <c r="F1377" i="4"/>
  <c r="I1377" i="4"/>
  <c r="M1377" i="4"/>
  <c r="O1377" i="4"/>
  <c r="S1377" i="4"/>
  <c r="U1377" i="4"/>
  <c r="V1377" i="4" s="1"/>
  <c r="B1378" i="4"/>
  <c r="F1378" i="4"/>
  <c r="I1378" i="4"/>
  <c r="M1378" i="4"/>
  <c r="O1378" i="4"/>
  <c r="S1378" i="4"/>
  <c r="U1378" i="4"/>
  <c r="V1378" i="4" s="1"/>
  <c r="B1379" i="4"/>
  <c r="F1379" i="4"/>
  <c r="I1379" i="4"/>
  <c r="M1379" i="4"/>
  <c r="O1379" i="4"/>
  <c r="S1379" i="4"/>
  <c r="U1379" i="4"/>
  <c r="V1379" i="4" s="1"/>
  <c r="B1380" i="4"/>
  <c r="F1380" i="4"/>
  <c r="I1380" i="4"/>
  <c r="M1380" i="4"/>
  <c r="O1380" i="4"/>
  <c r="S1380" i="4"/>
  <c r="U1380" i="4"/>
  <c r="V1380" i="4" s="1"/>
  <c r="B1381" i="4"/>
  <c r="F1381" i="4"/>
  <c r="I1381" i="4"/>
  <c r="M1381" i="4"/>
  <c r="O1381" i="4"/>
  <c r="S1381" i="4"/>
  <c r="U1381" i="4"/>
  <c r="V1381" i="4" s="1"/>
  <c r="B1382" i="4"/>
  <c r="F1382" i="4"/>
  <c r="I1382" i="4"/>
  <c r="M1382" i="4"/>
  <c r="O1382" i="4"/>
  <c r="S1382" i="4"/>
  <c r="U1382" i="4"/>
  <c r="V1382" i="4" s="1"/>
  <c r="B1383" i="4"/>
  <c r="F1383" i="4"/>
  <c r="I1383" i="4"/>
  <c r="M1383" i="4"/>
  <c r="O1383" i="4"/>
  <c r="S1383" i="4"/>
  <c r="U1383" i="4"/>
  <c r="V1383" i="4" s="1"/>
  <c r="B1384" i="4"/>
  <c r="F1384" i="4"/>
  <c r="I1384" i="4"/>
  <c r="M1384" i="4"/>
  <c r="O1384" i="4"/>
  <c r="S1384" i="4"/>
  <c r="U1384" i="4"/>
  <c r="V1384" i="4" s="1"/>
  <c r="B1385" i="4"/>
  <c r="F1385" i="4"/>
  <c r="I1385" i="4"/>
  <c r="M1385" i="4"/>
  <c r="O1385" i="4"/>
  <c r="S1385" i="4"/>
  <c r="U1385" i="4"/>
  <c r="V1385" i="4" s="1"/>
  <c r="B1386" i="4"/>
  <c r="F1386" i="4"/>
  <c r="I1386" i="4"/>
  <c r="M1386" i="4"/>
  <c r="O1386" i="4"/>
  <c r="S1386" i="4"/>
  <c r="U1386" i="4"/>
  <c r="V1386" i="4" s="1"/>
  <c r="B1387" i="4"/>
  <c r="F1387" i="4"/>
  <c r="I1387" i="4"/>
  <c r="M1387" i="4"/>
  <c r="O1387" i="4"/>
  <c r="S1387" i="4"/>
  <c r="U1387" i="4"/>
  <c r="V1387" i="4" s="1"/>
  <c r="B1388" i="4"/>
  <c r="F1388" i="4"/>
  <c r="I1388" i="4"/>
  <c r="M1388" i="4"/>
  <c r="O1388" i="4"/>
  <c r="S1388" i="4"/>
  <c r="U1388" i="4"/>
  <c r="V1388" i="4" s="1"/>
  <c r="B1389" i="4"/>
  <c r="F1389" i="4"/>
  <c r="I1389" i="4"/>
  <c r="M1389" i="4"/>
  <c r="O1389" i="4"/>
  <c r="S1389" i="4"/>
  <c r="U1389" i="4"/>
  <c r="V1389" i="4" s="1"/>
  <c r="B1390" i="4"/>
  <c r="F1390" i="4"/>
  <c r="I1390" i="4"/>
  <c r="M1390" i="4"/>
  <c r="O1390" i="4"/>
  <c r="S1390" i="4"/>
  <c r="U1390" i="4"/>
  <c r="V1390" i="4" s="1"/>
  <c r="B1391" i="4"/>
  <c r="F1391" i="4"/>
  <c r="I1391" i="4"/>
  <c r="M1391" i="4"/>
  <c r="O1391" i="4"/>
  <c r="S1391" i="4"/>
  <c r="U1391" i="4"/>
  <c r="V1391" i="4" s="1"/>
  <c r="B1392" i="4"/>
  <c r="F1392" i="4"/>
  <c r="I1392" i="4"/>
  <c r="M1392" i="4"/>
  <c r="O1392" i="4"/>
  <c r="S1392" i="4"/>
  <c r="U1392" i="4"/>
  <c r="V1392" i="4" s="1"/>
  <c r="B1393" i="4"/>
  <c r="F1393" i="4"/>
  <c r="I1393" i="4"/>
  <c r="M1393" i="4"/>
  <c r="O1393" i="4"/>
  <c r="S1393" i="4"/>
  <c r="U1393" i="4"/>
  <c r="V1393" i="4" s="1"/>
  <c r="B1394" i="4"/>
  <c r="F1394" i="4"/>
  <c r="I1394" i="4"/>
  <c r="M1394" i="4"/>
  <c r="O1394" i="4"/>
  <c r="S1394" i="4"/>
  <c r="U1394" i="4"/>
  <c r="V1394" i="4" s="1"/>
  <c r="B1395" i="4"/>
  <c r="F1395" i="4"/>
  <c r="I1395" i="4"/>
  <c r="M1395" i="4"/>
  <c r="O1395" i="4"/>
  <c r="S1395" i="4"/>
  <c r="U1395" i="4"/>
  <c r="V1395" i="4" s="1"/>
  <c r="B1396" i="4"/>
  <c r="F1396" i="4"/>
  <c r="I1396" i="4"/>
  <c r="M1396" i="4"/>
  <c r="O1396" i="4"/>
  <c r="S1396" i="4"/>
  <c r="U1396" i="4"/>
  <c r="V1396" i="4" s="1"/>
  <c r="B1397" i="4"/>
  <c r="F1397" i="4"/>
  <c r="I1397" i="4"/>
  <c r="M1397" i="4"/>
  <c r="O1397" i="4"/>
  <c r="S1397" i="4"/>
  <c r="U1397" i="4"/>
  <c r="V1397" i="4" s="1"/>
  <c r="B1398" i="4"/>
  <c r="F1398" i="4"/>
  <c r="I1398" i="4"/>
  <c r="M1398" i="4"/>
  <c r="O1398" i="4"/>
  <c r="S1398" i="4"/>
  <c r="U1398" i="4"/>
  <c r="V1398" i="4" s="1"/>
  <c r="B1399" i="4"/>
  <c r="F1399" i="4"/>
  <c r="I1399" i="4"/>
  <c r="M1399" i="4"/>
  <c r="O1399" i="4"/>
  <c r="S1399" i="4"/>
  <c r="U1399" i="4"/>
  <c r="V1399" i="4" s="1"/>
  <c r="B1400" i="4"/>
  <c r="F1400" i="4"/>
  <c r="I1400" i="4"/>
  <c r="M1400" i="4"/>
  <c r="O1400" i="4"/>
  <c r="S1400" i="4"/>
  <c r="U1400" i="4"/>
  <c r="V1400" i="4" s="1"/>
  <c r="B1401" i="4"/>
  <c r="F1401" i="4"/>
  <c r="I1401" i="4"/>
  <c r="M1401" i="4"/>
  <c r="O1401" i="4"/>
  <c r="S1401" i="4"/>
  <c r="U1401" i="4"/>
  <c r="V1401" i="4" s="1"/>
  <c r="B1402" i="4"/>
  <c r="F1402" i="4"/>
  <c r="I1402" i="4"/>
  <c r="M1402" i="4"/>
  <c r="O1402" i="4"/>
  <c r="S1402" i="4"/>
  <c r="U1402" i="4"/>
  <c r="V1402" i="4" s="1"/>
  <c r="B1403" i="4"/>
  <c r="F1403" i="4"/>
  <c r="I1403" i="4"/>
  <c r="M1403" i="4"/>
  <c r="O1403" i="4"/>
  <c r="S1403" i="4"/>
  <c r="U1403" i="4"/>
  <c r="V1403" i="4" s="1"/>
  <c r="B1404" i="4"/>
  <c r="F1404" i="4"/>
  <c r="I1404" i="4"/>
  <c r="M1404" i="4"/>
  <c r="O1404" i="4"/>
  <c r="S1404" i="4"/>
  <c r="U1404" i="4"/>
  <c r="V1404" i="4" s="1"/>
  <c r="B1405" i="4"/>
  <c r="F1405" i="4"/>
  <c r="I1405" i="4"/>
  <c r="M1405" i="4"/>
  <c r="O1405" i="4"/>
  <c r="S1405" i="4"/>
  <c r="U1405" i="4"/>
  <c r="V1405" i="4" s="1"/>
  <c r="B1406" i="4"/>
  <c r="F1406" i="4"/>
  <c r="I1406" i="4"/>
  <c r="M1406" i="4"/>
  <c r="O1406" i="4"/>
  <c r="S1406" i="4"/>
  <c r="U1406" i="4"/>
  <c r="V1406" i="4" s="1"/>
  <c r="B1407" i="4"/>
  <c r="F1407" i="4"/>
  <c r="I1407" i="4"/>
  <c r="M1407" i="4"/>
  <c r="O1407" i="4"/>
  <c r="S1407" i="4"/>
  <c r="U1407" i="4"/>
  <c r="V1407" i="4" s="1"/>
  <c r="B1408" i="4"/>
  <c r="F1408" i="4"/>
  <c r="I1408" i="4"/>
  <c r="M1408" i="4"/>
  <c r="O1408" i="4"/>
  <c r="S1408" i="4"/>
  <c r="U1408" i="4"/>
  <c r="V1408" i="4" s="1"/>
  <c r="B1409" i="4"/>
  <c r="F1409" i="4"/>
  <c r="I1409" i="4"/>
  <c r="M1409" i="4"/>
  <c r="O1409" i="4"/>
  <c r="S1409" i="4"/>
  <c r="U1409" i="4"/>
  <c r="V1409" i="4" s="1"/>
  <c r="B1410" i="4"/>
  <c r="F1410" i="4"/>
  <c r="I1410" i="4"/>
  <c r="M1410" i="4"/>
  <c r="O1410" i="4"/>
  <c r="S1410" i="4"/>
  <c r="U1410" i="4"/>
  <c r="V1410" i="4" s="1"/>
  <c r="B1411" i="4"/>
  <c r="F1411" i="4"/>
  <c r="I1411" i="4"/>
  <c r="M1411" i="4"/>
  <c r="O1411" i="4"/>
  <c r="S1411" i="4"/>
  <c r="U1411" i="4"/>
  <c r="V1411" i="4" s="1"/>
  <c r="B1412" i="4"/>
  <c r="F1412" i="4"/>
  <c r="I1412" i="4"/>
  <c r="M1412" i="4"/>
  <c r="O1412" i="4"/>
  <c r="S1412" i="4"/>
  <c r="U1412" i="4"/>
  <c r="V1412" i="4" s="1"/>
  <c r="B1413" i="4"/>
  <c r="F1413" i="4"/>
  <c r="I1413" i="4"/>
  <c r="M1413" i="4"/>
  <c r="O1413" i="4"/>
  <c r="S1413" i="4"/>
  <c r="U1413" i="4"/>
  <c r="V1413" i="4" s="1"/>
  <c r="B1414" i="4"/>
  <c r="F1414" i="4"/>
  <c r="I1414" i="4"/>
  <c r="M1414" i="4"/>
  <c r="O1414" i="4"/>
  <c r="S1414" i="4"/>
  <c r="U1414" i="4"/>
  <c r="V1414" i="4" s="1"/>
  <c r="B1415" i="4"/>
  <c r="F1415" i="4"/>
  <c r="I1415" i="4"/>
  <c r="M1415" i="4"/>
  <c r="O1415" i="4"/>
  <c r="S1415" i="4"/>
  <c r="U1415" i="4"/>
  <c r="V1415" i="4" s="1"/>
  <c r="B1416" i="4"/>
  <c r="F1416" i="4"/>
  <c r="I1416" i="4"/>
  <c r="M1416" i="4"/>
  <c r="O1416" i="4"/>
  <c r="S1416" i="4"/>
  <c r="U1416" i="4"/>
  <c r="V1416" i="4" s="1"/>
  <c r="B1417" i="4"/>
  <c r="F1417" i="4"/>
  <c r="I1417" i="4"/>
  <c r="M1417" i="4"/>
  <c r="O1417" i="4"/>
  <c r="S1417" i="4"/>
  <c r="U1417" i="4"/>
  <c r="V1417" i="4" s="1"/>
  <c r="B1418" i="4"/>
  <c r="F1418" i="4"/>
  <c r="I1418" i="4"/>
  <c r="M1418" i="4"/>
  <c r="O1418" i="4"/>
  <c r="S1418" i="4"/>
  <c r="U1418" i="4"/>
  <c r="V1418" i="4" s="1"/>
  <c r="B1419" i="4"/>
  <c r="F1419" i="4"/>
  <c r="I1419" i="4"/>
  <c r="M1419" i="4"/>
  <c r="O1419" i="4"/>
  <c r="S1419" i="4"/>
  <c r="U1419" i="4"/>
  <c r="V1419" i="4" s="1"/>
  <c r="B1420" i="4"/>
  <c r="F1420" i="4"/>
  <c r="I1420" i="4"/>
  <c r="M1420" i="4"/>
  <c r="O1420" i="4"/>
  <c r="S1420" i="4"/>
  <c r="U1420" i="4"/>
  <c r="V1420" i="4" s="1"/>
  <c r="B1421" i="4"/>
  <c r="F1421" i="4"/>
  <c r="I1421" i="4"/>
  <c r="M1421" i="4"/>
  <c r="O1421" i="4"/>
  <c r="S1421" i="4"/>
  <c r="U1421" i="4"/>
  <c r="V1421" i="4" s="1"/>
  <c r="B1422" i="4"/>
  <c r="F1422" i="4"/>
  <c r="I1422" i="4"/>
  <c r="M1422" i="4"/>
  <c r="O1422" i="4"/>
  <c r="S1422" i="4"/>
  <c r="U1422" i="4"/>
  <c r="V1422" i="4" s="1"/>
  <c r="B1423" i="4"/>
  <c r="F1423" i="4"/>
  <c r="I1423" i="4"/>
  <c r="M1423" i="4"/>
  <c r="O1423" i="4"/>
  <c r="S1423" i="4"/>
  <c r="U1423" i="4"/>
  <c r="V1423" i="4" s="1"/>
  <c r="B1424" i="4"/>
  <c r="F1424" i="4"/>
  <c r="I1424" i="4"/>
  <c r="M1424" i="4"/>
  <c r="O1424" i="4"/>
  <c r="S1424" i="4"/>
  <c r="U1424" i="4"/>
  <c r="V1424" i="4" s="1"/>
  <c r="B1425" i="4"/>
  <c r="F1425" i="4"/>
  <c r="I1425" i="4"/>
  <c r="M1425" i="4"/>
  <c r="O1425" i="4"/>
  <c r="S1425" i="4"/>
  <c r="U1425" i="4"/>
  <c r="V1425" i="4" s="1"/>
  <c r="B1426" i="4"/>
  <c r="F1426" i="4"/>
  <c r="I1426" i="4"/>
  <c r="M1426" i="4"/>
  <c r="O1426" i="4"/>
  <c r="S1426" i="4"/>
  <c r="U1426" i="4"/>
  <c r="V1426" i="4" s="1"/>
  <c r="B1427" i="4"/>
  <c r="F1427" i="4"/>
  <c r="I1427" i="4"/>
  <c r="M1427" i="4"/>
  <c r="O1427" i="4"/>
  <c r="S1427" i="4"/>
  <c r="U1427" i="4"/>
  <c r="V1427" i="4" s="1"/>
  <c r="B1428" i="4"/>
  <c r="F1428" i="4"/>
  <c r="I1428" i="4"/>
  <c r="M1428" i="4"/>
  <c r="O1428" i="4"/>
  <c r="S1428" i="4"/>
  <c r="U1428" i="4"/>
  <c r="V1428" i="4" s="1"/>
  <c r="B1429" i="4"/>
  <c r="F1429" i="4"/>
  <c r="I1429" i="4"/>
  <c r="M1429" i="4"/>
  <c r="O1429" i="4"/>
  <c r="S1429" i="4"/>
  <c r="U1429" i="4"/>
  <c r="V1429" i="4" s="1"/>
  <c r="B1430" i="4"/>
  <c r="F1430" i="4"/>
  <c r="I1430" i="4"/>
  <c r="M1430" i="4"/>
  <c r="O1430" i="4"/>
  <c r="S1430" i="4"/>
  <c r="U1430" i="4"/>
  <c r="V1430" i="4" s="1"/>
  <c r="B1431" i="4"/>
  <c r="F1431" i="4"/>
  <c r="I1431" i="4"/>
  <c r="M1431" i="4"/>
  <c r="O1431" i="4"/>
  <c r="S1431" i="4"/>
  <c r="U1431" i="4"/>
  <c r="V1431" i="4" s="1"/>
  <c r="B1432" i="4"/>
  <c r="F1432" i="4"/>
  <c r="I1432" i="4"/>
  <c r="M1432" i="4"/>
  <c r="O1432" i="4"/>
  <c r="S1432" i="4"/>
  <c r="U1432" i="4"/>
  <c r="V1432" i="4" s="1"/>
  <c r="B1433" i="4"/>
  <c r="F1433" i="4"/>
  <c r="I1433" i="4"/>
  <c r="M1433" i="4"/>
  <c r="O1433" i="4"/>
  <c r="S1433" i="4"/>
  <c r="U1433" i="4"/>
  <c r="V1433" i="4" s="1"/>
  <c r="B1434" i="4"/>
  <c r="F1434" i="4"/>
  <c r="I1434" i="4"/>
  <c r="M1434" i="4"/>
  <c r="O1434" i="4"/>
  <c r="S1434" i="4"/>
  <c r="U1434" i="4"/>
  <c r="V1434" i="4" s="1"/>
  <c r="B1435" i="4"/>
  <c r="F1435" i="4"/>
  <c r="I1435" i="4"/>
  <c r="M1435" i="4"/>
  <c r="O1435" i="4"/>
  <c r="S1435" i="4"/>
  <c r="U1435" i="4"/>
  <c r="V1435" i="4" s="1"/>
  <c r="B1436" i="4"/>
  <c r="F1436" i="4"/>
  <c r="I1436" i="4"/>
  <c r="M1436" i="4"/>
  <c r="O1436" i="4"/>
  <c r="S1436" i="4"/>
  <c r="U1436" i="4"/>
  <c r="V1436" i="4" s="1"/>
  <c r="B1437" i="4"/>
  <c r="F1437" i="4"/>
  <c r="I1437" i="4"/>
  <c r="M1437" i="4"/>
  <c r="O1437" i="4"/>
  <c r="S1437" i="4"/>
  <c r="U1437" i="4"/>
  <c r="V1437" i="4" s="1"/>
  <c r="B1438" i="4"/>
  <c r="F1438" i="4"/>
  <c r="I1438" i="4"/>
  <c r="M1438" i="4"/>
  <c r="O1438" i="4"/>
  <c r="S1438" i="4"/>
  <c r="U1438" i="4"/>
  <c r="V1438" i="4" s="1"/>
  <c r="B1439" i="4"/>
  <c r="F1439" i="4"/>
  <c r="I1439" i="4"/>
  <c r="M1439" i="4"/>
  <c r="O1439" i="4"/>
  <c r="S1439" i="4"/>
  <c r="U1439" i="4"/>
  <c r="V1439" i="4" s="1"/>
  <c r="B1440" i="4"/>
  <c r="F1440" i="4"/>
  <c r="I1440" i="4"/>
  <c r="M1440" i="4"/>
  <c r="O1440" i="4"/>
  <c r="S1440" i="4"/>
  <c r="U1440" i="4"/>
  <c r="V1440" i="4" s="1"/>
  <c r="B1441" i="4"/>
  <c r="F1441" i="4"/>
  <c r="I1441" i="4"/>
  <c r="M1441" i="4"/>
  <c r="O1441" i="4"/>
  <c r="S1441" i="4"/>
  <c r="U1441" i="4"/>
  <c r="V1441" i="4" s="1"/>
  <c r="B1442" i="4"/>
  <c r="F1442" i="4"/>
  <c r="I1442" i="4"/>
  <c r="M1442" i="4"/>
  <c r="O1442" i="4"/>
  <c r="S1442" i="4"/>
  <c r="U1442" i="4"/>
  <c r="V1442" i="4" s="1"/>
  <c r="B1443" i="4"/>
  <c r="F1443" i="4"/>
  <c r="I1443" i="4"/>
  <c r="M1443" i="4"/>
  <c r="O1443" i="4"/>
  <c r="S1443" i="4"/>
  <c r="U1443" i="4"/>
  <c r="V1443" i="4" s="1"/>
  <c r="B1444" i="4"/>
  <c r="F1444" i="4"/>
  <c r="I1444" i="4"/>
  <c r="M1444" i="4"/>
  <c r="O1444" i="4"/>
  <c r="S1444" i="4"/>
  <c r="U1444" i="4"/>
  <c r="V1444" i="4" s="1"/>
  <c r="B1445" i="4"/>
  <c r="F1445" i="4"/>
  <c r="I1445" i="4"/>
  <c r="M1445" i="4"/>
  <c r="O1445" i="4"/>
  <c r="S1445" i="4"/>
  <c r="U1445" i="4"/>
  <c r="V1445" i="4" s="1"/>
  <c r="B1446" i="4"/>
  <c r="F1446" i="4"/>
  <c r="I1446" i="4"/>
  <c r="M1446" i="4"/>
  <c r="O1446" i="4"/>
  <c r="S1446" i="4"/>
  <c r="U1446" i="4"/>
  <c r="V1446" i="4" s="1"/>
  <c r="B1447" i="4"/>
  <c r="F1447" i="4"/>
  <c r="I1447" i="4"/>
  <c r="M1447" i="4"/>
  <c r="O1447" i="4"/>
  <c r="S1447" i="4"/>
  <c r="U1447" i="4"/>
  <c r="V1447" i="4" s="1"/>
  <c r="B1448" i="4"/>
  <c r="F1448" i="4"/>
  <c r="I1448" i="4"/>
  <c r="M1448" i="4"/>
  <c r="O1448" i="4"/>
  <c r="S1448" i="4"/>
  <c r="U1448" i="4"/>
  <c r="V1448" i="4" s="1"/>
  <c r="B1449" i="4"/>
  <c r="F1449" i="4"/>
  <c r="I1449" i="4"/>
  <c r="M1449" i="4"/>
  <c r="O1449" i="4"/>
  <c r="S1449" i="4"/>
  <c r="U1449" i="4"/>
  <c r="V1449" i="4" s="1"/>
  <c r="B1450" i="4"/>
  <c r="F1450" i="4"/>
  <c r="I1450" i="4"/>
  <c r="M1450" i="4"/>
  <c r="O1450" i="4"/>
  <c r="S1450" i="4"/>
  <c r="U1450" i="4"/>
  <c r="V1450" i="4" s="1"/>
  <c r="B1451" i="4"/>
  <c r="F1451" i="4"/>
  <c r="I1451" i="4"/>
  <c r="M1451" i="4"/>
  <c r="O1451" i="4"/>
  <c r="S1451" i="4"/>
  <c r="U1451" i="4"/>
  <c r="V1451" i="4" s="1"/>
  <c r="B1452" i="4"/>
  <c r="F1452" i="4"/>
  <c r="I1452" i="4"/>
  <c r="M1452" i="4"/>
  <c r="O1452" i="4"/>
  <c r="S1452" i="4"/>
  <c r="U1452" i="4"/>
  <c r="V1452" i="4" s="1"/>
  <c r="B1453" i="4"/>
  <c r="F1453" i="4"/>
  <c r="I1453" i="4"/>
  <c r="M1453" i="4"/>
  <c r="O1453" i="4"/>
  <c r="S1453" i="4"/>
  <c r="U1453" i="4"/>
  <c r="V1453" i="4" s="1"/>
  <c r="B1454" i="4"/>
  <c r="F1454" i="4"/>
  <c r="I1454" i="4"/>
  <c r="M1454" i="4"/>
  <c r="O1454" i="4"/>
  <c r="S1454" i="4"/>
  <c r="U1454" i="4"/>
  <c r="V1454" i="4" s="1"/>
  <c r="B1455" i="4"/>
  <c r="F1455" i="4"/>
  <c r="I1455" i="4"/>
  <c r="M1455" i="4"/>
  <c r="O1455" i="4"/>
  <c r="S1455" i="4"/>
  <c r="U1455" i="4"/>
  <c r="V1455" i="4" s="1"/>
  <c r="B1456" i="4"/>
  <c r="F1456" i="4"/>
  <c r="I1456" i="4"/>
  <c r="M1456" i="4"/>
  <c r="O1456" i="4"/>
  <c r="S1456" i="4"/>
  <c r="U1456" i="4"/>
  <c r="V1456" i="4" s="1"/>
  <c r="B1457" i="4"/>
  <c r="F1457" i="4"/>
  <c r="I1457" i="4"/>
  <c r="M1457" i="4"/>
  <c r="O1457" i="4"/>
  <c r="S1457" i="4"/>
  <c r="U1457" i="4"/>
  <c r="V1457" i="4" s="1"/>
  <c r="B1458" i="4"/>
  <c r="F1458" i="4"/>
  <c r="I1458" i="4"/>
  <c r="M1458" i="4"/>
  <c r="O1458" i="4"/>
  <c r="S1458" i="4"/>
  <c r="U1458" i="4"/>
  <c r="V1458" i="4" s="1"/>
  <c r="B1459" i="4"/>
  <c r="F1459" i="4"/>
  <c r="I1459" i="4"/>
  <c r="M1459" i="4"/>
  <c r="O1459" i="4"/>
  <c r="S1459" i="4"/>
  <c r="U1459" i="4"/>
  <c r="V1459" i="4" s="1"/>
  <c r="B1460" i="4"/>
  <c r="F1460" i="4"/>
  <c r="I1460" i="4"/>
  <c r="M1460" i="4"/>
  <c r="O1460" i="4"/>
  <c r="S1460" i="4"/>
  <c r="U1460" i="4"/>
  <c r="V1460" i="4" s="1"/>
  <c r="B1461" i="4"/>
  <c r="F1461" i="4"/>
  <c r="I1461" i="4"/>
  <c r="M1461" i="4"/>
  <c r="O1461" i="4"/>
  <c r="S1461" i="4"/>
  <c r="U1461" i="4"/>
  <c r="V1461" i="4" s="1"/>
  <c r="B1462" i="4"/>
  <c r="F1462" i="4"/>
  <c r="I1462" i="4"/>
  <c r="M1462" i="4"/>
  <c r="O1462" i="4"/>
  <c r="S1462" i="4"/>
  <c r="U1462" i="4"/>
  <c r="V1462" i="4" s="1"/>
  <c r="B1463" i="4"/>
  <c r="F1463" i="4"/>
  <c r="I1463" i="4"/>
  <c r="M1463" i="4"/>
  <c r="O1463" i="4"/>
  <c r="S1463" i="4"/>
  <c r="U1463" i="4"/>
  <c r="V1463" i="4" s="1"/>
  <c r="B1464" i="4"/>
  <c r="F1464" i="4"/>
  <c r="I1464" i="4"/>
  <c r="M1464" i="4"/>
  <c r="O1464" i="4"/>
  <c r="S1464" i="4"/>
  <c r="U1464" i="4"/>
  <c r="V1464" i="4" s="1"/>
  <c r="B1465" i="4"/>
  <c r="F1465" i="4"/>
  <c r="I1465" i="4"/>
  <c r="M1465" i="4"/>
  <c r="O1465" i="4"/>
  <c r="S1465" i="4"/>
  <c r="U1465" i="4"/>
  <c r="V1465" i="4" s="1"/>
  <c r="B1466" i="4"/>
  <c r="F1466" i="4"/>
  <c r="I1466" i="4"/>
  <c r="M1466" i="4"/>
  <c r="O1466" i="4"/>
  <c r="S1466" i="4"/>
  <c r="U1466" i="4"/>
  <c r="V1466" i="4" s="1"/>
  <c r="B1467" i="4"/>
  <c r="F1467" i="4"/>
  <c r="I1467" i="4"/>
  <c r="M1467" i="4"/>
  <c r="O1467" i="4"/>
  <c r="S1467" i="4"/>
  <c r="U1467" i="4"/>
  <c r="V1467" i="4" s="1"/>
  <c r="B1468" i="4"/>
  <c r="F1468" i="4"/>
  <c r="I1468" i="4"/>
  <c r="M1468" i="4"/>
  <c r="O1468" i="4"/>
  <c r="S1468" i="4"/>
  <c r="U1468" i="4"/>
  <c r="V1468" i="4" s="1"/>
  <c r="B1469" i="4"/>
  <c r="F1469" i="4"/>
  <c r="I1469" i="4"/>
  <c r="M1469" i="4"/>
  <c r="O1469" i="4"/>
  <c r="S1469" i="4"/>
  <c r="U1469" i="4"/>
  <c r="V1469" i="4" s="1"/>
  <c r="B1470" i="4"/>
  <c r="F1470" i="4"/>
  <c r="I1470" i="4"/>
  <c r="M1470" i="4"/>
  <c r="O1470" i="4"/>
  <c r="S1470" i="4"/>
  <c r="U1470" i="4"/>
  <c r="V1470" i="4" s="1"/>
  <c r="B1471" i="4"/>
  <c r="F1471" i="4"/>
  <c r="I1471" i="4"/>
  <c r="M1471" i="4"/>
  <c r="O1471" i="4"/>
  <c r="S1471" i="4"/>
  <c r="U1471" i="4"/>
  <c r="V1471" i="4" s="1"/>
  <c r="B1472" i="4"/>
  <c r="F1472" i="4"/>
  <c r="I1472" i="4"/>
  <c r="M1472" i="4"/>
  <c r="O1472" i="4"/>
  <c r="S1472" i="4"/>
  <c r="U1472" i="4"/>
  <c r="V1472" i="4" s="1"/>
  <c r="B1473" i="4"/>
  <c r="F1473" i="4"/>
  <c r="I1473" i="4"/>
  <c r="M1473" i="4"/>
  <c r="O1473" i="4"/>
  <c r="S1473" i="4"/>
  <c r="U1473" i="4"/>
  <c r="V1473" i="4" s="1"/>
  <c r="B1474" i="4"/>
  <c r="F1474" i="4"/>
  <c r="I1474" i="4"/>
  <c r="M1474" i="4"/>
  <c r="O1474" i="4"/>
  <c r="S1474" i="4"/>
  <c r="U1474" i="4"/>
  <c r="V1474" i="4" s="1"/>
  <c r="B1475" i="4"/>
  <c r="F1475" i="4"/>
  <c r="I1475" i="4"/>
  <c r="M1475" i="4"/>
  <c r="O1475" i="4"/>
  <c r="S1475" i="4"/>
  <c r="U1475" i="4"/>
  <c r="V1475" i="4" s="1"/>
  <c r="B1476" i="4"/>
  <c r="F1476" i="4"/>
  <c r="I1476" i="4"/>
  <c r="M1476" i="4"/>
  <c r="O1476" i="4"/>
  <c r="S1476" i="4"/>
  <c r="U1476" i="4"/>
  <c r="V1476" i="4" s="1"/>
  <c r="B1477" i="4"/>
  <c r="F1477" i="4"/>
  <c r="I1477" i="4"/>
  <c r="M1477" i="4"/>
  <c r="O1477" i="4"/>
  <c r="S1477" i="4"/>
  <c r="U1477" i="4"/>
  <c r="V1477" i="4" s="1"/>
  <c r="B1478" i="4"/>
  <c r="F1478" i="4"/>
  <c r="I1478" i="4"/>
  <c r="M1478" i="4"/>
  <c r="O1478" i="4"/>
  <c r="S1478" i="4"/>
  <c r="U1478" i="4"/>
  <c r="V1478" i="4" s="1"/>
  <c r="B1479" i="4"/>
  <c r="F1479" i="4"/>
  <c r="I1479" i="4"/>
  <c r="M1479" i="4"/>
  <c r="O1479" i="4"/>
  <c r="S1479" i="4"/>
  <c r="U1479" i="4"/>
  <c r="V1479" i="4" s="1"/>
  <c r="B1480" i="4"/>
  <c r="F1480" i="4"/>
  <c r="I1480" i="4"/>
  <c r="M1480" i="4"/>
  <c r="O1480" i="4"/>
  <c r="S1480" i="4"/>
  <c r="U1480" i="4"/>
  <c r="V1480" i="4" s="1"/>
  <c r="B1481" i="4"/>
  <c r="F1481" i="4"/>
  <c r="I1481" i="4"/>
  <c r="M1481" i="4"/>
  <c r="O1481" i="4"/>
  <c r="S1481" i="4"/>
  <c r="U1481" i="4"/>
  <c r="V1481" i="4" s="1"/>
  <c r="B1482" i="4"/>
  <c r="F1482" i="4"/>
  <c r="I1482" i="4"/>
  <c r="M1482" i="4"/>
  <c r="O1482" i="4"/>
  <c r="S1482" i="4"/>
  <c r="U1482" i="4"/>
  <c r="V1482" i="4" s="1"/>
  <c r="B1483" i="4"/>
  <c r="F1483" i="4"/>
  <c r="I1483" i="4"/>
  <c r="M1483" i="4"/>
  <c r="O1483" i="4"/>
  <c r="S1483" i="4"/>
  <c r="U1483" i="4"/>
  <c r="V1483" i="4" s="1"/>
  <c r="B1484" i="4"/>
  <c r="F1484" i="4"/>
  <c r="I1484" i="4"/>
  <c r="M1484" i="4"/>
  <c r="O1484" i="4"/>
  <c r="S1484" i="4"/>
  <c r="U1484" i="4"/>
  <c r="V1484" i="4" s="1"/>
  <c r="B1485" i="4"/>
  <c r="F1485" i="4"/>
  <c r="I1485" i="4"/>
  <c r="M1485" i="4"/>
  <c r="O1485" i="4"/>
  <c r="S1485" i="4"/>
  <c r="U1485" i="4"/>
  <c r="V1485" i="4" s="1"/>
  <c r="B1486" i="4"/>
  <c r="F1486" i="4"/>
  <c r="I1486" i="4"/>
  <c r="M1486" i="4"/>
  <c r="O1486" i="4"/>
  <c r="S1486" i="4"/>
  <c r="U1486" i="4"/>
  <c r="V1486" i="4" s="1"/>
  <c r="B1487" i="4"/>
  <c r="F1487" i="4"/>
  <c r="I1487" i="4"/>
  <c r="M1487" i="4"/>
  <c r="O1487" i="4"/>
  <c r="S1487" i="4"/>
  <c r="U1487" i="4"/>
  <c r="V1487" i="4" s="1"/>
  <c r="B1488" i="4"/>
  <c r="F1488" i="4"/>
  <c r="I1488" i="4"/>
  <c r="M1488" i="4"/>
  <c r="O1488" i="4"/>
  <c r="S1488" i="4"/>
  <c r="U1488" i="4"/>
  <c r="V1488" i="4" s="1"/>
  <c r="B1489" i="4"/>
  <c r="F1489" i="4"/>
  <c r="I1489" i="4"/>
  <c r="M1489" i="4"/>
  <c r="O1489" i="4"/>
  <c r="S1489" i="4"/>
  <c r="U1489" i="4"/>
  <c r="V1489" i="4" s="1"/>
  <c r="B1490" i="4"/>
  <c r="F1490" i="4"/>
  <c r="I1490" i="4"/>
  <c r="M1490" i="4"/>
  <c r="O1490" i="4"/>
  <c r="S1490" i="4"/>
  <c r="U1490" i="4"/>
  <c r="V1490" i="4" s="1"/>
  <c r="B1491" i="4"/>
  <c r="F1491" i="4"/>
  <c r="I1491" i="4"/>
  <c r="M1491" i="4"/>
  <c r="O1491" i="4"/>
  <c r="S1491" i="4"/>
  <c r="U1491" i="4"/>
  <c r="V1491" i="4" s="1"/>
  <c r="B1492" i="4"/>
  <c r="F1492" i="4"/>
  <c r="I1492" i="4"/>
  <c r="M1492" i="4"/>
  <c r="O1492" i="4"/>
  <c r="S1492" i="4"/>
  <c r="U1492" i="4"/>
  <c r="V1492" i="4" s="1"/>
  <c r="B1493" i="4"/>
  <c r="F1493" i="4"/>
  <c r="I1493" i="4"/>
  <c r="M1493" i="4"/>
  <c r="O1493" i="4"/>
  <c r="S1493" i="4"/>
  <c r="U1493" i="4"/>
  <c r="V1493" i="4" s="1"/>
  <c r="B1494" i="4"/>
  <c r="F1494" i="4"/>
  <c r="I1494" i="4"/>
  <c r="M1494" i="4"/>
  <c r="O1494" i="4"/>
  <c r="S1494" i="4"/>
  <c r="U1494" i="4"/>
  <c r="V1494" i="4" s="1"/>
  <c r="B1495" i="4"/>
  <c r="F1495" i="4"/>
  <c r="I1495" i="4"/>
  <c r="M1495" i="4"/>
  <c r="O1495" i="4"/>
  <c r="S1495" i="4"/>
  <c r="U1495" i="4"/>
  <c r="V1495" i="4" s="1"/>
  <c r="B1496" i="4"/>
  <c r="F1496" i="4"/>
  <c r="I1496" i="4"/>
  <c r="M1496" i="4"/>
  <c r="O1496" i="4"/>
  <c r="S1496" i="4"/>
  <c r="U1496" i="4"/>
  <c r="V1496" i="4" s="1"/>
  <c r="B1497" i="4"/>
  <c r="F1497" i="4"/>
  <c r="I1497" i="4"/>
  <c r="M1497" i="4"/>
  <c r="O1497" i="4"/>
  <c r="S1497" i="4"/>
  <c r="U1497" i="4"/>
  <c r="V1497" i="4" s="1"/>
  <c r="B1498" i="4"/>
  <c r="F1498" i="4"/>
  <c r="I1498" i="4"/>
  <c r="M1498" i="4"/>
  <c r="O1498" i="4"/>
  <c r="S1498" i="4"/>
  <c r="U1498" i="4"/>
  <c r="V1498" i="4" s="1"/>
  <c r="B1499" i="4"/>
  <c r="F1499" i="4"/>
  <c r="I1499" i="4"/>
  <c r="M1499" i="4"/>
  <c r="O1499" i="4"/>
  <c r="S1499" i="4"/>
  <c r="U1499" i="4"/>
  <c r="V1499" i="4" s="1"/>
  <c r="B1500" i="4"/>
  <c r="F1500" i="4"/>
  <c r="I1500" i="4"/>
  <c r="M1500" i="4"/>
  <c r="O1500" i="4"/>
  <c r="S1500" i="4"/>
  <c r="U1500" i="4"/>
  <c r="V1500" i="4" s="1"/>
  <c r="B1501" i="4"/>
  <c r="F1501" i="4"/>
  <c r="I1501" i="4"/>
  <c r="M1501" i="4"/>
  <c r="O1501" i="4"/>
  <c r="S1501" i="4"/>
  <c r="U1501" i="4"/>
  <c r="V1501" i="4" s="1"/>
  <c r="B1502" i="4"/>
  <c r="F1502" i="4"/>
  <c r="I1502" i="4"/>
  <c r="M1502" i="4"/>
  <c r="O1502" i="4"/>
  <c r="S1502" i="4"/>
  <c r="U1502" i="4"/>
  <c r="V1502" i="4" s="1"/>
  <c r="B1503" i="4"/>
  <c r="F1503" i="4"/>
  <c r="I1503" i="4"/>
  <c r="M1503" i="4"/>
  <c r="O1503" i="4"/>
  <c r="S1503" i="4"/>
  <c r="U1503" i="4"/>
  <c r="V1503" i="4" s="1"/>
  <c r="B1504" i="4"/>
  <c r="F1504" i="4"/>
  <c r="I1504" i="4"/>
  <c r="M1504" i="4"/>
  <c r="O1504" i="4"/>
  <c r="S1504" i="4"/>
  <c r="U1504" i="4"/>
  <c r="V1504" i="4" s="1"/>
  <c r="B1505" i="4"/>
  <c r="F1505" i="4"/>
  <c r="I1505" i="4"/>
  <c r="M1505" i="4"/>
  <c r="O1505" i="4"/>
  <c r="S1505" i="4"/>
  <c r="U1505" i="4"/>
  <c r="V1505" i="4" s="1"/>
  <c r="B1506" i="4"/>
  <c r="F1506" i="4"/>
  <c r="I1506" i="4"/>
  <c r="M1506" i="4"/>
  <c r="O1506" i="4"/>
  <c r="S1506" i="4"/>
  <c r="U1506" i="4"/>
  <c r="V1506" i="4" s="1"/>
  <c r="B1507" i="4"/>
  <c r="F1507" i="4"/>
  <c r="I1507" i="4"/>
  <c r="M1507" i="4"/>
  <c r="O1507" i="4"/>
  <c r="S1507" i="4"/>
  <c r="U1507" i="4"/>
  <c r="V1507" i="4" s="1"/>
  <c r="B1508" i="4"/>
  <c r="F1508" i="4"/>
  <c r="I1508" i="4"/>
  <c r="M1508" i="4"/>
  <c r="O1508" i="4"/>
  <c r="S1508" i="4"/>
  <c r="U1508" i="4"/>
  <c r="V1508" i="4" s="1"/>
  <c r="B1509" i="4"/>
  <c r="F1509" i="4"/>
  <c r="I1509" i="4"/>
  <c r="M1509" i="4"/>
  <c r="O1509" i="4"/>
  <c r="S1509" i="4"/>
  <c r="U1509" i="4"/>
  <c r="V1509" i="4" s="1"/>
  <c r="B1510" i="4"/>
  <c r="F1510" i="4"/>
  <c r="I1510" i="4"/>
  <c r="M1510" i="4"/>
  <c r="O1510" i="4"/>
  <c r="S1510" i="4"/>
  <c r="U1510" i="4"/>
  <c r="V1510" i="4" s="1"/>
  <c r="B1511" i="4"/>
  <c r="F1511" i="4"/>
  <c r="I1511" i="4"/>
  <c r="M1511" i="4"/>
  <c r="O1511" i="4"/>
  <c r="S1511" i="4"/>
  <c r="U1511" i="4"/>
  <c r="V1511" i="4" s="1"/>
  <c r="B1512" i="4"/>
  <c r="F1512" i="4"/>
  <c r="I1512" i="4"/>
  <c r="M1512" i="4"/>
  <c r="O1512" i="4"/>
  <c r="S1512" i="4"/>
  <c r="U1512" i="4"/>
  <c r="V1512" i="4" s="1"/>
  <c r="B1513" i="4"/>
  <c r="F1513" i="4"/>
  <c r="I1513" i="4"/>
  <c r="M1513" i="4"/>
  <c r="O1513" i="4"/>
  <c r="S1513" i="4"/>
  <c r="U1513" i="4"/>
  <c r="V1513" i="4" s="1"/>
  <c r="B1514" i="4"/>
  <c r="F1514" i="4"/>
  <c r="I1514" i="4"/>
  <c r="M1514" i="4"/>
  <c r="O1514" i="4"/>
  <c r="S1514" i="4"/>
  <c r="U1514" i="4"/>
  <c r="V1514" i="4" s="1"/>
  <c r="B1515" i="4"/>
  <c r="F1515" i="4"/>
  <c r="I1515" i="4"/>
  <c r="M1515" i="4"/>
  <c r="O1515" i="4"/>
  <c r="S1515" i="4"/>
  <c r="U1515" i="4"/>
  <c r="V1515" i="4" s="1"/>
  <c r="B1516" i="4"/>
  <c r="F1516" i="4"/>
  <c r="I1516" i="4"/>
  <c r="M1516" i="4"/>
  <c r="O1516" i="4"/>
  <c r="S1516" i="4"/>
  <c r="U1516" i="4"/>
  <c r="V1516" i="4" s="1"/>
  <c r="B1517" i="4"/>
  <c r="F1517" i="4"/>
  <c r="I1517" i="4"/>
  <c r="M1517" i="4"/>
  <c r="O1517" i="4"/>
  <c r="S1517" i="4"/>
  <c r="U1517" i="4"/>
  <c r="V1517" i="4" s="1"/>
  <c r="B1518" i="4"/>
  <c r="F1518" i="4"/>
  <c r="I1518" i="4"/>
  <c r="M1518" i="4"/>
  <c r="O1518" i="4"/>
  <c r="S1518" i="4"/>
  <c r="U1518" i="4"/>
  <c r="V1518" i="4" s="1"/>
  <c r="B1519" i="4"/>
  <c r="F1519" i="4"/>
  <c r="I1519" i="4"/>
  <c r="M1519" i="4"/>
  <c r="O1519" i="4"/>
  <c r="S1519" i="4"/>
  <c r="U1519" i="4"/>
  <c r="V1519" i="4" s="1"/>
  <c r="B1520" i="4"/>
  <c r="F1520" i="4"/>
  <c r="I1520" i="4"/>
  <c r="M1520" i="4"/>
  <c r="O1520" i="4"/>
  <c r="S1520" i="4"/>
  <c r="U1520" i="4"/>
  <c r="V1520" i="4" s="1"/>
  <c r="B1521" i="4"/>
  <c r="F1521" i="4"/>
  <c r="I1521" i="4"/>
  <c r="M1521" i="4"/>
  <c r="O1521" i="4"/>
  <c r="S1521" i="4"/>
  <c r="U1521" i="4"/>
  <c r="V1521" i="4" s="1"/>
  <c r="B1522" i="4"/>
  <c r="F1522" i="4"/>
  <c r="I1522" i="4"/>
  <c r="M1522" i="4"/>
  <c r="O1522" i="4"/>
  <c r="S1522" i="4"/>
  <c r="U1522" i="4"/>
  <c r="V1522" i="4" s="1"/>
  <c r="B1523" i="4"/>
  <c r="F1523" i="4"/>
  <c r="I1523" i="4"/>
  <c r="M1523" i="4"/>
  <c r="O1523" i="4"/>
  <c r="S1523" i="4"/>
  <c r="U1523" i="4"/>
  <c r="V1523" i="4" s="1"/>
  <c r="B1524" i="4"/>
  <c r="F1524" i="4"/>
  <c r="I1524" i="4"/>
  <c r="M1524" i="4"/>
  <c r="O1524" i="4"/>
  <c r="S1524" i="4"/>
  <c r="U1524" i="4"/>
  <c r="V1524" i="4" s="1"/>
  <c r="B1525" i="4"/>
  <c r="F1525" i="4"/>
  <c r="I1525" i="4"/>
  <c r="M1525" i="4"/>
  <c r="O1525" i="4"/>
  <c r="S1525" i="4"/>
  <c r="U1525" i="4"/>
  <c r="V1525" i="4" s="1"/>
  <c r="B1526" i="4"/>
  <c r="F1526" i="4"/>
  <c r="I1526" i="4"/>
  <c r="M1526" i="4"/>
  <c r="O1526" i="4"/>
  <c r="S1526" i="4"/>
  <c r="U1526" i="4"/>
  <c r="V1526" i="4" s="1"/>
  <c r="B1527" i="4"/>
  <c r="F1527" i="4"/>
  <c r="I1527" i="4"/>
  <c r="M1527" i="4"/>
  <c r="O1527" i="4"/>
  <c r="S1527" i="4"/>
  <c r="U1527" i="4"/>
  <c r="V1527" i="4" s="1"/>
  <c r="B1528" i="4"/>
  <c r="F1528" i="4"/>
  <c r="I1528" i="4"/>
  <c r="M1528" i="4"/>
  <c r="O1528" i="4"/>
  <c r="S1528" i="4"/>
  <c r="U1528" i="4"/>
  <c r="V1528" i="4" s="1"/>
  <c r="B1529" i="4"/>
  <c r="F1529" i="4"/>
  <c r="I1529" i="4"/>
  <c r="M1529" i="4"/>
  <c r="O1529" i="4"/>
  <c r="S1529" i="4"/>
  <c r="U1529" i="4"/>
  <c r="V1529" i="4" s="1"/>
  <c r="B1530" i="4"/>
  <c r="F1530" i="4"/>
  <c r="I1530" i="4"/>
  <c r="M1530" i="4"/>
  <c r="O1530" i="4"/>
  <c r="S1530" i="4"/>
  <c r="U1530" i="4"/>
  <c r="V1530" i="4" s="1"/>
  <c r="B1531" i="4"/>
  <c r="F1531" i="4"/>
  <c r="I1531" i="4"/>
  <c r="M1531" i="4"/>
  <c r="O1531" i="4"/>
  <c r="S1531" i="4"/>
  <c r="U1531" i="4"/>
  <c r="V1531" i="4" s="1"/>
  <c r="B1532" i="4"/>
  <c r="F1532" i="4"/>
  <c r="I1532" i="4"/>
  <c r="M1532" i="4"/>
  <c r="O1532" i="4"/>
  <c r="S1532" i="4"/>
  <c r="U1532" i="4"/>
  <c r="V1532" i="4" s="1"/>
  <c r="B1533" i="4"/>
  <c r="F1533" i="4"/>
  <c r="I1533" i="4"/>
  <c r="M1533" i="4"/>
  <c r="O1533" i="4"/>
  <c r="S1533" i="4"/>
  <c r="U1533" i="4"/>
  <c r="V1533" i="4" s="1"/>
  <c r="B1534" i="4"/>
  <c r="F1534" i="4"/>
  <c r="I1534" i="4"/>
  <c r="M1534" i="4"/>
  <c r="O1534" i="4"/>
  <c r="S1534" i="4"/>
  <c r="U1534" i="4"/>
  <c r="V1534" i="4" s="1"/>
  <c r="B1535" i="4"/>
  <c r="F1535" i="4"/>
  <c r="I1535" i="4"/>
  <c r="M1535" i="4"/>
  <c r="O1535" i="4"/>
  <c r="S1535" i="4"/>
  <c r="U1535" i="4"/>
  <c r="V1535" i="4" s="1"/>
  <c r="B1536" i="4"/>
  <c r="F1536" i="4"/>
  <c r="I1536" i="4"/>
  <c r="M1536" i="4"/>
  <c r="O1536" i="4"/>
  <c r="S1536" i="4"/>
  <c r="U1536" i="4"/>
  <c r="V1536" i="4" s="1"/>
  <c r="B1537" i="4"/>
  <c r="F1537" i="4"/>
  <c r="I1537" i="4"/>
  <c r="M1537" i="4"/>
  <c r="O1537" i="4"/>
  <c r="S1537" i="4"/>
  <c r="U1537" i="4"/>
  <c r="V1537" i="4" s="1"/>
  <c r="B1538" i="4"/>
  <c r="F1538" i="4"/>
  <c r="I1538" i="4"/>
  <c r="M1538" i="4"/>
  <c r="O1538" i="4"/>
  <c r="S1538" i="4"/>
  <c r="U1538" i="4"/>
  <c r="V1538" i="4" s="1"/>
  <c r="B1539" i="4"/>
  <c r="F1539" i="4"/>
  <c r="I1539" i="4"/>
  <c r="M1539" i="4"/>
  <c r="O1539" i="4"/>
  <c r="S1539" i="4"/>
  <c r="U1539" i="4"/>
  <c r="V1539" i="4" s="1"/>
  <c r="B1540" i="4"/>
  <c r="F1540" i="4"/>
  <c r="I1540" i="4"/>
  <c r="M1540" i="4"/>
  <c r="O1540" i="4"/>
  <c r="S1540" i="4"/>
  <c r="U1540" i="4"/>
  <c r="V1540" i="4" s="1"/>
  <c r="B1541" i="4"/>
  <c r="F1541" i="4"/>
  <c r="I1541" i="4"/>
  <c r="M1541" i="4"/>
  <c r="O1541" i="4"/>
  <c r="S1541" i="4"/>
  <c r="U1541" i="4"/>
  <c r="V1541" i="4" s="1"/>
  <c r="B1542" i="4"/>
  <c r="F1542" i="4"/>
  <c r="I1542" i="4"/>
  <c r="M1542" i="4"/>
  <c r="O1542" i="4"/>
  <c r="S1542" i="4"/>
  <c r="U1542" i="4"/>
  <c r="V1542" i="4" s="1"/>
  <c r="B1543" i="4"/>
  <c r="F1543" i="4"/>
  <c r="I1543" i="4"/>
  <c r="M1543" i="4"/>
  <c r="O1543" i="4"/>
  <c r="S1543" i="4"/>
  <c r="U1543" i="4"/>
  <c r="V1543" i="4" s="1"/>
  <c r="B1544" i="4"/>
  <c r="F1544" i="4"/>
  <c r="I1544" i="4"/>
  <c r="M1544" i="4"/>
  <c r="O1544" i="4"/>
  <c r="S1544" i="4"/>
  <c r="U1544" i="4"/>
  <c r="V1544" i="4" s="1"/>
  <c r="B1545" i="4"/>
  <c r="F1545" i="4"/>
  <c r="I1545" i="4"/>
  <c r="M1545" i="4"/>
  <c r="O1545" i="4"/>
  <c r="S1545" i="4"/>
  <c r="U1545" i="4"/>
  <c r="V1545" i="4" s="1"/>
  <c r="B1546" i="4"/>
  <c r="F1546" i="4"/>
  <c r="I1546" i="4"/>
  <c r="M1546" i="4"/>
  <c r="O1546" i="4"/>
  <c r="S1546" i="4"/>
  <c r="U1546" i="4"/>
  <c r="V1546" i="4" s="1"/>
  <c r="B1547" i="4"/>
  <c r="F1547" i="4"/>
  <c r="I1547" i="4"/>
  <c r="M1547" i="4"/>
  <c r="O1547" i="4"/>
  <c r="S1547" i="4"/>
  <c r="U1547" i="4"/>
  <c r="V1547" i="4" s="1"/>
  <c r="B1548" i="4"/>
  <c r="F1548" i="4"/>
  <c r="I1548" i="4"/>
  <c r="M1548" i="4"/>
  <c r="O1548" i="4"/>
  <c r="S1548" i="4"/>
  <c r="U1548" i="4"/>
  <c r="V1548" i="4" s="1"/>
  <c r="B1549" i="4"/>
  <c r="F1549" i="4"/>
  <c r="I1549" i="4"/>
  <c r="M1549" i="4"/>
  <c r="O1549" i="4"/>
  <c r="S1549" i="4"/>
  <c r="U1549" i="4"/>
  <c r="V1549" i="4" s="1"/>
  <c r="B1550" i="4"/>
  <c r="F1550" i="4"/>
  <c r="I1550" i="4"/>
  <c r="M1550" i="4"/>
  <c r="O1550" i="4"/>
  <c r="S1550" i="4"/>
  <c r="U1550" i="4"/>
  <c r="V1550" i="4" s="1"/>
  <c r="B1551" i="4"/>
  <c r="F1551" i="4"/>
  <c r="I1551" i="4"/>
  <c r="M1551" i="4"/>
  <c r="O1551" i="4"/>
  <c r="S1551" i="4"/>
  <c r="U1551" i="4"/>
  <c r="V1551" i="4" s="1"/>
  <c r="B1552" i="4"/>
  <c r="F1552" i="4"/>
  <c r="I1552" i="4"/>
  <c r="M1552" i="4"/>
  <c r="O1552" i="4"/>
  <c r="S1552" i="4"/>
  <c r="U1552" i="4"/>
  <c r="V1552" i="4" s="1"/>
  <c r="B1553" i="4"/>
  <c r="F1553" i="4"/>
  <c r="I1553" i="4"/>
  <c r="M1553" i="4"/>
  <c r="O1553" i="4"/>
  <c r="S1553" i="4"/>
  <c r="U1553" i="4"/>
  <c r="V1553" i="4" s="1"/>
  <c r="B1554" i="4"/>
  <c r="F1554" i="4"/>
  <c r="I1554" i="4"/>
  <c r="M1554" i="4"/>
  <c r="O1554" i="4"/>
  <c r="S1554" i="4"/>
  <c r="U1554" i="4"/>
  <c r="V1554" i="4" s="1"/>
  <c r="B1555" i="4"/>
  <c r="F1555" i="4"/>
  <c r="I1555" i="4"/>
  <c r="M1555" i="4"/>
  <c r="O1555" i="4"/>
  <c r="S1555" i="4"/>
  <c r="U1555" i="4"/>
  <c r="V1555" i="4" s="1"/>
  <c r="B1556" i="4"/>
  <c r="F1556" i="4"/>
  <c r="I1556" i="4"/>
  <c r="M1556" i="4"/>
  <c r="O1556" i="4"/>
  <c r="S1556" i="4"/>
  <c r="U1556" i="4"/>
  <c r="V1556" i="4" s="1"/>
  <c r="B1557" i="4"/>
  <c r="F1557" i="4"/>
  <c r="I1557" i="4"/>
  <c r="M1557" i="4"/>
  <c r="O1557" i="4"/>
  <c r="S1557" i="4"/>
  <c r="U1557" i="4"/>
  <c r="V1557" i="4" s="1"/>
  <c r="B1558" i="4"/>
  <c r="F1558" i="4"/>
  <c r="I1558" i="4"/>
  <c r="M1558" i="4"/>
  <c r="O1558" i="4"/>
  <c r="S1558" i="4"/>
  <c r="U1558" i="4"/>
  <c r="V1558" i="4" s="1"/>
  <c r="B1559" i="4"/>
  <c r="F1559" i="4"/>
  <c r="I1559" i="4"/>
  <c r="M1559" i="4"/>
  <c r="O1559" i="4"/>
  <c r="S1559" i="4"/>
  <c r="U1559" i="4"/>
  <c r="V1559" i="4" s="1"/>
  <c r="B1560" i="4"/>
  <c r="F1560" i="4"/>
  <c r="I1560" i="4"/>
  <c r="M1560" i="4"/>
  <c r="O1560" i="4"/>
  <c r="S1560" i="4"/>
  <c r="U1560" i="4"/>
  <c r="V1560" i="4" s="1"/>
  <c r="B1561" i="4"/>
  <c r="F1561" i="4"/>
  <c r="I1561" i="4"/>
  <c r="M1561" i="4"/>
  <c r="O1561" i="4"/>
  <c r="S1561" i="4"/>
  <c r="U1561" i="4"/>
  <c r="V1561" i="4" s="1"/>
  <c r="B1562" i="4"/>
  <c r="F1562" i="4"/>
  <c r="I1562" i="4"/>
  <c r="M1562" i="4"/>
  <c r="O1562" i="4"/>
  <c r="S1562" i="4"/>
  <c r="U1562" i="4"/>
  <c r="V1562" i="4" s="1"/>
  <c r="B1563" i="4"/>
  <c r="F1563" i="4"/>
  <c r="I1563" i="4"/>
  <c r="M1563" i="4"/>
  <c r="O1563" i="4"/>
  <c r="S1563" i="4"/>
  <c r="U1563" i="4"/>
  <c r="V1563" i="4" s="1"/>
  <c r="B1564" i="4"/>
  <c r="F1564" i="4"/>
  <c r="I1564" i="4"/>
  <c r="M1564" i="4"/>
  <c r="O1564" i="4"/>
  <c r="S1564" i="4"/>
  <c r="U1564" i="4"/>
  <c r="V1564" i="4" s="1"/>
  <c r="B1565" i="4"/>
  <c r="F1565" i="4"/>
  <c r="I1565" i="4"/>
  <c r="M1565" i="4"/>
  <c r="O1565" i="4"/>
  <c r="S1565" i="4"/>
  <c r="U1565" i="4"/>
  <c r="V1565" i="4" s="1"/>
  <c r="B1566" i="4"/>
  <c r="F1566" i="4"/>
  <c r="I1566" i="4"/>
  <c r="M1566" i="4"/>
  <c r="O1566" i="4"/>
  <c r="S1566" i="4"/>
  <c r="U1566" i="4"/>
  <c r="V1566" i="4" s="1"/>
  <c r="B1567" i="4"/>
  <c r="F1567" i="4"/>
  <c r="I1567" i="4"/>
  <c r="M1567" i="4"/>
  <c r="O1567" i="4"/>
  <c r="S1567" i="4"/>
  <c r="U1567" i="4"/>
  <c r="V1567" i="4" s="1"/>
  <c r="B1568" i="4"/>
  <c r="F1568" i="4"/>
  <c r="I1568" i="4"/>
  <c r="M1568" i="4"/>
  <c r="O1568" i="4"/>
  <c r="S1568" i="4"/>
  <c r="U1568" i="4"/>
  <c r="V1568" i="4" s="1"/>
  <c r="B1569" i="4"/>
  <c r="F1569" i="4"/>
  <c r="I1569" i="4"/>
  <c r="M1569" i="4"/>
  <c r="O1569" i="4"/>
  <c r="S1569" i="4"/>
  <c r="U1569" i="4"/>
  <c r="V1569" i="4" s="1"/>
  <c r="B1570" i="4"/>
  <c r="F1570" i="4"/>
  <c r="I1570" i="4"/>
  <c r="M1570" i="4"/>
  <c r="O1570" i="4"/>
  <c r="S1570" i="4"/>
  <c r="U1570" i="4"/>
  <c r="V1570" i="4" s="1"/>
  <c r="B1571" i="4"/>
  <c r="F1571" i="4"/>
  <c r="I1571" i="4"/>
  <c r="M1571" i="4"/>
  <c r="O1571" i="4"/>
  <c r="S1571" i="4"/>
  <c r="U1571" i="4"/>
  <c r="V1571" i="4" s="1"/>
  <c r="B1572" i="4"/>
  <c r="F1572" i="4"/>
  <c r="I1572" i="4"/>
  <c r="M1572" i="4"/>
  <c r="O1572" i="4"/>
  <c r="S1572" i="4"/>
  <c r="U1572" i="4"/>
  <c r="V1572" i="4" s="1"/>
  <c r="B1573" i="4"/>
  <c r="F1573" i="4"/>
  <c r="I1573" i="4"/>
  <c r="M1573" i="4"/>
  <c r="O1573" i="4"/>
  <c r="S1573" i="4"/>
  <c r="U1573" i="4"/>
  <c r="V1573" i="4" s="1"/>
  <c r="B1574" i="4"/>
  <c r="F1574" i="4"/>
  <c r="I1574" i="4"/>
  <c r="M1574" i="4"/>
  <c r="O1574" i="4"/>
  <c r="S1574" i="4"/>
  <c r="U1574" i="4"/>
  <c r="V1574" i="4" s="1"/>
  <c r="B1575" i="4"/>
  <c r="F1575" i="4"/>
  <c r="I1575" i="4"/>
  <c r="M1575" i="4"/>
  <c r="O1575" i="4"/>
  <c r="S1575" i="4"/>
  <c r="U1575" i="4"/>
  <c r="V1575" i="4" s="1"/>
  <c r="B1576" i="4"/>
  <c r="F1576" i="4"/>
  <c r="I1576" i="4"/>
  <c r="M1576" i="4"/>
  <c r="O1576" i="4"/>
  <c r="S1576" i="4"/>
  <c r="U1576" i="4"/>
  <c r="V1576" i="4" s="1"/>
  <c r="B1577" i="4"/>
  <c r="F1577" i="4"/>
  <c r="I1577" i="4"/>
  <c r="M1577" i="4"/>
  <c r="O1577" i="4"/>
  <c r="S1577" i="4"/>
  <c r="U1577" i="4"/>
  <c r="V1577" i="4" s="1"/>
  <c r="B1578" i="4"/>
  <c r="F1578" i="4"/>
  <c r="I1578" i="4"/>
  <c r="M1578" i="4"/>
  <c r="O1578" i="4"/>
  <c r="S1578" i="4"/>
  <c r="U1578" i="4"/>
  <c r="V1578" i="4" s="1"/>
  <c r="B1579" i="4"/>
  <c r="F1579" i="4"/>
  <c r="I1579" i="4"/>
  <c r="M1579" i="4"/>
  <c r="O1579" i="4"/>
  <c r="S1579" i="4"/>
  <c r="U1579" i="4"/>
  <c r="V1579" i="4" s="1"/>
  <c r="B1580" i="4"/>
  <c r="F1580" i="4"/>
  <c r="I1580" i="4"/>
  <c r="M1580" i="4"/>
  <c r="O1580" i="4"/>
  <c r="S1580" i="4"/>
  <c r="U1580" i="4"/>
  <c r="V1580" i="4" s="1"/>
  <c r="B1581" i="4"/>
  <c r="F1581" i="4"/>
  <c r="I1581" i="4"/>
  <c r="M1581" i="4"/>
  <c r="O1581" i="4"/>
  <c r="S1581" i="4"/>
  <c r="U1581" i="4"/>
  <c r="V1581" i="4" s="1"/>
  <c r="B1582" i="4"/>
  <c r="F1582" i="4"/>
  <c r="I1582" i="4"/>
  <c r="M1582" i="4"/>
  <c r="O1582" i="4"/>
  <c r="S1582" i="4"/>
  <c r="U1582" i="4"/>
  <c r="V1582" i="4" s="1"/>
  <c r="B1583" i="4"/>
  <c r="F1583" i="4"/>
  <c r="I1583" i="4"/>
  <c r="M1583" i="4"/>
  <c r="O1583" i="4"/>
  <c r="S1583" i="4"/>
  <c r="U1583" i="4"/>
  <c r="V1583" i="4" s="1"/>
  <c r="B1584" i="4"/>
  <c r="F1584" i="4"/>
  <c r="I1584" i="4"/>
  <c r="M1584" i="4"/>
  <c r="O1584" i="4"/>
  <c r="S1584" i="4"/>
  <c r="U1584" i="4"/>
  <c r="V1584" i="4" s="1"/>
  <c r="B1585" i="4"/>
  <c r="F1585" i="4"/>
  <c r="I1585" i="4"/>
  <c r="M1585" i="4"/>
  <c r="O1585" i="4"/>
  <c r="S1585" i="4"/>
  <c r="U1585" i="4"/>
  <c r="V1585" i="4" s="1"/>
  <c r="B1586" i="4"/>
  <c r="F1586" i="4"/>
  <c r="I1586" i="4"/>
  <c r="M1586" i="4"/>
  <c r="O1586" i="4"/>
  <c r="S1586" i="4"/>
  <c r="U1586" i="4"/>
  <c r="V1586" i="4" s="1"/>
  <c r="B1587" i="4"/>
  <c r="F1587" i="4"/>
  <c r="I1587" i="4"/>
  <c r="M1587" i="4"/>
  <c r="O1587" i="4"/>
  <c r="S1587" i="4"/>
  <c r="U1587" i="4"/>
  <c r="V1587" i="4" s="1"/>
  <c r="B1588" i="4"/>
  <c r="F1588" i="4"/>
  <c r="I1588" i="4"/>
  <c r="M1588" i="4"/>
  <c r="O1588" i="4"/>
  <c r="S1588" i="4"/>
  <c r="U1588" i="4"/>
  <c r="V1588" i="4" s="1"/>
  <c r="B1589" i="4"/>
  <c r="F1589" i="4"/>
  <c r="I1589" i="4"/>
  <c r="M1589" i="4"/>
  <c r="O1589" i="4"/>
  <c r="S1589" i="4"/>
  <c r="U1589" i="4"/>
  <c r="V1589" i="4" s="1"/>
  <c r="B1590" i="4"/>
  <c r="F1590" i="4"/>
  <c r="I1590" i="4"/>
  <c r="M1590" i="4"/>
  <c r="O1590" i="4"/>
  <c r="S1590" i="4"/>
  <c r="U1590" i="4"/>
  <c r="V1590" i="4" s="1"/>
  <c r="B1591" i="4"/>
  <c r="F1591" i="4"/>
  <c r="I1591" i="4"/>
  <c r="M1591" i="4"/>
  <c r="O1591" i="4"/>
  <c r="S1591" i="4"/>
  <c r="U1591" i="4"/>
  <c r="V1591" i="4" s="1"/>
  <c r="B1592" i="4"/>
  <c r="F1592" i="4"/>
  <c r="I1592" i="4"/>
  <c r="M1592" i="4"/>
  <c r="O1592" i="4"/>
  <c r="S1592" i="4"/>
  <c r="U1592" i="4"/>
  <c r="V1592" i="4" s="1"/>
  <c r="B1593" i="4"/>
  <c r="F1593" i="4"/>
  <c r="I1593" i="4"/>
  <c r="M1593" i="4"/>
  <c r="O1593" i="4"/>
  <c r="S1593" i="4"/>
  <c r="U1593" i="4"/>
  <c r="V1593" i="4" s="1"/>
  <c r="B1594" i="4"/>
  <c r="F1594" i="4"/>
  <c r="I1594" i="4"/>
  <c r="M1594" i="4"/>
  <c r="O1594" i="4"/>
  <c r="S1594" i="4"/>
  <c r="U1594" i="4"/>
  <c r="V1594" i="4" s="1"/>
  <c r="B1595" i="4"/>
  <c r="F1595" i="4"/>
  <c r="I1595" i="4"/>
  <c r="M1595" i="4"/>
  <c r="O1595" i="4"/>
  <c r="S1595" i="4"/>
  <c r="U1595" i="4"/>
  <c r="V1595" i="4" s="1"/>
  <c r="B1596" i="4"/>
  <c r="F1596" i="4"/>
  <c r="I1596" i="4"/>
  <c r="M1596" i="4"/>
  <c r="O1596" i="4"/>
  <c r="S1596" i="4"/>
  <c r="U1596" i="4"/>
  <c r="V1596" i="4" s="1"/>
  <c r="B1597" i="4"/>
  <c r="F1597" i="4"/>
  <c r="I1597" i="4"/>
  <c r="M1597" i="4"/>
  <c r="O1597" i="4"/>
  <c r="S1597" i="4"/>
  <c r="U1597" i="4"/>
  <c r="V1597" i="4" s="1"/>
  <c r="B1598" i="4"/>
  <c r="F1598" i="4"/>
  <c r="I1598" i="4"/>
  <c r="M1598" i="4"/>
  <c r="O1598" i="4"/>
  <c r="S1598" i="4"/>
  <c r="U1598" i="4"/>
  <c r="V1598" i="4" s="1"/>
  <c r="B1599" i="4"/>
  <c r="F1599" i="4"/>
  <c r="I1599" i="4"/>
  <c r="M1599" i="4"/>
  <c r="O1599" i="4"/>
  <c r="S1599" i="4"/>
  <c r="U1599" i="4"/>
  <c r="V1599" i="4" s="1"/>
  <c r="B1600" i="4"/>
  <c r="F1600" i="4"/>
  <c r="I1600" i="4"/>
  <c r="M1600" i="4"/>
  <c r="O1600" i="4"/>
  <c r="S1600" i="4"/>
  <c r="U1600" i="4"/>
  <c r="V1600" i="4" s="1"/>
  <c r="B1601" i="4"/>
  <c r="F1601" i="4"/>
  <c r="I1601" i="4"/>
  <c r="M1601" i="4"/>
  <c r="O1601" i="4"/>
  <c r="S1601" i="4"/>
  <c r="U1601" i="4"/>
  <c r="V1601" i="4" s="1"/>
  <c r="B1602" i="4"/>
  <c r="F1602" i="4"/>
  <c r="I1602" i="4"/>
  <c r="M1602" i="4"/>
  <c r="O1602" i="4"/>
  <c r="S1602" i="4"/>
  <c r="U1602" i="4"/>
  <c r="V1602" i="4" s="1"/>
  <c r="B1603" i="4"/>
  <c r="F1603" i="4"/>
  <c r="I1603" i="4"/>
  <c r="M1603" i="4"/>
  <c r="O1603" i="4"/>
  <c r="S1603" i="4"/>
  <c r="U1603" i="4"/>
  <c r="V1603" i="4" s="1"/>
  <c r="B1604" i="4"/>
  <c r="F1604" i="4"/>
  <c r="I1604" i="4"/>
  <c r="M1604" i="4"/>
  <c r="O1604" i="4"/>
  <c r="S1604" i="4"/>
  <c r="U1604" i="4"/>
  <c r="V1604" i="4" s="1"/>
  <c r="B1605" i="4"/>
  <c r="F1605" i="4"/>
  <c r="I1605" i="4"/>
  <c r="M1605" i="4"/>
  <c r="O1605" i="4"/>
  <c r="S1605" i="4"/>
  <c r="U1605" i="4"/>
  <c r="V1605" i="4" s="1"/>
  <c r="B1606" i="4"/>
  <c r="F1606" i="4"/>
  <c r="I1606" i="4"/>
  <c r="M1606" i="4"/>
  <c r="O1606" i="4"/>
  <c r="S1606" i="4"/>
  <c r="U1606" i="4"/>
  <c r="V1606" i="4" s="1"/>
  <c r="B1607" i="4"/>
  <c r="F1607" i="4"/>
  <c r="I1607" i="4"/>
  <c r="M1607" i="4"/>
  <c r="O1607" i="4"/>
  <c r="S1607" i="4"/>
  <c r="U1607" i="4"/>
  <c r="V1607" i="4" s="1"/>
  <c r="B1608" i="4"/>
  <c r="F1608" i="4"/>
  <c r="I1608" i="4"/>
  <c r="M1608" i="4"/>
  <c r="O1608" i="4"/>
  <c r="S1608" i="4"/>
  <c r="U1608" i="4"/>
  <c r="V1608" i="4" s="1"/>
  <c r="B1609" i="4"/>
  <c r="F1609" i="4"/>
  <c r="I1609" i="4"/>
  <c r="M1609" i="4"/>
  <c r="O1609" i="4"/>
  <c r="S1609" i="4"/>
  <c r="U1609" i="4"/>
  <c r="V1609" i="4" s="1"/>
  <c r="B1610" i="4"/>
  <c r="F1610" i="4"/>
  <c r="I1610" i="4"/>
  <c r="M1610" i="4"/>
  <c r="O1610" i="4"/>
  <c r="S1610" i="4"/>
  <c r="U1610" i="4"/>
  <c r="V1610" i="4" s="1"/>
  <c r="B1611" i="4"/>
  <c r="F1611" i="4"/>
  <c r="I1611" i="4"/>
  <c r="M1611" i="4"/>
  <c r="O1611" i="4"/>
  <c r="S1611" i="4"/>
  <c r="U1611" i="4"/>
  <c r="V1611" i="4" s="1"/>
  <c r="B1612" i="4"/>
  <c r="F1612" i="4"/>
  <c r="I1612" i="4"/>
  <c r="M1612" i="4"/>
  <c r="O1612" i="4"/>
  <c r="S1612" i="4"/>
  <c r="U1612" i="4"/>
  <c r="V1612" i="4" s="1"/>
  <c r="B1613" i="4"/>
  <c r="F1613" i="4"/>
  <c r="I1613" i="4"/>
  <c r="M1613" i="4"/>
  <c r="O1613" i="4"/>
  <c r="S1613" i="4"/>
  <c r="U1613" i="4"/>
  <c r="V1613" i="4" s="1"/>
  <c r="B1614" i="4"/>
  <c r="F1614" i="4"/>
  <c r="I1614" i="4"/>
  <c r="M1614" i="4"/>
  <c r="O1614" i="4"/>
  <c r="S1614" i="4"/>
  <c r="U1614" i="4"/>
  <c r="V1614" i="4" s="1"/>
  <c r="B1615" i="4"/>
  <c r="F1615" i="4"/>
  <c r="I1615" i="4"/>
  <c r="M1615" i="4"/>
  <c r="O1615" i="4"/>
  <c r="S1615" i="4"/>
  <c r="U1615" i="4"/>
  <c r="V1615" i="4" s="1"/>
  <c r="B1616" i="4"/>
  <c r="F1616" i="4"/>
  <c r="I1616" i="4"/>
  <c r="M1616" i="4"/>
  <c r="O1616" i="4"/>
  <c r="S1616" i="4"/>
  <c r="U1616" i="4"/>
  <c r="V1616" i="4" s="1"/>
  <c r="B1617" i="4"/>
  <c r="F1617" i="4"/>
  <c r="I1617" i="4"/>
  <c r="M1617" i="4"/>
  <c r="O1617" i="4"/>
  <c r="S1617" i="4"/>
  <c r="U1617" i="4"/>
  <c r="V1617" i="4" s="1"/>
  <c r="B1618" i="4"/>
  <c r="F1618" i="4"/>
  <c r="I1618" i="4"/>
  <c r="M1618" i="4"/>
  <c r="O1618" i="4"/>
  <c r="S1618" i="4"/>
  <c r="U1618" i="4"/>
  <c r="V1618" i="4" s="1"/>
  <c r="B1619" i="4"/>
  <c r="F1619" i="4"/>
  <c r="I1619" i="4"/>
  <c r="M1619" i="4"/>
  <c r="O1619" i="4"/>
  <c r="S1619" i="4"/>
  <c r="U1619" i="4"/>
  <c r="V1619" i="4" s="1"/>
  <c r="B1620" i="4"/>
  <c r="F1620" i="4"/>
  <c r="I1620" i="4"/>
  <c r="M1620" i="4"/>
  <c r="O1620" i="4"/>
  <c r="S1620" i="4"/>
  <c r="U1620" i="4"/>
  <c r="V1620" i="4" s="1"/>
  <c r="B1621" i="4"/>
  <c r="F1621" i="4"/>
  <c r="I1621" i="4"/>
  <c r="M1621" i="4"/>
  <c r="O1621" i="4"/>
  <c r="S1621" i="4"/>
  <c r="U1621" i="4"/>
  <c r="V1621" i="4" s="1"/>
  <c r="B1622" i="4"/>
  <c r="F1622" i="4"/>
  <c r="I1622" i="4"/>
  <c r="M1622" i="4"/>
  <c r="O1622" i="4"/>
  <c r="S1622" i="4"/>
  <c r="U1622" i="4"/>
  <c r="V1622" i="4" s="1"/>
  <c r="B1623" i="4"/>
  <c r="F1623" i="4"/>
  <c r="I1623" i="4"/>
  <c r="M1623" i="4"/>
  <c r="O1623" i="4"/>
  <c r="S1623" i="4"/>
  <c r="U1623" i="4"/>
  <c r="V1623" i="4" s="1"/>
  <c r="B1624" i="4"/>
  <c r="F1624" i="4"/>
  <c r="I1624" i="4"/>
  <c r="M1624" i="4"/>
  <c r="O1624" i="4"/>
  <c r="S1624" i="4"/>
  <c r="U1624" i="4"/>
  <c r="V1624" i="4" s="1"/>
  <c r="B1625" i="4"/>
  <c r="F1625" i="4"/>
  <c r="I1625" i="4"/>
  <c r="M1625" i="4"/>
  <c r="O1625" i="4"/>
  <c r="S1625" i="4"/>
  <c r="U1625" i="4"/>
  <c r="V1625" i="4" s="1"/>
  <c r="B1626" i="4"/>
  <c r="F1626" i="4"/>
  <c r="I1626" i="4"/>
  <c r="M1626" i="4"/>
  <c r="O1626" i="4"/>
  <c r="S1626" i="4"/>
  <c r="U1626" i="4"/>
  <c r="V1626" i="4" s="1"/>
  <c r="B1627" i="4"/>
  <c r="F1627" i="4"/>
  <c r="I1627" i="4"/>
  <c r="M1627" i="4"/>
  <c r="O1627" i="4"/>
  <c r="S1627" i="4"/>
  <c r="U1627" i="4"/>
  <c r="V1627" i="4" s="1"/>
  <c r="B1628" i="4"/>
  <c r="F1628" i="4"/>
  <c r="I1628" i="4"/>
  <c r="M1628" i="4"/>
  <c r="O1628" i="4"/>
  <c r="S1628" i="4"/>
  <c r="U1628" i="4"/>
  <c r="V1628" i="4" s="1"/>
  <c r="B1629" i="4"/>
  <c r="F1629" i="4"/>
  <c r="I1629" i="4"/>
  <c r="M1629" i="4"/>
  <c r="O1629" i="4"/>
  <c r="S1629" i="4"/>
  <c r="U1629" i="4"/>
  <c r="V1629" i="4" s="1"/>
  <c r="B1630" i="4"/>
  <c r="F1630" i="4"/>
  <c r="I1630" i="4"/>
  <c r="M1630" i="4"/>
  <c r="O1630" i="4"/>
  <c r="S1630" i="4"/>
  <c r="U1630" i="4"/>
  <c r="V1630" i="4" s="1"/>
  <c r="B1631" i="4"/>
  <c r="F1631" i="4"/>
  <c r="I1631" i="4"/>
  <c r="M1631" i="4"/>
  <c r="O1631" i="4"/>
  <c r="S1631" i="4"/>
  <c r="U1631" i="4"/>
  <c r="V1631" i="4" s="1"/>
  <c r="B1632" i="4"/>
  <c r="F1632" i="4"/>
  <c r="I1632" i="4"/>
  <c r="M1632" i="4"/>
  <c r="O1632" i="4"/>
  <c r="S1632" i="4"/>
  <c r="U1632" i="4"/>
  <c r="V1632" i="4" s="1"/>
  <c r="B1633" i="4"/>
  <c r="F1633" i="4"/>
  <c r="I1633" i="4"/>
  <c r="M1633" i="4"/>
  <c r="O1633" i="4"/>
  <c r="S1633" i="4"/>
  <c r="U1633" i="4"/>
  <c r="V1633" i="4" s="1"/>
  <c r="B1634" i="4"/>
  <c r="F1634" i="4"/>
  <c r="I1634" i="4"/>
  <c r="M1634" i="4"/>
  <c r="O1634" i="4"/>
  <c r="S1634" i="4"/>
  <c r="U1634" i="4"/>
  <c r="V1634" i="4" s="1"/>
  <c r="B1635" i="4"/>
  <c r="F1635" i="4"/>
  <c r="I1635" i="4"/>
  <c r="M1635" i="4"/>
  <c r="O1635" i="4"/>
  <c r="S1635" i="4"/>
  <c r="U1635" i="4"/>
  <c r="V1635" i="4" s="1"/>
  <c r="B1636" i="4"/>
  <c r="F1636" i="4"/>
  <c r="I1636" i="4"/>
  <c r="M1636" i="4"/>
  <c r="O1636" i="4"/>
  <c r="S1636" i="4"/>
  <c r="U1636" i="4"/>
  <c r="V1636" i="4" s="1"/>
  <c r="B1637" i="4"/>
  <c r="F1637" i="4"/>
  <c r="I1637" i="4"/>
  <c r="M1637" i="4"/>
  <c r="O1637" i="4"/>
  <c r="S1637" i="4"/>
  <c r="U1637" i="4"/>
  <c r="V1637" i="4" s="1"/>
  <c r="B1638" i="4"/>
  <c r="F1638" i="4"/>
  <c r="I1638" i="4"/>
  <c r="M1638" i="4"/>
  <c r="O1638" i="4"/>
  <c r="S1638" i="4"/>
  <c r="U1638" i="4"/>
  <c r="V1638" i="4" s="1"/>
  <c r="B1639" i="4"/>
  <c r="F1639" i="4"/>
  <c r="I1639" i="4"/>
  <c r="M1639" i="4"/>
  <c r="O1639" i="4"/>
  <c r="S1639" i="4"/>
  <c r="U1639" i="4"/>
  <c r="V1639" i="4" s="1"/>
  <c r="B1640" i="4"/>
  <c r="F1640" i="4"/>
  <c r="I1640" i="4"/>
  <c r="M1640" i="4"/>
  <c r="O1640" i="4"/>
  <c r="S1640" i="4"/>
  <c r="U1640" i="4"/>
  <c r="V1640" i="4" s="1"/>
  <c r="B1641" i="4"/>
  <c r="F1641" i="4"/>
  <c r="I1641" i="4"/>
  <c r="M1641" i="4"/>
  <c r="O1641" i="4"/>
  <c r="S1641" i="4"/>
  <c r="U1641" i="4"/>
  <c r="V1641" i="4" s="1"/>
  <c r="B1642" i="4"/>
  <c r="F1642" i="4"/>
  <c r="I1642" i="4"/>
  <c r="M1642" i="4"/>
  <c r="O1642" i="4"/>
  <c r="S1642" i="4"/>
  <c r="U1642" i="4"/>
  <c r="V1642" i="4" s="1"/>
  <c r="B1643" i="4"/>
  <c r="F1643" i="4"/>
  <c r="I1643" i="4"/>
  <c r="M1643" i="4"/>
  <c r="O1643" i="4"/>
  <c r="S1643" i="4"/>
  <c r="U1643" i="4"/>
  <c r="V1643" i="4" s="1"/>
  <c r="B1644" i="4"/>
  <c r="F1644" i="4"/>
  <c r="I1644" i="4"/>
  <c r="M1644" i="4"/>
  <c r="O1644" i="4"/>
  <c r="S1644" i="4"/>
  <c r="U1644" i="4"/>
  <c r="V1644" i="4" s="1"/>
  <c r="B1645" i="4"/>
  <c r="F1645" i="4"/>
  <c r="I1645" i="4"/>
  <c r="M1645" i="4"/>
  <c r="O1645" i="4"/>
  <c r="S1645" i="4"/>
  <c r="U1645" i="4"/>
  <c r="V1645" i="4" s="1"/>
  <c r="B1646" i="4"/>
  <c r="F1646" i="4"/>
  <c r="I1646" i="4"/>
  <c r="M1646" i="4"/>
  <c r="O1646" i="4"/>
  <c r="S1646" i="4"/>
  <c r="U1646" i="4"/>
  <c r="V1646" i="4" s="1"/>
  <c r="B1647" i="4"/>
  <c r="F1647" i="4"/>
  <c r="I1647" i="4"/>
  <c r="M1647" i="4"/>
  <c r="O1647" i="4"/>
  <c r="S1647" i="4"/>
  <c r="U1647" i="4"/>
  <c r="V1647" i="4" s="1"/>
  <c r="B1648" i="4"/>
  <c r="F1648" i="4"/>
  <c r="I1648" i="4"/>
  <c r="M1648" i="4"/>
  <c r="O1648" i="4"/>
  <c r="S1648" i="4"/>
  <c r="U1648" i="4"/>
  <c r="V1648" i="4" s="1"/>
  <c r="B1649" i="4"/>
  <c r="F1649" i="4"/>
  <c r="I1649" i="4"/>
  <c r="M1649" i="4"/>
  <c r="O1649" i="4"/>
  <c r="S1649" i="4"/>
  <c r="U1649" i="4"/>
  <c r="V1649" i="4" s="1"/>
  <c r="B1650" i="4"/>
  <c r="F1650" i="4"/>
  <c r="I1650" i="4"/>
  <c r="M1650" i="4"/>
  <c r="O1650" i="4"/>
  <c r="S1650" i="4"/>
  <c r="U1650" i="4"/>
  <c r="V1650" i="4" s="1"/>
  <c r="B1651" i="4"/>
  <c r="F1651" i="4"/>
  <c r="I1651" i="4"/>
  <c r="M1651" i="4"/>
  <c r="O1651" i="4"/>
  <c r="S1651" i="4"/>
  <c r="U1651" i="4"/>
  <c r="V1651" i="4" s="1"/>
  <c r="B1652" i="4"/>
  <c r="F1652" i="4"/>
  <c r="I1652" i="4"/>
  <c r="M1652" i="4"/>
  <c r="O1652" i="4"/>
  <c r="S1652" i="4"/>
  <c r="U1652" i="4"/>
  <c r="V1652" i="4" s="1"/>
  <c r="B1653" i="4"/>
  <c r="F1653" i="4"/>
  <c r="I1653" i="4"/>
  <c r="M1653" i="4"/>
  <c r="O1653" i="4"/>
  <c r="S1653" i="4"/>
  <c r="U1653" i="4"/>
  <c r="V1653" i="4" s="1"/>
  <c r="B1654" i="4"/>
  <c r="F1654" i="4"/>
  <c r="I1654" i="4"/>
  <c r="M1654" i="4"/>
  <c r="O1654" i="4"/>
  <c r="S1654" i="4"/>
  <c r="U1654" i="4"/>
  <c r="V1654" i="4" s="1"/>
  <c r="B1655" i="4"/>
  <c r="F1655" i="4"/>
  <c r="I1655" i="4"/>
  <c r="M1655" i="4"/>
  <c r="O1655" i="4"/>
  <c r="S1655" i="4"/>
  <c r="U1655" i="4"/>
  <c r="V1655" i="4" s="1"/>
  <c r="B1656" i="4"/>
  <c r="F1656" i="4"/>
  <c r="I1656" i="4"/>
  <c r="M1656" i="4"/>
  <c r="O1656" i="4"/>
  <c r="S1656" i="4"/>
  <c r="U1656" i="4"/>
  <c r="V1656" i="4" s="1"/>
  <c r="B1657" i="4"/>
  <c r="F1657" i="4"/>
  <c r="I1657" i="4"/>
  <c r="M1657" i="4"/>
  <c r="O1657" i="4"/>
  <c r="S1657" i="4"/>
  <c r="U1657" i="4"/>
  <c r="V1657" i="4" s="1"/>
  <c r="B1658" i="4"/>
  <c r="F1658" i="4"/>
  <c r="I1658" i="4"/>
  <c r="M1658" i="4"/>
  <c r="O1658" i="4"/>
  <c r="S1658" i="4"/>
  <c r="U1658" i="4"/>
  <c r="V1658" i="4" s="1"/>
  <c r="B1659" i="4"/>
  <c r="F1659" i="4"/>
  <c r="I1659" i="4"/>
  <c r="M1659" i="4"/>
  <c r="O1659" i="4"/>
  <c r="S1659" i="4"/>
  <c r="U1659" i="4"/>
  <c r="V1659" i="4" s="1"/>
  <c r="B1660" i="4"/>
  <c r="F1660" i="4"/>
  <c r="I1660" i="4"/>
  <c r="M1660" i="4"/>
  <c r="O1660" i="4"/>
  <c r="S1660" i="4"/>
  <c r="U1660" i="4"/>
  <c r="V1660" i="4" s="1"/>
  <c r="B1661" i="4"/>
  <c r="F1661" i="4"/>
  <c r="I1661" i="4"/>
  <c r="M1661" i="4"/>
  <c r="O1661" i="4"/>
  <c r="S1661" i="4"/>
  <c r="U1661" i="4"/>
  <c r="V1661" i="4" s="1"/>
  <c r="B1662" i="4"/>
  <c r="F1662" i="4"/>
  <c r="I1662" i="4"/>
  <c r="M1662" i="4"/>
  <c r="O1662" i="4"/>
  <c r="S1662" i="4"/>
  <c r="U1662" i="4"/>
  <c r="V1662" i="4" s="1"/>
  <c r="B1663" i="4"/>
  <c r="F1663" i="4"/>
  <c r="I1663" i="4"/>
  <c r="M1663" i="4"/>
  <c r="O1663" i="4"/>
  <c r="S1663" i="4"/>
  <c r="U1663" i="4"/>
  <c r="V1663" i="4" s="1"/>
  <c r="B1664" i="4"/>
  <c r="F1664" i="4"/>
  <c r="I1664" i="4"/>
  <c r="M1664" i="4"/>
  <c r="O1664" i="4"/>
  <c r="S1664" i="4"/>
  <c r="U1664" i="4"/>
  <c r="V1664" i="4" s="1"/>
  <c r="B1665" i="4"/>
  <c r="F1665" i="4"/>
  <c r="I1665" i="4"/>
  <c r="M1665" i="4"/>
  <c r="O1665" i="4"/>
  <c r="S1665" i="4"/>
  <c r="U1665" i="4"/>
  <c r="V1665" i="4" s="1"/>
  <c r="B1666" i="4"/>
  <c r="F1666" i="4"/>
  <c r="I1666" i="4"/>
  <c r="M1666" i="4"/>
  <c r="O1666" i="4"/>
  <c r="S1666" i="4"/>
  <c r="U1666" i="4"/>
  <c r="V1666" i="4" s="1"/>
  <c r="B1667" i="4"/>
  <c r="F1667" i="4"/>
  <c r="I1667" i="4"/>
  <c r="M1667" i="4"/>
  <c r="O1667" i="4"/>
  <c r="S1667" i="4"/>
  <c r="U1667" i="4"/>
  <c r="V1667" i="4" s="1"/>
  <c r="B1668" i="4"/>
  <c r="F1668" i="4"/>
  <c r="I1668" i="4"/>
  <c r="M1668" i="4"/>
  <c r="O1668" i="4"/>
  <c r="S1668" i="4"/>
  <c r="U1668" i="4"/>
  <c r="V1668" i="4" s="1"/>
  <c r="B1669" i="4"/>
  <c r="F1669" i="4"/>
  <c r="I1669" i="4"/>
  <c r="M1669" i="4"/>
  <c r="O1669" i="4"/>
  <c r="S1669" i="4"/>
  <c r="U1669" i="4"/>
  <c r="V1669" i="4" s="1"/>
  <c r="B1670" i="4"/>
  <c r="F1670" i="4"/>
  <c r="I1670" i="4"/>
  <c r="M1670" i="4"/>
  <c r="O1670" i="4"/>
  <c r="S1670" i="4"/>
  <c r="U1670" i="4"/>
  <c r="V1670" i="4" s="1"/>
  <c r="B1671" i="4"/>
  <c r="F1671" i="4"/>
  <c r="I1671" i="4"/>
  <c r="M1671" i="4"/>
  <c r="O1671" i="4"/>
  <c r="S1671" i="4"/>
  <c r="U1671" i="4"/>
  <c r="V1671" i="4" s="1"/>
  <c r="B1672" i="4"/>
  <c r="F1672" i="4"/>
  <c r="I1672" i="4"/>
  <c r="M1672" i="4"/>
  <c r="O1672" i="4"/>
  <c r="S1672" i="4"/>
  <c r="U1672" i="4"/>
  <c r="V1672" i="4" s="1"/>
  <c r="B1673" i="4"/>
  <c r="F1673" i="4"/>
  <c r="I1673" i="4"/>
  <c r="M1673" i="4"/>
  <c r="O1673" i="4"/>
  <c r="S1673" i="4"/>
  <c r="U1673" i="4"/>
  <c r="V1673" i="4" s="1"/>
  <c r="B1674" i="4"/>
  <c r="F1674" i="4"/>
  <c r="I1674" i="4"/>
  <c r="M1674" i="4"/>
  <c r="O1674" i="4"/>
  <c r="S1674" i="4"/>
  <c r="U1674" i="4"/>
  <c r="V1674" i="4" s="1"/>
  <c r="B1675" i="4"/>
  <c r="F1675" i="4"/>
  <c r="I1675" i="4"/>
  <c r="M1675" i="4"/>
  <c r="O1675" i="4"/>
  <c r="S1675" i="4"/>
  <c r="U1675" i="4"/>
  <c r="V1675" i="4" s="1"/>
  <c r="B1676" i="4"/>
  <c r="F1676" i="4"/>
  <c r="I1676" i="4"/>
  <c r="M1676" i="4"/>
  <c r="O1676" i="4"/>
  <c r="S1676" i="4"/>
  <c r="U1676" i="4"/>
  <c r="V1676" i="4" s="1"/>
  <c r="B1677" i="4"/>
  <c r="F1677" i="4"/>
  <c r="I1677" i="4"/>
  <c r="M1677" i="4"/>
  <c r="O1677" i="4"/>
  <c r="S1677" i="4"/>
  <c r="U1677" i="4"/>
  <c r="V1677" i="4" s="1"/>
  <c r="B1678" i="4"/>
  <c r="F1678" i="4"/>
  <c r="I1678" i="4"/>
  <c r="M1678" i="4"/>
  <c r="O1678" i="4"/>
  <c r="S1678" i="4"/>
  <c r="U1678" i="4"/>
  <c r="V1678" i="4" s="1"/>
  <c r="B1679" i="4"/>
  <c r="F1679" i="4"/>
  <c r="I1679" i="4"/>
  <c r="M1679" i="4"/>
  <c r="O1679" i="4"/>
  <c r="S1679" i="4"/>
  <c r="U1679" i="4"/>
  <c r="V1679" i="4" s="1"/>
  <c r="B1680" i="4"/>
  <c r="F1680" i="4"/>
  <c r="I1680" i="4"/>
  <c r="M1680" i="4"/>
  <c r="O1680" i="4"/>
  <c r="S1680" i="4"/>
  <c r="U1680" i="4"/>
  <c r="V1680" i="4" s="1"/>
  <c r="B1681" i="4"/>
  <c r="F1681" i="4"/>
  <c r="I1681" i="4"/>
  <c r="M1681" i="4"/>
  <c r="O1681" i="4"/>
  <c r="S1681" i="4"/>
  <c r="U1681" i="4"/>
  <c r="V1681" i="4" s="1"/>
  <c r="B1682" i="4"/>
  <c r="F1682" i="4"/>
  <c r="I1682" i="4"/>
  <c r="M1682" i="4"/>
  <c r="O1682" i="4"/>
  <c r="S1682" i="4"/>
  <c r="U1682" i="4"/>
  <c r="V1682" i="4" s="1"/>
  <c r="B1683" i="4"/>
  <c r="F1683" i="4"/>
  <c r="I1683" i="4"/>
  <c r="M1683" i="4"/>
  <c r="O1683" i="4"/>
  <c r="S1683" i="4"/>
  <c r="U1683" i="4"/>
  <c r="V1683" i="4" s="1"/>
  <c r="B1684" i="4"/>
  <c r="F1684" i="4"/>
  <c r="I1684" i="4"/>
  <c r="M1684" i="4"/>
  <c r="O1684" i="4"/>
  <c r="S1684" i="4"/>
  <c r="U1684" i="4"/>
  <c r="V1684" i="4" s="1"/>
  <c r="B1685" i="4"/>
  <c r="F1685" i="4"/>
  <c r="I1685" i="4"/>
  <c r="M1685" i="4"/>
  <c r="O1685" i="4"/>
  <c r="S1685" i="4"/>
  <c r="U1685" i="4"/>
  <c r="V1685" i="4" s="1"/>
  <c r="B1686" i="4"/>
  <c r="F1686" i="4"/>
  <c r="I1686" i="4"/>
  <c r="M1686" i="4"/>
  <c r="O1686" i="4"/>
  <c r="S1686" i="4"/>
  <c r="U1686" i="4"/>
  <c r="V1686" i="4" s="1"/>
  <c r="B1687" i="4"/>
  <c r="F1687" i="4"/>
  <c r="I1687" i="4"/>
  <c r="M1687" i="4"/>
  <c r="O1687" i="4"/>
  <c r="S1687" i="4"/>
  <c r="U1687" i="4"/>
  <c r="V1687" i="4" s="1"/>
  <c r="B1688" i="4"/>
  <c r="F1688" i="4"/>
  <c r="I1688" i="4"/>
  <c r="M1688" i="4"/>
  <c r="O1688" i="4"/>
  <c r="S1688" i="4"/>
  <c r="U1688" i="4"/>
  <c r="V1688" i="4" s="1"/>
  <c r="B1689" i="4"/>
  <c r="F1689" i="4"/>
  <c r="I1689" i="4"/>
  <c r="M1689" i="4"/>
  <c r="O1689" i="4"/>
  <c r="S1689" i="4"/>
  <c r="U1689" i="4"/>
  <c r="V1689" i="4" s="1"/>
  <c r="B1690" i="4"/>
  <c r="F1690" i="4"/>
  <c r="I1690" i="4"/>
  <c r="M1690" i="4"/>
  <c r="O1690" i="4"/>
  <c r="S1690" i="4"/>
  <c r="U1690" i="4"/>
  <c r="V1690" i="4" s="1"/>
  <c r="B1691" i="4"/>
  <c r="F1691" i="4"/>
  <c r="I1691" i="4"/>
  <c r="M1691" i="4"/>
  <c r="O1691" i="4"/>
  <c r="S1691" i="4"/>
  <c r="U1691" i="4"/>
  <c r="V1691" i="4" s="1"/>
  <c r="B1692" i="4"/>
  <c r="F1692" i="4"/>
  <c r="I1692" i="4"/>
  <c r="M1692" i="4"/>
  <c r="O1692" i="4"/>
  <c r="S1692" i="4"/>
  <c r="U1692" i="4"/>
  <c r="V1692" i="4" s="1"/>
  <c r="B1693" i="4"/>
  <c r="F1693" i="4"/>
  <c r="I1693" i="4"/>
  <c r="M1693" i="4"/>
  <c r="O1693" i="4"/>
  <c r="S1693" i="4"/>
  <c r="U1693" i="4"/>
  <c r="V1693" i="4" s="1"/>
  <c r="B1694" i="4"/>
  <c r="F1694" i="4"/>
  <c r="I1694" i="4"/>
  <c r="M1694" i="4"/>
  <c r="O1694" i="4"/>
  <c r="S1694" i="4"/>
  <c r="U1694" i="4"/>
  <c r="V1694" i="4" s="1"/>
  <c r="B1695" i="4"/>
  <c r="F1695" i="4"/>
  <c r="I1695" i="4"/>
  <c r="M1695" i="4"/>
  <c r="O1695" i="4"/>
  <c r="S1695" i="4"/>
  <c r="U1695" i="4"/>
  <c r="V1695" i="4" s="1"/>
  <c r="B1696" i="4"/>
  <c r="F1696" i="4"/>
  <c r="I1696" i="4"/>
  <c r="M1696" i="4"/>
  <c r="O1696" i="4"/>
  <c r="S1696" i="4"/>
  <c r="U1696" i="4"/>
  <c r="V1696" i="4" s="1"/>
  <c r="B1697" i="4"/>
  <c r="F1697" i="4"/>
  <c r="I1697" i="4"/>
  <c r="M1697" i="4"/>
  <c r="O1697" i="4"/>
  <c r="S1697" i="4"/>
  <c r="U1697" i="4"/>
  <c r="V1697" i="4" s="1"/>
  <c r="B1698" i="4"/>
  <c r="F1698" i="4"/>
  <c r="I1698" i="4"/>
  <c r="M1698" i="4"/>
  <c r="O1698" i="4"/>
  <c r="S1698" i="4"/>
  <c r="U1698" i="4"/>
  <c r="V1698" i="4" s="1"/>
  <c r="B1699" i="4"/>
  <c r="F1699" i="4"/>
  <c r="I1699" i="4"/>
  <c r="M1699" i="4"/>
  <c r="O1699" i="4"/>
  <c r="S1699" i="4"/>
  <c r="U1699" i="4"/>
  <c r="V1699" i="4" s="1"/>
  <c r="B1700" i="4"/>
  <c r="F1700" i="4"/>
  <c r="I1700" i="4"/>
  <c r="M1700" i="4"/>
  <c r="O1700" i="4"/>
  <c r="S1700" i="4"/>
  <c r="U1700" i="4"/>
  <c r="V1700" i="4" s="1"/>
  <c r="B1701" i="4"/>
  <c r="F1701" i="4"/>
  <c r="I1701" i="4"/>
  <c r="M1701" i="4"/>
  <c r="O1701" i="4"/>
  <c r="S1701" i="4"/>
  <c r="U1701" i="4"/>
  <c r="V1701" i="4" s="1"/>
  <c r="B1702" i="4"/>
  <c r="F1702" i="4"/>
  <c r="I1702" i="4"/>
  <c r="M1702" i="4"/>
  <c r="O1702" i="4"/>
  <c r="S1702" i="4"/>
  <c r="U1702" i="4"/>
  <c r="V1702" i="4" s="1"/>
  <c r="B1703" i="4"/>
  <c r="F1703" i="4"/>
  <c r="I1703" i="4"/>
  <c r="M1703" i="4"/>
  <c r="O1703" i="4"/>
  <c r="S1703" i="4"/>
  <c r="U1703" i="4"/>
  <c r="V1703" i="4" s="1"/>
  <c r="B1704" i="4"/>
  <c r="F1704" i="4"/>
  <c r="I1704" i="4"/>
  <c r="M1704" i="4"/>
  <c r="O1704" i="4"/>
  <c r="S1704" i="4"/>
  <c r="U1704" i="4"/>
  <c r="V1704" i="4" s="1"/>
  <c r="B1705" i="4"/>
  <c r="F1705" i="4"/>
  <c r="I1705" i="4"/>
  <c r="M1705" i="4"/>
  <c r="O1705" i="4"/>
  <c r="S1705" i="4"/>
  <c r="U1705" i="4"/>
  <c r="V1705" i="4" s="1"/>
  <c r="B1706" i="4"/>
  <c r="F1706" i="4"/>
  <c r="I1706" i="4"/>
  <c r="M1706" i="4"/>
  <c r="O1706" i="4"/>
  <c r="S1706" i="4"/>
  <c r="U1706" i="4"/>
  <c r="V1706" i="4" s="1"/>
  <c r="B1707" i="4"/>
  <c r="F1707" i="4"/>
  <c r="I1707" i="4"/>
  <c r="M1707" i="4"/>
  <c r="O1707" i="4"/>
  <c r="S1707" i="4"/>
  <c r="U1707" i="4"/>
  <c r="V1707" i="4" s="1"/>
  <c r="B1708" i="4"/>
  <c r="F1708" i="4"/>
  <c r="I1708" i="4"/>
  <c r="M1708" i="4"/>
  <c r="O1708" i="4"/>
  <c r="S1708" i="4"/>
  <c r="U1708" i="4"/>
  <c r="V1708" i="4" s="1"/>
  <c r="B1709" i="4"/>
  <c r="F1709" i="4"/>
  <c r="I1709" i="4"/>
  <c r="M1709" i="4"/>
  <c r="O1709" i="4"/>
  <c r="S1709" i="4"/>
  <c r="U1709" i="4"/>
  <c r="V1709" i="4" s="1"/>
  <c r="B1710" i="4"/>
  <c r="F1710" i="4"/>
  <c r="I1710" i="4"/>
  <c r="M1710" i="4"/>
  <c r="O1710" i="4"/>
  <c r="S1710" i="4"/>
  <c r="U1710" i="4"/>
  <c r="V1710" i="4" s="1"/>
  <c r="B1711" i="4"/>
  <c r="F1711" i="4"/>
  <c r="I1711" i="4"/>
  <c r="M1711" i="4"/>
  <c r="O1711" i="4"/>
  <c r="S1711" i="4"/>
  <c r="U1711" i="4"/>
  <c r="V1711" i="4" s="1"/>
  <c r="B1712" i="4"/>
  <c r="F1712" i="4"/>
  <c r="I1712" i="4"/>
  <c r="M1712" i="4"/>
  <c r="O1712" i="4"/>
  <c r="S1712" i="4"/>
  <c r="U1712" i="4"/>
  <c r="V1712" i="4" s="1"/>
  <c r="B1713" i="4"/>
  <c r="F1713" i="4"/>
  <c r="I1713" i="4"/>
  <c r="M1713" i="4"/>
  <c r="O1713" i="4"/>
  <c r="S1713" i="4"/>
  <c r="U1713" i="4"/>
  <c r="V1713" i="4" s="1"/>
  <c r="B1714" i="4"/>
  <c r="F1714" i="4"/>
  <c r="I1714" i="4"/>
  <c r="M1714" i="4"/>
  <c r="O1714" i="4"/>
  <c r="S1714" i="4"/>
  <c r="U1714" i="4"/>
  <c r="V1714" i="4" s="1"/>
  <c r="B1715" i="4"/>
  <c r="F1715" i="4"/>
  <c r="I1715" i="4"/>
  <c r="M1715" i="4"/>
  <c r="O1715" i="4"/>
  <c r="S1715" i="4"/>
  <c r="U1715" i="4"/>
  <c r="V1715" i="4" s="1"/>
  <c r="B1716" i="4"/>
  <c r="F1716" i="4"/>
  <c r="I1716" i="4"/>
  <c r="M1716" i="4"/>
  <c r="O1716" i="4"/>
  <c r="S1716" i="4"/>
  <c r="U1716" i="4"/>
  <c r="V1716" i="4" s="1"/>
  <c r="B1717" i="4"/>
  <c r="F1717" i="4"/>
  <c r="I1717" i="4"/>
  <c r="M1717" i="4"/>
  <c r="O1717" i="4"/>
  <c r="S1717" i="4"/>
  <c r="U1717" i="4"/>
  <c r="V1717" i="4" s="1"/>
  <c r="B1718" i="4"/>
  <c r="F1718" i="4"/>
  <c r="I1718" i="4"/>
  <c r="M1718" i="4"/>
  <c r="O1718" i="4"/>
  <c r="S1718" i="4"/>
  <c r="U1718" i="4"/>
  <c r="V1718" i="4" s="1"/>
  <c r="B1719" i="4"/>
  <c r="F1719" i="4"/>
  <c r="I1719" i="4"/>
  <c r="M1719" i="4"/>
  <c r="O1719" i="4"/>
  <c r="S1719" i="4"/>
  <c r="U1719" i="4"/>
  <c r="V1719" i="4" s="1"/>
  <c r="B1720" i="4"/>
  <c r="F1720" i="4"/>
  <c r="I1720" i="4"/>
  <c r="M1720" i="4"/>
  <c r="O1720" i="4"/>
  <c r="S1720" i="4"/>
  <c r="U1720" i="4"/>
  <c r="V1720" i="4" s="1"/>
  <c r="B1721" i="4"/>
  <c r="F1721" i="4"/>
  <c r="I1721" i="4"/>
  <c r="M1721" i="4"/>
  <c r="O1721" i="4"/>
  <c r="S1721" i="4"/>
  <c r="U1721" i="4"/>
  <c r="V1721" i="4" s="1"/>
  <c r="B1722" i="4"/>
  <c r="F1722" i="4"/>
  <c r="I1722" i="4"/>
  <c r="M1722" i="4"/>
  <c r="O1722" i="4"/>
  <c r="S1722" i="4"/>
  <c r="U1722" i="4"/>
  <c r="V1722" i="4" s="1"/>
  <c r="B1723" i="4"/>
  <c r="F1723" i="4"/>
  <c r="I1723" i="4"/>
  <c r="M1723" i="4"/>
  <c r="O1723" i="4"/>
  <c r="S1723" i="4"/>
  <c r="U1723" i="4"/>
  <c r="V1723" i="4" s="1"/>
  <c r="B1724" i="4"/>
  <c r="F1724" i="4"/>
  <c r="I1724" i="4"/>
  <c r="M1724" i="4"/>
  <c r="O1724" i="4"/>
  <c r="S1724" i="4"/>
  <c r="U1724" i="4"/>
  <c r="V1724" i="4" s="1"/>
  <c r="B1725" i="4"/>
  <c r="F1725" i="4"/>
  <c r="I1725" i="4"/>
  <c r="M1725" i="4"/>
  <c r="O1725" i="4"/>
  <c r="S1725" i="4"/>
  <c r="U1725" i="4"/>
  <c r="V1725" i="4" s="1"/>
  <c r="B1726" i="4"/>
  <c r="F1726" i="4"/>
  <c r="I1726" i="4"/>
  <c r="M1726" i="4"/>
  <c r="O1726" i="4"/>
  <c r="S1726" i="4"/>
  <c r="U1726" i="4"/>
  <c r="V1726" i="4" s="1"/>
  <c r="B1727" i="4"/>
  <c r="F1727" i="4"/>
  <c r="I1727" i="4"/>
  <c r="M1727" i="4"/>
  <c r="O1727" i="4"/>
  <c r="S1727" i="4"/>
  <c r="U1727" i="4"/>
  <c r="V1727" i="4" s="1"/>
  <c r="B1728" i="4"/>
  <c r="F1728" i="4"/>
  <c r="I1728" i="4"/>
  <c r="M1728" i="4"/>
  <c r="O1728" i="4"/>
  <c r="S1728" i="4"/>
  <c r="U1728" i="4"/>
  <c r="V1728" i="4" s="1"/>
  <c r="B1729" i="4"/>
  <c r="F1729" i="4"/>
  <c r="I1729" i="4"/>
  <c r="M1729" i="4"/>
  <c r="O1729" i="4"/>
  <c r="S1729" i="4"/>
  <c r="U1729" i="4"/>
  <c r="V1729" i="4" s="1"/>
  <c r="B1730" i="4"/>
  <c r="F1730" i="4"/>
  <c r="I1730" i="4"/>
  <c r="M1730" i="4"/>
  <c r="O1730" i="4"/>
  <c r="S1730" i="4"/>
  <c r="U1730" i="4"/>
  <c r="V1730" i="4" s="1"/>
  <c r="B1731" i="4"/>
  <c r="F1731" i="4"/>
  <c r="I1731" i="4"/>
  <c r="M1731" i="4"/>
  <c r="O1731" i="4"/>
  <c r="S1731" i="4"/>
  <c r="U1731" i="4"/>
  <c r="V1731" i="4" s="1"/>
  <c r="B1732" i="4"/>
  <c r="F1732" i="4"/>
  <c r="I1732" i="4"/>
  <c r="M1732" i="4"/>
  <c r="O1732" i="4"/>
  <c r="S1732" i="4"/>
  <c r="U1732" i="4"/>
  <c r="V1732" i="4" s="1"/>
  <c r="B1733" i="4"/>
  <c r="F1733" i="4"/>
  <c r="I1733" i="4"/>
  <c r="M1733" i="4"/>
  <c r="O1733" i="4"/>
  <c r="S1733" i="4"/>
  <c r="U1733" i="4"/>
  <c r="V1733" i="4" s="1"/>
  <c r="B1734" i="4"/>
  <c r="F1734" i="4"/>
  <c r="I1734" i="4"/>
  <c r="M1734" i="4"/>
  <c r="O1734" i="4"/>
  <c r="S1734" i="4"/>
  <c r="U1734" i="4"/>
  <c r="V1734" i="4" s="1"/>
  <c r="B1735" i="4"/>
  <c r="F1735" i="4"/>
  <c r="I1735" i="4"/>
  <c r="M1735" i="4"/>
  <c r="O1735" i="4"/>
  <c r="S1735" i="4"/>
  <c r="U1735" i="4"/>
  <c r="V1735" i="4" s="1"/>
  <c r="B1736" i="4"/>
  <c r="F1736" i="4"/>
  <c r="I1736" i="4"/>
  <c r="M1736" i="4"/>
  <c r="O1736" i="4"/>
  <c r="S1736" i="4"/>
  <c r="U1736" i="4"/>
  <c r="V1736" i="4" s="1"/>
  <c r="B1737" i="4"/>
  <c r="F1737" i="4"/>
  <c r="I1737" i="4"/>
  <c r="M1737" i="4"/>
  <c r="O1737" i="4"/>
  <c r="S1737" i="4"/>
  <c r="U1737" i="4"/>
  <c r="V1737" i="4" s="1"/>
  <c r="B1738" i="4"/>
  <c r="F1738" i="4"/>
  <c r="I1738" i="4"/>
  <c r="M1738" i="4"/>
  <c r="O1738" i="4"/>
  <c r="S1738" i="4"/>
  <c r="U1738" i="4"/>
  <c r="V1738" i="4" s="1"/>
  <c r="B1739" i="4"/>
  <c r="F1739" i="4"/>
  <c r="I1739" i="4"/>
  <c r="M1739" i="4"/>
  <c r="O1739" i="4"/>
  <c r="S1739" i="4"/>
  <c r="U1739" i="4"/>
  <c r="V1739" i="4" s="1"/>
  <c r="B1740" i="4"/>
  <c r="F1740" i="4"/>
  <c r="I1740" i="4"/>
  <c r="M1740" i="4"/>
  <c r="O1740" i="4"/>
  <c r="S1740" i="4"/>
  <c r="U1740" i="4"/>
  <c r="V1740" i="4" s="1"/>
  <c r="B1741" i="4"/>
  <c r="F1741" i="4"/>
  <c r="I1741" i="4"/>
  <c r="M1741" i="4"/>
  <c r="O1741" i="4"/>
  <c r="S1741" i="4"/>
  <c r="U1741" i="4"/>
  <c r="V1741" i="4" s="1"/>
  <c r="B1742" i="4"/>
  <c r="F1742" i="4"/>
  <c r="I1742" i="4"/>
  <c r="M1742" i="4"/>
  <c r="O1742" i="4"/>
  <c r="S1742" i="4"/>
  <c r="U1742" i="4"/>
  <c r="V1742" i="4" s="1"/>
  <c r="B1743" i="4"/>
  <c r="F1743" i="4"/>
  <c r="I1743" i="4"/>
  <c r="M1743" i="4"/>
  <c r="O1743" i="4"/>
  <c r="S1743" i="4"/>
  <c r="U1743" i="4"/>
  <c r="V1743" i="4" s="1"/>
  <c r="B1744" i="4"/>
  <c r="F1744" i="4"/>
  <c r="I1744" i="4"/>
  <c r="M1744" i="4"/>
  <c r="O1744" i="4"/>
  <c r="S1744" i="4"/>
  <c r="U1744" i="4"/>
  <c r="V1744" i="4" s="1"/>
  <c r="B1745" i="4"/>
  <c r="F1745" i="4"/>
  <c r="I1745" i="4"/>
  <c r="M1745" i="4"/>
  <c r="O1745" i="4"/>
  <c r="S1745" i="4"/>
  <c r="U1745" i="4"/>
  <c r="V1745" i="4" s="1"/>
  <c r="B1746" i="4"/>
  <c r="F1746" i="4"/>
  <c r="I1746" i="4"/>
  <c r="M1746" i="4"/>
  <c r="O1746" i="4"/>
  <c r="S1746" i="4"/>
  <c r="U1746" i="4"/>
  <c r="V1746" i="4" s="1"/>
  <c r="B1747" i="4"/>
  <c r="F1747" i="4"/>
  <c r="I1747" i="4"/>
  <c r="M1747" i="4"/>
  <c r="O1747" i="4"/>
  <c r="S1747" i="4"/>
  <c r="U1747" i="4"/>
  <c r="V1747" i="4" s="1"/>
  <c r="B1748" i="4"/>
  <c r="F1748" i="4"/>
  <c r="I1748" i="4"/>
  <c r="M1748" i="4"/>
  <c r="O1748" i="4"/>
  <c r="S1748" i="4"/>
  <c r="U1748" i="4"/>
  <c r="V1748" i="4" s="1"/>
  <c r="B1749" i="4"/>
  <c r="F1749" i="4"/>
  <c r="I1749" i="4"/>
  <c r="M1749" i="4"/>
  <c r="O1749" i="4"/>
  <c r="S1749" i="4"/>
  <c r="U1749" i="4"/>
  <c r="V1749" i="4" s="1"/>
  <c r="B1750" i="4"/>
  <c r="F1750" i="4"/>
  <c r="I1750" i="4"/>
  <c r="M1750" i="4"/>
  <c r="O1750" i="4"/>
  <c r="S1750" i="4"/>
  <c r="U1750" i="4"/>
  <c r="V1750" i="4" s="1"/>
  <c r="B1751" i="4"/>
  <c r="F1751" i="4"/>
  <c r="I1751" i="4"/>
  <c r="M1751" i="4"/>
  <c r="O1751" i="4"/>
  <c r="S1751" i="4"/>
  <c r="U1751" i="4"/>
  <c r="V1751" i="4" s="1"/>
  <c r="B1752" i="4"/>
  <c r="F1752" i="4"/>
  <c r="I1752" i="4"/>
  <c r="M1752" i="4"/>
  <c r="O1752" i="4"/>
  <c r="S1752" i="4"/>
  <c r="U1752" i="4"/>
  <c r="V1752" i="4" s="1"/>
  <c r="B1753" i="4"/>
  <c r="F1753" i="4"/>
  <c r="I1753" i="4"/>
  <c r="M1753" i="4"/>
  <c r="O1753" i="4"/>
  <c r="S1753" i="4"/>
  <c r="U1753" i="4"/>
  <c r="V1753" i="4" s="1"/>
  <c r="B1754" i="4"/>
  <c r="F1754" i="4"/>
  <c r="I1754" i="4"/>
  <c r="M1754" i="4"/>
  <c r="O1754" i="4"/>
  <c r="S1754" i="4"/>
  <c r="U1754" i="4"/>
  <c r="V1754" i="4" s="1"/>
  <c r="B1755" i="4"/>
  <c r="F1755" i="4"/>
  <c r="I1755" i="4"/>
  <c r="M1755" i="4"/>
  <c r="O1755" i="4"/>
  <c r="S1755" i="4"/>
  <c r="U1755" i="4"/>
  <c r="V1755" i="4" s="1"/>
  <c r="B1756" i="4"/>
  <c r="F1756" i="4"/>
  <c r="I1756" i="4"/>
  <c r="M1756" i="4"/>
  <c r="O1756" i="4"/>
  <c r="S1756" i="4"/>
  <c r="U1756" i="4"/>
  <c r="V1756" i="4" s="1"/>
  <c r="B1757" i="4"/>
  <c r="F1757" i="4"/>
  <c r="I1757" i="4"/>
  <c r="M1757" i="4"/>
  <c r="O1757" i="4"/>
  <c r="S1757" i="4"/>
  <c r="U1757" i="4"/>
  <c r="V1757" i="4" s="1"/>
  <c r="B1758" i="4"/>
  <c r="F1758" i="4"/>
  <c r="I1758" i="4"/>
  <c r="M1758" i="4"/>
  <c r="O1758" i="4"/>
  <c r="S1758" i="4"/>
  <c r="U1758" i="4"/>
  <c r="V1758" i="4" s="1"/>
  <c r="B1759" i="4"/>
  <c r="F1759" i="4"/>
  <c r="I1759" i="4"/>
  <c r="M1759" i="4"/>
  <c r="O1759" i="4"/>
  <c r="S1759" i="4"/>
  <c r="U1759" i="4"/>
  <c r="V1759" i="4" s="1"/>
  <c r="B1760" i="4"/>
  <c r="F1760" i="4"/>
  <c r="I1760" i="4"/>
  <c r="M1760" i="4"/>
  <c r="O1760" i="4"/>
  <c r="S1760" i="4"/>
  <c r="U1760" i="4"/>
  <c r="V1760" i="4" s="1"/>
  <c r="B1761" i="4"/>
  <c r="F1761" i="4"/>
  <c r="I1761" i="4"/>
  <c r="M1761" i="4"/>
  <c r="O1761" i="4"/>
  <c r="S1761" i="4"/>
  <c r="U1761" i="4"/>
  <c r="V1761" i="4" s="1"/>
  <c r="B1762" i="4"/>
  <c r="F1762" i="4"/>
  <c r="I1762" i="4"/>
  <c r="M1762" i="4"/>
  <c r="O1762" i="4"/>
  <c r="S1762" i="4"/>
  <c r="U1762" i="4"/>
  <c r="V1762" i="4" s="1"/>
  <c r="B1763" i="4"/>
  <c r="F1763" i="4"/>
  <c r="I1763" i="4"/>
  <c r="M1763" i="4"/>
  <c r="O1763" i="4"/>
  <c r="S1763" i="4"/>
  <c r="U1763" i="4"/>
  <c r="V1763" i="4" s="1"/>
  <c r="B1764" i="4"/>
  <c r="F1764" i="4"/>
  <c r="I1764" i="4"/>
  <c r="M1764" i="4"/>
  <c r="O1764" i="4"/>
  <c r="S1764" i="4"/>
  <c r="U1764" i="4"/>
  <c r="V1764" i="4" s="1"/>
  <c r="B1765" i="4"/>
  <c r="F1765" i="4"/>
  <c r="I1765" i="4"/>
  <c r="M1765" i="4"/>
  <c r="O1765" i="4"/>
  <c r="S1765" i="4"/>
  <c r="U1765" i="4"/>
  <c r="V1765" i="4" s="1"/>
  <c r="B1766" i="4"/>
  <c r="F1766" i="4"/>
  <c r="I1766" i="4"/>
  <c r="M1766" i="4"/>
  <c r="O1766" i="4"/>
  <c r="S1766" i="4"/>
  <c r="U1766" i="4"/>
  <c r="V1766" i="4" s="1"/>
  <c r="B1767" i="4"/>
  <c r="F1767" i="4"/>
  <c r="I1767" i="4"/>
  <c r="M1767" i="4"/>
  <c r="O1767" i="4"/>
  <c r="S1767" i="4"/>
  <c r="U1767" i="4"/>
  <c r="V1767" i="4" s="1"/>
  <c r="B1768" i="4"/>
  <c r="F1768" i="4"/>
  <c r="I1768" i="4"/>
  <c r="M1768" i="4"/>
  <c r="O1768" i="4"/>
  <c r="S1768" i="4"/>
  <c r="U1768" i="4"/>
  <c r="V1768" i="4" s="1"/>
  <c r="B1769" i="4"/>
  <c r="F1769" i="4"/>
  <c r="I1769" i="4"/>
  <c r="M1769" i="4"/>
  <c r="O1769" i="4"/>
  <c r="S1769" i="4"/>
  <c r="U1769" i="4"/>
  <c r="V1769" i="4" s="1"/>
  <c r="B1770" i="4"/>
  <c r="F1770" i="4"/>
  <c r="I1770" i="4"/>
  <c r="M1770" i="4"/>
  <c r="O1770" i="4"/>
  <c r="S1770" i="4"/>
  <c r="U1770" i="4"/>
  <c r="V1770" i="4" s="1"/>
  <c r="B1771" i="4"/>
  <c r="F1771" i="4"/>
  <c r="I1771" i="4"/>
  <c r="M1771" i="4"/>
  <c r="O1771" i="4"/>
  <c r="S1771" i="4"/>
  <c r="U1771" i="4"/>
  <c r="V1771" i="4" s="1"/>
  <c r="B1772" i="4"/>
  <c r="F1772" i="4"/>
  <c r="I1772" i="4"/>
  <c r="M1772" i="4"/>
  <c r="O1772" i="4"/>
  <c r="S1772" i="4"/>
  <c r="U1772" i="4"/>
  <c r="V1772" i="4" s="1"/>
  <c r="B1773" i="4"/>
  <c r="F1773" i="4"/>
  <c r="I1773" i="4"/>
  <c r="M1773" i="4"/>
  <c r="O1773" i="4"/>
  <c r="S1773" i="4"/>
  <c r="U1773" i="4"/>
  <c r="V1773" i="4" s="1"/>
  <c r="B1774" i="4"/>
  <c r="F1774" i="4"/>
  <c r="I1774" i="4"/>
  <c r="M1774" i="4"/>
  <c r="O1774" i="4"/>
  <c r="S1774" i="4"/>
  <c r="U1774" i="4"/>
  <c r="V1774" i="4" s="1"/>
  <c r="B1775" i="4"/>
  <c r="F1775" i="4"/>
  <c r="I1775" i="4"/>
  <c r="M1775" i="4"/>
  <c r="O1775" i="4"/>
  <c r="S1775" i="4"/>
  <c r="U1775" i="4"/>
  <c r="V1775" i="4" s="1"/>
  <c r="B1776" i="4"/>
  <c r="F1776" i="4"/>
  <c r="I1776" i="4"/>
  <c r="M1776" i="4"/>
  <c r="O1776" i="4"/>
  <c r="S1776" i="4"/>
  <c r="U1776" i="4"/>
  <c r="V1776" i="4" s="1"/>
  <c r="B1777" i="4"/>
  <c r="F1777" i="4"/>
  <c r="I1777" i="4"/>
  <c r="M1777" i="4"/>
  <c r="O1777" i="4"/>
  <c r="S1777" i="4"/>
  <c r="U1777" i="4"/>
  <c r="V1777" i="4" s="1"/>
  <c r="B1778" i="4"/>
  <c r="F1778" i="4"/>
  <c r="I1778" i="4"/>
  <c r="M1778" i="4"/>
  <c r="O1778" i="4"/>
  <c r="S1778" i="4"/>
  <c r="U1778" i="4"/>
  <c r="V1778" i="4" s="1"/>
  <c r="B1779" i="4"/>
  <c r="F1779" i="4"/>
  <c r="I1779" i="4"/>
  <c r="M1779" i="4"/>
  <c r="O1779" i="4"/>
  <c r="S1779" i="4"/>
  <c r="U1779" i="4"/>
  <c r="V1779" i="4" s="1"/>
  <c r="B1780" i="4"/>
  <c r="F1780" i="4"/>
  <c r="I1780" i="4"/>
  <c r="M1780" i="4"/>
  <c r="O1780" i="4"/>
  <c r="S1780" i="4"/>
  <c r="U1780" i="4"/>
  <c r="V1780" i="4" s="1"/>
  <c r="B1781" i="4"/>
  <c r="F1781" i="4"/>
  <c r="I1781" i="4"/>
  <c r="M1781" i="4"/>
  <c r="O1781" i="4"/>
  <c r="S1781" i="4"/>
  <c r="U1781" i="4"/>
  <c r="V1781" i="4" s="1"/>
  <c r="B1782" i="4"/>
  <c r="F1782" i="4"/>
  <c r="I1782" i="4"/>
  <c r="M1782" i="4"/>
  <c r="O1782" i="4"/>
  <c r="S1782" i="4"/>
  <c r="U1782" i="4"/>
  <c r="V1782" i="4" s="1"/>
  <c r="B1783" i="4"/>
  <c r="F1783" i="4"/>
  <c r="I1783" i="4"/>
  <c r="M1783" i="4"/>
  <c r="O1783" i="4"/>
  <c r="S1783" i="4"/>
  <c r="U1783" i="4"/>
  <c r="V1783" i="4" s="1"/>
  <c r="B1784" i="4"/>
  <c r="F1784" i="4"/>
  <c r="I1784" i="4"/>
  <c r="M1784" i="4"/>
  <c r="O1784" i="4"/>
  <c r="S1784" i="4"/>
  <c r="U1784" i="4"/>
  <c r="V1784" i="4" s="1"/>
  <c r="B1785" i="4"/>
  <c r="F1785" i="4"/>
  <c r="I1785" i="4"/>
  <c r="M1785" i="4"/>
  <c r="O1785" i="4"/>
  <c r="S1785" i="4"/>
  <c r="U1785" i="4"/>
  <c r="V1785" i="4" s="1"/>
  <c r="B1786" i="4"/>
  <c r="F1786" i="4"/>
  <c r="I1786" i="4"/>
  <c r="M1786" i="4"/>
  <c r="O1786" i="4"/>
  <c r="S1786" i="4"/>
  <c r="U1786" i="4"/>
  <c r="V1786" i="4" s="1"/>
  <c r="B1787" i="4"/>
  <c r="F1787" i="4"/>
  <c r="I1787" i="4"/>
  <c r="M1787" i="4"/>
  <c r="O1787" i="4"/>
  <c r="S1787" i="4"/>
  <c r="U1787" i="4"/>
  <c r="V1787" i="4" s="1"/>
  <c r="B1788" i="4"/>
  <c r="F1788" i="4"/>
  <c r="I1788" i="4"/>
  <c r="M1788" i="4"/>
  <c r="O1788" i="4"/>
  <c r="S1788" i="4"/>
  <c r="U1788" i="4"/>
  <c r="V1788" i="4" s="1"/>
  <c r="B1789" i="4"/>
  <c r="F1789" i="4"/>
  <c r="I1789" i="4"/>
  <c r="M1789" i="4"/>
  <c r="O1789" i="4"/>
  <c r="S1789" i="4"/>
  <c r="U1789" i="4"/>
  <c r="V1789" i="4" s="1"/>
  <c r="B1790" i="4"/>
  <c r="F1790" i="4"/>
  <c r="I1790" i="4"/>
  <c r="M1790" i="4"/>
  <c r="O1790" i="4"/>
  <c r="S1790" i="4"/>
  <c r="U1790" i="4"/>
  <c r="V1790" i="4" s="1"/>
  <c r="B1791" i="4"/>
  <c r="F1791" i="4"/>
  <c r="I1791" i="4"/>
  <c r="M1791" i="4"/>
  <c r="O1791" i="4"/>
  <c r="S1791" i="4"/>
  <c r="U1791" i="4"/>
  <c r="V1791" i="4" s="1"/>
  <c r="B1792" i="4"/>
  <c r="F1792" i="4"/>
  <c r="I1792" i="4"/>
  <c r="M1792" i="4"/>
  <c r="O1792" i="4"/>
  <c r="S1792" i="4"/>
  <c r="U1792" i="4"/>
  <c r="V1792" i="4" s="1"/>
  <c r="B1793" i="4"/>
  <c r="F1793" i="4"/>
  <c r="I1793" i="4"/>
  <c r="M1793" i="4"/>
  <c r="O1793" i="4"/>
  <c r="S1793" i="4"/>
  <c r="U1793" i="4"/>
  <c r="V1793" i="4" s="1"/>
  <c r="B1794" i="4"/>
  <c r="F1794" i="4"/>
  <c r="I1794" i="4"/>
  <c r="M1794" i="4"/>
  <c r="O1794" i="4"/>
  <c r="S1794" i="4"/>
  <c r="U1794" i="4"/>
  <c r="V1794" i="4" s="1"/>
  <c r="B1795" i="4"/>
  <c r="F1795" i="4"/>
  <c r="I1795" i="4"/>
  <c r="M1795" i="4"/>
  <c r="O1795" i="4"/>
  <c r="S1795" i="4"/>
  <c r="U1795" i="4"/>
  <c r="V1795" i="4" s="1"/>
  <c r="B1796" i="4"/>
  <c r="F1796" i="4"/>
  <c r="I1796" i="4"/>
  <c r="M1796" i="4"/>
  <c r="O1796" i="4"/>
  <c r="S1796" i="4"/>
  <c r="U1796" i="4"/>
  <c r="V1796" i="4" s="1"/>
  <c r="B1797" i="4"/>
  <c r="F1797" i="4"/>
  <c r="I1797" i="4"/>
  <c r="M1797" i="4"/>
  <c r="O1797" i="4"/>
  <c r="S1797" i="4"/>
  <c r="U1797" i="4"/>
  <c r="V1797" i="4" s="1"/>
  <c r="B1798" i="4"/>
  <c r="F1798" i="4"/>
  <c r="I1798" i="4"/>
  <c r="M1798" i="4"/>
  <c r="O1798" i="4"/>
  <c r="S1798" i="4"/>
  <c r="U1798" i="4"/>
  <c r="V1798" i="4" s="1"/>
  <c r="B1799" i="4"/>
  <c r="F1799" i="4"/>
  <c r="I1799" i="4"/>
  <c r="M1799" i="4"/>
  <c r="O1799" i="4"/>
  <c r="S1799" i="4"/>
  <c r="U1799" i="4"/>
  <c r="V1799" i="4" s="1"/>
  <c r="B1800" i="4"/>
  <c r="F1800" i="4"/>
  <c r="I1800" i="4"/>
  <c r="M1800" i="4"/>
  <c r="O1800" i="4"/>
  <c r="S1800" i="4"/>
  <c r="U1800" i="4"/>
  <c r="V1800" i="4" s="1"/>
  <c r="B1801" i="4"/>
  <c r="F1801" i="4"/>
  <c r="I1801" i="4"/>
  <c r="M1801" i="4"/>
  <c r="O1801" i="4"/>
  <c r="S1801" i="4"/>
  <c r="U1801" i="4"/>
  <c r="V1801" i="4" s="1"/>
  <c r="B1802" i="4"/>
  <c r="F1802" i="4"/>
  <c r="I1802" i="4"/>
  <c r="M1802" i="4"/>
  <c r="O1802" i="4"/>
  <c r="S1802" i="4"/>
  <c r="U1802" i="4"/>
  <c r="V1802" i="4" s="1"/>
  <c r="B1803" i="4"/>
  <c r="F1803" i="4"/>
  <c r="I1803" i="4"/>
  <c r="M1803" i="4"/>
  <c r="O1803" i="4"/>
  <c r="S1803" i="4"/>
  <c r="U1803" i="4"/>
  <c r="V1803" i="4" s="1"/>
  <c r="B1804" i="4"/>
  <c r="F1804" i="4"/>
  <c r="I1804" i="4"/>
  <c r="M1804" i="4"/>
  <c r="O1804" i="4"/>
  <c r="S1804" i="4"/>
  <c r="U1804" i="4"/>
  <c r="V1804" i="4" s="1"/>
  <c r="B1805" i="4"/>
  <c r="F1805" i="4"/>
  <c r="I1805" i="4"/>
  <c r="M1805" i="4"/>
  <c r="O1805" i="4"/>
  <c r="S1805" i="4"/>
  <c r="U1805" i="4"/>
  <c r="V1805" i="4" s="1"/>
  <c r="B1806" i="4"/>
  <c r="F1806" i="4"/>
  <c r="I1806" i="4"/>
  <c r="M1806" i="4"/>
  <c r="O1806" i="4"/>
  <c r="S1806" i="4"/>
  <c r="U1806" i="4"/>
  <c r="V1806" i="4" s="1"/>
  <c r="B1807" i="4"/>
  <c r="F1807" i="4"/>
  <c r="I1807" i="4"/>
  <c r="M1807" i="4"/>
  <c r="O1807" i="4"/>
  <c r="S1807" i="4"/>
  <c r="U1807" i="4"/>
  <c r="V1807" i="4" s="1"/>
  <c r="B1808" i="4"/>
  <c r="F1808" i="4"/>
  <c r="I1808" i="4"/>
  <c r="M1808" i="4"/>
  <c r="O1808" i="4"/>
  <c r="S1808" i="4"/>
  <c r="U1808" i="4"/>
  <c r="V1808" i="4" s="1"/>
  <c r="B1809" i="4"/>
  <c r="F1809" i="4"/>
  <c r="I1809" i="4"/>
  <c r="M1809" i="4"/>
  <c r="O1809" i="4"/>
  <c r="S1809" i="4"/>
  <c r="U1809" i="4"/>
  <c r="V1809" i="4" s="1"/>
  <c r="B1810" i="4"/>
  <c r="F1810" i="4"/>
  <c r="I1810" i="4"/>
  <c r="M1810" i="4"/>
  <c r="O1810" i="4"/>
  <c r="S1810" i="4"/>
  <c r="U1810" i="4"/>
  <c r="V1810" i="4" s="1"/>
  <c r="B1811" i="4"/>
  <c r="F1811" i="4"/>
  <c r="I1811" i="4"/>
  <c r="M1811" i="4"/>
  <c r="O1811" i="4"/>
  <c r="S1811" i="4"/>
  <c r="U1811" i="4"/>
  <c r="V1811" i="4" s="1"/>
  <c r="B1812" i="4"/>
  <c r="F1812" i="4"/>
  <c r="I1812" i="4"/>
  <c r="M1812" i="4"/>
  <c r="O1812" i="4"/>
  <c r="S1812" i="4"/>
  <c r="U1812" i="4"/>
  <c r="V1812" i="4" s="1"/>
  <c r="B1813" i="4"/>
  <c r="F1813" i="4"/>
  <c r="I1813" i="4"/>
  <c r="M1813" i="4"/>
  <c r="O1813" i="4"/>
  <c r="S1813" i="4"/>
  <c r="U1813" i="4"/>
  <c r="V1813" i="4" s="1"/>
  <c r="B1814" i="4"/>
  <c r="F1814" i="4"/>
  <c r="I1814" i="4"/>
  <c r="M1814" i="4"/>
  <c r="O1814" i="4"/>
  <c r="S1814" i="4"/>
  <c r="U1814" i="4"/>
  <c r="V1814" i="4" s="1"/>
  <c r="B1815" i="4"/>
  <c r="F1815" i="4"/>
  <c r="I1815" i="4"/>
  <c r="M1815" i="4"/>
  <c r="O1815" i="4"/>
  <c r="S1815" i="4"/>
  <c r="U1815" i="4"/>
  <c r="V1815" i="4" s="1"/>
  <c r="B1816" i="4"/>
  <c r="F1816" i="4"/>
  <c r="I1816" i="4"/>
  <c r="M1816" i="4"/>
  <c r="O1816" i="4"/>
  <c r="S1816" i="4"/>
  <c r="U1816" i="4"/>
  <c r="V1816" i="4" s="1"/>
  <c r="B1817" i="4"/>
  <c r="F1817" i="4"/>
  <c r="I1817" i="4"/>
  <c r="M1817" i="4"/>
  <c r="O1817" i="4"/>
  <c r="S1817" i="4"/>
  <c r="U1817" i="4"/>
  <c r="V1817" i="4" s="1"/>
  <c r="B1818" i="4"/>
  <c r="F1818" i="4"/>
  <c r="I1818" i="4"/>
  <c r="M1818" i="4"/>
  <c r="O1818" i="4"/>
  <c r="S1818" i="4"/>
  <c r="U1818" i="4"/>
  <c r="V1818" i="4" s="1"/>
  <c r="B1819" i="4"/>
  <c r="F1819" i="4"/>
  <c r="I1819" i="4"/>
  <c r="M1819" i="4"/>
  <c r="O1819" i="4"/>
  <c r="S1819" i="4"/>
  <c r="U1819" i="4"/>
  <c r="V1819" i="4" s="1"/>
  <c r="B1820" i="4"/>
  <c r="F1820" i="4"/>
  <c r="I1820" i="4"/>
  <c r="M1820" i="4"/>
  <c r="O1820" i="4"/>
  <c r="S1820" i="4"/>
  <c r="U1820" i="4"/>
  <c r="V1820" i="4" s="1"/>
  <c r="B1821" i="4"/>
  <c r="F1821" i="4"/>
  <c r="I1821" i="4"/>
  <c r="M1821" i="4"/>
  <c r="O1821" i="4"/>
  <c r="S1821" i="4"/>
  <c r="U1821" i="4"/>
  <c r="V1821" i="4" s="1"/>
  <c r="B1822" i="4"/>
  <c r="F1822" i="4"/>
  <c r="I1822" i="4"/>
  <c r="M1822" i="4"/>
  <c r="O1822" i="4"/>
  <c r="S1822" i="4"/>
  <c r="U1822" i="4"/>
  <c r="V1822" i="4" s="1"/>
  <c r="B1823" i="4"/>
  <c r="F1823" i="4"/>
  <c r="I1823" i="4"/>
  <c r="M1823" i="4"/>
  <c r="O1823" i="4"/>
  <c r="S1823" i="4"/>
  <c r="U1823" i="4"/>
  <c r="V1823" i="4" s="1"/>
  <c r="B1824" i="4"/>
  <c r="F1824" i="4"/>
  <c r="I1824" i="4"/>
  <c r="M1824" i="4"/>
  <c r="O1824" i="4"/>
  <c r="S1824" i="4"/>
  <c r="U1824" i="4"/>
  <c r="V1824" i="4" s="1"/>
  <c r="B1825" i="4"/>
  <c r="F1825" i="4"/>
  <c r="I1825" i="4"/>
  <c r="M1825" i="4"/>
  <c r="O1825" i="4"/>
  <c r="S1825" i="4"/>
  <c r="U1825" i="4"/>
  <c r="V1825" i="4" s="1"/>
  <c r="B1826" i="4"/>
  <c r="F1826" i="4"/>
  <c r="I1826" i="4"/>
  <c r="M1826" i="4"/>
  <c r="O1826" i="4"/>
  <c r="S1826" i="4"/>
  <c r="U1826" i="4"/>
  <c r="V1826" i="4" s="1"/>
  <c r="B1827" i="4"/>
  <c r="F1827" i="4"/>
  <c r="I1827" i="4"/>
  <c r="M1827" i="4"/>
  <c r="O1827" i="4"/>
  <c r="S1827" i="4"/>
  <c r="U1827" i="4"/>
  <c r="V1827" i="4" s="1"/>
  <c r="B1828" i="4"/>
  <c r="F1828" i="4"/>
  <c r="I1828" i="4"/>
  <c r="M1828" i="4"/>
  <c r="O1828" i="4"/>
  <c r="S1828" i="4"/>
  <c r="U1828" i="4"/>
  <c r="V1828" i="4" s="1"/>
  <c r="B1829" i="4"/>
  <c r="F1829" i="4"/>
  <c r="I1829" i="4"/>
  <c r="M1829" i="4"/>
  <c r="O1829" i="4"/>
  <c r="S1829" i="4"/>
  <c r="U1829" i="4"/>
  <c r="V1829" i="4" s="1"/>
  <c r="B1830" i="4"/>
  <c r="F1830" i="4"/>
  <c r="I1830" i="4"/>
  <c r="M1830" i="4"/>
  <c r="O1830" i="4"/>
  <c r="S1830" i="4"/>
  <c r="U1830" i="4"/>
  <c r="V1830" i="4" s="1"/>
  <c r="B1831" i="4"/>
  <c r="F1831" i="4"/>
  <c r="I1831" i="4"/>
  <c r="M1831" i="4"/>
  <c r="O1831" i="4"/>
  <c r="S1831" i="4"/>
  <c r="U1831" i="4"/>
  <c r="V1831" i="4" s="1"/>
  <c r="B1832" i="4"/>
  <c r="F1832" i="4"/>
  <c r="I1832" i="4"/>
  <c r="M1832" i="4"/>
  <c r="O1832" i="4"/>
  <c r="S1832" i="4"/>
  <c r="U1832" i="4"/>
  <c r="V1832" i="4" s="1"/>
  <c r="B1833" i="4"/>
  <c r="F1833" i="4"/>
  <c r="I1833" i="4"/>
  <c r="M1833" i="4"/>
  <c r="O1833" i="4"/>
  <c r="S1833" i="4"/>
  <c r="U1833" i="4"/>
  <c r="V1833" i="4" s="1"/>
  <c r="B1834" i="4"/>
  <c r="F1834" i="4"/>
  <c r="I1834" i="4"/>
  <c r="M1834" i="4"/>
  <c r="O1834" i="4"/>
  <c r="S1834" i="4"/>
  <c r="U1834" i="4"/>
  <c r="V1834" i="4" s="1"/>
  <c r="B1835" i="4"/>
  <c r="F1835" i="4"/>
  <c r="I1835" i="4"/>
  <c r="M1835" i="4"/>
  <c r="O1835" i="4"/>
  <c r="S1835" i="4"/>
  <c r="U1835" i="4"/>
  <c r="V1835" i="4" s="1"/>
  <c r="B1836" i="4"/>
  <c r="F1836" i="4"/>
  <c r="I1836" i="4"/>
  <c r="M1836" i="4"/>
  <c r="O1836" i="4"/>
  <c r="S1836" i="4"/>
  <c r="U1836" i="4"/>
  <c r="V1836" i="4" s="1"/>
  <c r="B1837" i="4"/>
  <c r="F1837" i="4"/>
  <c r="I1837" i="4"/>
  <c r="M1837" i="4"/>
  <c r="O1837" i="4"/>
  <c r="S1837" i="4"/>
  <c r="U1837" i="4"/>
  <c r="V1837" i="4" s="1"/>
  <c r="B1838" i="4"/>
  <c r="F1838" i="4"/>
  <c r="I1838" i="4"/>
  <c r="M1838" i="4"/>
  <c r="O1838" i="4"/>
  <c r="S1838" i="4"/>
  <c r="U1838" i="4"/>
  <c r="V1838" i="4" s="1"/>
  <c r="B1839" i="4"/>
  <c r="F1839" i="4"/>
  <c r="I1839" i="4"/>
  <c r="M1839" i="4"/>
  <c r="O1839" i="4"/>
  <c r="S1839" i="4"/>
  <c r="U1839" i="4"/>
  <c r="V1839" i="4" s="1"/>
  <c r="B1840" i="4"/>
  <c r="F1840" i="4"/>
  <c r="I1840" i="4"/>
  <c r="M1840" i="4"/>
  <c r="O1840" i="4"/>
  <c r="S1840" i="4"/>
  <c r="U1840" i="4"/>
  <c r="V1840" i="4" s="1"/>
  <c r="B1841" i="4"/>
  <c r="F1841" i="4"/>
  <c r="I1841" i="4"/>
  <c r="M1841" i="4"/>
  <c r="O1841" i="4"/>
  <c r="S1841" i="4"/>
  <c r="U1841" i="4"/>
  <c r="V1841" i="4" s="1"/>
  <c r="B1842" i="4"/>
  <c r="F1842" i="4"/>
  <c r="I1842" i="4"/>
  <c r="M1842" i="4"/>
  <c r="O1842" i="4"/>
  <c r="S1842" i="4"/>
  <c r="U1842" i="4"/>
  <c r="V1842" i="4" s="1"/>
  <c r="B1843" i="4"/>
  <c r="F1843" i="4"/>
  <c r="I1843" i="4"/>
  <c r="M1843" i="4"/>
  <c r="O1843" i="4"/>
  <c r="S1843" i="4"/>
  <c r="U1843" i="4"/>
  <c r="V1843" i="4" s="1"/>
  <c r="B1844" i="4"/>
  <c r="F1844" i="4"/>
  <c r="I1844" i="4"/>
  <c r="M1844" i="4"/>
  <c r="O1844" i="4"/>
  <c r="S1844" i="4"/>
  <c r="U1844" i="4"/>
  <c r="V1844" i="4" s="1"/>
  <c r="B1845" i="4"/>
  <c r="F1845" i="4"/>
  <c r="I1845" i="4"/>
  <c r="M1845" i="4"/>
  <c r="O1845" i="4"/>
  <c r="S1845" i="4"/>
  <c r="U1845" i="4"/>
  <c r="V1845" i="4" s="1"/>
  <c r="B1846" i="4"/>
  <c r="F1846" i="4"/>
  <c r="I1846" i="4"/>
  <c r="M1846" i="4"/>
  <c r="O1846" i="4"/>
  <c r="S1846" i="4"/>
  <c r="U1846" i="4"/>
  <c r="V1846" i="4" s="1"/>
  <c r="B1847" i="4"/>
  <c r="F1847" i="4"/>
  <c r="I1847" i="4"/>
  <c r="M1847" i="4"/>
  <c r="O1847" i="4"/>
  <c r="S1847" i="4"/>
  <c r="U1847" i="4"/>
  <c r="V1847" i="4" s="1"/>
  <c r="B1848" i="4"/>
  <c r="F1848" i="4"/>
  <c r="I1848" i="4"/>
  <c r="M1848" i="4"/>
  <c r="O1848" i="4"/>
  <c r="S1848" i="4"/>
  <c r="U1848" i="4"/>
  <c r="V1848" i="4" s="1"/>
  <c r="B1849" i="4"/>
  <c r="F1849" i="4"/>
  <c r="I1849" i="4"/>
  <c r="M1849" i="4"/>
  <c r="O1849" i="4"/>
  <c r="S1849" i="4"/>
  <c r="U1849" i="4"/>
  <c r="V1849" i="4" s="1"/>
  <c r="B1850" i="4"/>
  <c r="F1850" i="4"/>
  <c r="I1850" i="4"/>
  <c r="M1850" i="4"/>
  <c r="O1850" i="4"/>
  <c r="S1850" i="4"/>
  <c r="U1850" i="4"/>
  <c r="V1850" i="4" s="1"/>
  <c r="B1851" i="4"/>
  <c r="F1851" i="4"/>
  <c r="I1851" i="4"/>
  <c r="M1851" i="4"/>
  <c r="O1851" i="4"/>
  <c r="S1851" i="4"/>
  <c r="U1851" i="4"/>
  <c r="V1851" i="4" s="1"/>
  <c r="B1852" i="4"/>
  <c r="F1852" i="4"/>
  <c r="I1852" i="4"/>
  <c r="M1852" i="4"/>
  <c r="O1852" i="4"/>
  <c r="S1852" i="4"/>
  <c r="U1852" i="4"/>
  <c r="V1852" i="4" s="1"/>
  <c r="B1853" i="4"/>
  <c r="F1853" i="4"/>
  <c r="I1853" i="4"/>
  <c r="M1853" i="4"/>
  <c r="O1853" i="4"/>
  <c r="S1853" i="4"/>
  <c r="U1853" i="4"/>
  <c r="V1853" i="4" s="1"/>
  <c r="B1854" i="4"/>
  <c r="F1854" i="4"/>
  <c r="I1854" i="4"/>
  <c r="M1854" i="4"/>
  <c r="O1854" i="4"/>
  <c r="S1854" i="4"/>
  <c r="U1854" i="4"/>
  <c r="V1854" i="4" s="1"/>
  <c r="B1855" i="4"/>
  <c r="F1855" i="4"/>
  <c r="I1855" i="4"/>
  <c r="M1855" i="4"/>
  <c r="O1855" i="4"/>
  <c r="S1855" i="4"/>
  <c r="U1855" i="4"/>
  <c r="V1855" i="4" s="1"/>
  <c r="B1856" i="4"/>
  <c r="F1856" i="4"/>
  <c r="I1856" i="4"/>
  <c r="M1856" i="4"/>
  <c r="O1856" i="4"/>
  <c r="S1856" i="4"/>
  <c r="U1856" i="4"/>
  <c r="V1856" i="4" s="1"/>
  <c r="B1857" i="4"/>
  <c r="F1857" i="4"/>
  <c r="I1857" i="4"/>
  <c r="M1857" i="4"/>
  <c r="O1857" i="4"/>
  <c r="S1857" i="4"/>
  <c r="U1857" i="4"/>
  <c r="V1857" i="4" s="1"/>
  <c r="B1858" i="4"/>
  <c r="F1858" i="4"/>
  <c r="I1858" i="4"/>
  <c r="M1858" i="4"/>
  <c r="O1858" i="4"/>
  <c r="S1858" i="4"/>
  <c r="U1858" i="4"/>
  <c r="V1858" i="4" s="1"/>
  <c r="B1859" i="4"/>
  <c r="F1859" i="4"/>
  <c r="I1859" i="4"/>
  <c r="M1859" i="4"/>
  <c r="O1859" i="4"/>
  <c r="S1859" i="4"/>
  <c r="U1859" i="4"/>
  <c r="V1859" i="4" s="1"/>
  <c r="B1860" i="4"/>
  <c r="F1860" i="4"/>
  <c r="I1860" i="4"/>
  <c r="M1860" i="4"/>
  <c r="O1860" i="4"/>
  <c r="S1860" i="4"/>
  <c r="U1860" i="4"/>
  <c r="V1860" i="4" s="1"/>
  <c r="B1861" i="4"/>
  <c r="F1861" i="4"/>
  <c r="I1861" i="4"/>
  <c r="M1861" i="4"/>
  <c r="O1861" i="4"/>
  <c r="S1861" i="4"/>
  <c r="U1861" i="4"/>
  <c r="V1861" i="4" s="1"/>
  <c r="B1862" i="4"/>
  <c r="F1862" i="4"/>
  <c r="I1862" i="4"/>
  <c r="M1862" i="4"/>
  <c r="O1862" i="4"/>
  <c r="S1862" i="4"/>
  <c r="U1862" i="4"/>
  <c r="V1862" i="4" s="1"/>
  <c r="B1863" i="4"/>
  <c r="F1863" i="4"/>
  <c r="I1863" i="4"/>
  <c r="M1863" i="4"/>
  <c r="O1863" i="4"/>
  <c r="S1863" i="4"/>
  <c r="U1863" i="4"/>
  <c r="V1863" i="4" s="1"/>
  <c r="B1864" i="4"/>
  <c r="F1864" i="4"/>
  <c r="I1864" i="4"/>
  <c r="M1864" i="4"/>
  <c r="O1864" i="4"/>
  <c r="S1864" i="4"/>
  <c r="U1864" i="4"/>
  <c r="V1864" i="4" s="1"/>
  <c r="B1865" i="4"/>
  <c r="F1865" i="4"/>
  <c r="I1865" i="4"/>
  <c r="M1865" i="4"/>
  <c r="O1865" i="4"/>
  <c r="S1865" i="4"/>
  <c r="U1865" i="4"/>
  <c r="V1865" i="4" s="1"/>
  <c r="B1866" i="4"/>
  <c r="F1866" i="4"/>
  <c r="I1866" i="4"/>
  <c r="M1866" i="4"/>
  <c r="O1866" i="4"/>
  <c r="S1866" i="4"/>
  <c r="U1866" i="4"/>
  <c r="V1866" i="4" s="1"/>
  <c r="B1867" i="4"/>
  <c r="F1867" i="4"/>
  <c r="I1867" i="4"/>
  <c r="M1867" i="4"/>
  <c r="O1867" i="4"/>
  <c r="S1867" i="4"/>
  <c r="U1867" i="4"/>
  <c r="V1867" i="4" s="1"/>
  <c r="B1868" i="4"/>
  <c r="F1868" i="4"/>
  <c r="I1868" i="4"/>
  <c r="M1868" i="4"/>
  <c r="O1868" i="4"/>
  <c r="S1868" i="4"/>
  <c r="U1868" i="4"/>
  <c r="V1868" i="4" s="1"/>
  <c r="B1869" i="4"/>
  <c r="F1869" i="4"/>
  <c r="I1869" i="4"/>
  <c r="M1869" i="4"/>
  <c r="O1869" i="4"/>
  <c r="S1869" i="4"/>
  <c r="U1869" i="4"/>
  <c r="V1869" i="4" s="1"/>
  <c r="B1870" i="4"/>
  <c r="F1870" i="4"/>
  <c r="I1870" i="4"/>
  <c r="M1870" i="4"/>
  <c r="O1870" i="4"/>
  <c r="S1870" i="4"/>
  <c r="U1870" i="4"/>
  <c r="V1870" i="4" s="1"/>
  <c r="B1871" i="4"/>
  <c r="F1871" i="4"/>
  <c r="I1871" i="4"/>
  <c r="M1871" i="4"/>
  <c r="O1871" i="4"/>
  <c r="S1871" i="4"/>
  <c r="U1871" i="4"/>
  <c r="V1871" i="4" s="1"/>
  <c r="B1872" i="4"/>
  <c r="F1872" i="4"/>
  <c r="I1872" i="4"/>
  <c r="M1872" i="4"/>
  <c r="O1872" i="4"/>
  <c r="S1872" i="4"/>
  <c r="U1872" i="4"/>
  <c r="V1872" i="4" s="1"/>
  <c r="B1873" i="4"/>
  <c r="F1873" i="4"/>
  <c r="I1873" i="4"/>
  <c r="M1873" i="4"/>
  <c r="O1873" i="4"/>
  <c r="S1873" i="4"/>
  <c r="U1873" i="4"/>
  <c r="V1873" i="4" s="1"/>
  <c r="B1874" i="4"/>
  <c r="F1874" i="4"/>
  <c r="I1874" i="4"/>
  <c r="M1874" i="4"/>
  <c r="O1874" i="4"/>
  <c r="S1874" i="4"/>
  <c r="U1874" i="4"/>
  <c r="V1874" i="4" s="1"/>
  <c r="B1875" i="4"/>
  <c r="F1875" i="4"/>
  <c r="I1875" i="4"/>
  <c r="M1875" i="4"/>
  <c r="O1875" i="4"/>
  <c r="S1875" i="4"/>
  <c r="U1875" i="4"/>
  <c r="V1875" i="4" s="1"/>
  <c r="B1876" i="4"/>
  <c r="F1876" i="4"/>
  <c r="I1876" i="4"/>
  <c r="M1876" i="4"/>
  <c r="O1876" i="4"/>
  <c r="S1876" i="4"/>
  <c r="U1876" i="4"/>
  <c r="V1876" i="4" s="1"/>
  <c r="B1877" i="4"/>
  <c r="F1877" i="4"/>
  <c r="I1877" i="4"/>
  <c r="M1877" i="4"/>
  <c r="O1877" i="4"/>
  <c r="S1877" i="4"/>
  <c r="U1877" i="4"/>
  <c r="V1877" i="4" s="1"/>
  <c r="B1878" i="4"/>
  <c r="F1878" i="4"/>
  <c r="I1878" i="4"/>
  <c r="M1878" i="4"/>
  <c r="O1878" i="4"/>
  <c r="S1878" i="4"/>
  <c r="U1878" i="4"/>
  <c r="V1878" i="4" s="1"/>
  <c r="B1879" i="4"/>
  <c r="F1879" i="4"/>
  <c r="I1879" i="4"/>
  <c r="M1879" i="4"/>
  <c r="O1879" i="4"/>
  <c r="S1879" i="4"/>
  <c r="U1879" i="4"/>
  <c r="V1879" i="4" s="1"/>
  <c r="B1880" i="4"/>
  <c r="F1880" i="4"/>
  <c r="I1880" i="4"/>
  <c r="M1880" i="4"/>
  <c r="O1880" i="4"/>
  <c r="S1880" i="4"/>
  <c r="U1880" i="4"/>
  <c r="V1880" i="4" s="1"/>
  <c r="B1881" i="4"/>
  <c r="F1881" i="4"/>
  <c r="I1881" i="4"/>
  <c r="M1881" i="4"/>
  <c r="O1881" i="4"/>
  <c r="S1881" i="4"/>
  <c r="U1881" i="4"/>
  <c r="V1881" i="4" s="1"/>
  <c r="B1882" i="4"/>
  <c r="F1882" i="4"/>
  <c r="I1882" i="4"/>
  <c r="M1882" i="4"/>
  <c r="O1882" i="4"/>
  <c r="S1882" i="4"/>
  <c r="U1882" i="4"/>
  <c r="V1882" i="4" s="1"/>
  <c r="B1883" i="4"/>
  <c r="F1883" i="4"/>
  <c r="I1883" i="4"/>
  <c r="M1883" i="4"/>
  <c r="O1883" i="4"/>
  <c r="S1883" i="4"/>
  <c r="U1883" i="4"/>
  <c r="V1883" i="4" s="1"/>
  <c r="B1884" i="4"/>
  <c r="F1884" i="4"/>
  <c r="I1884" i="4"/>
  <c r="M1884" i="4"/>
  <c r="O1884" i="4"/>
  <c r="S1884" i="4"/>
  <c r="U1884" i="4"/>
  <c r="V1884" i="4" s="1"/>
  <c r="B1885" i="4"/>
  <c r="F1885" i="4"/>
  <c r="I1885" i="4"/>
  <c r="M1885" i="4"/>
  <c r="O1885" i="4"/>
  <c r="S1885" i="4"/>
  <c r="U1885" i="4"/>
  <c r="V1885" i="4" s="1"/>
  <c r="B1886" i="4"/>
  <c r="F1886" i="4"/>
  <c r="I1886" i="4"/>
  <c r="M1886" i="4"/>
  <c r="O1886" i="4"/>
  <c r="S1886" i="4"/>
  <c r="U1886" i="4"/>
  <c r="V1886" i="4" s="1"/>
  <c r="B1887" i="4"/>
  <c r="F1887" i="4"/>
  <c r="I1887" i="4"/>
  <c r="M1887" i="4"/>
  <c r="O1887" i="4"/>
  <c r="S1887" i="4"/>
  <c r="U1887" i="4"/>
  <c r="V1887" i="4" s="1"/>
  <c r="B1888" i="4"/>
  <c r="F1888" i="4"/>
  <c r="I1888" i="4"/>
  <c r="M1888" i="4"/>
  <c r="O1888" i="4"/>
  <c r="S1888" i="4"/>
  <c r="U1888" i="4"/>
  <c r="V1888" i="4" s="1"/>
  <c r="B1889" i="4"/>
  <c r="F1889" i="4"/>
  <c r="I1889" i="4"/>
  <c r="M1889" i="4"/>
  <c r="O1889" i="4"/>
  <c r="S1889" i="4"/>
  <c r="U1889" i="4"/>
  <c r="V1889" i="4" s="1"/>
  <c r="B1890" i="4"/>
  <c r="F1890" i="4"/>
  <c r="I1890" i="4"/>
  <c r="M1890" i="4"/>
  <c r="O1890" i="4"/>
  <c r="S1890" i="4"/>
  <c r="U1890" i="4"/>
  <c r="V1890" i="4" s="1"/>
  <c r="B1891" i="4"/>
  <c r="F1891" i="4"/>
  <c r="I1891" i="4"/>
  <c r="M1891" i="4"/>
  <c r="O1891" i="4"/>
  <c r="S1891" i="4"/>
  <c r="U1891" i="4"/>
  <c r="V1891" i="4" s="1"/>
  <c r="B1892" i="4"/>
  <c r="F1892" i="4"/>
  <c r="I1892" i="4"/>
  <c r="M1892" i="4"/>
  <c r="O1892" i="4"/>
  <c r="S1892" i="4"/>
  <c r="U1892" i="4"/>
  <c r="V1892" i="4" s="1"/>
  <c r="B1893" i="4"/>
  <c r="F1893" i="4"/>
  <c r="I1893" i="4"/>
  <c r="M1893" i="4"/>
  <c r="O1893" i="4"/>
  <c r="S1893" i="4"/>
  <c r="U1893" i="4"/>
  <c r="V1893" i="4" s="1"/>
  <c r="B1894" i="4"/>
  <c r="F1894" i="4"/>
  <c r="I1894" i="4"/>
  <c r="M1894" i="4"/>
  <c r="O1894" i="4"/>
  <c r="S1894" i="4"/>
  <c r="U1894" i="4"/>
  <c r="V1894" i="4" s="1"/>
  <c r="B1895" i="4"/>
  <c r="F1895" i="4"/>
  <c r="I1895" i="4"/>
  <c r="M1895" i="4"/>
  <c r="O1895" i="4"/>
  <c r="S1895" i="4"/>
  <c r="U1895" i="4"/>
  <c r="V1895" i="4" s="1"/>
  <c r="B1896" i="4"/>
  <c r="F1896" i="4"/>
  <c r="I1896" i="4"/>
  <c r="M1896" i="4"/>
  <c r="O1896" i="4"/>
  <c r="S1896" i="4"/>
  <c r="U1896" i="4"/>
  <c r="V1896" i="4" s="1"/>
  <c r="B1897" i="4"/>
  <c r="F1897" i="4"/>
  <c r="I1897" i="4"/>
  <c r="M1897" i="4"/>
  <c r="O1897" i="4"/>
  <c r="S1897" i="4"/>
  <c r="U1897" i="4"/>
  <c r="V1897" i="4" s="1"/>
  <c r="B1898" i="4"/>
  <c r="F1898" i="4"/>
  <c r="I1898" i="4"/>
  <c r="M1898" i="4"/>
  <c r="O1898" i="4"/>
  <c r="S1898" i="4"/>
  <c r="U1898" i="4"/>
  <c r="V1898" i="4" s="1"/>
  <c r="B1899" i="4"/>
  <c r="F1899" i="4"/>
  <c r="I1899" i="4"/>
  <c r="M1899" i="4"/>
  <c r="O1899" i="4"/>
  <c r="S1899" i="4"/>
  <c r="U1899" i="4"/>
  <c r="V1899" i="4" s="1"/>
  <c r="B1900" i="4"/>
  <c r="F1900" i="4"/>
  <c r="I1900" i="4"/>
  <c r="M1900" i="4"/>
  <c r="O1900" i="4"/>
  <c r="S1900" i="4"/>
  <c r="U1900" i="4"/>
  <c r="V1900" i="4" s="1"/>
  <c r="B1901" i="4"/>
  <c r="F1901" i="4"/>
  <c r="I1901" i="4"/>
  <c r="M1901" i="4"/>
  <c r="O1901" i="4"/>
  <c r="S1901" i="4"/>
  <c r="U1901" i="4"/>
  <c r="V1901" i="4" s="1"/>
  <c r="B1902" i="4"/>
  <c r="F1902" i="4"/>
  <c r="I1902" i="4"/>
  <c r="M1902" i="4"/>
  <c r="O1902" i="4"/>
  <c r="S1902" i="4"/>
  <c r="U1902" i="4"/>
  <c r="V1902" i="4" s="1"/>
  <c r="B1903" i="4"/>
  <c r="F1903" i="4"/>
  <c r="I1903" i="4"/>
  <c r="M1903" i="4"/>
  <c r="O1903" i="4"/>
  <c r="S1903" i="4"/>
  <c r="U1903" i="4"/>
  <c r="V1903" i="4" s="1"/>
  <c r="B1904" i="4"/>
  <c r="F1904" i="4"/>
  <c r="I1904" i="4"/>
  <c r="M1904" i="4"/>
  <c r="O1904" i="4"/>
  <c r="S1904" i="4"/>
  <c r="U1904" i="4"/>
  <c r="V1904" i="4" s="1"/>
  <c r="B1905" i="4"/>
  <c r="F1905" i="4"/>
  <c r="I1905" i="4"/>
  <c r="M1905" i="4"/>
  <c r="O1905" i="4"/>
  <c r="S1905" i="4"/>
  <c r="U1905" i="4"/>
  <c r="V1905" i="4" s="1"/>
  <c r="B1906" i="4"/>
  <c r="F1906" i="4"/>
  <c r="I1906" i="4"/>
  <c r="M1906" i="4"/>
  <c r="O1906" i="4"/>
  <c r="S1906" i="4"/>
  <c r="U1906" i="4"/>
  <c r="V1906" i="4" s="1"/>
  <c r="B1907" i="4"/>
  <c r="F1907" i="4"/>
  <c r="I1907" i="4"/>
  <c r="M1907" i="4"/>
  <c r="O1907" i="4"/>
  <c r="S1907" i="4"/>
  <c r="U1907" i="4"/>
  <c r="V1907" i="4" s="1"/>
  <c r="B1908" i="4"/>
  <c r="F1908" i="4"/>
  <c r="I1908" i="4"/>
  <c r="M1908" i="4"/>
  <c r="O1908" i="4"/>
  <c r="S1908" i="4"/>
  <c r="U1908" i="4"/>
  <c r="V1908" i="4" s="1"/>
  <c r="B1909" i="4"/>
  <c r="F1909" i="4"/>
  <c r="I1909" i="4"/>
  <c r="M1909" i="4"/>
  <c r="O1909" i="4"/>
  <c r="S1909" i="4"/>
  <c r="U1909" i="4"/>
  <c r="V1909" i="4" s="1"/>
  <c r="B1910" i="4"/>
  <c r="F1910" i="4"/>
  <c r="I1910" i="4"/>
  <c r="M1910" i="4"/>
  <c r="O1910" i="4"/>
  <c r="S1910" i="4"/>
  <c r="U1910" i="4"/>
  <c r="V1910" i="4" s="1"/>
  <c r="B1911" i="4"/>
  <c r="F1911" i="4"/>
  <c r="I1911" i="4"/>
  <c r="M1911" i="4"/>
  <c r="O1911" i="4"/>
  <c r="S1911" i="4"/>
  <c r="U1911" i="4"/>
  <c r="V1911" i="4" s="1"/>
  <c r="B1912" i="4"/>
  <c r="F1912" i="4"/>
  <c r="I1912" i="4"/>
  <c r="M1912" i="4"/>
  <c r="O1912" i="4"/>
  <c r="S1912" i="4"/>
  <c r="U1912" i="4"/>
  <c r="V1912" i="4" s="1"/>
  <c r="B1913" i="4"/>
  <c r="F1913" i="4"/>
  <c r="I1913" i="4"/>
  <c r="M1913" i="4"/>
  <c r="O1913" i="4"/>
  <c r="S1913" i="4"/>
  <c r="U1913" i="4"/>
  <c r="V1913" i="4" s="1"/>
  <c r="B1914" i="4"/>
  <c r="F1914" i="4"/>
  <c r="I1914" i="4"/>
  <c r="M1914" i="4"/>
  <c r="O1914" i="4"/>
  <c r="S1914" i="4"/>
  <c r="U1914" i="4"/>
  <c r="V1914" i="4" s="1"/>
  <c r="B1915" i="4"/>
  <c r="F1915" i="4"/>
  <c r="I1915" i="4"/>
  <c r="M1915" i="4"/>
  <c r="O1915" i="4"/>
  <c r="S1915" i="4"/>
  <c r="U1915" i="4"/>
  <c r="V1915" i="4" s="1"/>
  <c r="B1916" i="4"/>
  <c r="F1916" i="4"/>
  <c r="I1916" i="4"/>
  <c r="M1916" i="4"/>
  <c r="O1916" i="4"/>
  <c r="S1916" i="4"/>
  <c r="U1916" i="4"/>
  <c r="V1916" i="4" s="1"/>
  <c r="B1917" i="4"/>
  <c r="F1917" i="4"/>
  <c r="I1917" i="4"/>
  <c r="M1917" i="4"/>
  <c r="O1917" i="4"/>
  <c r="S1917" i="4"/>
  <c r="U1917" i="4"/>
  <c r="V1917" i="4" s="1"/>
  <c r="B1918" i="4"/>
  <c r="F1918" i="4"/>
  <c r="I1918" i="4"/>
  <c r="M1918" i="4"/>
  <c r="O1918" i="4"/>
  <c r="S1918" i="4"/>
  <c r="U1918" i="4"/>
  <c r="V1918" i="4" s="1"/>
  <c r="B1919" i="4"/>
  <c r="F1919" i="4"/>
  <c r="I1919" i="4"/>
  <c r="M1919" i="4"/>
  <c r="O1919" i="4"/>
  <c r="S1919" i="4"/>
  <c r="U1919" i="4"/>
  <c r="V1919" i="4" s="1"/>
  <c r="B1920" i="4"/>
  <c r="F1920" i="4"/>
  <c r="I1920" i="4"/>
  <c r="M1920" i="4"/>
  <c r="O1920" i="4"/>
  <c r="S1920" i="4"/>
  <c r="U1920" i="4"/>
  <c r="V1920" i="4" s="1"/>
  <c r="B1921" i="4"/>
  <c r="F1921" i="4"/>
  <c r="I1921" i="4"/>
  <c r="M1921" i="4"/>
  <c r="O1921" i="4"/>
  <c r="S1921" i="4"/>
  <c r="U1921" i="4"/>
  <c r="V1921" i="4" s="1"/>
  <c r="B1922" i="4"/>
  <c r="F1922" i="4"/>
  <c r="I1922" i="4"/>
  <c r="M1922" i="4"/>
  <c r="O1922" i="4"/>
  <c r="S1922" i="4"/>
  <c r="U1922" i="4"/>
  <c r="V1922" i="4" s="1"/>
  <c r="B1923" i="4"/>
  <c r="F1923" i="4"/>
  <c r="I1923" i="4"/>
  <c r="M1923" i="4"/>
  <c r="O1923" i="4"/>
  <c r="S1923" i="4"/>
  <c r="U1923" i="4"/>
  <c r="V1923" i="4" s="1"/>
  <c r="B1924" i="4"/>
  <c r="F1924" i="4"/>
  <c r="I1924" i="4"/>
  <c r="M1924" i="4"/>
  <c r="O1924" i="4"/>
  <c r="S1924" i="4"/>
  <c r="U1924" i="4"/>
  <c r="V1924" i="4" s="1"/>
  <c r="B1925" i="4"/>
  <c r="F1925" i="4"/>
  <c r="I1925" i="4"/>
  <c r="M1925" i="4"/>
  <c r="O1925" i="4"/>
  <c r="S1925" i="4"/>
  <c r="U1925" i="4"/>
  <c r="V1925" i="4" s="1"/>
  <c r="B1926" i="4"/>
  <c r="F1926" i="4"/>
  <c r="I1926" i="4"/>
  <c r="M1926" i="4"/>
  <c r="O1926" i="4"/>
  <c r="S1926" i="4"/>
  <c r="U1926" i="4"/>
  <c r="V1926" i="4" s="1"/>
  <c r="B1927" i="4"/>
  <c r="F1927" i="4"/>
  <c r="I1927" i="4"/>
  <c r="M1927" i="4"/>
  <c r="O1927" i="4"/>
  <c r="S1927" i="4"/>
  <c r="U1927" i="4"/>
  <c r="V1927" i="4" s="1"/>
  <c r="B1928" i="4"/>
  <c r="F1928" i="4"/>
  <c r="I1928" i="4"/>
  <c r="M1928" i="4"/>
  <c r="O1928" i="4"/>
  <c r="S1928" i="4"/>
  <c r="U1928" i="4"/>
  <c r="V1928" i="4" s="1"/>
  <c r="B1929" i="4"/>
  <c r="F1929" i="4"/>
  <c r="I1929" i="4"/>
  <c r="M1929" i="4"/>
  <c r="O1929" i="4"/>
  <c r="S1929" i="4"/>
  <c r="U1929" i="4"/>
  <c r="V1929" i="4" s="1"/>
  <c r="B1930" i="4"/>
  <c r="F1930" i="4"/>
  <c r="I1930" i="4"/>
  <c r="M1930" i="4"/>
  <c r="O1930" i="4"/>
  <c r="S1930" i="4"/>
  <c r="U1930" i="4"/>
  <c r="V1930" i="4" s="1"/>
  <c r="B1931" i="4"/>
  <c r="F1931" i="4"/>
  <c r="I1931" i="4"/>
  <c r="M1931" i="4"/>
  <c r="O1931" i="4"/>
  <c r="S1931" i="4"/>
  <c r="U1931" i="4"/>
  <c r="V1931" i="4" s="1"/>
  <c r="B1932" i="4"/>
  <c r="F1932" i="4"/>
  <c r="I1932" i="4"/>
  <c r="M1932" i="4"/>
  <c r="O1932" i="4"/>
  <c r="S1932" i="4"/>
  <c r="U1932" i="4"/>
  <c r="V1932" i="4" s="1"/>
  <c r="B1933" i="4"/>
  <c r="F1933" i="4"/>
  <c r="I1933" i="4"/>
  <c r="M1933" i="4"/>
  <c r="O1933" i="4"/>
  <c r="S1933" i="4"/>
  <c r="U1933" i="4"/>
  <c r="V1933" i="4" s="1"/>
  <c r="B1934" i="4"/>
  <c r="F1934" i="4"/>
  <c r="I1934" i="4"/>
  <c r="M1934" i="4"/>
  <c r="O1934" i="4"/>
  <c r="S1934" i="4"/>
  <c r="U1934" i="4"/>
  <c r="V1934" i="4" s="1"/>
  <c r="B1935" i="4"/>
  <c r="F1935" i="4"/>
  <c r="I1935" i="4"/>
  <c r="M1935" i="4"/>
  <c r="O1935" i="4"/>
  <c r="S1935" i="4"/>
  <c r="U1935" i="4"/>
  <c r="V1935" i="4" s="1"/>
  <c r="B1936" i="4"/>
  <c r="F1936" i="4"/>
  <c r="I1936" i="4"/>
  <c r="M1936" i="4"/>
  <c r="O1936" i="4"/>
  <c r="S1936" i="4"/>
  <c r="U1936" i="4"/>
  <c r="V1936" i="4" s="1"/>
  <c r="B1937" i="4"/>
  <c r="F1937" i="4"/>
  <c r="I1937" i="4"/>
  <c r="M1937" i="4"/>
  <c r="O1937" i="4"/>
  <c r="S1937" i="4"/>
  <c r="U1937" i="4"/>
  <c r="V1937" i="4" s="1"/>
  <c r="B1938" i="4"/>
  <c r="F1938" i="4"/>
  <c r="I1938" i="4"/>
  <c r="M1938" i="4"/>
  <c r="O1938" i="4"/>
  <c r="S1938" i="4"/>
  <c r="U1938" i="4"/>
  <c r="V1938" i="4" s="1"/>
  <c r="B1939" i="4"/>
  <c r="F1939" i="4"/>
  <c r="I1939" i="4"/>
  <c r="M1939" i="4"/>
  <c r="O1939" i="4"/>
  <c r="S1939" i="4"/>
  <c r="U1939" i="4"/>
  <c r="V1939" i="4" s="1"/>
  <c r="B1940" i="4"/>
  <c r="F1940" i="4"/>
  <c r="I1940" i="4"/>
  <c r="M1940" i="4"/>
  <c r="O1940" i="4"/>
  <c r="S1940" i="4"/>
  <c r="U1940" i="4"/>
  <c r="V1940" i="4" s="1"/>
  <c r="B1941" i="4"/>
  <c r="F1941" i="4"/>
  <c r="I1941" i="4"/>
  <c r="M1941" i="4"/>
  <c r="O1941" i="4"/>
  <c r="S1941" i="4"/>
  <c r="U1941" i="4"/>
  <c r="V1941" i="4" s="1"/>
  <c r="B1942" i="4"/>
  <c r="F1942" i="4"/>
  <c r="I1942" i="4"/>
  <c r="M1942" i="4"/>
  <c r="O1942" i="4"/>
  <c r="S1942" i="4"/>
  <c r="U1942" i="4"/>
  <c r="V1942" i="4" s="1"/>
  <c r="B1943" i="4"/>
  <c r="F1943" i="4"/>
  <c r="I1943" i="4"/>
  <c r="M1943" i="4"/>
  <c r="O1943" i="4"/>
  <c r="S1943" i="4"/>
  <c r="U1943" i="4"/>
  <c r="V1943" i="4" s="1"/>
  <c r="B1944" i="4"/>
  <c r="F1944" i="4"/>
  <c r="I1944" i="4"/>
  <c r="M1944" i="4"/>
  <c r="O1944" i="4"/>
  <c r="S1944" i="4"/>
  <c r="U1944" i="4"/>
  <c r="V1944" i="4" s="1"/>
  <c r="B1945" i="4"/>
  <c r="F1945" i="4"/>
  <c r="I1945" i="4"/>
  <c r="M1945" i="4"/>
  <c r="O1945" i="4"/>
  <c r="S1945" i="4"/>
  <c r="U1945" i="4"/>
  <c r="V1945" i="4" s="1"/>
  <c r="B1946" i="4"/>
  <c r="F1946" i="4"/>
  <c r="I1946" i="4"/>
  <c r="M1946" i="4"/>
  <c r="O1946" i="4"/>
  <c r="S1946" i="4"/>
  <c r="U1946" i="4"/>
  <c r="V1946" i="4" s="1"/>
  <c r="B1947" i="4"/>
  <c r="F1947" i="4"/>
  <c r="I1947" i="4"/>
  <c r="M1947" i="4"/>
  <c r="O1947" i="4"/>
  <c r="S1947" i="4"/>
  <c r="U1947" i="4"/>
  <c r="V1947" i="4" s="1"/>
  <c r="B1948" i="4"/>
  <c r="F1948" i="4"/>
  <c r="I1948" i="4"/>
  <c r="M1948" i="4"/>
  <c r="O1948" i="4"/>
  <c r="S1948" i="4"/>
  <c r="U1948" i="4"/>
  <c r="V1948" i="4" s="1"/>
  <c r="B1949" i="4"/>
  <c r="F1949" i="4"/>
  <c r="I1949" i="4"/>
  <c r="M1949" i="4"/>
  <c r="O1949" i="4"/>
  <c r="S1949" i="4"/>
  <c r="U1949" i="4"/>
  <c r="V1949" i="4" s="1"/>
  <c r="B1950" i="4"/>
  <c r="F1950" i="4"/>
  <c r="I1950" i="4"/>
  <c r="M1950" i="4"/>
  <c r="O1950" i="4"/>
  <c r="S1950" i="4"/>
  <c r="U1950" i="4"/>
  <c r="V1950" i="4" s="1"/>
  <c r="B1951" i="4"/>
  <c r="F1951" i="4"/>
  <c r="I1951" i="4"/>
  <c r="M1951" i="4"/>
  <c r="O1951" i="4"/>
  <c r="S1951" i="4"/>
  <c r="U1951" i="4"/>
  <c r="V1951" i="4" s="1"/>
  <c r="B1952" i="4"/>
  <c r="F1952" i="4"/>
  <c r="I1952" i="4"/>
  <c r="M1952" i="4"/>
  <c r="O1952" i="4"/>
  <c r="S1952" i="4"/>
  <c r="U1952" i="4"/>
  <c r="V1952" i="4" s="1"/>
  <c r="B1953" i="4"/>
  <c r="F1953" i="4"/>
  <c r="I1953" i="4"/>
  <c r="M1953" i="4"/>
  <c r="O1953" i="4"/>
  <c r="S1953" i="4"/>
  <c r="U1953" i="4"/>
  <c r="V1953" i="4" s="1"/>
  <c r="B1954" i="4"/>
  <c r="F1954" i="4"/>
  <c r="I1954" i="4"/>
  <c r="M1954" i="4"/>
  <c r="O1954" i="4"/>
  <c r="S1954" i="4"/>
  <c r="U1954" i="4"/>
  <c r="V1954" i="4" s="1"/>
  <c r="B1955" i="4"/>
  <c r="F1955" i="4"/>
  <c r="I1955" i="4"/>
  <c r="M1955" i="4"/>
  <c r="O1955" i="4"/>
  <c r="S1955" i="4"/>
  <c r="U1955" i="4"/>
  <c r="V1955" i="4" s="1"/>
  <c r="B1956" i="4"/>
  <c r="F1956" i="4"/>
  <c r="I1956" i="4"/>
  <c r="M1956" i="4"/>
  <c r="O1956" i="4"/>
  <c r="S1956" i="4"/>
  <c r="U1956" i="4"/>
  <c r="V1956" i="4" s="1"/>
  <c r="B1957" i="4"/>
  <c r="F1957" i="4"/>
  <c r="I1957" i="4"/>
  <c r="M1957" i="4"/>
  <c r="O1957" i="4"/>
  <c r="S1957" i="4"/>
  <c r="U1957" i="4"/>
  <c r="V1957" i="4" s="1"/>
  <c r="B1958" i="4"/>
  <c r="F1958" i="4"/>
  <c r="I1958" i="4"/>
  <c r="M1958" i="4"/>
  <c r="O1958" i="4"/>
  <c r="S1958" i="4"/>
  <c r="U1958" i="4"/>
  <c r="V1958" i="4" s="1"/>
  <c r="B1959" i="4"/>
  <c r="F1959" i="4"/>
  <c r="I1959" i="4"/>
  <c r="M1959" i="4"/>
  <c r="O1959" i="4"/>
  <c r="S1959" i="4"/>
  <c r="U1959" i="4"/>
  <c r="V1959" i="4" s="1"/>
  <c r="B1960" i="4"/>
  <c r="F1960" i="4"/>
  <c r="I1960" i="4"/>
  <c r="M1960" i="4"/>
  <c r="O1960" i="4"/>
  <c r="S1960" i="4"/>
  <c r="U1960" i="4"/>
  <c r="V1960" i="4" s="1"/>
  <c r="B1961" i="4"/>
  <c r="F1961" i="4"/>
  <c r="I1961" i="4"/>
  <c r="M1961" i="4"/>
  <c r="O1961" i="4"/>
  <c r="S1961" i="4"/>
  <c r="U1961" i="4"/>
  <c r="V1961" i="4" s="1"/>
  <c r="B1962" i="4"/>
  <c r="F1962" i="4"/>
  <c r="I1962" i="4"/>
  <c r="M1962" i="4"/>
  <c r="O1962" i="4"/>
  <c r="S1962" i="4"/>
  <c r="U1962" i="4"/>
  <c r="V1962" i="4" s="1"/>
  <c r="B1963" i="4"/>
  <c r="F1963" i="4"/>
  <c r="I1963" i="4"/>
  <c r="M1963" i="4"/>
  <c r="O1963" i="4"/>
  <c r="S1963" i="4"/>
  <c r="U1963" i="4"/>
  <c r="V1963" i="4" s="1"/>
  <c r="B1964" i="4"/>
  <c r="F1964" i="4"/>
  <c r="I1964" i="4"/>
  <c r="M1964" i="4"/>
  <c r="O1964" i="4"/>
  <c r="S1964" i="4"/>
  <c r="U1964" i="4"/>
  <c r="V1964" i="4" s="1"/>
  <c r="B1965" i="4"/>
  <c r="F1965" i="4"/>
  <c r="I1965" i="4"/>
  <c r="M1965" i="4"/>
  <c r="O1965" i="4"/>
  <c r="S1965" i="4"/>
  <c r="U1965" i="4"/>
  <c r="V1965" i="4" s="1"/>
  <c r="B1966" i="4"/>
  <c r="F1966" i="4"/>
  <c r="I1966" i="4"/>
  <c r="M1966" i="4"/>
  <c r="O1966" i="4"/>
  <c r="S1966" i="4"/>
  <c r="U1966" i="4"/>
  <c r="V1966" i="4" s="1"/>
  <c r="B1967" i="4"/>
  <c r="F1967" i="4"/>
  <c r="I1967" i="4"/>
  <c r="M1967" i="4"/>
  <c r="O1967" i="4"/>
  <c r="S1967" i="4"/>
  <c r="U1967" i="4"/>
  <c r="V1967" i="4" s="1"/>
  <c r="B1968" i="4"/>
  <c r="F1968" i="4"/>
  <c r="I1968" i="4"/>
  <c r="M1968" i="4"/>
  <c r="O1968" i="4"/>
  <c r="S1968" i="4"/>
  <c r="U1968" i="4"/>
  <c r="V1968" i="4" s="1"/>
  <c r="B1969" i="4"/>
  <c r="F1969" i="4"/>
  <c r="I1969" i="4"/>
  <c r="M1969" i="4"/>
  <c r="O1969" i="4"/>
  <c r="S1969" i="4"/>
  <c r="U1969" i="4"/>
  <c r="V1969" i="4" s="1"/>
  <c r="B1970" i="4"/>
  <c r="F1970" i="4"/>
  <c r="I1970" i="4"/>
  <c r="M1970" i="4"/>
  <c r="O1970" i="4"/>
  <c r="S1970" i="4"/>
  <c r="U1970" i="4"/>
  <c r="V1970" i="4" s="1"/>
  <c r="B1971" i="4"/>
  <c r="F1971" i="4"/>
  <c r="I1971" i="4"/>
  <c r="M1971" i="4"/>
  <c r="O1971" i="4"/>
  <c r="S1971" i="4"/>
  <c r="U1971" i="4"/>
  <c r="V1971" i="4" s="1"/>
  <c r="B1972" i="4"/>
  <c r="F1972" i="4"/>
  <c r="I1972" i="4"/>
  <c r="M1972" i="4"/>
  <c r="O1972" i="4"/>
  <c r="S1972" i="4"/>
  <c r="U1972" i="4"/>
  <c r="V1972" i="4" s="1"/>
  <c r="B1973" i="4"/>
  <c r="F1973" i="4"/>
  <c r="I1973" i="4"/>
  <c r="M1973" i="4"/>
  <c r="O1973" i="4"/>
  <c r="S1973" i="4"/>
  <c r="U1973" i="4"/>
  <c r="V1973" i="4" s="1"/>
  <c r="B1974" i="4"/>
  <c r="F1974" i="4"/>
  <c r="I1974" i="4"/>
  <c r="M1974" i="4"/>
  <c r="O1974" i="4"/>
  <c r="S1974" i="4"/>
  <c r="U1974" i="4"/>
  <c r="V1974" i="4" s="1"/>
  <c r="B1975" i="4"/>
  <c r="F1975" i="4"/>
  <c r="I1975" i="4"/>
  <c r="M1975" i="4"/>
  <c r="O1975" i="4"/>
  <c r="S1975" i="4"/>
  <c r="U1975" i="4"/>
  <c r="V1975" i="4" s="1"/>
  <c r="B1976" i="4"/>
  <c r="F1976" i="4"/>
  <c r="I1976" i="4"/>
  <c r="M1976" i="4"/>
  <c r="O1976" i="4"/>
  <c r="S1976" i="4"/>
  <c r="U1976" i="4"/>
  <c r="V1976" i="4" s="1"/>
  <c r="B1977" i="4"/>
  <c r="F1977" i="4"/>
  <c r="I1977" i="4"/>
  <c r="M1977" i="4"/>
  <c r="O1977" i="4"/>
  <c r="S1977" i="4"/>
  <c r="U1977" i="4"/>
  <c r="V1977" i="4" s="1"/>
  <c r="B1978" i="4"/>
  <c r="F1978" i="4"/>
  <c r="I1978" i="4"/>
  <c r="M1978" i="4"/>
  <c r="O1978" i="4"/>
  <c r="S1978" i="4"/>
  <c r="U1978" i="4"/>
  <c r="V1978" i="4" s="1"/>
  <c r="B1979" i="4"/>
  <c r="F1979" i="4"/>
  <c r="I1979" i="4"/>
  <c r="M1979" i="4"/>
  <c r="O1979" i="4"/>
  <c r="S1979" i="4"/>
  <c r="U1979" i="4"/>
  <c r="V1979" i="4" s="1"/>
  <c r="B1980" i="4"/>
  <c r="F1980" i="4"/>
  <c r="I1980" i="4"/>
  <c r="M1980" i="4"/>
  <c r="O1980" i="4"/>
  <c r="S1980" i="4"/>
  <c r="U1980" i="4"/>
  <c r="V1980" i="4" s="1"/>
  <c r="B1981" i="4"/>
  <c r="F1981" i="4"/>
  <c r="I1981" i="4"/>
  <c r="M1981" i="4"/>
  <c r="O1981" i="4"/>
  <c r="S1981" i="4"/>
  <c r="U1981" i="4"/>
  <c r="V1981" i="4" s="1"/>
  <c r="B1982" i="4"/>
  <c r="F1982" i="4"/>
  <c r="I1982" i="4"/>
  <c r="M1982" i="4"/>
  <c r="O1982" i="4"/>
  <c r="S1982" i="4"/>
  <c r="U1982" i="4"/>
  <c r="V1982" i="4" s="1"/>
  <c r="B1983" i="4"/>
  <c r="F1983" i="4"/>
  <c r="I1983" i="4"/>
  <c r="M1983" i="4"/>
  <c r="O1983" i="4"/>
  <c r="S1983" i="4"/>
  <c r="U1983" i="4"/>
  <c r="V1983" i="4" s="1"/>
  <c r="B1984" i="4"/>
  <c r="F1984" i="4"/>
  <c r="I1984" i="4"/>
  <c r="M1984" i="4"/>
  <c r="O1984" i="4"/>
  <c r="S1984" i="4"/>
  <c r="U1984" i="4"/>
  <c r="V1984" i="4" s="1"/>
  <c r="B1985" i="4"/>
  <c r="F1985" i="4"/>
  <c r="I1985" i="4"/>
  <c r="M1985" i="4"/>
  <c r="O1985" i="4"/>
  <c r="S1985" i="4"/>
  <c r="U1985" i="4"/>
  <c r="V1985" i="4" s="1"/>
  <c r="B1986" i="4"/>
  <c r="F1986" i="4"/>
  <c r="I1986" i="4"/>
  <c r="M1986" i="4"/>
  <c r="O1986" i="4"/>
  <c r="S1986" i="4"/>
  <c r="U1986" i="4"/>
  <c r="V1986" i="4" s="1"/>
  <c r="B1987" i="4"/>
  <c r="F1987" i="4"/>
  <c r="I1987" i="4"/>
  <c r="M1987" i="4"/>
  <c r="O1987" i="4"/>
  <c r="S1987" i="4"/>
  <c r="U1987" i="4"/>
  <c r="V1987" i="4" s="1"/>
  <c r="B1988" i="4"/>
  <c r="F1988" i="4"/>
  <c r="I1988" i="4"/>
  <c r="M1988" i="4"/>
  <c r="O1988" i="4"/>
  <c r="S1988" i="4"/>
  <c r="U1988" i="4"/>
  <c r="V1988" i="4" s="1"/>
  <c r="B1989" i="4"/>
  <c r="F1989" i="4"/>
  <c r="I1989" i="4"/>
  <c r="M1989" i="4"/>
  <c r="O1989" i="4"/>
  <c r="S1989" i="4"/>
  <c r="U1989" i="4"/>
  <c r="V1989" i="4" s="1"/>
  <c r="B1990" i="4"/>
  <c r="F1990" i="4"/>
  <c r="I1990" i="4"/>
  <c r="M1990" i="4"/>
  <c r="O1990" i="4"/>
  <c r="S1990" i="4"/>
  <c r="U1990" i="4"/>
  <c r="V1990" i="4" s="1"/>
  <c r="B1991" i="4"/>
  <c r="F1991" i="4"/>
  <c r="I1991" i="4"/>
  <c r="M1991" i="4"/>
  <c r="O1991" i="4"/>
  <c r="S1991" i="4"/>
  <c r="U1991" i="4"/>
  <c r="V1991" i="4" s="1"/>
  <c r="B1992" i="4"/>
  <c r="F1992" i="4"/>
  <c r="I1992" i="4"/>
  <c r="M1992" i="4"/>
  <c r="O1992" i="4"/>
  <c r="S1992" i="4"/>
  <c r="U1992" i="4"/>
  <c r="V1992" i="4" s="1"/>
  <c r="B1993" i="4"/>
  <c r="F1993" i="4"/>
  <c r="I1993" i="4"/>
  <c r="M1993" i="4"/>
  <c r="O1993" i="4"/>
  <c r="S1993" i="4"/>
  <c r="U1993" i="4"/>
  <c r="V1993" i="4" s="1"/>
  <c r="B1994" i="4"/>
  <c r="F1994" i="4"/>
  <c r="I1994" i="4"/>
  <c r="M1994" i="4"/>
  <c r="O1994" i="4"/>
  <c r="S1994" i="4"/>
  <c r="U1994" i="4"/>
  <c r="V1994" i="4" s="1"/>
  <c r="B1995" i="4"/>
  <c r="F1995" i="4"/>
  <c r="I1995" i="4"/>
  <c r="M1995" i="4"/>
  <c r="O1995" i="4"/>
  <c r="S1995" i="4"/>
  <c r="U1995" i="4"/>
  <c r="V1995" i="4" s="1"/>
  <c r="B1996" i="4"/>
  <c r="F1996" i="4"/>
  <c r="I1996" i="4"/>
  <c r="M1996" i="4"/>
  <c r="O1996" i="4"/>
  <c r="S1996" i="4"/>
  <c r="U1996" i="4"/>
  <c r="V1996" i="4" s="1"/>
  <c r="B1997" i="4"/>
  <c r="F1997" i="4"/>
  <c r="I1997" i="4"/>
  <c r="M1997" i="4"/>
  <c r="O1997" i="4"/>
  <c r="S1997" i="4"/>
  <c r="U1997" i="4"/>
  <c r="V1997" i="4" s="1"/>
  <c r="B1998" i="4"/>
  <c r="F1998" i="4"/>
  <c r="I1998" i="4"/>
  <c r="M1998" i="4"/>
  <c r="O1998" i="4"/>
  <c r="S1998" i="4"/>
  <c r="U1998" i="4"/>
  <c r="V1998" i="4" s="1"/>
  <c r="B1999" i="4"/>
  <c r="F1999" i="4"/>
  <c r="I1999" i="4"/>
  <c r="M1999" i="4"/>
  <c r="O1999" i="4"/>
  <c r="S1999" i="4"/>
  <c r="U1999" i="4"/>
  <c r="V1999" i="4" s="1"/>
  <c r="B2000" i="4"/>
  <c r="F2000" i="4"/>
  <c r="I2000" i="4"/>
  <c r="M2000" i="4"/>
  <c r="O2000" i="4"/>
  <c r="S2000" i="4"/>
  <c r="U2000" i="4"/>
  <c r="V2000" i="4" s="1"/>
  <c r="B2001" i="4"/>
  <c r="F2001" i="4"/>
  <c r="I2001" i="4"/>
  <c r="M2001" i="4"/>
  <c r="O2001" i="4"/>
  <c r="S2001" i="4"/>
  <c r="U2001" i="4"/>
  <c r="V2001" i="4" s="1"/>
  <c r="B2002" i="4"/>
  <c r="F2002" i="4"/>
  <c r="I2002" i="4"/>
  <c r="M2002" i="4"/>
  <c r="O2002" i="4"/>
  <c r="S2002" i="4"/>
  <c r="U2002" i="4"/>
  <c r="V2002" i="4" s="1"/>
  <c r="B2003" i="4"/>
  <c r="F2003" i="4"/>
  <c r="I2003" i="4"/>
  <c r="M2003" i="4"/>
  <c r="O2003" i="4"/>
  <c r="S2003" i="4"/>
  <c r="U2003" i="4"/>
  <c r="V2003" i="4" s="1"/>
  <c r="B2004" i="4"/>
  <c r="F2004" i="4"/>
  <c r="I2004" i="4"/>
  <c r="M2004" i="4"/>
  <c r="O2004" i="4"/>
  <c r="S2004" i="4"/>
  <c r="U2004" i="4"/>
  <c r="V2004" i="4" s="1"/>
  <c r="B2005" i="4"/>
  <c r="F2005" i="4"/>
  <c r="I2005" i="4"/>
  <c r="M2005" i="4"/>
  <c r="O2005" i="4"/>
  <c r="S2005" i="4"/>
  <c r="U2005" i="4"/>
  <c r="V2005" i="4" s="1"/>
  <c r="U998" i="4"/>
  <c r="V998" i="4" s="1"/>
  <c r="G5012" i="4"/>
  <c r="R5012" i="4" l="1"/>
  <c r="T2055" i="4"/>
  <c r="G2005" i="4"/>
  <c r="H2005" i="4" s="1"/>
  <c r="G1996" i="4"/>
  <c r="H1996" i="4" s="1"/>
  <c r="G1873" i="4"/>
  <c r="H1873" i="4" s="1"/>
  <c r="G1855" i="4"/>
  <c r="H1855" i="4" s="1"/>
  <c r="G1852" i="4"/>
  <c r="H1852" i="4" s="1"/>
  <c r="G1850" i="4"/>
  <c r="H1850" i="4" s="1"/>
  <c r="G1849" i="4"/>
  <c r="H1849" i="4" s="1"/>
  <c r="G1756" i="4"/>
  <c r="H1756" i="4" s="1"/>
  <c r="G1755" i="4"/>
  <c r="H1755" i="4" s="1"/>
  <c r="G1750" i="4"/>
  <c r="H1750" i="4" s="1"/>
  <c r="G1748" i="4"/>
  <c r="H1748" i="4" s="1"/>
  <c r="G1742" i="4"/>
  <c r="H1742" i="4" s="1"/>
  <c r="G1734" i="4"/>
  <c r="H1734" i="4" s="1"/>
  <c r="G1731" i="4"/>
  <c r="H1731" i="4" s="1"/>
  <c r="G1724" i="4"/>
  <c r="H1724" i="4" s="1"/>
  <c r="G1710" i="4"/>
  <c r="H1710" i="4" s="1"/>
  <c r="G1708" i="4"/>
  <c r="H1708" i="4" s="1"/>
  <c r="G1698" i="4"/>
  <c r="H1698" i="4" s="1"/>
  <c r="G1687" i="4"/>
  <c r="H1687" i="4" s="1"/>
  <c r="G1679" i="4"/>
  <c r="H1679" i="4" s="1"/>
  <c r="G1677" i="4"/>
  <c r="H1677" i="4" s="1"/>
  <c r="G1673" i="4"/>
  <c r="H1673" i="4" s="1"/>
  <c r="G1666" i="4"/>
  <c r="H1666" i="4" s="1"/>
  <c r="G1654" i="4"/>
  <c r="H1654" i="4" s="1"/>
  <c r="G1651" i="4"/>
  <c r="H1651" i="4" s="1"/>
  <c r="G1645" i="4"/>
  <c r="H1645" i="4" s="1"/>
  <c r="G1644" i="4"/>
  <c r="H1644" i="4" s="1"/>
  <c r="G1632" i="4"/>
  <c r="H1632" i="4" s="1"/>
  <c r="G1626" i="4"/>
  <c r="H1626" i="4" s="1"/>
  <c r="G1615" i="4"/>
  <c r="H1615" i="4" s="1"/>
  <c r="G1600" i="4"/>
  <c r="H1600" i="4" s="1"/>
  <c r="G1580" i="4"/>
  <c r="H1580" i="4" s="1"/>
  <c r="G1578" i="4"/>
  <c r="H1578" i="4" s="1"/>
  <c r="G1577" i="4"/>
  <c r="H1577" i="4" s="1"/>
  <c r="G1575" i="4"/>
  <c r="H1575" i="4" s="1"/>
  <c r="G1570" i="4"/>
  <c r="H1570" i="4" s="1"/>
  <c r="G1568" i="4"/>
  <c r="H1568" i="4" s="1"/>
  <c r="G1564" i="4"/>
  <c r="H1564" i="4" s="1"/>
  <c r="G1561" i="4"/>
  <c r="H1561" i="4" s="1"/>
  <c r="G1557" i="4"/>
  <c r="H1557" i="4" s="1"/>
  <c r="G1549" i="4"/>
  <c r="H1549" i="4" s="1"/>
  <c r="G1545" i="4"/>
  <c r="H1545" i="4" s="1"/>
  <c r="G1544" i="4"/>
  <c r="H1544" i="4" s="1"/>
  <c r="G1534" i="4"/>
  <c r="H1534" i="4" s="1"/>
  <c r="G1533" i="4"/>
  <c r="H1533" i="4" s="1"/>
  <c r="G1272" i="4"/>
  <c r="H1272" i="4" s="1"/>
  <c r="G1262" i="4"/>
  <c r="H1262" i="4" s="1"/>
  <c r="G1259" i="4"/>
  <c r="H1259" i="4" s="1"/>
  <c r="G1257" i="4"/>
  <c r="H1257" i="4" s="1"/>
  <c r="G1255" i="4"/>
  <c r="H1255" i="4" s="1"/>
  <c r="G1248" i="4"/>
  <c r="H1248" i="4" s="1"/>
  <c r="G1244" i="4"/>
  <c r="H1244" i="4" s="1"/>
  <c r="G1243" i="4"/>
  <c r="H1243" i="4" s="1"/>
  <c r="G1233" i="4"/>
  <c r="H1233" i="4" s="1"/>
  <c r="G1228" i="4"/>
  <c r="H1228" i="4" s="1"/>
  <c r="G1216" i="4"/>
  <c r="H1216" i="4" s="1"/>
  <c r="G1205" i="4"/>
  <c r="H1205" i="4" s="1"/>
  <c r="G1188" i="4"/>
  <c r="H1188" i="4" s="1"/>
  <c r="G1173" i="4"/>
  <c r="H1173" i="4" s="1"/>
  <c r="G1171" i="4"/>
  <c r="H1171" i="4" s="1"/>
  <c r="G1164" i="4"/>
  <c r="H1164" i="4" s="1"/>
  <c r="G1160" i="4"/>
  <c r="H1160" i="4" s="1"/>
  <c r="G1153" i="4"/>
  <c r="H1153" i="4" s="1"/>
  <c r="G1149" i="4"/>
  <c r="H1149" i="4" s="1"/>
  <c r="G1146" i="4"/>
  <c r="H1146" i="4" s="1"/>
  <c r="G1144" i="4"/>
  <c r="H1144" i="4" s="1"/>
  <c r="G1143" i="4"/>
  <c r="H1143" i="4" s="1"/>
  <c r="G1136" i="4"/>
  <c r="H1136" i="4" s="1"/>
  <c r="G1132" i="4"/>
  <c r="H1132" i="4" s="1"/>
  <c r="G1128" i="4"/>
  <c r="H1128" i="4" s="1"/>
  <c r="G1120" i="4"/>
  <c r="H1120" i="4" s="1"/>
  <c r="G1114" i="4"/>
  <c r="H1114" i="4" s="1"/>
  <c r="G1101" i="4"/>
  <c r="H1101" i="4" s="1"/>
  <c r="G1096" i="4"/>
  <c r="H1096" i="4" s="1"/>
  <c r="G1085" i="4"/>
  <c r="H1085" i="4" s="1"/>
  <c r="G1081" i="4"/>
  <c r="H1081" i="4" s="1"/>
  <c r="G1079" i="4"/>
  <c r="H1079" i="4" s="1"/>
  <c r="G1076" i="4"/>
  <c r="H1076" i="4" s="1"/>
  <c r="G1070" i="4"/>
  <c r="H1070" i="4" s="1"/>
  <c r="G1067" i="4"/>
  <c r="H1067" i="4" s="1"/>
  <c r="G1046" i="4"/>
  <c r="H1046" i="4" s="1"/>
  <c r="G1038" i="4"/>
  <c r="H1038" i="4" s="1"/>
  <c r="G1037" i="4"/>
  <c r="H1037" i="4" s="1"/>
  <c r="G1032" i="4"/>
  <c r="H1032" i="4" s="1"/>
  <c r="G1029" i="4"/>
  <c r="H1029" i="4" s="1"/>
  <c r="G1022" i="4"/>
  <c r="H1022" i="4" s="1"/>
  <c r="G1020" i="4"/>
  <c r="H1020" i="4" s="1"/>
  <c r="G1015" i="4"/>
  <c r="H1015" i="4" s="1"/>
  <c r="G2095" i="4"/>
  <c r="H2095" i="4" s="1"/>
  <c r="G2092" i="4"/>
  <c r="H2092" i="4" s="1"/>
  <c r="G2090" i="4"/>
  <c r="H2090" i="4" s="1"/>
  <c r="G2082" i="4"/>
  <c r="H2082" i="4" s="1"/>
  <c r="G2081" i="4"/>
  <c r="H2081" i="4" s="1"/>
  <c r="G2078" i="4"/>
  <c r="H2078" i="4" s="1"/>
  <c r="G2076" i="4"/>
  <c r="H2076" i="4" s="1"/>
  <c r="G2070" i="4"/>
  <c r="H2070" i="4" s="1"/>
  <c r="G2069" i="4"/>
  <c r="H2069" i="4" s="1"/>
  <c r="G2068" i="4"/>
  <c r="H2068" i="4" s="1"/>
  <c r="G2064" i="4"/>
  <c r="H2064" i="4" s="1"/>
  <c r="G2062" i="4"/>
  <c r="H2062" i="4" s="1"/>
  <c r="G2060" i="4"/>
  <c r="H2060" i="4" s="1"/>
  <c r="G2055" i="4"/>
  <c r="H2055" i="4" s="1"/>
  <c r="G2052" i="4"/>
  <c r="H2052" i="4" s="1"/>
  <c r="G2048" i="4"/>
  <c r="H2048" i="4" s="1"/>
  <c r="G2043" i="4"/>
  <c r="H2043" i="4" s="1"/>
  <c r="G2040" i="4"/>
  <c r="H2040" i="4" s="1"/>
  <c r="G2038" i="4"/>
  <c r="H2038" i="4" s="1"/>
  <c r="G2034" i="4"/>
  <c r="H2034" i="4" s="1"/>
  <c r="G2032" i="4"/>
  <c r="H2032" i="4" s="1"/>
  <c r="G2026" i="4"/>
  <c r="H2026" i="4" s="1"/>
  <c r="G2023" i="4"/>
  <c r="H2023" i="4" s="1"/>
  <c r="G2021" i="4"/>
  <c r="H2021" i="4" s="1"/>
  <c r="G2015" i="4"/>
  <c r="H2015" i="4" s="1"/>
  <c r="G2011" i="4"/>
  <c r="H2011" i="4" s="1"/>
  <c r="G2009" i="4"/>
  <c r="H2009" i="4" s="1"/>
  <c r="G5003" i="4"/>
  <c r="H5003" i="4" s="1"/>
  <c r="G4995" i="4"/>
  <c r="H4995" i="4" s="1"/>
  <c r="G4992" i="4"/>
  <c r="H4992" i="4" s="1"/>
  <c r="G4989" i="4"/>
  <c r="H4989" i="4" s="1"/>
  <c r="G4985" i="4"/>
  <c r="H4985" i="4" s="1"/>
  <c r="G4981" i="4"/>
  <c r="H4981" i="4" s="1"/>
  <c r="G4979" i="4"/>
  <c r="H4979" i="4" s="1"/>
  <c r="G4977" i="4"/>
  <c r="H4977" i="4" s="1"/>
  <c r="G4974" i="4"/>
  <c r="H4974" i="4" s="1"/>
  <c r="G4972" i="4"/>
  <c r="H4972" i="4" s="1"/>
  <c r="G4971" i="4"/>
  <c r="H4971" i="4" s="1"/>
  <c r="G4968" i="4"/>
  <c r="H4968" i="4" s="1"/>
  <c r="G4963" i="4"/>
  <c r="H4963" i="4" s="1"/>
  <c r="G4959" i="4"/>
  <c r="H4959" i="4" s="1"/>
  <c r="G4954" i="4"/>
  <c r="H4954" i="4" s="1"/>
  <c r="G4951" i="4"/>
  <c r="H4951" i="4" s="1"/>
  <c r="G4949" i="4"/>
  <c r="H4949" i="4" s="1"/>
  <c r="G4946" i="4"/>
  <c r="H4946" i="4" s="1"/>
  <c r="G4943" i="4"/>
  <c r="H4943" i="4" s="1"/>
  <c r="G4939" i="4"/>
  <c r="H4939" i="4" s="1"/>
  <c r="G4938" i="4"/>
  <c r="H4938" i="4" s="1"/>
  <c r="G4934" i="4"/>
  <c r="H4934" i="4" s="1"/>
  <c r="G4932" i="4"/>
  <c r="H4932" i="4" s="1"/>
  <c r="G4929" i="4"/>
  <c r="H4929" i="4" s="1"/>
  <c r="G4925" i="4"/>
  <c r="H4925" i="4" s="1"/>
  <c r="G4919" i="4"/>
  <c r="H4919" i="4" s="1"/>
  <c r="G4917" i="4"/>
  <c r="H4917" i="4" s="1"/>
  <c r="G4916" i="4"/>
  <c r="H4916" i="4" s="1"/>
  <c r="G4914" i="4"/>
  <c r="H4914" i="4" s="1"/>
  <c r="G4913" i="4"/>
  <c r="H4913" i="4" s="1"/>
  <c r="G2004" i="4"/>
  <c r="H2004" i="4" s="1"/>
  <c r="G2003" i="4"/>
  <c r="H2003" i="4" s="1"/>
  <c r="G1997" i="4"/>
  <c r="H1997" i="4" s="1"/>
  <c r="G1995" i="4"/>
  <c r="H1995" i="4" s="1"/>
  <c r="G1874" i="4"/>
  <c r="H1874" i="4" s="1"/>
  <c r="G1871" i="4"/>
  <c r="H1871" i="4" s="1"/>
  <c r="G1866" i="4"/>
  <c r="H1866" i="4" s="1"/>
  <c r="G1858" i="4"/>
  <c r="H1858" i="4" s="1"/>
  <c r="G1856" i="4"/>
  <c r="H1856" i="4" s="1"/>
  <c r="G1851" i="4"/>
  <c r="H1851" i="4" s="1"/>
  <c r="G1758" i="4"/>
  <c r="H1758" i="4" s="1"/>
  <c r="G1747" i="4"/>
  <c r="H1747" i="4" s="1"/>
  <c r="G1741" i="4"/>
  <c r="H1741" i="4" s="1"/>
  <c r="G1739" i="4"/>
  <c r="H1739" i="4" s="1"/>
  <c r="G1732" i="4"/>
  <c r="H1732" i="4" s="1"/>
  <c r="G1723" i="4"/>
  <c r="H1723" i="4" s="1"/>
  <c r="G1717" i="4"/>
  <c r="H1717" i="4" s="1"/>
  <c r="G1715" i="4"/>
  <c r="H1715" i="4" s="1"/>
  <c r="G1711" i="4"/>
  <c r="H1711" i="4" s="1"/>
  <c r="G1709" i="4"/>
  <c r="H1709" i="4" s="1"/>
  <c r="G1702" i="4"/>
  <c r="H1702" i="4" s="1"/>
  <c r="G1701" i="4"/>
  <c r="H1701" i="4" s="1"/>
  <c r="G1700" i="4"/>
  <c r="H1700" i="4" s="1"/>
  <c r="G1699" i="4"/>
  <c r="H1699" i="4" s="1"/>
  <c r="G1697" i="4"/>
  <c r="H1697" i="4" s="1"/>
  <c r="G1690" i="4"/>
  <c r="H1690" i="4" s="1"/>
  <c r="G1689" i="4"/>
  <c r="H1689" i="4" s="1"/>
  <c r="G1680" i="4"/>
  <c r="H1680" i="4" s="1"/>
  <c r="G1676" i="4"/>
  <c r="H1676" i="4" s="1"/>
  <c r="G1674" i="4"/>
  <c r="H1674" i="4" s="1"/>
  <c r="G1665" i="4"/>
  <c r="H1665" i="4" s="1"/>
  <c r="G1663" i="4"/>
  <c r="H1663" i="4" s="1"/>
  <c r="G1662" i="4"/>
  <c r="H1662" i="4" s="1"/>
  <c r="G1653" i="4"/>
  <c r="H1653" i="4" s="1"/>
  <c r="G1642" i="4"/>
  <c r="H1642" i="4" s="1"/>
  <c r="G1641" i="4"/>
  <c r="H1641" i="4" s="1"/>
  <c r="G1634" i="4"/>
  <c r="H1634" i="4" s="1"/>
  <c r="G1631" i="4"/>
  <c r="H1631" i="4" s="1"/>
  <c r="G1628" i="4"/>
  <c r="H1628" i="4" s="1"/>
  <c r="G1627" i="4"/>
  <c r="H1627" i="4" s="1"/>
  <c r="G1625" i="4"/>
  <c r="H1625" i="4" s="1"/>
  <c r="G1623" i="4"/>
  <c r="H1623" i="4" s="1"/>
  <c r="G1622" i="4"/>
  <c r="H1622" i="4" s="1"/>
  <c r="G1621" i="4"/>
  <c r="H1621" i="4" s="1"/>
  <c r="G1614" i="4"/>
  <c r="H1614" i="4" s="1"/>
  <c r="G1602" i="4"/>
  <c r="H1602" i="4" s="1"/>
  <c r="G1599" i="4"/>
  <c r="H1599" i="4" s="1"/>
  <c r="G1590" i="4"/>
  <c r="H1590" i="4" s="1"/>
  <c r="G1587" i="4"/>
  <c r="H1587" i="4" s="1"/>
  <c r="G1581" i="4"/>
  <c r="H1581" i="4" s="1"/>
  <c r="G1579" i="4"/>
  <c r="H1579" i="4" s="1"/>
  <c r="G1569" i="4"/>
  <c r="H1569" i="4" s="1"/>
  <c r="G1562" i="4"/>
  <c r="H1562" i="4" s="1"/>
  <c r="G1560" i="4"/>
  <c r="H1560" i="4" s="1"/>
  <c r="G1559" i="4"/>
  <c r="H1559" i="4" s="1"/>
  <c r="G1555" i="4"/>
  <c r="H1555" i="4" s="1"/>
  <c r="G1548" i="4"/>
  <c r="H1548" i="4" s="1"/>
  <c r="G1547" i="4"/>
  <c r="H1547" i="4" s="1"/>
  <c r="G1542" i="4"/>
  <c r="H1542" i="4" s="1"/>
  <c r="G1273" i="4"/>
  <c r="H1273" i="4" s="1"/>
  <c r="G1271" i="4"/>
  <c r="H1271" i="4" s="1"/>
  <c r="G1261" i="4"/>
  <c r="H1261" i="4" s="1"/>
  <c r="G1258" i="4"/>
  <c r="H1258" i="4" s="1"/>
  <c r="G1256" i="4"/>
  <c r="H1256" i="4" s="1"/>
  <c r="G1245" i="4"/>
  <c r="H1245" i="4" s="1"/>
  <c r="G1242" i="4"/>
  <c r="H1242" i="4" s="1"/>
  <c r="G1240" i="4"/>
  <c r="H1240" i="4" s="1"/>
  <c r="G1234" i="4"/>
  <c r="H1234" i="4" s="1"/>
  <c r="G1232" i="4"/>
  <c r="H1232" i="4" s="1"/>
  <c r="G1230" i="4"/>
  <c r="H1230" i="4" s="1"/>
  <c r="G1226" i="4"/>
  <c r="H1226" i="4" s="1"/>
  <c r="G1218" i="4"/>
  <c r="H1218" i="4" s="1"/>
  <c r="G1215" i="4"/>
  <c r="H1215" i="4" s="1"/>
  <c r="G1204" i="4"/>
  <c r="H1204" i="4" s="1"/>
  <c r="G1189" i="4"/>
  <c r="H1189" i="4" s="1"/>
  <c r="G1187" i="4"/>
  <c r="H1187" i="4" s="1"/>
  <c r="G1174" i="4"/>
  <c r="H1174" i="4" s="1"/>
  <c r="G1172" i="4"/>
  <c r="H1172" i="4" s="1"/>
  <c r="G1165" i="4"/>
  <c r="H1165" i="4" s="1"/>
  <c r="G1163" i="4"/>
  <c r="H1163" i="4" s="1"/>
  <c r="G1161" i="4"/>
  <c r="H1161" i="4" s="1"/>
  <c r="G1159" i="4"/>
  <c r="H1159" i="4" s="1"/>
  <c r="G1154" i="4"/>
  <c r="H1154" i="4" s="1"/>
  <c r="G1152" i="4"/>
  <c r="H1152" i="4" s="1"/>
  <c r="G1151" i="4"/>
  <c r="H1151" i="4" s="1"/>
  <c r="G1148" i="4"/>
  <c r="H1148" i="4" s="1"/>
  <c r="G1145" i="4"/>
  <c r="H1145" i="4" s="1"/>
  <c r="G1138" i="4"/>
  <c r="H1138" i="4" s="1"/>
  <c r="G1137" i="4"/>
  <c r="H1137" i="4" s="1"/>
  <c r="G1134" i="4"/>
  <c r="H1134" i="4" s="1"/>
  <c r="G1133" i="4"/>
  <c r="H1133" i="4" s="1"/>
  <c r="G1130" i="4"/>
  <c r="H1130" i="4" s="1"/>
  <c r="G1129" i="4"/>
  <c r="H1129" i="4" s="1"/>
  <c r="G1122" i="4"/>
  <c r="H1122" i="4" s="1"/>
  <c r="G1121" i="4"/>
  <c r="H1121" i="4" s="1"/>
  <c r="G1118" i="4"/>
  <c r="H1118" i="4" s="1"/>
  <c r="G1116" i="4"/>
  <c r="H1116" i="4" s="1"/>
  <c r="G1113" i="4"/>
  <c r="H1113" i="4" s="1"/>
  <c r="G1111" i="4"/>
  <c r="H1111" i="4" s="1"/>
  <c r="G1102" i="4"/>
  <c r="H1102" i="4" s="1"/>
  <c r="G1100" i="4"/>
  <c r="H1100" i="4" s="1"/>
  <c r="G1099" i="4"/>
  <c r="H1099" i="4" s="1"/>
  <c r="G1097" i="4"/>
  <c r="H1097" i="4" s="1"/>
  <c r="G1086" i="4"/>
  <c r="H1086" i="4" s="1"/>
  <c r="G1083" i="4"/>
  <c r="H1083" i="4" s="1"/>
  <c r="G1080" i="4"/>
  <c r="H1080" i="4" s="1"/>
  <c r="G1075" i="4"/>
  <c r="H1075" i="4" s="1"/>
  <c r="G1069" i="4"/>
  <c r="H1069" i="4" s="1"/>
  <c r="G1065" i="4"/>
  <c r="H1065" i="4" s="1"/>
  <c r="G1064" i="4"/>
  <c r="H1064" i="4" s="1"/>
  <c r="G1063" i="4"/>
  <c r="H1063" i="4" s="1"/>
  <c r="G1062" i="4"/>
  <c r="H1062" i="4" s="1"/>
  <c r="G1061" i="4"/>
  <c r="H1061" i="4" s="1"/>
  <c r="G1044" i="4"/>
  <c r="H1044" i="4" s="1"/>
  <c r="G1036" i="4"/>
  <c r="H1036" i="4" s="1"/>
  <c r="G1035" i="4"/>
  <c r="H1035" i="4" s="1"/>
  <c r="G1034" i="4"/>
  <c r="H1034" i="4" s="1"/>
  <c r="G1031" i="4"/>
  <c r="H1031" i="4" s="1"/>
  <c r="G1019" i="4"/>
  <c r="H1019" i="4" s="1"/>
  <c r="G1018" i="4"/>
  <c r="H1018" i="4" s="1"/>
  <c r="G2094" i="4"/>
  <c r="H2094" i="4" s="1"/>
  <c r="G2091" i="4"/>
  <c r="H2091" i="4" s="1"/>
  <c r="G2088" i="4"/>
  <c r="H2088" i="4" s="1"/>
  <c r="G2087" i="4"/>
  <c r="H2087" i="4" s="1"/>
  <c r="G2085" i="4"/>
  <c r="H2085" i="4" s="1"/>
  <c r="G2083" i="4"/>
  <c r="H2083" i="4" s="1"/>
  <c r="G2079" i="4"/>
  <c r="H2079" i="4" s="1"/>
  <c r="G2074" i="4"/>
  <c r="H2074" i="4" s="1"/>
  <c r="G2073" i="4"/>
  <c r="H2073" i="4" s="1"/>
  <c r="G2072" i="4"/>
  <c r="H2072" i="4" s="1"/>
  <c r="G2067" i="4"/>
  <c r="H2067" i="4" s="1"/>
  <c r="G2066" i="4"/>
  <c r="H2066" i="4" s="1"/>
  <c r="G2063" i="4"/>
  <c r="H2063" i="4" s="1"/>
  <c r="G2061" i="4"/>
  <c r="H2061" i="4" s="1"/>
  <c r="G2058" i="4"/>
  <c r="H2058" i="4" s="1"/>
  <c r="G2056" i="4"/>
  <c r="H2056" i="4" s="1"/>
  <c r="G2054" i="4"/>
  <c r="H2054" i="4" s="1"/>
  <c r="G2053" i="4"/>
  <c r="H2053" i="4" s="1"/>
  <c r="G2050" i="4"/>
  <c r="H2050" i="4" s="1"/>
  <c r="G2049" i="4"/>
  <c r="H2049" i="4" s="1"/>
  <c r="G2047" i="4"/>
  <c r="H2047" i="4" s="1"/>
  <c r="G2046" i="4"/>
  <c r="H2046" i="4" s="1"/>
  <c r="G2044" i="4"/>
  <c r="H2044" i="4" s="1"/>
  <c r="G2041" i="4"/>
  <c r="H2041" i="4" s="1"/>
  <c r="G2039" i="4"/>
  <c r="H2039" i="4" s="1"/>
  <c r="G2037" i="4"/>
  <c r="H2037" i="4" s="1"/>
  <c r="G2035" i="4"/>
  <c r="H2035" i="4" s="1"/>
  <c r="G2033" i="4"/>
  <c r="H2033" i="4" s="1"/>
  <c r="G2031" i="4"/>
  <c r="H2031" i="4" s="1"/>
  <c r="G2029" i="4"/>
  <c r="H2029" i="4" s="1"/>
  <c r="G2028" i="4"/>
  <c r="H2028" i="4" s="1"/>
  <c r="G2024" i="4"/>
  <c r="H2024" i="4" s="1"/>
  <c r="G2022" i="4"/>
  <c r="H2022" i="4" s="1"/>
  <c r="G2020" i="4"/>
  <c r="H2020" i="4" s="1"/>
  <c r="G2018" i="4"/>
  <c r="H2018" i="4" s="1"/>
  <c r="G2016" i="4"/>
  <c r="H2016" i="4" s="1"/>
  <c r="G2014" i="4"/>
  <c r="H2014" i="4" s="1"/>
  <c r="G2013" i="4"/>
  <c r="H2013" i="4" s="1"/>
  <c r="G2010" i="4"/>
  <c r="H2010" i="4" s="1"/>
  <c r="G2008" i="4"/>
  <c r="H2008" i="4" s="1"/>
  <c r="G2007" i="4"/>
  <c r="H2007" i="4" s="1"/>
  <c r="G2006" i="4"/>
  <c r="H2006" i="4" s="1"/>
  <c r="G5004" i="4"/>
  <c r="H5004" i="4" s="1"/>
  <c r="G5002" i="4"/>
  <c r="H5002" i="4" s="1"/>
  <c r="G5001" i="4"/>
  <c r="H5001" i="4" s="1"/>
  <c r="G4999" i="4"/>
  <c r="H4999" i="4" s="1"/>
  <c r="G4998" i="4"/>
  <c r="H4998" i="4" s="1"/>
  <c r="G4997" i="4"/>
  <c r="H4997" i="4" s="1"/>
  <c r="G4996" i="4"/>
  <c r="H4996" i="4" s="1"/>
  <c r="G4993" i="4"/>
  <c r="H4993" i="4" s="1"/>
  <c r="G4991" i="4"/>
  <c r="H4991" i="4" s="1"/>
  <c r="G4988" i="4"/>
  <c r="H4988" i="4" s="1"/>
  <c r="G4983" i="4"/>
  <c r="H4983" i="4" s="1"/>
  <c r="G4980" i="4"/>
  <c r="H4980" i="4" s="1"/>
  <c r="G4978" i="4"/>
  <c r="H4978" i="4" s="1"/>
  <c r="G4976" i="4"/>
  <c r="H4976" i="4" s="1"/>
  <c r="G4975" i="4"/>
  <c r="H4975" i="4" s="1"/>
  <c r="G4973" i="4"/>
  <c r="H4973" i="4" s="1"/>
  <c r="G4970" i="4"/>
  <c r="H4970" i="4" s="1"/>
  <c r="G4969" i="4"/>
  <c r="H4969" i="4" s="1"/>
  <c r="G4967" i="4"/>
  <c r="H4967" i="4" s="1"/>
  <c r="G4966" i="4"/>
  <c r="H4966" i="4" s="1"/>
  <c r="G4965" i="4"/>
  <c r="H4965" i="4" s="1"/>
  <c r="G4964" i="4"/>
  <c r="H4964" i="4" s="1"/>
  <c r="G4962" i="4"/>
  <c r="H4962" i="4" s="1"/>
  <c r="G4961" i="4"/>
  <c r="H4961" i="4" s="1"/>
  <c r="G4960" i="4"/>
  <c r="H4960" i="4" s="1"/>
  <c r="G4958" i="4"/>
  <c r="H4958" i="4" s="1"/>
  <c r="G4956" i="4"/>
  <c r="H4956" i="4" s="1"/>
  <c r="G4952" i="4"/>
  <c r="H4952" i="4" s="1"/>
  <c r="G4950" i="4"/>
  <c r="H4950" i="4" s="1"/>
  <c r="G4947" i="4"/>
  <c r="H4947" i="4" s="1"/>
  <c r="G4944" i="4"/>
  <c r="H4944" i="4" s="1"/>
  <c r="G4942" i="4"/>
  <c r="H4942" i="4" s="1"/>
  <c r="G4935" i="4"/>
  <c r="H4935" i="4" s="1"/>
  <c r="G4933" i="4"/>
  <c r="H4933" i="4" s="1"/>
  <c r="G4931" i="4"/>
  <c r="H4931" i="4" s="1"/>
  <c r="G4928" i="4"/>
  <c r="H4928" i="4" s="1"/>
  <c r="G4926" i="4"/>
  <c r="H4926" i="4" s="1"/>
  <c r="G4922" i="4"/>
  <c r="H4922" i="4" s="1"/>
  <c r="G4921" i="4"/>
  <c r="H4921" i="4" s="1"/>
  <c r="G1998" i="4"/>
  <c r="H1998" i="4" s="1"/>
  <c r="G1990" i="4"/>
  <c r="H1990" i="4" s="1"/>
  <c r="G1989" i="4"/>
  <c r="H1989" i="4" s="1"/>
  <c r="G1872" i="4"/>
  <c r="H1872" i="4" s="1"/>
  <c r="G1865" i="4"/>
  <c r="H1865" i="4" s="1"/>
  <c r="G1857" i="4"/>
  <c r="H1857" i="4" s="1"/>
  <c r="G1757" i="4"/>
  <c r="H1757" i="4" s="1"/>
  <c r="G1749" i="4"/>
  <c r="H1749" i="4" s="1"/>
  <c r="G1740" i="4"/>
  <c r="H1740" i="4" s="1"/>
  <c r="G1733" i="4"/>
  <c r="H1733" i="4" s="1"/>
  <c r="G1725" i="4"/>
  <c r="H1725" i="4" s="1"/>
  <c r="G1718" i="4"/>
  <c r="H1718" i="4" s="1"/>
  <c r="G1716" i="4"/>
  <c r="H1716" i="4" s="1"/>
  <c r="G1712" i="4"/>
  <c r="H1712" i="4" s="1"/>
  <c r="G1707" i="4"/>
  <c r="H1707" i="4" s="1"/>
  <c r="G1688" i="4"/>
  <c r="H1688" i="4" s="1"/>
  <c r="G1678" i="4"/>
  <c r="H1678" i="4" s="1"/>
  <c r="G1675" i="4"/>
  <c r="H1675" i="4" s="1"/>
  <c r="G1664" i="4"/>
  <c r="H1664" i="4" s="1"/>
  <c r="G1661" i="4"/>
  <c r="H1661" i="4" s="1"/>
  <c r="G1652" i="4"/>
  <c r="H1652" i="4" s="1"/>
  <c r="G1646" i="4"/>
  <c r="H1646" i="4" s="1"/>
  <c r="G1643" i="4"/>
  <c r="H1643" i="4" s="1"/>
  <c r="G1633" i="4"/>
  <c r="H1633" i="4" s="1"/>
  <c r="G1624" i="4"/>
  <c r="H1624" i="4" s="1"/>
  <c r="G1616" i="4"/>
  <c r="H1616" i="4" s="1"/>
  <c r="G1601" i="4"/>
  <c r="H1601" i="4" s="1"/>
  <c r="G1589" i="4"/>
  <c r="H1589" i="4" s="1"/>
  <c r="G1588" i="4"/>
  <c r="H1588" i="4" s="1"/>
  <c r="G1582" i="4"/>
  <c r="H1582" i="4" s="1"/>
  <c r="G1576" i="4"/>
  <c r="H1576" i="4" s="1"/>
  <c r="G1567" i="4"/>
  <c r="H1567" i="4" s="1"/>
  <c r="G1563" i="4"/>
  <c r="H1563" i="4" s="1"/>
  <c r="G1558" i="4"/>
  <c r="H1558" i="4" s="1"/>
  <c r="G1556" i="4"/>
  <c r="H1556" i="4" s="1"/>
  <c r="G1550" i="4"/>
  <c r="H1550" i="4" s="1"/>
  <c r="G1546" i="4"/>
  <c r="H1546" i="4" s="1"/>
  <c r="G1543" i="4"/>
  <c r="H1543" i="4" s="1"/>
  <c r="G1260" i="4"/>
  <c r="H1260" i="4" s="1"/>
  <c r="G1247" i="4"/>
  <c r="H1247" i="4" s="1"/>
  <c r="G1246" i="4"/>
  <c r="H1246" i="4" s="1"/>
  <c r="G1241" i="4"/>
  <c r="H1241" i="4" s="1"/>
  <c r="G1239" i="4"/>
  <c r="H1239" i="4" s="1"/>
  <c r="G1231" i="4"/>
  <c r="H1231" i="4" s="1"/>
  <c r="G1229" i="4"/>
  <c r="H1229" i="4" s="1"/>
  <c r="G1227" i="4"/>
  <c r="H1227" i="4" s="1"/>
  <c r="G1225" i="4"/>
  <c r="H1225" i="4" s="1"/>
  <c r="G1217" i="4"/>
  <c r="H1217" i="4" s="1"/>
  <c r="G1206" i="4"/>
  <c r="H1206" i="4" s="1"/>
  <c r="G1203" i="4"/>
  <c r="H1203" i="4" s="1"/>
  <c r="G1190" i="4"/>
  <c r="H1190" i="4" s="1"/>
  <c r="G1166" i="4"/>
  <c r="H1166" i="4" s="1"/>
  <c r="G1162" i="4"/>
  <c r="H1162" i="4" s="1"/>
  <c r="G1150" i="4"/>
  <c r="H1150" i="4" s="1"/>
  <c r="G1147" i="4"/>
  <c r="H1147" i="4" s="1"/>
  <c r="G1135" i="4"/>
  <c r="H1135" i="4" s="1"/>
  <c r="G1131" i="4"/>
  <c r="H1131" i="4" s="1"/>
  <c r="G1127" i="4"/>
  <c r="H1127" i="4" s="1"/>
  <c r="G1119" i="4"/>
  <c r="H1119" i="4" s="1"/>
  <c r="G1117" i="4"/>
  <c r="H1117" i="4" s="1"/>
  <c r="G1115" i="4"/>
  <c r="H1115" i="4" s="1"/>
  <c r="G1112" i="4"/>
  <c r="H1112" i="4" s="1"/>
  <c r="G1098" i="4"/>
  <c r="H1098" i="4" s="1"/>
  <c r="G1095" i="4"/>
  <c r="H1095" i="4" s="1"/>
  <c r="G1084" i="4"/>
  <c r="H1084" i="4" s="1"/>
  <c r="G1082" i="4"/>
  <c r="H1082" i="4" s="1"/>
  <c r="G1078" i="4"/>
  <c r="H1078" i="4" s="1"/>
  <c r="G1077" i="4"/>
  <c r="H1077" i="4" s="1"/>
  <c r="G1068" i="4"/>
  <c r="H1068" i="4" s="1"/>
  <c r="G1066" i="4"/>
  <c r="H1066" i="4" s="1"/>
  <c r="G1060" i="4"/>
  <c r="H1060" i="4" s="1"/>
  <c r="G1059" i="4"/>
  <c r="H1059" i="4" s="1"/>
  <c r="G1045" i="4"/>
  <c r="H1045" i="4" s="1"/>
  <c r="G1043" i="4"/>
  <c r="H1043" i="4" s="1"/>
  <c r="G1033" i="4"/>
  <c r="H1033" i="4" s="1"/>
  <c r="G1030" i="4"/>
  <c r="H1030" i="4" s="1"/>
  <c r="G1021" i="4"/>
  <c r="H1021" i="4" s="1"/>
  <c r="G1017" i="4"/>
  <c r="H1017" i="4" s="1"/>
  <c r="G1016" i="4"/>
  <c r="H1016" i="4" s="1"/>
  <c r="G2096" i="4"/>
  <c r="H2096" i="4" s="1"/>
  <c r="G2093" i="4"/>
  <c r="H2093" i="4" s="1"/>
  <c r="G2089" i="4"/>
  <c r="H2089" i="4" s="1"/>
  <c r="G2086" i="4"/>
  <c r="H2086" i="4" s="1"/>
  <c r="G2084" i="4"/>
  <c r="H2084" i="4" s="1"/>
  <c r="G2080" i="4"/>
  <c r="H2080" i="4" s="1"/>
  <c r="G2077" i="4"/>
  <c r="H2077" i="4" s="1"/>
  <c r="G2075" i="4"/>
  <c r="H2075" i="4" s="1"/>
  <c r="G2071" i="4"/>
  <c r="H2071" i="4" s="1"/>
  <c r="G2065" i="4"/>
  <c r="H2065" i="4" s="1"/>
  <c r="G2059" i="4"/>
  <c r="H2059" i="4" s="1"/>
  <c r="G2057" i="4"/>
  <c r="H2057" i="4" s="1"/>
  <c r="G2051" i="4"/>
  <c r="H2051" i="4" s="1"/>
  <c r="G2045" i="4"/>
  <c r="H2045" i="4" s="1"/>
  <c r="G2042" i="4"/>
  <c r="H2042" i="4" s="1"/>
  <c r="G2036" i="4"/>
  <c r="H2036" i="4" s="1"/>
  <c r="G2030" i="4"/>
  <c r="H2030" i="4" s="1"/>
  <c r="G2027" i="4"/>
  <c r="H2027" i="4" s="1"/>
  <c r="G2025" i="4"/>
  <c r="H2025" i="4" s="1"/>
  <c r="G2019" i="4"/>
  <c r="H2019" i="4" s="1"/>
  <c r="G2017" i="4"/>
  <c r="H2017" i="4" s="1"/>
  <c r="G2012" i="4"/>
  <c r="H2012" i="4" s="1"/>
  <c r="G5005" i="4"/>
  <c r="H5005" i="4" s="1"/>
  <c r="G5000" i="4"/>
  <c r="H5000" i="4" s="1"/>
  <c r="G4994" i="4"/>
  <c r="H4994" i="4" s="1"/>
  <c r="G4990" i="4"/>
  <c r="H4990" i="4" s="1"/>
  <c r="G4987" i="4"/>
  <c r="H4987" i="4" s="1"/>
  <c r="G4986" i="4"/>
  <c r="H4986" i="4" s="1"/>
  <c r="G4984" i="4"/>
  <c r="H4984" i="4" s="1"/>
  <c r="G4982" i="4"/>
  <c r="H4982" i="4" s="1"/>
  <c r="G4957" i="4"/>
  <c r="H4957" i="4" s="1"/>
  <c r="G4955" i="4"/>
  <c r="H4955" i="4" s="1"/>
  <c r="G4953" i="4"/>
  <c r="H4953" i="4" s="1"/>
  <c r="G4948" i="4"/>
  <c r="H4948" i="4" s="1"/>
  <c r="G4945" i="4"/>
  <c r="H4945" i="4" s="1"/>
  <c r="G4941" i="4"/>
  <c r="H4941" i="4" s="1"/>
  <c r="G4940" i="4"/>
  <c r="H4940" i="4" s="1"/>
  <c r="G4937" i="4"/>
  <c r="H4937" i="4" s="1"/>
  <c r="G4936" i="4"/>
  <c r="H4936" i="4" s="1"/>
  <c r="G4930" i="4"/>
  <c r="H4930" i="4" s="1"/>
  <c r="G4927" i="4"/>
  <c r="H4927" i="4" s="1"/>
  <c r="G4924" i="4"/>
  <c r="H4924" i="4" s="1"/>
  <c r="G4923" i="4"/>
  <c r="H4923" i="4" s="1"/>
  <c r="G4920" i="4"/>
  <c r="H4920" i="4" s="1"/>
  <c r="G4918" i="4"/>
  <c r="H4918" i="4" s="1"/>
  <c r="G4915" i="4"/>
  <c r="H4915" i="4" s="1"/>
  <c r="G4912" i="4"/>
  <c r="H4912" i="4" s="1"/>
  <c r="G1411" i="4"/>
  <c r="H1411" i="4" s="1"/>
  <c r="G4909" i="4"/>
  <c r="H4909" i="4" s="1"/>
  <c r="G4907" i="4"/>
  <c r="H4907" i="4" s="1"/>
  <c r="G4902" i="4"/>
  <c r="H4902" i="4" s="1"/>
  <c r="G4899" i="4"/>
  <c r="H4899" i="4" s="1"/>
  <c r="G4895" i="4"/>
  <c r="H4895" i="4" s="1"/>
  <c r="G4888" i="4"/>
  <c r="H4888" i="4" s="1"/>
  <c r="G4884" i="4"/>
  <c r="H4884" i="4" s="1"/>
  <c r="G4879" i="4"/>
  <c r="H4879" i="4" s="1"/>
  <c r="G4874" i="4"/>
  <c r="H4874" i="4" s="1"/>
  <c r="G4871" i="4"/>
  <c r="H4871" i="4" s="1"/>
  <c r="G4869" i="4"/>
  <c r="H4869" i="4" s="1"/>
  <c r="G4866" i="4"/>
  <c r="H4866" i="4" s="1"/>
  <c r="G4863" i="4"/>
  <c r="H4863" i="4" s="1"/>
  <c r="G4859" i="4"/>
  <c r="H4859" i="4" s="1"/>
  <c r="G4856" i="4"/>
  <c r="H4856" i="4" s="1"/>
  <c r="G4854" i="4"/>
  <c r="H4854" i="4" s="1"/>
  <c r="G4849" i="4"/>
  <c r="H4849" i="4" s="1"/>
  <c r="G4846" i="4"/>
  <c r="H4846" i="4" s="1"/>
  <c r="G4844" i="4"/>
  <c r="H4844" i="4" s="1"/>
  <c r="G4842" i="4"/>
  <c r="H4842" i="4" s="1"/>
  <c r="G4837" i="4"/>
  <c r="H4837" i="4" s="1"/>
  <c r="G4830" i="4"/>
  <c r="H4830" i="4" s="1"/>
  <c r="G4827" i="4"/>
  <c r="H4827" i="4" s="1"/>
  <c r="G4822" i="4"/>
  <c r="H4822" i="4" s="1"/>
  <c r="G4819" i="4"/>
  <c r="H4819" i="4" s="1"/>
  <c r="G4815" i="4"/>
  <c r="H4815" i="4" s="1"/>
  <c r="G4811" i="4"/>
  <c r="H4811" i="4" s="1"/>
  <c r="G4808" i="4"/>
  <c r="H4808" i="4" s="1"/>
  <c r="G4807" i="4"/>
  <c r="H4807" i="4" s="1"/>
  <c r="G4803" i="4"/>
  <c r="H4803" i="4" s="1"/>
  <c r="G4800" i="4"/>
  <c r="H4800" i="4" s="1"/>
  <c r="G4796" i="4"/>
  <c r="H4796" i="4" s="1"/>
  <c r="G4793" i="4"/>
  <c r="H4793" i="4" s="1"/>
  <c r="G4792" i="4"/>
  <c r="H4792" i="4" s="1"/>
  <c r="G4787" i="4"/>
  <c r="H4787" i="4" s="1"/>
  <c r="G4782" i="4"/>
  <c r="H4782" i="4" s="1"/>
  <c r="G4777" i="4"/>
  <c r="H4777" i="4" s="1"/>
  <c r="G4774" i="4"/>
  <c r="H4774" i="4" s="1"/>
  <c r="G4771" i="4"/>
  <c r="H4771" i="4" s="1"/>
  <c r="G4768" i="4"/>
  <c r="H4768" i="4" s="1"/>
  <c r="G4766" i="4"/>
  <c r="H4766" i="4" s="1"/>
  <c r="G4760" i="4"/>
  <c r="H4760" i="4" s="1"/>
  <c r="G4757" i="4"/>
  <c r="H4757" i="4" s="1"/>
  <c r="G4756" i="4"/>
  <c r="H4756" i="4" s="1"/>
  <c r="G4751" i="4"/>
  <c r="H4751" i="4" s="1"/>
  <c r="G4743" i="4"/>
  <c r="H4743" i="4" s="1"/>
  <c r="G4740" i="4"/>
  <c r="H4740" i="4" s="1"/>
  <c r="G4736" i="4"/>
  <c r="H4736" i="4" s="1"/>
  <c r="G4733" i="4"/>
  <c r="H4733" i="4" s="1"/>
  <c r="G4731" i="4"/>
  <c r="H4731" i="4" s="1"/>
  <c r="G4728" i="4"/>
  <c r="H4728" i="4" s="1"/>
  <c r="G4726" i="4"/>
  <c r="H4726" i="4" s="1"/>
  <c r="G4724" i="4"/>
  <c r="H4724" i="4" s="1"/>
  <c r="G4722" i="4"/>
  <c r="H4722" i="4" s="1"/>
  <c r="G4719" i="4"/>
  <c r="H4719" i="4" s="1"/>
  <c r="G4717" i="4"/>
  <c r="H4717" i="4" s="1"/>
  <c r="G4712" i="4"/>
  <c r="H4712" i="4" s="1"/>
  <c r="G4710" i="4"/>
  <c r="H4710" i="4" s="1"/>
  <c r="G4708" i="4"/>
  <c r="H4708" i="4" s="1"/>
  <c r="G4706" i="4"/>
  <c r="H4706" i="4" s="1"/>
  <c r="G4703" i="4"/>
  <c r="H4703" i="4" s="1"/>
  <c r="G4699" i="4"/>
  <c r="H4699" i="4" s="1"/>
  <c r="G4693" i="4"/>
  <c r="H4693" i="4" s="1"/>
  <c r="G4691" i="4"/>
  <c r="H4691" i="4" s="1"/>
  <c r="G4688" i="4"/>
  <c r="H4688" i="4" s="1"/>
  <c r="G4686" i="4"/>
  <c r="H4686" i="4" s="1"/>
  <c r="G4682" i="4"/>
  <c r="H4682" i="4" s="1"/>
  <c r="G4680" i="4"/>
  <c r="H4680" i="4" s="1"/>
  <c r="G4677" i="4"/>
  <c r="H4677" i="4" s="1"/>
  <c r="G4675" i="4"/>
  <c r="H4675" i="4" s="1"/>
  <c r="G4671" i="4"/>
  <c r="H4671" i="4" s="1"/>
  <c r="G4667" i="4"/>
  <c r="H4667" i="4" s="1"/>
  <c r="G4663" i="4"/>
  <c r="H4663" i="4" s="1"/>
  <c r="G4657" i="4"/>
  <c r="H4657" i="4" s="1"/>
  <c r="G4652" i="4"/>
  <c r="H4652" i="4" s="1"/>
  <c r="G4649" i="4"/>
  <c r="H4649" i="4" s="1"/>
  <c r="G4648" i="4"/>
  <c r="H4648" i="4" s="1"/>
  <c r="G4642" i="4"/>
  <c r="H4642" i="4" s="1"/>
  <c r="G4639" i="4"/>
  <c r="H4639" i="4" s="1"/>
  <c r="G4636" i="4"/>
  <c r="H4636" i="4" s="1"/>
  <c r="G4631" i="4"/>
  <c r="H4631" i="4" s="1"/>
  <c r="G4626" i="4"/>
  <c r="H4626" i="4" s="1"/>
  <c r="G4622" i="4"/>
  <c r="H4622" i="4" s="1"/>
  <c r="G4618" i="4"/>
  <c r="H4618" i="4" s="1"/>
  <c r="G4612" i="4"/>
  <c r="H4612" i="4" s="1"/>
  <c r="G4606" i="4"/>
  <c r="H4606" i="4" s="1"/>
  <c r="G4602" i="4"/>
  <c r="H4602" i="4" s="1"/>
  <c r="G4596" i="4"/>
  <c r="H4596" i="4" s="1"/>
  <c r="G4592" i="4"/>
  <c r="H4592" i="4" s="1"/>
  <c r="G4588" i="4"/>
  <c r="H4588" i="4" s="1"/>
  <c r="G4586" i="4"/>
  <c r="H4586" i="4" s="1"/>
  <c r="G4583" i="4"/>
  <c r="H4583" i="4" s="1"/>
  <c r="G4579" i="4"/>
  <c r="H4579" i="4" s="1"/>
  <c r="G4575" i="4"/>
  <c r="H4575" i="4" s="1"/>
  <c r="G4571" i="4"/>
  <c r="H4571" i="4" s="1"/>
  <c r="G4569" i="4"/>
  <c r="H4569" i="4" s="1"/>
  <c r="G4564" i="4"/>
  <c r="H4564" i="4" s="1"/>
  <c r="G4562" i="4"/>
  <c r="H4562" i="4" s="1"/>
  <c r="G4553" i="4"/>
  <c r="H4553" i="4" s="1"/>
  <c r="G4550" i="4"/>
  <c r="H4550" i="4" s="1"/>
  <c r="G4546" i="4"/>
  <c r="H4546" i="4" s="1"/>
  <c r="G4543" i="4"/>
  <c r="H4543" i="4" s="1"/>
  <c r="G4541" i="4"/>
  <c r="H4541" i="4" s="1"/>
  <c r="G4537" i="4"/>
  <c r="H4537" i="4" s="1"/>
  <c r="G4532" i="4"/>
  <c r="H4532" i="4" s="1"/>
  <c r="G4530" i="4"/>
  <c r="H4530" i="4" s="1"/>
  <c r="G4528" i="4"/>
  <c r="H4528" i="4" s="1"/>
  <c r="G4523" i="4"/>
  <c r="H4523" i="4" s="1"/>
  <c r="G4519" i="4"/>
  <c r="H4519" i="4" s="1"/>
  <c r="G4516" i="4"/>
  <c r="H4516" i="4" s="1"/>
  <c r="G4514" i="4"/>
  <c r="H4514" i="4" s="1"/>
  <c r="G4513" i="4"/>
  <c r="H4513" i="4" s="1"/>
  <c r="G4510" i="4"/>
  <c r="H4510" i="4" s="1"/>
  <c r="G4506" i="4"/>
  <c r="H4506" i="4" s="1"/>
  <c r="G4500" i="4"/>
  <c r="H4500" i="4" s="1"/>
  <c r="G4494" i="4"/>
  <c r="H4494" i="4" s="1"/>
  <c r="G4492" i="4"/>
  <c r="H4492" i="4" s="1"/>
  <c r="G4490" i="4"/>
  <c r="H4490" i="4" s="1"/>
  <c r="G4485" i="4"/>
  <c r="H4485" i="4" s="1"/>
  <c r="G4481" i="4"/>
  <c r="H4481" i="4" s="1"/>
  <c r="G4479" i="4"/>
  <c r="H4479" i="4" s="1"/>
  <c r="G4477" i="4"/>
  <c r="H4477" i="4" s="1"/>
  <c r="G4472" i="4"/>
  <c r="H4472" i="4" s="1"/>
  <c r="G4470" i="4"/>
  <c r="H4470" i="4" s="1"/>
  <c r="G4465" i="4"/>
  <c r="H4465" i="4" s="1"/>
  <c r="G4462" i="4"/>
  <c r="H4462" i="4" s="1"/>
  <c r="G4460" i="4"/>
  <c r="H4460" i="4" s="1"/>
  <c r="G4457" i="4"/>
  <c r="H4457" i="4" s="1"/>
  <c r="G4453" i="4"/>
  <c r="H4453" i="4" s="1"/>
  <c r="G4450" i="4"/>
  <c r="H4450" i="4" s="1"/>
  <c r="G4443" i="4"/>
  <c r="H4443" i="4" s="1"/>
  <c r="G4441" i="4"/>
  <c r="H4441" i="4" s="1"/>
  <c r="G4440" i="4"/>
  <c r="H4440" i="4" s="1"/>
  <c r="G4436" i="4"/>
  <c r="H4436" i="4" s="1"/>
  <c r="G4430" i="4"/>
  <c r="H4430" i="4" s="1"/>
  <c r="G4429" i="4"/>
  <c r="H4429" i="4" s="1"/>
  <c r="G4427" i="4"/>
  <c r="H4427" i="4" s="1"/>
  <c r="G4425" i="4"/>
  <c r="H4425" i="4" s="1"/>
  <c r="G4422" i="4"/>
  <c r="H4422" i="4" s="1"/>
  <c r="G4416" i="4"/>
  <c r="H4416" i="4" s="1"/>
  <c r="G4411" i="4"/>
  <c r="H4411" i="4" s="1"/>
  <c r="G4407" i="4"/>
  <c r="H4407" i="4" s="1"/>
  <c r="G4403" i="4"/>
  <c r="H4403" i="4" s="1"/>
  <c r="G4397" i="4"/>
  <c r="H4397" i="4" s="1"/>
  <c r="G4396" i="4"/>
  <c r="H4396" i="4" s="1"/>
  <c r="G4394" i="4"/>
  <c r="H4394" i="4" s="1"/>
  <c r="G4390" i="4"/>
  <c r="H4390" i="4" s="1"/>
  <c r="G4389" i="4"/>
  <c r="H4389" i="4" s="1"/>
  <c r="G4386" i="4"/>
  <c r="H4386" i="4" s="1"/>
  <c r="G4384" i="4"/>
  <c r="H4384" i="4" s="1"/>
  <c r="G4381" i="4"/>
  <c r="H4381" i="4" s="1"/>
  <c r="G4375" i="4"/>
  <c r="H4375" i="4" s="1"/>
  <c r="G4372" i="4"/>
  <c r="H4372" i="4" s="1"/>
  <c r="G4369" i="4"/>
  <c r="H4369" i="4" s="1"/>
  <c r="G4363" i="4"/>
  <c r="H4363" i="4" s="1"/>
  <c r="G4360" i="4"/>
  <c r="H4360" i="4" s="1"/>
  <c r="G4357" i="4"/>
  <c r="H4357" i="4" s="1"/>
  <c r="G4352" i="4"/>
  <c r="H4352" i="4" s="1"/>
  <c r="G4348" i="4"/>
  <c r="H4348" i="4" s="1"/>
  <c r="G4347" i="4"/>
  <c r="H4347" i="4" s="1"/>
  <c r="G4346" i="4"/>
  <c r="H4346" i="4" s="1"/>
  <c r="G4910" i="4"/>
  <c r="H4910" i="4" s="1"/>
  <c r="G4908" i="4"/>
  <c r="H4908" i="4" s="1"/>
  <c r="G4906" i="4"/>
  <c r="H4906" i="4" s="1"/>
  <c r="G4903" i="4"/>
  <c r="H4903" i="4" s="1"/>
  <c r="G4900" i="4"/>
  <c r="H4900" i="4" s="1"/>
  <c r="G4898" i="4"/>
  <c r="H4898" i="4" s="1"/>
  <c r="G4896" i="4"/>
  <c r="H4896" i="4" s="1"/>
  <c r="G4893" i="4"/>
  <c r="H4893" i="4" s="1"/>
  <c r="G4891" i="4"/>
  <c r="H4891" i="4" s="1"/>
  <c r="G4890" i="4"/>
  <c r="H4890" i="4" s="1"/>
  <c r="G4887" i="4"/>
  <c r="H4887" i="4" s="1"/>
  <c r="G4886" i="4"/>
  <c r="H4886" i="4" s="1"/>
  <c r="G4883" i="4"/>
  <c r="H4883" i="4" s="1"/>
  <c r="G4882" i="4"/>
  <c r="H4882" i="4" s="1"/>
  <c r="G4880" i="4"/>
  <c r="H4880" i="4" s="1"/>
  <c r="G4878" i="4"/>
  <c r="H4878" i="4" s="1"/>
  <c r="G4877" i="4"/>
  <c r="H4877" i="4" s="1"/>
  <c r="G4875" i="4"/>
  <c r="H4875" i="4" s="1"/>
  <c r="G4872" i="4"/>
  <c r="H4872" i="4" s="1"/>
  <c r="G4868" i="4"/>
  <c r="H4868" i="4" s="1"/>
  <c r="G4865" i="4"/>
  <c r="H4865" i="4" s="1"/>
  <c r="G4864" i="4"/>
  <c r="H4864" i="4" s="1"/>
  <c r="G4861" i="4"/>
  <c r="H4861" i="4" s="1"/>
  <c r="G4860" i="4"/>
  <c r="H4860" i="4" s="1"/>
  <c r="G4857" i="4"/>
  <c r="H4857" i="4" s="1"/>
  <c r="G4853" i="4"/>
  <c r="H4853" i="4" s="1"/>
  <c r="G4850" i="4"/>
  <c r="H4850" i="4" s="1"/>
  <c r="G4848" i="4"/>
  <c r="H4848" i="4" s="1"/>
  <c r="G4845" i="4"/>
  <c r="H4845" i="4" s="1"/>
  <c r="G4843" i="4"/>
  <c r="H4843" i="4" s="1"/>
  <c r="G4840" i="4"/>
  <c r="H4840" i="4" s="1"/>
  <c r="G4839" i="4"/>
  <c r="H4839" i="4" s="1"/>
  <c r="G4835" i="4"/>
  <c r="H4835" i="4" s="1"/>
  <c r="G4833" i="4"/>
  <c r="H4833" i="4" s="1"/>
  <c r="G4831" i="4"/>
  <c r="H4831" i="4" s="1"/>
  <c r="G4829" i="4"/>
  <c r="H4829" i="4" s="1"/>
  <c r="G4826" i="4"/>
  <c r="H4826" i="4" s="1"/>
  <c r="G4824" i="4"/>
  <c r="H4824" i="4" s="1"/>
  <c r="G4823" i="4"/>
  <c r="H4823" i="4" s="1"/>
  <c r="G4820" i="4"/>
  <c r="H4820" i="4" s="1"/>
  <c r="G4818" i="4"/>
  <c r="H4818" i="4" s="1"/>
  <c r="G4814" i="4"/>
  <c r="H4814" i="4" s="1"/>
  <c r="G4812" i="4"/>
  <c r="H4812" i="4" s="1"/>
  <c r="G4809" i="4"/>
  <c r="H4809" i="4" s="1"/>
  <c r="G4806" i="4"/>
  <c r="H4806" i="4" s="1"/>
  <c r="G4804" i="4"/>
  <c r="H4804" i="4" s="1"/>
  <c r="G4801" i="4"/>
  <c r="H4801" i="4" s="1"/>
  <c r="G4799" i="4"/>
  <c r="H4799" i="4" s="1"/>
  <c r="G4797" i="4"/>
  <c r="H4797" i="4" s="1"/>
  <c r="G4794" i="4"/>
  <c r="H4794" i="4" s="1"/>
  <c r="G4790" i="4"/>
  <c r="H4790" i="4" s="1"/>
  <c r="G4788" i="4"/>
  <c r="H4788" i="4" s="1"/>
  <c r="G4786" i="4"/>
  <c r="H4786" i="4" s="1"/>
  <c r="G4784" i="4"/>
  <c r="H4784" i="4" s="1"/>
  <c r="G4781" i="4"/>
  <c r="H4781" i="4" s="1"/>
  <c r="G4780" i="4"/>
  <c r="H4780" i="4" s="1"/>
  <c r="G4778" i="4"/>
  <c r="H4778" i="4" s="1"/>
  <c r="G4775" i="4"/>
  <c r="H4775" i="4" s="1"/>
  <c r="G4773" i="4"/>
  <c r="H4773" i="4" s="1"/>
  <c r="G4769" i="4"/>
  <c r="H4769" i="4" s="1"/>
  <c r="G4765" i="4"/>
  <c r="H4765" i="4" s="1"/>
  <c r="G4763" i="4"/>
  <c r="H4763" i="4" s="1"/>
  <c r="G4761" i="4"/>
  <c r="H4761" i="4" s="1"/>
  <c r="G4754" i="4"/>
  <c r="H4754" i="4" s="1"/>
  <c r="G4752" i="4"/>
  <c r="H4752" i="4" s="1"/>
  <c r="G4750" i="4"/>
  <c r="H4750" i="4" s="1"/>
  <c r="G4748" i="4"/>
  <c r="H4748" i="4" s="1"/>
  <c r="G4746" i="4"/>
  <c r="H4746" i="4" s="1"/>
  <c r="G4744" i="4"/>
  <c r="H4744" i="4" s="1"/>
  <c r="G4742" i="4"/>
  <c r="H4742" i="4" s="1"/>
  <c r="G4738" i="4"/>
  <c r="H4738" i="4" s="1"/>
  <c r="G4737" i="4"/>
  <c r="H4737" i="4" s="1"/>
  <c r="G4735" i="4"/>
  <c r="H4735" i="4" s="1"/>
  <c r="G4730" i="4"/>
  <c r="H4730" i="4" s="1"/>
  <c r="G4729" i="4"/>
  <c r="H4729" i="4" s="1"/>
  <c r="G4725" i="4"/>
  <c r="H4725" i="4" s="1"/>
  <c r="G4721" i="4"/>
  <c r="H4721" i="4" s="1"/>
  <c r="G4720" i="4"/>
  <c r="H4720" i="4" s="1"/>
  <c r="G4718" i="4"/>
  <c r="H4718" i="4" s="1"/>
  <c r="G4715" i="4"/>
  <c r="H4715" i="4" s="1"/>
  <c r="G4713" i="4"/>
  <c r="H4713" i="4" s="1"/>
  <c r="G4711" i="4"/>
  <c r="H4711" i="4" s="1"/>
  <c r="G4707" i="4"/>
  <c r="H4707" i="4" s="1"/>
  <c r="G4704" i="4"/>
  <c r="H4704" i="4" s="1"/>
  <c r="G4701" i="4"/>
  <c r="H4701" i="4" s="1"/>
  <c r="G4697" i="4"/>
  <c r="H4697" i="4" s="1"/>
  <c r="G4695" i="4"/>
  <c r="H4695" i="4" s="1"/>
  <c r="G4692" i="4"/>
  <c r="H4692" i="4" s="1"/>
  <c r="G4689" i="4"/>
  <c r="H4689" i="4" s="1"/>
  <c r="G4687" i="4"/>
  <c r="H4687" i="4" s="1"/>
  <c r="G4684" i="4"/>
  <c r="H4684" i="4" s="1"/>
  <c r="G4683" i="4"/>
  <c r="H4683" i="4" s="1"/>
  <c r="G4681" i="4"/>
  <c r="H4681" i="4" s="1"/>
  <c r="G4678" i="4"/>
  <c r="H4678" i="4" s="1"/>
  <c r="G4676" i="4"/>
  <c r="H4676" i="4" s="1"/>
  <c r="G4673" i="4"/>
  <c r="H4673" i="4" s="1"/>
  <c r="G4672" i="4"/>
  <c r="H4672" i="4" s="1"/>
  <c r="G4669" i="4"/>
  <c r="H4669" i="4" s="1"/>
  <c r="G4668" i="4"/>
  <c r="H4668" i="4" s="1"/>
  <c r="G4665" i="4"/>
  <c r="H4665" i="4" s="1"/>
  <c r="G4662" i="4"/>
  <c r="H4662" i="4" s="1"/>
  <c r="G4660" i="4"/>
  <c r="H4660" i="4" s="1"/>
  <c r="G4659" i="4"/>
  <c r="H4659" i="4" s="1"/>
  <c r="G4656" i="4"/>
  <c r="H4656" i="4" s="1"/>
  <c r="G4655" i="4"/>
  <c r="H4655" i="4" s="1"/>
  <c r="G4654" i="4"/>
  <c r="H4654" i="4" s="1"/>
  <c r="G4651" i="4"/>
  <c r="H4651" i="4" s="1"/>
  <c r="G4646" i="4"/>
  <c r="H4646" i="4" s="1"/>
  <c r="G4643" i="4"/>
  <c r="H4643" i="4" s="1"/>
  <c r="G4641" i="4"/>
  <c r="H4641" i="4" s="1"/>
  <c r="G4638" i="4"/>
  <c r="H4638" i="4" s="1"/>
  <c r="G4637" i="4"/>
  <c r="H4637" i="4" s="1"/>
  <c r="G4634" i="4"/>
  <c r="H4634" i="4" s="1"/>
  <c r="G4632" i="4"/>
  <c r="H4632" i="4" s="1"/>
  <c r="G4630" i="4"/>
  <c r="H4630" i="4" s="1"/>
  <c r="G4628" i="4"/>
  <c r="H4628" i="4" s="1"/>
  <c r="G4627" i="4"/>
  <c r="H4627" i="4" s="1"/>
  <c r="G4625" i="4"/>
  <c r="H4625" i="4" s="1"/>
  <c r="G4623" i="4"/>
  <c r="H4623" i="4" s="1"/>
  <c r="G4621" i="4"/>
  <c r="H4621" i="4" s="1"/>
  <c r="G4619" i="4"/>
  <c r="H4619" i="4" s="1"/>
  <c r="G4616" i="4"/>
  <c r="H4616" i="4" s="1"/>
  <c r="G4614" i="4"/>
  <c r="H4614" i="4" s="1"/>
  <c r="G4611" i="4"/>
  <c r="H4611" i="4" s="1"/>
  <c r="G4609" i="4"/>
  <c r="H4609" i="4" s="1"/>
  <c r="G4608" i="4"/>
  <c r="H4608" i="4" s="1"/>
  <c r="G4605" i="4"/>
  <c r="H4605" i="4" s="1"/>
  <c r="G4604" i="4"/>
  <c r="H4604" i="4" s="1"/>
  <c r="G4601" i="4"/>
  <c r="H4601" i="4" s="1"/>
  <c r="G4599" i="4"/>
  <c r="H4599" i="4" s="1"/>
  <c r="G4598" i="4"/>
  <c r="H4598" i="4" s="1"/>
  <c r="G4597" i="4"/>
  <c r="H4597" i="4" s="1"/>
  <c r="G4595" i="4"/>
  <c r="H4595" i="4" s="1"/>
  <c r="G4593" i="4"/>
  <c r="H4593" i="4" s="1"/>
  <c r="G4591" i="4"/>
  <c r="H4591" i="4" s="1"/>
  <c r="G4589" i="4"/>
  <c r="H4589" i="4" s="1"/>
  <c r="G4587" i="4"/>
  <c r="H4587" i="4" s="1"/>
  <c r="G4584" i="4"/>
  <c r="H4584" i="4" s="1"/>
  <c r="G4582" i="4"/>
  <c r="H4582" i="4" s="1"/>
  <c r="G4580" i="4"/>
  <c r="H4580" i="4" s="1"/>
  <c r="G4578" i="4"/>
  <c r="H4578" i="4" s="1"/>
  <c r="G4574" i="4"/>
  <c r="H4574" i="4" s="1"/>
  <c r="G4572" i="4"/>
  <c r="H4572" i="4" s="1"/>
  <c r="G4570" i="4"/>
  <c r="H4570" i="4" s="1"/>
  <c r="G4568" i="4"/>
  <c r="H4568" i="4" s="1"/>
  <c r="G4565" i="4"/>
  <c r="H4565" i="4" s="1"/>
  <c r="G4563" i="4"/>
  <c r="H4563" i="4" s="1"/>
  <c r="G4561" i="4"/>
  <c r="H4561" i="4" s="1"/>
  <c r="G4560" i="4"/>
  <c r="H4560" i="4" s="1"/>
  <c r="G4558" i="4"/>
  <c r="H4558" i="4" s="1"/>
  <c r="G4555" i="4"/>
  <c r="H4555" i="4" s="1"/>
  <c r="G4552" i="4"/>
  <c r="H4552" i="4" s="1"/>
  <c r="G4551" i="4"/>
  <c r="H4551" i="4" s="1"/>
  <c r="G4548" i="4"/>
  <c r="H4548" i="4" s="1"/>
  <c r="G4544" i="4"/>
  <c r="H4544" i="4" s="1"/>
  <c r="G4540" i="4"/>
  <c r="H4540" i="4" s="1"/>
  <c r="G4538" i="4"/>
  <c r="H4538" i="4" s="1"/>
  <c r="G4536" i="4"/>
  <c r="H4536" i="4" s="1"/>
  <c r="G4533" i="4"/>
  <c r="H4533" i="4" s="1"/>
  <c r="G4531" i="4"/>
  <c r="H4531" i="4" s="1"/>
  <c r="G4527" i="4"/>
  <c r="H4527" i="4" s="1"/>
  <c r="G4525" i="4"/>
  <c r="H4525" i="4" s="1"/>
  <c r="G4524" i="4"/>
  <c r="H4524" i="4" s="1"/>
  <c r="G4522" i="4"/>
  <c r="H4522" i="4" s="1"/>
  <c r="G4520" i="4"/>
  <c r="H4520" i="4" s="1"/>
  <c r="G4517" i="4"/>
  <c r="H4517" i="4" s="1"/>
  <c r="G4515" i="4"/>
  <c r="H4515" i="4" s="1"/>
  <c r="G4512" i="4"/>
  <c r="H4512" i="4" s="1"/>
  <c r="G4509" i="4"/>
  <c r="H4509" i="4" s="1"/>
  <c r="G4507" i="4"/>
  <c r="H4507" i="4" s="1"/>
  <c r="G4504" i="4"/>
  <c r="H4504" i="4" s="1"/>
  <c r="G4502" i="4"/>
  <c r="H4502" i="4" s="1"/>
  <c r="G4498" i="4"/>
  <c r="H4498" i="4" s="1"/>
  <c r="G4496" i="4"/>
  <c r="H4496" i="4" s="1"/>
  <c r="G4491" i="4"/>
  <c r="H4491" i="4" s="1"/>
  <c r="G4489" i="4"/>
  <c r="H4489" i="4" s="1"/>
  <c r="G4487" i="4"/>
  <c r="H4487" i="4" s="1"/>
  <c r="G4484" i="4"/>
  <c r="H4484" i="4" s="1"/>
  <c r="G4482" i="4"/>
  <c r="H4482" i="4" s="1"/>
  <c r="G4478" i="4"/>
  <c r="H4478" i="4" s="1"/>
  <c r="G4476" i="4"/>
  <c r="H4476" i="4" s="1"/>
  <c r="G4475" i="4"/>
  <c r="H4475" i="4" s="1"/>
  <c r="G4474" i="4"/>
  <c r="H4474" i="4" s="1"/>
  <c r="G4471" i="4"/>
  <c r="H4471" i="4" s="1"/>
  <c r="G4468" i="4"/>
  <c r="H4468" i="4" s="1"/>
  <c r="G4466" i="4"/>
  <c r="H4466" i="4" s="1"/>
  <c r="G4463" i="4"/>
  <c r="H4463" i="4" s="1"/>
  <c r="G4461" i="4"/>
  <c r="H4461" i="4" s="1"/>
  <c r="G4459" i="4"/>
  <c r="H4459" i="4" s="1"/>
  <c r="G4458" i="4"/>
  <c r="H4458" i="4" s="1"/>
  <c r="G4456" i="4"/>
  <c r="H4456" i="4" s="1"/>
  <c r="G4454" i="4"/>
  <c r="H4454" i="4" s="1"/>
  <c r="G4449" i="4"/>
  <c r="H4449" i="4" s="1"/>
  <c r="G4444" i="4"/>
  <c r="H4444" i="4" s="1"/>
  <c r="G4439" i="4"/>
  <c r="H4439" i="4" s="1"/>
  <c r="G4437" i="4"/>
  <c r="H4437" i="4" s="1"/>
  <c r="G4435" i="4"/>
  <c r="H4435" i="4" s="1"/>
  <c r="G4434" i="4"/>
  <c r="H4434" i="4" s="1"/>
  <c r="G4432" i="4"/>
  <c r="H4432" i="4" s="1"/>
  <c r="G4431" i="4"/>
  <c r="H4431" i="4" s="1"/>
  <c r="G4428" i="4"/>
  <c r="H4428" i="4" s="1"/>
  <c r="G4426" i="4"/>
  <c r="H4426" i="4" s="1"/>
  <c r="G4424" i="4"/>
  <c r="H4424" i="4" s="1"/>
  <c r="G4420" i="4"/>
  <c r="H4420" i="4" s="1"/>
  <c r="G4417" i="4"/>
  <c r="H4417" i="4" s="1"/>
  <c r="G4413" i="4"/>
  <c r="H4413" i="4" s="1"/>
  <c r="G4408" i="4"/>
  <c r="H4408" i="4" s="1"/>
  <c r="G4406" i="4"/>
  <c r="H4406" i="4" s="1"/>
  <c r="G4404" i="4"/>
  <c r="H4404" i="4" s="1"/>
  <c r="G4401" i="4"/>
  <c r="H4401" i="4" s="1"/>
  <c r="G4395" i="4"/>
  <c r="H4395" i="4" s="1"/>
  <c r="G4393" i="4"/>
  <c r="H4393" i="4" s="1"/>
  <c r="G4391" i="4"/>
  <c r="H4391" i="4" s="1"/>
  <c r="G4388" i="4"/>
  <c r="H4388" i="4" s="1"/>
  <c r="G4383" i="4"/>
  <c r="H4383" i="4" s="1"/>
  <c r="G4382" i="4"/>
  <c r="H4382" i="4" s="1"/>
  <c r="G4380" i="4"/>
  <c r="H4380" i="4" s="1"/>
  <c r="G4379" i="4"/>
  <c r="H4379" i="4" s="1"/>
  <c r="G4377" i="4"/>
  <c r="H4377" i="4" s="1"/>
  <c r="G4371" i="4"/>
  <c r="H4371" i="4" s="1"/>
  <c r="G4367" i="4"/>
  <c r="H4367" i="4" s="1"/>
  <c r="G4366" i="4"/>
  <c r="H4366" i="4" s="1"/>
  <c r="G4365" i="4"/>
  <c r="H4365" i="4" s="1"/>
  <c r="G4364" i="4"/>
  <c r="H4364" i="4" s="1"/>
  <c r="G4362" i="4"/>
  <c r="H4362" i="4" s="1"/>
  <c r="G4361" i="4"/>
  <c r="H4361" i="4" s="1"/>
  <c r="G4359" i="4"/>
  <c r="H4359" i="4" s="1"/>
  <c r="G4358" i="4"/>
  <c r="H4358" i="4" s="1"/>
  <c r="G4356" i="4"/>
  <c r="H4356" i="4" s="1"/>
  <c r="G4355" i="4"/>
  <c r="H4355" i="4" s="1"/>
  <c r="G4354" i="4"/>
  <c r="H4354" i="4" s="1"/>
  <c r="G4353" i="4"/>
  <c r="H4353" i="4" s="1"/>
  <c r="G4351" i="4"/>
  <c r="H4351" i="4" s="1"/>
  <c r="G4350" i="4"/>
  <c r="H4350" i="4" s="1"/>
  <c r="G4349" i="4"/>
  <c r="H4349" i="4" s="1"/>
  <c r="G4911" i="4"/>
  <c r="H4911" i="4" s="1"/>
  <c r="G4905" i="4"/>
  <c r="H4905" i="4" s="1"/>
  <c r="G4904" i="4"/>
  <c r="H4904" i="4" s="1"/>
  <c r="G4901" i="4"/>
  <c r="H4901" i="4" s="1"/>
  <c r="G4897" i="4"/>
  <c r="H4897" i="4" s="1"/>
  <c r="G4894" i="4"/>
  <c r="H4894" i="4" s="1"/>
  <c r="G4892" i="4"/>
  <c r="H4892" i="4" s="1"/>
  <c r="G4889" i="4"/>
  <c r="H4889" i="4" s="1"/>
  <c r="G4885" i="4"/>
  <c r="H4885" i="4" s="1"/>
  <c r="G4881" i="4"/>
  <c r="H4881" i="4" s="1"/>
  <c r="G4876" i="4"/>
  <c r="H4876" i="4" s="1"/>
  <c r="G4873" i="4"/>
  <c r="H4873" i="4" s="1"/>
  <c r="G4870" i="4"/>
  <c r="H4870" i="4" s="1"/>
  <c r="G4867" i="4"/>
  <c r="H4867" i="4" s="1"/>
  <c r="G4862" i="4"/>
  <c r="H4862" i="4" s="1"/>
  <c r="G4858" i="4"/>
  <c r="H4858" i="4" s="1"/>
  <c r="G4855" i="4"/>
  <c r="H4855" i="4" s="1"/>
  <c r="G4852" i="4"/>
  <c r="H4852" i="4" s="1"/>
  <c r="G4851" i="4"/>
  <c r="H4851" i="4" s="1"/>
  <c r="G4847" i="4"/>
  <c r="H4847" i="4" s="1"/>
  <c r="G4841" i="4"/>
  <c r="H4841" i="4" s="1"/>
  <c r="G4838" i="4"/>
  <c r="H4838" i="4" s="1"/>
  <c r="G4836" i="4"/>
  <c r="H4836" i="4" s="1"/>
  <c r="G4834" i="4"/>
  <c r="H4834" i="4" s="1"/>
  <c r="G4832" i="4"/>
  <c r="H4832" i="4" s="1"/>
  <c r="G4828" i="4"/>
  <c r="H4828" i="4" s="1"/>
  <c r="G4825" i="4"/>
  <c r="H4825" i="4" s="1"/>
  <c r="G4821" i="4"/>
  <c r="H4821" i="4" s="1"/>
  <c r="G4817" i="4"/>
  <c r="H4817" i="4" s="1"/>
  <c r="G4816" i="4"/>
  <c r="H4816" i="4" s="1"/>
  <c r="G4813" i="4"/>
  <c r="H4813" i="4" s="1"/>
  <c r="G4810" i="4"/>
  <c r="H4810" i="4" s="1"/>
  <c r="G4805" i="4"/>
  <c r="H4805" i="4" s="1"/>
  <c r="G4802" i="4"/>
  <c r="H4802" i="4" s="1"/>
  <c r="G4798" i="4"/>
  <c r="H4798" i="4" s="1"/>
  <c r="G4795" i="4"/>
  <c r="H4795" i="4" s="1"/>
  <c r="G4791" i="4"/>
  <c r="H4791" i="4" s="1"/>
  <c r="G4789" i="4"/>
  <c r="H4789" i="4" s="1"/>
  <c r="G4785" i="4"/>
  <c r="H4785" i="4" s="1"/>
  <c r="G4783" i="4"/>
  <c r="H4783" i="4" s="1"/>
  <c r="G4779" i="4"/>
  <c r="H4779" i="4" s="1"/>
  <c r="G4776" i="4"/>
  <c r="H4776" i="4" s="1"/>
  <c r="G4772" i="4"/>
  <c r="H4772" i="4" s="1"/>
  <c r="G4770" i="4"/>
  <c r="H4770" i="4" s="1"/>
  <c r="G4767" i="4"/>
  <c r="H4767" i="4" s="1"/>
  <c r="G4764" i="4"/>
  <c r="H4764" i="4" s="1"/>
  <c r="G4762" i="4"/>
  <c r="H4762" i="4" s="1"/>
  <c r="G4759" i="4"/>
  <c r="H4759" i="4" s="1"/>
  <c r="G4758" i="4"/>
  <c r="H4758" i="4" s="1"/>
  <c r="G4755" i="4"/>
  <c r="H4755" i="4" s="1"/>
  <c r="G4753" i="4"/>
  <c r="H4753" i="4" s="1"/>
  <c r="G4749" i="4"/>
  <c r="H4749" i="4" s="1"/>
  <c r="G4747" i="4"/>
  <c r="H4747" i="4" s="1"/>
  <c r="G4745" i="4"/>
  <c r="H4745" i="4" s="1"/>
  <c r="G4741" i="4"/>
  <c r="H4741" i="4" s="1"/>
  <c r="G4739" i="4"/>
  <c r="H4739" i="4" s="1"/>
  <c r="G4734" i="4"/>
  <c r="H4734" i="4" s="1"/>
  <c r="G4732" i="4"/>
  <c r="H4732" i="4" s="1"/>
  <c r="G4727" i="4"/>
  <c r="H4727" i="4" s="1"/>
  <c r="G4723" i="4"/>
  <c r="H4723" i="4" s="1"/>
  <c r="G4716" i="4"/>
  <c r="H4716" i="4" s="1"/>
  <c r="G4714" i="4"/>
  <c r="H4714" i="4" s="1"/>
  <c r="G4709" i="4"/>
  <c r="H4709" i="4" s="1"/>
  <c r="G4705" i="4"/>
  <c r="H4705" i="4" s="1"/>
  <c r="G4702" i="4"/>
  <c r="H4702" i="4" s="1"/>
  <c r="G4700" i="4"/>
  <c r="H4700" i="4" s="1"/>
  <c r="G4698" i="4"/>
  <c r="H4698" i="4" s="1"/>
  <c r="G4696" i="4"/>
  <c r="H4696" i="4" s="1"/>
  <c r="G4694" i="4"/>
  <c r="H4694" i="4" s="1"/>
  <c r="G4690" i="4"/>
  <c r="H4690" i="4" s="1"/>
  <c r="G4685" i="4"/>
  <c r="H4685" i="4" s="1"/>
  <c r="G4679" i="4"/>
  <c r="H4679" i="4" s="1"/>
  <c r="G4674" i="4"/>
  <c r="H4674" i="4" s="1"/>
  <c r="G4670" i="4"/>
  <c r="H4670" i="4" s="1"/>
  <c r="G4666" i="4"/>
  <c r="H4666" i="4" s="1"/>
  <c r="G4664" i="4"/>
  <c r="H4664" i="4" s="1"/>
  <c r="G4661" i="4"/>
  <c r="H4661" i="4" s="1"/>
  <c r="G4658" i="4"/>
  <c r="H4658" i="4" s="1"/>
  <c r="G4653" i="4"/>
  <c r="H4653" i="4" s="1"/>
  <c r="G4650" i="4"/>
  <c r="H4650" i="4" s="1"/>
  <c r="G4647" i="4"/>
  <c r="H4647" i="4" s="1"/>
  <c r="G4645" i="4"/>
  <c r="H4645" i="4" s="1"/>
  <c r="G4644" i="4"/>
  <c r="H4644" i="4" s="1"/>
  <c r="G4640" i="4"/>
  <c r="H4640" i="4" s="1"/>
  <c r="G4635" i="4"/>
  <c r="H4635" i="4" s="1"/>
  <c r="G4633" i="4"/>
  <c r="H4633" i="4" s="1"/>
  <c r="G4629" i="4"/>
  <c r="H4629" i="4" s="1"/>
  <c r="G4624" i="4"/>
  <c r="H4624" i="4" s="1"/>
  <c r="G4620" i="4"/>
  <c r="H4620" i="4" s="1"/>
  <c r="G4617" i="4"/>
  <c r="H4617" i="4" s="1"/>
  <c r="G4615" i="4"/>
  <c r="H4615" i="4" s="1"/>
  <c r="G4613" i="4"/>
  <c r="H4613" i="4" s="1"/>
  <c r="G4610" i="4"/>
  <c r="H4610" i="4" s="1"/>
  <c r="G4607" i="4"/>
  <c r="H4607" i="4" s="1"/>
  <c r="G4603" i="4"/>
  <c r="H4603" i="4" s="1"/>
  <c r="G4600" i="4"/>
  <c r="H4600" i="4" s="1"/>
  <c r="G4594" i="4"/>
  <c r="H4594" i="4" s="1"/>
  <c r="G4590" i="4"/>
  <c r="H4590" i="4" s="1"/>
  <c r="G4585" i="4"/>
  <c r="H4585" i="4" s="1"/>
  <c r="G4581" i="4"/>
  <c r="H4581" i="4" s="1"/>
  <c r="G4577" i="4"/>
  <c r="H4577" i="4" s="1"/>
  <c r="G4576" i="4"/>
  <c r="H4576" i="4" s="1"/>
  <c r="G4573" i="4"/>
  <c r="H4573" i="4" s="1"/>
  <c r="G4567" i="4"/>
  <c r="H4567" i="4" s="1"/>
  <c r="G4566" i="4"/>
  <c r="H4566" i="4" s="1"/>
  <c r="G4559" i="4"/>
  <c r="H4559" i="4" s="1"/>
  <c r="G4557" i="4"/>
  <c r="H4557" i="4" s="1"/>
  <c r="G4556" i="4"/>
  <c r="H4556" i="4" s="1"/>
  <c r="G4554" i="4"/>
  <c r="H4554" i="4" s="1"/>
  <c r="G4549" i="4"/>
  <c r="H4549" i="4" s="1"/>
  <c r="G4547" i="4"/>
  <c r="H4547" i="4" s="1"/>
  <c r="G4545" i="4"/>
  <c r="H4545" i="4" s="1"/>
  <c r="G4542" i="4"/>
  <c r="H4542" i="4" s="1"/>
  <c r="G4539" i="4"/>
  <c r="H4539" i="4" s="1"/>
  <c r="G4535" i="4"/>
  <c r="H4535" i="4" s="1"/>
  <c r="G4534" i="4"/>
  <c r="H4534" i="4" s="1"/>
  <c r="G4529" i="4"/>
  <c r="H4529" i="4" s="1"/>
  <c r="G4526" i="4"/>
  <c r="H4526" i="4" s="1"/>
  <c r="G4521" i="4"/>
  <c r="H4521" i="4" s="1"/>
  <c r="G4518" i="4"/>
  <c r="H4518" i="4" s="1"/>
  <c r="G4511" i="4"/>
  <c r="H4511" i="4" s="1"/>
  <c r="G4508" i="4"/>
  <c r="H4508" i="4" s="1"/>
  <c r="G4505" i="4"/>
  <c r="H4505" i="4" s="1"/>
  <c r="G4503" i="4"/>
  <c r="H4503" i="4" s="1"/>
  <c r="G4501" i="4"/>
  <c r="H4501" i="4" s="1"/>
  <c r="G4499" i="4"/>
  <c r="H4499" i="4" s="1"/>
  <c r="G4497" i="4"/>
  <c r="H4497" i="4" s="1"/>
  <c r="G4495" i="4"/>
  <c r="H4495" i="4" s="1"/>
  <c r="G4493" i="4"/>
  <c r="H4493" i="4" s="1"/>
  <c r="G4488" i="4"/>
  <c r="H4488" i="4" s="1"/>
  <c r="G4486" i="4"/>
  <c r="H4486" i="4" s="1"/>
  <c r="G4483" i="4"/>
  <c r="H4483" i="4" s="1"/>
  <c r="G4480" i="4"/>
  <c r="H4480" i="4" s="1"/>
  <c r="G4473" i="4"/>
  <c r="H4473" i="4" s="1"/>
  <c r="G4469" i="4"/>
  <c r="H4469" i="4" s="1"/>
  <c r="G4467" i="4"/>
  <c r="H4467" i="4" s="1"/>
  <c r="G4464" i="4"/>
  <c r="H4464" i="4" s="1"/>
  <c r="G4455" i="4"/>
  <c r="H4455" i="4" s="1"/>
  <c r="G4452" i="4"/>
  <c r="H4452" i="4" s="1"/>
  <c r="G4451" i="4"/>
  <c r="H4451" i="4" s="1"/>
  <c r="G4448" i="4"/>
  <c r="H4448" i="4" s="1"/>
  <c r="G4447" i="4"/>
  <c r="H4447" i="4" s="1"/>
  <c r="G4446" i="4"/>
  <c r="H4446" i="4" s="1"/>
  <c r="G4445" i="4"/>
  <c r="H4445" i="4" s="1"/>
  <c r="G4442" i="4"/>
  <c r="H4442" i="4" s="1"/>
  <c r="G4438" i="4"/>
  <c r="H4438" i="4" s="1"/>
  <c r="G4433" i="4"/>
  <c r="H4433" i="4" s="1"/>
  <c r="G4423" i="4"/>
  <c r="H4423" i="4" s="1"/>
  <c r="G4421" i="4"/>
  <c r="H4421" i="4" s="1"/>
  <c r="G4419" i="4"/>
  <c r="H4419" i="4" s="1"/>
  <c r="G4418" i="4"/>
  <c r="H4418" i="4" s="1"/>
  <c r="G4415" i="4"/>
  <c r="H4415" i="4" s="1"/>
  <c r="G4414" i="4"/>
  <c r="H4414" i="4" s="1"/>
  <c r="G4412" i="4"/>
  <c r="H4412" i="4" s="1"/>
  <c r="G4410" i="4"/>
  <c r="H4410" i="4" s="1"/>
  <c r="G4409" i="4"/>
  <c r="H4409" i="4" s="1"/>
  <c r="G4405" i="4"/>
  <c r="H4405" i="4" s="1"/>
  <c r="G4402" i="4"/>
  <c r="H4402" i="4" s="1"/>
  <c r="G4400" i="4"/>
  <c r="H4400" i="4" s="1"/>
  <c r="G4399" i="4"/>
  <c r="H4399" i="4" s="1"/>
  <c r="G4398" i="4"/>
  <c r="H4398" i="4" s="1"/>
  <c r="G4392" i="4"/>
  <c r="H4392" i="4" s="1"/>
  <c r="G4387" i="4"/>
  <c r="H4387" i="4" s="1"/>
  <c r="G4385" i="4"/>
  <c r="H4385" i="4" s="1"/>
  <c r="G4378" i="4"/>
  <c r="H4378" i="4" s="1"/>
  <c r="G4376" i="4"/>
  <c r="H4376" i="4" s="1"/>
  <c r="G4374" i="4"/>
  <c r="H4374" i="4" s="1"/>
  <c r="G4373" i="4"/>
  <c r="H4373" i="4" s="1"/>
  <c r="G4370" i="4"/>
  <c r="H4370" i="4" s="1"/>
  <c r="G4368" i="4"/>
  <c r="H4368" i="4" s="1"/>
  <c r="G4343" i="4"/>
  <c r="H4343" i="4" s="1"/>
  <c r="G4335" i="4"/>
  <c r="H4335" i="4" s="1"/>
  <c r="G4332" i="4"/>
  <c r="H4332" i="4" s="1"/>
  <c r="G4326" i="4"/>
  <c r="H4326" i="4" s="1"/>
  <c r="G4322" i="4"/>
  <c r="H4322" i="4" s="1"/>
  <c r="G4320" i="4"/>
  <c r="H4320" i="4" s="1"/>
  <c r="G4316" i="4"/>
  <c r="H4316" i="4" s="1"/>
  <c r="G4314" i="4"/>
  <c r="H4314" i="4" s="1"/>
  <c r="G4311" i="4"/>
  <c r="H4311" i="4" s="1"/>
  <c r="G4307" i="4"/>
  <c r="H4307" i="4" s="1"/>
  <c r="G4304" i="4"/>
  <c r="H4304" i="4" s="1"/>
  <c r="G4301" i="4"/>
  <c r="H4301" i="4" s="1"/>
  <c r="G4294" i="4"/>
  <c r="H4294" i="4" s="1"/>
  <c r="G4292" i="4"/>
  <c r="H4292" i="4" s="1"/>
  <c r="G4288" i="4"/>
  <c r="H4288" i="4" s="1"/>
  <c r="G4285" i="4"/>
  <c r="H4285" i="4" s="1"/>
  <c r="G4280" i="4"/>
  <c r="H4280" i="4" s="1"/>
  <c r="G4276" i="4"/>
  <c r="H4276" i="4" s="1"/>
  <c r="G4273" i="4"/>
  <c r="H4273" i="4" s="1"/>
  <c r="G4271" i="4"/>
  <c r="H4271" i="4" s="1"/>
  <c r="G4268" i="4"/>
  <c r="H4268" i="4" s="1"/>
  <c r="G4261" i="4"/>
  <c r="H4261" i="4" s="1"/>
  <c r="G4255" i="4"/>
  <c r="H4255" i="4" s="1"/>
  <c r="G4253" i="4"/>
  <c r="H4253" i="4" s="1"/>
  <c r="G4250" i="4"/>
  <c r="H4250" i="4" s="1"/>
  <c r="G3700" i="4"/>
  <c r="H3700" i="4" s="1"/>
  <c r="G3698" i="4"/>
  <c r="H3698" i="4" s="1"/>
  <c r="G3694" i="4"/>
  <c r="H3694" i="4" s="1"/>
  <c r="G3692" i="4"/>
  <c r="H3692" i="4" s="1"/>
  <c r="G3689" i="4"/>
  <c r="H3689" i="4" s="1"/>
  <c r="G3686" i="4"/>
  <c r="H3686" i="4" s="1"/>
  <c r="G3681" i="4"/>
  <c r="H3681" i="4" s="1"/>
  <c r="G3677" i="4"/>
  <c r="H3677" i="4" s="1"/>
  <c r="G3671" i="4"/>
  <c r="H3671" i="4" s="1"/>
  <c r="G3670" i="4"/>
  <c r="H3670" i="4" s="1"/>
  <c r="G3664" i="4"/>
  <c r="H3664" i="4" s="1"/>
  <c r="G3662" i="4"/>
  <c r="H3662" i="4" s="1"/>
  <c r="G3658" i="4"/>
  <c r="H3658" i="4" s="1"/>
  <c r="G3654" i="4"/>
  <c r="H3654" i="4" s="1"/>
  <c r="G3653" i="4"/>
  <c r="H3653" i="4" s="1"/>
  <c r="G3652" i="4"/>
  <c r="H3652" i="4" s="1"/>
  <c r="G3646" i="4"/>
  <c r="H3646" i="4" s="1"/>
  <c r="G3645" i="4"/>
  <c r="H3645" i="4" s="1"/>
  <c r="G3640" i="4"/>
  <c r="H3640" i="4" s="1"/>
  <c r="G3633" i="4"/>
  <c r="H3633" i="4" s="1"/>
  <c r="G3630" i="4"/>
  <c r="H3630" i="4" s="1"/>
  <c r="G3624" i="4"/>
  <c r="H3624" i="4" s="1"/>
  <c r="G3622" i="4"/>
  <c r="H3622" i="4" s="1"/>
  <c r="G3620" i="4"/>
  <c r="H3620" i="4" s="1"/>
  <c r="G3615" i="4"/>
  <c r="H3615" i="4" s="1"/>
  <c r="G3611" i="4"/>
  <c r="H3611" i="4" s="1"/>
  <c r="G3606" i="4"/>
  <c r="H3606" i="4" s="1"/>
  <c r="G3605" i="4"/>
  <c r="H3605" i="4" s="1"/>
  <c r="G3604" i="4"/>
  <c r="H3604" i="4" s="1"/>
  <c r="G3600" i="4"/>
  <c r="H3600" i="4" s="1"/>
  <c r="G3597" i="4"/>
  <c r="H3597" i="4" s="1"/>
  <c r="G3593" i="4"/>
  <c r="H3593" i="4" s="1"/>
  <c r="G3590" i="4"/>
  <c r="H3590" i="4" s="1"/>
  <c r="G3587" i="4"/>
  <c r="H3587" i="4" s="1"/>
  <c r="G3585" i="4"/>
  <c r="H3585" i="4" s="1"/>
  <c r="G3584" i="4"/>
  <c r="H3584" i="4" s="1"/>
  <c r="G3581" i="4"/>
  <c r="H3581" i="4" s="1"/>
  <c r="G3580" i="4"/>
  <c r="H3580" i="4" s="1"/>
  <c r="G3577" i="4"/>
  <c r="H3577" i="4" s="1"/>
  <c r="G3575" i="4"/>
  <c r="H3575" i="4" s="1"/>
  <c r="G3573" i="4"/>
  <c r="H3573" i="4" s="1"/>
  <c r="G3571" i="4"/>
  <c r="H3571" i="4" s="1"/>
  <c r="G3570" i="4"/>
  <c r="H3570" i="4" s="1"/>
  <c r="G3567" i="4"/>
  <c r="H3567" i="4" s="1"/>
  <c r="G3565" i="4"/>
  <c r="H3565" i="4" s="1"/>
  <c r="G3561" i="4"/>
  <c r="H3561" i="4" s="1"/>
  <c r="G3559" i="4"/>
  <c r="H3559" i="4" s="1"/>
  <c r="G3557" i="4"/>
  <c r="H3557" i="4" s="1"/>
  <c r="G3555" i="4"/>
  <c r="H3555" i="4" s="1"/>
  <c r="G1988" i="4"/>
  <c r="H1988" i="4" s="1"/>
  <c r="G1987" i="4"/>
  <c r="H1987" i="4" s="1"/>
  <c r="G1981" i="4"/>
  <c r="H1981" i="4" s="1"/>
  <c r="G1980" i="4"/>
  <c r="H1980" i="4" s="1"/>
  <c r="G1979" i="4"/>
  <c r="H1979" i="4" s="1"/>
  <c r="G1974" i="4"/>
  <c r="H1974" i="4" s="1"/>
  <c r="G1973" i="4"/>
  <c r="H1973" i="4" s="1"/>
  <c r="G1972" i="4"/>
  <c r="H1972" i="4" s="1"/>
  <c r="G1971" i="4"/>
  <c r="H1971" i="4" s="1"/>
  <c r="G1968" i="4"/>
  <c r="H1968" i="4" s="1"/>
  <c r="G1967" i="4"/>
  <c r="H1967" i="4" s="1"/>
  <c r="G1966" i="4"/>
  <c r="H1966" i="4" s="1"/>
  <c r="G1965" i="4"/>
  <c r="H1965" i="4" s="1"/>
  <c r="G1964" i="4"/>
  <c r="H1964" i="4" s="1"/>
  <c r="G1963" i="4"/>
  <c r="H1963" i="4" s="1"/>
  <c r="G1958" i="4"/>
  <c r="H1958" i="4" s="1"/>
  <c r="G1957" i="4"/>
  <c r="H1957" i="4" s="1"/>
  <c r="G1956" i="4"/>
  <c r="H1956" i="4" s="1"/>
  <c r="G1955" i="4"/>
  <c r="H1955" i="4" s="1"/>
  <c r="G1954" i="4"/>
  <c r="H1954" i="4" s="1"/>
  <c r="G1953" i="4"/>
  <c r="H1953" i="4" s="1"/>
  <c r="G1844" i="4"/>
  <c r="H1844" i="4" s="1"/>
  <c r="G1843" i="4"/>
  <c r="H1843" i="4" s="1"/>
  <c r="G1842" i="4"/>
  <c r="H1842" i="4" s="1"/>
  <c r="G1836" i="4"/>
  <c r="H1836" i="4" s="1"/>
  <c r="G1835" i="4"/>
  <c r="H1835" i="4" s="1"/>
  <c r="G1834" i="4"/>
  <c r="H1834" i="4" s="1"/>
  <c r="G1833" i="4"/>
  <c r="H1833" i="4" s="1"/>
  <c r="G1832" i="4"/>
  <c r="H1832" i="4" s="1"/>
  <c r="G1831" i="4"/>
  <c r="H1831" i="4" s="1"/>
  <c r="G1532" i="4"/>
  <c r="H1532" i="4" s="1"/>
  <c r="G1531" i="4"/>
  <c r="H1531" i="4" s="1"/>
  <c r="G1530" i="4"/>
  <c r="H1530" i="4" s="1"/>
  <c r="G1529" i="4"/>
  <c r="H1529" i="4" s="1"/>
  <c r="G1524" i="4"/>
  <c r="H1524" i="4" s="1"/>
  <c r="G1523" i="4"/>
  <c r="H1523" i="4" s="1"/>
  <c r="G1522" i="4"/>
  <c r="H1522" i="4" s="1"/>
  <c r="G1521" i="4"/>
  <c r="H1521" i="4" s="1"/>
  <c r="G1520" i="4"/>
  <c r="H1520" i="4" s="1"/>
  <c r="G1519" i="4"/>
  <c r="H1519" i="4" s="1"/>
  <c r="G1508" i="4"/>
  <c r="H1508" i="4" s="1"/>
  <c r="G1507" i="4"/>
  <c r="H1507" i="4" s="1"/>
  <c r="G1506" i="4"/>
  <c r="H1506" i="4" s="1"/>
  <c r="G1505" i="4"/>
  <c r="H1505" i="4" s="1"/>
  <c r="G1504" i="4"/>
  <c r="H1504" i="4" s="1"/>
  <c r="G1503" i="4"/>
  <c r="H1503" i="4" s="1"/>
  <c r="G1494" i="4"/>
  <c r="H1494" i="4" s="1"/>
  <c r="G1493" i="4"/>
  <c r="H1493" i="4" s="1"/>
  <c r="G1492" i="4"/>
  <c r="H1492" i="4" s="1"/>
  <c r="G1491" i="4"/>
  <c r="H1491" i="4" s="1"/>
  <c r="G1490" i="4"/>
  <c r="H1490" i="4" s="1"/>
  <c r="G1489" i="4"/>
  <c r="H1489" i="4" s="1"/>
  <c r="G1485" i="4"/>
  <c r="H1485" i="4" s="1"/>
  <c r="G1484" i="4"/>
  <c r="H1484" i="4" s="1"/>
  <c r="G1483" i="4"/>
  <c r="H1483" i="4" s="1"/>
  <c r="G1482" i="4"/>
  <c r="H1482" i="4" s="1"/>
  <c r="G1481" i="4"/>
  <c r="H1481" i="4" s="1"/>
  <c r="G1480" i="4"/>
  <c r="H1480" i="4" s="1"/>
  <c r="G1479" i="4"/>
  <c r="H1479" i="4" s="1"/>
  <c r="G1473" i="4"/>
  <c r="H1473" i="4" s="1"/>
  <c r="G1472" i="4"/>
  <c r="H1472" i="4" s="1"/>
  <c r="G1471" i="4"/>
  <c r="H1471" i="4" s="1"/>
  <c r="G1465" i="4"/>
  <c r="H1465" i="4" s="1"/>
  <c r="G1464" i="4"/>
  <c r="H1464" i="4" s="1"/>
  <c r="G1463" i="4"/>
  <c r="H1463" i="4" s="1"/>
  <c r="G1458" i="4"/>
  <c r="H1458" i="4" s="1"/>
  <c r="G1457" i="4"/>
  <c r="H1457" i="4" s="1"/>
  <c r="G1456" i="4"/>
  <c r="H1456" i="4" s="1"/>
  <c r="G1455" i="4"/>
  <c r="H1455" i="4" s="1"/>
  <c r="G1454" i="4"/>
  <c r="H1454" i="4" s="1"/>
  <c r="G1453" i="4"/>
  <c r="H1453" i="4" s="1"/>
  <c r="G1442" i="4"/>
  <c r="H1442" i="4" s="1"/>
  <c r="G1441" i="4"/>
  <c r="H1441" i="4" s="1"/>
  <c r="G1436" i="4"/>
  <c r="H1436" i="4" s="1"/>
  <c r="G1435" i="4"/>
  <c r="H1435" i="4" s="1"/>
  <c r="G1434" i="4"/>
  <c r="H1434" i="4" s="1"/>
  <c r="G1433" i="4"/>
  <c r="H1433" i="4" s="1"/>
  <c r="G1432" i="4"/>
  <c r="H1432" i="4" s="1"/>
  <c r="G1431" i="4"/>
  <c r="H1431" i="4" s="1"/>
  <c r="G1430" i="4"/>
  <c r="H1430" i="4" s="1"/>
  <c r="G1429" i="4"/>
  <c r="H1429" i="4" s="1"/>
  <c r="G1424" i="4"/>
  <c r="H1424" i="4" s="1"/>
  <c r="G1423" i="4"/>
  <c r="H1423" i="4" s="1"/>
  <c r="G1422" i="4"/>
  <c r="H1422" i="4" s="1"/>
  <c r="G1421" i="4"/>
  <c r="H1421" i="4" s="1"/>
  <c r="G1420" i="4"/>
  <c r="H1420" i="4" s="1"/>
  <c r="G1419" i="4"/>
  <c r="H1419" i="4" s="1"/>
  <c r="G1418" i="4"/>
  <c r="H1418" i="4" s="1"/>
  <c r="G1417" i="4"/>
  <c r="H1417" i="4" s="1"/>
  <c r="G1413" i="4"/>
  <c r="H1413" i="4" s="1"/>
  <c r="G1412" i="4"/>
  <c r="H1412" i="4" s="1"/>
  <c r="G4344" i="4"/>
  <c r="H4344" i="4" s="1"/>
  <c r="G4341" i="4"/>
  <c r="H4341" i="4" s="1"/>
  <c r="G4340" i="4"/>
  <c r="H4340" i="4" s="1"/>
  <c r="G4338" i="4"/>
  <c r="H4338" i="4" s="1"/>
  <c r="G4337" i="4"/>
  <c r="H4337" i="4" s="1"/>
  <c r="G4333" i="4"/>
  <c r="H4333" i="4" s="1"/>
  <c r="G4330" i="4"/>
  <c r="H4330" i="4" s="1"/>
  <c r="G4328" i="4"/>
  <c r="H4328" i="4" s="1"/>
  <c r="G4325" i="4"/>
  <c r="H4325" i="4" s="1"/>
  <c r="G4324" i="4"/>
  <c r="H4324" i="4" s="1"/>
  <c r="G4321" i="4"/>
  <c r="H4321" i="4" s="1"/>
  <c r="G4319" i="4"/>
  <c r="H4319" i="4" s="1"/>
  <c r="G4317" i="4"/>
  <c r="H4317" i="4" s="1"/>
  <c r="G4315" i="4"/>
  <c r="H4315" i="4" s="1"/>
  <c r="G4313" i="4"/>
  <c r="H4313" i="4" s="1"/>
  <c r="G4312" i="4"/>
  <c r="H4312" i="4" s="1"/>
  <c r="G4309" i="4"/>
  <c r="H4309" i="4" s="1"/>
  <c r="G4308" i="4"/>
  <c r="H4308" i="4" s="1"/>
  <c r="G4306" i="4"/>
  <c r="H4306" i="4" s="1"/>
  <c r="G4302" i="4"/>
  <c r="H4302" i="4" s="1"/>
  <c r="G4297" i="4"/>
  <c r="H4297" i="4" s="1"/>
  <c r="G4296" i="4"/>
  <c r="H4296" i="4" s="1"/>
  <c r="G4291" i="4"/>
  <c r="H4291" i="4" s="1"/>
  <c r="G4289" i="4"/>
  <c r="H4289" i="4" s="1"/>
  <c r="G4287" i="4"/>
  <c r="H4287" i="4" s="1"/>
  <c r="G4284" i="4"/>
  <c r="H4284" i="4" s="1"/>
  <c r="G4282" i="4"/>
  <c r="H4282" i="4" s="1"/>
  <c r="G4279" i="4"/>
  <c r="H4279" i="4" s="1"/>
  <c r="G4278" i="4"/>
  <c r="H4278" i="4" s="1"/>
  <c r="G4274" i="4"/>
  <c r="H4274" i="4" s="1"/>
  <c r="G4270" i="4"/>
  <c r="H4270" i="4" s="1"/>
  <c r="G4267" i="4"/>
  <c r="H4267" i="4" s="1"/>
  <c r="G4265" i="4"/>
  <c r="H4265" i="4" s="1"/>
  <c r="G4264" i="4"/>
  <c r="H4264" i="4" s="1"/>
  <c r="G4262" i="4"/>
  <c r="H4262" i="4" s="1"/>
  <c r="G4259" i="4"/>
  <c r="H4259" i="4" s="1"/>
  <c r="G4257" i="4"/>
  <c r="H4257" i="4" s="1"/>
  <c r="G4256" i="4"/>
  <c r="H4256" i="4" s="1"/>
  <c r="G4254" i="4"/>
  <c r="H4254" i="4" s="1"/>
  <c r="G4249" i="4"/>
  <c r="H4249" i="4" s="1"/>
  <c r="G3701" i="4"/>
  <c r="H3701" i="4" s="1"/>
  <c r="G3697" i="4"/>
  <c r="H3697" i="4" s="1"/>
  <c r="G3693" i="4"/>
  <c r="H3693" i="4" s="1"/>
  <c r="G3688" i="4"/>
  <c r="H3688" i="4" s="1"/>
  <c r="G3685" i="4"/>
  <c r="H3685" i="4" s="1"/>
  <c r="G3684" i="4"/>
  <c r="H3684" i="4" s="1"/>
  <c r="G3683" i="4"/>
  <c r="H3683" i="4" s="1"/>
  <c r="G3682" i="4"/>
  <c r="H3682" i="4" s="1"/>
  <c r="G3679" i="4"/>
  <c r="H3679" i="4" s="1"/>
  <c r="G3678" i="4"/>
  <c r="H3678" i="4" s="1"/>
  <c r="G3676" i="4"/>
  <c r="H3676" i="4" s="1"/>
  <c r="G3674" i="4"/>
  <c r="H3674" i="4" s="1"/>
  <c r="G3672" i="4"/>
  <c r="H3672" i="4" s="1"/>
  <c r="G3668" i="4"/>
  <c r="H3668" i="4" s="1"/>
  <c r="G3667" i="4"/>
  <c r="H3667" i="4" s="1"/>
  <c r="G3666" i="4"/>
  <c r="H3666" i="4" s="1"/>
  <c r="G3663" i="4"/>
  <c r="H3663" i="4" s="1"/>
  <c r="G3660" i="4"/>
  <c r="H3660" i="4" s="1"/>
  <c r="G3656" i="4"/>
  <c r="H3656" i="4" s="1"/>
  <c r="G3655" i="4"/>
  <c r="H3655" i="4" s="1"/>
  <c r="G3651" i="4"/>
  <c r="H3651" i="4" s="1"/>
  <c r="G3650" i="4"/>
  <c r="H3650" i="4" s="1"/>
  <c r="G3647" i="4"/>
  <c r="H3647" i="4" s="1"/>
  <c r="G3643" i="4"/>
  <c r="H3643" i="4" s="1"/>
  <c r="G3641" i="4"/>
  <c r="H3641" i="4" s="1"/>
  <c r="G3638" i="4"/>
  <c r="H3638" i="4" s="1"/>
  <c r="G3636" i="4"/>
  <c r="H3636" i="4" s="1"/>
  <c r="G3634" i="4"/>
  <c r="H3634" i="4" s="1"/>
  <c r="G3632" i="4"/>
  <c r="H3632" i="4" s="1"/>
  <c r="G3629" i="4"/>
  <c r="H3629" i="4" s="1"/>
  <c r="G3628" i="4"/>
  <c r="H3628" i="4" s="1"/>
  <c r="G3626" i="4"/>
  <c r="H3626" i="4" s="1"/>
  <c r="G3623" i="4"/>
  <c r="H3623" i="4" s="1"/>
  <c r="G3621" i="4"/>
  <c r="H3621" i="4" s="1"/>
  <c r="G3618" i="4"/>
  <c r="H3618" i="4" s="1"/>
  <c r="G3617" i="4"/>
  <c r="H3617" i="4" s="1"/>
  <c r="G3616" i="4"/>
  <c r="H3616" i="4" s="1"/>
  <c r="G3612" i="4"/>
  <c r="H3612" i="4" s="1"/>
  <c r="G3610" i="4"/>
  <c r="H3610" i="4" s="1"/>
  <c r="G3607" i="4"/>
  <c r="H3607" i="4" s="1"/>
  <c r="G3602" i="4"/>
  <c r="H3602" i="4" s="1"/>
  <c r="G3595" i="4"/>
  <c r="H3595" i="4" s="1"/>
  <c r="G3594" i="4"/>
  <c r="H3594" i="4" s="1"/>
  <c r="G3591" i="4"/>
  <c r="H3591" i="4" s="1"/>
  <c r="G3588" i="4"/>
  <c r="H3588" i="4" s="1"/>
  <c r="G3563" i="4"/>
  <c r="H3563" i="4" s="1"/>
  <c r="G1914" i="4"/>
  <c r="H1914" i="4" s="1"/>
  <c r="G1913" i="4"/>
  <c r="H1913" i="4" s="1"/>
  <c r="G1912" i="4"/>
  <c r="H1912" i="4" s="1"/>
  <c r="G1911" i="4"/>
  <c r="H1911" i="4" s="1"/>
  <c r="G1910" i="4"/>
  <c r="H1910" i="4" s="1"/>
  <c r="G1909" i="4"/>
  <c r="H1909" i="4" s="1"/>
  <c r="G1905" i="4"/>
  <c r="H1905" i="4" s="1"/>
  <c r="G1904" i="4"/>
  <c r="H1904" i="4" s="1"/>
  <c r="G1903" i="4"/>
  <c r="H1903" i="4" s="1"/>
  <c r="G1898" i="4"/>
  <c r="H1898" i="4" s="1"/>
  <c r="G1897" i="4"/>
  <c r="H1897" i="4" s="1"/>
  <c r="G1896" i="4"/>
  <c r="H1896" i="4" s="1"/>
  <c r="G1895" i="4"/>
  <c r="H1895" i="4" s="1"/>
  <c r="G1890" i="4"/>
  <c r="H1890" i="4" s="1"/>
  <c r="G1889" i="4"/>
  <c r="H1889" i="4" s="1"/>
  <c r="G1888" i="4"/>
  <c r="H1888" i="4" s="1"/>
  <c r="G1887" i="4"/>
  <c r="H1887" i="4" s="1"/>
  <c r="G1882" i="4"/>
  <c r="H1882" i="4" s="1"/>
  <c r="G1881" i="4"/>
  <c r="H1881" i="4" s="1"/>
  <c r="G1880" i="4"/>
  <c r="H1880" i="4" s="1"/>
  <c r="G1879" i="4"/>
  <c r="H1879" i="4" s="1"/>
  <c r="G1814" i="4"/>
  <c r="H1814" i="4" s="1"/>
  <c r="G1813" i="4"/>
  <c r="H1813" i="4" s="1"/>
  <c r="G1812" i="4"/>
  <c r="H1812" i="4" s="1"/>
  <c r="G1811" i="4"/>
  <c r="H1811" i="4" s="1"/>
  <c r="G1804" i="4"/>
  <c r="H1804" i="4" s="1"/>
  <c r="G1803" i="4"/>
  <c r="H1803" i="4" s="1"/>
  <c r="G1802" i="4"/>
  <c r="H1802" i="4" s="1"/>
  <c r="G1798" i="4"/>
  <c r="H1798" i="4" s="1"/>
  <c r="G1797" i="4"/>
  <c r="H1797" i="4" s="1"/>
  <c r="G1796" i="4"/>
  <c r="H1796" i="4" s="1"/>
  <c r="G1795" i="4"/>
  <c r="H1795" i="4" s="1"/>
  <c r="G1790" i="4"/>
  <c r="H1790" i="4" s="1"/>
  <c r="G1789" i="4"/>
  <c r="H1789" i="4" s="1"/>
  <c r="G1788" i="4"/>
  <c r="H1788" i="4" s="1"/>
  <c r="G1787" i="4"/>
  <c r="H1787" i="4" s="1"/>
  <c r="G1782" i="4"/>
  <c r="H1782" i="4" s="1"/>
  <c r="G1781" i="4"/>
  <c r="H1781" i="4" s="1"/>
  <c r="G1780" i="4"/>
  <c r="H1780" i="4" s="1"/>
  <c r="G1779" i="4"/>
  <c r="H1779" i="4" s="1"/>
  <c r="G1778" i="4"/>
  <c r="H1778" i="4" s="1"/>
  <c r="G1774" i="4"/>
  <c r="H1774" i="4" s="1"/>
  <c r="G1773" i="4"/>
  <c r="H1773" i="4" s="1"/>
  <c r="G1772" i="4"/>
  <c r="H1772" i="4" s="1"/>
  <c r="G1771" i="4"/>
  <c r="H1771" i="4" s="1"/>
  <c r="G1766" i="4"/>
  <c r="H1766" i="4" s="1"/>
  <c r="G1765" i="4"/>
  <c r="H1765" i="4" s="1"/>
  <c r="G1764" i="4"/>
  <c r="H1764" i="4" s="1"/>
  <c r="G1763" i="4"/>
  <c r="H1763" i="4" s="1"/>
  <c r="G1350" i="4"/>
  <c r="H1350" i="4" s="1"/>
  <c r="G1349" i="4"/>
  <c r="H1349" i="4" s="1"/>
  <c r="G1348" i="4"/>
  <c r="H1348" i="4" s="1"/>
  <c r="G1347" i="4"/>
  <c r="H1347" i="4" s="1"/>
  <c r="G1340" i="4"/>
  <c r="H1340" i="4" s="1"/>
  <c r="G1339" i="4"/>
  <c r="H1339" i="4" s="1"/>
  <c r="G1338" i="4"/>
  <c r="H1338" i="4" s="1"/>
  <c r="G1337" i="4"/>
  <c r="H1337" i="4" s="1"/>
  <c r="G1336" i="4"/>
  <c r="H1336" i="4" s="1"/>
  <c r="G1335" i="4"/>
  <c r="H1335" i="4" s="1"/>
  <c r="G1326" i="4"/>
  <c r="H1326" i="4" s="1"/>
  <c r="G1325" i="4"/>
  <c r="H1325" i="4" s="1"/>
  <c r="G1324" i="4"/>
  <c r="H1324" i="4" s="1"/>
  <c r="G1323" i="4"/>
  <c r="H1323" i="4" s="1"/>
  <c r="G1322" i="4"/>
  <c r="H1322" i="4" s="1"/>
  <c r="G1321" i="4"/>
  <c r="H1321" i="4" s="1"/>
  <c r="G1320" i="4"/>
  <c r="H1320" i="4" s="1"/>
  <c r="G1319" i="4"/>
  <c r="H1319" i="4" s="1"/>
  <c r="G1314" i="4"/>
  <c r="H1314" i="4" s="1"/>
  <c r="G1313" i="4"/>
  <c r="H1313" i="4" s="1"/>
  <c r="G1312" i="4"/>
  <c r="H1312" i="4" s="1"/>
  <c r="G1311" i="4"/>
  <c r="H1311" i="4" s="1"/>
  <c r="G1310" i="4"/>
  <c r="H1310" i="4" s="1"/>
  <c r="G1309" i="4"/>
  <c r="H1309" i="4" s="1"/>
  <c r="G1308" i="4"/>
  <c r="H1308" i="4" s="1"/>
  <c r="G1307" i="4"/>
  <c r="H1307" i="4" s="1"/>
  <c r="G1306" i="4"/>
  <c r="H1306" i="4" s="1"/>
  <c r="G1305" i="4"/>
  <c r="H1305" i="4" s="1"/>
  <c r="G1304" i="4"/>
  <c r="H1304" i="4" s="1"/>
  <c r="G1303" i="4"/>
  <c r="H1303" i="4" s="1"/>
  <c r="G1297" i="4"/>
  <c r="H1297" i="4" s="1"/>
  <c r="G1296" i="4"/>
  <c r="H1296" i="4" s="1"/>
  <c r="G1295" i="4"/>
  <c r="H1295" i="4" s="1"/>
  <c r="G1294" i="4"/>
  <c r="H1294" i="4" s="1"/>
  <c r="G1293" i="4"/>
  <c r="H1293" i="4" s="1"/>
  <c r="G1292" i="4"/>
  <c r="H1292" i="4" s="1"/>
  <c r="G1291" i="4"/>
  <c r="H1291" i="4" s="1"/>
  <c r="G1290" i="4"/>
  <c r="H1290" i="4" s="1"/>
  <c r="G1289" i="4"/>
  <c r="H1289" i="4" s="1"/>
  <c r="G1282" i="4"/>
  <c r="H1282" i="4" s="1"/>
  <c r="G1281" i="4"/>
  <c r="H1281" i="4" s="1"/>
  <c r="G2864" i="4"/>
  <c r="H2864" i="4" s="1"/>
  <c r="G2863" i="4"/>
  <c r="H2863" i="4" s="1"/>
  <c r="G2862" i="4"/>
  <c r="H2862" i="4" s="1"/>
  <c r="G2861" i="4"/>
  <c r="H2861" i="4" s="1"/>
  <c r="G2860" i="4"/>
  <c r="H2860" i="4" s="1"/>
  <c r="G2859" i="4"/>
  <c r="H2859" i="4" s="1"/>
  <c r="G2838" i="4"/>
  <c r="H2838" i="4" s="1"/>
  <c r="G2837" i="4"/>
  <c r="H2837" i="4" s="1"/>
  <c r="G2836" i="4"/>
  <c r="H2836" i="4" s="1"/>
  <c r="G2835" i="4"/>
  <c r="H2835" i="4" s="1"/>
  <c r="G2834" i="4"/>
  <c r="H2834" i="4" s="1"/>
  <c r="G2833" i="4"/>
  <c r="H2833" i="4" s="1"/>
  <c r="G2832" i="4"/>
  <c r="H2832" i="4" s="1"/>
  <c r="G2831" i="4"/>
  <c r="H2831" i="4" s="1"/>
  <c r="G2830" i="4"/>
  <c r="H2830" i="4" s="1"/>
  <c r="G2829" i="4"/>
  <c r="H2829" i="4" s="1"/>
  <c r="G2828" i="4"/>
  <c r="H2828" i="4" s="1"/>
  <c r="G2827" i="4"/>
  <c r="H2827" i="4" s="1"/>
  <c r="G2818" i="4"/>
  <c r="H2818" i="4" s="1"/>
  <c r="G2817" i="4"/>
  <c r="H2817" i="4" s="1"/>
  <c r="G2816" i="4"/>
  <c r="H2816" i="4" s="1"/>
  <c r="G2815" i="4"/>
  <c r="H2815" i="4" s="1"/>
  <c r="G2814" i="4"/>
  <c r="H2814" i="4" s="1"/>
  <c r="G2813" i="4"/>
  <c r="H2813" i="4" s="1"/>
  <c r="G2812" i="4"/>
  <c r="H2812" i="4" s="1"/>
  <c r="G2811" i="4"/>
  <c r="H2811" i="4" s="1"/>
  <c r="G2810" i="4"/>
  <c r="H2810" i="4" s="1"/>
  <c r="G2809" i="4"/>
  <c r="H2809" i="4" s="1"/>
  <c r="G2808" i="4"/>
  <c r="H2808" i="4" s="1"/>
  <c r="G2807" i="4"/>
  <c r="H2807" i="4" s="1"/>
  <c r="G2806" i="4"/>
  <c r="H2806" i="4" s="1"/>
  <c r="G2805" i="4"/>
  <c r="H2805" i="4" s="1"/>
  <c r="G2804" i="4"/>
  <c r="H2804" i="4" s="1"/>
  <c r="G2803" i="4"/>
  <c r="H2803" i="4" s="1"/>
  <c r="G2790" i="4"/>
  <c r="H2790" i="4" s="1"/>
  <c r="G2789" i="4"/>
  <c r="H2789" i="4" s="1"/>
  <c r="G2788" i="4"/>
  <c r="H2788" i="4" s="1"/>
  <c r="G2787" i="4"/>
  <c r="H2787" i="4" s="1"/>
  <c r="G4345" i="4"/>
  <c r="H4345" i="4" s="1"/>
  <c r="G4342" i="4"/>
  <c r="H4342" i="4" s="1"/>
  <c r="G4339" i="4"/>
  <c r="H4339" i="4" s="1"/>
  <c r="G4336" i="4"/>
  <c r="H4336" i="4" s="1"/>
  <c r="G4334" i="4"/>
  <c r="H4334" i="4" s="1"/>
  <c r="G4331" i="4"/>
  <c r="H4331" i="4" s="1"/>
  <c r="G4329" i="4"/>
  <c r="H4329" i="4" s="1"/>
  <c r="G4327" i="4"/>
  <c r="H4327" i="4" s="1"/>
  <c r="G4323" i="4"/>
  <c r="H4323" i="4" s="1"/>
  <c r="G4318" i="4"/>
  <c r="H4318" i="4" s="1"/>
  <c r="G4310" i="4"/>
  <c r="H4310" i="4" s="1"/>
  <c r="G4305" i="4"/>
  <c r="H4305" i="4" s="1"/>
  <c r="G4303" i="4"/>
  <c r="H4303" i="4" s="1"/>
  <c r="G4300" i="4"/>
  <c r="H4300" i="4" s="1"/>
  <c r="G4299" i="4"/>
  <c r="H4299" i="4" s="1"/>
  <c r="G4298" i="4"/>
  <c r="H4298" i="4" s="1"/>
  <c r="G4295" i="4"/>
  <c r="H4295" i="4" s="1"/>
  <c r="G4293" i="4"/>
  <c r="H4293" i="4" s="1"/>
  <c r="G4290" i="4"/>
  <c r="H4290" i="4" s="1"/>
  <c r="G4286" i="4"/>
  <c r="H4286" i="4" s="1"/>
  <c r="G4283" i="4"/>
  <c r="H4283" i="4" s="1"/>
  <c r="G4281" i="4"/>
  <c r="H4281" i="4" s="1"/>
  <c r="G4277" i="4"/>
  <c r="H4277" i="4" s="1"/>
  <c r="G4275" i="4"/>
  <c r="H4275" i="4" s="1"/>
  <c r="G4272" i="4"/>
  <c r="H4272" i="4" s="1"/>
  <c r="G4269" i="4"/>
  <c r="H4269" i="4" s="1"/>
  <c r="G4266" i="4"/>
  <c r="H4266" i="4" s="1"/>
  <c r="G4263" i="4"/>
  <c r="H4263" i="4" s="1"/>
  <c r="G4260" i="4"/>
  <c r="H4260" i="4" s="1"/>
  <c r="G4258" i="4"/>
  <c r="H4258" i="4" s="1"/>
  <c r="G4252" i="4"/>
  <c r="H4252" i="4" s="1"/>
  <c r="G4251" i="4"/>
  <c r="H4251" i="4" s="1"/>
  <c r="G4248" i="4"/>
  <c r="H4248" i="4" s="1"/>
  <c r="G3699" i="4"/>
  <c r="H3699" i="4" s="1"/>
  <c r="G3696" i="4"/>
  <c r="H3696" i="4" s="1"/>
  <c r="G3695" i="4"/>
  <c r="H3695" i="4" s="1"/>
  <c r="G3691" i="4"/>
  <c r="H3691" i="4" s="1"/>
  <c r="G3690" i="4"/>
  <c r="H3690" i="4" s="1"/>
  <c r="G3687" i="4"/>
  <c r="H3687" i="4" s="1"/>
  <c r="G3680" i="4"/>
  <c r="H3680" i="4" s="1"/>
  <c r="G3675" i="4"/>
  <c r="H3675" i="4" s="1"/>
  <c r="G3673" i="4"/>
  <c r="H3673" i="4" s="1"/>
  <c r="G3669" i="4"/>
  <c r="H3669" i="4" s="1"/>
  <c r="G3665" i="4"/>
  <c r="H3665" i="4" s="1"/>
  <c r="G3661" i="4"/>
  <c r="H3661" i="4" s="1"/>
  <c r="G3659" i="4"/>
  <c r="H3659" i="4" s="1"/>
  <c r="G3657" i="4"/>
  <c r="H3657" i="4" s="1"/>
  <c r="G3649" i="4"/>
  <c r="H3649" i="4" s="1"/>
  <c r="G3648" i="4"/>
  <c r="H3648" i="4" s="1"/>
  <c r="G3644" i="4"/>
  <c r="H3644" i="4" s="1"/>
  <c r="G3642" i="4"/>
  <c r="H3642" i="4" s="1"/>
  <c r="G3639" i="4"/>
  <c r="H3639" i="4" s="1"/>
  <c r="G3637" i="4"/>
  <c r="H3637" i="4" s="1"/>
  <c r="G3635" i="4"/>
  <c r="H3635" i="4" s="1"/>
  <c r="G3631" i="4"/>
  <c r="H3631" i="4" s="1"/>
  <c r="G3627" i="4"/>
  <c r="H3627" i="4" s="1"/>
  <c r="G3625" i="4"/>
  <c r="H3625" i="4" s="1"/>
  <c r="G3619" i="4"/>
  <c r="H3619" i="4" s="1"/>
  <c r="G3614" i="4"/>
  <c r="H3614" i="4" s="1"/>
  <c r="G3613" i="4"/>
  <c r="H3613" i="4" s="1"/>
  <c r="G3609" i="4"/>
  <c r="H3609" i="4" s="1"/>
  <c r="G3608" i="4"/>
  <c r="H3608" i="4" s="1"/>
  <c r="G3603" i="4"/>
  <c r="H3603" i="4" s="1"/>
  <c r="G3601" i="4"/>
  <c r="H3601" i="4" s="1"/>
  <c r="G3599" i="4"/>
  <c r="H3599" i="4" s="1"/>
  <c r="G3598" i="4"/>
  <c r="H3598" i="4" s="1"/>
  <c r="G3596" i="4"/>
  <c r="H3596" i="4" s="1"/>
  <c r="G3592" i="4"/>
  <c r="H3592" i="4" s="1"/>
  <c r="G3589" i="4"/>
  <c r="H3589" i="4" s="1"/>
  <c r="G3586" i="4"/>
  <c r="H3586" i="4" s="1"/>
  <c r="G3583" i="4"/>
  <c r="H3583" i="4" s="1"/>
  <c r="G3582" i="4"/>
  <c r="H3582" i="4" s="1"/>
  <c r="G3579" i="4"/>
  <c r="H3579" i="4" s="1"/>
  <c r="G3578" i="4"/>
  <c r="H3578" i="4" s="1"/>
  <c r="G3576" i="4"/>
  <c r="H3576" i="4" s="1"/>
  <c r="G3574" i="4"/>
  <c r="H3574" i="4" s="1"/>
  <c r="G3572" i="4"/>
  <c r="H3572" i="4" s="1"/>
  <c r="G3569" i="4"/>
  <c r="H3569" i="4" s="1"/>
  <c r="G3568" i="4"/>
  <c r="H3568" i="4" s="1"/>
  <c r="G3566" i="4"/>
  <c r="H3566" i="4" s="1"/>
  <c r="G3564" i="4"/>
  <c r="H3564" i="4" s="1"/>
  <c r="G3562" i="4"/>
  <c r="H3562" i="4" s="1"/>
  <c r="G3560" i="4"/>
  <c r="H3560" i="4" s="1"/>
  <c r="G3558" i="4"/>
  <c r="H3558" i="4" s="1"/>
  <c r="G3556" i="4"/>
  <c r="H3556" i="4" s="1"/>
  <c r="G1409" i="4"/>
  <c r="H1409" i="4" s="1"/>
  <c r="G1403" i="4"/>
  <c r="H1403" i="4" s="1"/>
  <c r="G1401" i="4"/>
  <c r="H1401" i="4" s="1"/>
  <c r="G1399" i="4"/>
  <c r="H1399" i="4" s="1"/>
  <c r="G1390" i="4"/>
  <c r="H1390" i="4" s="1"/>
  <c r="G1389" i="4"/>
  <c r="H1389" i="4" s="1"/>
  <c r="G1387" i="4"/>
  <c r="H1387" i="4" s="1"/>
  <c r="G1384" i="4"/>
  <c r="H1384" i="4" s="1"/>
  <c r="G1378" i="4"/>
  <c r="H1378" i="4" s="1"/>
  <c r="G1376" i="4"/>
  <c r="H1376" i="4" s="1"/>
  <c r="G3104" i="4"/>
  <c r="H3104" i="4" s="1"/>
  <c r="G3102" i="4"/>
  <c r="H3102" i="4" s="1"/>
  <c r="G3100" i="4"/>
  <c r="H3100" i="4" s="1"/>
  <c r="G3099" i="4"/>
  <c r="H3099" i="4" s="1"/>
  <c r="G3097" i="4"/>
  <c r="H3097" i="4" s="1"/>
  <c r="G3095" i="4"/>
  <c r="H3095" i="4" s="1"/>
  <c r="G3085" i="4"/>
  <c r="H3085" i="4" s="1"/>
  <c r="G3073" i="4"/>
  <c r="H3073" i="4" s="1"/>
  <c r="G3072" i="4"/>
  <c r="H3072" i="4" s="1"/>
  <c r="G3069" i="4"/>
  <c r="H3069" i="4" s="1"/>
  <c r="G3067" i="4"/>
  <c r="H3067" i="4" s="1"/>
  <c r="G3066" i="4"/>
  <c r="H3066" i="4" s="1"/>
  <c r="G3064" i="4"/>
  <c r="H3064" i="4" s="1"/>
  <c r="G3050" i="4"/>
  <c r="H3050" i="4" s="1"/>
  <c r="G3047" i="4"/>
  <c r="H3047" i="4" s="1"/>
  <c r="G3045" i="4"/>
  <c r="H3045" i="4" s="1"/>
  <c r="G3033" i="4"/>
  <c r="H3033" i="4" s="1"/>
  <c r="G3032" i="4"/>
  <c r="H3032" i="4" s="1"/>
  <c r="G3031" i="4"/>
  <c r="H3031" i="4" s="1"/>
  <c r="G3030" i="4"/>
  <c r="H3030" i="4" s="1"/>
  <c r="G3029" i="4"/>
  <c r="H3029" i="4" s="1"/>
  <c r="G3028" i="4"/>
  <c r="H3028" i="4" s="1"/>
  <c r="G3027" i="4"/>
  <c r="H3027" i="4" s="1"/>
  <c r="G3018" i="4"/>
  <c r="H3018" i="4" s="1"/>
  <c r="G3017" i="4"/>
  <c r="H3017" i="4" s="1"/>
  <c r="G3016" i="4"/>
  <c r="H3016" i="4" s="1"/>
  <c r="G3015" i="4"/>
  <c r="H3015" i="4" s="1"/>
  <c r="G3014" i="4"/>
  <c r="H3014" i="4" s="1"/>
  <c r="G3013" i="4"/>
  <c r="H3013" i="4" s="1"/>
  <c r="G3012" i="4"/>
  <c r="H3012" i="4" s="1"/>
  <c r="G3011" i="4"/>
  <c r="H3011" i="4" s="1"/>
  <c r="G2998" i="4"/>
  <c r="H2998" i="4" s="1"/>
  <c r="G2997" i="4"/>
  <c r="H2997" i="4" s="1"/>
  <c r="G2996" i="4"/>
  <c r="H2996" i="4" s="1"/>
  <c r="G2995" i="4"/>
  <c r="H2995" i="4" s="1"/>
  <c r="G2994" i="4"/>
  <c r="H2994" i="4" s="1"/>
  <c r="G1410" i="4"/>
  <c r="H1410" i="4" s="1"/>
  <c r="G1404" i="4"/>
  <c r="H1404" i="4" s="1"/>
  <c r="G1402" i="4"/>
  <c r="H1402" i="4" s="1"/>
  <c r="G1400" i="4"/>
  <c r="H1400" i="4" s="1"/>
  <c r="G1388" i="4"/>
  <c r="H1388" i="4" s="1"/>
  <c r="G1386" i="4"/>
  <c r="H1386" i="4" s="1"/>
  <c r="G1385" i="4"/>
  <c r="H1385" i="4" s="1"/>
  <c r="G1383" i="4"/>
  <c r="H1383" i="4" s="1"/>
  <c r="G1377" i="4"/>
  <c r="H1377" i="4" s="1"/>
  <c r="G1375" i="4"/>
  <c r="H1375" i="4" s="1"/>
  <c r="G1006" i="4"/>
  <c r="H1006" i="4" s="1"/>
  <c r="G3105" i="4"/>
  <c r="H3105" i="4" s="1"/>
  <c r="G3103" i="4"/>
  <c r="H3103" i="4" s="1"/>
  <c r="G3101" i="4"/>
  <c r="H3101" i="4" s="1"/>
  <c r="G3098" i="4"/>
  <c r="H3098" i="4" s="1"/>
  <c r="G3096" i="4"/>
  <c r="H3096" i="4" s="1"/>
  <c r="G3084" i="4"/>
  <c r="H3084" i="4" s="1"/>
  <c r="G3083" i="4"/>
  <c r="H3083" i="4" s="1"/>
  <c r="G3074" i="4"/>
  <c r="H3074" i="4" s="1"/>
  <c r="G3071" i="4"/>
  <c r="H3071" i="4" s="1"/>
  <c r="G3070" i="4"/>
  <c r="H3070" i="4" s="1"/>
  <c r="G3068" i="4"/>
  <c r="H3068" i="4" s="1"/>
  <c r="G3065" i="4"/>
  <c r="H3065" i="4" s="1"/>
  <c r="G3063" i="4"/>
  <c r="H3063" i="4" s="1"/>
  <c r="G3049" i="4"/>
  <c r="H3049" i="4" s="1"/>
  <c r="G3048" i="4"/>
  <c r="H3048" i="4" s="1"/>
  <c r="G3046" i="4"/>
  <c r="H3046" i="4" s="1"/>
  <c r="G3044" i="4"/>
  <c r="H3044" i="4" s="1"/>
  <c r="G3043" i="4"/>
  <c r="H3043" i="4" s="1"/>
  <c r="G1946" i="4"/>
  <c r="H1946" i="4" s="1"/>
  <c r="G1945" i="4"/>
  <c r="H1945" i="4" s="1"/>
  <c r="G1944" i="4"/>
  <c r="H1944" i="4" s="1"/>
  <c r="G1943" i="4"/>
  <c r="H1943" i="4" s="1"/>
  <c r="G1936" i="4"/>
  <c r="H1936" i="4" s="1"/>
  <c r="G1935" i="4"/>
  <c r="H1935" i="4" s="1"/>
  <c r="G1934" i="4"/>
  <c r="H1934" i="4" s="1"/>
  <c r="G1933" i="4"/>
  <c r="H1933" i="4" s="1"/>
  <c r="G1932" i="4"/>
  <c r="H1932" i="4" s="1"/>
  <c r="G1931" i="4"/>
  <c r="H1931" i="4" s="1"/>
  <c r="G1928" i="4"/>
  <c r="H1928" i="4" s="1"/>
  <c r="G1927" i="4"/>
  <c r="H1927" i="4" s="1"/>
  <c r="G1926" i="4"/>
  <c r="H1926" i="4" s="1"/>
  <c r="G1925" i="4"/>
  <c r="H1925" i="4" s="1"/>
  <c r="G1920" i="4"/>
  <c r="H1920" i="4" s="1"/>
  <c r="G1919" i="4"/>
  <c r="H1919" i="4" s="1"/>
  <c r="G1918" i="4"/>
  <c r="H1918" i="4" s="1"/>
  <c r="G1826" i="4"/>
  <c r="H1826" i="4" s="1"/>
  <c r="G1825" i="4"/>
  <c r="H1825" i="4" s="1"/>
  <c r="G1824" i="4"/>
  <c r="H1824" i="4" s="1"/>
  <c r="G1823" i="4"/>
  <c r="H1823" i="4" s="1"/>
  <c r="G1822" i="4"/>
  <c r="H1822" i="4" s="1"/>
  <c r="G1821" i="4"/>
  <c r="H1821" i="4" s="1"/>
  <c r="G1366" i="4"/>
  <c r="H1366" i="4" s="1"/>
  <c r="G1365" i="4"/>
  <c r="H1365" i="4" s="1"/>
  <c r="G1364" i="4"/>
  <c r="H1364" i="4" s="1"/>
  <c r="G1363" i="4"/>
  <c r="H1363" i="4" s="1"/>
  <c r="G1362" i="4"/>
  <c r="H1362" i="4" s="1"/>
  <c r="G1361" i="4"/>
  <c r="H1361" i="4" s="1"/>
  <c r="G2982" i="4"/>
  <c r="H2982" i="4" s="1"/>
  <c r="G2981" i="4"/>
  <c r="H2981" i="4" s="1"/>
  <c r="G2980" i="4"/>
  <c r="H2980" i="4" s="1"/>
  <c r="G2979" i="4"/>
  <c r="H2979" i="4" s="1"/>
  <c r="G2978" i="4"/>
  <c r="H2978" i="4" s="1"/>
  <c r="G2977" i="4"/>
  <c r="H2977" i="4" s="1"/>
  <c r="G2976" i="4"/>
  <c r="H2976" i="4" s="1"/>
  <c r="G2975" i="4"/>
  <c r="H2975" i="4" s="1"/>
  <c r="G2974" i="4"/>
  <c r="H2974" i="4" s="1"/>
  <c r="G2966" i="4"/>
  <c r="H2966" i="4" s="1"/>
  <c r="G2965" i="4"/>
  <c r="H2965" i="4" s="1"/>
  <c r="G2964" i="4"/>
  <c r="H2964" i="4" s="1"/>
  <c r="G2963" i="4"/>
  <c r="H2963" i="4" s="1"/>
  <c r="G2962" i="4"/>
  <c r="H2962" i="4" s="1"/>
  <c r="G2961" i="4"/>
  <c r="H2961" i="4" s="1"/>
  <c r="G2954" i="4"/>
  <c r="H2954" i="4" s="1"/>
  <c r="G2953" i="4"/>
  <c r="H2953" i="4" s="1"/>
  <c r="G2952" i="4"/>
  <c r="H2952" i="4" s="1"/>
  <c r="G2951" i="4"/>
  <c r="H2951" i="4" s="1"/>
  <c r="G2950" i="4"/>
  <c r="H2950" i="4" s="1"/>
  <c r="G2949" i="4"/>
  <c r="H2949" i="4" s="1"/>
  <c r="G2938" i="4"/>
  <c r="H2938" i="4" s="1"/>
  <c r="G2937" i="4"/>
  <c r="H2937" i="4" s="1"/>
  <c r="G2936" i="4"/>
  <c r="H2936" i="4" s="1"/>
  <c r="G2935" i="4"/>
  <c r="H2935" i="4" s="1"/>
  <c r="G2934" i="4"/>
  <c r="H2934" i="4" s="1"/>
  <c r="G2933" i="4"/>
  <c r="H2933" i="4" s="1"/>
  <c r="G2786" i="4"/>
  <c r="H2786" i="4" s="1"/>
  <c r="G2785" i="4"/>
  <c r="H2785" i="4" s="1"/>
  <c r="G2784" i="4"/>
  <c r="H2784" i="4" s="1"/>
  <c r="G2783" i="4"/>
  <c r="H2783" i="4" s="1"/>
  <c r="G2782" i="4"/>
  <c r="H2782" i="4" s="1"/>
  <c r="G2781" i="4"/>
  <c r="H2781" i="4" s="1"/>
  <c r="G2780" i="4"/>
  <c r="H2780" i="4" s="1"/>
  <c r="G2779" i="4"/>
  <c r="H2779" i="4" s="1"/>
  <c r="G2778" i="4"/>
  <c r="H2778" i="4" s="1"/>
  <c r="G2777" i="4"/>
  <c r="H2777" i="4" s="1"/>
  <c r="G2776" i="4"/>
  <c r="H2776" i="4" s="1"/>
  <c r="G2775" i="4"/>
  <c r="H2775" i="4" s="1"/>
  <c r="G2774" i="4"/>
  <c r="H2774" i="4" s="1"/>
  <c r="G2773" i="4"/>
  <c r="H2773" i="4" s="1"/>
  <c r="G2772" i="4"/>
  <c r="H2772" i="4" s="1"/>
  <c r="G2771" i="4"/>
  <c r="H2771" i="4" s="1"/>
  <c r="G2770" i="4"/>
  <c r="H2770" i="4" s="1"/>
  <c r="G2769" i="4"/>
  <c r="H2769" i="4" s="1"/>
  <c r="G2768" i="4"/>
  <c r="H2768" i="4" s="1"/>
  <c r="G2767" i="4"/>
  <c r="H2767" i="4" s="1"/>
  <c r="G2766" i="4"/>
  <c r="H2766" i="4" s="1"/>
  <c r="G2765" i="4"/>
  <c r="H2765" i="4" s="1"/>
  <c r="G2764" i="4"/>
  <c r="H2764" i="4" s="1"/>
  <c r="G2763" i="4"/>
  <c r="H2763" i="4" s="1"/>
  <c r="G2762" i="4"/>
  <c r="H2762" i="4" s="1"/>
  <c r="G2761" i="4"/>
  <c r="H2761" i="4" s="1"/>
  <c r="G2760" i="4"/>
  <c r="H2760" i="4" s="1"/>
  <c r="G2759" i="4"/>
  <c r="H2759" i="4" s="1"/>
  <c r="G2758" i="4"/>
  <c r="H2758" i="4" s="1"/>
  <c r="G2757" i="4"/>
  <c r="H2757" i="4" s="1"/>
  <c r="G2756" i="4"/>
  <c r="H2756" i="4" s="1"/>
  <c r="G2661" i="4"/>
  <c r="H2661" i="4" s="1"/>
  <c r="G2660" i="4"/>
  <c r="H2660" i="4" s="1"/>
  <c r="G2659" i="4"/>
  <c r="H2659" i="4" s="1"/>
  <c r="G2658" i="4"/>
  <c r="H2658" i="4" s="1"/>
  <c r="G2657" i="4"/>
  <c r="H2657" i="4" s="1"/>
  <c r="G2656" i="4"/>
  <c r="H2656" i="4" s="1"/>
  <c r="G2655" i="4"/>
  <c r="H2655" i="4" s="1"/>
  <c r="G2654" i="4"/>
  <c r="H2654" i="4" s="1"/>
  <c r="G2653" i="4"/>
  <c r="H2653" i="4" s="1"/>
  <c r="G2652" i="4"/>
  <c r="H2652" i="4" s="1"/>
  <c r="G2651" i="4"/>
  <c r="H2651" i="4" s="1"/>
  <c r="G2650" i="4"/>
  <c r="H2650" i="4" s="1"/>
  <c r="G2649" i="4"/>
  <c r="H2649" i="4" s="1"/>
  <c r="G2648" i="4"/>
  <c r="H2648" i="4" s="1"/>
  <c r="G2647" i="4"/>
  <c r="H2647" i="4" s="1"/>
  <c r="G2646" i="4"/>
  <c r="H2646" i="4" s="1"/>
  <c r="G2645" i="4"/>
  <c r="H2645" i="4" s="1"/>
  <c r="G2644" i="4"/>
  <c r="H2644" i="4" s="1"/>
  <c r="G2643" i="4"/>
  <c r="H2643" i="4" s="1"/>
  <c r="G2642" i="4"/>
  <c r="H2642" i="4" s="1"/>
  <c r="G2641" i="4"/>
  <c r="H2641" i="4" s="1"/>
  <c r="G2640" i="4"/>
  <c r="H2640" i="4" s="1"/>
  <c r="G2639" i="4"/>
  <c r="H2639" i="4" s="1"/>
  <c r="G2638" i="4"/>
  <c r="H2638" i="4" s="1"/>
  <c r="G2637" i="4"/>
  <c r="H2637" i="4" s="1"/>
  <c r="G2636" i="4"/>
  <c r="H2636" i="4" s="1"/>
  <c r="G2635" i="4"/>
  <c r="H2635" i="4" s="1"/>
  <c r="G2634" i="4"/>
  <c r="H2634" i="4" s="1"/>
  <c r="G2633" i="4"/>
  <c r="H2633" i="4" s="1"/>
  <c r="G2632" i="4"/>
  <c r="H2632" i="4" s="1"/>
  <c r="G2631" i="4"/>
  <c r="H2631" i="4" s="1"/>
  <c r="G2630" i="4"/>
  <c r="H2630" i="4" s="1"/>
  <c r="G2629" i="4"/>
  <c r="H2629" i="4" s="1"/>
  <c r="G2628" i="4"/>
  <c r="H2628" i="4" s="1"/>
  <c r="G2627" i="4"/>
  <c r="H2627" i="4" s="1"/>
  <c r="G2626" i="4"/>
  <c r="H2626" i="4" s="1"/>
  <c r="G2625" i="4"/>
  <c r="H2625" i="4" s="1"/>
  <c r="G2624" i="4"/>
  <c r="H2624" i="4" s="1"/>
  <c r="G2623" i="4"/>
  <c r="H2623" i="4" s="1"/>
  <c r="G2622" i="4"/>
  <c r="H2622" i="4" s="1"/>
  <c r="G2621" i="4"/>
  <c r="H2621" i="4" s="1"/>
  <c r="G2620" i="4"/>
  <c r="H2620" i="4" s="1"/>
  <c r="G2619" i="4"/>
  <c r="H2619" i="4" s="1"/>
  <c r="G2618" i="4"/>
  <c r="H2618" i="4" s="1"/>
  <c r="G2617" i="4"/>
  <c r="H2617" i="4" s="1"/>
  <c r="G2616" i="4"/>
  <c r="H2616" i="4" s="1"/>
  <c r="G2615" i="4"/>
  <c r="H2615" i="4" s="1"/>
  <c r="G2614" i="4"/>
  <c r="H2614" i="4" s="1"/>
  <c r="G2613" i="4"/>
  <c r="H2613" i="4" s="1"/>
  <c r="G2612" i="4"/>
  <c r="H2612" i="4" s="1"/>
  <c r="G2611" i="4"/>
  <c r="H2611" i="4" s="1"/>
  <c r="G2610" i="4"/>
  <c r="H2610" i="4" s="1"/>
  <c r="G2609" i="4"/>
  <c r="H2609" i="4" s="1"/>
  <c r="G2608" i="4"/>
  <c r="H2608" i="4" s="1"/>
  <c r="G2607" i="4"/>
  <c r="H2607" i="4" s="1"/>
  <c r="G2606" i="4"/>
  <c r="H2606" i="4" s="1"/>
  <c r="G2605" i="4"/>
  <c r="H2605" i="4" s="1"/>
  <c r="G2604" i="4"/>
  <c r="H2604" i="4" s="1"/>
  <c r="G2603" i="4"/>
  <c r="H2603" i="4" s="1"/>
  <c r="G2602" i="4"/>
  <c r="H2602" i="4" s="1"/>
  <c r="G2601" i="4"/>
  <c r="H2601" i="4" s="1"/>
  <c r="G2600" i="4"/>
  <c r="H2600" i="4" s="1"/>
  <c r="G2599" i="4"/>
  <c r="H2599" i="4" s="1"/>
  <c r="G2598" i="4"/>
  <c r="H2598" i="4" s="1"/>
  <c r="G2597" i="4"/>
  <c r="H2597" i="4" s="1"/>
  <c r="G2596" i="4"/>
  <c r="H2596" i="4" s="1"/>
  <c r="G2595" i="4"/>
  <c r="H2595" i="4" s="1"/>
  <c r="G2594" i="4"/>
  <c r="H2594" i="4" s="1"/>
  <c r="G2593" i="4"/>
  <c r="H2593" i="4" s="1"/>
  <c r="G2592" i="4"/>
  <c r="H2592" i="4" s="1"/>
  <c r="G2591" i="4"/>
  <c r="H2591" i="4" s="1"/>
  <c r="G2590" i="4"/>
  <c r="H2590" i="4" s="1"/>
  <c r="G2589" i="4"/>
  <c r="H2589" i="4" s="1"/>
  <c r="G2588" i="4"/>
  <c r="H2588" i="4" s="1"/>
  <c r="G2587" i="4"/>
  <c r="H2587" i="4" s="1"/>
  <c r="G2586" i="4"/>
  <c r="H2586" i="4" s="1"/>
  <c r="G2585" i="4"/>
  <c r="H2585" i="4" s="1"/>
  <c r="G2584" i="4"/>
  <c r="H2584" i="4" s="1"/>
  <c r="G2583" i="4"/>
  <c r="H2583" i="4" s="1"/>
  <c r="G2582" i="4"/>
  <c r="H2582" i="4" s="1"/>
  <c r="G2581" i="4"/>
  <c r="H2581" i="4" s="1"/>
  <c r="G2580" i="4"/>
  <c r="H2580" i="4" s="1"/>
  <c r="G2579" i="4"/>
  <c r="H2579" i="4" s="1"/>
  <c r="G2578" i="4"/>
  <c r="H2578" i="4" s="1"/>
  <c r="G2577" i="4"/>
  <c r="H2577" i="4" s="1"/>
  <c r="G2576" i="4"/>
  <c r="H2576" i="4" s="1"/>
  <c r="G2575" i="4"/>
  <c r="H2575" i="4" s="1"/>
  <c r="G2574" i="4"/>
  <c r="H2574" i="4" s="1"/>
  <c r="G2573" i="4"/>
  <c r="H2573" i="4" s="1"/>
  <c r="G2572" i="4"/>
  <c r="H2572" i="4" s="1"/>
  <c r="G2571" i="4"/>
  <c r="H2571" i="4" s="1"/>
  <c r="G2570" i="4"/>
  <c r="H2570" i="4" s="1"/>
  <c r="G2569" i="4"/>
  <c r="H2569" i="4" s="1"/>
  <c r="G2568" i="4"/>
  <c r="H2568" i="4" s="1"/>
  <c r="G2567" i="4"/>
  <c r="H2567" i="4" s="1"/>
  <c r="G2566" i="4"/>
  <c r="H2566" i="4" s="1"/>
  <c r="G2565" i="4"/>
  <c r="H2565" i="4" s="1"/>
  <c r="G2564" i="4"/>
  <c r="H2564" i="4" s="1"/>
  <c r="G2563" i="4"/>
  <c r="H2563" i="4" s="1"/>
  <c r="G2562" i="4"/>
  <c r="H2562" i="4" s="1"/>
  <c r="G2561" i="4"/>
  <c r="H2561" i="4" s="1"/>
  <c r="G2560" i="4"/>
  <c r="H2560" i="4" s="1"/>
  <c r="G2559" i="4"/>
  <c r="H2559" i="4" s="1"/>
  <c r="G2558" i="4"/>
  <c r="H2558" i="4" s="1"/>
  <c r="G2557" i="4"/>
  <c r="H2557" i="4" s="1"/>
  <c r="G2556" i="4"/>
  <c r="H2556" i="4" s="1"/>
  <c r="G2555" i="4"/>
  <c r="H2555" i="4" s="1"/>
  <c r="G2554" i="4"/>
  <c r="H2554" i="4" s="1"/>
  <c r="G2553" i="4"/>
  <c r="H2553" i="4" s="1"/>
  <c r="G2552" i="4"/>
  <c r="H2552" i="4" s="1"/>
  <c r="G2551" i="4"/>
  <c r="H2551" i="4" s="1"/>
  <c r="G2550" i="4"/>
  <c r="H2550" i="4" s="1"/>
  <c r="G2549" i="4"/>
  <c r="H2549" i="4" s="1"/>
  <c r="G2548" i="4"/>
  <c r="H2548" i="4" s="1"/>
  <c r="G2547" i="4"/>
  <c r="H2547" i="4" s="1"/>
  <c r="G2546" i="4"/>
  <c r="H2546" i="4" s="1"/>
  <c r="G2545" i="4"/>
  <c r="H2545" i="4" s="1"/>
  <c r="G2544" i="4"/>
  <c r="H2544" i="4" s="1"/>
  <c r="G2543" i="4"/>
  <c r="H2543" i="4" s="1"/>
  <c r="G2542" i="4"/>
  <c r="H2542" i="4" s="1"/>
  <c r="G2541" i="4"/>
  <c r="H2541" i="4" s="1"/>
  <c r="G2540" i="4"/>
  <c r="H2540" i="4" s="1"/>
  <c r="G2539" i="4"/>
  <c r="H2539" i="4" s="1"/>
  <c r="G2538" i="4"/>
  <c r="H2538" i="4" s="1"/>
  <c r="G2537" i="4"/>
  <c r="H2537" i="4" s="1"/>
  <c r="G2536" i="4"/>
  <c r="H2536" i="4" s="1"/>
  <c r="G2535" i="4"/>
  <c r="H2535" i="4" s="1"/>
  <c r="G2534" i="4"/>
  <c r="H2534" i="4" s="1"/>
  <c r="G2533" i="4"/>
  <c r="H2533" i="4" s="1"/>
  <c r="G2532" i="4"/>
  <c r="H2532" i="4" s="1"/>
  <c r="G2531" i="4"/>
  <c r="H2531" i="4" s="1"/>
  <c r="G2530" i="4"/>
  <c r="H2530" i="4" s="1"/>
  <c r="G2529" i="4"/>
  <c r="H2529" i="4" s="1"/>
  <c r="G2528" i="4"/>
  <c r="H2528" i="4" s="1"/>
  <c r="G2527" i="4"/>
  <c r="H2527" i="4" s="1"/>
  <c r="G2526" i="4"/>
  <c r="H2526" i="4" s="1"/>
  <c r="G2525" i="4"/>
  <c r="H2525" i="4" s="1"/>
  <c r="G2524" i="4"/>
  <c r="H2524" i="4" s="1"/>
  <c r="G2523" i="4"/>
  <c r="H2523" i="4" s="1"/>
  <c r="G2522" i="4"/>
  <c r="H2522" i="4" s="1"/>
  <c r="G2521" i="4"/>
  <c r="H2521" i="4" s="1"/>
  <c r="G2520" i="4"/>
  <c r="H2520" i="4" s="1"/>
  <c r="G2519" i="4"/>
  <c r="H2519" i="4" s="1"/>
  <c r="G2518" i="4"/>
  <c r="H2518" i="4" s="1"/>
  <c r="G2517" i="4"/>
  <c r="H2517" i="4" s="1"/>
  <c r="G2516" i="4"/>
  <c r="H2516" i="4" s="1"/>
  <c r="G2515" i="4"/>
  <c r="H2515" i="4" s="1"/>
  <c r="G2514" i="4"/>
  <c r="H2514" i="4" s="1"/>
  <c r="G2513" i="4"/>
  <c r="H2513" i="4" s="1"/>
  <c r="G2512" i="4"/>
  <c r="H2512" i="4" s="1"/>
  <c r="G2511" i="4"/>
  <c r="H2511" i="4" s="1"/>
  <c r="G2510" i="4"/>
  <c r="H2510" i="4" s="1"/>
  <c r="G2509" i="4"/>
  <c r="H2509" i="4" s="1"/>
  <c r="G2508" i="4"/>
  <c r="H2508" i="4" s="1"/>
  <c r="G2932" i="4"/>
  <c r="H2932" i="4" s="1"/>
  <c r="G2931" i="4"/>
  <c r="H2931" i="4" s="1"/>
  <c r="G2930" i="4"/>
  <c r="H2930" i="4" s="1"/>
  <c r="G2929" i="4"/>
  <c r="H2929" i="4" s="1"/>
  <c r="G2928" i="4"/>
  <c r="H2928" i="4" s="1"/>
  <c r="G2927" i="4"/>
  <c r="H2927" i="4" s="1"/>
  <c r="G2926" i="4"/>
  <c r="H2926" i="4" s="1"/>
  <c r="G2925" i="4"/>
  <c r="H2925" i="4" s="1"/>
  <c r="G2918" i="4"/>
  <c r="H2918" i="4" s="1"/>
  <c r="G2917" i="4"/>
  <c r="H2917" i="4" s="1"/>
  <c r="G2916" i="4"/>
  <c r="H2916" i="4" s="1"/>
  <c r="G2915" i="4"/>
  <c r="H2915" i="4" s="1"/>
  <c r="G2914" i="4"/>
  <c r="H2914" i="4" s="1"/>
  <c r="G2913" i="4"/>
  <c r="H2913" i="4" s="1"/>
  <c r="G2912" i="4"/>
  <c r="H2912" i="4" s="1"/>
  <c r="G2911" i="4"/>
  <c r="H2911" i="4" s="1"/>
  <c r="G2910" i="4"/>
  <c r="H2910" i="4" s="1"/>
  <c r="G2909" i="4"/>
  <c r="H2909" i="4" s="1"/>
  <c r="G2908" i="4"/>
  <c r="H2908" i="4" s="1"/>
  <c r="G2907" i="4"/>
  <c r="H2907" i="4" s="1"/>
  <c r="G2906" i="4"/>
  <c r="H2906" i="4" s="1"/>
  <c r="G2905" i="4"/>
  <c r="H2905" i="4" s="1"/>
  <c r="G2904" i="4"/>
  <c r="H2904" i="4" s="1"/>
  <c r="G2903" i="4"/>
  <c r="H2903" i="4" s="1"/>
  <c r="G2902" i="4"/>
  <c r="H2902" i="4" s="1"/>
  <c r="G2901" i="4"/>
  <c r="H2901" i="4" s="1"/>
  <c r="G2890" i="4"/>
  <c r="H2890" i="4" s="1"/>
  <c r="G2889" i="4"/>
  <c r="H2889" i="4" s="1"/>
  <c r="G2888" i="4"/>
  <c r="H2888" i="4" s="1"/>
  <c r="G2887" i="4"/>
  <c r="H2887" i="4" s="1"/>
  <c r="G2886" i="4"/>
  <c r="H2886" i="4" s="1"/>
  <c r="G2885" i="4"/>
  <c r="H2885" i="4" s="1"/>
  <c r="G2884" i="4"/>
  <c r="H2884" i="4" s="1"/>
  <c r="G2883" i="4"/>
  <c r="H2883" i="4" s="1"/>
  <c r="G2866" i="4"/>
  <c r="H2866" i="4" s="1"/>
  <c r="G2865" i="4"/>
  <c r="H2865" i="4" s="1"/>
  <c r="G2507" i="4"/>
  <c r="H2507" i="4" s="1"/>
  <c r="G2506" i="4"/>
  <c r="H2506" i="4" s="1"/>
  <c r="G2505" i="4"/>
  <c r="H2505" i="4" s="1"/>
  <c r="G2504" i="4"/>
  <c r="H2504" i="4" s="1"/>
  <c r="G2503" i="4"/>
  <c r="H2503" i="4" s="1"/>
  <c r="G2502" i="4"/>
  <c r="H2502" i="4" s="1"/>
  <c r="G2501" i="4"/>
  <c r="H2501" i="4" s="1"/>
  <c r="G2500" i="4"/>
  <c r="H2500" i="4" s="1"/>
  <c r="G2499" i="4"/>
  <c r="H2499" i="4" s="1"/>
  <c r="G2498" i="4"/>
  <c r="H2498" i="4" s="1"/>
  <c r="G2497" i="4"/>
  <c r="H2497" i="4" s="1"/>
  <c r="G2496" i="4"/>
  <c r="H2496" i="4" s="1"/>
  <c r="G2495" i="4"/>
  <c r="H2495" i="4" s="1"/>
  <c r="G2494" i="4"/>
  <c r="H2494" i="4" s="1"/>
  <c r="G2493" i="4"/>
  <c r="H2493" i="4" s="1"/>
  <c r="G2492" i="4"/>
  <c r="H2492" i="4" s="1"/>
  <c r="G2491" i="4"/>
  <c r="H2491" i="4" s="1"/>
  <c r="G2490" i="4"/>
  <c r="H2490" i="4" s="1"/>
  <c r="G2489" i="4"/>
  <c r="H2489" i="4" s="1"/>
  <c r="G2488" i="4"/>
  <c r="H2488" i="4" s="1"/>
  <c r="G2487" i="4"/>
  <c r="H2487" i="4" s="1"/>
  <c r="G2486" i="4"/>
  <c r="H2486" i="4" s="1"/>
  <c r="G2485" i="4"/>
  <c r="H2485" i="4" s="1"/>
  <c r="G2484" i="4"/>
  <c r="H2484" i="4" s="1"/>
  <c r="G2483" i="4"/>
  <c r="H2483" i="4" s="1"/>
  <c r="G2482" i="4"/>
  <c r="H2482" i="4" s="1"/>
  <c r="G2481" i="4"/>
  <c r="H2481" i="4" s="1"/>
  <c r="G2480" i="4"/>
  <c r="H2480" i="4" s="1"/>
  <c r="G2479" i="4"/>
  <c r="H2479" i="4" s="1"/>
  <c r="G2478" i="4"/>
  <c r="H2478" i="4" s="1"/>
  <c r="G2477" i="4"/>
  <c r="H2477" i="4" s="1"/>
  <c r="G2476" i="4"/>
  <c r="H2476" i="4" s="1"/>
  <c r="G2475" i="4"/>
  <c r="H2475" i="4" s="1"/>
  <c r="G2474" i="4"/>
  <c r="H2474" i="4" s="1"/>
  <c r="G2473" i="4"/>
  <c r="H2473" i="4" s="1"/>
  <c r="G2472" i="4"/>
  <c r="H2472" i="4" s="1"/>
  <c r="G2471" i="4"/>
  <c r="H2471" i="4" s="1"/>
  <c r="G2470" i="4"/>
  <c r="H2470" i="4" s="1"/>
  <c r="G2469" i="4"/>
  <c r="H2469" i="4" s="1"/>
  <c r="G2468" i="4"/>
  <c r="H2468" i="4" s="1"/>
  <c r="G2467" i="4"/>
  <c r="H2467" i="4" s="1"/>
  <c r="G2466" i="4"/>
  <c r="H2466" i="4" s="1"/>
  <c r="G2465" i="4"/>
  <c r="H2465" i="4" s="1"/>
  <c r="G2464" i="4"/>
  <c r="H2464" i="4" s="1"/>
  <c r="G2463" i="4"/>
  <c r="H2463" i="4" s="1"/>
  <c r="G2462" i="4"/>
  <c r="H2462" i="4" s="1"/>
  <c r="G2461" i="4"/>
  <c r="H2461" i="4" s="1"/>
  <c r="G2460" i="4"/>
  <c r="H2460" i="4" s="1"/>
  <c r="G2459" i="4"/>
  <c r="H2459" i="4" s="1"/>
  <c r="G2458" i="4"/>
  <c r="H2458" i="4" s="1"/>
  <c r="G2457" i="4"/>
  <c r="H2457" i="4" s="1"/>
  <c r="G2456" i="4"/>
  <c r="H2456" i="4" s="1"/>
  <c r="G2455" i="4"/>
  <c r="H2455" i="4" s="1"/>
  <c r="G2454" i="4"/>
  <c r="H2454" i="4" s="1"/>
  <c r="G2453" i="4"/>
  <c r="H2453" i="4" s="1"/>
  <c r="G2452" i="4"/>
  <c r="H2452" i="4" s="1"/>
  <c r="G2451" i="4"/>
  <c r="H2451" i="4" s="1"/>
  <c r="G2450" i="4"/>
  <c r="H2450" i="4" s="1"/>
  <c r="G2449" i="4"/>
  <c r="H2449" i="4" s="1"/>
  <c r="G2448" i="4"/>
  <c r="H2448" i="4" s="1"/>
  <c r="G2447" i="4"/>
  <c r="H2447" i="4" s="1"/>
  <c r="G2446" i="4"/>
  <c r="H2446" i="4" s="1"/>
  <c r="G2445" i="4"/>
  <c r="H2445" i="4" s="1"/>
  <c r="G2444" i="4"/>
  <c r="H2444" i="4" s="1"/>
  <c r="G2443" i="4"/>
  <c r="H2443" i="4" s="1"/>
  <c r="G2442" i="4"/>
  <c r="H2442" i="4" s="1"/>
  <c r="G2441" i="4"/>
  <c r="H2441" i="4" s="1"/>
  <c r="G2440" i="4"/>
  <c r="H2440" i="4" s="1"/>
  <c r="G2439" i="4"/>
  <c r="H2439" i="4" s="1"/>
  <c r="G2438" i="4"/>
  <c r="H2438" i="4" s="1"/>
  <c r="G2437" i="4"/>
  <c r="H2437" i="4" s="1"/>
  <c r="G2436" i="4"/>
  <c r="H2436" i="4" s="1"/>
  <c r="G2435" i="4"/>
  <c r="H2435" i="4" s="1"/>
  <c r="G2434" i="4"/>
  <c r="H2434" i="4" s="1"/>
  <c r="G2433" i="4"/>
  <c r="H2433" i="4" s="1"/>
  <c r="G2432" i="4"/>
  <c r="H2432" i="4" s="1"/>
  <c r="G2431" i="4"/>
  <c r="H2431" i="4" s="1"/>
  <c r="G2430" i="4"/>
  <c r="H2430" i="4" s="1"/>
  <c r="G2429" i="4"/>
  <c r="H2429" i="4" s="1"/>
  <c r="G2428" i="4"/>
  <c r="H2428" i="4" s="1"/>
  <c r="G2427" i="4"/>
  <c r="H2427" i="4" s="1"/>
  <c r="G2426" i="4"/>
  <c r="H2426" i="4" s="1"/>
  <c r="G2425" i="4"/>
  <c r="H2425" i="4" s="1"/>
  <c r="G2424" i="4"/>
  <c r="H2424" i="4" s="1"/>
  <c r="G2423" i="4"/>
  <c r="H2423" i="4" s="1"/>
  <c r="G2422" i="4"/>
  <c r="H2422" i="4" s="1"/>
  <c r="G2421" i="4"/>
  <c r="H2421" i="4" s="1"/>
  <c r="G2420" i="4"/>
  <c r="H2420" i="4" s="1"/>
  <c r="G2419" i="4"/>
  <c r="H2419" i="4" s="1"/>
  <c r="G2418" i="4"/>
  <c r="H2418" i="4" s="1"/>
  <c r="G2417" i="4"/>
  <c r="H2417" i="4" s="1"/>
  <c r="G2416" i="4"/>
  <c r="H2416" i="4" s="1"/>
  <c r="G2415" i="4"/>
  <c r="H2415" i="4" s="1"/>
  <c r="G2414" i="4"/>
  <c r="H2414" i="4" s="1"/>
  <c r="G2413" i="4"/>
  <c r="H2413" i="4" s="1"/>
  <c r="G2412" i="4"/>
  <c r="H2412" i="4" s="1"/>
  <c r="G2411" i="4"/>
  <c r="H2411" i="4" s="1"/>
  <c r="G2410" i="4"/>
  <c r="H2410" i="4" s="1"/>
  <c r="G2409" i="4"/>
  <c r="H2409" i="4" s="1"/>
  <c r="G2408" i="4"/>
  <c r="H2408" i="4" s="1"/>
  <c r="G2407" i="4"/>
  <c r="H2407" i="4" s="1"/>
  <c r="G2406" i="4"/>
  <c r="H2406" i="4" s="1"/>
  <c r="G2405" i="4"/>
  <c r="H2405" i="4" s="1"/>
  <c r="G2404" i="4"/>
  <c r="H2404" i="4" s="1"/>
  <c r="G2403" i="4"/>
  <c r="H2403" i="4" s="1"/>
  <c r="G2402" i="4"/>
  <c r="H2402" i="4" s="1"/>
  <c r="G2401" i="4"/>
  <c r="H2401" i="4" s="1"/>
  <c r="G2400" i="4"/>
  <c r="H2400" i="4" s="1"/>
  <c r="G2399" i="4"/>
  <c r="H2399" i="4" s="1"/>
  <c r="G2398" i="4"/>
  <c r="H2398" i="4" s="1"/>
  <c r="G2397" i="4"/>
  <c r="H2397" i="4" s="1"/>
  <c r="G2396" i="4"/>
  <c r="H2396" i="4" s="1"/>
  <c r="G2395" i="4"/>
  <c r="H2395" i="4" s="1"/>
  <c r="G2394" i="4"/>
  <c r="H2394" i="4" s="1"/>
  <c r="G2393" i="4"/>
  <c r="H2393" i="4" s="1"/>
  <c r="G2392" i="4"/>
  <c r="H2392" i="4" s="1"/>
  <c r="G2391" i="4"/>
  <c r="H2391" i="4" s="1"/>
  <c r="G2390" i="4"/>
  <c r="H2390" i="4" s="1"/>
  <c r="G2389" i="4"/>
  <c r="H2389" i="4" s="1"/>
  <c r="G2388" i="4"/>
  <c r="H2388" i="4" s="1"/>
  <c r="G2387" i="4"/>
  <c r="H2387" i="4" s="1"/>
  <c r="G2386" i="4"/>
  <c r="H2386" i="4" s="1"/>
  <c r="G2385" i="4"/>
  <c r="H2385" i="4" s="1"/>
  <c r="G2384" i="4"/>
  <c r="H2384" i="4" s="1"/>
  <c r="G2383" i="4"/>
  <c r="H2383" i="4" s="1"/>
  <c r="G2382" i="4"/>
  <c r="H2382" i="4" s="1"/>
  <c r="G2381" i="4"/>
  <c r="H2381" i="4" s="1"/>
  <c r="G2380" i="4"/>
  <c r="H2380" i="4" s="1"/>
  <c r="G2379" i="4"/>
  <c r="H2379" i="4" s="1"/>
  <c r="G2378" i="4"/>
  <c r="H2378" i="4" s="1"/>
  <c r="G2377" i="4"/>
  <c r="H2377" i="4" s="1"/>
  <c r="G2376" i="4"/>
  <c r="H2376" i="4" s="1"/>
  <c r="G2375" i="4"/>
  <c r="H2375" i="4" s="1"/>
  <c r="G2374" i="4"/>
  <c r="H2374" i="4" s="1"/>
  <c r="G2373" i="4"/>
  <c r="H2373" i="4" s="1"/>
  <c r="G2372" i="4"/>
  <c r="H2372" i="4" s="1"/>
  <c r="G2371" i="4"/>
  <c r="H2371" i="4" s="1"/>
  <c r="G2370" i="4"/>
  <c r="H2370" i="4" s="1"/>
  <c r="G2369" i="4"/>
  <c r="H2369" i="4" s="1"/>
  <c r="G2368" i="4"/>
  <c r="H2368" i="4" s="1"/>
  <c r="G2367" i="4"/>
  <c r="H2367" i="4" s="1"/>
  <c r="G2366" i="4"/>
  <c r="H2366" i="4" s="1"/>
  <c r="G2365" i="4"/>
  <c r="H2365" i="4" s="1"/>
  <c r="G2364" i="4"/>
  <c r="H2364" i="4" s="1"/>
  <c r="G2363" i="4"/>
  <c r="H2363" i="4" s="1"/>
  <c r="G2362" i="4"/>
  <c r="H2362" i="4" s="1"/>
  <c r="G2361" i="4"/>
  <c r="H2361" i="4" s="1"/>
  <c r="G2360" i="4"/>
  <c r="H2360" i="4" s="1"/>
  <c r="G2359" i="4"/>
  <c r="H2359" i="4" s="1"/>
  <c r="G2358" i="4"/>
  <c r="H2358" i="4" s="1"/>
  <c r="G2357" i="4"/>
  <c r="H2357" i="4" s="1"/>
  <c r="G2356" i="4"/>
  <c r="H2356" i="4" s="1"/>
  <c r="G2355" i="4"/>
  <c r="H2355" i="4" s="1"/>
  <c r="G2354" i="4"/>
  <c r="H2354" i="4" s="1"/>
  <c r="G2353" i="4"/>
  <c r="H2353" i="4" s="1"/>
  <c r="G2352" i="4"/>
  <c r="H2352" i="4" s="1"/>
  <c r="G2351" i="4"/>
  <c r="H2351" i="4" s="1"/>
  <c r="G2350" i="4"/>
  <c r="H2350" i="4" s="1"/>
  <c r="G2349" i="4"/>
  <c r="H2349" i="4" s="1"/>
  <c r="G2348" i="4"/>
  <c r="H2348" i="4" s="1"/>
  <c r="G2347" i="4"/>
  <c r="H2347" i="4" s="1"/>
  <c r="G2346" i="4"/>
  <c r="H2346" i="4" s="1"/>
  <c r="G2345" i="4"/>
  <c r="H2345" i="4" s="1"/>
  <c r="G2344" i="4"/>
  <c r="H2344" i="4" s="1"/>
  <c r="G2343" i="4"/>
  <c r="H2343" i="4" s="1"/>
  <c r="G2342" i="4"/>
  <c r="H2342" i="4" s="1"/>
  <c r="G2341" i="4"/>
  <c r="H2341" i="4" s="1"/>
  <c r="G2340" i="4"/>
  <c r="H2340" i="4" s="1"/>
  <c r="G2339" i="4"/>
  <c r="H2339" i="4" s="1"/>
  <c r="G2338" i="4"/>
  <c r="H2338" i="4" s="1"/>
  <c r="G2337" i="4"/>
  <c r="H2337" i="4" s="1"/>
  <c r="G2336" i="4"/>
  <c r="H2336" i="4" s="1"/>
  <c r="G2335" i="4"/>
  <c r="H2335" i="4" s="1"/>
  <c r="G2334" i="4"/>
  <c r="H2334" i="4" s="1"/>
  <c r="G2333" i="4"/>
  <c r="H2333" i="4" s="1"/>
  <c r="G2332" i="4"/>
  <c r="H2332" i="4" s="1"/>
  <c r="G2331" i="4"/>
  <c r="H2331" i="4" s="1"/>
  <c r="G2330" i="4"/>
  <c r="H2330" i="4" s="1"/>
  <c r="G2329" i="4"/>
  <c r="H2329" i="4" s="1"/>
  <c r="G2328" i="4"/>
  <c r="H2328" i="4" s="1"/>
  <c r="G2327" i="4"/>
  <c r="H2327" i="4" s="1"/>
  <c r="G2326" i="4"/>
  <c r="H2326" i="4" s="1"/>
  <c r="G2325" i="4"/>
  <c r="H2325" i="4" s="1"/>
  <c r="G2324" i="4"/>
  <c r="H2324" i="4" s="1"/>
  <c r="G2323" i="4"/>
  <c r="H2323" i="4" s="1"/>
  <c r="G2322" i="4"/>
  <c r="H2322" i="4" s="1"/>
  <c r="G2321" i="4"/>
  <c r="H2321" i="4" s="1"/>
  <c r="G2320" i="4"/>
  <c r="H2320" i="4" s="1"/>
  <c r="G2319" i="4"/>
  <c r="H2319" i="4" s="1"/>
  <c r="G2318" i="4"/>
  <c r="H2318" i="4" s="1"/>
  <c r="G2317" i="4"/>
  <c r="H2317" i="4" s="1"/>
  <c r="G2316" i="4"/>
  <c r="H2316" i="4" s="1"/>
  <c r="G2315" i="4"/>
  <c r="H2315" i="4" s="1"/>
  <c r="G2314" i="4"/>
  <c r="H2314" i="4" s="1"/>
  <c r="G2313" i="4"/>
  <c r="H2313" i="4" s="1"/>
  <c r="G2312" i="4"/>
  <c r="H2312" i="4" s="1"/>
  <c r="G2311" i="4"/>
  <c r="H2311" i="4" s="1"/>
  <c r="G2310" i="4"/>
  <c r="H2310" i="4" s="1"/>
  <c r="G2309" i="4"/>
  <c r="H2309" i="4" s="1"/>
  <c r="G2308" i="4"/>
  <c r="H2308" i="4" s="1"/>
  <c r="G2307" i="4"/>
  <c r="H2307" i="4" s="1"/>
  <c r="G2306" i="4"/>
  <c r="H2306" i="4" s="1"/>
  <c r="G2305" i="4"/>
  <c r="H2305" i="4" s="1"/>
  <c r="G2304" i="4"/>
  <c r="H2304" i="4" s="1"/>
  <c r="G2303" i="4"/>
  <c r="H2303" i="4" s="1"/>
  <c r="G2302" i="4"/>
  <c r="H2302" i="4" s="1"/>
  <c r="G2301" i="4"/>
  <c r="H2301" i="4" s="1"/>
  <c r="G2300" i="4"/>
  <c r="H2300" i="4" s="1"/>
  <c r="G2299" i="4"/>
  <c r="H2299" i="4" s="1"/>
  <c r="G2298" i="4"/>
  <c r="H2298" i="4" s="1"/>
  <c r="G2297" i="4"/>
  <c r="H2297" i="4" s="1"/>
  <c r="G2296" i="4"/>
  <c r="H2296" i="4" s="1"/>
  <c r="G2295" i="4"/>
  <c r="H2295" i="4" s="1"/>
  <c r="G2294" i="4"/>
  <c r="H2294" i="4" s="1"/>
  <c r="G2293" i="4"/>
  <c r="H2293" i="4" s="1"/>
  <c r="G2292" i="4"/>
  <c r="H2292" i="4" s="1"/>
  <c r="G2291" i="4"/>
  <c r="H2291" i="4" s="1"/>
  <c r="G2290" i="4"/>
  <c r="H2290" i="4" s="1"/>
  <c r="G2289" i="4"/>
  <c r="H2289" i="4" s="1"/>
  <c r="G2288" i="4"/>
  <c r="H2288" i="4" s="1"/>
  <c r="G2287" i="4"/>
  <c r="H2287" i="4" s="1"/>
  <c r="G2286" i="4"/>
  <c r="H2286" i="4" s="1"/>
  <c r="G2285" i="4"/>
  <c r="H2285" i="4" s="1"/>
  <c r="G2284" i="4"/>
  <c r="H2284" i="4" s="1"/>
  <c r="G2283" i="4"/>
  <c r="H2283" i="4" s="1"/>
  <c r="G2282" i="4"/>
  <c r="H2282" i="4" s="1"/>
  <c r="G2281" i="4"/>
  <c r="H2281" i="4" s="1"/>
  <c r="G2280" i="4"/>
  <c r="H2280" i="4" s="1"/>
  <c r="G2279" i="4"/>
  <c r="H2279" i="4" s="1"/>
  <c r="G2278" i="4"/>
  <c r="H2278" i="4" s="1"/>
  <c r="G2277" i="4"/>
  <c r="H2277" i="4" s="1"/>
  <c r="G2276" i="4"/>
  <c r="H2276" i="4" s="1"/>
  <c r="G2275" i="4"/>
  <c r="H2275" i="4" s="1"/>
  <c r="G2274" i="4"/>
  <c r="H2274" i="4" s="1"/>
  <c r="G2273" i="4"/>
  <c r="H2273" i="4" s="1"/>
  <c r="G2272" i="4"/>
  <c r="H2272" i="4" s="1"/>
  <c r="G2271" i="4"/>
  <c r="H2271" i="4" s="1"/>
  <c r="G2270" i="4"/>
  <c r="H2270" i="4" s="1"/>
  <c r="G2269" i="4"/>
  <c r="H2269" i="4" s="1"/>
  <c r="G2268" i="4"/>
  <c r="H2268" i="4" s="1"/>
  <c r="G2267" i="4"/>
  <c r="H2267" i="4" s="1"/>
  <c r="G2266" i="4"/>
  <c r="H2266" i="4" s="1"/>
  <c r="G2265" i="4"/>
  <c r="H2265" i="4" s="1"/>
  <c r="G2264" i="4"/>
  <c r="H2264" i="4" s="1"/>
  <c r="G2263" i="4"/>
  <c r="H2263" i="4" s="1"/>
  <c r="G2262" i="4"/>
  <c r="H2262" i="4" s="1"/>
  <c r="G2261" i="4"/>
  <c r="H2261" i="4" s="1"/>
  <c r="G2260" i="4"/>
  <c r="H2260" i="4" s="1"/>
  <c r="G2259" i="4"/>
  <c r="H2259" i="4" s="1"/>
  <c r="G2258" i="4"/>
  <c r="H2258" i="4" s="1"/>
  <c r="G2257" i="4"/>
  <c r="H2257" i="4" s="1"/>
  <c r="G2256" i="4"/>
  <c r="H2256" i="4" s="1"/>
  <c r="G2255" i="4"/>
  <c r="H2255" i="4" s="1"/>
  <c r="G2254" i="4"/>
  <c r="H2254" i="4" s="1"/>
  <c r="G2253" i="4"/>
  <c r="H2253" i="4" s="1"/>
  <c r="G3554" i="4"/>
  <c r="H3554" i="4" s="1"/>
  <c r="G3553" i="4"/>
  <c r="H3553" i="4" s="1"/>
  <c r="G3552" i="4"/>
  <c r="H3552" i="4" s="1"/>
  <c r="G3551" i="4"/>
  <c r="H3551" i="4" s="1"/>
  <c r="G3550" i="4"/>
  <c r="H3550" i="4" s="1"/>
  <c r="G3549" i="4"/>
  <c r="H3549" i="4" s="1"/>
  <c r="G3548" i="4"/>
  <c r="H3548" i="4" s="1"/>
  <c r="G3547" i="4"/>
  <c r="H3547" i="4" s="1"/>
  <c r="G3546" i="4"/>
  <c r="H3546" i="4" s="1"/>
  <c r="G3545" i="4"/>
  <c r="H3545" i="4" s="1"/>
  <c r="G4247" i="4"/>
  <c r="H4247" i="4" s="1"/>
  <c r="G4246" i="4"/>
  <c r="H4246" i="4" s="1"/>
  <c r="G4245" i="4"/>
  <c r="H4245" i="4" s="1"/>
  <c r="G4244" i="4"/>
  <c r="H4244" i="4" s="1"/>
  <c r="G4243" i="4"/>
  <c r="H4243" i="4" s="1"/>
  <c r="G4242" i="4"/>
  <c r="H4242" i="4" s="1"/>
  <c r="G4241" i="4"/>
  <c r="H4241" i="4" s="1"/>
  <c r="G4240" i="4"/>
  <c r="H4240" i="4" s="1"/>
  <c r="G4239" i="4"/>
  <c r="H4239" i="4" s="1"/>
  <c r="G4238" i="4"/>
  <c r="H4238" i="4" s="1"/>
  <c r="G4237" i="4"/>
  <c r="H4237" i="4" s="1"/>
  <c r="G3544" i="4"/>
  <c r="H3544" i="4" s="1"/>
  <c r="G3543" i="4"/>
  <c r="H3543" i="4" s="1"/>
  <c r="G3539" i="4"/>
  <c r="H3539" i="4" s="1"/>
  <c r="G3537" i="4"/>
  <c r="H3537" i="4" s="1"/>
  <c r="G3536" i="4"/>
  <c r="H3536" i="4" s="1"/>
  <c r="G3533" i="4"/>
  <c r="H3533" i="4" s="1"/>
  <c r="G3530" i="4"/>
  <c r="H3530" i="4" s="1"/>
  <c r="G3528" i="4"/>
  <c r="H3528" i="4" s="1"/>
  <c r="G3526" i="4"/>
  <c r="H3526" i="4" s="1"/>
  <c r="G3522" i="4"/>
  <c r="H3522" i="4" s="1"/>
  <c r="G3517" i="4"/>
  <c r="H3517" i="4" s="1"/>
  <c r="G3513" i="4"/>
  <c r="H3513" i="4" s="1"/>
  <c r="G3511" i="4"/>
  <c r="H3511" i="4" s="1"/>
  <c r="G3503" i="4"/>
  <c r="H3503" i="4" s="1"/>
  <c r="G3481" i="4"/>
  <c r="H3481" i="4" s="1"/>
  <c r="G3480" i="4"/>
  <c r="H3480" i="4" s="1"/>
  <c r="G3475" i="4"/>
  <c r="H3475" i="4" s="1"/>
  <c r="G3473" i="4"/>
  <c r="H3473" i="4" s="1"/>
  <c r="G3471" i="4"/>
  <c r="H3471" i="4" s="1"/>
  <c r="G3467" i="4"/>
  <c r="H3467" i="4" s="1"/>
  <c r="G3464" i="4"/>
  <c r="H3464" i="4" s="1"/>
  <c r="G3463" i="4"/>
  <c r="H3463" i="4" s="1"/>
  <c r="G3461" i="4"/>
  <c r="H3461" i="4" s="1"/>
  <c r="G3456" i="4"/>
  <c r="H3456" i="4" s="1"/>
  <c r="G3450" i="4"/>
  <c r="H3450" i="4" s="1"/>
  <c r="G3446" i="4"/>
  <c r="H3446" i="4" s="1"/>
  <c r="G3443" i="4"/>
  <c r="H3443" i="4" s="1"/>
  <c r="G3440" i="4"/>
  <c r="H3440" i="4" s="1"/>
  <c r="G3436" i="4"/>
  <c r="H3436" i="4" s="1"/>
  <c r="G3433" i="4"/>
  <c r="H3433" i="4" s="1"/>
  <c r="G3431" i="4"/>
  <c r="H3431" i="4" s="1"/>
  <c r="G3429" i="4"/>
  <c r="H3429" i="4" s="1"/>
  <c r="G3427" i="4"/>
  <c r="H3427" i="4" s="1"/>
  <c r="G3423" i="4"/>
  <c r="H3423" i="4" s="1"/>
  <c r="G3419" i="4"/>
  <c r="H3419" i="4" s="1"/>
  <c r="G3418" i="4"/>
  <c r="H3418" i="4" s="1"/>
  <c r="G3414" i="4"/>
  <c r="H3414" i="4" s="1"/>
  <c r="G3411" i="4"/>
  <c r="H3411" i="4" s="1"/>
  <c r="G3410" i="4"/>
  <c r="H3410" i="4" s="1"/>
  <c r="G3407" i="4"/>
  <c r="H3407" i="4" s="1"/>
  <c r="G3403" i="4"/>
  <c r="H3403" i="4" s="1"/>
  <c r="G3402" i="4"/>
  <c r="H3402" i="4" s="1"/>
  <c r="G3401" i="4"/>
  <c r="H3401" i="4" s="1"/>
  <c r="G3399" i="4"/>
  <c r="H3399" i="4" s="1"/>
  <c r="G3396" i="4"/>
  <c r="H3396" i="4" s="1"/>
  <c r="G3394" i="4"/>
  <c r="H3394" i="4" s="1"/>
  <c r="G3391" i="4"/>
  <c r="H3391" i="4" s="1"/>
  <c r="G3390" i="4"/>
  <c r="H3390" i="4" s="1"/>
  <c r="G3387" i="4"/>
  <c r="H3387" i="4" s="1"/>
  <c r="G3386" i="4"/>
  <c r="H3386" i="4" s="1"/>
  <c r="G3382" i="4"/>
  <c r="H3382" i="4" s="1"/>
  <c r="G3380" i="4"/>
  <c r="H3380" i="4" s="1"/>
  <c r="G3377" i="4"/>
  <c r="H3377" i="4" s="1"/>
  <c r="G3373" i="4"/>
  <c r="H3373" i="4" s="1"/>
  <c r="G3370" i="4"/>
  <c r="H3370" i="4" s="1"/>
  <c r="G3368" i="4"/>
  <c r="H3368" i="4" s="1"/>
  <c r="G3363" i="4"/>
  <c r="H3363" i="4" s="1"/>
  <c r="G3361" i="4"/>
  <c r="H3361" i="4" s="1"/>
  <c r="G3354" i="4"/>
  <c r="H3354" i="4" s="1"/>
  <c r="G3349" i="4"/>
  <c r="H3349" i="4" s="1"/>
  <c r="G3337" i="4"/>
  <c r="H3337" i="4" s="1"/>
  <c r="G3330" i="4"/>
  <c r="H3330" i="4" s="1"/>
  <c r="G3328" i="4"/>
  <c r="H3328" i="4" s="1"/>
  <c r="G3326" i="4"/>
  <c r="H3326" i="4" s="1"/>
  <c r="G3322" i="4"/>
  <c r="H3322" i="4" s="1"/>
  <c r="G3318" i="4"/>
  <c r="H3318" i="4" s="1"/>
  <c r="G3316" i="4"/>
  <c r="H3316" i="4" s="1"/>
  <c r="G3313" i="4"/>
  <c r="H3313" i="4" s="1"/>
  <c r="G3312" i="4"/>
  <c r="H3312" i="4" s="1"/>
  <c r="G3307" i="4"/>
  <c r="H3307" i="4" s="1"/>
  <c r="G3303" i="4"/>
  <c r="H3303" i="4" s="1"/>
  <c r="G3300" i="4"/>
  <c r="H3300" i="4" s="1"/>
  <c r="G3299" i="4"/>
  <c r="H3299" i="4" s="1"/>
  <c r="G3296" i="4"/>
  <c r="H3296" i="4" s="1"/>
  <c r="G3294" i="4"/>
  <c r="H3294" i="4" s="1"/>
  <c r="G3290" i="4"/>
  <c r="H3290" i="4" s="1"/>
  <c r="G3289" i="4"/>
  <c r="H3289" i="4" s="1"/>
  <c r="G3286" i="4"/>
  <c r="H3286" i="4" s="1"/>
  <c r="G3284" i="4"/>
  <c r="H3284" i="4" s="1"/>
  <c r="G3283" i="4"/>
  <c r="H3283" i="4" s="1"/>
  <c r="G3282" i="4"/>
  <c r="H3282" i="4" s="1"/>
  <c r="G3281" i="4"/>
  <c r="H3281" i="4" s="1"/>
  <c r="G3280" i="4"/>
  <c r="H3280" i="4" s="1"/>
  <c r="G3279" i="4"/>
  <c r="H3279" i="4" s="1"/>
  <c r="G3278" i="4"/>
  <c r="H3278" i="4" s="1"/>
  <c r="G3277" i="4"/>
  <c r="H3277" i="4" s="1"/>
  <c r="G3276" i="4"/>
  <c r="H3276" i="4" s="1"/>
  <c r="G3275" i="4"/>
  <c r="H3275" i="4" s="1"/>
  <c r="G3274" i="4"/>
  <c r="H3274" i="4" s="1"/>
  <c r="G3273" i="4"/>
  <c r="H3273" i="4" s="1"/>
  <c r="G3271" i="4"/>
  <c r="H3271" i="4" s="1"/>
  <c r="G3270" i="4"/>
  <c r="H3270" i="4" s="1"/>
  <c r="G3269" i="4"/>
  <c r="H3269" i="4" s="1"/>
  <c r="G3268" i="4"/>
  <c r="H3268" i="4" s="1"/>
  <c r="G3267" i="4"/>
  <c r="H3267" i="4" s="1"/>
  <c r="G3266" i="4"/>
  <c r="H3266" i="4" s="1"/>
  <c r="G3265" i="4"/>
  <c r="H3265" i="4" s="1"/>
  <c r="G3264" i="4"/>
  <c r="H3264" i="4" s="1"/>
  <c r="G3263" i="4"/>
  <c r="H3263" i="4" s="1"/>
  <c r="G3262" i="4"/>
  <c r="H3262" i="4" s="1"/>
  <c r="G3261" i="4"/>
  <c r="H3261" i="4" s="1"/>
  <c r="G3260" i="4"/>
  <c r="H3260" i="4" s="1"/>
  <c r="G3259" i="4"/>
  <c r="H3259" i="4" s="1"/>
  <c r="G3258" i="4"/>
  <c r="H3258" i="4" s="1"/>
  <c r="G3257" i="4"/>
  <c r="H3257" i="4" s="1"/>
  <c r="G3256" i="4"/>
  <c r="H3256" i="4" s="1"/>
  <c r="G3255" i="4"/>
  <c r="H3255" i="4" s="1"/>
  <c r="G3254" i="4"/>
  <c r="H3254" i="4" s="1"/>
  <c r="G3253" i="4"/>
  <c r="H3253" i="4" s="1"/>
  <c r="G3252" i="4"/>
  <c r="H3252" i="4" s="1"/>
  <c r="G3251" i="4"/>
  <c r="H3251" i="4" s="1"/>
  <c r="G3250" i="4"/>
  <c r="H3250" i="4" s="1"/>
  <c r="G3249" i="4"/>
  <c r="H3249" i="4" s="1"/>
  <c r="G3248" i="4"/>
  <c r="H3248" i="4" s="1"/>
  <c r="G3247" i="4"/>
  <c r="H3247" i="4" s="1"/>
  <c r="G3246" i="4"/>
  <c r="H3246" i="4" s="1"/>
  <c r="G3245" i="4"/>
  <c r="H3245" i="4" s="1"/>
  <c r="G3244" i="4"/>
  <c r="H3244" i="4" s="1"/>
  <c r="G3243" i="4"/>
  <c r="H3243" i="4" s="1"/>
  <c r="G3242" i="4"/>
  <c r="H3242" i="4" s="1"/>
  <c r="G3241" i="4"/>
  <c r="H3241" i="4" s="1"/>
  <c r="G3240" i="4"/>
  <c r="H3240" i="4" s="1"/>
  <c r="G3239" i="4"/>
  <c r="H3239" i="4" s="1"/>
  <c r="G3238" i="4"/>
  <c r="H3238" i="4" s="1"/>
  <c r="G3237" i="4"/>
  <c r="H3237" i="4" s="1"/>
  <c r="G3236" i="4"/>
  <c r="H3236" i="4" s="1"/>
  <c r="G3235" i="4"/>
  <c r="H3235" i="4" s="1"/>
  <c r="G3234" i="4"/>
  <c r="H3234" i="4" s="1"/>
  <c r="G3233" i="4"/>
  <c r="H3233" i="4" s="1"/>
  <c r="G3232" i="4"/>
  <c r="H3232" i="4" s="1"/>
  <c r="G3231" i="4"/>
  <c r="H3231" i="4" s="1"/>
  <c r="G3230" i="4"/>
  <c r="H3230" i="4" s="1"/>
  <c r="G3229" i="4"/>
  <c r="H3229" i="4" s="1"/>
  <c r="G3228" i="4"/>
  <c r="H3228" i="4" s="1"/>
  <c r="G3227" i="4"/>
  <c r="H3227" i="4" s="1"/>
  <c r="G3226" i="4"/>
  <c r="H3226" i="4" s="1"/>
  <c r="G3225" i="4"/>
  <c r="H3225" i="4" s="1"/>
  <c r="G3224" i="4"/>
  <c r="H3224" i="4" s="1"/>
  <c r="G3223" i="4"/>
  <c r="H3223" i="4" s="1"/>
  <c r="G3222" i="4"/>
  <c r="H3222" i="4" s="1"/>
  <c r="G3221" i="4"/>
  <c r="H3221" i="4" s="1"/>
  <c r="G3220" i="4"/>
  <c r="H3220" i="4" s="1"/>
  <c r="G3219" i="4"/>
  <c r="H3219" i="4" s="1"/>
  <c r="G3218" i="4"/>
  <c r="H3218" i="4" s="1"/>
  <c r="G3217" i="4"/>
  <c r="H3217" i="4" s="1"/>
  <c r="G3216" i="4"/>
  <c r="H3216" i="4" s="1"/>
  <c r="G3215" i="4"/>
  <c r="H3215" i="4" s="1"/>
  <c r="G3214" i="4"/>
  <c r="H3214" i="4" s="1"/>
  <c r="G3213" i="4"/>
  <c r="H3213" i="4" s="1"/>
  <c r="G3212" i="4"/>
  <c r="H3212" i="4" s="1"/>
  <c r="G3211" i="4"/>
  <c r="H3211" i="4" s="1"/>
  <c r="G3210" i="4"/>
  <c r="H3210" i="4" s="1"/>
  <c r="G3209" i="4"/>
  <c r="H3209" i="4" s="1"/>
  <c r="G3208" i="4"/>
  <c r="H3208" i="4" s="1"/>
  <c r="G3207" i="4"/>
  <c r="H3207" i="4" s="1"/>
  <c r="G3206" i="4"/>
  <c r="H3206" i="4" s="1"/>
  <c r="G3205" i="4"/>
  <c r="H3205" i="4" s="1"/>
  <c r="G3204" i="4"/>
  <c r="H3204" i="4" s="1"/>
  <c r="G3203" i="4"/>
  <c r="H3203" i="4" s="1"/>
  <c r="G3202" i="4"/>
  <c r="H3202" i="4" s="1"/>
  <c r="G3201" i="4"/>
  <c r="H3201" i="4" s="1"/>
  <c r="G3200" i="4"/>
  <c r="H3200" i="4" s="1"/>
  <c r="G3199" i="4"/>
  <c r="H3199" i="4" s="1"/>
  <c r="G3198" i="4"/>
  <c r="H3198" i="4" s="1"/>
  <c r="G3197" i="4"/>
  <c r="H3197" i="4" s="1"/>
  <c r="G3196" i="4"/>
  <c r="H3196" i="4" s="1"/>
  <c r="G3195" i="4"/>
  <c r="H3195" i="4" s="1"/>
  <c r="G3194" i="4"/>
  <c r="H3194" i="4" s="1"/>
  <c r="G3193" i="4"/>
  <c r="H3193" i="4" s="1"/>
  <c r="G3192" i="4"/>
  <c r="H3192" i="4" s="1"/>
  <c r="G3542" i="4"/>
  <c r="H3542" i="4" s="1"/>
  <c r="G3538" i="4"/>
  <c r="H3538" i="4" s="1"/>
  <c r="G3534" i="4"/>
  <c r="H3534" i="4" s="1"/>
  <c r="G3531" i="4"/>
  <c r="H3531" i="4" s="1"/>
  <c r="G3525" i="4"/>
  <c r="H3525" i="4" s="1"/>
  <c r="G3524" i="4"/>
  <c r="H3524" i="4" s="1"/>
  <c r="G3521" i="4"/>
  <c r="H3521" i="4" s="1"/>
  <c r="G3519" i="4"/>
  <c r="H3519" i="4" s="1"/>
  <c r="G3518" i="4"/>
  <c r="H3518" i="4" s="1"/>
  <c r="G3515" i="4"/>
  <c r="H3515" i="4" s="1"/>
  <c r="G3512" i="4"/>
  <c r="H3512" i="4" s="1"/>
  <c r="G3510" i="4"/>
  <c r="H3510" i="4" s="1"/>
  <c r="G3505" i="4"/>
  <c r="H3505" i="4" s="1"/>
  <c r="G3502" i="4"/>
  <c r="H3502" i="4" s="1"/>
  <c r="G3501" i="4"/>
  <c r="H3501" i="4" s="1"/>
  <c r="G3499" i="4"/>
  <c r="H3499" i="4" s="1"/>
  <c r="G3497" i="4"/>
  <c r="H3497" i="4" s="1"/>
  <c r="G3496" i="4"/>
  <c r="H3496" i="4" s="1"/>
  <c r="G3494" i="4"/>
  <c r="H3494" i="4" s="1"/>
  <c r="G3492" i="4"/>
  <c r="H3492" i="4" s="1"/>
  <c r="G3491" i="4"/>
  <c r="H3491" i="4" s="1"/>
  <c r="G3489" i="4"/>
  <c r="H3489" i="4" s="1"/>
  <c r="G3487" i="4"/>
  <c r="H3487" i="4" s="1"/>
  <c r="G3485" i="4"/>
  <c r="H3485" i="4" s="1"/>
  <c r="G3484" i="4"/>
  <c r="H3484" i="4" s="1"/>
  <c r="G3482" i="4"/>
  <c r="H3482" i="4" s="1"/>
  <c r="G3477" i="4"/>
  <c r="H3477" i="4" s="1"/>
  <c r="G3472" i="4"/>
  <c r="H3472" i="4" s="1"/>
  <c r="G3469" i="4"/>
  <c r="H3469" i="4" s="1"/>
  <c r="G3466" i="4"/>
  <c r="H3466" i="4" s="1"/>
  <c r="G3462" i="4"/>
  <c r="H3462" i="4" s="1"/>
  <c r="G3459" i="4"/>
  <c r="H3459" i="4" s="1"/>
  <c r="G3457" i="4"/>
  <c r="H3457" i="4" s="1"/>
  <c r="G3455" i="4"/>
  <c r="H3455" i="4" s="1"/>
  <c r="G3453" i="4"/>
  <c r="H3453" i="4" s="1"/>
  <c r="G3449" i="4"/>
  <c r="H3449" i="4" s="1"/>
  <c r="G3447" i="4"/>
  <c r="H3447" i="4" s="1"/>
  <c r="G3444" i="4"/>
  <c r="H3444" i="4" s="1"/>
  <c r="G3441" i="4"/>
  <c r="H3441" i="4" s="1"/>
  <c r="G3438" i="4"/>
  <c r="H3438" i="4" s="1"/>
  <c r="G3437" i="4"/>
  <c r="H3437" i="4" s="1"/>
  <c r="G3435" i="4"/>
  <c r="H3435" i="4" s="1"/>
  <c r="G3432" i="4"/>
  <c r="H3432" i="4" s="1"/>
  <c r="G3430" i="4"/>
  <c r="H3430" i="4" s="1"/>
  <c r="G3424" i="4"/>
  <c r="H3424" i="4" s="1"/>
  <c r="G3420" i="4"/>
  <c r="H3420" i="4" s="1"/>
  <c r="G3417" i="4"/>
  <c r="H3417" i="4" s="1"/>
  <c r="G3415" i="4"/>
  <c r="H3415" i="4" s="1"/>
  <c r="G3412" i="4"/>
  <c r="H3412" i="4" s="1"/>
  <c r="G3408" i="4"/>
  <c r="H3408" i="4" s="1"/>
  <c r="G3405" i="4"/>
  <c r="H3405" i="4" s="1"/>
  <c r="G3397" i="4"/>
  <c r="H3397" i="4" s="1"/>
  <c r="G3393" i="4"/>
  <c r="H3393" i="4" s="1"/>
  <c r="G3389" i="4"/>
  <c r="H3389" i="4" s="1"/>
  <c r="G3384" i="4"/>
  <c r="H3384" i="4" s="1"/>
  <c r="G3381" i="4"/>
  <c r="H3381" i="4" s="1"/>
  <c r="G3379" i="4"/>
  <c r="H3379" i="4" s="1"/>
  <c r="G3376" i="4"/>
  <c r="H3376" i="4" s="1"/>
  <c r="G3374" i="4"/>
  <c r="H3374" i="4" s="1"/>
  <c r="G3371" i="4"/>
  <c r="H3371" i="4" s="1"/>
  <c r="G3367" i="4"/>
  <c r="H3367" i="4" s="1"/>
  <c r="G3365" i="4"/>
  <c r="H3365" i="4" s="1"/>
  <c r="G3362" i="4"/>
  <c r="H3362" i="4" s="1"/>
  <c r="G3360" i="4"/>
  <c r="H3360" i="4" s="1"/>
  <c r="G3358" i="4"/>
  <c r="H3358" i="4" s="1"/>
  <c r="G3356" i="4"/>
  <c r="H3356" i="4" s="1"/>
  <c r="G3353" i="4"/>
  <c r="H3353" i="4" s="1"/>
  <c r="G3351" i="4"/>
  <c r="H3351" i="4" s="1"/>
  <c r="G3347" i="4"/>
  <c r="H3347" i="4" s="1"/>
  <c r="G3346" i="4"/>
  <c r="H3346" i="4" s="1"/>
  <c r="G3344" i="4"/>
  <c r="H3344" i="4" s="1"/>
  <c r="G3343" i="4"/>
  <c r="H3343" i="4" s="1"/>
  <c r="G3342" i="4"/>
  <c r="H3342" i="4" s="1"/>
  <c r="G3341" i="4"/>
  <c r="H3341" i="4" s="1"/>
  <c r="G3339" i="4"/>
  <c r="H3339" i="4" s="1"/>
  <c r="G3336" i="4"/>
  <c r="H3336" i="4" s="1"/>
  <c r="G3331" i="4"/>
  <c r="H3331" i="4" s="1"/>
  <c r="G3324" i="4"/>
  <c r="H3324" i="4" s="1"/>
  <c r="G3321" i="4"/>
  <c r="H3321" i="4" s="1"/>
  <c r="G3320" i="4"/>
  <c r="H3320" i="4" s="1"/>
  <c r="G3317" i="4"/>
  <c r="H3317" i="4" s="1"/>
  <c r="G3314" i="4"/>
  <c r="H3314" i="4" s="1"/>
  <c r="G3310" i="4"/>
  <c r="H3310" i="4" s="1"/>
  <c r="G3309" i="4"/>
  <c r="H3309" i="4" s="1"/>
  <c r="G3305" i="4"/>
  <c r="H3305" i="4" s="1"/>
  <c r="G3302" i="4"/>
  <c r="H3302" i="4" s="1"/>
  <c r="G3298" i="4"/>
  <c r="H3298" i="4" s="1"/>
  <c r="G3293" i="4"/>
  <c r="H3293" i="4" s="1"/>
  <c r="G3291" i="4"/>
  <c r="H3291" i="4" s="1"/>
  <c r="G3287" i="4"/>
  <c r="H3287" i="4" s="1"/>
  <c r="G2002" i="4"/>
  <c r="H2002" i="4" s="1"/>
  <c r="G1994" i="4"/>
  <c r="H1994" i="4" s="1"/>
  <c r="G1984" i="4"/>
  <c r="H1984" i="4" s="1"/>
  <c r="G1978" i="4"/>
  <c r="H1978" i="4" s="1"/>
  <c r="G1977" i="4"/>
  <c r="H1977" i="4" s="1"/>
  <c r="G1961" i="4"/>
  <c r="H1961" i="4" s="1"/>
  <c r="G1952" i="4"/>
  <c r="H1952" i="4" s="1"/>
  <c r="G1941" i="4"/>
  <c r="H1941" i="4" s="1"/>
  <c r="G1939" i="4"/>
  <c r="H1939" i="4" s="1"/>
  <c r="G1924" i="4"/>
  <c r="H1924" i="4" s="1"/>
  <c r="G1923" i="4"/>
  <c r="H1923" i="4" s="1"/>
  <c r="G1917" i="4"/>
  <c r="H1917" i="4" s="1"/>
  <c r="G1908" i="4"/>
  <c r="H1908" i="4" s="1"/>
  <c r="G1907" i="4"/>
  <c r="H1907" i="4" s="1"/>
  <c r="G1902" i="4"/>
  <c r="H1902" i="4" s="1"/>
  <c r="G1901" i="4"/>
  <c r="H1901" i="4" s="1"/>
  <c r="G1894" i="4"/>
  <c r="H1894" i="4" s="1"/>
  <c r="G1885" i="4"/>
  <c r="H1885" i="4" s="1"/>
  <c r="G1877" i="4"/>
  <c r="H1877" i="4" s="1"/>
  <c r="G1869" i="4"/>
  <c r="H1869" i="4" s="1"/>
  <c r="G1864" i="4"/>
  <c r="H1864" i="4" s="1"/>
  <c r="G1854" i="4"/>
  <c r="H1854" i="4" s="1"/>
  <c r="G1848" i="4"/>
  <c r="H1848" i="4" s="1"/>
  <c r="G1841" i="4"/>
  <c r="H1841" i="4" s="1"/>
  <c r="G1840" i="4"/>
  <c r="H1840" i="4" s="1"/>
  <c r="G1839" i="4"/>
  <c r="H1839" i="4" s="1"/>
  <c r="G1830" i="4"/>
  <c r="H1830" i="4" s="1"/>
  <c r="G1829" i="4"/>
  <c r="H1829" i="4" s="1"/>
  <c r="G1820" i="4"/>
  <c r="H1820" i="4" s="1"/>
  <c r="G1819" i="4"/>
  <c r="H1819" i="4" s="1"/>
  <c r="G1809" i="4"/>
  <c r="H1809" i="4" s="1"/>
  <c r="G1801" i="4"/>
  <c r="H1801" i="4" s="1"/>
  <c r="G1794" i="4"/>
  <c r="H1794" i="4" s="1"/>
  <c r="G1786" i="4"/>
  <c r="H1786" i="4" s="1"/>
  <c r="G1785" i="4"/>
  <c r="H1785" i="4" s="1"/>
  <c r="G1777" i="4"/>
  <c r="H1777" i="4" s="1"/>
  <c r="G1769" i="4"/>
  <c r="H1769" i="4" s="1"/>
  <c r="G1762" i="4"/>
  <c r="H1762" i="4" s="1"/>
  <c r="G1753" i="4"/>
  <c r="H1753" i="4" s="1"/>
  <c r="G1746" i="4"/>
  <c r="H1746" i="4" s="1"/>
  <c r="G1745" i="4"/>
  <c r="H1745" i="4" s="1"/>
  <c r="G1738" i="4"/>
  <c r="H1738" i="4" s="1"/>
  <c r="G1730" i="4"/>
  <c r="H1730" i="4" s="1"/>
  <c r="G1729" i="4"/>
  <c r="H1729" i="4" s="1"/>
  <c r="G1728" i="4"/>
  <c r="H1728" i="4" s="1"/>
  <c r="G1727" i="4"/>
  <c r="H1727" i="4" s="1"/>
  <c r="G1722" i="4"/>
  <c r="H1722" i="4" s="1"/>
  <c r="G1721" i="4"/>
  <c r="H1721" i="4" s="1"/>
  <c r="G1714" i="4"/>
  <c r="H1714" i="4" s="1"/>
  <c r="G1706" i="4"/>
  <c r="H1706" i="4" s="1"/>
  <c r="G1705" i="4"/>
  <c r="H1705" i="4" s="1"/>
  <c r="G1696" i="4"/>
  <c r="H1696" i="4" s="1"/>
  <c r="G1695" i="4"/>
  <c r="H1695" i="4" s="1"/>
  <c r="G1686" i="4"/>
  <c r="H1686" i="4" s="1"/>
  <c r="G1685" i="4"/>
  <c r="H1685" i="4" s="1"/>
  <c r="G1684" i="4"/>
  <c r="H1684" i="4" s="1"/>
  <c r="G1683" i="4"/>
  <c r="H1683" i="4" s="1"/>
  <c r="G1672" i="4"/>
  <c r="H1672" i="4" s="1"/>
  <c r="G1671" i="4"/>
  <c r="H1671" i="4" s="1"/>
  <c r="G1660" i="4"/>
  <c r="H1660" i="4" s="1"/>
  <c r="G1659" i="4"/>
  <c r="H1659" i="4" s="1"/>
  <c r="G1658" i="4"/>
  <c r="H1658" i="4" s="1"/>
  <c r="G1650" i="4"/>
  <c r="H1650" i="4" s="1"/>
  <c r="G1649" i="4"/>
  <c r="H1649" i="4" s="1"/>
  <c r="G1640" i="4"/>
  <c r="H1640" i="4" s="1"/>
  <c r="G1639" i="4"/>
  <c r="H1639" i="4" s="1"/>
  <c r="G1630" i="4"/>
  <c r="H1630" i="4" s="1"/>
  <c r="G1620" i="4"/>
  <c r="H1620" i="4" s="1"/>
  <c r="G1619" i="4"/>
  <c r="H1619" i="4" s="1"/>
  <c r="G1613" i="4"/>
  <c r="H1613" i="4" s="1"/>
  <c r="G1612" i="4"/>
  <c r="H1612" i="4" s="1"/>
  <c r="G1611" i="4"/>
  <c r="H1611" i="4" s="1"/>
  <c r="G1610" i="4"/>
  <c r="H1610" i="4" s="1"/>
  <c r="G3541" i="4"/>
  <c r="H3541" i="4" s="1"/>
  <c r="G3540" i="4"/>
  <c r="H3540" i="4" s="1"/>
  <c r="G3535" i="4"/>
  <c r="H3535" i="4" s="1"/>
  <c r="G3532" i="4"/>
  <c r="H3532" i="4" s="1"/>
  <c r="G3529" i="4"/>
  <c r="H3529" i="4" s="1"/>
  <c r="G3527" i="4"/>
  <c r="H3527" i="4" s="1"/>
  <c r="G3523" i="4"/>
  <c r="H3523" i="4" s="1"/>
  <c r="G3520" i="4"/>
  <c r="H3520" i="4" s="1"/>
  <c r="G3516" i="4"/>
  <c r="H3516" i="4" s="1"/>
  <c r="G3514" i="4"/>
  <c r="H3514" i="4" s="1"/>
  <c r="G3509" i="4"/>
  <c r="H3509" i="4" s="1"/>
  <c r="G3508" i="4"/>
  <c r="H3508" i="4" s="1"/>
  <c r="G3507" i="4"/>
  <c r="H3507" i="4" s="1"/>
  <c r="G3506" i="4"/>
  <c r="H3506" i="4" s="1"/>
  <c r="G3504" i="4"/>
  <c r="H3504" i="4" s="1"/>
  <c r="G3500" i="4"/>
  <c r="H3500" i="4" s="1"/>
  <c r="G3498" i="4"/>
  <c r="H3498" i="4" s="1"/>
  <c r="G3495" i="4"/>
  <c r="H3495" i="4" s="1"/>
  <c r="G3493" i="4"/>
  <c r="H3493" i="4" s="1"/>
  <c r="G3490" i="4"/>
  <c r="H3490" i="4" s="1"/>
  <c r="G3488" i="4"/>
  <c r="H3488" i="4" s="1"/>
  <c r="G3486" i="4"/>
  <c r="H3486" i="4" s="1"/>
  <c r="G3483" i="4"/>
  <c r="H3483" i="4" s="1"/>
  <c r="G3479" i="4"/>
  <c r="H3479" i="4" s="1"/>
  <c r="G3478" i="4"/>
  <c r="H3478" i="4" s="1"/>
  <c r="G3476" i="4"/>
  <c r="H3476" i="4" s="1"/>
  <c r="G3474" i="4"/>
  <c r="H3474" i="4" s="1"/>
  <c r="G3470" i="4"/>
  <c r="H3470" i="4" s="1"/>
  <c r="G3468" i="4"/>
  <c r="H3468" i="4" s="1"/>
  <c r="G3465" i="4"/>
  <c r="H3465" i="4" s="1"/>
  <c r="G3460" i="4"/>
  <c r="H3460" i="4" s="1"/>
  <c r="G3458" i="4"/>
  <c r="H3458" i="4" s="1"/>
  <c r="G3454" i="4"/>
  <c r="H3454" i="4" s="1"/>
  <c r="G3452" i="4"/>
  <c r="H3452" i="4" s="1"/>
  <c r="G3451" i="4"/>
  <c r="H3451" i="4" s="1"/>
  <c r="G3448" i="4"/>
  <c r="H3448" i="4" s="1"/>
  <c r="G3445" i="4"/>
  <c r="H3445" i="4" s="1"/>
  <c r="G3442" i="4"/>
  <c r="H3442" i="4" s="1"/>
  <c r="G3439" i="4"/>
  <c r="H3439" i="4" s="1"/>
  <c r="G3434" i="4"/>
  <c r="H3434" i="4" s="1"/>
  <c r="G3428" i="4"/>
  <c r="H3428" i="4" s="1"/>
  <c r="G3426" i="4"/>
  <c r="H3426" i="4" s="1"/>
  <c r="G3425" i="4"/>
  <c r="H3425" i="4" s="1"/>
  <c r="G3422" i="4"/>
  <c r="H3422" i="4" s="1"/>
  <c r="G3421" i="4"/>
  <c r="H3421" i="4" s="1"/>
  <c r="G3416" i="4"/>
  <c r="H3416" i="4" s="1"/>
  <c r="G3413" i="4"/>
  <c r="H3413" i="4" s="1"/>
  <c r="G3409" i="4"/>
  <c r="H3409" i="4" s="1"/>
  <c r="G3406" i="4"/>
  <c r="H3406" i="4" s="1"/>
  <c r="G3404" i="4"/>
  <c r="H3404" i="4" s="1"/>
  <c r="G3400" i="4"/>
  <c r="H3400" i="4" s="1"/>
  <c r="G3398" i="4"/>
  <c r="H3398" i="4" s="1"/>
  <c r="G3395" i="4"/>
  <c r="H3395" i="4" s="1"/>
  <c r="G3392" i="4"/>
  <c r="H3392" i="4" s="1"/>
  <c r="G3388" i="4"/>
  <c r="H3388" i="4" s="1"/>
  <c r="G3385" i="4"/>
  <c r="H3385" i="4" s="1"/>
  <c r="G3383" i="4"/>
  <c r="H3383" i="4" s="1"/>
  <c r="G3378" i="4"/>
  <c r="H3378" i="4" s="1"/>
  <c r="G3375" i="4"/>
  <c r="H3375" i="4" s="1"/>
  <c r="G3372" i="4"/>
  <c r="H3372" i="4" s="1"/>
  <c r="G3369" i="4"/>
  <c r="H3369" i="4" s="1"/>
  <c r="G3366" i="4"/>
  <c r="H3366" i="4" s="1"/>
  <c r="G3364" i="4"/>
  <c r="H3364" i="4" s="1"/>
  <c r="G3359" i="4"/>
  <c r="H3359" i="4" s="1"/>
  <c r="G3357" i="4"/>
  <c r="H3357" i="4" s="1"/>
  <c r="G3355" i="4"/>
  <c r="H3355" i="4" s="1"/>
  <c r="G3352" i="4"/>
  <c r="H3352" i="4" s="1"/>
  <c r="G3350" i="4"/>
  <c r="H3350" i="4" s="1"/>
  <c r="G3348" i="4"/>
  <c r="H3348" i="4" s="1"/>
  <c r="G3345" i="4"/>
  <c r="H3345" i="4" s="1"/>
  <c r="G3340" i="4"/>
  <c r="H3340" i="4" s="1"/>
  <c r="G3338" i="4"/>
  <c r="H3338" i="4" s="1"/>
  <c r="G3335" i="4"/>
  <c r="H3335" i="4" s="1"/>
  <c r="G3334" i="4"/>
  <c r="H3334" i="4" s="1"/>
  <c r="G3333" i="4"/>
  <c r="H3333" i="4" s="1"/>
  <c r="G3332" i="4"/>
  <c r="H3332" i="4" s="1"/>
  <c r="G3329" i="4"/>
  <c r="H3329" i="4" s="1"/>
  <c r="G3327" i="4"/>
  <c r="H3327" i="4" s="1"/>
  <c r="G3325" i="4"/>
  <c r="H3325" i="4" s="1"/>
  <c r="G3323" i="4"/>
  <c r="H3323" i="4" s="1"/>
  <c r="G3319" i="4"/>
  <c r="H3319" i="4" s="1"/>
  <c r="G3315" i="4"/>
  <c r="H3315" i="4" s="1"/>
  <c r="G3311" i="4"/>
  <c r="H3311" i="4" s="1"/>
  <c r="G3308" i="4"/>
  <c r="H3308" i="4" s="1"/>
  <c r="G3306" i="4"/>
  <c r="H3306" i="4" s="1"/>
  <c r="G3304" i="4"/>
  <c r="H3304" i="4" s="1"/>
  <c r="G3301" i="4"/>
  <c r="H3301" i="4" s="1"/>
  <c r="G3297" i="4"/>
  <c r="H3297" i="4" s="1"/>
  <c r="G3295" i="4"/>
  <c r="H3295" i="4" s="1"/>
  <c r="G3292" i="4"/>
  <c r="H3292" i="4" s="1"/>
  <c r="G3288" i="4"/>
  <c r="H3288" i="4" s="1"/>
  <c r="G3285" i="4"/>
  <c r="H3285" i="4" s="1"/>
  <c r="G3272" i="4"/>
  <c r="H3272" i="4" s="1"/>
  <c r="G2001" i="4"/>
  <c r="H2001" i="4" s="1"/>
  <c r="G1986" i="4"/>
  <c r="H1986" i="4" s="1"/>
  <c r="G1985" i="4"/>
  <c r="H1985" i="4" s="1"/>
  <c r="G1983" i="4"/>
  <c r="H1983" i="4" s="1"/>
  <c r="G1970" i="4"/>
  <c r="H1970" i="4" s="1"/>
  <c r="G1962" i="4"/>
  <c r="H1962" i="4" s="1"/>
  <c r="G1951" i="4"/>
  <c r="H1951" i="4" s="1"/>
  <c r="G1942" i="4"/>
  <c r="H1942" i="4" s="1"/>
  <c r="G1940" i="4"/>
  <c r="H1940" i="4" s="1"/>
  <c r="G1930" i="4"/>
  <c r="H1930" i="4" s="1"/>
  <c r="G1893" i="4"/>
  <c r="H1893" i="4" s="1"/>
  <c r="G1886" i="4"/>
  <c r="H1886" i="4" s="1"/>
  <c r="G1878" i="4"/>
  <c r="H1878" i="4" s="1"/>
  <c r="G1870" i="4"/>
  <c r="H1870" i="4" s="1"/>
  <c r="G1863" i="4"/>
  <c r="H1863" i="4" s="1"/>
  <c r="G1847" i="4"/>
  <c r="H1847" i="4" s="1"/>
  <c r="G1810" i="4"/>
  <c r="H1810" i="4" s="1"/>
  <c r="G1808" i="4"/>
  <c r="H1808" i="4" s="1"/>
  <c r="G1807" i="4"/>
  <c r="H1807" i="4" s="1"/>
  <c r="G1793" i="4"/>
  <c r="H1793" i="4" s="1"/>
  <c r="G1770" i="4"/>
  <c r="H1770" i="4" s="1"/>
  <c r="G1761" i="4"/>
  <c r="H1761" i="4" s="1"/>
  <c r="G1754" i="4"/>
  <c r="H1754" i="4" s="1"/>
  <c r="G2000" i="4"/>
  <c r="H2000" i="4" s="1"/>
  <c r="G1999" i="4"/>
  <c r="H1999" i="4" s="1"/>
  <c r="G1993" i="4"/>
  <c r="H1993" i="4" s="1"/>
  <c r="G1992" i="4"/>
  <c r="H1992" i="4" s="1"/>
  <c r="G1991" i="4"/>
  <c r="H1991" i="4" s="1"/>
  <c r="G1982" i="4"/>
  <c r="H1982" i="4" s="1"/>
  <c r="G1976" i="4"/>
  <c r="H1976" i="4" s="1"/>
  <c r="G1975" i="4"/>
  <c r="H1975" i="4" s="1"/>
  <c r="G1969" i="4"/>
  <c r="H1969" i="4" s="1"/>
  <c r="G1960" i="4"/>
  <c r="H1960" i="4" s="1"/>
  <c r="G1959" i="4"/>
  <c r="H1959" i="4" s="1"/>
  <c r="G1950" i="4"/>
  <c r="H1950" i="4" s="1"/>
  <c r="G1949" i="4"/>
  <c r="H1949" i="4" s="1"/>
  <c r="G1948" i="4"/>
  <c r="H1948" i="4" s="1"/>
  <c r="G1947" i="4"/>
  <c r="H1947" i="4" s="1"/>
  <c r="G1938" i="4"/>
  <c r="H1938" i="4" s="1"/>
  <c r="G1937" i="4"/>
  <c r="H1937" i="4" s="1"/>
  <c r="G1929" i="4"/>
  <c r="H1929" i="4" s="1"/>
  <c r="G1922" i="4"/>
  <c r="H1922" i="4" s="1"/>
  <c r="G1921" i="4"/>
  <c r="H1921" i="4" s="1"/>
  <c r="G1916" i="4"/>
  <c r="H1916" i="4" s="1"/>
  <c r="G1915" i="4"/>
  <c r="H1915" i="4" s="1"/>
  <c r="G1906" i="4"/>
  <c r="H1906" i="4" s="1"/>
  <c r="G1900" i="4"/>
  <c r="H1900" i="4" s="1"/>
  <c r="G1899" i="4"/>
  <c r="H1899" i="4" s="1"/>
  <c r="G1892" i="4"/>
  <c r="H1892" i="4" s="1"/>
  <c r="G1891" i="4"/>
  <c r="H1891" i="4" s="1"/>
  <c r="G1884" i="4"/>
  <c r="H1884" i="4" s="1"/>
  <c r="G1883" i="4"/>
  <c r="H1883" i="4" s="1"/>
  <c r="G1876" i="4"/>
  <c r="H1876" i="4" s="1"/>
  <c r="G1875" i="4"/>
  <c r="H1875" i="4" s="1"/>
  <c r="G1868" i="4"/>
  <c r="H1868" i="4" s="1"/>
  <c r="G1867" i="4"/>
  <c r="H1867" i="4" s="1"/>
  <c r="G1862" i="4"/>
  <c r="H1862" i="4" s="1"/>
  <c r="G4236" i="4"/>
  <c r="H4236" i="4" s="1"/>
  <c r="G4235" i="4"/>
  <c r="H4235" i="4" s="1"/>
  <c r="G4234" i="4"/>
  <c r="H4234" i="4" s="1"/>
  <c r="G4233" i="4"/>
  <c r="H4233" i="4" s="1"/>
  <c r="G4232" i="4"/>
  <c r="H4232" i="4" s="1"/>
  <c r="G4231" i="4"/>
  <c r="H4231" i="4" s="1"/>
  <c r="G4230" i="4"/>
  <c r="H4230" i="4" s="1"/>
  <c r="G4229" i="4"/>
  <c r="H4229" i="4" s="1"/>
  <c r="G4228" i="4"/>
  <c r="H4228" i="4" s="1"/>
  <c r="G4227" i="4"/>
  <c r="H4227" i="4" s="1"/>
  <c r="G4226" i="4"/>
  <c r="H4226" i="4" s="1"/>
  <c r="G4225" i="4"/>
  <c r="H4225" i="4" s="1"/>
  <c r="G4224" i="4"/>
  <c r="H4224" i="4" s="1"/>
  <c r="G4223" i="4"/>
  <c r="H4223" i="4" s="1"/>
  <c r="G4222" i="4"/>
  <c r="H4222" i="4" s="1"/>
  <c r="G4221" i="4"/>
  <c r="H4221" i="4" s="1"/>
  <c r="G4220" i="4"/>
  <c r="H4220" i="4" s="1"/>
  <c r="G4219" i="4"/>
  <c r="H4219" i="4" s="1"/>
  <c r="G4218" i="4"/>
  <c r="H4218" i="4" s="1"/>
  <c r="G4217" i="4"/>
  <c r="H4217" i="4" s="1"/>
  <c r="G4216" i="4"/>
  <c r="H4216" i="4" s="1"/>
  <c r="G4215" i="4"/>
  <c r="H4215" i="4" s="1"/>
  <c r="G4214" i="4"/>
  <c r="H4214" i="4" s="1"/>
  <c r="G4213" i="4"/>
  <c r="H4213" i="4" s="1"/>
  <c r="G4212" i="4"/>
  <c r="H4212" i="4" s="1"/>
  <c r="G4211" i="4"/>
  <c r="H4211" i="4" s="1"/>
  <c r="G4210" i="4"/>
  <c r="H4210" i="4" s="1"/>
  <c r="G4209" i="4"/>
  <c r="H4209" i="4" s="1"/>
  <c r="G4208" i="4"/>
  <c r="H4208" i="4" s="1"/>
  <c r="G4207" i="4"/>
  <c r="H4207" i="4" s="1"/>
  <c r="G4206" i="4"/>
  <c r="H4206" i="4" s="1"/>
  <c r="G4205" i="4"/>
  <c r="H4205" i="4" s="1"/>
  <c r="G4204" i="4"/>
  <c r="H4204" i="4" s="1"/>
  <c r="G4203" i="4"/>
  <c r="H4203" i="4" s="1"/>
  <c r="G4202" i="4"/>
  <c r="H4202" i="4" s="1"/>
  <c r="G4201" i="4"/>
  <c r="H4201" i="4" s="1"/>
  <c r="G4200" i="4"/>
  <c r="H4200" i="4" s="1"/>
  <c r="G4199" i="4"/>
  <c r="H4199" i="4" s="1"/>
  <c r="G4198" i="4"/>
  <c r="H4198" i="4" s="1"/>
  <c r="G4197" i="4"/>
  <c r="H4197" i="4" s="1"/>
  <c r="G4196" i="4"/>
  <c r="H4196" i="4" s="1"/>
  <c r="G4195" i="4"/>
  <c r="H4195" i="4" s="1"/>
  <c r="G4194" i="4"/>
  <c r="H4194" i="4" s="1"/>
  <c r="G4193" i="4"/>
  <c r="H4193" i="4" s="1"/>
  <c r="G4192" i="4"/>
  <c r="H4192" i="4" s="1"/>
  <c r="G4191" i="4"/>
  <c r="H4191" i="4" s="1"/>
  <c r="G4190" i="4"/>
  <c r="H4190" i="4" s="1"/>
  <c r="G4189" i="4"/>
  <c r="H4189" i="4" s="1"/>
  <c r="G4188" i="4"/>
  <c r="H4188" i="4" s="1"/>
  <c r="G4187" i="4"/>
  <c r="H4187" i="4" s="1"/>
  <c r="G4186" i="4"/>
  <c r="H4186" i="4" s="1"/>
  <c r="G4185" i="4"/>
  <c r="H4185" i="4" s="1"/>
  <c r="G4184" i="4"/>
  <c r="H4184" i="4" s="1"/>
  <c r="G4183" i="4"/>
  <c r="H4183" i="4" s="1"/>
  <c r="G4182" i="4"/>
  <c r="H4182" i="4" s="1"/>
  <c r="G4181" i="4"/>
  <c r="H4181" i="4" s="1"/>
  <c r="G4180" i="4"/>
  <c r="H4180" i="4" s="1"/>
  <c r="G4179" i="4"/>
  <c r="H4179" i="4" s="1"/>
  <c r="G4178" i="4"/>
  <c r="H4178" i="4" s="1"/>
  <c r="G4177" i="4"/>
  <c r="H4177" i="4" s="1"/>
  <c r="G4176" i="4"/>
  <c r="H4176" i="4" s="1"/>
  <c r="G4175" i="4"/>
  <c r="H4175" i="4" s="1"/>
  <c r="G4174" i="4"/>
  <c r="H4174" i="4" s="1"/>
  <c r="G4173" i="4"/>
  <c r="H4173" i="4" s="1"/>
  <c r="G4172" i="4"/>
  <c r="H4172" i="4" s="1"/>
  <c r="G4171" i="4"/>
  <c r="H4171" i="4" s="1"/>
  <c r="G4170" i="4"/>
  <c r="H4170" i="4" s="1"/>
  <c r="G4169" i="4"/>
  <c r="H4169" i="4" s="1"/>
  <c r="G4168" i="4"/>
  <c r="H4168" i="4" s="1"/>
  <c r="G4167" i="4"/>
  <c r="H4167" i="4" s="1"/>
  <c r="G4166" i="4"/>
  <c r="H4166" i="4" s="1"/>
  <c r="G4165" i="4"/>
  <c r="H4165" i="4" s="1"/>
  <c r="G4164" i="4"/>
  <c r="H4164" i="4" s="1"/>
  <c r="G4163" i="4"/>
  <c r="H4163" i="4" s="1"/>
  <c r="G4162" i="4"/>
  <c r="H4162" i="4" s="1"/>
  <c r="G4161" i="4"/>
  <c r="H4161" i="4" s="1"/>
  <c r="G4160" i="4"/>
  <c r="H4160" i="4" s="1"/>
  <c r="G4159" i="4"/>
  <c r="H4159" i="4" s="1"/>
  <c r="G4158" i="4"/>
  <c r="H4158" i="4" s="1"/>
  <c r="G4157" i="4"/>
  <c r="H4157" i="4" s="1"/>
  <c r="G4156" i="4"/>
  <c r="H4156" i="4" s="1"/>
  <c r="G4155" i="4"/>
  <c r="H4155" i="4" s="1"/>
  <c r="G4154" i="4"/>
  <c r="H4154" i="4" s="1"/>
  <c r="G4153" i="4"/>
  <c r="H4153" i="4" s="1"/>
  <c r="G4152" i="4"/>
  <c r="H4152" i="4" s="1"/>
  <c r="G4151" i="4"/>
  <c r="H4151" i="4" s="1"/>
  <c r="G4150" i="4"/>
  <c r="H4150" i="4" s="1"/>
  <c r="G4149" i="4"/>
  <c r="H4149" i="4" s="1"/>
  <c r="G4148" i="4"/>
  <c r="H4148" i="4" s="1"/>
  <c r="G4147" i="4"/>
  <c r="H4147" i="4" s="1"/>
  <c r="G4146" i="4"/>
  <c r="H4146" i="4" s="1"/>
  <c r="G4145" i="4"/>
  <c r="H4145" i="4" s="1"/>
  <c r="G4144" i="4"/>
  <c r="H4144" i="4" s="1"/>
  <c r="G4143" i="4"/>
  <c r="H4143" i="4" s="1"/>
  <c r="G4142" i="4"/>
  <c r="H4142" i="4" s="1"/>
  <c r="G4141" i="4"/>
  <c r="H4141" i="4" s="1"/>
  <c r="G4140" i="4"/>
  <c r="H4140" i="4" s="1"/>
  <c r="G4139" i="4"/>
  <c r="H4139" i="4" s="1"/>
  <c r="G4138" i="4"/>
  <c r="H4138" i="4" s="1"/>
  <c r="G4137" i="4"/>
  <c r="H4137" i="4" s="1"/>
  <c r="G4136" i="4"/>
  <c r="H4136" i="4" s="1"/>
  <c r="G4135" i="4"/>
  <c r="H4135" i="4" s="1"/>
  <c r="G4134" i="4"/>
  <c r="H4134" i="4" s="1"/>
  <c r="G4133" i="4"/>
  <c r="H4133" i="4" s="1"/>
  <c r="G4132" i="4"/>
  <c r="H4132" i="4" s="1"/>
  <c r="G4131" i="4"/>
  <c r="H4131" i="4" s="1"/>
  <c r="G4130" i="4"/>
  <c r="H4130" i="4" s="1"/>
  <c r="G4129" i="4"/>
  <c r="H4129" i="4" s="1"/>
  <c r="G4128" i="4"/>
  <c r="H4128" i="4" s="1"/>
  <c r="G4127" i="4"/>
  <c r="H4127" i="4" s="1"/>
  <c r="G4126" i="4"/>
  <c r="H4126" i="4" s="1"/>
  <c r="G4125" i="4"/>
  <c r="H4125" i="4" s="1"/>
  <c r="G4124" i="4"/>
  <c r="H4124" i="4" s="1"/>
  <c r="G4123" i="4"/>
  <c r="H4123" i="4" s="1"/>
  <c r="G4122" i="4"/>
  <c r="H4122" i="4" s="1"/>
  <c r="G4121" i="4"/>
  <c r="H4121" i="4" s="1"/>
  <c r="G4120" i="4"/>
  <c r="H4120" i="4" s="1"/>
  <c r="G4119" i="4"/>
  <c r="H4119" i="4" s="1"/>
  <c r="G4118" i="4"/>
  <c r="H4118" i="4" s="1"/>
  <c r="G4117" i="4"/>
  <c r="H4117" i="4" s="1"/>
  <c r="G4116" i="4"/>
  <c r="H4116" i="4" s="1"/>
  <c r="G4115" i="4"/>
  <c r="H4115" i="4" s="1"/>
  <c r="G4114" i="4"/>
  <c r="H4114" i="4" s="1"/>
  <c r="G4113" i="4"/>
  <c r="H4113" i="4" s="1"/>
  <c r="G4112" i="4"/>
  <c r="H4112" i="4" s="1"/>
  <c r="G4111" i="4"/>
  <c r="H4111" i="4" s="1"/>
  <c r="G4110" i="4"/>
  <c r="H4110" i="4" s="1"/>
  <c r="G4109" i="4"/>
  <c r="H4109" i="4" s="1"/>
  <c r="G4108" i="4"/>
  <c r="H4108" i="4" s="1"/>
  <c r="G4107" i="4"/>
  <c r="H4107" i="4" s="1"/>
  <c r="G4106" i="4"/>
  <c r="H4106" i="4" s="1"/>
  <c r="G4105" i="4"/>
  <c r="H4105" i="4" s="1"/>
  <c r="G4104" i="4"/>
  <c r="H4104" i="4" s="1"/>
  <c r="G4103" i="4"/>
  <c r="H4103" i="4" s="1"/>
  <c r="G4102" i="4"/>
  <c r="H4102" i="4" s="1"/>
  <c r="G4101" i="4"/>
  <c r="H4101" i="4" s="1"/>
  <c r="G4100" i="4"/>
  <c r="H4100" i="4" s="1"/>
  <c r="G4099" i="4"/>
  <c r="H4099" i="4" s="1"/>
  <c r="G4098" i="4"/>
  <c r="H4098" i="4" s="1"/>
  <c r="G4097" i="4"/>
  <c r="H4097" i="4" s="1"/>
  <c r="G4096" i="4"/>
  <c r="H4096" i="4" s="1"/>
  <c r="G4095" i="4"/>
  <c r="H4095" i="4" s="1"/>
  <c r="G4094" i="4"/>
  <c r="H4094" i="4" s="1"/>
  <c r="G4093" i="4"/>
  <c r="H4093" i="4" s="1"/>
  <c r="G4092" i="4"/>
  <c r="H4092" i="4" s="1"/>
  <c r="G4091" i="4"/>
  <c r="H4091" i="4" s="1"/>
  <c r="G4090" i="4"/>
  <c r="H4090" i="4" s="1"/>
  <c r="G4089" i="4"/>
  <c r="H4089" i="4" s="1"/>
  <c r="G4088" i="4"/>
  <c r="H4088" i="4" s="1"/>
  <c r="G4087" i="4"/>
  <c r="H4087" i="4" s="1"/>
  <c r="G4086" i="4"/>
  <c r="H4086" i="4" s="1"/>
  <c r="G4085" i="4"/>
  <c r="H4085" i="4" s="1"/>
  <c r="G4084" i="4"/>
  <c r="H4084" i="4" s="1"/>
  <c r="G4083" i="4"/>
  <c r="H4083" i="4" s="1"/>
  <c r="G4082" i="4"/>
  <c r="H4082" i="4" s="1"/>
  <c r="G4081" i="4"/>
  <c r="H4081" i="4" s="1"/>
  <c r="G4080" i="4"/>
  <c r="H4080" i="4" s="1"/>
  <c r="G4079" i="4"/>
  <c r="H4079" i="4" s="1"/>
  <c r="G4078" i="4"/>
  <c r="H4078" i="4" s="1"/>
  <c r="G4077" i="4"/>
  <c r="H4077" i="4" s="1"/>
  <c r="G4076" i="4"/>
  <c r="H4076" i="4" s="1"/>
  <c r="G4075" i="4"/>
  <c r="H4075" i="4" s="1"/>
  <c r="G4074" i="4"/>
  <c r="H4074" i="4" s="1"/>
  <c r="G4073" i="4"/>
  <c r="H4073" i="4" s="1"/>
  <c r="G4072" i="4"/>
  <c r="H4072" i="4" s="1"/>
  <c r="G4071" i="4"/>
  <c r="H4071" i="4" s="1"/>
  <c r="G4070" i="4"/>
  <c r="H4070" i="4" s="1"/>
  <c r="G4069" i="4"/>
  <c r="H4069" i="4" s="1"/>
  <c r="G4068" i="4"/>
  <c r="H4068" i="4" s="1"/>
  <c r="G4067" i="4"/>
  <c r="H4067" i="4" s="1"/>
  <c r="G4066" i="4"/>
  <c r="H4066" i="4" s="1"/>
  <c r="G4065" i="4"/>
  <c r="H4065" i="4" s="1"/>
  <c r="G4064" i="4"/>
  <c r="H4064" i="4" s="1"/>
  <c r="G4063" i="4"/>
  <c r="H4063" i="4" s="1"/>
  <c r="G4062" i="4"/>
  <c r="H4062" i="4" s="1"/>
  <c r="G4061" i="4"/>
  <c r="H4061" i="4" s="1"/>
  <c r="G4060" i="4"/>
  <c r="H4060" i="4" s="1"/>
  <c r="G4059" i="4"/>
  <c r="H4059" i="4" s="1"/>
  <c r="G4058" i="4"/>
  <c r="H4058" i="4" s="1"/>
  <c r="G4057" i="4"/>
  <c r="H4057" i="4" s="1"/>
  <c r="G3191" i="4"/>
  <c r="H3191" i="4" s="1"/>
  <c r="G3190" i="4"/>
  <c r="H3190" i="4" s="1"/>
  <c r="G3189" i="4"/>
  <c r="H3189" i="4" s="1"/>
  <c r="G3188" i="4"/>
  <c r="H3188" i="4" s="1"/>
  <c r="G3187" i="4"/>
  <c r="H3187" i="4" s="1"/>
  <c r="G3186" i="4"/>
  <c r="H3186" i="4" s="1"/>
  <c r="G3185" i="4"/>
  <c r="H3185" i="4" s="1"/>
  <c r="G3184" i="4"/>
  <c r="H3184" i="4" s="1"/>
  <c r="G3183" i="4"/>
  <c r="H3183" i="4" s="1"/>
  <c r="G3182" i="4"/>
  <c r="H3182" i="4" s="1"/>
  <c r="G3181" i="4"/>
  <c r="H3181" i="4" s="1"/>
  <c r="G3180" i="4"/>
  <c r="H3180" i="4" s="1"/>
  <c r="G3179" i="4"/>
  <c r="H3179" i="4" s="1"/>
  <c r="G3178" i="4"/>
  <c r="H3178" i="4" s="1"/>
  <c r="G3177" i="4"/>
  <c r="H3177" i="4" s="1"/>
  <c r="G3176" i="4"/>
  <c r="H3176" i="4" s="1"/>
  <c r="G3175" i="4"/>
  <c r="H3175" i="4" s="1"/>
  <c r="G3174" i="4"/>
  <c r="H3174" i="4" s="1"/>
  <c r="G3173" i="4"/>
  <c r="H3173" i="4" s="1"/>
  <c r="G3172" i="4"/>
  <c r="H3172" i="4" s="1"/>
  <c r="G3171" i="4"/>
  <c r="H3171" i="4" s="1"/>
  <c r="G3170" i="4"/>
  <c r="H3170" i="4" s="1"/>
  <c r="G3169" i="4"/>
  <c r="H3169" i="4" s="1"/>
  <c r="G3168" i="4"/>
  <c r="H3168" i="4" s="1"/>
  <c r="G3167" i="4"/>
  <c r="H3167" i="4" s="1"/>
  <c r="G3166" i="4"/>
  <c r="H3166" i="4" s="1"/>
  <c r="G3165" i="4"/>
  <c r="H3165" i="4" s="1"/>
  <c r="G3164" i="4"/>
  <c r="H3164" i="4" s="1"/>
  <c r="G3163" i="4"/>
  <c r="H3163" i="4" s="1"/>
  <c r="G3162" i="4"/>
  <c r="H3162" i="4" s="1"/>
  <c r="G3161" i="4"/>
  <c r="H3161" i="4" s="1"/>
  <c r="G3160" i="4"/>
  <c r="H3160" i="4" s="1"/>
  <c r="G3159" i="4"/>
  <c r="H3159" i="4" s="1"/>
  <c r="G3158" i="4"/>
  <c r="H3158" i="4" s="1"/>
  <c r="G3157" i="4"/>
  <c r="H3157" i="4" s="1"/>
  <c r="G3156" i="4"/>
  <c r="H3156" i="4" s="1"/>
  <c r="G3155" i="4"/>
  <c r="H3155" i="4" s="1"/>
  <c r="G3154" i="4"/>
  <c r="H3154" i="4" s="1"/>
  <c r="G3153" i="4"/>
  <c r="H3153" i="4" s="1"/>
  <c r="G3152" i="4"/>
  <c r="H3152" i="4" s="1"/>
  <c r="G3151" i="4"/>
  <c r="H3151" i="4" s="1"/>
  <c r="G3150" i="4"/>
  <c r="H3150" i="4" s="1"/>
  <c r="G3149" i="4"/>
  <c r="H3149" i="4" s="1"/>
  <c r="G3148" i="4"/>
  <c r="H3148" i="4" s="1"/>
  <c r="G3147" i="4"/>
  <c r="H3147" i="4" s="1"/>
  <c r="G3146" i="4"/>
  <c r="H3146" i="4" s="1"/>
  <c r="G3145" i="4"/>
  <c r="H3145" i="4" s="1"/>
  <c r="G3144" i="4"/>
  <c r="H3144" i="4" s="1"/>
  <c r="G3143" i="4"/>
  <c r="H3143" i="4" s="1"/>
  <c r="G3142" i="4"/>
  <c r="H3142" i="4" s="1"/>
  <c r="G3141" i="4"/>
  <c r="H3141" i="4" s="1"/>
  <c r="G3140" i="4"/>
  <c r="H3140" i="4" s="1"/>
  <c r="G3139" i="4"/>
  <c r="H3139" i="4" s="1"/>
  <c r="G3138" i="4"/>
  <c r="H3138" i="4" s="1"/>
  <c r="G3137" i="4"/>
  <c r="H3137" i="4" s="1"/>
  <c r="G3136" i="4"/>
  <c r="H3136" i="4" s="1"/>
  <c r="G3135" i="4"/>
  <c r="H3135" i="4" s="1"/>
  <c r="G3134" i="4"/>
  <c r="H3134" i="4" s="1"/>
  <c r="G3133" i="4"/>
  <c r="H3133" i="4" s="1"/>
  <c r="G3132" i="4"/>
  <c r="H3132" i="4" s="1"/>
  <c r="G3131" i="4"/>
  <c r="H3131" i="4" s="1"/>
  <c r="G3130" i="4"/>
  <c r="H3130" i="4" s="1"/>
  <c r="G3129" i="4"/>
  <c r="H3129" i="4" s="1"/>
  <c r="G3128" i="4"/>
  <c r="H3128" i="4" s="1"/>
  <c r="G3127" i="4"/>
  <c r="H3127" i="4" s="1"/>
  <c r="G3126" i="4"/>
  <c r="H3126" i="4" s="1"/>
  <c r="G3125" i="4"/>
  <c r="H3125" i="4" s="1"/>
  <c r="G3124" i="4"/>
  <c r="H3124" i="4" s="1"/>
  <c r="G3123" i="4"/>
  <c r="H3123" i="4" s="1"/>
  <c r="G3122" i="4"/>
  <c r="H3122" i="4" s="1"/>
  <c r="G3121" i="4"/>
  <c r="H3121" i="4" s="1"/>
  <c r="G3120" i="4"/>
  <c r="H3120" i="4" s="1"/>
  <c r="G3119" i="4"/>
  <c r="H3119" i="4" s="1"/>
  <c r="G3118" i="4"/>
  <c r="H3118" i="4" s="1"/>
  <c r="G3117" i="4"/>
  <c r="H3117" i="4" s="1"/>
  <c r="G3116" i="4"/>
  <c r="H3116" i="4" s="1"/>
  <c r="G3115" i="4"/>
  <c r="H3115" i="4" s="1"/>
  <c r="G3114" i="4"/>
  <c r="H3114" i="4" s="1"/>
  <c r="G3113" i="4"/>
  <c r="H3113" i="4" s="1"/>
  <c r="G3112" i="4"/>
  <c r="H3112" i="4" s="1"/>
  <c r="G3111" i="4"/>
  <c r="H3111" i="4" s="1"/>
  <c r="G3110" i="4"/>
  <c r="H3110" i="4" s="1"/>
  <c r="G3109" i="4"/>
  <c r="H3109" i="4" s="1"/>
  <c r="G3108" i="4"/>
  <c r="H3108" i="4" s="1"/>
  <c r="G3107" i="4"/>
  <c r="H3107" i="4" s="1"/>
  <c r="G1609" i="4"/>
  <c r="H1609" i="4" s="1"/>
  <c r="G1608" i="4"/>
  <c r="H1608" i="4" s="1"/>
  <c r="G1607" i="4"/>
  <c r="H1607" i="4" s="1"/>
  <c r="G1598" i="4"/>
  <c r="H1598" i="4" s="1"/>
  <c r="G1597" i="4"/>
  <c r="H1597" i="4" s="1"/>
  <c r="G1586" i="4"/>
  <c r="H1586" i="4" s="1"/>
  <c r="G1585" i="4"/>
  <c r="H1585" i="4" s="1"/>
  <c r="G1574" i="4"/>
  <c r="H1574" i="4" s="1"/>
  <c r="G1573" i="4"/>
  <c r="H1573" i="4" s="1"/>
  <c r="G1566" i="4"/>
  <c r="H1566" i="4" s="1"/>
  <c r="G1554" i="4"/>
  <c r="H1554" i="4" s="1"/>
  <c r="G1553" i="4"/>
  <c r="H1553" i="4" s="1"/>
  <c r="G1541" i="4"/>
  <c r="H1541" i="4" s="1"/>
  <c r="G1540" i="4"/>
  <c r="H1540" i="4" s="1"/>
  <c r="G1539" i="4"/>
  <c r="H1539" i="4" s="1"/>
  <c r="G1528" i="4"/>
  <c r="H1528" i="4" s="1"/>
  <c r="G1527" i="4"/>
  <c r="H1527" i="4" s="1"/>
  <c r="G1518" i="4"/>
  <c r="H1518" i="4" s="1"/>
  <c r="G1517" i="4"/>
  <c r="H1517" i="4" s="1"/>
  <c r="G1516" i="4"/>
  <c r="H1516" i="4" s="1"/>
  <c r="G1515" i="4"/>
  <c r="H1515" i="4" s="1"/>
  <c r="G1514" i="4"/>
  <c r="H1514" i="4" s="1"/>
  <c r="G1513" i="4"/>
  <c r="H1513" i="4" s="1"/>
  <c r="G1512" i="4"/>
  <c r="H1512" i="4" s="1"/>
  <c r="G1511" i="4"/>
  <c r="H1511" i="4" s="1"/>
  <c r="G1502" i="4"/>
  <c r="H1502" i="4" s="1"/>
  <c r="G1501" i="4"/>
  <c r="H1501" i="4" s="1"/>
  <c r="G1488" i="4"/>
  <c r="H1488" i="4" s="1"/>
  <c r="G1487" i="4"/>
  <c r="H1487" i="4" s="1"/>
  <c r="G1478" i="4"/>
  <c r="H1478" i="4" s="1"/>
  <c r="G1477" i="4"/>
  <c r="H1477" i="4" s="1"/>
  <c r="G1476" i="4"/>
  <c r="H1476" i="4" s="1"/>
  <c r="G1475" i="4"/>
  <c r="H1475" i="4" s="1"/>
  <c r="G1470" i="4"/>
  <c r="H1470" i="4" s="1"/>
  <c r="G1469" i="4"/>
  <c r="H1469" i="4" s="1"/>
  <c r="G1462" i="4"/>
  <c r="H1462" i="4" s="1"/>
  <c r="G1461" i="4"/>
  <c r="H1461" i="4" s="1"/>
  <c r="G1452" i="4"/>
  <c r="H1452" i="4" s="1"/>
  <c r="G1451" i="4"/>
  <c r="H1451" i="4" s="1"/>
  <c r="G1450" i="4"/>
  <c r="H1450" i="4" s="1"/>
  <c r="G1449" i="4"/>
  <c r="H1449" i="4" s="1"/>
  <c r="G1448" i="4"/>
  <c r="H1448" i="4" s="1"/>
  <c r="G1447" i="4"/>
  <c r="H1447" i="4" s="1"/>
  <c r="G1440" i="4"/>
  <c r="H1440" i="4" s="1"/>
  <c r="G1439" i="4"/>
  <c r="H1439" i="4" s="1"/>
  <c r="G1428" i="4"/>
  <c r="H1428" i="4" s="1"/>
  <c r="G1427" i="4"/>
  <c r="H1427" i="4" s="1"/>
  <c r="G1416" i="4"/>
  <c r="H1416" i="4" s="1"/>
  <c r="G1415" i="4"/>
  <c r="H1415" i="4" s="1"/>
  <c r="G1408" i="4"/>
  <c r="H1408" i="4" s="1"/>
  <c r="G1407" i="4"/>
  <c r="H1407" i="4" s="1"/>
  <c r="G1398" i="4"/>
  <c r="H1398" i="4" s="1"/>
  <c r="G1397" i="4"/>
  <c r="H1397" i="4" s="1"/>
  <c r="G1396" i="4"/>
  <c r="H1396" i="4" s="1"/>
  <c r="G1395" i="4"/>
  <c r="H1395" i="4" s="1"/>
  <c r="G1382" i="4"/>
  <c r="H1382" i="4" s="1"/>
  <c r="G1381" i="4"/>
  <c r="H1381" i="4" s="1"/>
  <c r="G1374" i="4"/>
  <c r="H1374" i="4" s="1"/>
  <c r="G1373" i="4"/>
  <c r="H1373" i="4" s="1"/>
  <c r="G1360" i="4"/>
  <c r="H1360" i="4" s="1"/>
  <c r="G1359" i="4"/>
  <c r="H1359" i="4" s="1"/>
  <c r="G1346" i="4"/>
  <c r="H1346" i="4" s="1"/>
  <c r="G1345" i="4"/>
  <c r="H1345" i="4" s="1"/>
  <c r="G1861" i="4"/>
  <c r="H1861" i="4" s="1"/>
  <c r="G1860" i="4"/>
  <c r="H1860" i="4" s="1"/>
  <c r="G1859" i="4"/>
  <c r="H1859" i="4" s="1"/>
  <c r="G1853" i="4"/>
  <c r="H1853" i="4" s="1"/>
  <c r="G1846" i="4"/>
  <c r="H1846" i="4" s="1"/>
  <c r="G1845" i="4"/>
  <c r="H1845" i="4" s="1"/>
  <c r="G1838" i="4"/>
  <c r="H1838" i="4" s="1"/>
  <c r="G1837" i="4"/>
  <c r="H1837" i="4" s="1"/>
  <c r="G1828" i="4"/>
  <c r="H1828" i="4" s="1"/>
  <c r="G1827" i="4"/>
  <c r="H1827" i="4" s="1"/>
  <c r="G1818" i="4"/>
  <c r="H1818" i="4" s="1"/>
  <c r="G1817" i="4"/>
  <c r="H1817" i="4" s="1"/>
  <c r="G1816" i="4"/>
  <c r="H1816" i="4" s="1"/>
  <c r="G1815" i="4"/>
  <c r="H1815" i="4" s="1"/>
  <c r="G1806" i="4"/>
  <c r="H1806" i="4" s="1"/>
  <c r="G1805" i="4"/>
  <c r="H1805" i="4" s="1"/>
  <c r="G1800" i="4"/>
  <c r="H1800" i="4" s="1"/>
  <c r="G1799" i="4"/>
  <c r="H1799" i="4" s="1"/>
  <c r="G1792" i="4"/>
  <c r="H1792" i="4" s="1"/>
  <c r="G1791" i="4"/>
  <c r="H1791" i="4" s="1"/>
  <c r="G1784" i="4"/>
  <c r="H1784" i="4" s="1"/>
  <c r="G1783" i="4"/>
  <c r="H1783" i="4" s="1"/>
  <c r="G1776" i="4"/>
  <c r="H1776" i="4" s="1"/>
  <c r="G1775" i="4"/>
  <c r="H1775" i="4" s="1"/>
  <c r="G1768" i="4"/>
  <c r="H1768" i="4" s="1"/>
  <c r="G1767" i="4"/>
  <c r="H1767" i="4" s="1"/>
  <c r="G1760" i="4"/>
  <c r="H1760" i="4" s="1"/>
  <c r="G1759" i="4"/>
  <c r="H1759" i="4" s="1"/>
  <c r="G1752" i="4"/>
  <c r="H1752" i="4" s="1"/>
  <c r="G1751" i="4"/>
  <c r="H1751" i="4" s="1"/>
  <c r="G1744" i="4"/>
  <c r="H1744" i="4" s="1"/>
  <c r="G1743" i="4"/>
  <c r="H1743" i="4" s="1"/>
  <c r="G1737" i="4"/>
  <c r="H1737" i="4" s="1"/>
  <c r="G1736" i="4"/>
  <c r="H1736" i="4" s="1"/>
  <c r="G1735" i="4"/>
  <c r="H1735" i="4" s="1"/>
  <c r="G1726" i="4"/>
  <c r="H1726" i="4" s="1"/>
  <c r="G1720" i="4"/>
  <c r="H1720" i="4" s="1"/>
  <c r="G1719" i="4"/>
  <c r="H1719" i="4" s="1"/>
  <c r="G1713" i="4"/>
  <c r="H1713" i="4" s="1"/>
  <c r="G1704" i="4"/>
  <c r="H1704" i="4" s="1"/>
  <c r="G1703" i="4"/>
  <c r="H1703" i="4" s="1"/>
  <c r="G1694" i="4"/>
  <c r="H1694" i="4" s="1"/>
  <c r="G1693" i="4"/>
  <c r="H1693" i="4" s="1"/>
  <c r="G1692" i="4"/>
  <c r="H1692" i="4" s="1"/>
  <c r="G1691" i="4"/>
  <c r="H1691" i="4" s="1"/>
  <c r="G1682" i="4"/>
  <c r="H1682" i="4" s="1"/>
  <c r="G1681" i="4"/>
  <c r="H1681" i="4" s="1"/>
  <c r="G1670" i="4"/>
  <c r="H1670" i="4" s="1"/>
  <c r="G1669" i="4"/>
  <c r="H1669" i="4" s="1"/>
  <c r="G1668" i="4"/>
  <c r="H1668" i="4" s="1"/>
  <c r="G1667" i="4"/>
  <c r="H1667" i="4" s="1"/>
  <c r="G1657" i="4"/>
  <c r="H1657" i="4" s="1"/>
  <c r="G1656" i="4"/>
  <c r="H1656" i="4" s="1"/>
  <c r="G1655" i="4"/>
  <c r="H1655" i="4" s="1"/>
  <c r="G1648" i="4"/>
  <c r="H1648" i="4" s="1"/>
  <c r="G1647" i="4"/>
  <c r="H1647" i="4" s="1"/>
  <c r="G1638" i="4"/>
  <c r="H1638" i="4" s="1"/>
  <c r="G1637" i="4"/>
  <c r="H1637" i="4" s="1"/>
  <c r="G1636" i="4"/>
  <c r="H1636" i="4" s="1"/>
  <c r="G1635" i="4"/>
  <c r="H1635" i="4" s="1"/>
  <c r="G1629" i="4"/>
  <c r="H1629" i="4" s="1"/>
  <c r="G1618" i="4"/>
  <c r="H1618" i="4" s="1"/>
  <c r="G1617" i="4"/>
  <c r="H1617" i="4" s="1"/>
  <c r="G1606" i="4"/>
  <c r="H1606" i="4" s="1"/>
  <c r="G1605" i="4"/>
  <c r="H1605" i="4" s="1"/>
  <c r="G1604" i="4"/>
  <c r="H1604" i="4" s="1"/>
  <c r="G1603" i="4"/>
  <c r="H1603" i="4" s="1"/>
  <c r="G1596" i="4"/>
  <c r="H1596" i="4" s="1"/>
  <c r="G1595" i="4"/>
  <c r="H1595" i="4" s="1"/>
  <c r="G1594" i="4"/>
  <c r="H1594" i="4" s="1"/>
  <c r="G1593" i="4"/>
  <c r="H1593" i="4" s="1"/>
  <c r="G1592" i="4"/>
  <c r="H1592" i="4" s="1"/>
  <c r="G1591" i="4"/>
  <c r="H1591" i="4" s="1"/>
  <c r="G1584" i="4"/>
  <c r="H1584" i="4" s="1"/>
  <c r="G1583" i="4"/>
  <c r="H1583" i="4" s="1"/>
  <c r="G1572" i="4"/>
  <c r="H1572" i="4" s="1"/>
  <c r="G1571" i="4"/>
  <c r="H1571" i="4" s="1"/>
  <c r="G1565" i="4"/>
  <c r="H1565" i="4" s="1"/>
  <c r="G1552" i="4"/>
  <c r="H1552" i="4" s="1"/>
  <c r="G1551" i="4"/>
  <c r="H1551" i="4" s="1"/>
  <c r="G1538" i="4"/>
  <c r="H1538" i="4" s="1"/>
  <c r="G1537" i="4"/>
  <c r="H1537" i="4" s="1"/>
  <c r="G1536" i="4"/>
  <c r="H1536" i="4" s="1"/>
  <c r="G1535" i="4"/>
  <c r="H1535" i="4" s="1"/>
  <c r="G1526" i="4"/>
  <c r="H1526" i="4" s="1"/>
  <c r="G1525" i="4"/>
  <c r="H1525" i="4" s="1"/>
  <c r="G1510" i="4"/>
  <c r="H1510" i="4" s="1"/>
  <c r="G1509" i="4"/>
  <c r="H1509" i="4" s="1"/>
  <c r="G1500" i="4"/>
  <c r="H1500" i="4" s="1"/>
  <c r="G1499" i="4"/>
  <c r="H1499" i="4" s="1"/>
  <c r="G1498" i="4"/>
  <c r="H1498" i="4" s="1"/>
  <c r="G1497" i="4"/>
  <c r="H1497" i="4" s="1"/>
  <c r="G1496" i="4"/>
  <c r="H1496" i="4" s="1"/>
  <c r="G1495" i="4"/>
  <c r="H1495" i="4" s="1"/>
  <c r="G1486" i="4"/>
  <c r="H1486" i="4" s="1"/>
  <c r="G1474" i="4"/>
  <c r="H1474" i="4" s="1"/>
  <c r="G1468" i="4"/>
  <c r="H1468" i="4" s="1"/>
  <c r="G1467" i="4"/>
  <c r="H1467" i="4" s="1"/>
  <c r="G1466" i="4"/>
  <c r="H1466" i="4" s="1"/>
  <c r="G1460" i="4"/>
  <c r="H1460" i="4" s="1"/>
  <c r="G1459" i="4"/>
  <c r="H1459" i="4" s="1"/>
  <c r="G1446" i="4"/>
  <c r="H1446" i="4" s="1"/>
  <c r="G1445" i="4"/>
  <c r="H1445" i="4" s="1"/>
  <c r="G1444" i="4"/>
  <c r="H1444" i="4" s="1"/>
  <c r="G4056" i="4"/>
  <c r="H4056" i="4" s="1"/>
  <c r="G4055" i="4"/>
  <c r="H4055" i="4" s="1"/>
  <c r="G4054" i="4"/>
  <c r="H4054" i="4" s="1"/>
  <c r="G4053" i="4"/>
  <c r="H4053" i="4" s="1"/>
  <c r="G4052" i="4"/>
  <c r="H4052" i="4" s="1"/>
  <c r="G4051" i="4"/>
  <c r="H4051" i="4" s="1"/>
  <c r="G4050" i="4"/>
  <c r="H4050" i="4" s="1"/>
  <c r="G4049" i="4"/>
  <c r="H4049" i="4" s="1"/>
  <c r="G4048" i="4"/>
  <c r="H4048" i="4" s="1"/>
  <c r="G4047" i="4"/>
  <c r="H4047" i="4" s="1"/>
  <c r="G4046" i="4"/>
  <c r="H4046" i="4" s="1"/>
  <c r="G4045" i="4"/>
  <c r="H4045" i="4" s="1"/>
  <c r="G4044" i="4"/>
  <c r="H4044" i="4" s="1"/>
  <c r="G4043" i="4"/>
  <c r="H4043" i="4" s="1"/>
  <c r="G4042" i="4"/>
  <c r="H4042" i="4" s="1"/>
  <c r="G4041" i="4"/>
  <c r="H4041" i="4" s="1"/>
  <c r="G4040" i="4"/>
  <c r="H4040" i="4" s="1"/>
  <c r="G4039" i="4"/>
  <c r="H4039" i="4" s="1"/>
  <c r="G4038" i="4"/>
  <c r="H4038" i="4" s="1"/>
  <c r="G4037" i="4"/>
  <c r="H4037" i="4" s="1"/>
  <c r="G4036" i="4"/>
  <c r="H4036" i="4" s="1"/>
  <c r="G4035" i="4"/>
  <c r="H4035" i="4" s="1"/>
  <c r="G4034" i="4"/>
  <c r="H4034" i="4" s="1"/>
  <c r="G4033" i="4"/>
  <c r="H4033" i="4" s="1"/>
  <c r="G4032" i="4"/>
  <c r="H4032" i="4" s="1"/>
  <c r="G4031" i="4"/>
  <c r="H4031" i="4" s="1"/>
  <c r="G4030" i="4"/>
  <c r="H4030" i="4" s="1"/>
  <c r="G4029" i="4"/>
  <c r="H4029" i="4" s="1"/>
  <c r="G4028" i="4"/>
  <c r="H4028" i="4" s="1"/>
  <c r="G4027" i="4"/>
  <c r="H4027" i="4" s="1"/>
  <c r="G4026" i="4"/>
  <c r="H4026" i="4" s="1"/>
  <c r="G4025" i="4"/>
  <c r="H4025" i="4" s="1"/>
  <c r="G4024" i="4"/>
  <c r="H4024" i="4" s="1"/>
  <c r="G4023" i="4"/>
  <c r="H4023" i="4" s="1"/>
  <c r="G4022" i="4"/>
  <c r="H4022" i="4" s="1"/>
  <c r="G4021" i="4"/>
  <c r="H4021" i="4" s="1"/>
  <c r="G4020" i="4"/>
  <c r="H4020" i="4" s="1"/>
  <c r="G4019" i="4"/>
  <c r="H4019" i="4" s="1"/>
  <c r="G4018" i="4"/>
  <c r="H4018" i="4" s="1"/>
  <c r="G4017" i="4"/>
  <c r="H4017" i="4" s="1"/>
  <c r="G4016" i="4"/>
  <c r="H4016" i="4" s="1"/>
  <c r="G4015" i="4"/>
  <c r="H4015" i="4" s="1"/>
  <c r="G4014" i="4"/>
  <c r="H4014" i="4" s="1"/>
  <c r="G4013" i="4"/>
  <c r="H4013" i="4" s="1"/>
  <c r="G4012" i="4"/>
  <c r="H4012" i="4" s="1"/>
  <c r="G4011" i="4"/>
  <c r="H4011" i="4" s="1"/>
  <c r="G4010" i="4"/>
  <c r="H4010" i="4" s="1"/>
  <c r="G4009" i="4"/>
  <c r="H4009" i="4" s="1"/>
  <c r="G4008" i="4"/>
  <c r="H4008" i="4" s="1"/>
  <c r="G1344" i="4"/>
  <c r="H1344" i="4" s="1"/>
  <c r="G1343" i="4"/>
  <c r="H1343" i="4" s="1"/>
  <c r="G1334" i="4"/>
  <c r="H1334" i="4" s="1"/>
  <c r="G1333" i="4"/>
  <c r="H1333" i="4" s="1"/>
  <c r="G1332" i="4"/>
  <c r="H1332" i="4" s="1"/>
  <c r="G1331" i="4"/>
  <c r="H1331" i="4" s="1"/>
  <c r="G1318" i="4"/>
  <c r="H1318" i="4" s="1"/>
  <c r="G1317" i="4"/>
  <c r="H1317" i="4" s="1"/>
  <c r="G1302" i="4"/>
  <c r="H1302" i="4" s="1"/>
  <c r="G1301" i="4"/>
  <c r="H1301" i="4" s="1"/>
  <c r="G1300" i="4"/>
  <c r="H1300" i="4" s="1"/>
  <c r="G1299" i="4"/>
  <c r="H1299" i="4" s="1"/>
  <c r="G1288" i="4"/>
  <c r="H1288" i="4" s="1"/>
  <c r="G1287" i="4"/>
  <c r="H1287" i="4" s="1"/>
  <c r="G1280" i="4"/>
  <c r="H1280" i="4" s="1"/>
  <c r="G1279" i="4"/>
  <c r="H1279" i="4" s="1"/>
  <c r="G1270" i="4"/>
  <c r="H1270" i="4" s="1"/>
  <c r="G1269" i="4"/>
  <c r="H1269" i="4" s="1"/>
  <c r="G1268" i="4"/>
  <c r="H1268" i="4" s="1"/>
  <c r="G1267" i="4"/>
  <c r="H1267" i="4" s="1"/>
  <c r="G1254" i="4"/>
  <c r="H1254" i="4" s="1"/>
  <c r="G1253" i="4"/>
  <c r="H1253" i="4" s="1"/>
  <c r="G1252" i="4"/>
  <c r="H1252" i="4" s="1"/>
  <c r="G1251" i="4"/>
  <c r="H1251" i="4" s="1"/>
  <c r="G1238" i="4"/>
  <c r="H1238" i="4" s="1"/>
  <c r="G1237" i="4"/>
  <c r="H1237" i="4" s="1"/>
  <c r="G1224" i="4"/>
  <c r="H1224" i="4" s="1"/>
  <c r="G1223" i="4"/>
  <c r="H1223" i="4" s="1"/>
  <c r="G1214" i="4"/>
  <c r="H1214" i="4" s="1"/>
  <c r="G1213" i="4"/>
  <c r="H1213" i="4" s="1"/>
  <c r="G1212" i="4"/>
  <c r="H1212" i="4" s="1"/>
  <c r="G1211" i="4"/>
  <c r="H1211" i="4" s="1"/>
  <c r="G1210" i="4"/>
  <c r="H1210" i="4" s="1"/>
  <c r="G1209" i="4"/>
  <c r="H1209" i="4" s="1"/>
  <c r="G1202" i="4"/>
  <c r="H1202" i="4" s="1"/>
  <c r="G1201" i="4"/>
  <c r="H1201" i="4" s="1"/>
  <c r="G1200" i="4"/>
  <c r="H1200" i="4" s="1"/>
  <c r="G1199" i="4"/>
  <c r="H1199" i="4" s="1"/>
  <c r="G1186" i="4"/>
  <c r="H1186" i="4" s="1"/>
  <c r="G1185" i="4"/>
  <c r="H1185" i="4" s="1"/>
  <c r="G1184" i="4"/>
  <c r="H1184" i="4" s="1"/>
  <c r="G1183" i="4"/>
  <c r="H1183" i="4" s="1"/>
  <c r="G1170" i="4"/>
  <c r="H1170" i="4" s="1"/>
  <c r="G1158" i="4"/>
  <c r="H1158" i="4" s="1"/>
  <c r="G1142" i="4"/>
  <c r="H1142" i="4" s="1"/>
  <c r="G1141" i="4"/>
  <c r="H1141" i="4" s="1"/>
  <c r="G1126" i="4"/>
  <c r="H1126" i="4" s="1"/>
  <c r="G1125" i="4"/>
  <c r="H1125" i="4" s="1"/>
  <c r="G1110" i="4"/>
  <c r="H1110" i="4" s="1"/>
  <c r="G1109" i="4"/>
  <c r="H1109" i="4" s="1"/>
  <c r="G1108" i="4"/>
  <c r="H1108" i="4" s="1"/>
  <c r="G1107" i="4"/>
  <c r="H1107" i="4" s="1"/>
  <c r="G1094" i="4"/>
  <c r="H1094" i="4" s="1"/>
  <c r="G1093" i="4"/>
  <c r="H1093" i="4" s="1"/>
  <c r="G1092" i="4"/>
  <c r="H1092" i="4" s="1"/>
  <c r="G1091" i="4"/>
  <c r="H1091" i="4" s="1"/>
  <c r="G1074" i="4"/>
  <c r="H1074" i="4" s="1"/>
  <c r="G1073" i="4"/>
  <c r="H1073" i="4" s="1"/>
  <c r="G1058" i="4"/>
  <c r="H1058" i="4" s="1"/>
  <c r="G1057" i="4"/>
  <c r="H1057" i="4" s="1"/>
  <c r="G1056" i="4"/>
  <c r="H1056" i="4" s="1"/>
  <c r="G1055" i="4"/>
  <c r="H1055" i="4" s="1"/>
  <c r="G1042" i="4"/>
  <c r="H1042" i="4" s="1"/>
  <c r="G1041" i="4"/>
  <c r="H1041" i="4" s="1"/>
  <c r="G1028" i="4"/>
  <c r="H1028" i="4" s="1"/>
  <c r="G1027" i="4"/>
  <c r="H1027" i="4" s="1"/>
  <c r="G1014" i="4"/>
  <c r="H1014" i="4" s="1"/>
  <c r="G1013" i="4"/>
  <c r="H1013" i="4" s="1"/>
  <c r="G1012" i="4"/>
  <c r="H1012" i="4" s="1"/>
  <c r="G1011" i="4"/>
  <c r="H1011" i="4" s="1"/>
  <c r="G3094" i="4"/>
  <c r="H3094" i="4" s="1"/>
  <c r="G3093" i="4"/>
  <c r="H3093" i="4" s="1"/>
  <c r="G3092" i="4"/>
  <c r="H3092" i="4" s="1"/>
  <c r="G3091" i="4"/>
  <c r="H3091" i="4" s="1"/>
  <c r="G3082" i="4"/>
  <c r="H3082" i="4" s="1"/>
  <c r="G3081" i="4"/>
  <c r="H3081" i="4" s="1"/>
  <c r="G3080" i="4"/>
  <c r="H3080" i="4" s="1"/>
  <c r="G3079" i="4"/>
  <c r="H3079" i="4" s="1"/>
  <c r="G3062" i="4"/>
  <c r="H3062" i="4" s="1"/>
  <c r="G3061" i="4"/>
  <c r="H3061" i="4" s="1"/>
  <c r="G3060" i="4"/>
  <c r="H3060" i="4" s="1"/>
  <c r="G3059" i="4"/>
  <c r="H3059" i="4" s="1"/>
  <c r="G3042" i="4"/>
  <c r="H3042" i="4" s="1"/>
  <c r="G3041" i="4"/>
  <c r="H3041" i="4" s="1"/>
  <c r="G3040" i="4"/>
  <c r="H3040" i="4" s="1"/>
  <c r="G3039" i="4"/>
  <c r="H3039" i="4" s="1"/>
  <c r="G3038" i="4"/>
  <c r="H3038" i="4" s="1"/>
  <c r="G3037" i="4"/>
  <c r="H3037" i="4" s="1"/>
  <c r="G3036" i="4"/>
  <c r="H3036" i="4" s="1"/>
  <c r="G3035" i="4"/>
  <c r="H3035" i="4" s="1"/>
  <c r="G3026" i="4"/>
  <c r="H3026" i="4" s="1"/>
  <c r="G3025" i="4"/>
  <c r="H3025" i="4" s="1"/>
  <c r="G3024" i="4"/>
  <c r="H3024" i="4" s="1"/>
  <c r="G3023" i="4"/>
  <c r="H3023" i="4" s="1"/>
  <c r="G3022" i="4"/>
  <c r="H3022" i="4" s="1"/>
  <c r="G3021" i="4"/>
  <c r="H3021" i="4" s="1"/>
  <c r="G3010" i="4"/>
  <c r="H3010" i="4" s="1"/>
  <c r="G3009" i="4"/>
  <c r="H3009" i="4" s="1"/>
  <c r="G3008" i="4"/>
  <c r="H3008" i="4" s="1"/>
  <c r="G3007" i="4"/>
  <c r="H3007" i="4" s="1"/>
  <c r="G3006" i="4"/>
  <c r="H3006" i="4" s="1"/>
  <c r="G3005" i="4"/>
  <c r="H3005" i="4" s="1"/>
  <c r="G3004" i="4"/>
  <c r="H3004" i="4" s="1"/>
  <c r="G3003" i="4"/>
  <c r="H3003" i="4" s="1"/>
  <c r="G2993" i="4"/>
  <c r="H2993" i="4" s="1"/>
  <c r="G2992" i="4"/>
  <c r="H2992" i="4" s="1"/>
  <c r="G2991" i="4"/>
  <c r="H2991" i="4" s="1"/>
  <c r="G2990" i="4"/>
  <c r="H2990" i="4" s="1"/>
  <c r="G2989" i="4"/>
  <c r="H2989" i="4" s="1"/>
  <c r="G2988" i="4"/>
  <c r="H2988" i="4" s="1"/>
  <c r="G2987" i="4"/>
  <c r="H2987" i="4" s="1"/>
  <c r="G2973" i="4"/>
  <c r="H2973" i="4" s="1"/>
  <c r="G2972" i="4"/>
  <c r="H2972" i="4" s="1"/>
  <c r="G2971" i="4"/>
  <c r="H2971" i="4" s="1"/>
  <c r="G2960" i="4"/>
  <c r="H2960" i="4" s="1"/>
  <c r="G2959" i="4"/>
  <c r="H2959" i="4" s="1"/>
  <c r="G2958" i="4"/>
  <c r="H2958" i="4" s="1"/>
  <c r="G2957" i="4"/>
  <c r="H2957" i="4" s="1"/>
  <c r="G2948" i="4"/>
  <c r="H2948" i="4" s="1"/>
  <c r="G2947" i="4"/>
  <c r="H2947" i="4" s="1"/>
  <c r="G2924" i="4"/>
  <c r="H2924" i="4" s="1"/>
  <c r="G2923" i="4"/>
  <c r="H2923" i="4" s="1"/>
  <c r="G2900" i="4"/>
  <c r="H2900" i="4" s="1"/>
  <c r="G2899" i="4"/>
  <c r="H2899" i="4" s="1"/>
  <c r="G2882" i="4"/>
  <c r="H2882" i="4" s="1"/>
  <c r="G2881" i="4"/>
  <c r="H2881" i="4" s="1"/>
  <c r="G2880" i="4"/>
  <c r="H2880" i="4" s="1"/>
  <c r="G2879" i="4"/>
  <c r="H2879" i="4" s="1"/>
  <c r="G2878" i="4"/>
  <c r="H2878" i="4" s="1"/>
  <c r="G2877" i="4"/>
  <c r="H2877" i="4" s="1"/>
  <c r="G2876" i="4"/>
  <c r="H2876" i="4" s="1"/>
  <c r="G2875" i="4"/>
  <c r="H2875" i="4" s="1"/>
  <c r="G2858" i="4"/>
  <c r="H2858" i="4" s="1"/>
  <c r="G2857" i="4"/>
  <c r="H2857" i="4" s="1"/>
  <c r="G2856" i="4"/>
  <c r="H2856" i="4" s="1"/>
  <c r="G2855" i="4"/>
  <c r="H2855" i="4" s="1"/>
  <c r="G2826" i="4"/>
  <c r="H2826" i="4" s="1"/>
  <c r="G2825" i="4"/>
  <c r="H2825" i="4" s="1"/>
  <c r="G2824" i="4"/>
  <c r="H2824" i="4" s="1"/>
  <c r="G2823" i="4"/>
  <c r="H2823" i="4" s="1"/>
  <c r="G2802" i="4"/>
  <c r="H2802" i="4" s="1"/>
  <c r="G2801" i="4"/>
  <c r="H2801" i="4" s="1"/>
  <c r="G2800" i="4"/>
  <c r="H2800" i="4" s="1"/>
  <c r="G2799" i="4"/>
  <c r="H2799" i="4" s="1"/>
  <c r="G2798" i="4"/>
  <c r="H2798" i="4" s="1"/>
  <c r="G2797" i="4"/>
  <c r="H2797" i="4" s="1"/>
  <c r="G2796" i="4"/>
  <c r="H2796" i="4" s="1"/>
  <c r="G2795" i="4"/>
  <c r="H2795" i="4" s="1"/>
  <c r="G2755" i="4"/>
  <c r="H2755" i="4" s="1"/>
  <c r="G2754" i="4"/>
  <c r="H2754" i="4" s="1"/>
  <c r="G2753" i="4"/>
  <c r="H2753" i="4" s="1"/>
  <c r="G2752" i="4"/>
  <c r="H2752" i="4" s="1"/>
  <c r="G2751" i="4"/>
  <c r="H2751" i="4" s="1"/>
  <c r="G2750" i="4"/>
  <c r="H2750" i="4" s="1"/>
  <c r="G2749" i="4"/>
  <c r="H2749" i="4" s="1"/>
  <c r="G2748" i="4"/>
  <c r="H2748" i="4" s="1"/>
  <c r="G2747" i="4"/>
  <c r="H2747" i="4" s="1"/>
  <c r="G2746" i="4"/>
  <c r="H2746" i="4" s="1"/>
  <c r="G2745" i="4"/>
  <c r="H2745" i="4" s="1"/>
  <c r="G2744" i="4"/>
  <c r="H2744" i="4" s="1"/>
  <c r="G2743" i="4"/>
  <c r="H2743" i="4" s="1"/>
  <c r="G2742" i="4"/>
  <c r="H2742" i="4" s="1"/>
  <c r="G2741" i="4"/>
  <c r="H2741" i="4" s="1"/>
  <c r="G2740" i="4"/>
  <c r="H2740" i="4" s="1"/>
  <c r="G2739" i="4"/>
  <c r="H2739" i="4" s="1"/>
  <c r="G2738" i="4"/>
  <c r="H2738" i="4" s="1"/>
  <c r="G2737" i="4"/>
  <c r="H2737" i="4" s="1"/>
  <c r="G2736" i="4"/>
  <c r="H2736" i="4" s="1"/>
  <c r="G2735" i="4"/>
  <c r="H2735" i="4" s="1"/>
  <c r="G1443" i="4"/>
  <c r="H1443" i="4" s="1"/>
  <c r="G1438" i="4"/>
  <c r="H1438" i="4" s="1"/>
  <c r="G1437" i="4"/>
  <c r="H1437" i="4" s="1"/>
  <c r="G1426" i="4"/>
  <c r="H1426" i="4" s="1"/>
  <c r="G1425" i="4"/>
  <c r="H1425" i="4" s="1"/>
  <c r="G1414" i="4"/>
  <c r="H1414" i="4" s="1"/>
  <c r="G1406" i="4"/>
  <c r="H1406" i="4" s="1"/>
  <c r="G1405" i="4"/>
  <c r="H1405" i="4" s="1"/>
  <c r="G1394" i="4"/>
  <c r="H1394" i="4" s="1"/>
  <c r="G1393" i="4"/>
  <c r="H1393" i="4" s="1"/>
  <c r="G1392" i="4"/>
  <c r="H1392" i="4" s="1"/>
  <c r="G1391" i="4"/>
  <c r="H1391" i="4" s="1"/>
  <c r="G1380" i="4"/>
  <c r="H1380" i="4" s="1"/>
  <c r="G1379" i="4"/>
  <c r="H1379" i="4" s="1"/>
  <c r="G1372" i="4"/>
  <c r="H1372" i="4" s="1"/>
  <c r="G1371" i="4"/>
  <c r="H1371" i="4" s="1"/>
  <c r="G1370" i="4"/>
  <c r="H1370" i="4" s="1"/>
  <c r="G1369" i="4"/>
  <c r="H1369" i="4" s="1"/>
  <c r="G1368" i="4"/>
  <c r="H1368" i="4" s="1"/>
  <c r="G1367" i="4"/>
  <c r="H1367" i="4" s="1"/>
  <c r="G1358" i="4"/>
  <c r="H1358" i="4" s="1"/>
  <c r="G1357" i="4"/>
  <c r="H1357" i="4" s="1"/>
  <c r="G1356" i="4"/>
  <c r="H1356" i="4" s="1"/>
  <c r="G1355" i="4"/>
  <c r="H1355" i="4" s="1"/>
  <c r="G1354" i="4"/>
  <c r="H1354" i="4" s="1"/>
  <c r="G1353" i="4"/>
  <c r="H1353" i="4" s="1"/>
  <c r="G1352" i="4"/>
  <c r="H1352" i="4" s="1"/>
  <c r="G1351" i="4"/>
  <c r="H1351" i="4" s="1"/>
  <c r="G1342" i="4"/>
  <c r="H1342" i="4" s="1"/>
  <c r="G1341" i="4"/>
  <c r="H1341" i="4" s="1"/>
  <c r="G1330" i="4"/>
  <c r="H1330" i="4" s="1"/>
  <c r="G1329" i="4"/>
  <c r="H1329" i="4" s="1"/>
  <c r="G1328" i="4"/>
  <c r="H1328" i="4" s="1"/>
  <c r="G1327" i="4"/>
  <c r="H1327" i="4" s="1"/>
  <c r="G1316" i="4"/>
  <c r="H1316" i="4" s="1"/>
  <c r="G1315" i="4"/>
  <c r="H1315" i="4" s="1"/>
  <c r="G1298" i="4"/>
  <c r="H1298" i="4" s="1"/>
  <c r="G1286" i="4"/>
  <c r="H1286" i="4" s="1"/>
  <c r="G1285" i="4"/>
  <c r="H1285" i="4" s="1"/>
  <c r="G1284" i="4"/>
  <c r="H1284" i="4" s="1"/>
  <c r="G1283" i="4"/>
  <c r="H1283" i="4" s="1"/>
  <c r="G1278" i="4"/>
  <c r="H1278" i="4" s="1"/>
  <c r="G1277" i="4"/>
  <c r="H1277" i="4" s="1"/>
  <c r="G1276" i="4"/>
  <c r="H1276" i="4" s="1"/>
  <c r="G1275" i="4"/>
  <c r="H1275" i="4" s="1"/>
  <c r="G1274" i="4"/>
  <c r="H1274" i="4" s="1"/>
  <c r="G1266" i="4"/>
  <c r="H1266" i="4" s="1"/>
  <c r="G1265" i="4"/>
  <c r="H1265" i="4" s="1"/>
  <c r="G1264" i="4"/>
  <c r="H1264" i="4" s="1"/>
  <c r="G1263" i="4"/>
  <c r="H1263" i="4" s="1"/>
  <c r="G1250" i="4"/>
  <c r="H1250" i="4" s="1"/>
  <c r="G1249" i="4"/>
  <c r="H1249" i="4" s="1"/>
  <c r="G1236" i="4"/>
  <c r="H1236" i="4" s="1"/>
  <c r="G1235" i="4"/>
  <c r="H1235" i="4" s="1"/>
  <c r="G1222" i="4"/>
  <c r="H1222" i="4" s="1"/>
  <c r="G1221" i="4"/>
  <c r="H1221" i="4" s="1"/>
  <c r="G1220" i="4"/>
  <c r="H1220" i="4" s="1"/>
  <c r="G1219" i="4"/>
  <c r="H1219" i="4" s="1"/>
  <c r="G1208" i="4"/>
  <c r="H1208" i="4" s="1"/>
  <c r="G1207" i="4"/>
  <c r="H1207" i="4" s="1"/>
  <c r="G1198" i="4"/>
  <c r="H1198" i="4" s="1"/>
  <c r="G1197" i="4"/>
  <c r="H1197" i="4" s="1"/>
  <c r="G1196" i="4"/>
  <c r="H1196" i="4" s="1"/>
  <c r="G1195" i="4"/>
  <c r="H1195" i="4" s="1"/>
  <c r="G1194" i="4"/>
  <c r="H1194" i="4" s="1"/>
  <c r="G1193" i="4"/>
  <c r="H1193" i="4" s="1"/>
  <c r="G1192" i="4"/>
  <c r="H1192" i="4" s="1"/>
  <c r="G1191" i="4"/>
  <c r="H1191" i="4" s="1"/>
  <c r="G1182" i="4"/>
  <c r="H1182" i="4" s="1"/>
  <c r="G1181" i="4"/>
  <c r="H1181" i="4" s="1"/>
  <c r="G1180" i="4"/>
  <c r="H1180" i="4" s="1"/>
  <c r="G1179" i="4"/>
  <c r="H1179" i="4" s="1"/>
  <c r="G1178" i="4"/>
  <c r="H1178" i="4" s="1"/>
  <c r="G1177" i="4"/>
  <c r="H1177" i="4" s="1"/>
  <c r="G1176" i="4"/>
  <c r="H1176" i="4" s="1"/>
  <c r="G1175" i="4"/>
  <c r="H1175" i="4" s="1"/>
  <c r="G1169" i="4"/>
  <c r="H1169" i="4" s="1"/>
  <c r="G1168" i="4"/>
  <c r="H1168" i="4" s="1"/>
  <c r="G1167" i="4"/>
  <c r="H1167" i="4" s="1"/>
  <c r="G1157" i="4"/>
  <c r="H1157" i="4" s="1"/>
  <c r="G1156" i="4"/>
  <c r="H1156" i="4" s="1"/>
  <c r="G1155" i="4"/>
  <c r="H1155" i="4" s="1"/>
  <c r="G1140" i="4"/>
  <c r="H1140" i="4" s="1"/>
  <c r="G1139" i="4"/>
  <c r="H1139" i="4" s="1"/>
  <c r="G1124" i="4"/>
  <c r="H1124" i="4" s="1"/>
  <c r="G1123" i="4"/>
  <c r="H1123" i="4" s="1"/>
  <c r="G1106" i="4"/>
  <c r="H1106" i="4" s="1"/>
  <c r="G1105" i="4"/>
  <c r="H1105" i="4" s="1"/>
  <c r="G1104" i="4"/>
  <c r="H1104" i="4" s="1"/>
  <c r="G1103" i="4"/>
  <c r="H1103" i="4" s="1"/>
  <c r="G1090" i="4"/>
  <c r="H1090" i="4" s="1"/>
  <c r="G1089" i="4"/>
  <c r="H1089" i="4" s="1"/>
  <c r="G1088" i="4"/>
  <c r="H1088" i="4" s="1"/>
  <c r="G1087" i="4"/>
  <c r="H1087" i="4" s="1"/>
  <c r="G1072" i="4"/>
  <c r="H1072" i="4" s="1"/>
  <c r="G1071" i="4"/>
  <c r="H1071" i="4" s="1"/>
  <c r="G1054" i="4"/>
  <c r="H1054" i="4" s="1"/>
  <c r="G1053" i="4"/>
  <c r="H1053" i="4" s="1"/>
  <c r="G1052" i="4"/>
  <c r="H1052" i="4" s="1"/>
  <c r="G1051" i="4"/>
  <c r="H1051" i="4" s="1"/>
  <c r="G1050" i="4"/>
  <c r="H1050" i="4" s="1"/>
  <c r="G1049" i="4"/>
  <c r="H1049" i="4" s="1"/>
  <c r="G1048" i="4"/>
  <c r="H1048" i="4" s="1"/>
  <c r="G1047" i="4"/>
  <c r="H1047" i="4" s="1"/>
  <c r="G1040" i="4"/>
  <c r="H1040" i="4" s="1"/>
  <c r="G1039" i="4"/>
  <c r="H1039" i="4" s="1"/>
  <c r="G1026" i="4"/>
  <c r="H1026" i="4" s="1"/>
  <c r="G1025" i="4"/>
  <c r="H1025" i="4" s="1"/>
  <c r="G1024" i="4"/>
  <c r="H1024" i="4" s="1"/>
  <c r="G1023" i="4"/>
  <c r="H1023" i="4" s="1"/>
  <c r="G1010" i="4"/>
  <c r="H1010" i="4" s="1"/>
  <c r="G1009" i="4"/>
  <c r="H1009" i="4" s="1"/>
  <c r="G1008" i="4"/>
  <c r="H1008" i="4" s="1"/>
  <c r="G1007" i="4"/>
  <c r="H1007" i="4" s="1"/>
  <c r="G3090" i="4"/>
  <c r="H3090" i="4" s="1"/>
  <c r="G3089" i="4"/>
  <c r="H3089" i="4" s="1"/>
  <c r="G3088" i="4"/>
  <c r="H3088" i="4" s="1"/>
  <c r="G3087" i="4"/>
  <c r="H3087" i="4" s="1"/>
  <c r="G3086" i="4"/>
  <c r="H3086" i="4" s="1"/>
  <c r="G3078" i="4"/>
  <c r="H3078" i="4" s="1"/>
  <c r="G3077" i="4"/>
  <c r="H3077" i="4" s="1"/>
  <c r="G3076" i="4"/>
  <c r="H3076" i="4" s="1"/>
  <c r="G3075" i="4"/>
  <c r="H3075" i="4" s="1"/>
  <c r="G3058" i="4"/>
  <c r="H3058" i="4" s="1"/>
  <c r="G3057" i="4"/>
  <c r="H3057" i="4" s="1"/>
  <c r="G3056" i="4"/>
  <c r="H3056" i="4" s="1"/>
  <c r="G3055" i="4"/>
  <c r="H3055" i="4" s="1"/>
  <c r="G3054" i="4"/>
  <c r="H3054" i="4" s="1"/>
  <c r="G3053" i="4"/>
  <c r="H3053" i="4" s="1"/>
  <c r="G3052" i="4"/>
  <c r="H3052" i="4" s="1"/>
  <c r="G3051" i="4"/>
  <c r="H3051" i="4" s="1"/>
  <c r="G3034" i="4"/>
  <c r="H3034" i="4" s="1"/>
  <c r="G3020" i="4"/>
  <c r="H3020" i="4" s="1"/>
  <c r="G3019" i="4"/>
  <c r="H3019" i="4" s="1"/>
  <c r="G3002" i="4"/>
  <c r="H3002" i="4" s="1"/>
  <c r="G3001" i="4"/>
  <c r="H3001" i="4" s="1"/>
  <c r="G3000" i="4"/>
  <c r="H3000" i="4" s="1"/>
  <c r="G2999" i="4"/>
  <c r="H2999" i="4" s="1"/>
  <c r="G2986" i="4"/>
  <c r="H2986" i="4" s="1"/>
  <c r="G2985" i="4"/>
  <c r="H2985" i="4" s="1"/>
  <c r="G2984" i="4"/>
  <c r="H2984" i="4" s="1"/>
  <c r="G2983" i="4"/>
  <c r="H2983" i="4" s="1"/>
  <c r="G2970" i="4"/>
  <c r="H2970" i="4" s="1"/>
  <c r="G2969" i="4"/>
  <c r="H2969" i="4" s="1"/>
  <c r="G2968" i="4"/>
  <c r="H2968" i="4" s="1"/>
  <c r="G2967" i="4"/>
  <c r="H2967" i="4" s="1"/>
  <c r="G2956" i="4"/>
  <c r="H2956" i="4" s="1"/>
  <c r="G2955" i="4"/>
  <c r="H2955" i="4" s="1"/>
  <c r="G2946" i="4"/>
  <c r="H2946" i="4" s="1"/>
  <c r="G2945" i="4"/>
  <c r="H2945" i="4" s="1"/>
  <c r="G2944" i="4"/>
  <c r="H2944" i="4" s="1"/>
  <c r="G2943" i="4"/>
  <c r="H2943" i="4" s="1"/>
  <c r="G2942" i="4"/>
  <c r="H2942" i="4" s="1"/>
  <c r="G2941" i="4"/>
  <c r="H2941" i="4" s="1"/>
  <c r="G2940" i="4"/>
  <c r="H2940" i="4" s="1"/>
  <c r="G2939" i="4"/>
  <c r="H2939" i="4" s="1"/>
  <c r="G2922" i="4"/>
  <c r="H2922" i="4" s="1"/>
  <c r="G2921" i="4"/>
  <c r="H2921" i="4" s="1"/>
  <c r="G2920" i="4"/>
  <c r="H2920" i="4" s="1"/>
  <c r="G2919" i="4"/>
  <c r="H2919" i="4" s="1"/>
  <c r="G2898" i="4"/>
  <c r="H2898" i="4" s="1"/>
  <c r="G2897" i="4"/>
  <c r="H2897" i="4" s="1"/>
  <c r="G2896" i="4"/>
  <c r="H2896" i="4" s="1"/>
  <c r="G2895" i="4"/>
  <c r="H2895" i="4" s="1"/>
  <c r="G2894" i="4"/>
  <c r="H2894" i="4" s="1"/>
  <c r="G2893" i="4"/>
  <c r="H2893" i="4" s="1"/>
  <c r="G2892" i="4"/>
  <c r="H2892" i="4" s="1"/>
  <c r="G2891" i="4"/>
  <c r="H2891" i="4" s="1"/>
  <c r="G2874" i="4"/>
  <c r="H2874" i="4" s="1"/>
  <c r="G2873" i="4"/>
  <c r="H2873" i="4" s="1"/>
  <c r="G2872" i="4"/>
  <c r="H2872" i="4" s="1"/>
  <c r="G2871" i="4"/>
  <c r="H2871" i="4" s="1"/>
  <c r="G2870" i="4"/>
  <c r="H2870" i="4" s="1"/>
  <c r="G2869" i="4"/>
  <c r="H2869" i="4" s="1"/>
  <c r="G2868" i="4"/>
  <c r="H2868" i="4" s="1"/>
  <c r="G2867" i="4"/>
  <c r="H2867" i="4" s="1"/>
  <c r="G2854" i="4"/>
  <c r="H2854" i="4" s="1"/>
  <c r="G2853" i="4"/>
  <c r="H2853" i="4" s="1"/>
  <c r="G2852" i="4"/>
  <c r="H2852" i="4" s="1"/>
  <c r="G2851" i="4"/>
  <c r="H2851" i="4" s="1"/>
  <c r="G2850" i="4"/>
  <c r="H2850" i="4" s="1"/>
  <c r="G2849" i="4"/>
  <c r="H2849" i="4" s="1"/>
  <c r="G2848" i="4"/>
  <c r="H2848" i="4" s="1"/>
  <c r="G2847" i="4"/>
  <c r="H2847" i="4" s="1"/>
  <c r="G2846" i="4"/>
  <c r="H2846" i="4" s="1"/>
  <c r="G2845" i="4"/>
  <c r="H2845" i="4" s="1"/>
  <c r="G2844" i="4"/>
  <c r="H2844" i="4" s="1"/>
  <c r="G2843" i="4"/>
  <c r="H2843" i="4" s="1"/>
  <c r="G2842" i="4"/>
  <c r="H2842" i="4" s="1"/>
  <c r="G2841" i="4"/>
  <c r="H2841" i="4" s="1"/>
  <c r="G2840" i="4"/>
  <c r="H2840" i="4" s="1"/>
  <c r="G2839" i="4"/>
  <c r="H2839" i="4" s="1"/>
  <c r="G2822" i="4"/>
  <c r="H2822" i="4" s="1"/>
  <c r="G2821" i="4"/>
  <c r="H2821" i="4" s="1"/>
  <c r="G2820" i="4"/>
  <c r="H2820" i="4" s="1"/>
  <c r="G2819" i="4"/>
  <c r="H2819" i="4" s="1"/>
  <c r="G2794" i="4"/>
  <c r="H2794" i="4" s="1"/>
  <c r="G2793" i="4"/>
  <c r="H2793" i="4" s="1"/>
  <c r="G2792" i="4"/>
  <c r="H2792" i="4" s="1"/>
  <c r="G2791" i="4"/>
  <c r="H2791" i="4" s="1"/>
  <c r="G2724" i="4"/>
  <c r="H2724" i="4" s="1"/>
  <c r="G2723" i="4"/>
  <c r="H2723" i="4" s="1"/>
  <c r="G2722" i="4"/>
  <c r="H2722" i="4" s="1"/>
  <c r="G2721" i="4"/>
  <c r="H2721" i="4" s="1"/>
  <c r="G2720" i="4"/>
  <c r="H2720" i="4" s="1"/>
  <c r="G2719" i="4"/>
  <c r="H2719" i="4" s="1"/>
  <c r="G2718" i="4"/>
  <c r="H2718" i="4" s="1"/>
  <c r="G2717" i="4"/>
  <c r="H2717" i="4" s="1"/>
  <c r="G2716" i="4"/>
  <c r="H2716" i="4" s="1"/>
  <c r="G2715" i="4"/>
  <c r="H2715" i="4" s="1"/>
  <c r="G2714" i="4"/>
  <c r="H2714" i="4" s="1"/>
  <c r="G2713" i="4"/>
  <c r="H2713" i="4" s="1"/>
  <c r="G2712" i="4"/>
  <c r="H2712" i="4" s="1"/>
  <c r="G2711" i="4"/>
  <c r="H2711" i="4" s="1"/>
  <c r="G2710" i="4"/>
  <c r="H2710" i="4" s="1"/>
  <c r="G2709" i="4"/>
  <c r="H2709" i="4" s="1"/>
  <c r="G2708" i="4"/>
  <c r="H2708" i="4" s="1"/>
  <c r="G2707" i="4"/>
  <c r="H2707" i="4" s="1"/>
  <c r="G2706" i="4"/>
  <c r="H2706" i="4" s="1"/>
  <c r="G2705" i="4"/>
  <c r="H2705" i="4" s="1"/>
  <c r="G2704" i="4"/>
  <c r="H2704" i="4" s="1"/>
  <c r="G2703" i="4"/>
  <c r="H2703" i="4" s="1"/>
  <c r="G2702" i="4"/>
  <c r="H2702" i="4" s="1"/>
  <c r="G2701" i="4"/>
  <c r="H2701" i="4" s="1"/>
  <c r="G2700" i="4"/>
  <c r="H2700" i="4" s="1"/>
  <c r="G2699" i="4"/>
  <c r="H2699" i="4" s="1"/>
  <c r="G2698" i="4"/>
  <c r="H2698" i="4" s="1"/>
  <c r="G2697" i="4"/>
  <c r="H2697" i="4" s="1"/>
  <c r="G2696" i="4"/>
  <c r="H2696" i="4" s="1"/>
  <c r="G2695" i="4"/>
  <c r="H2695" i="4" s="1"/>
  <c r="G2694" i="4"/>
  <c r="H2694" i="4" s="1"/>
  <c r="G4007" i="4"/>
  <c r="H4007" i="4" s="1"/>
  <c r="G4006" i="4"/>
  <c r="H4006" i="4" s="1"/>
  <c r="G4005" i="4"/>
  <c r="H4005" i="4" s="1"/>
  <c r="G4004" i="4"/>
  <c r="H4004" i="4" s="1"/>
  <c r="G4003" i="4"/>
  <c r="H4003" i="4" s="1"/>
  <c r="G4002" i="4"/>
  <c r="H4002" i="4" s="1"/>
  <c r="G4001" i="4"/>
  <c r="H4001" i="4" s="1"/>
  <c r="G4000" i="4"/>
  <c r="H4000" i="4" s="1"/>
  <c r="G3999" i="4"/>
  <c r="H3999" i="4" s="1"/>
  <c r="G3998" i="4"/>
  <c r="H3998" i="4" s="1"/>
  <c r="G3997" i="4"/>
  <c r="H3997" i="4" s="1"/>
  <c r="G3996" i="4"/>
  <c r="H3996" i="4" s="1"/>
  <c r="G3995" i="4"/>
  <c r="H3995" i="4" s="1"/>
  <c r="G3994" i="4"/>
  <c r="H3994" i="4" s="1"/>
  <c r="G3993" i="4"/>
  <c r="H3993" i="4" s="1"/>
  <c r="G3992" i="4"/>
  <c r="H3992" i="4" s="1"/>
  <c r="G3991" i="4"/>
  <c r="H3991" i="4" s="1"/>
  <c r="G3990" i="4"/>
  <c r="H3990" i="4" s="1"/>
  <c r="G3989" i="4"/>
  <c r="H3989" i="4" s="1"/>
  <c r="G3988" i="4"/>
  <c r="H3988" i="4" s="1"/>
  <c r="G3987" i="4"/>
  <c r="H3987" i="4" s="1"/>
  <c r="G3986" i="4"/>
  <c r="H3986" i="4" s="1"/>
  <c r="G3985" i="4"/>
  <c r="H3985" i="4" s="1"/>
  <c r="G3984" i="4"/>
  <c r="H3984" i="4" s="1"/>
  <c r="G3983" i="4"/>
  <c r="H3983" i="4" s="1"/>
  <c r="G3982" i="4"/>
  <c r="H3982" i="4" s="1"/>
  <c r="G3981" i="4"/>
  <c r="H3981" i="4" s="1"/>
  <c r="G3980" i="4"/>
  <c r="H3980" i="4" s="1"/>
  <c r="G3979" i="4"/>
  <c r="H3979" i="4" s="1"/>
  <c r="G3978" i="4"/>
  <c r="H3978" i="4" s="1"/>
  <c r="G3977" i="4"/>
  <c r="H3977" i="4" s="1"/>
  <c r="G3976" i="4"/>
  <c r="H3976" i="4" s="1"/>
  <c r="G3975" i="4"/>
  <c r="H3975" i="4" s="1"/>
  <c r="G3974" i="4"/>
  <c r="H3974" i="4" s="1"/>
  <c r="G3973" i="4"/>
  <c r="H3973" i="4" s="1"/>
  <c r="G3972" i="4"/>
  <c r="H3972" i="4" s="1"/>
  <c r="G3971" i="4"/>
  <c r="H3971" i="4" s="1"/>
  <c r="G3970" i="4"/>
  <c r="H3970" i="4" s="1"/>
  <c r="G3969" i="4"/>
  <c r="H3969" i="4" s="1"/>
  <c r="G3968" i="4"/>
  <c r="H3968" i="4" s="1"/>
  <c r="G3967" i="4"/>
  <c r="H3967" i="4" s="1"/>
  <c r="G3966" i="4"/>
  <c r="H3966" i="4" s="1"/>
  <c r="G3965" i="4"/>
  <c r="H3965" i="4" s="1"/>
  <c r="G3964" i="4"/>
  <c r="H3964" i="4" s="1"/>
  <c r="G3963" i="4"/>
  <c r="H3963" i="4" s="1"/>
  <c r="G3962" i="4"/>
  <c r="H3962" i="4" s="1"/>
  <c r="G3961" i="4"/>
  <c r="H3961" i="4" s="1"/>
  <c r="G3960" i="4"/>
  <c r="H3960" i="4" s="1"/>
  <c r="G3959" i="4"/>
  <c r="H3959" i="4" s="1"/>
  <c r="G3958" i="4"/>
  <c r="H3958" i="4" s="1"/>
  <c r="G3957" i="4"/>
  <c r="H3957" i="4" s="1"/>
  <c r="G3956" i="4"/>
  <c r="H3956" i="4" s="1"/>
  <c r="G3955" i="4"/>
  <c r="H3955" i="4" s="1"/>
  <c r="G3954" i="4"/>
  <c r="H3954" i="4" s="1"/>
  <c r="G3953" i="4"/>
  <c r="H3953" i="4" s="1"/>
  <c r="G3952" i="4"/>
  <c r="H3952" i="4" s="1"/>
  <c r="G3951" i="4"/>
  <c r="H3951" i="4" s="1"/>
  <c r="G3950" i="4"/>
  <c r="H3950" i="4" s="1"/>
  <c r="G3949" i="4"/>
  <c r="H3949" i="4" s="1"/>
  <c r="G3948" i="4"/>
  <c r="H3948" i="4" s="1"/>
  <c r="G3947" i="4"/>
  <c r="H3947" i="4" s="1"/>
  <c r="G3946" i="4"/>
  <c r="H3946" i="4" s="1"/>
  <c r="G3945" i="4"/>
  <c r="H3945" i="4" s="1"/>
  <c r="G3944" i="4"/>
  <c r="H3944" i="4" s="1"/>
  <c r="G3943" i="4"/>
  <c r="H3943" i="4" s="1"/>
  <c r="G3942" i="4"/>
  <c r="H3942" i="4" s="1"/>
  <c r="G3941" i="4"/>
  <c r="H3941" i="4" s="1"/>
  <c r="G3940" i="4"/>
  <c r="H3940" i="4" s="1"/>
  <c r="G3939" i="4"/>
  <c r="H3939" i="4" s="1"/>
  <c r="G3938" i="4"/>
  <c r="H3938" i="4" s="1"/>
  <c r="G3937" i="4"/>
  <c r="H3937" i="4" s="1"/>
  <c r="G3936" i="4"/>
  <c r="H3936" i="4" s="1"/>
  <c r="G3935" i="4"/>
  <c r="H3935" i="4" s="1"/>
  <c r="G3934" i="4"/>
  <c r="H3934" i="4" s="1"/>
  <c r="G3933" i="4"/>
  <c r="H3933" i="4" s="1"/>
  <c r="G3932" i="4"/>
  <c r="H3932" i="4" s="1"/>
  <c r="G3931" i="4"/>
  <c r="H3931" i="4" s="1"/>
  <c r="G3930" i="4"/>
  <c r="H3930" i="4" s="1"/>
  <c r="G3929" i="4"/>
  <c r="H3929" i="4" s="1"/>
  <c r="G3928" i="4"/>
  <c r="H3928" i="4" s="1"/>
  <c r="G3927" i="4"/>
  <c r="H3927" i="4" s="1"/>
  <c r="G3926" i="4"/>
  <c r="H3926" i="4" s="1"/>
  <c r="G3925" i="4"/>
  <c r="H3925" i="4" s="1"/>
  <c r="G3924" i="4"/>
  <c r="H3924" i="4" s="1"/>
  <c r="G3923" i="4"/>
  <c r="H3923" i="4" s="1"/>
  <c r="G3922" i="4"/>
  <c r="H3922" i="4" s="1"/>
  <c r="G3921" i="4"/>
  <c r="H3921" i="4" s="1"/>
  <c r="G3920" i="4"/>
  <c r="H3920" i="4" s="1"/>
  <c r="G3919" i="4"/>
  <c r="H3919" i="4" s="1"/>
  <c r="G3918" i="4"/>
  <c r="H3918" i="4" s="1"/>
  <c r="G3917" i="4"/>
  <c r="H3917" i="4" s="1"/>
  <c r="G3916" i="4"/>
  <c r="H3916" i="4" s="1"/>
  <c r="G3915" i="4"/>
  <c r="H3915" i="4" s="1"/>
  <c r="G3914" i="4"/>
  <c r="H3914" i="4" s="1"/>
  <c r="G3913" i="4"/>
  <c r="H3913" i="4" s="1"/>
  <c r="G3912" i="4"/>
  <c r="H3912" i="4" s="1"/>
  <c r="G3911" i="4"/>
  <c r="H3911" i="4" s="1"/>
  <c r="G3910" i="4"/>
  <c r="H3910" i="4" s="1"/>
  <c r="G3909" i="4"/>
  <c r="H3909" i="4" s="1"/>
  <c r="G3908" i="4"/>
  <c r="H3908" i="4" s="1"/>
  <c r="G3907" i="4"/>
  <c r="H3907" i="4" s="1"/>
  <c r="G3906" i="4"/>
  <c r="H3906" i="4" s="1"/>
  <c r="G3905" i="4"/>
  <c r="H3905" i="4" s="1"/>
  <c r="G3904" i="4"/>
  <c r="H3904" i="4" s="1"/>
  <c r="G3903" i="4"/>
  <c r="H3903" i="4" s="1"/>
  <c r="G3902" i="4"/>
  <c r="H3902" i="4" s="1"/>
  <c r="G3901" i="4"/>
  <c r="H3901" i="4" s="1"/>
  <c r="G3900" i="4"/>
  <c r="H3900" i="4" s="1"/>
  <c r="G3899" i="4"/>
  <c r="H3899" i="4" s="1"/>
  <c r="G3898" i="4"/>
  <c r="H3898" i="4" s="1"/>
  <c r="G3897" i="4"/>
  <c r="H3897" i="4" s="1"/>
  <c r="G3896" i="4"/>
  <c r="H3896" i="4" s="1"/>
  <c r="G3895" i="4"/>
  <c r="H3895" i="4" s="1"/>
  <c r="G3894" i="4"/>
  <c r="H3894" i="4" s="1"/>
  <c r="G3893" i="4"/>
  <c r="H3893" i="4" s="1"/>
  <c r="G3892" i="4"/>
  <c r="H3892" i="4" s="1"/>
  <c r="G3891" i="4"/>
  <c r="H3891" i="4" s="1"/>
  <c r="G3890" i="4"/>
  <c r="H3890" i="4" s="1"/>
  <c r="G3889" i="4"/>
  <c r="H3889" i="4" s="1"/>
  <c r="G3888" i="4"/>
  <c r="H3888" i="4" s="1"/>
  <c r="G3887" i="4"/>
  <c r="H3887" i="4" s="1"/>
  <c r="G3886" i="4"/>
  <c r="H3886" i="4" s="1"/>
  <c r="G3885" i="4"/>
  <c r="H3885" i="4" s="1"/>
  <c r="G3884" i="4"/>
  <c r="H3884" i="4" s="1"/>
  <c r="G3883" i="4"/>
  <c r="H3883" i="4" s="1"/>
  <c r="G3882" i="4"/>
  <c r="H3882" i="4" s="1"/>
  <c r="G3881" i="4"/>
  <c r="H3881" i="4" s="1"/>
  <c r="G3880" i="4"/>
  <c r="H3880" i="4" s="1"/>
  <c r="G3879" i="4"/>
  <c r="H3879" i="4" s="1"/>
  <c r="G3878" i="4"/>
  <c r="H3878" i="4" s="1"/>
  <c r="G3877" i="4"/>
  <c r="H3877" i="4" s="1"/>
  <c r="G3876" i="4"/>
  <c r="H3876" i="4" s="1"/>
  <c r="G3875" i="4"/>
  <c r="H3875" i="4" s="1"/>
  <c r="G3874" i="4"/>
  <c r="H3874" i="4" s="1"/>
  <c r="G3873" i="4"/>
  <c r="H3873" i="4" s="1"/>
  <c r="G3872" i="4"/>
  <c r="H3872" i="4" s="1"/>
  <c r="G3871" i="4"/>
  <c r="H3871" i="4" s="1"/>
  <c r="G3870" i="4"/>
  <c r="H3870" i="4" s="1"/>
  <c r="G3869" i="4"/>
  <c r="H3869" i="4" s="1"/>
  <c r="G3868" i="4"/>
  <c r="H3868" i="4" s="1"/>
  <c r="G3867" i="4"/>
  <c r="H3867" i="4" s="1"/>
  <c r="G3866" i="4"/>
  <c r="H3866" i="4" s="1"/>
  <c r="G3865" i="4"/>
  <c r="H3865" i="4" s="1"/>
  <c r="G3864" i="4"/>
  <c r="H3864" i="4" s="1"/>
  <c r="G3863" i="4"/>
  <c r="H3863" i="4" s="1"/>
  <c r="G3862" i="4"/>
  <c r="H3862" i="4" s="1"/>
  <c r="G3861" i="4"/>
  <c r="H3861" i="4" s="1"/>
  <c r="G3860" i="4"/>
  <c r="H3860" i="4" s="1"/>
  <c r="G3859" i="4"/>
  <c r="H3859" i="4" s="1"/>
  <c r="G3858" i="4"/>
  <c r="H3858" i="4" s="1"/>
  <c r="G3857" i="4"/>
  <c r="H3857" i="4" s="1"/>
  <c r="G3856" i="4"/>
  <c r="H3856" i="4" s="1"/>
  <c r="G3855" i="4"/>
  <c r="H3855" i="4" s="1"/>
  <c r="G3854" i="4"/>
  <c r="H3854" i="4" s="1"/>
  <c r="G3853" i="4"/>
  <c r="H3853" i="4" s="1"/>
  <c r="G3852" i="4"/>
  <c r="H3852" i="4" s="1"/>
  <c r="G3851" i="4"/>
  <c r="H3851" i="4" s="1"/>
  <c r="G3850" i="4"/>
  <c r="H3850" i="4" s="1"/>
  <c r="G3849" i="4"/>
  <c r="H3849" i="4" s="1"/>
  <c r="G3848" i="4"/>
  <c r="H3848" i="4" s="1"/>
  <c r="G3847" i="4"/>
  <c r="H3847" i="4" s="1"/>
  <c r="G3846" i="4"/>
  <c r="H3846" i="4" s="1"/>
  <c r="G3845" i="4"/>
  <c r="H3845" i="4" s="1"/>
  <c r="G3844" i="4"/>
  <c r="H3844" i="4" s="1"/>
  <c r="G3843" i="4"/>
  <c r="H3843" i="4" s="1"/>
  <c r="G3842" i="4"/>
  <c r="H3842" i="4" s="1"/>
  <c r="G3841" i="4"/>
  <c r="H3841" i="4" s="1"/>
  <c r="G3840" i="4"/>
  <c r="H3840" i="4" s="1"/>
  <c r="G3839" i="4"/>
  <c r="H3839" i="4" s="1"/>
  <c r="G3838" i="4"/>
  <c r="H3838" i="4" s="1"/>
  <c r="G2734" i="4"/>
  <c r="H2734" i="4" s="1"/>
  <c r="G2733" i="4"/>
  <c r="H2733" i="4" s="1"/>
  <c r="G2732" i="4"/>
  <c r="H2732" i="4" s="1"/>
  <c r="G2731" i="4"/>
  <c r="H2731" i="4" s="1"/>
  <c r="G2730" i="4"/>
  <c r="H2730" i="4" s="1"/>
  <c r="G2729" i="4"/>
  <c r="H2729" i="4" s="1"/>
  <c r="G2728" i="4"/>
  <c r="H2728" i="4" s="1"/>
  <c r="G2727" i="4"/>
  <c r="H2727" i="4" s="1"/>
  <c r="G2726" i="4"/>
  <c r="H2726" i="4" s="1"/>
  <c r="G2725" i="4"/>
  <c r="H2725" i="4" s="1"/>
  <c r="G2252" i="4"/>
  <c r="H2252" i="4" s="1"/>
  <c r="G2251" i="4"/>
  <c r="H2251" i="4" s="1"/>
  <c r="G2250" i="4"/>
  <c r="H2250" i="4" s="1"/>
  <c r="G2249" i="4"/>
  <c r="H2249" i="4" s="1"/>
  <c r="G2248" i="4"/>
  <c r="H2248" i="4" s="1"/>
  <c r="G2247" i="4"/>
  <c r="H2247" i="4" s="1"/>
  <c r="G2246" i="4"/>
  <c r="H2246" i="4" s="1"/>
  <c r="G2245" i="4"/>
  <c r="H2245" i="4" s="1"/>
  <c r="G2244" i="4"/>
  <c r="H2244" i="4" s="1"/>
  <c r="G2243" i="4"/>
  <c r="H2243" i="4" s="1"/>
  <c r="G2242" i="4"/>
  <c r="H2242" i="4" s="1"/>
  <c r="G2241" i="4"/>
  <c r="H2241" i="4" s="1"/>
  <c r="G2240" i="4"/>
  <c r="H2240" i="4" s="1"/>
  <c r="G2239" i="4"/>
  <c r="H2239" i="4" s="1"/>
  <c r="G2238" i="4"/>
  <c r="H2238" i="4" s="1"/>
  <c r="G2237" i="4"/>
  <c r="H2237" i="4" s="1"/>
  <c r="G2236" i="4"/>
  <c r="H2236" i="4" s="1"/>
  <c r="G2235" i="4"/>
  <c r="H2235" i="4" s="1"/>
  <c r="G2234" i="4"/>
  <c r="H2234" i="4" s="1"/>
  <c r="G2233" i="4"/>
  <c r="H2233" i="4" s="1"/>
  <c r="G2232" i="4"/>
  <c r="H2232" i="4" s="1"/>
  <c r="G2231" i="4"/>
  <c r="H2231" i="4" s="1"/>
  <c r="G2230" i="4"/>
  <c r="H2230" i="4" s="1"/>
  <c r="G2229" i="4"/>
  <c r="H2229" i="4" s="1"/>
  <c r="G2228" i="4"/>
  <c r="H2228" i="4" s="1"/>
  <c r="G2227" i="4"/>
  <c r="H2227" i="4" s="1"/>
  <c r="G2226" i="4"/>
  <c r="H2226" i="4" s="1"/>
  <c r="G2225" i="4"/>
  <c r="H2225" i="4" s="1"/>
  <c r="G2224" i="4"/>
  <c r="H2224" i="4" s="1"/>
  <c r="G2223" i="4"/>
  <c r="H2223" i="4" s="1"/>
  <c r="G2222" i="4"/>
  <c r="H2222" i="4" s="1"/>
  <c r="G2221" i="4"/>
  <c r="H2221" i="4" s="1"/>
  <c r="G2220" i="4"/>
  <c r="H2220" i="4" s="1"/>
  <c r="G2219" i="4"/>
  <c r="H2219" i="4" s="1"/>
  <c r="G2218" i="4"/>
  <c r="H2218" i="4" s="1"/>
  <c r="G2217" i="4"/>
  <c r="H2217" i="4" s="1"/>
  <c r="G2216" i="4"/>
  <c r="H2216" i="4" s="1"/>
  <c r="G2215" i="4"/>
  <c r="H2215" i="4" s="1"/>
  <c r="G2214" i="4"/>
  <c r="H2214" i="4" s="1"/>
  <c r="G2213" i="4"/>
  <c r="H2213" i="4" s="1"/>
  <c r="G2212" i="4"/>
  <c r="H2212" i="4" s="1"/>
  <c r="G2211" i="4"/>
  <c r="H2211" i="4" s="1"/>
  <c r="G2210" i="4"/>
  <c r="H2210" i="4" s="1"/>
  <c r="G2209" i="4"/>
  <c r="H2209" i="4" s="1"/>
  <c r="G2208" i="4"/>
  <c r="H2208" i="4" s="1"/>
  <c r="G2207" i="4"/>
  <c r="H2207" i="4" s="1"/>
  <c r="G2206" i="4"/>
  <c r="H2206" i="4" s="1"/>
  <c r="G2205" i="4"/>
  <c r="H2205" i="4" s="1"/>
  <c r="G2204" i="4"/>
  <c r="H2204" i="4" s="1"/>
  <c r="G2203" i="4"/>
  <c r="H2203" i="4" s="1"/>
  <c r="G2202" i="4"/>
  <c r="H2202" i="4" s="1"/>
  <c r="G2201" i="4"/>
  <c r="H2201" i="4" s="1"/>
  <c r="G2200" i="4"/>
  <c r="H2200" i="4" s="1"/>
  <c r="G2199" i="4"/>
  <c r="H2199" i="4" s="1"/>
  <c r="G2198" i="4"/>
  <c r="H2198" i="4" s="1"/>
  <c r="G2197" i="4"/>
  <c r="H2197" i="4" s="1"/>
  <c r="G2196" i="4"/>
  <c r="H2196" i="4" s="1"/>
  <c r="G2195" i="4"/>
  <c r="H2195" i="4" s="1"/>
  <c r="G2194" i="4"/>
  <c r="H2194" i="4" s="1"/>
  <c r="G2193" i="4"/>
  <c r="H2193" i="4" s="1"/>
  <c r="G2192" i="4"/>
  <c r="H2192" i="4" s="1"/>
  <c r="G2191" i="4"/>
  <c r="H2191" i="4" s="1"/>
  <c r="G2190" i="4"/>
  <c r="H2190" i="4" s="1"/>
  <c r="G2189" i="4"/>
  <c r="H2189" i="4" s="1"/>
  <c r="G2188" i="4"/>
  <c r="H2188" i="4" s="1"/>
  <c r="G2187" i="4"/>
  <c r="H2187" i="4" s="1"/>
  <c r="G2186" i="4"/>
  <c r="H2186" i="4" s="1"/>
  <c r="G2185" i="4"/>
  <c r="H2185" i="4" s="1"/>
  <c r="G2184" i="4"/>
  <c r="H2184" i="4" s="1"/>
  <c r="G2183" i="4"/>
  <c r="H2183" i="4" s="1"/>
  <c r="G2182" i="4"/>
  <c r="H2182" i="4" s="1"/>
  <c r="G2181" i="4"/>
  <c r="H2181" i="4" s="1"/>
  <c r="G2180" i="4"/>
  <c r="H2180" i="4" s="1"/>
  <c r="G2179" i="4"/>
  <c r="H2179" i="4" s="1"/>
  <c r="G2178" i="4"/>
  <c r="H2178" i="4" s="1"/>
  <c r="G2177" i="4"/>
  <c r="H2177" i="4" s="1"/>
  <c r="G2176" i="4"/>
  <c r="H2176" i="4" s="1"/>
  <c r="G2175" i="4"/>
  <c r="H2175" i="4" s="1"/>
  <c r="G2174" i="4"/>
  <c r="H2174" i="4" s="1"/>
  <c r="G2173" i="4"/>
  <c r="H2173" i="4" s="1"/>
  <c r="G2172" i="4"/>
  <c r="H2172" i="4" s="1"/>
  <c r="G2171" i="4"/>
  <c r="H2171" i="4" s="1"/>
  <c r="G2170" i="4"/>
  <c r="H2170" i="4" s="1"/>
  <c r="G2169" i="4"/>
  <c r="H2169" i="4" s="1"/>
  <c r="G2168" i="4"/>
  <c r="H2168" i="4" s="1"/>
  <c r="G2167" i="4"/>
  <c r="H2167" i="4" s="1"/>
  <c r="G2166" i="4"/>
  <c r="H2166" i="4" s="1"/>
  <c r="G2165" i="4"/>
  <c r="H2165" i="4" s="1"/>
  <c r="G2164" i="4"/>
  <c r="H2164" i="4" s="1"/>
  <c r="G2163" i="4"/>
  <c r="H2163" i="4" s="1"/>
  <c r="G2162" i="4"/>
  <c r="H2162" i="4" s="1"/>
  <c r="G2161" i="4"/>
  <c r="H2161" i="4" s="1"/>
  <c r="G2160" i="4"/>
  <c r="H2160" i="4" s="1"/>
  <c r="G2159" i="4"/>
  <c r="H2159" i="4" s="1"/>
  <c r="G2158" i="4"/>
  <c r="H2158" i="4" s="1"/>
  <c r="G2157" i="4"/>
  <c r="H2157" i="4" s="1"/>
  <c r="G2156" i="4"/>
  <c r="H2156" i="4" s="1"/>
  <c r="G2155" i="4"/>
  <c r="H2155" i="4" s="1"/>
  <c r="G2154" i="4"/>
  <c r="H2154" i="4" s="1"/>
  <c r="G2153" i="4"/>
  <c r="H2153" i="4" s="1"/>
  <c r="G2152" i="4"/>
  <c r="H2152" i="4" s="1"/>
  <c r="G2151" i="4"/>
  <c r="H2151" i="4" s="1"/>
  <c r="G2693" i="4"/>
  <c r="H2693" i="4" s="1"/>
  <c r="G2692" i="4"/>
  <c r="H2692" i="4" s="1"/>
  <c r="G2691" i="4"/>
  <c r="H2691" i="4" s="1"/>
  <c r="G2690" i="4"/>
  <c r="H2690" i="4" s="1"/>
  <c r="G2689" i="4"/>
  <c r="H2689" i="4" s="1"/>
  <c r="G2688" i="4"/>
  <c r="H2688" i="4" s="1"/>
  <c r="G2687" i="4"/>
  <c r="H2687" i="4" s="1"/>
  <c r="G2686" i="4"/>
  <c r="H2686" i="4" s="1"/>
  <c r="G2685" i="4"/>
  <c r="H2685" i="4" s="1"/>
  <c r="G2684" i="4"/>
  <c r="H2684" i="4" s="1"/>
  <c r="G2683" i="4"/>
  <c r="H2683" i="4" s="1"/>
  <c r="G2682" i="4"/>
  <c r="H2682" i="4" s="1"/>
  <c r="G2681" i="4"/>
  <c r="H2681" i="4" s="1"/>
  <c r="G2680" i="4"/>
  <c r="H2680" i="4" s="1"/>
  <c r="G2679" i="4"/>
  <c r="H2679" i="4" s="1"/>
  <c r="G2678" i="4"/>
  <c r="H2678" i="4" s="1"/>
  <c r="G2677" i="4"/>
  <c r="H2677" i="4" s="1"/>
  <c r="G2676" i="4"/>
  <c r="H2676" i="4" s="1"/>
  <c r="G2675" i="4"/>
  <c r="H2675" i="4" s="1"/>
  <c r="G2674" i="4"/>
  <c r="H2674" i="4" s="1"/>
  <c r="G2673" i="4"/>
  <c r="H2673" i="4" s="1"/>
  <c r="G2672" i="4"/>
  <c r="H2672" i="4" s="1"/>
  <c r="G2671" i="4"/>
  <c r="H2671" i="4" s="1"/>
  <c r="G2670" i="4"/>
  <c r="H2670" i="4" s="1"/>
  <c r="G2669" i="4"/>
  <c r="H2669" i="4" s="1"/>
  <c r="G2668" i="4"/>
  <c r="H2668" i="4" s="1"/>
  <c r="G2667" i="4"/>
  <c r="H2667" i="4" s="1"/>
  <c r="G2666" i="4"/>
  <c r="H2666" i="4" s="1"/>
  <c r="G2665" i="4"/>
  <c r="H2665" i="4" s="1"/>
  <c r="G2664" i="4"/>
  <c r="H2664" i="4" s="1"/>
  <c r="G2663" i="4"/>
  <c r="H2663" i="4" s="1"/>
  <c r="G2662" i="4"/>
  <c r="H2662" i="4" s="1"/>
  <c r="G2137" i="4"/>
  <c r="H2137" i="4" s="1"/>
  <c r="G2136" i="4"/>
  <c r="H2136" i="4" s="1"/>
  <c r="G2135" i="4"/>
  <c r="H2135" i="4" s="1"/>
  <c r="G2134" i="4"/>
  <c r="H2134" i="4" s="1"/>
  <c r="G2133" i="4"/>
  <c r="H2133" i="4" s="1"/>
  <c r="G2132" i="4"/>
  <c r="H2132" i="4" s="1"/>
  <c r="G2131" i="4"/>
  <c r="H2131" i="4" s="1"/>
  <c r="G2130" i="4"/>
  <c r="H2130" i="4" s="1"/>
  <c r="G2129" i="4"/>
  <c r="H2129" i="4" s="1"/>
  <c r="G2128" i="4"/>
  <c r="H2128" i="4" s="1"/>
  <c r="G2127" i="4"/>
  <c r="H2127" i="4" s="1"/>
  <c r="G2126" i="4"/>
  <c r="H2126" i="4" s="1"/>
  <c r="G2125" i="4"/>
  <c r="H2125" i="4" s="1"/>
  <c r="G2124" i="4"/>
  <c r="H2124" i="4" s="1"/>
  <c r="G2123" i="4"/>
  <c r="H2123" i="4" s="1"/>
  <c r="G2122" i="4"/>
  <c r="H2122" i="4" s="1"/>
  <c r="G2121" i="4"/>
  <c r="H2121" i="4" s="1"/>
  <c r="G2120" i="4"/>
  <c r="H2120" i="4" s="1"/>
  <c r="G2119" i="4"/>
  <c r="H2119" i="4" s="1"/>
  <c r="G2118" i="4"/>
  <c r="H2118" i="4" s="1"/>
  <c r="G2117" i="4"/>
  <c r="H2117" i="4" s="1"/>
  <c r="G2116" i="4"/>
  <c r="H2116" i="4" s="1"/>
  <c r="G2115" i="4"/>
  <c r="H2115" i="4" s="1"/>
  <c r="G2114" i="4"/>
  <c r="H2114" i="4" s="1"/>
  <c r="G2113" i="4"/>
  <c r="H2113" i="4" s="1"/>
  <c r="G2112" i="4"/>
  <c r="H2112" i="4" s="1"/>
  <c r="G2111" i="4"/>
  <c r="H2111" i="4" s="1"/>
  <c r="G2110" i="4"/>
  <c r="H2110" i="4" s="1"/>
  <c r="G2109" i="4"/>
  <c r="H2109" i="4" s="1"/>
  <c r="G2108" i="4"/>
  <c r="H2108" i="4" s="1"/>
  <c r="G2107" i="4"/>
  <c r="H2107" i="4" s="1"/>
  <c r="G2106" i="4"/>
  <c r="H2106" i="4" s="1"/>
  <c r="G2105" i="4"/>
  <c r="H2105" i="4" s="1"/>
  <c r="G2104" i="4"/>
  <c r="H2104" i="4" s="1"/>
  <c r="G2103" i="4"/>
  <c r="H2103" i="4" s="1"/>
  <c r="G2102" i="4"/>
  <c r="H2102" i="4" s="1"/>
  <c r="G2101" i="4"/>
  <c r="H2101" i="4" s="1"/>
  <c r="G2100" i="4"/>
  <c r="H2100" i="4" s="1"/>
  <c r="G2099" i="4"/>
  <c r="H2099" i="4" s="1"/>
  <c r="G2098" i="4"/>
  <c r="H2098" i="4" s="1"/>
  <c r="G2097" i="4"/>
  <c r="H2097" i="4" s="1"/>
  <c r="G3837" i="4"/>
  <c r="H3837" i="4" s="1"/>
  <c r="G3836" i="4"/>
  <c r="H3836" i="4" s="1"/>
  <c r="G3835" i="4"/>
  <c r="H3835" i="4" s="1"/>
  <c r="G3834" i="4"/>
  <c r="H3834" i="4" s="1"/>
  <c r="G3833" i="4"/>
  <c r="H3833" i="4" s="1"/>
  <c r="G3832" i="4"/>
  <c r="H3832" i="4" s="1"/>
  <c r="G3831" i="4"/>
  <c r="H3831" i="4" s="1"/>
  <c r="G3830" i="4"/>
  <c r="H3830" i="4" s="1"/>
  <c r="G3829" i="4"/>
  <c r="H3829" i="4" s="1"/>
  <c r="G3828" i="4"/>
  <c r="H3828" i="4" s="1"/>
  <c r="G3827" i="4"/>
  <c r="H3827" i="4" s="1"/>
  <c r="G3826" i="4"/>
  <c r="H3826" i="4" s="1"/>
  <c r="G3825" i="4"/>
  <c r="H3825" i="4" s="1"/>
  <c r="G3824" i="4"/>
  <c r="H3824" i="4" s="1"/>
  <c r="G3823" i="4"/>
  <c r="H3823" i="4" s="1"/>
  <c r="G3822" i="4"/>
  <c r="H3822" i="4" s="1"/>
  <c r="G3821" i="4"/>
  <c r="H3821" i="4" s="1"/>
  <c r="G3820" i="4"/>
  <c r="H3820" i="4" s="1"/>
  <c r="G3819" i="4"/>
  <c r="H3819" i="4" s="1"/>
  <c r="G3818" i="4"/>
  <c r="H3818" i="4" s="1"/>
  <c r="G3817" i="4"/>
  <c r="H3817" i="4" s="1"/>
  <c r="G3816" i="4"/>
  <c r="H3816" i="4" s="1"/>
  <c r="G3815" i="4"/>
  <c r="H3815" i="4" s="1"/>
  <c r="G3814" i="4"/>
  <c r="H3814" i="4" s="1"/>
  <c r="G3813" i="4"/>
  <c r="H3813" i="4" s="1"/>
  <c r="G3812" i="4"/>
  <c r="H3812" i="4" s="1"/>
  <c r="G3811" i="4"/>
  <c r="H3811" i="4" s="1"/>
  <c r="G3810" i="4"/>
  <c r="H3810" i="4" s="1"/>
  <c r="G3809" i="4"/>
  <c r="H3809" i="4" s="1"/>
  <c r="G3808" i="4"/>
  <c r="H3808" i="4" s="1"/>
  <c r="G3807" i="4"/>
  <c r="H3807" i="4" s="1"/>
  <c r="G3806" i="4"/>
  <c r="H3806" i="4" s="1"/>
  <c r="G3805" i="4"/>
  <c r="H3805" i="4" s="1"/>
  <c r="G3804" i="4"/>
  <c r="H3804" i="4" s="1"/>
  <c r="G3803" i="4"/>
  <c r="H3803" i="4" s="1"/>
  <c r="G3802" i="4"/>
  <c r="H3802" i="4" s="1"/>
  <c r="G3801" i="4"/>
  <c r="H3801" i="4" s="1"/>
  <c r="G3800" i="4"/>
  <c r="H3800" i="4" s="1"/>
  <c r="G3799" i="4"/>
  <c r="H3799" i="4" s="1"/>
  <c r="G3798" i="4"/>
  <c r="H3798" i="4" s="1"/>
  <c r="G3797" i="4"/>
  <c r="H3797" i="4" s="1"/>
  <c r="G3796" i="4"/>
  <c r="H3796" i="4" s="1"/>
  <c r="G3795" i="4"/>
  <c r="H3795" i="4" s="1"/>
  <c r="G3794" i="4"/>
  <c r="H3794" i="4" s="1"/>
  <c r="G3793" i="4"/>
  <c r="H3793" i="4" s="1"/>
  <c r="G3792" i="4"/>
  <c r="H3792" i="4" s="1"/>
  <c r="G3791" i="4"/>
  <c r="H3791" i="4" s="1"/>
  <c r="G3790" i="4"/>
  <c r="H3790" i="4" s="1"/>
  <c r="G3789" i="4"/>
  <c r="H3789" i="4" s="1"/>
  <c r="G3788" i="4"/>
  <c r="H3788" i="4" s="1"/>
  <c r="G3787" i="4"/>
  <c r="H3787" i="4" s="1"/>
  <c r="G3786" i="4"/>
  <c r="H3786" i="4" s="1"/>
  <c r="G3785" i="4"/>
  <c r="H3785" i="4" s="1"/>
  <c r="G3784" i="4"/>
  <c r="H3784" i="4" s="1"/>
  <c r="G3783" i="4"/>
  <c r="H3783" i="4" s="1"/>
  <c r="G3782" i="4"/>
  <c r="H3782" i="4" s="1"/>
  <c r="G3781" i="4"/>
  <c r="H3781" i="4" s="1"/>
  <c r="G3780" i="4"/>
  <c r="H3780" i="4" s="1"/>
  <c r="G3779" i="4"/>
  <c r="H3779" i="4" s="1"/>
  <c r="G3778" i="4"/>
  <c r="H3778" i="4" s="1"/>
  <c r="G3777" i="4"/>
  <c r="H3777" i="4" s="1"/>
  <c r="G3776" i="4"/>
  <c r="H3776" i="4" s="1"/>
  <c r="G3775" i="4"/>
  <c r="H3775" i="4" s="1"/>
  <c r="G3774" i="4"/>
  <c r="H3774" i="4" s="1"/>
  <c r="G3773" i="4"/>
  <c r="H3773" i="4" s="1"/>
  <c r="G3772" i="4"/>
  <c r="H3772" i="4" s="1"/>
  <c r="G3771" i="4"/>
  <c r="H3771" i="4" s="1"/>
  <c r="G3770" i="4"/>
  <c r="H3770" i="4" s="1"/>
  <c r="G3769" i="4"/>
  <c r="H3769" i="4" s="1"/>
  <c r="G3768" i="4"/>
  <c r="H3768" i="4" s="1"/>
  <c r="G3767" i="4"/>
  <c r="H3767" i="4" s="1"/>
  <c r="G3766" i="4"/>
  <c r="H3766" i="4" s="1"/>
  <c r="G3765" i="4"/>
  <c r="H3765" i="4" s="1"/>
  <c r="G3764" i="4"/>
  <c r="H3764" i="4" s="1"/>
  <c r="G3763" i="4"/>
  <c r="H3763" i="4" s="1"/>
  <c r="G3762" i="4"/>
  <c r="H3762" i="4" s="1"/>
  <c r="G3761" i="4"/>
  <c r="H3761" i="4" s="1"/>
  <c r="G3760" i="4"/>
  <c r="H3760" i="4" s="1"/>
  <c r="G3759" i="4"/>
  <c r="H3759" i="4" s="1"/>
  <c r="G3758" i="4"/>
  <c r="H3758" i="4" s="1"/>
  <c r="G3757" i="4"/>
  <c r="H3757" i="4" s="1"/>
  <c r="G3756" i="4"/>
  <c r="H3756" i="4" s="1"/>
  <c r="G3755" i="4"/>
  <c r="H3755" i="4" s="1"/>
  <c r="G3754" i="4"/>
  <c r="H3754" i="4" s="1"/>
  <c r="G3753" i="4"/>
  <c r="H3753" i="4" s="1"/>
  <c r="G2150" i="4"/>
  <c r="H2150" i="4" s="1"/>
  <c r="G2149" i="4"/>
  <c r="H2149" i="4" s="1"/>
  <c r="G2148" i="4"/>
  <c r="H2148" i="4" s="1"/>
  <c r="G2147" i="4"/>
  <c r="H2147" i="4" s="1"/>
  <c r="G2146" i="4"/>
  <c r="H2146" i="4" s="1"/>
  <c r="G2145" i="4"/>
  <c r="H2145" i="4" s="1"/>
  <c r="G2144" i="4"/>
  <c r="H2144" i="4" s="1"/>
  <c r="G2143" i="4"/>
  <c r="H2143" i="4" s="1"/>
  <c r="G2142" i="4"/>
  <c r="H2142" i="4" s="1"/>
  <c r="G2141" i="4"/>
  <c r="H2141" i="4" s="1"/>
  <c r="G2140" i="4"/>
  <c r="H2140" i="4" s="1"/>
  <c r="G2139" i="4"/>
  <c r="H2139" i="4" s="1"/>
  <c r="G2138" i="4"/>
  <c r="H2138" i="4" s="1"/>
  <c r="G3752" i="4"/>
  <c r="H3752" i="4" s="1"/>
  <c r="G3751" i="4"/>
  <c r="H3751" i="4" s="1"/>
  <c r="G3750" i="4"/>
  <c r="H3750" i="4" s="1"/>
  <c r="G3749" i="4"/>
  <c r="H3749" i="4" s="1"/>
  <c r="G3748" i="4"/>
  <c r="H3748" i="4" s="1"/>
  <c r="G3747" i="4"/>
  <c r="H3747" i="4" s="1"/>
  <c r="G3746" i="4"/>
  <c r="H3746" i="4" s="1"/>
  <c r="G3745" i="4"/>
  <c r="H3745" i="4" s="1"/>
  <c r="G3744" i="4"/>
  <c r="H3744" i="4" s="1"/>
  <c r="G3743" i="4"/>
  <c r="H3743" i="4" s="1"/>
  <c r="G3742" i="4"/>
  <c r="H3742" i="4" s="1"/>
  <c r="G3741" i="4"/>
  <c r="H3741" i="4" s="1"/>
  <c r="G3740" i="4"/>
  <c r="H3740" i="4" s="1"/>
  <c r="G3739" i="4"/>
  <c r="H3739" i="4" s="1"/>
  <c r="G3738" i="4"/>
  <c r="H3738" i="4" s="1"/>
  <c r="G3737" i="4"/>
  <c r="H3737" i="4" s="1"/>
  <c r="G3736" i="4"/>
  <c r="H3736" i="4" s="1"/>
  <c r="G3735" i="4"/>
  <c r="H3735" i="4" s="1"/>
  <c r="G3734" i="4"/>
  <c r="H3734" i="4" s="1"/>
  <c r="G3733" i="4"/>
  <c r="H3733" i="4" s="1"/>
  <c r="G3732" i="4"/>
  <c r="H3732" i="4" s="1"/>
  <c r="G3731" i="4"/>
  <c r="H3731" i="4" s="1"/>
  <c r="G3730" i="4"/>
  <c r="H3730" i="4" s="1"/>
  <c r="G3729" i="4"/>
  <c r="H3729" i="4" s="1"/>
  <c r="G3728" i="4"/>
  <c r="H3728" i="4" s="1"/>
  <c r="G3727" i="4"/>
  <c r="H3727" i="4" s="1"/>
  <c r="G3726" i="4"/>
  <c r="H3726" i="4" s="1"/>
  <c r="G3725" i="4"/>
  <c r="H3725" i="4" s="1"/>
  <c r="G3724" i="4"/>
  <c r="H3724" i="4" s="1"/>
  <c r="G3723" i="4"/>
  <c r="H3723" i="4" s="1"/>
  <c r="G3722" i="4"/>
  <c r="H3722" i="4" s="1"/>
  <c r="G3721" i="4"/>
  <c r="H3721" i="4" s="1"/>
  <c r="G3720" i="4"/>
  <c r="H3720" i="4" s="1"/>
  <c r="G3719" i="4"/>
  <c r="H3719" i="4" s="1"/>
  <c r="G3718" i="4"/>
  <c r="H3718" i="4" s="1"/>
  <c r="G3717" i="4"/>
  <c r="H3717" i="4" s="1"/>
  <c r="G3716" i="4"/>
  <c r="H3716" i="4" s="1"/>
  <c r="G3715" i="4"/>
  <c r="H3715" i="4" s="1"/>
  <c r="G3714" i="4"/>
  <c r="H3714" i="4" s="1"/>
  <c r="G3713" i="4"/>
  <c r="H3713" i="4" s="1"/>
  <c r="G3712" i="4"/>
  <c r="H3712" i="4" s="1"/>
  <c r="G3711" i="4"/>
  <c r="H3711" i="4" s="1"/>
  <c r="G3710" i="4"/>
  <c r="H3710" i="4" s="1"/>
  <c r="G3709" i="4"/>
  <c r="H3709" i="4" s="1"/>
  <c r="G3708" i="4"/>
  <c r="H3708" i="4" s="1"/>
  <c r="G3707" i="4"/>
  <c r="H3707" i="4" s="1"/>
  <c r="G3706" i="4"/>
  <c r="H3706" i="4" s="1"/>
  <c r="G3705" i="4"/>
  <c r="H3705" i="4" s="1"/>
  <c r="G3704" i="4"/>
  <c r="H3704" i="4" s="1"/>
  <c r="G3703" i="4"/>
  <c r="H3703" i="4" s="1"/>
  <c r="G3702" i="4"/>
  <c r="H3702" i="4" s="1"/>
  <c r="G3106" i="4"/>
  <c r="H3106" i="4" s="1"/>
  <c r="T3187" i="4"/>
  <c r="T3155" i="4"/>
  <c r="T3145" i="4"/>
  <c r="T3113" i="4"/>
  <c r="T3123" i="4" l="1"/>
  <c r="T3167" i="4"/>
  <c r="T3135" i="4"/>
  <c r="T3177" i="4"/>
  <c r="T3309" i="4"/>
  <c r="T3119" i="4"/>
  <c r="T3139" i="4"/>
  <c r="T3161" i="4"/>
  <c r="T3183" i="4"/>
  <c r="T3497" i="4"/>
  <c r="T3107" i="4"/>
  <c r="T3129" i="4"/>
  <c r="T3151" i="4"/>
  <c r="T3171" i="4"/>
  <c r="T3275" i="4"/>
  <c r="T3241" i="4"/>
  <c r="T3389" i="4"/>
  <c r="T3213" i="4"/>
  <c r="T3347" i="4"/>
  <c r="T3197" i="4"/>
  <c r="T3229" i="4"/>
  <c r="T3257" i="4"/>
  <c r="T3289" i="4"/>
  <c r="T3331" i="4"/>
  <c r="T3369" i="4"/>
  <c r="T3409" i="4"/>
  <c r="T3577" i="4"/>
  <c r="T3111" i="4"/>
  <c r="T3121" i="4"/>
  <c r="T3131" i="4"/>
  <c r="T3143" i="4"/>
  <c r="T3153" i="4"/>
  <c r="T3163" i="4"/>
  <c r="T3175" i="4"/>
  <c r="T3185" i="4"/>
  <c r="T3209" i="4"/>
  <c r="T3235" i="4"/>
  <c r="T3261" i="4"/>
  <c r="T3305" i="4"/>
  <c r="T3339" i="4"/>
  <c r="T3373" i="4"/>
  <c r="T3465" i="4"/>
  <c r="T3735" i="4"/>
  <c r="T3115" i="4"/>
  <c r="T3127" i="4"/>
  <c r="T3137" i="4"/>
  <c r="T3147" i="4"/>
  <c r="T3159" i="4"/>
  <c r="T3169" i="4"/>
  <c r="T3179" i="4"/>
  <c r="T3193" i="4"/>
  <c r="T3219" i="4"/>
  <c r="T3251" i="4"/>
  <c r="T3283" i="4"/>
  <c r="T3317" i="4"/>
  <c r="T3361" i="4"/>
  <c r="T3395" i="4"/>
  <c r="T3529" i="4"/>
  <c r="T3203" i="4"/>
  <c r="T3225" i="4"/>
  <c r="T3245" i="4"/>
  <c r="T3267" i="4"/>
  <c r="T3297" i="4"/>
  <c r="T3325" i="4"/>
  <c r="T3353" i="4"/>
  <c r="T3381" i="4"/>
  <c r="T3441" i="4"/>
  <c r="T3545" i="4"/>
  <c r="T3863" i="4"/>
  <c r="T3639" i="4"/>
  <c r="T3195" i="4"/>
  <c r="T3205" i="4"/>
  <c r="T3217" i="4"/>
  <c r="T3227" i="4"/>
  <c r="T3237" i="4"/>
  <c r="T3249" i="4"/>
  <c r="T3259" i="4"/>
  <c r="T3273" i="4"/>
  <c r="T3285" i="4"/>
  <c r="T3299" i="4"/>
  <c r="T3315" i="4"/>
  <c r="T3329" i="4"/>
  <c r="T3341" i="4"/>
  <c r="T3357" i="4"/>
  <c r="T3371" i="4"/>
  <c r="T3385" i="4"/>
  <c r="T3401" i="4"/>
  <c r="T3449" i="4"/>
  <c r="T3505" i="4"/>
  <c r="T3569" i="4"/>
  <c r="T3703" i="4"/>
  <c r="T4290" i="4"/>
  <c r="T3109" i="4"/>
  <c r="T3117" i="4"/>
  <c r="T3125" i="4"/>
  <c r="T3133" i="4"/>
  <c r="T3141" i="4"/>
  <c r="T3149" i="4"/>
  <c r="T3157" i="4"/>
  <c r="T3165" i="4"/>
  <c r="T3173" i="4"/>
  <c r="T3181" i="4"/>
  <c r="T3189" i="4"/>
  <c r="T3201" i="4"/>
  <c r="T3211" i="4"/>
  <c r="T3221" i="4"/>
  <c r="T3233" i="4"/>
  <c r="T3243" i="4"/>
  <c r="T3253" i="4"/>
  <c r="T3265" i="4"/>
  <c r="T3277" i="4"/>
  <c r="T3293" i="4"/>
  <c r="T3307" i="4"/>
  <c r="T3321" i="4"/>
  <c r="T3337" i="4"/>
  <c r="T3349" i="4"/>
  <c r="T3363" i="4"/>
  <c r="T3379" i="4"/>
  <c r="T3393" i="4"/>
  <c r="T3417" i="4"/>
  <c r="T3481" i="4"/>
  <c r="T3537" i="4"/>
  <c r="T3593" i="4"/>
  <c r="T3831" i="4"/>
  <c r="T3269" i="4"/>
  <c r="T3281" i="4"/>
  <c r="T3291" i="4"/>
  <c r="T3301" i="4"/>
  <c r="T3313" i="4"/>
  <c r="T3323" i="4"/>
  <c r="T3333" i="4"/>
  <c r="T3345" i="4"/>
  <c r="T3355" i="4"/>
  <c r="T3365" i="4"/>
  <c r="T3377" i="4"/>
  <c r="T3387" i="4"/>
  <c r="T3397" i="4"/>
  <c r="T3433" i="4"/>
  <c r="T3473" i="4"/>
  <c r="T3513" i="4"/>
  <c r="T3561" i="4"/>
  <c r="T3607" i="4"/>
  <c r="T3767" i="4"/>
  <c r="T4034" i="4"/>
  <c r="T3895" i="4"/>
  <c r="T3191" i="4"/>
  <c r="T3199" i="4"/>
  <c r="T3207" i="4"/>
  <c r="T3215" i="4"/>
  <c r="T3223" i="4"/>
  <c r="T3231" i="4"/>
  <c r="T3239" i="4"/>
  <c r="T3247" i="4"/>
  <c r="T3255" i="4"/>
  <c r="T3263" i="4"/>
  <c r="T3271" i="4"/>
  <c r="T3279" i="4"/>
  <c r="T3287" i="4"/>
  <c r="T3295" i="4"/>
  <c r="T3303" i="4"/>
  <c r="T3311" i="4"/>
  <c r="T3319" i="4"/>
  <c r="T3327" i="4"/>
  <c r="T3335" i="4"/>
  <c r="T3343" i="4"/>
  <c r="T3351" i="4"/>
  <c r="T3359" i="4"/>
  <c r="T3367" i="4"/>
  <c r="T3375" i="4"/>
  <c r="T3383" i="4"/>
  <c r="T3391" i="4"/>
  <c r="T3399" i="4"/>
  <c r="T3425" i="4"/>
  <c r="T3457" i="4"/>
  <c r="T3489" i="4"/>
  <c r="T3521" i="4"/>
  <c r="T3553" i="4"/>
  <c r="T3585" i="4"/>
  <c r="T3671" i="4"/>
  <c r="T3799" i="4"/>
  <c r="T3927" i="4"/>
  <c r="T3970" i="4"/>
  <c r="T4546" i="4"/>
  <c r="T4162" i="4"/>
  <c r="T4226" i="4"/>
  <c r="T4674" i="4"/>
  <c r="T4098" i="4"/>
  <c r="T4418" i="4"/>
  <c r="T4805" i="4"/>
  <c r="T3405" i="4"/>
  <c r="T3413" i="4"/>
  <c r="T3421" i="4"/>
  <c r="T3429" i="4"/>
  <c r="T3437" i="4"/>
  <c r="T3445" i="4"/>
  <c r="T3453" i="4"/>
  <c r="T3461" i="4"/>
  <c r="T3469" i="4"/>
  <c r="T3477" i="4"/>
  <c r="T3485" i="4"/>
  <c r="T3493" i="4"/>
  <c r="T3501" i="4"/>
  <c r="T3509" i="4"/>
  <c r="T3517" i="4"/>
  <c r="T3525" i="4"/>
  <c r="T3533" i="4"/>
  <c r="T3541" i="4"/>
  <c r="T3549" i="4"/>
  <c r="T3557" i="4"/>
  <c r="T3565" i="4"/>
  <c r="T3573" i="4"/>
  <c r="T3581" i="4"/>
  <c r="T3589" i="4"/>
  <c r="T3597" i="4"/>
  <c r="T3623" i="4"/>
  <c r="T3655" i="4"/>
  <c r="T3687" i="4"/>
  <c r="T3719" i="4"/>
  <c r="T3751" i="4"/>
  <c r="T3783" i="4"/>
  <c r="T3815" i="4"/>
  <c r="T3847" i="4"/>
  <c r="T3879" i="4"/>
  <c r="T3911" i="4"/>
  <c r="T3943" i="4"/>
  <c r="T4002" i="4"/>
  <c r="T4066" i="4"/>
  <c r="T4130" i="4"/>
  <c r="T4194" i="4"/>
  <c r="T4258" i="4"/>
  <c r="T4354" i="4"/>
  <c r="T4482" i="4"/>
  <c r="T4610" i="4"/>
  <c r="T4738" i="4"/>
  <c r="T4933" i="4"/>
  <c r="T3407" i="4"/>
  <c r="T3415" i="4"/>
  <c r="T3423" i="4"/>
  <c r="T3431" i="4"/>
  <c r="T3439" i="4"/>
  <c r="T3447" i="4"/>
  <c r="T3455" i="4"/>
  <c r="T3463" i="4"/>
  <c r="T3471" i="4"/>
  <c r="T3479" i="4"/>
  <c r="T3487" i="4"/>
  <c r="T3495" i="4"/>
  <c r="T3503" i="4"/>
  <c r="T3511" i="4"/>
  <c r="T3519" i="4"/>
  <c r="T3527" i="4"/>
  <c r="T3535" i="4"/>
  <c r="T3543" i="4"/>
  <c r="T3551" i="4"/>
  <c r="T3559" i="4"/>
  <c r="T3567" i="4"/>
  <c r="T3575" i="4"/>
  <c r="T3583" i="4"/>
  <c r="T3591" i="4"/>
  <c r="T3599" i="4"/>
  <c r="T3631" i="4"/>
  <c r="T3663" i="4"/>
  <c r="T3695" i="4"/>
  <c r="T3727" i="4"/>
  <c r="T3759" i="4"/>
  <c r="T3791" i="4"/>
  <c r="T3823" i="4"/>
  <c r="T3855" i="4"/>
  <c r="T3887" i="4"/>
  <c r="T3919" i="4"/>
  <c r="T3954" i="4"/>
  <c r="T4018" i="4"/>
  <c r="T4082" i="4"/>
  <c r="T4146" i="4"/>
  <c r="T4210" i="4"/>
  <c r="T4274" i="4"/>
  <c r="T4386" i="4"/>
  <c r="T4514" i="4"/>
  <c r="T4642" i="4"/>
  <c r="T4770" i="4"/>
  <c r="T1559" i="4"/>
  <c r="T2119" i="4"/>
  <c r="T4949" i="4"/>
  <c r="T4885" i="4"/>
  <c r="T4821" i="4"/>
  <c r="T4778" i="4"/>
  <c r="T4746" i="4"/>
  <c r="T4714" i="4"/>
  <c r="T4682" i="4"/>
  <c r="T4650" i="4"/>
  <c r="T4618" i="4"/>
  <c r="T4586" i="4"/>
  <c r="T4554" i="4"/>
  <c r="T4522" i="4"/>
  <c r="T4490" i="4"/>
  <c r="T4458" i="4"/>
  <c r="T4426" i="4"/>
  <c r="T4394" i="4"/>
  <c r="T4362" i="4"/>
  <c r="T4330" i="4"/>
  <c r="T4298" i="4"/>
  <c r="T4278" i="4"/>
  <c r="T4262" i="4"/>
  <c r="T4246" i="4"/>
  <c r="T4230" i="4"/>
  <c r="T4214" i="4"/>
  <c r="T4198" i="4"/>
  <c r="T4182" i="4"/>
  <c r="T4166" i="4"/>
  <c r="T4150" i="4"/>
  <c r="T4134" i="4"/>
  <c r="T4118" i="4"/>
  <c r="T4102" i="4"/>
  <c r="T4086" i="4"/>
  <c r="T4070" i="4"/>
  <c r="T4054" i="4"/>
  <c r="T4038" i="4"/>
  <c r="T4022" i="4"/>
  <c r="T4006" i="4"/>
  <c r="T3990" i="4"/>
  <c r="T3974" i="4"/>
  <c r="T3958" i="4"/>
  <c r="T3945" i="4"/>
  <c r="T3937" i="4"/>
  <c r="T3929" i="4"/>
  <c r="T3921" i="4"/>
  <c r="T3913" i="4"/>
  <c r="T3905" i="4"/>
  <c r="T3897" i="4"/>
  <c r="T3889" i="4"/>
  <c r="T3881" i="4"/>
  <c r="T3873" i="4"/>
  <c r="T3865" i="4"/>
  <c r="T3857" i="4"/>
  <c r="T3849" i="4"/>
  <c r="T3841" i="4"/>
  <c r="T3833" i="4"/>
  <c r="T3825" i="4"/>
  <c r="T3817" i="4"/>
  <c r="T3809" i="4"/>
  <c r="T3801" i="4"/>
  <c r="T3793" i="4"/>
  <c r="T3785" i="4"/>
  <c r="T3777" i="4"/>
  <c r="T3769" i="4"/>
  <c r="T3761" i="4"/>
  <c r="T3753" i="4"/>
  <c r="T3745" i="4"/>
  <c r="T3737" i="4"/>
  <c r="T3729" i="4"/>
  <c r="T3721" i="4"/>
  <c r="T3713" i="4"/>
  <c r="T3705" i="4"/>
  <c r="T3697" i="4"/>
  <c r="T3689" i="4"/>
  <c r="T3681" i="4"/>
  <c r="T3673" i="4"/>
  <c r="T3665" i="4"/>
  <c r="T3657" i="4"/>
  <c r="T3649" i="4"/>
  <c r="T3641" i="4"/>
  <c r="T3633" i="4"/>
  <c r="T3625" i="4"/>
  <c r="T3617" i="4"/>
  <c r="T3609" i="4"/>
  <c r="T3601" i="4"/>
  <c r="T2247" i="4"/>
  <c r="T4991" i="4"/>
  <c r="T4917" i="4"/>
  <c r="T4853" i="4"/>
  <c r="T4794" i="4"/>
  <c r="T4762" i="4"/>
  <c r="T4730" i="4"/>
  <c r="T4698" i="4"/>
  <c r="T4666" i="4"/>
  <c r="T4634" i="4"/>
  <c r="T4602" i="4"/>
  <c r="T4570" i="4"/>
  <c r="T4538" i="4"/>
  <c r="T4506" i="4"/>
  <c r="T4474" i="4"/>
  <c r="T4442" i="4"/>
  <c r="T4410" i="4"/>
  <c r="T4378" i="4"/>
  <c r="T4346" i="4"/>
  <c r="T4314" i="4"/>
  <c r="T4286" i="4"/>
  <c r="T4270" i="4"/>
  <c r="T4254" i="4"/>
  <c r="T4238" i="4"/>
  <c r="T4222" i="4"/>
  <c r="T4206" i="4"/>
  <c r="T4190" i="4"/>
  <c r="T4174" i="4"/>
  <c r="T4158" i="4"/>
  <c r="T4142" i="4"/>
  <c r="T4126" i="4"/>
  <c r="T4110" i="4"/>
  <c r="T4094" i="4"/>
  <c r="T4078" i="4"/>
  <c r="T4062" i="4"/>
  <c r="T4046" i="4"/>
  <c r="T4030" i="4"/>
  <c r="T4014" i="4"/>
  <c r="T3998" i="4"/>
  <c r="T3982" i="4"/>
  <c r="T3966" i="4"/>
  <c r="T3950" i="4"/>
  <c r="T3941" i="4"/>
  <c r="T3933" i="4"/>
  <c r="T3925" i="4"/>
  <c r="T3917" i="4"/>
  <c r="T3909" i="4"/>
  <c r="T3901" i="4"/>
  <c r="T3893" i="4"/>
  <c r="T3885" i="4"/>
  <c r="T3877" i="4"/>
  <c r="T3869" i="4"/>
  <c r="T3861" i="4"/>
  <c r="T3853" i="4"/>
  <c r="T3845" i="4"/>
  <c r="T3837" i="4"/>
  <c r="T3829" i="4"/>
  <c r="T3821" i="4"/>
  <c r="T3813" i="4"/>
  <c r="T3805" i="4"/>
  <c r="T3797" i="4"/>
  <c r="T3789" i="4"/>
  <c r="T3781" i="4"/>
  <c r="T3773" i="4"/>
  <c r="T3765" i="4"/>
  <c r="T3757" i="4"/>
  <c r="T3749" i="4"/>
  <c r="T3741" i="4"/>
  <c r="T3733" i="4"/>
  <c r="T3725" i="4"/>
  <c r="T3717" i="4"/>
  <c r="T3709" i="4"/>
  <c r="T3701" i="4"/>
  <c r="T3693" i="4"/>
  <c r="T3685" i="4"/>
  <c r="T3677" i="4"/>
  <c r="T3669" i="4"/>
  <c r="T3661" i="4"/>
  <c r="T3653" i="4"/>
  <c r="T3645" i="4"/>
  <c r="T3637" i="4"/>
  <c r="T3629" i="4"/>
  <c r="T3621" i="4"/>
  <c r="T3613" i="4"/>
  <c r="T3605" i="4"/>
  <c r="T2183" i="4"/>
  <c r="T4965" i="4"/>
  <c r="T4901" i="4"/>
  <c r="T4837" i="4"/>
  <c r="T4786" i="4"/>
  <c r="T4754" i="4"/>
  <c r="T4722" i="4"/>
  <c r="T4690" i="4"/>
  <c r="T4658" i="4"/>
  <c r="T4626" i="4"/>
  <c r="T4594" i="4"/>
  <c r="T4562" i="4"/>
  <c r="T4530" i="4"/>
  <c r="T4498" i="4"/>
  <c r="T4466" i="4"/>
  <c r="T4434" i="4"/>
  <c r="T4402" i="4"/>
  <c r="T4370" i="4"/>
  <c r="T4338" i="4"/>
  <c r="T4306" i="4"/>
  <c r="T4282" i="4"/>
  <c r="T4266" i="4"/>
  <c r="T4250" i="4"/>
  <c r="T4234" i="4"/>
  <c r="T4218" i="4"/>
  <c r="T4202" i="4"/>
  <c r="T4186" i="4"/>
  <c r="T4170" i="4"/>
  <c r="T4154" i="4"/>
  <c r="T4138" i="4"/>
  <c r="T4122" i="4"/>
  <c r="T4106" i="4"/>
  <c r="T4090" i="4"/>
  <c r="T4074" i="4"/>
  <c r="T4058" i="4"/>
  <c r="T4042" i="4"/>
  <c r="T4026" i="4"/>
  <c r="T4010" i="4"/>
  <c r="T3994" i="4"/>
  <c r="T3978" i="4"/>
  <c r="T3962" i="4"/>
  <c r="T3947" i="4"/>
  <c r="T3939" i="4"/>
  <c r="T3931" i="4"/>
  <c r="T3923" i="4"/>
  <c r="T3915" i="4"/>
  <c r="T3907" i="4"/>
  <c r="T3899" i="4"/>
  <c r="T3891" i="4"/>
  <c r="T3883" i="4"/>
  <c r="T3875" i="4"/>
  <c r="T3867" i="4"/>
  <c r="T3859" i="4"/>
  <c r="T3851" i="4"/>
  <c r="T3843" i="4"/>
  <c r="T3835" i="4"/>
  <c r="T3827" i="4"/>
  <c r="T3819" i="4"/>
  <c r="T3811" i="4"/>
  <c r="T3803" i="4"/>
  <c r="T3795" i="4"/>
  <c r="T3787" i="4"/>
  <c r="T3779" i="4"/>
  <c r="T3771" i="4"/>
  <c r="T3763" i="4"/>
  <c r="T3755" i="4"/>
  <c r="T3747" i="4"/>
  <c r="T3739" i="4"/>
  <c r="T3731" i="4"/>
  <c r="T3723" i="4"/>
  <c r="T3715" i="4"/>
  <c r="T3707" i="4"/>
  <c r="T3699" i="4"/>
  <c r="T3691" i="4"/>
  <c r="T3683" i="4"/>
  <c r="T3675" i="4"/>
  <c r="T3667" i="4"/>
  <c r="T3659" i="4"/>
  <c r="T3651" i="4"/>
  <c r="T3643" i="4"/>
  <c r="T3635" i="4"/>
  <c r="T3627" i="4"/>
  <c r="T3619" i="4"/>
  <c r="T3611" i="4"/>
  <c r="T3603" i="4"/>
  <c r="T3403" i="4"/>
  <c r="T3411" i="4"/>
  <c r="T3419" i="4"/>
  <c r="T3427" i="4"/>
  <c r="T3435" i="4"/>
  <c r="T3443" i="4"/>
  <c r="T3451" i="4"/>
  <c r="T3459" i="4"/>
  <c r="T3467" i="4"/>
  <c r="T3475" i="4"/>
  <c r="T3483" i="4"/>
  <c r="T3491" i="4"/>
  <c r="T3499" i="4"/>
  <c r="T3507" i="4"/>
  <c r="T3515" i="4"/>
  <c r="T3523" i="4"/>
  <c r="T3531" i="4"/>
  <c r="T3539" i="4"/>
  <c r="T3547" i="4"/>
  <c r="T3555" i="4"/>
  <c r="T3563" i="4"/>
  <c r="T3571" i="4"/>
  <c r="T3579" i="4"/>
  <c r="T3587" i="4"/>
  <c r="T3595" i="4"/>
  <c r="T3615" i="4"/>
  <c r="T3647" i="4"/>
  <c r="T3679" i="4"/>
  <c r="T3711" i="4"/>
  <c r="T3743" i="4"/>
  <c r="T3775" i="4"/>
  <c r="T3807" i="4"/>
  <c r="T3839" i="4"/>
  <c r="T3871" i="4"/>
  <c r="T3903" i="4"/>
  <c r="T3935" i="4"/>
  <c r="T3986" i="4"/>
  <c r="T4050" i="4"/>
  <c r="T4114" i="4"/>
  <c r="T4178" i="4"/>
  <c r="T4242" i="4"/>
  <c r="T4322" i="4"/>
  <c r="T4450" i="4"/>
  <c r="T4578" i="4"/>
  <c r="T4706" i="4"/>
  <c r="T4869" i="4"/>
  <c r="T2023" i="4"/>
  <c r="T2087" i="4"/>
  <c r="T2151" i="4"/>
  <c r="T2215" i="4"/>
  <c r="T2956" i="4"/>
  <c r="T3108" i="4"/>
  <c r="T3112" i="4"/>
  <c r="T3116" i="4"/>
  <c r="T3120" i="4"/>
  <c r="T3124" i="4"/>
  <c r="T3128" i="4"/>
  <c r="T3132" i="4"/>
  <c r="T3136" i="4"/>
  <c r="T3140" i="4"/>
  <c r="T3144" i="4"/>
  <c r="T3148" i="4"/>
  <c r="T3152" i="4"/>
  <c r="T3156" i="4"/>
  <c r="T3160" i="4"/>
  <c r="T3164" i="4"/>
  <c r="T3168" i="4"/>
  <c r="T3172" i="4"/>
  <c r="T3176" i="4"/>
  <c r="T3180" i="4"/>
  <c r="T3184" i="4"/>
  <c r="T3188" i="4"/>
  <c r="T3192" i="4"/>
  <c r="T3196" i="4"/>
  <c r="T3200" i="4"/>
  <c r="T3204" i="4"/>
  <c r="T3208" i="4"/>
  <c r="T3212" i="4"/>
  <c r="T3216" i="4"/>
  <c r="T3220" i="4"/>
  <c r="T3224" i="4"/>
  <c r="T3228" i="4"/>
  <c r="T3232" i="4"/>
  <c r="T3236" i="4"/>
  <c r="T3240" i="4"/>
  <c r="T3244" i="4"/>
  <c r="T3248" i="4"/>
  <c r="T3252" i="4"/>
  <c r="T3256" i="4"/>
  <c r="T3260" i="4"/>
  <c r="T3264" i="4"/>
  <c r="T3268" i="4"/>
  <c r="T3272" i="4"/>
  <c r="T3276" i="4"/>
  <c r="T3280" i="4"/>
  <c r="T3284" i="4"/>
  <c r="T3288" i="4"/>
  <c r="T3292" i="4"/>
  <c r="T3296" i="4"/>
  <c r="T3300" i="4"/>
  <c r="T3304" i="4"/>
  <c r="T3308" i="4"/>
  <c r="T3312" i="4"/>
  <c r="T3316" i="4"/>
  <c r="T3320" i="4"/>
  <c r="T3324" i="4"/>
  <c r="T3328" i="4"/>
  <c r="T3332" i="4"/>
  <c r="T3336" i="4"/>
  <c r="T3340" i="4"/>
  <c r="T3344" i="4"/>
  <c r="T3348" i="4"/>
  <c r="T3352" i="4"/>
  <c r="T3356" i="4"/>
  <c r="T3360" i="4"/>
  <c r="T3364" i="4"/>
  <c r="T3368" i="4"/>
  <c r="T3372" i="4"/>
  <c r="T3376" i="4"/>
  <c r="T3380" i="4"/>
  <c r="T3384" i="4"/>
  <c r="T3388" i="4"/>
  <c r="T3392" i="4"/>
  <c r="T3396" i="4"/>
  <c r="T3400" i="4"/>
  <c r="T3404" i="4"/>
  <c r="T3408" i="4"/>
  <c r="T3412" i="4"/>
  <c r="T3416" i="4"/>
  <c r="T3420" i="4"/>
  <c r="T3424" i="4"/>
  <c r="T3428" i="4"/>
  <c r="T3432" i="4"/>
  <c r="T3436" i="4"/>
  <c r="T3440" i="4"/>
  <c r="T3444" i="4"/>
  <c r="T3448" i="4"/>
  <c r="T3452" i="4"/>
  <c r="T3456" i="4"/>
  <c r="T3460" i="4"/>
  <c r="T3464" i="4"/>
  <c r="T3468" i="4"/>
  <c r="T3472" i="4"/>
  <c r="T3476" i="4"/>
  <c r="T3480" i="4"/>
  <c r="T3484" i="4"/>
  <c r="T3488" i="4"/>
  <c r="T3492" i="4"/>
  <c r="T3496" i="4"/>
  <c r="T3500" i="4"/>
  <c r="T3504" i="4"/>
  <c r="T3508" i="4"/>
  <c r="T3512" i="4"/>
  <c r="T3516" i="4"/>
  <c r="T3520" i="4"/>
  <c r="T3524" i="4"/>
  <c r="T3528" i="4"/>
  <c r="T3532" i="4"/>
  <c r="T3536" i="4"/>
  <c r="T3540" i="4"/>
  <c r="T3544" i="4"/>
  <c r="T3548" i="4"/>
  <c r="T3552" i="4"/>
  <c r="T3556" i="4"/>
  <c r="T3560" i="4"/>
  <c r="T3564" i="4"/>
  <c r="T3568" i="4"/>
  <c r="T3572" i="4"/>
  <c r="T3576" i="4"/>
  <c r="T3580" i="4"/>
  <c r="T3584" i="4"/>
  <c r="T3588" i="4"/>
  <c r="T3592" i="4"/>
  <c r="T3596" i="4"/>
  <c r="T3600" i="4"/>
  <c r="T3604" i="4"/>
  <c r="T3608" i="4"/>
  <c r="T3612" i="4"/>
  <c r="T3616" i="4"/>
  <c r="T3620" i="4"/>
  <c r="T3624" i="4"/>
  <c r="T3628" i="4"/>
  <c r="T3632" i="4"/>
  <c r="T3636" i="4"/>
  <c r="T3640" i="4"/>
  <c r="T3644" i="4"/>
  <c r="T3648" i="4"/>
  <c r="T3652" i="4"/>
  <c r="T3656" i="4"/>
  <c r="T3660" i="4"/>
  <c r="T3664" i="4"/>
  <c r="T3668" i="4"/>
  <c r="T3672" i="4"/>
  <c r="T3676" i="4"/>
  <c r="T3680" i="4"/>
  <c r="T3684" i="4"/>
  <c r="T3688" i="4"/>
  <c r="T3692" i="4"/>
  <c r="T3696" i="4"/>
  <c r="T3700" i="4"/>
  <c r="T3704" i="4"/>
  <c r="T3708" i="4"/>
  <c r="T3712" i="4"/>
  <c r="T3716" i="4"/>
  <c r="T3720" i="4"/>
  <c r="T3724" i="4"/>
  <c r="T3728" i="4"/>
  <c r="T3732" i="4"/>
  <c r="T3736" i="4"/>
  <c r="T3740" i="4"/>
  <c r="T3744" i="4"/>
  <c r="T3748" i="4"/>
  <c r="T3752" i="4"/>
  <c r="T3756" i="4"/>
  <c r="T3760" i="4"/>
  <c r="T3764" i="4"/>
  <c r="T3768" i="4"/>
  <c r="T3772" i="4"/>
  <c r="T3776" i="4"/>
  <c r="T3780" i="4"/>
  <c r="T3784" i="4"/>
  <c r="T3788" i="4"/>
  <c r="T3792" i="4"/>
  <c r="T3796" i="4"/>
  <c r="T3800" i="4"/>
  <c r="T3804" i="4"/>
  <c r="T3808" i="4"/>
  <c r="T3812" i="4"/>
  <c r="T3816" i="4"/>
  <c r="T3820" i="4"/>
  <c r="T3824" i="4"/>
  <c r="T3828" i="4"/>
  <c r="T3832" i="4"/>
  <c r="T3836" i="4"/>
  <c r="T3840" i="4"/>
  <c r="T3844" i="4"/>
  <c r="T3848" i="4"/>
  <c r="T3852" i="4"/>
  <c r="T3856" i="4"/>
  <c r="T3860" i="4"/>
  <c r="T3864" i="4"/>
  <c r="T3868" i="4"/>
  <c r="T3872" i="4"/>
  <c r="T3876" i="4"/>
  <c r="T3880" i="4"/>
  <c r="T3884" i="4"/>
  <c r="T3888" i="4"/>
  <c r="T3892" i="4"/>
  <c r="T3896" i="4"/>
  <c r="T3900" i="4"/>
  <c r="T3904" i="4"/>
  <c r="T3908" i="4"/>
  <c r="T3912" i="4"/>
  <c r="T3916" i="4"/>
  <c r="T3920" i="4"/>
  <c r="T3924" i="4"/>
  <c r="T3928" i="4"/>
  <c r="T3932" i="4"/>
  <c r="T3936" i="4"/>
  <c r="T3940" i="4"/>
  <c r="T3944" i="4"/>
  <c r="T3948" i="4"/>
  <c r="T3956" i="4"/>
  <c r="T3964" i="4"/>
  <c r="T3972" i="4"/>
  <c r="T3980" i="4"/>
  <c r="T3988" i="4"/>
  <c r="T3996" i="4"/>
  <c r="T4004" i="4"/>
  <c r="T4012" i="4"/>
  <c r="T4020" i="4"/>
  <c r="T4028" i="4"/>
  <c r="T4036" i="4"/>
  <c r="T4044" i="4"/>
  <c r="T4052" i="4"/>
  <c r="T4060" i="4"/>
  <c r="T4068" i="4"/>
  <c r="T4076" i="4"/>
  <c r="T4084" i="4"/>
  <c r="T4092" i="4"/>
  <c r="T4100" i="4"/>
  <c r="T4108" i="4"/>
  <c r="T4116" i="4"/>
  <c r="T4124" i="4"/>
  <c r="T4132" i="4"/>
  <c r="T4140" i="4"/>
  <c r="T4148" i="4"/>
  <c r="T4156" i="4"/>
  <c r="T4164" i="4"/>
  <c r="T4172" i="4"/>
  <c r="T4180" i="4"/>
  <c r="T4188" i="4"/>
  <c r="T4196" i="4"/>
  <c r="T4204" i="4"/>
  <c r="T4212" i="4"/>
  <c r="T4220" i="4"/>
  <c r="T4228" i="4"/>
  <c r="T4236" i="4"/>
  <c r="T4244" i="4"/>
  <c r="T4252" i="4"/>
  <c r="T4260" i="4"/>
  <c r="T4268" i="4"/>
  <c r="T4276" i="4"/>
  <c r="T4284" i="4"/>
  <c r="T4294" i="4"/>
  <c r="T4310" i="4"/>
  <c r="T4326" i="4"/>
  <c r="T4342" i="4"/>
  <c r="T4358" i="4"/>
  <c r="T4374" i="4"/>
  <c r="T4390" i="4"/>
  <c r="T4406" i="4"/>
  <c r="T4422" i="4"/>
  <c r="T4438" i="4"/>
  <c r="T4454" i="4"/>
  <c r="T4470" i="4"/>
  <c r="T4486" i="4"/>
  <c r="T4502" i="4"/>
  <c r="T4518" i="4"/>
  <c r="T4534" i="4"/>
  <c r="T4550" i="4"/>
  <c r="T4566" i="4"/>
  <c r="T4582" i="4"/>
  <c r="T4598" i="4"/>
  <c r="T4614" i="4"/>
  <c r="T4630" i="4"/>
  <c r="T4646" i="4"/>
  <c r="T4662" i="4"/>
  <c r="T4678" i="4"/>
  <c r="T4694" i="4"/>
  <c r="T4710" i="4"/>
  <c r="T4726" i="4"/>
  <c r="T4742" i="4"/>
  <c r="T4758" i="4"/>
  <c r="T4774" i="4"/>
  <c r="T4790" i="4"/>
  <c r="T4813" i="4"/>
  <c r="T4845" i="4"/>
  <c r="T4877" i="4"/>
  <c r="T4909" i="4"/>
  <c r="T4941" i="4"/>
  <c r="T4975" i="4"/>
  <c r="T2039" i="4"/>
  <c r="T2103" i="4"/>
  <c r="T2167" i="4"/>
  <c r="T2231" i="4"/>
  <c r="T2672" i="4"/>
  <c r="T1130" i="4"/>
  <c r="T1052" i="4"/>
  <c r="T1020" i="4"/>
  <c r="T1563" i="4"/>
  <c r="T1547" i="4"/>
  <c r="T2992" i="4"/>
  <c r="T2976" i="4"/>
  <c r="T2960" i="4"/>
  <c r="T2944" i="4"/>
  <c r="T2928" i="4"/>
  <c r="T2912" i="4"/>
  <c r="T2896" i="4"/>
  <c r="T2880" i="4"/>
  <c r="T2868" i="4"/>
  <c r="T2252" i="4"/>
  <c r="T2248" i="4"/>
  <c r="T2244" i="4"/>
  <c r="T2240" i="4"/>
  <c r="T2236" i="4"/>
  <c r="T2232" i="4"/>
  <c r="T2228" i="4"/>
  <c r="T2224" i="4"/>
  <c r="T2220" i="4"/>
  <c r="T2216" i="4"/>
  <c r="T2212" i="4"/>
  <c r="T2208" i="4"/>
  <c r="T2204" i="4"/>
  <c r="T2200" i="4"/>
  <c r="T2196" i="4"/>
  <c r="T2192" i="4"/>
  <c r="T2188" i="4"/>
  <c r="T2184" i="4"/>
  <c r="T2180" i="4"/>
  <c r="T2176" i="4"/>
  <c r="T2172" i="4"/>
  <c r="T2168" i="4"/>
  <c r="T2164" i="4"/>
  <c r="T2160" i="4"/>
  <c r="T2156" i="4"/>
  <c r="T2152" i="4"/>
  <c r="T2148" i="4"/>
  <c r="T2144" i="4"/>
  <c r="T2140" i="4"/>
  <c r="T2136" i="4"/>
  <c r="T2132" i="4"/>
  <c r="T2128" i="4"/>
  <c r="T2124" i="4"/>
  <c r="T2120" i="4"/>
  <c r="T2116" i="4"/>
  <c r="T2112" i="4"/>
  <c r="T2108" i="4"/>
  <c r="T2104" i="4"/>
  <c r="T2100" i="4"/>
  <c r="T2096" i="4"/>
  <c r="T2092" i="4"/>
  <c r="T2088" i="4"/>
  <c r="T2084" i="4"/>
  <c r="T2080" i="4"/>
  <c r="T2076" i="4"/>
  <c r="T2072" i="4"/>
  <c r="T2068" i="4"/>
  <c r="T2064" i="4"/>
  <c r="T2060" i="4"/>
  <c r="T2056" i="4"/>
  <c r="T2052" i="4"/>
  <c r="T2048" i="4"/>
  <c r="T2044" i="4"/>
  <c r="T2040" i="4"/>
  <c r="T2036" i="4"/>
  <c r="T2032" i="4"/>
  <c r="T2028" i="4"/>
  <c r="T2024" i="4"/>
  <c r="T2020" i="4"/>
  <c r="T2016" i="4"/>
  <c r="T2012" i="4"/>
  <c r="T2008" i="4"/>
  <c r="T5004" i="4"/>
  <c r="T5000" i="4"/>
  <c r="T4996" i="4"/>
  <c r="T4992" i="4"/>
  <c r="T4988" i="4"/>
  <c r="T4984" i="4"/>
  <c r="T4980" i="4"/>
  <c r="T4976" i="4"/>
  <c r="T4972" i="4"/>
  <c r="T1234" i="4"/>
  <c r="T1076" i="4"/>
  <c r="T1036" i="4"/>
  <c r="T1571" i="4"/>
  <c r="T1555" i="4"/>
  <c r="T1539" i="4"/>
  <c r="T2984" i="4"/>
  <c r="T2968" i="4"/>
  <c r="T2952" i="4"/>
  <c r="T2936" i="4"/>
  <c r="T2920" i="4"/>
  <c r="T2904" i="4"/>
  <c r="T2888" i="4"/>
  <c r="T2872" i="4"/>
  <c r="T2866" i="4"/>
  <c r="T2250" i="4"/>
  <c r="T2246" i="4"/>
  <c r="T2242" i="4"/>
  <c r="T2238" i="4"/>
  <c r="T2234" i="4"/>
  <c r="T2230" i="4"/>
  <c r="T2226" i="4"/>
  <c r="T2222" i="4"/>
  <c r="T2218" i="4"/>
  <c r="T2214" i="4"/>
  <c r="T2210" i="4"/>
  <c r="T2206" i="4"/>
  <c r="T2202" i="4"/>
  <c r="T2198" i="4"/>
  <c r="T2194" i="4"/>
  <c r="T2190" i="4"/>
  <c r="T2186" i="4"/>
  <c r="T2182" i="4"/>
  <c r="T2178" i="4"/>
  <c r="T2174" i="4"/>
  <c r="T2170" i="4"/>
  <c r="T2166" i="4"/>
  <c r="T2162" i="4"/>
  <c r="T2158" i="4"/>
  <c r="T2154" i="4"/>
  <c r="T2150" i="4"/>
  <c r="T2146" i="4"/>
  <c r="T2142" i="4"/>
  <c r="T2138" i="4"/>
  <c r="T2134" i="4"/>
  <c r="T2130" i="4"/>
  <c r="T2126" i="4"/>
  <c r="T2122" i="4"/>
  <c r="T2118" i="4"/>
  <c r="T2114" i="4"/>
  <c r="T2110" i="4"/>
  <c r="T2106" i="4"/>
  <c r="T2102" i="4"/>
  <c r="T2098" i="4"/>
  <c r="T2094" i="4"/>
  <c r="T2090" i="4"/>
  <c r="T2086" i="4"/>
  <c r="T2082" i="4"/>
  <c r="T2078" i="4"/>
  <c r="T2074" i="4"/>
  <c r="T2070" i="4"/>
  <c r="T2066" i="4"/>
  <c r="T2062" i="4"/>
  <c r="T2058" i="4"/>
  <c r="T2054" i="4"/>
  <c r="T2050" i="4"/>
  <c r="T2046" i="4"/>
  <c r="T2042" i="4"/>
  <c r="T2038" i="4"/>
  <c r="T2034" i="4"/>
  <c r="T2030" i="4"/>
  <c r="T2026" i="4"/>
  <c r="T2022" i="4"/>
  <c r="T2018" i="4"/>
  <c r="T2014" i="4"/>
  <c r="T2010" i="4"/>
  <c r="T2006" i="4"/>
  <c r="T5002" i="4"/>
  <c r="T4998" i="4"/>
  <c r="T4994" i="4"/>
  <c r="T4990" i="4"/>
  <c r="T4986" i="4"/>
  <c r="T4982" i="4"/>
  <c r="T4978" i="4"/>
  <c r="T4974" i="4"/>
  <c r="T1068" i="4"/>
  <c r="T1567" i="4"/>
  <c r="T1535" i="4"/>
  <c r="T2964" i="4"/>
  <c r="T2932" i="4"/>
  <c r="T2900" i="4"/>
  <c r="T2869" i="4"/>
  <c r="T2249" i="4"/>
  <c r="T2241" i="4"/>
  <c r="T2233" i="4"/>
  <c r="T2225" i="4"/>
  <c r="T2217" i="4"/>
  <c r="T2209" i="4"/>
  <c r="T2201" i="4"/>
  <c r="T2193" i="4"/>
  <c r="T2185" i="4"/>
  <c r="T2177" i="4"/>
  <c r="T2169" i="4"/>
  <c r="T2161" i="4"/>
  <c r="T2153" i="4"/>
  <c r="T2145" i="4"/>
  <c r="T2137" i="4"/>
  <c r="T2129" i="4"/>
  <c r="T2121" i="4"/>
  <c r="T2113" i="4"/>
  <c r="T2105" i="4"/>
  <c r="T2097" i="4"/>
  <c r="T2089" i="4"/>
  <c r="T2081" i="4"/>
  <c r="T2073" i="4"/>
  <c r="T2065" i="4"/>
  <c r="T2057" i="4"/>
  <c r="T2049" i="4"/>
  <c r="T2041" i="4"/>
  <c r="T2033" i="4"/>
  <c r="T2025" i="4"/>
  <c r="T2017" i="4"/>
  <c r="T2009" i="4"/>
  <c r="T5001" i="4"/>
  <c r="T4993" i="4"/>
  <c r="T4985" i="4"/>
  <c r="T4977" i="4"/>
  <c r="T4970" i="4"/>
  <c r="T4966" i="4"/>
  <c r="T4962" i="4"/>
  <c r="T4958" i="4"/>
  <c r="T4954" i="4"/>
  <c r="T4950" i="4"/>
  <c r="T4946" i="4"/>
  <c r="T4942" i="4"/>
  <c r="T4938" i="4"/>
  <c r="T4934" i="4"/>
  <c r="T4930" i="4"/>
  <c r="T4926" i="4"/>
  <c r="T4922" i="4"/>
  <c r="T4918" i="4"/>
  <c r="T4914" i="4"/>
  <c r="T4910" i="4"/>
  <c r="T4906" i="4"/>
  <c r="T4902" i="4"/>
  <c r="T4898" i="4"/>
  <c r="T4894" i="4"/>
  <c r="T4890" i="4"/>
  <c r="T4886" i="4"/>
  <c r="T4882" i="4"/>
  <c r="T4878" i="4"/>
  <c r="T4874" i="4"/>
  <c r="T4870" i="4"/>
  <c r="T4866" i="4"/>
  <c r="T4862" i="4"/>
  <c r="T4858" i="4"/>
  <c r="T4854" i="4"/>
  <c r="T4850" i="4"/>
  <c r="T4846" i="4"/>
  <c r="T4842" i="4"/>
  <c r="T4838" i="4"/>
  <c r="T4834" i="4"/>
  <c r="T4830" i="4"/>
  <c r="T4826" i="4"/>
  <c r="T4822" i="4"/>
  <c r="T4818" i="4"/>
  <c r="T4814" i="4"/>
  <c r="T4810" i="4"/>
  <c r="T4806" i="4"/>
  <c r="T4802" i="4"/>
  <c r="T1146" i="4"/>
  <c r="T1028" i="4"/>
  <c r="T1551" i="4"/>
  <c r="T2980" i="4"/>
  <c r="T2948" i="4"/>
  <c r="T2916" i="4"/>
  <c r="T2884" i="4"/>
  <c r="T2865" i="4"/>
  <c r="T2245" i="4"/>
  <c r="T2237" i="4"/>
  <c r="T2229" i="4"/>
  <c r="T2221" i="4"/>
  <c r="T2213" i="4"/>
  <c r="T2205" i="4"/>
  <c r="T2197" i="4"/>
  <c r="T2189" i="4"/>
  <c r="T2181" i="4"/>
  <c r="T2173" i="4"/>
  <c r="T2165" i="4"/>
  <c r="T2157" i="4"/>
  <c r="T2149" i="4"/>
  <c r="T2141" i="4"/>
  <c r="T2133" i="4"/>
  <c r="T2125" i="4"/>
  <c r="T2117" i="4"/>
  <c r="T2109" i="4"/>
  <c r="T2101" i="4"/>
  <c r="T2093" i="4"/>
  <c r="T2085" i="4"/>
  <c r="T2077" i="4"/>
  <c r="T2069" i="4"/>
  <c r="T2061" i="4"/>
  <c r="T2053" i="4"/>
  <c r="T2045" i="4"/>
  <c r="T2037" i="4"/>
  <c r="T2029" i="4"/>
  <c r="T2021" i="4"/>
  <c r="T2013" i="4"/>
  <c r="T5005" i="4"/>
  <c r="T4997" i="4"/>
  <c r="T4989" i="4"/>
  <c r="T4981" i="4"/>
  <c r="T4973" i="4"/>
  <c r="T4968" i="4"/>
  <c r="T4964" i="4"/>
  <c r="T4960" i="4"/>
  <c r="T4956" i="4"/>
  <c r="T4952" i="4"/>
  <c r="T4948" i="4"/>
  <c r="T4944" i="4"/>
  <c r="T4940" i="4"/>
  <c r="T4936" i="4"/>
  <c r="T4932" i="4"/>
  <c r="T4928" i="4"/>
  <c r="T4924" i="4"/>
  <c r="T4920" i="4"/>
  <c r="T4916" i="4"/>
  <c r="T4912" i="4"/>
  <c r="T4908" i="4"/>
  <c r="T4904" i="4"/>
  <c r="T4900" i="4"/>
  <c r="T4896" i="4"/>
  <c r="T4892" i="4"/>
  <c r="T4888" i="4"/>
  <c r="T4884" i="4"/>
  <c r="T4880" i="4"/>
  <c r="T4876" i="4"/>
  <c r="T4872" i="4"/>
  <c r="T4868" i="4"/>
  <c r="T4864" i="4"/>
  <c r="T4860" i="4"/>
  <c r="T4856" i="4"/>
  <c r="T4852" i="4"/>
  <c r="T4848" i="4"/>
  <c r="T4844" i="4"/>
  <c r="T4840" i="4"/>
  <c r="T4836" i="4"/>
  <c r="T4832" i="4"/>
  <c r="T4828" i="4"/>
  <c r="T4824" i="4"/>
  <c r="T4820" i="4"/>
  <c r="T4816" i="4"/>
  <c r="T4812" i="4"/>
  <c r="T4808" i="4"/>
  <c r="T4804" i="4"/>
  <c r="T4800" i="4"/>
  <c r="T1012" i="4"/>
  <c r="T2972" i="4"/>
  <c r="T2908" i="4"/>
  <c r="T2251" i="4"/>
  <c r="T2235" i="4"/>
  <c r="T2219" i="4"/>
  <c r="T2203" i="4"/>
  <c r="T2187" i="4"/>
  <c r="T2171" i="4"/>
  <c r="T2155" i="4"/>
  <c r="T2139" i="4"/>
  <c r="T2123" i="4"/>
  <c r="T2107" i="4"/>
  <c r="T2091" i="4"/>
  <c r="T2075" i="4"/>
  <c r="T2059" i="4"/>
  <c r="T2043" i="4"/>
  <c r="T2027" i="4"/>
  <c r="T2011" i="4"/>
  <c r="T4995" i="4"/>
  <c r="T4979" i="4"/>
  <c r="T4967" i="4"/>
  <c r="T4959" i="4"/>
  <c r="T4951" i="4"/>
  <c r="T4943" i="4"/>
  <c r="T4935" i="4"/>
  <c r="T4927" i="4"/>
  <c r="T4919" i="4"/>
  <c r="T4911" i="4"/>
  <c r="T4903" i="4"/>
  <c r="T4895" i="4"/>
  <c r="T4887" i="4"/>
  <c r="T4879" i="4"/>
  <c r="T4871" i="4"/>
  <c r="T4863" i="4"/>
  <c r="T4855" i="4"/>
  <c r="T4847" i="4"/>
  <c r="T4839" i="4"/>
  <c r="T4831" i="4"/>
  <c r="T4823" i="4"/>
  <c r="T4815" i="4"/>
  <c r="T4807" i="4"/>
  <c r="T4799" i="4"/>
  <c r="T4795" i="4"/>
  <c r="T4791" i="4"/>
  <c r="T4787" i="4"/>
  <c r="T4783" i="4"/>
  <c r="T4779" i="4"/>
  <c r="T4775" i="4"/>
  <c r="T4771" i="4"/>
  <c r="T4767" i="4"/>
  <c r="T4763" i="4"/>
  <c r="T4759" i="4"/>
  <c r="T4755" i="4"/>
  <c r="T4751" i="4"/>
  <c r="T4747" i="4"/>
  <c r="T4743" i="4"/>
  <c r="T4739" i="4"/>
  <c r="T4735" i="4"/>
  <c r="T4731" i="4"/>
  <c r="T4727" i="4"/>
  <c r="T4723" i="4"/>
  <c r="T4719" i="4"/>
  <c r="T4715" i="4"/>
  <c r="T4711" i="4"/>
  <c r="T4707" i="4"/>
  <c r="T4703" i="4"/>
  <c r="T4699" i="4"/>
  <c r="T4695" i="4"/>
  <c r="T4691" i="4"/>
  <c r="T4687" i="4"/>
  <c r="T4683" i="4"/>
  <c r="T4679" i="4"/>
  <c r="T4675" i="4"/>
  <c r="T4671" i="4"/>
  <c r="T4667" i="4"/>
  <c r="T4663" i="4"/>
  <c r="T4659" i="4"/>
  <c r="T4655" i="4"/>
  <c r="T4651" i="4"/>
  <c r="T4647" i="4"/>
  <c r="T4643" i="4"/>
  <c r="T4639" i="4"/>
  <c r="T4635" i="4"/>
  <c r="T4631" i="4"/>
  <c r="T4627" i="4"/>
  <c r="T4623" i="4"/>
  <c r="T4619" i="4"/>
  <c r="T4615" i="4"/>
  <c r="T4611" i="4"/>
  <c r="T4607" i="4"/>
  <c r="T4603" i="4"/>
  <c r="T4599" i="4"/>
  <c r="T4595" i="4"/>
  <c r="T4591" i="4"/>
  <c r="T4587" i="4"/>
  <c r="T4583" i="4"/>
  <c r="T4579" i="4"/>
  <c r="T4575" i="4"/>
  <c r="T4571" i="4"/>
  <c r="T4567" i="4"/>
  <c r="T4563" i="4"/>
  <c r="T4559" i="4"/>
  <c r="T4555" i="4"/>
  <c r="T4551" i="4"/>
  <c r="T4547" i="4"/>
  <c r="T4543" i="4"/>
  <c r="T4539" i="4"/>
  <c r="T4535" i="4"/>
  <c r="T4531" i="4"/>
  <c r="T4527" i="4"/>
  <c r="T4523" i="4"/>
  <c r="T4519" i="4"/>
  <c r="T4515" i="4"/>
  <c r="T4511" i="4"/>
  <c r="T4507" i="4"/>
  <c r="T4503" i="4"/>
  <c r="T4499" i="4"/>
  <c r="T4495" i="4"/>
  <c r="T4491" i="4"/>
  <c r="T4487" i="4"/>
  <c r="T4483" i="4"/>
  <c r="T4479" i="4"/>
  <c r="T4475" i="4"/>
  <c r="T4471" i="4"/>
  <c r="T4467" i="4"/>
  <c r="T4463" i="4"/>
  <c r="T4459" i="4"/>
  <c r="T4455" i="4"/>
  <c r="T4451" i="4"/>
  <c r="T4447" i="4"/>
  <c r="T4443" i="4"/>
  <c r="T4439" i="4"/>
  <c r="T4435" i="4"/>
  <c r="T4431" i="4"/>
  <c r="T4427" i="4"/>
  <c r="T4423" i="4"/>
  <c r="T4419" i="4"/>
  <c r="T4415" i="4"/>
  <c r="T4411" i="4"/>
  <c r="T4407" i="4"/>
  <c r="T4403" i="4"/>
  <c r="T4399" i="4"/>
  <c r="T4395" i="4"/>
  <c r="T4391" i="4"/>
  <c r="T4387" i="4"/>
  <c r="T4383" i="4"/>
  <c r="T4379" i="4"/>
  <c r="T4375" i="4"/>
  <c r="T4371" i="4"/>
  <c r="T4367" i="4"/>
  <c r="T4363" i="4"/>
  <c r="T4359" i="4"/>
  <c r="T4355" i="4"/>
  <c r="T4351" i="4"/>
  <c r="T4347" i="4"/>
  <c r="T4343" i="4"/>
  <c r="T4339" i="4"/>
  <c r="T4335" i="4"/>
  <c r="T4331" i="4"/>
  <c r="T4327" i="4"/>
  <c r="T4323" i="4"/>
  <c r="T4319" i="4"/>
  <c r="T4315" i="4"/>
  <c r="T4311" i="4"/>
  <c r="T4307" i="4"/>
  <c r="T4303" i="4"/>
  <c r="T4299" i="4"/>
  <c r="T4295" i="4"/>
  <c r="T4291" i="4"/>
  <c r="T1084" i="4"/>
  <c r="T1543" i="4"/>
  <c r="T2940" i="4"/>
  <c r="T2876" i="4"/>
  <c r="T2243" i="4"/>
  <c r="T2227" i="4"/>
  <c r="T2211" i="4"/>
  <c r="T2195" i="4"/>
  <c r="T2179" i="4"/>
  <c r="T2163" i="4"/>
  <c r="T2147" i="4"/>
  <c r="T2131" i="4"/>
  <c r="T2115" i="4"/>
  <c r="T2099" i="4"/>
  <c r="T2083" i="4"/>
  <c r="T2067" i="4"/>
  <c r="T2051" i="4"/>
  <c r="T2035" i="4"/>
  <c r="T2019" i="4"/>
  <c r="T5003" i="4"/>
  <c r="T4987" i="4"/>
  <c r="T4971" i="4"/>
  <c r="T4963" i="4"/>
  <c r="T4955" i="4"/>
  <c r="T4947" i="4"/>
  <c r="T4939" i="4"/>
  <c r="T4931" i="4"/>
  <c r="T4923" i="4"/>
  <c r="T4915" i="4"/>
  <c r="T4907" i="4"/>
  <c r="T4899" i="4"/>
  <c r="T4891" i="4"/>
  <c r="T4883" i="4"/>
  <c r="T4875" i="4"/>
  <c r="T4867" i="4"/>
  <c r="T4859" i="4"/>
  <c r="T4851" i="4"/>
  <c r="T4843" i="4"/>
  <c r="T4835" i="4"/>
  <c r="T4827" i="4"/>
  <c r="T4819" i="4"/>
  <c r="T4811" i="4"/>
  <c r="T4803" i="4"/>
  <c r="T4797" i="4"/>
  <c r="T4793" i="4"/>
  <c r="T4789" i="4"/>
  <c r="T4785" i="4"/>
  <c r="T4781" i="4"/>
  <c r="T4777" i="4"/>
  <c r="T4773" i="4"/>
  <c r="T4769" i="4"/>
  <c r="T4765" i="4"/>
  <c r="T4761" i="4"/>
  <c r="T4757" i="4"/>
  <c r="T4753" i="4"/>
  <c r="T4749" i="4"/>
  <c r="T4745" i="4"/>
  <c r="T4741" i="4"/>
  <c r="T4737" i="4"/>
  <c r="T4733" i="4"/>
  <c r="T4729" i="4"/>
  <c r="T4725" i="4"/>
  <c r="T4721" i="4"/>
  <c r="T4717" i="4"/>
  <c r="T4713" i="4"/>
  <c r="T4709" i="4"/>
  <c r="T4705" i="4"/>
  <c r="T4701" i="4"/>
  <c r="T4697" i="4"/>
  <c r="T4693" i="4"/>
  <c r="T4689" i="4"/>
  <c r="T4685" i="4"/>
  <c r="T4681" i="4"/>
  <c r="T4677" i="4"/>
  <c r="T4673" i="4"/>
  <c r="T4669" i="4"/>
  <c r="T4665" i="4"/>
  <c r="T4661" i="4"/>
  <c r="T4657" i="4"/>
  <c r="T4653" i="4"/>
  <c r="T4649" i="4"/>
  <c r="T4645" i="4"/>
  <c r="T4641" i="4"/>
  <c r="T4637" i="4"/>
  <c r="T4633" i="4"/>
  <c r="T4629" i="4"/>
  <c r="T4625" i="4"/>
  <c r="T4621" i="4"/>
  <c r="T4617" i="4"/>
  <c r="T4613" i="4"/>
  <c r="T4609" i="4"/>
  <c r="T4605" i="4"/>
  <c r="T4601" i="4"/>
  <c r="T4597" i="4"/>
  <c r="T4593" i="4"/>
  <c r="T4589" i="4"/>
  <c r="T4585" i="4"/>
  <c r="T4581" i="4"/>
  <c r="T4577" i="4"/>
  <c r="T4573" i="4"/>
  <c r="T4569" i="4"/>
  <c r="T4565" i="4"/>
  <c r="T4561" i="4"/>
  <c r="T4557" i="4"/>
  <c r="T4553" i="4"/>
  <c r="T4549" i="4"/>
  <c r="T4545" i="4"/>
  <c r="T4541" i="4"/>
  <c r="T4537" i="4"/>
  <c r="T4533" i="4"/>
  <c r="T4529" i="4"/>
  <c r="T4525" i="4"/>
  <c r="T4521" i="4"/>
  <c r="T4517" i="4"/>
  <c r="T4513" i="4"/>
  <c r="T4509" i="4"/>
  <c r="T4505" i="4"/>
  <c r="T4501" i="4"/>
  <c r="T4497" i="4"/>
  <c r="T4493" i="4"/>
  <c r="T4489" i="4"/>
  <c r="T4485" i="4"/>
  <c r="T4481" i="4"/>
  <c r="T4477" i="4"/>
  <c r="T4473" i="4"/>
  <c r="T4469" i="4"/>
  <c r="T4465" i="4"/>
  <c r="T4461" i="4"/>
  <c r="T4457" i="4"/>
  <c r="T4453" i="4"/>
  <c r="T4449" i="4"/>
  <c r="T4445" i="4"/>
  <c r="T4441" i="4"/>
  <c r="T4437" i="4"/>
  <c r="T4433" i="4"/>
  <c r="T4429" i="4"/>
  <c r="T4425" i="4"/>
  <c r="T4421" i="4"/>
  <c r="T4417" i="4"/>
  <c r="T4413" i="4"/>
  <c r="T4409" i="4"/>
  <c r="T4405" i="4"/>
  <c r="T4401" i="4"/>
  <c r="T4397" i="4"/>
  <c r="T4393" i="4"/>
  <c r="T4389" i="4"/>
  <c r="T4385" i="4"/>
  <c r="T4381" i="4"/>
  <c r="T4377" i="4"/>
  <c r="T4373" i="4"/>
  <c r="T4369" i="4"/>
  <c r="T4365" i="4"/>
  <c r="T4361" i="4"/>
  <c r="T4357" i="4"/>
  <c r="T4353" i="4"/>
  <c r="T4349" i="4"/>
  <c r="T4345" i="4"/>
  <c r="T4341" i="4"/>
  <c r="T4337" i="4"/>
  <c r="T4333" i="4"/>
  <c r="T4329" i="4"/>
  <c r="T4325" i="4"/>
  <c r="T4321" i="4"/>
  <c r="T4317" i="4"/>
  <c r="T4313" i="4"/>
  <c r="T4309" i="4"/>
  <c r="T4305" i="4"/>
  <c r="T4301" i="4"/>
  <c r="T4297" i="4"/>
  <c r="T4293" i="4"/>
  <c r="T2988" i="4"/>
  <c r="T2867" i="4"/>
  <c r="T2223" i="4"/>
  <c r="T2191" i="4"/>
  <c r="T2159" i="4"/>
  <c r="T2127" i="4"/>
  <c r="T2095" i="4"/>
  <c r="T2063" i="4"/>
  <c r="T2031" i="4"/>
  <c r="T4999" i="4"/>
  <c r="T4969" i="4"/>
  <c r="T4953" i="4"/>
  <c r="T4937" i="4"/>
  <c r="T4921" i="4"/>
  <c r="T4905" i="4"/>
  <c r="T4889" i="4"/>
  <c r="T4873" i="4"/>
  <c r="T4857" i="4"/>
  <c r="T4841" i="4"/>
  <c r="T4825" i="4"/>
  <c r="T4809" i="4"/>
  <c r="T4796" i="4"/>
  <c r="T4788" i="4"/>
  <c r="T4780" i="4"/>
  <c r="T4772" i="4"/>
  <c r="T4764" i="4"/>
  <c r="T4756" i="4"/>
  <c r="T4748" i="4"/>
  <c r="T4740" i="4"/>
  <c r="T4732" i="4"/>
  <c r="T4724" i="4"/>
  <c r="T4716" i="4"/>
  <c r="T4708" i="4"/>
  <c r="T4700" i="4"/>
  <c r="T4692" i="4"/>
  <c r="T4684" i="4"/>
  <c r="T4676" i="4"/>
  <c r="T4668" i="4"/>
  <c r="T4660" i="4"/>
  <c r="T4652" i="4"/>
  <c r="T4644" i="4"/>
  <c r="T4636" i="4"/>
  <c r="T4628" i="4"/>
  <c r="T4620" i="4"/>
  <c r="T4612" i="4"/>
  <c r="T4604" i="4"/>
  <c r="T4596" i="4"/>
  <c r="T4588" i="4"/>
  <c r="T4580" i="4"/>
  <c r="T4572" i="4"/>
  <c r="T4564" i="4"/>
  <c r="T4556" i="4"/>
  <c r="T4548" i="4"/>
  <c r="T4540" i="4"/>
  <c r="T4532" i="4"/>
  <c r="T4524" i="4"/>
  <c r="T4516" i="4"/>
  <c r="T4508" i="4"/>
  <c r="T4500" i="4"/>
  <c r="T4492" i="4"/>
  <c r="T4484" i="4"/>
  <c r="T4476" i="4"/>
  <c r="T4468" i="4"/>
  <c r="T4460" i="4"/>
  <c r="T4452" i="4"/>
  <c r="T4444" i="4"/>
  <c r="T4436" i="4"/>
  <c r="T4428" i="4"/>
  <c r="T4420" i="4"/>
  <c r="T4412" i="4"/>
  <c r="T4404" i="4"/>
  <c r="T4396" i="4"/>
  <c r="T4388" i="4"/>
  <c r="T4380" i="4"/>
  <c r="T4372" i="4"/>
  <c r="T4364" i="4"/>
  <c r="T4356" i="4"/>
  <c r="T4348" i="4"/>
  <c r="T4340" i="4"/>
  <c r="T4332" i="4"/>
  <c r="T4324" i="4"/>
  <c r="T4316" i="4"/>
  <c r="T4308" i="4"/>
  <c r="T4300" i="4"/>
  <c r="T4292" i="4"/>
  <c r="T4287" i="4"/>
  <c r="T4283" i="4"/>
  <c r="T4279" i="4"/>
  <c r="T4275" i="4"/>
  <c r="T4271" i="4"/>
  <c r="T4267" i="4"/>
  <c r="T4263" i="4"/>
  <c r="T4259" i="4"/>
  <c r="T4255" i="4"/>
  <c r="T4251" i="4"/>
  <c r="T4247" i="4"/>
  <c r="T4243" i="4"/>
  <c r="T4239" i="4"/>
  <c r="T4235" i="4"/>
  <c r="T4231" i="4"/>
  <c r="T4227" i="4"/>
  <c r="T4223" i="4"/>
  <c r="T4219" i="4"/>
  <c r="T4215" i="4"/>
  <c r="T4211" i="4"/>
  <c r="T4207" i="4"/>
  <c r="T4203" i="4"/>
  <c r="T4199" i="4"/>
  <c r="T4195" i="4"/>
  <c r="T4191" i="4"/>
  <c r="T4187" i="4"/>
  <c r="T4183" i="4"/>
  <c r="T4179" i="4"/>
  <c r="T4175" i="4"/>
  <c r="T4171" i="4"/>
  <c r="T4167" i="4"/>
  <c r="T4163" i="4"/>
  <c r="T4159" i="4"/>
  <c r="T4155" i="4"/>
  <c r="T4151" i="4"/>
  <c r="T4147" i="4"/>
  <c r="T4143" i="4"/>
  <c r="T4139" i="4"/>
  <c r="T4135" i="4"/>
  <c r="T4131" i="4"/>
  <c r="T4127" i="4"/>
  <c r="T4123" i="4"/>
  <c r="T4119" i="4"/>
  <c r="T4115" i="4"/>
  <c r="T4111" i="4"/>
  <c r="T4107" i="4"/>
  <c r="T4103" i="4"/>
  <c r="T4099" i="4"/>
  <c r="T4095" i="4"/>
  <c r="T4091" i="4"/>
  <c r="T4087" i="4"/>
  <c r="T4083" i="4"/>
  <c r="T4079" i="4"/>
  <c r="T4075" i="4"/>
  <c r="T4071" i="4"/>
  <c r="T4067" i="4"/>
  <c r="T4063" i="4"/>
  <c r="T4059" i="4"/>
  <c r="T4055" i="4"/>
  <c r="T4051" i="4"/>
  <c r="T4047" i="4"/>
  <c r="T4043" i="4"/>
  <c r="T4039" i="4"/>
  <c r="T4035" i="4"/>
  <c r="T4031" i="4"/>
  <c r="T4027" i="4"/>
  <c r="T4023" i="4"/>
  <c r="T4019" i="4"/>
  <c r="T4015" i="4"/>
  <c r="T4011" i="4"/>
  <c r="T4007" i="4"/>
  <c r="T4003" i="4"/>
  <c r="T3999" i="4"/>
  <c r="T3995" i="4"/>
  <c r="T3991" i="4"/>
  <c r="T3987" i="4"/>
  <c r="T3983" i="4"/>
  <c r="T3979" i="4"/>
  <c r="T3975" i="4"/>
  <c r="T3971" i="4"/>
  <c r="T3967" i="4"/>
  <c r="T3963" i="4"/>
  <c r="T3959" i="4"/>
  <c r="T3955" i="4"/>
  <c r="T3951" i="4"/>
  <c r="T1044" i="4"/>
  <c r="T2924" i="4"/>
  <c r="T2239" i="4"/>
  <c r="T2207" i="4"/>
  <c r="T2175" i="4"/>
  <c r="T2143" i="4"/>
  <c r="T2111" i="4"/>
  <c r="T2079" i="4"/>
  <c r="T2047" i="4"/>
  <c r="T2015" i="4"/>
  <c r="T4983" i="4"/>
  <c r="T4961" i="4"/>
  <c r="T4945" i="4"/>
  <c r="T4929" i="4"/>
  <c r="T4913" i="4"/>
  <c r="T4897" i="4"/>
  <c r="T4881" i="4"/>
  <c r="T4865" i="4"/>
  <c r="T4849" i="4"/>
  <c r="T4833" i="4"/>
  <c r="T4817" i="4"/>
  <c r="T4801" i="4"/>
  <c r="T4792" i="4"/>
  <c r="T4784" i="4"/>
  <c r="T4776" i="4"/>
  <c r="T4768" i="4"/>
  <c r="T4760" i="4"/>
  <c r="T4752" i="4"/>
  <c r="T4744" i="4"/>
  <c r="T4736" i="4"/>
  <c r="T4728" i="4"/>
  <c r="T4720" i="4"/>
  <c r="T4712" i="4"/>
  <c r="T4704" i="4"/>
  <c r="T4696" i="4"/>
  <c r="T4688" i="4"/>
  <c r="T4680" i="4"/>
  <c r="T4672" i="4"/>
  <c r="T4664" i="4"/>
  <c r="T4656" i="4"/>
  <c r="T4648" i="4"/>
  <c r="T4640" i="4"/>
  <c r="T4632" i="4"/>
  <c r="T4624" i="4"/>
  <c r="T4616" i="4"/>
  <c r="T4608" i="4"/>
  <c r="T4600" i="4"/>
  <c r="T4592" i="4"/>
  <c r="T4584" i="4"/>
  <c r="T4576" i="4"/>
  <c r="T4568" i="4"/>
  <c r="T4560" i="4"/>
  <c r="T4552" i="4"/>
  <c r="T4544" i="4"/>
  <c r="T4536" i="4"/>
  <c r="T4528" i="4"/>
  <c r="T4520" i="4"/>
  <c r="T4512" i="4"/>
  <c r="T4504" i="4"/>
  <c r="T4496" i="4"/>
  <c r="T4488" i="4"/>
  <c r="T4480" i="4"/>
  <c r="T4472" i="4"/>
  <c r="T4464" i="4"/>
  <c r="T4456" i="4"/>
  <c r="T4448" i="4"/>
  <c r="T4440" i="4"/>
  <c r="T4432" i="4"/>
  <c r="T4424" i="4"/>
  <c r="T4416" i="4"/>
  <c r="T4408" i="4"/>
  <c r="T4400" i="4"/>
  <c r="T4392" i="4"/>
  <c r="T4384" i="4"/>
  <c r="T4376" i="4"/>
  <c r="T4368" i="4"/>
  <c r="T4360" i="4"/>
  <c r="T4352" i="4"/>
  <c r="T4344" i="4"/>
  <c r="T4336" i="4"/>
  <c r="T4328" i="4"/>
  <c r="T4320" i="4"/>
  <c r="T4312" i="4"/>
  <c r="T4304" i="4"/>
  <c r="T4296" i="4"/>
  <c r="T4289" i="4"/>
  <c r="T4285" i="4"/>
  <c r="T4281" i="4"/>
  <c r="T4277" i="4"/>
  <c r="T4273" i="4"/>
  <c r="T4269" i="4"/>
  <c r="T4265" i="4"/>
  <c r="T4261" i="4"/>
  <c r="T4257" i="4"/>
  <c r="T4253" i="4"/>
  <c r="T4249" i="4"/>
  <c r="T4245" i="4"/>
  <c r="T4241" i="4"/>
  <c r="T4237" i="4"/>
  <c r="T4233" i="4"/>
  <c r="T4229" i="4"/>
  <c r="T4225" i="4"/>
  <c r="T4221" i="4"/>
  <c r="T4217" i="4"/>
  <c r="T4213" i="4"/>
  <c r="T4209" i="4"/>
  <c r="T4205" i="4"/>
  <c r="T4201" i="4"/>
  <c r="T4197" i="4"/>
  <c r="T4193" i="4"/>
  <c r="T4189" i="4"/>
  <c r="T4185" i="4"/>
  <c r="T4181" i="4"/>
  <c r="T4177" i="4"/>
  <c r="T4173" i="4"/>
  <c r="T4169" i="4"/>
  <c r="T4165" i="4"/>
  <c r="T4161" i="4"/>
  <c r="T4157" i="4"/>
  <c r="T4153" i="4"/>
  <c r="T4149" i="4"/>
  <c r="T4145" i="4"/>
  <c r="T4141" i="4"/>
  <c r="T4137" i="4"/>
  <c r="T4133" i="4"/>
  <c r="T4129" i="4"/>
  <c r="T4125" i="4"/>
  <c r="T4121" i="4"/>
  <c r="T4117" i="4"/>
  <c r="T4113" i="4"/>
  <c r="T4109" i="4"/>
  <c r="T4105" i="4"/>
  <c r="T4101" i="4"/>
  <c r="T4097" i="4"/>
  <c r="T4093" i="4"/>
  <c r="T4089" i="4"/>
  <c r="T4085" i="4"/>
  <c r="T4081" i="4"/>
  <c r="T4077" i="4"/>
  <c r="T4073" i="4"/>
  <c r="T4069" i="4"/>
  <c r="T4065" i="4"/>
  <c r="T4061" i="4"/>
  <c r="T4057" i="4"/>
  <c r="T4053" i="4"/>
  <c r="T4049" i="4"/>
  <c r="T4045" i="4"/>
  <c r="T4041" i="4"/>
  <c r="T4037" i="4"/>
  <c r="T4033" i="4"/>
  <c r="T4029" i="4"/>
  <c r="T4025" i="4"/>
  <c r="T4021" i="4"/>
  <c r="T4017" i="4"/>
  <c r="T4013" i="4"/>
  <c r="T4009" i="4"/>
  <c r="T4005" i="4"/>
  <c r="T4001" i="4"/>
  <c r="T3997" i="4"/>
  <c r="T3993" i="4"/>
  <c r="T3989" i="4"/>
  <c r="T3985" i="4"/>
  <c r="T3981" i="4"/>
  <c r="T3977" i="4"/>
  <c r="T3973" i="4"/>
  <c r="T3969" i="4"/>
  <c r="T3965" i="4"/>
  <c r="T3961" i="4"/>
  <c r="T3957" i="4"/>
  <c r="T3953" i="4"/>
  <c r="T3949" i="4"/>
  <c r="T3106" i="4"/>
  <c r="T3110" i="4"/>
  <c r="T3114" i="4"/>
  <c r="T3118" i="4"/>
  <c r="T3122" i="4"/>
  <c r="T3126" i="4"/>
  <c r="T3130" i="4"/>
  <c r="T3134" i="4"/>
  <c r="T3138" i="4"/>
  <c r="T3142" i="4"/>
  <c r="T3146" i="4"/>
  <c r="T3150" i="4"/>
  <c r="T3154" i="4"/>
  <c r="T3158" i="4"/>
  <c r="T3162" i="4"/>
  <c r="T3166" i="4"/>
  <c r="T3170" i="4"/>
  <c r="T3174" i="4"/>
  <c r="T3178" i="4"/>
  <c r="T3182" i="4"/>
  <c r="T3186" i="4"/>
  <c r="T3190" i="4"/>
  <c r="T3194" i="4"/>
  <c r="T3198" i="4"/>
  <c r="T3202" i="4"/>
  <c r="T3206" i="4"/>
  <c r="T3210" i="4"/>
  <c r="T3214" i="4"/>
  <c r="T3218" i="4"/>
  <c r="T3222" i="4"/>
  <c r="T3226" i="4"/>
  <c r="T3230" i="4"/>
  <c r="T3234" i="4"/>
  <c r="T3238" i="4"/>
  <c r="T3242" i="4"/>
  <c r="T3246" i="4"/>
  <c r="T3250" i="4"/>
  <c r="T3254" i="4"/>
  <c r="T3258" i="4"/>
  <c r="T3262" i="4"/>
  <c r="T3266" i="4"/>
  <c r="T3270" i="4"/>
  <c r="T3274" i="4"/>
  <c r="T3278" i="4"/>
  <c r="T3282" i="4"/>
  <c r="T3286" i="4"/>
  <c r="T3290" i="4"/>
  <c r="T3294" i="4"/>
  <c r="T3298" i="4"/>
  <c r="T3302" i="4"/>
  <c r="T3306" i="4"/>
  <c r="T3310" i="4"/>
  <c r="T3314" i="4"/>
  <c r="T3318" i="4"/>
  <c r="T3322" i="4"/>
  <c r="T3326" i="4"/>
  <c r="T3330" i="4"/>
  <c r="T3334" i="4"/>
  <c r="T3338" i="4"/>
  <c r="T3342" i="4"/>
  <c r="T3346" i="4"/>
  <c r="T3350" i="4"/>
  <c r="T3354" i="4"/>
  <c r="T3358" i="4"/>
  <c r="T3362" i="4"/>
  <c r="T3366" i="4"/>
  <c r="T3370" i="4"/>
  <c r="T3374" i="4"/>
  <c r="T3378" i="4"/>
  <c r="T3382" i="4"/>
  <c r="T3386" i="4"/>
  <c r="T3390" i="4"/>
  <c r="T3394" i="4"/>
  <c r="T3398" i="4"/>
  <c r="T3402" i="4"/>
  <c r="T3406" i="4"/>
  <c r="T3410" i="4"/>
  <c r="T3414" i="4"/>
  <c r="T3418" i="4"/>
  <c r="T3422" i="4"/>
  <c r="T3426" i="4"/>
  <c r="T3430" i="4"/>
  <c r="T3434" i="4"/>
  <c r="T3438" i="4"/>
  <c r="T3442" i="4"/>
  <c r="T3446" i="4"/>
  <c r="T3450" i="4"/>
  <c r="T3454" i="4"/>
  <c r="T3458" i="4"/>
  <c r="T3462" i="4"/>
  <c r="T3466" i="4"/>
  <c r="T3470" i="4"/>
  <c r="T3474" i="4"/>
  <c r="T3478" i="4"/>
  <c r="T3482" i="4"/>
  <c r="T3486" i="4"/>
  <c r="T3490" i="4"/>
  <c r="T3494" i="4"/>
  <c r="T3498" i="4"/>
  <c r="T3502" i="4"/>
  <c r="T3506" i="4"/>
  <c r="T3510" i="4"/>
  <c r="T3514" i="4"/>
  <c r="T3518" i="4"/>
  <c r="T3522" i="4"/>
  <c r="T3526" i="4"/>
  <c r="T3530" i="4"/>
  <c r="T3534" i="4"/>
  <c r="T3538" i="4"/>
  <c r="T3542" i="4"/>
  <c r="T3546" i="4"/>
  <c r="T3550" i="4"/>
  <c r="T3554" i="4"/>
  <c r="T3558" i="4"/>
  <c r="T3562" i="4"/>
  <c r="T3566" i="4"/>
  <c r="T3570" i="4"/>
  <c r="T3574" i="4"/>
  <c r="T3578" i="4"/>
  <c r="T3582" i="4"/>
  <c r="T3586" i="4"/>
  <c r="T3590" i="4"/>
  <c r="T3594" i="4"/>
  <c r="T3598" i="4"/>
  <c r="T3602" i="4"/>
  <c r="T3606" i="4"/>
  <c r="T3610" i="4"/>
  <c r="T3614" i="4"/>
  <c r="T3618" i="4"/>
  <c r="T3622" i="4"/>
  <c r="T3626" i="4"/>
  <c r="T3630" i="4"/>
  <c r="T3634" i="4"/>
  <c r="T3638" i="4"/>
  <c r="T3642" i="4"/>
  <c r="T3646" i="4"/>
  <c r="T3650" i="4"/>
  <c r="T3654" i="4"/>
  <c r="T3658" i="4"/>
  <c r="T3662" i="4"/>
  <c r="T3666" i="4"/>
  <c r="T3670" i="4"/>
  <c r="T3674" i="4"/>
  <c r="T3678" i="4"/>
  <c r="T3682" i="4"/>
  <c r="T3686" i="4"/>
  <c r="T3690" i="4"/>
  <c r="T3694" i="4"/>
  <c r="T3698" i="4"/>
  <c r="T3702" i="4"/>
  <c r="T3706" i="4"/>
  <c r="T3710" i="4"/>
  <c r="T3714" i="4"/>
  <c r="T3718" i="4"/>
  <c r="T3722" i="4"/>
  <c r="T3726" i="4"/>
  <c r="T3730" i="4"/>
  <c r="T3734" i="4"/>
  <c r="T3738" i="4"/>
  <c r="T3742" i="4"/>
  <c r="T3746" i="4"/>
  <c r="T3750" i="4"/>
  <c r="T3754" i="4"/>
  <c r="T3758" i="4"/>
  <c r="T3762" i="4"/>
  <c r="T3766" i="4"/>
  <c r="T3770" i="4"/>
  <c r="T3774" i="4"/>
  <c r="T3778" i="4"/>
  <c r="T3782" i="4"/>
  <c r="T3786" i="4"/>
  <c r="T3790" i="4"/>
  <c r="T3794" i="4"/>
  <c r="T3798" i="4"/>
  <c r="T3802" i="4"/>
  <c r="T3806" i="4"/>
  <c r="T3810" i="4"/>
  <c r="T3814" i="4"/>
  <c r="T3818" i="4"/>
  <c r="T3822" i="4"/>
  <c r="T3826" i="4"/>
  <c r="T3830" i="4"/>
  <c r="T3834" i="4"/>
  <c r="T3838" i="4"/>
  <c r="T3842" i="4"/>
  <c r="T3846" i="4"/>
  <c r="T3850" i="4"/>
  <c r="T3854" i="4"/>
  <c r="T3858" i="4"/>
  <c r="T3862" i="4"/>
  <c r="T3866" i="4"/>
  <c r="T3870" i="4"/>
  <c r="T3874" i="4"/>
  <c r="T3878" i="4"/>
  <c r="T3882" i="4"/>
  <c r="T3886" i="4"/>
  <c r="T3890" i="4"/>
  <c r="T3894" i="4"/>
  <c r="T3898" i="4"/>
  <c r="T3902" i="4"/>
  <c r="T3906" i="4"/>
  <c r="T3910" i="4"/>
  <c r="T3914" i="4"/>
  <c r="T3918" i="4"/>
  <c r="T3922" i="4"/>
  <c r="T3926" i="4"/>
  <c r="T3930" i="4"/>
  <c r="T3934" i="4"/>
  <c r="T3938" i="4"/>
  <c r="T3942" i="4"/>
  <c r="T3946" i="4"/>
  <c r="T3952" i="4"/>
  <c r="T3960" i="4"/>
  <c r="T3968" i="4"/>
  <c r="T3976" i="4"/>
  <c r="T3984" i="4"/>
  <c r="T3992" i="4"/>
  <c r="T4000" i="4"/>
  <c r="T4008" i="4"/>
  <c r="T4016" i="4"/>
  <c r="T4024" i="4"/>
  <c r="T4032" i="4"/>
  <c r="T4040" i="4"/>
  <c r="T4048" i="4"/>
  <c r="T4056" i="4"/>
  <c r="T4064" i="4"/>
  <c r="T4072" i="4"/>
  <c r="T4080" i="4"/>
  <c r="T4088" i="4"/>
  <c r="T4096" i="4"/>
  <c r="T4104" i="4"/>
  <c r="T4112" i="4"/>
  <c r="T4120" i="4"/>
  <c r="T4128" i="4"/>
  <c r="T4136" i="4"/>
  <c r="T4144" i="4"/>
  <c r="T4152" i="4"/>
  <c r="T4160" i="4"/>
  <c r="T4168" i="4"/>
  <c r="T4176" i="4"/>
  <c r="T4184" i="4"/>
  <c r="T4192" i="4"/>
  <c r="T4200" i="4"/>
  <c r="T4208" i="4"/>
  <c r="T4216" i="4"/>
  <c r="T4224" i="4"/>
  <c r="T4232" i="4"/>
  <c r="T4240" i="4"/>
  <c r="T4248" i="4"/>
  <c r="T4256" i="4"/>
  <c r="T4264" i="4"/>
  <c r="T4272" i="4"/>
  <c r="T4280" i="4"/>
  <c r="T4288" i="4"/>
  <c r="T4302" i="4"/>
  <c r="T4318" i="4"/>
  <c r="T4334" i="4"/>
  <c r="T4350" i="4"/>
  <c r="T4366" i="4"/>
  <c r="T4382" i="4"/>
  <c r="T4398" i="4"/>
  <c r="T4414" i="4"/>
  <c r="T4430" i="4"/>
  <c r="T4446" i="4"/>
  <c r="T4462" i="4"/>
  <c r="T4478" i="4"/>
  <c r="T4494" i="4"/>
  <c r="T4510" i="4"/>
  <c r="T4526" i="4"/>
  <c r="T4542" i="4"/>
  <c r="T4558" i="4"/>
  <c r="T4574" i="4"/>
  <c r="T4590" i="4"/>
  <c r="T4606" i="4"/>
  <c r="T4622" i="4"/>
  <c r="T4638" i="4"/>
  <c r="T4654" i="4"/>
  <c r="T4670" i="4"/>
  <c r="T4686" i="4"/>
  <c r="T4702" i="4"/>
  <c r="T4718" i="4"/>
  <c r="T4734" i="4"/>
  <c r="T4750" i="4"/>
  <c r="T4766" i="4"/>
  <c r="T4782" i="4"/>
  <c r="T4798" i="4"/>
  <c r="T4829" i="4"/>
  <c r="T4861" i="4"/>
  <c r="T4893" i="4"/>
  <c r="T4925" i="4"/>
  <c r="T4957" i="4"/>
  <c r="T2007" i="4"/>
  <c r="T2071" i="4"/>
  <c r="T2135" i="4"/>
  <c r="T2199" i="4"/>
  <c r="T2892" i="4"/>
  <c r="T1060" i="4"/>
  <c r="T1098" i="4"/>
  <c r="T1170" i="4"/>
  <c r="T2352" i="4"/>
  <c r="T1114" i="4"/>
  <c r="T1202" i="4"/>
  <c r="T2608" i="4"/>
  <c r="T1016" i="4"/>
  <c r="T1032" i="4"/>
  <c r="T1048" i="4"/>
  <c r="T1064" i="4"/>
  <c r="T1080" i="4"/>
  <c r="T1106" i="4"/>
  <c r="T1138" i="4"/>
  <c r="T1186" i="4"/>
  <c r="T1250" i="4"/>
  <c r="T2416" i="4"/>
  <c r="T3039" i="4"/>
  <c r="T1973" i="4"/>
  <c r="T1995" i="4"/>
  <c r="T1476" i="4"/>
  <c r="T1854" i="4"/>
  <c r="T1457" i="4"/>
  <c r="T1370" i="4"/>
  <c r="T1315" i="4"/>
  <c r="T1642" i="4"/>
  <c r="T1578" i="4"/>
  <c r="T2788" i="4"/>
  <c r="T2724" i="4"/>
  <c r="T2687" i="4"/>
  <c r="T2668" i="4"/>
  <c r="T2652" i="4"/>
  <c r="T2636" i="4"/>
  <c r="T2620" i="4"/>
  <c r="T2604" i="4"/>
  <c r="T2588" i="4"/>
  <c r="T2572" i="4"/>
  <c r="T2556" i="4"/>
  <c r="T2540" i="4"/>
  <c r="T2524" i="4"/>
  <c r="T2508" i="4"/>
  <c r="T2492" i="4"/>
  <c r="T2476" i="4"/>
  <c r="T2460" i="4"/>
  <c r="T2444" i="4"/>
  <c r="T2428" i="4"/>
  <c r="T2412" i="4"/>
  <c r="T2396" i="4"/>
  <c r="T2380" i="4"/>
  <c r="T2364" i="4"/>
  <c r="T2348" i="4"/>
  <c r="T1840" i="4"/>
  <c r="T1824" i="4"/>
  <c r="T2326" i="4"/>
  <c r="T2310" i="4"/>
  <c r="T2294" i="4"/>
  <c r="T2278" i="4"/>
  <c r="T2262" i="4"/>
  <c r="T1272" i="4"/>
  <c r="T1264" i="4"/>
  <c r="T1257" i="4"/>
  <c r="T1253" i="4"/>
  <c r="T1249" i="4"/>
  <c r="T1245" i="4"/>
  <c r="T1241" i="4"/>
  <c r="T1237" i="4"/>
  <c r="T1233" i="4"/>
  <c r="T1229" i="4"/>
  <c r="T1225" i="4"/>
  <c r="T1221" i="4"/>
  <c r="T1217" i="4"/>
  <c r="T1213" i="4"/>
  <c r="T1209" i="4"/>
  <c r="T1205" i="4"/>
  <c r="T1201" i="4"/>
  <c r="T1197" i="4"/>
  <c r="T1193" i="4"/>
  <c r="T1189" i="4"/>
  <c r="T1185" i="4"/>
  <c r="T1181" i="4"/>
  <c r="T1177" i="4"/>
  <c r="T1173" i="4"/>
  <c r="T1169" i="4"/>
  <c r="T1165" i="4"/>
  <c r="T1161" i="4"/>
  <c r="T1157" i="4"/>
  <c r="T1153" i="4"/>
  <c r="T1149" i="4"/>
  <c r="T1145" i="4"/>
  <c r="T1141" i="4"/>
  <c r="T1137" i="4"/>
  <c r="T1133" i="4"/>
  <c r="T1129" i="4"/>
  <c r="T1125" i="4"/>
  <c r="T1121" i="4"/>
  <c r="T1117" i="4"/>
  <c r="T1113" i="4"/>
  <c r="T1109" i="4"/>
  <c r="T1105" i="4"/>
  <c r="T1101" i="4"/>
  <c r="T1097" i="4"/>
  <c r="T1093" i="4"/>
  <c r="T1089" i="4"/>
  <c r="T3086" i="4"/>
  <c r="T3082" i="4"/>
  <c r="T1414" i="4"/>
  <c r="T1520" i="4"/>
  <c r="T1435" i="4"/>
  <c r="T1311" i="4"/>
  <c r="T1296" i="4"/>
  <c r="T1626" i="4"/>
  <c r="T2836" i="4"/>
  <c r="T2772" i="4"/>
  <c r="T2708" i="4"/>
  <c r="T2681" i="4"/>
  <c r="T2664" i="4"/>
  <c r="T2648" i="4"/>
  <c r="T2632" i="4"/>
  <c r="T2616" i="4"/>
  <c r="T2600" i="4"/>
  <c r="T2584" i="4"/>
  <c r="T2568" i="4"/>
  <c r="T2552" i="4"/>
  <c r="T2536" i="4"/>
  <c r="T2520" i="4"/>
  <c r="T2504" i="4"/>
  <c r="T2488" i="4"/>
  <c r="T2472" i="4"/>
  <c r="T2456" i="4"/>
  <c r="T2440" i="4"/>
  <c r="T2424" i="4"/>
  <c r="T2408" i="4"/>
  <c r="T2392" i="4"/>
  <c r="T2376" i="4"/>
  <c r="T2360" i="4"/>
  <c r="T2344" i="4"/>
  <c r="T1836" i="4"/>
  <c r="T1820" i="4"/>
  <c r="T2322" i="4"/>
  <c r="T2306" i="4"/>
  <c r="T2290" i="4"/>
  <c r="T2274" i="4"/>
  <c r="T2258" i="4"/>
  <c r="T1270" i="4"/>
  <c r="T1262" i="4"/>
  <c r="T1256" i="4"/>
  <c r="T1252" i="4"/>
  <c r="T1248" i="4"/>
  <c r="T1244" i="4"/>
  <c r="T1240" i="4"/>
  <c r="T1236" i="4"/>
  <c r="T1232" i="4"/>
  <c r="T1228" i="4"/>
  <c r="T1224" i="4"/>
  <c r="T1220" i="4"/>
  <c r="T1216" i="4"/>
  <c r="T1212" i="4"/>
  <c r="T1208" i="4"/>
  <c r="T1204" i="4"/>
  <c r="T1200" i="4"/>
  <c r="T1196" i="4"/>
  <c r="T1192" i="4"/>
  <c r="T1188" i="4"/>
  <c r="T1184" i="4"/>
  <c r="T1180" i="4"/>
  <c r="T1176" i="4"/>
  <c r="T1172" i="4"/>
  <c r="T1168" i="4"/>
  <c r="T1164" i="4"/>
  <c r="T1160" i="4"/>
  <c r="T1156" i="4"/>
  <c r="T1152" i="4"/>
  <c r="T1148" i="4"/>
  <c r="T1144" i="4"/>
  <c r="T1140" i="4"/>
  <c r="T1136" i="4"/>
  <c r="T1132" i="4"/>
  <c r="T1128" i="4"/>
  <c r="T1124" i="4"/>
  <c r="T1120" i="4"/>
  <c r="T1116" i="4"/>
  <c r="T1112" i="4"/>
  <c r="T1108" i="4"/>
  <c r="T1104" i="4"/>
  <c r="T1100" i="4"/>
  <c r="T1096" i="4"/>
  <c r="T1092" i="4"/>
  <c r="T1088" i="4"/>
  <c r="T1942" i="4"/>
  <c r="T3028" i="4"/>
  <c r="T1894" i="4"/>
  <c r="T1498" i="4"/>
  <c r="T1413" i="4"/>
  <c r="T1354" i="4"/>
  <c r="T2864" i="4"/>
  <c r="T1610" i="4"/>
  <c r="T2820" i="4"/>
  <c r="T2756" i="4"/>
  <c r="T2697" i="4"/>
  <c r="T2676" i="4"/>
  <c r="T2660" i="4"/>
  <c r="T2644" i="4"/>
  <c r="T2628" i="4"/>
  <c r="T2612" i="4"/>
  <c r="T2596" i="4"/>
  <c r="T2580" i="4"/>
  <c r="T2564" i="4"/>
  <c r="T2548" i="4"/>
  <c r="T2532" i="4"/>
  <c r="T2516" i="4"/>
  <c r="T2500" i="4"/>
  <c r="T2484" i="4"/>
  <c r="T2468" i="4"/>
  <c r="T2452" i="4"/>
  <c r="T2436" i="4"/>
  <c r="T2420" i="4"/>
  <c r="T2404" i="4"/>
  <c r="T2388" i="4"/>
  <c r="T2372" i="4"/>
  <c r="T2356" i="4"/>
  <c r="T2340" i="4"/>
  <c r="T1832" i="4"/>
  <c r="T2334" i="4"/>
  <c r="T2318" i="4"/>
  <c r="T2302" i="4"/>
  <c r="T2286" i="4"/>
  <c r="T2270" i="4"/>
  <c r="T2254" i="4"/>
  <c r="T1268" i="4"/>
  <c r="T1260" i="4"/>
  <c r="T1255" i="4"/>
  <c r="T1251" i="4"/>
  <c r="T1247" i="4"/>
  <c r="T1243" i="4"/>
  <c r="T1239" i="4"/>
  <c r="T1235" i="4"/>
  <c r="T1231" i="4"/>
  <c r="T1227" i="4"/>
  <c r="T1223" i="4"/>
  <c r="T1219" i="4"/>
  <c r="T1215" i="4"/>
  <c r="T1211" i="4"/>
  <c r="T1207" i="4"/>
  <c r="T1203" i="4"/>
  <c r="T1199" i="4"/>
  <c r="T1195" i="4"/>
  <c r="T1191" i="4"/>
  <c r="T1187" i="4"/>
  <c r="T1183" i="4"/>
  <c r="T1179" i="4"/>
  <c r="T1175" i="4"/>
  <c r="T1171" i="4"/>
  <c r="T1167" i="4"/>
  <c r="T1163" i="4"/>
  <c r="T1159" i="4"/>
  <c r="T1155" i="4"/>
  <c r="T1710" i="4"/>
  <c r="T1392" i="4"/>
  <c r="T2804" i="4"/>
  <c r="T2656" i="4"/>
  <c r="T2592" i="4"/>
  <c r="T2528" i="4"/>
  <c r="T2464" i="4"/>
  <c r="T2400" i="4"/>
  <c r="T1844" i="4"/>
  <c r="T2298" i="4"/>
  <c r="T1266" i="4"/>
  <c r="T1246" i="4"/>
  <c r="T1230" i="4"/>
  <c r="T1214" i="4"/>
  <c r="T1198" i="4"/>
  <c r="T1182" i="4"/>
  <c r="T1166" i="4"/>
  <c r="T1151" i="4"/>
  <c r="T1143" i="4"/>
  <c r="T1135" i="4"/>
  <c r="T1127" i="4"/>
  <c r="T1119" i="4"/>
  <c r="T1111" i="4"/>
  <c r="T1103" i="4"/>
  <c r="T1095" i="4"/>
  <c r="T1087" i="4"/>
  <c r="T1083" i="4"/>
  <c r="T1079" i="4"/>
  <c r="T1075" i="4"/>
  <c r="T1071" i="4"/>
  <c r="T1067" i="4"/>
  <c r="T1063" i="4"/>
  <c r="T1059" i="4"/>
  <c r="T1055" i="4"/>
  <c r="T1051" i="4"/>
  <c r="T1047" i="4"/>
  <c r="T1043" i="4"/>
  <c r="T1039" i="4"/>
  <c r="T1035" i="4"/>
  <c r="T1031" i="4"/>
  <c r="T1027" i="4"/>
  <c r="T1023" i="4"/>
  <c r="T1019" i="4"/>
  <c r="T1015" i="4"/>
  <c r="T1011" i="4"/>
  <c r="T1570" i="4"/>
  <c r="T1566" i="4"/>
  <c r="T1562" i="4"/>
  <c r="T1558" i="4"/>
  <c r="T1554" i="4"/>
  <c r="T1550" i="4"/>
  <c r="T1546" i="4"/>
  <c r="T1542" i="4"/>
  <c r="T1538" i="4"/>
  <c r="T1534" i="4"/>
  <c r="T2991" i="4"/>
  <c r="T2987" i="4"/>
  <c r="T2983" i="4"/>
  <c r="T2979" i="4"/>
  <c r="T2975" i="4"/>
  <c r="T2971" i="4"/>
  <c r="T2967" i="4"/>
  <c r="T2963" i="4"/>
  <c r="T2959" i="4"/>
  <c r="T2955" i="4"/>
  <c r="T2951" i="4"/>
  <c r="T2947" i="4"/>
  <c r="T2943" i="4"/>
  <c r="T2939" i="4"/>
  <c r="T2935" i="4"/>
  <c r="T2931" i="4"/>
  <c r="T2927" i="4"/>
  <c r="T2923" i="4"/>
  <c r="T2919" i="4"/>
  <c r="T2915" i="4"/>
  <c r="T2911" i="4"/>
  <c r="T2907" i="4"/>
  <c r="T2903" i="4"/>
  <c r="T2899" i="4"/>
  <c r="T2895" i="4"/>
  <c r="T2891" i="4"/>
  <c r="T2887" i="4"/>
  <c r="T2883" i="4"/>
  <c r="T2879" i="4"/>
  <c r="T2875" i="4"/>
  <c r="T2871" i="4"/>
  <c r="T1851" i="4"/>
  <c r="T1334" i="4"/>
  <c r="T2740" i="4"/>
  <c r="T2640" i="4"/>
  <c r="T2576" i="4"/>
  <c r="T2512" i="4"/>
  <c r="T2448" i="4"/>
  <c r="T2384" i="4"/>
  <c r="T1828" i="4"/>
  <c r="T2282" i="4"/>
  <c r="T1258" i="4"/>
  <c r="T1242" i="4"/>
  <c r="T1226" i="4"/>
  <c r="T1210" i="4"/>
  <c r="T1194" i="4"/>
  <c r="T1178" i="4"/>
  <c r="T1162" i="4"/>
  <c r="T1150" i="4"/>
  <c r="T1142" i="4"/>
  <c r="T1134" i="4"/>
  <c r="T1126" i="4"/>
  <c r="T1118" i="4"/>
  <c r="T1110" i="4"/>
  <c r="T1102" i="4"/>
  <c r="T1094" i="4"/>
  <c r="T1086" i="4"/>
  <c r="T1082" i="4"/>
  <c r="T1078" i="4"/>
  <c r="T1074" i="4"/>
  <c r="T1070" i="4"/>
  <c r="T1066" i="4"/>
  <c r="T1062" i="4"/>
  <c r="T1058" i="4"/>
  <c r="T1054" i="4"/>
  <c r="T1050" i="4"/>
  <c r="T1046" i="4"/>
  <c r="T1042" i="4"/>
  <c r="T1038" i="4"/>
  <c r="T1034" i="4"/>
  <c r="T1030" i="4"/>
  <c r="T1026" i="4"/>
  <c r="T1022" i="4"/>
  <c r="T1018" i="4"/>
  <c r="T1014" i="4"/>
  <c r="T1573" i="4"/>
  <c r="T1569" i="4"/>
  <c r="T1565" i="4"/>
  <c r="T1561" i="4"/>
  <c r="T1557" i="4"/>
  <c r="T1553" i="4"/>
  <c r="T1549" i="4"/>
  <c r="T1545" i="4"/>
  <c r="T1541" i="4"/>
  <c r="T1537" i="4"/>
  <c r="T1533" i="4"/>
  <c r="T2990" i="4"/>
  <c r="T2986" i="4"/>
  <c r="T2982" i="4"/>
  <c r="T2978" i="4"/>
  <c r="T2974" i="4"/>
  <c r="T2970" i="4"/>
  <c r="T2966" i="4"/>
  <c r="T2962" i="4"/>
  <c r="T2958" i="4"/>
  <c r="T2954" i="4"/>
  <c r="T2950" i="4"/>
  <c r="T2946" i="4"/>
  <c r="T2942" i="4"/>
  <c r="T2938" i="4"/>
  <c r="T2934" i="4"/>
  <c r="T2930" i="4"/>
  <c r="T2926" i="4"/>
  <c r="T2922" i="4"/>
  <c r="T2918" i="4"/>
  <c r="T2914" i="4"/>
  <c r="T2910" i="4"/>
  <c r="T2906" i="4"/>
  <c r="T2902" i="4"/>
  <c r="T2898" i="4"/>
  <c r="T2894" i="4"/>
  <c r="T2890" i="4"/>
  <c r="T2886" i="4"/>
  <c r="T2882" i="4"/>
  <c r="T2878" i="4"/>
  <c r="T2874" i="4"/>
  <c r="T2870" i="4"/>
  <c r="T1874" i="4"/>
  <c r="T1658" i="4"/>
  <c r="T2692" i="4"/>
  <c r="T2624" i="4"/>
  <c r="T2560" i="4"/>
  <c r="T2496" i="4"/>
  <c r="T2432" i="4"/>
  <c r="T2368" i="4"/>
  <c r="T2330" i="4"/>
  <c r="T2266" i="4"/>
  <c r="T1254" i="4"/>
  <c r="T1238" i="4"/>
  <c r="T1222" i="4"/>
  <c r="T1206" i="4"/>
  <c r="T1190" i="4"/>
  <c r="T1174" i="4"/>
  <c r="T1158" i="4"/>
  <c r="T1147" i="4"/>
  <c r="T1139" i="4"/>
  <c r="T1131" i="4"/>
  <c r="T1123" i="4"/>
  <c r="T1115" i="4"/>
  <c r="T1107" i="4"/>
  <c r="T1099" i="4"/>
  <c r="T1091" i="4"/>
  <c r="T1085" i="4"/>
  <c r="T1081" i="4"/>
  <c r="T1077" i="4"/>
  <c r="T1073" i="4"/>
  <c r="T1069" i="4"/>
  <c r="T1065" i="4"/>
  <c r="T1061" i="4"/>
  <c r="T1057" i="4"/>
  <c r="T1053" i="4"/>
  <c r="T1049" i="4"/>
  <c r="T1045" i="4"/>
  <c r="T1041" i="4"/>
  <c r="T1037" i="4"/>
  <c r="T1033" i="4"/>
  <c r="T1029" i="4"/>
  <c r="T1025" i="4"/>
  <c r="T1021" i="4"/>
  <c r="T1017" i="4"/>
  <c r="T1013" i="4"/>
  <c r="T1572" i="4"/>
  <c r="T1568" i="4"/>
  <c r="T1564" i="4"/>
  <c r="T1560" i="4"/>
  <c r="T1556" i="4"/>
  <c r="T1552" i="4"/>
  <c r="T1548" i="4"/>
  <c r="T1544" i="4"/>
  <c r="T1540" i="4"/>
  <c r="T1536" i="4"/>
  <c r="T2993" i="4"/>
  <c r="T2989" i="4"/>
  <c r="T2985" i="4"/>
  <c r="T2981" i="4"/>
  <c r="T2977" i="4"/>
  <c r="T2973" i="4"/>
  <c r="T2969" i="4"/>
  <c r="T2965" i="4"/>
  <c r="T2961" i="4"/>
  <c r="T2957" i="4"/>
  <c r="T2953" i="4"/>
  <c r="T2949" i="4"/>
  <c r="T2945" i="4"/>
  <c r="T2941" i="4"/>
  <c r="T2937" i="4"/>
  <c r="T2933" i="4"/>
  <c r="T2929" i="4"/>
  <c r="T2925" i="4"/>
  <c r="T2921" i="4"/>
  <c r="T2917" i="4"/>
  <c r="T2913" i="4"/>
  <c r="T2909" i="4"/>
  <c r="T2905" i="4"/>
  <c r="T2901" i="4"/>
  <c r="T2897" i="4"/>
  <c r="T2893" i="4"/>
  <c r="T2889" i="4"/>
  <c r="T2885" i="4"/>
  <c r="T2881" i="4"/>
  <c r="T2877" i="4"/>
  <c r="T2873" i="4"/>
  <c r="T2480" i="4"/>
  <c r="T1594" i="4"/>
  <c r="T1024" i="4"/>
  <c r="T1040" i="4"/>
  <c r="T1056" i="4"/>
  <c r="T1072" i="4"/>
  <c r="T1090" i="4"/>
  <c r="T1122" i="4"/>
  <c r="T1154" i="4"/>
  <c r="T1218" i="4"/>
  <c r="T2314" i="4"/>
  <c r="T2544" i="4"/>
  <c r="T1478" i="4"/>
  <c r="T1261" i="4"/>
  <c r="T1265" i="4"/>
  <c r="T1269" i="4"/>
  <c r="T1273" i="4"/>
  <c r="T2255" i="4"/>
  <c r="T2259" i="4"/>
  <c r="T2263" i="4"/>
  <c r="T2267" i="4"/>
  <c r="T2271" i="4"/>
  <c r="T2275" i="4"/>
  <c r="T2279" i="4"/>
  <c r="T2283" i="4"/>
  <c r="T2287" i="4"/>
  <c r="T2291" i="4"/>
  <c r="T2295" i="4"/>
  <c r="T2299" i="4"/>
  <c r="T2303" i="4"/>
  <c r="T2307" i="4"/>
  <c r="T2311" i="4"/>
  <c r="T2315" i="4"/>
  <c r="T2319" i="4"/>
  <c r="T2323" i="4"/>
  <c r="T2327" i="4"/>
  <c r="T2331" i="4"/>
  <c r="T2335" i="4"/>
  <c r="T1821" i="4"/>
  <c r="T1825" i="4"/>
  <c r="T1829" i="4"/>
  <c r="T1833" i="4"/>
  <c r="T1837" i="4"/>
  <c r="T1841" i="4"/>
  <c r="T2337" i="4"/>
  <c r="T2341" i="4"/>
  <c r="T2345" i="4"/>
  <c r="T2349" i="4"/>
  <c r="T2353" i="4"/>
  <c r="T2357" i="4"/>
  <c r="T2361" i="4"/>
  <c r="T2365" i="4"/>
  <c r="T2369" i="4"/>
  <c r="T2373" i="4"/>
  <c r="T2377" i="4"/>
  <c r="T2381" i="4"/>
  <c r="T2385" i="4"/>
  <c r="T2389" i="4"/>
  <c r="T2393" i="4"/>
  <c r="T2397" i="4"/>
  <c r="T2401" i="4"/>
  <c r="T2405" i="4"/>
  <c r="T2409" i="4"/>
  <c r="T2413" i="4"/>
  <c r="T2417" i="4"/>
  <c r="T2421" i="4"/>
  <c r="T2425" i="4"/>
  <c r="T2429" i="4"/>
  <c r="T2433" i="4"/>
  <c r="T2437" i="4"/>
  <c r="T2441" i="4"/>
  <c r="T2445" i="4"/>
  <c r="T2449" i="4"/>
  <c r="T2453" i="4"/>
  <c r="T2457" i="4"/>
  <c r="T2461" i="4"/>
  <c r="T2465" i="4"/>
  <c r="T2469" i="4"/>
  <c r="T2473" i="4"/>
  <c r="T2477" i="4"/>
  <c r="T2481" i="4"/>
  <c r="T2485" i="4"/>
  <c r="T2489" i="4"/>
  <c r="T2493" i="4"/>
  <c r="T2497" i="4"/>
  <c r="T2501" i="4"/>
  <c r="T2505" i="4"/>
  <c r="T2509" i="4"/>
  <c r="T2513" i="4"/>
  <c r="T2517" i="4"/>
  <c r="T2521" i="4"/>
  <c r="T2525" i="4"/>
  <c r="T2529" i="4"/>
  <c r="T2533" i="4"/>
  <c r="T2537" i="4"/>
  <c r="T2541" i="4"/>
  <c r="T2545" i="4"/>
  <c r="T2549" i="4"/>
  <c r="T2553" i="4"/>
  <c r="T2557" i="4"/>
  <c r="T2561" i="4"/>
  <c r="T2565" i="4"/>
  <c r="T2569" i="4"/>
  <c r="T2573" i="4"/>
  <c r="T2577" i="4"/>
  <c r="T2581" i="4"/>
  <c r="T2585" i="4"/>
  <c r="T2589" i="4"/>
  <c r="T2593" i="4"/>
  <c r="T2597" i="4"/>
  <c r="T2601" i="4"/>
  <c r="T2605" i="4"/>
  <c r="T2609" i="4"/>
  <c r="T2613" i="4"/>
  <c r="T2617" i="4"/>
  <c r="T2621" i="4"/>
  <c r="T2625" i="4"/>
  <c r="T2629" i="4"/>
  <c r="T2633" i="4"/>
  <c r="T2637" i="4"/>
  <c r="T2641" i="4"/>
  <c r="T2645" i="4"/>
  <c r="T2649" i="4"/>
  <c r="T2653" i="4"/>
  <c r="T2657" i="4"/>
  <c r="T2661" i="4"/>
  <c r="T2665" i="4"/>
  <c r="T2669" i="4"/>
  <c r="T2673" i="4"/>
  <c r="T2677" i="4"/>
  <c r="T2683" i="4"/>
  <c r="T2688" i="4"/>
  <c r="T2693" i="4"/>
  <c r="T2699" i="4"/>
  <c r="T2712" i="4"/>
  <c r="T2728" i="4"/>
  <c r="T2744" i="4"/>
  <c r="T2760" i="4"/>
  <c r="T2776" i="4"/>
  <c r="T2792" i="4"/>
  <c r="T2808" i="4"/>
  <c r="T2824" i="4"/>
  <c r="T2840" i="4"/>
  <c r="T1582" i="4"/>
  <c r="T1598" i="4"/>
  <c r="T1614" i="4"/>
  <c r="T1630" i="4"/>
  <c r="T1646" i="4"/>
  <c r="T2852" i="4"/>
  <c r="T1278" i="4"/>
  <c r="T1301" i="4"/>
  <c r="T1319" i="4"/>
  <c r="T1339" i="4"/>
  <c r="T1359" i="4"/>
  <c r="T1338" i="4"/>
  <c r="T1376" i="4"/>
  <c r="T1398" i="4"/>
  <c r="T1420" i="4"/>
  <c r="T1444" i="4"/>
  <c r="T1462" i="4"/>
  <c r="T1483" i="4"/>
  <c r="T1503" i="4"/>
  <c r="T1526" i="4"/>
  <c r="T1859" i="4"/>
  <c r="T1879" i="4"/>
  <c r="T1368" i="4"/>
  <c r="T1426" i="4"/>
  <c r="T1495" i="4"/>
  <c r="T1882" i="4"/>
  <c r="T3038" i="4"/>
  <c r="T3094" i="4"/>
  <c r="T1913" i="4"/>
  <c r="T1729" i="4"/>
  <c r="T1962" i="4"/>
  <c r="T1783" i="4"/>
  <c r="T1659" i="4"/>
  <c r="T1998" i="4"/>
  <c r="T1809" i="4"/>
  <c r="T1795" i="4"/>
  <c r="T1787" i="4"/>
  <c r="T1776" i="4"/>
  <c r="T1764" i="4"/>
  <c r="T3103" i="4"/>
  <c r="T3089" i="4"/>
  <c r="T3069" i="4"/>
  <c r="T3059" i="4"/>
  <c r="T3049" i="4"/>
  <c r="T3031" i="4"/>
  <c r="T3017" i="4"/>
  <c r="T3005" i="4"/>
  <c r="T2996" i="4"/>
  <c r="T1971" i="4"/>
  <c r="T1963" i="4"/>
  <c r="T1950" i="4"/>
  <c r="T1757" i="4"/>
  <c r="T1734" i="4"/>
  <c r="T1711" i="4"/>
  <c r="T1667" i="4"/>
  <c r="T1901" i="4"/>
  <c r="T1996" i="4"/>
  <c r="T1989" i="4"/>
  <c r="T1808" i="4"/>
  <c r="T1794" i="4"/>
  <c r="T1780" i="4"/>
  <c r="T1767" i="4"/>
  <c r="T1007" i="4"/>
  <c r="T3095" i="4"/>
  <c r="T3081" i="4"/>
  <c r="T3071" i="4"/>
  <c r="T3053" i="4"/>
  <c r="T3045" i="4"/>
  <c r="T3035" i="4"/>
  <c r="T3023" i="4"/>
  <c r="T3010" i="4"/>
  <c r="T2995" i="4"/>
  <c r="T1985" i="4"/>
  <c r="T1980" i="4"/>
  <c r="T1975" i="4"/>
  <c r="T1968" i="4"/>
  <c r="T1960" i="4"/>
  <c r="T1954" i="4"/>
  <c r="T1949" i="4"/>
  <c r="T1945" i="4"/>
  <c r="T1941" i="4"/>
  <c r="T1936" i="4"/>
  <c r="T1932" i="4"/>
  <c r="T1928" i="4"/>
  <c r="T1923" i="4"/>
  <c r="T1919" i="4"/>
  <c r="T1758" i="4"/>
  <c r="T1752" i="4"/>
  <c r="T1748" i="4"/>
  <c r="T1743" i="4"/>
  <c r="T1739" i="4"/>
  <c r="T1733" i="4"/>
  <c r="T1728" i="4"/>
  <c r="T1724" i="4"/>
  <c r="T1719" i="4"/>
  <c r="T1714" i="4"/>
  <c r="T1709" i="4"/>
  <c r="T1705" i="4"/>
  <c r="T1701" i="4"/>
  <c r="T1697" i="4"/>
  <c r="T1692" i="4"/>
  <c r="T1687" i="4"/>
  <c r="T1682" i="4"/>
  <c r="T1678" i="4"/>
  <c r="T1674" i="4"/>
  <c r="T1670" i="4"/>
  <c r="T1665" i="4"/>
  <c r="T1661" i="4"/>
  <c r="T1912" i="4"/>
  <c r="T1907" i="4"/>
  <c r="T1903" i="4"/>
  <c r="T2005" i="4"/>
  <c r="T1990" i="4"/>
  <c r="T1810" i="4"/>
  <c r="T1800" i="4"/>
  <c r="T1790" i="4"/>
  <c r="T1775" i="4"/>
  <c r="T2004" i="4"/>
  <c r="T1992" i="4"/>
  <c r="T1807" i="4"/>
  <c r="T1793" i="4"/>
  <c r="T1785" i="4"/>
  <c r="T1774" i="4"/>
  <c r="T1762" i="4"/>
  <c r="T3101" i="4"/>
  <c r="T3085" i="4"/>
  <c r="T3067" i="4"/>
  <c r="T3057" i="4"/>
  <c r="T3043" i="4"/>
  <c r="T3025" i="4"/>
  <c r="T3015" i="4"/>
  <c r="T3003" i="4"/>
  <c r="T1984" i="4"/>
  <c r="T1969" i="4"/>
  <c r="T1961" i="4"/>
  <c r="T1937" i="4"/>
  <c r="T1754" i="4"/>
  <c r="T1730" i="4"/>
  <c r="T1693" i="4"/>
  <c r="T1660" i="4"/>
  <c r="T1899" i="4"/>
  <c r="T1994" i="4"/>
  <c r="T1816" i="4"/>
  <c r="T1801" i="4"/>
  <c r="T1788" i="4"/>
  <c r="T1777" i="4"/>
  <c r="T1766" i="4"/>
  <c r="T3104" i="4"/>
  <c r="T3091" i="4"/>
  <c r="T3079" i="4"/>
  <c r="T3064" i="4"/>
  <c r="T3052" i="4"/>
  <c r="T3044" i="4"/>
  <c r="T3033" i="4"/>
  <c r="T3020" i="4"/>
  <c r="T3007" i="4"/>
  <c r="T1988" i="4"/>
  <c r="T1983" i="4"/>
  <c r="T1979" i="4"/>
  <c r="T1974" i="4"/>
  <c r="T1966" i="4"/>
  <c r="T1958" i="4"/>
  <c r="T1953" i="4"/>
  <c r="T1948" i="4"/>
  <c r="T1944" i="4"/>
  <c r="T1940" i="4"/>
  <c r="T1935" i="4"/>
  <c r="T1931" i="4"/>
  <c r="T1926" i="4"/>
  <c r="T1922" i="4"/>
  <c r="T1917" i="4"/>
  <c r="T1756" i="4"/>
  <c r="T1751" i="4"/>
  <c r="T1747" i="4"/>
  <c r="T1742" i="4"/>
  <c r="T1737" i="4"/>
  <c r="T1732" i="4"/>
  <c r="T1727" i="4"/>
  <c r="T1722" i="4"/>
  <c r="T1718" i="4"/>
  <c r="T1713" i="4"/>
  <c r="T1708" i="4"/>
  <c r="T1704" i="4"/>
  <c r="T1700" i="4"/>
  <c r="T1696" i="4"/>
  <c r="T1691" i="4"/>
  <c r="T1686" i="4"/>
  <c r="T1681" i="4"/>
  <c r="T1677" i="4"/>
  <c r="T1673" i="4"/>
  <c r="T1669" i="4"/>
  <c r="T1664" i="4"/>
  <c r="T1916" i="4"/>
  <c r="T1911" i="4"/>
  <c r="T1906" i="4"/>
  <c r="T1902" i="4"/>
  <c r="T2001" i="4"/>
  <c r="T1818" i="4"/>
  <c r="T1806" i="4"/>
  <c r="T1798" i="4"/>
  <c r="T1784" i="4"/>
  <c r="T1773" i="4"/>
  <c r="T1009" i="4"/>
  <c r="T3096" i="4"/>
  <c r="T3088" i="4"/>
  <c r="T3078" i="4"/>
  <c r="T3070" i="4"/>
  <c r="T3060" i="4"/>
  <c r="T3046" i="4"/>
  <c r="T3034" i="4"/>
  <c r="T3026" i="4"/>
  <c r="T3014" i="4"/>
  <c r="T3004" i="4"/>
  <c r="T1896" i="4"/>
  <c r="T1875" i="4"/>
  <c r="T1856" i="4"/>
  <c r="T2002" i="4"/>
  <c r="T1817" i="4"/>
  <c r="T1805" i="4"/>
  <c r="T1791" i="4"/>
  <c r="T1781" i="4"/>
  <c r="T1770" i="4"/>
  <c r="T1008" i="4"/>
  <c r="T3097" i="4"/>
  <c r="T3083" i="4"/>
  <c r="T3065" i="4"/>
  <c r="T3055" i="4"/>
  <c r="T3041" i="4"/>
  <c r="T3021" i="4"/>
  <c r="T3011" i="4"/>
  <c r="T3000" i="4"/>
  <c r="T1977" i="4"/>
  <c r="T1967" i="4"/>
  <c r="T1959" i="4"/>
  <c r="T1927" i="4"/>
  <c r="T1746" i="4"/>
  <c r="T1723" i="4"/>
  <c r="T1688" i="4"/>
  <c r="T1914" i="4"/>
  <c r="T2003" i="4"/>
  <c r="T1993" i="4"/>
  <c r="T1813" i="4"/>
  <c r="T1799" i="4"/>
  <c r="T1786" i="4"/>
  <c r="T1772" i="4"/>
  <c r="T1763" i="4"/>
  <c r="T3102" i="4"/>
  <c r="T3087" i="4"/>
  <c r="T3077" i="4"/>
  <c r="T3061" i="4"/>
  <c r="T3050" i="4"/>
  <c r="T3040" i="4"/>
  <c r="T3029" i="4"/>
  <c r="T3018" i="4"/>
  <c r="T3001" i="4"/>
  <c r="T1987" i="4"/>
  <c r="T1982" i="4"/>
  <c r="T1978" i="4"/>
  <c r="T1972" i="4"/>
  <c r="T1964" i="4"/>
  <c r="T1956" i="4"/>
  <c r="T1952" i="4"/>
  <c r="T1947" i="4"/>
  <c r="T1943" i="4"/>
  <c r="T1939" i="4"/>
  <c r="T1934" i="4"/>
  <c r="T1930" i="4"/>
  <c r="T1925" i="4"/>
  <c r="T1921" i="4"/>
  <c r="T1760" i="4"/>
  <c r="T1755" i="4"/>
  <c r="T1750" i="4"/>
  <c r="T1745" i="4"/>
  <c r="T1741" i="4"/>
  <c r="T1736" i="4"/>
  <c r="T1731" i="4"/>
  <c r="T1726" i="4"/>
  <c r="T1721" i="4"/>
  <c r="T1716" i="4"/>
  <c r="T1712" i="4"/>
  <c r="T1707" i="4"/>
  <c r="T1703" i="4"/>
  <c r="T1699" i="4"/>
  <c r="T1695" i="4"/>
  <c r="T1690" i="4"/>
  <c r="T1685" i="4"/>
  <c r="T1680" i="4"/>
  <c r="T1676" i="4"/>
  <c r="T1672" i="4"/>
  <c r="T1668" i="4"/>
  <c r="T1663" i="4"/>
  <c r="T1915" i="4"/>
  <c r="T1910" i="4"/>
  <c r="T1905" i="4"/>
  <c r="T1900" i="4"/>
  <c r="T1997" i="4"/>
  <c r="T1814" i="4"/>
  <c r="T1804" i="4"/>
  <c r="T1796" i="4"/>
  <c r="T2000" i="4"/>
  <c r="T1778" i="4"/>
  <c r="T3075" i="4"/>
  <c r="T3019" i="4"/>
  <c r="T1965" i="4"/>
  <c r="T1717" i="4"/>
  <c r="T1991" i="4"/>
  <c r="T1769" i="4"/>
  <c r="T3073" i="4"/>
  <c r="T3027" i="4"/>
  <c r="T1981" i="4"/>
  <c r="T1955" i="4"/>
  <c r="T1938" i="4"/>
  <c r="T1920" i="4"/>
  <c r="T1744" i="4"/>
  <c r="T1725" i="4"/>
  <c r="T1706" i="4"/>
  <c r="T1689" i="4"/>
  <c r="T1671" i="4"/>
  <c r="T1909" i="4"/>
  <c r="T1812" i="4"/>
  <c r="T1779" i="4"/>
  <c r="T1006" i="4"/>
  <c r="T3092" i="4"/>
  <c r="T3080" i="4"/>
  <c r="T3068" i="4"/>
  <c r="T3054" i="4"/>
  <c r="T3036" i="4"/>
  <c r="T3024" i="4"/>
  <c r="T3008" i="4"/>
  <c r="T2994" i="4"/>
  <c r="T1872" i="4"/>
  <c r="T1849" i="4"/>
  <c r="T1522" i="4"/>
  <c r="T1509" i="4"/>
  <c r="T1490" i="4"/>
  <c r="T1471" i="4"/>
  <c r="T1447" i="4"/>
  <c r="T1438" i="4"/>
  <c r="T1424" i="4"/>
  <c r="T1411" i="4"/>
  <c r="T1393" i="4"/>
  <c r="T1377" i="4"/>
  <c r="T1362" i="4"/>
  <c r="T1893" i="4"/>
  <c r="T1888" i="4"/>
  <c r="T1883" i="4"/>
  <c r="T1878" i="4"/>
  <c r="T1873" i="4"/>
  <c r="T1868" i="4"/>
  <c r="T1864" i="4"/>
  <c r="T1858" i="4"/>
  <c r="T1853" i="4"/>
  <c r="T1847" i="4"/>
  <c r="T1529" i="4"/>
  <c r="T1524" i="4"/>
  <c r="T1519" i="4"/>
  <c r="T1512" i="4"/>
  <c r="T1506" i="4"/>
  <c r="T1502" i="4"/>
  <c r="T1497" i="4"/>
  <c r="T1492" i="4"/>
  <c r="T1487" i="4"/>
  <c r="T1482" i="4"/>
  <c r="T1477" i="4"/>
  <c r="T1472" i="4"/>
  <c r="T1466" i="4"/>
  <c r="T1461" i="4"/>
  <c r="T1456" i="4"/>
  <c r="T1452" i="4"/>
  <c r="T1448" i="4"/>
  <c r="T1443" i="4"/>
  <c r="T1434" i="4"/>
  <c r="T1429" i="4"/>
  <c r="T1423" i="4"/>
  <c r="T1418" i="4"/>
  <c r="T1412" i="4"/>
  <c r="T1407" i="4"/>
  <c r="T1402" i="4"/>
  <c r="T1396" i="4"/>
  <c r="T1391" i="4"/>
  <c r="T1387" i="4"/>
  <c r="T1382" i="4"/>
  <c r="T1374" i="4"/>
  <c r="T1369" i="4"/>
  <c r="T1364" i="4"/>
  <c r="T1353" i="4"/>
  <c r="T1333" i="4"/>
  <c r="T1305" i="4"/>
  <c r="T1288" i="4"/>
  <c r="T1275" i="4"/>
  <c r="T1357" i="4"/>
  <c r="T1352" i="4"/>
  <c r="T1347" i="4"/>
  <c r="T1342" i="4"/>
  <c r="T1337" i="4"/>
  <c r="T1332" i="4"/>
  <c r="T1327" i="4"/>
  <c r="T1322" i="4"/>
  <c r="T1318" i="4"/>
  <c r="T1314" i="4"/>
  <c r="T1309" i="4"/>
  <c r="T1304" i="4"/>
  <c r="T1299" i="4"/>
  <c r="T1294" i="4"/>
  <c r="T1289" i="4"/>
  <c r="T1283" i="4"/>
  <c r="T1277" i="4"/>
  <c r="T2863" i="4"/>
  <c r="T2859" i="4"/>
  <c r="T2855" i="4"/>
  <c r="T2851" i="4"/>
  <c r="T1657" i="4"/>
  <c r="T1653" i="4"/>
  <c r="T1649" i="4"/>
  <c r="T1645" i="4"/>
  <c r="T1641" i="4"/>
  <c r="T1637" i="4"/>
  <c r="T1633" i="4"/>
  <c r="T1629" i="4"/>
  <c r="T1625" i="4"/>
  <c r="T1621" i="4"/>
  <c r="T1617" i="4"/>
  <c r="T1613" i="4"/>
  <c r="T1609" i="4"/>
  <c r="T1605" i="4"/>
  <c r="T1601" i="4"/>
  <c r="T1597" i="4"/>
  <c r="T1593" i="4"/>
  <c r="T1589" i="4"/>
  <c r="T1585" i="4"/>
  <c r="T1581" i="4"/>
  <c r="T1577" i="4"/>
  <c r="T2847" i="4"/>
  <c r="T2843" i="4"/>
  <c r="T2839" i="4"/>
  <c r="T2835" i="4"/>
  <c r="T2831" i="4"/>
  <c r="T2827" i="4"/>
  <c r="T2823" i="4"/>
  <c r="T2819" i="4"/>
  <c r="T2815" i="4"/>
  <c r="T2811" i="4"/>
  <c r="T2807" i="4"/>
  <c r="T2803" i="4"/>
  <c r="T2799" i="4"/>
  <c r="T2795" i="4"/>
  <c r="T2791" i="4"/>
  <c r="T2787" i="4"/>
  <c r="T2783" i="4"/>
  <c r="T2779" i="4"/>
  <c r="T2775" i="4"/>
  <c r="T2771" i="4"/>
  <c r="T2767" i="4"/>
  <c r="T2763" i="4"/>
  <c r="T2759" i="4"/>
  <c r="T2755" i="4"/>
  <c r="T2751" i="4"/>
  <c r="T2747" i="4"/>
  <c r="T2743" i="4"/>
  <c r="T2739" i="4"/>
  <c r="T2735" i="4"/>
  <c r="T2731" i="4"/>
  <c r="T2727" i="4"/>
  <c r="T2723" i="4"/>
  <c r="T2719" i="4"/>
  <c r="T2715" i="4"/>
  <c r="T2711" i="4"/>
  <c r="T2707" i="4"/>
  <c r="T2703" i="4"/>
  <c r="T1815" i="4"/>
  <c r="T1768" i="4"/>
  <c r="T3063" i="4"/>
  <c r="T3009" i="4"/>
  <c r="T1957" i="4"/>
  <c r="T1683" i="4"/>
  <c r="T1811" i="4"/>
  <c r="T1010" i="4"/>
  <c r="T3058" i="4"/>
  <c r="T3013" i="4"/>
  <c r="T1976" i="4"/>
  <c r="T1951" i="4"/>
  <c r="T1933" i="4"/>
  <c r="T1759" i="4"/>
  <c r="T1740" i="4"/>
  <c r="T1720" i="4"/>
  <c r="T1702" i="4"/>
  <c r="T1684" i="4"/>
  <c r="T1666" i="4"/>
  <c r="T1904" i="4"/>
  <c r="T1802" i="4"/>
  <c r="T1771" i="4"/>
  <c r="T3100" i="4"/>
  <c r="T3090" i="4"/>
  <c r="T3076" i="4"/>
  <c r="T3066" i="4"/>
  <c r="T3048" i="4"/>
  <c r="T3032" i="4"/>
  <c r="T3022" i="4"/>
  <c r="T3006" i="4"/>
  <c r="T1892" i="4"/>
  <c r="T1863" i="4"/>
  <c r="T1846" i="4"/>
  <c r="T1518" i="4"/>
  <c r="T1507" i="4"/>
  <c r="T1486" i="4"/>
  <c r="T1469" i="4"/>
  <c r="T1442" i="4"/>
  <c r="T1437" i="4"/>
  <c r="T1419" i="4"/>
  <c r="T1406" i="4"/>
  <c r="T1386" i="4"/>
  <c r="T1375" i="4"/>
  <c r="T1897" i="4"/>
  <c r="T1891" i="4"/>
  <c r="T1886" i="4"/>
  <c r="T1881" i="4"/>
  <c r="T1877" i="4"/>
  <c r="T1871" i="4"/>
  <c r="T1867" i="4"/>
  <c r="T1862" i="4"/>
  <c r="T1857" i="4"/>
  <c r="T1852" i="4"/>
  <c r="T1845" i="4"/>
  <c r="T1528" i="4"/>
  <c r="T1523" i="4"/>
  <c r="T1517" i="4"/>
  <c r="T1511" i="4"/>
  <c r="T1505" i="4"/>
  <c r="T1501" i="4"/>
  <c r="T1496" i="4"/>
  <c r="T1491" i="4"/>
  <c r="T1485" i="4"/>
  <c r="T1480" i="4"/>
  <c r="T1475" i="4"/>
  <c r="T1470" i="4"/>
  <c r="T1465" i="4"/>
  <c r="T1460" i="4"/>
  <c r="T1455" i="4"/>
  <c r="T1451" i="4"/>
  <c r="T1446" i="4"/>
  <c r="T1441" i="4"/>
  <c r="T1433" i="4"/>
  <c r="T1428" i="4"/>
  <c r="T1422" i="4"/>
  <c r="T1416" i="4"/>
  <c r="T1410" i="4"/>
  <c r="T1405" i="4"/>
  <c r="T1400" i="4"/>
  <c r="T1395" i="4"/>
  <c r="T1390" i="4"/>
  <c r="T1385" i="4"/>
  <c r="T1380" i="4"/>
  <c r="T1372" i="4"/>
  <c r="T1367" i="4"/>
  <c r="T1363" i="4"/>
  <c r="T1348" i="4"/>
  <c r="T1329" i="4"/>
  <c r="T1300" i="4"/>
  <c r="T1284" i="4"/>
  <c r="T2848" i="4"/>
  <c r="T1356" i="4"/>
  <c r="T1351" i="4"/>
  <c r="T1345" i="4"/>
  <c r="T1341" i="4"/>
  <c r="T1336" i="4"/>
  <c r="T1331" i="4"/>
  <c r="T1326" i="4"/>
  <c r="T1321" i="4"/>
  <c r="T1317" i="4"/>
  <c r="T1313" i="4"/>
  <c r="T1308" i="4"/>
  <c r="T1303" i="4"/>
  <c r="T1298" i="4"/>
  <c r="T1293" i="4"/>
  <c r="T1287" i="4"/>
  <c r="T1281" i="4"/>
  <c r="T1276" i="4"/>
  <c r="T2862" i="4"/>
  <c r="T2858" i="4"/>
  <c r="T2854" i="4"/>
  <c r="T2850" i="4"/>
  <c r="T1656" i="4"/>
  <c r="T1652" i="4"/>
  <c r="T1648" i="4"/>
  <c r="T1644" i="4"/>
  <c r="T1640" i="4"/>
  <c r="T1636" i="4"/>
  <c r="T1632" i="4"/>
  <c r="T1628" i="4"/>
  <c r="T1624" i="4"/>
  <c r="T1620" i="4"/>
  <c r="T1616" i="4"/>
  <c r="T1612" i="4"/>
  <c r="T1608" i="4"/>
  <c r="T1604" i="4"/>
  <c r="T1600" i="4"/>
  <c r="T1596" i="4"/>
  <c r="T1592" i="4"/>
  <c r="T1588" i="4"/>
  <c r="T1584" i="4"/>
  <c r="T1580" i="4"/>
  <c r="T1576" i="4"/>
  <c r="T2846" i="4"/>
  <c r="T2842" i="4"/>
  <c r="T2838" i="4"/>
  <c r="T2834" i="4"/>
  <c r="T2830" i="4"/>
  <c r="T2826" i="4"/>
  <c r="T2822" i="4"/>
  <c r="T2818" i="4"/>
  <c r="T2814" i="4"/>
  <c r="T2810" i="4"/>
  <c r="T2806" i="4"/>
  <c r="T2802" i="4"/>
  <c r="T2798" i="4"/>
  <c r="T2794" i="4"/>
  <c r="T2790" i="4"/>
  <c r="T2786" i="4"/>
  <c r="T2782" i="4"/>
  <c r="T2778" i="4"/>
  <c r="T2774" i="4"/>
  <c r="T2770" i="4"/>
  <c r="T2766" i="4"/>
  <c r="T2762" i="4"/>
  <c r="T2758" i="4"/>
  <c r="T2754" i="4"/>
  <c r="T2750" i="4"/>
  <c r="T2746" i="4"/>
  <c r="T2742" i="4"/>
  <c r="T2738" i="4"/>
  <c r="T2734" i="4"/>
  <c r="T2730" i="4"/>
  <c r="T2726" i="4"/>
  <c r="T2722" i="4"/>
  <c r="T2718" i="4"/>
  <c r="T2714" i="4"/>
  <c r="T2710" i="4"/>
  <c r="T2706" i="4"/>
  <c r="T2702" i="4"/>
  <c r="T2698" i="4"/>
  <c r="T2694" i="4"/>
  <c r="T2690" i="4"/>
  <c r="T2686" i="4"/>
  <c r="T2682" i="4"/>
  <c r="T2678" i="4"/>
  <c r="T1803" i="4"/>
  <c r="T3105" i="4"/>
  <c r="T3051" i="4"/>
  <c r="T2998" i="4"/>
  <c r="T1918" i="4"/>
  <c r="T1908" i="4"/>
  <c r="T1797" i="4"/>
  <c r="T3099" i="4"/>
  <c r="T3047" i="4"/>
  <c r="T2997" i="4"/>
  <c r="T1970" i="4"/>
  <c r="T1946" i="4"/>
  <c r="T1929" i="4"/>
  <c r="T1753" i="4"/>
  <c r="T1735" i="4"/>
  <c r="T1715" i="4"/>
  <c r="T1698" i="4"/>
  <c r="T1679" i="4"/>
  <c r="T1662" i="4"/>
  <c r="T1898" i="4"/>
  <c r="T1792" i="4"/>
  <c r="T1765" i="4"/>
  <c r="T3098" i="4"/>
  <c r="T3084" i="4"/>
  <c r="T3074" i="4"/>
  <c r="T3062" i="4"/>
  <c r="T3042" i="4"/>
  <c r="T3030" i="4"/>
  <c r="T3016" i="4"/>
  <c r="T3002" i="4"/>
  <c r="T1887" i="4"/>
  <c r="T1860" i="4"/>
  <c r="T1532" i="4"/>
  <c r="T1514" i="4"/>
  <c r="T1500" i="4"/>
  <c r="T1481" i="4"/>
  <c r="T1464" i="4"/>
  <c r="T1440" i="4"/>
  <c r="T1431" i="4"/>
  <c r="T1417" i="4"/>
  <c r="T1401" i="4"/>
  <c r="T1381" i="4"/>
  <c r="T1373" i="4"/>
  <c r="T1895" i="4"/>
  <c r="T1890" i="4"/>
  <c r="T1885" i="4"/>
  <c r="T1880" i="4"/>
  <c r="T1876" i="4"/>
  <c r="T1870" i="4"/>
  <c r="T1866" i="4"/>
  <c r="T1861" i="4"/>
  <c r="T1855" i="4"/>
  <c r="T1850" i="4"/>
  <c r="T1531" i="4"/>
  <c r="T1527" i="4"/>
  <c r="T1521" i="4"/>
  <c r="T1516" i="4"/>
  <c r="T1510" i="4"/>
  <c r="T1504" i="4"/>
  <c r="T1499" i="4"/>
  <c r="T1494" i="4"/>
  <c r="T1489" i="4"/>
  <c r="T1484" i="4"/>
  <c r="T1479" i="4"/>
  <c r="T1474" i="4"/>
  <c r="T1468" i="4"/>
  <c r="T1463" i="4"/>
  <c r="T1459" i="4"/>
  <c r="T1454" i="4"/>
  <c r="T1450" i="4"/>
  <c r="T1445" i="4"/>
  <c r="T1436" i="4"/>
  <c r="T1432" i="4"/>
  <c r="T1427" i="4"/>
  <c r="T1421" i="4"/>
  <c r="T1415" i="4"/>
  <c r="T1409" i="4"/>
  <c r="T1404" i="4"/>
  <c r="T1399" i="4"/>
  <c r="T1394" i="4"/>
  <c r="T1389" i="4"/>
  <c r="T1384" i="4"/>
  <c r="T1378" i="4"/>
  <c r="T1371" i="4"/>
  <c r="T1366" i="4"/>
  <c r="T1361" i="4"/>
  <c r="T1346" i="4"/>
  <c r="T1324" i="4"/>
  <c r="T1295" i="4"/>
  <c r="T1282" i="4"/>
  <c r="T1360" i="4"/>
  <c r="T1355" i="4"/>
  <c r="T1350" i="4"/>
  <c r="T1344" i="4"/>
  <c r="T1340" i="4"/>
  <c r="T1335" i="4"/>
  <c r="T1330" i="4"/>
  <c r="T1325" i="4"/>
  <c r="T1320" i="4"/>
  <c r="T1316" i="4"/>
  <c r="T1312" i="4"/>
  <c r="T1307" i="4"/>
  <c r="T1302" i="4"/>
  <c r="T1297" i="4"/>
  <c r="T1291" i="4"/>
  <c r="T1286" i="4"/>
  <c r="T1279" i="4"/>
  <c r="T1274" i="4"/>
  <c r="T2861" i="4"/>
  <c r="T2857" i="4"/>
  <c r="T2853" i="4"/>
  <c r="T2849" i="4"/>
  <c r="T1655" i="4"/>
  <c r="T1651" i="4"/>
  <c r="T1647" i="4"/>
  <c r="T1643" i="4"/>
  <c r="T1639" i="4"/>
  <c r="T1635" i="4"/>
  <c r="T1631" i="4"/>
  <c r="T1627" i="4"/>
  <c r="T1623" i="4"/>
  <c r="T1619" i="4"/>
  <c r="T1615" i="4"/>
  <c r="T1611" i="4"/>
  <c r="T1607" i="4"/>
  <c r="T1603" i="4"/>
  <c r="T1599" i="4"/>
  <c r="T1595" i="4"/>
  <c r="T1591" i="4"/>
  <c r="T1587" i="4"/>
  <c r="T1583" i="4"/>
  <c r="T1579" i="4"/>
  <c r="T1575" i="4"/>
  <c r="T2845" i="4"/>
  <c r="T2841" i="4"/>
  <c r="T2837" i="4"/>
  <c r="T2833" i="4"/>
  <c r="T2829" i="4"/>
  <c r="T2825" i="4"/>
  <c r="T2821" i="4"/>
  <c r="T2817" i="4"/>
  <c r="T2813" i="4"/>
  <c r="T2809" i="4"/>
  <c r="T2805" i="4"/>
  <c r="T2801" i="4"/>
  <c r="T2797" i="4"/>
  <c r="T2793" i="4"/>
  <c r="T2789" i="4"/>
  <c r="T2785" i="4"/>
  <c r="T2781" i="4"/>
  <c r="T2777" i="4"/>
  <c r="T2773" i="4"/>
  <c r="T2769" i="4"/>
  <c r="T2765" i="4"/>
  <c r="T2761" i="4"/>
  <c r="T2757" i="4"/>
  <c r="T2753" i="4"/>
  <c r="T2749" i="4"/>
  <c r="T2745" i="4"/>
  <c r="T2741" i="4"/>
  <c r="T2737" i="4"/>
  <c r="T2733" i="4"/>
  <c r="T2729" i="4"/>
  <c r="T2725" i="4"/>
  <c r="T2721" i="4"/>
  <c r="T2717" i="4"/>
  <c r="T2713" i="4"/>
  <c r="T2709" i="4"/>
  <c r="T2705" i="4"/>
  <c r="T2701" i="4"/>
  <c r="T2256" i="4"/>
  <c r="T2260" i="4"/>
  <c r="T2264" i="4"/>
  <c r="T2268" i="4"/>
  <c r="T2272" i="4"/>
  <c r="T2276" i="4"/>
  <c r="T2280" i="4"/>
  <c r="T2284" i="4"/>
  <c r="T2288" i="4"/>
  <c r="T2292" i="4"/>
  <c r="T2296" i="4"/>
  <c r="T2300" i="4"/>
  <c r="T2304" i="4"/>
  <c r="T2308" i="4"/>
  <c r="T2312" i="4"/>
  <c r="T2316" i="4"/>
  <c r="T2320" i="4"/>
  <c r="T2324" i="4"/>
  <c r="T2328" i="4"/>
  <c r="T2332" i="4"/>
  <c r="T2336" i="4"/>
  <c r="T1822" i="4"/>
  <c r="T1826" i="4"/>
  <c r="T1830" i="4"/>
  <c r="T1834" i="4"/>
  <c r="T1838" i="4"/>
  <c r="T1842" i="4"/>
  <c r="T2338" i="4"/>
  <c r="T2342" i="4"/>
  <c r="T2346" i="4"/>
  <c r="T2350" i="4"/>
  <c r="T2354" i="4"/>
  <c r="T2358" i="4"/>
  <c r="T2362" i="4"/>
  <c r="T2366" i="4"/>
  <c r="T2370" i="4"/>
  <c r="T2374" i="4"/>
  <c r="T2378" i="4"/>
  <c r="T2382" i="4"/>
  <c r="T2386" i="4"/>
  <c r="T2390" i="4"/>
  <c r="T2394" i="4"/>
  <c r="T2398" i="4"/>
  <c r="T2402" i="4"/>
  <c r="T2406" i="4"/>
  <c r="T2410" i="4"/>
  <c r="T2414" i="4"/>
  <c r="T2418" i="4"/>
  <c r="T2422" i="4"/>
  <c r="T2426" i="4"/>
  <c r="T2430" i="4"/>
  <c r="T2434" i="4"/>
  <c r="T2438" i="4"/>
  <c r="T2442" i="4"/>
  <c r="T2446" i="4"/>
  <c r="T2450" i="4"/>
  <c r="T2454" i="4"/>
  <c r="T2458" i="4"/>
  <c r="T2462" i="4"/>
  <c r="T2466" i="4"/>
  <c r="T2470" i="4"/>
  <c r="T2474" i="4"/>
  <c r="T2478" i="4"/>
  <c r="T2482" i="4"/>
  <c r="T2486" i="4"/>
  <c r="T2490" i="4"/>
  <c r="T2494" i="4"/>
  <c r="T2498" i="4"/>
  <c r="T2502" i="4"/>
  <c r="T2506" i="4"/>
  <c r="T2510" i="4"/>
  <c r="T2514" i="4"/>
  <c r="T2518" i="4"/>
  <c r="T2522" i="4"/>
  <c r="T2526" i="4"/>
  <c r="T2530" i="4"/>
  <c r="T2534" i="4"/>
  <c r="T2538" i="4"/>
  <c r="T2542" i="4"/>
  <c r="T2546" i="4"/>
  <c r="T2550" i="4"/>
  <c r="T2554" i="4"/>
  <c r="T2558" i="4"/>
  <c r="T2562" i="4"/>
  <c r="T2566" i="4"/>
  <c r="T2570" i="4"/>
  <c r="T2574" i="4"/>
  <c r="T2578" i="4"/>
  <c r="T2582" i="4"/>
  <c r="T2586" i="4"/>
  <c r="T2590" i="4"/>
  <c r="T2594" i="4"/>
  <c r="T2598" i="4"/>
  <c r="T2602" i="4"/>
  <c r="T2606" i="4"/>
  <c r="T2610" i="4"/>
  <c r="T2614" i="4"/>
  <c r="T2618" i="4"/>
  <c r="T2622" i="4"/>
  <c r="T2626" i="4"/>
  <c r="T2630" i="4"/>
  <c r="T2634" i="4"/>
  <c r="T2638" i="4"/>
  <c r="T2642" i="4"/>
  <c r="T2646" i="4"/>
  <c r="T2650" i="4"/>
  <c r="T2654" i="4"/>
  <c r="T2658" i="4"/>
  <c r="T2662" i="4"/>
  <c r="T2666" i="4"/>
  <c r="T2670" i="4"/>
  <c r="T2674" i="4"/>
  <c r="T2679" i="4"/>
  <c r="T2684" i="4"/>
  <c r="T2689" i="4"/>
  <c r="T2695" i="4"/>
  <c r="T2700" i="4"/>
  <c r="T2716" i="4"/>
  <c r="T2732" i="4"/>
  <c r="T2748" i="4"/>
  <c r="T2764" i="4"/>
  <c r="T2780" i="4"/>
  <c r="T2796" i="4"/>
  <c r="T2812" i="4"/>
  <c r="T2828" i="4"/>
  <c r="T2844" i="4"/>
  <c r="T1586" i="4"/>
  <c r="T1602" i="4"/>
  <c r="T1618" i="4"/>
  <c r="T1634" i="4"/>
  <c r="T1650" i="4"/>
  <c r="T2856" i="4"/>
  <c r="T1285" i="4"/>
  <c r="T1306" i="4"/>
  <c r="T1323" i="4"/>
  <c r="T1343" i="4"/>
  <c r="T1280" i="4"/>
  <c r="T1358" i="4"/>
  <c r="T1383" i="4"/>
  <c r="T1403" i="4"/>
  <c r="T1425" i="4"/>
  <c r="T1449" i="4"/>
  <c r="T1467" i="4"/>
  <c r="T1488" i="4"/>
  <c r="T1508" i="4"/>
  <c r="T1530" i="4"/>
  <c r="T1865" i="4"/>
  <c r="T1884" i="4"/>
  <c r="T1379" i="4"/>
  <c r="T1439" i="4"/>
  <c r="T1513" i="4"/>
  <c r="T2999" i="4"/>
  <c r="T3056" i="4"/>
  <c r="T1761" i="4"/>
  <c r="T1675" i="4"/>
  <c r="T1749" i="4"/>
  <c r="T1986" i="4"/>
  <c r="T1999" i="4"/>
  <c r="T3093" i="4"/>
  <c r="T1259" i="4"/>
  <c r="T1263" i="4"/>
  <c r="T1267" i="4"/>
  <c r="T1271" i="4"/>
  <c r="T2253" i="4"/>
  <c r="T2257" i="4"/>
  <c r="T2261" i="4"/>
  <c r="T2265" i="4"/>
  <c r="T2269" i="4"/>
  <c r="T2273" i="4"/>
  <c r="T2277" i="4"/>
  <c r="T2281" i="4"/>
  <c r="T2285" i="4"/>
  <c r="T2289" i="4"/>
  <c r="T2293" i="4"/>
  <c r="T2297" i="4"/>
  <c r="T2301" i="4"/>
  <c r="T2305" i="4"/>
  <c r="T2309" i="4"/>
  <c r="T2313" i="4"/>
  <c r="T2317" i="4"/>
  <c r="T2321" i="4"/>
  <c r="T2325" i="4"/>
  <c r="T2329" i="4"/>
  <c r="T2333" i="4"/>
  <c r="T1819" i="4"/>
  <c r="T1823" i="4"/>
  <c r="T1827" i="4"/>
  <c r="T1831" i="4"/>
  <c r="T1835" i="4"/>
  <c r="T1839" i="4"/>
  <c r="T1843" i="4"/>
  <c r="T2339" i="4"/>
  <c r="T2343" i="4"/>
  <c r="T2347" i="4"/>
  <c r="T2351" i="4"/>
  <c r="T2355" i="4"/>
  <c r="T2359" i="4"/>
  <c r="T2363" i="4"/>
  <c r="T2367" i="4"/>
  <c r="T2371" i="4"/>
  <c r="T2375" i="4"/>
  <c r="T2379" i="4"/>
  <c r="T2383" i="4"/>
  <c r="T2387" i="4"/>
  <c r="T2391" i="4"/>
  <c r="T2395" i="4"/>
  <c r="T2399" i="4"/>
  <c r="T2403" i="4"/>
  <c r="T2407" i="4"/>
  <c r="T2411" i="4"/>
  <c r="T2415" i="4"/>
  <c r="T2419" i="4"/>
  <c r="T2423" i="4"/>
  <c r="T2427" i="4"/>
  <c r="T2431" i="4"/>
  <c r="T2435" i="4"/>
  <c r="T2439" i="4"/>
  <c r="T2443" i="4"/>
  <c r="T2447" i="4"/>
  <c r="T2451" i="4"/>
  <c r="T2455" i="4"/>
  <c r="T2459" i="4"/>
  <c r="T2463" i="4"/>
  <c r="T2467" i="4"/>
  <c r="T2471" i="4"/>
  <c r="T2475" i="4"/>
  <c r="T2479" i="4"/>
  <c r="T2483" i="4"/>
  <c r="T2487" i="4"/>
  <c r="T2491" i="4"/>
  <c r="T2495" i="4"/>
  <c r="T2499" i="4"/>
  <c r="T2503" i="4"/>
  <c r="T2507" i="4"/>
  <c r="T2511" i="4"/>
  <c r="T2515" i="4"/>
  <c r="T2519" i="4"/>
  <c r="T2523" i="4"/>
  <c r="T2527" i="4"/>
  <c r="T2531" i="4"/>
  <c r="T2535" i="4"/>
  <c r="T2539" i="4"/>
  <c r="T2543" i="4"/>
  <c r="T2547" i="4"/>
  <c r="T2551" i="4"/>
  <c r="T2555" i="4"/>
  <c r="T2559" i="4"/>
  <c r="T2563" i="4"/>
  <c r="T2567" i="4"/>
  <c r="T2571" i="4"/>
  <c r="T2575" i="4"/>
  <c r="T2579" i="4"/>
  <c r="T2583" i="4"/>
  <c r="T2587" i="4"/>
  <c r="T2591" i="4"/>
  <c r="T2595" i="4"/>
  <c r="T2599" i="4"/>
  <c r="T2603" i="4"/>
  <c r="T2607" i="4"/>
  <c r="T2611" i="4"/>
  <c r="T2615" i="4"/>
  <c r="T2619" i="4"/>
  <c r="T2623" i="4"/>
  <c r="T2627" i="4"/>
  <c r="T2631" i="4"/>
  <c r="T2635" i="4"/>
  <c r="T2639" i="4"/>
  <c r="T2643" i="4"/>
  <c r="T2647" i="4"/>
  <c r="T2651" i="4"/>
  <c r="T2655" i="4"/>
  <c r="T2659" i="4"/>
  <c r="T2663" i="4"/>
  <c r="T2667" i="4"/>
  <c r="T2671" i="4"/>
  <c r="T2675" i="4"/>
  <c r="T2680" i="4"/>
  <c r="T2685" i="4"/>
  <c r="T2691" i="4"/>
  <c r="T2696" i="4"/>
  <c r="T2704" i="4"/>
  <c r="T2720" i="4"/>
  <c r="T2736" i="4"/>
  <c r="T2752" i="4"/>
  <c r="T2768" i="4"/>
  <c r="T2784" i="4"/>
  <c r="T2800" i="4"/>
  <c r="T2816" i="4"/>
  <c r="T2832" i="4"/>
  <c r="T1574" i="4"/>
  <c r="T1590" i="4"/>
  <c r="T1606" i="4"/>
  <c r="T1622" i="4"/>
  <c r="T1638" i="4"/>
  <c r="T1654" i="4"/>
  <c r="T2860" i="4"/>
  <c r="T1290" i="4"/>
  <c r="T1310" i="4"/>
  <c r="T1328" i="4"/>
  <c r="T1349" i="4"/>
  <c r="T1292" i="4"/>
  <c r="T1365" i="4"/>
  <c r="T1388" i="4"/>
  <c r="T1408" i="4"/>
  <c r="T1430" i="4"/>
  <c r="T1453" i="4"/>
  <c r="T1473" i="4"/>
  <c r="T1493" i="4"/>
  <c r="T1515" i="4"/>
  <c r="T1848" i="4"/>
  <c r="T1869" i="4"/>
  <c r="T1889" i="4"/>
  <c r="T1397" i="4"/>
  <c r="T1458" i="4"/>
  <c r="T1525" i="4"/>
  <c r="T3012" i="4"/>
  <c r="T3072" i="4"/>
  <c r="T1782" i="4"/>
  <c r="T1694" i="4"/>
  <c r="T1924" i="4"/>
  <c r="T3037" i="4"/>
  <c r="T1738" i="4"/>
  <c r="T1789" i="4"/>
  <c r="B506" i="4"/>
  <c r="E506" i="4"/>
  <c r="F506" i="4"/>
  <c r="G506" i="4" s="1"/>
  <c r="I506" i="4"/>
  <c r="M506" i="4"/>
  <c r="O506" i="4"/>
  <c r="S506" i="4"/>
  <c r="T506" i="4" s="1"/>
  <c r="U506" i="4"/>
  <c r="V506" i="4" s="1"/>
  <c r="B507" i="4"/>
  <c r="E507" i="4"/>
  <c r="F507" i="4"/>
  <c r="G507" i="4" s="1"/>
  <c r="I507" i="4"/>
  <c r="M507" i="4"/>
  <c r="O507" i="4"/>
  <c r="S507" i="4"/>
  <c r="T507" i="4" s="1"/>
  <c r="U507" i="4"/>
  <c r="V507" i="4" s="1"/>
  <c r="B508" i="4"/>
  <c r="E508" i="4"/>
  <c r="F508" i="4"/>
  <c r="G508" i="4" s="1"/>
  <c r="I508" i="4"/>
  <c r="M508" i="4"/>
  <c r="O508" i="4"/>
  <c r="S508" i="4"/>
  <c r="T508" i="4" s="1"/>
  <c r="U508" i="4"/>
  <c r="V508" i="4" s="1"/>
  <c r="B509" i="4"/>
  <c r="E509" i="4"/>
  <c r="F509" i="4"/>
  <c r="G509" i="4" s="1"/>
  <c r="I509" i="4"/>
  <c r="M509" i="4"/>
  <c r="O509" i="4"/>
  <c r="S509" i="4"/>
  <c r="T509" i="4" s="1"/>
  <c r="U509" i="4"/>
  <c r="V509" i="4" s="1"/>
  <c r="B510" i="4"/>
  <c r="E510" i="4"/>
  <c r="F510" i="4"/>
  <c r="G510" i="4" s="1"/>
  <c r="I510" i="4"/>
  <c r="M510" i="4"/>
  <c r="O510" i="4"/>
  <c r="S510" i="4"/>
  <c r="T510" i="4" s="1"/>
  <c r="U510" i="4"/>
  <c r="V510" i="4" s="1"/>
  <c r="B511" i="4"/>
  <c r="E511" i="4"/>
  <c r="F511" i="4"/>
  <c r="G511" i="4" s="1"/>
  <c r="I511" i="4"/>
  <c r="M511" i="4"/>
  <c r="O511" i="4"/>
  <c r="S511" i="4"/>
  <c r="T511" i="4" s="1"/>
  <c r="U511" i="4"/>
  <c r="V511" i="4" s="1"/>
  <c r="B512" i="4"/>
  <c r="E512" i="4"/>
  <c r="F512" i="4"/>
  <c r="G512" i="4" s="1"/>
  <c r="I512" i="4"/>
  <c r="M512" i="4"/>
  <c r="O512" i="4"/>
  <c r="S512" i="4"/>
  <c r="T512" i="4" s="1"/>
  <c r="U512" i="4"/>
  <c r="V512" i="4" s="1"/>
  <c r="B513" i="4"/>
  <c r="E513" i="4"/>
  <c r="F513" i="4"/>
  <c r="G513" i="4" s="1"/>
  <c r="I513" i="4"/>
  <c r="M513" i="4"/>
  <c r="O513" i="4"/>
  <c r="S513" i="4"/>
  <c r="T513" i="4" s="1"/>
  <c r="U513" i="4"/>
  <c r="V513" i="4" s="1"/>
  <c r="B514" i="4"/>
  <c r="E514" i="4"/>
  <c r="F514" i="4"/>
  <c r="G514" i="4" s="1"/>
  <c r="I514" i="4"/>
  <c r="M514" i="4"/>
  <c r="O514" i="4"/>
  <c r="S514" i="4"/>
  <c r="T514" i="4" s="1"/>
  <c r="U514" i="4"/>
  <c r="V514" i="4" s="1"/>
  <c r="B515" i="4"/>
  <c r="E515" i="4"/>
  <c r="F515" i="4"/>
  <c r="G515" i="4" s="1"/>
  <c r="I515" i="4"/>
  <c r="M515" i="4"/>
  <c r="O515" i="4"/>
  <c r="S515" i="4"/>
  <c r="T515" i="4" s="1"/>
  <c r="U515" i="4"/>
  <c r="V515" i="4" s="1"/>
  <c r="B516" i="4"/>
  <c r="E516" i="4"/>
  <c r="F516" i="4"/>
  <c r="G516" i="4" s="1"/>
  <c r="I516" i="4"/>
  <c r="M516" i="4"/>
  <c r="O516" i="4"/>
  <c r="S516" i="4"/>
  <c r="T516" i="4" s="1"/>
  <c r="U516" i="4"/>
  <c r="V516" i="4" s="1"/>
  <c r="B517" i="4"/>
  <c r="E517" i="4"/>
  <c r="F517" i="4"/>
  <c r="G517" i="4" s="1"/>
  <c r="I517" i="4"/>
  <c r="M517" i="4"/>
  <c r="O517" i="4"/>
  <c r="S517" i="4"/>
  <c r="T517" i="4" s="1"/>
  <c r="U517" i="4"/>
  <c r="V517" i="4" s="1"/>
  <c r="B518" i="4"/>
  <c r="E518" i="4"/>
  <c r="F518" i="4"/>
  <c r="G518" i="4" s="1"/>
  <c r="I518" i="4"/>
  <c r="M518" i="4"/>
  <c r="O518" i="4"/>
  <c r="S518" i="4"/>
  <c r="T518" i="4" s="1"/>
  <c r="U518" i="4"/>
  <c r="V518" i="4" s="1"/>
  <c r="B519" i="4"/>
  <c r="E519" i="4"/>
  <c r="F519" i="4"/>
  <c r="G519" i="4" s="1"/>
  <c r="I519" i="4"/>
  <c r="M519" i="4"/>
  <c r="O519" i="4"/>
  <c r="S519" i="4"/>
  <c r="T519" i="4" s="1"/>
  <c r="U519" i="4"/>
  <c r="V519" i="4" s="1"/>
  <c r="B520" i="4"/>
  <c r="E520" i="4"/>
  <c r="F520" i="4"/>
  <c r="G520" i="4" s="1"/>
  <c r="I520" i="4"/>
  <c r="M520" i="4"/>
  <c r="O520" i="4"/>
  <c r="S520" i="4"/>
  <c r="T520" i="4" s="1"/>
  <c r="U520" i="4"/>
  <c r="V520" i="4" s="1"/>
  <c r="B521" i="4"/>
  <c r="E521" i="4"/>
  <c r="F521" i="4"/>
  <c r="G521" i="4" s="1"/>
  <c r="I521" i="4"/>
  <c r="M521" i="4"/>
  <c r="O521" i="4"/>
  <c r="S521" i="4"/>
  <c r="T521" i="4" s="1"/>
  <c r="U521" i="4"/>
  <c r="V521" i="4" s="1"/>
  <c r="B522" i="4"/>
  <c r="E522" i="4"/>
  <c r="F522" i="4"/>
  <c r="G522" i="4" s="1"/>
  <c r="I522" i="4"/>
  <c r="M522" i="4"/>
  <c r="O522" i="4"/>
  <c r="S522" i="4"/>
  <c r="T522" i="4" s="1"/>
  <c r="U522" i="4"/>
  <c r="V522" i="4" s="1"/>
  <c r="B523" i="4"/>
  <c r="E523" i="4"/>
  <c r="F523" i="4"/>
  <c r="G523" i="4" s="1"/>
  <c r="I523" i="4"/>
  <c r="M523" i="4"/>
  <c r="O523" i="4"/>
  <c r="S523" i="4"/>
  <c r="T523" i="4" s="1"/>
  <c r="U523" i="4"/>
  <c r="V523" i="4" s="1"/>
  <c r="B524" i="4"/>
  <c r="E524" i="4"/>
  <c r="F524" i="4"/>
  <c r="G524" i="4" s="1"/>
  <c r="I524" i="4"/>
  <c r="M524" i="4"/>
  <c r="O524" i="4"/>
  <c r="S524" i="4"/>
  <c r="T524" i="4" s="1"/>
  <c r="U524" i="4"/>
  <c r="V524" i="4" s="1"/>
  <c r="B525" i="4"/>
  <c r="E525" i="4"/>
  <c r="F525" i="4"/>
  <c r="G525" i="4" s="1"/>
  <c r="I525" i="4"/>
  <c r="M525" i="4"/>
  <c r="O525" i="4"/>
  <c r="S525" i="4"/>
  <c r="T525" i="4" s="1"/>
  <c r="U525" i="4"/>
  <c r="V525" i="4" s="1"/>
  <c r="B526" i="4"/>
  <c r="E526" i="4"/>
  <c r="F526" i="4"/>
  <c r="G526" i="4" s="1"/>
  <c r="I526" i="4"/>
  <c r="M526" i="4"/>
  <c r="O526" i="4"/>
  <c r="S526" i="4"/>
  <c r="T526" i="4" s="1"/>
  <c r="U526" i="4"/>
  <c r="V526" i="4" s="1"/>
  <c r="B527" i="4"/>
  <c r="E527" i="4"/>
  <c r="F527" i="4"/>
  <c r="G527" i="4" s="1"/>
  <c r="I527" i="4"/>
  <c r="M527" i="4"/>
  <c r="O527" i="4"/>
  <c r="S527" i="4"/>
  <c r="T527" i="4" s="1"/>
  <c r="U527" i="4"/>
  <c r="V527" i="4" s="1"/>
  <c r="B528" i="4"/>
  <c r="E528" i="4"/>
  <c r="F528" i="4"/>
  <c r="G528" i="4" s="1"/>
  <c r="I528" i="4"/>
  <c r="M528" i="4"/>
  <c r="O528" i="4"/>
  <c r="S528" i="4"/>
  <c r="T528" i="4" s="1"/>
  <c r="U528" i="4"/>
  <c r="V528" i="4" s="1"/>
  <c r="B529" i="4"/>
  <c r="E529" i="4"/>
  <c r="F529" i="4"/>
  <c r="G529" i="4" s="1"/>
  <c r="I529" i="4"/>
  <c r="M529" i="4"/>
  <c r="O529" i="4"/>
  <c r="S529" i="4"/>
  <c r="T529" i="4" s="1"/>
  <c r="U529" i="4"/>
  <c r="V529" i="4" s="1"/>
  <c r="B530" i="4"/>
  <c r="E530" i="4"/>
  <c r="F530" i="4"/>
  <c r="G530" i="4" s="1"/>
  <c r="I530" i="4"/>
  <c r="M530" i="4"/>
  <c r="O530" i="4"/>
  <c r="S530" i="4"/>
  <c r="T530" i="4" s="1"/>
  <c r="U530" i="4"/>
  <c r="V530" i="4" s="1"/>
  <c r="B531" i="4"/>
  <c r="E531" i="4"/>
  <c r="F531" i="4"/>
  <c r="G531" i="4" s="1"/>
  <c r="I531" i="4"/>
  <c r="M531" i="4"/>
  <c r="O531" i="4"/>
  <c r="S531" i="4"/>
  <c r="T531" i="4" s="1"/>
  <c r="U531" i="4"/>
  <c r="V531" i="4" s="1"/>
  <c r="B532" i="4"/>
  <c r="E532" i="4"/>
  <c r="F532" i="4"/>
  <c r="G532" i="4" s="1"/>
  <c r="I532" i="4"/>
  <c r="M532" i="4"/>
  <c r="O532" i="4"/>
  <c r="S532" i="4"/>
  <c r="T532" i="4" s="1"/>
  <c r="U532" i="4"/>
  <c r="V532" i="4" s="1"/>
  <c r="B533" i="4"/>
  <c r="E533" i="4"/>
  <c r="F533" i="4"/>
  <c r="G533" i="4" s="1"/>
  <c r="I533" i="4"/>
  <c r="M533" i="4"/>
  <c r="O533" i="4"/>
  <c r="S533" i="4"/>
  <c r="T533" i="4" s="1"/>
  <c r="U533" i="4"/>
  <c r="V533" i="4" s="1"/>
  <c r="B534" i="4"/>
  <c r="E534" i="4"/>
  <c r="F534" i="4"/>
  <c r="G534" i="4" s="1"/>
  <c r="I534" i="4"/>
  <c r="M534" i="4"/>
  <c r="O534" i="4"/>
  <c r="S534" i="4"/>
  <c r="T534" i="4" s="1"/>
  <c r="U534" i="4"/>
  <c r="V534" i="4" s="1"/>
  <c r="B535" i="4"/>
  <c r="E535" i="4"/>
  <c r="F535" i="4"/>
  <c r="G535" i="4" s="1"/>
  <c r="I535" i="4"/>
  <c r="M535" i="4"/>
  <c r="O535" i="4"/>
  <c r="S535" i="4"/>
  <c r="T535" i="4" s="1"/>
  <c r="U535" i="4"/>
  <c r="V535" i="4" s="1"/>
  <c r="B536" i="4"/>
  <c r="E536" i="4"/>
  <c r="F536" i="4"/>
  <c r="G536" i="4" s="1"/>
  <c r="I536" i="4"/>
  <c r="M536" i="4"/>
  <c r="O536" i="4"/>
  <c r="S536" i="4"/>
  <c r="T536" i="4" s="1"/>
  <c r="U536" i="4"/>
  <c r="V536" i="4" s="1"/>
  <c r="B537" i="4"/>
  <c r="E537" i="4"/>
  <c r="F537" i="4"/>
  <c r="G537" i="4" s="1"/>
  <c r="I537" i="4"/>
  <c r="M537" i="4"/>
  <c r="O537" i="4"/>
  <c r="S537" i="4"/>
  <c r="T537" i="4" s="1"/>
  <c r="U537" i="4"/>
  <c r="V537" i="4" s="1"/>
  <c r="B538" i="4"/>
  <c r="E538" i="4"/>
  <c r="F538" i="4"/>
  <c r="G538" i="4" s="1"/>
  <c r="I538" i="4"/>
  <c r="M538" i="4"/>
  <c r="O538" i="4"/>
  <c r="S538" i="4"/>
  <c r="T538" i="4" s="1"/>
  <c r="U538" i="4"/>
  <c r="V538" i="4" s="1"/>
  <c r="B539" i="4"/>
  <c r="E539" i="4"/>
  <c r="F539" i="4"/>
  <c r="G539" i="4" s="1"/>
  <c r="I539" i="4"/>
  <c r="M539" i="4"/>
  <c r="O539" i="4"/>
  <c r="S539" i="4"/>
  <c r="T539" i="4" s="1"/>
  <c r="U539" i="4"/>
  <c r="V539" i="4" s="1"/>
  <c r="B540" i="4"/>
  <c r="E540" i="4"/>
  <c r="F540" i="4"/>
  <c r="G540" i="4" s="1"/>
  <c r="I540" i="4"/>
  <c r="M540" i="4"/>
  <c r="O540" i="4"/>
  <c r="S540" i="4"/>
  <c r="T540" i="4" s="1"/>
  <c r="U540" i="4"/>
  <c r="V540" i="4" s="1"/>
  <c r="B541" i="4"/>
  <c r="E541" i="4"/>
  <c r="F541" i="4"/>
  <c r="G541" i="4" s="1"/>
  <c r="I541" i="4"/>
  <c r="M541" i="4"/>
  <c r="O541" i="4"/>
  <c r="S541" i="4"/>
  <c r="T541" i="4" s="1"/>
  <c r="U541" i="4"/>
  <c r="V541" i="4" s="1"/>
  <c r="B542" i="4"/>
  <c r="E542" i="4"/>
  <c r="F542" i="4"/>
  <c r="G542" i="4" s="1"/>
  <c r="I542" i="4"/>
  <c r="M542" i="4"/>
  <c r="O542" i="4"/>
  <c r="S542" i="4"/>
  <c r="T542" i="4" s="1"/>
  <c r="U542" i="4"/>
  <c r="V542" i="4" s="1"/>
  <c r="B543" i="4"/>
  <c r="E543" i="4"/>
  <c r="F543" i="4"/>
  <c r="G543" i="4" s="1"/>
  <c r="I543" i="4"/>
  <c r="M543" i="4"/>
  <c r="O543" i="4"/>
  <c r="S543" i="4"/>
  <c r="T543" i="4" s="1"/>
  <c r="U543" i="4"/>
  <c r="V543" i="4" s="1"/>
  <c r="B544" i="4"/>
  <c r="E544" i="4"/>
  <c r="F544" i="4"/>
  <c r="G544" i="4" s="1"/>
  <c r="I544" i="4"/>
  <c r="M544" i="4"/>
  <c r="O544" i="4"/>
  <c r="S544" i="4"/>
  <c r="T544" i="4" s="1"/>
  <c r="U544" i="4"/>
  <c r="V544" i="4" s="1"/>
  <c r="B545" i="4"/>
  <c r="E545" i="4"/>
  <c r="F545" i="4"/>
  <c r="G545" i="4" s="1"/>
  <c r="I545" i="4"/>
  <c r="M545" i="4"/>
  <c r="O545" i="4"/>
  <c r="S545" i="4"/>
  <c r="T545" i="4" s="1"/>
  <c r="U545" i="4"/>
  <c r="V545" i="4" s="1"/>
  <c r="B546" i="4"/>
  <c r="E546" i="4"/>
  <c r="F546" i="4"/>
  <c r="G546" i="4" s="1"/>
  <c r="I546" i="4"/>
  <c r="M546" i="4"/>
  <c r="O546" i="4"/>
  <c r="S546" i="4"/>
  <c r="T546" i="4" s="1"/>
  <c r="U546" i="4"/>
  <c r="V546" i="4" s="1"/>
  <c r="B547" i="4"/>
  <c r="E547" i="4"/>
  <c r="F547" i="4"/>
  <c r="G547" i="4" s="1"/>
  <c r="I547" i="4"/>
  <c r="M547" i="4"/>
  <c r="O547" i="4"/>
  <c r="S547" i="4"/>
  <c r="T547" i="4" s="1"/>
  <c r="U547" i="4"/>
  <c r="V547" i="4" s="1"/>
  <c r="B548" i="4"/>
  <c r="E548" i="4"/>
  <c r="F548" i="4"/>
  <c r="G548" i="4" s="1"/>
  <c r="I548" i="4"/>
  <c r="M548" i="4"/>
  <c r="O548" i="4"/>
  <c r="S548" i="4"/>
  <c r="T548" i="4" s="1"/>
  <c r="U548" i="4"/>
  <c r="V548" i="4" s="1"/>
  <c r="B549" i="4"/>
  <c r="E549" i="4"/>
  <c r="F549" i="4"/>
  <c r="G549" i="4" s="1"/>
  <c r="I549" i="4"/>
  <c r="M549" i="4"/>
  <c r="O549" i="4"/>
  <c r="S549" i="4"/>
  <c r="T549" i="4" s="1"/>
  <c r="U549" i="4"/>
  <c r="V549" i="4" s="1"/>
  <c r="B550" i="4"/>
  <c r="E550" i="4"/>
  <c r="F550" i="4"/>
  <c r="G550" i="4" s="1"/>
  <c r="I550" i="4"/>
  <c r="M550" i="4"/>
  <c r="O550" i="4"/>
  <c r="S550" i="4"/>
  <c r="T550" i="4" s="1"/>
  <c r="U550" i="4"/>
  <c r="V550" i="4" s="1"/>
  <c r="B551" i="4"/>
  <c r="E551" i="4"/>
  <c r="F551" i="4"/>
  <c r="G551" i="4" s="1"/>
  <c r="I551" i="4"/>
  <c r="M551" i="4"/>
  <c r="O551" i="4"/>
  <c r="S551" i="4"/>
  <c r="T551" i="4" s="1"/>
  <c r="U551" i="4"/>
  <c r="V551" i="4" s="1"/>
  <c r="B552" i="4"/>
  <c r="E552" i="4"/>
  <c r="F552" i="4"/>
  <c r="G552" i="4" s="1"/>
  <c r="I552" i="4"/>
  <c r="M552" i="4"/>
  <c r="O552" i="4"/>
  <c r="S552" i="4"/>
  <c r="T552" i="4" s="1"/>
  <c r="U552" i="4"/>
  <c r="V552" i="4" s="1"/>
  <c r="B553" i="4"/>
  <c r="E553" i="4"/>
  <c r="F553" i="4"/>
  <c r="G553" i="4" s="1"/>
  <c r="I553" i="4"/>
  <c r="M553" i="4"/>
  <c r="O553" i="4"/>
  <c r="S553" i="4"/>
  <c r="T553" i="4" s="1"/>
  <c r="U553" i="4"/>
  <c r="V553" i="4" s="1"/>
  <c r="B554" i="4"/>
  <c r="E554" i="4"/>
  <c r="F554" i="4"/>
  <c r="G554" i="4" s="1"/>
  <c r="I554" i="4"/>
  <c r="M554" i="4"/>
  <c r="O554" i="4"/>
  <c r="S554" i="4"/>
  <c r="T554" i="4" s="1"/>
  <c r="U554" i="4"/>
  <c r="V554" i="4" s="1"/>
  <c r="B555" i="4"/>
  <c r="E555" i="4"/>
  <c r="F555" i="4"/>
  <c r="G555" i="4" s="1"/>
  <c r="I555" i="4"/>
  <c r="M555" i="4"/>
  <c r="O555" i="4"/>
  <c r="S555" i="4"/>
  <c r="T555" i="4" s="1"/>
  <c r="U555" i="4"/>
  <c r="V555" i="4" s="1"/>
  <c r="B556" i="4"/>
  <c r="E556" i="4"/>
  <c r="F556" i="4"/>
  <c r="G556" i="4" s="1"/>
  <c r="I556" i="4"/>
  <c r="M556" i="4"/>
  <c r="O556" i="4"/>
  <c r="S556" i="4"/>
  <c r="T556" i="4" s="1"/>
  <c r="U556" i="4"/>
  <c r="V556" i="4" s="1"/>
  <c r="B557" i="4"/>
  <c r="E557" i="4"/>
  <c r="F557" i="4"/>
  <c r="G557" i="4" s="1"/>
  <c r="I557" i="4"/>
  <c r="M557" i="4"/>
  <c r="O557" i="4"/>
  <c r="S557" i="4"/>
  <c r="T557" i="4" s="1"/>
  <c r="U557" i="4"/>
  <c r="V557" i="4" s="1"/>
  <c r="B558" i="4"/>
  <c r="E558" i="4"/>
  <c r="F558" i="4"/>
  <c r="G558" i="4" s="1"/>
  <c r="I558" i="4"/>
  <c r="M558" i="4"/>
  <c r="O558" i="4"/>
  <c r="S558" i="4"/>
  <c r="T558" i="4" s="1"/>
  <c r="U558" i="4"/>
  <c r="V558" i="4" s="1"/>
  <c r="B559" i="4"/>
  <c r="E559" i="4"/>
  <c r="F559" i="4"/>
  <c r="G559" i="4" s="1"/>
  <c r="I559" i="4"/>
  <c r="M559" i="4"/>
  <c r="O559" i="4"/>
  <c r="S559" i="4"/>
  <c r="T559" i="4" s="1"/>
  <c r="U559" i="4"/>
  <c r="V559" i="4" s="1"/>
  <c r="B560" i="4"/>
  <c r="E560" i="4"/>
  <c r="F560" i="4"/>
  <c r="G560" i="4" s="1"/>
  <c r="I560" i="4"/>
  <c r="M560" i="4"/>
  <c r="O560" i="4"/>
  <c r="S560" i="4"/>
  <c r="T560" i="4" s="1"/>
  <c r="U560" i="4"/>
  <c r="V560" i="4" s="1"/>
  <c r="B561" i="4"/>
  <c r="E561" i="4"/>
  <c r="F561" i="4"/>
  <c r="G561" i="4" s="1"/>
  <c r="I561" i="4"/>
  <c r="M561" i="4"/>
  <c r="O561" i="4"/>
  <c r="S561" i="4"/>
  <c r="T561" i="4" s="1"/>
  <c r="U561" i="4"/>
  <c r="V561" i="4" s="1"/>
  <c r="B562" i="4"/>
  <c r="E562" i="4"/>
  <c r="F562" i="4"/>
  <c r="G562" i="4" s="1"/>
  <c r="I562" i="4"/>
  <c r="M562" i="4"/>
  <c r="O562" i="4"/>
  <c r="S562" i="4"/>
  <c r="T562" i="4" s="1"/>
  <c r="U562" i="4"/>
  <c r="V562" i="4" s="1"/>
  <c r="B563" i="4"/>
  <c r="E563" i="4"/>
  <c r="F563" i="4"/>
  <c r="G563" i="4" s="1"/>
  <c r="I563" i="4"/>
  <c r="M563" i="4"/>
  <c r="O563" i="4"/>
  <c r="S563" i="4"/>
  <c r="T563" i="4" s="1"/>
  <c r="U563" i="4"/>
  <c r="V563" i="4" s="1"/>
  <c r="B564" i="4"/>
  <c r="E564" i="4"/>
  <c r="F564" i="4"/>
  <c r="G564" i="4" s="1"/>
  <c r="I564" i="4"/>
  <c r="M564" i="4"/>
  <c r="O564" i="4"/>
  <c r="S564" i="4"/>
  <c r="T564" i="4" s="1"/>
  <c r="U564" i="4"/>
  <c r="V564" i="4" s="1"/>
  <c r="B565" i="4"/>
  <c r="E565" i="4"/>
  <c r="F565" i="4"/>
  <c r="G565" i="4" s="1"/>
  <c r="I565" i="4"/>
  <c r="M565" i="4"/>
  <c r="O565" i="4"/>
  <c r="S565" i="4"/>
  <c r="T565" i="4" s="1"/>
  <c r="U565" i="4"/>
  <c r="V565" i="4" s="1"/>
  <c r="B566" i="4"/>
  <c r="E566" i="4"/>
  <c r="F566" i="4"/>
  <c r="G566" i="4" s="1"/>
  <c r="I566" i="4"/>
  <c r="M566" i="4"/>
  <c r="O566" i="4"/>
  <c r="S566" i="4"/>
  <c r="T566" i="4" s="1"/>
  <c r="U566" i="4"/>
  <c r="V566" i="4" s="1"/>
  <c r="B567" i="4"/>
  <c r="E567" i="4"/>
  <c r="F567" i="4"/>
  <c r="G567" i="4" s="1"/>
  <c r="I567" i="4"/>
  <c r="M567" i="4"/>
  <c r="O567" i="4"/>
  <c r="S567" i="4"/>
  <c r="T567" i="4" s="1"/>
  <c r="U567" i="4"/>
  <c r="V567" i="4" s="1"/>
  <c r="B568" i="4"/>
  <c r="E568" i="4"/>
  <c r="F568" i="4"/>
  <c r="G568" i="4" s="1"/>
  <c r="I568" i="4"/>
  <c r="M568" i="4"/>
  <c r="O568" i="4"/>
  <c r="S568" i="4"/>
  <c r="T568" i="4" s="1"/>
  <c r="U568" i="4"/>
  <c r="V568" i="4" s="1"/>
  <c r="B569" i="4"/>
  <c r="E569" i="4"/>
  <c r="F569" i="4"/>
  <c r="G569" i="4" s="1"/>
  <c r="I569" i="4"/>
  <c r="M569" i="4"/>
  <c r="O569" i="4"/>
  <c r="S569" i="4"/>
  <c r="T569" i="4" s="1"/>
  <c r="U569" i="4"/>
  <c r="V569" i="4" s="1"/>
  <c r="B570" i="4"/>
  <c r="E570" i="4"/>
  <c r="F570" i="4"/>
  <c r="G570" i="4" s="1"/>
  <c r="I570" i="4"/>
  <c r="M570" i="4"/>
  <c r="O570" i="4"/>
  <c r="S570" i="4"/>
  <c r="T570" i="4" s="1"/>
  <c r="U570" i="4"/>
  <c r="V570" i="4" s="1"/>
  <c r="B571" i="4"/>
  <c r="E571" i="4"/>
  <c r="F571" i="4"/>
  <c r="G571" i="4" s="1"/>
  <c r="I571" i="4"/>
  <c r="M571" i="4"/>
  <c r="O571" i="4"/>
  <c r="S571" i="4"/>
  <c r="T571" i="4" s="1"/>
  <c r="U571" i="4"/>
  <c r="V571" i="4" s="1"/>
  <c r="B572" i="4"/>
  <c r="E572" i="4"/>
  <c r="F572" i="4"/>
  <c r="G572" i="4" s="1"/>
  <c r="I572" i="4"/>
  <c r="M572" i="4"/>
  <c r="O572" i="4"/>
  <c r="S572" i="4"/>
  <c r="T572" i="4" s="1"/>
  <c r="U572" i="4"/>
  <c r="V572" i="4" s="1"/>
  <c r="B573" i="4"/>
  <c r="E573" i="4"/>
  <c r="F573" i="4"/>
  <c r="G573" i="4" s="1"/>
  <c r="I573" i="4"/>
  <c r="M573" i="4"/>
  <c r="O573" i="4"/>
  <c r="S573" i="4"/>
  <c r="T573" i="4" s="1"/>
  <c r="U573" i="4"/>
  <c r="V573" i="4" s="1"/>
  <c r="B574" i="4"/>
  <c r="E574" i="4"/>
  <c r="F574" i="4"/>
  <c r="G574" i="4" s="1"/>
  <c r="I574" i="4"/>
  <c r="M574" i="4"/>
  <c r="O574" i="4"/>
  <c r="S574" i="4"/>
  <c r="T574" i="4" s="1"/>
  <c r="U574" i="4"/>
  <c r="V574" i="4" s="1"/>
  <c r="B575" i="4"/>
  <c r="E575" i="4"/>
  <c r="F575" i="4"/>
  <c r="G575" i="4" s="1"/>
  <c r="I575" i="4"/>
  <c r="M575" i="4"/>
  <c r="O575" i="4"/>
  <c r="S575" i="4"/>
  <c r="T575" i="4" s="1"/>
  <c r="U575" i="4"/>
  <c r="V575" i="4" s="1"/>
  <c r="B576" i="4"/>
  <c r="E576" i="4"/>
  <c r="F576" i="4"/>
  <c r="G576" i="4" s="1"/>
  <c r="I576" i="4"/>
  <c r="M576" i="4"/>
  <c r="O576" i="4"/>
  <c r="S576" i="4"/>
  <c r="T576" i="4" s="1"/>
  <c r="U576" i="4"/>
  <c r="V576" i="4" s="1"/>
  <c r="B577" i="4"/>
  <c r="E577" i="4"/>
  <c r="F577" i="4"/>
  <c r="G577" i="4" s="1"/>
  <c r="I577" i="4"/>
  <c r="M577" i="4"/>
  <c r="O577" i="4"/>
  <c r="S577" i="4"/>
  <c r="T577" i="4" s="1"/>
  <c r="U577" i="4"/>
  <c r="V577" i="4" s="1"/>
  <c r="B578" i="4"/>
  <c r="E578" i="4"/>
  <c r="F578" i="4"/>
  <c r="G578" i="4" s="1"/>
  <c r="I578" i="4"/>
  <c r="M578" i="4"/>
  <c r="O578" i="4"/>
  <c r="S578" i="4"/>
  <c r="T578" i="4" s="1"/>
  <c r="U578" i="4"/>
  <c r="V578" i="4" s="1"/>
  <c r="B579" i="4"/>
  <c r="E579" i="4"/>
  <c r="F579" i="4"/>
  <c r="G579" i="4" s="1"/>
  <c r="I579" i="4"/>
  <c r="M579" i="4"/>
  <c r="O579" i="4"/>
  <c r="S579" i="4"/>
  <c r="T579" i="4" s="1"/>
  <c r="U579" i="4"/>
  <c r="V579" i="4" s="1"/>
  <c r="B580" i="4"/>
  <c r="E580" i="4"/>
  <c r="F580" i="4"/>
  <c r="G580" i="4" s="1"/>
  <c r="I580" i="4"/>
  <c r="M580" i="4"/>
  <c r="O580" i="4"/>
  <c r="S580" i="4"/>
  <c r="T580" i="4" s="1"/>
  <c r="U580" i="4"/>
  <c r="V580" i="4" s="1"/>
  <c r="B581" i="4"/>
  <c r="E581" i="4"/>
  <c r="F581" i="4"/>
  <c r="G581" i="4" s="1"/>
  <c r="I581" i="4"/>
  <c r="M581" i="4"/>
  <c r="O581" i="4"/>
  <c r="S581" i="4"/>
  <c r="T581" i="4" s="1"/>
  <c r="U581" i="4"/>
  <c r="V581" i="4" s="1"/>
  <c r="B582" i="4"/>
  <c r="E582" i="4"/>
  <c r="F582" i="4"/>
  <c r="G582" i="4" s="1"/>
  <c r="I582" i="4"/>
  <c r="M582" i="4"/>
  <c r="O582" i="4"/>
  <c r="S582" i="4"/>
  <c r="T582" i="4" s="1"/>
  <c r="U582" i="4"/>
  <c r="V582" i="4" s="1"/>
  <c r="B583" i="4"/>
  <c r="E583" i="4"/>
  <c r="F583" i="4"/>
  <c r="G583" i="4" s="1"/>
  <c r="I583" i="4"/>
  <c r="M583" i="4"/>
  <c r="O583" i="4"/>
  <c r="S583" i="4"/>
  <c r="T583" i="4" s="1"/>
  <c r="U583" i="4"/>
  <c r="V583" i="4" s="1"/>
  <c r="B584" i="4"/>
  <c r="E584" i="4"/>
  <c r="F584" i="4"/>
  <c r="G584" i="4" s="1"/>
  <c r="I584" i="4"/>
  <c r="M584" i="4"/>
  <c r="O584" i="4"/>
  <c r="S584" i="4"/>
  <c r="T584" i="4" s="1"/>
  <c r="U584" i="4"/>
  <c r="V584" i="4" s="1"/>
  <c r="B585" i="4"/>
  <c r="E585" i="4"/>
  <c r="F585" i="4"/>
  <c r="G585" i="4" s="1"/>
  <c r="I585" i="4"/>
  <c r="M585" i="4"/>
  <c r="O585" i="4"/>
  <c r="S585" i="4"/>
  <c r="T585" i="4" s="1"/>
  <c r="U585" i="4"/>
  <c r="V585" i="4" s="1"/>
  <c r="B586" i="4"/>
  <c r="E586" i="4"/>
  <c r="F586" i="4"/>
  <c r="G586" i="4" s="1"/>
  <c r="I586" i="4"/>
  <c r="M586" i="4"/>
  <c r="O586" i="4"/>
  <c r="S586" i="4"/>
  <c r="T586" i="4" s="1"/>
  <c r="U586" i="4"/>
  <c r="V586" i="4" s="1"/>
  <c r="B587" i="4"/>
  <c r="E587" i="4"/>
  <c r="F587" i="4"/>
  <c r="G587" i="4" s="1"/>
  <c r="I587" i="4"/>
  <c r="M587" i="4"/>
  <c r="O587" i="4"/>
  <c r="S587" i="4"/>
  <c r="T587" i="4" s="1"/>
  <c r="U587" i="4"/>
  <c r="V587" i="4" s="1"/>
  <c r="B588" i="4"/>
  <c r="E588" i="4"/>
  <c r="F588" i="4"/>
  <c r="G588" i="4" s="1"/>
  <c r="I588" i="4"/>
  <c r="M588" i="4"/>
  <c r="O588" i="4"/>
  <c r="S588" i="4"/>
  <c r="T588" i="4" s="1"/>
  <c r="U588" i="4"/>
  <c r="V588" i="4" s="1"/>
  <c r="B589" i="4"/>
  <c r="E589" i="4"/>
  <c r="F589" i="4"/>
  <c r="G589" i="4" s="1"/>
  <c r="I589" i="4"/>
  <c r="M589" i="4"/>
  <c r="O589" i="4"/>
  <c r="S589" i="4"/>
  <c r="T589" i="4" s="1"/>
  <c r="U589" i="4"/>
  <c r="V589" i="4" s="1"/>
  <c r="B590" i="4"/>
  <c r="E590" i="4"/>
  <c r="F590" i="4"/>
  <c r="G590" i="4" s="1"/>
  <c r="I590" i="4"/>
  <c r="M590" i="4"/>
  <c r="O590" i="4"/>
  <c r="S590" i="4"/>
  <c r="T590" i="4" s="1"/>
  <c r="U590" i="4"/>
  <c r="V590" i="4" s="1"/>
  <c r="B591" i="4"/>
  <c r="E591" i="4"/>
  <c r="F591" i="4"/>
  <c r="G591" i="4" s="1"/>
  <c r="I591" i="4"/>
  <c r="M591" i="4"/>
  <c r="O591" i="4"/>
  <c r="S591" i="4"/>
  <c r="T591" i="4" s="1"/>
  <c r="U591" i="4"/>
  <c r="V591" i="4" s="1"/>
  <c r="B592" i="4"/>
  <c r="E592" i="4"/>
  <c r="F592" i="4"/>
  <c r="G592" i="4" s="1"/>
  <c r="I592" i="4"/>
  <c r="M592" i="4"/>
  <c r="O592" i="4"/>
  <c r="S592" i="4"/>
  <c r="T592" i="4" s="1"/>
  <c r="U592" i="4"/>
  <c r="V592" i="4" s="1"/>
  <c r="B593" i="4"/>
  <c r="E593" i="4"/>
  <c r="F593" i="4"/>
  <c r="G593" i="4" s="1"/>
  <c r="I593" i="4"/>
  <c r="M593" i="4"/>
  <c r="O593" i="4"/>
  <c r="S593" i="4"/>
  <c r="T593" i="4" s="1"/>
  <c r="U593" i="4"/>
  <c r="V593" i="4" s="1"/>
  <c r="B594" i="4"/>
  <c r="E594" i="4"/>
  <c r="F594" i="4"/>
  <c r="G594" i="4" s="1"/>
  <c r="I594" i="4"/>
  <c r="M594" i="4"/>
  <c r="O594" i="4"/>
  <c r="S594" i="4"/>
  <c r="T594" i="4" s="1"/>
  <c r="U594" i="4"/>
  <c r="V594" i="4" s="1"/>
  <c r="B595" i="4"/>
  <c r="E595" i="4"/>
  <c r="F595" i="4"/>
  <c r="G595" i="4" s="1"/>
  <c r="I595" i="4"/>
  <c r="M595" i="4"/>
  <c r="O595" i="4"/>
  <c r="S595" i="4"/>
  <c r="T595" i="4" s="1"/>
  <c r="U595" i="4"/>
  <c r="V595" i="4" s="1"/>
  <c r="B596" i="4"/>
  <c r="E596" i="4"/>
  <c r="F596" i="4"/>
  <c r="G596" i="4" s="1"/>
  <c r="I596" i="4"/>
  <c r="M596" i="4"/>
  <c r="O596" i="4"/>
  <c r="S596" i="4"/>
  <c r="T596" i="4" s="1"/>
  <c r="U596" i="4"/>
  <c r="V596" i="4" s="1"/>
  <c r="B597" i="4"/>
  <c r="E597" i="4"/>
  <c r="F597" i="4"/>
  <c r="G597" i="4" s="1"/>
  <c r="I597" i="4"/>
  <c r="M597" i="4"/>
  <c r="O597" i="4"/>
  <c r="S597" i="4"/>
  <c r="T597" i="4" s="1"/>
  <c r="U597" i="4"/>
  <c r="V597" i="4" s="1"/>
  <c r="B598" i="4"/>
  <c r="E598" i="4"/>
  <c r="F598" i="4"/>
  <c r="G598" i="4" s="1"/>
  <c r="I598" i="4"/>
  <c r="M598" i="4"/>
  <c r="O598" i="4"/>
  <c r="S598" i="4"/>
  <c r="T598" i="4" s="1"/>
  <c r="U598" i="4"/>
  <c r="V598" i="4" s="1"/>
  <c r="B599" i="4"/>
  <c r="E599" i="4"/>
  <c r="F599" i="4"/>
  <c r="G599" i="4" s="1"/>
  <c r="I599" i="4"/>
  <c r="M599" i="4"/>
  <c r="O599" i="4"/>
  <c r="S599" i="4"/>
  <c r="T599" i="4" s="1"/>
  <c r="U599" i="4"/>
  <c r="V599" i="4" s="1"/>
  <c r="B600" i="4"/>
  <c r="E600" i="4"/>
  <c r="F600" i="4"/>
  <c r="G600" i="4" s="1"/>
  <c r="I600" i="4"/>
  <c r="M600" i="4"/>
  <c r="O600" i="4"/>
  <c r="S600" i="4"/>
  <c r="T600" i="4" s="1"/>
  <c r="U600" i="4"/>
  <c r="V600" i="4" s="1"/>
  <c r="B601" i="4"/>
  <c r="E601" i="4"/>
  <c r="F601" i="4"/>
  <c r="G601" i="4" s="1"/>
  <c r="I601" i="4"/>
  <c r="M601" i="4"/>
  <c r="O601" i="4"/>
  <c r="S601" i="4"/>
  <c r="T601" i="4" s="1"/>
  <c r="U601" i="4"/>
  <c r="V601" i="4" s="1"/>
  <c r="B602" i="4"/>
  <c r="E602" i="4"/>
  <c r="F602" i="4"/>
  <c r="G602" i="4" s="1"/>
  <c r="I602" i="4"/>
  <c r="M602" i="4"/>
  <c r="O602" i="4"/>
  <c r="S602" i="4"/>
  <c r="T602" i="4" s="1"/>
  <c r="U602" i="4"/>
  <c r="V602" i="4" s="1"/>
  <c r="B603" i="4"/>
  <c r="E603" i="4"/>
  <c r="F603" i="4"/>
  <c r="G603" i="4" s="1"/>
  <c r="I603" i="4"/>
  <c r="M603" i="4"/>
  <c r="O603" i="4"/>
  <c r="S603" i="4"/>
  <c r="T603" i="4" s="1"/>
  <c r="U603" i="4"/>
  <c r="V603" i="4" s="1"/>
  <c r="B604" i="4"/>
  <c r="E604" i="4"/>
  <c r="F604" i="4"/>
  <c r="G604" i="4" s="1"/>
  <c r="I604" i="4"/>
  <c r="M604" i="4"/>
  <c r="O604" i="4"/>
  <c r="S604" i="4"/>
  <c r="T604" i="4" s="1"/>
  <c r="U604" i="4"/>
  <c r="V604" i="4" s="1"/>
  <c r="B605" i="4"/>
  <c r="E605" i="4"/>
  <c r="F605" i="4"/>
  <c r="G605" i="4" s="1"/>
  <c r="I605" i="4"/>
  <c r="M605" i="4"/>
  <c r="O605" i="4"/>
  <c r="S605" i="4"/>
  <c r="T605" i="4" s="1"/>
  <c r="U605" i="4"/>
  <c r="V605" i="4" s="1"/>
  <c r="B606" i="4"/>
  <c r="E606" i="4"/>
  <c r="F606" i="4"/>
  <c r="G606" i="4" s="1"/>
  <c r="I606" i="4"/>
  <c r="M606" i="4"/>
  <c r="O606" i="4"/>
  <c r="S606" i="4"/>
  <c r="T606" i="4" s="1"/>
  <c r="U606" i="4"/>
  <c r="V606" i="4" s="1"/>
  <c r="B607" i="4"/>
  <c r="E607" i="4"/>
  <c r="F607" i="4"/>
  <c r="G607" i="4" s="1"/>
  <c r="I607" i="4"/>
  <c r="M607" i="4"/>
  <c r="O607" i="4"/>
  <c r="S607" i="4"/>
  <c r="T607" i="4" s="1"/>
  <c r="U607" i="4"/>
  <c r="V607" i="4" s="1"/>
  <c r="B608" i="4"/>
  <c r="E608" i="4"/>
  <c r="F608" i="4"/>
  <c r="G608" i="4" s="1"/>
  <c r="I608" i="4"/>
  <c r="M608" i="4"/>
  <c r="O608" i="4"/>
  <c r="S608" i="4"/>
  <c r="T608" i="4" s="1"/>
  <c r="U608" i="4"/>
  <c r="V608" i="4" s="1"/>
  <c r="B609" i="4"/>
  <c r="E609" i="4"/>
  <c r="F609" i="4"/>
  <c r="G609" i="4" s="1"/>
  <c r="I609" i="4"/>
  <c r="M609" i="4"/>
  <c r="O609" i="4"/>
  <c r="S609" i="4"/>
  <c r="T609" i="4" s="1"/>
  <c r="U609" i="4"/>
  <c r="V609" i="4" s="1"/>
  <c r="B610" i="4"/>
  <c r="E610" i="4"/>
  <c r="F610" i="4"/>
  <c r="G610" i="4" s="1"/>
  <c r="I610" i="4"/>
  <c r="M610" i="4"/>
  <c r="O610" i="4"/>
  <c r="S610" i="4"/>
  <c r="T610" i="4" s="1"/>
  <c r="U610" i="4"/>
  <c r="V610" i="4" s="1"/>
  <c r="B611" i="4"/>
  <c r="E611" i="4"/>
  <c r="F611" i="4"/>
  <c r="G611" i="4" s="1"/>
  <c r="I611" i="4"/>
  <c r="M611" i="4"/>
  <c r="O611" i="4"/>
  <c r="S611" i="4"/>
  <c r="T611" i="4" s="1"/>
  <c r="U611" i="4"/>
  <c r="V611" i="4" s="1"/>
  <c r="B612" i="4"/>
  <c r="E612" i="4"/>
  <c r="F612" i="4"/>
  <c r="G612" i="4" s="1"/>
  <c r="I612" i="4"/>
  <c r="M612" i="4"/>
  <c r="O612" i="4"/>
  <c r="S612" i="4"/>
  <c r="T612" i="4" s="1"/>
  <c r="U612" i="4"/>
  <c r="V612" i="4" s="1"/>
  <c r="B613" i="4"/>
  <c r="E613" i="4"/>
  <c r="F613" i="4"/>
  <c r="G613" i="4" s="1"/>
  <c r="I613" i="4"/>
  <c r="M613" i="4"/>
  <c r="O613" i="4"/>
  <c r="S613" i="4"/>
  <c r="T613" i="4" s="1"/>
  <c r="U613" i="4"/>
  <c r="V613" i="4" s="1"/>
  <c r="B614" i="4"/>
  <c r="E614" i="4"/>
  <c r="F614" i="4"/>
  <c r="G614" i="4" s="1"/>
  <c r="I614" i="4"/>
  <c r="M614" i="4"/>
  <c r="O614" i="4"/>
  <c r="S614" i="4"/>
  <c r="T614" i="4" s="1"/>
  <c r="U614" i="4"/>
  <c r="V614" i="4" s="1"/>
  <c r="B615" i="4"/>
  <c r="E615" i="4"/>
  <c r="F615" i="4"/>
  <c r="G615" i="4" s="1"/>
  <c r="I615" i="4"/>
  <c r="M615" i="4"/>
  <c r="O615" i="4"/>
  <c r="S615" i="4"/>
  <c r="T615" i="4" s="1"/>
  <c r="U615" i="4"/>
  <c r="V615" i="4" s="1"/>
  <c r="B616" i="4"/>
  <c r="E616" i="4"/>
  <c r="F616" i="4"/>
  <c r="G616" i="4" s="1"/>
  <c r="I616" i="4"/>
  <c r="M616" i="4"/>
  <c r="O616" i="4"/>
  <c r="S616" i="4"/>
  <c r="T616" i="4" s="1"/>
  <c r="U616" i="4"/>
  <c r="V616" i="4" s="1"/>
  <c r="B617" i="4"/>
  <c r="E617" i="4"/>
  <c r="F617" i="4"/>
  <c r="G617" i="4" s="1"/>
  <c r="I617" i="4"/>
  <c r="M617" i="4"/>
  <c r="O617" i="4"/>
  <c r="S617" i="4"/>
  <c r="T617" i="4" s="1"/>
  <c r="U617" i="4"/>
  <c r="V617" i="4" s="1"/>
  <c r="B618" i="4"/>
  <c r="E618" i="4"/>
  <c r="F618" i="4"/>
  <c r="G618" i="4" s="1"/>
  <c r="I618" i="4"/>
  <c r="M618" i="4"/>
  <c r="O618" i="4"/>
  <c r="S618" i="4"/>
  <c r="T618" i="4" s="1"/>
  <c r="U618" i="4"/>
  <c r="V618" i="4" s="1"/>
  <c r="B619" i="4"/>
  <c r="E619" i="4"/>
  <c r="F619" i="4"/>
  <c r="G619" i="4" s="1"/>
  <c r="I619" i="4"/>
  <c r="M619" i="4"/>
  <c r="O619" i="4"/>
  <c r="S619" i="4"/>
  <c r="T619" i="4" s="1"/>
  <c r="U619" i="4"/>
  <c r="V619" i="4" s="1"/>
  <c r="B620" i="4"/>
  <c r="E620" i="4"/>
  <c r="F620" i="4"/>
  <c r="G620" i="4" s="1"/>
  <c r="I620" i="4"/>
  <c r="M620" i="4"/>
  <c r="O620" i="4"/>
  <c r="S620" i="4"/>
  <c r="T620" i="4" s="1"/>
  <c r="U620" i="4"/>
  <c r="V620" i="4" s="1"/>
  <c r="B621" i="4"/>
  <c r="E621" i="4"/>
  <c r="F621" i="4"/>
  <c r="G621" i="4" s="1"/>
  <c r="I621" i="4"/>
  <c r="M621" i="4"/>
  <c r="O621" i="4"/>
  <c r="S621" i="4"/>
  <c r="T621" i="4" s="1"/>
  <c r="U621" i="4"/>
  <c r="V621" i="4" s="1"/>
  <c r="B622" i="4"/>
  <c r="E622" i="4"/>
  <c r="F622" i="4"/>
  <c r="G622" i="4" s="1"/>
  <c r="I622" i="4"/>
  <c r="M622" i="4"/>
  <c r="O622" i="4"/>
  <c r="S622" i="4"/>
  <c r="T622" i="4" s="1"/>
  <c r="U622" i="4"/>
  <c r="V622" i="4" s="1"/>
  <c r="B623" i="4"/>
  <c r="E623" i="4"/>
  <c r="F623" i="4"/>
  <c r="G623" i="4" s="1"/>
  <c r="I623" i="4"/>
  <c r="M623" i="4"/>
  <c r="O623" i="4"/>
  <c r="S623" i="4"/>
  <c r="T623" i="4" s="1"/>
  <c r="U623" i="4"/>
  <c r="V623" i="4" s="1"/>
  <c r="B624" i="4"/>
  <c r="E624" i="4"/>
  <c r="F624" i="4"/>
  <c r="G624" i="4" s="1"/>
  <c r="I624" i="4"/>
  <c r="M624" i="4"/>
  <c r="O624" i="4"/>
  <c r="S624" i="4"/>
  <c r="T624" i="4" s="1"/>
  <c r="U624" i="4"/>
  <c r="V624" i="4" s="1"/>
  <c r="B625" i="4"/>
  <c r="E625" i="4"/>
  <c r="F625" i="4"/>
  <c r="G625" i="4" s="1"/>
  <c r="I625" i="4"/>
  <c r="M625" i="4"/>
  <c r="O625" i="4"/>
  <c r="S625" i="4"/>
  <c r="T625" i="4" s="1"/>
  <c r="U625" i="4"/>
  <c r="V625" i="4" s="1"/>
  <c r="B626" i="4"/>
  <c r="E626" i="4"/>
  <c r="F626" i="4"/>
  <c r="G626" i="4" s="1"/>
  <c r="I626" i="4"/>
  <c r="M626" i="4"/>
  <c r="O626" i="4"/>
  <c r="S626" i="4"/>
  <c r="T626" i="4" s="1"/>
  <c r="U626" i="4"/>
  <c r="V626" i="4" s="1"/>
  <c r="B627" i="4"/>
  <c r="E627" i="4"/>
  <c r="F627" i="4"/>
  <c r="G627" i="4" s="1"/>
  <c r="I627" i="4"/>
  <c r="M627" i="4"/>
  <c r="O627" i="4"/>
  <c r="S627" i="4"/>
  <c r="T627" i="4" s="1"/>
  <c r="U627" i="4"/>
  <c r="V627" i="4" s="1"/>
  <c r="B628" i="4"/>
  <c r="E628" i="4"/>
  <c r="F628" i="4"/>
  <c r="G628" i="4" s="1"/>
  <c r="I628" i="4"/>
  <c r="M628" i="4"/>
  <c r="O628" i="4"/>
  <c r="S628" i="4"/>
  <c r="T628" i="4" s="1"/>
  <c r="U628" i="4"/>
  <c r="V628" i="4" s="1"/>
  <c r="B629" i="4"/>
  <c r="E629" i="4"/>
  <c r="F629" i="4"/>
  <c r="G629" i="4" s="1"/>
  <c r="I629" i="4"/>
  <c r="M629" i="4"/>
  <c r="O629" i="4"/>
  <c r="S629" i="4"/>
  <c r="T629" i="4" s="1"/>
  <c r="U629" i="4"/>
  <c r="V629" i="4" s="1"/>
  <c r="B630" i="4"/>
  <c r="E630" i="4"/>
  <c r="F630" i="4"/>
  <c r="G630" i="4" s="1"/>
  <c r="I630" i="4"/>
  <c r="M630" i="4"/>
  <c r="O630" i="4"/>
  <c r="S630" i="4"/>
  <c r="T630" i="4" s="1"/>
  <c r="U630" i="4"/>
  <c r="V630" i="4" s="1"/>
  <c r="B631" i="4"/>
  <c r="E631" i="4"/>
  <c r="F631" i="4"/>
  <c r="G631" i="4" s="1"/>
  <c r="I631" i="4"/>
  <c r="M631" i="4"/>
  <c r="O631" i="4"/>
  <c r="S631" i="4"/>
  <c r="T631" i="4" s="1"/>
  <c r="U631" i="4"/>
  <c r="V631" i="4" s="1"/>
  <c r="B632" i="4"/>
  <c r="E632" i="4"/>
  <c r="F632" i="4"/>
  <c r="G632" i="4" s="1"/>
  <c r="I632" i="4"/>
  <c r="M632" i="4"/>
  <c r="O632" i="4"/>
  <c r="S632" i="4"/>
  <c r="T632" i="4" s="1"/>
  <c r="U632" i="4"/>
  <c r="V632" i="4" s="1"/>
  <c r="B633" i="4"/>
  <c r="E633" i="4"/>
  <c r="F633" i="4"/>
  <c r="G633" i="4" s="1"/>
  <c r="I633" i="4"/>
  <c r="M633" i="4"/>
  <c r="O633" i="4"/>
  <c r="S633" i="4"/>
  <c r="T633" i="4" s="1"/>
  <c r="U633" i="4"/>
  <c r="V633" i="4" s="1"/>
  <c r="B634" i="4"/>
  <c r="E634" i="4"/>
  <c r="F634" i="4"/>
  <c r="G634" i="4" s="1"/>
  <c r="I634" i="4"/>
  <c r="M634" i="4"/>
  <c r="O634" i="4"/>
  <c r="S634" i="4"/>
  <c r="T634" i="4" s="1"/>
  <c r="U634" i="4"/>
  <c r="V634" i="4" s="1"/>
  <c r="B635" i="4"/>
  <c r="E635" i="4"/>
  <c r="F635" i="4"/>
  <c r="G635" i="4" s="1"/>
  <c r="I635" i="4"/>
  <c r="M635" i="4"/>
  <c r="O635" i="4"/>
  <c r="S635" i="4"/>
  <c r="T635" i="4" s="1"/>
  <c r="U635" i="4"/>
  <c r="V635" i="4" s="1"/>
  <c r="B636" i="4"/>
  <c r="E636" i="4"/>
  <c r="F636" i="4"/>
  <c r="G636" i="4" s="1"/>
  <c r="I636" i="4"/>
  <c r="M636" i="4"/>
  <c r="O636" i="4"/>
  <c r="S636" i="4"/>
  <c r="T636" i="4" s="1"/>
  <c r="U636" i="4"/>
  <c r="V636" i="4" s="1"/>
  <c r="B637" i="4"/>
  <c r="E637" i="4"/>
  <c r="F637" i="4"/>
  <c r="G637" i="4" s="1"/>
  <c r="I637" i="4"/>
  <c r="M637" i="4"/>
  <c r="O637" i="4"/>
  <c r="S637" i="4"/>
  <c r="T637" i="4" s="1"/>
  <c r="U637" i="4"/>
  <c r="V637" i="4" s="1"/>
  <c r="B638" i="4"/>
  <c r="E638" i="4"/>
  <c r="F638" i="4"/>
  <c r="G638" i="4" s="1"/>
  <c r="I638" i="4"/>
  <c r="M638" i="4"/>
  <c r="O638" i="4"/>
  <c r="S638" i="4"/>
  <c r="T638" i="4" s="1"/>
  <c r="U638" i="4"/>
  <c r="V638" i="4" s="1"/>
  <c r="B639" i="4"/>
  <c r="E639" i="4"/>
  <c r="F639" i="4"/>
  <c r="G639" i="4" s="1"/>
  <c r="I639" i="4"/>
  <c r="M639" i="4"/>
  <c r="O639" i="4"/>
  <c r="S639" i="4"/>
  <c r="T639" i="4" s="1"/>
  <c r="U639" i="4"/>
  <c r="V639" i="4" s="1"/>
  <c r="B640" i="4"/>
  <c r="E640" i="4"/>
  <c r="F640" i="4"/>
  <c r="G640" i="4" s="1"/>
  <c r="I640" i="4"/>
  <c r="M640" i="4"/>
  <c r="O640" i="4"/>
  <c r="S640" i="4"/>
  <c r="T640" i="4" s="1"/>
  <c r="U640" i="4"/>
  <c r="V640" i="4" s="1"/>
  <c r="B641" i="4"/>
  <c r="E641" i="4"/>
  <c r="F641" i="4"/>
  <c r="G641" i="4" s="1"/>
  <c r="I641" i="4"/>
  <c r="M641" i="4"/>
  <c r="O641" i="4"/>
  <c r="S641" i="4"/>
  <c r="T641" i="4" s="1"/>
  <c r="U641" i="4"/>
  <c r="V641" i="4" s="1"/>
  <c r="B642" i="4"/>
  <c r="E642" i="4"/>
  <c r="F642" i="4"/>
  <c r="G642" i="4" s="1"/>
  <c r="I642" i="4"/>
  <c r="M642" i="4"/>
  <c r="O642" i="4"/>
  <c r="S642" i="4"/>
  <c r="T642" i="4" s="1"/>
  <c r="U642" i="4"/>
  <c r="V642" i="4" s="1"/>
  <c r="B643" i="4"/>
  <c r="E643" i="4"/>
  <c r="F643" i="4"/>
  <c r="G643" i="4" s="1"/>
  <c r="I643" i="4"/>
  <c r="M643" i="4"/>
  <c r="O643" i="4"/>
  <c r="S643" i="4"/>
  <c r="T643" i="4" s="1"/>
  <c r="U643" i="4"/>
  <c r="V643" i="4" s="1"/>
  <c r="B644" i="4"/>
  <c r="E644" i="4"/>
  <c r="F644" i="4"/>
  <c r="G644" i="4" s="1"/>
  <c r="I644" i="4"/>
  <c r="M644" i="4"/>
  <c r="O644" i="4"/>
  <c r="S644" i="4"/>
  <c r="T644" i="4" s="1"/>
  <c r="U644" i="4"/>
  <c r="V644" i="4" s="1"/>
  <c r="B645" i="4"/>
  <c r="E645" i="4"/>
  <c r="F645" i="4"/>
  <c r="G645" i="4" s="1"/>
  <c r="I645" i="4"/>
  <c r="M645" i="4"/>
  <c r="O645" i="4"/>
  <c r="S645" i="4"/>
  <c r="T645" i="4" s="1"/>
  <c r="U645" i="4"/>
  <c r="V645" i="4" s="1"/>
  <c r="B646" i="4"/>
  <c r="E646" i="4"/>
  <c r="F646" i="4"/>
  <c r="G646" i="4" s="1"/>
  <c r="I646" i="4"/>
  <c r="M646" i="4"/>
  <c r="O646" i="4"/>
  <c r="S646" i="4"/>
  <c r="T646" i="4" s="1"/>
  <c r="U646" i="4"/>
  <c r="V646" i="4" s="1"/>
  <c r="B647" i="4"/>
  <c r="E647" i="4"/>
  <c r="F647" i="4"/>
  <c r="G647" i="4" s="1"/>
  <c r="I647" i="4"/>
  <c r="M647" i="4"/>
  <c r="O647" i="4"/>
  <c r="S647" i="4"/>
  <c r="T647" i="4" s="1"/>
  <c r="U647" i="4"/>
  <c r="V647" i="4" s="1"/>
  <c r="B648" i="4"/>
  <c r="E648" i="4"/>
  <c r="F648" i="4"/>
  <c r="G648" i="4" s="1"/>
  <c r="I648" i="4"/>
  <c r="M648" i="4"/>
  <c r="O648" i="4"/>
  <c r="S648" i="4"/>
  <c r="T648" i="4" s="1"/>
  <c r="U648" i="4"/>
  <c r="V648" i="4" s="1"/>
  <c r="B649" i="4"/>
  <c r="E649" i="4"/>
  <c r="F649" i="4"/>
  <c r="G649" i="4" s="1"/>
  <c r="I649" i="4"/>
  <c r="M649" i="4"/>
  <c r="O649" i="4"/>
  <c r="S649" i="4"/>
  <c r="T649" i="4" s="1"/>
  <c r="U649" i="4"/>
  <c r="V649" i="4" s="1"/>
  <c r="B650" i="4"/>
  <c r="E650" i="4"/>
  <c r="F650" i="4"/>
  <c r="G650" i="4" s="1"/>
  <c r="I650" i="4"/>
  <c r="M650" i="4"/>
  <c r="O650" i="4"/>
  <c r="S650" i="4"/>
  <c r="T650" i="4" s="1"/>
  <c r="U650" i="4"/>
  <c r="V650" i="4" s="1"/>
  <c r="B651" i="4"/>
  <c r="E651" i="4"/>
  <c r="F651" i="4"/>
  <c r="G651" i="4" s="1"/>
  <c r="I651" i="4"/>
  <c r="M651" i="4"/>
  <c r="O651" i="4"/>
  <c r="S651" i="4"/>
  <c r="T651" i="4" s="1"/>
  <c r="U651" i="4"/>
  <c r="V651" i="4" s="1"/>
  <c r="B652" i="4"/>
  <c r="E652" i="4"/>
  <c r="F652" i="4"/>
  <c r="G652" i="4" s="1"/>
  <c r="I652" i="4"/>
  <c r="M652" i="4"/>
  <c r="O652" i="4"/>
  <c r="S652" i="4"/>
  <c r="T652" i="4" s="1"/>
  <c r="U652" i="4"/>
  <c r="V652" i="4" s="1"/>
  <c r="B653" i="4"/>
  <c r="E653" i="4"/>
  <c r="F653" i="4"/>
  <c r="G653" i="4" s="1"/>
  <c r="I653" i="4"/>
  <c r="M653" i="4"/>
  <c r="O653" i="4"/>
  <c r="S653" i="4"/>
  <c r="T653" i="4" s="1"/>
  <c r="U653" i="4"/>
  <c r="V653" i="4" s="1"/>
  <c r="B654" i="4"/>
  <c r="E654" i="4"/>
  <c r="F654" i="4"/>
  <c r="G654" i="4" s="1"/>
  <c r="I654" i="4"/>
  <c r="M654" i="4"/>
  <c r="O654" i="4"/>
  <c r="S654" i="4"/>
  <c r="T654" i="4" s="1"/>
  <c r="U654" i="4"/>
  <c r="V654" i="4" s="1"/>
  <c r="B655" i="4"/>
  <c r="E655" i="4"/>
  <c r="F655" i="4"/>
  <c r="G655" i="4" s="1"/>
  <c r="I655" i="4"/>
  <c r="M655" i="4"/>
  <c r="O655" i="4"/>
  <c r="S655" i="4"/>
  <c r="T655" i="4" s="1"/>
  <c r="U655" i="4"/>
  <c r="V655" i="4" s="1"/>
  <c r="B656" i="4"/>
  <c r="E656" i="4"/>
  <c r="F656" i="4"/>
  <c r="G656" i="4" s="1"/>
  <c r="I656" i="4"/>
  <c r="M656" i="4"/>
  <c r="O656" i="4"/>
  <c r="S656" i="4"/>
  <c r="T656" i="4" s="1"/>
  <c r="U656" i="4"/>
  <c r="V656" i="4" s="1"/>
  <c r="B657" i="4"/>
  <c r="E657" i="4"/>
  <c r="F657" i="4"/>
  <c r="G657" i="4" s="1"/>
  <c r="I657" i="4"/>
  <c r="M657" i="4"/>
  <c r="O657" i="4"/>
  <c r="S657" i="4"/>
  <c r="T657" i="4" s="1"/>
  <c r="U657" i="4"/>
  <c r="V657" i="4" s="1"/>
  <c r="B658" i="4"/>
  <c r="E658" i="4"/>
  <c r="F658" i="4"/>
  <c r="G658" i="4" s="1"/>
  <c r="I658" i="4"/>
  <c r="M658" i="4"/>
  <c r="O658" i="4"/>
  <c r="S658" i="4"/>
  <c r="T658" i="4" s="1"/>
  <c r="U658" i="4"/>
  <c r="V658" i="4" s="1"/>
  <c r="B659" i="4"/>
  <c r="E659" i="4"/>
  <c r="F659" i="4"/>
  <c r="G659" i="4" s="1"/>
  <c r="I659" i="4"/>
  <c r="M659" i="4"/>
  <c r="O659" i="4"/>
  <c r="S659" i="4"/>
  <c r="T659" i="4" s="1"/>
  <c r="U659" i="4"/>
  <c r="V659" i="4" s="1"/>
  <c r="B660" i="4"/>
  <c r="E660" i="4"/>
  <c r="F660" i="4"/>
  <c r="G660" i="4" s="1"/>
  <c r="I660" i="4"/>
  <c r="M660" i="4"/>
  <c r="O660" i="4"/>
  <c r="S660" i="4"/>
  <c r="T660" i="4" s="1"/>
  <c r="U660" i="4"/>
  <c r="V660" i="4" s="1"/>
  <c r="B661" i="4"/>
  <c r="E661" i="4"/>
  <c r="F661" i="4"/>
  <c r="G661" i="4" s="1"/>
  <c r="I661" i="4"/>
  <c r="M661" i="4"/>
  <c r="O661" i="4"/>
  <c r="S661" i="4"/>
  <c r="T661" i="4" s="1"/>
  <c r="U661" i="4"/>
  <c r="V661" i="4" s="1"/>
  <c r="B662" i="4"/>
  <c r="E662" i="4"/>
  <c r="F662" i="4"/>
  <c r="G662" i="4" s="1"/>
  <c r="I662" i="4"/>
  <c r="M662" i="4"/>
  <c r="O662" i="4"/>
  <c r="S662" i="4"/>
  <c r="T662" i="4" s="1"/>
  <c r="U662" i="4"/>
  <c r="V662" i="4" s="1"/>
  <c r="B663" i="4"/>
  <c r="E663" i="4"/>
  <c r="F663" i="4"/>
  <c r="G663" i="4" s="1"/>
  <c r="I663" i="4"/>
  <c r="M663" i="4"/>
  <c r="O663" i="4"/>
  <c r="S663" i="4"/>
  <c r="T663" i="4" s="1"/>
  <c r="U663" i="4"/>
  <c r="V663" i="4" s="1"/>
  <c r="B664" i="4"/>
  <c r="E664" i="4"/>
  <c r="F664" i="4"/>
  <c r="G664" i="4" s="1"/>
  <c r="I664" i="4"/>
  <c r="M664" i="4"/>
  <c r="O664" i="4"/>
  <c r="S664" i="4"/>
  <c r="T664" i="4" s="1"/>
  <c r="U664" i="4"/>
  <c r="V664" i="4" s="1"/>
  <c r="B665" i="4"/>
  <c r="E665" i="4"/>
  <c r="F665" i="4"/>
  <c r="G665" i="4" s="1"/>
  <c r="I665" i="4"/>
  <c r="M665" i="4"/>
  <c r="O665" i="4"/>
  <c r="S665" i="4"/>
  <c r="T665" i="4" s="1"/>
  <c r="U665" i="4"/>
  <c r="V665" i="4" s="1"/>
  <c r="B666" i="4"/>
  <c r="E666" i="4"/>
  <c r="F666" i="4"/>
  <c r="G666" i="4" s="1"/>
  <c r="I666" i="4"/>
  <c r="M666" i="4"/>
  <c r="O666" i="4"/>
  <c r="S666" i="4"/>
  <c r="T666" i="4" s="1"/>
  <c r="U666" i="4"/>
  <c r="V666" i="4" s="1"/>
  <c r="B667" i="4"/>
  <c r="E667" i="4"/>
  <c r="F667" i="4"/>
  <c r="G667" i="4" s="1"/>
  <c r="I667" i="4"/>
  <c r="M667" i="4"/>
  <c r="O667" i="4"/>
  <c r="S667" i="4"/>
  <c r="T667" i="4" s="1"/>
  <c r="U667" i="4"/>
  <c r="V667" i="4" s="1"/>
  <c r="B668" i="4"/>
  <c r="E668" i="4"/>
  <c r="F668" i="4"/>
  <c r="G668" i="4" s="1"/>
  <c r="I668" i="4"/>
  <c r="M668" i="4"/>
  <c r="O668" i="4"/>
  <c r="S668" i="4"/>
  <c r="T668" i="4" s="1"/>
  <c r="U668" i="4"/>
  <c r="V668" i="4" s="1"/>
  <c r="B669" i="4"/>
  <c r="E669" i="4"/>
  <c r="F669" i="4"/>
  <c r="G669" i="4" s="1"/>
  <c r="I669" i="4"/>
  <c r="M669" i="4"/>
  <c r="O669" i="4"/>
  <c r="S669" i="4"/>
  <c r="T669" i="4" s="1"/>
  <c r="U669" i="4"/>
  <c r="V669" i="4" s="1"/>
  <c r="B670" i="4"/>
  <c r="E670" i="4"/>
  <c r="F670" i="4"/>
  <c r="G670" i="4" s="1"/>
  <c r="I670" i="4"/>
  <c r="M670" i="4"/>
  <c r="O670" i="4"/>
  <c r="S670" i="4"/>
  <c r="T670" i="4" s="1"/>
  <c r="U670" i="4"/>
  <c r="V670" i="4" s="1"/>
  <c r="B671" i="4"/>
  <c r="E671" i="4"/>
  <c r="F671" i="4"/>
  <c r="G671" i="4" s="1"/>
  <c r="I671" i="4"/>
  <c r="M671" i="4"/>
  <c r="O671" i="4"/>
  <c r="S671" i="4"/>
  <c r="T671" i="4" s="1"/>
  <c r="U671" i="4"/>
  <c r="V671" i="4" s="1"/>
  <c r="B672" i="4"/>
  <c r="E672" i="4"/>
  <c r="F672" i="4"/>
  <c r="G672" i="4" s="1"/>
  <c r="I672" i="4"/>
  <c r="M672" i="4"/>
  <c r="O672" i="4"/>
  <c r="S672" i="4"/>
  <c r="T672" i="4" s="1"/>
  <c r="U672" i="4"/>
  <c r="V672" i="4" s="1"/>
  <c r="B673" i="4"/>
  <c r="E673" i="4"/>
  <c r="F673" i="4"/>
  <c r="G673" i="4" s="1"/>
  <c r="I673" i="4"/>
  <c r="M673" i="4"/>
  <c r="O673" i="4"/>
  <c r="S673" i="4"/>
  <c r="T673" i="4" s="1"/>
  <c r="U673" i="4"/>
  <c r="V673" i="4" s="1"/>
  <c r="B674" i="4"/>
  <c r="E674" i="4"/>
  <c r="F674" i="4"/>
  <c r="G674" i="4" s="1"/>
  <c r="I674" i="4"/>
  <c r="M674" i="4"/>
  <c r="O674" i="4"/>
  <c r="S674" i="4"/>
  <c r="T674" i="4" s="1"/>
  <c r="U674" i="4"/>
  <c r="V674" i="4" s="1"/>
  <c r="B675" i="4"/>
  <c r="E675" i="4"/>
  <c r="F675" i="4"/>
  <c r="G675" i="4" s="1"/>
  <c r="I675" i="4"/>
  <c r="M675" i="4"/>
  <c r="O675" i="4"/>
  <c r="S675" i="4"/>
  <c r="T675" i="4" s="1"/>
  <c r="U675" i="4"/>
  <c r="V675" i="4" s="1"/>
  <c r="B676" i="4"/>
  <c r="E676" i="4"/>
  <c r="F676" i="4"/>
  <c r="G676" i="4" s="1"/>
  <c r="I676" i="4"/>
  <c r="M676" i="4"/>
  <c r="O676" i="4"/>
  <c r="S676" i="4"/>
  <c r="T676" i="4" s="1"/>
  <c r="U676" i="4"/>
  <c r="V676" i="4" s="1"/>
  <c r="B677" i="4"/>
  <c r="E677" i="4"/>
  <c r="F677" i="4"/>
  <c r="G677" i="4" s="1"/>
  <c r="I677" i="4"/>
  <c r="M677" i="4"/>
  <c r="O677" i="4"/>
  <c r="S677" i="4"/>
  <c r="T677" i="4" s="1"/>
  <c r="U677" i="4"/>
  <c r="V677" i="4" s="1"/>
  <c r="B678" i="4"/>
  <c r="E678" i="4"/>
  <c r="F678" i="4"/>
  <c r="G678" i="4" s="1"/>
  <c r="I678" i="4"/>
  <c r="M678" i="4"/>
  <c r="O678" i="4"/>
  <c r="S678" i="4"/>
  <c r="T678" i="4" s="1"/>
  <c r="U678" i="4"/>
  <c r="V678" i="4" s="1"/>
  <c r="B679" i="4"/>
  <c r="E679" i="4"/>
  <c r="F679" i="4"/>
  <c r="G679" i="4" s="1"/>
  <c r="I679" i="4"/>
  <c r="M679" i="4"/>
  <c r="O679" i="4"/>
  <c r="S679" i="4"/>
  <c r="T679" i="4" s="1"/>
  <c r="U679" i="4"/>
  <c r="V679" i="4" s="1"/>
  <c r="B680" i="4"/>
  <c r="E680" i="4"/>
  <c r="F680" i="4"/>
  <c r="G680" i="4" s="1"/>
  <c r="I680" i="4"/>
  <c r="M680" i="4"/>
  <c r="O680" i="4"/>
  <c r="S680" i="4"/>
  <c r="T680" i="4" s="1"/>
  <c r="U680" i="4"/>
  <c r="V680" i="4" s="1"/>
  <c r="B681" i="4"/>
  <c r="E681" i="4"/>
  <c r="F681" i="4"/>
  <c r="G681" i="4" s="1"/>
  <c r="I681" i="4"/>
  <c r="M681" i="4"/>
  <c r="O681" i="4"/>
  <c r="S681" i="4"/>
  <c r="T681" i="4" s="1"/>
  <c r="U681" i="4"/>
  <c r="V681" i="4" s="1"/>
  <c r="B682" i="4"/>
  <c r="E682" i="4"/>
  <c r="F682" i="4"/>
  <c r="G682" i="4" s="1"/>
  <c r="I682" i="4"/>
  <c r="M682" i="4"/>
  <c r="O682" i="4"/>
  <c r="S682" i="4"/>
  <c r="T682" i="4" s="1"/>
  <c r="U682" i="4"/>
  <c r="V682" i="4" s="1"/>
  <c r="B683" i="4"/>
  <c r="E683" i="4"/>
  <c r="F683" i="4"/>
  <c r="G683" i="4" s="1"/>
  <c r="I683" i="4"/>
  <c r="M683" i="4"/>
  <c r="O683" i="4"/>
  <c r="S683" i="4"/>
  <c r="T683" i="4" s="1"/>
  <c r="U683" i="4"/>
  <c r="V683" i="4" s="1"/>
  <c r="B684" i="4"/>
  <c r="E684" i="4"/>
  <c r="F684" i="4"/>
  <c r="G684" i="4" s="1"/>
  <c r="I684" i="4"/>
  <c r="M684" i="4"/>
  <c r="O684" i="4"/>
  <c r="S684" i="4"/>
  <c r="T684" i="4" s="1"/>
  <c r="U684" i="4"/>
  <c r="V684" i="4" s="1"/>
  <c r="B685" i="4"/>
  <c r="E685" i="4"/>
  <c r="F685" i="4"/>
  <c r="G685" i="4" s="1"/>
  <c r="I685" i="4"/>
  <c r="M685" i="4"/>
  <c r="O685" i="4"/>
  <c r="S685" i="4"/>
  <c r="T685" i="4" s="1"/>
  <c r="U685" i="4"/>
  <c r="V685" i="4" s="1"/>
  <c r="B686" i="4"/>
  <c r="E686" i="4"/>
  <c r="F686" i="4"/>
  <c r="G686" i="4" s="1"/>
  <c r="I686" i="4"/>
  <c r="M686" i="4"/>
  <c r="O686" i="4"/>
  <c r="S686" i="4"/>
  <c r="T686" i="4" s="1"/>
  <c r="U686" i="4"/>
  <c r="V686" i="4" s="1"/>
  <c r="B687" i="4"/>
  <c r="E687" i="4"/>
  <c r="F687" i="4"/>
  <c r="G687" i="4" s="1"/>
  <c r="I687" i="4"/>
  <c r="M687" i="4"/>
  <c r="O687" i="4"/>
  <c r="S687" i="4"/>
  <c r="T687" i="4" s="1"/>
  <c r="U687" i="4"/>
  <c r="V687" i="4" s="1"/>
  <c r="B688" i="4"/>
  <c r="E688" i="4"/>
  <c r="F688" i="4"/>
  <c r="G688" i="4" s="1"/>
  <c r="I688" i="4"/>
  <c r="M688" i="4"/>
  <c r="O688" i="4"/>
  <c r="S688" i="4"/>
  <c r="T688" i="4" s="1"/>
  <c r="U688" i="4"/>
  <c r="V688" i="4" s="1"/>
  <c r="B689" i="4"/>
  <c r="E689" i="4"/>
  <c r="F689" i="4"/>
  <c r="G689" i="4" s="1"/>
  <c r="I689" i="4"/>
  <c r="M689" i="4"/>
  <c r="O689" i="4"/>
  <c r="S689" i="4"/>
  <c r="T689" i="4" s="1"/>
  <c r="U689" i="4"/>
  <c r="V689" i="4" s="1"/>
  <c r="B690" i="4"/>
  <c r="E690" i="4"/>
  <c r="F690" i="4"/>
  <c r="G690" i="4" s="1"/>
  <c r="I690" i="4"/>
  <c r="M690" i="4"/>
  <c r="O690" i="4"/>
  <c r="S690" i="4"/>
  <c r="T690" i="4" s="1"/>
  <c r="U690" i="4"/>
  <c r="V690" i="4" s="1"/>
  <c r="B691" i="4"/>
  <c r="E691" i="4"/>
  <c r="F691" i="4"/>
  <c r="G691" i="4" s="1"/>
  <c r="I691" i="4"/>
  <c r="M691" i="4"/>
  <c r="O691" i="4"/>
  <c r="S691" i="4"/>
  <c r="T691" i="4" s="1"/>
  <c r="U691" i="4"/>
  <c r="V691" i="4" s="1"/>
  <c r="B692" i="4"/>
  <c r="E692" i="4"/>
  <c r="F692" i="4"/>
  <c r="G692" i="4" s="1"/>
  <c r="I692" i="4"/>
  <c r="M692" i="4"/>
  <c r="O692" i="4"/>
  <c r="S692" i="4"/>
  <c r="T692" i="4" s="1"/>
  <c r="U692" i="4"/>
  <c r="V692" i="4" s="1"/>
  <c r="B693" i="4"/>
  <c r="E693" i="4"/>
  <c r="F693" i="4"/>
  <c r="G693" i="4" s="1"/>
  <c r="I693" i="4"/>
  <c r="M693" i="4"/>
  <c r="O693" i="4"/>
  <c r="S693" i="4"/>
  <c r="T693" i="4" s="1"/>
  <c r="U693" i="4"/>
  <c r="V693" i="4" s="1"/>
  <c r="B694" i="4"/>
  <c r="E694" i="4"/>
  <c r="F694" i="4"/>
  <c r="G694" i="4" s="1"/>
  <c r="I694" i="4"/>
  <c r="M694" i="4"/>
  <c r="O694" i="4"/>
  <c r="S694" i="4"/>
  <c r="T694" i="4" s="1"/>
  <c r="U694" i="4"/>
  <c r="V694" i="4" s="1"/>
  <c r="B695" i="4"/>
  <c r="E695" i="4"/>
  <c r="F695" i="4"/>
  <c r="G695" i="4" s="1"/>
  <c r="I695" i="4"/>
  <c r="M695" i="4"/>
  <c r="O695" i="4"/>
  <c r="S695" i="4"/>
  <c r="T695" i="4" s="1"/>
  <c r="U695" i="4"/>
  <c r="V695" i="4" s="1"/>
  <c r="B696" i="4"/>
  <c r="E696" i="4"/>
  <c r="F696" i="4"/>
  <c r="G696" i="4" s="1"/>
  <c r="I696" i="4"/>
  <c r="M696" i="4"/>
  <c r="O696" i="4"/>
  <c r="S696" i="4"/>
  <c r="T696" i="4" s="1"/>
  <c r="U696" i="4"/>
  <c r="V696" i="4" s="1"/>
  <c r="B697" i="4"/>
  <c r="E697" i="4"/>
  <c r="F697" i="4"/>
  <c r="G697" i="4" s="1"/>
  <c r="I697" i="4"/>
  <c r="M697" i="4"/>
  <c r="O697" i="4"/>
  <c r="S697" i="4"/>
  <c r="T697" i="4" s="1"/>
  <c r="U697" i="4"/>
  <c r="V697" i="4" s="1"/>
  <c r="B698" i="4"/>
  <c r="E698" i="4"/>
  <c r="F698" i="4"/>
  <c r="G698" i="4" s="1"/>
  <c r="I698" i="4"/>
  <c r="M698" i="4"/>
  <c r="O698" i="4"/>
  <c r="S698" i="4"/>
  <c r="T698" i="4" s="1"/>
  <c r="U698" i="4"/>
  <c r="V698" i="4" s="1"/>
  <c r="B699" i="4"/>
  <c r="E699" i="4"/>
  <c r="F699" i="4"/>
  <c r="G699" i="4" s="1"/>
  <c r="I699" i="4"/>
  <c r="M699" i="4"/>
  <c r="O699" i="4"/>
  <c r="S699" i="4"/>
  <c r="T699" i="4" s="1"/>
  <c r="U699" i="4"/>
  <c r="V699" i="4" s="1"/>
  <c r="B700" i="4"/>
  <c r="E700" i="4"/>
  <c r="F700" i="4"/>
  <c r="G700" i="4" s="1"/>
  <c r="I700" i="4"/>
  <c r="M700" i="4"/>
  <c r="O700" i="4"/>
  <c r="S700" i="4"/>
  <c r="T700" i="4" s="1"/>
  <c r="U700" i="4"/>
  <c r="V700" i="4" s="1"/>
  <c r="B701" i="4"/>
  <c r="E701" i="4"/>
  <c r="F701" i="4"/>
  <c r="G701" i="4" s="1"/>
  <c r="I701" i="4"/>
  <c r="M701" i="4"/>
  <c r="O701" i="4"/>
  <c r="S701" i="4"/>
  <c r="T701" i="4" s="1"/>
  <c r="U701" i="4"/>
  <c r="V701" i="4" s="1"/>
  <c r="B702" i="4"/>
  <c r="E702" i="4"/>
  <c r="F702" i="4"/>
  <c r="G702" i="4" s="1"/>
  <c r="I702" i="4"/>
  <c r="M702" i="4"/>
  <c r="O702" i="4"/>
  <c r="S702" i="4"/>
  <c r="T702" i="4" s="1"/>
  <c r="U702" i="4"/>
  <c r="V702" i="4" s="1"/>
  <c r="B703" i="4"/>
  <c r="E703" i="4"/>
  <c r="F703" i="4"/>
  <c r="G703" i="4" s="1"/>
  <c r="I703" i="4"/>
  <c r="M703" i="4"/>
  <c r="O703" i="4"/>
  <c r="S703" i="4"/>
  <c r="T703" i="4" s="1"/>
  <c r="U703" i="4"/>
  <c r="V703" i="4" s="1"/>
  <c r="B704" i="4"/>
  <c r="E704" i="4"/>
  <c r="F704" i="4"/>
  <c r="G704" i="4" s="1"/>
  <c r="I704" i="4"/>
  <c r="M704" i="4"/>
  <c r="O704" i="4"/>
  <c r="S704" i="4"/>
  <c r="T704" i="4" s="1"/>
  <c r="U704" i="4"/>
  <c r="V704" i="4" s="1"/>
  <c r="B705" i="4"/>
  <c r="E705" i="4"/>
  <c r="F705" i="4"/>
  <c r="G705" i="4" s="1"/>
  <c r="I705" i="4"/>
  <c r="M705" i="4"/>
  <c r="O705" i="4"/>
  <c r="S705" i="4"/>
  <c r="T705" i="4" s="1"/>
  <c r="U705" i="4"/>
  <c r="V705" i="4" s="1"/>
  <c r="B706" i="4"/>
  <c r="E706" i="4"/>
  <c r="F706" i="4"/>
  <c r="G706" i="4" s="1"/>
  <c r="I706" i="4"/>
  <c r="M706" i="4"/>
  <c r="O706" i="4"/>
  <c r="S706" i="4"/>
  <c r="T706" i="4" s="1"/>
  <c r="U706" i="4"/>
  <c r="V706" i="4" s="1"/>
  <c r="B707" i="4"/>
  <c r="E707" i="4"/>
  <c r="F707" i="4"/>
  <c r="G707" i="4" s="1"/>
  <c r="I707" i="4"/>
  <c r="M707" i="4"/>
  <c r="O707" i="4"/>
  <c r="S707" i="4"/>
  <c r="T707" i="4" s="1"/>
  <c r="U707" i="4"/>
  <c r="V707" i="4" s="1"/>
  <c r="B708" i="4"/>
  <c r="E708" i="4"/>
  <c r="F708" i="4"/>
  <c r="G708" i="4" s="1"/>
  <c r="I708" i="4"/>
  <c r="M708" i="4"/>
  <c r="O708" i="4"/>
  <c r="S708" i="4"/>
  <c r="T708" i="4" s="1"/>
  <c r="U708" i="4"/>
  <c r="V708" i="4" s="1"/>
  <c r="B709" i="4"/>
  <c r="E709" i="4"/>
  <c r="F709" i="4"/>
  <c r="G709" i="4" s="1"/>
  <c r="I709" i="4"/>
  <c r="M709" i="4"/>
  <c r="O709" i="4"/>
  <c r="S709" i="4"/>
  <c r="T709" i="4" s="1"/>
  <c r="U709" i="4"/>
  <c r="V709" i="4" s="1"/>
  <c r="B710" i="4"/>
  <c r="E710" i="4"/>
  <c r="F710" i="4"/>
  <c r="G710" i="4" s="1"/>
  <c r="I710" i="4"/>
  <c r="M710" i="4"/>
  <c r="O710" i="4"/>
  <c r="S710" i="4"/>
  <c r="T710" i="4" s="1"/>
  <c r="U710" i="4"/>
  <c r="V710" i="4" s="1"/>
  <c r="B711" i="4"/>
  <c r="E711" i="4"/>
  <c r="F711" i="4"/>
  <c r="G711" i="4" s="1"/>
  <c r="I711" i="4"/>
  <c r="M711" i="4"/>
  <c r="O711" i="4"/>
  <c r="S711" i="4"/>
  <c r="T711" i="4" s="1"/>
  <c r="U711" i="4"/>
  <c r="V711" i="4" s="1"/>
  <c r="B712" i="4"/>
  <c r="E712" i="4"/>
  <c r="F712" i="4"/>
  <c r="G712" i="4" s="1"/>
  <c r="I712" i="4"/>
  <c r="M712" i="4"/>
  <c r="O712" i="4"/>
  <c r="S712" i="4"/>
  <c r="T712" i="4" s="1"/>
  <c r="U712" i="4"/>
  <c r="V712" i="4" s="1"/>
  <c r="B713" i="4"/>
  <c r="E713" i="4"/>
  <c r="F713" i="4"/>
  <c r="G713" i="4" s="1"/>
  <c r="I713" i="4"/>
  <c r="M713" i="4"/>
  <c r="O713" i="4"/>
  <c r="S713" i="4"/>
  <c r="T713" i="4" s="1"/>
  <c r="U713" i="4"/>
  <c r="V713" i="4" s="1"/>
  <c r="B714" i="4"/>
  <c r="E714" i="4"/>
  <c r="F714" i="4"/>
  <c r="G714" i="4" s="1"/>
  <c r="I714" i="4"/>
  <c r="M714" i="4"/>
  <c r="O714" i="4"/>
  <c r="S714" i="4"/>
  <c r="T714" i="4" s="1"/>
  <c r="U714" i="4"/>
  <c r="V714" i="4" s="1"/>
  <c r="B715" i="4"/>
  <c r="E715" i="4"/>
  <c r="F715" i="4"/>
  <c r="G715" i="4" s="1"/>
  <c r="I715" i="4"/>
  <c r="M715" i="4"/>
  <c r="O715" i="4"/>
  <c r="S715" i="4"/>
  <c r="T715" i="4" s="1"/>
  <c r="U715" i="4"/>
  <c r="V715" i="4" s="1"/>
  <c r="B716" i="4"/>
  <c r="E716" i="4"/>
  <c r="F716" i="4"/>
  <c r="G716" i="4" s="1"/>
  <c r="I716" i="4"/>
  <c r="M716" i="4"/>
  <c r="O716" i="4"/>
  <c r="S716" i="4"/>
  <c r="T716" i="4" s="1"/>
  <c r="U716" i="4"/>
  <c r="V716" i="4" s="1"/>
  <c r="B717" i="4"/>
  <c r="E717" i="4"/>
  <c r="F717" i="4"/>
  <c r="G717" i="4" s="1"/>
  <c r="I717" i="4"/>
  <c r="M717" i="4"/>
  <c r="O717" i="4"/>
  <c r="S717" i="4"/>
  <c r="T717" i="4" s="1"/>
  <c r="U717" i="4"/>
  <c r="V717" i="4" s="1"/>
  <c r="B718" i="4"/>
  <c r="E718" i="4"/>
  <c r="F718" i="4"/>
  <c r="G718" i="4" s="1"/>
  <c r="I718" i="4"/>
  <c r="M718" i="4"/>
  <c r="O718" i="4"/>
  <c r="S718" i="4"/>
  <c r="T718" i="4" s="1"/>
  <c r="U718" i="4"/>
  <c r="V718" i="4" s="1"/>
  <c r="B719" i="4"/>
  <c r="E719" i="4"/>
  <c r="F719" i="4"/>
  <c r="G719" i="4" s="1"/>
  <c r="I719" i="4"/>
  <c r="M719" i="4"/>
  <c r="O719" i="4"/>
  <c r="S719" i="4"/>
  <c r="T719" i="4" s="1"/>
  <c r="U719" i="4"/>
  <c r="V719" i="4" s="1"/>
  <c r="B720" i="4"/>
  <c r="E720" i="4"/>
  <c r="F720" i="4"/>
  <c r="G720" i="4" s="1"/>
  <c r="I720" i="4"/>
  <c r="M720" i="4"/>
  <c r="O720" i="4"/>
  <c r="S720" i="4"/>
  <c r="T720" i="4" s="1"/>
  <c r="U720" i="4"/>
  <c r="V720" i="4" s="1"/>
  <c r="B721" i="4"/>
  <c r="E721" i="4"/>
  <c r="F721" i="4"/>
  <c r="G721" i="4" s="1"/>
  <c r="I721" i="4"/>
  <c r="M721" i="4"/>
  <c r="O721" i="4"/>
  <c r="S721" i="4"/>
  <c r="T721" i="4" s="1"/>
  <c r="U721" i="4"/>
  <c r="V721" i="4" s="1"/>
  <c r="B722" i="4"/>
  <c r="E722" i="4"/>
  <c r="F722" i="4"/>
  <c r="G722" i="4" s="1"/>
  <c r="I722" i="4"/>
  <c r="M722" i="4"/>
  <c r="O722" i="4"/>
  <c r="S722" i="4"/>
  <c r="T722" i="4" s="1"/>
  <c r="U722" i="4"/>
  <c r="V722" i="4" s="1"/>
  <c r="B723" i="4"/>
  <c r="E723" i="4"/>
  <c r="F723" i="4"/>
  <c r="G723" i="4" s="1"/>
  <c r="I723" i="4"/>
  <c r="M723" i="4"/>
  <c r="O723" i="4"/>
  <c r="S723" i="4"/>
  <c r="T723" i="4" s="1"/>
  <c r="U723" i="4"/>
  <c r="V723" i="4" s="1"/>
  <c r="B724" i="4"/>
  <c r="E724" i="4"/>
  <c r="F724" i="4"/>
  <c r="G724" i="4" s="1"/>
  <c r="I724" i="4"/>
  <c r="M724" i="4"/>
  <c r="O724" i="4"/>
  <c r="S724" i="4"/>
  <c r="T724" i="4" s="1"/>
  <c r="U724" i="4"/>
  <c r="V724" i="4" s="1"/>
  <c r="B725" i="4"/>
  <c r="E725" i="4"/>
  <c r="F725" i="4"/>
  <c r="G725" i="4" s="1"/>
  <c r="I725" i="4"/>
  <c r="M725" i="4"/>
  <c r="O725" i="4"/>
  <c r="S725" i="4"/>
  <c r="T725" i="4" s="1"/>
  <c r="U725" i="4"/>
  <c r="V725" i="4" s="1"/>
  <c r="B726" i="4"/>
  <c r="E726" i="4"/>
  <c r="F726" i="4"/>
  <c r="G726" i="4" s="1"/>
  <c r="I726" i="4"/>
  <c r="M726" i="4"/>
  <c r="O726" i="4"/>
  <c r="S726" i="4"/>
  <c r="T726" i="4" s="1"/>
  <c r="U726" i="4"/>
  <c r="V726" i="4" s="1"/>
  <c r="B727" i="4"/>
  <c r="E727" i="4"/>
  <c r="F727" i="4"/>
  <c r="G727" i="4" s="1"/>
  <c r="I727" i="4"/>
  <c r="M727" i="4"/>
  <c r="O727" i="4"/>
  <c r="S727" i="4"/>
  <c r="T727" i="4" s="1"/>
  <c r="U727" i="4"/>
  <c r="V727" i="4" s="1"/>
  <c r="B728" i="4"/>
  <c r="E728" i="4"/>
  <c r="F728" i="4"/>
  <c r="G728" i="4" s="1"/>
  <c r="I728" i="4"/>
  <c r="M728" i="4"/>
  <c r="O728" i="4"/>
  <c r="S728" i="4"/>
  <c r="T728" i="4" s="1"/>
  <c r="U728" i="4"/>
  <c r="V728" i="4" s="1"/>
  <c r="B729" i="4"/>
  <c r="E729" i="4"/>
  <c r="F729" i="4"/>
  <c r="G729" i="4" s="1"/>
  <c r="I729" i="4"/>
  <c r="M729" i="4"/>
  <c r="O729" i="4"/>
  <c r="S729" i="4"/>
  <c r="T729" i="4" s="1"/>
  <c r="U729" i="4"/>
  <c r="V729" i="4" s="1"/>
  <c r="B730" i="4"/>
  <c r="E730" i="4"/>
  <c r="F730" i="4"/>
  <c r="G730" i="4" s="1"/>
  <c r="I730" i="4"/>
  <c r="M730" i="4"/>
  <c r="O730" i="4"/>
  <c r="S730" i="4"/>
  <c r="T730" i="4" s="1"/>
  <c r="U730" i="4"/>
  <c r="V730" i="4" s="1"/>
  <c r="B731" i="4"/>
  <c r="E731" i="4"/>
  <c r="F731" i="4"/>
  <c r="G731" i="4" s="1"/>
  <c r="I731" i="4"/>
  <c r="M731" i="4"/>
  <c r="O731" i="4"/>
  <c r="S731" i="4"/>
  <c r="T731" i="4" s="1"/>
  <c r="U731" i="4"/>
  <c r="V731" i="4" s="1"/>
  <c r="B732" i="4"/>
  <c r="E732" i="4"/>
  <c r="F732" i="4"/>
  <c r="G732" i="4" s="1"/>
  <c r="I732" i="4"/>
  <c r="M732" i="4"/>
  <c r="O732" i="4"/>
  <c r="S732" i="4"/>
  <c r="T732" i="4" s="1"/>
  <c r="U732" i="4"/>
  <c r="V732" i="4" s="1"/>
  <c r="B733" i="4"/>
  <c r="E733" i="4"/>
  <c r="F733" i="4"/>
  <c r="G733" i="4" s="1"/>
  <c r="I733" i="4"/>
  <c r="M733" i="4"/>
  <c r="O733" i="4"/>
  <c r="S733" i="4"/>
  <c r="T733" i="4" s="1"/>
  <c r="U733" i="4"/>
  <c r="V733" i="4" s="1"/>
  <c r="B734" i="4"/>
  <c r="E734" i="4"/>
  <c r="F734" i="4"/>
  <c r="G734" i="4" s="1"/>
  <c r="I734" i="4"/>
  <c r="M734" i="4"/>
  <c r="O734" i="4"/>
  <c r="S734" i="4"/>
  <c r="T734" i="4" s="1"/>
  <c r="U734" i="4"/>
  <c r="V734" i="4" s="1"/>
  <c r="B735" i="4"/>
  <c r="E735" i="4"/>
  <c r="F735" i="4"/>
  <c r="G735" i="4" s="1"/>
  <c r="I735" i="4"/>
  <c r="M735" i="4"/>
  <c r="O735" i="4"/>
  <c r="S735" i="4"/>
  <c r="T735" i="4" s="1"/>
  <c r="U735" i="4"/>
  <c r="V735" i="4" s="1"/>
  <c r="B736" i="4"/>
  <c r="E736" i="4"/>
  <c r="F736" i="4"/>
  <c r="G736" i="4" s="1"/>
  <c r="I736" i="4"/>
  <c r="M736" i="4"/>
  <c r="O736" i="4"/>
  <c r="S736" i="4"/>
  <c r="T736" i="4" s="1"/>
  <c r="U736" i="4"/>
  <c r="V736" i="4" s="1"/>
  <c r="B737" i="4"/>
  <c r="E737" i="4"/>
  <c r="F737" i="4"/>
  <c r="G737" i="4" s="1"/>
  <c r="I737" i="4"/>
  <c r="M737" i="4"/>
  <c r="O737" i="4"/>
  <c r="S737" i="4"/>
  <c r="T737" i="4" s="1"/>
  <c r="U737" i="4"/>
  <c r="V737" i="4" s="1"/>
  <c r="B738" i="4"/>
  <c r="E738" i="4"/>
  <c r="F738" i="4"/>
  <c r="G738" i="4" s="1"/>
  <c r="I738" i="4"/>
  <c r="M738" i="4"/>
  <c r="O738" i="4"/>
  <c r="S738" i="4"/>
  <c r="T738" i="4" s="1"/>
  <c r="U738" i="4"/>
  <c r="V738" i="4" s="1"/>
  <c r="B739" i="4"/>
  <c r="E739" i="4"/>
  <c r="F739" i="4"/>
  <c r="G739" i="4" s="1"/>
  <c r="I739" i="4"/>
  <c r="M739" i="4"/>
  <c r="O739" i="4"/>
  <c r="S739" i="4"/>
  <c r="T739" i="4" s="1"/>
  <c r="U739" i="4"/>
  <c r="V739" i="4" s="1"/>
  <c r="B740" i="4"/>
  <c r="E740" i="4"/>
  <c r="F740" i="4"/>
  <c r="G740" i="4" s="1"/>
  <c r="I740" i="4"/>
  <c r="M740" i="4"/>
  <c r="O740" i="4"/>
  <c r="S740" i="4"/>
  <c r="T740" i="4" s="1"/>
  <c r="U740" i="4"/>
  <c r="V740" i="4" s="1"/>
  <c r="B741" i="4"/>
  <c r="E741" i="4"/>
  <c r="F741" i="4"/>
  <c r="G741" i="4" s="1"/>
  <c r="I741" i="4"/>
  <c r="M741" i="4"/>
  <c r="O741" i="4"/>
  <c r="S741" i="4"/>
  <c r="T741" i="4" s="1"/>
  <c r="U741" i="4"/>
  <c r="V741" i="4" s="1"/>
  <c r="B742" i="4"/>
  <c r="E742" i="4"/>
  <c r="F742" i="4"/>
  <c r="G742" i="4" s="1"/>
  <c r="I742" i="4"/>
  <c r="M742" i="4"/>
  <c r="O742" i="4"/>
  <c r="S742" i="4"/>
  <c r="T742" i="4" s="1"/>
  <c r="U742" i="4"/>
  <c r="V742" i="4" s="1"/>
  <c r="B743" i="4"/>
  <c r="E743" i="4"/>
  <c r="F743" i="4"/>
  <c r="G743" i="4" s="1"/>
  <c r="I743" i="4"/>
  <c r="M743" i="4"/>
  <c r="O743" i="4"/>
  <c r="S743" i="4"/>
  <c r="T743" i="4" s="1"/>
  <c r="U743" i="4"/>
  <c r="V743" i="4" s="1"/>
  <c r="B744" i="4"/>
  <c r="E744" i="4"/>
  <c r="F744" i="4"/>
  <c r="G744" i="4" s="1"/>
  <c r="I744" i="4"/>
  <c r="M744" i="4"/>
  <c r="O744" i="4"/>
  <c r="S744" i="4"/>
  <c r="T744" i="4" s="1"/>
  <c r="U744" i="4"/>
  <c r="V744" i="4" s="1"/>
  <c r="B745" i="4"/>
  <c r="E745" i="4"/>
  <c r="F745" i="4"/>
  <c r="G745" i="4" s="1"/>
  <c r="I745" i="4"/>
  <c r="M745" i="4"/>
  <c r="O745" i="4"/>
  <c r="S745" i="4"/>
  <c r="T745" i="4" s="1"/>
  <c r="U745" i="4"/>
  <c r="V745" i="4" s="1"/>
  <c r="B746" i="4"/>
  <c r="E746" i="4"/>
  <c r="F746" i="4"/>
  <c r="G746" i="4" s="1"/>
  <c r="I746" i="4"/>
  <c r="M746" i="4"/>
  <c r="O746" i="4"/>
  <c r="S746" i="4"/>
  <c r="T746" i="4" s="1"/>
  <c r="U746" i="4"/>
  <c r="V746" i="4" s="1"/>
  <c r="B747" i="4"/>
  <c r="E747" i="4"/>
  <c r="F747" i="4"/>
  <c r="G747" i="4" s="1"/>
  <c r="I747" i="4"/>
  <c r="M747" i="4"/>
  <c r="O747" i="4"/>
  <c r="S747" i="4"/>
  <c r="T747" i="4" s="1"/>
  <c r="U747" i="4"/>
  <c r="V747" i="4" s="1"/>
  <c r="B748" i="4"/>
  <c r="E748" i="4"/>
  <c r="F748" i="4"/>
  <c r="G748" i="4" s="1"/>
  <c r="I748" i="4"/>
  <c r="M748" i="4"/>
  <c r="O748" i="4"/>
  <c r="S748" i="4"/>
  <c r="T748" i="4" s="1"/>
  <c r="U748" i="4"/>
  <c r="V748" i="4" s="1"/>
  <c r="B749" i="4"/>
  <c r="E749" i="4"/>
  <c r="F749" i="4"/>
  <c r="G749" i="4" s="1"/>
  <c r="I749" i="4"/>
  <c r="M749" i="4"/>
  <c r="O749" i="4"/>
  <c r="S749" i="4"/>
  <c r="T749" i="4" s="1"/>
  <c r="U749" i="4"/>
  <c r="V749" i="4" s="1"/>
  <c r="B750" i="4"/>
  <c r="E750" i="4"/>
  <c r="F750" i="4"/>
  <c r="G750" i="4" s="1"/>
  <c r="I750" i="4"/>
  <c r="M750" i="4"/>
  <c r="O750" i="4"/>
  <c r="S750" i="4"/>
  <c r="T750" i="4" s="1"/>
  <c r="U750" i="4"/>
  <c r="V750" i="4" s="1"/>
  <c r="B751" i="4"/>
  <c r="E751" i="4"/>
  <c r="F751" i="4"/>
  <c r="G751" i="4" s="1"/>
  <c r="I751" i="4"/>
  <c r="M751" i="4"/>
  <c r="O751" i="4"/>
  <c r="S751" i="4"/>
  <c r="T751" i="4" s="1"/>
  <c r="U751" i="4"/>
  <c r="V751" i="4" s="1"/>
  <c r="B752" i="4"/>
  <c r="E752" i="4"/>
  <c r="F752" i="4"/>
  <c r="G752" i="4" s="1"/>
  <c r="I752" i="4"/>
  <c r="M752" i="4"/>
  <c r="O752" i="4"/>
  <c r="S752" i="4"/>
  <c r="T752" i="4" s="1"/>
  <c r="U752" i="4"/>
  <c r="V752" i="4" s="1"/>
  <c r="B753" i="4"/>
  <c r="E753" i="4"/>
  <c r="F753" i="4"/>
  <c r="G753" i="4" s="1"/>
  <c r="I753" i="4"/>
  <c r="M753" i="4"/>
  <c r="O753" i="4"/>
  <c r="S753" i="4"/>
  <c r="T753" i="4" s="1"/>
  <c r="U753" i="4"/>
  <c r="V753" i="4" s="1"/>
  <c r="B754" i="4"/>
  <c r="E754" i="4"/>
  <c r="F754" i="4"/>
  <c r="G754" i="4" s="1"/>
  <c r="I754" i="4"/>
  <c r="M754" i="4"/>
  <c r="O754" i="4"/>
  <c r="S754" i="4"/>
  <c r="T754" i="4" s="1"/>
  <c r="U754" i="4"/>
  <c r="V754" i="4" s="1"/>
  <c r="B755" i="4"/>
  <c r="E755" i="4"/>
  <c r="F755" i="4"/>
  <c r="G755" i="4" s="1"/>
  <c r="I755" i="4"/>
  <c r="M755" i="4"/>
  <c r="O755" i="4"/>
  <c r="S755" i="4"/>
  <c r="T755" i="4" s="1"/>
  <c r="U755" i="4"/>
  <c r="V755" i="4" s="1"/>
  <c r="B756" i="4"/>
  <c r="E756" i="4"/>
  <c r="F756" i="4"/>
  <c r="G756" i="4" s="1"/>
  <c r="I756" i="4"/>
  <c r="M756" i="4"/>
  <c r="O756" i="4"/>
  <c r="S756" i="4"/>
  <c r="T756" i="4" s="1"/>
  <c r="U756" i="4"/>
  <c r="V756" i="4" s="1"/>
  <c r="B757" i="4"/>
  <c r="E757" i="4"/>
  <c r="F757" i="4"/>
  <c r="G757" i="4" s="1"/>
  <c r="I757" i="4"/>
  <c r="M757" i="4"/>
  <c r="O757" i="4"/>
  <c r="S757" i="4"/>
  <c r="T757" i="4" s="1"/>
  <c r="U757" i="4"/>
  <c r="V757" i="4" s="1"/>
  <c r="B758" i="4"/>
  <c r="E758" i="4"/>
  <c r="F758" i="4"/>
  <c r="G758" i="4" s="1"/>
  <c r="I758" i="4"/>
  <c r="M758" i="4"/>
  <c r="O758" i="4"/>
  <c r="S758" i="4"/>
  <c r="T758" i="4" s="1"/>
  <c r="U758" i="4"/>
  <c r="V758" i="4" s="1"/>
  <c r="B759" i="4"/>
  <c r="E759" i="4"/>
  <c r="F759" i="4"/>
  <c r="G759" i="4" s="1"/>
  <c r="I759" i="4"/>
  <c r="M759" i="4"/>
  <c r="O759" i="4"/>
  <c r="S759" i="4"/>
  <c r="T759" i="4" s="1"/>
  <c r="U759" i="4"/>
  <c r="V759" i="4" s="1"/>
  <c r="B760" i="4"/>
  <c r="E760" i="4"/>
  <c r="F760" i="4"/>
  <c r="G760" i="4" s="1"/>
  <c r="I760" i="4"/>
  <c r="M760" i="4"/>
  <c r="O760" i="4"/>
  <c r="S760" i="4"/>
  <c r="T760" i="4" s="1"/>
  <c r="U760" i="4"/>
  <c r="V760" i="4" s="1"/>
  <c r="B761" i="4"/>
  <c r="E761" i="4"/>
  <c r="F761" i="4"/>
  <c r="G761" i="4" s="1"/>
  <c r="I761" i="4"/>
  <c r="M761" i="4"/>
  <c r="O761" i="4"/>
  <c r="S761" i="4"/>
  <c r="T761" i="4" s="1"/>
  <c r="U761" i="4"/>
  <c r="V761" i="4" s="1"/>
  <c r="B762" i="4"/>
  <c r="E762" i="4"/>
  <c r="F762" i="4"/>
  <c r="G762" i="4" s="1"/>
  <c r="I762" i="4"/>
  <c r="M762" i="4"/>
  <c r="O762" i="4"/>
  <c r="S762" i="4"/>
  <c r="T762" i="4" s="1"/>
  <c r="U762" i="4"/>
  <c r="V762" i="4" s="1"/>
  <c r="B763" i="4"/>
  <c r="E763" i="4"/>
  <c r="F763" i="4"/>
  <c r="G763" i="4" s="1"/>
  <c r="I763" i="4"/>
  <c r="M763" i="4"/>
  <c r="O763" i="4"/>
  <c r="S763" i="4"/>
  <c r="T763" i="4" s="1"/>
  <c r="U763" i="4"/>
  <c r="V763" i="4" s="1"/>
  <c r="B764" i="4"/>
  <c r="E764" i="4"/>
  <c r="F764" i="4"/>
  <c r="G764" i="4" s="1"/>
  <c r="I764" i="4"/>
  <c r="M764" i="4"/>
  <c r="O764" i="4"/>
  <c r="S764" i="4"/>
  <c r="T764" i="4" s="1"/>
  <c r="U764" i="4"/>
  <c r="V764" i="4" s="1"/>
  <c r="B765" i="4"/>
  <c r="E765" i="4"/>
  <c r="F765" i="4"/>
  <c r="G765" i="4" s="1"/>
  <c r="I765" i="4"/>
  <c r="M765" i="4"/>
  <c r="O765" i="4"/>
  <c r="S765" i="4"/>
  <c r="T765" i="4" s="1"/>
  <c r="U765" i="4"/>
  <c r="V765" i="4" s="1"/>
  <c r="B766" i="4"/>
  <c r="E766" i="4"/>
  <c r="F766" i="4"/>
  <c r="G766" i="4" s="1"/>
  <c r="I766" i="4"/>
  <c r="M766" i="4"/>
  <c r="O766" i="4"/>
  <c r="S766" i="4"/>
  <c r="T766" i="4" s="1"/>
  <c r="U766" i="4"/>
  <c r="V766" i="4" s="1"/>
  <c r="B767" i="4"/>
  <c r="E767" i="4"/>
  <c r="F767" i="4"/>
  <c r="G767" i="4" s="1"/>
  <c r="I767" i="4"/>
  <c r="M767" i="4"/>
  <c r="O767" i="4"/>
  <c r="S767" i="4"/>
  <c r="T767" i="4" s="1"/>
  <c r="U767" i="4"/>
  <c r="V767" i="4" s="1"/>
  <c r="B768" i="4"/>
  <c r="E768" i="4"/>
  <c r="F768" i="4"/>
  <c r="G768" i="4" s="1"/>
  <c r="I768" i="4"/>
  <c r="M768" i="4"/>
  <c r="O768" i="4"/>
  <c r="S768" i="4"/>
  <c r="T768" i="4" s="1"/>
  <c r="U768" i="4"/>
  <c r="V768" i="4" s="1"/>
  <c r="B769" i="4"/>
  <c r="E769" i="4"/>
  <c r="F769" i="4"/>
  <c r="G769" i="4" s="1"/>
  <c r="I769" i="4"/>
  <c r="M769" i="4"/>
  <c r="O769" i="4"/>
  <c r="S769" i="4"/>
  <c r="T769" i="4" s="1"/>
  <c r="U769" i="4"/>
  <c r="V769" i="4" s="1"/>
  <c r="B770" i="4"/>
  <c r="E770" i="4"/>
  <c r="F770" i="4"/>
  <c r="G770" i="4" s="1"/>
  <c r="I770" i="4"/>
  <c r="M770" i="4"/>
  <c r="O770" i="4"/>
  <c r="S770" i="4"/>
  <c r="T770" i="4" s="1"/>
  <c r="U770" i="4"/>
  <c r="V770" i="4" s="1"/>
  <c r="B771" i="4"/>
  <c r="E771" i="4"/>
  <c r="F771" i="4"/>
  <c r="G771" i="4" s="1"/>
  <c r="I771" i="4"/>
  <c r="M771" i="4"/>
  <c r="O771" i="4"/>
  <c r="S771" i="4"/>
  <c r="T771" i="4" s="1"/>
  <c r="U771" i="4"/>
  <c r="V771" i="4" s="1"/>
  <c r="B772" i="4"/>
  <c r="E772" i="4"/>
  <c r="F772" i="4"/>
  <c r="G772" i="4" s="1"/>
  <c r="I772" i="4"/>
  <c r="M772" i="4"/>
  <c r="O772" i="4"/>
  <c r="S772" i="4"/>
  <c r="T772" i="4" s="1"/>
  <c r="U772" i="4"/>
  <c r="V772" i="4" s="1"/>
  <c r="B773" i="4"/>
  <c r="E773" i="4"/>
  <c r="F773" i="4"/>
  <c r="G773" i="4" s="1"/>
  <c r="I773" i="4"/>
  <c r="M773" i="4"/>
  <c r="O773" i="4"/>
  <c r="S773" i="4"/>
  <c r="T773" i="4" s="1"/>
  <c r="U773" i="4"/>
  <c r="V773" i="4" s="1"/>
  <c r="B774" i="4"/>
  <c r="E774" i="4"/>
  <c r="F774" i="4"/>
  <c r="G774" i="4" s="1"/>
  <c r="I774" i="4"/>
  <c r="M774" i="4"/>
  <c r="O774" i="4"/>
  <c r="S774" i="4"/>
  <c r="T774" i="4" s="1"/>
  <c r="U774" i="4"/>
  <c r="V774" i="4" s="1"/>
  <c r="B775" i="4"/>
  <c r="E775" i="4"/>
  <c r="F775" i="4"/>
  <c r="G775" i="4" s="1"/>
  <c r="I775" i="4"/>
  <c r="M775" i="4"/>
  <c r="O775" i="4"/>
  <c r="S775" i="4"/>
  <c r="T775" i="4" s="1"/>
  <c r="U775" i="4"/>
  <c r="V775" i="4" s="1"/>
  <c r="B776" i="4"/>
  <c r="E776" i="4"/>
  <c r="F776" i="4"/>
  <c r="G776" i="4" s="1"/>
  <c r="I776" i="4"/>
  <c r="M776" i="4"/>
  <c r="O776" i="4"/>
  <c r="S776" i="4"/>
  <c r="T776" i="4" s="1"/>
  <c r="U776" i="4"/>
  <c r="V776" i="4" s="1"/>
  <c r="B777" i="4"/>
  <c r="E777" i="4"/>
  <c r="F777" i="4"/>
  <c r="G777" i="4" s="1"/>
  <c r="I777" i="4"/>
  <c r="M777" i="4"/>
  <c r="O777" i="4"/>
  <c r="S777" i="4"/>
  <c r="T777" i="4" s="1"/>
  <c r="U777" i="4"/>
  <c r="V777" i="4" s="1"/>
  <c r="B778" i="4"/>
  <c r="E778" i="4"/>
  <c r="F778" i="4"/>
  <c r="G778" i="4" s="1"/>
  <c r="I778" i="4"/>
  <c r="M778" i="4"/>
  <c r="O778" i="4"/>
  <c r="S778" i="4"/>
  <c r="T778" i="4" s="1"/>
  <c r="U778" i="4"/>
  <c r="V778" i="4" s="1"/>
  <c r="B779" i="4"/>
  <c r="E779" i="4"/>
  <c r="F779" i="4"/>
  <c r="G779" i="4" s="1"/>
  <c r="I779" i="4"/>
  <c r="M779" i="4"/>
  <c r="O779" i="4"/>
  <c r="S779" i="4"/>
  <c r="T779" i="4" s="1"/>
  <c r="U779" i="4"/>
  <c r="V779" i="4" s="1"/>
  <c r="B780" i="4"/>
  <c r="E780" i="4"/>
  <c r="F780" i="4"/>
  <c r="G780" i="4" s="1"/>
  <c r="I780" i="4"/>
  <c r="M780" i="4"/>
  <c r="O780" i="4"/>
  <c r="S780" i="4"/>
  <c r="T780" i="4" s="1"/>
  <c r="U780" i="4"/>
  <c r="V780" i="4" s="1"/>
  <c r="B781" i="4"/>
  <c r="E781" i="4"/>
  <c r="F781" i="4"/>
  <c r="G781" i="4" s="1"/>
  <c r="I781" i="4"/>
  <c r="M781" i="4"/>
  <c r="O781" i="4"/>
  <c r="S781" i="4"/>
  <c r="T781" i="4" s="1"/>
  <c r="U781" i="4"/>
  <c r="V781" i="4" s="1"/>
  <c r="B782" i="4"/>
  <c r="E782" i="4"/>
  <c r="F782" i="4"/>
  <c r="G782" i="4" s="1"/>
  <c r="I782" i="4"/>
  <c r="M782" i="4"/>
  <c r="O782" i="4"/>
  <c r="S782" i="4"/>
  <c r="T782" i="4" s="1"/>
  <c r="U782" i="4"/>
  <c r="V782" i="4" s="1"/>
  <c r="B783" i="4"/>
  <c r="E783" i="4"/>
  <c r="F783" i="4"/>
  <c r="G783" i="4" s="1"/>
  <c r="I783" i="4"/>
  <c r="M783" i="4"/>
  <c r="O783" i="4"/>
  <c r="S783" i="4"/>
  <c r="T783" i="4" s="1"/>
  <c r="U783" i="4"/>
  <c r="V783" i="4" s="1"/>
  <c r="B784" i="4"/>
  <c r="E784" i="4"/>
  <c r="F784" i="4"/>
  <c r="G784" i="4" s="1"/>
  <c r="I784" i="4"/>
  <c r="M784" i="4"/>
  <c r="O784" i="4"/>
  <c r="S784" i="4"/>
  <c r="T784" i="4" s="1"/>
  <c r="U784" i="4"/>
  <c r="V784" i="4" s="1"/>
  <c r="B785" i="4"/>
  <c r="E785" i="4"/>
  <c r="F785" i="4"/>
  <c r="G785" i="4" s="1"/>
  <c r="I785" i="4"/>
  <c r="M785" i="4"/>
  <c r="O785" i="4"/>
  <c r="S785" i="4"/>
  <c r="T785" i="4" s="1"/>
  <c r="U785" i="4"/>
  <c r="V785" i="4" s="1"/>
  <c r="B786" i="4"/>
  <c r="E786" i="4"/>
  <c r="F786" i="4"/>
  <c r="G786" i="4" s="1"/>
  <c r="I786" i="4"/>
  <c r="M786" i="4"/>
  <c r="O786" i="4"/>
  <c r="S786" i="4"/>
  <c r="T786" i="4" s="1"/>
  <c r="U786" i="4"/>
  <c r="V786" i="4" s="1"/>
  <c r="B787" i="4"/>
  <c r="E787" i="4"/>
  <c r="F787" i="4"/>
  <c r="G787" i="4" s="1"/>
  <c r="I787" i="4"/>
  <c r="M787" i="4"/>
  <c r="O787" i="4"/>
  <c r="S787" i="4"/>
  <c r="T787" i="4" s="1"/>
  <c r="U787" i="4"/>
  <c r="V787" i="4" s="1"/>
  <c r="B788" i="4"/>
  <c r="E788" i="4"/>
  <c r="F788" i="4"/>
  <c r="G788" i="4" s="1"/>
  <c r="I788" i="4"/>
  <c r="M788" i="4"/>
  <c r="O788" i="4"/>
  <c r="S788" i="4"/>
  <c r="T788" i="4" s="1"/>
  <c r="U788" i="4"/>
  <c r="V788" i="4" s="1"/>
  <c r="B789" i="4"/>
  <c r="E789" i="4"/>
  <c r="F789" i="4"/>
  <c r="G789" i="4" s="1"/>
  <c r="I789" i="4"/>
  <c r="M789" i="4"/>
  <c r="O789" i="4"/>
  <c r="S789" i="4"/>
  <c r="T789" i="4" s="1"/>
  <c r="U789" i="4"/>
  <c r="V789" i="4" s="1"/>
  <c r="B790" i="4"/>
  <c r="E790" i="4"/>
  <c r="F790" i="4"/>
  <c r="G790" i="4" s="1"/>
  <c r="I790" i="4"/>
  <c r="M790" i="4"/>
  <c r="O790" i="4"/>
  <c r="S790" i="4"/>
  <c r="T790" i="4" s="1"/>
  <c r="U790" i="4"/>
  <c r="V790" i="4" s="1"/>
  <c r="B791" i="4"/>
  <c r="E791" i="4"/>
  <c r="F791" i="4"/>
  <c r="G791" i="4" s="1"/>
  <c r="I791" i="4"/>
  <c r="M791" i="4"/>
  <c r="O791" i="4"/>
  <c r="S791" i="4"/>
  <c r="T791" i="4" s="1"/>
  <c r="U791" i="4"/>
  <c r="V791" i="4" s="1"/>
  <c r="B792" i="4"/>
  <c r="E792" i="4"/>
  <c r="F792" i="4"/>
  <c r="G792" i="4" s="1"/>
  <c r="I792" i="4"/>
  <c r="M792" i="4"/>
  <c r="O792" i="4"/>
  <c r="S792" i="4"/>
  <c r="T792" i="4" s="1"/>
  <c r="U792" i="4"/>
  <c r="V792" i="4" s="1"/>
  <c r="B793" i="4"/>
  <c r="E793" i="4"/>
  <c r="F793" i="4"/>
  <c r="G793" i="4" s="1"/>
  <c r="I793" i="4"/>
  <c r="M793" i="4"/>
  <c r="O793" i="4"/>
  <c r="S793" i="4"/>
  <c r="T793" i="4" s="1"/>
  <c r="U793" i="4"/>
  <c r="V793" i="4" s="1"/>
  <c r="B794" i="4"/>
  <c r="E794" i="4"/>
  <c r="F794" i="4"/>
  <c r="G794" i="4" s="1"/>
  <c r="I794" i="4"/>
  <c r="M794" i="4"/>
  <c r="O794" i="4"/>
  <c r="S794" i="4"/>
  <c r="T794" i="4" s="1"/>
  <c r="U794" i="4"/>
  <c r="V794" i="4" s="1"/>
  <c r="B795" i="4"/>
  <c r="E795" i="4"/>
  <c r="F795" i="4"/>
  <c r="G795" i="4" s="1"/>
  <c r="I795" i="4"/>
  <c r="M795" i="4"/>
  <c r="O795" i="4"/>
  <c r="S795" i="4"/>
  <c r="T795" i="4" s="1"/>
  <c r="U795" i="4"/>
  <c r="V795" i="4" s="1"/>
  <c r="B796" i="4"/>
  <c r="E796" i="4"/>
  <c r="F796" i="4"/>
  <c r="G796" i="4" s="1"/>
  <c r="I796" i="4"/>
  <c r="M796" i="4"/>
  <c r="O796" i="4"/>
  <c r="S796" i="4"/>
  <c r="T796" i="4" s="1"/>
  <c r="U796" i="4"/>
  <c r="V796" i="4" s="1"/>
  <c r="B797" i="4"/>
  <c r="E797" i="4"/>
  <c r="F797" i="4"/>
  <c r="G797" i="4" s="1"/>
  <c r="I797" i="4"/>
  <c r="M797" i="4"/>
  <c r="O797" i="4"/>
  <c r="S797" i="4"/>
  <c r="T797" i="4" s="1"/>
  <c r="U797" i="4"/>
  <c r="V797" i="4" s="1"/>
  <c r="B798" i="4"/>
  <c r="E798" i="4"/>
  <c r="F798" i="4"/>
  <c r="G798" i="4" s="1"/>
  <c r="I798" i="4"/>
  <c r="M798" i="4"/>
  <c r="O798" i="4"/>
  <c r="S798" i="4"/>
  <c r="T798" i="4" s="1"/>
  <c r="U798" i="4"/>
  <c r="V798" i="4" s="1"/>
  <c r="B799" i="4"/>
  <c r="E799" i="4"/>
  <c r="F799" i="4"/>
  <c r="G799" i="4" s="1"/>
  <c r="I799" i="4"/>
  <c r="M799" i="4"/>
  <c r="O799" i="4"/>
  <c r="S799" i="4"/>
  <c r="T799" i="4" s="1"/>
  <c r="U799" i="4"/>
  <c r="V799" i="4" s="1"/>
  <c r="B800" i="4"/>
  <c r="E800" i="4"/>
  <c r="F800" i="4"/>
  <c r="G800" i="4" s="1"/>
  <c r="I800" i="4"/>
  <c r="M800" i="4"/>
  <c r="O800" i="4"/>
  <c r="S800" i="4"/>
  <c r="T800" i="4" s="1"/>
  <c r="U800" i="4"/>
  <c r="V800" i="4" s="1"/>
  <c r="B801" i="4"/>
  <c r="E801" i="4"/>
  <c r="F801" i="4"/>
  <c r="G801" i="4" s="1"/>
  <c r="I801" i="4"/>
  <c r="M801" i="4"/>
  <c r="O801" i="4"/>
  <c r="S801" i="4"/>
  <c r="T801" i="4" s="1"/>
  <c r="U801" i="4"/>
  <c r="V801" i="4" s="1"/>
  <c r="B802" i="4"/>
  <c r="E802" i="4"/>
  <c r="F802" i="4"/>
  <c r="G802" i="4" s="1"/>
  <c r="I802" i="4"/>
  <c r="M802" i="4"/>
  <c r="O802" i="4"/>
  <c r="S802" i="4"/>
  <c r="T802" i="4" s="1"/>
  <c r="U802" i="4"/>
  <c r="V802" i="4" s="1"/>
  <c r="B803" i="4"/>
  <c r="E803" i="4"/>
  <c r="F803" i="4"/>
  <c r="G803" i="4" s="1"/>
  <c r="I803" i="4"/>
  <c r="M803" i="4"/>
  <c r="O803" i="4"/>
  <c r="S803" i="4"/>
  <c r="T803" i="4" s="1"/>
  <c r="U803" i="4"/>
  <c r="V803" i="4" s="1"/>
  <c r="B804" i="4"/>
  <c r="E804" i="4"/>
  <c r="F804" i="4"/>
  <c r="G804" i="4" s="1"/>
  <c r="I804" i="4"/>
  <c r="M804" i="4"/>
  <c r="O804" i="4"/>
  <c r="S804" i="4"/>
  <c r="T804" i="4" s="1"/>
  <c r="U804" i="4"/>
  <c r="V804" i="4" s="1"/>
  <c r="B805" i="4"/>
  <c r="E805" i="4"/>
  <c r="F805" i="4"/>
  <c r="G805" i="4" s="1"/>
  <c r="I805" i="4"/>
  <c r="M805" i="4"/>
  <c r="O805" i="4"/>
  <c r="S805" i="4"/>
  <c r="T805" i="4" s="1"/>
  <c r="U805" i="4"/>
  <c r="V805" i="4" s="1"/>
  <c r="B806" i="4"/>
  <c r="E806" i="4"/>
  <c r="F806" i="4"/>
  <c r="G806" i="4" s="1"/>
  <c r="I806" i="4"/>
  <c r="M806" i="4"/>
  <c r="O806" i="4"/>
  <c r="S806" i="4"/>
  <c r="T806" i="4" s="1"/>
  <c r="U806" i="4"/>
  <c r="V806" i="4" s="1"/>
  <c r="B807" i="4"/>
  <c r="E807" i="4"/>
  <c r="F807" i="4"/>
  <c r="G807" i="4" s="1"/>
  <c r="I807" i="4"/>
  <c r="M807" i="4"/>
  <c r="O807" i="4"/>
  <c r="S807" i="4"/>
  <c r="T807" i="4" s="1"/>
  <c r="U807" i="4"/>
  <c r="V807" i="4" s="1"/>
  <c r="B808" i="4"/>
  <c r="E808" i="4"/>
  <c r="F808" i="4"/>
  <c r="G808" i="4" s="1"/>
  <c r="I808" i="4"/>
  <c r="M808" i="4"/>
  <c r="O808" i="4"/>
  <c r="S808" i="4"/>
  <c r="T808" i="4" s="1"/>
  <c r="U808" i="4"/>
  <c r="V808" i="4" s="1"/>
  <c r="B809" i="4"/>
  <c r="E809" i="4"/>
  <c r="F809" i="4"/>
  <c r="G809" i="4" s="1"/>
  <c r="I809" i="4"/>
  <c r="M809" i="4"/>
  <c r="O809" i="4"/>
  <c r="S809" i="4"/>
  <c r="T809" i="4" s="1"/>
  <c r="U809" i="4"/>
  <c r="V809" i="4" s="1"/>
  <c r="B810" i="4"/>
  <c r="E810" i="4"/>
  <c r="F810" i="4"/>
  <c r="G810" i="4" s="1"/>
  <c r="I810" i="4"/>
  <c r="M810" i="4"/>
  <c r="O810" i="4"/>
  <c r="S810" i="4"/>
  <c r="T810" i="4" s="1"/>
  <c r="U810" i="4"/>
  <c r="V810" i="4" s="1"/>
  <c r="B811" i="4"/>
  <c r="E811" i="4"/>
  <c r="F811" i="4"/>
  <c r="G811" i="4" s="1"/>
  <c r="I811" i="4"/>
  <c r="M811" i="4"/>
  <c r="O811" i="4"/>
  <c r="S811" i="4"/>
  <c r="T811" i="4" s="1"/>
  <c r="U811" i="4"/>
  <c r="V811" i="4" s="1"/>
  <c r="B812" i="4"/>
  <c r="E812" i="4"/>
  <c r="F812" i="4"/>
  <c r="G812" i="4" s="1"/>
  <c r="I812" i="4"/>
  <c r="M812" i="4"/>
  <c r="O812" i="4"/>
  <c r="S812" i="4"/>
  <c r="T812" i="4" s="1"/>
  <c r="U812" i="4"/>
  <c r="V812" i="4" s="1"/>
  <c r="B813" i="4"/>
  <c r="E813" i="4"/>
  <c r="F813" i="4"/>
  <c r="G813" i="4" s="1"/>
  <c r="I813" i="4"/>
  <c r="M813" i="4"/>
  <c r="O813" i="4"/>
  <c r="S813" i="4"/>
  <c r="T813" i="4" s="1"/>
  <c r="U813" i="4"/>
  <c r="V813" i="4" s="1"/>
  <c r="B814" i="4"/>
  <c r="E814" i="4"/>
  <c r="F814" i="4"/>
  <c r="G814" i="4" s="1"/>
  <c r="I814" i="4"/>
  <c r="M814" i="4"/>
  <c r="O814" i="4"/>
  <c r="S814" i="4"/>
  <c r="T814" i="4" s="1"/>
  <c r="U814" i="4"/>
  <c r="V814" i="4" s="1"/>
  <c r="B815" i="4"/>
  <c r="E815" i="4"/>
  <c r="F815" i="4"/>
  <c r="G815" i="4" s="1"/>
  <c r="I815" i="4"/>
  <c r="M815" i="4"/>
  <c r="O815" i="4"/>
  <c r="S815" i="4"/>
  <c r="T815" i="4" s="1"/>
  <c r="U815" i="4"/>
  <c r="V815" i="4" s="1"/>
  <c r="B816" i="4"/>
  <c r="E816" i="4"/>
  <c r="F816" i="4"/>
  <c r="G816" i="4" s="1"/>
  <c r="I816" i="4"/>
  <c r="M816" i="4"/>
  <c r="O816" i="4"/>
  <c r="S816" i="4"/>
  <c r="T816" i="4" s="1"/>
  <c r="U816" i="4"/>
  <c r="V816" i="4" s="1"/>
  <c r="B817" i="4"/>
  <c r="E817" i="4"/>
  <c r="F817" i="4"/>
  <c r="G817" i="4" s="1"/>
  <c r="I817" i="4"/>
  <c r="M817" i="4"/>
  <c r="O817" i="4"/>
  <c r="S817" i="4"/>
  <c r="T817" i="4" s="1"/>
  <c r="U817" i="4"/>
  <c r="V817" i="4" s="1"/>
  <c r="B818" i="4"/>
  <c r="E818" i="4"/>
  <c r="F818" i="4"/>
  <c r="G818" i="4" s="1"/>
  <c r="I818" i="4"/>
  <c r="M818" i="4"/>
  <c r="O818" i="4"/>
  <c r="S818" i="4"/>
  <c r="T818" i="4" s="1"/>
  <c r="U818" i="4"/>
  <c r="V818" i="4" s="1"/>
  <c r="B819" i="4"/>
  <c r="E819" i="4"/>
  <c r="F819" i="4"/>
  <c r="G819" i="4" s="1"/>
  <c r="I819" i="4"/>
  <c r="M819" i="4"/>
  <c r="O819" i="4"/>
  <c r="S819" i="4"/>
  <c r="T819" i="4" s="1"/>
  <c r="U819" i="4"/>
  <c r="V819" i="4" s="1"/>
  <c r="B820" i="4"/>
  <c r="E820" i="4"/>
  <c r="F820" i="4"/>
  <c r="G820" i="4" s="1"/>
  <c r="I820" i="4"/>
  <c r="M820" i="4"/>
  <c r="O820" i="4"/>
  <c r="S820" i="4"/>
  <c r="T820" i="4" s="1"/>
  <c r="U820" i="4"/>
  <c r="V820" i="4" s="1"/>
  <c r="B821" i="4"/>
  <c r="E821" i="4"/>
  <c r="F821" i="4"/>
  <c r="G821" i="4" s="1"/>
  <c r="I821" i="4"/>
  <c r="M821" i="4"/>
  <c r="O821" i="4"/>
  <c r="S821" i="4"/>
  <c r="T821" i="4" s="1"/>
  <c r="U821" i="4"/>
  <c r="V821" i="4" s="1"/>
  <c r="B822" i="4"/>
  <c r="E822" i="4"/>
  <c r="F822" i="4"/>
  <c r="G822" i="4" s="1"/>
  <c r="I822" i="4"/>
  <c r="M822" i="4"/>
  <c r="O822" i="4"/>
  <c r="S822" i="4"/>
  <c r="T822" i="4" s="1"/>
  <c r="U822" i="4"/>
  <c r="V822" i="4" s="1"/>
  <c r="B823" i="4"/>
  <c r="E823" i="4"/>
  <c r="F823" i="4"/>
  <c r="G823" i="4" s="1"/>
  <c r="I823" i="4"/>
  <c r="M823" i="4"/>
  <c r="O823" i="4"/>
  <c r="S823" i="4"/>
  <c r="T823" i="4" s="1"/>
  <c r="U823" i="4"/>
  <c r="V823" i="4" s="1"/>
  <c r="B824" i="4"/>
  <c r="E824" i="4"/>
  <c r="F824" i="4"/>
  <c r="G824" i="4" s="1"/>
  <c r="I824" i="4"/>
  <c r="M824" i="4"/>
  <c r="O824" i="4"/>
  <c r="S824" i="4"/>
  <c r="T824" i="4" s="1"/>
  <c r="U824" i="4"/>
  <c r="V824" i="4" s="1"/>
  <c r="B825" i="4"/>
  <c r="E825" i="4"/>
  <c r="F825" i="4"/>
  <c r="G825" i="4" s="1"/>
  <c r="I825" i="4"/>
  <c r="M825" i="4"/>
  <c r="O825" i="4"/>
  <c r="S825" i="4"/>
  <c r="T825" i="4" s="1"/>
  <c r="U825" i="4"/>
  <c r="V825" i="4" s="1"/>
  <c r="B826" i="4"/>
  <c r="E826" i="4"/>
  <c r="F826" i="4"/>
  <c r="G826" i="4" s="1"/>
  <c r="I826" i="4"/>
  <c r="M826" i="4"/>
  <c r="O826" i="4"/>
  <c r="S826" i="4"/>
  <c r="T826" i="4" s="1"/>
  <c r="U826" i="4"/>
  <c r="V826" i="4" s="1"/>
  <c r="B827" i="4"/>
  <c r="E827" i="4"/>
  <c r="F827" i="4"/>
  <c r="G827" i="4" s="1"/>
  <c r="I827" i="4"/>
  <c r="M827" i="4"/>
  <c r="O827" i="4"/>
  <c r="S827" i="4"/>
  <c r="T827" i="4" s="1"/>
  <c r="U827" i="4"/>
  <c r="V827" i="4" s="1"/>
  <c r="B828" i="4"/>
  <c r="E828" i="4"/>
  <c r="F828" i="4"/>
  <c r="G828" i="4" s="1"/>
  <c r="I828" i="4"/>
  <c r="M828" i="4"/>
  <c r="O828" i="4"/>
  <c r="S828" i="4"/>
  <c r="T828" i="4" s="1"/>
  <c r="U828" i="4"/>
  <c r="V828" i="4" s="1"/>
  <c r="B829" i="4"/>
  <c r="E829" i="4"/>
  <c r="F829" i="4"/>
  <c r="G829" i="4" s="1"/>
  <c r="I829" i="4"/>
  <c r="M829" i="4"/>
  <c r="O829" i="4"/>
  <c r="S829" i="4"/>
  <c r="T829" i="4" s="1"/>
  <c r="U829" i="4"/>
  <c r="V829" i="4" s="1"/>
  <c r="B830" i="4"/>
  <c r="E830" i="4"/>
  <c r="F830" i="4"/>
  <c r="G830" i="4" s="1"/>
  <c r="I830" i="4"/>
  <c r="M830" i="4"/>
  <c r="O830" i="4"/>
  <c r="S830" i="4"/>
  <c r="T830" i="4" s="1"/>
  <c r="U830" i="4"/>
  <c r="V830" i="4" s="1"/>
  <c r="B831" i="4"/>
  <c r="E831" i="4"/>
  <c r="F831" i="4"/>
  <c r="G831" i="4" s="1"/>
  <c r="I831" i="4"/>
  <c r="M831" i="4"/>
  <c r="O831" i="4"/>
  <c r="S831" i="4"/>
  <c r="T831" i="4" s="1"/>
  <c r="U831" i="4"/>
  <c r="V831" i="4" s="1"/>
  <c r="B832" i="4"/>
  <c r="E832" i="4"/>
  <c r="F832" i="4"/>
  <c r="G832" i="4" s="1"/>
  <c r="I832" i="4"/>
  <c r="M832" i="4"/>
  <c r="O832" i="4"/>
  <c r="S832" i="4"/>
  <c r="T832" i="4" s="1"/>
  <c r="U832" i="4"/>
  <c r="V832" i="4" s="1"/>
  <c r="B833" i="4"/>
  <c r="E833" i="4"/>
  <c r="F833" i="4"/>
  <c r="G833" i="4" s="1"/>
  <c r="I833" i="4"/>
  <c r="M833" i="4"/>
  <c r="O833" i="4"/>
  <c r="S833" i="4"/>
  <c r="T833" i="4" s="1"/>
  <c r="U833" i="4"/>
  <c r="V833" i="4" s="1"/>
  <c r="B834" i="4"/>
  <c r="E834" i="4"/>
  <c r="F834" i="4"/>
  <c r="G834" i="4" s="1"/>
  <c r="I834" i="4"/>
  <c r="M834" i="4"/>
  <c r="O834" i="4"/>
  <c r="S834" i="4"/>
  <c r="T834" i="4" s="1"/>
  <c r="U834" i="4"/>
  <c r="V834" i="4" s="1"/>
  <c r="B835" i="4"/>
  <c r="E835" i="4"/>
  <c r="F835" i="4"/>
  <c r="G835" i="4" s="1"/>
  <c r="I835" i="4"/>
  <c r="M835" i="4"/>
  <c r="O835" i="4"/>
  <c r="S835" i="4"/>
  <c r="T835" i="4" s="1"/>
  <c r="U835" i="4"/>
  <c r="V835" i="4" s="1"/>
  <c r="B836" i="4"/>
  <c r="E836" i="4"/>
  <c r="F836" i="4"/>
  <c r="G836" i="4" s="1"/>
  <c r="I836" i="4"/>
  <c r="M836" i="4"/>
  <c r="O836" i="4"/>
  <c r="S836" i="4"/>
  <c r="T836" i="4" s="1"/>
  <c r="U836" i="4"/>
  <c r="V836" i="4" s="1"/>
  <c r="B837" i="4"/>
  <c r="E837" i="4"/>
  <c r="F837" i="4"/>
  <c r="G837" i="4" s="1"/>
  <c r="I837" i="4"/>
  <c r="M837" i="4"/>
  <c r="O837" i="4"/>
  <c r="S837" i="4"/>
  <c r="T837" i="4" s="1"/>
  <c r="U837" i="4"/>
  <c r="V837" i="4" s="1"/>
  <c r="B838" i="4"/>
  <c r="E838" i="4"/>
  <c r="F838" i="4"/>
  <c r="G838" i="4" s="1"/>
  <c r="I838" i="4"/>
  <c r="M838" i="4"/>
  <c r="O838" i="4"/>
  <c r="S838" i="4"/>
  <c r="T838" i="4" s="1"/>
  <c r="U838" i="4"/>
  <c r="V838" i="4" s="1"/>
  <c r="B839" i="4"/>
  <c r="E839" i="4"/>
  <c r="F839" i="4"/>
  <c r="G839" i="4" s="1"/>
  <c r="I839" i="4"/>
  <c r="M839" i="4"/>
  <c r="O839" i="4"/>
  <c r="S839" i="4"/>
  <c r="T839" i="4" s="1"/>
  <c r="U839" i="4"/>
  <c r="V839" i="4" s="1"/>
  <c r="B840" i="4"/>
  <c r="E840" i="4"/>
  <c r="F840" i="4"/>
  <c r="G840" i="4" s="1"/>
  <c r="I840" i="4"/>
  <c r="M840" i="4"/>
  <c r="O840" i="4"/>
  <c r="S840" i="4"/>
  <c r="T840" i="4" s="1"/>
  <c r="U840" i="4"/>
  <c r="V840" i="4" s="1"/>
  <c r="B841" i="4"/>
  <c r="E841" i="4"/>
  <c r="F841" i="4"/>
  <c r="G841" i="4" s="1"/>
  <c r="I841" i="4"/>
  <c r="M841" i="4"/>
  <c r="O841" i="4"/>
  <c r="S841" i="4"/>
  <c r="T841" i="4" s="1"/>
  <c r="U841" i="4"/>
  <c r="V841" i="4" s="1"/>
  <c r="B842" i="4"/>
  <c r="E842" i="4"/>
  <c r="F842" i="4"/>
  <c r="G842" i="4" s="1"/>
  <c r="I842" i="4"/>
  <c r="M842" i="4"/>
  <c r="O842" i="4"/>
  <c r="S842" i="4"/>
  <c r="T842" i="4" s="1"/>
  <c r="U842" i="4"/>
  <c r="V842" i="4" s="1"/>
  <c r="B843" i="4"/>
  <c r="E843" i="4"/>
  <c r="F843" i="4"/>
  <c r="G843" i="4" s="1"/>
  <c r="I843" i="4"/>
  <c r="M843" i="4"/>
  <c r="O843" i="4"/>
  <c r="S843" i="4"/>
  <c r="T843" i="4" s="1"/>
  <c r="U843" i="4"/>
  <c r="V843" i="4" s="1"/>
  <c r="B844" i="4"/>
  <c r="E844" i="4"/>
  <c r="F844" i="4"/>
  <c r="G844" i="4" s="1"/>
  <c r="I844" i="4"/>
  <c r="M844" i="4"/>
  <c r="O844" i="4"/>
  <c r="S844" i="4"/>
  <c r="T844" i="4" s="1"/>
  <c r="U844" i="4"/>
  <c r="V844" i="4" s="1"/>
  <c r="B845" i="4"/>
  <c r="E845" i="4"/>
  <c r="F845" i="4"/>
  <c r="G845" i="4" s="1"/>
  <c r="I845" i="4"/>
  <c r="M845" i="4"/>
  <c r="O845" i="4"/>
  <c r="S845" i="4"/>
  <c r="T845" i="4" s="1"/>
  <c r="U845" i="4"/>
  <c r="V845" i="4" s="1"/>
  <c r="B846" i="4"/>
  <c r="E846" i="4"/>
  <c r="F846" i="4"/>
  <c r="G846" i="4" s="1"/>
  <c r="I846" i="4"/>
  <c r="M846" i="4"/>
  <c r="O846" i="4"/>
  <c r="S846" i="4"/>
  <c r="T846" i="4" s="1"/>
  <c r="U846" i="4"/>
  <c r="V846" i="4" s="1"/>
  <c r="B847" i="4"/>
  <c r="E847" i="4"/>
  <c r="F847" i="4"/>
  <c r="G847" i="4" s="1"/>
  <c r="I847" i="4"/>
  <c r="M847" i="4"/>
  <c r="O847" i="4"/>
  <c r="S847" i="4"/>
  <c r="T847" i="4" s="1"/>
  <c r="U847" i="4"/>
  <c r="V847" i="4" s="1"/>
  <c r="B848" i="4"/>
  <c r="E848" i="4"/>
  <c r="F848" i="4"/>
  <c r="G848" i="4" s="1"/>
  <c r="I848" i="4"/>
  <c r="M848" i="4"/>
  <c r="O848" i="4"/>
  <c r="S848" i="4"/>
  <c r="T848" i="4" s="1"/>
  <c r="U848" i="4"/>
  <c r="V848" i="4" s="1"/>
  <c r="B849" i="4"/>
  <c r="E849" i="4"/>
  <c r="F849" i="4"/>
  <c r="G849" i="4" s="1"/>
  <c r="I849" i="4"/>
  <c r="M849" i="4"/>
  <c r="O849" i="4"/>
  <c r="S849" i="4"/>
  <c r="T849" i="4" s="1"/>
  <c r="U849" i="4"/>
  <c r="V849" i="4" s="1"/>
  <c r="B850" i="4"/>
  <c r="E850" i="4"/>
  <c r="F850" i="4"/>
  <c r="G850" i="4" s="1"/>
  <c r="I850" i="4"/>
  <c r="M850" i="4"/>
  <c r="O850" i="4"/>
  <c r="S850" i="4"/>
  <c r="T850" i="4" s="1"/>
  <c r="U850" i="4"/>
  <c r="V850" i="4" s="1"/>
  <c r="B851" i="4"/>
  <c r="E851" i="4"/>
  <c r="F851" i="4"/>
  <c r="G851" i="4" s="1"/>
  <c r="I851" i="4"/>
  <c r="M851" i="4"/>
  <c r="O851" i="4"/>
  <c r="S851" i="4"/>
  <c r="T851" i="4" s="1"/>
  <c r="U851" i="4"/>
  <c r="V851" i="4" s="1"/>
  <c r="B852" i="4"/>
  <c r="E852" i="4"/>
  <c r="F852" i="4"/>
  <c r="G852" i="4" s="1"/>
  <c r="I852" i="4"/>
  <c r="M852" i="4"/>
  <c r="O852" i="4"/>
  <c r="S852" i="4"/>
  <c r="T852" i="4" s="1"/>
  <c r="U852" i="4"/>
  <c r="V852" i="4" s="1"/>
  <c r="B853" i="4"/>
  <c r="E853" i="4"/>
  <c r="F853" i="4"/>
  <c r="G853" i="4" s="1"/>
  <c r="I853" i="4"/>
  <c r="M853" i="4"/>
  <c r="O853" i="4"/>
  <c r="S853" i="4"/>
  <c r="T853" i="4" s="1"/>
  <c r="U853" i="4"/>
  <c r="V853" i="4" s="1"/>
  <c r="B854" i="4"/>
  <c r="E854" i="4"/>
  <c r="F854" i="4"/>
  <c r="G854" i="4" s="1"/>
  <c r="I854" i="4"/>
  <c r="M854" i="4"/>
  <c r="O854" i="4"/>
  <c r="S854" i="4"/>
  <c r="T854" i="4" s="1"/>
  <c r="U854" i="4"/>
  <c r="V854" i="4" s="1"/>
  <c r="B855" i="4"/>
  <c r="E855" i="4"/>
  <c r="F855" i="4"/>
  <c r="G855" i="4" s="1"/>
  <c r="I855" i="4"/>
  <c r="M855" i="4"/>
  <c r="O855" i="4"/>
  <c r="S855" i="4"/>
  <c r="T855" i="4" s="1"/>
  <c r="U855" i="4"/>
  <c r="V855" i="4" s="1"/>
  <c r="B856" i="4"/>
  <c r="E856" i="4"/>
  <c r="F856" i="4"/>
  <c r="G856" i="4" s="1"/>
  <c r="I856" i="4"/>
  <c r="M856" i="4"/>
  <c r="O856" i="4"/>
  <c r="S856" i="4"/>
  <c r="T856" i="4" s="1"/>
  <c r="U856" i="4"/>
  <c r="V856" i="4" s="1"/>
  <c r="B857" i="4"/>
  <c r="E857" i="4"/>
  <c r="F857" i="4"/>
  <c r="G857" i="4" s="1"/>
  <c r="I857" i="4"/>
  <c r="M857" i="4"/>
  <c r="O857" i="4"/>
  <c r="S857" i="4"/>
  <c r="T857" i="4" s="1"/>
  <c r="U857" i="4"/>
  <c r="V857" i="4" s="1"/>
  <c r="B858" i="4"/>
  <c r="E858" i="4"/>
  <c r="F858" i="4"/>
  <c r="G858" i="4" s="1"/>
  <c r="I858" i="4"/>
  <c r="M858" i="4"/>
  <c r="O858" i="4"/>
  <c r="S858" i="4"/>
  <c r="T858" i="4" s="1"/>
  <c r="U858" i="4"/>
  <c r="V858" i="4" s="1"/>
  <c r="B859" i="4"/>
  <c r="E859" i="4"/>
  <c r="F859" i="4"/>
  <c r="G859" i="4" s="1"/>
  <c r="I859" i="4"/>
  <c r="M859" i="4"/>
  <c r="O859" i="4"/>
  <c r="S859" i="4"/>
  <c r="T859" i="4" s="1"/>
  <c r="U859" i="4"/>
  <c r="V859" i="4" s="1"/>
  <c r="B860" i="4"/>
  <c r="E860" i="4"/>
  <c r="F860" i="4"/>
  <c r="G860" i="4" s="1"/>
  <c r="I860" i="4"/>
  <c r="M860" i="4"/>
  <c r="O860" i="4"/>
  <c r="S860" i="4"/>
  <c r="T860" i="4" s="1"/>
  <c r="U860" i="4"/>
  <c r="V860" i="4" s="1"/>
  <c r="B861" i="4"/>
  <c r="E861" i="4"/>
  <c r="F861" i="4"/>
  <c r="G861" i="4" s="1"/>
  <c r="I861" i="4"/>
  <c r="M861" i="4"/>
  <c r="O861" i="4"/>
  <c r="S861" i="4"/>
  <c r="T861" i="4" s="1"/>
  <c r="U861" i="4"/>
  <c r="V861" i="4" s="1"/>
  <c r="B862" i="4"/>
  <c r="E862" i="4"/>
  <c r="F862" i="4"/>
  <c r="G862" i="4" s="1"/>
  <c r="I862" i="4"/>
  <c r="M862" i="4"/>
  <c r="O862" i="4"/>
  <c r="S862" i="4"/>
  <c r="T862" i="4" s="1"/>
  <c r="U862" i="4"/>
  <c r="V862" i="4" s="1"/>
  <c r="B863" i="4"/>
  <c r="E863" i="4"/>
  <c r="F863" i="4"/>
  <c r="G863" i="4" s="1"/>
  <c r="I863" i="4"/>
  <c r="M863" i="4"/>
  <c r="O863" i="4"/>
  <c r="S863" i="4"/>
  <c r="T863" i="4" s="1"/>
  <c r="U863" i="4"/>
  <c r="V863" i="4" s="1"/>
  <c r="B864" i="4"/>
  <c r="E864" i="4"/>
  <c r="F864" i="4"/>
  <c r="G864" i="4" s="1"/>
  <c r="I864" i="4"/>
  <c r="M864" i="4"/>
  <c r="O864" i="4"/>
  <c r="S864" i="4"/>
  <c r="T864" i="4" s="1"/>
  <c r="U864" i="4"/>
  <c r="V864" i="4" s="1"/>
  <c r="B865" i="4"/>
  <c r="E865" i="4"/>
  <c r="F865" i="4"/>
  <c r="G865" i="4" s="1"/>
  <c r="I865" i="4"/>
  <c r="M865" i="4"/>
  <c r="O865" i="4"/>
  <c r="S865" i="4"/>
  <c r="T865" i="4" s="1"/>
  <c r="U865" i="4"/>
  <c r="V865" i="4" s="1"/>
  <c r="B866" i="4"/>
  <c r="E866" i="4"/>
  <c r="F866" i="4"/>
  <c r="G866" i="4" s="1"/>
  <c r="I866" i="4"/>
  <c r="M866" i="4"/>
  <c r="O866" i="4"/>
  <c r="S866" i="4"/>
  <c r="T866" i="4" s="1"/>
  <c r="U866" i="4"/>
  <c r="V866" i="4" s="1"/>
  <c r="B867" i="4"/>
  <c r="E867" i="4"/>
  <c r="F867" i="4"/>
  <c r="G867" i="4" s="1"/>
  <c r="I867" i="4"/>
  <c r="M867" i="4"/>
  <c r="O867" i="4"/>
  <c r="S867" i="4"/>
  <c r="T867" i="4" s="1"/>
  <c r="U867" i="4"/>
  <c r="V867" i="4" s="1"/>
  <c r="B868" i="4"/>
  <c r="E868" i="4"/>
  <c r="F868" i="4"/>
  <c r="G868" i="4" s="1"/>
  <c r="I868" i="4"/>
  <c r="M868" i="4"/>
  <c r="O868" i="4"/>
  <c r="S868" i="4"/>
  <c r="T868" i="4" s="1"/>
  <c r="U868" i="4"/>
  <c r="V868" i="4" s="1"/>
  <c r="B869" i="4"/>
  <c r="E869" i="4"/>
  <c r="F869" i="4"/>
  <c r="G869" i="4" s="1"/>
  <c r="I869" i="4"/>
  <c r="M869" i="4"/>
  <c r="O869" i="4"/>
  <c r="S869" i="4"/>
  <c r="T869" i="4" s="1"/>
  <c r="U869" i="4"/>
  <c r="V869" i="4" s="1"/>
  <c r="B870" i="4"/>
  <c r="E870" i="4"/>
  <c r="F870" i="4"/>
  <c r="G870" i="4" s="1"/>
  <c r="I870" i="4"/>
  <c r="M870" i="4"/>
  <c r="O870" i="4"/>
  <c r="S870" i="4"/>
  <c r="T870" i="4" s="1"/>
  <c r="U870" i="4"/>
  <c r="V870" i="4" s="1"/>
  <c r="B871" i="4"/>
  <c r="E871" i="4"/>
  <c r="F871" i="4"/>
  <c r="G871" i="4" s="1"/>
  <c r="I871" i="4"/>
  <c r="M871" i="4"/>
  <c r="O871" i="4"/>
  <c r="S871" i="4"/>
  <c r="T871" i="4" s="1"/>
  <c r="U871" i="4"/>
  <c r="V871" i="4" s="1"/>
  <c r="B872" i="4"/>
  <c r="E872" i="4"/>
  <c r="F872" i="4"/>
  <c r="G872" i="4" s="1"/>
  <c r="I872" i="4"/>
  <c r="M872" i="4"/>
  <c r="O872" i="4"/>
  <c r="S872" i="4"/>
  <c r="T872" i="4" s="1"/>
  <c r="U872" i="4"/>
  <c r="V872" i="4" s="1"/>
  <c r="B873" i="4"/>
  <c r="E873" i="4"/>
  <c r="F873" i="4"/>
  <c r="G873" i="4" s="1"/>
  <c r="I873" i="4"/>
  <c r="M873" i="4"/>
  <c r="O873" i="4"/>
  <c r="S873" i="4"/>
  <c r="T873" i="4" s="1"/>
  <c r="U873" i="4"/>
  <c r="V873" i="4" s="1"/>
  <c r="B874" i="4"/>
  <c r="E874" i="4"/>
  <c r="F874" i="4"/>
  <c r="G874" i="4" s="1"/>
  <c r="I874" i="4"/>
  <c r="M874" i="4"/>
  <c r="O874" i="4"/>
  <c r="S874" i="4"/>
  <c r="T874" i="4" s="1"/>
  <c r="U874" i="4"/>
  <c r="V874" i="4" s="1"/>
  <c r="B875" i="4"/>
  <c r="E875" i="4"/>
  <c r="F875" i="4"/>
  <c r="G875" i="4" s="1"/>
  <c r="I875" i="4"/>
  <c r="M875" i="4"/>
  <c r="O875" i="4"/>
  <c r="S875" i="4"/>
  <c r="T875" i="4" s="1"/>
  <c r="U875" i="4"/>
  <c r="V875" i="4" s="1"/>
  <c r="B876" i="4"/>
  <c r="E876" i="4"/>
  <c r="F876" i="4"/>
  <c r="G876" i="4" s="1"/>
  <c r="I876" i="4"/>
  <c r="M876" i="4"/>
  <c r="O876" i="4"/>
  <c r="S876" i="4"/>
  <c r="T876" i="4" s="1"/>
  <c r="U876" i="4"/>
  <c r="V876" i="4" s="1"/>
  <c r="B877" i="4"/>
  <c r="E877" i="4"/>
  <c r="F877" i="4"/>
  <c r="G877" i="4" s="1"/>
  <c r="I877" i="4"/>
  <c r="M877" i="4"/>
  <c r="O877" i="4"/>
  <c r="S877" i="4"/>
  <c r="T877" i="4" s="1"/>
  <c r="U877" i="4"/>
  <c r="V877" i="4" s="1"/>
  <c r="B878" i="4"/>
  <c r="E878" i="4"/>
  <c r="F878" i="4"/>
  <c r="G878" i="4" s="1"/>
  <c r="I878" i="4"/>
  <c r="M878" i="4"/>
  <c r="O878" i="4"/>
  <c r="S878" i="4"/>
  <c r="T878" i="4" s="1"/>
  <c r="U878" i="4"/>
  <c r="V878" i="4" s="1"/>
  <c r="B879" i="4"/>
  <c r="E879" i="4"/>
  <c r="F879" i="4"/>
  <c r="G879" i="4" s="1"/>
  <c r="I879" i="4"/>
  <c r="M879" i="4"/>
  <c r="O879" i="4"/>
  <c r="S879" i="4"/>
  <c r="T879" i="4" s="1"/>
  <c r="U879" i="4"/>
  <c r="V879" i="4" s="1"/>
  <c r="B880" i="4"/>
  <c r="E880" i="4"/>
  <c r="F880" i="4"/>
  <c r="G880" i="4" s="1"/>
  <c r="I880" i="4"/>
  <c r="M880" i="4"/>
  <c r="O880" i="4"/>
  <c r="S880" i="4"/>
  <c r="T880" i="4" s="1"/>
  <c r="U880" i="4"/>
  <c r="V880" i="4" s="1"/>
  <c r="B881" i="4"/>
  <c r="E881" i="4"/>
  <c r="F881" i="4"/>
  <c r="G881" i="4" s="1"/>
  <c r="I881" i="4"/>
  <c r="M881" i="4"/>
  <c r="O881" i="4"/>
  <c r="S881" i="4"/>
  <c r="T881" i="4" s="1"/>
  <c r="U881" i="4"/>
  <c r="V881" i="4" s="1"/>
  <c r="B882" i="4"/>
  <c r="E882" i="4"/>
  <c r="F882" i="4"/>
  <c r="G882" i="4" s="1"/>
  <c r="I882" i="4"/>
  <c r="M882" i="4"/>
  <c r="O882" i="4"/>
  <c r="S882" i="4"/>
  <c r="T882" i="4" s="1"/>
  <c r="U882" i="4"/>
  <c r="V882" i="4" s="1"/>
  <c r="B883" i="4"/>
  <c r="E883" i="4"/>
  <c r="F883" i="4"/>
  <c r="G883" i="4" s="1"/>
  <c r="I883" i="4"/>
  <c r="M883" i="4"/>
  <c r="O883" i="4"/>
  <c r="S883" i="4"/>
  <c r="T883" i="4" s="1"/>
  <c r="U883" i="4"/>
  <c r="V883" i="4" s="1"/>
  <c r="B884" i="4"/>
  <c r="E884" i="4"/>
  <c r="F884" i="4"/>
  <c r="G884" i="4" s="1"/>
  <c r="I884" i="4"/>
  <c r="M884" i="4"/>
  <c r="O884" i="4"/>
  <c r="S884" i="4"/>
  <c r="T884" i="4" s="1"/>
  <c r="U884" i="4"/>
  <c r="V884" i="4" s="1"/>
  <c r="B885" i="4"/>
  <c r="E885" i="4"/>
  <c r="F885" i="4"/>
  <c r="G885" i="4" s="1"/>
  <c r="I885" i="4"/>
  <c r="M885" i="4"/>
  <c r="O885" i="4"/>
  <c r="S885" i="4"/>
  <c r="T885" i="4" s="1"/>
  <c r="U885" i="4"/>
  <c r="V885" i="4" s="1"/>
  <c r="B886" i="4"/>
  <c r="E886" i="4"/>
  <c r="F886" i="4"/>
  <c r="G886" i="4" s="1"/>
  <c r="I886" i="4"/>
  <c r="M886" i="4"/>
  <c r="O886" i="4"/>
  <c r="S886" i="4"/>
  <c r="T886" i="4" s="1"/>
  <c r="U886" i="4"/>
  <c r="V886" i="4" s="1"/>
  <c r="B887" i="4"/>
  <c r="E887" i="4"/>
  <c r="F887" i="4"/>
  <c r="G887" i="4" s="1"/>
  <c r="I887" i="4"/>
  <c r="M887" i="4"/>
  <c r="O887" i="4"/>
  <c r="S887" i="4"/>
  <c r="T887" i="4" s="1"/>
  <c r="U887" i="4"/>
  <c r="V887" i="4" s="1"/>
  <c r="B888" i="4"/>
  <c r="E888" i="4"/>
  <c r="F888" i="4"/>
  <c r="G888" i="4" s="1"/>
  <c r="I888" i="4"/>
  <c r="M888" i="4"/>
  <c r="O888" i="4"/>
  <c r="S888" i="4"/>
  <c r="T888" i="4" s="1"/>
  <c r="U888" i="4"/>
  <c r="V888" i="4" s="1"/>
  <c r="B889" i="4"/>
  <c r="E889" i="4"/>
  <c r="F889" i="4"/>
  <c r="G889" i="4" s="1"/>
  <c r="I889" i="4"/>
  <c r="M889" i="4"/>
  <c r="O889" i="4"/>
  <c r="S889" i="4"/>
  <c r="T889" i="4" s="1"/>
  <c r="U889" i="4"/>
  <c r="V889" i="4" s="1"/>
  <c r="B890" i="4"/>
  <c r="E890" i="4"/>
  <c r="F890" i="4"/>
  <c r="G890" i="4" s="1"/>
  <c r="I890" i="4"/>
  <c r="M890" i="4"/>
  <c r="O890" i="4"/>
  <c r="S890" i="4"/>
  <c r="T890" i="4" s="1"/>
  <c r="U890" i="4"/>
  <c r="V890" i="4" s="1"/>
  <c r="B891" i="4"/>
  <c r="E891" i="4"/>
  <c r="F891" i="4"/>
  <c r="G891" i="4" s="1"/>
  <c r="I891" i="4"/>
  <c r="M891" i="4"/>
  <c r="O891" i="4"/>
  <c r="S891" i="4"/>
  <c r="T891" i="4" s="1"/>
  <c r="U891" i="4"/>
  <c r="V891" i="4" s="1"/>
  <c r="B892" i="4"/>
  <c r="E892" i="4"/>
  <c r="F892" i="4"/>
  <c r="G892" i="4" s="1"/>
  <c r="I892" i="4"/>
  <c r="M892" i="4"/>
  <c r="O892" i="4"/>
  <c r="S892" i="4"/>
  <c r="T892" i="4" s="1"/>
  <c r="U892" i="4"/>
  <c r="V892" i="4" s="1"/>
  <c r="B893" i="4"/>
  <c r="E893" i="4"/>
  <c r="F893" i="4"/>
  <c r="G893" i="4" s="1"/>
  <c r="I893" i="4"/>
  <c r="M893" i="4"/>
  <c r="O893" i="4"/>
  <c r="S893" i="4"/>
  <c r="T893" i="4" s="1"/>
  <c r="U893" i="4"/>
  <c r="V893" i="4" s="1"/>
  <c r="B894" i="4"/>
  <c r="E894" i="4"/>
  <c r="F894" i="4"/>
  <c r="G894" i="4" s="1"/>
  <c r="I894" i="4"/>
  <c r="M894" i="4"/>
  <c r="O894" i="4"/>
  <c r="S894" i="4"/>
  <c r="T894" i="4" s="1"/>
  <c r="U894" i="4"/>
  <c r="V894" i="4" s="1"/>
  <c r="B895" i="4"/>
  <c r="E895" i="4"/>
  <c r="F895" i="4"/>
  <c r="G895" i="4" s="1"/>
  <c r="I895" i="4"/>
  <c r="M895" i="4"/>
  <c r="O895" i="4"/>
  <c r="S895" i="4"/>
  <c r="T895" i="4" s="1"/>
  <c r="U895" i="4"/>
  <c r="V895" i="4" s="1"/>
  <c r="B896" i="4"/>
  <c r="E896" i="4"/>
  <c r="F896" i="4"/>
  <c r="G896" i="4" s="1"/>
  <c r="I896" i="4"/>
  <c r="M896" i="4"/>
  <c r="O896" i="4"/>
  <c r="S896" i="4"/>
  <c r="T896" i="4" s="1"/>
  <c r="U896" i="4"/>
  <c r="V896" i="4" s="1"/>
  <c r="B897" i="4"/>
  <c r="E897" i="4"/>
  <c r="F897" i="4"/>
  <c r="G897" i="4" s="1"/>
  <c r="I897" i="4"/>
  <c r="M897" i="4"/>
  <c r="O897" i="4"/>
  <c r="S897" i="4"/>
  <c r="T897" i="4" s="1"/>
  <c r="U897" i="4"/>
  <c r="V897" i="4" s="1"/>
  <c r="B898" i="4"/>
  <c r="E898" i="4"/>
  <c r="F898" i="4"/>
  <c r="G898" i="4" s="1"/>
  <c r="I898" i="4"/>
  <c r="M898" i="4"/>
  <c r="O898" i="4"/>
  <c r="S898" i="4"/>
  <c r="T898" i="4" s="1"/>
  <c r="U898" i="4"/>
  <c r="V898" i="4" s="1"/>
  <c r="B899" i="4"/>
  <c r="E899" i="4"/>
  <c r="F899" i="4"/>
  <c r="G899" i="4" s="1"/>
  <c r="I899" i="4"/>
  <c r="M899" i="4"/>
  <c r="O899" i="4"/>
  <c r="S899" i="4"/>
  <c r="T899" i="4" s="1"/>
  <c r="U899" i="4"/>
  <c r="V899" i="4" s="1"/>
  <c r="B900" i="4"/>
  <c r="E900" i="4"/>
  <c r="F900" i="4"/>
  <c r="G900" i="4" s="1"/>
  <c r="I900" i="4"/>
  <c r="M900" i="4"/>
  <c r="O900" i="4"/>
  <c r="S900" i="4"/>
  <c r="T900" i="4" s="1"/>
  <c r="U900" i="4"/>
  <c r="V900" i="4" s="1"/>
  <c r="B901" i="4"/>
  <c r="E901" i="4"/>
  <c r="F901" i="4"/>
  <c r="G901" i="4" s="1"/>
  <c r="I901" i="4"/>
  <c r="M901" i="4"/>
  <c r="O901" i="4"/>
  <c r="S901" i="4"/>
  <c r="T901" i="4" s="1"/>
  <c r="U901" i="4"/>
  <c r="V901" i="4" s="1"/>
  <c r="B902" i="4"/>
  <c r="E902" i="4"/>
  <c r="F902" i="4"/>
  <c r="G902" i="4" s="1"/>
  <c r="I902" i="4"/>
  <c r="M902" i="4"/>
  <c r="O902" i="4"/>
  <c r="S902" i="4"/>
  <c r="T902" i="4" s="1"/>
  <c r="U902" i="4"/>
  <c r="V902" i="4" s="1"/>
  <c r="B903" i="4"/>
  <c r="E903" i="4"/>
  <c r="F903" i="4"/>
  <c r="G903" i="4" s="1"/>
  <c r="I903" i="4"/>
  <c r="M903" i="4"/>
  <c r="O903" i="4"/>
  <c r="S903" i="4"/>
  <c r="T903" i="4" s="1"/>
  <c r="U903" i="4"/>
  <c r="V903" i="4" s="1"/>
  <c r="B904" i="4"/>
  <c r="E904" i="4"/>
  <c r="F904" i="4"/>
  <c r="G904" i="4" s="1"/>
  <c r="I904" i="4"/>
  <c r="M904" i="4"/>
  <c r="O904" i="4"/>
  <c r="S904" i="4"/>
  <c r="T904" i="4" s="1"/>
  <c r="U904" i="4"/>
  <c r="V904" i="4" s="1"/>
  <c r="B905" i="4"/>
  <c r="E905" i="4"/>
  <c r="F905" i="4"/>
  <c r="G905" i="4" s="1"/>
  <c r="I905" i="4"/>
  <c r="M905" i="4"/>
  <c r="O905" i="4"/>
  <c r="S905" i="4"/>
  <c r="T905" i="4" s="1"/>
  <c r="U905" i="4"/>
  <c r="V905" i="4" s="1"/>
  <c r="B906" i="4"/>
  <c r="E906" i="4"/>
  <c r="F906" i="4"/>
  <c r="G906" i="4" s="1"/>
  <c r="I906" i="4"/>
  <c r="M906" i="4"/>
  <c r="O906" i="4"/>
  <c r="S906" i="4"/>
  <c r="T906" i="4" s="1"/>
  <c r="U906" i="4"/>
  <c r="V906" i="4" s="1"/>
  <c r="B907" i="4"/>
  <c r="E907" i="4"/>
  <c r="F907" i="4"/>
  <c r="G907" i="4" s="1"/>
  <c r="I907" i="4"/>
  <c r="M907" i="4"/>
  <c r="O907" i="4"/>
  <c r="S907" i="4"/>
  <c r="T907" i="4" s="1"/>
  <c r="U907" i="4"/>
  <c r="V907" i="4" s="1"/>
  <c r="B908" i="4"/>
  <c r="E908" i="4"/>
  <c r="F908" i="4"/>
  <c r="G908" i="4" s="1"/>
  <c r="I908" i="4"/>
  <c r="M908" i="4"/>
  <c r="O908" i="4"/>
  <c r="S908" i="4"/>
  <c r="T908" i="4" s="1"/>
  <c r="U908" i="4"/>
  <c r="V908" i="4" s="1"/>
  <c r="B909" i="4"/>
  <c r="E909" i="4"/>
  <c r="F909" i="4"/>
  <c r="G909" i="4" s="1"/>
  <c r="I909" i="4"/>
  <c r="M909" i="4"/>
  <c r="O909" i="4"/>
  <c r="S909" i="4"/>
  <c r="T909" i="4" s="1"/>
  <c r="U909" i="4"/>
  <c r="V909" i="4" s="1"/>
  <c r="B910" i="4"/>
  <c r="E910" i="4"/>
  <c r="F910" i="4"/>
  <c r="G910" i="4" s="1"/>
  <c r="I910" i="4"/>
  <c r="M910" i="4"/>
  <c r="O910" i="4"/>
  <c r="S910" i="4"/>
  <c r="T910" i="4" s="1"/>
  <c r="U910" i="4"/>
  <c r="V910" i="4" s="1"/>
  <c r="B911" i="4"/>
  <c r="E911" i="4"/>
  <c r="F911" i="4"/>
  <c r="G911" i="4" s="1"/>
  <c r="I911" i="4"/>
  <c r="M911" i="4"/>
  <c r="O911" i="4"/>
  <c r="S911" i="4"/>
  <c r="T911" i="4" s="1"/>
  <c r="U911" i="4"/>
  <c r="V911" i="4" s="1"/>
  <c r="B912" i="4"/>
  <c r="E912" i="4"/>
  <c r="F912" i="4"/>
  <c r="G912" i="4" s="1"/>
  <c r="I912" i="4"/>
  <c r="M912" i="4"/>
  <c r="O912" i="4"/>
  <c r="S912" i="4"/>
  <c r="T912" i="4" s="1"/>
  <c r="U912" i="4"/>
  <c r="V912" i="4" s="1"/>
  <c r="B913" i="4"/>
  <c r="E913" i="4"/>
  <c r="F913" i="4"/>
  <c r="G913" i="4" s="1"/>
  <c r="I913" i="4"/>
  <c r="M913" i="4"/>
  <c r="O913" i="4"/>
  <c r="S913" i="4"/>
  <c r="T913" i="4" s="1"/>
  <c r="U913" i="4"/>
  <c r="V913" i="4" s="1"/>
  <c r="B914" i="4"/>
  <c r="E914" i="4"/>
  <c r="F914" i="4"/>
  <c r="G914" i="4" s="1"/>
  <c r="I914" i="4"/>
  <c r="M914" i="4"/>
  <c r="O914" i="4"/>
  <c r="S914" i="4"/>
  <c r="T914" i="4" s="1"/>
  <c r="U914" i="4"/>
  <c r="V914" i="4" s="1"/>
  <c r="B915" i="4"/>
  <c r="E915" i="4"/>
  <c r="F915" i="4"/>
  <c r="G915" i="4" s="1"/>
  <c r="I915" i="4"/>
  <c r="M915" i="4"/>
  <c r="O915" i="4"/>
  <c r="S915" i="4"/>
  <c r="T915" i="4" s="1"/>
  <c r="U915" i="4"/>
  <c r="V915" i="4" s="1"/>
  <c r="B916" i="4"/>
  <c r="E916" i="4"/>
  <c r="F916" i="4"/>
  <c r="G916" i="4" s="1"/>
  <c r="I916" i="4"/>
  <c r="M916" i="4"/>
  <c r="O916" i="4"/>
  <c r="S916" i="4"/>
  <c r="T916" i="4" s="1"/>
  <c r="U916" i="4"/>
  <c r="V916" i="4" s="1"/>
  <c r="B917" i="4"/>
  <c r="E917" i="4"/>
  <c r="F917" i="4"/>
  <c r="G917" i="4" s="1"/>
  <c r="I917" i="4"/>
  <c r="M917" i="4"/>
  <c r="O917" i="4"/>
  <c r="S917" i="4"/>
  <c r="T917" i="4" s="1"/>
  <c r="U917" i="4"/>
  <c r="V917" i="4" s="1"/>
  <c r="B918" i="4"/>
  <c r="E918" i="4"/>
  <c r="F918" i="4"/>
  <c r="G918" i="4" s="1"/>
  <c r="I918" i="4"/>
  <c r="M918" i="4"/>
  <c r="O918" i="4"/>
  <c r="S918" i="4"/>
  <c r="T918" i="4" s="1"/>
  <c r="U918" i="4"/>
  <c r="V918" i="4" s="1"/>
  <c r="B919" i="4"/>
  <c r="E919" i="4"/>
  <c r="F919" i="4"/>
  <c r="G919" i="4" s="1"/>
  <c r="I919" i="4"/>
  <c r="M919" i="4"/>
  <c r="O919" i="4"/>
  <c r="S919" i="4"/>
  <c r="T919" i="4" s="1"/>
  <c r="U919" i="4"/>
  <c r="V919" i="4" s="1"/>
  <c r="B920" i="4"/>
  <c r="E920" i="4"/>
  <c r="F920" i="4"/>
  <c r="G920" i="4" s="1"/>
  <c r="I920" i="4"/>
  <c r="M920" i="4"/>
  <c r="O920" i="4"/>
  <c r="S920" i="4"/>
  <c r="T920" i="4" s="1"/>
  <c r="U920" i="4"/>
  <c r="V920" i="4" s="1"/>
  <c r="B921" i="4"/>
  <c r="E921" i="4"/>
  <c r="F921" i="4"/>
  <c r="G921" i="4" s="1"/>
  <c r="I921" i="4"/>
  <c r="M921" i="4"/>
  <c r="O921" i="4"/>
  <c r="S921" i="4"/>
  <c r="T921" i="4" s="1"/>
  <c r="U921" i="4"/>
  <c r="V921" i="4" s="1"/>
  <c r="B922" i="4"/>
  <c r="E922" i="4"/>
  <c r="F922" i="4"/>
  <c r="G922" i="4" s="1"/>
  <c r="I922" i="4"/>
  <c r="M922" i="4"/>
  <c r="O922" i="4"/>
  <c r="S922" i="4"/>
  <c r="T922" i="4" s="1"/>
  <c r="U922" i="4"/>
  <c r="V922" i="4" s="1"/>
  <c r="B923" i="4"/>
  <c r="E923" i="4"/>
  <c r="F923" i="4"/>
  <c r="G923" i="4" s="1"/>
  <c r="I923" i="4"/>
  <c r="M923" i="4"/>
  <c r="O923" i="4"/>
  <c r="S923" i="4"/>
  <c r="T923" i="4" s="1"/>
  <c r="U923" i="4"/>
  <c r="V923" i="4" s="1"/>
  <c r="B924" i="4"/>
  <c r="E924" i="4"/>
  <c r="F924" i="4"/>
  <c r="G924" i="4" s="1"/>
  <c r="I924" i="4"/>
  <c r="M924" i="4"/>
  <c r="O924" i="4"/>
  <c r="S924" i="4"/>
  <c r="T924" i="4" s="1"/>
  <c r="U924" i="4"/>
  <c r="V924" i="4" s="1"/>
  <c r="B925" i="4"/>
  <c r="E925" i="4"/>
  <c r="F925" i="4"/>
  <c r="G925" i="4" s="1"/>
  <c r="I925" i="4"/>
  <c r="M925" i="4"/>
  <c r="O925" i="4"/>
  <c r="S925" i="4"/>
  <c r="T925" i="4" s="1"/>
  <c r="U925" i="4"/>
  <c r="V925" i="4" s="1"/>
  <c r="B926" i="4"/>
  <c r="E926" i="4"/>
  <c r="F926" i="4"/>
  <c r="G926" i="4" s="1"/>
  <c r="I926" i="4"/>
  <c r="M926" i="4"/>
  <c r="O926" i="4"/>
  <c r="S926" i="4"/>
  <c r="T926" i="4" s="1"/>
  <c r="U926" i="4"/>
  <c r="V926" i="4" s="1"/>
  <c r="B927" i="4"/>
  <c r="E927" i="4"/>
  <c r="F927" i="4"/>
  <c r="G927" i="4" s="1"/>
  <c r="I927" i="4"/>
  <c r="M927" i="4"/>
  <c r="O927" i="4"/>
  <c r="S927" i="4"/>
  <c r="T927" i="4" s="1"/>
  <c r="U927" i="4"/>
  <c r="V927" i="4" s="1"/>
  <c r="B928" i="4"/>
  <c r="E928" i="4"/>
  <c r="F928" i="4"/>
  <c r="G928" i="4" s="1"/>
  <c r="I928" i="4"/>
  <c r="M928" i="4"/>
  <c r="O928" i="4"/>
  <c r="S928" i="4"/>
  <c r="T928" i="4" s="1"/>
  <c r="U928" i="4"/>
  <c r="V928" i="4" s="1"/>
  <c r="B929" i="4"/>
  <c r="E929" i="4"/>
  <c r="F929" i="4"/>
  <c r="G929" i="4" s="1"/>
  <c r="I929" i="4"/>
  <c r="M929" i="4"/>
  <c r="O929" i="4"/>
  <c r="S929" i="4"/>
  <c r="T929" i="4" s="1"/>
  <c r="U929" i="4"/>
  <c r="V929" i="4" s="1"/>
  <c r="B930" i="4"/>
  <c r="E930" i="4"/>
  <c r="F930" i="4"/>
  <c r="G930" i="4" s="1"/>
  <c r="I930" i="4"/>
  <c r="M930" i="4"/>
  <c r="O930" i="4"/>
  <c r="S930" i="4"/>
  <c r="T930" i="4" s="1"/>
  <c r="U930" i="4"/>
  <c r="V930" i="4" s="1"/>
  <c r="B931" i="4"/>
  <c r="E931" i="4"/>
  <c r="F931" i="4"/>
  <c r="G931" i="4" s="1"/>
  <c r="I931" i="4"/>
  <c r="M931" i="4"/>
  <c r="O931" i="4"/>
  <c r="S931" i="4"/>
  <c r="T931" i="4" s="1"/>
  <c r="U931" i="4"/>
  <c r="V931" i="4" s="1"/>
  <c r="B932" i="4"/>
  <c r="E932" i="4"/>
  <c r="F932" i="4"/>
  <c r="G932" i="4" s="1"/>
  <c r="I932" i="4"/>
  <c r="M932" i="4"/>
  <c r="O932" i="4"/>
  <c r="S932" i="4"/>
  <c r="T932" i="4" s="1"/>
  <c r="U932" i="4"/>
  <c r="V932" i="4" s="1"/>
  <c r="B933" i="4"/>
  <c r="E933" i="4"/>
  <c r="F933" i="4"/>
  <c r="G933" i="4" s="1"/>
  <c r="I933" i="4"/>
  <c r="M933" i="4"/>
  <c r="O933" i="4"/>
  <c r="S933" i="4"/>
  <c r="T933" i="4" s="1"/>
  <c r="U933" i="4"/>
  <c r="V933" i="4" s="1"/>
  <c r="B934" i="4"/>
  <c r="E934" i="4"/>
  <c r="F934" i="4"/>
  <c r="G934" i="4" s="1"/>
  <c r="I934" i="4"/>
  <c r="M934" i="4"/>
  <c r="O934" i="4"/>
  <c r="S934" i="4"/>
  <c r="T934" i="4" s="1"/>
  <c r="U934" i="4"/>
  <c r="V934" i="4" s="1"/>
  <c r="B935" i="4"/>
  <c r="E935" i="4"/>
  <c r="F935" i="4"/>
  <c r="G935" i="4" s="1"/>
  <c r="I935" i="4"/>
  <c r="M935" i="4"/>
  <c r="O935" i="4"/>
  <c r="S935" i="4"/>
  <c r="T935" i="4" s="1"/>
  <c r="U935" i="4"/>
  <c r="V935" i="4" s="1"/>
  <c r="B936" i="4"/>
  <c r="E936" i="4"/>
  <c r="F936" i="4"/>
  <c r="G936" i="4" s="1"/>
  <c r="I936" i="4"/>
  <c r="M936" i="4"/>
  <c r="O936" i="4"/>
  <c r="S936" i="4"/>
  <c r="T936" i="4" s="1"/>
  <c r="U936" i="4"/>
  <c r="V936" i="4" s="1"/>
  <c r="B937" i="4"/>
  <c r="E937" i="4"/>
  <c r="F937" i="4"/>
  <c r="G937" i="4" s="1"/>
  <c r="I937" i="4"/>
  <c r="M937" i="4"/>
  <c r="O937" i="4"/>
  <c r="S937" i="4"/>
  <c r="T937" i="4" s="1"/>
  <c r="U937" i="4"/>
  <c r="V937" i="4" s="1"/>
  <c r="B938" i="4"/>
  <c r="E938" i="4"/>
  <c r="F938" i="4"/>
  <c r="G938" i="4" s="1"/>
  <c r="I938" i="4"/>
  <c r="M938" i="4"/>
  <c r="O938" i="4"/>
  <c r="S938" i="4"/>
  <c r="T938" i="4" s="1"/>
  <c r="U938" i="4"/>
  <c r="V938" i="4" s="1"/>
  <c r="B939" i="4"/>
  <c r="E939" i="4"/>
  <c r="F939" i="4"/>
  <c r="G939" i="4" s="1"/>
  <c r="I939" i="4"/>
  <c r="M939" i="4"/>
  <c r="O939" i="4"/>
  <c r="S939" i="4"/>
  <c r="T939" i="4" s="1"/>
  <c r="U939" i="4"/>
  <c r="V939" i="4" s="1"/>
  <c r="B940" i="4"/>
  <c r="E940" i="4"/>
  <c r="F940" i="4"/>
  <c r="G940" i="4" s="1"/>
  <c r="I940" i="4"/>
  <c r="M940" i="4"/>
  <c r="O940" i="4"/>
  <c r="S940" i="4"/>
  <c r="T940" i="4" s="1"/>
  <c r="U940" i="4"/>
  <c r="V940" i="4" s="1"/>
  <c r="B941" i="4"/>
  <c r="E941" i="4"/>
  <c r="F941" i="4"/>
  <c r="G941" i="4" s="1"/>
  <c r="I941" i="4"/>
  <c r="M941" i="4"/>
  <c r="O941" i="4"/>
  <c r="S941" i="4"/>
  <c r="T941" i="4" s="1"/>
  <c r="U941" i="4"/>
  <c r="V941" i="4" s="1"/>
  <c r="B942" i="4"/>
  <c r="E942" i="4"/>
  <c r="F942" i="4"/>
  <c r="G942" i="4" s="1"/>
  <c r="I942" i="4"/>
  <c r="M942" i="4"/>
  <c r="O942" i="4"/>
  <c r="S942" i="4"/>
  <c r="T942" i="4" s="1"/>
  <c r="U942" i="4"/>
  <c r="V942" i="4" s="1"/>
  <c r="B943" i="4"/>
  <c r="E943" i="4"/>
  <c r="F943" i="4"/>
  <c r="G943" i="4" s="1"/>
  <c r="I943" i="4"/>
  <c r="M943" i="4"/>
  <c r="O943" i="4"/>
  <c r="S943" i="4"/>
  <c r="T943" i="4" s="1"/>
  <c r="U943" i="4"/>
  <c r="V943" i="4" s="1"/>
  <c r="B944" i="4"/>
  <c r="E944" i="4"/>
  <c r="F944" i="4"/>
  <c r="G944" i="4" s="1"/>
  <c r="I944" i="4"/>
  <c r="M944" i="4"/>
  <c r="O944" i="4"/>
  <c r="S944" i="4"/>
  <c r="T944" i="4" s="1"/>
  <c r="U944" i="4"/>
  <c r="V944" i="4" s="1"/>
  <c r="B945" i="4"/>
  <c r="E945" i="4"/>
  <c r="F945" i="4"/>
  <c r="G945" i="4" s="1"/>
  <c r="I945" i="4"/>
  <c r="M945" i="4"/>
  <c r="O945" i="4"/>
  <c r="S945" i="4"/>
  <c r="T945" i="4" s="1"/>
  <c r="U945" i="4"/>
  <c r="V945" i="4" s="1"/>
  <c r="B946" i="4"/>
  <c r="E946" i="4"/>
  <c r="F946" i="4"/>
  <c r="G946" i="4" s="1"/>
  <c r="I946" i="4"/>
  <c r="M946" i="4"/>
  <c r="O946" i="4"/>
  <c r="S946" i="4"/>
  <c r="T946" i="4" s="1"/>
  <c r="U946" i="4"/>
  <c r="V946" i="4" s="1"/>
  <c r="B947" i="4"/>
  <c r="E947" i="4"/>
  <c r="F947" i="4"/>
  <c r="G947" i="4" s="1"/>
  <c r="I947" i="4"/>
  <c r="M947" i="4"/>
  <c r="O947" i="4"/>
  <c r="S947" i="4"/>
  <c r="T947" i="4" s="1"/>
  <c r="U947" i="4"/>
  <c r="V947" i="4" s="1"/>
  <c r="B948" i="4"/>
  <c r="E948" i="4"/>
  <c r="F948" i="4"/>
  <c r="G948" i="4" s="1"/>
  <c r="I948" i="4"/>
  <c r="M948" i="4"/>
  <c r="O948" i="4"/>
  <c r="S948" i="4"/>
  <c r="T948" i="4" s="1"/>
  <c r="U948" i="4"/>
  <c r="V948" i="4" s="1"/>
  <c r="B949" i="4"/>
  <c r="E949" i="4"/>
  <c r="F949" i="4"/>
  <c r="G949" i="4" s="1"/>
  <c r="I949" i="4"/>
  <c r="M949" i="4"/>
  <c r="O949" i="4"/>
  <c r="S949" i="4"/>
  <c r="T949" i="4" s="1"/>
  <c r="U949" i="4"/>
  <c r="V949" i="4" s="1"/>
  <c r="B950" i="4"/>
  <c r="E950" i="4"/>
  <c r="F950" i="4"/>
  <c r="G950" i="4" s="1"/>
  <c r="I950" i="4"/>
  <c r="M950" i="4"/>
  <c r="O950" i="4"/>
  <c r="S950" i="4"/>
  <c r="T950" i="4" s="1"/>
  <c r="U950" i="4"/>
  <c r="V950" i="4" s="1"/>
  <c r="B951" i="4"/>
  <c r="E951" i="4"/>
  <c r="F951" i="4"/>
  <c r="G951" i="4" s="1"/>
  <c r="I951" i="4"/>
  <c r="M951" i="4"/>
  <c r="O951" i="4"/>
  <c r="S951" i="4"/>
  <c r="T951" i="4" s="1"/>
  <c r="U951" i="4"/>
  <c r="V951" i="4" s="1"/>
  <c r="B952" i="4"/>
  <c r="E952" i="4"/>
  <c r="F952" i="4"/>
  <c r="G952" i="4" s="1"/>
  <c r="I952" i="4"/>
  <c r="M952" i="4"/>
  <c r="O952" i="4"/>
  <c r="S952" i="4"/>
  <c r="T952" i="4" s="1"/>
  <c r="U952" i="4"/>
  <c r="V952" i="4" s="1"/>
  <c r="B953" i="4"/>
  <c r="E953" i="4"/>
  <c r="F953" i="4"/>
  <c r="G953" i="4" s="1"/>
  <c r="I953" i="4"/>
  <c r="M953" i="4"/>
  <c r="O953" i="4"/>
  <c r="S953" i="4"/>
  <c r="T953" i="4" s="1"/>
  <c r="U953" i="4"/>
  <c r="V953" i="4" s="1"/>
  <c r="B954" i="4"/>
  <c r="E954" i="4"/>
  <c r="F954" i="4"/>
  <c r="G954" i="4" s="1"/>
  <c r="I954" i="4"/>
  <c r="M954" i="4"/>
  <c r="O954" i="4"/>
  <c r="S954" i="4"/>
  <c r="T954" i="4" s="1"/>
  <c r="U954" i="4"/>
  <c r="V954" i="4" s="1"/>
  <c r="B955" i="4"/>
  <c r="E955" i="4"/>
  <c r="F955" i="4"/>
  <c r="G955" i="4" s="1"/>
  <c r="I955" i="4"/>
  <c r="M955" i="4"/>
  <c r="O955" i="4"/>
  <c r="S955" i="4"/>
  <c r="T955" i="4" s="1"/>
  <c r="U955" i="4"/>
  <c r="V955" i="4" s="1"/>
  <c r="B956" i="4"/>
  <c r="E956" i="4"/>
  <c r="F956" i="4"/>
  <c r="G956" i="4" s="1"/>
  <c r="I956" i="4"/>
  <c r="M956" i="4"/>
  <c r="O956" i="4"/>
  <c r="S956" i="4"/>
  <c r="T956" i="4" s="1"/>
  <c r="U956" i="4"/>
  <c r="V956" i="4" s="1"/>
  <c r="B957" i="4"/>
  <c r="E957" i="4"/>
  <c r="F957" i="4"/>
  <c r="G957" i="4" s="1"/>
  <c r="I957" i="4"/>
  <c r="M957" i="4"/>
  <c r="O957" i="4"/>
  <c r="S957" i="4"/>
  <c r="T957" i="4" s="1"/>
  <c r="U957" i="4"/>
  <c r="V957" i="4" s="1"/>
  <c r="B958" i="4"/>
  <c r="E958" i="4"/>
  <c r="F958" i="4"/>
  <c r="G958" i="4" s="1"/>
  <c r="I958" i="4"/>
  <c r="M958" i="4"/>
  <c r="O958" i="4"/>
  <c r="S958" i="4"/>
  <c r="T958" i="4" s="1"/>
  <c r="U958" i="4"/>
  <c r="V958" i="4" s="1"/>
  <c r="B959" i="4"/>
  <c r="E959" i="4"/>
  <c r="F959" i="4"/>
  <c r="G959" i="4" s="1"/>
  <c r="I959" i="4"/>
  <c r="M959" i="4"/>
  <c r="O959" i="4"/>
  <c r="S959" i="4"/>
  <c r="T959" i="4" s="1"/>
  <c r="U959" i="4"/>
  <c r="V959" i="4" s="1"/>
  <c r="B960" i="4"/>
  <c r="E960" i="4"/>
  <c r="F960" i="4"/>
  <c r="G960" i="4" s="1"/>
  <c r="I960" i="4"/>
  <c r="M960" i="4"/>
  <c r="O960" i="4"/>
  <c r="S960" i="4"/>
  <c r="T960" i="4" s="1"/>
  <c r="U960" i="4"/>
  <c r="V960" i="4" s="1"/>
  <c r="B961" i="4"/>
  <c r="E961" i="4"/>
  <c r="F961" i="4"/>
  <c r="G961" i="4" s="1"/>
  <c r="I961" i="4"/>
  <c r="M961" i="4"/>
  <c r="O961" i="4"/>
  <c r="S961" i="4"/>
  <c r="T961" i="4" s="1"/>
  <c r="U961" i="4"/>
  <c r="V961" i="4" s="1"/>
  <c r="B962" i="4"/>
  <c r="E962" i="4"/>
  <c r="F962" i="4"/>
  <c r="G962" i="4" s="1"/>
  <c r="I962" i="4"/>
  <c r="M962" i="4"/>
  <c r="O962" i="4"/>
  <c r="S962" i="4"/>
  <c r="T962" i="4" s="1"/>
  <c r="U962" i="4"/>
  <c r="V962" i="4" s="1"/>
  <c r="B963" i="4"/>
  <c r="E963" i="4"/>
  <c r="F963" i="4"/>
  <c r="G963" i="4" s="1"/>
  <c r="I963" i="4"/>
  <c r="M963" i="4"/>
  <c r="O963" i="4"/>
  <c r="S963" i="4"/>
  <c r="T963" i="4" s="1"/>
  <c r="U963" i="4"/>
  <c r="V963" i="4" s="1"/>
  <c r="B964" i="4"/>
  <c r="E964" i="4"/>
  <c r="F964" i="4"/>
  <c r="G964" i="4" s="1"/>
  <c r="I964" i="4"/>
  <c r="M964" i="4"/>
  <c r="O964" i="4"/>
  <c r="S964" i="4"/>
  <c r="T964" i="4" s="1"/>
  <c r="U964" i="4"/>
  <c r="V964" i="4" s="1"/>
  <c r="B965" i="4"/>
  <c r="E965" i="4"/>
  <c r="F965" i="4"/>
  <c r="G965" i="4" s="1"/>
  <c r="I965" i="4"/>
  <c r="M965" i="4"/>
  <c r="O965" i="4"/>
  <c r="S965" i="4"/>
  <c r="T965" i="4" s="1"/>
  <c r="U965" i="4"/>
  <c r="V965" i="4" s="1"/>
  <c r="B966" i="4"/>
  <c r="E966" i="4"/>
  <c r="F966" i="4"/>
  <c r="G966" i="4" s="1"/>
  <c r="I966" i="4"/>
  <c r="M966" i="4"/>
  <c r="O966" i="4"/>
  <c r="S966" i="4"/>
  <c r="T966" i="4" s="1"/>
  <c r="U966" i="4"/>
  <c r="V966" i="4" s="1"/>
  <c r="B967" i="4"/>
  <c r="E967" i="4"/>
  <c r="F967" i="4"/>
  <c r="G967" i="4" s="1"/>
  <c r="I967" i="4"/>
  <c r="M967" i="4"/>
  <c r="O967" i="4"/>
  <c r="S967" i="4"/>
  <c r="T967" i="4" s="1"/>
  <c r="U967" i="4"/>
  <c r="V967" i="4" s="1"/>
  <c r="B968" i="4"/>
  <c r="E968" i="4"/>
  <c r="F968" i="4"/>
  <c r="G968" i="4" s="1"/>
  <c r="I968" i="4"/>
  <c r="M968" i="4"/>
  <c r="O968" i="4"/>
  <c r="S968" i="4"/>
  <c r="T968" i="4" s="1"/>
  <c r="U968" i="4"/>
  <c r="V968" i="4" s="1"/>
  <c r="B969" i="4"/>
  <c r="E969" i="4"/>
  <c r="F969" i="4"/>
  <c r="G969" i="4" s="1"/>
  <c r="I969" i="4"/>
  <c r="M969" i="4"/>
  <c r="O969" i="4"/>
  <c r="S969" i="4"/>
  <c r="T969" i="4" s="1"/>
  <c r="U969" i="4"/>
  <c r="V969" i="4" s="1"/>
  <c r="B970" i="4"/>
  <c r="E970" i="4"/>
  <c r="F970" i="4"/>
  <c r="G970" i="4" s="1"/>
  <c r="I970" i="4"/>
  <c r="M970" i="4"/>
  <c r="O970" i="4"/>
  <c r="S970" i="4"/>
  <c r="T970" i="4" s="1"/>
  <c r="U970" i="4"/>
  <c r="V970" i="4" s="1"/>
  <c r="B971" i="4"/>
  <c r="E971" i="4"/>
  <c r="F971" i="4"/>
  <c r="G971" i="4" s="1"/>
  <c r="I971" i="4"/>
  <c r="M971" i="4"/>
  <c r="O971" i="4"/>
  <c r="S971" i="4"/>
  <c r="T971" i="4" s="1"/>
  <c r="U971" i="4"/>
  <c r="V971" i="4" s="1"/>
  <c r="B972" i="4"/>
  <c r="E972" i="4"/>
  <c r="F972" i="4"/>
  <c r="G972" i="4" s="1"/>
  <c r="I972" i="4"/>
  <c r="M972" i="4"/>
  <c r="O972" i="4"/>
  <c r="S972" i="4"/>
  <c r="T972" i="4" s="1"/>
  <c r="U972" i="4"/>
  <c r="V972" i="4" s="1"/>
  <c r="B973" i="4"/>
  <c r="E973" i="4"/>
  <c r="F973" i="4"/>
  <c r="G973" i="4" s="1"/>
  <c r="I973" i="4"/>
  <c r="M973" i="4"/>
  <c r="O973" i="4"/>
  <c r="S973" i="4"/>
  <c r="T973" i="4" s="1"/>
  <c r="U973" i="4"/>
  <c r="V973" i="4" s="1"/>
  <c r="B974" i="4"/>
  <c r="E974" i="4"/>
  <c r="F974" i="4"/>
  <c r="G974" i="4" s="1"/>
  <c r="I974" i="4"/>
  <c r="M974" i="4"/>
  <c r="O974" i="4"/>
  <c r="S974" i="4"/>
  <c r="T974" i="4" s="1"/>
  <c r="U974" i="4"/>
  <c r="V974" i="4" s="1"/>
  <c r="B975" i="4"/>
  <c r="E975" i="4"/>
  <c r="F975" i="4"/>
  <c r="G975" i="4" s="1"/>
  <c r="I975" i="4"/>
  <c r="M975" i="4"/>
  <c r="O975" i="4"/>
  <c r="S975" i="4"/>
  <c r="T975" i="4" s="1"/>
  <c r="U975" i="4"/>
  <c r="V975" i="4" s="1"/>
  <c r="B976" i="4"/>
  <c r="E976" i="4"/>
  <c r="F976" i="4"/>
  <c r="G976" i="4" s="1"/>
  <c r="I976" i="4"/>
  <c r="M976" i="4"/>
  <c r="O976" i="4"/>
  <c r="S976" i="4"/>
  <c r="T976" i="4" s="1"/>
  <c r="U976" i="4"/>
  <c r="V976" i="4" s="1"/>
  <c r="B977" i="4"/>
  <c r="E977" i="4"/>
  <c r="F977" i="4"/>
  <c r="G977" i="4" s="1"/>
  <c r="I977" i="4"/>
  <c r="M977" i="4"/>
  <c r="O977" i="4"/>
  <c r="S977" i="4"/>
  <c r="T977" i="4" s="1"/>
  <c r="U977" i="4"/>
  <c r="V977" i="4" s="1"/>
  <c r="B978" i="4"/>
  <c r="E978" i="4"/>
  <c r="F978" i="4"/>
  <c r="G978" i="4" s="1"/>
  <c r="I978" i="4"/>
  <c r="M978" i="4"/>
  <c r="O978" i="4"/>
  <c r="S978" i="4"/>
  <c r="T978" i="4" s="1"/>
  <c r="U978" i="4"/>
  <c r="V978" i="4" s="1"/>
  <c r="B979" i="4"/>
  <c r="E979" i="4"/>
  <c r="F979" i="4"/>
  <c r="G979" i="4" s="1"/>
  <c r="I979" i="4"/>
  <c r="M979" i="4"/>
  <c r="O979" i="4"/>
  <c r="S979" i="4"/>
  <c r="T979" i="4" s="1"/>
  <c r="U979" i="4"/>
  <c r="V979" i="4" s="1"/>
  <c r="B980" i="4"/>
  <c r="E980" i="4"/>
  <c r="F980" i="4"/>
  <c r="G980" i="4" s="1"/>
  <c r="I980" i="4"/>
  <c r="M980" i="4"/>
  <c r="O980" i="4"/>
  <c r="S980" i="4"/>
  <c r="T980" i="4" s="1"/>
  <c r="U980" i="4"/>
  <c r="V980" i="4" s="1"/>
  <c r="B981" i="4"/>
  <c r="E981" i="4"/>
  <c r="F981" i="4"/>
  <c r="G981" i="4" s="1"/>
  <c r="I981" i="4"/>
  <c r="M981" i="4"/>
  <c r="O981" i="4"/>
  <c r="S981" i="4"/>
  <c r="T981" i="4" s="1"/>
  <c r="U981" i="4"/>
  <c r="V981" i="4" s="1"/>
  <c r="B982" i="4"/>
  <c r="E982" i="4"/>
  <c r="F982" i="4"/>
  <c r="G982" i="4" s="1"/>
  <c r="I982" i="4"/>
  <c r="M982" i="4"/>
  <c r="O982" i="4"/>
  <c r="S982" i="4"/>
  <c r="T982" i="4" s="1"/>
  <c r="U982" i="4"/>
  <c r="V982" i="4" s="1"/>
  <c r="B983" i="4"/>
  <c r="E983" i="4"/>
  <c r="F983" i="4"/>
  <c r="G983" i="4" s="1"/>
  <c r="I983" i="4"/>
  <c r="M983" i="4"/>
  <c r="O983" i="4"/>
  <c r="S983" i="4"/>
  <c r="T983" i="4" s="1"/>
  <c r="U983" i="4"/>
  <c r="V983" i="4" s="1"/>
  <c r="B984" i="4"/>
  <c r="E984" i="4"/>
  <c r="F984" i="4"/>
  <c r="G984" i="4" s="1"/>
  <c r="I984" i="4"/>
  <c r="M984" i="4"/>
  <c r="O984" i="4"/>
  <c r="S984" i="4"/>
  <c r="T984" i="4" s="1"/>
  <c r="U984" i="4"/>
  <c r="V984" i="4" s="1"/>
  <c r="B985" i="4"/>
  <c r="E985" i="4"/>
  <c r="F985" i="4"/>
  <c r="G985" i="4" s="1"/>
  <c r="I985" i="4"/>
  <c r="M985" i="4"/>
  <c r="O985" i="4"/>
  <c r="S985" i="4"/>
  <c r="T985" i="4" s="1"/>
  <c r="U985" i="4"/>
  <c r="V985" i="4" s="1"/>
  <c r="B986" i="4"/>
  <c r="E986" i="4"/>
  <c r="F986" i="4"/>
  <c r="G986" i="4" s="1"/>
  <c r="I986" i="4"/>
  <c r="M986" i="4"/>
  <c r="O986" i="4"/>
  <c r="S986" i="4"/>
  <c r="T986" i="4" s="1"/>
  <c r="U986" i="4"/>
  <c r="V986" i="4" s="1"/>
  <c r="B987" i="4"/>
  <c r="E987" i="4"/>
  <c r="F987" i="4"/>
  <c r="G987" i="4" s="1"/>
  <c r="I987" i="4"/>
  <c r="M987" i="4"/>
  <c r="O987" i="4"/>
  <c r="S987" i="4"/>
  <c r="T987" i="4" s="1"/>
  <c r="U987" i="4"/>
  <c r="V987" i="4" s="1"/>
  <c r="B988" i="4"/>
  <c r="E988" i="4"/>
  <c r="F988" i="4"/>
  <c r="G988" i="4" s="1"/>
  <c r="I988" i="4"/>
  <c r="M988" i="4"/>
  <c r="O988" i="4"/>
  <c r="S988" i="4"/>
  <c r="T988" i="4" s="1"/>
  <c r="U988" i="4"/>
  <c r="V988" i="4" s="1"/>
  <c r="B989" i="4"/>
  <c r="E989" i="4"/>
  <c r="F989" i="4"/>
  <c r="G989" i="4" s="1"/>
  <c r="I989" i="4"/>
  <c r="M989" i="4"/>
  <c r="O989" i="4"/>
  <c r="S989" i="4"/>
  <c r="T989" i="4" s="1"/>
  <c r="U989" i="4"/>
  <c r="V989" i="4" s="1"/>
  <c r="B990" i="4"/>
  <c r="E990" i="4"/>
  <c r="F990" i="4"/>
  <c r="G990" i="4" s="1"/>
  <c r="I990" i="4"/>
  <c r="M990" i="4"/>
  <c r="O990" i="4"/>
  <c r="S990" i="4"/>
  <c r="T990" i="4" s="1"/>
  <c r="U990" i="4"/>
  <c r="V990" i="4" s="1"/>
  <c r="B991" i="4"/>
  <c r="E991" i="4"/>
  <c r="F991" i="4"/>
  <c r="G991" i="4" s="1"/>
  <c r="I991" i="4"/>
  <c r="M991" i="4"/>
  <c r="O991" i="4"/>
  <c r="S991" i="4"/>
  <c r="T991" i="4" s="1"/>
  <c r="U991" i="4"/>
  <c r="V991" i="4" s="1"/>
  <c r="B992" i="4"/>
  <c r="E992" i="4"/>
  <c r="F992" i="4"/>
  <c r="G992" i="4" s="1"/>
  <c r="I992" i="4"/>
  <c r="M992" i="4"/>
  <c r="O992" i="4"/>
  <c r="S992" i="4"/>
  <c r="T992" i="4" s="1"/>
  <c r="U992" i="4"/>
  <c r="V992" i="4" s="1"/>
  <c r="B993" i="4"/>
  <c r="E993" i="4"/>
  <c r="F993" i="4"/>
  <c r="G993" i="4" s="1"/>
  <c r="I993" i="4"/>
  <c r="M993" i="4"/>
  <c r="O993" i="4"/>
  <c r="S993" i="4"/>
  <c r="T993" i="4" s="1"/>
  <c r="U993" i="4"/>
  <c r="V993" i="4" s="1"/>
  <c r="B994" i="4"/>
  <c r="E994" i="4"/>
  <c r="F994" i="4"/>
  <c r="G994" i="4" s="1"/>
  <c r="I994" i="4"/>
  <c r="M994" i="4"/>
  <c r="O994" i="4"/>
  <c r="S994" i="4"/>
  <c r="T994" i="4" s="1"/>
  <c r="U994" i="4"/>
  <c r="V994" i="4" s="1"/>
  <c r="B995" i="4"/>
  <c r="E995" i="4"/>
  <c r="F995" i="4"/>
  <c r="G995" i="4" s="1"/>
  <c r="I995" i="4"/>
  <c r="M995" i="4"/>
  <c r="O995" i="4"/>
  <c r="S995" i="4"/>
  <c r="T995" i="4" s="1"/>
  <c r="U995" i="4"/>
  <c r="V995" i="4" s="1"/>
  <c r="B996" i="4"/>
  <c r="E996" i="4"/>
  <c r="F996" i="4"/>
  <c r="G996" i="4" s="1"/>
  <c r="I996" i="4"/>
  <c r="M996" i="4"/>
  <c r="O996" i="4"/>
  <c r="S996" i="4"/>
  <c r="T996" i="4" s="1"/>
  <c r="U996" i="4"/>
  <c r="V996" i="4" s="1"/>
  <c r="B997" i="4"/>
  <c r="E997" i="4"/>
  <c r="F997" i="4"/>
  <c r="G997" i="4" s="1"/>
  <c r="I997" i="4"/>
  <c r="M997" i="4"/>
  <c r="O997" i="4"/>
  <c r="S997" i="4"/>
  <c r="T997" i="4" s="1"/>
  <c r="U997" i="4"/>
  <c r="V997" i="4" s="1"/>
  <c r="B998" i="4"/>
  <c r="E998" i="4"/>
  <c r="F998" i="4"/>
  <c r="G998" i="4" s="1"/>
  <c r="I998" i="4"/>
  <c r="M998" i="4"/>
  <c r="O998" i="4"/>
  <c r="S998" i="4"/>
  <c r="T998" i="4" s="1"/>
  <c r="B999" i="4"/>
  <c r="E999" i="4"/>
  <c r="F999" i="4"/>
  <c r="G999" i="4" s="1"/>
  <c r="I999" i="4"/>
  <c r="M999" i="4"/>
  <c r="O999" i="4"/>
  <c r="S999" i="4"/>
  <c r="T999" i="4" s="1"/>
  <c r="U999" i="4"/>
  <c r="V999" i="4" s="1"/>
  <c r="B1000" i="4"/>
  <c r="E1000" i="4"/>
  <c r="F1000" i="4"/>
  <c r="G1000" i="4" s="1"/>
  <c r="I1000" i="4"/>
  <c r="M1000" i="4"/>
  <c r="O1000" i="4"/>
  <c r="S1000" i="4"/>
  <c r="T1000" i="4" s="1"/>
  <c r="U1000" i="4"/>
  <c r="V1000" i="4" s="1"/>
  <c r="B1001" i="4"/>
  <c r="E1001" i="4"/>
  <c r="F1001" i="4"/>
  <c r="G1001" i="4" s="1"/>
  <c r="I1001" i="4"/>
  <c r="M1001" i="4"/>
  <c r="O1001" i="4"/>
  <c r="S1001" i="4"/>
  <c r="T1001" i="4" s="1"/>
  <c r="U1001" i="4"/>
  <c r="V1001" i="4" s="1"/>
  <c r="B1002" i="4"/>
  <c r="E1002" i="4"/>
  <c r="F1002" i="4"/>
  <c r="G1002" i="4" s="1"/>
  <c r="I1002" i="4"/>
  <c r="M1002" i="4"/>
  <c r="O1002" i="4"/>
  <c r="S1002" i="4"/>
  <c r="T1002" i="4" s="1"/>
  <c r="U1002" i="4"/>
  <c r="V1002" i="4" s="1"/>
  <c r="B1003" i="4"/>
  <c r="E1003" i="4"/>
  <c r="F1003" i="4"/>
  <c r="G1003" i="4" s="1"/>
  <c r="I1003" i="4"/>
  <c r="M1003" i="4"/>
  <c r="O1003" i="4"/>
  <c r="S1003" i="4"/>
  <c r="T1003" i="4" s="1"/>
  <c r="U1003" i="4"/>
  <c r="V1003" i="4" s="1"/>
  <c r="B1004" i="4"/>
  <c r="E1004" i="4"/>
  <c r="F1004" i="4"/>
  <c r="G1004" i="4" s="1"/>
  <c r="I1004" i="4"/>
  <c r="M1004" i="4"/>
  <c r="O1004" i="4"/>
  <c r="S1004" i="4"/>
  <c r="T1004" i="4" s="1"/>
  <c r="U1004" i="4"/>
  <c r="V1004" i="4" s="1"/>
  <c r="B1005" i="4"/>
  <c r="E1005" i="4"/>
  <c r="F1005" i="4"/>
  <c r="G1005" i="4" s="1"/>
  <c r="I1005" i="4"/>
  <c r="M1005" i="4"/>
  <c r="O1005" i="4"/>
  <c r="S1005" i="4"/>
  <c r="T1005" i="4" s="1"/>
  <c r="U1005" i="4"/>
  <c r="V1005" i="4" s="1"/>
  <c r="H877" i="4" l="1"/>
  <c r="H873" i="4"/>
  <c r="H869" i="4"/>
  <c r="H865" i="4"/>
  <c r="H861" i="4"/>
  <c r="H857" i="4"/>
  <c r="H853" i="4"/>
  <c r="H849" i="4"/>
  <c r="H845" i="4"/>
  <c r="H841" i="4"/>
  <c r="H837" i="4"/>
  <c r="H833" i="4"/>
  <c r="H829" i="4"/>
  <c r="H825" i="4"/>
  <c r="H821" i="4"/>
  <c r="H817" i="4"/>
  <c r="H813" i="4"/>
  <c r="H809" i="4"/>
  <c r="H805" i="4"/>
  <c r="H801" i="4"/>
  <c r="H797" i="4"/>
  <c r="H793" i="4"/>
  <c r="H789" i="4"/>
  <c r="H785" i="4"/>
  <c r="H781" i="4"/>
  <c r="H777" i="4"/>
  <c r="H773" i="4"/>
  <c r="H769" i="4"/>
  <c r="H765" i="4"/>
  <c r="H761" i="4"/>
  <c r="H757" i="4"/>
  <c r="H753" i="4"/>
  <c r="H749" i="4"/>
  <c r="H745" i="4"/>
  <c r="H741" i="4"/>
  <c r="H737" i="4"/>
  <c r="H733" i="4"/>
  <c r="H729" i="4"/>
  <c r="H725" i="4"/>
  <c r="H721" i="4"/>
  <c r="H717" i="4"/>
  <c r="H713" i="4"/>
  <c r="H709" i="4"/>
  <c r="H705" i="4"/>
  <c r="H701" i="4"/>
  <c r="H697" i="4"/>
  <c r="H693" i="4"/>
  <c r="H689" i="4"/>
  <c r="H685" i="4"/>
  <c r="H681" i="4"/>
  <c r="H677" i="4"/>
  <c r="H673" i="4"/>
  <c r="H669" i="4"/>
  <c r="H665" i="4"/>
  <c r="H661" i="4"/>
  <c r="H657" i="4"/>
  <c r="H653" i="4"/>
  <c r="H649" i="4"/>
  <c r="H645" i="4"/>
  <c r="H641" i="4"/>
  <c r="H637" i="4"/>
  <c r="H633" i="4"/>
  <c r="H629" i="4"/>
  <c r="H625" i="4"/>
  <c r="H621" i="4"/>
  <c r="H617" i="4"/>
  <c r="H613" i="4"/>
  <c r="H609" i="4"/>
  <c r="H605" i="4"/>
  <c r="H601" i="4"/>
  <c r="H597" i="4"/>
  <c r="H593" i="4"/>
  <c r="H589" i="4"/>
  <c r="H585" i="4"/>
  <c r="H581" i="4"/>
  <c r="H577" i="4"/>
  <c r="H573" i="4"/>
  <c r="H569" i="4"/>
  <c r="H565" i="4"/>
  <c r="H561" i="4"/>
  <c r="H557" i="4"/>
  <c r="H553" i="4"/>
  <c r="H549" i="4"/>
  <c r="H545" i="4"/>
  <c r="H541" i="4"/>
  <c r="H537" i="4"/>
  <c r="H533" i="4"/>
  <c r="H529" i="4"/>
  <c r="H525" i="4"/>
  <c r="H521" i="4"/>
  <c r="H517" i="4"/>
  <c r="H513" i="4"/>
  <c r="H509" i="4"/>
  <c r="H996" i="4"/>
  <c r="H992" i="4"/>
  <c r="H988" i="4"/>
  <c r="H984" i="4"/>
  <c r="H980" i="4"/>
  <c r="H976" i="4"/>
  <c r="H972" i="4"/>
  <c r="H968" i="4"/>
  <c r="H964" i="4"/>
  <c r="H960" i="4"/>
  <c r="H956" i="4"/>
  <c r="H952" i="4"/>
  <c r="H948" i="4"/>
  <c r="H944" i="4"/>
  <c r="H940" i="4"/>
  <c r="H936" i="4"/>
  <c r="H932" i="4"/>
  <c r="H928" i="4"/>
  <c r="H924" i="4"/>
  <c r="H920" i="4"/>
  <c r="H916" i="4"/>
  <c r="H912" i="4"/>
  <c r="H908" i="4"/>
  <c r="H904" i="4"/>
  <c r="H900" i="4"/>
  <c r="H896" i="4"/>
  <c r="H892" i="4"/>
  <c r="H888" i="4"/>
  <c r="H884" i="4"/>
  <c r="H880" i="4"/>
  <c r="H876" i="4"/>
  <c r="H872" i="4"/>
  <c r="H868" i="4"/>
  <c r="H864" i="4"/>
  <c r="H860" i="4"/>
  <c r="H856" i="4"/>
  <c r="H852" i="4"/>
  <c r="H999" i="4"/>
  <c r="H981" i="4"/>
  <c r="H977" i="4"/>
  <c r="H973" i="4"/>
  <c r="H969" i="4"/>
  <c r="H965" i="4"/>
  <c r="H961" i="4"/>
  <c r="H957" i="4"/>
  <c r="H953" i="4"/>
  <c r="H949" i="4"/>
  <c r="H945" i="4"/>
  <c r="H941" i="4"/>
  <c r="H937" i="4"/>
  <c r="H933" i="4"/>
  <c r="H929" i="4"/>
  <c r="H925" i="4"/>
  <c r="H921" i="4"/>
  <c r="H917" i="4"/>
  <c r="H913" i="4"/>
  <c r="H909" i="4"/>
  <c r="H905" i="4"/>
  <c r="H901" i="4"/>
  <c r="H897" i="4"/>
  <c r="H893" i="4"/>
  <c r="H889" i="4"/>
  <c r="H885" i="4"/>
  <c r="H881" i="4"/>
  <c r="H1004" i="4"/>
  <c r="H1000" i="4"/>
  <c r="H848" i="4"/>
  <c r="H844" i="4"/>
  <c r="H840" i="4"/>
  <c r="H836" i="4"/>
  <c r="H832" i="4"/>
  <c r="H828" i="4"/>
  <c r="H824" i="4"/>
  <c r="H820" i="4"/>
  <c r="H816" i="4"/>
  <c r="H812" i="4"/>
  <c r="H808" i="4"/>
  <c r="H804" i="4"/>
  <c r="H800" i="4"/>
  <c r="H796" i="4"/>
  <c r="H792" i="4"/>
  <c r="H788" i="4"/>
  <c r="H784" i="4"/>
  <c r="H780" i="4"/>
  <c r="H776" i="4"/>
  <c r="H772" i="4"/>
  <c r="H768" i="4"/>
  <c r="H764" i="4"/>
  <c r="H760" i="4"/>
  <c r="H756" i="4"/>
  <c r="H752" i="4"/>
  <c r="H748" i="4"/>
  <c r="H744" i="4"/>
  <c r="H740" i="4"/>
  <c r="H736" i="4"/>
  <c r="H732" i="4"/>
  <c r="H728" i="4"/>
  <c r="H724" i="4"/>
  <c r="H720" i="4"/>
  <c r="H716" i="4"/>
  <c r="H712" i="4"/>
  <c r="H708" i="4"/>
  <c r="H704" i="4"/>
  <c r="H700" i="4"/>
  <c r="H696" i="4"/>
  <c r="H692" i="4"/>
  <c r="H688" i="4"/>
  <c r="H684" i="4"/>
  <c r="H680" i="4"/>
  <c r="H672" i="4"/>
  <c r="H668" i="4"/>
  <c r="H664" i="4"/>
  <c r="H660" i="4"/>
  <c r="H656" i="4"/>
  <c r="H652" i="4"/>
  <c r="H648" i="4"/>
  <c r="H644" i="4"/>
  <c r="H640" i="4"/>
  <c r="H636" i="4"/>
  <c r="H632" i="4"/>
  <c r="H628" i="4"/>
  <c r="H624" i="4"/>
  <c r="H620" i="4"/>
  <c r="H616" i="4"/>
  <c r="H612" i="4"/>
  <c r="H608" i="4"/>
  <c r="H604" i="4"/>
  <c r="H600" i="4"/>
  <c r="H596" i="4"/>
  <c r="H592" i="4"/>
  <c r="H588" i="4"/>
  <c r="H584" i="4"/>
  <c r="H580" i="4"/>
  <c r="H576" i="4"/>
  <c r="H572" i="4"/>
  <c r="H568" i="4"/>
  <c r="H564" i="4"/>
  <c r="H560" i="4"/>
  <c r="H556" i="4"/>
  <c r="H552" i="4"/>
  <c r="H548" i="4"/>
  <c r="H544" i="4"/>
  <c r="H540" i="4"/>
  <c r="H536" i="4"/>
  <c r="H532" i="4"/>
  <c r="H528" i="4"/>
  <c r="H524" i="4"/>
  <c r="H520" i="4"/>
  <c r="H516" i="4"/>
  <c r="H512" i="4"/>
  <c r="H508" i="4"/>
  <c r="H879" i="4"/>
  <c r="H690" i="4"/>
  <c r="H686" i="4"/>
  <c r="H682" i="4"/>
  <c r="H678" i="4"/>
  <c r="H674" i="4"/>
  <c r="H670" i="4"/>
  <c r="H666" i="4"/>
  <c r="H662" i="4"/>
  <c r="H658" i="4"/>
  <c r="H654" i="4"/>
  <c r="H650" i="4"/>
  <c r="H646" i="4"/>
  <c r="H642" i="4"/>
  <c r="H638" i="4"/>
  <c r="H634" i="4"/>
  <c r="H630" i="4"/>
  <c r="H626" i="4"/>
  <c r="H622" i="4"/>
  <c r="H618" i="4"/>
  <c r="H614" i="4"/>
  <c r="H610" i="4"/>
  <c r="H606" i="4"/>
  <c r="H602" i="4"/>
  <c r="H598" i="4"/>
  <c r="H594" i="4"/>
  <c r="H590" i="4"/>
  <c r="H586" i="4"/>
  <c r="H582" i="4"/>
  <c r="H578" i="4"/>
  <c r="H574" i="4"/>
  <c r="H570" i="4"/>
  <c r="H566" i="4"/>
  <c r="H562" i="4"/>
  <c r="H558" i="4"/>
  <c r="H554" i="4"/>
  <c r="H550" i="4"/>
  <c r="H546" i="4"/>
  <c r="H542" i="4"/>
  <c r="H538" i="4"/>
  <c r="H534" i="4"/>
  <c r="H530" i="4"/>
  <c r="H526" i="4"/>
  <c r="H522" i="4"/>
  <c r="H518" i="4"/>
  <c r="H514" i="4"/>
  <c r="H510" i="4"/>
  <c r="H506" i="4"/>
  <c r="H676" i="4"/>
  <c r="H875" i="4"/>
  <c r="H871" i="4"/>
  <c r="H867" i="4"/>
  <c r="H863" i="4"/>
  <c r="H859" i="4"/>
  <c r="H855" i="4"/>
  <c r="H851" i="4"/>
  <c r="H847" i="4"/>
  <c r="H843" i="4"/>
  <c r="H839" i="4"/>
  <c r="H835" i="4"/>
  <c r="H831" i="4"/>
  <c r="H827" i="4"/>
  <c r="H823" i="4"/>
  <c r="H819" i="4"/>
  <c r="H815" i="4"/>
  <c r="H811" i="4"/>
  <c r="H807" i="4"/>
  <c r="H803" i="4"/>
  <c r="H799" i="4"/>
  <c r="H795" i="4"/>
  <c r="H791" i="4"/>
  <c r="H787" i="4"/>
  <c r="H783" i="4"/>
  <c r="H779" i="4"/>
  <c r="H775" i="4"/>
  <c r="H771" i="4"/>
  <c r="H767" i="4"/>
  <c r="H763" i="4"/>
  <c r="H759" i="4"/>
  <c r="H755" i="4"/>
  <c r="H751" i="4"/>
  <c r="H747" i="4"/>
  <c r="H743" i="4"/>
  <c r="H739" i="4"/>
  <c r="H735" i="4"/>
  <c r="H731" i="4"/>
  <c r="H727" i="4"/>
  <c r="H723" i="4"/>
  <c r="H719" i="4"/>
  <c r="H715" i="4"/>
  <c r="H711" i="4"/>
  <c r="H707" i="4"/>
  <c r="H703" i="4"/>
  <c r="H699" i="4"/>
  <c r="H695" i="4"/>
  <c r="H691" i="4"/>
  <c r="H687" i="4"/>
  <c r="H683" i="4"/>
  <c r="H679" i="4"/>
  <c r="H675" i="4"/>
  <c r="H671" i="4"/>
  <c r="H667" i="4"/>
  <c r="H663" i="4"/>
  <c r="H659" i="4"/>
  <c r="H655" i="4"/>
  <c r="H651" i="4"/>
  <c r="H647" i="4"/>
  <c r="H643" i="4"/>
  <c r="H639" i="4"/>
  <c r="H635" i="4"/>
  <c r="H631" i="4"/>
  <c r="H627" i="4"/>
  <c r="H623" i="4"/>
  <c r="H619" i="4"/>
  <c r="H615" i="4"/>
  <c r="H611" i="4"/>
  <c r="H607" i="4"/>
  <c r="H603" i="4"/>
  <c r="H599" i="4"/>
  <c r="H595" i="4"/>
  <c r="H591" i="4"/>
  <c r="H587" i="4"/>
  <c r="H583" i="4"/>
  <c r="H579" i="4"/>
  <c r="H575" i="4"/>
  <c r="H571" i="4"/>
  <c r="H567" i="4"/>
  <c r="H563" i="4"/>
  <c r="H559" i="4"/>
  <c r="H555" i="4"/>
  <c r="H551" i="4"/>
  <c r="H547" i="4"/>
  <c r="H543" i="4"/>
  <c r="H539" i="4"/>
  <c r="H535" i="4"/>
  <c r="H531" i="4"/>
  <c r="H527" i="4"/>
  <c r="H523" i="4"/>
  <c r="H519" i="4"/>
  <c r="H515" i="4"/>
  <c r="H511" i="4"/>
  <c r="H507" i="4"/>
  <c r="H1003" i="4"/>
  <c r="H995" i="4"/>
  <c r="H987" i="4"/>
  <c r="H979" i="4"/>
  <c r="H967" i="4"/>
  <c r="H959" i="4"/>
  <c r="H947" i="4"/>
  <c r="H935" i="4"/>
  <c r="H923" i="4"/>
  <c r="H919" i="4"/>
  <c r="H911" i="4"/>
  <c r="H903" i="4"/>
  <c r="H895" i="4"/>
  <c r="H883" i="4"/>
  <c r="H998" i="4"/>
  <c r="H990" i="4"/>
  <c r="H982" i="4"/>
  <c r="H978" i="4"/>
  <c r="H974" i="4"/>
  <c r="H970" i="4"/>
  <c r="H966" i="4"/>
  <c r="H962" i="4"/>
  <c r="H958" i="4"/>
  <c r="H954" i="4"/>
  <c r="H950" i="4"/>
  <c r="H946" i="4"/>
  <c r="H942" i="4"/>
  <c r="H938" i="4"/>
  <c r="H934" i="4"/>
  <c r="H930" i="4"/>
  <c r="H926" i="4"/>
  <c r="H922" i="4"/>
  <c r="H918" i="4"/>
  <c r="H914" i="4"/>
  <c r="H910" i="4"/>
  <c r="H906" i="4"/>
  <c r="H902" i="4"/>
  <c r="H898" i="4"/>
  <c r="H894" i="4"/>
  <c r="H890" i="4"/>
  <c r="H886" i="4"/>
  <c r="H882" i="4"/>
  <c r="H878" i="4"/>
  <c r="H874" i="4"/>
  <c r="H870" i="4"/>
  <c r="H866" i="4"/>
  <c r="H862" i="4"/>
  <c r="H858" i="4"/>
  <c r="H854" i="4"/>
  <c r="H850" i="4"/>
  <c r="H846" i="4"/>
  <c r="H842" i="4"/>
  <c r="H838" i="4"/>
  <c r="H834" i="4"/>
  <c r="H830" i="4"/>
  <c r="H826" i="4"/>
  <c r="H822" i="4"/>
  <c r="H818" i="4"/>
  <c r="H814" i="4"/>
  <c r="H810" i="4"/>
  <c r="H806" i="4"/>
  <c r="H802" i="4"/>
  <c r="H798" i="4"/>
  <c r="H794" i="4"/>
  <c r="H790" i="4"/>
  <c r="H786" i="4"/>
  <c r="H782" i="4"/>
  <c r="H778" i="4"/>
  <c r="H774" i="4"/>
  <c r="H770" i="4"/>
  <c r="H766" i="4"/>
  <c r="H762" i="4"/>
  <c r="H758" i="4"/>
  <c r="H754" i="4"/>
  <c r="H750" i="4"/>
  <c r="H746" i="4"/>
  <c r="H742" i="4"/>
  <c r="H738" i="4"/>
  <c r="H734" i="4"/>
  <c r="H730" i="4"/>
  <c r="H726" i="4"/>
  <c r="H722" i="4"/>
  <c r="H718" i="4"/>
  <c r="H714" i="4"/>
  <c r="H710" i="4"/>
  <c r="H706" i="4"/>
  <c r="H702" i="4"/>
  <c r="H698" i="4"/>
  <c r="H694" i="4"/>
  <c r="H991" i="4"/>
  <c r="H983" i="4"/>
  <c r="H975" i="4"/>
  <c r="H971" i="4"/>
  <c r="H963" i="4"/>
  <c r="H955" i="4"/>
  <c r="H951" i="4"/>
  <c r="H943" i="4"/>
  <c r="H939" i="4"/>
  <c r="H931" i="4"/>
  <c r="H927" i="4"/>
  <c r="H915" i="4"/>
  <c r="H907" i="4"/>
  <c r="H899" i="4"/>
  <c r="H891" i="4"/>
  <c r="H887" i="4"/>
  <c r="H1002" i="4"/>
  <c r="H994" i="4"/>
  <c r="H986" i="4"/>
  <c r="H1005" i="4"/>
  <c r="H1001" i="4"/>
  <c r="H997" i="4"/>
  <c r="H993" i="4"/>
  <c r="H989" i="4"/>
  <c r="H985" i="4"/>
  <c r="J5012" i="4"/>
  <c r="V5022" i="4" l="1"/>
  <c r="P14" i="14" s="1"/>
  <c r="V5012" i="4"/>
  <c r="P5012" i="4"/>
  <c r="N5012" i="4"/>
  <c r="E5012" i="4"/>
  <c r="B8" i="4" l="1"/>
  <c r="F8" i="4"/>
  <c r="I8" i="4"/>
  <c r="M8" i="4"/>
  <c r="O8" i="4"/>
  <c r="S8" i="4"/>
  <c r="U8" i="4"/>
  <c r="V8" i="4" s="1"/>
  <c r="B9" i="4"/>
  <c r="F9" i="4"/>
  <c r="G9" i="4" s="1"/>
  <c r="I9" i="4"/>
  <c r="M9" i="4"/>
  <c r="O9" i="4"/>
  <c r="S9" i="4"/>
  <c r="T9" i="4" s="1"/>
  <c r="U9" i="4"/>
  <c r="V9" i="4" s="1"/>
  <c r="B10" i="4"/>
  <c r="E10" i="4"/>
  <c r="F10" i="4"/>
  <c r="G10" i="4" s="1"/>
  <c r="I10" i="4"/>
  <c r="M10" i="4"/>
  <c r="O10" i="4"/>
  <c r="S10" i="4"/>
  <c r="T10" i="4" s="1"/>
  <c r="U10" i="4"/>
  <c r="V10" i="4" s="1"/>
  <c r="B11" i="4"/>
  <c r="E11" i="4"/>
  <c r="F11" i="4"/>
  <c r="G11" i="4" s="1"/>
  <c r="I11" i="4"/>
  <c r="M11" i="4"/>
  <c r="O11" i="4"/>
  <c r="S11" i="4"/>
  <c r="T11" i="4" s="1"/>
  <c r="U11" i="4"/>
  <c r="V11" i="4" s="1"/>
  <c r="B12" i="4"/>
  <c r="E12" i="4"/>
  <c r="F12" i="4"/>
  <c r="G12" i="4" s="1"/>
  <c r="I12" i="4"/>
  <c r="M12" i="4"/>
  <c r="O12" i="4"/>
  <c r="S12" i="4"/>
  <c r="T12" i="4" s="1"/>
  <c r="U12" i="4"/>
  <c r="V12" i="4" s="1"/>
  <c r="B13" i="4"/>
  <c r="E13" i="4"/>
  <c r="F13" i="4"/>
  <c r="G13" i="4" s="1"/>
  <c r="I13" i="4"/>
  <c r="M13" i="4"/>
  <c r="O13" i="4"/>
  <c r="S13" i="4"/>
  <c r="T13" i="4" s="1"/>
  <c r="U13" i="4"/>
  <c r="V13" i="4" s="1"/>
  <c r="B14" i="4"/>
  <c r="E14" i="4"/>
  <c r="F14" i="4"/>
  <c r="G14" i="4" s="1"/>
  <c r="I14" i="4"/>
  <c r="M14" i="4"/>
  <c r="O14" i="4"/>
  <c r="S14" i="4"/>
  <c r="T14" i="4" s="1"/>
  <c r="U14" i="4"/>
  <c r="V14" i="4" s="1"/>
  <c r="B15" i="4"/>
  <c r="E15" i="4"/>
  <c r="F15" i="4"/>
  <c r="G15" i="4" s="1"/>
  <c r="I15" i="4"/>
  <c r="M15" i="4"/>
  <c r="O15" i="4"/>
  <c r="S15" i="4"/>
  <c r="T15" i="4" s="1"/>
  <c r="U15" i="4"/>
  <c r="V15" i="4" s="1"/>
  <c r="B16" i="4"/>
  <c r="E16" i="4"/>
  <c r="F16" i="4"/>
  <c r="G16" i="4" s="1"/>
  <c r="I16" i="4"/>
  <c r="M16" i="4"/>
  <c r="O16" i="4"/>
  <c r="S16" i="4"/>
  <c r="T16" i="4" s="1"/>
  <c r="U16" i="4"/>
  <c r="V16" i="4" s="1"/>
  <c r="B17" i="4"/>
  <c r="E17" i="4"/>
  <c r="F17" i="4"/>
  <c r="G17" i="4" s="1"/>
  <c r="I17" i="4"/>
  <c r="M17" i="4"/>
  <c r="O17" i="4"/>
  <c r="S17" i="4"/>
  <c r="T17" i="4" s="1"/>
  <c r="U17" i="4"/>
  <c r="V17" i="4" s="1"/>
  <c r="B18" i="4"/>
  <c r="E18" i="4"/>
  <c r="F18" i="4"/>
  <c r="G18" i="4" s="1"/>
  <c r="I18" i="4"/>
  <c r="M18" i="4"/>
  <c r="O18" i="4"/>
  <c r="S18" i="4"/>
  <c r="T18" i="4" s="1"/>
  <c r="U18" i="4"/>
  <c r="V18" i="4" s="1"/>
  <c r="B19" i="4"/>
  <c r="E19" i="4"/>
  <c r="F19" i="4"/>
  <c r="G19" i="4" s="1"/>
  <c r="I19" i="4"/>
  <c r="M19" i="4"/>
  <c r="O19" i="4"/>
  <c r="S19" i="4"/>
  <c r="T19" i="4" s="1"/>
  <c r="U19" i="4"/>
  <c r="V19" i="4" s="1"/>
  <c r="B20" i="4"/>
  <c r="E20" i="4"/>
  <c r="F20" i="4"/>
  <c r="G20" i="4" s="1"/>
  <c r="I20" i="4"/>
  <c r="M20" i="4"/>
  <c r="O20" i="4"/>
  <c r="S20" i="4"/>
  <c r="T20" i="4" s="1"/>
  <c r="U20" i="4"/>
  <c r="V20" i="4" s="1"/>
  <c r="B21" i="4"/>
  <c r="E21" i="4"/>
  <c r="F21" i="4"/>
  <c r="G21" i="4" s="1"/>
  <c r="I21" i="4"/>
  <c r="M21" i="4"/>
  <c r="O21" i="4"/>
  <c r="S21" i="4"/>
  <c r="T21" i="4" s="1"/>
  <c r="U21" i="4"/>
  <c r="V21" i="4" s="1"/>
  <c r="B22" i="4"/>
  <c r="E22" i="4"/>
  <c r="F22" i="4"/>
  <c r="G22" i="4" s="1"/>
  <c r="I22" i="4"/>
  <c r="M22" i="4"/>
  <c r="O22" i="4"/>
  <c r="S22" i="4"/>
  <c r="T22" i="4" s="1"/>
  <c r="U22" i="4"/>
  <c r="V22" i="4" s="1"/>
  <c r="B23" i="4"/>
  <c r="E23" i="4"/>
  <c r="F23" i="4"/>
  <c r="G23" i="4" s="1"/>
  <c r="I23" i="4"/>
  <c r="M23" i="4"/>
  <c r="O23" i="4"/>
  <c r="S23" i="4"/>
  <c r="T23" i="4" s="1"/>
  <c r="U23" i="4"/>
  <c r="V23" i="4" s="1"/>
  <c r="B24" i="4"/>
  <c r="E24" i="4"/>
  <c r="F24" i="4"/>
  <c r="G24" i="4" s="1"/>
  <c r="I24" i="4"/>
  <c r="M24" i="4"/>
  <c r="O24" i="4"/>
  <c r="S24" i="4"/>
  <c r="T24" i="4" s="1"/>
  <c r="U24" i="4"/>
  <c r="V24" i="4" s="1"/>
  <c r="B25" i="4"/>
  <c r="E25" i="4"/>
  <c r="F25" i="4"/>
  <c r="G25" i="4" s="1"/>
  <c r="I25" i="4"/>
  <c r="M25" i="4"/>
  <c r="O25" i="4"/>
  <c r="S25" i="4"/>
  <c r="T25" i="4" s="1"/>
  <c r="U25" i="4"/>
  <c r="V25" i="4" s="1"/>
  <c r="B26" i="4"/>
  <c r="E26" i="4"/>
  <c r="F26" i="4"/>
  <c r="G26" i="4" s="1"/>
  <c r="I26" i="4"/>
  <c r="M26" i="4"/>
  <c r="O26" i="4"/>
  <c r="S26" i="4"/>
  <c r="T26" i="4" s="1"/>
  <c r="U26" i="4"/>
  <c r="V26" i="4" s="1"/>
  <c r="B27" i="4"/>
  <c r="E27" i="4"/>
  <c r="F27" i="4"/>
  <c r="G27" i="4" s="1"/>
  <c r="I27" i="4"/>
  <c r="M27" i="4"/>
  <c r="O27" i="4"/>
  <c r="S27" i="4"/>
  <c r="T27" i="4" s="1"/>
  <c r="U27" i="4"/>
  <c r="V27" i="4" s="1"/>
  <c r="B28" i="4"/>
  <c r="E28" i="4"/>
  <c r="F28" i="4"/>
  <c r="G28" i="4" s="1"/>
  <c r="I28" i="4"/>
  <c r="M28" i="4"/>
  <c r="O28" i="4"/>
  <c r="S28" i="4"/>
  <c r="T28" i="4" s="1"/>
  <c r="U28" i="4"/>
  <c r="V28" i="4" s="1"/>
  <c r="B29" i="4"/>
  <c r="E29" i="4"/>
  <c r="F29" i="4"/>
  <c r="G29" i="4" s="1"/>
  <c r="I29" i="4"/>
  <c r="M29" i="4"/>
  <c r="O29" i="4"/>
  <c r="S29" i="4"/>
  <c r="T29" i="4" s="1"/>
  <c r="U29" i="4"/>
  <c r="V29" i="4" s="1"/>
  <c r="B30" i="4"/>
  <c r="E30" i="4"/>
  <c r="F30" i="4"/>
  <c r="G30" i="4" s="1"/>
  <c r="I30" i="4"/>
  <c r="M30" i="4"/>
  <c r="O30" i="4"/>
  <c r="S30" i="4"/>
  <c r="T30" i="4" s="1"/>
  <c r="U30" i="4"/>
  <c r="V30" i="4" s="1"/>
  <c r="B31" i="4"/>
  <c r="E31" i="4"/>
  <c r="F31" i="4"/>
  <c r="G31" i="4" s="1"/>
  <c r="I31" i="4"/>
  <c r="M31" i="4"/>
  <c r="O31" i="4"/>
  <c r="S31" i="4"/>
  <c r="T31" i="4" s="1"/>
  <c r="U31" i="4"/>
  <c r="V31" i="4" s="1"/>
  <c r="B32" i="4"/>
  <c r="E32" i="4"/>
  <c r="F32" i="4"/>
  <c r="G32" i="4" s="1"/>
  <c r="I32" i="4"/>
  <c r="M32" i="4"/>
  <c r="O32" i="4"/>
  <c r="S32" i="4"/>
  <c r="T32" i="4" s="1"/>
  <c r="U32" i="4"/>
  <c r="V32" i="4" s="1"/>
  <c r="B33" i="4"/>
  <c r="E33" i="4"/>
  <c r="F33" i="4"/>
  <c r="G33" i="4" s="1"/>
  <c r="I33" i="4"/>
  <c r="M33" i="4"/>
  <c r="O33" i="4"/>
  <c r="S33" i="4"/>
  <c r="T33" i="4" s="1"/>
  <c r="U33" i="4"/>
  <c r="V33" i="4" s="1"/>
  <c r="B34" i="4"/>
  <c r="E34" i="4"/>
  <c r="F34" i="4"/>
  <c r="G34" i="4" s="1"/>
  <c r="I34" i="4"/>
  <c r="M34" i="4"/>
  <c r="O34" i="4"/>
  <c r="S34" i="4"/>
  <c r="T34" i="4" s="1"/>
  <c r="U34" i="4"/>
  <c r="V34" i="4" s="1"/>
  <c r="B35" i="4"/>
  <c r="E35" i="4"/>
  <c r="F35" i="4"/>
  <c r="G35" i="4" s="1"/>
  <c r="I35" i="4"/>
  <c r="M35" i="4"/>
  <c r="O35" i="4"/>
  <c r="S35" i="4"/>
  <c r="T35" i="4" s="1"/>
  <c r="U35" i="4"/>
  <c r="V35" i="4" s="1"/>
  <c r="B36" i="4"/>
  <c r="E36" i="4"/>
  <c r="F36" i="4"/>
  <c r="G36" i="4" s="1"/>
  <c r="I36" i="4"/>
  <c r="M36" i="4"/>
  <c r="O36" i="4"/>
  <c r="S36" i="4"/>
  <c r="T36" i="4" s="1"/>
  <c r="U36" i="4"/>
  <c r="V36" i="4" s="1"/>
  <c r="B37" i="4"/>
  <c r="E37" i="4"/>
  <c r="F37" i="4"/>
  <c r="G37" i="4" s="1"/>
  <c r="I37" i="4"/>
  <c r="M37" i="4"/>
  <c r="O37" i="4"/>
  <c r="S37" i="4"/>
  <c r="T37" i="4" s="1"/>
  <c r="U37" i="4"/>
  <c r="V37" i="4" s="1"/>
  <c r="B38" i="4"/>
  <c r="E38" i="4"/>
  <c r="F38" i="4"/>
  <c r="G38" i="4" s="1"/>
  <c r="I38" i="4"/>
  <c r="M38" i="4"/>
  <c r="O38" i="4"/>
  <c r="S38" i="4"/>
  <c r="T38" i="4" s="1"/>
  <c r="U38" i="4"/>
  <c r="V38" i="4" s="1"/>
  <c r="B39" i="4"/>
  <c r="E39" i="4"/>
  <c r="F39" i="4"/>
  <c r="G39" i="4" s="1"/>
  <c r="I39" i="4"/>
  <c r="M39" i="4"/>
  <c r="O39" i="4"/>
  <c r="S39" i="4"/>
  <c r="T39" i="4" s="1"/>
  <c r="U39" i="4"/>
  <c r="V39" i="4" s="1"/>
  <c r="B40" i="4"/>
  <c r="E40" i="4"/>
  <c r="F40" i="4"/>
  <c r="G40" i="4" s="1"/>
  <c r="I40" i="4"/>
  <c r="M40" i="4"/>
  <c r="O40" i="4"/>
  <c r="S40" i="4"/>
  <c r="T40" i="4" s="1"/>
  <c r="U40" i="4"/>
  <c r="V40" i="4" s="1"/>
  <c r="B41" i="4"/>
  <c r="E41" i="4"/>
  <c r="F41" i="4"/>
  <c r="G41" i="4" s="1"/>
  <c r="I41" i="4"/>
  <c r="M41" i="4"/>
  <c r="O41" i="4"/>
  <c r="S41" i="4"/>
  <c r="T41" i="4" s="1"/>
  <c r="U41" i="4"/>
  <c r="V41" i="4" s="1"/>
  <c r="B42" i="4"/>
  <c r="E42" i="4"/>
  <c r="F42" i="4"/>
  <c r="G42" i="4" s="1"/>
  <c r="I42" i="4"/>
  <c r="M42" i="4"/>
  <c r="O42" i="4"/>
  <c r="S42" i="4"/>
  <c r="T42" i="4" s="1"/>
  <c r="U42" i="4"/>
  <c r="V42" i="4" s="1"/>
  <c r="B43" i="4"/>
  <c r="E43" i="4"/>
  <c r="F43" i="4"/>
  <c r="G43" i="4" s="1"/>
  <c r="I43" i="4"/>
  <c r="M43" i="4"/>
  <c r="O43" i="4"/>
  <c r="S43" i="4"/>
  <c r="T43" i="4" s="1"/>
  <c r="U43" i="4"/>
  <c r="V43" i="4" s="1"/>
  <c r="B44" i="4"/>
  <c r="E44" i="4"/>
  <c r="F44" i="4"/>
  <c r="G44" i="4" s="1"/>
  <c r="I44" i="4"/>
  <c r="M44" i="4"/>
  <c r="O44" i="4"/>
  <c r="S44" i="4"/>
  <c r="T44" i="4" s="1"/>
  <c r="U44" i="4"/>
  <c r="V44" i="4" s="1"/>
  <c r="B45" i="4"/>
  <c r="E45" i="4"/>
  <c r="F45" i="4"/>
  <c r="G45" i="4" s="1"/>
  <c r="I45" i="4"/>
  <c r="M45" i="4"/>
  <c r="O45" i="4"/>
  <c r="S45" i="4"/>
  <c r="T45" i="4" s="1"/>
  <c r="U45" i="4"/>
  <c r="V45" i="4" s="1"/>
  <c r="B46" i="4"/>
  <c r="E46" i="4"/>
  <c r="F46" i="4"/>
  <c r="G46" i="4" s="1"/>
  <c r="I46" i="4"/>
  <c r="M46" i="4"/>
  <c r="O46" i="4"/>
  <c r="S46" i="4"/>
  <c r="T46" i="4" s="1"/>
  <c r="U46" i="4"/>
  <c r="V46" i="4" s="1"/>
  <c r="B47" i="4"/>
  <c r="E47" i="4"/>
  <c r="F47" i="4"/>
  <c r="G47" i="4" s="1"/>
  <c r="I47" i="4"/>
  <c r="M47" i="4"/>
  <c r="O47" i="4"/>
  <c r="S47" i="4"/>
  <c r="T47" i="4" s="1"/>
  <c r="U47" i="4"/>
  <c r="V47" i="4" s="1"/>
  <c r="B48" i="4"/>
  <c r="E48" i="4"/>
  <c r="F48" i="4"/>
  <c r="G48" i="4" s="1"/>
  <c r="I48" i="4"/>
  <c r="M48" i="4"/>
  <c r="O48" i="4"/>
  <c r="S48" i="4"/>
  <c r="T48" i="4" s="1"/>
  <c r="U48" i="4"/>
  <c r="V48" i="4" s="1"/>
  <c r="B49" i="4"/>
  <c r="E49" i="4"/>
  <c r="F49" i="4"/>
  <c r="G49" i="4" s="1"/>
  <c r="I49" i="4"/>
  <c r="M49" i="4"/>
  <c r="O49" i="4"/>
  <c r="S49" i="4"/>
  <c r="T49" i="4" s="1"/>
  <c r="U49" i="4"/>
  <c r="V49" i="4" s="1"/>
  <c r="B50" i="4"/>
  <c r="E50" i="4"/>
  <c r="F50" i="4"/>
  <c r="G50" i="4" s="1"/>
  <c r="I50" i="4"/>
  <c r="M50" i="4"/>
  <c r="O50" i="4"/>
  <c r="S50" i="4"/>
  <c r="T50" i="4" s="1"/>
  <c r="U50" i="4"/>
  <c r="V50" i="4" s="1"/>
  <c r="B51" i="4"/>
  <c r="E51" i="4"/>
  <c r="F51" i="4"/>
  <c r="G51" i="4" s="1"/>
  <c r="I51" i="4"/>
  <c r="M51" i="4"/>
  <c r="O51" i="4"/>
  <c r="S51" i="4"/>
  <c r="T51" i="4" s="1"/>
  <c r="U51" i="4"/>
  <c r="V51" i="4" s="1"/>
  <c r="B52" i="4"/>
  <c r="E52" i="4"/>
  <c r="F52" i="4"/>
  <c r="G52" i="4" s="1"/>
  <c r="I52" i="4"/>
  <c r="M52" i="4"/>
  <c r="O52" i="4"/>
  <c r="S52" i="4"/>
  <c r="T52" i="4" s="1"/>
  <c r="U52" i="4"/>
  <c r="V52" i="4" s="1"/>
  <c r="B53" i="4"/>
  <c r="E53" i="4"/>
  <c r="F53" i="4"/>
  <c r="G53" i="4" s="1"/>
  <c r="I53" i="4"/>
  <c r="M53" i="4"/>
  <c r="O53" i="4"/>
  <c r="S53" i="4"/>
  <c r="T53" i="4" s="1"/>
  <c r="U53" i="4"/>
  <c r="V53" i="4" s="1"/>
  <c r="B54" i="4"/>
  <c r="E54" i="4"/>
  <c r="F54" i="4"/>
  <c r="G54" i="4" s="1"/>
  <c r="I54" i="4"/>
  <c r="M54" i="4"/>
  <c r="O54" i="4"/>
  <c r="S54" i="4"/>
  <c r="T54" i="4" s="1"/>
  <c r="U54" i="4"/>
  <c r="V54" i="4" s="1"/>
  <c r="B55" i="4"/>
  <c r="E55" i="4"/>
  <c r="F55" i="4"/>
  <c r="G55" i="4" s="1"/>
  <c r="I55" i="4"/>
  <c r="M55" i="4"/>
  <c r="O55" i="4"/>
  <c r="S55" i="4"/>
  <c r="T55" i="4" s="1"/>
  <c r="U55" i="4"/>
  <c r="V55" i="4" s="1"/>
  <c r="B56" i="4"/>
  <c r="E56" i="4"/>
  <c r="F56" i="4"/>
  <c r="G56" i="4" s="1"/>
  <c r="I56" i="4"/>
  <c r="M56" i="4"/>
  <c r="O56" i="4"/>
  <c r="S56" i="4"/>
  <c r="T56" i="4" s="1"/>
  <c r="U56" i="4"/>
  <c r="V56" i="4" s="1"/>
  <c r="B57" i="4"/>
  <c r="E57" i="4"/>
  <c r="F57" i="4"/>
  <c r="G57" i="4" s="1"/>
  <c r="I57" i="4"/>
  <c r="M57" i="4"/>
  <c r="O57" i="4"/>
  <c r="S57" i="4"/>
  <c r="T57" i="4" s="1"/>
  <c r="U57" i="4"/>
  <c r="V57" i="4" s="1"/>
  <c r="B58" i="4"/>
  <c r="E58" i="4"/>
  <c r="F58" i="4"/>
  <c r="G58" i="4" s="1"/>
  <c r="I58" i="4"/>
  <c r="M58" i="4"/>
  <c r="O58" i="4"/>
  <c r="S58" i="4"/>
  <c r="T58" i="4" s="1"/>
  <c r="U58" i="4"/>
  <c r="V58" i="4" s="1"/>
  <c r="B59" i="4"/>
  <c r="E59" i="4"/>
  <c r="F59" i="4"/>
  <c r="G59" i="4" s="1"/>
  <c r="I59" i="4"/>
  <c r="M59" i="4"/>
  <c r="O59" i="4"/>
  <c r="S59" i="4"/>
  <c r="T59" i="4" s="1"/>
  <c r="U59" i="4"/>
  <c r="V59" i="4" s="1"/>
  <c r="B60" i="4"/>
  <c r="E60" i="4"/>
  <c r="F60" i="4"/>
  <c r="G60" i="4" s="1"/>
  <c r="I60" i="4"/>
  <c r="M60" i="4"/>
  <c r="O60" i="4"/>
  <c r="S60" i="4"/>
  <c r="T60" i="4" s="1"/>
  <c r="U60" i="4"/>
  <c r="V60" i="4" s="1"/>
  <c r="B61" i="4"/>
  <c r="E61" i="4"/>
  <c r="F61" i="4"/>
  <c r="G61" i="4" s="1"/>
  <c r="I61" i="4"/>
  <c r="M61" i="4"/>
  <c r="O61" i="4"/>
  <c r="S61" i="4"/>
  <c r="T61" i="4" s="1"/>
  <c r="U61" i="4"/>
  <c r="V61" i="4" s="1"/>
  <c r="B62" i="4"/>
  <c r="E62" i="4"/>
  <c r="F62" i="4"/>
  <c r="G62" i="4" s="1"/>
  <c r="I62" i="4"/>
  <c r="M62" i="4"/>
  <c r="O62" i="4"/>
  <c r="S62" i="4"/>
  <c r="T62" i="4" s="1"/>
  <c r="U62" i="4"/>
  <c r="V62" i="4" s="1"/>
  <c r="B63" i="4"/>
  <c r="E63" i="4"/>
  <c r="F63" i="4"/>
  <c r="G63" i="4" s="1"/>
  <c r="I63" i="4"/>
  <c r="M63" i="4"/>
  <c r="O63" i="4"/>
  <c r="S63" i="4"/>
  <c r="T63" i="4" s="1"/>
  <c r="U63" i="4"/>
  <c r="V63" i="4" s="1"/>
  <c r="B64" i="4"/>
  <c r="E64" i="4"/>
  <c r="F64" i="4"/>
  <c r="G64" i="4" s="1"/>
  <c r="I64" i="4"/>
  <c r="M64" i="4"/>
  <c r="O64" i="4"/>
  <c r="S64" i="4"/>
  <c r="T64" i="4" s="1"/>
  <c r="U64" i="4"/>
  <c r="V64" i="4" s="1"/>
  <c r="B65" i="4"/>
  <c r="E65" i="4"/>
  <c r="F65" i="4"/>
  <c r="G65" i="4" s="1"/>
  <c r="I65" i="4"/>
  <c r="M65" i="4"/>
  <c r="O65" i="4"/>
  <c r="S65" i="4"/>
  <c r="T65" i="4" s="1"/>
  <c r="U65" i="4"/>
  <c r="V65" i="4" s="1"/>
  <c r="B66" i="4"/>
  <c r="E66" i="4"/>
  <c r="F66" i="4"/>
  <c r="G66" i="4" s="1"/>
  <c r="I66" i="4"/>
  <c r="M66" i="4"/>
  <c r="O66" i="4"/>
  <c r="S66" i="4"/>
  <c r="T66" i="4" s="1"/>
  <c r="U66" i="4"/>
  <c r="V66" i="4" s="1"/>
  <c r="B67" i="4"/>
  <c r="E67" i="4"/>
  <c r="F67" i="4"/>
  <c r="G67" i="4" s="1"/>
  <c r="I67" i="4"/>
  <c r="M67" i="4"/>
  <c r="O67" i="4"/>
  <c r="S67" i="4"/>
  <c r="T67" i="4" s="1"/>
  <c r="U67" i="4"/>
  <c r="V67" i="4" s="1"/>
  <c r="B68" i="4"/>
  <c r="E68" i="4"/>
  <c r="F68" i="4"/>
  <c r="G68" i="4" s="1"/>
  <c r="I68" i="4"/>
  <c r="M68" i="4"/>
  <c r="O68" i="4"/>
  <c r="S68" i="4"/>
  <c r="T68" i="4" s="1"/>
  <c r="U68" i="4"/>
  <c r="V68" i="4" s="1"/>
  <c r="B69" i="4"/>
  <c r="E69" i="4"/>
  <c r="F69" i="4"/>
  <c r="G69" i="4" s="1"/>
  <c r="I69" i="4"/>
  <c r="M69" i="4"/>
  <c r="O69" i="4"/>
  <c r="S69" i="4"/>
  <c r="T69" i="4" s="1"/>
  <c r="U69" i="4"/>
  <c r="V69" i="4" s="1"/>
  <c r="B70" i="4"/>
  <c r="E70" i="4"/>
  <c r="F70" i="4"/>
  <c r="G70" i="4" s="1"/>
  <c r="I70" i="4"/>
  <c r="M70" i="4"/>
  <c r="O70" i="4"/>
  <c r="S70" i="4"/>
  <c r="T70" i="4" s="1"/>
  <c r="U70" i="4"/>
  <c r="V70" i="4" s="1"/>
  <c r="B71" i="4"/>
  <c r="E71" i="4"/>
  <c r="F71" i="4"/>
  <c r="G71" i="4" s="1"/>
  <c r="I71" i="4"/>
  <c r="M71" i="4"/>
  <c r="O71" i="4"/>
  <c r="S71" i="4"/>
  <c r="T71" i="4" s="1"/>
  <c r="U71" i="4"/>
  <c r="V71" i="4" s="1"/>
  <c r="B72" i="4"/>
  <c r="E72" i="4"/>
  <c r="F72" i="4"/>
  <c r="G72" i="4" s="1"/>
  <c r="I72" i="4"/>
  <c r="M72" i="4"/>
  <c r="O72" i="4"/>
  <c r="S72" i="4"/>
  <c r="T72" i="4" s="1"/>
  <c r="U72" i="4"/>
  <c r="V72" i="4" s="1"/>
  <c r="B73" i="4"/>
  <c r="E73" i="4"/>
  <c r="F73" i="4"/>
  <c r="G73" i="4" s="1"/>
  <c r="I73" i="4"/>
  <c r="M73" i="4"/>
  <c r="O73" i="4"/>
  <c r="S73" i="4"/>
  <c r="T73" i="4" s="1"/>
  <c r="U73" i="4"/>
  <c r="V73" i="4" s="1"/>
  <c r="B74" i="4"/>
  <c r="E74" i="4"/>
  <c r="F74" i="4"/>
  <c r="G74" i="4" s="1"/>
  <c r="I74" i="4"/>
  <c r="M74" i="4"/>
  <c r="O74" i="4"/>
  <c r="S74" i="4"/>
  <c r="T74" i="4" s="1"/>
  <c r="U74" i="4"/>
  <c r="V74" i="4" s="1"/>
  <c r="B75" i="4"/>
  <c r="E75" i="4"/>
  <c r="F75" i="4"/>
  <c r="G75" i="4" s="1"/>
  <c r="I75" i="4"/>
  <c r="M75" i="4"/>
  <c r="O75" i="4"/>
  <c r="S75" i="4"/>
  <c r="T75" i="4" s="1"/>
  <c r="U75" i="4"/>
  <c r="V75" i="4" s="1"/>
  <c r="B76" i="4"/>
  <c r="E76" i="4"/>
  <c r="F76" i="4"/>
  <c r="G76" i="4" s="1"/>
  <c r="I76" i="4"/>
  <c r="M76" i="4"/>
  <c r="O76" i="4"/>
  <c r="S76" i="4"/>
  <c r="T76" i="4" s="1"/>
  <c r="U76" i="4"/>
  <c r="V76" i="4" s="1"/>
  <c r="B77" i="4"/>
  <c r="E77" i="4"/>
  <c r="F77" i="4"/>
  <c r="G77" i="4" s="1"/>
  <c r="I77" i="4"/>
  <c r="M77" i="4"/>
  <c r="O77" i="4"/>
  <c r="S77" i="4"/>
  <c r="T77" i="4" s="1"/>
  <c r="U77" i="4"/>
  <c r="V77" i="4" s="1"/>
  <c r="B78" i="4"/>
  <c r="E78" i="4"/>
  <c r="F78" i="4"/>
  <c r="G78" i="4" s="1"/>
  <c r="I78" i="4"/>
  <c r="M78" i="4"/>
  <c r="O78" i="4"/>
  <c r="S78" i="4"/>
  <c r="T78" i="4" s="1"/>
  <c r="U78" i="4"/>
  <c r="V78" i="4" s="1"/>
  <c r="B79" i="4"/>
  <c r="E79" i="4"/>
  <c r="F79" i="4"/>
  <c r="G79" i="4" s="1"/>
  <c r="I79" i="4"/>
  <c r="M79" i="4"/>
  <c r="O79" i="4"/>
  <c r="S79" i="4"/>
  <c r="T79" i="4" s="1"/>
  <c r="U79" i="4"/>
  <c r="V79" i="4" s="1"/>
  <c r="B80" i="4"/>
  <c r="E80" i="4"/>
  <c r="F80" i="4"/>
  <c r="G80" i="4" s="1"/>
  <c r="I80" i="4"/>
  <c r="M80" i="4"/>
  <c r="O80" i="4"/>
  <c r="S80" i="4"/>
  <c r="T80" i="4" s="1"/>
  <c r="U80" i="4"/>
  <c r="V80" i="4" s="1"/>
  <c r="B81" i="4"/>
  <c r="E81" i="4"/>
  <c r="F81" i="4"/>
  <c r="G81" i="4" s="1"/>
  <c r="I81" i="4"/>
  <c r="M81" i="4"/>
  <c r="O81" i="4"/>
  <c r="S81" i="4"/>
  <c r="T81" i="4" s="1"/>
  <c r="U81" i="4"/>
  <c r="V81" i="4" s="1"/>
  <c r="B82" i="4"/>
  <c r="E82" i="4"/>
  <c r="F82" i="4"/>
  <c r="G82" i="4" s="1"/>
  <c r="I82" i="4"/>
  <c r="M82" i="4"/>
  <c r="O82" i="4"/>
  <c r="S82" i="4"/>
  <c r="T82" i="4" s="1"/>
  <c r="U82" i="4"/>
  <c r="V82" i="4" s="1"/>
  <c r="B83" i="4"/>
  <c r="E83" i="4"/>
  <c r="F83" i="4"/>
  <c r="G83" i="4" s="1"/>
  <c r="I83" i="4"/>
  <c r="M83" i="4"/>
  <c r="O83" i="4"/>
  <c r="S83" i="4"/>
  <c r="T83" i="4" s="1"/>
  <c r="U83" i="4"/>
  <c r="V83" i="4" s="1"/>
  <c r="B84" i="4"/>
  <c r="E84" i="4"/>
  <c r="F84" i="4"/>
  <c r="G84" i="4" s="1"/>
  <c r="I84" i="4"/>
  <c r="M84" i="4"/>
  <c r="O84" i="4"/>
  <c r="S84" i="4"/>
  <c r="T84" i="4" s="1"/>
  <c r="U84" i="4"/>
  <c r="V84" i="4" s="1"/>
  <c r="B85" i="4"/>
  <c r="E85" i="4"/>
  <c r="F85" i="4"/>
  <c r="G85" i="4" s="1"/>
  <c r="I85" i="4"/>
  <c r="M85" i="4"/>
  <c r="O85" i="4"/>
  <c r="S85" i="4"/>
  <c r="T85" i="4" s="1"/>
  <c r="U85" i="4"/>
  <c r="V85" i="4" s="1"/>
  <c r="B86" i="4"/>
  <c r="E86" i="4"/>
  <c r="F86" i="4"/>
  <c r="G86" i="4" s="1"/>
  <c r="I86" i="4"/>
  <c r="M86" i="4"/>
  <c r="O86" i="4"/>
  <c r="S86" i="4"/>
  <c r="T86" i="4" s="1"/>
  <c r="U86" i="4"/>
  <c r="V86" i="4" s="1"/>
  <c r="B87" i="4"/>
  <c r="E87" i="4"/>
  <c r="F87" i="4"/>
  <c r="G87" i="4" s="1"/>
  <c r="I87" i="4"/>
  <c r="M87" i="4"/>
  <c r="O87" i="4"/>
  <c r="S87" i="4"/>
  <c r="T87" i="4" s="1"/>
  <c r="U87" i="4"/>
  <c r="V87" i="4" s="1"/>
  <c r="B88" i="4"/>
  <c r="E88" i="4"/>
  <c r="F88" i="4"/>
  <c r="G88" i="4" s="1"/>
  <c r="I88" i="4"/>
  <c r="M88" i="4"/>
  <c r="O88" i="4"/>
  <c r="S88" i="4"/>
  <c r="T88" i="4" s="1"/>
  <c r="U88" i="4"/>
  <c r="V88" i="4" s="1"/>
  <c r="B89" i="4"/>
  <c r="E89" i="4"/>
  <c r="F89" i="4"/>
  <c r="G89" i="4" s="1"/>
  <c r="I89" i="4"/>
  <c r="M89" i="4"/>
  <c r="O89" i="4"/>
  <c r="S89" i="4"/>
  <c r="T89" i="4" s="1"/>
  <c r="U89" i="4"/>
  <c r="V89" i="4" s="1"/>
  <c r="B90" i="4"/>
  <c r="E90" i="4"/>
  <c r="F90" i="4"/>
  <c r="G90" i="4" s="1"/>
  <c r="I90" i="4"/>
  <c r="M90" i="4"/>
  <c r="O90" i="4"/>
  <c r="S90" i="4"/>
  <c r="T90" i="4" s="1"/>
  <c r="U90" i="4"/>
  <c r="V90" i="4" s="1"/>
  <c r="B91" i="4"/>
  <c r="E91" i="4"/>
  <c r="F91" i="4"/>
  <c r="G91" i="4" s="1"/>
  <c r="I91" i="4"/>
  <c r="M91" i="4"/>
  <c r="O91" i="4"/>
  <c r="S91" i="4"/>
  <c r="T91" i="4" s="1"/>
  <c r="U91" i="4"/>
  <c r="V91" i="4" s="1"/>
  <c r="B92" i="4"/>
  <c r="E92" i="4"/>
  <c r="F92" i="4"/>
  <c r="G92" i="4" s="1"/>
  <c r="I92" i="4"/>
  <c r="M92" i="4"/>
  <c r="O92" i="4"/>
  <c r="S92" i="4"/>
  <c r="T92" i="4" s="1"/>
  <c r="U92" i="4"/>
  <c r="V92" i="4" s="1"/>
  <c r="B93" i="4"/>
  <c r="E93" i="4"/>
  <c r="F93" i="4"/>
  <c r="G93" i="4" s="1"/>
  <c r="I93" i="4"/>
  <c r="M93" i="4"/>
  <c r="O93" i="4"/>
  <c r="S93" i="4"/>
  <c r="T93" i="4" s="1"/>
  <c r="U93" i="4"/>
  <c r="V93" i="4" s="1"/>
  <c r="B94" i="4"/>
  <c r="E94" i="4"/>
  <c r="F94" i="4"/>
  <c r="G94" i="4" s="1"/>
  <c r="I94" i="4"/>
  <c r="M94" i="4"/>
  <c r="O94" i="4"/>
  <c r="S94" i="4"/>
  <c r="T94" i="4" s="1"/>
  <c r="U94" i="4"/>
  <c r="V94" i="4" s="1"/>
  <c r="B95" i="4"/>
  <c r="E95" i="4"/>
  <c r="F95" i="4"/>
  <c r="G95" i="4" s="1"/>
  <c r="I95" i="4"/>
  <c r="M95" i="4"/>
  <c r="O95" i="4"/>
  <c r="S95" i="4"/>
  <c r="T95" i="4" s="1"/>
  <c r="U95" i="4"/>
  <c r="V95" i="4" s="1"/>
  <c r="B96" i="4"/>
  <c r="E96" i="4"/>
  <c r="F96" i="4"/>
  <c r="G96" i="4" s="1"/>
  <c r="I96" i="4"/>
  <c r="M96" i="4"/>
  <c r="O96" i="4"/>
  <c r="S96" i="4"/>
  <c r="T96" i="4" s="1"/>
  <c r="U96" i="4"/>
  <c r="V96" i="4" s="1"/>
  <c r="B97" i="4"/>
  <c r="E97" i="4"/>
  <c r="F97" i="4"/>
  <c r="G97" i="4" s="1"/>
  <c r="I97" i="4"/>
  <c r="M97" i="4"/>
  <c r="O97" i="4"/>
  <c r="S97" i="4"/>
  <c r="T97" i="4" s="1"/>
  <c r="U97" i="4"/>
  <c r="V97" i="4" s="1"/>
  <c r="B98" i="4"/>
  <c r="E98" i="4"/>
  <c r="F98" i="4"/>
  <c r="G98" i="4" s="1"/>
  <c r="I98" i="4"/>
  <c r="M98" i="4"/>
  <c r="O98" i="4"/>
  <c r="S98" i="4"/>
  <c r="T98" i="4" s="1"/>
  <c r="U98" i="4"/>
  <c r="V98" i="4" s="1"/>
  <c r="B99" i="4"/>
  <c r="E99" i="4"/>
  <c r="F99" i="4"/>
  <c r="G99" i="4" s="1"/>
  <c r="I99" i="4"/>
  <c r="M99" i="4"/>
  <c r="O99" i="4"/>
  <c r="S99" i="4"/>
  <c r="T99" i="4" s="1"/>
  <c r="U99" i="4"/>
  <c r="V99" i="4" s="1"/>
  <c r="B100" i="4"/>
  <c r="E100" i="4"/>
  <c r="F100" i="4"/>
  <c r="G100" i="4" s="1"/>
  <c r="I100" i="4"/>
  <c r="M100" i="4"/>
  <c r="O100" i="4"/>
  <c r="S100" i="4"/>
  <c r="T100" i="4" s="1"/>
  <c r="U100" i="4"/>
  <c r="V100" i="4" s="1"/>
  <c r="B101" i="4"/>
  <c r="E101" i="4"/>
  <c r="F101" i="4"/>
  <c r="G101" i="4" s="1"/>
  <c r="I101" i="4"/>
  <c r="M101" i="4"/>
  <c r="O101" i="4"/>
  <c r="S101" i="4"/>
  <c r="T101" i="4" s="1"/>
  <c r="U101" i="4"/>
  <c r="V101" i="4" s="1"/>
  <c r="B102" i="4"/>
  <c r="E102" i="4"/>
  <c r="F102" i="4"/>
  <c r="G102" i="4" s="1"/>
  <c r="I102" i="4"/>
  <c r="M102" i="4"/>
  <c r="O102" i="4"/>
  <c r="S102" i="4"/>
  <c r="T102" i="4" s="1"/>
  <c r="U102" i="4"/>
  <c r="V102" i="4" s="1"/>
  <c r="B103" i="4"/>
  <c r="E103" i="4"/>
  <c r="F103" i="4"/>
  <c r="G103" i="4" s="1"/>
  <c r="I103" i="4"/>
  <c r="M103" i="4"/>
  <c r="O103" i="4"/>
  <c r="S103" i="4"/>
  <c r="T103" i="4" s="1"/>
  <c r="U103" i="4"/>
  <c r="V103" i="4" s="1"/>
  <c r="B104" i="4"/>
  <c r="E104" i="4"/>
  <c r="F104" i="4"/>
  <c r="G104" i="4" s="1"/>
  <c r="I104" i="4"/>
  <c r="M104" i="4"/>
  <c r="O104" i="4"/>
  <c r="S104" i="4"/>
  <c r="T104" i="4" s="1"/>
  <c r="U104" i="4"/>
  <c r="V104" i="4" s="1"/>
  <c r="B105" i="4"/>
  <c r="E105" i="4"/>
  <c r="F105" i="4"/>
  <c r="G105" i="4" s="1"/>
  <c r="I105" i="4"/>
  <c r="M105" i="4"/>
  <c r="O105" i="4"/>
  <c r="S105" i="4"/>
  <c r="T105" i="4" s="1"/>
  <c r="U105" i="4"/>
  <c r="V105" i="4" s="1"/>
  <c r="B106" i="4"/>
  <c r="E106" i="4"/>
  <c r="F106" i="4"/>
  <c r="G106" i="4" s="1"/>
  <c r="I106" i="4"/>
  <c r="M106" i="4"/>
  <c r="O106" i="4"/>
  <c r="S106" i="4"/>
  <c r="T106" i="4" s="1"/>
  <c r="U106" i="4"/>
  <c r="V106" i="4" s="1"/>
  <c r="B107" i="4"/>
  <c r="E107" i="4"/>
  <c r="F107" i="4"/>
  <c r="G107" i="4" s="1"/>
  <c r="I107" i="4"/>
  <c r="M107" i="4"/>
  <c r="O107" i="4"/>
  <c r="S107" i="4"/>
  <c r="T107" i="4" s="1"/>
  <c r="U107" i="4"/>
  <c r="V107" i="4" s="1"/>
  <c r="B108" i="4"/>
  <c r="E108" i="4"/>
  <c r="F108" i="4"/>
  <c r="G108" i="4" s="1"/>
  <c r="I108" i="4"/>
  <c r="M108" i="4"/>
  <c r="O108" i="4"/>
  <c r="S108" i="4"/>
  <c r="T108" i="4" s="1"/>
  <c r="U108" i="4"/>
  <c r="V108" i="4" s="1"/>
  <c r="B109" i="4"/>
  <c r="E109" i="4"/>
  <c r="F109" i="4"/>
  <c r="G109" i="4" s="1"/>
  <c r="I109" i="4"/>
  <c r="M109" i="4"/>
  <c r="O109" i="4"/>
  <c r="S109" i="4"/>
  <c r="T109" i="4" s="1"/>
  <c r="U109" i="4"/>
  <c r="V109" i="4" s="1"/>
  <c r="B110" i="4"/>
  <c r="E110" i="4"/>
  <c r="F110" i="4"/>
  <c r="G110" i="4" s="1"/>
  <c r="I110" i="4"/>
  <c r="M110" i="4"/>
  <c r="O110" i="4"/>
  <c r="S110" i="4"/>
  <c r="T110" i="4" s="1"/>
  <c r="U110" i="4"/>
  <c r="V110" i="4" s="1"/>
  <c r="B111" i="4"/>
  <c r="E111" i="4"/>
  <c r="F111" i="4"/>
  <c r="G111" i="4" s="1"/>
  <c r="I111" i="4"/>
  <c r="M111" i="4"/>
  <c r="O111" i="4"/>
  <c r="S111" i="4"/>
  <c r="T111" i="4" s="1"/>
  <c r="U111" i="4"/>
  <c r="V111" i="4" s="1"/>
  <c r="B112" i="4"/>
  <c r="E112" i="4"/>
  <c r="F112" i="4"/>
  <c r="G112" i="4" s="1"/>
  <c r="I112" i="4"/>
  <c r="M112" i="4"/>
  <c r="O112" i="4"/>
  <c r="S112" i="4"/>
  <c r="T112" i="4" s="1"/>
  <c r="U112" i="4"/>
  <c r="V112" i="4" s="1"/>
  <c r="B113" i="4"/>
  <c r="E113" i="4"/>
  <c r="F113" i="4"/>
  <c r="G113" i="4" s="1"/>
  <c r="I113" i="4"/>
  <c r="M113" i="4"/>
  <c r="O113" i="4"/>
  <c r="S113" i="4"/>
  <c r="T113" i="4" s="1"/>
  <c r="U113" i="4"/>
  <c r="V113" i="4" s="1"/>
  <c r="B114" i="4"/>
  <c r="E114" i="4"/>
  <c r="F114" i="4"/>
  <c r="G114" i="4" s="1"/>
  <c r="I114" i="4"/>
  <c r="M114" i="4"/>
  <c r="O114" i="4"/>
  <c r="S114" i="4"/>
  <c r="T114" i="4" s="1"/>
  <c r="U114" i="4"/>
  <c r="V114" i="4" s="1"/>
  <c r="B115" i="4"/>
  <c r="E115" i="4"/>
  <c r="F115" i="4"/>
  <c r="G115" i="4" s="1"/>
  <c r="I115" i="4"/>
  <c r="M115" i="4"/>
  <c r="O115" i="4"/>
  <c r="S115" i="4"/>
  <c r="T115" i="4" s="1"/>
  <c r="U115" i="4"/>
  <c r="V115" i="4" s="1"/>
  <c r="B116" i="4"/>
  <c r="E116" i="4"/>
  <c r="F116" i="4"/>
  <c r="G116" i="4" s="1"/>
  <c r="I116" i="4"/>
  <c r="M116" i="4"/>
  <c r="O116" i="4"/>
  <c r="S116" i="4"/>
  <c r="T116" i="4" s="1"/>
  <c r="U116" i="4"/>
  <c r="V116" i="4" s="1"/>
  <c r="B117" i="4"/>
  <c r="E117" i="4"/>
  <c r="F117" i="4"/>
  <c r="G117" i="4" s="1"/>
  <c r="I117" i="4"/>
  <c r="M117" i="4"/>
  <c r="O117" i="4"/>
  <c r="S117" i="4"/>
  <c r="T117" i="4" s="1"/>
  <c r="U117" i="4"/>
  <c r="V117" i="4" s="1"/>
  <c r="B118" i="4"/>
  <c r="E118" i="4"/>
  <c r="F118" i="4"/>
  <c r="G118" i="4" s="1"/>
  <c r="I118" i="4"/>
  <c r="M118" i="4"/>
  <c r="O118" i="4"/>
  <c r="S118" i="4"/>
  <c r="T118" i="4" s="1"/>
  <c r="U118" i="4"/>
  <c r="V118" i="4" s="1"/>
  <c r="B119" i="4"/>
  <c r="E119" i="4"/>
  <c r="F119" i="4"/>
  <c r="G119" i="4" s="1"/>
  <c r="I119" i="4"/>
  <c r="M119" i="4"/>
  <c r="O119" i="4"/>
  <c r="S119" i="4"/>
  <c r="T119" i="4" s="1"/>
  <c r="U119" i="4"/>
  <c r="V119" i="4" s="1"/>
  <c r="B120" i="4"/>
  <c r="E120" i="4"/>
  <c r="F120" i="4"/>
  <c r="G120" i="4" s="1"/>
  <c r="I120" i="4"/>
  <c r="M120" i="4"/>
  <c r="O120" i="4"/>
  <c r="S120" i="4"/>
  <c r="T120" i="4" s="1"/>
  <c r="U120" i="4"/>
  <c r="V120" i="4" s="1"/>
  <c r="B121" i="4"/>
  <c r="E121" i="4"/>
  <c r="F121" i="4"/>
  <c r="G121" i="4" s="1"/>
  <c r="I121" i="4"/>
  <c r="M121" i="4"/>
  <c r="O121" i="4"/>
  <c r="S121" i="4"/>
  <c r="T121" i="4" s="1"/>
  <c r="U121" i="4"/>
  <c r="V121" i="4" s="1"/>
  <c r="B122" i="4"/>
  <c r="E122" i="4"/>
  <c r="F122" i="4"/>
  <c r="G122" i="4" s="1"/>
  <c r="I122" i="4"/>
  <c r="M122" i="4"/>
  <c r="O122" i="4"/>
  <c r="S122" i="4"/>
  <c r="T122" i="4" s="1"/>
  <c r="U122" i="4"/>
  <c r="V122" i="4" s="1"/>
  <c r="B123" i="4"/>
  <c r="E123" i="4"/>
  <c r="F123" i="4"/>
  <c r="G123" i="4" s="1"/>
  <c r="I123" i="4"/>
  <c r="M123" i="4"/>
  <c r="O123" i="4"/>
  <c r="S123" i="4"/>
  <c r="T123" i="4" s="1"/>
  <c r="U123" i="4"/>
  <c r="V123" i="4" s="1"/>
  <c r="B124" i="4"/>
  <c r="E124" i="4"/>
  <c r="F124" i="4"/>
  <c r="G124" i="4" s="1"/>
  <c r="I124" i="4"/>
  <c r="M124" i="4"/>
  <c r="O124" i="4"/>
  <c r="S124" i="4"/>
  <c r="T124" i="4" s="1"/>
  <c r="U124" i="4"/>
  <c r="V124" i="4" s="1"/>
  <c r="B125" i="4"/>
  <c r="E125" i="4"/>
  <c r="F125" i="4"/>
  <c r="G125" i="4" s="1"/>
  <c r="I125" i="4"/>
  <c r="M125" i="4"/>
  <c r="O125" i="4"/>
  <c r="S125" i="4"/>
  <c r="T125" i="4" s="1"/>
  <c r="U125" i="4"/>
  <c r="V125" i="4" s="1"/>
  <c r="B126" i="4"/>
  <c r="E126" i="4"/>
  <c r="F126" i="4"/>
  <c r="G126" i="4" s="1"/>
  <c r="I126" i="4"/>
  <c r="M126" i="4"/>
  <c r="O126" i="4"/>
  <c r="S126" i="4"/>
  <c r="T126" i="4" s="1"/>
  <c r="U126" i="4"/>
  <c r="V126" i="4" s="1"/>
  <c r="B127" i="4"/>
  <c r="E127" i="4"/>
  <c r="F127" i="4"/>
  <c r="G127" i="4" s="1"/>
  <c r="I127" i="4"/>
  <c r="M127" i="4"/>
  <c r="O127" i="4"/>
  <c r="S127" i="4"/>
  <c r="T127" i="4" s="1"/>
  <c r="U127" i="4"/>
  <c r="V127" i="4" s="1"/>
  <c r="B128" i="4"/>
  <c r="E128" i="4"/>
  <c r="F128" i="4"/>
  <c r="G128" i="4" s="1"/>
  <c r="I128" i="4"/>
  <c r="M128" i="4"/>
  <c r="O128" i="4"/>
  <c r="S128" i="4"/>
  <c r="T128" i="4" s="1"/>
  <c r="U128" i="4"/>
  <c r="V128" i="4" s="1"/>
  <c r="B129" i="4"/>
  <c r="E129" i="4"/>
  <c r="F129" i="4"/>
  <c r="G129" i="4" s="1"/>
  <c r="I129" i="4"/>
  <c r="M129" i="4"/>
  <c r="O129" i="4"/>
  <c r="S129" i="4"/>
  <c r="T129" i="4" s="1"/>
  <c r="U129" i="4"/>
  <c r="V129" i="4" s="1"/>
  <c r="B130" i="4"/>
  <c r="E130" i="4"/>
  <c r="F130" i="4"/>
  <c r="G130" i="4" s="1"/>
  <c r="I130" i="4"/>
  <c r="M130" i="4"/>
  <c r="O130" i="4"/>
  <c r="S130" i="4"/>
  <c r="T130" i="4" s="1"/>
  <c r="U130" i="4"/>
  <c r="V130" i="4" s="1"/>
  <c r="B131" i="4"/>
  <c r="E131" i="4"/>
  <c r="F131" i="4"/>
  <c r="G131" i="4" s="1"/>
  <c r="I131" i="4"/>
  <c r="M131" i="4"/>
  <c r="O131" i="4"/>
  <c r="S131" i="4"/>
  <c r="T131" i="4" s="1"/>
  <c r="U131" i="4"/>
  <c r="V131" i="4" s="1"/>
  <c r="B132" i="4"/>
  <c r="E132" i="4"/>
  <c r="F132" i="4"/>
  <c r="G132" i="4" s="1"/>
  <c r="I132" i="4"/>
  <c r="M132" i="4"/>
  <c r="O132" i="4"/>
  <c r="S132" i="4"/>
  <c r="T132" i="4" s="1"/>
  <c r="U132" i="4"/>
  <c r="V132" i="4" s="1"/>
  <c r="B133" i="4"/>
  <c r="E133" i="4"/>
  <c r="F133" i="4"/>
  <c r="G133" i="4" s="1"/>
  <c r="I133" i="4"/>
  <c r="M133" i="4"/>
  <c r="O133" i="4"/>
  <c r="S133" i="4"/>
  <c r="T133" i="4" s="1"/>
  <c r="U133" i="4"/>
  <c r="V133" i="4" s="1"/>
  <c r="B134" i="4"/>
  <c r="E134" i="4"/>
  <c r="F134" i="4"/>
  <c r="G134" i="4" s="1"/>
  <c r="I134" i="4"/>
  <c r="M134" i="4"/>
  <c r="O134" i="4"/>
  <c r="S134" i="4"/>
  <c r="T134" i="4" s="1"/>
  <c r="U134" i="4"/>
  <c r="V134" i="4" s="1"/>
  <c r="B135" i="4"/>
  <c r="E135" i="4"/>
  <c r="F135" i="4"/>
  <c r="G135" i="4" s="1"/>
  <c r="I135" i="4"/>
  <c r="M135" i="4"/>
  <c r="O135" i="4"/>
  <c r="S135" i="4"/>
  <c r="T135" i="4" s="1"/>
  <c r="U135" i="4"/>
  <c r="V135" i="4" s="1"/>
  <c r="B136" i="4"/>
  <c r="E136" i="4"/>
  <c r="F136" i="4"/>
  <c r="G136" i="4" s="1"/>
  <c r="I136" i="4"/>
  <c r="M136" i="4"/>
  <c r="O136" i="4"/>
  <c r="S136" i="4"/>
  <c r="T136" i="4" s="1"/>
  <c r="U136" i="4"/>
  <c r="V136" i="4" s="1"/>
  <c r="B137" i="4"/>
  <c r="E137" i="4"/>
  <c r="F137" i="4"/>
  <c r="G137" i="4" s="1"/>
  <c r="I137" i="4"/>
  <c r="M137" i="4"/>
  <c r="O137" i="4"/>
  <c r="S137" i="4"/>
  <c r="T137" i="4" s="1"/>
  <c r="U137" i="4"/>
  <c r="V137" i="4" s="1"/>
  <c r="B138" i="4"/>
  <c r="E138" i="4"/>
  <c r="F138" i="4"/>
  <c r="G138" i="4" s="1"/>
  <c r="I138" i="4"/>
  <c r="M138" i="4"/>
  <c r="O138" i="4"/>
  <c r="S138" i="4"/>
  <c r="T138" i="4" s="1"/>
  <c r="U138" i="4"/>
  <c r="V138" i="4" s="1"/>
  <c r="B139" i="4"/>
  <c r="E139" i="4"/>
  <c r="F139" i="4"/>
  <c r="G139" i="4" s="1"/>
  <c r="I139" i="4"/>
  <c r="M139" i="4"/>
  <c r="O139" i="4"/>
  <c r="S139" i="4"/>
  <c r="T139" i="4" s="1"/>
  <c r="U139" i="4"/>
  <c r="V139" i="4" s="1"/>
  <c r="B140" i="4"/>
  <c r="E140" i="4"/>
  <c r="F140" i="4"/>
  <c r="G140" i="4" s="1"/>
  <c r="I140" i="4"/>
  <c r="M140" i="4"/>
  <c r="O140" i="4"/>
  <c r="S140" i="4"/>
  <c r="T140" i="4" s="1"/>
  <c r="U140" i="4"/>
  <c r="V140" i="4" s="1"/>
  <c r="B141" i="4"/>
  <c r="E141" i="4"/>
  <c r="F141" i="4"/>
  <c r="G141" i="4" s="1"/>
  <c r="I141" i="4"/>
  <c r="M141" i="4"/>
  <c r="O141" i="4"/>
  <c r="S141" i="4"/>
  <c r="T141" i="4" s="1"/>
  <c r="U141" i="4"/>
  <c r="V141" i="4" s="1"/>
  <c r="B142" i="4"/>
  <c r="E142" i="4"/>
  <c r="F142" i="4"/>
  <c r="G142" i="4" s="1"/>
  <c r="I142" i="4"/>
  <c r="M142" i="4"/>
  <c r="O142" i="4"/>
  <c r="S142" i="4"/>
  <c r="T142" i="4" s="1"/>
  <c r="U142" i="4"/>
  <c r="V142" i="4" s="1"/>
  <c r="B143" i="4"/>
  <c r="E143" i="4"/>
  <c r="F143" i="4"/>
  <c r="G143" i="4" s="1"/>
  <c r="I143" i="4"/>
  <c r="M143" i="4"/>
  <c r="O143" i="4"/>
  <c r="S143" i="4"/>
  <c r="T143" i="4" s="1"/>
  <c r="U143" i="4"/>
  <c r="V143" i="4" s="1"/>
  <c r="B144" i="4"/>
  <c r="E144" i="4"/>
  <c r="F144" i="4"/>
  <c r="G144" i="4" s="1"/>
  <c r="I144" i="4"/>
  <c r="M144" i="4"/>
  <c r="O144" i="4"/>
  <c r="S144" i="4"/>
  <c r="T144" i="4" s="1"/>
  <c r="U144" i="4"/>
  <c r="V144" i="4" s="1"/>
  <c r="B145" i="4"/>
  <c r="E145" i="4"/>
  <c r="F145" i="4"/>
  <c r="G145" i="4" s="1"/>
  <c r="I145" i="4"/>
  <c r="M145" i="4"/>
  <c r="O145" i="4"/>
  <c r="S145" i="4"/>
  <c r="T145" i="4" s="1"/>
  <c r="U145" i="4"/>
  <c r="V145" i="4" s="1"/>
  <c r="B146" i="4"/>
  <c r="E146" i="4"/>
  <c r="F146" i="4"/>
  <c r="G146" i="4" s="1"/>
  <c r="I146" i="4"/>
  <c r="M146" i="4"/>
  <c r="O146" i="4"/>
  <c r="S146" i="4"/>
  <c r="T146" i="4" s="1"/>
  <c r="U146" i="4"/>
  <c r="V146" i="4" s="1"/>
  <c r="B147" i="4"/>
  <c r="E147" i="4"/>
  <c r="F147" i="4"/>
  <c r="G147" i="4" s="1"/>
  <c r="I147" i="4"/>
  <c r="M147" i="4"/>
  <c r="O147" i="4"/>
  <c r="S147" i="4"/>
  <c r="T147" i="4" s="1"/>
  <c r="U147" i="4"/>
  <c r="V147" i="4" s="1"/>
  <c r="B148" i="4"/>
  <c r="E148" i="4"/>
  <c r="F148" i="4"/>
  <c r="G148" i="4" s="1"/>
  <c r="I148" i="4"/>
  <c r="M148" i="4"/>
  <c r="O148" i="4"/>
  <c r="S148" i="4"/>
  <c r="T148" i="4" s="1"/>
  <c r="U148" i="4"/>
  <c r="V148" i="4" s="1"/>
  <c r="B149" i="4"/>
  <c r="E149" i="4"/>
  <c r="F149" i="4"/>
  <c r="G149" i="4" s="1"/>
  <c r="I149" i="4"/>
  <c r="M149" i="4"/>
  <c r="O149" i="4"/>
  <c r="S149" i="4"/>
  <c r="T149" i="4" s="1"/>
  <c r="U149" i="4"/>
  <c r="V149" i="4" s="1"/>
  <c r="B150" i="4"/>
  <c r="E150" i="4"/>
  <c r="F150" i="4"/>
  <c r="G150" i="4" s="1"/>
  <c r="I150" i="4"/>
  <c r="M150" i="4"/>
  <c r="O150" i="4"/>
  <c r="S150" i="4"/>
  <c r="T150" i="4" s="1"/>
  <c r="U150" i="4"/>
  <c r="V150" i="4" s="1"/>
  <c r="B151" i="4"/>
  <c r="E151" i="4"/>
  <c r="F151" i="4"/>
  <c r="G151" i="4" s="1"/>
  <c r="I151" i="4"/>
  <c r="M151" i="4"/>
  <c r="O151" i="4"/>
  <c r="S151" i="4"/>
  <c r="T151" i="4" s="1"/>
  <c r="U151" i="4"/>
  <c r="V151" i="4" s="1"/>
  <c r="B152" i="4"/>
  <c r="E152" i="4"/>
  <c r="F152" i="4"/>
  <c r="G152" i="4" s="1"/>
  <c r="I152" i="4"/>
  <c r="M152" i="4"/>
  <c r="O152" i="4"/>
  <c r="S152" i="4"/>
  <c r="T152" i="4" s="1"/>
  <c r="U152" i="4"/>
  <c r="V152" i="4" s="1"/>
  <c r="B153" i="4"/>
  <c r="E153" i="4"/>
  <c r="F153" i="4"/>
  <c r="G153" i="4" s="1"/>
  <c r="I153" i="4"/>
  <c r="M153" i="4"/>
  <c r="O153" i="4"/>
  <c r="S153" i="4"/>
  <c r="T153" i="4" s="1"/>
  <c r="U153" i="4"/>
  <c r="V153" i="4" s="1"/>
  <c r="B154" i="4"/>
  <c r="E154" i="4"/>
  <c r="F154" i="4"/>
  <c r="G154" i="4" s="1"/>
  <c r="I154" i="4"/>
  <c r="M154" i="4"/>
  <c r="O154" i="4"/>
  <c r="S154" i="4"/>
  <c r="T154" i="4" s="1"/>
  <c r="U154" i="4"/>
  <c r="V154" i="4" s="1"/>
  <c r="B155" i="4"/>
  <c r="E155" i="4"/>
  <c r="F155" i="4"/>
  <c r="G155" i="4" s="1"/>
  <c r="I155" i="4"/>
  <c r="M155" i="4"/>
  <c r="O155" i="4"/>
  <c r="S155" i="4"/>
  <c r="T155" i="4" s="1"/>
  <c r="U155" i="4"/>
  <c r="V155" i="4" s="1"/>
  <c r="B156" i="4"/>
  <c r="E156" i="4"/>
  <c r="F156" i="4"/>
  <c r="G156" i="4" s="1"/>
  <c r="I156" i="4"/>
  <c r="M156" i="4"/>
  <c r="O156" i="4"/>
  <c r="S156" i="4"/>
  <c r="T156" i="4" s="1"/>
  <c r="U156" i="4"/>
  <c r="V156" i="4" s="1"/>
  <c r="B157" i="4"/>
  <c r="E157" i="4"/>
  <c r="F157" i="4"/>
  <c r="G157" i="4" s="1"/>
  <c r="I157" i="4"/>
  <c r="M157" i="4"/>
  <c r="O157" i="4"/>
  <c r="S157" i="4"/>
  <c r="T157" i="4" s="1"/>
  <c r="U157" i="4"/>
  <c r="V157" i="4" s="1"/>
  <c r="B158" i="4"/>
  <c r="E158" i="4"/>
  <c r="F158" i="4"/>
  <c r="G158" i="4" s="1"/>
  <c r="I158" i="4"/>
  <c r="M158" i="4"/>
  <c r="O158" i="4"/>
  <c r="S158" i="4"/>
  <c r="T158" i="4" s="1"/>
  <c r="U158" i="4"/>
  <c r="V158" i="4" s="1"/>
  <c r="B159" i="4"/>
  <c r="E159" i="4"/>
  <c r="F159" i="4"/>
  <c r="G159" i="4" s="1"/>
  <c r="I159" i="4"/>
  <c r="M159" i="4"/>
  <c r="O159" i="4"/>
  <c r="S159" i="4"/>
  <c r="T159" i="4" s="1"/>
  <c r="U159" i="4"/>
  <c r="V159" i="4" s="1"/>
  <c r="B160" i="4"/>
  <c r="E160" i="4"/>
  <c r="F160" i="4"/>
  <c r="G160" i="4" s="1"/>
  <c r="I160" i="4"/>
  <c r="M160" i="4"/>
  <c r="O160" i="4"/>
  <c r="S160" i="4"/>
  <c r="T160" i="4" s="1"/>
  <c r="U160" i="4"/>
  <c r="V160" i="4" s="1"/>
  <c r="B161" i="4"/>
  <c r="E161" i="4"/>
  <c r="F161" i="4"/>
  <c r="G161" i="4" s="1"/>
  <c r="I161" i="4"/>
  <c r="M161" i="4"/>
  <c r="O161" i="4"/>
  <c r="S161" i="4"/>
  <c r="T161" i="4" s="1"/>
  <c r="U161" i="4"/>
  <c r="V161" i="4" s="1"/>
  <c r="B162" i="4"/>
  <c r="E162" i="4"/>
  <c r="F162" i="4"/>
  <c r="G162" i="4" s="1"/>
  <c r="I162" i="4"/>
  <c r="M162" i="4"/>
  <c r="O162" i="4"/>
  <c r="S162" i="4"/>
  <c r="T162" i="4" s="1"/>
  <c r="U162" i="4"/>
  <c r="V162" i="4" s="1"/>
  <c r="B163" i="4"/>
  <c r="E163" i="4"/>
  <c r="F163" i="4"/>
  <c r="G163" i="4" s="1"/>
  <c r="I163" i="4"/>
  <c r="M163" i="4"/>
  <c r="O163" i="4"/>
  <c r="S163" i="4"/>
  <c r="T163" i="4" s="1"/>
  <c r="U163" i="4"/>
  <c r="V163" i="4" s="1"/>
  <c r="B164" i="4"/>
  <c r="E164" i="4"/>
  <c r="F164" i="4"/>
  <c r="G164" i="4" s="1"/>
  <c r="I164" i="4"/>
  <c r="M164" i="4"/>
  <c r="O164" i="4"/>
  <c r="S164" i="4"/>
  <c r="T164" i="4" s="1"/>
  <c r="U164" i="4"/>
  <c r="V164" i="4" s="1"/>
  <c r="B165" i="4"/>
  <c r="E165" i="4"/>
  <c r="F165" i="4"/>
  <c r="G165" i="4" s="1"/>
  <c r="I165" i="4"/>
  <c r="M165" i="4"/>
  <c r="O165" i="4"/>
  <c r="S165" i="4"/>
  <c r="T165" i="4" s="1"/>
  <c r="U165" i="4"/>
  <c r="V165" i="4" s="1"/>
  <c r="B166" i="4"/>
  <c r="E166" i="4"/>
  <c r="F166" i="4"/>
  <c r="G166" i="4" s="1"/>
  <c r="I166" i="4"/>
  <c r="M166" i="4"/>
  <c r="O166" i="4"/>
  <c r="S166" i="4"/>
  <c r="T166" i="4" s="1"/>
  <c r="U166" i="4"/>
  <c r="V166" i="4" s="1"/>
  <c r="B167" i="4"/>
  <c r="E167" i="4"/>
  <c r="F167" i="4"/>
  <c r="G167" i="4" s="1"/>
  <c r="I167" i="4"/>
  <c r="M167" i="4"/>
  <c r="O167" i="4"/>
  <c r="S167" i="4"/>
  <c r="T167" i="4" s="1"/>
  <c r="U167" i="4"/>
  <c r="V167" i="4" s="1"/>
  <c r="B168" i="4"/>
  <c r="E168" i="4"/>
  <c r="F168" i="4"/>
  <c r="G168" i="4" s="1"/>
  <c r="I168" i="4"/>
  <c r="M168" i="4"/>
  <c r="O168" i="4"/>
  <c r="S168" i="4"/>
  <c r="T168" i="4" s="1"/>
  <c r="U168" i="4"/>
  <c r="V168" i="4" s="1"/>
  <c r="B169" i="4"/>
  <c r="E169" i="4"/>
  <c r="F169" i="4"/>
  <c r="G169" i="4" s="1"/>
  <c r="I169" i="4"/>
  <c r="M169" i="4"/>
  <c r="O169" i="4"/>
  <c r="S169" i="4"/>
  <c r="T169" i="4" s="1"/>
  <c r="U169" i="4"/>
  <c r="V169" i="4" s="1"/>
  <c r="B170" i="4"/>
  <c r="E170" i="4"/>
  <c r="F170" i="4"/>
  <c r="G170" i="4" s="1"/>
  <c r="I170" i="4"/>
  <c r="M170" i="4"/>
  <c r="O170" i="4"/>
  <c r="S170" i="4"/>
  <c r="T170" i="4" s="1"/>
  <c r="U170" i="4"/>
  <c r="V170" i="4" s="1"/>
  <c r="B171" i="4"/>
  <c r="E171" i="4"/>
  <c r="F171" i="4"/>
  <c r="G171" i="4" s="1"/>
  <c r="I171" i="4"/>
  <c r="M171" i="4"/>
  <c r="O171" i="4"/>
  <c r="S171" i="4"/>
  <c r="T171" i="4" s="1"/>
  <c r="U171" i="4"/>
  <c r="V171" i="4" s="1"/>
  <c r="B172" i="4"/>
  <c r="E172" i="4"/>
  <c r="F172" i="4"/>
  <c r="G172" i="4" s="1"/>
  <c r="I172" i="4"/>
  <c r="M172" i="4"/>
  <c r="O172" i="4"/>
  <c r="S172" i="4"/>
  <c r="T172" i="4" s="1"/>
  <c r="U172" i="4"/>
  <c r="V172" i="4" s="1"/>
  <c r="B173" i="4"/>
  <c r="E173" i="4"/>
  <c r="F173" i="4"/>
  <c r="G173" i="4" s="1"/>
  <c r="I173" i="4"/>
  <c r="M173" i="4"/>
  <c r="O173" i="4"/>
  <c r="S173" i="4"/>
  <c r="T173" i="4" s="1"/>
  <c r="U173" i="4"/>
  <c r="V173" i="4" s="1"/>
  <c r="B174" i="4"/>
  <c r="E174" i="4"/>
  <c r="F174" i="4"/>
  <c r="G174" i="4" s="1"/>
  <c r="I174" i="4"/>
  <c r="M174" i="4"/>
  <c r="O174" i="4"/>
  <c r="S174" i="4"/>
  <c r="T174" i="4" s="1"/>
  <c r="U174" i="4"/>
  <c r="V174" i="4" s="1"/>
  <c r="B175" i="4"/>
  <c r="E175" i="4"/>
  <c r="F175" i="4"/>
  <c r="G175" i="4" s="1"/>
  <c r="I175" i="4"/>
  <c r="M175" i="4"/>
  <c r="O175" i="4"/>
  <c r="S175" i="4"/>
  <c r="T175" i="4" s="1"/>
  <c r="U175" i="4"/>
  <c r="V175" i="4" s="1"/>
  <c r="B176" i="4"/>
  <c r="E176" i="4"/>
  <c r="F176" i="4"/>
  <c r="G176" i="4" s="1"/>
  <c r="I176" i="4"/>
  <c r="M176" i="4"/>
  <c r="O176" i="4"/>
  <c r="S176" i="4"/>
  <c r="T176" i="4" s="1"/>
  <c r="U176" i="4"/>
  <c r="V176" i="4" s="1"/>
  <c r="B177" i="4"/>
  <c r="E177" i="4"/>
  <c r="F177" i="4"/>
  <c r="G177" i="4" s="1"/>
  <c r="I177" i="4"/>
  <c r="M177" i="4"/>
  <c r="O177" i="4"/>
  <c r="S177" i="4"/>
  <c r="T177" i="4" s="1"/>
  <c r="U177" i="4"/>
  <c r="V177" i="4" s="1"/>
  <c r="B178" i="4"/>
  <c r="E178" i="4"/>
  <c r="F178" i="4"/>
  <c r="G178" i="4" s="1"/>
  <c r="I178" i="4"/>
  <c r="M178" i="4"/>
  <c r="O178" i="4"/>
  <c r="S178" i="4"/>
  <c r="T178" i="4" s="1"/>
  <c r="U178" i="4"/>
  <c r="V178" i="4" s="1"/>
  <c r="B179" i="4"/>
  <c r="E179" i="4"/>
  <c r="F179" i="4"/>
  <c r="G179" i="4" s="1"/>
  <c r="I179" i="4"/>
  <c r="M179" i="4"/>
  <c r="O179" i="4"/>
  <c r="S179" i="4"/>
  <c r="T179" i="4" s="1"/>
  <c r="U179" i="4"/>
  <c r="V179" i="4" s="1"/>
  <c r="B180" i="4"/>
  <c r="E180" i="4"/>
  <c r="F180" i="4"/>
  <c r="G180" i="4" s="1"/>
  <c r="I180" i="4"/>
  <c r="M180" i="4"/>
  <c r="O180" i="4"/>
  <c r="S180" i="4"/>
  <c r="T180" i="4" s="1"/>
  <c r="U180" i="4"/>
  <c r="V180" i="4" s="1"/>
  <c r="B181" i="4"/>
  <c r="E181" i="4"/>
  <c r="F181" i="4"/>
  <c r="G181" i="4" s="1"/>
  <c r="I181" i="4"/>
  <c r="M181" i="4"/>
  <c r="O181" i="4"/>
  <c r="S181" i="4"/>
  <c r="T181" i="4" s="1"/>
  <c r="U181" i="4"/>
  <c r="V181" i="4" s="1"/>
  <c r="B182" i="4"/>
  <c r="E182" i="4"/>
  <c r="F182" i="4"/>
  <c r="G182" i="4" s="1"/>
  <c r="I182" i="4"/>
  <c r="M182" i="4"/>
  <c r="O182" i="4"/>
  <c r="S182" i="4"/>
  <c r="T182" i="4" s="1"/>
  <c r="U182" i="4"/>
  <c r="V182" i="4" s="1"/>
  <c r="B183" i="4"/>
  <c r="E183" i="4"/>
  <c r="F183" i="4"/>
  <c r="G183" i="4" s="1"/>
  <c r="I183" i="4"/>
  <c r="M183" i="4"/>
  <c r="O183" i="4"/>
  <c r="S183" i="4"/>
  <c r="T183" i="4" s="1"/>
  <c r="U183" i="4"/>
  <c r="V183" i="4" s="1"/>
  <c r="B184" i="4"/>
  <c r="E184" i="4"/>
  <c r="F184" i="4"/>
  <c r="G184" i="4" s="1"/>
  <c r="I184" i="4"/>
  <c r="M184" i="4"/>
  <c r="O184" i="4"/>
  <c r="S184" i="4"/>
  <c r="T184" i="4" s="1"/>
  <c r="U184" i="4"/>
  <c r="V184" i="4" s="1"/>
  <c r="B185" i="4"/>
  <c r="E185" i="4"/>
  <c r="F185" i="4"/>
  <c r="G185" i="4" s="1"/>
  <c r="I185" i="4"/>
  <c r="M185" i="4"/>
  <c r="O185" i="4"/>
  <c r="S185" i="4"/>
  <c r="T185" i="4" s="1"/>
  <c r="U185" i="4"/>
  <c r="V185" i="4" s="1"/>
  <c r="B186" i="4"/>
  <c r="E186" i="4"/>
  <c r="F186" i="4"/>
  <c r="G186" i="4" s="1"/>
  <c r="I186" i="4"/>
  <c r="M186" i="4"/>
  <c r="O186" i="4"/>
  <c r="S186" i="4"/>
  <c r="T186" i="4" s="1"/>
  <c r="U186" i="4"/>
  <c r="V186" i="4" s="1"/>
  <c r="B187" i="4"/>
  <c r="E187" i="4"/>
  <c r="F187" i="4"/>
  <c r="G187" i="4" s="1"/>
  <c r="I187" i="4"/>
  <c r="M187" i="4"/>
  <c r="O187" i="4"/>
  <c r="S187" i="4"/>
  <c r="T187" i="4" s="1"/>
  <c r="U187" i="4"/>
  <c r="V187" i="4" s="1"/>
  <c r="B188" i="4"/>
  <c r="E188" i="4"/>
  <c r="F188" i="4"/>
  <c r="G188" i="4" s="1"/>
  <c r="I188" i="4"/>
  <c r="M188" i="4"/>
  <c r="O188" i="4"/>
  <c r="S188" i="4"/>
  <c r="T188" i="4" s="1"/>
  <c r="U188" i="4"/>
  <c r="V188" i="4" s="1"/>
  <c r="B189" i="4"/>
  <c r="E189" i="4"/>
  <c r="F189" i="4"/>
  <c r="G189" i="4" s="1"/>
  <c r="I189" i="4"/>
  <c r="M189" i="4"/>
  <c r="O189" i="4"/>
  <c r="S189" i="4"/>
  <c r="T189" i="4" s="1"/>
  <c r="U189" i="4"/>
  <c r="V189" i="4" s="1"/>
  <c r="B190" i="4"/>
  <c r="E190" i="4"/>
  <c r="F190" i="4"/>
  <c r="G190" i="4" s="1"/>
  <c r="I190" i="4"/>
  <c r="M190" i="4"/>
  <c r="O190" i="4"/>
  <c r="S190" i="4"/>
  <c r="T190" i="4" s="1"/>
  <c r="U190" i="4"/>
  <c r="V190" i="4" s="1"/>
  <c r="B191" i="4"/>
  <c r="E191" i="4"/>
  <c r="F191" i="4"/>
  <c r="G191" i="4" s="1"/>
  <c r="I191" i="4"/>
  <c r="M191" i="4"/>
  <c r="O191" i="4"/>
  <c r="S191" i="4"/>
  <c r="T191" i="4" s="1"/>
  <c r="U191" i="4"/>
  <c r="V191" i="4" s="1"/>
  <c r="B192" i="4"/>
  <c r="E192" i="4"/>
  <c r="F192" i="4"/>
  <c r="G192" i="4" s="1"/>
  <c r="I192" i="4"/>
  <c r="M192" i="4"/>
  <c r="O192" i="4"/>
  <c r="S192" i="4"/>
  <c r="T192" i="4" s="1"/>
  <c r="U192" i="4"/>
  <c r="V192" i="4" s="1"/>
  <c r="B193" i="4"/>
  <c r="E193" i="4"/>
  <c r="F193" i="4"/>
  <c r="G193" i="4" s="1"/>
  <c r="I193" i="4"/>
  <c r="M193" i="4"/>
  <c r="O193" i="4"/>
  <c r="S193" i="4"/>
  <c r="T193" i="4" s="1"/>
  <c r="U193" i="4"/>
  <c r="V193" i="4" s="1"/>
  <c r="B194" i="4"/>
  <c r="E194" i="4"/>
  <c r="F194" i="4"/>
  <c r="G194" i="4" s="1"/>
  <c r="I194" i="4"/>
  <c r="M194" i="4"/>
  <c r="O194" i="4"/>
  <c r="S194" i="4"/>
  <c r="T194" i="4" s="1"/>
  <c r="U194" i="4"/>
  <c r="V194" i="4" s="1"/>
  <c r="B195" i="4"/>
  <c r="E195" i="4"/>
  <c r="F195" i="4"/>
  <c r="G195" i="4" s="1"/>
  <c r="I195" i="4"/>
  <c r="M195" i="4"/>
  <c r="O195" i="4"/>
  <c r="S195" i="4"/>
  <c r="T195" i="4" s="1"/>
  <c r="U195" i="4"/>
  <c r="V195" i="4" s="1"/>
  <c r="B196" i="4"/>
  <c r="E196" i="4"/>
  <c r="F196" i="4"/>
  <c r="G196" i="4" s="1"/>
  <c r="I196" i="4"/>
  <c r="M196" i="4"/>
  <c r="O196" i="4"/>
  <c r="S196" i="4"/>
  <c r="T196" i="4" s="1"/>
  <c r="U196" i="4"/>
  <c r="V196" i="4" s="1"/>
  <c r="B197" i="4"/>
  <c r="E197" i="4"/>
  <c r="F197" i="4"/>
  <c r="G197" i="4" s="1"/>
  <c r="I197" i="4"/>
  <c r="M197" i="4"/>
  <c r="O197" i="4"/>
  <c r="S197" i="4"/>
  <c r="T197" i="4" s="1"/>
  <c r="U197" i="4"/>
  <c r="V197" i="4" s="1"/>
  <c r="B198" i="4"/>
  <c r="E198" i="4"/>
  <c r="F198" i="4"/>
  <c r="G198" i="4" s="1"/>
  <c r="I198" i="4"/>
  <c r="M198" i="4"/>
  <c r="O198" i="4"/>
  <c r="S198" i="4"/>
  <c r="T198" i="4" s="1"/>
  <c r="U198" i="4"/>
  <c r="V198" i="4" s="1"/>
  <c r="B199" i="4"/>
  <c r="E199" i="4"/>
  <c r="F199" i="4"/>
  <c r="G199" i="4" s="1"/>
  <c r="I199" i="4"/>
  <c r="M199" i="4"/>
  <c r="O199" i="4"/>
  <c r="S199" i="4"/>
  <c r="T199" i="4" s="1"/>
  <c r="U199" i="4"/>
  <c r="V199" i="4" s="1"/>
  <c r="B200" i="4"/>
  <c r="E200" i="4"/>
  <c r="F200" i="4"/>
  <c r="G200" i="4" s="1"/>
  <c r="I200" i="4"/>
  <c r="M200" i="4"/>
  <c r="O200" i="4"/>
  <c r="S200" i="4"/>
  <c r="T200" i="4" s="1"/>
  <c r="U200" i="4"/>
  <c r="V200" i="4" s="1"/>
  <c r="B201" i="4"/>
  <c r="E201" i="4"/>
  <c r="F201" i="4"/>
  <c r="G201" i="4" s="1"/>
  <c r="I201" i="4"/>
  <c r="M201" i="4"/>
  <c r="O201" i="4"/>
  <c r="S201" i="4"/>
  <c r="T201" i="4" s="1"/>
  <c r="U201" i="4"/>
  <c r="V201" i="4" s="1"/>
  <c r="B202" i="4"/>
  <c r="E202" i="4"/>
  <c r="F202" i="4"/>
  <c r="G202" i="4" s="1"/>
  <c r="I202" i="4"/>
  <c r="M202" i="4"/>
  <c r="O202" i="4"/>
  <c r="S202" i="4"/>
  <c r="T202" i="4" s="1"/>
  <c r="U202" i="4"/>
  <c r="V202" i="4" s="1"/>
  <c r="B203" i="4"/>
  <c r="E203" i="4"/>
  <c r="F203" i="4"/>
  <c r="G203" i="4" s="1"/>
  <c r="I203" i="4"/>
  <c r="M203" i="4"/>
  <c r="O203" i="4"/>
  <c r="S203" i="4"/>
  <c r="T203" i="4" s="1"/>
  <c r="U203" i="4"/>
  <c r="V203" i="4" s="1"/>
  <c r="B204" i="4"/>
  <c r="E204" i="4"/>
  <c r="F204" i="4"/>
  <c r="G204" i="4" s="1"/>
  <c r="I204" i="4"/>
  <c r="M204" i="4"/>
  <c r="O204" i="4"/>
  <c r="S204" i="4"/>
  <c r="T204" i="4" s="1"/>
  <c r="U204" i="4"/>
  <c r="V204" i="4" s="1"/>
  <c r="B205" i="4"/>
  <c r="E205" i="4"/>
  <c r="F205" i="4"/>
  <c r="G205" i="4" s="1"/>
  <c r="I205" i="4"/>
  <c r="M205" i="4"/>
  <c r="O205" i="4"/>
  <c r="S205" i="4"/>
  <c r="T205" i="4" s="1"/>
  <c r="U205" i="4"/>
  <c r="V205" i="4" s="1"/>
  <c r="B206" i="4"/>
  <c r="E206" i="4"/>
  <c r="F206" i="4"/>
  <c r="G206" i="4" s="1"/>
  <c r="I206" i="4"/>
  <c r="M206" i="4"/>
  <c r="O206" i="4"/>
  <c r="S206" i="4"/>
  <c r="T206" i="4" s="1"/>
  <c r="U206" i="4"/>
  <c r="V206" i="4" s="1"/>
  <c r="B207" i="4"/>
  <c r="E207" i="4"/>
  <c r="F207" i="4"/>
  <c r="G207" i="4" s="1"/>
  <c r="I207" i="4"/>
  <c r="M207" i="4"/>
  <c r="O207" i="4"/>
  <c r="S207" i="4"/>
  <c r="T207" i="4" s="1"/>
  <c r="U207" i="4"/>
  <c r="V207" i="4" s="1"/>
  <c r="B208" i="4"/>
  <c r="E208" i="4"/>
  <c r="F208" i="4"/>
  <c r="G208" i="4" s="1"/>
  <c r="I208" i="4"/>
  <c r="M208" i="4"/>
  <c r="O208" i="4"/>
  <c r="S208" i="4"/>
  <c r="T208" i="4" s="1"/>
  <c r="U208" i="4"/>
  <c r="V208" i="4" s="1"/>
  <c r="B209" i="4"/>
  <c r="E209" i="4"/>
  <c r="F209" i="4"/>
  <c r="G209" i="4" s="1"/>
  <c r="I209" i="4"/>
  <c r="M209" i="4"/>
  <c r="O209" i="4"/>
  <c r="S209" i="4"/>
  <c r="T209" i="4" s="1"/>
  <c r="U209" i="4"/>
  <c r="V209" i="4" s="1"/>
  <c r="B210" i="4"/>
  <c r="E210" i="4"/>
  <c r="F210" i="4"/>
  <c r="G210" i="4" s="1"/>
  <c r="I210" i="4"/>
  <c r="M210" i="4"/>
  <c r="O210" i="4"/>
  <c r="S210" i="4"/>
  <c r="T210" i="4" s="1"/>
  <c r="U210" i="4"/>
  <c r="V210" i="4" s="1"/>
  <c r="B211" i="4"/>
  <c r="E211" i="4"/>
  <c r="F211" i="4"/>
  <c r="G211" i="4" s="1"/>
  <c r="I211" i="4"/>
  <c r="M211" i="4"/>
  <c r="O211" i="4"/>
  <c r="S211" i="4"/>
  <c r="T211" i="4" s="1"/>
  <c r="U211" i="4"/>
  <c r="V211" i="4" s="1"/>
  <c r="B212" i="4"/>
  <c r="E212" i="4"/>
  <c r="F212" i="4"/>
  <c r="G212" i="4" s="1"/>
  <c r="I212" i="4"/>
  <c r="M212" i="4"/>
  <c r="O212" i="4"/>
  <c r="S212" i="4"/>
  <c r="T212" i="4" s="1"/>
  <c r="U212" i="4"/>
  <c r="V212" i="4" s="1"/>
  <c r="B213" i="4"/>
  <c r="E213" i="4"/>
  <c r="F213" i="4"/>
  <c r="G213" i="4" s="1"/>
  <c r="I213" i="4"/>
  <c r="M213" i="4"/>
  <c r="O213" i="4"/>
  <c r="S213" i="4"/>
  <c r="T213" i="4" s="1"/>
  <c r="U213" i="4"/>
  <c r="V213" i="4" s="1"/>
  <c r="B214" i="4"/>
  <c r="E214" i="4"/>
  <c r="F214" i="4"/>
  <c r="G214" i="4" s="1"/>
  <c r="I214" i="4"/>
  <c r="M214" i="4"/>
  <c r="O214" i="4"/>
  <c r="S214" i="4"/>
  <c r="T214" i="4" s="1"/>
  <c r="U214" i="4"/>
  <c r="V214" i="4" s="1"/>
  <c r="B215" i="4"/>
  <c r="E215" i="4"/>
  <c r="F215" i="4"/>
  <c r="G215" i="4" s="1"/>
  <c r="I215" i="4"/>
  <c r="M215" i="4"/>
  <c r="O215" i="4"/>
  <c r="S215" i="4"/>
  <c r="T215" i="4" s="1"/>
  <c r="U215" i="4"/>
  <c r="V215" i="4" s="1"/>
  <c r="B216" i="4"/>
  <c r="E216" i="4"/>
  <c r="F216" i="4"/>
  <c r="G216" i="4" s="1"/>
  <c r="I216" i="4"/>
  <c r="M216" i="4"/>
  <c r="O216" i="4"/>
  <c r="S216" i="4"/>
  <c r="T216" i="4" s="1"/>
  <c r="U216" i="4"/>
  <c r="V216" i="4" s="1"/>
  <c r="B217" i="4"/>
  <c r="E217" i="4"/>
  <c r="F217" i="4"/>
  <c r="G217" i="4" s="1"/>
  <c r="I217" i="4"/>
  <c r="M217" i="4"/>
  <c r="O217" i="4"/>
  <c r="S217" i="4"/>
  <c r="T217" i="4" s="1"/>
  <c r="U217" i="4"/>
  <c r="V217" i="4" s="1"/>
  <c r="B218" i="4"/>
  <c r="E218" i="4"/>
  <c r="F218" i="4"/>
  <c r="G218" i="4" s="1"/>
  <c r="I218" i="4"/>
  <c r="M218" i="4"/>
  <c r="O218" i="4"/>
  <c r="S218" i="4"/>
  <c r="T218" i="4" s="1"/>
  <c r="U218" i="4"/>
  <c r="V218" i="4" s="1"/>
  <c r="B219" i="4"/>
  <c r="E219" i="4"/>
  <c r="F219" i="4"/>
  <c r="G219" i="4" s="1"/>
  <c r="I219" i="4"/>
  <c r="M219" i="4"/>
  <c r="O219" i="4"/>
  <c r="S219" i="4"/>
  <c r="T219" i="4" s="1"/>
  <c r="U219" i="4"/>
  <c r="V219" i="4" s="1"/>
  <c r="B220" i="4"/>
  <c r="E220" i="4"/>
  <c r="F220" i="4"/>
  <c r="G220" i="4" s="1"/>
  <c r="I220" i="4"/>
  <c r="M220" i="4"/>
  <c r="O220" i="4"/>
  <c r="S220" i="4"/>
  <c r="T220" i="4" s="1"/>
  <c r="U220" i="4"/>
  <c r="V220" i="4" s="1"/>
  <c r="B221" i="4"/>
  <c r="E221" i="4"/>
  <c r="F221" i="4"/>
  <c r="G221" i="4" s="1"/>
  <c r="I221" i="4"/>
  <c r="M221" i="4"/>
  <c r="O221" i="4"/>
  <c r="S221" i="4"/>
  <c r="T221" i="4" s="1"/>
  <c r="U221" i="4"/>
  <c r="V221" i="4" s="1"/>
  <c r="B222" i="4"/>
  <c r="E222" i="4"/>
  <c r="F222" i="4"/>
  <c r="G222" i="4" s="1"/>
  <c r="I222" i="4"/>
  <c r="M222" i="4"/>
  <c r="O222" i="4"/>
  <c r="S222" i="4"/>
  <c r="T222" i="4" s="1"/>
  <c r="U222" i="4"/>
  <c r="V222" i="4" s="1"/>
  <c r="B223" i="4"/>
  <c r="E223" i="4"/>
  <c r="F223" i="4"/>
  <c r="G223" i="4" s="1"/>
  <c r="I223" i="4"/>
  <c r="M223" i="4"/>
  <c r="O223" i="4"/>
  <c r="S223" i="4"/>
  <c r="T223" i="4" s="1"/>
  <c r="U223" i="4"/>
  <c r="V223" i="4" s="1"/>
  <c r="B224" i="4"/>
  <c r="E224" i="4"/>
  <c r="F224" i="4"/>
  <c r="G224" i="4" s="1"/>
  <c r="I224" i="4"/>
  <c r="M224" i="4"/>
  <c r="O224" i="4"/>
  <c r="S224" i="4"/>
  <c r="T224" i="4" s="1"/>
  <c r="U224" i="4"/>
  <c r="V224" i="4" s="1"/>
  <c r="B225" i="4"/>
  <c r="E225" i="4"/>
  <c r="F225" i="4"/>
  <c r="G225" i="4" s="1"/>
  <c r="I225" i="4"/>
  <c r="M225" i="4"/>
  <c r="O225" i="4"/>
  <c r="S225" i="4"/>
  <c r="T225" i="4" s="1"/>
  <c r="U225" i="4"/>
  <c r="V225" i="4" s="1"/>
  <c r="B226" i="4"/>
  <c r="E226" i="4"/>
  <c r="F226" i="4"/>
  <c r="G226" i="4" s="1"/>
  <c r="I226" i="4"/>
  <c r="M226" i="4"/>
  <c r="O226" i="4"/>
  <c r="S226" i="4"/>
  <c r="T226" i="4" s="1"/>
  <c r="U226" i="4"/>
  <c r="V226" i="4" s="1"/>
  <c r="B227" i="4"/>
  <c r="E227" i="4"/>
  <c r="F227" i="4"/>
  <c r="G227" i="4" s="1"/>
  <c r="I227" i="4"/>
  <c r="M227" i="4"/>
  <c r="O227" i="4"/>
  <c r="S227" i="4"/>
  <c r="T227" i="4" s="1"/>
  <c r="U227" i="4"/>
  <c r="V227" i="4" s="1"/>
  <c r="B228" i="4"/>
  <c r="E228" i="4"/>
  <c r="F228" i="4"/>
  <c r="G228" i="4" s="1"/>
  <c r="I228" i="4"/>
  <c r="M228" i="4"/>
  <c r="O228" i="4"/>
  <c r="S228" i="4"/>
  <c r="T228" i="4" s="1"/>
  <c r="U228" i="4"/>
  <c r="V228" i="4" s="1"/>
  <c r="B229" i="4"/>
  <c r="E229" i="4"/>
  <c r="F229" i="4"/>
  <c r="G229" i="4" s="1"/>
  <c r="I229" i="4"/>
  <c r="M229" i="4"/>
  <c r="O229" i="4"/>
  <c r="S229" i="4"/>
  <c r="T229" i="4" s="1"/>
  <c r="U229" i="4"/>
  <c r="V229" i="4" s="1"/>
  <c r="B230" i="4"/>
  <c r="E230" i="4"/>
  <c r="F230" i="4"/>
  <c r="G230" i="4" s="1"/>
  <c r="I230" i="4"/>
  <c r="M230" i="4"/>
  <c r="O230" i="4"/>
  <c r="S230" i="4"/>
  <c r="T230" i="4" s="1"/>
  <c r="U230" i="4"/>
  <c r="V230" i="4" s="1"/>
  <c r="B231" i="4"/>
  <c r="E231" i="4"/>
  <c r="F231" i="4"/>
  <c r="G231" i="4" s="1"/>
  <c r="I231" i="4"/>
  <c r="M231" i="4"/>
  <c r="O231" i="4"/>
  <c r="S231" i="4"/>
  <c r="T231" i="4" s="1"/>
  <c r="U231" i="4"/>
  <c r="V231" i="4" s="1"/>
  <c r="B232" i="4"/>
  <c r="E232" i="4"/>
  <c r="F232" i="4"/>
  <c r="G232" i="4" s="1"/>
  <c r="I232" i="4"/>
  <c r="M232" i="4"/>
  <c r="O232" i="4"/>
  <c r="S232" i="4"/>
  <c r="T232" i="4" s="1"/>
  <c r="U232" i="4"/>
  <c r="V232" i="4" s="1"/>
  <c r="B233" i="4"/>
  <c r="E233" i="4"/>
  <c r="F233" i="4"/>
  <c r="G233" i="4" s="1"/>
  <c r="I233" i="4"/>
  <c r="M233" i="4"/>
  <c r="O233" i="4"/>
  <c r="S233" i="4"/>
  <c r="T233" i="4" s="1"/>
  <c r="U233" i="4"/>
  <c r="V233" i="4" s="1"/>
  <c r="B234" i="4"/>
  <c r="E234" i="4"/>
  <c r="F234" i="4"/>
  <c r="G234" i="4" s="1"/>
  <c r="I234" i="4"/>
  <c r="M234" i="4"/>
  <c r="O234" i="4"/>
  <c r="S234" i="4"/>
  <c r="T234" i="4" s="1"/>
  <c r="U234" i="4"/>
  <c r="V234" i="4" s="1"/>
  <c r="B235" i="4"/>
  <c r="E235" i="4"/>
  <c r="F235" i="4"/>
  <c r="G235" i="4" s="1"/>
  <c r="I235" i="4"/>
  <c r="M235" i="4"/>
  <c r="O235" i="4"/>
  <c r="S235" i="4"/>
  <c r="T235" i="4" s="1"/>
  <c r="U235" i="4"/>
  <c r="V235" i="4" s="1"/>
  <c r="B236" i="4"/>
  <c r="E236" i="4"/>
  <c r="F236" i="4"/>
  <c r="G236" i="4" s="1"/>
  <c r="I236" i="4"/>
  <c r="M236" i="4"/>
  <c r="O236" i="4"/>
  <c r="S236" i="4"/>
  <c r="T236" i="4" s="1"/>
  <c r="U236" i="4"/>
  <c r="V236" i="4" s="1"/>
  <c r="B237" i="4"/>
  <c r="E237" i="4"/>
  <c r="F237" i="4"/>
  <c r="G237" i="4" s="1"/>
  <c r="I237" i="4"/>
  <c r="M237" i="4"/>
  <c r="O237" i="4"/>
  <c r="S237" i="4"/>
  <c r="T237" i="4" s="1"/>
  <c r="U237" i="4"/>
  <c r="V237" i="4" s="1"/>
  <c r="B238" i="4"/>
  <c r="E238" i="4"/>
  <c r="F238" i="4"/>
  <c r="G238" i="4" s="1"/>
  <c r="I238" i="4"/>
  <c r="M238" i="4"/>
  <c r="O238" i="4"/>
  <c r="S238" i="4"/>
  <c r="T238" i="4" s="1"/>
  <c r="U238" i="4"/>
  <c r="V238" i="4" s="1"/>
  <c r="B239" i="4"/>
  <c r="E239" i="4"/>
  <c r="F239" i="4"/>
  <c r="G239" i="4" s="1"/>
  <c r="I239" i="4"/>
  <c r="M239" i="4"/>
  <c r="O239" i="4"/>
  <c r="S239" i="4"/>
  <c r="T239" i="4" s="1"/>
  <c r="U239" i="4"/>
  <c r="V239" i="4" s="1"/>
  <c r="B240" i="4"/>
  <c r="E240" i="4"/>
  <c r="F240" i="4"/>
  <c r="G240" i="4" s="1"/>
  <c r="I240" i="4"/>
  <c r="M240" i="4"/>
  <c r="O240" i="4"/>
  <c r="S240" i="4"/>
  <c r="T240" i="4" s="1"/>
  <c r="U240" i="4"/>
  <c r="V240" i="4" s="1"/>
  <c r="B241" i="4"/>
  <c r="E241" i="4"/>
  <c r="F241" i="4"/>
  <c r="G241" i="4" s="1"/>
  <c r="I241" i="4"/>
  <c r="M241" i="4"/>
  <c r="O241" i="4"/>
  <c r="S241" i="4"/>
  <c r="T241" i="4" s="1"/>
  <c r="U241" i="4"/>
  <c r="V241" i="4" s="1"/>
  <c r="B242" i="4"/>
  <c r="E242" i="4"/>
  <c r="F242" i="4"/>
  <c r="G242" i="4" s="1"/>
  <c r="I242" i="4"/>
  <c r="M242" i="4"/>
  <c r="O242" i="4"/>
  <c r="S242" i="4"/>
  <c r="T242" i="4" s="1"/>
  <c r="U242" i="4"/>
  <c r="V242" i="4" s="1"/>
  <c r="B243" i="4"/>
  <c r="E243" i="4"/>
  <c r="F243" i="4"/>
  <c r="G243" i="4" s="1"/>
  <c r="I243" i="4"/>
  <c r="M243" i="4"/>
  <c r="O243" i="4"/>
  <c r="S243" i="4"/>
  <c r="T243" i="4" s="1"/>
  <c r="U243" i="4"/>
  <c r="V243" i="4" s="1"/>
  <c r="B244" i="4"/>
  <c r="E244" i="4"/>
  <c r="F244" i="4"/>
  <c r="G244" i="4" s="1"/>
  <c r="I244" i="4"/>
  <c r="M244" i="4"/>
  <c r="O244" i="4"/>
  <c r="S244" i="4"/>
  <c r="T244" i="4" s="1"/>
  <c r="U244" i="4"/>
  <c r="V244" i="4" s="1"/>
  <c r="B245" i="4"/>
  <c r="E245" i="4"/>
  <c r="F245" i="4"/>
  <c r="G245" i="4" s="1"/>
  <c r="I245" i="4"/>
  <c r="M245" i="4"/>
  <c r="O245" i="4"/>
  <c r="S245" i="4"/>
  <c r="T245" i="4" s="1"/>
  <c r="U245" i="4"/>
  <c r="V245" i="4" s="1"/>
  <c r="B246" i="4"/>
  <c r="E246" i="4"/>
  <c r="F246" i="4"/>
  <c r="G246" i="4" s="1"/>
  <c r="I246" i="4"/>
  <c r="M246" i="4"/>
  <c r="O246" i="4"/>
  <c r="S246" i="4"/>
  <c r="T246" i="4" s="1"/>
  <c r="U246" i="4"/>
  <c r="V246" i="4" s="1"/>
  <c r="B247" i="4"/>
  <c r="E247" i="4"/>
  <c r="F247" i="4"/>
  <c r="G247" i="4" s="1"/>
  <c r="I247" i="4"/>
  <c r="M247" i="4"/>
  <c r="O247" i="4"/>
  <c r="S247" i="4"/>
  <c r="T247" i="4" s="1"/>
  <c r="U247" i="4"/>
  <c r="V247" i="4" s="1"/>
  <c r="B248" i="4"/>
  <c r="E248" i="4"/>
  <c r="F248" i="4"/>
  <c r="G248" i="4" s="1"/>
  <c r="I248" i="4"/>
  <c r="M248" i="4"/>
  <c r="O248" i="4"/>
  <c r="S248" i="4"/>
  <c r="T248" i="4" s="1"/>
  <c r="U248" i="4"/>
  <c r="V248" i="4" s="1"/>
  <c r="B249" i="4"/>
  <c r="E249" i="4"/>
  <c r="F249" i="4"/>
  <c r="G249" i="4" s="1"/>
  <c r="I249" i="4"/>
  <c r="M249" i="4"/>
  <c r="O249" i="4"/>
  <c r="S249" i="4"/>
  <c r="T249" i="4" s="1"/>
  <c r="U249" i="4"/>
  <c r="V249" i="4" s="1"/>
  <c r="B250" i="4"/>
  <c r="E250" i="4"/>
  <c r="F250" i="4"/>
  <c r="G250" i="4" s="1"/>
  <c r="I250" i="4"/>
  <c r="M250" i="4"/>
  <c r="O250" i="4"/>
  <c r="S250" i="4"/>
  <c r="T250" i="4" s="1"/>
  <c r="U250" i="4"/>
  <c r="V250" i="4" s="1"/>
  <c r="B251" i="4"/>
  <c r="E251" i="4"/>
  <c r="F251" i="4"/>
  <c r="G251" i="4" s="1"/>
  <c r="I251" i="4"/>
  <c r="M251" i="4"/>
  <c r="O251" i="4"/>
  <c r="S251" i="4"/>
  <c r="T251" i="4" s="1"/>
  <c r="U251" i="4"/>
  <c r="V251" i="4" s="1"/>
  <c r="B252" i="4"/>
  <c r="E252" i="4"/>
  <c r="F252" i="4"/>
  <c r="G252" i="4" s="1"/>
  <c r="I252" i="4"/>
  <c r="M252" i="4"/>
  <c r="O252" i="4"/>
  <c r="S252" i="4"/>
  <c r="T252" i="4" s="1"/>
  <c r="U252" i="4"/>
  <c r="V252" i="4" s="1"/>
  <c r="B253" i="4"/>
  <c r="E253" i="4"/>
  <c r="F253" i="4"/>
  <c r="G253" i="4" s="1"/>
  <c r="I253" i="4"/>
  <c r="M253" i="4"/>
  <c r="O253" i="4"/>
  <c r="S253" i="4"/>
  <c r="T253" i="4" s="1"/>
  <c r="U253" i="4"/>
  <c r="V253" i="4" s="1"/>
  <c r="B254" i="4"/>
  <c r="E254" i="4"/>
  <c r="F254" i="4"/>
  <c r="G254" i="4" s="1"/>
  <c r="I254" i="4"/>
  <c r="M254" i="4"/>
  <c r="O254" i="4"/>
  <c r="S254" i="4"/>
  <c r="T254" i="4" s="1"/>
  <c r="U254" i="4"/>
  <c r="V254" i="4" s="1"/>
  <c r="B255" i="4"/>
  <c r="E255" i="4"/>
  <c r="F255" i="4"/>
  <c r="G255" i="4" s="1"/>
  <c r="I255" i="4"/>
  <c r="M255" i="4"/>
  <c r="O255" i="4"/>
  <c r="S255" i="4"/>
  <c r="T255" i="4" s="1"/>
  <c r="U255" i="4"/>
  <c r="V255" i="4" s="1"/>
  <c r="B256" i="4"/>
  <c r="E256" i="4"/>
  <c r="F256" i="4"/>
  <c r="G256" i="4" s="1"/>
  <c r="I256" i="4"/>
  <c r="M256" i="4"/>
  <c r="O256" i="4"/>
  <c r="S256" i="4"/>
  <c r="T256" i="4" s="1"/>
  <c r="U256" i="4"/>
  <c r="V256" i="4" s="1"/>
  <c r="B257" i="4"/>
  <c r="E257" i="4"/>
  <c r="F257" i="4"/>
  <c r="G257" i="4" s="1"/>
  <c r="I257" i="4"/>
  <c r="M257" i="4"/>
  <c r="O257" i="4"/>
  <c r="S257" i="4"/>
  <c r="T257" i="4" s="1"/>
  <c r="U257" i="4"/>
  <c r="V257" i="4" s="1"/>
  <c r="B258" i="4"/>
  <c r="E258" i="4"/>
  <c r="F258" i="4"/>
  <c r="G258" i="4" s="1"/>
  <c r="I258" i="4"/>
  <c r="M258" i="4"/>
  <c r="O258" i="4"/>
  <c r="S258" i="4"/>
  <c r="T258" i="4" s="1"/>
  <c r="U258" i="4"/>
  <c r="V258" i="4" s="1"/>
  <c r="B259" i="4"/>
  <c r="E259" i="4"/>
  <c r="F259" i="4"/>
  <c r="G259" i="4" s="1"/>
  <c r="I259" i="4"/>
  <c r="M259" i="4"/>
  <c r="O259" i="4"/>
  <c r="S259" i="4"/>
  <c r="T259" i="4" s="1"/>
  <c r="U259" i="4"/>
  <c r="V259" i="4" s="1"/>
  <c r="B260" i="4"/>
  <c r="E260" i="4"/>
  <c r="F260" i="4"/>
  <c r="G260" i="4" s="1"/>
  <c r="I260" i="4"/>
  <c r="M260" i="4"/>
  <c r="O260" i="4"/>
  <c r="S260" i="4"/>
  <c r="T260" i="4" s="1"/>
  <c r="U260" i="4"/>
  <c r="V260" i="4" s="1"/>
  <c r="B261" i="4"/>
  <c r="E261" i="4"/>
  <c r="F261" i="4"/>
  <c r="G261" i="4" s="1"/>
  <c r="I261" i="4"/>
  <c r="M261" i="4"/>
  <c r="O261" i="4"/>
  <c r="S261" i="4"/>
  <c r="T261" i="4" s="1"/>
  <c r="U261" i="4"/>
  <c r="V261" i="4" s="1"/>
  <c r="B262" i="4"/>
  <c r="E262" i="4"/>
  <c r="F262" i="4"/>
  <c r="G262" i="4" s="1"/>
  <c r="I262" i="4"/>
  <c r="M262" i="4"/>
  <c r="O262" i="4"/>
  <c r="S262" i="4"/>
  <c r="T262" i="4" s="1"/>
  <c r="U262" i="4"/>
  <c r="V262" i="4" s="1"/>
  <c r="B263" i="4"/>
  <c r="E263" i="4"/>
  <c r="F263" i="4"/>
  <c r="G263" i="4" s="1"/>
  <c r="I263" i="4"/>
  <c r="M263" i="4"/>
  <c r="O263" i="4"/>
  <c r="S263" i="4"/>
  <c r="T263" i="4" s="1"/>
  <c r="U263" i="4"/>
  <c r="V263" i="4" s="1"/>
  <c r="B264" i="4"/>
  <c r="E264" i="4"/>
  <c r="F264" i="4"/>
  <c r="G264" i="4" s="1"/>
  <c r="I264" i="4"/>
  <c r="M264" i="4"/>
  <c r="O264" i="4"/>
  <c r="S264" i="4"/>
  <c r="T264" i="4" s="1"/>
  <c r="U264" i="4"/>
  <c r="V264" i="4" s="1"/>
  <c r="B265" i="4"/>
  <c r="E265" i="4"/>
  <c r="F265" i="4"/>
  <c r="G265" i="4" s="1"/>
  <c r="I265" i="4"/>
  <c r="M265" i="4"/>
  <c r="O265" i="4"/>
  <c r="S265" i="4"/>
  <c r="T265" i="4" s="1"/>
  <c r="U265" i="4"/>
  <c r="V265" i="4" s="1"/>
  <c r="B266" i="4"/>
  <c r="E266" i="4"/>
  <c r="F266" i="4"/>
  <c r="G266" i="4" s="1"/>
  <c r="I266" i="4"/>
  <c r="M266" i="4"/>
  <c r="O266" i="4"/>
  <c r="S266" i="4"/>
  <c r="T266" i="4" s="1"/>
  <c r="U266" i="4"/>
  <c r="V266" i="4" s="1"/>
  <c r="B267" i="4"/>
  <c r="E267" i="4"/>
  <c r="F267" i="4"/>
  <c r="G267" i="4" s="1"/>
  <c r="I267" i="4"/>
  <c r="M267" i="4"/>
  <c r="O267" i="4"/>
  <c r="S267" i="4"/>
  <c r="T267" i="4" s="1"/>
  <c r="U267" i="4"/>
  <c r="V267" i="4" s="1"/>
  <c r="B268" i="4"/>
  <c r="E268" i="4"/>
  <c r="F268" i="4"/>
  <c r="G268" i="4" s="1"/>
  <c r="I268" i="4"/>
  <c r="M268" i="4"/>
  <c r="O268" i="4"/>
  <c r="S268" i="4"/>
  <c r="T268" i="4" s="1"/>
  <c r="U268" i="4"/>
  <c r="V268" i="4" s="1"/>
  <c r="B269" i="4"/>
  <c r="E269" i="4"/>
  <c r="F269" i="4"/>
  <c r="G269" i="4" s="1"/>
  <c r="I269" i="4"/>
  <c r="M269" i="4"/>
  <c r="O269" i="4"/>
  <c r="S269" i="4"/>
  <c r="T269" i="4" s="1"/>
  <c r="U269" i="4"/>
  <c r="V269" i="4" s="1"/>
  <c r="B270" i="4"/>
  <c r="E270" i="4"/>
  <c r="F270" i="4"/>
  <c r="G270" i="4" s="1"/>
  <c r="I270" i="4"/>
  <c r="M270" i="4"/>
  <c r="O270" i="4"/>
  <c r="S270" i="4"/>
  <c r="T270" i="4" s="1"/>
  <c r="U270" i="4"/>
  <c r="V270" i="4" s="1"/>
  <c r="B271" i="4"/>
  <c r="E271" i="4"/>
  <c r="F271" i="4"/>
  <c r="G271" i="4" s="1"/>
  <c r="I271" i="4"/>
  <c r="M271" i="4"/>
  <c r="O271" i="4"/>
  <c r="S271" i="4"/>
  <c r="T271" i="4" s="1"/>
  <c r="U271" i="4"/>
  <c r="V271" i="4" s="1"/>
  <c r="B272" i="4"/>
  <c r="E272" i="4"/>
  <c r="F272" i="4"/>
  <c r="G272" i="4" s="1"/>
  <c r="I272" i="4"/>
  <c r="M272" i="4"/>
  <c r="O272" i="4"/>
  <c r="S272" i="4"/>
  <c r="T272" i="4" s="1"/>
  <c r="U272" i="4"/>
  <c r="V272" i="4" s="1"/>
  <c r="B273" i="4"/>
  <c r="E273" i="4"/>
  <c r="F273" i="4"/>
  <c r="G273" i="4" s="1"/>
  <c r="I273" i="4"/>
  <c r="M273" i="4"/>
  <c r="O273" i="4"/>
  <c r="S273" i="4"/>
  <c r="T273" i="4" s="1"/>
  <c r="U273" i="4"/>
  <c r="V273" i="4" s="1"/>
  <c r="B274" i="4"/>
  <c r="E274" i="4"/>
  <c r="F274" i="4"/>
  <c r="G274" i="4" s="1"/>
  <c r="I274" i="4"/>
  <c r="M274" i="4"/>
  <c r="O274" i="4"/>
  <c r="S274" i="4"/>
  <c r="T274" i="4" s="1"/>
  <c r="U274" i="4"/>
  <c r="V274" i="4" s="1"/>
  <c r="B275" i="4"/>
  <c r="E275" i="4"/>
  <c r="F275" i="4"/>
  <c r="G275" i="4" s="1"/>
  <c r="I275" i="4"/>
  <c r="M275" i="4"/>
  <c r="O275" i="4"/>
  <c r="S275" i="4"/>
  <c r="T275" i="4" s="1"/>
  <c r="U275" i="4"/>
  <c r="V275" i="4" s="1"/>
  <c r="B276" i="4"/>
  <c r="E276" i="4"/>
  <c r="F276" i="4"/>
  <c r="G276" i="4" s="1"/>
  <c r="I276" i="4"/>
  <c r="M276" i="4"/>
  <c r="O276" i="4"/>
  <c r="S276" i="4"/>
  <c r="T276" i="4" s="1"/>
  <c r="U276" i="4"/>
  <c r="V276" i="4" s="1"/>
  <c r="B277" i="4"/>
  <c r="E277" i="4"/>
  <c r="F277" i="4"/>
  <c r="G277" i="4" s="1"/>
  <c r="I277" i="4"/>
  <c r="M277" i="4"/>
  <c r="O277" i="4"/>
  <c r="S277" i="4"/>
  <c r="T277" i="4" s="1"/>
  <c r="U277" i="4"/>
  <c r="V277" i="4" s="1"/>
  <c r="B278" i="4"/>
  <c r="E278" i="4"/>
  <c r="F278" i="4"/>
  <c r="G278" i="4" s="1"/>
  <c r="I278" i="4"/>
  <c r="M278" i="4"/>
  <c r="O278" i="4"/>
  <c r="S278" i="4"/>
  <c r="T278" i="4" s="1"/>
  <c r="U278" i="4"/>
  <c r="V278" i="4" s="1"/>
  <c r="B279" i="4"/>
  <c r="E279" i="4"/>
  <c r="F279" i="4"/>
  <c r="G279" i="4" s="1"/>
  <c r="I279" i="4"/>
  <c r="M279" i="4"/>
  <c r="O279" i="4"/>
  <c r="S279" i="4"/>
  <c r="T279" i="4" s="1"/>
  <c r="U279" i="4"/>
  <c r="V279" i="4" s="1"/>
  <c r="B280" i="4"/>
  <c r="E280" i="4"/>
  <c r="F280" i="4"/>
  <c r="G280" i="4" s="1"/>
  <c r="I280" i="4"/>
  <c r="M280" i="4"/>
  <c r="O280" i="4"/>
  <c r="S280" i="4"/>
  <c r="T280" i="4" s="1"/>
  <c r="U280" i="4"/>
  <c r="V280" i="4" s="1"/>
  <c r="B281" i="4"/>
  <c r="E281" i="4"/>
  <c r="F281" i="4"/>
  <c r="G281" i="4" s="1"/>
  <c r="I281" i="4"/>
  <c r="M281" i="4"/>
  <c r="O281" i="4"/>
  <c r="S281" i="4"/>
  <c r="T281" i="4" s="1"/>
  <c r="U281" i="4"/>
  <c r="V281" i="4" s="1"/>
  <c r="B282" i="4"/>
  <c r="E282" i="4"/>
  <c r="F282" i="4"/>
  <c r="G282" i="4" s="1"/>
  <c r="I282" i="4"/>
  <c r="M282" i="4"/>
  <c r="O282" i="4"/>
  <c r="S282" i="4"/>
  <c r="T282" i="4" s="1"/>
  <c r="U282" i="4"/>
  <c r="V282" i="4" s="1"/>
  <c r="B283" i="4"/>
  <c r="E283" i="4"/>
  <c r="F283" i="4"/>
  <c r="G283" i="4" s="1"/>
  <c r="I283" i="4"/>
  <c r="M283" i="4"/>
  <c r="O283" i="4"/>
  <c r="S283" i="4"/>
  <c r="T283" i="4" s="1"/>
  <c r="U283" i="4"/>
  <c r="V283" i="4" s="1"/>
  <c r="B284" i="4"/>
  <c r="E284" i="4"/>
  <c r="F284" i="4"/>
  <c r="G284" i="4" s="1"/>
  <c r="I284" i="4"/>
  <c r="M284" i="4"/>
  <c r="O284" i="4"/>
  <c r="S284" i="4"/>
  <c r="T284" i="4" s="1"/>
  <c r="U284" i="4"/>
  <c r="V284" i="4" s="1"/>
  <c r="B285" i="4"/>
  <c r="E285" i="4"/>
  <c r="F285" i="4"/>
  <c r="G285" i="4" s="1"/>
  <c r="I285" i="4"/>
  <c r="M285" i="4"/>
  <c r="O285" i="4"/>
  <c r="S285" i="4"/>
  <c r="T285" i="4" s="1"/>
  <c r="U285" i="4"/>
  <c r="V285" i="4" s="1"/>
  <c r="B286" i="4"/>
  <c r="E286" i="4"/>
  <c r="F286" i="4"/>
  <c r="G286" i="4" s="1"/>
  <c r="I286" i="4"/>
  <c r="M286" i="4"/>
  <c r="O286" i="4"/>
  <c r="S286" i="4"/>
  <c r="T286" i="4" s="1"/>
  <c r="U286" i="4"/>
  <c r="V286" i="4" s="1"/>
  <c r="B287" i="4"/>
  <c r="E287" i="4"/>
  <c r="F287" i="4"/>
  <c r="G287" i="4" s="1"/>
  <c r="I287" i="4"/>
  <c r="M287" i="4"/>
  <c r="O287" i="4"/>
  <c r="S287" i="4"/>
  <c r="T287" i="4" s="1"/>
  <c r="U287" i="4"/>
  <c r="V287" i="4" s="1"/>
  <c r="B288" i="4"/>
  <c r="E288" i="4"/>
  <c r="F288" i="4"/>
  <c r="G288" i="4" s="1"/>
  <c r="I288" i="4"/>
  <c r="M288" i="4"/>
  <c r="O288" i="4"/>
  <c r="S288" i="4"/>
  <c r="T288" i="4" s="1"/>
  <c r="U288" i="4"/>
  <c r="V288" i="4" s="1"/>
  <c r="B289" i="4"/>
  <c r="E289" i="4"/>
  <c r="F289" i="4"/>
  <c r="G289" i="4" s="1"/>
  <c r="I289" i="4"/>
  <c r="M289" i="4"/>
  <c r="O289" i="4"/>
  <c r="S289" i="4"/>
  <c r="T289" i="4" s="1"/>
  <c r="U289" i="4"/>
  <c r="V289" i="4" s="1"/>
  <c r="B290" i="4"/>
  <c r="E290" i="4"/>
  <c r="F290" i="4"/>
  <c r="G290" i="4" s="1"/>
  <c r="I290" i="4"/>
  <c r="M290" i="4"/>
  <c r="O290" i="4"/>
  <c r="S290" i="4"/>
  <c r="T290" i="4" s="1"/>
  <c r="U290" i="4"/>
  <c r="V290" i="4" s="1"/>
  <c r="B291" i="4"/>
  <c r="E291" i="4"/>
  <c r="F291" i="4"/>
  <c r="G291" i="4" s="1"/>
  <c r="I291" i="4"/>
  <c r="M291" i="4"/>
  <c r="O291" i="4"/>
  <c r="S291" i="4"/>
  <c r="T291" i="4" s="1"/>
  <c r="U291" i="4"/>
  <c r="V291" i="4" s="1"/>
  <c r="B292" i="4"/>
  <c r="E292" i="4"/>
  <c r="F292" i="4"/>
  <c r="G292" i="4" s="1"/>
  <c r="I292" i="4"/>
  <c r="M292" i="4"/>
  <c r="O292" i="4"/>
  <c r="S292" i="4"/>
  <c r="T292" i="4" s="1"/>
  <c r="U292" i="4"/>
  <c r="V292" i="4" s="1"/>
  <c r="B293" i="4"/>
  <c r="E293" i="4"/>
  <c r="F293" i="4"/>
  <c r="G293" i="4" s="1"/>
  <c r="I293" i="4"/>
  <c r="M293" i="4"/>
  <c r="O293" i="4"/>
  <c r="S293" i="4"/>
  <c r="T293" i="4" s="1"/>
  <c r="U293" i="4"/>
  <c r="V293" i="4" s="1"/>
  <c r="B294" i="4"/>
  <c r="E294" i="4"/>
  <c r="F294" i="4"/>
  <c r="G294" i="4" s="1"/>
  <c r="I294" i="4"/>
  <c r="M294" i="4"/>
  <c r="O294" i="4"/>
  <c r="S294" i="4"/>
  <c r="T294" i="4" s="1"/>
  <c r="U294" i="4"/>
  <c r="V294" i="4" s="1"/>
  <c r="B295" i="4"/>
  <c r="E295" i="4"/>
  <c r="F295" i="4"/>
  <c r="G295" i="4" s="1"/>
  <c r="I295" i="4"/>
  <c r="M295" i="4"/>
  <c r="O295" i="4"/>
  <c r="S295" i="4"/>
  <c r="T295" i="4" s="1"/>
  <c r="U295" i="4"/>
  <c r="V295" i="4" s="1"/>
  <c r="B296" i="4"/>
  <c r="E296" i="4"/>
  <c r="F296" i="4"/>
  <c r="G296" i="4" s="1"/>
  <c r="I296" i="4"/>
  <c r="M296" i="4"/>
  <c r="O296" i="4"/>
  <c r="S296" i="4"/>
  <c r="T296" i="4" s="1"/>
  <c r="U296" i="4"/>
  <c r="V296" i="4" s="1"/>
  <c r="B297" i="4"/>
  <c r="E297" i="4"/>
  <c r="F297" i="4"/>
  <c r="G297" i="4" s="1"/>
  <c r="I297" i="4"/>
  <c r="M297" i="4"/>
  <c r="O297" i="4"/>
  <c r="S297" i="4"/>
  <c r="T297" i="4" s="1"/>
  <c r="U297" i="4"/>
  <c r="V297" i="4" s="1"/>
  <c r="B298" i="4"/>
  <c r="E298" i="4"/>
  <c r="F298" i="4"/>
  <c r="G298" i="4" s="1"/>
  <c r="I298" i="4"/>
  <c r="M298" i="4"/>
  <c r="O298" i="4"/>
  <c r="S298" i="4"/>
  <c r="T298" i="4" s="1"/>
  <c r="U298" i="4"/>
  <c r="V298" i="4" s="1"/>
  <c r="B299" i="4"/>
  <c r="E299" i="4"/>
  <c r="F299" i="4"/>
  <c r="G299" i="4" s="1"/>
  <c r="I299" i="4"/>
  <c r="M299" i="4"/>
  <c r="O299" i="4"/>
  <c r="S299" i="4"/>
  <c r="T299" i="4" s="1"/>
  <c r="U299" i="4"/>
  <c r="V299" i="4" s="1"/>
  <c r="B300" i="4"/>
  <c r="E300" i="4"/>
  <c r="F300" i="4"/>
  <c r="G300" i="4" s="1"/>
  <c r="I300" i="4"/>
  <c r="M300" i="4"/>
  <c r="O300" i="4"/>
  <c r="S300" i="4"/>
  <c r="T300" i="4" s="1"/>
  <c r="U300" i="4"/>
  <c r="V300" i="4" s="1"/>
  <c r="B301" i="4"/>
  <c r="E301" i="4"/>
  <c r="F301" i="4"/>
  <c r="G301" i="4" s="1"/>
  <c r="I301" i="4"/>
  <c r="M301" i="4"/>
  <c r="O301" i="4"/>
  <c r="S301" i="4"/>
  <c r="T301" i="4" s="1"/>
  <c r="U301" i="4"/>
  <c r="V301" i="4" s="1"/>
  <c r="B302" i="4"/>
  <c r="E302" i="4"/>
  <c r="F302" i="4"/>
  <c r="G302" i="4" s="1"/>
  <c r="I302" i="4"/>
  <c r="M302" i="4"/>
  <c r="O302" i="4"/>
  <c r="S302" i="4"/>
  <c r="T302" i="4" s="1"/>
  <c r="U302" i="4"/>
  <c r="V302" i="4" s="1"/>
  <c r="B303" i="4"/>
  <c r="E303" i="4"/>
  <c r="F303" i="4"/>
  <c r="G303" i="4" s="1"/>
  <c r="I303" i="4"/>
  <c r="M303" i="4"/>
  <c r="O303" i="4"/>
  <c r="S303" i="4"/>
  <c r="T303" i="4" s="1"/>
  <c r="U303" i="4"/>
  <c r="V303" i="4" s="1"/>
  <c r="B304" i="4"/>
  <c r="E304" i="4"/>
  <c r="F304" i="4"/>
  <c r="G304" i="4" s="1"/>
  <c r="I304" i="4"/>
  <c r="M304" i="4"/>
  <c r="O304" i="4"/>
  <c r="S304" i="4"/>
  <c r="T304" i="4" s="1"/>
  <c r="U304" i="4"/>
  <c r="V304" i="4" s="1"/>
  <c r="B305" i="4"/>
  <c r="E305" i="4"/>
  <c r="F305" i="4"/>
  <c r="G305" i="4" s="1"/>
  <c r="I305" i="4"/>
  <c r="M305" i="4"/>
  <c r="O305" i="4"/>
  <c r="S305" i="4"/>
  <c r="T305" i="4" s="1"/>
  <c r="U305" i="4"/>
  <c r="V305" i="4" s="1"/>
  <c r="B306" i="4"/>
  <c r="E306" i="4"/>
  <c r="F306" i="4"/>
  <c r="G306" i="4" s="1"/>
  <c r="I306" i="4"/>
  <c r="M306" i="4"/>
  <c r="O306" i="4"/>
  <c r="S306" i="4"/>
  <c r="T306" i="4" s="1"/>
  <c r="U306" i="4"/>
  <c r="V306" i="4" s="1"/>
  <c r="B307" i="4"/>
  <c r="E307" i="4"/>
  <c r="F307" i="4"/>
  <c r="G307" i="4" s="1"/>
  <c r="I307" i="4"/>
  <c r="M307" i="4"/>
  <c r="O307" i="4"/>
  <c r="S307" i="4"/>
  <c r="T307" i="4" s="1"/>
  <c r="U307" i="4"/>
  <c r="V307" i="4" s="1"/>
  <c r="B308" i="4"/>
  <c r="E308" i="4"/>
  <c r="F308" i="4"/>
  <c r="G308" i="4" s="1"/>
  <c r="I308" i="4"/>
  <c r="M308" i="4"/>
  <c r="O308" i="4"/>
  <c r="S308" i="4"/>
  <c r="T308" i="4" s="1"/>
  <c r="U308" i="4"/>
  <c r="V308" i="4" s="1"/>
  <c r="B309" i="4"/>
  <c r="E309" i="4"/>
  <c r="F309" i="4"/>
  <c r="G309" i="4" s="1"/>
  <c r="I309" i="4"/>
  <c r="M309" i="4"/>
  <c r="O309" i="4"/>
  <c r="S309" i="4"/>
  <c r="T309" i="4" s="1"/>
  <c r="U309" i="4"/>
  <c r="V309" i="4" s="1"/>
  <c r="B310" i="4"/>
  <c r="E310" i="4"/>
  <c r="F310" i="4"/>
  <c r="G310" i="4" s="1"/>
  <c r="I310" i="4"/>
  <c r="M310" i="4"/>
  <c r="O310" i="4"/>
  <c r="S310" i="4"/>
  <c r="T310" i="4" s="1"/>
  <c r="U310" i="4"/>
  <c r="V310" i="4" s="1"/>
  <c r="B311" i="4"/>
  <c r="E311" i="4"/>
  <c r="F311" i="4"/>
  <c r="G311" i="4" s="1"/>
  <c r="I311" i="4"/>
  <c r="M311" i="4"/>
  <c r="O311" i="4"/>
  <c r="S311" i="4"/>
  <c r="T311" i="4" s="1"/>
  <c r="U311" i="4"/>
  <c r="V311" i="4" s="1"/>
  <c r="B312" i="4"/>
  <c r="E312" i="4"/>
  <c r="F312" i="4"/>
  <c r="G312" i="4" s="1"/>
  <c r="I312" i="4"/>
  <c r="M312" i="4"/>
  <c r="O312" i="4"/>
  <c r="S312" i="4"/>
  <c r="T312" i="4" s="1"/>
  <c r="U312" i="4"/>
  <c r="V312" i="4" s="1"/>
  <c r="B313" i="4"/>
  <c r="E313" i="4"/>
  <c r="F313" i="4"/>
  <c r="G313" i="4" s="1"/>
  <c r="I313" i="4"/>
  <c r="M313" i="4"/>
  <c r="O313" i="4"/>
  <c r="S313" i="4"/>
  <c r="T313" i="4" s="1"/>
  <c r="U313" i="4"/>
  <c r="V313" i="4" s="1"/>
  <c r="B314" i="4"/>
  <c r="E314" i="4"/>
  <c r="F314" i="4"/>
  <c r="G314" i="4" s="1"/>
  <c r="I314" i="4"/>
  <c r="M314" i="4"/>
  <c r="O314" i="4"/>
  <c r="S314" i="4"/>
  <c r="T314" i="4" s="1"/>
  <c r="U314" i="4"/>
  <c r="V314" i="4" s="1"/>
  <c r="B315" i="4"/>
  <c r="E315" i="4"/>
  <c r="F315" i="4"/>
  <c r="G315" i="4" s="1"/>
  <c r="I315" i="4"/>
  <c r="M315" i="4"/>
  <c r="O315" i="4"/>
  <c r="S315" i="4"/>
  <c r="T315" i="4" s="1"/>
  <c r="U315" i="4"/>
  <c r="V315" i="4" s="1"/>
  <c r="B316" i="4"/>
  <c r="E316" i="4"/>
  <c r="F316" i="4"/>
  <c r="G316" i="4" s="1"/>
  <c r="I316" i="4"/>
  <c r="M316" i="4"/>
  <c r="O316" i="4"/>
  <c r="S316" i="4"/>
  <c r="T316" i="4" s="1"/>
  <c r="U316" i="4"/>
  <c r="V316" i="4" s="1"/>
  <c r="B317" i="4"/>
  <c r="E317" i="4"/>
  <c r="F317" i="4"/>
  <c r="G317" i="4" s="1"/>
  <c r="I317" i="4"/>
  <c r="M317" i="4"/>
  <c r="O317" i="4"/>
  <c r="S317" i="4"/>
  <c r="T317" i="4" s="1"/>
  <c r="U317" i="4"/>
  <c r="V317" i="4" s="1"/>
  <c r="B318" i="4"/>
  <c r="E318" i="4"/>
  <c r="F318" i="4"/>
  <c r="G318" i="4" s="1"/>
  <c r="I318" i="4"/>
  <c r="M318" i="4"/>
  <c r="O318" i="4"/>
  <c r="S318" i="4"/>
  <c r="T318" i="4" s="1"/>
  <c r="U318" i="4"/>
  <c r="V318" i="4" s="1"/>
  <c r="B319" i="4"/>
  <c r="E319" i="4"/>
  <c r="F319" i="4"/>
  <c r="G319" i="4" s="1"/>
  <c r="I319" i="4"/>
  <c r="M319" i="4"/>
  <c r="O319" i="4"/>
  <c r="S319" i="4"/>
  <c r="T319" i="4" s="1"/>
  <c r="U319" i="4"/>
  <c r="V319" i="4" s="1"/>
  <c r="B320" i="4"/>
  <c r="E320" i="4"/>
  <c r="F320" i="4"/>
  <c r="G320" i="4" s="1"/>
  <c r="I320" i="4"/>
  <c r="M320" i="4"/>
  <c r="O320" i="4"/>
  <c r="S320" i="4"/>
  <c r="T320" i="4" s="1"/>
  <c r="U320" i="4"/>
  <c r="V320" i="4" s="1"/>
  <c r="B321" i="4"/>
  <c r="E321" i="4"/>
  <c r="F321" i="4"/>
  <c r="G321" i="4" s="1"/>
  <c r="I321" i="4"/>
  <c r="M321" i="4"/>
  <c r="O321" i="4"/>
  <c r="S321" i="4"/>
  <c r="T321" i="4" s="1"/>
  <c r="U321" i="4"/>
  <c r="V321" i="4" s="1"/>
  <c r="B322" i="4"/>
  <c r="E322" i="4"/>
  <c r="F322" i="4"/>
  <c r="G322" i="4" s="1"/>
  <c r="I322" i="4"/>
  <c r="M322" i="4"/>
  <c r="O322" i="4"/>
  <c r="S322" i="4"/>
  <c r="T322" i="4" s="1"/>
  <c r="U322" i="4"/>
  <c r="V322" i="4" s="1"/>
  <c r="B323" i="4"/>
  <c r="E323" i="4"/>
  <c r="F323" i="4"/>
  <c r="G323" i="4" s="1"/>
  <c r="I323" i="4"/>
  <c r="M323" i="4"/>
  <c r="O323" i="4"/>
  <c r="S323" i="4"/>
  <c r="T323" i="4" s="1"/>
  <c r="U323" i="4"/>
  <c r="V323" i="4" s="1"/>
  <c r="B324" i="4"/>
  <c r="E324" i="4"/>
  <c r="F324" i="4"/>
  <c r="G324" i="4" s="1"/>
  <c r="I324" i="4"/>
  <c r="M324" i="4"/>
  <c r="O324" i="4"/>
  <c r="S324" i="4"/>
  <c r="T324" i="4" s="1"/>
  <c r="U324" i="4"/>
  <c r="V324" i="4" s="1"/>
  <c r="B325" i="4"/>
  <c r="E325" i="4"/>
  <c r="F325" i="4"/>
  <c r="G325" i="4" s="1"/>
  <c r="I325" i="4"/>
  <c r="M325" i="4"/>
  <c r="O325" i="4"/>
  <c r="S325" i="4"/>
  <c r="T325" i="4" s="1"/>
  <c r="U325" i="4"/>
  <c r="V325" i="4" s="1"/>
  <c r="B326" i="4"/>
  <c r="E326" i="4"/>
  <c r="F326" i="4"/>
  <c r="G326" i="4" s="1"/>
  <c r="I326" i="4"/>
  <c r="M326" i="4"/>
  <c r="O326" i="4"/>
  <c r="S326" i="4"/>
  <c r="T326" i="4" s="1"/>
  <c r="U326" i="4"/>
  <c r="V326" i="4" s="1"/>
  <c r="B327" i="4"/>
  <c r="E327" i="4"/>
  <c r="F327" i="4"/>
  <c r="G327" i="4" s="1"/>
  <c r="I327" i="4"/>
  <c r="M327" i="4"/>
  <c r="O327" i="4"/>
  <c r="S327" i="4"/>
  <c r="T327" i="4" s="1"/>
  <c r="U327" i="4"/>
  <c r="V327" i="4" s="1"/>
  <c r="B328" i="4"/>
  <c r="E328" i="4"/>
  <c r="F328" i="4"/>
  <c r="G328" i="4" s="1"/>
  <c r="I328" i="4"/>
  <c r="M328" i="4"/>
  <c r="O328" i="4"/>
  <c r="S328" i="4"/>
  <c r="T328" i="4" s="1"/>
  <c r="U328" i="4"/>
  <c r="V328" i="4" s="1"/>
  <c r="B329" i="4"/>
  <c r="E329" i="4"/>
  <c r="F329" i="4"/>
  <c r="G329" i="4" s="1"/>
  <c r="I329" i="4"/>
  <c r="M329" i="4"/>
  <c r="O329" i="4"/>
  <c r="S329" i="4"/>
  <c r="T329" i="4" s="1"/>
  <c r="U329" i="4"/>
  <c r="V329" i="4" s="1"/>
  <c r="B330" i="4"/>
  <c r="E330" i="4"/>
  <c r="F330" i="4"/>
  <c r="G330" i="4" s="1"/>
  <c r="I330" i="4"/>
  <c r="M330" i="4"/>
  <c r="O330" i="4"/>
  <c r="S330" i="4"/>
  <c r="T330" i="4" s="1"/>
  <c r="U330" i="4"/>
  <c r="V330" i="4" s="1"/>
  <c r="B331" i="4"/>
  <c r="E331" i="4"/>
  <c r="F331" i="4"/>
  <c r="G331" i="4" s="1"/>
  <c r="I331" i="4"/>
  <c r="M331" i="4"/>
  <c r="O331" i="4"/>
  <c r="S331" i="4"/>
  <c r="T331" i="4" s="1"/>
  <c r="U331" i="4"/>
  <c r="V331" i="4" s="1"/>
  <c r="B332" i="4"/>
  <c r="E332" i="4"/>
  <c r="F332" i="4"/>
  <c r="G332" i="4" s="1"/>
  <c r="I332" i="4"/>
  <c r="M332" i="4"/>
  <c r="O332" i="4"/>
  <c r="S332" i="4"/>
  <c r="T332" i="4" s="1"/>
  <c r="U332" i="4"/>
  <c r="V332" i="4" s="1"/>
  <c r="B333" i="4"/>
  <c r="E333" i="4"/>
  <c r="F333" i="4"/>
  <c r="G333" i="4" s="1"/>
  <c r="I333" i="4"/>
  <c r="M333" i="4"/>
  <c r="O333" i="4"/>
  <c r="S333" i="4"/>
  <c r="T333" i="4" s="1"/>
  <c r="U333" i="4"/>
  <c r="V333" i="4" s="1"/>
  <c r="B334" i="4"/>
  <c r="E334" i="4"/>
  <c r="F334" i="4"/>
  <c r="G334" i="4" s="1"/>
  <c r="I334" i="4"/>
  <c r="M334" i="4"/>
  <c r="O334" i="4"/>
  <c r="S334" i="4"/>
  <c r="T334" i="4" s="1"/>
  <c r="U334" i="4"/>
  <c r="V334" i="4" s="1"/>
  <c r="B335" i="4"/>
  <c r="E335" i="4"/>
  <c r="F335" i="4"/>
  <c r="G335" i="4" s="1"/>
  <c r="I335" i="4"/>
  <c r="M335" i="4"/>
  <c r="O335" i="4"/>
  <c r="S335" i="4"/>
  <c r="T335" i="4" s="1"/>
  <c r="U335" i="4"/>
  <c r="V335" i="4" s="1"/>
  <c r="B336" i="4"/>
  <c r="E336" i="4"/>
  <c r="F336" i="4"/>
  <c r="G336" i="4" s="1"/>
  <c r="I336" i="4"/>
  <c r="M336" i="4"/>
  <c r="O336" i="4"/>
  <c r="S336" i="4"/>
  <c r="T336" i="4" s="1"/>
  <c r="U336" i="4"/>
  <c r="V336" i="4" s="1"/>
  <c r="B337" i="4"/>
  <c r="E337" i="4"/>
  <c r="F337" i="4"/>
  <c r="G337" i="4" s="1"/>
  <c r="I337" i="4"/>
  <c r="M337" i="4"/>
  <c r="O337" i="4"/>
  <c r="S337" i="4"/>
  <c r="T337" i="4" s="1"/>
  <c r="U337" i="4"/>
  <c r="V337" i="4" s="1"/>
  <c r="B338" i="4"/>
  <c r="E338" i="4"/>
  <c r="F338" i="4"/>
  <c r="G338" i="4" s="1"/>
  <c r="I338" i="4"/>
  <c r="M338" i="4"/>
  <c r="O338" i="4"/>
  <c r="S338" i="4"/>
  <c r="T338" i="4" s="1"/>
  <c r="U338" i="4"/>
  <c r="V338" i="4" s="1"/>
  <c r="B339" i="4"/>
  <c r="E339" i="4"/>
  <c r="F339" i="4"/>
  <c r="G339" i="4" s="1"/>
  <c r="I339" i="4"/>
  <c r="M339" i="4"/>
  <c r="O339" i="4"/>
  <c r="S339" i="4"/>
  <c r="T339" i="4" s="1"/>
  <c r="U339" i="4"/>
  <c r="V339" i="4" s="1"/>
  <c r="B340" i="4"/>
  <c r="E340" i="4"/>
  <c r="F340" i="4"/>
  <c r="G340" i="4" s="1"/>
  <c r="I340" i="4"/>
  <c r="M340" i="4"/>
  <c r="O340" i="4"/>
  <c r="S340" i="4"/>
  <c r="T340" i="4" s="1"/>
  <c r="U340" i="4"/>
  <c r="V340" i="4" s="1"/>
  <c r="B341" i="4"/>
  <c r="E341" i="4"/>
  <c r="F341" i="4"/>
  <c r="G341" i="4" s="1"/>
  <c r="I341" i="4"/>
  <c r="M341" i="4"/>
  <c r="O341" i="4"/>
  <c r="S341" i="4"/>
  <c r="T341" i="4" s="1"/>
  <c r="U341" i="4"/>
  <c r="V341" i="4" s="1"/>
  <c r="B342" i="4"/>
  <c r="E342" i="4"/>
  <c r="F342" i="4"/>
  <c r="G342" i="4" s="1"/>
  <c r="I342" i="4"/>
  <c r="M342" i="4"/>
  <c r="O342" i="4"/>
  <c r="S342" i="4"/>
  <c r="T342" i="4" s="1"/>
  <c r="U342" i="4"/>
  <c r="V342" i="4" s="1"/>
  <c r="B343" i="4"/>
  <c r="E343" i="4"/>
  <c r="F343" i="4"/>
  <c r="G343" i="4" s="1"/>
  <c r="I343" i="4"/>
  <c r="M343" i="4"/>
  <c r="O343" i="4"/>
  <c r="S343" i="4"/>
  <c r="T343" i="4" s="1"/>
  <c r="U343" i="4"/>
  <c r="V343" i="4" s="1"/>
  <c r="B344" i="4"/>
  <c r="E344" i="4"/>
  <c r="F344" i="4"/>
  <c r="G344" i="4" s="1"/>
  <c r="I344" i="4"/>
  <c r="M344" i="4"/>
  <c r="O344" i="4"/>
  <c r="S344" i="4"/>
  <c r="T344" i="4" s="1"/>
  <c r="U344" i="4"/>
  <c r="V344" i="4" s="1"/>
  <c r="B345" i="4"/>
  <c r="E345" i="4"/>
  <c r="F345" i="4"/>
  <c r="G345" i="4" s="1"/>
  <c r="I345" i="4"/>
  <c r="M345" i="4"/>
  <c r="O345" i="4"/>
  <c r="S345" i="4"/>
  <c r="T345" i="4" s="1"/>
  <c r="U345" i="4"/>
  <c r="V345" i="4" s="1"/>
  <c r="B346" i="4"/>
  <c r="E346" i="4"/>
  <c r="F346" i="4"/>
  <c r="G346" i="4" s="1"/>
  <c r="I346" i="4"/>
  <c r="M346" i="4"/>
  <c r="O346" i="4"/>
  <c r="S346" i="4"/>
  <c r="T346" i="4" s="1"/>
  <c r="U346" i="4"/>
  <c r="V346" i="4" s="1"/>
  <c r="B347" i="4"/>
  <c r="E347" i="4"/>
  <c r="F347" i="4"/>
  <c r="G347" i="4" s="1"/>
  <c r="I347" i="4"/>
  <c r="M347" i="4"/>
  <c r="O347" i="4"/>
  <c r="S347" i="4"/>
  <c r="T347" i="4" s="1"/>
  <c r="U347" i="4"/>
  <c r="V347" i="4" s="1"/>
  <c r="B348" i="4"/>
  <c r="E348" i="4"/>
  <c r="F348" i="4"/>
  <c r="G348" i="4" s="1"/>
  <c r="I348" i="4"/>
  <c r="M348" i="4"/>
  <c r="O348" i="4"/>
  <c r="S348" i="4"/>
  <c r="T348" i="4" s="1"/>
  <c r="U348" i="4"/>
  <c r="V348" i="4" s="1"/>
  <c r="B349" i="4"/>
  <c r="E349" i="4"/>
  <c r="F349" i="4"/>
  <c r="G349" i="4" s="1"/>
  <c r="I349" i="4"/>
  <c r="M349" i="4"/>
  <c r="O349" i="4"/>
  <c r="S349" i="4"/>
  <c r="T349" i="4" s="1"/>
  <c r="U349" i="4"/>
  <c r="V349" i="4" s="1"/>
  <c r="B350" i="4"/>
  <c r="E350" i="4"/>
  <c r="F350" i="4"/>
  <c r="G350" i="4" s="1"/>
  <c r="I350" i="4"/>
  <c r="M350" i="4"/>
  <c r="O350" i="4"/>
  <c r="S350" i="4"/>
  <c r="T350" i="4" s="1"/>
  <c r="U350" i="4"/>
  <c r="V350" i="4" s="1"/>
  <c r="B351" i="4"/>
  <c r="E351" i="4"/>
  <c r="F351" i="4"/>
  <c r="G351" i="4" s="1"/>
  <c r="I351" i="4"/>
  <c r="M351" i="4"/>
  <c r="O351" i="4"/>
  <c r="S351" i="4"/>
  <c r="T351" i="4" s="1"/>
  <c r="U351" i="4"/>
  <c r="V351" i="4" s="1"/>
  <c r="B352" i="4"/>
  <c r="E352" i="4"/>
  <c r="F352" i="4"/>
  <c r="G352" i="4" s="1"/>
  <c r="I352" i="4"/>
  <c r="M352" i="4"/>
  <c r="O352" i="4"/>
  <c r="S352" i="4"/>
  <c r="T352" i="4" s="1"/>
  <c r="U352" i="4"/>
  <c r="V352" i="4" s="1"/>
  <c r="B353" i="4"/>
  <c r="E353" i="4"/>
  <c r="F353" i="4"/>
  <c r="G353" i="4" s="1"/>
  <c r="I353" i="4"/>
  <c r="M353" i="4"/>
  <c r="O353" i="4"/>
  <c r="S353" i="4"/>
  <c r="T353" i="4" s="1"/>
  <c r="U353" i="4"/>
  <c r="V353" i="4" s="1"/>
  <c r="B354" i="4"/>
  <c r="E354" i="4"/>
  <c r="F354" i="4"/>
  <c r="G354" i="4" s="1"/>
  <c r="I354" i="4"/>
  <c r="M354" i="4"/>
  <c r="O354" i="4"/>
  <c r="S354" i="4"/>
  <c r="T354" i="4" s="1"/>
  <c r="U354" i="4"/>
  <c r="V354" i="4" s="1"/>
  <c r="B355" i="4"/>
  <c r="E355" i="4"/>
  <c r="F355" i="4"/>
  <c r="G355" i="4" s="1"/>
  <c r="I355" i="4"/>
  <c r="M355" i="4"/>
  <c r="O355" i="4"/>
  <c r="S355" i="4"/>
  <c r="T355" i="4" s="1"/>
  <c r="U355" i="4"/>
  <c r="V355" i="4" s="1"/>
  <c r="B356" i="4"/>
  <c r="E356" i="4"/>
  <c r="F356" i="4"/>
  <c r="G356" i="4" s="1"/>
  <c r="I356" i="4"/>
  <c r="M356" i="4"/>
  <c r="O356" i="4"/>
  <c r="S356" i="4"/>
  <c r="T356" i="4" s="1"/>
  <c r="U356" i="4"/>
  <c r="V356" i="4" s="1"/>
  <c r="B357" i="4"/>
  <c r="E357" i="4"/>
  <c r="F357" i="4"/>
  <c r="G357" i="4" s="1"/>
  <c r="I357" i="4"/>
  <c r="M357" i="4"/>
  <c r="O357" i="4"/>
  <c r="S357" i="4"/>
  <c r="T357" i="4" s="1"/>
  <c r="U357" i="4"/>
  <c r="V357" i="4" s="1"/>
  <c r="B358" i="4"/>
  <c r="E358" i="4"/>
  <c r="F358" i="4"/>
  <c r="G358" i="4" s="1"/>
  <c r="I358" i="4"/>
  <c r="M358" i="4"/>
  <c r="O358" i="4"/>
  <c r="S358" i="4"/>
  <c r="T358" i="4" s="1"/>
  <c r="U358" i="4"/>
  <c r="V358" i="4" s="1"/>
  <c r="B359" i="4"/>
  <c r="E359" i="4"/>
  <c r="F359" i="4"/>
  <c r="G359" i="4" s="1"/>
  <c r="I359" i="4"/>
  <c r="M359" i="4"/>
  <c r="O359" i="4"/>
  <c r="S359" i="4"/>
  <c r="T359" i="4" s="1"/>
  <c r="U359" i="4"/>
  <c r="V359" i="4" s="1"/>
  <c r="B360" i="4"/>
  <c r="E360" i="4"/>
  <c r="F360" i="4"/>
  <c r="G360" i="4" s="1"/>
  <c r="I360" i="4"/>
  <c r="M360" i="4"/>
  <c r="O360" i="4"/>
  <c r="S360" i="4"/>
  <c r="T360" i="4" s="1"/>
  <c r="U360" i="4"/>
  <c r="V360" i="4" s="1"/>
  <c r="B361" i="4"/>
  <c r="E361" i="4"/>
  <c r="F361" i="4"/>
  <c r="G361" i="4" s="1"/>
  <c r="I361" i="4"/>
  <c r="M361" i="4"/>
  <c r="O361" i="4"/>
  <c r="S361" i="4"/>
  <c r="T361" i="4" s="1"/>
  <c r="U361" i="4"/>
  <c r="V361" i="4" s="1"/>
  <c r="B362" i="4"/>
  <c r="E362" i="4"/>
  <c r="F362" i="4"/>
  <c r="G362" i="4" s="1"/>
  <c r="I362" i="4"/>
  <c r="M362" i="4"/>
  <c r="O362" i="4"/>
  <c r="S362" i="4"/>
  <c r="T362" i="4" s="1"/>
  <c r="U362" i="4"/>
  <c r="V362" i="4" s="1"/>
  <c r="B363" i="4"/>
  <c r="E363" i="4"/>
  <c r="F363" i="4"/>
  <c r="G363" i="4" s="1"/>
  <c r="I363" i="4"/>
  <c r="M363" i="4"/>
  <c r="O363" i="4"/>
  <c r="S363" i="4"/>
  <c r="T363" i="4" s="1"/>
  <c r="U363" i="4"/>
  <c r="V363" i="4" s="1"/>
  <c r="B364" i="4"/>
  <c r="E364" i="4"/>
  <c r="F364" i="4"/>
  <c r="G364" i="4" s="1"/>
  <c r="I364" i="4"/>
  <c r="M364" i="4"/>
  <c r="O364" i="4"/>
  <c r="S364" i="4"/>
  <c r="T364" i="4" s="1"/>
  <c r="U364" i="4"/>
  <c r="V364" i="4" s="1"/>
  <c r="B365" i="4"/>
  <c r="E365" i="4"/>
  <c r="F365" i="4"/>
  <c r="G365" i="4" s="1"/>
  <c r="I365" i="4"/>
  <c r="M365" i="4"/>
  <c r="O365" i="4"/>
  <c r="S365" i="4"/>
  <c r="T365" i="4" s="1"/>
  <c r="U365" i="4"/>
  <c r="V365" i="4" s="1"/>
  <c r="B366" i="4"/>
  <c r="E366" i="4"/>
  <c r="F366" i="4"/>
  <c r="G366" i="4" s="1"/>
  <c r="I366" i="4"/>
  <c r="M366" i="4"/>
  <c r="O366" i="4"/>
  <c r="S366" i="4"/>
  <c r="T366" i="4" s="1"/>
  <c r="U366" i="4"/>
  <c r="V366" i="4" s="1"/>
  <c r="B367" i="4"/>
  <c r="E367" i="4"/>
  <c r="F367" i="4"/>
  <c r="G367" i="4" s="1"/>
  <c r="I367" i="4"/>
  <c r="M367" i="4"/>
  <c r="O367" i="4"/>
  <c r="S367" i="4"/>
  <c r="T367" i="4" s="1"/>
  <c r="U367" i="4"/>
  <c r="V367" i="4" s="1"/>
  <c r="B368" i="4"/>
  <c r="E368" i="4"/>
  <c r="F368" i="4"/>
  <c r="G368" i="4" s="1"/>
  <c r="I368" i="4"/>
  <c r="M368" i="4"/>
  <c r="O368" i="4"/>
  <c r="S368" i="4"/>
  <c r="T368" i="4" s="1"/>
  <c r="U368" i="4"/>
  <c r="V368" i="4" s="1"/>
  <c r="B369" i="4"/>
  <c r="E369" i="4"/>
  <c r="F369" i="4"/>
  <c r="G369" i="4" s="1"/>
  <c r="I369" i="4"/>
  <c r="M369" i="4"/>
  <c r="O369" i="4"/>
  <c r="S369" i="4"/>
  <c r="T369" i="4" s="1"/>
  <c r="U369" i="4"/>
  <c r="V369" i="4" s="1"/>
  <c r="B370" i="4"/>
  <c r="E370" i="4"/>
  <c r="F370" i="4"/>
  <c r="G370" i="4" s="1"/>
  <c r="I370" i="4"/>
  <c r="M370" i="4"/>
  <c r="O370" i="4"/>
  <c r="S370" i="4"/>
  <c r="T370" i="4" s="1"/>
  <c r="U370" i="4"/>
  <c r="V370" i="4" s="1"/>
  <c r="B371" i="4"/>
  <c r="E371" i="4"/>
  <c r="F371" i="4"/>
  <c r="G371" i="4" s="1"/>
  <c r="I371" i="4"/>
  <c r="M371" i="4"/>
  <c r="O371" i="4"/>
  <c r="S371" i="4"/>
  <c r="T371" i="4" s="1"/>
  <c r="U371" i="4"/>
  <c r="V371" i="4" s="1"/>
  <c r="B372" i="4"/>
  <c r="E372" i="4"/>
  <c r="F372" i="4"/>
  <c r="G372" i="4" s="1"/>
  <c r="I372" i="4"/>
  <c r="M372" i="4"/>
  <c r="O372" i="4"/>
  <c r="S372" i="4"/>
  <c r="T372" i="4" s="1"/>
  <c r="U372" i="4"/>
  <c r="V372" i="4" s="1"/>
  <c r="B373" i="4"/>
  <c r="E373" i="4"/>
  <c r="F373" i="4"/>
  <c r="G373" i="4" s="1"/>
  <c r="I373" i="4"/>
  <c r="M373" i="4"/>
  <c r="O373" i="4"/>
  <c r="S373" i="4"/>
  <c r="T373" i="4" s="1"/>
  <c r="U373" i="4"/>
  <c r="V373" i="4" s="1"/>
  <c r="B374" i="4"/>
  <c r="E374" i="4"/>
  <c r="F374" i="4"/>
  <c r="G374" i="4" s="1"/>
  <c r="I374" i="4"/>
  <c r="M374" i="4"/>
  <c r="O374" i="4"/>
  <c r="S374" i="4"/>
  <c r="T374" i="4" s="1"/>
  <c r="U374" i="4"/>
  <c r="V374" i="4" s="1"/>
  <c r="B375" i="4"/>
  <c r="E375" i="4"/>
  <c r="F375" i="4"/>
  <c r="G375" i="4" s="1"/>
  <c r="I375" i="4"/>
  <c r="M375" i="4"/>
  <c r="O375" i="4"/>
  <c r="S375" i="4"/>
  <c r="T375" i="4" s="1"/>
  <c r="U375" i="4"/>
  <c r="V375" i="4" s="1"/>
  <c r="B376" i="4"/>
  <c r="E376" i="4"/>
  <c r="F376" i="4"/>
  <c r="G376" i="4" s="1"/>
  <c r="I376" i="4"/>
  <c r="M376" i="4"/>
  <c r="O376" i="4"/>
  <c r="S376" i="4"/>
  <c r="T376" i="4" s="1"/>
  <c r="U376" i="4"/>
  <c r="V376" i="4" s="1"/>
  <c r="B377" i="4"/>
  <c r="E377" i="4"/>
  <c r="F377" i="4"/>
  <c r="G377" i="4" s="1"/>
  <c r="I377" i="4"/>
  <c r="M377" i="4"/>
  <c r="O377" i="4"/>
  <c r="S377" i="4"/>
  <c r="T377" i="4" s="1"/>
  <c r="U377" i="4"/>
  <c r="V377" i="4" s="1"/>
  <c r="B378" i="4"/>
  <c r="E378" i="4"/>
  <c r="F378" i="4"/>
  <c r="G378" i="4" s="1"/>
  <c r="I378" i="4"/>
  <c r="M378" i="4"/>
  <c r="O378" i="4"/>
  <c r="S378" i="4"/>
  <c r="T378" i="4" s="1"/>
  <c r="U378" i="4"/>
  <c r="V378" i="4" s="1"/>
  <c r="B379" i="4"/>
  <c r="E379" i="4"/>
  <c r="F379" i="4"/>
  <c r="G379" i="4" s="1"/>
  <c r="I379" i="4"/>
  <c r="M379" i="4"/>
  <c r="O379" i="4"/>
  <c r="S379" i="4"/>
  <c r="T379" i="4" s="1"/>
  <c r="U379" i="4"/>
  <c r="V379" i="4" s="1"/>
  <c r="B380" i="4"/>
  <c r="E380" i="4"/>
  <c r="F380" i="4"/>
  <c r="G380" i="4" s="1"/>
  <c r="I380" i="4"/>
  <c r="M380" i="4"/>
  <c r="O380" i="4"/>
  <c r="S380" i="4"/>
  <c r="T380" i="4" s="1"/>
  <c r="U380" i="4"/>
  <c r="V380" i="4" s="1"/>
  <c r="B381" i="4"/>
  <c r="E381" i="4"/>
  <c r="F381" i="4"/>
  <c r="G381" i="4" s="1"/>
  <c r="I381" i="4"/>
  <c r="M381" i="4"/>
  <c r="O381" i="4"/>
  <c r="S381" i="4"/>
  <c r="T381" i="4" s="1"/>
  <c r="U381" i="4"/>
  <c r="V381" i="4" s="1"/>
  <c r="B382" i="4"/>
  <c r="E382" i="4"/>
  <c r="F382" i="4"/>
  <c r="G382" i="4" s="1"/>
  <c r="I382" i="4"/>
  <c r="M382" i="4"/>
  <c r="O382" i="4"/>
  <c r="S382" i="4"/>
  <c r="T382" i="4" s="1"/>
  <c r="U382" i="4"/>
  <c r="V382" i="4" s="1"/>
  <c r="B383" i="4"/>
  <c r="E383" i="4"/>
  <c r="F383" i="4"/>
  <c r="G383" i="4" s="1"/>
  <c r="I383" i="4"/>
  <c r="M383" i="4"/>
  <c r="O383" i="4"/>
  <c r="S383" i="4"/>
  <c r="T383" i="4" s="1"/>
  <c r="U383" i="4"/>
  <c r="V383" i="4" s="1"/>
  <c r="B384" i="4"/>
  <c r="E384" i="4"/>
  <c r="F384" i="4"/>
  <c r="G384" i="4" s="1"/>
  <c r="I384" i="4"/>
  <c r="M384" i="4"/>
  <c r="O384" i="4"/>
  <c r="S384" i="4"/>
  <c r="T384" i="4" s="1"/>
  <c r="U384" i="4"/>
  <c r="V384" i="4" s="1"/>
  <c r="B385" i="4"/>
  <c r="E385" i="4"/>
  <c r="F385" i="4"/>
  <c r="G385" i="4" s="1"/>
  <c r="I385" i="4"/>
  <c r="M385" i="4"/>
  <c r="O385" i="4"/>
  <c r="S385" i="4"/>
  <c r="T385" i="4" s="1"/>
  <c r="U385" i="4"/>
  <c r="V385" i="4" s="1"/>
  <c r="B386" i="4"/>
  <c r="E386" i="4"/>
  <c r="F386" i="4"/>
  <c r="G386" i="4" s="1"/>
  <c r="I386" i="4"/>
  <c r="M386" i="4"/>
  <c r="O386" i="4"/>
  <c r="S386" i="4"/>
  <c r="T386" i="4" s="1"/>
  <c r="U386" i="4"/>
  <c r="V386" i="4" s="1"/>
  <c r="B387" i="4"/>
  <c r="E387" i="4"/>
  <c r="F387" i="4"/>
  <c r="G387" i="4" s="1"/>
  <c r="I387" i="4"/>
  <c r="M387" i="4"/>
  <c r="O387" i="4"/>
  <c r="S387" i="4"/>
  <c r="T387" i="4" s="1"/>
  <c r="U387" i="4"/>
  <c r="V387" i="4" s="1"/>
  <c r="B388" i="4"/>
  <c r="E388" i="4"/>
  <c r="F388" i="4"/>
  <c r="G388" i="4" s="1"/>
  <c r="I388" i="4"/>
  <c r="M388" i="4"/>
  <c r="O388" i="4"/>
  <c r="S388" i="4"/>
  <c r="T388" i="4" s="1"/>
  <c r="U388" i="4"/>
  <c r="V388" i="4" s="1"/>
  <c r="B389" i="4"/>
  <c r="E389" i="4"/>
  <c r="F389" i="4"/>
  <c r="G389" i="4" s="1"/>
  <c r="I389" i="4"/>
  <c r="M389" i="4"/>
  <c r="O389" i="4"/>
  <c r="S389" i="4"/>
  <c r="T389" i="4" s="1"/>
  <c r="U389" i="4"/>
  <c r="V389" i="4" s="1"/>
  <c r="B390" i="4"/>
  <c r="E390" i="4"/>
  <c r="F390" i="4"/>
  <c r="G390" i="4" s="1"/>
  <c r="I390" i="4"/>
  <c r="M390" i="4"/>
  <c r="O390" i="4"/>
  <c r="S390" i="4"/>
  <c r="T390" i="4" s="1"/>
  <c r="U390" i="4"/>
  <c r="V390" i="4" s="1"/>
  <c r="B391" i="4"/>
  <c r="E391" i="4"/>
  <c r="F391" i="4"/>
  <c r="G391" i="4" s="1"/>
  <c r="I391" i="4"/>
  <c r="M391" i="4"/>
  <c r="O391" i="4"/>
  <c r="S391" i="4"/>
  <c r="T391" i="4" s="1"/>
  <c r="U391" i="4"/>
  <c r="V391" i="4" s="1"/>
  <c r="B392" i="4"/>
  <c r="E392" i="4"/>
  <c r="F392" i="4"/>
  <c r="G392" i="4" s="1"/>
  <c r="I392" i="4"/>
  <c r="M392" i="4"/>
  <c r="O392" i="4"/>
  <c r="S392" i="4"/>
  <c r="T392" i="4" s="1"/>
  <c r="U392" i="4"/>
  <c r="V392" i="4" s="1"/>
  <c r="B393" i="4"/>
  <c r="E393" i="4"/>
  <c r="F393" i="4"/>
  <c r="G393" i="4" s="1"/>
  <c r="I393" i="4"/>
  <c r="M393" i="4"/>
  <c r="O393" i="4"/>
  <c r="S393" i="4"/>
  <c r="T393" i="4" s="1"/>
  <c r="U393" i="4"/>
  <c r="V393" i="4" s="1"/>
  <c r="B394" i="4"/>
  <c r="E394" i="4"/>
  <c r="F394" i="4"/>
  <c r="G394" i="4" s="1"/>
  <c r="I394" i="4"/>
  <c r="M394" i="4"/>
  <c r="O394" i="4"/>
  <c r="S394" i="4"/>
  <c r="T394" i="4" s="1"/>
  <c r="U394" i="4"/>
  <c r="V394" i="4" s="1"/>
  <c r="B395" i="4"/>
  <c r="E395" i="4"/>
  <c r="F395" i="4"/>
  <c r="G395" i="4" s="1"/>
  <c r="I395" i="4"/>
  <c r="M395" i="4"/>
  <c r="O395" i="4"/>
  <c r="S395" i="4"/>
  <c r="T395" i="4" s="1"/>
  <c r="U395" i="4"/>
  <c r="V395" i="4" s="1"/>
  <c r="B396" i="4"/>
  <c r="E396" i="4"/>
  <c r="F396" i="4"/>
  <c r="G396" i="4" s="1"/>
  <c r="I396" i="4"/>
  <c r="M396" i="4"/>
  <c r="O396" i="4"/>
  <c r="S396" i="4"/>
  <c r="T396" i="4" s="1"/>
  <c r="U396" i="4"/>
  <c r="V396" i="4" s="1"/>
  <c r="B397" i="4"/>
  <c r="E397" i="4"/>
  <c r="F397" i="4"/>
  <c r="G397" i="4" s="1"/>
  <c r="I397" i="4"/>
  <c r="M397" i="4"/>
  <c r="O397" i="4"/>
  <c r="S397" i="4"/>
  <c r="T397" i="4" s="1"/>
  <c r="U397" i="4"/>
  <c r="V397" i="4" s="1"/>
  <c r="B398" i="4"/>
  <c r="E398" i="4"/>
  <c r="F398" i="4"/>
  <c r="G398" i="4" s="1"/>
  <c r="I398" i="4"/>
  <c r="M398" i="4"/>
  <c r="O398" i="4"/>
  <c r="S398" i="4"/>
  <c r="T398" i="4" s="1"/>
  <c r="U398" i="4"/>
  <c r="V398" i="4" s="1"/>
  <c r="B399" i="4"/>
  <c r="E399" i="4"/>
  <c r="F399" i="4"/>
  <c r="G399" i="4" s="1"/>
  <c r="I399" i="4"/>
  <c r="M399" i="4"/>
  <c r="O399" i="4"/>
  <c r="S399" i="4"/>
  <c r="T399" i="4" s="1"/>
  <c r="U399" i="4"/>
  <c r="V399" i="4" s="1"/>
  <c r="B400" i="4"/>
  <c r="E400" i="4"/>
  <c r="F400" i="4"/>
  <c r="G400" i="4" s="1"/>
  <c r="I400" i="4"/>
  <c r="M400" i="4"/>
  <c r="O400" i="4"/>
  <c r="S400" i="4"/>
  <c r="T400" i="4" s="1"/>
  <c r="U400" i="4"/>
  <c r="V400" i="4" s="1"/>
  <c r="B401" i="4"/>
  <c r="E401" i="4"/>
  <c r="F401" i="4"/>
  <c r="G401" i="4" s="1"/>
  <c r="I401" i="4"/>
  <c r="M401" i="4"/>
  <c r="O401" i="4"/>
  <c r="S401" i="4"/>
  <c r="T401" i="4" s="1"/>
  <c r="U401" i="4"/>
  <c r="V401" i="4" s="1"/>
  <c r="B402" i="4"/>
  <c r="E402" i="4"/>
  <c r="F402" i="4"/>
  <c r="G402" i="4" s="1"/>
  <c r="I402" i="4"/>
  <c r="M402" i="4"/>
  <c r="O402" i="4"/>
  <c r="S402" i="4"/>
  <c r="T402" i="4" s="1"/>
  <c r="U402" i="4"/>
  <c r="V402" i="4" s="1"/>
  <c r="B403" i="4"/>
  <c r="E403" i="4"/>
  <c r="F403" i="4"/>
  <c r="G403" i="4" s="1"/>
  <c r="I403" i="4"/>
  <c r="M403" i="4"/>
  <c r="O403" i="4"/>
  <c r="S403" i="4"/>
  <c r="T403" i="4" s="1"/>
  <c r="U403" i="4"/>
  <c r="V403" i="4" s="1"/>
  <c r="B404" i="4"/>
  <c r="E404" i="4"/>
  <c r="F404" i="4"/>
  <c r="G404" i="4" s="1"/>
  <c r="I404" i="4"/>
  <c r="M404" i="4"/>
  <c r="O404" i="4"/>
  <c r="S404" i="4"/>
  <c r="T404" i="4" s="1"/>
  <c r="U404" i="4"/>
  <c r="V404" i="4" s="1"/>
  <c r="B405" i="4"/>
  <c r="E405" i="4"/>
  <c r="F405" i="4"/>
  <c r="G405" i="4" s="1"/>
  <c r="I405" i="4"/>
  <c r="M405" i="4"/>
  <c r="O405" i="4"/>
  <c r="S405" i="4"/>
  <c r="T405" i="4" s="1"/>
  <c r="U405" i="4"/>
  <c r="V405" i="4" s="1"/>
  <c r="B406" i="4"/>
  <c r="E406" i="4"/>
  <c r="F406" i="4"/>
  <c r="G406" i="4" s="1"/>
  <c r="I406" i="4"/>
  <c r="M406" i="4"/>
  <c r="O406" i="4"/>
  <c r="S406" i="4"/>
  <c r="T406" i="4" s="1"/>
  <c r="U406" i="4"/>
  <c r="V406" i="4" s="1"/>
  <c r="B407" i="4"/>
  <c r="E407" i="4"/>
  <c r="F407" i="4"/>
  <c r="G407" i="4" s="1"/>
  <c r="I407" i="4"/>
  <c r="M407" i="4"/>
  <c r="O407" i="4"/>
  <c r="S407" i="4"/>
  <c r="T407" i="4" s="1"/>
  <c r="U407" i="4"/>
  <c r="V407" i="4" s="1"/>
  <c r="B408" i="4"/>
  <c r="E408" i="4"/>
  <c r="F408" i="4"/>
  <c r="G408" i="4" s="1"/>
  <c r="I408" i="4"/>
  <c r="M408" i="4"/>
  <c r="O408" i="4"/>
  <c r="S408" i="4"/>
  <c r="T408" i="4" s="1"/>
  <c r="U408" i="4"/>
  <c r="V408" i="4" s="1"/>
  <c r="B409" i="4"/>
  <c r="E409" i="4"/>
  <c r="F409" i="4"/>
  <c r="G409" i="4" s="1"/>
  <c r="I409" i="4"/>
  <c r="M409" i="4"/>
  <c r="O409" i="4"/>
  <c r="S409" i="4"/>
  <c r="T409" i="4" s="1"/>
  <c r="U409" i="4"/>
  <c r="V409" i="4" s="1"/>
  <c r="B410" i="4"/>
  <c r="E410" i="4"/>
  <c r="F410" i="4"/>
  <c r="G410" i="4" s="1"/>
  <c r="I410" i="4"/>
  <c r="M410" i="4"/>
  <c r="O410" i="4"/>
  <c r="S410" i="4"/>
  <c r="T410" i="4" s="1"/>
  <c r="U410" i="4"/>
  <c r="V410" i="4" s="1"/>
  <c r="B411" i="4"/>
  <c r="E411" i="4"/>
  <c r="F411" i="4"/>
  <c r="G411" i="4" s="1"/>
  <c r="I411" i="4"/>
  <c r="M411" i="4"/>
  <c r="O411" i="4"/>
  <c r="S411" i="4"/>
  <c r="T411" i="4" s="1"/>
  <c r="U411" i="4"/>
  <c r="V411" i="4" s="1"/>
  <c r="B412" i="4"/>
  <c r="E412" i="4"/>
  <c r="F412" i="4"/>
  <c r="G412" i="4" s="1"/>
  <c r="I412" i="4"/>
  <c r="M412" i="4"/>
  <c r="O412" i="4"/>
  <c r="S412" i="4"/>
  <c r="T412" i="4" s="1"/>
  <c r="U412" i="4"/>
  <c r="V412" i="4" s="1"/>
  <c r="B413" i="4"/>
  <c r="E413" i="4"/>
  <c r="F413" i="4"/>
  <c r="G413" i="4" s="1"/>
  <c r="I413" i="4"/>
  <c r="M413" i="4"/>
  <c r="O413" i="4"/>
  <c r="S413" i="4"/>
  <c r="T413" i="4" s="1"/>
  <c r="U413" i="4"/>
  <c r="V413" i="4" s="1"/>
  <c r="B414" i="4"/>
  <c r="E414" i="4"/>
  <c r="F414" i="4"/>
  <c r="G414" i="4" s="1"/>
  <c r="I414" i="4"/>
  <c r="M414" i="4"/>
  <c r="O414" i="4"/>
  <c r="S414" i="4"/>
  <c r="T414" i="4" s="1"/>
  <c r="U414" i="4"/>
  <c r="V414" i="4" s="1"/>
  <c r="B415" i="4"/>
  <c r="E415" i="4"/>
  <c r="F415" i="4"/>
  <c r="G415" i="4" s="1"/>
  <c r="I415" i="4"/>
  <c r="M415" i="4"/>
  <c r="O415" i="4"/>
  <c r="S415" i="4"/>
  <c r="T415" i="4" s="1"/>
  <c r="U415" i="4"/>
  <c r="V415" i="4" s="1"/>
  <c r="B416" i="4"/>
  <c r="E416" i="4"/>
  <c r="F416" i="4"/>
  <c r="G416" i="4" s="1"/>
  <c r="I416" i="4"/>
  <c r="M416" i="4"/>
  <c r="O416" i="4"/>
  <c r="S416" i="4"/>
  <c r="T416" i="4" s="1"/>
  <c r="U416" i="4"/>
  <c r="V416" i="4" s="1"/>
  <c r="B417" i="4"/>
  <c r="E417" i="4"/>
  <c r="F417" i="4"/>
  <c r="G417" i="4" s="1"/>
  <c r="I417" i="4"/>
  <c r="M417" i="4"/>
  <c r="O417" i="4"/>
  <c r="S417" i="4"/>
  <c r="T417" i="4" s="1"/>
  <c r="U417" i="4"/>
  <c r="V417" i="4" s="1"/>
  <c r="B418" i="4"/>
  <c r="E418" i="4"/>
  <c r="F418" i="4"/>
  <c r="G418" i="4" s="1"/>
  <c r="I418" i="4"/>
  <c r="M418" i="4"/>
  <c r="O418" i="4"/>
  <c r="S418" i="4"/>
  <c r="T418" i="4" s="1"/>
  <c r="U418" i="4"/>
  <c r="V418" i="4" s="1"/>
  <c r="B419" i="4"/>
  <c r="E419" i="4"/>
  <c r="F419" i="4"/>
  <c r="G419" i="4" s="1"/>
  <c r="I419" i="4"/>
  <c r="M419" i="4"/>
  <c r="O419" i="4"/>
  <c r="S419" i="4"/>
  <c r="T419" i="4" s="1"/>
  <c r="U419" i="4"/>
  <c r="V419" i="4" s="1"/>
  <c r="B420" i="4"/>
  <c r="E420" i="4"/>
  <c r="F420" i="4"/>
  <c r="G420" i="4" s="1"/>
  <c r="I420" i="4"/>
  <c r="M420" i="4"/>
  <c r="O420" i="4"/>
  <c r="S420" i="4"/>
  <c r="T420" i="4" s="1"/>
  <c r="U420" i="4"/>
  <c r="V420" i="4" s="1"/>
  <c r="B421" i="4"/>
  <c r="E421" i="4"/>
  <c r="F421" i="4"/>
  <c r="G421" i="4" s="1"/>
  <c r="I421" i="4"/>
  <c r="M421" i="4"/>
  <c r="O421" i="4"/>
  <c r="S421" i="4"/>
  <c r="T421" i="4" s="1"/>
  <c r="U421" i="4"/>
  <c r="V421" i="4" s="1"/>
  <c r="B422" i="4"/>
  <c r="E422" i="4"/>
  <c r="F422" i="4"/>
  <c r="G422" i="4" s="1"/>
  <c r="I422" i="4"/>
  <c r="M422" i="4"/>
  <c r="O422" i="4"/>
  <c r="S422" i="4"/>
  <c r="T422" i="4" s="1"/>
  <c r="U422" i="4"/>
  <c r="V422" i="4" s="1"/>
  <c r="B423" i="4"/>
  <c r="E423" i="4"/>
  <c r="F423" i="4"/>
  <c r="G423" i="4" s="1"/>
  <c r="I423" i="4"/>
  <c r="M423" i="4"/>
  <c r="O423" i="4"/>
  <c r="S423" i="4"/>
  <c r="T423" i="4" s="1"/>
  <c r="U423" i="4"/>
  <c r="V423" i="4" s="1"/>
  <c r="B424" i="4"/>
  <c r="E424" i="4"/>
  <c r="F424" i="4"/>
  <c r="G424" i="4" s="1"/>
  <c r="I424" i="4"/>
  <c r="M424" i="4"/>
  <c r="O424" i="4"/>
  <c r="S424" i="4"/>
  <c r="T424" i="4" s="1"/>
  <c r="U424" i="4"/>
  <c r="V424" i="4" s="1"/>
  <c r="B425" i="4"/>
  <c r="E425" i="4"/>
  <c r="F425" i="4"/>
  <c r="G425" i="4" s="1"/>
  <c r="I425" i="4"/>
  <c r="M425" i="4"/>
  <c r="O425" i="4"/>
  <c r="S425" i="4"/>
  <c r="T425" i="4" s="1"/>
  <c r="U425" i="4"/>
  <c r="V425" i="4" s="1"/>
  <c r="B426" i="4"/>
  <c r="E426" i="4"/>
  <c r="F426" i="4"/>
  <c r="G426" i="4" s="1"/>
  <c r="I426" i="4"/>
  <c r="M426" i="4"/>
  <c r="O426" i="4"/>
  <c r="S426" i="4"/>
  <c r="T426" i="4" s="1"/>
  <c r="U426" i="4"/>
  <c r="V426" i="4" s="1"/>
  <c r="B427" i="4"/>
  <c r="E427" i="4"/>
  <c r="F427" i="4"/>
  <c r="G427" i="4" s="1"/>
  <c r="I427" i="4"/>
  <c r="M427" i="4"/>
  <c r="O427" i="4"/>
  <c r="S427" i="4"/>
  <c r="T427" i="4" s="1"/>
  <c r="U427" i="4"/>
  <c r="V427" i="4" s="1"/>
  <c r="B428" i="4"/>
  <c r="E428" i="4"/>
  <c r="F428" i="4"/>
  <c r="G428" i="4" s="1"/>
  <c r="I428" i="4"/>
  <c r="M428" i="4"/>
  <c r="O428" i="4"/>
  <c r="S428" i="4"/>
  <c r="T428" i="4" s="1"/>
  <c r="U428" i="4"/>
  <c r="V428" i="4" s="1"/>
  <c r="B429" i="4"/>
  <c r="E429" i="4"/>
  <c r="F429" i="4"/>
  <c r="G429" i="4" s="1"/>
  <c r="I429" i="4"/>
  <c r="M429" i="4"/>
  <c r="O429" i="4"/>
  <c r="S429" i="4"/>
  <c r="T429" i="4" s="1"/>
  <c r="U429" i="4"/>
  <c r="V429" i="4" s="1"/>
  <c r="B430" i="4"/>
  <c r="E430" i="4"/>
  <c r="F430" i="4"/>
  <c r="G430" i="4" s="1"/>
  <c r="I430" i="4"/>
  <c r="M430" i="4"/>
  <c r="O430" i="4"/>
  <c r="S430" i="4"/>
  <c r="T430" i="4" s="1"/>
  <c r="U430" i="4"/>
  <c r="V430" i="4" s="1"/>
  <c r="B431" i="4"/>
  <c r="E431" i="4"/>
  <c r="F431" i="4"/>
  <c r="G431" i="4" s="1"/>
  <c r="I431" i="4"/>
  <c r="M431" i="4"/>
  <c r="O431" i="4"/>
  <c r="S431" i="4"/>
  <c r="T431" i="4" s="1"/>
  <c r="U431" i="4"/>
  <c r="V431" i="4" s="1"/>
  <c r="B432" i="4"/>
  <c r="E432" i="4"/>
  <c r="F432" i="4"/>
  <c r="G432" i="4" s="1"/>
  <c r="I432" i="4"/>
  <c r="M432" i="4"/>
  <c r="O432" i="4"/>
  <c r="S432" i="4"/>
  <c r="T432" i="4" s="1"/>
  <c r="U432" i="4"/>
  <c r="V432" i="4" s="1"/>
  <c r="B433" i="4"/>
  <c r="E433" i="4"/>
  <c r="F433" i="4"/>
  <c r="G433" i="4" s="1"/>
  <c r="I433" i="4"/>
  <c r="M433" i="4"/>
  <c r="O433" i="4"/>
  <c r="S433" i="4"/>
  <c r="T433" i="4" s="1"/>
  <c r="U433" i="4"/>
  <c r="V433" i="4" s="1"/>
  <c r="B434" i="4"/>
  <c r="E434" i="4"/>
  <c r="F434" i="4"/>
  <c r="G434" i="4" s="1"/>
  <c r="I434" i="4"/>
  <c r="M434" i="4"/>
  <c r="O434" i="4"/>
  <c r="S434" i="4"/>
  <c r="T434" i="4" s="1"/>
  <c r="U434" i="4"/>
  <c r="V434" i="4" s="1"/>
  <c r="B435" i="4"/>
  <c r="E435" i="4"/>
  <c r="F435" i="4"/>
  <c r="G435" i="4" s="1"/>
  <c r="I435" i="4"/>
  <c r="M435" i="4"/>
  <c r="O435" i="4"/>
  <c r="S435" i="4"/>
  <c r="T435" i="4" s="1"/>
  <c r="U435" i="4"/>
  <c r="V435" i="4" s="1"/>
  <c r="B436" i="4"/>
  <c r="E436" i="4"/>
  <c r="F436" i="4"/>
  <c r="G436" i="4" s="1"/>
  <c r="I436" i="4"/>
  <c r="M436" i="4"/>
  <c r="O436" i="4"/>
  <c r="S436" i="4"/>
  <c r="T436" i="4" s="1"/>
  <c r="U436" i="4"/>
  <c r="V436" i="4" s="1"/>
  <c r="B437" i="4"/>
  <c r="E437" i="4"/>
  <c r="F437" i="4"/>
  <c r="G437" i="4" s="1"/>
  <c r="I437" i="4"/>
  <c r="M437" i="4"/>
  <c r="O437" i="4"/>
  <c r="S437" i="4"/>
  <c r="T437" i="4" s="1"/>
  <c r="U437" i="4"/>
  <c r="V437" i="4" s="1"/>
  <c r="B438" i="4"/>
  <c r="E438" i="4"/>
  <c r="F438" i="4"/>
  <c r="G438" i="4" s="1"/>
  <c r="I438" i="4"/>
  <c r="M438" i="4"/>
  <c r="O438" i="4"/>
  <c r="S438" i="4"/>
  <c r="T438" i="4" s="1"/>
  <c r="U438" i="4"/>
  <c r="V438" i="4" s="1"/>
  <c r="B439" i="4"/>
  <c r="E439" i="4"/>
  <c r="F439" i="4"/>
  <c r="G439" i="4" s="1"/>
  <c r="I439" i="4"/>
  <c r="M439" i="4"/>
  <c r="O439" i="4"/>
  <c r="S439" i="4"/>
  <c r="T439" i="4" s="1"/>
  <c r="U439" i="4"/>
  <c r="V439" i="4" s="1"/>
  <c r="B440" i="4"/>
  <c r="E440" i="4"/>
  <c r="F440" i="4"/>
  <c r="G440" i="4" s="1"/>
  <c r="I440" i="4"/>
  <c r="M440" i="4"/>
  <c r="O440" i="4"/>
  <c r="S440" i="4"/>
  <c r="T440" i="4" s="1"/>
  <c r="U440" i="4"/>
  <c r="V440" i="4" s="1"/>
  <c r="B441" i="4"/>
  <c r="E441" i="4"/>
  <c r="F441" i="4"/>
  <c r="G441" i="4" s="1"/>
  <c r="I441" i="4"/>
  <c r="M441" i="4"/>
  <c r="O441" i="4"/>
  <c r="S441" i="4"/>
  <c r="T441" i="4" s="1"/>
  <c r="U441" i="4"/>
  <c r="V441" i="4" s="1"/>
  <c r="B442" i="4"/>
  <c r="E442" i="4"/>
  <c r="F442" i="4"/>
  <c r="G442" i="4" s="1"/>
  <c r="I442" i="4"/>
  <c r="M442" i="4"/>
  <c r="O442" i="4"/>
  <c r="S442" i="4"/>
  <c r="T442" i="4" s="1"/>
  <c r="U442" i="4"/>
  <c r="V442" i="4" s="1"/>
  <c r="B443" i="4"/>
  <c r="E443" i="4"/>
  <c r="F443" i="4"/>
  <c r="G443" i="4" s="1"/>
  <c r="I443" i="4"/>
  <c r="M443" i="4"/>
  <c r="O443" i="4"/>
  <c r="S443" i="4"/>
  <c r="T443" i="4" s="1"/>
  <c r="U443" i="4"/>
  <c r="V443" i="4" s="1"/>
  <c r="B444" i="4"/>
  <c r="E444" i="4"/>
  <c r="F444" i="4"/>
  <c r="G444" i="4" s="1"/>
  <c r="I444" i="4"/>
  <c r="M444" i="4"/>
  <c r="O444" i="4"/>
  <c r="S444" i="4"/>
  <c r="T444" i="4" s="1"/>
  <c r="U444" i="4"/>
  <c r="V444" i="4" s="1"/>
  <c r="B445" i="4"/>
  <c r="E445" i="4"/>
  <c r="F445" i="4"/>
  <c r="G445" i="4" s="1"/>
  <c r="I445" i="4"/>
  <c r="M445" i="4"/>
  <c r="O445" i="4"/>
  <c r="S445" i="4"/>
  <c r="T445" i="4" s="1"/>
  <c r="U445" i="4"/>
  <c r="V445" i="4" s="1"/>
  <c r="B446" i="4"/>
  <c r="E446" i="4"/>
  <c r="F446" i="4"/>
  <c r="G446" i="4" s="1"/>
  <c r="I446" i="4"/>
  <c r="M446" i="4"/>
  <c r="O446" i="4"/>
  <c r="S446" i="4"/>
  <c r="T446" i="4" s="1"/>
  <c r="U446" i="4"/>
  <c r="V446" i="4" s="1"/>
  <c r="B447" i="4"/>
  <c r="E447" i="4"/>
  <c r="F447" i="4"/>
  <c r="G447" i="4" s="1"/>
  <c r="I447" i="4"/>
  <c r="M447" i="4"/>
  <c r="O447" i="4"/>
  <c r="S447" i="4"/>
  <c r="T447" i="4" s="1"/>
  <c r="U447" i="4"/>
  <c r="V447" i="4" s="1"/>
  <c r="B448" i="4"/>
  <c r="E448" i="4"/>
  <c r="F448" i="4"/>
  <c r="G448" i="4" s="1"/>
  <c r="I448" i="4"/>
  <c r="M448" i="4"/>
  <c r="O448" i="4"/>
  <c r="S448" i="4"/>
  <c r="T448" i="4" s="1"/>
  <c r="U448" i="4"/>
  <c r="V448" i="4" s="1"/>
  <c r="B449" i="4"/>
  <c r="E449" i="4"/>
  <c r="F449" i="4"/>
  <c r="G449" i="4" s="1"/>
  <c r="I449" i="4"/>
  <c r="M449" i="4"/>
  <c r="O449" i="4"/>
  <c r="S449" i="4"/>
  <c r="T449" i="4" s="1"/>
  <c r="U449" i="4"/>
  <c r="V449" i="4" s="1"/>
  <c r="B450" i="4"/>
  <c r="E450" i="4"/>
  <c r="F450" i="4"/>
  <c r="G450" i="4" s="1"/>
  <c r="I450" i="4"/>
  <c r="M450" i="4"/>
  <c r="O450" i="4"/>
  <c r="S450" i="4"/>
  <c r="T450" i="4" s="1"/>
  <c r="U450" i="4"/>
  <c r="V450" i="4" s="1"/>
  <c r="B451" i="4"/>
  <c r="E451" i="4"/>
  <c r="F451" i="4"/>
  <c r="G451" i="4" s="1"/>
  <c r="I451" i="4"/>
  <c r="M451" i="4"/>
  <c r="O451" i="4"/>
  <c r="S451" i="4"/>
  <c r="T451" i="4" s="1"/>
  <c r="U451" i="4"/>
  <c r="V451" i="4" s="1"/>
  <c r="B452" i="4"/>
  <c r="E452" i="4"/>
  <c r="F452" i="4"/>
  <c r="G452" i="4" s="1"/>
  <c r="I452" i="4"/>
  <c r="M452" i="4"/>
  <c r="O452" i="4"/>
  <c r="S452" i="4"/>
  <c r="T452" i="4" s="1"/>
  <c r="U452" i="4"/>
  <c r="V452" i="4" s="1"/>
  <c r="B453" i="4"/>
  <c r="E453" i="4"/>
  <c r="F453" i="4"/>
  <c r="G453" i="4" s="1"/>
  <c r="I453" i="4"/>
  <c r="M453" i="4"/>
  <c r="O453" i="4"/>
  <c r="S453" i="4"/>
  <c r="T453" i="4" s="1"/>
  <c r="U453" i="4"/>
  <c r="V453" i="4" s="1"/>
  <c r="B454" i="4"/>
  <c r="E454" i="4"/>
  <c r="F454" i="4"/>
  <c r="G454" i="4" s="1"/>
  <c r="I454" i="4"/>
  <c r="M454" i="4"/>
  <c r="O454" i="4"/>
  <c r="S454" i="4"/>
  <c r="T454" i="4" s="1"/>
  <c r="U454" i="4"/>
  <c r="V454" i="4" s="1"/>
  <c r="B455" i="4"/>
  <c r="E455" i="4"/>
  <c r="F455" i="4"/>
  <c r="G455" i="4" s="1"/>
  <c r="I455" i="4"/>
  <c r="M455" i="4"/>
  <c r="O455" i="4"/>
  <c r="S455" i="4"/>
  <c r="T455" i="4" s="1"/>
  <c r="U455" i="4"/>
  <c r="V455" i="4" s="1"/>
  <c r="B456" i="4"/>
  <c r="E456" i="4"/>
  <c r="F456" i="4"/>
  <c r="G456" i="4" s="1"/>
  <c r="I456" i="4"/>
  <c r="M456" i="4"/>
  <c r="O456" i="4"/>
  <c r="S456" i="4"/>
  <c r="T456" i="4" s="1"/>
  <c r="U456" i="4"/>
  <c r="V456" i="4" s="1"/>
  <c r="B457" i="4"/>
  <c r="E457" i="4"/>
  <c r="F457" i="4"/>
  <c r="G457" i="4" s="1"/>
  <c r="I457" i="4"/>
  <c r="M457" i="4"/>
  <c r="O457" i="4"/>
  <c r="S457" i="4"/>
  <c r="T457" i="4" s="1"/>
  <c r="U457" i="4"/>
  <c r="V457" i="4" s="1"/>
  <c r="B458" i="4"/>
  <c r="E458" i="4"/>
  <c r="F458" i="4"/>
  <c r="G458" i="4" s="1"/>
  <c r="I458" i="4"/>
  <c r="M458" i="4"/>
  <c r="O458" i="4"/>
  <c r="S458" i="4"/>
  <c r="T458" i="4" s="1"/>
  <c r="U458" i="4"/>
  <c r="V458" i="4" s="1"/>
  <c r="B459" i="4"/>
  <c r="E459" i="4"/>
  <c r="F459" i="4"/>
  <c r="G459" i="4" s="1"/>
  <c r="I459" i="4"/>
  <c r="M459" i="4"/>
  <c r="O459" i="4"/>
  <c r="S459" i="4"/>
  <c r="T459" i="4" s="1"/>
  <c r="U459" i="4"/>
  <c r="V459" i="4" s="1"/>
  <c r="B460" i="4"/>
  <c r="E460" i="4"/>
  <c r="F460" i="4"/>
  <c r="G460" i="4" s="1"/>
  <c r="I460" i="4"/>
  <c r="M460" i="4"/>
  <c r="O460" i="4"/>
  <c r="S460" i="4"/>
  <c r="T460" i="4" s="1"/>
  <c r="U460" i="4"/>
  <c r="V460" i="4" s="1"/>
  <c r="B461" i="4"/>
  <c r="E461" i="4"/>
  <c r="F461" i="4"/>
  <c r="G461" i="4" s="1"/>
  <c r="I461" i="4"/>
  <c r="M461" i="4"/>
  <c r="O461" i="4"/>
  <c r="S461" i="4"/>
  <c r="T461" i="4" s="1"/>
  <c r="U461" i="4"/>
  <c r="V461" i="4" s="1"/>
  <c r="B462" i="4"/>
  <c r="E462" i="4"/>
  <c r="F462" i="4"/>
  <c r="G462" i="4" s="1"/>
  <c r="I462" i="4"/>
  <c r="M462" i="4"/>
  <c r="O462" i="4"/>
  <c r="S462" i="4"/>
  <c r="T462" i="4" s="1"/>
  <c r="U462" i="4"/>
  <c r="V462" i="4" s="1"/>
  <c r="B463" i="4"/>
  <c r="E463" i="4"/>
  <c r="F463" i="4"/>
  <c r="G463" i="4" s="1"/>
  <c r="I463" i="4"/>
  <c r="M463" i="4"/>
  <c r="O463" i="4"/>
  <c r="S463" i="4"/>
  <c r="T463" i="4" s="1"/>
  <c r="U463" i="4"/>
  <c r="V463" i="4" s="1"/>
  <c r="B464" i="4"/>
  <c r="E464" i="4"/>
  <c r="F464" i="4"/>
  <c r="G464" i="4" s="1"/>
  <c r="I464" i="4"/>
  <c r="M464" i="4"/>
  <c r="O464" i="4"/>
  <c r="S464" i="4"/>
  <c r="T464" i="4" s="1"/>
  <c r="U464" i="4"/>
  <c r="V464" i="4" s="1"/>
  <c r="B465" i="4"/>
  <c r="E465" i="4"/>
  <c r="F465" i="4"/>
  <c r="G465" i="4" s="1"/>
  <c r="I465" i="4"/>
  <c r="M465" i="4"/>
  <c r="O465" i="4"/>
  <c r="S465" i="4"/>
  <c r="T465" i="4" s="1"/>
  <c r="U465" i="4"/>
  <c r="V465" i="4" s="1"/>
  <c r="B466" i="4"/>
  <c r="E466" i="4"/>
  <c r="F466" i="4"/>
  <c r="G466" i="4" s="1"/>
  <c r="I466" i="4"/>
  <c r="M466" i="4"/>
  <c r="O466" i="4"/>
  <c r="S466" i="4"/>
  <c r="T466" i="4" s="1"/>
  <c r="U466" i="4"/>
  <c r="V466" i="4" s="1"/>
  <c r="B467" i="4"/>
  <c r="E467" i="4"/>
  <c r="F467" i="4"/>
  <c r="G467" i="4" s="1"/>
  <c r="I467" i="4"/>
  <c r="M467" i="4"/>
  <c r="O467" i="4"/>
  <c r="S467" i="4"/>
  <c r="T467" i="4" s="1"/>
  <c r="U467" i="4"/>
  <c r="V467" i="4" s="1"/>
  <c r="B468" i="4"/>
  <c r="E468" i="4"/>
  <c r="F468" i="4"/>
  <c r="G468" i="4" s="1"/>
  <c r="I468" i="4"/>
  <c r="M468" i="4"/>
  <c r="O468" i="4"/>
  <c r="S468" i="4"/>
  <c r="T468" i="4" s="1"/>
  <c r="U468" i="4"/>
  <c r="V468" i="4" s="1"/>
  <c r="B469" i="4"/>
  <c r="E469" i="4"/>
  <c r="F469" i="4"/>
  <c r="G469" i="4" s="1"/>
  <c r="I469" i="4"/>
  <c r="M469" i="4"/>
  <c r="O469" i="4"/>
  <c r="S469" i="4"/>
  <c r="T469" i="4" s="1"/>
  <c r="U469" i="4"/>
  <c r="V469" i="4" s="1"/>
  <c r="B470" i="4"/>
  <c r="E470" i="4"/>
  <c r="F470" i="4"/>
  <c r="G470" i="4" s="1"/>
  <c r="I470" i="4"/>
  <c r="M470" i="4"/>
  <c r="O470" i="4"/>
  <c r="S470" i="4"/>
  <c r="T470" i="4" s="1"/>
  <c r="U470" i="4"/>
  <c r="V470" i="4" s="1"/>
  <c r="B471" i="4"/>
  <c r="E471" i="4"/>
  <c r="F471" i="4"/>
  <c r="G471" i="4" s="1"/>
  <c r="I471" i="4"/>
  <c r="M471" i="4"/>
  <c r="O471" i="4"/>
  <c r="S471" i="4"/>
  <c r="T471" i="4" s="1"/>
  <c r="U471" i="4"/>
  <c r="V471" i="4" s="1"/>
  <c r="B472" i="4"/>
  <c r="E472" i="4"/>
  <c r="F472" i="4"/>
  <c r="G472" i="4" s="1"/>
  <c r="I472" i="4"/>
  <c r="M472" i="4"/>
  <c r="O472" i="4"/>
  <c r="S472" i="4"/>
  <c r="T472" i="4" s="1"/>
  <c r="U472" i="4"/>
  <c r="V472" i="4" s="1"/>
  <c r="B473" i="4"/>
  <c r="E473" i="4"/>
  <c r="F473" i="4"/>
  <c r="G473" i="4" s="1"/>
  <c r="I473" i="4"/>
  <c r="M473" i="4"/>
  <c r="O473" i="4"/>
  <c r="S473" i="4"/>
  <c r="T473" i="4" s="1"/>
  <c r="U473" i="4"/>
  <c r="V473" i="4" s="1"/>
  <c r="B474" i="4"/>
  <c r="E474" i="4"/>
  <c r="F474" i="4"/>
  <c r="G474" i="4" s="1"/>
  <c r="I474" i="4"/>
  <c r="M474" i="4"/>
  <c r="O474" i="4"/>
  <c r="S474" i="4"/>
  <c r="T474" i="4" s="1"/>
  <c r="U474" i="4"/>
  <c r="V474" i="4" s="1"/>
  <c r="B475" i="4"/>
  <c r="E475" i="4"/>
  <c r="F475" i="4"/>
  <c r="G475" i="4" s="1"/>
  <c r="I475" i="4"/>
  <c r="M475" i="4"/>
  <c r="O475" i="4"/>
  <c r="S475" i="4"/>
  <c r="T475" i="4" s="1"/>
  <c r="U475" i="4"/>
  <c r="V475" i="4" s="1"/>
  <c r="B476" i="4"/>
  <c r="E476" i="4"/>
  <c r="F476" i="4"/>
  <c r="G476" i="4" s="1"/>
  <c r="I476" i="4"/>
  <c r="M476" i="4"/>
  <c r="O476" i="4"/>
  <c r="S476" i="4"/>
  <c r="T476" i="4" s="1"/>
  <c r="U476" i="4"/>
  <c r="V476" i="4" s="1"/>
  <c r="B477" i="4"/>
  <c r="E477" i="4"/>
  <c r="F477" i="4"/>
  <c r="G477" i="4" s="1"/>
  <c r="I477" i="4"/>
  <c r="M477" i="4"/>
  <c r="O477" i="4"/>
  <c r="S477" i="4"/>
  <c r="T477" i="4" s="1"/>
  <c r="U477" i="4"/>
  <c r="V477" i="4" s="1"/>
  <c r="B478" i="4"/>
  <c r="E478" i="4"/>
  <c r="F478" i="4"/>
  <c r="G478" i="4" s="1"/>
  <c r="I478" i="4"/>
  <c r="M478" i="4"/>
  <c r="O478" i="4"/>
  <c r="S478" i="4"/>
  <c r="T478" i="4" s="1"/>
  <c r="U478" i="4"/>
  <c r="V478" i="4" s="1"/>
  <c r="B479" i="4"/>
  <c r="E479" i="4"/>
  <c r="F479" i="4"/>
  <c r="G479" i="4" s="1"/>
  <c r="I479" i="4"/>
  <c r="M479" i="4"/>
  <c r="O479" i="4"/>
  <c r="S479" i="4"/>
  <c r="T479" i="4" s="1"/>
  <c r="U479" i="4"/>
  <c r="V479" i="4" s="1"/>
  <c r="B480" i="4"/>
  <c r="E480" i="4"/>
  <c r="F480" i="4"/>
  <c r="G480" i="4" s="1"/>
  <c r="I480" i="4"/>
  <c r="M480" i="4"/>
  <c r="O480" i="4"/>
  <c r="S480" i="4"/>
  <c r="T480" i="4" s="1"/>
  <c r="U480" i="4"/>
  <c r="V480" i="4" s="1"/>
  <c r="B481" i="4"/>
  <c r="E481" i="4"/>
  <c r="F481" i="4"/>
  <c r="G481" i="4" s="1"/>
  <c r="I481" i="4"/>
  <c r="M481" i="4"/>
  <c r="O481" i="4"/>
  <c r="S481" i="4"/>
  <c r="T481" i="4" s="1"/>
  <c r="U481" i="4"/>
  <c r="V481" i="4" s="1"/>
  <c r="B482" i="4"/>
  <c r="E482" i="4"/>
  <c r="F482" i="4"/>
  <c r="G482" i="4" s="1"/>
  <c r="I482" i="4"/>
  <c r="M482" i="4"/>
  <c r="O482" i="4"/>
  <c r="S482" i="4"/>
  <c r="T482" i="4" s="1"/>
  <c r="U482" i="4"/>
  <c r="V482" i="4" s="1"/>
  <c r="B483" i="4"/>
  <c r="E483" i="4"/>
  <c r="F483" i="4"/>
  <c r="G483" i="4" s="1"/>
  <c r="I483" i="4"/>
  <c r="M483" i="4"/>
  <c r="O483" i="4"/>
  <c r="S483" i="4"/>
  <c r="T483" i="4" s="1"/>
  <c r="U483" i="4"/>
  <c r="V483" i="4" s="1"/>
  <c r="B484" i="4"/>
  <c r="E484" i="4"/>
  <c r="F484" i="4"/>
  <c r="G484" i="4" s="1"/>
  <c r="I484" i="4"/>
  <c r="M484" i="4"/>
  <c r="O484" i="4"/>
  <c r="S484" i="4"/>
  <c r="T484" i="4" s="1"/>
  <c r="U484" i="4"/>
  <c r="V484" i="4" s="1"/>
  <c r="B485" i="4"/>
  <c r="E485" i="4"/>
  <c r="F485" i="4"/>
  <c r="G485" i="4" s="1"/>
  <c r="I485" i="4"/>
  <c r="M485" i="4"/>
  <c r="O485" i="4"/>
  <c r="S485" i="4"/>
  <c r="T485" i="4" s="1"/>
  <c r="U485" i="4"/>
  <c r="V485" i="4" s="1"/>
  <c r="B486" i="4"/>
  <c r="E486" i="4"/>
  <c r="F486" i="4"/>
  <c r="G486" i="4" s="1"/>
  <c r="I486" i="4"/>
  <c r="M486" i="4"/>
  <c r="O486" i="4"/>
  <c r="S486" i="4"/>
  <c r="T486" i="4" s="1"/>
  <c r="U486" i="4"/>
  <c r="V486" i="4" s="1"/>
  <c r="B487" i="4"/>
  <c r="E487" i="4"/>
  <c r="F487" i="4"/>
  <c r="G487" i="4" s="1"/>
  <c r="I487" i="4"/>
  <c r="M487" i="4"/>
  <c r="O487" i="4"/>
  <c r="S487" i="4"/>
  <c r="T487" i="4" s="1"/>
  <c r="U487" i="4"/>
  <c r="V487" i="4" s="1"/>
  <c r="B488" i="4"/>
  <c r="E488" i="4"/>
  <c r="F488" i="4"/>
  <c r="G488" i="4" s="1"/>
  <c r="I488" i="4"/>
  <c r="M488" i="4"/>
  <c r="O488" i="4"/>
  <c r="S488" i="4"/>
  <c r="T488" i="4" s="1"/>
  <c r="U488" i="4"/>
  <c r="V488" i="4" s="1"/>
  <c r="B489" i="4"/>
  <c r="E489" i="4"/>
  <c r="F489" i="4"/>
  <c r="G489" i="4" s="1"/>
  <c r="I489" i="4"/>
  <c r="M489" i="4"/>
  <c r="O489" i="4"/>
  <c r="S489" i="4"/>
  <c r="T489" i="4" s="1"/>
  <c r="U489" i="4"/>
  <c r="V489" i="4" s="1"/>
  <c r="B490" i="4"/>
  <c r="E490" i="4"/>
  <c r="F490" i="4"/>
  <c r="G490" i="4" s="1"/>
  <c r="I490" i="4"/>
  <c r="M490" i="4"/>
  <c r="O490" i="4"/>
  <c r="S490" i="4"/>
  <c r="T490" i="4" s="1"/>
  <c r="U490" i="4"/>
  <c r="V490" i="4" s="1"/>
  <c r="B491" i="4"/>
  <c r="E491" i="4"/>
  <c r="F491" i="4"/>
  <c r="G491" i="4" s="1"/>
  <c r="I491" i="4"/>
  <c r="M491" i="4"/>
  <c r="O491" i="4"/>
  <c r="S491" i="4"/>
  <c r="T491" i="4" s="1"/>
  <c r="U491" i="4"/>
  <c r="V491" i="4" s="1"/>
  <c r="B492" i="4"/>
  <c r="E492" i="4"/>
  <c r="F492" i="4"/>
  <c r="G492" i="4" s="1"/>
  <c r="I492" i="4"/>
  <c r="M492" i="4"/>
  <c r="O492" i="4"/>
  <c r="S492" i="4"/>
  <c r="T492" i="4" s="1"/>
  <c r="U492" i="4"/>
  <c r="V492" i="4" s="1"/>
  <c r="B493" i="4"/>
  <c r="E493" i="4"/>
  <c r="F493" i="4"/>
  <c r="G493" i="4" s="1"/>
  <c r="I493" i="4"/>
  <c r="M493" i="4"/>
  <c r="O493" i="4"/>
  <c r="S493" i="4"/>
  <c r="T493" i="4" s="1"/>
  <c r="U493" i="4"/>
  <c r="V493" i="4" s="1"/>
  <c r="B494" i="4"/>
  <c r="E494" i="4"/>
  <c r="F494" i="4"/>
  <c r="G494" i="4" s="1"/>
  <c r="I494" i="4"/>
  <c r="M494" i="4"/>
  <c r="O494" i="4"/>
  <c r="S494" i="4"/>
  <c r="T494" i="4" s="1"/>
  <c r="U494" i="4"/>
  <c r="V494" i="4" s="1"/>
  <c r="B495" i="4"/>
  <c r="E495" i="4"/>
  <c r="F495" i="4"/>
  <c r="G495" i="4" s="1"/>
  <c r="I495" i="4"/>
  <c r="M495" i="4"/>
  <c r="O495" i="4"/>
  <c r="S495" i="4"/>
  <c r="T495" i="4" s="1"/>
  <c r="U495" i="4"/>
  <c r="V495" i="4" s="1"/>
  <c r="B496" i="4"/>
  <c r="E496" i="4"/>
  <c r="F496" i="4"/>
  <c r="G496" i="4" s="1"/>
  <c r="I496" i="4"/>
  <c r="M496" i="4"/>
  <c r="O496" i="4"/>
  <c r="S496" i="4"/>
  <c r="T496" i="4" s="1"/>
  <c r="U496" i="4"/>
  <c r="V496" i="4" s="1"/>
  <c r="B497" i="4"/>
  <c r="E497" i="4"/>
  <c r="F497" i="4"/>
  <c r="G497" i="4" s="1"/>
  <c r="I497" i="4"/>
  <c r="M497" i="4"/>
  <c r="O497" i="4"/>
  <c r="S497" i="4"/>
  <c r="T497" i="4" s="1"/>
  <c r="U497" i="4"/>
  <c r="V497" i="4" s="1"/>
  <c r="B498" i="4"/>
  <c r="E498" i="4"/>
  <c r="F498" i="4"/>
  <c r="G498" i="4" s="1"/>
  <c r="I498" i="4"/>
  <c r="M498" i="4"/>
  <c r="O498" i="4"/>
  <c r="S498" i="4"/>
  <c r="T498" i="4" s="1"/>
  <c r="U498" i="4"/>
  <c r="V498" i="4" s="1"/>
  <c r="B499" i="4"/>
  <c r="E499" i="4"/>
  <c r="F499" i="4"/>
  <c r="G499" i="4" s="1"/>
  <c r="I499" i="4"/>
  <c r="M499" i="4"/>
  <c r="O499" i="4"/>
  <c r="S499" i="4"/>
  <c r="T499" i="4" s="1"/>
  <c r="U499" i="4"/>
  <c r="V499" i="4" s="1"/>
  <c r="B500" i="4"/>
  <c r="E500" i="4"/>
  <c r="F500" i="4"/>
  <c r="G500" i="4" s="1"/>
  <c r="I500" i="4"/>
  <c r="M500" i="4"/>
  <c r="O500" i="4"/>
  <c r="S500" i="4"/>
  <c r="T500" i="4" s="1"/>
  <c r="U500" i="4"/>
  <c r="V500" i="4" s="1"/>
  <c r="B501" i="4"/>
  <c r="E501" i="4"/>
  <c r="F501" i="4"/>
  <c r="G501" i="4" s="1"/>
  <c r="I501" i="4"/>
  <c r="M501" i="4"/>
  <c r="O501" i="4"/>
  <c r="S501" i="4"/>
  <c r="T501" i="4" s="1"/>
  <c r="U501" i="4"/>
  <c r="V501" i="4" s="1"/>
  <c r="B502" i="4"/>
  <c r="E502" i="4"/>
  <c r="F502" i="4"/>
  <c r="G502" i="4" s="1"/>
  <c r="I502" i="4"/>
  <c r="M502" i="4"/>
  <c r="O502" i="4"/>
  <c r="S502" i="4"/>
  <c r="T502" i="4" s="1"/>
  <c r="U502" i="4"/>
  <c r="V502" i="4" s="1"/>
  <c r="B503" i="4"/>
  <c r="E503" i="4"/>
  <c r="F503" i="4"/>
  <c r="G503" i="4" s="1"/>
  <c r="I503" i="4"/>
  <c r="M503" i="4"/>
  <c r="O503" i="4"/>
  <c r="S503" i="4"/>
  <c r="T503" i="4" s="1"/>
  <c r="U503" i="4"/>
  <c r="V503" i="4" s="1"/>
  <c r="B504" i="4"/>
  <c r="E504" i="4"/>
  <c r="F504" i="4"/>
  <c r="G504" i="4" s="1"/>
  <c r="I504" i="4"/>
  <c r="M504" i="4"/>
  <c r="O504" i="4"/>
  <c r="S504" i="4"/>
  <c r="T504" i="4" s="1"/>
  <c r="U504" i="4"/>
  <c r="V504" i="4" s="1"/>
  <c r="B505" i="4"/>
  <c r="E505" i="4"/>
  <c r="F505" i="4"/>
  <c r="G505" i="4" s="1"/>
  <c r="I505" i="4"/>
  <c r="M505" i="4"/>
  <c r="O505" i="4"/>
  <c r="S505" i="4"/>
  <c r="T505" i="4" s="1"/>
  <c r="U505" i="4"/>
  <c r="V505" i="4" s="1"/>
  <c r="B5006" i="4"/>
  <c r="E5006" i="4"/>
  <c r="F5006" i="4"/>
  <c r="G5006" i="4" s="1"/>
  <c r="I5006" i="4"/>
  <c r="M5006" i="4"/>
  <c r="O5006" i="4"/>
  <c r="S5006" i="4"/>
  <c r="T5006" i="4" s="1"/>
  <c r="U5006" i="4"/>
  <c r="V5006" i="4" s="1"/>
  <c r="B5007" i="4"/>
  <c r="E5007" i="4"/>
  <c r="F5007" i="4"/>
  <c r="G5007" i="4" s="1"/>
  <c r="I5007" i="4"/>
  <c r="M5007" i="4"/>
  <c r="O5007" i="4"/>
  <c r="S5007" i="4"/>
  <c r="T5007" i="4" s="1"/>
  <c r="U5007" i="4"/>
  <c r="V5007" i="4" s="1"/>
  <c r="T8" i="4" l="1"/>
  <c r="G8" i="4"/>
  <c r="H11" i="4"/>
  <c r="H499" i="4"/>
  <c r="H495" i="4"/>
  <c r="H491" i="4"/>
  <c r="H487" i="4"/>
  <c r="H483" i="4"/>
  <c r="H479" i="4"/>
  <c r="H475" i="4"/>
  <c r="H471" i="4"/>
  <c r="H467" i="4"/>
  <c r="H463" i="4"/>
  <c r="H459" i="4"/>
  <c r="H455" i="4"/>
  <c r="H451" i="4"/>
  <c r="H447" i="4"/>
  <c r="H443" i="4"/>
  <c r="H439" i="4"/>
  <c r="H435" i="4"/>
  <c r="H431" i="4"/>
  <c r="H427" i="4"/>
  <c r="H423" i="4"/>
  <c r="H419" i="4"/>
  <c r="H415" i="4"/>
  <c r="H411" i="4"/>
  <c r="H407" i="4"/>
  <c r="H403" i="4"/>
  <c r="H399" i="4"/>
  <c r="H395" i="4"/>
  <c r="H391" i="4"/>
  <c r="H387" i="4"/>
  <c r="H383" i="4"/>
  <c r="H379" i="4"/>
  <c r="H375" i="4"/>
  <c r="H371" i="4"/>
  <c r="H367" i="4"/>
  <c r="H363" i="4"/>
  <c r="H359" i="4"/>
  <c r="H355" i="4"/>
  <c r="H351" i="4"/>
  <c r="H347" i="4"/>
  <c r="H343" i="4"/>
  <c r="H339" i="4"/>
  <c r="H335" i="4"/>
  <c r="H331" i="4"/>
  <c r="H327" i="4"/>
  <c r="H323" i="4"/>
  <c r="H319" i="4"/>
  <c r="H315" i="4"/>
  <c r="H311" i="4"/>
  <c r="H307" i="4"/>
  <c r="H303" i="4"/>
  <c r="H299" i="4"/>
  <c r="H295" i="4"/>
  <c r="H291" i="4"/>
  <c r="H287" i="4"/>
  <c r="H283" i="4"/>
  <c r="H279" i="4"/>
  <c r="H275" i="4"/>
  <c r="H271" i="4"/>
  <c r="H223" i="4"/>
  <c r="H219" i="4"/>
  <c r="H215" i="4"/>
  <c r="H211" i="4"/>
  <c r="H207" i="4"/>
  <c r="H203" i="4"/>
  <c r="H23" i="4"/>
  <c r="H5007" i="4"/>
  <c r="H503" i="4"/>
  <c r="H267" i="4"/>
  <c r="H263" i="4"/>
  <c r="H259" i="4"/>
  <c r="H255" i="4"/>
  <c r="H251" i="4"/>
  <c r="H247" i="4"/>
  <c r="H243" i="4"/>
  <c r="H239" i="4"/>
  <c r="H235" i="4"/>
  <c r="H231" i="4"/>
  <c r="H227" i="4"/>
  <c r="H187" i="4"/>
  <c r="H183" i="4"/>
  <c r="H63" i="4"/>
  <c r="H199" i="4"/>
  <c r="H195" i="4"/>
  <c r="H191" i="4"/>
  <c r="H59" i="4"/>
  <c r="H55" i="4"/>
  <c r="H179" i="4"/>
  <c r="H43" i="4"/>
  <c r="H39" i="4"/>
  <c r="H71" i="4"/>
  <c r="H35" i="4"/>
  <c r="H31" i="4"/>
  <c r="H27" i="4"/>
  <c r="H175" i="4"/>
  <c r="H19" i="4"/>
  <c r="H15" i="4"/>
  <c r="H171" i="4"/>
  <c r="H167" i="4"/>
  <c r="H163" i="4"/>
  <c r="H159" i="4"/>
  <c r="H155" i="4"/>
  <c r="H151" i="4"/>
  <c r="H147" i="4"/>
  <c r="H143" i="4"/>
  <c r="H139" i="4"/>
  <c r="H135" i="4"/>
  <c r="H131" i="4"/>
  <c r="H51" i="4"/>
  <c r="H127" i="4"/>
  <c r="H123" i="4"/>
  <c r="H119" i="4"/>
  <c r="H115" i="4"/>
  <c r="H111" i="4"/>
  <c r="H107" i="4"/>
  <c r="H103" i="4"/>
  <c r="H99" i="4"/>
  <c r="H95" i="4"/>
  <c r="H91" i="4"/>
  <c r="H79" i="4"/>
  <c r="H75" i="4"/>
  <c r="H87" i="4"/>
  <c r="H67" i="4"/>
  <c r="H47" i="4"/>
  <c r="H114" i="4"/>
  <c r="H83" i="4"/>
  <c r="H110" i="4"/>
  <c r="H102" i="4"/>
  <c r="H86" i="4"/>
  <c r="H82" i="4"/>
  <c r="H74" i="4"/>
  <c r="H70" i="4"/>
  <c r="H66" i="4"/>
  <c r="H58" i="4"/>
  <c r="H50" i="4"/>
  <c r="H42" i="4"/>
  <c r="H30" i="4"/>
  <c r="H26" i="4"/>
  <c r="H18" i="4"/>
  <c r="H14" i="4"/>
  <c r="H178" i="4"/>
  <c r="H174" i="4"/>
  <c r="H170" i="4"/>
  <c r="H166" i="4"/>
  <c r="H162" i="4"/>
  <c r="H158" i="4"/>
  <c r="H154" i="4"/>
  <c r="H150" i="4"/>
  <c r="H146" i="4"/>
  <c r="H142" i="4"/>
  <c r="H138" i="4"/>
  <c r="H134" i="4"/>
  <c r="H130" i="4"/>
  <c r="H126" i="4"/>
  <c r="H122" i="4"/>
  <c r="H118" i="4"/>
  <c r="H106" i="4"/>
  <c r="H98" i="4"/>
  <c r="H94" i="4"/>
  <c r="H90" i="4"/>
  <c r="H78" i="4"/>
  <c r="H62" i="4"/>
  <c r="H54" i="4"/>
  <c r="H46" i="4"/>
  <c r="H38" i="4"/>
  <c r="H34" i="4"/>
  <c r="H22" i="4"/>
  <c r="H10" i="4"/>
  <c r="H9" i="4"/>
  <c r="H5006" i="4"/>
  <c r="H502" i="4"/>
  <c r="H498" i="4"/>
  <c r="H494" i="4"/>
  <c r="H490" i="4"/>
  <c r="H486" i="4"/>
  <c r="H482" i="4"/>
  <c r="H478" i="4"/>
  <c r="H474" i="4"/>
  <c r="H470" i="4"/>
  <c r="H466" i="4"/>
  <c r="H462" i="4"/>
  <c r="H458" i="4"/>
  <c r="H454" i="4"/>
  <c r="H450" i="4"/>
  <c r="H446" i="4"/>
  <c r="H442" i="4"/>
  <c r="H438" i="4"/>
  <c r="H434" i="4"/>
  <c r="H430" i="4"/>
  <c r="H426" i="4"/>
  <c r="H422" i="4"/>
  <c r="H418" i="4"/>
  <c r="H414" i="4"/>
  <c r="H410" i="4"/>
  <c r="H406" i="4"/>
  <c r="H402" i="4"/>
  <c r="H398" i="4"/>
  <c r="H394" i="4"/>
  <c r="H390" i="4"/>
  <c r="H386" i="4"/>
  <c r="H382" i="4"/>
  <c r="H378" i="4"/>
  <c r="H374" i="4"/>
  <c r="H370" i="4"/>
  <c r="H366" i="4"/>
  <c r="H362" i="4"/>
  <c r="H358" i="4"/>
  <c r="H354" i="4"/>
  <c r="H350" i="4"/>
  <c r="H346" i="4"/>
  <c r="H342" i="4"/>
  <c r="H338" i="4"/>
  <c r="H334" i="4"/>
  <c r="H330" i="4"/>
  <c r="H326" i="4"/>
  <c r="H322" i="4"/>
  <c r="H318" i="4"/>
  <c r="H314" i="4"/>
  <c r="H310" i="4"/>
  <c r="H306" i="4"/>
  <c r="H302" i="4"/>
  <c r="H298" i="4"/>
  <c r="H294" i="4"/>
  <c r="H290" i="4"/>
  <c r="H286" i="4"/>
  <c r="H282" i="4"/>
  <c r="H278" i="4"/>
  <c r="H274" i="4"/>
  <c r="H270" i="4"/>
  <c r="H266" i="4"/>
  <c r="H262" i="4"/>
  <c r="H258" i="4"/>
  <c r="H254" i="4"/>
  <c r="H250" i="4"/>
  <c r="H246" i="4"/>
  <c r="H242" i="4"/>
  <c r="H238" i="4"/>
  <c r="H234" i="4"/>
  <c r="H230" i="4"/>
  <c r="H226" i="4"/>
  <c r="H222" i="4"/>
  <c r="H218" i="4"/>
  <c r="H214" i="4"/>
  <c r="H210" i="4"/>
  <c r="H206" i="4"/>
  <c r="H202" i="4"/>
  <c r="H198" i="4"/>
  <c r="H194" i="4"/>
  <c r="H190" i="4"/>
  <c r="H186" i="4"/>
  <c r="H182" i="4"/>
  <c r="H501" i="4"/>
  <c r="H497" i="4"/>
  <c r="H493" i="4"/>
  <c r="H477" i="4"/>
  <c r="H473" i="4"/>
  <c r="H465" i="4"/>
  <c r="H457" i="4"/>
  <c r="H453" i="4"/>
  <c r="H441" i="4"/>
  <c r="H433" i="4"/>
  <c r="H421" i="4"/>
  <c r="H417" i="4"/>
  <c r="H413" i="4"/>
  <c r="H409" i="4"/>
  <c r="H401" i="4"/>
  <c r="H397" i="4"/>
  <c r="H389" i="4"/>
  <c r="H385" i="4"/>
  <c r="H377" i="4"/>
  <c r="H373" i="4"/>
  <c r="H505" i="4"/>
  <c r="H489" i="4"/>
  <c r="H485" i="4"/>
  <c r="H481" i="4"/>
  <c r="H469" i="4"/>
  <c r="H461" i="4"/>
  <c r="H449" i="4"/>
  <c r="H445" i="4"/>
  <c r="H437" i="4"/>
  <c r="H429" i="4"/>
  <c r="H425" i="4"/>
  <c r="H405" i="4"/>
  <c r="H393" i="4"/>
  <c r="H381" i="4"/>
  <c r="H25" i="4"/>
  <c r="H17" i="4"/>
  <c r="H13" i="4"/>
  <c r="H361" i="4"/>
  <c r="H353" i="4"/>
  <c r="H341" i="4"/>
  <c r="H337" i="4"/>
  <c r="H333" i="4"/>
  <c r="H321" i="4"/>
  <c r="H309" i="4"/>
  <c r="H289" i="4"/>
  <c r="H281" i="4"/>
  <c r="H277" i="4"/>
  <c r="H273" i="4"/>
  <c r="H269" i="4"/>
  <c r="H257" i="4"/>
  <c r="H241" i="4"/>
  <c r="H237" i="4"/>
  <c r="H233" i="4"/>
  <c r="H225" i="4"/>
  <c r="H217" i="4"/>
  <c r="H213" i="4"/>
  <c r="H197" i="4"/>
  <c r="H193" i="4"/>
  <c r="H185" i="4"/>
  <c r="H177" i="4"/>
  <c r="H169" i="4"/>
  <c r="H161" i="4"/>
  <c r="H157" i="4"/>
  <c r="H149" i="4"/>
  <c r="H145" i="4"/>
  <c r="H125" i="4"/>
  <c r="H109" i="4"/>
  <c r="H105" i="4"/>
  <c r="H97" i="4"/>
  <c r="H93" i="4"/>
  <c r="H85" i="4"/>
  <c r="H77" i="4"/>
  <c r="H73" i="4"/>
  <c r="H69" i="4"/>
  <c r="H57" i="4"/>
  <c r="H49" i="4"/>
  <c r="H45" i="4"/>
  <c r="H33" i="4"/>
  <c r="H369" i="4"/>
  <c r="H365" i="4"/>
  <c r="H357" i="4"/>
  <c r="H349" i="4"/>
  <c r="H345" i="4"/>
  <c r="H329" i="4"/>
  <c r="H325" i="4"/>
  <c r="H317" i="4"/>
  <c r="H313" i="4"/>
  <c r="H305" i="4"/>
  <c r="H301" i="4"/>
  <c r="H297" i="4"/>
  <c r="H293" i="4"/>
  <c r="H285" i="4"/>
  <c r="H265" i="4"/>
  <c r="H261" i="4"/>
  <c r="H253" i="4"/>
  <c r="H249" i="4"/>
  <c r="H245" i="4"/>
  <c r="H229" i="4"/>
  <c r="H221" i="4"/>
  <c r="H209" i="4"/>
  <c r="H205" i="4"/>
  <c r="H201" i="4"/>
  <c r="H189" i="4"/>
  <c r="H181" i="4"/>
  <c r="H173" i="4"/>
  <c r="H165" i="4"/>
  <c r="H153" i="4"/>
  <c r="H141" i="4"/>
  <c r="H137" i="4"/>
  <c r="H133" i="4"/>
  <c r="H129" i="4"/>
  <c r="H121" i="4"/>
  <c r="H117" i="4"/>
  <c r="H113" i="4"/>
  <c r="H101" i="4"/>
  <c r="H89" i="4"/>
  <c r="H81" i="4"/>
  <c r="H65" i="4"/>
  <c r="H61" i="4"/>
  <c r="H53" i="4"/>
  <c r="H41" i="4"/>
  <c r="H37" i="4"/>
  <c r="H29" i="4"/>
  <c r="H21" i="4"/>
  <c r="H504" i="4"/>
  <c r="H500" i="4"/>
  <c r="H496" i="4"/>
  <c r="H492" i="4"/>
  <c r="H488" i="4"/>
  <c r="H484" i="4"/>
  <c r="H480" i="4"/>
  <c r="H476" i="4"/>
  <c r="H472" i="4"/>
  <c r="H468" i="4"/>
  <c r="H464" i="4"/>
  <c r="H460" i="4"/>
  <c r="H456" i="4"/>
  <c r="H452" i="4"/>
  <c r="H448" i="4"/>
  <c r="H444" i="4"/>
  <c r="H440" i="4"/>
  <c r="H436" i="4"/>
  <c r="H432" i="4"/>
  <c r="H428" i="4"/>
  <c r="H424" i="4"/>
  <c r="H420" i="4"/>
  <c r="H416" i="4"/>
  <c r="H412" i="4"/>
  <c r="H408" i="4"/>
  <c r="H404" i="4"/>
  <c r="H400" i="4"/>
  <c r="H396" i="4"/>
  <c r="H392" i="4"/>
  <c r="H388" i="4"/>
  <c r="H384" i="4"/>
  <c r="H380" i="4"/>
  <c r="H376" i="4"/>
  <c r="H372" i="4"/>
  <c r="H368" i="4"/>
  <c r="H364" i="4"/>
  <c r="H360" i="4"/>
  <c r="H356" i="4"/>
  <c r="H352" i="4"/>
  <c r="H348" i="4"/>
  <c r="H344" i="4"/>
  <c r="H340" i="4"/>
  <c r="H336" i="4"/>
  <c r="H332" i="4"/>
  <c r="H328" i="4"/>
  <c r="H324" i="4"/>
  <c r="H320" i="4"/>
  <c r="H316" i="4"/>
  <c r="H312" i="4"/>
  <c r="H308" i="4"/>
  <c r="H304" i="4"/>
  <c r="H300" i="4"/>
  <c r="H296" i="4"/>
  <c r="H292" i="4"/>
  <c r="H288" i="4"/>
  <c r="H284" i="4"/>
  <c r="H280" i="4"/>
  <c r="H276" i="4"/>
  <c r="H272" i="4"/>
  <c r="H268" i="4"/>
  <c r="H264" i="4"/>
  <c r="H260" i="4"/>
  <c r="H256" i="4"/>
  <c r="H252" i="4"/>
  <c r="H248" i="4"/>
  <c r="H244" i="4"/>
  <c r="H240" i="4"/>
  <c r="H236" i="4"/>
  <c r="H232" i="4"/>
  <c r="H228" i="4"/>
  <c r="H224" i="4"/>
  <c r="H220" i="4"/>
  <c r="H216" i="4"/>
  <c r="H212" i="4"/>
  <c r="H208" i="4"/>
  <c r="H204" i="4"/>
  <c r="H200" i="4"/>
  <c r="H196" i="4"/>
  <c r="H192" i="4"/>
  <c r="H188" i="4"/>
  <c r="H184" i="4"/>
  <c r="H180" i="4"/>
  <c r="H176" i="4"/>
  <c r="H172" i="4"/>
  <c r="H168" i="4"/>
  <c r="H164" i="4"/>
  <c r="H160" i="4"/>
  <c r="H156" i="4"/>
  <c r="H152" i="4"/>
  <c r="H148" i="4"/>
  <c r="H144" i="4"/>
  <c r="H140" i="4"/>
  <c r="H136" i="4"/>
  <c r="H132" i="4"/>
  <c r="H128" i="4"/>
  <c r="H124" i="4"/>
  <c r="H120" i="4"/>
  <c r="H116" i="4"/>
  <c r="H112" i="4"/>
  <c r="H108" i="4"/>
  <c r="H104" i="4"/>
  <c r="H100" i="4"/>
  <c r="H96" i="4"/>
  <c r="H92" i="4"/>
  <c r="H88" i="4"/>
  <c r="H84" i="4"/>
  <c r="H80" i="4"/>
  <c r="H76" i="4"/>
  <c r="H72" i="4"/>
  <c r="H68" i="4"/>
  <c r="H64" i="4"/>
  <c r="H60" i="4"/>
  <c r="H56" i="4"/>
  <c r="H52" i="4"/>
  <c r="H48" i="4"/>
  <c r="H44" i="4"/>
  <c r="H40" i="4"/>
  <c r="H36" i="4"/>
  <c r="H32" i="4"/>
  <c r="H28" i="4"/>
  <c r="H24" i="4"/>
  <c r="H20" i="4"/>
  <c r="H16" i="4"/>
  <c r="H12" i="4"/>
  <c r="E8" i="4"/>
  <c r="R5015" i="4" l="1"/>
  <c r="R5014" i="4"/>
  <c r="E5015" i="4"/>
  <c r="E5014" i="4"/>
  <c r="G5015" i="4"/>
  <c r="G5014" i="4"/>
  <c r="T5014" i="4"/>
  <c r="T5015" i="4"/>
  <c r="N1984" i="4"/>
  <c r="N1977" i="4"/>
  <c r="N1962" i="4"/>
  <c r="N1942" i="4"/>
  <c r="N1940" i="4"/>
  <c r="N1878" i="4"/>
  <c r="N1854" i="4"/>
  <c r="N1820" i="4"/>
  <c r="N1801" i="4"/>
  <c r="N1672" i="4"/>
  <c r="N1639" i="4"/>
  <c r="N1611" i="4"/>
  <c r="N1607" i="4"/>
  <c r="N1553" i="4"/>
  <c r="N1994" i="4"/>
  <c r="N1923" i="4"/>
  <c r="N1886" i="4"/>
  <c r="N1730" i="4"/>
  <c r="N1728" i="4"/>
  <c r="N1660" i="4"/>
  <c r="N1630" i="4"/>
  <c r="N1894" i="4"/>
  <c r="N1829" i="4"/>
  <c r="N1793" i="4"/>
  <c r="N1714" i="4"/>
  <c r="N1952" i="4"/>
  <c r="N1901" i="4"/>
  <c r="N1870" i="4"/>
  <c r="N1786" i="4"/>
  <c r="N1686" i="4"/>
  <c r="N1502" i="4"/>
  <c r="N1398" i="4"/>
  <c r="N1279" i="4"/>
  <c r="N1109" i="4"/>
  <c r="N1107" i="4"/>
  <c r="N3081" i="4"/>
  <c r="N3024" i="4"/>
  <c r="N3022" i="4"/>
  <c r="N2923" i="4"/>
  <c r="N2856" i="4"/>
  <c r="N2797" i="4"/>
  <c r="N2750" i="4"/>
  <c r="N2742" i="4"/>
  <c r="N2734" i="4"/>
  <c r="N2726" i="4"/>
  <c r="N2248" i="4"/>
  <c r="N2240" i="4"/>
  <c r="N2232" i="4"/>
  <c r="N2224" i="4"/>
  <c r="N2216" i="4"/>
  <c r="N2208" i="4"/>
  <c r="N2193" i="4"/>
  <c r="N2187" i="4"/>
  <c r="N2181" i="4"/>
  <c r="N2175" i="4"/>
  <c r="N2164" i="4"/>
  <c r="N2159" i="4"/>
  <c r="N2155" i="4"/>
  <c r="N2151" i="4"/>
  <c r="N2142" i="4"/>
  <c r="N2138" i="4"/>
  <c r="N1517" i="4"/>
  <c r="N1515" i="4"/>
  <c r="N1513" i="4"/>
  <c r="N1511" i="4"/>
  <c r="N1477" i="4"/>
  <c r="N1475" i="4"/>
  <c r="N1462" i="4"/>
  <c r="N1407" i="4"/>
  <c r="N1332" i="4"/>
  <c r="N1213" i="4"/>
  <c r="N1074" i="4"/>
  <c r="N3008" i="4"/>
  <c r="N3004" i="4"/>
  <c r="N2992" i="4"/>
  <c r="N2988" i="4"/>
  <c r="N2751" i="4"/>
  <c r="N2727" i="4"/>
  <c r="N2251" i="4"/>
  <c r="N2243" i="4"/>
  <c r="N2227" i="4"/>
  <c r="N2219" i="4"/>
  <c r="N2211" i="4"/>
  <c r="N2204" i="4"/>
  <c r="N2198" i="4"/>
  <c r="N2180" i="4"/>
  <c r="N2174" i="4"/>
  <c r="N2167" i="4"/>
  <c r="N2150" i="4"/>
  <c r="N2000" i="4"/>
  <c r="N1916" i="4"/>
  <c r="N1891" i="4"/>
  <c r="N1301" i="4"/>
  <c r="N1299" i="4"/>
  <c r="N1202" i="4"/>
  <c r="N1125" i="4"/>
  <c r="N1093" i="4"/>
  <c r="N1091" i="4"/>
  <c r="N2881" i="4"/>
  <c r="N2740" i="4"/>
  <c r="N2732" i="4"/>
  <c r="N2205" i="4"/>
  <c r="N2182" i="4"/>
  <c r="N2176" i="4"/>
  <c r="N2143" i="4"/>
  <c r="N1959" i="4"/>
  <c r="N1949" i="4"/>
  <c r="N1883" i="4"/>
  <c r="N1861" i="4"/>
  <c r="N1859" i="4"/>
  <c r="N1845" i="4"/>
  <c r="N1448" i="4"/>
  <c r="N1254" i="4"/>
  <c r="N1252" i="4"/>
  <c r="N1224" i="4"/>
  <c r="N1201" i="4"/>
  <c r="N3091" i="4"/>
  <c r="N2972" i="4"/>
  <c r="N2958" i="4"/>
  <c r="N2879" i="4"/>
  <c r="N2877" i="4"/>
  <c r="N2875" i="4"/>
  <c r="N2749" i="4"/>
  <c r="N2245" i="4"/>
  <c r="N2229" i="4"/>
  <c r="N2221" i="4"/>
  <c r="N2213" i="4"/>
  <c r="N1837" i="4"/>
  <c r="N1657" i="4"/>
  <c r="N1655" i="4"/>
  <c r="N1572" i="4"/>
  <c r="N1406" i="4"/>
  <c r="N1372" i="4"/>
  <c r="N1367" i="4"/>
  <c r="N1285" i="4"/>
  <c r="N1265" i="4"/>
  <c r="N1236" i="4"/>
  <c r="N3088" i="4"/>
  <c r="N3086" i="4"/>
  <c r="N3055" i="4"/>
  <c r="N2970" i="4"/>
  <c r="N2968" i="4"/>
  <c r="N2897" i="4"/>
  <c r="N2893" i="4"/>
  <c r="N2853" i="4"/>
  <c r="N2850" i="4"/>
  <c r="N2848" i="4"/>
  <c r="N2846" i="4"/>
  <c r="N2844" i="4"/>
  <c r="N2842" i="4"/>
  <c r="N2840" i="4"/>
  <c r="N2822" i="4"/>
  <c r="N2820" i="4"/>
  <c r="N2714" i="4"/>
  <c r="N2696" i="4"/>
  <c r="N2137" i="4"/>
  <c r="N2131" i="4"/>
  <c r="N2125" i="4"/>
  <c r="N2108" i="4"/>
  <c r="N2103" i="4"/>
  <c r="N2001" i="4"/>
  <c r="N1986" i="4"/>
  <c r="N1983" i="4"/>
  <c r="N1848" i="4"/>
  <c r="N1754" i="4"/>
  <c r="N1738" i="4"/>
  <c r="N1650" i="4"/>
  <c r="N1610" i="4"/>
  <c r="N1885" i="4"/>
  <c r="N1841" i="4"/>
  <c r="N1839" i="4"/>
  <c r="N1809" i="4"/>
  <c r="N1807" i="4"/>
  <c r="N1762" i="4"/>
  <c r="N1659" i="4"/>
  <c r="N1573" i="4"/>
  <c r="N1970" i="4"/>
  <c r="N1930" i="4"/>
  <c r="N1777" i="4"/>
  <c r="N1696" i="4"/>
  <c r="N1683" i="4"/>
  <c r="N1620" i="4"/>
  <c r="N1598" i="4"/>
  <c r="N1541" i="4"/>
  <c r="N1917" i="4"/>
  <c r="N1908" i="4"/>
  <c r="N1769" i="4"/>
  <c r="N1705" i="4"/>
  <c r="N1685" i="4"/>
  <c r="N1585" i="4"/>
  <c r="N1439" i="4"/>
  <c r="N1397" i="4"/>
  <c r="N1267" i="4"/>
  <c r="N1211" i="4"/>
  <c r="N1142" i="4"/>
  <c r="N3080" i="4"/>
  <c r="N3061" i="4"/>
  <c r="N3059" i="4"/>
  <c r="N3026" i="4"/>
  <c r="N3007" i="4"/>
  <c r="N3003" i="4"/>
  <c r="N2855" i="4"/>
  <c r="N2800" i="4"/>
  <c r="N2796" i="4"/>
  <c r="N2748" i="4"/>
  <c r="N2246" i="4"/>
  <c r="N2238" i="4"/>
  <c r="N2206" i="4"/>
  <c r="N2200" i="4"/>
  <c r="N2173" i="4"/>
  <c r="N2158" i="4"/>
  <c r="N2154" i="4"/>
  <c r="N2149" i="4"/>
  <c r="N2145" i="4"/>
  <c r="N2141" i="4"/>
  <c r="N1993" i="4"/>
  <c r="N1991" i="4"/>
  <c r="N1975" i="4"/>
  <c r="N1899" i="4"/>
  <c r="N1875" i="4"/>
  <c r="N1867" i="4"/>
  <c r="N1853" i="4"/>
  <c r="N1461" i="4"/>
  <c r="N1447" i="4"/>
  <c r="N1415" i="4"/>
  <c r="N1345" i="4"/>
  <c r="N1343" i="4"/>
  <c r="N1331" i="4"/>
  <c r="N1318" i="4"/>
  <c r="N1287" i="4"/>
  <c r="N1270" i="4"/>
  <c r="N1210" i="4"/>
  <c r="N1055" i="4"/>
  <c r="N1011" i="4"/>
  <c r="N3041" i="4"/>
  <c r="N3039" i="4"/>
  <c r="N3037" i="4"/>
  <c r="N3035" i="4"/>
  <c r="N2991" i="4"/>
  <c r="N2987" i="4"/>
  <c r="N2973" i="4"/>
  <c r="N2826" i="4"/>
  <c r="N2824" i="4"/>
  <c r="N2799" i="4"/>
  <c r="N2741" i="4"/>
  <c r="N2733" i="4"/>
  <c r="N2725" i="4"/>
  <c r="N2233" i="4"/>
  <c r="N2197" i="4"/>
  <c r="N2192" i="4"/>
  <c r="N2185" i="4"/>
  <c r="N1938" i="4"/>
  <c r="N1922" i="4"/>
  <c r="N1451" i="4"/>
  <c r="N1427" i="4"/>
  <c r="N1381" i="4"/>
  <c r="N1238" i="4"/>
  <c r="N1185" i="4"/>
  <c r="N1158" i="4"/>
  <c r="N1042" i="4"/>
  <c r="N2250" i="4"/>
  <c r="N2191" i="4"/>
  <c r="N2186" i="4"/>
  <c r="N2146" i="4"/>
  <c r="N1948" i="4"/>
  <c r="N1528" i="4"/>
  <c r="N1469" i="4"/>
  <c r="N1452" i="4"/>
  <c r="N1359" i="4"/>
  <c r="N1200" i="4"/>
  <c r="N1058" i="4"/>
  <c r="N1028" i="4"/>
  <c r="N3093" i="4"/>
  <c r="N3025" i="4"/>
  <c r="N2990" i="4"/>
  <c r="N2960" i="4"/>
  <c r="N2948" i="4"/>
  <c r="N2857" i="4"/>
  <c r="N2755" i="4"/>
  <c r="N2235" i="4"/>
  <c r="N1816" i="4"/>
  <c r="N1792" i="4"/>
  <c r="N1703" i="4"/>
  <c r="N1618" i="4"/>
  <c r="N1571" i="4"/>
  <c r="N1446" i="4"/>
  <c r="N1444" i="4"/>
  <c r="N1405" i="4"/>
  <c r="N1208" i="4"/>
  <c r="N1197" i="4"/>
  <c r="N1195" i="4"/>
  <c r="N1193" i="4"/>
  <c r="N1191" i="4"/>
  <c r="N1123" i="4"/>
  <c r="N1105" i="4"/>
  <c r="N1103" i="4"/>
  <c r="N1009" i="4"/>
  <c r="N1007" i="4"/>
  <c r="N3090" i="4"/>
  <c r="N3051" i="4"/>
  <c r="N2984" i="4"/>
  <c r="N2896" i="4"/>
  <c r="N2873" i="4"/>
  <c r="N2869" i="4"/>
  <c r="N2852" i="4"/>
  <c r="N2719" i="4"/>
  <c r="N2701" i="4"/>
  <c r="N2689" i="4"/>
  <c r="N2683" i="4"/>
  <c r="N2671" i="4"/>
  <c r="N2665" i="4"/>
  <c r="N2118" i="4"/>
  <c r="N2101" i="4"/>
  <c r="N1961" i="4"/>
  <c r="N1941" i="4"/>
  <c r="N1939" i="4"/>
  <c r="N1877" i="4"/>
  <c r="N1819" i="4"/>
  <c r="N1671" i="4"/>
  <c r="N1649" i="4"/>
  <c r="N1640" i="4"/>
  <c r="N1613" i="4"/>
  <c r="N1609" i="4"/>
  <c r="N1554" i="4"/>
  <c r="N1539" i="4"/>
  <c r="N1924" i="4"/>
  <c r="N1761" i="4"/>
  <c r="N1729" i="4"/>
  <c r="N1727" i="4"/>
  <c r="N1658" i="4"/>
  <c r="N1893" i="4"/>
  <c r="N1830" i="4"/>
  <c r="N1794" i="4"/>
  <c r="N1540" i="4"/>
  <c r="N1951" i="4"/>
  <c r="N1869" i="4"/>
  <c r="N1864" i="4"/>
  <c r="N1785" i="4"/>
  <c r="N1746" i="4"/>
  <c r="N1722" i="4"/>
  <c r="N1684" i="4"/>
  <c r="N1501" i="4"/>
  <c r="N1396" i="4"/>
  <c r="N1360" i="4"/>
  <c r="N1280" i="4"/>
  <c r="N1269" i="4"/>
  <c r="N1110" i="4"/>
  <c r="N1108" i="4"/>
  <c r="N3079" i="4"/>
  <c r="N3023" i="4"/>
  <c r="N3021" i="4"/>
  <c r="N3010" i="4"/>
  <c r="N3006" i="4"/>
  <c r="N2900" i="4"/>
  <c r="N2858" i="4"/>
  <c r="N2795" i="4"/>
  <c r="N2754" i="4"/>
  <c r="N2746" i="4"/>
  <c r="N2738" i="4"/>
  <c r="N2730" i="4"/>
  <c r="N2252" i="4"/>
  <c r="N2244" i="4"/>
  <c r="N2236" i="4"/>
  <c r="N2228" i="4"/>
  <c r="N2220" i="4"/>
  <c r="N2212" i="4"/>
  <c r="N2199" i="4"/>
  <c r="N2195" i="4"/>
  <c r="N2184" i="4"/>
  <c r="N2178" i="4"/>
  <c r="N2157" i="4"/>
  <c r="N2153" i="4"/>
  <c r="N2144" i="4"/>
  <c r="N2140" i="4"/>
  <c r="N1518" i="4"/>
  <c r="N1516" i="4"/>
  <c r="N1514" i="4"/>
  <c r="N1512" i="4"/>
  <c r="N1478" i="4"/>
  <c r="N1476" i="4"/>
  <c r="N1408" i="4"/>
  <c r="N1334" i="4"/>
  <c r="N1317" i="4"/>
  <c r="N1212" i="4"/>
  <c r="N1186" i="4"/>
  <c r="N1170" i="4"/>
  <c r="N1073" i="4"/>
  <c r="N1057" i="4"/>
  <c r="N1013" i="4"/>
  <c r="N2802" i="4"/>
  <c r="N2747" i="4"/>
  <c r="N2739" i="4"/>
  <c r="N2731" i="4"/>
  <c r="N2247" i="4"/>
  <c r="N2231" i="4"/>
  <c r="N2223" i="4"/>
  <c r="N2215" i="4"/>
  <c r="N2201" i="4"/>
  <c r="N2196" i="4"/>
  <c r="N2190" i="4"/>
  <c r="N2183" i="4"/>
  <c r="N2177" i="4"/>
  <c r="N2171" i="4"/>
  <c r="N2163" i="4"/>
  <c r="N1999" i="4"/>
  <c r="N1915" i="4"/>
  <c r="N1892" i="4"/>
  <c r="N1374" i="4"/>
  <c r="N1302" i="4"/>
  <c r="N1300" i="4"/>
  <c r="N1184" i="4"/>
  <c r="N1126" i="4"/>
  <c r="N1094" i="4"/>
  <c r="N1092" i="4"/>
  <c r="N2202" i="4"/>
  <c r="N2179" i="4"/>
  <c r="N2168" i="4"/>
  <c r="N2162" i="4"/>
  <c r="N1947" i="4"/>
  <c r="N1906" i="4"/>
  <c r="N1884" i="4"/>
  <c r="N1862" i="4"/>
  <c r="N1860" i="4"/>
  <c r="N1846" i="4"/>
  <c r="N1488" i="4"/>
  <c r="N1978" i="4"/>
  <c r="N1847" i="4"/>
  <c r="N1753" i="4"/>
  <c r="N1612" i="4"/>
  <c r="N1608" i="4"/>
  <c r="N1840" i="4"/>
  <c r="N1810" i="4"/>
  <c r="N1808" i="4"/>
  <c r="N1574" i="4"/>
  <c r="N1566" i="4"/>
  <c r="N2002" i="4"/>
  <c r="N1695" i="4"/>
  <c r="N1619" i="4"/>
  <c r="N1597" i="4"/>
  <c r="N1586" i="4"/>
  <c r="N1985" i="4"/>
  <c r="N1907" i="4"/>
  <c r="N1902" i="4"/>
  <c r="N1863" i="4"/>
  <c r="N1770" i="4"/>
  <c r="N1745" i="4"/>
  <c r="N1721" i="4"/>
  <c r="N1706" i="4"/>
  <c r="N1440" i="4"/>
  <c r="N1395" i="4"/>
  <c r="N1014" i="4"/>
  <c r="N3082" i="4"/>
  <c r="N3062" i="4"/>
  <c r="N3060" i="4"/>
  <c r="N3009" i="4"/>
  <c r="N2947" i="4"/>
  <c r="N2924" i="4"/>
  <c r="N2798" i="4"/>
  <c r="N2752" i="4"/>
  <c r="N2744" i="4"/>
  <c r="N2736" i="4"/>
  <c r="N2728" i="4"/>
  <c r="N2242" i="4"/>
  <c r="N2234" i="4"/>
  <c r="N2226" i="4"/>
  <c r="N2218" i="4"/>
  <c r="N2210" i="4"/>
  <c r="N2203" i="4"/>
  <c r="N2194" i="4"/>
  <c r="N2189" i="4"/>
  <c r="N2170" i="4"/>
  <c r="N2165" i="4"/>
  <c r="N2156" i="4"/>
  <c r="N2152" i="4"/>
  <c r="N2147" i="4"/>
  <c r="N2139" i="4"/>
  <c r="N1992" i="4"/>
  <c r="N1976" i="4"/>
  <c r="N1900" i="4"/>
  <c r="N1876" i="4"/>
  <c r="N1868" i="4"/>
  <c r="N1449" i="4"/>
  <c r="N1416" i="4"/>
  <c r="N1346" i="4"/>
  <c r="N1344" i="4"/>
  <c r="N1333" i="4"/>
  <c r="N1288" i="4"/>
  <c r="N1268" i="4"/>
  <c r="N1214" i="4"/>
  <c r="N1209" i="4"/>
  <c r="N1056" i="4"/>
  <c r="N1012" i="4"/>
  <c r="N3042" i="4"/>
  <c r="N3040" i="4"/>
  <c r="N3038" i="4"/>
  <c r="N3036" i="4"/>
  <c r="N3005" i="4"/>
  <c r="N2989" i="4"/>
  <c r="N2971" i="4"/>
  <c r="N2825" i="4"/>
  <c r="N2823" i="4"/>
  <c r="N2801" i="4"/>
  <c r="N2753" i="4"/>
  <c r="N2745" i="4"/>
  <c r="N2737" i="4"/>
  <c r="N2729" i="4"/>
  <c r="N2237" i="4"/>
  <c r="N2188" i="4"/>
  <c r="N2169" i="4"/>
  <c r="N2160" i="4"/>
  <c r="N1937" i="4"/>
  <c r="N1921" i="4"/>
  <c r="N1428" i="4"/>
  <c r="N1382" i="4"/>
  <c r="N1373" i="4"/>
  <c r="N1237" i="4"/>
  <c r="N1183" i="4"/>
  <c r="N1041" i="4"/>
  <c r="N2230" i="4"/>
  <c r="N2222" i="4"/>
  <c r="N2214" i="4"/>
  <c r="N2207" i="4"/>
  <c r="N2172" i="4"/>
  <c r="N2166" i="4"/>
  <c r="N2161" i="4"/>
  <c r="N2148" i="4"/>
  <c r="N1982" i="4"/>
  <c r="N1969" i="4"/>
  <c r="N1960" i="4"/>
  <c r="N1950" i="4"/>
  <c r="N1929" i="4"/>
  <c r="N1527" i="4"/>
  <c r="N1487" i="4"/>
  <c r="N1470" i="4"/>
  <c r="N1141" i="4"/>
  <c r="N1027" i="4"/>
  <c r="N3094" i="4"/>
  <c r="N2882" i="4"/>
  <c r="N2743" i="4"/>
  <c r="N2735" i="4"/>
  <c r="N2239" i="4"/>
  <c r="N1791" i="4"/>
  <c r="N1704" i="4"/>
  <c r="N1617" i="4"/>
  <c r="N1486" i="4"/>
  <c r="N1445" i="4"/>
  <c r="N1443" i="4"/>
  <c r="N1266" i="4"/>
  <c r="N1263" i="4"/>
  <c r="N1207" i="4"/>
  <c r="N1198" i="4"/>
  <c r="N1196" i="4"/>
  <c r="N1194" i="4"/>
  <c r="N1192" i="4"/>
  <c r="N1124" i="4"/>
  <c r="N1106" i="4"/>
  <c r="N1104" i="4"/>
  <c r="N1010" i="4"/>
  <c r="N1008" i="4"/>
  <c r="N3034" i="4"/>
  <c r="N2986" i="4"/>
  <c r="N2894" i="4"/>
  <c r="N2871" i="4"/>
  <c r="N2867" i="4"/>
  <c r="N2854" i="4"/>
  <c r="N2722" i="4"/>
  <c r="N2709" i="4"/>
  <c r="N2698" i="4"/>
  <c r="N2692" i="4"/>
  <c r="N2686" i="4"/>
  <c r="N2680" i="4"/>
  <c r="N2674" i="4"/>
  <c r="N2668" i="4"/>
  <c r="N2662" i="4"/>
  <c r="N2127" i="4"/>
  <c r="N2115" i="4"/>
  <c r="N1450" i="4"/>
  <c r="N1253" i="4"/>
  <c r="N1223" i="4"/>
  <c r="N2899" i="4"/>
  <c r="N2876" i="4"/>
  <c r="N2225" i="4"/>
  <c r="N3087" i="4"/>
  <c r="N2872" i="4"/>
  <c r="N2849" i="4"/>
  <c r="N2841" i="4"/>
  <c r="N2821" i="4"/>
  <c r="N2717" i="4"/>
  <c r="N2134" i="4"/>
  <c r="N2111" i="4"/>
  <c r="N1818" i="4"/>
  <c r="N1815" i="4"/>
  <c r="N1719" i="4"/>
  <c r="N1637" i="4"/>
  <c r="N1635" i="4"/>
  <c r="N1551" i="4"/>
  <c r="N1510" i="4"/>
  <c r="N1500" i="4"/>
  <c r="N1498" i="4"/>
  <c r="N1496" i="4"/>
  <c r="N1474" i="4"/>
  <c r="N1437" i="4"/>
  <c r="N1368" i="4"/>
  <c r="N1358" i="4"/>
  <c r="N1356" i="4"/>
  <c r="N1354" i="4"/>
  <c r="N1352" i="4"/>
  <c r="N1315" i="4"/>
  <c r="N1264" i="4"/>
  <c r="N1249" i="4"/>
  <c r="N1179" i="4"/>
  <c r="N1168" i="4"/>
  <c r="N1089" i="4"/>
  <c r="N1087" i="4"/>
  <c r="N1053" i="4"/>
  <c r="N1051" i="4"/>
  <c r="N1049" i="4"/>
  <c r="N1047" i="4"/>
  <c r="N2898" i="4"/>
  <c r="N2708" i="4"/>
  <c r="N2695" i="4"/>
  <c r="N2682" i="4"/>
  <c r="N2675" i="4"/>
  <c r="N2669" i="4"/>
  <c r="N2663" i="4"/>
  <c r="N2105" i="4"/>
  <c r="N1783" i="4"/>
  <c r="N1736" i="4"/>
  <c r="N1691" i="4"/>
  <c r="N1681" i="4"/>
  <c r="N1668" i="4"/>
  <c r="N1596" i="4"/>
  <c r="N1594" i="4"/>
  <c r="N1592" i="4"/>
  <c r="N1538" i="4"/>
  <c r="N1536" i="4"/>
  <c r="N1525" i="4"/>
  <c r="N1467" i="4"/>
  <c r="N1459" i="4"/>
  <c r="N1393" i="4"/>
  <c r="N1370" i="4"/>
  <c r="N1330" i="4"/>
  <c r="N1327" i="4"/>
  <c r="N1235" i="4"/>
  <c r="N1222" i="4"/>
  <c r="N1220" i="4"/>
  <c r="N1155" i="4"/>
  <c r="N3001" i="4"/>
  <c r="N2920" i="4"/>
  <c r="N2868" i="4"/>
  <c r="N2792" i="4"/>
  <c r="N2716" i="4"/>
  <c r="N2710" i="4"/>
  <c r="N2704" i="4"/>
  <c r="N2681" i="4"/>
  <c r="N2670" i="4"/>
  <c r="N2664" i="4"/>
  <c r="N2135" i="4"/>
  <c r="N2129" i="4"/>
  <c r="N2124" i="4"/>
  <c r="N2112" i="4"/>
  <c r="N2106" i="4"/>
  <c r="N2100" i="4"/>
  <c r="N1990" i="4"/>
  <c r="N1957" i="4"/>
  <c r="N1946" i="4"/>
  <c r="N1936" i="4"/>
  <c r="N1914" i="4"/>
  <c r="N1912" i="4"/>
  <c r="N1905" i="4"/>
  <c r="N1882" i="4"/>
  <c r="N1852" i="4"/>
  <c r="N1823" i="4"/>
  <c r="N1765" i="4"/>
  <c r="N1750" i="4"/>
  <c r="N1741" i="4"/>
  <c r="N1734" i="4"/>
  <c r="N1633" i="4"/>
  <c r="N1627" i="4"/>
  <c r="N1625" i="4"/>
  <c r="N1623" i="4"/>
  <c r="N1616" i="4"/>
  <c r="N1968" i="4"/>
  <c r="N1928" i="4"/>
  <c r="N1898" i="4"/>
  <c r="N1890" i="4"/>
  <c r="N1857" i="4"/>
  <c r="N1826" i="4"/>
  <c r="N1824" i="4"/>
  <c r="N1804" i="4"/>
  <c r="N1782" i="4"/>
  <c r="N1757" i="4"/>
  <c r="N2003" i="4"/>
  <c r="N1996" i="4"/>
  <c r="N1987" i="4"/>
  <c r="N1980" i="4"/>
  <c r="N1971" i="4"/>
  <c r="N1965" i="4"/>
  <c r="N1963" i="4"/>
  <c r="N1953" i="4"/>
  <c r="N1943" i="4"/>
  <c r="N1933" i="4"/>
  <c r="N1931" i="4"/>
  <c r="N1925" i="4"/>
  <c r="N1918" i="4"/>
  <c r="N1485" i="4"/>
  <c r="N1483" i="4"/>
  <c r="N1481" i="4"/>
  <c r="N1457" i="4"/>
  <c r="N1455" i="4"/>
  <c r="N1413" i="4"/>
  <c r="N1411" i="4"/>
  <c r="N1404" i="4"/>
  <c r="N1402" i="4"/>
  <c r="N1389" i="4"/>
  <c r="N1378" i="4"/>
  <c r="N1834" i="4"/>
  <c r="N1832" i="4"/>
  <c r="N1822" i="4"/>
  <c r="N1812" i="4"/>
  <c r="N1802" i="4"/>
  <c r="N1789" i="4"/>
  <c r="N1787" i="4"/>
  <c r="N1632" i="4"/>
  <c r="N1622" i="4"/>
  <c r="N1531" i="4"/>
  <c r="N1529" i="4"/>
  <c r="N1522" i="4"/>
  <c r="N1520" i="4"/>
  <c r="N1506" i="4"/>
  <c r="N1504" i="4"/>
  <c r="N1490" i="4"/>
  <c r="N1480" i="4"/>
  <c r="N1471" i="4"/>
  <c r="N1464" i="4"/>
  <c r="N1454" i="4"/>
  <c r="N1339" i="4"/>
  <c r="N1296" i="4"/>
  <c r="N1282" i="4"/>
  <c r="N1261" i="4"/>
  <c r="N1247" i="4"/>
  <c r="N1233" i="4"/>
  <c r="N1231" i="4"/>
  <c r="N1217" i="4"/>
  <c r="N1206" i="4"/>
  <c r="N1189" i="4"/>
  <c r="N1174" i="4"/>
  <c r="N1165" i="4"/>
  <c r="N1163" i="4"/>
  <c r="N1161" i="4"/>
  <c r="N1154" i="4"/>
  <c r="N1152" i="4"/>
  <c r="N1138" i="4"/>
  <c r="N1136" i="4"/>
  <c r="N1122" i="4"/>
  <c r="N1120" i="4"/>
  <c r="N1102" i="4"/>
  <c r="N1100" i="4"/>
  <c r="N1098" i="4"/>
  <c r="N1085" i="4"/>
  <c r="N1083" i="4"/>
  <c r="N1081" i="4"/>
  <c r="N1079" i="4"/>
  <c r="N1069" i="4"/>
  <c r="N1067" i="4"/>
  <c r="N1065" i="4"/>
  <c r="N1063" i="4"/>
  <c r="N1006" i="4"/>
  <c r="N3104" i="4"/>
  <c r="N3102" i="4"/>
  <c r="N3100" i="4"/>
  <c r="N3032" i="4"/>
  <c r="N3018" i="4"/>
  <c r="N3016" i="4"/>
  <c r="N2998" i="4"/>
  <c r="N2996" i="4"/>
  <c r="N2982" i="4"/>
  <c r="N2980" i="4"/>
  <c r="N2966" i="4"/>
  <c r="N2964" i="4"/>
  <c r="N2954" i="4"/>
  <c r="N2952" i="4"/>
  <c r="N2938" i="4"/>
  <c r="N2936" i="4"/>
  <c r="N2934" i="4"/>
  <c r="N2932" i="4"/>
  <c r="N2918" i="4"/>
  <c r="N2916" i="4"/>
  <c r="N2914" i="4"/>
  <c r="N2912" i="4"/>
  <c r="N2910" i="4"/>
  <c r="N2908" i="4"/>
  <c r="N2906" i="4"/>
  <c r="N2904" i="4"/>
  <c r="N2890" i="4"/>
  <c r="N2888" i="4"/>
  <c r="N2866" i="4"/>
  <c r="N2837" i="4"/>
  <c r="N2835" i="4"/>
  <c r="N2817" i="4"/>
  <c r="N2815" i="4"/>
  <c r="N2813" i="4"/>
  <c r="N2811" i="4"/>
  <c r="N2789" i="4"/>
  <c r="N2787" i="4"/>
  <c r="N2785" i="4"/>
  <c r="N2783" i="4"/>
  <c r="N2781" i="4"/>
  <c r="N2779" i="4"/>
  <c r="N2777" i="4"/>
  <c r="N1429" i="4"/>
  <c r="N1422" i="4"/>
  <c r="N1420" i="4"/>
  <c r="N1418" i="4"/>
  <c r="N1409" i="4"/>
  <c r="N1399" i="4"/>
  <c r="N1388" i="4"/>
  <c r="N1386" i="4"/>
  <c r="N1384" i="4"/>
  <c r="N1348" i="4"/>
  <c r="N1281" i="4"/>
  <c r="N1271" i="4"/>
  <c r="N1260" i="4"/>
  <c r="N1258" i="4"/>
  <c r="N1256" i="4"/>
  <c r="N1246" i="4"/>
  <c r="N1244" i="4"/>
  <c r="N1242" i="4"/>
  <c r="N1240" i="4"/>
  <c r="N1230" i="4"/>
  <c r="N1228" i="4"/>
  <c r="N1226" i="4"/>
  <c r="N1216" i="4"/>
  <c r="N1203" i="4"/>
  <c r="N1188" i="4"/>
  <c r="N1171" i="4"/>
  <c r="N1160" i="4"/>
  <c r="N1150" i="4"/>
  <c r="N1148" i="4"/>
  <c r="N1146" i="4"/>
  <c r="N1144" i="4"/>
  <c r="N1134" i="4"/>
  <c r="N1132" i="4"/>
  <c r="N1130" i="4"/>
  <c r="N1128" i="4"/>
  <c r="N1118" i="4"/>
  <c r="N1116" i="4"/>
  <c r="N1114" i="4"/>
  <c r="N1112" i="4"/>
  <c r="N1095" i="4"/>
  <c r="N1077" i="4"/>
  <c r="N1075" i="4"/>
  <c r="N1061" i="4"/>
  <c r="N1059" i="4"/>
  <c r="N1017" i="4"/>
  <c r="N1015" i="4"/>
  <c r="N3097" i="4"/>
  <c r="N3095" i="4"/>
  <c r="N3084" i="4"/>
  <c r="N3066" i="4"/>
  <c r="N3064" i="4"/>
  <c r="N3046" i="4"/>
  <c r="N3044" i="4"/>
  <c r="N3030" i="4"/>
  <c r="N3028" i="4"/>
  <c r="N3014" i="4"/>
  <c r="N3012" i="4"/>
  <c r="N2994" i="4"/>
  <c r="N2961" i="4"/>
  <c r="N2950" i="4"/>
  <c r="N2929" i="4"/>
  <c r="N2927" i="4"/>
  <c r="N2925" i="4"/>
  <c r="N2902" i="4"/>
  <c r="N2885" i="4"/>
  <c r="N2883" i="4"/>
  <c r="N2864" i="4"/>
  <c r="N2862" i="4"/>
  <c r="N2860" i="4"/>
  <c r="N2834" i="4"/>
  <c r="N2832" i="4"/>
  <c r="N2830" i="4"/>
  <c r="N2828" i="4"/>
  <c r="N2810" i="4"/>
  <c r="N2808" i="4"/>
  <c r="N2806" i="4"/>
  <c r="N2804" i="4"/>
  <c r="N2775" i="4"/>
  <c r="N2773" i="4"/>
  <c r="N2771" i="4"/>
  <c r="N2769" i="4"/>
  <c r="N2767" i="4"/>
  <c r="N2765" i="4"/>
  <c r="N2763" i="4"/>
  <c r="N2761" i="4"/>
  <c r="N2759" i="4"/>
  <c r="N2757" i="4"/>
  <c r="N1251" i="4"/>
  <c r="N3092" i="4"/>
  <c r="N2993" i="4"/>
  <c r="N2249" i="4"/>
  <c r="N2217" i="4"/>
  <c r="N1656" i="4"/>
  <c r="N2969" i="4"/>
  <c r="N2847" i="4"/>
  <c r="N2839" i="4"/>
  <c r="N2819" i="4"/>
  <c r="N2711" i="4"/>
  <c r="N1817" i="4"/>
  <c r="N1776" i="4"/>
  <c r="N1760" i="4"/>
  <c r="N1744" i="4"/>
  <c r="N1726" i="4"/>
  <c r="N1692" i="4"/>
  <c r="N1647" i="4"/>
  <c r="N1605" i="4"/>
  <c r="N1603" i="4"/>
  <c r="N1583" i="4"/>
  <c r="N1426" i="4"/>
  <c r="N1342" i="4"/>
  <c r="N1277" i="4"/>
  <c r="N1275" i="4"/>
  <c r="N1178" i="4"/>
  <c r="N1175" i="4"/>
  <c r="N1025" i="4"/>
  <c r="N1023" i="4"/>
  <c r="N3077" i="4"/>
  <c r="N3019" i="4"/>
  <c r="N2985" i="4"/>
  <c r="N2921" i="4"/>
  <c r="N2724" i="4"/>
  <c r="N2718" i="4"/>
  <c r="N2712" i="4"/>
  <c r="N2706" i="4"/>
  <c r="N2700" i="4"/>
  <c r="N2693" i="4"/>
  <c r="N2687" i="4"/>
  <c r="N2136" i="4"/>
  <c r="N2130" i="4"/>
  <c r="N2123" i="4"/>
  <c r="N2116" i="4"/>
  <c r="N2110" i="4"/>
  <c r="N2098" i="4"/>
  <c r="N1827" i="4"/>
  <c r="N1805" i="4"/>
  <c r="N1800" i="4"/>
  <c r="N1767" i="4"/>
  <c r="N1751" i="4"/>
  <c r="N1693" i="4"/>
  <c r="N1670" i="4"/>
  <c r="N1629" i="4"/>
  <c r="N1466" i="4"/>
  <c r="N1392" i="4"/>
  <c r="N1369" i="4"/>
  <c r="N1329" i="4"/>
  <c r="N1176" i="4"/>
  <c r="N1139" i="4"/>
  <c r="N1072" i="4"/>
  <c r="N3078" i="4"/>
  <c r="N3058" i="4"/>
  <c r="N3054" i="4"/>
  <c r="N3000" i="4"/>
  <c r="N2955" i="4"/>
  <c r="N2946" i="4"/>
  <c r="N2944" i="4"/>
  <c r="N2942" i="4"/>
  <c r="N2940" i="4"/>
  <c r="N2922" i="4"/>
  <c r="N2791" i="4"/>
  <c r="N2720" i="4"/>
  <c r="N2702" i="4"/>
  <c r="N2691" i="4"/>
  <c r="N2117" i="4"/>
  <c r="N2104" i="4"/>
  <c r="N1973" i="4"/>
  <c r="N1956" i="4"/>
  <c r="N1945" i="4"/>
  <c r="N1874" i="4"/>
  <c r="N1774" i="4"/>
  <c r="N1717" i="4"/>
  <c r="N1711" i="4"/>
  <c r="N1701" i="4"/>
  <c r="N1699" i="4"/>
  <c r="N1689" i="4"/>
  <c r="N1679" i="4"/>
  <c r="N1665" i="4"/>
  <c r="N1663" i="4"/>
  <c r="N1653" i="4"/>
  <c r="N1646" i="4"/>
  <c r="N1644" i="4"/>
  <c r="N1642" i="4"/>
  <c r="N1998" i="4"/>
  <c r="N1967" i="4"/>
  <c r="N1843" i="4"/>
  <c r="N1836" i="4"/>
  <c r="N1798" i="4"/>
  <c r="N1910" i="4"/>
  <c r="N1904" i="4"/>
  <c r="N1895" i="4"/>
  <c r="N1888" i="4"/>
  <c r="N1879" i="4"/>
  <c r="N1872" i="4"/>
  <c r="N1601" i="4"/>
  <c r="N1590" i="4"/>
  <c r="N1581" i="4"/>
  <c r="N1579" i="4"/>
  <c r="N1577" i="4"/>
  <c r="N1570" i="4"/>
  <c r="N1564" i="4"/>
  <c r="N1562" i="4"/>
  <c r="N1560" i="4"/>
  <c r="N1550" i="4"/>
  <c r="N1548" i="4"/>
  <c r="N1546" i="4"/>
  <c r="N1544" i="4"/>
  <c r="N1534" i="4"/>
  <c r="N1524" i="4"/>
  <c r="N1507" i="4"/>
  <c r="N1493" i="4"/>
  <c r="N1491" i="4"/>
  <c r="N1473" i="4"/>
  <c r="N1436" i="4"/>
  <c r="N1434" i="4"/>
  <c r="N1432" i="4"/>
  <c r="N1423" i="4"/>
  <c r="N1366" i="4"/>
  <c r="N1364" i="4"/>
  <c r="N1350" i="4"/>
  <c r="N1856" i="4"/>
  <c r="N1850" i="4"/>
  <c r="N1795" i="4"/>
  <c r="N1772" i="4"/>
  <c r="N1763" i="4"/>
  <c r="N1756" i="4"/>
  <c r="N1747" i="4"/>
  <c r="N1740" i="4"/>
  <c r="N1731" i="4"/>
  <c r="N1724" i="4"/>
  <c r="N1715" i="4"/>
  <c r="N1709" i="4"/>
  <c r="N1707" i="4"/>
  <c r="N1697" i="4"/>
  <c r="N1687" i="4"/>
  <c r="N1677" i="4"/>
  <c r="N1675" i="4"/>
  <c r="N1673" i="4"/>
  <c r="N1662" i="4"/>
  <c r="N1652" i="4"/>
  <c r="N1600" i="4"/>
  <c r="N1587" i="4"/>
  <c r="N1576" i="4"/>
  <c r="N1567" i="4"/>
  <c r="N1557" i="4"/>
  <c r="N1555" i="4"/>
  <c r="N1325" i="4"/>
  <c r="N1314" i="4"/>
  <c r="N1312" i="4"/>
  <c r="N1037" i="4"/>
  <c r="N1035" i="4"/>
  <c r="N1033" i="4"/>
  <c r="N1031" i="4"/>
  <c r="N1021" i="4"/>
  <c r="N1019" i="4"/>
  <c r="N3085" i="4"/>
  <c r="N3074" i="4"/>
  <c r="N3072" i="4"/>
  <c r="N3070" i="4"/>
  <c r="N3068" i="4"/>
  <c r="N3050" i="4"/>
  <c r="N3048" i="4"/>
  <c r="N1377" i="4"/>
  <c r="N1375" i="4"/>
  <c r="N1361" i="4"/>
  <c r="N1337" i="4"/>
  <c r="N1335" i="4"/>
  <c r="N1324" i="4"/>
  <c r="N1322" i="4"/>
  <c r="N1320" i="4"/>
  <c r="N1310" i="4"/>
  <c r="N1308" i="4"/>
  <c r="N1306" i="4"/>
  <c r="N1304" i="4"/>
  <c r="N1294" i="4"/>
  <c r="N1292" i="4"/>
  <c r="N1290" i="4"/>
  <c r="N1044" i="4"/>
  <c r="N1030" i="4"/>
  <c r="N2978" i="4"/>
  <c r="N2976" i="4"/>
  <c r="N2974" i="4"/>
  <c r="N1199" i="4"/>
  <c r="N2959" i="4"/>
  <c r="N2880" i="4"/>
  <c r="N2241" i="4"/>
  <c r="N2209" i="4"/>
  <c r="N1286" i="4"/>
  <c r="N3057" i="4"/>
  <c r="N2967" i="4"/>
  <c r="N2845" i="4"/>
  <c r="N2705" i="4"/>
  <c r="N2122" i="4"/>
  <c r="N2099" i="4"/>
  <c r="N1720" i="4"/>
  <c r="N1638" i="4"/>
  <c r="N1636" i="4"/>
  <c r="N1552" i="4"/>
  <c r="N1509" i="4"/>
  <c r="N1499" i="4"/>
  <c r="N1497" i="4"/>
  <c r="N1495" i="4"/>
  <c r="N1438" i="4"/>
  <c r="N1425" i="4"/>
  <c r="N1357" i="4"/>
  <c r="N1355" i="4"/>
  <c r="N1353" i="4"/>
  <c r="N1351" i="4"/>
  <c r="N1316" i="4"/>
  <c r="N1298" i="4"/>
  <c r="N1250" i="4"/>
  <c r="N1181" i="4"/>
  <c r="N1177" i="4"/>
  <c r="N1169" i="4"/>
  <c r="N1167" i="4"/>
  <c r="N1090" i="4"/>
  <c r="N1088" i="4"/>
  <c r="N1054" i="4"/>
  <c r="N1052" i="4"/>
  <c r="N1050" i="4"/>
  <c r="N1048" i="4"/>
  <c r="N3076" i="4"/>
  <c r="N2892" i="4"/>
  <c r="N2685" i="4"/>
  <c r="N2679" i="4"/>
  <c r="N2672" i="4"/>
  <c r="N2666" i="4"/>
  <c r="N2128" i="4"/>
  <c r="N2121" i="4"/>
  <c r="N2102" i="4"/>
  <c r="N1799" i="4"/>
  <c r="N1737" i="4"/>
  <c r="N1735" i="4"/>
  <c r="N1669" i="4"/>
  <c r="N1667" i="4"/>
  <c r="N1595" i="4"/>
  <c r="N1593" i="4"/>
  <c r="N1591" i="4"/>
  <c r="N1537" i="4"/>
  <c r="N1535" i="4"/>
  <c r="N1460" i="4"/>
  <c r="N1391" i="4"/>
  <c r="N1380" i="4"/>
  <c r="N1328" i="4"/>
  <c r="N1221" i="4"/>
  <c r="N1219" i="4"/>
  <c r="N1157" i="4"/>
  <c r="N1040" i="4"/>
  <c r="N3053" i="4"/>
  <c r="N2999" i="4"/>
  <c r="N2919" i="4"/>
  <c r="N2874" i="4"/>
  <c r="N2870" i="4"/>
  <c r="N2713" i="4"/>
  <c r="N2707" i="4"/>
  <c r="N2684" i="4"/>
  <c r="N2678" i="4"/>
  <c r="N2673" i="4"/>
  <c r="N2667" i="4"/>
  <c r="N2132" i="4"/>
  <c r="N2109" i="4"/>
  <c r="N2097" i="4"/>
  <c r="N1989" i="4"/>
  <c r="N1955" i="4"/>
  <c r="N1935" i="4"/>
  <c r="N1913" i="4"/>
  <c r="N1911" i="4"/>
  <c r="N1897" i="4"/>
  <c r="N1881" i="4"/>
  <c r="N1866" i="4"/>
  <c r="N1851" i="4"/>
  <c r="N1781" i="4"/>
  <c r="N1766" i="4"/>
  <c r="N1749" i="4"/>
  <c r="N1742" i="4"/>
  <c r="N1733" i="4"/>
  <c r="N1634" i="4"/>
  <c r="N1628" i="4"/>
  <c r="N1626" i="4"/>
  <c r="N1624" i="4"/>
  <c r="N1615" i="4"/>
  <c r="N2005" i="4"/>
  <c r="N1927" i="4"/>
  <c r="N1889" i="4"/>
  <c r="N1858" i="4"/>
  <c r="N1835" i="4"/>
  <c r="N1825" i="4"/>
  <c r="N1814" i="4"/>
  <c r="N1803" i="4"/>
  <c r="N1790" i="4"/>
  <c r="N1780" i="4"/>
  <c r="N1758" i="4"/>
  <c r="N2004" i="4"/>
  <c r="N1995" i="4"/>
  <c r="N1988" i="4"/>
  <c r="N1979" i="4"/>
  <c r="N1972" i="4"/>
  <c r="N1966" i="4"/>
  <c r="N1964" i="4"/>
  <c r="N1954" i="4"/>
  <c r="N1944" i="4"/>
  <c r="N1934" i="4"/>
  <c r="N1932" i="4"/>
  <c r="N1926" i="4"/>
  <c r="N1865" i="4"/>
  <c r="N1484" i="4"/>
  <c r="N1482" i="4"/>
  <c r="N1465" i="4"/>
  <c r="N1458" i="4"/>
  <c r="N1456" i="4"/>
  <c r="N1442" i="4"/>
  <c r="N1412" i="4"/>
  <c r="N1403" i="4"/>
  <c r="N1401" i="4"/>
  <c r="N1390" i="4"/>
  <c r="N1833" i="4"/>
  <c r="N1831" i="4"/>
  <c r="N1821" i="4"/>
  <c r="N1811" i="4"/>
  <c r="N1788" i="4"/>
  <c r="N1778" i="4"/>
  <c r="N1641" i="4"/>
  <c r="N1631" i="4"/>
  <c r="N1621" i="4"/>
  <c r="N1614" i="4"/>
  <c r="N1532" i="4"/>
  <c r="N1530" i="4"/>
  <c r="N1521" i="4"/>
  <c r="N1519" i="4"/>
  <c r="N1505" i="4"/>
  <c r="N1503" i="4"/>
  <c r="N1489" i="4"/>
  <c r="N1479" i="4"/>
  <c r="N1472" i="4"/>
  <c r="N1463" i="4"/>
  <c r="N1453" i="4"/>
  <c r="N1340" i="4"/>
  <c r="N1338" i="4"/>
  <c r="N1297" i="4"/>
  <c r="N1295" i="4"/>
  <c r="N1273" i="4"/>
  <c r="N1262" i="4"/>
  <c r="N1248" i="4"/>
  <c r="N1234" i="4"/>
  <c r="N1232" i="4"/>
  <c r="N1218" i="4"/>
  <c r="N1205" i="4"/>
  <c r="N1190" i="4"/>
  <c r="N1173" i="4"/>
  <c r="N1166" i="4"/>
  <c r="N1164" i="4"/>
  <c r="N1162" i="4"/>
  <c r="N1153" i="4"/>
  <c r="N1151" i="4"/>
  <c r="N1137" i="4"/>
  <c r="N1135" i="4"/>
  <c r="N1121" i="4"/>
  <c r="N1119" i="4"/>
  <c r="N1101" i="4"/>
  <c r="N1099" i="4"/>
  <c r="N1097" i="4"/>
  <c r="N1086" i="4"/>
  <c r="N1084" i="4"/>
  <c r="N1082" i="4"/>
  <c r="N1080" i="4"/>
  <c r="N1070" i="4"/>
  <c r="N1068" i="4"/>
  <c r="N1066" i="4"/>
  <c r="N1064" i="4"/>
  <c r="N1046" i="4"/>
  <c r="N3105" i="4"/>
  <c r="N3103" i="4"/>
  <c r="N3101" i="4"/>
  <c r="N3099" i="4"/>
  <c r="N3033" i="4"/>
  <c r="N3031" i="4"/>
  <c r="N3017" i="4"/>
  <c r="N3015" i="4"/>
  <c r="N2997" i="4"/>
  <c r="N2995" i="4"/>
  <c r="N2981" i="4"/>
  <c r="N2979" i="4"/>
  <c r="N2965" i="4"/>
  <c r="N2963" i="4"/>
  <c r="N2953" i="4"/>
  <c r="N2951" i="4"/>
  <c r="N2937" i="4"/>
  <c r="N2935" i="4"/>
  <c r="N2933" i="4"/>
  <c r="N2931" i="4"/>
  <c r="N2917" i="4"/>
  <c r="N2915" i="4"/>
  <c r="N2913" i="4"/>
  <c r="N2911" i="4"/>
  <c r="N2909" i="4"/>
  <c r="N2907" i="4"/>
  <c r="N2905" i="4"/>
  <c r="N2903" i="4"/>
  <c r="N2889" i="4"/>
  <c r="N2887" i="4"/>
  <c r="N2865" i="4"/>
  <c r="N2838" i="4"/>
  <c r="N2836" i="4"/>
  <c r="N2818" i="4"/>
  <c r="N2816" i="4"/>
  <c r="N2814" i="4"/>
  <c r="N2812" i="4"/>
  <c r="N2790" i="4"/>
  <c r="N2788" i="4"/>
  <c r="N2786" i="4"/>
  <c r="N2784" i="4"/>
  <c r="N2782" i="4"/>
  <c r="N2780" i="4"/>
  <c r="N2778" i="4"/>
  <c r="N1441" i="4"/>
  <c r="N1430" i="4"/>
  <c r="N1421" i="4"/>
  <c r="N1419" i="4"/>
  <c r="N1417" i="4"/>
  <c r="N1410" i="4"/>
  <c r="N1400" i="4"/>
  <c r="N1387" i="4"/>
  <c r="N1385" i="4"/>
  <c r="N1383" i="4"/>
  <c r="N1349" i="4"/>
  <c r="N1347" i="4"/>
  <c r="N1272" i="4"/>
  <c r="N1259" i="4"/>
  <c r="N1257" i="4"/>
  <c r="N1255" i="4"/>
  <c r="N1245" i="4"/>
  <c r="N1243" i="4"/>
  <c r="N1241" i="4"/>
  <c r="N1239" i="4"/>
  <c r="N1229" i="4"/>
  <c r="N1227" i="4"/>
  <c r="N1225" i="4"/>
  <c r="N1215" i="4"/>
  <c r="N1204" i="4"/>
  <c r="N1187" i="4"/>
  <c r="N1172" i="4"/>
  <c r="N1159" i="4"/>
  <c r="N1149" i="4"/>
  <c r="N1147" i="4"/>
  <c r="N1145" i="4"/>
  <c r="N1143" i="4"/>
  <c r="N1133" i="4"/>
  <c r="N1131" i="4"/>
  <c r="N1129" i="4"/>
  <c r="N1127" i="4"/>
  <c r="N1117" i="4"/>
  <c r="N1115" i="4"/>
  <c r="N1113" i="4"/>
  <c r="N1111" i="4"/>
  <c r="N1096" i="4"/>
  <c r="N1078" i="4"/>
  <c r="N1076" i="4"/>
  <c r="N1062" i="4"/>
  <c r="N1060" i="4"/>
  <c r="N1016" i="4"/>
  <c r="N3098" i="4"/>
  <c r="N3096" i="4"/>
  <c r="N3083" i="4"/>
  <c r="N3065" i="4"/>
  <c r="N3063" i="4"/>
  <c r="N3045" i="4"/>
  <c r="N3043" i="4"/>
  <c r="N3029" i="4"/>
  <c r="N3027" i="4"/>
  <c r="N3013" i="4"/>
  <c r="N3011" i="4"/>
  <c r="N2962" i="4"/>
  <c r="N2949" i="4"/>
  <c r="N2930" i="4"/>
  <c r="N2928" i="4"/>
  <c r="N2926" i="4"/>
  <c r="N2901" i="4"/>
  <c r="N2886" i="4"/>
  <c r="N2884" i="4"/>
  <c r="N2863" i="4"/>
  <c r="N2861" i="4"/>
  <c r="N2859" i="4"/>
  <c r="N2833" i="4"/>
  <c r="N2831" i="4"/>
  <c r="N2829" i="4"/>
  <c r="N2827" i="4"/>
  <c r="N2809" i="4"/>
  <c r="N2807" i="4"/>
  <c r="N2805" i="4"/>
  <c r="N2803" i="4"/>
  <c r="N2776" i="4"/>
  <c r="N2774" i="4"/>
  <c r="N2772" i="4"/>
  <c r="N2770" i="4"/>
  <c r="N2768" i="4"/>
  <c r="N2766" i="4"/>
  <c r="N2764" i="4"/>
  <c r="N2762" i="4"/>
  <c r="N2760" i="4"/>
  <c r="N2758" i="4"/>
  <c r="N2756" i="4"/>
  <c r="N2957" i="4"/>
  <c r="N2878" i="4"/>
  <c r="N1838" i="4"/>
  <c r="N1565" i="4"/>
  <c r="N1284" i="4"/>
  <c r="N3089" i="4"/>
  <c r="N2851" i="4"/>
  <c r="N2843" i="4"/>
  <c r="N2676" i="4"/>
  <c r="N1775" i="4"/>
  <c r="N1759" i="4"/>
  <c r="N1743" i="4"/>
  <c r="N1694" i="4"/>
  <c r="N1682" i="4"/>
  <c r="N1648" i="4"/>
  <c r="N1606" i="4"/>
  <c r="N1604" i="4"/>
  <c r="N1584" i="4"/>
  <c r="N1414" i="4"/>
  <c r="N1371" i="4"/>
  <c r="N1341" i="4"/>
  <c r="N1283" i="4"/>
  <c r="N1278" i="4"/>
  <c r="N1276" i="4"/>
  <c r="N1274" i="4"/>
  <c r="N1180" i="4"/>
  <c r="N1026" i="4"/>
  <c r="N1024" i="4"/>
  <c r="N3075" i="4"/>
  <c r="N3020" i="4"/>
  <c r="N2983" i="4"/>
  <c r="N2895" i="4"/>
  <c r="N2891" i="4"/>
  <c r="N2794" i="4"/>
  <c r="N2721" i="4"/>
  <c r="N2715" i="4"/>
  <c r="N2703" i="4"/>
  <c r="N2697" i="4"/>
  <c r="N2690" i="4"/>
  <c r="N2677" i="4"/>
  <c r="N2133" i="4"/>
  <c r="N2126" i="4"/>
  <c r="N2119" i="4"/>
  <c r="N2113" i="4"/>
  <c r="N2107" i="4"/>
  <c r="N1828" i="4"/>
  <c r="N1806" i="4"/>
  <c r="N1784" i="4"/>
  <c r="N1768" i="4"/>
  <c r="N1752" i="4"/>
  <c r="N1713" i="4"/>
  <c r="N1526" i="4"/>
  <c r="N1468" i="4"/>
  <c r="N1394" i="4"/>
  <c r="N1379" i="4"/>
  <c r="N1182" i="4"/>
  <c r="N1156" i="4"/>
  <c r="N1140" i="4"/>
  <c r="N1071" i="4"/>
  <c r="N1039" i="4"/>
  <c r="N3056" i="4"/>
  <c r="N3052" i="4"/>
  <c r="N3002" i="4"/>
  <c r="N2956" i="4"/>
  <c r="N2945" i="4"/>
  <c r="N2943" i="4"/>
  <c r="N2941" i="4"/>
  <c r="N2939" i="4"/>
  <c r="N2793" i="4"/>
  <c r="N2723" i="4"/>
  <c r="N2699" i="4"/>
  <c r="N2694" i="4"/>
  <c r="N2688" i="4"/>
  <c r="N2120" i="4"/>
  <c r="N2114" i="4"/>
  <c r="N1974" i="4"/>
  <c r="N1958" i="4"/>
  <c r="N1919" i="4"/>
  <c r="N1873" i="4"/>
  <c r="N1773" i="4"/>
  <c r="N1725" i="4"/>
  <c r="N1718" i="4"/>
  <c r="N1712" i="4"/>
  <c r="N1702" i="4"/>
  <c r="N1700" i="4"/>
  <c r="N1690" i="4"/>
  <c r="N1680" i="4"/>
  <c r="N1666" i="4"/>
  <c r="N1664" i="4"/>
  <c r="N1654" i="4"/>
  <c r="N1645" i="4"/>
  <c r="N1643" i="4"/>
  <c r="N1997" i="4"/>
  <c r="N1981" i="4"/>
  <c r="N1920" i="4"/>
  <c r="N1844" i="4"/>
  <c r="N1813" i="4"/>
  <c r="N1797" i="4"/>
  <c r="N1779" i="4"/>
  <c r="N1909" i="4"/>
  <c r="N1903" i="4"/>
  <c r="N1896" i="4"/>
  <c r="N1887" i="4"/>
  <c r="N1880" i="4"/>
  <c r="N1871" i="4"/>
  <c r="N1602" i="4"/>
  <c r="N1589" i="4"/>
  <c r="N1582" i="4"/>
  <c r="N1580" i="4"/>
  <c r="N1578" i="4"/>
  <c r="N1569" i="4"/>
  <c r="N1563" i="4"/>
  <c r="N1561" i="4"/>
  <c r="N1559" i="4"/>
  <c r="N1549" i="4"/>
  <c r="N1547" i="4"/>
  <c r="N1545" i="4"/>
  <c r="N1543" i="4"/>
  <c r="N1533" i="4"/>
  <c r="N1523" i="4"/>
  <c r="N1508" i="4"/>
  <c r="N1494" i="4"/>
  <c r="N1492" i="4"/>
  <c r="N1435" i="4"/>
  <c r="N1433" i="4"/>
  <c r="N1431" i="4"/>
  <c r="N1424" i="4"/>
  <c r="N1365" i="4"/>
  <c r="N1363" i="4"/>
  <c r="N1855" i="4"/>
  <c r="N1849" i="4"/>
  <c r="N1842" i="4"/>
  <c r="N1796" i="4"/>
  <c r="N1771" i="4"/>
  <c r="N1764" i="4"/>
  <c r="N1755" i="4"/>
  <c r="N1748" i="4"/>
  <c r="N1739" i="4"/>
  <c r="N1732" i="4"/>
  <c r="N1723" i="4"/>
  <c r="N1716" i="4"/>
  <c r="N1710" i="4"/>
  <c r="N1708" i="4"/>
  <c r="N1698" i="4"/>
  <c r="N1688" i="4"/>
  <c r="N1678" i="4"/>
  <c r="N1676" i="4"/>
  <c r="N1674" i="4"/>
  <c r="N1661" i="4"/>
  <c r="N1651" i="4"/>
  <c r="N1599" i="4"/>
  <c r="N1588" i="4"/>
  <c r="N1575" i="4"/>
  <c r="N1568" i="4"/>
  <c r="N1558" i="4"/>
  <c r="N1556" i="4"/>
  <c r="N1542" i="4"/>
  <c r="N1326" i="4"/>
  <c r="N1313" i="4"/>
  <c r="N1311" i="4"/>
  <c r="N1038" i="4"/>
  <c r="N1036" i="4"/>
  <c r="N1034" i="4"/>
  <c r="N1032" i="4"/>
  <c r="N1022" i="4"/>
  <c r="N1020" i="4"/>
  <c r="N1018" i="4"/>
  <c r="N3073" i="4"/>
  <c r="N3071" i="4"/>
  <c r="N3069" i="4"/>
  <c r="N3067" i="4"/>
  <c r="N3049" i="4"/>
  <c r="N3047" i="4"/>
  <c r="N1376" i="4"/>
  <c r="N1362" i="4"/>
  <c r="N1336" i="4"/>
  <c r="N1323" i="4"/>
  <c r="N1321" i="4"/>
  <c r="N1319" i="4"/>
  <c r="N1309" i="4"/>
  <c r="N1307" i="4"/>
  <c r="N1305" i="4"/>
  <c r="N1303" i="4"/>
  <c r="N1293" i="4"/>
  <c r="N1291" i="4"/>
  <c r="N1289" i="4"/>
  <c r="N1045" i="4"/>
  <c r="N1043" i="4"/>
  <c r="N1029" i="4"/>
  <c r="N2977" i="4"/>
  <c r="N2975" i="4"/>
  <c r="N2660" i="4"/>
  <c r="N2658" i="4"/>
  <c r="N2656" i="4"/>
  <c r="N2654" i="4"/>
  <c r="N2652" i="4"/>
  <c r="N2650" i="4"/>
  <c r="N2648" i="4"/>
  <c r="N2646" i="4"/>
  <c r="N2644" i="4"/>
  <c r="N2642" i="4"/>
  <c r="N2640" i="4"/>
  <c r="N2638" i="4"/>
  <c r="N2636" i="4"/>
  <c r="N2634" i="4"/>
  <c r="N2632" i="4"/>
  <c r="N2630" i="4"/>
  <c r="N2628" i="4"/>
  <c r="N2626" i="4"/>
  <c r="N2624" i="4"/>
  <c r="N2622" i="4"/>
  <c r="N2620" i="4"/>
  <c r="N2618" i="4"/>
  <c r="N2616" i="4"/>
  <c r="N2614" i="4"/>
  <c r="N2612" i="4"/>
  <c r="N2610" i="4"/>
  <c r="N2608" i="4"/>
  <c r="N2606" i="4"/>
  <c r="N2604" i="4"/>
  <c r="N2602" i="4"/>
  <c r="N2600" i="4"/>
  <c r="N2598" i="4"/>
  <c r="N2596" i="4"/>
  <c r="N2594" i="4"/>
  <c r="N2592" i="4"/>
  <c r="N2590" i="4"/>
  <c r="N2588" i="4"/>
  <c r="N2586" i="4"/>
  <c r="N2584" i="4"/>
  <c r="N2582" i="4"/>
  <c r="N2580" i="4"/>
  <c r="N2578" i="4"/>
  <c r="N2576" i="4"/>
  <c r="N2574" i="4"/>
  <c r="N2572" i="4"/>
  <c r="N2570" i="4"/>
  <c r="N2568" i="4"/>
  <c r="N2566" i="4"/>
  <c r="N2095" i="4"/>
  <c r="N2093" i="4"/>
  <c r="N2091" i="4"/>
  <c r="N2089" i="4"/>
  <c r="N2087" i="4"/>
  <c r="N2085" i="4"/>
  <c r="N2083" i="4"/>
  <c r="N2081" i="4"/>
  <c r="N2079" i="4"/>
  <c r="N2077" i="4"/>
  <c r="N2075" i="4"/>
  <c r="N2073" i="4"/>
  <c r="N2071" i="4"/>
  <c r="N2069" i="4"/>
  <c r="N2067" i="4"/>
  <c r="N2065" i="4"/>
  <c r="N2063" i="4"/>
  <c r="N2061" i="4"/>
  <c r="N2059" i="4"/>
  <c r="N2057" i="4"/>
  <c r="N2055" i="4"/>
  <c r="N2053" i="4"/>
  <c r="N2051" i="4"/>
  <c r="N2049" i="4"/>
  <c r="N2047" i="4"/>
  <c r="N2045" i="4"/>
  <c r="N2043" i="4"/>
  <c r="N2041" i="4"/>
  <c r="N2039" i="4"/>
  <c r="N2037" i="4"/>
  <c r="N2035" i="4"/>
  <c r="N2033" i="4"/>
  <c r="N2031" i="4"/>
  <c r="N2029" i="4"/>
  <c r="N2027" i="4"/>
  <c r="N2025" i="4"/>
  <c r="N2023" i="4"/>
  <c r="N2021" i="4"/>
  <c r="N2019" i="4"/>
  <c r="N2017" i="4"/>
  <c r="N2015" i="4"/>
  <c r="N2013" i="4"/>
  <c r="N2011" i="4"/>
  <c r="N2009" i="4"/>
  <c r="N2007" i="4"/>
  <c r="N5005" i="4"/>
  <c r="N5003" i="4"/>
  <c r="N5001" i="4"/>
  <c r="N4999" i="4"/>
  <c r="N4997" i="4"/>
  <c r="N4995" i="4"/>
  <c r="N4993" i="4"/>
  <c r="N4991" i="4"/>
  <c r="N4989" i="4"/>
  <c r="N4987" i="4"/>
  <c r="N4985" i="4"/>
  <c r="N4983" i="4"/>
  <c r="N4981" i="4"/>
  <c r="N4979" i="4"/>
  <c r="N4977" i="4"/>
  <c r="N4975" i="4"/>
  <c r="N4973" i="4"/>
  <c r="N4971" i="4"/>
  <c r="N4969" i="4"/>
  <c r="N4967" i="4"/>
  <c r="N4965" i="4"/>
  <c r="N4963" i="4"/>
  <c r="N4961" i="4"/>
  <c r="N4959" i="4"/>
  <c r="N4957" i="4"/>
  <c r="N4955" i="4"/>
  <c r="N4953" i="4"/>
  <c r="N4951" i="4"/>
  <c r="N4949" i="4"/>
  <c r="N4947" i="4"/>
  <c r="N4945" i="4"/>
  <c r="N4943" i="4"/>
  <c r="N4941" i="4"/>
  <c r="N4939" i="4"/>
  <c r="N4937" i="4"/>
  <c r="N4935" i="4"/>
  <c r="N4933" i="4"/>
  <c r="N4931" i="4"/>
  <c r="N4929" i="4"/>
  <c r="N4927" i="4"/>
  <c r="N4925" i="4"/>
  <c r="N4923" i="4"/>
  <c r="N4921" i="4"/>
  <c r="N4919" i="4"/>
  <c r="N4917" i="4"/>
  <c r="N4915" i="4"/>
  <c r="N4913" i="4"/>
  <c r="N4911" i="4"/>
  <c r="N4909" i="4"/>
  <c r="N4907" i="4"/>
  <c r="N4905" i="4"/>
  <c r="N4903" i="4"/>
  <c r="N4901" i="4"/>
  <c r="N4899" i="4"/>
  <c r="N4897" i="4"/>
  <c r="N4895" i="4"/>
  <c r="N4893" i="4"/>
  <c r="N4891" i="4"/>
  <c r="N4889" i="4"/>
  <c r="N4887" i="4"/>
  <c r="N4885" i="4"/>
  <c r="N4883" i="4"/>
  <c r="N4881" i="4"/>
  <c r="N4879" i="4"/>
  <c r="N4877" i="4"/>
  <c r="N4875" i="4"/>
  <c r="N4873" i="4"/>
  <c r="N4871" i="4"/>
  <c r="N4869" i="4"/>
  <c r="N4867" i="4"/>
  <c r="N4865" i="4"/>
  <c r="N4863" i="4"/>
  <c r="N4861" i="4"/>
  <c r="N4859" i="4"/>
  <c r="N4857" i="4"/>
  <c r="N4855" i="4"/>
  <c r="N4853" i="4"/>
  <c r="N4851" i="4"/>
  <c r="N4849" i="4"/>
  <c r="N4847" i="4"/>
  <c r="N4845" i="4"/>
  <c r="N4843" i="4"/>
  <c r="N4841" i="4"/>
  <c r="N4839" i="4"/>
  <c r="N4837" i="4"/>
  <c r="N4835" i="4"/>
  <c r="N4833" i="4"/>
  <c r="N4831" i="4"/>
  <c r="N4829" i="4"/>
  <c r="N4827" i="4"/>
  <c r="N4825" i="4"/>
  <c r="N4823" i="4"/>
  <c r="N4821" i="4"/>
  <c r="N4819" i="4"/>
  <c r="N4817" i="4"/>
  <c r="N4815" i="4"/>
  <c r="N4813" i="4"/>
  <c r="N4811" i="4"/>
  <c r="N4809" i="4"/>
  <c r="N4807" i="4"/>
  <c r="N4805" i="4"/>
  <c r="N4803" i="4"/>
  <c r="N4801" i="4"/>
  <c r="N4799" i="4"/>
  <c r="N4797" i="4"/>
  <c r="N4795" i="4"/>
  <c r="N4793" i="4"/>
  <c r="N4791" i="4"/>
  <c r="N4789" i="4"/>
  <c r="N4787" i="4"/>
  <c r="N4785" i="4"/>
  <c r="N4783" i="4"/>
  <c r="N4781" i="4"/>
  <c r="N4779" i="4"/>
  <c r="N4777" i="4"/>
  <c r="N4775" i="4"/>
  <c r="N4773" i="4"/>
  <c r="N4771" i="4"/>
  <c r="N4769" i="4"/>
  <c r="N4767" i="4"/>
  <c r="N4765" i="4"/>
  <c r="N4763" i="4"/>
  <c r="N4761" i="4"/>
  <c r="N4759" i="4"/>
  <c r="N4757" i="4"/>
  <c r="N4755" i="4"/>
  <c r="N4753" i="4"/>
  <c r="N4751" i="4"/>
  <c r="N4749" i="4"/>
  <c r="N4747" i="4"/>
  <c r="N4745" i="4"/>
  <c r="N4743" i="4"/>
  <c r="N4741" i="4"/>
  <c r="N4739" i="4"/>
  <c r="N4737" i="4"/>
  <c r="N4735" i="4"/>
  <c r="N4733" i="4"/>
  <c r="N4731" i="4"/>
  <c r="N4729" i="4"/>
  <c r="N4727" i="4"/>
  <c r="N4725" i="4"/>
  <c r="N4723" i="4"/>
  <c r="N4721" i="4"/>
  <c r="N4719" i="4"/>
  <c r="N4717" i="4"/>
  <c r="N4715" i="4"/>
  <c r="N4713" i="4"/>
  <c r="N4711" i="4"/>
  <c r="N4709" i="4"/>
  <c r="N4707" i="4"/>
  <c r="N4705" i="4"/>
  <c r="N4703" i="4"/>
  <c r="N4701" i="4"/>
  <c r="N4699" i="4"/>
  <c r="N4697" i="4"/>
  <c r="N4695" i="4"/>
  <c r="N4693" i="4"/>
  <c r="N4691" i="4"/>
  <c r="N4689" i="4"/>
  <c r="N4687" i="4"/>
  <c r="N4685" i="4"/>
  <c r="N4683" i="4"/>
  <c r="N4681" i="4"/>
  <c r="N4679" i="4"/>
  <c r="N2563" i="4"/>
  <c r="N2561" i="4"/>
  <c r="N2559" i="4"/>
  <c r="N2557" i="4"/>
  <c r="N2555" i="4"/>
  <c r="N2553" i="4"/>
  <c r="N2551" i="4"/>
  <c r="N2549" i="4"/>
  <c r="N2547" i="4"/>
  <c r="N2545" i="4"/>
  <c r="N2543" i="4"/>
  <c r="N2541" i="4"/>
  <c r="N2539" i="4"/>
  <c r="N2537" i="4"/>
  <c r="N2535" i="4"/>
  <c r="N2533" i="4"/>
  <c r="N2531" i="4"/>
  <c r="N2529" i="4"/>
  <c r="N2527" i="4"/>
  <c r="N2525" i="4"/>
  <c r="N2523" i="4"/>
  <c r="N2521" i="4"/>
  <c r="N2519" i="4"/>
  <c r="N2517" i="4"/>
  <c r="N2515" i="4"/>
  <c r="N2513" i="4"/>
  <c r="N2511" i="4"/>
  <c r="N2509" i="4"/>
  <c r="N2507" i="4"/>
  <c r="N2505" i="4"/>
  <c r="N2503" i="4"/>
  <c r="N2501" i="4"/>
  <c r="N2499" i="4"/>
  <c r="N2497" i="4"/>
  <c r="N2495" i="4"/>
  <c r="N2493" i="4"/>
  <c r="N2491" i="4"/>
  <c r="N2489" i="4"/>
  <c r="N2487" i="4"/>
  <c r="N2485" i="4"/>
  <c r="N2483" i="4"/>
  <c r="N2481" i="4"/>
  <c r="N2479" i="4"/>
  <c r="N2477" i="4"/>
  <c r="N2475" i="4"/>
  <c r="N2473" i="4"/>
  <c r="N2471" i="4"/>
  <c r="N2469" i="4"/>
  <c r="N2467" i="4"/>
  <c r="N2465" i="4"/>
  <c r="N2463" i="4"/>
  <c r="N2461" i="4"/>
  <c r="N2459" i="4"/>
  <c r="N2457" i="4"/>
  <c r="N2455" i="4"/>
  <c r="N2453" i="4"/>
  <c r="N2451" i="4"/>
  <c r="N2449" i="4"/>
  <c r="N2447" i="4"/>
  <c r="N2445" i="4"/>
  <c r="N2443" i="4"/>
  <c r="N2441" i="4"/>
  <c r="N2439" i="4"/>
  <c r="N2437" i="4"/>
  <c r="N2435" i="4"/>
  <c r="N2433" i="4"/>
  <c r="N2431" i="4"/>
  <c r="N2429" i="4"/>
  <c r="N2427" i="4"/>
  <c r="N2425" i="4"/>
  <c r="N2423" i="4"/>
  <c r="N2421" i="4"/>
  <c r="N2419" i="4"/>
  <c r="N2417" i="4"/>
  <c r="N2415" i="4"/>
  <c r="N2413" i="4"/>
  <c r="N2411" i="4"/>
  <c r="N2409" i="4"/>
  <c r="N2407" i="4"/>
  <c r="N2405" i="4"/>
  <c r="N2403" i="4"/>
  <c r="N2401" i="4"/>
  <c r="N2399" i="4"/>
  <c r="N2397" i="4"/>
  <c r="N2395" i="4"/>
  <c r="N2393" i="4"/>
  <c r="N2391" i="4"/>
  <c r="N2389" i="4"/>
  <c r="N2387" i="4"/>
  <c r="N2385" i="4"/>
  <c r="N2383" i="4"/>
  <c r="N2381" i="4"/>
  <c r="N2379" i="4"/>
  <c r="N2377" i="4"/>
  <c r="N2375" i="4"/>
  <c r="N2373" i="4"/>
  <c r="N2371" i="4"/>
  <c r="N2369" i="4"/>
  <c r="N2367" i="4"/>
  <c r="N2365" i="4"/>
  <c r="N2363" i="4"/>
  <c r="N2361" i="4"/>
  <c r="N2359" i="4"/>
  <c r="N2357" i="4"/>
  <c r="N2355" i="4"/>
  <c r="N2353" i="4"/>
  <c r="N2351" i="4"/>
  <c r="N2349" i="4"/>
  <c r="N2347" i="4"/>
  <c r="N2345" i="4"/>
  <c r="N2343" i="4"/>
  <c r="N2341" i="4"/>
  <c r="N2339" i="4"/>
  <c r="N2337" i="4"/>
  <c r="N2335" i="4"/>
  <c r="N2333" i="4"/>
  <c r="N2331" i="4"/>
  <c r="N2329" i="4"/>
  <c r="N2327" i="4"/>
  <c r="N2325" i="4"/>
  <c r="N2323" i="4"/>
  <c r="N2321" i="4"/>
  <c r="N2319" i="4"/>
  <c r="N2317" i="4"/>
  <c r="N2315" i="4"/>
  <c r="N2313" i="4"/>
  <c r="N2311" i="4"/>
  <c r="N2309" i="4"/>
  <c r="N2307" i="4"/>
  <c r="N2305" i="4"/>
  <c r="N2303" i="4"/>
  <c r="N2301" i="4"/>
  <c r="N2299" i="4"/>
  <c r="N2297" i="4"/>
  <c r="N2295" i="4"/>
  <c r="N2293" i="4"/>
  <c r="N2291" i="4"/>
  <c r="N2289" i="4"/>
  <c r="N2287" i="4"/>
  <c r="N2285" i="4"/>
  <c r="N2283" i="4"/>
  <c r="N2281" i="4"/>
  <c r="N2279" i="4"/>
  <c r="N2277" i="4"/>
  <c r="N2275" i="4"/>
  <c r="N2273" i="4"/>
  <c r="N2271" i="4"/>
  <c r="N2269" i="4"/>
  <c r="N2267" i="4"/>
  <c r="N2265" i="4"/>
  <c r="N2263" i="4"/>
  <c r="N2261" i="4"/>
  <c r="N2259" i="4"/>
  <c r="N2257" i="4"/>
  <c r="N2255" i="4"/>
  <c r="N2253" i="4"/>
  <c r="N4677" i="4"/>
  <c r="N4675" i="4"/>
  <c r="N4673" i="4"/>
  <c r="N4671" i="4"/>
  <c r="N4669" i="4"/>
  <c r="N4667" i="4"/>
  <c r="N4665" i="4"/>
  <c r="N4663" i="4"/>
  <c r="N4661" i="4"/>
  <c r="N4659" i="4"/>
  <c r="N4657" i="4"/>
  <c r="N4655" i="4"/>
  <c r="N4653" i="4"/>
  <c r="N4651" i="4"/>
  <c r="N4649" i="4"/>
  <c r="N4647" i="4"/>
  <c r="N4645" i="4"/>
  <c r="N4643" i="4"/>
  <c r="N4641" i="4"/>
  <c r="N4639" i="4"/>
  <c r="N4637" i="4"/>
  <c r="N4635" i="4"/>
  <c r="N4633" i="4"/>
  <c r="N4631" i="4"/>
  <c r="N4629" i="4"/>
  <c r="N4627" i="4"/>
  <c r="N4625" i="4"/>
  <c r="N4623" i="4"/>
  <c r="N4621" i="4"/>
  <c r="N4619" i="4"/>
  <c r="N4617" i="4"/>
  <c r="N4615" i="4"/>
  <c r="N4613" i="4"/>
  <c r="N4611" i="4"/>
  <c r="N4609" i="4"/>
  <c r="N4607" i="4"/>
  <c r="N4605" i="4"/>
  <c r="N4603" i="4"/>
  <c r="N4601" i="4"/>
  <c r="N4599" i="4"/>
  <c r="N4597" i="4"/>
  <c r="N4595" i="4"/>
  <c r="N4593" i="4"/>
  <c r="N4591" i="4"/>
  <c r="N4589" i="4"/>
  <c r="N4587" i="4"/>
  <c r="N4585" i="4"/>
  <c r="N4583" i="4"/>
  <c r="N4581" i="4"/>
  <c r="N4579" i="4"/>
  <c r="N4577" i="4"/>
  <c r="N4575" i="4"/>
  <c r="N4573" i="4"/>
  <c r="N4571" i="4"/>
  <c r="N4569" i="4"/>
  <c r="N4567" i="4"/>
  <c r="N4565" i="4"/>
  <c r="N4563" i="4"/>
  <c r="N4561" i="4"/>
  <c r="N4559" i="4"/>
  <c r="N4557" i="4"/>
  <c r="N4555" i="4"/>
  <c r="N4553" i="4"/>
  <c r="N4551" i="4"/>
  <c r="N4549" i="4"/>
  <c r="N4547" i="4"/>
  <c r="N4545" i="4"/>
  <c r="N4543" i="4"/>
  <c r="N4541" i="4"/>
  <c r="N4539" i="4"/>
  <c r="N4537" i="4"/>
  <c r="N4535" i="4"/>
  <c r="N4533" i="4"/>
  <c r="N4531" i="4"/>
  <c r="N4529" i="4"/>
  <c r="N4527" i="4"/>
  <c r="N4525" i="4"/>
  <c r="N4523" i="4"/>
  <c r="N4521" i="4"/>
  <c r="N4519" i="4"/>
  <c r="N4517" i="4"/>
  <c r="N4515" i="4"/>
  <c r="N4513" i="4"/>
  <c r="N4511" i="4"/>
  <c r="N4509" i="4"/>
  <c r="N4507" i="4"/>
  <c r="N4505" i="4"/>
  <c r="N4503" i="4"/>
  <c r="N4501" i="4"/>
  <c r="N4499" i="4"/>
  <c r="N4497" i="4"/>
  <c r="N4495" i="4"/>
  <c r="N4493" i="4"/>
  <c r="N4491" i="4"/>
  <c r="N4489" i="4"/>
  <c r="N4487" i="4"/>
  <c r="N4485" i="4"/>
  <c r="N4483" i="4"/>
  <c r="N4481" i="4"/>
  <c r="N4479" i="4"/>
  <c r="N4477" i="4"/>
  <c r="N4475" i="4"/>
  <c r="N4473" i="4"/>
  <c r="N4471" i="4"/>
  <c r="N4469" i="4"/>
  <c r="N4467" i="4"/>
  <c r="N4465" i="4"/>
  <c r="N4463" i="4"/>
  <c r="N4461" i="4"/>
  <c r="N4459" i="4"/>
  <c r="N4457" i="4"/>
  <c r="N4455" i="4"/>
  <c r="N4453" i="4"/>
  <c r="N4451" i="4"/>
  <c r="N4449" i="4"/>
  <c r="N4447" i="4"/>
  <c r="N4445" i="4"/>
  <c r="N4443" i="4"/>
  <c r="N4441" i="4"/>
  <c r="N4439" i="4"/>
  <c r="N4437" i="4"/>
  <c r="N4435" i="4"/>
  <c r="N4433" i="4"/>
  <c r="N4431" i="4"/>
  <c r="N4429" i="4"/>
  <c r="N4427" i="4"/>
  <c r="N4425" i="4"/>
  <c r="N4423" i="4"/>
  <c r="N4421" i="4"/>
  <c r="N4419" i="4"/>
  <c r="N4417" i="4"/>
  <c r="N4415" i="4"/>
  <c r="N4413" i="4"/>
  <c r="N4411" i="4"/>
  <c r="N4409" i="4"/>
  <c r="N4407" i="4"/>
  <c r="N4405" i="4"/>
  <c r="N4403" i="4"/>
  <c r="N4401" i="4"/>
  <c r="N4399" i="4"/>
  <c r="N4397" i="4"/>
  <c r="N4395" i="4"/>
  <c r="N4393" i="4"/>
  <c r="N4391" i="4"/>
  <c r="N4389" i="4"/>
  <c r="N4387" i="4"/>
  <c r="N4385" i="4"/>
  <c r="N4383" i="4"/>
  <c r="N4381" i="4"/>
  <c r="N4379" i="4"/>
  <c r="N4377" i="4"/>
  <c r="N4375" i="4"/>
  <c r="N4373" i="4"/>
  <c r="N4371" i="4"/>
  <c r="N4369" i="4"/>
  <c r="N4367" i="4"/>
  <c r="N4365" i="4"/>
  <c r="N4363" i="4"/>
  <c r="N4361" i="4"/>
  <c r="N4359" i="4"/>
  <c r="N4357" i="4"/>
  <c r="N4355" i="4"/>
  <c r="N4353" i="4"/>
  <c r="N4351" i="4"/>
  <c r="N4349" i="4"/>
  <c r="N4347" i="4"/>
  <c r="N4345" i="4"/>
  <c r="N4343" i="4"/>
  <c r="N4341" i="4"/>
  <c r="N4339" i="4"/>
  <c r="N4337" i="4"/>
  <c r="N4335" i="4"/>
  <c r="N4333" i="4"/>
  <c r="N4331" i="4"/>
  <c r="N4329" i="4"/>
  <c r="N4327" i="4"/>
  <c r="N4325" i="4"/>
  <c r="N4323" i="4"/>
  <c r="N4321" i="4"/>
  <c r="N4319" i="4"/>
  <c r="N4317" i="4"/>
  <c r="N4315" i="4"/>
  <c r="N4313" i="4"/>
  <c r="N4311" i="4"/>
  <c r="N4309" i="4"/>
  <c r="N4307" i="4"/>
  <c r="N4305" i="4"/>
  <c r="N4303" i="4"/>
  <c r="N4301" i="4"/>
  <c r="N4299" i="4"/>
  <c r="N4297" i="4"/>
  <c r="N4295" i="4"/>
  <c r="N4293" i="4"/>
  <c r="N4291" i="4"/>
  <c r="N4289" i="4"/>
  <c r="N4287" i="4"/>
  <c r="N4285" i="4"/>
  <c r="N4283" i="4"/>
  <c r="N4281" i="4"/>
  <c r="N4279" i="4"/>
  <c r="N4277" i="4"/>
  <c r="N4275" i="4"/>
  <c r="N4273" i="4"/>
  <c r="N4271" i="4"/>
  <c r="N4269" i="4"/>
  <c r="N4267" i="4"/>
  <c r="N4265" i="4"/>
  <c r="N4263" i="4"/>
  <c r="N4261" i="4"/>
  <c r="N4259" i="4"/>
  <c r="N4257" i="4"/>
  <c r="N4255" i="4"/>
  <c r="N4253" i="4"/>
  <c r="N4251" i="4"/>
  <c r="N4249" i="4"/>
  <c r="N4247" i="4"/>
  <c r="N4245" i="4"/>
  <c r="N4243" i="4"/>
  <c r="N4241" i="4"/>
  <c r="N4239" i="4"/>
  <c r="N4237" i="4"/>
  <c r="N4235" i="4"/>
  <c r="N4233" i="4"/>
  <c r="N4231" i="4"/>
  <c r="N4229" i="4"/>
  <c r="N4227" i="4"/>
  <c r="N4225" i="4"/>
  <c r="N4223" i="4"/>
  <c r="N4221" i="4"/>
  <c r="N4219" i="4"/>
  <c r="N4217" i="4"/>
  <c r="N4215" i="4"/>
  <c r="N4213" i="4"/>
  <c r="N4211" i="4"/>
  <c r="N4209" i="4"/>
  <c r="N4207" i="4"/>
  <c r="N4205" i="4"/>
  <c r="N4203" i="4"/>
  <c r="N4201" i="4"/>
  <c r="N4199" i="4"/>
  <c r="N4197" i="4"/>
  <c r="N4195" i="4"/>
  <c r="N4193" i="4"/>
  <c r="N4191" i="4"/>
  <c r="N4189" i="4"/>
  <c r="N4187" i="4"/>
  <c r="N4185" i="4"/>
  <c r="N4183" i="4"/>
  <c r="N4181" i="4"/>
  <c r="N4179" i="4"/>
  <c r="N4177" i="4"/>
  <c r="N4175" i="4"/>
  <c r="N4173" i="4"/>
  <c r="N4171" i="4"/>
  <c r="N4169" i="4"/>
  <c r="N4167" i="4"/>
  <c r="N4165" i="4"/>
  <c r="N4163" i="4"/>
  <c r="N4161" i="4"/>
  <c r="N4159" i="4"/>
  <c r="N4157" i="4"/>
  <c r="N4155" i="4"/>
  <c r="N4153" i="4"/>
  <c r="N4151" i="4"/>
  <c r="N4149" i="4"/>
  <c r="N4147" i="4"/>
  <c r="N4145" i="4"/>
  <c r="N4143" i="4"/>
  <c r="N4141" i="4"/>
  <c r="N4139" i="4"/>
  <c r="N4137" i="4"/>
  <c r="N4135" i="4"/>
  <c r="N4133" i="4"/>
  <c r="N4131" i="4"/>
  <c r="N4129" i="4"/>
  <c r="N4127" i="4"/>
  <c r="N4125" i="4"/>
  <c r="N4123" i="4"/>
  <c r="N4121" i="4"/>
  <c r="N4119" i="4"/>
  <c r="N4117" i="4"/>
  <c r="N4115" i="4"/>
  <c r="N4113" i="4"/>
  <c r="N4111" i="4"/>
  <c r="N4109" i="4"/>
  <c r="N4107" i="4"/>
  <c r="N4105" i="4"/>
  <c r="N4103" i="4"/>
  <c r="N4101" i="4"/>
  <c r="N4099" i="4"/>
  <c r="N4097" i="4"/>
  <c r="N4095" i="4"/>
  <c r="N4093" i="4"/>
  <c r="N4091" i="4"/>
  <c r="N4089" i="4"/>
  <c r="N4087" i="4"/>
  <c r="N4085" i="4"/>
  <c r="N4083" i="4"/>
  <c r="N4081" i="4"/>
  <c r="N4079" i="4"/>
  <c r="N4077" i="4"/>
  <c r="N4075" i="4"/>
  <c r="N4073" i="4"/>
  <c r="N4071" i="4"/>
  <c r="N4069" i="4"/>
  <c r="N4067" i="4"/>
  <c r="N4065" i="4"/>
  <c r="N4063" i="4"/>
  <c r="N4061" i="4"/>
  <c r="N4059" i="4"/>
  <c r="N4057" i="4"/>
  <c r="N4055" i="4"/>
  <c r="N4053" i="4"/>
  <c r="N4051" i="4"/>
  <c r="N4049" i="4"/>
  <c r="N4047" i="4"/>
  <c r="N4045" i="4"/>
  <c r="N4043" i="4"/>
  <c r="N4041" i="4"/>
  <c r="N4039" i="4"/>
  <c r="N4037" i="4"/>
  <c r="N4035" i="4"/>
  <c r="N4033" i="4"/>
  <c r="N4031" i="4"/>
  <c r="N4029" i="4"/>
  <c r="N4027" i="4"/>
  <c r="N4025" i="4"/>
  <c r="N4023" i="4"/>
  <c r="N4021" i="4"/>
  <c r="N4019" i="4"/>
  <c r="N4017" i="4"/>
  <c r="N4015" i="4"/>
  <c r="N4013" i="4"/>
  <c r="N4011" i="4"/>
  <c r="N4009" i="4"/>
  <c r="N4007" i="4"/>
  <c r="N4005" i="4"/>
  <c r="N4003" i="4"/>
  <c r="N4001" i="4"/>
  <c r="N3999" i="4"/>
  <c r="N3997" i="4"/>
  <c r="N3995" i="4"/>
  <c r="N3993" i="4"/>
  <c r="N3991" i="4"/>
  <c r="N3989" i="4"/>
  <c r="N3987" i="4"/>
  <c r="N3985" i="4"/>
  <c r="N3983" i="4"/>
  <c r="N3981" i="4"/>
  <c r="N3979" i="4"/>
  <c r="N3977" i="4"/>
  <c r="N3975" i="4"/>
  <c r="N3973" i="4"/>
  <c r="N3971" i="4"/>
  <c r="N3969" i="4"/>
  <c r="N3967" i="4"/>
  <c r="N3965" i="4"/>
  <c r="N3963" i="4"/>
  <c r="N3961" i="4"/>
  <c r="N3959" i="4"/>
  <c r="N3957" i="4"/>
  <c r="N3955" i="4"/>
  <c r="N3953" i="4"/>
  <c r="N3951" i="4"/>
  <c r="N3949" i="4"/>
  <c r="N3947" i="4"/>
  <c r="N3945" i="4"/>
  <c r="N3943" i="4"/>
  <c r="N3941" i="4"/>
  <c r="N3939" i="4"/>
  <c r="N3937" i="4"/>
  <c r="N3935" i="4"/>
  <c r="N3933" i="4"/>
  <c r="N3931" i="4"/>
  <c r="N3929" i="4"/>
  <c r="N3927" i="4"/>
  <c r="N3925" i="4"/>
  <c r="N3923" i="4"/>
  <c r="N3921" i="4"/>
  <c r="N3919" i="4"/>
  <c r="N3917" i="4"/>
  <c r="N3915" i="4"/>
  <c r="N3913" i="4"/>
  <c r="N3911" i="4"/>
  <c r="N3909" i="4"/>
  <c r="N3907" i="4"/>
  <c r="N3905" i="4"/>
  <c r="N3903" i="4"/>
  <c r="N3901" i="4"/>
  <c r="N3899" i="4"/>
  <c r="N3897" i="4"/>
  <c r="N3895" i="4"/>
  <c r="N3893" i="4"/>
  <c r="N3891" i="4"/>
  <c r="N3889" i="4"/>
  <c r="N3887" i="4"/>
  <c r="N3885" i="4"/>
  <c r="N3883" i="4"/>
  <c r="N3881" i="4"/>
  <c r="N3879" i="4"/>
  <c r="N3877" i="4"/>
  <c r="N3875" i="4"/>
  <c r="N3873" i="4"/>
  <c r="N3871" i="4"/>
  <c r="N3869" i="4"/>
  <c r="N3867" i="4"/>
  <c r="N3865" i="4"/>
  <c r="N3863" i="4"/>
  <c r="N3861" i="4"/>
  <c r="N3859" i="4"/>
  <c r="N3857" i="4"/>
  <c r="N3855" i="4"/>
  <c r="N3853" i="4"/>
  <c r="N3851" i="4"/>
  <c r="N3849" i="4"/>
  <c r="N3847" i="4"/>
  <c r="N3845" i="4"/>
  <c r="N3843" i="4"/>
  <c r="N3841" i="4"/>
  <c r="N3839" i="4"/>
  <c r="N3837" i="4"/>
  <c r="N3835" i="4"/>
  <c r="N3833" i="4"/>
  <c r="N3831" i="4"/>
  <c r="N3829" i="4"/>
  <c r="N3827" i="4"/>
  <c r="N3825" i="4"/>
  <c r="N3823" i="4"/>
  <c r="N3821" i="4"/>
  <c r="N3819" i="4"/>
  <c r="N3817" i="4"/>
  <c r="N3815" i="4"/>
  <c r="N3813" i="4"/>
  <c r="N3811" i="4"/>
  <c r="N3809" i="4"/>
  <c r="N3807" i="4"/>
  <c r="N3805" i="4"/>
  <c r="N3803" i="4"/>
  <c r="N3801" i="4"/>
  <c r="N3799" i="4"/>
  <c r="N3797" i="4"/>
  <c r="N3795" i="4"/>
  <c r="N3793" i="4"/>
  <c r="N3791" i="4"/>
  <c r="N3789" i="4"/>
  <c r="N3787" i="4"/>
  <c r="N3785" i="4"/>
  <c r="N3783" i="4"/>
  <c r="N3781" i="4"/>
  <c r="N3779" i="4"/>
  <c r="N3777" i="4"/>
  <c r="N3775" i="4"/>
  <c r="N3773" i="4"/>
  <c r="N3771" i="4"/>
  <c r="N3769" i="4"/>
  <c r="N3767" i="4"/>
  <c r="N3765" i="4"/>
  <c r="N3763" i="4"/>
  <c r="N3761" i="4"/>
  <c r="N3759" i="4"/>
  <c r="N3757" i="4"/>
  <c r="N3755" i="4"/>
  <c r="N3753" i="4"/>
  <c r="N3751" i="4"/>
  <c r="N3749" i="4"/>
  <c r="N3747" i="4"/>
  <c r="N3745" i="4"/>
  <c r="N3743" i="4"/>
  <c r="N3741" i="4"/>
  <c r="N3739" i="4"/>
  <c r="N3737" i="4"/>
  <c r="N3735" i="4"/>
  <c r="N3733" i="4"/>
  <c r="N3731" i="4"/>
  <c r="N3729" i="4"/>
  <c r="N3727" i="4"/>
  <c r="N3725" i="4"/>
  <c r="N3723" i="4"/>
  <c r="N3721" i="4"/>
  <c r="N3719" i="4"/>
  <c r="N3717" i="4"/>
  <c r="N3715" i="4"/>
  <c r="N3713" i="4"/>
  <c r="N3711" i="4"/>
  <c r="N3709" i="4"/>
  <c r="N3707" i="4"/>
  <c r="N3705" i="4"/>
  <c r="N3703" i="4"/>
  <c r="N2661" i="4"/>
  <c r="N2659" i="4"/>
  <c r="N2657" i="4"/>
  <c r="N2655" i="4"/>
  <c r="N2653" i="4"/>
  <c r="N2651" i="4"/>
  <c r="N2649" i="4"/>
  <c r="N2647" i="4"/>
  <c r="N2645" i="4"/>
  <c r="N2643" i="4"/>
  <c r="N2641" i="4"/>
  <c r="N2639" i="4"/>
  <c r="N2637" i="4"/>
  <c r="N2635" i="4"/>
  <c r="N2633" i="4"/>
  <c r="N2631" i="4"/>
  <c r="N2629" i="4"/>
  <c r="N2627" i="4"/>
  <c r="N2625" i="4"/>
  <c r="N2623" i="4"/>
  <c r="N2621" i="4"/>
  <c r="N2619" i="4"/>
  <c r="N2617" i="4"/>
  <c r="N2615" i="4"/>
  <c r="N2613" i="4"/>
  <c r="N2611" i="4"/>
  <c r="N2609" i="4"/>
  <c r="N2607" i="4"/>
  <c r="N2605" i="4"/>
  <c r="N2603" i="4"/>
  <c r="N2601" i="4"/>
  <c r="N2599" i="4"/>
  <c r="N2597" i="4"/>
  <c r="N2595" i="4"/>
  <c r="N2593" i="4"/>
  <c r="N2591" i="4"/>
  <c r="N2589" i="4"/>
  <c r="N2587" i="4"/>
  <c r="N2585" i="4"/>
  <c r="N2583" i="4"/>
  <c r="N2581" i="4"/>
  <c r="N2579" i="4"/>
  <c r="N2577" i="4"/>
  <c r="N2575" i="4"/>
  <c r="N2573" i="4"/>
  <c r="N2571" i="4"/>
  <c r="N2569" i="4"/>
  <c r="N2567" i="4"/>
  <c r="N2565" i="4"/>
  <c r="N2096" i="4"/>
  <c r="N2094" i="4"/>
  <c r="N2092" i="4"/>
  <c r="N2090" i="4"/>
  <c r="N2088" i="4"/>
  <c r="N2086" i="4"/>
  <c r="N2084" i="4"/>
  <c r="N2082" i="4"/>
  <c r="N2080" i="4"/>
  <c r="N2078" i="4"/>
  <c r="N2076" i="4"/>
  <c r="N2074" i="4"/>
  <c r="N2072" i="4"/>
  <c r="N2070" i="4"/>
  <c r="N2068" i="4"/>
  <c r="N2066" i="4"/>
  <c r="N2064" i="4"/>
  <c r="N2062" i="4"/>
  <c r="N2060" i="4"/>
  <c r="N2058" i="4"/>
  <c r="N2056" i="4"/>
  <c r="N2054" i="4"/>
  <c r="N2052" i="4"/>
  <c r="N2050" i="4"/>
  <c r="N2048" i="4"/>
  <c r="N2046" i="4"/>
  <c r="N2044" i="4"/>
  <c r="N2042" i="4"/>
  <c r="N2040" i="4"/>
  <c r="N2038" i="4"/>
  <c r="N2036" i="4"/>
  <c r="N2034" i="4"/>
  <c r="N2032" i="4"/>
  <c r="N2030" i="4"/>
  <c r="N2028" i="4"/>
  <c r="N2026" i="4"/>
  <c r="N2024" i="4"/>
  <c r="N2022" i="4"/>
  <c r="N2020" i="4"/>
  <c r="N2018" i="4"/>
  <c r="N2016" i="4"/>
  <c r="N2014" i="4"/>
  <c r="N2012" i="4"/>
  <c r="N2010" i="4"/>
  <c r="N2008" i="4"/>
  <c r="N2006" i="4"/>
  <c r="N5004" i="4"/>
  <c r="N5002" i="4"/>
  <c r="N5000" i="4"/>
  <c r="N4998" i="4"/>
  <c r="N4996" i="4"/>
  <c r="N4994" i="4"/>
  <c r="N4992" i="4"/>
  <c r="N4990" i="4"/>
  <c r="N4988" i="4"/>
  <c r="N4986" i="4"/>
  <c r="N4984" i="4"/>
  <c r="N4982" i="4"/>
  <c r="N4980" i="4"/>
  <c r="N4978" i="4"/>
  <c r="N4976" i="4"/>
  <c r="N4974" i="4"/>
  <c r="N4972" i="4"/>
  <c r="N4970" i="4"/>
  <c r="N4968" i="4"/>
  <c r="N4966" i="4"/>
  <c r="N4964" i="4"/>
  <c r="N4962" i="4"/>
  <c r="N4960" i="4"/>
  <c r="N4958" i="4"/>
  <c r="N4956" i="4"/>
  <c r="N4954" i="4"/>
  <c r="N4952" i="4"/>
  <c r="N4950" i="4"/>
  <c r="N4948" i="4"/>
  <c r="N4946" i="4"/>
  <c r="N4944" i="4"/>
  <c r="N4942" i="4"/>
  <c r="N4940" i="4"/>
  <c r="N4938" i="4"/>
  <c r="N4936" i="4"/>
  <c r="N4934" i="4"/>
  <c r="N4932" i="4"/>
  <c r="N4930" i="4"/>
  <c r="N4928" i="4"/>
  <c r="N4926" i="4"/>
  <c r="N4924" i="4"/>
  <c r="N4922" i="4"/>
  <c r="N4920" i="4"/>
  <c r="N4918" i="4"/>
  <c r="N4916" i="4"/>
  <c r="N4914" i="4"/>
  <c r="N4912" i="4"/>
  <c r="N4910" i="4"/>
  <c r="N4908" i="4"/>
  <c r="N4906" i="4"/>
  <c r="N4904" i="4"/>
  <c r="N4902" i="4"/>
  <c r="N4900" i="4"/>
  <c r="N4898" i="4"/>
  <c r="N4896" i="4"/>
  <c r="N4894" i="4"/>
  <c r="N4892" i="4"/>
  <c r="N4890" i="4"/>
  <c r="N4888" i="4"/>
  <c r="N4886" i="4"/>
  <c r="N4884" i="4"/>
  <c r="N4882" i="4"/>
  <c r="N4880" i="4"/>
  <c r="N4878" i="4"/>
  <c r="N4876" i="4"/>
  <c r="N4874" i="4"/>
  <c r="N4872" i="4"/>
  <c r="N4870" i="4"/>
  <c r="N4868" i="4"/>
  <c r="N4866" i="4"/>
  <c r="N4864" i="4"/>
  <c r="N4862" i="4"/>
  <c r="N4860" i="4"/>
  <c r="N4858" i="4"/>
  <c r="N4856" i="4"/>
  <c r="N4854" i="4"/>
  <c r="N4852" i="4"/>
  <c r="N4850" i="4"/>
  <c r="N4848" i="4"/>
  <c r="N4846" i="4"/>
  <c r="N4844" i="4"/>
  <c r="N4842" i="4"/>
  <c r="N4840" i="4"/>
  <c r="N4838" i="4"/>
  <c r="N4836" i="4"/>
  <c r="N4834" i="4"/>
  <c r="N4832" i="4"/>
  <c r="N4830" i="4"/>
  <c r="N4828" i="4"/>
  <c r="N4826" i="4"/>
  <c r="N4824" i="4"/>
  <c r="N4822" i="4"/>
  <c r="N4820" i="4"/>
  <c r="N4818" i="4"/>
  <c r="N4816" i="4"/>
  <c r="N4814" i="4"/>
  <c r="N4812" i="4"/>
  <c r="N4810" i="4"/>
  <c r="N4808" i="4"/>
  <c r="N4806" i="4"/>
  <c r="N4804" i="4"/>
  <c r="N4802" i="4"/>
  <c r="N4800" i="4"/>
  <c r="N4798" i="4"/>
  <c r="N4796" i="4"/>
  <c r="N4794" i="4"/>
  <c r="N4792" i="4"/>
  <c r="N4790" i="4"/>
  <c r="N4788" i="4"/>
  <c r="N4786" i="4"/>
  <c r="N4784" i="4"/>
  <c r="N4782" i="4"/>
  <c r="N4780" i="4"/>
  <c r="N4778" i="4"/>
  <c r="N4776" i="4"/>
  <c r="N4774" i="4"/>
  <c r="N4772" i="4"/>
  <c r="N4770" i="4"/>
  <c r="N4768" i="4"/>
  <c r="N4766" i="4"/>
  <c r="N4764" i="4"/>
  <c r="N4762" i="4"/>
  <c r="N4760" i="4"/>
  <c r="N4758" i="4"/>
  <c r="N4756" i="4"/>
  <c r="N4754" i="4"/>
  <c r="N4752" i="4"/>
  <c r="N4750" i="4"/>
  <c r="N4748" i="4"/>
  <c r="N4746" i="4"/>
  <c r="N4744" i="4"/>
  <c r="N4742" i="4"/>
  <c r="N4740" i="4"/>
  <c r="N4738" i="4"/>
  <c r="N4736" i="4"/>
  <c r="N4734" i="4"/>
  <c r="N4732" i="4"/>
  <c r="N4730" i="4"/>
  <c r="N4728" i="4"/>
  <c r="N4726" i="4"/>
  <c r="N4724" i="4"/>
  <c r="N4722" i="4"/>
  <c r="N4720" i="4"/>
  <c r="N4718" i="4"/>
  <c r="N4716" i="4"/>
  <c r="N4714" i="4"/>
  <c r="N4712" i="4"/>
  <c r="N4710" i="4"/>
  <c r="N4708" i="4"/>
  <c r="N4706" i="4"/>
  <c r="N4704" i="4"/>
  <c r="N4702" i="4"/>
  <c r="N4700" i="4"/>
  <c r="N4698" i="4"/>
  <c r="N4696" i="4"/>
  <c r="N4694" i="4"/>
  <c r="N4692" i="4"/>
  <c r="N4690" i="4"/>
  <c r="N4688" i="4"/>
  <c r="N4686" i="4"/>
  <c r="N4684" i="4"/>
  <c r="N4682" i="4"/>
  <c r="N4680" i="4"/>
  <c r="N4678" i="4"/>
  <c r="N2564" i="4"/>
  <c r="N2562" i="4"/>
  <c r="N2560" i="4"/>
  <c r="N2558" i="4"/>
  <c r="N2556" i="4"/>
  <c r="N2554" i="4"/>
  <c r="N2552" i="4"/>
  <c r="N2550" i="4"/>
  <c r="N2548" i="4"/>
  <c r="N2546" i="4"/>
  <c r="N2544" i="4"/>
  <c r="N2542" i="4"/>
  <c r="N2540" i="4"/>
  <c r="N2538" i="4"/>
  <c r="N2536" i="4"/>
  <c r="N2534" i="4"/>
  <c r="N2532" i="4"/>
  <c r="N2530" i="4"/>
  <c r="N2528" i="4"/>
  <c r="N2526" i="4"/>
  <c r="N2524" i="4"/>
  <c r="N2522" i="4"/>
  <c r="N2520" i="4"/>
  <c r="N2518" i="4"/>
  <c r="N2516" i="4"/>
  <c r="N2514" i="4"/>
  <c r="N2512" i="4"/>
  <c r="N2510" i="4"/>
  <c r="N2508" i="4"/>
  <c r="N2506" i="4"/>
  <c r="N2504" i="4"/>
  <c r="N2502" i="4"/>
  <c r="N2500" i="4"/>
  <c r="N2498" i="4"/>
  <c r="N2496" i="4"/>
  <c r="N2494" i="4"/>
  <c r="N2492" i="4"/>
  <c r="N2490" i="4"/>
  <c r="N2488" i="4"/>
  <c r="N2486" i="4"/>
  <c r="N2484" i="4"/>
  <c r="N2482" i="4"/>
  <c r="N2480" i="4"/>
  <c r="N2478" i="4"/>
  <c r="N2476" i="4"/>
  <c r="N2474" i="4"/>
  <c r="N2472" i="4"/>
  <c r="N2470" i="4"/>
  <c r="N2468" i="4"/>
  <c r="N2466" i="4"/>
  <c r="N2464" i="4"/>
  <c r="N2462" i="4"/>
  <c r="N2460" i="4"/>
  <c r="N2458" i="4"/>
  <c r="N2456" i="4"/>
  <c r="N2454" i="4"/>
  <c r="N2452" i="4"/>
  <c r="N2450" i="4"/>
  <c r="N2448" i="4"/>
  <c r="N2446" i="4"/>
  <c r="N2444" i="4"/>
  <c r="N2442" i="4"/>
  <c r="N2440" i="4"/>
  <c r="N2438" i="4"/>
  <c r="N2436" i="4"/>
  <c r="N2434" i="4"/>
  <c r="N2432" i="4"/>
  <c r="N2430" i="4"/>
  <c r="N2428" i="4"/>
  <c r="N2426" i="4"/>
  <c r="N2424" i="4"/>
  <c r="N2422" i="4"/>
  <c r="N2420" i="4"/>
  <c r="N2418" i="4"/>
  <c r="N2416" i="4"/>
  <c r="N2414" i="4"/>
  <c r="N2412" i="4"/>
  <c r="N2410" i="4"/>
  <c r="N2408" i="4"/>
  <c r="N2406" i="4"/>
  <c r="N2404" i="4"/>
  <c r="N2402" i="4"/>
  <c r="N2400" i="4"/>
  <c r="N2398" i="4"/>
  <c r="N2396" i="4"/>
  <c r="N2394" i="4"/>
  <c r="N2392" i="4"/>
  <c r="N2390" i="4"/>
  <c r="N2388" i="4"/>
  <c r="N2386" i="4"/>
  <c r="N2384" i="4"/>
  <c r="N2382" i="4"/>
  <c r="N2380" i="4"/>
  <c r="N2378" i="4"/>
  <c r="N2376" i="4"/>
  <c r="N2374" i="4"/>
  <c r="N2372" i="4"/>
  <c r="N2370" i="4"/>
  <c r="N2368" i="4"/>
  <c r="N2366" i="4"/>
  <c r="N2364" i="4"/>
  <c r="N2362" i="4"/>
  <c r="N2360" i="4"/>
  <c r="N2358" i="4"/>
  <c r="N2356" i="4"/>
  <c r="N2354" i="4"/>
  <c r="N2352" i="4"/>
  <c r="N2350" i="4"/>
  <c r="N2348" i="4"/>
  <c r="N2346" i="4"/>
  <c r="N2344" i="4"/>
  <c r="N2342" i="4"/>
  <c r="N2340" i="4"/>
  <c r="N2338" i="4"/>
  <c r="N2336" i="4"/>
  <c r="N2334" i="4"/>
  <c r="N2332" i="4"/>
  <c r="N2330" i="4"/>
  <c r="N2328" i="4"/>
  <c r="N2326" i="4"/>
  <c r="N2324" i="4"/>
  <c r="N2322" i="4"/>
  <c r="N2320" i="4"/>
  <c r="N2318" i="4"/>
  <c r="N2316" i="4"/>
  <c r="N2314" i="4"/>
  <c r="N2312" i="4"/>
  <c r="N2310" i="4"/>
  <c r="N2308" i="4"/>
  <c r="N2306" i="4"/>
  <c r="N2304" i="4"/>
  <c r="N2302" i="4"/>
  <c r="N2300" i="4"/>
  <c r="N2298" i="4"/>
  <c r="N2296" i="4"/>
  <c r="N2294" i="4"/>
  <c r="N2292" i="4"/>
  <c r="N2290" i="4"/>
  <c r="N2288" i="4"/>
  <c r="N2286" i="4"/>
  <c r="N2284" i="4"/>
  <c r="N2282" i="4"/>
  <c r="N2280" i="4"/>
  <c r="N2278" i="4"/>
  <c r="N2276" i="4"/>
  <c r="N2274" i="4"/>
  <c r="N2272" i="4"/>
  <c r="N2270" i="4"/>
  <c r="N2268" i="4"/>
  <c r="N2266" i="4"/>
  <c r="N2264" i="4"/>
  <c r="N2262" i="4"/>
  <c r="N2260" i="4"/>
  <c r="N2258" i="4"/>
  <c r="N2256" i="4"/>
  <c r="N2254" i="4"/>
  <c r="N4676" i="4"/>
  <c r="N4674" i="4"/>
  <c r="N4672" i="4"/>
  <c r="N4670" i="4"/>
  <c r="N4668" i="4"/>
  <c r="N4666" i="4"/>
  <c r="N4664" i="4"/>
  <c r="N4662" i="4"/>
  <c r="N4660" i="4"/>
  <c r="N4658" i="4"/>
  <c r="N4656" i="4"/>
  <c r="N4654" i="4"/>
  <c r="N4652" i="4"/>
  <c r="N4650" i="4"/>
  <c r="N4648" i="4"/>
  <c r="N4646" i="4"/>
  <c r="N4644" i="4"/>
  <c r="N4642" i="4"/>
  <c r="N4640" i="4"/>
  <c r="N4638" i="4"/>
  <c r="N4636" i="4"/>
  <c r="N4634" i="4"/>
  <c r="N4632" i="4"/>
  <c r="N4630" i="4"/>
  <c r="N4628" i="4"/>
  <c r="N4626" i="4"/>
  <c r="N4624" i="4"/>
  <c r="N4622" i="4"/>
  <c r="N4620" i="4"/>
  <c r="N4618" i="4"/>
  <c r="N4616" i="4"/>
  <c r="N4614" i="4"/>
  <c r="N4612" i="4"/>
  <c r="N4610" i="4"/>
  <c r="N4608" i="4"/>
  <c r="N4606" i="4"/>
  <c r="N4604" i="4"/>
  <c r="N4602" i="4"/>
  <c r="N4600" i="4"/>
  <c r="N4598" i="4"/>
  <c r="N4596" i="4"/>
  <c r="N4594" i="4"/>
  <c r="N4592" i="4"/>
  <c r="N4590" i="4"/>
  <c r="N4588" i="4"/>
  <c r="N4586" i="4"/>
  <c r="N4584" i="4"/>
  <c r="N4582" i="4"/>
  <c r="N4580" i="4"/>
  <c r="N4578" i="4"/>
  <c r="N4576" i="4"/>
  <c r="N4574" i="4"/>
  <c r="N4572" i="4"/>
  <c r="N4570" i="4"/>
  <c r="N4568" i="4"/>
  <c r="N4566" i="4"/>
  <c r="N4564" i="4"/>
  <c r="N4562" i="4"/>
  <c r="N4560" i="4"/>
  <c r="N4558" i="4"/>
  <c r="N4556" i="4"/>
  <c r="N4554" i="4"/>
  <c r="N4552" i="4"/>
  <c r="N4550" i="4"/>
  <c r="N4548" i="4"/>
  <c r="N4546" i="4"/>
  <c r="N4544" i="4"/>
  <c r="N4542" i="4"/>
  <c r="N4540" i="4"/>
  <c r="N4538" i="4"/>
  <c r="N4536" i="4"/>
  <c r="N4534" i="4"/>
  <c r="N4532" i="4"/>
  <c r="N4530" i="4"/>
  <c r="N4528" i="4"/>
  <c r="N4526" i="4"/>
  <c r="N4524" i="4"/>
  <c r="N4522" i="4"/>
  <c r="N4520" i="4"/>
  <c r="N4518" i="4"/>
  <c r="N4516" i="4"/>
  <c r="N4514" i="4"/>
  <c r="N4512" i="4"/>
  <c r="N4510" i="4"/>
  <c r="N4508" i="4"/>
  <c r="N4506" i="4"/>
  <c r="N4504" i="4"/>
  <c r="N4502" i="4"/>
  <c r="N4500" i="4"/>
  <c r="N4498" i="4"/>
  <c r="N4496" i="4"/>
  <c r="N4494" i="4"/>
  <c r="N4492" i="4"/>
  <c r="N4490" i="4"/>
  <c r="N4488" i="4"/>
  <c r="N4486" i="4"/>
  <c r="N4484" i="4"/>
  <c r="N4482" i="4"/>
  <c r="N4480" i="4"/>
  <c r="N4478" i="4"/>
  <c r="N4476" i="4"/>
  <c r="N4474" i="4"/>
  <c r="N4472" i="4"/>
  <c r="N4470" i="4"/>
  <c r="N4468" i="4"/>
  <c r="N4466" i="4"/>
  <c r="N4464" i="4"/>
  <c r="N4462" i="4"/>
  <c r="N4460" i="4"/>
  <c r="N4458" i="4"/>
  <c r="N4456" i="4"/>
  <c r="N4454" i="4"/>
  <c r="N4452" i="4"/>
  <c r="N4450" i="4"/>
  <c r="N4448" i="4"/>
  <c r="N4446" i="4"/>
  <c r="N4444" i="4"/>
  <c r="N4442" i="4"/>
  <c r="N4440" i="4"/>
  <c r="N4438" i="4"/>
  <c r="N4436" i="4"/>
  <c r="N4434" i="4"/>
  <c r="N4432" i="4"/>
  <c r="N4430" i="4"/>
  <c r="N4428" i="4"/>
  <c r="N4426" i="4"/>
  <c r="N4424" i="4"/>
  <c r="N4422" i="4"/>
  <c r="N4420" i="4"/>
  <c r="N4418" i="4"/>
  <c r="N4416" i="4"/>
  <c r="N4414" i="4"/>
  <c r="N4412" i="4"/>
  <c r="N4410" i="4"/>
  <c r="N4408" i="4"/>
  <c r="N4406" i="4"/>
  <c r="N4404" i="4"/>
  <c r="N4402" i="4"/>
  <c r="N4400" i="4"/>
  <c r="N4398" i="4"/>
  <c r="N4396" i="4"/>
  <c r="N4394" i="4"/>
  <c r="N4392" i="4"/>
  <c r="N4390" i="4"/>
  <c r="N4388" i="4"/>
  <c r="N4386" i="4"/>
  <c r="N4384" i="4"/>
  <c r="N4382" i="4"/>
  <c r="N4380" i="4"/>
  <c r="N4378" i="4"/>
  <c r="N4376" i="4"/>
  <c r="N4374" i="4"/>
  <c r="N4372" i="4"/>
  <c r="N4370" i="4"/>
  <c r="N4368" i="4"/>
  <c r="N4366" i="4"/>
  <c r="N4364" i="4"/>
  <c r="N4362" i="4"/>
  <c r="N4360" i="4"/>
  <c r="N4358" i="4"/>
  <c r="N4356" i="4"/>
  <c r="N4354" i="4"/>
  <c r="N4352" i="4"/>
  <c r="N4350" i="4"/>
  <c r="N4348" i="4"/>
  <c r="N4346" i="4"/>
  <c r="N4344" i="4"/>
  <c r="N4342" i="4"/>
  <c r="N4340" i="4"/>
  <c r="N4338" i="4"/>
  <c r="N4336" i="4"/>
  <c r="N4334" i="4"/>
  <c r="N4332" i="4"/>
  <c r="N4330" i="4"/>
  <c r="N4328" i="4"/>
  <c r="N4326" i="4"/>
  <c r="N4324" i="4"/>
  <c r="N4322" i="4"/>
  <c r="N4320" i="4"/>
  <c r="N4318" i="4"/>
  <c r="N4316" i="4"/>
  <c r="N4314" i="4"/>
  <c r="N4312" i="4"/>
  <c r="N4310" i="4"/>
  <c r="N4308" i="4"/>
  <c r="N4306" i="4"/>
  <c r="N4304" i="4"/>
  <c r="N4302" i="4"/>
  <c r="N4300" i="4"/>
  <c r="N4298" i="4"/>
  <c r="N4296" i="4"/>
  <c r="N4294" i="4"/>
  <c r="N4292" i="4"/>
  <c r="N4290" i="4"/>
  <c r="N4288" i="4"/>
  <c r="N4286" i="4"/>
  <c r="N4284" i="4"/>
  <c r="N4282" i="4"/>
  <c r="N4280" i="4"/>
  <c r="N4278" i="4"/>
  <c r="N4276" i="4"/>
  <c r="N4274" i="4"/>
  <c r="N4272" i="4"/>
  <c r="N4270" i="4"/>
  <c r="N4268" i="4"/>
  <c r="N4266" i="4"/>
  <c r="N4264" i="4"/>
  <c r="N4262" i="4"/>
  <c r="N4260" i="4"/>
  <c r="N4258" i="4"/>
  <c r="N4256" i="4"/>
  <c r="N4254" i="4"/>
  <c r="N4252" i="4"/>
  <c r="N4250" i="4"/>
  <c r="N4248" i="4"/>
  <c r="N4246" i="4"/>
  <c r="N4244" i="4"/>
  <c r="N4242" i="4"/>
  <c r="N4240" i="4"/>
  <c r="N4238" i="4"/>
  <c r="N4236" i="4"/>
  <c r="N4234" i="4"/>
  <c r="N4232" i="4"/>
  <c r="N4230" i="4"/>
  <c r="N4228" i="4"/>
  <c r="N4226" i="4"/>
  <c r="N4224" i="4"/>
  <c r="N4222" i="4"/>
  <c r="N4220" i="4"/>
  <c r="N4218" i="4"/>
  <c r="N4216" i="4"/>
  <c r="N4214" i="4"/>
  <c r="N4212" i="4"/>
  <c r="N4210" i="4"/>
  <c r="N4208" i="4"/>
  <c r="N4206" i="4"/>
  <c r="N4204" i="4"/>
  <c r="N4202" i="4"/>
  <c r="N4200" i="4"/>
  <c r="N4198" i="4"/>
  <c r="N4196" i="4"/>
  <c r="N4194" i="4"/>
  <c r="N4192" i="4"/>
  <c r="N4190" i="4"/>
  <c r="N4188" i="4"/>
  <c r="N4186" i="4"/>
  <c r="N4184" i="4"/>
  <c r="N4182" i="4"/>
  <c r="N4180" i="4"/>
  <c r="N4178" i="4"/>
  <c r="N4176" i="4"/>
  <c r="N4174" i="4"/>
  <c r="N4172" i="4"/>
  <c r="N4170" i="4"/>
  <c r="N4168" i="4"/>
  <c r="N4166" i="4"/>
  <c r="N4164" i="4"/>
  <c r="N4162" i="4"/>
  <c r="N4160" i="4"/>
  <c r="N4158" i="4"/>
  <c r="N4156" i="4"/>
  <c r="N4154" i="4"/>
  <c r="N4152" i="4"/>
  <c r="N4150" i="4"/>
  <c r="N4148" i="4"/>
  <c r="N4146" i="4"/>
  <c r="N4144" i="4"/>
  <c r="N4142" i="4"/>
  <c r="N4140" i="4"/>
  <c r="N4138" i="4"/>
  <c r="N4136" i="4"/>
  <c r="N4134" i="4"/>
  <c r="N4132" i="4"/>
  <c r="N4130" i="4"/>
  <c r="N4128" i="4"/>
  <c r="N4126" i="4"/>
  <c r="N4124" i="4"/>
  <c r="N4122" i="4"/>
  <c r="N4120" i="4"/>
  <c r="N4118" i="4"/>
  <c r="N4116" i="4"/>
  <c r="N4114" i="4"/>
  <c r="N4112" i="4"/>
  <c r="N4110" i="4"/>
  <c r="N4108" i="4"/>
  <c r="N4106" i="4"/>
  <c r="N4104" i="4"/>
  <c r="N4102" i="4"/>
  <c r="N4100" i="4"/>
  <c r="N4098" i="4"/>
  <c r="N4096" i="4"/>
  <c r="N4094" i="4"/>
  <c r="N4092" i="4"/>
  <c r="N4090" i="4"/>
  <c r="N4088" i="4"/>
  <c r="N4086" i="4"/>
  <c r="N4084" i="4"/>
  <c r="N4082" i="4"/>
  <c r="N4080" i="4"/>
  <c r="N4078" i="4"/>
  <c r="N4076" i="4"/>
  <c r="N4074" i="4"/>
  <c r="N4072" i="4"/>
  <c r="N4070" i="4"/>
  <c r="N4068" i="4"/>
  <c r="N4066" i="4"/>
  <c r="N4064" i="4"/>
  <c r="N4062" i="4"/>
  <c r="N4060" i="4"/>
  <c r="N4058" i="4"/>
  <c r="N4056" i="4"/>
  <c r="N4054" i="4"/>
  <c r="N4052" i="4"/>
  <c r="N4050" i="4"/>
  <c r="N4048" i="4"/>
  <c r="N4046" i="4"/>
  <c r="N4044" i="4"/>
  <c r="N4042" i="4"/>
  <c r="N4040" i="4"/>
  <c r="N4038" i="4"/>
  <c r="N4036" i="4"/>
  <c r="N4034" i="4"/>
  <c r="N4032" i="4"/>
  <c r="N4030" i="4"/>
  <c r="N4028" i="4"/>
  <c r="N4026" i="4"/>
  <c r="N4024" i="4"/>
  <c r="N4022" i="4"/>
  <c r="N4020" i="4"/>
  <c r="N4018" i="4"/>
  <c r="N4016" i="4"/>
  <c r="N4014" i="4"/>
  <c r="N4012" i="4"/>
  <c r="N4010" i="4"/>
  <c r="N4008" i="4"/>
  <c r="N4006" i="4"/>
  <c r="N4004" i="4"/>
  <c r="N4002" i="4"/>
  <c r="N4000" i="4"/>
  <c r="N3998" i="4"/>
  <c r="N3996" i="4"/>
  <c r="N3994" i="4"/>
  <c r="N3992" i="4"/>
  <c r="N3990" i="4"/>
  <c r="N3988" i="4"/>
  <c r="N3986" i="4"/>
  <c r="N3984" i="4"/>
  <c r="N3982" i="4"/>
  <c r="N3980" i="4"/>
  <c r="N3978" i="4"/>
  <c r="N3976" i="4"/>
  <c r="N3974" i="4"/>
  <c r="N3972" i="4"/>
  <c r="N3970" i="4"/>
  <c r="N3968" i="4"/>
  <c r="N3966" i="4"/>
  <c r="N3964" i="4"/>
  <c r="N3962" i="4"/>
  <c r="N3960" i="4"/>
  <c r="N3958" i="4"/>
  <c r="N3956" i="4"/>
  <c r="N3954" i="4"/>
  <c r="N3952" i="4"/>
  <c r="N3950" i="4"/>
  <c r="N3948" i="4"/>
  <c r="N3946" i="4"/>
  <c r="N3944" i="4"/>
  <c r="N3942" i="4"/>
  <c r="N3940" i="4"/>
  <c r="N3938" i="4"/>
  <c r="N3936" i="4"/>
  <c r="N3934" i="4"/>
  <c r="N3932" i="4"/>
  <c r="N3930" i="4"/>
  <c r="N3928" i="4"/>
  <c r="N3926" i="4"/>
  <c r="N3924" i="4"/>
  <c r="N3922" i="4"/>
  <c r="N3920" i="4"/>
  <c r="N3918" i="4"/>
  <c r="N3916" i="4"/>
  <c r="N3914" i="4"/>
  <c r="N3912" i="4"/>
  <c r="N3910" i="4"/>
  <c r="N3908" i="4"/>
  <c r="N3906" i="4"/>
  <c r="N3904" i="4"/>
  <c r="N3902" i="4"/>
  <c r="N3900" i="4"/>
  <c r="N3898" i="4"/>
  <c r="N3896" i="4"/>
  <c r="N3894" i="4"/>
  <c r="N3892" i="4"/>
  <c r="N3890" i="4"/>
  <c r="N3888" i="4"/>
  <c r="N3886" i="4"/>
  <c r="N3884" i="4"/>
  <c r="N3882" i="4"/>
  <c r="N3880" i="4"/>
  <c r="N3878" i="4"/>
  <c r="N3876" i="4"/>
  <c r="N3874" i="4"/>
  <c r="N3872" i="4"/>
  <c r="N3870" i="4"/>
  <c r="N3868" i="4"/>
  <c r="N3866" i="4"/>
  <c r="N3864" i="4"/>
  <c r="N3862" i="4"/>
  <c r="N3860" i="4"/>
  <c r="N3858" i="4"/>
  <c r="N3856" i="4"/>
  <c r="N3854" i="4"/>
  <c r="N3852" i="4"/>
  <c r="N3850" i="4"/>
  <c r="N3848" i="4"/>
  <c r="N3846" i="4"/>
  <c r="N3844" i="4"/>
  <c r="N3842" i="4"/>
  <c r="N3840" i="4"/>
  <c r="N3838" i="4"/>
  <c r="N3836" i="4"/>
  <c r="N3834" i="4"/>
  <c r="N3832" i="4"/>
  <c r="N3830" i="4"/>
  <c r="N3828" i="4"/>
  <c r="N3826" i="4"/>
  <c r="N3824" i="4"/>
  <c r="N3822" i="4"/>
  <c r="N3820" i="4"/>
  <c r="N3818" i="4"/>
  <c r="N3816" i="4"/>
  <c r="N3814" i="4"/>
  <c r="N3812" i="4"/>
  <c r="N3810" i="4"/>
  <c r="N3808" i="4"/>
  <c r="N3806" i="4"/>
  <c r="N3804" i="4"/>
  <c r="N3802" i="4"/>
  <c r="N3800" i="4"/>
  <c r="N3798" i="4"/>
  <c r="N3796" i="4"/>
  <c r="N3794" i="4"/>
  <c r="N3792" i="4"/>
  <c r="N3790" i="4"/>
  <c r="N3788" i="4"/>
  <c r="N3786" i="4"/>
  <c r="N3784" i="4"/>
  <c r="N3782" i="4"/>
  <c r="N3780" i="4"/>
  <c r="N3778" i="4"/>
  <c r="N3776" i="4"/>
  <c r="N3774" i="4"/>
  <c r="N3772" i="4"/>
  <c r="N3770" i="4"/>
  <c r="N3768" i="4"/>
  <c r="N3766" i="4"/>
  <c r="N3764" i="4"/>
  <c r="N3762" i="4"/>
  <c r="N3760" i="4"/>
  <c r="N3758" i="4"/>
  <c r="N3756" i="4"/>
  <c r="N3754" i="4"/>
  <c r="N3752" i="4"/>
  <c r="N3750" i="4"/>
  <c r="N3748" i="4"/>
  <c r="N3746" i="4"/>
  <c r="N3744" i="4"/>
  <c r="N3742" i="4"/>
  <c r="N3740" i="4"/>
  <c r="N3738" i="4"/>
  <c r="N3736" i="4"/>
  <c r="N3734" i="4"/>
  <c r="N3732" i="4"/>
  <c r="N3730" i="4"/>
  <c r="N3728" i="4"/>
  <c r="N3726" i="4"/>
  <c r="N3724" i="4"/>
  <c r="N3722" i="4"/>
  <c r="N3720" i="4"/>
  <c r="N3718" i="4"/>
  <c r="N3716" i="4"/>
  <c r="N3714" i="4"/>
  <c r="N3712" i="4"/>
  <c r="N3710" i="4"/>
  <c r="N3708" i="4"/>
  <c r="N3706" i="4"/>
  <c r="N3704" i="4"/>
  <c r="N3702" i="4"/>
  <c r="N3360" i="4"/>
  <c r="N3358" i="4"/>
  <c r="N3356" i="4"/>
  <c r="N3354" i="4"/>
  <c r="N3352" i="4"/>
  <c r="N3350" i="4"/>
  <c r="N3348" i="4"/>
  <c r="N3346" i="4"/>
  <c r="N3344" i="4"/>
  <c r="N3342" i="4"/>
  <c r="N3340" i="4"/>
  <c r="N3338" i="4"/>
  <c r="N3336" i="4"/>
  <c r="N3334" i="4"/>
  <c r="N3332" i="4"/>
  <c r="N3330" i="4"/>
  <c r="N3328" i="4"/>
  <c r="N3326" i="4"/>
  <c r="N3324" i="4"/>
  <c r="N3322" i="4"/>
  <c r="N3320" i="4"/>
  <c r="N3318" i="4"/>
  <c r="N3316" i="4"/>
  <c r="N3314" i="4"/>
  <c r="N3312" i="4"/>
  <c r="N3310" i="4"/>
  <c r="N3308" i="4"/>
  <c r="N3306" i="4"/>
  <c r="N3304" i="4"/>
  <c r="N3302" i="4"/>
  <c r="N3300" i="4"/>
  <c r="N3298" i="4"/>
  <c r="N3296" i="4"/>
  <c r="N3294" i="4"/>
  <c r="N3292" i="4"/>
  <c r="N3290" i="4"/>
  <c r="N3288" i="4"/>
  <c r="N3286" i="4"/>
  <c r="N3284" i="4"/>
  <c r="N3282" i="4"/>
  <c r="N3280" i="4"/>
  <c r="N3278" i="4"/>
  <c r="N3276" i="4"/>
  <c r="N3274" i="4"/>
  <c r="N3272" i="4"/>
  <c r="N3270" i="4"/>
  <c r="N3268" i="4"/>
  <c r="N3266" i="4"/>
  <c r="N3264" i="4"/>
  <c r="N3262" i="4"/>
  <c r="N3260" i="4"/>
  <c r="N3258" i="4"/>
  <c r="N3256" i="4"/>
  <c r="N3254" i="4"/>
  <c r="N3252" i="4"/>
  <c r="N3250" i="4"/>
  <c r="N3248" i="4"/>
  <c r="N3246" i="4"/>
  <c r="N3244" i="4"/>
  <c r="N3242" i="4"/>
  <c r="N3240" i="4"/>
  <c r="N3238" i="4"/>
  <c r="N3236" i="4"/>
  <c r="N3234" i="4"/>
  <c r="N3232" i="4"/>
  <c r="N3230" i="4"/>
  <c r="N3228" i="4"/>
  <c r="N3226" i="4"/>
  <c r="N3224" i="4"/>
  <c r="N3222" i="4"/>
  <c r="N3220" i="4"/>
  <c r="N3218" i="4"/>
  <c r="N3216" i="4"/>
  <c r="N3214" i="4"/>
  <c r="N3212" i="4"/>
  <c r="N3210" i="4"/>
  <c r="N3208" i="4"/>
  <c r="N3206" i="4"/>
  <c r="N3204" i="4"/>
  <c r="N3202" i="4"/>
  <c r="N3200" i="4"/>
  <c r="N3198" i="4"/>
  <c r="N3196" i="4"/>
  <c r="N3194" i="4"/>
  <c r="N3192" i="4"/>
  <c r="N3701" i="4"/>
  <c r="N3699" i="4"/>
  <c r="N3697" i="4"/>
  <c r="N3695" i="4"/>
  <c r="N3693" i="4"/>
  <c r="N3691" i="4"/>
  <c r="N3689" i="4"/>
  <c r="N3687" i="4"/>
  <c r="N3685" i="4"/>
  <c r="N3683" i="4"/>
  <c r="N3681" i="4"/>
  <c r="N3679" i="4"/>
  <c r="N3677" i="4"/>
  <c r="N3675" i="4"/>
  <c r="N3673" i="4"/>
  <c r="N3671" i="4"/>
  <c r="N3669" i="4"/>
  <c r="N3667" i="4"/>
  <c r="N3665" i="4"/>
  <c r="N3663" i="4"/>
  <c r="N3661" i="4"/>
  <c r="N3659" i="4"/>
  <c r="N3657" i="4"/>
  <c r="N3655" i="4"/>
  <c r="N3653" i="4"/>
  <c r="N3651" i="4"/>
  <c r="N3649" i="4"/>
  <c r="N3647" i="4"/>
  <c r="N3645" i="4"/>
  <c r="N3643" i="4"/>
  <c r="N3641" i="4"/>
  <c r="N3639" i="4"/>
  <c r="N3637" i="4"/>
  <c r="N3635" i="4"/>
  <c r="N3633" i="4"/>
  <c r="N3631" i="4"/>
  <c r="N3629" i="4"/>
  <c r="N3627" i="4"/>
  <c r="N3625" i="4"/>
  <c r="N3623" i="4"/>
  <c r="N3621" i="4"/>
  <c r="N3619" i="4"/>
  <c r="N3617" i="4"/>
  <c r="N3615" i="4"/>
  <c r="N3613" i="4"/>
  <c r="N3611" i="4"/>
  <c r="N3609" i="4"/>
  <c r="N3607" i="4"/>
  <c r="N3605" i="4"/>
  <c r="N3603" i="4"/>
  <c r="N3601" i="4"/>
  <c r="N3599" i="4"/>
  <c r="N3597" i="4"/>
  <c r="N3595" i="4"/>
  <c r="N3593" i="4"/>
  <c r="N3591" i="4"/>
  <c r="N3589" i="4"/>
  <c r="N3587" i="4"/>
  <c r="N3585" i="4"/>
  <c r="N3583" i="4"/>
  <c r="N3581" i="4"/>
  <c r="N3579" i="4"/>
  <c r="N3577" i="4"/>
  <c r="N3575" i="4"/>
  <c r="N3573" i="4"/>
  <c r="N3571" i="4"/>
  <c r="N3569" i="4"/>
  <c r="N3567" i="4"/>
  <c r="N3565" i="4"/>
  <c r="N3563" i="4"/>
  <c r="N3561" i="4"/>
  <c r="N3559" i="4"/>
  <c r="N3557" i="4"/>
  <c r="N3555" i="4"/>
  <c r="N3553" i="4"/>
  <c r="N3551" i="4"/>
  <c r="N3549" i="4"/>
  <c r="N3547" i="4"/>
  <c r="N3545" i="4"/>
  <c r="N3543" i="4"/>
  <c r="N3541" i="4"/>
  <c r="N3539" i="4"/>
  <c r="N3537" i="4"/>
  <c r="N3535" i="4"/>
  <c r="N3533" i="4"/>
  <c r="N3531" i="4"/>
  <c r="N3529" i="4"/>
  <c r="N3527" i="4"/>
  <c r="N3525" i="4"/>
  <c r="N3523" i="4"/>
  <c r="N3521" i="4"/>
  <c r="N3519" i="4"/>
  <c r="N3517" i="4"/>
  <c r="N3515" i="4"/>
  <c r="N3513" i="4"/>
  <c r="N3511" i="4"/>
  <c r="N3509" i="4"/>
  <c r="N3507" i="4"/>
  <c r="N3505" i="4"/>
  <c r="N3503" i="4"/>
  <c r="N3501" i="4"/>
  <c r="N3499" i="4"/>
  <c r="N3497" i="4"/>
  <c r="N3495" i="4"/>
  <c r="N3493" i="4"/>
  <c r="N3491" i="4"/>
  <c r="N3489" i="4"/>
  <c r="N3487" i="4"/>
  <c r="N3485" i="4"/>
  <c r="N3483" i="4"/>
  <c r="N3481" i="4"/>
  <c r="N3479" i="4"/>
  <c r="N3477" i="4"/>
  <c r="N3475" i="4"/>
  <c r="N3473" i="4"/>
  <c r="N3471" i="4"/>
  <c r="N3469" i="4"/>
  <c r="N3467" i="4"/>
  <c r="N3465" i="4"/>
  <c r="N3463" i="4"/>
  <c r="N3461" i="4"/>
  <c r="N3459" i="4"/>
  <c r="N3457" i="4"/>
  <c r="N3455" i="4"/>
  <c r="N3453" i="4"/>
  <c r="N3451" i="4"/>
  <c r="N3449" i="4"/>
  <c r="N3447" i="4"/>
  <c r="N3445" i="4"/>
  <c r="N3443" i="4"/>
  <c r="N3441" i="4"/>
  <c r="N3439" i="4"/>
  <c r="N3437" i="4"/>
  <c r="N3435" i="4"/>
  <c r="N3433" i="4"/>
  <c r="N3431" i="4"/>
  <c r="N3429" i="4"/>
  <c r="N3427" i="4"/>
  <c r="N3425" i="4"/>
  <c r="N3423" i="4"/>
  <c r="N3421" i="4"/>
  <c r="N3419" i="4"/>
  <c r="N3417" i="4"/>
  <c r="N3415" i="4"/>
  <c r="N3413" i="4"/>
  <c r="N3411" i="4"/>
  <c r="N3409" i="4"/>
  <c r="N3407" i="4"/>
  <c r="N3405" i="4"/>
  <c r="N3403" i="4"/>
  <c r="N3401" i="4"/>
  <c r="N3399" i="4"/>
  <c r="N3397" i="4"/>
  <c r="N3395" i="4"/>
  <c r="N3393" i="4"/>
  <c r="N3391" i="4"/>
  <c r="N3389" i="4"/>
  <c r="N3387" i="4"/>
  <c r="N3385" i="4"/>
  <c r="N3383" i="4"/>
  <c r="N3381" i="4"/>
  <c r="N3379" i="4"/>
  <c r="N3377" i="4"/>
  <c r="N3375" i="4"/>
  <c r="N3373" i="4"/>
  <c r="N3371" i="4"/>
  <c r="N3369" i="4"/>
  <c r="N3367" i="4"/>
  <c r="N3365" i="4"/>
  <c r="N3363" i="4"/>
  <c r="N3189" i="4"/>
  <c r="N3187" i="4"/>
  <c r="N3185" i="4"/>
  <c r="N3183" i="4"/>
  <c r="N3181" i="4"/>
  <c r="N3179" i="4"/>
  <c r="N3177" i="4"/>
  <c r="N3175" i="4"/>
  <c r="N3173" i="4"/>
  <c r="N3171" i="4"/>
  <c r="N3169" i="4"/>
  <c r="N3167" i="4"/>
  <c r="N3165" i="4"/>
  <c r="N3163" i="4"/>
  <c r="N3161" i="4"/>
  <c r="N3159" i="4"/>
  <c r="N3157" i="4"/>
  <c r="N3155" i="4"/>
  <c r="N3153" i="4"/>
  <c r="N3151" i="4"/>
  <c r="N3149" i="4"/>
  <c r="N3147" i="4"/>
  <c r="N3145" i="4"/>
  <c r="N3143" i="4"/>
  <c r="N3141" i="4"/>
  <c r="N3139" i="4"/>
  <c r="N3137" i="4"/>
  <c r="N3135" i="4"/>
  <c r="N3133" i="4"/>
  <c r="N3131" i="4"/>
  <c r="N3129" i="4"/>
  <c r="N3127" i="4"/>
  <c r="N3125" i="4"/>
  <c r="N3123" i="4"/>
  <c r="N3121" i="4"/>
  <c r="N3119" i="4"/>
  <c r="N3117" i="4"/>
  <c r="N3115" i="4"/>
  <c r="N3113" i="4"/>
  <c r="N3111" i="4"/>
  <c r="N3109" i="4"/>
  <c r="N3107" i="4"/>
  <c r="N3361" i="4"/>
  <c r="N3359" i="4"/>
  <c r="N3357" i="4"/>
  <c r="N3355" i="4"/>
  <c r="N3353" i="4"/>
  <c r="N3351" i="4"/>
  <c r="N3349" i="4"/>
  <c r="N3347" i="4"/>
  <c r="N3345" i="4"/>
  <c r="N3343" i="4"/>
  <c r="N3341" i="4"/>
  <c r="N3339" i="4"/>
  <c r="N3337" i="4"/>
  <c r="N3335" i="4"/>
  <c r="N3333" i="4"/>
  <c r="N3331" i="4"/>
  <c r="N3329" i="4"/>
  <c r="N3327" i="4"/>
  <c r="N3325" i="4"/>
  <c r="N3323" i="4"/>
  <c r="N3321" i="4"/>
  <c r="N3319" i="4"/>
  <c r="N3317" i="4"/>
  <c r="N3315" i="4"/>
  <c r="N3313" i="4"/>
  <c r="N3311" i="4"/>
  <c r="N3309" i="4"/>
  <c r="N3307" i="4"/>
  <c r="N3305" i="4"/>
  <c r="N3303" i="4"/>
  <c r="N3301" i="4"/>
  <c r="N3299" i="4"/>
  <c r="N3297" i="4"/>
  <c r="N3295" i="4"/>
  <c r="N3293" i="4"/>
  <c r="N3291" i="4"/>
  <c r="N3289" i="4"/>
  <c r="N3287" i="4"/>
  <c r="N3285" i="4"/>
  <c r="N3283" i="4"/>
  <c r="N3281" i="4"/>
  <c r="N3279" i="4"/>
  <c r="N3277" i="4"/>
  <c r="N3275" i="4"/>
  <c r="N3273" i="4"/>
  <c r="N3271" i="4"/>
  <c r="N3269" i="4"/>
  <c r="N3267" i="4"/>
  <c r="N3265" i="4"/>
  <c r="N3263" i="4"/>
  <c r="N3261" i="4"/>
  <c r="N3259" i="4"/>
  <c r="N3257" i="4"/>
  <c r="N3255" i="4"/>
  <c r="N3253" i="4"/>
  <c r="N3251" i="4"/>
  <c r="N3249" i="4"/>
  <c r="N3247" i="4"/>
  <c r="N3245" i="4"/>
  <c r="N3243" i="4"/>
  <c r="N3241" i="4"/>
  <c r="N3239" i="4"/>
  <c r="N3237" i="4"/>
  <c r="N3235" i="4"/>
  <c r="N3233" i="4"/>
  <c r="N3231" i="4"/>
  <c r="N3229" i="4"/>
  <c r="N3227" i="4"/>
  <c r="N3225" i="4"/>
  <c r="N3223" i="4"/>
  <c r="N3221" i="4"/>
  <c r="N3219" i="4"/>
  <c r="N3217" i="4"/>
  <c r="N3215" i="4"/>
  <c r="N3213" i="4"/>
  <c r="N3211" i="4"/>
  <c r="N3209" i="4"/>
  <c r="N3207" i="4"/>
  <c r="N3205" i="4"/>
  <c r="N3203" i="4"/>
  <c r="N3201" i="4"/>
  <c r="N3199" i="4"/>
  <c r="N3197" i="4"/>
  <c r="N3195" i="4"/>
  <c r="N3193" i="4"/>
  <c r="N3191" i="4"/>
  <c r="N3700" i="4"/>
  <c r="N3698" i="4"/>
  <c r="N3696" i="4"/>
  <c r="N3694" i="4"/>
  <c r="N3692" i="4"/>
  <c r="N3690" i="4"/>
  <c r="N3688" i="4"/>
  <c r="N3686" i="4"/>
  <c r="N3684" i="4"/>
  <c r="N3682" i="4"/>
  <c r="N3680" i="4"/>
  <c r="N3678" i="4"/>
  <c r="N3676" i="4"/>
  <c r="N3674" i="4"/>
  <c r="N3672" i="4"/>
  <c r="N3670" i="4"/>
  <c r="N3668" i="4"/>
  <c r="N3666" i="4"/>
  <c r="N3664" i="4"/>
  <c r="N3662" i="4"/>
  <c r="N3660" i="4"/>
  <c r="N3658" i="4"/>
  <c r="N3656" i="4"/>
  <c r="N3654" i="4"/>
  <c r="N3652" i="4"/>
  <c r="N3650" i="4"/>
  <c r="N3648" i="4"/>
  <c r="N3646" i="4"/>
  <c r="N3644" i="4"/>
  <c r="N3642" i="4"/>
  <c r="N3640" i="4"/>
  <c r="N3638" i="4"/>
  <c r="N3636" i="4"/>
  <c r="N3634" i="4"/>
  <c r="N3632" i="4"/>
  <c r="N3630" i="4"/>
  <c r="N3628" i="4"/>
  <c r="N3626" i="4"/>
  <c r="N3624" i="4"/>
  <c r="N3622" i="4"/>
  <c r="N3620" i="4"/>
  <c r="N3618" i="4"/>
  <c r="N3616" i="4"/>
  <c r="N3614" i="4"/>
  <c r="N3612" i="4"/>
  <c r="N3610" i="4"/>
  <c r="N3608" i="4"/>
  <c r="N3606" i="4"/>
  <c r="N3604" i="4"/>
  <c r="N3602" i="4"/>
  <c r="N3600" i="4"/>
  <c r="N3598" i="4"/>
  <c r="N3596" i="4"/>
  <c r="N3594" i="4"/>
  <c r="N3592" i="4"/>
  <c r="N3590" i="4"/>
  <c r="N3588" i="4"/>
  <c r="N3586" i="4"/>
  <c r="N3584" i="4"/>
  <c r="N3582" i="4"/>
  <c r="N3580" i="4"/>
  <c r="N3578" i="4"/>
  <c r="N3576" i="4"/>
  <c r="N3574" i="4"/>
  <c r="N3572" i="4"/>
  <c r="N3570" i="4"/>
  <c r="N3568" i="4"/>
  <c r="N3566" i="4"/>
  <c r="N3564" i="4"/>
  <c r="N3562" i="4"/>
  <c r="N3560" i="4"/>
  <c r="N3558" i="4"/>
  <c r="N3556" i="4"/>
  <c r="N3554" i="4"/>
  <c r="N3552" i="4"/>
  <c r="N3550" i="4"/>
  <c r="N3548" i="4"/>
  <c r="N3546" i="4"/>
  <c r="N3544" i="4"/>
  <c r="N3542" i="4"/>
  <c r="N3540" i="4"/>
  <c r="N3538" i="4"/>
  <c r="N3536" i="4"/>
  <c r="N3534" i="4"/>
  <c r="N3532" i="4"/>
  <c r="N3530" i="4"/>
  <c r="N3528" i="4"/>
  <c r="N3526" i="4"/>
  <c r="N3524" i="4"/>
  <c r="N3522" i="4"/>
  <c r="N3520" i="4"/>
  <c r="N3518" i="4"/>
  <c r="N3516" i="4"/>
  <c r="N3514" i="4"/>
  <c r="N3512" i="4"/>
  <c r="N3510" i="4"/>
  <c r="N3508" i="4"/>
  <c r="N3506" i="4"/>
  <c r="N3504" i="4"/>
  <c r="N3502" i="4"/>
  <c r="N3500" i="4"/>
  <c r="N3498" i="4"/>
  <c r="N3496" i="4"/>
  <c r="N3494" i="4"/>
  <c r="N3492" i="4"/>
  <c r="N3490" i="4"/>
  <c r="N3488" i="4"/>
  <c r="N3486" i="4"/>
  <c r="N3484" i="4"/>
  <c r="N3482" i="4"/>
  <c r="N3480" i="4"/>
  <c r="N3478" i="4"/>
  <c r="N3476" i="4"/>
  <c r="N3474" i="4"/>
  <c r="N3472" i="4"/>
  <c r="N3470" i="4"/>
  <c r="N3468" i="4"/>
  <c r="N3466" i="4"/>
  <c r="N3464" i="4"/>
  <c r="N3462" i="4"/>
  <c r="N3460" i="4"/>
  <c r="N3458" i="4"/>
  <c r="N3456" i="4"/>
  <c r="N3454" i="4"/>
  <c r="N3452" i="4"/>
  <c r="N3450" i="4"/>
  <c r="N3448" i="4"/>
  <c r="N3446" i="4"/>
  <c r="N3444" i="4"/>
  <c r="N3442" i="4"/>
  <c r="N3440" i="4"/>
  <c r="N3438" i="4"/>
  <c r="N3436" i="4"/>
  <c r="N3434" i="4"/>
  <c r="N3432" i="4"/>
  <c r="N3430" i="4"/>
  <c r="N3428" i="4"/>
  <c r="N3426" i="4"/>
  <c r="N3424" i="4"/>
  <c r="N3422" i="4"/>
  <c r="N3420" i="4"/>
  <c r="N3418" i="4"/>
  <c r="N3416" i="4"/>
  <c r="N3414" i="4"/>
  <c r="N3412" i="4"/>
  <c r="N3410" i="4"/>
  <c r="N3408" i="4"/>
  <c r="N3406" i="4"/>
  <c r="N3404" i="4"/>
  <c r="N3402" i="4"/>
  <c r="N3400" i="4"/>
  <c r="N3398" i="4"/>
  <c r="N3396" i="4"/>
  <c r="N3394" i="4"/>
  <c r="N3392" i="4"/>
  <c r="N3390" i="4"/>
  <c r="N3388" i="4"/>
  <c r="N3386" i="4"/>
  <c r="N3384" i="4"/>
  <c r="N3382" i="4"/>
  <c r="N3380" i="4"/>
  <c r="N3378" i="4"/>
  <c r="N3376" i="4"/>
  <c r="N3374" i="4"/>
  <c r="N3372" i="4"/>
  <c r="N3370" i="4"/>
  <c r="N3368" i="4"/>
  <c r="N3366" i="4"/>
  <c r="N3364" i="4"/>
  <c r="N3362" i="4"/>
  <c r="N3190" i="4"/>
  <c r="N3188" i="4"/>
  <c r="N3186" i="4"/>
  <c r="N3184" i="4"/>
  <c r="N3182" i="4"/>
  <c r="N3180" i="4"/>
  <c r="N3178" i="4"/>
  <c r="N3176" i="4"/>
  <c r="N3174" i="4"/>
  <c r="N3172" i="4"/>
  <c r="N3170" i="4"/>
  <c r="N3168" i="4"/>
  <c r="N3166" i="4"/>
  <c r="N3164" i="4"/>
  <c r="N3162" i="4"/>
  <c r="N3160" i="4"/>
  <c r="N3158" i="4"/>
  <c r="N3156" i="4"/>
  <c r="N3154" i="4"/>
  <c r="N3152" i="4"/>
  <c r="N3150" i="4"/>
  <c r="N3148" i="4"/>
  <c r="N3146" i="4"/>
  <c r="N3144" i="4"/>
  <c r="N3142" i="4"/>
  <c r="N3140" i="4"/>
  <c r="N3138" i="4"/>
  <c r="N3136" i="4"/>
  <c r="N3134" i="4"/>
  <c r="N3132" i="4"/>
  <c r="N3130" i="4"/>
  <c r="N3128" i="4"/>
  <c r="N3126" i="4"/>
  <c r="N3124" i="4"/>
  <c r="N3122" i="4"/>
  <c r="N3120" i="4"/>
  <c r="N3118" i="4"/>
  <c r="N3116" i="4"/>
  <c r="N3114" i="4"/>
  <c r="N3112" i="4"/>
  <c r="N3110" i="4"/>
  <c r="N3108" i="4"/>
  <c r="N3106" i="4"/>
  <c r="E5011" i="4"/>
  <c r="H8" i="4"/>
  <c r="N991" i="4"/>
  <c r="N955" i="4"/>
  <c r="N939" i="4"/>
  <c r="N935" i="4"/>
  <c r="N983" i="4"/>
  <c r="N903" i="4"/>
  <c r="N943" i="4"/>
  <c r="N899" i="4"/>
  <c r="N997" i="4"/>
  <c r="N981" i="4"/>
  <c r="N977" i="4"/>
  <c r="N953" i="4"/>
  <c r="N945" i="4"/>
  <c r="N937" i="4"/>
  <c r="N929" i="4"/>
  <c r="N921" i="4"/>
  <c r="N913" i="4"/>
  <c r="N905" i="4"/>
  <c r="N897" i="4"/>
  <c r="N889" i="4"/>
  <c r="N881" i="4"/>
  <c r="N873" i="4"/>
  <c r="N865" i="4"/>
  <c r="N857" i="4"/>
  <c r="N849" i="4"/>
  <c r="N841" i="4"/>
  <c r="N833" i="4"/>
  <c r="N825" i="4"/>
  <c r="N817" i="4"/>
  <c r="N809" i="4"/>
  <c r="N801" i="4"/>
  <c r="N793" i="4"/>
  <c r="N785" i="4"/>
  <c r="N777" i="4"/>
  <c r="N769" i="4"/>
  <c r="N859" i="4"/>
  <c r="N993" i="4"/>
  <c r="N965" i="4"/>
  <c r="N1000" i="4"/>
  <c r="N992" i="4"/>
  <c r="N984" i="4"/>
  <c r="N976" i="4"/>
  <c r="N968" i="4"/>
  <c r="N960" i="4"/>
  <c r="N952" i="4"/>
  <c r="N944" i="4"/>
  <c r="N936" i="4"/>
  <c r="N928" i="4"/>
  <c r="N920" i="4"/>
  <c r="N912" i="4"/>
  <c r="N904" i="4"/>
  <c r="N896" i="4"/>
  <c r="N888" i="4"/>
  <c r="N880" i="4"/>
  <c r="N872" i="4"/>
  <c r="N864" i="4"/>
  <c r="N856" i="4"/>
  <c r="N848" i="4"/>
  <c r="N840" i="4"/>
  <c r="N832" i="4"/>
  <c r="N823" i="4"/>
  <c r="N815" i="4"/>
  <c r="N807" i="4"/>
  <c r="N995" i="4"/>
  <c r="N967" i="4"/>
  <c r="N915" i="4"/>
  <c r="N907" i="4"/>
  <c r="N875" i="4"/>
  <c r="N959" i="4"/>
  <c r="N887" i="4"/>
  <c r="N979" i="4"/>
  <c r="N963" i="4"/>
  <c r="N919" i="4"/>
  <c r="N883" i="4"/>
  <c r="N973" i="4"/>
  <c r="N961" i="4"/>
  <c r="N863" i="4"/>
  <c r="N847" i="4"/>
  <c r="N1005" i="4"/>
  <c r="N989" i="4"/>
  <c r="N1002" i="4"/>
  <c r="N994" i="4"/>
  <c r="N986" i="4"/>
  <c r="N978" i="4"/>
  <c r="N970" i="4"/>
  <c r="N962" i="4"/>
  <c r="N954" i="4"/>
  <c r="N946" i="4"/>
  <c r="N938" i="4"/>
  <c r="N930" i="4"/>
  <c r="N922" i="4"/>
  <c r="N914" i="4"/>
  <c r="N906" i="4"/>
  <c r="N898" i="4"/>
  <c r="N890" i="4"/>
  <c r="N882" i="4"/>
  <c r="N874" i="4"/>
  <c r="N866" i="4"/>
  <c r="N858" i="4"/>
  <c r="N850" i="4"/>
  <c r="N842" i="4"/>
  <c r="N834" i="4"/>
  <c r="N765" i="4"/>
  <c r="N757" i="4"/>
  <c r="N749" i="4"/>
  <c r="N741" i="4"/>
  <c r="N733" i="4"/>
  <c r="N725" i="4"/>
  <c r="N717" i="4"/>
  <c r="N709" i="4"/>
  <c r="N701" i="4"/>
  <c r="N693" i="4"/>
  <c r="N685" i="4"/>
  <c r="N677" i="4"/>
  <c r="N669" i="4"/>
  <c r="N661" i="4"/>
  <c r="N653" i="4"/>
  <c r="N1003" i="4"/>
  <c r="N975" i="4"/>
  <c r="N999" i="4"/>
  <c r="N951" i="4"/>
  <c r="N843" i="4"/>
  <c r="N957" i="4"/>
  <c r="N949" i="4"/>
  <c r="N941" i="4"/>
  <c r="N933" i="4"/>
  <c r="N925" i="4"/>
  <c r="N917" i="4"/>
  <c r="N909" i="4"/>
  <c r="N901" i="4"/>
  <c r="N893" i="4"/>
  <c r="N885" i="4"/>
  <c r="N877" i="4"/>
  <c r="N869" i="4"/>
  <c r="N861" i="4"/>
  <c r="N853" i="4"/>
  <c r="N845" i="4"/>
  <c r="N837" i="4"/>
  <c r="N829" i="4"/>
  <c r="N821" i="4"/>
  <c r="N813" i="4"/>
  <c r="N805" i="4"/>
  <c r="N797" i="4"/>
  <c r="N789" i="4"/>
  <c r="N781" i="4"/>
  <c r="N773" i="4"/>
  <c r="N851" i="4"/>
  <c r="N1001" i="4"/>
  <c r="N1004" i="4"/>
  <c r="N996" i="4"/>
  <c r="N988" i="4"/>
  <c r="N980" i="4"/>
  <c r="N972" i="4"/>
  <c r="N964" i="4"/>
  <c r="N956" i="4"/>
  <c r="N948" i="4"/>
  <c r="N940" i="4"/>
  <c r="N932" i="4"/>
  <c r="N924" i="4"/>
  <c r="N916" i="4"/>
  <c r="N908" i="4"/>
  <c r="N900" i="4"/>
  <c r="N892" i="4"/>
  <c r="N884" i="4"/>
  <c r="N876" i="4"/>
  <c r="N868" i="4"/>
  <c r="N860" i="4"/>
  <c r="N852" i="4"/>
  <c r="N844" i="4"/>
  <c r="N836" i="4"/>
  <c r="N867" i="4"/>
  <c r="N835" i="4"/>
  <c r="N831" i="4"/>
  <c r="N819" i="4"/>
  <c r="N811" i="4"/>
  <c r="N931" i="4"/>
  <c r="N879" i="4"/>
  <c r="N987" i="4"/>
  <c r="N911" i="4"/>
  <c r="N990" i="4"/>
  <c r="N958" i="4"/>
  <c r="N926" i="4"/>
  <c r="N894" i="4"/>
  <c r="N862" i="4"/>
  <c r="N826" i="4"/>
  <c r="N818" i="4"/>
  <c r="N810" i="4"/>
  <c r="N802" i="4"/>
  <c r="N794" i="4"/>
  <c r="N786" i="4"/>
  <c r="N778" i="4"/>
  <c r="N770" i="4"/>
  <c r="N762" i="4"/>
  <c r="N754" i="4"/>
  <c r="N746" i="4"/>
  <c r="N738" i="4"/>
  <c r="N730" i="4"/>
  <c r="N722" i="4"/>
  <c r="N714" i="4"/>
  <c r="N706" i="4"/>
  <c r="N698" i="4"/>
  <c r="N690" i="4"/>
  <c r="N682" i="4"/>
  <c r="N674" i="4"/>
  <c r="N666" i="4"/>
  <c r="N658" i="4"/>
  <c r="N650" i="4"/>
  <c r="N642" i="4"/>
  <c r="N634" i="4"/>
  <c r="N626" i="4"/>
  <c r="N618" i="4"/>
  <c r="N610" i="4"/>
  <c r="N549" i="4"/>
  <c r="N541" i="4"/>
  <c r="N533" i="4"/>
  <c r="N525" i="4"/>
  <c r="N517" i="4"/>
  <c r="N509" i="4"/>
  <c r="N599" i="4"/>
  <c r="N591" i="4"/>
  <c r="N583" i="4"/>
  <c r="N575" i="4"/>
  <c r="N567" i="4"/>
  <c r="N559" i="4"/>
  <c r="N551" i="4"/>
  <c r="N543" i="4"/>
  <c r="N535" i="4"/>
  <c r="N527" i="4"/>
  <c r="N519" i="4"/>
  <c r="N511" i="4"/>
  <c r="N602" i="4"/>
  <c r="N594" i="4"/>
  <c r="N586" i="4"/>
  <c r="N578" i="4"/>
  <c r="N570" i="4"/>
  <c r="N562" i="4"/>
  <c r="N554" i="4"/>
  <c r="N546" i="4"/>
  <c r="N538" i="4"/>
  <c r="N530" i="4"/>
  <c r="N522" i="4"/>
  <c r="N514" i="4"/>
  <c r="N506" i="4"/>
  <c r="N891" i="4"/>
  <c r="N947" i="4"/>
  <c r="N985" i="4"/>
  <c r="N855" i="4"/>
  <c r="N998" i="4"/>
  <c r="N966" i="4"/>
  <c r="N934" i="4"/>
  <c r="N902" i="4"/>
  <c r="N870" i="4"/>
  <c r="N838" i="4"/>
  <c r="N753" i="4"/>
  <c r="N745" i="4"/>
  <c r="N729" i="4"/>
  <c r="N713" i="4"/>
  <c r="N697" i="4"/>
  <c r="N681" i="4"/>
  <c r="N665" i="4"/>
  <c r="N649" i="4"/>
  <c r="N641" i="4"/>
  <c r="N633" i="4"/>
  <c r="N625" i="4"/>
  <c r="N617" i="4"/>
  <c r="N609" i="4"/>
  <c r="N601" i="4"/>
  <c r="N593" i="4"/>
  <c r="N585" i="4"/>
  <c r="N577" i="4"/>
  <c r="N569" i="4"/>
  <c r="N561" i="4"/>
  <c r="N824" i="4"/>
  <c r="N816" i="4"/>
  <c r="N808" i="4"/>
  <c r="N800" i="4"/>
  <c r="N792" i="4"/>
  <c r="N784" i="4"/>
  <c r="N776" i="4"/>
  <c r="N768" i="4"/>
  <c r="N760" i="4"/>
  <c r="N752" i="4"/>
  <c r="N744" i="4"/>
  <c r="N736" i="4"/>
  <c r="N728" i="4"/>
  <c r="N720" i="4"/>
  <c r="N712" i="4"/>
  <c r="N704" i="4"/>
  <c r="N696" i="4"/>
  <c r="N688" i="4"/>
  <c r="N680" i="4"/>
  <c r="N672" i="4"/>
  <c r="N664" i="4"/>
  <c r="N656" i="4"/>
  <c r="N648" i="4"/>
  <c r="N640" i="4"/>
  <c r="N632" i="4"/>
  <c r="N624" i="4"/>
  <c r="N616" i="4"/>
  <c r="N608" i="4"/>
  <c r="N803" i="4"/>
  <c r="N795" i="4"/>
  <c r="N787" i="4"/>
  <c r="N779" i="4"/>
  <c r="N771" i="4"/>
  <c r="N763" i="4"/>
  <c r="N755" i="4"/>
  <c r="N747" i="4"/>
  <c r="N739" i="4"/>
  <c r="N731" i="4"/>
  <c r="N723" i="4"/>
  <c r="N715" i="4"/>
  <c r="N707" i="4"/>
  <c r="N699" i="4"/>
  <c r="N691" i="4"/>
  <c r="N683" i="4"/>
  <c r="N675" i="4"/>
  <c r="N667" i="4"/>
  <c r="N659" i="4"/>
  <c r="N651" i="4"/>
  <c r="N643" i="4"/>
  <c r="N635" i="4"/>
  <c r="N627" i="4"/>
  <c r="N619" i="4"/>
  <c r="N611" i="4"/>
  <c r="N603" i="4"/>
  <c r="N600" i="4"/>
  <c r="N592" i="4"/>
  <c r="N584" i="4"/>
  <c r="N576" i="4"/>
  <c r="N568" i="4"/>
  <c r="N560" i="4"/>
  <c r="N552" i="4"/>
  <c r="N544" i="4"/>
  <c r="N536" i="4"/>
  <c r="N528" i="4"/>
  <c r="N520" i="4"/>
  <c r="N512" i="4"/>
  <c r="N971" i="4"/>
  <c r="N927" i="4"/>
  <c r="N895" i="4"/>
  <c r="N827" i="4"/>
  <c r="N974" i="4"/>
  <c r="N942" i="4"/>
  <c r="N910" i="4"/>
  <c r="N878" i="4"/>
  <c r="N846" i="4"/>
  <c r="N761" i="4"/>
  <c r="N830" i="4"/>
  <c r="N822" i="4"/>
  <c r="N814" i="4"/>
  <c r="N806" i="4"/>
  <c r="N798" i="4"/>
  <c r="N790" i="4"/>
  <c r="N782" i="4"/>
  <c r="N774" i="4"/>
  <c r="N766" i="4"/>
  <c r="N758" i="4"/>
  <c r="N750" i="4"/>
  <c r="N742" i="4"/>
  <c r="N734" i="4"/>
  <c r="N726" i="4"/>
  <c r="N718" i="4"/>
  <c r="N710" i="4"/>
  <c r="N702" i="4"/>
  <c r="N694" i="4"/>
  <c r="N686" i="4"/>
  <c r="N678" i="4"/>
  <c r="N670" i="4"/>
  <c r="N662" i="4"/>
  <c r="N654" i="4"/>
  <c r="N646" i="4"/>
  <c r="N638" i="4"/>
  <c r="N630" i="4"/>
  <c r="N622" i="4"/>
  <c r="N614" i="4"/>
  <c r="N606" i="4"/>
  <c r="N553" i="4"/>
  <c r="N545" i="4"/>
  <c r="N537" i="4"/>
  <c r="N529" i="4"/>
  <c r="N521" i="4"/>
  <c r="N513" i="4"/>
  <c r="N595" i="4"/>
  <c r="N587" i="4"/>
  <c r="N579" i="4"/>
  <c r="N571" i="4"/>
  <c r="N563" i="4"/>
  <c r="N555" i="4"/>
  <c r="N547" i="4"/>
  <c r="N539" i="4"/>
  <c r="N531" i="4"/>
  <c r="N523" i="4"/>
  <c r="N515" i="4"/>
  <c r="N507" i="4"/>
  <c r="N598" i="4"/>
  <c r="N590" i="4"/>
  <c r="N582" i="4"/>
  <c r="N574" i="4"/>
  <c r="N566" i="4"/>
  <c r="N558" i="4"/>
  <c r="N550" i="4"/>
  <c r="N542" i="4"/>
  <c r="N534" i="4"/>
  <c r="N526" i="4"/>
  <c r="N518" i="4"/>
  <c r="N510" i="4"/>
  <c r="N871" i="4"/>
  <c r="N969" i="4"/>
  <c r="N886" i="4"/>
  <c r="N721" i="4"/>
  <c r="N657" i="4"/>
  <c r="N621" i="4"/>
  <c r="N589" i="4"/>
  <c r="N557" i="4"/>
  <c r="N820" i="4"/>
  <c r="N788" i="4"/>
  <c r="N756" i="4"/>
  <c r="N724" i="4"/>
  <c r="N692" i="4"/>
  <c r="N660" i="4"/>
  <c r="N628" i="4"/>
  <c r="N775" i="4"/>
  <c r="N743" i="4"/>
  <c r="N711" i="4"/>
  <c r="N679" i="4"/>
  <c r="N647" i="4"/>
  <c r="N615" i="4"/>
  <c r="N572" i="4"/>
  <c r="N540" i="4"/>
  <c r="N508" i="4"/>
  <c r="N918" i="4"/>
  <c r="N737" i="4"/>
  <c r="N673" i="4"/>
  <c r="N629" i="4"/>
  <c r="N597" i="4"/>
  <c r="N565" i="4"/>
  <c r="N828" i="4"/>
  <c r="N796" i="4"/>
  <c r="N764" i="4"/>
  <c r="N732" i="4"/>
  <c r="N700" i="4"/>
  <c r="N668" i="4"/>
  <c r="N636" i="4"/>
  <c r="N604" i="4"/>
  <c r="N783" i="4"/>
  <c r="N751" i="4"/>
  <c r="N719" i="4"/>
  <c r="N687" i="4"/>
  <c r="N655" i="4"/>
  <c r="N623" i="4"/>
  <c r="N580" i="4"/>
  <c r="N548" i="4"/>
  <c r="N516" i="4"/>
  <c r="N923" i="4"/>
  <c r="N839" i="4"/>
  <c r="N950" i="4"/>
  <c r="N689" i="4"/>
  <c r="N637" i="4"/>
  <c r="N605" i="4"/>
  <c r="N573" i="4"/>
  <c r="N804" i="4"/>
  <c r="N772" i="4"/>
  <c r="N740" i="4"/>
  <c r="N708" i="4"/>
  <c r="N676" i="4"/>
  <c r="N644" i="4"/>
  <c r="N612" i="4"/>
  <c r="N791" i="4"/>
  <c r="N759" i="4"/>
  <c r="N727" i="4"/>
  <c r="N695" i="4"/>
  <c r="N663" i="4"/>
  <c r="N631" i="4"/>
  <c r="N588" i="4"/>
  <c r="N556" i="4"/>
  <c r="N524" i="4"/>
  <c r="N684" i="4"/>
  <c r="N767" i="4"/>
  <c r="N671" i="4"/>
  <c r="N596" i="4"/>
  <c r="N564" i="4"/>
  <c r="N982" i="4"/>
  <c r="N854" i="4"/>
  <c r="N705" i="4"/>
  <c r="N645" i="4"/>
  <c r="N613" i="4"/>
  <c r="N581" i="4"/>
  <c r="N812" i="4"/>
  <c r="N780" i="4"/>
  <c r="N748" i="4"/>
  <c r="N716" i="4"/>
  <c r="N652" i="4"/>
  <c r="N620" i="4"/>
  <c r="N799" i="4"/>
  <c r="N735" i="4"/>
  <c r="N703" i="4"/>
  <c r="N639" i="4"/>
  <c r="N607" i="4"/>
  <c r="N532" i="4"/>
  <c r="N502" i="4"/>
  <c r="N39" i="4"/>
  <c r="N76" i="4"/>
  <c r="N88" i="4"/>
  <c r="N74" i="4"/>
  <c r="N82" i="4"/>
  <c r="N90" i="4"/>
  <c r="N51" i="4"/>
  <c r="N72" i="4"/>
  <c r="N353" i="4"/>
  <c r="N361" i="4"/>
  <c r="N373" i="4"/>
  <c r="N381" i="4"/>
  <c r="N248" i="4"/>
  <c r="N327" i="4"/>
  <c r="N351" i="4"/>
  <c r="N359" i="4"/>
  <c r="N427" i="4"/>
  <c r="N439" i="4"/>
  <c r="N447" i="4"/>
  <c r="N455" i="4"/>
  <c r="N395" i="4"/>
  <c r="N297" i="4"/>
  <c r="N339" i="4"/>
  <c r="N470" i="4"/>
  <c r="N421" i="4"/>
  <c r="N429" i="4"/>
  <c r="N14" i="4"/>
  <c r="N24" i="4"/>
  <c r="N10" i="4"/>
  <c r="N28" i="4"/>
  <c r="N52" i="4"/>
  <c r="N15" i="4"/>
  <c r="N21" i="4"/>
  <c r="N32" i="4"/>
  <c r="N64" i="4"/>
  <c r="N43" i="4"/>
  <c r="N36" i="4"/>
  <c r="N8" i="4"/>
  <c r="N11" i="4"/>
  <c r="N17" i="4"/>
  <c r="N49" i="4"/>
  <c r="N101" i="4"/>
  <c r="N68" i="4"/>
  <c r="N105" i="4"/>
  <c r="N144" i="4"/>
  <c r="N148" i="4"/>
  <c r="N152" i="4"/>
  <c r="N156" i="4"/>
  <c r="N160" i="4"/>
  <c r="N164" i="4"/>
  <c r="N168" i="4"/>
  <c r="N186" i="4"/>
  <c r="N178" i="4"/>
  <c r="N189" i="4"/>
  <c r="N155" i="4"/>
  <c r="N159" i="4"/>
  <c r="N182" i="4"/>
  <c r="N245" i="4"/>
  <c r="N289" i="4"/>
  <c r="N291" i="4"/>
  <c r="N331" i="4"/>
  <c r="N272" i="4"/>
  <c r="N317" i="4"/>
  <c r="N306" i="4"/>
  <c r="N319" i="4"/>
  <c r="N329" i="4"/>
  <c r="N343" i="4"/>
  <c r="N399" i="4"/>
  <c r="N403" i="4"/>
  <c r="N257" i="4"/>
  <c r="N413" i="4"/>
  <c r="N433" i="4"/>
  <c r="N486" i="4"/>
  <c r="N445" i="4"/>
  <c r="N434" i="4"/>
  <c r="N460" i="4"/>
  <c r="N476" i="4"/>
  <c r="N437" i="4"/>
  <c r="N474" i="4"/>
  <c r="N446" i="4"/>
  <c r="N472" i="4"/>
  <c r="N453" i="4"/>
  <c r="N20" i="4"/>
  <c r="N27" i="4"/>
  <c r="N80" i="4"/>
  <c r="N92" i="4"/>
  <c r="N86" i="4"/>
  <c r="N190" i="4"/>
  <c r="N173" i="4"/>
  <c r="N302" i="4"/>
  <c r="N315" i="4"/>
  <c r="N298" i="4"/>
  <c r="N311" i="4"/>
  <c r="N377" i="4"/>
  <c r="N309" i="4"/>
  <c r="N431" i="4"/>
  <c r="N443" i="4"/>
  <c r="N307" i="4"/>
  <c r="N425" i="4"/>
  <c r="N457" i="4"/>
  <c r="N498" i="4"/>
  <c r="N438" i="4"/>
  <c r="N494" i="4"/>
  <c r="N12" i="4"/>
  <c r="N56" i="4"/>
  <c r="N62" i="4"/>
  <c r="N75" i="4"/>
  <c r="N79" i="4"/>
  <c r="N83" i="4"/>
  <c r="N87" i="4"/>
  <c r="N91" i="4"/>
  <c r="N109" i="4"/>
  <c r="N113" i="4"/>
  <c r="N117" i="4"/>
  <c r="N121" i="4"/>
  <c r="N125" i="4"/>
  <c r="N129" i="4"/>
  <c r="N133" i="4"/>
  <c r="N137" i="4"/>
  <c r="N141" i="4"/>
  <c r="N60" i="4"/>
  <c r="N93" i="4"/>
  <c r="N100" i="4"/>
  <c r="N202" i="4"/>
  <c r="N194" i="4"/>
  <c r="N162" i="4"/>
  <c r="N210" i="4"/>
  <c r="N214" i="4"/>
  <c r="N218" i="4"/>
  <c r="N222" i="4"/>
  <c r="N226" i="4"/>
  <c r="N230" i="4"/>
  <c r="N234" i="4"/>
  <c r="N238" i="4"/>
  <c r="N242" i="4"/>
  <c r="N246" i="4"/>
  <c r="N250" i="4"/>
  <c r="N254" i="4"/>
  <c r="N258" i="4"/>
  <c r="N262" i="4"/>
  <c r="N266" i="4"/>
  <c r="N270" i="4"/>
  <c r="N274" i="4"/>
  <c r="N205" i="4"/>
  <c r="N287" i="4"/>
  <c r="N293" i="4"/>
  <c r="N265" i="4"/>
  <c r="N279" i="4"/>
  <c r="N295" i="4"/>
  <c r="N305" i="4"/>
  <c r="N256" i="4"/>
  <c r="N301" i="4"/>
  <c r="N337" i="4"/>
  <c r="N303" i="4"/>
  <c r="N323" i="4"/>
  <c r="N391" i="4"/>
  <c r="N411" i="4"/>
  <c r="N325" i="4"/>
  <c r="N310" i="4"/>
  <c r="N407" i="4"/>
  <c r="N417" i="4"/>
  <c r="N441" i="4"/>
  <c r="N449" i="4"/>
  <c r="N450" i="4"/>
  <c r="N468" i="4"/>
  <c r="N430" i="4"/>
  <c r="N464" i="4"/>
  <c r="N480" i="4"/>
  <c r="N9" i="4"/>
  <c r="N25" i="4"/>
  <c r="N29" i="4"/>
  <c r="N33" i="4"/>
  <c r="N13" i="4"/>
  <c r="N16" i="4"/>
  <c r="N18" i="4"/>
  <c r="N23" i="4"/>
  <c r="N31" i="4"/>
  <c r="N34" i="4"/>
  <c r="N22" i="4"/>
  <c r="N30" i="4"/>
  <c r="N40" i="4"/>
  <c r="N44" i="4"/>
  <c r="N48" i="4"/>
  <c r="N35" i="4"/>
  <c r="N45" i="4"/>
  <c r="N37" i="4"/>
  <c r="N42" i="4"/>
  <c r="N53" i="4"/>
  <c r="N57" i="4"/>
  <c r="N26" i="4"/>
  <c r="N55" i="4"/>
  <c r="N61" i="4"/>
  <c r="N65" i="4"/>
  <c r="N69" i="4"/>
  <c r="N46" i="4"/>
  <c r="N58" i="4"/>
  <c r="N59" i="4"/>
  <c r="N67" i="4"/>
  <c r="N73" i="4"/>
  <c r="N77" i="4"/>
  <c r="N81" i="4"/>
  <c r="N85" i="4"/>
  <c r="N89" i="4"/>
  <c r="N94" i="4"/>
  <c r="N98" i="4"/>
  <c r="N102" i="4"/>
  <c r="N41" i="4"/>
  <c r="N70" i="4"/>
  <c r="N95" i="4"/>
  <c r="N104" i="4"/>
  <c r="N66" i="4"/>
  <c r="N106" i="4"/>
  <c r="N110" i="4"/>
  <c r="N114" i="4"/>
  <c r="N118" i="4"/>
  <c r="N122" i="4"/>
  <c r="N126" i="4"/>
  <c r="N130" i="4"/>
  <c r="N134" i="4"/>
  <c r="N138" i="4"/>
  <c r="N142" i="4"/>
  <c r="N140" i="4"/>
  <c r="N171" i="4"/>
  <c r="N175" i="4"/>
  <c r="N179" i="4"/>
  <c r="N183" i="4"/>
  <c r="N187" i="4"/>
  <c r="N191" i="4"/>
  <c r="N195" i="4"/>
  <c r="N199" i="4"/>
  <c r="N203" i="4"/>
  <c r="N207" i="4"/>
  <c r="N99" i="4"/>
  <c r="N107" i="4"/>
  <c r="N111" i="4"/>
  <c r="N115" i="4"/>
  <c r="N119" i="4"/>
  <c r="N123" i="4"/>
  <c r="N127" i="4"/>
  <c r="N131" i="4"/>
  <c r="N136" i="4"/>
  <c r="N143" i="4"/>
  <c r="N54" i="4"/>
  <c r="N103" i="4"/>
  <c r="N145" i="4"/>
  <c r="N149" i="4"/>
  <c r="N153" i="4"/>
  <c r="N157" i="4"/>
  <c r="N161" i="4"/>
  <c r="N165" i="4"/>
  <c r="N169" i="4"/>
  <c r="N96" i="4"/>
  <c r="N112" i="4"/>
  <c r="N128" i="4"/>
  <c r="N147" i="4"/>
  <c r="N71" i="4"/>
  <c r="N116" i="4"/>
  <c r="N132" i="4"/>
  <c r="N139" i="4"/>
  <c r="N146" i="4"/>
  <c r="N151" i="4"/>
  <c r="N120" i="4"/>
  <c r="N150" i="4"/>
  <c r="N124" i="4"/>
  <c r="N154" i="4"/>
  <c r="N180" i="4"/>
  <c r="N196" i="4"/>
  <c r="N158" i="4"/>
  <c r="N170" i="4"/>
  <c r="N177" i="4"/>
  <c r="N184" i="4"/>
  <c r="N108" i="4"/>
  <c r="N172" i="4"/>
  <c r="N188" i="4"/>
  <c r="N166" i="4"/>
  <c r="N185" i="4"/>
  <c r="N193" i="4"/>
  <c r="N200" i="4"/>
  <c r="N204" i="4"/>
  <c r="N211" i="4"/>
  <c r="N215" i="4"/>
  <c r="N219" i="4"/>
  <c r="N223" i="4"/>
  <c r="N227" i="4"/>
  <c r="N231" i="4"/>
  <c r="N235" i="4"/>
  <c r="N239" i="4"/>
  <c r="N243" i="4"/>
  <c r="N247" i="4"/>
  <c r="N251" i="4"/>
  <c r="N255" i="4"/>
  <c r="N259" i="4"/>
  <c r="N263" i="4"/>
  <c r="N267" i="4"/>
  <c r="N271" i="4"/>
  <c r="N176" i="4"/>
  <c r="N197" i="4"/>
  <c r="N201" i="4"/>
  <c r="N163" i="4"/>
  <c r="N208" i="4"/>
  <c r="N213" i="4"/>
  <c r="N224" i="4"/>
  <c r="N229" i="4"/>
  <c r="N240" i="4"/>
  <c r="N275" i="4"/>
  <c r="N212" i="4"/>
  <c r="N217" i="4"/>
  <c r="N228" i="4"/>
  <c r="N233" i="4"/>
  <c r="N244" i="4"/>
  <c r="N253" i="4"/>
  <c r="N260" i="4"/>
  <c r="N269" i="4"/>
  <c r="N276" i="4"/>
  <c r="N280" i="4"/>
  <c r="N284" i="4"/>
  <c r="N288" i="4"/>
  <c r="N192" i="4"/>
  <c r="N216" i="4"/>
  <c r="N221" i="4"/>
  <c r="N232" i="4"/>
  <c r="N237" i="4"/>
  <c r="N282" i="4"/>
  <c r="N209" i="4"/>
  <c r="N236" i="4"/>
  <c r="N241" i="4"/>
  <c r="N286" i="4"/>
  <c r="N292" i="4"/>
  <c r="N322" i="4"/>
  <c r="N326" i="4"/>
  <c r="N330" i="4"/>
  <c r="N334" i="4"/>
  <c r="N338" i="4"/>
  <c r="N342" i="4"/>
  <c r="N346" i="4"/>
  <c r="N261" i="4"/>
  <c r="N296" i="4"/>
  <c r="N312" i="4"/>
  <c r="N328" i="4"/>
  <c r="N344" i="4"/>
  <c r="N350" i="4"/>
  <c r="N354" i="4"/>
  <c r="N358" i="4"/>
  <c r="N362" i="4"/>
  <c r="N366" i="4"/>
  <c r="N371" i="4"/>
  <c r="N372" i="4"/>
  <c r="N375" i="4"/>
  <c r="N376" i="4"/>
  <c r="N379" i="4"/>
  <c r="N380" i="4"/>
  <c r="N383" i="4"/>
  <c r="N384" i="4"/>
  <c r="N387" i="4"/>
  <c r="N388" i="4"/>
  <c r="N392" i="4"/>
  <c r="N396" i="4"/>
  <c r="N400" i="4"/>
  <c r="N404" i="4"/>
  <c r="N408" i="4"/>
  <c r="N412" i="4"/>
  <c r="N416" i="4"/>
  <c r="N225" i="4"/>
  <c r="N308" i="4"/>
  <c r="N332" i="4"/>
  <c r="N348" i="4"/>
  <c r="N370" i="4"/>
  <c r="N374" i="4"/>
  <c r="N378" i="4"/>
  <c r="N382" i="4"/>
  <c r="N386" i="4"/>
  <c r="N389" i="4"/>
  <c r="N393" i="4"/>
  <c r="N397" i="4"/>
  <c r="N401" i="4"/>
  <c r="N278" i="4"/>
  <c r="N290" i="4"/>
  <c r="N294" i="4"/>
  <c r="N300" i="4"/>
  <c r="N316" i="4"/>
  <c r="N324" i="4"/>
  <c r="N340" i="4"/>
  <c r="N320" i="4"/>
  <c r="N406" i="4"/>
  <c r="N424" i="4"/>
  <c r="N428" i="4"/>
  <c r="N432" i="4"/>
  <c r="N436" i="4"/>
  <c r="N440" i="4"/>
  <c r="N444" i="4"/>
  <c r="N448" i="4"/>
  <c r="N452" i="4"/>
  <c r="N456" i="4"/>
  <c r="N459" i="4"/>
  <c r="N463" i="4"/>
  <c r="N467" i="4"/>
  <c r="N491" i="4"/>
  <c r="N500" i="4"/>
  <c r="N504" i="4"/>
  <c r="N414" i="4"/>
  <c r="N469" i="4"/>
  <c r="N481" i="4"/>
  <c r="N485" i="4"/>
  <c r="N489" i="4"/>
  <c r="N505" i="4"/>
  <c r="N220" i="4"/>
  <c r="N252" i="4"/>
  <c r="N268" i="4"/>
  <c r="N352" i="4"/>
  <c r="N356" i="4"/>
  <c r="N360" i="4"/>
  <c r="N364" i="4"/>
  <c r="N368" i="4"/>
  <c r="N390" i="4"/>
  <c r="N398" i="4"/>
  <c r="N410" i="4"/>
  <c r="N484" i="4"/>
  <c r="N488" i="4"/>
  <c r="N492" i="4"/>
  <c r="N496" i="4"/>
  <c r="N461" i="4"/>
  <c r="N465" i="4"/>
  <c r="N473" i="4"/>
  <c r="N477" i="4"/>
  <c r="N493" i="4"/>
  <c r="N497" i="4"/>
  <c r="N304" i="4"/>
  <c r="N336" i="4"/>
  <c r="N394" i="4"/>
  <c r="N402" i="4"/>
  <c r="N418" i="4"/>
  <c r="N420" i="4"/>
  <c r="N471" i="4"/>
  <c r="N475" i="4"/>
  <c r="N479" i="4"/>
  <c r="N483" i="4"/>
  <c r="N487" i="4"/>
  <c r="N495" i="4"/>
  <c r="N499" i="4"/>
  <c r="N503" i="4"/>
  <c r="N5007" i="4"/>
  <c r="N501" i="4"/>
  <c r="N50" i="4"/>
  <c r="N84" i="4"/>
  <c r="N78" i="4"/>
  <c r="N97" i="4"/>
  <c r="N135" i="4"/>
  <c r="N181" i="4"/>
  <c r="N198" i="4"/>
  <c r="N283" i="4"/>
  <c r="N369" i="4"/>
  <c r="N385" i="4"/>
  <c r="N367" i="4"/>
  <c r="N423" i="4"/>
  <c r="N435" i="4"/>
  <c r="N451" i="4"/>
  <c r="N313" i="4"/>
  <c r="N426" i="4"/>
  <c r="N19" i="4"/>
  <c r="N47" i="4"/>
  <c r="N38" i="4"/>
  <c r="N63" i="4"/>
  <c r="N174" i="4"/>
  <c r="N167" i="4"/>
  <c r="N206" i="4"/>
  <c r="N285" i="4"/>
  <c r="N249" i="4"/>
  <c r="N277" i="4"/>
  <c r="N299" i="4"/>
  <c r="N318" i="4"/>
  <c r="N333" i="4"/>
  <c r="N347" i="4"/>
  <c r="N314" i="4"/>
  <c r="N321" i="4"/>
  <c r="N335" i="4"/>
  <c r="N349" i="4"/>
  <c r="N357" i="4"/>
  <c r="N365" i="4"/>
  <c r="N264" i="4"/>
  <c r="N281" i="4"/>
  <c r="N345" i="4"/>
  <c r="N355" i="4"/>
  <c r="N363" i="4"/>
  <c r="N409" i="4"/>
  <c r="N419" i="4"/>
  <c r="N273" i="4"/>
  <c r="N341" i="4"/>
  <c r="N415" i="4"/>
  <c r="N405" i="4"/>
  <c r="N462" i="4"/>
  <c r="N478" i="4"/>
  <c r="N466" i="4"/>
  <c r="N442" i="4"/>
  <c r="N458" i="4"/>
  <c r="N422" i="4"/>
  <c r="N454" i="4"/>
  <c r="N490" i="4"/>
  <c r="N5006" i="4"/>
  <c r="N482" i="4"/>
  <c r="H5011" i="4" l="1"/>
  <c r="H5014" i="4"/>
  <c r="H5015" i="4"/>
  <c r="N5015" i="4"/>
  <c r="N5014" i="4"/>
  <c r="N5011" i="4"/>
  <c r="G5011" i="4" l="1"/>
  <c r="J14" i="4" l="1"/>
  <c r="K14" i="4" s="1"/>
  <c r="J3114" i="4" l="1"/>
  <c r="K3114" i="4" s="1"/>
  <c r="J3130" i="4"/>
  <c r="K3130" i="4" s="1"/>
  <c r="J3146" i="4"/>
  <c r="K3146" i="4" s="1"/>
  <c r="J3162" i="4"/>
  <c r="K3162" i="4" s="1"/>
  <c r="J3178" i="4"/>
  <c r="K3178" i="4" s="1"/>
  <c r="J3199" i="4"/>
  <c r="K3199" i="4" s="1"/>
  <c r="J3233" i="4"/>
  <c r="K3233" i="4" s="1"/>
  <c r="J3265" i="4"/>
  <c r="K3265" i="4" s="1"/>
  <c r="J3297" i="4"/>
  <c r="K3297" i="4" s="1"/>
  <c r="J3328" i="4"/>
  <c r="K3328" i="4" s="1"/>
  <c r="J3360" i="4"/>
  <c r="K3360" i="4" s="1"/>
  <c r="J3392" i="4"/>
  <c r="K3392" i="4" s="1"/>
  <c r="J3424" i="4"/>
  <c r="K3424" i="4" s="1"/>
  <c r="J3456" i="4"/>
  <c r="K3456" i="4" s="1"/>
  <c r="J3491" i="4"/>
  <c r="K3491" i="4" s="1"/>
  <c r="J3523" i="4"/>
  <c r="K3523" i="4" s="1"/>
  <c r="J3555" i="4"/>
  <c r="K3555" i="4" s="1"/>
  <c r="J3587" i="4"/>
  <c r="K3587" i="4" s="1"/>
  <c r="J3619" i="4"/>
  <c r="K3619" i="4" s="1"/>
  <c r="J3651" i="4"/>
  <c r="K3651" i="4" s="1"/>
  <c r="J3683" i="4"/>
  <c r="K3683" i="4" s="1"/>
  <c r="J3713" i="4"/>
  <c r="K3713" i="4" s="1"/>
  <c r="J3745" i="4"/>
  <c r="K3745" i="4" s="1"/>
  <c r="J3116" i="4"/>
  <c r="K3116" i="4" s="1"/>
  <c r="J3132" i="4"/>
  <c r="K3132" i="4" s="1"/>
  <c r="J3148" i="4"/>
  <c r="K3148" i="4" s="1"/>
  <c r="J3164" i="4"/>
  <c r="K3164" i="4" s="1"/>
  <c r="J3180" i="4"/>
  <c r="K3180" i="4" s="1"/>
  <c r="J3203" i="4"/>
  <c r="K3203" i="4" s="1"/>
  <c r="J3237" i="4"/>
  <c r="K3237" i="4" s="1"/>
  <c r="J3269" i="4"/>
  <c r="K3269" i="4" s="1"/>
  <c r="J3301" i="4"/>
  <c r="K3301" i="4" s="1"/>
  <c r="J3332" i="4"/>
  <c r="K3332" i="4" s="1"/>
  <c r="J3364" i="4"/>
  <c r="K3364" i="4" s="1"/>
  <c r="J3396" i="4"/>
  <c r="K3396" i="4" s="1"/>
  <c r="J3428" i="4"/>
  <c r="K3428" i="4" s="1"/>
  <c r="J3460" i="4"/>
  <c r="K3460" i="4" s="1"/>
  <c r="J3495" i="4"/>
  <c r="K3495" i="4" s="1"/>
  <c r="J3527" i="4"/>
  <c r="K3527" i="4" s="1"/>
  <c r="J3559" i="4"/>
  <c r="K3559" i="4" s="1"/>
  <c r="J3591" i="4"/>
  <c r="K3591" i="4" s="1"/>
  <c r="J3623" i="4"/>
  <c r="K3623" i="4" s="1"/>
  <c r="J3655" i="4"/>
  <c r="K3655" i="4" s="1"/>
  <c r="J3687" i="4"/>
  <c r="K3687" i="4" s="1"/>
  <c r="J3717" i="4"/>
  <c r="K3717" i="4" s="1"/>
  <c r="J3749" i="4"/>
  <c r="K3749" i="4" s="1"/>
  <c r="J3106" i="4"/>
  <c r="K3106" i="4" s="1"/>
  <c r="J3122" i="4"/>
  <c r="K3122" i="4" s="1"/>
  <c r="J3138" i="4"/>
  <c r="K3138" i="4" s="1"/>
  <c r="J3154" i="4"/>
  <c r="K3154" i="4" s="1"/>
  <c r="J3170" i="4"/>
  <c r="K3170" i="4" s="1"/>
  <c r="J3186" i="4"/>
  <c r="K3186" i="4" s="1"/>
  <c r="J3215" i="4"/>
  <c r="K3215" i="4" s="1"/>
  <c r="J3249" i="4"/>
  <c r="K3249" i="4" s="1"/>
  <c r="J3281" i="4"/>
  <c r="K3281" i="4" s="1"/>
  <c r="J3312" i="4"/>
  <c r="K3312" i="4" s="1"/>
  <c r="J3344" i="4"/>
  <c r="K3344" i="4" s="1"/>
  <c r="J3376" i="4"/>
  <c r="K3376" i="4" s="1"/>
  <c r="J3408" i="4"/>
  <c r="K3408" i="4" s="1"/>
  <c r="J3440" i="4"/>
  <c r="K3440" i="4" s="1"/>
  <c r="J3472" i="4"/>
  <c r="K3472" i="4" s="1"/>
  <c r="J3507" i="4"/>
  <c r="K3507" i="4" s="1"/>
  <c r="J3539" i="4"/>
  <c r="K3539" i="4" s="1"/>
  <c r="J3571" i="4"/>
  <c r="K3571" i="4" s="1"/>
  <c r="J3603" i="4"/>
  <c r="K3603" i="4" s="1"/>
  <c r="J3635" i="4"/>
  <c r="K3635" i="4" s="1"/>
  <c r="J3667" i="4"/>
  <c r="K3667" i="4" s="1"/>
  <c r="J3699" i="4"/>
  <c r="K3699" i="4" s="1"/>
  <c r="J3729" i="4"/>
  <c r="K3729" i="4" s="1"/>
  <c r="J3761" i="4"/>
  <c r="K3761" i="4" s="1"/>
  <c r="J3108" i="4"/>
  <c r="K3108" i="4" s="1"/>
  <c r="J3124" i="4"/>
  <c r="K3124" i="4" s="1"/>
  <c r="J3140" i="4"/>
  <c r="K3140" i="4" s="1"/>
  <c r="J3156" i="4"/>
  <c r="K3156" i="4" s="1"/>
  <c r="J3172" i="4"/>
  <c r="K3172" i="4" s="1"/>
  <c r="J3188" i="4"/>
  <c r="K3188" i="4" s="1"/>
  <c r="J3221" i="4"/>
  <c r="K3221" i="4" s="1"/>
  <c r="J3253" i="4"/>
  <c r="K3253" i="4" s="1"/>
  <c r="J3285" i="4"/>
  <c r="K3285" i="4" s="1"/>
  <c r="J3316" i="4"/>
  <c r="K3316" i="4" s="1"/>
  <c r="J3348" i="4"/>
  <c r="K3348" i="4" s="1"/>
  <c r="J3380" i="4"/>
  <c r="K3380" i="4" s="1"/>
  <c r="J3412" i="4"/>
  <c r="K3412" i="4" s="1"/>
  <c r="J3444" i="4"/>
  <c r="K3444" i="4" s="1"/>
  <c r="J3476" i="4"/>
  <c r="K3476" i="4" s="1"/>
  <c r="J3511" i="4"/>
  <c r="K3511" i="4" s="1"/>
  <c r="J3543" i="4"/>
  <c r="K3543" i="4" s="1"/>
  <c r="J3575" i="4"/>
  <c r="K3575" i="4" s="1"/>
  <c r="J3607" i="4"/>
  <c r="K3607" i="4" s="1"/>
  <c r="J3639" i="4"/>
  <c r="K3639" i="4" s="1"/>
  <c r="J3671" i="4"/>
  <c r="K3671" i="4" s="1"/>
  <c r="J3702" i="4"/>
  <c r="K3702" i="4" s="1"/>
  <c r="J3733" i="4"/>
  <c r="K3733" i="4" s="1"/>
  <c r="J3765" i="4"/>
  <c r="K3765" i="4" s="1"/>
  <c r="J3777" i="4"/>
  <c r="K3777" i="4" s="1"/>
  <c r="J3793" i="4"/>
  <c r="K3793" i="4" s="1"/>
  <c r="J3809" i="4"/>
  <c r="K3809" i="4" s="1"/>
  <c r="J3825" i="4"/>
  <c r="K3825" i="4" s="1"/>
  <c r="J3841" i="4"/>
  <c r="K3841" i="4" s="1"/>
  <c r="J3857" i="4"/>
  <c r="K3857" i="4" s="1"/>
  <c r="J3873" i="4"/>
  <c r="K3873" i="4" s="1"/>
  <c r="J3889" i="4"/>
  <c r="K3889" i="4" s="1"/>
  <c r="J3905" i="4"/>
  <c r="K3905" i="4" s="1"/>
  <c r="J3921" i="4"/>
  <c r="K3921" i="4" s="1"/>
  <c r="J3937" i="4"/>
  <c r="K3937" i="4" s="1"/>
  <c r="J3953" i="4"/>
  <c r="K3953" i="4" s="1"/>
  <c r="J3969" i="4"/>
  <c r="K3969" i="4" s="1"/>
  <c r="J3985" i="4"/>
  <c r="K3985" i="4" s="1"/>
  <c r="J4001" i="4"/>
  <c r="K4001" i="4" s="1"/>
  <c r="J4017" i="4"/>
  <c r="K4017" i="4" s="1"/>
  <c r="J3204" i="4"/>
  <c r="K3204" i="4" s="1"/>
  <c r="J3222" i="4"/>
  <c r="K3222" i="4" s="1"/>
  <c r="J3238" i="4"/>
  <c r="K3238" i="4" s="1"/>
  <c r="J3254" i="4"/>
  <c r="K3254" i="4" s="1"/>
  <c r="J3270" i="4"/>
  <c r="K3270" i="4" s="1"/>
  <c r="J3286" i="4"/>
  <c r="K3286" i="4" s="1"/>
  <c r="J3302" i="4"/>
  <c r="K3302" i="4" s="1"/>
  <c r="J3321" i="4"/>
  <c r="K3321" i="4" s="1"/>
  <c r="J3337" i="4"/>
  <c r="K3337" i="4" s="1"/>
  <c r="J3353" i="4"/>
  <c r="K3353" i="4" s="1"/>
  <c r="J3369" i="4"/>
  <c r="K3369" i="4" s="1"/>
  <c r="J3385" i="4"/>
  <c r="K3385" i="4" s="1"/>
  <c r="J3401" i="4"/>
  <c r="K3401" i="4" s="1"/>
  <c r="J3417" i="4"/>
  <c r="K3417" i="4" s="1"/>
  <c r="J3433" i="4"/>
  <c r="K3433" i="4" s="1"/>
  <c r="J3449" i="4"/>
  <c r="K3449" i="4" s="1"/>
  <c r="J3465" i="4"/>
  <c r="K3465" i="4" s="1"/>
  <c r="J3480" i="4"/>
  <c r="K3480" i="4" s="1"/>
  <c r="J3496" i="4"/>
  <c r="K3496" i="4" s="1"/>
  <c r="J3512" i="4"/>
  <c r="K3512" i="4" s="1"/>
  <c r="J3528" i="4"/>
  <c r="K3528" i="4" s="1"/>
  <c r="J3544" i="4"/>
  <c r="K3544" i="4" s="1"/>
  <c r="J3560" i="4"/>
  <c r="K3560" i="4" s="1"/>
  <c r="J3576" i="4"/>
  <c r="K3576" i="4" s="1"/>
  <c r="J3592" i="4"/>
  <c r="K3592" i="4" s="1"/>
  <c r="J3608" i="4"/>
  <c r="K3608" i="4" s="1"/>
  <c r="J3624" i="4"/>
  <c r="K3624" i="4" s="1"/>
  <c r="J3640" i="4"/>
  <c r="K3640" i="4" s="1"/>
  <c r="J3656" i="4"/>
  <c r="K3656" i="4" s="1"/>
  <c r="J3672" i="4"/>
  <c r="K3672" i="4" s="1"/>
  <c r="J3688" i="4"/>
  <c r="K3688" i="4" s="1"/>
  <c r="J3706" i="4"/>
  <c r="K3706" i="4" s="1"/>
  <c r="J3722" i="4"/>
  <c r="K3722" i="4" s="1"/>
  <c r="J3738" i="4"/>
  <c r="K3738" i="4" s="1"/>
  <c r="J3754" i="4"/>
  <c r="K3754" i="4" s="1"/>
  <c r="J3770" i="4"/>
  <c r="K3770" i="4" s="1"/>
  <c r="J3786" i="4"/>
  <c r="K3786" i="4" s="1"/>
  <c r="J3802" i="4"/>
  <c r="K3802" i="4" s="1"/>
  <c r="J3818" i="4"/>
  <c r="K3818" i="4" s="1"/>
  <c r="J3834" i="4"/>
  <c r="K3834" i="4" s="1"/>
  <c r="J3850" i="4"/>
  <c r="K3850" i="4" s="1"/>
  <c r="J3866" i="4"/>
  <c r="K3866" i="4" s="1"/>
  <c r="J3882" i="4"/>
  <c r="K3882" i="4" s="1"/>
  <c r="J3898" i="4"/>
  <c r="K3898" i="4" s="1"/>
  <c r="J3914" i="4"/>
  <c r="K3914" i="4" s="1"/>
  <c r="J3930" i="4"/>
  <c r="K3930" i="4" s="1"/>
  <c r="J3946" i="4"/>
  <c r="K3946" i="4" s="1"/>
  <c r="J3962" i="4"/>
  <c r="K3962" i="4" s="1"/>
  <c r="J3978" i="4"/>
  <c r="K3978" i="4" s="1"/>
  <c r="J3994" i="4"/>
  <c r="K3994" i="4" s="1"/>
  <c r="J4010" i="4"/>
  <c r="K4010" i="4" s="1"/>
  <c r="J3111" i="4"/>
  <c r="K3111" i="4" s="1"/>
  <c r="J3119" i="4"/>
  <c r="K3119" i="4" s="1"/>
  <c r="J3127" i="4"/>
  <c r="K3127" i="4" s="1"/>
  <c r="J3135" i="4"/>
  <c r="K3135" i="4" s="1"/>
  <c r="J3143" i="4"/>
  <c r="K3143" i="4" s="1"/>
  <c r="J3151" i="4"/>
  <c r="K3151" i="4" s="1"/>
  <c r="J3159" i="4"/>
  <c r="K3159" i="4" s="1"/>
  <c r="J3167" i="4"/>
  <c r="K3167" i="4" s="1"/>
  <c r="J3175" i="4"/>
  <c r="K3175" i="4" s="1"/>
  <c r="J3183" i="4"/>
  <c r="K3183" i="4" s="1"/>
  <c r="J3193" i="4"/>
  <c r="K3193" i="4" s="1"/>
  <c r="J3209" i="4"/>
  <c r="K3209" i="4" s="1"/>
  <c r="J3223" i="4"/>
  <c r="K3223" i="4" s="1"/>
  <c r="J3239" i="4"/>
  <c r="K3239" i="4" s="1"/>
  <c r="J3255" i="4"/>
  <c r="K3255" i="4" s="1"/>
  <c r="J3271" i="4"/>
  <c r="K3271" i="4" s="1"/>
  <c r="J3287" i="4"/>
  <c r="K3287" i="4" s="1"/>
  <c r="J3303" i="4"/>
  <c r="K3303" i="4" s="1"/>
  <c r="J3318" i="4"/>
  <c r="K3318" i="4" s="1"/>
  <c r="J3334" i="4"/>
  <c r="K3334" i="4" s="1"/>
  <c r="J3350" i="4"/>
  <c r="K3350" i="4" s="1"/>
  <c r="J3366" i="4"/>
  <c r="K3366" i="4" s="1"/>
  <c r="J3382" i="4"/>
  <c r="K3382" i="4" s="1"/>
  <c r="J3398" i="4"/>
  <c r="K3398" i="4" s="1"/>
  <c r="J3414" i="4"/>
  <c r="K3414" i="4" s="1"/>
  <c r="J3430" i="4"/>
  <c r="K3430" i="4" s="1"/>
  <c r="J3446" i="4"/>
  <c r="K3446" i="4" s="1"/>
  <c r="J3462" i="4"/>
  <c r="K3462" i="4" s="1"/>
  <c r="J3478" i="4"/>
  <c r="K3478" i="4" s="1"/>
  <c r="J3493" i="4"/>
  <c r="K3493" i="4" s="1"/>
  <c r="J3509" i="4"/>
  <c r="K3509" i="4" s="1"/>
  <c r="J3525" i="4"/>
  <c r="K3525" i="4" s="1"/>
  <c r="J3541" i="4"/>
  <c r="K3541" i="4" s="1"/>
  <c r="J3557" i="4"/>
  <c r="K3557" i="4" s="1"/>
  <c r="J3573" i="4"/>
  <c r="K3573" i="4" s="1"/>
  <c r="J3589" i="4"/>
  <c r="K3589" i="4" s="1"/>
  <c r="J3605" i="4"/>
  <c r="K3605" i="4" s="1"/>
  <c r="J3621" i="4"/>
  <c r="K3621" i="4" s="1"/>
  <c r="J3637" i="4"/>
  <c r="K3637" i="4" s="1"/>
  <c r="J3653" i="4"/>
  <c r="K3653" i="4" s="1"/>
  <c r="J3669" i="4"/>
  <c r="K3669" i="4" s="1"/>
  <c r="J3685" i="4"/>
  <c r="K3685" i="4" s="1"/>
  <c r="J3701" i="4"/>
  <c r="K3701" i="4" s="1"/>
  <c r="J3715" i="4"/>
  <c r="K3715" i="4" s="1"/>
  <c r="J3731" i="4"/>
  <c r="K3731" i="4" s="1"/>
  <c r="J3747" i="4"/>
  <c r="K3747" i="4" s="1"/>
  <c r="J3763" i="4"/>
  <c r="K3763" i="4" s="1"/>
  <c r="J3779" i="4"/>
  <c r="K3779" i="4" s="1"/>
  <c r="J3795" i="4"/>
  <c r="K3795" i="4" s="1"/>
  <c r="J3811" i="4"/>
  <c r="K3811" i="4" s="1"/>
  <c r="J3827" i="4"/>
  <c r="K3827" i="4" s="1"/>
  <c r="J3843" i="4"/>
  <c r="K3843" i="4" s="1"/>
  <c r="J3859" i="4"/>
  <c r="K3859" i="4" s="1"/>
  <c r="J3875" i="4"/>
  <c r="K3875" i="4" s="1"/>
  <c r="J3891" i="4"/>
  <c r="K3891" i="4" s="1"/>
  <c r="J3907" i="4"/>
  <c r="K3907" i="4" s="1"/>
  <c r="J3923" i="4"/>
  <c r="K3923" i="4" s="1"/>
  <c r="J3939" i="4"/>
  <c r="K3939" i="4" s="1"/>
  <c r="J3955" i="4"/>
  <c r="K3955" i="4" s="1"/>
  <c r="J3971" i="4"/>
  <c r="K3971" i="4" s="1"/>
  <c r="J3987" i="4"/>
  <c r="K3987" i="4" s="1"/>
  <c r="J4003" i="4"/>
  <c r="K4003" i="4" s="1"/>
  <c r="J3190" i="4"/>
  <c r="K3190" i="4" s="1"/>
  <c r="J3206" i="4"/>
  <c r="K3206" i="4" s="1"/>
  <c r="J3220" i="4"/>
  <c r="K3220" i="4" s="1"/>
  <c r="J3236" i="4"/>
  <c r="K3236" i="4" s="1"/>
  <c r="J3252" i="4"/>
  <c r="K3252" i="4" s="1"/>
  <c r="J3268" i="4"/>
  <c r="K3268" i="4" s="1"/>
  <c r="J3284" i="4"/>
  <c r="K3284" i="4" s="1"/>
  <c r="J3300" i="4"/>
  <c r="K3300" i="4" s="1"/>
  <c r="J3315" i="4"/>
  <c r="K3315" i="4" s="1"/>
  <c r="J3331" i="4"/>
  <c r="K3331" i="4" s="1"/>
  <c r="J3347" i="4"/>
  <c r="K3347" i="4" s="1"/>
  <c r="J3363" i="4"/>
  <c r="K3363" i="4" s="1"/>
  <c r="J3379" i="4"/>
  <c r="K3379" i="4" s="1"/>
  <c r="J3395" i="4"/>
  <c r="K3395" i="4" s="1"/>
  <c r="J3411" i="4"/>
  <c r="K3411" i="4" s="1"/>
  <c r="J3427" i="4"/>
  <c r="K3427" i="4" s="1"/>
  <c r="J3443" i="4"/>
  <c r="K3443" i="4" s="1"/>
  <c r="J3459" i="4"/>
  <c r="K3459" i="4" s="1"/>
  <c r="J3475" i="4"/>
  <c r="K3475" i="4" s="1"/>
  <c r="J3490" i="4"/>
  <c r="K3490" i="4" s="1"/>
  <c r="J3506" i="4"/>
  <c r="K3506" i="4" s="1"/>
  <c r="J3522" i="4"/>
  <c r="K3522" i="4" s="1"/>
  <c r="J3538" i="4"/>
  <c r="K3538" i="4" s="1"/>
  <c r="J3554" i="4"/>
  <c r="K3554" i="4" s="1"/>
  <c r="J3570" i="4"/>
  <c r="K3570" i="4" s="1"/>
  <c r="J3586" i="4"/>
  <c r="K3586" i="4" s="1"/>
  <c r="J3602" i="4"/>
  <c r="K3602" i="4" s="1"/>
  <c r="J3618" i="4"/>
  <c r="K3618" i="4" s="1"/>
  <c r="J3634" i="4"/>
  <c r="K3634" i="4" s="1"/>
  <c r="J3650" i="4"/>
  <c r="K3650" i="4" s="1"/>
  <c r="J3666" i="4"/>
  <c r="K3666" i="4" s="1"/>
  <c r="J3682" i="4"/>
  <c r="K3682" i="4" s="1"/>
  <c r="J3698" i="4"/>
  <c r="K3698" i="4" s="1"/>
  <c r="J3716" i="4"/>
  <c r="K3716" i="4" s="1"/>
  <c r="J3732" i="4"/>
  <c r="K3732" i="4" s="1"/>
  <c r="J3748" i="4"/>
  <c r="K3748" i="4" s="1"/>
  <c r="J3764" i="4"/>
  <c r="K3764" i="4" s="1"/>
  <c r="J3780" i="4"/>
  <c r="K3780" i="4" s="1"/>
  <c r="J3796" i="4"/>
  <c r="K3796" i="4" s="1"/>
  <c r="J3812" i="4"/>
  <c r="K3812" i="4" s="1"/>
  <c r="J3828" i="4"/>
  <c r="K3828" i="4" s="1"/>
  <c r="J3844" i="4"/>
  <c r="K3844" i="4" s="1"/>
  <c r="J3860" i="4"/>
  <c r="K3860" i="4" s="1"/>
  <c r="J3876" i="4"/>
  <c r="K3876" i="4" s="1"/>
  <c r="J3892" i="4"/>
  <c r="K3892" i="4" s="1"/>
  <c r="J3908" i="4"/>
  <c r="K3908" i="4" s="1"/>
  <c r="J3924" i="4"/>
  <c r="K3924" i="4" s="1"/>
  <c r="J3940" i="4"/>
  <c r="K3940" i="4" s="1"/>
  <c r="J3956" i="4"/>
  <c r="K3956" i="4" s="1"/>
  <c r="J3972" i="4"/>
  <c r="K3972" i="4" s="1"/>
  <c r="J3988" i="4"/>
  <c r="K3988" i="4" s="1"/>
  <c r="J4004" i="4"/>
  <c r="K4004" i="4" s="1"/>
  <c r="J4018" i="4"/>
  <c r="K4018" i="4" s="1"/>
  <c r="J4034" i="4"/>
  <c r="K4034" i="4" s="1"/>
  <c r="J4050" i="4"/>
  <c r="K4050" i="4" s="1"/>
  <c r="J4066" i="4"/>
  <c r="K4066" i="4" s="1"/>
  <c r="J4082" i="4"/>
  <c r="K4082" i="4" s="1"/>
  <c r="J4098" i="4"/>
  <c r="K4098" i="4" s="1"/>
  <c r="J4114" i="4"/>
  <c r="K4114" i="4" s="1"/>
  <c r="J4130" i="4"/>
  <c r="K4130" i="4" s="1"/>
  <c r="J4146" i="4"/>
  <c r="K4146" i="4" s="1"/>
  <c r="J4162" i="4"/>
  <c r="K4162" i="4" s="1"/>
  <c r="J4178" i="4"/>
  <c r="K4178" i="4" s="1"/>
  <c r="J4194" i="4"/>
  <c r="K4194" i="4" s="1"/>
  <c r="J4210" i="4"/>
  <c r="K4210" i="4" s="1"/>
  <c r="J4226" i="4"/>
  <c r="K4226" i="4" s="1"/>
  <c r="J4242" i="4"/>
  <c r="K4242" i="4" s="1"/>
  <c r="J4258" i="4"/>
  <c r="K4258" i="4" s="1"/>
  <c r="J4274" i="4"/>
  <c r="K4274" i="4" s="1"/>
  <c r="J4290" i="4"/>
  <c r="K4290" i="4" s="1"/>
  <c r="J4306" i="4"/>
  <c r="K4306" i="4" s="1"/>
  <c r="J4322" i="4"/>
  <c r="K4322" i="4" s="1"/>
  <c r="J4338" i="4"/>
  <c r="K4338" i="4" s="1"/>
  <c r="J4354" i="4"/>
  <c r="K4354" i="4" s="1"/>
  <c r="J4369" i="4"/>
  <c r="K4369" i="4" s="1"/>
  <c r="J4385" i="4"/>
  <c r="K4385" i="4" s="1"/>
  <c r="J4401" i="4"/>
  <c r="K4401" i="4" s="1"/>
  <c r="J4417" i="4"/>
  <c r="K4417" i="4" s="1"/>
  <c r="J4433" i="4"/>
  <c r="K4433" i="4" s="1"/>
  <c r="J4449" i="4"/>
  <c r="K4449" i="4" s="1"/>
  <c r="J4465" i="4"/>
  <c r="K4465" i="4" s="1"/>
  <c r="J4481" i="4"/>
  <c r="K4481" i="4" s="1"/>
  <c r="J4497" i="4"/>
  <c r="K4497" i="4" s="1"/>
  <c r="J4513" i="4"/>
  <c r="K4513" i="4" s="1"/>
  <c r="J4529" i="4"/>
  <c r="K4529" i="4" s="1"/>
  <c r="J4545" i="4"/>
  <c r="K4545" i="4" s="1"/>
  <c r="J4561" i="4"/>
  <c r="K4561" i="4" s="1"/>
  <c r="J4577" i="4"/>
  <c r="K4577" i="4" s="1"/>
  <c r="J4593" i="4"/>
  <c r="K4593" i="4" s="1"/>
  <c r="J4609" i="4"/>
  <c r="K4609" i="4" s="1"/>
  <c r="J4625" i="4"/>
  <c r="K4625" i="4" s="1"/>
  <c r="J4641" i="4"/>
  <c r="K4641" i="4" s="1"/>
  <c r="J4657" i="4"/>
  <c r="K4657" i="4" s="1"/>
  <c r="J4673" i="4"/>
  <c r="K4673" i="4" s="1"/>
  <c r="J4689" i="4"/>
  <c r="K4689" i="4" s="1"/>
  <c r="J4705" i="4"/>
  <c r="K4705" i="4" s="1"/>
  <c r="J4721" i="4"/>
  <c r="K4721" i="4" s="1"/>
  <c r="J4737" i="4"/>
  <c r="K4737" i="4" s="1"/>
  <c r="J4753" i="4"/>
  <c r="K4753" i="4" s="1"/>
  <c r="J4769" i="4"/>
  <c r="K4769" i="4" s="1"/>
  <c r="J4785" i="4"/>
  <c r="K4785" i="4" s="1"/>
  <c r="J4801" i="4"/>
  <c r="K4801" i="4" s="1"/>
  <c r="J4817" i="4"/>
  <c r="K4817" i="4" s="1"/>
  <c r="J4833" i="4"/>
  <c r="K4833" i="4" s="1"/>
  <c r="J4849" i="4"/>
  <c r="K4849" i="4" s="1"/>
  <c r="J4865" i="4"/>
  <c r="K4865" i="4" s="1"/>
  <c r="J4881" i="4"/>
  <c r="K4881" i="4" s="1"/>
  <c r="J4897" i="4"/>
  <c r="K4897" i="4" s="1"/>
  <c r="J4913" i="4"/>
  <c r="K4913" i="4" s="1"/>
  <c r="J4929" i="4"/>
  <c r="K4929" i="4" s="1"/>
  <c r="J4945" i="4"/>
  <c r="K4945" i="4" s="1"/>
  <c r="J4961" i="4"/>
  <c r="K4961" i="4" s="1"/>
  <c r="J4977" i="4"/>
  <c r="K4977" i="4" s="1"/>
  <c r="J4993" i="4"/>
  <c r="K4993" i="4" s="1"/>
  <c r="J2009" i="4"/>
  <c r="K2009" i="4" s="1"/>
  <c r="J2025" i="4"/>
  <c r="K2025" i="4" s="1"/>
  <c r="J2098" i="4"/>
  <c r="K2098" i="4" s="1"/>
  <c r="J2114" i="4"/>
  <c r="K2114" i="4" s="1"/>
  <c r="J2130" i="4"/>
  <c r="K2130" i="4" s="1"/>
  <c r="J2051" i="4"/>
  <c r="K2051" i="4" s="1"/>
  <c r="J2067" i="4"/>
  <c r="K2067" i="4" s="1"/>
  <c r="J2083" i="4"/>
  <c r="K2083" i="4" s="1"/>
  <c r="J2567" i="4"/>
  <c r="K2567" i="4" s="1"/>
  <c r="J2583" i="4"/>
  <c r="K2583" i="4" s="1"/>
  <c r="J2599" i="4"/>
  <c r="K2599" i="4" s="1"/>
  <c r="J2615" i="4"/>
  <c r="K2615" i="4" s="1"/>
  <c r="J2631" i="4"/>
  <c r="K2631" i="4" s="1"/>
  <c r="J2647" i="4"/>
  <c r="K2647" i="4" s="1"/>
  <c r="J2663" i="4"/>
  <c r="K2663" i="4" s="1"/>
  <c r="J2679" i="4"/>
  <c r="K2679" i="4" s="1"/>
  <c r="J2695" i="4"/>
  <c r="K2695" i="4" s="1"/>
  <c r="J2711" i="4"/>
  <c r="K2711" i="4" s="1"/>
  <c r="J4019" i="4"/>
  <c r="K4019" i="4" s="1"/>
  <c r="J4035" i="4"/>
  <c r="K4035" i="4" s="1"/>
  <c r="J4051" i="4"/>
  <c r="K4051" i="4" s="1"/>
  <c r="J4067" i="4"/>
  <c r="K4067" i="4" s="1"/>
  <c r="J4083" i="4"/>
  <c r="K4083" i="4" s="1"/>
  <c r="J4099" i="4"/>
  <c r="K4099" i="4" s="1"/>
  <c r="J4115" i="4"/>
  <c r="K4115" i="4" s="1"/>
  <c r="J4131" i="4"/>
  <c r="K4131" i="4" s="1"/>
  <c r="J4147" i="4"/>
  <c r="K4147" i="4" s="1"/>
  <c r="J4163" i="4"/>
  <c r="K4163" i="4" s="1"/>
  <c r="J4179" i="4"/>
  <c r="K4179" i="4" s="1"/>
  <c r="J4195" i="4"/>
  <c r="K4195" i="4" s="1"/>
  <c r="J4211" i="4"/>
  <c r="K4211" i="4" s="1"/>
  <c r="J4227" i="4"/>
  <c r="K4227" i="4" s="1"/>
  <c r="J4243" i="4"/>
  <c r="K4243" i="4" s="1"/>
  <c r="J4259" i="4"/>
  <c r="K4259" i="4" s="1"/>
  <c r="J4275" i="4"/>
  <c r="K4275" i="4" s="1"/>
  <c r="J4291" i="4"/>
  <c r="K4291" i="4" s="1"/>
  <c r="J4307" i="4"/>
  <c r="K4307" i="4" s="1"/>
  <c r="J4323" i="4"/>
  <c r="K4323" i="4" s="1"/>
  <c r="J4339" i="4"/>
  <c r="K4339" i="4" s="1"/>
  <c r="J4355" i="4"/>
  <c r="K4355" i="4" s="1"/>
  <c r="J4374" i="4"/>
  <c r="K4374" i="4" s="1"/>
  <c r="J4390" i="4"/>
  <c r="K4390" i="4" s="1"/>
  <c r="J4406" i="4"/>
  <c r="K4406" i="4" s="1"/>
  <c r="J4422" i="4"/>
  <c r="K4422" i="4" s="1"/>
  <c r="J4438" i="4"/>
  <c r="K4438" i="4" s="1"/>
  <c r="J4454" i="4"/>
  <c r="K4454" i="4" s="1"/>
  <c r="J4470" i="4"/>
  <c r="K4470" i="4" s="1"/>
  <c r="J4486" i="4"/>
  <c r="K4486" i="4" s="1"/>
  <c r="J4502" i="4"/>
  <c r="K4502" i="4" s="1"/>
  <c r="J4518" i="4"/>
  <c r="K4518" i="4" s="1"/>
  <c r="J4534" i="4"/>
  <c r="K4534" i="4" s="1"/>
  <c r="J4550" i="4"/>
  <c r="K4550" i="4" s="1"/>
  <c r="J4566" i="4"/>
  <c r="K4566" i="4" s="1"/>
  <c r="J4582" i="4"/>
  <c r="K4582" i="4" s="1"/>
  <c r="J4598" i="4"/>
  <c r="K4598" i="4" s="1"/>
  <c r="J4614" i="4"/>
  <c r="K4614" i="4" s="1"/>
  <c r="J4630" i="4"/>
  <c r="K4630" i="4" s="1"/>
  <c r="J4646" i="4"/>
  <c r="K4646" i="4" s="1"/>
  <c r="J4662" i="4"/>
  <c r="K4662" i="4" s="1"/>
  <c r="J4678" i="4"/>
  <c r="K4678" i="4" s="1"/>
  <c r="J4694" i="4"/>
  <c r="K4694" i="4" s="1"/>
  <c r="J4710" i="4"/>
  <c r="K4710" i="4" s="1"/>
  <c r="J4726" i="4"/>
  <c r="K4726" i="4" s="1"/>
  <c r="J4742" i="4"/>
  <c r="K4742" i="4" s="1"/>
  <c r="J4758" i="4"/>
  <c r="K4758" i="4" s="1"/>
  <c r="J4774" i="4"/>
  <c r="K4774" i="4" s="1"/>
  <c r="J4790" i="4"/>
  <c r="K4790" i="4" s="1"/>
  <c r="J4806" i="4"/>
  <c r="K4806" i="4" s="1"/>
  <c r="J4822" i="4"/>
  <c r="K4822" i="4" s="1"/>
  <c r="J4838" i="4"/>
  <c r="K4838" i="4" s="1"/>
  <c r="J4854" i="4"/>
  <c r="K4854" i="4" s="1"/>
  <c r="J4870" i="4"/>
  <c r="K4870" i="4" s="1"/>
  <c r="J4886" i="4"/>
  <c r="K4886" i="4" s="1"/>
  <c r="J4902" i="4"/>
  <c r="K4902" i="4" s="1"/>
  <c r="J4918" i="4"/>
  <c r="K4918" i="4" s="1"/>
  <c r="J4934" i="4"/>
  <c r="K4934" i="4" s="1"/>
  <c r="J4950" i="4"/>
  <c r="K4950" i="4" s="1"/>
  <c r="J4966" i="4"/>
  <c r="K4966" i="4" s="1"/>
  <c r="J4982" i="4"/>
  <c r="K4982" i="4" s="1"/>
  <c r="J4998" i="4"/>
  <c r="K4998" i="4" s="1"/>
  <c r="J2014" i="4"/>
  <c r="K2014" i="4" s="1"/>
  <c r="J2030" i="4"/>
  <c r="K2030" i="4" s="1"/>
  <c r="J2103" i="4"/>
  <c r="K2103" i="4" s="1"/>
  <c r="J2119" i="4"/>
  <c r="K2119" i="4" s="1"/>
  <c r="J2135" i="4"/>
  <c r="K2135" i="4" s="1"/>
  <c r="J2056" i="4"/>
  <c r="K2056" i="4" s="1"/>
  <c r="J2072" i="4"/>
  <c r="K2072" i="4" s="1"/>
  <c r="J2088" i="4"/>
  <c r="K2088" i="4" s="1"/>
  <c r="J2572" i="4"/>
  <c r="K2572" i="4" s="1"/>
  <c r="J2588" i="4"/>
  <c r="K2588" i="4" s="1"/>
  <c r="J2604" i="4"/>
  <c r="K2604" i="4" s="1"/>
  <c r="J2620" i="4"/>
  <c r="K2620" i="4" s="1"/>
  <c r="J2636" i="4"/>
  <c r="K2636" i="4" s="1"/>
  <c r="J2652" i="4"/>
  <c r="K2652" i="4" s="1"/>
  <c r="J2668" i="4"/>
  <c r="K2668" i="4" s="1"/>
  <c r="J2684" i="4"/>
  <c r="K2684" i="4" s="1"/>
  <c r="J2700" i="4"/>
  <c r="K2700" i="4" s="1"/>
  <c r="J2716" i="4"/>
  <c r="K2716" i="4" s="1"/>
  <c r="J4024" i="4"/>
  <c r="K4024" i="4" s="1"/>
  <c r="J4040" i="4"/>
  <c r="K4040" i="4" s="1"/>
  <c r="J4056" i="4"/>
  <c r="K4056" i="4" s="1"/>
  <c r="J4072" i="4"/>
  <c r="K4072" i="4" s="1"/>
  <c r="J4088" i="4"/>
  <c r="K4088" i="4" s="1"/>
  <c r="J4104" i="4"/>
  <c r="K4104" i="4" s="1"/>
  <c r="J4120" i="4"/>
  <c r="K4120" i="4" s="1"/>
  <c r="J4136" i="4"/>
  <c r="K4136" i="4" s="1"/>
  <c r="J4152" i="4"/>
  <c r="K4152" i="4" s="1"/>
  <c r="J4168" i="4"/>
  <c r="K4168" i="4" s="1"/>
  <c r="J4184" i="4"/>
  <c r="K4184" i="4" s="1"/>
  <c r="J4200" i="4"/>
  <c r="K4200" i="4" s="1"/>
  <c r="J4216" i="4"/>
  <c r="K4216" i="4" s="1"/>
  <c r="J4232" i="4"/>
  <c r="K4232" i="4" s="1"/>
  <c r="J4248" i="4"/>
  <c r="K4248" i="4" s="1"/>
  <c r="J4264" i="4"/>
  <c r="K4264" i="4" s="1"/>
  <c r="J4280" i="4"/>
  <c r="K4280" i="4" s="1"/>
  <c r="J4296" i="4"/>
  <c r="K4296" i="4" s="1"/>
  <c r="J4312" i="4"/>
  <c r="K4312" i="4" s="1"/>
  <c r="J4328" i="4"/>
  <c r="K4328" i="4" s="1"/>
  <c r="J4344" i="4"/>
  <c r="K4344" i="4" s="1"/>
  <c r="J4359" i="4"/>
  <c r="K4359" i="4" s="1"/>
  <c r="J4375" i="4"/>
  <c r="K4375" i="4" s="1"/>
  <c r="J4391" i="4"/>
  <c r="K4391" i="4" s="1"/>
  <c r="J4407" i="4"/>
  <c r="K4407" i="4" s="1"/>
  <c r="J4423" i="4"/>
  <c r="K4423" i="4" s="1"/>
  <c r="J4439" i="4"/>
  <c r="K4439" i="4" s="1"/>
  <c r="J4455" i="4"/>
  <c r="K4455" i="4" s="1"/>
  <c r="J4471" i="4"/>
  <c r="K4471" i="4" s="1"/>
  <c r="J4487" i="4"/>
  <c r="K4487" i="4" s="1"/>
  <c r="J4503" i="4"/>
  <c r="K4503" i="4" s="1"/>
  <c r="J4519" i="4"/>
  <c r="K4519" i="4" s="1"/>
  <c r="J4535" i="4"/>
  <c r="K4535" i="4" s="1"/>
  <c r="J4551" i="4"/>
  <c r="K4551" i="4" s="1"/>
  <c r="J4567" i="4"/>
  <c r="K4567" i="4" s="1"/>
  <c r="J4583" i="4"/>
  <c r="K4583" i="4" s="1"/>
  <c r="J4599" i="4"/>
  <c r="K4599" i="4" s="1"/>
  <c r="J4615" i="4"/>
  <c r="K4615" i="4" s="1"/>
  <c r="J4631" i="4"/>
  <c r="K4631" i="4" s="1"/>
  <c r="J4647" i="4"/>
  <c r="K4647" i="4" s="1"/>
  <c r="J4663" i="4"/>
  <c r="K4663" i="4" s="1"/>
  <c r="J4679" i="4"/>
  <c r="K4679" i="4" s="1"/>
  <c r="J4695" i="4"/>
  <c r="K4695" i="4" s="1"/>
  <c r="J4711" i="4"/>
  <c r="K4711" i="4" s="1"/>
  <c r="J4727" i="4"/>
  <c r="K4727" i="4" s="1"/>
  <c r="J4743" i="4"/>
  <c r="K4743" i="4" s="1"/>
  <c r="J4759" i="4"/>
  <c r="K4759" i="4" s="1"/>
  <c r="J4775" i="4"/>
  <c r="K4775" i="4" s="1"/>
  <c r="J4791" i="4"/>
  <c r="K4791" i="4" s="1"/>
  <c r="J4807" i="4"/>
  <c r="K4807" i="4" s="1"/>
  <c r="J4823" i="4"/>
  <c r="K4823" i="4" s="1"/>
  <c r="J4839" i="4"/>
  <c r="K4839" i="4" s="1"/>
  <c r="J4855" i="4"/>
  <c r="K4855" i="4" s="1"/>
  <c r="J4871" i="4"/>
  <c r="K4871" i="4" s="1"/>
  <c r="J4887" i="4"/>
  <c r="K4887" i="4" s="1"/>
  <c r="J4903" i="4"/>
  <c r="K4903" i="4" s="1"/>
  <c r="J4919" i="4"/>
  <c r="K4919" i="4" s="1"/>
  <c r="J4935" i="4"/>
  <c r="K4935" i="4" s="1"/>
  <c r="J4951" i="4"/>
  <c r="K4951" i="4" s="1"/>
  <c r="J4967" i="4"/>
  <c r="K4967" i="4" s="1"/>
  <c r="J4983" i="4"/>
  <c r="K4983" i="4" s="1"/>
  <c r="J4999" i="4"/>
  <c r="K4999" i="4" s="1"/>
  <c r="J2015" i="4"/>
  <c r="K2015" i="4" s="1"/>
  <c r="J2031" i="4"/>
  <c r="K2031" i="4" s="1"/>
  <c r="J2104" i="4"/>
  <c r="K2104" i="4" s="1"/>
  <c r="J2120" i="4"/>
  <c r="K2120" i="4" s="1"/>
  <c r="J2136" i="4"/>
  <c r="K2136" i="4" s="1"/>
  <c r="J2053" i="4"/>
  <c r="K2053" i="4" s="1"/>
  <c r="J2069" i="4"/>
  <c r="K2069" i="4" s="1"/>
  <c r="J2085" i="4"/>
  <c r="K2085" i="4" s="1"/>
  <c r="J2569" i="4"/>
  <c r="K2569" i="4" s="1"/>
  <c r="J2585" i="4"/>
  <c r="K2585" i="4" s="1"/>
  <c r="J2601" i="4"/>
  <c r="K2601" i="4" s="1"/>
  <c r="J2617" i="4"/>
  <c r="K2617" i="4" s="1"/>
  <c r="J2633" i="4"/>
  <c r="K2633" i="4" s="1"/>
  <c r="J2649" i="4"/>
  <c r="K2649" i="4" s="1"/>
  <c r="J2665" i="4"/>
  <c r="K2665" i="4" s="1"/>
  <c r="J2681" i="4"/>
  <c r="K2681" i="4" s="1"/>
  <c r="J2697" i="4"/>
  <c r="K2697" i="4" s="1"/>
  <c r="J2713" i="4"/>
  <c r="K2713" i="4" s="1"/>
  <c r="J4025" i="4"/>
  <c r="K4025" i="4" s="1"/>
  <c r="J4041" i="4"/>
  <c r="K4041" i="4" s="1"/>
  <c r="J4057" i="4"/>
  <c r="K4057" i="4" s="1"/>
  <c r="J4073" i="4"/>
  <c r="K4073" i="4" s="1"/>
  <c r="J4089" i="4"/>
  <c r="K4089" i="4" s="1"/>
  <c r="J4105" i="4"/>
  <c r="K4105" i="4" s="1"/>
  <c r="J4121" i="4"/>
  <c r="K4121" i="4" s="1"/>
  <c r="J4137" i="4"/>
  <c r="K4137" i="4" s="1"/>
  <c r="J4153" i="4"/>
  <c r="K4153" i="4" s="1"/>
  <c r="J4169" i="4"/>
  <c r="K4169" i="4" s="1"/>
  <c r="J4185" i="4"/>
  <c r="K4185" i="4" s="1"/>
  <c r="J4201" i="4"/>
  <c r="K4201" i="4" s="1"/>
  <c r="J4217" i="4"/>
  <c r="K4217" i="4" s="1"/>
  <c r="J4233" i="4"/>
  <c r="K4233" i="4" s="1"/>
  <c r="J4249" i="4"/>
  <c r="K4249" i="4" s="1"/>
  <c r="J4265" i="4"/>
  <c r="K4265" i="4" s="1"/>
  <c r="J4281" i="4"/>
  <c r="K4281" i="4" s="1"/>
  <c r="J4297" i="4"/>
  <c r="K4297" i="4" s="1"/>
  <c r="J4313" i="4"/>
  <c r="K4313" i="4" s="1"/>
  <c r="J4329" i="4"/>
  <c r="K4329" i="4" s="1"/>
  <c r="J4345" i="4"/>
  <c r="K4345" i="4" s="1"/>
  <c r="J4360" i="4"/>
  <c r="K4360" i="4" s="1"/>
  <c r="J4376" i="4"/>
  <c r="K4376" i="4" s="1"/>
  <c r="J4392" i="4"/>
  <c r="K4392" i="4" s="1"/>
  <c r="J4408" i="4"/>
  <c r="K4408" i="4" s="1"/>
  <c r="J4424" i="4"/>
  <c r="K4424" i="4" s="1"/>
  <c r="J4440" i="4"/>
  <c r="K4440" i="4" s="1"/>
  <c r="J4456" i="4"/>
  <c r="K4456" i="4" s="1"/>
  <c r="J4472" i="4"/>
  <c r="K4472" i="4" s="1"/>
  <c r="J4488" i="4"/>
  <c r="K4488" i="4" s="1"/>
  <c r="J4504" i="4"/>
  <c r="K4504" i="4" s="1"/>
  <c r="J4520" i="4"/>
  <c r="K4520" i="4" s="1"/>
  <c r="J4536" i="4"/>
  <c r="K4536" i="4" s="1"/>
  <c r="J4552" i="4"/>
  <c r="K4552" i="4" s="1"/>
  <c r="J4568" i="4"/>
  <c r="K4568" i="4" s="1"/>
  <c r="J4584" i="4"/>
  <c r="K4584" i="4" s="1"/>
  <c r="J4600" i="4"/>
  <c r="K4600" i="4" s="1"/>
  <c r="J4616" i="4"/>
  <c r="K4616" i="4" s="1"/>
  <c r="J4632" i="4"/>
  <c r="K4632" i="4" s="1"/>
  <c r="J4648" i="4"/>
  <c r="K4648" i="4" s="1"/>
  <c r="J4664" i="4"/>
  <c r="K4664" i="4" s="1"/>
  <c r="J4680" i="4"/>
  <c r="K4680" i="4" s="1"/>
  <c r="J4696" i="4"/>
  <c r="K4696" i="4" s="1"/>
  <c r="J4712" i="4"/>
  <c r="K4712" i="4" s="1"/>
  <c r="J4728" i="4"/>
  <c r="K4728" i="4" s="1"/>
  <c r="J4744" i="4"/>
  <c r="K4744" i="4" s="1"/>
  <c r="J4760" i="4"/>
  <c r="K4760" i="4" s="1"/>
  <c r="J4776" i="4"/>
  <c r="K4776" i="4" s="1"/>
  <c r="J4792" i="4"/>
  <c r="K4792" i="4" s="1"/>
  <c r="J4808" i="4"/>
  <c r="K4808" i="4" s="1"/>
  <c r="J4824" i="4"/>
  <c r="K4824" i="4" s="1"/>
  <c r="J4840" i="4"/>
  <c r="K4840" i="4" s="1"/>
  <c r="J4856" i="4"/>
  <c r="K4856" i="4" s="1"/>
  <c r="J4872" i="4"/>
  <c r="K4872" i="4" s="1"/>
  <c r="J4888" i="4"/>
  <c r="K4888" i="4" s="1"/>
  <c r="J4904" i="4"/>
  <c r="K4904" i="4" s="1"/>
  <c r="J4920" i="4"/>
  <c r="K4920" i="4" s="1"/>
  <c r="J4936" i="4"/>
  <c r="K4936" i="4" s="1"/>
  <c r="J4952" i="4"/>
  <c r="K4952" i="4" s="1"/>
  <c r="J4968" i="4"/>
  <c r="K4968" i="4" s="1"/>
  <c r="J4984" i="4"/>
  <c r="K4984" i="4" s="1"/>
  <c r="J5000" i="4"/>
  <c r="K5000" i="4" s="1"/>
  <c r="J2016" i="4"/>
  <c r="K2016" i="4" s="1"/>
  <c r="J2032" i="4"/>
  <c r="K2032" i="4" s="1"/>
  <c r="J2101" i="4"/>
  <c r="K2101" i="4" s="1"/>
  <c r="J2117" i="4"/>
  <c r="K2117" i="4" s="1"/>
  <c r="J2133" i="4"/>
  <c r="K2133" i="4" s="1"/>
  <c r="J2050" i="4"/>
  <c r="K2050" i="4" s="1"/>
  <c r="J2066" i="4"/>
  <c r="K2066" i="4" s="1"/>
  <c r="J2082" i="4"/>
  <c r="K2082" i="4" s="1"/>
  <c r="J2566" i="4"/>
  <c r="K2566" i="4" s="1"/>
  <c r="J2582" i="4"/>
  <c r="K2582" i="4" s="1"/>
  <c r="J2598" i="4"/>
  <c r="K2598" i="4" s="1"/>
  <c r="J2614" i="4"/>
  <c r="K2614" i="4" s="1"/>
  <c r="J2630" i="4"/>
  <c r="K2630" i="4" s="1"/>
  <c r="J2646" i="4"/>
  <c r="K2646" i="4" s="1"/>
  <c r="J2662" i="4"/>
  <c r="K2662" i="4" s="1"/>
  <c r="J2678" i="4"/>
  <c r="K2678" i="4" s="1"/>
  <c r="J2694" i="4"/>
  <c r="K2694" i="4" s="1"/>
  <c r="J2710" i="4"/>
  <c r="K2710" i="4" s="1"/>
  <c r="J2778" i="4"/>
  <c r="K2778" i="4" s="1"/>
  <c r="J2814" i="4"/>
  <c r="K2814" i="4" s="1"/>
  <c r="J2906" i="4"/>
  <c r="K2906" i="4" s="1"/>
  <c r="J2932" i="4"/>
  <c r="K2932" i="4" s="1"/>
  <c r="J2979" i="4"/>
  <c r="K2979" i="4" s="1"/>
  <c r="J3070" i="4"/>
  <c r="K3070" i="4" s="1"/>
  <c r="J1021" i="4"/>
  <c r="K1021" i="4" s="1"/>
  <c r="J1068" i="4"/>
  <c r="K1068" i="4" s="1"/>
  <c r="J1102" i="4"/>
  <c r="K1102" i="4" s="1"/>
  <c r="J1164" i="4"/>
  <c r="K1164" i="4" s="1"/>
  <c r="J1295" i="4"/>
  <c r="K1295" i="4" s="1"/>
  <c r="J1365" i="4"/>
  <c r="K1365" i="4" s="1"/>
  <c r="J1432" i="4"/>
  <c r="K1432" i="4" s="1"/>
  <c r="J2840" i="4"/>
  <c r="K2840" i="4" s="1"/>
  <c r="J2870" i="4"/>
  <c r="K2870" i="4" s="1"/>
  <c r="J2922" i="4"/>
  <c r="K2922" i="4" s="1"/>
  <c r="J2986" i="4"/>
  <c r="K2986" i="4" s="1"/>
  <c r="J3075" i="4"/>
  <c r="K3075" i="4" s="1"/>
  <c r="J1025" i="4"/>
  <c r="K1025" i="4" s="1"/>
  <c r="J1088" i="4"/>
  <c r="K1088" i="4" s="1"/>
  <c r="J1182" i="4"/>
  <c r="K1182" i="4" s="1"/>
  <c r="J1236" i="4"/>
  <c r="K1236" i="4" s="1"/>
  <c r="J1286" i="4"/>
  <c r="K1286" i="4" s="1"/>
  <c r="J1458" i="4"/>
  <c r="K1458" i="4" s="1"/>
  <c r="J1545" i="4"/>
  <c r="K1545" i="4" s="1"/>
  <c r="J1581" i="4"/>
  <c r="K1581" i="4" s="1"/>
  <c r="J1643" i="4"/>
  <c r="K1643" i="4" s="1"/>
  <c r="J1725" i="4"/>
  <c r="K1725" i="4" s="1"/>
  <c r="J1780" i="4"/>
  <c r="K1780" i="4" s="1"/>
  <c r="J1351" i="4"/>
  <c r="K1351" i="4" s="1"/>
  <c r="J1392" i="4"/>
  <c r="K1392" i="4" s="1"/>
  <c r="J1467" i="4"/>
  <c r="K1467" i="4" s="1"/>
  <c r="J1535" i="4"/>
  <c r="K1535" i="4" s="1"/>
  <c r="J1591" i="4"/>
  <c r="K1591" i="4" s="1"/>
  <c r="J1889" i="4"/>
  <c r="K1889" i="4" s="1"/>
  <c r="J1936" i="4"/>
  <c r="K1936" i="4" s="1"/>
  <c r="J1974" i="4"/>
  <c r="K1974" i="4" s="1"/>
  <c r="J1792" i="4"/>
  <c r="K1792" i="4" s="1"/>
  <c r="J1899" i="4"/>
  <c r="K1899" i="4" s="1"/>
  <c r="J1636" i="4"/>
  <c r="K1636" i="4" s="1"/>
  <c r="J1693" i="4"/>
  <c r="K1693" i="4" s="1"/>
  <c r="J1817" i="4"/>
  <c r="K1817" i="4" s="1"/>
  <c r="J2143" i="4"/>
  <c r="K2143" i="4" s="1"/>
  <c r="J2159" i="4"/>
  <c r="K2159" i="4" s="1"/>
  <c r="J2189" i="4"/>
  <c r="K2189" i="4" s="1"/>
  <c r="J2224" i="4"/>
  <c r="K2224" i="4" s="1"/>
  <c r="J2246" i="4"/>
  <c r="K2246" i="4" s="1"/>
  <c r="J2747" i="4"/>
  <c r="K2747" i="4" s="1"/>
  <c r="J2947" i="4"/>
  <c r="K2947" i="4" s="1"/>
  <c r="J1331" i="4"/>
  <c r="K1331" i="4" s="1"/>
  <c r="J1672" i="4"/>
  <c r="K1672" i="4" s="1"/>
  <c r="J2139" i="4"/>
  <c r="K2139" i="4" s="1"/>
  <c r="J2924" i="4"/>
  <c r="K2924" i="4" s="1"/>
  <c r="J1014" i="4"/>
  <c r="K1014" i="4" s="1"/>
  <c r="J1252" i="4"/>
  <c r="K1252" i="4" s="1"/>
  <c r="J1382" i="4"/>
  <c r="K1382" i="4" s="1"/>
  <c r="J1514" i="4"/>
  <c r="K1514" i="4" s="1"/>
  <c r="J1640" i="4"/>
  <c r="K1640" i="4" s="1"/>
  <c r="J1761" i="4"/>
  <c r="K1761" i="4" s="1"/>
  <c r="J2202" i="4"/>
  <c r="K2202" i="4" s="1"/>
  <c r="J1214" i="4"/>
  <c r="K1214" i="4" s="1"/>
  <c r="J2276" i="4"/>
  <c r="K2276" i="4" s="1"/>
  <c r="J2522" i="4"/>
  <c r="K2522" i="4" s="1"/>
  <c r="J1377" i="4"/>
  <c r="K1377" i="4" s="1"/>
  <c r="J2811" i="4"/>
  <c r="K2811" i="4" s="1"/>
  <c r="J2889" i="4"/>
  <c r="K2889" i="4" s="1"/>
  <c r="J2915" i="4"/>
  <c r="K2915" i="4" s="1"/>
  <c r="J2965" i="4"/>
  <c r="K2965" i="4" s="1"/>
  <c r="J3031" i="4"/>
  <c r="K3031" i="4" s="1"/>
  <c r="J3085" i="4"/>
  <c r="K3085" i="4" s="1"/>
  <c r="J1022" i="4"/>
  <c r="K1022" i="4" s="1"/>
  <c r="J1069" i="4"/>
  <c r="K1069" i="4" s="1"/>
  <c r="J1119" i="4"/>
  <c r="K1119" i="4" s="1"/>
  <c r="J1165" i="4"/>
  <c r="K1165" i="4" s="1"/>
  <c r="J1247" i="4"/>
  <c r="K1247" i="4" s="1"/>
  <c r="J1312" i="4"/>
  <c r="K1312" i="4" s="1"/>
  <c r="J1389" i="4"/>
  <c r="K1389" i="4" s="1"/>
  <c r="J1433" i="4"/>
  <c r="K1433" i="4" s="1"/>
  <c r="J2845" i="4"/>
  <c r="K2845" i="4" s="1"/>
  <c r="J2871" i="4"/>
  <c r="K2871" i="4" s="1"/>
  <c r="J2939" i="4"/>
  <c r="K2939" i="4" s="1"/>
  <c r="J2983" i="4"/>
  <c r="K2983" i="4" s="1"/>
  <c r="J3056" i="4"/>
  <c r="K3056" i="4" s="1"/>
  <c r="J1026" i="4"/>
  <c r="K1026" i="4" s="1"/>
  <c r="J1103" i="4"/>
  <c r="K1103" i="4" s="1"/>
  <c r="J1169" i="4"/>
  <c r="K1169" i="4" s="1"/>
  <c r="J1197" i="4"/>
  <c r="K1197" i="4" s="1"/>
  <c r="J1276" i="4"/>
  <c r="K1276" i="4" s="1"/>
  <c r="J1455" i="4"/>
  <c r="K1455" i="4" s="1"/>
  <c r="J1491" i="4"/>
  <c r="K1491" i="4" s="1"/>
  <c r="J1550" i="4"/>
  <c r="K1550" i="4" s="1"/>
  <c r="J1602" i="4"/>
  <c r="K1602" i="4" s="1"/>
  <c r="J1644" i="4"/>
  <c r="K1644" i="4" s="1"/>
  <c r="J1742" i="4"/>
  <c r="K1742" i="4" s="1"/>
  <c r="J1790" i="4"/>
  <c r="K1790" i="4" s="1"/>
  <c r="J1835" i="4"/>
  <c r="K1835" i="4" s="1"/>
  <c r="J1356" i="4"/>
  <c r="K1356" i="4" s="1"/>
  <c r="J1393" i="4"/>
  <c r="K1393" i="4" s="1"/>
  <c r="J1445" i="4"/>
  <c r="K1445" i="4" s="1"/>
  <c r="J1526" i="4"/>
  <c r="K1526" i="4" s="1"/>
  <c r="J1592" i="4"/>
  <c r="K1592" i="4" s="1"/>
  <c r="J1890" i="4"/>
  <c r="K1890" i="4" s="1"/>
  <c r="J1981" i="4"/>
  <c r="K1981" i="4" s="1"/>
  <c r="J1827" i="4"/>
  <c r="K1827" i="4" s="1"/>
  <c r="J1921" i="4"/>
  <c r="K1921" i="4" s="1"/>
  <c r="J1617" i="4"/>
  <c r="K1617" i="4" s="1"/>
  <c r="J1694" i="4"/>
  <c r="K1694" i="4" s="1"/>
  <c r="J1853" i="4"/>
  <c r="K1853" i="4" s="1"/>
  <c r="J1938" i="4"/>
  <c r="K1938" i="4" s="1"/>
  <c r="J2138" i="4"/>
  <c r="K2138" i="4" s="1"/>
  <c r="J2156" i="4"/>
  <c r="K2156" i="4" s="1"/>
  <c r="J2184" i="4"/>
  <c r="K2184" i="4" s="1"/>
  <c r="J2221" i="4"/>
  <c r="K2221" i="4" s="1"/>
  <c r="J2239" i="4"/>
  <c r="K2239" i="4" s="1"/>
  <c r="J2750" i="4"/>
  <c r="K2750" i="4" s="1"/>
  <c r="J3005" i="4"/>
  <c r="K3005" i="4" s="1"/>
  <c r="J1223" i="4"/>
  <c r="K1223" i="4" s="1"/>
  <c r="J1527" i="4"/>
  <c r="K1527" i="4" s="1"/>
  <c r="J1810" i="4"/>
  <c r="K1810" i="4" s="1"/>
  <c r="J2799" i="4"/>
  <c r="K2799" i="4" s="1"/>
  <c r="J3010" i="4"/>
  <c r="K3010" i="4" s="1"/>
  <c r="J1253" i="4"/>
  <c r="K1253" i="4" s="1"/>
  <c r="J1373" i="4"/>
  <c r="K1373" i="4" s="1"/>
  <c r="J1515" i="4"/>
  <c r="K1515" i="4" s="1"/>
  <c r="J1746" i="4"/>
  <c r="K1746" i="4" s="1"/>
  <c r="J2211" i="4"/>
  <c r="K2211" i="4" s="1"/>
  <c r="J3038" i="4"/>
  <c r="K3038" i="4" s="1"/>
  <c r="J1470" i="4"/>
  <c r="K1470" i="4" s="1"/>
  <c r="J2487" i="4"/>
  <c r="K2487" i="4" s="1"/>
  <c r="J1259" i="4"/>
  <c r="K1259" i="4" s="1"/>
  <c r="J2812" i="4"/>
  <c r="K2812" i="4" s="1"/>
  <c r="J2890" i="4"/>
  <c r="K2890" i="4" s="1"/>
  <c r="J2916" i="4"/>
  <c r="K2916" i="4" s="1"/>
  <c r="J2966" i="4"/>
  <c r="K2966" i="4" s="1"/>
  <c r="J3032" i="4"/>
  <c r="K3032" i="4" s="1"/>
  <c r="J3102" i="4"/>
  <c r="K3102" i="4" s="1"/>
  <c r="J1037" i="4"/>
  <c r="K1037" i="4" s="1"/>
  <c r="J1082" i="4"/>
  <c r="K1082" i="4" s="1"/>
  <c r="J1136" i="4"/>
  <c r="K1136" i="4" s="1"/>
  <c r="J1190" i="4"/>
  <c r="K1190" i="4" s="1"/>
  <c r="J1262" i="4"/>
  <c r="K1262" i="4" s="1"/>
  <c r="J1363" i="4"/>
  <c r="K1363" i="4" s="1"/>
  <c r="J1434" i="4"/>
  <c r="K1434" i="4" s="1"/>
  <c r="J2846" i="4"/>
  <c r="K2846" i="4" s="1"/>
  <c r="J2872" i="4"/>
  <c r="K2872" i="4" s="1"/>
  <c r="J2940" i="4"/>
  <c r="K2940" i="4" s="1"/>
  <c r="J2984" i="4"/>
  <c r="K2984" i="4" s="1"/>
  <c r="J3057" i="4"/>
  <c r="K3057" i="4" s="1"/>
  <c r="J1023" i="4"/>
  <c r="K1023" i="4" s="1"/>
  <c r="J1090" i="4"/>
  <c r="K1090" i="4" s="1"/>
  <c r="J1156" i="4"/>
  <c r="K1156" i="4" s="1"/>
  <c r="J1198" i="4"/>
  <c r="K1198" i="4" s="1"/>
  <c r="J1277" i="4"/>
  <c r="K1277" i="4" s="1"/>
  <c r="J1482" i="4"/>
  <c r="K1482" i="4" s="1"/>
  <c r="J1543" i="4"/>
  <c r="K1543" i="4" s="1"/>
  <c r="J1569" i="4"/>
  <c r="K1569" i="4" s="1"/>
  <c r="J1628" i="4"/>
  <c r="K1628" i="4" s="1"/>
  <c r="J1679" i="4"/>
  <c r="K1679" i="4" s="1"/>
  <c r="J1717" i="4"/>
  <c r="K1717" i="4" s="1"/>
  <c r="J1782" i="4"/>
  <c r="K1782" i="4" s="1"/>
  <c r="J1824" i="4"/>
  <c r="K1824" i="4" s="1"/>
  <c r="J1357" i="4"/>
  <c r="K1357" i="4" s="1"/>
  <c r="J1406" i="4"/>
  <c r="K1406" i="4" s="1"/>
  <c r="J1499" i="4"/>
  <c r="K1499" i="4" s="1"/>
  <c r="J1593" i="4"/>
  <c r="K1593" i="4" s="1"/>
  <c r="J1913" i="4"/>
  <c r="K1913" i="4" s="1"/>
  <c r="J1806" i="4"/>
  <c r="K1806" i="4" s="1"/>
  <c r="J1862" i="4"/>
  <c r="K1862" i="4" s="1"/>
  <c r="J1618" i="4"/>
  <c r="K1618" i="4" s="1"/>
  <c r="J1681" i="4"/>
  <c r="K1681" i="4" s="1"/>
  <c r="J1719" i="4"/>
  <c r="K1719" i="4" s="1"/>
  <c r="J1884" i="4"/>
  <c r="K1884" i="4" s="1"/>
  <c r="J1992" i="4"/>
  <c r="K1992" i="4" s="1"/>
  <c r="J2153" i="4"/>
  <c r="K2153" i="4" s="1"/>
  <c r="J2179" i="4"/>
  <c r="K2179" i="4" s="1"/>
  <c r="J2218" i="4"/>
  <c r="K2218" i="4" s="1"/>
  <c r="J2236" i="4"/>
  <c r="K2236" i="4" s="1"/>
  <c r="J2735" i="4"/>
  <c r="K2735" i="4" s="1"/>
  <c r="J2802" i="4"/>
  <c r="K2802" i="4" s="1"/>
  <c r="J1027" i="4"/>
  <c r="K1027" i="4" s="1"/>
  <c r="J1224" i="4"/>
  <c r="K1224" i="4" s="1"/>
  <c r="J1408" i="4"/>
  <c r="K1408" i="4" s="1"/>
  <c r="J1683" i="4"/>
  <c r="K1683" i="4" s="1"/>
  <c r="J1807" i="4"/>
  <c r="K1807" i="4" s="1"/>
  <c r="J2250" i="4"/>
  <c r="K2250" i="4" s="1"/>
  <c r="J3022" i="4"/>
  <c r="K3022" i="4" s="1"/>
  <c r="J1270" i="4"/>
  <c r="K1270" i="4" s="1"/>
  <c r="J1360" i="4"/>
  <c r="K1360" i="4" s="1"/>
  <c r="J1512" i="4"/>
  <c r="K1512" i="4" s="1"/>
  <c r="J1611" i="4"/>
  <c r="K1611" i="4" s="1"/>
  <c r="J2740" i="4"/>
  <c r="K2740" i="4" s="1"/>
  <c r="J1396" i="4"/>
  <c r="K1396" i="4" s="1"/>
  <c r="J2312" i="4"/>
  <c r="K2312" i="4" s="1"/>
  <c r="J2551" i="4"/>
  <c r="K2551" i="4" s="1"/>
  <c r="J2785" i="4"/>
  <c r="K2785" i="4" s="1"/>
  <c r="J2837" i="4"/>
  <c r="K2837" i="4" s="1"/>
  <c r="J2913" i="4"/>
  <c r="K2913" i="4" s="1"/>
  <c r="J2953" i="4"/>
  <c r="K2953" i="4" s="1"/>
  <c r="J3017" i="4"/>
  <c r="K3017" i="4" s="1"/>
  <c r="J3073" i="4"/>
  <c r="K3073" i="4" s="1"/>
  <c r="J1034" i="4"/>
  <c r="K1034" i="4" s="1"/>
  <c r="J1079" i="4"/>
  <c r="K1079" i="4" s="1"/>
  <c r="J1121" i="4"/>
  <c r="K1121" i="4" s="1"/>
  <c r="J1173" i="4"/>
  <c r="K1173" i="4" s="1"/>
  <c r="J1314" i="4"/>
  <c r="K1314" i="4" s="1"/>
  <c r="J1411" i="4"/>
  <c r="K1411" i="4" s="1"/>
  <c r="J2791" i="4"/>
  <c r="K2791" i="4" s="1"/>
  <c r="J2847" i="4"/>
  <c r="K2847" i="4" s="1"/>
  <c r="J2893" i="4"/>
  <c r="K2893" i="4" s="1"/>
  <c r="J2945" i="4"/>
  <c r="K2945" i="4" s="1"/>
  <c r="J3034" i="4"/>
  <c r="K3034" i="4" s="1"/>
  <c r="J3089" i="4"/>
  <c r="K3089" i="4" s="1"/>
  <c r="J1047" i="4"/>
  <c r="K1047" i="4" s="1"/>
  <c r="J1105" i="4"/>
  <c r="K1105" i="4" s="1"/>
  <c r="J1181" i="4"/>
  <c r="K1181" i="4" s="1"/>
  <c r="J1235" i="4"/>
  <c r="K1235" i="4" s="1"/>
  <c r="J1278" i="4"/>
  <c r="K1278" i="4" s="1"/>
  <c r="J1341" i="4"/>
  <c r="K1341" i="4" s="1"/>
  <c r="J1493" i="4"/>
  <c r="K1493" i="4" s="1"/>
  <c r="J1560" i="4"/>
  <c r="K1560" i="4" s="1"/>
  <c r="J1590" i="4"/>
  <c r="K1590" i="4" s="1"/>
  <c r="J1646" i="4"/>
  <c r="K1646" i="4" s="1"/>
  <c r="J1700" i="4"/>
  <c r="K1700" i="4" s="1"/>
  <c r="J1750" i="4"/>
  <c r="K1750" i="4" s="1"/>
  <c r="J1825" i="4"/>
  <c r="K1825" i="4" s="1"/>
  <c r="J1370" i="4"/>
  <c r="K1370" i="4" s="1"/>
  <c r="J1459" i="4"/>
  <c r="K1459" i="4" s="1"/>
  <c r="J1510" i="4"/>
  <c r="K1510" i="4" s="1"/>
  <c r="J1604" i="4"/>
  <c r="K1604" i="4" s="1"/>
  <c r="J1914" i="4"/>
  <c r="K1914" i="4" s="1"/>
  <c r="J1955" i="4"/>
  <c r="K1955" i="4" s="1"/>
  <c r="J2005" i="4"/>
  <c r="K2005" i="4" s="1"/>
  <c r="J1816" i="4"/>
  <c r="K1816" i="4" s="1"/>
  <c r="J1937" i="4"/>
  <c r="K1937" i="4" s="1"/>
  <c r="J1656" i="4"/>
  <c r="K1656" i="4" s="1"/>
  <c r="J1704" i="4"/>
  <c r="K1704" i="4" s="1"/>
  <c r="J1767" i="4"/>
  <c r="K1767" i="4" s="1"/>
  <c r="J1993" i="4"/>
  <c r="K1993" i="4" s="1"/>
  <c r="J2154" i="4"/>
  <c r="K2154" i="4" s="1"/>
  <c r="J2182" i="4"/>
  <c r="K2182" i="4" s="1"/>
  <c r="J2219" i="4"/>
  <c r="K2219" i="4" s="1"/>
  <c r="J2237" i="4"/>
  <c r="K2237" i="4" s="1"/>
  <c r="J2738" i="4"/>
  <c r="K2738" i="4" s="1"/>
  <c r="J2857" i="4"/>
  <c r="K2857" i="4" s="1"/>
  <c r="J3061" i="4"/>
  <c r="K3061" i="4" s="1"/>
  <c r="J1461" i="4"/>
  <c r="K1461" i="4" s="1"/>
  <c r="J1738" i="4"/>
  <c r="K1738" i="4" s="1"/>
  <c r="J1808" i="4"/>
  <c r="K1808" i="4" s="1"/>
  <c r="J2728" i="4"/>
  <c r="K2728" i="4" s="1"/>
  <c r="J3006" i="4"/>
  <c r="K3006" i="4" s="1"/>
  <c r="J1170" i="4"/>
  <c r="K1170" i="4" s="1"/>
  <c r="J1299" i="4"/>
  <c r="K1299" i="4" s="1"/>
  <c r="J1427" i="4"/>
  <c r="K1427" i="4" s="1"/>
  <c r="J1517" i="4"/>
  <c r="K1517" i="4" s="1"/>
  <c r="J1612" i="4"/>
  <c r="K1612" i="4" s="1"/>
  <c r="J1727" i="4"/>
  <c r="K1727" i="4" s="1"/>
  <c r="J2971" i="4"/>
  <c r="K2971" i="4" s="1"/>
  <c r="J1658" i="4"/>
  <c r="K1658" i="4" s="1"/>
  <c r="J2389" i="4"/>
  <c r="K2389" i="4" s="1"/>
  <c r="J3095" i="4"/>
  <c r="K3095" i="4" s="1"/>
  <c r="J2191" i="4"/>
  <c r="K2191" i="4" s="1"/>
  <c r="J2215" i="4"/>
  <c r="K2215" i="4" s="1"/>
  <c r="J2745" i="4"/>
  <c r="K2745" i="4" s="1"/>
  <c r="J2882" i="4"/>
  <c r="K2882" i="4" s="1"/>
  <c r="J3060" i="4"/>
  <c r="K3060" i="4" s="1"/>
  <c r="J1201" i="4"/>
  <c r="K1201" i="4" s="1"/>
  <c r="J1288" i="4"/>
  <c r="K1288" i="4" s="1"/>
  <c r="J1451" i="4"/>
  <c r="K1451" i="4" s="1"/>
  <c r="J1793" i="4"/>
  <c r="K1793" i="4" s="1"/>
  <c r="J2308" i="4"/>
  <c r="K2308" i="4" s="1"/>
  <c r="J2354" i="4"/>
  <c r="K2354" i="4" s="1"/>
  <c r="J2438" i="4"/>
  <c r="K2438" i="4" s="1"/>
  <c r="J2496" i="4"/>
  <c r="K2496" i="4" s="1"/>
  <c r="J2547" i="4"/>
  <c r="K2547" i="4" s="1"/>
  <c r="J2861" i="4"/>
  <c r="K2861" i="4" s="1"/>
  <c r="J1029" i="4"/>
  <c r="K1029" i="4" s="1"/>
  <c r="J1362" i="4"/>
  <c r="K1362" i="4" s="1"/>
  <c r="J1848" i="4"/>
  <c r="K1848" i="4" s="1"/>
  <c r="J2254" i="4"/>
  <c r="K2254" i="4" s="1"/>
  <c r="J2305" i="4"/>
  <c r="K2305" i="4" s="1"/>
  <c r="J2396" i="4"/>
  <c r="K2396" i="4" s="1"/>
  <c r="J2463" i="4"/>
  <c r="K2463" i="4" s="1"/>
  <c r="J2527" i="4"/>
  <c r="K2527" i="4" s="1"/>
  <c r="J2885" i="4"/>
  <c r="K2885" i="4" s="1"/>
  <c r="J1134" i="4"/>
  <c r="K1134" i="4" s="1"/>
  <c r="J1239" i="4"/>
  <c r="K1239" i="4" s="1"/>
  <c r="J1520" i="4"/>
  <c r="K1520" i="4" s="1"/>
  <c r="J2253" i="4"/>
  <c r="K2253" i="4" s="1"/>
  <c r="J2314" i="4"/>
  <c r="K2314" i="4" s="1"/>
  <c r="J2363" i="4"/>
  <c r="K2363" i="4" s="1"/>
  <c r="J2420" i="4"/>
  <c r="K2420" i="4" s="1"/>
  <c r="J2485" i="4"/>
  <c r="K2485" i="4" s="1"/>
  <c r="J2549" i="4"/>
  <c r="K2549" i="4" s="1"/>
  <c r="J2832" i="4"/>
  <c r="K2832" i="4" s="1"/>
  <c r="J1015" i="4"/>
  <c r="K1015" i="4" s="1"/>
  <c r="J1271" i="4"/>
  <c r="K1271" i="4" s="1"/>
  <c r="J1387" i="4"/>
  <c r="K1387" i="4" s="1"/>
  <c r="J1490" i="4"/>
  <c r="K1490" i="4" s="1"/>
  <c r="J2282" i="4"/>
  <c r="K2282" i="4" s="1"/>
  <c r="J2337" i="4"/>
  <c r="K2337" i="4" s="1"/>
  <c r="J2407" i="4"/>
  <c r="K2407" i="4" s="1"/>
  <c r="J2466" i="4"/>
  <c r="K2466" i="4" s="1"/>
  <c r="J2539" i="4"/>
  <c r="K2539" i="4" s="1"/>
  <c r="J2863" i="4"/>
  <c r="K2863" i="4" s="1"/>
  <c r="J1117" i="4"/>
  <c r="K1117" i="4" s="1"/>
  <c r="J1399" i="4"/>
  <c r="K1399" i="4" s="1"/>
  <c r="J1621" i="4"/>
  <c r="K1621" i="4" s="1"/>
  <c r="J1796" i="4"/>
  <c r="K1796" i="4" s="1"/>
  <c r="J1979" i="4"/>
  <c r="K1979" i="4" s="1"/>
  <c r="J1542" i="4"/>
  <c r="K1542" i="4" s="1"/>
  <c r="J1739" i="4"/>
  <c r="K1739" i="4" s="1"/>
  <c r="J1849" i="4"/>
  <c r="K1849" i="4" s="1"/>
  <c r="J1951" i="4"/>
  <c r="K1951" i="4" s="1"/>
  <c r="J2271" i="4"/>
  <c r="K2271" i="4" s="1"/>
  <c r="J2372" i="4"/>
  <c r="K2372" i="4" s="1"/>
  <c r="J2439" i="4"/>
  <c r="K2439" i="4" s="1"/>
  <c r="J2504" i="4"/>
  <c r="K2504" i="4" s="1"/>
  <c r="J2558" i="4"/>
  <c r="K2558" i="4" s="1"/>
  <c r="J3097" i="4"/>
  <c r="K3097" i="4" s="1"/>
  <c r="J1204" i="4"/>
  <c r="K1204" i="4" s="1"/>
  <c r="J1309" i="4"/>
  <c r="K1309" i="4" s="1"/>
  <c r="J1940" i="4"/>
  <c r="K1940" i="4" s="1"/>
  <c r="J2266" i="4"/>
  <c r="K2266" i="4" s="1"/>
  <c r="J2335" i="4"/>
  <c r="K2335" i="4" s="1"/>
  <c r="J2375" i="4"/>
  <c r="K2375" i="4" s="1"/>
  <c r="J2437" i="4"/>
  <c r="K2437" i="4" s="1"/>
  <c r="J2502" i="4"/>
  <c r="K2502" i="4" s="1"/>
  <c r="J2771" i="4"/>
  <c r="K2771" i="4" s="1"/>
  <c r="J2978" i="4"/>
  <c r="K2978" i="4" s="1"/>
  <c r="J1060" i="4"/>
  <c r="K1060" i="4" s="1"/>
  <c r="J1272" i="4"/>
  <c r="K1272" i="4" s="1"/>
  <c r="J1464" i="4"/>
  <c r="K1464" i="4" s="1"/>
  <c r="J2315" i="4"/>
  <c r="K2315" i="4" s="1"/>
  <c r="J2377" i="4"/>
  <c r="K2377" i="4" s="1"/>
  <c r="J2432" i="4"/>
  <c r="K2432" i="4" s="1"/>
  <c r="J2505" i="4"/>
  <c r="K2505" i="4" s="1"/>
  <c r="J2806" i="4"/>
  <c r="K2806" i="4" s="1"/>
  <c r="J3066" i="4"/>
  <c r="K3066" i="4" s="1"/>
  <c r="J1118" i="4"/>
  <c r="K1118" i="4" s="1"/>
  <c r="J1400" i="4"/>
  <c r="K1400" i="4" s="1"/>
  <c r="J1787" i="4"/>
  <c r="K1787" i="4" s="1"/>
  <c r="J1587" i="4"/>
  <c r="K1587" i="4" s="1"/>
  <c r="J1698" i="4"/>
  <c r="K1698" i="4" s="1"/>
  <c r="J1972" i="4"/>
  <c r="K1972" i="4" s="1"/>
  <c r="J1731" i="4"/>
  <c r="K1731" i="4" s="1"/>
  <c r="J1677" i="4"/>
  <c r="K1677" i="4" s="1"/>
  <c r="J1850" i="4"/>
  <c r="K1850" i="4" s="1"/>
  <c r="J2166" i="4"/>
  <c r="K2166" i="4" s="1"/>
  <c r="J2203" i="4"/>
  <c r="K2203" i="4" s="1"/>
  <c r="J2725" i="4"/>
  <c r="K2725" i="4" s="1"/>
  <c r="J2824" i="4"/>
  <c r="K2824" i="4" s="1"/>
  <c r="J2991" i="4"/>
  <c r="K2991" i="4" s="1"/>
  <c r="J1011" i="4"/>
  <c r="K1011" i="4" s="1"/>
  <c r="J1211" i="4"/>
  <c r="K1211" i="4" s="1"/>
  <c r="J1488" i="4"/>
  <c r="K1488" i="4" s="1"/>
  <c r="J2273" i="4"/>
  <c r="K2273" i="4" s="1"/>
  <c r="J2322" i="4"/>
  <c r="K2322" i="4" s="1"/>
  <c r="J2393" i="4"/>
  <c r="K2393" i="4" s="1"/>
  <c r="J2461" i="4"/>
  <c r="K2461" i="4" s="1"/>
  <c r="J2515" i="4"/>
  <c r="K2515" i="4" s="1"/>
  <c r="J2770" i="4"/>
  <c r="K2770" i="4" s="1"/>
  <c r="J2927" i="4"/>
  <c r="K2927" i="4" s="1"/>
  <c r="J1226" i="4"/>
  <c r="K1226" i="4" s="1"/>
  <c r="J1471" i="4"/>
  <c r="K1471" i="4" s="1"/>
  <c r="J1970" i="4"/>
  <c r="K1970" i="4" s="1"/>
  <c r="J2279" i="4"/>
  <c r="K2279" i="4" s="1"/>
  <c r="J2374" i="4"/>
  <c r="K2374" i="4" s="1"/>
  <c r="J2441" i="4"/>
  <c r="K2441" i="4" s="1"/>
  <c r="J2506" i="4"/>
  <c r="K2506" i="4" s="1"/>
  <c r="J2562" i="4"/>
  <c r="K2562" i="4" s="1"/>
  <c r="J1130" i="4"/>
  <c r="K1130" i="4" s="1"/>
  <c r="J1375" i="4"/>
  <c r="K1375" i="4" s="1"/>
  <c r="J2002" i="4"/>
  <c r="K2002" i="4" s="1"/>
  <c r="J2306" i="4"/>
  <c r="K2306" i="4" s="1"/>
  <c r="J2361" i="4"/>
  <c r="K2361" i="4" s="1"/>
  <c r="J2413" i="4"/>
  <c r="K2413" i="4" s="1"/>
  <c r="J2472" i="4"/>
  <c r="K2472" i="4" s="1"/>
  <c r="J2544" i="4"/>
  <c r="K2544" i="4" s="1"/>
  <c r="J2808" i="4"/>
  <c r="K2808" i="4" s="1"/>
  <c r="J1061" i="4"/>
  <c r="K1061" i="4" s="1"/>
  <c r="J1294" i="4"/>
  <c r="K1294" i="4" s="1"/>
  <c r="J1417" i="4"/>
  <c r="K1417" i="4" s="1"/>
  <c r="J1877" i="4"/>
  <c r="K1877" i="4" s="1"/>
  <c r="J2262" i="4"/>
  <c r="K2262" i="4" s="1"/>
  <c r="J2332" i="4"/>
  <c r="K2332" i="4" s="1"/>
  <c r="J2399" i="4"/>
  <c r="K2399" i="4" s="1"/>
  <c r="J2455" i="4"/>
  <c r="K2455" i="4" s="1"/>
  <c r="J2529" i="4"/>
  <c r="K2529" i="4" s="1"/>
  <c r="J2810" i="4"/>
  <c r="K2810" i="4" s="1"/>
  <c r="J3063" i="4"/>
  <c r="K3063" i="4" s="1"/>
  <c r="J1148" i="4"/>
  <c r="K1148" i="4" s="1"/>
  <c r="J1441" i="4"/>
  <c r="K1441" i="4" s="1"/>
  <c r="J1747" i="4"/>
  <c r="K1747" i="4" s="1"/>
  <c r="J1865" i="4"/>
  <c r="K1865" i="4" s="1"/>
  <c r="J1996" i="4"/>
  <c r="K1996" i="4" s="1"/>
  <c r="J1888" i="4"/>
  <c r="K1888" i="4" s="1"/>
  <c r="J1575" i="4"/>
  <c r="K1575" i="4" s="1"/>
  <c r="J1811" i="4"/>
  <c r="K1811" i="4" s="1"/>
  <c r="J1614" i="4"/>
  <c r="K1614" i="4" s="1"/>
  <c r="J1880" i="4"/>
  <c r="K1880" i="4" s="1"/>
  <c r="J2175" i="4"/>
  <c r="K2175" i="4" s="1"/>
  <c r="J2214" i="4"/>
  <c r="K2214" i="4" s="1"/>
  <c r="J2736" i="4"/>
  <c r="K2736" i="4" s="1"/>
  <c r="J2858" i="4"/>
  <c r="K2858" i="4" s="1"/>
  <c r="J3025" i="4"/>
  <c r="K3025" i="4" s="1"/>
  <c r="J3091" i="4"/>
  <c r="K3091" i="4" s="1"/>
  <c r="J1126" i="4"/>
  <c r="K1126" i="4" s="1"/>
  <c r="J1269" i="4"/>
  <c r="K1269" i="4" s="1"/>
  <c r="J1660" i="4"/>
  <c r="K1660" i="4" s="1"/>
  <c r="J2288" i="4"/>
  <c r="K2288" i="4" s="1"/>
  <c r="J2342" i="4"/>
  <c r="K2342" i="4" s="1"/>
  <c r="J2415" i="4"/>
  <c r="K2415" i="4" s="1"/>
  <c r="J2479" i="4"/>
  <c r="K2479" i="4" s="1"/>
  <c r="J2532" i="4"/>
  <c r="K2532" i="4" s="1"/>
  <c r="J2772" i="4"/>
  <c r="K2772" i="4" s="1"/>
  <c r="J3027" i="4"/>
  <c r="K3027" i="4" s="1"/>
  <c r="J1227" i="4"/>
  <c r="K1227" i="4" s="1"/>
  <c r="J1532" i="4"/>
  <c r="K1532" i="4" s="1"/>
  <c r="J1984" i="4"/>
  <c r="K1984" i="4" s="1"/>
  <c r="J2301" i="4"/>
  <c r="K2301" i="4" s="1"/>
  <c r="J2392" i="4"/>
  <c r="K2392" i="4" s="1"/>
  <c r="J2459" i="4"/>
  <c r="K2459" i="4" s="1"/>
  <c r="J2525" i="4"/>
  <c r="K2525" i="4" s="1"/>
  <c r="J2950" i="4"/>
  <c r="K2950" i="4" s="1"/>
  <c r="J1187" i="4"/>
  <c r="K1187" i="4" s="1"/>
  <c r="J1361" i="4"/>
  <c r="K1361" i="4" s="1"/>
  <c r="J1893" i="4"/>
  <c r="K1893" i="4" s="1"/>
  <c r="J2297" i="4"/>
  <c r="K2297" i="4" s="1"/>
  <c r="J2356" i="4"/>
  <c r="K2356" i="4" s="1"/>
  <c r="J2398" i="4"/>
  <c r="K2398" i="4" s="1"/>
  <c r="J2460" i="4"/>
  <c r="K2460" i="4" s="1"/>
  <c r="J2530" i="4"/>
  <c r="K2530" i="4" s="1"/>
  <c r="J2804" i="4"/>
  <c r="K2804" i="4" s="1"/>
  <c r="J3012" i="4"/>
  <c r="K3012" i="4" s="1"/>
  <c r="J1290" i="4"/>
  <c r="K1290" i="4" s="1"/>
  <c r="J1348" i="4"/>
  <c r="K1348" i="4" s="1"/>
  <c r="J1422" i="4"/>
  <c r="K1422" i="4" s="1"/>
  <c r="J1841" i="4"/>
  <c r="K1841" i="4" s="1"/>
  <c r="J1908" i="4"/>
  <c r="K1908" i="4" s="1"/>
  <c r="J2307" i="4"/>
  <c r="K2307" i="4" s="1"/>
  <c r="J2367" i="4"/>
  <c r="K2367" i="4" s="1"/>
  <c r="J2427" i="4"/>
  <c r="K2427" i="4" s="1"/>
  <c r="J2490" i="4"/>
  <c r="K2490" i="4" s="1"/>
  <c r="J2758" i="4"/>
  <c r="K2758" i="4" s="1"/>
  <c r="J3064" i="4"/>
  <c r="K3064" i="4" s="1"/>
  <c r="J1149" i="4"/>
  <c r="K1149" i="4" s="1"/>
  <c r="J1505" i="4"/>
  <c r="K1505" i="4" s="1"/>
  <c r="J1764" i="4"/>
  <c r="K1764" i="4" s="1"/>
  <c r="J1756" i="4"/>
  <c r="K1756" i="4" s="1"/>
  <c r="J1568" i="4"/>
  <c r="K1568" i="4" s="1"/>
  <c r="J1925" i="4"/>
  <c r="K1925" i="4" s="1"/>
  <c r="J1651" i="4"/>
  <c r="K1651" i="4" s="1"/>
  <c r="J3781" i="4"/>
  <c r="K3781" i="4" s="1"/>
  <c r="J3797" i="4"/>
  <c r="K3797" i="4" s="1"/>
  <c r="J3813" i="4"/>
  <c r="K3813" i="4" s="1"/>
  <c r="J3829" i="4"/>
  <c r="K3829" i="4" s="1"/>
  <c r="J3845" i="4"/>
  <c r="K3845" i="4" s="1"/>
  <c r="J3861" i="4"/>
  <c r="K3861" i="4" s="1"/>
  <c r="J3877" i="4"/>
  <c r="K3877" i="4" s="1"/>
  <c r="J3893" i="4"/>
  <c r="K3893" i="4" s="1"/>
  <c r="J3909" i="4"/>
  <c r="K3909" i="4" s="1"/>
  <c r="J3925" i="4"/>
  <c r="K3925" i="4" s="1"/>
  <c r="J3941" i="4"/>
  <c r="K3941" i="4" s="1"/>
  <c r="J3957" i="4"/>
  <c r="K3957" i="4" s="1"/>
  <c r="J3973" i="4"/>
  <c r="K3973" i="4" s="1"/>
  <c r="J3989" i="4"/>
  <c r="K3989" i="4" s="1"/>
  <c r="J4005" i="4"/>
  <c r="K4005" i="4" s="1"/>
  <c r="J3192" i="4"/>
  <c r="K3192" i="4" s="1"/>
  <c r="J3208" i="4"/>
  <c r="K3208" i="4" s="1"/>
  <c r="J3226" i="4"/>
  <c r="K3226" i="4" s="1"/>
  <c r="J3242" i="4"/>
  <c r="K3242" i="4" s="1"/>
  <c r="J3258" i="4"/>
  <c r="K3258" i="4" s="1"/>
  <c r="J3274" i="4"/>
  <c r="K3274" i="4" s="1"/>
  <c r="J3290" i="4"/>
  <c r="K3290" i="4" s="1"/>
  <c r="J3306" i="4"/>
  <c r="K3306" i="4" s="1"/>
  <c r="J3325" i="4"/>
  <c r="K3325" i="4" s="1"/>
  <c r="J3341" i="4"/>
  <c r="K3341" i="4" s="1"/>
  <c r="J3357" i="4"/>
  <c r="K3357" i="4" s="1"/>
  <c r="J3373" i="4"/>
  <c r="K3373" i="4" s="1"/>
  <c r="J3389" i="4"/>
  <c r="K3389" i="4" s="1"/>
  <c r="J3405" i="4"/>
  <c r="K3405" i="4" s="1"/>
  <c r="J3421" i="4"/>
  <c r="K3421" i="4" s="1"/>
  <c r="J3437" i="4"/>
  <c r="K3437" i="4" s="1"/>
  <c r="J3453" i="4"/>
  <c r="K3453" i="4" s="1"/>
  <c r="J3469" i="4"/>
  <c r="K3469" i="4" s="1"/>
  <c r="J3484" i="4"/>
  <c r="K3484" i="4" s="1"/>
  <c r="J3500" i="4"/>
  <c r="K3500" i="4" s="1"/>
  <c r="J3516" i="4"/>
  <c r="K3516" i="4" s="1"/>
  <c r="J3532" i="4"/>
  <c r="K3532" i="4" s="1"/>
  <c r="J3548" i="4"/>
  <c r="K3548" i="4" s="1"/>
  <c r="J3564" i="4"/>
  <c r="K3564" i="4" s="1"/>
  <c r="J3580" i="4"/>
  <c r="K3580" i="4" s="1"/>
  <c r="J3596" i="4"/>
  <c r="K3596" i="4" s="1"/>
  <c r="J3612" i="4"/>
  <c r="K3612" i="4" s="1"/>
  <c r="J3628" i="4"/>
  <c r="K3628" i="4" s="1"/>
  <c r="J3644" i="4"/>
  <c r="K3644" i="4" s="1"/>
  <c r="J3660" i="4"/>
  <c r="K3660" i="4" s="1"/>
  <c r="J3676" i="4"/>
  <c r="K3676" i="4" s="1"/>
  <c r="J3692" i="4"/>
  <c r="K3692" i="4" s="1"/>
  <c r="J3710" i="4"/>
  <c r="K3710" i="4" s="1"/>
  <c r="J3726" i="4"/>
  <c r="K3726" i="4" s="1"/>
  <c r="J3742" i="4"/>
  <c r="K3742" i="4" s="1"/>
  <c r="J3758" i="4"/>
  <c r="K3758" i="4" s="1"/>
  <c r="J3774" i="4"/>
  <c r="K3774" i="4" s="1"/>
  <c r="J3790" i="4"/>
  <c r="K3790" i="4" s="1"/>
  <c r="J3806" i="4"/>
  <c r="K3806" i="4" s="1"/>
  <c r="J3822" i="4"/>
  <c r="K3822" i="4" s="1"/>
  <c r="J3838" i="4"/>
  <c r="K3838" i="4" s="1"/>
  <c r="J3854" i="4"/>
  <c r="K3854" i="4" s="1"/>
  <c r="J3870" i="4"/>
  <c r="K3870" i="4" s="1"/>
  <c r="J3886" i="4"/>
  <c r="K3886" i="4" s="1"/>
  <c r="J3902" i="4"/>
  <c r="K3902" i="4" s="1"/>
  <c r="J3918" i="4"/>
  <c r="K3918" i="4" s="1"/>
  <c r="J3934" i="4"/>
  <c r="K3934" i="4" s="1"/>
  <c r="J3950" i="4"/>
  <c r="K3950" i="4" s="1"/>
  <c r="J3966" i="4"/>
  <c r="K3966" i="4" s="1"/>
  <c r="J3982" i="4"/>
  <c r="K3982" i="4" s="1"/>
  <c r="J3998" i="4"/>
  <c r="K3998" i="4" s="1"/>
  <c r="J4014" i="4"/>
  <c r="K4014" i="4" s="1"/>
  <c r="J3113" i="4"/>
  <c r="K3113" i="4" s="1"/>
  <c r="J3121" i="4"/>
  <c r="K3121" i="4" s="1"/>
  <c r="J3129" i="4"/>
  <c r="K3129" i="4" s="1"/>
  <c r="J3137" i="4"/>
  <c r="K3137" i="4" s="1"/>
  <c r="J3145" i="4"/>
  <c r="K3145" i="4" s="1"/>
  <c r="J3153" i="4"/>
  <c r="K3153" i="4" s="1"/>
  <c r="J3161" i="4"/>
  <c r="K3161" i="4" s="1"/>
  <c r="J3169" i="4"/>
  <c r="K3169" i="4" s="1"/>
  <c r="J3177" i="4"/>
  <c r="K3177" i="4" s="1"/>
  <c r="J3185" i="4"/>
  <c r="K3185" i="4" s="1"/>
  <c r="J3197" i="4"/>
  <c r="K3197" i="4" s="1"/>
  <c r="J3213" i="4"/>
  <c r="K3213" i="4" s="1"/>
  <c r="J3227" i="4"/>
  <c r="K3227" i="4" s="1"/>
  <c r="J3243" i="4"/>
  <c r="K3243" i="4" s="1"/>
  <c r="J3259" i="4"/>
  <c r="K3259" i="4" s="1"/>
  <c r="J3275" i="4"/>
  <c r="K3275" i="4" s="1"/>
  <c r="J3291" i="4"/>
  <c r="K3291" i="4" s="1"/>
  <c r="J3307" i="4"/>
  <c r="K3307" i="4" s="1"/>
  <c r="J3322" i="4"/>
  <c r="K3322" i="4" s="1"/>
  <c r="J3338" i="4"/>
  <c r="K3338" i="4" s="1"/>
  <c r="J3354" i="4"/>
  <c r="K3354" i="4" s="1"/>
  <c r="J3370" i="4"/>
  <c r="K3370" i="4" s="1"/>
  <c r="J3386" i="4"/>
  <c r="K3386" i="4" s="1"/>
  <c r="J3402" i="4"/>
  <c r="K3402" i="4" s="1"/>
  <c r="J3418" i="4"/>
  <c r="K3418" i="4" s="1"/>
  <c r="J3434" i="4"/>
  <c r="K3434" i="4" s="1"/>
  <c r="J3450" i="4"/>
  <c r="K3450" i="4" s="1"/>
  <c r="J3466" i="4"/>
  <c r="K3466" i="4" s="1"/>
  <c r="J3481" i="4"/>
  <c r="K3481" i="4" s="1"/>
  <c r="J3497" i="4"/>
  <c r="K3497" i="4" s="1"/>
  <c r="J3513" i="4"/>
  <c r="K3513" i="4" s="1"/>
  <c r="J3529" i="4"/>
  <c r="K3529" i="4" s="1"/>
  <c r="J3545" i="4"/>
  <c r="K3545" i="4" s="1"/>
  <c r="J3561" i="4"/>
  <c r="K3561" i="4" s="1"/>
  <c r="J3577" i="4"/>
  <c r="K3577" i="4" s="1"/>
  <c r="J3593" i="4"/>
  <c r="K3593" i="4" s="1"/>
  <c r="J3609" i="4"/>
  <c r="K3609" i="4" s="1"/>
  <c r="J3625" i="4"/>
  <c r="K3625" i="4" s="1"/>
  <c r="J3641" i="4"/>
  <c r="K3641" i="4" s="1"/>
  <c r="J3657" i="4"/>
  <c r="K3657" i="4" s="1"/>
  <c r="J3673" i="4"/>
  <c r="K3673" i="4" s="1"/>
  <c r="J3689" i="4"/>
  <c r="K3689" i="4" s="1"/>
  <c r="J3703" i="4"/>
  <c r="K3703" i="4" s="1"/>
  <c r="J3719" i="4"/>
  <c r="K3719" i="4" s="1"/>
  <c r="J3735" i="4"/>
  <c r="K3735" i="4" s="1"/>
  <c r="J3751" i="4"/>
  <c r="K3751" i="4" s="1"/>
  <c r="J3767" i="4"/>
  <c r="K3767" i="4" s="1"/>
  <c r="J3783" i="4"/>
  <c r="K3783" i="4" s="1"/>
  <c r="J3799" i="4"/>
  <c r="K3799" i="4" s="1"/>
  <c r="J3815" i="4"/>
  <c r="K3815" i="4" s="1"/>
  <c r="J3831" i="4"/>
  <c r="K3831" i="4" s="1"/>
  <c r="J3847" i="4"/>
  <c r="K3847" i="4" s="1"/>
  <c r="J3863" i="4"/>
  <c r="K3863" i="4" s="1"/>
  <c r="J3879" i="4"/>
  <c r="K3879" i="4" s="1"/>
  <c r="J3895" i="4"/>
  <c r="K3895" i="4" s="1"/>
  <c r="J3911" i="4"/>
  <c r="K3911" i="4" s="1"/>
  <c r="J3927" i="4"/>
  <c r="K3927" i="4" s="1"/>
  <c r="J3943" i="4"/>
  <c r="K3943" i="4" s="1"/>
  <c r="J3959" i="4"/>
  <c r="K3959" i="4" s="1"/>
  <c r="J3975" i="4"/>
  <c r="K3975" i="4" s="1"/>
  <c r="J3991" i="4"/>
  <c r="K3991" i="4" s="1"/>
  <c r="J4007" i="4"/>
  <c r="K4007" i="4" s="1"/>
  <c r="J3194" i="4"/>
  <c r="K3194" i="4" s="1"/>
  <c r="J3210" i="4"/>
  <c r="K3210" i="4" s="1"/>
  <c r="J3224" i="4"/>
  <c r="K3224" i="4" s="1"/>
  <c r="J3240" i="4"/>
  <c r="K3240" i="4" s="1"/>
  <c r="J3256" i="4"/>
  <c r="K3256" i="4" s="1"/>
  <c r="J3272" i="4"/>
  <c r="K3272" i="4" s="1"/>
  <c r="J3288" i="4"/>
  <c r="K3288" i="4" s="1"/>
  <c r="J3304" i="4"/>
  <c r="K3304" i="4" s="1"/>
  <c r="J3319" i="4"/>
  <c r="K3319" i="4" s="1"/>
  <c r="J3335" i="4"/>
  <c r="K3335" i="4" s="1"/>
  <c r="J3351" i="4"/>
  <c r="K3351" i="4" s="1"/>
  <c r="J3367" i="4"/>
  <c r="K3367" i="4" s="1"/>
  <c r="J3383" i="4"/>
  <c r="K3383" i="4" s="1"/>
  <c r="J3399" i="4"/>
  <c r="K3399" i="4" s="1"/>
  <c r="J3415" i="4"/>
  <c r="K3415" i="4" s="1"/>
  <c r="J3431" i="4"/>
  <c r="K3431" i="4" s="1"/>
  <c r="J3447" i="4"/>
  <c r="K3447" i="4" s="1"/>
  <c r="J3463" i="4"/>
  <c r="K3463" i="4" s="1"/>
  <c r="J3479" i="4"/>
  <c r="K3479" i="4" s="1"/>
  <c r="J3494" i="4"/>
  <c r="K3494" i="4" s="1"/>
  <c r="J3510" i="4"/>
  <c r="K3510" i="4" s="1"/>
  <c r="J3526" i="4"/>
  <c r="K3526" i="4" s="1"/>
  <c r="J3542" i="4"/>
  <c r="K3542" i="4" s="1"/>
  <c r="J3558" i="4"/>
  <c r="K3558" i="4" s="1"/>
  <c r="J3574" i="4"/>
  <c r="K3574" i="4" s="1"/>
  <c r="J3590" i="4"/>
  <c r="K3590" i="4" s="1"/>
  <c r="J3606" i="4"/>
  <c r="K3606" i="4" s="1"/>
  <c r="J3622" i="4"/>
  <c r="K3622" i="4" s="1"/>
  <c r="J3638" i="4"/>
  <c r="K3638" i="4" s="1"/>
  <c r="J3654" i="4"/>
  <c r="K3654" i="4" s="1"/>
  <c r="J3670" i="4"/>
  <c r="K3670" i="4" s="1"/>
  <c r="J3686" i="4"/>
  <c r="K3686" i="4" s="1"/>
  <c r="J3704" i="4"/>
  <c r="K3704" i="4" s="1"/>
  <c r="J3720" i="4"/>
  <c r="K3720" i="4" s="1"/>
  <c r="J3736" i="4"/>
  <c r="K3736" i="4" s="1"/>
  <c r="J3752" i="4"/>
  <c r="K3752" i="4" s="1"/>
  <c r="J3768" i="4"/>
  <c r="K3768" i="4" s="1"/>
  <c r="J3784" i="4"/>
  <c r="K3784" i="4" s="1"/>
  <c r="J3800" i="4"/>
  <c r="K3800" i="4" s="1"/>
  <c r="J3816" i="4"/>
  <c r="K3816" i="4" s="1"/>
  <c r="J3832" i="4"/>
  <c r="K3832" i="4" s="1"/>
  <c r="J3848" i="4"/>
  <c r="K3848" i="4" s="1"/>
  <c r="J3864" i="4"/>
  <c r="K3864" i="4" s="1"/>
  <c r="J3880" i="4"/>
  <c r="K3880" i="4" s="1"/>
  <c r="J3896" i="4"/>
  <c r="K3896" i="4" s="1"/>
  <c r="J3912" i="4"/>
  <c r="K3912" i="4" s="1"/>
  <c r="J3928" i="4"/>
  <c r="K3928" i="4" s="1"/>
  <c r="J3944" i="4"/>
  <c r="K3944" i="4" s="1"/>
  <c r="J3960" i="4"/>
  <c r="K3960" i="4" s="1"/>
  <c r="J3976" i="4"/>
  <c r="K3976" i="4" s="1"/>
  <c r="J3992" i="4"/>
  <c r="K3992" i="4" s="1"/>
  <c r="J4008" i="4"/>
  <c r="K4008" i="4" s="1"/>
  <c r="J4022" i="4"/>
  <c r="K4022" i="4" s="1"/>
  <c r="J4038" i="4"/>
  <c r="K4038" i="4" s="1"/>
  <c r="J4054" i="4"/>
  <c r="K4054" i="4" s="1"/>
  <c r="J4070" i="4"/>
  <c r="K4070" i="4" s="1"/>
  <c r="J4086" i="4"/>
  <c r="K4086" i="4" s="1"/>
  <c r="J4102" i="4"/>
  <c r="K4102" i="4" s="1"/>
  <c r="J4118" i="4"/>
  <c r="K4118" i="4" s="1"/>
  <c r="J4134" i="4"/>
  <c r="K4134" i="4" s="1"/>
  <c r="J4150" i="4"/>
  <c r="K4150" i="4" s="1"/>
  <c r="J4166" i="4"/>
  <c r="K4166" i="4" s="1"/>
  <c r="J4182" i="4"/>
  <c r="K4182" i="4" s="1"/>
  <c r="J4198" i="4"/>
  <c r="K4198" i="4" s="1"/>
  <c r="J4214" i="4"/>
  <c r="K4214" i="4" s="1"/>
  <c r="J4230" i="4"/>
  <c r="K4230" i="4" s="1"/>
  <c r="J4246" i="4"/>
  <c r="K4246" i="4" s="1"/>
  <c r="J4262" i="4"/>
  <c r="K4262" i="4" s="1"/>
  <c r="J4278" i="4"/>
  <c r="K4278" i="4" s="1"/>
  <c r="J4294" i="4"/>
  <c r="K4294" i="4" s="1"/>
  <c r="J4310" i="4"/>
  <c r="K4310" i="4" s="1"/>
  <c r="J4326" i="4"/>
  <c r="K4326" i="4" s="1"/>
  <c r="J4342" i="4"/>
  <c r="K4342" i="4" s="1"/>
  <c r="J4358" i="4"/>
  <c r="K4358" i="4" s="1"/>
  <c r="J4373" i="4"/>
  <c r="K4373" i="4" s="1"/>
  <c r="J4389" i="4"/>
  <c r="K4389" i="4" s="1"/>
  <c r="J4405" i="4"/>
  <c r="K4405" i="4" s="1"/>
  <c r="J4421" i="4"/>
  <c r="K4421" i="4" s="1"/>
  <c r="J4437" i="4"/>
  <c r="K4437" i="4" s="1"/>
  <c r="J4453" i="4"/>
  <c r="K4453" i="4" s="1"/>
  <c r="J4469" i="4"/>
  <c r="K4469" i="4" s="1"/>
  <c r="J4485" i="4"/>
  <c r="K4485" i="4" s="1"/>
  <c r="J4501" i="4"/>
  <c r="K4501" i="4" s="1"/>
  <c r="J4517" i="4"/>
  <c r="K4517" i="4" s="1"/>
  <c r="J4533" i="4"/>
  <c r="K4533" i="4" s="1"/>
  <c r="J4549" i="4"/>
  <c r="K4549" i="4" s="1"/>
  <c r="J4565" i="4"/>
  <c r="K4565" i="4" s="1"/>
  <c r="J4581" i="4"/>
  <c r="K4581" i="4" s="1"/>
  <c r="J4597" i="4"/>
  <c r="K4597" i="4" s="1"/>
  <c r="J4613" i="4"/>
  <c r="K4613" i="4" s="1"/>
  <c r="J4629" i="4"/>
  <c r="K4629" i="4" s="1"/>
  <c r="J4645" i="4"/>
  <c r="K4645" i="4" s="1"/>
  <c r="J4661" i="4"/>
  <c r="K4661" i="4" s="1"/>
  <c r="J4677" i="4"/>
  <c r="K4677" i="4" s="1"/>
  <c r="J4693" i="4"/>
  <c r="K4693" i="4" s="1"/>
  <c r="J4709" i="4"/>
  <c r="K4709" i="4" s="1"/>
  <c r="J4725" i="4"/>
  <c r="K4725" i="4" s="1"/>
  <c r="J4741" i="4"/>
  <c r="K4741" i="4" s="1"/>
  <c r="J4757" i="4"/>
  <c r="K4757" i="4" s="1"/>
  <c r="J4773" i="4"/>
  <c r="K4773" i="4" s="1"/>
  <c r="J4789" i="4"/>
  <c r="K4789" i="4" s="1"/>
  <c r="J4805" i="4"/>
  <c r="K4805" i="4" s="1"/>
  <c r="J4821" i="4"/>
  <c r="K4821" i="4" s="1"/>
  <c r="J4837" i="4"/>
  <c r="K4837" i="4" s="1"/>
  <c r="J4853" i="4"/>
  <c r="K4853" i="4" s="1"/>
  <c r="J4869" i="4"/>
  <c r="K4869" i="4" s="1"/>
  <c r="J4885" i="4"/>
  <c r="K4885" i="4" s="1"/>
  <c r="J4901" i="4"/>
  <c r="K4901" i="4" s="1"/>
  <c r="J4917" i="4"/>
  <c r="K4917" i="4" s="1"/>
  <c r="J4933" i="4"/>
  <c r="K4933" i="4" s="1"/>
  <c r="J4949" i="4"/>
  <c r="K4949" i="4" s="1"/>
  <c r="J4965" i="4"/>
  <c r="K4965" i="4" s="1"/>
  <c r="J4981" i="4"/>
  <c r="K4981" i="4" s="1"/>
  <c r="J4997" i="4"/>
  <c r="K4997" i="4" s="1"/>
  <c r="J2013" i="4"/>
  <c r="K2013" i="4" s="1"/>
  <c r="J2029" i="4"/>
  <c r="K2029" i="4" s="1"/>
  <c r="J2102" i="4"/>
  <c r="K2102" i="4" s="1"/>
  <c r="J2118" i="4"/>
  <c r="K2118" i="4" s="1"/>
  <c r="J2134" i="4"/>
  <c r="K2134" i="4" s="1"/>
  <c r="J2055" i="4"/>
  <c r="K2055" i="4" s="1"/>
  <c r="J2071" i="4"/>
  <c r="K2071" i="4" s="1"/>
  <c r="J2087" i="4"/>
  <c r="K2087" i="4" s="1"/>
  <c r="J2571" i="4"/>
  <c r="K2571" i="4" s="1"/>
  <c r="J2587" i="4"/>
  <c r="K2587" i="4" s="1"/>
  <c r="J2603" i="4"/>
  <c r="K2603" i="4" s="1"/>
  <c r="J2619" i="4"/>
  <c r="K2619" i="4" s="1"/>
  <c r="J2635" i="4"/>
  <c r="K2635" i="4" s="1"/>
  <c r="J2651" i="4"/>
  <c r="K2651" i="4" s="1"/>
  <c r="J2667" i="4"/>
  <c r="K2667" i="4" s="1"/>
  <c r="J2683" i="4"/>
  <c r="K2683" i="4" s="1"/>
  <c r="J2699" i="4"/>
  <c r="K2699" i="4" s="1"/>
  <c r="J2715" i="4"/>
  <c r="K2715" i="4" s="1"/>
  <c r="J4023" i="4"/>
  <c r="K4023" i="4" s="1"/>
  <c r="J4039" i="4"/>
  <c r="K4039" i="4" s="1"/>
  <c r="J4055" i="4"/>
  <c r="K4055" i="4" s="1"/>
  <c r="J4071" i="4"/>
  <c r="K4071" i="4" s="1"/>
  <c r="J4087" i="4"/>
  <c r="K4087" i="4" s="1"/>
  <c r="J4103" i="4"/>
  <c r="K4103" i="4" s="1"/>
  <c r="J4119" i="4"/>
  <c r="K4119" i="4" s="1"/>
  <c r="J4135" i="4"/>
  <c r="K4135" i="4" s="1"/>
  <c r="J4151" i="4"/>
  <c r="K4151" i="4" s="1"/>
  <c r="J4167" i="4"/>
  <c r="K4167" i="4" s="1"/>
  <c r="J4183" i="4"/>
  <c r="K4183" i="4" s="1"/>
  <c r="J4199" i="4"/>
  <c r="K4199" i="4" s="1"/>
  <c r="J4215" i="4"/>
  <c r="K4215" i="4" s="1"/>
  <c r="J4231" i="4"/>
  <c r="K4231" i="4" s="1"/>
  <c r="J4247" i="4"/>
  <c r="K4247" i="4" s="1"/>
  <c r="J4263" i="4"/>
  <c r="K4263" i="4" s="1"/>
  <c r="J4279" i="4"/>
  <c r="K4279" i="4" s="1"/>
  <c r="J4295" i="4"/>
  <c r="K4295" i="4" s="1"/>
  <c r="J4311" i="4"/>
  <c r="K4311" i="4" s="1"/>
  <c r="J4327" i="4"/>
  <c r="K4327" i="4" s="1"/>
  <c r="J4343" i="4"/>
  <c r="K4343" i="4" s="1"/>
  <c r="J4362" i="4"/>
  <c r="K4362" i="4" s="1"/>
  <c r="J4378" i="4"/>
  <c r="K4378" i="4" s="1"/>
  <c r="J4394" i="4"/>
  <c r="K4394" i="4" s="1"/>
  <c r="J4410" i="4"/>
  <c r="K4410" i="4" s="1"/>
  <c r="J4426" i="4"/>
  <c r="K4426" i="4" s="1"/>
  <c r="J4442" i="4"/>
  <c r="K4442" i="4" s="1"/>
  <c r="J4458" i="4"/>
  <c r="K4458" i="4" s="1"/>
  <c r="J4474" i="4"/>
  <c r="K4474" i="4" s="1"/>
  <c r="J4490" i="4"/>
  <c r="K4490" i="4" s="1"/>
  <c r="J4506" i="4"/>
  <c r="K4506" i="4" s="1"/>
  <c r="J4522" i="4"/>
  <c r="K4522" i="4" s="1"/>
  <c r="J4538" i="4"/>
  <c r="K4538" i="4" s="1"/>
  <c r="J4554" i="4"/>
  <c r="K4554" i="4" s="1"/>
  <c r="J4570" i="4"/>
  <c r="K4570" i="4" s="1"/>
  <c r="J4586" i="4"/>
  <c r="K4586" i="4" s="1"/>
  <c r="J4602" i="4"/>
  <c r="K4602" i="4" s="1"/>
  <c r="J4618" i="4"/>
  <c r="K4618" i="4" s="1"/>
  <c r="J4634" i="4"/>
  <c r="K4634" i="4" s="1"/>
  <c r="J4650" i="4"/>
  <c r="K4650" i="4" s="1"/>
  <c r="J4666" i="4"/>
  <c r="K4666" i="4" s="1"/>
  <c r="J4682" i="4"/>
  <c r="K4682" i="4" s="1"/>
  <c r="J4698" i="4"/>
  <c r="K4698" i="4" s="1"/>
  <c r="J4714" i="4"/>
  <c r="K4714" i="4" s="1"/>
  <c r="J4730" i="4"/>
  <c r="K4730" i="4" s="1"/>
  <c r="J4746" i="4"/>
  <c r="K4746" i="4" s="1"/>
  <c r="J4762" i="4"/>
  <c r="K4762" i="4" s="1"/>
  <c r="J4778" i="4"/>
  <c r="K4778" i="4" s="1"/>
  <c r="J4794" i="4"/>
  <c r="K4794" i="4" s="1"/>
  <c r="J4810" i="4"/>
  <c r="K4810" i="4" s="1"/>
  <c r="J4826" i="4"/>
  <c r="K4826" i="4" s="1"/>
  <c r="J4842" i="4"/>
  <c r="K4842" i="4" s="1"/>
  <c r="J4858" i="4"/>
  <c r="K4858" i="4" s="1"/>
  <c r="J4874" i="4"/>
  <c r="K4874" i="4" s="1"/>
  <c r="J4890" i="4"/>
  <c r="K4890" i="4" s="1"/>
  <c r="J4906" i="4"/>
  <c r="K4906" i="4" s="1"/>
  <c r="J4922" i="4"/>
  <c r="K4922" i="4" s="1"/>
  <c r="J4938" i="4"/>
  <c r="K4938" i="4" s="1"/>
  <c r="J4954" i="4"/>
  <c r="K4954" i="4" s="1"/>
  <c r="J4970" i="4"/>
  <c r="K4970" i="4" s="1"/>
  <c r="J4986" i="4"/>
  <c r="K4986" i="4" s="1"/>
  <c r="J5002" i="4"/>
  <c r="K5002" i="4" s="1"/>
  <c r="J2018" i="4"/>
  <c r="K2018" i="4" s="1"/>
  <c r="J2034" i="4"/>
  <c r="K2034" i="4" s="1"/>
  <c r="J2107" i="4"/>
  <c r="K2107" i="4" s="1"/>
  <c r="J2123" i="4"/>
  <c r="K2123" i="4" s="1"/>
  <c r="J2044" i="4"/>
  <c r="K2044" i="4" s="1"/>
  <c r="J2060" i="4"/>
  <c r="K2060" i="4" s="1"/>
  <c r="J2076" i="4"/>
  <c r="K2076" i="4" s="1"/>
  <c r="J2092" i="4"/>
  <c r="K2092" i="4" s="1"/>
  <c r="J2576" i="4"/>
  <c r="K2576" i="4" s="1"/>
  <c r="J2592" i="4"/>
  <c r="K2592" i="4" s="1"/>
  <c r="J2608" i="4"/>
  <c r="K2608" i="4" s="1"/>
  <c r="J2624" i="4"/>
  <c r="K2624" i="4" s="1"/>
  <c r="J2640" i="4"/>
  <c r="K2640" i="4" s="1"/>
  <c r="J2656" i="4"/>
  <c r="K2656" i="4" s="1"/>
  <c r="J2672" i="4"/>
  <c r="K2672" i="4" s="1"/>
  <c r="J2688" i="4"/>
  <c r="K2688" i="4" s="1"/>
  <c r="J2704" i="4"/>
  <c r="K2704" i="4" s="1"/>
  <c r="J2720" i="4"/>
  <c r="K2720" i="4" s="1"/>
  <c r="J4028" i="4"/>
  <c r="K4028" i="4" s="1"/>
  <c r="J4044" i="4"/>
  <c r="K4044" i="4" s="1"/>
  <c r="J4060" i="4"/>
  <c r="K4060" i="4" s="1"/>
  <c r="J4076" i="4"/>
  <c r="K4076" i="4" s="1"/>
  <c r="J4092" i="4"/>
  <c r="K4092" i="4" s="1"/>
  <c r="J4108" i="4"/>
  <c r="K4108" i="4" s="1"/>
  <c r="J4124" i="4"/>
  <c r="K4124" i="4" s="1"/>
  <c r="J4140" i="4"/>
  <c r="K4140" i="4" s="1"/>
  <c r="J4156" i="4"/>
  <c r="K4156" i="4" s="1"/>
  <c r="J4172" i="4"/>
  <c r="K4172" i="4" s="1"/>
  <c r="J4188" i="4"/>
  <c r="K4188" i="4" s="1"/>
  <c r="J4204" i="4"/>
  <c r="K4204" i="4" s="1"/>
  <c r="J4220" i="4"/>
  <c r="K4220" i="4" s="1"/>
  <c r="J4236" i="4"/>
  <c r="K4236" i="4" s="1"/>
  <c r="J4252" i="4"/>
  <c r="K4252" i="4" s="1"/>
  <c r="J4268" i="4"/>
  <c r="K4268" i="4" s="1"/>
  <c r="J4284" i="4"/>
  <c r="K4284" i="4" s="1"/>
  <c r="J4300" i="4"/>
  <c r="K4300" i="4" s="1"/>
  <c r="J4316" i="4"/>
  <c r="K4316" i="4" s="1"/>
  <c r="J4332" i="4"/>
  <c r="K4332" i="4" s="1"/>
  <c r="J4348" i="4"/>
  <c r="K4348" i="4" s="1"/>
  <c r="J4363" i="4"/>
  <c r="K4363" i="4" s="1"/>
  <c r="J4379" i="4"/>
  <c r="K4379" i="4" s="1"/>
  <c r="J4395" i="4"/>
  <c r="K4395" i="4" s="1"/>
  <c r="J4411" i="4"/>
  <c r="K4411" i="4" s="1"/>
  <c r="J4427" i="4"/>
  <c r="K4427" i="4" s="1"/>
  <c r="J4443" i="4"/>
  <c r="K4443" i="4" s="1"/>
  <c r="J4459" i="4"/>
  <c r="K4459" i="4" s="1"/>
  <c r="J4475" i="4"/>
  <c r="K4475" i="4" s="1"/>
  <c r="J4491" i="4"/>
  <c r="K4491" i="4" s="1"/>
  <c r="J4507" i="4"/>
  <c r="K4507" i="4" s="1"/>
  <c r="J4523" i="4"/>
  <c r="K4523" i="4" s="1"/>
  <c r="J4539" i="4"/>
  <c r="K4539" i="4" s="1"/>
  <c r="J4555" i="4"/>
  <c r="K4555" i="4" s="1"/>
  <c r="J4571" i="4"/>
  <c r="K4571" i="4" s="1"/>
  <c r="J4587" i="4"/>
  <c r="K4587" i="4" s="1"/>
  <c r="J4603" i="4"/>
  <c r="K4603" i="4" s="1"/>
  <c r="J4619" i="4"/>
  <c r="K4619" i="4" s="1"/>
  <c r="J4635" i="4"/>
  <c r="K4635" i="4" s="1"/>
  <c r="J4651" i="4"/>
  <c r="K4651" i="4" s="1"/>
  <c r="J4667" i="4"/>
  <c r="K4667" i="4" s="1"/>
  <c r="J4683" i="4"/>
  <c r="K4683" i="4" s="1"/>
  <c r="J4699" i="4"/>
  <c r="K4699" i="4" s="1"/>
  <c r="J4715" i="4"/>
  <c r="K4715" i="4" s="1"/>
  <c r="J4731" i="4"/>
  <c r="K4731" i="4" s="1"/>
  <c r="J4747" i="4"/>
  <c r="K4747" i="4" s="1"/>
  <c r="J4763" i="4"/>
  <c r="K4763" i="4" s="1"/>
  <c r="J4779" i="4"/>
  <c r="K4779" i="4" s="1"/>
  <c r="J4795" i="4"/>
  <c r="K4795" i="4" s="1"/>
  <c r="J4811" i="4"/>
  <c r="K4811" i="4" s="1"/>
  <c r="J4827" i="4"/>
  <c r="K4827" i="4" s="1"/>
  <c r="J4843" i="4"/>
  <c r="K4843" i="4" s="1"/>
  <c r="J4859" i="4"/>
  <c r="K4859" i="4" s="1"/>
  <c r="J4875" i="4"/>
  <c r="K4875" i="4" s="1"/>
  <c r="J4891" i="4"/>
  <c r="K4891" i="4" s="1"/>
  <c r="J4907" i="4"/>
  <c r="K4907" i="4" s="1"/>
  <c r="J4923" i="4"/>
  <c r="K4923" i="4" s="1"/>
  <c r="J4939" i="4"/>
  <c r="K4939" i="4" s="1"/>
  <c r="J4955" i="4"/>
  <c r="K4955" i="4" s="1"/>
  <c r="J4971" i="4"/>
  <c r="K4971" i="4" s="1"/>
  <c r="J4987" i="4"/>
  <c r="K4987" i="4" s="1"/>
  <c r="J5003" i="4"/>
  <c r="K5003" i="4" s="1"/>
  <c r="J2019" i="4"/>
  <c r="K2019" i="4" s="1"/>
  <c r="J2035" i="4"/>
  <c r="K2035" i="4" s="1"/>
  <c r="J2108" i="4"/>
  <c r="K2108" i="4" s="1"/>
  <c r="J2124" i="4"/>
  <c r="K2124" i="4" s="1"/>
  <c r="J2041" i="4"/>
  <c r="K2041" i="4" s="1"/>
  <c r="J2057" i="4"/>
  <c r="K2057" i="4" s="1"/>
  <c r="J2073" i="4"/>
  <c r="K2073" i="4" s="1"/>
  <c r="J2089" i="4"/>
  <c r="K2089" i="4" s="1"/>
  <c r="J2573" i="4"/>
  <c r="K2573" i="4" s="1"/>
  <c r="J2589" i="4"/>
  <c r="K2589" i="4" s="1"/>
  <c r="J2605" i="4"/>
  <c r="K2605" i="4" s="1"/>
  <c r="J2621" i="4"/>
  <c r="K2621" i="4" s="1"/>
  <c r="J2637" i="4"/>
  <c r="K2637" i="4" s="1"/>
  <c r="J2653" i="4"/>
  <c r="K2653" i="4" s="1"/>
  <c r="J2669" i="4"/>
  <c r="K2669" i="4" s="1"/>
  <c r="J2685" i="4"/>
  <c r="K2685" i="4" s="1"/>
  <c r="J2701" i="4"/>
  <c r="K2701" i="4" s="1"/>
  <c r="J2717" i="4"/>
  <c r="K2717" i="4" s="1"/>
  <c r="J4029" i="4"/>
  <c r="K4029" i="4" s="1"/>
  <c r="J4045" i="4"/>
  <c r="K4045" i="4" s="1"/>
  <c r="J4061" i="4"/>
  <c r="K4061" i="4" s="1"/>
  <c r="J4077" i="4"/>
  <c r="K4077" i="4" s="1"/>
  <c r="J4093" i="4"/>
  <c r="K4093" i="4" s="1"/>
  <c r="J4109" i="4"/>
  <c r="K4109" i="4" s="1"/>
  <c r="J4125" i="4"/>
  <c r="K4125" i="4" s="1"/>
  <c r="J4141" i="4"/>
  <c r="K4141" i="4" s="1"/>
  <c r="J4157" i="4"/>
  <c r="K4157" i="4" s="1"/>
  <c r="J4173" i="4"/>
  <c r="K4173" i="4" s="1"/>
  <c r="J4189" i="4"/>
  <c r="K4189" i="4" s="1"/>
  <c r="J4205" i="4"/>
  <c r="K4205" i="4" s="1"/>
  <c r="J4221" i="4"/>
  <c r="K4221" i="4" s="1"/>
  <c r="J4237" i="4"/>
  <c r="K4237" i="4" s="1"/>
  <c r="J4253" i="4"/>
  <c r="K4253" i="4" s="1"/>
  <c r="J4269" i="4"/>
  <c r="K4269" i="4" s="1"/>
  <c r="J4285" i="4"/>
  <c r="K4285" i="4" s="1"/>
  <c r="J4301" i="4"/>
  <c r="K4301" i="4" s="1"/>
  <c r="J4317" i="4"/>
  <c r="K4317" i="4" s="1"/>
  <c r="J4333" i="4"/>
  <c r="K4333" i="4" s="1"/>
  <c r="J4349" i="4"/>
  <c r="K4349" i="4" s="1"/>
  <c r="J4364" i="4"/>
  <c r="K4364" i="4" s="1"/>
  <c r="J4380" i="4"/>
  <c r="K4380" i="4" s="1"/>
  <c r="J4396" i="4"/>
  <c r="K4396" i="4" s="1"/>
  <c r="J4412" i="4"/>
  <c r="K4412" i="4" s="1"/>
  <c r="J4428" i="4"/>
  <c r="K4428" i="4" s="1"/>
  <c r="J4444" i="4"/>
  <c r="K4444" i="4" s="1"/>
  <c r="J4460" i="4"/>
  <c r="K4460" i="4" s="1"/>
  <c r="J4476" i="4"/>
  <c r="K4476" i="4" s="1"/>
  <c r="J4492" i="4"/>
  <c r="K4492" i="4" s="1"/>
  <c r="J4508" i="4"/>
  <c r="K4508" i="4" s="1"/>
  <c r="J4524" i="4"/>
  <c r="K4524" i="4" s="1"/>
  <c r="J4540" i="4"/>
  <c r="K4540" i="4" s="1"/>
  <c r="J4556" i="4"/>
  <c r="K4556" i="4" s="1"/>
  <c r="J4572" i="4"/>
  <c r="K4572" i="4" s="1"/>
  <c r="J4588" i="4"/>
  <c r="K4588" i="4" s="1"/>
  <c r="J4604" i="4"/>
  <c r="K4604" i="4" s="1"/>
  <c r="J4620" i="4"/>
  <c r="K4620" i="4" s="1"/>
  <c r="J4636" i="4"/>
  <c r="K4636" i="4" s="1"/>
  <c r="J4652" i="4"/>
  <c r="K4652" i="4" s="1"/>
  <c r="J4668" i="4"/>
  <c r="K4668" i="4" s="1"/>
  <c r="J4684" i="4"/>
  <c r="K4684" i="4" s="1"/>
  <c r="J4700" i="4"/>
  <c r="K4700" i="4" s="1"/>
  <c r="J4716" i="4"/>
  <c r="K4716" i="4" s="1"/>
  <c r="J4732" i="4"/>
  <c r="K4732" i="4" s="1"/>
  <c r="J4748" i="4"/>
  <c r="K4748" i="4" s="1"/>
  <c r="J4764" i="4"/>
  <c r="K4764" i="4" s="1"/>
  <c r="J4780" i="4"/>
  <c r="K4780" i="4" s="1"/>
  <c r="J4796" i="4"/>
  <c r="K4796" i="4" s="1"/>
  <c r="J4812" i="4"/>
  <c r="K4812" i="4" s="1"/>
  <c r="J4828" i="4"/>
  <c r="K4828" i="4" s="1"/>
  <c r="J4844" i="4"/>
  <c r="K4844" i="4" s="1"/>
  <c r="J4860" i="4"/>
  <c r="K4860" i="4" s="1"/>
  <c r="J4876" i="4"/>
  <c r="K4876" i="4" s="1"/>
  <c r="J4892" i="4"/>
  <c r="K4892" i="4" s="1"/>
  <c r="J4908" i="4"/>
  <c r="K4908" i="4" s="1"/>
  <c r="J4924" i="4"/>
  <c r="K4924" i="4" s="1"/>
  <c r="J4940" i="4"/>
  <c r="K4940" i="4" s="1"/>
  <c r="J4956" i="4"/>
  <c r="K4956" i="4" s="1"/>
  <c r="J4972" i="4"/>
  <c r="K4972" i="4" s="1"/>
  <c r="J4988" i="4"/>
  <c r="K4988" i="4" s="1"/>
  <c r="J5004" i="4"/>
  <c r="K5004" i="4" s="1"/>
  <c r="J2020" i="4"/>
  <c r="K2020" i="4" s="1"/>
  <c r="J2036" i="4"/>
  <c r="K2036" i="4" s="1"/>
  <c r="J2105" i="4"/>
  <c r="K2105" i="4" s="1"/>
  <c r="J2121" i="4"/>
  <c r="K2121" i="4" s="1"/>
  <c r="J2137" i="4"/>
  <c r="K2137" i="4" s="1"/>
  <c r="J2054" i="4"/>
  <c r="K2054" i="4" s="1"/>
  <c r="J2070" i="4"/>
  <c r="K2070" i="4" s="1"/>
  <c r="J2086" i="4"/>
  <c r="K2086" i="4" s="1"/>
  <c r="J2570" i="4"/>
  <c r="K2570" i="4" s="1"/>
  <c r="J2586" i="4"/>
  <c r="K2586" i="4" s="1"/>
  <c r="J2602" i="4"/>
  <c r="K2602" i="4" s="1"/>
  <c r="J2618" i="4"/>
  <c r="K2618" i="4" s="1"/>
  <c r="J2634" i="4"/>
  <c r="K2634" i="4" s="1"/>
  <c r="J2650" i="4"/>
  <c r="K2650" i="4" s="1"/>
  <c r="J2666" i="4"/>
  <c r="K2666" i="4" s="1"/>
  <c r="J2682" i="4"/>
  <c r="K2682" i="4" s="1"/>
  <c r="J2698" i="4"/>
  <c r="K2698" i="4" s="1"/>
  <c r="J2714" i="4"/>
  <c r="K2714" i="4" s="1"/>
  <c r="J2782" i="4"/>
  <c r="K2782" i="4" s="1"/>
  <c r="J2818" i="4"/>
  <c r="K2818" i="4" s="1"/>
  <c r="J2910" i="4"/>
  <c r="K2910" i="4" s="1"/>
  <c r="J2936" i="4"/>
  <c r="K2936" i="4" s="1"/>
  <c r="J2998" i="4"/>
  <c r="K2998" i="4" s="1"/>
  <c r="J3074" i="4"/>
  <c r="K3074" i="4" s="1"/>
  <c r="J1031" i="4"/>
  <c r="K1031" i="4" s="1"/>
  <c r="J1080" i="4"/>
  <c r="K1080" i="4" s="1"/>
  <c r="J1122" i="4"/>
  <c r="K1122" i="4" s="1"/>
  <c r="J1174" i="4"/>
  <c r="K1174" i="4" s="1"/>
  <c r="J1311" i="4"/>
  <c r="K1311" i="4" s="1"/>
  <c r="J1378" i="4"/>
  <c r="K1378" i="4" s="1"/>
  <c r="J1436" i="4"/>
  <c r="K1436" i="4" s="1"/>
  <c r="J2844" i="4"/>
  <c r="K2844" i="4" s="1"/>
  <c r="J2874" i="4"/>
  <c r="K2874" i="4" s="1"/>
  <c r="J2942" i="4"/>
  <c r="K2942" i="4" s="1"/>
  <c r="J3002" i="4"/>
  <c r="K3002" i="4" s="1"/>
  <c r="J3086" i="4"/>
  <c r="K3086" i="4" s="1"/>
  <c r="J1048" i="4"/>
  <c r="K1048" i="4" s="1"/>
  <c r="J1106" i="4"/>
  <c r="K1106" i="4" s="1"/>
  <c r="J1192" i="4"/>
  <c r="K1192" i="4" s="1"/>
  <c r="J1250" i="4"/>
  <c r="K1250" i="4" s="1"/>
  <c r="J1315" i="4"/>
  <c r="K1315" i="4" s="1"/>
  <c r="J1484" i="4"/>
  <c r="K1484" i="4" s="1"/>
  <c r="J1549" i="4"/>
  <c r="K1549" i="4" s="1"/>
  <c r="J1601" i="4"/>
  <c r="K1601" i="4" s="1"/>
  <c r="J1653" i="4"/>
  <c r="K1653" i="4" s="1"/>
  <c r="J1741" i="4"/>
  <c r="K1741" i="4" s="1"/>
  <c r="J1826" i="4"/>
  <c r="K1826" i="4" s="1"/>
  <c r="J1355" i="4"/>
  <c r="K1355" i="4" s="1"/>
  <c r="J1437" i="4"/>
  <c r="K1437" i="4" s="1"/>
  <c r="J1474" i="4"/>
  <c r="K1474" i="4" s="1"/>
  <c r="J1551" i="4"/>
  <c r="K1551" i="4" s="1"/>
  <c r="J1595" i="4"/>
  <c r="K1595" i="4" s="1"/>
  <c r="J1905" i="4"/>
  <c r="K1905" i="4" s="1"/>
  <c r="J1946" i="4"/>
  <c r="K1946" i="4" s="1"/>
  <c r="J1990" i="4"/>
  <c r="K1990" i="4" s="1"/>
  <c r="J1818" i="4"/>
  <c r="K1818" i="4" s="1"/>
  <c r="J1948" i="4"/>
  <c r="K1948" i="4" s="1"/>
  <c r="J1647" i="4"/>
  <c r="K1647" i="4" s="1"/>
  <c r="J1744" i="4"/>
  <c r="K1744" i="4" s="1"/>
  <c r="J1868" i="4"/>
  <c r="K1868" i="4" s="1"/>
  <c r="J2147" i="4"/>
  <c r="K2147" i="4" s="1"/>
  <c r="J2163" i="4"/>
  <c r="K2163" i="4" s="1"/>
  <c r="J2205" i="4"/>
  <c r="K2205" i="4" s="1"/>
  <c r="J2228" i="4"/>
  <c r="K2228" i="4" s="1"/>
  <c r="J2252" i="4"/>
  <c r="K2252" i="4" s="1"/>
  <c r="J2755" i="4"/>
  <c r="K2755" i="4" s="1"/>
  <c r="J2959" i="4"/>
  <c r="K2959" i="4" s="1"/>
  <c r="J1462" i="4"/>
  <c r="K1462" i="4" s="1"/>
  <c r="J1686" i="4"/>
  <c r="K1686" i="4" s="1"/>
  <c r="J2180" i="4"/>
  <c r="K2180" i="4" s="1"/>
  <c r="J2987" i="4"/>
  <c r="K2987" i="4" s="1"/>
  <c r="J1056" i="4"/>
  <c r="K1056" i="4" s="1"/>
  <c r="J1300" i="4"/>
  <c r="K1300" i="4" s="1"/>
  <c r="J1428" i="4"/>
  <c r="K1428" i="4" s="1"/>
  <c r="J1518" i="4"/>
  <c r="K1518" i="4" s="1"/>
  <c r="J1722" i="4"/>
  <c r="K1722" i="4" s="1"/>
  <c r="J1777" i="4"/>
  <c r="K1777" i="4" s="1"/>
  <c r="J2823" i="4"/>
  <c r="K2823" i="4" s="1"/>
  <c r="J1452" i="4"/>
  <c r="K1452" i="4" s="1"/>
  <c r="J2334" i="4"/>
  <c r="K2334" i="4" s="1"/>
  <c r="J2862" i="4"/>
  <c r="K2862" i="4" s="1"/>
  <c r="J2779" i="4"/>
  <c r="K2779" i="4" s="1"/>
  <c r="J2815" i="4"/>
  <c r="K2815" i="4" s="1"/>
  <c r="J2903" i="4"/>
  <c r="K2903" i="4" s="1"/>
  <c r="J2933" i="4"/>
  <c r="K2933" i="4" s="1"/>
  <c r="J2980" i="4"/>
  <c r="K2980" i="4" s="1"/>
  <c r="J3047" i="4"/>
  <c r="K3047" i="4" s="1"/>
  <c r="J3101" i="4"/>
  <c r="K3101" i="4" s="1"/>
  <c r="J1032" i="4"/>
  <c r="K1032" i="4" s="1"/>
  <c r="J1081" i="4"/>
  <c r="K1081" i="4" s="1"/>
  <c r="J1135" i="4"/>
  <c r="K1135" i="4" s="1"/>
  <c r="J1189" i="4"/>
  <c r="K1189" i="4" s="1"/>
  <c r="J1261" i="4"/>
  <c r="K1261" i="4" s="1"/>
  <c r="J1326" i="4"/>
  <c r="K1326" i="4" s="1"/>
  <c r="J1403" i="4"/>
  <c r="K1403" i="4" s="1"/>
  <c r="J2793" i="4"/>
  <c r="K2793" i="4" s="1"/>
  <c r="J2849" i="4"/>
  <c r="K2849" i="4" s="1"/>
  <c r="J2891" i="4"/>
  <c r="K2891" i="4" s="1"/>
  <c r="J2943" i="4"/>
  <c r="K2943" i="4" s="1"/>
  <c r="J2999" i="4"/>
  <c r="K2999" i="4" s="1"/>
  <c r="J3076" i="4"/>
  <c r="K3076" i="4" s="1"/>
  <c r="J1049" i="4"/>
  <c r="K1049" i="4" s="1"/>
  <c r="J1123" i="4"/>
  <c r="K1123" i="4" s="1"/>
  <c r="J1175" i="4"/>
  <c r="K1175" i="4" s="1"/>
  <c r="J1207" i="4"/>
  <c r="K1207" i="4" s="1"/>
  <c r="J1283" i="4"/>
  <c r="K1283" i="4" s="1"/>
  <c r="J1465" i="4"/>
  <c r="K1465" i="4" s="1"/>
  <c r="J1507" i="4"/>
  <c r="K1507" i="4" s="1"/>
  <c r="J1562" i="4"/>
  <c r="K1562" i="4" s="1"/>
  <c r="J1623" i="4"/>
  <c r="K1623" i="4" s="1"/>
  <c r="J1654" i="4"/>
  <c r="K1654" i="4" s="1"/>
  <c r="J1758" i="4"/>
  <c r="K1758" i="4" s="1"/>
  <c r="J1803" i="4"/>
  <c r="K1803" i="4" s="1"/>
  <c r="J1852" i="4"/>
  <c r="K1852" i="4" s="1"/>
  <c r="J1368" i="4"/>
  <c r="K1368" i="4" s="1"/>
  <c r="J1405" i="4"/>
  <c r="K1405" i="4" s="1"/>
  <c r="J1468" i="4"/>
  <c r="K1468" i="4" s="1"/>
  <c r="J1536" i="4"/>
  <c r="K1536" i="4" s="1"/>
  <c r="J1596" i="4"/>
  <c r="K1596" i="4" s="1"/>
  <c r="J1912" i="4"/>
  <c r="K1912" i="4" s="1"/>
  <c r="J1997" i="4"/>
  <c r="K1997" i="4" s="1"/>
  <c r="J1861" i="4"/>
  <c r="K1861" i="4" s="1"/>
  <c r="J1929" i="4"/>
  <c r="K1929" i="4" s="1"/>
  <c r="J1637" i="4"/>
  <c r="K1637" i="4" s="1"/>
  <c r="J1735" i="4"/>
  <c r="K1735" i="4" s="1"/>
  <c r="J1876" i="4"/>
  <c r="K1876" i="4" s="1"/>
  <c r="J1949" i="4"/>
  <c r="K1949" i="4" s="1"/>
  <c r="J2144" i="4"/>
  <c r="K2144" i="4" s="1"/>
  <c r="J2160" i="4"/>
  <c r="K2160" i="4" s="1"/>
  <c r="J2190" i="4"/>
  <c r="K2190" i="4" s="1"/>
  <c r="J2225" i="4"/>
  <c r="K2225" i="4" s="1"/>
  <c r="J2247" i="4"/>
  <c r="K2247" i="4" s="1"/>
  <c r="J2798" i="4"/>
  <c r="K2798" i="4" s="1"/>
  <c r="J3082" i="4"/>
  <c r="K3082" i="4" s="1"/>
  <c r="J1332" i="4"/>
  <c r="K1332" i="4" s="1"/>
  <c r="J1539" i="4"/>
  <c r="K1539" i="4" s="1"/>
  <c r="J2140" i="4"/>
  <c r="K2140" i="4" s="1"/>
  <c r="J2900" i="4"/>
  <c r="K2900" i="4" s="1"/>
  <c r="J3021" i="4"/>
  <c r="K3021" i="4" s="1"/>
  <c r="J1301" i="4"/>
  <c r="K1301" i="4" s="1"/>
  <c r="J1475" i="4"/>
  <c r="K1475" i="4" s="1"/>
  <c r="J1610" i="4"/>
  <c r="K1610" i="4" s="1"/>
  <c r="J1762" i="4"/>
  <c r="K1762" i="4" s="1"/>
  <c r="J2732" i="4"/>
  <c r="K2732" i="4" s="1"/>
  <c r="J3094" i="4"/>
  <c r="K3094" i="4" s="1"/>
  <c r="J2296" i="4"/>
  <c r="K2296" i="4" s="1"/>
  <c r="J2538" i="4"/>
  <c r="K2538" i="4" s="1"/>
  <c r="J2780" i="4"/>
  <c r="K2780" i="4" s="1"/>
  <c r="J2816" i="4"/>
  <c r="K2816" i="4" s="1"/>
  <c r="J2904" i="4"/>
  <c r="K2904" i="4" s="1"/>
  <c r="J2934" i="4"/>
  <c r="K2934" i="4" s="1"/>
  <c r="J2981" i="4"/>
  <c r="K2981" i="4" s="1"/>
  <c r="J3048" i="4"/>
  <c r="K3048" i="4" s="1"/>
  <c r="J1006" i="4"/>
  <c r="K1006" i="4" s="1"/>
  <c r="J1046" i="4"/>
  <c r="K1046" i="4" s="1"/>
  <c r="J1086" i="4"/>
  <c r="K1086" i="4" s="1"/>
  <c r="J1152" i="4"/>
  <c r="K1152" i="4" s="1"/>
  <c r="J1218" i="4"/>
  <c r="K1218" i="4" s="1"/>
  <c r="J1297" i="4"/>
  <c r="K1297" i="4" s="1"/>
  <c r="J1390" i="4"/>
  <c r="K1390" i="4" s="1"/>
  <c r="J2794" i="4"/>
  <c r="K2794" i="4" s="1"/>
  <c r="J2850" i="4"/>
  <c r="K2850" i="4" s="1"/>
  <c r="J2892" i="4"/>
  <c r="K2892" i="4" s="1"/>
  <c r="J2944" i="4"/>
  <c r="K2944" i="4" s="1"/>
  <c r="J3000" i="4"/>
  <c r="K3000" i="4" s="1"/>
  <c r="J3077" i="4"/>
  <c r="K3077" i="4" s="1"/>
  <c r="J1039" i="4"/>
  <c r="K1039" i="4" s="1"/>
  <c r="J1104" i="4"/>
  <c r="K1104" i="4" s="1"/>
  <c r="J1176" i="4"/>
  <c r="K1176" i="4" s="1"/>
  <c r="J1208" i="4"/>
  <c r="K1208" i="4" s="1"/>
  <c r="J1284" i="4"/>
  <c r="K1284" i="4" s="1"/>
  <c r="J1492" i="4"/>
  <c r="K1492" i="4" s="1"/>
  <c r="J1547" i="4"/>
  <c r="K1547" i="4" s="1"/>
  <c r="J1579" i="4"/>
  <c r="K1579" i="4" s="1"/>
  <c r="J1634" i="4"/>
  <c r="K1634" i="4" s="1"/>
  <c r="J1689" i="4"/>
  <c r="K1689" i="4" s="1"/>
  <c r="J1733" i="4"/>
  <c r="K1733" i="4" s="1"/>
  <c r="J1797" i="4"/>
  <c r="K1797" i="4" s="1"/>
  <c r="J1836" i="4"/>
  <c r="K1836" i="4" s="1"/>
  <c r="J1369" i="4"/>
  <c r="K1369" i="4" s="1"/>
  <c r="J1425" i="4"/>
  <c r="K1425" i="4" s="1"/>
  <c r="J1509" i="4"/>
  <c r="K1509" i="4" s="1"/>
  <c r="J1603" i="4"/>
  <c r="K1603" i="4" s="1"/>
  <c r="J1920" i="4"/>
  <c r="K1920" i="4" s="1"/>
  <c r="J1815" i="4"/>
  <c r="K1815" i="4" s="1"/>
  <c r="J1892" i="4"/>
  <c r="K1892" i="4" s="1"/>
  <c r="J1638" i="4"/>
  <c r="K1638" i="4" s="1"/>
  <c r="J1691" i="4"/>
  <c r="K1691" i="4" s="1"/>
  <c r="J1726" i="4"/>
  <c r="K1726" i="4" s="1"/>
  <c r="J1916" i="4"/>
  <c r="K1916" i="4" s="1"/>
  <c r="J2141" i="4"/>
  <c r="K2141" i="4" s="1"/>
  <c r="J2157" i="4"/>
  <c r="K2157" i="4" s="1"/>
  <c r="J2185" i="4"/>
  <c r="K2185" i="4" s="1"/>
  <c r="J2222" i="4"/>
  <c r="K2222" i="4" s="1"/>
  <c r="J2240" i="4"/>
  <c r="K2240" i="4" s="1"/>
  <c r="J2743" i="4"/>
  <c r="K2743" i="4" s="1"/>
  <c r="J2877" i="4"/>
  <c r="K2877" i="4" s="1"/>
  <c r="J1041" i="4"/>
  <c r="K1041" i="4" s="1"/>
  <c r="J1334" i="4"/>
  <c r="K1334" i="4" s="1"/>
  <c r="J1528" i="4"/>
  <c r="K1528" i="4" s="1"/>
  <c r="J1714" i="4"/>
  <c r="K1714" i="4" s="1"/>
  <c r="J1829" i="4"/>
  <c r="K1829" i="4" s="1"/>
  <c r="J2800" i="4"/>
  <c r="K2800" i="4" s="1"/>
  <c r="J1058" i="4"/>
  <c r="K1058" i="4" s="1"/>
  <c r="J1279" i="4"/>
  <c r="K1279" i="4" s="1"/>
  <c r="J1415" i="4"/>
  <c r="K1415" i="4" s="1"/>
  <c r="J1516" i="4"/>
  <c r="K1516" i="4" s="1"/>
  <c r="J1649" i="4"/>
  <c r="K1649" i="4" s="1"/>
  <c r="J3023" i="4"/>
  <c r="K3023" i="4" s="1"/>
  <c r="J1487" i="4"/>
  <c r="K1487" i="4" s="1"/>
  <c r="J2370" i="4"/>
  <c r="K2370" i="4" s="1"/>
  <c r="J2831" i="4"/>
  <c r="K2831" i="4" s="1"/>
  <c r="J2789" i="4"/>
  <c r="K2789" i="4" s="1"/>
  <c r="J2887" i="4"/>
  <c r="K2887" i="4" s="1"/>
  <c r="J2917" i="4"/>
  <c r="K2917" i="4" s="1"/>
  <c r="J2963" i="4"/>
  <c r="K2963" i="4" s="1"/>
  <c r="J3033" i="4"/>
  <c r="K3033" i="4" s="1"/>
  <c r="J3099" i="4"/>
  <c r="K3099" i="4" s="1"/>
  <c r="J1038" i="4"/>
  <c r="K1038" i="4" s="1"/>
  <c r="J1083" i="4"/>
  <c r="K1083" i="4" s="1"/>
  <c r="J1137" i="4"/>
  <c r="K1137" i="4" s="1"/>
  <c r="J1205" i="4"/>
  <c r="K1205" i="4" s="1"/>
  <c r="J1350" i="4"/>
  <c r="K1350" i="4" s="1"/>
  <c r="J1431" i="4"/>
  <c r="K1431" i="4" s="1"/>
  <c r="J2819" i="4"/>
  <c r="K2819" i="4" s="1"/>
  <c r="J2851" i="4"/>
  <c r="K2851" i="4" s="1"/>
  <c r="J2897" i="4"/>
  <c r="K2897" i="4" s="1"/>
  <c r="J2969" i="4"/>
  <c r="K2969" i="4" s="1"/>
  <c r="J3054" i="4"/>
  <c r="K3054" i="4" s="1"/>
  <c r="J1009" i="4"/>
  <c r="K1009" i="4" s="1"/>
  <c r="J1051" i="4"/>
  <c r="K1051" i="4" s="1"/>
  <c r="J1157" i="4"/>
  <c r="K1157" i="4" s="1"/>
  <c r="J1191" i="4"/>
  <c r="K1191" i="4" s="1"/>
  <c r="J1249" i="4"/>
  <c r="K1249" i="4" s="1"/>
  <c r="J1285" i="4"/>
  <c r="K1285" i="4" s="1"/>
  <c r="J1457" i="4"/>
  <c r="K1457" i="4" s="1"/>
  <c r="J1533" i="4"/>
  <c r="K1533" i="4" s="1"/>
  <c r="J1564" i="4"/>
  <c r="K1564" i="4" s="1"/>
  <c r="J1615" i="4"/>
  <c r="K1615" i="4" s="1"/>
  <c r="J1666" i="4"/>
  <c r="K1666" i="4" s="1"/>
  <c r="J1712" i="4"/>
  <c r="K1712" i="4" s="1"/>
  <c r="J1766" i="4"/>
  <c r="K1766" i="4" s="1"/>
  <c r="J1844" i="4"/>
  <c r="K1844" i="4" s="1"/>
  <c r="J1391" i="4"/>
  <c r="K1391" i="4" s="1"/>
  <c r="J1466" i="4"/>
  <c r="K1466" i="4" s="1"/>
  <c r="J1538" i="4"/>
  <c r="K1538" i="4" s="1"/>
  <c r="J1866" i="4"/>
  <c r="K1866" i="4" s="1"/>
  <c r="J1927" i="4"/>
  <c r="K1927" i="4" s="1"/>
  <c r="J1967" i="4"/>
  <c r="K1967" i="4" s="1"/>
  <c r="J1759" i="4"/>
  <c r="K1759" i="4" s="1"/>
  <c r="J1837" i="4"/>
  <c r="K1837" i="4" s="1"/>
  <c r="J1947" i="4"/>
  <c r="K1947" i="4" s="1"/>
  <c r="J1668" i="4"/>
  <c r="K1668" i="4" s="1"/>
  <c r="J1720" i="4"/>
  <c r="K1720" i="4" s="1"/>
  <c r="J1800" i="4"/>
  <c r="K1800" i="4" s="1"/>
  <c r="J2142" i="4"/>
  <c r="K2142" i="4" s="1"/>
  <c r="J2158" i="4"/>
  <c r="K2158" i="4" s="1"/>
  <c r="J2188" i="4"/>
  <c r="K2188" i="4" s="1"/>
  <c r="J2223" i="4"/>
  <c r="K2223" i="4" s="1"/>
  <c r="J2245" i="4"/>
  <c r="K2245" i="4" s="1"/>
  <c r="J2746" i="4"/>
  <c r="K2746" i="4" s="1"/>
  <c r="J2879" i="4"/>
  <c r="K2879" i="4" s="1"/>
  <c r="J3079" i="4"/>
  <c r="K3079" i="4" s="1"/>
  <c r="J1541" i="4"/>
  <c r="K1541" i="4" s="1"/>
  <c r="J1754" i="4"/>
  <c r="K1754" i="4" s="1"/>
  <c r="J1830" i="4"/>
  <c r="K1830" i="4" s="1"/>
  <c r="J2801" i="4"/>
  <c r="K2801" i="4" s="1"/>
  <c r="J3093" i="4"/>
  <c r="K3093" i="4" s="1"/>
  <c r="J1183" i="4"/>
  <c r="K1183" i="4" s="1"/>
  <c r="J1317" i="4"/>
  <c r="K1317" i="4" s="1"/>
  <c r="J1439" i="4"/>
  <c r="K1439" i="4" s="1"/>
  <c r="J1553" i="4"/>
  <c r="K1553" i="4" s="1"/>
  <c r="J1639" i="4"/>
  <c r="K1639" i="4" s="1"/>
  <c r="J2198" i="4"/>
  <c r="K2198" i="4" s="1"/>
  <c r="J1210" i="4"/>
  <c r="K1210" i="4" s="1"/>
  <c r="J1729" i="4"/>
  <c r="K1729" i="4" s="1"/>
  <c r="J2458" i="4"/>
  <c r="K2458" i="4" s="1"/>
  <c r="J1133" i="4"/>
  <c r="K1133" i="4" s="1"/>
  <c r="J2197" i="4"/>
  <c r="K2197" i="4" s="1"/>
  <c r="J2242" i="4"/>
  <c r="K2242" i="4" s="1"/>
  <c r="J2753" i="4"/>
  <c r="K2753" i="4" s="1"/>
  <c r="J3026" i="4"/>
  <c r="K3026" i="4" s="1"/>
  <c r="J3092" i="4"/>
  <c r="K3092" i="4" s="1"/>
  <c r="J1209" i="4"/>
  <c r="K1209" i="4" s="1"/>
  <c r="J1333" i="4"/>
  <c r="K1333" i="4" s="1"/>
  <c r="J1469" i="4"/>
  <c r="K1469" i="4" s="1"/>
  <c r="J2263" i="4"/>
  <c r="K2263" i="4" s="1"/>
  <c r="J2319" i="4"/>
  <c r="K2319" i="4" s="1"/>
  <c r="J2385" i="4"/>
  <c r="K2385" i="4" s="1"/>
  <c r="J2454" i="4"/>
  <c r="K2454" i="4" s="1"/>
  <c r="J2507" i="4"/>
  <c r="K2507" i="4" s="1"/>
  <c r="J2561" i="4"/>
  <c r="K2561" i="4" s="1"/>
  <c r="J2902" i="4"/>
  <c r="K2902" i="4" s="1"/>
  <c r="J1131" i="4"/>
  <c r="K1131" i="4" s="1"/>
  <c r="J1454" i="4"/>
  <c r="K1454" i="4" s="1"/>
  <c r="J1864" i="4"/>
  <c r="K1864" i="4" s="1"/>
  <c r="J2265" i="4"/>
  <c r="K2265" i="4" s="1"/>
  <c r="J2336" i="4"/>
  <c r="K2336" i="4" s="1"/>
  <c r="J2410" i="4"/>
  <c r="K2410" i="4" s="1"/>
  <c r="J2480" i="4"/>
  <c r="K2480" i="4" s="1"/>
  <c r="J2541" i="4"/>
  <c r="K2541" i="4" s="1"/>
  <c r="J1043" i="4"/>
  <c r="K1043" i="4" s="1"/>
  <c r="J1159" i="4"/>
  <c r="K1159" i="4" s="1"/>
  <c r="J1244" i="4"/>
  <c r="K1244" i="4" s="1"/>
  <c r="J1894" i="4"/>
  <c r="K1894" i="4" s="1"/>
  <c r="J2264" i="4"/>
  <c r="K2264" i="4" s="1"/>
  <c r="J2331" i="4"/>
  <c r="K2331" i="4" s="1"/>
  <c r="J2371" i="4"/>
  <c r="K2371" i="4" s="1"/>
  <c r="J2435" i="4"/>
  <c r="K2435" i="4" s="1"/>
  <c r="J2498" i="4"/>
  <c r="K2498" i="4" s="1"/>
  <c r="J2767" i="4"/>
  <c r="K2767" i="4" s="1"/>
  <c r="J2975" i="4"/>
  <c r="K2975" i="4" s="1"/>
  <c r="J1059" i="4"/>
  <c r="K1059" i="4" s="1"/>
  <c r="J1292" i="4"/>
  <c r="K1292" i="4" s="1"/>
  <c r="J1410" i="4"/>
  <c r="K1410" i="4" s="1"/>
  <c r="J1521" i="4"/>
  <c r="K1521" i="4" s="1"/>
  <c r="J2295" i="4"/>
  <c r="K2295" i="4" s="1"/>
  <c r="J2357" i="4"/>
  <c r="K2357" i="4" s="1"/>
  <c r="J2418" i="4"/>
  <c r="K2418" i="4" s="1"/>
  <c r="J2481" i="4"/>
  <c r="K2481" i="4" s="1"/>
  <c r="J2564" i="4"/>
  <c r="K2564" i="4" s="1"/>
  <c r="J3028" i="4"/>
  <c r="K3028" i="4" s="1"/>
  <c r="J1146" i="4"/>
  <c r="K1146" i="4" s="1"/>
  <c r="J1506" i="4"/>
  <c r="K1506" i="4" s="1"/>
  <c r="J1631" i="4"/>
  <c r="K1631" i="4" s="1"/>
  <c r="J1910" i="4"/>
  <c r="K1910" i="4" s="1"/>
  <c r="J1661" i="4"/>
  <c r="K1661" i="4" s="1"/>
  <c r="J1556" i="4"/>
  <c r="K1556" i="4" s="1"/>
  <c r="J1755" i="4"/>
  <c r="K1755" i="4" s="1"/>
  <c r="J1966" i="4"/>
  <c r="K1966" i="4" s="1"/>
  <c r="J1986" i="4"/>
  <c r="K1986" i="4" s="1"/>
  <c r="J2287" i="4"/>
  <c r="K2287" i="4" s="1"/>
  <c r="J2386" i="4"/>
  <c r="K2386" i="4" s="1"/>
  <c r="J2453" i="4"/>
  <c r="K2453" i="4" s="1"/>
  <c r="J2516" i="4"/>
  <c r="K2516" i="4" s="1"/>
  <c r="J2773" i="4"/>
  <c r="K2773" i="4" s="1"/>
  <c r="J1044" i="4"/>
  <c r="K1044" i="4" s="1"/>
  <c r="J1240" i="4"/>
  <c r="K1240" i="4" s="1"/>
  <c r="J1337" i="4"/>
  <c r="K1337" i="4" s="1"/>
  <c r="J1961" i="4"/>
  <c r="K1961" i="4" s="1"/>
  <c r="J2289" i="4"/>
  <c r="K2289" i="4" s="1"/>
  <c r="J2348" i="4"/>
  <c r="K2348" i="4" s="1"/>
  <c r="J2388" i="4"/>
  <c r="K2388" i="4" s="1"/>
  <c r="J2452" i="4"/>
  <c r="K2452" i="4" s="1"/>
  <c r="J2524" i="4"/>
  <c r="K2524" i="4" s="1"/>
  <c r="J2807" i="4"/>
  <c r="K2807" i="4" s="1"/>
  <c r="J2994" i="4"/>
  <c r="K2994" i="4" s="1"/>
  <c r="J1075" i="4"/>
  <c r="K1075" i="4" s="1"/>
  <c r="J1293" i="4"/>
  <c r="K1293" i="4" s="1"/>
  <c r="J1522" i="4"/>
  <c r="K1522" i="4" s="1"/>
  <c r="J2328" i="4"/>
  <c r="K2328" i="4" s="1"/>
  <c r="J2395" i="4"/>
  <c r="K2395" i="4" s="1"/>
  <c r="J2451" i="4"/>
  <c r="K2451" i="4" s="1"/>
  <c r="J2523" i="4"/>
  <c r="K2523" i="4" s="1"/>
  <c r="J2925" i="4"/>
  <c r="K2925" i="4" s="1"/>
  <c r="J3083" i="4"/>
  <c r="K3083" i="4" s="1"/>
  <c r="J1147" i="4"/>
  <c r="K1147" i="4" s="1"/>
  <c r="J1503" i="4"/>
  <c r="K1503" i="4" s="1"/>
  <c r="J1871" i="4"/>
  <c r="K1871" i="4" s="1"/>
  <c r="J1600" i="4"/>
  <c r="K1600" i="4" s="1"/>
  <c r="J1715" i="4"/>
  <c r="K1715" i="4" s="1"/>
  <c r="J1980" i="4"/>
  <c r="K1980" i="4" s="1"/>
  <c r="J1995" i="4"/>
  <c r="K1995" i="4" s="1"/>
  <c r="J1740" i="4"/>
  <c r="K1740" i="4" s="1"/>
  <c r="J1879" i="4"/>
  <c r="K1879" i="4" s="1"/>
  <c r="J2174" i="4"/>
  <c r="K2174" i="4" s="1"/>
  <c r="J2213" i="4"/>
  <c r="K2213" i="4" s="1"/>
  <c r="J2733" i="4"/>
  <c r="K2733" i="4" s="1"/>
  <c r="J2856" i="4"/>
  <c r="K2856" i="4" s="1"/>
  <c r="J3024" i="4"/>
  <c r="K3024" i="4" s="1"/>
  <c r="J1107" i="4"/>
  <c r="K1107" i="4" s="1"/>
  <c r="J1268" i="4"/>
  <c r="K1268" i="4" s="1"/>
  <c r="J1659" i="4"/>
  <c r="K1659" i="4" s="1"/>
  <c r="J2277" i="4"/>
  <c r="K2277" i="4" s="1"/>
  <c r="J2338" i="4"/>
  <c r="K2338" i="4" s="1"/>
  <c r="J2411" i="4"/>
  <c r="K2411" i="4" s="1"/>
  <c r="J2475" i="4"/>
  <c r="K2475" i="4" s="1"/>
  <c r="J2526" i="4"/>
  <c r="K2526" i="4" s="1"/>
  <c r="J2833" i="4"/>
  <c r="K2833" i="4" s="1"/>
  <c r="J2977" i="4"/>
  <c r="K2977" i="4" s="1"/>
  <c r="J1230" i="4"/>
  <c r="K1230" i="4" s="1"/>
  <c r="J1531" i="4"/>
  <c r="K1531" i="4" s="1"/>
  <c r="J1983" i="4"/>
  <c r="K1983" i="4" s="1"/>
  <c r="J2294" i="4"/>
  <c r="K2294" i="4" s="1"/>
  <c r="J2390" i="4"/>
  <c r="K2390" i="4" s="1"/>
  <c r="J2457" i="4"/>
  <c r="K2457" i="4" s="1"/>
  <c r="J2518" i="4"/>
  <c r="K2518" i="4" s="1"/>
  <c r="J2775" i="4"/>
  <c r="K2775" i="4" s="1"/>
  <c r="J1143" i="4"/>
  <c r="K1143" i="4" s="1"/>
  <c r="J1383" i="4"/>
  <c r="K1383" i="4" s="1"/>
  <c r="J2256" i="4"/>
  <c r="K2256" i="4" s="1"/>
  <c r="J2324" i="4"/>
  <c r="K2324" i="4" s="1"/>
  <c r="J2365" i="4"/>
  <c r="K2365" i="4" s="1"/>
  <c r="J2425" i="4"/>
  <c r="K2425" i="4" s="1"/>
  <c r="J2493" i="4"/>
  <c r="K2493" i="4" s="1"/>
  <c r="J2557" i="4"/>
  <c r="K2557" i="4" s="1"/>
  <c r="J2829" i="4"/>
  <c r="K2829" i="4" s="1"/>
  <c r="J1076" i="4"/>
  <c r="K1076" i="4" s="1"/>
  <c r="J1335" i="4"/>
  <c r="K1335" i="4" s="1"/>
  <c r="J1421" i="4"/>
  <c r="K1421" i="4" s="1"/>
  <c r="J1901" i="4"/>
  <c r="K1901" i="4" s="1"/>
  <c r="J2290" i="4"/>
  <c r="K2290" i="4" s="1"/>
  <c r="J2345" i="4"/>
  <c r="K2345" i="4" s="1"/>
  <c r="J2412" i="4"/>
  <c r="K2412" i="4" s="1"/>
  <c r="J2471" i="4"/>
  <c r="K2471" i="4" s="1"/>
  <c r="J2554" i="4"/>
  <c r="K2554" i="4" s="1"/>
  <c r="J2859" i="4"/>
  <c r="K2859" i="4" s="1"/>
  <c r="J3084" i="4"/>
  <c r="K3084" i="4" s="1"/>
  <c r="J1245" i="4"/>
  <c r="K1245" i="4" s="1"/>
  <c r="J1504" i="4"/>
  <c r="K1504" i="4" s="1"/>
  <c r="J1763" i="4"/>
  <c r="K1763" i="4" s="1"/>
  <c r="J1872" i="4"/>
  <c r="K1872" i="4" s="1"/>
  <c r="J1687" i="4"/>
  <c r="K1687" i="4" s="1"/>
  <c r="J1896" i="4"/>
  <c r="K1896" i="4" s="1"/>
  <c r="J1588" i="4"/>
  <c r="K1588" i="4" s="1"/>
  <c r="J1855" i="4"/>
  <c r="K1855" i="4" s="1"/>
  <c r="J1674" i="4"/>
  <c r="K1674" i="4" s="1"/>
  <c r="J1944" i="4"/>
  <c r="K1944" i="4" s="1"/>
  <c r="J2194" i="4"/>
  <c r="K2194" i="4" s="1"/>
  <c r="J2241" i="4"/>
  <c r="K2241" i="4" s="1"/>
  <c r="J2744" i="4"/>
  <c r="K2744" i="4" s="1"/>
  <c r="J2880" i="4"/>
  <c r="K2880" i="4" s="1"/>
  <c r="J3036" i="4"/>
  <c r="K3036" i="4" s="1"/>
  <c r="J1012" i="4"/>
  <c r="K1012" i="4" s="1"/>
  <c r="J1158" i="4"/>
  <c r="K1158" i="4" s="1"/>
  <c r="J1287" i="4"/>
  <c r="K1287" i="4" s="1"/>
  <c r="J1706" i="4"/>
  <c r="K1706" i="4" s="1"/>
  <c r="J2304" i="4"/>
  <c r="K2304" i="4" s="1"/>
  <c r="J2350" i="4"/>
  <c r="K2350" i="4" s="1"/>
  <c r="J2434" i="4"/>
  <c r="K2434" i="4" s="1"/>
  <c r="J2495" i="4"/>
  <c r="K2495" i="4" s="1"/>
  <c r="J2543" i="4"/>
  <c r="K2543" i="4" s="1"/>
  <c r="J2884" i="4"/>
  <c r="K2884" i="4" s="1"/>
  <c r="J3098" i="4"/>
  <c r="K3098" i="4" s="1"/>
  <c r="J1257" i="4"/>
  <c r="K1257" i="4" s="1"/>
  <c r="J1847" i="4"/>
  <c r="K1847" i="4" s="1"/>
  <c r="J2261" i="4"/>
  <c r="K2261" i="4" s="1"/>
  <c r="J2329" i="4"/>
  <c r="K2329" i="4" s="1"/>
  <c r="J2406" i="4"/>
  <c r="K2406" i="4" s="1"/>
  <c r="J2476" i="4"/>
  <c r="K2476" i="4" s="1"/>
  <c r="J2537" i="4"/>
  <c r="K2537" i="4" s="1"/>
  <c r="J1095" i="4"/>
  <c r="K1095" i="4" s="1"/>
  <c r="J1242" i="4"/>
  <c r="K1242" i="4" s="1"/>
  <c r="J1376" i="4"/>
  <c r="K1376" i="4" s="1"/>
  <c r="J1942" i="4"/>
  <c r="K1942" i="4" s="1"/>
  <c r="J2310" i="4"/>
  <c r="K2310" i="4" s="1"/>
  <c r="J2362" i="4"/>
  <c r="K2362" i="4" s="1"/>
  <c r="J2414" i="4"/>
  <c r="K2414" i="4" s="1"/>
  <c r="J2478" i="4"/>
  <c r="K2478" i="4" s="1"/>
  <c r="J2545" i="4"/>
  <c r="K2545" i="4" s="1"/>
  <c r="J2809" i="4"/>
  <c r="K2809" i="4" s="1"/>
  <c r="J3044" i="4"/>
  <c r="K3044" i="4" s="1"/>
  <c r="J1310" i="4"/>
  <c r="K1310" i="4" s="1"/>
  <c r="J1386" i="4"/>
  <c r="K1386" i="4" s="1"/>
  <c r="J1479" i="4"/>
  <c r="K1479" i="4" s="1"/>
  <c r="J1870" i="4"/>
  <c r="K1870" i="4" s="1"/>
  <c r="J1978" i="4"/>
  <c r="K1978" i="4" s="1"/>
  <c r="J2325" i="4"/>
  <c r="K2325" i="4" s="1"/>
  <c r="J2387" i="4"/>
  <c r="K2387" i="4" s="1"/>
  <c r="J2443" i="4"/>
  <c r="K2443" i="4" s="1"/>
  <c r="J2513" i="4"/>
  <c r="K2513" i="4" s="1"/>
  <c r="J2768" i="4"/>
  <c r="K2768" i="4" s="1"/>
  <c r="J1111" i="4"/>
  <c r="K1111" i="4" s="1"/>
  <c r="J1281" i="4"/>
  <c r="K1281" i="4" s="1"/>
  <c r="J1708" i="4"/>
  <c r="K1708" i="4" s="1"/>
  <c r="J1789" i="4"/>
  <c r="K1789" i="4" s="1"/>
  <c r="J1795" i="4"/>
  <c r="K1795" i="4" s="1"/>
  <c r="J1710" i="4"/>
  <c r="K1710" i="4" s="1"/>
  <c r="J1934" i="4"/>
  <c r="K1934" i="4" s="1"/>
  <c r="J1675" i="4"/>
  <c r="K1675" i="4" s="1"/>
  <c r="J3110" i="4"/>
  <c r="K3110" i="4" s="1"/>
  <c r="J3118" i="4"/>
  <c r="K3118" i="4" s="1"/>
  <c r="J3126" i="4"/>
  <c r="K3126" i="4" s="1"/>
  <c r="J3134" i="4"/>
  <c r="K3134" i="4" s="1"/>
  <c r="J3142" i="4"/>
  <c r="K3142" i="4" s="1"/>
  <c r="J3150" i="4"/>
  <c r="K3150" i="4" s="1"/>
  <c r="J3158" i="4"/>
  <c r="K3158" i="4" s="1"/>
  <c r="J3166" i="4"/>
  <c r="K3166" i="4" s="1"/>
  <c r="J3174" i="4"/>
  <c r="K3174" i="4" s="1"/>
  <c r="J3182" i="4"/>
  <c r="K3182" i="4" s="1"/>
  <c r="J3191" i="4"/>
  <c r="K3191" i="4" s="1"/>
  <c r="J3207" i="4"/>
  <c r="K3207" i="4" s="1"/>
  <c r="J3225" i="4"/>
  <c r="K3225" i="4" s="1"/>
  <c r="J3241" i="4"/>
  <c r="K3241" i="4" s="1"/>
  <c r="J3257" i="4"/>
  <c r="K3257" i="4" s="1"/>
  <c r="J3273" i="4"/>
  <c r="K3273" i="4" s="1"/>
  <c r="J3289" i="4"/>
  <c r="K3289" i="4" s="1"/>
  <c r="J3305" i="4"/>
  <c r="K3305" i="4" s="1"/>
  <c r="J3320" i="4"/>
  <c r="K3320" i="4" s="1"/>
  <c r="J3336" i="4"/>
  <c r="K3336" i="4" s="1"/>
  <c r="J3352" i="4"/>
  <c r="K3352" i="4" s="1"/>
  <c r="J3368" i="4"/>
  <c r="K3368" i="4" s="1"/>
  <c r="J3384" i="4"/>
  <c r="K3384" i="4" s="1"/>
  <c r="J3400" i="4"/>
  <c r="K3400" i="4" s="1"/>
  <c r="J3416" i="4"/>
  <c r="K3416" i="4" s="1"/>
  <c r="J3432" i="4"/>
  <c r="K3432" i="4" s="1"/>
  <c r="J3448" i="4"/>
  <c r="K3448" i="4" s="1"/>
  <c r="J3464" i="4"/>
  <c r="K3464" i="4" s="1"/>
  <c r="J3483" i="4"/>
  <c r="K3483" i="4" s="1"/>
  <c r="J3499" i="4"/>
  <c r="K3499" i="4" s="1"/>
  <c r="J3515" i="4"/>
  <c r="K3515" i="4" s="1"/>
  <c r="J3531" i="4"/>
  <c r="K3531" i="4" s="1"/>
  <c r="J3547" i="4"/>
  <c r="K3547" i="4" s="1"/>
  <c r="J3563" i="4"/>
  <c r="K3563" i="4" s="1"/>
  <c r="J3579" i="4"/>
  <c r="K3579" i="4" s="1"/>
  <c r="J3595" i="4"/>
  <c r="K3595" i="4" s="1"/>
  <c r="J3611" i="4"/>
  <c r="K3611" i="4" s="1"/>
  <c r="J3627" i="4"/>
  <c r="K3627" i="4" s="1"/>
  <c r="J3643" i="4"/>
  <c r="K3643" i="4" s="1"/>
  <c r="J3659" i="4"/>
  <c r="K3659" i="4" s="1"/>
  <c r="J3675" i="4"/>
  <c r="K3675" i="4" s="1"/>
  <c r="J3691" i="4"/>
  <c r="K3691" i="4" s="1"/>
  <c r="J3705" i="4"/>
  <c r="K3705" i="4" s="1"/>
  <c r="J3721" i="4"/>
  <c r="K3721" i="4" s="1"/>
  <c r="J3737" i="4"/>
  <c r="K3737" i="4" s="1"/>
  <c r="J3753" i="4"/>
  <c r="K3753" i="4" s="1"/>
  <c r="J3769" i="4"/>
  <c r="K3769" i="4" s="1"/>
  <c r="J3785" i="4"/>
  <c r="K3785" i="4" s="1"/>
  <c r="J3801" i="4"/>
  <c r="K3801" i="4" s="1"/>
  <c r="J3817" i="4"/>
  <c r="K3817" i="4" s="1"/>
  <c r="J3833" i="4"/>
  <c r="K3833" i="4" s="1"/>
  <c r="J3849" i="4"/>
  <c r="K3849" i="4" s="1"/>
  <c r="J3865" i="4"/>
  <c r="K3865" i="4" s="1"/>
  <c r="J3881" i="4"/>
  <c r="K3881" i="4" s="1"/>
  <c r="J3897" i="4"/>
  <c r="K3897" i="4" s="1"/>
  <c r="J3913" i="4"/>
  <c r="K3913" i="4" s="1"/>
  <c r="J3929" i="4"/>
  <c r="K3929" i="4" s="1"/>
  <c r="J3945" i="4"/>
  <c r="K3945" i="4" s="1"/>
  <c r="J3961" i="4"/>
  <c r="K3961" i="4" s="1"/>
  <c r="J3977" i="4"/>
  <c r="K3977" i="4" s="1"/>
  <c r="J3993" i="4"/>
  <c r="K3993" i="4" s="1"/>
  <c r="J4009" i="4"/>
  <c r="K4009" i="4" s="1"/>
  <c r="J3196" i="4"/>
  <c r="K3196" i="4" s="1"/>
  <c r="J3212" i="4"/>
  <c r="K3212" i="4" s="1"/>
  <c r="J3230" i="4"/>
  <c r="K3230" i="4" s="1"/>
  <c r="J3246" i="4"/>
  <c r="K3246" i="4" s="1"/>
  <c r="J3262" i="4"/>
  <c r="K3262" i="4" s="1"/>
  <c r="J3278" i="4"/>
  <c r="K3278" i="4" s="1"/>
  <c r="J3294" i="4"/>
  <c r="K3294" i="4" s="1"/>
  <c r="J3313" i="4"/>
  <c r="K3313" i="4" s="1"/>
  <c r="J3329" i="4"/>
  <c r="K3329" i="4" s="1"/>
  <c r="J3345" i="4"/>
  <c r="K3345" i="4" s="1"/>
  <c r="J3361" i="4"/>
  <c r="K3361" i="4" s="1"/>
  <c r="J3377" i="4"/>
  <c r="K3377" i="4" s="1"/>
  <c r="J3393" i="4"/>
  <c r="K3393" i="4" s="1"/>
  <c r="J3409" i="4"/>
  <c r="K3409" i="4" s="1"/>
  <c r="J3425" i="4"/>
  <c r="K3425" i="4" s="1"/>
  <c r="J3441" i="4"/>
  <c r="K3441" i="4" s="1"/>
  <c r="J3457" i="4"/>
  <c r="K3457" i="4" s="1"/>
  <c r="J3473" i="4"/>
  <c r="K3473" i="4" s="1"/>
  <c r="J3488" i="4"/>
  <c r="K3488" i="4" s="1"/>
  <c r="J3504" i="4"/>
  <c r="K3504" i="4" s="1"/>
  <c r="J3520" i="4"/>
  <c r="K3520" i="4" s="1"/>
  <c r="J3536" i="4"/>
  <c r="K3536" i="4" s="1"/>
  <c r="J3552" i="4"/>
  <c r="K3552" i="4" s="1"/>
  <c r="J3568" i="4"/>
  <c r="K3568" i="4" s="1"/>
  <c r="J3584" i="4"/>
  <c r="K3584" i="4" s="1"/>
  <c r="J3600" i="4"/>
  <c r="K3600" i="4" s="1"/>
  <c r="J3616" i="4"/>
  <c r="K3616" i="4" s="1"/>
  <c r="J3632" i="4"/>
  <c r="K3632" i="4" s="1"/>
  <c r="J3648" i="4"/>
  <c r="K3648" i="4" s="1"/>
  <c r="J3664" i="4"/>
  <c r="K3664" i="4" s="1"/>
  <c r="J3680" i="4"/>
  <c r="K3680" i="4" s="1"/>
  <c r="J3696" i="4"/>
  <c r="K3696" i="4" s="1"/>
  <c r="J3714" i="4"/>
  <c r="K3714" i="4" s="1"/>
  <c r="J3730" i="4"/>
  <c r="K3730" i="4" s="1"/>
  <c r="J3746" i="4"/>
  <c r="K3746" i="4" s="1"/>
  <c r="J3762" i="4"/>
  <c r="K3762" i="4" s="1"/>
  <c r="J3778" i="4"/>
  <c r="K3778" i="4" s="1"/>
  <c r="J3794" i="4"/>
  <c r="K3794" i="4" s="1"/>
  <c r="J3810" i="4"/>
  <c r="K3810" i="4" s="1"/>
  <c r="J3826" i="4"/>
  <c r="K3826" i="4" s="1"/>
  <c r="J3842" i="4"/>
  <c r="K3842" i="4" s="1"/>
  <c r="J3858" i="4"/>
  <c r="K3858" i="4" s="1"/>
  <c r="J3874" i="4"/>
  <c r="K3874" i="4" s="1"/>
  <c r="J3890" i="4"/>
  <c r="K3890" i="4" s="1"/>
  <c r="J3906" i="4"/>
  <c r="K3906" i="4" s="1"/>
  <c r="J3922" i="4"/>
  <c r="K3922" i="4" s="1"/>
  <c r="J3938" i="4"/>
  <c r="K3938" i="4" s="1"/>
  <c r="J3954" i="4"/>
  <c r="K3954" i="4" s="1"/>
  <c r="J3970" i="4"/>
  <c r="K3970" i="4" s="1"/>
  <c r="J3986" i="4"/>
  <c r="K3986" i="4" s="1"/>
  <c r="J4002" i="4"/>
  <c r="K4002" i="4" s="1"/>
  <c r="J3107" i="4"/>
  <c r="K3107" i="4" s="1"/>
  <c r="J3115" i="4"/>
  <c r="K3115" i="4" s="1"/>
  <c r="J3123" i="4"/>
  <c r="K3123" i="4" s="1"/>
  <c r="J3131" i="4"/>
  <c r="K3131" i="4" s="1"/>
  <c r="J3139" i="4"/>
  <c r="K3139" i="4" s="1"/>
  <c r="J3147" i="4"/>
  <c r="K3147" i="4" s="1"/>
  <c r="J3155" i="4"/>
  <c r="K3155" i="4" s="1"/>
  <c r="J3163" i="4"/>
  <c r="K3163" i="4" s="1"/>
  <c r="J3171" i="4"/>
  <c r="K3171" i="4" s="1"/>
  <c r="J3179" i="4"/>
  <c r="K3179" i="4" s="1"/>
  <c r="J3187" i="4"/>
  <c r="K3187" i="4" s="1"/>
  <c r="J3201" i="4"/>
  <c r="K3201" i="4" s="1"/>
  <c r="J3217" i="4"/>
  <c r="K3217" i="4" s="1"/>
  <c r="J3231" i="4"/>
  <c r="K3231" i="4" s="1"/>
  <c r="J3247" i="4"/>
  <c r="K3247" i="4" s="1"/>
  <c r="J3263" i="4"/>
  <c r="K3263" i="4" s="1"/>
  <c r="J3279" i="4"/>
  <c r="K3279" i="4" s="1"/>
  <c r="J3295" i="4"/>
  <c r="K3295" i="4" s="1"/>
  <c r="J3310" i="4"/>
  <c r="K3310" i="4" s="1"/>
  <c r="J3326" i="4"/>
  <c r="K3326" i="4" s="1"/>
  <c r="J3342" i="4"/>
  <c r="K3342" i="4" s="1"/>
  <c r="J3358" i="4"/>
  <c r="K3358" i="4" s="1"/>
  <c r="J3374" i="4"/>
  <c r="K3374" i="4" s="1"/>
  <c r="J3390" i="4"/>
  <c r="K3390" i="4" s="1"/>
  <c r="J3406" i="4"/>
  <c r="K3406" i="4" s="1"/>
  <c r="J3422" i="4"/>
  <c r="K3422" i="4" s="1"/>
  <c r="J3438" i="4"/>
  <c r="K3438" i="4" s="1"/>
  <c r="J3454" i="4"/>
  <c r="K3454" i="4" s="1"/>
  <c r="J3470" i="4"/>
  <c r="K3470" i="4" s="1"/>
  <c r="J3485" i="4"/>
  <c r="K3485" i="4" s="1"/>
  <c r="J3501" i="4"/>
  <c r="K3501" i="4" s="1"/>
  <c r="J3517" i="4"/>
  <c r="K3517" i="4" s="1"/>
  <c r="J3533" i="4"/>
  <c r="K3533" i="4" s="1"/>
  <c r="J3549" i="4"/>
  <c r="K3549" i="4" s="1"/>
  <c r="J3565" i="4"/>
  <c r="K3565" i="4" s="1"/>
  <c r="J3581" i="4"/>
  <c r="K3581" i="4" s="1"/>
  <c r="J3597" i="4"/>
  <c r="K3597" i="4" s="1"/>
  <c r="J3613" i="4"/>
  <c r="K3613" i="4" s="1"/>
  <c r="J3629" i="4"/>
  <c r="K3629" i="4" s="1"/>
  <c r="J3645" i="4"/>
  <c r="K3645" i="4" s="1"/>
  <c r="J3661" i="4"/>
  <c r="K3661" i="4" s="1"/>
  <c r="J3677" i="4"/>
  <c r="K3677" i="4" s="1"/>
  <c r="J3693" i="4"/>
  <c r="K3693" i="4" s="1"/>
  <c r="J3707" i="4"/>
  <c r="K3707" i="4" s="1"/>
  <c r="J3723" i="4"/>
  <c r="K3723" i="4" s="1"/>
  <c r="J3739" i="4"/>
  <c r="K3739" i="4" s="1"/>
  <c r="J3755" i="4"/>
  <c r="K3755" i="4" s="1"/>
  <c r="J3771" i="4"/>
  <c r="K3771" i="4" s="1"/>
  <c r="J3787" i="4"/>
  <c r="K3787" i="4" s="1"/>
  <c r="J3803" i="4"/>
  <c r="K3803" i="4" s="1"/>
  <c r="J3819" i="4"/>
  <c r="K3819" i="4" s="1"/>
  <c r="J3835" i="4"/>
  <c r="K3835" i="4" s="1"/>
  <c r="J3851" i="4"/>
  <c r="K3851" i="4" s="1"/>
  <c r="J3867" i="4"/>
  <c r="K3867" i="4" s="1"/>
  <c r="J3883" i="4"/>
  <c r="K3883" i="4" s="1"/>
  <c r="J3899" i="4"/>
  <c r="K3899" i="4" s="1"/>
  <c r="J3915" i="4"/>
  <c r="K3915" i="4" s="1"/>
  <c r="J3931" i="4"/>
  <c r="K3931" i="4" s="1"/>
  <c r="J3947" i="4"/>
  <c r="K3947" i="4" s="1"/>
  <c r="J3963" i="4"/>
  <c r="K3963" i="4" s="1"/>
  <c r="J3979" i="4"/>
  <c r="K3979" i="4" s="1"/>
  <c r="J3995" i="4"/>
  <c r="K3995" i="4" s="1"/>
  <c r="J4011" i="4"/>
  <c r="K4011" i="4" s="1"/>
  <c r="J3198" i="4"/>
  <c r="K3198" i="4" s="1"/>
  <c r="J3214" i="4"/>
  <c r="K3214" i="4" s="1"/>
  <c r="J3228" i="4"/>
  <c r="K3228" i="4" s="1"/>
  <c r="J3244" i="4"/>
  <c r="K3244" i="4" s="1"/>
  <c r="J3260" i="4"/>
  <c r="K3260" i="4" s="1"/>
  <c r="J3276" i="4"/>
  <c r="K3276" i="4" s="1"/>
  <c r="J3292" i="4"/>
  <c r="K3292" i="4" s="1"/>
  <c r="J3308" i="4"/>
  <c r="K3308" i="4" s="1"/>
  <c r="J3323" i="4"/>
  <c r="K3323" i="4" s="1"/>
  <c r="J3339" i="4"/>
  <c r="K3339" i="4" s="1"/>
  <c r="J3355" i="4"/>
  <c r="K3355" i="4" s="1"/>
  <c r="J3371" i="4"/>
  <c r="K3371" i="4" s="1"/>
  <c r="J3387" i="4"/>
  <c r="K3387" i="4" s="1"/>
  <c r="J3403" i="4"/>
  <c r="K3403" i="4" s="1"/>
  <c r="J3419" i="4"/>
  <c r="K3419" i="4" s="1"/>
  <c r="J3435" i="4"/>
  <c r="K3435" i="4" s="1"/>
  <c r="J3451" i="4"/>
  <c r="K3451" i="4" s="1"/>
  <c r="J3467" i="4"/>
  <c r="K3467" i="4" s="1"/>
  <c r="J3482" i="4"/>
  <c r="K3482" i="4" s="1"/>
  <c r="J3498" i="4"/>
  <c r="K3498" i="4" s="1"/>
  <c r="J3514" i="4"/>
  <c r="K3514" i="4" s="1"/>
  <c r="J3530" i="4"/>
  <c r="K3530" i="4" s="1"/>
  <c r="J3546" i="4"/>
  <c r="K3546" i="4" s="1"/>
  <c r="J3562" i="4"/>
  <c r="K3562" i="4" s="1"/>
  <c r="J3578" i="4"/>
  <c r="K3578" i="4" s="1"/>
  <c r="J3594" i="4"/>
  <c r="K3594" i="4" s="1"/>
  <c r="J3610" i="4"/>
  <c r="K3610" i="4" s="1"/>
  <c r="J3626" i="4"/>
  <c r="K3626" i="4" s="1"/>
  <c r="J3642" i="4"/>
  <c r="K3642" i="4" s="1"/>
  <c r="J3658" i="4"/>
  <c r="K3658" i="4" s="1"/>
  <c r="J3674" i="4"/>
  <c r="K3674" i="4" s="1"/>
  <c r="J3690" i="4"/>
  <c r="K3690" i="4" s="1"/>
  <c r="J3708" i="4"/>
  <c r="K3708" i="4" s="1"/>
  <c r="J3724" i="4"/>
  <c r="K3724" i="4" s="1"/>
  <c r="J3740" i="4"/>
  <c r="K3740" i="4" s="1"/>
  <c r="J3756" i="4"/>
  <c r="K3756" i="4" s="1"/>
  <c r="J3772" i="4"/>
  <c r="K3772" i="4" s="1"/>
  <c r="J3788" i="4"/>
  <c r="K3788" i="4" s="1"/>
  <c r="J3804" i="4"/>
  <c r="K3804" i="4" s="1"/>
  <c r="J3820" i="4"/>
  <c r="K3820" i="4" s="1"/>
  <c r="J3836" i="4"/>
  <c r="K3836" i="4" s="1"/>
  <c r="J3852" i="4"/>
  <c r="K3852" i="4" s="1"/>
  <c r="J3868" i="4"/>
  <c r="K3868" i="4" s="1"/>
  <c r="J3884" i="4"/>
  <c r="K3884" i="4" s="1"/>
  <c r="J3900" i="4"/>
  <c r="K3900" i="4" s="1"/>
  <c r="J3916" i="4"/>
  <c r="K3916" i="4" s="1"/>
  <c r="J3932" i="4"/>
  <c r="K3932" i="4" s="1"/>
  <c r="J3948" i="4"/>
  <c r="K3948" i="4" s="1"/>
  <c r="J3964" i="4"/>
  <c r="K3964" i="4" s="1"/>
  <c r="J3980" i="4"/>
  <c r="K3980" i="4" s="1"/>
  <c r="J3996" i="4"/>
  <c r="K3996" i="4" s="1"/>
  <c r="J4012" i="4"/>
  <c r="K4012" i="4" s="1"/>
  <c r="J4026" i="4"/>
  <c r="K4026" i="4" s="1"/>
  <c r="J4042" i="4"/>
  <c r="K4042" i="4" s="1"/>
  <c r="J4058" i="4"/>
  <c r="K4058" i="4" s="1"/>
  <c r="J4074" i="4"/>
  <c r="K4074" i="4" s="1"/>
  <c r="J4090" i="4"/>
  <c r="K4090" i="4" s="1"/>
  <c r="J4106" i="4"/>
  <c r="K4106" i="4" s="1"/>
  <c r="J4122" i="4"/>
  <c r="K4122" i="4" s="1"/>
  <c r="J4138" i="4"/>
  <c r="K4138" i="4" s="1"/>
  <c r="J4154" i="4"/>
  <c r="K4154" i="4" s="1"/>
  <c r="J4170" i="4"/>
  <c r="K4170" i="4" s="1"/>
  <c r="J4186" i="4"/>
  <c r="K4186" i="4" s="1"/>
  <c r="J4202" i="4"/>
  <c r="K4202" i="4" s="1"/>
  <c r="J4218" i="4"/>
  <c r="K4218" i="4" s="1"/>
  <c r="J4234" i="4"/>
  <c r="K4234" i="4" s="1"/>
  <c r="J4250" i="4"/>
  <c r="K4250" i="4" s="1"/>
  <c r="J4266" i="4"/>
  <c r="K4266" i="4" s="1"/>
  <c r="J4282" i="4"/>
  <c r="K4282" i="4" s="1"/>
  <c r="J4298" i="4"/>
  <c r="K4298" i="4" s="1"/>
  <c r="J4314" i="4"/>
  <c r="K4314" i="4" s="1"/>
  <c r="J4330" i="4"/>
  <c r="K4330" i="4" s="1"/>
  <c r="J4346" i="4"/>
  <c r="K4346" i="4" s="1"/>
  <c r="J4361" i="4"/>
  <c r="K4361" i="4" s="1"/>
  <c r="J4377" i="4"/>
  <c r="K4377" i="4" s="1"/>
  <c r="J4393" i="4"/>
  <c r="K4393" i="4" s="1"/>
  <c r="J4409" i="4"/>
  <c r="K4409" i="4" s="1"/>
  <c r="J4425" i="4"/>
  <c r="K4425" i="4" s="1"/>
  <c r="J4441" i="4"/>
  <c r="K4441" i="4" s="1"/>
  <c r="J4457" i="4"/>
  <c r="K4457" i="4" s="1"/>
  <c r="J4473" i="4"/>
  <c r="K4473" i="4" s="1"/>
  <c r="J4489" i="4"/>
  <c r="K4489" i="4" s="1"/>
  <c r="J4505" i="4"/>
  <c r="K4505" i="4" s="1"/>
  <c r="J4521" i="4"/>
  <c r="K4521" i="4" s="1"/>
  <c r="J4537" i="4"/>
  <c r="K4537" i="4" s="1"/>
  <c r="J4553" i="4"/>
  <c r="K4553" i="4" s="1"/>
  <c r="J4569" i="4"/>
  <c r="K4569" i="4" s="1"/>
  <c r="J4585" i="4"/>
  <c r="K4585" i="4" s="1"/>
  <c r="J4601" i="4"/>
  <c r="K4601" i="4" s="1"/>
  <c r="J4617" i="4"/>
  <c r="K4617" i="4" s="1"/>
  <c r="J4633" i="4"/>
  <c r="K4633" i="4" s="1"/>
  <c r="J4649" i="4"/>
  <c r="K4649" i="4" s="1"/>
  <c r="J4665" i="4"/>
  <c r="K4665" i="4" s="1"/>
  <c r="J4681" i="4"/>
  <c r="K4681" i="4" s="1"/>
  <c r="J4697" i="4"/>
  <c r="K4697" i="4" s="1"/>
  <c r="J4713" i="4"/>
  <c r="K4713" i="4" s="1"/>
  <c r="J4729" i="4"/>
  <c r="K4729" i="4" s="1"/>
  <c r="J4745" i="4"/>
  <c r="K4745" i="4" s="1"/>
  <c r="J4761" i="4"/>
  <c r="K4761" i="4" s="1"/>
  <c r="J4777" i="4"/>
  <c r="K4777" i="4" s="1"/>
  <c r="J4793" i="4"/>
  <c r="K4793" i="4" s="1"/>
  <c r="J4809" i="4"/>
  <c r="K4809" i="4" s="1"/>
  <c r="J4825" i="4"/>
  <c r="K4825" i="4" s="1"/>
  <c r="J4841" i="4"/>
  <c r="K4841" i="4" s="1"/>
  <c r="J4857" i="4"/>
  <c r="K4857" i="4" s="1"/>
  <c r="J4873" i="4"/>
  <c r="K4873" i="4" s="1"/>
  <c r="J4889" i="4"/>
  <c r="K4889" i="4" s="1"/>
  <c r="J4905" i="4"/>
  <c r="K4905" i="4" s="1"/>
  <c r="J4921" i="4"/>
  <c r="K4921" i="4" s="1"/>
  <c r="J4937" i="4"/>
  <c r="K4937" i="4" s="1"/>
  <c r="J4953" i="4"/>
  <c r="K4953" i="4" s="1"/>
  <c r="J4969" i="4"/>
  <c r="K4969" i="4" s="1"/>
  <c r="J4985" i="4"/>
  <c r="K4985" i="4" s="1"/>
  <c r="J5001" i="4"/>
  <c r="K5001" i="4" s="1"/>
  <c r="J2017" i="4"/>
  <c r="K2017" i="4" s="1"/>
  <c r="J2033" i="4"/>
  <c r="K2033" i="4" s="1"/>
  <c r="J2106" i="4"/>
  <c r="K2106" i="4" s="1"/>
  <c r="J2122" i="4"/>
  <c r="K2122" i="4" s="1"/>
  <c r="J2043" i="4"/>
  <c r="K2043" i="4" s="1"/>
  <c r="J2059" i="4"/>
  <c r="K2059" i="4" s="1"/>
  <c r="J2075" i="4"/>
  <c r="K2075" i="4" s="1"/>
  <c r="J2091" i="4"/>
  <c r="K2091" i="4" s="1"/>
  <c r="J2575" i="4"/>
  <c r="K2575" i="4" s="1"/>
  <c r="J2591" i="4"/>
  <c r="K2591" i="4" s="1"/>
  <c r="J2607" i="4"/>
  <c r="K2607" i="4" s="1"/>
  <c r="J2623" i="4"/>
  <c r="K2623" i="4" s="1"/>
  <c r="J2639" i="4"/>
  <c r="K2639" i="4" s="1"/>
  <c r="J2655" i="4"/>
  <c r="K2655" i="4" s="1"/>
  <c r="J2671" i="4"/>
  <c r="K2671" i="4" s="1"/>
  <c r="J2687" i="4"/>
  <c r="K2687" i="4" s="1"/>
  <c r="J2703" i="4"/>
  <c r="K2703" i="4" s="1"/>
  <c r="J2719" i="4"/>
  <c r="K2719" i="4" s="1"/>
  <c r="J4027" i="4"/>
  <c r="K4027" i="4" s="1"/>
  <c r="J4043" i="4"/>
  <c r="K4043" i="4" s="1"/>
  <c r="J4059" i="4"/>
  <c r="K4059" i="4" s="1"/>
  <c r="J4075" i="4"/>
  <c r="K4075" i="4" s="1"/>
  <c r="J4091" i="4"/>
  <c r="K4091" i="4" s="1"/>
  <c r="J4107" i="4"/>
  <c r="K4107" i="4" s="1"/>
  <c r="J4123" i="4"/>
  <c r="K4123" i="4" s="1"/>
  <c r="J4139" i="4"/>
  <c r="K4139" i="4" s="1"/>
  <c r="J4155" i="4"/>
  <c r="K4155" i="4" s="1"/>
  <c r="J4171" i="4"/>
  <c r="K4171" i="4" s="1"/>
  <c r="J4187" i="4"/>
  <c r="K4187" i="4" s="1"/>
  <c r="J4203" i="4"/>
  <c r="K4203" i="4" s="1"/>
  <c r="J4219" i="4"/>
  <c r="K4219" i="4" s="1"/>
  <c r="J4235" i="4"/>
  <c r="K4235" i="4" s="1"/>
  <c r="J4251" i="4"/>
  <c r="K4251" i="4" s="1"/>
  <c r="J4267" i="4"/>
  <c r="K4267" i="4" s="1"/>
  <c r="J4283" i="4"/>
  <c r="K4283" i="4" s="1"/>
  <c r="J4299" i="4"/>
  <c r="K4299" i="4" s="1"/>
  <c r="J4315" i="4"/>
  <c r="K4315" i="4" s="1"/>
  <c r="J4331" i="4"/>
  <c r="K4331" i="4" s="1"/>
  <c r="J4347" i="4"/>
  <c r="K4347" i="4" s="1"/>
  <c r="J4366" i="4"/>
  <c r="K4366" i="4" s="1"/>
  <c r="J4382" i="4"/>
  <c r="K4382" i="4" s="1"/>
  <c r="J4398" i="4"/>
  <c r="K4398" i="4" s="1"/>
  <c r="J4414" i="4"/>
  <c r="K4414" i="4" s="1"/>
  <c r="J4430" i="4"/>
  <c r="K4430" i="4" s="1"/>
  <c r="J4446" i="4"/>
  <c r="K4446" i="4" s="1"/>
  <c r="J4462" i="4"/>
  <c r="K4462" i="4" s="1"/>
  <c r="J4478" i="4"/>
  <c r="K4478" i="4" s="1"/>
  <c r="J4494" i="4"/>
  <c r="K4494" i="4" s="1"/>
  <c r="J4510" i="4"/>
  <c r="K4510" i="4" s="1"/>
  <c r="J4526" i="4"/>
  <c r="K4526" i="4" s="1"/>
  <c r="J4542" i="4"/>
  <c r="K4542" i="4" s="1"/>
  <c r="J4558" i="4"/>
  <c r="K4558" i="4" s="1"/>
  <c r="J4574" i="4"/>
  <c r="K4574" i="4" s="1"/>
  <c r="J4590" i="4"/>
  <c r="K4590" i="4" s="1"/>
  <c r="J4606" i="4"/>
  <c r="K4606" i="4" s="1"/>
  <c r="J4622" i="4"/>
  <c r="K4622" i="4" s="1"/>
  <c r="J4638" i="4"/>
  <c r="K4638" i="4" s="1"/>
  <c r="J4654" i="4"/>
  <c r="K4654" i="4" s="1"/>
  <c r="J4670" i="4"/>
  <c r="K4670" i="4" s="1"/>
  <c r="J4686" i="4"/>
  <c r="K4686" i="4" s="1"/>
  <c r="J4702" i="4"/>
  <c r="K4702" i="4" s="1"/>
  <c r="J4718" i="4"/>
  <c r="K4718" i="4" s="1"/>
  <c r="J4734" i="4"/>
  <c r="K4734" i="4" s="1"/>
  <c r="J4750" i="4"/>
  <c r="K4750" i="4" s="1"/>
  <c r="J4766" i="4"/>
  <c r="K4766" i="4" s="1"/>
  <c r="J4782" i="4"/>
  <c r="K4782" i="4" s="1"/>
  <c r="J4798" i="4"/>
  <c r="K4798" i="4" s="1"/>
  <c r="J4814" i="4"/>
  <c r="K4814" i="4" s="1"/>
  <c r="J4830" i="4"/>
  <c r="K4830" i="4" s="1"/>
  <c r="J4846" i="4"/>
  <c r="K4846" i="4" s="1"/>
  <c r="J4862" i="4"/>
  <c r="K4862" i="4" s="1"/>
  <c r="J4878" i="4"/>
  <c r="K4878" i="4" s="1"/>
  <c r="J4894" i="4"/>
  <c r="K4894" i="4" s="1"/>
  <c r="J4910" i="4"/>
  <c r="K4910" i="4" s="1"/>
  <c r="J4926" i="4"/>
  <c r="K4926" i="4" s="1"/>
  <c r="J4942" i="4"/>
  <c r="K4942" i="4" s="1"/>
  <c r="J4958" i="4"/>
  <c r="K4958" i="4" s="1"/>
  <c r="J4974" i="4"/>
  <c r="K4974" i="4" s="1"/>
  <c r="J4990" i="4"/>
  <c r="K4990" i="4" s="1"/>
  <c r="J2006" i="4"/>
  <c r="K2006" i="4" s="1"/>
  <c r="J2022" i="4"/>
  <c r="K2022" i="4" s="1"/>
  <c r="J2038" i="4"/>
  <c r="K2038" i="4" s="1"/>
  <c r="J2111" i="4"/>
  <c r="K2111" i="4" s="1"/>
  <c r="J2127" i="4"/>
  <c r="K2127" i="4" s="1"/>
  <c r="J2048" i="4"/>
  <c r="K2048" i="4" s="1"/>
  <c r="J2064" i="4"/>
  <c r="K2064" i="4" s="1"/>
  <c r="J2080" i="4"/>
  <c r="K2080" i="4" s="1"/>
  <c r="J2096" i="4"/>
  <c r="K2096" i="4" s="1"/>
  <c r="J2580" i="4"/>
  <c r="K2580" i="4" s="1"/>
  <c r="J2596" i="4"/>
  <c r="K2596" i="4" s="1"/>
  <c r="J2612" i="4"/>
  <c r="K2612" i="4" s="1"/>
  <c r="J2628" i="4"/>
  <c r="K2628" i="4" s="1"/>
  <c r="J2644" i="4"/>
  <c r="K2644" i="4" s="1"/>
  <c r="J2660" i="4"/>
  <c r="K2660" i="4" s="1"/>
  <c r="J2676" i="4"/>
  <c r="K2676" i="4" s="1"/>
  <c r="J2692" i="4"/>
  <c r="K2692" i="4" s="1"/>
  <c r="J2708" i="4"/>
  <c r="K2708" i="4" s="1"/>
  <c r="J2724" i="4"/>
  <c r="K2724" i="4" s="1"/>
  <c r="J4032" i="4"/>
  <c r="K4032" i="4" s="1"/>
  <c r="J4048" i="4"/>
  <c r="K4048" i="4" s="1"/>
  <c r="J4064" i="4"/>
  <c r="K4064" i="4" s="1"/>
  <c r="J4080" i="4"/>
  <c r="K4080" i="4" s="1"/>
  <c r="J4096" i="4"/>
  <c r="K4096" i="4" s="1"/>
  <c r="J4112" i="4"/>
  <c r="K4112" i="4" s="1"/>
  <c r="J4128" i="4"/>
  <c r="K4128" i="4" s="1"/>
  <c r="J4144" i="4"/>
  <c r="K4144" i="4" s="1"/>
  <c r="J4160" i="4"/>
  <c r="K4160" i="4" s="1"/>
  <c r="J4176" i="4"/>
  <c r="K4176" i="4" s="1"/>
  <c r="J4192" i="4"/>
  <c r="K4192" i="4" s="1"/>
  <c r="J4208" i="4"/>
  <c r="K4208" i="4" s="1"/>
  <c r="J4224" i="4"/>
  <c r="K4224" i="4" s="1"/>
  <c r="J4240" i="4"/>
  <c r="K4240" i="4" s="1"/>
  <c r="J4256" i="4"/>
  <c r="K4256" i="4" s="1"/>
  <c r="J4272" i="4"/>
  <c r="K4272" i="4" s="1"/>
  <c r="J4288" i="4"/>
  <c r="K4288" i="4" s="1"/>
  <c r="J4304" i="4"/>
  <c r="K4304" i="4" s="1"/>
  <c r="J4320" i="4"/>
  <c r="K4320" i="4" s="1"/>
  <c r="J4336" i="4"/>
  <c r="K4336" i="4" s="1"/>
  <c r="J4352" i="4"/>
  <c r="K4352" i="4" s="1"/>
  <c r="J4367" i="4"/>
  <c r="K4367" i="4" s="1"/>
  <c r="J4383" i="4"/>
  <c r="K4383" i="4" s="1"/>
  <c r="J4399" i="4"/>
  <c r="K4399" i="4" s="1"/>
  <c r="J4415" i="4"/>
  <c r="K4415" i="4" s="1"/>
  <c r="J4431" i="4"/>
  <c r="K4431" i="4" s="1"/>
  <c r="J4447" i="4"/>
  <c r="K4447" i="4" s="1"/>
  <c r="J4463" i="4"/>
  <c r="K4463" i="4" s="1"/>
  <c r="J4479" i="4"/>
  <c r="K4479" i="4" s="1"/>
  <c r="J4495" i="4"/>
  <c r="K4495" i="4" s="1"/>
  <c r="J4511" i="4"/>
  <c r="K4511" i="4" s="1"/>
  <c r="J4527" i="4"/>
  <c r="K4527" i="4" s="1"/>
  <c r="J4543" i="4"/>
  <c r="K4543" i="4" s="1"/>
  <c r="J4559" i="4"/>
  <c r="K4559" i="4" s="1"/>
  <c r="J4575" i="4"/>
  <c r="K4575" i="4" s="1"/>
  <c r="J4591" i="4"/>
  <c r="K4591" i="4" s="1"/>
  <c r="J4607" i="4"/>
  <c r="K4607" i="4" s="1"/>
  <c r="J4623" i="4"/>
  <c r="K4623" i="4" s="1"/>
  <c r="J4639" i="4"/>
  <c r="K4639" i="4" s="1"/>
  <c r="J4655" i="4"/>
  <c r="K4655" i="4" s="1"/>
  <c r="J4671" i="4"/>
  <c r="K4671" i="4" s="1"/>
  <c r="J4687" i="4"/>
  <c r="K4687" i="4" s="1"/>
  <c r="J4703" i="4"/>
  <c r="K4703" i="4" s="1"/>
  <c r="J4719" i="4"/>
  <c r="K4719" i="4" s="1"/>
  <c r="J4735" i="4"/>
  <c r="K4735" i="4" s="1"/>
  <c r="J4751" i="4"/>
  <c r="K4751" i="4" s="1"/>
  <c r="J4767" i="4"/>
  <c r="K4767" i="4" s="1"/>
  <c r="J4783" i="4"/>
  <c r="K4783" i="4" s="1"/>
  <c r="J4799" i="4"/>
  <c r="K4799" i="4" s="1"/>
  <c r="J4815" i="4"/>
  <c r="K4815" i="4" s="1"/>
  <c r="J4831" i="4"/>
  <c r="K4831" i="4" s="1"/>
  <c r="J4847" i="4"/>
  <c r="K4847" i="4" s="1"/>
  <c r="J4863" i="4"/>
  <c r="K4863" i="4" s="1"/>
  <c r="J4879" i="4"/>
  <c r="K4879" i="4" s="1"/>
  <c r="J4895" i="4"/>
  <c r="K4895" i="4" s="1"/>
  <c r="J4911" i="4"/>
  <c r="K4911" i="4" s="1"/>
  <c r="J4927" i="4"/>
  <c r="K4927" i="4" s="1"/>
  <c r="J4943" i="4"/>
  <c r="K4943" i="4" s="1"/>
  <c r="J4959" i="4"/>
  <c r="K4959" i="4" s="1"/>
  <c r="J4975" i="4"/>
  <c r="K4975" i="4" s="1"/>
  <c r="J4991" i="4"/>
  <c r="K4991" i="4" s="1"/>
  <c r="J2007" i="4"/>
  <c r="K2007" i="4" s="1"/>
  <c r="J2023" i="4"/>
  <c r="K2023" i="4" s="1"/>
  <c r="J2039" i="4"/>
  <c r="K2039" i="4" s="1"/>
  <c r="J2112" i="4"/>
  <c r="K2112" i="4" s="1"/>
  <c r="J2128" i="4"/>
  <c r="K2128" i="4" s="1"/>
  <c r="J2045" i="4"/>
  <c r="K2045" i="4" s="1"/>
  <c r="J2061" i="4"/>
  <c r="K2061" i="4" s="1"/>
  <c r="J2077" i="4"/>
  <c r="K2077" i="4" s="1"/>
  <c r="J2093" i="4"/>
  <c r="K2093" i="4" s="1"/>
  <c r="J2577" i="4"/>
  <c r="K2577" i="4" s="1"/>
  <c r="J2593" i="4"/>
  <c r="K2593" i="4" s="1"/>
  <c r="J2609" i="4"/>
  <c r="K2609" i="4" s="1"/>
  <c r="J2625" i="4"/>
  <c r="K2625" i="4" s="1"/>
  <c r="J2641" i="4"/>
  <c r="K2641" i="4" s="1"/>
  <c r="J2657" i="4"/>
  <c r="K2657" i="4" s="1"/>
  <c r="J2673" i="4"/>
  <c r="K2673" i="4" s="1"/>
  <c r="J2689" i="4"/>
  <c r="K2689" i="4" s="1"/>
  <c r="J2705" i="4"/>
  <c r="K2705" i="4" s="1"/>
  <c r="J2721" i="4"/>
  <c r="K2721" i="4" s="1"/>
  <c r="J4033" i="4"/>
  <c r="K4033" i="4" s="1"/>
  <c r="J4049" i="4"/>
  <c r="K4049" i="4" s="1"/>
  <c r="J4065" i="4"/>
  <c r="K4065" i="4" s="1"/>
  <c r="J4081" i="4"/>
  <c r="K4081" i="4" s="1"/>
  <c r="J4097" i="4"/>
  <c r="K4097" i="4" s="1"/>
  <c r="J4113" i="4"/>
  <c r="K4113" i="4" s="1"/>
  <c r="J4129" i="4"/>
  <c r="K4129" i="4" s="1"/>
  <c r="J4145" i="4"/>
  <c r="K4145" i="4" s="1"/>
  <c r="J4161" i="4"/>
  <c r="K4161" i="4" s="1"/>
  <c r="J4177" i="4"/>
  <c r="K4177" i="4" s="1"/>
  <c r="J4193" i="4"/>
  <c r="K4193" i="4" s="1"/>
  <c r="J4209" i="4"/>
  <c r="K4209" i="4" s="1"/>
  <c r="J4225" i="4"/>
  <c r="K4225" i="4" s="1"/>
  <c r="J4241" i="4"/>
  <c r="K4241" i="4" s="1"/>
  <c r="J4257" i="4"/>
  <c r="K4257" i="4" s="1"/>
  <c r="J4273" i="4"/>
  <c r="K4273" i="4" s="1"/>
  <c r="J4289" i="4"/>
  <c r="K4289" i="4" s="1"/>
  <c r="J4305" i="4"/>
  <c r="K4305" i="4" s="1"/>
  <c r="J4321" i="4"/>
  <c r="K4321" i="4" s="1"/>
  <c r="J4337" i="4"/>
  <c r="K4337" i="4" s="1"/>
  <c r="J4353" i="4"/>
  <c r="K4353" i="4" s="1"/>
  <c r="J4368" i="4"/>
  <c r="K4368" i="4" s="1"/>
  <c r="J4384" i="4"/>
  <c r="K4384" i="4" s="1"/>
  <c r="J4400" i="4"/>
  <c r="K4400" i="4" s="1"/>
  <c r="J4416" i="4"/>
  <c r="K4416" i="4" s="1"/>
  <c r="J4432" i="4"/>
  <c r="K4432" i="4" s="1"/>
  <c r="J4448" i="4"/>
  <c r="K4448" i="4" s="1"/>
  <c r="J4464" i="4"/>
  <c r="K4464" i="4" s="1"/>
  <c r="J4480" i="4"/>
  <c r="K4480" i="4" s="1"/>
  <c r="J4496" i="4"/>
  <c r="K4496" i="4" s="1"/>
  <c r="J4512" i="4"/>
  <c r="K4512" i="4" s="1"/>
  <c r="J4528" i="4"/>
  <c r="K4528" i="4" s="1"/>
  <c r="J4544" i="4"/>
  <c r="K4544" i="4" s="1"/>
  <c r="J4560" i="4"/>
  <c r="K4560" i="4" s="1"/>
  <c r="J4576" i="4"/>
  <c r="K4576" i="4" s="1"/>
  <c r="J4592" i="4"/>
  <c r="K4592" i="4" s="1"/>
  <c r="J4608" i="4"/>
  <c r="K4608" i="4" s="1"/>
  <c r="J4624" i="4"/>
  <c r="K4624" i="4" s="1"/>
  <c r="J4640" i="4"/>
  <c r="K4640" i="4" s="1"/>
  <c r="J4656" i="4"/>
  <c r="K4656" i="4" s="1"/>
  <c r="J4672" i="4"/>
  <c r="K4672" i="4" s="1"/>
  <c r="J4688" i="4"/>
  <c r="K4688" i="4" s="1"/>
  <c r="J4704" i="4"/>
  <c r="K4704" i="4" s="1"/>
  <c r="J4720" i="4"/>
  <c r="K4720" i="4" s="1"/>
  <c r="J4736" i="4"/>
  <c r="K4736" i="4" s="1"/>
  <c r="J4752" i="4"/>
  <c r="K4752" i="4" s="1"/>
  <c r="J4768" i="4"/>
  <c r="K4768" i="4" s="1"/>
  <c r="J4784" i="4"/>
  <c r="K4784" i="4" s="1"/>
  <c r="J4800" i="4"/>
  <c r="K4800" i="4" s="1"/>
  <c r="J4816" i="4"/>
  <c r="K4816" i="4" s="1"/>
  <c r="J4832" i="4"/>
  <c r="K4832" i="4" s="1"/>
  <c r="J4848" i="4"/>
  <c r="K4848" i="4" s="1"/>
  <c r="J4864" i="4"/>
  <c r="K4864" i="4" s="1"/>
  <c r="J4880" i="4"/>
  <c r="K4880" i="4" s="1"/>
  <c r="J4896" i="4"/>
  <c r="K4896" i="4" s="1"/>
  <c r="J4912" i="4"/>
  <c r="K4912" i="4" s="1"/>
  <c r="J4928" i="4"/>
  <c r="K4928" i="4" s="1"/>
  <c r="J4944" i="4"/>
  <c r="K4944" i="4" s="1"/>
  <c r="J4960" i="4"/>
  <c r="K4960" i="4" s="1"/>
  <c r="J4976" i="4"/>
  <c r="K4976" i="4" s="1"/>
  <c r="J4992" i="4"/>
  <c r="K4992" i="4" s="1"/>
  <c r="J2008" i="4"/>
  <c r="K2008" i="4" s="1"/>
  <c r="J2024" i="4"/>
  <c r="K2024" i="4" s="1"/>
  <c r="J2040" i="4"/>
  <c r="K2040" i="4" s="1"/>
  <c r="J2109" i="4"/>
  <c r="K2109" i="4" s="1"/>
  <c r="J2125" i="4"/>
  <c r="K2125" i="4" s="1"/>
  <c r="J2042" i="4"/>
  <c r="K2042" i="4" s="1"/>
  <c r="J2058" i="4"/>
  <c r="K2058" i="4" s="1"/>
  <c r="J2074" i="4"/>
  <c r="K2074" i="4" s="1"/>
  <c r="J2090" i="4"/>
  <c r="K2090" i="4" s="1"/>
  <c r="J2574" i="4"/>
  <c r="K2574" i="4" s="1"/>
  <c r="J2590" i="4"/>
  <c r="K2590" i="4" s="1"/>
  <c r="J2606" i="4"/>
  <c r="K2606" i="4" s="1"/>
  <c r="J2622" i="4"/>
  <c r="K2622" i="4" s="1"/>
  <c r="J2638" i="4"/>
  <c r="K2638" i="4" s="1"/>
  <c r="J2654" i="4"/>
  <c r="K2654" i="4" s="1"/>
  <c r="J2670" i="4"/>
  <c r="K2670" i="4" s="1"/>
  <c r="J2686" i="4"/>
  <c r="K2686" i="4" s="1"/>
  <c r="J2702" i="4"/>
  <c r="K2702" i="4" s="1"/>
  <c r="J2718" i="4"/>
  <c r="K2718" i="4" s="1"/>
  <c r="J2786" i="4"/>
  <c r="K2786" i="4" s="1"/>
  <c r="J2838" i="4"/>
  <c r="K2838" i="4" s="1"/>
  <c r="J2914" i="4"/>
  <c r="K2914" i="4" s="1"/>
  <c r="J2954" i="4"/>
  <c r="K2954" i="4" s="1"/>
  <c r="J3018" i="4"/>
  <c r="K3018" i="4" s="1"/>
  <c r="J3100" i="4"/>
  <c r="K3100" i="4" s="1"/>
  <c r="J1035" i="4"/>
  <c r="K1035" i="4" s="1"/>
  <c r="J1084" i="4"/>
  <c r="K1084" i="4" s="1"/>
  <c r="J1138" i="4"/>
  <c r="K1138" i="4" s="1"/>
  <c r="J1206" i="4"/>
  <c r="K1206" i="4" s="1"/>
  <c r="J1325" i="4"/>
  <c r="K1325" i="4" s="1"/>
  <c r="J1402" i="4"/>
  <c r="K1402" i="4" s="1"/>
  <c r="J2792" i="4"/>
  <c r="K2792" i="4" s="1"/>
  <c r="J2848" i="4"/>
  <c r="K2848" i="4" s="1"/>
  <c r="J2894" i="4"/>
  <c r="K2894" i="4" s="1"/>
  <c r="J2946" i="4"/>
  <c r="K2946" i="4" s="1"/>
  <c r="J3051" i="4"/>
  <c r="K3051" i="4" s="1"/>
  <c r="J3090" i="4"/>
  <c r="K3090" i="4" s="1"/>
  <c r="J1052" i="4"/>
  <c r="K1052" i="4" s="1"/>
  <c r="J1168" i="4"/>
  <c r="K1168" i="4" s="1"/>
  <c r="J1196" i="4"/>
  <c r="K1196" i="4" s="1"/>
  <c r="J1264" i="4"/>
  <c r="K1264" i="4" s="1"/>
  <c r="J1329" i="4"/>
  <c r="K1329" i="4" s="1"/>
  <c r="J1494" i="4"/>
  <c r="K1494" i="4" s="1"/>
  <c r="J1561" i="4"/>
  <c r="K1561" i="4" s="1"/>
  <c r="J1616" i="4"/>
  <c r="K1616" i="4" s="1"/>
  <c r="J1663" i="4"/>
  <c r="K1663" i="4" s="1"/>
  <c r="J1757" i="4"/>
  <c r="K1757" i="4" s="1"/>
  <c r="J1851" i="4"/>
  <c r="K1851" i="4" s="1"/>
  <c r="J1367" i="4"/>
  <c r="K1367" i="4" s="1"/>
  <c r="J1444" i="4"/>
  <c r="K1444" i="4" s="1"/>
  <c r="J1497" i="4"/>
  <c r="K1497" i="4" s="1"/>
  <c r="J1565" i="4"/>
  <c r="K1565" i="4" s="1"/>
  <c r="J1605" i="4"/>
  <c r="K1605" i="4" s="1"/>
  <c r="J1911" i="4"/>
  <c r="K1911" i="4" s="1"/>
  <c r="J1956" i="4"/>
  <c r="K1956" i="4" s="1"/>
  <c r="J1760" i="4"/>
  <c r="K1760" i="4" s="1"/>
  <c r="J1838" i="4"/>
  <c r="K1838" i="4" s="1"/>
  <c r="J1969" i="4"/>
  <c r="K1969" i="4" s="1"/>
  <c r="J1657" i="4"/>
  <c r="K1657" i="4" s="1"/>
  <c r="J1768" i="4"/>
  <c r="K1768" i="4" s="1"/>
  <c r="J1875" i="4"/>
  <c r="K1875" i="4" s="1"/>
  <c r="J2151" i="4"/>
  <c r="K2151" i="4" s="1"/>
  <c r="J2173" i="4"/>
  <c r="K2173" i="4" s="1"/>
  <c r="J2216" i="4"/>
  <c r="K2216" i="4" s="1"/>
  <c r="J2232" i="4"/>
  <c r="K2232" i="4" s="1"/>
  <c r="J2729" i="4"/>
  <c r="K2729" i="4" s="1"/>
  <c r="J2797" i="4"/>
  <c r="K2797" i="4" s="1"/>
  <c r="J3080" i="4"/>
  <c r="K3080" i="4" s="1"/>
  <c r="J1554" i="4"/>
  <c r="K1554" i="4" s="1"/>
  <c r="J1695" i="4"/>
  <c r="K1695" i="4" s="1"/>
  <c r="J2210" i="4"/>
  <c r="K2210" i="4" s="1"/>
  <c r="J3008" i="4"/>
  <c r="K3008" i="4" s="1"/>
  <c r="J1092" i="4"/>
  <c r="K1092" i="4" s="1"/>
  <c r="J1318" i="4"/>
  <c r="K1318" i="4" s="1"/>
  <c r="J1440" i="4"/>
  <c r="K1440" i="4" s="1"/>
  <c r="J1609" i="4"/>
  <c r="K1609" i="4" s="1"/>
  <c r="J1728" i="4"/>
  <c r="K1728" i="4" s="1"/>
  <c r="J1819" i="4"/>
  <c r="K1819" i="4" s="1"/>
  <c r="J2876" i="4"/>
  <c r="K2876" i="4" s="1"/>
  <c r="J1620" i="4"/>
  <c r="K1620" i="4" s="1"/>
  <c r="J2405" i="4"/>
  <c r="K2405" i="4" s="1"/>
  <c r="J1225" i="4"/>
  <c r="K1225" i="4" s="1"/>
  <c r="J2783" i="4"/>
  <c r="K2783" i="4" s="1"/>
  <c r="J2835" i="4"/>
  <c r="K2835" i="4" s="1"/>
  <c r="J2907" i="4"/>
  <c r="K2907" i="4" s="1"/>
  <c r="J2937" i="4"/>
  <c r="K2937" i="4" s="1"/>
  <c r="J2995" i="4"/>
  <c r="K2995" i="4" s="1"/>
  <c r="J3067" i="4"/>
  <c r="K3067" i="4" s="1"/>
  <c r="J3105" i="4"/>
  <c r="K3105" i="4" s="1"/>
  <c r="J1036" i="4"/>
  <c r="K1036" i="4" s="1"/>
  <c r="J1085" i="4"/>
  <c r="K1085" i="4" s="1"/>
  <c r="J1151" i="4"/>
  <c r="K1151" i="4" s="1"/>
  <c r="J1217" i="4"/>
  <c r="K1217" i="4" s="1"/>
  <c r="J1282" i="4"/>
  <c r="K1282" i="4" s="1"/>
  <c r="J1339" i="4"/>
  <c r="K1339" i="4" s="1"/>
  <c r="J1413" i="4"/>
  <c r="K1413" i="4" s="1"/>
  <c r="J2821" i="4"/>
  <c r="K2821" i="4" s="1"/>
  <c r="J2853" i="4"/>
  <c r="K2853" i="4" s="1"/>
  <c r="J2895" i="4"/>
  <c r="K2895" i="4" s="1"/>
  <c r="J2955" i="4"/>
  <c r="K2955" i="4" s="1"/>
  <c r="J3019" i="4"/>
  <c r="K3019" i="4" s="1"/>
  <c r="J3087" i="4"/>
  <c r="K3087" i="4" s="1"/>
  <c r="J1053" i="4"/>
  <c r="K1053" i="4" s="1"/>
  <c r="J1139" i="4"/>
  <c r="K1139" i="4" s="1"/>
  <c r="J1179" i="4"/>
  <c r="K1179" i="4" s="1"/>
  <c r="J1221" i="4"/>
  <c r="K1221" i="4" s="1"/>
  <c r="J1316" i="4"/>
  <c r="K1316" i="4" s="1"/>
  <c r="J1481" i="4"/>
  <c r="K1481" i="4" s="1"/>
  <c r="J1523" i="4"/>
  <c r="K1523" i="4" s="1"/>
  <c r="J1578" i="4"/>
  <c r="K1578" i="4" s="1"/>
  <c r="J1627" i="4"/>
  <c r="K1627" i="4" s="1"/>
  <c r="J1664" i="4"/>
  <c r="K1664" i="4" s="1"/>
  <c r="J1774" i="4"/>
  <c r="K1774" i="4" s="1"/>
  <c r="J1813" i="4"/>
  <c r="K1813" i="4" s="1"/>
  <c r="J1858" i="4"/>
  <c r="K1858" i="4" s="1"/>
  <c r="J1372" i="4"/>
  <c r="K1372" i="4" s="1"/>
  <c r="J1414" i="4"/>
  <c r="K1414" i="4" s="1"/>
  <c r="J1486" i="4"/>
  <c r="K1486" i="4" s="1"/>
  <c r="J1552" i="4"/>
  <c r="K1552" i="4" s="1"/>
  <c r="J1606" i="4"/>
  <c r="K1606" i="4" s="1"/>
  <c r="J1919" i="4"/>
  <c r="K1919" i="4" s="1"/>
  <c r="J1784" i="4"/>
  <c r="K1784" i="4" s="1"/>
  <c r="J1891" i="4"/>
  <c r="K1891" i="4" s="1"/>
  <c r="J1950" i="4"/>
  <c r="K1950" i="4" s="1"/>
  <c r="J1648" i="4"/>
  <c r="K1648" i="4" s="1"/>
  <c r="J1751" i="4"/>
  <c r="K1751" i="4" s="1"/>
  <c r="J1883" i="4"/>
  <c r="K1883" i="4" s="1"/>
  <c r="J1959" i="4"/>
  <c r="K1959" i="4" s="1"/>
  <c r="J2148" i="4"/>
  <c r="K2148" i="4" s="1"/>
  <c r="J2170" i="4"/>
  <c r="K2170" i="4" s="1"/>
  <c r="J2206" i="4"/>
  <c r="K2206" i="4" s="1"/>
  <c r="J2229" i="4"/>
  <c r="K2229" i="4" s="1"/>
  <c r="J2734" i="4"/>
  <c r="K2734" i="4" s="1"/>
  <c r="J2948" i="4"/>
  <c r="K2948" i="4" s="1"/>
  <c r="J1074" i="4"/>
  <c r="K1074" i="4" s="1"/>
  <c r="J1397" i="4"/>
  <c r="K1397" i="4" s="1"/>
  <c r="J1597" i="4"/>
  <c r="K1597" i="4" s="1"/>
  <c r="J2181" i="4"/>
  <c r="K2181" i="4" s="1"/>
  <c r="J2988" i="4"/>
  <c r="K2988" i="4" s="1"/>
  <c r="J1057" i="4"/>
  <c r="K1057" i="4" s="1"/>
  <c r="J1344" i="4"/>
  <c r="K1344" i="4" s="1"/>
  <c r="J1501" i="4"/>
  <c r="K1501" i="4" s="1"/>
  <c r="J1685" i="4"/>
  <c r="K1685" i="4" s="1"/>
  <c r="J1820" i="4"/>
  <c r="K1820" i="4" s="1"/>
  <c r="J2855" i="4"/>
  <c r="K2855" i="4" s="1"/>
  <c r="J1202" i="4"/>
  <c r="K1202" i="4" s="1"/>
  <c r="J2347" i="4"/>
  <c r="K2347" i="4" s="1"/>
  <c r="J2766" i="4"/>
  <c r="K2766" i="4" s="1"/>
  <c r="J2784" i="4"/>
  <c r="K2784" i="4" s="1"/>
  <c r="J2836" i="4"/>
  <c r="K2836" i="4" s="1"/>
  <c r="J2908" i="4"/>
  <c r="K2908" i="4" s="1"/>
  <c r="J2938" i="4"/>
  <c r="K2938" i="4" s="1"/>
  <c r="J2996" i="4"/>
  <c r="K2996" i="4" s="1"/>
  <c r="J3068" i="4"/>
  <c r="K3068" i="4" s="1"/>
  <c r="J1019" i="4"/>
  <c r="K1019" i="4" s="1"/>
  <c r="J1066" i="4"/>
  <c r="K1066" i="4" s="1"/>
  <c r="J1100" i="4"/>
  <c r="K1100" i="4" s="1"/>
  <c r="J1162" i="4"/>
  <c r="K1162" i="4" s="1"/>
  <c r="J1232" i="4"/>
  <c r="K1232" i="4" s="1"/>
  <c r="J1313" i="4"/>
  <c r="K1313" i="4" s="1"/>
  <c r="J1404" i="4"/>
  <c r="K1404" i="4" s="1"/>
  <c r="J2822" i="4"/>
  <c r="K2822" i="4" s="1"/>
  <c r="J2854" i="4"/>
  <c r="K2854" i="4" s="1"/>
  <c r="J2896" i="4"/>
  <c r="K2896" i="4" s="1"/>
  <c r="J2956" i="4"/>
  <c r="K2956" i="4" s="1"/>
  <c r="J3020" i="4"/>
  <c r="K3020" i="4" s="1"/>
  <c r="J3088" i="4"/>
  <c r="K3088" i="4" s="1"/>
  <c r="J1050" i="4"/>
  <c r="K1050" i="4" s="1"/>
  <c r="J1124" i="4"/>
  <c r="K1124" i="4" s="1"/>
  <c r="J1180" i="4"/>
  <c r="K1180" i="4" s="1"/>
  <c r="J1222" i="4"/>
  <c r="K1222" i="4" s="1"/>
  <c r="J1327" i="4"/>
  <c r="K1327" i="4" s="1"/>
  <c r="J1508" i="4"/>
  <c r="K1508" i="4" s="1"/>
  <c r="J1559" i="4"/>
  <c r="K1559" i="4" s="1"/>
  <c r="J1589" i="4"/>
  <c r="K1589" i="4" s="1"/>
  <c r="J1645" i="4"/>
  <c r="K1645" i="4" s="1"/>
  <c r="J1699" i="4"/>
  <c r="K1699" i="4" s="1"/>
  <c r="J1749" i="4"/>
  <c r="K1749" i="4" s="1"/>
  <c r="J1804" i="4"/>
  <c r="K1804" i="4" s="1"/>
  <c r="J1843" i="4"/>
  <c r="K1843" i="4" s="1"/>
  <c r="J1380" i="4"/>
  <c r="K1380" i="4" s="1"/>
  <c r="J1446" i="4"/>
  <c r="K1446" i="4" s="1"/>
  <c r="J1537" i="4"/>
  <c r="K1537" i="4" s="1"/>
  <c r="J1881" i="4"/>
  <c r="K1881" i="4" s="1"/>
  <c r="J1958" i="4"/>
  <c r="K1958" i="4" s="1"/>
  <c r="J1828" i="4"/>
  <c r="K1828" i="4" s="1"/>
  <c r="J1922" i="4"/>
  <c r="K1922" i="4" s="1"/>
  <c r="J1655" i="4"/>
  <c r="K1655" i="4" s="1"/>
  <c r="J1703" i="4"/>
  <c r="K1703" i="4" s="1"/>
  <c r="J1736" i="4"/>
  <c r="K1736" i="4" s="1"/>
  <c r="J1960" i="4"/>
  <c r="K1960" i="4" s="1"/>
  <c r="J2145" i="4"/>
  <c r="K2145" i="4" s="1"/>
  <c r="J2161" i="4"/>
  <c r="K2161" i="4" s="1"/>
  <c r="J2195" i="4"/>
  <c r="K2195" i="4" s="1"/>
  <c r="J2226" i="4"/>
  <c r="K2226" i="4" s="1"/>
  <c r="J2248" i="4"/>
  <c r="K2248" i="4" s="1"/>
  <c r="J2751" i="4"/>
  <c r="K2751" i="4" s="1"/>
  <c r="J2957" i="4"/>
  <c r="K2957" i="4" s="1"/>
  <c r="J1142" i="4"/>
  <c r="K1142" i="4" s="1"/>
  <c r="J1374" i="4"/>
  <c r="K1374" i="4" s="1"/>
  <c r="J1540" i="4"/>
  <c r="K1540" i="4" s="1"/>
  <c r="J1753" i="4"/>
  <c r="K1753" i="4" s="1"/>
  <c r="J2176" i="4"/>
  <c r="K2176" i="4" s="1"/>
  <c r="J2990" i="4"/>
  <c r="K2990" i="4" s="1"/>
  <c r="J1141" i="4"/>
  <c r="K1141" i="4" s="1"/>
  <c r="J1302" i="4"/>
  <c r="K1302" i="4" s="1"/>
  <c r="J1476" i="4"/>
  <c r="K1476" i="4" s="1"/>
  <c r="J1585" i="4"/>
  <c r="K1585" i="4" s="1"/>
  <c r="J2192" i="4"/>
  <c r="K2192" i="4" s="1"/>
  <c r="J3042" i="4"/>
  <c r="K3042" i="4" s="1"/>
  <c r="J1574" i="4"/>
  <c r="K1574" i="4" s="1"/>
  <c r="J2444" i="4"/>
  <c r="K2444" i="4" s="1"/>
  <c r="J2777" i="4"/>
  <c r="K2777" i="4" s="1"/>
  <c r="J2813" i="4"/>
  <c r="K2813" i="4" s="1"/>
  <c r="J2905" i="4"/>
  <c r="K2905" i="4" s="1"/>
  <c r="J2931" i="4"/>
  <c r="K2931" i="4" s="1"/>
  <c r="J2982" i="4"/>
  <c r="K2982" i="4" s="1"/>
  <c r="J3049" i="4"/>
  <c r="K3049" i="4" s="1"/>
  <c r="J3103" i="4"/>
  <c r="K3103" i="4" s="1"/>
  <c r="J1063" i="4"/>
  <c r="K1063" i="4" s="1"/>
  <c r="J1097" i="4"/>
  <c r="K1097" i="4" s="1"/>
  <c r="J1153" i="4"/>
  <c r="K1153" i="4" s="1"/>
  <c r="J1233" i="4"/>
  <c r="K1233" i="4" s="1"/>
  <c r="J1364" i="4"/>
  <c r="K1364" i="4" s="1"/>
  <c r="J1435" i="4"/>
  <c r="K1435" i="4" s="1"/>
  <c r="J2839" i="4"/>
  <c r="K2839" i="4" s="1"/>
  <c r="J2869" i="4"/>
  <c r="K2869" i="4" s="1"/>
  <c r="J2921" i="4"/>
  <c r="K2921" i="4" s="1"/>
  <c r="J2985" i="4"/>
  <c r="K2985" i="4" s="1"/>
  <c r="J3058" i="4"/>
  <c r="K3058" i="4" s="1"/>
  <c r="J1024" i="4"/>
  <c r="K1024" i="4" s="1"/>
  <c r="J1071" i="4"/>
  <c r="K1071" i="4" s="1"/>
  <c r="J1167" i="4"/>
  <c r="K1167" i="4" s="1"/>
  <c r="J1195" i="4"/>
  <c r="K1195" i="4" s="1"/>
  <c r="J1263" i="4"/>
  <c r="K1263" i="4" s="1"/>
  <c r="J1298" i="4"/>
  <c r="K1298" i="4" s="1"/>
  <c r="J1473" i="4"/>
  <c r="K1473" i="4" s="1"/>
  <c r="J1544" i="4"/>
  <c r="K1544" i="4" s="1"/>
  <c r="J1570" i="4"/>
  <c r="K1570" i="4" s="1"/>
  <c r="J1625" i="4"/>
  <c r="K1625" i="4" s="1"/>
  <c r="J1680" i="4"/>
  <c r="K1680" i="4" s="1"/>
  <c r="J1718" i="4"/>
  <c r="K1718" i="4" s="1"/>
  <c r="J1779" i="4"/>
  <c r="K1779" i="4" s="1"/>
  <c r="J1354" i="4"/>
  <c r="K1354" i="4" s="1"/>
  <c r="J1426" i="4"/>
  <c r="K1426" i="4" s="1"/>
  <c r="J1496" i="4"/>
  <c r="K1496" i="4" s="1"/>
  <c r="J1584" i="4"/>
  <c r="K1584" i="4" s="1"/>
  <c r="J1882" i="4"/>
  <c r="K1882" i="4" s="1"/>
  <c r="J1935" i="4"/>
  <c r="K1935" i="4" s="1"/>
  <c r="J1973" i="4"/>
  <c r="K1973" i="4" s="1"/>
  <c r="J1791" i="4"/>
  <c r="K1791" i="4" s="1"/>
  <c r="J1846" i="4"/>
  <c r="K1846" i="4" s="1"/>
  <c r="J1629" i="4"/>
  <c r="K1629" i="4" s="1"/>
  <c r="J1682" i="4"/>
  <c r="K1682" i="4" s="1"/>
  <c r="J1737" i="4"/>
  <c r="K1737" i="4" s="1"/>
  <c r="J1867" i="4"/>
  <c r="K1867" i="4" s="1"/>
  <c r="J2146" i="4"/>
  <c r="K2146" i="4" s="1"/>
  <c r="J2162" i="4"/>
  <c r="K2162" i="4" s="1"/>
  <c r="J2196" i="4"/>
  <c r="K2196" i="4" s="1"/>
  <c r="J2227" i="4"/>
  <c r="K2227" i="4" s="1"/>
  <c r="J2249" i="4"/>
  <c r="K2249" i="4" s="1"/>
  <c r="J2754" i="4"/>
  <c r="K2754" i="4" s="1"/>
  <c r="J2958" i="4"/>
  <c r="K2958" i="4" s="1"/>
  <c r="J1028" i="4"/>
  <c r="K1028" i="4" s="1"/>
  <c r="J1671" i="4"/>
  <c r="K1671" i="4" s="1"/>
  <c r="J1770" i="4"/>
  <c r="K1770" i="4" s="1"/>
  <c r="J2177" i="4"/>
  <c r="K2177" i="4" s="1"/>
  <c r="J2923" i="4"/>
  <c r="K2923" i="4" s="1"/>
  <c r="J1055" i="4"/>
  <c r="K1055" i="4" s="1"/>
  <c r="J1251" i="4"/>
  <c r="K1251" i="4" s="1"/>
  <c r="J1346" i="4"/>
  <c r="K1346" i="4" s="1"/>
  <c r="J1477" i="4"/>
  <c r="K1477" i="4" s="1"/>
  <c r="J1586" i="4"/>
  <c r="K1586" i="4" s="1"/>
  <c r="J1650" i="4"/>
  <c r="K1650" i="4" s="1"/>
  <c r="J2243" i="4"/>
  <c r="K2243" i="4" s="1"/>
  <c r="J1267" i="4"/>
  <c r="K1267" i="4" s="1"/>
  <c r="J2272" i="4"/>
  <c r="K2272" i="4" s="1"/>
  <c r="J2511" i="4"/>
  <c r="K2511" i="4" s="1"/>
  <c r="J2164" i="4"/>
  <c r="K2164" i="4" s="1"/>
  <c r="J2201" i="4"/>
  <c r="K2201" i="4" s="1"/>
  <c r="J2731" i="4"/>
  <c r="K2731" i="4" s="1"/>
  <c r="J2826" i="4"/>
  <c r="K2826" i="4" s="1"/>
  <c r="J3037" i="4"/>
  <c r="K3037" i="4" s="1"/>
  <c r="J1013" i="4"/>
  <c r="K1013" i="4" s="1"/>
  <c r="J1213" i="4"/>
  <c r="K1213" i="4" s="1"/>
  <c r="J1395" i="4"/>
  <c r="K1395" i="4" s="1"/>
  <c r="J1573" i="4"/>
  <c r="K1573" i="4" s="1"/>
  <c r="J2275" i="4"/>
  <c r="K2275" i="4" s="1"/>
  <c r="J2327" i="4"/>
  <c r="K2327" i="4" s="1"/>
  <c r="J2401" i="4"/>
  <c r="K2401" i="4" s="1"/>
  <c r="J2469" i="4"/>
  <c r="K2469" i="4" s="1"/>
  <c r="J2521" i="4"/>
  <c r="K2521" i="4" s="1"/>
  <c r="J2762" i="4"/>
  <c r="K2762" i="4" s="1"/>
  <c r="J2929" i="4"/>
  <c r="K2929" i="4" s="1"/>
  <c r="J1228" i="4"/>
  <c r="K1228" i="4" s="1"/>
  <c r="J1529" i="4"/>
  <c r="K1529" i="4" s="1"/>
  <c r="J1886" i="4"/>
  <c r="K1886" i="4" s="1"/>
  <c r="J2270" i="4"/>
  <c r="K2270" i="4" s="1"/>
  <c r="J2368" i="4"/>
  <c r="K2368" i="4" s="1"/>
  <c r="J2433" i="4"/>
  <c r="K2433" i="4" s="1"/>
  <c r="J2494" i="4"/>
  <c r="K2494" i="4" s="1"/>
  <c r="J2556" i="4"/>
  <c r="K2556" i="4" s="1"/>
  <c r="J1096" i="4"/>
  <c r="K1096" i="4" s="1"/>
  <c r="J1188" i="4"/>
  <c r="K1188" i="4" s="1"/>
  <c r="J1304" i="4"/>
  <c r="K1304" i="4" s="1"/>
  <c r="J1923" i="4"/>
  <c r="K1923" i="4" s="1"/>
  <c r="J2285" i="4"/>
  <c r="K2285" i="4" s="1"/>
  <c r="J2344" i="4"/>
  <c r="K2344" i="4" s="1"/>
  <c r="J2384" i="4"/>
  <c r="K2384" i="4" s="1"/>
  <c r="J2446" i="4"/>
  <c r="K2446" i="4" s="1"/>
  <c r="J2520" i="4"/>
  <c r="K2520" i="4" s="1"/>
  <c r="J2805" i="4"/>
  <c r="K2805" i="4" s="1"/>
  <c r="J3014" i="4"/>
  <c r="K3014" i="4" s="1"/>
  <c r="J1078" i="4"/>
  <c r="K1078" i="4" s="1"/>
  <c r="J1324" i="4"/>
  <c r="K1324" i="4" s="1"/>
  <c r="J1419" i="4"/>
  <c r="K1419" i="4" s="1"/>
  <c r="J1854" i="4"/>
  <c r="K1854" i="4" s="1"/>
  <c r="J2311" i="4"/>
  <c r="K2311" i="4" s="1"/>
  <c r="J2373" i="4"/>
  <c r="K2373" i="4" s="1"/>
  <c r="J2428" i="4"/>
  <c r="K2428" i="4" s="1"/>
  <c r="J2499" i="4"/>
  <c r="K2499" i="4" s="1"/>
  <c r="J2759" i="4"/>
  <c r="K2759" i="4" s="1"/>
  <c r="J3065" i="4"/>
  <c r="K3065" i="4" s="1"/>
  <c r="J1291" i="4"/>
  <c r="K1291" i="4" s="1"/>
  <c r="J1918" i="4"/>
  <c r="K1918" i="4" s="1"/>
  <c r="J1697" i="4"/>
  <c r="K1697" i="4" s="1"/>
  <c r="J1932" i="4"/>
  <c r="K1932" i="4" s="1"/>
  <c r="J1842" i="4"/>
  <c r="K1842" i="4" s="1"/>
  <c r="J1652" i="4"/>
  <c r="K1652" i="4" s="1"/>
  <c r="J1802" i="4"/>
  <c r="K1802" i="4" s="1"/>
  <c r="J1988" i="4"/>
  <c r="K1988" i="4" s="1"/>
  <c r="J2258" i="4"/>
  <c r="K2258" i="4" s="1"/>
  <c r="J2309" i="4"/>
  <c r="K2309" i="4" s="1"/>
  <c r="J2400" i="4"/>
  <c r="K2400" i="4" s="1"/>
  <c r="J2470" i="4"/>
  <c r="K2470" i="4" s="1"/>
  <c r="J2531" i="4"/>
  <c r="K2531" i="4" s="1"/>
  <c r="J2886" i="4"/>
  <c r="K2886" i="4" s="1"/>
  <c r="J1129" i="4"/>
  <c r="K1129" i="4" s="1"/>
  <c r="J1246" i="4"/>
  <c r="K1246" i="4" s="1"/>
  <c r="J1917" i="4"/>
  <c r="K1917" i="4" s="1"/>
  <c r="J2001" i="4"/>
  <c r="K2001" i="4" s="1"/>
  <c r="J2302" i="4"/>
  <c r="K2302" i="4" s="1"/>
  <c r="J2360" i="4"/>
  <c r="K2360" i="4" s="1"/>
  <c r="J2409" i="4"/>
  <c r="K2409" i="4" s="1"/>
  <c r="J2468" i="4"/>
  <c r="K2468" i="4" s="1"/>
  <c r="J2540" i="4"/>
  <c r="K2540" i="4" s="1"/>
  <c r="J2828" i="4"/>
  <c r="K2828" i="4" s="1"/>
  <c r="J3046" i="4"/>
  <c r="K3046" i="4" s="1"/>
  <c r="J1116" i="4"/>
  <c r="K1116" i="4" s="1"/>
  <c r="J1384" i="4"/>
  <c r="K1384" i="4" s="1"/>
  <c r="J2286" i="4"/>
  <c r="K2286" i="4" s="1"/>
  <c r="J2341" i="4"/>
  <c r="K2341" i="4" s="1"/>
  <c r="J2408" i="4"/>
  <c r="K2408" i="4" s="1"/>
  <c r="J2467" i="4"/>
  <c r="K2467" i="4" s="1"/>
  <c r="J2548" i="4"/>
  <c r="K2548" i="4" s="1"/>
  <c r="J2949" i="4"/>
  <c r="K2949" i="4" s="1"/>
  <c r="J1017" i="4"/>
  <c r="K1017" i="4" s="1"/>
  <c r="J1243" i="4"/>
  <c r="K1243" i="4" s="1"/>
  <c r="J1576" i="4"/>
  <c r="K1576" i="4" s="1"/>
  <c r="J1903" i="4"/>
  <c r="K1903" i="4" s="1"/>
  <c r="J1622" i="4"/>
  <c r="K1622" i="4" s="1"/>
  <c r="J1887" i="4"/>
  <c r="K1887" i="4" s="1"/>
  <c r="J2003" i="4"/>
  <c r="K2003" i="4" s="1"/>
  <c r="J1557" i="4"/>
  <c r="K1557" i="4" s="1"/>
  <c r="J1821" i="4"/>
  <c r="K1821" i="4" s="1"/>
  <c r="J1943" i="4"/>
  <c r="K1943" i="4" s="1"/>
  <c r="J2193" i="4"/>
  <c r="K2193" i="4" s="1"/>
  <c r="J2234" i="4"/>
  <c r="K2234" i="4" s="1"/>
  <c r="J2741" i="4"/>
  <c r="K2741" i="4" s="1"/>
  <c r="J2878" i="4"/>
  <c r="K2878" i="4" s="1"/>
  <c r="J3035" i="4"/>
  <c r="K3035" i="4" s="1"/>
  <c r="J1125" i="4"/>
  <c r="K1125" i="4" s="1"/>
  <c r="J1398" i="4"/>
  <c r="K1398" i="4" s="1"/>
  <c r="J1705" i="4"/>
  <c r="K1705" i="4" s="1"/>
  <c r="J2300" i="4"/>
  <c r="K2300" i="4" s="1"/>
  <c r="J2349" i="4"/>
  <c r="K2349" i="4" s="1"/>
  <c r="J2430" i="4"/>
  <c r="K2430" i="4" s="1"/>
  <c r="J2491" i="4"/>
  <c r="K2491" i="4" s="1"/>
  <c r="J2542" i="4"/>
  <c r="K2542" i="4" s="1"/>
  <c r="J2864" i="4"/>
  <c r="K2864" i="4" s="1"/>
  <c r="J3096" i="4"/>
  <c r="K3096" i="4" s="1"/>
  <c r="J1256" i="4"/>
  <c r="K1256" i="4" s="1"/>
  <c r="J1930" i="4"/>
  <c r="K1930" i="4" s="1"/>
  <c r="J2259" i="4"/>
  <c r="K2259" i="4" s="1"/>
  <c r="J2313" i="4"/>
  <c r="K2313" i="4" s="1"/>
  <c r="J2404" i="4"/>
  <c r="K2404" i="4" s="1"/>
  <c r="J2474" i="4"/>
  <c r="K2474" i="4" s="1"/>
  <c r="J2533" i="4"/>
  <c r="K2533" i="4" s="1"/>
  <c r="J2962" i="4"/>
  <c r="K2962" i="4" s="1"/>
  <c r="J1241" i="4"/>
  <c r="K1241" i="4" s="1"/>
  <c r="J1941" i="4"/>
  <c r="K1941" i="4" s="1"/>
  <c r="J2280" i="4"/>
  <c r="K2280" i="4" s="1"/>
  <c r="J2339" i="4"/>
  <c r="K2339" i="4" s="1"/>
  <c r="J2376" i="4"/>
  <c r="K2376" i="4" s="1"/>
  <c r="J2440" i="4"/>
  <c r="K2440" i="4" s="1"/>
  <c r="J2508" i="4"/>
  <c r="K2508" i="4" s="1"/>
  <c r="J2757" i="4"/>
  <c r="K2757" i="4" s="1"/>
  <c r="J3011" i="4"/>
  <c r="K3011" i="4" s="1"/>
  <c r="J1216" i="4"/>
  <c r="K1216" i="4" s="1"/>
  <c r="J1347" i="4"/>
  <c r="K1347" i="4" s="1"/>
  <c r="J1839" i="4"/>
  <c r="K1839" i="4" s="1"/>
  <c r="J1907" i="4"/>
  <c r="K1907" i="4" s="1"/>
  <c r="J2303" i="4"/>
  <c r="K2303" i="4" s="1"/>
  <c r="J2366" i="4"/>
  <c r="K2366" i="4" s="1"/>
  <c r="J2423" i="4"/>
  <c r="K2423" i="4" s="1"/>
  <c r="J2486" i="4"/>
  <c r="K2486" i="4" s="1"/>
  <c r="J2756" i="4"/>
  <c r="K2756" i="4" s="1"/>
  <c r="J2926" i="4"/>
  <c r="K2926" i="4" s="1"/>
  <c r="J1030" i="4"/>
  <c r="K1030" i="4" s="1"/>
  <c r="J1322" i="4"/>
  <c r="K1322" i="4" s="1"/>
  <c r="J1707" i="4"/>
  <c r="K1707" i="4" s="1"/>
  <c r="J1772" i="4"/>
  <c r="K1772" i="4" s="1"/>
  <c r="J1904" i="4"/>
  <c r="K1904" i="4" s="1"/>
  <c r="J1716" i="4"/>
  <c r="K1716" i="4" s="1"/>
  <c r="J2004" i="4"/>
  <c r="K2004" i="4" s="1"/>
  <c r="J1709" i="4"/>
  <c r="K1709" i="4" s="1"/>
  <c r="J1933" i="4"/>
  <c r="K1933" i="4" s="1"/>
  <c r="J1678" i="4"/>
  <c r="K1678" i="4" s="1"/>
  <c r="J1964" i="4"/>
  <c r="K1964" i="4" s="1"/>
  <c r="J2200" i="4"/>
  <c r="K2200" i="4" s="1"/>
  <c r="J2251" i="4"/>
  <c r="K2251" i="4" s="1"/>
  <c r="J2752" i="4"/>
  <c r="K2752" i="4" s="1"/>
  <c r="J2973" i="4"/>
  <c r="K2973" i="4" s="1"/>
  <c r="J3040" i="4"/>
  <c r="K3040" i="4" s="1"/>
  <c r="J1094" i="4"/>
  <c r="K1094" i="4" s="1"/>
  <c r="J1200" i="4"/>
  <c r="K1200" i="4" s="1"/>
  <c r="J1450" i="4"/>
  <c r="K1450" i="4" s="1"/>
  <c r="J2257" i="4"/>
  <c r="K2257" i="4" s="1"/>
  <c r="J2317" i="4"/>
  <c r="K2317" i="4" s="1"/>
  <c r="J2381" i="4"/>
  <c r="K2381" i="4" s="1"/>
  <c r="J2450" i="4"/>
  <c r="K2450" i="4" s="1"/>
  <c r="J2503" i="4"/>
  <c r="K2503" i="4" s="1"/>
  <c r="J2559" i="4"/>
  <c r="K2559" i="4" s="1"/>
  <c r="J2901" i="4"/>
  <c r="K2901" i="4" s="1"/>
  <c r="J1062" i="4"/>
  <c r="K1062" i="4" s="1"/>
  <c r="J1453" i="4"/>
  <c r="K1453" i="4" s="1"/>
  <c r="J1863" i="4"/>
  <c r="K1863" i="4" s="1"/>
  <c r="J2269" i="4"/>
  <c r="K2269" i="4" s="1"/>
  <c r="J2355" i="4"/>
  <c r="K2355" i="4" s="1"/>
  <c r="J2431" i="4"/>
  <c r="K2431" i="4" s="1"/>
  <c r="J2492" i="4"/>
  <c r="K2492" i="4" s="1"/>
  <c r="J2552" i="4"/>
  <c r="K2552" i="4" s="1"/>
  <c r="J1127" i="4"/>
  <c r="K1127" i="4" s="1"/>
  <c r="J1303" i="4"/>
  <c r="K1303" i="4" s="1"/>
  <c r="J1388" i="4"/>
  <c r="K1388" i="4" s="1"/>
  <c r="J2260" i="4"/>
  <c r="K2260" i="4" s="1"/>
  <c r="J2330" i="4"/>
  <c r="K2330" i="4" s="1"/>
  <c r="J2369" i="4"/>
  <c r="K2369" i="4" s="1"/>
  <c r="J2429" i="4"/>
  <c r="K2429" i="4" s="1"/>
  <c r="J2497" i="4"/>
  <c r="K2497" i="4" s="1"/>
  <c r="J2563" i="4"/>
  <c r="K2563" i="4" s="1"/>
  <c r="J2830" i="4"/>
  <c r="K2830" i="4" s="1"/>
  <c r="J1077" i="4"/>
  <c r="K1077" i="4" s="1"/>
  <c r="J1321" i="4"/>
  <c r="K1321" i="4" s="1"/>
  <c r="J1409" i="4"/>
  <c r="K1409" i="4" s="1"/>
  <c r="J1489" i="4"/>
  <c r="K1489" i="4" s="1"/>
  <c r="J1878" i="4"/>
  <c r="K1878" i="4" s="1"/>
  <c r="J2278" i="4"/>
  <c r="K2278" i="4" s="1"/>
  <c r="J2333" i="4"/>
  <c r="K2333" i="4" s="1"/>
  <c r="J2403" i="4"/>
  <c r="K2403" i="4" s="1"/>
  <c r="J2462" i="4"/>
  <c r="K2462" i="4" s="1"/>
  <c r="J2535" i="4"/>
  <c r="K2535" i="4" s="1"/>
  <c r="J2860" i="4"/>
  <c r="K2860" i="4" s="1"/>
  <c r="J1115" i="4"/>
  <c r="K1115" i="4" s="1"/>
  <c r="J1323" i="4"/>
  <c r="K1323" i="4" s="1"/>
  <c r="J1724" i="4"/>
  <c r="K1724" i="4" s="1"/>
  <c r="J1909" i="4"/>
  <c r="K1909" i="4" s="1"/>
  <c r="J1834" i="4"/>
  <c r="K1834" i="4" s="1"/>
  <c r="J1812" i="4"/>
  <c r="K1812" i="4" s="1"/>
  <c r="J1555" i="4"/>
  <c r="K1555" i="4" s="1"/>
  <c r="J1965" i="4"/>
  <c r="K1965" i="4" s="1"/>
  <c r="J3112" i="4"/>
  <c r="K3112" i="4" s="1"/>
  <c r="J3120" i="4"/>
  <c r="K3120" i="4" s="1"/>
  <c r="J3128" i="4"/>
  <c r="K3128" i="4" s="1"/>
  <c r="J3136" i="4"/>
  <c r="K3136" i="4" s="1"/>
  <c r="J3144" i="4"/>
  <c r="K3144" i="4" s="1"/>
  <c r="J3152" i="4"/>
  <c r="K3152" i="4" s="1"/>
  <c r="J3160" i="4"/>
  <c r="K3160" i="4" s="1"/>
  <c r="J3168" i="4"/>
  <c r="K3168" i="4" s="1"/>
  <c r="J3176" i="4"/>
  <c r="K3176" i="4" s="1"/>
  <c r="J3184" i="4"/>
  <c r="K3184" i="4" s="1"/>
  <c r="J3195" i="4"/>
  <c r="K3195" i="4" s="1"/>
  <c r="J3211" i="4"/>
  <c r="K3211" i="4" s="1"/>
  <c r="J3229" i="4"/>
  <c r="K3229" i="4" s="1"/>
  <c r="J3245" i="4"/>
  <c r="K3245" i="4" s="1"/>
  <c r="J3261" i="4"/>
  <c r="K3261" i="4" s="1"/>
  <c r="J3277" i="4"/>
  <c r="K3277" i="4" s="1"/>
  <c r="J3293" i="4"/>
  <c r="K3293" i="4" s="1"/>
  <c r="J3309" i="4"/>
  <c r="K3309" i="4" s="1"/>
  <c r="J3324" i="4"/>
  <c r="K3324" i="4" s="1"/>
  <c r="J3340" i="4"/>
  <c r="K3340" i="4" s="1"/>
  <c r="J3356" i="4"/>
  <c r="K3356" i="4" s="1"/>
  <c r="J3372" i="4"/>
  <c r="K3372" i="4" s="1"/>
  <c r="J3388" i="4"/>
  <c r="K3388" i="4" s="1"/>
  <c r="J3404" i="4"/>
  <c r="K3404" i="4" s="1"/>
  <c r="J3420" i="4"/>
  <c r="K3420" i="4" s="1"/>
  <c r="J3436" i="4"/>
  <c r="K3436" i="4" s="1"/>
  <c r="J3452" i="4"/>
  <c r="K3452" i="4" s="1"/>
  <c r="J3468" i="4"/>
  <c r="K3468" i="4" s="1"/>
  <c r="J3487" i="4"/>
  <c r="K3487" i="4" s="1"/>
  <c r="J3503" i="4"/>
  <c r="K3503" i="4" s="1"/>
  <c r="J3519" i="4"/>
  <c r="K3519" i="4" s="1"/>
  <c r="J3535" i="4"/>
  <c r="K3535" i="4" s="1"/>
  <c r="J3551" i="4"/>
  <c r="K3551" i="4" s="1"/>
  <c r="J3567" i="4"/>
  <c r="K3567" i="4" s="1"/>
  <c r="J3583" i="4"/>
  <c r="K3583" i="4" s="1"/>
  <c r="J3599" i="4"/>
  <c r="K3599" i="4" s="1"/>
  <c r="J3615" i="4"/>
  <c r="K3615" i="4" s="1"/>
  <c r="J3631" i="4"/>
  <c r="K3631" i="4" s="1"/>
  <c r="J3647" i="4"/>
  <c r="K3647" i="4" s="1"/>
  <c r="J3663" i="4"/>
  <c r="K3663" i="4" s="1"/>
  <c r="J3679" i="4"/>
  <c r="K3679" i="4" s="1"/>
  <c r="J3695" i="4"/>
  <c r="K3695" i="4" s="1"/>
  <c r="J3709" i="4"/>
  <c r="K3709" i="4" s="1"/>
  <c r="J3725" i="4"/>
  <c r="K3725" i="4" s="1"/>
  <c r="J3741" i="4"/>
  <c r="K3741" i="4" s="1"/>
  <c r="J3757" i="4"/>
  <c r="K3757" i="4" s="1"/>
  <c r="J3773" i="4"/>
  <c r="K3773" i="4" s="1"/>
  <c r="J3789" i="4"/>
  <c r="K3789" i="4" s="1"/>
  <c r="J3805" i="4"/>
  <c r="K3805" i="4" s="1"/>
  <c r="J3821" i="4"/>
  <c r="K3821" i="4" s="1"/>
  <c r="J3837" i="4"/>
  <c r="K3837" i="4" s="1"/>
  <c r="J3853" i="4"/>
  <c r="K3853" i="4" s="1"/>
  <c r="J3869" i="4"/>
  <c r="K3869" i="4" s="1"/>
  <c r="J3885" i="4"/>
  <c r="K3885" i="4" s="1"/>
  <c r="J3901" i="4"/>
  <c r="K3901" i="4" s="1"/>
  <c r="J3917" i="4"/>
  <c r="K3917" i="4" s="1"/>
  <c r="J3933" i="4"/>
  <c r="K3933" i="4" s="1"/>
  <c r="J3949" i="4"/>
  <c r="K3949" i="4" s="1"/>
  <c r="J3965" i="4"/>
  <c r="K3965" i="4" s="1"/>
  <c r="J3981" i="4"/>
  <c r="K3981" i="4" s="1"/>
  <c r="J3997" i="4"/>
  <c r="K3997" i="4" s="1"/>
  <c r="J4013" i="4"/>
  <c r="K4013" i="4" s="1"/>
  <c r="J3200" i="4"/>
  <c r="K3200" i="4" s="1"/>
  <c r="J3216" i="4"/>
  <c r="K3216" i="4" s="1"/>
  <c r="J3234" i="4"/>
  <c r="K3234" i="4" s="1"/>
  <c r="J3250" i="4"/>
  <c r="K3250" i="4" s="1"/>
  <c r="J3266" i="4"/>
  <c r="K3266" i="4" s="1"/>
  <c r="J3282" i="4"/>
  <c r="K3282" i="4" s="1"/>
  <c r="J3298" i="4"/>
  <c r="K3298" i="4" s="1"/>
  <c r="J3317" i="4"/>
  <c r="K3317" i="4" s="1"/>
  <c r="J3333" i="4"/>
  <c r="K3333" i="4" s="1"/>
  <c r="J3349" i="4"/>
  <c r="K3349" i="4" s="1"/>
  <c r="J3365" i="4"/>
  <c r="K3365" i="4" s="1"/>
  <c r="J3381" i="4"/>
  <c r="K3381" i="4" s="1"/>
  <c r="J3397" i="4"/>
  <c r="K3397" i="4" s="1"/>
  <c r="J3413" i="4"/>
  <c r="K3413" i="4" s="1"/>
  <c r="J3429" i="4"/>
  <c r="K3429" i="4" s="1"/>
  <c r="J3445" i="4"/>
  <c r="K3445" i="4" s="1"/>
  <c r="J3461" i="4"/>
  <c r="K3461" i="4" s="1"/>
  <c r="J3477" i="4"/>
  <c r="K3477" i="4" s="1"/>
  <c r="J3492" i="4"/>
  <c r="K3492" i="4" s="1"/>
  <c r="J3508" i="4"/>
  <c r="K3508" i="4" s="1"/>
  <c r="J3524" i="4"/>
  <c r="K3524" i="4" s="1"/>
  <c r="J3540" i="4"/>
  <c r="K3540" i="4" s="1"/>
  <c r="J3556" i="4"/>
  <c r="K3556" i="4" s="1"/>
  <c r="J3572" i="4"/>
  <c r="K3572" i="4" s="1"/>
  <c r="J3588" i="4"/>
  <c r="K3588" i="4" s="1"/>
  <c r="J3604" i="4"/>
  <c r="K3604" i="4" s="1"/>
  <c r="J3620" i="4"/>
  <c r="K3620" i="4" s="1"/>
  <c r="J3636" i="4"/>
  <c r="K3636" i="4" s="1"/>
  <c r="J3652" i="4"/>
  <c r="K3652" i="4" s="1"/>
  <c r="J3668" i="4"/>
  <c r="K3668" i="4" s="1"/>
  <c r="J3684" i="4"/>
  <c r="K3684" i="4" s="1"/>
  <c r="J3700" i="4"/>
  <c r="K3700" i="4" s="1"/>
  <c r="J3718" i="4"/>
  <c r="K3718" i="4" s="1"/>
  <c r="J3734" i="4"/>
  <c r="K3734" i="4" s="1"/>
  <c r="J3750" i="4"/>
  <c r="K3750" i="4" s="1"/>
  <c r="J3766" i="4"/>
  <c r="K3766" i="4" s="1"/>
  <c r="J3782" i="4"/>
  <c r="K3782" i="4" s="1"/>
  <c r="J3798" i="4"/>
  <c r="K3798" i="4" s="1"/>
  <c r="J3814" i="4"/>
  <c r="K3814" i="4" s="1"/>
  <c r="J3830" i="4"/>
  <c r="K3830" i="4" s="1"/>
  <c r="J3846" i="4"/>
  <c r="K3846" i="4" s="1"/>
  <c r="J3862" i="4"/>
  <c r="K3862" i="4" s="1"/>
  <c r="J3878" i="4"/>
  <c r="K3878" i="4" s="1"/>
  <c r="J3894" i="4"/>
  <c r="K3894" i="4" s="1"/>
  <c r="J3910" i="4"/>
  <c r="K3910" i="4" s="1"/>
  <c r="J3926" i="4"/>
  <c r="K3926" i="4" s="1"/>
  <c r="J3942" i="4"/>
  <c r="K3942" i="4" s="1"/>
  <c r="J3958" i="4"/>
  <c r="K3958" i="4" s="1"/>
  <c r="J3974" i="4"/>
  <c r="K3974" i="4" s="1"/>
  <c r="J3990" i="4"/>
  <c r="K3990" i="4" s="1"/>
  <c r="J4006" i="4"/>
  <c r="K4006" i="4" s="1"/>
  <c r="J3109" i="4"/>
  <c r="K3109" i="4" s="1"/>
  <c r="J3117" i="4"/>
  <c r="K3117" i="4" s="1"/>
  <c r="J3125" i="4"/>
  <c r="K3125" i="4" s="1"/>
  <c r="J3133" i="4"/>
  <c r="K3133" i="4" s="1"/>
  <c r="J3141" i="4"/>
  <c r="K3141" i="4" s="1"/>
  <c r="J3149" i="4"/>
  <c r="K3149" i="4" s="1"/>
  <c r="J3157" i="4"/>
  <c r="K3157" i="4" s="1"/>
  <c r="J3165" i="4"/>
  <c r="K3165" i="4" s="1"/>
  <c r="J3173" i="4"/>
  <c r="K3173" i="4" s="1"/>
  <c r="J3181" i="4"/>
  <c r="K3181" i="4" s="1"/>
  <c r="J3189" i="4"/>
  <c r="K3189" i="4" s="1"/>
  <c r="J3205" i="4"/>
  <c r="K3205" i="4" s="1"/>
  <c r="J3219" i="4"/>
  <c r="K3219" i="4" s="1"/>
  <c r="J3235" i="4"/>
  <c r="K3235" i="4" s="1"/>
  <c r="J3251" i="4"/>
  <c r="K3251" i="4" s="1"/>
  <c r="J3267" i="4"/>
  <c r="K3267" i="4" s="1"/>
  <c r="J3283" i="4"/>
  <c r="K3283" i="4" s="1"/>
  <c r="J3299" i="4"/>
  <c r="K3299" i="4" s="1"/>
  <c r="J3314" i="4"/>
  <c r="K3314" i="4" s="1"/>
  <c r="J3330" i="4"/>
  <c r="K3330" i="4" s="1"/>
  <c r="J3346" i="4"/>
  <c r="K3346" i="4" s="1"/>
  <c r="J3362" i="4"/>
  <c r="K3362" i="4" s="1"/>
  <c r="J3378" i="4"/>
  <c r="K3378" i="4" s="1"/>
  <c r="J3394" i="4"/>
  <c r="K3394" i="4" s="1"/>
  <c r="J3410" i="4"/>
  <c r="K3410" i="4" s="1"/>
  <c r="J3426" i="4"/>
  <c r="K3426" i="4" s="1"/>
  <c r="J3442" i="4"/>
  <c r="K3442" i="4" s="1"/>
  <c r="J3458" i="4"/>
  <c r="K3458" i="4" s="1"/>
  <c r="J3474" i="4"/>
  <c r="K3474" i="4" s="1"/>
  <c r="J3489" i="4"/>
  <c r="K3489" i="4" s="1"/>
  <c r="J3505" i="4"/>
  <c r="K3505" i="4" s="1"/>
  <c r="J3521" i="4"/>
  <c r="K3521" i="4" s="1"/>
  <c r="J3537" i="4"/>
  <c r="K3537" i="4" s="1"/>
  <c r="J3553" i="4"/>
  <c r="K3553" i="4" s="1"/>
  <c r="J3569" i="4"/>
  <c r="K3569" i="4" s="1"/>
  <c r="J3585" i="4"/>
  <c r="K3585" i="4" s="1"/>
  <c r="J3601" i="4"/>
  <c r="K3601" i="4" s="1"/>
  <c r="J3617" i="4"/>
  <c r="K3617" i="4" s="1"/>
  <c r="J3633" i="4"/>
  <c r="K3633" i="4" s="1"/>
  <c r="J3649" i="4"/>
  <c r="K3649" i="4" s="1"/>
  <c r="J3665" i="4"/>
  <c r="K3665" i="4" s="1"/>
  <c r="J3681" i="4"/>
  <c r="K3681" i="4" s="1"/>
  <c r="J3697" i="4"/>
  <c r="K3697" i="4" s="1"/>
  <c r="J3711" i="4"/>
  <c r="K3711" i="4" s="1"/>
  <c r="J3727" i="4"/>
  <c r="K3727" i="4" s="1"/>
  <c r="J3743" i="4"/>
  <c r="K3743" i="4" s="1"/>
  <c r="J3759" i="4"/>
  <c r="K3759" i="4" s="1"/>
  <c r="J3775" i="4"/>
  <c r="K3775" i="4" s="1"/>
  <c r="J3791" i="4"/>
  <c r="K3791" i="4" s="1"/>
  <c r="J3807" i="4"/>
  <c r="K3807" i="4" s="1"/>
  <c r="J3823" i="4"/>
  <c r="K3823" i="4" s="1"/>
  <c r="J3839" i="4"/>
  <c r="K3839" i="4" s="1"/>
  <c r="J3855" i="4"/>
  <c r="K3855" i="4" s="1"/>
  <c r="J3871" i="4"/>
  <c r="K3871" i="4" s="1"/>
  <c r="J3887" i="4"/>
  <c r="K3887" i="4" s="1"/>
  <c r="J3903" i="4"/>
  <c r="K3903" i="4" s="1"/>
  <c r="J3919" i="4"/>
  <c r="K3919" i="4" s="1"/>
  <c r="J3935" i="4"/>
  <c r="K3935" i="4" s="1"/>
  <c r="J3951" i="4"/>
  <c r="K3951" i="4" s="1"/>
  <c r="J3967" i="4"/>
  <c r="K3967" i="4" s="1"/>
  <c r="J3983" i="4"/>
  <c r="K3983" i="4" s="1"/>
  <c r="J3999" i="4"/>
  <c r="K3999" i="4" s="1"/>
  <c r="J4015" i="4"/>
  <c r="K4015" i="4" s="1"/>
  <c r="J3202" i="4"/>
  <c r="K3202" i="4" s="1"/>
  <c r="J3218" i="4"/>
  <c r="K3218" i="4" s="1"/>
  <c r="J3232" i="4"/>
  <c r="K3232" i="4" s="1"/>
  <c r="J3248" i="4"/>
  <c r="K3248" i="4" s="1"/>
  <c r="J3264" i="4"/>
  <c r="K3264" i="4" s="1"/>
  <c r="J3280" i="4"/>
  <c r="K3280" i="4" s="1"/>
  <c r="J3296" i="4"/>
  <c r="K3296" i="4" s="1"/>
  <c r="J3311" i="4"/>
  <c r="K3311" i="4" s="1"/>
  <c r="J3327" i="4"/>
  <c r="K3327" i="4" s="1"/>
  <c r="J3343" i="4"/>
  <c r="K3343" i="4" s="1"/>
  <c r="J3359" i="4"/>
  <c r="K3359" i="4" s="1"/>
  <c r="J3375" i="4"/>
  <c r="K3375" i="4" s="1"/>
  <c r="J3391" i="4"/>
  <c r="K3391" i="4" s="1"/>
  <c r="J3407" i="4"/>
  <c r="K3407" i="4" s="1"/>
  <c r="J3423" i="4"/>
  <c r="K3423" i="4" s="1"/>
  <c r="J3439" i="4"/>
  <c r="K3439" i="4" s="1"/>
  <c r="J3455" i="4"/>
  <c r="K3455" i="4" s="1"/>
  <c r="J3471" i="4"/>
  <c r="K3471" i="4" s="1"/>
  <c r="J3486" i="4"/>
  <c r="K3486" i="4" s="1"/>
  <c r="J3502" i="4"/>
  <c r="K3502" i="4" s="1"/>
  <c r="J3518" i="4"/>
  <c r="K3518" i="4" s="1"/>
  <c r="J3534" i="4"/>
  <c r="K3534" i="4" s="1"/>
  <c r="J3550" i="4"/>
  <c r="K3550" i="4" s="1"/>
  <c r="J3566" i="4"/>
  <c r="K3566" i="4" s="1"/>
  <c r="J3582" i="4"/>
  <c r="K3582" i="4" s="1"/>
  <c r="J3598" i="4"/>
  <c r="K3598" i="4" s="1"/>
  <c r="J3614" i="4"/>
  <c r="K3614" i="4" s="1"/>
  <c r="J3630" i="4"/>
  <c r="K3630" i="4" s="1"/>
  <c r="J3646" i="4"/>
  <c r="K3646" i="4" s="1"/>
  <c r="J3662" i="4"/>
  <c r="K3662" i="4" s="1"/>
  <c r="J3678" i="4"/>
  <c r="K3678" i="4" s="1"/>
  <c r="J3694" i="4"/>
  <c r="K3694" i="4" s="1"/>
  <c r="J3712" i="4"/>
  <c r="K3712" i="4" s="1"/>
  <c r="J3728" i="4"/>
  <c r="K3728" i="4" s="1"/>
  <c r="J3744" i="4"/>
  <c r="K3744" i="4" s="1"/>
  <c r="J3760" i="4"/>
  <c r="K3760" i="4" s="1"/>
  <c r="J3776" i="4"/>
  <c r="K3776" i="4" s="1"/>
  <c r="J3792" i="4"/>
  <c r="K3792" i="4" s="1"/>
  <c r="J3808" i="4"/>
  <c r="K3808" i="4" s="1"/>
  <c r="J3824" i="4"/>
  <c r="K3824" i="4" s="1"/>
  <c r="J3840" i="4"/>
  <c r="K3840" i="4" s="1"/>
  <c r="J3856" i="4"/>
  <c r="K3856" i="4" s="1"/>
  <c r="J3872" i="4"/>
  <c r="K3872" i="4" s="1"/>
  <c r="J3888" i="4"/>
  <c r="K3888" i="4" s="1"/>
  <c r="J3904" i="4"/>
  <c r="K3904" i="4" s="1"/>
  <c r="J3920" i="4"/>
  <c r="K3920" i="4" s="1"/>
  <c r="J3936" i="4"/>
  <c r="K3936" i="4" s="1"/>
  <c r="J3952" i="4"/>
  <c r="K3952" i="4" s="1"/>
  <c r="J3968" i="4"/>
  <c r="K3968" i="4" s="1"/>
  <c r="J3984" i="4"/>
  <c r="K3984" i="4" s="1"/>
  <c r="J4000" i="4"/>
  <c r="K4000" i="4" s="1"/>
  <c r="J4016" i="4"/>
  <c r="K4016" i="4" s="1"/>
  <c r="J4030" i="4"/>
  <c r="K4030" i="4" s="1"/>
  <c r="J4046" i="4"/>
  <c r="K4046" i="4" s="1"/>
  <c r="J4062" i="4"/>
  <c r="K4062" i="4" s="1"/>
  <c r="J4078" i="4"/>
  <c r="K4078" i="4" s="1"/>
  <c r="J4094" i="4"/>
  <c r="K4094" i="4" s="1"/>
  <c r="J4110" i="4"/>
  <c r="K4110" i="4" s="1"/>
  <c r="J4126" i="4"/>
  <c r="K4126" i="4" s="1"/>
  <c r="J4142" i="4"/>
  <c r="K4142" i="4" s="1"/>
  <c r="J4158" i="4"/>
  <c r="K4158" i="4" s="1"/>
  <c r="J4174" i="4"/>
  <c r="K4174" i="4" s="1"/>
  <c r="J4190" i="4"/>
  <c r="K4190" i="4" s="1"/>
  <c r="J4206" i="4"/>
  <c r="K4206" i="4" s="1"/>
  <c r="J4222" i="4"/>
  <c r="K4222" i="4" s="1"/>
  <c r="J4238" i="4"/>
  <c r="K4238" i="4" s="1"/>
  <c r="J4254" i="4"/>
  <c r="K4254" i="4" s="1"/>
  <c r="J4270" i="4"/>
  <c r="K4270" i="4" s="1"/>
  <c r="J4286" i="4"/>
  <c r="K4286" i="4" s="1"/>
  <c r="J4302" i="4"/>
  <c r="K4302" i="4" s="1"/>
  <c r="J4318" i="4"/>
  <c r="K4318" i="4" s="1"/>
  <c r="J4334" i="4"/>
  <c r="K4334" i="4" s="1"/>
  <c r="J4350" i="4"/>
  <c r="K4350" i="4" s="1"/>
  <c r="J4365" i="4"/>
  <c r="K4365" i="4" s="1"/>
  <c r="J4381" i="4"/>
  <c r="K4381" i="4" s="1"/>
  <c r="J4397" i="4"/>
  <c r="K4397" i="4" s="1"/>
  <c r="J4413" i="4"/>
  <c r="K4413" i="4" s="1"/>
  <c r="J4429" i="4"/>
  <c r="K4429" i="4" s="1"/>
  <c r="J4445" i="4"/>
  <c r="K4445" i="4" s="1"/>
  <c r="J4461" i="4"/>
  <c r="K4461" i="4" s="1"/>
  <c r="J4477" i="4"/>
  <c r="K4477" i="4" s="1"/>
  <c r="J4493" i="4"/>
  <c r="K4493" i="4" s="1"/>
  <c r="J4509" i="4"/>
  <c r="K4509" i="4" s="1"/>
  <c r="J4525" i="4"/>
  <c r="K4525" i="4" s="1"/>
  <c r="J4541" i="4"/>
  <c r="K4541" i="4" s="1"/>
  <c r="J4557" i="4"/>
  <c r="K4557" i="4" s="1"/>
  <c r="J4573" i="4"/>
  <c r="K4573" i="4" s="1"/>
  <c r="J4589" i="4"/>
  <c r="K4589" i="4" s="1"/>
  <c r="J4605" i="4"/>
  <c r="K4605" i="4" s="1"/>
  <c r="J4621" i="4"/>
  <c r="K4621" i="4" s="1"/>
  <c r="J4637" i="4"/>
  <c r="K4637" i="4" s="1"/>
  <c r="J4653" i="4"/>
  <c r="K4653" i="4" s="1"/>
  <c r="J4669" i="4"/>
  <c r="K4669" i="4" s="1"/>
  <c r="J4685" i="4"/>
  <c r="K4685" i="4" s="1"/>
  <c r="J4701" i="4"/>
  <c r="K4701" i="4" s="1"/>
  <c r="J4717" i="4"/>
  <c r="K4717" i="4" s="1"/>
  <c r="J4733" i="4"/>
  <c r="K4733" i="4" s="1"/>
  <c r="J4749" i="4"/>
  <c r="K4749" i="4" s="1"/>
  <c r="J4765" i="4"/>
  <c r="K4765" i="4" s="1"/>
  <c r="J4781" i="4"/>
  <c r="K4781" i="4" s="1"/>
  <c r="J4797" i="4"/>
  <c r="K4797" i="4" s="1"/>
  <c r="J4813" i="4"/>
  <c r="K4813" i="4" s="1"/>
  <c r="J4829" i="4"/>
  <c r="K4829" i="4" s="1"/>
  <c r="J4845" i="4"/>
  <c r="K4845" i="4" s="1"/>
  <c r="J4861" i="4"/>
  <c r="K4861" i="4" s="1"/>
  <c r="J4877" i="4"/>
  <c r="K4877" i="4" s="1"/>
  <c r="J4893" i="4"/>
  <c r="K4893" i="4" s="1"/>
  <c r="J4909" i="4"/>
  <c r="K4909" i="4" s="1"/>
  <c r="J4925" i="4"/>
  <c r="K4925" i="4" s="1"/>
  <c r="J4941" i="4"/>
  <c r="K4941" i="4" s="1"/>
  <c r="J4957" i="4"/>
  <c r="K4957" i="4" s="1"/>
  <c r="J4973" i="4"/>
  <c r="K4973" i="4" s="1"/>
  <c r="J4989" i="4"/>
  <c r="K4989" i="4" s="1"/>
  <c r="J5005" i="4"/>
  <c r="K5005" i="4" s="1"/>
  <c r="J2021" i="4"/>
  <c r="K2021" i="4" s="1"/>
  <c r="J2037" i="4"/>
  <c r="K2037" i="4" s="1"/>
  <c r="J2110" i="4"/>
  <c r="K2110" i="4" s="1"/>
  <c r="J2126" i="4"/>
  <c r="K2126" i="4" s="1"/>
  <c r="J2047" i="4"/>
  <c r="K2047" i="4" s="1"/>
  <c r="J2063" i="4"/>
  <c r="K2063" i="4" s="1"/>
  <c r="J2079" i="4"/>
  <c r="K2079" i="4" s="1"/>
  <c r="J2095" i="4"/>
  <c r="K2095" i="4" s="1"/>
  <c r="J2579" i="4"/>
  <c r="K2579" i="4" s="1"/>
  <c r="J2595" i="4"/>
  <c r="K2595" i="4" s="1"/>
  <c r="J2611" i="4"/>
  <c r="K2611" i="4" s="1"/>
  <c r="J2627" i="4"/>
  <c r="K2627" i="4" s="1"/>
  <c r="J2643" i="4"/>
  <c r="K2643" i="4" s="1"/>
  <c r="J2659" i="4"/>
  <c r="K2659" i="4" s="1"/>
  <c r="J2675" i="4"/>
  <c r="K2675" i="4" s="1"/>
  <c r="J2691" i="4"/>
  <c r="K2691" i="4" s="1"/>
  <c r="J2707" i="4"/>
  <c r="K2707" i="4" s="1"/>
  <c r="J2723" i="4"/>
  <c r="K2723" i="4" s="1"/>
  <c r="J4031" i="4"/>
  <c r="K4031" i="4" s="1"/>
  <c r="J4047" i="4"/>
  <c r="K4047" i="4" s="1"/>
  <c r="J4063" i="4"/>
  <c r="K4063" i="4" s="1"/>
  <c r="J4079" i="4"/>
  <c r="K4079" i="4" s="1"/>
  <c r="J4095" i="4"/>
  <c r="K4095" i="4" s="1"/>
  <c r="J4111" i="4"/>
  <c r="K4111" i="4" s="1"/>
  <c r="J4127" i="4"/>
  <c r="K4127" i="4" s="1"/>
  <c r="J4143" i="4"/>
  <c r="K4143" i="4" s="1"/>
  <c r="J4159" i="4"/>
  <c r="K4159" i="4" s="1"/>
  <c r="J4175" i="4"/>
  <c r="K4175" i="4" s="1"/>
  <c r="J4191" i="4"/>
  <c r="K4191" i="4" s="1"/>
  <c r="J4207" i="4"/>
  <c r="K4207" i="4" s="1"/>
  <c r="J4223" i="4"/>
  <c r="K4223" i="4" s="1"/>
  <c r="J4239" i="4"/>
  <c r="K4239" i="4" s="1"/>
  <c r="J4255" i="4"/>
  <c r="K4255" i="4" s="1"/>
  <c r="J4271" i="4"/>
  <c r="K4271" i="4" s="1"/>
  <c r="J4287" i="4"/>
  <c r="K4287" i="4" s="1"/>
  <c r="J4303" i="4"/>
  <c r="K4303" i="4" s="1"/>
  <c r="J4319" i="4"/>
  <c r="K4319" i="4" s="1"/>
  <c r="J4335" i="4"/>
  <c r="K4335" i="4" s="1"/>
  <c r="J4351" i="4"/>
  <c r="K4351" i="4" s="1"/>
  <c r="J4370" i="4"/>
  <c r="K4370" i="4" s="1"/>
  <c r="J4386" i="4"/>
  <c r="K4386" i="4" s="1"/>
  <c r="J4402" i="4"/>
  <c r="K4402" i="4" s="1"/>
  <c r="J4418" i="4"/>
  <c r="K4418" i="4" s="1"/>
  <c r="J4434" i="4"/>
  <c r="K4434" i="4" s="1"/>
  <c r="J4450" i="4"/>
  <c r="K4450" i="4" s="1"/>
  <c r="J4466" i="4"/>
  <c r="K4466" i="4" s="1"/>
  <c r="J4482" i="4"/>
  <c r="K4482" i="4" s="1"/>
  <c r="J4498" i="4"/>
  <c r="K4498" i="4" s="1"/>
  <c r="J4514" i="4"/>
  <c r="K4514" i="4" s="1"/>
  <c r="J4530" i="4"/>
  <c r="K4530" i="4" s="1"/>
  <c r="J4546" i="4"/>
  <c r="K4546" i="4" s="1"/>
  <c r="J4562" i="4"/>
  <c r="K4562" i="4" s="1"/>
  <c r="J4578" i="4"/>
  <c r="K4578" i="4" s="1"/>
  <c r="J4594" i="4"/>
  <c r="K4594" i="4" s="1"/>
  <c r="J4610" i="4"/>
  <c r="K4610" i="4" s="1"/>
  <c r="J4626" i="4"/>
  <c r="K4626" i="4" s="1"/>
  <c r="J4642" i="4"/>
  <c r="K4642" i="4" s="1"/>
  <c r="J4658" i="4"/>
  <c r="K4658" i="4" s="1"/>
  <c r="J4674" i="4"/>
  <c r="K4674" i="4" s="1"/>
  <c r="J4690" i="4"/>
  <c r="K4690" i="4" s="1"/>
  <c r="J4706" i="4"/>
  <c r="K4706" i="4" s="1"/>
  <c r="J4722" i="4"/>
  <c r="K4722" i="4" s="1"/>
  <c r="J4738" i="4"/>
  <c r="K4738" i="4" s="1"/>
  <c r="J4754" i="4"/>
  <c r="K4754" i="4" s="1"/>
  <c r="J4770" i="4"/>
  <c r="K4770" i="4" s="1"/>
  <c r="J4786" i="4"/>
  <c r="K4786" i="4" s="1"/>
  <c r="J4802" i="4"/>
  <c r="K4802" i="4" s="1"/>
  <c r="J4818" i="4"/>
  <c r="K4818" i="4" s="1"/>
  <c r="J4834" i="4"/>
  <c r="K4834" i="4" s="1"/>
  <c r="J4850" i="4"/>
  <c r="K4850" i="4" s="1"/>
  <c r="J4866" i="4"/>
  <c r="K4866" i="4" s="1"/>
  <c r="J4882" i="4"/>
  <c r="K4882" i="4" s="1"/>
  <c r="J4898" i="4"/>
  <c r="K4898" i="4" s="1"/>
  <c r="J4914" i="4"/>
  <c r="K4914" i="4" s="1"/>
  <c r="J4930" i="4"/>
  <c r="K4930" i="4" s="1"/>
  <c r="J4946" i="4"/>
  <c r="K4946" i="4" s="1"/>
  <c r="J4962" i="4"/>
  <c r="K4962" i="4" s="1"/>
  <c r="J4978" i="4"/>
  <c r="K4978" i="4" s="1"/>
  <c r="J4994" i="4"/>
  <c r="K4994" i="4" s="1"/>
  <c r="J2010" i="4"/>
  <c r="K2010" i="4" s="1"/>
  <c r="J2026" i="4"/>
  <c r="K2026" i="4" s="1"/>
  <c r="J2099" i="4"/>
  <c r="K2099" i="4" s="1"/>
  <c r="J2115" i="4"/>
  <c r="K2115" i="4" s="1"/>
  <c r="J2131" i="4"/>
  <c r="K2131" i="4" s="1"/>
  <c r="J2052" i="4"/>
  <c r="K2052" i="4" s="1"/>
  <c r="J2068" i="4"/>
  <c r="K2068" i="4" s="1"/>
  <c r="J2084" i="4"/>
  <c r="K2084" i="4" s="1"/>
  <c r="J2568" i="4"/>
  <c r="K2568" i="4" s="1"/>
  <c r="J2584" i="4"/>
  <c r="K2584" i="4" s="1"/>
  <c r="J2600" i="4"/>
  <c r="K2600" i="4" s="1"/>
  <c r="J2616" i="4"/>
  <c r="K2616" i="4" s="1"/>
  <c r="J2632" i="4"/>
  <c r="K2632" i="4" s="1"/>
  <c r="J2648" i="4"/>
  <c r="K2648" i="4" s="1"/>
  <c r="J2664" i="4"/>
  <c r="K2664" i="4" s="1"/>
  <c r="J2680" i="4"/>
  <c r="K2680" i="4" s="1"/>
  <c r="J2696" i="4"/>
  <c r="K2696" i="4" s="1"/>
  <c r="J2712" i="4"/>
  <c r="K2712" i="4" s="1"/>
  <c r="J4020" i="4"/>
  <c r="K4020" i="4" s="1"/>
  <c r="J4036" i="4"/>
  <c r="K4036" i="4" s="1"/>
  <c r="J4052" i="4"/>
  <c r="K4052" i="4" s="1"/>
  <c r="J4068" i="4"/>
  <c r="K4068" i="4" s="1"/>
  <c r="J4084" i="4"/>
  <c r="K4084" i="4" s="1"/>
  <c r="J4100" i="4"/>
  <c r="K4100" i="4" s="1"/>
  <c r="J4116" i="4"/>
  <c r="K4116" i="4" s="1"/>
  <c r="J4132" i="4"/>
  <c r="K4132" i="4" s="1"/>
  <c r="J4148" i="4"/>
  <c r="K4148" i="4" s="1"/>
  <c r="J4164" i="4"/>
  <c r="K4164" i="4" s="1"/>
  <c r="J4180" i="4"/>
  <c r="K4180" i="4" s="1"/>
  <c r="J4196" i="4"/>
  <c r="K4196" i="4" s="1"/>
  <c r="J4212" i="4"/>
  <c r="K4212" i="4" s="1"/>
  <c r="J4228" i="4"/>
  <c r="K4228" i="4" s="1"/>
  <c r="J4244" i="4"/>
  <c r="K4244" i="4" s="1"/>
  <c r="J4260" i="4"/>
  <c r="K4260" i="4" s="1"/>
  <c r="J4276" i="4"/>
  <c r="K4276" i="4" s="1"/>
  <c r="J4292" i="4"/>
  <c r="K4292" i="4" s="1"/>
  <c r="J4308" i="4"/>
  <c r="K4308" i="4" s="1"/>
  <c r="J4324" i="4"/>
  <c r="K4324" i="4" s="1"/>
  <c r="J4340" i="4"/>
  <c r="K4340" i="4" s="1"/>
  <c r="J4356" i="4"/>
  <c r="K4356" i="4" s="1"/>
  <c r="J4371" i="4"/>
  <c r="K4371" i="4" s="1"/>
  <c r="J4387" i="4"/>
  <c r="K4387" i="4" s="1"/>
  <c r="J4403" i="4"/>
  <c r="K4403" i="4" s="1"/>
  <c r="J4419" i="4"/>
  <c r="K4419" i="4" s="1"/>
  <c r="J4435" i="4"/>
  <c r="K4435" i="4" s="1"/>
  <c r="J4451" i="4"/>
  <c r="K4451" i="4" s="1"/>
  <c r="J4467" i="4"/>
  <c r="K4467" i="4" s="1"/>
  <c r="J4483" i="4"/>
  <c r="K4483" i="4" s="1"/>
  <c r="J4499" i="4"/>
  <c r="K4499" i="4" s="1"/>
  <c r="J4515" i="4"/>
  <c r="K4515" i="4" s="1"/>
  <c r="J4531" i="4"/>
  <c r="K4531" i="4" s="1"/>
  <c r="J4547" i="4"/>
  <c r="K4547" i="4" s="1"/>
  <c r="J4563" i="4"/>
  <c r="K4563" i="4" s="1"/>
  <c r="J4579" i="4"/>
  <c r="K4579" i="4" s="1"/>
  <c r="J4595" i="4"/>
  <c r="K4595" i="4" s="1"/>
  <c r="J4611" i="4"/>
  <c r="K4611" i="4" s="1"/>
  <c r="J4627" i="4"/>
  <c r="K4627" i="4" s="1"/>
  <c r="J4643" i="4"/>
  <c r="K4643" i="4" s="1"/>
  <c r="J4659" i="4"/>
  <c r="K4659" i="4" s="1"/>
  <c r="J4675" i="4"/>
  <c r="K4675" i="4" s="1"/>
  <c r="J4691" i="4"/>
  <c r="K4691" i="4" s="1"/>
  <c r="J4707" i="4"/>
  <c r="K4707" i="4" s="1"/>
  <c r="J4723" i="4"/>
  <c r="K4723" i="4" s="1"/>
  <c r="J4739" i="4"/>
  <c r="K4739" i="4" s="1"/>
  <c r="J4755" i="4"/>
  <c r="K4755" i="4" s="1"/>
  <c r="J4771" i="4"/>
  <c r="K4771" i="4" s="1"/>
  <c r="J4787" i="4"/>
  <c r="K4787" i="4" s="1"/>
  <c r="J4803" i="4"/>
  <c r="K4803" i="4" s="1"/>
  <c r="J4819" i="4"/>
  <c r="K4819" i="4" s="1"/>
  <c r="J4835" i="4"/>
  <c r="K4835" i="4" s="1"/>
  <c r="J4851" i="4"/>
  <c r="K4851" i="4" s="1"/>
  <c r="J4867" i="4"/>
  <c r="K4867" i="4" s="1"/>
  <c r="J4883" i="4"/>
  <c r="K4883" i="4" s="1"/>
  <c r="J4899" i="4"/>
  <c r="K4899" i="4" s="1"/>
  <c r="J4915" i="4"/>
  <c r="K4915" i="4" s="1"/>
  <c r="J4931" i="4"/>
  <c r="K4931" i="4" s="1"/>
  <c r="J4947" i="4"/>
  <c r="K4947" i="4" s="1"/>
  <c r="J4963" i="4"/>
  <c r="K4963" i="4" s="1"/>
  <c r="J4979" i="4"/>
  <c r="K4979" i="4" s="1"/>
  <c r="J4995" i="4"/>
  <c r="K4995" i="4" s="1"/>
  <c r="J2011" i="4"/>
  <c r="K2011" i="4" s="1"/>
  <c r="J2027" i="4"/>
  <c r="K2027" i="4" s="1"/>
  <c r="J2100" i="4"/>
  <c r="K2100" i="4" s="1"/>
  <c r="J2116" i="4"/>
  <c r="K2116" i="4" s="1"/>
  <c r="J2132" i="4"/>
  <c r="K2132" i="4" s="1"/>
  <c r="J2049" i="4"/>
  <c r="K2049" i="4" s="1"/>
  <c r="J2065" i="4"/>
  <c r="K2065" i="4" s="1"/>
  <c r="J2081" i="4"/>
  <c r="K2081" i="4" s="1"/>
  <c r="J2565" i="4"/>
  <c r="K2565" i="4" s="1"/>
  <c r="J2581" i="4"/>
  <c r="K2581" i="4" s="1"/>
  <c r="J2597" i="4"/>
  <c r="K2597" i="4" s="1"/>
  <c r="J2613" i="4"/>
  <c r="K2613" i="4" s="1"/>
  <c r="J2629" i="4"/>
  <c r="K2629" i="4" s="1"/>
  <c r="J2645" i="4"/>
  <c r="K2645" i="4" s="1"/>
  <c r="J2661" i="4"/>
  <c r="K2661" i="4" s="1"/>
  <c r="J2677" i="4"/>
  <c r="K2677" i="4" s="1"/>
  <c r="J2693" i="4"/>
  <c r="K2693" i="4" s="1"/>
  <c r="J2709" i="4"/>
  <c r="K2709" i="4" s="1"/>
  <c r="J4021" i="4"/>
  <c r="K4021" i="4" s="1"/>
  <c r="J4037" i="4"/>
  <c r="K4037" i="4" s="1"/>
  <c r="J4053" i="4"/>
  <c r="K4053" i="4" s="1"/>
  <c r="J4069" i="4"/>
  <c r="K4069" i="4" s="1"/>
  <c r="J4085" i="4"/>
  <c r="K4085" i="4" s="1"/>
  <c r="J4101" i="4"/>
  <c r="K4101" i="4" s="1"/>
  <c r="J4117" i="4"/>
  <c r="K4117" i="4" s="1"/>
  <c r="J4133" i="4"/>
  <c r="K4133" i="4" s="1"/>
  <c r="J4149" i="4"/>
  <c r="K4149" i="4" s="1"/>
  <c r="J4165" i="4"/>
  <c r="K4165" i="4" s="1"/>
  <c r="J4181" i="4"/>
  <c r="K4181" i="4" s="1"/>
  <c r="J4197" i="4"/>
  <c r="K4197" i="4" s="1"/>
  <c r="J4213" i="4"/>
  <c r="K4213" i="4" s="1"/>
  <c r="J4229" i="4"/>
  <c r="K4229" i="4" s="1"/>
  <c r="J4245" i="4"/>
  <c r="K4245" i="4" s="1"/>
  <c r="J4261" i="4"/>
  <c r="K4261" i="4" s="1"/>
  <c r="J4277" i="4"/>
  <c r="K4277" i="4" s="1"/>
  <c r="J4293" i="4"/>
  <c r="K4293" i="4" s="1"/>
  <c r="J4309" i="4"/>
  <c r="K4309" i="4" s="1"/>
  <c r="J4325" i="4"/>
  <c r="K4325" i="4" s="1"/>
  <c r="J4341" i="4"/>
  <c r="K4341" i="4" s="1"/>
  <c r="J4357" i="4"/>
  <c r="K4357" i="4" s="1"/>
  <c r="J4372" i="4"/>
  <c r="K4372" i="4" s="1"/>
  <c r="J4388" i="4"/>
  <c r="K4388" i="4" s="1"/>
  <c r="J4404" i="4"/>
  <c r="K4404" i="4" s="1"/>
  <c r="J4420" i="4"/>
  <c r="K4420" i="4" s="1"/>
  <c r="J4436" i="4"/>
  <c r="K4436" i="4" s="1"/>
  <c r="J4452" i="4"/>
  <c r="K4452" i="4" s="1"/>
  <c r="J4468" i="4"/>
  <c r="K4468" i="4" s="1"/>
  <c r="J4484" i="4"/>
  <c r="K4484" i="4" s="1"/>
  <c r="J4500" i="4"/>
  <c r="K4500" i="4" s="1"/>
  <c r="J4516" i="4"/>
  <c r="K4516" i="4" s="1"/>
  <c r="J4532" i="4"/>
  <c r="K4532" i="4" s="1"/>
  <c r="J4548" i="4"/>
  <c r="K4548" i="4" s="1"/>
  <c r="J4564" i="4"/>
  <c r="K4564" i="4" s="1"/>
  <c r="J4580" i="4"/>
  <c r="K4580" i="4" s="1"/>
  <c r="J4596" i="4"/>
  <c r="K4596" i="4" s="1"/>
  <c r="J4612" i="4"/>
  <c r="K4612" i="4" s="1"/>
  <c r="J4628" i="4"/>
  <c r="K4628" i="4" s="1"/>
  <c r="J4644" i="4"/>
  <c r="K4644" i="4" s="1"/>
  <c r="J4660" i="4"/>
  <c r="K4660" i="4" s="1"/>
  <c r="J4676" i="4"/>
  <c r="K4676" i="4" s="1"/>
  <c r="J4692" i="4"/>
  <c r="K4692" i="4" s="1"/>
  <c r="J4708" i="4"/>
  <c r="K4708" i="4" s="1"/>
  <c r="J4724" i="4"/>
  <c r="K4724" i="4" s="1"/>
  <c r="J4740" i="4"/>
  <c r="K4740" i="4" s="1"/>
  <c r="J4756" i="4"/>
  <c r="K4756" i="4" s="1"/>
  <c r="J4772" i="4"/>
  <c r="K4772" i="4" s="1"/>
  <c r="J4788" i="4"/>
  <c r="K4788" i="4" s="1"/>
  <c r="J4804" i="4"/>
  <c r="K4804" i="4" s="1"/>
  <c r="J4820" i="4"/>
  <c r="K4820" i="4" s="1"/>
  <c r="J4836" i="4"/>
  <c r="K4836" i="4" s="1"/>
  <c r="J4852" i="4"/>
  <c r="K4852" i="4" s="1"/>
  <c r="J4868" i="4"/>
  <c r="K4868" i="4" s="1"/>
  <c r="J4884" i="4"/>
  <c r="K4884" i="4" s="1"/>
  <c r="J4900" i="4"/>
  <c r="K4900" i="4" s="1"/>
  <c r="J4916" i="4"/>
  <c r="K4916" i="4" s="1"/>
  <c r="J4932" i="4"/>
  <c r="K4932" i="4" s="1"/>
  <c r="J4948" i="4"/>
  <c r="K4948" i="4" s="1"/>
  <c r="J4964" i="4"/>
  <c r="K4964" i="4" s="1"/>
  <c r="J4980" i="4"/>
  <c r="K4980" i="4" s="1"/>
  <c r="J4996" i="4"/>
  <c r="K4996" i="4" s="1"/>
  <c r="J2012" i="4"/>
  <c r="K2012" i="4" s="1"/>
  <c r="J2028" i="4"/>
  <c r="K2028" i="4" s="1"/>
  <c r="J2097" i="4"/>
  <c r="K2097" i="4" s="1"/>
  <c r="J2113" i="4"/>
  <c r="K2113" i="4" s="1"/>
  <c r="J2129" i="4"/>
  <c r="K2129" i="4" s="1"/>
  <c r="J2046" i="4"/>
  <c r="K2046" i="4" s="1"/>
  <c r="J2062" i="4"/>
  <c r="K2062" i="4" s="1"/>
  <c r="J2078" i="4"/>
  <c r="K2078" i="4" s="1"/>
  <c r="J2094" i="4"/>
  <c r="K2094" i="4" s="1"/>
  <c r="J2578" i="4"/>
  <c r="K2578" i="4" s="1"/>
  <c r="J2594" i="4"/>
  <c r="K2594" i="4" s="1"/>
  <c r="J2610" i="4"/>
  <c r="K2610" i="4" s="1"/>
  <c r="J2626" i="4"/>
  <c r="K2626" i="4" s="1"/>
  <c r="J2642" i="4"/>
  <c r="K2642" i="4" s="1"/>
  <c r="J2658" i="4"/>
  <c r="K2658" i="4" s="1"/>
  <c r="J2674" i="4"/>
  <c r="K2674" i="4" s="1"/>
  <c r="J2690" i="4"/>
  <c r="K2690" i="4" s="1"/>
  <c r="J2706" i="4"/>
  <c r="K2706" i="4" s="1"/>
  <c r="J2722" i="4"/>
  <c r="K2722" i="4" s="1"/>
  <c r="J2790" i="4"/>
  <c r="K2790" i="4" s="1"/>
  <c r="J2888" i="4"/>
  <c r="K2888" i="4" s="1"/>
  <c r="J2918" i="4"/>
  <c r="K2918" i="4" s="1"/>
  <c r="J2964" i="4"/>
  <c r="K2964" i="4" s="1"/>
  <c r="J3050" i="4"/>
  <c r="K3050" i="4" s="1"/>
  <c r="J3104" i="4"/>
  <c r="K3104" i="4" s="1"/>
  <c r="J1064" i="4"/>
  <c r="K1064" i="4" s="1"/>
  <c r="J1098" i="4"/>
  <c r="K1098" i="4" s="1"/>
  <c r="J1154" i="4"/>
  <c r="K1154" i="4" s="1"/>
  <c r="J1234" i="4"/>
  <c r="K1234" i="4" s="1"/>
  <c r="J1338" i="4"/>
  <c r="K1338" i="4" s="1"/>
  <c r="J1412" i="4"/>
  <c r="K1412" i="4" s="1"/>
  <c r="J2820" i="4"/>
  <c r="K2820" i="4" s="1"/>
  <c r="J2852" i="4"/>
  <c r="K2852" i="4" s="1"/>
  <c r="J2898" i="4"/>
  <c r="K2898" i="4" s="1"/>
  <c r="J2970" i="4"/>
  <c r="K2970" i="4" s="1"/>
  <c r="J3055" i="4"/>
  <c r="K3055" i="4" s="1"/>
  <c r="J1010" i="4"/>
  <c r="K1010" i="4" s="1"/>
  <c r="J1072" i="4"/>
  <c r="K1072" i="4" s="1"/>
  <c r="J1178" i="4"/>
  <c r="K1178" i="4" s="1"/>
  <c r="J1220" i="4"/>
  <c r="K1220" i="4" s="1"/>
  <c r="J1275" i="4"/>
  <c r="K1275" i="4" s="1"/>
  <c r="J1342" i="4"/>
  <c r="K1342" i="4" s="1"/>
  <c r="J1534" i="4"/>
  <c r="K1534" i="4" s="1"/>
  <c r="J1577" i="4"/>
  <c r="K1577" i="4" s="1"/>
  <c r="J1626" i="4"/>
  <c r="K1626" i="4" s="1"/>
  <c r="J1701" i="4"/>
  <c r="K1701" i="4" s="1"/>
  <c r="J1773" i="4"/>
  <c r="K1773" i="4" s="1"/>
  <c r="J1857" i="4"/>
  <c r="K1857" i="4" s="1"/>
  <c r="J1371" i="4"/>
  <c r="K1371" i="4" s="1"/>
  <c r="J1460" i="4"/>
  <c r="K1460" i="4" s="1"/>
  <c r="J1525" i="4"/>
  <c r="K1525" i="4" s="1"/>
  <c r="J1571" i="4"/>
  <c r="K1571" i="4" s="1"/>
  <c r="J1873" i="4"/>
  <c r="K1873" i="4" s="1"/>
  <c r="J1928" i="4"/>
  <c r="K1928" i="4" s="1"/>
  <c r="J1968" i="4"/>
  <c r="K1968" i="4" s="1"/>
  <c r="J1783" i="4"/>
  <c r="K1783" i="4" s="1"/>
  <c r="J1860" i="4"/>
  <c r="K1860" i="4" s="1"/>
  <c r="J1999" i="4"/>
  <c r="K1999" i="4" s="1"/>
  <c r="J1669" i="4"/>
  <c r="K1669" i="4" s="1"/>
  <c r="J1775" i="4"/>
  <c r="K1775" i="4" s="1"/>
  <c r="J1906" i="4"/>
  <c r="K1906" i="4" s="1"/>
  <c r="J2155" i="4"/>
  <c r="K2155" i="4" s="1"/>
  <c r="J2183" i="4"/>
  <c r="K2183" i="4" s="1"/>
  <c r="J2220" i="4"/>
  <c r="K2220" i="4" s="1"/>
  <c r="J2238" i="4"/>
  <c r="K2238" i="4" s="1"/>
  <c r="J2739" i="4"/>
  <c r="K2739" i="4" s="1"/>
  <c r="J2881" i="4"/>
  <c r="K2881" i="4" s="1"/>
  <c r="J1073" i="4"/>
  <c r="K1073" i="4" s="1"/>
  <c r="J1630" i="4"/>
  <c r="K1630" i="4" s="1"/>
  <c r="J1809" i="4"/>
  <c r="K1809" i="4" s="1"/>
  <c r="J2899" i="4"/>
  <c r="K2899" i="4" s="1"/>
  <c r="J3081" i="4"/>
  <c r="K3081" i="4" s="1"/>
  <c r="J1184" i="4"/>
  <c r="K1184" i="4" s="1"/>
  <c r="J1343" i="4"/>
  <c r="K1343" i="4" s="1"/>
  <c r="J1478" i="4"/>
  <c r="K1478" i="4" s="1"/>
  <c r="J1613" i="4"/>
  <c r="K1613" i="4" s="1"/>
  <c r="J1745" i="4"/>
  <c r="K1745" i="4" s="1"/>
  <c r="J2165" i="4"/>
  <c r="K2165" i="4" s="1"/>
  <c r="J1110" i="4"/>
  <c r="K1110" i="4" s="1"/>
  <c r="J1785" i="4"/>
  <c r="K1785" i="4" s="1"/>
  <c r="J2473" i="4"/>
  <c r="K2473" i="4" s="1"/>
  <c r="J1255" i="4"/>
  <c r="K1255" i="4" s="1"/>
  <c r="J2787" i="4"/>
  <c r="K2787" i="4" s="1"/>
  <c r="J2865" i="4"/>
  <c r="K2865" i="4" s="1"/>
  <c r="J2911" i="4"/>
  <c r="K2911" i="4" s="1"/>
  <c r="J2951" i="4"/>
  <c r="K2951" i="4" s="1"/>
  <c r="J3015" i="4"/>
  <c r="K3015" i="4" s="1"/>
  <c r="J3071" i="4"/>
  <c r="K3071" i="4" s="1"/>
  <c r="J1018" i="4"/>
  <c r="K1018" i="4" s="1"/>
  <c r="J1065" i="4"/>
  <c r="K1065" i="4" s="1"/>
  <c r="J1099" i="4"/>
  <c r="K1099" i="4" s="1"/>
  <c r="J1161" i="4"/>
  <c r="K1161" i="4" s="1"/>
  <c r="J1231" i="4"/>
  <c r="K1231" i="4" s="1"/>
  <c r="J1296" i="4"/>
  <c r="K1296" i="4" s="1"/>
  <c r="J1366" i="4"/>
  <c r="K1366" i="4" s="1"/>
  <c r="J1423" i="4"/>
  <c r="K1423" i="4" s="1"/>
  <c r="J2841" i="4"/>
  <c r="K2841" i="4" s="1"/>
  <c r="J2867" i="4"/>
  <c r="K2867" i="4" s="1"/>
  <c r="J2919" i="4"/>
  <c r="K2919" i="4" s="1"/>
  <c r="J2967" i="4"/>
  <c r="K2967" i="4" s="1"/>
  <c r="J3052" i="4"/>
  <c r="K3052" i="4" s="1"/>
  <c r="J1007" i="4"/>
  <c r="K1007" i="4" s="1"/>
  <c r="J1089" i="4"/>
  <c r="K1089" i="4" s="1"/>
  <c r="J1155" i="4"/>
  <c r="K1155" i="4" s="1"/>
  <c r="J1193" i="4"/>
  <c r="K1193" i="4" s="1"/>
  <c r="J1265" i="4"/>
  <c r="K1265" i="4" s="1"/>
  <c r="J1330" i="4"/>
  <c r="K1330" i="4" s="1"/>
  <c r="J1485" i="4"/>
  <c r="K1485" i="4" s="1"/>
  <c r="J1546" i="4"/>
  <c r="K1546" i="4" s="1"/>
  <c r="J1582" i="4"/>
  <c r="K1582" i="4" s="1"/>
  <c r="J1633" i="4"/>
  <c r="K1633" i="4" s="1"/>
  <c r="J1702" i="4"/>
  <c r="K1702" i="4" s="1"/>
  <c r="J1781" i="4"/>
  <c r="K1781" i="4" s="1"/>
  <c r="J1823" i="4"/>
  <c r="K1823" i="4" s="1"/>
  <c r="J1352" i="4"/>
  <c r="K1352" i="4" s="1"/>
  <c r="J1379" i="4"/>
  <c r="K1379" i="4" s="1"/>
  <c r="J1438" i="4"/>
  <c r="K1438" i="4" s="1"/>
  <c r="J1498" i="4"/>
  <c r="K1498" i="4" s="1"/>
  <c r="J1572" i="4"/>
  <c r="K1572" i="4" s="1"/>
  <c r="J1874" i="4"/>
  <c r="K1874" i="4" s="1"/>
  <c r="J1957" i="4"/>
  <c r="K1957" i="4" s="1"/>
  <c r="J1805" i="4"/>
  <c r="K1805" i="4" s="1"/>
  <c r="J1900" i="4"/>
  <c r="K1900" i="4" s="1"/>
  <c r="J2000" i="4"/>
  <c r="K2000" i="4" s="1"/>
  <c r="J1670" i="4"/>
  <c r="K1670" i="4" s="1"/>
  <c r="J1776" i="4"/>
  <c r="K1776" i="4" s="1"/>
  <c r="J1915" i="4"/>
  <c r="K1915" i="4" s="1"/>
  <c r="J1991" i="4"/>
  <c r="K1991" i="4" s="1"/>
  <c r="J2152" i="4"/>
  <c r="K2152" i="4" s="1"/>
  <c r="J2178" i="4"/>
  <c r="K2178" i="4" s="1"/>
  <c r="J2217" i="4"/>
  <c r="K2217" i="4" s="1"/>
  <c r="J2235" i="4"/>
  <c r="K2235" i="4" s="1"/>
  <c r="J2742" i="4"/>
  <c r="K2742" i="4" s="1"/>
  <c r="J2960" i="4"/>
  <c r="K2960" i="4" s="1"/>
  <c r="J1185" i="4"/>
  <c r="K1185" i="4" s="1"/>
  <c r="J1407" i="4"/>
  <c r="K1407" i="4" s="1"/>
  <c r="J1696" i="4"/>
  <c r="K1696" i="4" s="1"/>
  <c r="J2212" i="4"/>
  <c r="K2212" i="4" s="1"/>
  <c r="J3003" i="4"/>
  <c r="K3003" i="4" s="1"/>
  <c r="J1093" i="4"/>
  <c r="K1093" i="4" s="1"/>
  <c r="J1359" i="4"/>
  <c r="K1359" i="4" s="1"/>
  <c r="J1511" i="4"/>
  <c r="K1511" i="4" s="1"/>
  <c r="J1730" i="4"/>
  <c r="K1730" i="4" s="1"/>
  <c r="J2169" i="4"/>
  <c r="K2169" i="4" s="1"/>
  <c r="J2989" i="4"/>
  <c r="K2989" i="4" s="1"/>
  <c r="J1238" i="4"/>
  <c r="K1238" i="4" s="1"/>
  <c r="J2426" i="4"/>
  <c r="K2426" i="4" s="1"/>
  <c r="J1229" i="4"/>
  <c r="K1229" i="4" s="1"/>
  <c r="J2788" i="4"/>
  <c r="K2788" i="4" s="1"/>
  <c r="J2866" i="4"/>
  <c r="K2866" i="4" s="1"/>
  <c r="J2912" i="4"/>
  <c r="K2912" i="4" s="1"/>
  <c r="J2952" i="4"/>
  <c r="K2952" i="4" s="1"/>
  <c r="J3016" i="4"/>
  <c r="K3016" i="4" s="1"/>
  <c r="J3072" i="4"/>
  <c r="K3072" i="4" s="1"/>
  <c r="J1033" i="4"/>
  <c r="K1033" i="4" s="1"/>
  <c r="J1070" i="4"/>
  <c r="K1070" i="4" s="1"/>
  <c r="J1120" i="4"/>
  <c r="K1120" i="4" s="1"/>
  <c r="J1166" i="4"/>
  <c r="K1166" i="4" s="1"/>
  <c r="J1248" i="4"/>
  <c r="K1248" i="4" s="1"/>
  <c r="J1340" i="4"/>
  <c r="K1340" i="4" s="1"/>
  <c r="J1424" i="4"/>
  <c r="K1424" i="4" s="1"/>
  <c r="J2842" i="4"/>
  <c r="K2842" i="4" s="1"/>
  <c r="J2868" i="4"/>
  <c r="K2868" i="4" s="1"/>
  <c r="J2920" i="4"/>
  <c r="K2920" i="4" s="1"/>
  <c r="J2968" i="4"/>
  <c r="K2968" i="4" s="1"/>
  <c r="J3053" i="4"/>
  <c r="K3053" i="4" s="1"/>
  <c r="J1008" i="4"/>
  <c r="K1008" i="4" s="1"/>
  <c r="J1054" i="4"/>
  <c r="K1054" i="4" s="1"/>
  <c r="J1140" i="4"/>
  <c r="K1140" i="4" s="1"/>
  <c r="J1194" i="4"/>
  <c r="K1194" i="4" s="1"/>
  <c r="J1266" i="4"/>
  <c r="K1266" i="4" s="1"/>
  <c r="J1456" i="4"/>
  <c r="K1456" i="4" s="1"/>
  <c r="J1524" i="4"/>
  <c r="K1524" i="4" s="1"/>
  <c r="J1563" i="4"/>
  <c r="K1563" i="4" s="1"/>
  <c r="J1624" i="4"/>
  <c r="K1624" i="4" s="1"/>
  <c r="J1665" i="4"/>
  <c r="K1665" i="4" s="1"/>
  <c r="J1711" i="4"/>
  <c r="K1711" i="4" s="1"/>
  <c r="J1765" i="4"/>
  <c r="K1765" i="4" s="1"/>
  <c r="J1814" i="4"/>
  <c r="K1814" i="4" s="1"/>
  <c r="J1353" i="4"/>
  <c r="K1353" i="4" s="1"/>
  <c r="J1394" i="4"/>
  <c r="K1394" i="4" s="1"/>
  <c r="J1495" i="4"/>
  <c r="K1495" i="4" s="1"/>
  <c r="J1583" i="4"/>
  <c r="K1583" i="4" s="1"/>
  <c r="J1897" i="4"/>
  <c r="K1897" i="4" s="1"/>
  <c r="J1998" i="4"/>
  <c r="K1998" i="4" s="1"/>
  <c r="J1845" i="4"/>
  <c r="K1845" i="4" s="1"/>
  <c r="J1982" i="4"/>
  <c r="K1982" i="4" s="1"/>
  <c r="J1667" i="4"/>
  <c r="K1667" i="4" s="1"/>
  <c r="J1713" i="4"/>
  <c r="K1713" i="4" s="1"/>
  <c r="J1752" i="4"/>
  <c r="K1752" i="4" s="1"/>
  <c r="J1975" i="4"/>
  <c r="K1975" i="4" s="1"/>
  <c r="J2149" i="4"/>
  <c r="K2149" i="4" s="1"/>
  <c r="J2171" i="4"/>
  <c r="K2171" i="4" s="1"/>
  <c r="J2207" i="4"/>
  <c r="K2207" i="4" s="1"/>
  <c r="J2230" i="4"/>
  <c r="K2230" i="4" s="1"/>
  <c r="J2726" i="4"/>
  <c r="K2726" i="4" s="1"/>
  <c r="J2795" i="4"/>
  <c r="K2795" i="4" s="1"/>
  <c r="J3007" i="4"/>
  <c r="K3007" i="4" s="1"/>
  <c r="J1186" i="4"/>
  <c r="K1186" i="4" s="1"/>
  <c r="J1381" i="4"/>
  <c r="K1381" i="4" s="1"/>
  <c r="J1598" i="4"/>
  <c r="K1598" i="4" s="1"/>
  <c r="J1769" i="4"/>
  <c r="K1769" i="4" s="1"/>
  <c r="J2186" i="4"/>
  <c r="K2186" i="4" s="1"/>
  <c r="J3004" i="4"/>
  <c r="K3004" i="4" s="1"/>
  <c r="J1254" i="4"/>
  <c r="K1254" i="4" s="1"/>
  <c r="J1345" i="4"/>
  <c r="K1345" i="4" s="1"/>
  <c r="J1502" i="4"/>
  <c r="K1502" i="4" s="1"/>
  <c r="J1607" i="4"/>
  <c r="K1607" i="4" s="1"/>
  <c r="J2233" i="4"/>
  <c r="K2233" i="4" s="1"/>
  <c r="J3062" i="4"/>
  <c r="K3062" i="4" s="1"/>
  <c r="J1794" i="4"/>
  <c r="K1794" i="4" s="1"/>
  <c r="J2500" i="4"/>
  <c r="K2500" i="4" s="1"/>
  <c r="J2781" i="4"/>
  <c r="K2781" i="4" s="1"/>
  <c r="J2817" i="4"/>
  <c r="K2817" i="4" s="1"/>
  <c r="J2909" i="4"/>
  <c r="K2909" i="4" s="1"/>
  <c r="J2935" i="4"/>
  <c r="K2935" i="4" s="1"/>
  <c r="J2997" i="4"/>
  <c r="K2997" i="4" s="1"/>
  <c r="J3069" i="4"/>
  <c r="K3069" i="4" s="1"/>
  <c r="J1020" i="4"/>
  <c r="K1020" i="4" s="1"/>
  <c r="J1067" i="4"/>
  <c r="K1067" i="4" s="1"/>
  <c r="J1101" i="4"/>
  <c r="K1101" i="4" s="1"/>
  <c r="J1163" i="4"/>
  <c r="K1163" i="4" s="1"/>
  <c r="J1273" i="4"/>
  <c r="K1273" i="4" s="1"/>
  <c r="J1401" i="4"/>
  <c r="K1401" i="4" s="1"/>
  <c r="J1442" i="4"/>
  <c r="K1442" i="4" s="1"/>
  <c r="J2843" i="4"/>
  <c r="K2843" i="4" s="1"/>
  <c r="J2873" i="4"/>
  <c r="K2873" i="4" s="1"/>
  <c r="J2941" i="4"/>
  <c r="K2941" i="4" s="1"/>
  <c r="J3001" i="4"/>
  <c r="K3001" i="4" s="1"/>
  <c r="J3078" i="4"/>
  <c r="K3078" i="4" s="1"/>
  <c r="J1040" i="4"/>
  <c r="K1040" i="4" s="1"/>
  <c r="J1087" i="4"/>
  <c r="K1087" i="4" s="1"/>
  <c r="J1177" i="4"/>
  <c r="K1177" i="4" s="1"/>
  <c r="J1219" i="4"/>
  <c r="K1219" i="4" s="1"/>
  <c r="J1274" i="4"/>
  <c r="K1274" i="4" s="1"/>
  <c r="J1328" i="4"/>
  <c r="K1328" i="4" s="1"/>
  <c r="J1483" i="4"/>
  <c r="K1483" i="4" s="1"/>
  <c r="J1548" i="4"/>
  <c r="K1548" i="4" s="1"/>
  <c r="J1580" i="4"/>
  <c r="K1580" i="4" s="1"/>
  <c r="J1642" i="4"/>
  <c r="K1642" i="4" s="1"/>
  <c r="J1690" i="4"/>
  <c r="K1690" i="4" s="1"/>
  <c r="J1734" i="4"/>
  <c r="K1734" i="4" s="1"/>
  <c r="J1798" i="4"/>
  <c r="K1798" i="4" s="1"/>
  <c r="J1358" i="4"/>
  <c r="K1358" i="4" s="1"/>
  <c r="J1443" i="4"/>
  <c r="K1443" i="4" s="1"/>
  <c r="J1500" i="4"/>
  <c r="K1500" i="4" s="1"/>
  <c r="J1594" i="4"/>
  <c r="K1594" i="4" s="1"/>
  <c r="J1898" i="4"/>
  <c r="K1898" i="4" s="1"/>
  <c r="J1945" i="4"/>
  <c r="K1945" i="4" s="1"/>
  <c r="J1989" i="4"/>
  <c r="K1989" i="4" s="1"/>
  <c r="J1799" i="4"/>
  <c r="K1799" i="4" s="1"/>
  <c r="J1859" i="4"/>
  <c r="K1859" i="4" s="1"/>
  <c r="J1635" i="4"/>
  <c r="K1635" i="4" s="1"/>
  <c r="J1692" i="4"/>
  <c r="K1692" i="4" s="1"/>
  <c r="J1743" i="4"/>
  <c r="K1743" i="4" s="1"/>
  <c r="J1976" i="4"/>
  <c r="K1976" i="4" s="1"/>
  <c r="J2150" i="4"/>
  <c r="K2150" i="4" s="1"/>
  <c r="J2172" i="4"/>
  <c r="K2172" i="4" s="1"/>
  <c r="J2208" i="4"/>
  <c r="K2208" i="4" s="1"/>
  <c r="J2231" i="4"/>
  <c r="K2231" i="4" s="1"/>
  <c r="J2727" i="4"/>
  <c r="K2727" i="4" s="1"/>
  <c r="J2796" i="4"/>
  <c r="K2796" i="4" s="1"/>
  <c r="J3009" i="4"/>
  <c r="K3009" i="4" s="1"/>
  <c r="J1042" i="4"/>
  <c r="K1042" i="4" s="1"/>
  <c r="J1684" i="4"/>
  <c r="K1684" i="4" s="1"/>
  <c r="J1801" i="4"/>
  <c r="K1801" i="4" s="1"/>
  <c r="J2187" i="4"/>
  <c r="K2187" i="4" s="1"/>
  <c r="J2992" i="4"/>
  <c r="K2992" i="4" s="1"/>
  <c r="J1091" i="4"/>
  <c r="K1091" i="4" s="1"/>
  <c r="J1280" i="4"/>
  <c r="K1280" i="4" s="1"/>
  <c r="J1416" i="4"/>
  <c r="K1416" i="4" s="1"/>
  <c r="J1513" i="4"/>
  <c r="K1513" i="4" s="1"/>
  <c r="J1608" i="4"/>
  <c r="K1608" i="4" s="1"/>
  <c r="J1721" i="4"/>
  <c r="K1721" i="4" s="1"/>
  <c r="J2748" i="4"/>
  <c r="K2748" i="4" s="1"/>
  <c r="J1448" i="4"/>
  <c r="K1448" i="4" s="1"/>
  <c r="J2320" i="4"/>
  <c r="K2320" i="4" s="1"/>
  <c r="J2976" i="4"/>
  <c r="K2976" i="4" s="1"/>
  <c r="J2168" i="4"/>
  <c r="K2168" i="4" s="1"/>
  <c r="J2209" i="4"/>
  <c r="K2209" i="4" s="1"/>
  <c r="J2737" i="4"/>
  <c r="K2737" i="4" s="1"/>
  <c r="J2875" i="4"/>
  <c r="K2875" i="4" s="1"/>
  <c r="J3041" i="4"/>
  <c r="K3041" i="4" s="1"/>
  <c r="J1109" i="4"/>
  <c r="K1109" i="4" s="1"/>
  <c r="J1237" i="4"/>
  <c r="K1237" i="4" s="1"/>
  <c r="J1447" i="4"/>
  <c r="K1447" i="4" s="1"/>
  <c r="J1619" i="4"/>
  <c r="K1619" i="4" s="1"/>
  <c r="J2292" i="4"/>
  <c r="K2292" i="4" s="1"/>
  <c r="J2343" i="4"/>
  <c r="K2343" i="4" s="1"/>
  <c r="J2422" i="4"/>
  <c r="K2422" i="4" s="1"/>
  <c r="J2483" i="4"/>
  <c r="K2483" i="4" s="1"/>
  <c r="J2536" i="4"/>
  <c r="K2536" i="4" s="1"/>
  <c r="J2776" i="4"/>
  <c r="K2776" i="4" s="1"/>
  <c r="J3030" i="4"/>
  <c r="K3030" i="4" s="1"/>
  <c r="J1258" i="4"/>
  <c r="K1258" i="4" s="1"/>
  <c r="J1840" i="4"/>
  <c r="K1840" i="4" s="1"/>
  <c r="J1985" i="4"/>
  <c r="K1985" i="4" s="1"/>
  <c r="J2283" i="4"/>
  <c r="K2283" i="4" s="1"/>
  <c r="J2382" i="4"/>
  <c r="K2382" i="4" s="1"/>
  <c r="J2449" i="4"/>
  <c r="K2449" i="4" s="1"/>
  <c r="J2512" i="4"/>
  <c r="K2512" i="4" s="1"/>
  <c r="J2769" i="4"/>
  <c r="K2769" i="4" s="1"/>
  <c r="J1128" i="4"/>
  <c r="K1128" i="4" s="1"/>
  <c r="J1203" i="4"/>
  <c r="K1203" i="4" s="1"/>
  <c r="J1308" i="4"/>
  <c r="K1308" i="4" s="1"/>
  <c r="J1939" i="4"/>
  <c r="K1939" i="4" s="1"/>
  <c r="J2298" i="4"/>
  <c r="K2298" i="4" s="1"/>
  <c r="J2359" i="4"/>
  <c r="K2359" i="4" s="1"/>
  <c r="J2402" i="4"/>
  <c r="K2402" i="4" s="1"/>
  <c r="J2464" i="4"/>
  <c r="K2464" i="4" s="1"/>
  <c r="J2534" i="4"/>
  <c r="K2534" i="4" s="1"/>
  <c r="J2827" i="4"/>
  <c r="K2827" i="4" s="1"/>
  <c r="J3045" i="4"/>
  <c r="K3045" i="4" s="1"/>
  <c r="J1172" i="4"/>
  <c r="K1172" i="4" s="1"/>
  <c r="J1349" i="4"/>
  <c r="K1349" i="4" s="1"/>
  <c r="J1463" i="4"/>
  <c r="K1463" i="4" s="1"/>
  <c r="J1994" i="4"/>
  <c r="K1994" i="4" s="1"/>
  <c r="J2326" i="4"/>
  <c r="K2326" i="4" s="1"/>
  <c r="J2391" i="4"/>
  <c r="K2391" i="4" s="1"/>
  <c r="J2447" i="4"/>
  <c r="K2447" i="4" s="1"/>
  <c r="J2519" i="4"/>
  <c r="K2519" i="4" s="1"/>
  <c r="J2774" i="4"/>
  <c r="K2774" i="4" s="1"/>
  <c r="J1112" i="4"/>
  <c r="K1112" i="4" s="1"/>
  <c r="J1319" i="4"/>
  <c r="K1319" i="4" s="1"/>
  <c r="J1599" i="4"/>
  <c r="K1599" i="4" s="1"/>
  <c r="J1778" i="4"/>
  <c r="K1778" i="4" s="1"/>
  <c r="J1971" i="4"/>
  <c r="K1971" i="4" s="1"/>
  <c r="J1926" i="4"/>
  <c r="K1926" i="4" s="1"/>
  <c r="J1676" i="4"/>
  <c r="K1676" i="4" s="1"/>
  <c r="J1832" i="4"/>
  <c r="K1832" i="4" s="1"/>
  <c r="J1530" i="4"/>
  <c r="K1530" i="4" s="1"/>
  <c r="J2267" i="4"/>
  <c r="K2267" i="4" s="1"/>
  <c r="J2346" i="4"/>
  <c r="K2346" i="4" s="1"/>
  <c r="J2417" i="4"/>
  <c r="K2417" i="4" s="1"/>
  <c r="J2484" i="4"/>
  <c r="K2484" i="4" s="1"/>
  <c r="J2546" i="4"/>
  <c r="K2546" i="4" s="1"/>
  <c r="J2961" i="4"/>
  <c r="K2961" i="4" s="1"/>
  <c r="J1160" i="4"/>
  <c r="K1160" i="4" s="1"/>
  <c r="J1305" i="4"/>
  <c r="K1305" i="4" s="1"/>
  <c r="J1924" i="4"/>
  <c r="K1924" i="4" s="1"/>
  <c r="J2255" i="4"/>
  <c r="K2255" i="4" s="1"/>
  <c r="J2318" i="4"/>
  <c r="K2318" i="4" s="1"/>
  <c r="J2364" i="4"/>
  <c r="K2364" i="4" s="1"/>
  <c r="J2424" i="4"/>
  <c r="K2424" i="4" s="1"/>
  <c r="J2489" i="4"/>
  <c r="K2489" i="4" s="1"/>
  <c r="J2553" i="4"/>
  <c r="K2553" i="4" s="1"/>
  <c r="J2834" i="4"/>
  <c r="K2834" i="4" s="1"/>
  <c r="J1016" i="4"/>
  <c r="K1016" i="4" s="1"/>
  <c r="J1215" i="4"/>
  <c r="K1215" i="4" s="1"/>
  <c r="J1420" i="4"/>
  <c r="K1420" i="4" s="1"/>
  <c r="J2299" i="4"/>
  <c r="K2299" i="4" s="1"/>
  <c r="J2358" i="4"/>
  <c r="K2358" i="4" s="1"/>
  <c r="J2419" i="4"/>
  <c r="K2419" i="4" s="1"/>
  <c r="J2482" i="4"/>
  <c r="K2482" i="4" s="1"/>
  <c r="J2763" i="4"/>
  <c r="K2763" i="4" s="1"/>
  <c r="J3029" i="4"/>
  <c r="K3029" i="4" s="1"/>
  <c r="J1113" i="4"/>
  <c r="K1113" i="4" s="1"/>
  <c r="J1320" i="4"/>
  <c r="K1320" i="4" s="1"/>
  <c r="J1771" i="4"/>
  <c r="K1771" i="4" s="1"/>
  <c r="J1953" i="4"/>
  <c r="K1953" i="4" s="1"/>
  <c r="J1632" i="4"/>
  <c r="K1632" i="4" s="1"/>
  <c r="J1895" i="4"/>
  <c r="K1895" i="4" s="1"/>
  <c r="J1662" i="4"/>
  <c r="K1662" i="4" s="1"/>
  <c r="J1673" i="4"/>
  <c r="K1673" i="4" s="1"/>
  <c r="J1833" i="4"/>
  <c r="K1833" i="4" s="1"/>
  <c r="J1963" i="4"/>
  <c r="K1963" i="4" s="1"/>
  <c r="J2199" i="4"/>
  <c r="K2199" i="4" s="1"/>
  <c r="J2244" i="4"/>
  <c r="K2244" i="4" s="1"/>
  <c r="J2749" i="4"/>
  <c r="K2749" i="4" s="1"/>
  <c r="J2972" i="4"/>
  <c r="K2972" i="4" s="1"/>
  <c r="J3039" i="4"/>
  <c r="K3039" i="4" s="1"/>
  <c r="J1199" i="4"/>
  <c r="K1199" i="4" s="1"/>
  <c r="J1449" i="4"/>
  <c r="K1449" i="4" s="1"/>
  <c r="J1786" i="4"/>
  <c r="K1786" i="4" s="1"/>
  <c r="J2316" i="4"/>
  <c r="K2316" i="4" s="1"/>
  <c r="J2379" i="4"/>
  <c r="K2379" i="4" s="1"/>
  <c r="J2448" i="4"/>
  <c r="K2448" i="4" s="1"/>
  <c r="J2501" i="4"/>
  <c r="K2501" i="4" s="1"/>
  <c r="J2555" i="4"/>
  <c r="K2555" i="4" s="1"/>
  <c r="J2883" i="4"/>
  <c r="K2883" i="4" s="1"/>
  <c r="J1144" i="4"/>
  <c r="K1144" i="4" s="1"/>
  <c r="J1260" i="4"/>
  <c r="K1260" i="4" s="1"/>
  <c r="J1952" i="4"/>
  <c r="K1952" i="4" s="1"/>
  <c r="J2268" i="4"/>
  <c r="K2268" i="4" s="1"/>
  <c r="J2353" i="4"/>
  <c r="K2353" i="4" s="1"/>
  <c r="J2421" i="4"/>
  <c r="K2421" i="4" s="1"/>
  <c r="J2488" i="4"/>
  <c r="K2488" i="4" s="1"/>
  <c r="J2550" i="4"/>
  <c r="K2550" i="4" s="1"/>
  <c r="J1045" i="4"/>
  <c r="K1045" i="4" s="1"/>
  <c r="J1306" i="4"/>
  <c r="K1306" i="4" s="1"/>
  <c r="J1962" i="4"/>
  <c r="K1962" i="4" s="1"/>
  <c r="J2293" i="4"/>
  <c r="K2293" i="4" s="1"/>
  <c r="J2352" i="4"/>
  <c r="K2352" i="4" s="1"/>
  <c r="J2394" i="4"/>
  <c r="K2394" i="4" s="1"/>
  <c r="J2456" i="4"/>
  <c r="K2456" i="4" s="1"/>
  <c r="J2528" i="4"/>
  <c r="K2528" i="4" s="1"/>
  <c r="J2803" i="4"/>
  <c r="K2803" i="4" s="1"/>
  <c r="J3043" i="4"/>
  <c r="K3043" i="4" s="1"/>
  <c r="J1289" i="4"/>
  <c r="K1289" i="4" s="1"/>
  <c r="J1385" i="4"/>
  <c r="K1385" i="4" s="1"/>
  <c r="J1869" i="4"/>
  <c r="K1869" i="4" s="1"/>
  <c r="J1977" i="4"/>
  <c r="K1977" i="4" s="1"/>
  <c r="J2321" i="4"/>
  <c r="K2321" i="4" s="1"/>
  <c r="J2383" i="4"/>
  <c r="K2383" i="4" s="1"/>
  <c r="J2436" i="4"/>
  <c r="K2436" i="4" s="1"/>
  <c r="J2509" i="4"/>
  <c r="K2509" i="4" s="1"/>
  <c r="J2764" i="4"/>
  <c r="K2764" i="4" s="1"/>
  <c r="J3013" i="4"/>
  <c r="K3013" i="4" s="1"/>
  <c r="J1114" i="4"/>
  <c r="K1114" i="4" s="1"/>
  <c r="J1429" i="4"/>
  <c r="K1429" i="4" s="1"/>
  <c r="J1723" i="4"/>
  <c r="K1723" i="4" s="1"/>
  <c r="J1788" i="4"/>
  <c r="K1788" i="4" s="1"/>
  <c r="J1954" i="4"/>
  <c r="K1954" i="4" s="1"/>
  <c r="J1831" i="4"/>
  <c r="K1831" i="4" s="1"/>
  <c r="J1567" i="4"/>
  <c r="K1567" i="4" s="1"/>
  <c r="J1732" i="4"/>
  <c r="K1732" i="4" s="1"/>
  <c r="J1558" i="4"/>
  <c r="K1558" i="4" s="1"/>
  <c r="J1822" i="4"/>
  <c r="K1822" i="4" s="1"/>
  <c r="J2167" i="4"/>
  <c r="K2167" i="4" s="1"/>
  <c r="J2204" i="4"/>
  <c r="K2204" i="4" s="1"/>
  <c r="J2730" i="4"/>
  <c r="K2730" i="4" s="1"/>
  <c r="J2825" i="4"/>
  <c r="K2825" i="4" s="1"/>
  <c r="J2993" i="4"/>
  <c r="K2993" i="4" s="1"/>
  <c r="J3059" i="4"/>
  <c r="K3059" i="4" s="1"/>
  <c r="J1108" i="4"/>
  <c r="K1108" i="4" s="1"/>
  <c r="J1212" i="4"/>
  <c r="K1212" i="4" s="1"/>
  <c r="J1566" i="4"/>
  <c r="K1566" i="4" s="1"/>
  <c r="J2274" i="4"/>
  <c r="K2274" i="4" s="1"/>
  <c r="J2323" i="4"/>
  <c r="K2323" i="4" s="1"/>
  <c r="J2397" i="4"/>
  <c r="K2397" i="4" s="1"/>
  <c r="J2465" i="4"/>
  <c r="K2465" i="4" s="1"/>
  <c r="J2517" i="4"/>
  <c r="K2517" i="4" s="1"/>
  <c r="J2760" i="4"/>
  <c r="K2760" i="4" s="1"/>
  <c r="J2928" i="4"/>
  <c r="K2928" i="4" s="1"/>
  <c r="J1150" i="4"/>
  <c r="K1150" i="4" s="1"/>
  <c r="J1472" i="4"/>
  <c r="K1472" i="4" s="1"/>
  <c r="J1885" i="4"/>
  <c r="K1885" i="4" s="1"/>
  <c r="J2281" i="4"/>
  <c r="K2281" i="4" s="1"/>
  <c r="J2378" i="4"/>
  <c r="K2378" i="4" s="1"/>
  <c r="J2445" i="4"/>
  <c r="K2445" i="4" s="1"/>
  <c r="J2510" i="4"/>
  <c r="K2510" i="4" s="1"/>
  <c r="J2765" i="4"/>
  <c r="K2765" i="4" s="1"/>
  <c r="J1132" i="4"/>
  <c r="K1132" i="4" s="1"/>
  <c r="J1307" i="4"/>
  <c r="K1307" i="4" s="1"/>
  <c r="J1480" i="4"/>
  <c r="K1480" i="4" s="1"/>
  <c r="J2284" i="4"/>
  <c r="K2284" i="4" s="1"/>
  <c r="J2340" i="4"/>
  <c r="K2340" i="4" s="1"/>
  <c r="J2380" i="4"/>
  <c r="K2380" i="4" s="1"/>
  <c r="J2442" i="4"/>
  <c r="K2442" i="4" s="1"/>
  <c r="J2514" i="4"/>
  <c r="K2514" i="4" s="1"/>
  <c r="J2761" i="4"/>
  <c r="K2761" i="4" s="1"/>
  <c r="J2974" i="4"/>
  <c r="K2974" i="4" s="1"/>
  <c r="J1171" i="4"/>
  <c r="K1171" i="4" s="1"/>
  <c r="J1336" i="4"/>
  <c r="K1336" i="4" s="1"/>
  <c r="J1418" i="4"/>
  <c r="K1418" i="4" s="1"/>
  <c r="J1519" i="4"/>
  <c r="K1519" i="4" s="1"/>
  <c r="J1902" i="4"/>
  <c r="K1902" i="4" s="1"/>
  <c r="J2291" i="4"/>
  <c r="K2291" i="4" s="1"/>
  <c r="J2351" i="4"/>
  <c r="K2351" i="4" s="1"/>
  <c r="J2416" i="4"/>
  <c r="K2416" i="4" s="1"/>
  <c r="J2477" i="4"/>
  <c r="K2477" i="4" s="1"/>
  <c r="J2560" i="4"/>
  <c r="K2560" i="4" s="1"/>
  <c r="J2930" i="4"/>
  <c r="K2930" i="4" s="1"/>
  <c r="J1145" i="4"/>
  <c r="K1145" i="4" s="1"/>
  <c r="J1430" i="4"/>
  <c r="K1430" i="4" s="1"/>
  <c r="J1748" i="4"/>
  <c r="K1748" i="4" s="1"/>
  <c r="J1688" i="4"/>
  <c r="K1688" i="4" s="1"/>
  <c r="J1931" i="4"/>
  <c r="K1931" i="4" s="1"/>
  <c r="J1856" i="4"/>
  <c r="K1856" i="4" s="1"/>
  <c r="J1641" i="4"/>
  <c r="K1641" i="4" s="1"/>
  <c r="J1987" i="4"/>
  <c r="K1987" i="4" s="1"/>
  <c r="J767" i="4"/>
  <c r="K767" i="4" s="1"/>
  <c r="J734" i="4"/>
  <c r="K734" i="4" s="1"/>
  <c r="J740" i="4"/>
  <c r="K740" i="4" s="1"/>
  <c r="J989" i="4"/>
  <c r="K989" i="4" s="1"/>
  <c r="J718" i="4"/>
  <c r="K718" i="4" s="1"/>
  <c r="J660" i="4"/>
  <c r="K660" i="4" s="1"/>
  <c r="J996" i="4"/>
  <c r="K996" i="4" s="1"/>
  <c r="J925" i="4"/>
  <c r="K925" i="4" s="1"/>
  <c r="J639" i="4"/>
  <c r="K639" i="4" s="1"/>
  <c r="J783" i="4"/>
  <c r="K783" i="4" s="1"/>
  <c r="J575" i="4"/>
  <c r="K575" i="4" s="1"/>
  <c r="J703" i="4"/>
  <c r="K703" i="4" s="1"/>
  <c r="J557" i="4"/>
  <c r="K557" i="4" s="1"/>
  <c r="J916" i="4"/>
  <c r="K916" i="4" s="1"/>
  <c r="J637" i="4"/>
  <c r="K637" i="4" s="1"/>
  <c r="J654" i="4"/>
  <c r="K654" i="4" s="1"/>
  <c r="J527" i="4"/>
  <c r="K527" i="4" s="1"/>
  <c r="J877" i="4"/>
  <c r="K877" i="4" s="1"/>
  <c r="J607" i="4"/>
  <c r="K607" i="4" s="1"/>
  <c r="J863" i="4"/>
  <c r="K863" i="4" s="1"/>
  <c r="J957" i="4"/>
  <c r="K957" i="4" s="1"/>
  <c r="J623" i="4"/>
  <c r="K623" i="4" s="1"/>
  <c r="J831" i="4"/>
  <c r="K831" i="4" s="1"/>
  <c r="J959" i="4"/>
  <c r="K959" i="4" s="1"/>
  <c r="J644" i="4"/>
  <c r="K644" i="4" s="1"/>
  <c r="J621" i="4"/>
  <c r="K621" i="4" s="1"/>
  <c r="J724" i="4"/>
  <c r="K724" i="4" s="1"/>
  <c r="J941" i="4"/>
  <c r="K941" i="4" s="1"/>
  <c r="J526" i="4"/>
  <c r="K526" i="4" s="1"/>
  <c r="J671" i="4"/>
  <c r="K671" i="4" s="1"/>
  <c r="J765" i="4"/>
  <c r="K765" i="4" s="1"/>
  <c r="J622" i="4"/>
  <c r="K622" i="4" s="1"/>
  <c r="J687" i="4"/>
  <c r="K687" i="4" s="1"/>
  <c r="J708" i="4"/>
  <c r="K708" i="4" s="1"/>
  <c r="J772" i="4"/>
  <c r="K772" i="4" s="1"/>
  <c r="J592" i="4"/>
  <c r="K592" i="4" s="1"/>
  <c r="J541" i="4"/>
  <c r="K541" i="4" s="1"/>
  <c r="J900" i="4"/>
  <c r="K900" i="4" s="1"/>
  <c r="J544" i="4"/>
  <c r="K544" i="4" s="1"/>
  <c r="J655" i="4"/>
  <c r="K655" i="4" s="1"/>
  <c r="J911" i="4"/>
  <c r="K911" i="4" s="1"/>
  <c r="J788" i="4"/>
  <c r="K788" i="4" s="1"/>
  <c r="J1005" i="4"/>
  <c r="K1005" i="4" s="1"/>
  <c r="J862" i="4"/>
  <c r="K862" i="4" s="1"/>
  <c r="J590" i="4"/>
  <c r="K590" i="4" s="1"/>
  <c r="J735" i="4"/>
  <c r="K735" i="4" s="1"/>
  <c r="J991" i="4"/>
  <c r="K991" i="4" s="1"/>
  <c r="J829" i="4"/>
  <c r="K829" i="4" s="1"/>
  <c r="J686" i="4"/>
  <c r="K686" i="4" s="1"/>
  <c r="J942" i="4"/>
  <c r="K942" i="4" s="1"/>
  <c r="J606" i="4"/>
  <c r="K606" i="4" s="1"/>
  <c r="J751" i="4"/>
  <c r="K751" i="4" s="1"/>
  <c r="J628" i="4"/>
  <c r="K628" i="4" s="1"/>
  <c r="J845" i="4"/>
  <c r="K845" i="4" s="1"/>
  <c r="J702" i="4"/>
  <c r="K702" i="4" s="1"/>
  <c r="J540" i="4"/>
  <c r="K540" i="4" s="1"/>
  <c r="J604" i="4"/>
  <c r="K604" i="4" s="1"/>
  <c r="J553" i="4"/>
  <c r="K553" i="4" s="1"/>
  <c r="J506" i="4"/>
  <c r="K506" i="4" s="1"/>
  <c r="J570" i="4"/>
  <c r="K570" i="4" s="1"/>
  <c r="J523" i="4"/>
  <c r="K523" i="4" s="1"/>
  <c r="J651" i="4"/>
  <c r="K651" i="4" s="1"/>
  <c r="J715" i="4"/>
  <c r="K715" i="4" s="1"/>
  <c r="J779" i="4"/>
  <c r="K779" i="4" s="1"/>
  <c r="J907" i="4"/>
  <c r="K907" i="4" s="1"/>
  <c r="J971" i="4"/>
  <c r="K971" i="4" s="1"/>
  <c r="J656" i="4"/>
  <c r="K656" i="4" s="1"/>
  <c r="J784" i="4"/>
  <c r="K784" i="4" s="1"/>
  <c r="J848" i="4"/>
  <c r="K848" i="4" s="1"/>
  <c r="J912" i="4"/>
  <c r="K912" i="4" s="1"/>
  <c r="J745" i="4"/>
  <c r="K745" i="4" s="1"/>
  <c r="J809" i="4"/>
  <c r="K809" i="4" s="1"/>
  <c r="J873" i="4"/>
  <c r="K873" i="4" s="1"/>
  <c r="J937" i="4"/>
  <c r="K937" i="4" s="1"/>
  <c r="J666" i="4"/>
  <c r="K666" i="4" s="1"/>
  <c r="J730" i="4"/>
  <c r="K730" i="4" s="1"/>
  <c r="J794" i="4"/>
  <c r="K794" i="4" s="1"/>
  <c r="J922" i="4"/>
  <c r="K922" i="4" s="1"/>
  <c r="J988" i="4"/>
  <c r="K988" i="4" s="1"/>
  <c r="J532" i="4"/>
  <c r="K532" i="4" s="1"/>
  <c r="J545" i="4"/>
  <c r="K545" i="4" s="1"/>
  <c r="J609" i="4"/>
  <c r="K609" i="4" s="1"/>
  <c r="J673" i="4"/>
  <c r="K673" i="4" s="1"/>
  <c r="J515" i="4"/>
  <c r="K515" i="4" s="1"/>
  <c r="J579" i="4"/>
  <c r="K579" i="4" s="1"/>
  <c r="J707" i="4"/>
  <c r="K707" i="4" s="1"/>
  <c r="J771" i="4"/>
  <c r="K771" i="4" s="1"/>
  <c r="J899" i="4"/>
  <c r="K899" i="4" s="1"/>
  <c r="J648" i="4"/>
  <c r="K648" i="4" s="1"/>
  <c r="J865" i="4"/>
  <c r="K865" i="4" s="1"/>
  <c r="J605" i="4"/>
  <c r="K605" i="4" s="1"/>
  <c r="J964" i="4"/>
  <c r="K964" i="4" s="1"/>
  <c r="J669" i="4"/>
  <c r="K669" i="4" s="1"/>
  <c r="J733" i="4"/>
  <c r="K733" i="4" s="1"/>
  <c r="J558" i="4"/>
  <c r="K558" i="4" s="1"/>
  <c r="J797" i="4"/>
  <c r="K797" i="4" s="1"/>
  <c r="J511" i="4"/>
  <c r="K511" i="4" s="1"/>
  <c r="J861" i="4"/>
  <c r="K861" i="4" s="1"/>
  <c r="J608" i="4"/>
  <c r="K608" i="4" s="1"/>
  <c r="J574" i="4"/>
  <c r="K574" i="4" s="1"/>
  <c r="J719" i="4"/>
  <c r="K719" i="4" s="1"/>
  <c r="J975" i="4"/>
  <c r="K975" i="4" s="1"/>
  <c r="J852" i="4"/>
  <c r="K852" i="4" s="1"/>
  <c r="J813" i="4"/>
  <c r="K813" i="4" s="1"/>
  <c r="J670" i="4"/>
  <c r="K670" i="4" s="1"/>
  <c r="J926" i="4"/>
  <c r="K926" i="4" s="1"/>
  <c r="J573" i="4"/>
  <c r="K573" i="4" s="1"/>
  <c r="J543" i="4"/>
  <c r="K543" i="4" s="1"/>
  <c r="J799" i="4"/>
  <c r="K799" i="4" s="1"/>
  <c r="J676" i="4"/>
  <c r="K676" i="4" s="1"/>
  <c r="J932" i="4"/>
  <c r="K932" i="4" s="1"/>
  <c r="J893" i="4"/>
  <c r="K893" i="4" s="1"/>
  <c r="J750" i="4"/>
  <c r="K750" i="4" s="1"/>
  <c r="J1002" i="4"/>
  <c r="K1002" i="4" s="1"/>
  <c r="J589" i="4"/>
  <c r="K589" i="4" s="1"/>
  <c r="J559" i="4"/>
  <c r="K559" i="4" s="1"/>
  <c r="J815" i="4"/>
  <c r="K815" i="4" s="1"/>
  <c r="J692" i="4"/>
  <c r="K692" i="4" s="1"/>
  <c r="J948" i="4"/>
  <c r="K948" i="4" s="1"/>
  <c r="J909" i="4"/>
  <c r="K909" i="4" s="1"/>
  <c r="J766" i="4"/>
  <c r="K766" i="4" s="1"/>
  <c r="J982" i="4"/>
  <c r="K982" i="4" s="1"/>
  <c r="J556" i="4"/>
  <c r="K556" i="4" s="1"/>
  <c r="J620" i="4"/>
  <c r="K620" i="4" s="1"/>
  <c r="J569" i="4"/>
  <c r="K569" i="4" s="1"/>
  <c r="J633" i="4"/>
  <c r="K633" i="4" s="1"/>
  <c r="J522" i="4"/>
  <c r="K522" i="4" s="1"/>
  <c r="J586" i="4"/>
  <c r="K586" i="4" s="1"/>
  <c r="J539" i="4"/>
  <c r="K539" i="4" s="1"/>
  <c r="J603" i="4"/>
  <c r="K603" i="4" s="1"/>
  <c r="J667" i="4"/>
  <c r="K667" i="4" s="1"/>
  <c r="J731" i="4"/>
  <c r="K731" i="4" s="1"/>
  <c r="J795" i="4"/>
  <c r="K795" i="4" s="1"/>
  <c r="J859" i="4"/>
  <c r="K859" i="4" s="1"/>
  <c r="J923" i="4"/>
  <c r="K923" i="4" s="1"/>
  <c r="J987" i="4"/>
  <c r="K987" i="4" s="1"/>
  <c r="J672" i="4"/>
  <c r="K672" i="4" s="1"/>
  <c r="J736" i="4"/>
  <c r="K736" i="4" s="1"/>
  <c r="J800" i="4"/>
  <c r="K800" i="4" s="1"/>
  <c r="J864" i="4"/>
  <c r="K864" i="4" s="1"/>
  <c r="J928" i="4"/>
  <c r="K928" i="4" s="1"/>
  <c r="J697" i="4"/>
  <c r="K697" i="4" s="1"/>
  <c r="J761" i="4"/>
  <c r="K761" i="4" s="1"/>
  <c r="J825" i="4"/>
  <c r="K825" i="4" s="1"/>
  <c r="J889" i="4"/>
  <c r="K889" i="4" s="1"/>
  <c r="J953" i="4"/>
  <c r="K953" i="4" s="1"/>
  <c r="J618" i="4"/>
  <c r="K618" i="4" s="1"/>
  <c r="J682" i="4"/>
  <c r="K682" i="4" s="1"/>
  <c r="J746" i="4"/>
  <c r="K746" i="4" s="1"/>
  <c r="J810" i="4"/>
  <c r="K810" i="4" s="1"/>
  <c r="J874" i="4"/>
  <c r="K874" i="4" s="1"/>
  <c r="J938" i="4"/>
  <c r="K938" i="4" s="1"/>
  <c r="J986" i="4"/>
  <c r="K986" i="4" s="1"/>
  <c r="J548" i="4"/>
  <c r="K548" i="4" s="1"/>
  <c r="J612" i="4"/>
  <c r="K612" i="4" s="1"/>
  <c r="J561" i="4"/>
  <c r="K561" i="4" s="1"/>
  <c r="J625" i="4"/>
  <c r="K625" i="4" s="1"/>
  <c r="J514" i="4"/>
  <c r="K514" i="4" s="1"/>
  <c r="J578" i="4"/>
  <c r="K578" i="4" s="1"/>
  <c r="J531" i="4"/>
  <c r="K531" i="4" s="1"/>
  <c r="J595" i="4"/>
  <c r="K595" i="4" s="1"/>
  <c r="J659" i="4"/>
  <c r="K659" i="4" s="1"/>
  <c r="J723" i="4"/>
  <c r="K723" i="4" s="1"/>
  <c r="J787" i="4"/>
  <c r="K787" i="4" s="1"/>
  <c r="J851" i="4"/>
  <c r="K851" i="4" s="1"/>
  <c r="J915" i="4"/>
  <c r="K915" i="4" s="1"/>
  <c r="J979" i="4"/>
  <c r="K979" i="4" s="1"/>
  <c r="J664" i="4"/>
  <c r="K664" i="4" s="1"/>
  <c r="J728" i="4"/>
  <c r="K728" i="4" s="1"/>
  <c r="J792" i="4"/>
  <c r="K792" i="4" s="1"/>
  <c r="J856" i="4"/>
  <c r="K856" i="4" s="1"/>
  <c r="J920" i="4"/>
  <c r="K920" i="4" s="1"/>
  <c r="J689" i="4"/>
  <c r="K689" i="4" s="1"/>
  <c r="J753" i="4"/>
  <c r="K753" i="4" s="1"/>
  <c r="J817" i="4"/>
  <c r="K817" i="4" s="1"/>
  <c r="J881" i="4"/>
  <c r="K881" i="4" s="1"/>
  <c r="J945" i="4"/>
  <c r="K945" i="4" s="1"/>
  <c r="J954" i="4"/>
  <c r="K954" i="4" s="1"/>
  <c r="J674" i="4"/>
  <c r="K674" i="4" s="1"/>
  <c r="J738" i="4"/>
  <c r="K738" i="4" s="1"/>
  <c r="J802" i="4"/>
  <c r="K802" i="4" s="1"/>
  <c r="J866" i="4"/>
  <c r="K866" i="4" s="1"/>
  <c r="J930" i="4"/>
  <c r="K930" i="4" s="1"/>
  <c r="J998" i="4"/>
  <c r="K998" i="4" s="1"/>
  <c r="J536" i="4"/>
  <c r="K536" i="4" s="1"/>
  <c r="J600" i="4"/>
  <c r="K600" i="4" s="1"/>
  <c r="J549" i="4"/>
  <c r="K549" i="4" s="1"/>
  <c r="J613" i="4"/>
  <c r="K613" i="4" s="1"/>
  <c r="J677" i="4"/>
  <c r="K677" i="4" s="1"/>
  <c r="J566" i="4"/>
  <c r="K566" i="4" s="1"/>
  <c r="J519" i="4"/>
  <c r="K519" i="4" s="1"/>
  <c r="J583" i="4"/>
  <c r="K583" i="4" s="1"/>
  <c r="J647" i="4"/>
  <c r="K647" i="4" s="1"/>
  <c r="J711" i="4"/>
  <c r="K711" i="4" s="1"/>
  <c r="J775" i="4"/>
  <c r="K775" i="4" s="1"/>
  <c r="J839" i="4"/>
  <c r="K839" i="4" s="1"/>
  <c r="J903" i="4"/>
  <c r="K903" i="4" s="1"/>
  <c r="J967" i="4"/>
  <c r="K967" i="4" s="1"/>
  <c r="J652" i="4"/>
  <c r="K652" i="4" s="1"/>
  <c r="J716" i="4"/>
  <c r="K716" i="4" s="1"/>
  <c r="J780" i="4"/>
  <c r="K780" i="4" s="1"/>
  <c r="J844" i="4"/>
  <c r="K844" i="4" s="1"/>
  <c r="J908" i="4"/>
  <c r="K908" i="4" s="1"/>
  <c r="J972" i="4"/>
  <c r="K972" i="4" s="1"/>
  <c r="J741" i="4"/>
  <c r="K741" i="4" s="1"/>
  <c r="J805" i="4"/>
  <c r="K805" i="4" s="1"/>
  <c r="J869" i="4"/>
  <c r="K869" i="4" s="1"/>
  <c r="J933" i="4"/>
  <c r="K933" i="4" s="1"/>
  <c r="J997" i="4"/>
  <c r="K997" i="4" s="1"/>
  <c r="J662" i="4"/>
  <c r="K662" i="4" s="1"/>
  <c r="J726" i="4"/>
  <c r="K726" i="4" s="1"/>
  <c r="J790" i="4"/>
  <c r="K790" i="4" s="1"/>
  <c r="J854" i="4"/>
  <c r="K854" i="4" s="1"/>
  <c r="J918" i="4"/>
  <c r="K918" i="4" s="1"/>
  <c r="J980" i="4"/>
  <c r="K980" i="4" s="1"/>
  <c r="J701" i="4"/>
  <c r="K701" i="4" s="1"/>
  <c r="J814" i="4"/>
  <c r="K814" i="4" s="1"/>
  <c r="J653" i="4"/>
  <c r="K653" i="4" s="1"/>
  <c r="J879" i="4"/>
  <c r="K879" i="4" s="1"/>
  <c r="J756" i="4"/>
  <c r="K756" i="4" s="1"/>
  <c r="J717" i="4"/>
  <c r="K717" i="4" s="1"/>
  <c r="J973" i="4"/>
  <c r="K973" i="4" s="1"/>
  <c r="J830" i="4"/>
  <c r="K830" i="4" s="1"/>
  <c r="J508" i="4"/>
  <c r="K508" i="4" s="1"/>
  <c r="J572" i="4"/>
  <c r="K572" i="4" s="1"/>
  <c r="J521" i="4"/>
  <c r="K521" i="4" s="1"/>
  <c r="J585" i="4"/>
  <c r="K585" i="4" s="1"/>
  <c r="J649" i="4"/>
  <c r="K649" i="4" s="1"/>
  <c r="J538" i="4"/>
  <c r="K538" i="4" s="1"/>
  <c r="J602" i="4"/>
  <c r="K602" i="4" s="1"/>
  <c r="J555" i="4"/>
  <c r="K555" i="4" s="1"/>
  <c r="J619" i="4"/>
  <c r="K619" i="4" s="1"/>
  <c r="J683" i="4"/>
  <c r="K683" i="4" s="1"/>
  <c r="J747" i="4"/>
  <c r="K747" i="4" s="1"/>
  <c r="J811" i="4"/>
  <c r="K811" i="4" s="1"/>
  <c r="J875" i="4"/>
  <c r="K875" i="4" s="1"/>
  <c r="J939" i="4"/>
  <c r="K939" i="4" s="1"/>
  <c r="J624" i="4"/>
  <c r="K624" i="4" s="1"/>
  <c r="J688" i="4"/>
  <c r="K688" i="4" s="1"/>
  <c r="J752" i="4"/>
  <c r="K752" i="4" s="1"/>
  <c r="J816" i="4"/>
  <c r="K816" i="4" s="1"/>
  <c r="J880" i="4"/>
  <c r="K880" i="4" s="1"/>
  <c r="J944" i="4"/>
  <c r="K944" i="4" s="1"/>
  <c r="J713" i="4"/>
  <c r="K713" i="4" s="1"/>
  <c r="J777" i="4"/>
  <c r="K777" i="4" s="1"/>
  <c r="J841" i="4"/>
  <c r="K841" i="4" s="1"/>
  <c r="J905" i="4"/>
  <c r="K905" i="4" s="1"/>
  <c r="J969" i="4"/>
  <c r="K969" i="4" s="1"/>
  <c r="J634" i="4"/>
  <c r="K634" i="4" s="1"/>
  <c r="J698" i="4"/>
  <c r="K698" i="4" s="1"/>
  <c r="J762" i="4"/>
  <c r="K762" i="4" s="1"/>
  <c r="J826" i="4"/>
  <c r="K826" i="4" s="1"/>
  <c r="J890" i="4"/>
  <c r="K890" i="4" s="1"/>
  <c r="J962" i="4"/>
  <c r="K962" i="4" s="1"/>
  <c r="J974" i="4"/>
  <c r="K974" i="4" s="1"/>
  <c r="J564" i="4"/>
  <c r="K564" i="4" s="1"/>
  <c r="J513" i="4"/>
  <c r="K513" i="4" s="1"/>
  <c r="J577" i="4"/>
  <c r="K577" i="4" s="1"/>
  <c r="J641" i="4"/>
  <c r="K641" i="4" s="1"/>
  <c r="J530" i="4"/>
  <c r="K530" i="4" s="1"/>
  <c r="J594" i="4"/>
  <c r="K594" i="4" s="1"/>
  <c r="J547" i="4"/>
  <c r="K547" i="4" s="1"/>
  <c r="J611" i="4"/>
  <c r="K611" i="4" s="1"/>
  <c r="J675" i="4"/>
  <c r="K675" i="4" s="1"/>
  <c r="J739" i="4"/>
  <c r="K739" i="4" s="1"/>
  <c r="J803" i="4"/>
  <c r="K803" i="4" s="1"/>
  <c r="J867" i="4"/>
  <c r="K867" i="4" s="1"/>
  <c r="J931" i="4"/>
  <c r="K931" i="4" s="1"/>
  <c r="J995" i="4"/>
  <c r="K995" i="4" s="1"/>
  <c r="J680" i="4"/>
  <c r="K680" i="4" s="1"/>
  <c r="J744" i="4"/>
  <c r="K744" i="4" s="1"/>
  <c r="J808" i="4"/>
  <c r="K808" i="4" s="1"/>
  <c r="J872" i="4"/>
  <c r="K872" i="4" s="1"/>
  <c r="J936" i="4"/>
  <c r="K936" i="4" s="1"/>
  <c r="J705" i="4"/>
  <c r="K705" i="4" s="1"/>
  <c r="J769" i="4"/>
  <c r="K769" i="4" s="1"/>
  <c r="J833" i="4"/>
  <c r="K833" i="4" s="1"/>
  <c r="J897" i="4"/>
  <c r="K897" i="4" s="1"/>
  <c r="J961" i="4"/>
  <c r="K961" i="4" s="1"/>
  <c r="J626" i="4"/>
  <c r="K626" i="4" s="1"/>
  <c r="J690" i="4"/>
  <c r="K690" i="4" s="1"/>
  <c r="J754" i="4"/>
  <c r="K754" i="4" s="1"/>
  <c r="J818" i="4"/>
  <c r="K818" i="4" s="1"/>
  <c r="J882" i="4"/>
  <c r="K882" i="4" s="1"/>
  <c r="J946" i="4"/>
  <c r="K946" i="4" s="1"/>
  <c r="J966" i="4"/>
  <c r="K966" i="4" s="1"/>
  <c r="J552" i="4"/>
  <c r="K552" i="4" s="1"/>
  <c r="J616" i="4"/>
  <c r="K616" i="4" s="1"/>
  <c r="J565" i="4"/>
  <c r="K565" i="4" s="1"/>
  <c r="J629" i="4"/>
  <c r="K629" i="4" s="1"/>
  <c r="J518" i="4"/>
  <c r="K518" i="4" s="1"/>
  <c r="J582" i="4"/>
  <c r="K582" i="4" s="1"/>
  <c r="J535" i="4"/>
  <c r="K535" i="4" s="1"/>
  <c r="J599" i="4"/>
  <c r="K599" i="4" s="1"/>
  <c r="J663" i="4"/>
  <c r="K663" i="4" s="1"/>
  <c r="J727" i="4"/>
  <c r="K727" i="4" s="1"/>
  <c r="J791" i="4"/>
  <c r="K791" i="4" s="1"/>
  <c r="J855" i="4"/>
  <c r="K855" i="4" s="1"/>
  <c r="J919" i="4"/>
  <c r="K919" i="4" s="1"/>
  <c r="J983" i="4"/>
  <c r="K983" i="4" s="1"/>
  <c r="J668" i="4"/>
  <c r="K668" i="4" s="1"/>
  <c r="J732" i="4"/>
  <c r="K732" i="4" s="1"/>
  <c r="J796" i="4"/>
  <c r="K796" i="4" s="1"/>
  <c r="J860" i="4"/>
  <c r="K860" i="4" s="1"/>
  <c r="J924" i="4"/>
  <c r="K924" i="4" s="1"/>
  <c r="J693" i="4"/>
  <c r="K693" i="4" s="1"/>
  <c r="J757" i="4"/>
  <c r="K757" i="4" s="1"/>
  <c r="J821" i="4"/>
  <c r="K821" i="4" s="1"/>
  <c r="J885" i="4"/>
  <c r="K885" i="4" s="1"/>
  <c r="J949" i="4"/>
  <c r="K949" i="4" s="1"/>
  <c r="J958" i="4"/>
  <c r="K958" i="4" s="1"/>
  <c r="J678" i="4"/>
  <c r="K678" i="4" s="1"/>
  <c r="J742" i="4"/>
  <c r="K742" i="4" s="1"/>
  <c r="J806" i="4"/>
  <c r="K806" i="4" s="1"/>
  <c r="J870" i="4"/>
  <c r="K870" i="4" s="1"/>
  <c r="J934" i="4"/>
  <c r="K934" i="4" s="1"/>
  <c r="J978" i="4"/>
  <c r="K978" i="4" s="1"/>
  <c r="J512" i="4"/>
  <c r="K512" i="4" s="1"/>
  <c r="J846" i="4"/>
  <c r="K846" i="4" s="1"/>
  <c r="J591" i="4"/>
  <c r="K591" i="4" s="1"/>
  <c r="J798" i="4"/>
  <c r="K798" i="4" s="1"/>
  <c r="J804" i="4"/>
  <c r="K804" i="4" s="1"/>
  <c r="J878" i="4"/>
  <c r="K878" i="4" s="1"/>
  <c r="J542" i="4"/>
  <c r="K542" i="4" s="1"/>
  <c r="J943" i="4"/>
  <c r="K943" i="4" s="1"/>
  <c r="J820" i="4"/>
  <c r="K820" i="4" s="1"/>
  <c r="J781" i="4"/>
  <c r="K781" i="4" s="1"/>
  <c r="J638" i="4"/>
  <c r="K638" i="4" s="1"/>
  <c r="J894" i="4"/>
  <c r="K894" i="4" s="1"/>
  <c r="J524" i="4"/>
  <c r="K524" i="4" s="1"/>
  <c r="J588" i="4"/>
  <c r="K588" i="4" s="1"/>
  <c r="J537" i="4"/>
  <c r="K537" i="4" s="1"/>
  <c r="J601" i="4"/>
  <c r="K601" i="4" s="1"/>
  <c r="J665" i="4"/>
  <c r="K665" i="4" s="1"/>
  <c r="J554" i="4"/>
  <c r="K554" i="4" s="1"/>
  <c r="J507" i="4"/>
  <c r="K507" i="4" s="1"/>
  <c r="J571" i="4"/>
  <c r="K571" i="4" s="1"/>
  <c r="J635" i="4"/>
  <c r="K635" i="4" s="1"/>
  <c r="J699" i="4"/>
  <c r="K699" i="4" s="1"/>
  <c r="J763" i="4"/>
  <c r="K763" i="4" s="1"/>
  <c r="J827" i="4"/>
  <c r="K827" i="4" s="1"/>
  <c r="J891" i="4"/>
  <c r="K891" i="4" s="1"/>
  <c r="J955" i="4"/>
  <c r="K955" i="4" s="1"/>
  <c r="J640" i="4"/>
  <c r="K640" i="4" s="1"/>
  <c r="J704" i="4"/>
  <c r="K704" i="4" s="1"/>
  <c r="J768" i="4"/>
  <c r="K768" i="4" s="1"/>
  <c r="J832" i="4"/>
  <c r="K832" i="4" s="1"/>
  <c r="J896" i="4"/>
  <c r="K896" i="4" s="1"/>
  <c r="J960" i="4"/>
  <c r="K960" i="4" s="1"/>
  <c r="J729" i="4"/>
  <c r="K729" i="4" s="1"/>
  <c r="J793" i="4"/>
  <c r="K793" i="4" s="1"/>
  <c r="J857" i="4"/>
  <c r="K857" i="4" s="1"/>
  <c r="J921" i="4"/>
  <c r="K921" i="4" s="1"/>
  <c r="J985" i="4"/>
  <c r="K985" i="4" s="1"/>
  <c r="J650" i="4"/>
  <c r="K650" i="4" s="1"/>
  <c r="J714" i="4"/>
  <c r="K714" i="4" s="1"/>
  <c r="J778" i="4"/>
  <c r="K778" i="4" s="1"/>
  <c r="J842" i="4"/>
  <c r="K842" i="4" s="1"/>
  <c r="J906" i="4"/>
  <c r="K906" i="4" s="1"/>
  <c r="J992" i="4"/>
  <c r="K992" i="4" s="1"/>
  <c r="J516" i="4"/>
  <c r="K516" i="4" s="1"/>
  <c r="J580" i="4"/>
  <c r="K580" i="4" s="1"/>
  <c r="J529" i="4"/>
  <c r="K529" i="4" s="1"/>
  <c r="J593" i="4"/>
  <c r="K593" i="4" s="1"/>
  <c r="J657" i="4"/>
  <c r="K657" i="4" s="1"/>
  <c r="J546" i="4"/>
  <c r="K546" i="4" s="1"/>
  <c r="J610" i="4"/>
  <c r="K610" i="4" s="1"/>
  <c r="J563" i="4"/>
  <c r="K563" i="4" s="1"/>
  <c r="J627" i="4"/>
  <c r="K627" i="4" s="1"/>
  <c r="J691" i="4"/>
  <c r="K691" i="4" s="1"/>
  <c r="J755" i="4"/>
  <c r="K755" i="4" s="1"/>
  <c r="J819" i="4"/>
  <c r="K819" i="4" s="1"/>
  <c r="J883" i="4"/>
  <c r="K883" i="4" s="1"/>
  <c r="J947" i="4"/>
  <c r="K947" i="4" s="1"/>
  <c r="J632" i="4"/>
  <c r="K632" i="4" s="1"/>
  <c r="J696" i="4"/>
  <c r="K696" i="4" s="1"/>
  <c r="J760" i="4"/>
  <c r="K760" i="4" s="1"/>
  <c r="J824" i="4"/>
  <c r="K824" i="4" s="1"/>
  <c r="J888" i="4"/>
  <c r="K888" i="4" s="1"/>
  <c r="J952" i="4"/>
  <c r="K952" i="4" s="1"/>
  <c r="J721" i="4"/>
  <c r="K721" i="4" s="1"/>
  <c r="J785" i="4"/>
  <c r="K785" i="4" s="1"/>
  <c r="J849" i="4"/>
  <c r="K849" i="4" s="1"/>
  <c r="J913" i="4"/>
  <c r="K913" i="4" s="1"/>
  <c r="J977" i="4"/>
  <c r="K977" i="4" s="1"/>
  <c r="J642" i="4"/>
  <c r="K642" i="4" s="1"/>
  <c r="J706" i="4"/>
  <c r="K706" i="4" s="1"/>
  <c r="J770" i="4"/>
  <c r="K770" i="4" s="1"/>
  <c r="J834" i="4"/>
  <c r="K834" i="4" s="1"/>
  <c r="J898" i="4"/>
  <c r="K898" i="4" s="1"/>
  <c r="J976" i="4"/>
  <c r="K976" i="4" s="1"/>
  <c r="J990" i="4"/>
  <c r="K990" i="4" s="1"/>
  <c r="J568" i="4"/>
  <c r="K568" i="4" s="1"/>
  <c r="J517" i="4"/>
  <c r="K517" i="4" s="1"/>
  <c r="J581" i="4"/>
  <c r="K581" i="4" s="1"/>
  <c r="J645" i="4"/>
  <c r="K645" i="4" s="1"/>
  <c r="J534" i="4"/>
  <c r="K534" i="4" s="1"/>
  <c r="J598" i="4"/>
  <c r="K598" i="4" s="1"/>
  <c r="J551" i="4"/>
  <c r="K551" i="4" s="1"/>
  <c r="J615" i="4"/>
  <c r="K615" i="4" s="1"/>
  <c r="J679" i="4"/>
  <c r="K679" i="4" s="1"/>
  <c r="J743" i="4"/>
  <c r="K743" i="4" s="1"/>
  <c r="J807" i="4"/>
  <c r="K807" i="4" s="1"/>
  <c r="J871" i="4"/>
  <c r="K871" i="4" s="1"/>
  <c r="J935" i="4"/>
  <c r="K935" i="4" s="1"/>
  <c r="J999" i="4"/>
  <c r="K999" i="4" s="1"/>
  <c r="J684" i="4"/>
  <c r="K684" i="4" s="1"/>
  <c r="J748" i="4"/>
  <c r="K748" i="4" s="1"/>
  <c r="J812" i="4"/>
  <c r="K812" i="4" s="1"/>
  <c r="J876" i="4"/>
  <c r="K876" i="4" s="1"/>
  <c r="J940" i="4"/>
  <c r="K940" i="4" s="1"/>
  <c r="J709" i="4"/>
  <c r="K709" i="4" s="1"/>
  <c r="J773" i="4"/>
  <c r="K773" i="4" s="1"/>
  <c r="J837" i="4"/>
  <c r="K837" i="4" s="1"/>
  <c r="J901" i="4"/>
  <c r="K901" i="4" s="1"/>
  <c r="J965" i="4"/>
  <c r="K965" i="4" s="1"/>
  <c r="J630" i="4"/>
  <c r="K630" i="4" s="1"/>
  <c r="J694" i="4"/>
  <c r="K694" i="4" s="1"/>
  <c r="J758" i="4"/>
  <c r="K758" i="4" s="1"/>
  <c r="J822" i="4"/>
  <c r="K822" i="4" s="1"/>
  <c r="J886" i="4"/>
  <c r="K886" i="4" s="1"/>
  <c r="J950" i="4"/>
  <c r="K950" i="4" s="1"/>
  <c r="J970" i="4"/>
  <c r="K970" i="4" s="1"/>
  <c r="J782" i="4"/>
  <c r="K782" i="4" s="1"/>
  <c r="J895" i="4"/>
  <c r="K895" i="4" s="1"/>
  <c r="J910" i="4"/>
  <c r="K910" i="4" s="1"/>
  <c r="J1000" i="4"/>
  <c r="K1000" i="4" s="1"/>
  <c r="J847" i="4"/>
  <c r="K847" i="4" s="1"/>
  <c r="J685" i="4"/>
  <c r="K685" i="4" s="1"/>
  <c r="J560" i="4"/>
  <c r="K560" i="4" s="1"/>
  <c r="J927" i="4"/>
  <c r="K927" i="4" s="1"/>
  <c r="J576" i="4"/>
  <c r="K576" i="4" s="1"/>
  <c r="J528" i="4"/>
  <c r="K528" i="4" s="1"/>
  <c r="J836" i="4"/>
  <c r="K836" i="4" s="1"/>
  <c r="J510" i="4"/>
  <c r="K510" i="4" s="1"/>
  <c r="J749" i="4"/>
  <c r="K749" i="4" s="1"/>
  <c r="J509" i="4"/>
  <c r="K509" i="4" s="1"/>
  <c r="J868" i="4"/>
  <c r="K868" i="4" s="1"/>
  <c r="J525" i="4"/>
  <c r="K525" i="4" s="1"/>
  <c r="J884" i="4"/>
  <c r="K884" i="4" s="1"/>
  <c r="J1003" i="4"/>
  <c r="K1003" i="4" s="1"/>
  <c r="J617" i="4"/>
  <c r="K617" i="4" s="1"/>
  <c r="J587" i="4"/>
  <c r="K587" i="4" s="1"/>
  <c r="J843" i="4"/>
  <c r="K843" i="4" s="1"/>
  <c r="J720" i="4"/>
  <c r="K720" i="4" s="1"/>
  <c r="J681" i="4"/>
  <c r="K681" i="4" s="1"/>
  <c r="J1001" i="4"/>
  <c r="K1001" i="4" s="1"/>
  <c r="J858" i="4"/>
  <c r="K858" i="4" s="1"/>
  <c r="J596" i="4"/>
  <c r="K596" i="4" s="1"/>
  <c r="J562" i="4"/>
  <c r="K562" i="4" s="1"/>
  <c r="J643" i="4"/>
  <c r="K643" i="4" s="1"/>
  <c r="J835" i="4"/>
  <c r="K835" i="4" s="1"/>
  <c r="J963" i="4"/>
  <c r="K963" i="4" s="1"/>
  <c r="J712" i="4"/>
  <c r="K712" i="4" s="1"/>
  <c r="J776" i="4"/>
  <c r="K776" i="4" s="1"/>
  <c r="J840" i="4"/>
  <c r="K840" i="4" s="1"/>
  <c r="J904" i="4"/>
  <c r="K904" i="4" s="1"/>
  <c r="J968" i="4"/>
  <c r="K968" i="4" s="1"/>
  <c r="J737" i="4"/>
  <c r="K737" i="4" s="1"/>
  <c r="J801" i="4"/>
  <c r="K801" i="4" s="1"/>
  <c r="J929" i="4"/>
  <c r="K929" i="4" s="1"/>
  <c r="J993" i="4"/>
  <c r="K993" i="4" s="1"/>
  <c r="J658" i="4"/>
  <c r="K658" i="4" s="1"/>
  <c r="J722" i="4"/>
  <c r="K722" i="4" s="1"/>
  <c r="J786" i="4"/>
  <c r="K786" i="4" s="1"/>
  <c r="J850" i="4"/>
  <c r="K850" i="4" s="1"/>
  <c r="J914" i="4"/>
  <c r="K914" i="4" s="1"/>
  <c r="J1004" i="4"/>
  <c r="K1004" i="4" s="1"/>
  <c r="J520" i="4"/>
  <c r="K520" i="4" s="1"/>
  <c r="J584" i="4"/>
  <c r="K584" i="4" s="1"/>
  <c r="J533" i="4"/>
  <c r="K533" i="4" s="1"/>
  <c r="J597" i="4"/>
  <c r="K597" i="4" s="1"/>
  <c r="J661" i="4"/>
  <c r="K661" i="4" s="1"/>
  <c r="J550" i="4"/>
  <c r="K550" i="4" s="1"/>
  <c r="J614" i="4"/>
  <c r="K614" i="4" s="1"/>
  <c r="J567" i="4"/>
  <c r="K567" i="4" s="1"/>
  <c r="J631" i="4"/>
  <c r="K631" i="4" s="1"/>
  <c r="J695" i="4"/>
  <c r="K695" i="4" s="1"/>
  <c r="J759" i="4"/>
  <c r="K759" i="4" s="1"/>
  <c r="J823" i="4"/>
  <c r="K823" i="4" s="1"/>
  <c r="J887" i="4"/>
  <c r="K887" i="4" s="1"/>
  <c r="J951" i="4"/>
  <c r="K951" i="4" s="1"/>
  <c r="J636" i="4"/>
  <c r="K636" i="4" s="1"/>
  <c r="J700" i="4"/>
  <c r="K700" i="4" s="1"/>
  <c r="J764" i="4"/>
  <c r="K764" i="4" s="1"/>
  <c r="J828" i="4"/>
  <c r="K828" i="4" s="1"/>
  <c r="J892" i="4"/>
  <c r="K892" i="4" s="1"/>
  <c r="J956" i="4"/>
  <c r="K956" i="4" s="1"/>
  <c r="J725" i="4"/>
  <c r="K725" i="4" s="1"/>
  <c r="J789" i="4"/>
  <c r="K789" i="4" s="1"/>
  <c r="J853" i="4"/>
  <c r="K853" i="4" s="1"/>
  <c r="J917" i="4"/>
  <c r="K917" i="4" s="1"/>
  <c r="J981" i="4"/>
  <c r="K981" i="4" s="1"/>
  <c r="J646" i="4"/>
  <c r="K646" i="4" s="1"/>
  <c r="J710" i="4"/>
  <c r="K710" i="4" s="1"/>
  <c r="J774" i="4"/>
  <c r="K774" i="4" s="1"/>
  <c r="J838" i="4"/>
  <c r="K838" i="4" s="1"/>
  <c r="J902" i="4"/>
  <c r="K902" i="4" s="1"/>
  <c r="J984" i="4"/>
  <c r="K984" i="4" s="1"/>
  <c r="J994" i="4"/>
  <c r="K994" i="4" s="1"/>
  <c r="C5012" i="4"/>
  <c r="J13" i="4"/>
  <c r="K13" i="4" s="1"/>
  <c r="J403" i="4"/>
  <c r="K403" i="4" s="1"/>
  <c r="J166" i="4"/>
  <c r="K166" i="4" s="1"/>
  <c r="J267" i="4"/>
  <c r="K267" i="4" s="1"/>
  <c r="J146" i="4"/>
  <c r="K146" i="4" s="1"/>
  <c r="J347" i="4"/>
  <c r="K347" i="4" s="1"/>
  <c r="J463" i="4"/>
  <c r="K463" i="4" s="1"/>
  <c r="J465" i="4"/>
  <c r="K465" i="4" s="1"/>
  <c r="J376" i="4"/>
  <c r="K376" i="4" s="1"/>
  <c r="J324" i="4"/>
  <c r="K324" i="4" s="1"/>
  <c r="J219" i="4"/>
  <c r="K219" i="4" s="1"/>
  <c r="J163" i="4"/>
  <c r="K163" i="4" s="1"/>
  <c r="J118" i="4"/>
  <c r="K118" i="4" s="1"/>
  <c r="J67" i="4"/>
  <c r="K67" i="4" s="1"/>
  <c r="J260" i="4"/>
  <c r="K260" i="4" s="1"/>
  <c r="J58" i="4"/>
  <c r="K58" i="4" s="1"/>
  <c r="J304" i="4"/>
  <c r="K304" i="4" s="1"/>
  <c r="J176" i="4"/>
  <c r="K176" i="4" s="1"/>
  <c r="J449" i="4"/>
  <c r="K449" i="4" s="1"/>
  <c r="J150" i="4"/>
  <c r="K150" i="4" s="1"/>
  <c r="J264" i="4"/>
  <c r="K264" i="4" s="1"/>
  <c r="J485" i="4"/>
  <c r="K485" i="4" s="1"/>
  <c r="J475" i="4"/>
  <c r="K475" i="4" s="1"/>
  <c r="J410" i="4"/>
  <c r="K410" i="4" s="1"/>
  <c r="J346" i="4"/>
  <c r="K346" i="4" s="1"/>
  <c r="J282" i="4"/>
  <c r="K282" i="4" s="1"/>
  <c r="J190" i="4"/>
  <c r="K190" i="4" s="1"/>
  <c r="J142" i="4"/>
  <c r="K142" i="4" s="1"/>
  <c r="J197" i="4"/>
  <c r="K197" i="4" s="1"/>
  <c r="J105" i="4"/>
  <c r="K105" i="4" s="1"/>
  <c r="J53" i="4"/>
  <c r="K53" i="4" s="1"/>
  <c r="J27" i="4"/>
  <c r="K27" i="4" s="1"/>
  <c r="J139" i="4"/>
  <c r="K139" i="4" s="1"/>
  <c r="J289" i="4"/>
  <c r="K289" i="4" s="1"/>
  <c r="J70" i="4"/>
  <c r="K70" i="4" s="1"/>
  <c r="J86" i="4"/>
  <c r="K86" i="4" s="1"/>
  <c r="J279" i="4"/>
  <c r="K279" i="4" s="1"/>
  <c r="J331" i="4"/>
  <c r="K331" i="4" s="1"/>
  <c r="J480" i="4"/>
  <c r="K480" i="4" s="1"/>
  <c r="J143" i="4"/>
  <c r="K143" i="4" s="1"/>
  <c r="J254" i="4"/>
  <c r="K254" i="4" s="1"/>
  <c r="J387" i="4"/>
  <c r="K387" i="4" s="1"/>
  <c r="J30" i="4"/>
  <c r="K30" i="4" s="1"/>
  <c r="J474" i="4"/>
  <c r="K474" i="4" s="1"/>
  <c r="J188" i="4"/>
  <c r="K188" i="4" s="1"/>
  <c r="J401" i="4"/>
  <c r="K401" i="4" s="1"/>
  <c r="J459" i="4"/>
  <c r="K459" i="4" s="1"/>
  <c r="J495" i="4"/>
  <c r="K495" i="4" s="1"/>
  <c r="J368" i="4"/>
  <c r="K368" i="4" s="1"/>
  <c r="J502" i="4"/>
  <c r="K502" i="4" s="1"/>
  <c r="J396" i="4"/>
  <c r="K396" i="4" s="1"/>
  <c r="J381" i="4"/>
  <c r="K381" i="4" s="1"/>
  <c r="J378" i="4"/>
  <c r="K378" i="4" s="1"/>
  <c r="J340" i="4"/>
  <c r="K340" i="4" s="1"/>
  <c r="J257" i="4"/>
  <c r="K257" i="4" s="1"/>
  <c r="J179" i="4"/>
  <c r="K179" i="4" s="1"/>
  <c r="J207" i="4"/>
  <c r="K207" i="4" s="1"/>
  <c r="J144" i="4"/>
  <c r="K144" i="4" s="1"/>
  <c r="J124" i="4"/>
  <c r="K124" i="4" s="1"/>
  <c r="J134" i="4"/>
  <c r="K134" i="4" s="1"/>
  <c r="J75" i="4"/>
  <c r="K75" i="4" s="1"/>
  <c r="J76" i="4"/>
  <c r="K76" i="4" s="1"/>
  <c r="J33" i="4"/>
  <c r="K33" i="4" s="1"/>
  <c r="J164" i="4"/>
  <c r="K164" i="4" s="1"/>
  <c r="J441" i="4"/>
  <c r="K441" i="4" s="1"/>
  <c r="J135" i="4"/>
  <c r="K135" i="4" s="1"/>
  <c r="J305" i="4"/>
  <c r="K305" i="4" s="1"/>
  <c r="J125" i="4"/>
  <c r="K125" i="4" s="1"/>
  <c r="J453" i="4"/>
  <c r="K453" i="4" s="1"/>
  <c r="J123" i="4"/>
  <c r="K123" i="4" s="1"/>
  <c r="J246" i="4"/>
  <c r="K246" i="4" s="1"/>
  <c r="J498" i="4"/>
  <c r="K498" i="4" s="1"/>
  <c r="J352" i="4"/>
  <c r="K352" i="4" s="1"/>
  <c r="J311" i="4"/>
  <c r="K311" i="4" s="1"/>
  <c r="J362" i="4"/>
  <c r="K362" i="4" s="1"/>
  <c r="J227" i="4"/>
  <c r="K227" i="4" s="1"/>
  <c r="J194" i="4"/>
  <c r="K194" i="4" s="1"/>
  <c r="J108" i="4"/>
  <c r="K108" i="4" s="1"/>
  <c r="J69" i="4"/>
  <c r="K69" i="4" s="1"/>
  <c r="J25" i="4"/>
  <c r="K25" i="4" s="1"/>
  <c r="J504" i="4"/>
  <c r="K504" i="4" s="1"/>
  <c r="J232" i="4"/>
  <c r="K232" i="4" s="1"/>
  <c r="J437" i="4"/>
  <c r="K437" i="4" s="1"/>
  <c r="J258" i="4"/>
  <c r="K258" i="4" s="1"/>
  <c r="J320" i="4"/>
  <c r="K320" i="4" s="1"/>
  <c r="J248" i="4"/>
  <c r="K248" i="4" s="1"/>
  <c r="J456" i="4"/>
  <c r="K456" i="4" s="1"/>
  <c r="J422" i="4"/>
  <c r="K422" i="4" s="1"/>
  <c r="J447" i="4"/>
  <c r="K447" i="4" s="1"/>
  <c r="J319" i="4"/>
  <c r="K319" i="4" s="1"/>
  <c r="J306" i="4"/>
  <c r="K306" i="4" s="1"/>
  <c r="J237" i="4"/>
  <c r="K237" i="4" s="1"/>
  <c r="J28" i="4"/>
  <c r="K28" i="4" s="1"/>
  <c r="J41" i="4"/>
  <c r="K41" i="4" s="1"/>
  <c r="J281" i="4"/>
  <c r="K281" i="4" s="1"/>
  <c r="J22" i="4"/>
  <c r="K22" i="4" s="1"/>
  <c r="J77" i="4"/>
  <c r="K77" i="4" s="1"/>
  <c r="J262" i="4"/>
  <c r="K262" i="4" s="1"/>
  <c r="J329" i="4"/>
  <c r="K329" i="4" s="1"/>
  <c r="J460" i="4"/>
  <c r="K460" i="4" s="1"/>
  <c r="J457" i="4"/>
  <c r="K457" i="4" s="1"/>
  <c r="J228" i="4"/>
  <c r="K228" i="4" s="1"/>
  <c r="J321" i="4"/>
  <c r="K321" i="4" s="1"/>
  <c r="J432" i="4"/>
  <c r="K432" i="4" s="1"/>
  <c r="J445" i="4"/>
  <c r="K445" i="4" s="1"/>
  <c r="J160" i="4"/>
  <c r="K160" i="4" s="1"/>
  <c r="J351" i="4"/>
  <c r="K351" i="4" s="1"/>
  <c r="J462" i="4"/>
  <c r="K462" i="4" s="1"/>
  <c r="J420" i="4"/>
  <c r="K420" i="4" s="1"/>
  <c r="J494" i="4"/>
  <c r="K494" i="4" s="1"/>
  <c r="J442" i="4"/>
  <c r="K442" i="4" s="1"/>
  <c r="J431" i="4"/>
  <c r="K431" i="4" s="1"/>
  <c r="J399" i="4"/>
  <c r="K399" i="4" s="1"/>
  <c r="J394" i="4"/>
  <c r="K394" i="4" s="1"/>
  <c r="J276" i="4"/>
  <c r="K276" i="4" s="1"/>
  <c r="J292" i="4"/>
  <c r="K292" i="4" s="1"/>
  <c r="J249" i="4"/>
  <c r="K249" i="4" s="1"/>
  <c r="J221" i="4"/>
  <c r="K221" i="4" s="1"/>
  <c r="J186" i="4"/>
  <c r="K186" i="4" s="1"/>
  <c r="J151" i="4"/>
  <c r="K151" i="4" s="1"/>
  <c r="J181" i="4"/>
  <c r="K181" i="4" s="1"/>
  <c r="J91" i="4"/>
  <c r="K91" i="4" s="1"/>
  <c r="J92" i="4"/>
  <c r="K92" i="4" s="1"/>
  <c r="J47" i="4"/>
  <c r="K47" i="4" s="1"/>
  <c r="J18" i="4"/>
  <c r="K18" i="4" s="1"/>
  <c r="J44" i="4"/>
  <c r="K44" i="4" s="1"/>
  <c r="J170" i="4"/>
  <c r="K170" i="4" s="1"/>
  <c r="J272" i="4"/>
  <c r="K272" i="4" s="1"/>
  <c r="J214" i="4"/>
  <c r="K214" i="4" s="1"/>
  <c r="J464" i="4"/>
  <c r="K464" i="4" s="1"/>
  <c r="J107" i="4"/>
  <c r="K107" i="4" s="1"/>
  <c r="J34" i="4"/>
  <c r="K34" i="4" s="1"/>
  <c r="J119" i="4"/>
  <c r="K119" i="4" s="1"/>
  <c r="J99" i="4"/>
  <c r="K99" i="4" s="1"/>
  <c r="J162" i="4"/>
  <c r="K162" i="4" s="1"/>
  <c r="J210" i="4"/>
  <c r="K210" i="4" s="1"/>
  <c r="J325" i="4"/>
  <c r="K325" i="4" s="1"/>
  <c r="J407" i="4"/>
  <c r="K407" i="4" s="1"/>
  <c r="J488" i="4"/>
  <c r="K488" i="4" s="1"/>
  <c r="J19" i="4"/>
  <c r="K19" i="4" s="1"/>
  <c r="J65" i="4"/>
  <c r="K65" i="4" s="1"/>
  <c r="J17" i="4"/>
  <c r="K17" i="4" s="1"/>
  <c r="J26" i="4"/>
  <c r="K26" i="4" s="1"/>
  <c r="J61" i="4"/>
  <c r="K61" i="4" s="1"/>
  <c r="J82" i="4"/>
  <c r="K82" i="4" s="1"/>
  <c r="J66" i="4"/>
  <c r="K66" i="4" s="1"/>
  <c r="J224" i="4"/>
  <c r="K224" i="4" s="1"/>
  <c r="J226" i="4"/>
  <c r="K226" i="4" s="1"/>
  <c r="J251" i="4"/>
  <c r="K251" i="4" s="1"/>
  <c r="J297" i="4"/>
  <c r="K297" i="4" s="1"/>
  <c r="J285" i="4"/>
  <c r="K285" i="4" s="1"/>
  <c r="J300" i="4"/>
  <c r="K300" i="4" s="1"/>
  <c r="J383" i="4"/>
  <c r="K383" i="4" s="1"/>
  <c r="J369" i="4"/>
  <c r="K369" i="4" s="1"/>
  <c r="J397" i="4"/>
  <c r="K397" i="4" s="1"/>
  <c r="J411" i="4"/>
  <c r="K411" i="4" s="1"/>
  <c r="J428" i="4"/>
  <c r="K428" i="4" s="1"/>
  <c r="J127" i="4"/>
  <c r="K127" i="4" s="1"/>
  <c r="J172" i="4"/>
  <c r="K172" i="4" s="1"/>
  <c r="J327" i="4"/>
  <c r="K327" i="4" s="1"/>
  <c r="J85" i="4"/>
  <c r="K85" i="4" s="1"/>
  <c r="J138" i="4"/>
  <c r="K138" i="4" s="1"/>
  <c r="J191" i="4"/>
  <c r="K191" i="4" s="1"/>
  <c r="J220" i="4"/>
  <c r="K220" i="4" s="1"/>
  <c r="J218" i="4"/>
  <c r="K218" i="4" s="1"/>
  <c r="J266" i="4"/>
  <c r="K266" i="4" s="1"/>
  <c r="J317" i="4"/>
  <c r="K317" i="4" s="1"/>
  <c r="J316" i="4"/>
  <c r="K316" i="4" s="1"/>
  <c r="J379" i="4"/>
  <c r="K379" i="4" s="1"/>
  <c r="J365" i="4"/>
  <c r="K365" i="4" s="1"/>
  <c r="J409" i="4"/>
  <c r="K409" i="4" s="1"/>
  <c r="J500" i="4"/>
  <c r="K500" i="4" s="1"/>
  <c r="J8" i="4"/>
  <c r="J111" i="4"/>
  <c r="K111" i="4" s="1"/>
  <c r="J234" i="4"/>
  <c r="K234" i="4" s="1"/>
  <c r="J393" i="4"/>
  <c r="K393" i="4" s="1"/>
  <c r="J440" i="4"/>
  <c r="K440" i="4" s="1"/>
  <c r="J115" i="4"/>
  <c r="K115" i="4" s="1"/>
  <c r="J94" i="4"/>
  <c r="K94" i="4" s="1"/>
  <c r="J129" i="4"/>
  <c r="K129" i="4" s="1"/>
  <c r="J196" i="4"/>
  <c r="K196" i="4" s="1"/>
  <c r="J238" i="4"/>
  <c r="K238" i="4" s="1"/>
  <c r="J268" i="4"/>
  <c r="K268" i="4" s="1"/>
  <c r="J287" i="4"/>
  <c r="K287" i="4" s="1"/>
  <c r="J308" i="4"/>
  <c r="K308" i="4" s="1"/>
  <c r="J291" i="4"/>
  <c r="K291" i="4" s="1"/>
  <c r="J424" i="4"/>
  <c r="K424" i="4" s="1"/>
  <c r="J436" i="4"/>
  <c r="K436" i="4" s="1"/>
  <c r="J471" i="4"/>
  <c r="K471" i="4" s="1"/>
  <c r="J271" i="4"/>
  <c r="K271" i="4" s="1"/>
  <c r="J493" i="4"/>
  <c r="K493" i="4" s="1"/>
  <c r="J469" i="4"/>
  <c r="K469" i="4" s="1"/>
  <c r="J499" i="4"/>
  <c r="K499" i="4" s="1"/>
  <c r="J479" i="4"/>
  <c r="K479" i="4" s="1"/>
  <c r="J434" i="4"/>
  <c r="K434" i="4" s="1"/>
  <c r="J5006" i="4"/>
  <c r="K5006" i="4" s="1"/>
  <c r="J412" i="4"/>
  <c r="K412" i="4" s="1"/>
  <c r="J356" i="4"/>
  <c r="K356" i="4" s="1"/>
  <c r="J503" i="4"/>
  <c r="K503" i="4" s="1"/>
  <c r="J446" i="4"/>
  <c r="K446" i="4" s="1"/>
  <c r="J255" i="4"/>
  <c r="K255" i="4" s="1"/>
  <c r="J477" i="4"/>
  <c r="K477" i="4" s="1"/>
  <c r="J451" i="4"/>
  <c r="K451" i="4" s="1"/>
  <c r="J435" i="4"/>
  <c r="K435" i="4" s="1"/>
  <c r="J408" i="4"/>
  <c r="K408" i="4" s="1"/>
  <c r="J380" i="4"/>
  <c r="K380" i="4" s="1"/>
  <c r="J326" i="4"/>
  <c r="K326" i="4" s="1"/>
  <c r="J290" i="4"/>
  <c r="K290" i="4" s="1"/>
  <c r="J385" i="4"/>
  <c r="K385" i="4" s="1"/>
  <c r="J334" i="4"/>
  <c r="K334" i="4" s="1"/>
  <c r="J414" i="4"/>
  <c r="K414" i="4" s="1"/>
  <c r="J398" i="4"/>
  <c r="K398" i="4" s="1"/>
  <c r="J382" i="4"/>
  <c r="K382" i="4" s="1"/>
  <c r="J366" i="4"/>
  <c r="K366" i="4" s="1"/>
  <c r="J350" i="4"/>
  <c r="K350" i="4" s="1"/>
  <c r="J299" i="4"/>
  <c r="K299" i="4" s="1"/>
  <c r="J344" i="4"/>
  <c r="K344" i="4" s="1"/>
  <c r="J328" i="4"/>
  <c r="K328" i="4" s="1"/>
  <c r="J310" i="4"/>
  <c r="K310" i="4" s="1"/>
  <c r="J296" i="4"/>
  <c r="K296" i="4" s="1"/>
  <c r="J273" i="4"/>
  <c r="K273" i="4" s="1"/>
  <c r="J243" i="4"/>
  <c r="K243" i="4" s="1"/>
  <c r="J286" i="4"/>
  <c r="K286" i="4" s="1"/>
  <c r="J263" i="4"/>
  <c r="K263" i="4" s="1"/>
  <c r="J223" i="4"/>
  <c r="K223" i="4" s="1"/>
  <c r="J235" i="4"/>
  <c r="K235" i="4" s="1"/>
  <c r="J241" i="4"/>
  <c r="K241" i="4" s="1"/>
  <c r="J225" i="4"/>
  <c r="K225" i="4" s="1"/>
  <c r="J209" i="4"/>
  <c r="K209" i="4" s="1"/>
  <c r="J203" i="4"/>
  <c r="K203" i="4" s="1"/>
  <c r="J159" i="4"/>
  <c r="K159" i="4" s="1"/>
  <c r="J187" i="4"/>
  <c r="K187" i="4" s="1"/>
  <c r="J155" i="4"/>
  <c r="K155" i="4" s="1"/>
  <c r="J169" i="4"/>
  <c r="K169" i="4" s="1"/>
  <c r="J157" i="4"/>
  <c r="K157" i="4" s="1"/>
  <c r="J140" i="4"/>
  <c r="K140" i="4" s="1"/>
  <c r="J128" i="4"/>
  <c r="K128" i="4" s="1"/>
  <c r="J112" i="4"/>
  <c r="K112" i="4" s="1"/>
  <c r="J201" i="4"/>
  <c r="K201" i="4" s="1"/>
  <c r="J185" i="4"/>
  <c r="K185" i="4" s="1"/>
  <c r="J136" i="4"/>
  <c r="K136" i="4" s="1"/>
  <c r="J122" i="4"/>
  <c r="K122" i="4" s="1"/>
  <c r="J106" i="4"/>
  <c r="K106" i="4" s="1"/>
  <c r="J93" i="4"/>
  <c r="K93" i="4" s="1"/>
  <c r="J79" i="4"/>
  <c r="K79" i="4" s="1"/>
  <c r="J97" i="4"/>
  <c r="K97" i="4" s="1"/>
  <c r="J56" i="4"/>
  <c r="K56" i="4" s="1"/>
  <c r="J96" i="4"/>
  <c r="K96" i="4" s="1"/>
  <c r="J80" i="4"/>
  <c r="K80" i="4" s="1"/>
  <c r="J71" i="4"/>
  <c r="K71" i="4" s="1"/>
  <c r="J39" i="4"/>
  <c r="K39" i="4" s="1"/>
  <c r="J51" i="4"/>
  <c r="K51" i="4" s="1"/>
  <c r="J42" i="4"/>
  <c r="K42" i="4" s="1"/>
  <c r="J37" i="4"/>
  <c r="K37" i="4" s="1"/>
  <c r="J31" i="4"/>
  <c r="K31" i="4" s="1"/>
  <c r="J15" i="4"/>
  <c r="K15" i="4" s="1"/>
  <c r="J73" i="4"/>
  <c r="K73" i="4" s="1"/>
  <c r="J109" i="4"/>
  <c r="K109" i="4" s="1"/>
  <c r="J180" i="4"/>
  <c r="K180" i="4" s="1"/>
  <c r="J256" i="4"/>
  <c r="K256" i="4" s="1"/>
  <c r="J293" i="4"/>
  <c r="K293" i="4" s="1"/>
  <c r="J425" i="4"/>
  <c r="K425" i="4" s="1"/>
  <c r="J458" i="4"/>
  <c r="K458" i="4" s="1"/>
  <c r="J16" i="4"/>
  <c r="K16" i="4" s="1"/>
  <c r="J45" i="4"/>
  <c r="K45" i="4" s="1"/>
  <c r="J81" i="4"/>
  <c r="K81" i="4" s="1"/>
  <c r="J23" i="4"/>
  <c r="K23" i="4" s="1"/>
  <c r="J48" i="4"/>
  <c r="K48" i="4" s="1"/>
  <c r="J74" i="4"/>
  <c r="K74" i="4" s="1"/>
  <c r="J90" i="4"/>
  <c r="K90" i="4" s="1"/>
  <c r="J208" i="4"/>
  <c r="K208" i="4" s="1"/>
  <c r="J240" i="4"/>
  <c r="K240" i="4" s="1"/>
  <c r="J183" i="4"/>
  <c r="K183" i="4" s="1"/>
  <c r="J275" i="4"/>
  <c r="K275" i="4" s="1"/>
  <c r="J313" i="4"/>
  <c r="K313" i="4" s="1"/>
  <c r="J341" i="4"/>
  <c r="K341" i="4" s="1"/>
  <c r="J343" i="4"/>
  <c r="K343" i="4" s="1"/>
  <c r="J353" i="4"/>
  <c r="K353" i="4" s="1"/>
  <c r="J417" i="4"/>
  <c r="K417" i="4" s="1"/>
  <c r="J413" i="4"/>
  <c r="K413" i="4" s="1"/>
  <c r="J476" i="4"/>
  <c r="K476" i="4" s="1"/>
  <c r="J492" i="4"/>
  <c r="K492" i="4" s="1"/>
  <c r="J158" i="4"/>
  <c r="K158" i="4" s="1"/>
  <c r="J277" i="4"/>
  <c r="K277" i="4" s="1"/>
  <c r="J470" i="4"/>
  <c r="K470" i="4" s="1"/>
  <c r="J103" i="4"/>
  <c r="K103" i="4" s="1"/>
  <c r="J184" i="4"/>
  <c r="K184" i="4" s="1"/>
  <c r="J199" i="4"/>
  <c r="K199" i="4" s="1"/>
  <c r="J236" i="4"/>
  <c r="K236" i="4" s="1"/>
  <c r="J270" i="4"/>
  <c r="K270" i="4" s="1"/>
  <c r="J301" i="4"/>
  <c r="K301" i="4" s="1"/>
  <c r="J323" i="4"/>
  <c r="K323" i="4" s="1"/>
  <c r="J335" i="4"/>
  <c r="K335" i="4" s="1"/>
  <c r="J349" i="4"/>
  <c r="K349" i="4" s="1"/>
  <c r="J405" i="4"/>
  <c r="K405" i="4" s="1"/>
  <c r="J468" i="4"/>
  <c r="K468" i="4" s="1"/>
  <c r="J472" i="4"/>
  <c r="K472" i="4" s="1"/>
  <c r="J89" i="4"/>
  <c r="K89" i="4" s="1"/>
  <c r="J117" i="4"/>
  <c r="K117" i="4" s="1"/>
  <c r="J359" i="4"/>
  <c r="K359" i="4" s="1"/>
  <c r="J429" i="4"/>
  <c r="K429" i="4" s="1"/>
  <c r="J452" i="4"/>
  <c r="K452" i="4" s="1"/>
  <c r="J131" i="4"/>
  <c r="K131" i="4" s="1"/>
  <c r="J113" i="4"/>
  <c r="K113" i="4" s="1"/>
  <c r="J168" i="4"/>
  <c r="K168" i="4" s="1"/>
  <c r="J192" i="4"/>
  <c r="K192" i="4" s="1"/>
  <c r="J242" i="4"/>
  <c r="K242" i="4" s="1"/>
  <c r="J274" i="4"/>
  <c r="K274" i="4" s="1"/>
  <c r="J367" i="4"/>
  <c r="K367" i="4" s="1"/>
  <c r="J295" i="4"/>
  <c r="K295" i="4" s="1"/>
  <c r="J415" i="4"/>
  <c r="K415" i="4" s="1"/>
  <c r="J466" i="4"/>
  <c r="K466" i="4" s="1"/>
  <c r="J478" i="4"/>
  <c r="K478" i="4" s="1"/>
  <c r="J416" i="4"/>
  <c r="K416" i="4" s="1"/>
  <c r="J505" i="4"/>
  <c r="K505" i="4" s="1"/>
  <c r="J481" i="4"/>
  <c r="K481" i="4" s="1"/>
  <c r="J404" i="4"/>
  <c r="K404" i="4" s="1"/>
  <c r="J487" i="4"/>
  <c r="K487" i="4" s="1"/>
  <c r="J450" i="4"/>
  <c r="K450" i="4" s="1"/>
  <c r="J400" i="4"/>
  <c r="K400" i="4" s="1"/>
  <c r="J490" i="4"/>
  <c r="K490" i="4" s="1"/>
  <c r="J364" i="4"/>
  <c r="K364" i="4" s="1"/>
  <c r="J338" i="4"/>
  <c r="K338" i="4" s="1"/>
  <c r="J467" i="4"/>
  <c r="K467" i="4" s="1"/>
  <c r="J430" i="4"/>
  <c r="K430" i="4" s="1"/>
  <c r="J501" i="4"/>
  <c r="K501" i="4" s="1"/>
  <c r="J461" i="4"/>
  <c r="K461" i="4" s="1"/>
  <c r="J443" i="4"/>
  <c r="K443" i="4" s="1"/>
  <c r="J427" i="4"/>
  <c r="K427" i="4" s="1"/>
  <c r="J388" i="4"/>
  <c r="K388" i="4" s="1"/>
  <c r="J372" i="4"/>
  <c r="K372" i="4" s="1"/>
  <c r="J303" i="4"/>
  <c r="K303" i="4" s="1"/>
  <c r="J395" i="4"/>
  <c r="K395" i="4" s="1"/>
  <c r="J377" i="4"/>
  <c r="K377" i="4" s="1"/>
  <c r="J280" i="4"/>
  <c r="K280" i="4" s="1"/>
  <c r="J406" i="4"/>
  <c r="K406" i="4" s="1"/>
  <c r="J390" i="4"/>
  <c r="K390" i="4" s="1"/>
  <c r="J374" i="4"/>
  <c r="K374" i="4" s="1"/>
  <c r="J358" i="4"/>
  <c r="K358" i="4" s="1"/>
  <c r="J330" i="4"/>
  <c r="K330" i="4" s="1"/>
  <c r="J215" i="4"/>
  <c r="K215" i="4" s="1"/>
  <c r="J336" i="4"/>
  <c r="K336" i="4" s="1"/>
  <c r="J318" i="4"/>
  <c r="K318" i="4" s="1"/>
  <c r="J302" i="4"/>
  <c r="K302" i="4" s="1"/>
  <c r="J288" i="4"/>
  <c r="K288" i="4" s="1"/>
  <c r="J231" i="4"/>
  <c r="K231" i="4" s="1"/>
  <c r="J211" i="4"/>
  <c r="K211" i="4" s="1"/>
  <c r="J278" i="4"/>
  <c r="K278" i="4" s="1"/>
  <c r="J247" i="4"/>
  <c r="K247" i="4" s="1"/>
  <c r="J269" i="4"/>
  <c r="K269" i="4" s="1"/>
  <c r="J195" i="4"/>
  <c r="K195" i="4" s="1"/>
  <c r="J233" i="4"/>
  <c r="K233" i="4" s="1"/>
  <c r="J217" i="4"/>
  <c r="K217" i="4" s="1"/>
  <c r="J206" i="4"/>
  <c r="K206" i="4" s="1"/>
  <c r="J178" i="4"/>
  <c r="K178" i="4" s="1"/>
  <c r="J174" i="4"/>
  <c r="K174" i="4" s="1"/>
  <c r="J171" i="4"/>
  <c r="K171" i="4" s="1"/>
  <c r="J198" i="4"/>
  <c r="K198" i="4" s="1"/>
  <c r="J149" i="4"/>
  <c r="K149" i="4" s="1"/>
  <c r="J153" i="4"/>
  <c r="K153" i="4" s="1"/>
  <c r="J147" i="4"/>
  <c r="K147" i="4" s="1"/>
  <c r="J120" i="4"/>
  <c r="K120" i="4" s="1"/>
  <c r="J63" i="4"/>
  <c r="K63" i="4" s="1"/>
  <c r="J193" i="4"/>
  <c r="K193" i="4" s="1"/>
  <c r="J177" i="4"/>
  <c r="K177" i="4" s="1"/>
  <c r="J130" i="4"/>
  <c r="K130" i="4" s="1"/>
  <c r="J114" i="4"/>
  <c r="K114" i="4" s="1"/>
  <c r="J102" i="4"/>
  <c r="K102" i="4" s="1"/>
  <c r="J87" i="4"/>
  <c r="K87" i="4" s="1"/>
  <c r="J52" i="4"/>
  <c r="K52" i="4" s="1"/>
  <c r="J68" i="4"/>
  <c r="K68" i="4" s="1"/>
  <c r="J104" i="4"/>
  <c r="K104" i="4" s="1"/>
  <c r="J88" i="4"/>
  <c r="K88" i="4" s="1"/>
  <c r="J60" i="4"/>
  <c r="K60" i="4" s="1"/>
  <c r="J64" i="4"/>
  <c r="K64" i="4" s="1"/>
  <c r="J59" i="4"/>
  <c r="K59" i="4" s="1"/>
  <c r="J36" i="4"/>
  <c r="K36" i="4" s="1"/>
  <c r="J32" i="4"/>
  <c r="K32" i="4" s="1"/>
  <c r="J24" i="4"/>
  <c r="K24" i="4" s="1"/>
  <c r="J21" i="4"/>
  <c r="K21" i="4" s="1"/>
  <c r="J11" i="4"/>
  <c r="K11" i="4" s="1"/>
  <c r="J133" i="4"/>
  <c r="K133" i="4" s="1"/>
  <c r="J333" i="4"/>
  <c r="K333" i="4" s="1"/>
  <c r="J9" i="4"/>
  <c r="K9" i="4" s="1"/>
  <c r="J49" i="4"/>
  <c r="K49" i="4" s="1"/>
  <c r="J12" i="4"/>
  <c r="K12" i="4" s="1"/>
  <c r="J54" i="4"/>
  <c r="K54" i="4" s="1"/>
  <c r="J78" i="4"/>
  <c r="K78" i="4" s="1"/>
  <c r="J152" i="4"/>
  <c r="K152" i="4" s="1"/>
  <c r="J216" i="4"/>
  <c r="K216" i="4" s="1"/>
  <c r="J222" i="4"/>
  <c r="K222" i="4" s="1"/>
  <c r="J230" i="4"/>
  <c r="K230" i="4" s="1"/>
  <c r="J283" i="4"/>
  <c r="K283" i="4" s="1"/>
  <c r="J204" i="4"/>
  <c r="K204" i="4" s="1"/>
  <c r="J363" i="4"/>
  <c r="K363" i="4" s="1"/>
  <c r="J375" i="4"/>
  <c r="K375" i="4" s="1"/>
  <c r="J361" i="4"/>
  <c r="K361" i="4" s="1"/>
  <c r="J312" i="4"/>
  <c r="K312" i="4" s="1"/>
  <c r="J421" i="4"/>
  <c r="K421" i="4" s="1"/>
  <c r="J448" i="4"/>
  <c r="K448" i="4" s="1"/>
  <c r="J95" i="4"/>
  <c r="K95" i="4" s="1"/>
  <c r="J148" i="4"/>
  <c r="K148" i="4" s="1"/>
  <c r="J339" i="4"/>
  <c r="K339" i="4" s="1"/>
  <c r="J57" i="4"/>
  <c r="K57" i="4" s="1"/>
  <c r="J141" i="4"/>
  <c r="K141" i="4" s="1"/>
  <c r="J175" i="4"/>
  <c r="K175" i="4" s="1"/>
  <c r="J212" i="4"/>
  <c r="K212" i="4" s="1"/>
  <c r="J244" i="4"/>
  <c r="K244" i="4" s="1"/>
  <c r="J250" i="4"/>
  <c r="K250" i="4" s="1"/>
  <c r="J309" i="4"/>
  <c r="K309" i="4" s="1"/>
  <c r="J355" i="4"/>
  <c r="K355" i="4" s="1"/>
  <c r="J371" i="4"/>
  <c r="K371" i="4" s="1"/>
  <c r="J357" i="4"/>
  <c r="K357" i="4" s="1"/>
  <c r="J419" i="4"/>
  <c r="K419" i="4" s="1"/>
  <c r="J484" i="4"/>
  <c r="K484" i="4" s="1"/>
  <c r="J444" i="4"/>
  <c r="K444" i="4" s="1"/>
  <c r="J62" i="4"/>
  <c r="K62" i="4" s="1"/>
  <c r="J156" i="4"/>
  <c r="K156" i="4" s="1"/>
  <c r="J337" i="4"/>
  <c r="K337" i="4" s="1"/>
  <c r="J496" i="4"/>
  <c r="K496" i="4" s="1"/>
  <c r="J10" i="4"/>
  <c r="K10" i="4" s="1"/>
  <c r="J137" i="4"/>
  <c r="K137" i="4" s="1"/>
  <c r="J121" i="4"/>
  <c r="K121" i="4" s="1"/>
  <c r="J154" i="4"/>
  <c r="K154" i="4" s="1"/>
  <c r="J200" i="4"/>
  <c r="K200" i="4" s="1"/>
  <c r="J252" i="4"/>
  <c r="K252" i="4" s="1"/>
  <c r="J259" i="4"/>
  <c r="K259" i="4" s="1"/>
  <c r="J345" i="4"/>
  <c r="K345" i="4" s="1"/>
  <c r="J433" i="4"/>
  <c r="K433" i="4" s="1"/>
  <c r="J389" i="4"/>
  <c r="K389" i="4" s="1"/>
  <c r="J482" i="4"/>
  <c r="K482" i="4" s="1"/>
  <c r="J491" i="4"/>
  <c r="K491" i="4" s="1"/>
  <c r="J322" i="4"/>
  <c r="K322" i="4" s="1"/>
  <c r="J497" i="4"/>
  <c r="K497" i="4" s="1"/>
  <c r="J473" i="4"/>
  <c r="K473" i="4" s="1"/>
  <c r="J5007" i="4"/>
  <c r="K5007" i="4" s="1"/>
  <c r="J483" i="4"/>
  <c r="K483" i="4" s="1"/>
  <c r="J438" i="4"/>
  <c r="K438" i="4" s="1"/>
  <c r="J392" i="4"/>
  <c r="K392" i="4" s="1"/>
  <c r="J486" i="4"/>
  <c r="K486" i="4" s="1"/>
  <c r="J360" i="4"/>
  <c r="K360" i="4" s="1"/>
  <c r="J307" i="4"/>
  <c r="K307" i="4" s="1"/>
  <c r="J454" i="4"/>
  <c r="K454" i="4" s="1"/>
  <c r="J426" i="4"/>
  <c r="K426" i="4" s="1"/>
  <c r="J489" i="4"/>
  <c r="K489" i="4" s="1"/>
  <c r="J455" i="4"/>
  <c r="K455" i="4" s="1"/>
  <c r="J439" i="4"/>
  <c r="K439" i="4" s="1"/>
  <c r="J423" i="4"/>
  <c r="K423" i="4" s="1"/>
  <c r="J384" i="4"/>
  <c r="K384" i="4" s="1"/>
  <c r="J342" i="4"/>
  <c r="K342" i="4" s="1"/>
  <c r="J294" i="4"/>
  <c r="K294" i="4" s="1"/>
  <c r="J391" i="4"/>
  <c r="K391" i="4" s="1"/>
  <c r="J373" i="4"/>
  <c r="K373" i="4" s="1"/>
  <c r="J418" i="4"/>
  <c r="K418" i="4" s="1"/>
  <c r="J402" i="4"/>
  <c r="K402" i="4" s="1"/>
  <c r="J386" i="4"/>
  <c r="K386" i="4" s="1"/>
  <c r="J370" i="4"/>
  <c r="K370" i="4" s="1"/>
  <c r="J354" i="4"/>
  <c r="K354" i="4" s="1"/>
  <c r="J315" i="4"/>
  <c r="K315" i="4" s="1"/>
  <c r="J348" i="4"/>
  <c r="K348" i="4" s="1"/>
  <c r="J332" i="4"/>
  <c r="K332" i="4" s="1"/>
  <c r="J314" i="4"/>
  <c r="K314" i="4" s="1"/>
  <c r="J298" i="4"/>
  <c r="K298" i="4" s="1"/>
  <c r="J284" i="4"/>
  <c r="K284" i="4" s="1"/>
  <c r="J261" i="4"/>
  <c r="K261" i="4" s="1"/>
  <c r="J202" i="4"/>
  <c r="K202" i="4" s="1"/>
  <c r="J265" i="4"/>
  <c r="K265" i="4" s="1"/>
  <c r="J239" i="4"/>
  <c r="K239" i="4" s="1"/>
  <c r="J253" i="4"/>
  <c r="K253" i="4" s="1"/>
  <c r="J245" i="4"/>
  <c r="K245" i="4" s="1"/>
  <c r="J229" i="4"/>
  <c r="K229" i="4" s="1"/>
  <c r="J213" i="4"/>
  <c r="K213" i="4" s="1"/>
  <c r="J101" i="4"/>
  <c r="K101" i="4" s="1"/>
  <c r="J165" i="4"/>
  <c r="K165" i="4" s="1"/>
  <c r="J161" i="4"/>
  <c r="K161" i="4" s="1"/>
  <c r="J167" i="4"/>
  <c r="K167" i="4" s="1"/>
  <c r="J182" i="4"/>
  <c r="K182" i="4" s="1"/>
  <c r="J145" i="4"/>
  <c r="K145" i="4" s="1"/>
  <c r="J43" i="4"/>
  <c r="K43" i="4" s="1"/>
  <c r="J132" i="4"/>
  <c r="K132" i="4" s="1"/>
  <c r="J116" i="4"/>
  <c r="K116" i="4" s="1"/>
  <c r="J205" i="4"/>
  <c r="K205" i="4" s="1"/>
  <c r="J189" i="4"/>
  <c r="K189" i="4" s="1"/>
  <c r="J173" i="4"/>
  <c r="K173" i="4" s="1"/>
  <c r="J126" i="4"/>
  <c r="K126" i="4" s="1"/>
  <c r="J110" i="4"/>
  <c r="K110" i="4" s="1"/>
  <c r="J40" i="4"/>
  <c r="K40" i="4" s="1"/>
  <c r="J83" i="4"/>
  <c r="K83" i="4" s="1"/>
  <c r="J98" i="4"/>
  <c r="K98" i="4" s="1"/>
  <c r="J72" i="4"/>
  <c r="K72" i="4" s="1"/>
  <c r="J100" i="4"/>
  <c r="K100" i="4" s="1"/>
  <c r="J84" i="4"/>
  <c r="K84" i="4" s="1"/>
  <c r="J38" i="4"/>
  <c r="K38" i="4" s="1"/>
  <c r="J50" i="4"/>
  <c r="K50" i="4" s="1"/>
  <c r="J55" i="4"/>
  <c r="K55" i="4" s="1"/>
  <c r="J46" i="4"/>
  <c r="K46" i="4" s="1"/>
  <c r="J29" i="4"/>
  <c r="K29" i="4" s="1"/>
  <c r="J35" i="4"/>
  <c r="K35" i="4" s="1"/>
  <c r="J20" i="4"/>
  <c r="K20" i="4" s="1"/>
  <c r="K8" i="4" l="1"/>
  <c r="J5015" i="4"/>
  <c r="J5014" i="4"/>
  <c r="P1959" i="4"/>
  <c r="P1937" i="4"/>
  <c r="P1899" i="4"/>
  <c r="P1875" i="4"/>
  <c r="P1846" i="4"/>
  <c r="P1817" i="4"/>
  <c r="P1752" i="4"/>
  <c r="P1735" i="4"/>
  <c r="P1669" i="4"/>
  <c r="P1635" i="4"/>
  <c r="P1603" i="4"/>
  <c r="P1536" i="4"/>
  <c r="P1759" i="4"/>
  <c r="P1743" i="4"/>
  <c r="P1655" i="4"/>
  <c r="P1583" i="4"/>
  <c r="P1565" i="4"/>
  <c r="P1891" i="4"/>
  <c r="P1694" i="4"/>
  <c r="P1618" i="4"/>
  <c r="P1596" i="4"/>
  <c r="P1592" i="4"/>
  <c r="P1584" i="4"/>
  <c r="P1537" i="4"/>
  <c r="P1949" i="4"/>
  <c r="P1906" i="4"/>
  <c r="P1867" i="4"/>
  <c r="P1861" i="4"/>
  <c r="P1783" i="4"/>
  <c r="P1682" i="4"/>
  <c r="P1499" i="4"/>
  <c r="P1495" i="4"/>
  <c r="P1393" i="4"/>
  <c r="P1275" i="4"/>
  <c r="P1263" i="4"/>
  <c r="P1103" i="4"/>
  <c r="P3076" i="4"/>
  <c r="P3056" i="4"/>
  <c r="P3052" i="4"/>
  <c r="P3019" i="4"/>
  <c r="P2898" i="4"/>
  <c r="P2893" i="4"/>
  <c r="P2852" i="4"/>
  <c r="P2847" i="4"/>
  <c r="P2843" i="4"/>
  <c r="P2839" i="4"/>
  <c r="P2793" i="4"/>
  <c r="P2710" i="4"/>
  <c r="P2696" i="4"/>
  <c r="P2688" i="4"/>
  <c r="P2684" i="4"/>
  <c r="P2680" i="4"/>
  <c r="P2676" i="4"/>
  <c r="P2672" i="4"/>
  <c r="P2668" i="4"/>
  <c r="P2664" i="4"/>
  <c r="P2129" i="4"/>
  <c r="P2121" i="4"/>
  <c r="P2113" i="4"/>
  <c r="P2105" i="4"/>
  <c r="P2098" i="4"/>
  <c r="P1284" i="4"/>
  <c r="P1266" i="4"/>
  <c r="P1208" i="4"/>
  <c r="P1168" i="4"/>
  <c r="P1071" i="4"/>
  <c r="P1052" i="4"/>
  <c r="P1048" i="4"/>
  <c r="P1008" i="4"/>
  <c r="P3000" i="4"/>
  <c r="P2969" i="4"/>
  <c r="P2822" i="4"/>
  <c r="P2715" i="4"/>
  <c r="P2702" i="4"/>
  <c r="P2695" i="4"/>
  <c r="P1997" i="4"/>
  <c r="P1936" i="4"/>
  <c r="P1920" i="4"/>
  <c r="P1913" i="4"/>
  <c r="P1371" i="4"/>
  <c r="P1353" i="4"/>
  <c r="P1329" i="4"/>
  <c r="P1236" i="4"/>
  <c r="P1198" i="4"/>
  <c r="P1193" i="4"/>
  <c r="P1181" i="4"/>
  <c r="P1176" i="4"/>
  <c r="P1155" i="4"/>
  <c r="P1087" i="4"/>
  <c r="P1040" i="4"/>
  <c r="P2944" i="4"/>
  <c r="P2723" i="4"/>
  <c r="P2705" i="4"/>
  <c r="P2133" i="4"/>
  <c r="P2126" i="4"/>
  <c r="P2117" i="4"/>
  <c r="P2110" i="4"/>
  <c r="P2102" i="4"/>
  <c r="P1981" i="4"/>
  <c r="P1968" i="4"/>
  <c r="P1955" i="4"/>
  <c r="P1945" i="4"/>
  <c r="P1928" i="4"/>
  <c r="P1526" i="4"/>
  <c r="P1466" i="4"/>
  <c r="P1394" i="4"/>
  <c r="P1352" i="4"/>
  <c r="P1249" i="4"/>
  <c r="P1221" i="4"/>
  <c r="P1140" i="4"/>
  <c r="P1026" i="4"/>
  <c r="P3087" i="4"/>
  <c r="P2983" i="4"/>
  <c r="P2955" i="4"/>
  <c r="P2941" i="4"/>
  <c r="P2922" i="4"/>
  <c r="P2871" i="4"/>
  <c r="P2867" i="4"/>
  <c r="P2851" i="4"/>
  <c r="P2712" i="4"/>
  <c r="P1790" i="4"/>
  <c r="P1700" i="4"/>
  <c r="P1625" i="4"/>
  <c r="P1616" i="4"/>
  <c r="P1563" i="4"/>
  <c r="P1559" i="4"/>
  <c r="P1484" i="4"/>
  <c r="P1442" i="4"/>
  <c r="P1401" i="4"/>
  <c r="P1262" i="4"/>
  <c r="P1206" i="4"/>
  <c r="P1120" i="4"/>
  <c r="P1100" i="4"/>
  <c r="P1036" i="4"/>
  <c r="P3104" i="4"/>
  <c r="P3100" i="4"/>
  <c r="P3048" i="4"/>
  <c r="P3033" i="4"/>
  <c r="P2965" i="4"/>
  <c r="P2889" i="4"/>
  <c r="P2837" i="4"/>
  <c r="P2817" i="4"/>
  <c r="P2813" i="4"/>
  <c r="P2660" i="4"/>
  <c r="P2652" i="4"/>
  <c r="P2643" i="4"/>
  <c r="P2633" i="4"/>
  <c r="P2623" i="4"/>
  <c r="P2613" i="4"/>
  <c r="P2092" i="4"/>
  <c r="P2083" i="4"/>
  <c r="P2075" i="4"/>
  <c r="P2067" i="4"/>
  <c r="P2059" i="4"/>
  <c r="P2051" i="4"/>
  <c r="P2043" i="4"/>
  <c r="P2035" i="4"/>
  <c r="P1976" i="4"/>
  <c r="P1853" i="4"/>
  <c r="P1845" i="4"/>
  <c r="P1816" i="4"/>
  <c r="P1800" i="4"/>
  <c r="P1751" i="4"/>
  <c r="P1668" i="4"/>
  <c r="P1638" i="4"/>
  <c r="P1606" i="4"/>
  <c r="P1552" i="4"/>
  <c r="P1535" i="4"/>
  <c r="P1993" i="4"/>
  <c r="P1922" i="4"/>
  <c r="P1999" i="4"/>
  <c r="P1828" i="4"/>
  <c r="P1792" i="4"/>
  <c r="P1713" i="4"/>
  <c r="P1693" i="4"/>
  <c r="P1629" i="4"/>
  <c r="P1617" i="4"/>
  <c r="P1595" i="4"/>
  <c r="P1591" i="4"/>
  <c r="P1948" i="4"/>
  <c r="P1860" i="4"/>
  <c r="P1681" i="4"/>
  <c r="P1657" i="4"/>
  <c r="P1498" i="4"/>
  <c r="P1391" i="4"/>
  <c r="P1278" i="4"/>
  <c r="P1274" i="4"/>
  <c r="P1106" i="4"/>
  <c r="P3075" i="4"/>
  <c r="P3055" i="4"/>
  <c r="P3051" i="4"/>
  <c r="P2920" i="4"/>
  <c r="P2897" i="4"/>
  <c r="P2892" i="4"/>
  <c r="P2850" i="4"/>
  <c r="P2846" i="4"/>
  <c r="P2842" i="4"/>
  <c r="P2792" i="4"/>
  <c r="P2724" i="4"/>
  <c r="P2708" i="4"/>
  <c r="P2694" i="4"/>
  <c r="P2687" i="4"/>
  <c r="P2683" i="4"/>
  <c r="P2679" i="4"/>
  <c r="P2675" i="4"/>
  <c r="P2671" i="4"/>
  <c r="P2667" i="4"/>
  <c r="P2663" i="4"/>
  <c r="P2136" i="4"/>
  <c r="P2127" i="4"/>
  <c r="P2119" i="4"/>
  <c r="P2111" i="4"/>
  <c r="P2103" i="4"/>
  <c r="P2097" i="4"/>
  <c r="P1510" i="4"/>
  <c r="P1474" i="4"/>
  <c r="P1406" i="4"/>
  <c r="P1283" i="4"/>
  <c r="P1207" i="4"/>
  <c r="P1167" i="4"/>
  <c r="P1051" i="4"/>
  <c r="P1047" i="4"/>
  <c r="P1007" i="4"/>
  <c r="P2999" i="4"/>
  <c r="P2967" i="4"/>
  <c r="P2821" i="4"/>
  <c r="P2709" i="4"/>
  <c r="P2700" i="4"/>
  <c r="P2693" i="4"/>
  <c r="P1935" i="4"/>
  <c r="P1919" i="4"/>
  <c r="P1912" i="4"/>
  <c r="P1890" i="4"/>
  <c r="P1369" i="4"/>
  <c r="P1351" i="4"/>
  <c r="P1327" i="4"/>
  <c r="P1298" i="4"/>
  <c r="P1235" i="4"/>
  <c r="P1196" i="4"/>
  <c r="P1192" i="4"/>
  <c r="P1180" i="4"/>
  <c r="P1175" i="4"/>
  <c r="P1124" i="4"/>
  <c r="P1090" i="4"/>
  <c r="P1039" i="4"/>
  <c r="P2942" i="4"/>
  <c r="P2718" i="4"/>
  <c r="P2132" i="4"/>
  <c r="P2124" i="4"/>
  <c r="P2116" i="4"/>
  <c r="P2108" i="4"/>
  <c r="P2099" i="4"/>
  <c r="P1967" i="4"/>
  <c r="P1958" i="4"/>
  <c r="P1927" i="4"/>
  <c r="P1882" i="4"/>
  <c r="P1858" i="4"/>
  <c r="P1844" i="4"/>
  <c r="P1525" i="4"/>
  <c r="P1392" i="4"/>
  <c r="P1372" i="4"/>
  <c r="P1220" i="4"/>
  <c r="P1139" i="4"/>
  <c r="P1025" i="4"/>
  <c r="P3090" i="4"/>
  <c r="P3086" i="4"/>
  <c r="P2986" i="4"/>
  <c r="P2940" i="4"/>
  <c r="P2921" i="4"/>
  <c r="P2874" i="4"/>
  <c r="P2870" i="4"/>
  <c r="P2722" i="4"/>
  <c r="P2707" i="4"/>
  <c r="P1836" i="4"/>
  <c r="P1782" i="4"/>
  <c r="P1699" i="4"/>
  <c r="P1654" i="4"/>
  <c r="P1623" i="4"/>
  <c r="P1615" i="4"/>
  <c r="P1562" i="4"/>
  <c r="P1482" i="4"/>
  <c r="P1365" i="4"/>
  <c r="P1261" i="4"/>
  <c r="P1205" i="4"/>
  <c r="P1119" i="4"/>
  <c r="P1099" i="4"/>
  <c r="P1034" i="4"/>
  <c r="P3103" i="4"/>
  <c r="P3099" i="4"/>
  <c r="P3085" i="4"/>
  <c r="P3047" i="4"/>
  <c r="P3032" i="4"/>
  <c r="P2964" i="4"/>
  <c r="P2888" i="4"/>
  <c r="P2836" i="4"/>
  <c r="P2816" i="4"/>
  <c r="P2812" i="4"/>
  <c r="P2658" i="4"/>
  <c r="P2650" i="4"/>
  <c r="P2641" i="4"/>
  <c r="P2631" i="4"/>
  <c r="P2621" i="4"/>
  <c r="P2610" i="4"/>
  <c r="P2090" i="4"/>
  <c r="P2081" i="4"/>
  <c r="P2073" i="4"/>
  <c r="P2065" i="4"/>
  <c r="P2057" i="4"/>
  <c r="P2049" i="4"/>
  <c r="P2041" i="4"/>
  <c r="P2033" i="4"/>
  <c r="P2023" i="4"/>
  <c r="P2015" i="4"/>
  <c r="P2006" i="4"/>
  <c r="P4992" i="4"/>
  <c r="P4984" i="4"/>
  <c r="P4971" i="4"/>
  <c r="P4962" i="4"/>
  <c r="P4955" i="4"/>
  <c r="P4946" i="4"/>
  <c r="P4938" i="4"/>
  <c r="P4930" i="4"/>
  <c r="P4922" i="4"/>
  <c r="P2000" i="4"/>
  <c r="P1982" i="4"/>
  <c r="P1975" i="4"/>
  <c r="P1815" i="4"/>
  <c r="P1799" i="4"/>
  <c r="P1737" i="4"/>
  <c r="P1667" i="4"/>
  <c r="P1637" i="4"/>
  <c r="P1605" i="4"/>
  <c r="P1551" i="4"/>
  <c r="P1992" i="4"/>
  <c r="P1921" i="4"/>
  <c r="P1884" i="4"/>
  <c r="P1838" i="4"/>
  <c r="P1806" i="4"/>
  <c r="P1720" i="4"/>
  <c r="P1572" i="4"/>
  <c r="P1969" i="4"/>
  <c r="P1929" i="4"/>
  <c r="P1827" i="4"/>
  <c r="P1791" i="4"/>
  <c r="P1776" i="4"/>
  <c r="P1692" i="4"/>
  <c r="P1594" i="4"/>
  <c r="P1947" i="4"/>
  <c r="P1916" i="4"/>
  <c r="P1859" i="4"/>
  <c r="P1768" i="4"/>
  <c r="P1704" i="4"/>
  <c r="P1497" i="4"/>
  <c r="P1438" i="4"/>
  <c r="P1316" i="4"/>
  <c r="P1277" i="4"/>
  <c r="P1265" i="4"/>
  <c r="P1182" i="4"/>
  <c r="P1105" i="4"/>
  <c r="P3058" i="4"/>
  <c r="P3054" i="4"/>
  <c r="P2896" i="4"/>
  <c r="P2891" i="4"/>
  <c r="P2854" i="4"/>
  <c r="P2849" i="4"/>
  <c r="P2845" i="4"/>
  <c r="P2841" i="4"/>
  <c r="P2791" i="4"/>
  <c r="P2717" i="4"/>
  <c r="P2703" i="4"/>
  <c r="P2691" i="4"/>
  <c r="P2686" i="4"/>
  <c r="P2682" i="4"/>
  <c r="P2678" i="4"/>
  <c r="P2674" i="4"/>
  <c r="P2670" i="4"/>
  <c r="P2666" i="4"/>
  <c r="P2662" i="4"/>
  <c r="P2134" i="4"/>
  <c r="P2125" i="4"/>
  <c r="P2118" i="4"/>
  <c r="P2109" i="4"/>
  <c r="P2101" i="4"/>
  <c r="P2005" i="4"/>
  <c r="P1990" i="4"/>
  <c r="P1974" i="4"/>
  <c r="P1898" i="4"/>
  <c r="P1874" i="4"/>
  <c r="P1866" i="4"/>
  <c r="P1852" i="4"/>
  <c r="P1509" i="4"/>
  <c r="P1460" i="4"/>
  <c r="P1446" i="4"/>
  <c r="P1414" i="4"/>
  <c r="P1405" i="4"/>
  <c r="P1342" i="4"/>
  <c r="P1328" i="4"/>
  <c r="P1286" i="4"/>
  <c r="P1054" i="4"/>
  <c r="P1050" i="4"/>
  <c r="P1010" i="4"/>
  <c r="P3034" i="4"/>
  <c r="P3002" i="4"/>
  <c r="P2820" i="4"/>
  <c r="P2721" i="4"/>
  <c r="P2706" i="4"/>
  <c r="P2699" i="4"/>
  <c r="P2692" i="4"/>
  <c r="P1911" i="4"/>
  <c r="P1889" i="4"/>
  <c r="P1426" i="4"/>
  <c r="P1380" i="4"/>
  <c r="P1368" i="4"/>
  <c r="P1358" i="4"/>
  <c r="P1195" i="4"/>
  <c r="P1191" i="4"/>
  <c r="P1178" i="4"/>
  <c r="P1157" i="4"/>
  <c r="P1123" i="4"/>
  <c r="P1089" i="4"/>
  <c r="P2714" i="4"/>
  <c r="P2137" i="4"/>
  <c r="P2130" i="4"/>
  <c r="P2122" i="4"/>
  <c r="P2114" i="4"/>
  <c r="P2106" i="4"/>
  <c r="P1957" i="4"/>
  <c r="P1881" i="4"/>
  <c r="P1857" i="4"/>
  <c r="P1843" i="4"/>
  <c r="P1468" i="4"/>
  <c r="P1960" i="4"/>
  <c r="P1938" i="4"/>
  <c r="P1900" i="4"/>
  <c r="P1876" i="4"/>
  <c r="P1862" i="4"/>
  <c r="P1818" i="4"/>
  <c r="P1736" i="4"/>
  <c r="P1670" i="4"/>
  <c r="P1647" i="4"/>
  <c r="P1636" i="4"/>
  <c r="P1604" i="4"/>
  <c r="P1538" i="4"/>
  <c r="P1991" i="4"/>
  <c r="P1883" i="4"/>
  <c r="P1837" i="4"/>
  <c r="P1805" i="4"/>
  <c r="P1760" i="4"/>
  <c r="P1744" i="4"/>
  <c r="P1726" i="4"/>
  <c r="P1719" i="4"/>
  <c r="P1656" i="4"/>
  <c r="P1648" i="4"/>
  <c r="P1571" i="4"/>
  <c r="P1892" i="4"/>
  <c r="P1775" i="4"/>
  <c r="P1691" i="4"/>
  <c r="P1593" i="4"/>
  <c r="P1950" i="4"/>
  <c r="P1915" i="4"/>
  <c r="P1868" i="4"/>
  <c r="P1784" i="4"/>
  <c r="P1767" i="4"/>
  <c r="P1703" i="4"/>
  <c r="P1500" i="4"/>
  <c r="P1496" i="4"/>
  <c r="P1437" i="4"/>
  <c r="P1357" i="4"/>
  <c r="P1276" i="4"/>
  <c r="P1264" i="4"/>
  <c r="P1179" i="4"/>
  <c r="P1104" i="4"/>
  <c r="P3078" i="4"/>
  <c r="P3057" i="4"/>
  <c r="P3053" i="4"/>
  <c r="P3020" i="4"/>
  <c r="P2894" i="4"/>
  <c r="P2853" i="4"/>
  <c r="P2848" i="4"/>
  <c r="P2844" i="4"/>
  <c r="P2840" i="4"/>
  <c r="P2794" i="4"/>
  <c r="P2713" i="4"/>
  <c r="P2698" i="4"/>
  <c r="P2690" i="4"/>
  <c r="P2685" i="4"/>
  <c r="P2681" i="4"/>
  <c r="P2677" i="4"/>
  <c r="P2673" i="4"/>
  <c r="P2669" i="4"/>
  <c r="P2665" i="4"/>
  <c r="P2131" i="4"/>
  <c r="P2123" i="4"/>
  <c r="P2115" i="4"/>
  <c r="P2107" i="4"/>
  <c r="P2100" i="4"/>
  <c r="P1989" i="4"/>
  <c r="P1973" i="4"/>
  <c r="P1905" i="4"/>
  <c r="P1897" i="4"/>
  <c r="P1873" i="4"/>
  <c r="P1851" i="4"/>
  <c r="P1486" i="4"/>
  <c r="P1459" i="4"/>
  <c r="P1443" i="4"/>
  <c r="P1341" i="4"/>
  <c r="P1315" i="4"/>
  <c r="P1285" i="4"/>
  <c r="P1169" i="4"/>
  <c r="P1072" i="4"/>
  <c r="P1053" i="4"/>
  <c r="P1049" i="4"/>
  <c r="P1009" i="4"/>
  <c r="P3001" i="4"/>
  <c r="P2819" i="4"/>
  <c r="P2719" i="4"/>
  <c r="P2704" i="4"/>
  <c r="P2697" i="4"/>
  <c r="P2689" i="4"/>
  <c r="P1998" i="4"/>
  <c r="P1914" i="4"/>
  <c r="P1425" i="4"/>
  <c r="P1379" i="4"/>
  <c r="P1367" i="4"/>
  <c r="P1355" i="4"/>
  <c r="P1330" i="4"/>
  <c r="P1194" i="4"/>
  <c r="P1177" i="4"/>
  <c r="P1156" i="4"/>
  <c r="P1088" i="4"/>
  <c r="P2945" i="4"/>
  <c r="P2711" i="4"/>
  <c r="P2135" i="4"/>
  <c r="P2128" i="4"/>
  <c r="P2120" i="4"/>
  <c r="P2112" i="4"/>
  <c r="P2104" i="4"/>
  <c r="P1956" i="4"/>
  <c r="P1946" i="4"/>
  <c r="P1467" i="4"/>
  <c r="P1444" i="4"/>
  <c r="P1354" i="4"/>
  <c r="P1250" i="4"/>
  <c r="P1222" i="4"/>
  <c r="P1197" i="4"/>
  <c r="P1023" i="4"/>
  <c r="P3088" i="4"/>
  <c r="P2984" i="4"/>
  <c r="P2968" i="4"/>
  <c r="P2956" i="4"/>
  <c r="P2943" i="4"/>
  <c r="P2895" i="4"/>
  <c r="P2872" i="4"/>
  <c r="P2868" i="4"/>
  <c r="P2716" i="4"/>
  <c r="P1701" i="4"/>
  <c r="P1626" i="4"/>
  <c r="P1569" i="4"/>
  <c r="P1564" i="4"/>
  <c r="P1560" i="4"/>
  <c r="P1424" i="4"/>
  <c r="P1402" i="4"/>
  <c r="P1282" i="4"/>
  <c r="P1189" i="4"/>
  <c r="P1121" i="4"/>
  <c r="P1101" i="4"/>
  <c r="P1097" i="4"/>
  <c r="P1038" i="4"/>
  <c r="P3105" i="4"/>
  <c r="P3101" i="4"/>
  <c r="P3049" i="4"/>
  <c r="P2982" i="4"/>
  <c r="P2966" i="4"/>
  <c r="P2890" i="4"/>
  <c r="P2838" i="4"/>
  <c r="P2818" i="4"/>
  <c r="P2814" i="4"/>
  <c r="P2654" i="4"/>
  <c r="P2645" i="4"/>
  <c r="P2636" i="4"/>
  <c r="P2626" i="4"/>
  <c r="P2616" i="4"/>
  <c r="P2601" i="4"/>
  <c r="P2085" i="4"/>
  <c r="P2077" i="4"/>
  <c r="P2069" i="4"/>
  <c r="P2061" i="4"/>
  <c r="P2053" i="4"/>
  <c r="P2045" i="4"/>
  <c r="P2037" i="4"/>
  <c r="P2027" i="4"/>
  <c r="P2019" i="4"/>
  <c r="P2011" i="4"/>
  <c r="P4996" i="4"/>
  <c r="P4988" i="4"/>
  <c r="P4980" i="4"/>
  <c r="P4967" i="4"/>
  <c r="P4959" i="4"/>
  <c r="P4950" i="4"/>
  <c r="P4942" i="4"/>
  <c r="P4934" i="4"/>
  <c r="P4926" i="4"/>
  <c r="P4918" i="4"/>
  <c r="P1370" i="4"/>
  <c r="P3077" i="4"/>
  <c r="P2946" i="4"/>
  <c r="P2701" i="4"/>
  <c r="P1835" i="4"/>
  <c r="P1561" i="4"/>
  <c r="P1404" i="4"/>
  <c r="P1364" i="4"/>
  <c r="P1006" i="4"/>
  <c r="P3050" i="4"/>
  <c r="P3031" i="4"/>
  <c r="P2638" i="4"/>
  <c r="P2079" i="4"/>
  <c r="P2047" i="4"/>
  <c r="P2021" i="4"/>
  <c r="P5004" i="4"/>
  <c r="P4982" i="4"/>
  <c r="P4961" i="4"/>
  <c r="P4944" i="4"/>
  <c r="P4928" i="4"/>
  <c r="P4914" i="4"/>
  <c r="P4906" i="4"/>
  <c r="P4898" i="4"/>
  <c r="P4880" i="4"/>
  <c r="P4872" i="4"/>
  <c r="P4864" i="4"/>
  <c r="P4856" i="4"/>
  <c r="P4848" i="4"/>
  <c r="P4840" i="4"/>
  <c r="P4832" i="4"/>
  <c r="P4824" i="4"/>
  <c r="P4805" i="4"/>
  <c r="P4797" i="4"/>
  <c r="P4788" i="4"/>
  <c r="P4780" i="4"/>
  <c r="P4765" i="4"/>
  <c r="P4757" i="4"/>
  <c r="P4748" i="4"/>
  <c r="P4740" i="4"/>
  <c r="P1774" i="4"/>
  <c r="P1758" i="4"/>
  <c r="P1742" i="4"/>
  <c r="P1644" i="4"/>
  <c r="P1580" i="4"/>
  <c r="P1547" i="4"/>
  <c r="P1543" i="4"/>
  <c r="P1507" i="4"/>
  <c r="P1493" i="4"/>
  <c r="P1433" i="4"/>
  <c r="P1413" i="4"/>
  <c r="P1340" i="4"/>
  <c r="P1311" i="4"/>
  <c r="P1296" i="4"/>
  <c r="P1273" i="4"/>
  <c r="P1165" i="4"/>
  <c r="P1161" i="4"/>
  <c r="P1083" i="4"/>
  <c r="P1079" i="4"/>
  <c r="P1020" i="4"/>
  <c r="P3073" i="4"/>
  <c r="P3067" i="4"/>
  <c r="P3016" i="4"/>
  <c r="P2981" i="4"/>
  <c r="P2789" i="4"/>
  <c r="P2653" i="4"/>
  <c r="P2646" i="4"/>
  <c r="P2639" i="4"/>
  <c r="P2632" i="4"/>
  <c r="P2625" i="4"/>
  <c r="P2619" i="4"/>
  <c r="P2612" i="4"/>
  <c r="P2606" i="4"/>
  <c r="P2602" i="4"/>
  <c r="P2597" i="4"/>
  <c r="P2593" i="4"/>
  <c r="P2589" i="4"/>
  <c r="P2585" i="4"/>
  <c r="P2581" i="4"/>
  <c r="P2577" i="4"/>
  <c r="P2573" i="4"/>
  <c r="P2569" i="4"/>
  <c r="P2565" i="4"/>
  <c r="P2089" i="4"/>
  <c r="P2056" i="4"/>
  <c r="P2046" i="4"/>
  <c r="P2022" i="4"/>
  <c r="P5005" i="4"/>
  <c r="P4977" i="4"/>
  <c r="P4966" i="4"/>
  <c r="P4933" i="4"/>
  <c r="P4915" i="4"/>
  <c r="P4907" i="4"/>
  <c r="P4895" i="4"/>
  <c r="P4863" i="4"/>
  <c r="P4849" i="4"/>
  <c r="P4841" i="4"/>
  <c r="P4827" i="4"/>
  <c r="P4819" i="4"/>
  <c r="P4807" i="4"/>
  <c r="P4785" i="4"/>
  <c r="P4773" i="4"/>
  <c r="P4764" i="4"/>
  <c r="P4753" i="4"/>
  <c r="P1824" i="4"/>
  <c r="P1733" i="4"/>
  <c r="P1712" i="4"/>
  <c r="P1665" i="4"/>
  <c r="P1624" i="4"/>
  <c r="P1589" i="4"/>
  <c r="P1533" i="4"/>
  <c r="P1485" i="4"/>
  <c r="P1455" i="4"/>
  <c r="P1389" i="4"/>
  <c r="P1378" i="4"/>
  <c r="P1363" i="4"/>
  <c r="P1231" i="4"/>
  <c r="P1217" i="4"/>
  <c r="P1151" i="4"/>
  <c r="P1136" i="4"/>
  <c r="P1070" i="4"/>
  <c r="P1066" i="4"/>
  <c r="P1037" i="4"/>
  <c r="P2996" i="4"/>
  <c r="P2952" i="4"/>
  <c r="P2938" i="4"/>
  <c r="P2934" i="4"/>
  <c r="P2917" i="4"/>
  <c r="P2913" i="4"/>
  <c r="P2909" i="4"/>
  <c r="P2905" i="4"/>
  <c r="P2785" i="4"/>
  <c r="P2779" i="4"/>
  <c r="P2093" i="4"/>
  <c r="P2084" i="4"/>
  <c r="P2076" i="4"/>
  <c r="P2062" i="4"/>
  <c r="P2042" i="4"/>
  <c r="P2034" i="4"/>
  <c r="P2026" i="4"/>
  <c r="P2014" i="4"/>
  <c r="P4999" i="4"/>
  <c r="P4991" i="4"/>
  <c r="P4983" i="4"/>
  <c r="P4974" i="4"/>
  <c r="P4963" i="4"/>
  <c r="P4954" i="4"/>
  <c r="P4941" i="4"/>
  <c r="P4929" i="4"/>
  <c r="P4917" i="4"/>
  <c r="P4894" i="4"/>
  <c r="P4886" i="4"/>
  <c r="P4879" i="4"/>
  <c r="P4871" i="4"/>
  <c r="P4861" i="4"/>
  <c r="P4837" i="4"/>
  <c r="P4815" i="4"/>
  <c r="P4808" i="4"/>
  <c r="P4800" i="4"/>
  <c r="P4792" i="4"/>
  <c r="P4774" i="4"/>
  <c r="P4756" i="4"/>
  <c r="P4741" i="4"/>
  <c r="P4731" i="4"/>
  <c r="P4715" i="4"/>
  <c r="P4701" i="4"/>
  <c r="P4689" i="4"/>
  <c r="P4667" i="4"/>
  <c r="P4651" i="4"/>
  <c r="P4639" i="4"/>
  <c r="P4618" i="4"/>
  <c r="P4606" i="4"/>
  <c r="P4592" i="4"/>
  <c r="P4575" i="4"/>
  <c r="P4562" i="4"/>
  <c r="P4550" i="4"/>
  <c r="P4531" i="4"/>
  <c r="P4516" i="4"/>
  <c r="P4504" i="4"/>
  <c r="P4490" i="4"/>
  <c r="P4476" i="4"/>
  <c r="P4462" i="4"/>
  <c r="P4445" i="4"/>
  <c r="P4433" i="4"/>
  <c r="P4419" i="4"/>
  <c r="P4400" i="4"/>
  <c r="P4391" i="4"/>
  <c r="P4374" i="4"/>
  <c r="P4362" i="4"/>
  <c r="P4349" i="4"/>
  <c r="P4335" i="4"/>
  <c r="P4322" i="4"/>
  <c r="P4307" i="4"/>
  <c r="P4291" i="4"/>
  <c r="P4280" i="4"/>
  <c r="P4264" i="4"/>
  <c r="P4240" i="4"/>
  <c r="P4227" i="4"/>
  <c r="P4211" i="4"/>
  <c r="P4198" i="4"/>
  <c r="P4184" i="4"/>
  <c r="P4168" i="4"/>
  <c r="P4155" i="4"/>
  <c r="P4140" i="4"/>
  <c r="P4121" i="4"/>
  <c r="P4102" i="4"/>
  <c r="P4090" i="4"/>
  <c r="P4072" i="4"/>
  <c r="P4058" i="4"/>
  <c r="P4045" i="4"/>
  <c r="P4032" i="4"/>
  <c r="P4019" i="4"/>
  <c r="P4010" i="4"/>
  <c r="P4003" i="4"/>
  <c r="P3990" i="4"/>
  <c r="P3976" i="4"/>
  <c r="P3964" i="4"/>
  <c r="P3945" i="4"/>
  <c r="P3932" i="4"/>
  <c r="P3916" i="4"/>
  <c r="P3895" i="4"/>
  <c r="P3878" i="4"/>
  <c r="P3854" i="4"/>
  <c r="P3841" i="4"/>
  <c r="P3827" i="4"/>
  <c r="P3816" i="4"/>
  <c r="P3791" i="4"/>
  <c r="P3783" i="4"/>
  <c r="P3775" i="4"/>
  <c r="P3769" i="4"/>
  <c r="P3763" i="4"/>
  <c r="P3759" i="4"/>
  <c r="P3755" i="4"/>
  <c r="P3751" i="4"/>
  <c r="P3747" i="4"/>
  <c r="P3743" i="4"/>
  <c r="P3739" i="4"/>
  <c r="P3735" i="4"/>
  <c r="P3731" i="4"/>
  <c r="P3727" i="4"/>
  <c r="P3723" i="4"/>
  <c r="P3719" i="4"/>
  <c r="P3715" i="4"/>
  <c r="P3711" i="4"/>
  <c r="P3707" i="4"/>
  <c r="P3703" i="4"/>
  <c r="P4735" i="4"/>
  <c r="P4724" i="4"/>
  <c r="P4716" i="4"/>
  <c r="P4704" i="4"/>
  <c r="P4692" i="4"/>
  <c r="P4684" i="4"/>
  <c r="P4676" i="4"/>
  <c r="P4668" i="4"/>
  <c r="P4660" i="4"/>
  <c r="P4652" i="4"/>
  <c r="P4644" i="4"/>
  <c r="P4630" i="4"/>
  <c r="P4622" i="4"/>
  <c r="P4608" i="4"/>
  <c r="P4597" i="4"/>
  <c r="P4584" i="4"/>
  <c r="P4576" i="4"/>
  <c r="P4566" i="4"/>
  <c r="P4557" i="4"/>
  <c r="P4547" i="4"/>
  <c r="P4539" i="4"/>
  <c r="P4529" i="4"/>
  <c r="P4518" i="4"/>
  <c r="P4507" i="4"/>
  <c r="P4499" i="4"/>
  <c r="P4491" i="4"/>
  <c r="P4471" i="4"/>
  <c r="P4463" i="4"/>
  <c r="P4449" i="4"/>
  <c r="P4442" i="4"/>
  <c r="P4431" i="4"/>
  <c r="P4416" i="4"/>
  <c r="P4405" i="4"/>
  <c r="P4395" i="4"/>
  <c r="P4387" i="4"/>
  <c r="P4377" i="4"/>
  <c r="P4369" i="4"/>
  <c r="P4361" i="4"/>
  <c r="P4354" i="4"/>
  <c r="P4346" i="4"/>
  <c r="P4333" i="4"/>
  <c r="P4323" i="4"/>
  <c r="P4315" i="4"/>
  <c r="P4298" i="4"/>
  <c r="P4281" i="4"/>
  <c r="P4272" i="4"/>
  <c r="P4261" i="4"/>
  <c r="P4253" i="4"/>
  <c r="P4241" i="4"/>
  <c r="P4233" i="4"/>
  <c r="P4222" i="4"/>
  <c r="P4212" i="4"/>
  <c r="P4199" i="4"/>
  <c r="P4191" i="4"/>
  <c r="P4182" i="4"/>
  <c r="P4173" i="4"/>
  <c r="P4165" i="4"/>
  <c r="P4156" i="4"/>
  <c r="P4148" i="4"/>
  <c r="P4138" i="4"/>
  <c r="P4130" i="4"/>
  <c r="P4118" i="4"/>
  <c r="P4107" i="4"/>
  <c r="P4093" i="4"/>
  <c r="P4085" i="4"/>
  <c r="P4076" i="4"/>
  <c r="P4060" i="4"/>
  <c r="P4050" i="4"/>
  <c r="P4040" i="4"/>
  <c r="P4029" i="4"/>
  <c r="P4021" i="4"/>
  <c r="P4002" i="4"/>
  <c r="P3993" i="4"/>
  <c r="P3985" i="4"/>
  <c r="P3975" i="4"/>
  <c r="P3960" i="4"/>
  <c r="P3952" i="4"/>
  <c r="P3944" i="4"/>
  <c r="P3930" i="4"/>
  <c r="P3919" i="4"/>
  <c r="P3911" i="4"/>
  <c r="P3904" i="4"/>
  <c r="P3896" i="4"/>
  <c r="P3887" i="4"/>
  <c r="P3879" i="4"/>
  <c r="P3871" i="4"/>
  <c r="P3863" i="4"/>
  <c r="P3852" i="4"/>
  <c r="P3843" i="4"/>
  <c r="P3830" i="4"/>
  <c r="P3822" i="4"/>
  <c r="P3810" i="4"/>
  <c r="P3802" i="4"/>
  <c r="P3790" i="4"/>
  <c r="P3778" i="4"/>
  <c r="P3768" i="4"/>
  <c r="P4729" i="4"/>
  <c r="P4713" i="4"/>
  <c r="P4703" i="4"/>
  <c r="P4693" i="4"/>
  <c r="P4681" i="4"/>
  <c r="P4665" i="4"/>
  <c r="P4647" i="4"/>
  <c r="P4638" i="4"/>
  <c r="P4629" i="4"/>
  <c r="P4617" i="4"/>
  <c r="P4607" i="4"/>
  <c r="P4595" i="4"/>
  <c r="P4587" i="4"/>
  <c r="P4573" i="4"/>
  <c r="P4558" i="4"/>
  <c r="P4544" i="4"/>
  <c r="P4532" i="4"/>
  <c r="P4524" i="4"/>
  <c r="P4512" i="4"/>
  <c r="P4496" i="4"/>
  <c r="P4482" i="4"/>
  <c r="P4475" i="4"/>
  <c r="P4464" i="4"/>
  <c r="P4454" i="4"/>
  <c r="P4443" i="4"/>
  <c r="P4430" i="4"/>
  <c r="P4421" i="4"/>
  <c r="P4411" i="4"/>
  <c r="P4402" i="4"/>
  <c r="P4384" i="4"/>
  <c r="P4372" i="4"/>
  <c r="P4347" i="4"/>
  <c r="P4337" i="4"/>
  <c r="P4325" i="4"/>
  <c r="P4312" i="4"/>
  <c r="P4303" i="4"/>
  <c r="P4295" i="4"/>
  <c r="P4288" i="4"/>
  <c r="P4273" i="4"/>
  <c r="P4265" i="4"/>
  <c r="P4256" i="4"/>
  <c r="P4248" i="4"/>
  <c r="P4234" i="4"/>
  <c r="P4221" i="4"/>
  <c r="P4208" i="4"/>
  <c r="P4200" i="4"/>
  <c r="P4183" i="4"/>
  <c r="P4170" i="4"/>
  <c r="P4153" i="4"/>
  <c r="P4139" i="4"/>
  <c r="P4131" i="4"/>
  <c r="P4119" i="4"/>
  <c r="P4112" i="4"/>
  <c r="P4101" i="4"/>
  <c r="P4088" i="4"/>
  <c r="P4079" i="4"/>
  <c r="P4069" i="4"/>
  <c r="P4059" i="4"/>
  <c r="P4043" i="4"/>
  <c r="P4034" i="4"/>
  <c r="P4017" i="4"/>
  <c r="P4008" i="4"/>
  <c r="P3988" i="4"/>
  <c r="P3972" i="4"/>
  <c r="P3965" i="4"/>
  <c r="P3957" i="4"/>
  <c r="P3941" i="4"/>
  <c r="P3931" i="4"/>
  <c r="P3920" i="4"/>
  <c r="P3905" i="4"/>
  <c r="P3893" i="4"/>
  <c r="P3880" i="4"/>
  <c r="P3870" i="4"/>
  <c r="P3857" i="4"/>
  <c r="P3844" i="4"/>
  <c r="P3834" i="4"/>
  <c r="P3821" i="4"/>
  <c r="P3811" i="4"/>
  <c r="P3801" i="4"/>
  <c r="P3794" i="4"/>
  <c r="P1987" i="4"/>
  <c r="P1953" i="4"/>
  <c r="P1933" i="4"/>
  <c r="P1909" i="4"/>
  <c r="P1879" i="4"/>
  <c r="P1872" i="4"/>
  <c r="P1849" i="4"/>
  <c r="P1831" i="4"/>
  <c r="P1772" i="4"/>
  <c r="P1747" i="4"/>
  <c r="P1731" i="4"/>
  <c r="P1724" i="4"/>
  <c r="P1708" i="4"/>
  <c r="P1676" i="4"/>
  <c r="P2003" i="4"/>
  <c r="P1996" i="4"/>
  <c r="P1980" i="4"/>
  <c r="P1925" i="4"/>
  <c r="P1918" i="4"/>
  <c r="P1887" i="4"/>
  <c r="P1832" i="4"/>
  <c r="P1812" i="4"/>
  <c r="P1796" i="4"/>
  <c r="P1788" i="4"/>
  <c r="P1778" i="4"/>
  <c r="P1983" i="4"/>
  <c r="P1977" i="4"/>
  <c r="P1939" i="4"/>
  <c r="P1908" i="4"/>
  <c r="P1902" i="4"/>
  <c r="P1886" i="4"/>
  <c r="P1870" i="4"/>
  <c r="P1863" i="4"/>
  <c r="P1588" i="4"/>
  <c r="P1568" i="4"/>
  <c r="P1558" i="4"/>
  <c r="P1542" i="4"/>
  <c r="P1532" i="4"/>
  <c r="P1522" i="4"/>
  <c r="P1504" i="4"/>
  <c r="P1463" i="4"/>
  <c r="P1430" i="4"/>
  <c r="P1420" i="4"/>
  <c r="P1399" i="4"/>
  <c r="P1385" i="4"/>
  <c r="P1362" i="4"/>
  <c r="P1347" i="4"/>
  <c r="P1854" i="4"/>
  <c r="P1848" i="4"/>
  <c r="P1841" i="4"/>
  <c r="P1829" i="4"/>
  <c r="P1819" i="4"/>
  <c r="P1809" i="4"/>
  <c r="P1770" i="4"/>
  <c r="P1754" i="4"/>
  <c r="P1738" i="4"/>
  <c r="P1728" i="4"/>
  <c r="P1722" i="4"/>
  <c r="P1684" i="4"/>
  <c r="P1660" i="4"/>
  <c r="P1650" i="4"/>
  <c r="P1639" i="4"/>
  <c r="P1619" i="4"/>
  <c r="P1612" i="4"/>
  <c r="P1608" i="4"/>
  <c r="P1598" i="4"/>
  <c r="P1574" i="4"/>
  <c r="P1541" i="4"/>
  <c r="P1517" i="4"/>
  <c r="P1513" i="4"/>
  <c r="P1501" i="4"/>
  <c r="P1487" i="4"/>
  <c r="P1477" i="4"/>
  <c r="P1461" i="4"/>
  <c r="P1451" i="4"/>
  <c r="P1447" i="4"/>
  <c r="P1336" i="4"/>
  <c r="P1322" i="4"/>
  <c r="P1310" i="4"/>
  <c r="P1306" i="4"/>
  <c r="P1293" i="4"/>
  <c r="P1289" i="4"/>
  <c r="P1271" i="4"/>
  <c r="P1257" i="4"/>
  <c r="P1243" i="4"/>
  <c r="P1239" i="4"/>
  <c r="P1227" i="4"/>
  <c r="P1203" i="4"/>
  <c r="P1171" i="4"/>
  <c r="P1149" i="4"/>
  <c r="P1145" i="4"/>
  <c r="P1133" i="4"/>
  <c r="P1129" i="4"/>
  <c r="P1117" i="4"/>
  <c r="P1113" i="4"/>
  <c r="P1095" i="4"/>
  <c r="P1075" i="4"/>
  <c r="P1059" i="4"/>
  <c r="P1044" i="4"/>
  <c r="P1017" i="4"/>
  <c r="P3097" i="4"/>
  <c r="P3066" i="4"/>
  <c r="P3046" i="4"/>
  <c r="P3029" i="4"/>
  <c r="P3013" i="4"/>
  <c r="P2977" i="4"/>
  <c r="P2961" i="4"/>
  <c r="P2949" i="4"/>
  <c r="P2929" i="4"/>
  <c r="P2925" i="4"/>
  <c r="P2901" i="4"/>
  <c r="P2885" i="4"/>
  <c r="P2863" i="4"/>
  <c r="P2859" i="4"/>
  <c r="P2831" i="4"/>
  <c r="P2827" i="4"/>
  <c r="P2807" i="4"/>
  <c r="P2803" i="4"/>
  <c r="P2773" i="4"/>
  <c r="P2769" i="4"/>
  <c r="P2765" i="4"/>
  <c r="P2761" i="4"/>
  <c r="P2757" i="4"/>
  <c r="P1439" i="4"/>
  <c r="P1415" i="4"/>
  <c r="P1395" i="4"/>
  <c r="P1381" i="4"/>
  <c r="P1345" i="4"/>
  <c r="P1332" i="4"/>
  <c r="P1318" i="4"/>
  <c r="P1302" i="4"/>
  <c r="P1288" i="4"/>
  <c r="P1267" i="4"/>
  <c r="P1253" i="4"/>
  <c r="P1237" i="4"/>
  <c r="P1223" i="4"/>
  <c r="P1213" i="4"/>
  <c r="P1209" i="4"/>
  <c r="P1199" i="4"/>
  <c r="P1185" i="4"/>
  <c r="P1141" i="4"/>
  <c r="P1125" i="4"/>
  <c r="P1109" i="4"/>
  <c r="P1091" i="4"/>
  <c r="P1055" i="4"/>
  <c r="P1042" i="4"/>
  <c r="P1028" i="4"/>
  <c r="P1011" i="4"/>
  <c r="P3091" i="4"/>
  <c r="P3081" i="4"/>
  <c r="P3061" i="4"/>
  <c r="P3041" i="4"/>
  <c r="P3037" i="4"/>
  <c r="P3025" i="4"/>
  <c r="P3021" i="4"/>
  <c r="P3009" i="4"/>
  <c r="P3005" i="4"/>
  <c r="P2990" i="4"/>
  <c r="P2971" i="4"/>
  <c r="P2957" i="4"/>
  <c r="P2947" i="4"/>
  <c r="P2899" i="4"/>
  <c r="P2879" i="4"/>
  <c r="P2875" i="4"/>
  <c r="P2857" i="4"/>
  <c r="P2825" i="4"/>
  <c r="P2801" i="4"/>
  <c r="P2797" i="4"/>
  <c r="P2754" i="4"/>
  <c r="P2750" i="4"/>
  <c r="P2746" i="4"/>
  <c r="P2742" i="4"/>
  <c r="P2738" i="4"/>
  <c r="P2734" i="4"/>
  <c r="P2730" i="4"/>
  <c r="P1445" i="4"/>
  <c r="P1356" i="4"/>
  <c r="P1219" i="4"/>
  <c r="P2970" i="4"/>
  <c r="P2939" i="4"/>
  <c r="P2873" i="4"/>
  <c r="P1032" i="4"/>
  <c r="P3102" i="4"/>
  <c r="P2628" i="4"/>
  <c r="P2071" i="4"/>
  <c r="P2039" i="4"/>
  <c r="P2017" i="4"/>
  <c r="P4994" i="4"/>
  <c r="P4978" i="4"/>
  <c r="P4957" i="4"/>
  <c r="P4940" i="4"/>
  <c r="P4924" i="4"/>
  <c r="P4912" i="4"/>
  <c r="P4904" i="4"/>
  <c r="P4893" i="4"/>
  <c r="P4878" i="4"/>
  <c r="P4870" i="4"/>
  <c r="P4862" i="4"/>
  <c r="P4854" i="4"/>
  <c r="P4846" i="4"/>
  <c r="P4838" i="4"/>
  <c r="P4830" i="4"/>
  <c r="P4822" i="4"/>
  <c r="P4803" i="4"/>
  <c r="P4795" i="4"/>
  <c r="P4786" i="4"/>
  <c r="P4777" i="4"/>
  <c r="P4763" i="4"/>
  <c r="P4754" i="4"/>
  <c r="P4746" i="4"/>
  <c r="P4738" i="4"/>
  <c r="P1814" i="4"/>
  <c r="P1798" i="4"/>
  <c r="P1773" i="4"/>
  <c r="P1757" i="4"/>
  <c r="P1741" i="4"/>
  <c r="P1718" i="4"/>
  <c r="P1643" i="4"/>
  <c r="P1634" i="4"/>
  <c r="P1579" i="4"/>
  <c r="P1550" i="4"/>
  <c r="P1546" i="4"/>
  <c r="P1492" i="4"/>
  <c r="P1473" i="4"/>
  <c r="P1436" i="4"/>
  <c r="P1432" i="4"/>
  <c r="P1412" i="4"/>
  <c r="P1339" i="4"/>
  <c r="P1314" i="4"/>
  <c r="P1295" i="4"/>
  <c r="P1248" i="4"/>
  <c r="P1164" i="4"/>
  <c r="P1086" i="4"/>
  <c r="P1082" i="4"/>
  <c r="P1046" i="4"/>
  <c r="P1019" i="4"/>
  <c r="P3070" i="4"/>
  <c r="P3015" i="4"/>
  <c r="P2980" i="4"/>
  <c r="P2786" i="4"/>
  <c r="P2661" i="4"/>
  <c r="P2651" i="4"/>
  <c r="P2644" i="4"/>
  <c r="P2637" i="4"/>
  <c r="P2630" i="4"/>
  <c r="P2624" i="4"/>
  <c r="P2617" i="4"/>
  <c r="P2611" i="4"/>
  <c r="P2605" i="4"/>
  <c r="P2600" i="4"/>
  <c r="P2596" i="4"/>
  <c r="P2592" i="4"/>
  <c r="P2588" i="4"/>
  <c r="P2584" i="4"/>
  <c r="P2580" i="4"/>
  <c r="P2576" i="4"/>
  <c r="P2572" i="4"/>
  <c r="P2568" i="4"/>
  <c r="P2070" i="4"/>
  <c r="P2054" i="4"/>
  <c r="P2044" i="4"/>
  <c r="P2012" i="4"/>
  <c r="P5002" i="4"/>
  <c r="P4975" i="4"/>
  <c r="P4952" i="4"/>
  <c r="P4931" i="4"/>
  <c r="P4913" i="4"/>
  <c r="P4905" i="4"/>
  <c r="P4887" i="4"/>
  <c r="P4857" i="4"/>
  <c r="P4847" i="4"/>
  <c r="P4833" i="4"/>
  <c r="P4825" i="4"/>
  <c r="P4814" i="4"/>
  <c r="P4790" i="4"/>
  <c r="P4781" i="4"/>
  <c r="P4771" i="4"/>
  <c r="P4762" i="4"/>
  <c r="P4751" i="4"/>
  <c r="P1823" i="4"/>
  <c r="P1781" i="4"/>
  <c r="P1711" i="4"/>
  <c r="P1690" i="4"/>
  <c r="P1680" i="4"/>
  <c r="P1664" i="4"/>
  <c r="P1524" i="4"/>
  <c r="P1483" i="4"/>
  <c r="P1458" i="4"/>
  <c r="P1403" i="4"/>
  <c r="P1326" i="4"/>
  <c r="P1234" i="4"/>
  <c r="P1154" i="4"/>
  <c r="P1135" i="4"/>
  <c r="P1069" i="4"/>
  <c r="P1065" i="4"/>
  <c r="P1035" i="4"/>
  <c r="P3074" i="4"/>
  <c r="P2995" i="4"/>
  <c r="P2951" i="4"/>
  <c r="P2937" i="4"/>
  <c r="P2933" i="4"/>
  <c r="P2916" i="4"/>
  <c r="P2912" i="4"/>
  <c r="P2908" i="4"/>
  <c r="P2904" i="4"/>
  <c r="P2783" i="4"/>
  <c r="P2778" i="4"/>
  <c r="P2091" i="4"/>
  <c r="P2082" i="4"/>
  <c r="P2074" i="4"/>
  <c r="P2060" i="4"/>
  <c r="P2040" i="4"/>
  <c r="P2032" i="4"/>
  <c r="P2020" i="4"/>
  <c r="P2007" i="4"/>
  <c r="P4997" i="4"/>
  <c r="P4989" i="4"/>
  <c r="P4981" i="4"/>
  <c r="P4972" i="4"/>
  <c r="P4960" i="4"/>
  <c r="P4951" i="4"/>
  <c r="P4939" i="4"/>
  <c r="P4927" i="4"/>
  <c r="P4903" i="4"/>
  <c r="P4892" i="4"/>
  <c r="P4884" i="4"/>
  <c r="P4877" i="4"/>
  <c r="P4869" i="4"/>
  <c r="P4859" i="4"/>
  <c r="P4835" i="4"/>
  <c r="P4813" i="4"/>
  <c r="P4806" i="4"/>
  <c r="P4798" i="4"/>
  <c r="P4783" i="4"/>
  <c r="P4772" i="4"/>
  <c r="P4749" i="4"/>
  <c r="P4739" i="4"/>
  <c r="P4727" i="4"/>
  <c r="P4710" i="4"/>
  <c r="P4697" i="4"/>
  <c r="P4675" i="4"/>
  <c r="P4663" i="4"/>
  <c r="P4649" i="4"/>
  <c r="P4637" i="4"/>
  <c r="P4616" i="4"/>
  <c r="P4603" i="4"/>
  <c r="P4590" i="4"/>
  <c r="P4571" i="4"/>
  <c r="P4560" i="4"/>
  <c r="P4546" i="4"/>
  <c r="P4527" i="4"/>
  <c r="P4514" i="4"/>
  <c r="P4498" i="4"/>
  <c r="P4485" i="4"/>
  <c r="P4473" i="4"/>
  <c r="P4459" i="4"/>
  <c r="P4441" i="4"/>
  <c r="P4428" i="4"/>
  <c r="P4417" i="4"/>
  <c r="P4398" i="4"/>
  <c r="P4390" i="4"/>
  <c r="P4370" i="4"/>
  <c r="P4360" i="4"/>
  <c r="P4344" i="4"/>
  <c r="P4331" i="4"/>
  <c r="P4316" i="4"/>
  <c r="P4304" i="4"/>
  <c r="P4289" i="4"/>
  <c r="P4276" i="4"/>
  <c r="P4251" i="4"/>
  <c r="P4236" i="4"/>
  <c r="P4225" i="4"/>
  <c r="P4209" i="4"/>
  <c r="P4194" i="4"/>
  <c r="P4180" i="4"/>
  <c r="P4164" i="4"/>
  <c r="P4151" i="4"/>
  <c r="P4129" i="4"/>
  <c r="P4111" i="4"/>
  <c r="P4100" i="4"/>
  <c r="P4082" i="4"/>
  <c r="P4068" i="4"/>
  <c r="P4055" i="4"/>
  <c r="P4042" i="4"/>
  <c r="P4028" i="4"/>
  <c r="P4016" i="4"/>
  <c r="P4009" i="4"/>
  <c r="P4000" i="4"/>
  <c r="P3986" i="4"/>
  <c r="P3974" i="4"/>
  <c r="P3956" i="4"/>
  <c r="P3940" i="4"/>
  <c r="P3929" i="4"/>
  <c r="P3912" i="4"/>
  <c r="P3891" i="4"/>
  <c r="P3868" i="4"/>
  <c r="P3851" i="4"/>
  <c r="P3836" i="4"/>
  <c r="P3823" i="4"/>
  <c r="P3809" i="4"/>
  <c r="P3789" i="4"/>
  <c r="P3781" i="4"/>
  <c r="P3774" i="4"/>
  <c r="P3767" i="4"/>
  <c r="P3762" i="4"/>
  <c r="P3758" i="4"/>
  <c r="P3754" i="4"/>
  <c r="P3750" i="4"/>
  <c r="P3746" i="4"/>
  <c r="P3742" i="4"/>
  <c r="P3738" i="4"/>
  <c r="P3734" i="4"/>
  <c r="P3730" i="4"/>
  <c r="P3726" i="4"/>
  <c r="P3722" i="4"/>
  <c r="P3718" i="4"/>
  <c r="P3714" i="4"/>
  <c r="P3710" i="4"/>
  <c r="P3706" i="4"/>
  <c r="P3702" i="4"/>
  <c r="P4730" i="4"/>
  <c r="P4722" i="4"/>
  <c r="P4714" i="4"/>
  <c r="P4702" i="4"/>
  <c r="P4690" i="4"/>
  <c r="P4682" i="4"/>
  <c r="P4674" i="4"/>
  <c r="P4666" i="4"/>
  <c r="P4658" i="4"/>
  <c r="P4650" i="4"/>
  <c r="P4636" i="4"/>
  <c r="P4628" i="4"/>
  <c r="P4620" i="4"/>
  <c r="P4604" i="4"/>
  <c r="P4594" i="4"/>
  <c r="P4582" i="4"/>
  <c r="P4574" i="4"/>
  <c r="P4563" i="4"/>
  <c r="P4555" i="4"/>
  <c r="P4545" i="4"/>
  <c r="P4537" i="4"/>
  <c r="P4525" i="4"/>
  <c r="P4513" i="4"/>
  <c r="P4505" i="4"/>
  <c r="P4497" i="4"/>
  <c r="P4488" i="4"/>
  <c r="P4469" i="4"/>
  <c r="P4461" i="4"/>
  <c r="P4448" i="4"/>
  <c r="P4440" i="4"/>
  <c r="P4429" i="4"/>
  <c r="P4414" i="4"/>
  <c r="P4403" i="4"/>
  <c r="P4393" i="4"/>
  <c r="P4385" i="4"/>
  <c r="P4375" i="4"/>
  <c r="P4367" i="4"/>
  <c r="P4359" i="4"/>
  <c r="P4352" i="4"/>
  <c r="P4343" i="4"/>
  <c r="P4330" i="4"/>
  <c r="P4321" i="4"/>
  <c r="P4309" i="4"/>
  <c r="P4296" i="4"/>
  <c r="P4279" i="4"/>
  <c r="P4269" i="4"/>
  <c r="P4259" i="4"/>
  <c r="P4249" i="4"/>
  <c r="P4239" i="4"/>
  <c r="P4231" i="4"/>
  <c r="P4218" i="4"/>
  <c r="P4210" i="4"/>
  <c r="P4197" i="4"/>
  <c r="P4189" i="4"/>
  <c r="P4179" i="4"/>
  <c r="P4171" i="4"/>
  <c r="P4163" i="4"/>
  <c r="P4154" i="4"/>
  <c r="P4146" i="4"/>
  <c r="P4136" i="4"/>
  <c r="P4128" i="4"/>
  <c r="P4116" i="4"/>
  <c r="P4104" i="4"/>
  <c r="P4091" i="4"/>
  <c r="P4083" i="4"/>
  <c r="P4070" i="4"/>
  <c r="P4056" i="4"/>
  <c r="P4048" i="4"/>
  <c r="P4035" i="4"/>
  <c r="P4027" i="4"/>
  <c r="P4018" i="4"/>
  <c r="P4001" i="4"/>
  <c r="P3991" i="4"/>
  <c r="P3983" i="4"/>
  <c r="P3973" i="4"/>
  <c r="P3958" i="4"/>
  <c r="P3950" i="4"/>
  <c r="P3942" i="4"/>
  <c r="P3926" i="4"/>
  <c r="P3917" i="4"/>
  <c r="P3910" i="4"/>
  <c r="P3902" i="4"/>
  <c r="P3894" i="4"/>
  <c r="P3885" i="4"/>
  <c r="P3877" i="4"/>
  <c r="P3869" i="4"/>
  <c r="P3861" i="4"/>
  <c r="P3849" i="4"/>
  <c r="P3839" i="4"/>
  <c r="P3828" i="4"/>
  <c r="P3819" i="4"/>
  <c r="P3808" i="4"/>
  <c r="P3797" i="4"/>
  <c r="P3786" i="4"/>
  <c r="P3776" i="4"/>
  <c r="P3765" i="4"/>
  <c r="P4725" i="4"/>
  <c r="P4711" i="4"/>
  <c r="P4700" i="4"/>
  <c r="P4687" i="4"/>
  <c r="P4679" i="4"/>
  <c r="P4661" i="4"/>
  <c r="P4645" i="4"/>
  <c r="P4635" i="4"/>
  <c r="P4627" i="4"/>
  <c r="P4615" i="4"/>
  <c r="P4605" i="4"/>
  <c r="P4593" i="4"/>
  <c r="P4585" i="4"/>
  <c r="P4569" i="4"/>
  <c r="P4554" i="4"/>
  <c r="P4542" i="4"/>
  <c r="P4530" i="4"/>
  <c r="P4521" i="4"/>
  <c r="P4508" i="4"/>
  <c r="P4489" i="4"/>
  <c r="P4480" i="4"/>
  <c r="P4474" i="4"/>
  <c r="P4460" i="4"/>
  <c r="P4452" i="4"/>
  <c r="P4439" i="4"/>
  <c r="P4427" i="4"/>
  <c r="P4420" i="4"/>
  <c r="P4408" i="4"/>
  <c r="P4399" i="4"/>
  <c r="P4382" i="4"/>
  <c r="P4368" i="4"/>
  <c r="P4345" i="4"/>
  <c r="P4334" i="4"/>
  <c r="P4320" i="4"/>
  <c r="P4310" i="4"/>
  <c r="P4301" i="4"/>
  <c r="P4293" i="4"/>
  <c r="P4286" i="4"/>
  <c r="P4270" i="4"/>
  <c r="P4262" i="4"/>
  <c r="P4254" i="4"/>
  <c r="P4245" i="4"/>
  <c r="P4230" i="4"/>
  <c r="P4219" i="4"/>
  <c r="P4206" i="4"/>
  <c r="P4196" i="4"/>
  <c r="P4181" i="4"/>
  <c r="P4166" i="4"/>
  <c r="P4149" i="4"/>
  <c r="P4137" i="4"/>
  <c r="P4126" i="4"/>
  <c r="P4117" i="4"/>
  <c r="P4110" i="4"/>
  <c r="P4099" i="4"/>
  <c r="P4086" i="4"/>
  <c r="P4075" i="4"/>
  <c r="P4067" i="4"/>
  <c r="P4057" i="4"/>
  <c r="P4041" i="4"/>
  <c r="P4030" i="4"/>
  <c r="P4014" i="4"/>
  <c r="P3997" i="4"/>
  <c r="P3984" i="4"/>
  <c r="P3970" i="4"/>
  <c r="P3963" i="4"/>
  <c r="P3949" i="4"/>
  <c r="P3939" i="4"/>
  <c r="P3928" i="4"/>
  <c r="P3918" i="4"/>
  <c r="P3903" i="4"/>
  <c r="P3890" i="4"/>
  <c r="P3876" i="4"/>
  <c r="P3866" i="4"/>
  <c r="P3855" i="4"/>
  <c r="P3842" i="4"/>
  <c r="P3832" i="4"/>
  <c r="P3817" i="4"/>
  <c r="P3807" i="4"/>
  <c r="P3799" i="4"/>
  <c r="P3788" i="4"/>
  <c r="P1932" i="4"/>
  <c r="P1904" i="4"/>
  <c r="P1871" i="4"/>
  <c r="P1771" i="4"/>
  <c r="P1764" i="4"/>
  <c r="P1740" i="4"/>
  <c r="P1723" i="4"/>
  <c r="P1707" i="4"/>
  <c r="P1675" i="4"/>
  <c r="P1632" i="4"/>
  <c r="P1622" i="4"/>
  <c r="P1995" i="4"/>
  <c r="P1979" i="4"/>
  <c r="P1856" i="4"/>
  <c r="P1822" i="4"/>
  <c r="P1811" i="4"/>
  <c r="P1795" i="4"/>
  <c r="P1787" i="4"/>
  <c r="P1756" i="4"/>
  <c r="P2002" i="4"/>
  <c r="P1986" i="4"/>
  <c r="P1970" i="4"/>
  <c r="P1962" i="4"/>
  <c r="P1952" i="4"/>
  <c r="P1942" i="4"/>
  <c r="P1930" i="4"/>
  <c r="P1924" i="4"/>
  <c r="P1917" i="4"/>
  <c r="P1907" i="4"/>
  <c r="P1901" i="4"/>
  <c r="P1885" i="4"/>
  <c r="P1869" i="4"/>
  <c r="P1587" i="4"/>
  <c r="P1567" i="4"/>
  <c r="P1557" i="4"/>
  <c r="P1531" i="4"/>
  <c r="P1521" i="4"/>
  <c r="P1503" i="4"/>
  <c r="P1480" i="4"/>
  <c r="P1454" i="4"/>
  <c r="P1429" i="4"/>
  <c r="P1419" i="4"/>
  <c r="P1410" i="4"/>
  <c r="P1388" i="4"/>
  <c r="P1384" i="4"/>
  <c r="P1377" i="4"/>
  <c r="P1361" i="4"/>
  <c r="P1847" i="4"/>
  <c r="P1840" i="4"/>
  <c r="P1808" i="4"/>
  <c r="P1801" i="4"/>
  <c r="P1786" i="4"/>
  <c r="P1769" i="4"/>
  <c r="P1753" i="4"/>
  <c r="P1727" i="4"/>
  <c r="P1721" i="4"/>
  <c r="P1683" i="4"/>
  <c r="P1659" i="4"/>
  <c r="P1649" i="4"/>
  <c r="P1611" i="4"/>
  <c r="P1607" i="4"/>
  <c r="P1597" i="4"/>
  <c r="P1573" i="4"/>
  <c r="P1540" i="4"/>
  <c r="P1528" i="4"/>
  <c r="P1516" i="4"/>
  <c r="P1512" i="4"/>
  <c r="P1476" i="4"/>
  <c r="P1470" i="4"/>
  <c r="P1450" i="4"/>
  <c r="P1335" i="4"/>
  <c r="P1321" i="4"/>
  <c r="P1309" i="4"/>
  <c r="P1305" i="4"/>
  <c r="P1292" i="4"/>
  <c r="P1281" i="4"/>
  <c r="P1260" i="4"/>
  <c r="P1256" i="4"/>
  <c r="P1246" i="4"/>
  <c r="P1242" i="4"/>
  <c r="P1230" i="4"/>
  <c r="P1226" i="4"/>
  <c r="P1216" i="4"/>
  <c r="P1188" i="4"/>
  <c r="P1160" i="4"/>
  <c r="P1148" i="4"/>
  <c r="P1144" i="4"/>
  <c r="P1132" i="4"/>
  <c r="P1128" i="4"/>
  <c r="P1116" i="4"/>
  <c r="P1112" i="4"/>
  <c r="P1078" i="4"/>
  <c r="P1062" i="4"/>
  <c r="P1043" i="4"/>
  <c r="P1016" i="4"/>
  <c r="P3096" i="4"/>
  <c r="P3065" i="4"/>
  <c r="P3045" i="4"/>
  <c r="P3028" i="4"/>
  <c r="P3012" i="4"/>
  <c r="P2976" i="4"/>
  <c r="P2928" i="4"/>
  <c r="P2884" i="4"/>
  <c r="P2862" i="4"/>
  <c r="P2834" i="4"/>
  <c r="P2830" i="4"/>
  <c r="P2810" i="4"/>
  <c r="P2806" i="4"/>
  <c r="P2776" i="4"/>
  <c r="P2772" i="4"/>
  <c r="P2768" i="4"/>
  <c r="P2764" i="4"/>
  <c r="P2760" i="4"/>
  <c r="P2756" i="4"/>
  <c r="P1428" i="4"/>
  <c r="P1408" i="4"/>
  <c r="P1398" i="4"/>
  <c r="P1344" i="4"/>
  <c r="P1331" i="4"/>
  <c r="P1317" i="4"/>
  <c r="P1301" i="4"/>
  <c r="P1287" i="4"/>
  <c r="P1280" i="4"/>
  <c r="P1270" i="4"/>
  <c r="P1252" i="4"/>
  <c r="P1212" i="4"/>
  <c r="P1202" i="4"/>
  <c r="P1184" i="4"/>
  <c r="P1170" i="4"/>
  <c r="P1108" i="4"/>
  <c r="P1094" i="4"/>
  <c r="P1074" i="4"/>
  <c r="P1058" i="4"/>
  <c r="P1041" i="4"/>
  <c r="P1027" i="4"/>
  <c r="P1014" i="4"/>
  <c r="P3094" i="4"/>
  <c r="P3080" i="4"/>
  <c r="P3060" i="4"/>
  <c r="P3040" i="4"/>
  <c r="P3036" i="4"/>
  <c r="P3024" i="4"/>
  <c r="P3008" i="4"/>
  <c r="P3004" i="4"/>
  <c r="P2993" i="4"/>
  <c r="P2989" i="4"/>
  <c r="P2960" i="4"/>
  <c r="P2924" i="4"/>
  <c r="P2882" i="4"/>
  <c r="P2878" i="4"/>
  <c r="P2856" i="4"/>
  <c r="P2824" i="4"/>
  <c r="P2800" i="4"/>
  <c r="P2796" i="4"/>
  <c r="P2753" i="4"/>
  <c r="P2749" i="4"/>
  <c r="P2745" i="4"/>
  <c r="P2741" i="4"/>
  <c r="P2737" i="4"/>
  <c r="P2733" i="4"/>
  <c r="P2729" i="4"/>
  <c r="P2725" i="4"/>
  <c r="P3089" i="4"/>
  <c r="P2869" i="4"/>
  <c r="P1702" i="4"/>
  <c r="P1653" i="4"/>
  <c r="P1570" i="4"/>
  <c r="P1122" i="4"/>
  <c r="P1102" i="4"/>
  <c r="P2887" i="4"/>
  <c r="P2835" i="4"/>
  <c r="P2815" i="4"/>
  <c r="P2656" i="4"/>
  <c r="P2618" i="4"/>
  <c r="P2063" i="4"/>
  <c r="P2031" i="4"/>
  <c r="P2013" i="4"/>
  <c r="P4990" i="4"/>
  <c r="P4969" i="4"/>
  <c r="P4953" i="4"/>
  <c r="P4936" i="4"/>
  <c r="P4920" i="4"/>
  <c r="P4910" i="4"/>
  <c r="P4902" i="4"/>
  <c r="P4891" i="4"/>
  <c r="P4876" i="4"/>
  <c r="P4868" i="4"/>
  <c r="P4860" i="4"/>
  <c r="P4852" i="4"/>
  <c r="P4844" i="4"/>
  <c r="P4836" i="4"/>
  <c r="P4828" i="4"/>
  <c r="P4820" i="4"/>
  <c r="P4801" i="4"/>
  <c r="P4793" i="4"/>
  <c r="P4784" i="4"/>
  <c r="P4769" i="4"/>
  <c r="P4761" i="4"/>
  <c r="P4752" i="4"/>
  <c r="P4744" i="4"/>
  <c r="P1813" i="4"/>
  <c r="P1797" i="4"/>
  <c r="P1725" i="4"/>
  <c r="P1717" i="4"/>
  <c r="P1646" i="4"/>
  <c r="P1642" i="4"/>
  <c r="P1633" i="4"/>
  <c r="P1602" i="4"/>
  <c r="P1582" i="4"/>
  <c r="P1578" i="4"/>
  <c r="P1549" i="4"/>
  <c r="P1545" i="4"/>
  <c r="P1491" i="4"/>
  <c r="P1435" i="4"/>
  <c r="P1431" i="4"/>
  <c r="P1411" i="4"/>
  <c r="P1338" i="4"/>
  <c r="P1313" i="4"/>
  <c r="P1247" i="4"/>
  <c r="P1174" i="4"/>
  <c r="P1163" i="4"/>
  <c r="P1085" i="4"/>
  <c r="P1081" i="4"/>
  <c r="P1022" i="4"/>
  <c r="P1018" i="4"/>
  <c r="P3069" i="4"/>
  <c r="P3018" i="4"/>
  <c r="P2979" i="4"/>
  <c r="P2784" i="4"/>
  <c r="P2659" i="4"/>
  <c r="P2649" i="4"/>
  <c r="P2642" i="4"/>
  <c r="P2635" i="4"/>
  <c r="P2629" i="4"/>
  <c r="P2622" i="4"/>
  <c r="P2615" i="4"/>
  <c r="P2609" i="4"/>
  <c r="P2604" i="4"/>
  <c r="P2599" i="4"/>
  <c r="P2595" i="4"/>
  <c r="P2591" i="4"/>
  <c r="P2587" i="4"/>
  <c r="P2583" i="4"/>
  <c r="P2579" i="4"/>
  <c r="P2575" i="4"/>
  <c r="P2571" i="4"/>
  <c r="P2567" i="4"/>
  <c r="P2096" i="4"/>
  <c r="P2068" i="4"/>
  <c r="P2052" i="4"/>
  <c r="P2029" i="4"/>
  <c r="P2010" i="4"/>
  <c r="P5000" i="4"/>
  <c r="P4973" i="4"/>
  <c r="P4947" i="4"/>
  <c r="P4921" i="4"/>
  <c r="P4911" i="4"/>
  <c r="P4899" i="4"/>
  <c r="P4885" i="4"/>
  <c r="P4855" i="4"/>
  <c r="P4845" i="4"/>
  <c r="P4831" i="4"/>
  <c r="P4823" i="4"/>
  <c r="P4812" i="4"/>
  <c r="P4789" i="4"/>
  <c r="P4779" i="4"/>
  <c r="P4768" i="4"/>
  <c r="P4760" i="4"/>
  <c r="P4747" i="4"/>
  <c r="P1826" i="4"/>
  <c r="P1804" i="4"/>
  <c r="P1780" i="4"/>
  <c r="P1766" i="4"/>
  <c r="P1750" i="4"/>
  <c r="P1689" i="4"/>
  <c r="P1679" i="4"/>
  <c r="P1663" i="4"/>
  <c r="P1628" i="4"/>
  <c r="P1523" i="4"/>
  <c r="P1481" i="4"/>
  <c r="P1465" i="4"/>
  <c r="P1457" i="4"/>
  <c r="P1325" i="4"/>
  <c r="P1233" i="4"/>
  <c r="P1153" i="4"/>
  <c r="P1138" i="4"/>
  <c r="P1068" i="4"/>
  <c r="P1064" i="4"/>
  <c r="P1033" i="4"/>
  <c r="P3072" i="4"/>
  <c r="P2954" i="4"/>
  <c r="P2936" i="4"/>
  <c r="P2932" i="4"/>
  <c r="P2915" i="4"/>
  <c r="P2911" i="4"/>
  <c r="P2907" i="4"/>
  <c r="P2903" i="4"/>
  <c r="P2866" i="4"/>
  <c r="P2788" i="4"/>
  <c r="P2781" i="4"/>
  <c r="P2777" i="4"/>
  <c r="P2657" i="4"/>
  <c r="P2088" i="4"/>
  <c r="P2080" i="4"/>
  <c r="P2072" i="4"/>
  <c r="P2058" i="4"/>
  <c r="P2038" i="4"/>
  <c r="P2030" i="4"/>
  <c r="P2018" i="4"/>
  <c r="P5003" i="4"/>
  <c r="P4995" i="4"/>
  <c r="P4987" i="4"/>
  <c r="P4979" i="4"/>
  <c r="P4968" i="4"/>
  <c r="P4958" i="4"/>
  <c r="P4949" i="4"/>
  <c r="P4937" i="4"/>
  <c r="P4925" i="4"/>
  <c r="P4901" i="4"/>
  <c r="P4890" i="4"/>
  <c r="P4882" i="4"/>
  <c r="P4875" i="4"/>
  <c r="P4867" i="4"/>
  <c r="P4853" i="4"/>
  <c r="P4818" i="4"/>
  <c r="P4811" i="4"/>
  <c r="P4804" i="4"/>
  <c r="P4796" i="4"/>
  <c r="P4778" i="4"/>
  <c r="P4770" i="4"/>
  <c r="P4745" i="4"/>
  <c r="P4736" i="4"/>
  <c r="P4721" i="4"/>
  <c r="P4708" i="4"/>
  <c r="P4694" i="4"/>
  <c r="P4673" i="4"/>
  <c r="P4659" i="4"/>
  <c r="P4643" i="4"/>
  <c r="P4623" i="4"/>
  <c r="P4614" i="4"/>
  <c r="P4601" i="4"/>
  <c r="P4583" i="4"/>
  <c r="P4568" i="4"/>
  <c r="P4556" i="4"/>
  <c r="P4540" i="4"/>
  <c r="P4522" i="4"/>
  <c r="P4510" i="4"/>
  <c r="P4494" i="4"/>
  <c r="P4481" i="4"/>
  <c r="P4470" i="4"/>
  <c r="P4455" i="4"/>
  <c r="P4438" i="4"/>
  <c r="P4424" i="4"/>
  <c r="P4412" i="4"/>
  <c r="P4396" i="4"/>
  <c r="P4383" i="4"/>
  <c r="P4366" i="4"/>
  <c r="P4355" i="4"/>
  <c r="P4341" i="4"/>
  <c r="P4329" i="4"/>
  <c r="P4313" i="4"/>
  <c r="P4300" i="4"/>
  <c r="P4285" i="4"/>
  <c r="P4274" i="4"/>
  <c r="P4246" i="4"/>
  <c r="P4232" i="4"/>
  <c r="P4220" i="4"/>
  <c r="P4205" i="4"/>
  <c r="P4192" i="4"/>
  <c r="P4178" i="4"/>
  <c r="P4162" i="4"/>
  <c r="P4147" i="4"/>
  <c r="P4127" i="4"/>
  <c r="P4108" i="4"/>
  <c r="P4098" i="4"/>
  <c r="P4077" i="4"/>
  <c r="P4064" i="4"/>
  <c r="P4053" i="4"/>
  <c r="P4039" i="4"/>
  <c r="P4026" i="4"/>
  <c r="P4015" i="4"/>
  <c r="P4007" i="4"/>
  <c r="P3998" i="4"/>
  <c r="P3982" i="4"/>
  <c r="P3969" i="4"/>
  <c r="P3953" i="4"/>
  <c r="P3937" i="4"/>
  <c r="P3927" i="4"/>
  <c r="P3907" i="4"/>
  <c r="P3886" i="4"/>
  <c r="P3864" i="4"/>
  <c r="P3848" i="4"/>
  <c r="P3833" i="4"/>
  <c r="P3820" i="4"/>
  <c r="P3800" i="4"/>
  <c r="P3787" i="4"/>
  <c r="P3780" i="4"/>
  <c r="P3771" i="4"/>
  <c r="P3766" i="4"/>
  <c r="P3761" i="4"/>
  <c r="P3757" i="4"/>
  <c r="P3753" i="4"/>
  <c r="P3749" i="4"/>
  <c r="P3745" i="4"/>
  <c r="P3741" i="4"/>
  <c r="P3737" i="4"/>
  <c r="P3733" i="4"/>
  <c r="P3729" i="4"/>
  <c r="P3725" i="4"/>
  <c r="P3721" i="4"/>
  <c r="P3717" i="4"/>
  <c r="P3713" i="4"/>
  <c r="P3709" i="4"/>
  <c r="P3705" i="4"/>
  <c r="P4728" i="4"/>
  <c r="P4720" i="4"/>
  <c r="P4712" i="4"/>
  <c r="P4699" i="4"/>
  <c r="P4688" i="4"/>
  <c r="P4680" i="4"/>
  <c r="P4672" i="4"/>
  <c r="P4664" i="4"/>
  <c r="P4656" i="4"/>
  <c r="P4648" i="4"/>
  <c r="P4634" i="4"/>
  <c r="P4626" i="4"/>
  <c r="P4612" i="4"/>
  <c r="P4602" i="4"/>
  <c r="P4588" i="4"/>
  <c r="P4580" i="4"/>
  <c r="P4572" i="4"/>
  <c r="P4561" i="4"/>
  <c r="P4553" i="4"/>
  <c r="P4543" i="4"/>
  <c r="P4535" i="4"/>
  <c r="P4523" i="4"/>
  <c r="P4511" i="4"/>
  <c r="P4503" i="4"/>
  <c r="P4495" i="4"/>
  <c r="P4486" i="4"/>
  <c r="P4467" i="4"/>
  <c r="P4458" i="4"/>
  <c r="P4446" i="4"/>
  <c r="P4436" i="4"/>
  <c r="P4426" i="4"/>
  <c r="P4409" i="4"/>
  <c r="P4401" i="4"/>
  <c r="P4392" i="4"/>
  <c r="P4381" i="4"/>
  <c r="P4373" i="4"/>
  <c r="P4365" i="4"/>
  <c r="P4358" i="4"/>
  <c r="P4350" i="4"/>
  <c r="P4338" i="4"/>
  <c r="P4328" i="4"/>
  <c r="P4319" i="4"/>
  <c r="P4305" i="4"/>
  <c r="P4287" i="4"/>
  <c r="P4277" i="4"/>
  <c r="P4266" i="4"/>
  <c r="P4257" i="4"/>
  <c r="P4247" i="4"/>
  <c r="P4237" i="4"/>
  <c r="P4226" i="4"/>
  <c r="P4216" i="4"/>
  <c r="P4207" i="4"/>
  <c r="P4195" i="4"/>
  <c r="P4187" i="4"/>
  <c r="P4177" i="4"/>
  <c r="P4169" i="4"/>
  <c r="P4161" i="4"/>
  <c r="P4152" i="4"/>
  <c r="P4144" i="4"/>
  <c r="P4134" i="4"/>
  <c r="P4125" i="4"/>
  <c r="P4113" i="4"/>
  <c r="P4097" i="4"/>
  <c r="P4089" i="4"/>
  <c r="P4080" i="4"/>
  <c r="P4066" i="4"/>
  <c r="P4054" i="4"/>
  <c r="P4046" i="4"/>
  <c r="P4033" i="4"/>
  <c r="P4025" i="4"/>
  <c r="P4006" i="4"/>
  <c r="P3999" i="4"/>
  <c r="P3989" i="4"/>
  <c r="P3981" i="4"/>
  <c r="P3971" i="4"/>
  <c r="P3955" i="4"/>
  <c r="P3948" i="4"/>
  <c r="P3938" i="4"/>
  <c r="P3924" i="4"/>
  <c r="P3915" i="4"/>
  <c r="P3908" i="4"/>
  <c r="P3900" i="4"/>
  <c r="P3892" i="4"/>
  <c r="P3883" i="4"/>
  <c r="P3875" i="4"/>
  <c r="P3867" i="4"/>
  <c r="P3859" i="4"/>
  <c r="P3847" i="4"/>
  <c r="P3837" i="4"/>
  <c r="P3826" i="4"/>
  <c r="P3814" i="4"/>
  <c r="P3806" i="4"/>
  <c r="P3795" i="4"/>
  <c r="P3784" i="4"/>
  <c r="P3773" i="4"/>
  <c r="P4734" i="4"/>
  <c r="P4723" i="4"/>
  <c r="P4709" i="4"/>
  <c r="P4698" i="4"/>
  <c r="P4685" i="4"/>
  <c r="P4677" i="4"/>
  <c r="P4657" i="4"/>
  <c r="P4642" i="4"/>
  <c r="P4633" i="4"/>
  <c r="P4625" i="4"/>
  <c r="P4613" i="4"/>
  <c r="P4600" i="4"/>
  <c r="P4591" i="4"/>
  <c r="P4581" i="4"/>
  <c r="P4567" i="4"/>
  <c r="P4551" i="4"/>
  <c r="P4536" i="4"/>
  <c r="P4528" i="4"/>
  <c r="P4517" i="4"/>
  <c r="P4502" i="4"/>
  <c r="P4487" i="4"/>
  <c r="P4478" i="4"/>
  <c r="P4472" i="4"/>
  <c r="P4457" i="4"/>
  <c r="P4450" i="4"/>
  <c r="P4437" i="4"/>
  <c r="P4425" i="4"/>
  <c r="P4415" i="4"/>
  <c r="P4406" i="4"/>
  <c r="P4388" i="4"/>
  <c r="P4380" i="4"/>
  <c r="P4357" i="4"/>
  <c r="P4342" i="4"/>
  <c r="P4332" i="4"/>
  <c r="P4318" i="4"/>
  <c r="P4308" i="4"/>
  <c r="P4299" i="4"/>
  <c r="P4292" i="4"/>
  <c r="P4283" i="4"/>
  <c r="P4268" i="4"/>
  <c r="P4260" i="4"/>
  <c r="P4252" i="4"/>
  <c r="P4243" i="4"/>
  <c r="P4228" i="4"/>
  <c r="P4217" i="4"/>
  <c r="P4204" i="4"/>
  <c r="P4190" i="4"/>
  <c r="P4176" i="4"/>
  <c r="P4159" i="4"/>
  <c r="P4143" i="4"/>
  <c r="P4135" i="4"/>
  <c r="P4124" i="4"/>
  <c r="P4115" i="4"/>
  <c r="P4105" i="4"/>
  <c r="P4096" i="4"/>
  <c r="P4084" i="4"/>
  <c r="P4073" i="4"/>
  <c r="P4065" i="4"/>
  <c r="P4051" i="4"/>
  <c r="P4038" i="4"/>
  <c r="P4024" i="4"/>
  <c r="P4013" i="4"/>
  <c r="P3994" i="4"/>
  <c r="P3980" i="4"/>
  <c r="P3968" i="4"/>
  <c r="P3961" i="4"/>
  <c r="P3947" i="4"/>
  <c r="P3935" i="4"/>
  <c r="P3925" i="4"/>
  <c r="P3914" i="4"/>
  <c r="P3899" i="4"/>
  <c r="P3888" i="4"/>
  <c r="P3874" i="4"/>
  <c r="P3862" i="4"/>
  <c r="P3853" i="4"/>
  <c r="P3840" i="4"/>
  <c r="P3829" i="4"/>
  <c r="P3815" i="4"/>
  <c r="P3805" i="4"/>
  <c r="P3798" i="4"/>
  <c r="P3779" i="4"/>
  <c r="P1972" i="4"/>
  <c r="P1966" i="4"/>
  <c r="P1944" i="4"/>
  <c r="P1931" i="4"/>
  <c r="P1903" i="4"/>
  <c r="P1763" i="4"/>
  <c r="P1739" i="4"/>
  <c r="P1716" i="4"/>
  <c r="P1710" i="4"/>
  <c r="P1698" i="4"/>
  <c r="P1688" i="4"/>
  <c r="P1678" i="4"/>
  <c r="P1674" i="4"/>
  <c r="P1662" i="4"/>
  <c r="P1652" i="4"/>
  <c r="P1641" i="4"/>
  <c r="P1631" i="4"/>
  <c r="P1621" i="4"/>
  <c r="P1965" i="4"/>
  <c r="P1896" i="4"/>
  <c r="P1855" i="4"/>
  <c r="P1842" i="4"/>
  <c r="P1821" i="4"/>
  <c r="P1755" i="4"/>
  <c r="P2001" i="4"/>
  <c r="P1985" i="4"/>
  <c r="P1961" i="4"/>
  <c r="P1951" i="4"/>
  <c r="P1941" i="4"/>
  <c r="P1923" i="4"/>
  <c r="P1894" i="4"/>
  <c r="P1878" i="4"/>
  <c r="P1600" i="4"/>
  <c r="P1576" i="4"/>
  <c r="P1556" i="4"/>
  <c r="P1530" i="4"/>
  <c r="P1520" i="4"/>
  <c r="P1506" i="4"/>
  <c r="P1490" i="4"/>
  <c r="P1479" i="4"/>
  <c r="P1472" i="4"/>
  <c r="P1453" i="4"/>
  <c r="P1422" i="4"/>
  <c r="P1418" i="4"/>
  <c r="P1409" i="4"/>
  <c r="P1387" i="4"/>
  <c r="P1383" i="4"/>
  <c r="P1376" i="4"/>
  <c r="P1349" i="4"/>
  <c r="P1839" i="4"/>
  <c r="P1807" i="4"/>
  <c r="P1794" i="4"/>
  <c r="P1785" i="4"/>
  <c r="P1762" i="4"/>
  <c r="P1746" i="4"/>
  <c r="P1730" i="4"/>
  <c r="P1714" i="4"/>
  <c r="P1706" i="4"/>
  <c r="P1696" i="4"/>
  <c r="P1686" i="4"/>
  <c r="P1672" i="4"/>
  <c r="P1658" i="4"/>
  <c r="P1610" i="4"/>
  <c r="P1586" i="4"/>
  <c r="P1566" i="4"/>
  <c r="P1554" i="4"/>
  <c r="P1539" i="4"/>
  <c r="P1527" i="4"/>
  <c r="P1515" i="4"/>
  <c r="P1511" i="4"/>
  <c r="P1475" i="4"/>
  <c r="P1469" i="4"/>
  <c r="P1449" i="4"/>
  <c r="P1324" i="4"/>
  <c r="P1320" i="4"/>
  <c r="P1308" i="4"/>
  <c r="P1304" i="4"/>
  <c r="P1291" i="4"/>
  <c r="P1259" i="4"/>
  <c r="P1255" i="4"/>
  <c r="P1245" i="4"/>
  <c r="P1241" i="4"/>
  <c r="P1229" i="4"/>
  <c r="P1225" i="4"/>
  <c r="P1215" i="4"/>
  <c r="P1187" i="4"/>
  <c r="P1159" i="4"/>
  <c r="P1147" i="4"/>
  <c r="P1143" i="4"/>
  <c r="P1131" i="4"/>
  <c r="P1127" i="4"/>
  <c r="P1115" i="4"/>
  <c r="P1111" i="4"/>
  <c r="P1077" i="4"/>
  <c r="P1061" i="4"/>
  <c r="P1030" i="4"/>
  <c r="P1015" i="4"/>
  <c r="P3095" i="4"/>
  <c r="P3084" i="4"/>
  <c r="P3064" i="4"/>
  <c r="P3044" i="4"/>
  <c r="P3027" i="4"/>
  <c r="P3011" i="4"/>
  <c r="P2975" i="4"/>
  <c r="P2927" i="4"/>
  <c r="P2883" i="4"/>
  <c r="P2861" i="4"/>
  <c r="P2833" i="4"/>
  <c r="P2829" i="4"/>
  <c r="P2809" i="4"/>
  <c r="P2805" i="4"/>
  <c r="P2775" i="4"/>
  <c r="P2771" i="4"/>
  <c r="P2767" i="4"/>
  <c r="P2763" i="4"/>
  <c r="P2759" i="4"/>
  <c r="P1427" i="4"/>
  <c r="P1407" i="4"/>
  <c r="P1397" i="4"/>
  <c r="P1374" i="4"/>
  <c r="P1360" i="4"/>
  <c r="P1343" i="4"/>
  <c r="P1334" i="4"/>
  <c r="P1300" i="4"/>
  <c r="P1279" i="4"/>
  <c r="P1269" i="4"/>
  <c r="P1251" i="4"/>
  <c r="P1211" i="4"/>
  <c r="P1201" i="4"/>
  <c r="P1183" i="4"/>
  <c r="P1107" i="4"/>
  <c r="P1093" i="4"/>
  <c r="P1073" i="4"/>
  <c r="P1057" i="4"/>
  <c r="P1013" i="4"/>
  <c r="P3093" i="4"/>
  <c r="P3079" i="4"/>
  <c r="P3059" i="4"/>
  <c r="P3039" i="4"/>
  <c r="P3035" i="4"/>
  <c r="P3023" i="4"/>
  <c r="P3007" i="4"/>
  <c r="P3003" i="4"/>
  <c r="P2992" i="4"/>
  <c r="P2988" i="4"/>
  <c r="P2973" i="4"/>
  <c r="P2959" i="4"/>
  <c r="P2923" i="4"/>
  <c r="P2881" i="4"/>
  <c r="P2877" i="4"/>
  <c r="P2855" i="4"/>
  <c r="P2823" i="4"/>
  <c r="P2799" i="4"/>
  <c r="P2795" i="4"/>
  <c r="P2752" i="4"/>
  <c r="P2748" i="4"/>
  <c r="P2744" i="4"/>
  <c r="P2740" i="4"/>
  <c r="P2736" i="4"/>
  <c r="P2732" i="4"/>
  <c r="P2728" i="4"/>
  <c r="P1024" i="4"/>
  <c r="P2985" i="4"/>
  <c r="P2919" i="4"/>
  <c r="P2720" i="4"/>
  <c r="P1190" i="4"/>
  <c r="P1098" i="4"/>
  <c r="P2963" i="4"/>
  <c r="P2811" i="4"/>
  <c r="P2647" i="4"/>
  <c r="P2608" i="4"/>
  <c r="P2087" i="4"/>
  <c r="P2055" i="4"/>
  <c r="P2025" i="4"/>
  <c r="P2009" i="4"/>
  <c r="P4986" i="4"/>
  <c r="P4964" i="4"/>
  <c r="P4948" i="4"/>
  <c r="P4932" i="4"/>
  <c r="P4916" i="4"/>
  <c r="P4908" i="4"/>
  <c r="P4900" i="4"/>
  <c r="P4889" i="4"/>
  <c r="P4874" i="4"/>
  <c r="P4866" i="4"/>
  <c r="P4858" i="4"/>
  <c r="P4850" i="4"/>
  <c r="P4842" i="4"/>
  <c r="P4834" i="4"/>
  <c r="P4826" i="4"/>
  <c r="P4817" i="4"/>
  <c r="P4799" i="4"/>
  <c r="P4791" i="4"/>
  <c r="P4782" i="4"/>
  <c r="P4767" i="4"/>
  <c r="P4759" i="4"/>
  <c r="P4750" i="4"/>
  <c r="P4742" i="4"/>
  <c r="P1645" i="4"/>
  <c r="P1601" i="4"/>
  <c r="P1581" i="4"/>
  <c r="P1577" i="4"/>
  <c r="P1548" i="4"/>
  <c r="P1544" i="4"/>
  <c r="P1508" i="4"/>
  <c r="P1494" i="4"/>
  <c r="P1434" i="4"/>
  <c r="P1423" i="4"/>
  <c r="P1350" i="4"/>
  <c r="P1312" i="4"/>
  <c r="P1297" i="4"/>
  <c r="P1173" i="4"/>
  <c r="P1166" i="4"/>
  <c r="P1162" i="4"/>
  <c r="P1084" i="4"/>
  <c r="P1080" i="4"/>
  <c r="P1021" i="4"/>
  <c r="P3068" i="4"/>
  <c r="P3017" i="4"/>
  <c r="P2998" i="4"/>
  <c r="P2790" i="4"/>
  <c r="P2782" i="4"/>
  <c r="P2655" i="4"/>
  <c r="P2648" i="4"/>
  <c r="P2640" i="4"/>
  <c r="P2634" i="4"/>
  <c r="P2627" i="4"/>
  <c r="P2620" i="4"/>
  <c r="P2614" i="4"/>
  <c r="P2607" i="4"/>
  <c r="P2603" i="4"/>
  <c r="P2598" i="4"/>
  <c r="P2594" i="4"/>
  <c r="P2590" i="4"/>
  <c r="P2586" i="4"/>
  <c r="P2582" i="4"/>
  <c r="P2578" i="4"/>
  <c r="P2574" i="4"/>
  <c r="P2570" i="4"/>
  <c r="P2566" i="4"/>
  <c r="P2094" i="4"/>
  <c r="P2064" i="4"/>
  <c r="P2050" i="4"/>
  <c r="P2024" i="4"/>
  <c r="P2008" i="4"/>
  <c r="P4998" i="4"/>
  <c r="P4970" i="4"/>
  <c r="P4945" i="4"/>
  <c r="P4919" i="4"/>
  <c r="P4909" i="4"/>
  <c r="P4897" i="4"/>
  <c r="P4883" i="4"/>
  <c r="P4851" i="4"/>
  <c r="P4843" i="4"/>
  <c r="P4829" i="4"/>
  <c r="P4821" i="4"/>
  <c r="P4810" i="4"/>
  <c r="P4787" i="4"/>
  <c r="P4775" i="4"/>
  <c r="P4766" i="4"/>
  <c r="P4755" i="4"/>
  <c r="P4737" i="4"/>
  <c r="P1825" i="4"/>
  <c r="P1803" i="4"/>
  <c r="P1779" i="4"/>
  <c r="P1765" i="4"/>
  <c r="P1749" i="4"/>
  <c r="P1734" i="4"/>
  <c r="P1666" i="4"/>
  <c r="P1627" i="4"/>
  <c r="P1590" i="4"/>
  <c r="P1534" i="4"/>
  <c r="P1456" i="4"/>
  <c r="P1390" i="4"/>
  <c r="P1366" i="4"/>
  <c r="P1232" i="4"/>
  <c r="P1218" i="4"/>
  <c r="P1152" i="4"/>
  <c r="P1137" i="4"/>
  <c r="P1067" i="4"/>
  <c r="P1063" i="4"/>
  <c r="P1031" i="4"/>
  <c r="P3071" i="4"/>
  <c r="P2997" i="4"/>
  <c r="P2953" i="4"/>
  <c r="P2935" i="4"/>
  <c r="P2931" i="4"/>
  <c r="P2918" i="4"/>
  <c r="P2914" i="4"/>
  <c r="P2910" i="4"/>
  <c r="P2906" i="4"/>
  <c r="P2865" i="4"/>
  <c r="P2787" i="4"/>
  <c r="P2780" i="4"/>
  <c r="P2095" i="4"/>
  <c r="P2086" i="4"/>
  <c r="P2078" i="4"/>
  <c r="P2066" i="4"/>
  <c r="P2048" i="4"/>
  <c r="P2036" i="4"/>
  <c r="P2028" i="4"/>
  <c r="P2016" i="4"/>
  <c r="P5001" i="4"/>
  <c r="P4993" i="4"/>
  <c r="P4985" i="4"/>
  <c r="P4976" i="4"/>
  <c r="P4965" i="4"/>
  <c r="P4956" i="4"/>
  <c r="P4943" i="4"/>
  <c r="P4935" i="4"/>
  <c r="P4923" i="4"/>
  <c r="P4896" i="4"/>
  <c r="P4888" i="4"/>
  <c r="P4881" i="4"/>
  <c r="P4873" i="4"/>
  <c r="P4865" i="4"/>
  <c r="P4839" i="4"/>
  <c r="P4816" i="4"/>
  <c r="P4809" i="4"/>
  <c r="P4802" i="4"/>
  <c r="P4794" i="4"/>
  <c r="P4776" i="4"/>
  <c r="P4758" i="4"/>
  <c r="P4743" i="4"/>
  <c r="P4733" i="4"/>
  <c r="P4717" i="4"/>
  <c r="P4706" i="4"/>
  <c r="P4691" i="4"/>
  <c r="P4669" i="4"/>
  <c r="P4655" i="4"/>
  <c r="P4641" i="4"/>
  <c r="P4621" i="4"/>
  <c r="P4609" i="4"/>
  <c r="P4596" i="4"/>
  <c r="P4577" i="4"/>
  <c r="P4564" i="4"/>
  <c r="P4552" i="4"/>
  <c r="P4538" i="4"/>
  <c r="P4519" i="4"/>
  <c r="P4506" i="4"/>
  <c r="P4492" i="4"/>
  <c r="P4479" i="4"/>
  <c r="P4468" i="4"/>
  <c r="P4451" i="4"/>
  <c r="P4435" i="4"/>
  <c r="P4422" i="4"/>
  <c r="P4410" i="4"/>
  <c r="P4394" i="4"/>
  <c r="P4378" i="4"/>
  <c r="P4364" i="4"/>
  <c r="P4351" i="4"/>
  <c r="P4339" i="4"/>
  <c r="P4324" i="4"/>
  <c r="P4311" i="4"/>
  <c r="P4294" i="4"/>
  <c r="P4282" i="4"/>
  <c r="P4271" i="4"/>
  <c r="P4242" i="4"/>
  <c r="P4229" i="4"/>
  <c r="P4215" i="4"/>
  <c r="P4203" i="4"/>
  <c r="P4188" i="4"/>
  <c r="P4172" i="4"/>
  <c r="P4160" i="4"/>
  <c r="P4145" i="4"/>
  <c r="P4123" i="4"/>
  <c r="P4106" i="4"/>
  <c r="P4094" i="4"/>
  <c r="P4074" i="4"/>
  <c r="P4061" i="4"/>
  <c r="P4049" i="4"/>
  <c r="P4037" i="4"/>
  <c r="P4022" i="4"/>
  <c r="P4012" i="4"/>
  <c r="P4005" i="4"/>
  <c r="P3996" i="4"/>
  <c r="P3979" i="4"/>
  <c r="P3967" i="4"/>
  <c r="P3951" i="4"/>
  <c r="P3934" i="4"/>
  <c r="P3923" i="4"/>
  <c r="P3901" i="4"/>
  <c r="P3882" i="4"/>
  <c r="P3858" i="4"/>
  <c r="P3846" i="4"/>
  <c r="P3831" i="4"/>
  <c r="P3818" i="4"/>
  <c r="P3793" i="4"/>
  <c r="P3785" i="4"/>
  <c r="P3777" i="4"/>
  <c r="P3770" i="4"/>
  <c r="P3764" i="4"/>
  <c r="P3760" i="4"/>
  <c r="P3756" i="4"/>
  <c r="P3752" i="4"/>
  <c r="P3748" i="4"/>
  <c r="P3744" i="4"/>
  <c r="P3740" i="4"/>
  <c r="P3736" i="4"/>
  <c r="P3732" i="4"/>
  <c r="P3728" i="4"/>
  <c r="P3724" i="4"/>
  <c r="P3720" i="4"/>
  <c r="P3716" i="4"/>
  <c r="P3712" i="4"/>
  <c r="P3708" i="4"/>
  <c r="P3704" i="4"/>
  <c r="P4726" i="4"/>
  <c r="P4718" i="4"/>
  <c r="P4707" i="4"/>
  <c r="P4696" i="4"/>
  <c r="P4686" i="4"/>
  <c r="P4678" i="4"/>
  <c r="P4670" i="4"/>
  <c r="P4662" i="4"/>
  <c r="P4654" i="4"/>
  <c r="P4646" i="4"/>
  <c r="P4632" i="4"/>
  <c r="P4624" i="4"/>
  <c r="P4610" i="4"/>
  <c r="P4599" i="4"/>
  <c r="P4586" i="4"/>
  <c r="P4578" i="4"/>
  <c r="P4570" i="4"/>
  <c r="P4559" i="4"/>
  <c r="P4549" i="4"/>
  <c r="P4541" i="4"/>
  <c r="P4533" i="4"/>
  <c r="P4520" i="4"/>
  <c r="P4509" i="4"/>
  <c r="P4501" i="4"/>
  <c r="P4493" i="4"/>
  <c r="P4483" i="4"/>
  <c r="P4465" i="4"/>
  <c r="P4453" i="4"/>
  <c r="P4444" i="4"/>
  <c r="P4434" i="4"/>
  <c r="P4418" i="4"/>
  <c r="P4407" i="4"/>
  <c r="P4397" i="4"/>
  <c r="P4389" i="4"/>
  <c r="P4379" i="4"/>
  <c r="P4371" i="4"/>
  <c r="P4363" i="4"/>
  <c r="P4356" i="4"/>
  <c r="P4348" i="4"/>
  <c r="P4336" i="4"/>
  <c r="P4326" i="4"/>
  <c r="P4317" i="4"/>
  <c r="P4302" i="4"/>
  <c r="P4284" i="4"/>
  <c r="P4275" i="4"/>
  <c r="P4263" i="4"/>
  <c r="P4255" i="4"/>
  <c r="P4244" i="4"/>
  <c r="P4235" i="4"/>
  <c r="P4224" i="4"/>
  <c r="P4214" i="4"/>
  <c r="P4201" i="4"/>
  <c r="P4193" i="4"/>
  <c r="P4185" i="4"/>
  <c r="P4175" i="4"/>
  <c r="P4167" i="4"/>
  <c r="P4158" i="4"/>
  <c r="P4150" i="4"/>
  <c r="P4142" i="4"/>
  <c r="P4132" i="4"/>
  <c r="P4120" i="4"/>
  <c r="P4109" i="4"/>
  <c r="P4095" i="4"/>
  <c r="P4087" i="4"/>
  <c r="P4078" i="4"/>
  <c r="P4062" i="4"/>
  <c r="P4052" i="4"/>
  <c r="P4044" i="4"/>
  <c r="P4031" i="4"/>
  <c r="P4023" i="4"/>
  <c r="P4004" i="4"/>
  <c r="P3995" i="4"/>
  <c r="P3987" i="4"/>
  <c r="P3978" i="4"/>
  <c r="P3962" i="4"/>
  <c r="P3954" i="4"/>
  <c r="P3946" i="4"/>
  <c r="P3936" i="4"/>
  <c r="P3921" i="4"/>
  <c r="P3913" i="4"/>
  <c r="P3906" i="4"/>
  <c r="P3898" i="4"/>
  <c r="P3889" i="4"/>
  <c r="P3881" i="4"/>
  <c r="P3873" i="4"/>
  <c r="P3865" i="4"/>
  <c r="P3856" i="4"/>
  <c r="P3845" i="4"/>
  <c r="P3835" i="4"/>
  <c r="P3824" i="4"/>
  <c r="P3812" i="4"/>
  <c r="P3804" i="4"/>
  <c r="P3792" i="4"/>
  <c r="P3782" i="4"/>
  <c r="P3772" i="4"/>
  <c r="P4732" i="4"/>
  <c r="P4719" i="4"/>
  <c r="P4705" i="4"/>
  <c r="P4695" i="4"/>
  <c r="P4683" i="4"/>
  <c r="P4671" i="4"/>
  <c r="P4653" i="4"/>
  <c r="P4640" i="4"/>
  <c r="P4631" i="4"/>
  <c r="P4619" i="4"/>
  <c r="P4611" i="4"/>
  <c r="P4598" i="4"/>
  <c r="P4589" i="4"/>
  <c r="P4579" i="4"/>
  <c r="P4565" i="4"/>
  <c r="P4548" i="4"/>
  <c r="P4534" i="4"/>
  <c r="P4526" i="4"/>
  <c r="P4515" i="4"/>
  <c r="P4500" i="4"/>
  <c r="P4484" i="4"/>
  <c r="P4477" i="4"/>
  <c r="P4466" i="4"/>
  <c r="P4456" i="4"/>
  <c r="P4447" i="4"/>
  <c r="P4432" i="4"/>
  <c r="P4423" i="4"/>
  <c r="P4413" i="4"/>
  <c r="P4404" i="4"/>
  <c r="P4386" i="4"/>
  <c r="P4376" i="4"/>
  <c r="P4353" i="4"/>
  <c r="P4340" i="4"/>
  <c r="P4327" i="4"/>
  <c r="P4314" i="4"/>
  <c r="P4306" i="4"/>
  <c r="P4297" i="4"/>
  <c r="P4290" i="4"/>
  <c r="P4278" i="4"/>
  <c r="P4267" i="4"/>
  <c r="P4258" i="4"/>
  <c r="P4250" i="4"/>
  <c r="P4238" i="4"/>
  <c r="P4223" i="4"/>
  <c r="P4213" i="4"/>
  <c r="P4202" i="4"/>
  <c r="P4186" i="4"/>
  <c r="P4174" i="4"/>
  <c r="P4157" i="4"/>
  <c r="P4141" i="4"/>
  <c r="P4133" i="4"/>
  <c r="P4122" i="4"/>
  <c r="P4114" i="4"/>
  <c r="P4103" i="4"/>
  <c r="P4092" i="4"/>
  <c r="P4081" i="4"/>
  <c r="P4071" i="4"/>
  <c r="P4063" i="4"/>
  <c r="P4047" i="4"/>
  <c r="P4036" i="4"/>
  <c r="P4020" i="4"/>
  <c r="P4011" i="4"/>
  <c r="P3992" i="4"/>
  <c r="P3977" i="4"/>
  <c r="P3966" i="4"/>
  <c r="P3959" i="4"/>
  <c r="P3943" i="4"/>
  <c r="P3933" i="4"/>
  <c r="P3922" i="4"/>
  <c r="P3909" i="4"/>
  <c r="P3897" i="4"/>
  <c r="P3884" i="4"/>
  <c r="P3872" i="4"/>
  <c r="P3860" i="4"/>
  <c r="P3850" i="4"/>
  <c r="P3838" i="4"/>
  <c r="P3825" i="4"/>
  <c r="P3813" i="4"/>
  <c r="P3803" i="4"/>
  <c r="P3796" i="4"/>
  <c r="P1988" i="4"/>
  <c r="P1971" i="4"/>
  <c r="P1963" i="4"/>
  <c r="P1954" i="4"/>
  <c r="P1943" i="4"/>
  <c r="P1934" i="4"/>
  <c r="P1910" i="4"/>
  <c r="P1880" i="4"/>
  <c r="P1865" i="4"/>
  <c r="P1850" i="4"/>
  <c r="P1834" i="4"/>
  <c r="P1748" i="4"/>
  <c r="P1732" i="4"/>
  <c r="P1715" i="4"/>
  <c r="P1709" i="4"/>
  <c r="P1697" i="4"/>
  <c r="P1687" i="4"/>
  <c r="P1677" i="4"/>
  <c r="P1673" i="4"/>
  <c r="P1661" i="4"/>
  <c r="P1651" i="4"/>
  <c r="P1614" i="4"/>
  <c r="P2004" i="4"/>
  <c r="P1964" i="4"/>
  <c r="P1926" i="4"/>
  <c r="P1895" i="4"/>
  <c r="P1888" i="4"/>
  <c r="P1833" i="4"/>
  <c r="P1802" i="4"/>
  <c r="P1789" i="4"/>
  <c r="P1994" i="4"/>
  <c r="P1984" i="4"/>
  <c r="P1978" i="4"/>
  <c r="P1940" i="4"/>
  <c r="P1893" i="4"/>
  <c r="P1877" i="4"/>
  <c r="P1864" i="4"/>
  <c r="P1599" i="4"/>
  <c r="P1575" i="4"/>
  <c r="P1555" i="4"/>
  <c r="P1529" i="4"/>
  <c r="P1519" i="4"/>
  <c r="P1505" i="4"/>
  <c r="P1489" i="4"/>
  <c r="P1471" i="4"/>
  <c r="P1464" i="4"/>
  <c r="P1441" i="4"/>
  <c r="P1421" i="4"/>
  <c r="P1417" i="4"/>
  <c r="P1400" i="4"/>
  <c r="P1386" i="4"/>
  <c r="P1375" i="4"/>
  <c r="P1348" i="4"/>
  <c r="P1830" i="4"/>
  <c r="P1820" i="4"/>
  <c r="P1810" i="4"/>
  <c r="P1793" i="4"/>
  <c r="P1777" i="4"/>
  <c r="P1761" i="4"/>
  <c r="P1745" i="4"/>
  <c r="P1729" i="4"/>
  <c r="P1705" i="4"/>
  <c r="P1695" i="4"/>
  <c r="P1685" i="4"/>
  <c r="P1671" i="4"/>
  <c r="P1640" i="4"/>
  <c r="P1630" i="4"/>
  <c r="P1620" i="4"/>
  <c r="P1613" i="4"/>
  <c r="P1609" i="4"/>
  <c r="P1585" i="4"/>
  <c r="P1553" i="4"/>
  <c r="P1518" i="4"/>
  <c r="P1514" i="4"/>
  <c r="P1502" i="4"/>
  <c r="P1488" i="4"/>
  <c r="P1478" i="4"/>
  <c r="P1462" i="4"/>
  <c r="P1452" i="4"/>
  <c r="P1448" i="4"/>
  <c r="P1337" i="4"/>
  <c r="P1323" i="4"/>
  <c r="P1319" i="4"/>
  <c r="P1307" i="4"/>
  <c r="P1303" i="4"/>
  <c r="P1294" i="4"/>
  <c r="P1290" i="4"/>
  <c r="P1272" i="4"/>
  <c r="P1258" i="4"/>
  <c r="P1244" i="4"/>
  <c r="P1240" i="4"/>
  <c r="P1228" i="4"/>
  <c r="P1204" i="4"/>
  <c r="P1172" i="4"/>
  <c r="P1150" i="4"/>
  <c r="P1146" i="4"/>
  <c r="P1134" i="4"/>
  <c r="P1130" i="4"/>
  <c r="P1118" i="4"/>
  <c r="P1114" i="4"/>
  <c r="P1096" i="4"/>
  <c r="P1076" i="4"/>
  <c r="P1060" i="4"/>
  <c r="P1045" i="4"/>
  <c r="P1029" i="4"/>
  <c r="P3098" i="4"/>
  <c r="P3083" i="4"/>
  <c r="P3063" i="4"/>
  <c r="P3043" i="4"/>
  <c r="P3030" i="4"/>
  <c r="P3014" i="4"/>
  <c r="P2994" i="4"/>
  <c r="P2978" i="4"/>
  <c r="P2974" i="4"/>
  <c r="P2962" i="4"/>
  <c r="P2950" i="4"/>
  <c r="P2930" i="4"/>
  <c r="P2926" i="4"/>
  <c r="P2902" i="4"/>
  <c r="P2886" i="4"/>
  <c r="P2864" i="4"/>
  <c r="P2860" i="4"/>
  <c r="P2832" i="4"/>
  <c r="P2828" i="4"/>
  <c r="P2808" i="4"/>
  <c r="P2804" i="4"/>
  <c r="P2774" i="4"/>
  <c r="P2770" i="4"/>
  <c r="P2766" i="4"/>
  <c r="P2762" i="4"/>
  <c r="P2758" i="4"/>
  <c r="P1440" i="4"/>
  <c r="P1416" i="4"/>
  <c r="P1396" i="4"/>
  <c r="P1382" i="4"/>
  <c r="P1373" i="4"/>
  <c r="P1359" i="4"/>
  <c r="P1346" i="4"/>
  <c r="P1333" i="4"/>
  <c r="P1299" i="4"/>
  <c r="P1268" i="4"/>
  <c r="P1254" i="4"/>
  <c r="P1238" i="4"/>
  <c r="P1224" i="4"/>
  <c r="P1214" i="4"/>
  <c r="P1210" i="4"/>
  <c r="P1200" i="4"/>
  <c r="P1186" i="4"/>
  <c r="P1158" i="4"/>
  <c r="P1142" i="4"/>
  <c r="P1126" i="4"/>
  <c r="P1110" i="4"/>
  <c r="P1092" i="4"/>
  <c r="P1056" i="4"/>
  <c r="P1012" i="4"/>
  <c r="P3092" i="4"/>
  <c r="P3082" i="4"/>
  <c r="P3062" i="4"/>
  <c r="P3042" i="4"/>
  <c r="P3038" i="4"/>
  <c r="P3026" i="4"/>
  <c r="P3022" i="4"/>
  <c r="P3010" i="4"/>
  <c r="P3006" i="4"/>
  <c r="P2991" i="4"/>
  <c r="P2987" i="4"/>
  <c r="P2972" i="4"/>
  <c r="P2958" i="4"/>
  <c r="P2948" i="4"/>
  <c r="P2900" i="4"/>
  <c r="P2880" i="4"/>
  <c r="P2876" i="4"/>
  <c r="P2858" i="4"/>
  <c r="P2826" i="4"/>
  <c r="P2802" i="4"/>
  <c r="P2798" i="4"/>
  <c r="P2755" i="4"/>
  <c r="P2751" i="4"/>
  <c r="P2747" i="4"/>
  <c r="P2743" i="4"/>
  <c r="P2739" i="4"/>
  <c r="P2735" i="4"/>
  <c r="P2731" i="4"/>
  <c r="P2727" i="4"/>
  <c r="P2563" i="4"/>
  <c r="P2559" i="4"/>
  <c r="P2555" i="4"/>
  <c r="P2551" i="4"/>
  <c r="P2547" i="4"/>
  <c r="P2543" i="4"/>
  <c r="P2539" i="4"/>
  <c r="P2535" i="4"/>
  <c r="P2531" i="4"/>
  <c r="P2527" i="4"/>
  <c r="P2523" i="4"/>
  <c r="P2519" i="4"/>
  <c r="P2515" i="4"/>
  <c r="P2511" i="4"/>
  <c r="P2507" i="4"/>
  <c r="P2503" i="4"/>
  <c r="P2499" i="4"/>
  <c r="P2495" i="4"/>
  <c r="P2491" i="4"/>
  <c r="P2487" i="4"/>
  <c r="P2483" i="4"/>
  <c r="P2479" i="4"/>
  <c r="P2475" i="4"/>
  <c r="P2471" i="4"/>
  <c r="P2467" i="4"/>
  <c r="P2463" i="4"/>
  <c r="P2459" i="4"/>
  <c r="P2455" i="4"/>
  <c r="P2451" i="4"/>
  <c r="P2447" i="4"/>
  <c r="P2443" i="4"/>
  <c r="P2439" i="4"/>
  <c r="P2435" i="4"/>
  <c r="P2431" i="4"/>
  <c r="P2427" i="4"/>
  <c r="P2423" i="4"/>
  <c r="P2419" i="4"/>
  <c r="P2415" i="4"/>
  <c r="P2411" i="4"/>
  <c r="P2407" i="4"/>
  <c r="P2403" i="4"/>
  <c r="P2399" i="4"/>
  <c r="P2395" i="4"/>
  <c r="P2391" i="4"/>
  <c r="P2387" i="4"/>
  <c r="P2383" i="4"/>
  <c r="P2379" i="4"/>
  <c r="P2375" i="4"/>
  <c r="P2371" i="4"/>
  <c r="P2367" i="4"/>
  <c r="P2363" i="4"/>
  <c r="P2359" i="4"/>
  <c r="P2355" i="4"/>
  <c r="P2351" i="4"/>
  <c r="P2347" i="4"/>
  <c r="P2343" i="4"/>
  <c r="P2339" i="4"/>
  <c r="P2335" i="4"/>
  <c r="P2331" i="4"/>
  <c r="P2327" i="4"/>
  <c r="P2323" i="4"/>
  <c r="P2319" i="4"/>
  <c r="P2315" i="4"/>
  <c r="P2311" i="4"/>
  <c r="P2307" i="4"/>
  <c r="P2303" i="4"/>
  <c r="P2299" i="4"/>
  <c r="P2295" i="4"/>
  <c r="P2291" i="4"/>
  <c r="P2287" i="4"/>
  <c r="P2283" i="4"/>
  <c r="P2279" i="4"/>
  <c r="P2275" i="4"/>
  <c r="P2271" i="4"/>
  <c r="P2267" i="4"/>
  <c r="P2263" i="4"/>
  <c r="P2259" i="4"/>
  <c r="P2255" i="4"/>
  <c r="P2250" i="4"/>
  <c r="P2246" i="4"/>
  <c r="P2242" i="4"/>
  <c r="P2238" i="4"/>
  <c r="P2234" i="4"/>
  <c r="P2230" i="4"/>
  <c r="P2226" i="4"/>
  <c r="P2222" i="4"/>
  <c r="P2218" i="4"/>
  <c r="P2214" i="4"/>
  <c r="P2210" i="4"/>
  <c r="P2206" i="4"/>
  <c r="P2202" i="4"/>
  <c r="P2198" i="4"/>
  <c r="P2194" i="4"/>
  <c r="P2190" i="4"/>
  <c r="P2186" i="4"/>
  <c r="P2182" i="4"/>
  <c r="P2178" i="4"/>
  <c r="P2174" i="4"/>
  <c r="P2170" i="4"/>
  <c r="P2166" i="4"/>
  <c r="P2162" i="4"/>
  <c r="P2158" i="4"/>
  <c r="P2154" i="4"/>
  <c r="P2150" i="4"/>
  <c r="P2146" i="4"/>
  <c r="P2142" i="4"/>
  <c r="P2138" i="4"/>
  <c r="P3701" i="4"/>
  <c r="P3697" i="4"/>
  <c r="P3693" i="4"/>
  <c r="P3689" i="4"/>
  <c r="P3685" i="4"/>
  <c r="P3681" i="4"/>
  <c r="P3677" i="4"/>
  <c r="P3673" i="4"/>
  <c r="P3669" i="4"/>
  <c r="P3665" i="4"/>
  <c r="P3661" i="4"/>
  <c r="P3657" i="4"/>
  <c r="P3653" i="4"/>
  <c r="P3649" i="4"/>
  <c r="P3645" i="4"/>
  <c r="P3641" i="4"/>
  <c r="P3637" i="4"/>
  <c r="P3633" i="4"/>
  <c r="P3629" i="4"/>
  <c r="P3625" i="4"/>
  <c r="P3621" i="4"/>
  <c r="P3617" i="4"/>
  <c r="P3613" i="4"/>
  <c r="P3609" i="4"/>
  <c r="P3605" i="4"/>
  <c r="P3601" i="4"/>
  <c r="P3597" i="4"/>
  <c r="P3593" i="4"/>
  <c r="P3589" i="4"/>
  <c r="P3585" i="4"/>
  <c r="P3581" i="4"/>
  <c r="P3577" i="4"/>
  <c r="P3573" i="4"/>
  <c r="P3569" i="4"/>
  <c r="P3565" i="4"/>
  <c r="P3561" i="4"/>
  <c r="P3557" i="4"/>
  <c r="P2562" i="4"/>
  <c r="P2558" i="4"/>
  <c r="P2554" i="4"/>
  <c r="P2550" i="4"/>
  <c r="P2546" i="4"/>
  <c r="P2542" i="4"/>
  <c r="P2538" i="4"/>
  <c r="P2534" i="4"/>
  <c r="P2530" i="4"/>
  <c r="P2526" i="4"/>
  <c r="P2522" i="4"/>
  <c r="P2518" i="4"/>
  <c r="P2514" i="4"/>
  <c r="P2510" i="4"/>
  <c r="P2506" i="4"/>
  <c r="P2502" i="4"/>
  <c r="P2498" i="4"/>
  <c r="P2494" i="4"/>
  <c r="P2490" i="4"/>
  <c r="P2486" i="4"/>
  <c r="P2482" i="4"/>
  <c r="P2478" i="4"/>
  <c r="P2474" i="4"/>
  <c r="P2470" i="4"/>
  <c r="P2466" i="4"/>
  <c r="P2462" i="4"/>
  <c r="P2458" i="4"/>
  <c r="P2454" i="4"/>
  <c r="P2450" i="4"/>
  <c r="P2446" i="4"/>
  <c r="P2442" i="4"/>
  <c r="P2438" i="4"/>
  <c r="P2434" i="4"/>
  <c r="P2430" i="4"/>
  <c r="P2426" i="4"/>
  <c r="P2422" i="4"/>
  <c r="P2418" i="4"/>
  <c r="P2414" i="4"/>
  <c r="P2410" i="4"/>
  <c r="P2406" i="4"/>
  <c r="P2402" i="4"/>
  <c r="P2398" i="4"/>
  <c r="P2394" i="4"/>
  <c r="P2390" i="4"/>
  <c r="P2386" i="4"/>
  <c r="P2382" i="4"/>
  <c r="P2378" i="4"/>
  <c r="P2374" i="4"/>
  <c r="P2370" i="4"/>
  <c r="P2366" i="4"/>
  <c r="P2362" i="4"/>
  <c r="P2358" i="4"/>
  <c r="P2354" i="4"/>
  <c r="P2350" i="4"/>
  <c r="P2346" i="4"/>
  <c r="P2342" i="4"/>
  <c r="P2338" i="4"/>
  <c r="P2334" i="4"/>
  <c r="P2330" i="4"/>
  <c r="P2326" i="4"/>
  <c r="P2322" i="4"/>
  <c r="P2318" i="4"/>
  <c r="P2314" i="4"/>
  <c r="P2310" i="4"/>
  <c r="P2306" i="4"/>
  <c r="P2302" i="4"/>
  <c r="P2298" i="4"/>
  <c r="P2294" i="4"/>
  <c r="P2290" i="4"/>
  <c r="P2286" i="4"/>
  <c r="P2282" i="4"/>
  <c r="P2278" i="4"/>
  <c r="P2274" i="4"/>
  <c r="P2270" i="4"/>
  <c r="P2266" i="4"/>
  <c r="P2262" i="4"/>
  <c r="P2258" i="4"/>
  <c r="P2254" i="4"/>
  <c r="P2249" i="4"/>
  <c r="P2245" i="4"/>
  <c r="P2241" i="4"/>
  <c r="P2237" i="4"/>
  <c r="P2233" i="4"/>
  <c r="P2229" i="4"/>
  <c r="P2225" i="4"/>
  <c r="P2221" i="4"/>
  <c r="P2217" i="4"/>
  <c r="P2213" i="4"/>
  <c r="P2209" i="4"/>
  <c r="P2205" i="4"/>
  <c r="P2201" i="4"/>
  <c r="P2197" i="4"/>
  <c r="P2193" i="4"/>
  <c r="P2189" i="4"/>
  <c r="P2185" i="4"/>
  <c r="P2181" i="4"/>
  <c r="P2177" i="4"/>
  <c r="P2173" i="4"/>
  <c r="P2169" i="4"/>
  <c r="P2165" i="4"/>
  <c r="P2161" i="4"/>
  <c r="P2157" i="4"/>
  <c r="P2153" i="4"/>
  <c r="P2149" i="4"/>
  <c r="P2145" i="4"/>
  <c r="P2141" i="4"/>
  <c r="P3700" i="4"/>
  <c r="P3696" i="4"/>
  <c r="P3692" i="4"/>
  <c r="P3688" i="4"/>
  <c r="P3684" i="4"/>
  <c r="P3680" i="4"/>
  <c r="P3676" i="4"/>
  <c r="P3672" i="4"/>
  <c r="P3668" i="4"/>
  <c r="P3664" i="4"/>
  <c r="P3660" i="4"/>
  <c r="P3656" i="4"/>
  <c r="P3652" i="4"/>
  <c r="P3648" i="4"/>
  <c r="P3644" i="4"/>
  <c r="P3640" i="4"/>
  <c r="P3636" i="4"/>
  <c r="P3632" i="4"/>
  <c r="P3628" i="4"/>
  <c r="P3624" i="4"/>
  <c r="P3620" i="4"/>
  <c r="P3616" i="4"/>
  <c r="P3612" i="4"/>
  <c r="P3608" i="4"/>
  <c r="P3604" i="4"/>
  <c r="P3600" i="4"/>
  <c r="P3596" i="4"/>
  <c r="P3592" i="4"/>
  <c r="P3588" i="4"/>
  <c r="P3584" i="4"/>
  <c r="P3580" i="4"/>
  <c r="P3576" i="4"/>
  <c r="P3572" i="4"/>
  <c r="P3568" i="4"/>
  <c r="P3564" i="4"/>
  <c r="P3560" i="4"/>
  <c r="P2726" i="4"/>
  <c r="P2561" i="4"/>
  <c r="P2557" i="4"/>
  <c r="P2553" i="4"/>
  <c r="P2549" i="4"/>
  <c r="P2545" i="4"/>
  <c r="P2541" i="4"/>
  <c r="P2537" i="4"/>
  <c r="P2533" i="4"/>
  <c r="P2529" i="4"/>
  <c r="P2525" i="4"/>
  <c r="P2521" i="4"/>
  <c r="P2517" i="4"/>
  <c r="P2513" i="4"/>
  <c r="P2509" i="4"/>
  <c r="P2505" i="4"/>
  <c r="P2501" i="4"/>
  <c r="P2497" i="4"/>
  <c r="P2493" i="4"/>
  <c r="P2489" i="4"/>
  <c r="P2485" i="4"/>
  <c r="P2481" i="4"/>
  <c r="P2477" i="4"/>
  <c r="P2473" i="4"/>
  <c r="P2469" i="4"/>
  <c r="P2465" i="4"/>
  <c r="P2461" i="4"/>
  <c r="P2457" i="4"/>
  <c r="P2453" i="4"/>
  <c r="P2449" i="4"/>
  <c r="P2445" i="4"/>
  <c r="P2441" i="4"/>
  <c r="P2437" i="4"/>
  <c r="P2433" i="4"/>
  <c r="P2429" i="4"/>
  <c r="P2425" i="4"/>
  <c r="P2421" i="4"/>
  <c r="P2417" i="4"/>
  <c r="P2413" i="4"/>
  <c r="P2409" i="4"/>
  <c r="P2405" i="4"/>
  <c r="P2401" i="4"/>
  <c r="P2397" i="4"/>
  <c r="P2393" i="4"/>
  <c r="P2389" i="4"/>
  <c r="P2385" i="4"/>
  <c r="P2381" i="4"/>
  <c r="P2377" i="4"/>
  <c r="P2373" i="4"/>
  <c r="P2369" i="4"/>
  <c r="P2365" i="4"/>
  <c r="P2361" i="4"/>
  <c r="P2357" i="4"/>
  <c r="P2353" i="4"/>
  <c r="P2349" i="4"/>
  <c r="P2345" i="4"/>
  <c r="P2341" i="4"/>
  <c r="P2337" i="4"/>
  <c r="P2333" i="4"/>
  <c r="P2329" i="4"/>
  <c r="P2325" i="4"/>
  <c r="P2321" i="4"/>
  <c r="P2317" i="4"/>
  <c r="P2313" i="4"/>
  <c r="P2309" i="4"/>
  <c r="P2305" i="4"/>
  <c r="P2301" i="4"/>
  <c r="P2297" i="4"/>
  <c r="P2293" i="4"/>
  <c r="P2289" i="4"/>
  <c r="P2285" i="4"/>
  <c r="P2281" i="4"/>
  <c r="P2277" i="4"/>
  <c r="P2273" i="4"/>
  <c r="P2269" i="4"/>
  <c r="P2265" i="4"/>
  <c r="P2261" i="4"/>
  <c r="P2257" i="4"/>
  <c r="P2253" i="4"/>
  <c r="P2252" i="4"/>
  <c r="P2248" i="4"/>
  <c r="P2244" i="4"/>
  <c r="P2240" i="4"/>
  <c r="P2236" i="4"/>
  <c r="P2232" i="4"/>
  <c r="P2228" i="4"/>
  <c r="P2224" i="4"/>
  <c r="P2220" i="4"/>
  <c r="P2216" i="4"/>
  <c r="P2212" i="4"/>
  <c r="P2208" i="4"/>
  <c r="P2204" i="4"/>
  <c r="P2200" i="4"/>
  <c r="P2196" i="4"/>
  <c r="P2192" i="4"/>
  <c r="P2188" i="4"/>
  <c r="P2184" i="4"/>
  <c r="P2180" i="4"/>
  <c r="P2176" i="4"/>
  <c r="P2172" i="4"/>
  <c r="P2168" i="4"/>
  <c r="P2164" i="4"/>
  <c r="P2160" i="4"/>
  <c r="P2156" i="4"/>
  <c r="P2152" i="4"/>
  <c r="P2148" i="4"/>
  <c r="P2144" i="4"/>
  <c r="P2140" i="4"/>
  <c r="P3699" i="4"/>
  <c r="P3695" i="4"/>
  <c r="P3691" i="4"/>
  <c r="P3687" i="4"/>
  <c r="P3683" i="4"/>
  <c r="P3679" i="4"/>
  <c r="P3675" i="4"/>
  <c r="P3671" i="4"/>
  <c r="P3667" i="4"/>
  <c r="P3663" i="4"/>
  <c r="P3659" i="4"/>
  <c r="P3655" i="4"/>
  <c r="P3651" i="4"/>
  <c r="P3647" i="4"/>
  <c r="P3643" i="4"/>
  <c r="P3639" i="4"/>
  <c r="P3635" i="4"/>
  <c r="P3631" i="4"/>
  <c r="P3627" i="4"/>
  <c r="P3623" i="4"/>
  <c r="P3619" i="4"/>
  <c r="P3615" i="4"/>
  <c r="P3611" i="4"/>
  <c r="P3607" i="4"/>
  <c r="P3603" i="4"/>
  <c r="P3599" i="4"/>
  <c r="P3595" i="4"/>
  <c r="P3591" i="4"/>
  <c r="P3587" i="4"/>
  <c r="P3583" i="4"/>
  <c r="P3579" i="4"/>
  <c r="P3575" i="4"/>
  <c r="P3571" i="4"/>
  <c r="P3567" i="4"/>
  <c r="P3563" i="4"/>
  <c r="P3559" i="4"/>
  <c r="P2564" i="4"/>
  <c r="P2560" i="4"/>
  <c r="P2556" i="4"/>
  <c r="P2552" i="4"/>
  <c r="P2548" i="4"/>
  <c r="P2544" i="4"/>
  <c r="P2540" i="4"/>
  <c r="P2536" i="4"/>
  <c r="P2532" i="4"/>
  <c r="P2528" i="4"/>
  <c r="P2524" i="4"/>
  <c r="P2520" i="4"/>
  <c r="P2516" i="4"/>
  <c r="P2512" i="4"/>
  <c r="P2508" i="4"/>
  <c r="P2504" i="4"/>
  <c r="P2500" i="4"/>
  <c r="P2496" i="4"/>
  <c r="P2492" i="4"/>
  <c r="P2488" i="4"/>
  <c r="P2484" i="4"/>
  <c r="P2480" i="4"/>
  <c r="P2476" i="4"/>
  <c r="P2472" i="4"/>
  <c r="P2468" i="4"/>
  <c r="P2464" i="4"/>
  <c r="P2460" i="4"/>
  <c r="P2456" i="4"/>
  <c r="P2452" i="4"/>
  <c r="P2448" i="4"/>
  <c r="P2444" i="4"/>
  <c r="P2440" i="4"/>
  <c r="P2436" i="4"/>
  <c r="P2432" i="4"/>
  <c r="P2428" i="4"/>
  <c r="P2424" i="4"/>
  <c r="P2420" i="4"/>
  <c r="P2416" i="4"/>
  <c r="P2412" i="4"/>
  <c r="P2408" i="4"/>
  <c r="P2404" i="4"/>
  <c r="P2400" i="4"/>
  <c r="P2396" i="4"/>
  <c r="P2392" i="4"/>
  <c r="P2388" i="4"/>
  <c r="P2384" i="4"/>
  <c r="P2380" i="4"/>
  <c r="P2376" i="4"/>
  <c r="P2372" i="4"/>
  <c r="P2368" i="4"/>
  <c r="P2364" i="4"/>
  <c r="P2360" i="4"/>
  <c r="P2356" i="4"/>
  <c r="P2352" i="4"/>
  <c r="P2348" i="4"/>
  <c r="P2344" i="4"/>
  <c r="P2340" i="4"/>
  <c r="P2336" i="4"/>
  <c r="P2332" i="4"/>
  <c r="P2328" i="4"/>
  <c r="P2324" i="4"/>
  <c r="P2320" i="4"/>
  <c r="P2316" i="4"/>
  <c r="P2312" i="4"/>
  <c r="P2308" i="4"/>
  <c r="P2304" i="4"/>
  <c r="P2300" i="4"/>
  <c r="P2296" i="4"/>
  <c r="P2292" i="4"/>
  <c r="P2288" i="4"/>
  <c r="P2284" i="4"/>
  <c r="P2280" i="4"/>
  <c r="P2276" i="4"/>
  <c r="P2272" i="4"/>
  <c r="P2268" i="4"/>
  <c r="P2264" i="4"/>
  <c r="P2260" i="4"/>
  <c r="P2256" i="4"/>
  <c r="P2251" i="4"/>
  <c r="P2247" i="4"/>
  <c r="P2243" i="4"/>
  <c r="P2239" i="4"/>
  <c r="P2235" i="4"/>
  <c r="P2231" i="4"/>
  <c r="P2227" i="4"/>
  <c r="P2223" i="4"/>
  <c r="P2219" i="4"/>
  <c r="P2215" i="4"/>
  <c r="P2211" i="4"/>
  <c r="P2207" i="4"/>
  <c r="P2203" i="4"/>
  <c r="P2199" i="4"/>
  <c r="P2195" i="4"/>
  <c r="P2191" i="4"/>
  <c r="P2187" i="4"/>
  <c r="P2183" i="4"/>
  <c r="P2179" i="4"/>
  <c r="P2175" i="4"/>
  <c r="P2171" i="4"/>
  <c r="P2167" i="4"/>
  <c r="P2163" i="4"/>
  <c r="P2159" i="4"/>
  <c r="P2155" i="4"/>
  <c r="P2151" i="4"/>
  <c r="P2147" i="4"/>
  <c r="P2143" i="4"/>
  <c r="P2139" i="4"/>
  <c r="P3698" i="4"/>
  <c r="P3694" i="4"/>
  <c r="P3690" i="4"/>
  <c r="P3686" i="4"/>
  <c r="P3682" i="4"/>
  <c r="P3678" i="4"/>
  <c r="P3674" i="4"/>
  <c r="P3670" i="4"/>
  <c r="P3666" i="4"/>
  <c r="P3662" i="4"/>
  <c r="P3658" i="4"/>
  <c r="P3654" i="4"/>
  <c r="P3650" i="4"/>
  <c r="P3646" i="4"/>
  <c r="P3642" i="4"/>
  <c r="P3638" i="4"/>
  <c r="P3634" i="4"/>
  <c r="P3630" i="4"/>
  <c r="P3626" i="4"/>
  <c r="P3622" i="4"/>
  <c r="P3618" i="4"/>
  <c r="P3614" i="4"/>
  <c r="P3610" i="4"/>
  <c r="P3606" i="4"/>
  <c r="P3602" i="4"/>
  <c r="P3598" i="4"/>
  <c r="P3594" i="4"/>
  <c r="P3590" i="4"/>
  <c r="P3586" i="4"/>
  <c r="P3582" i="4"/>
  <c r="P3578" i="4"/>
  <c r="P3574" i="4"/>
  <c r="P3570" i="4"/>
  <c r="P3566" i="4"/>
  <c r="P3562" i="4"/>
  <c r="P3558" i="4"/>
  <c r="P3556" i="4"/>
  <c r="P3552" i="4"/>
  <c r="P3548" i="4"/>
  <c r="P3544" i="4"/>
  <c r="P3540" i="4"/>
  <c r="P3536" i="4"/>
  <c r="P3532" i="4"/>
  <c r="P3528" i="4"/>
  <c r="P3524" i="4"/>
  <c r="P3520" i="4"/>
  <c r="P3516" i="4"/>
  <c r="P3512" i="4"/>
  <c r="P3508" i="4"/>
  <c r="P3504" i="4"/>
  <c r="P3500" i="4"/>
  <c r="P3496" i="4"/>
  <c r="P3492" i="4"/>
  <c r="P3488" i="4"/>
  <c r="P3484" i="4"/>
  <c r="P3480" i="4"/>
  <c r="P3476" i="4"/>
  <c r="P3472" i="4"/>
  <c r="P3468" i="4"/>
  <c r="P3464" i="4"/>
  <c r="P3460" i="4"/>
  <c r="P3456" i="4"/>
  <c r="P3452" i="4"/>
  <c r="P3448" i="4"/>
  <c r="P3444" i="4"/>
  <c r="P3440" i="4"/>
  <c r="P3436" i="4"/>
  <c r="P3432" i="4"/>
  <c r="P3428" i="4"/>
  <c r="P3424" i="4"/>
  <c r="P3420" i="4"/>
  <c r="P3416" i="4"/>
  <c r="P3412" i="4"/>
  <c r="P3408" i="4"/>
  <c r="P3404" i="4"/>
  <c r="P3400" i="4"/>
  <c r="P3396" i="4"/>
  <c r="P3392" i="4"/>
  <c r="P3388" i="4"/>
  <c r="P3384" i="4"/>
  <c r="P3380" i="4"/>
  <c r="P3376" i="4"/>
  <c r="P3372" i="4"/>
  <c r="P3368" i="4"/>
  <c r="P3364" i="4"/>
  <c r="P3360" i="4"/>
  <c r="P3356" i="4"/>
  <c r="P3352" i="4"/>
  <c r="P3348" i="4"/>
  <c r="P3344" i="4"/>
  <c r="P3340" i="4"/>
  <c r="P3336" i="4"/>
  <c r="P3332" i="4"/>
  <c r="P3328" i="4"/>
  <c r="P3324" i="4"/>
  <c r="P3320" i="4"/>
  <c r="P3316" i="4"/>
  <c r="P3312" i="4"/>
  <c r="P3308" i="4"/>
  <c r="P3304" i="4"/>
  <c r="P3300" i="4"/>
  <c r="P3296" i="4"/>
  <c r="P3292" i="4"/>
  <c r="P3288" i="4"/>
  <c r="P3284" i="4"/>
  <c r="P3280" i="4"/>
  <c r="P3276" i="4"/>
  <c r="P3272" i="4"/>
  <c r="P3268" i="4"/>
  <c r="P3264" i="4"/>
  <c r="P3260" i="4"/>
  <c r="P3256" i="4"/>
  <c r="P3252" i="4"/>
  <c r="P3248" i="4"/>
  <c r="P3244" i="4"/>
  <c r="P3240" i="4"/>
  <c r="P3236" i="4"/>
  <c r="P3232" i="4"/>
  <c r="P3228" i="4"/>
  <c r="P3224" i="4"/>
  <c r="P3220" i="4"/>
  <c r="P3216" i="4"/>
  <c r="P3212" i="4"/>
  <c r="P3208" i="4"/>
  <c r="P3204" i="4"/>
  <c r="P3200" i="4"/>
  <c r="P3196" i="4"/>
  <c r="P3192" i="4"/>
  <c r="P3188" i="4"/>
  <c r="P3184" i="4"/>
  <c r="P3180" i="4"/>
  <c r="P3176" i="4"/>
  <c r="P3172" i="4"/>
  <c r="P3168" i="4"/>
  <c r="P3164" i="4"/>
  <c r="P3160" i="4"/>
  <c r="P3156" i="4"/>
  <c r="P3152" i="4"/>
  <c r="P3148" i="4"/>
  <c r="P3144" i="4"/>
  <c r="P3140" i="4"/>
  <c r="P3136" i="4"/>
  <c r="P3132" i="4"/>
  <c r="P3128" i="4"/>
  <c r="P3124" i="4"/>
  <c r="P3120" i="4"/>
  <c r="P3116" i="4"/>
  <c r="P3112" i="4"/>
  <c r="P3108" i="4"/>
  <c r="P3555" i="4"/>
  <c r="P3551" i="4"/>
  <c r="P3547" i="4"/>
  <c r="P3543" i="4"/>
  <c r="P3539" i="4"/>
  <c r="P3535" i="4"/>
  <c r="P3531" i="4"/>
  <c r="P3527" i="4"/>
  <c r="P3523" i="4"/>
  <c r="P3519" i="4"/>
  <c r="P3515" i="4"/>
  <c r="P3511" i="4"/>
  <c r="P3507" i="4"/>
  <c r="P3503" i="4"/>
  <c r="P3499" i="4"/>
  <c r="P3495" i="4"/>
  <c r="P3491" i="4"/>
  <c r="P3487" i="4"/>
  <c r="P3483" i="4"/>
  <c r="P3479" i="4"/>
  <c r="P3475" i="4"/>
  <c r="P3471" i="4"/>
  <c r="P3467" i="4"/>
  <c r="P3463" i="4"/>
  <c r="P3459" i="4"/>
  <c r="P3455" i="4"/>
  <c r="P3451" i="4"/>
  <c r="P3447" i="4"/>
  <c r="P3443" i="4"/>
  <c r="P3439" i="4"/>
  <c r="P3435" i="4"/>
  <c r="P3431" i="4"/>
  <c r="P3427" i="4"/>
  <c r="P3423" i="4"/>
  <c r="P3419" i="4"/>
  <c r="P3415" i="4"/>
  <c r="P3411" i="4"/>
  <c r="P3407" i="4"/>
  <c r="P3403" i="4"/>
  <c r="P3399" i="4"/>
  <c r="P3395" i="4"/>
  <c r="P3391" i="4"/>
  <c r="P3387" i="4"/>
  <c r="P3383" i="4"/>
  <c r="P3379" i="4"/>
  <c r="P3375" i="4"/>
  <c r="P3371" i="4"/>
  <c r="P3367" i="4"/>
  <c r="P3363" i="4"/>
  <c r="P3359" i="4"/>
  <c r="P3355" i="4"/>
  <c r="P3351" i="4"/>
  <c r="P3347" i="4"/>
  <c r="P3343" i="4"/>
  <c r="P3339" i="4"/>
  <c r="P3335" i="4"/>
  <c r="P3331" i="4"/>
  <c r="P3327" i="4"/>
  <c r="P3323" i="4"/>
  <c r="P3319" i="4"/>
  <c r="P3315" i="4"/>
  <c r="P3311" i="4"/>
  <c r="P3307" i="4"/>
  <c r="P3303" i="4"/>
  <c r="P3299" i="4"/>
  <c r="P3295" i="4"/>
  <c r="P3291" i="4"/>
  <c r="P3287" i="4"/>
  <c r="P3283" i="4"/>
  <c r="P3279" i="4"/>
  <c r="P3275" i="4"/>
  <c r="P3271" i="4"/>
  <c r="P3267" i="4"/>
  <c r="P3263" i="4"/>
  <c r="P3259" i="4"/>
  <c r="P3255" i="4"/>
  <c r="P3251" i="4"/>
  <c r="P3247" i="4"/>
  <c r="P3243" i="4"/>
  <c r="P3239" i="4"/>
  <c r="P3235" i="4"/>
  <c r="P3231" i="4"/>
  <c r="P3227" i="4"/>
  <c r="P3223" i="4"/>
  <c r="P3219" i="4"/>
  <c r="P3215" i="4"/>
  <c r="P3211" i="4"/>
  <c r="P3207" i="4"/>
  <c r="P3203" i="4"/>
  <c r="P3199" i="4"/>
  <c r="P3195" i="4"/>
  <c r="P3191" i="4"/>
  <c r="P3187" i="4"/>
  <c r="P3183" i="4"/>
  <c r="P3179" i="4"/>
  <c r="P3175" i="4"/>
  <c r="P3171" i="4"/>
  <c r="P3167" i="4"/>
  <c r="P3163" i="4"/>
  <c r="P3159" i="4"/>
  <c r="P3155" i="4"/>
  <c r="P3151" i="4"/>
  <c r="P3147" i="4"/>
  <c r="P3143" i="4"/>
  <c r="P3139" i="4"/>
  <c r="P3135" i="4"/>
  <c r="P3131" i="4"/>
  <c r="P3127" i="4"/>
  <c r="P3123" i="4"/>
  <c r="P3119" i="4"/>
  <c r="P3115" i="4"/>
  <c r="P3111" i="4"/>
  <c r="P3107" i="4"/>
  <c r="P3554" i="4"/>
  <c r="P3550" i="4"/>
  <c r="P3546" i="4"/>
  <c r="P3542" i="4"/>
  <c r="P3538" i="4"/>
  <c r="P3534" i="4"/>
  <c r="P3530" i="4"/>
  <c r="P3526" i="4"/>
  <c r="P3522" i="4"/>
  <c r="P3518" i="4"/>
  <c r="P3514" i="4"/>
  <c r="P3510" i="4"/>
  <c r="P3506" i="4"/>
  <c r="P3502" i="4"/>
  <c r="P3498" i="4"/>
  <c r="P3494" i="4"/>
  <c r="P3490" i="4"/>
  <c r="P3486" i="4"/>
  <c r="P3482" i="4"/>
  <c r="P3478" i="4"/>
  <c r="P3474" i="4"/>
  <c r="P3470" i="4"/>
  <c r="P3466" i="4"/>
  <c r="P3462" i="4"/>
  <c r="P3458" i="4"/>
  <c r="P3454" i="4"/>
  <c r="P3450" i="4"/>
  <c r="P3446" i="4"/>
  <c r="P3442" i="4"/>
  <c r="P3438" i="4"/>
  <c r="P3434" i="4"/>
  <c r="P3430" i="4"/>
  <c r="P3426" i="4"/>
  <c r="P3422" i="4"/>
  <c r="P3418" i="4"/>
  <c r="P3414" i="4"/>
  <c r="P3410" i="4"/>
  <c r="P3406" i="4"/>
  <c r="P3402" i="4"/>
  <c r="P3398" i="4"/>
  <c r="P3394" i="4"/>
  <c r="P3390" i="4"/>
  <c r="P3386" i="4"/>
  <c r="P3382" i="4"/>
  <c r="P3378" i="4"/>
  <c r="P3374" i="4"/>
  <c r="P3370" i="4"/>
  <c r="P3366" i="4"/>
  <c r="P3362" i="4"/>
  <c r="P3358" i="4"/>
  <c r="P3354" i="4"/>
  <c r="P3350" i="4"/>
  <c r="P3346" i="4"/>
  <c r="P3342" i="4"/>
  <c r="P3338" i="4"/>
  <c r="P3334" i="4"/>
  <c r="P3330" i="4"/>
  <c r="P3326" i="4"/>
  <c r="P3322" i="4"/>
  <c r="P3318" i="4"/>
  <c r="P3314" i="4"/>
  <c r="P3310" i="4"/>
  <c r="P3306" i="4"/>
  <c r="P3302" i="4"/>
  <c r="P3298" i="4"/>
  <c r="P3294" i="4"/>
  <c r="P3290" i="4"/>
  <c r="P3286" i="4"/>
  <c r="P3282" i="4"/>
  <c r="P3278" i="4"/>
  <c r="P3274" i="4"/>
  <c r="P3270" i="4"/>
  <c r="P3266" i="4"/>
  <c r="P3262" i="4"/>
  <c r="P3258" i="4"/>
  <c r="P3254" i="4"/>
  <c r="P3250" i="4"/>
  <c r="P3246" i="4"/>
  <c r="P3242" i="4"/>
  <c r="P3238" i="4"/>
  <c r="P3234" i="4"/>
  <c r="P3230" i="4"/>
  <c r="P3226" i="4"/>
  <c r="P3222" i="4"/>
  <c r="P3218" i="4"/>
  <c r="P3214" i="4"/>
  <c r="P3210" i="4"/>
  <c r="P3206" i="4"/>
  <c r="P3202" i="4"/>
  <c r="P3198" i="4"/>
  <c r="P3194" i="4"/>
  <c r="P3190" i="4"/>
  <c r="P3186" i="4"/>
  <c r="P3182" i="4"/>
  <c r="P3178" i="4"/>
  <c r="P3174" i="4"/>
  <c r="P3170" i="4"/>
  <c r="P3166" i="4"/>
  <c r="P3162" i="4"/>
  <c r="P3158" i="4"/>
  <c r="P3154" i="4"/>
  <c r="P3150" i="4"/>
  <c r="P3146" i="4"/>
  <c r="P3142" i="4"/>
  <c r="P3138" i="4"/>
  <c r="P3134" i="4"/>
  <c r="P3130" i="4"/>
  <c r="P3126" i="4"/>
  <c r="P3122" i="4"/>
  <c r="P3118" i="4"/>
  <c r="P3114" i="4"/>
  <c r="P3110" i="4"/>
  <c r="P3106" i="4"/>
  <c r="P3553" i="4"/>
  <c r="P3549" i="4"/>
  <c r="P3545" i="4"/>
  <c r="P3541" i="4"/>
  <c r="P3537" i="4"/>
  <c r="P3533" i="4"/>
  <c r="P3529" i="4"/>
  <c r="P3525" i="4"/>
  <c r="P3521" i="4"/>
  <c r="P3517" i="4"/>
  <c r="P3513" i="4"/>
  <c r="P3509" i="4"/>
  <c r="P3505" i="4"/>
  <c r="P3501" i="4"/>
  <c r="P3497" i="4"/>
  <c r="P3493" i="4"/>
  <c r="P3489" i="4"/>
  <c r="P3485" i="4"/>
  <c r="P3481" i="4"/>
  <c r="P3477" i="4"/>
  <c r="P3473" i="4"/>
  <c r="P3469" i="4"/>
  <c r="P3465" i="4"/>
  <c r="P3461" i="4"/>
  <c r="P3457" i="4"/>
  <c r="P3453" i="4"/>
  <c r="P3449" i="4"/>
  <c r="P3445" i="4"/>
  <c r="P3441" i="4"/>
  <c r="P3437" i="4"/>
  <c r="P3433" i="4"/>
  <c r="P3429" i="4"/>
  <c r="P3425" i="4"/>
  <c r="P3421" i="4"/>
  <c r="P3417" i="4"/>
  <c r="P3413" i="4"/>
  <c r="P3409" i="4"/>
  <c r="P3405" i="4"/>
  <c r="P3401" i="4"/>
  <c r="P3397" i="4"/>
  <c r="P3393" i="4"/>
  <c r="P3389" i="4"/>
  <c r="P3385" i="4"/>
  <c r="P3381" i="4"/>
  <c r="P3377" i="4"/>
  <c r="P3373" i="4"/>
  <c r="P3369" i="4"/>
  <c r="P3365" i="4"/>
  <c r="P3361" i="4"/>
  <c r="P3357" i="4"/>
  <c r="P3353" i="4"/>
  <c r="P3349" i="4"/>
  <c r="P3345" i="4"/>
  <c r="P3341" i="4"/>
  <c r="P3337" i="4"/>
  <c r="P3333" i="4"/>
  <c r="P3329" i="4"/>
  <c r="P3325" i="4"/>
  <c r="P3321" i="4"/>
  <c r="P3317" i="4"/>
  <c r="P3313" i="4"/>
  <c r="P3309" i="4"/>
  <c r="P3305" i="4"/>
  <c r="P3301" i="4"/>
  <c r="P3297" i="4"/>
  <c r="P3293" i="4"/>
  <c r="P3289" i="4"/>
  <c r="P3285" i="4"/>
  <c r="P3281" i="4"/>
  <c r="P3277" i="4"/>
  <c r="P3273" i="4"/>
  <c r="P3269" i="4"/>
  <c r="P3265" i="4"/>
  <c r="P3261" i="4"/>
  <c r="P3257" i="4"/>
  <c r="P3253" i="4"/>
  <c r="P3249" i="4"/>
  <c r="P3245" i="4"/>
  <c r="P3241" i="4"/>
  <c r="P3237" i="4"/>
  <c r="P3233" i="4"/>
  <c r="P3229" i="4"/>
  <c r="P3225" i="4"/>
  <c r="P3221" i="4"/>
  <c r="P3217" i="4"/>
  <c r="P3213" i="4"/>
  <c r="P3209" i="4"/>
  <c r="P3205" i="4"/>
  <c r="P3201" i="4"/>
  <c r="P3197" i="4"/>
  <c r="P3193" i="4"/>
  <c r="P3189" i="4"/>
  <c r="P3185" i="4"/>
  <c r="P3181" i="4"/>
  <c r="P3177" i="4"/>
  <c r="P3173" i="4"/>
  <c r="P3169" i="4"/>
  <c r="P3165" i="4"/>
  <c r="P3161" i="4"/>
  <c r="P3157" i="4"/>
  <c r="P3153" i="4"/>
  <c r="P3149" i="4"/>
  <c r="P3145" i="4"/>
  <c r="P3141" i="4"/>
  <c r="P3137" i="4"/>
  <c r="P3133" i="4"/>
  <c r="P3129" i="4"/>
  <c r="P3125" i="4"/>
  <c r="P3121" i="4"/>
  <c r="P3117" i="4"/>
  <c r="P3113" i="4"/>
  <c r="P3109" i="4"/>
  <c r="P930" i="4"/>
  <c r="P926" i="4"/>
  <c r="P890" i="4"/>
  <c r="P946" i="4"/>
  <c r="P922" i="4"/>
  <c r="P910" i="4"/>
  <c r="P894" i="4"/>
  <c r="P956" i="4"/>
  <c r="P948" i="4"/>
  <c r="P940" i="4"/>
  <c r="P932" i="4"/>
  <c r="P924" i="4"/>
  <c r="P916" i="4"/>
  <c r="P908" i="4"/>
  <c r="P900" i="4"/>
  <c r="P892" i="4"/>
  <c r="P884" i="4"/>
  <c r="P876" i="4"/>
  <c r="P868" i="4"/>
  <c r="P860" i="4"/>
  <c r="P852" i="4"/>
  <c r="P844" i="4"/>
  <c r="P836" i="4"/>
  <c r="P828" i="4"/>
  <c r="P820" i="4"/>
  <c r="P812" i="4"/>
  <c r="P804" i="4"/>
  <c r="P796" i="4"/>
  <c r="P788" i="4"/>
  <c r="P780" i="4"/>
  <c r="P772" i="4"/>
  <c r="P854" i="4"/>
  <c r="P1000" i="4"/>
  <c r="P1003" i="4"/>
  <c r="P995" i="4"/>
  <c r="P987" i="4"/>
  <c r="P979" i="4"/>
  <c r="P971" i="4"/>
  <c r="P963" i="4"/>
  <c r="P955" i="4"/>
  <c r="P947" i="4"/>
  <c r="P939" i="4"/>
  <c r="P931" i="4"/>
  <c r="P923" i="4"/>
  <c r="P915" i="4"/>
  <c r="P907" i="4"/>
  <c r="P899" i="4"/>
  <c r="P891" i="4"/>
  <c r="P883" i="4"/>
  <c r="P875" i="4"/>
  <c r="P867" i="4"/>
  <c r="P859" i="4"/>
  <c r="P851" i="4"/>
  <c r="P843" i="4"/>
  <c r="P835" i="4"/>
  <c r="P846" i="4"/>
  <c r="P830" i="4"/>
  <c r="P818" i="4"/>
  <c r="P810" i="4"/>
  <c r="P990" i="4"/>
  <c r="P954" i="4"/>
  <c r="P950" i="4"/>
  <c r="P938" i="4"/>
  <c r="P934" i="4"/>
  <c r="P902" i="4"/>
  <c r="P982" i="4"/>
  <c r="P878" i="4"/>
  <c r="P942" i="4"/>
  <c r="P898" i="4"/>
  <c r="P984" i="4"/>
  <c r="P980" i="4"/>
  <c r="P858" i="4"/>
  <c r="P968" i="4"/>
  <c r="P826" i="4"/>
  <c r="P1005" i="4"/>
  <c r="P997" i="4"/>
  <c r="P989" i="4"/>
  <c r="P981" i="4"/>
  <c r="P973" i="4"/>
  <c r="P965" i="4"/>
  <c r="P957" i="4"/>
  <c r="P949" i="4"/>
  <c r="P941" i="4"/>
  <c r="P933" i="4"/>
  <c r="P925" i="4"/>
  <c r="P917" i="4"/>
  <c r="P909" i="4"/>
  <c r="P901" i="4"/>
  <c r="P893" i="4"/>
  <c r="P885" i="4"/>
  <c r="P877" i="4"/>
  <c r="P869" i="4"/>
  <c r="P861" i="4"/>
  <c r="P853" i="4"/>
  <c r="P845" i="4"/>
  <c r="P837" i="4"/>
  <c r="P760" i="4"/>
  <c r="P752" i="4"/>
  <c r="P744" i="4"/>
  <c r="P736" i="4"/>
  <c r="P728" i="4"/>
  <c r="P720" i="4"/>
  <c r="P712" i="4"/>
  <c r="P704" i="4"/>
  <c r="P696" i="4"/>
  <c r="P688" i="4"/>
  <c r="P680" i="4"/>
  <c r="P672" i="4"/>
  <c r="P664" i="4"/>
  <c r="P656" i="4"/>
  <c r="P994" i="4"/>
  <c r="P966" i="4"/>
  <c r="P914" i="4"/>
  <c r="P906" i="4"/>
  <c r="P874" i="4"/>
  <c r="P986" i="4"/>
  <c r="P958" i="4"/>
  <c r="P978" i="4"/>
  <c r="P962" i="4"/>
  <c r="P918" i="4"/>
  <c r="P838" i="4"/>
  <c r="P996" i="4"/>
  <c r="P976" i="4"/>
  <c r="P952" i="4"/>
  <c r="P944" i="4"/>
  <c r="P936" i="4"/>
  <c r="P928" i="4"/>
  <c r="P920" i="4"/>
  <c r="P912" i="4"/>
  <c r="P904" i="4"/>
  <c r="P896" i="4"/>
  <c r="P888" i="4"/>
  <c r="P880" i="4"/>
  <c r="P872" i="4"/>
  <c r="P864" i="4"/>
  <c r="P856" i="4"/>
  <c r="P848" i="4"/>
  <c r="P840" i="4"/>
  <c r="P832" i="4"/>
  <c r="P824" i="4"/>
  <c r="P816" i="4"/>
  <c r="P808" i="4"/>
  <c r="P800" i="4"/>
  <c r="P792" i="4"/>
  <c r="P784" i="4"/>
  <c r="P776" i="4"/>
  <c r="P768" i="4"/>
  <c r="P862" i="4"/>
  <c r="P992" i="4"/>
  <c r="P964" i="4"/>
  <c r="P999" i="4"/>
  <c r="P991" i="4"/>
  <c r="P983" i="4"/>
  <c r="P975" i="4"/>
  <c r="P967" i="4"/>
  <c r="P959" i="4"/>
  <c r="P951" i="4"/>
  <c r="P943" i="4"/>
  <c r="P935" i="4"/>
  <c r="P927" i="4"/>
  <c r="P919" i="4"/>
  <c r="P911" i="4"/>
  <c r="P903" i="4"/>
  <c r="P895" i="4"/>
  <c r="P887" i="4"/>
  <c r="P879" i="4"/>
  <c r="P871" i="4"/>
  <c r="P863" i="4"/>
  <c r="P855" i="4"/>
  <c r="P847" i="4"/>
  <c r="P839" i="4"/>
  <c r="P831" i="4"/>
  <c r="P822" i="4"/>
  <c r="P814" i="4"/>
  <c r="P806" i="4"/>
  <c r="P1002" i="4"/>
  <c r="P974" i="4"/>
  <c r="P886" i="4"/>
  <c r="P866" i="4"/>
  <c r="P834" i="4"/>
  <c r="P1001" i="4"/>
  <c r="P969" i="4"/>
  <c r="P937" i="4"/>
  <c r="P905" i="4"/>
  <c r="P873" i="4"/>
  <c r="P841" i="4"/>
  <c r="P756" i="4"/>
  <c r="P829" i="4"/>
  <c r="P821" i="4"/>
  <c r="P813" i="4"/>
  <c r="P805" i="4"/>
  <c r="P797" i="4"/>
  <c r="P789" i="4"/>
  <c r="P781" i="4"/>
  <c r="P773" i="4"/>
  <c r="P765" i="4"/>
  <c r="P757" i="4"/>
  <c r="P749" i="4"/>
  <c r="P741" i="4"/>
  <c r="P733" i="4"/>
  <c r="P725" i="4"/>
  <c r="P717" i="4"/>
  <c r="P709" i="4"/>
  <c r="P701" i="4"/>
  <c r="P693" i="4"/>
  <c r="P685" i="4"/>
  <c r="P677" i="4"/>
  <c r="P669" i="4"/>
  <c r="P661" i="4"/>
  <c r="P653" i="4"/>
  <c r="P645" i="4"/>
  <c r="P637" i="4"/>
  <c r="P629" i="4"/>
  <c r="P621" i="4"/>
  <c r="P613" i="4"/>
  <c r="P605" i="4"/>
  <c r="P552" i="4"/>
  <c r="P544" i="4"/>
  <c r="P536" i="4"/>
  <c r="P528" i="4"/>
  <c r="P520" i="4"/>
  <c r="P512" i="4"/>
  <c r="P602" i="4"/>
  <c r="P594" i="4"/>
  <c r="P586" i="4"/>
  <c r="P578" i="4"/>
  <c r="P570" i="4"/>
  <c r="P562" i="4"/>
  <c r="P554" i="4"/>
  <c r="P546" i="4"/>
  <c r="P538" i="4"/>
  <c r="P530" i="4"/>
  <c r="P522" i="4"/>
  <c r="P514" i="4"/>
  <c r="P506" i="4"/>
  <c r="P597" i="4"/>
  <c r="P589" i="4"/>
  <c r="P581" i="4"/>
  <c r="P573" i="4"/>
  <c r="P565" i="4"/>
  <c r="P557" i="4"/>
  <c r="P549" i="4"/>
  <c r="P541" i="4"/>
  <c r="P533" i="4"/>
  <c r="P525" i="4"/>
  <c r="P517" i="4"/>
  <c r="P509" i="4"/>
  <c r="P998" i="4"/>
  <c r="P970" i="4"/>
  <c r="P842" i="4"/>
  <c r="P972" i="4"/>
  <c r="P1004" i="4"/>
  <c r="P988" i="4"/>
  <c r="P960" i="4"/>
  <c r="P977" i="4"/>
  <c r="P945" i="4"/>
  <c r="P913" i="4"/>
  <c r="P881" i="4"/>
  <c r="P849" i="4"/>
  <c r="P764" i="4"/>
  <c r="P740" i="4"/>
  <c r="P724" i="4"/>
  <c r="P708" i="4"/>
  <c r="P692" i="4"/>
  <c r="P676" i="4"/>
  <c r="P660" i="4"/>
  <c r="P644" i="4"/>
  <c r="P636" i="4"/>
  <c r="P628" i="4"/>
  <c r="P620" i="4"/>
  <c r="P612" i="4"/>
  <c r="P604" i="4"/>
  <c r="P596" i="4"/>
  <c r="P588" i="4"/>
  <c r="P580" i="4"/>
  <c r="P572" i="4"/>
  <c r="P564" i="4"/>
  <c r="P827" i="4"/>
  <c r="P819" i="4"/>
  <c r="P811" i="4"/>
  <c r="P803" i="4"/>
  <c r="P795" i="4"/>
  <c r="P787" i="4"/>
  <c r="P779" i="4"/>
  <c r="P771" i="4"/>
  <c r="P763" i="4"/>
  <c r="P755" i="4"/>
  <c r="P747" i="4"/>
  <c r="P739" i="4"/>
  <c r="P731" i="4"/>
  <c r="P723" i="4"/>
  <c r="P715" i="4"/>
  <c r="P707" i="4"/>
  <c r="P699" i="4"/>
  <c r="P691" i="4"/>
  <c r="P683" i="4"/>
  <c r="P675" i="4"/>
  <c r="P667" i="4"/>
  <c r="P659" i="4"/>
  <c r="P651" i="4"/>
  <c r="P643" i="4"/>
  <c r="P635" i="4"/>
  <c r="P627" i="4"/>
  <c r="P619" i="4"/>
  <c r="P611" i="4"/>
  <c r="P798" i="4"/>
  <c r="P790" i="4"/>
  <c r="P782" i="4"/>
  <c r="P774" i="4"/>
  <c r="P766" i="4"/>
  <c r="P758" i="4"/>
  <c r="P750" i="4"/>
  <c r="P742" i="4"/>
  <c r="P734" i="4"/>
  <c r="P726" i="4"/>
  <c r="P718" i="4"/>
  <c r="P710" i="4"/>
  <c r="P702" i="4"/>
  <c r="P694" i="4"/>
  <c r="P686" i="4"/>
  <c r="P678" i="4"/>
  <c r="P670" i="4"/>
  <c r="P662" i="4"/>
  <c r="P654" i="4"/>
  <c r="P646" i="4"/>
  <c r="P638" i="4"/>
  <c r="P630" i="4"/>
  <c r="P622" i="4"/>
  <c r="P614" i="4"/>
  <c r="P606" i="4"/>
  <c r="P603" i="4"/>
  <c r="P595" i="4"/>
  <c r="P587" i="4"/>
  <c r="P579" i="4"/>
  <c r="P571" i="4"/>
  <c r="P563" i="4"/>
  <c r="P555" i="4"/>
  <c r="P547" i="4"/>
  <c r="P539" i="4"/>
  <c r="P531" i="4"/>
  <c r="P523" i="4"/>
  <c r="P515" i="4"/>
  <c r="P507" i="4"/>
  <c r="P882" i="4"/>
  <c r="P870" i="4"/>
  <c r="P850" i="4"/>
  <c r="P985" i="4"/>
  <c r="P953" i="4"/>
  <c r="P921" i="4"/>
  <c r="P889" i="4"/>
  <c r="P857" i="4"/>
  <c r="P825" i="4"/>
  <c r="P817" i="4"/>
  <c r="P809" i="4"/>
  <c r="P801" i="4"/>
  <c r="P793" i="4"/>
  <c r="P785" i="4"/>
  <c r="P777" i="4"/>
  <c r="P769" i="4"/>
  <c r="P761" i="4"/>
  <c r="P753" i="4"/>
  <c r="P745" i="4"/>
  <c r="P737" i="4"/>
  <c r="P729" i="4"/>
  <c r="P721" i="4"/>
  <c r="P713" i="4"/>
  <c r="P705" i="4"/>
  <c r="P697" i="4"/>
  <c r="P689" i="4"/>
  <c r="P681" i="4"/>
  <c r="P673" i="4"/>
  <c r="P665" i="4"/>
  <c r="P657" i="4"/>
  <c r="P649" i="4"/>
  <c r="P641" i="4"/>
  <c r="P633" i="4"/>
  <c r="P625" i="4"/>
  <c r="P617" i="4"/>
  <c r="P609" i="4"/>
  <c r="P556" i="4"/>
  <c r="P548" i="4"/>
  <c r="P540" i="4"/>
  <c r="P532" i="4"/>
  <c r="P524" i="4"/>
  <c r="P516" i="4"/>
  <c r="P508" i="4"/>
  <c r="P598" i="4"/>
  <c r="P590" i="4"/>
  <c r="P582" i="4"/>
  <c r="P574" i="4"/>
  <c r="P566" i="4"/>
  <c r="P558" i="4"/>
  <c r="P550" i="4"/>
  <c r="P542" i="4"/>
  <c r="P534" i="4"/>
  <c r="P526" i="4"/>
  <c r="P518" i="4"/>
  <c r="P510" i="4"/>
  <c r="P601" i="4"/>
  <c r="P593" i="4"/>
  <c r="P585" i="4"/>
  <c r="P577" i="4"/>
  <c r="P569" i="4"/>
  <c r="P561" i="4"/>
  <c r="P553" i="4"/>
  <c r="P545" i="4"/>
  <c r="P537" i="4"/>
  <c r="P529" i="4"/>
  <c r="P521" i="4"/>
  <c r="P513" i="4"/>
  <c r="P929" i="4"/>
  <c r="P700" i="4"/>
  <c r="P632" i="4"/>
  <c r="P600" i="4"/>
  <c r="P568" i="4"/>
  <c r="P799" i="4"/>
  <c r="P767" i="4"/>
  <c r="P735" i="4"/>
  <c r="P703" i="4"/>
  <c r="P671" i="4"/>
  <c r="P639" i="4"/>
  <c r="P607" i="4"/>
  <c r="P786" i="4"/>
  <c r="P754" i="4"/>
  <c r="P722" i="4"/>
  <c r="P690" i="4"/>
  <c r="P658" i="4"/>
  <c r="P626" i="4"/>
  <c r="P583" i="4"/>
  <c r="P551" i="4"/>
  <c r="P519" i="4"/>
  <c r="P961" i="4"/>
  <c r="P833" i="4"/>
  <c r="P716" i="4"/>
  <c r="P652" i="4"/>
  <c r="P640" i="4"/>
  <c r="P608" i="4"/>
  <c r="P576" i="4"/>
  <c r="P807" i="4"/>
  <c r="P775" i="4"/>
  <c r="P743" i="4"/>
  <c r="P711" i="4"/>
  <c r="P679" i="4"/>
  <c r="P647" i="4"/>
  <c r="P615" i="4"/>
  <c r="P794" i="4"/>
  <c r="P762" i="4"/>
  <c r="P730" i="4"/>
  <c r="P698" i="4"/>
  <c r="P666" i="4"/>
  <c r="P634" i="4"/>
  <c r="P591" i="4"/>
  <c r="P559" i="4"/>
  <c r="P527" i="4"/>
  <c r="P993" i="4"/>
  <c r="P865" i="4"/>
  <c r="P732" i="4"/>
  <c r="P668" i="4"/>
  <c r="P648" i="4"/>
  <c r="P616" i="4"/>
  <c r="P584" i="4"/>
  <c r="P815" i="4"/>
  <c r="P783" i="4"/>
  <c r="P751" i="4"/>
  <c r="P719" i="4"/>
  <c r="P687" i="4"/>
  <c r="P655" i="4"/>
  <c r="P623" i="4"/>
  <c r="P802" i="4"/>
  <c r="P770" i="4"/>
  <c r="P738" i="4"/>
  <c r="P706" i="4"/>
  <c r="P674" i="4"/>
  <c r="P642" i="4"/>
  <c r="P610" i="4"/>
  <c r="P599" i="4"/>
  <c r="P567" i="4"/>
  <c r="P535" i="4"/>
  <c r="P631" i="4"/>
  <c r="P746" i="4"/>
  <c r="P714" i="4"/>
  <c r="P650" i="4"/>
  <c r="P618" i="4"/>
  <c r="P543" i="4"/>
  <c r="P897" i="4"/>
  <c r="P748" i="4"/>
  <c r="P684" i="4"/>
  <c r="P624" i="4"/>
  <c r="P592" i="4"/>
  <c r="P560" i="4"/>
  <c r="P823" i="4"/>
  <c r="P791" i="4"/>
  <c r="P759" i="4"/>
  <c r="P727" i="4"/>
  <c r="P695" i="4"/>
  <c r="P663" i="4"/>
  <c r="P778" i="4"/>
  <c r="P682" i="4"/>
  <c r="P575" i="4"/>
  <c r="P511" i="4"/>
  <c r="T5011" i="4"/>
  <c r="J5011" i="4"/>
  <c r="P14" i="4"/>
  <c r="P8" i="4"/>
  <c r="P22" i="4"/>
  <c r="P27" i="4"/>
  <c r="P31" i="4"/>
  <c r="P12" i="4"/>
  <c r="P11" i="4"/>
  <c r="P21" i="4"/>
  <c r="P32" i="4"/>
  <c r="P24" i="4"/>
  <c r="P37" i="4"/>
  <c r="P20" i="4"/>
  <c r="P29" i="4"/>
  <c r="P35" i="4"/>
  <c r="P38" i="4"/>
  <c r="P42" i="4"/>
  <c r="P46" i="4"/>
  <c r="P28" i="4"/>
  <c r="P43" i="4"/>
  <c r="P47" i="4"/>
  <c r="P48" i="4"/>
  <c r="P51" i="4"/>
  <c r="P55" i="4"/>
  <c r="P59" i="4"/>
  <c r="P39" i="4"/>
  <c r="P60" i="4"/>
  <c r="P67" i="4"/>
  <c r="P71" i="4"/>
  <c r="P56" i="4"/>
  <c r="P63" i="4"/>
  <c r="P72" i="4"/>
  <c r="P96" i="4"/>
  <c r="P100" i="4"/>
  <c r="P104" i="4"/>
  <c r="P50" i="4"/>
  <c r="P68" i="4"/>
  <c r="P64" i="4"/>
  <c r="P65" i="4"/>
  <c r="P93" i="4"/>
  <c r="P94" i="4"/>
  <c r="P108" i="4"/>
  <c r="P112" i="4"/>
  <c r="P116" i="4"/>
  <c r="P120" i="4"/>
  <c r="P124" i="4"/>
  <c r="P128" i="4"/>
  <c r="P132" i="4"/>
  <c r="P105" i="4"/>
  <c r="P40" i="4"/>
  <c r="P75" i="4"/>
  <c r="P83" i="4"/>
  <c r="P91" i="4"/>
  <c r="P102" i="4"/>
  <c r="P133" i="4"/>
  <c r="P142" i="4"/>
  <c r="P147" i="4"/>
  <c r="P151" i="4"/>
  <c r="P155" i="4"/>
  <c r="P159" i="4"/>
  <c r="P163" i="4"/>
  <c r="P167" i="4"/>
  <c r="P173" i="4"/>
  <c r="P177" i="4"/>
  <c r="P181" i="4"/>
  <c r="P185" i="4"/>
  <c r="P189" i="4"/>
  <c r="P193" i="4"/>
  <c r="P197" i="4"/>
  <c r="P201" i="4"/>
  <c r="P205" i="4"/>
  <c r="P25" i="4"/>
  <c r="P98" i="4"/>
  <c r="P138" i="4"/>
  <c r="P144" i="4"/>
  <c r="P145" i="4"/>
  <c r="P148" i="4"/>
  <c r="P149" i="4"/>
  <c r="P152" i="4"/>
  <c r="P153" i="4"/>
  <c r="P97" i="4"/>
  <c r="P136" i="4"/>
  <c r="P106" i="4"/>
  <c r="P113" i="4"/>
  <c r="P122" i="4"/>
  <c r="P129" i="4"/>
  <c r="P141" i="4"/>
  <c r="P52" i="4"/>
  <c r="P87" i="4"/>
  <c r="P110" i="4"/>
  <c r="P117" i="4"/>
  <c r="P126" i="4"/>
  <c r="P79" i="4"/>
  <c r="P114" i="4"/>
  <c r="P121" i="4"/>
  <c r="P130" i="4"/>
  <c r="P118" i="4"/>
  <c r="P140" i="4"/>
  <c r="P160" i="4"/>
  <c r="P169" i="4"/>
  <c r="P178" i="4"/>
  <c r="P194" i="4"/>
  <c r="P61" i="4"/>
  <c r="P125" i="4"/>
  <c r="P156" i="4"/>
  <c r="P157" i="4"/>
  <c r="P164" i="4"/>
  <c r="P182" i="4"/>
  <c r="P183" i="4"/>
  <c r="P101" i="4"/>
  <c r="P134" i="4"/>
  <c r="P161" i="4"/>
  <c r="P168" i="4"/>
  <c r="P186" i="4"/>
  <c r="P174" i="4"/>
  <c r="P190" i="4"/>
  <c r="P191" i="4"/>
  <c r="P198" i="4"/>
  <c r="P199" i="4"/>
  <c r="P206" i="4"/>
  <c r="P165" i="4"/>
  <c r="P209" i="4"/>
  <c r="P213" i="4"/>
  <c r="P217" i="4"/>
  <c r="P221" i="4"/>
  <c r="P225" i="4"/>
  <c r="P229" i="4"/>
  <c r="P233" i="4"/>
  <c r="P237" i="4"/>
  <c r="P241" i="4"/>
  <c r="P245" i="4"/>
  <c r="P109" i="4"/>
  <c r="P175" i="4"/>
  <c r="P202" i="4"/>
  <c r="P210" i="4"/>
  <c r="P211" i="4"/>
  <c r="P214" i="4"/>
  <c r="P215" i="4"/>
  <c r="P218" i="4"/>
  <c r="P219" i="4"/>
  <c r="P222" i="4"/>
  <c r="P223" i="4"/>
  <c r="P226" i="4"/>
  <c r="P227" i="4"/>
  <c r="P230" i="4"/>
  <c r="P231" i="4"/>
  <c r="P234" i="4"/>
  <c r="P235" i="4"/>
  <c r="P238" i="4"/>
  <c r="P239" i="4"/>
  <c r="P242" i="4"/>
  <c r="P243" i="4"/>
  <c r="P249" i="4"/>
  <c r="P265" i="4"/>
  <c r="P246" i="4"/>
  <c r="P255" i="4"/>
  <c r="P261" i="4"/>
  <c r="P262" i="4"/>
  <c r="P271" i="4"/>
  <c r="P278" i="4"/>
  <c r="P282" i="4"/>
  <c r="P286" i="4"/>
  <c r="P257" i="4"/>
  <c r="P273" i="4"/>
  <c r="P284" i="4"/>
  <c r="P298" i="4"/>
  <c r="P302" i="4"/>
  <c r="P306" i="4"/>
  <c r="P310" i="4"/>
  <c r="P314" i="4"/>
  <c r="P318" i="4"/>
  <c r="P247" i="4"/>
  <c r="P253" i="4"/>
  <c r="P263" i="4"/>
  <c r="P269" i="4"/>
  <c r="P288" i="4"/>
  <c r="P290" i="4"/>
  <c r="P294" i="4"/>
  <c r="P296" i="4"/>
  <c r="P299" i="4"/>
  <c r="P300" i="4"/>
  <c r="P303" i="4"/>
  <c r="P304" i="4"/>
  <c r="P307" i="4"/>
  <c r="P308" i="4"/>
  <c r="P311" i="4"/>
  <c r="P312" i="4"/>
  <c r="P315" i="4"/>
  <c r="P316" i="4"/>
  <c r="P319" i="4"/>
  <c r="P320" i="4"/>
  <c r="P324" i="4"/>
  <c r="P328" i="4"/>
  <c r="P332" i="4"/>
  <c r="P336" i="4"/>
  <c r="P340" i="4"/>
  <c r="P344" i="4"/>
  <c r="P348" i="4"/>
  <c r="P254" i="4"/>
  <c r="P270" i="4"/>
  <c r="P276" i="4"/>
  <c r="P330" i="4"/>
  <c r="P346" i="4"/>
  <c r="P352" i="4"/>
  <c r="P356" i="4"/>
  <c r="P360" i="4"/>
  <c r="P364" i="4"/>
  <c r="P368" i="4"/>
  <c r="P390" i="4"/>
  <c r="P394" i="4"/>
  <c r="P398" i="4"/>
  <c r="P402" i="4"/>
  <c r="P406" i="4"/>
  <c r="P410" i="4"/>
  <c r="P414" i="4"/>
  <c r="P418" i="4"/>
  <c r="P280" i="4"/>
  <c r="P292" i="4"/>
  <c r="P334" i="4"/>
  <c r="P391" i="4"/>
  <c r="P395" i="4"/>
  <c r="P399" i="4"/>
  <c r="P326" i="4"/>
  <c r="P342" i="4"/>
  <c r="P380" i="4"/>
  <c r="P388" i="4"/>
  <c r="P396" i="4"/>
  <c r="P408" i="4"/>
  <c r="P461" i="4"/>
  <c r="P465" i="4"/>
  <c r="P469" i="4"/>
  <c r="P473" i="4"/>
  <c r="P477" i="4"/>
  <c r="P485" i="4"/>
  <c r="P501" i="4"/>
  <c r="P431" i="4"/>
  <c r="P444" i="4"/>
  <c r="P447" i="4"/>
  <c r="P448" i="4"/>
  <c r="P452" i="4"/>
  <c r="P456" i="4"/>
  <c r="P463" i="4"/>
  <c r="P495" i="4"/>
  <c r="P503" i="4"/>
  <c r="P5007" i="4"/>
  <c r="P338" i="4"/>
  <c r="P384" i="4"/>
  <c r="P412" i="4"/>
  <c r="P420" i="4"/>
  <c r="P422" i="4"/>
  <c r="P426" i="4"/>
  <c r="P430" i="4"/>
  <c r="P434" i="4"/>
  <c r="P438" i="4"/>
  <c r="P442" i="4"/>
  <c r="P446" i="4"/>
  <c r="P450" i="4"/>
  <c r="P454" i="4"/>
  <c r="P486" i="4"/>
  <c r="P490" i="4"/>
  <c r="P494" i="4"/>
  <c r="P502" i="4"/>
  <c r="P5006" i="4"/>
  <c r="P392" i="4"/>
  <c r="P400" i="4"/>
  <c r="P427" i="4"/>
  <c r="P435" i="4"/>
  <c r="P439" i="4"/>
  <c r="P467" i="4"/>
  <c r="P499" i="4"/>
  <c r="P350" i="4"/>
  <c r="P354" i="4"/>
  <c r="P358" i="4"/>
  <c r="P362" i="4"/>
  <c r="P366" i="4"/>
  <c r="P376" i="4"/>
  <c r="P404" i="4"/>
  <c r="P481" i="4"/>
  <c r="P489" i="4"/>
  <c r="P493" i="4"/>
  <c r="P497" i="4"/>
  <c r="P505" i="4"/>
  <c r="P498" i="4"/>
  <c r="P322" i="4"/>
  <c r="P372" i="4"/>
  <c r="P416" i="4"/>
  <c r="P423" i="4"/>
  <c r="P424" i="4"/>
  <c r="P428" i="4"/>
  <c r="P432" i="4"/>
  <c r="P436" i="4"/>
  <c r="P440" i="4"/>
  <c r="P443" i="4"/>
  <c r="P451" i="4"/>
  <c r="P455" i="4"/>
  <c r="P459" i="4"/>
  <c r="P471" i="4"/>
  <c r="P475" i="4"/>
  <c r="P479" i="4"/>
  <c r="P483" i="4"/>
  <c r="P487" i="4"/>
  <c r="P491" i="4"/>
  <c r="P504" i="4"/>
  <c r="P492" i="4"/>
  <c r="P474" i="4"/>
  <c r="P458" i="4"/>
  <c r="P478" i="4"/>
  <c r="P462" i="4"/>
  <c r="P401" i="4"/>
  <c r="P381" i="4"/>
  <c r="P335" i="4"/>
  <c r="P321" i="4"/>
  <c r="P419" i="4"/>
  <c r="P389" i="4"/>
  <c r="P373" i="4"/>
  <c r="P378" i="4"/>
  <c r="P457" i="4"/>
  <c r="P453" i="4"/>
  <c r="P449" i="4"/>
  <c r="P445" i="4"/>
  <c r="P441" i="4"/>
  <c r="P437" i="4"/>
  <c r="P433" i="4"/>
  <c r="P429" i="4"/>
  <c r="P425" i="4"/>
  <c r="P421" i="4"/>
  <c r="P405" i="4"/>
  <c r="P386" i="4"/>
  <c r="P365" i="4"/>
  <c r="P357" i="4"/>
  <c r="P349" i="4"/>
  <c r="P387" i="4"/>
  <c r="P383" i="4"/>
  <c r="P379" i="4"/>
  <c r="P375" i="4"/>
  <c r="P371" i="4"/>
  <c r="P331" i="4"/>
  <c r="P355" i="4"/>
  <c r="P343" i="4"/>
  <c r="P289" i="4"/>
  <c r="P285" i="4"/>
  <c r="P274" i="4"/>
  <c r="P251" i="4"/>
  <c r="P281" i="4"/>
  <c r="P250" i="4"/>
  <c r="P195" i="4"/>
  <c r="P187" i="4"/>
  <c r="P200" i="4"/>
  <c r="P188" i="4"/>
  <c r="P180" i="4"/>
  <c r="P69" i="4"/>
  <c r="P57" i="4"/>
  <c r="P90" i="4"/>
  <c r="P78" i="4"/>
  <c r="P15" i="4"/>
  <c r="P484" i="4"/>
  <c r="P488" i="4"/>
  <c r="P353" i="4"/>
  <c r="P323" i="4"/>
  <c r="P305" i="4"/>
  <c r="P179" i="4"/>
  <c r="P266" i="4"/>
  <c r="P99" i="4"/>
  <c r="P92" i="4"/>
  <c r="P80" i="4"/>
  <c r="P62" i="4"/>
  <c r="P23" i="4"/>
  <c r="P17" i="4"/>
  <c r="P9" i="4"/>
  <c r="P500" i="4"/>
  <c r="P480" i="4"/>
  <c r="P464" i="4"/>
  <c r="P417" i="4"/>
  <c r="P393" i="4"/>
  <c r="P415" i="4"/>
  <c r="P291" i="4"/>
  <c r="P385" i="4"/>
  <c r="P370" i="4"/>
  <c r="P317" i="4"/>
  <c r="P325" i="4"/>
  <c r="P297" i="4"/>
  <c r="P347" i="4"/>
  <c r="P279" i="4"/>
  <c r="P359" i="4"/>
  <c r="P259" i="4"/>
  <c r="P293" i="4"/>
  <c r="P258" i="4"/>
  <c r="P207" i="4"/>
  <c r="P84" i="4"/>
  <c r="P208" i="4"/>
  <c r="P176" i="4"/>
  <c r="P170" i="4"/>
  <c r="P166" i="4"/>
  <c r="P162" i="4"/>
  <c r="P158" i="4"/>
  <c r="P154" i="4"/>
  <c r="P150" i="4"/>
  <c r="P146" i="4"/>
  <c r="P88" i="4"/>
  <c r="P34" i="4"/>
  <c r="P58" i="4"/>
  <c r="P33" i="4"/>
  <c r="P30" i="4"/>
  <c r="P411" i="4"/>
  <c r="P361" i="4"/>
  <c r="P277" i="4"/>
  <c r="P329" i="4"/>
  <c r="P275" i="4"/>
  <c r="P171" i="4"/>
  <c r="P137" i="4"/>
  <c r="P76" i="4"/>
  <c r="P103" i="4"/>
  <c r="P45" i="4"/>
  <c r="P13" i="4"/>
  <c r="P468" i="4"/>
  <c r="P472" i="4"/>
  <c r="P403" i="4"/>
  <c r="P382" i="4"/>
  <c r="P295" i="4"/>
  <c r="P377" i="4"/>
  <c r="P409" i="4"/>
  <c r="P397" i="4"/>
  <c r="P374" i="4"/>
  <c r="P337" i="4"/>
  <c r="P407" i="4"/>
  <c r="P339" i="4"/>
  <c r="P313" i="4"/>
  <c r="P203" i="4"/>
  <c r="P333" i="4"/>
  <c r="P367" i="4"/>
  <c r="P351" i="4"/>
  <c r="P345" i="4"/>
  <c r="P327" i="4"/>
  <c r="P287" i="4"/>
  <c r="P267" i="4"/>
  <c r="P283" i="4"/>
  <c r="P204" i="4"/>
  <c r="P272" i="4"/>
  <c r="P268" i="4"/>
  <c r="P264" i="4"/>
  <c r="P260" i="4"/>
  <c r="P256" i="4"/>
  <c r="P252" i="4"/>
  <c r="P248" i="4"/>
  <c r="P244" i="4"/>
  <c r="P240" i="4"/>
  <c r="P236" i="4"/>
  <c r="P232" i="4"/>
  <c r="P228" i="4"/>
  <c r="P224" i="4"/>
  <c r="P220" i="4"/>
  <c r="P216" i="4"/>
  <c r="P212" i="4"/>
  <c r="P196" i="4"/>
  <c r="P172" i="4"/>
  <c r="P184" i="4"/>
  <c r="P81" i="4"/>
  <c r="P192" i="4"/>
  <c r="P89" i="4"/>
  <c r="P73" i="4"/>
  <c r="P77" i="4"/>
  <c r="P143" i="4"/>
  <c r="P139" i="4"/>
  <c r="P135" i="4"/>
  <c r="P131" i="4"/>
  <c r="P127" i="4"/>
  <c r="P123" i="4"/>
  <c r="P119" i="4"/>
  <c r="P115" i="4"/>
  <c r="P111" i="4"/>
  <c r="P107" i="4"/>
  <c r="P66" i="4"/>
  <c r="P70" i="4"/>
  <c r="P49" i="4"/>
  <c r="P41" i="4"/>
  <c r="P26" i="4"/>
  <c r="P86" i="4"/>
  <c r="P82" i="4"/>
  <c r="P74" i="4"/>
  <c r="P16" i="4"/>
  <c r="P10" i="4"/>
  <c r="P476" i="4"/>
  <c r="P460" i="4"/>
  <c r="P496" i="4"/>
  <c r="P482" i="4"/>
  <c r="P466" i="4"/>
  <c r="P470" i="4"/>
  <c r="P301" i="4"/>
  <c r="P413" i="4"/>
  <c r="P369" i="4"/>
  <c r="P341" i="4"/>
  <c r="P363" i="4"/>
  <c r="P309" i="4"/>
  <c r="P95" i="4"/>
  <c r="P53" i="4"/>
  <c r="P85" i="4"/>
  <c r="P36" i="4"/>
  <c r="P54" i="4"/>
  <c r="P44" i="4"/>
  <c r="P18" i="4"/>
  <c r="P19" i="4"/>
  <c r="P5014" i="4" l="1"/>
  <c r="P5015" i="4"/>
  <c r="K5015" i="4"/>
  <c r="K5014" i="4"/>
  <c r="B36" i="6"/>
  <c r="C36" i="6"/>
  <c r="G36" i="6"/>
  <c r="K36" i="6"/>
  <c r="I36" i="6"/>
  <c r="F36" i="6"/>
  <c r="D36" i="6"/>
  <c r="H36" i="6"/>
  <c r="E36" i="6"/>
  <c r="J36" i="6"/>
  <c r="P5011" i="4"/>
  <c r="K5011" i="4"/>
  <c r="C220" i="4" l="1"/>
  <c r="C8" i="4"/>
  <c r="C137" i="4"/>
  <c r="L137" i="4" s="1"/>
  <c r="W137" i="4" s="1"/>
  <c r="X137" i="4" s="1"/>
  <c r="C286" i="4"/>
  <c r="C133" i="4"/>
  <c r="C99" i="4"/>
  <c r="C34" i="4"/>
  <c r="C323" i="4"/>
  <c r="C66" i="4"/>
  <c r="C298" i="4"/>
  <c r="C356" i="4"/>
  <c r="C79" i="4"/>
  <c r="C411" i="4"/>
  <c r="C199" i="4"/>
  <c r="C76" i="4"/>
  <c r="C230" i="4"/>
  <c r="C383" i="4"/>
  <c r="C400" i="4"/>
  <c r="C447" i="4"/>
  <c r="L447" i="4" s="1"/>
  <c r="W447" i="4" s="1"/>
  <c r="X447" i="4" s="1"/>
  <c r="C116" i="4"/>
  <c r="C481" i="4"/>
  <c r="C382" i="4"/>
  <c r="C492" i="4"/>
  <c r="C408" i="4"/>
  <c r="C420" i="4"/>
  <c r="C335" i="4"/>
  <c r="C295" i="4"/>
  <c r="L295" i="4" s="1"/>
  <c r="W295" i="4" s="1"/>
  <c r="X295" i="4" s="1"/>
  <c r="C250" i="4"/>
  <c r="C75" i="4"/>
  <c r="C191" i="4"/>
  <c r="C472" i="4"/>
  <c r="L472" i="4" s="1"/>
  <c r="W472" i="4" s="1"/>
  <c r="X472" i="4" s="1"/>
  <c r="C317" i="4"/>
  <c r="C208" i="4"/>
  <c r="C1998" i="4"/>
  <c r="C1774" i="4"/>
  <c r="C1538" i="4"/>
  <c r="C1378" i="4"/>
  <c r="C1142" i="4"/>
  <c r="C3087" i="4"/>
  <c r="C2794" i="4"/>
  <c r="C2659" i="4"/>
  <c r="C2491" i="4"/>
  <c r="C2292" i="4"/>
  <c r="C2002" i="4"/>
  <c r="C1702" i="4"/>
  <c r="C1422" i="4"/>
  <c r="C1198" i="4"/>
  <c r="C3028" i="4"/>
  <c r="C2837" i="4"/>
  <c r="C2729" i="4"/>
  <c r="C2525" i="4"/>
  <c r="C2371" i="4"/>
  <c r="C2132" i="4"/>
  <c r="C1834" i="4"/>
  <c r="C1626" i="4"/>
  <c r="C1330" i="4"/>
  <c r="C1074" i="4"/>
  <c r="C2869" i="4"/>
  <c r="C2630" i="4"/>
  <c r="C2372" i="4"/>
  <c r="C2220" i="4"/>
  <c r="C1886" i="4"/>
  <c r="C1562" i="4"/>
  <c r="C1290" i="4"/>
  <c r="C2986" i="4"/>
  <c r="C2501" i="4"/>
  <c r="C2315" i="4"/>
  <c r="C2189" i="4"/>
  <c r="C2053" i="4"/>
  <c r="C4989" i="4"/>
  <c r="C4672" i="4"/>
  <c r="C4656" i="4"/>
  <c r="C4640" i="4"/>
  <c r="C2100" i="4"/>
  <c r="C1873" i="4"/>
  <c r="C1661" i="4"/>
  <c r="C1994" i="4"/>
  <c r="C1766" i="4"/>
  <c r="C1526" i="4"/>
  <c r="C1370" i="4"/>
  <c r="C1138" i="4"/>
  <c r="C3077" i="4"/>
  <c r="C2788" i="4"/>
  <c r="C2606" i="4"/>
  <c r="C2477" i="4"/>
  <c r="C2291" i="4"/>
  <c r="C1934" i="4"/>
  <c r="C1694" i="4"/>
  <c r="C1402" i="4"/>
  <c r="C1182" i="4"/>
  <c r="C3023" i="4"/>
  <c r="C2836" i="4"/>
  <c r="C2728" i="4"/>
  <c r="C2517" i="4"/>
  <c r="C2365" i="4"/>
  <c r="C2131" i="4"/>
  <c r="C1794" i="4"/>
  <c r="C1622" i="4"/>
  <c r="C1298" i="4"/>
  <c r="C1046" i="4"/>
  <c r="C2868" i="4"/>
  <c r="C2622" i="4"/>
  <c r="C2356" i="4"/>
  <c r="C2213" i="4"/>
  <c r="C1878" i="4"/>
  <c r="C1518" i="4"/>
  <c r="C1278" i="4"/>
  <c r="C2965" i="4"/>
  <c r="C2499" i="4"/>
  <c r="C2309" i="4"/>
  <c r="C2188" i="4"/>
  <c r="C2052" i="4"/>
  <c r="C4988" i="4"/>
  <c r="C4671" i="4"/>
  <c r="C4655" i="4"/>
  <c r="C4639" i="4"/>
  <c r="C2099" i="4"/>
  <c r="C1869" i="4"/>
  <c r="C1950" i="4"/>
  <c r="C1650" i="4"/>
  <c r="C1466" i="4"/>
  <c r="C1314" i="4"/>
  <c r="C1082" i="4"/>
  <c r="C2980" i="4"/>
  <c r="C2711" i="4"/>
  <c r="C2591" i="4"/>
  <c r="C2443" i="4"/>
  <c r="C2267" i="4"/>
  <c r="C1894" i="4"/>
  <c r="C1602" i="4"/>
  <c r="C1306" i="4"/>
  <c r="C1030" i="4"/>
  <c r="C2997" i="4"/>
  <c r="C2789" i="4"/>
  <c r="C2677" i="4"/>
  <c r="C2452" i="4"/>
  <c r="C2323" i="4"/>
  <c r="C1962" i="4"/>
  <c r="C1742" i="4"/>
  <c r="C1534" i="4"/>
  <c r="C1202" i="4"/>
  <c r="C3055" i="4"/>
  <c r="C2713" i="4"/>
  <c r="C2484" i="4"/>
  <c r="C2308" i="4"/>
  <c r="C2164" i="4"/>
  <c r="C1762" i="4"/>
  <c r="C1426" i="4"/>
  <c r="C1158" i="4"/>
  <c r="C2917" i="4"/>
  <c r="C2397" i="4"/>
  <c r="C2260" i="4"/>
  <c r="C2165" i="4"/>
  <c r="C2035" i="4"/>
  <c r="C4966" i="4"/>
  <c r="C4666" i="4"/>
  <c r="C4650" i="4"/>
  <c r="C4634" i="4"/>
  <c r="C2068" i="4"/>
  <c r="C1781" i="4"/>
  <c r="C1597" i="4"/>
  <c r="C1778" i="4"/>
  <c r="C1542" i="4"/>
  <c r="C1394" i="4"/>
  <c r="C1150" i="4"/>
  <c r="C3092" i="4"/>
  <c r="C2820" i="4"/>
  <c r="C2660" i="4"/>
  <c r="C2492" i="4"/>
  <c r="C2317" i="4"/>
  <c r="C2125" i="4"/>
  <c r="C1750" i="4"/>
  <c r="C1434" i="4"/>
  <c r="C1206" i="4"/>
  <c r="C3029" i="4"/>
  <c r="C2842" i="4"/>
  <c r="C2736" i="4"/>
  <c r="C2531" i="4"/>
  <c r="C2373" i="4"/>
  <c r="C2133" i="4"/>
  <c r="C1838" i="4"/>
  <c r="C1654" i="4"/>
  <c r="C1346" i="4"/>
  <c r="C1086" i="4"/>
  <c r="C2900" i="4"/>
  <c r="C2643" i="4"/>
  <c r="C2380" i="4"/>
  <c r="C2227" i="4"/>
  <c r="C1898" i="4"/>
  <c r="C1594" i="4"/>
  <c r="C1302" i="4"/>
  <c r="C2991" i="4"/>
  <c r="C2507" i="4"/>
  <c r="C2316" i="4"/>
  <c r="C2203" i="4"/>
  <c r="C2075" i="4"/>
  <c r="C4990" i="4"/>
  <c r="C4673" i="4"/>
  <c r="C4657" i="4"/>
  <c r="C4641" i="4"/>
  <c r="C2101" i="4"/>
  <c r="C1913" i="4"/>
  <c r="C1621" i="4"/>
  <c r="C1373" i="4"/>
  <c r="C1161" i="4"/>
  <c r="C3064" i="4"/>
  <c r="C2779" i="4"/>
  <c r="C1985" i="4"/>
  <c r="C1789" i="4"/>
  <c r="C1569" i="4"/>
  <c r="C1417" i="4"/>
  <c r="C1209" i="4"/>
  <c r="C1081" i="4"/>
  <c r="C2958" i="4"/>
  <c r="C2792" i="4"/>
  <c r="C2005" i="4"/>
  <c r="C1861" i="4"/>
  <c r="C1697" i="4"/>
  <c r="C1489" i="4"/>
  <c r="C1325" i="4"/>
  <c r="C1145" i="4"/>
  <c r="C3059" i="4"/>
  <c r="C2904" i="4"/>
  <c r="C2696" i="4"/>
  <c r="C2537" i="4"/>
  <c r="C2032" i="4"/>
  <c r="C4603" i="4"/>
  <c r="C4572" i="4"/>
  <c r="C4548" i="4"/>
  <c r="C2576" i="4"/>
  <c r="C2338" i="4"/>
  <c r="C2122" i="4"/>
  <c r="C4956" i="4"/>
  <c r="C4615" i="4"/>
  <c r="C4579" i="4"/>
  <c r="C1988" i="4"/>
  <c r="C1924" i="4"/>
  <c r="C1860" i="4"/>
  <c r="C1796" i="4"/>
  <c r="C1732" i="4"/>
  <c r="C1668" i="4"/>
  <c r="C1604" i="4"/>
  <c r="C1540" i="4"/>
  <c r="C1476" i="4"/>
  <c r="C1412" i="4"/>
  <c r="C1533" i="4"/>
  <c r="C1297" i="4"/>
  <c r="C1065" i="4"/>
  <c r="C2953" i="4"/>
  <c r="C2689" i="4"/>
  <c r="C1905" i="4"/>
  <c r="C1749" i="4"/>
  <c r="C1537" i="4"/>
  <c r="C1357" i="4"/>
  <c r="C1133" i="4"/>
  <c r="C3086" i="4"/>
  <c r="C2910" i="4"/>
  <c r="C2747" i="4"/>
  <c r="C1969" i="4"/>
  <c r="C1813" i="4"/>
  <c r="C1665" i="4"/>
  <c r="C1425" i="4"/>
  <c r="C1281" i="4"/>
  <c r="C1073" i="4"/>
  <c r="C3006" i="4"/>
  <c r="C2841" i="4"/>
  <c r="C2629" i="4"/>
  <c r="C2362" i="4"/>
  <c r="C4623" i="4"/>
  <c r="C4593" i="4"/>
  <c r="C4562" i="4"/>
  <c r="C4543" i="4"/>
  <c r="C2553" i="4"/>
  <c r="C2298" i="4"/>
  <c r="C2050" i="4"/>
  <c r="C4951" i="4"/>
  <c r="C4602" i="4"/>
  <c r="C4568" i="4"/>
  <c r="C1968" i="4"/>
  <c r="C1904" i="4"/>
  <c r="C1840" i="4"/>
  <c r="C1776" i="4"/>
  <c r="C1712" i="4"/>
  <c r="C1648" i="4"/>
  <c r="C1584" i="4"/>
  <c r="C1520" i="4"/>
  <c r="C1456" i="4"/>
  <c r="C1392" i="4"/>
  <c r="C1461" i="4"/>
  <c r="C1241" i="4"/>
  <c r="C1029" i="4"/>
  <c r="C2862" i="4"/>
  <c r="C2590" i="4"/>
  <c r="C1849" i="4"/>
  <c r="C1645" i="4"/>
  <c r="C1477" i="4"/>
  <c r="C1301" i="4"/>
  <c r="C1105" i="4"/>
  <c r="C3033" i="4"/>
  <c r="C2873" i="4"/>
  <c r="C2666" i="4"/>
  <c r="C1933" i="4"/>
  <c r="C1757" i="4"/>
  <c r="C1601" i="4"/>
  <c r="C1377" i="4"/>
  <c r="C1237" i="4"/>
  <c r="C1025" i="4"/>
  <c r="C2979" i="4"/>
  <c r="C2809" i="4"/>
  <c r="C2585" i="4"/>
  <c r="C2186" i="4"/>
  <c r="C4613" i="4"/>
  <c r="C4584" i="4"/>
  <c r="C4554" i="4"/>
  <c r="C4538" i="4"/>
  <c r="C2498" i="4"/>
  <c r="C2226" i="4"/>
  <c r="C4999" i="4"/>
  <c r="C4946" i="4"/>
  <c r="C4592" i="4"/>
  <c r="C4560" i="4"/>
  <c r="C1948" i="4"/>
  <c r="C1884" i="4"/>
  <c r="C1820" i="4"/>
  <c r="C1756" i="4"/>
  <c r="C1692" i="4"/>
  <c r="C1628" i="4"/>
  <c r="C1564" i="4"/>
  <c r="C1500" i="4"/>
  <c r="C1436" i="4"/>
  <c r="C1653" i="4"/>
  <c r="C1385" i="4"/>
  <c r="C1165" i="4"/>
  <c r="C3065" i="4"/>
  <c r="C2780" i="4"/>
  <c r="C1989" i="4"/>
  <c r="C1793" i="4"/>
  <c r="C1573" i="4"/>
  <c r="C1421" i="4"/>
  <c r="C1221" i="4"/>
  <c r="C1085" i="4"/>
  <c r="C2963" i="4"/>
  <c r="C2793" i="4"/>
  <c r="C2598" i="4"/>
  <c r="C1877" i="4"/>
  <c r="C1717" i="4"/>
  <c r="C1493" i="4"/>
  <c r="C1333" i="4"/>
  <c r="C1169" i="4"/>
  <c r="C3070" i="4"/>
  <c r="C2905" i="4"/>
  <c r="C2702" i="4"/>
  <c r="C2559" i="4"/>
  <c r="C2033" i="4"/>
  <c r="C4605" i="4"/>
  <c r="C4574" i="4"/>
  <c r="C4549" i="4"/>
  <c r="C2577" i="4"/>
  <c r="C2370" i="4"/>
  <c r="C2130" i="4"/>
  <c r="C4957" i="4"/>
  <c r="C4616" i="4"/>
  <c r="C4581" i="4"/>
  <c r="C1992" i="4"/>
  <c r="C1928" i="4"/>
  <c r="C1864" i="4"/>
  <c r="C1800" i="4"/>
  <c r="C1736" i="4"/>
  <c r="C1672" i="4"/>
  <c r="C1608" i="4"/>
  <c r="C1544" i="4"/>
  <c r="C1480" i="4"/>
  <c r="C1416" i="4"/>
  <c r="C1352" i="4"/>
  <c r="C1288" i="4"/>
  <c r="C1224" i="4"/>
  <c r="C1160" i="4"/>
  <c r="C1096" i="4"/>
  <c r="C1032" i="4"/>
  <c r="C3068" i="4"/>
  <c r="C3004" i="4"/>
  <c r="C2940" i="4"/>
  <c r="C2876" i="4"/>
  <c r="C2812" i="4"/>
  <c r="C2751" i="4"/>
  <c r="C2707" i="4"/>
  <c r="C2656" i="4"/>
  <c r="C2595" i="4"/>
  <c r="C2258" i="4"/>
  <c r="C2003" i="4"/>
  <c r="C1939" i="4"/>
  <c r="C1875" i="4"/>
  <c r="C1811" i="4"/>
  <c r="C1747" i="4"/>
  <c r="C1683" i="4"/>
  <c r="C1619" i="4"/>
  <c r="C1555" i="4"/>
  <c r="C1491" i="4"/>
  <c r="C1427" i="4"/>
  <c r="C1363" i="4"/>
  <c r="C1299" i="4"/>
  <c r="C1235" i="4"/>
  <c r="C1171" i="4"/>
  <c r="C1107" i="4"/>
  <c r="C1043" i="4"/>
  <c r="C3078" i="4"/>
  <c r="C3014" i="4"/>
  <c r="C2950" i="4"/>
  <c r="C2886" i="4"/>
  <c r="C2822" i="4"/>
  <c r="C2762" i="4"/>
  <c r="C2558" i="4"/>
  <c r="C2503" i="4"/>
  <c r="C2457" i="4"/>
  <c r="C2416" i="4"/>
  <c r="C2375" i="4"/>
  <c r="C2329" i="4"/>
  <c r="C2288" i="4"/>
  <c r="C2247" i="4"/>
  <c r="C2201" i="4"/>
  <c r="C2160" i="4"/>
  <c r="C2119" i="4"/>
  <c r="C2073" i="4"/>
  <c r="C2027" i="4"/>
  <c r="C4939" i="4"/>
  <c r="C4923" i="4"/>
  <c r="C4907" i="4"/>
  <c r="C4891" i="4"/>
  <c r="C4875" i="4"/>
  <c r="C4859" i="4"/>
  <c r="C4843" i="4"/>
  <c r="C4827" i="4"/>
  <c r="C4811" i="4"/>
  <c r="C4795" i="4"/>
  <c r="C4779" i="4"/>
  <c r="C4763" i="4"/>
  <c r="C4747" i="4"/>
  <c r="C4731" i="4"/>
  <c r="C4715" i="4"/>
  <c r="C4530" i="4"/>
  <c r="C4514" i="4"/>
  <c r="C4498" i="4"/>
  <c r="C4482" i="4"/>
  <c r="C4466" i="4"/>
  <c r="C4450" i="4"/>
  <c r="C4434" i="4"/>
  <c r="C4418" i="4"/>
  <c r="C4402" i="4"/>
  <c r="C4386" i="4"/>
  <c r="C4370" i="4"/>
  <c r="C4354" i="4"/>
  <c r="C4338" i="4"/>
  <c r="C4322" i="4"/>
  <c r="C4306" i="4"/>
  <c r="C2625" i="4"/>
  <c r="C2573" i="4"/>
  <c r="C2526" i="4"/>
  <c r="C2398" i="4"/>
  <c r="C1380" i="4"/>
  <c r="C1316" i="4"/>
  <c r="C1252" i="4"/>
  <c r="C1188" i="4"/>
  <c r="C1124" i="4"/>
  <c r="C1060" i="4"/>
  <c r="C3095" i="4"/>
  <c r="C3031" i="4"/>
  <c r="C2967" i="4"/>
  <c r="C2903" i="4"/>
  <c r="C2839" i="4"/>
  <c r="C2771" i="4"/>
  <c r="C2724" i="4"/>
  <c r="C2673" i="4"/>
  <c r="C2626" i="4"/>
  <c r="C2442" i="4"/>
  <c r="C2017" i="4"/>
  <c r="C1967" i="4"/>
  <c r="C1903" i="4"/>
  <c r="C1839" i="4"/>
  <c r="C1775" i="4"/>
  <c r="C1711" i="4"/>
  <c r="C1647" i="4"/>
  <c r="C1583" i="4"/>
  <c r="C1519" i="4"/>
  <c r="C1455" i="4"/>
  <c r="C1391" i="4"/>
  <c r="C1327" i="4"/>
  <c r="C1263" i="4"/>
  <c r="C1199" i="4"/>
  <c r="C1135" i="4"/>
  <c r="C1071" i="4"/>
  <c r="C1007" i="4"/>
  <c r="C3041" i="4"/>
  <c r="C2977" i="4"/>
  <c r="C2913" i="4"/>
  <c r="C2849" i="4"/>
  <c r="C2785" i="4"/>
  <c r="C2698" i="4"/>
  <c r="C2520" i="4"/>
  <c r="C2479" i="4"/>
  <c r="C2433" i="4"/>
  <c r="C2392" i="4"/>
  <c r="C2351" i="4"/>
  <c r="C2305" i="4"/>
  <c r="C2264" i="4"/>
  <c r="C2223" i="4"/>
  <c r="C2177" i="4"/>
  <c r="C2136" i="4"/>
  <c r="C2095" i="4"/>
  <c r="C2046" i="4"/>
  <c r="C4982" i="4"/>
  <c r="C4930" i="4"/>
  <c r="C4914" i="4"/>
  <c r="C4898" i="4"/>
  <c r="C4882" i="4"/>
  <c r="C4866" i="4"/>
  <c r="C4850" i="4"/>
  <c r="C4834" i="4"/>
  <c r="C4818" i="4"/>
  <c r="C4802" i="4"/>
  <c r="C4786" i="4"/>
  <c r="C4770" i="4"/>
  <c r="C4754" i="4"/>
  <c r="C4738" i="4"/>
  <c r="C4722" i="4"/>
  <c r="C4706" i="4"/>
  <c r="C4521" i="4"/>
  <c r="C4505" i="4"/>
  <c r="C4489" i="4"/>
  <c r="C4473" i="4"/>
  <c r="C4457" i="4"/>
  <c r="C4441" i="4"/>
  <c r="C4425" i="4"/>
  <c r="C4409" i="4"/>
  <c r="C4393" i="4"/>
  <c r="C4377" i="4"/>
  <c r="C4361" i="4"/>
  <c r="C4345" i="4"/>
  <c r="C4329" i="4"/>
  <c r="C4313" i="4"/>
  <c r="C2670" i="4"/>
  <c r="C2602" i="4"/>
  <c r="C2549" i="4"/>
  <c r="C2454" i="4"/>
  <c r="C2326" i="4"/>
  <c r="C1344" i="4"/>
  <c r="C1280" i="4"/>
  <c r="C1216" i="4"/>
  <c r="C1152" i="4"/>
  <c r="C1088" i="4"/>
  <c r="C1024" i="4"/>
  <c r="C3058" i="4"/>
  <c r="C2994" i="4"/>
  <c r="C2930" i="4"/>
  <c r="C2866" i="4"/>
  <c r="C2802" i="4"/>
  <c r="C2741" i="4"/>
  <c r="C2700" i="4"/>
  <c r="C2649" i="4"/>
  <c r="C2582" i="4"/>
  <c r="C2170" i="4"/>
  <c r="C1995" i="4"/>
  <c r="C1931" i="4"/>
  <c r="C1867" i="4"/>
  <c r="C1803" i="4"/>
  <c r="C1739" i="4"/>
  <c r="C1675" i="4"/>
  <c r="C1611" i="4"/>
  <c r="C1547" i="4"/>
  <c r="C1483" i="4"/>
  <c r="C1419" i="4"/>
  <c r="C1355" i="4"/>
  <c r="C1291" i="4"/>
  <c r="C1227" i="4"/>
  <c r="C1163" i="4"/>
  <c r="C1099" i="4"/>
  <c r="C1035" i="4"/>
  <c r="C3072" i="4"/>
  <c r="C3008" i="4"/>
  <c r="C2944" i="4"/>
  <c r="C2880" i="4"/>
  <c r="C2816" i="4"/>
  <c r="C2750" i="4"/>
  <c r="C2542" i="4"/>
  <c r="C2496" i="4"/>
  <c r="C2455" i="4"/>
  <c r="C2409" i="4"/>
  <c r="C2368" i="4"/>
  <c r="C2327" i="4"/>
  <c r="C2281" i="4"/>
  <c r="C2240" i="4"/>
  <c r="C2199" i="4"/>
  <c r="C2153" i="4"/>
  <c r="C2112" i="4"/>
  <c r="C2071" i="4"/>
  <c r="C2013" i="4"/>
  <c r="C4937" i="4"/>
  <c r="C4921" i="4"/>
  <c r="C4905" i="4"/>
  <c r="C4889" i="4"/>
  <c r="C4873" i="4"/>
  <c r="C4857" i="4"/>
  <c r="C4841" i="4"/>
  <c r="C4825" i="4"/>
  <c r="C4809" i="4"/>
  <c r="C4793" i="4"/>
  <c r="C4777" i="4"/>
  <c r="C4761" i="4"/>
  <c r="C4745" i="4"/>
  <c r="C4729" i="4"/>
  <c r="C4713" i="4"/>
  <c r="C4528" i="4"/>
  <c r="C4512" i="4"/>
  <c r="C4496" i="4"/>
  <c r="C4480" i="4"/>
  <c r="C4464" i="4"/>
  <c r="C4448" i="4"/>
  <c r="C4432" i="4"/>
  <c r="C4416" i="4"/>
  <c r="C4400" i="4"/>
  <c r="C4384" i="4"/>
  <c r="C4368" i="4"/>
  <c r="C4352" i="4"/>
  <c r="C4336" i="4"/>
  <c r="C4320" i="4"/>
  <c r="C4304" i="4"/>
  <c r="C2623" i="4"/>
  <c r="C2571" i="4"/>
  <c r="C2510" i="4"/>
  <c r="C2382" i="4"/>
  <c r="C1356" i="4"/>
  <c r="C1292" i="4"/>
  <c r="C1228" i="4"/>
  <c r="C1164" i="4"/>
  <c r="C1100" i="4"/>
  <c r="C1036" i="4"/>
  <c r="C3069" i="4"/>
  <c r="C3005" i="4"/>
  <c r="C2941" i="4"/>
  <c r="C2877" i="4"/>
  <c r="C2813" i="4"/>
  <c r="C2752" i="4"/>
  <c r="C2708" i="4"/>
  <c r="C2657" i="4"/>
  <c r="C2596" i="4"/>
  <c r="C2354" i="4"/>
  <c r="C4983" i="4"/>
  <c r="C1943" i="4"/>
  <c r="C1879" i="4"/>
  <c r="C1815" i="4"/>
  <c r="C1751" i="4"/>
  <c r="C1687" i="4"/>
  <c r="C1623" i="4"/>
  <c r="C1559" i="4"/>
  <c r="C1495" i="4"/>
  <c r="C1431" i="4"/>
  <c r="C1367" i="4"/>
  <c r="C1303" i="4"/>
  <c r="C1239" i="4"/>
  <c r="C1175" i="4"/>
  <c r="C1111" i="4"/>
  <c r="C1047" i="4"/>
  <c r="C3083" i="4"/>
  <c r="C3019" i="4"/>
  <c r="C2955" i="4"/>
  <c r="C2891" i="4"/>
  <c r="C2827" i="4"/>
  <c r="C2770" i="4"/>
  <c r="C2566" i="4"/>
  <c r="C2504" i="4"/>
  <c r="C2463" i="4"/>
  <c r="C2417" i="4"/>
  <c r="C2376" i="4"/>
  <c r="C2335" i="4"/>
  <c r="C2289" i="4"/>
  <c r="C2248" i="4"/>
  <c r="C2207" i="4"/>
  <c r="C2161" i="4"/>
  <c r="C2120" i="4"/>
  <c r="C2079" i="4"/>
  <c r="C2028" i="4"/>
  <c r="C4940" i="4"/>
  <c r="C4924" i="4"/>
  <c r="C4908" i="4"/>
  <c r="C4892" i="4"/>
  <c r="C4876" i="4"/>
  <c r="C4860" i="4"/>
  <c r="C4844" i="4"/>
  <c r="C4828" i="4"/>
  <c r="C4812" i="4"/>
  <c r="C4796" i="4"/>
  <c r="C4780" i="4"/>
  <c r="C4764" i="4"/>
  <c r="C4748" i="4"/>
  <c r="C4732" i="4"/>
  <c r="C4716" i="4"/>
  <c r="C4531" i="4"/>
  <c r="C4515" i="4"/>
  <c r="C4499" i="4"/>
  <c r="C4483" i="4"/>
  <c r="C4467" i="4"/>
  <c r="C4451" i="4"/>
  <c r="C4435" i="4"/>
  <c r="C4419" i="4"/>
  <c r="C4379" i="4"/>
  <c r="C4315" i="4"/>
  <c r="C2470" i="4"/>
  <c r="C2206" i="4"/>
  <c r="C4293" i="4"/>
  <c r="C4277" i="4"/>
  <c r="C4261" i="4"/>
  <c r="C4245" i="4"/>
  <c r="C4229" i="4"/>
  <c r="C4213" i="4"/>
  <c r="C4197" i="4"/>
  <c r="C4181" i="4"/>
  <c r="C4165" i="4"/>
  <c r="C4149" i="4"/>
  <c r="C4133" i="4"/>
  <c r="C4117" i="4"/>
  <c r="C4101" i="4"/>
  <c r="C4085" i="4"/>
  <c r="C4069" i="4"/>
  <c r="C4053" i="4"/>
  <c r="C4037" i="4"/>
  <c r="C4021" i="4"/>
  <c r="C4005" i="4"/>
  <c r="C3989" i="4"/>
  <c r="C3973" i="4"/>
  <c r="C2118" i="4"/>
  <c r="C3942" i="4"/>
  <c r="C3926" i="4"/>
  <c r="C3910" i="4"/>
  <c r="C3894" i="4"/>
  <c r="C3878" i="4"/>
  <c r="C3862" i="4"/>
  <c r="C3846" i="4"/>
  <c r="C3830" i="4"/>
  <c r="C3814" i="4"/>
  <c r="C3798" i="4"/>
  <c r="C3783" i="4"/>
  <c r="C3767" i="4"/>
  <c r="C3751" i="4"/>
  <c r="C3735" i="4"/>
  <c r="C3719" i="4"/>
  <c r="C3703" i="4"/>
  <c r="C2010" i="4"/>
  <c r="C4973" i="4"/>
  <c r="C4690" i="4"/>
  <c r="C3699" i="4"/>
  <c r="C3683" i="4"/>
  <c r="C3667" i="4"/>
  <c r="C3651" i="4"/>
  <c r="C3635" i="4"/>
  <c r="C3619" i="4"/>
  <c r="C3603" i="4"/>
  <c r="C3587" i="4"/>
  <c r="C3571" i="4"/>
  <c r="C3555" i="4"/>
  <c r="C3539" i="4"/>
  <c r="C3523" i="4"/>
  <c r="C3507" i="4"/>
  <c r="C3491" i="4"/>
  <c r="C3475" i="4"/>
  <c r="C3459" i="4"/>
  <c r="C3443" i="4"/>
  <c r="C3427" i="4"/>
  <c r="C3411" i="4"/>
  <c r="C3395" i="4"/>
  <c r="C3379" i="4"/>
  <c r="C3363" i="4"/>
  <c r="C3347" i="4"/>
  <c r="C3331" i="4"/>
  <c r="C3315" i="4"/>
  <c r="C3299" i="4"/>
  <c r="C3283" i="4"/>
  <c r="C3267" i="4"/>
  <c r="C3251" i="4"/>
  <c r="C3235" i="4"/>
  <c r="C3219" i="4"/>
  <c r="C3203" i="4"/>
  <c r="C3187" i="4"/>
  <c r="C3171" i="4"/>
  <c r="C3155" i="4"/>
  <c r="C3139" i="4"/>
  <c r="C3123" i="4"/>
  <c r="C3107" i="4"/>
  <c r="C4359" i="4"/>
  <c r="C2654" i="4"/>
  <c r="C2310" i="4"/>
  <c r="C2166" i="4"/>
  <c r="C4288" i="4"/>
  <c r="C4272" i="4"/>
  <c r="C4256" i="4"/>
  <c r="C4240" i="4"/>
  <c r="C4224" i="4"/>
  <c r="C4208" i="4"/>
  <c r="C4192" i="4"/>
  <c r="C4176" i="4"/>
  <c r="C4160" i="4"/>
  <c r="C4144" i="4"/>
  <c r="C4128" i="4"/>
  <c r="C4112" i="4"/>
  <c r="C4096" i="4"/>
  <c r="C4080" i="4"/>
  <c r="C4064" i="4"/>
  <c r="C4048" i="4"/>
  <c r="C4032" i="4"/>
  <c r="C4016" i="4"/>
  <c r="C4000" i="4"/>
  <c r="C3984" i="4"/>
  <c r="C3968" i="4"/>
  <c r="C3953" i="4"/>
  <c r="C3937" i="4"/>
  <c r="C3921" i="4"/>
  <c r="C3905" i="4"/>
  <c r="C3889" i="4"/>
  <c r="C3873" i="4"/>
  <c r="C3857" i="4"/>
  <c r="C3841" i="4"/>
  <c r="C3825" i="4"/>
  <c r="C3809" i="4"/>
  <c r="C3793" i="4"/>
  <c r="C3778" i="4"/>
  <c r="C3762" i="4"/>
  <c r="C3746" i="4"/>
  <c r="C3730" i="4"/>
  <c r="C3714" i="4"/>
  <c r="C2070" i="4"/>
  <c r="C4993" i="4"/>
  <c r="C4701" i="4"/>
  <c r="C4685" i="4"/>
  <c r="C3694" i="4"/>
  <c r="C3678" i="4"/>
  <c r="C3662" i="4"/>
  <c r="C3646" i="4"/>
  <c r="C3630" i="4"/>
  <c r="C3614" i="4"/>
  <c r="C3598" i="4"/>
  <c r="C3582" i="4"/>
  <c r="C3566" i="4"/>
  <c r="C3550" i="4"/>
  <c r="C3534" i="4"/>
  <c r="C3518" i="4"/>
  <c r="C3502" i="4"/>
  <c r="C3486" i="4"/>
  <c r="C3470" i="4"/>
  <c r="C3454" i="4"/>
  <c r="C3438" i="4"/>
  <c r="C3422" i="4"/>
  <c r="C3406" i="4"/>
  <c r="C3390" i="4"/>
  <c r="C3374" i="4"/>
  <c r="C3358" i="4"/>
  <c r="C3342" i="4"/>
  <c r="C3326" i="4"/>
  <c r="C3310" i="4"/>
  <c r="C3294" i="4"/>
  <c r="C3278" i="4"/>
  <c r="C3262" i="4"/>
  <c r="C3246" i="4"/>
  <c r="C3230" i="4"/>
  <c r="C3214" i="4"/>
  <c r="C3198" i="4"/>
  <c r="C3182" i="4"/>
  <c r="C3166" i="4"/>
  <c r="C3150" i="4"/>
  <c r="C3134" i="4"/>
  <c r="C3118" i="4"/>
  <c r="C4403" i="4"/>
  <c r="C4339" i="4"/>
  <c r="C2579" i="4"/>
  <c r="C2254" i="4"/>
  <c r="C2126" i="4"/>
  <c r="C4283" i="4"/>
  <c r="C4267" i="4"/>
  <c r="C4251" i="4"/>
  <c r="C4235" i="4"/>
  <c r="C4219" i="4"/>
  <c r="C4203" i="4"/>
  <c r="C4187" i="4"/>
  <c r="C4171" i="4"/>
  <c r="C4155" i="4"/>
  <c r="C4139" i="4"/>
  <c r="C4123" i="4"/>
  <c r="C4107" i="4"/>
  <c r="C4091" i="4"/>
  <c r="C4075" i="4"/>
  <c r="C4059" i="4"/>
  <c r="C4043" i="4"/>
  <c r="C4027" i="4"/>
  <c r="C4011" i="4"/>
  <c r="C3995" i="4"/>
  <c r="C3979" i="4"/>
  <c r="C3963" i="4"/>
  <c r="C3948" i="4"/>
  <c r="C3932" i="4"/>
  <c r="C3916" i="4"/>
  <c r="C3900" i="4"/>
  <c r="C3884" i="4"/>
  <c r="C3868" i="4"/>
  <c r="C3852" i="4"/>
  <c r="C3836" i="4"/>
  <c r="C3820" i="4"/>
  <c r="C3804" i="4"/>
  <c r="C3788" i="4"/>
  <c r="C3773" i="4"/>
  <c r="C3757" i="4"/>
  <c r="C3741" i="4"/>
  <c r="C3725" i="4"/>
  <c r="C3709" i="4"/>
  <c r="C2040" i="4"/>
  <c r="C4979" i="4"/>
  <c r="C4696" i="4"/>
  <c r="C4680" i="4"/>
  <c r="C3689" i="4"/>
  <c r="C3673" i="4"/>
  <c r="C3657" i="4"/>
  <c r="C3641" i="4"/>
  <c r="C3625" i="4"/>
  <c r="C3609" i="4"/>
  <c r="C3593" i="4"/>
  <c r="C3577" i="4"/>
  <c r="C3561" i="4"/>
  <c r="C3545" i="4"/>
  <c r="C3529" i="4"/>
  <c r="C3513" i="4"/>
  <c r="C3497" i="4"/>
  <c r="C3481" i="4"/>
  <c r="C3465" i="4"/>
  <c r="C3449" i="4"/>
  <c r="C3433" i="4"/>
  <c r="C3417" i="4"/>
  <c r="C3401" i="4"/>
  <c r="C3385" i="4"/>
  <c r="C3369" i="4"/>
  <c r="C3353" i="4"/>
  <c r="C3337" i="4"/>
  <c r="C3321" i="4"/>
  <c r="C3305" i="4"/>
  <c r="C3289" i="4"/>
  <c r="C3273" i="4"/>
  <c r="C3257" i="4"/>
  <c r="C3241" i="4"/>
  <c r="C3225" i="4"/>
  <c r="C3209" i="4"/>
  <c r="C3193" i="4"/>
  <c r="C3177" i="4"/>
  <c r="C3161" i="4"/>
  <c r="C3145" i="4"/>
  <c r="C3129" i="4"/>
  <c r="C3113" i="4"/>
  <c r="C4367" i="4"/>
  <c r="C4303" i="4"/>
  <c r="C2374" i="4"/>
  <c r="C2182" i="4"/>
  <c r="C4290" i="4"/>
  <c r="C4274" i="4"/>
  <c r="C4258" i="4"/>
  <c r="C4242" i="4"/>
  <c r="C4226" i="4"/>
  <c r="C4210" i="4"/>
  <c r="C4194" i="4"/>
  <c r="C4178" i="4"/>
  <c r="C4162" i="4"/>
  <c r="C4146" i="4"/>
  <c r="C4130" i="4"/>
  <c r="C4114" i="4"/>
  <c r="C4098" i="4"/>
  <c r="C4082" i="4"/>
  <c r="C4066" i="4"/>
  <c r="C4050" i="4"/>
  <c r="C4034" i="4"/>
  <c r="C4018" i="4"/>
  <c r="C4002" i="4"/>
  <c r="C3986" i="4"/>
  <c r="C3970" i="4"/>
  <c r="C3955" i="4"/>
  <c r="C3939" i="4"/>
  <c r="C3923" i="4"/>
  <c r="C3907" i="4"/>
  <c r="C3891" i="4"/>
  <c r="C3875" i="4"/>
  <c r="C3859" i="4"/>
  <c r="C3843" i="4"/>
  <c r="C3827" i="4"/>
  <c r="C3811" i="4"/>
  <c r="C3795" i="4"/>
  <c r="C3780" i="4"/>
  <c r="C3764" i="4"/>
  <c r="C3748" i="4"/>
  <c r="C3732" i="4"/>
  <c r="C3716" i="4"/>
  <c r="C2086" i="4"/>
  <c r="C2007" i="4"/>
  <c r="C4970" i="4"/>
  <c r="C4687" i="4"/>
  <c r="C3696" i="4"/>
  <c r="C3680" i="4"/>
  <c r="C3664" i="4"/>
  <c r="C3648" i="4"/>
  <c r="C3632" i="4"/>
  <c r="C3616" i="4"/>
  <c r="C3600" i="4"/>
  <c r="C3584" i="4"/>
  <c r="C3568" i="4"/>
  <c r="C3552" i="4"/>
  <c r="C3536" i="4"/>
  <c r="C3520" i="4"/>
  <c r="C3504" i="4"/>
  <c r="C3488" i="4"/>
  <c r="C3472" i="4"/>
  <c r="C3456" i="4"/>
  <c r="C3440" i="4"/>
  <c r="C3424" i="4"/>
  <c r="C3408" i="4"/>
  <c r="C3392" i="4"/>
  <c r="C3376" i="4"/>
  <c r="C3360" i="4"/>
  <c r="C3344" i="4"/>
  <c r="C3328" i="4"/>
  <c r="C3312" i="4"/>
  <c r="C3296" i="4"/>
  <c r="C3280" i="4"/>
  <c r="C3264" i="4"/>
  <c r="C3248" i="4"/>
  <c r="C3232" i="4"/>
  <c r="C3216" i="4"/>
  <c r="C3200" i="4"/>
  <c r="C3184" i="4"/>
  <c r="C3168" i="4"/>
  <c r="C3152" i="4"/>
  <c r="C3136" i="4"/>
  <c r="C3120" i="4"/>
  <c r="C1970" i="4"/>
  <c r="C1698" i="4"/>
  <c r="C1478" i="4"/>
  <c r="C1326" i="4"/>
  <c r="C1098" i="4"/>
  <c r="C3044" i="4"/>
  <c r="C2743" i="4"/>
  <c r="C2599" i="4"/>
  <c r="C2445" i="4"/>
  <c r="C2269" i="4"/>
  <c r="C1914" i="4"/>
  <c r="C1614" i="4"/>
  <c r="C1318" i="4"/>
  <c r="C1102" i="4"/>
  <c r="C3012" i="4"/>
  <c r="C2804" i="4"/>
  <c r="C2720" i="4"/>
  <c r="C2467" i="4"/>
  <c r="C2325" i="4"/>
  <c r="C1986" i="4"/>
  <c r="C1770" i="4"/>
  <c r="C1550" i="4"/>
  <c r="C1242" i="4"/>
  <c r="C1010" i="4"/>
  <c r="C2815" i="4"/>
  <c r="C2500" i="4"/>
  <c r="C2332" i="4"/>
  <c r="C2172" i="4"/>
  <c r="C1822" i="4"/>
  <c r="C1462" i="4"/>
  <c r="C1234" i="4"/>
  <c r="C2933" i="4"/>
  <c r="C2420" i="4"/>
  <c r="C2299" i="4"/>
  <c r="C2179" i="4"/>
  <c r="C2037" i="4"/>
  <c r="C4968" i="4"/>
  <c r="C4668" i="4"/>
  <c r="C4652" i="4"/>
  <c r="C4636" i="4"/>
  <c r="C2077" i="4"/>
  <c r="C1825" i="4"/>
  <c r="C1613" i="4"/>
  <c r="C1958" i="4"/>
  <c r="C1682" i="4"/>
  <c r="C1470" i="4"/>
  <c r="C1322" i="4"/>
  <c r="C1094" i="4"/>
  <c r="C2981" i="4"/>
  <c r="C2735" i="4"/>
  <c r="C2592" i="4"/>
  <c r="C2444" i="4"/>
  <c r="C2268" i="4"/>
  <c r="C1910" i="4"/>
  <c r="C1610" i="4"/>
  <c r="C1310" i="4"/>
  <c r="C1058" i="4"/>
  <c r="C3002" i="4"/>
  <c r="C2799" i="4"/>
  <c r="C2719" i="4"/>
  <c r="C2453" i="4"/>
  <c r="C2324" i="4"/>
  <c r="C1978" i="4"/>
  <c r="C1746" i="4"/>
  <c r="C1546" i="4"/>
  <c r="C1214" i="4"/>
  <c r="C1006" i="4"/>
  <c r="C2782" i="4"/>
  <c r="C2485" i="4"/>
  <c r="C2331" i="4"/>
  <c r="C2171" i="4"/>
  <c r="C1798" i="4"/>
  <c r="C1458" i="4"/>
  <c r="C1162" i="4"/>
  <c r="C2932" i="4"/>
  <c r="C2419" i="4"/>
  <c r="C2277" i="4"/>
  <c r="C2173" i="4"/>
  <c r="C2036" i="4"/>
  <c r="C4967" i="4"/>
  <c r="C4667" i="4"/>
  <c r="C4651" i="4"/>
  <c r="C4635" i="4"/>
  <c r="C2069" i="4"/>
  <c r="C1801" i="4"/>
  <c r="C1890" i="4"/>
  <c r="C1634" i="4"/>
  <c r="C1442" i="4"/>
  <c r="C1222" i="4"/>
  <c r="C1054" i="4"/>
  <c r="C2884" i="4"/>
  <c r="C2697" i="4"/>
  <c r="C2524" i="4"/>
  <c r="C2395" i="4"/>
  <c r="C2197" i="4"/>
  <c r="C1830" i="4"/>
  <c r="C1558" i="4"/>
  <c r="C1258" i="4"/>
  <c r="C3066" i="4"/>
  <c r="C2927" i="4"/>
  <c r="C2767" i="4"/>
  <c r="C2586" i="4"/>
  <c r="C2435" i="4"/>
  <c r="C2212" i="4"/>
  <c r="C1882" i="4"/>
  <c r="C1706" i="4"/>
  <c r="C1482" i="4"/>
  <c r="C1154" i="4"/>
  <c r="C2954" i="4"/>
  <c r="C2661" i="4"/>
  <c r="C2460" i="4"/>
  <c r="C2283" i="4"/>
  <c r="C2117" i="4"/>
  <c r="C1714" i="4"/>
  <c r="C1374" i="4"/>
  <c r="C1070" i="4"/>
  <c r="C2831" i="4"/>
  <c r="C2381" i="4"/>
  <c r="C2243" i="4"/>
  <c r="C2109" i="4"/>
  <c r="C2019" i="4"/>
  <c r="C4962" i="4"/>
  <c r="C4662" i="4"/>
  <c r="C4646" i="4"/>
  <c r="C4630" i="4"/>
  <c r="C2001" i="4"/>
  <c r="C1709" i="4"/>
  <c r="C1974" i="4"/>
  <c r="C1718" i="4"/>
  <c r="C1490" i="4"/>
  <c r="C1334" i="4"/>
  <c r="C1122" i="4"/>
  <c r="C3071" i="4"/>
  <c r="C2744" i="4"/>
  <c r="C2600" i="4"/>
  <c r="C2468" i="4"/>
  <c r="C2275" i="4"/>
  <c r="C1922" i="4"/>
  <c r="C1618" i="4"/>
  <c r="C1350" i="4"/>
  <c r="C1146" i="4"/>
  <c r="C3013" i="4"/>
  <c r="C2805" i="4"/>
  <c r="C2721" i="4"/>
  <c r="C2515" i="4"/>
  <c r="C2348" i="4"/>
  <c r="C2115" i="4"/>
  <c r="C1786" i="4"/>
  <c r="C1566" i="4"/>
  <c r="C1266" i="4"/>
  <c r="C1014" i="4"/>
  <c r="C2858" i="4"/>
  <c r="C2546" i="4"/>
  <c r="C2333" i="4"/>
  <c r="C2195" i="4"/>
  <c r="C1866" i="4"/>
  <c r="C1486" i="4"/>
  <c r="C1238" i="4"/>
  <c r="C2938" i="4"/>
  <c r="C2421" i="4"/>
  <c r="C2300" i="4"/>
  <c r="C2181" i="4"/>
  <c r="C2038" i="4"/>
  <c r="C4969" i="4"/>
  <c r="C4669" i="4"/>
  <c r="C4653" i="4"/>
  <c r="C4637" i="4"/>
  <c r="C2083" i="4"/>
  <c r="C1837" i="4"/>
  <c r="C1545" i="4"/>
  <c r="C1313" i="4"/>
  <c r="C1141" i="4"/>
  <c r="C3000" i="4"/>
  <c r="C2710" i="4"/>
  <c r="C1909" i="4"/>
  <c r="C1761" i="4"/>
  <c r="C1549" i="4"/>
  <c r="C1381" i="4"/>
  <c r="C1189" i="4"/>
  <c r="C3101" i="4"/>
  <c r="C2915" i="4"/>
  <c r="C2748" i="4"/>
  <c r="C1973" i="4"/>
  <c r="C1829" i="4"/>
  <c r="C1669" i="4"/>
  <c r="C1429" i="4"/>
  <c r="C1285" i="4"/>
  <c r="C1077" i="4"/>
  <c r="C3016" i="4"/>
  <c r="C2846" i="4"/>
  <c r="C2642" i="4"/>
  <c r="C2394" i="4"/>
  <c r="C4625" i="4"/>
  <c r="C4596" i="4"/>
  <c r="C4564" i="4"/>
  <c r="C4544" i="4"/>
  <c r="C2567" i="4"/>
  <c r="C2306" i="4"/>
  <c r="C2066" i="4"/>
  <c r="C4952" i="4"/>
  <c r="C4604" i="4"/>
  <c r="C4571" i="4"/>
  <c r="C1972" i="4"/>
  <c r="C1908" i="4"/>
  <c r="C1844" i="4"/>
  <c r="C1780" i="4"/>
  <c r="C1716" i="4"/>
  <c r="C1652" i="4"/>
  <c r="C1588" i="4"/>
  <c r="C1524" i="4"/>
  <c r="C1460" i="4"/>
  <c r="C1396" i="4"/>
  <c r="C1497" i="4"/>
  <c r="C1245" i="4"/>
  <c r="C1037" i="4"/>
  <c r="C2894" i="4"/>
  <c r="C2613" i="4"/>
  <c r="C1885" i="4"/>
  <c r="C1649" i="4"/>
  <c r="C1481" i="4"/>
  <c r="C1305" i="4"/>
  <c r="C1109" i="4"/>
  <c r="C3043" i="4"/>
  <c r="C2878" i="4"/>
  <c r="C2687" i="4"/>
  <c r="C1941" i="4"/>
  <c r="C1765" i="4"/>
  <c r="C1617" i="4"/>
  <c r="C1401" i="4"/>
  <c r="C1261" i="4"/>
  <c r="C1033" i="4"/>
  <c r="C2984" i="4"/>
  <c r="C2814" i="4"/>
  <c r="C2611" i="4"/>
  <c r="C2242" i="4"/>
  <c r="C4614" i="4"/>
  <c r="C4586" i="4"/>
  <c r="C4555" i="4"/>
  <c r="C4539" i="4"/>
  <c r="C2514" i="4"/>
  <c r="C2234" i="4"/>
  <c r="C5002" i="4"/>
  <c r="C4947" i="4"/>
  <c r="C4594" i="4"/>
  <c r="C4561" i="4"/>
  <c r="C1952" i="4"/>
  <c r="C1888" i="4"/>
  <c r="C1824" i="4"/>
  <c r="C1760" i="4"/>
  <c r="C1696" i="4"/>
  <c r="C1632" i="4"/>
  <c r="C1568" i="4"/>
  <c r="C1504" i="4"/>
  <c r="C1440" i="4"/>
  <c r="C1673" i="4"/>
  <c r="C1441" i="4"/>
  <c r="C1177" i="4"/>
  <c r="C3091" i="4"/>
  <c r="C2787" i="4"/>
  <c r="C2059" i="4"/>
  <c r="C1817" i="4"/>
  <c r="C1585" i="4"/>
  <c r="C1437" i="4"/>
  <c r="C1229" i="4"/>
  <c r="C1089" i="4"/>
  <c r="C2968" i="4"/>
  <c r="C2798" i="4"/>
  <c r="C2605" i="4"/>
  <c r="C1881" i="4"/>
  <c r="C1729" i="4"/>
  <c r="C1529" i="4"/>
  <c r="C1337" i="4"/>
  <c r="C1173" i="4"/>
  <c r="C3080" i="4"/>
  <c r="C2920" i="4"/>
  <c r="C2766" i="4"/>
  <c r="C2560" i="4"/>
  <c r="C2049" i="4"/>
  <c r="C4606" i="4"/>
  <c r="C4576" i="4"/>
  <c r="C4550" i="4"/>
  <c r="C4534" i="4"/>
  <c r="C2386" i="4"/>
  <c r="C2178" i="4"/>
  <c r="C4958" i="4"/>
  <c r="C4618" i="4"/>
  <c r="C4583" i="4"/>
  <c r="C1996" i="4"/>
  <c r="C1932" i="4"/>
  <c r="C1868" i="4"/>
  <c r="C1804" i="4"/>
  <c r="C1740" i="4"/>
  <c r="C1676" i="4"/>
  <c r="C1612" i="4"/>
  <c r="C1548" i="4"/>
  <c r="C1484" i="4"/>
  <c r="C1420" i="4"/>
  <c r="C1565" i="4"/>
  <c r="C1341" i="4"/>
  <c r="C1149" i="4"/>
  <c r="C3001" i="4"/>
  <c r="C2726" i="4"/>
  <c r="C1937" i="4"/>
  <c r="C1769" i="4"/>
  <c r="C1553" i="4"/>
  <c r="C1389" i="4"/>
  <c r="C1193" i="4"/>
  <c r="C3105" i="4"/>
  <c r="C2936" i="4"/>
  <c r="C2759" i="4"/>
  <c r="C1977" i="4"/>
  <c r="C1845" i="4"/>
  <c r="C1685" i="4"/>
  <c r="C1433" i="4"/>
  <c r="C1289" i="4"/>
  <c r="C1121" i="4"/>
  <c r="C3017" i="4"/>
  <c r="C2851" i="4"/>
  <c r="C2674" i="4"/>
  <c r="C2482" i="4"/>
  <c r="C4985" i="4"/>
  <c r="C4598" i="4"/>
  <c r="C4567" i="4"/>
  <c r="C4545" i="4"/>
  <c r="C2568" i="4"/>
  <c r="C2314" i="4"/>
  <c r="C2090" i="4"/>
  <c r="C4953" i="4"/>
  <c r="C4607" i="4"/>
  <c r="C4573" i="4"/>
  <c r="C1976" i="4"/>
  <c r="C1912" i="4"/>
  <c r="C1848" i="4"/>
  <c r="C1784" i="4"/>
  <c r="C1720" i="4"/>
  <c r="C1656" i="4"/>
  <c r="C1592" i="4"/>
  <c r="C1528" i="4"/>
  <c r="C1464" i="4"/>
  <c r="C1400" i="4"/>
  <c r="C1336" i="4"/>
  <c r="C1272" i="4"/>
  <c r="C1208" i="4"/>
  <c r="C1144" i="4"/>
  <c r="C1080" i="4"/>
  <c r="C1016" i="4"/>
  <c r="C3052" i="4"/>
  <c r="C2988" i="4"/>
  <c r="C2924" i="4"/>
  <c r="C2860" i="4"/>
  <c r="C2796" i="4"/>
  <c r="C2739" i="4"/>
  <c r="C2694" i="4"/>
  <c r="C2647" i="4"/>
  <c r="C2544" i="4"/>
  <c r="C2138" i="4"/>
  <c r="C1987" i="4"/>
  <c r="C1923" i="4"/>
  <c r="C1859" i="4"/>
  <c r="C1795" i="4"/>
  <c r="C1731" i="4"/>
  <c r="C1667" i="4"/>
  <c r="C1603" i="4"/>
  <c r="C1539" i="4"/>
  <c r="C1475" i="4"/>
  <c r="C1411" i="4"/>
  <c r="C1347" i="4"/>
  <c r="C1283" i="4"/>
  <c r="C1219" i="4"/>
  <c r="C1155" i="4"/>
  <c r="C1091" i="4"/>
  <c r="C1027" i="4"/>
  <c r="C3062" i="4"/>
  <c r="C2998" i="4"/>
  <c r="C2934" i="4"/>
  <c r="C2870" i="4"/>
  <c r="C2806" i="4"/>
  <c r="C2738" i="4"/>
  <c r="C2535" i="4"/>
  <c r="C2489" i="4"/>
  <c r="C2448" i="4"/>
  <c r="C2407" i="4"/>
  <c r="C2361" i="4"/>
  <c r="C2320" i="4"/>
  <c r="C2279" i="4"/>
  <c r="C2233" i="4"/>
  <c r="C2192" i="4"/>
  <c r="C2151" i="4"/>
  <c r="C2105" i="4"/>
  <c r="C2064" i="4"/>
  <c r="C2011" i="4"/>
  <c r="C4935" i="4"/>
  <c r="C4919" i="4"/>
  <c r="C4903" i="4"/>
  <c r="C4887" i="4"/>
  <c r="C4871" i="4"/>
  <c r="C4855" i="4"/>
  <c r="C4839" i="4"/>
  <c r="C4823" i="4"/>
  <c r="C4807" i="4"/>
  <c r="C4791" i="4"/>
  <c r="C4775" i="4"/>
  <c r="C4759" i="4"/>
  <c r="C4743" i="4"/>
  <c r="C4727" i="4"/>
  <c r="C4711" i="4"/>
  <c r="C4526" i="4"/>
  <c r="C4510" i="4"/>
  <c r="C4494" i="4"/>
  <c r="C4478" i="4"/>
  <c r="C4462" i="4"/>
  <c r="C4446" i="4"/>
  <c r="C4430" i="4"/>
  <c r="C4414" i="4"/>
  <c r="C4398" i="4"/>
  <c r="C4382" i="4"/>
  <c r="C4366" i="4"/>
  <c r="C4350" i="4"/>
  <c r="C4334" i="4"/>
  <c r="C4318" i="4"/>
  <c r="C4302" i="4"/>
  <c r="C2616" i="4"/>
  <c r="C2564" i="4"/>
  <c r="C2494" i="4"/>
  <c r="C2366" i="4"/>
  <c r="C1364" i="4"/>
  <c r="C1300" i="4"/>
  <c r="C1236" i="4"/>
  <c r="C1172" i="4"/>
  <c r="C1108" i="4"/>
  <c r="C1044" i="4"/>
  <c r="C3079" i="4"/>
  <c r="C3015" i="4"/>
  <c r="C2951" i="4"/>
  <c r="C2887" i="4"/>
  <c r="C2823" i="4"/>
  <c r="C2758" i="4"/>
  <c r="C2715" i="4"/>
  <c r="C2664" i="4"/>
  <c r="C2603" i="4"/>
  <c r="C2410" i="4"/>
  <c r="C5000" i="4"/>
  <c r="C1951" i="4"/>
  <c r="C1887" i="4"/>
  <c r="C1823" i="4"/>
  <c r="C1759" i="4"/>
  <c r="C1695" i="4"/>
  <c r="C1631" i="4"/>
  <c r="C1567" i="4"/>
  <c r="C1503" i="4"/>
  <c r="C1439" i="4"/>
  <c r="C1375" i="4"/>
  <c r="C1311" i="4"/>
  <c r="C1247" i="4"/>
  <c r="C1183" i="4"/>
  <c r="C1119" i="4"/>
  <c r="C1055" i="4"/>
  <c r="C3089" i="4"/>
  <c r="C3025" i="4"/>
  <c r="C2961" i="4"/>
  <c r="C2897" i="4"/>
  <c r="C2833" i="4"/>
  <c r="C2776" i="4"/>
  <c r="C2685" i="4"/>
  <c r="C2511" i="4"/>
  <c r="C2465" i="4"/>
  <c r="C2424" i="4"/>
  <c r="C2383" i="4"/>
  <c r="C2337" i="4"/>
  <c r="C2296" i="4"/>
  <c r="C2255" i="4"/>
  <c r="C2209" i="4"/>
  <c r="C2168" i="4"/>
  <c r="C2127" i="4"/>
  <c r="C2081" i="4"/>
  <c r="C2030" i="4"/>
  <c r="C4942" i="4"/>
  <c r="C4926" i="4"/>
  <c r="C4910" i="4"/>
  <c r="C4894" i="4"/>
  <c r="C4878" i="4"/>
  <c r="C4862" i="4"/>
  <c r="C4846" i="4"/>
  <c r="C4830" i="4"/>
  <c r="C4814" i="4"/>
  <c r="C4798" i="4"/>
  <c r="C4782" i="4"/>
  <c r="C4766" i="4"/>
  <c r="C4750" i="4"/>
  <c r="C4734" i="4"/>
  <c r="C4718" i="4"/>
  <c r="C4533" i="4"/>
  <c r="C4517" i="4"/>
  <c r="C4501" i="4"/>
  <c r="C4485" i="4"/>
  <c r="C4469" i="4"/>
  <c r="C4453" i="4"/>
  <c r="C4437" i="4"/>
  <c r="C4421" i="4"/>
  <c r="C4405" i="4"/>
  <c r="C4389" i="4"/>
  <c r="C4373" i="4"/>
  <c r="C4357" i="4"/>
  <c r="C4341" i="4"/>
  <c r="C4325" i="4"/>
  <c r="C4309" i="4"/>
  <c r="C2638" i="4"/>
  <c r="C2581" i="4"/>
  <c r="C2540" i="4"/>
  <c r="C2422" i="4"/>
  <c r="C2294" i="4"/>
  <c r="C1328" i="4"/>
  <c r="C1264" i="4"/>
  <c r="C1200" i="4"/>
  <c r="C1136" i="4"/>
  <c r="C1072" i="4"/>
  <c r="C1008" i="4"/>
  <c r="C3042" i="4"/>
  <c r="C2978" i="4"/>
  <c r="C2914" i="4"/>
  <c r="C2850" i="4"/>
  <c r="C2786" i="4"/>
  <c r="C2732" i="4"/>
  <c r="C2681" i="4"/>
  <c r="C2640" i="4"/>
  <c r="C2530" i="4"/>
  <c r="C2074" i="4"/>
  <c r="C1979" i="4"/>
  <c r="C1915" i="4"/>
  <c r="C1851" i="4"/>
  <c r="C1787" i="4"/>
  <c r="C1723" i="4"/>
  <c r="C1659" i="4"/>
  <c r="C1595" i="4"/>
  <c r="C1531" i="4"/>
  <c r="C1467" i="4"/>
  <c r="C1403" i="4"/>
  <c r="C1339" i="4"/>
  <c r="C1275" i="4"/>
  <c r="C1211" i="4"/>
  <c r="C1147" i="4"/>
  <c r="C1083" i="4"/>
  <c r="C1019" i="4"/>
  <c r="C3056" i="4"/>
  <c r="C2992" i="4"/>
  <c r="C2928" i="4"/>
  <c r="C2864" i="4"/>
  <c r="C2800" i="4"/>
  <c r="C2722" i="4"/>
  <c r="C2528" i="4"/>
  <c r="C2487" i="4"/>
  <c r="C2441" i="4"/>
  <c r="C2400" i="4"/>
  <c r="C2359" i="4"/>
  <c r="C2313" i="4"/>
  <c r="C2272" i="4"/>
  <c r="C2231" i="4"/>
  <c r="C2185" i="4"/>
  <c r="C2144" i="4"/>
  <c r="C2103" i="4"/>
  <c r="C2057" i="4"/>
  <c r="C4997" i="4"/>
  <c r="C4933" i="4"/>
  <c r="C4917" i="4"/>
  <c r="C4901" i="4"/>
  <c r="C4885" i="4"/>
  <c r="C4869" i="4"/>
  <c r="C4853" i="4"/>
  <c r="C4837" i="4"/>
  <c r="C4821" i="4"/>
  <c r="C4805" i="4"/>
  <c r="C4789" i="4"/>
  <c r="C4773" i="4"/>
  <c r="C4757" i="4"/>
  <c r="C4741" i="4"/>
  <c r="C4725" i="4"/>
  <c r="C4709" i="4"/>
  <c r="C4524" i="4"/>
  <c r="C4508" i="4"/>
  <c r="C4492" i="4"/>
  <c r="C4476" i="4"/>
  <c r="C4460" i="4"/>
  <c r="C4444" i="4"/>
  <c r="C4428" i="4"/>
  <c r="C4412" i="4"/>
  <c r="C4396" i="4"/>
  <c r="C4380" i="4"/>
  <c r="C4364" i="4"/>
  <c r="C4348" i="4"/>
  <c r="C4332" i="4"/>
  <c r="C4316" i="4"/>
  <c r="C4300" i="4"/>
  <c r="C2609" i="4"/>
  <c r="C2557" i="4"/>
  <c r="C2478" i="4"/>
  <c r="C2350" i="4"/>
  <c r="C1340" i="4"/>
  <c r="C1276" i="4"/>
  <c r="C1212" i="4"/>
  <c r="C1148" i="4"/>
  <c r="C1084" i="4"/>
  <c r="C1020" i="4"/>
  <c r="C3053" i="4"/>
  <c r="C2989" i="4"/>
  <c r="C2925" i="4"/>
  <c r="C2861" i="4"/>
  <c r="C2797" i="4"/>
  <c r="C2740" i="4"/>
  <c r="C2699" i="4"/>
  <c r="C2648" i="4"/>
  <c r="C2545" i="4"/>
  <c r="C2162" i="4"/>
  <c r="C1991" i="4"/>
  <c r="C1927" i="4"/>
  <c r="C1863" i="4"/>
  <c r="C1799" i="4"/>
  <c r="C1735" i="4"/>
  <c r="C1671" i="4"/>
  <c r="C1607" i="4"/>
  <c r="C1543" i="4"/>
  <c r="C1479" i="4"/>
  <c r="C1415" i="4"/>
  <c r="C1351" i="4"/>
  <c r="C1287" i="4"/>
  <c r="C1223" i="4"/>
  <c r="C1159" i="4"/>
  <c r="C1095" i="4"/>
  <c r="C1031" i="4"/>
  <c r="C3067" i="4"/>
  <c r="C3003" i="4"/>
  <c r="C2939" i="4"/>
  <c r="C2875" i="4"/>
  <c r="C2811" i="4"/>
  <c r="C2745" i="4"/>
  <c r="C2536" i="4"/>
  <c r="C2495" i="4"/>
  <c r="C2449" i="4"/>
  <c r="C2408" i="4"/>
  <c r="C2367" i="4"/>
  <c r="C2321" i="4"/>
  <c r="C2280" i="4"/>
  <c r="C2239" i="4"/>
  <c r="C2193" i="4"/>
  <c r="C2152" i="4"/>
  <c r="C2111" i="4"/>
  <c r="C2065" i="4"/>
  <c r="C2012" i="4"/>
  <c r="C4936" i="4"/>
  <c r="C4920" i="4"/>
  <c r="C4904" i="4"/>
  <c r="C4888" i="4"/>
  <c r="C4872" i="4"/>
  <c r="C4856" i="4"/>
  <c r="C4840" i="4"/>
  <c r="C4824" i="4"/>
  <c r="C4808" i="4"/>
  <c r="C4792" i="4"/>
  <c r="C4776" i="4"/>
  <c r="C4760" i="4"/>
  <c r="C4744" i="4"/>
  <c r="C4728" i="4"/>
  <c r="C4712" i="4"/>
  <c r="C4527" i="4"/>
  <c r="C4511" i="4"/>
  <c r="C4495" i="4"/>
  <c r="C4479" i="4"/>
  <c r="C4463" i="4"/>
  <c r="C4447" i="4"/>
  <c r="C4431" i="4"/>
  <c r="C4415" i="4"/>
  <c r="C4363" i="4"/>
  <c r="C4299" i="4"/>
  <c r="C2342" i="4"/>
  <c r="C2174" i="4"/>
  <c r="C4289" i="4"/>
  <c r="C4273" i="4"/>
  <c r="C4257" i="4"/>
  <c r="C4241" i="4"/>
  <c r="C4225" i="4"/>
  <c r="C4209" i="4"/>
  <c r="C4193" i="4"/>
  <c r="C4177" i="4"/>
  <c r="C4161" i="4"/>
  <c r="C4145" i="4"/>
  <c r="C4129" i="4"/>
  <c r="C4113" i="4"/>
  <c r="C4097" i="4"/>
  <c r="C4081" i="4"/>
  <c r="C4065" i="4"/>
  <c r="C4049" i="4"/>
  <c r="C4033" i="4"/>
  <c r="C4017" i="4"/>
  <c r="C4001" i="4"/>
  <c r="C3985" i="4"/>
  <c r="C3969" i="4"/>
  <c r="C3954" i="4"/>
  <c r="C3938" i="4"/>
  <c r="C3922" i="4"/>
  <c r="C3906" i="4"/>
  <c r="C3890" i="4"/>
  <c r="C3874" i="4"/>
  <c r="C3858" i="4"/>
  <c r="C3842" i="4"/>
  <c r="C3826" i="4"/>
  <c r="C3810" i="4"/>
  <c r="C3794" i="4"/>
  <c r="C3779" i="4"/>
  <c r="C3763" i="4"/>
  <c r="C3747" i="4"/>
  <c r="C3731" i="4"/>
  <c r="C3715" i="4"/>
  <c r="C2078" i="4"/>
  <c r="C4994" i="4"/>
  <c r="C4702" i="4"/>
  <c r="C4686" i="4"/>
  <c r="C3695" i="4"/>
  <c r="C3679" i="4"/>
  <c r="C3663" i="4"/>
  <c r="C3647" i="4"/>
  <c r="C3631" i="4"/>
  <c r="C3615" i="4"/>
  <c r="C3599" i="4"/>
  <c r="C3583" i="4"/>
  <c r="C3567" i="4"/>
  <c r="C3551" i="4"/>
  <c r="C3535" i="4"/>
  <c r="C3519" i="4"/>
  <c r="C3503" i="4"/>
  <c r="C3487" i="4"/>
  <c r="C3471" i="4"/>
  <c r="C3455" i="4"/>
  <c r="C3439" i="4"/>
  <c r="C3423" i="4"/>
  <c r="C3407" i="4"/>
  <c r="C3391" i="4"/>
  <c r="C3375" i="4"/>
  <c r="C3359" i="4"/>
  <c r="C3343" i="4"/>
  <c r="C3327" i="4"/>
  <c r="C3311" i="4"/>
  <c r="C3295" i="4"/>
  <c r="C3279" i="4"/>
  <c r="C3263" i="4"/>
  <c r="C3247" i="4"/>
  <c r="C3231" i="4"/>
  <c r="C3215" i="4"/>
  <c r="C3199" i="4"/>
  <c r="C3183" i="4"/>
  <c r="C3167" i="4"/>
  <c r="C3151" i="4"/>
  <c r="C3135" i="4"/>
  <c r="C3119" i="4"/>
  <c r="C4407" i="4"/>
  <c r="C4343" i="4"/>
  <c r="C2588" i="4"/>
  <c r="C2262" i="4"/>
  <c r="C2134" i="4"/>
  <c r="C4284" i="4"/>
  <c r="C4268" i="4"/>
  <c r="C4252" i="4"/>
  <c r="C4236" i="4"/>
  <c r="C4220" i="4"/>
  <c r="C4204" i="4"/>
  <c r="C4188" i="4"/>
  <c r="C4172" i="4"/>
  <c r="C4156" i="4"/>
  <c r="C4140" i="4"/>
  <c r="C4124" i="4"/>
  <c r="C4108" i="4"/>
  <c r="C4092" i="4"/>
  <c r="C4076" i="4"/>
  <c r="C4060" i="4"/>
  <c r="C4044" i="4"/>
  <c r="C4028" i="4"/>
  <c r="C4012" i="4"/>
  <c r="C3996" i="4"/>
  <c r="C3980" i="4"/>
  <c r="C3964" i="4"/>
  <c r="C3949" i="4"/>
  <c r="C3933" i="4"/>
  <c r="C3917" i="4"/>
  <c r="C3901" i="4"/>
  <c r="C3885" i="4"/>
  <c r="C3869" i="4"/>
  <c r="C3853" i="4"/>
  <c r="C3837" i="4"/>
  <c r="C3821" i="4"/>
  <c r="C3805" i="4"/>
  <c r="C3789" i="4"/>
  <c r="C3774" i="4"/>
  <c r="C3758" i="4"/>
  <c r="C3742" i="4"/>
  <c r="C3726" i="4"/>
  <c r="C3710" i="4"/>
  <c r="C2041" i="4"/>
  <c r="C4980" i="4"/>
  <c r="C4697" i="4"/>
  <c r="C4681" i="4"/>
  <c r="C3690" i="4"/>
  <c r="C3674" i="4"/>
  <c r="C3658" i="4"/>
  <c r="C3642" i="4"/>
  <c r="C3626" i="4"/>
  <c r="C3610" i="4"/>
  <c r="C3594" i="4"/>
  <c r="C3578" i="4"/>
  <c r="C3562" i="4"/>
  <c r="C3546" i="4"/>
  <c r="C3530" i="4"/>
  <c r="C3514" i="4"/>
  <c r="C3498" i="4"/>
  <c r="C3482" i="4"/>
  <c r="C3466" i="4"/>
  <c r="C3450" i="4"/>
  <c r="C3434" i="4"/>
  <c r="C3418" i="4"/>
  <c r="C3402" i="4"/>
  <c r="C3386" i="4"/>
  <c r="C3370" i="4"/>
  <c r="C3354" i="4"/>
  <c r="C3338" i="4"/>
  <c r="C3322" i="4"/>
  <c r="C3306" i="4"/>
  <c r="C3290" i="4"/>
  <c r="C3274" i="4"/>
  <c r="C3258" i="4"/>
  <c r="C3242" i="4"/>
  <c r="C3226" i="4"/>
  <c r="C3210" i="4"/>
  <c r="C3194" i="4"/>
  <c r="C3178" i="4"/>
  <c r="C3162" i="4"/>
  <c r="C3146" i="4"/>
  <c r="C3130" i="4"/>
  <c r="C3114" i="4"/>
  <c r="C4387" i="4"/>
  <c r="C4323" i="4"/>
  <c r="C2534" i="4"/>
  <c r="C2222" i="4"/>
  <c r="C4295" i="4"/>
  <c r="C4279" i="4"/>
  <c r="C4263" i="4"/>
  <c r="C4247" i="4"/>
  <c r="C4231" i="4"/>
  <c r="C4215" i="4"/>
  <c r="C4199" i="4"/>
  <c r="C4183" i="4"/>
  <c r="C4167" i="4"/>
  <c r="C4151" i="4"/>
  <c r="C4135" i="4"/>
  <c r="C4119" i="4"/>
  <c r="C4103" i="4"/>
  <c r="C4087" i="4"/>
  <c r="C4071" i="4"/>
  <c r="C4055" i="4"/>
  <c r="C4039" i="4"/>
  <c r="C4023" i="4"/>
  <c r="C4007" i="4"/>
  <c r="C3991" i="4"/>
  <c r="C3975" i="4"/>
  <c r="C3959" i="4"/>
  <c r="C3944" i="4"/>
  <c r="C3928" i="4"/>
  <c r="C3912" i="4"/>
  <c r="C3896" i="4"/>
  <c r="C3880" i="4"/>
  <c r="C3864" i="4"/>
  <c r="C3848" i="4"/>
  <c r="C3832" i="4"/>
  <c r="C3816" i="4"/>
  <c r="C3800" i="4"/>
  <c r="C3785" i="4"/>
  <c r="C3769" i="4"/>
  <c r="C3753" i="4"/>
  <c r="C3737" i="4"/>
  <c r="C3721" i="4"/>
  <c r="C3705" i="4"/>
  <c r="C2024" i="4"/>
  <c r="C4975" i="4"/>
  <c r="C4692" i="4"/>
  <c r="C3701" i="4"/>
  <c r="C3685" i="4"/>
  <c r="C3669" i="4"/>
  <c r="C3653" i="4"/>
  <c r="C3637" i="4"/>
  <c r="C3621" i="4"/>
  <c r="C3605" i="4"/>
  <c r="C3589" i="4"/>
  <c r="C3573" i="4"/>
  <c r="C3557" i="4"/>
  <c r="C3541" i="4"/>
  <c r="C3525" i="4"/>
  <c r="C3509" i="4"/>
  <c r="C3493" i="4"/>
  <c r="C3477" i="4"/>
  <c r="C3461" i="4"/>
  <c r="C3445" i="4"/>
  <c r="C3429" i="4"/>
  <c r="C3413" i="4"/>
  <c r="C3397" i="4"/>
  <c r="C3381" i="4"/>
  <c r="C3365" i="4"/>
  <c r="C3349" i="4"/>
  <c r="C3333" i="4"/>
  <c r="C3317" i="4"/>
  <c r="C3301" i="4"/>
  <c r="C3285" i="4"/>
  <c r="C3269" i="4"/>
  <c r="C3253" i="4"/>
  <c r="C3237" i="4"/>
  <c r="C3221" i="4"/>
  <c r="C3205" i="4"/>
  <c r="C3189" i="4"/>
  <c r="C3173" i="4"/>
  <c r="C3157" i="4"/>
  <c r="C3141" i="4"/>
  <c r="C3125" i="4"/>
  <c r="C3109" i="4"/>
  <c r="C4351" i="4"/>
  <c r="C2617" i="4"/>
  <c r="C2278" i="4"/>
  <c r="C2150" i="4"/>
  <c r="C4286" i="4"/>
  <c r="C4270" i="4"/>
  <c r="C4254" i="4"/>
  <c r="C4238" i="4"/>
  <c r="C4222" i="4"/>
  <c r="C4206" i="4"/>
  <c r="C4190" i="4"/>
  <c r="C4174" i="4"/>
  <c r="C4158" i="4"/>
  <c r="C4142" i="4"/>
  <c r="C4126" i="4"/>
  <c r="C4110" i="4"/>
  <c r="C4094" i="4"/>
  <c r="C4078" i="4"/>
  <c r="C4062" i="4"/>
  <c r="C4046" i="4"/>
  <c r="C4030" i="4"/>
  <c r="C4014" i="4"/>
  <c r="C3998" i="4"/>
  <c r="C3982" i="4"/>
  <c r="C3966" i="4"/>
  <c r="C3951" i="4"/>
  <c r="C3935" i="4"/>
  <c r="C3919" i="4"/>
  <c r="C3903" i="4"/>
  <c r="C3887" i="4"/>
  <c r="C3871" i="4"/>
  <c r="C3855" i="4"/>
  <c r="C3839" i="4"/>
  <c r="C3823" i="4"/>
  <c r="C3807" i="4"/>
  <c r="C3791" i="4"/>
  <c r="C3776" i="4"/>
  <c r="C3760" i="4"/>
  <c r="C3744" i="4"/>
  <c r="C3728" i="4"/>
  <c r="C3712" i="4"/>
  <c r="C2054" i="4"/>
  <c r="C4991" i="4"/>
  <c r="C4699" i="4"/>
  <c r="C4683" i="4"/>
  <c r="C3692" i="4"/>
  <c r="C3676" i="4"/>
  <c r="C3660" i="4"/>
  <c r="C3644" i="4"/>
  <c r="C3628" i="4"/>
  <c r="C3612" i="4"/>
  <c r="C3596" i="4"/>
  <c r="C3580" i="4"/>
  <c r="C3564" i="4"/>
  <c r="C3548" i="4"/>
  <c r="C3532" i="4"/>
  <c r="C3516" i="4"/>
  <c r="C3500" i="4"/>
  <c r="C3484" i="4"/>
  <c r="C3468" i="4"/>
  <c r="C3452" i="4"/>
  <c r="C3436" i="4"/>
  <c r="C3420" i="4"/>
  <c r="C3404" i="4"/>
  <c r="C3388" i="4"/>
  <c r="C3372" i="4"/>
  <c r="C3356" i="4"/>
  <c r="C3340" i="4"/>
  <c r="C3324" i="4"/>
  <c r="C3308" i="4"/>
  <c r="C3292" i="4"/>
  <c r="C3276" i="4"/>
  <c r="C3260" i="4"/>
  <c r="C3244" i="4"/>
  <c r="C3228" i="4"/>
  <c r="C3212" i="4"/>
  <c r="C3196" i="4"/>
  <c r="C3180" i="4"/>
  <c r="C3164" i="4"/>
  <c r="C3148" i="4"/>
  <c r="C3132" i="4"/>
  <c r="C3116" i="4"/>
  <c r="C1938" i="4"/>
  <c r="C1642" i="4"/>
  <c r="C1450" i="4"/>
  <c r="C1254" i="4"/>
  <c r="C1066" i="4"/>
  <c r="C2906" i="4"/>
  <c r="C2704" i="4"/>
  <c r="C2562" i="4"/>
  <c r="C2428" i="4"/>
  <c r="C2229" i="4"/>
  <c r="C1854" i="4"/>
  <c r="C1578" i="4"/>
  <c r="C1274" i="4"/>
  <c r="C3098" i="4"/>
  <c r="C2970" i="4"/>
  <c r="C2769" i="4"/>
  <c r="C2636" i="4"/>
  <c r="C2437" i="4"/>
  <c r="C2237" i="4"/>
  <c r="C1946" i="4"/>
  <c r="C1722" i="4"/>
  <c r="C1514" i="4"/>
  <c r="C1186" i="4"/>
  <c r="C3007" i="4"/>
  <c r="C2676" i="4"/>
  <c r="C2469" i="4"/>
  <c r="C2285" i="4"/>
  <c r="C2140" i="4"/>
  <c r="C1734" i="4"/>
  <c r="C1386" i="4"/>
  <c r="C1114" i="4"/>
  <c r="C2853" i="4"/>
  <c r="C2388" i="4"/>
  <c r="C2245" i="4"/>
  <c r="C2124" i="4"/>
  <c r="C2021" i="4"/>
  <c r="C4964" i="4"/>
  <c r="C4664" i="4"/>
  <c r="C4648" i="4"/>
  <c r="C4632" i="4"/>
  <c r="C2061" i="4"/>
  <c r="C1745" i="4"/>
  <c r="C1589" i="4"/>
  <c r="C1918" i="4"/>
  <c r="C1638" i="4"/>
  <c r="C1446" i="4"/>
  <c r="C1230" i="4"/>
  <c r="C1062" i="4"/>
  <c r="C2885" i="4"/>
  <c r="C2703" i="4"/>
  <c r="C2538" i="4"/>
  <c r="C2427" i="4"/>
  <c r="C2221" i="4"/>
  <c r="C1850" i="4"/>
  <c r="C1574" i="4"/>
  <c r="C1262" i="4"/>
  <c r="C3082" i="4"/>
  <c r="C2943" i="4"/>
  <c r="C2768" i="4"/>
  <c r="C2635" i="4"/>
  <c r="C2436" i="4"/>
  <c r="C2236" i="4"/>
  <c r="C1902" i="4"/>
  <c r="C1710" i="4"/>
  <c r="C1506" i="4"/>
  <c r="C1174" i="4"/>
  <c r="C2975" i="4"/>
  <c r="C2675" i="4"/>
  <c r="C2461" i="4"/>
  <c r="C2284" i="4"/>
  <c r="C2139" i="4"/>
  <c r="C1730" i="4"/>
  <c r="C1382" i="4"/>
  <c r="C1090" i="4"/>
  <c r="C2852" i="4"/>
  <c r="C2387" i="4"/>
  <c r="C2244" i="4"/>
  <c r="C2123" i="4"/>
  <c r="C2020" i="4"/>
  <c r="C4963" i="4"/>
  <c r="C4663" i="4"/>
  <c r="C4647" i="4"/>
  <c r="C4631" i="4"/>
  <c r="C2060" i="4"/>
  <c r="C1725" i="4"/>
  <c r="C1782" i="4"/>
  <c r="C1570" i="4"/>
  <c r="C1406" i="4"/>
  <c r="C1166" i="4"/>
  <c r="C3093" i="4"/>
  <c r="C2821" i="4"/>
  <c r="C2669" i="4"/>
  <c r="C2493" i="4"/>
  <c r="C2339" i="4"/>
  <c r="C2147" i="4"/>
  <c r="C1754" i="4"/>
  <c r="C1494" i="4"/>
  <c r="C1210" i="4"/>
  <c r="C3039" i="4"/>
  <c r="C2847" i="4"/>
  <c r="C2737" i="4"/>
  <c r="C2532" i="4"/>
  <c r="C2389" i="4"/>
  <c r="C2155" i="4"/>
  <c r="C1842" i="4"/>
  <c r="C1666" i="4"/>
  <c r="C1390" i="4"/>
  <c r="C1106" i="4"/>
  <c r="C2901" i="4"/>
  <c r="C2644" i="4"/>
  <c r="C2403" i="4"/>
  <c r="C2228" i="4"/>
  <c r="C1906" i="4"/>
  <c r="C1630" i="4"/>
  <c r="C1338" i="4"/>
  <c r="C3034" i="4"/>
  <c r="C2614" i="4"/>
  <c r="C2347" i="4"/>
  <c r="C2204" i="4"/>
  <c r="C2076" i="4"/>
  <c r="C5003" i="4"/>
  <c r="C4674" i="4"/>
  <c r="C4658" i="4"/>
  <c r="C4642" i="4"/>
  <c r="C4626" i="4"/>
  <c r="C1925" i="4"/>
  <c r="C1677" i="4"/>
  <c r="C1942" i="4"/>
  <c r="C1646" i="4"/>
  <c r="C1454" i="4"/>
  <c r="C1294" i="4"/>
  <c r="C1078" i="4"/>
  <c r="C2964" i="4"/>
  <c r="C2705" i="4"/>
  <c r="C2570" i="4"/>
  <c r="C2429" i="4"/>
  <c r="C2261" i="4"/>
  <c r="C1862" i="4"/>
  <c r="C1582" i="4"/>
  <c r="C1282" i="4"/>
  <c r="C1022" i="4"/>
  <c r="C2996" i="4"/>
  <c r="C2774" i="4"/>
  <c r="C2637" i="4"/>
  <c r="C2451" i="4"/>
  <c r="C2293" i="4"/>
  <c r="C1954" i="4"/>
  <c r="C1726" i="4"/>
  <c r="C1530" i="4"/>
  <c r="C1194" i="4"/>
  <c r="C3050" i="4"/>
  <c r="C2712" i="4"/>
  <c r="C2483" i="4"/>
  <c r="C2307" i="4"/>
  <c r="C2163" i="4"/>
  <c r="C1738" i="4"/>
  <c r="C1398" i="4"/>
  <c r="C1118" i="4"/>
  <c r="C2916" i="4"/>
  <c r="C2396" i="4"/>
  <c r="C2259" i="4"/>
  <c r="C2141" i="4"/>
  <c r="C2022" i="4"/>
  <c r="C4965" i="4"/>
  <c r="C4665" i="4"/>
  <c r="C4649" i="4"/>
  <c r="C4633" i="4"/>
  <c r="C2067" i="4"/>
  <c r="C1777" i="4"/>
  <c r="C1501" i="4"/>
  <c r="C1249" i="4"/>
  <c r="C1045" i="4"/>
  <c r="C2931" i="4"/>
  <c r="C2619" i="4"/>
  <c r="C1893" i="4"/>
  <c r="C1713" i="4"/>
  <c r="C1505" i="4"/>
  <c r="C1309" i="4"/>
  <c r="C1113" i="4"/>
  <c r="C3048" i="4"/>
  <c r="C2883" i="4"/>
  <c r="C2688" i="4"/>
  <c r="C1945" i="4"/>
  <c r="C1797" i="4"/>
  <c r="C1625" i="4"/>
  <c r="C1405" i="4"/>
  <c r="C1269" i="4"/>
  <c r="C1041" i="4"/>
  <c r="C2985" i="4"/>
  <c r="C2824" i="4"/>
  <c r="C2612" i="4"/>
  <c r="C2250" i="4"/>
  <c r="C4617" i="4"/>
  <c r="C4588" i="4"/>
  <c r="C4556" i="4"/>
  <c r="C4540" i="4"/>
  <c r="C2522" i="4"/>
  <c r="C2266" i="4"/>
  <c r="C2034" i="4"/>
  <c r="C4948" i="4"/>
  <c r="C4595" i="4"/>
  <c r="C4563" i="4"/>
  <c r="C1956" i="4"/>
  <c r="C1892" i="4"/>
  <c r="C1828" i="4"/>
  <c r="C1764" i="4"/>
  <c r="C1700" i="4"/>
  <c r="C1636" i="4"/>
  <c r="C1572" i="4"/>
  <c r="C1508" i="4"/>
  <c r="C1444" i="4"/>
  <c r="C1681" i="4"/>
  <c r="C1445" i="4"/>
  <c r="C1181" i="4"/>
  <c r="C1013" i="4"/>
  <c r="C2819" i="4"/>
  <c r="C2091" i="4"/>
  <c r="C1821" i="4"/>
  <c r="C1605" i="4"/>
  <c r="C1449" i="4"/>
  <c r="C1233" i="4"/>
  <c r="C1093" i="4"/>
  <c r="C2969" i="4"/>
  <c r="C2856" i="4"/>
  <c r="C2620" i="4"/>
  <c r="C1889" i="4"/>
  <c r="C1737" i="4"/>
  <c r="C1541" i="4"/>
  <c r="C1349" i="4"/>
  <c r="C1185" i="4"/>
  <c r="C3081" i="4"/>
  <c r="C2921" i="4"/>
  <c r="C2781" i="4"/>
  <c r="C2561" i="4"/>
  <c r="C2082" i="4"/>
  <c r="C4608" i="4"/>
  <c r="C4578" i="4"/>
  <c r="C4551" i="4"/>
  <c r="C4535" i="4"/>
  <c r="C2402" i="4"/>
  <c r="C2194" i="4"/>
  <c r="C4959" i="4"/>
  <c r="C4620" i="4"/>
  <c r="C4585" i="4"/>
  <c r="C2000" i="4"/>
  <c r="C1936" i="4"/>
  <c r="C1872" i="4"/>
  <c r="C1808" i="4"/>
  <c r="C1744" i="4"/>
  <c r="C1680" i="4"/>
  <c r="C1616" i="4"/>
  <c r="C1552" i="4"/>
  <c r="C1488" i="4"/>
  <c r="C1424" i="4"/>
  <c r="C1593" i="4"/>
  <c r="C1365" i="4"/>
  <c r="C1153" i="4"/>
  <c r="C3011" i="4"/>
  <c r="C2742" i="4"/>
  <c r="C1957" i="4"/>
  <c r="C1773" i="4"/>
  <c r="C1557" i="4"/>
  <c r="C1393" i="4"/>
  <c r="C1201" i="4"/>
  <c r="C1009" i="4"/>
  <c r="C2937" i="4"/>
  <c r="C2760" i="4"/>
  <c r="C1993" i="4"/>
  <c r="C1853" i="4"/>
  <c r="C1689" i="4"/>
  <c r="C1469" i="4"/>
  <c r="C1317" i="4"/>
  <c r="C1125" i="4"/>
  <c r="C3027" i="4"/>
  <c r="C2867" i="4"/>
  <c r="C2682" i="4"/>
  <c r="C2490" i="4"/>
  <c r="C4986" i="4"/>
  <c r="C4600" i="4"/>
  <c r="C4569" i="4"/>
  <c r="C4546" i="4"/>
  <c r="C2569" i="4"/>
  <c r="C2322" i="4"/>
  <c r="C2098" i="4"/>
  <c r="C4954" i="4"/>
  <c r="C4609" i="4"/>
  <c r="C4575" i="4"/>
  <c r="C1980" i="4"/>
  <c r="C1916" i="4"/>
  <c r="C1852" i="4"/>
  <c r="C1788" i="4"/>
  <c r="C1724" i="4"/>
  <c r="C1660" i="4"/>
  <c r="C1596" i="4"/>
  <c r="C1532" i="4"/>
  <c r="C1468" i="4"/>
  <c r="C1404" i="4"/>
  <c r="C1513" i="4"/>
  <c r="C1265" i="4"/>
  <c r="C1049" i="4"/>
  <c r="C2942" i="4"/>
  <c r="C2634" i="4"/>
  <c r="C1897" i="4"/>
  <c r="C1721" i="4"/>
  <c r="C1509" i="4"/>
  <c r="C1329" i="4"/>
  <c r="C1117" i="4"/>
  <c r="C3049" i="4"/>
  <c r="C2888" i="4"/>
  <c r="C2718" i="4"/>
  <c r="C1949" i="4"/>
  <c r="C1805" i="4"/>
  <c r="C1629" i="4"/>
  <c r="C1409" i="4"/>
  <c r="C1273" i="4"/>
  <c r="C1061" i="4"/>
  <c r="C2990" i="4"/>
  <c r="C2825" i="4"/>
  <c r="C2627" i="4"/>
  <c r="C2274" i="4"/>
  <c r="C4619" i="4"/>
  <c r="C4589" i="4"/>
  <c r="C4557" i="4"/>
  <c r="C4541" i="4"/>
  <c r="C2551" i="4"/>
  <c r="C2282" i="4"/>
  <c r="C2047" i="4"/>
  <c r="C4949" i="4"/>
  <c r="C4597" i="4"/>
  <c r="C4565" i="4"/>
  <c r="C1960" i="4"/>
  <c r="C1896" i="4"/>
  <c r="C1832" i="4"/>
  <c r="C1768" i="4"/>
  <c r="C1704" i="4"/>
  <c r="C1640" i="4"/>
  <c r="C1576" i="4"/>
  <c r="C1512" i="4"/>
  <c r="C1448" i="4"/>
  <c r="C1384" i="4"/>
  <c r="C1320" i="4"/>
  <c r="C1256" i="4"/>
  <c r="C1192" i="4"/>
  <c r="C1128" i="4"/>
  <c r="C1064" i="4"/>
  <c r="C3100" i="4"/>
  <c r="C3036" i="4"/>
  <c r="C2972" i="4"/>
  <c r="C2908" i="4"/>
  <c r="C2844" i="4"/>
  <c r="C2772" i="4"/>
  <c r="C2725" i="4"/>
  <c r="C2679" i="4"/>
  <c r="C2633" i="4"/>
  <c r="C2458" i="4"/>
  <c r="C2018" i="4"/>
  <c r="C1971" i="4"/>
  <c r="C1907" i="4"/>
  <c r="C1843" i="4"/>
  <c r="C1779" i="4"/>
  <c r="C1715" i="4"/>
  <c r="C1651" i="4"/>
  <c r="C1587" i="4"/>
  <c r="C1523" i="4"/>
  <c r="C1459" i="4"/>
  <c r="C1395" i="4"/>
  <c r="C1331" i="4"/>
  <c r="C1267" i="4"/>
  <c r="C1203" i="4"/>
  <c r="C1139" i="4"/>
  <c r="C1075" i="4"/>
  <c r="C1011" i="4"/>
  <c r="C3046" i="4"/>
  <c r="C2982" i="4"/>
  <c r="C2918" i="4"/>
  <c r="C2854" i="4"/>
  <c r="C2790" i="4"/>
  <c r="C2706" i="4"/>
  <c r="C2521" i="4"/>
  <c r="C2480" i="4"/>
  <c r="C2439" i="4"/>
  <c r="C2393" i="4"/>
  <c r="C2352" i="4"/>
  <c r="C2311" i="4"/>
  <c r="C2265" i="4"/>
  <c r="C2224" i="4"/>
  <c r="C2183" i="4"/>
  <c r="C2137" i="4"/>
  <c r="C2096" i="4"/>
  <c r="C2055" i="4"/>
  <c r="C4995" i="4"/>
  <c r="C4931" i="4"/>
  <c r="C4915" i="4"/>
  <c r="C4899" i="4"/>
  <c r="C4883" i="4"/>
  <c r="C4867" i="4"/>
  <c r="C4851" i="4"/>
  <c r="C4835" i="4"/>
  <c r="C4819" i="4"/>
  <c r="C4803" i="4"/>
  <c r="C4787" i="4"/>
  <c r="C4771" i="4"/>
  <c r="C4755" i="4"/>
  <c r="C4739" i="4"/>
  <c r="C4723" i="4"/>
  <c r="C4707" i="4"/>
  <c r="C4522" i="4"/>
  <c r="C4506" i="4"/>
  <c r="C4490" i="4"/>
  <c r="C4474" i="4"/>
  <c r="C4458" i="4"/>
  <c r="C4442" i="4"/>
  <c r="C4426" i="4"/>
  <c r="C4410" i="4"/>
  <c r="C4394" i="4"/>
  <c r="C4378" i="4"/>
  <c r="C4362" i="4"/>
  <c r="C4346" i="4"/>
  <c r="C4330" i="4"/>
  <c r="C4314" i="4"/>
  <c r="C2678" i="4"/>
  <c r="C2607" i="4"/>
  <c r="C2555" i="4"/>
  <c r="C2462" i="4"/>
  <c r="C2334" i="4"/>
  <c r="C1348" i="4"/>
  <c r="C1284" i="4"/>
  <c r="C1220" i="4"/>
  <c r="C1156" i="4"/>
  <c r="C1092" i="4"/>
  <c r="C1028" i="4"/>
  <c r="C3063" i="4"/>
  <c r="C2999" i="4"/>
  <c r="C2935" i="4"/>
  <c r="C2871" i="4"/>
  <c r="C2807" i="4"/>
  <c r="C2746" i="4"/>
  <c r="C2701" i="4"/>
  <c r="C2655" i="4"/>
  <c r="C2589" i="4"/>
  <c r="C2202" i="4"/>
  <c r="C1999" i="4"/>
  <c r="C1935" i="4"/>
  <c r="C1871" i="4"/>
  <c r="C1807" i="4"/>
  <c r="C1743" i="4"/>
  <c r="C1679" i="4"/>
  <c r="C1615" i="4"/>
  <c r="C1551" i="4"/>
  <c r="C1487" i="4"/>
  <c r="C1423" i="4"/>
  <c r="C1359" i="4"/>
  <c r="C1295" i="4"/>
  <c r="C1231" i="4"/>
  <c r="C1167" i="4"/>
  <c r="C1103" i="4"/>
  <c r="C1039" i="4"/>
  <c r="C3073" i="4"/>
  <c r="C3009" i="4"/>
  <c r="C2945" i="4"/>
  <c r="C2881" i="4"/>
  <c r="C2817" i="4"/>
  <c r="C2757" i="4"/>
  <c r="C2550" i="4"/>
  <c r="C2497" i="4"/>
  <c r="C2456" i="4"/>
  <c r="C2415" i="4"/>
  <c r="C2369" i="4"/>
  <c r="C2328" i="4"/>
  <c r="C2287" i="4"/>
  <c r="C2241" i="4"/>
  <c r="C2200" i="4"/>
  <c r="C2159" i="4"/>
  <c r="C2113" i="4"/>
  <c r="C2072" i="4"/>
  <c r="C2014" i="4"/>
  <c r="C4938" i="4"/>
  <c r="C4922" i="4"/>
  <c r="C4906" i="4"/>
  <c r="C4890" i="4"/>
  <c r="C4874" i="4"/>
  <c r="C4858" i="4"/>
  <c r="C4842" i="4"/>
  <c r="C4826" i="4"/>
  <c r="C4810" i="4"/>
  <c r="C4794" i="4"/>
  <c r="C4778" i="4"/>
  <c r="C4762" i="4"/>
  <c r="C4746" i="4"/>
  <c r="C4730" i="4"/>
  <c r="C4714" i="4"/>
  <c r="C4529" i="4"/>
  <c r="C4513" i="4"/>
  <c r="C4497" i="4"/>
  <c r="C4481" i="4"/>
  <c r="C4465" i="4"/>
  <c r="C4449" i="4"/>
  <c r="C4433" i="4"/>
  <c r="C4417" i="4"/>
  <c r="C4401" i="4"/>
  <c r="C4385" i="4"/>
  <c r="C4369" i="4"/>
  <c r="C4353" i="4"/>
  <c r="C4337" i="4"/>
  <c r="C4321" i="4"/>
  <c r="C4305" i="4"/>
  <c r="C2624" i="4"/>
  <c r="C2572" i="4"/>
  <c r="C2518" i="4"/>
  <c r="C2390" i="4"/>
  <c r="C1376" i="4"/>
  <c r="C1312" i="4"/>
  <c r="C1248" i="4"/>
  <c r="C1184" i="4"/>
  <c r="C1120" i="4"/>
  <c r="C1056" i="4"/>
  <c r="C3090" i="4"/>
  <c r="C3026" i="4"/>
  <c r="C2962" i="4"/>
  <c r="C2898" i="4"/>
  <c r="C2834" i="4"/>
  <c r="C2765" i="4"/>
  <c r="C2723" i="4"/>
  <c r="C2672" i="4"/>
  <c r="C2618" i="4"/>
  <c r="C2434" i="4"/>
  <c r="C2016" i="4"/>
  <c r="C1963" i="4"/>
  <c r="C1899" i="4"/>
  <c r="C1835" i="4"/>
  <c r="C1771" i="4"/>
  <c r="C1707" i="4"/>
  <c r="C1643" i="4"/>
  <c r="C1579" i="4"/>
  <c r="C1515" i="4"/>
  <c r="C1451" i="4"/>
  <c r="C1387" i="4"/>
  <c r="C1323" i="4"/>
  <c r="C1259" i="4"/>
  <c r="C1195" i="4"/>
  <c r="C1131" i="4"/>
  <c r="C1067" i="4"/>
  <c r="C3103" i="4"/>
  <c r="C3040" i="4"/>
  <c r="C2976" i="4"/>
  <c r="C2912" i="4"/>
  <c r="C2848" i="4"/>
  <c r="C2784" i="4"/>
  <c r="C2693" i="4"/>
  <c r="C2519" i="4"/>
  <c r="C2473" i="4"/>
  <c r="C2432" i="4"/>
  <c r="C2391" i="4"/>
  <c r="C2345" i="4"/>
  <c r="C2304" i="4"/>
  <c r="C2263" i="4"/>
  <c r="C2217" i="4"/>
  <c r="C2176" i="4"/>
  <c r="C2135" i="4"/>
  <c r="C2089" i="4"/>
  <c r="C2045" i="4"/>
  <c r="C4945" i="4"/>
  <c r="C4929" i="4"/>
  <c r="C4913" i="4"/>
  <c r="C4897" i="4"/>
  <c r="C4881" i="4"/>
  <c r="C4865" i="4"/>
  <c r="C4849" i="4"/>
  <c r="C4833" i="4"/>
  <c r="C4817" i="4"/>
  <c r="C4801" i="4"/>
  <c r="C4785" i="4"/>
  <c r="C4769" i="4"/>
  <c r="C4753" i="4"/>
  <c r="C4737" i="4"/>
  <c r="C4721" i="4"/>
  <c r="C4705" i="4"/>
  <c r="C4520" i="4"/>
  <c r="C4504" i="4"/>
  <c r="C4488" i="4"/>
  <c r="C4472" i="4"/>
  <c r="C4456" i="4"/>
  <c r="C4440" i="4"/>
  <c r="C4424" i="4"/>
  <c r="C4408" i="4"/>
  <c r="C4392" i="4"/>
  <c r="C4376" i="4"/>
  <c r="C4360" i="4"/>
  <c r="C4344" i="4"/>
  <c r="C4328" i="4"/>
  <c r="C4312" i="4"/>
  <c r="C2662" i="4"/>
  <c r="C2594" i="4"/>
  <c r="C2548" i="4"/>
  <c r="C2446" i="4"/>
  <c r="C2318" i="4"/>
  <c r="C1324" i="4"/>
  <c r="C1260" i="4"/>
  <c r="C1196" i="4"/>
  <c r="C1132" i="4"/>
  <c r="C1068" i="4"/>
  <c r="C3104" i="4"/>
  <c r="C3037" i="4"/>
  <c r="C2973" i="4"/>
  <c r="C2909" i="4"/>
  <c r="C2845" i="4"/>
  <c r="C2778" i="4"/>
  <c r="C2731" i="4"/>
  <c r="C2680" i="4"/>
  <c r="C2639" i="4"/>
  <c r="C2466" i="4"/>
  <c r="C2058" i="4"/>
  <c r="C1975" i="4"/>
  <c r="C1911" i="4"/>
  <c r="C1847" i="4"/>
  <c r="C1783" i="4"/>
  <c r="C1719" i="4"/>
  <c r="C1655" i="4"/>
  <c r="C1591" i="4"/>
  <c r="C1527" i="4"/>
  <c r="C1463" i="4"/>
  <c r="C1399" i="4"/>
  <c r="C1335" i="4"/>
  <c r="C1271" i="4"/>
  <c r="C1207" i="4"/>
  <c r="C1143" i="4"/>
  <c r="C1079" i="4"/>
  <c r="C1015" i="4"/>
  <c r="C3051" i="4"/>
  <c r="C2987" i="4"/>
  <c r="C2923" i="4"/>
  <c r="C2859" i="4"/>
  <c r="C2795" i="4"/>
  <c r="C2714" i="4"/>
  <c r="C2527" i="4"/>
  <c r="C2481" i="4"/>
  <c r="C2440" i="4"/>
  <c r="C2399" i="4"/>
  <c r="C2353" i="4"/>
  <c r="C2312" i="4"/>
  <c r="C2271" i="4"/>
  <c r="C2225" i="4"/>
  <c r="C2184" i="4"/>
  <c r="C2143" i="4"/>
  <c r="C2097" i="4"/>
  <c r="C2056" i="4"/>
  <c r="C4996" i="4"/>
  <c r="C4932" i="4"/>
  <c r="C4916" i="4"/>
  <c r="C4900" i="4"/>
  <c r="C4884" i="4"/>
  <c r="C4868" i="4"/>
  <c r="C4852" i="4"/>
  <c r="C4836" i="4"/>
  <c r="C4820" i="4"/>
  <c r="C4804" i="4"/>
  <c r="C4788" i="4"/>
  <c r="C4772" i="4"/>
  <c r="C4756" i="4"/>
  <c r="C4740" i="4"/>
  <c r="C4724" i="4"/>
  <c r="C4708" i="4"/>
  <c r="C4523" i="4"/>
  <c r="C4507" i="4"/>
  <c r="C4491" i="4"/>
  <c r="C4475" i="4"/>
  <c r="C4459" i="4"/>
  <c r="C4443" i="4"/>
  <c r="C4427" i="4"/>
  <c r="C4411" i="4"/>
  <c r="C4347" i="4"/>
  <c r="C2608" i="4"/>
  <c r="C2270" i="4"/>
  <c r="C2142" i="4"/>
  <c r="C4285" i="4"/>
  <c r="C4269" i="4"/>
  <c r="C4253" i="4"/>
  <c r="C4237" i="4"/>
  <c r="C4221" i="4"/>
  <c r="C4205" i="4"/>
  <c r="C4189" i="4"/>
  <c r="C4173" i="4"/>
  <c r="C4157" i="4"/>
  <c r="C4141" i="4"/>
  <c r="C4125" i="4"/>
  <c r="C4109" i="4"/>
  <c r="C4093" i="4"/>
  <c r="C4077" i="4"/>
  <c r="C4061" i="4"/>
  <c r="C4045" i="4"/>
  <c r="C4029" i="4"/>
  <c r="C4013" i="4"/>
  <c r="C3997" i="4"/>
  <c r="C3981" i="4"/>
  <c r="C3965" i="4"/>
  <c r="C3950" i="4"/>
  <c r="C3934" i="4"/>
  <c r="C3918" i="4"/>
  <c r="C3902" i="4"/>
  <c r="C3886" i="4"/>
  <c r="C3870" i="4"/>
  <c r="C3854" i="4"/>
  <c r="C3838" i="4"/>
  <c r="C3822" i="4"/>
  <c r="C3806" i="4"/>
  <c r="C3790" i="4"/>
  <c r="C3775" i="4"/>
  <c r="C3759" i="4"/>
  <c r="C3743" i="4"/>
  <c r="C3727" i="4"/>
  <c r="C3711" i="4"/>
  <c r="C2042" i="4"/>
  <c r="C4981" i="4"/>
  <c r="C4698" i="4"/>
  <c r="C4682" i="4"/>
  <c r="C3691" i="4"/>
  <c r="C3675" i="4"/>
  <c r="C3659" i="4"/>
  <c r="C3643" i="4"/>
  <c r="C3627" i="4"/>
  <c r="C3611" i="4"/>
  <c r="C3595" i="4"/>
  <c r="C3579" i="4"/>
  <c r="C3563" i="4"/>
  <c r="C3547" i="4"/>
  <c r="C3531" i="4"/>
  <c r="C3515" i="4"/>
  <c r="C3499" i="4"/>
  <c r="C3483" i="4"/>
  <c r="C3467" i="4"/>
  <c r="C3451" i="4"/>
  <c r="C3435" i="4"/>
  <c r="C3419" i="4"/>
  <c r="C3403" i="4"/>
  <c r="C3387" i="4"/>
  <c r="C3371" i="4"/>
  <c r="C3355" i="4"/>
  <c r="C3339" i="4"/>
  <c r="C3323" i="4"/>
  <c r="C3307" i="4"/>
  <c r="C3291" i="4"/>
  <c r="C3275" i="4"/>
  <c r="C3259" i="4"/>
  <c r="C3243" i="4"/>
  <c r="C3227" i="4"/>
  <c r="C3211" i="4"/>
  <c r="C3195" i="4"/>
  <c r="C3179" i="4"/>
  <c r="C3163" i="4"/>
  <c r="C3147" i="4"/>
  <c r="C3131" i="4"/>
  <c r="C3115" i="4"/>
  <c r="C4391" i="4"/>
  <c r="C4327" i="4"/>
  <c r="C2547" i="4"/>
  <c r="C2230" i="4"/>
  <c r="C4296" i="4"/>
  <c r="C4280" i="4"/>
  <c r="C4264" i="4"/>
  <c r="C4248" i="4"/>
  <c r="C4232" i="4"/>
  <c r="C4216" i="4"/>
  <c r="C4200" i="4"/>
  <c r="C4184" i="4"/>
  <c r="C4168" i="4"/>
  <c r="C4152" i="4"/>
  <c r="C4136" i="4"/>
  <c r="C4120" i="4"/>
  <c r="C4104" i="4"/>
  <c r="C4088" i="4"/>
  <c r="C4072" i="4"/>
  <c r="C4056" i="4"/>
  <c r="C4040" i="4"/>
  <c r="C4024" i="4"/>
  <c r="C4008" i="4"/>
  <c r="C3992" i="4"/>
  <c r="C3976" i="4"/>
  <c r="C3960" i="4"/>
  <c r="C3945" i="4"/>
  <c r="C3929" i="4"/>
  <c r="C3913" i="4"/>
  <c r="C3897" i="4"/>
  <c r="C3881" i="4"/>
  <c r="C3865" i="4"/>
  <c r="C3849" i="4"/>
  <c r="C3833" i="4"/>
  <c r="C3817" i="4"/>
  <c r="C3801" i="4"/>
  <c r="C3786" i="4"/>
  <c r="C3770" i="4"/>
  <c r="C3754" i="4"/>
  <c r="C3738" i="4"/>
  <c r="C3722" i="4"/>
  <c r="C3706" i="4"/>
  <c r="C2025" i="4"/>
  <c r="C4976" i="4"/>
  <c r="C4693" i="4"/>
  <c r="C3702" i="4"/>
  <c r="C3686" i="4"/>
  <c r="C3670" i="4"/>
  <c r="C3654" i="4"/>
  <c r="C3638" i="4"/>
  <c r="C3622" i="4"/>
  <c r="C3606" i="4"/>
  <c r="C3590" i="4"/>
  <c r="C3574" i="4"/>
  <c r="C3558" i="4"/>
  <c r="C3542" i="4"/>
  <c r="C3526" i="4"/>
  <c r="C3510" i="4"/>
  <c r="C3494" i="4"/>
  <c r="C3478" i="4"/>
  <c r="C3462" i="4"/>
  <c r="C3446" i="4"/>
  <c r="C3430" i="4"/>
  <c r="C3414" i="4"/>
  <c r="C3398" i="4"/>
  <c r="C3382" i="4"/>
  <c r="C3366" i="4"/>
  <c r="C3350" i="4"/>
  <c r="C3334" i="4"/>
  <c r="C3318" i="4"/>
  <c r="C3302" i="4"/>
  <c r="C3286" i="4"/>
  <c r="C3270" i="4"/>
  <c r="C3254" i="4"/>
  <c r="C3238" i="4"/>
  <c r="C3222" i="4"/>
  <c r="C3206" i="4"/>
  <c r="C3190" i="4"/>
  <c r="C3174" i="4"/>
  <c r="C3158" i="4"/>
  <c r="C3142" i="4"/>
  <c r="C3126" i="4"/>
  <c r="C3110" i="4"/>
  <c r="C4371" i="4"/>
  <c r="C4307" i="4"/>
  <c r="C2406" i="4"/>
  <c r="C2190" i="4"/>
  <c r="C4291" i="4"/>
  <c r="C4275" i="4"/>
  <c r="C4259" i="4"/>
  <c r="C4243" i="4"/>
  <c r="C4227" i="4"/>
  <c r="C4211" i="4"/>
  <c r="C4195" i="4"/>
  <c r="C4179" i="4"/>
  <c r="C4163" i="4"/>
  <c r="C4147" i="4"/>
  <c r="C4131" i="4"/>
  <c r="C4115" i="4"/>
  <c r="C4099" i="4"/>
  <c r="C4083" i="4"/>
  <c r="C4067" i="4"/>
  <c r="C4051" i="4"/>
  <c r="C4035" i="4"/>
  <c r="C4019" i="4"/>
  <c r="C4003" i="4"/>
  <c r="C3987" i="4"/>
  <c r="C3971" i="4"/>
  <c r="C3956" i="4"/>
  <c r="C3940" i="4"/>
  <c r="C3924" i="4"/>
  <c r="C3908" i="4"/>
  <c r="C3892" i="4"/>
  <c r="C3876" i="4"/>
  <c r="C3860" i="4"/>
  <c r="C3844" i="4"/>
  <c r="C3828" i="4"/>
  <c r="C3812" i="4"/>
  <c r="C3796" i="4"/>
  <c r="C3781" i="4"/>
  <c r="C3765" i="4"/>
  <c r="C3749" i="4"/>
  <c r="C3733" i="4"/>
  <c r="C3717" i="4"/>
  <c r="C2094" i="4"/>
  <c r="C2008" i="4"/>
  <c r="C4971" i="4"/>
  <c r="C4688" i="4"/>
  <c r="C3697" i="4"/>
  <c r="C3681" i="4"/>
  <c r="C3665" i="4"/>
  <c r="C3649" i="4"/>
  <c r="C3633" i="4"/>
  <c r="C3617" i="4"/>
  <c r="C3601" i="4"/>
  <c r="C3585" i="4"/>
  <c r="C3569" i="4"/>
  <c r="C3553" i="4"/>
  <c r="C3537" i="4"/>
  <c r="C3521" i="4"/>
  <c r="C3505" i="4"/>
  <c r="C3489" i="4"/>
  <c r="C3473" i="4"/>
  <c r="C3457" i="4"/>
  <c r="C3441" i="4"/>
  <c r="C3425" i="4"/>
  <c r="C3409" i="4"/>
  <c r="C3393" i="4"/>
  <c r="C3377" i="4"/>
  <c r="C3361" i="4"/>
  <c r="C3345" i="4"/>
  <c r="C3329" i="4"/>
  <c r="C3313" i="4"/>
  <c r="C3297" i="4"/>
  <c r="C3281" i="4"/>
  <c r="C3265" i="4"/>
  <c r="C3249" i="4"/>
  <c r="C3233" i="4"/>
  <c r="C3217" i="4"/>
  <c r="C3201" i="4"/>
  <c r="C3185" i="4"/>
  <c r="C3169" i="4"/>
  <c r="C3153" i="4"/>
  <c r="C3137" i="4"/>
  <c r="C3121" i="4"/>
  <c r="C4399" i="4"/>
  <c r="C4335" i="4"/>
  <c r="C2565" i="4"/>
  <c r="C2246" i="4"/>
  <c r="C4298" i="4"/>
  <c r="C4282" i="4"/>
  <c r="C4266" i="4"/>
  <c r="C4250" i="4"/>
  <c r="C4234" i="4"/>
  <c r="C4218" i="4"/>
  <c r="C4202" i="4"/>
  <c r="C4186" i="4"/>
  <c r="C4170" i="4"/>
  <c r="C4154" i="4"/>
  <c r="C4138" i="4"/>
  <c r="C4122" i="4"/>
  <c r="C4106" i="4"/>
  <c r="C4090" i="4"/>
  <c r="C4074" i="4"/>
  <c r="C4058" i="4"/>
  <c r="C4042" i="4"/>
  <c r="C4026" i="4"/>
  <c r="C4010" i="4"/>
  <c r="C3994" i="4"/>
  <c r="C3978" i="4"/>
  <c r="C3962" i="4"/>
  <c r="C3947" i="4"/>
  <c r="C3931" i="4"/>
  <c r="C3915" i="4"/>
  <c r="C3899" i="4"/>
  <c r="C3883" i="4"/>
  <c r="C3867" i="4"/>
  <c r="C3851" i="4"/>
  <c r="C3835" i="4"/>
  <c r="C3819" i="4"/>
  <c r="C3803" i="4"/>
  <c r="C2110" i="4"/>
  <c r="C3772" i="4"/>
  <c r="C3756" i="4"/>
  <c r="C3740" i="4"/>
  <c r="C3724" i="4"/>
  <c r="C3708" i="4"/>
  <c r="C2039" i="4"/>
  <c r="C4978" i="4"/>
  <c r="C4695" i="4"/>
  <c r="C4679" i="4"/>
  <c r="C3688" i="4"/>
  <c r="C3672" i="4"/>
  <c r="C3656" i="4"/>
  <c r="C3640" i="4"/>
  <c r="C3624" i="4"/>
  <c r="C3608" i="4"/>
  <c r="C3592" i="4"/>
  <c r="C3576" i="4"/>
  <c r="C3560" i="4"/>
  <c r="C3544" i="4"/>
  <c r="C3528" i="4"/>
  <c r="C3512" i="4"/>
  <c r="C3496" i="4"/>
  <c r="C3480" i="4"/>
  <c r="C3464" i="4"/>
  <c r="C3448" i="4"/>
  <c r="C3432" i="4"/>
  <c r="C3416" i="4"/>
  <c r="C3400" i="4"/>
  <c r="C3384" i="4"/>
  <c r="C3368" i="4"/>
  <c r="C3352" i="4"/>
  <c r="C3336" i="4"/>
  <c r="C3320" i="4"/>
  <c r="C3304" i="4"/>
  <c r="C3288" i="4"/>
  <c r="C3272" i="4"/>
  <c r="C3256" i="4"/>
  <c r="C3240" i="4"/>
  <c r="C3224" i="4"/>
  <c r="C3208" i="4"/>
  <c r="C3192" i="4"/>
  <c r="C3176" i="4"/>
  <c r="C3160" i="4"/>
  <c r="C3144" i="4"/>
  <c r="C3128" i="4"/>
  <c r="C3112" i="4"/>
  <c r="C1810" i="4"/>
  <c r="C1598" i="4"/>
  <c r="C1418" i="4"/>
  <c r="C1190" i="4"/>
  <c r="C1026" i="4"/>
  <c r="C2874" i="4"/>
  <c r="C2684" i="4"/>
  <c r="C2509" i="4"/>
  <c r="C2355" i="4"/>
  <c r="C2149" i="4"/>
  <c r="C1814" i="4"/>
  <c r="C1522" i="4"/>
  <c r="C1246" i="4"/>
  <c r="C3060" i="4"/>
  <c r="C2895" i="4"/>
  <c r="C2756" i="4"/>
  <c r="C2554" i="4"/>
  <c r="C2412" i="4"/>
  <c r="C2157" i="4"/>
  <c r="C1858" i="4"/>
  <c r="C1674" i="4"/>
  <c r="C1438" i="4"/>
  <c r="C1130" i="4"/>
  <c r="C2948" i="4"/>
  <c r="C2651" i="4"/>
  <c r="C2405" i="4"/>
  <c r="C2252" i="4"/>
  <c r="C1966" i="4"/>
  <c r="C1662" i="4"/>
  <c r="C1358" i="4"/>
  <c r="C1038" i="4"/>
  <c r="C2667" i="4"/>
  <c r="C2363" i="4"/>
  <c r="C2219" i="4"/>
  <c r="C2107" i="4"/>
  <c r="C5005" i="4"/>
  <c r="C4676" i="4"/>
  <c r="C4660" i="4"/>
  <c r="C4644" i="4"/>
  <c r="C4628" i="4"/>
  <c r="C1965" i="4"/>
  <c r="C1701" i="4"/>
  <c r="C1521" i="4"/>
  <c r="C1806" i="4"/>
  <c r="C1586" i="4"/>
  <c r="C1414" i="4"/>
  <c r="C1170" i="4"/>
  <c r="C1018" i="4"/>
  <c r="C2826" i="4"/>
  <c r="C2683" i="4"/>
  <c r="C2508" i="4"/>
  <c r="C2340" i="4"/>
  <c r="C2148" i="4"/>
  <c r="C1802" i="4"/>
  <c r="C1502" i="4"/>
  <c r="C1226" i="4"/>
  <c r="C3045" i="4"/>
  <c r="C2890" i="4"/>
  <c r="C2755" i="4"/>
  <c r="C2533" i="4"/>
  <c r="C2411" i="4"/>
  <c r="C2156" i="4"/>
  <c r="C1846" i="4"/>
  <c r="C1670" i="4"/>
  <c r="C1410" i="4"/>
  <c r="C1110" i="4"/>
  <c r="C2922" i="4"/>
  <c r="C2645" i="4"/>
  <c r="C2404" i="4"/>
  <c r="C2251" i="4"/>
  <c r="C1930" i="4"/>
  <c r="C1658" i="4"/>
  <c r="C1342" i="4"/>
  <c r="C3102" i="4"/>
  <c r="C2653" i="4"/>
  <c r="C2349" i="4"/>
  <c r="C2205" i="4"/>
  <c r="C2085" i="4"/>
  <c r="C5004" i="4"/>
  <c r="C4675" i="4"/>
  <c r="C4659" i="4"/>
  <c r="C4643" i="4"/>
  <c r="C4627" i="4"/>
  <c r="C1929" i="4"/>
  <c r="C1982" i="4"/>
  <c r="C1758" i="4"/>
  <c r="C1498" i="4"/>
  <c r="C1354" i="4"/>
  <c r="C1126" i="4"/>
  <c r="C3076" i="4"/>
  <c r="C2749" i="4"/>
  <c r="C2601" i="4"/>
  <c r="C2476" i="4"/>
  <c r="C2276" i="4"/>
  <c r="C1926" i="4"/>
  <c r="C1686" i="4"/>
  <c r="C1362" i="4"/>
  <c r="C1178" i="4"/>
  <c r="C3018" i="4"/>
  <c r="C2810" i="4"/>
  <c r="C2727" i="4"/>
  <c r="C2516" i="4"/>
  <c r="C2364" i="4"/>
  <c r="C2116" i="4"/>
  <c r="C1790" i="4"/>
  <c r="C1590" i="4"/>
  <c r="C1286" i="4"/>
  <c r="C1034" i="4"/>
  <c r="C2863" i="4"/>
  <c r="C2593" i="4"/>
  <c r="C2341" i="4"/>
  <c r="C2196" i="4"/>
  <c r="C1870" i="4"/>
  <c r="C1510" i="4"/>
  <c r="C1270" i="4"/>
  <c r="C2959" i="4"/>
  <c r="C2475" i="4"/>
  <c r="C2301" i="4"/>
  <c r="C2187" i="4"/>
  <c r="C2051" i="4"/>
  <c r="C4987" i="4"/>
  <c r="C4670" i="4"/>
  <c r="C4654" i="4"/>
  <c r="C4638" i="4"/>
  <c r="C2084" i="4"/>
  <c r="C1865" i="4"/>
  <c r="C1633" i="4"/>
  <c r="C1818" i="4"/>
  <c r="C1606" i="4"/>
  <c r="C1430" i="4"/>
  <c r="C1218" i="4"/>
  <c r="C1050" i="4"/>
  <c r="C2879" i="4"/>
  <c r="C2690" i="4"/>
  <c r="C2523" i="4"/>
  <c r="C2357" i="4"/>
  <c r="C2180" i="4"/>
  <c r="C1826" i="4"/>
  <c r="C1554" i="4"/>
  <c r="C1250" i="4"/>
  <c r="C3061" i="4"/>
  <c r="C2911" i="4"/>
  <c r="C2761" i="4"/>
  <c r="C2578" i="4"/>
  <c r="C2413" i="4"/>
  <c r="C2211" i="4"/>
  <c r="C1874" i="4"/>
  <c r="C1678" i="4"/>
  <c r="C1474" i="4"/>
  <c r="C1134" i="4"/>
  <c r="C2949" i="4"/>
  <c r="C2652" i="4"/>
  <c r="C2459" i="4"/>
  <c r="C2253" i="4"/>
  <c r="C1990" i="4"/>
  <c r="C1690" i="4"/>
  <c r="C1366" i="4"/>
  <c r="C1042" i="4"/>
  <c r="C2668" i="4"/>
  <c r="C2379" i="4"/>
  <c r="C2235" i="4"/>
  <c r="C2108" i="4"/>
  <c r="C2006" i="4"/>
  <c r="C4677" i="4"/>
  <c r="C4661" i="4"/>
  <c r="C4645" i="4"/>
  <c r="C4629" i="4"/>
  <c r="C1981" i="4"/>
  <c r="C1705" i="4"/>
  <c r="C1453" i="4"/>
  <c r="C1213" i="4"/>
  <c r="C1017" i="4"/>
  <c r="C2830" i="4"/>
  <c r="C2092" i="4"/>
  <c r="C1833" i="4"/>
  <c r="C1637" i="4"/>
  <c r="C1465" i="4"/>
  <c r="C1253" i="4"/>
  <c r="C1097" i="4"/>
  <c r="C3022" i="4"/>
  <c r="C2857" i="4"/>
  <c r="C2621" i="4"/>
  <c r="C1917" i="4"/>
  <c r="C1741" i="4"/>
  <c r="C1577" i="4"/>
  <c r="C1353" i="4"/>
  <c r="C1197" i="4"/>
  <c r="C3096" i="4"/>
  <c r="C2926" i="4"/>
  <c r="C2803" i="4"/>
  <c r="C2583" i="4"/>
  <c r="C2146" i="4"/>
  <c r="C4610" i="4"/>
  <c r="C4580" i="4"/>
  <c r="C4552" i="4"/>
  <c r="C4536" i="4"/>
  <c r="C2450" i="4"/>
  <c r="C2210" i="4"/>
  <c r="C4960" i="4"/>
  <c r="C4622" i="4"/>
  <c r="C4587" i="4"/>
  <c r="C2004" i="4"/>
  <c r="C1940" i="4"/>
  <c r="C1876" i="4"/>
  <c r="C1812" i="4"/>
  <c r="C1748" i="4"/>
  <c r="C1684" i="4"/>
  <c r="C1620" i="4"/>
  <c r="C1556" i="4"/>
  <c r="C1492" i="4"/>
  <c r="C1428" i="4"/>
  <c r="C1609" i="4"/>
  <c r="C1369" i="4"/>
  <c r="C1157" i="4"/>
  <c r="C3038" i="4"/>
  <c r="C2754" i="4"/>
  <c r="C1961" i="4"/>
  <c r="C1785" i="4"/>
  <c r="C1561" i="4"/>
  <c r="C1397" i="4"/>
  <c r="C1205" i="4"/>
  <c r="C1057" i="4"/>
  <c r="C2947" i="4"/>
  <c r="C2773" i="4"/>
  <c r="C1997" i="4"/>
  <c r="C1857" i="4"/>
  <c r="C1693" i="4"/>
  <c r="C1485" i="4"/>
  <c r="C1321" i="4"/>
  <c r="C1137" i="4"/>
  <c r="C3054" i="4"/>
  <c r="C2899" i="4"/>
  <c r="C2695" i="4"/>
  <c r="C2506" i="4"/>
  <c r="C2031" i="4"/>
  <c r="C4601" i="4"/>
  <c r="C4570" i="4"/>
  <c r="C4547" i="4"/>
  <c r="C2575" i="4"/>
  <c r="C2330" i="4"/>
  <c r="C2106" i="4"/>
  <c r="C4955" i="4"/>
  <c r="C4612" i="4"/>
  <c r="C4577" i="4"/>
  <c r="C1984" i="4"/>
  <c r="C1920" i="4"/>
  <c r="C1856" i="4"/>
  <c r="C1792" i="4"/>
  <c r="C1728" i="4"/>
  <c r="C1664" i="4"/>
  <c r="C1600" i="4"/>
  <c r="C1536" i="4"/>
  <c r="C1472" i="4"/>
  <c r="C1408" i="4"/>
  <c r="C1517" i="4"/>
  <c r="C1293" i="4"/>
  <c r="C1053" i="4"/>
  <c r="C2952" i="4"/>
  <c r="C2650" i="4"/>
  <c r="C1901" i="4"/>
  <c r="C1733" i="4"/>
  <c r="C1525" i="4"/>
  <c r="C1345" i="4"/>
  <c r="C1129" i="4"/>
  <c r="C3075" i="4"/>
  <c r="C2889" i="4"/>
  <c r="C2734" i="4"/>
  <c r="C1953" i="4"/>
  <c r="C1809" i="4"/>
  <c r="C1657" i="4"/>
  <c r="C1413" i="4"/>
  <c r="C1277" i="4"/>
  <c r="C1069" i="4"/>
  <c r="C2995" i="4"/>
  <c r="C2840" i="4"/>
  <c r="C2628" i="4"/>
  <c r="C2346" i="4"/>
  <c r="C4621" i="4"/>
  <c r="C4591" i="4"/>
  <c r="C4558" i="4"/>
  <c r="C4542" i="4"/>
  <c r="C2552" i="4"/>
  <c r="C2290" i="4"/>
  <c r="C2048" i="4"/>
  <c r="C4950" i="4"/>
  <c r="C4599" i="4"/>
  <c r="C4566" i="4"/>
  <c r="C1964" i="4"/>
  <c r="C1900" i="4"/>
  <c r="C1836" i="4"/>
  <c r="C1772" i="4"/>
  <c r="C1708" i="4"/>
  <c r="C1644" i="4"/>
  <c r="C1580" i="4"/>
  <c r="C1516" i="4"/>
  <c r="C1452" i="4"/>
  <c r="C1388" i="4"/>
  <c r="C1457" i="4"/>
  <c r="C1225" i="4"/>
  <c r="C1021" i="4"/>
  <c r="C2835" i="4"/>
  <c r="C2093" i="4"/>
  <c r="C1841" i="4"/>
  <c r="C1641" i="4"/>
  <c r="C1473" i="4"/>
  <c r="C1257" i="4"/>
  <c r="C1101" i="4"/>
  <c r="C3032" i="4"/>
  <c r="C2872" i="4"/>
  <c r="C2658" i="4"/>
  <c r="C1921" i="4"/>
  <c r="C1753" i="4"/>
  <c r="C1581" i="4"/>
  <c r="C1361" i="4"/>
  <c r="C1217" i="4"/>
  <c r="C3097" i="4"/>
  <c r="C2974" i="4"/>
  <c r="C2808" i="4"/>
  <c r="C2584" i="4"/>
  <c r="C2154" i="4"/>
  <c r="C4611" i="4"/>
  <c r="C4582" i="4"/>
  <c r="C4553" i="4"/>
  <c r="C4537" i="4"/>
  <c r="C2474" i="4"/>
  <c r="C2218" i="4"/>
  <c r="C4961" i="4"/>
  <c r="C4624" i="4"/>
  <c r="C4590" i="4"/>
  <c r="C4559" i="4"/>
  <c r="C1944" i="4"/>
  <c r="C1880" i="4"/>
  <c r="C1816" i="4"/>
  <c r="C1752" i="4"/>
  <c r="C1688" i="4"/>
  <c r="C1624" i="4"/>
  <c r="C1560" i="4"/>
  <c r="C1496" i="4"/>
  <c r="C1432" i="4"/>
  <c r="C1368" i="4"/>
  <c r="C1304" i="4"/>
  <c r="C1240" i="4"/>
  <c r="C1176" i="4"/>
  <c r="C1112" i="4"/>
  <c r="C1048" i="4"/>
  <c r="C3084" i="4"/>
  <c r="C3020" i="4"/>
  <c r="C2956" i="4"/>
  <c r="C2892" i="4"/>
  <c r="C2828" i="4"/>
  <c r="C2763" i="4"/>
  <c r="C2716" i="4"/>
  <c r="C2665" i="4"/>
  <c r="C2604" i="4"/>
  <c r="C2418" i="4"/>
  <c r="C5001" i="4"/>
  <c r="C1955" i="4"/>
  <c r="C1891" i="4"/>
  <c r="C1827" i="4"/>
  <c r="C1763" i="4"/>
  <c r="C1699" i="4"/>
  <c r="C1635" i="4"/>
  <c r="C1571" i="4"/>
  <c r="C1507" i="4"/>
  <c r="C1443" i="4"/>
  <c r="C1379" i="4"/>
  <c r="C1315" i="4"/>
  <c r="C1251" i="4"/>
  <c r="C1187" i="4"/>
  <c r="C1123" i="4"/>
  <c r="C1059" i="4"/>
  <c r="C3094" i="4"/>
  <c r="C3030" i="4"/>
  <c r="C2966" i="4"/>
  <c r="C2902" i="4"/>
  <c r="C2838" i="4"/>
  <c r="C2777" i="4"/>
  <c r="C2691" i="4"/>
  <c r="C2512" i="4"/>
  <c r="C2471" i="4"/>
  <c r="C2425" i="4"/>
  <c r="C2384" i="4"/>
  <c r="C2343" i="4"/>
  <c r="C2297" i="4"/>
  <c r="C2256" i="4"/>
  <c r="C2215" i="4"/>
  <c r="C2169" i="4"/>
  <c r="C2128" i="4"/>
  <c r="C2087" i="4"/>
  <c r="C2043" i="4"/>
  <c r="C4943" i="4"/>
  <c r="C4927" i="4"/>
  <c r="C4911" i="4"/>
  <c r="C4895" i="4"/>
  <c r="C4879" i="4"/>
  <c r="C4863" i="4"/>
  <c r="C4847" i="4"/>
  <c r="C4831" i="4"/>
  <c r="C4815" i="4"/>
  <c r="C4799" i="4"/>
  <c r="C4783" i="4"/>
  <c r="C4767" i="4"/>
  <c r="C4751" i="4"/>
  <c r="C4735" i="4"/>
  <c r="C4719" i="4"/>
  <c r="C4703" i="4"/>
  <c r="C4518" i="4"/>
  <c r="C4502" i="4"/>
  <c r="C4486" i="4"/>
  <c r="C4470" i="4"/>
  <c r="C4454" i="4"/>
  <c r="C4438" i="4"/>
  <c r="C4422" i="4"/>
  <c r="C4406" i="4"/>
  <c r="C4390" i="4"/>
  <c r="C4374" i="4"/>
  <c r="C4358" i="4"/>
  <c r="C4342" i="4"/>
  <c r="C4326" i="4"/>
  <c r="C4310" i="4"/>
  <c r="C2646" i="4"/>
  <c r="C2587" i="4"/>
  <c r="C2541" i="4"/>
  <c r="C2430" i="4"/>
  <c r="C2302" i="4"/>
  <c r="C1332" i="4"/>
  <c r="C1268" i="4"/>
  <c r="C1204" i="4"/>
  <c r="C1140" i="4"/>
  <c r="C1076" i="4"/>
  <c r="C1012" i="4"/>
  <c r="C3047" i="4"/>
  <c r="C2983" i="4"/>
  <c r="C2919" i="4"/>
  <c r="C2855" i="4"/>
  <c r="C2791" i="4"/>
  <c r="C2733" i="4"/>
  <c r="C2686" i="4"/>
  <c r="C2641" i="4"/>
  <c r="C2543" i="4"/>
  <c r="C2114" i="4"/>
  <c r="C1983" i="4"/>
  <c r="C1919" i="4"/>
  <c r="C1855" i="4"/>
  <c r="C1791" i="4"/>
  <c r="C1727" i="4"/>
  <c r="C1663" i="4"/>
  <c r="C1599" i="4"/>
  <c r="C1535" i="4"/>
  <c r="C1471" i="4"/>
  <c r="C1407" i="4"/>
  <c r="C1343" i="4"/>
  <c r="C1279" i="4"/>
  <c r="C1215" i="4"/>
  <c r="C1151" i="4"/>
  <c r="C1087" i="4"/>
  <c r="C1023" i="4"/>
  <c r="C3057" i="4"/>
  <c r="C2993" i="4"/>
  <c r="C2929" i="4"/>
  <c r="C2865" i="4"/>
  <c r="C2801" i="4"/>
  <c r="C2730" i="4"/>
  <c r="C2529" i="4"/>
  <c r="C2488" i="4"/>
  <c r="C2447" i="4"/>
  <c r="C2401" i="4"/>
  <c r="C2360" i="4"/>
  <c r="C2319" i="4"/>
  <c r="C2273" i="4"/>
  <c r="C2232" i="4"/>
  <c r="C2191" i="4"/>
  <c r="C2145" i="4"/>
  <c r="C2104" i="4"/>
  <c r="C2063" i="4"/>
  <c r="C4998" i="4"/>
  <c r="C4934" i="4"/>
  <c r="C4918" i="4"/>
  <c r="C4902" i="4"/>
  <c r="C4886" i="4"/>
  <c r="C4870" i="4"/>
  <c r="C4854" i="4"/>
  <c r="C4838" i="4"/>
  <c r="C4822" i="4"/>
  <c r="C4806" i="4"/>
  <c r="C4790" i="4"/>
  <c r="C4774" i="4"/>
  <c r="C4758" i="4"/>
  <c r="C4742" i="4"/>
  <c r="C4726" i="4"/>
  <c r="C4710" i="4"/>
  <c r="C4525" i="4"/>
  <c r="C4509" i="4"/>
  <c r="C4493" i="4"/>
  <c r="C4477" i="4"/>
  <c r="C4461" i="4"/>
  <c r="C4445" i="4"/>
  <c r="C4429" i="4"/>
  <c r="C4413" i="4"/>
  <c r="C4397" i="4"/>
  <c r="C4381" i="4"/>
  <c r="C4365" i="4"/>
  <c r="C4349" i="4"/>
  <c r="C4333" i="4"/>
  <c r="C4317" i="4"/>
  <c r="C4301" i="4"/>
  <c r="C2615" i="4"/>
  <c r="C2563" i="4"/>
  <c r="C2486" i="4"/>
  <c r="C2358" i="4"/>
  <c r="C1360" i="4"/>
  <c r="C1296" i="4"/>
  <c r="C1232" i="4"/>
  <c r="C1168" i="4"/>
  <c r="C1104" i="4"/>
  <c r="C1040" i="4"/>
  <c r="C3074" i="4"/>
  <c r="C3010" i="4"/>
  <c r="C2946" i="4"/>
  <c r="C2882" i="4"/>
  <c r="C2818" i="4"/>
  <c r="C2753" i="4"/>
  <c r="C2709" i="4"/>
  <c r="C2663" i="4"/>
  <c r="C2597" i="4"/>
  <c r="C2378" i="4"/>
  <c r="C4984" i="4"/>
  <c r="C1947" i="4"/>
  <c r="C1883" i="4"/>
  <c r="C1819" i="4"/>
  <c r="C1755" i="4"/>
  <c r="C1691" i="4"/>
  <c r="C1627" i="4"/>
  <c r="C1563" i="4"/>
  <c r="C1499" i="4"/>
  <c r="C1435" i="4"/>
  <c r="C1371" i="4"/>
  <c r="C1307" i="4"/>
  <c r="C1243" i="4"/>
  <c r="C1179" i="4"/>
  <c r="C1115" i="4"/>
  <c r="C1051" i="4"/>
  <c r="C3088" i="4"/>
  <c r="C3024" i="4"/>
  <c r="C2960" i="4"/>
  <c r="C2896" i="4"/>
  <c r="C2832" i="4"/>
  <c r="C2775" i="4"/>
  <c r="C2574" i="4"/>
  <c r="C2505" i="4"/>
  <c r="C2464" i="4"/>
  <c r="C2423" i="4"/>
  <c r="C2377" i="4"/>
  <c r="C2336" i="4"/>
  <c r="C2295" i="4"/>
  <c r="C2249" i="4"/>
  <c r="C2208" i="4"/>
  <c r="C2167" i="4"/>
  <c r="C2121" i="4"/>
  <c r="C2080" i="4"/>
  <c r="C2029" i="4"/>
  <c r="C4941" i="4"/>
  <c r="C4925" i="4"/>
  <c r="C4909" i="4"/>
  <c r="C4893" i="4"/>
  <c r="C4877" i="4"/>
  <c r="C4861" i="4"/>
  <c r="C4845" i="4"/>
  <c r="C4829" i="4"/>
  <c r="C4813" i="4"/>
  <c r="C4797" i="4"/>
  <c r="C4781" i="4"/>
  <c r="C4765" i="4"/>
  <c r="C4749" i="4"/>
  <c r="C4733" i="4"/>
  <c r="C4717" i="4"/>
  <c r="C4532" i="4"/>
  <c r="C4516" i="4"/>
  <c r="C4500" i="4"/>
  <c r="C4484" i="4"/>
  <c r="C4468" i="4"/>
  <c r="C4452" i="4"/>
  <c r="C4436" i="4"/>
  <c r="C4420" i="4"/>
  <c r="C4404" i="4"/>
  <c r="C4388" i="4"/>
  <c r="C4372" i="4"/>
  <c r="C4356" i="4"/>
  <c r="C4340" i="4"/>
  <c r="C4324" i="4"/>
  <c r="C4308" i="4"/>
  <c r="C2632" i="4"/>
  <c r="C2580" i="4"/>
  <c r="C2539" i="4"/>
  <c r="C2414" i="4"/>
  <c r="C1372" i="4"/>
  <c r="C1308" i="4"/>
  <c r="C1244" i="4"/>
  <c r="C1180" i="4"/>
  <c r="C1116" i="4"/>
  <c r="C1052" i="4"/>
  <c r="C3085" i="4"/>
  <c r="C3021" i="4"/>
  <c r="C2957" i="4"/>
  <c r="C2893" i="4"/>
  <c r="C2829" i="4"/>
  <c r="C2764" i="4"/>
  <c r="C2717" i="4"/>
  <c r="C2671" i="4"/>
  <c r="C2610" i="4"/>
  <c r="C2426" i="4"/>
  <c r="C2015" i="4"/>
  <c r="C1959" i="4"/>
  <c r="C1895" i="4"/>
  <c r="C1831" i="4"/>
  <c r="C1767" i="4"/>
  <c r="C1703" i="4"/>
  <c r="C1639" i="4"/>
  <c r="C1575" i="4"/>
  <c r="C1511" i="4"/>
  <c r="C1447" i="4"/>
  <c r="C1383" i="4"/>
  <c r="C1319" i="4"/>
  <c r="C1255" i="4"/>
  <c r="C1191" i="4"/>
  <c r="C1127" i="4"/>
  <c r="C1063" i="4"/>
  <c r="C3099" i="4"/>
  <c r="C3035" i="4"/>
  <c r="C2971" i="4"/>
  <c r="C2907" i="4"/>
  <c r="C2843" i="4"/>
  <c r="C2783" i="4"/>
  <c r="C2692" i="4"/>
  <c r="C2513" i="4"/>
  <c r="C2472" i="4"/>
  <c r="C2431" i="4"/>
  <c r="C2385" i="4"/>
  <c r="C2344" i="4"/>
  <c r="C2303" i="4"/>
  <c r="C2257" i="4"/>
  <c r="C2216" i="4"/>
  <c r="C2175" i="4"/>
  <c r="C2129" i="4"/>
  <c r="C2088" i="4"/>
  <c r="C2044" i="4"/>
  <c r="C4944" i="4"/>
  <c r="C4928" i="4"/>
  <c r="C4912" i="4"/>
  <c r="C4896" i="4"/>
  <c r="C4880" i="4"/>
  <c r="C4864" i="4"/>
  <c r="C4848" i="4"/>
  <c r="C4832" i="4"/>
  <c r="C4816" i="4"/>
  <c r="C4800" i="4"/>
  <c r="C4784" i="4"/>
  <c r="C4768" i="4"/>
  <c r="C4752" i="4"/>
  <c r="C4736" i="4"/>
  <c r="C4720" i="4"/>
  <c r="C4704" i="4"/>
  <c r="C4519" i="4"/>
  <c r="C4503" i="4"/>
  <c r="C4487" i="4"/>
  <c r="C4471" i="4"/>
  <c r="C4455" i="4"/>
  <c r="C4439" i="4"/>
  <c r="C4423" i="4"/>
  <c r="C4395" i="4"/>
  <c r="C4331" i="4"/>
  <c r="C2556" i="4"/>
  <c r="C2238" i="4"/>
  <c r="C4297" i="4"/>
  <c r="C4281" i="4"/>
  <c r="C4265" i="4"/>
  <c r="C4249" i="4"/>
  <c r="C4233" i="4"/>
  <c r="C4217" i="4"/>
  <c r="C4201" i="4"/>
  <c r="C4185" i="4"/>
  <c r="C4169" i="4"/>
  <c r="C4153" i="4"/>
  <c r="C4137" i="4"/>
  <c r="C4121" i="4"/>
  <c r="C4105" i="4"/>
  <c r="C4089" i="4"/>
  <c r="C4073" i="4"/>
  <c r="C4057" i="4"/>
  <c r="C4041" i="4"/>
  <c r="C4025" i="4"/>
  <c r="C4009" i="4"/>
  <c r="C3993" i="4"/>
  <c r="C3977" i="4"/>
  <c r="C3961" i="4"/>
  <c r="C3946" i="4"/>
  <c r="C3930" i="4"/>
  <c r="C3914" i="4"/>
  <c r="C3898" i="4"/>
  <c r="C3882" i="4"/>
  <c r="C3866" i="4"/>
  <c r="C3850" i="4"/>
  <c r="C3834" i="4"/>
  <c r="C3818" i="4"/>
  <c r="C3802" i="4"/>
  <c r="C3787" i="4"/>
  <c r="C3771" i="4"/>
  <c r="C3755" i="4"/>
  <c r="C3739" i="4"/>
  <c r="C3723" i="4"/>
  <c r="C3707" i="4"/>
  <c r="C2026" i="4"/>
  <c r="C4977" i="4"/>
  <c r="C4694" i="4"/>
  <c r="C4678" i="4"/>
  <c r="C3687" i="4"/>
  <c r="C3671" i="4"/>
  <c r="C3655" i="4"/>
  <c r="C3639" i="4"/>
  <c r="C3623" i="4"/>
  <c r="C3607" i="4"/>
  <c r="C3591" i="4"/>
  <c r="C3575" i="4"/>
  <c r="C3559" i="4"/>
  <c r="C3543" i="4"/>
  <c r="C3527" i="4"/>
  <c r="C3511" i="4"/>
  <c r="C3495" i="4"/>
  <c r="C3479" i="4"/>
  <c r="C3463" i="4"/>
  <c r="C3447" i="4"/>
  <c r="C3431" i="4"/>
  <c r="C3415" i="4"/>
  <c r="C3399" i="4"/>
  <c r="C3383" i="4"/>
  <c r="C3367" i="4"/>
  <c r="C3351" i="4"/>
  <c r="C3335" i="4"/>
  <c r="C3319" i="4"/>
  <c r="C3303" i="4"/>
  <c r="C3287" i="4"/>
  <c r="C3271" i="4"/>
  <c r="C3255" i="4"/>
  <c r="C3239" i="4"/>
  <c r="C3223" i="4"/>
  <c r="C3207" i="4"/>
  <c r="C3191" i="4"/>
  <c r="C3175" i="4"/>
  <c r="C3159" i="4"/>
  <c r="C3143" i="4"/>
  <c r="C3127" i="4"/>
  <c r="C3111" i="4"/>
  <c r="C4375" i="4"/>
  <c r="C4311" i="4"/>
  <c r="C2438" i="4"/>
  <c r="C2198" i="4"/>
  <c r="C4292" i="4"/>
  <c r="C4276" i="4"/>
  <c r="C4260" i="4"/>
  <c r="C4244" i="4"/>
  <c r="C4228" i="4"/>
  <c r="C4212" i="4"/>
  <c r="C4196" i="4"/>
  <c r="C4180" i="4"/>
  <c r="C4164" i="4"/>
  <c r="C4148" i="4"/>
  <c r="C4132" i="4"/>
  <c r="C4116" i="4"/>
  <c r="C4100" i="4"/>
  <c r="C4084" i="4"/>
  <c r="C4068" i="4"/>
  <c r="C4052" i="4"/>
  <c r="C4036" i="4"/>
  <c r="C4020" i="4"/>
  <c r="C4004" i="4"/>
  <c r="C3988" i="4"/>
  <c r="C3972" i="4"/>
  <c r="C3957" i="4"/>
  <c r="C3941" i="4"/>
  <c r="C3925" i="4"/>
  <c r="C3909" i="4"/>
  <c r="C3893" i="4"/>
  <c r="C3877" i="4"/>
  <c r="C3861" i="4"/>
  <c r="C3845" i="4"/>
  <c r="C3829" i="4"/>
  <c r="C3813" i="4"/>
  <c r="C3797" i="4"/>
  <c r="C3782" i="4"/>
  <c r="C3766" i="4"/>
  <c r="C3750" i="4"/>
  <c r="C3734" i="4"/>
  <c r="C3718" i="4"/>
  <c r="C2102" i="4"/>
  <c r="C2009" i="4"/>
  <c r="C4972" i="4"/>
  <c r="C4689" i="4"/>
  <c r="C3698" i="4"/>
  <c r="C3682" i="4"/>
  <c r="C3666" i="4"/>
  <c r="C3650" i="4"/>
  <c r="C3634" i="4"/>
  <c r="C3618" i="4"/>
  <c r="C3602" i="4"/>
  <c r="C3586" i="4"/>
  <c r="C3570" i="4"/>
  <c r="C3554" i="4"/>
  <c r="C3538" i="4"/>
  <c r="C3522" i="4"/>
  <c r="C3506" i="4"/>
  <c r="C3490" i="4"/>
  <c r="C3474" i="4"/>
  <c r="C3458" i="4"/>
  <c r="C3442" i="4"/>
  <c r="C3426" i="4"/>
  <c r="C3410" i="4"/>
  <c r="C3394" i="4"/>
  <c r="C3378" i="4"/>
  <c r="C3362" i="4"/>
  <c r="C3346" i="4"/>
  <c r="C3330" i="4"/>
  <c r="C3314" i="4"/>
  <c r="C3298" i="4"/>
  <c r="C3282" i="4"/>
  <c r="C3266" i="4"/>
  <c r="C3250" i="4"/>
  <c r="C3234" i="4"/>
  <c r="C3218" i="4"/>
  <c r="C3202" i="4"/>
  <c r="C3186" i="4"/>
  <c r="C3170" i="4"/>
  <c r="C3154" i="4"/>
  <c r="C3138" i="4"/>
  <c r="C3122" i="4"/>
  <c r="C3106" i="4"/>
  <c r="C4355" i="4"/>
  <c r="C2631" i="4"/>
  <c r="C2286" i="4"/>
  <c r="C2158" i="4"/>
  <c r="C4287" i="4"/>
  <c r="C4271" i="4"/>
  <c r="C4255" i="4"/>
  <c r="C4239" i="4"/>
  <c r="C4223" i="4"/>
  <c r="C4207" i="4"/>
  <c r="C4191" i="4"/>
  <c r="C4175" i="4"/>
  <c r="C4159" i="4"/>
  <c r="C4143" i="4"/>
  <c r="C4127" i="4"/>
  <c r="C4111" i="4"/>
  <c r="C4095" i="4"/>
  <c r="C4079" i="4"/>
  <c r="C4063" i="4"/>
  <c r="C4047" i="4"/>
  <c r="C4031" i="4"/>
  <c r="C4015" i="4"/>
  <c r="C3999" i="4"/>
  <c r="C3983" i="4"/>
  <c r="C3967" i="4"/>
  <c r="C3952" i="4"/>
  <c r="C3936" i="4"/>
  <c r="C3920" i="4"/>
  <c r="C3904" i="4"/>
  <c r="C3888" i="4"/>
  <c r="C3872" i="4"/>
  <c r="C3856" i="4"/>
  <c r="C3840" i="4"/>
  <c r="C3824" i="4"/>
  <c r="C3808" i="4"/>
  <c r="C3792" i="4"/>
  <c r="C3777" i="4"/>
  <c r="C3761" i="4"/>
  <c r="C3745" i="4"/>
  <c r="C3729" i="4"/>
  <c r="C3713" i="4"/>
  <c r="C2062" i="4"/>
  <c r="C4992" i="4"/>
  <c r="C4700" i="4"/>
  <c r="C4684" i="4"/>
  <c r="C3693" i="4"/>
  <c r="C3677" i="4"/>
  <c r="C3661" i="4"/>
  <c r="C3645" i="4"/>
  <c r="C3629" i="4"/>
  <c r="C3613" i="4"/>
  <c r="C3597" i="4"/>
  <c r="C3581" i="4"/>
  <c r="C3565" i="4"/>
  <c r="C3549" i="4"/>
  <c r="C3533" i="4"/>
  <c r="C3517" i="4"/>
  <c r="C3501" i="4"/>
  <c r="C3485" i="4"/>
  <c r="C3469" i="4"/>
  <c r="C3453" i="4"/>
  <c r="C3437" i="4"/>
  <c r="C3421" i="4"/>
  <c r="C3405" i="4"/>
  <c r="C3389" i="4"/>
  <c r="C3373" i="4"/>
  <c r="C3357" i="4"/>
  <c r="C3341" i="4"/>
  <c r="C3325" i="4"/>
  <c r="C3309" i="4"/>
  <c r="C3293" i="4"/>
  <c r="C3277" i="4"/>
  <c r="C3261" i="4"/>
  <c r="C3245" i="4"/>
  <c r="C3229" i="4"/>
  <c r="C3213" i="4"/>
  <c r="C3197" i="4"/>
  <c r="C3181" i="4"/>
  <c r="C3165" i="4"/>
  <c r="C3149" i="4"/>
  <c r="C3133" i="4"/>
  <c r="C3117" i="4"/>
  <c r="C4383" i="4"/>
  <c r="C4319" i="4"/>
  <c r="C2502" i="4"/>
  <c r="C2214" i="4"/>
  <c r="C4294" i="4"/>
  <c r="C4278" i="4"/>
  <c r="C4262" i="4"/>
  <c r="C4246" i="4"/>
  <c r="C4230" i="4"/>
  <c r="C4214" i="4"/>
  <c r="C4198" i="4"/>
  <c r="C4182" i="4"/>
  <c r="C4166" i="4"/>
  <c r="C4150" i="4"/>
  <c r="C4134" i="4"/>
  <c r="C4118" i="4"/>
  <c r="C4102" i="4"/>
  <c r="C4086" i="4"/>
  <c r="C4070" i="4"/>
  <c r="C4054" i="4"/>
  <c r="C4038" i="4"/>
  <c r="C4022" i="4"/>
  <c r="C4006" i="4"/>
  <c r="C3990" i="4"/>
  <c r="C3974" i="4"/>
  <c r="C3958" i="4"/>
  <c r="C3943" i="4"/>
  <c r="C3927" i="4"/>
  <c r="C3911" i="4"/>
  <c r="C3895" i="4"/>
  <c r="C3879" i="4"/>
  <c r="C3863" i="4"/>
  <c r="C3847" i="4"/>
  <c r="C3831" i="4"/>
  <c r="C3815" i="4"/>
  <c r="C3799" i="4"/>
  <c r="C3784" i="4"/>
  <c r="C3768" i="4"/>
  <c r="C3752" i="4"/>
  <c r="C3736" i="4"/>
  <c r="C3720" i="4"/>
  <c r="C3704" i="4"/>
  <c r="C2023" i="4"/>
  <c r="C4974" i="4"/>
  <c r="C4691" i="4"/>
  <c r="C3700" i="4"/>
  <c r="C3684" i="4"/>
  <c r="C3668" i="4"/>
  <c r="C3652" i="4"/>
  <c r="C3636" i="4"/>
  <c r="C3620" i="4"/>
  <c r="C3604" i="4"/>
  <c r="C3588" i="4"/>
  <c r="C3572" i="4"/>
  <c r="C3556" i="4"/>
  <c r="C3540" i="4"/>
  <c r="C3524" i="4"/>
  <c r="C3508" i="4"/>
  <c r="C3492" i="4"/>
  <c r="C3476" i="4"/>
  <c r="C3460" i="4"/>
  <c r="C3444" i="4"/>
  <c r="C3428" i="4"/>
  <c r="C3412" i="4"/>
  <c r="C3396" i="4"/>
  <c r="C3380" i="4"/>
  <c r="C3364" i="4"/>
  <c r="C3348" i="4"/>
  <c r="C3332" i="4"/>
  <c r="C3316" i="4"/>
  <c r="C3300" i="4"/>
  <c r="C3284" i="4"/>
  <c r="C3268" i="4"/>
  <c r="C3252" i="4"/>
  <c r="C3236" i="4"/>
  <c r="C3220" i="4"/>
  <c r="C3204" i="4"/>
  <c r="C3188" i="4"/>
  <c r="C3172" i="4"/>
  <c r="C3156" i="4"/>
  <c r="C3140" i="4"/>
  <c r="C3124" i="4"/>
  <c r="C3108" i="4"/>
  <c r="C5007" i="4"/>
  <c r="C414" i="4"/>
  <c r="C437" i="4"/>
  <c r="C129" i="4"/>
  <c r="C134" i="4"/>
  <c r="C294" i="4"/>
  <c r="C412" i="4"/>
  <c r="C450" i="4"/>
  <c r="C181" i="4"/>
  <c r="C324" i="4"/>
  <c r="C173" i="4"/>
  <c r="C368" i="4"/>
  <c r="C282" i="4"/>
  <c r="C397" i="4"/>
  <c r="C19" i="4"/>
  <c r="C395" i="4"/>
  <c r="C231" i="4"/>
  <c r="C161" i="4"/>
  <c r="C371" i="4"/>
  <c r="C139" i="4"/>
  <c r="C306" i="4"/>
  <c r="C106" i="4"/>
  <c r="C39" i="4"/>
  <c r="C387" i="4"/>
  <c r="C180" i="4"/>
  <c r="C388" i="4"/>
  <c r="C105" i="4"/>
  <c r="C469" i="4"/>
  <c r="C403" i="4"/>
  <c r="C262" i="4"/>
  <c r="C871" i="4"/>
  <c r="C875" i="4"/>
  <c r="C839" i="4"/>
  <c r="C990" i="4"/>
  <c r="C958" i="4"/>
  <c r="C926" i="4"/>
  <c r="C894" i="4"/>
  <c r="C862" i="4"/>
  <c r="C761" i="4"/>
  <c r="C729" i="4"/>
  <c r="C697" i="4"/>
  <c r="C665" i="4"/>
  <c r="C955" i="4"/>
  <c r="C975" i="4"/>
  <c r="C997" i="4"/>
  <c r="C937" i="4"/>
  <c r="C905" i="4"/>
  <c r="C873" i="4"/>
  <c r="C841" i="4"/>
  <c r="C809" i="4"/>
  <c r="C777" i="4"/>
  <c r="C1000" i="4"/>
  <c r="C968" i="4"/>
  <c r="C936" i="4"/>
  <c r="C904" i="4"/>
  <c r="C872" i="4"/>
  <c r="C840" i="4"/>
  <c r="C815" i="4"/>
  <c r="C943" i="4"/>
  <c r="C907" i="4"/>
  <c r="C961" i="4"/>
  <c r="C981" i="4"/>
  <c r="C986" i="4"/>
  <c r="C954" i="4"/>
  <c r="C922" i="4"/>
  <c r="C890" i="4"/>
  <c r="C858" i="4"/>
  <c r="C765" i="4"/>
  <c r="C851" i="4"/>
  <c r="C861" i="4"/>
  <c r="C956" i="4"/>
  <c r="C811" i="4"/>
  <c r="C693" i="4"/>
  <c r="C637" i="4"/>
  <c r="C605" i="4"/>
  <c r="C573" i="4"/>
  <c r="C812" i="4"/>
  <c r="C780" i="4"/>
  <c r="C748" i="4"/>
  <c r="C716" i="4"/>
  <c r="C684" i="4"/>
  <c r="C652" i="4"/>
  <c r="C620" i="4"/>
  <c r="C791" i="4"/>
  <c r="C759" i="4"/>
  <c r="C727" i="4"/>
  <c r="C695" i="4"/>
  <c r="C663" i="4"/>
  <c r="C631" i="4"/>
  <c r="C596" i="4"/>
  <c r="C564" i="4"/>
  <c r="C532" i="4"/>
  <c r="C927" i="4"/>
  <c r="C837" i="4"/>
  <c r="C964" i="4"/>
  <c r="C836" i="4"/>
  <c r="C818" i="4"/>
  <c r="C786" i="4"/>
  <c r="C754" i="4"/>
  <c r="C722" i="4"/>
  <c r="C690" i="4"/>
  <c r="C658" i="4"/>
  <c r="C626" i="4"/>
  <c r="C549" i="4"/>
  <c r="C517" i="4"/>
  <c r="C583" i="4"/>
  <c r="C551" i="4"/>
  <c r="C519" i="4"/>
  <c r="C586" i="4"/>
  <c r="C554" i="4"/>
  <c r="C522" i="4"/>
  <c r="C1003" i="4"/>
  <c r="C845" i="4"/>
  <c r="C1004" i="4"/>
  <c r="C876" i="4"/>
  <c r="C717" i="4"/>
  <c r="C653" i="4"/>
  <c r="C625" i="4"/>
  <c r="C593" i="4"/>
  <c r="C561" i="4"/>
  <c r="C800" i="4"/>
  <c r="C768" i="4"/>
  <c r="C736" i="4"/>
  <c r="C704" i="4"/>
  <c r="C672" i="4"/>
  <c r="C640" i="4"/>
  <c r="C608" i="4"/>
  <c r="C779" i="4"/>
  <c r="C747" i="4"/>
  <c r="C715" i="4"/>
  <c r="C683" i="4"/>
  <c r="C651" i="4"/>
  <c r="C619" i="4"/>
  <c r="C584" i="4"/>
  <c r="C552" i="4"/>
  <c r="C520" i="4"/>
  <c r="C884" i="4"/>
  <c r="C726" i="4"/>
  <c r="C529" i="4"/>
  <c r="C598" i="4"/>
  <c r="C853" i="4"/>
  <c r="C766" i="4"/>
  <c r="C638" i="4"/>
  <c r="C571" i="4"/>
  <c r="C542" i="4"/>
  <c r="C843" i="4"/>
  <c r="C710" i="4"/>
  <c r="C545" i="4"/>
  <c r="C515" i="4"/>
  <c r="C852" i="4"/>
  <c r="C686" i="4"/>
  <c r="C521" i="4"/>
  <c r="C895" i="4"/>
  <c r="C980" i="4"/>
  <c r="C526" i="4"/>
  <c r="C983" i="4"/>
  <c r="C979" i="4"/>
  <c r="C959" i="4"/>
  <c r="C969" i="4"/>
  <c r="C982" i="4"/>
  <c r="C950" i="4"/>
  <c r="C918" i="4"/>
  <c r="C886" i="4"/>
  <c r="C854" i="4"/>
  <c r="C753" i="4"/>
  <c r="C721" i="4"/>
  <c r="C689" i="4"/>
  <c r="C657" i="4"/>
  <c r="C935" i="4"/>
  <c r="C931" i="4"/>
  <c r="C977" i="4"/>
  <c r="C929" i="4"/>
  <c r="C897" i="4"/>
  <c r="C865" i="4"/>
  <c r="C833" i="4"/>
  <c r="C801" i="4"/>
  <c r="C769" i="4"/>
  <c r="C992" i="4"/>
  <c r="C960" i="4"/>
  <c r="C928" i="4"/>
  <c r="C896" i="4"/>
  <c r="C864" i="4"/>
  <c r="C832" i="4"/>
  <c r="C807" i="4"/>
  <c r="C911" i="4"/>
  <c r="C887" i="4"/>
  <c r="C835" i="4"/>
  <c r="C863" i="4"/>
  <c r="C978" i="4"/>
  <c r="C946" i="4"/>
  <c r="C914" i="4"/>
  <c r="C882" i="4"/>
  <c r="C850" i="4"/>
  <c r="C757" i="4"/>
  <c r="C957" i="4"/>
  <c r="C829" i="4"/>
  <c r="C924" i="4"/>
  <c r="C741" i="4"/>
  <c r="C677" i="4"/>
  <c r="C629" i="4"/>
  <c r="C597" i="4"/>
  <c r="C565" i="4"/>
  <c r="C804" i="4"/>
  <c r="C772" i="4"/>
  <c r="C740" i="4"/>
  <c r="C708" i="4"/>
  <c r="C676" i="4"/>
  <c r="C644" i="4"/>
  <c r="C612" i="4"/>
  <c r="C783" i="4"/>
  <c r="C751" i="4"/>
  <c r="C719" i="4"/>
  <c r="C687" i="4"/>
  <c r="C655" i="4"/>
  <c r="C623" i="4"/>
  <c r="C588" i="4"/>
  <c r="C556" i="4"/>
  <c r="C524" i="4"/>
  <c r="C933" i="4"/>
  <c r="C805" i="4"/>
  <c r="C932" i="4"/>
  <c r="C831" i="4"/>
  <c r="C810" i="4"/>
  <c r="C778" i="4"/>
  <c r="C746" i="4"/>
  <c r="C714" i="4"/>
  <c r="C682" i="4"/>
  <c r="C650" i="4"/>
  <c r="C618" i="4"/>
  <c r="C541" i="4"/>
  <c r="C509" i="4"/>
  <c r="C575" i="4"/>
  <c r="C543" i="4"/>
  <c r="C511" i="4"/>
  <c r="C578" i="4"/>
  <c r="C546" i="4"/>
  <c r="C514" i="4"/>
  <c r="C941" i="4"/>
  <c r="C813" i="4"/>
  <c r="C972" i="4"/>
  <c r="C844" i="4"/>
  <c r="C701" i="4"/>
  <c r="C649" i="4"/>
  <c r="C617" i="4"/>
  <c r="C585" i="4"/>
  <c r="C824" i="4"/>
  <c r="C792" i="4"/>
  <c r="C760" i="4"/>
  <c r="C728" i="4"/>
  <c r="C696" i="4"/>
  <c r="C664" i="4"/>
  <c r="C632" i="4"/>
  <c r="C803" i="4"/>
  <c r="C771" i="4"/>
  <c r="C739" i="4"/>
  <c r="C707" i="4"/>
  <c r="C675" i="4"/>
  <c r="C643" i="4"/>
  <c r="C611" i="4"/>
  <c r="C576" i="4"/>
  <c r="C544" i="4"/>
  <c r="C512" i="4"/>
  <c r="C822" i="4"/>
  <c r="C694" i="4"/>
  <c r="C595" i="4"/>
  <c r="C566" i="4"/>
  <c r="C916" i="4"/>
  <c r="C734" i="4"/>
  <c r="C606" i="4"/>
  <c r="C539" i="4"/>
  <c r="C510" i="4"/>
  <c r="C806" i="4"/>
  <c r="C678" i="4"/>
  <c r="C513" i="4"/>
  <c r="C582" i="4"/>
  <c r="C814" i="4"/>
  <c r="C654" i="4"/>
  <c r="C555" i="4"/>
  <c r="C891" i="4"/>
  <c r="C750" i="4"/>
  <c r="C951" i="4"/>
  <c r="C899" i="4"/>
  <c r="C859" i="4"/>
  <c r="C827" i="4"/>
  <c r="C974" i="4"/>
  <c r="C942" i="4"/>
  <c r="C910" i="4"/>
  <c r="C878" i="4"/>
  <c r="C846" i="4"/>
  <c r="C745" i="4"/>
  <c r="C713" i="4"/>
  <c r="C681" i="4"/>
  <c r="C963" i="4"/>
  <c r="C903" i="4"/>
  <c r="C915" i="4"/>
  <c r="C953" i="4"/>
  <c r="C921" i="4"/>
  <c r="C889" i="4"/>
  <c r="C857" i="4"/>
  <c r="C825" i="4"/>
  <c r="C793" i="4"/>
  <c r="C993" i="4"/>
  <c r="C984" i="4"/>
  <c r="C952" i="4"/>
  <c r="C920" i="4"/>
  <c r="C888" i="4"/>
  <c r="C856" i="4"/>
  <c r="C855" i="4"/>
  <c r="C999" i="4"/>
  <c r="C995" i="4"/>
  <c r="C883" i="4"/>
  <c r="C1005" i="4"/>
  <c r="C1002" i="4"/>
  <c r="C970" i="4"/>
  <c r="C938" i="4"/>
  <c r="C906" i="4"/>
  <c r="C874" i="4"/>
  <c r="C842" i="4"/>
  <c r="C749" i="4"/>
  <c r="C925" i="4"/>
  <c r="C797" i="4"/>
  <c r="C892" i="4"/>
  <c r="C725" i="4"/>
  <c r="C661" i="4"/>
  <c r="C621" i="4"/>
  <c r="C589" i="4"/>
  <c r="C828" i="4"/>
  <c r="C796" i="4"/>
  <c r="C764" i="4"/>
  <c r="C732" i="4"/>
  <c r="C700" i="4"/>
  <c r="C668" i="4"/>
  <c r="C636" i="4"/>
  <c r="C604" i="4"/>
  <c r="C775" i="4"/>
  <c r="C743" i="4"/>
  <c r="C711" i="4"/>
  <c r="C679" i="4"/>
  <c r="C647" i="4"/>
  <c r="C615" i="4"/>
  <c r="C580" i="4"/>
  <c r="C548" i="4"/>
  <c r="C516" i="4"/>
  <c r="C901" i="4"/>
  <c r="C773" i="4"/>
  <c r="C900" i="4"/>
  <c r="C819" i="4"/>
  <c r="C802" i="4"/>
  <c r="C770" i="4"/>
  <c r="C738" i="4"/>
  <c r="C706" i="4"/>
  <c r="C674" i="4"/>
  <c r="C642" i="4"/>
  <c r="C610" i="4"/>
  <c r="C533" i="4"/>
  <c r="C599" i="4"/>
  <c r="C567" i="4"/>
  <c r="C535" i="4"/>
  <c r="C602" i="4"/>
  <c r="C570" i="4"/>
  <c r="C538" i="4"/>
  <c r="C506" i="4"/>
  <c r="C909" i="4"/>
  <c r="C781" i="4"/>
  <c r="C940" i="4"/>
  <c r="C847" i="4"/>
  <c r="C685" i="4"/>
  <c r="C641" i="4"/>
  <c r="C609" i="4"/>
  <c r="C577" i="4"/>
  <c r="C816" i="4"/>
  <c r="C784" i="4"/>
  <c r="C752" i="4"/>
  <c r="C720" i="4"/>
  <c r="C688" i="4"/>
  <c r="C656" i="4"/>
  <c r="C624" i="4"/>
  <c r="C795" i="4"/>
  <c r="C763" i="4"/>
  <c r="C731" i="4"/>
  <c r="C699" i="4"/>
  <c r="C667" i="4"/>
  <c r="C635" i="4"/>
  <c r="C600" i="4"/>
  <c r="C568" i="4"/>
  <c r="C536" i="4"/>
  <c r="C949" i="4"/>
  <c r="C790" i="4"/>
  <c r="C662" i="4"/>
  <c r="C563" i="4"/>
  <c r="C534" i="4"/>
  <c r="C830" i="4"/>
  <c r="C702" i="4"/>
  <c r="C537" i="4"/>
  <c r="C507" i="4"/>
  <c r="C885" i="4"/>
  <c r="C774" i="4"/>
  <c r="C646" i="4"/>
  <c r="C579" i="4"/>
  <c r="C550" i="4"/>
  <c r="C782" i="4"/>
  <c r="C622" i="4"/>
  <c r="C523" i="4"/>
  <c r="C917" i="4"/>
  <c r="C587" i="4"/>
  <c r="C947" i="4"/>
  <c r="C879" i="4"/>
  <c r="C985" i="4"/>
  <c r="C998" i="4"/>
  <c r="C966" i="4"/>
  <c r="C934" i="4"/>
  <c r="C902" i="4"/>
  <c r="C870" i="4"/>
  <c r="C838" i="4"/>
  <c r="C737" i="4"/>
  <c r="C705" i="4"/>
  <c r="C673" i="4"/>
  <c r="C987" i="4"/>
  <c r="C991" i="4"/>
  <c r="C867" i="4"/>
  <c r="C945" i="4"/>
  <c r="C913" i="4"/>
  <c r="C881" i="4"/>
  <c r="C849" i="4"/>
  <c r="C817" i="4"/>
  <c r="C785" i="4"/>
  <c r="C965" i="4"/>
  <c r="C976" i="4"/>
  <c r="C944" i="4"/>
  <c r="C912" i="4"/>
  <c r="C880" i="4"/>
  <c r="C848" i="4"/>
  <c r="C823" i="4"/>
  <c r="C971" i="4"/>
  <c r="C939" i="4"/>
  <c r="C973" i="4"/>
  <c r="C989" i="4"/>
  <c r="C994" i="4"/>
  <c r="C962" i="4"/>
  <c r="C930" i="4"/>
  <c r="C898" i="4"/>
  <c r="C866" i="4"/>
  <c r="C834" i="4"/>
  <c r="C919" i="4"/>
  <c r="C893" i="4"/>
  <c r="C988" i="4"/>
  <c r="C860" i="4"/>
  <c r="C709" i="4"/>
  <c r="C645" i="4"/>
  <c r="C613" i="4"/>
  <c r="C581" i="4"/>
  <c r="C820" i="4"/>
  <c r="C788" i="4"/>
  <c r="C756" i="4"/>
  <c r="C724" i="4"/>
  <c r="C692" i="4"/>
  <c r="C660" i="4"/>
  <c r="C628" i="4"/>
  <c r="C799" i="4"/>
  <c r="C767" i="4"/>
  <c r="C735" i="4"/>
  <c r="C703" i="4"/>
  <c r="C671" i="4"/>
  <c r="C639" i="4"/>
  <c r="C607" i="4"/>
  <c r="C572" i="4"/>
  <c r="C540" i="4"/>
  <c r="C508" i="4"/>
  <c r="C869" i="4"/>
  <c r="C996" i="4"/>
  <c r="C868" i="4"/>
  <c r="C826" i="4"/>
  <c r="C794" i="4"/>
  <c r="C762" i="4"/>
  <c r="C730" i="4"/>
  <c r="C698" i="4"/>
  <c r="C666" i="4"/>
  <c r="C634" i="4"/>
  <c r="C557" i="4"/>
  <c r="C525" i="4"/>
  <c r="C591" i="4"/>
  <c r="C559" i="4"/>
  <c r="C527" i="4"/>
  <c r="C594" i="4"/>
  <c r="C562" i="4"/>
  <c r="C530" i="4"/>
  <c r="C923" i="4"/>
  <c r="C877" i="4"/>
  <c r="C1001" i="4"/>
  <c r="C908" i="4"/>
  <c r="C733" i="4"/>
  <c r="C669" i="4"/>
  <c r="C633" i="4"/>
  <c r="C601" i="4"/>
  <c r="C569" i="4"/>
  <c r="C808" i="4"/>
  <c r="C776" i="4"/>
  <c r="C744" i="4"/>
  <c r="C712" i="4"/>
  <c r="C680" i="4"/>
  <c r="C648" i="4"/>
  <c r="C616" i="4"/>
  <c r="C787" i="4"/>
  <c r="C755" i="4"/>
  <c r="C723" i="4"/>
  <c r="C691" i="4"/>
  <c r="C659" i="4"/>
  <c r="C627" i="4"/>
  <c r="C592" i="4"/>
  <c r="C560" i="4"/>
  <c r="C528" i="4"/>
  <c r="C821" i="4"/>
  <c r="C758" i="4"/>
  <c r="C630" i="4"/>
  <c r="C531" i="4"/>
  <c r="C967" i="4"/>
  <c r="C798" i="4"/>
  <c r="C670" i="4"/>
  <c r="C603" i="4"/>
  <c r="C574" i="4"/>
  <c r="C948" i="4"/>
  <c r="C742" i="4"/>
  <c r="C614" i="4"/>
  <c r="C547" i="4"/>
  <c r="C518" i="4"/>
  <c r="C718" i="4"/>
  <c r="C553" i="4"/>
  <c r="C590" i="4"/>
  <c r="C789" i="4"/>
  <c r="C558" i="4"/>
  <c r="C271" i="4"/>
  <c r="C428" i="4"/>
  <c r="C232" i="4"/>
  <c r="C89" i="4"/>
  <c r="C253" i="4"/>
  <c r="C265" i="4"/>
  <c r="C423" i="4"/>
  <c r="C254" i="4"/>
  <c r="C244" i="4"/>
  <c r="C64" i="4"/>
  <c r="C140" i="4"/>
  <c r="C468" i="4"/>
  <c r="C31" i="4"/>
  <c r="C241" i="4"/>
  <c r="C239" i="4"/>
  <c r="C203" i="4"/>
  <c r="C494" i="4"/>
  <c r="C353" i="4"/>
  <c r="C272" i="4"/>
  <c r="C119" i="4"/>
  <c r="C36" i="4"/>
  <c r="C61" i="4"/>
  <c r="C427" i="4"/>
  <c r="C156" i="4"/>
  <c r="C378" i="4"/>
  <c r="C440" i="4"/>
  <c r="C373" i="4"/>
  <c r="C410" i="4"/>
  <c r="C441" i="4"/>
  <c r="C343" i="4"/>
  <c r="C177" i="4"/>
  <c r="C72" i="4"/>
  <c r="C336" i="4"/>
  <c r="C145" i="4"/>
  <c r="C422" i="4"/>
  <c r="C168" i="4"/>
  <c r="C151" i="4"/>
  <c r="C92" i="4"/>
  <c r="C352" i="4"/>
  <c r="C338" i="4"/>
  <c r="C330" i="4"/>
  <c r="C288" i="4"/>
  <c r="C296" i="4"/>
  <c r="C480" i="4"/>
  <c r="C488" i="4"/>
  <c r="C325" i="4"/>
  <c r="C405" i="4"/>
  <c r="C281" i="4"/>
  <c r="C228" i="4"/>
  <c r="C97" i="4"/>
  <c r="C95" i="4"/>
  <c r="C14" i="4"/>
  <c r="C300" i="4"/>
  <c r="C20" i="4"/>
  <c r="C430" i="4"/>
  <c r="C185" i="4"/>
  <c r="C11" i="4"/>
  <c r="C15" i="4"/>
  <c r="C258" i="4"/>
  <c r="C169" i="4"/>
  <c r="C213" i="4"/>
  <c r="C153" i="4"/>
  <c r="C243" i="4"/>
  <c r="C415" i="4"/>
  <c r="C462" i="4"/>
  <c r="C407" i="4"/>
  <c r="C309" i="4"/>
  <c r="C299" i="4"/>
  <c r="C256" i="4"/>
  <c r="C158" i="4"/>
  <c r="C104" i="4"/>
  <c r="C49" i="4"/>
  <c r="C44" i="4"/>
  <c r="C69" i="4"/>
  <c r="C88" i="4"/>
  <c r="C454" i="4"/>
  <c r="C339" i="4"/>
  <c r="C166" i="4"/>
  <c r="C38" i="4"/>
  <c r="C21" i="4"/>
  <c r="C259" i="4"/>
  <c r="C463" i="4"/>
  <c r="C167" i="4"/>
  <c r="C467" i="4"/>
  <c r="C136" i="4"/>
  <c r="C495" i="4"/>
  <c r="C391" i="4"/>
  <c r="C433" i="4"/>
  <c r="C365" i="4"/>
  <c r="C327" i="4"/>
  <c r="C189" i="4"/>
  <c r="C141" i="4"/>
  <c r="C103" i="4"/>
  <c r="C10" i="4"/>
  <c r="C58" i="4"/>
  <c r="C82" i="4"/>
  <c r="C115" i="4"/>
  <c r="C192" i="4"/>
  <c r="C41" i="4"/>
  <c r="C62" i="4"/>
  <c r="C90" i="4"/>
  <c r="C131" i="4"/>
  <c r="C24" i="4"/>
  <c r="C47" i="4"/>
  <c r="C154" i="4"/>
  <c r="C178" i="4"/>
  <c r="C252" i="4"/>
  <c r="C226" i="4"/>
  <c r="C287" i="4"/>
  <c r="C297" i="4"/>
  <c r="C279" i="4"/>
  <c r="C384" i="4"/>
  <c r="C367" i="4"/>
  <c r="C449" i="4"/>
  <c r="C435" i="4"/>
  <c r="C443" i="4"/>
  <c r="C321" i="4"/>
  <c r="C436" i="4"/>
  <c r="C221" i="4"/>
  <c r="C48" i="4"/>
  <c r="C187" i="4"/>
  <c r="C432" i="4"/>
  <c r="C251" i="4"/>
  <c r="C112" i="4"/>
  <c r="C219" i="4"/>
  <c r="C385" i="4"/>
  <c r="C269" i="4"/>
  <c r="C155" i="4"/>
  <c r="C35" i="4"/>
  <c r="C346" i="4"/>
  <c r="C16" i="4"/>
  <c r="C70" i="4"/>
  <c r="C188" i="4"/>
  <c r="C216" i="4"/>
  <c r="C285" i="4"/>
  <c r="C270" i="4"/>
  <c r="C363" i="4"/>
  <c r="C337" i="4"/>
  <c r="C328" i="4"/>
  <c r="C284" i="4"/>
  <c r="C237" i="4"/>
  <c r="C28" i="4"/>
  <c r="C215" i="4"/>
  <c r="C320" i="4"/>
  <c r="C45" i="4"/>
  <c r="C63" i="4"/>
  <c r="C91" i="4"/>
  <c r="C135" i="4"/>
  <c r="C60" i="4"/>
  <c r="C113" i="4"/>
  <c r="C224" i="4"/>
  <c r="C202" i="4"/>
  <c r="C277" i="4"/>
  <c r="C331" i="4"/>
  <c r="C401" i="4"/>
  <c r="C369" i="4"/>
  <c r="C318" i="4"/>
  <c r="C434" i="4"/>
  <c r="C484" i="4"/>
  <c r="C399" i="4"/>
  <c r="C476" i="4"/>
  <c r="C487" i="4"/>
  <c r="C312" i="4"/>
  <c r="C144" i="4"/>
  <c r="C377" i="4"/>
  <c r="C471" i="4"/>
  <c r="C344" i="4"/>
  <c r="C147" i="4"/>
  <c r="C444" i="4"/>
  <c r="C503" i="4"/>
  <c r="C360" i="4"/>
  <c r="C190" i="4"/>
  <c r="C108" i="4"/>
  <c r="C499" i="4"/>
  <c r="C179" i="4"/>
  <c r="C54" i="4"/>
  <c r="C204" i="4"/>
  <c r="C238" i="4"/>
  <c r="C375" i="4"/>
  <c r="C478" i="4"/>
  <c r="C290" i="4"/>
  <c r="C418" i="4"/>
  <c r="C479" i="4"/>
  <c r="C29" i="4"/>
  <c r="C18" i="4"/>
  <c r="C50" i="4"/>
  <c r="C78" i="4"/>
  <c r="C107" i="4"/>
  <c r="C184" i="4"/>
  <c r="C162" i="4"/>
  <c r="C160" i="4"/>
  <c r="C260" i="4"/>
  <c r="C234" i="4"/>
  <c r="C303" i="4"/>
  <c r="C313" i="4"/>
  <c r="C310" i="4"/>
  <c r="C390" i="4"/>
  <c r="C419" i="4"/>
  <c r="C453" i="4"/>
  <c r="C470" i="4"/>
  <c r="C455" i="4"/>
  <c r="C431" i="4"/>
  <c r="C326" i="4"/>
  <c r="C227" i="4"/>
  <c r="C53" i="4"/>
  <c r="C130" i="4"/>
  <c r="C381" i="4"/>
  <c r="C209" i="4"/>
  <c r="C98" i="4"/>
  <c r="C114" i="4"/>
  <c r="C372" i="4"/>
  <c r="C245" i="4"/>
  <c r="C138" i="4"/>
  <c r="C33" i="4"/>
  <c r="C247" i="4"/>
  <c r="C17" i="4"/>
  <c r="C172" i="4"/>
  <c r="C186" i="4"/>
  <c r="C333" i="4"/>
  <c r="C504" i="4"/>
  <c r="C452" i="4"/>
  <c r="C235" i="4"/>
  <c r="C416" i="4"/>
  <c r="C101" i="4"/>
  <c r="C30" i="4"/>
  <c r="C74" i="4"/>
  <c r="C176" i="4"/>
  <c r="C170" i="4"/>
  <c r="C197" i="4"/>
  <c r="C268" i="4"/>
  <c r="C242" i="4"/>
  <c r="C311" i="4"/>
  <c r="C329" i="4"/>
  <c r="C349" i="4"/>
  <c r="C398" i="4"/>
  <c r="C425" i="4"/>
  <c r="C457" i="4"/>
  <c r="C490" i="4"/>
  <c r="C482" i="4"/>
  <c r="C466" i="4"/>
  <c r="C280" i="4"/>
  <c r="C195" i="4"/>
  <c r="C12" i="4"/>
  <c r="C362" i="4"/>
  <c r="C174" i="4"/>
  <c r="C118" i="4"/>
  <c r="C475" i="4"/>
  <c r="C366" i="4"/>
  <c r="C255" i="4"/>
  <c r="C165" i="4"/>
  <c r="C25" i="4"/>
  <c r="C304" i="4"/>
  <c r="C26" i="4"/>
  <c r="C87" i="4"/>
  <c r="C148" i="4"/>
  <c r="C248" i="4"/>
  <c r="C307" i="4"/>
  <c r="C361" i="4"/>
  <c r="C438" i="4"/>
  <c r="C458" i="4"/>
  <c r="C249" i="4"/>
  <c r="C483" i="4"/>
  <c r="C207" i="4"/>
  <c r="C392" i="4"/>
  <c r="C124" i="4"/>
  <c r="C57" i="4"/>
  <c r="C23" i="4"/>
  <c r="C55" i="4"/>
  <c r="C67" i="4"/>
  <c r="C93" i="4"/>
  <c r="C100" i="4"/>
  <c r="C193" i="4"/>
  <c r="C240" i="4"/>
  <c r="C214" i="4"/>
  <c r="C194" i="4"/>
  <c r="C347" i="4"/>
  <c r="C417" i="4"/>
  <c r="C379" i="4"/>
  <c r="C355" i="4"/>
  <c r="C442" i="4"/>
  <c r="C421" i="4"/>
  <c r="C493" i="4"/>
  <c r="C500" i="4"/>
  <c r="C374" i="4"/>
  <c r="C261" i="4"/>
  <c r="C122" i="4"/>
  <c r="C229" i="4"/>
  <c r="C332" i="4"/>
  <c r="C274" i="4"/>
  <c r="C157" i="4"/>
  <c r="C334" i="4"/>
  <c r="C424" i="4"/>
  <c r="C233" i="4"/>
  <c r="C175" i="4"/>
  <c r="C110" i="4"/>
  <c r="C386" i="4"/>
  <c r="C102" i="4"/>
  <c r="C71" i="4"/>
  <c r="C125" i="4"/>
  <c r="C293" i="4"/>
  <c r="C341" i="4"/>
  <c r="C439" i="4"/>
  <c r="C211" i="4"/>
  <c r="C267" i="4"/>
  <c r="C266" i="4"/>
  <c r="C404" i="4"/>
  <c r="C27" i="4"/>
  <c r="C56" i="4"/>
  <c r="C86" i="4"/>
  <c r="C123" i="4"/>
  <c r="C200" i="4"/>
  <c r="C109" i="4"/>
  <c r="C212" i="4"/>
  <c r="C164" i="4"/>
  <c r="C246" i="4"/>
  <c r="C319" i="4"/>
  <c r="C389" i="4"/>
  <c r="C357" i="4"/>
  <c r="C301" i="4"/>
  <c r="C429" i="4"/>
  <c r="C464" i="4"/>
  <c r="C305" i="4"/>
  <c r="C498" i="4"/>
  <c r="C502" i="4"/>
  <c r="C340" i="4"/>
  <c r="C171" i="4"/>
  <c r="C473" i="4"/>
  <c r="C491" i="4"/>
  <c r="C342" i="4"/>
  <c r="C223" i="4"/>
  <c r="C65" i="4"/>
  <c r="C461" i="4"/>
  <c r="C350" i="4"/>
  <c r="C182" i="4"/>
  <c r="C132" i="4"/>
  <c r="C40" i="4"/>
  <c r="C206" i="4"/>
  <c r="C59" i="4"/>
  <c r="C150" i="4"/>
  <c r="C276" i="4"/>
  <c r="C394" i="4"/>
  <c r="C485" i="4"/>
  <c r="C278" i="4"/>
  <c r="C448" i="4"/>
  <c r="C456" i="4"/>
  <c r="C73" i="4"/>
  <c r="C446" i="4"/>
  <c r="C85" i="4"/>
  <c r="C316" i="4"/>
  <c r="C292" i="4"/>
  <c r="C198" i="4"/>
  <c r="C501" i="4"/>
  <c r="C359" i="4"/>
  <c r="C283" i="4"/>
  <c r="C146" i="4"/>
  <c r="C42" i="4"/>
  <c r="C37" i="4"/>
  <c r="C264" i="4"/>
  <c r="C22" i="4"/>
  <c r="C459" i="4"/>
  <c r="C477" i="4"/>
  <c r="C474" i="4"/>
  <c r="C426" i="4"/>
  <c r="C315" i="4"/>
  <c r="C121" i="4"/>
  <c r="C51" i="4"/>
  <c r="C257" i="4"/>
  <c r="C393" i="4"/>
  <c r="C43" i="4"/>
  <c r="C159" i="4"/>
  <c r="C94" i="4"/>
  <c r="C84" i="4"/>
  <c r="C489" i="4"/>
  <c r="C376" i="4"/>
  <c r="C210" i="4"/>
  <c r="C80" i="4"/>
  <c r="C120" i="4"/>
  <c r="C451" i="4"/>
  <c r="C314" i="4"/>
  <c r="C111" i="4"/>
  <c r="C370" i="4"/>
  <c r="C163" i="4"/>
  <c r="C406" i="4"/>
  <c r="C128" i="4"/>
  <c r="C348" i="4"/>
  <c r="C77" i="4"/>
  <c r="C396" i="4"/>
  <c r="C497" i="4"/>
  <c r="C445" i="4"/>
  <c r="C380" i="4"/>
  <c r="C291" i="4"/>
  <c r="C218" i="4"/>
  <c r="C117" i="4"/>
  <c r="C96" i="4"/>
  <c r="C68" i="4"/>
  <c r="C13" i="4"/>
  <c r="C52" i="4"/>
  <c r="C465" i="4"/>
  <c r="C409" i="4"/>
  <c r="C143" i="4"/>
  <c r="C225" i="4"/>
  <c r="C149" i="4"/>
  <c r="C358" i="4"/>
  <c r="C81" i="4"/>
  <c r="C354" i="4"/>
  <c r="C9" i="4"/>
  <c r="C217" i="4"/>
  <c r="C486" i="4"/>
  <c r="C460" i="4"/>
  <c r="C402" i="4"/>
  <c r="C345" i="4"/>
  <c r="C201" i="4"/>
  <c r="C205" i="4"/>
  <c r="C196" i="4"/>
  <c r="C83" i="4"/>
  <c r="C32" i="4"/>
  <c r="C275" i="4"/>
  <c r="C364" i="4"/>
  <c r="C5006" i="4"/>
  <c r="C302" i="4"/>
  <c r="C222" i="4"/>
  <c r="C127" i="4"/>
  <c r="C142" i="4"/>
  <c r="C126" i="4"/>
  <c r="C263" i="4"/>
  <c r="C322" i="4"/>
  <c r="C308" i="4"/>
  <c r="C273" i="4"/>
  <c r="C183" i="4"/>
  <c r="C496" i="4"/>
  <c r="C505" i="4"/>
  <c r="C351" i="4"/>
  <c r="C413" i="4"/>
  <c r="C289" i="4"/>
  <c r="C236" i="4"/>
  <c r="C152" i="4"/>
  <c r="C46" i="4"/>
  <c r="L220" i="4"/>
  <c r="W220" i="4" s="1"/>
  <c r="X220" i="4" s="1"/>
  <c r="C5015" i="4" l="1"/>
  <c r="C5014" i="4"/>
  <c r="L51" i="4"/>
  <c r="W51" i="4" s="1"/>
  <c r="X51" i="4" s="1"/>
  <c r="L247" i="4"/>
  <c r="W247" i="4" s="1"/>
  <c r="X247" i="4" s="1"/>
  <c r="L328" i="4"/>
  <c r="W328" i="4" s="1"/>
  <c r="X328" i="4" s="1"/>
  <c r="L24" i="4"/>
  <c r="W24" i="4" s="1"/>
  <c r="X24" i="4" s="1"/>
  <c r="L181" i="4"/>
  <c r="W181" i="4" s="1"/>
  <c r="X181" i="4" s="1"/>
  <c r="L43" i="4"/>
  <c r="W43" i="4" s="1"/>
  <c r="X43" i="4" s="1"/>
  <c r="L340" i="4"/>
  <c r="W340" i="4" s="1"/>
  <c r="X340" i="4" s="1"/>
  <c r="L417" i="4"/>
  <c r="W417" i="4" s="1"/>
  <c r="X417" i="4" s="1"/>
  <c r="L249" i="4"/>
  <c r="W249" i="4" s="1"/>
  <c r="X249" i="4" s="1"/>
  <c r="L162" i="4"/>
  <c r="W162" i="4" s="1"/>
  <c r="X162" i="4" s="1"/>
  <c r="L471" i="4"/>
  <c r="W471" i="4" s="1"/>
  <c r="X471" i="4" s="1"/>
  <c r="L113" i="4"/>
  <c r="W113" i="4" s="1"/>
  <c r="X113" i="4" s="1"/>
  <c r="L337" i="4"/>
  <c r="W337" i="4" s="1"/>
  <c r="X337" i="4" s="1"/>
  <c r="L346" i="4"/>
  <c r="W346" i="4" s="1"/>
  <c r="X346" i="4" s="1"/>
  <c r="L343" i="4"/>
  <c r="W343" i="4" s="1"/>
  <c r="X343" i="4" s="1"/>
  <c r="L353" i="4"/>
  <c r="W353" i="4" s="1"/>
  <c r="X353" i="4" s="1"/>
  <c r="L265" i="4"/>
  <c r="W265" i="4" s="1"/>
  <c r="X265" i="4" s="1"/>
  <c r="L450" i="4"/>
  <c r="W450" i="4" s="1"/>
  <c r="X450" i="4" s="1"/>
  <c r="L129" i="4"/>
  <c r="W129" i="4" s="1"/>
  <c r="X129" i="4" s="1"/>
  <c r="L486" i="4"/>
  <c r="W486" i="4" s="1"/>
  <c r="X486" i="4" s="1"/>
  <c r="L80" i="4"/>
  <c r="W80" i="4" s="1"/>
  <c r="X80" i="4" s="1"/>
  <c r="L60" i="4"/>
  <c r="W60" i="4" s="1"/>
  <c r="X60" i="4" s="1"/>
  <c r="L363" i="4"/>
  <c r="W363" i="4" s="1"/>
  <c r="X363" i="4" s="1"/>
  <c r="L321" i="4"/>
  <c r="W321" i="4" s="1"/>
  <c r="X321" i="4" s="1"/>
  <c r="L365" i="4"/>
  <c r="W365" i="4" s="1"/>
  <c r="X365" i="4" s="1"/>
  <c r="L256" i="4"/>
  <c r="W256" i="4" s="1"/>
  <c r="X256" i="4" s="1"/>
  <c r="L151" i="4"/>
  <c r="W151" i="4" s="1"/>
  <c r="X151" i="4" s="1"/>
  <c r="L441" i="4"/>
  <c r="W441" i="4" s="1"/>
  <c r="X441" i="4" s="1"/>
  <c r="L494" i="4"/>
  <c r="W494" i="4" s="1"/>
  <c r="X494" i="4" s="1"/>
  <c r="L314" i="4"/>
  <c r="W314" i="4" s="1"/>
  <c r="X314" i="4" s="1"/>
  <c r="L101" i="4"/>
  <c r="W101" i="4" s="1"/>
  <c r="X101" i="4" s="1"/>
  <c r="L185" i="4"/>
  <c r="W185" i="4" s="1"/>
  <c r="X185" i="4" s="1"/>
  <c r="L72" i="4"/>
  <c r="W72" i="4" s="1"/>
  <c r="X72" i="4" s="1"/>
  <c r="L230" i="4"/>
  <c r="W230" i="4" s="1"/>
  <c r="X230" i="4" s="1"/>
  <c r="L323" i="4"/>
  <c r="W323" i="4" s="1"/>
  <c r="X323" i="4" s="1"/>
  <c r="L66" i="4"/>
  <c r="W66" i="4" s="1"/>
  <c r="X66" i="4" s="1"/>
  <c r="L383" i="4"/>
  <c r="W383" i="4" s="1"/>
  <c r="X383" i="4" s="1"/>
  <c r="L133" i="4"/>
  <c r="W133" i="4" s="1"/>
  <c r="X133" i="4" s="1"/>
  <c r="L408" i="4"/>
  <c r="W408" i="4" s="1"/>
  <c r="X408" i="4" s="1"/>
  <c r="L411" i="4"/>
  <c r="W411" i="4" s="1"/>
  <c r="X411" i="4" s="1"/>
  <c r="L75" i="4"/>
  <c r="W75" i="4" s="1"/>
  <c r="X75" i="4" s="1"/>
  <c r="L481" i="4"/>
  <c r="W481" i="4" s="1"/>
  <c r="X481" i="4" s="1"/>
  <c r="L420" i="4"/>
  <c r="W420" i="4" s="1"/>
  <c r="X420" i="4" s="1"/>
  <c r="L191" i="4"/>
  <c r="W191" i="4" s="1"/>
  <c r="X191" i="4" s="1"/>
  <c r="L199" i="4"/>
  <c r="W199" i="4" s="1"/>
  <c r="X199" i="4" s="1"/>
  <c r="L116" i="4"/>
  <c r="W116" i="4" s="1"/>
  <c r="X116" i="4" s="1"/>
  <c r="L79" i="4"/>
  <c r="W79" i="4" s="1"/>
  <c r="X79" i="4" s="1"/>
  <c r="L250" i="4"/>
  <c r="W250" i="4" s="1"/>
  <c r="X250" i="4" s="1"/>
  <c r="L286" i="4"/>
  <c r="W286" i="4" s="1"/>
  <c r="X286" i="4" s="1"/>
  <c r="L382" i="4"/>
  <c r="W382" i="4" s="1"/>
  <c r="X382" i="4" s="1"/>
  <c r="L335" i="4"/>
  <c r="W335" i="4" s="1"/>
  <c r="X335" i="4" s="1"/>
  <c r="L298" i="4"/>
  <c r="W298" i="4" s="1"/>
  <c r="X298" i="4" s="1"/>
  <c r="L99" i="4"/>
  <c r="W99" i="4" s="1"/>
  <c r="X99" i="4" s="1"/>
  <c r="L400" i="4"/>
  <c r="W400" i="4" s="1"/>
  <c r="X400" i="4" s="1"/>
  <c r="L76" i="4"/>
  <c r="W76" i="4" s="1"/>
  <c r="X76" i="4" s="1"/>
  <c r="L492" i="4"/>
  <c r="W492" i="4" s="1"/>
  <c r="X492" i="4" s="1"/>
  <c r="L356" i="4"/>
  <c r="W356" i="4" s="1"/>
  <c r="X356" i="4" s="1"/>
  <c r="L34" i="4"/>
  <c r="W34" i="4" s="1"/>
  <c r="X34" i="4" s="1"/>
  <c r="L317" i="4"/>
  <c r="W317" i="4" s="1"/>
  <c r="X317" i="4" s="1"/>
  <c r="L208" i="4"/>
  <c r="W208" i="4" s="1"/>
  <c r="X208" i="4" s="1"/>
  <c r="L3156" i="4"/>
  <c r="W3156" i="4" s="1"/>
  <c r="X3156" i="4" s="1"/>
  <c r="L3220" i="4"/>
  <c r="W3220" i="4" s="1"/>
  <c r="X3220" i="4" s="1"/>
  <c r="L3284" i="4"/>
  <c r="W3284" i="4" s="1"/>
  <c r="X3284" i="4" s="1"/>
  <c r="L3348" i="4"/>
  <c r="W3348" i="4" s="1"/>
  <c r="X3348" i="4" s="1"/>
  <c r="L3412" i="4"/>
  <c r="W3412" i="4" s="1"/>
  <c r="X3412" i="4" s="1"/>
  <c r="L3476" i="4"/>
  <c r="W3476" i="4" s="1"/>
  <c r="X3476" i="4" s="1"/>
  <c r="L3540" i="4"/>
  <c r="W3540" i="4" s="1"/>
  <c r="X3540" i="4" s="1"/>
  <c r="L3604" i="4"/>
  <c r="W3604" i="4" s="1"/>
  <c r="X3604" i="4" s="1"/>
  <c r="L3668" i="4"/>
  <c r="W3668" i="4" s="1"/>
  <c r="X3668" i="4" s="1"/>
  <c r="L4974" i="4"/>
  <c r="W4974" i="4" s="1"/>
  <c r="X4974" i="4" s="1"/>
  <c r="L3736" i="4"/>
  <c r="W3736" i="4" s="1"/>
  <c r="X3736" i="4" s="1"/>
  <c r="L3799" i="4"/>
  <c r="W3799" i="4" s="1"/>
  <c r="X3799" i="4" s="1"/>
  <c r="L3863" i="4"/>
  <c r="W3863" i="4" s="1"/>
  <c r="X3863" i="4" s="1"/>
  <c r="L3927" i="4"/>
  <c r="W3927" i="4" s="1"/>
  <c r="X3927" i="4" s="1"/>
  <c r="L3990" i="4"/>
  <c r="W3990" i="4" s="1"/>
  <c r="X3990" i="4" s="1"/>
  <c r="L4054" i="4"/>
  <c r="W4054" i="4" s="1"/>
  <c r="X4054" i="4" s="1"/>
  <c r="L4118" i="4"/>
  <c r="W4118" i="4" s="1"/>
  <c r="X4118" i="4" s="1"/>
  <c r="L4182" i="4"/>
  <c r="W4182" i="4" s="1"/>
  <c r="X4182" i="4" s="1"/>
  <c r="L4246" i="4"/>
  <c r="W4246" i="4" s="1"/>
  <c r="X4246" i="4" s="1"/>
  <c r="L2214" i="4"/>
  <c r="W2214" i="4" s="1"/>
  <c r="X2214" i="4" s="1"/>
  <c r="L3117" i="4"/>
  <c r="W3117" i="4" s="1"/>
  <c r="X3117" i="4" s="1"/>
  <c r="L3181" i="4"/>
  <c r="W3181" i="4" s="1"/>
  <c r="X3181" i="4" s="1"/>
  <c r="L3245" i="4"/>
  <c r="W3245" i="4" s="1"/>
  <c r="X3245" i="4" s="1"/>
  <c r="L3309" i="4"/>
  <c r="W3309" i="4" s="1"/>
  <c r="X3309" i="4" s="1"/>
  <c r="L3373" i="4"/>
  <c r="W3373" i="4" s="1"/>
  <c r="X3373" i="4" s="1"/>
  <c r="L3437" i="4"/>
  <c r="W3437" i="4" s="1"/>
  <c r="X3437" i="4" s="1"/>
  <c r="L3501" i="4"/>
  <c r="W3501" i="4" s="1"/>
  <c r="X3501" i="4" s="1"/>
  <c r="L3565" i="4"/>
  <c r="W3565" i="4" s="1"/>
  <c r="X3565" i="4" s="1"/>
  <c r="L3629" i="4"/>
  <c r="W3629" i="4" s="1"/>
  <c r="X3629" i="4" s="1"/>
  <c r="L3693" i="4"/>
  <c r="W3693" i="4" s="1"/>
  <c r="X3693" i="4" s="1"/>
  <c r="L2062" i="4"/>
  <c r="W2062" i="4" s="1"/>
  <c r="X2062" i="4" s="1"/>
  <c r="L3761" i="4"/>
  <c r="W3761" i="4" s="1"/>
  <c r="X3761" i="4" s="1"/>
  <c r="L3824" i="4"/>
  <c r="W3824" i="4" s="1"/>
  <c r="X3824" i="4" s="1"/>
  <c r="L3888" i="4"/>
  <c r="W3888" i="4" s="1"/>
  <c r="X3888" i="4" s="1"/>
  <c r="L3952" i="4"/>
  <c r="W3952" i="4" s="1"/>
  <c r="X3952" i="4" s="1"/>
  <c r="L4015" i="4"/>
  <c r="W4015" i="4" s="1"/>
  <c r="X4015" i="4" s="1"/>
  <c r="L4079" i="4"/>
  <c r="W4079" i="4" s="1"/>
  <c r="X4079" i="4" s="1"/>
  <c r="L4143" i="4"/>
  <c r="W4143" i="4" s="1"/>
  <c r="X4143" i="4" s="1"/>
  <c r="L4207" i="4"/>
  <c r="W4207" i="4" s="1"/>
  <c r="X4207" i="4" s="1"/>
  <c r="L4271" i="4"/>
  <c r="W4271" i="4" s="1"/>
  <c r="X4271" i="4" s="1"/>
  <c r="L2631" i="4"/>
  <c r="W2631" i="4" s="1"/>
  <c r="X2631" i="4" s="1"/>
  <c r="L3138" i="4"/>
  <c r="W3138" i="4" s="1"/>
  <c r="X3138" i="4" s="1"/>
  <c r="L3202" i="4"/>
  <c r="W3202" i="4" s="1"/>
  <c r="X3202" i="4" s="1"/>
  <c r="L3266" i="4"/>
  <c r="W3266" i="4" s="1"/>
  <c r="X3266" i="4" s="1"/>
  <c r="L3330" i="4"/>
  <c r="W3330" i="4" s="1"/>
  <c r="X3330" i="4" s="1"/>
  <c r="L3394" i="4"/>
  <c r="W3394" i="4" s="1"/>
  <c r="X3394" i="4" s="1"/>
  <c r="L3458" i="4"/>
  <c r="W3458" i="4" s="1"/>
  <c r="X3458" i="4" s="1"/>
  <c r="L3522" i="4"/>
  <c r="W3522" i="4" s="1"/>
  <c r="X3522" i="4" s="1"/>
  <c r="L3586" i="4"/>
  <c r="W3586" i="4" s="1"/>
  <c r="X3586" i="4" s="1"/>
  <c r="L3650" i="4"/>
  <c r="W3650" i="4" s="1"/>
  <c r="X3650" i="4" s="1"/>
  <c r="L4689" i="4"/>
  <c r="W4689" i="4" s="1"/>
  <c r="X4689" i="4" s="1"/>
  <c r="L3718" i="4"/>
  <c r="W3718" i="4" s="1"/>
  <c r="X3718" i="4" s="1"/>
  <c r="L3782" i="4"/>
  <c r="W3782" i="4" s="1"/>
  <c r="X3782" i="4" s="1"/>
  <c r="L3845" i="4"/>
  <c r="W3845" i="4" s="1"/>
  <c r="X3845" i="4" s="1"/>
  <c r="L3909" i="4"/>
  <c r="W3909" i="4" s="1"/>
  <c r="X3909" i="4" s="1"/>
  <c r="L3972" i="4"/>
  <c r="W3972" i="4" s="1"/>
  <c r="X3972" i="4" s="1"/>
  <c r="L4036" i="4"/>
  <c r="W4036" i="4" s="1"/>
  <c r="X4036" i="4" s="1"/>
  <c r="L4100" i="4"/>
  <c r="W4100" i="4" s="1"/>
  <c r="X4100" i="4" s="1"/>
  <c r="L4164" i="4"/>
  <c r="W4164" i="4" s="1"/>
  <c r="X4164" i="4" s="1"/>
  <c r="L4228" i="4"/>
  <c r="W4228" i="4" s="1"/>
  <c r="X4228" i="4" s="1"/>
  <c r="L4292" i="4"/>
  <c r="W4292" i="4" s="1"/>
  <c r="X4292" i="4" s="1"/>
  <c r="L4375" i="4"/>
  <c r="W4375" i="4" s="1"/>
  <c r="X4375" i="4" s="1"/>
  <c r="L3159" i="4"/>
  <c r="W3159" i="4" s="1"/>
  <c r="X3159" i="4" s="1"/>
  <c r="L3223" i="4"/>
  <c r="W3223" i="4" s="1"/>
  <c r="X3223" i="4" s="1"/>
  <c r="L3287" i="4"/>
  <c r="W3287" i="4" s="1"/>
  <c r="X3287" i="4" s="1"/>
  <c r="L3351" i="4"/>
  <c r="W3351" i="4" s="1"/>
  <c r="X3351" i="4" s="1"/>
  <c r="L3415" i="4"/>
  <c r="W3415" i="4" s="1"/>
  <c r="X3415" i="4" s="1"/>
  <c r="L3479" i="4"/>
  <c r="W3479" i="4" s="1"/>
  <c r="X3479" i="4" s="1"/>
  <c r="L3543" i="4"/>
  <c r="W3543" i="4" s="1"/>
  <c r="X3543" i="4" s="1"/>
  <c r="L3607" i="4"/>
  <c r="W3607" i="4" s="1"/>
  <c r="X3607" i="4" s="1"/>
  <c r="L3671" i="4"/>
  <c r="W3671" i="4" s="1"/>
  <c r="X3671" i="4" s="1"/>
  <c r="L4977" i="4"/>
  <c r="W4977" i="4" s="1"/>
  <c r="X4977" i="4" s="1"/>
  <c r="L3739" i="4"/>
  <c r="W3739" i="4" s="1"/>
  <c r="X3739" i="4" s="1"/>
  <c r="L3802" i="4"/>
  <c r="W3802" i="4" s="1"/>
  <c r="X3802" i="4" s="1"/>
  <c r="L3866" i="4"/>
  <c r="W3866" i="4" s="1"/>
  <c r="X3866" i="4" s="1"/>
  <c r="L3930" i="4"/>
  <c r="W3930" i="4" s="1"/>
  <c r="X3930" i="4" s="1"/>
  <c r="L3993" i="4"/>
  <c r="W3993" i="4" s="1"/>
  <c r="X3993" i="4" s="1"/>
  <c r="L4057" i="4"/>
  <c r="W4057" i="4" s="1"/>
  <c r="X4057" i="4" s="1"/>
  <c r="L4121" i="4"/>
  <c r="W4121" i="4" s="1"/>
  <c r="X4121" i="4" s="1"/>
  <c r="L4185" i="4"/>
  <c r="W4185" i="4" s="1"/>
  <c r="X4185" i="4" s="1"/>
  <c r="L4249" i="4"/>
  <c r="W4249" i="4" s="1"/>
  <c r="X4249" i="4" s="1"/>
  <c r="L2238" i="4"/>
  <c r="W2238" i="4" s="1"/>
  <c r="X2238" i="4" s="1"/>
  <c r="L4423" i="4"/>
  <c r="W4423" i="4" s="1"/>
  <c r="X4423" i="4" s="1"/>
  <c r="L4487" i="4"/>
  <c r="W4487" i="4" s="1"/>
  <c r="X4487" i="4" s="1"/>
  <c r="L4720" i="4"/>
  <c r="W4720" i="4" s="1"/>
  <c r="X4720" i="4" s="1"/>
  <c r="L4784" i="4"/>
  <c r="W4784" i="4" s="1"/>
  <c r="X4784" i="4" s="1"/>
  <c r="L4848" i="4"/>
  <c r="W4848" i="4" s="1"/>
  <c r="X4848" i="4" s="1"/>
  <c r="L4912" i="4"/>
  <c r="W4912" i="4" s="1"/>
  <c r="X4912" i="4" s="1"/>
  <c r="L2088" i="4"/>
  <c r="W2088" i="4" s="1"/>
  <c r="X2088" i="4" s="1"/>
  <c r="L2257" i="4"/>
  <c r="W2257" i="4" s="1"/>
  <c r="X2257" i="4" s="1"/>
  <c r="L2431" i="4"/>
  <c r="W2431" i="4" s="1"/>
  <c r="X2431" i="4" s="1"/>
  <c r="L2783" i="4"/>
  <c r="W2783" i="4" s="1"/>
  <c r="X2783" i="4" s="1"/>
  <c r="L3035" i="4"/>
  <c r="W3035" i="4" s="1"/>
  <c r="X3035" i="4" s="1"/>
  <c r="L1191" i="4"/>
  <c r="W1191" i="4" s="1"/>
  <c r="X1191" i="4" s="1"/>
  <c r="L1447" i="4"/>
  <c r="W1447" i="4" s="1"/>
  <c r="X1447" i="4" s="1"/>
  <c r="L1703" i="4"/>
  <c r="W1703" i="4" s="1"/>
  <c r="X1703" i="4" s="1"/>
  <c r="L1959" i="4"/>
  <c r="W1959" i="4" s="1"/>
  <c r="X1959" i="4" s="1"/>
  <c r="L2671" i="4"/>
  <c r="W2671" i="4" s="1"/>
  <c r="X2671" i="4" s="1"/>
  <c r="L2893" i="4"/>
  <c r="W2893" i="4" s="1"/>
  <c r="X2893" i="4" s="1"/>
  <c r="L1052" i="4"/>
  <c r="W1052" i="4" s="1"/>
  <c r="X1052" i="4" s="1"/>
  <c r="L1308" i="4"/>
  <c r="W1308" i="4" s="1"/>
  <c r="X1308" i="4" s="1"/>
  <c r="L2580" i="4"/>
  <c r="W2580" i="4" s="1"/>
  <c r="X2580" i="4" s="1"/>
  <c r="L4340" i="4"/>
  <c r="W4340" i="4" s="1"/>
  <c r="X4340" i="4" s="1"/>
  <c r="L4404" i="4"/>
  <c r="W4404" i="4" s="1"/>
  <c r="X4404" i="4" s="1"/>
  <c r="L4468" i="4"/>
  <c r="W4468" i="4" s="1"/>
  <c r="X4468" i="4" s="1"/>
  <c r="L4532" i="4"/>
  <c r="W4532" i="4" s="1"/>
  <c r="X4532" i="4" s="1"/>
  <c r="L4765" i="4"/>
  <c r="W4765" i="4" s="1"/>
  <c r="X4765" i="4" s="1"/>
  <c r="L4829" i="4"/>
  <c r="W4829" i="4" s="1"/>
  <c r="X4829" i="4" s="1"/>
  <c r="L4893" i="4"/>
  <c r="W4893" i="4" s="1"/>
  <c r="X4893" i="4" s="1"/>
  <c r="L2029" i="4"/>
  <c r="W2029" i="4" s="1"/>
  <c r="X2029" i="4" s="1"/>
  <c r="L2208" i="4"/>
  <c r="W2208" i="4" s="1"/>
  <c r="X2208" i="4" s="1"/>
  <c r="L2377" i="4"/>
  <c r="W2377" i="4" s="1"/>
  <c r="X2377" i="4" s="1"/>
  <c r="L2574" i="4"/>
  <c r="W2574" i="4" s="1"/>
  <c r="X2574" i="4" s="1"/>
  <c r="L2960" i="4"/>
  <c r="W2960" i="4" s="1"/>
  <c r="X2960" i="4" s="1"/>
  <c r="L1115" i="4"/>
  <c r="W1115" i="4" s="1"/>
  <c r="X1115" i="4" s="1"/>
  <c r="L1371" i="4"/>
  <c r="W1371" i="4" s="1"/>
  <c r="X1371" i="4" s="1"/>
  <c r="L1627" i="4"/>
  <c r="W1627" i="4" s="1"/>
  <c r="X1627" i="4" s="1"/>
  <c r="L1883" i="4"/>
  <c r="W1883" i="4" s="1"/>
  <c r="X1883" i="4" s="1"/>
  <c r="L2597" i="4"/>
  <c r="W2597" i="4" s="1"/>
  <c r="X2597" i="4" s="1"/>
  <c r="L2818" i="4"/>
  <c r="W2818" i="4" s="1"/>
  <c r="X2818" i="4" s="1"/>
  <c r="L3074" i="4"/>
  <c r="W3074" i="4" s="1"/>
  <c r="X3074" i="4" s="1"/>
  <c r="L1232" i="4"/>
  <c r="W1232" i="4" s="1"/>
  <c r="X1232" i="4" s="1"/>
  <c r="L2486" i="4"/>
  <c r="W2486" i="4" s="1"/>
  <c r="X2486" i="4" s="1"/>
  <c r="L4317" i="4"/>
  <c r="W4317" i="4" s="1"/>
  <c r="X4317" i="4" s="1"/>
  <c r="L4381" i="4"/>
  <c r="W4381" i="4" s="1"/>
  <c r="X4381" i="4" s="1"/>
  <c r="L4445" i="4"/>
  <c r="W4445" i="4" s="1"/>
  <c r="X4445" i="4" s="1"/>
  <c r="L4509" i="4"/>
  <c r="W4509" i="4" s="1"/>
  <c r="X4509" i="4" s="1"/>
  <c r="L4742" i="4"/>
  <c r="W4742" i="4" s="1"/>
  <c r="X4742" i="4" s="1"/>
  <c r="L4806" i="4"/>
  <c r="W4806" i="4" s="1"/>
  <c r="X4806" i="4" s="1"/>
  <c r="L4870" i="4"/>
  <c r="W4870" i="4" s="1"/>
  <c r="X4870" i="4" s="1"/>
  <c r="L4934" i="4"/>
  <c r="W4934" i="4" s="1"/>
  <c r="X4934" i="4" s="1"/>
  <c r="L2145" i="4"/>
  <c r="W2145" i="4" s="1"/>
  <c r="X2145" i="4" s="1"/>
  <c r="L2319" i="4"/>
  <c r="W2319" i="4" s="1"/>
  <c r="X2319" i="4" s="1"/>
  <c r="L2488" i="4"/>
  <c r="W2488" i="4" s="1"/>
  <c r="X2488" i="4" s="1"/>
  <c r="L2865" i="4"/>
  <c r="W2865" i="4" s="1"/>
  <c r="X2865" i="4" s="1"/>
  <c r="L1023" i="4"/>
  <c r="W1023" i="4" s="1"/>
  <c r="X1023" i="4" s="1"/>
  <c r="L1279" i="4"/>
  <c r="W1279" i="4" s="1"/>
  <c r="X1279" i="4" s="1"/>
  <c r="L1535" i="4"/>
  <c r="W1535" i="4" s="1"/>
  <c r="X1535" i="4" s="1"/>
  <c r="L1791" i="4"/>
  <c r="W1791" i="4" s="1"/>
  <c r="X1791" i="4" s="1"/>
  <c r="L2114" i="4"/>
  <c r="W2114" i="4" s="1"/>
  <c r="X2114" i="4" s="1"/>
  <c r="L2733" i="4"/>
  <c r="W2733" i="4" s="1"/>
  <c r="X2733" i="4" s="1"/>
  <c r="L2983" i="4"/>
  <c r="W2983" i="4" s="1"/>
  <c r="X2983" i="4" s="1"/>
  <c r="L1140" i="4"/>
  <c r="W1140" i="4" s="1"/>
  <c r="X1140" i="4" s="1"/>
  <c r="L2302" i="4"/>
  <c r="W2302" i="4" s="1"/>
  <c r="X2302" i="4" s="1"/>
  <c r="L2646" i="4"/>
  <c r="W2646" i="4" s="1"/>
  <c r="X2646" i="4" s="1"/>
  <c r="L4358" i="4"/>
  <c r="W4358" i="4" s="1"/>
  <c r="X4358" i="4" s="1"/>
  <c r="L4422" i="4"/>
  <c r="W4422" i="4" s="1"/>
  <c r="X4422" i="4" s="1"/>
  <c r="L4486" i="4"/>
  <c r="W4486" i="4" s="1"/>
  <c r="X4486" i="4" s="1"/>
  <c r="L4719" i="4"/>
  <c r="W4719" i="4" s="1"/>
  <c r="X4719" i="4" s="1"/>
  <c r="L4783" i="4"/>
  <c r="W4783" i="4" s="1"/>
  <c r="X4783" i="4" s="1"/>
  <c r="L4847" i="4"/>
  <c r="W4847" i="4" s="1"/>
  <c r="X4847" i="4" s="1"/>
  <c r="L4911" i="4"/>
  <c r="W4911" i="4" s="1"/>
  <c r="X4911" i="4" s="1"/>
  <c r="L2087" i="4"/>
  <c r="W2087" i="4" s="1"/>
  <c r="X2087" i="4" s="1"/>
  <c r="L2256" i="4"/>
  <c r="W2256" i="4" s="1"/>
  <c r="X2256" i="4" s="1"/>
  <c r="L2425" i="4"/>
  <c r="W2425" i="4" s="1"/>
  <c r="X2425" i="4" s="1"/>
  <c r="L2777" i="4"/>
  <c r="W2777" i="4" s="1"/>
  <c r="X2777" i="4" s="1"/>
  <c r="L3030" i="4"/>
  <c r="W3030" i="4" s="1"/>
  <c r="X3030" i="4" s="1"/>
  <c r="L1187" i="4"/>
  <c r="W1187" i="4" s="1"/>
  <c r="X1187" i="4" s="1"/>
  <c r="L1443" i="4"/>
  <c r="W1443" i="4" s="1"/>
  <c r="X1443" i="4" s="1"/>
  <c r="L1699" i="4"/>
  <c r="W1699" i="4" s="1"/>
  <c r="X1699" i="4" s="1"/>
  <c r="L1955" i="4"/>
  <c r="W1955" i="4" s="1"/>
  <c r="X1955" i="4" s="1"/>
  <c r="L2665" i="4"/>
  <c r="W2665" i="4" s="1"/>
  <c r="X2665" i="4" s="1"/>
  <c r="L2892" i="4"/>
  <c r="W2892" i="4" s="1"/>
  <c r="X2892" i="4" s="1"/>
  <c r="L1048" i="4"/>
  <c r="W1048" i="4" s="1"/>
  <c r="X1048" i="4" s="1"/>
  <c r="L1304" i="4"/>
  <c r="W1304" i="4" s="1"/>
  <c r="X1304" i="4" s="1"/>
  <c r="L1560" i="4"/>
  <c r="W1560" i="4" s="1"/>
  <c r="X1560" i="4" s="1"/>
  <c r="L1816" i="4"/>
  <c r="W1816" i="4" s="1"/>
  <c r="X1816" i="4" s="1"/>
  <c r="L4590" i="4"/>
  <c r="W4590" i="4" s="1"/>
  <c r="X4590" i="4" s="1"/>
  <c r="L2474" i="4"/>
  <c r="W2474" i="4" s="1"/>
  <c r="X2474" i="4" s="1"/>
  <c r="L4611" i="4"/>
  <c r="W4611" i="4" s="1"/>
  <c r="X4611" i="4" s="1"/>
  <c r="L2974" i="4"/>
  <c r="W2974" i="4" s="1"/>
  <c r="X2974" i="4" s="1"/>
  <c r="L1581" i="4"/>
  <c r="W1581" i="4" s="1"/>
  <c r="X1581" i="4" s="1"/>
  <c r="L2872" i="4"/>
  <c r="W2872" i="4" s="1"/>
  <c r="X2872" i="4" s="1"/>
  <c r="L1473" i="4"/>
  <c r="W1473" i="4" s="1"/>
  <c r="X1473" i="4" s="1"/>
  <c r="L2835" i="4"/>
  <c r="W2835" i="4" s="1"/>
  <c r="X2835" i="4" s="1"/>
  <c r="L1388" i="4"/>
  <c r="W1388" i="4" s="1"/>
  <c r="X1388" i="4" s="1"/>
  <c r="L1644" i="4"/>
  <c r="W1644" i="4" s="1"/>
  <c r="X1644" i="4" s="1"/>
  <c r="L1900" i="4"/>
  <c r="W1900" i="4" s="1"/>
  <c r="X1900" i="4" s="1"/>
  <c r="L4950" i="4"/>
  <c r="W4950" i="4" s="1"/>
  <c r="X4950" i="4" s="1"/>
  <c r="L4542" i="4"/>
  <c r="W4542" i="4" s="1"/>
  <c r="X4542" i="4" s="1"/>
  <c r="L2346" i="4"/>
  <c r="W2346" i="4" s="1"/>
  <c r="X2346" i="4" s="1"/>
  <c r="L1069" i="4"/>
  <c r="W1069" i="4" s="1"/>
  <c r="X1069" i="4" s="1"/>
  <c r="L1809" i="4"/>
  <c r="W1809" i="4" s="1"/>
  <c r="X1809" i="4" s="1"/>
  <c r="L3075" i="4"/>
  <c r="W3075" i="4" s="1"/>
  <c r="X3075" i="4" s="1"/>
  <c r="L1733" i="4"/>
  <c r="W1733" i="4" s="1"/>
  <c r="X1733" i="4" s="1"/>
  <c r="L1053" i="4"/>
  <c r="W1053" i="4" s="1"/>
  <c r="X1053" i="4" s="1"/>
  <c r="L1472" i="4"/>
  <c r="W1472" i="4" s="1"/>
  <c r="X1472" i="4" s="1"/>
  <c r="L1728" i="4"/>
  <c r="W1728" i="4" s="1"/>
  <c r="X1728" i="4" s="1"/>
  <c r="L1984" i="4"/>
  <c r="W1984" i="4" s="1"/>
  <c r="X1984" i="4" s="1"/>
  <c r="L2106" i="4"/>
  <c r="W2106" i="4" s="1"/>
  <c r="X2106" i="4" s="1"/>
  <c r="L4570" i="4"/>
  <c r="W4570" i="4" s="1"/>
  <c r="X4570" i="4" s="1"/>
  <c r="L2695" i="4"/>
  <c r="W2695" i="4" s="1"/>
  <c r="X2695" i="4" s="1"/>
  <c r="L1321" i="4"/>
  <c r="W1321" i="4" s="1"/>
  <c r="X1321" i="4" s="1"/>
  <c r="L1997" i="4"/>
  <c r="W1997" i="4" s="1"/>
  <c r="X1997" i="4" s="1"/>
  <c r="L1205" i="4"/>
  <c r="W1205" i="4" s="1"/>
  <c r="X1205" i="4" s="1"/>
  <c r="L1961" i="4"/>
  <c r="W1961" i="4" s="1"/>
  <c r="X1961" i="4" s="1"/>
  <c r="L1369" i="4"/>
  <c r="W1369" i="4" s="1"/>
  <c r="X1369" i="4" s="1"/>
  <c r="L1556" i="4"/>
  <c r="W1556" i="4" s="1"/>
  <c r="X1556" i="4" s="1"/>
  <c r="L1812" i="4"/>
  <c r="W1812" i="4" s="1"/>
  <c r="X1812" i="4" s="1"/>
  <c r="L4587" i="4"/>
  <c r="W4587" i="4" s="1"/>
  <c r="X4587" i="4" s="1"/>
  <c r="L2450" i="4"/>
  <c r="W2450" i="4" s="1"/>
  <c r="X2450" i="4" s="1"/>
  <c r="L4610" i="4"/>
  <c r="W4610" i="4" s="1"/>
  <c r="X4610" i="4" s="1"/>
  <c r="L2926" i="4"/>
  <c r="W2926" i="4" s="1"/>
  <c r="X2926" i="4" s="1"/>
  <c r="L1577" i="4"/>
  <c r="W1577" i="4" s="1"/>
  <c r="X1577" i="4" s="1"/>
  <c r="L2857" i="4"/>
  <c r="W2857" i="4" s="1"/>
  <c r="X2857" i="4" s="1"/>
  <c r="L1465" i="4"/>
  <c r="W1465" i="4" s="1"/>
  <c r="X1465" i="4" s="1"/>
  <c r="L2830" i="4"/>
  <c r="W2830" i="4" s="1"/>
  <c r="X2830" i="4" s="1"/>
  <c r="L1705" i="4"/>
  <c r="W1705" i="4" s="1"/>
  <c r="X1705" i="4" s="1"/>
  <c r="L4661" i="4"/>
  <c r="W4661" i="4" s="1"/>
  <c r="X4661" i="4" s="1"/>
  <c r="L2235" i="4"/>
  <c r="W2235" i="4" s="1"/>
  <c r="X2235" i="4" s="1"/>
  <c r="L1366" i="4"/>
  <c r="W1366" i="4" s="1"/>
  <c r="X1366" i="4" s="1"/>
  <c r="L2459" i="4"/>
  <c r="W2459" i="4" s="1"/>
  <c r="X2459" i="4" s="1"/>
  <c r="L1474" i="4"/>
  <c r="W1474" i="4" s="1"/>
  <c r="X1474" i="4" s="1"/>
  <c r="L2413" i="4"/>
  <c r="W2413" i="4" s="1"/>
  <c r="X2413" i="4" s="1"/>
  <c r="L3061" i="4"/>
  <c r="W3061" i="4" s="1"/>
  <c r="X3061" i="4" s="1"/>
  <c r="L2180" i="4"/>
  <c r="W2180" i="4" s="1"/>
  <c r="X2180" i="4" s="1"/>
  <c r="L2879" i="4"/>
  <c r="W2879" i="4" s="1"/>
  <c r="X2879" i="4" s="1"/>
  <c r="L1606" i="4"/>
  <c r="W1606" i="4" s="1"/>
  <c r="X1606" i="4" s="1"/>
  <c r="L2084" i="4"/>
  <c r="W2084" i="4" s="1"/>
  <c r="X2084" i="4" s="1"/>
  <c r="L4987" i="4"/>
  <c r="W4987" i="4" s="1"/>
  <c r="X4987" i="4" s="1"/>
  <c r="L2475" i="4"/>
  <c r="W2475" i="4" s="1"/>
  <c r="X2475" i="4" s="1"/>
  <c r="L1870" i="4"/>
  <c r="W1870" i="4" s="1"/>
  <c r="X1870" i="4" s="1"/>
  <c r="L2863" i="4"/>
  <c r="W2863" i="4" s="1"/>
  <c r="X2863" i="4" s="1"/>
  <c r="L1790" i="4"/>
  <c r="W1790" i="4" s="1"/>
  <c r="X1790" i="4" s="1"/>
  <c r="L2727" i="4"/>
  <c r="W2727" i="4" s="1"/>
  <c r="X2727" i="4" s="1"/>
  <c r="L1362" i="4"/>
  <c r="W1362" i="4" s="1"/>
  <c r="X1362" i="4" s="1"/>
  <c r="L2476" i="4"/>
  <c r="W2476" i="4" s="1"/>
  <c r="X2476" i="4" s="1"/>
  <c r="L1126" i="4"/>
  <c r="W1126" i="4" s="1"/>
  <c r="X1126" i="4" s="1"/>
  <c r="L1982" i="4"/>
  <c r="W1982" i="4" s="1"/>
  <c r="X1982" i="4" s="1"/>
  <c r="L4659" i="4"/>
  <c r="W4659" i="4" s="1"/>
  <c r="X4659" i="4" s="1"/>
  <c r="L2205" i="4"/>
  <c r="W2205" i="4" s="1"/>
  <c r="X2205" i="4" s="1"/>
  <c r="L1342" i="4"/>
  <c r="W1342" i="4" s="1"/>
  <c r="X1342" i="4" s="1"/>
  <c r="L2404" i="4"/>
  <c r="W2404" i="4" s="1"/>
  <c r="X2404" i="4" s="1"/>
  <c r="L1410" i="4"/>
  <c r="W1410" i="4" s="1"/>
  <c r="X1410" i="4" s="1"/>
  <c r="L2411" i="4"/>
  <c r="W2411" i="4" s="1"/>
  <c r="X2411" i="4" s="1"/>
  <c r="L3045" i="4"/>
  <c r="W3045" i="4" s="1"/>
  <c r="X3045" i="4" s="1"/>
  <c r="L2148" i="4"/>
  <c r="W2148" i="4" s="1"/>
  <c r="X2148" i="4" s="1"/>
  <c r="L2826" i="4"/>
  <c r="W2826" i="4" s="1"/>
  <c r="X2826" i="4" s="1"/>
  <c r="L1586" i="4"/>
  <c r="W1586" i="4" s="1"/>
  <c r="X1586" i="4" s="1"/>
  <c r="L1965" i="4"/>
  <c r="W1965" i="4" s="1"/>
  <c r="X1965" i="4" s="1"/>
  <c r="L4676" i="4"/>
  <c r="W4676" i="4" s="1"/>
  <c r="X4676" i="4" s="1"/>
  <c r="L2363" i="4"/>
  <c r="W2363" i="4" s="1"/>
  <c r="X2363" i="4" s="1"/>
  <c r="L1662" i="4"/>
  <c r="W1662" i="4" s="1"/>
  <c r="X1662" i="4" s="1"/>
  <c r="L2651" i="4"/>
  <c r="W2651" i="4" s="1"/>
  <c r="X2651" i="4" s="1"/>
  <c r="L1674" i="4"/>
  <c r="W1674" i="4" s="1"/>
  <c r="X1674" i="4" s="1"/>
  <c r="L2554" i="4"/>
  <c r="W2554" i="4" s="1"/>
  <c r="X2554" i="4" s="1"/>
  <c r="L1246" i="4"/>
  <c r="W1246" i="4" s="1"/>
  <c r="X1246" i="4" s="1"/>
  <c r="L2355" i="4"/>
  <c r="W2355" i="4" s="1"/>
  <c r="X2355" i="4" s="1"/>
  <c r="L1026" i="4"/>
  <c r="W1026" i="4" s="1"/>
  <c r="X1026" i="4" s="1"/>
  <c r="L1810" i="4"/>
  <c r="W1810" i="4" s="1"/>
  <c r="X1810" i="4" s="1"/>
  <c r="L3160" i="4"/>
  <c r="W3160" i="4" s="1"/>
  <c r="X3160" i="4" s="1"/>
  <c r="L3224" i="4"/>
  <c r="W3224" i="4" s="1"/>
  <c r="X3224" i="4" s="1"/>
  <c r="L3288" i="4"/>
  <c r="W3288" i="4" s="1"/>
  <c r="X3288" i="4" s="1"/>
  <c r="L3352" i="4"/>
  <c r="W3352" i="4" s="1"/>
  <c r="X3352" i="4" s="1"/>
  <c r="L3416" i="4"/>
  <c r="W3416" i="4" s="1"/>
  <c r="X3416" i="4" s="1"/>
  <c r="L3480" i="4"/>
  <c r="W3480" i="4" s="1"/>
  <c r="X3480" i="4" s="1"/>
  <c r="L3544" i="4"/>
  <c r="W3544" i="4" s="1"/>
  <c r="X3544" i="4" s="1"/>
  <c r="L3608" i="4"/>
  <c r="W3608" i="4" s="1"/>
  <c r="X3608" i="4" s="1"/>
  <c r="L3672" i="4"/>
  <c r="W3672" i="4" s="1"/>
  <c r="X3672" i="4" s="1"/>
  <c r="L4978" i="4"/>
  <c r="W4978" i="4" s="1"/>
  <c r="X4978" i="4" s="1"/>
  <c r="L3740" i="4"/>
  <c r="W3740" i="4" s="1"/>
  <c r="X3740" i="4" s="1"/>
  <c r="L3803" i="4"/>
  <c r="W3803" i="4" s="1"/>
  <c r="X3803" i="4" s="1"/>
  <c r="L3867" i="4"/>
  <c r="W3867" i="4" s="1"/>
  <c r="X3867" i="4" s="1"/>
  <c r="L3931" i="4"/>
  <c r="W3931" i="4" s="1"/>
  <c r="X3931" i="4" s="1"/>
  <c r="L3994" i="4"/>
  <c r="W3994" i="4" s="1"/>
  <c r="X3994" i="4" s="1"/>
  <c r="L4058" i="4"/>
  <c r="W4058" i="4" s="1"/>
  <c r="X4058" i="4" s="1"/>
  <c r="L4122" i="4"/>
  <c r="W4122" i="4" s="1"/>
  <c r="X4122" i="4" s="1"/>
  <c r="L4186" i="4"/>
  <c r="W4186" i="4" s="1"/>
  <c r="X4186" i="4" s="1"/>
  <c r="L4250" i="4"/>
  <c r="W4250" i="4" s="1"/>
  <c r="X4250" i="4" s="1"/>
  <c r="L2246" i="4"/>
  <c r="W2246" i="4" s="1"/>
  <c r="X2246" i="4" s="1"/>
  <c r="L3121" i="4"/>
  <c r="W3121" i="4" s="1"/>
  <c r="X3121" i="4" s="1"/>
  <c r="L3185" i="4"/>
  <c r="W3185" i="4" s="1"/>
  <c r="X3185" i="4" s="1"/>
  <c r="L3249" i="4"/>
  <c r="W3249" i="4" s="1"/>
  <c r="X3249" i="4" s="1"/>
  <c r="L3313" i="4"/>
  <c r="W3313" i="4" s="1"/>
  <c r="X3313" i="4" s="1"/>
  <c r="L3377" i="4"/>
  <c r="W3377" i="4" s="1"/>
  <c r="X3377" i="4" s="1"/>
  <c r="L3441" i="4"/>
  <c r="W3441" i="4" s="1"/>
  <c r="X3441" i="4" s="1"/>
  <c r="L3505" i="4"/>
  <c r="W3505" i="4" s="1"/>
  <c r="X3505" i="4" s="1"/>
  <c r="L3569" i="4"/>
  <c r="W3569" i="4" s="1"/>
  <c r="X3569" i="4" s="1"/>
  <c r="L3633" i="4"/>
  <c r="W3633" i="4" s="1"/>
  <c r="X3633" i="4" s="1"/>
  <c r="L3697" i="4"/>
  <c r="W3697" i="4" s="1"/>
  <c r="X3697" i="4" s="1"/>
  <c r="L2094" i="4"/>
  <c r="W2094" i="4" s="1"/>
  <c r="X2094" i="4" s="1"/>
  <c r="L3765" i="4"/>
  <c r="W3765" i="4" s="1"/>
  <c r="X3765" i="4" s="1"/>
  <c r="L3828" i="4"/>
  <c r="W3828" i="4" s="1"/>
  <c r="X3828" i="4" s="1"/>
  <c r="L3892" i="4"/>
  <c r="W3892" i="4" s="1"/>
  <c r="X3892" i="4" s="1"/>
  <c r="L3956" i="4"/>
  <c r="W3956" i="4" s="1"/>
  <c r="X3956" i="4" s="1"/>
  <c r="L4019" i="4"/>
  <c r="W4019" i="4" s="1"/>
  <c r="X4019" i="4" s="1"/>
  <c r="L4083" i="4"/>
  <c r="W4083" i="4" s="1"/>
  <c r="X4083" i="4" s="1"/>
  <c r="L4147" i="4"/>
  <c r="W4147" i="4" s="1"/>
  <c r="X4147" i="4" s="1"/>
  <c r="L4211" i="4"/>
  <c r="W4211" i="4" s="1"/>
  <c r="X4211" i="4" s="1"/>
  <c r="L4275" i="4"/>
  <c r="W4275" i="4" s="1"/>
  <c r="X4275" i="4" s="1"/>
  <c r="L4307" i="4"/>
  <c r="W4307" i="4" s="1"/>
  <c r="X4307" i="4" s="1"/>
  <c r="L3142" i="4"/>
  <c r="W3142" i="4" s="1"/>
  <c r="X3142" i="4" s="1"/>
  <c r="L3206" i="4"/>
  <c r="W3206" i="4" s="1"/>
  <c r="X3206" i="4" s="1"/>
  <c r="L3270" i="4"/>
  <c r="W3270" i="4" s="1"/>
  <c r="X3270" i="4" s="1"/>
  <c r="L3334" i="4"/>
  <c r="W3334" i="4" s="1"/>
  <c r="X3334" i="4" s="1"/>
  <c r="L3398" i="4"/>
  <c r="W3398" i="4" s="1"/>
  <c r="X3398" i="4" s="1"/>
  <c r="L3462" i="4"/>
  <c r="W3462" i="4" s="1"/>
  <c r="X3462" i="4" s="1"/>
  <c r="L3526" i="4"/>
  <c r="W3526" i="4" s="1"/>
  <c r="X3526" i="4" s="1"/>
  <c r="L3590" i="4"/>
  <c r="W3590" i="4" s="1"/>
  <c r="X3590" i="4" s="1"/>
  <c r="L3654" i="4"/>
  <c r="W3654" i="4" s="1"/>
  <c r="X3654" i="4" s="1"/>
  <c r="L4693" i="4"/>
  <c r="W4693" i="4" s="1"/>
  <c r="X4693" i="4" s="1"/>
  <c r="L3722" i="4"/>
  <c r="W3722" i="4" s="1"/>
  <c r="X3722" i="4" s="1"/>
  <c r="L3786" i="4"/>
  <c r="W3786" i="4" s="1"/>
  <c r="X3786" i="4" s="1"/>
  <c r="L3849" i="4"/>
  <c r="W3849" i="4" s="1"/>
  <c r="X3849" i="4" s="1"/>
  <c r="L3913" i="4"/>
  <c r="W3913" i="4" s="1"/>
  <c r="X3913" i="4" s="1"/>
  <c r="L3976" i="4"/>
  <c r="W3976" i="4" s="1"/>
  <c r="X3976" i="4" s="1"/>
  <c r="L4040" i="4"/>
  <c r="W4040" i="4" s="1"/>
  <c r="X4040" i="4" s="1"/>
  <c r="L4104" i="4"/>
  <c r="W4104" i="4" s="1"/>
  <c r="X4104" i="4" s="1"/>
  <c r="L4168" i="4"/>
  <c r="W4168" i="4" s="1"/>
  <c r="X4168" i="4" s="1"/>
  <c r="L4232" i="4"/>
  <c r="W4232" i="4" s="1"/>
  <c r="X4232" i="4" s="1"/>
  <c r="L4296" i="4"/>
  <c r="W4296" i="4" s="1"/>
  <c r="X4296" i="4" s="1"/>
  <c r="L4391" i="4"/>
  <c r="W4391" i="4" s="1"/>
  <c r="X4391" i="4" s="1"/>
  <c r="L3163" i="4"/>
  <c r="W3163" i="4" s="1"/>
  <c r="X3163" i="4" s="1"/>
  <c r="L3227" i="4"/>
  <c r="W3227" i="4" s="1"/>
  <c r="X3227" i="4" s="1"/>
  <c r="L3291" i="4"/>
  <c r="W3291" i="4" s="1"/>
  <c r="X3291" i="4" s="1"/>
  <c r="L3355" i="4"/>
  <c r="W3355" i="4" s="1"/>
  <c r="X3355" i="4" s="1"/>
  <c r="L3419" i="4"/>
  <c r="W3419" i="4" s="1"/>
  <c r="X3419" i="4" s="1"/>
  <c r="L3483" i="4"/>
  <c r="W3483" i="4" s="1"/>
  <c r="X3483" i="4" s="1"/>
  <c r="L3547" i="4"/>
  <c r="W3547" i="4" s="1"/>
  <c r="X3547" i="4" s="1"/>
  <c r="L3611" i="4"/>
  <c r="W3611" i="4" s="1"/>
  <c r="X3611" i="4" s="1"/>
  <c r="L3675" i="4"/>
  <c r="W3675" i="4" s="1"/>
  <c r="X3675" i="4" s="1"/>
  <c r="L4981" i="4"/>
  <c r="W4981" i="4" s="1"/>
  <c r="X4981" i="4" s="1"/>
  <c r="L3743" i="4"/>
  <c r="W3743" i="4" s="1"/>
  <c r="X3743" i="4" s="1"/>
  <c r="L3806" i="4"/>
  <c r="W3806" i="4" s="1"/>
  <c r="X3806" i="4" s="1"/>
  <c r="L3870" i="4"/>
  <c r="W3870" i="4" s="1"/>
  <c r="X3870" i="4" s="1"/>
  <c r="L3934" i="4"/>
  <c r="W3934" i="4" s="1"/>
  <c r="X3934" i="4" s="1"/>
  <c r="L3997" i="4"/>
  <c r="W3997" i="4" s="1"/>
  <c r="X3997" i="4" s="1"/>
  <c r="L4061" i="4"/>
  <c r="W4061" i="4" s="1"/>
  <c r="X4061" i="4" s="1"/>
  <c r="L4125" i="4"/>
  <c r="W4125" i="4" s="1"/>
  <c r="X4125" i="4" s="1"/>
  <c r="L4189" i="4"/>
  <c r="W4189" i="4" s="1"/>
  <c r="X4189" i="4" s="1"/>
  <c r="L4253" i="4"/>
  <c r="W4253" i="4" s="1"/>
  <c r="X4253" i="4" s="1"/>
  <c r="L2270" i="4"/>
  <c r="W2270" i="4" s="1"/>
  <c r="X2270" i="4" s="1"/>
  <c r="L4427" i="4"/>
  <c r="W4427" i="4" s="1"/>
  <c r="X4427" i="4" s="1"/>
  <c r="L4491" i="4"/>
  <c r="W4491" i="4" s="1"/>
  <c r="X4491" i="4" s="1"/>
  <c r="L4724" i="4"/>
  <c r="W4724" i="4" s="1"/>
  <c r="X4724" i="4" s="1"/>
  <c r="L4788" i="4"/>
  <c r="W4788" i="4" s="1"/>
  <c r="X4788" i="4" s="1"/>
  <c r="L4852" i="4"/>
  <c r="W4852" i="4" s="1"/>
  <c r="X4852" i="4" s="1"/>
  <c r="L4916" i="4"/>
  <c r="W4916" i="4" s="1"/>
  <c r="X4916" i="4" s="1"/>
  <c r="L2097" i="4"/>
  <c r="W2097" i="4" s="1"/>
  <c r="X2097" i="4" s="1"/>
  <c r="L2271" i="4"/>
  <c r="W2271" i="4" s="1"/>
  <c r="X2271" i="4" s="1"/>
  <c r="L2440" i="4"/>
  <c r="W2440" i="4" s="1"/>
  <c r="X2440" i="4" s="1"/>
  <c r="L2795" i="4"/>
  <c r="W2795" i="4" s="1"/>
  <c r="X2795" i="4" s="1"/>
  <c r="L3051" i="4"/>
  <c r="W3051" i="4" s="1"/>
  <c r="X3051" i="4" s="1"/>
  <c r="L1207" i="4"/>
  <c r="W1207" i="4" s="1"/>
  <c r="X1207" i="4" s="1"/>
  <c r="L1463" i="4"/>
  <c r="W1463" i="4" s="1"/>
  <c r="X1463" i="4" s="1"/>
  <c r="L1719" i="4"/>
  <c r="W1719" i="4" s="1"/>
  <c r="X1719" i="4" s="1"/>
  <c r="L1975" i="4"/>
  <c r="W1975" i="4" s="1"/>
  <c r="X1975" i="4" s="1"/>
  <c r="L2680" i="4"/>
  <c r="W2680" i="4" s="1"/>
  <c r="X2680" i="4" s="1"/>
  <c r="L2909" i="4"/>
  <c r="W2909" i="4" s="1"/>
  <c r="X2909" i="4" s="1"/>
  <c r="L1068" i="4"/>
  <c r="W1068" i="4" s="1"/>
  <c r="X1068" i="4" s="1"/>
  <c r="L1324" i="4"/>
  <c r="W1324" i="4" s="1"/>
  <c r="X1324" i="4" s="1"/>
  <c r="L2594" i="4"/>
  <c r="W2594" i="4" s="1"/>
  <c r="X2594" i="4" s="1"/>
  <c r="L4344" i="4"/>
  <c r="W4344" i="4" s="1"/>
  <c r="X4344" i="4" s="1"/>
  <c r="L4408" i="4"/>
  <c r="W4408" i="4" s="1"/>
  <c r="X4408" i="4" s="1"/>
  <c r="L4472" i="4"/>
  <c r="W4472" i="4" s="1"/>
  <c r="X4472" i="4" s="1"/>
  <c r="L4705" i="4"/>
  <c r="W4705" i="4" s="1"/>
  <c r="X4705" i="4" s="1"/>
  <c r="L4769" i="4"/>
  <c r="W4769" i="4" s="1"/>
  <c r="X4769" i="4" s="1"/>
  <c r="L4833" i="4"/>
  <c r="W4833" i="4" s="1"/>
  <c r="X4833" i="4" s="1"/>
  <c r="L4897" i="4"/>
  <c r="W4897" i="4" s="1"/>
  <c r="X4897" i="4" s="1"/>
  <c r="L2045" i="4"/>
  <c r="W2045" i="4" s="1"/>
  <c r="X2045" i="4" s="1"/>
  <c r="L2217" i="4"/>
  <c r="W2217" i="4" s="1"/>
  <c r="X2217" i="4" s="1"/>
  <c r="L2391" i="4"/>
  <c r="W2391" i="4" s="1"/>
  <c r="X2391" i="4" s="1"/>
  <c r="L2693" i="4"/>
  <c r="W2693" i="4" s="1"/>
  <c r="X2693" i="4" s="1"/>
  <c r="L2976" i="4"/>
  <c r="W2976" i="4" s="1"/>
  <c r="X2976" i="4" s="1"/>
  <c r="L1131" i="4"/>
  <c r="W1131" i="4" s="1"/>
  <c r="X1131" i="4" s="1"/>
  <c r="L1387" i="4"/>
  <c r="W1387" i="4" s="1"/>
  <c r="X1387" i="4" s="1"/>
  <c r="L1643" i="4"/>
  <c r="W1643" i="4" s="1"/>
  <c r="X1643" i="4" s="1"/>
  <c r="L1899" i="4"/>
  <c r="W1899" i="4" s="1"/>
  <c r="X1899" i="4" s="1"/>
  <c r="L2618" i="4"/>
  <c r="W2618" i="4" s="1"/>
  <c r="X2618" i="4" s="1"/>
  <c r="L2834" i="4"/>
  <c r="W2834" i="4" s="1"/>
  <c r="X2834" i="4" s="1"/>
  <c r="L3090" i="4"/>
  <c r="W3090" i="4" s="1"/>
  <c r="X3090" i="4" s="1"/>
  <c r="L1248" i="4"/>
  <c r="W1248" i="4" s="1"/>
  <c r="X1248" i="4" s="1"/>
  <c r="L2518" i="4"/>
  <c r="W2518" i="4" s="1"/>
  <c r="X2518" i="4" s="1"/>
  <c r="L4321" i="4"/>
  <c r="W4321" i="4" s="1"/>
  <c r="X4321" i="4" s="1"/>
  <c r="L4385" i="4"/>
  <c r="W4385" i="4" s="1"/>
  <c r="X4385" i="4" s="1"/>
  <c r="L4449" i="4"/>
  <c r="W4449" i="4" s="1"/>
  <c r="X4449" i="4" s="1"/>
  <c r="L4513" i="4"/>
  <c r="W4513" i="4" s="1"/>
  <c r="X4513" i="4" s="1"/>
  <c r="L4746" i="4"/>
  <c r="W4746" i="4" s="1"/>
  <c r="X4746" i="4" s="1"/>
  <c r="L4810" i="4"/>
  <c r="W4810" i="4" s="1"/>
  <c r="X4810" i="4" s="1"/>
  <c r="L4874" i="4"/>
  <c r="W4874" i="4" s="1"/>
  <c r="X4874" i="4" s="1"/>
  <c r="L4938" i="4"/>
  <c r="W4938" i="4" s="1"/>
  <c r="X4938" i="4" s="1"/>
  <c r="L2159" i="4"/>
  <c r="W2159" i="4" s="1"/>
  <c r="X2159" i="4" s="1"/>
  <c r="L2328" i="4"/>
  <c r="W2328" i="4" s="1"/>
  <c r="X2328" i="4" s="1"/>
  <c r="L2497" i="4"/>
  <c r="W2497" i="4" s="1"/>
  <c r="X2497" i="4" s="1"/>
  <c r="L2881" i="4"/>
  <c r="W2881" i="4" s="1"/>
  <c r="X2881" i="4" s="1"/>
  <c r="L1039" i="4"/>
  <c r="W1039" i="4" s="1"/>
  <c r="X1039" i="4" s="1"/>
  <c r="L1295" i="4"/>
  <c r="W1295" i="4" s="1"/>
  <c r="X1295" i="4" s="1"/>
  <c r="L1551" i="4"/>
  <c r="W1551" i="4" s="1"/>
  <c r="X1551" i="4" s="1"/>
  <c r="L1807" i="4"/>
  <c r="W1807" i="4" s="1"/>
  <c r="X1807" i="4" s="1"/>
  <c r="L2202" i="4"/>
  <c r="W2202" i="4" s="1"/>
  <c r="X2202" i="4" s="1"/>
  <c r="L2746" i="4"/>
  <c r="W2746" i="4" s="1"/>
  <c r="X2746" i="4" s="1"/>
  <c r="L2999" i="4"/>
  <c r="W2999" i="4" s="1"/>
  <c r="X2999" i="4" s="1"/>
  <c r="L1156" i="4"/>
  <c r="W1156" i="4" s="1"/>
  <c r="X1156" i="4" s="1"/>
  <c r="L2334" i="4"/>
  <c r="W2334" i="4" s="1"/>
  <c r="X2334" i="4" s="1"/>
  <c r="L2678" i="4"/>
  <c r="W2678" i="4" s="1"/>
  <c r="X2678" i="4" s="1"/>
  <c r="L4362" i="4"/>
  <c r="W4362" i="4" s="1"/>
  <c r="X4362" i="4" s="1"/>
  <c r="L4426" i="4"/>
  <c r="W4426" i="4" s="1"/>
  <c r="X4426" i="4" s="1"/>
  <c r="L4490" i="4"/>
  <c r="W4490" i="4" s="1"/>
  <c r="X4490" i="4" s="1"/>
  <c r="L4723" i="4"/>
  <c r="W4723" i="4" s="1"/>
  <c r="X4723" i="4" s="1"/>
  <c r="L4787" i="4"/>
  <c r="W4787" i="4" s="1"/>
  <c r="X4787" i="4" s="1"/>
  <c r="L4851" i="4"/>
  <c r="W4851" i="4" s="1"/>
  <c r="X4851" i="4" s="1"/>
  <c r="L4915" i="4"/>
  <c r="W4915" i="4" s="1"/>
  <c r="X4915" i="4" s="1"/>
  <c r="L2096" i="4"/>
  <c r="W2096" i="4" s="1"/>
  <c r="X2096" i="4" s="1"/>
  <c r="L2265" i="4"/>
  <c r="W2265" i="4" s="1"/>
  <c r="X2265" i="4" s="1"/>
  <c r="L2439" i="4"/>
  <c r="W2439" i="4" s="1"/>
  <c r="X2439" i="4" s="1"/>
  <c r="L2790" i="4"/>
  <c r="W2790" i="4" s="1"/>
  <c r="X2790" i="4" s="1"/>
  <c r="L3046" i="4"/>
  <c r="W3046" i="4" s="1"/>
  <c r="X3046" i="4" s="1"/>
  <c r="L1203" i="4"/>
  <c r="W1203" i="4" s="1"/>
  <c r="X1203" i="4" s="1"/>
  <c r="L1459" i="4"/>
  <c r="W1459" i="4" s="1"/>
  <c r="X1459" i="4" s="1"/>
  <c r="L1715" i="4"/>
  <c r="W1715" i="4" s="1"/>
  <c r="X1715" i="4" s="1"/>
  <c r="L1971" i="4"/>
  <c r="W1971" i="4" s="1"/>
  <c r="X1971" i="4" s="1"/>
  <c r="L2679" i="4"/>
  <c r="W2679" i="4" s="1"/>
  <c r="X2679" i="4" s="1"/>
  <c r="L2908" i="4"/>
  <c r="W2908" i="4" s="1"/>
  <c r="X2908" i="4" s="1"/>
  <c r="L1064" i="4"/>
  <c r="W1064" i="4" s="1"/>
  <c r="X1064" i="4" s="1"/>
  <c r="L1320" i="4"/>
  <c r="W1320" i="4" s="1"/>
  <c r="X1320" i="4" s="1"/>
  <c r="L1576" i="4"/>
  <c r="W1576" i="4" s="1"/>
  <c r="X1576" i="4" s="1"/>
  <c r="L1832" i="4"/>
  <c r="W1832" i="4" s="1"/>
  <c r="X1832" i="4" s="1"/>
  <c r="L4597" i="4"/>
  <c r="W4597" i="4" s="1"/>
  <c r="X4597" i="4" s="1"/>
  <c r="L2551" i="4"/>
  <c r="W2551" i="4" s="1"/>
  <c r="X2551" i="4" s="1"/>
  <c r="L4619" i="4"/>
  <c r="W4619" i="4" s="1"/>
  <c r="X4619" i="4" s="1"/>
  <c r="L2990" i="4"/>
  <c r="W2990" i="4" s="1"/>
  <c r="X2990" i="4" s="1"/>
  <c r="L1629" i="4"/>
  <c r="W1629" i="4" s="1"/>
  <c r="X1629" i="4" s="1"/>
  <c r="L2888" i="4"/>
  <c r="W2888" i="4" s="1"/>
  <c r="X2888" i="4" s="1"/>
  <c r="L1509" i="4"/>
  <c r="W1509" i="4" s="1"/>
  <c r="X1509" i="4" s="1"/>
  <c r="L2942" i="4"/>
  <c r="W2942" i="4" s="1"/>
  <c r="X2942" i="4" s="1"/>
  <c r="L1404" i="4"/>
  <c r="W1404" i="4" s="1"/>
  <c r="X1404" i="4" s="1"/>
  <c r="L1660" i="4"/>
  <c r="W1660" i="4" s="1"/>
  <c r="X1660" i="4" s="1"/>
  <c r="L1916" i="4"/>
  <c r="W1916" i="4" s="1"/>
  <c r="X1916" i="4" s="1"/>
  <c r="L4954" i="4"/>
  <c r="W4954" i="4" s="1"/>
  <c r="X4954" i="4" s="1"/>
  <c r="L4546" i="4"/>
  <c r="W4546" i="4" s="1"/>
  <c r="X4546" i="4" s="1"/>
  <c r="L2490" i="4"/>
  <c r="W2490" i="4" s="1"/>
  <c r="X2490" i="4" s="1"/>
  <c r="L1125" i="4"/>
  <c r="W1125" i="4" s="1"/>
  <c r="X1125" i="4" s="1"/>
  <c r="L1853" i="4"/>
  <c r="W1853" i="4" s="1"/>
  <c r="X1853" i="4" s="1"/>
  <c r="L1009" i="4"/>
  <c r="W1009" i="4" s="1"/>
  <c r="X1009" i="4" s="1"/>
  <c r="L1773" i="4"/>
  <c r="W1773" i="4" s="1"/>
  <c r="X1773" i="4" s="1"/>
  <c r="L1153" i="4"/>
  <c r="W1153" i="4" s="1"/>
  <c r="X1153" i="4" s="1"/>
  <c r="L1488" i="4"/>
  <c r="W1488" i="4" s="1"/>
  <c r="X1488" i="4" s="1"/>
  <c r="L1744" i="4"/>
  <c r="W1744" i="4" s="1"/>
  <c r="X1744" i="4" s="1"/>
  <c r="L2000" i="4"/>
  <c r="W2000" i="4" s="1"/>
  <c r="X2000" i="4" s="1"/>
  <c r="L2194" i="4"/>
  <c r="W2194" i="4" s="1"/>
  <c r="X2194" i="4" s="1"/>
  <c r="L4578" i="4"/>
  <c r="W4578" i="4" s="1"/>
  <c r="X4578" i="4" s="1"/>
  <c r="L2781" i="4"/>
  <c r="W2781" i="4" s="1"/>
  <c r="X2781" i="4" s="1"/>
  <c r="L1349" i="4"/>
  <c r="W1349" i="4" s="1"/>
  <c r="X1349" i="4" s="1"/>
  <c r="L2620" i="4"/>
  <c r="W2620" i="4" s="1"/>
  <c r="X2620" i="4" s="1"/>
  <c r="L1233" i="4"/>
  <c r="W1233" i="4" s="1"/>
  <c r="X1233" i="4" s="1"/>
  <c r="L2091" i="4"/>
  <c r="W2091" i="4" s="1"/>
  <c r="X2091" i="4" s="1"/>
  <c r="L1445" i="4"/>
  <c r="W1445" i="4" s="1"/>
  <c r="X1445" i="4" s="1"/>
  <c r="L1572" i="4"/>
  <c r="W1572" i="4" s="1"/>
  <c r="X1572" i="4" s="1"/>
  <c r="L1828" i="4"/>
  <c r="W1828" i="4" s="1"/>
  <c r="X1828" i="4" s="1"/>
  <c r="L4595" i="4"/>
  <c r="W4595" i="4" s="1"/>
  <c r="X4595" i="4" s="1"/>
  <c r="L2522" i="4"/>
  <c r="W2522" i="4" s="1"/>
  <c r="X2522" i="4" s="1"/>
  <c r="L4617" i="4"/>
  <c r="W4617" i="4" s="1"/>
  <c r="X4617" i="4" s="1"/>
  <c r="L2985" i="4"/>
  <c r="W2985" i="4" s="1"/>
  <c r="X2985" i="4" s="1"/>
  <c r="L1625" i="4"/>
  <c r="W1625" i="4" s="1"/>
  <c r="X1625" i="4" s="1"/>
  <c r="L2883" i="4"/>
  <c r="W2883" i="4" s="1"/>
  <c r="X2883" i="4" s="1"/>
  <c r="L1505" i="4"/>
  <c r="W1505" i="4" s="1"/>
  <c r="X1505" i="4" s="1"/>
  <c r="L2931" i="4"/>
  <c r="W2931" i="4" s="1"/>
  <c r="X2931" i="4" s="1"/>
  <c r="L1777" i="4"/>
  <c r="W1777" i="4" s="1"/>
  <c r="X1777" i="4" s="1"/>
  <c r="L4665" i="4"/>
  <c r="W4665" i="4" s="1"/>
  <c r="X4665" i="4" s="1"/>
  <c r="L2259" i="4"/>
  <c r="W2259" i="4" s="1"/>
  <c r="X2259" i="4" s="1"/>
  <c r="L1398" i="4"/>
  <c r="W1398" i="4" s="1"/>
  <c r="X1398" i="4" s="1"/>
  <c r="L2483" i="4"/>
  <c r="W2483" i="4" s="1"/>
  <c r="X2483" i="4" s="1"/>
  <c r="L1530" i="4"/>
  <c r="W1530" i="4" s="1"/>
  <c r="X1530" i="4" s="1"/>
  <c r="L2451" i="4"/>
  <c r="W2451" i="4" s="1"/>
  <c r="X2451" i="4" s="1"/>
  <c r="L1022" i="4"/>
  <c r="W1022" i="4" s="1"/>
  <c r="X1022" i="4" s="1"/>
  <c r="L2261" i="4"/>
  <c r="W2261" i="4" s="1"/>
  <c r="X2261" i="4" s="1"/>
  <c r="L2964" i="4"/>
  <c r="W2964" i="4" s="1"/>
  <c r="X2964" i="4" s="1"/>
  <c r="L1646" i="4"/>
  <c r="W1646" i="4" s="1"/>
  <c r="X1646" i="4" s="1"/>
  <c r="L4626" i="4"/>
  <c r="W4626" i="4" s="1"/>
  <c r="X4626" i="4" s="1"/>
  <c r="L5003" i="4"/>
  <c r="W5003" i="4" s="1"/>
  <c r="X5003" i="4" s="1"/>
  <c r="L2614" i="4"/>
  <c r="W2614" i="4" s="1"/>
  <c r="X2614" i="4" s="1"/>
  <c r="L1906" i="4"/>
  <c r="W1906" i="4" s="1"/>
  <c r="X1906" i="4" s="1"/>
  <c r="L2901" i="4"/>
  <c r="W2901" i="4" s="1"/>
  <c r="X2901" i="4" s="1"/>
  <c r="L1842" i="4"/>
  <c r="W1842" i="4" s="1"/>
  <c r="X1842" i="4" s="1"/>
  <c r="L2737" i="4"/>
  <c r="W2737" i="4" s="1"/>
  <c r="X2737" i="4" s="1"/>
  <c r="L1494" i="4"/>
  <c r="W1494" i="4" s="1"/>
  <c r="X1494" i="4" s="1"/>
  <c r="L2493" i="4"/>
  <c r="W2493" i="4" s="1"/>
  <c r="X2493" i="4" s="1"/>
  <c r="L1166" i="4"/>
  <c r="W1166" i="4" s="1"/>
  <c r="X1166" i="4" s="1"/>
  <c r="L1725" i="4"/>
  <c r="W1725" i="4" s="1"/>
  <c r="X1725" i="4" s="1"/>
  <c r="L4663" i="4"/>
  <c r="W4663" i="4" s="1"/>
  <c r="X4663" i="4" s="1"/>
  <c r="L2244" i="4"/>
  <c r="W2244" i="4" s="1"/>
  <c r="X2244" i="4" s="1"/>
  <c r="L1382" i="4"/>
  <c r="W1382" i="4" s="1"/>
  <c r="X1382" i="4" s="1"/>
  <c r="L2461" i="4"/>
  <c r="W2461" i="4" s="1"/>
  <c r="X2461" i="4" s="1"/>
  <c r="L1506" i="4"/>
  <c r="W1506" i="4" s="1"/>
  <c r="X1506" i="4" s="1"/>
  <c r="L2436" i="4"/>
  <c r="W2436" i="4" s="1"/>
  <c r="X2436" i="4" s="1"/>
  <c r="L3082" i="4"/>
  <c r="W3082" i="4" s="1"/>
  <c r="X3082" i="4" s="1"/>
  <c r="L2221" i="4"/>
  <c r="W2221" i="4" s="1"/>
  <c r="X2221" i="4" s="1"/>
  <c r="L2885" i="4"/>
  <c r="W2885" i="4" s="1"/>
  <c r="X2885" i="4" s="1"/>
  <c r="L1638" i="4"/>
  <c r="W1638" i="4" s="1"/>
  <c r="X1638" i="4" s="1"/>
  <c r="L2061" i="4"/>
  <c r="W2061" i="4" s="1"/>
  <c r="X2061" i="4" s="1"/>
  <c r="L4964" i="4"/>
  <c r="W4964" i="4" s="1"/>
  <c r="X4964" i="4" s="1"/>
  <c r="L2388" i="4"/>
  <c r="W2388" i="4" s="1"/>
  <c r="X2388" i="4" s="1"/>
  <c r="L1734" i="4"/>
  <c r="W1734" i="4" s="1"/>
  <c r="X1734" i="4" s="1"/>
  <c r="L2676" i="4"/>
  <c r="W2676" i="4" s="1"/>
  <c r="X2676" i="4" s="1"/>
  <c r="L1722" i="4"/>
  <c r="W1722" i="4" s="1"/>
  <c r="X1722" i="4" s="1"/>
  <c r="L2636" i="4"/>
  <c r="W2636" i="4" s="1"/>
  <c r="X2636" i="4" s="1"/>
  <c r="L1274" i="4"/>
  <c r="W1274" i="4" s="1"/>
  <c r="X1274" i="4" s="1"/>
  <c r="L2428" i="4"/>
  <c r="W2428" i="4" s="1"/>
  <c r="X2428" i="4" s="1"/>
  <c r="L1066" i="4"/>
  <c r="W1066" i="4" s="1"/>
  <c r="X1066" i="4" s="1"/>
  <c r="L1938" i="4"/>
  <c r="W1938" i="4" s="1"/>
  <c r="X1938" i="4" s="1"/>
  <c r="L3164" i="4"/>
  <c r="W3164" i="4" s="1"/>
  <c r="X3164" i="4" s="1"/>
  <c r="L3228" i="4"/>
  <c r="W3228" i="4" s="1"/>
  <c r="X3228" i="4" s="1"/>
  <c r="L3292" i="4"/>
  <c r="W3292" i="4" s="1"/>
  <c r="X3292" i="4" s="1"/>
  <c r="L3356" i="4"/>
  <c r="W3356" i="4" s="1"/>
  <c r="X3356" i="4" s="1"/>
  <c r="L3420" i="4"/>
  <c r="W3420" i="4" s="1"/>
  <c r="X3420" i="4" s="1"/>
  <c r="L3484" i="4"/>
  <c r="W3484" i="4" s="1"/>
  <c r="X3484" i="4" s="1"/>
  <c r="L3548" i="4"/>
  <c r="W3548" i="4" s="1"/>
  <c r="X3548" i="4" s="1"/>
  <c r="L3612" i="4"/>
  <c r="W3612" i="4" s="1"/>
  <c r="X3612" i="4" s="1"/>
  <c r="L3676" i="4"/>
  <c r="W3676" i="4" s="1"/>
  <c r="X3676" i="4" s="1"/>
  <c r="L4991" i="4"/>
  <c r="W4991" i="4" s="1"/>
  <c r="X4991" i="4" s="1"/>
  <c r="L3744" i="4"/>
  <c r="W3744" i="4" s="1"/>
  <c r="X3744" i="4" s="1"/>
  <c r="L3807" i="4"/>
  <c r="W3807" i="4" s="1"/>
  <c r="X3807" i="4" s="1"/>
  <c r="L3871" i="4"/>
  <c r="W3871" i="4" s="1"/>
  <c r="X3871" i="4" s="1"/>
  <c r="L3935" i="4"/>
  <c r="W3935" i="4" s="1"/>
  <c r="X3935" i="4" s="1"/>
  <c r="L3998" i="4"/>
  <c r="W3998" i="4" s="1"/>
  <c r="X3998" i="4" s="1"/>
  <c r="L4062" i="4"/>
  <c r="W4062" i="4" s="1"/>
  <c r="X4062" i="4" s="1"/>
  <c r="L4126" i="4"/>
  <c r="W4126" i="4" s="1"/>
  <c r="X4126" i="4" s="1"/>
  <c r="L4190" i="4"/>
  <c r="W4190" i="4" s="1"/>
  <c r="X4190" i="4" s="1"/>
  <c r="L4254" i="4"/>
  <c r="W4254" i="4" s="1"/>
  <c r="X4254" i="4" s="1"/>
  <c r="L2278" i="4"/>
  <c r="W2278" i="4" s="1"/>
  <c r="X2278" i="4" s="1"/>
  <c r="L3125" i="4"/>
  <c r="W3125" i="4" s="1"/>
  <c r="X3125" i="4" s="1"/>
  <c r="L3189" i="4"/>
  <c r="W3189" i="4" s="1"/>
  <c r="X3189" i="4" s="1"/>
  <c r="L3253" i="4"/>
  <c r="W3253" i="4" s="1"/>
  <c r="X3253" i="4" s="1"/>
  <c r="L3317" i="4"/>
  <c r="W3317" i="4" s="1"/>
  <c r="X3317" i="4" s="1"/>
  <c r="L3381" i="4"/>
  <c r="W3381" i="4" s="1"/>
  <c r="X3381" i="4" s="1"/>
  <c r="L3445" i="4"/>
  <c r="W3445" i="4" s="1"/>
  <c r="X3445" i="4" s="1"/>
  <c r="L3509" i="4"/>
  <c r="W3509" i="4" s="1"/>
  <c r="X3509" i="4" s="1"/>
  <c r="L3573" i="4"/>
  <c r="W3573" i="4" s="1"/>
  <c r="X3573" i="4" s="1"/>
  <c r="L3637" i="4"/>
  <c r="W3637" i="4" s="1"/>
  <c r="X3637" i="4" s="1"/>
  <c r="L3701" i="4"/>
  <c r="W3701" i="4" s="1"/>
  <c r="X3701" i="4" s="1"/>
  <c r="L3705" i="4"/>
  <c r="W3705" i="4" s="1"/>
  <c r="X3705" i="4" s="1"/>
  <c r="L3769" i="4"/>
  <c r="W3769" i="4" s="1"/>
  <c r="X3769" i="4" s="1"/>
  <c r="L3832" i="4"/>
  <c r="W3832" i="4" s="1"/>
  <c r="X3832" i="4" s="1"/>
  <c r="L3896" i="4"/>
  <c r="W3896" i="4" s="1"/>
  <c r="X3896" i="4" s="1"/>
  <c r="L3959" i="4"/>
  <c r="W3959" i="4" s="1"/>
  <c r="X3959" i="4" s="1"/>
  <c r="L4023" i="4"/>
  <c r="W4023" i="4" s="1"/>
  <c r="X4023" i="4" s="1"/>
  <c r="L4087" i="4"/>
  <c r="W4087" i="4" s="1"/>
  <c r="X4087" i="4" s="1"/>
  <c r="L4151" i="4"/>
  <c r="W4151" i="4" s="1"/>
  <c r="X4151" i="4" s="1"/>
  <c r="L4215" i="4"/>
  <c r="W4215" i="4" s="1"/>
  <c r="X4215" i="4" s="1"/>
  <c r="L4279" i="4"/>
  <c r="W4279" i="4" s="1"/>
  <c r="X4279" i="4" s="1"/>
  <c r="L4323" i="4"/>
  <c r="W4323" i="4" s="1"/>
  <c r="X4323" i="4" s="1"/>
  <c r="L3146" i="4"/>
  <c r="W3146" i="4" s="1"/>
  <c r="X3146" i="4" s="1"/>
  <c r="L3210" i="4"/>
  <c r="W3210" i="4" s="1"/>
  <c r="X3210" i="4" s="1"/>
  <c r="L3274" i="4"/>
  <c r="W3274" i="4" s="1"/>
  <c r="X3274" i="4" s="1"/>
  <c r="L3338" i="4"/>
  <c r="W3338" i="4" s="1"/>
  <c r="X3338" i="4" s="1"/>
  <c r="L3402" i="4"/>
  <c r="W3402" i="4" s="1"/>
  <c r="X3402" i="4" s="1"/>
  <c r="L3466" i="4"/>
  <c r="W3466" i="4" s="1"/>
  <c r="X3466" i="4" s="1"/>
  <c r="L3530" i="4"/>
  <c r="W3530" i="4" s="1"/>
  <c r="X3530" i="4" s="1"/>
  <c r="L3594" i="4"/>
  <c r="W3594" i="4" s="1"/>
  <c r="X3594" i="4" s="1"/>
  <c r="L3658" i="4"/>
  <c r="W3658" i="4" s="1"/>
  <c r="X3658" i="4" s="1"/>
  <c r="L4697" i="4"/>
  <c r="W4697" i="4" s="1"/>
  <c r="X4697" i="4" s="1"/>
  <c r="L3726" i="4"/>
  <c r="W3726" i="4" s="1"/>
  <c r="X3726" i="4" s="1"/>
  <c r="L3789" i="4"/>
  <c r="W3789" i="4" s="1"/>
  <c r="X3789" i="4" s="1"/>
  <c r="L3853" i="4"/>
  <c r="W3853" i="4" s="1"/>
  <c r="X3853" i="4" s="1"/>
  <c r="L3917" i="4"/>
  <c r="W3917" i="4" s="1"/>
  <c r="X3917" i="4" s="1"/>
  <c r="L3980" i="4"/>
  <c r="W3980" i="4" s="1"/>
  <c r="X3980" i="4" s="1"/>
  <c r="L4044" i="4"/>
  <c r="W4044" i="4" s="1"/>
  <c r="X4044" i="4" s="1"/>
  <c r="L4108" i="4"/>
  <c r="W4108" i="4" s="1"/>
  <c r="X4108" i="4" s="1"/>
  <c r="L4172" i="4"/>
  <c r="W4172" i="4" s="1"/>
  <c r="X4172" i="4" s="1"/>
  <c r="L4236" i="4"/>
  <c r="W4236" i="4" s="1"/>
  <c r="X4236" i="4" s="1"/>
  <c r="L2134" i="4"/>
  <c r="W2134" i="4" s="1"/>
  <c r="X2134" i="4" s="1"/>
  <c r="L4407" i="4"/>
  <c r="W4407" i="4" s="1"/>
  <c r="X4407" i="4" s="1"/>
  <c r="L3167" i="4"/>
  <c r="W3167" i="4" s="1"/>
  <c r="X3167" i="4" s="1"/>
  <c r="L3231" i="4"/>
  <c r="W3231" i="4" s="1"/>
  <c r="X3231" i="4" s="1"/>
  <c r="L3295" i="4"/>
  <c r="W3295" i="4" s="1"/>
  <c r="X3295" i="4" s="1"/>
  <c r="L3359" i="4"/>
  <c r="W3359" i="4" s="1"/>
  <c r="X3359" i="4" s="1"/>
  <c r="L3423" i="4"/>
  <c r="W3423" i="4" s="1"/>
  <c r="X3423" i="4" s="1"/>
  <c r="L3487" i="4"/>
  <c r="W3487" i="4" s="1"/>
  <c r="X3487" i="4" s="1"/>
  <c r="L3551" i="4"/>
  <c r="W3551" i="4" s="1"/>
  <c r="X3551" i="4" s="1"/>
  <c r="L3615" i="4"/>
  <c r="W3615" i="4" s="1"/>
  <c r="X3615" i="4" s="1"/>
  <c r="L3679" i="4"/>
  <c r="W3679" i="4" s="1"/>
  <c r="X3679" i="4" s="1"/>
  <c r="L4994" i="4"/>
  <c r="W4994" i="4" s="1"/>
  <c r="X4994" i="4" s="1"/>
  <c r="L3747" i="4"/>
  <c r="W3747" i="4" s="1"/>
  <c r="X3747" i="4" s="1"/>
  <c r="L3810" i="4"/>
  <c r="W3810" i="4" s="1"/>
  <c r="X3810" i="4" s="1"/>
  <c r="L3874" i="4"/>
  <c r="W3874" i="4" s="1"/>
  <c r="X3874" i="4" s="1"/>
  <c r="L3938" i="4"/>
  <c r="W3938" i="4" s="1"/>
  <c r="X3938" i="4" s="1"/>
  <c r="L4001" i="4"/>
  <c r="W4001" i="4" s="1"/>
  <c r="X4001" i="4" s="1"/>
  <c r="L4065" i="4"/>
  <c r="W4065" i="4" s="1"/>
  <c r="X4065" i="4" s="1"/>
  <c r="L4129" i="4"/>
  <c r="W4129" i="4" s="1"/>
  <c r="X4129" i="4" s="1"/>
  <c r="L4193" i="4"/>
  <c r="W4193" i="4" s="1"/>
  <c r="X4193" i="4" s="1"/>
  <c r="L4257" i="4"/>
  <c r="W4257" i="4" s="1"/>
  <c r="X4257" i="4" s="1"/>
  <c r="L2342" i="4"/>
  <c r="W2342" i="4" s="1"/>
  <c r="X2342" i="4" s="1"/>
  <c r="L4431" i="4"/>
  <c r="W4431" i="4" s="1"/>
  <c r="X4431" i="4" s="1"/>
  <c r="L4495" i="4"/>
  <c r="W4495" i="4" s="1"/>
  <c r="X4495" i="4" s="1"/>
  <c r="L4728" i="4"/>
  <c r="W4728" i="4" s="1"/>
  <c r="X4728" i="4" s="1"/>
  <c r="L4792" i="4"/>
  <c r="W4792" i="4" s="1"/>
  <c r="X4792" i="4" s="1"/>
  <c r="L4856" i="4"/>
  <c r="W4856" i="4" s="1"/>
  <c r="X4856" i="4" s="1"/>
  <c r="L4920" i="4"/>
  <c r="W4920" i="4" s="1"/>
  <c r="X4920" i="4" s="1"/>
  <c r="L2111" i="4"/>
  <c r="W2111" i="4" s="1"/>
  <c r="X2111" i="4" s="1"/>
  <c r="L2280" i="4"/>
  <c r="W2280" i="4" s="1"/>
  <c r="X2280" i="4" s="1"/>
  <c r="L2449" i="4"/>
  <c r="W2449" i="4" s="1"/>
  <c r="X2449" i="4" s="1"/>
  <c r="L2811" i="4"/>
  <c r="W2811" i="4" s="1"/>
  <c r="X2811" i="4" s="1"/>
  <c r="L3067" i="4"/>
  <c r="W3067" i="4" s="1"/>
  <c r="X3067" i="4" s="1"/>
  <c r="L1223" i="4"/>
  <c r="W1223" i="4" s="1"/>
  <c r="X1223" i="4" s="1"/>
  <c r="L1479" i="4"/>
  <c r="W1479" i="4" s="1"/>
  <c r="X1479" i="4" s="1"/>
  <c r="L1735" i="4"/>
  <c r="W1735" i="4" s="1"/>
  <c r="X1735" i="4" s="1"/>
  <c r="L1991" i="4"/>
  <c r="W1991" i="4" s="1"/>
  <c r="X1991" i="4" s="1"/>
  <c r="L2699" i="4"/>
  <c r="W2699" i="4" s="1"/>
  <c r="X2699" i="4" s="1"/>
  <c r="L2925" i="4"/>
  <c r="W2925" i="4" s="1"/>
  <c r="X2925" i="4" s="1"/>
  <c r="L1084" i="4"/>
  <c r="W1084" i="4" s="1"/>
  <c r="X1084" i="4" s="1"/>
  <c r="L1340" i="4"/>
  <c r="W1340" i="4" s="1"/>
  <c r="X1340" i="4" s="1"/>
  <c r="L2609" i="4"/>
  <c r="W2609" i="4" s="1"/>
  <c r="X2609" i="4" s="1"/>
  <c r="L4348" i="4"/>
  <c r="W4348" i="4" s="1"/>
  <c r="X4348" i="4" s="1"/>
  <c r="L4412" i="4"/>
  <c r="W4412" i="4" s="1"/>
  <c r="X4412" i="4" s="1"/>
  <c r="L4476" i="4"/>
  <c r="W4476" i="4" s="1"/>
  <c r="X4476" i="4" s="1"/>
  <c r="L4709" i="4"/>
  <c r="W4709" i="4" s="1"/>
  <c r="X4709" i="4" s="1"/>
  <c r="L4773" i="4"/>
  <c r="W4773" i="4" s="1"/>
  <c r="X4773" i="4" s="1"/>
  <c r="L4837" i="4"/>
  <c r="W4837" i="4" s="1"/>
  <c r="X4837" i="4" s="1"/>
  <c r="L4901" i="4"/>
  <c r="W4901" i="4" s="1"/>
  <c r="X4901" i="4" s="1"/>
  <c r="L2057" i="4"/>
  <c r="W2057" i="4" s="1"/>
  <c r="X2057" i="4" s="1"/>
  <c r="L2231" i="4"/>
  <c r="W2231" i="4" s="1"/>
  <c r="X2231" i="4" s="1"/>
  <c r="L2400" i="4"/>
  <c r="W2400" i="4" s="1"/>
  <c r="X2400" i="4" s="1"/>
  <c r="L2722" i="4"/>
  <c r="W2722" i="4" s="1"/>
  <c r="X2722" i="4" s="1"/>
  <c r="L2992" i="4"/>
  <c r="W2992" i="4" s="1"/>
  <c r="X2992" i="4" s="1"/>
  <c r="L1147" i="4"/>
  <c r="W1147" i="4" s="1"/>
  <c r="X1147" i="4" s="1"/>
  <c r="L1403" i="4"/>
  <c r="W1403" i="4" s="1"/>
  <c r="X1403" i="4" s="1"/>
  <c r="L1659" i="4"/>
  <c r="W1659" i="4" s="1"/>
  <c r="X1659" i="4" s="1"/>
  <c r="L1915" i="4"/>
  <c r="W1915" i="4" s="1"/>
  <c r="X1915" i="4" s="1"/>
  <c r="L2640" i="4"/>
  <c r="W2640" i="4" s="1"/>
  <c r="X2640" i="4" s="1"/>
  <c r="L2850" i="4"/>
  <c r="W2850" i="4" s="1"/>
  <c r="X2850" i="4" s="1"/>
  <c r="L1008" i="4"/>
  <c r="W1008" i="4" s="1"/>
  <c r="X1008" i="4" s="1"/>
  <c r="L1264" i="4"/>
  <c r="W1264" i="4" s="1"/>
  <c r="X1264" i="4" s="1"/>
  <c r="L2540" i="4"/>
  <c r="W2540" i="4" s="1"/>
  <c r="X2540" i="4" s="1"/>
  <c r="L4325" i="4"/>
  <c r="W4325" i="4" s="1"/>
  <c r="X4325" i="4" s="1"/>
  <c r="L4389" i="4"/>
  <c r="W4389" i="4" s="1"/>
  <c r="X4389" i="4" s="1"/>
  <c r="L4453" i="4"/>
  <c r="W4453" i="4" s="1"/>
  <c r="X4453" i="4" s="1"/>
  <c r="L4517" i="4"/>
  <c r="W4517" i="4" s="1"/>
  <c r="X4517" i="4" s="1"/>
  <c r="L4750" i="4"/>
  <c r="W4750" i="4" s="1"/>
  <c r="X4750" i="4" s="1"/>
  <c r="L4814" i="4"/>
  <c r="W4814" i="4" s="1"/>
  <c r="X4814" i="4" s="1"/>
  <c r="L4878" i="4"/>
  <c r="W4878" i="4" s="1"/>
  <c r="X4878" i="4" s="1"/>
  <c r="L4942" i="4"/>
  <c r="W4942" i="4" s="1"/>
  <c r="X4942" i="4" s="1"/>
  <c r="L2168" i="4"/>
  <c r="W2168" i="4" s="1"/>
  <c r="X2168" i="4" s="1"/>
  <c r="L2337" i="4"/>
  <c r="W2337" i="4" s="1"/>
  <c r="X2337" i="4" s="1"/>
  <c r="L2511" i="4"/>
  <c r="W2511" i="4" s="1"/>
  <c r="X2511" i="4" s="1"/>
  <c r="L2897" i="4"/>
  <c r="W2897" i="4" s="1"/>
  <c r="X2897" i="4" s="1"/>
  <c r="L1055" i="4"/>
  <c r="W1055" i="4" s="1"/>
  <c r="X1055" i="4" s="1"/>
  <c r="L1311" i="4"/>
  <c r="W1311" i="4" s="1"/>
  <c r="X1311" i="4" s="1"/>
  <c r="L1567" i="4"/>
  <c r="W1567" i="4" s="1"/>
  <c r="X1567" i="4" s="1"/>
  <c r="L1823" i="4"/>
  <c r="W1823" i="4" s="1"/>
  <c r="X1823" i="4" s="1"/>
  <c r="L2410" i="4"/>
  <c r="W2410" i="4" s="1"/>
  <c r="X2410" i="4" s="1"/>
  <c r="L2758" i="4"/>
  <c r="W2758" i="4" s="1"/>
  <c r="X2758" i="4" s="1"/>
  <c r="L3015" i="4"/>
  <c r="W3015" i="4" s="1"/>
  <c r="X3015" i="4" s="1"/>
  <c r="L1172" i="4"/>
  <c r="W1172" i="4" s="1"/>
  <c r="X1172" i="4" s="1"/>
  <c r="L2366" i="4"/>
  <c r="W2366" i="4" s="1"/>
  <c r="X2366" i="4" s="1"/>
  <c r="L4302" i="4"/>
  <c r="W4302" i="4" s="1"/>
  <c r="X4302" i="4" s="1"/>
  <c r="L4366" i="4"/>
  <c r="W4366" i="4" s="1"/>
  <c r="X4366" i="4" s="1"/>
  <c r="L4430" i="4"/>
  <c r="W4430" i="4" s="1"/>
  <c r="X4430" i="4" s="1"/>
  <c r="L4494" i="4"/>
  <c r="W4494" i="4" s="1"/>
  <c r="X4494" i="4" s="1"/>
  <c r="L4727" i="4"/>
  <c r="W4727" i="4" s="1"/>
  <c r="X4727" i="4" s="1"/>
  <c r="L4791" i="4"/>
  <c r="W4791" i="4" s="1"/>
  <c r="X4791" i="4" s="1"/>
  <c r="L4855" i="4"/>
  <c r="W4855" i="4" s="1"/>
  <c r="X4855" i="4" s="1"/>
  <c r="L4919" i="4"/>
  <c r="W4919" i="4" s="1"/>
  <c r="X4919" i="4" s="1"/>
  <c r="L2105" i="4"/>
  <c r="W2105" i="4" s="1"/>
  <c r="X2105" i="4" s="1"/>
  <c r="L2279" i="4"/>
  <c r="W2279" i="4" s="1"/>
  <c r="X2279" i="4" s="1"/>
  <c r="L2448" i="4"/>
  <c r="W2448" i="4" s="1"/>
  <c r="X2448" i="4" s="1"/>
  <c r="L2806" i="4"/>
  <c r="W2806" i="4" s="1"/>
  <c r="X2806" i="4" s="1"/>
  <c r="L3062" i="4"/>
  <c r="W3062" i="4" s="1"/>
  <c r="X3062" i="4" s="1"/>
  <c r="L1219" i="4"/>
  <c r="W1219" i="4" s="1"/>
  <c r="X1219" i="4" s="1"/>
  <c r="L1475" i="4"/>
  <c r="W1475" i="4" s="1"/>
  <c r="X1475" i="4" s="1"/>
  <c r="L1731" i="4"/>
  <c r="W1731" i="4" s="1"/>
  <c r="X1731" i="4" s="1"/>
  <c r="L1987" i="4"/>
  <c r="W1987" i="4" s="1"/>
  <c r="X1987" i="4" s="1"/>
  <c r="L2694" i="4"/>
  <c r="W2694" i="4" s="1"/>
  <c r="X2694" i="4" s="1"/>
  <c r="L2924" i="4"/>
  <c r="W2924" i="4" s="1"/>
  <c r="X2924" i="4" s="1"/>
  <c r="L1080" i="4"/>
  <c r="W1080" i="4" s="1"/>
  <c r="X1080" i="4" s="1"/>
  <c r="L1336" i="4"/>
  <c r="W1336" i="4" s="1"/>
  <c r="X1336" i="4" s="1"/>
  <c r="L1592" i="4"/>
  <c r="W1592" i="4" s="1"/>
  <c r="X1592" i="4" s="1"/>
  <c r="L1848" i="4"/>
  <c r="W1848" i="4" s="1"/>
  <c r="X1848" i="4" s="1"/>
  <c r="L4607" i="4"/>
  <c r="W4607" i="4" s="1"/>
  <c r="X4607" i="4" s="1"/>
  <c r="L2568" i="4"/>
  <c r="W2568" i="4" s="1"/>
  <c r="X2568" i="4" s="1"/>
  <c r="L4985" i="4"/>
  <c r="W4985" i="4" s="1"/>
  <c r="X4985" i="4" s="1"/>
  <c r="L3017" i="4"/>
  <c r="W3017" i="4" s="1"/>
  <c r="X3017" i="4" s="1"/>
  <c r="L1685" i="4"/>
  <c r="W1685" i="4" s="1"/>
  <c r="X1685" i="4" s="1"/>
  <c r="L2936" i="4"/>
  <c r="W2936" i="4" s="1"/>
  <c r="X2936" i="4" s="1"/>
  <c r="L1553" i="4"/>
  <c r="W1553" i="4" s="1"/>
  <c r="X1553" i="4" s="1"/>
  <c r="L3001" i="4"/>
  <c r="W3001" i="4" s="1"/>
  <c r="X3001" i="4" s="1"/>
  <c r="L1420" i="4"/>
  <c r="W1420" i="4" s="1"/>
  <c r="X1420" i="4" s="1"/>
  <c r="L1676" i="4"/>
  <c r="W1676" i="4" s="1"/>
  <c r="X1676" i="4" s="1"/>
  <c r="L1932" i="4"/>
  <c r="W1932" i="4" s="1"/>
  <c r="X1932" i="4" s="1"/>
  <c r="L4958" i="4"/>
  <c r="W4958" i="4" s="1"/>
  <c r="X4958" i="4" s="1"/>
  <c r="L4550" i="4"/>
  <c r="W4550" i="4" s="1"/>
  <c r="X4550" i="4" s="1"/>
  <c r="L2560" i="4"/>
  <c r="W2560" i="4" s="1"/>
  <c r="X2560" i="4" s="1"/>
  <c r="L1173" i="4"/>
  <c r="W1173" i="4" s="1"/>
  <c r="X1173" i="4" s="1"/>
  <c r="L1881" i="4"/>
  <c r="W1881" i="4" s="1"/>
  <c r="X1881" i="4" s="1"/>
  <c r="L1089" i="4"/>
  <c r="W1089" i="4" s="1"/>
  <c r="X1089" i="4" s="1"/>
  <c r="L1817" i="4"/>
  <c r="W1817" i="4" s="1"/>
  <c r="X1817" i="4" s="1"/>
  <c r="L1177" i="4"/>
  <c r="W1177" i="4" s="1"/>
  <c r="X1177" i="4" s="1"/>
  <c r="L1504" i="4"/>
  <c r="W1504" i="4" s="1"/>
  <c r="X1504" i="4" s="1"/>
  <c r="L1760" i="4"/>
  <c r="W1760" i="4" s="1"/>
  <c r="X1760" i="4" s="1"/>
  <c r="L4561" i="4"/>
  <c r="W4561" i="4" s="1"/>
  <c r="X4561" i="4" s="1"/>
  <c r="L2234" i="4"/>
  <c r="W2234" i="4" s="1"/>
  <c r="X2234" i="4" s="1"/>
  <c r="L4586" i="4"/>
  <c r="W4586" i="4" s="1"/>
  <c r="X4586" i="4" s="1"/>
  <c r="L2814" i="4"/>
  <c r="W2814" i="4" s="1"/>
  <c r="X2814" i="4" s="1"/>
  <c r="L1401" i="4"/>
  <c r="W1401" i="4" s="1"/>
  <c r="X1401" i="4" s="1"/>
  <c r="L2687" i="4"/>
  <c r="W2687" i="4" s="1"/>
  <c r="X2687" i="4" s="1"/>
  <c r="L1305" i="4"/>
  <c r="W1305" i="4" s="1"/>
  <c r="X1305" i="4" s="1"/>
  <c r="L2613" i="4"/>
  <c r="W2613" i="4" s="1"/>
  <c r="X2613" i="4" s="1"/>
  <c r="L1497" i="4"/>
  <c r="W1497" i="4" s="1"/>
  <c r="X1497" i="4" s="1"/>
  <c r="L1588" i="4"/>
  <c r="W1588" i="4" s="1"/>
  <c r="X1588" i="4" s="1"/>
  <c r="L1844" i="4"/>
  <c r="W1844" i="4" s="1"/>
  <c r="X1844" i="4" s="1"/>
  <c r="L4604" i="4"/>
  <c r="W4604" i="4" s="1"/>
  <c r="X4604" i="4" s="1"/>
  <c r="L2567" i="4"/>
  <c r="W2567" i="4" s="1"/>
  <c r="X2567" i="4" s="1"/>
  <c r="L4625" i="4"/>
  <c r="W4625" i="4" s="1"/>
  <c r="X4625" i="4" s="1"/>
  <c r="L3016" i="4"/>
  <c r="W3016" i="4" s="1"/>
  <c r="X3016" i="4" s="1"/>
  <c r="L1669" i="4"/>
  <c r="W1669" i="4" s="1"/>
  <c r="X1669" i="4" s="1"/>
  <c r="L2915" i="4"/>
  <c r="W2915" i="4" s="1"/>
  <c r="X2915" i="4" s="1"/>
  <c r="L1549" i="4"/>
  <c r="W1549" i="4" s="1"/>
  <c r="X1549" i="4" s="1"/>
  <c r="L3000" i="4"/>
  <c r="W3000" i="4" s="1"/>
  <c r="X3000" i="4" s="1"/>
  <c r="L1837" i="4"/>
  <c r="W1837" i="4" s="1"/>
  <c r="X1837" i="4" s="1"/>
  <c r="L4669" i="4"/>
  <c r="W4669" i="4" s="1"/>
  <c r="X4669" i="4" s="1"/>
  <c r="L2300" i="4"/>
  <c r="W2300" i="4" s="1"/>
  <c r="X2300" i="4" s="1"/>
  <c r="L1486" i="4"/>
  <c r="W1486" i="4" s="1"/>
  <c r="X1486" i="4" s="1"/>
  <c r="L2546" i="4"/>
  <c r="W2546" i="4" s="1"/>
  <c r="X2546" i="4" s="1"/>
  <c r="L1566" i="4"/>
  <c r="W1566" i="4" s="1"/>
  <c r="X1566" i="4" s="1"/>
  <c r="L2515" i="4"/>
  <c r="W2515" i="4" s="1"/>
  <c r="X2515" i="4" s="1"/>
  <c r="L1146" i="4"/>
  <c r="W1146" i="4" s="1"/>
  <c r="X1146" i="4" s="1"/>
  <c r="L2275" i="4"/>
  <c r="W2275" i="4" s="1"/>
  <c r="X2275" i="4" s="1"/>
  <c r="L3071" i="4"/>
  <c r="W3071" i="4" s="1"/>
  <c r="X3071" i="4" s="1"/>
  <c r="L1718" i="4"/>
  <c r="W1718" i="4" s="1"/>
  <c r="X1718" i="4" s="1"/>
  <c r="L4630" i="4"/>
  <c r="W4630" i="4" s="1"/>
  <c r="X4630" i="4" s="1"/>
  <c r="L2019" i="4"/>
  <c r="W2019" i="4" s="1"/>
  <c r="X2019" i="4" s="1"/>
  <c r="L2831" i="4"/>
  <c r="W2831" i="4" s="1"/>
  <c r="X2831" i="4" s="1"/>
  <c r="L2117" i="4"/>
  <c r="W2117" i="4" s="1"/>
  <c r="X2117" i="4" s="1"/>
  <c r="L2954" i="4"/>
  <c r="W2954" i="4" s="1"/>
  <c r="X2954" i="4" s="1"/>
  <c r="L1882" i="4"/>
  <c r="W1882" i="4" s="1"/>
  <c r="X1882" i="4" s="1"/>
  <c r="L2767" i="4"/>
  <c r="W2767" i="4" s="1"/>
  <c r="X2767" i="4" s="1"/>
  <c r="L1558" i="4"/>
  <c r="W1558" i="4" s="1"/>
  <c r="X1558" i="4" s="1"/>
  <c r="L2524" i="4"/>
  <c r="W2524" i="4" s="1"/>
  <c r="X2524" i="4" s="1"/>
  <c r="L1222" i="4"/>
  <c r="W1222" i="4" s="1"/>
  <c r="X1222" i="4" s="1"/>
  <c r="L1801" i="4"/>
  <c r="W1801" i="4" s="1"/>
  <c r="X1801" i="4" s="1"/>
  <c r="L4667" i="4"/>
  <c r="W4667" i="4" s="1"/>
  <c r="X4667" i="4" s="1"/>
  <c r="L2277" i="4"/>
  <c r="W2277" i="4" s="1"/>
  <c r="X2277" i="4" s="1"/>
  <c r="L1458" i="4"/>
  <c r="W1458" i="4" s="1"/>
  <c r="X1458" i="4" s="1"/>
  <c r="L2485" i="4"/>
  <c r="W2485" i="4" s="1"/>
  <c r="X2485" i="4" s="1"/>
  <c r="L1546" i="4"/>
  <c r="W1546" i="4" s="1"/>
  <c r="X1546" i="4" s="1"/>
  <c r="L2453" i="4"/>
  <c r="W2453" i="4" s="1"/>
  <c r="X2453" i="4" s="1"/>
  <c r="L1058" i="4"/>
  <c r="W1058" i="4" s="1"/>
  <c r="X1058" i="4" s="1"/>
  <c r="L2268" i="4"/>
  <c r="W2268" i="4" s="1"/>
  <c r="X2268" i="4" s="1"/>
  <c r="L2981" i="4"/>
  <c r="W2981" i="4" s="1"/>
  <c r="X2981" i="4" s="1"/>
  <c r="L1682" i="4"/>
  <c r="W1682" i="4" s="1"/>
  <c r="X1682" i="4" s="1"/>
  <c r="L2077" i="4"/>
  <c r="W2077" i="4" s="1"/>
  <c r="X2077" i="4" s="1"/>
  <c r="L4968" i="4"/>
  <c r="W4968" i="4" s="1"/>
  <c r="X4968" i="4" s="1"/>
  <c r="L2420" i="4"/>
  <c r="W2420" i="4" s="1"/>
  <c r="X2420" i="4" s="1"/>
  <c r="L1822" i="4"/>
  <c r="W1822" i="4" s="1"/>
  <c r="X1822" i="4" s="1"/>
  <c r="L2815" i="4"/>
  <c r="W2815" i="4" s="1"/>
  <c r="X2815" i="4" s="1"/>
  <c r="L1770" i="4"/>
  <c r="W1770" i="4" s="1"/>
  <c r="X1770" i="4" s="1"/>
  <c r="L2720" i="4"/>
  <c r="W2720" i="4" s="1"/>
  <c r="X2720" i="4" s="1"/>
  <c r="L1318" i="4"/>
  <c r="W1318" i="4" s="1"/>
  <c r="X1318" i="4" s="1"/>
  <c r="L2445" i="4"/>
  <c r="W2445" i="4" s="1"/>
  <c r="X2445" i="4" s="1"/>
  <c r="L1098" i="4"/>
  <c r="W1098" i="4" s="1"/>
  <c r="X1098" i="4" s="1"/>
  <c r="L1970" i="4"/>
  <c r="W1970" i="4" s="1"/>
  <c r="X1970" i="4" s="1"/>
  <c r="L3168" i="4"/>
  <c r="W3168" i="4" s="1"/>
  <c r="X3168" i="4" s="1"/>
  <c r="L3232" i="4"/>
  <c r="W3232" i="4" s="1"/>
  <c r="X3232" i="4" s="1"/>
  <c r="L3296" i="4"/>
  <c r="W3296" i="4" s="1"/>
  <c r="X3296" i="4" s="1"/>
  <c r="L3360" i="4"/>
  <c r="W3360" i="4" s="1"/>
  <c r="X3360" i="4" s="1"/>
  <c r="L3424" i="4"/>
  <c r="W3424" i="4" s="1"/>
  <c r="X3424" i="4" s="1"/>
  <c r="L3488" i="4"/>
  <c r="W3488" i="4" s="1"/>
  <c r="X3488" i="4" s="1"/>
  <c r="L3552" i="4"/>
  <c r="W3552" i="4" s="1"/>
  <c r="X3552" i="4" s="1"/>
  <c r="L3616" i="4"/>
  <c r="W3616" i="4" s="1"/>
  <c r="X3616" i="4" s="1"/>
  <c r="L3680" i="4"/>
  <c r="W3680" i="4" s="1"/>
  <c r="X3680" i="4" s="1"/>
  <c r="L2007" i="4"/>
  <c r="W2007" i="4" s="1"/>
  <c r="X2007" i="4" s="1"/>
  <c r="L3748" i="4"/>
  <c r="W3748" i="4" s="1"/>
  <c r="X3748" i="4" s="1"/>
  <c r="L3811" i="4"/>
  <c r="W3811" i="4" s="1"/>
  <c r="X3811" i="4" s="1"/>
  <c r="L3875" i="4"/>
  <c r="W3875" i="4" s="1"/>
  <c r="X3875" i="4" s="1"/>
  <c r="L3939" i="4"/>
  <c r="W3939" i="4" s="1"/>
  <c r="X3939" i="4" s="1"/>
  <c r="L4002" i="4"/>
  <c r="W4002" i="4" s="1"/>
  <c r="X4002" i="4" s="1"/>
  <c r="L4066" i="4"/>
  <c r="W4066" i="4" s="1"/>
  <c r="X4066" i="4" s="1"/>
  <c r="L4130" i="4"/>
  <c r="W4130" i="4" s="1"/>
  <c r="X4130" i="4" s="1"/>
  <c r="L4194" i="4"/>
  <c r="W4194" i="4" s="1"/>
  <c r="X4194" i="4" s="1"/>
  <c r="L4258" i="4"/>
  <c r="W4258" i="4" s="1"/>
  <c r="X4258" i="4" s="1"/>
  <c r="L2374" i="4"/>
  <c r="W2374" i="4" s="1"/>
  <c r="X2374" i="4" s="1"/>
  <c r="L3129" i="4"/>
  <c r="W3129" i="4" s="1"/>
  <c r="X3129" i="4" s="1"/>
  <c r="L3193" i="4"/>
  <c r="W3193" i="4" s="1"/>
  <c r="X3193" i="4" s="1"/>
  <c r="L3257" i="4"/>
  <c r="W3257" i="4" s="1"/>
  <c r="X3257" i="4" s="1"/>
  <c r="L3321" i="4"/>
  <c r="W3321" i="4" s="1"/>
  <c r="X3321" i="4" s="1"/>
  <c r="L3385" i="4"/>
  <c r="W3385" i="4" s="1"/>
  <c r="X3385" i="4" s="1"/>
  <c r="L3449" i="4"/>
  <c r="W3449" i="4" s="1"/>
  <c r="X3449" i="4" s="1"/>
  <c r="L3513" i="4"/>
  <c r="W3513" i="4" s="1"/>
  <c r="X3513" i="4" s="1"/>
  <c r="L3577" i="4"/>
  <c r="W3577" i="4" s="1"/>
  <c r="X3577" i="4" s="1"/>
  <c r="L3641" i="4"/>
  <c r="W3641" i="4" s="1"/>
  <c r="X3641" i="4" s="1"/>
  <c r="L4680" i="4"/>
  <c r="W4680" i="4" s="1"/>
  <c r="X4680" i="4" s="1"/>
  <c r="L3709" i="4"/>
  <c r="W3709" i="4" s="1"/>
  <c r="X3709" i="4" s="1"/>
  <c r="L3773" i="4"/>
  <c r="W3773" i="4" s="1"/>
  <c r="X3773" i="4" s="1"/>
  <c r="L3836" i="4"/>
  <c r="W3836" i="4" s="1"/>
  <c r="X3836" i="4" s="1"/>
  <c r="L3900" i="4"/>
  <c r="W3900" i="4" s="1"/>
  <c r="X3900" i="4" s="1"/>
  <c r="L3963" i="4"/>
  <c r="W3963" i="4" s="1"/>
  <c r="X3963" i="4" s="1"/>
  <c r="L4027" i="4"/>
  <c r="W4027" i="4" s="1"/>
  <c r="X4027" i="4" s="1"/>
  <c r="L4091" i="4"/>
  <c r="W4091" i="4" s="1"/>
  <c r="X4091" i="4" s="1"/>
  <c r="L4155" i="4"/>
  <c r="W4155" i="4" s="1"/>
  <c r="X4155" i="4" s="1"/>
  <c r="L4219" i="4"/>
  <c r="W4219" i="4" s="1"/>
  <c r="X4219" i="4" s="1"/>
  <c r="L4283" i="4"/>
  <c r="W4283" i="4" s="1"/>
  <c r="X4283" i="4" s="1"/>
  <c r="L4339" i="4"/>
  <c r="W4339" i="4" s="1"/>
  <c r="X4339" i="4" s="1"/>
  <c r="L3150" i="4"/>
  <c r="W3150" i="4" s="1"/>
  <c r="X3150" i="4" s="1"/>
  <c r="L3214" i="4"/>
  <c r="W3214" i="4" s="1"/>
  <c r="X3214" i="4" s="1"/>
  <c r="L3278" i="4"/>
  <c r="W3278" i="4" s="1"/>
  <c r="X3278" i="4" s="1"/>
  <c r="L3342" i="4"/>
  <c r="W3342" i="4" s="1"/>
  <c r="X3342" i="4" s="1"/>
  <c r="L3406" i="4"/>
  <c r="W3406" i="4" s="1"/>
  <c r="X3406" i="4" s="1"/>
  <c r="L3470" i="4"/>
  <c r="W3470" i="4" s="1"/>
  <c r="X3470" i="4" s="1"/>
  <c r="L3534" i="4"/>
  <c r="W3534" i="4" s="1"/>
  <c r="X3534" i="4" s="1"/>
  <c r="L3598" i="4"/>
  <c r="W3598" i="4" s="1"/>
  <c r="X3598" i="4" s="1"/>
  <c r="L3662" i="4"/>
  <c r="W3662" i="4" s="1"/>
  <c r="X3662" i="4" s="1"/>
  <c r="L4701" i="4"/>
  <c r="W4701" i="4" s="1"/>
  <c r="X4701" i="4" s="1"/>
  <c r="L3730" i="4"/>
  <c r="W3730" i="4" s="1"/>
  <c r="X3730" i="4" s="1"/>
  <c r="L3793" i="4"/>
  <c r="W3793" i="4" s="1"/>
  <c r="X3793" i="4" s="1"/>
  <c r="L3857" i="4"/>
  <c r="W3857" i="4" s="1"/>
  <c r="X3857" i="4" s="1"/>
  <c r="L3921" i="4"/>
  <c r="W3921" i="4" s="1"/>
  <c r="X3921" i="4" s="1"/>
  <c r="L3984" i="4"/>
  <c r="W3984" i="4" s="1"/>
  <c r="X3984" i="4" s="1"/>
  <c r="L4048" i="4"/>
  <c r="W4048" i="4" s="1"/>
  <c r="X4048" i="4" s="1"/>
  <c r="L4112" i="4"/>
  <c r="W4112" i="4" s="1"/>
  <c r="X4112" i="4" s="1"/>
  <c r="L4176" i="4"/>
  <c r="W4176" i="4" s="1"/>
  <c r="X4176" i="4" s="1"/>
  <c r="L4240" i="4"/>
  <c r="W4240" i="4" s="1"/>
  <c r="X4240" i="4" s="1"/>
  <c r="L2166" i="4"/>
  <c r="W2166" i="4" s="1"/>
  <c r="X2166" i="4" s="1"/>
  <c r="L3107" i="4"/>
  <c r="W3107" i="4" s="1"/>
  <c r="X3107" i="4" s="1"/>
  <c r="L3171" i="4"/>
  <c r="W3171" i="4" s="1"/>
  <c r="X3171" i="4" s="1"/>
  <c r="L3235" i="4"/>
  <c r="W3235" i="4" s="1"/>
  <c r="X3235" i="4" s="1"/>
  <c r="L3299" i="4"/>
  <c r="W3299" i="4" s="1"/>
  <c r="X3299" i="4" s="1"/>
  <c r="L3363" i="4"/>
  <c r="W3363" i="4" s="1"/>
  <c r="X3363" i="4" s="1"/>
  <c r="L3427" i="4"/>
  <c r="W3427" i="4" s="1"/>
  <c r="X3427" i="4" s="1"/>
  <c r="L3491" i="4"/>
  <c r="W3491" i="4" s="1"/>
  <c r="X3491" i="4" s="1"/>
  <c r="L3555" i="4"/>
  <c r="W3555" i="4" s="1"/>
  <c r="X3555" i="4" s="1"/>
  <c r="L3619" i="4"/>
  <c r="W3619" i="4" s="1"/>
  <c r="X3619" i="4" s="1"/>
  <c r="L3683" i="4"/>
  <c r="W3683" i="4" s="1"/>
  <c r="X3683" i="4" s="1"/>
  <c r="L2010" i="4"/>
  <c r="W2010" i="4" s="1"/>
  <c r="X2010" i="4" s="1"/>
  <c r="L3751" i="4"/>
  <c r="W3751" i="4" s="1"/>
  <c r="X3751" i="4" s="1"/>
  <c r="L3814" i="4"/>
  <c r="W3814" i="4" s="1"/>
  <c r="X3814" i="4" s="1"/>
  <c r="L3878" i="4"/>
  <c r="W3878" i="4" s="1"/>
  <c r="X3878" i="4" s="1"/>
  <c r="L3942" i="4"/>
  <c r="W3942" i="4" s="1"/>
  <c r="X3942" i="4" s="1"/>
  <c r="L4005" i="4"/>
  <c r="W4005" i="4" s="1"/>
  <c r="X4005" i="4" s="1"/>
  <c r="L4069" i="4"/>
  <c r="W4069" i="4" s="1"/>
  <c r="X4069" i="4" s="1"/>
  <c r="L4133" i="4"/>
  <c r="W4133" i="4" s="1"/>
  <c r="X4133" i="4" s="1"/>
  <c r="L4197" i="4"/>
  <c r="W4197" i="4" s="1"/>
  <c r="X4197" i="4" s="1"/>
  <c r="L4261" i="4"/>
  <c r="W4261" i="4" s="1"/>
  <c r="X4261" i="4" s="1"/>
  <c r="L2470" i="4"/>
  <c r="W2470" i="4" s="1"/>
  <c r="X2470" i="4" s="1"/>
  <c r="L4435" i="4"/>
  <c r="W4435" i="4" s="1"/>
  <c r="X4435" i="4" s="1"/>
  <c r="L4499" i="4"/>
  <c r="W4499" i="4" s="1"/>
  <c r="X4499" i="4" s="1"/>
  <c r="L4732" i="4"/>
  <c r="W4732" i="4" s="1"/>
  <c r="X4732" i="4" s="1"/>
  <c r="L4796" i="4"/>
  <c r="W4796" i="4" s="1"/>
  <c r="X4796" i="4" s="1"/>
  <c r="L4860" i="4"/>
  <c r="W4860" i="4" s="1"/>
  <c r="X4860" i="4" s="1"/>
  <c r="L4924" i="4"/>
  <c r="W4924" i="4" s="1"/>
  <c r="X4924" i="4" s="1"/>
  <c r="L2120" i="4"/>
  <c r="W2120" i="4" s="1"/>
  <c r="X2120" i="4" s="1"/>
  <c r="L2289" i="4"/>
  <c r="W2289" i="4" s="1"/>
  <c r="X2289" i="4" s="1"/>
  <c r="L2463" i="4"/>
  <c r="W2463" i="4" s="1"/>
  <c r="X2463" i="4" s="1"/>
  <c r="L2827" i="4"/>
  <c r="W2827" i="4" s="1"/>
  <c r="X2827" i="4" s="1"/>
  <c r="L3083" i="4"/>
  <c r="W3083" i="4" s="1"/>
  <c r="X3083" i="4" s="1"/>
  <c r="L1239" i="4"/>
  <c r="W1239" i="4" s="1"/>
  <c r="X1239" i="4" s="1"/>
  <c r="L1495" i="4"/>
  <c r="W1495" i="4" s="1"/>
  <c r="X1495" i="4" s="1"/>
  <c r="L1751" i="4"/>
  <c r="W1751" i="4" s="1"/>
  <c r="X1751" i="4" s="1"/>
  <c r="L4983" i="4"/>
  <c r="W4983" i="4" s="1"/>
  <c r="X4983" i="4" s="1"/>
  <c r="L2708" i="4"/>
  <c r="W2708" i="4" s="1"/>
  <c r="X2708" i="4" s="1"/>
  <c r="L2941" i="4"/>
  <c r="W2941" i="4" s="1"/>
  <c r="X2941" i="4" s="1"/>
  <c r="L1100" i="4"/>
  <c r="W1100" i="4" s="1"/>
  <c r="X1100" i="4" s="1"/>
  <c r="L1356" i="4"/>
  <c r="W1356" i="4" s="1"/>
  <c r="X1356" i="4" s="1"/>
  <c r="L2623" i="4"/>
  <c r="W2623" i="4" s="1"/>
  <c r="X2623" i="4" s="1"/>
  <c r="L4352" i="4"/>
  <c r="W4352" i="4" s="1"/>
  <c r="X4352" i="4" s="1"/>
  <c r="L4416" i="4"/>
  <c r="W4416" i="4" s="1"/>
  <c r="X4416" i="4" s="1"/>
  <c r="L4480" i="4"/>
  <c r="W4480" i="4" s="1"/>
  <c r="X4480" i="4" s="1"/>
  <c r="L4713" i="4"/>
  <c r="W4713" i="4" s="1"/>
  <c r="X4713" i="4" s="1"/>
  <c r="L4777" i="4"/>
  <c r="W4777" i="4" s="1"/>
  <c r="X4777" i="4" s="1"/>
  <c r="L4841" i="4"/>
  <c r="W4841" i="4" s="1"/>
  <c r="X4841" i="4" s="1"/>
  <c r="L4905" i="4"/>
  <c r="W4905" i="4" s="1"/>
  <c r="X4905" i="4" s="1"/>
  <c r="L2071" i="4"/>
  <c r="W2071" i="4" s="1"/>
  <c r="X2071" i="4" s="1"/>
  <c r="L2240" i="4"/>
  <c r="W2240" i="4" s="1"/>
  <c r="X2240" i="4" s="1"/>
  <c r="L2409" i="4"/>
  <c r="W2409" i="4" s="1"/>
  <c r="X2409" i="4" s="1"/>
  <c r="L2750" i="4"/>
  <c r="W2750" i="4" s="1"/>
  <c r="X2750" i="4" s="1"/>
  <c r="L3008" i="4"/>
  <c r="W3008" i="4" s="1"/>
  <c r="X3008" i="4" s="1"/>
  <c r="L1163" i="4"/>
  <c r="W1163" i="4" s="1"/>
  <c r="X1163" i="4" s="1"/>
  <c r="L1419" i="4"/>
  <c r="W1419" i="4" s="1"/>
  <c r="X1419" i="4" s="1"/>
  <c r="L1675" i="4"/>
  <c r="W1675" i="4" s="1"/>
  <c r="X1675" i="4" s="1"/>
  <c r="L1931" i="4"/>
  <c r="W1931" i="4" s="1"/>
  <c r="X1931" i="4" s="1"/>
  <c r="L2649" i="4"/>
  <c r="W2649" i="4" s="1"/>
  <c r="X2649" i="4" s="1"/>
  <c r="L2866" i="4"/>
  <c r="W2866" i="4" s="1"/>
  <c r="X2866" i="4" s="1"/>
  <c r="L1024" i="4"/>
  <c r="W1024" i="4" s="1"/>
  <c r="X1024" i="4" s="1"/>
  <c r="L1280" i="4"/>
  <c r="W1280" i="4" s="1"/>
  <c r="X1280" i="4" s="1"/>
  <c r="L2549" i="4"/>
  <c r="W2549" i="4" s="1"/>
  <c r="X2549" i="4" s="1"/>
  <c r="L4329" i="4"/>
  <c r="W4329" i="4" s="1"/>
  <c r="X4329" i="4" s="1"/>
  <c r="L4393" i="4"/>
  <c r="W4393" i="4" s="1"/>
  <c r="X4393" i="4" s="1"/>
  <c r="L4457" i="4"/>
  <c r="W4457" i="4" s="1"/>
  <c r="X4457" i="4" s="1"/>
  <c r="L4521" i="4"/>
  <c r="W4521" i="4" s="1"/>
  <c r="X4521" i="4" s="1"/>
  <c r="L4754" i="4"/>
  <c r="W4754" i="4" s="1"/>
  <c r="X4754" i="4" s="1"/>
  <c r="L4818" i="4"/>
  <c r="W4818" i="4" s="1"/>
  <c r="X4818" i="4" s="1"/>
  <c r="L4882" i="4"/>
  <c r="W4882" i="4" s="1"/>
  <c r="X4882" i="4" s="1"/>
  <c r="L4982" i="4"/>
  <c r="W4982" i="4" s="1"/>
  <c r="X4982" i="4" s="1"/>
  <c r="L2177" i="4"/>
  <c r="W2177" i="4" s="1"/>
  <c r="X2177" i="4" s="1"/>
  <c r="L2351" i="4"/>
  <c r="W2351" i="4" s="1"/>
  <c r="X2351" i="4" s="1"/>
  <c r="L2520" i="4"/>
  <c r="W2520" i="4" s="1"/>
  <c r="X2520" i="4" s="1"/>
  <c r="L2913" i="4"/>
  <c r="W2913" i="4" s="1"/>
  <c r="X2913" i="4" s="1"/>
  <c r="L1071" i="4"/>
  <c r="W1071" i="4" s="1"/>
  <c r="X1071" i="4" s="1"/>
  <c r="L1327" i="4"/>
  <c r="W1327" i="4" s="1"/>
  <c r="X1327" i="4" s="1"/>
  <c r="L1583" i="4"/>
  <c r="W1583" i="4" s="1"/>
  <c r="X1583" i="4" s="1"/>
  <c r="L1839" i="4"/>
  <c r="W1839" i="4" s="1"/>
  <c r="X1839" i="4" s="1"/>
  <c r="L2442" i="4"/>
  <c r="W2442" i="4" s="1"/>
  <c r="X2442" i="4" s="1"/>
  <c r="L2771" i="4"/>
  <c r="W2771" i="4" s="1"/>
  <c r="X2771" i="4" s="1"/>
  <c r="L3031" i="4"/>
  <c r="W3031" i="4" s="1"/>
  <c r="X3031" i="4" s="1"/>
  <c r="L1188" i="4"/>
  <c r="W1188" i="4" s="1"/>
  <c r="X1188" i="4" s="1"/>
  <c r="L2398" i="4"/>
  <c r="W2398" i="4" s="1"/>
  <c r="X2398" i="4" s="1"/>
  <c r="L4306" i="4"/>
  <c r="W4306" i="4" s="1"/>
  <c r="X4306" i="4" s="1"/>
  <c r="L4370" i="4"/>
  <c r="W4370" i="4" s="1"/>
  <c r="X4370" i="4" s="1"/>
  <c r="L4434" i="4"/>
  <c r="W4434" i="4" s="1"/>
  <c r="X4434" i="4" s="1"/>
  <c r="L4498" i="4"/>
  <c r="W4498" i="4" s="1"/>
  <c r="X4498" i="4" s="1"/>
  <c r="L4731" i="4"/>
  <c r="W4731" i="4" s="1"/>
  <c r="X4731" i="4" s="1"/>
  <c r="L4795" i="4"/>
  <c r="W4795" i="4" s="1"/>
  <c r="X4795" i="4" s="1"/>
  <c r="L4859" i="4"/>
  <c r="W4859" i="4" s="1"/>
  <c r="X4859" i="4" s="1"/>
  <c r="L4923" i="4"/>
  <c r="W4923" i="4" s="1"/>
  <c r="X4923" i="4" s="1"/>
  <c r="L2119" i="4"/>
  <c r="W2119" i="4" s="1"/>
  <c r="X2119" i="4" s="1"/>
  <c r="L2288" i="4"/>
  <c r="W2288" i="4" s="1"/>
  <c r="X2288" i="4" s="1"/>
  <c r="L2457" i="4"/>
  <c r="W2457" i="4" s="1"/>
  <c r="X2457" i="4" s="1"/>
  <c r="L2822" i="4"/>
  <c r="W2822" i="4" s="1"/>
  <c r="X2822" i="4" s="1"/>
  <c r="L3078" i="4"/>
  <c r="W3078" i="4" s="1"/>
  <c r="X3078" i="4" s="1"/>
  <c r="L1235" i="4"/>
  <c r="W1235" i="4" s="1"/>
  <c r="X1235" i="4" s="1"/>
  <c r="L1491" i="4"/>
  <c r="W1491" i="4" s="1"/>
  <c r="X1491" i="4" s="1"/>
  <c r="L1747" i="4"/>
  <c r="W1747" i="4" s="1"/>
  <c r="X1747" i="4" s="1"/>
  <c r="L2003" i="4"/>
  <c r="W2003" i="4" s="1"/>
  <c r="X2003" i="4" s="1"/>
  <c r="L2707" i="4"/>
  <c r="W2707" i="4" s="1"/>
  <c r="X2707" i="4" s="1"/>
  <c r="L2940" i="4"/>
  <c r="W2940" i="4" s="1"/>
  <c r="X2940" i="4" s="1"/>
  <c r="L1096" i="4"/>
  <c r="W1096" i="4" s="1"/>
  <c r="X1096" i="4" s="1"/>
  <c r="L1352" i="4"/>
  <c r="W1352" i="4" s="1"/>
  <c r="X1352" i="4" s="1"/>
  <c r="L1608" i="4"/>
  <c r="W1608" i="4" s="1"/>
  <c r="X1608" i="4" s="1"/>
  <c r="L1864" i="4"/>
  <c r="W1864" i="4" s="1"/>
  <c r="X1864" i="4" s="1"/>
  <c r="L4616" i="4"/>
  <c r="W4616" i="4" s="1"/>
  <c r="X4616" i="4" s="1"/>
  <c r="L2577" i="4"/>
  <c r="W2577" i="4" s="1"/>
  <c r="X2577" i="4" s="1"/>
  <c r="L2033" i="4"/>
  <c r="W2033" i="4" s="1"/>
  <c r="X2033" i="4" s="1"/>
  <c r="L3070" i="4"/>
  <c r="W3070" i="4" s="1"/>
  <c r="X3070" i="4" s="1"/>
  <c r="L1717" i="4"/>
  <c r="W1717" i="4" s="1"/>
  <c r="X1717" i="4" s="1"/>
  <c r="L2963" i="4"/>
  <c r="W2963" i="4" s="1"/>
  <c r="X2963" i="4" s="1"/>
  <c r="L1573" i="4"/>
  <c r="W1573" i="4" s="1"/>
  <c r="X1573" i="4" s="1"/>
  <c r="L3065" i="4"/>
  <c r="W3065" i="4" s="1"/>
  <c r="X3065" i="4" s="1"/>
  <c r="L1436" i="4"/>
  <c r="W1436" i="4" s="1"/>
  <c r="X1436" i="4" s="1"/>
  <c r="L1692" i="4"/>
  <c r="W1692" i="4" s="1"/>
  <c r="X1692" i="4" s="1"/>
  <c r="L1948" i="4"/>
  <c r="W1948" i="4" s="1"/>
  <c r="X1948" i="4" s="1"/>
  <c r="L4999" i="4"/>
  <c r="W4999" i="4" s="1"/>
  <c r="X4999" i="4" s="1"/>
  <c r="L4554" i="4"/>
  <c r="W4554" i="4" s="1"/>
  <c r="X4554" i="4" s="1"/>
  <c r="L2585" i="4"/>
  <c r="W2585" i="4" s="1"/>
  <c r="X2585" i="4" s="1"/>
  <c r="L1237" i="4"/>
  <c r="W1237" i="4" s="1"/>
  <c r="X1237" i="4" s="1"/>
  <c r="L1933" i="4"/>
  <c r="W1933" i="4" s="1"/>
  <c r="X1933" i="4" s="1"/>
  <c r="L1105" i="4"/>
  <c r="W1105" i="4" s="1"/>
  <c r="X1105" i="4" s="1"/>
  <c r="L1849" i="4"/>
  <c r="W1849" i="4" s="1"/>
  <c r="X1849" i="4" s="1"/>
  <c r="L1241" i="4"/>
  <c r="W1241" i="4" s="1"/>
  <c r="X1241" i="4" s="1"/>
  <c r="L1520" i="4"/>
  <c r="W1520" i="4" s="1"/>
  <c r="X1520" i="4" s="1"/>
  <c r="L1776" i="4"/>
  <c r="W1776" i="4" s="1"/>
  <c r="X1776" i="4" s="1"/>
  <c r="L4568" i="4"/>
  <c r="W4568" i="4" s="1"/>
  <c r="X4568" i="4" s="1"/>
  <c r="L2298" i="4"/>
  <c r="W2298" i="4" s="1"/>
  <c r="X2298" i="4" s="1"/>
  <c r="L4593" i="4"/>
  <c r="W4593" i="4" s="1"/>
  <c r="X4593" i="4" s="1"/>
  <c r="L2841" i="4"/>
  <c r="W2841" i="4" s="1"/>
  <c r="X2841" i="4" s="1"/>
  <c r="L1425" i="4"/>
  <c r="W1425" i="4" s="1"/>
  <c r="X1425" i="4" s="1"/>
  <c r="L2747" i="4"/>
  <c r="W2747" i="4" s="1"/>
  <c r="X2747" i="4" s="1"/>
  <c r="L1357" i="4"/>
  <c r="W1357" i="4" s="1"/>
  <c r="X1357" i="4" s="1"/>
  <c r="L2689" i="4"/>
  <c r="W2689" i="4" s="1"/>
  <c r="X2689" i="4" s="1"/>
  <c r="L1533" i="4"/>
  <c r="W1533" i="4" s="1"/>
  <c r="X1533" i="4" s="1"/>
  <c r="L1604" i="4"/>
  <c r="W1604" i="4" s="1"/>
  <c r="X1604" i="4" s="1"/>
  <c r="L1860" i="4"/>
  <c r="W1860" i="4" s="1"/>
  <c r="X1860" i="4" s="1"/>
  <c r="L4615" i="4"/>
  <c r="W4615" i="4" s="1"/>
  <c r="X4615" i="4" s="1"/>
  <c r="L2576" i="4"/>
  <c r="W2576" i="4" s="1"/>
  <c r="X2576" i="4" s="1"/>
  <c r="L2032" i="4"/>
  <c r="W2032" i="4" s="1"/>
  <c r="X2032" i="4" s="1"/>
  <c r="L3059" i="4"/>
  <c r="W3059" i="4" s="1"/>
  <c r="X3059" i="4" s="1"/>
  <c r="L1697" i="4"/>
  <c r="W1697" i="4" s="1"/>
  <c r="X1697" i="4" s="1"/>
  <c r="L2958" i="4"/>
  <c r="W2958" i="4" s="1"/>
  <c r="X2958" i="4" s="1"/>
  <c r="L1569" i="4"/>
  <c r="W1569" i="4" s="1"/>
  <c r="X1569" i="4" s="1"/>
  <c r="L3064" i="4"/>
  <c r="W3064" i="4" s="1"/>
  <c r="X3064" i="4" s="1"/>
  <c r="L1913" i="4"/>
  <c r="W1913" i="4" s="1"/>
  <c r="X1913" i="4" s="1"/>
  <c r="L4673" i="4"/>
  <c r="W4673" i="4" s="1"/>
  <c r="X4673" i="4" s="1"/>
  <c r="L2316" i="4"/>
  <c r="W2316" i="4" s="1"/>
  <c r="X2316" i="4" s="1"/>
  <c r="L1594" i="4"/>
  <c r="W1594" i="4" s="1"/>
  <c r="X1594" i="4" s="1"/>
  <c r="L2643" i="4"/>
  <c r="W2643" i="4" s="1"/>
  <c r="X2643" i="4" s="1"/>
  <c r="L1654" i="4"/>
  <c r="W1654" i="4" s="1"/>
  <c r="X1654" i="4" s="1"/>
  <c r="L2531" i="4"/>
  <c r="W2531" i="4" s="1"/>
  <c r="X2531" i="4" s="1"/>
  <c r="L1206" i="4"/>
  <c r="W1206" i="4" s="1"/>
  <c r="X1206" i="4" s="1"/>
  <c r="L2317" i="4"/>
  <c r="W2317" i="4" s="1"/>
  <c r="X2317" i="4" s="1"/>
  <c r="L3092" i="4"/>
  <c r="W3092" i="4" s="1"/>
  <c r="X3092" i="4" s="1"/>
  <c r="L1778" i="4"/>
  <c r="W1778" i="4" s="1"/>
  <c r="X1778" i="4" s="1"/>
  <c r="L4634" i="4"/>
  <c r="W4634" i="4" s="1"/>
  <c r="X4634" i="4" s="1"/>
  <c r="L2035" i="4"/>
  <c r="W2035" i="4" s="1"/>
  <c r="X2035" i="4" s="1"/>
  <c r="L2917" i="4"/>
  <c r="W2917" i="4" s="1"/>
  <c r="X2917" i="4" s="1"/>
  <c r="L2164" i="4"/>
  <c r="W2164" i="4" s="1"/>
  <c r="X2164" i="4" s="1"/>
  <c r="L3055" i="4"/>
  <c r="W3055" i="4" s="1"/>
  <c r="X3055" i="4" s="1"/>
  <c r="L1962" i="4"/>
  <c r="W1962" i="4" s="1"/>
  <c r="X1962" i="4" s="1"/>
  <c r="L2789" i="4"/>
  <c r="W2789" i="4" s="1"/>
  <c r="X2789" i="4" s="1"/>
  <c r="L1602" i="4"/>
  <c r="W1602" i="4" s="1"/>
  <c r="X1602" i="4" s="1"/>
  <c r="L2591" i="4"/>
  <c r="W2591" i="4" s="1"/>
  <c r="X2591" i="4" s="1"/>
  <c r="L1314" i="4"/>
  <c r="W1314" i="4" s="1"/>
  <c r="X1314" i="4" s="1"/>
  <c r="L1869" i="4"/>
  <c r="W1869" i="4" s="1"/>
  <c r="X1869" i="4" s="1"/>
  <c r="L4671" i="4"/>
  <c r="W4671" i="4" s="1"/>
  <c r="X4671" i="4" s="1"/>
  <c r="L2309" i="4"/>
  <c r="W2309" i="4" s="1"/>
  <c r="X2309" i="4" s="1"/>
  <c r="L1518" i="4"/>
  <c r="W1518" i="4" s="1"/>
  <c r="X1518" i="4" s="1"/>
  <c r="L2622" i="4"/>
  <c r="W2622" i="4" s="1"/>
  <c r="X2622" i="4" s="1"/>
  <c r="L1622" i="4"/>
  <c r="W1622" i="4" s="1"/>
  <c r="X1622" i="4" s="1"/>
  <c r="L2517" i="4"/>
  <c r="W2517" i="4" s="1"/>
  <c r="X2517" i="4" s="1"/>
  <c r="L1182" i="4"/>
  <c r="W1182" i="4" s="1"/>
  <c r="X1182" i="4" s="1"/>
  <c r="L2291" i="4"/>
  <c r="W2291" i="4" s="1"/>
  <c r="X2291" i="4" s="1"/>
  <c r="L3077" i="4"/>
  <c r="W3077" i="4" s="1"/>
  <c r="X3077" i="4" s="1"/>
  <c r="L1766" i="4"/>
  <c r="W1766" i="4" s="1"/>
  <c r="X1766" i="4" s="1"/>
  <c r="L2100" i="4"/>
  <c r="W2100" i="4" s="1"/>
  <c r="X2100" i="4" s="1"/>
  <c r="L4989" i="4"/>
  <c r="W4989" i="4" s="1"/>
  <c r="X4989" i="4" s="1"/>
  <c r="L2501" i="4"/>
  <c r="W2501" i="4" s="1"/>
  <c r="X2501" i="4" s="1"/>
  <c r="L1886" i="4"/>
  <c r="W1886" i="4" s="1"/>
  <c r="X1886" i="4" s="1"/>
  <c r="L2869" i="4"/>
  <c r="W2869" i="4" s="1"/>
  <c r="X2869" i="4" s="1"/>
  <c r="L1834" i="4"/>
  <c r="W1834" i="4" s="1"/>
  <c r="X1834" i="4" s="1"/>
  <c r="L2729" i="4"/>
  <c r="W2729" i="4" s="1"/>
  <c r="X2729" i="4" s="1"/>
  <c r="L1422" i="4"/>
  <c r="W1422" i="4" s="1"/>
  <c r="X1422" i="4" s="1"/>
  <c r="L2491" i="4"/>
  <c r="W2491" i="4" s="1"/>
  <c r="X2491" i="4" s="1"/>
  <c r="L1142" i="4"/>
  <c r="W1142" i="4" s="1"/>
  <c r="X1142" i="4" s="1"/>
  <c r="L1998" i="4"/>
  <c r="W1998" i="4" s="1"/>
  <c r="X1998" i="4" s="1"/>
  <c r="L3108" i="4"/>
  <c r="W3108" i="4" s="1"/>
  <c r="X3108" i="4" s="1"/>
  <c r="L3172" i="4"/>
  <c r="W3172" i="4" s="1"/>
  <c r="X3172" i="4" s="1"/>
  <c r="L3236" i="4"/>
  <c r="W3236" i="4" s="1"/>
  <c r="X3236" i="4" s="1"/>
  <c r="L3300" i="4"/>
  <c r="W3300" i="4" s="1"/>
  <c r="X3300" i="4" s="1"/>
  <c r="L3364" i="4"/>
  <c r="W3364" i="4" s="1"/>
  <c r="X3364" i="4" s="1"/>
  <c r="L3428" i="4"/>
  <c r="W3428" i="4" s="1"/>
  <c r="X3428" i="4" s="1"/>
  <c r="L3492" i="4"/>
  <c r="W3492" i="4" s="1"/>
  <c r="X3492" i="4" s="1"/>
  <c r="L3556" i="4"/>
  <c r="W3556" i="4" s="1"/>
  <c r="X3556" i="4" s="1"/>
  <c r="L3620" i="4"/>
  <c r="W3620" i="4" s="1"/>
  <c r="X3620" i="4" s="1"/>
  <c r="L3684" i="4"/>
  <c r="W3684" i="4" s="1"/>
  <c r="X3684" i="4" s="1"/>
  <c r="L2023" i="4"/>
  <c r="W2023" i="4" s="1"/>
  <c r="X2023" i="4" s="1"/>
  <c r="L3752" i="4"/>
  <c r="W3752" i="4" s="1"/>
  <c r="X3752" i="4" s="1"/>
  <c r="L3815" i="4"/>
  <c r="W3815" i="4" s="1"/>
  <c r="X3815" i="4" s="1"/>
  <c r="L3879" i="4"/>
  <c r="W3879" i="4" s="1"/>
  <c r="X3879" i="4" s="1"/>
  <c r="L3943" i="4"/>
  <c r="W3943" i="4" s="1"/>
  <c r="X3943" i="4" s="1"/>
  <c r="L4006" i="4"/>
  <c r="W4006" i="4" s="1"/>
  <c r="X4006" i="4" s="1"/>
  <c r="L4070" i="4"/>
  <c r="W4070" i="4" s="1"/>
  <c r="X4070" i="4" s="1"/>
  <c r="L4134" i="4"/>
  <c r="W4134" i="4" s="1"/>
  <c r="X4134" i="4" s="1"/>
  <c r="L4198" i="4"/>
  <c r="W4198" i="4" s="1"/>
  <c r="X4198" i="4" s="1"/>
  <c r="L4262" i="4"/>
  <c r="W4262" i="4" s="1"/>
  <c r="X4262" i="4" s="1"/>
  <c r="L2502" i="4"/>
  <c r="W2502" i="4" s="1"/>
  <c r="X2502" i="4" s="1"/>
  <c r="L3133" i="4"/>
  <c r="W3133" i="4" s="1"/>
  <c r="X3133" i="4" s="1"/>
  <c r="L3197" i="4"/>
  <c r="W3197" i="4" s="1"/>
  <c r="X3197" i="4" s="1"/>
  <c r="L3261" i="4"/>
  <c r="W3261" i="4" s="1"/>
  <c r="X3261" i="4" s="1"/>
  <c r="L3325" i="4"/>
  <c r="W3325" i="4" s="1"/>
  <c r="X3325" i="4" s="1"/>
  <c r="L3389" i="4"/>
  <c r="W3389" i="4" s="1"/>
  <c r="X3389" i="4" s="1"/>
  <c r="L3453" i="4"/>
  <c r="W3453" i="4" s="1"/>
  <c r="X3453" i="4" s="1"/>
  <c r="L3517" i="4"/>
  <c r="W3517" i="4" s="1"/>
  <c r="X3517" i="4" s="1"/>
  <c r="L3581" i="4"/>
  <c r="W3581" i="4" s="1"/>
  <c r="X3581" i="4" s="1"/>
  <c r="L3645" i="4"/>
  <c r="W3645" i="4" s="1"/>
  <c r="X3645" i="4" s="1"/>
  <c r="L4684" i="4"/>
  <c r="W4684" i="4" s="1"/>
  <c r="X4684" i="4" s="1"/>
  <c r="L3713" i="4"/>
  <c r="W3713" i="4" s="1"/>
  <c r="X3713" i="4" s="1"/>
  <c r="L3777" i="4"/>
  <c r="W3777" i="4" s="1"/>
  <c r="X3777" i="4" s="1"/>
  <c r="L3840" i="4"/>
  <c r="W3840" i="4" s="1"/>
  <c r="X3840" i="4" s="1"/>
  <c r="L3904" i="4"/>
  <c r="W3904" i="4" s="1"/>
  <c r="X3904" i="4" s="1"/>
  <c r="L3967" i="4"/>
  <c r="W3967" i="4" s="1"/>
  <c r="X3967" i="4" s="1"/>
  <c r="L4031" i="4"/>
  <c r="W4031" i="4" s="1"/>
  <c r="X4031" i="4" s="1"/>
  <c r="L4095" i="4"/>
  <c r="W4095" i="4" s="1"/>
  <c r="X4095" i="4" s="1"/>
  <c r="L4159" i="4"/>
  <c r="W4159" i="4" s="1"/>
  <c r="X4159" i="4" s="1"/>
  <c r="L4223" i="4"/>
  <c r="W4223" i="4" s="1"/>
  <c r="X4223" i="4" s="1"/>
  <c r="L4287" i="4"/>
  <c r="W4287" i="4" s="1"/>
  <c r="X4287" i="4" s="1"/>
  <c r="L4355" i="4"/>
  <c r="W4355" i="4" s="1"/>
  <c r="X4355" i="4" s="1"/>
  <c r="L3154" i="4"/>
  <c r="W3154" i="4" s="1"/>
  <c r="X3154" i="4" s="1"/>
  <c r="L3218" i="4"/>
  <c r="W3218" i="4" s="1"/>
  <c r="X3218" i="4" s="1"/>
  <c r="L3282" i="4"/>
  <c r="W3282" i="4" s="1"/>
  <c r="X3282" i="4" s="1"/>
  <c r="L3346" i="4"/>
  <c r="W3346" i="4" s="1"/>
  <c r="X3346" i="4" s="1"/>
  <c r="L3410" i="4"/>
  <c r="W3410" i="4" s="1"/>
  <c r="X3410" i="4" s="1"/>
  <c r="L3474" i="4"/>
  <c r="W3474" i="4" s="1"/>
  <c r="X3474" i="4" s="1"/>
  <c r="L3538" i="4"/>
  <c r="W3538" i="4" s="1"/>
  <c r="X3538" i="4" s="1"/>
  <c r="L3602" i="4"/>
  <c r="W3602" i="4" s="1"/>
  <c r="X3602" i="4" s="1"/>
  <c r="L3666" i="4"/>
  <c r="W3666" i="4" s="1"/>
  <c r="X3666" i="4" s="1"/>
  <c r="L4972" i="4"/>
  <c r="W4972" i="4" s="1"/>
  <c r="X4972" i="4" s="1"/>
  <c r="L3734" i="4"/>
  <c r="W3734" i="4" s="1"/>
  <c r="X3734" i="4" s="1"/>
  <c r="L3797" i="4"/>
  <c r="W3797" i="4" s="1"/>
  <c r="X3797" i="4" s="1"/>
  <c r="L3861" i="4"/>
  <c r="W3861" i="4" s="1"/>
  <c r="X3861" i="4" s="1"/>
  <c r="L3925" i="4"/>
  <c r="W3925" i="4" s="1"/>
  <c r="X3925" i="4" s="1"/>
  <c r="L3988" i="4"/>
  <c r="W3988" i="4" s="1"/>
  <c r="X3988" i="4" s="1"/>
  <c r="L4052" i="4"/>
  <c r="W4052" i="4" s="1"/>
  <c r="X4052" i="4" s="1"/>
  <c r="L4116" i="4"/>
  <c r="W4116" i="4" s="1"/>
  <c r="X4116" i="4" s="1"/>
  <c r="L4180" i="4"/>
  <c r="W4180" i="4" s="1"/>
  <c r="X4180" i="4" s="1"/>
  <c r="L4244" i="4"/>
  <c r="W4244" i="4" s="1"/>
  <c r="X4244" i="4" s="1"/>
  <c r="L2198" i="4"/>
  <c r="W2198" i="4" s="1"/>
  <c r="X2198" i="4" s="1"/>
  <c r="L3111" i="4"/>
  <c r="W3111" i="4" s="1"/>
  <c r="X3111" i="4" s="1"/>
  <c r="L3175" i="4"/>
  <c r="W3175" i="4" s="1"/>
  <c r="X3175" i="4" s="1"/>
  <c r="L3239" i="4"/>
  <c r="W3239" i="4" s="1"/>
  <c r="X3239" i="4" s="1"/>
  <c r="L3303" i="4"/>
  <c r="W3303" i="4" s="1"/>
  <c r="X3303" i="4" s="1"/>
  <c r="L3367" i="4"/>
  <c r="W3367" i="4" s="1"/>
  <c r="X3367" i="4" s="1"/>
  <c r="L3431" i="4"/>
  <c r="W3431" i="4" s="1"/>
  <c r="X3431" i="4" s="1"/>
  <c r="L3495" i="4"/>
  <c r="W3495" i="4" s="1"/>
  <c r="X3495" i="4" s="1"/>
  <c r="L3559" i="4"/>
  <c r="W3559" i="4" s="1"/>
  <c r="X3559" i="4" s="1"/>
  <c r="L3623" i="4"/>
  <c r="W3623" i="4" s="1"/>
  <c r="X3623" i="4" s="1"/>
  <c r="L3687" i="4"/>
  <c r="W3687" i="4" s="1"/>
  <c r="X3687" i="4" s="1"/>
  <c r="L2026" i="4"/>
  <c r="W2026" i="4" s="1"/>
  <c r="X2026" i="4" s="1"/>
  <c r="L3755" i="4"/>
  <c r="W3755" i="4" s="1"/>
  <c r="X3755" i="4" s="1"/>
  <c r="L3818" i="4"/>
  <c r="W3818" i="4" s="1"/>
  <c r="X3818" i="4" s="1"/>
  <c r="L3882" i="4"/>
  <c r="W3882" i="4" s="1"/>
  <c r="X3882" i="4" s="1"/>
  <c r="L3946" i="4"/>
  <c r="W3946" i="4" s="1"/>
  <c r="X3946" i="4" s="1"/>
  <c r="L4009" i="4"/>
  <c r="W4009" i="4" s="1"/>
  <c r="X4009" i="4" s="1"/>
  <c r="L4073" i="4"/>
  <c r="W4073" i="4" s="1"/>
  <c r="X4073" i="4" s="1"/>
  <c r="L4137" i="4"/>
  <c r="W4137" i="4" s="1"/>
  <c r="X4137" i="4" s="1"/>
  <c r="L4201" i="4"/>
  <c r="W4201" i="4" s="1"/>
  <c r="X4201" i="4" s="1"/>
  <c r="L4265" i="4"/>
  <c r="W4265" i="4" s="1"/>
  <c r="X4265" i="4" s="1"/>
  <c r="L2556" i="4"/>
  <c r="W2556" i="4" s="1"/>
  <c r="X2556" i="4" s="1"/>
  <c r="L4439" i="4"/>
  <c r="W4439" i="4" s="1"/>
  <c r="X4439" i="4" s="1"/>
  <c r="L4503" i="4"/>
  <c r="W4503" i="4" s="1"/>
  <c r="X4503" i="4" s="1"/>
  <c r="L4736" i="4"/>
  <c r="W4736" i="4" s="1"/>
  <c r="X4736" i="4" s="1"/>
  <c r="L4800" i="4"/>
  <c r="W4800" i="4" s="1"/>
  <c r="X4800" i="4" s="1"/>
  <c r="L4864" i="4"/>
  <c r="W4864" i="4" s="1"/>
  <c r="X4864" i="4" s="1"/>
  <c r="L4928" i="4"/>
  <c r="W4928" i="4" s="1"/>
  <c r="X4928" i="4" s="1"/>
  <c r="L2129" i="4"/>
  <c r="W2129" i="4" s="1"/>
  <c r="X2129" i="4" s="1"/>
  <c r="L2303" i="4"/>
  <c r="W2303" i="4" s="1"/>
  <c r="X2303" i="4" s="1"/>
  <c r="L2472" i="4"/>
  <c r="W2472" i="4" s="1"/>
  <c r="X2472" i="4" s="1"/>
  <c r="L2843" i="4"/>
  <c r="W2843" i="4" s="1"/>
  <c r="X2843" i="4" s="1"/>
  <c r="L3099" i="4"/>
  <c r="W3099" i="4" s="1"/>
  <c r="X3099" i="4" s="1"/>
  <c r="L1255" i="4"/>
  <c r="W1255" i="4" s="1"/>
  <c r="X1255" i="4" s="1"/>
  <c r="L1511" i="4"/>
  <c r="W1511" i="4" s="1"/>
  <c r="X1511" i="4" s="1"/>
  <c r="L1767" i="4"/>
  <c r="W1767" i="4" s="1"/>
  <c r="X1767" i="4" s="1"/>
  <c r="L2015" i="4"/>
  <c r="W2015" i="4" s="1"/>
  <c r="X2015" i="4" s="1"/>
  <c r="L2717" i="4"/>
  <c r="W2717" i="4" s="1"/>
  <c r="X2717" i="4" s="1"/>
  <c r="L2957" i="4"/>
  <c r="W2957" i="4" s="1"/>
  <c r="X2957" i="4" s="1"/>
  <c r="L1116" i="4"/>
  <c r="W1116" i="4" s="1"/>
  <c r="X1116" i="4" s="1"/>
  <c r="L1372" i="4"/>
  <c r="W1372" i="4" s="1"/>
  <c r="X1372" i="4" s="1"/>
  <c r="L2632" i="4"/>
  <c r="W2632" i="4" s="1"/>
  <c r="X2632" i="4" s="1"/>
  <c r="L4356" i="4"/>
  <c r="W4356" i="4" s="1"/>
  <c r="X4356" i="4" s="1"/>
  <c r="L4420" i="4"/>
  <c r="W4420" i="4" s="1"/>
  <c r="X4420" i="4" s="1"/>
  <c r="L4484" i="4"/>
  <c r="W4484" i="4" s="1"/>
  <c r="X4484" i="4" s="1"/>
  <c r="L4717" i="4"/>
  <c r="W4717" i="4" s="1"/>
  <c r="X4717" i="4" s="1"/>
  <c r="L4781" i="4"/>
  <c r="W4781" i="4" s="1"/>
  <c r="X4781" i="4" s="1"/>
  <c r="L4845" i="4"/>
  <c r="W4845" i="4" s="1"/>
  <c r="X4845" i="4" s="1"/>
  <c r="L4909" i="4"/>
  <c r="W4909" i="4" s="1"/>
  <c r="X4909" i="4" s="1"/>
  <c r="L2080" i="4"/>
  <c r="W2080" i="4" s="1"/>
  <c r="X2080" i="4" s="1"/>
  <c r="L2249" i="4"/>
  <c r="W2249" i="4" s="1"/>
  <c r="X2249" i="4" s="1"/>
  <c r="L2423" i="4"/>
  <c r="W2423" i="4" s="1"/>
  <c r="X2423" i="4" s="1"/>
  <c r="L2775" i="4"/>
  <c r="W2775" i="4" s="1"/>
  <c r="X2775" i="4" s="1"/>
  <c r="L3024" i="4"/>
  <c r="W3024" i="4" s="1"/>
  <c r="X3024" i="4" s="1"/>
  <c r="L1179" i="4"/>
  <c r="W1179" i="4" s="1"/>
  <c r="X1179" i="4" s="1"/>
  <c r="L1435" i="4"/>
  <c r="W1435" i="4" s="1"/>
  <c r="X1435" i="4" s="1"/>
  <c r="L1691" i="4"/>
  <c r="W1691" i="4" s="1"/>
  <c r="X1691" i="4" s="1"/>
  <c r="L1947" i="4"/>
  <c r="W1947" i="4" s="1"/>
  <c r="X1947" i="4" s="1"/>
  <c r="L2663" i="4"/>
  <c r="W2663" i="4" s="1"/>
  <c r="X2663" i="4" s="1"/>
  <c r="L2882" i="4"/>
  <c r="W2882" i="4" s="1"/>
  <c r="X2882" i="4" s="1"/>
  <c r="L1040" i="4"/>
  <c r="W1040" i="4" s="1"/>
  <c r="X1040" i="4" s="1"/>
  <c r="L1296" i="4"/>
  <c r="W1296" i="4" s="1"/>
  <c r="X1296" i="4" s="1"/>
  <c r="L2563" i="4"/>
  <c r="W2563" i="4" s="1"/>
  <c r="X2563" i="4" s="1"/>
  <c r="L4333" i="4"/>
  <c r="W4333" i="4" s="1"/>
  <c r="X4333" i="4" s="1"/>
  <c r="L4397" i="4"/>
  <c r="W4397" i="4" s="1"/>
  <c r="X4397" i="4" s="1"/>
  <c r="L4461" i="4"/>
  <c r="W4461" i="4" s="1"/>
  <c r="X4461" i="4" s="1"/>
  <c r="L4525" i="4"/>
  <c r="W4525" i="4" s="1"/>
  <c r="X4525" i="4" s="1"/>
  <c r="L4758" i="4"/>
  <c r="W4758" i="4" s="1"/>
  <c r="X4758" i="4" s="1"/>
  <c r="L4822" i="4"/>
  <c r="W4822" i="4" s="1"/>
  <c r="X4822" i="4" s="1"/>
  <c r="L4886" i="4"/>
  <c r="W4886" i="4" s="1"/>
  <c r="X4886" i="4" s="1"/>
  <c r="L4998" i="4"/>
  <c r="W4998" i="4" s="1"/>
  <c r="X4998" i="4" s="1"/>
  <c r="L2191" i="4"/>
  <c r="W2191" i="4" s="1"/>
  <c r="X2191" i="4" s="1"/>
  <c r="L2360" i="4"/>
  <c r="W2360" i="4" s="1"/>
  <c r="X2360" i="4" s="1"/>
  <c r="L2529" i="4"/>
  <c r="W2529" i="4" s="1"/>
  <c r="X2529" i="4" s="1"/>
  <c r="L2929" i="4"/>
  <c r="W2929" i="4" s="1"/>
  <c r="X2929" i="4" s="1"/>
  <c r="L1087" i="4"/>
  <c r="W1087" i="4" s="1"/>
  <c r="X1087" i="4" s="1"/>
  <c r="L1343" i="4"/>
  <c r="W1343" i="4" s="1"/>
  <c r="X1343" i="4" s="1"/>
  <c r="L1599" i="4"/>
  <c r="W1599" i="4" s="1"/>
  <c r="X1599" i="4" s="1"/>
  <c r="L1855" i="4"/>
  <c r="W1855" i="4" s="1"/>
  <c r="X1855" i="4" s="1"/>
  <c r="L2543" i="4"/>
  <c r="W2543" i="4" s="1"/>
  <c r="X2543" i="4" s="1"/>
  <c r="L2791" i="4"/>
  <c r="W2791" i="4" s="1"/>
  <c r="X2791" i="4" s="1"/>
  <c r="L3047" i="4"/>
  <c r="W3047" i="4" s="1"/>
  <c r="X3047" i="4" s="1"/>
  <c r="L1204" i="4"/>
  <c r="W1204" i="4" s="1"/>
  <c r="X1204" i="4" s="1"/>
  <c r="L2430" i="4"/>
  <c r="W2430" i="4" s="1"/>
  <c r="X2430" i="4" s="1"/>
  <c r="L4310" i="4"/>
  <c r="W4310" i="4" s="1"/>
  <c r="X4310" i="4" s="1"/>
  <c r="L4374" i="4"/>
  <c r="W4374" i="4" s="1"/>
  <c r="X4374" i="4" s="1"/>
  <c r="L4438" i="4"/>
  <c r="W4438" i="4" s="1"/>
  <c r="X4438" i="4" s="1"/>
  <c r="L4502" i="4"/>
  <c r="W4502" i="4" s="1"/>
  <c r="X4502" i="4" s="1"/>
  <c r="L4735" i="4"/>
  <c r="W4735" i="4" s="1"/>
  <c r="X4735" i="4" s="1"/>
  <c r="L4799" i="4"/>
  <c r="W4799" i="4" s="1"/>
  <c r="X4799" i="4" s="1"/>
  <c r="L4863" i="4"/>
  <c r="W4863" i="4" s="1"/>
  <c r="X4863" i="4" s="1"/>
  <c r="L4927" i="4"/>
  <c r="W4927" i="4" s="1"/>
  <c r="X4927" i="4" s="1"/>
  <c r="L2128" i="4"/>
  <c r="W2128" i="4" s="1"/>
  <c r="X2128" i="4" s="1"/>
  <c r="L2297" i="4"/>
  <c r="W2297" i="4" s="1"/>
  <c r="X2297" i="4" s="1"/>
  <c r="L2471" i="4"/>
  <c r="W2471" i="4" s="1"/>
  <c r="X2471" i="4" s="1"/>
  <c r="L2838" i="4"/>
  <c r="W2838" i="4" s="1"/>
  <c r="X2838" i="4" s="1"/>
  <c r="L3094" i="4"/>
  <c r="W3094" i="4" s="1"/>
  <c r="X3094" i="4" s="1"/>
  <c r="L1251" i="4"/>
  <c r="W1251" i="4" s="1"/>
  <c r="X1251" i="4" s="1"/>
  <c r="L1507" i="4"/>
  <c r="W1507" i="4" s="1"/>
  <c r="X1507" i="4" s="1"/>
  <c r="L1763" i="4"/>
  <c r="W1763" i="4" s="1"/>
  <c r="X1763" i="4" s="1"/>
  <c r="L5001" i="4"/>
  <c r="W5001" i="4" s="1"/>
  <c r="X5001" i="4" s="1"/>
  <c r="L2716" i="4"/>
  <c r="W2716" i="4" s="1"/>
  <c r="X2716" i="4" s="1"/>
  <c r="L2956" i="4"/>
  <c r="W2956" i="4" s="1"/>
  <c r="X2956" i="4" s="1"/>
  <c r="L1112" i="4"/>
  <c r="W1112" i="4" s="1"/>
  <c r="X1112" i="4" s="1"/>
  <c r="L1368" i="4"/>
  <c r="W1368" i="4" s="1"/>
  <c r="X1368" i="4" s="1"/>
  <c r="L1624" i="4"/>
  <c r="W1624" i="4" s="1"/>
  <c r="X1624" i="4" s="1"/>
  <c r="L1880" i="4"/>
  <c r="W1880" i="4" s="1"/>
  <c r="X1880" i="4" s="1"/>
  <c r="L4624" i="4"/>
  <c r="W4624" i="4" s="1"/>
  <c r="X4624" i="4" s="1"/>
  <c r="L4537" i="4"/>
  <c r="W4537" i="4" s="1"/>
  <c r="X4537" i="4" s="1"/>
  <c r="L2154" i="4"/>
  <c r="W2154" i="4" s="1"/>
  <c r="X2154" i="4" s="1"/>
  <c r="L3097" i="4"/>
  <c r="W3097" i="4" s="1"/>
  <c r="X3097" i="4" s="1"/>
  <c r="L1753" i="4"/>
  <c r="W1753" i="4" s="1"/>
  <c r="X1753" i="4" s="1"/>
  <c r="L3032" i="4"/>
  <c r="W3032" i="4" s="1"/>
  <c r="X3032" i="4" s="1"/>
  <c r="L1641" i="4"/>
  <c r="W1641" i="4" s="1"/>
  <c r="X1641" i="4" s="1"/>
  <c r="L1021" i="4"/>
  <c r="W1021" i="4" s="1"/>
  <c r="X1021" i="4" s="1"/>
  <c r="L1452" i="4"/>
  <c r="W1452" i="4" s="1"/>
  <c r="X1452" i="4" s="1"/>
  <c r="L1708" i="4"/>
  <c r="W1708" i="4" s="1"/>
  <c r="X1708" i="4" s="1"/>
  <c r="L1964" i="4"/>
  <c r="W1964" i="4" s="1"/>
  <c r="X1964" i="4" s="1"/>
  <c r="L2048" i="4"/>
  <c r="W2048" i="4" s="1"/>
  <c r="X2048" i="4" s="1"/>
  <c r="L4558" i="4"/>
  <c r="W4558" i="4" s="1"/>
  <c r="X4558" i="4" s="1"/>
  <c r="L2628" i="4"/>
  <c r="W2628" i="4" s="1"/>
  <c r="X2628" i="4" s="1"/>
  <c r="L1277" i="4"/>
  <c r="W1277" i="4" s="1"/>
  <c r="X1277" i="4" s="1"/>
  <c r="L1953" i="4"/>
  <c r="W1953" i="4" s="1"/>
  <c r="X1953" i="4" s="1"/>
  <c r="L1129" i="4"/>
  <c r="W1129" i="4" s="1"/>
  <c r="X1129" i="4" s="1"/>
  <c r="L1901" i="4"/>
  <c r="W1901" i="4" s="1"/>
  <c r="X1901" i="4" s="1"/>
  <c r="L1293" i="4"/>
  <c r="W1293" i="4" s="1"/>
  <c r="X1293" i="4" s="1"/>
  <c r="L1536" i="4"/>
  <c r="W1536" i="4" s="1"/>
  <c r="X1536" i="4" s="1"/>
  <c r="L1792" i="4"/>
  <c r="W1792" i="4" s="1"/>
  <c r="X1792" i="4" s="1"/>
  <c r="L4577" i="4"/>
  <c r="W4577" i="4" s="1"/>
  <c r="X4577" i="4" s="1"/>
  <c r="L2330" i="4"/>
  <c r="W2330" i="4" s="1"/>
  <c r="X2330" i="4" s="1"/>
  <c r="L4601" i="4"/>
  <c r="W4601" i="4" s="1"/>
  <c r="X4601" i="4" s="1"/>
  <c r="L2899" i="4"/>
  <c r="W2899" i="4" s="1"/>
  <c r="X2899" i="4" s="1"/>
  <c r="L1485" i="4"/>
  <c r="W1485" i="4" s="1"/>
  <c r="X1485" i="4" s="1"/>
  <c r="L2773" i="4"/>
  <c r="W2773" i="4" s="1"/>
  <c r="X2773" i="4" s="1"/>
  <c r="L1397" i="4"/>
  <c r="W1397" i="4" s="1"/>
  <c r="X1397" i="4" s="1"/>
  <c r="L2754" i="4"/>
  <c r="W2754" i="4" s="1"/>
  <c r="X2754" i="4" s="1"/>
  <c r="L1609" i="4"/>
  <c r="W1609" i="4" s="1"/>
  <c r="X1609" i="4" s="1"/>
  <c r="L1620" i="4"/>
  <c r="W1620" i="4" s="1"/>
  <c r="X1620" i="4" s="1"/>
  <c r="L1876" i="4"/>
  <c r="W1876" i="4" s="1"/>
  <c r="X1876" i="4" s="1"/>
  <c r="L4622" i="4"/>
  <c r="W4622" i="4" s="1"/>
  <c r="X4622" i="4" s="1"/>
  <c r="L4536" i="4"/>
  <c r="W4536" i="4" s="1"/>
  <c r="X4536" i="4" s="1"/>
  <c r="L2146" i="4"/>
  <c r="W2146" i="4" s="1"/>
  <c r="X2146" i="4" s="1"/>
  <c r="L3096" i="4"/>
  <c r="W3096" i="4" s="1"/>
  <c r="X3096" i="4" s="1"/>
  <c r="L1741" i="4"/>
  <c r="W1741" i="4" s="1"/>
  <c r="X1741" i="4" s="1"/>
  <c r="L3022" i="4"/>
  <c r="W3022" i="4" s="1"/>
  <c r="X3022" i="4" s="1"/>
  <c r="L1637" i="4"/>
  <c r="W1637" i="4" s="1"/>
  <c r="X1637" i="4" s="1"/>
  <c r="L1017" i="4"/>
  <c r="W1017" i="4" s="1"/>
  <c r="X1017" i="4" s="1"/>
  <c r="L1981" i="4"/>
  <c r="W1981" i="4" s="1"/>
  <c r="X1981" i="4" s="1"/>
  <c r="L4677" i="4"/>
  <c r="W4677" i="4" s="1"/>
  <c r="X4677" i="4" s="1"/>
  <c r="L2379" i="4"/>
  <c r="W2379" i="4" s="1"/>
  <c r="X2379" i="4" s="1"/>
  <c r="L1690" i="4"/>
  <c r="W1690" i="4" s="1"/>
  <c r="X1690" i="4" s="1"/>
  <c r="L2652" i="4"/>
  <c r="W2652" i="4" s="1"/>
  <c r="X2652" i="4" s="1"/>
  <c r="L1678" i="4"/>
  <c r="W1678" i="4" s="1"/>
  <c r="X1678" i="4" s="1"/>
  <c r="L2578" i="4"/>
  <c r="W2578" i="4" s="1"/>
  <c r="X2578" i="4" s="1"/>
  <c r="L1250" i="4"/>
  <c r="W1250" i="4" s="1"/>
  <c r="X1250" i="4" s="1"/>
  <c r="L2357" i="4"/>
  <c r="W2357" i="4" s="1"/>
  <c r="X2357" i="4" s="1"/>
  <c r="L1050" i="4"/>
  <c r="W1050" i="4" s="1"/>
  <c r="X1050" i="4" s="1"/>
  <c r="L1818" i="4"/>
  <c r="W1818" i="4" s="1"/>
  <c r="X1818" i="4" s="1"/>
  <c r="L4638" i="4"/>
  <c r="W4638" i="4" s="1"/>
  <c r="X4638" i="4" s="1"/>
  <c r="L2051" i="4"/>
  <c r="W2051" i="4" s="1"/>
  <c r="X2051" i="4" s="1"/>
  <c r="L2959" i="4"/>
  <c r="W2959" i="4" s="1"/>
  <c r="X2959" i="4" s="1"/>
  <c r="L2196" i="4"/>
  <c r="W2196" i="4" s="1"/>
  <c r="X2196" i="4" s="1"/>
  <c r="L1034" i="4"/>
  <c r="W1034" i="4" s="1"/>
  <c r="X1034" i="4" s="1"/>
  <c r="L2116" i="4"/>
  <c r="W2116" i="4" s="1"/>
  <c r="X2116" i="4" s="1"/>
  <c r="L2810" i="4"/>
  <c r="W2810" i="4" s="1"/>
  <c r="X2810" i="4" s="1"/>
  <c r="L1686" i="4"/>
  <c r="W1686" i="4" s="1"/>
  <c r="X1686" i="4" s="1"/>
  <c r="L2601" i="4"/>
  <c r="W2601" i="4" s="1"/>
  <c r="X2601" i="4" s="1"/>
  <c r="L1354" i="4"/>
  <c r="W1354" i="4" s="1"/>
  <c r="X1354" i="4" s="1"/>
  <c r="L1929" i="4"/>
  <c r="W1929" i="4" s="1"/>
  <c r="X1929" i="4" s="1"/>
  <c r="L4675" i="4"/>
  <c r="W4675" i="4" s="1"/>
  <c r="X4675" i="4" s="1"/>
  <c r="L2349" i="4"/>
  <c r="W2349" i="4" s="1"/>
  <c r="X2349" i="4" s="1"/>
  <c r="L1658" i="4"/>
  <c r="W1658" i="4" s="1"/>
  <c r="X1658" i="4" s="1"/>
  <c r="L2645" i="4"/>
  <c r="W2645" i="4" s="1"/>
  <c r="X2645" i="4" s="1"/>
  <c r="L1670" i="4"/>
  <c r="W1670" i="4" s="1"/>
  <c r="X1670" i="4" s="1"/>
  <c r="L2533" i="4"/>
  <c r="W2533" i="4" s="1"/>
  <c r="X2533" i="4" s="1"/>
  <c r="L1226" i="4"/>
  <c r="W1226" i="4" s="1"/>
  <c r="X1226" i="4" s="1"/>
  <c r="L2340" i="4"/>
  <c r="W2340" i="4" s="1"/>
  <c r="X2340" i="4" s="1"/>
  <c r="L1018" i="4"/>
  <c r="W1018" i="4" s="1"/>
  <c r="X1018" i="4" s="1"/>
  <c r="L1806" i="4"/>
  <c r="W1806" i="4" s="1"/>
  <c r="X1806" i="4" s="1"/>
  <c r="L4628" i="4"/>
  <c r="W4628" i="4" s="1"/>
  <c r="X4628" i="4" s="1"/>
  <c r="L5005" i="4"/>
  <c r="W5005" i="4" s="1"/>
  <c r="X5005" i="4" s="1"/>
  <c r="L2667" i="4"/>
  <c r="W2667" i="4" s="1"/>
  <c r="X2667" i="4" s="1"/>
  <c r="L1966" i="4"/>
  <c r="W1966" i="4" s="1"/>
  <c r="X1966" i="4" s="1"/>
  <c r="L2948" i="4"/>
  <c r="W2948" i="4" s="1"/>
  <c r="X2948" i="4" s="1"/>
  <c r="L1858" i="4"/>
  <c r="W1858" i="4" s="1"/>
  <c r="X1858" i="4" s="1"/>
  <c r="L2756" i="4"/>
  <c r="W2756" i="4" s="1"/>
  <c r="X2756" i="4" s="1"/>
  <c r="L1522" i="4"/>
  <c r="W1522" i="4" s="1"/>
  <c r="X1522" i="4" s="1"/>
  <c r="L2509" i="4"/>
  <c r="W2509" i="4" s="1"/>
  <c r="X2509" i="4" s="1"/>
  <c r="L1190" i="4"/>
  <c r="W1190" i="4" s="1"/>
  <c r="X1190" i="4" s="1"/>
  <c r="L3112" i="4"/>
  <c r="W3112" i="4" s="1"/>
  <c r="X3112" i="4" s="1"/>
  <c r="L3176" i="4"/>
  <c r="W3176" i="4" s="1"/>
  <c r="X3176" i="4" s="1"/>
  <c r="L3240" i="4"/>
  <c r="W3240" i="4" s="1"/>
  <c r="X3240" i="4" s="1"/>
  <c r="L3304" i="4"/>
  <c r="W3304" i="4" s="1"/>
  <c r="X3304" i="4" s="1"/>
  <c r="L3368" i="4"/>
  <c r="W3368" i="4" s="1"/>
  <c r="X3368" i="4" s="1"/>
  <c r="L3432" i="4"/>
  <c r="W3432" i="4" s="1"/>
  <c r="X3432" i="4" s="1"/>
  <c r="L3496" i="4"/>
  <c r="W3496" i="4" s="1"/>
  <c r="X3496" i="4" s="1"/>
  <c r="L3560" i="4"/>
  <c r="W3560" i="4" s="1"/>
  <c r="X3560" i="4" s="1"/>
  <c r="L3624" i="4"/>
  <c r="W3624" i="4" s="1"/>
  <c r="X3624" i="4" s="1"/>
  <c r="L3688" i="4"/>
  <c r="W3688" i="4" s="1"/>
  <c r="X3688" i="4" s="1"/>
  <c r="L2039" i="4"/>
  <c r="W2039" i="4" s="1"/>
  <c r="X2039" i="4" s="1"/>
  <c r="L3756" i="4"/>
  <c r="W3756" i="4" s="1"/>
  <c r="X3756" i="4" s="1"/>
  <c r="L3819" i="4"/>
  <c r="W3819" i="4" s="1"/>
  <c r="X3819" i="4" s="1"/>
  <c r="L3883" i="4"/>
  <c r="W3883" i="4" s="1"/>
  <c r="X3883" i="4" s="1"/>
  <c r="L3947" i="4"/>
  <c r="W3947" i="4" s="1"/>
  <c r="X3947" i="4" s="1"/>
  <c r="L4010" i="4"/>
  <c r="W4010" i="4" s="1"/>
  <c r="X4010" i="4" s="1"/>
  <c r="L4074" i="4"/>
  <c r="W4074" i="4" s="1"/>
  <c r="X4074" i="4" s="1"/>
  <c r="L4138" i="4"/>
  <c r="W4138" i="4" s="1"/>
  <c r="X4138" i="4" s="1"/>
  <c r="L4202" i="4"/>
  <c r="W4202" i="4" s="1"/>
  <c r="X4202" i="4" s="1"/>
  <c r="L4266" i="4"/>
  <c r="W4266" i="4" s="1"/>
  <c r="X4266" i="4" s="1"/>
  <c r="L2565" i="4"/>
  <c r="W2565" i="4" s="1"/>
  <c r="X2565" i="4" s="1"/>
  <c r="L3137" i="4"/>
  <c r="W3137" i="4" s="1"/>
  <c r="X3137" i="4" s="1"/>
  <c r="L3201" i="4"/>
  <c r="W3201" i="4" s="1"/>
  <c r="X3201" i="4" s="1"/>
  <c r="L3265" i="4"/>
  <c r="W3265" i="4" s="1"/>
  <c r="X3265" i="4" s="1"/>
  <c r="L3329" i="4"/>
  <c r="W3329" i="4" s="1"/>
  <c r="X3329" i="4" s="1"/>
  <c r="L3393" i="4"/>
  <c r="W3393" i="4" s="1"/>
  <c r="X3393" i="4" s="1"/>
  <c r="L3457" i="4"/>
  <c r="W3457" i="4" s="1"/>
  <c r="X3457" i="4" s="1"/>
  <c r="L3521" i="4"/>
  <c r="W3521" i="4" s="1"/>
  <c r="X3521" i="4" s="1"/>
  <c r="L3585" i="4"/>
  <c r="W3585" i="4" s="1"/>
  <c r="X3585" i="4" s="1"/>
  <c r="L3649" i="4"/>
  <c r="W3649" i="4" s="1"/>
  <c r="X3649" i="4" s="1"/>
  <c r="L4688" i="4"/>
  <c r="W4688" i="4" s="1"/>
  <c r="X4688" i="4" s="1"/>
  <c r="L3717" i="4"/>
  <c r="W3717" i="4" s="1"/>
  <c r="X3717" i="4" s="1"/>
  <c r="L3781" i="4"/>
  <c r="W3781" i="4" s="1"/>
  <c r="X3781" i="4" s="1"/>
  <c r="L3844" i="4"/>
  <c r="W3844" i="4" s="1"/>
  <c r="X3844" i="4" s="1"/>
  <c r="L3908" i="4"/>
  <c r="W3908" i="4" s="1"/>
  <c r="X3908" i="4" s="1"/>
  <c r="L3971" i="4"/>
  <c r="W3971" i="4" s="1"/>
  <c r="X3971" i="4" s="1"/>
  <c r="L4035" i="4"/>
  <c r="W4035" i="4" s="1"/>
  <c r="X4035" i="4" s="1"/>
  <c r="L4099" i="4"/>
  <c r="W4099" i="4" s="1"/>
  <c r="X4099" i="4" s="1"/>
  <c r="L4163" i="4"/>
  <c r="W4163" i="4" s="1"/>
  <c r="X4163" i="4" s="1"/>
  <c r="L4227" i="4"/>
  <c r="W4227" i="4" s="1"/>
  <c r="X4227" i="4" s="1"/>
  <c r="L4291" i="4"/>
  <c r="W4291" i="4" s="1"/>
  <c r="X4291" i="4" s="1"/>
  <c r="L4371" i="4"/>
  <c r="W4371" i="4" s="1"/>
  <c r="X4371" i="4" s="1"/>
  <c r="L3158" i="4"/>
  <c r="W3158" i="4" s="1"/>
  <c r="X3158" i="4" s="1"/>
  <c r="L3222" i="4"/>
  <c r="W3222" i="4" s="1"/>
  <c r="X3222" i="4" s="1"/>
  <c r="L3286" i="4"/>
  <c r="W3286" i="4" s="1"/>
  <c r="X3286" i="4" s="1"/>
  <c r="L3350" i="4"/>
  <c r="W3350" i="4" s="1"/>
  <c r="X3350" i="4" s="1"/>
  <c r="L3414" i="4"/>
  <c r="W3414" i="4" s="1"/>
  <c r="X3414" i="4" s="1"/>
  <c r="L3478" i="4"/>
  <c r="W3478" i="4" s="1"/>
  <c r="X3478" i="4" s="1"/>
  <c r="L3542" i="4"/>
  <c r="W3542" i="4" s="1"/>
  <c r="X3542" i="4" s="1"/>
  <c r="L3606" i="4"/>
  <c r="W3606" i="4" s="1"/>
  <c r="X3606" i="4" s="1"/>
  <c r="L3670" i="4"/>
  <c r="W3670" i="4" s="1"/>
  <c r="X3670" i="4" s="1"/>
  <c r="L4976" i="4"/>
  <c r="W4976" i="4" s="1"/>
  <c r="X4976" i="4" s="1"/>
  <c r="L3738" i="4"/>
  <c r="W3738" i="4" s="1"/>
  <c r="X3738" i="4" s="1"/>
  <c r="L3801" i="4"/>
  <c r="W3801" i="4" s="1"/>
  <c r="X3801" i="4" s="1"/>
  <c r="L3865" i="4"/>
  <c r="W3865" i="4" s="1"/>
  <c r="X3865" i="4" s="1"/>
  <c r="L3929" i="4"/>
  <c r="W3929" i="4" s="1"/>
  <c r="X3929" i="4" s="1"/>
  <c r="L3992" i="4"/>
  <c r="W3992" i="4" s="1"/>
  <c r="X3992" i="4" s="1"/>
  <c r="L4056" i="4"/>
  <c r="W4056" i="4" s="1"/>
  <c r="X4056" i="4" s="1"/>
  <c r="L4120" i="4"/>
  <c r="W4120" i="4" s="1"/>
  <c r="X4120" i="4" s="1"/>
  <c r="L4184" i="4"/>
  <c r="W4184" i="4" s="1"/>
  <c r="X4184" i="4" s="1"/>
  <c r="L4248" i="4"/>
  <c r="W4248" i="4" s="1"/>
  <c r="X4248" i="4" s="1"/>
  <c r="L2230" i="4"/>
  <c r="W2230" i="4" s="1"/>
  <c r="X2230" i="4" s="1"/>
  <c r="L3115" i="4"/>
  <c r="W3115" i="4" s="1"/>
  <c r="X3115" i="4" s="1"/>
  <c r="L3179" i="4"/>
  <c r="W3179" i="4" s="1"/>
  <c r="X3179" i="4" s="1"/>
  <c r="L3243" i="4"/>
  <c r="W3243" i="4" s="1"/>
  <c r="X3243" i="4" s="1"/>
  <c r="L3307" i="4"/>
  <c r="W3307" i="4" s="1"/>
  <c r="X3307" i="4" s="1"/>
  <c r="L3371" i="4"/>
  <c r="W3371" i="4" s="1"/>
  <c r="X3371" i="4" s="1"/>
  <c r="L3435" i="4"/>
  <c r="W3435" i="4" s="1"/>
  <c r="X3435" i="4" s="1"/>
  <c r="L3499" i="4"/>
  <c r="W3499" i="4" s="1"/>
  <c r="X3499" i="4" s="1"/>
  <c r="L3563" i="4"/>
  <c r="W3563" i="4" s="1"/>
  <c r="X3563" i="4" s="1"/>
  <c r="L3627" i="4"/>
  <c r="W3627" i="4" s="1"/>
  <c r="X3627" i="4" s="1"/>
  <c r="L3691" i="4"/>
  <c r="W3691" i="4" s="1"/>
  <c r="X3691" i="4" s="1"/>
  <c r="L2042" i="4"/>
  <c r="W2042" i="4" s="1"/>
  <c r="X2042" i="4" s="1"/>
  <c r="L3759" i="4"/>
  <c r="W3759" i="4" s="1"/>
  <c r="X3759" i="4" s="1"/>
  <c r="L3822" i="4"/>
  <c r="W3822" i="4" s="1"/>
  <c r="X3822" i="4" s="1"/>
  <c r="L3886" i="4"/>
  <c r="W3886" i="4" s="1"/>
  <c r="X3886" i="4" s="1"/>
  <c r="L3950" i="4"/>
  <c r="W3950" i="4" s="1"/>
  <c r="X3950" i="4" s="1"/>
  <c r="L4013" i="4"/>
  <c r="W4013" i="4" s="1"/>
  <c r="X4013" i="4" s="1"/>
  <c r="L4077" i="4"/>
  <c r="W4077" i="4" s="1"/>
  <c r="X4077" i="4" s="1"/>
  <c r="L4141" i="4"/>
  <c r="W4141" i="4" s="1"/>
  <c r="X4141" i="4" s="1"/>
  <c r="L4205" i="4"/>
  <c r="W4205" i="4" s="1"/>
  <c r="X4205" i="4" s="1"/>
  <c r="L4269" i="4"/>
  <c r="W4269" i="4" s="1"/>
  <c r="X4269" i="4" s="1"/>
  <c r="L2608" i="4"/>
  <c r="W2608" i="4" s="1"/>
  <c r="X2608" i="4" s="1"/>
  <c r="L4443" i="4"/>
  <c r="W4443" i="4" s="1"/>
  <c r="X4443" i="4" s="1"/>
  <c r="L4507" i="4"/>
  <c r="W4507" i="4" s="1"/>
  <c r="X4507" i="4" s="1"/>
  <c r="L4740" i="4"/>
  <c r="W4740" i="4" s="1"/>
  <c r="X4740" i="4" s="1"/>
  <c r="L4804" i="4"/>
  <c r="W4804" i="4" s="1"/>
  <c r="X4804" i="4" s="1"/>
  <c r="L4868" i="4"/>
  <c r="W4868" i="4" s="1"/>
  <c r="X4868" i="4" s="1"/>
  <c r="L4932" i="4"/>
  <c r="W4932" i="4" s="1"/>
  <c r="X4932" i="4" s="1"/>
  <c r="L2143" i="4"/>
  <c r="W2143" i="4" s="1"/>
  <c r="X2143" i="4" s="1"/>
  <c r="L2312" i="4"/>
  <c r="W2312" i="4" s="1"/>
  <c r="X2312" i="4" s="1"/>
  <c r="L2481" i="4"/>
  <c r="W2481" i="4" s="1"/>
  <c r="X2481" i="4" s="1"/>
  <c r="L2859" i="4"/>
  <c r="W2859" i="4" s="1"/>
  <c r="X2859" i="4" s="1"/>
  <c r="L1015" i="4"/>
  <c r="W1015" i="4" s="1"/>
  <c r="X1015" i="4" s="1"/>
  <c r="L1271" i="4"/>
  <c r="W1271" i="4" s="1"/>
  <c r="X1271" i="4" s="1"/>
  <c r="L1527" i="4"/>
  <c r="W1527" i="4" s="1"/>
  <c r="X1527" i="4" s="1"/>
  <c r="L1783" i="4"/>
  <c r="W1783" i="4" s="1"/>
  <c r="X1783" i="4" s="1"/>
  <c r="L2058" i="4"/>
  <c r="W2058" i="4" s="1"/>
  <c r="X2058" i="4" s="1"/>
  <c r="L2731" i="4"/>
  <c r="W2731" i="4" s="1"/>
  <c r="X2731" i="4" s="1"/>
  <c r="L2973" i="4"/>
  <c r="W2973" i="4" s="1"/>
  <c r="X2973" i="4" s="1"/>
  <c r="L1132" i="4"/>
  <c r="W1132" i="4" s="1"/>
  <c r="X1132" i="4" s="1"/>
  <c r="L2318" i="4"/>
  <c r="W2318" i="4" s="1"/>
  <c r="X2318" i="4" s="1"/>
  <c r="L2662" i="4"/>
  <c r="W2662" i="4" s="1"/>
  <c r="X2662" i="4" s="1"/>
  <c r="L4360" i="4"/>
  <c r="W4360" i="4" s="1"/>
  <c r="X4360" i="4" s="1"/>
  <c r="L4424" i="4"/>
  <c r="W4424" i="4" s="1"/>
  <c r="X4424" i="4" s="1"/>
  <c r="L4488" i="4"/>
  <c r="W4488" i="4" s="1"/>
  <c r="X4488" i="4" s="1"/>
  <c r="L4721" i="4"/>
  <c r="W4721" i="4" s="1"/>
  <c r="X4721" i="4" s="1"/>
  <c r="L4785" i="4"/>
  <c r="W4785" i="4" s="1"/>
  <c r="X4785" i="4" s="1"/>
  <c r="L4849" i="4"/>
  <c r="W4849" i="4" s="1"/>
  <c r="X4849" i="4" s="1"/>
  <c r="L4913" i="4"/>
  <c r="W4913" i="4" s="1"/>
  <c r="X4913" i="4" s="1"/>
  <c r="L2089" i="4"/>
  <c r="W2089" i="4" s="1"/>
  <c r="X2089" i="4" s="1"/>
  <c r="L2263" i="4"/>
  <c r="W2263" i="4" s="1"/>
  <c r="X2263" i="4" s="1"/>
  <c r="L2432" i="4"/>
  <c r="W2432" i="4" s="1"/>
  <c r="X2432" i="4" s="1"/>
  <c r="L2784" i="4"/>
  <c r="W2784" i="4" s="1"/>
  <c r="X2784" i="4" s="1"/>
  <c r="L3040" i="4"/>
  <c r="W3040" i="4" s="1"/>
  <c r="X3040" i="4" s="1"/>
  <c r="L1195" i="4"/>
  <c r="W1195" i="4" s="1"/>
  <c r="X1195" i="4" s="1"/>
  <c r="L1451" i="4"/>
  <c r="W1451" i="4" s="1"/>
  <c r="X1451" i="4" s="1"/>
  <c r="L1707" i="4"/>
  <c r="W1707" i="4" s="1"/>
  <c r="X1707" i="4" s="1"/>
  <c r="L1963" i="4"/>
  <c r="W1963" i="4" s="1"/>
  <c r="X1963" i="4" s="1"/>
  <c r="L2672" i="4"/>
  <c r="W2672" i="4" s="1"/>
  <c r="X2672" i="4" s="1"/>
  <c r="L2898" i="4"/>
  <c r="W2898" i="4" s="1"/>
  <c r="X2898" i="4" s="1"/>
  <c r="L1056" i="4"/>
  <c r="W1056" i="4" s="1"/>
  <c r="X1056" i="4" s="1"/>
  <c r="L1312" i="4"/>
  <c r="W1312" i="4" s="1"/>
  <c r="X1312" i="4" s="1"/>
  <c r="L2572" i="4"/>
  <c r="W2572" i="4" s="1"/>
  <c r="X2572" i="4" s="1"/>
  <c r="L4337" i="4"/>
  <c r="W4337" i="4" s="1"/>
  <c r="X4337" i="4" s="1"/>
  <c r="L4401" i="4"/>
  <c r="W4401" i="4" s="1"/>
  <c r="X4401" i="4" s="1"/>
  <c r="L4465" i="4"/>
  <c r="W4465" i="4" s="1"/>
  <c r="X4465" i="4" s="1"/>
  <c r="L4529" i="4"/>
  <c r="W4529" i="4" s="1"/>
  <c r="X4529" i="4" s="1"/>
  <c r="L4762" i="4"/>
  <c r="W4762" i="4" s="1"/>
  <c r="X4762" i="4" s="1"/>
  <c r="L4826" i="4"/>
  <c r="W4826" i="4" s="1"/>
  <c r="X4826" i="4" s="1"/>
  <c r="L4890" i="4"/>
  <c r="W4890" i="4" s="1"/>
  <c r="X4890" i="4" s="1"/>
  <c r="L2014" i="4"/>
  <c r="W2014" i="4" s="1"/>
  <c r="X2014" i="4" s="1"/>
  <c r="L2200" i="4"/>
  <c r="W2200" i="4" s="1"/>
  <c r="X2200" i="4" s="1"/>
  <c r="L2369" i="4"/>
  <c r="W2369" i="4" s="1"/>
  <c r="X2369" i="4" s="1"/>
  <c r="L2550" i="4"/>
  <c r="W2550" i="4" s="1"/>
  <c r="X2550" i="4" s="1"/>
  <c r="L2945" i="4"/>
  <c r="W2945" i="4" s="1"/>
  <c r="X2945" i="4" s="1"/>
  <c r="L1103" i="4"/>
  <c r="W1103" i="4" s="1"/>
  <c r="X1103" i="4" s="1"/>
  <c r="L1359" i="4"/>
  <c r="W1359" i="4" s="1"/>
  <c r="X1359" i="4" s="1"/>
  <c r="L1615" i="4"/>
  <c r="W1615" i="4" s="1"/>
  <c r="X1615" i="4" s="1"/>
  <c r="L1871" i="4"/>
  <c r="W1871" i="4" s="1"/>
  <c r="X1871" i="4" s="1"/>
  <c r="L2589" i="4"/>
  <c r="W2589" i="4" s="1"/>
  <c r="X2589" i="4" s="1"/>
  <c r="L2807" i="4"/>
  <c r="W2807" i="4" s="1"/>
  <c r="X2807" i="4" s="1"/>
  <c r="L3063" i="4"/>
  <c r="W3063" i="4" s="1"/>
  <c r="X3063" i="4" s="1"/>
  <c r="L1220" i="4"/>
  <c r="W1220" i="4" s="1"/>
  <c r="X1220" i="4" s="1"/>
  <c r="L2462" i="4"/>
  <c r="W2462" i="4" s="1"/>
  <c r="X2462" i="4" s="1"/>
  <c r="L4314" i="4"/>
  <c r="W4314" i="4" s="1"/>
  <c r="X4314" i="4" s="1"/>
  <c r="L4378" i="4"/>
  <c r="W4378" i="4" s="1"/>
  <c r="X4378" i="4" s="1"/>
  <c r="L4442" i="4"/>
  <c r="W4442" i="4" s="1"/>
  <c r="X4442" i="4" s="1"/>
  <c r="L4506" i="4"/>
  <c r="W4506" i="4" s="1"/>
  <c r="X4506" i="4" s="1"/>
  <c r="L4739" i="4"/>
  <c r="W4739" i="4" s="1"/>
  <c r="X4739" i="4" s="1"/>
  <c r="L4803" i="4"/>
  <c r="W4803" i="4" s="1"/>
  <c r="X4803" i="4" s="1"/>
  <c r="L4867" i="4"/>
  <c r="W4867" i="4" s="1"/>
  <c r="X4867" i="4" s="1"/>
  <c r="L4931" i="4"/>
  <c r="W4931" i="4" s="1"/>
  <c r="X4931" i="4" s="1"/>
  <c r="L2137" i="4"/>
  <c r="W2137" i="4" s="1"/>
  <c r="X2137" i="4" s="1"/>
  <c r="L2311" i="4"/>
  <c r="W2311" i="4" s="1"/>
  <c r="X2311" i="4" s="1"/>
  <c r="L2480" i="4"/>
  <c r="W2480" i="4" s="1"/>
  <c r="X2480" i="4" s="1"/>
  <c r="L2854" i="4"/>
  <c r="W2854" i="4" s="1"/>
  <c r="X2854" i="4" s="1"/>
  <c r="L1011" i="4"/>
  <c r="W1011" i="4" s="1"/>
  <c r="X1011" i="4" s="1"/>
  <c r="L1267" i="4"/>
  <c r="W1267" i="4" s="1"/>
  <c r="X1267" i="4" s="1"/>
  <c r="L1523" i="4"/>
  <c r="W1523" i="4" s="1"/>
  <c r="X1523" i="4" s="1"/>
  <c r="L1779" i="4"/>
  <c r="W1779" i="4" s="1"/>
  <c r="X1779" i="4" s="1"/>
  <c r="L2018" i="4"/>
  <c r="W2018" i="4" s="1"/>
  <c r="X2018" i="4" s="1"/>
  <c r="L2725" i="4"/>
  <c r="W2725" i="4" s="1"/>
  <c r="X2725" i="4" s="1"/>
  <c r="L2972" i="4"/>
  <c r="W2972" i="4" s="1"/>
  <c r="X2972" i="4" s="1"/>
  <c r="L1128" i="4"/>
  <c r="W1128" i="4" s="1"/>
  <c r="X1128" i="4" s="1"/>
  <c r="L1384" i="4"/>
  <c r="W1384" i="4" s="1"/>
  <c r="X1384" i="4" s="1"/>
  <c r="L1640" i="4"/>
  <c r="W1640" i="4" s="1"/>
  <c r="X1640" i="4" s="1"/>
  <c r="L1896" i="4"/>
  <c r="W1896" i="4" s="1"/>
  <c r="X1896" i="4" s="1"/>
  <c r="L4949" i="4"/>
  <c r="W4949" i="4" s="1"/>
  <c r="X4949" i="4" s="1"/>
  <c r="L4541" i="4"/>
  <c r="W4541" i="4" s="1"/>
  <c r="X4541" i="4" s="1"/>
  <c r="L2274" i="4"/>
  <c r="W2274" i="4" s="1"/>
  <c r="X2274" i="4" s="1"/>
  <c r="L1061" i="4"/>
  <c r="W1061" i="4" s="1"/>
  <c r="X1061" i="4" s="1"/>
  <c r="L1805" i="4"/>
  <c r="W1805" i="4" s="1"/>
  <c r="X1805" i="4" s="1"/>
  <c r="L3049" i="4"/>
  <c r="W3049" i="4" s="1"/>
  <c r="X3049" i="4" s="1"/>
  <c r="L1721" i="4"/>
  <c r="W1721" i="4" s="1"/>
  <c r="X1721" i="4" s="1"/>
  <c r="L1049" i="4"/>
  <c r="W1049" i="4" s="1"/>
  <c r="X1049" i="4" s="1"/>
  <c r="L1468" i="4"/>
  <c r="W1468" i="4" s="1"/>
  <c r="X1468" i="4" s="1"/>
  <c r="L1724" i="4"/>
  <c r="W1724" i="4" s="1"/>
  <c r="X1724" i="4" s="1"/>
  <c r="L1980" i="4"/>
  <c r="W1980" i="4" s="1"/>
  <c r="X1980" i="4" s="1"/>
  <c r="L2098" i="4"/>
  <c r="W2098" i="4" s="1"/>
  <c r="X2098" i="4" s="1"/>
  <c r="L4569" i="4"/>
  <c r="W4569" i="4" s="1"/>
  <c r="X4569" i="4" s="1"/>
  <c r="L2682" i="4"/>
  <c r="W2682" i="4" s="1"/>
  <c r="X2682" i="4" s="1"/>
  <c r="L1317" i="4"/>
  <c r="W1317" i="4" s="1"/>
  <c r="X1317" i="4" s="1"/>
  <c r="L1993" i="4"/>
  <c r="W1993" i="4" s="1"/>
  <c r="X1993" i="4" s="1"/>
  <c r="L1201" i="4"/>
  <c r="W1201" i="4" s="1"/>
  <c r="X1201" i="4" s="1"/>
  <c r="L1957" i="4"/>
  <c r="W1957" i="4" s="1"/>
  <c r="X1957" i="4" s="1"/>
  <c r="L1365" i="4"/>
  <c r="W1365" i="4" s="1"/>
  <c r="X1365" i="4" s="1"/>
  <c r="L1552" i="4"/>
  <c r="W1552" i="4" s="1"/>
  <c r="X1552" i="4" s="1"/>
  <c r="L1808" i="4"/>
  <c r="W1808" i="4" s="1"/>
  <c r="X1808" i="4" s="1"/>
  <c r="L4585" i="4"/>
  <c r="W4585" i="4" s="1"/>
  <c r="X4585" i="4" s="1"/>
  <c r="L2402" i="4"/>
  <c r="W2402" i="4" s="1"/>
  <c r="X2402" i="4" s="1"/>
  <c r="L4608" i="4"/>
  <c r="W4608" i="4" s="1"/>
  <c r="X4608" i="4" s="1"/>
  <c r="L2921" i="4"/>
  <c r="W2921" i="4" s="1"/>
  <c r="X2921" i="4" s="1"/>
  <c r="L1541" i="4"/>
  <c r="W1541" i="4" s="1"/>
  <c r="X1541" i="4" s="1"/>
  <c r="L2856" i="4"/>
  <c r="W2856" i="4" s="1"/>
  <c r="X2856" i="4" s="1"/>
  <c r="L1449" i="4"/>
  <c r="W1449" i="4" s="1"/>
  <c r="X1449" i="4" s="1"/>
  <c r="L2819" i="4"/>
  <c r="W2819" i="4" s="1"/>
  <c r="X2819" i="4" s="1"/>
  <c r="L1681" i="4"/>
  <c r="W1681" i="4" s="1"/>
  <c r="X1681" i="4" s="1"/>
  <c r="L1636" i="4"/>
  <c r="W1636" i="4" s="1"/>
  <c r="X1636" i="4" s="1"/>
  <c r="L1892" i="4"/>
  <c r="W1892" i="4" s="1"/>
  <c r="X1892" i="4" s="1"/>
  <c r="L4948" i="4"/>
  <c r="W4948" i="4" s="1"/>
  <c r="X4948" i="4" s="1"/>
  <c r="L4540" i="4"/>
  <c r="W4540" i="4" s="1"/>
  <c r="X4540" i="4" s="1"/>
  <c r="L2250" i="4"/>
  <c r="W2250" i="4" s="1"/>
  <c r="X2250" i="4" s="1"/>
  <c r="L1041" i="4"/>
  <c r="W1041" i="4" s="1"/>
  <c r="X1041" i="4" s="1"/>
  <c r="L1797" i="4"/>
  <c r="W1797" i="4" s="1"/>
  <c r="X1797" i="4" s="1"/>
  <c r="L3048" i="4"/>
  <c r="W3048" i="4" s="1"/>
  <c r="X3048" i="4" s="1"/>
  <c r="L1713" i="4"/>
  <c r="W1713" i="4" s="1"/>
  <c r="X1713" i="4" s="1"/>
  <c r="L1045" i="4"/>
  <c r="W1045" i="4" s="1"/>
  <c r="X1045" i="4" s="1"/>
  <c r="L2067" i="4"/>
  <c r="W2067" i="4" s="1"/>
  <c r="X2067" i="4" s="1"/>
  <c r="L4965" i="4"/>
  <c r="W4965" i="4" s="1"/>
  <c r="X4965" i="4" s="1"/>
  <c r="L2396" i="4"/>
  <c r="W2396" i="4" s="1"/>
  <c r="X2396" i="4" s="1"/>
  <c r="L1738" i="4"/>
  <c r="W1738" i="4" s="1"/>
  <c r="X1738" i="4" s="1"/>
  <c r="L2712" i="4"/>
  <c r="W2712" i="4" s="1"/>
  <c r="X2712" i="4" s="1"/>
  <c r="L1726" i="4"/>
  <c r="W1726" i="4" s="1"/>
  <c r="X1726" i="4" s="1"/>
  <c r="L2637" i="4"/>
  <c r="W2637" i="4" s="1"/>
  <c r="X2637" i="4" s="1"/>
  <c r="L1282" i="4"/>
  <c r="W1282" i="4" s="1"/>
  <c r="X1282" i="4" s="1"/>
  <c r="L2429" i="4"/>
  <c r="W2429" i="4" s="1"/>
  <c r="X2429" i="4" s="1"/>
  <c r="L1078" i="4"/>
  <c r="W1078" i="4" s="1"/>
  <c r="X1078" i="4" s="1"/>
  <c r="L1942" i="4"/>
  <c r="W1942" i="4" s="1"/>
  <c r="X1942" i="4" s="1"/>
  <c r="L4642" i="4"/>
  <c r="W4642" i="4" s="1"/>
  <c r="X4642" i="4" s="1"/>
  <c r="L2076" i="4"/>
  <c r="W2076" i="4" s="1"/>
  <c r="X2076" i="4" s="1"/>
  <c r="L3034" i="4"/>
  <c r="W3034" i="4" s="1"/>
  <c r="X3034" i="4" s="1"/>
  <c r="L2228" i="4"/>
  <c r="W2228" i="4" s="1"/>
  <c r="X2228" i="4" s="1"/>
  <c r="L1106" i="4"/>
  <c r="W1106" i="4" s="1"/>
  <c r="X1106" i="4" s="1"/>
  <c r="L2155" i="4"/>
  <c r="W2155" i="4" s="1"/>
  <c r="X2155" i="4" s="1"/>
  <c r="L2847" i="4"/>
  <c r="W2847" i="4" s="1"/>
  <c r="X2847" i="4" s="1"/>
  <c r="L1754" i="4"/>
  <c r="W1754" i="4" s="1"/>
  <c r="X1754" i="4" s="1"/>
  <c r="L2669" i="4"/>
  <c r="W2669" i="4" s="1"/>
  <c r="X2669" i="4" s="1"/>
  <c r="L1406" i="4"/>
  <c r="W1406" i="4" s="1"/>
  <c r="X1406" i="4" s="1"/>
  <c r="L2060" i="4"/>
  <c r="W2060" i="4" s="1"/>
  <c r="X2060" i="4" s="1"/>
  <c r="L4963" i="4"/>
  <c r="W4963" i="4" s="1"/>
  <c r="X4963" i="4" s="1"/>
  <c r="L2387" i="4"/>
  <c r="W2387" i="4" s="1"/>
  <c r="X2387" i="4" s="1"/>
  <c r="L1730" i="4"/>
  <c r="W1730" i="4" s="1"/>
  <c r="X1730" i="4" s="1"/>
  <c r="L2675" i="4"/>
  <c r="W2675" i="4" s="1"/>
  <c r="X2675" i="4" s="1"/>
  <c r="L1710" i="4"/>
  <c r="W1710" i="4" s="1"/>
  <c r="X1710" i="4" s="1"/>
  <c r="L2635" i="4"/>
  <c r="W2635" i="4" s="1"/>
  <c r="X2635" i="4" s="1"/>
  <c r="L1262" i="4"/>
  <c r="W1262" i="4" s="1"/>
  <c r="X1262" i="4" s="1"/>
  <c r="L2427" i="4"/>
  <c r="W2427" i="4" s="1"/>
  <c r="X2427" i="4" s="1"/>
  <c r="L1062" i="4"/>
  <c r="W1062" i="4" s="1"/>
  <c r="X1062" i="4" s="1"/>
  <c r="L1918" i="4"/>
  <c r="W1918" i="4" s="1"/>
  <c r="X1918" i="4" s="1"/>
  <c r="L4632" i="4"/>
  <c r="W4632" i="4" s="1"/>
  <c r="X4632" i="4" s="1"/>
  <c r="L2021" i="4"/>
  <c r="W2021" i="4" s="1"/>
  <c r="X2021" i="4" s="1"/>
  <c r="L2853" i="4"/>
  <c r="W2853" i="4" s="1"/>
  <c r="X2853" i="4" s="1"/>
  <c r="L2140" i="4"/>
  <c r="W2140" i="4" s="1"/>
  <c r="X2140" i="4" s="1"/>
  <c r="L3007" i="4"/>
  <c r="W3007" i="4" s="1"/>
  <c r="X3007" i="4" s="1"/>
  <c r="L1946" i="4"/>
  <c r="W1946" i="4" s="1"/>
  <c r="X1946" i="4" s="1"/>
  <c r="L2769" i="4"/>
  <c r="W2769" i="4" s="1"/>
  <c r="X2769" i="4" s="1"/>
  <c r="L1578" i="4"/>
  <c r="W1578" i="4" s="1"/>
  <c r="X1578" i="4" s="1"/>
  <c r="L2562" i="4"/>
  <c r="W2562" i="4" s="1"/>
  <c r="X2562" i="4" s="1"/>
  <c r="L1254" i="4"/>
  <c r="W1254" i="4" s="1"/>
  <c r="X1254" i="4" s="1"/>
  <c r="L3116" i="4"/>
  <c r="W3116" i="4" s="1"/>
  <c r="X3116" i="4" s="1"/>
  <c r="L3180" i="4"/>
  <c r="W3180" i="4" s="1"/>
  <c r="X3180" i="4" s="1"/>
  <c r="L3244" i="4"/>
  <c r="W3244" i="4" s="1"/>
  <c r="X3244" i="4" s="1"/>
  <c r="L3308" i="4"/>
  <c r="W3308" i="4" s="1"/>
  <c r="X3308" i="4" s="1"/>
  <c r="L3372" i="4"/>
  <c r="W3372" i="4" s="1"/>
  <c r="X3372" i="4" s="1"/>
  <c r="L3436" i="4"/>
  <c r="W3436" i="4" s="1"/>
  <c r="X3436" i="4" s="1"/>
  <c r="L3500" i="4"/>
  <c r="W3500" i="4" s="1"/>
  <c r="X3500" i="4" s="1"/>
  <c r="L3564" i="4"/>
  <c r="W3564" i="4" s="1"/>
  <c r="X3564" i="4" s="1"/>
  <c r="L3628" i="4"/>
  <c r="W3628" i="4" s="1"/>
  <c r="X3628" i="4" s="1"/>
  <c r="L3692" i="4"/>
  <c r="W3692" i="4" s="1"/>
  <c r="X3692" i="4" s="1"/>
  <c r="L2054" i="4"/>
  <c r="W2054" i="4" s="1"/>
  <c r="X2054" i="4" s="1"/>
  <c r="L3760" i="4"/>
  <c r="W3760" i="4" s="1"/>
  <c r="X3760" i="4" s="1"/>
  <c r="L3823" i="4"/>
  <c r="W3823" i="4" s="1"/>
  <c r="X3823" i="4" s="1"/>
  <c r="L3887" i="4"/>
  <c r="W3887" i="4" s="1"/>
  <c r="X3887" i="4" s="1"/>
  <c r="L3951" i="4"/>
  <c r="W3951" i="4" s="1"/>
  <c r="X3951" i="4" s="1"/>
  <c r="L4014" i="4"/>
  <c r="W4014" i="4" s="1"/>
  <c r="X4014" i="4" s="1"/>
  <c r="L4078" i="4"/>
  <c r="W4078" i="4" s="1"/>
  <c r="X4078" i="4" s="1"/>
  <c r="L4142" i="4"/>
  <c r="W4142" i="4" s="1"/>
  <c r="X4142" i="4" s="1"/>
  <c r="L4206" i="4"/>
  <c r="W4206" i="4" s="1"/>
  <c r="X4206" i="4" s="1"/>
  <c r="L4270" i="4"/>
  <c r="W4270" i="4" s="1"/>
  <c r="X4270" i="4" s="1"/>
  <c r="L2617" i="4"/>
  <c r="W2617" i="4" s="1"/>
  <c r="X2617" i="4" s="1"/>
  <c r="L3141" i="4"/>
  <c r="W3141" i="4" s="1"/>
  <c r="X3141" i="4" s="1"/>
  <c r="L3205" i="4"/>
  <c r="W3205" i="4" s="1"/>
  <c r="X3205" i="4" s="1"/>
  <c r="L3269" i="4"/>
  <c r="W3269" i="4" s="1"/>
  <c r="X3269" i="4" s="1"/>
  <c r="L3333" i="4"/>
  <c r="W3333" i="4" s="1"/>
  <c r="X3333" i="4" s="1"/>
  <c r="L3397" i="4"/>
  <c r="W3397" i="4" s="1"/>
  <c r="X3397" i="4" s="1"/>
  <c r="L3461" i="4"/>
  <c r="W3461" i="4" s="1"/>
  <c r="X3461" i="4" s="1"/>
  <c r="L3525" i="4"/>
  <c r="W3525" i="4" s="1"/>
  <c r="X3525" i="4" s="1"/>
  <c r="L3589" i="4"/>
  <c r="W3589" i="4" s="1"/>
  <c r="X3589" i="4" s="1"/>
  <c r="L3653" i="4"/>
  <c r="W3653" i="4" s="1"/>
  <c r="X3653" i="4" s="1"/>
  <c r="L4692" i="4"/>
  <c r="W4692" i="4" s="1"/>
  <c r="X4692" i="4" s="1"/>
  <c r="L3721" i="4"/>
  <c r="W3721" i="4" s="1"/>
  <c r="X3721" i="4" s="1"/>
  <c r="L3785" i="4"/>
  <c r="W3785" i="4" s="1"/>
  <c r="X3785" i="4" s="1"/>
  <c r="L3848" i="4"/>
  <c r="W3848" i="4" s="1"/>
  <c r="X3848" i="4" s="1"/>
  <c r="L3912" i="4"/>
  <c r="W3912" i="4" s="1"/>
  <c r="X3912" i="4" s="1"/>
  <c r="L3975" i="4"/>
  <c r="W3975" i="4" s="1"/>
  <c r="X3975" i="4" s="1"/>
  <c r="L4039" i="4"/>
  <c r="W4039" i="4" s="1"/>
  <c r="X4039" i="4" s="1"/>
  <c r="L4103" i="4"/>
  <c r="W4103" i="4" s="1"/>
  <c r="X4103" i="4" s="1"/>
  <c r="L4167" i="4"/>
  <c r="W4167" i="4" s="1"/>
  <c r="X4167" i="4" s="1"/>
  <c r="L4231" i="4"/>
  <c r="W4231" i="4" s="1"/>
  <c r="X4231" i="4" s="1"/>
  <c r="L4295" i="4"/>
  <c r="W4295" i="4" s="1"/>
  <c r="X4295" i="4" s="1"/>
  <c r="L4387" i="4"/>
  <c r="W4387" i="4" s="1"/>
  <c r="X4387" i="4" s="1"/>
  <c r="L3162" i="4"/>
  <c r="W3162" i="4" s="1"/>
  <c r="X3162" i="4" s="1"/>
  <c r="L3226" i="4"/>
  <c r="W3226" i="4" s="1"/>
  <c r="X3226" i="4" s="1"/>
  <c r="L3290" i="4"/>
  <c r="W3290" i="4" s="1"/>
  <c r="X3290" i="4" s="1"/>
  <c r="L3354" i="4"/>
  <c r="W3354" i="4" s="1"/>
  <c r="X3354" i="4" s="1"/>
  <c r="L3418" i="4"/>
  <c r="W3418" i="4" s="1"/>
  <c r="X3418" i="4" s="1"/>
  <c r="L3482" i="4"/>
  <c r="W3482" i="4" s="1"/>
  <c r="X3482" i="4" s="1"/>
  <c r="L3546" i="4"/>
  <c r="W3546" i="4" s="1"/>
  <c r="X3546" i="4" s="1"/>
  <c r="L3610" i="4"/>
  <c r="W3610" i="4" s="1"/>
  <c r="X3610" i="4" s="1"/>
  <c r="L3674" i="4"/>
  <c r="W3674" i="4" s="1"/>
  <c r="X3674" i="4" s="1"/>
  <c r="L4980" i="4"/>
  <c r="W4980" i="4" s="1"/>
  <c r="X4980" i="4" s="1"/>
  <c r="L3742" i="4"/>
  <c r="W3742" i="4" s="1"/>
  <c r="X3742" i="4" s="1"/>
  <c r="L3805" i="4"/>
  <c r="W3805" i="4" s="1"/>
  <c r="X3805" i="4" s="1"/>
  <c r="L3869" i="4"/>
  <c r="W3869" i="4" s="1"/>
  <c r="X3869" i="4" s="1"/>
  <c r="L3933" i="4"/>
  <c r="W3933" i="4" s="1"/>
  <c r="X3933" i="4" s="1"/>
  <c r="L3996" i="4"/>
  <c r="W3996" i="4" s="1"/>
  <c r="X3996" i="4" s="1"/>
  <c r="L4060" i="4"/>
  <c r="W4060" i="4" s="1"/>
  <c r="X4060" i="4" s="1"/>
  <c r="L4124" i="4"/>
  <c r="W4124" i="4" s="1"/>
  <c r="X4124" i="4" s="1"/>
  <c r="L4188" i="4"/>
  <c r="W4188" i="4" s="1"/>
  <c r="X4188" i="4" s="1"/>
  <c r="L4252" i="4"/>
  <c r="W4252" i="4" s="1"/>
  <c r="X4252" i="4" s="1"/>
  <c r="L2262" i="4"/>
  <c r="W2262" i="4" s="1"/>
  <c r="X2262" i="4" s="1"/>
  <c r="L3119" i="4"/>
  <c r="W3119" i="4" s="1"/>
  <c r="X3119" i="4" s="1"/>
  <c r="L3183" i="4"/>
  <c r="W3183" i="4" s="1"/>
  <c r="X3183" i="4" s="1"/>
  <c r="L3247" i="4"/>
  <c r="W3247" i="4" s="1"/>
  <c r="X3247" i="4" s="1"/>
  <c r="L3311" i="4"/>
  <c r="W3311" i="4" s="1"/>
  <c r="X3311" i="4" s="1"/>
  <c r="L3375" i="4"/>
  <c r="W3375" i="4" s="1"/>
  <c r="X3375" i="4" s="1"/>
  <c r="L3439" i="4"/>
  <c r="W3439" i="4" s="1"/>
  <c r="X3439" i="4" s="1"/>
  <c r="L3503" i="4"/>
  <c r="W3503" i="4" s="1"/>
  <c r="X3503" i="4" s="1"/>
  <c r="L3567" i="4"/>
  <c r="W3567" i="4" s="1"/>
  <c r="X3567" i="4" s="1"/>
  <c r="L3631" i="4"/>
  <c r="W3631" i="4" s="1"/>
  <c r="X3631" i="4" s="1"/>
  <c r="L3695" i="4"/>
  <c r="W3695" i="4" s="1"/>
  <c r="X3695" i="4" s="1"/>
  <c r="L2078" i="4"/>
  <c r="W2078" i="4" s="1"/>
  <c r="X2078" i="4" s="1"/>
  <c r="L3763" i="4"/>
  <c r="W3763" i="4" s="1"/>
  <c r="X3763" i="4" s="1"/>
  <c r="L3826" i="4"/>
  <c r="W3826" i="4" s="1"/>
  <c r="X3826" i="4" s="1"/>
  <c r="L3890" i="4"/>
  <c r="W3890" i="4" s="1"/>
  <c r="X3890" i="4" s="1"/>
  <c r="L3954" i="4"/>
  <c r="W3954" i="4" s="1"/>
  <c r="X3954" i="4" s="1"/>
  <c r="L4017" i="4"/>
  <c r="W4017" i="4" s="1"/>
  <c r="X4017" i="4" s="1"/>
  <c r="L4081" i="4"/>
  <c r="W4081" i="4" s="1"/>
  <c r="X4081" i="4" s="1"/>
  <c r="L4145" i="4"/>
  <c r="W4145" i="4" s="1"/>
  <c r="X4145" i="4" s="1"/>
  <c r="L4209" i="4"/>
  <c r="W4209" i="4" s="1"/>
  <c r="X4209" i="4" s="1"/>
  <c r="L4273" i="4"/>
  <c r="W4273" i="4" s="1"/>
  <c r="X4273" i="4" s="1"/>
  <c r="L4299" i="4"/>
  <c r="W4299" i="4" s="1"/>
  <c r="X4299" i="4" s="1"/>
  <c r="L4447" i="4"/>
  <c r="W4447" i="4" s="1"/>
  <c r="X4447" i="4" s="1"/>
  <c r="L4511" i="4"/>
  <c r="W4511" i="4" s="1"/>
  <c r="X4511" i="4" s="1"/>
  <c r="L4744" i="4"/>
  <c r="W4744" i="4" s="1"/>
  <c r="X4744" i="4" s="1"/>
  <c r="L4808" i="4"/>
  <c r="W4808" i="4" s="1"/>
  <c r="X4808" i="4" s="1"/>
  <c r="L4872" i="4"/>
  <c r="W4872" i="4" s="1"/>
  <c r="X4872" i="4" s="1"/>
  <c r="L4936" i="4"/>
  <c r="W4936" i="4" s="1"/>
  <c r="X4936" i="4" s="1"/>
  <c r="L2152" i="4"/>
  <c r="W2152" i="4" s="1"/>
  <c r="X2152" i="4" s="1"/>
  <c r="L2321" i="4"/>
  <c r="W2321" i="4" s="1"/>
  <c r="X2321" i="4" s="1"/>
  <c r="L2495" i="4"/>
  <c r="W2495" i="4" s="1"/>
  <c r="X2495" i="4" s="1"/>
  <c r="L2875" i="4"/>
  <c r="W2875" i="4" s="1"/>
  <c r="X2875" i="4" s="1"/>
  <c r="L1031" i="4"/>
  <c r="W1031" i="4" s="1"/>
  <c r="X1031" i="4" s="1"/>
  <c r="L1287" i="4"/>
  <c r="W1287" i="4" s="1"/>
  <c r="X1287" i="4" s="1"/>
  <c r="L1543" i="4"/>
  <c r="W1543" i="4" s="1"/>
  <c r="X1543" i="4" s="1"/>
  <c r="L1799" i="4"/>
  <c r="W1799" i="4" s="1"/>
  <c r="X1799" i="4" s="1"/>
  <c r="L2162" i="4"/>
  <c r="W2162" i="4" s="1"/>
  <c r="X2162" i="4" s="1"/>
  <c r="L2740" i="4"/>
  <c r="W2740" i="4" s="1"/>
  <c r="X2740" i="4" s="1"/>
  <c r="L2989" i="4"/>
  <c r="W2989" i="4" s="1"/>
  <c r="X2989" i="4" s="1"/>
  <c r="L1148" i="4"/>
  <c r="W1148" i="4" s="1"/>
  <c r="X1148" i="4" s="1"/>
  <c r="L2350" i="4"/>
  <c r="W2350" i="4" s="1"/>
  <c r="X2350" i="4" s="1"/>
  <c r="L4300" i="4"/>
  <c r="W4300" i="4" s="1"/>
  <c r="X4300" i="4" s="1"/>
  <c r="L4364" i="4"/>
  <c r="W4364" i="4" s="1"/>
  <c r="X4364" i="4" s="1"/>
  <c r="L4428" i="4"/>
  <c r="W4428" i="4" s="1"/>
  <c r="X4428" i="4" s="1"/>
  <c r="L4492" i="4"/>
  <c r="W4492" i="4" s="1"/>
  <c r="X4492" i="4" s="1"/>
  <c r="L4725" i="4"/>
  <c r="W4725" i="4" s="1"/>
  <c r="X4725" i="4" s="1"/>
  <c r="L4789" i="4"/>
  <c r="W4789" i="4" s="1"/>
  <c r="X4789" i="4" s="1"/>
  <c r="L4853" i="4"/>
  <c r="W4853" i="4" s="1"/>
  <c r="X4853" i="4" s="1"/>
  <c r="L4917" i="4"/>
  <c r="W4917" i="4" s="1"/>
  <c r="X4917" i="4" s="1"/>
  <c r="L2103" i="4"/>
  <c r="W2103" i="4" s="1"/>
  <c r="X2103" i="4" s="1"/>
  <c r="L2272" i="4"/>
  <c r="W2272" i="4" s="1"/>
  <c r="X2272" i="4" s="1"/>
  <c r="L2441" i="4"/>
  <c r="W2441" i="4" s="1"/>
  <c r="X2441" i="4" s="1"/>
  <c r="L2800" i="4"/>
  <c r="W2800" i="4" s="1"/>
  <c r="X2800" i="4" s="1"/>
  <c r="L3056" i="4"/>
  <c r="W3056" i="4" s="1"/>
  <c r="X3056" i="4" s="1"/>
  <c r="L1211" i="4"/>
  <c r="W1211" i="4" s="1"/>
  <c r="X1211" i="4" s="1"/>
  <c r="L1467" i="4"/>
  <c r="W1467" i="4" s="1"/>
  <c r="X1467" i="4" s="1"/>
  <c r="L1723" i="4"/>
  <c r="W1723" i="4" s="1"/>
  <c r="X1723" i="4" s="1"/>
  <c r="L1979" i="4"/>
  <c r="W1979" i="4" s="1"/>
  <c r="X1979" i="4" s="1"/>
  <c r="L2681" i="4"/>
  <c r="W2681" i="4" s="1"/>
  <c r="X2681" i="4" s="1"/>
  <c r="L2914" i="4"/>
  <c r="W2914" i="4" s="1"/>
  <c r="X2914" i="4" s="1"/>
  <c r="L1072" i="4"/>
  <c r="W1072" i="4" s="1"/>
  <c r="X1072" i="4" s="1"/>
  <c r="L1328" i="4"/>
  <c r="W1328" i="4" s="1"/>
  <c r="X1328" i="4" s="1"/>
  <c r="L2581" i="4"/>
  <c r="W2581" i="4" s="1"/>
  <c r="X2581" i="4" s="1"/>
  <c r="L4341" i="4"/>
  <c r="W4341" i="4" s="1"/>
  <c r="X4341" i="4" s="1"/>
  <c r="L4405" i="4"/>
  <c r="W4405" i="4" s="1"/>
  <c r="X4405" i="4" s="1"/>
  <c r="L4469" i="4"/>
  <c r="W4469" i="4" s="1"/>
  <c r="X4469" i="4" s="1"/>
  <c r="L4533" i="4"/>
  <c r="W4533" i="4" s="1"/>
  <c r="X4533" i="4" s="1"/>
  <c r="L4766" i="4"/>
  <c r="W4766" i="4" s="1"/>
  <c r="X4766" i="4" s="1"/>
  <c r="L4830" i="4"/>
  <c r="W4830" i="4" s="1"/>
  <c r="X4830" i="4" s="1"/>
  <c r="L4894" i="4"/>
  <c r="W4894" i="4" s="1"/>
  <c r="X4894" i="4" s="1"/>
  <c r="L2030" i="4"/>
  <c r="W2030" i="4" s="1"/>
  <c r="X2030" i="4" s="1"/>
  <c r="L2209" i="4"/>
  <c r="W2209" i="4" s="1"/>
  <c r="X2209" i="4" s="1"/>
  <c r="L2383" i="4"/>
  <c r="W2383" i="4" s="1"/>
  <c r="X2383" i="4" s="1"/>
  <c r="L2685" i="4"/>
  <c r="W2685" i="4" s="1"/>
  <c r="X2685" i="4" s="1"/>
  <c r="L2961" i="4"/>
  <c r="W2961" i="4" s="1"/>
  <c r="X2961" i="4" s="1"/>
  <c r="L1119" i="4"/>
  <c r="W1119" i="4" s="1"/>
  <c r="X1119" i="4" s="1"/>
  <c r="L1375" i="4"/>
  <c r="W1375" i="4" s="1"/>
  <c r="X1375" i="4" s="1"/>
  <c r="L1631" i="4"/>
  <c r="W1631" i="4" s="1"/>
  <c r="X1631" i="4" s="1"/>
  <c r="L1887" i="4"/>
  <c r="W1887" i="4" s="1"/>
  <c r="X1887" i="4" s="1"/>
  <c r="L2603" i="4"/>
  <c r="W2603" i="4" s="1"/>
  <c r="X2603" i="4" s="1"/>
  <c r="L2823" i="4"/>
  <c r="W2823" i="4" s="1"/>
  <c r="X2823" i="4" s="1"/>
  <c r="L3079" i="4"/>
  <c r="W3079" i="4" s="1"/>
  <c r="X3079" i="4" s="1"/>
  <c r="L1236" i="4"/>
  <c r="W1236" i="4" s="1"/>
  <c r="X1236" i="4" s="1"/>
  <c r="L2494" i="4"/>
  <c r="W2494" i="4" s="1"/>
  <c r="X2494" i="4" s="1"/>
  <c r="L4318" i="4"/>
  <c r="W4318" i="4" s="1"/>
  <c r="X4318" i="4" s="1"/>
  <c r="L4382" i="4"/>
  <c r="W4382" i="4" s="1"/>
  <c r="X4382" i="4" s="1"/>
  <c r="L4446" i="4"/>
  <c r="W4446" i="4" s="1"/>
  <c r="X4446" i="4" s="1"/>
  <c r="L4510" i="4"/>
  <c r="W4510" i="4" s="1"/>
  <c r="X4510" i="4" s="1"/>
  <c r="L4743" i="4"/>
  <c r="W4743" i="4" s="1"/>
  <c r="X4743" i="4" s="1"/>
  <c r="L4807" i="4"/>
  <c r="W4807" i="4" s="1"/>
  <c r="X4807" i="4" s="1"/>
  <c r="L4871" i="4"/>
  <c r="W4871" i="4" s="1"/>
  <c r="X4871" i="4" s="1"/>
  <c r="L4935" i="4"/>
  <c r="W4935" i="4" s="1"/>
  <c r="X4935" i="4" s="1"/>
  <c r="L2151" i="4"/>
  <c r="W2151" i="4" s="1"/>
  <c r="X2151" i="4" s="1"/>
  <c r="L2320" i="4"/>
  <c r="W2320" i="4" s="1"/>
  <c r="X2320" i="4" s="1"/>
  <c r="L2489" i="4"/>
  <c r="W2489" i="4" s="1"/>
  <c r="X2489" i="4" s="1"/>
  <c r="L2870" i="4"/>
  <c r="W2870" i="4" s="1"/>
  <c r="X2870" i="4" s="1"/>
  <c r="L1027" i="4"/>
  <c r="W1027" i="4" s="1"/>
  <c r="X1027" i="4" s="1"/>
  <c r="L1283" i="4"/>
  <c r="W1283" i="4" s="1"/>
  <c r="X1283" i="4" s="1"/>
  <c r="L1539" i="4"/>
  <c r="W1539" i="4" s="1"/>
  <c r="X1539" i="4" s="1"/>
  <c r="L1795" i="4"/>
  <c r="W1795" i="4" s="1"/>
  <c r="X1795" i="4" s="1"/>
  <c r="L2138" i="4"/>
  <c r="W2138" i="4" s="1"/>
  <c r="X2138" i="4" s="1"/>
  <c r="L2739" i="4"/>
  <c r="W2739" i="4" s="1"/>
  <c r="X2739" i="4" s="1"/>
  <c r="L2988" i="4"/>
  <c r="W2988" i="4" s="1"/>
  <c r="X2988" i="4" s="1"/>
  <c r="L1144" i="4"/>
  <c r="W1144" i="4" s="1"/>
  <c r="X1144" i="4" s="1"/>
  <c r="L1400" i="4"/>
  <c r="W1400" i="4" s="1"/>
  <c r="X1400" i="4" s="1"/>
  <c r="L1656" i="4"/>
  <c r="W1656" i="4" s="1"/>
  <c r="X1656" i="4" s="1"/>
  <c r="L1912" i="4"/>
  <c r="W1912" i="4" s="1"/>
  <c r="X1912" i="4" s="1"/>
  <c r="L4953" i="4"/>
  <c r="W4953" i="4" s="1"/>
  <c r="X4953" i="4" s="1"/>
  <c r="L4545" i="4"/>
  <c r="W4545" i="4" s="1"/>
  <c r="X4545" i="4" s="1"/>
  <c r="L2482" i="4"/>
  <c r="W2482" i="4" s="1"/>
  <c r="X2482" i="4" s="1"/>
  <c r="L1121" i="4"/>
  <c r="W1121" i="4" s="1"/>
  <c r="X1121" i="4" s="1"/>
  <c r="L1845" i="4"/>
  <c r="W1845" i="4" s="1"/>
  <c r="X1845" i="4" s="1"/>
  <c r="L3105" i="4"/>
  <c r="W3105" i="4" s="1"/>
  <c r="X3105" i="4" s="1"/>
  <c r="L1769" i="4"/>
  <c r="W1769" i="4" s="1"/>
  <c r="X1769" i="4" s="1"/>
  <c r="L1149" i="4"/>
  <c r="W1149" i="4" s="1"/>
  <c r="X1149" i="4" s="1"/>
  <c r="L1484" i="4"/>
  <c r="W1484" i="4" s="1"/>
  <c r="X1484" i="4" s="1"/>
  <c r="L1740" i="4"/>
  <c r="W1740" i="4" s="1"/>
  <c r="X1740" i="4" s="1"/>
  <c r="L1996" i="4"/>
  <c r="W1996" i="4" s="1"/>
  <c r="X1996" i="4" s="1"/>
  <c r="L2178" i="4"/>
  <c r="W2178" i="4" s="1"/>
  <c r="X2178" i="4" s="1"/>
  <c r="L4576" i="4"/>
  <c r="W4576" i="4" s="1"/>
  <c r="X4576" i="4" s="1"/>
  <c r="L2766" i="4"/>
  <c r="W2766" i="4" s="1"/>
  <c r="X2766" i="4" s="1"/>
  <c r="L1337" i="4"/>
  <c r="W1337" i="4" s="1"/>
  <c r="X1337" i="4" s="1"/>
  <c r="L2605" i="4"/>
  <c r="W2605" i="4" s="1"/>
  <c r="X2605" i="4" s="1"/>
  <c r="L1229" i="4"/>
  <c r="W1229" i="4" s="1"/>
  <c r="X1229" i="4" s="1"/>
  <c r="L2059" i="4"/>
  <c r="W2059" i="4" s="1"/>
  <c r="X2059" i="4" s="1"/>
  <c r="L1441" i="4"/>
  <c r="W1441" i="4" s="1"/>
  <c r="X1441" i="4" s="1"/>
  <c r="L1568" i="4"/>
  <c r="W1568" i="4" s="1"/>
  <c r="X1568" i="4" s="1"/>
  <c r="L1824" i="4"/>
  <c r="W1824" i="4" s="1"/>
  <c r="X1824" i="4" s="1"/>
  <c r="L4594" i="4"/>
  <c r="W4594" i="4" s="1"/>
  <c r="X4594" i="4" s="1"/>
  <c r="L2514" i="4"/>
  <c r="W2514" i="4" s="1"/>
  <c r="X2514" i="4" s="1"/>
  <c r="L4614" i="4"/>
  <c r="W4614" i="4" s="1"/>
  <c r="X4614" i="4" s="1"/>
  <c r="L2984" i="4"/>
  <c r="W2984" i="4" s="1"/>
  <c r="X2984" i="4" s="1"/>
  <c r="L1617" i="4"/>
  <c r="W1617" i="4" s="1"/>
  <c r="X1617" i="4" s="1"/>
  <c r="L2878" i="4"/>
  <c r="W2878" i="4" s="1"/>
  <c r="X2878" i="4" s="1"/>
  <c r="L1481" i="4"/>
  <c r="W1481" i="4" s="1"/>
  <c r="X1481" i="4" s="1"/>
  <c r="L2894" i="4"/>
  <c r="W2894" i="4" s="1"/>
  <c r="X2894" i="4" s="1"/>
  <c r="L1396" i="4"/>
  <c r="W1396" i="4" s="1"/>
  <c r="X1396" i="4" s="1"/>
  <c r="L1652" i="4"/>
  <c r="W1652" i="4" s="1"/>
  <c r="X1652" i="4" s="1"/>
  <c r="L1908" i="4"/>
  <c r="W1908" i="4" s="1"/>
  <c r="X1908" i="4" s="1"/>
  <c r="L4952" i="4"/>
  <c r="W4952" i="4" s="1"/>
  <c r="X4952" i="4" s="1"/>
  <c r="L4544" i="4"/>
  <c r="W4544" i="4" s="1"/>
  <c r="X4544" i="4" s="1"/>
  <c r="L2394" i="4"/>
  <c r="W2394" i="4" s="1"/>
  <c r="X2394" i="4" s="1"/>
  <c r="L1077" i="4"/>
  <c r="W1077" i="4" s="1"/>
  <c r="X1077" i="4" s="1"/>
  <c r="L1829" i="4"/>
  <c r="W1829" i="4" s="1"/>
  <c r="X1829" i="4" s="1"/>
  <c r="L3101" i="4"/>
  <c r="W3101" i="4" s="1"/>
  <c r="X3101" i="4" s="1"/>
  <c r="L1761" i="4"/>
  <c r="W1761" i="4" s="1"/>
  <c r="X1761" i="4" s="1"/>
  <c r="L1141" i="4"/>
  <c r="W1141" i="4" s="1"/>
  <c r="X1141" i="4" s="1"/>
  <c r="L2083" i="4"/>
  <c r="W2083" i="4" s="1"/>
  <c r="X2083" i="4" s="1"/>
  <c r="L4969" i="4"/>
  <c r="W4969" i="4" s="1"/>
  <c r="X4969" i="4" s="1"/>
  <c r="L2421" i="4"/>
  <c r="W2421" i="4" s="1"/>
  <c r="X2421" i="4" s="1"/>
  <c r="L1866" i="4"/>
  <c r="W1866" i="4" s="1"/>
  <c r="X1866" i="4" s="1"/>
  <c r="L2858" i="4"/>
  <c r="W2858" i="4" s="1"/>
  <c r="X2858" i="4" s="1"/>
  <c r="L1786" i="4"/>
  <c r="W1786" i="4" s="1"/>
  <c r="X1786" i="4" s="1"/>
  <c r="L2721" i="4"/>
  <c r="W2721" i="4" s="1"/>
  <c r="X2721" i="4" s="1"/>
  <c r="L1350" i="4"/>
  <c r="W1350" i="4" s="1"/>
  <c r="X1350" i="4" s="1"/>
  <c r="L2468" i="4"/>
  <c r="W2468" i="4" s="1"/>
  <c r="X2468" i="4" s="1"/>
  <c r="L1122" i="4"/>
  <c r="W1122" i="4" s="1"/>
  <c r="X1122" i="4" s="1"/>
  <c r="L1974" i="4"/>
  <c r="W1974" i="4" s="1"/>
  <c r="X1974" i="4" s="1"/>
  <c r="L4646" i="4"/>
  <c r="W4646" i="4" s="1"/>
  <c r="X4646" i="4" s="1"/>
  <c r="L2109" i="4"/>
  <c r="W2109" i="4" s="1"/>
  <c r="X2109" i="4" s="1"/>
  <c r="L1070" i="4"/>
  <c r="W1070" i="4" s="1"/>
  <c r="X1070" i="4" s="1"/>
  <c r="L2283" i="4"/>
  <c r="W2283" i="4" s="1"/>
  <c r="X2283" i="4" s="1"/>
  <c r="L1154" i="4"/>
  <c r="W1154" i="4" s="1"/>
  <c r="X1154" i="4" s="1"/>
  <c r="L2212" i="4"/>
  <c r="W2212" i="4" s="1"/>
  <c r="X2212" i="4" s="1"/>
  <c r="L2927" i="4"/>
  <c r="W2927" i="4" s="1"/>
  <c r="X2927" i="4" s="1"/>
  <c r="L1830" i="4"/>
  <c r="W1830" i="4" s="1"/>
  <c r="X1830" i="4" s="1"/>
  <c r="L2697" i="4"/>
  <c r="W2697" i="4" s="1"/>
  <c r="X2697" i="4" s="1"/>
  <c r="L1442" i="4"/>
  <c r="W1442" i="4" s="1"/>
  <c r="X1442" i="4" s="1"/>
  <c r="L2069" i="4"/>
  <c r="W2069" i="4" s="1"/>
  <c r="X2069" i="4" s="1"/>
  <c r="L4967" i="4"/>
  <c r="W4967" i="4" s="1"/>
  <c r="X4967" i="4" s="1"/>
  <c r="L2419" i="4"/>
  <c r="W2419" i="4" s="1"/>
  <c r="X2419" i="4" s="1"/>
  <c r="L1798" i="4"/>
  <c r="W1798" i="4" s="1"/>
  <c r="X1798" i="4" s="1"/>
  <c r="L2782" i="4"/>
  <c r="W2782" i="4" s="1"/>
  <c r="X2782" i="4" s="1"/>
  <c r="L1746" i="4"/>
  <c r="W1746" i="4" s="1"/>
  <c r="X1746" i="4" s="1"/>
  <c r="L2719" i="4"/>
  <c r="W2719" i="4" s="1"/>
  <c r="X2719" i="4" s="1"/>
  <c r="L1310" i="4"/>
  <c r="W1310" i="4" s="1"/>
  <c r="X1310" i="4" s="1"/>
  <c r="L2444" i="4"/>
  <c r="W2444" i="4" s="1"/>
  <c r="X2444" i="4" s="1"/>
  <c r="L1094" i="4"/>
  <c r="W1094" i="4" s="1"/>
  <c r="X1094" i="4" s="1"/>
  <c r="L1958" i="4"/>
  <c r="W1958" i="4" s="1"/>
  <c r="X1958" i="4" s="1"/>
  <c r="L4636" i="4"/>
  <c r="W4636" i="4" s="1"/>
  <c r="X4636" i="4" s="1"/>
  <c r="L2037" i="4"/>
  <c r="W2037" i="4" s="1"/>
  <c r="X2037" i="4" s="1"/>
  <c r="L2933" i="4"/>
  <c r="W2933" i="4" s="1"/>
  <c r="X2933" i="4" s="1"/>
  <c r="L2172" i="4"/>
  <c r="W2172" i="4" s="1"/>
  <c r="X2172" i="4" s="1"/>
  <c r="L1010" i="4"/>
  <c r="W1010" i="4" s="1"/>
  <c r="X1010" i="4" s="1"/>
  <c r="L1986" i="4"/>
  <c r="W1986" i="4" s="1"/>
  <c r="X1986" i="4" s="1"/>
  <c r="L2804" i="4"/>
  <c r="W2804" i="4" s="1"/>
  <c r="X2804" i="4" s="1"/>
  <c r="L1614" i="4"/>
  <c r="W1614" i="4" s="1"/>
  <c r="X1614" i="4" s="1"/>
  <c r="L2599" i="4"/>
  <c r="W2599" i="4" s="1"/>
  <c r="X2599" i="4" s="1"/>
  <c r="L1326" i="4"/>
  <c r="W1326" i="4" s="1"/>
  <c r="X1326" i="4" s="1"/>
  <c r="L3120" i="4"/>
  <c r="W3120" i="4" s="1"/>
  <c r="X3120" i="4" s="1"/>
  <c r="L3184" i="4"/>
  <c r="W3184" i="4" s="1"/>
  <c r="X3184" i="4" s="1"/>
  <c r="L3248" i="4"/>
  <c r="W3248" i="4" s="1"/>
  <c r="X3248" i="4" s="1"/>
  <c r="L3312" i="4"/>
  <c r="W3312" i="4" s="1"/>
  <c r="X3312" i="4" s="1"/>
  <c r="L3376" i="4"/>
  <c r="W3376" i="4" s="1"/>
  <c r="X3376" i="4" s="1"/>
  <c r="L3440" i="4"/>
  <c r="W3440" i="4" s="1"/>
  <c r="X3440" i="4" s="1"/>
  <c r="L3504" i="4"/>
  <c r="W3504" i="4" s="1"/>
  <c r="X3504" i="4" s="1"/>
  <c r="L3568" i="4"/>
  <c r="W3568" i="4" s="1"/>
  <c r="X3568" i="4" s="1"/>
  <c r="L3632" i="4"/>
  <c r="W3632" i="4" s="1"/>
  <c r="X3632" i="4" s="1"/>
  <c r="L3696" i="4"/>
  <c r="W3696" i="4" s="1"/>
  <c r="X3696" i="4" s="1"/>
  <c r="L2086" i="4"/>
  <c r="W2086" i="4" s="1"/>
  <c r="X2086" i="4" s="1"/>
  <c r="L3764" i="4"/>
  <c r="W3764" i="4" s="1"/>
  <c r="X3764" i="4" s="1"/>
  <c r="L3827" i="4"/>
  <c r="W3827" i="4" s="1"/>
  <c r="X3827" i="4" s="1"/>
  <c r="L3891" i="4"/>
  <c r="W3891" i="4" s="1"/>
  <c r="X3891" i="4" s="1"/>
  <c r="L3955" i="4"/>
  <c r="W3955" i="4" s="1"/>
  <c r="X3955" i="4" s="1"/>
  <c r="L4018" i="4"/>
  <c r="W4018" i="4" s="1"/>
  <c r="X4018" i="4" s="1"/>
  <c r="L4082" i="4"/>
  <c r="W4082" i="4" s="1"/>
  <c r="X4082" i="4" s="1"/>
  <c r="L4146" i="4"/>
  <c r="W4146" i="4" s="1"/>
  <c r="X4146" i="4" s="1"/>
  <c r="L4210" i="4"/>
  <c r="W4210" i="4" s="1"/>
  <c r="X4210" i="4" s="1"/>
  <c r="L4274" i="4"/>
  <c r="W4274" i="4" s="1"/>
  <c r="X4274" i="4" s="1"/>
  <c r="L4303" i="4"/>
  <c r="W4303" i="4" s="1"/>
  <c r="X4303" i="4" s="1"/>
  <c r="L3145" i="4"/>
  <c r="W3145" i="4" s="1"/>
  <c r="X3145" i="4" s="1"/>
  <c r="L3209" i="4"/>
  <c r="W3209" i="4" s="1"/>
  <c r="X3209" i="4" s="1"/>
  <c r="L3273" i="4"/>
  <c r="W3273" i="4" s="1"/>
  <c r="X3273" i="4" s="1"/>
  <c r="L3337" i="4"/>
  <c r="W3337" i="4" s="1"/>
  <c r="X3337" i="4" s="1"/>
  <c r="L3401" i="4"/>
  <c r="W3401" i="4" s="1"/>
  <c r="X3401" i="4" s="1"/>
  <c r="L3465" i="4"/>
  <c r="W3465" i="4" s="1"/>
  <c r="X3465" i="4" s="1"/>
  <c r="L3529" i="4"/>
  <c r="W3529" i="4" s="1"/>
  <c r="X3529" i="4" s="1"/>
  <c r="L3593" i="4"/>
  <c r="W3593" i="4" s="1"/>
  <c r="X3593" i="4" s="1"/>
  <c r="L3657" i="4"/>
  <c r="W3657" i="4" s="1"/>
  <c r="X3657" i="4" s="1"/>
  <c r="L4696" i="4"/>
  <c r="W4696" i="4" s="1"/>
  <c r="X4696" i="4" s="1"/>
  <c r="L3725" i="4"/>
  <c r="W3725" i="4" s="1"/>
  <c r="X3725" i="4" s="1"/>
  <c r="L3788" i="4"/>
  <c r="W3788" i="4" s="1"/>
  <c r="X3788" i="4" s="1"/>
  <c r="L3852" i="4"/>
  <c r="W3852" i="4" s="1"/>
  <c r="X3852" i="4" s="1"/>
  <c r="L3916" i="4"/>
  <c r="W3916" i="4" s="1"/>
  <c r="X3916" i="4" s="1"/>
  <c r="L3979" i="4"/>
  <c r="W3979" i="4" s="1"/>
  <c r="X3979" i="4" s="1"/>
  <c r="L4043" i="4"/>
  <c r="W4043" i="4" s="1"/>
  <c r="X4043" i="4" s="1"/>
  <c r="L4107" i="4"/>
  <c r="W4107" i="4" s="1"/>
  <c r="X4107" i="4" s="1"/>
  <c r="L4171" i="4"/>
  <c r="W4171" i="4" s="1"/>
  <c r="X4171" i="4" s="1"/>
  <c r="L4235" i="4"/>
  <c r="W4235" i="4" s="1"/>
  <c r="X4235" i="4" s="1"/>
  <c r="L2126" i="4"/>
  <c r="W2126" i="4" s="1"/>
  <c r="X2126" i="4" s="1"/>
  <c r="L4403" i="4"/>
  <c r="W4403" i="4" s="1"/>
  <c r="X4403" i="4" s="1"/>
  <c r="L3166" i="4"/>
  <c r="W3166" i="4" s="1"/>
  <c r="X3166" i="4" s="1"/>
  <c r="L3230" i="4"/>
  <c r="W3230" i="4" s="1"/>
  <c r="X3230" i="4" s="1"/>
  <c r="L3294" i="4"/>
  <c r="W3294" i="4" s="1"/>
  <c r="X3294" i="4" s="1"/>
  <c r="L3358" i="4"/>
  <c r="W3358" i="4" s="1"/>
  <c r="X3358" i="4" s="1"/>
  <c r="L3422" i="4"/>
  <c r="W3422" i="4" s="1"/>
  <c r="X3422" i="4" s="1"/>
  <c r="L3486" i="4"/>
  <c r="W3486" i="4" s="1"/>
  <c r="X3486" i="4" s="1"/>
  <c r="L3550" i="4"/>
  <c r="W3550" i="4" s="1"/>
  <c r="X3550" i="4" s="1"/>
  <c r="L3614" i="4"/>
  <c r="W3614" i="4" s="1"/>
  <c r="X3614" i="4" s="1"/>
  <c r="L3678" i="4"/>
  <c r="W3678" i="4" s="1"/>
  <c r="X3678" i="4" s="1"/>
  <c r="L4993" i="4"/>
  <c r="W4993" i="4" s="1"/>
  <c r="X4993" i="4" s="1"/>
  <c r="L3746" i="4"/>
  <c r="W3746" i="4" s="1"/>
  <c r="X3746" i="4" s="1"/>
  <c r="L3809" i="4"/>
  <c r="W3809" i="4" s="1"/>
  <c r="X3809" i="4" s="1"/>
  <c r="L3873" i="4"/>
  <c r="W3873" i="4" s="1"/>
  <c r="X3873" i="4" s="1"/>
  <c r="L3937" i="4"/>
  <c r="W3937" i="4" s="1"/>
  <c r="X3937" i="4" s="1"/>
  <c r="L4000" i="4"/>
  <c r="W4000" i="4" s="1"/>
  <c r="X4000" i="4" s="1"/>
  <c r="L4064" i="4"/>
  <c r="W4064" i="4" s="1"/>
  <c r="X4064" i="4" s="1"/>
  <c r="L4128" i="4"/>
  <c r="W4128" i="4" s="1"/>
  <c r="X4128" i="4" s="1"/>
  <c r="L4192" i="4"/>
  <c r="W4192" i="4" s="1"/>
  <c r="X4192" i="4" s="1"/>
  <c r="L4256" i="4"/>
  <c r="W4256" i="4" s="1"/>
  <c r="X4256" i="4" s="1"/>
  <c r="L2310" i="4"/>
  <c r="W2310" i="4" s="1"/>
  <c r="X2310" i="4" s="1"/>
  <c r="L3123" i="4"/>
  <c r="W3123" i="4" s="1"/>
  <c r="X3123" i="4" s="1"/>
  <c r="L3187" i="4"/>
  <c r="W3187" i="4" s="1"/>
  <c r="X3187" i="4" s="1"/>
  <c r="L3251" i="4"/>
  <c r="W3251" i="4" s="1"/>
  <c r="X3251" i="4" s="1"/>
  <c r="L3315" i="4"/>
  <c r="W3315" i="4" s="1"/>
  <c r="X3315" i="4" s="1"/>
  <c r="L3379" i="4"/>
  <c r="W3379" i="4" s="1"/>
  <c r="X3379" i="4" s="1"/>
  <c r="L3443" i="4"/>
  <c r="W3443" i="4" s="1"/>
  <c r="X3443" i="4" s="1"/>
  <c r="L3507" i="4"/>
  <c r="W3507" i="4" s="1"/>
  <c r="X3507" i="4" s="1"/>
  <c r="L3571" i="4"/>
  <c r="W3571" i="4" s="1"/>
  <c r="X3571" i="4" s="1"/>
  <c r="L3635" i="4"/>
  <c r="W3635" i="4" s="1"/>
  <c r="X3635" i="4" s="1"/>
  <c r="L3699" i="4"/>
  <c r="W3699" i="4" s="1"/>
  <c r="X3699" i="4" s="1"/>
  <c r="L3703" i="4"/>
  <c r="W3703" i="4" s="1"/>
  <c r="X3703" i="4" s="1"/>
  <c r="L3767" i="4"/>
  <c r="W3767" i="4" s="1"/>
  <c r="X3767" i="4" s="1"/>
  <c r="L3830" i="4"/>
  <c r="W3830" i="4" s="1"/>
  <c r="X3830" i="4" s="1"/>
  <c r="L3894" i="4"/>
  <c r="W3894" i="4" s="1"/>
  <c r="X3894" i="4" s="1"/>
  <c r="L2118" i="4"/>
  <c r="W2118" i="4" s="1"/>
  <c r="X2118" i="4" s="1"/>
  <c r="L4021" i="4"/>
  <c r="W4021" i="4" s="1"/>
  <c r="X4021" i="4" s="1"/>
  <c r="L4085" i="4"/>
  <c r="W4085" i="4" s="1"/>
  <c r="X4085" i="4" s="1"/>
  <c r="L4149" i="4"/>
  <c r="W4149" i="4" s="1"/>
  <c r="X4149" i="4" s="1"/>
  <c r="L4213" i="4"/>
  <c r="W4213" i="4" s="1"/>
  <c r="X4213" i="4" s="1"/>
  <c r="L4277" i="4"/>
  <c r="W4277" i="4" s="1"/>
  <c r="X4277" i="4" s="1"/>
  <c r="L4315" i="4"/>
  <c r="W4315" i="4" s="1"/>
  <c r="X4315" i="4" s="1"/>
  <c r="L4451" i="4"/>
  <c r="W4451" i="4" s="1"/>
  <c r="X4451" i="4" s="1"/>
  <c r="L4515" i="4"/>
  <c r="W4515" i="4" s="1"/>
  <c r="X4515" i="4" s="1"/>
  <c r="L4748" i="4"/>
  <c r="W4748" i="4" s="1"/>
  <c r="X4748" i="4" s="1"/>
  <c r="L4812" i="4"/>
  <c r="W4812" i="4" s="1"/>
  <c r="X4812" i="4" s="1"/>
  <c r="L4876" i="4"/>
  <c r="W4876" i="4" s="1"/>
  <c r="X4876" i="4" s="1"/>
  <c r="L4940" i="4"/>
  <c r="W4940" i="4" s="1"/>
  <c r="X4940" i="4" s="1"/>
  <c r="L2161" i="4"/>
  <c r="W2161" i="4" s="1"/>
  <c r="X2161" i="4" s="1"/>
  <c r="L2335" i="4"/>
  <c r="W2335" i="4" s="1"/>
  <c r="X2335" i="4" s="1"/>
  <c r="L2504" i="4"/>
  <c r="W2504" i="4" s="1"/>
  <c r="X2504" i="4" s="1"/>
  <c r="L2891" i="4"/>
  <c r="W2891" i="4" s="1"/>
  <c r="X2891" i="4" s="1"/>
  <c r="L1047" i="4"/>
  <c r="W1047" i="4" s="1"/>
  <c r="X1047" i="4" s="1"/>
  <c r="L1303" i="4"/>
  <c r="W1303" i="4" s="1"/>
  <c r="X1303" i="4" s="1"/>
  <c r="L1559" i="4"/>
  <c r="W1559" i="4" s="1"/>
  <c r="X1559" i="4" s="1"/>
  <c r="L1815" i="4"/>
  <c r="W1815" i="4" s="1"/>
  <c r="X1815" i="4" s="1"/>
  <c r="L2354" i="4"/>
  <c r="W2354" i="4" s="1"/>
  <c r="X2354" i="4" s="1"/>
  <c r="L2752" i="4"/>
  <c r="W2752" i="4" s="1"/>
  <c r="X2752" i="4" s="1"/>
  <c r="L3005" i="4"/>
  <c r="W3005" i="4" s="1"/>
  <c r="X3005" i="4" s="1"/>
  <c r="L1164" i="4"/>
  <c r="W1164" i="4" s="1"/>
  <c r="X1164" i="4" s="1"/>
  <c r="L2382" i="4"/>
  <c r="W2382" i="4" s="1"/>
  <c r="X2382" i="4" s="1"/>
  <c r="L4304" i="4"/>
  <c r="W4304" i="4" s="1"/>
  <c r="X4304" i="4" s="1"/>
  <c r="L4368" i="4"/>
  <c r="W4368" i="4" s="1"/>
  <c r="X4368" i="4" s="1"/>
  <c r="L4432" i="4"/>
  <c r="W4432" i="4" s="1"/>
  <c r="X4432" i="4" s="1"/>
  <c r="L4496" i="4"/>
  <c r="W4496" i="4" s="1"/>
  <c r="X4496" i="4" s="1"/>
  <c r="L4729" i="4"/>
  <c r="W4729" i="4" s="1"/>
  <c r="X4729" i="4" s="1"/>
  <c r="L4793" i="4"/>
  <c r="W4793" i="4" s="1"/>
  <c r="X4793" i="4" s="1"/>
  <c r="L4857" i="4"/>
  <c r="W4857" i="4" s="1"/>
  <c r="X4857" i="4" s="1"/>
  <c r="L4921" i="4"/>
  <c r="W4921" i="4" s="1"/>
  <c r="X4921" i="4" s="1"/>
  <c r="L2112" i="4"/>
  <c r="W2112" i="4" s="1"/>
  <c r="X2112" i="4" s="1"/>
  <c r="L2281" i="4"/>
  <c r="W2281" i="4" s="1"/>
  <c r="X2281" i="4" s="1"/>
  <c r="L2455" i="4"/>
  <c r="W2455" i="4" s="1"/>
  <c r="X2455" i="4" s="1"/>
  <c r="L2816" i="4"/>
  <c r="W2816" i="4" s="1"/>
  <c r="X2816" i="4" s="1"/>
  <c r="L3072" i="4"/>
  <c r="W3072" i="4" s="1"/>
  <c r="X3072" i="4" s="1"/>
  <c r="L1227" i="4"/>
  <c r="W1227" i="4" s="1"/>
  <c r="X1227" i="4" s="1"/>
  <c r="L1483" i="4"/>
  <c r="W1483" i="4" s="1"/>
  <c r="X1483" i="4" s="1"/>
  <c r="L1739" i="4"/>
  <c r="W1739" i="4" s="1"/>
  <c r="X1739" i="4" s="1"/>
  <c r="L1995" i="4"/>
  <c r="W1995" i="4" s="1"/>
  <c r="X1995" i="4" s="1"/>
  <c r="L2700" i="4"/>
  <c r="W2700" i="4" s="1"/>
  <c r="X2700" i="4" s="1"/>
  <c r="L2930" i="4"/>
  <c r="W2930" i="4" s="1"/>
  <c r="X2930" i="4" s="1"/>
  <c r="L1088" i="4"/>
  <c r="W1088" i="4" s="1"/>
  <c r="X1088" i="4" s="1"/>
  <c r="L1344" i="4"/>
  <c r="W1344" i="4" s="1"/>
  <c r="X1344" i="4" s="1"/>
  <c r="L2602" i="4"/>
  <c r="W2602" i="4" s="1"/>
  <c r="X2602" i="4" s="1"/>
  <c r="L4345" i="4"/>
  <c r="W4345" i="4" s="1"/>
  <c r="X4345" i="4" s="1"/>
  <c r="L4409" i="4"/>
  <c r="W4409" i="4" s="1"/>
  <c r="X4409" i="4" s="1"/>
  <c r="L4473" i="4"/>
  <c r="W4473" i="4" s="1"/>
  <c r="X4473" i="4" s="1"/>
  <c r="L4706" i="4"/>
  <c r="W4706" i="4" s="1"/>
  <c r="X4706" i="4" s="1"/>
  <c r="L4770" i="4"/>
  <c r="W4770" i="4" s="1"/>
  <c r="X4770" i="4" s="1"/>
  <c r="L4834" i="4"/>
  <c r="W4834" i="4" s="1"/>
  <c r="X4834" i="4" s="1"/>
  <c r="L4898" i="4"/>
  <c r="W4898" i="4" s="1"/>
  <c r="X4898" i="4" s="1"/>
  <c r="L2046" i="4"/>
  <c r="W2046" i="4" s="1"/>
  <c r="X2046" i="4" s="1"/>
  <c r="L2223" i="4"/>
  <c r="W2223" i="4" s="1"/>
  <c r="X2223" i="4" s="1"/>
  <c r="L2392" i="4"/>
  <c r="W2392" i="4" s="1"/>
  <c r="X2392" i="4" s="1"/>
  <c r="L2698" i="4"/>
  <c r="W2698" i="4" s="1"/>
  <c r="X2698" i="4" s="1"/>
  <c r="L2977" i="4"/>
  <c r="W2977" i="4" s="1"/>
  <c r="X2977" i="4" s="1"/>
  <c r="L1135" i="4"/>
  <c r="W1135" i="4" s="1"/>
  <c r="X1135" i="4" s="1"/>
  <c r="L1391" i="4"/>
  <c r="W1391" i="4" s="1"/>
  <c r="X1391" i="4" s="1"/>
  <c r="L1647" i="4"/>
  <c r="W1647" i="4" s="1"/>
  <c r="X1647" i="4" s="1"/>
  <c r="L1903" i="4"/>
  <c r="W1903" i="4" s="1"/>
  <c r="X1903" i="4" s="1"/>
  <c r="L2626" i="4"/>
  <c r="W2626" i="4" s="1"/>
  <c r="X2626" i="4" s="1"/>
  <c r="L2839" i="4"/>
  <c r="W2839" i="4" s="1"/>
  <c r="X2839" i="4" s="1"/>
  <c r="L3095" i="4"/>
  <c r="W3095" i="4" s="1"/>
  <c r="X3095" i="4" s="1"/>
  <c r="L1252" i="4"/>
  <c r="W1252" i="4" s="1"/>
  <c r="X1252" i="4" s="1"/>
  <c r="L2526" i="4"/>
  <c r="W2526" i="4" s="1"/>
  <c r="X2526" i="4" s="1"/>
  <c r="L4322" i="4"/>
  <c r="W4322" i="4" s="1"/>
  <c r="X4322" i="4" s="1"/>
  <c r="L4386" i="4"/>
  <c r="W4386" i="4" s="1"/>
  <c r="X4386" i="4" s="1"/>
  <c r="L4450" i="4"/>
  <c r="W4450" i="4" s="1"/>
  <c r="X4450" i="4" s="1"/>
  <c r="L4514" i="4"/>
  <c r="W4514" i="4" s="1"/>
  <c r="X4514" i="4" s="1"/>
  <c r="L4747" i="4"/>
  <c r="W4747" i="4" s="1"/>
  <c r="X4747" i="4" s="1"/>
  <c r="L4811" i="4"/>
  <c r="W4811" i="4" s="1"/>
  <c r="X4811" i="4" s="1"/>
  <c r="L4875" i="4"/>
  <c r="W4875" i="4" s="1"/>
  <c r="X4875" i="4" s="1"/>
  <c r="L4939" i="4"/>
  <c r="W4939" i="4" s="1"/>
  <c r="X4939" i="4" s="1"/>
  <c r="L2160" i="4"/>
  <c r="W2160" i="4" s="1"/>
  <c r="X2160" i="4" s="1"/>
  <c r="L2329" i="4"/>
  <c r="W2329" i="4" s="1"/>
  <c r="X2329" i="4" s="1"/>
  <c r="L2503" i="4"/>
  <c r="W2503" i="4" s="1"/>
  <c r="X2503" i="4" s="1"/>
  <c r="L2886" i="4"/>
  <c r="W2886" i="4" s="1"/>
  <c r="X2886" i="4" s="1"/>
  <c r="L1043" i="4"/>
  <c r="W1043" i="4" s="1"/>
  <c r="X1043" i="4" s="1"/>
  <c r="L1299" i="4"/>
  <c r="W1299" i="4" s="1"/>
  <c r="X1299" i="4" s="1"/>
  <c r="L1555" i="4"/>
  <c r="W1555" i="4" s="1"/>
  <c r="X1555" i="4" s="1"/>
  <c r="L1811" i="4"/>
  <c r="W1811" i="4" s="1"/>
  <c r="X1811" i="4" s="1"/>
  <c r="L2258" i="4"/>
  <c r="W2258" i="4" s="1"/>
  <c r="X2258" i="4" s="1"/>
  <c r="L2751" i="4"/>
  <c r="W2751" i="4" s="1"/>
  <c r="X2751" i="4" s="1"/>
  <c r="L3004" i="4"/>
  <c r="W3004" i="4" s="1"/>
  <c r="X3004" i="4" s="1"/>
  <c r="L1160" i="4"/>
  <c r="W1160" i="4" s="1"/>
  <c r="X1160" i="4" s="1"/>
  <c r="L1416" i="4"/>
  <c r="W1416" i="4" s="1"/>
  <c r="X1416" i="4" s="1"/>
  <c r="L1672" i="4"/>
  <c r="W1672" i="4" s="1"/>
  <c r="X1672" i="4" s="1"/>
  <c r="L1928" i="4"/>
  <c r="W1928" i="4" s="1"/>
  <c r="X1928" i="4" s="1"/>
  <c r="L4957" i="4"/>
  <c r="W4957" i="4" s="1"/>
  <c r="X4957" i="4" s="1"/>
  <c r="L4549" i="4"/>
  <c r="W4549" i="4" s="1"/>
  <c r="X4549" i="4" s="1"/>
  <c r="L2559" i="4"/>
  <c r="W2559" i="4" s="1"/>
  <c r="X2559" i="4" s="1"/>
  <c r="L1169" i="4"/>
  <c r="W1169" i="4" s="1"/>
  <c r="X1169" i="4" s="1"/>
  <c r="L1877" i="4"/>
  <c r="W1877" i="4" s="1"/>
  <c r="X1877" i="4" s="1"/>
  <c r="L1085" i="4"/>
  <c r="W1085" i="4" s="1"/>
  <c r="X1085" i="4" s="1"/>
  <c r="L1793" i="4"/>
  <c r="W1793" i="4" s="1"/>
  <c r="X1793" i="4" s="1"/>
  <c r="L1165" i="4"/>
  <c r="W1165" i="4" s="1"/>
  <c r="X1165" i="4" s="1"/>
  <c r="L1500" i="4"/>
  <c r="W1500" i="4" s="1"/>
  <c r="X1500" i="4" s="1"/>
  <c r="L1756" i="4"/>
  <c r="W1756" i="4" s="1"/>
  <c r="X1756" i="4" s="1"/>
  <c r="L4560" i="4"/>
  <c r="W4560" i="4" s="1"/>
  <c r="X4560" i="4" s="1"/>
  <c r="L2226" i="4"/>
  <c r="W2226" i="4" s="1"/>
  <c r="X2226" i="4" s="1"/>
  <c r="L4584" i="4"/>
  <c r="W4584" i="4" s="1"/>
  <c r="X4584" i="4" s="1"/>
  <c r="L2809" i="4"/>
  <c r="W2809" i="4" s="1"/>
  <c r="X2809" i="4" s="1"/>
  <c r="L1377" i="4"/>
  <c r="W1377" i="4" s="1"/>
  <c r="X1377" i="4" s="1"/>
  <c r="L2666" i="4"/>
  <c r="W2666" i="4" s="1"/>
  <c r="X2666" i="4" s="1"/>
  <c r="L1301" i="4"/>
  <c r="W1301" i="4" s="1"/>
  <c r="X1301" i="4" s="1"/>
  <c r="L2590" i="4"/>
  <c r="W2590" i="4" s="1"/>
  <c r="X2590" i="4" s="1"/>
  <c r="L1461" i="4"/>
  <c r="W1461" i="4" s="1"/>
  <c r="X1461" i="4" s="1"/>
  <c r="L1584" i="4"/>
  <c r="W1584" i="4" s="1"/>
  <c r="X1584" i="4" s="1"/>
  <c r="L1840" i="4"/>
  <c r="W1840" i="4" s="1"/>
  <c r="X1840" i="4" s="1"/>
  <c r="L4602" i="4"/>
  <c r="W4602" i="4" s="1"/>
  <c r="X4602" i="4" s="1"/>
  <c r="L2553" i="4"/>
  <c r="W2553" i="4" s="1"/>
  <c r="X2553" i="4" s="1"/>
  <c r="L4623" i="4"/>
  <c r="W4623" i="4" s="1"/>
  <c r="X4623" i="4" s="1"/>
  <c r="L3006" i="4"/>
  <c r="W3006" i="4" s="1"/>
  <c r="X3006" i="4" s="1"/>
  <c r="L1665" i="4"/>
  <c r="W1665" i="4" s="1"/>
  <c r="X1665" i="4" s="1"/>
  <c r="L2910" i="4"/>
  <c r="W2910" i="4" s="1"/>
  <c r="X2910" i="4" s="1"/>
  <c r="L1537" i="4"/>
  <c r="W1537" i="4" s="1"/>
  <c r="X1537" i="4" s="1"/>
  <c r="L2953" i="4"/>
  <c r="W2953" i="4" s="1"/>
  <c r="X2953" i="4" s="1"/>
  <c r="L1412" i="4"/>
  <c r="W1412" i="4" s="1"/>
  <c r="X1412" i="4" s="1"/>
  <c r="L1668" i="4"/>
  <c r="W1668" i="4" s="1"/>
  <c r="X1668" i="4" s="1"/>
  <c r="L1924" i="4"/>
  <c r="W1924" i="4" s="1"/>
  <c r="X1924" i="4" s="1"/>
  <c r="L4956" i="4"/>
  <c r="W4956" i="4" s="1"/>
  <c r="X4956" i="4" s="1"/>
  <c r="L4548" i="4"/>
  <c r="W4548" i="4" s="1"/>
  <c r="X4548" i="4" s="1"/>
  <c r="L2537" i="4"/>
  <c r="W2537" i="4" s="1"/>
  <c r="X2537" i="4" s="1"/>
  <c r="L1145" i="4"/>
  <c r="W1145" i="4" s="1"/>
  <c r="X1145" i="4" s="1"/>
  <c r="L1861" i="4"/>
  <c r="W1861" i="4" s="1"/>
  <c r="X1861" i="4" s="1"/>
  <c r="L1081" i="4"/>
  <c r="W1081" i="4" s="1"/>
  <c r="X1081" i="4" s="1"/>
  <c r="L1789" i="4"/>
  <c r="W1789" i="4" s="1"/>
  <c r="X1789" i="4" s="1"/>
  <c r="L1161" i="4"/>
  <c r="W1161" i="4" s="1"/>
  <c r="X1161" i="4" s="1"/>
  <c r="L2101" i="4"/>
  <c r="W2101" i="4" s="1"/>
  <c r="X2101" i="4" s="1"/>
  <c r="L4990" i="4"/>
  <c r="W4990" i="4" s="1"/>
  <c r="X4990" i="4" s="1"/>
  <c r="L2507" i="4"/>
  <c r="W2507" i="4" s="1"/>
  <c r="X2507" i="4" s="1"/>
  <c r="L1898" i="4"/>
  <c r="W1898" i="4" s="1"/>
  <c r="X1898" i="4" s="1"/>
  <c r="L2900" i="4"/>
  <c r="W2900" i="4" s="1"/>
  <c r="X2900" i="4" s="1"/>
  <c r="L1838" i="4"/>
  <c r="W1838" i="4" s="1"/>
  <c r="X1838" i="4" s="1"/>
  <c r="L2736" i="4"/>
  <c r="W2736" i="4" s="1"/>
  <c r="X2736" i="4" s="1"/>
  <c r="L1434" i="4"/>
  <c r="W1434" i="4" s="1"/>
  <c r="X1434" i="4" s="1"/>
  <c r="L2492" i="4"/>
  <c r="W2492" i="4" s="1"/>
  <c r="X2492" i="4" s="1"/>
  <c r="L1150" i="4"/>
  <c r="W1150" i="4" s="1"/>
  <c r="X1150" i="4" s="1"/>
  <c r="L1597" i="4"/>
  <c r="W1597" i="4" s="1"/>
  <c r="X1597" i="4" s="1"/>
  <c r="L4650" i="4"/>
  <c r="W4650" i="4" s="1"/>
  <c r="X4650" i="4" s="1"/>
  <c r="L2165" i="4"/>
  <c r="W2165" i="4" s="1"/>
  <c r="X2165" i="4" s="1"/>
  <c r="L1158" i="4"/>
  <c r="W1158" i="4" s="1"/>
  <c r="X1158" i="4" s="1"/>
  <c r="L2308" i="4"/>
  <c r="W2308" i="4" s="1"/>
  <c r="X2308" i="4" s="1"/>
  <c r="L1202" i="4"/>
  <c r="W1202" i="4" s="1"/>
  <c r="X1202" i="4" s="1"/>
  <c r="L2323" i="4"/>
  <c r="W2323" i="4" s="1"/>
  <c r="X2323" i="4" s="1"/>
  <c r="L2997" i="4"/>
  <c r="W2997" i="4" s="1"/>
  <c r="X2997" i="4" s="1"/>
  <c r="L1894" i="4"/>
  <c r="W1894" i="4" s="1"/>
  <c r="X1894" i="4" s="1"/>
  <c r="L2711" i="4"/>
  <c r="W2711" i="4" s="1"/>
  <c r="X2711" i="4" s="1"/>
  <c r="L1466" i="4"/>
  <c r="W1466" i="4" s="1"/>
  <c r="X1466" i="4" s="1"/>
  <c r="L2099" i="4"/>
  <c r="W2099" i="4" s="1"/>
  <c r="X2099" i="4" s="1"/>
  <c r="L4988" i="4"/>
  <c r="W4988" i="4" s="1"/>
  <c r="X4988" i="4" s="1"/>
  <c r="L2499" i="4"/>
  <c r="W2499" i="4" s="1"/>
  <c r="X2499" i="4" s="1"/>
  <c r="L1878" i="4"/>
  <c r="W1878" i="4" s="1"/>
  <c r="X1878" i="4" s="1"/>
  <c r="L2868" i="4"/>
  <c r="W2868" i="4" s="1"/>
  <c r="X2868" i="4" s="1"/>
  <c r="L1794" i="4"/>
  <c r="W1794" i="4" s="1"/>
  <c r="X1794" i="4" s="1"/>
  <c r="L2728" i="4"/>
  <c r="W2728" i="4" s="1"/>
  <c r="X2728" i="4" s="1"/>
  <c r="L1402" i="4"/>
  <c r="W1402" i="4" s="1"/>
  <c r="X1402" i="4" s="1"/>
  <c r="L2477" i="4"/>
  <c r="W2477" i="4" s="1"/>
  <c r="X2477" i="4" s="1"/>
  <c r="L1138" i="4"/>
  <c r="W1138" i="4" s="1"/>
  <c r="X1138" i="4" s="1"/>
  <c r="L1994" i="4"/>
  <c r="W1994" i="4" s="1"/>
  <c r="X1994" i="4" s="1"/>
  <c r="L4640" i="4"/>
  <c r="W4640" i="4" s="1"/>
  <c r="X4640" i="4" s="1"/>
  <c r="L2053" i="4"/>
  <c r="W2053" i="4" s="1"/>
  <c r="X2053" i="4" s="1"/>
  <c r="L2986" i="4"/>
  <c r="W2986" i="4" s="1"/>
  <c r="X2986" i="4" s="1"/>
  <c r="L2220" i="4"/>
  <c r="W2220" i="4" s="1"/>
  <c r="X2220" i="4" s="1"/>
  <c r="L1074" i="4"/>
  <c r="W1074" i="4" s="1"/>
  <c r="X1074" i="4" s="1"/>
  <c r="L2132" i="4"/>
  <c r="W2132" i="4" s="1"/>
  <c r="X2132" i="4" s="1"/>
  <c r="L2837" i="4"/>
  <c r="W2837" i="4" s="1"/>
  <c r="X2837" i="4" s="1"/>
  <c r="L1702" i="4"/>
  <c r="W1702" i="4" s="1"/>
  <c r="X1702" i="4" s="1"/>
  <c r="L2659" i="4"/>
  <c r="W2659" i="4" s="1"/>
  <c r="X2659" i="4" s="1"/>
  <c r="L1378" i="4"/>
  <c r="W1378" i="4" s="1"/>
  <c r="X1378" i="4" s="1"/>
  <c r="L3124" i="4"/>
  <c r="W3124" i="4" s="1"/>
  <c r="X3124" i="4" s="1"/>
  <c r="L3188" i="4"/>
  <c r="W3188" i="4" s="1"/>
  <c r="X3188" i="4" s="1"/>
  <c r="L3252" i="4"/>
  <c r="W3252" i="4" s="1"/>
  <c r="X3252" i="4" s="1"/>
  <c r="L3316" i="4"/>
  <c r="W3316" i="4" s="1"/>
  <c r="X3316" i="4" s="1"/>
  <c r="L3380" i="4"/>
  <c r="W3380" i="4" s="1"/>
  <c r="X3380" i="4" s="1"/>
  <c r="L3444" i="4"/>
  <c r="W3444" i="4" s="1"/>
  <c r="X3444" i="4" s="1"/>
  <c r="L3508" i="4"/>
  <c r="W3508" i="4" s="1"/>
  <c r="X3508" i="4" s="1"/>
  <c r="L3572" i="4"/>
  <c r="W3572" i="4" s="1"/>
  <c r="X3572" i="4" s="1"/>
  <c r="L3636" i="4"/>
  <c r="W3636" i="4" s="1"/>
  <c r="X3636" i="4" s="1"/>
  <c r="L3700" i="4"/>
  <c r="W3700" i="4" s="1"/>
  <c r="X3700" i="4" s="1"/>
  <c r="L3704" i="4"/>
  <c r="W3704" i="4" s="1"/>
  <c r="X3704" i="4" s="1"/>
  <c r="L3768" i="4"/>
  <c r="W3768" i="4" s="1"/>
  <c r="X3768" i="4" s="1"/>
  <c r="L3831" i="4"/>
  <c r="W3831" i="4" s="1"/>
  <c r="X3831" i="4" s="1"/>
  <c r="L3895" i="4"/>
  <c r="W3895" i="4" s="1"/>
  <c r="X3895" i="4" s="1"/>
  <c r="L3958" i="4"/>
  <c r="W3958" i="4" s="1"/>
  <c r="X3958" i="4" s="1"/>
  <c r="L4022" i="4"/>
  <c r="W4022" i="4" s="1"/>
  <c r="X4022" i="4" s="1"/>
  <c r="L4086" i="4"/>
  <c r="W4086" i="4" s="1"/>
  <c r="X4086" i="4" s="1"/>
  <c r="L4150" i="4"/>
  <c r="W4150" i="4" s="1"/>
  <c r="X4150" i="4" s="1"/>
  <c r="L4214" i="4"/>
  <c r="W4214" i="4" s="1"/>
  <c r="X4214" i="4" s="1"/>
  <c r="L4278" i="4"/>
  <c r="W4278" i="4" s="1"/>
  <c r="X4278" i="4" s="1"/>
  <c r="L4319" i="4"/>
  <c r="W4319" i="4" s="1"/>
  <c r="X4319" i="4" s="1"/>
  <c r="L3149" i="4"/>
  <c r="W3149" i="4" s="1"/>
  <c r="X3149" i="4" s="1"/>
  <c r="L3213" i="4"/>
  <c r="W3213" i="4" s="1"/>
  <c r="X3213" i="4" s="1"/>
  <c r="L3277" i="4"/>
  <c r="W3277" i="4" s="1"/>
  <c r="X3277" i="4" s="1"/>
  <c r="L3341" i="4"/>
  <c r="W3341" i="4" s="1"/>
  <c r="X3341" i="4" s="1"/>
  <c r="L3405" i="4"/>
  <c r="W3405" i="4" s="1"/>
  <c r="X3405" i="4" s="1"/>
  <c r="L3469" i="4"/>
  <c r="W3469" i="4" s="1"/>
  <c r="X3469" i="4" s="1"/>
  <c r="L3533" i="4"/>
  <c r="W3533" i="4" s="1"/>
  <c r="X3533" i="4" s="1"/>
  <c r="L3597" i="4"/>
  <c r="W3597" i="4" s="1"/>
  <c r="X3597" i="4" s="1"/>
  <c r="L3661" i="4"/>
  <c r="W3661" i="4" s="1"/>
  <c r="X3661" i="4" s="1"/>
  <c r="L4700" i="4"/>
  <c r="W4700" i="4" s="1"/>
  <c r="X4700" i="4" s="1"/>
  <c r="L3729" i="4"/>
  <c r="W3729" i="4" s="1"/>
  <c r="X3729" i="4" s="1"/>
  <c r="L3792" i="4"/>
  <c r="W3792" i="4" s="1"/>
  <c r="X3792" i="4" s="1"/>
  <c r="L3856" i="4"/>
  <c r="W3856" i="4" s="1"/>
  <c r="X3856" i="4" s="1"/>
  <c r="L3920" i="4"/>
  <c r="W3920" i="4" s="1"/>
  <c r="X3920" i="4" s="1"/>
  <c r="L3983" i="4"/>
  <c r="W3983" i="4" s="1"/>
  <c r="X3983" i="4" s="1"/>
  <c r="L4047" i="4"/>
  <c r="W4047" i="4" s="1"/>
  <c r="X4047" i="4" s="1"/>
  <c r="L4111" i="4"/>
  <c r="W4111" i="4" s="1"/>
  <c r="X4111" i="4" s="1"/>
  <c r="L4175" i="4"/>
  <c r="W4175" i="4" s="1"/>
  <c r="X4175" i="4" s="1"/>
  <c r="L4239" i="4"/>
  <c r="W4239" i="4" s="1"/>
  <c r="X4239" i="4" s="1"/>
  <c r="L2158" i="4"/>
  <c r="W2158" i="4" s="1"/>
  <c r="X2158" i="4" s="1"/>
  <c r="L3106" i="4"/>
  <c r="W3106" i="4" s="1"/>
  <c r="X3106" i="4" s="1"/>
  <c r="L3170" i="4"/>
  <c r="W3170" i="4" s="1"/>
  <c r="X3170" i="4" s="1"/>
  <c r="L3234" i="4"/>
  <c r="W3234" i="4" s="1"/>
  <c r="X3234" i="4" s="1"/>
  <c r="L3298" i="4"/>
  <c r="W3298" i="4" s="1"/>
  <c r="X3298" i="4" s="1"/>
  <c r="L3362" i="4"/>
  <c r="W3362" i="4" s="1"/>
  <c r="X3362" i="4" s="1"/>
  <c r="L3426" i="4"/>
  <c r="W3426" i="4" s="1"/>
  <c r="X3426" i="4" s="1"/>
  <c r="L3490" i="4"/>
  <c r="W3490" i="4" s="1"/>
  <c r="X3490" i="4" s="1"/>
  <c r="L3554" i="4"/>
  <c r="W3554" i="4" s="1"/>
  <c r="X3554" i="4" s="1"/>
  <c r="L3618" i="4"/>
  <c r="W3618" i="4" s="1"/>
  <c r="X3618" i="4" s="1"/>
  <c r="L3682" i="4"/>
  <c r="W3682" i="4" s="1"/>
  <c r="X3682" i="4" s="1"/>
  <c r="L2009" i="4"/>
  <c r="W2009" i="4" s="1"/>
  <c r="X2009" i="4" s="1"/>
  <c r="L3750" i="4"/>
  <c r="W3750" i="4" s="1"/>
  <c r="X3750" i="4" s="1"/>
  <c r="L3813" i="4"/>
  <c r="W3813" i="4" s="1"/>
  <c r="X3813" i="4" s="1"/>
  <c r="L3877" i="4"/>
  <c r="W3877" i="4" s="1"/>
  <c r="X3877" i="4" s="1"/>
  <c r="L3941" i="4"/>
  <c r="W3941" i="4" s="1"/>
  <c r="X3941" i="4" s="1"/>
  <c r="L4004" i="4"/>
  <c r="W4004" i="4" s="1"/>
  <c r="X4004" i="4" s="1"/>
  <c r="L4068" i="4"/>
  <c r="W4068" i="4" s="1"/>
  <c r="X4068" i="4" s="1"/>
  <c r="L4132" i="4"/>
  <c r="W4132" i="4" s="1"/>
  <c r="X4132" i="4" s="1"/>
  <c r="L4196" i="4"/>
  <c r="W4196" i="4" s="1"/>
  <c r="X4196" i="4" s="1"/>
  <c r="L4260" i="4"/>
  <c r="W4260" i="4" s="1"/>
  <c r="X4260" i="4" s="1"/>
  <c r="L2438" i="4"/>
  <c r="W2438" i="4" s="1"/>
  <c r="X2438" i="4" s="1"/>
  <c r="L3127" i="4"/>
  <c r="W3127" i="4" s="1"/>
  <c r="X3127" i="4" s="1"/>
  <c r="L3191" i="4"/>
  <c r="W3191" i="4" s="1"/>
  <c r="X3191" i="4" s="1"/>
  <c r="L3255" i="4"/>
  <c r="W3255" i="4" s="1"/>
  <c r="X3255" i="4" s="1"/>
  <c r="L3319" i="4"/>
  <c r="W3319" i="4" s="1"/>
  <c r="X3319" i="4" s="1"/>
  <c r="L3383" i="4"/>
  <c r="W3383" i="4" s="1"/>
  <c r="X3383" i="4" s="1"/>
  <c r="L3447" i="4"/>
  <c r="W3447" i="4" s="1"/>
  <c r="X3447" i="4" s="1"/>
  <c r="L3511" i="4"/>
  <c r="W3511" i="4" s="1"/>
  <c r="X3511" i="4" s="1"/>
  <c r="L3575" i="4"/>
  <c r="W3575" i="4" s="1"/>
  <c r="X3575" i="4" s="1"/>
  <c r="L3639" i="4"/>
  <c r="W3639" i="4" s="1"/>
  <c r="X3639" i="4" s="1"/>
  <c r="L4678" i="4"/>
  <c r="W4678" i="4" s="1"/>
  <c r="X4678" i="4" s="1"/>
  <c r="L3707" i="4"/>
  <c r="W3707" i="4" s="1"/>
  <c r="X3707" i="4" s="1"/>
  <c r="L3771" i="4"/>
  <c r="W3771" i="4" s="1"/>
  <c r="X3771" i="4" s="1"/>
  <c r="L3834" i="4"/>
  <c r="W3834" i="4" s="1"/>
  <c r="X3834" i="4" s="1"/>
  <c r="L3898" i="4"/>
  <c r="W3898" i="4" s="1"/>
  <c r="X3898" i="4" s="1"/>
  <c r="L3961" i="4"/>
  <c r="W3961" i="4" s="1"/>
  <c r="X3961" i="4" s="1"/>
  <c r="L4025" i="4"/>
  <c r="W4025" i="4" s="1"/>
  <c r="X4025" i="4" s="1"/>
  <c r="L4089" i="4"/>
  <c r="W4089" i="4" s="1"/>
  <c r="X4089" i="4" s="1"/>
  <c r="L4153" i="4"/>
  <c r="W4153" i="4" s="1"/>
  <c r="X4153" i="4" s="1"/>
  <c r="L4217" i="4"/>
  <c r="W4217" i="4" s="1"/>
  <c r="X4217" i="4" s="1"/>
  <c r="L4281" i="4"/>
  <c r="W4281" i="4" s="1"/>
  <c r="X4281" i="4" s="1"/>
  <c r="L4331" i="4"/>
  <c r="W4331" i="4" s="1"/>
  <c r="X4331" i="4" s="1"/>
  <c r="L4455" i="4"/>
  <c r="W4455" i="4" s="1"/>
  <c r="X4455" i="4" s="1"/>
  <c r="L4519" i="4"/>
  <c r="W4519" i="4" s="1"/>
  <c r="X4519" i="4" s="1"/>
  <c r="L4752" i="4"/>
  <c r="W4752" i="4" s="1"/>
  <c r="X4752" i="4" s="1"/>
  <c r="L4816" i="4"/>
  <c r="W4816" i="4" s="1"/>
  <c r="X4816" i="4" s="1"/>
  <c r="L4880" i="4"/>
  <c r="W4880" i="4" s="1"/>
  <c r="X4880" i="4" s="1"/>
  <c r="L4944" i="4"/>
  <c r="W4944" i="4" s="1"/>
  <c r="X4944" i="4" s="1"/>
  <c r="L2175" i="4"/>
  <c r="W2175" i="4" s="1"/>
  <c r="X2175" i="4" s="1"/>
  <c r="L2344" i="4"/>
  <c r="W2344" i="4" s="1"/>
  <c r="X2344" i="4" s="1"/>
  <c r="L2513" i="4"/>
  <c r="W2513" i="4" s="1"/>
  <c r="X2513" i="4" s="1"/>
  <c r="L2907" i="4"/>
  <c r="W2907" i="4" s="1"/>
  <c r="X2907" i="4" s="1"/>
  <c r="L1063" i="4"/>
  <c r="W1063" i="4" s="1"/>
  <c r="X1063" i="4" s="1"/>
  <c r="L1319" i="4"/>
  <c r="W1319" i="4" s="1"/>
  <c r="X1319" i="4" s="1"/>
  <c r="L1575" i="4"/>
  <c r="W1575" i="4" s="1"/>
  <c r="X1575" i="4" s="1"/>
  <c r="L1831" i="4"/>
  <c r="W1831" i="4" s="1"/>
  <c r="X1831" i="4" s="1"/>
  <c r="L2426" i="4"/>
  <c r="W2426" i="4" s="1"/>
  <c r="X2426" i="4" s="1"/>
  <c r="L2764" i="4"/>
  <c r="W2764" i="4" s="1"/>
  <c r="X2764" i="4" s="1"/>
  <c r="L3021" i="4"/>
  <c r="W3021" i="4" s="1"/>
  <c r="X3021" i="4" s="1"/>
  <c r="L1180" i="4"/>
  <c r="W1180" i="4" s="1"/>
  <c r="X1180" i="4" s="1"/>
  <c r="L2414" i="4"/>
  <c r="W2414" i="4" s="1"/>
  <c r="X2414" i="4" s="1"/>
  <c r="L4308" i="4"/>
  <c r="W4308" i="4" s="1"/>
  <c r="X4308" i="4" s="1"/>
  <c r="L4372" i="4"/>
  <c r="W4372" i="4" s="1"/>
  <c r="X4372" i="4" s="1"/>
  <c r="L4436" i="4"/>
  <c r="W4436" i="4" s="1"/>
  <c r="X4436" i="4" s="1"/>
  <c r="L4500" i="4"/>
  <c r="W4500" i="4" s="1"/>
  <c r="X4500" i="4" s="1"/>
  <c r="L4733" i="4"/>
  <c r="W4733" i="4" s="1"/>
  <c r="X4733" i="4" s="1"/>
  <c r="L4797" i="4"/>
  <c r="W4797" i="4" s="1"/>
  <c r="X4797" i="4" s="1"/>
  <c r="L4861" i="4"/>
  <c r="W4861" i="4" s="1"/>
  <c r="X4861" i="4" s="1"/>
  <c r="L4925" i="4"/>
  <c r="W4925" i="4" s="1"/>
  <c r="X4925" i="4" s="1"/>
  <c r="L2121" i="4"/>
  <c r="W2121" i="4" s="1"/>
  <c r="X2121" i="4" s="1"/>
  <c r="L2295" i="4"/>
  <c r="W2295" i="4" s="1"/>
  <c r="X2295" i="4" s="1"/>
  <c r="L2464" i="4"/>
  <c r="W2464" i="4" s="1"/>
  <c r="X2464" i="4" s="1"/>
  <c r="L2832" i="4"/>
  <c r="W2832" i="4" s="1"/>
  <c r="X2832" i="4" s="1"/>
  <c r="L3088" i="4"/>
  <c r="W3088" i="4" s="1"/>
  <c r="X3088" i="4" s="1"/>
  <c r="L1243" i="4"/>
  <c r="W1243" i="4" s="1"/>
  <c r="X1243" i="4" s="1"/>
  <c r="L1499" i="4"/>
  <c r="W1499" i="4" s="1"/>
  <c r="X1499" i="4" s="1"/>
  <c r="L1755" i="4"/>
  <c r="W1755" i="4" s="1"/>
  <c r="X1755" i="4" s="1"/>
  <c r="L4984" i="4"/>
  <c r="W4984" i="4" s="1"/>
  <c r="X4984" i="4" s="1"/>
  <c r="L2709" i="4"/>
  <c r="W2709" i="4" s="1"/>
  <c r="X2709" i="4" s="1"/>
  <c r="L2946" i="4"/>
  <c r="W2946" i="4" s="1"/>
  <c r="X2946" i="4" s="1"/>
  <c r="L1104" i="4"/>
  <c r="W1104" i="4" s="1"/>
  <c r="X1104" i="4" s="1"/>
  <c r="L1360" i="4"/>
  <c r="W1360" i="4" s="1"/>
  <c r="X1360" i="4" s="1"/>
  <c r="L2615" i="4"/>
  <c r="W2615" i="4" s="1"/>
  <c r="X2615" i="4" s="1"/>
  <c r="L4349" i="4"/>
  <c r="W4349" i="4" s="1"/>
  <c r="X4349" i="4" s="1"/>
  <c r="L4413" i="4"/>
  <c r="W4413" i="4" s="1"/>
  <c r="X4413" i="4" s="1"/>
  <c r="L4477" i="4"/>
  <c r="W4477" i="4" s="1"/>
  <c r="X4477" i="4" s="1"/>
  <c r="L4710" i="4"/>
  <c r="W4710" i="4" s="1"/>
  <c r="X4710" i="4" s="1"/>
  <c r="L4774" i="4"/>
  <c r="W4774" i="4" s="1"/>
  <c r="X4774" i="4" s="1"/>
  <c r="L4838" i="4"/>
  <c r="W4838" i="4" s="1"/>
  <c r="X4838" i="4" s="1"/>
  <c r="L4902" i="4"/>
  <c r="W4902" i="4" s="1"/>
  <c r="X4902" i="4" s="1"/>
  <c r="L2063" i="4"/>
  <c r="W2063" i="4" s="1"/>
  <c r="X2063" i="4" s="1"/>
  <c r="L2232" i="4"/>
  <c r="W2232" i="4" s="1"/>
  <c r="X2232" i="4" s="1"/>
  <c r="L2401" i="4"/>
  <c r="W2401" i="4" s="1"/>
  <c r="X2401" i="4" s="1"/>
  <c r="L2730" i="4"/>
  <c r="W2730" i="4" s="1"/>
  <c r="X2730" i="4" s="1"/>
  <c r="L2993" i="4"/>
  <c r="W2993" i="4" s="1"/>
  <c r="X2993" i="4" s="1"/>
  <c r="L1151" i="4"/>
  <c r="W1151" i="4" s="1"/>
  <c r="X1151" i="4" s="1"/>
  <c r="L1407" i="4"/>
  <c r="W1407" i="4" s="1"/>
  <c r="X1407" i="4" s="1"/>
  <c r="L1663" i="4"/>
  <c r="W1663" i="4" s="1"/>
  <c r="X1663" i="4" s="1"/>
  <c r="L1919" i="4"/>
  <c r="W1919" i="4" s="1"/>
  <c r="X1919" i="4" s="1"/>
  <c r="L2641" i="4"/>
  <c r="W2641" i="4" s="1"/>
  <c r="X2641" i="4" s="1"/>
  <c r="L2855" i="4"/>
  <c r="W2855" i="4" s="1"/>
  <c r="X2855" i="4" s="1"/>
  <c r="L1012" i="4"/>
  <c r="W1012" i="4" s="1"/>
  <c r="X1012" i="4" s="1"/>
  <c r="L1268" i="4"/>
  <c r="W1268" i="4" s="1"/>
  <c r="X1268" i="4" s="1"/>
  <c r="L2541" i="4"/>
  <c r="W2541" i="4" s="1"/>
  <c r="X2541" i="4" s="1"/>
  <c r="L4326" i="4"/>
  <c r="W4326" i="4" s="1"/>
  <c r="X4326" i="4" s="1"/>
  <c r="L4390" i="4"/>
  <c r="W4390" i="4" s="1"/>
  <c r="X4390" i="4" s="1"/>
  <c r="L4454" i="4"/>
  <c r="W4454" i="4" s="1"/>
  <c r="X4454" i="4" s="1"/>
  <c r="L4518" i="4"/>
  <c r="W4518" i="4" s="1"/>
  <c r="X4518" i="4" s="1"/>
  <c r="L4751" i="4"/>
  <c r="W4751" i="4" s="1"/>
  <c r="X4751" i="4" s="1"/>
  <c r="L4815" i="4"/>
  <c r="W4815" i="4" s="1"/>
  <c r="X4815" i="4" s="1"/>
  <c r="L4879" i="4"/>
  <c r="W4879" i="4" s="1"/>
  <c r="X4879" i="4" s="1"/>
  <c r="L4943" i="4"/>
  <c r="W4943" i="4" s="1"/>
  <c r="X4943" i="4" s="1"/>
  <c r="L2169" i="4"/>
  <c r="W2169" i="4" s="1"/>
  <c r="X2169" i="4" s="1"/>
  <c r="L2343" i="4"/>
  <c r="W2343" i="4" s="1"/>
  <c r="X2343" i="4" s="1"/>
  <c r="L2512" i="4"/>
  <c r="W2512" i="4" s="1"/>
  <c r="X2512" i="4" s="1"/>
  <c r="L2902" i="4"/>
  <c r="W2902" i="4" s="1"/>
  <c r="X2902" i="4" s="1"/>
  <c r="L1059" i="4"/>
  <c r="W1059" i="4" s="1"/>
  <c r="X1059" i="4" s="1"/>
  <c r="L1315" i="4"/>
  <c r="W1315" i="4" s="1"/>
  <c r="X1315" i="4" s="1"/>
  <c r="L1571" i="4"/>
  <c r="W1571" i="4" s="1"/>
  <c r="X1571" i="4" s="1"/>
  <c r="L1827" i="4"/>
  <c r="W1827" i="4" s="1"/>
  <c r="X1827" i="4" s="1"/>
  <c r="L2418" i="4"/>
  <c r="W2418" i="4" s="1"/>
  <c r="X2418" i="4" s="1"/>
  <c r="L2763" i="4"/>
  <c r="W2763" i="4" s="1"/>
  <c r="X2763" i="4" s="1"/>
  <c r="L3020" i="4"/>
  <c r="W3020" i="4" s="1"/>
  <c r="X3020" i="4" s="1"/>
  <c r="L1176" i="4"/>
  <c r="W1176" i="4" s="1"/>
  <c r="X1176" i="4" s="1"/>
  <c r="L1432" i="4"/>
  <c r="W1432" i="4" s="1"/>
  <c r="X1432" i="4" s="1"/>
  <c r="L1688" i="4"/>
  <c r="W1688" i="4" s="1"/>
  <c r="X1688" i="4" s="1"/>
  <c r="L1944" i="4"/>
  <c r="W1944" i="4" s="1"/>
  <c r="X1944" i="4" s="1"/>
  <c r="L4961" i="4"/>
  <c r="W4961" i="4" s="1"/>
  <c r="X4961" i="4" s="1"/>
  <c r="L4553" i="4"/>
  <c r="W4553" i="4" s="1"/>
  <c r="X4553" i="4" s="1"/>
  <c r="L2584" i="4"/>
  <c r="W2584" i="4" s="1"/>
  <c r="X2584" i="4" s="1"/>
  <c r="L1217" i="4"/>
  <c r="W1217" i="4" s="1"/>
  <c r="X1217" i="4" s="1"/>
  <c r="L1921" i="4"/>
  <c r="W1921" i="4" s="1"/>
  <c r="X1921" i="4" s="1"/>
  <c r="L1101" i="4"/>
  <c r="W1101" i="4" s="1"/>
  <c r="X1101" i="4" s="1"/>
  <c r="L1841" i="4"/>
  <c r="W1841" i="4" s="1"/>
  <c r="X1841" i="4" s="1"/>
  <c r="L1225" i="4"/>
  <c r="W1225" i="4" s="1"/>
  <c r="X1225" i="4" s="1"/>
  <c r="L1516" i="4"/>
  <c r="W1516" i="4" s="1"/>
  <c r="X1516" i="4" s="1"/>
  <c r="L1772" i="4"/>
  <c r="W1772" i="4" s="1"/>
  <c r="X1772" i="4" s="1"/>
  <c r="L4566" i="4"/>
  <c r="W4566" i="4" s="1"/>
  <c r="X4566" i="4" s="1"/>
  <c r="L2290" i="4"/>
  <c r="W2290" i="4" s="1"/>
  <c r="X2290" i="4" s="1"/>
  <c r="L4591" i="4"/>
  <c r="W4591" i="4" s="1"/>
  <c r="X4591" i="4" s="1"/>
  <c r="L2840" i="4"/>
  <c r="W2840" i="4" s="1"/>
  <c r="X2840" i="4" s="1"/>
  <c r="L1413" i="4"/>
  <c r="W1413" i="4" s="1"/>
  <c r="X1413" i="4" s="1"/>
  <c r="L2734" i="4"/>
  <c r="W2734" i="4" s="1"/>
  <c r="X2734" i="4" s="1"/>
  <c r="L1345" i="4"/>
  <c r="W1345" i="4" s="1"/>
  <c r="X1345" i="4" s="1"/>
  <c r="L2650" i="4"/>
  <c r="W2650" i="4" s="1"/>
  <c r="X2650" i="4" s="1"/>
  <c r="L1517" i="4"/>
  <c r="W1517" i="4" s="1"/>
  <c r="X1517" i="4" s="1"/>
  <c r="L1600" i="4"/>
  <c r="W1600" i="4" s="1"/>
  <c r="X1600" i="4" s="1"/>
  <c r="L1856" i="4"/>
  <c r="W1856" i="4" s="1"/>
  <c r="X1856" i="4" s="1"/>
  <c r="L4612" i="4"/>
  <c r="W4612" i="4" s="1"/>
  <c r="X4612" i="4" s="1"/>
  <c r="L2575" i="4"/>
  <c r="W2575" i="4" s="1"/>
  <c r="X2575" i="4" s="1"/>
  <c r="L2031" i="4"/>
  <c r="W2031" i="4" s="1"/>
  <c r="X2031" i="4" s="1"/>
  <c r="L3054" i="4"/>
  <c r="W3054" i="4" s="1"/>
  <c r="X3054" i="4" s="1"/>
  <c r="L1693" i="4"/>
  <c r="W1693" i="4" s="1"/>
  <c r="X1693" i="4" s="1"/>
  <c r="L2947" i="4"/>
  <c r="W2947" i="4" s="1"/>
  <c r="X2947" i="4" s="1"/>
  <c r="L1561" i="4"/>
  <c r="W1561" i="4" s="1"/>
  <c r="X1561" i="4" s="1"/>
  <c r="L3038" i="4"/>
  <c r="W3038" i="4" s="1"/>
  <c r="X3038" i="4" s="1"/>
  <c r="L1428" i="4"/>
  <c r="W1428" i="4" s="1"/>
  <c r="X1428" i="4" s="1"/>
  <c r="L1684" i="4"/>
  <c r="W1684" i="4" s="1"/>
  <c r="X1684" i="4" s="1"/>
  <c r="L1940" i="4"/>
  <c r="W1940" i="4" s="1"/>
  <c r="X1940" i="4" s="1"/>
  <c r="L4960" i="4"/>
  <c r="W4960" i="4" s="1"/>
  <c r="X4960" i="4" s="1"/>
  <c r="L4552" i="4"/>
  <c r="W4552" i="4" s="1"/>
  <c r="X4552" i="4" s="1"/>
  <c r="L2583" i="4"/>
  <c r="W2583" i="4" s="1"/>
  <c r="X2583" i="4" s="1"/>
  <c r="L1197" i="4"/>
  <c r="W1197" i="4" s="1"/>
  <c r="X1197" i="4" s="1"/>
  <c r="L1917" i="4"/>
  <c r="W1917" i="4" s="1"/>
  <c r="X1917" i="4" s="1"/>
  <c r="L1097" i="4"/>
  <c r="W1097" i="4" s="1"/>
  <c r="X1097" i="4" s="1"/>
  <c r="L1833" i="4"/>
  <c r="W1833" i="4" s="1"/>
  <c r="X1833" i="4" s="1"/>
  <c r="L1213" i="4"/>
  <c r="W1213" i="4" s="1"/>
  <c r="X1213" i="4" s="1"/>
  <c r="L4629" i="4"/>
  <c r="W4629" i="4" s="1"/>
  <c r="X4629" i="4" s="1"/>
  <c r="L2006" i="4"/>
  <c r="W2006" i="4" s="1"/>
  <c r="X2006" i="4" s="1"/>
  <c r="L2668" i="4"/>
  <c r="W2668" i="4" s="1"/>
  <c r="X2668" i="4" s="1"/>
  <c r="L1990" i="4"/>
  <c r="W1990" i="4" s="1"/>
  <c r="X1990" i="4" s="1"/>
  <c r="L2949" i="4"/>
  <c r="W2949" i="4" s="1"/>
  <c r="X2949" i="4" s="1"/>
  <c r="L1874" i="4"/>
  <c r="W1874" i="4" s="1"/>
  <c r="X1874" i="4" s="1"/>
  <c r="L2761" i="4"/>
  <c r="W2761" i="4" s="1"/>
  <c r="X2761" i="4" s="1"/>
  <c r="L1554" i="4"/>
  <c r="W1554" i="4" s="1"/>
  <c r="X1554" i="4" s="1"/>
  <c r="L2523" i="4"/>
  <c r="W2523" i="4" s="1"/>
  <c r="X2523" i="4" s="1"/>
  <c r="L1218" i="4"/>
  <c r="W1218" i="4" s="1"/>
  <c r="X1218" i="4" s="1"/>
  <c r="L1633" i="4"/>
  <c r="W1633" i="4" s="1"/>
  <c r="X1633" i="4" s="1"/>
  <c r="L4654" i="4"/>
  <c r="W4654" i="4" s="1"/>
  <c r="X4654" i="4" s="1"/>
  <c r="L2187" i="4"/>
  <c r="W2187" i="4" s="1"/>
  <c r="X2187" i="4" s="1"/>
  <c r="L1270" i="4"/>
  <c r="W1270" i="4" s="1"/>
  <c r="X1270" i="4" s="1"/>
  <c r="L2341" i="4"/>
  <c r="W2341" i="4" s="1"/>
  <c r="X2341" i="4" s="1"/>
  <c r="L1286" i="4"/>
  <c r="W1286" i="4" s="1"/>
  <c r="X1286" i="4" s="1"/>
  <c r="L2364" i="4"/>
  <c r="W2364" i="4" s="1"/>
  <c r="X2364" i="4" s="1"/>
  <c r="L3018" i="4"/>
  <c r="W3018" i="4" s="1"/>
  <c r="X3018" i="4" s="1"/>
  <c r="L1926" i="4"/>
  <c r="W1926" i="4" s="1"/>
  <c r="X1926" i="4" s="1"/>
  <c r="L2749" i="4"/>
  <c r="W2749" i="4" s="1"/>
  <c r="X2749" i="4" s="1"/>
  <c r="L1498" i="4"/>
  <c r="W1498" i="4" s="1"/>
  <c r="X1498" i="4" s="1"/>
  <c r="L4627" i="4"/>
  <c r="W4627" i="4" s="1"/>
  <c r="X4627" i="4" s="1"/>
  <c r="L5004" i="4"/>
  <c r="W5004" i="4" s="1"/>
  <c r="X5004" i="4" s="1"/>
  <c r="L2653" i="4"/>
  <c r="W2653" i="4" s="1"/>
  <c r="X2653" i="4" s="1"/>
  <c r="L1930" i="4"/>
  <c r="W1930" i="4" s="1"/>
  <c r="X1930" i="4" s="1"/>
  <c r="L2922" i="4"/>
  <c r="W2922" i="4" s="1"/>
  <c r="X2922" i="4" s="1"/>
  <c r="L1846" i="4"/>
  <c r="W1846" i="4" s="1"/>
  <c r="X1846" i="4" s="1"/>
  <c r="L2755" i="4"/>
  <c r="W2755" i="4" s="1"/>
  <c r="X2755" i="4" s="1"/>
  <c r="L1502" i="4"/>
  <c r="W1502" i="4" s="1"/>
  <c r="X1502" i="4" s="1"/>
  <c r="L2508" i="4"/>
  <c r="W2508" i="4" s="1"/>
  <c r="X2508" i="4" s="1"/>
  <c r="L1170" i="4"/>
  <c r="W1170" i="4" s="1"/>
  <c r="X1170" i="4" s="1"/>
  <c r="L1521" i="4"/>
  <c r="W1521" i="4" s="1"/>
  <c r="X1521" i="4" s="1"/>
  <c r="L4644" i="4"/>
  <c r="W4644" i="4" s="1"/>
  <c r="X4644" i="4" s="1"/>
  <c r="L2107" i="4"/>
  <c r="W2107" i="4" s="1"/>
  <c r="X2107" i="4" s="1"/>
  <c r="L1038" i="4"/>
  <c r="W1038" i="4" s="1"/>
  <c r="X1038" i="4" s="1"/>
  <c r="L2252" i="4"/>
  <c r="W2252" i="4" s="1"/>
  <c r="X2252" i="4" s="1"/>
  <c r="L1130" i="4"/>
  <c r="W1130" i="4" s="1"/>
  <c r="X1130" i="4" s="1"/>
  <c r="L2157" i="4"/>
  <c r="W2157" i="4" s="1"/>
  <c r="X2157" i="4" s="1"/>
  <c r="L2895" i="4"/>
  <c r="W2895" i="4" s="1"/>
  <c r="X2895" i="4" s="1"/>
  <c r="L1814" i="4"/>
  <c r="W1814" i="4" s="1"/>
  <c r="X1814" i="4" s="1"/>
  <c r="L2684" i="4"/>
  <c r="W2684" i="4" s="1"/>
  <c r="X2684" i="4" s="1"/>
  <c r="L1418" i="4"/>
  <c r="W1418" i="4" s="1"/>
  <c r="X1418" i="4" s="1"/>
  <c r="L3128" i="4"/>
  <c r="W3128" i="4" s="1"/>
  <c r="X3128" i="4" s="1"/>
  <c r="L3192" i="4"/>
  <c r="W3192" i="4" s="1"/>
  <c r="X3192" i="4" s="1"/>
  <c r="L3256" i="4"/>
  <c r="W3256" i="4" s="1"/>
  <c r="X3256" i="4" s="1"/>
  <c r="L3320" i="4"/>
  <c r="W3320" i="4" s="1"/>
  <c r="X3320" i="4" s="1"/>
  <c r="L3384" i="4"/>
  <c r="W3384" i="4" s="1"/>
  <c r="X3384" i="4" s="1"/>
  <c r="L3448" i="4"/>
  <c r="W3448" i="4" s="1"/>
  <c r="X3448" i="4" s="1"/>
  <c r="L3512" i="4"/>
  <c r="W3512" i="4" s="1"/>
  <c r="X3512" i="4" s="1"/>
  <c r="L3576" i="4"/>
  <c r="W3576" i="4" s="1"/>
  <c r="X3576" i="4" s="1"/>
  <c r="L3640" i="4"/>
  <c r="W3640" i="4" s="1"/>
  <c r="X3640" i="4" s="1"/>
  <c r="L4679" i="4"/>
  <c r="W4679" i="4" s="1"/>
  <c r="X4679" i="4" s="1"/>
  <c r="L3708" i="4"/>
  <c r="W3708" i="4" s="1"/>
  <c r="X3708" i="4" s="1"/>
  <c r="L3772" i="4"/>
  <c r="W3772" i="4" s="1"/>
  <c r="X3772" i="4" s="1"/>
  <c r="L3835" i="4"/>
  <c r="W3835" i="4" s="1"/>
  <c r="X3835" i="4" s="1"/>
  <c r="L3899" i="4"/>
  <c r="W3899" i="4" s="1"/>
  <c r="X3899" i="4" s="1"/>
  <c r="L3962" i="4"/>
  <c r="W3962" i="4" s="1"/>
  <c r="X3962" i="4" s="1"/>
  <c r="L4026" i="4"/>
  <c r="W4026" i="4" s="1"/>
  <c r="X4026" i="4" s="1"/>
  <c r="L4090" i="4"/>
  <c r="W4090" i="4" s="1"/>
  <c r="X4090" i="4" s="1"/>
  <c r="L4154" i="4"/>
  <c r="W4154" i="4" s="1"/>
  <c r="X4154" i="4" s="1"/>
  <c r="L4218" i="4"/>
  <c r="W4218" i="4" s="1"/>
  <c r="X4218" i="4" s="1"/>
  <c r="L4282" i="4"/>
  <c r="W4282" i="4" s="1"/>
  <c r="X4282" i="4" s="1"/>
  <c r="L4335" i="4"/>
  <c r="W4335" i="4" s="1"/>
  <c r="X4335" i="4" s="1"/>
  <c r="L3153" i="4"/>
  <c r="W3153" i="4" s="1"/>
  <c r="X3153" i="4" s="1"/>
  <c r="L3217" i="4"/>
  <c r="W3217" i="4" s="1"/>
  <c r="X3217" i="4" s="1"/>
  <c r="L3281" i="4"/>
  <c r="W3281" i="4" s="1"/>
  <c r="X3281" i="4" s="1"/>
  <c r="L3345" i="4"/>
  <c r="W3345" i="4" s="1"/>
  <c r="X3345" i="4" s="1"/>
  <c r="L3409" i="4"/>
  <c r="W3409" i="4" s="1"/>
  <c r="X3409" i="4" s="1"/>
  <c r="L3473" i="4"/>
  <c r="W3473" i="4" s="1"/>
  <c r="X3473" i="4" s="1"/>
  <c r="L3537" i="4"/>
  <c r="W3537" i="4" s="1"/>
  <c r="X3537" i="4" s="1"/>
  <c r="L3601" i="4"/>
  <c r="W3601" i="4" s="1"/>
  <c r="X3601" i="4" s="1"/>
  <c r="L3665" i="4"/>
  <c r="W3665" i="4" s="1"/>
  <c r="X3665" i="4" s="1"/>
  <c r="L4971" i="4"/>
  <c r="W4971" i="4" s="1"/>
  <c r="X4971" i="4" s="1"/>
  <c r="L3733" i="4"/>
  <c r="W3733" i="4" s="1"/>
  <c r="X3733" i="4" s="1"/>
  <c r="L3796" i="4"/>
  <c r="W3796" i="4" s="1"/>
  <c r="X3796" i="4" s="1"/>
  <c r="L3860" i="4"/>
  <c r="W3860" i="4" s="1"/>
  <c r="X3860" i="4" s="1"/>
  <c r="L3924" i="4"/>
  <c r="W3924" i="4" s="1"/>
  <c r="X3924" i="4" s="1"/>
  <c r="L3987" i="4"/>
  <c r="W3987" i="4" s="1"/>
  <c r="X3987" i="4" s="1"/>
  <c r="L4051" i="4"/>
  <c r="W4051" i="4" s="1"/>
  <c r="X4051" i="4" s="1"/>
  <c r="L4115" i="4"/>
  <c r="W4115" i="4" s="1"/>
  <c r="X4115" i="4" s="1"/>
  <c r="L4179" i="4"/>
  <c r="W4179" i="4" s="1"/>
  <c r="X4179" i="4" s="1"/>
  <c r="L4243" i="4"/>
  <c r="W4243" i="4" s="1"/>
  <c r="X4243" i="4" s="1"/>
  <c r="L2190" i="4"/>
  <c r="W2190" i="4" s="1"/>
  <c r="X2190" i="4" s="1"/>
  <c r="L3110" i="4"/>
  <c r="W3110" i="4" s="1"/>
  <c r="X3110" i="4" s="1"/>
  <c r="L3174" i="4"/>
  <c r="W3174" i="4" s="1"/>
  <c r="X3174" i="4" s="1"/>
  <c r="L3238" i="4"/>
  <c r="W3238" i="4" s="1"/>
  <c r="X3238" i="4" s="1"/>
  <c r="L3302" i="4"/>
  <c r="W3302" i="4" s="1"/>
  <c r="X3302" i="4" s="1"/>
  <c r="L3366" i="4"/>
  <c r="W3366" i="4" s="1"/>
  <c r="X3366" i="4" s="1"/>
  <c r="L3430" i="4"/>
  <c r="W3430" i="4" s="1"/>
  <c r="X3430" i="4" s="1"/>
  <c r="L3494" i="4"/>
  <c r="W3494" i="4" s="1"/>
  <c r="X3494" i="4" s="1"/>
  <c r="L3558" i="4"/>
  <c r="W3558" i="4" s="1"/>
  <c r="X3558" i="4" s="1"/>
  <c r="L3622" i="4"/>
  <c r="W3622" i="4" s="1"/>
  <c r="X3622" i="4" s="1"/>
  <c r="L3686" i="4"/>
  <c r="W3686" i="4" s="1"/>
  <c r="X3686" i="4" s="1"/>
  <c r="L2025" i="4"/>
  <c r="W2025" i="4" s="1"/>
  <c r="X2025" i="4" s="1"/>
  <c r="L3754" i="4"/>
  <c r="W3754" i="4" s="1"/>
  <c r="X3754" i="4" s="1"/>
  <c r="L3817" i="4"/>
  <c r="W3817" i="4" s="1"/>
  <c r="X3817" i="4" s="1"/>
  <c r="L3881" i="4"/>
  <c r="W3881" i="4" s="1"/>
  <c r="X3881" i="4" s="1"/>
  <c r="L3945" i="4"/>
  <c r="W3945" i="4" s="1"/>
  <c r="X3945" i="4" s="1"/>
  <c r="L4008" i="4"/>
  <c r="W4008" i="4" s="1"/>
  <c r="X4008" i="4" s="1"/>
  <c r="L4072" i="4"/>
  <c r="W4072" i="4" s="1"/>
  <c r="X4072" i="4" s="1"/>
  <c r="L4136" i="4"/>
  <c r="W4136" i="4" s="1"/>
  <c r="X4136" i="4" s="1"/>
  <c r="L4200" i="4"/>
  <c r="W4200" i="4" s="1"/>
  <c r="X4200" i="4" s="1"/>
  <c r="L4264" i="4"/>
  <c r="W4264" i="4" s="1"/>
  <c r="X4264" i="4" s="1"/>
  <c r="L2547" i="4"/>
  <c r="W2547" i="4" s="1"/>
  <c r="X2547" i="4" s="1"/>
  <c r="L3131" i="4"/>
  <c r="W3131" i="4" s="1"/>
  <c r="X3131" i="4" s="1"/>
  <c r="L3195" i="4"/>
  <c r="W3195" i="4" s="1"/>
  <c r="X3195" i="4" s="1"/>
  <c r="L3259" i="4"/>
  <c r="W3259" i="4" s="1"/>
  <c r="X3259" i="4" s="1"/>
  <c r="L3323" i="4"/>
  <c r="W3323" i="4" s="1"/>
  <c r="X3323" i="4" s="1"/>
  <c r="L3387" i="4"/>
  <c r="W3387" i="4" s="1"/>
  <c r="X3387" i="4" s="1"/>
  <c r="L3451" i="4"/>
  <c r="W3451" i="4" s="1"/>
  <c r="X3451" i="4" s="1"/>
  <c r="L3515" i="4"/>
  <c r="W3515" i="4" s="1"/>
  <c r="X3515" i="4" s="1"/>
  <c r="L3579" i="4"/>
  <c r="W3579" i="4" s="1"/>
  <c r="X3579" i="4" s="1"/>
  <c r="L3643" i="4"/>
  <c r="W3643" i="4" s="1"/>
  <c r="X3643" i="4" s="1"/>
  <c r="L4682" i="4"/>
  <c r="W4682" i="4" s="1"/>
  <c r="X4682" i="4" s="1"/>
  <c r="L3711" i="4"/>
  <c r="W3711" i="4" s="1"/>
  <c r="X3711" i="4" s="1"/>
  <c r="L3775" i="4"/>
  <c r="W3775" i="4" s="1"/>
  <c r="X3775" i="4" s="1"/>
  <c r="L3838" i="4"/>
  <c r="W3838" i="4" s="1"/>
  <c r="X3838" i="4" s="1"/>
  <c r="L3902" i="4"/>
  <c r="W3902" i="4" s="1"/>
  <c r="X3902" i="4" s="1"/>
  <c r="L3965" i="4"/>
  <c r="W3965" i="4" s="1"/>
  <c r="X3965" i="4" s="1"/>
  <c r="L4029" i="4"/>
  <c r="W4029" i="4" s="1"/>
  <c r="X4029" i="4" s="1"/>
  <c r="L4093" i="4"/>
  <c r="W4093" i="4" s="1"/>
  <c r="X4093" i="4" s="1"/>
  <c r="L4157" i="4"/>
  <c r="W4157" i="4" s="1"/>
  <c r="X4157" i="4" s="1"/>
  <c r="L4221" i="4"/>
  <c r="W4221" i="4" s="1"/>
  <c r="X4221" i="4" s="1"/>
  <c r="L4285" i="4"/>
  <c r="W4285" i="4" s="1"/>
  <c r="X4285" i="4" s="1"/>
  <c r="L4347" i="4"/>
  <c r="W4347" i="4" s="1"/>
  <c r="X4347" i="4" s="1"/>
  <c r="L4459" i="4"/>
  <c r="W4459" i="4" s="1"/>
  <c r="X4459" i="4" s="1"/>
  <c r="L4523" i="4"/>
  <c r="W4523" i="4" s="1"/>
  <c r="X4523" i="4" s="1"/>
  <c r="L4756" i="4"/>
  <c r="W4756" i="4" s="1"/>
  <c r="X4756" i="4" s="1"/>
  <c r="L4820" i="4"/>
  <c r="W4820" i="4" s="1"/>
  <c r="X4820" i="4" s="1"/>
  <c r="L4884" i="4"/>
  <c r="W4884" i="4" s="1"/>
  <c r="X4884" i="4" s="1"/>
  <c r="L4996" i="4"/>
  <c r="W4996" i="4" s="1"/>
  <c r="X4996" i="4" s="1"/>
  <c r="L2184" i="4"/>
  <c r="W2184" i="4" s="1"/>
  <c r="X2184" i="4" s="1"/>
  <c r="L2353" i="4"/>
  <c r="W2353" i="4" s="1"/>
  <c r="X2353" i="4" s="1"/>
  <c r="L2527" i="4"/>
  <c r="W2527" i="4" s="1"/>
  <c r="X2527" i="4" s="1"/>
  <c r="L2923" i="4"/>
  <c r="W2923" i="4" s="1"/>
  <c r="X2923" i="4" s="1"/>
  <c r="L1079" i="4"/>
  <c r="W1079" i="4" s="1"/>
  <c r="X1079" i="4" s="1"/>
  <c r="L1335" i="4"/>
  <c r="W1335" i="4" s="1"/>
  <c r="X1335" i="4" s="1"/>
  <c r="L1591" i="4"/>
  <c r="W1591" i="4" s="1"/>
  <c r="X1591" i="4" s="1"/>
  <c r="L1847" i="4"/>
  <c r="W1847" i="4" s="1"/>
  <c r="X1847" i="4" s="1"/>
  <c r="L2466" i="4"/>
  <c r="W2466" i="4" s="1"/>
  <c r="X2466" i="4" s="1"/>
  <c r="L2778" i="4"/>
  <c r="W2778" i="4" s="1"/>
  <c r="X2778" i="4" s="1"/>
  <c r="L3037" i="4"/>
  <c r="W3037" i="4" s="1"/>
  <c r="X3037" i="4" s="1"/>
  <c r="L1196" i="4"/>
  <c r="W1196" i="4" s="1"/>
  <c r="X1196" i="4" s="1"/>
  <c r="L2446" i="4"/>
  <c r="W2446" i="4" s="1"/>
  <c r="X2446" i="4" s="1"/>
  <c r="L4312" i="4"/>
  <c r="W4312" i="4" s="1"/>
  <c r="X4312" i="4" s="1"/>
  <c r="L4376" i="4"/>
  <c r="W4376" i="4" s="1"/>
  <c r="X4376" i="4" s="1"/>
  <c r="L4440" i="4"/>
  <c r="W4440" i="4" s="1"/>
  <c r="X4440" i="4" s="1"/>
  <c r="L4504" i="4"/>
  <c r="W4504" i="4" s="1"/>
  <c r="X4504" i="4" s="1"/>
  <c r="L4737" i="4"/>
  <c r="W4737" i="4" s="1"/>
  <c r="X4737" i="4" s="1"/>
  <c r="L4801" i="4"/>
  <c r="W4801" i="4" s="1"/>
  <c r="X4801" i="4" s="1"/>
  <c r="L4865" i="4"/>
  <c r="W4865" i="4" s="1"/>
  <c r="X4865" i="4" s="1"/>
  <c r="L4929" i="4"/>
  <c r="W4929" i="4" s="1"/>
  <c r="X4929" i="4" s="1"/>
  <c r="L2135" i="4"/>
  <c r="W2135" i="4" s="1"/>
  <c r="X2135" i="4" s="1"/>
  <c r="L2304" i="4"/>
  <c r="W2304" i="4" s="1"/>
  <c r="X2304" i="4" s="1"/>
  <c r="L2473" i="4"/>
  <c r="W2473" i="4" s="1"/>
  <c r="X2473" i="4" s="1"/>
  <c r="L2848" i="4"/>
  <c r="W2848" i="4" s="1"/>
  <c r="X2848" i="4" s="1"/>
  <c r="L3103" i="4"/>
  <c r="W3103" i="4" s="1"/>
  <c r="X3103" i="4" s="1"/>
  <c r="L1259" i="4"/>
  <c r="W1259" i="4" s="1"/>
  <c r="X1259" i="4" s="1"/>
  <c r="L1515" i="4"/>
  <c r="W1515" i="4" s="1"/>
  <c r="X1515" i="4" s="1"/>
  <c r="L1771" i="4"/>
  <c r="W1771" i="4" s="1"/>
  <c r="X1771" i="4" s="1"/>
  <c r="L2016" i="4"/>
  <c r="W2016" i="4" s="1"/>
  <c r="X2016" i="4" s="1"/>
  <c r="L2723" i="4"/>
  <c r="W2723" i="4" s="1"/>
  <c r="X2723" i="4" s="1"/>
  <c r="L2962" i="4"/>
  <c r="W2962" i="4" s="1"/>
  <c r="X2962" i="4" s="1"/>
  <c r="L1120" i="4"/>
  <c r="W1120" i="4" s="1"/>
  <c r="X1120" i="4" s="1"/>
  <c r="L1376" i="4"/>
  <c r="W1376" i="4" s="1"/>
  <c r="X1376" i="4" s="1"/>
  <c r="L2624" i="4"/>
  <c r="W2624" i="4" s="1"/>
  <c r="X2624" i="4" s="1"/>
  <c r="L4353" i="4"/>
  <c r="W4353" i="4" s="1"/>
  <c r="X4353" i="4" s="1"/>
  <c r="L4417" i="4"/>
  <c r="W4417" i="4" s="1"/>
  <c r="X4417" i="4" s="1"/>
  <c r="L4481" i="4"/>
  <c r="W4481" i="4" s="1"/>
  <c r="X4481" i="4" s="1"/>
  <c r="L4714" i="4"/>
  <c r="W4714" i="4" s="1"/>
  <c r="X4714" i="4" s="1"/>
  <c r="L4778" i="4"/>
  <c r="W4778" i="4" s="1"/>
  <c r="X4778" i="4" s="1"/>
  <c r="L4842" i="4"/>
  <c r="W4842" i="4" s="1"/>
  <c r="X4842" i="4" s="1"/>
  <c r="L4906" i="4"/>
  <c r="W4906" i="4" s="1"/>
  <c r="X4906" i="4" s="1"/>
  <c r="L2072" i="4"/>
  <c r="W2072" i="4" s="1"/>
  <c r="X2072" i="4" s="1"/>
  <c r="L2241" i="4"/>
  <c r="W2241" i="4" s="1"/>
  <c r="X2241" i="4" s="1"/>
  <c r="L2415" i="4"/>
  <c r="W2415" i="4" s="1"/>
  <c r="X2415" i="4" s="1"/>
  <c r="L2757" i="4"/>
  <c r="W2757" i="4" s="1"/>
  <c r="X2757" i="4" s="1"/>
  <c r="L3009" i="4"/>
  <c r="W3009" i="4" s="1"/>
  <c r="X3009" i="4" s="1"/>
  <c r="L1167" i="4"/>
  <c r="W1167" i="4" s="1"/>
  <c r="X1167" i="4" s="1"/>
  <c r="L1423" i="4"/>
  <c r="W1423" i="4" s="1"/>
  <c r="X1423" i="4" s="1"/>
  <c r="L1679" i="4"/>
  <c r="W1679" i="4" s="1"/>
  <c r="X1679" i="4" s="1"/>
  <c r="L1935" i="4"/>
  <c r="W1935" i="4" s="1"/>
  <c r="X1935" i="4" s="1"/>
  <c r="L2655" i="4"/>
  <c r="W2655" i="4" s="1"/>
  <c r="X2655" i="4" s="1"/>
  <c r="L2871" i="4"/>
  <c r="W2871" i="4" s="1"/>
  <c r="X2871" i="4" s="1"/>
  <c r="L1028" i="4"/>
  <c r="W1028" i="4" s="1"/>
  <c r="X1028" i="4" s="1"/>
  <c r="L1284" i="4"/>
  <c r="W1284" i="4" s="1"/>
  <c r="X1284" i="4" s="1"/>
  <c r="L2555" i="4"/>
  <c r="W2555" i="4" s="1"/>
  <c r="X2555" i="4" s="1"/>
  <c r="L4330" i="4"/>
  <c r="W4330" i="4" s="1"/>
  <c r="X4330" i="4" s="1"/>
  <c r="L4394" i="4"/>
  <c r="W4394" i="4" s="1"/>
  <c r="X4394" i="4" s="1"/>
  <c r="L4458" i="4"/>
  <c r="W4458" i="4" s="1"/>
  <c r="X4458" i="4" s="1"/>
  <c r="L4522" i="4"/>
  <c r="W4522" i="4" s="1"/>
  <c r="X4522" i="4" s="1"/>
  <c r="L4755" i="4"/>
  <c r="W4755" i="4" s="1"/>
  <c r="X4755" i="4" s="1"/>
  <c r="L4819" i="4"/>
  <c r="W4819" i="4" s="1"/>
  <c r="X4819" i="4" s="1"/>
  <c r="L4883" i="4"/>
  <c r="W4883" i="4" s="1"/>
  <c r="X4883" i="4" s="1"/>
  <c r="L4995" i="4"/>
  <c r="W4995" i="4" s="1"/>
  <c r="X4995" i="4" s="1"/>
  <c r="L2183" i="4"/>
  <c r="W2183" i="4" s="1"/>
  <c r="X2183" i="4" s="1"/>
  <c r="L2352" i="4"/>
  <c r="W2352" i="4" s="1"/>
  <c r="X2352" i="4" s="1"/>
  <c r="L2521" i="4"/>
  <c r="W2521" i="4" s="1"/>
  <c r="X2521" i="4" s="1"/>
  <c r="L2918" i="4"/>
  <c r="W2918" i="4" s="1"/>
  <c r="X2918" i="4" s="1"/>
  <c r="L1075" i="4"/>
  <c r="W1075" i="4" s="1"/>
  <c r="X1075" i="4" s="1"/>
  <c r="L1331" i="4"/>
  <c r="W1331" i="4" s="1"/>
  <c r="X1331" i="4" s="1"/>
  <c r="L1587" i="4"/>
  <c r="W1587" i="4" s="1"/>
  <c r="X1587" i="4" s="1"/>
  <c r="L1843" i="4"/>
  <c r="W1843" i="4" s="1"/>
  <c r="X1843" i="4" s="1"/>
  <c r="L2458" i="4"/>
  <c r="W2458" i="4" s="1"/>
  <c r="X2458" i="4" s="1"/>
  <c r="L2772" i="4"/>
  <c r="W2772" i="4" s="1"/>
  <c r="X2772" i="4" s="1"/>
  <c r="L3036" i="4"/>
  <c r="W3036" i="4" s="1"/>
  <c r="X3036" i="4" s="1"/>
  <c r="L1192" i="4"/>
  <c r="W1192" i="4" s="1"/>
  <c r="X1192" i="4" s="1"/>
  <c r="L1448" i="4"/>
  <c r="W1448" i="4" s="1"/>
  <c r="X1448" i="4" s="1"/>
  <c r="L1704" i="4"/>
  <c r="W1704" i="4" s="1"/>
  <c r="X1704" i="4" s="1"/>
  <c r="L1960" i="4"/>
  <c r="W1960" i="4" s="1"/>
  <c r="X1960" i="4" s="1"/>
  <c r="L2047" i="4"/>
  <c r="W2047" i="4" s="1"/>
  <c r="X2047" i="4" s="1"/>
  <c r="L4557" i="4"/>
  <c r="W4557" i="4" s="1"/>
  <c r="X4557" i="4" s="1"/>
  <c r="L2627" i="4"/>
  <c r="W2627" i="4" s="1"/>
  <c r="X2627" i="4" s="1"/>
  <c r="L1273" i="4"/>
  <c r="W1273" i="4" s="1"/>
  <c r="X1273" i="4" s="1"/>
  <c r="L1949" i="4"/>
  <c r="W1949" i="4" s="1"/>
  <c r="X1949" i="4" s="1"/>
  <c r="L1117" i="4"/>
  <c r="W1117" i="4" s="1"/>
  <c r="X1117" i="4" s="1"/>
  <c r="L1897" i="4"/>
  <c r="W1897" i="4" s="1"/>
  <c r="X1897" i="4" s="1"/>
  <c r="L1265" i="4"/>
  <c r="W1265" i="4" s="1"/>
  <c r="X1265" i="4" s="1"/>
  <c r="L1532" i="4"/>
  <c r="W1532" i="4" s="1"/>
  <c r="X1532" i="4" s="1"/>
  <c r="L1788" i="4"/>
  <c r="W1788" i="4" s="1"/>
  <c r="X1788" i="4" s="1"/>
  <c r="L4575" i="4"/>
  <c r="W4575" i="4" s="1"/>
  <c r="X4575" i="4" s="1"/>
  <c r="L2322" i="4"/>
  <c r="W2322" i="4" s="1"/>
  <c r="X2322" i="4" s="1"/>
  <c r="L4600" i="4"/>
  <c r="W4600" i="4" s="1"/>
  <c r="X4600" i="4" s="1"/>
  <c r="L2867" i="4"/>
  <c r="W2867" i="4" s="1"/>
  <c r="X2867" i="4" s="1"/>
  <c r="L1469" i="4"/>
  <c r="W1469" i="4" s="1"/>
  <c r="X1469" i="4" s="1"/>
  <c r="L2760" i="4"/>
  <c r="W2760" i="4" s="1"/>
  <c r="X2760" i="4" s="1"/>
  <c r="L1393" i="4"/>
  <c r="W1393" i="4" s="1"/>
  <c r="X1393" i="4" s="1"/>
  <c r="L2742" i="4"/>
  <c r="W2742" i="4" s="1"/>
  <c r="X2742" i="4" s="1"/>
  <c r="L1593" i="4"/>
  <c r="W1593" i="4" s="1"/>
  <c r="X1593" i="4" s="1"/>
  <c r="L1616" i="4"/>
  <c r="W1616" i="4" s="1"/>
  <c r="X1616" i="4" s="1"/>
  <c r="L1872" i="4"/>
  <c r="W1872" i="4" s="1"/>
  <c r="X1872" i="4" s="1"/>
  <c r="L4620" i="4"/>
  <c r="W4620" i="4" s="1"/>
  <c r="X4620" i="4" s="1"/>
  <c r="L4535" i="4"/>
  <c r="W4535" i="4" s="1"/>
  <c r="X4535" i="4" s="1"/>
  <c r="L2082" i="4"/>
  <c r="W2082" i="4" s="1"/>
  <c r="X2082" i="4" s="1"/>
  <c r="L3081" i="4"/>
  <c r="W3081" i="4" s="1"/>
  <c r="X3081" i="4" s="1"/>
  <c r="L1737" i="4"/>
  <c r="W1737" i="4" s="1"/>
  <c r="X1737" i="4" s="1"/>
  <c r="L2969" i="4"/>
  <c r="W2969" i="4" s="1"/>
  <c r="X2969" i="4" s="1"/>
  <c r="L1605" i="4"/>
  <c r="W1605" i="4" s="1"/>
  <c r="X1605" i="4" s="1"/>
  <c r="L1013" i="4"/>
  <c r="W1013" i="4" s="1"/>
  <c r="X1013" i="4" s="1"/>
  <c r="L1444" i="4"/>
  <c r="W1444" i="4" s="1"/>
  <c r="X1444" i="4" s="1"/>
  <c r="L1700" i="4"/>
  <c r="W1700" i="4" s="1"/>
  <c r="X1700" i="4" s="1"/>
  <c r="L1956" i="4"/>
  <c r="W1956" i="4" s="1"/>
  <c r="X1956" i="4" s="1"/>
  <c r="L2034" i="4"/>
  <c r="W2034" i="4" s="1"/>
  <c r="X2034" i="4" s="1"/>
  <c r="L4556" i="4"/>
  <c r="W4556" i="4" s="1"/>
  <c r="X4556" i="4" s="1"/>
  <c r="L2612" i="4"/>
  <c r="W2612" i="4" s="1"/>
  <c r="X2612" i="4" s="1"/>
  <c r="L1269" i="4"/>
  <c r="W1269" i="4" s="1"/>
  <c r="X1269" i="4" s="1"/>
  <c r="L1945" i="4"/>
  <c r="W1945" i="4" s="1"/>
  <c r="X1945" i="4" s="1"/>
  <c r="L1113" i="4"/>
  <c r="W1113" i="4" s="1"/>
  <c r="X1113" i="4" s="1"/>
  <c r="L1893" i="4"/>
  <c r="W1893" i="4" s="1"/>
  <c r="X1893" i="4" s="1"/>
  <c r="L1249" i="4"/>
  <c r="W1249" i="4" s="1"/>
  <c r="X1249" i="4" s="1"/>
  <c r="L4633" i="4"/>
  <c r="W4633" i="4" s="1"/>
  <c r="X4633" i="4" s="1"/>
  <c r="L2022" i="4"/>
  <c r="W2022" i="4" s="1"/>
  <c r="X2022" i="4" s="1"/>
  <c r="L2916" i="4"/>
  <c r="W2916" i="4" s="1"/>
  <c r="X2916" i="4" s="1"/>
  <c r="L2163" i="4"/>
  <c r="W2163" i="4" s="1"/>
  <c r="X2163" i="4" s="1"/>
  <c r="L3050" i="4"/>
  <c r="W3050" i="4" s="1"/>
  <c r="X3050" i="4" s="1"/>
  <c r="L1954" i="4"/>
  <c r="W1954" i="4" s="1"/>
  <c r="X1954" i="4" s="1"/>
  <c r="L2774" i="4"/>
  <c r="W2774" i="4" s="1"/>
  <c r="X2774" i="4" s="1"/>
  <c r="L1582" i="4"/>
  <c r="W1582" i="4" s="1"/>
  <c r="X1582" i="4" s="1"/>
  <c r="L2570" i="4"/>
  <c r="W2570" i="4" s="1"/>
  <c r="X2570" i="4" s="1"/>
  <c r="L1294" i="4"/>
  <c r="W1294" i="4" s="1"/>
  <c r="X1294" i="4" s="1"/>
  <c r="L1677" i="4"/>
  <c r="W1677" i="4" s="1"/>
  <c r="X1677" i="4" s="1"/>
  <c r="L4658" i="4"/>
  <c r="W4658" i="4" s="1"/>
  <c r="X4658" i="4" s="1"/>
  <c r="L2204" i="4"/>
  <c r="W2204" i="4" s="1"/>
  <c r="X2204" i="4" s="1"/>
  <c r="L1338" i="4"/>
  <c r="W1338" i="4" s="1"/>
  <c r="X1338" i="4" s="1"/>
  <c r="L2403" i="4"/>
  <c r="W2403" i="4" s="1"/>
  <c r="X2403" i="4" s="1"/>
  <c r="L1390" i="4"/>
  <c r="W1390" i="4" s="1"/>
  <c r="X1390" i="4" s="1"/>
  <c r="L2389" i="4"/>
  <c r="W2389" i="4" s="1"/>
  <c r="X2389" i="4" s="1"/>
  <c r="L3039" i="4"/>
  <c r="W3039" i="4" s="1"/>
  <c r="X3039" i="4" s="1"/>
  <c r="L2147" i="4"/>
  <c r="W2147" i="4" s="1"/>
  <c r="X2147" i="4" s="1"/>
  <c r="L2821" i="4"/>
  <c r="W2821" i="4" s="1"/>
  <c r="X2821" i="4" s="1"/>
  <c r="L1570" i="4"/>
  <c r="W1570" i="4" s="1"/>
  <c r="X1570" i="4" s="1"/>
  <c r="L4631" i="4"/>
  <c r="W4631" i="4" s="1"/>
  <c r="X4631" i="4" s="1"/>
  <c r="L2020" i="4"/>
  <c r="W2020" i="4" s="1"/>
  <c r="X2020" i="4" s="1"/>
  <c r="L2852" i="4"/>
  <c r="W2852" i="4" s="1"/>
  <c r="X2852" i="4" s="1"/>
  <c r="L2139" i="4"/>
  <c r="W2139" i="4" s="1"/>
  <c r="X2139" i="4" s="1"/>
  <c r="L2975" i="4"/>
  <c r="W2975" i="4" s="1"/>
  <c r="X2975" i="4" s="1"/>
  <c r="L1902" i="4"/>
  <c r="W1902" i="4" s="1"/>
  <c r="X1902" i="4" s="1"/>
  <c r="L2768" i="4"/>
  <c r="W2768" i="4" s="1"/>
  <c r="X2768" i="4" s="1"/>
  <c r="L1574" i="4"/>
  <c r="W1574" i="4" s="1"/>
  <c r="X1574" i="4" s="1"/>
  <c r="L2538" i="4"/>
  <c r="W2538" i="4" s="1"/>
  <c r="X2538" i="4" s="1"/>
  <c r="L1230" i="4"/>
  <c r="W1230" i="4" s="1"/>
  <c r="X1230" i="4" s="1"/>
  <c r="L1589" i="4"/>
  <c r="W1589" i="4" s="1"/>
  <c r="X1589" i="4" s="1"/>
  <c r="L4648" i="4"/>
  <c r="W4648" i="4" s="1"/>
  <c r="X4648" i="4" s="1"/>
  <c r="L2124" i="4"/>
  <c r="W2124" i="4" s="1"/>
  <c r="X2124" i="4" s="1"/>
  <c r="L1114" i="4"/>
  <c r="W1114" i="4" s="1"/>
  <c r="X1114" i="4" s="1"/>
  <c r="L2285" i="4"/>
  <c r="W2285" i="4" s="1"/>
  <c r="X2285" i="4" s="1"/>
  <c r="L1186" i="4"/>
  <c r="W1186" i="4" s="1"/>
  <c r="X1186" i="4" s="1"/>
  <c r="L2237" i="4"/>
  <c r="W2237" i="4" s="1"/>
  <c r="X2237" i="4" s="1"/>
  <c r="L2970" i="4"/>
  <c r="W2970" i="4" s="1"/>
  <c r="X2970" i="4" s="1"/>
  <c r="L1854" i="4"/>
  <c r="W1854" i="4" s="1"/>
  <c r="X1854" i="4" s="1"/>
  <c r="L2704" i="4"/>
  <c r="W2704" i="4" s="1"/>
  <c r="X2704" i="4" s="1"/>
  <c r="L1450" i="4"/>
  <c r="W1450" i="4" s="1"/>
  <c r="X1450" i="4" s="1"/>
  <c r="L3132" i="4"/>
  <c r="W3132" i="4" s="1"/>
  <c r="X3132" i="4" s="1"/>
  <c r="L3196" i="4"/>
  <c r="W3196" i="4" s="1"/>
  <c r="X3196" i="4" s="1"/>
  <c r="L3260" i="4"/>
  <c r="W3260" i="4" s="1"/>
  <c r="X3260" i="4" s="1"/>
  <c r="L3324" i="4"/>
  <c r="W3324" i="4" s="1"/>
  <c r="X3324" i="4" s="1"/>
  <c r="L3388" i="4"/>
  <c r="W3388" i="4" s="1"/>
  <c r="X3388" i="4" s="1"/>
  <c r="L3452" i="4"/>
  <c r="W3452" i="4" s="1"/>
  <c r="X3452" i="4" s="1"/>
  <c r="L3516" i="4"/>
  <c r="W3516" i="4" s="1"/>
  <c r="X3516" i="4" s="1"/>
  <c r="L3580" i="4"/>
  <c r="W3580" i="4" s="1"/>
  <c r="X3580" i="4" s="1"/>
  <c r="L3644" i="4"/>
  <c r="W3644" i="4" s="1"/>
  <c r="X3644" i="4" s="1"/>
  <c r="L4683" i="4"/>
  <c r="W4683" i="4" s="1"/>
  <c r="X4683" i="4" s="1"/>
  <c r="L3712" i="4"/>
  <c r="W3712" i="4" s="1"/>
  <c r="X3712" i="4" s="1"/>
  <c r="L3776" i="4"/>
  <c r="W3776" i="4" s="1"/>
  <c r="X3776" i="4" s="1"/>
  <c r="L3839" i="4"/>
  <c r="W3839" i="4" s="1"/>
  <c r="X3839" i="4" s="1"/>
  <c r="L3903" i="4"/>
  <c r="W3903" i="4" s="1"/>
  <c r="X3903" i="4" s="1"/>
  <c r="L3966" i="4"/>
  <c r="W3966" i="4" s="1"/>
  <c r="X3966" i="4" s="1"/>
  <c r="L4030" i="4"/>
  <c r="W4030" i="4" s="1"/>
  <c r="X4030" i="4" s="1"/>
  <c r="L4094" i="4"/>
  <c r="W4094" i="4" s="1"/>
  <c r="X4094" i="4" s="1"/>
  <c r="L4158" i="4"/>
  <c r="W4158" i="4" s="1"/>
  <c r="X4158" i="4" s="1"/>
  <c r="L4222" i="4"/>
  <c r="W4222" i="4" s="1"/>
  <c r="X4222" i="4" s="1"/>
  <c r="L4286" i="4"/>
  <c r="W4286" i="4" s="1"/>
  <c r="X4286" i="4" s="1"/>
  <c r="L4351" i="4"/>
  <c r="W4351" i="4" s="1"/>
  <c r="X4351" i="4" s="1"/>
  <c r="L3157" i="4"/>
  <c r="W3157" i="4" s="1"/>
  <c r="X3157" i="4" s="1"/>
  <c r="L3221" i="4"/>
  <c r="W3221" i="4" s="1"/>
  <c r="X3221" i="4" s="1"/>
  <c r="L3285" i="4"/>
  <c r="W3285" i="4" s="1"/>
  <c r="X3285" i="4" s="1"/>
  <c r="L3349" i="4"/>
  <c r="W3349" i="4" s="1"/>
  <c r="X3349" i="4" s="1"/>
  <c r="L3413" i="4"/>
  <c r="W3413" i="4" s="1"/>
  <c r="X3413" i="4" s="1"/>
  <c r="L3477" i="4"/>
  <c r="W3477" i="4" s="1"/>
  <c r="X3477" i="4" s="1"/>
  <c r="L3541" i="4"/>
  <c r="W3541" i="4" s="1"/>
  <c r="X3541" i="4" s="1"/>
  <c r="L3605" i="4"/>
  <c r="W3605" i="4" s="1"/>
  <c r="X3605" i="4" s="1"/>
  <c r="L3669" i="4"/>
  <c r="W3669" i="4" s="1"/>
  <c r="X3669" i="4" s="1"/>
  <c r="L4975" i="4"/>
  <c r="W4975" i="4" s="1"/>
  <c r="X4975" i="4" s="1"/>
  <c r="L3737" i="4"/>
  <c r="W3737" i="4" s="1"/>
  <c r="X3737" i="4" s="1"/>
  <c r="L3800" i="4"/>
  <c r="W3800" i="4" s="1"/>
  <c r="X3800" i="4" s="1"/>
  <c r="L3864" i="4"/>
  <c r="W3864" i="4" s="1"/>
  <c r="X3864" i="4" s="1"/>
  <c r="L3928" i="4"/>
  <c r="W3928" i="4" s="1"/>
  <c r="X3928" i="4" s="1"/>
  <c r="L3991" i="4"/>
  <c r="W3991" i="4" s="1"/>
  <c r="X3991" i="4" s="1"/>
  <c r="L4055" i="4"/>
  <c r="W4055" i="4" s="1"/>
  <c r="X4055" i="4" s="1"/>
  <c r="L4119" i="4"/>
  <c r="W4119" i="4" s="1"/>
  <c r="X4119" i="4" s="1"/>
  <c r="L4183" i="4"/>
  <c r="W4183" i="4" s="1"/>
  <c r="X4183" i="4" s="1"/>
  <c r="L4247" i="4"/>
  <c r="W4247" i="4" s="1"/>
  <c r="X4247" i="4" s="1"/>
  <c r="L2222" i="4"/>
  <c r="W2222" i="4" s="1"/>
  <c r="X2222" i="4" s="1"/>
  <c r="L3114" i="4"/>
  <c r="W3114" i="4" s="1"/>
  <c r="X3114" i="4" s="1"/>
  <c r="L3178" i="4"/>
  <c r="W3178" i="4" s="1"/>
  <c r="X3178" i="4" s="1"/>
  <c r="L3242" i="4"/>
  <c r="W3242" i="4" s="1"/>
  <c r="X3242" i="4" s="1"/>
  <c r="L3306" i="4"/>
  <c r="W3306" i="4" s="1"/>
  <c r="X3306" i="4" s="1"/>
  <c r="L3370" i="4"/>
  <c r="W3370" i="4" s="1"/>
  <c r="X3370" i="4" s="1"/>
  <c r="L3434" i="4"/>
  <c r="W3434" i="4" s="1"/>
  <c r="X3434" i="4" s="1"/>
  <c r="L3498" i="4"/>
  <c r="W3498" i="4" s="1"/>
  <c r="X3498" i="4" s="1"/>
  <c r="L3562" i="4"/>
  <c r="W3562" i="4" s="1"/>
  <c r="X3562" i="4" s="1"/>
  <c r="L3626" i="4"/>
  <c r="W3626" i="4" s="1"/>
  <c r="X3626" i="4" s="1"/>
  <c r="L3690" i="4"/>
  <c r="W3690" i="4" s="1"/>
  <c r="X3690" i="4" s="1"/>
  <c r="L2041" i="4"/>
  <c r="W2041" i="4" s="1"/>
  <c r="X2041" i="4" s="1"/>
  <c r="L3758" i="4"/>
  <c r="W3758" i="4" s="1"/>
  <c r="X3758" i="4" s="1"/>
  <c r="L3821" i="4"/>
  <c r="W3821" i="4" s="1"/>
  <c r="X3821" i="4" s="1"/>
  <c r="L3885" i="4"/>
  <c r="W3885" i="4" s="1"/>
  <c r="X3885" i="4" s="1"/>
  <c r="L3949" i="4"/>
  <c r="W3949" i="4" s="1"/>
  <c r="X3949" i="4" s="1"/>
  <c r="L4012" i="4"/>
  <c r="W4012" i="4" s="1"/>
  <c r="X4012" i="4" s="1"/>
  <c r="L4076" i="4"/>
  <c r="W4076" i="4" s="1"/>
  <c r="X4076" i="4" s="1"/>
  <c r="L4140" i="4"/>
  <c r="W4140" i="4" s="1"/>
  <c r="X4140" i="4" s="1"/>
  <c r="L4204" i="4"/>
  <c r="W4204" i="4" s="1"/>
  <c r="X4204" i="4" s="1"/>
  <c r="L4268" i="4"/>
  <c r="W4268" i="4" s="1"/>
  <c r="X4268" i="4" s="1"/>
  <c r="L2588" i="4"/>
  <c r="W2588" i="4" s="1"/>
  <c r="X2588" i="4" s="1"/>
  <c r="L3135" i="4"/>
  <c r="W3135" i="4" s="1"/>
  <c r="X3135" i="4" s="1"/>
  <c r="L3199" i="4"/>
  <c r="W3199" i="4" s="1"/>
  <c r="X3199" i="4" s="1"/>
  <c r="L3263" i="4"/>
  <c r="W3263" i="4" s="1"/>
  <c r="X3263" i="4" s="1"/>
  <c r="L3327" i="4"/>
  <c r="W3327" i="4" s="1"/>
  <c r="X3327" i="4" s="1"/>
  <c r="L3391" i="4"/>
  <c r="W3391" i="4" s="1"/>
  <c r="X3391" i="4" s="1"/>
  <c r="L3455" i="4"/>
  <c r="W3455" i="4" s="1"/>
  <c r="X3455" i="4" s="1"/>
  <c r="L3519" i="4"/>
  <c r="W3519" i="4" s="1"/>
  <c r="X3519" i="4" s="1"/>
  <c r="L3583" i="4"/>
  <c r="W3583" i="4" s="1"/>
  <c r="X3583" i="4" s="1"/>
  <c r="L3647" i="4"/>
  <c r="W3647" i="4" s="1"/>
  <c r="X3647" i="4" s="1"/>
  <c r="L4686" i="4"/>
  <c r="W4686" i="4" s="1"/>
  <c r="X4686" i="4" s="1"/>
  <c r="L3715" i="4"/>
  <c r="W3715" i="4" s="1"/>
  <c r="X3715" i="4" s="1"/>
  <c r="L3779" i="4"/>
  <c r="W3779" i="4" s="1"/>
  <c r="X3779" i="4" s="1"/>
  <c r="L3842" i="4"/>
  <c r="W3842" i="4" s="1"/>
  <c r="X3842" i="4" s="1"/>
  <c r="L3906" i="4"/>
  <c r="W3906" i="4" s="1"/>
  <c r="X3906" i="4" s="1"/>
  <c r="L3969" i="4"/>
  <c r="W3969" i="4" s="1"/>
  <c r="X3969" i="4" s="1"/>
  <c r="L4033" i="4"/>
  <c r="W4033" i="4" s="1"/>
  <c r="X4033" i="4" s="1"/>
  <c r="L4097" i="4"/>
  <c r="W4097" i="4" s="1"/>
  <c r="X4097" i="4" s="1"/>
  <c r="L4161" i="4"/>
  <c r="W4161" i="4" s="1"/>
  <c r="X4161" i="4" s="1"/>
  <c r="L4225" i="4"/>
  <c r="W4225" i="4" s="1"/>
  <c r="X4225" i="4" s="1"/>
  <c r="L4289" i="4"/>
  <c r="W4289" i="4" s="1"/>
  <c r="X4289" i="4" s="1"/>
  <c r="L4363" i="4"/>
  <c r="W4363" i="4" s="1"/>
  <c r="X4363" i="4" s="1"/>
  <c r="L4463" i="4"/>
  <c r="W4463" i="4" s="1"/>
  <c r="X4463" i="4" s="1"/>
  <c r="L4527" i="4"/>
  <c r="W4527" i="4" s="1"/>
  <c r="X4527" i="4" s="1"/>
  <c r="L4760" i="4"/>
  <c r="W4760" i="4" s="1"/>
  <c r="X4760" i="4" s="1"/>
  <c r="L4824" i="4"/>
  <c r="W4824" i="4" s="1"/>
  <c r="X4824" i="4" s="1"/>
  <c r="L4888" i="4"/>
  <c r="W4888" i="4" s="1"/>
  <c r="X4888" i="4" s="1"/>
  <c r="L2012" i="4"/>
  <c r="W2012" i="4" s="1"/>
  <c r="X2012" i="4" s="1"/>
  <c r="L2193" i="4"/>
  <c r="W2193" i="4" s="1"/>
  <c r="X2193" i="4" s="1"/>
  <c r="L2367" i="4"/>
  <c r="W2367" i="4" s="1"/>
  <c r="X2367" i="4" s="1"/>
  <c r="L2536" i="4"/>
  <c r="W2536" i="4" s="1"/>
  <c r="X2536" i="4" s="1"/>
  <c r="L2939" i="4"/>
  <c r="W2939" i="4" s="1"/>
  <c r="X2939" i="4" s="1"/>
  <c r="L1095" i="4"/>
  <c r="W1095" i="4" s="1"/>
  <c r="X1095" i="4" s="1"/>
  <c r="L1351" i="4"/>
  <c r="W1351" i="4" s="1"/>
  <c r="X1351" i="4" s="1"/>
  <c r="L1607" i="4"/>
  <c r="W1607" i="4" s="1"/>
  <c r="X1607" i="4" s="1"/>
  <c r="L1863" i="4"/>
  <c r="W1863" i="4" s="1"/>
  <c r="X1863" i="4" s="1"/>
  <c r="L2545" i="4"/>
  <c r="W2545" i="4" s="1"/>
  <c r="X2545" i="4" s="1"/>
  <c r="L2797" i="4"/>
  <c r="W2797" i="4" s="1"/>
  <c r="X2797" i="4" s="1"/>
  <c r="L3053" i="4"/>
  <c r="W3053" i="4" s="1"/>
  <c r="X3053" i="4" s="1"/>
  <c r="L1212" i="4"/>
  <c r="W1212" i="4" s="1"/>
  <c r="X1212" i="4" s="1"/>
  <c r="L2478" i="4"/>
  <c r="W2478" i="4" s="1"/>
  <c r="X2478" i="4" s="1"/>
  <c r="L4316" i="4"/>
  <c r="W4316" i="4" s="1"/>
  <c r="X4316" i="4" s="1"/>
  <c r="L4380" i="4"/>
  <c r="W4380" i="4" s="1"/>
  <c r="X4380" i="4" s="1"/>
  <c r="L4444" i="4"/>
  <c r="W4444" i="4" s="1"/>
  <c r="X4444" i="4" s="1"/>
  <c r="L4508" i="4"/>
  <c r="W4508" i="4" s="1"/>
  <c r="X4508" i="4" s="1"/>
  <c r="L4741" i="4"/>
  <c r="W4741" i="4" s="1"/>
  <c r="X4741" i="4" s="1"/>
  <c r="L4805" i="4"/>
  <c r="W4805" i="4" s="1"/>
  <c r="X4805" i="4" s="1"/>
  <c r="L4869" i="4"/>
  <c r="W4869" i="4" s="1"/>
  <c r="X4869" i="4" s="1"/>
  <c r="L4933" i="4"/>
  <c r="W4933" i="4" s="1"/>
  <c r="X4933" i="4" s="1"/>
  <c r="L2144" i="4"/>
  <c r="W2144" i="4" s="1"/>
  <c r="X2144" i="4" s="1"/>
  <c r="L2313" i="4"/>
  <c r="W2313" i="4" s="1"/>
  <c r="X2313" i="4" s="1"/>
  <c r="L2487" i="4"/>
  <c r="W2487" i="4" s="1"/>
  <c r="X2487" i="4" s="1"/>
  <c r="L2864" i="4"/>
  <c r="W2864" i="4" s="1"/>
  <c r="X2864" i="4" s="1"/>
  <c r="L1019" i="4"/>
  <c r="W1019" i="4" s="1"/>
  <c r="X1019" i="4" s="1"/>
  <c r="L1275" i="4"/>
  <c r="W1275" i="4" s="1"/>
  <c r="X1275" i="4" s="1"/>
  <c r="L1531" i="4"/>
  <c r="W1531" i="4" s="1"/>
  <c r="X1531" i="4" s="1"/>
  <c r="L1787" i="4"/>
  <c r="W1787" i="4" s="1"/>
  <c r="X1787" i="4" s="1"/>
  <c r="L2074" i="4"/>
  <c r="W2074" i="4" s="1"/>
  <c r="X2074" i="4" s="1"/>
  <c r="L2732" i="4"/>
  <c r="W2732" i="4" s="1"/>
  <c r="X2732" i="4" s="1"/>
  <c r="L2978" i="4"/>
  <c r="W2978" i="4" s="1"/>
  <c r="X2978" i="4" s="1"/>
  <c r="L1136" i="4"/>
  <c r="W1136" i="4" s="1"/>
  <c r="X1136" i="4" s="1"/>
  <c r="L2294" i="4"/>
  <c r="W2294" i="4" s="1"/>
  <c r="X2294" i="4" s="1"/>
  <c r="L2638" i="4"/>
  <c r="W2638" i="4" s="1"/>
  <c r="X2638" i="4" s="1"/>
  <c r="L4357" i="4"/>
  <c r="W4357" i="4" s="1"/>
  <c r="X4357" i="4" s="1"/>
  <c r="L4421" i="4"/>
  <c r="W4421" i="4" s="1"/>
  <c r="X4421" i="4" s="1"/>
  <c r="L4485" i="4"/>
  <c r="W4485" i="4" s="1"/>
  <c r="X4485" i="4" s="1"/>
  <c r="L4718" i="4"/>
  <c r="W4718" i="4" s="1"/>
  <c r="X4718" i="4" s="1"/>
  <c r="L4782" i="4"/>
  <c r="W4782" i="4" s="1"/>
  <c r="X4782" i="4" s="1"/>
  <c r="L4846" i="4"/>
  <c r="W4846" i="4" s="1"/>
  <c r="X4846" i="4" s="1"/>
  <c r="L4910" i="4"/>
  <c r="W4910" i="4" s="1"/>
  <c r="X4910" i="4" s="1"/>
  <c r="L2081" i="4"/>
  <c r="W2081" i="4" s="1"/>
  <c r="X2081" i="4" s="1"/>
  <c r="L2255" i="4"/>
  <c r="W2255" i="4" s="1"/>
  <c r="X2255" i="4" s="1"/>
  <c r="L2424" i="4"/>
  <c r="W2424" i="4" s="1"/>
  <c r="X2424" i="4" s="1"/>
  <c r="L2776" i="4"/>
  <c r="W2776" i="4" s="1"/>
  <c r="X2776" i="4" s="1"/>
  <c r="L3025" i="4"/>
  <c r="W3025" i="4" s="1"/>
  <c r="X3025" i="4" s="1"/>
  <c r="L1183" i="4"/>
  <c r="W1183" i="4" s="1"/>
  <c r="X1183" i="4" s="1"/>
  <c r="L1439" i="4"/>
  <c r="W1439" i="4" s="1"/>
  <c r="X1439" i="4" s="1"/>
  <c r="L1695" i="4"/>
  <c r="W1695" i="4" s="1"/>
  <c r="X1695" i="4" s="1"/>
  <c r="L1951" i="4"/>
  <c r="W1951" i="4" s="1"/>
  <c r="X1951" i="4" s="1"/>
  <c r="L2664" i="4"/>
  <c r="W2664" i="4" s="1"/>
  <c r="X2664" i="4" s="1"/>
  <c r="L2887" i="4"/>
  <c r="W2887" i="4" s="1"/>
  <c r="X2887" i="4" s="1"/>
  <c r="L1044" i="4"/>
  <c r="W1044" i="4" s="1"/>
  <c r="X1044" i="4" s="1"/>
  <c r="L1300" i="4"/>
  <c r="W1300" i="4" s="1"/>
  <c r="X1300" i="4" s="1"/>
  <c r="L2564" i="4"/>
  <c r="W2564" i="4" s="1"/>
  <c r="X2564" i="4" s="1"/>
  <c r="L4334" i="4"/>
  <c r="W4334" i="4" s="1"/>
  <c r="X4334" i="4" s="1"/>
  <c r="L4398" i="4"/>
  <c r="W4398" i="4" s="1"/>
  <c r="X4398" i="4" s="1"/>
  <c r="L4462" i="4"/>
  <c r="W4462" i="4" s="1"/>
  <c r="X4462" i="4" s="1"/>
  <c r="L4526" i="4"/>
  <c r="W4526" i="4" s="1"/>
  <c r="X4526" i="4" s="1"/>
  <c r="L4759" i="4"/>
  <c r="W4759" i="4" s="1"/>
  <c r="X4759" i="4" s="1"/>
  <c r="L4823" i="4"/>
  <c r="W4823" i="4" s="1"/>
  <c r="X4823" i="4" s="1"/>
  <c r="L4887" i="4"/>
  <c r="W4887" i="4" s="1"/>
  <c r="X4887" i="4" s="1"/>
  <c r="L2011" i="4"/>
  <c r="W2011" i="4" s="1"/>
  <c r="X2011" i="4" s="1"/>
  <c r="L2192" i="4"/>
  <c r="W2192" i="4" s="1"/>
  <c r="X2192" i="4" s="1"/>
  <c r="L2361" i="4"/>
  <c r="W2361" i="4" s="1"/>
  <c r="X2361" i="4" s="1"/>
  <c r="L2535" i="4"/>
  <c r="W2535" i="4" s="1"/>
  <c r="X2535" i="4" s="1"/>
  <c r="L2934" i="4"/>
  <c r="W2934" i="4" s="1"/>
  <c r="X2934" i="4" s="1"/>
  <c r="L1091" i="4"/>
  <c r="W1091" i="4" s="1"/>
  <c r="X1091" i="4" s="1"/>
  <c r="L1347" i="4"/>
  <c r="W1347" i="4" s="1"/>
  <c r="X1347" i="4" s="1"/>
  <c r="L1603" i="4"/>
  <c r="W1603" i="4" s="1"/>
  <c r="X1603" i="4" s="1"/>
  <c r="L1859" i="4"/>
  <c r="W1859" i="4" s="1"/>
  <c r="X1859" i="4" s="1"/>
  <c r="L2544" i="4"/>
  <c r="W2544" i="4" s="1"/>
  <c r="X2544" i="4" s="1"/>
  <c r="L2796" i="4"/>
  <c r="W2796" i="4" s="1"/>
  <c r="X2796" i="4" s="1"/>
  <c r="L3052" i="4"/>
  <c r="W3052" i="4" s="1"/>
  <c r="X3052" i="4" s="1"/>
  <c r="L1208" i="4"/>
  <c r="W1208" i="4" s="1"/>
  <c r="X1208" i="4" s="1"/>
  <c r="L1464" i="4"/>
  <c r="W1464" i="4" s="1"/>
  <c r="X1464" i="4" s="1"/>
  <c r="L1720" i="4"/>
  <c r="W1720" i="4" s="1"/>
  <c r="X1720" i="4" s="1"/>
  <c r="L1976" i="4"/>
  <c r="W1976" i="4" s="1"/>
  <c r="X1976" i="4" s="1"/>
  <c r="L2090" i="4"/>
  <c r="W2090" i="4" s="1"/>
  <c r="X2090" i="4" s="1"/>
  <c r="L4567" i="4"/>
  <c r="W4567" i="4" s="1"/>
  <c r="X4567" i="4" s="1"/>
  <c r="L2674" i="4"/>
  <c r="W2674" i="4" s="1"/>
  <c r="X2674" i="4" s="1"/>
  <c r="L1289" i="4"/>
  <c r="W1289" i="4" s="1"/>
  <c r="X1289" i="4" s="1"/>
  <c r="L1977" i="4"/>
  <c r="W1977" i="4" s="1"/>
  <c r="X1977" i="4" s="1"/>
  <c r="L1193" i="4"/>
  <c r="W1193" i="4" s="1"/>
  <c r="X1193" i="4" s="1"/>
  <c r="L1937" i="4"/>
  <c r="W1937" i="4" s="1"/>
  <c r="X1937" i="4" s="1"/>
  <c r="L1341" i="4"/>
  <c r="W1341" i="4" s="1"/>
  <c r="X1341" i="4" s="1"/>
  <c r="L1548" i="4"/>
  <c r="W1548" i="4" s="1"/>
  <c r="X1548" i="4" s="1"/>
  <c r="L1804" i="4"/>
  <c r="W1804" i="4" s="1"/>
  <c r="X1804" i="4" s="1"/>
  <c r="L4583" i="4"/>
  <c r="W4583" i="4" s="1"/>
  <c r="X4583" i="4" s="1"/>
  <c r="L2386" i="4"/>
  <c r="W2386" i="4" s="1"/>
  <c r="X2386" i="4" s="1"/>
  <c r="L4606" i="4"/>
  <c r="W4606" i="4" s="1"/>
  <c r="X4606" i="4" s="1"/>
  <c r="L2920" i="4"/>
  <c r="W2920" i="4" s="1"/>
  <c r="X2920" i="4" s="1"/>
  <c r="L1529" i="4"/>
  <c r="W1529" i="4" s="1"/>
  <c r="X1529" i="4" s="1"/>
  <c r="L2798" i="4"/>
  <c r="W2798" i="4" s="1"/>
  <c r="X2798" i="4" s="1"/>
  <c r="L1437" i="4"/>
  <c r="W1437" i="4" s="1"/>
  <c r="X1437" i="4" s="1"/>
  <c r="L2787" i="4"/>
  <c r="W2787" i="4" s="1"/>
  <c r="X2787" i="4" s="1"/>
  <c r="L1673" i="4"/>
  <c r="W1673" i="4" s="1"/>
  <c r="X1673" i="4" s="1"/>
  <c r="L1632" i="4"/>
  <c r="W1632" i="4" s="1"/>
  <c r="X1632" i="4" s="1"/>
  <c r="L1888" i="4"/>
  <c r="W1888" i="4" s="1"/>
  <c r="X1888" i="4" s="1"/>
  <c r="L4947" i="4"/>
  <c r="W4947" i="4" s="1"/>
  <c r="X4947" i="4" s="1"/>
  <c r="L4539" i="4"/>
  <c r="W4539" i="4" s="1"/>
  <c r="X4539" i="4" s="1"/>
  <c r="L2242" i="4"/>
  <c r="W2242" i="4" s="1"/>
  <c r="X2242" i="4" s="1"/>
  <c r="L1033" i="4"/>
  <c r="W1033" i="4" s="1"/>
  <c r="X1033" i="4" s="1"/>
  <c r="L1765" i="4"/>
  <c r="W1765" i="4" s="1"/>
  <c r="X1765" i="4" s="1"/>
  <c r="L3043" i="4"/>
  <c r="W3043" i="4" s="1"/>
  <c r="X3043" i="4" s="1"/>
  <c r="L1649" i="4"/>
  <c r="W1649" i="4" s="1"/>
  <c r="X1649" i="4" s="1"/>
  <c r="L1037" i="4"/>
  <c r="W1037" i="4" s="1"/>
  <c r="X1037" i="4" s="1"/>
  <c r="L1460" i="4"/>
  <c r="W1460" i="4" s="1"/>
  <c r="X1460" i="4" s="1"/>
  <c r="L1716" i="4"/>
  <c r="W1716" i="4" s="1"/>
  <c r="X1716" i="4" s="1"/>
  <c r="L1972" i="4"/>
  <c r="W1972" i="4" s="1"/>
  <c r="X1972" i="4" s="1"/>
  <c r="L2066" i="4"/>
  <c r="W2066" i="4" s="1"/>
  <c r="X2066" i="4" s="1"/>
  <c r="L4564" i="4"/>
  <c r="W4564" i="4" s="1"/>
  <c r="X4564" i="4" s="1"/>
  <c r="L2642" i="4"/>
  <c r="W2642" i="4" s="1"/>
  <c r="X2642" i="4" s="1"/>
  <c r="L1285" i="4"/>
  <c r="W1285" i="4" s="1"/>
  <c r="X1285" i="4" s="1"/>
  <c r="L1973" i="4"/>
  <c r="W1973" i="4" s="1"/>
  <c r="X1973" i="4" s="1"/>
  <c r="L1189" i="4"/>
  <c r="W1189" i="4" s="1"/>
  <c r="X1189" i="4" s="1"/>
  <c r="L1909" i="4"/>
  <c r="W1909" i="4" s="1"/>
  <c r="X1909" i="4" s="1"/>
  <c r="L1313" i="4"/>
  <c r="W1313" i="4" s="1"/>
  <c r="X1313" i="4" s="1"/>
  <c r="L4637" i="4"/>
  <c r="W4637" i="4" s="1"/>
  <c r="X4637" i="4" s="1"/>
  <c r="L2038" i="4"/>
  <c r="W2038" i="4" s="1"/>
  <c r="X2038" i="4" s="1"/>
  <c r="L2938" i="4"/>
  <c r="W2938" i="4" s="1"/>
  <c r="X2938" i="4" s="1"/>
  <c r="L2195" i="4"/>
  <c r="W2195" i="4" s="1"/>
  <c r="X2195" i="4" s="1"/>
  <c r="L1014" i="4"/>
  <c r="W1014" i="4" s="1"/>
  <c r="X1014" i="4" s="1"/>
  <c r="L2115" i="4"/>
  <c r="W2115" i="4" s="1"/>
  <c r="X2115" i="4" s="1"/>
  <c r="L2805" i="4"/>
  <c r="W2805" i="4" s="1"/>
  <c r="X2805" i="4" s="1"/>
  <c r="L1618" i="4"/>
  <c r="W1618" i="4" s="1"/>
  <c r="X1618" i="4" s="1"/>
  <c r="L2600" i="4"/>
  <c r="W2600" i="4" s="1"/>
  <c r="X2600" i="4" s="1"/>
  <c r="L1334" i="4"/>
  <c r="W1334" i="4" s="1"/>
  <c r="X1334" i="4" s="1"/>
  <c r="L1709" i="4"/>
  <c r="W1709" i="4" s="1"/>
  <c r="X1709" i="4" s="1"/>
  <c r="L4662" i="4"/>
  <c r="W4662" i="4" s="1"/>
  <c r="X4662" i="4" s="1"/>
  <c r="L2243" i="4"/>
  <c r="W2243" i="4" s="1"/>
  <c r="X2243" i="4" s="1"/>
  <c r="L1374" i="4"/>
  <c r="W1374" i="4" s="1"/>
  <c r="X1374" i="4" s="1"/>
  <c r="L2460" i="4"/>
  <c r="W2460" i="4" s="1"/>
  <c r="X2460" i="4" s="1"/>
  <c r="L1482" i="4"/>
  <c r="W1482" i="4" s="1"/>
  <c r="X1482" i="4" s="1"/>
  <c r="L2435" i="4"/>
  <c r="W2435" i="4" s="1"/>
  <c r="X2435" i="4" s="1"/>
  <c r="L3066" i="4"/>
  <c r="W3066" i="4" s="1"/>
  <c r="X3066" i="4" s="1"/>
  <c r="L2197" i="4"/>
  <c r="W2197" i="4" s="1"/>
  <c r="X2197" i="4" s="1"/>
  <c r="L2884" i="4"/>
  <c r="W2884" i="4" s="1"/>
  <c r="X2884" i="4" s="1"/>
  <c r="L1634" i="4"/>
  <c r="W1634" i="4" s="1"/>
  <c r="X1634" i="4" s="1"/>
  <c r="L4635" i="4"/>
  <c r="W4635" i="4" s="1"/>
  <c r="X4635" i="4" s="1"/>
  <c r="L2036" i="4"/>
  <c r="W2036" i="4" s="1"/>
  <c r="X2036" i="4" s="1"/>
  <c r="L2932" i="4"/>
  <c r="W2932" i="4" s="1"/>
  <c r="X2932" i="4" s="1"/>
  <c r="L2171" i="4"/>
  <c r="W2171" i="4" s="1"/>
  <c r="X2171" i="4" s="1"/>
  <c r="L1006" i="4"/>
  <c r="W1006" i="4" s="1"/>
  <c r="X1006" i="4" s="1"/>
  <c r="L1978" i="4"/>
  <c r="W1978" i="4" s="1"/>
  <c r="X1978" i="4" s="1"/>
  <c r="L2799" i="4"/>
  <c r="W2799" i="4" s="1"/>
  <c r="X2799" i="4" s="1"/>
  <c r="L1610" i="4"/>
  <c r="W1610" i="4" s="1"/>
  <c r="X1610" i="4" s="1"/>
  <c r="L2592" i="4"/>
  <c r="W2592" i="4" s="1"/>
  <c r="X2592" i="4" s="1"/>
  <c r="L1322" i="4"/>
  <c r="W1322" i="4" s="1"/>
  <c r="X1322" i="4" s="1"/>
  <c r="L1613" i="4"/>
  <c r="W1613" i="4" s="1"/>
  <c r="X1613" i="4" s="1"/>
  <c r="L4652" i="4"/>
  <c r="W4652" i="4" s="1"/>
  <c r="X4652" i="4" s="1"/>
  <c r="L2179" i="4"/>
  <c r="W2179" i="4" s="1"/>
  <c r="X2179" i="4" s="1"/>
  <c r="L1234" i="4"/>
  <c r="W1234" i="4" s="1"/>
  <c r="X1234" i="4" s="1"/>
  <c r="L2332" i="4"/>
  <c r="W2332" i="4" s="1"/>
  <c r="X2332" i="4" s="1"/>
  <c r="L1242" i="4"/>
  <c r="W1242" i="4" s="1"/>
  <c r="X1242" i="4" s="1"/>
  <c r="L2325" i="4"/>
  <c r="W2325" i="4" s="1"/>
  <c r="X2325" i="4" s="1"/>
  <c r="L3012" i="4"/>
  <c r="W3012" i="4" s="1"/>
  <c r="X3012" i="4" s="1"/>
  <c r="L1914" i="4"/>
  <c r="W1914" i="4" s="1"/>
  <c r="X1914" i="4" s="1"/>
  <c r="L2743" i="4"/>
  <c r="W2743" i="4" s="1"/>
  <c r="X2743" i="4" s="1"/>
  <c r="L1478" i="4"/>
  <c r="W1478" i="4" s="1"/>
  <c r="X1478" i="4" s="1"/>
  <c r="L3136" i="4"/>
  <c r="W3136" i="4" s="1"/>
  <c r="X3136" i="4" s="1"/>
  <c r="L3200" i="4"/>
  <c r="W3200" i="4" s="1"/>
  <c r="X3200" i="4" s="1"/>
  <c r="L3264" i="4"/>
  <c r="W3264" i="4" s="1"/>
  <c r="X3264" i="4" s="1"/>
  <c r="L3328" i="4"/>
  <c r="W3328" i="4" s="1"/>
  <c r="X3328" i="4" s="1"/>
  <c r="L3392" i="4"/>
  <c r="W3392" i="4" s="1"/>
  <c r="X3392" i="4" s="1"/>
  <c r="L3456" i="4"/>
  <c r="W3456" i="4" s="1"/>
  <c r="X3456" i="4" s="1"/>
  <c r="L3520" i="4"/>
  <c r="W3520" i="4" s="1"/>
  <c r="X3520" i="4" s="1"/>
  <c r="L3584" i="4"/>
  <c r="W3584" i="4" s="1"/>
  <c r="X3584" i="4" s="1"/>
  <c r="L3648" i="4"/>
  <c r="W3648" i="4" s="1"/>
  <c r="X3648" i="4" s="1"/>
  <c r="L4687" i="4"/>
  <c r="W4687" i="4" s="1"/>
  <c r="X4687" i="4" s="1"/>
  <c r="L3716" i="4"/>
  <c r="W3716" i="4" s="1"/>
  <c r="X3716" i="4" s="1"/>
  <c r="L3780" i="4"/>
  <c r="W3780" i="4" s="1"/>
  <c r="X3780" i="4" s="1"/>
  <c r="L3843" i="4"/>
  <c r="W3843" i="4" s="1"/>
  <c r="X3843" i="4" s="1"/>
  <c r="L3907" i="4"/>
  <c r="W3907" i="4" s="1"/>
  <c r="X3907" i="4" s="1"/>
  <c r="L3970" i="4"/>
  <c r="W3970" i="4" s="1"/>
  <c r="X3970" i="4" s="1"/>
  <c r="L4034" i="4"/>
  <c r="W4034" i="4" s="1"/>
  <c r="X4034" i="4" s="1"/>
  <c r="L4098" i="4"/>
  <c r="W4098" i="4" s="1"/>
  <c r="X4098" i="4" s="1"/>
  <c r="L4162" i="4"/>
  <c r="W4162" i="4" s="1"/>
  <c r="X4162" i="4" s="1"/>
  <c r="L4226" i="4"/>
  <c r="W4226" i="4" s="1"/>
  <c r="X4226" i="4" s="1"/>
  <c r="L4290" i="4"/>
  <c r="W4290" i="4" s="1"/>
  <c r="X4290" i="4" s="1"/>
  <c r="L4367" i="4"/>
  <c r="W4367" i="4" s="1"/>
  <c r="X4367" i="4" s="1"/>
  <c r="L3161" i="4"/>
  <c r="W3161" i="4" s="1"/>
  <c r="X3161" i="4" s="1"/>
  <c r="L3225" i="4"/>
  <c r="W3225" i="4" s="1"/>
  <c r="X3225" i="4" s="1"/>
  <c r="L3289" i="4"/>
  <c r="W3289" i="4" s="1"/>
  <c r="X3289" i="4" s="1"/>
  <c r="L3353" i="4"/>
  <c r="W3353" i="4" s="1"/>
  <c r="X3353" i="4" s="1"/>
  <c r="L3417" i="4"/>
  <c r="W3417" i="4" s="1"/>
  <c r="X3417" i="4" s="1"/>
  <c r="L3481" i="4"/>
  <c r="W3481" i="4" s="1"/>
  <c r="X3481" i="4" s="1"/>
  <c r="L3545" i="4"/>
  <c r="W3545" i="4" s="1"/>
  <c r="X3545" i="4" s="1"/>
  <c r="L3609" i="4"/>
  <c r="W3609" i="4" s="1"/>
  <c r="X3609" i="4" s="1"/>
  <c r="L3673" i="4"/>
  <c r="W3673" i="4" s="1"/>
  <c r="X3673" i="4" s="1"/>
  <c r="L4979" i="4"/>
  <c r="W4979" i="4" s="1"/>
  <c r="X4979" i="4" s="1"/>
  <c r="L3741" i="4"/>
  <c r="W3741" i="4" s="1"/>
  <c r="X3741" i="4" s="1"/>
  <c r="L3804" i="4"/>
  <c r="W3804" i="4" s="1"/>
  <c r="X3804" i="4" s="1"/>
  <c r="L3868" i="4"/>
  <c r="W3868" i="4" s="1"/>
  <c r="X3868" i="4" s="1"/>
  <c r="L3932" i="4"/>
  <c r="W3932" i="4" s="1"/>
  <c r="X3932" i="4" s="1"/>
  <c r="L3995" i="4"/>
  <c r="W3995" i="4" s="1"/>
  <c r="X3995" i="4" s="1"/>
  <c r="L4059" i="4"/>
  <c r="W4059" i="4" s="1"/>
  <c r="X4059" i="4" s="1"/>
  <c r="L4123" i="4"/>
  <c r="W4123" i="4" s="1"/>
  <c r="X4123" i="4" s="1"/>
  <c r="L4187" i="4"/>
  <c r="W4187" i="4" s="1"/>
  <c r="X4187" i="4" s="1"/>
  <c r="L4251" i="4"/>
  <c r="W4251" i="4" s="1"/>
  <c r="X4251" i="4" s="1"/>
  <c r="L2254" i="4"/>
  <c r="W2254" i="4" s="1"/>
  <c r="X2254" i="4" s="1"/>
  <c r="L3118" i="4"/>
  <c r="W3118" i="4" s="1"/>
  <c r="X3118" i="4" s="1"/>
  <c r="L3182" i="4"/>
  <c r="W3182" i="4" s="1"/>
  <c r="X3182" i="4" s="1"/>
  <c r="L3246" i="4"/>
  <c r="W3246" i="4" s="1"/>
  <c r="X3246" i="4" s="1"/>
  <c r="L3310" i="4"/>
  <c r="W3310" i="4" s="1"/>
  <c r="X3310" i="4" s="1"/>
  <c r="L3374" i="4"/>
  <c r="W3374" i="4" s="1"/>
  <c r="X3374" i="4" s="1"/>
  <c r="L3438" i="4"/>
  <c r="W3438" i="4" s="1"/>
  <c r="X3438" i="4" s="1"/>
  <c r="L3502" i="4"/>
  <c r="W3502" i="4" s="1"/>
  <c r="X3502" i="4" s="1"/>
  <c r="L3566" i="4"/>
  <c r="W3566" i="4" s="1"/>
  <c r="X3566" i="4" s="1"/>
  <c r="L3630" i="4"/>
  <c r="W3630" i="4" s="1"/>
  <c r="X3630" i="4" s="1"/>
  <c r="L3694" i="4"/>
  <c r="W3694" i="4" s="1"/>
  <c r="X3694" i="4" s="1"/>
  <c r="L2070" i="4"/>
  <c r="W2070" i="4" s="1"/>
  <c r="X2070" i="4" s="1"/>
  <c r="L3762" i="4"/>
  <c r="W3762" i="4" s="1"/>
  <c r="X3762" i="4" s="1"/>
  <c r="L3825" i="4"/>
  <c r="W3825" i="4" s="1"/>
  <c r="X3825" i="4" s="1"/>
  <c r="L3889" i="4"/>
  <c r="W3889" i="4" s="1"/>
  <c r="X3889" i="4" s="1"/>
  <c r="L3953" i="4"/>
  <c r="W3953" i="4" s="1"/>
  <c r="X3953" i="4" s="1"/>
  <c r="L4016" i="4"/>
  <c r="W4016" i="4" s="1"/>
  <c r="X4016" i="4" s="1"/>
  <c r="L4080" i="4"/>
  <c r="W4080" i="4" s="1"/>
  <c r="X4080" i="4" s="1"/>
  <c r="L4144" i="4"/>
  <c r="W4144" i="4" s="1"/>
  <c r="X4144" i="4" s="1"/>
  <c r="L4208" i="4"/>
  <c r="W4208" i="4" s="1"/>
  <c r="X4208" i="4" s="1"/>
  <c r="L4272" i="4"/>
  <c r="W4272" i="4" s="1"/>
  <c r="X4272" i="4" s="1"/>
  <c r="L2654" i="4"/>
  <c r="W2654" i="4" s="1"/>
  <c r="X2654" i="4" s="1"/>
  <c r="L3139" i="4"/>
  <c r="W3139" i="4" s="1"/>
  <c r="X3139" i="4" s="1"/>
  <c r="L3203" i="4"/>
  <c r="W3203" i="4" s="1"/>
  <c r="X3203" i="4" s="1"/>
  <c r="L3267" i="4"/>
  <c r="W3267" i="4" s="1"/>
  <c r="X3267" i="4" s="1"/>
  <c r="L3331" i="4"/>
  <c r="W3331" i="4" s="1"/>
  <c r="X3331" i="4" s="1"/>
  <c r="L3395" i="4"/>
  <c r="W3395" i="4" s="1"/>
  <c r="X3395" i="4" s="1"/>
  <c r="L3459" i="4"/>
  <c r="W3459" i="4" s="1"/>
  <c r="X3459" i="4" s="1"/>
  <c r="L3523" i="4"/>
  <c r="W3523" i="4" s="1"/>
  <c r="X3523" i="4" s="1"/>
  <c r="L3587" i="4"/>
  <c r="W3587" i="4" s="1"/>
  <c r="X3587" i="4" s="1"/>
  <c r="L3651" i="4"/>
  <c r="W3651" i="4" s="1"/>
  <c r="X3651" i="4" s="1"/>
  <c r="L4690" i="4"/>
  <c r="W4690" i="4" s="1"/>
  <c r="X4690" i="4" s="1"/>
  <c r="L3719" i="4"/>
  <c r="W3719" i="4" s="1"/>
  <c r="X3719" i="4" s="1"/>
  <c r="L3783" i="4"/>
  <c r="W3783" i="4" s="1"/>
  <c r="X3783" i="4" s="1"/>
  <c r="L3846" i="4"/>
  <c r="W3846" i="4" s="1"/>
  <c r="X3846" i="4" s="1"/>
  <c r="L3910" i="4"/>
  <c r="W3910" i="4" s="1"/>
  <c r="X3910" i="4" s="1"/>
  <c r="L3973" i="4"/>
  <c r="W3973" i="4" s="1"/>
  <c r="X3973" i="4" s="1"/>
  <c r="L4037" i="4"/>
  <c r="W4037" i="4" s="1"/>
  <c r="X4037" i="4" s="1"/>
  <c r="L4101" i="4"/>
  <c r="W4101" i="4" s="1"/>
  <c r="X4101" i="4" s="1"/>
  <c r="L4165" i="4"/>
  <c r="W4165" i="4" s="1"/>
  <c r="X4165" i="4" s="1"/>
  <c r="L4229" i="4"/>
  <c r="W4229" i="4" s="1"/>
  <c r="X4229" i="4" s="1"/>
  <c r="L4293" i="4"/>
  <c r="W4293" i="4" s="1"/>
  <c r="X4293" i="4" s="1"/>
  <c r="L4379" i="4"/>
  <c r="W4379" i="4" s="1"/>
  <c r="X4379" i="4" s="1"/>
  <c r="L4467" i="4"/>
  <c r="W4467" i="4" s="1"/>
  <c r="X4467" i="4" s="1"/>
  <c r="L4531" i="4"/>
  <c r="W4531" i="4" s="1"/>
  <c r="X4531" i="4" s="1"/>
  <c r="L4764" i="4"/>
  <c r="W4764" i="4" s="1"/>
  <c r="X4764" i="4" s="1"/>
  <c r="L4828" i="4"/>
  <c r="W4828" i="4" s="1"/>
  <c r="X4828" i="4" s="1"/>
  <c r="L4892" i="4"/>
  <c r="W4892" i="4" s="1"/>
  <c r="X4892" i="4" s="1"/>
  <c r="L2028" i="4"/>
  <c r="W2028" i="4" s="1"/>
  <c r="X2028" i="4" s="1"/>
  <c r="L2207" i="4"/>
  <c r="W2207" i="4" s="1"/>
  <c r="X2207" i="4" s="1"/>
  <c r="L2376" i="4"/>
  <c r="W2376" i="4" s="1"/>
  <c r="X2376" i="4" s="1"/>
  <c r="L2566" i="4"/>
  <c r="W2566" i="4" s="1"/>
  <c r="X2566" i="4" s="1"/>
  <c r="L2955" i="4"/>
  <c r="W2955" i="4" s="1"/>
  <c r="X2955" i="4" s="1"/>
  <c r="L1111" i="4"/>
  <c r="W1111" i="4" s="1"/>
  <c r="X1111" i="4" s="1"/>
  <c r="L1367" i="4"/>
  <c r="W1367" i="4" s="1"/>
  <c r="X1367" i="4" s="1"/>
  <c r="L1623" i="4"/>
  <c r="W1623" i="4" s="1"/>
  <c r="X1623" i="4" s="1"/>
  <c r="L1879" i="4"/>
  <c r="W1879" i="4" s="1"/>
  <c r="X1879" i="4" s="1"/>
  <c r="L2596" i="4"/>
  <c r="W2596" i="4" s="1"/>
  <c r="X2596" i="4" s="1"/>
  <c r="L2813" i="4"/>
  <c r="W2813" i="4" s="1"/>
  <c r="X2813" i="4" s="1"/>
  <c r="L3069" i="4"/>
  <c r="W3069" i="4" s="1"/>
  <c r="X3069" i="4" s="1"/>
  <c r="L1228" i="4"/>
  <c r="W1228" i="4" s="1"/>
  <c r="X1228" i="4" s="1"/>
  <c r="L2510" i="4"/>
  <c r="W2510" i="4" s="1"/>
  <c r="X2510" i="4" s="1"/>
  <c r="L4320" i="4"/>
  <c r="W4320" i="4" s="1"/>
  <c r="X4320" i="4" s="1"/>
  <c r="L4384" i="4"/>
  <c r="W4384" i="4" s="1"/>
  <c r="X4384" i="4" s="1"/>
  <c r="L4448" i="4"/>
  <c r="W4448" i="4" s="1"/>
  <c r="X4448" i="4" s="1"/>
  <c r="L4512" i="4"/>
  <c r="W4512" i="4" s="1"/>
  <c r="X4512" i="4" s="1"/>
  <c r="L4745" i="4"/>
  <c r="W4745" i="4" s="1"/>
  <c r="X4745" i="4" s="1"/>
  <c r="L4809" i="4"/>
  <c r="W4809" i="4" s="1"/>
  <c r="X4809" i="4" s="1"/>
  <c r="L4873" i="4"/>
  <c r="W4873" i="4" s="1"/>
  <c r="X4873" i="4" s="1"/>
  <c r="L4937" i="4"/>
  <c r="W4937" i="4" s="1"/>
  <c r="X4937" i="4" s="1"/>
  <c r="L2153" i="4"/>
  <c r="W2153" i="4" s="1"/>
  <c r="X2153" i="4" s="1"/>
  <c r="L2327" i="4"/>
  <c r="W2327" i="4" s="1"/>
  <c r="X2327" i="4" s="1"/>
  <c r="L2496" i="4"/>
  <c r="W2496" i="4" s="1"/>
  <c r="X2496" i="4" s="1"/>
  <c r="L2880" i="4"/>
  <c r="W2880" i="4" s="1"/>
  <c r="X2880" i="4" s="1"/>
  <c r="L1035" i="4"/>
  <c r="W1035" i="4" s="1"/>
  <c r="X1035" i="4" s="1"/>
  <c r="L1291" i="4"/>
  <c r="W1291" i="4" s="1"/>
  <c r="X1291" i="4" s="1"/>
  <c r="L1547" i="4"/>
  <c r="W1547" i="4" s="1"/>
  <c r="X1547" i="4" s="1"/>
  <c r="L1803" i="4"/>
  <c r="W1803" i="4" s="1"/>
  <c r="X1803" i="4" s="1"/>
  <c r="L2170" i="4"/>
  <c r="W2170" i="4" s="1"/>
  <c r="X2170" i="4" s="1"/>
  <c r="L2741" i="4"/>
  <c r="W2741" i="4" s="1"/>
  <c r="X2741" i="4" s="1"/>
  <c r="L2994" i="4"/>
  <c r="W2994" i="4" s="1"/>
  <c r="X2994" i="4" s="1"/>
  <c r="L1152" i="4"/>
  <c r="W1152" i="4" s="1"/>
  <c r="X1152" i="4" s="1"/>
  <c r="L2326" i="4"/>
  <c r="W2326" i="4" s="1"/>
  <c r="X2326" i="4" s="1"/>
  <c r="L2670" i="4"/>
  <c r="W2670" i="4" s="1"/>
  <c r="X2670" i="4" s="1"/>
  <c r="L4361" i="4"/>
  <c r="W4361" i="4" s="1"/>
  <c r="X4361" i="4" s="1"/>
  <c r="L4425" i="4"/>
  <c r="W4425" i="4" s="1"/>
  <c r="X4425" i="4" s="1"/>
  <c r="L4489" i="4"/>
  <c r="W4489" i="4" s="1"/>
  <c r="X4489" i="4" s="1"/>
  <c r="L4722" i="4"/>
  <c r="W4722" i="4" s="1"/>
  <c r="X4722" i="4" s="1"/>
  <c r="L4786" i="4"/>
  <c r="W4786" i="4" s="1"/>
  <c r="X4786" i="4" s="1"/>
  <c r="L4850" i="4"/>
  <c r="W4850" i="4" s="1"/>
  <c r="X4850" i="4" s="1"/>
  <c r="L4914" i="4"/>
  <c r="W4914" i="4" s="1"/>
  <c r="X4914" i="4" s="1"/>
  <c r="L2095" i="4"/>
  <c r="W2095" i="4" s="1"/>
  <c r="X2095" i="4" s="1"/>
  <c r="L2264" i="4"/>
  <c r="W2264" i="4" s="1"/>
  <c r="X2264" i="4" s="1"/>
  <c r="L2433" i="4"/>
  <c r="W2433" i="4" s="1"/>
  <c r="X2433" i="4" s="1"/>
  <c r="L2785" i="4"/>
  <c r="W2785" i="4" s="1"/>
  <c r="X2785" i="4" s="1"/>
  <c r="L3041" i="4"/>
  <c r="W3041" i="4" s="1"/>
  <c r="X3041" i="4" s="1"/>
  <c r="L1199" i="4"/>
  <c r="W1199" i="4" s="1"/>
  <c r="X1199" i="4" s="1"/>
  <c r="L1455" i="4"/>
  <c r="W1455" i="4" s="1"/>
  <c r="X1455" i="4" s="1"/>
  <c r="L1711" i="4"/>
  <c r="W1711" i="4" s="1"/>
  <c r="X1711" i="4" s="1"/>
  <c r="L1967" i="4"/>
  <c r="W1967" i="4" s="1"/>
  <c r="X1967" i="4" s="1"/>
  <c r="L2673" i="4"/>
  <c r="W2673" i="4" s="1"/>
  <c r="X2673" i="4" s="1"/>
  <c r="L2903" i="4"/>
  <c r="W2903" i="4" s="1"/>
  <c r="X2903" i="4" s="1"/>
  <c r="L1060" i="4"/>
  <c r="W1060" i="4" s="1"/>
  <c r="X1060" i="4" s="1"/>
  <c r="L1316" i="4"/>
  <c r="W1316" i="4" s="1"/>
  <c r="X1316" i="4" s="1"/>
  <c r="L2573" i="4"/>
  <c r="W2573" i="4" s="1"/>
  <c r="X2573" i="4" s="1"/>
  <c r="L4338" i="4"/>
  <c r="W4338" i="4" s="1"/>
  <c r="X4338" i="4" s="1"/>
  <c r="L4402" i="4"/>
  <c r="W4402" i="4" s="1"/>
  <c r="X4402" i="4" s="1"/>
  <c r="L4466" i="4"/>
  <c r="W4466" i="4" s="1"/>
  <c r="X4466" i="4" s="1"/>
  <c r="L4530" i="4"/>
  <c r="W4530" i="4" s="1"/>
  <c r="X4530" i="4" s="1"/>
  <c r="L4763" i="4"/>
  <c r="W4763" i="4" s="1"/>
  <c r="X4763" i="4" s="1"/>
  <c r="L4827" i="4"/>
  <c r="W4827" i="4" s="1"/>
  <c r="X4827" i="4" s="1"/>
  <c r="L4891" i="4"/>
  <c r="W4891" i="4" s="1"/>
  <c r="X4891" i="4" s="1"/>
  <c r="L2027" i="4"/>
  <c r="W2027" i="4" s="1"/>
  <c r="X2027" i="4" s="1"/>
  <c r="L2201" i="4"/>
  <c r="W2201" i="4" s="1"/>
  <c r="X2201" i="4" s="1"/>
  <c r="L2375" i="4"/>
  <c r="W2375" i="4" s="1"/>
  <c r="X2375" i="4" s="1"/>
  <c r="L2558" i="4"/>
  <c r="W2558" i="4" s="1"/>
  <c r="X2558" i="4" s="1"/>
  <c r="L2950" i="4"/>
  <c r="W2950" i="4" s="1"/>
  <c r="X2950" i="4" s="1"/>
  <c r="L1107" i="4"/>
  <c r="W1107" i="4" s="1"/>
  <c r="X1107" i="4" s="1"/>
  <c r="L1363" i="4"/>
  <c r="W1363" i="4" s="1"/>
  <c r="X1363" i="4" s="1"/>
  <c r="L1619" i="4"/>
  <c r="W1619" i="4" s="1"/>
  <c r="X1619" i="4" s="1"/>
  <c r="L1875" i="4"/>
  <c r="W1875" i="4" s="1"/>
  <c r="X1875" i="4" s="1"/>
  <c r="L2595" i="4"/>
  <c r="W2595" i="4" s="1"/>
  <c r="X2595" i="4" s="1"/>
  <c r="L2812" i="4"/>
  <c r="W2812" i="4" s="1"/>
  <c r="X2812" i="4" s="1"/>
  <c r="L3068" i="4"/>
  <c r="W3068" i="4" s="1"/>
  <c r="X3068" i="4" s="1"/>
  <c r="L1224" i="4"/>
  <c r="W1224" i="4" s="1"/>
  <c r="X1224" i="4" s="1"/>
  <c r="L1480" i="4"/>
  <c r="W1480" i="4" s="1"/>
  <c r="X1480" i="4" s="1"/>
  <c r="L1736" i="4"/>
  <c r="W1736" i="4" s="1"/>
  <c r="X1736" i="4" s="1"/>
  <c r="L1992" i="4"/>
  <c r="W1992" i="4" s="1"/>
  <c r="X1992" i="4" s="1"/>
  <c r="L2130" i="4"/>
  <c r="W2130" i="4" s="1"/>
  <c r="X2130" i="4" s="1"/>
  <c r="L4574" i="4"/>
  <c r="W4574" i="4" s="1"/>
  <c r="X4574" i="4" s="1"/>
  <c r="L2702" i="4"/>
  <c r="W2702" i="4" s="1"/>
  <c r="X2702" i="4" s="1"/>
  <c r="L1333" i="4"/>
  <c r="W1333" i="4" s="1"/>
  <c r="X1333" i="4" s="1"/>
  <c r="L2598" i="4"/>
  <c r="W2598" i="4" s="1"/>
  <c r="X2598" i="4" s="1"/>
  <c r="L1221" i="4"/>
  <c r="W1221" i="4" s="1"/>
  <c r="X1221" i="4" s="1"/>
  <c r="L1989" i="4"/>
  <c r="W1989" i="4" s="1"/>
  <c r="X1989" i="4" s="1"/>
  <c r="L1385" i="4"/>
  <c r="W1385" i="4" s="1"/>
  <c r="X1385" i="4" s="1"/>
  <c r="L1564" i="4"/>
  <c r="W1564" i="4" s="1"/>
  <c r="X1564" i="4" s="1"/>
  <c r="L1820" i="4"/>
  <c r="W1820" i="4" s="1"/>
  <c r="X1820" i="4" s="1"/>
  <c r="L4592" i="4"/>
  <c r="W4592" i="4" s="1"/>
  <c r="X4592" i="4" s="1"/>
  <c r="L2498" i="4"/>
  <c r="W2498" i="4" s="1"/>
  <c r="X2498" i="4" s="1"/>
  <c r="L4613" i="4"/>
  <c r="W4613" i="4" s="1"/>
  <c r="X4613" i="4" s="1"/>
  <c r="L2979" i="4"/>
  <c r="W2979" i="4" s="1"/>
  <c r="X2979" i="4" s="1"/>
  <c r="L1601" i="4"/>
  <c r="W1601" i="4" s="1"/>
  <c r="X1601" i="4" s="1"/>
  <c r="L2873" i="4"/>
  <c r="W2873" i="4" s="1"/>
  <c r="X2873" i="4" s="1"/>
  <c r="L1477" i="4"/>
  <c r="W1477" i="4" s="1"/>
  <c r="X1477" i="4" s="1"/>
  <c r="L2862" i="4"/>
  <c r="W2862" i="4" s="1"/>
  <c r="X2862" i="4" s="1"/>
  <c r="L1392" i="4"/>
  <c r="W1392" i="4" s="1"/>
  <c r="X1392" i="4" s="1"/>
  <c r="L1648" i="4"/>
  <c r="W1648" i="4" s="1"/>
  <c r="X1648" i="4" s="1"/>
  <c r="L1904" i="4"/>
  <c r="W1904" i="4" s="1"/>
  <c r="X1904" i="4" s="1"/>
  <c r="L4951" i="4"/>
  <c r="W4951" i="4" s="1"/>
  <c r="X4951" i="4" s="1"/>
  <c r="L4543" i="4"/>
  <c r="W4543" i="4" s="1"/>
  <c r="X4543" i="4" s="1"/>
  <c r="L2362" i="4"/>
  <c r="W2362" i="4" s="1"/>
  <c r="X2362" i="4" s="1"/>
  <c r="L1073" i="4"/>
  <c r="W1073" i="4" s="1"/>
  <c r="X1073" i="4" s="1"/>
  <c r="L1813" i="4"/>
  <c r="W1813" i="4" s="1"/>
  <c r="X1813" i="4" s="1"/>
  <c r="L3086" i="4"/>
  <c r="W3086" i="4" s="1"/>
  <c r="X3086" i="4" s="1"/>
  <c r="L1749" i="4"/>
  <c r="W1749" i="4" s="1"/>
  <c r="X1749" i="4" s="1"/>
  <c r="L1065" i="4"/>
  <c r="W1065" i="4" s="1"/>
  <c r="X1065" i="4" s="1"/>
  <c r="L1476" i="4"/>
  <c r="W1476" i="4" s="1"/>
  <c r="X1476" i="4" s="1"/>
  <c r="L1732" i="4"/>
  <c r="W1732" i="4" s="1"/>
  <c r="X1732" i="4" s="1"/>
  <c r="L1988" i="4"/>
  <c r="W1988" i="4" s="1"/>
  <c r="X1988" i="4" s="1"/>
  <c r="L2122" i="4"/>
  <c r="W2122" i="4" s="1"/>
  <c r="X2122" i="4" s="1"/>
  <c r="L4572" i="4"/>
  <c r="W4572" i="4" s="1"/>
  <c r="X4572" i="4" s="1"/>
  <c r="L2696" i="4"/>
  <c r="W2696" i="4" s="1"/>
  <c r="X2696" i="4" s="1"/>
  <c r="L1325" i="4"/>
  <c r="W1325" i="4" s="1"/>
  <c r="X1325" i="4" s="1"/>
  <c r="L2005" i="4"/>
  <c r="W2005" i="4" s="1"/>
  <c r="X2005" i="4" s="1"/>
  <c r="L1209" i="4"/>
  <c r="W1209" i="4" s="1"/>
  <c r="X1209" i="4" s="1"/>
  <c r="L1985" i="4"/>
  <c r="W1985" i="4" s="1"/>
  <c r="X1985" i="4" s="1"/>
  <c r="L1373" i="4"/>
  <c r="W1373" i="4" s="1"/>
  <c r="X1373" i="4" s="1"/>
  <c r="L4641" i="4"/>
  <c r="W4641" i="4" s="1"/>
  <c r="X4641" i="4" s="1"/>
  <c r="L2075" i="4"/>
  <c r="W2075" i="4" s="1"/>
  <c r="X2075" i="4" s="1"/>
  <c r="L2991" i="4"/>
  <c r="W2991" i="4" s="1"/>
  <c r="X2991" i="4" s="1"/>
  <c r="L2227" i="4"/>
  <c r="W2227" i="4" s="1"/>
  <c r="X2227" i="4" s="1"/>
  <c r="L1086" i="4"/>
  <c r="W1086" i="4" s="1"/>
  <c r="X1086" i="4" s="1"/>
  <c r="L2133" i="4"/>
  <c r="W2133" i="4" s="1"/>
  <c r="X2133" i="4" s="1"/>
  <c r="L2842" i="4"/>
  <c r="W2842" i="4" s="1"/>
  <c r="X2842" i="4" s="1"/>
  <c r="L1750" i="4"/>
  <c r="W1750" i="4" s="1"/>
  <c r="X1750" i="4" s="1"/>
  <c r="L2660" i="4"/>
  <c r="W2660" i="4" s="1"/>
  <c r="X2660" i="4" s="1"/>
  <c r="L1394" i="4"/>
  <c r="W1394" i="4" s="1"/>
  <c r="X1394" i="4" s="1"/>
  <c r="L1781" i="4"/>
  <c r="W1781" i="4" s="1"/>
  <c r="X1781" i="4" s="1"/>
  <c r="L4666" i="4"/>
  <c r="W4666" i="4" s="1"/>
  <c r="X4666" i="4" s="1"/>
  <c r="L2260" i="4"/>
  <c r="W2260" i="4" s="1"/>
  <c r="X2260" i="4" s="1"/>
  <c r="L1426" i="4"/>
  <c r="W1426" i="4" s="1"/>
  <c r="X1426" i="4" s="1"/>
  <c r="L2484" i="4"/>
  <c r="W2484" i="4" s="1"/>
  <c r="X2484" i="4" s="1"/>
  <c r="L1534" i="4"/>
  <c r="W1534" i="4" s="1"/>
  <c r="X1534" i="4" s="1"/>
  <c r="L2452" i="4"/>
  <c r="W2452" i="4" s="1"/>
  <c r="X2452" i="4" s="1"/>
  <c r="L1030" i="4"/>
  <c r="W1030" i="4" s="1"/>
  <c r="X1030" i="4" s="1"/>
  <c r="L2267" i="4"/>
  <c r="W2267" i="4" s="1"/>
  <c r="X2267" i="4" s="1"/>
  <c r="L2980" i="4"/>
  <c r="W2980" i="4" s="1"/>
  <c r="X2980" i="4" s="1"/>
  <c r="L1650" i="4"/>
  <c r="W1650" i="4" s="1"/>
  <c r="X1650" i="4" s="1"/>
  <c r="L4639" i="4"/>
  <c r="W4639" i="4" s="1"/>
  <c r="X4639" i="4" s="1"/>
  <c r="L2052" i="4"/>
  <c r="W2052" i="4" s="1"/>
  <c r="X2052" i="4" s="1"/>
  <c r="L2965" i="4"/>
  <c r="W2965" i="4" s="1"/>
  <c r="X2965" i="4" s="1"/>
  <c r="L2213" i="4"/>
  <c r="W2213" i="4" s="1"/>
  <c r="X2213" i="4" s="1"/>
  <c r="L1046" i="4"/>
  <c r="W1046" i="4" s="1"/>
  <c r="X1046" i="4" s="1"/>
  <c r="L2131" i="4"/>
  <c r="W2131" i="4" s="1"/>
  <c r="X2131" i="4" s="1"/>
  <c r="L2836" i="4"/>
  <c r="W2836" i="4" s="1"/>
  <c r="X2836" i="4" s="1"/>
  <c r="L1694" i="4"/>
  <c r="W1694" i="4" s="1"/>
  <c r="X1694" i="4" s="1"/>
  <c r="L2606" i="4"/>
  <c r="W2606" i="4" s="1"/>
  <c r="X2606" i="4" s="1"/>
  <c r="L1370" i="4"/>
  <c r="W1370" i="4" s="1"/>
  <c r="X1370" i="4" s="1"/>
  <c r="L1661" i="4"/>
  <c r="W1661" i="4" s="1"/>
  <c r="X1661" i="4" s="1"/>
  <c r="L4656" i="4"/>
  <c r="W4656" i="4" s="1"/>
  <c r="X4656" i="4" s="1"/>
  <c r="L2189" i="4"/>
  <c r="W2189" i="4" s="1"/>
  <c r="X2189" i="4" s="1"/>
  <c r="L1290" i="4"/>
  <c r="W1290" i="4" s="1"/>
  <c r="X1290" i="4" s="1"/>
  <c r="L2372" i="4"/>
  <c r="W2372" i="4" s="1"/>
  <c r="X2372" i="4" s="1"/>
  <c r="L1330" i="4"/>
  <c r="W1330" i="4" s="1"/>
  <c r="X1330" i="4" s="1"/>
  <c r="L2371" i="4"/>
  <c r="W2371" i="4" s="1"/>
  <c r="X2371" i="4" s="1"/>
  <c r="L3028" i="4"/>
  <c r="W3028" i="4" s="1"/>
  <c r="X3028" i="4" s="1"/>
  <c r="L2002" i="4"/>
  <c r="W2002" i="4" s="1"/>
  <c r="X2002" i="4" s="1"/>
  <c r="L2794" i="4"/>
  <c r="W2794" i="4" s="1"/>
  <c r="X2794" i="4" s="1"/>
  <c r="L1538" i="4"/>
  <c r="W1538" i="4" s="1"/>
  <c r="X1538" i="4" s="1"/>
  <c r="L3140" i="4"/>
  <c r="W3140" i="4" s="1"/>
  <c r="X3140" i="4" s="1"/>
  <c r="L3204" i="4"/>
  <c r="W3204" i="4" s="1"/>
  <c r="X3204" i="4" s="1"/>
  <c r="L3268" i="4"/>
  <c r="W3268" i="4" s="1"/>
  <c r="X3268" i="4" s="1"/>
  <c r="L3332" i="4"/>
  <c r="W3332" i="4" s="1"/>
  <c r="X3332" i="4" s="1"/>
  <c r="L3396" i="4"/>
  <c r="W3396" i="4" s="1"/>
  <c r="X3396" i="4" s="1"/>
  <c r="L3460" i="4"/>
  <c r="W3460" i="4" s="1"/>
  <c r="X3460" i="4" s="1"/>
  <c r="L3524" i="4"/>
  <c r="W3524" i="4" s="1"/>
  <c r="X3524" i="4" s="1"/>
  <c r="L3588" i="4"/>
  <c r="W3588" i="4" s="1"/>
  <c r="X3588" i="4" s="1"/>
  <c r="L3652" i="4"/>
  <c r="W3652" i="4" s="1"/>
  <c r="X3652" i="4" s="1"/>
  <c r="L4691" i="4"/>
  <c r="W4691" i="4" s="1"/>
  <c r="X4691" i="4" s="1"/>
  <c r="L3720" i="4"/>
  <c r="W3720" i="4" s="1"/>
  <c r="X3720" i="4" s="1"/>
  <c r="L3784" i="4"/>
  <c r="W3784" i="4" s="1"/>
  <c r="X3784" i="4" s="1"/>
  <c r="L3847" i="4"/>
  <c r="W3847" i="4" s="1"/>
  <c r="X3847" i="4" s="1"/>
  <c r="L3911" i="4"/>
  <c r="W3911" i="4" s="1"/>
  <c r="X3911" i="4" s="1"/>
  <c r="L3974" i="4"/>
  <c r="W3974" i="4" s="1"/>
  <c r="X3974" i="4" s="1"/>
  <c r="L4038" i="4"/>
  <c r="W4038" i="4" s="1"/>
  <c r="X4038" i="4" s="1"/>
  <c r="L4102" i="4"/>
  <c r="W4102" i="4" s="1"/>
  <c r="X4102" i="4" s="1"/>
  <c r="L4166" i="4"/>
  <c r="W4166" i="4" s="1"/>
  <c r="X4166" i="4" s="1"/>
  <c r="L4230" i="4"/>
  <c r="W4230" i="4" s="1"/>
  <c r="X4230" i="4" s="1"/>
  <c r="L4294" i="4"/>
  <c r="W4294" i="4" s="1"/>
  <c r="X4294" i="4" s="1"/>
  <c r="L4383" i="4"/>
  <c r="W4383" i="4" s="1"/>
  <c r="X4383" i="4" s="1"/>
  <c r="L3165" i="4"/>
  <c r="W3165" i="4" s="1"/>
  <c r="X3165" i="4" s="1"/>
  <c r="L3229" i="4"/>
  <c r="W3229" i="4" s="1"/>
  <c r="X3229" i="4" s="1"/>
  <c r="L3293" i="4"/>
  <c r="W3293" i="4" s="1"/>
  <c r="X3293" i="4" s="1"/>
  <c r="L3357" i="4"/>
  <c r="W3357" i="4" s="1"/>
  <c r="X3357" i="4" s="1"/>
  <c r="L3421" i="4"/>
  <c r="W3421" i="4" s="1"/>
  <c r="X3421" i="4" s="1"/>
  <c r="L3485" i="4"/>
  <c r="W3485" i="4" s="1"/>
  <c r="X3485" i="4" s="1"/>
  <c r="L3549" i="4"/>
  <c r="W3549" i="4" s="1"/>
  <c r="X3549" i="4" s="1"/>
  <c r="L3613" i="4"/>
  <c r="W3613" i="4" s="1"/>
  <c r="X3613" i="4" s="1"/>
  <c r="L3677" i="4"/>
  <c r="W3677" i="4" s="1"/>
  <c r="X3677" i="4" s="1"/>
  <c r="L4992" i="4"/>
  <c r="W4992" i="4" s="1"/>
  <c r="X4992" i="4" s="1"/>
  <c r="L3745" i="4"/>
  <c r="W3745" i="4" s="1"/>
  <c r="X3745" i="4" s="1"/>
  <c r="L3808" i="4"/>
  <c r="W3808" i="4" s="1"/>
  <c r="X3808" i="4" s="1"/>
  <c r="L3872" i="4"/>
  <c r="W3872" i="4" s="1"/>
  <c r="X3872" i="4" s="1"/>
  <c r="L3936" i="4"/>
  <c r="W3936" i="4" s="1"/>
  <c r="X3936" i="4" s="1"/>
  <c r="L3999" i="4"/>
  <c r="W3999" i="4" s="1"/>
  <c r="X3999" i="4" s="1"/>
  <c r="L4063" i="4"/>
  <c r="W4063" i="4" s="1"/>
  <c r="X4063" i="4" s="1"/>
  <c r="L4127" i="4"/>
  <c r="W4127" i="4" s="1"/>
  <c r="X4127" i="4" s="1"/>
  <c r="L4191" i="4"/>
  <c r="W4191" i="4" s="1"/>
  <c r="X4191" i="4" s="1"/>
  <c r="L4255" i="4"/>
  <c r="W4255" i="4" s="1"/>
  <c r="X4255" i="4" s="1"/>
  <c r="L2286" i="4"/>
  <c r="W2286" i="4" s="1"/>
  <c r="X2286" i="4" s="1"/>
  <c r="L3122" i="4"/>
  <c r="W3122" i="4" s="1"/>
  <c r="X3122" i="4" s="1"/>
  <c r="L3186" i="4"/>
  <c r="W3186" i="4" s="1"/>
  <c r="X3186" i="4" s="1"/>
  <c r="L3250" i="4"/>
  <c r="W3250" i="4" s="1"/>
  <c r="X3250" i="4" s="1"/>
  <c r="L3314" i="4"/>
  <c r="W3314" i="4" s="1"/>
  <c r="X3314" i="4" s="1"/>
  <c r="L3378" i="4"/>
  <c r="W3378" i="4" s="1"/>
  <c r="X3378" i="4" s="1"/>
  <c r="L3442" i="4"/>
  <c r="W3442" i="4" s="1"/>
  <c r="X3442" i="4" s="1"/>
  <c r="L3506" i="4"/>
  <c r="W3506" i="4" s="1"/>
  <c r="X3506" i="4" s="1"/>
  <c r="L3570" i="4"/>
  <c r="W3570" i="4" s="1"/>
  <c r="X3570" i="4" s="1"/>
  <c r="L3634" i="4"/>
  <c r="W3634" i="4" s="1"/>
  <c r="X3634" i="4" s="1"/>
  <c r="L3698" i="4"/>
  <c r="W3698" i="4" s="1"/>
  <c r="X3698" i="4" s="1"/>
  <c r="L2102" i="4"/>
  <c r="W2102" i="4" s="1"/>
  <c r="X2102" i="4" s="1"/>
  <c r="L3766" i="4"/>
  <c r="W3766" i="4" s="1"/>
  <c r="X3766" i="4" s="1"/>
  <c r="L3829" i="4"/>
  <c r="W3829" i="4" s="1"/>
  <c r="X3829" i="4" s="1"/>
  <c r="L3893" i="4"/>
  <c r="W3893" i="4" s="1"/>
  <c r="X3893" i="4" s="1"/>
  <c r="L3957" i="4"/>
  <c r="W3957" i="4" s="1"/>
  <c r="X3957" i="4" s="1"/>
  <c r="L4020" i="4"/>
  <c r="W4020" i="4" s="1"/>
  <c r="X4020" i="4" s="1"/>
  <c r="L4084" i="4"/>
  <c r="W4084" i="4" s="1"/>
  <c r="X4084" i="4" s="1"/>
  <c r="L4148" i="4"/>
  <c r="W4148" i="4" s="1"/>
  <c r="X4148" i="4" s="1"/>
  <c r="L4212" i="4"/>
  <c r="W4212" i="4" s="1"/>
  <c r="X4212" i="4" s="1"/>
  <c r="L4276" i="4"/>
  <c r="W4276" i="4" s="1"/>
  <c r="X4276" i="4" s="1"/>
  <c r="L4311" i="4"/>
  <c r="W4311" i="4" s="1"/>
  <c r="X4311" i="4" s="1"/>
  <c r="L3143" i="4"/>
  <c r="W3143" i="4" s="1"/>
  <c r="X3143" i="4" s="1"/>
  <c r="L3207" i="4"/>
  <c r="W3207" i="4" s="1"/>
  <c r="X3207" i="4" s="1"/>
  <c r="L3271" i="4"/>
  <c r="W3271" i="4" s="1"/>
  <c r="X3271" i="4" s="1"/>
  <c r="L3335" i="4"/>
  <c r="W3335" i="4" s="1"/>
  <c r="X3335" i="4" s="1"/>
  <c r="L3399" i="4"/>
  <c r="W3399" i="4" s="1"/>
  <c r="X3399" i="4" s="1"/>
  <c r="L3463" i="4"/>
  <c r="W3463" i="4" s="1"/>
  <c r="X3463" i="4" s="1"/>
  <c r="L3527" i="4"/>
  <c r="W3527" i="4" s="1"/>
  <c r="X3527" i="4" s="1"/>
  <c r="L3591" i="4"/>
  <c r="W3591" i="4" s="1"/>
  <c r="X3591" i="4" s="1"/>
  <c r="L3655" i="4"/>
  <c r="W3655" i="4" s="1"/>
  <c r="X3655" i="4" s="1"/>
  <c r="L4694" i="4"/>
  <c r="W4694" i="4" s="1"/>
  <c r="X4694" i="4" s="1"/>
  <c r="L3723" i="4"/>
  <c r="W3723" i="4" s="1"/>
  <c r="X3723" i="4" s="1"/>
  <c r="L3787" i="4"/>
  <c r="W3787" i="4" s="1"/>
  <c r="X3787" i="4" s="1"/>
  <c r="L3850" i="4"/>
  <c r="W3850" i="4" s="1"/>
  <c r="X3850" i="4" s="1"/>
  <c r="L3914" i="4"/>
  <c r="W3914" i="4" s="1"/>
  <c r="X3914" i="4" s="1"/>
  <c r="L3977" i="4"/>
  <c r="W3977" i="4" s="1"/>
  <c r="X3977" i="4" s="1"/>
  <c r="L4041" i="4"/>
  <c r="W4041" i="4" s="1"/>
  <c r="X4041" i="4" s="1"/>
  <c r="L4105" i="4"/>
  <c r="W4105" i="4" s="1"/>
  <c r="X4105" i="4" s="1"/>
  <c r="L4169" i="4"/>
  <c r="W4169" i="4" s="1"/>
  <c r="X4169" i="4" s="1"/>
  <c r="L4233" i="4"/>
  <c r="W4233" i="4" s="1"/>
  <c r="X4233" i="4" s="1"/>
  <c r="L4297" i="4"/>
  <c r="W4297" i="4" s="1"/>
  <c r="X4297" i="4" s="1"/>
  <c r="L4395" i="4"/>
  <c r="W4395" i="4" s="1"/>
  <c r="X4395" i="4" s="1"/>
  <c r="L4471" i="4"/>
  <c r="W4471" i="4" s="1"/>
  <c r="X4471" i="4" s="1"/>
  <c r="L4704" i="4"/>
  <c r="W4704" i="4" s="1"/>
  <c r="X4704" i="4" s="1"/>
  <c r="L4768" i="4"/>
  <c r="W4768" i="4" s="1"/>
  <c r="X4768" i="4" s="1"/>
  <c r="L4832" i="4"/>
  <c r="W4832" i="4" s="1"/>
  <c r="X4832" i="4" s="1"/>
  <c r="L4896" i="4"/>
  <c r="W4896" i="4" s="1"/>
  <c r="X4896" i="4" s="1"/>
  <c r="L2044" i="4"/>
  <c r="W2044" i="4" s="1"/>
  <c r="X2044" i="4" s="1"/>
  <c r="L2216" i="4"/>
  <c r="W2216" i="4" s="1"/>
  <c r="X2216" i="4" s="1"/>
  <c r="L2385" i="4"/>
  <c r="W2385" i="4" s="1"/>
  <c r="X2385" i="4" s="1"/>
  <c r="L2692" i="4"/>
  <c r="W2692" i="4" s="1"/>
  <c r="X2692" i="4" s="1"/>
  <c r="L2971" i="4"/>
  <c r="W2971" i="4" s="1"/>
  <c r="X2971" i="4" s="1"/>
  <c r="L1127" i="4"/>
  <c r="W1127" i="4" s="1"/>
  <c r="X1127" i="4" s="1"/>
  <c r="L1383" i="4"/>
  <c r="W1383" i="4" s="1"/>
  <c r="X1383" i="4" s="1"/>
  <c r="L1639" i="4"/>
  <c r="W1639" i="4" s="1"/>
  <c r="X1639" i="4" s="1"/>
  <c r="L1895" i="4"/>
  <c r="W1895" i="4" s="1"/>
  <c r="X1895" i="4" s="1"/>
  <c r="L2610" i="4"/>
  <c r="W2610" i="4" s="1"/>
  <c r="X2610" i="4" s="1"/>
  <c r="L2829" i="4"/>
  <c r="W2829" i="4" s="1"/>
  <c r="X2829" i="4" s="1"/>
  <c r="L3085" i="4"/>
  <c r="W3085" i="4" s="1"/>
  <c r="X3085" i="4" s="1"/>
  <c r="L1244" i="4"/>
  <c r="W1244" i="4" s="1"/>
  <c r="X1244" i="4" s="1"/>
  <c r="L2539" i="4"/>
  <c r="W2539" i="4" s="1"/>
  <c r="X2539" i="4" s="1"/>
  <c r="L4324" i="4"/>
  <c r="W4324" i="4" s="1"/>
  <c r="X4324" i="4" s="1"/>
  <c r="L4388" i="4"/>
  <c r="W4388" i="4" s="1"/>
  <c r="X4388" i="4" s="1"/>
  <c r="L4452" i="4"/>
  <c r="W4452" i="4" s="1"/>
  <c r="X4452" i="4" s="1"/>
  <c r="L4516" i="4"/>
  <c r="W4516" i="4" s="1"/>
  <c r="X4516" i="4" s="1"/>
  <c r="L4749" i="4"/>
  <c r="W4749" i="4" s="1"/>
  <c r="X4749" i="4" s="1"/>
  <c r="L4813" i="4"/>
  <c r="W4813" i="4" s="1"/>
  <c r="X4813" i="4" s="1"/>
  <c r="L4877" i="4"/>
  <c r="W4877" i="4" s="1"/>
  <c r="X4877" i="4" s="1"/>
  <c r="L4941" i="4"/>
  <c r="W4941" i="4" s="1"/>
  <c r="X4941" i="4" s="1"/>
  <c r="L2167" i="4"/>
  <c r="W2167" i="4" s="1"/>
  <c r="X2167" i="4" s="1"/>
  <c r="L2336" i="4"/>
  <c r="W2336" i="4" s="1"/>
  <c r="X2336" i="4" s="1"/>
  <c r="L2505" i="4"/>
  <c r="W2505" i="4" s="1"/>
  <c r="X2505" i="4" s="1"/>
  <c r="L2896" i="4"/>
  <c r="W2896" i="4" s="1"/>
  <c r="X2896" i="4" s="1"/>
  <c r="L1051" i="4"/>
  <c r="W1051" i="4" s="1"/>
  <c r="X1051" i="4" s="1"/>
  <c r="L1307" i="4"/>
  <c r="W1307" i="4" s="1"/>
  <c r="X1307" i="4" s="1"/>
  <c r="L1563" i="4"/>
  <c r="W1563" i="4" s="1"/>
  <c r="X1563" i="4" s="1"/>
  <c r="L1819" i="4"/>
  <c r="W1819" i="4" s="1"/>
  <c r="X1819" i="4" s="1"/>
  <c r="L2378" i="4"/>
  <c r="W2378" i="4" s="1"/>
  <c r="X2378" i="4" s="1"/>
  <c r="L2753" i="4"/>
  <c r="W2753" i="4" s="1"/>
  <c r="X2753" i="4" s="1"/>
  <c r="L3010" i="4"/>
  <c r="W3010" i="4" s="1"/>
  <c r="X3010" i="4" s="1"/>
  <c r="L1168" i="4"/>
  <c r="W1168" i="4" s="1"/>
  <c r="X1168" i="4" s="1"/>
  <c r="L2358" i="4"/>
  <c r="W2358" i="4" s="1"/>
  <c r="X2358" i="4" s="1"/>
  <c r="L4301" i="4"/>
  <c r="W4301" i="4" s="1"/>
  <c r="X4301" i="4" s="1"/>
  <c r="L4365" i="4"/>
  <c r="W4365" i="4" s="1"/>
  <c r="X4365" i="4" s="1"/>
  <c r="L4429" i="4"/>
  <c r="W4429" i="4" s="1"/>
  <c r="X4429" i="4" s="1"/>
  <c r="L4493" i="4"/>
  <c r="W4493" i="4" s="1"/>
  <c r="X4493" i="4" s="1"/>
  <c r="L4726" i="4"/>
  <c r="W4726" i="4" s="1"/>
  <c r="X4726" i="4" s="1"/>
  <c r="L4790" i="4"/>
  <c r="W4790" i="4" s="1"/>
  <c r="X4790" i="4" s="1"/>
  <c r="L4854" i="4"/>
  <c r="W4854" i="4" s="1"/>
  <c r="X4854" i="4" s="1"/>
  <c r="L4918" i="4"/>
  <c r="W4918" i="4" s="1"/>
  <c r="X4918" i="4" s="1"/>
  <c r="L2104" i="4"/>
  <c r="W2104" i="4" s="1"/>
  <c r="X2104" i="4" s="1"/>
  <c r="L2273" i="4"/>
  <c r="W2273" i="4" s="1"/>
  <c r="X2273" i="4" s="1"/>
  <c r="L2447" i="4"/>
  <c r="W2447" i="4" s="1"/>
  <c r="X2447" i="4" s="1"/>
  <c r="L2801" i="4"/>
  <c r="W2801" i="4" s="1"/>
  <c r="X2801" i="4" s="1"/>
  <c r="L3057" i="4"/>
  <c r="W3057" i="4" s="1"/>
  <c r="X3057" i="4" s="1"/>
  <c r="L1215" i="4"/>
  <c r="W1215" i="4" s="1"/>
  <c r="X1215" i="4" s="1"/>
  <c r="L1471" i="4"/>
  <c r="W1471" i="4" s="1"/>
  <c r="X1471" i="4" s="1"/>
  <c r="L1727" i="4"/>
  <c r="W1727" i="4" s="1"/>
  <c r="X1727" i="4" s="1"/>
  <c r="L1983" i="4"/>
  <c r="W1983" i="4" s="1"/>
  <c r="X1983" i="4" s="1"/>
  <c r="L2686" i="4"/>
  <c r="W2686" i="4" s="1"/>
  <c r="X2686" i="4" s="1"/>
  <c r="L2919" i="4"/>
  <c r="W2919" i="4" s="1"/>
  <c r="X2919" i="4" s="1"/>
  <c r="L1076" i="4"/>
  <c r="W1076" i="4" s="1"/>
  <c r="X1076" i="4" s="1"/>
  <c r="L1332" i="4"/>
  <c r="W1332" i="4" s="1"/>
  <c r="X1332" i="4" s="1"/>
  <c r="L2587" i="4"/>
  <c r="W2587" i="4" s="1"/>
  <c r="X2587" i="4" s="1"/>
  <c r="L4342" i="4"/>
  <c r="W4342" i="4" s="1"/>
  <c r="X4342" i="4" s="1"/>
  <c r="L4406" i="4"/>
  <c r="W4406" i="4" s="1"/>
  <c r="X4406" i="4" s="1"/>
  <c r="L4470" i="4"/>
  <c r="W4470" i="4" s="1"/>
  <c r="X4470" i="4" s="1"/>
  <c r="L4703" i="4"/>
  <c r="W4703" i="4" s="1"/>
  <c r="X4703" i="4" s="1"/>
  <c r="L4767" i="4"/>
  <c r="W4767" i="4" s="1"/>
  <c r="X4767" i="4" s="1"/>
  <c r="L4831" i="4"/>
  <c r="W4831" i="4" s="1"/>
  <c r="X4831" i="4" s="1"/>
  <c r="L4895" i="4"/>
  <c r="W4895" i="4" s="1"/>
  <c r="X4895" i="4" s="1"/>
  <c r="L2043" i="4"/>
  <c r="W2043" i="4" s="1"/>
  <c r="X2043" i="4" s="1"/>
  <c r="L2215" i="4"/>
  <c r="W2215" i="4" s="1"/>
  <c r="X2215" i="4" s="1"/>
  <c r="L2384" i="4"/>
  <c r="W2384" i="4" s="1"/>
  <c r="X2384" i="4" s="1"/>
  <c r="L2691" i="4"/>
  <c r="W2691" i="4" s="1"/>
  <c r="X2691" i="4" s="1"/>
  <c r="L2966" i="4"/>
  <c r="W2966" i="4" s="1"/>
  <c r="X2966" i="4" s="1"/>
  <c r="L1123" i="4"/>
  <c r="W1123" i="4" s="1"/>
  <c r="X1123" i="4" s="1"/>
  <c r="L1379" i="4"/>
  <c r="W1379" i="4" s="1"/>
  <c r="X1379" i="4" s="1"/>
  <c r="L1635" i="4"/>
  <c r="W1635" i="4" s="1"/>
  <c r="X1635" i="4" s="1"/>
  <c r="L1891" i="4"/>
  <c r="W1891" i="4" s="1"/>
  <c r="X1891" i="4" s="1"/>
  <c r="L2604" i="4"/>
  <c r="W2604" i="4" s="1"/>
  <c r="X2604" i="4" s="1"/>
  <c r="L2828" i="4"/>
  <c r="W2828" i="4" s="1"/>
  <c r="X2828" i="4" s="1"/>
  <c r="L3084" i="4"/>
  <c r="W3084" i="4" s="1"/>
  <c r="X3084" i="4" s="1"/>
  <c r="L1240" i="4"/>
  <c r="W1240" i="4" s="1"/>
  <c r="X1240" i="4" s="1"/>
  <c r="L1496" i="4"/>
  <c r="W1496" i="4" s="1"/>
  <c r="X1496" i="4" s="1"/>
  <c r="L1752" i="4"/>
  <c r="W1752" i="4" s="1"/>
  <c r="X1752" i="4" s="1"/>
  <c r="L4559" i="4"/>
  <c r="W4559" i="4" s="1"/>
  <c r="X4559" i="4" s="1"/>
  <c r="L2218" i="4"/>
  <c r="W2218" i="4" s="1"/>
  <c r="X2218" i="4" s="1"/>
  <c r="L4582" i="4"/>
  <c r="W4582" i="4" s="1"/>
  <c r="X4582" i="4" s="1"/>
  <c r="L2808" i="4"/>
  <c r="W2808" i="4" s="1"/>
  <c r="X2808" i="4" s="1"/>
  <c r="L1361" i="4"/>
  <c r="W1361" i="4" s="1"/>
  <c r="X1361" i="4" s="1"/>
  <c r="L2658" i="4"/>
  <c r="W2658" i="4" s="1"/>
  <c r="X2658" i="4" s="1"/>
  <c r="L1257" i="4"/>
  <c r="W1257" i="4" s="1"/>
  <c r="X1257" i="4" s="1"/>
  <c r="L2093" i="4"/>
  <c r="W2093" i="4" s="1"/>
  <c r="X2093" i="4" s="1"/>
  <c r="L1457" i="4"/>
  <c r="W1457" i="4" s="1"/>
  <c r="X1457" i="4" s="1"/>
  <c r="L1580" i="4"/>
  <c r="W1580" i="4" s="1"/>
  <c r="X1580" i="4" s="1"/>
  <c r="L1836" i="4"/>
  <c r="W1836" i="4" s="1"/>
  <c r="X1836" i="4" s="1"/>
  <c r="L4599" i="4"/>
  <c r="W4599" i="4" s="1"/>
  <c r="X4599" i="4" s="1"/>
  <c r="L2552" i="4"/>
  <c r="W2552" i="4" s="1"/>
  <c r="X2552" i="4" s="1"/>
  <c r="L4621" i="4"/>
  <c r="W4621" i="4" s="1"/>
  <c r="X4621" i="4" s="1"/>
  <c r="L2995" i="4"/>
  <c r="W2995" i="4" s="1"/>
  <c r="X2995" i="4" s="1"/>
  <c r="L1657" i="4"/>
  <c r="W1657" i="4" s="1"/>
  <c r="X1657" i="4" s="1"/>
  <c r="L2889" i="4"/>
  <c r="W2889" i="4" s="1"/>
  <c r="X2889" i="4" s="1"/>
  <c r="L1525" i="4"/>
  <c r="W1525" i="4" s="1"/>
  <c r="X1525" i="4" s="1"/>
  <c r="L2952" i="4"/>
  <c r="W2952" i="4" s="1"/>
  <c r="X2952" i="4" s="1"/>
  <c r="L1408" i="4"/>
  <c r="W1408" i="4" s="1"/>
  <c r="X1408" i="4" s="1"/>
  <c r="L1664" i="4"/>
  <c r="W1664" i="4" s="1"/>
  <c r="X1664" i="4" s="1"/>
  <c r="L1920" i="4"/>
  <c r="W1920" i="4" s="1"/>
  <c r="X1920" i="4" s="1"/>
  <c r="L4955" i="4"/>
  <c r="W4955" i="4" s="1"/>
  <c r="X4955" i="4" s="1"/>
  <c r="L4547" i="4"/>
  <c r="W4547" i="4" s="1"/>
  <c r="X4547" i="4" s="1"/>
  <c r="L2506" i="4"/>
  <c r="W2506" i="4" s="1"/>
  <c r="X2506" i="4" s="1"/>
  <c r="L1137" i="4"/>
  <c r="W1137" i="4" s="1"/>
  <c r="X1137" i="4" s="1"/>
  <c r="L1857" i="4"/>
  <c r="W1857" i="4" s="1"/>
  <c r="X1857" i="4" s="1"/>
  <c r="L1057" i="4"/>
  <c r="W1057" i="4" s="1"/>
  <c r="X1057" i="4" s="1"/>
  <c r="L1785" i="4"/>
  <c r="W1785" i="4" s="1"/>
  <c r="X1785" i="4" s="1"/>
  <c r="L1157" i="4"/>
  <c r="W1157" i="4" s="1"/>
  <c r="X1157" i="4" s="1"/>
  <c r="L1492" i="4"/>
  <c r="W1492" i="4" s="1"/>
  <c r="X1492" i="4" s="1"/>
  <c r="L1748" i="4"/>
  <c r="W1748" i="4" s="1"/>
  <c r="X1748" i="4" s="1"/>
  <c r="L2004" i="4"/>
  <c r="W2004" i="4" s="1"/>
  <c r="X2004" i="4" s="1"/>
  <c r="L2210" i="4"/>
  <c r="W2210" i="4" s="1"/>
  <c r="X2210" i="4" s="1"/>
  <c r="L4580" i="4"/>
  <c r="W4580" i="4" s="1"/>
  <c r="X4580" i="4" s="1"/>
  <c r="L2803" i="4"/>
  <c r="W2803" i="4" s="1"/>
  <c r="X2803" i="4" s="1"/>
  <c r="L1353" i="4"/>
  <c r="W1353" i="4" s="1"/>
  <c r="X1353" i="4" s="1"/>
  <c r="L2621" i="4"/>
  <c r="W2621" i="4" s="1"/>
  <c r="X2621" i="4" s="1"/>
  <c r="L1253" i="4"/>
  <c r="W1253" i="4" s="1"/>
  <c r="X1253" i="4" s="1"/>
  <c r="L2092" i="4"/>
  <c r="W2092" i="4" s="1"/>
  <c r="X2092" i="4" s="1"/>
  <c r="L1453" i="4"/>
  <c r="W1453" i="4" s="1"/>
  <c r="X1453" i="4" s="1"/>
  <c r="L4645" i="4"/>
  <c r="W4645" i="4" s="1"/>
  <c r="X4645" i="4" s="1"/>
  <c r="L2108" i="4"/>
  <c r="W2108" i="4" s="1"/>
  <c r="X2108" i="4" s="1"/>
  <c r="L1042" i="4"/>
  <c r="W1042" i="4" s="1"/>
  <c r="X1042" i="4" s="1"/>
  <c r="L2253" i="4"/>
  <c r="W2253" i="4" s="1"/>
  <c r="X2253" i="4" s="1"/>
  <c r="L1134" i="4"/>
  <c r="W1134" i="4" s="1"/>
  <c r="X1134" i="4" s="1"/>
  <c r="L2211" i="4"/>
  <c r="W2211" i="4" s="1"/>
  <c r="X2211" i="4" s="1"/>
  <c r="L2911" i="4"/>
  <c r="W2911" i="4" s="1"/>
  <c r="X2911" i="4" s="1"/>
  <c r="L1826" i="4"/>
  <c r="W1826" i="4" s="1"/>
  <c r="X1826" i="4" s="1"/>
  <c r="L2690" i="4"/>
  <c r="W2690" i="4" s="1"/>
  <c r="X2690" i="4" s="1"/>
  <c r="L1430" i="4"/>
  <c r="W1430" i="4" s="1"/>
  <c r="X1430" i="4" s="1"/>
  <c r="L1865" i="4"/>
  <c r="W1865" i="4" s="1"/>
  <c r="X1865" i="4" s="1"/>
  <c r="L4670" i="4"/>
  <c r="W4670" i="4" s="1"/>
  <c r="X4670" i="4" s="1"/>
  <c r="L2301" i="4"/>
  <c r="W2301" i="4" s="1"/>
  <c r="X2301" i="4" s="1"/>
  <c r="L1510" i="4"/>
  <c r="W1510" i="4" s="1"/>
  <c r="X1510" i="4" s="1"/>
  <c r="L2593" i="4"/>
  <c r="W2593" i="4" s="1"/>
  <c r="X2593" i="4" s="1"/>
  <c r="L1590" i="4"/>
  <c r="W1590" i="4" s="1"/>
  <c r="X1590" i="4" s="1"/>
  <c r="L2516" i="4"/>
  <c r="W2516" i="4" s="1"/>
  <c r="X2516" i="4" s="1"/>
  <c r="L1178" i="4"/>
  <c r="W1178" i="4" s="1"/>
  <c r="X1178" i="4" s="1"/>
  <c r="L2276" i="4"/>
  <c r="W2276" i="4" s="1"/>
  <c r="X2276" i="4" s="1"/>
  <c r="L3076" i="4"/>
  <c r="W3076" i="4" s="1"/>
  <c r="X3076" i="4" s="1"/>
  <c r="L1758" i="4"/>
  <c r="W1758" i="4" s="1"/>
  <c r="X1758" i="4" s="1"/>
  <c r="L4643" i="4"/>
  <c r="W4643" i="4" s="1"/>
  <c r="X4643" i="4" s="1"/>
  <c r="L2085" i="4"/>
  <c r="W2085" i="4" s="1"/>
  <c r="X2085" i="4" s="1"/>
  <c r="L3102" i="4"/>
  <c r="W3102" i="4" s="1"/>
  <c r="X3102" i="4" s="1"/>
  <c r="L2251" i="4"/>
  <c r="W2251" i="4" s="1"/>
  <c r="X2251" i="4" s="1"/>
  <c r="L1110" i="4"/>
  <c r="W1110" i="4" s="1"/>
  <c r="X1110" i="4" s="1"/>
  <c r="L2156" i="4"/>
  <c r="W2156" i="4" s="1"/>
  <c r="X2156" i="4" s="1"/>
  <c r="L2890" i="4"/>
  <c r="W2890" i="4" s="1"/>
  <c r="X2890" i="4" s="1"/>
  <c r="L1802" i="4"/>
  <c r="W1802" i="4" s="1"/>
  <c r="X1802" i="4" s="1"/>
  <c r="L2683" i="4"/>
  <c r="W2683" i="4" s="1"/>
  <c r="X2683" i="4" s="1"/>
  <c r="L1414" i="4"/>
  <c r="W1414" i="4" s="1"/>
  <c r="X1414" i="4" s="1"/>
  <c r="L1701" i="4"/>
  <c r="W1701" i="4" s="1"/>
  <c r="X1701" i="4" s="1"/>
  <c r="L4660" i="4"/>
  <c r="W4660" i="4" s="1"/>
  <c r="X4660" i="4" s="1"/>
  <c r="L2219" i="4"/>
  <c r="W2219" i="4" s="1"/>
  <c r="X2219" i="4" s="1"/>
  <c r="L1358" i="4"/>
  <c r="W1358" i="4" s="1"/>
  <c r="X1358" i="4" s="1"/>
  <c r="L2405" i="4"/>
  <c r="W2405" i="4" s="1"/>
  <c r="X2405" i="4" s="1"/>
  <c r="L1438" i="4"/>
  <c r="W1438" i="4" s="1"/>
  <c r="X1438" i="4" s="1"/>
  <c r="L2412" i="4"/>
  <c r="W2412" i="4" s="1"/>
  <c r="X2412" i="4" s="1"/>
  <c r="L3060" i="4"/>
  <c r="W3060" i="4" s="1"/>
  <c r="X3060" i="4" s="1"/>
  <c r="L2149" i="4"/>
  <c r="W2149" i="4" s="1"/>
  <c r="X2149" i="4" s="1"/>
  <c r="L2874" i="4"/>
  <c r="W2874" i="4" s="1"/>
  <c r="X2874" i="4" s="1"/>
  <c r="L1598" i="4"/>
  <c r="W1598" i="4" s="1"/>
  <c r="X1598" i="4" s="1"/>
  <c r="L3144" i="4"/>
  <c r="W3144" i="4" s="1"/>
  <c r="X3144" i="4" s="1"/>
  <c r="L3208" i="4"/>
  <c r="W3208" i="4" s="1"/>
  <c r="X3208" i="4" s="1"/>
  <c r="L3272" i="4"/>
  <c r="W3272" i="4" s="1"/>
  <c r="X3272" i="4" s="1"/>
  <c r="L3336" i="4"/>
  <c r="W3336" i="4" s="1"/>
  <c r="X3336" i="4" s="1"/>
  <c r="L3400" i="4"/>
  <c r="W3400" i="4" s="1"/>
  <c r="X3400" i="4" s="1"/>
  <c r="L3464" i="4"/>
  <c r="W3464" i="4" s="1"/>
  <c r="X3464" i="4" s="1"/>
  <c r="L3528" i="4"/>
  <c r="W3528" i="4" s="1"/>
  <c r="X3528" i="4" s="1"/>
  <c r="L3592" i="4"/>
  <c r="W3592" i="4" s="1"/>
  <c r="X3592" i="4" s="1"/>
  <c r="L3656" i="4"/>
  <c r="W3656" i="4" s="1"/>
  <c r="X3656" i="4" s="1"/>
  <c r="L4695" i="4"/>
  <c r="W4695" i="4" s="1"/>
  <c r="X4695" i="4" s="1"/>
  <c r="L3724" i="4"/>
  <c r="W3724" i="4" s="1"/>
  <c r="X3724" i="4" s="1"/>
  <c r="L2110" i="4"/>
  <c r="W2110" i="4" s="1"/>
  <c r="X2110" i="4" s="1"/>
  <c r="L3851" i="4"/>
  <c r="W3851" i="4" s="1"/>
  <c r="X3851" i="4" s="1"/>
  <c r="L3915" i="4"/>
  <c r="W3915" i="4" s="1"/>
  <c r="X3915" i="4" s="1"/>
  <c r="L3978" i="4"/>
  <c r="W3978" i="4" s="1"/>
  <c r="X3978" i="4" s="1"/>
  <c r="L4042" i="4"/>
  <c r="W4042" i="4" s="1"/>
  <c r="X4042" i="4" s="1"/>
  <c r="L4106" i="4"/>
  <c r="W4106" i="4" s="1"/>
  <c r="X4106" i="4" s="1"/>
  <c r="L4170" i="4"/>
  <c r="W4170" i="4" s="1"/>
  <c r="X4170" i="4" s="1"/>
  <c r="L4234" i="4"/>
  <c r="W4234" i="4" s="1"/>
  <c r="X4234" i="4" s="1"/>
  <c r="L4298" i="4"/>
  <c r="W4298" i="4" s="1"/>
  <c r="X4298" i="4" s="1"/>
  <c r="L4399" i="4"/>
  <c r="W4399" i="4" s="1"/>
  <c r="X4399" i="4" s="1"/>
  <c r="L3169" i="4"/>
  <c r="W3169" i="4" s="1"/>
  <c r="X3169" i="4" s="1"/>
  <c r="L3233" i="4"/>
  <c r="W3233" i="4" s="1"/>
  <c r="X3233" i="4" s="1"/>
  <c r="L3297" i="4"/>
  <c r="W3297" i="4" s="1"/>
  <c r="X3297" i="4" s="1"/>
  <c r="L3361" i="4"/>
  <c r="W3361" i="4" s="1"/>
  <c r="X3361" i="4" s="1"/>
  <c r="L3425" i="4"/>
  <c r="W3425" i="4" s="1"/>
  <c r="X3425" i="4" s="1"/>
  <c r="L3489" i="4"/>
  <c r="W3489" i="4" s="1"/>
  <c r="X3489" i="4" s="1"/>
  <c r="L3553" i="4"/>
  <c r="W3553" i="4" s="1"/>
  <c r="X3553" i="4" s="1"/>
  <c r="L3617" i="4"/>
  <c r="W3617" i="4" s="1"/>
  <c r="X3617" i="4" s="1"/>
  <c r="L3681" i="4"/>
  <c r="W3681" i="4" s="1"/>
  <c r="X3681" i="4" s="1"/>
  <c r="L2008" i="4"/>
  <c r="W2008" i="4" s="1"/>
  <c r="X2008" i="4" s="1"/>
  <c r="L3749" i="4"/>
  <c r="W3749" i="4" s="1"/>
  <c r="X3749" i="4" s="1"/>
  <c r="L3812" i="4"/>
  <c r="W3812" i="4" s="1"/>
  <c r="X3812" i="4" s="1"/>
  <c r="L3876" i="4"/>
  <c r="W3876" i="4" s="1"/>
  <c r="X3876" i="4" s="1"/>
  <c r="L3940" i="4"/>
  <c r="W3940" i="4" s="1"/>
  <c r="X3940" i="4" s="1"/>
  <c r="L4003" i="4"/>
  <c r="W4003" i="4" s="1"/>
  <c r="X4003" i="4" s="1"/>
  <c r="L4067" i="4"/>
  <c r="W4067" i="4" s="1"/>
  <c r="X4067" i="4" s="1"/>
  <c r="L4131" i="4"/>
  <c r="W4131" i="4" s="1"/>
  <c r="X4131" i="4" s="1"/>
  <c r="L4195" i="4"/>
  <c r="W4195" i="4" s="1"/>
  <c r="X4195" i="4" s="1"/>
  <c r="L4259" i="4"/>
  <c r="W4259" i="4" s="1"/>
  <c r="X4259" i="4" s="1"/>
  <c r="L2406" i="4"/>
  <c r="W2406" i="4" s="1"/>
  <c r="X2406" i="4" s="1"/>
  <c r="L3126" i="4"/>
  <c r="W3126" i="4" s="1"/>
  <c r="X3126" i="4" s="1"/>
  <c r="L3190" i="4"/>
  <c r="W3190" i="4" s="1"/>
  <c r="X3190" i="4" s="1"/>
  <c r="L3254" i="4"/>
  <c r="W3254" i="4" s="1"/>
  <c r="X3254" i="4" s="1"/>
  <c r="L3318" i="4"/>
  <c r="W3318" i="4" s="1"/>
  <c r="X3318" i="4" s="1"/>
  <c r="L3382" i="4"/>
  <c r="W3382" i="4" s="1"/>
  <c r="X3382" i="4" s="1"/>
  <c r="L3446" i="4"/>
  <c r="W3446" i="4" s="1"/>
  <c r="X3446" i="4" s="1"/>
  <c r="L3510" i="4"/>
  <c r="W3510" i="4" s="1"/>
  <c r="X3510" i="4" s="1"/>
  <c r="L3574" i="4"/>
  <c r="W3574" i="4" s="1"/>
  <c r="X3574" i="4" s="1"/>
  <c r="L3638" i="4"/>
  <c r="W3638" i="4" s="1"/>
  <c r="X3638" i="4" s="1"/>
  <c r="L3702" i="4"/>
  <c r="W3702" i="4" s="1"/>
  <c r="X3702" i="4" s="1"/>
  <c r="L3706" i="4"/>
  <c r="W3706" i="4" s="1"/>
  <c r="X3706" i="4" s="1"/>
  <c r="L3770" i="4"/>
  <c r="W3770" i="4" s="1"/>
  <c r="X3770" i="4" s="1"/>
  <c r="L3833" i="4"/>
  <c r="W3833" i="4" s="1"/>
  <c r="X3833" i="4" s="1"/>
  <c r="L3897" i="4"/>
  <c r="W3897" i="4" s="1"/>
  <c r="X3897" i="4" s="1"/>
  <c r="L3960" i="4"/>
  <c r="W3960" i="4" s="1"/>
  <c r="X3960" i="4" s="1"/>
  <c r="L4024" i="4"/>
  <c r="W4024" i="4" s="1"/>
  <c r="X4024" i="4" s="1"/>
  <c r="L4088" i="4"/>
  <c r="W4088" i="4" s="1"/>
  <c r="X4088" i="4" s="1"/>
  <c r="L4152" i="4"/>
  <c r="W4152" i="4" s="1"/>
  <c r="X4152" i="4" s="1"/>
  <c r="L4216" i="4"/>
  <c r="W4216" i="4" s="1"/>
  <c r="X4216" i="4" s="1"/>
  <c r="L4280" i="4"/>
  <c r="W4280" i="4" s="1"/>
  <c r="X4280" i="4" s="1"/>
  <c r="L4327" i="4"/>
  <c r="W4327" i="4" s="1"/>
  <c r="X4327" i="4" s="1"/>
  <c r="L3147" i="4"/>
  <c r="W3147" i="4" s="1"/>
  <c r="X3147" i="4" s="1"/>
  <c r="L3211" i="4"/>
  <c r="W3211" i="4" s="1"/>
  <c r="X3211" i="4" s="1"/>
  <c r="L3275" i="4"/>
  <c r="W3275" i="4" s="1"/>
  <c r="X3275" i="4" s="1"/>
  <c r="L3339" i="4"/>
  <c r="W3339" i="4" s="1"/>
  <c r="X3339" i="4" s="1"/>
  <c r="L3403" i="4"/>
  <c r="W3403" i="4" s="1"/>
  <c r="X3403" i="4" s="1"/>
  <c r="L3467" i="4"/>
  <c r="W3467" i="4" s="1"/>
  <c r="X3467" i="4" s="1"/>
  <c r="L3531" i="4"/>
  <c r="W3531" i="4" s="1"/>
  <c r="X3531" i="4" s="1"/>
  <c r="L3595" i="4"/>
  <c r="W3595" i="4" s="1"/>
  <c r="X3595" i="4" s="1"/>
  <c r="L3659" i="4"/>
  <c r="W3659" i="4" s="1"/>
  <c r="X3659" i="4" s="1"/>
  <c r="L4698" i="4"/>
  <c r="W4698" i="4" s="1"/>
  <c r="X4698" i="4" s="1"/>
  <c r="L3727" i="4"/>
  <c r="W3727" i="4" s="1"/>
  <c r="X3727" i="4" s="1"/>
  <c r="L3790" i="4"/>
  <c r="W3790" i="4" s="1"/>
  <c r="X3790" i="4" s="1"/>
  <c r="L3854" i="4"/>
  <c r="W3854" i="4" s="1"/>
  <c r="X3854" i="4" s="1"/>
  <c r="L3918" i="4"/>
  <c r="W3918" i="4" s="1"/>
  <c r="X3918" i="4" s="1"/>
  <c r="L3981" i="4"/>
  <c r="W3981" i="4" s="1"/>
  <c r="X3981" i="4" s="1"/>
  <c r="L4045" i="4"/>
  <c r="W4045" i="4" s="1"/>
  <c r="X4045" i="4" s="1"/>
  <c r="L4109" i="4"/>
  <c r="W4109" i="4" s="1"/>
  <c r="X4109" i="4" s="1"/>
  <c r="L4173" i="4"/>
  <c r="W4173" i="4" s="1"/>
  <c r="X4173" i="4" s="1"/>
  <c r="L4237" i="4"/>
  <c r="W4237" i="4" s="1"/>
  <c r="X4237" i="4" s="1"/>
  <c r="L2142" i="4"/>
  <c r="W2142" i="4" s="1"/>
  <c r="X2142" i="4" s="1"/>
  <c r="L4411" i="4"/>
  <c r="W4411" i="4" s="1"/>
  <c r="X4411" i="4" s="1"/>
  <c r="L4475" i="4"/>
  <c r="W4475" i="4" s="1"/>
  <c r="X4475" i="4" s="1"/>
  <c r="L4708" i="4"/>
  <c r="W4708" i="4" s="1"/>
  <c r="X4708" i="4" s="1"/>
  <c r="L4772" i="4"/>
  <c r="W4772" i="4" s="1"/>
  <c r="X4772" i="4" s="1"/>
  <c r="L4836" i="4"/>
  <c r="W4836" i="4" s="1"/>
  <c r="X4836" i="4" s="1"/>
  <c r="L4900" i="4"/>
  <c r="W4900" i="4" s="1"/>
  <c r="X4900" i="4" s="1"/>
  <c r="L2056" i="4"/>
  <c r="W2056" i="4" s="1"/>
  <c r="X2056" i="4" s="1"/>
  <c r="L2225" i="4"/>
  <c r="W2225" i="4" s="1"/>
  <c r="X2225" i="4" s="1"/>
  <c r="L2399" i="4"/>
  <c r="W2399" i="4" s="1"/>
  <c r="X2399" i="4" s="1"/>
  <c r="L2714" i="4"/>
  <c r="W2714" i="4" s="1"/>
  <c r="X2714" i="4" s="1"/>
  <c r="L2987" i="4"/>
  <c r="W2987" i="4" s="1"/>
  <c r="X2987" i="4" s="1"/>
  <c r="L1143" i="4"/>
  <c r="W1143" i="4" s="1"/>
  <c r="X1143" i="4" s="1"/>
  <c r="L1399" i="4"/>
  <c r="W1399" i="4" s="1"/>
  <c r="X1399" i="4" s="1"/>
  <c r="L1655" i="4"/>
  <c r="W1655" i="4" s="1"/>
  <c r="X1655" i="4" s="1"/>
  <c r="L1911" i="4"/>
  <c r="W1911" i="4" s="1"/>
  <c r="X1911" i="4" s="1"/>
  <c r="L2639" i="4"/>
  <c r="W2639" i="4" s="1"/>
  <c r="X2639" i="4" s="1"/>
  <c r="L2845" i="4"/>
  <c r="W2845" i="4" s="1"/>
  <c r="X2845" i="4" s="1"/>
  <c r="L3104" i="4"/>
  <c r="W3104" i="4" s="1"/>
  <c r="X3104" i="4" s="1"/>
  <c r="L1260" i="4"/>
  <c r="W1260" i="4" s="1"/>
  <c r="X1260" i="4" s="1"/>
  <c r="L2548" i="4"/>
  <c r="W2548" i="4" s="1"/>
  <c r="X2548" i="4" s="1"/>
  <c r="L4328" i="4"/>
  <c r="W4328" i="4" s="1"/>
  <c r="X4328" i="4" s="1"/>
  <c r="L4392" i="4"/>
  <c r="W4392" i="4" s="1"/>
  <c r="X4392" i="4" s="1"/>
  <c r="L4456" i="4"/>
  <c r="W4456" i="4" s="1"/>
  <c r="X4456" i="4" s="1"/>
  <c r="L4520" i="4"/>
  <c r="W4520" i="4" s="1"/>
  <c r="X4520" i="4" s="1"/>
  <c r="L4753" i="4"/>
  <c r="W4753" i="4" s="1"/>
  <c r="X4753" i="4" s="1"/>
  <c r="L4817" i="4"/>
  <c r="W4817" i="4" s="1"/>
  <c r="X4817" i="4" s="1"/>
  <c r="L4881" i="4"/>
  <c r="W4881" i="4" s="1"/>
  <c r="X4881" i="4" s="1"/>
  <c r="L4945" i="4"/>
  <c r="W4945" i="4" s="1"/>
  <c r="X4945" i="4" s="1"/>
  <c r="L2176" i="4"/>
  <c r="W2176" i="4" s="1"/>
  <c r="X2176" i="4" s="1"/>
  <c r="L2345" i="4"/>
  <c r="W2345" i="4" s="1"/>
  <c r="X2345" i="4" s="1"/>
  <c r="L2519" i="4"/>
  <c r="W2519" i="4" s="1"/>
  <c r="X2519" i="4" s="1"/>
  <c r="L2912" i="4"/>
  <c r="W2912" i="4" s="1"/>
  <c r="X2912" i="4" s="1"/>
  <c r="L1067" i="4"/>
  <c r="W1067" i="4" s="1"/>
  <c r="X1067" i="4" s="1"/>
  <c r="L1323" i="4"/>
  <c r="W1323" i="4" s="1"/>
  <c r="X1323" i="4" s="1"/>
  <c r="L1579" i="4"/>
  <c r="W1579" i="4" s="1"/>
  <c r="X1579" i="4" s="1"/>
  <c r="L1835" i="4"/>
  <c r="W1835" i="4" s="1"/>
  <c r="X1835" i="4" s="1"/>
  <c r="L2434" i="4"/>
  <c r="W2434" i="4" s="1"/>
  <c r="X2434" i="4" s="1"/>
  <c r="L2765" i="4"/>
  <c r="W2765" i="4" s="1"/>
  <c r="X2765" i="4" s="1"/>
  <c r="L3026" i="4"/>
  <c r="W3026" i="4" s="1"/>
  <c r="X3026" i="4" s="1"/>
  <c r="L1184" i="4"/>
  <c r="W1184" i="4" s="1"/>
  <c r="X1184" i="4" s="1"/>
  <c r="L2390" i="4"/>
  <c r="W2390" i="4" s="1"/>
  <c r="X2390" i="4" s="1"/>
  <c r="L4305" i="4"/>
  <c r="W4305" i="4" s="1"/>
  <c r="X4305" i="4" s="1"/>
  <c r="L4369" i="4"/>
  <c r="W4369" i="4" s="1"/>
  <c r="X4369" i="4" s="1"/>
  <c r="L4433" i="4"/>
  <c r="W4433" i="4" s="1"/>
  <c r="X4433" i="4" s="1"/>
  <c r="L4497" i="4"/>
  <c r="W4497" i="4" s="1"/>
  <c r="X4497" i="4" s="1"/>
  <c r="L4730" i="4"/>
  <c r="W4730" i="4" s="1"/>
  <c r="X4730" i="4" s="1"/>
  <c r="L4794" i="4"/>
  <c r="W4794" i="4" s="1"/>
  <c r="X4794" i="4" s="1"/>
  <c r="L4858" i="4"/>
  <c r="W4858" i="4" s="1"/>
  <c r="X4858" i="4" s="1"/>
  <c r="L4922" i="4"/>
  <c r="W4922" i="4" s="1"/>
  <c r="X4922" i="4" s="1"/>
  <c r="L2113" i="4"/>
  <c r="W2113" i="4" s="1"/>
  <c r="X2113" i="4" s="1"/>
  <c r="L2287" i="4"/>
  <c r="W2287" i="4" s="1"/>
  <c r="X2287" i="4" s="1"/>
  <c r="L2456" i="4"/>
  <c r="W2456" i="4" s="1"/>
  <c r="X2456" i="4" s="1"/>
  <c r="L2817" i="4"/>
  <c r="W2817" i="4" s="1"/>
  <c r="X2817" i="4" s="1"/>
  <c r="L3073" i="4"/>
  <c r="W3073" i="4" s="1"/>
  <c r="X3073" i="4" s="1"/>
  <c r="L1231" i="4"/>
  <c r="W1231" i="4" s="1"/>
  <c r="X1231" i="4" s="1"/>
  <c r="L1487" i="4"/>
  <c r="W1487" i="4" s="1"/>
  <c r="X1487" i="4" s="1"/>
  <c r="L1743" i="4"/>
  <c r="W1743" i="4" s="1"/>
  <c r="X1743" i="4" s="1"/>
  <c r="L1999" i="4"/>
  <c r="W1999" i="4" s="1"/>
  <c r="X1999" i="4" s="1"/>
  <c r="L2701" i="4"/>
  <c r="W2701" i="4" s="1"/>
  <c r="X2701" i="4" s="1"/>
  <c r="L2935" i="4"/>
  <c r="W2935" i="4" s="1"/>
  <c r="X2935" i="4" s="1"/>
  <c r="L1092" i="4"/>
  <c r="W1092" i="4" s="1"/>
  <c r="X1092" i="4" s="1"/>
  <c r="L1348" i="4"/>
  <c r="W1348" i="4" s="1"/>
  <c r="X1348" i="4" s="1"/>
  <c r="L2607" i="4"/>
  <c r="W2607" i="4" s="1"/>
  <c r="X2607" i="4" s="1"/>
  <c r="L4346" i="4"/>
  <c r="W4346" i="4" s="1"/>
  <c r="X4346" i="4" s="1"/>
  <c r="L4410" i="4"/>
  <c r="W4410" i="4" s="1"/>
  <c r="X4410" i="4" s="1"/>
  <c r="L4474" i="4"/>
  <c r="W4474" i="4" s="1"/>
  <c r="X4474" i="4" s="1"/>
  <c r="L4707" i="4"/>
  <c r="W4707" i="4" s="1"/>
  <c r="X4707" i="4" s="1"/>
  <c r="L4771" i="4"/>
  <c r="W4771" i="4" s="1"/>
  <c r="X4771" i="4" s="1"/>
  <c r="L4835" i="4"/>
  <c r="W4835" i="4" s="1"/>
  <c r="X4835" i="4" s="1"/>
  <c r="L4899" i="4"/>
  <c r="W4899" i="4" s="1"/>
  <c r="X4899" i="4" s="1"/>
  <c r="L2055" i="4"/>
  <c r="W2055" i="4" s="1"/>
  <c r="X2055" i="4" s="1"/>
  <c r="L2224" i="4"/>
  <c r="W2224" i="4" s="1"/>
  <c r="X2224" i="4" s="1"/>
  <c r="L2393" i="4"/>
  <c r="W2393" i="4" s="1"/>
  <c r="X2393" i="4" s="1"/>
  <c r="L2706" i="4"/>
  <c r="W2706" i="4" s="1"/>
  <c r="X2706" i="4" s="1"/>
  <c r="L2982" i="4"/>
  <c r="W2982" i="4" s="1"/>
  <c r="X2982" i="4" s="1"/>
  <c r="L1139" i="4"/>
  <c r="W1139" i="4" s="1"/>
  <c r="X1139" i="4" s="1"/>
  <c r="L1395" i="4"/>
  <c r="W1395" i="4" s="1"/>
  <c r="X1395" i="4" s="1"/>
  <c r="L1651" i="4"/>
  <c r="W1651" i="4" s="1"/>
  <c r="X1651" i="4" s="1"/>
  <c r="L1907" i="4"/>
  <c r="W1907" i="4" s="1"/>
  <c r="X1907" i="4" s="1"/>
  <c r="L2633" i="4"/>
  <c r="W2633" i="4" s="1"/>
  <c r="X2633" i="4" s="1"/>
  <c r="L2844" i="4"/>
  <c r="W2844" i="4" s="1"/>
  <c r="X2844" i="4" s="1"/>
  <c r="L3100" i="4"/>
  <c r="W3100" i="4" s="1"/>
  <c r="X3100" i="4" s="1"/>
  <c r="L1256" i="4"/>
  <c r="W1256" i="4" s="1"/>
  <c r="X1256" i="4" s="1"/>
  <c r="L1512" i="4"/>
  <c r="W1512" i="4" s="1"/>
  <c r="X1512" i="4" s="1"/>
  <c r="L1768" i="4"/>
  <c r="W1768" i="4" s="1"/>
  <c r="X1768" i="4" s="1"/>
  <c r="L4565" i="4"/>
  <c r="W4565" i="4" s="1"/>
  <c r="X4565" i="4" s="1"/>
  <c r="L2282" i="4"/>
  <c r="W2282" i="4" s="1"/>
  <c r="X2282" i="4" s="1"/>
  <c r="L4589" i="4"/>
  <c r="W4589" i="4" s="1"/>
  <c r="X4589" i="4" s="1"/>
  <c r="L2825" i="4"/>
  <c r="W2825" i="4" s="1"/>
  <c r="X2825" i="4" s="1"/>
  <c r="L1409" i="4"/>
  <c r="W1409" i="4" s="1"/>
  <c r="X1409" i="4" s="1"/>
  <c r="L2718" i="4"/>
  <c r="W2718" i="4" s="1"/>
  <c r="X2718" i="4" s="1"/>
  <c r="L1329" i="4"/>
  <c r="W1329" i="4" s="1"/>
  <c r="X1329" i="4" s="1"/>
  <c r="L2634" i="4"/>
  <c r="W2634" i="4" s="1"/>
  <c r="X2634" i="4" s="1"/>
  <c r="L1513" i="4"/>
  <c r="W1513" i="4" s="1"/>
  <c r="X1513" i="4" s="1"/>
  <c r="L1596" i="4"/>
  <c r="W1596" i="4" s="1"/>
  <c r="X1596" i="4" s="1"/>
  <c r="L1852" i="4"/>
  <c r="W1852" i="4" s="1"/>
  <c r="X1852" i="4" s="1"/>
  <c r="L4609" i="4"/>
  <c r="W4609" i="4" s="1"/>
  <c r="X4609" i="4" s="1"/>
  <c r="L2569" i="4"/>
  <c r="W2569" i="4" s="1"/>
  <c r="X2569" i="4" s="1"/>
  <c r="L4986" i="4"/>
  <c r="W4986" i="4" s="1"/>
  <c r="X4986" i="4" s="1"/>
  <c r="L3027" i="4"/>
  <c r="W3027" i="4" s="1"/>
  <c r="X3027" i="4" s="1"/>
  <c r="L1689" i="4"/>
  <c r="W1689" i="4" s="1"/>
  <c r="X1689" i="4" s="1"/>
  <c r="L2937" i="4"/>
  <c r="W2937" i="4" s="1"/>
  <c r="X2937" i="4" s="1"/>
  <c r="L1557" i="4"/>
  <c r="W1557" i="4" s="1"/>
  <c r="X1557" i="4" s="1"/>
  <c r="L3011" i="4"/>
  <c r="W3011" i="4" s="1"/>
  <c r="X3011" i="4" s="1"/>
  <c r="L1424" i="4"/>
  <c r="W1424" i="4" s="1"/>
  <c r="X1424" i="4" s="1"/>
  <c r="L1680" i="4"/>
  <c r="W1680" i="4" s="1"/>
  <c r="X1680" i="4" s="1"/>
  <c r="L1936" i="4"/>
  <c r="W1936" i="4" s="1"/>
  <c r="X1936" i="4" s="1"/>
  <c r="L4959" i="4"/>
  <c r="W4959" i="4" s="1"/>
  <c r="X4959" i="4" s="1"/>
  <c r="L4551" i="4"/>
  <c r="W4551" i="4" s="1"/>
  <c r="X4551" i="4" s="1"/>
  <c r="L2561" i="4"/>
  <c r="W2561" i="4" s="1"/>
  <c r="X2561" i="4" s="1"/>
  <c r="L1185" i="4"/>
  <c r="W1185" i="4" s="1"/>
  <c r="X1185" i="4" s="1"/>
  <c r="L1889" i="4"/>
  <c r="W1889" i="4" s="1"/>
  <c r="X1889" i="4" s="1"/>
  <c r="L1093" i="4"/>
  <c r="W1093" i="4" s="1"/>
  <c r="X1093" i="4" s="1"/>
  <c r="L1821" i="4"/>
  <c r="W1821" i="4" s="1"/>
  <c r="X1821" i="4" s="1"/>
  <c r="L1181" i="4"/>
  <c r="W1181" i="4" s="1"/>
  <c r="X1181" i="4" s="1"/>
  <c r="L1508" i="4"/>
  <c r="W1508" i="4" s="1"/>
  <c r="X1508" i="4" s="1"/>
  <c r="L1764" i="4"/>
  <c r="W1764" i="4" s="1"/>
  <c r="X1764" i="4" s="1"/>
  <c r="L4563" i="4"/>
  <c r="W4563" i="4" s="1"/>
  <c r="X4563" i="4" s="1"/>
  <c r="L2266" i="4"/>
  <c r="W2266" i="4" s="1"/>
  <c r="X2266" i="4" s="1"/>
  <c r="L4588" i="4"/>
  <c r="W4588" i="4" s="1"/>
  <c r="X4588" i="4" s="1"/>
  <c r="L2824" i="4"/>
  <c r="W2824" i="4" s="1"/>
  <c r="X2824" i="4" s="1"/>
  <c r="L1405" i="4"/>
  <c r="W1405" i="4" s="1"/>
  <c r="X1405" i="4" s="1"/>
  <c r="L2688" i="4"/>
  <c r="W2688" i="4" s="1"/>
  <c r="X2688" i="4" s="1"/>
  <c r="L1309" i="4"/>
  <c r="W1309" i="4" s="1"/>
  <c r="X1309" i="4" s="1"/>
  <c r="L2619" i="4"/>
  <c r="W2619" i="4" s="1"/>
  <c r="X2619" i="4" s="1"/>
  <c r="L1501" i="4"/>
  <c r="W1501" i="4" s="1"/>
  <c r="X1501" i="4" s="1"/>
  <c r="L4649" i="4"/>
  <c r="W4649" i="4" s="1"/>
  <c r="X4649" i="4" s="1"/>
  <c r="L2141" i="4"/>
  <c r="W2141" i="4" s="1"/>
  <c r="X2141" i="4" s="1"/>
  <c r="L1118" i="4"/>
  <c r="W1118" i="4" s="1"/>
  <c r="X1118" i="4" s="1"/>
  <c r="L2307" i="4"/>
  <c r="W2307" i="4" s="1"/>
  <c r="X2307" i="4" s="1"/>
  <c r="L1194" i="4"/>
  <c r="W1194" i="4" s="1"/>
  <c r="X1194" i="4" s="1"/>
  <c r="L2293" i="4"/>
  <c r="W2293" i="4" s="1"/>
  <c r="X2293" i="4" s="1"/>
  <c r="L2996" i="4"/>
  <c r="W2996" i="4" s="1"/>
  <c r="X2996" i="4" s="1"/>
  <c r="L1862" i="4"/>
  <c r="W1862" i="4" s="1"/>
  <c r="X1862" i="4" s="1"/>
  <c r="L2705" i="4"/>
  <c r="W2705" i="4" s="1"/>
  <c r="X2705" i="4" s="1"/>
  <c r="L1454" i="4"/>
  <c r="W1454" i="4" s="1"/>
  <c r="X1454" i="4" s="1"/>
  <c r="L1925" i="4"/>
  <c r="W1925" i="4" s="1"/>
  <c r="X1925" i="4" s="1"/>
  <c r="L4674" i="4"/>
  <c r="W4674" i="4" s="1"/>
  <c r="X4674" i="4" s="1"/>
  <c r="L2347" i="4"/>
  <c r="W2347" i="4" s="1"/>
  <c r="X2347" i="4" s="1"/>
  <c r="L1630" i="4"/>
  <c r="W1630" i="4" s="1"/>
  <c r="X1630" i="4" s="1"/>
  <c r="L2644" i="4"/>
  <c r="W2644" i="4" s="1"/>
  <c r="X2644" i="4" s="1"/>
  <c r="L1666" i="4"/>
  <c r="W1666" i="4" s="1"/>
  <c r="X1666" i="4" s="1"/>
  <c r="L2532" i="4"/>
  <c r="W2532" i="4" s="1"/>
  <c r="X2532" i="4" s="1"/>
  <c r="L1210" i="4"/>
  <c r="W1210" i="4" s="1"/>
  <c r="X1210" i="4" s="1"/>
  <c r="L2339" i="4"/>
  <c r="W2339" i="4" s="1"/>
  <c r="X2339" i="4" s="1"/>
  <c r="L3093" i="4"/>
  <c r="W3093" i="4" s="1"/>
  <c r="X3093" i="4" s="1"/>
  <c r="L1782" i="4"/>
  <c r="W1782" i="4" s="1"/>
  <c r="X1782" i="4" s="1"/>
  <c r="L4647" i="4"/>
  <c r="W4647" i="4" s="1"/>
  <c r="X4647" i="4" s="1"/>
  <c r="L2123" i="4"/>
  <c r="W2123" i="4" s="1"/>
  <c r="X2123" i="4" s="1"/>
  <c r="L1090" i="4"/>
  <c r="W1090" i="4" s="1"/>
  <c r="X1090" i="4" s="1"/>
  <c r="L2284" i="4"/>
  <c r="W2284" i="4" s="1"/>
  <c r="X2284" i="4" s="1"/>
  <c r="L1174" i="4"/>
  <c r="W1174" i="4" s="1"/>
  <c r="X1174" i="4" s="1"/>
  <c r="L2236" i="4"/>
  <c r="W2236" i="4" s="1"/>
  <c r="X2236" i="4" s="1"/>
  <c r="L2943" i="4"/>
  <c r="W2943" i="4" s="1"/>
  <c r="X2943" i="4" s="1"/>
  <c r="L1850" i="4"/>
  <c r="W1850" i="4" s="1"/>
  <c r="X1850" i="4" s="1"/>
  <c r="L2703" i="4"/>
  <c r="W2703" i="4" s="1"/>
  <c r="X2703" i="4" s="1"/>
  <c r="L1446" i="4"/>
  <c r="W1446" i="4" s="1"/>
  <c r="X1446" i="4" s="1"/>
  <c r="L1745" i="4"/>
  <c r="W1745" i="4" s="1"/>
  <c r="X1745" i="4" s="1"/>
  <c r="L4664" i="4"/>
  <c r="W4664" i="4" s="1"/>
  <c r="X4664" i="4" s="1"/>
  <c r="L2245" i="4"/>
  <c r="W2245" i="4" s="1"/>
  <c r="X2245" i="4" s="1"/>
  <c r="L1386" i="4"/>
  <c r="W1386" i="4" s="1"/>
  <c r="X1386" i="4" s="1"/>
  <c r="L2469" i="4"/>
  <c r="W2469" i="4" s="1"/>
  <c r="X2469" i="4" s="1"/>
  <c r="L1514" i="4"/>
  <c r="W1514" i="4" s="1"/>
  <c r="X1514" i="4" s="1"/>
  <c r="L2437" i="4"/>
  <c r="W2437" i="4" s="1"/>
  <c r="X2437" i="4" s="1"/>
  <c r="L3098" i="4"/>
  <c r="W3098" i="4" s="1"/>
  <c r="X3098" i="4" s="1"/>
  <c r="L2229" i="4"/>
  <c r="W2229" i="4" s="1"/>
  <c r="X2229" i="4" s="1"/>
  <c r="L2906" i="4"/>
  <c r="W2906" i="4" s="1"/>
  <c r="X2906" i="4" s="1"/>
  <c r="L1642" i="4"/>
  <c r="W1642" i="4" s="1"/>
  <c r="X1642" i="4" s="1"/>
  <c r="L3148" i="4"/>
  <c r="W3148" i="4" s="1"/>
  <c r="X3148" i="4" s="1"/>
  <c r="L3212" i="4"/>
  <c r="W3212" i="4" s="1"/>
  <c r="X3212" i="4" s="1"/>
  <c r="L3276" i="4"/>
  <c r="W3276" i="4" s="1"/>
  <c r="X3276" i="4" s="1"/>
  <c r="L3340" i="4"/>
  <c r="W3340" i="4" s="1"/>
  <c r="X3340" i="4" s="1"/>
  <c r="L3404" i="4"/>
  <c r="W3404" i="4" s="1"/>
  <c r="X3404" i="4" s="1"/>
  <c r="L3468" i="4"/>
  <c r="W3468" i="4" s="1"/>
  <c r="X3468" i="4" s="1"/>
  <c r="L3532" i="4"/>
  <c r="W3532" i="4" s="1"/>
  <c r="X3532" i="4" s="1"/>
  <c r="L3596" i="4"/>
  <c r="W3596" i="4" s="1"/>
  <c r="X3596" i="4" s="1"/>
  <c r="L3660" i="4"/>
  <c r="W3660" i="4" s="1"/>
  <c r="X3660" i="4" s="1"/>
  <c r="L4699" i="4"/>
  <c r="W4699" i="4" s="1"/>
  <c r="X4699" i="4" s="1"/>
  <c r="L3728" i="4"/>
  <c r="W3728" i="4" s="1"/>
  <c r="X3728" i="4" s="1"/>
  <c r="L3791" i="4"/>
  <c r="W3791" i="4" s="1"/>
  <c r="X3791" i="4" s="1"/>
  <c r="L3855" i="4"/>
  <c r="W3855" i="4" s="1"/>
  <c r="X3855" i="4" s="1"/>
  <c r="L3919" i="4"/>
  <c r="W3919" i="4" s="1"/>
  <c r="X3919" i="4" s="1"/>
  <c r="L3982" i="4"/>
  <c r="W3982" i="4" s="1"/>
  <c r="X3982" i="4" s="1"/>
  <c r="L4046" i="4"/>
  <c r="W4046" i="4" s="1"/>
  <c r="X4046" i="4" s="1"/>
  <c r="L4110" i="4"/>
  <c r="W4110" i="4" s="1"/>
  <c r="X4110" i="4" s="1"/>
  <c r="L4174" i="4"/>
  <c r="W4174" i="4" s="1"/>
  <c r="X4174" i="4" s="1"/>
  <c r="L4238" i="4"/>
  <c r="W4238" i="4" s="1"/>
  <c r="X4238" i="4" s="1"/>
  <c r="L2150" i="4"/>
  <c r="W2150" i="4" s="1"/>
  <c r="X2150" i="4" s="1"/>
  <c r="L3109" i="4"/>
  <c r="W3109" i="4" s="1"/>
  <c r="X3109" i="4" s="1"/>
  <c r="L3173" i="4"/>
  <c r="W3173" i="4" s="1"/>
  <c r="X3173" i="4" s="1"/>
  <c r="L3237" i="4"/>
  <c r="W3237" i="4" s="1"/>
  <c r="X3237" i="4" s="1"/>
  <c r="L3301" i="4"/>
  <c r="W3301" i="4" s="1"/>
  <c r="X3301" i="4" s="1"/>
  <c r="L3365" i="4"/>
  <c r="W3365" i="4" s="1"/>
  <c r="X3365" i="4" s="1"/>
  <c r="L3429" i="4"/>
  <c r="W3429" i="4" s="1"/>
  <c r="X3429" i="4" s="1"/>
  <c r="L3493" i="4"/>
  <c r="W3493" i="4" s="1"/>
  <c r="X3493" i="4" s="1"/>
  <c r="L3557" i="4"/>
  <c r="W3557" i="4" s="1"/>
  <c r="X3557" i="4" s="1"/>
  <c r="L3621" i="4"/>
  <c r="W3621" i="4" s="1"/>
  <c r="X3621" i="4" s="1"/>
  <c r="L3685" i="4"/>
  <c r="W3685" i="4" s="1"/>
  <c r="X3685" i="4" s="1"/>
  <c r="L2024" i="4"/>
  <c r="W2024" i="4" s="1"/>
  <c r="X2024" i="4" s="1"/>
  <c r="L3753" i="4"/>
  <c r="W3753" i="4" s="1"/>
  <c r="X3753" i="4" s="1"/>
  <c r="L3816" i="4"/>
  <c r="W3816" i="4" s="1"/>
  <c r="X3816" i="4" s="1"/>
  <c r="L3880" i="4"/>
  <c r="W3880" i="4" s="1"/>
  <c r="X3880" i="4" s="1"/>
  <c r="L3944" i="4"/>
  <c r="W3944" i="4" s="1"/>
  <c r="X3944" i="4" s="1"/>
  <c r="L4007" i="4"/>
  <c r="W4007" i="4" s="1"/>
  <c r="X4007" i="4" s="1"/>
  <c r="L4071" i="4"/>
  <c r="W4071" i="4" s="1"/>
  <c r="X4071" i="4" s="1"/>
  <c r="L4135" i="4"/>
  <c r="W4135" i="4" s="1"/>
  <c r="X4135" i="4" s="1"/>
  <c r="L4199" i="4"/>
  <c r="W4199" i="4" s="1"/>
  <c r="X4199" i="4" s="1"/>
  <c r="L4263" i="4"/>
  <c r="W4263" i="4" s="1"/>
  <c r="X4263" i="4" s="1"/>
  <c r="L2534" i="4"/>
  <c r="W2534" i="4" s="1"/>
  <c r="X2534" i="4" s="1"/>
  <c r="L3130" i="4"/>
  <c r="W3130" i="4" s="1"/>
  <c r="X3130" i="4" s="1"/>
  <c r="L3194" i="4"/>
  <c r="W3194" i="4" s="1"/>
  <c r="X3194" i="4" s="1"/>
  <c r="L3258" i="4"/>
  <c r="W3258" i="4" s="1"/>
  <c r="X3258" i="4" s="1"/>
  <c r="L3322" i="4"/>
  <c r="W3322" i="4" s="1"/>
  <c r="X3322" i="4" s="1"/>
  <c r="L3386" i="4"/>
  <c r="W3386" i="4" s="1"/>
  <c r="X3386" i="4" s="1"/>
  <c r="L3450" i="4"/>
  <c r="W3450" i="4" s="1"/>
  <c r="X3450" i="4" s="1"/>
  <c r="L3514" i="4"/>
  <c r="W3514" i="4" s="1"/>
  <c r="X3514" i="4" s="1"/>
  <c r="L3578" i="4"/>
  <c r="W3578" i="4" s="1"/>
  <c r="X3578" i="4" s="1"/>
  <c r="L3642" i="4"/>
  <c r="W3642" i="4" s="1"/>
  <c r="X3642" i="4" s="1"/>
  <c r="L4681" i="4"/>
  <c r="W4681" i="4" s="1"/>
  <c r="X4681" i="4" s="1"/>
  <c r="L3710" i="4"/>
  <c r="W3710" i="4" s="1"/>
  <c r="X3710" i="4" s="1"/>
  <c r="L3774" i="4"/>
  <c r="W3774" i="4" s="1"/>
  <c r="X3774" i="4" s="1"/>
  <c r="L3837" i="4"/>
  <c r="W3837" i="4" s="1"/>
  <c r="X3837" i="4" s="1"/>
  <c r="L3901" i="4"/>
  <c r="W3901" i="4" s="1"/>
  <c r="X3901" i="4" s="1"/>
  <c r="L3964" i="4"/>
  <c r="W3964" i="4" s="1"/>
  <c r="X3964" i="4" s="1"/>
  <c r="L4028" i="4"/>
  <c r="W4028" i="4" s="1"/>
  <c r="X4028" i="4" s="1"/>
  <c r="L4092" i="4"/>
  <c r="W4092" i="4" s="1"/>
  <c r="X4092" i="4" s="1"/>
  <c r="L4156" i="4"/>
  <c r="W4156" i="4" s="1"/>
  <c r="X4156" i="4" s="1"/>
  <c r="L4220" i="4"/>
  <c r="W4220" i="4" s="1"/>
  <c r="X4220" i="4" s="1"/>
  <c r="L4284" i="4"/>
  <c r="W4284" i="4" s="1"/>
  <c r="X4284" i="4" s="1"/>
  <c r="L4343" i="4"/>
  <c r="W4343" i="4" s="1"/>
  <c r="X4343" i="4" s="1"/>
  <c r="L3151" i="4"/>
  <c r="W3151" i="4" s="1"/>
  <c r="X3151" i="4" s="1"/>
  <c r="L3215" i="4"/>
  <c r="W3215" i="4" s="1"/>
  <c r="X3215" i="4" s="1"/>
  <c r="L3279" i="4"/>
  <c r="W3279" i="4" s="1"/>
  <c r="X3279" i="4" s="1"/>
  <c r="L3343" i="4"/>
  <c r="W3343" i="4" s="1"/>
  <c r="X3343" i="4" s="1"/>
  <c r="L3407" i="4"/>
  <c r="W3407" i="4" s="1"/>
  <c r="X3407" i="4" s="1"/>
  <c r="L3471" i="4"/>
  <c r="W3471" i="4" s="1"/>
  <c r="X3471" i="4" s="1"/>
  <c r="L3535" i="4"/>
  <c r="W3535" i="4" s="1"/>
  <c r="X3535" i="4" s="1"/>
  <c r="L3599" i="4"/>
  <c r="W3599" i="4" s="1"/>
  <c r="X3599" i="4" s="1"/>
  <c r="L3663" i="4"/>
  <c r="W3663" i="4" s="1"/>
  <c r="X3663" i="4" s="1"/>
  <c r="L4702" i="4"/>
  <c r="W4702" i="4" s="1"/>
  <c r="X4702" i="4" s="1"/>
  <c r="L3731" i="4"/>
  <c r="W3731" i="4" s="1"/>
  <c r="X3731" i="4" s="1"/>
  <c r="L3794" i="4"/>
  <c r="W3794" i="4" s="1"/>
  <c r="X3794" i="4" s="1"/>
  <c r="L3858" i="4"/>
  <c r="W3858" i="4" s="1"/>
  <c r="X3858" i="4" s="1"/>
  <c r="L3922" i="4"/>
  <c r="W3922" i="4" s="1"/>
  <c r="X3922" i="4" s="1"/>
  <c r="L3985" i="4"/>
  <c r="W3985" i="4" s="1"/>
  <c r="X3985" i="4" s="1"/>
  <c r="L4049" i="4"/>
  <c r="W4049" i="4" s="1"/>
  <c r="X4049" i="4" s="1"/>
  <c r="L4113" i="4"/>
  <c r="W4113" i="4" s="1"/>
  <c r="X4113" i="4" s="1"/>
  <c r="L4177" i="4"/>
  <c r="W4177" i="4" s="1"/>
  <c r="X4177" i="4" s="1"/>
  <c r="L4241" i="4"/>
  <c r="W4241" i="4" s="1"/>
  <c r="X4241" i="4" s="1"/>
  <c r="L2174" i="4"/>
  <c r="W2174" i="4" s="1"/>
  <c r="X2174" i="4" s="1"/>
  <c r="L4415" i="4"/>
  <c r="W4415" i="4" s="1"/>
  <c r="X4415" i="4" s="1"/>
  <c r="L4479" i="4"/>
  <c r="W4479" i="4" s="1"/>
  <c r="X4479" i="4" s="1"/>
  <c r="L4712" i="4"/>
  <c r="W4712" i="4" s="1"/>
  <c r="X4712" i="4" s="1"/>
  <c r="L4776" i="4"/>
  <c r="W4776" i="4" s="1"/>
  <c r="X4776" i="4" s="1"/>
  <c r="L4840" i="4"/>
  <c r="W4840" i="4" s="1"/>
  <c r="X4840" i="4" s="1"/>
  <c r="L4904" i="4"/>
  <c r="W4904" i="4" s="1"/>
  <c r="X4904" i="4" s="1"/>
  <c r="L2065" i="4"/>
  <c r="W2065" i="4" s="1"/>
  <c r="X2065" i="4" s="1"/>
  <c r="L2239" i="4"/>
  <c r="W2239" i="4" s="1"/>
  <c r="X2239" i="4" s="1"/>
  <c r="L2408" i="4"/>
  <c r="W2408" i="4" s="1"/>
  <c r="X2408" i="4" s="1"/>
  <c r="L2745" i="4"/>
  <c r="W2745" i="4" s="1"/>
  <c r="X2745" i="4" s="1"/>
  <c r="L3003" i="4"/>
  <c r="W3003" i="4" s="1"/>
  <c r="X3003" i="4" s="1"/>
  <c r="L1159" i="4"/>
  <c r="W1159" i="4" s="1"/>
  <c r="X1159" i="4" s="1"/>
  <c r="L1415" i="4"/>
  <c r="W1415" i="4" s="1"/>
  <c r="X1415" i="4" s="1"/>
  <c r="L1671" i="4"/>
  <c r="W1671" i="4" s="1"/>
  <c r="X1671" i="4" s="1"/>
  <c r="L1927" i="4"/>
  <c r="W1927" i="4" s="1"/>
  <c r="X1927" i="4" s="1"/>
  <c r="L2648" i="4"/>
  <c r="W2648" i="4" s="1"/>
  <c r="X2648" i="4" s="1"/>
  <c r="L2861" i="4"/>
  <c r="W2861" i="4" s="1"/>
  <c r="X2861" i="4" s="1"/>
  <c r="L1020" i="4"/>
  <c r="W1020" i="4" s="1"/>
  <c r="X1020" i="4" s="1"/>
  <c r="L1276" i="4"/>
  <c r="W1276" i="4" s="1"/>
  <c r="X1276" i="4" s="1"/>
  <c r="L2557" i="4"/>
  <c r="W2557" i="4" s="1"/>
  <c r="X2557" i="4" s="1"/>
  <c r="L4332" i="4"/>
  <c r="W4332" i="4" s="1"/>
  <c r="X4332" i="4" s="1"/>
  <c r="L4396" i="4"/>
  <c r="W4396" i="4" s="1"/>
  <c r="X4396" i="4" s="1"/>
  <c r="L4460" i="4"/>
  <c r="W4460" i="4" s="1"/>
  <c r="X4460" i="4" s="1"/>
  <c r="L4524" i="4"/>
  <c r="W4524" i="4" s="1"/>
  <c r="X4524" i="4" s="1"/>
  <c r="L4757" i="4"/>
  <c r="W4757" i="4" s="1"/>
  <c r="X4757" i="4" s="1"/>
  <c r="L4821" i="4"/>
  <c r="W4821" i="4" s="1"/>
  <c r="X4821" i="4" s="1"/>
  <c r="L4885" i="4"/>
  <c r="W4885" i="4" s="1"/>
  <c r="X4885" i="4" s="1"/>
  <c r="L4997" i="4"/>
  <c r="W4997" i="4" s="1"/>
  <c r="X4997" i="4" s="1"/>
  <c r="L2185" i="4"/>
  <c r="W2185" i="4" s="1"/>
  <c r="X2185" i="4" s="1"/>
  <c r="L2359" i="4"/>
  <c r="W2359" i="4" s="1"/>
  <c r="X2359" i="4" s="1"/>
  <c r="L2528" i="4"/>
  <c r="W2528" i="4" s="1"/>
  <c r="X2528" i="4" s="1"/>
  <c r="L2928" i="4"/>
  <c r="W2928" i="4" s="1"/>
  <c r="X2928" i="4" s="1"/>
  <c r="L1083" i="4"/>
  <c r="W1083" i="4" s="1"/>
  <c r="X1083" i="4" s="1"/>
  <c r="L1339" i="4"/>
  <c r="W1339" i="4" s="1"/>
  <c r="X1339" i="4" s="1"/>
  <c r="L1595" i="4"/>
  <c r="W1595" i="4" s="1"/>
  <c r="X1595" i="4" s="1"/>
  <c r="L1851" i="4"/>
  <c r="W1851" i="4" s="1"/>
  <c r="X1851" i="4" s="1"/>
  <c r="L2530" i="4"/>
  <c r="W2530" i="4" s="1"/>
  <c r="X2530" i="4" s="1"/>
  <c r="L2786" i="4"/>
  <c r="W2786" i="4" s="1"/>
  <c r="X2786" i="4" s="1"/>
  <c r="L3042" i="4"/>
  <c r="W3042" i="4" s="1"/>
  <c r="X3042" i="4" s="1"/>
  <c r="L1200" i="4"/>
  <c r="W1200" i="4" s="1"/>
  <c r="X1200" i="4" s="1"/>
  <c r="L2422" i="4"/>
  <c r="W2422" i="4" s="1"/>
  <c r="X2422" i="4" s="1"/>
  <c r="L4309" i="4"/>
  <c r="W4309" i="4" s="1"/>
  <c r="X4309" i="4" s="1"/>
  <c r="L4373" i="4"/>
  <c r="W4373" i="4" s="1"/>
  <c r="X4373" i="4" s="1"/>
  <c r="L4437" i="4"/>
  <c r="W4437" i="4" s="1"/>
  <c r="X4437" i="4" s="1"/>
  <c r="L4501" i="4"/>
  <c r="W4501" i="4" s="1"/>
  <c r="X4501" i="4" s="1"/>
  <c r="L4734" i="4"/>
  <c r="W4734" i="4" s="1"/>
  <c r="X4734" i="4" s="1"/>
  <c r="L4798" i="4"/>
  <c r="W4798" i="4" s="1"/>
  <c r="X4798" i="4" s="1"/>
  <c r="L4862" i="4"/>
  <c r="W4862" i="4" s="1"/>
  <c r="X4862" i="4" s="1"/>
  <c r="L4926" i="4"/>
  <c r="W4926" i="4" s="1"/>
  <c r="X4926" i="4" s="1"/>
  <c r="L2127" i="4"/>
  <c r="W2127" i="4" s="1"/>
  <c r="X2127" i="4" s="1"/>
  <c r="L2296" i="4"/>
  <c r="W2296" i="4" s="1"/>
  <c r="X2296" i="4" s="1"/>
  <c r="L2465" i="4"/>
  <c r="W2465" i="4" s="1"/>
  <c r="X2465" i="4" s="1"/>
  <c r="L2833" i="4"/>
  <c r="W2833" i="4" s="1"/>
  <c r="X2833" i="4" s="1"/>
  <c r="L3089" i="4"/>
  <c r="W3089" i="4" s="1"/>
  <c r="X3089" i="4" s="1"/>
  <c r="L1247" i="4"/>
  <c r="W1247" i="4" s="1"/>
  <c r="X1247" i="4" s="1"/>
  <c r="L1503" i="4"/>
  <c r="W1503" i="4" s="1"/>
  <c r="X1503" i="4" s="1"/>
  <c r="L1759" i="4"/>
  <c r="W1759" i="4" s="1"/>
  <c r="X1759" i="4" s="1"/>
  <c r="L5000" i="4"/>
  <c r="W5000" i="4" s="1"/>
  <c r="X5000" i="4" s="1"/>
  <c r="L2715" i="4"/>
  <c r="W2715" i="4" s="1"/>
  <c r="X2715" i="4" s="1"/>
  <c r="L2951" i="4"/>
  <c r="W2951" i="4" s="1"/>
  <c r="X2951" i="4" s="1"/>
  <c r="L1108" i="4"/>
  <c r="W1108" i="4" s="1"/>
  <c r="X1108" i="4" s="1"/>
  <c r="L1364" i="4"/>
  <c r="W1364" i="4" s="1"/>
  <c r="X1364" i="4" s="1"/>
  <c r="L2616" i="4"/>
  <c r="W2616" i="4" s="1"/>
  <c r="X2616" i="4" s="1"/>
  <c r="L4350" i="4"/>
  <c r="W4350" i="4" s="1"/>
  <c r="X4350" i="4" s="1"/>
  <c r="L4414" i="4"/>
  <c r="W4414" i="4" s="1"/>
  <c r="X4414" i="4" s="1"/>
  <c r="L4478" i="4"/>
  <c r="W4478" i="4" s="1"/>
  <c r="X4478" i="4" s="1"/>
  <c r="L4711" i="4"/>
  <c r="W4711" i="4" s="1"/>
  <c r="X4711" i="4" s="1"/>
  <c r="L4775" i="4"/>
  <c r="W4775" i="4" s="1"/>
  <c r="X4775" i="4" s="1"/>
  <c r="L4839" i="4"/>
  <c r="W4839" i="4" s="1"/>
  <c r="X4839" i="4" s="1"/>
  <c r="L4903" i="4"/>
  <c r="W4903" i="4" s="1"/>
  <c r="X4903" i="4" s="1"/>
  <c r="L2064" i="4"/>
  <c r="W2064" i="4" s="1"/>
  <c r="X2064" i="4" s="1"/>
  <c r="L2233" i="4"/>
  <c r="W2233" i="4" s="1"/>
  <c r="X2233" i="4" s="1"/>
  <c r="L2407" i="4"/>
  <c r="W2407" i="4" s="1"/>
  <c r="X2407" i="4" s="1"/>
  <c r="L2738" i="4"/>
  <c r="W2738" i="4" s="1"/>
  <c r="X2738" i="4" s="1"/>
  <c r="L2998" i="4"/>
  <c r="W2998" i="4" s="1"/>
  <c r="X2998" i="4" s="1"/>
  <c r="L1155" i="4"/>
  <c r="W1155" i="4" s="1"/>
  <c r="X1155" i="4" s="1"/>
  <c r="L1411" i="4"/>
  <c r="W1411" i="4" s="1"/>
  <c r="X1411" i="4" s="1"/>
  <c r="L1667" i="4"/>
  <c r="W1667" i="4" s="1"/>
  <c r="X1667" i="4" s="1"/>
  <c r="L1923" i="4"/>
  <c r="W1923" i="4" s="1"/>
  <c r="X1923" i="4" s="1"/>
  <c r="L2647" i="4"/>
  <c r="W2647" i="4" s="1"/>
  <c r="X2647" i="4" s="1"/>
  <c r="L2860" i="4"/>
  <c r="W2860" i="4" s="1"/>
  <c r="X2860" i="4" s="1"/>
  <c r="L1016" i="4"/>
  <c r="W1016" i="4" s="1"/>
  <c r="X1016" i="4" s="1"/>
  <c r="L1272" i="4"/>
  <c r="W1272" i="4" s="1"/>
  <c r="X1272" i="4" s="1"/>
  <c r="L1528" i="4"/>
  <c r="W1528" i="4" s="1"/>
  <c r="X1528" i="4" s="1"/>
  <c r="L1784" i="4"/>
  <c r="W1784" i="4" s="1"/>
  <c r="X1784" i="4" s="1"/>
  <c r="L4573" i="4"/>
  <c r="W4573" i="4" s="1"/>
  <c r="X4573" i="4" s="1"/>
  <c r="L2314" i="4"/>
  <c r="W2314" i="4" s="1"/>
  <c r="X2314" i="4" s="1"/>
  <c r="L4598" i="4"/>
  <c r="W4598" i="4" s="1"/>
  <c r="X4598" i="4" s="1"/>
  <c r="L2851" i="4"/>
  <c r="W2851" i="4" s="1"/>
  <c r="X2851" i="4" s="1"/>
  <c r="L1433" i="4"/>
  <c r="W1433" i="4" s="1"/>
  <c r="X1433" i="4" s="1"/>
  <c r="L2759" i="4"/>
  <c r="W2759" i="4" s="1"/>
  <c r="X2759" i="4" s="1"/>
  <c r="L1389" i="4"/>
  <c r="W1389" i="4" s="1"/>
  <c r="X1389" i="4" s="1"/>
  <c r="L2726" i="4"/>
  <c r="W2726" i="4" s="1"/>
  <c r="X2726" i="4" s="1"/>
  <c r="L1565" i="4"/>
  <c r="W1565" i="4" s="1"/>
  <c r="X1565" i="4" s="1"/>
  <c r="L1612" i="4"/>
  <c r="W1612" i="4" s="1"/>
  <c r="X1612" i="4" s="1"/>
  <c r="L1868" i="4"/>
  <c r="W1868" i="4" s="1"/>
  <c r="X1868" i="4" s="1"/>
  <c r="L4618" i="4"/>
  <c r="W4618" i="4" s="1"/>
  <c r="X4618" i="4" s="1"/>
  <c r="L4534" i="4"/>
  <c r="W4534" i="4" s="1"/>
  <c r="X4534" i="4" s="1"/>
  <c r="L2049" i="4"/>
  <c r="W2049" i="4" s="1"/>
  <c r="X2049" i="4" s="1"/>
  <c r="L3080" i="4"/>
  <c r="W3080" i="4" s="1"/>
  <c r="X3080" i="4" s="1"/>
  <c r="L1729" i="4"/>
  <c r="W1729" i="4" s="1"/>
  <c r="X1729" i="4" s="1"/>
  <c r="L2968" i="4"/>
  <c r="W2968" i="4" s="1"/>
  <c r="X2968" i="4" s="1"/>
  <c r="L1585" i="4"/>
  <c r="W1585" i="4" s="1"/>
  <c r="X1585" i="4" s="1"/>
  <c r="L3091" i="4"/>
  <c r="W3091" i="4" s="1"/>
  <c r="X3091" i="4" s="1"/>
  <c r="L1440" i="4"/>
  <c r="W1440" i="4" s="1"/>
  <c r="X1440" i="4" s="1"/>
  <c r="L1696" i="4"/>
  <c r="W1696" i="4" s="1"/>
  <c r="X1696" i="4" s="1"/>
  <c r="L1952" i="4"/>
  <c r="W1952" i="4" s="1"/>
  <c r="X1952" i="4" s="1"/>
  <c r="L5002" i="4"/>
  <c r="W5002" i="4" s="1"/>
  <c r="X5002" i="4" s="1"/>
  <c r="L4555" i="4"/>
  <c r="W4555" i="4" s="1"/>
  <c r="X4555" i="4" s="1"/>
  <c r="L2611" i="4"/>
  <c r="W2611" i="4" s="1"/>
  <c r="X2611" i="4" s="1"/>
  <c r="L1261" i="4"/>
  <c r="W1261" i="4" s="1"/>
  <c r="X1261" i="4" s="1"/>
  <c r="L1941" i="4"/>
  <c r="W1941" i="4" s="1"/>
  <c r="X1941" i="4" s="1"/>
  <c r="L1109" i="4"/>
  <c r="W1109" i="4" s="1"/>
  <c r="X1109" i="4" s="1"/>
  <c r="L1885" i="4"/>
  <c r="W1885" i="4" s="1"/>
  <c r="X1885" i="4" s="1"/>
  <c r="L1245" i="4"/>
  <c r="W1245" i="4" s="1"/>
  <c r="X1245" i="4" s="1"/>
  <c r="L1524" i="4"/>
  <c r="W1524" i="4" s="1"/>
  <c r="X1524" i="4" s="1"/>
  <c r="L1780" i="4"/>
  <c r="W1780" i="4" s="1"/>
  <c r="X1780" i="4" s="1"/>
  <c r="L4571" i="4"/>
  <c r="W4571" i="4" s="1"/>
  <c r="X4571" i="4" s="1"/>
  <c r="L2306" i="4"/>
  <c r="W2306" i="4" s="1"/>
  <c r="X2306" i="4" s="1"/>
  <c r="L4596" i="4"/>
  <c r="W4596" i="4" s="1"/>
  <c r="X4596" i="4" s="1"/>
  <c r="L2846" i="4"/>
  <c r="W2846" i="4" s="1"/>
  <c r="X2846" i="4" s="1"/>
  <c r="L1429" i="4"/>
  <c r="W1429" i="4" s="1"/>
  <c r="X1429" i="4" s="1"/>
  <c r="L2748" i="4"/>
  <c r="W2748" i="4" s="1"/>
  <c r="X2748" i="4" s="1"/>
  <c r="L1381" i="4"/>
  <c r="W1381" i="4" s="1"/>
  <c r="X1381" i="4" s="1"/>
  <c r="L2710" i="4"/>
  <c r="W2710" i="4" s="1"/>
  <c r="X2710" i="4" s="1"/>
  <c r="L1545" i="4"/>
  <c r="W1545" i="4" s="1"/>
  <c r="X1545" i="4" s="1"/>
  <c r="L4653" i="4"/>
  <c r="W4653" i="4" s="1"/>
  <c r="X4653" i="4" s="1"/>
  <c r="L2181" i="4"/>
  <c r="W2181" i="4" s="1"/>
  <c r="X2181" i="4" s="1"/>
  <c r="L1238" i="4"/>
  <c r="W1238" i="4" s="1"/>
  <c r="X1238" i="4" s="1"/>
  <c r="L2333" i="4"/>
  <c r="W2333" i="4" s="1"/>
  <c r="X2333" i="4" s="1"/>
  <c r="L1266" i="4"/>
  <c r="W1266" i="4" s="1"/>
  <c r="X1266" i="4" s="1"/>
  <c r="L2348" i="4"/>
  <c r="W2348" i="4" s="1"/>
  <c r="X2348" i="4" s="1"/>
  <c r="L3013" i="4"/>
  <c r="W3013" i="4" s="1"/>
  <c r="X3013" i="4" s="1"/>
  <c r="L1922" i="4"/>
  <c r="W1922" i="4" s="1"/>
  <c r="X1922" i="4" s="1"/>
  <c r="L2744" i="4"/>
  <c r="W2744" i="4" s="1"/>
  <c r="X2744" i="4" s="1"/>
  <c r="L1490" i="4"/>
  <c r="W1490" i="4" s="1"/>
  <c r="X1490" i="4" s="1"/>
  <c r="L2001" i="4"/>
  <c r="W2001" i="4" s="1"/>
  <c r="X2001" i="4" s="1"/>
  <c r="L4962" i="4"/>
  <c r="W4962" i="4" s="1"/>
  <c r="X4962" i="4" s="1"/>
  <c r="L2381" i="4"/>
  <c r="W2381" i="4" s="1"/>
  <c r="X2381" i="4" s="1"/>
  <c r="L1714" i="4"/>
  <c r="W1714" i="4" s="1"/>
  <c r="X1714" i="4" s="1"/>
  <c r="L2661" i="4"/>
  <c r="W2661" i="4" s="1"/>
  <c r="X2661" i="4" s="1"/>
  <c r="L1706" i="4"/>
  <c r="W1706" i="4" s="1"/>
  <c r="X1706" i="4" s="1"/>
  <c r="L2586" i="4"/>
  <c r="W2586" i="4" s="1"/>
  <c r="X2586" i="4" s="1"/>
  <c r="L1258" i="4"/>
  <c r="W1258" i="4" s="1"/>
  <c r="X1258" i="4" s="1"/>
  <c r="L2395" i="4"/>
  <c r="W2395" i="4" s="1"/>
  <c r="X2395" i="4" s="1"/>
  <c r="L1054" i="4"/>
  <c r="W1054" i="4" s="1"/>
  <c r="X1054" i="4" s="1"/>
  <c r="L1890" i="4"/>
  <c r="W1890" i="4" s="1"/>
  <c r="X1890" i="4" s="1"/>
  <c r="L4651" i="4"/>
  <c r="W4651" i="4" s="1"/>
  <c r="X4651" i="4" s="1"/>
  <c r="L2173" i="4"/>
  <c r="W2173" i="4" s="1"/>
  <c r="X2173" i="4" s="1"/>
  <c r="L1162" i="4"/>
  <c r="W1162" i="4" s="1"/>
  <c r="X1162" i="4" s="1"/>
  <c r="L2331" i="4"/>
  <c r="W2331" i="4" s="1"/>
  <c r="X2331" i="4" s="1"/>
  <c r="L1214" i="4"/>
  <c r="W1214" i="4" s="1"/>
  <c r="X1214" i="4" s="1"/>
  <c r="L2324" i="4"/>
  <c r="W2324" i="4" s="1"/>
  <c r="X2324" i="4" s="1"/>
  <c r="L3002" i="4"/>
  <c r="W3002" i="4" s="1"/>
  <c r="X3002" i="4" s="1"/>
  <c r="L1910" i="4"/>
  <c r="W1910" i="4" s="1"/>
  <c r="X1910" i="4" s="1"/>
  <c r="L2735" i="4"/>
  <c r="W2735" i="4" s="1"/>
  <c r="X2735" i="4" s="1"/>
  <c r="L1470" i="4"/>
  <c r="W1470" i="4" s="1"/>
  <c r="X1470" i="4" s="1"/>
  <c r="L1825" i="4"/>
  <c r="W1825" i="4" s="1"/>
  <c r="X1825" i="4" s="1"/>
  <c r="L4668" i="4"/>
  <c r="W4668" i="4" s="1"/>
  <c r="X4668" i="4" s="1"/>
  <c r="L2299" i="4"/>
  <c r="W2299" i="4" s="1"/>
  <c r="X2299" i="4" s="1"/>
  <c r="L1462" i="4"/>
  <c r="W1462" i="4" s="1"/>
  <c r="X1462" i="4" s="1"/>
  <c r="L2500" i="4"/>
  <c r="W2500" i="4" s="1"/>
  <c r="X2500" i="4" s="1"/>
  <c r="L1550" i="4"/>
  <c r="W1550" i="4" s="1"/>
  <c r="X1550" i="4" s="1"/>
  <c r="L2467" i="4"/>
  <c r="W2467" i="4" s="1"/>
  <c r="X2467" i="4" s="1"/>
  <c r="L1102" i="4"/>
  <c r="W1102" i="4" s="1"/>
  <c r="X1102" i="4" s="1"/>
  <c r="L2269" i="4"/>
  <c r="W2269" i="4" s="1"/>
  <c r="X2269" i="4" s="1"/>
  <c r="L3044" i="4"/>
  <c r="W3044" i="4" s="1"/>
  <c r="X3044" i="4" s="1"/>
  <c r="L1698" i="4"/>
  <c r="W1698" i="4" s="1"/>
  <c r="X1698" i="4" s="1"/>
  <c r="L3152" i="4"/>
  <c r="W3152" i="4" s="1"/>
  <c r="X3152" i="4" s="1"/>
  <c r="L3216" i="4"/>
  <c r="W3216" i="4" s="1"/>
  <c r="X3216" i="4" s="1"/>
  <c r="L3280" i="4"/>
  <c r="W3280" i="4" s="1"/>
  <c r="X3280" i="4" s="1"/>
  <c r="L3344" i="4"/>
  <c r="W3344" i="4" s="1"/>
  <c r="X3344" i="4" s="1"/>
  <c r="L3408" i="4"/>
  <c r="W3408" i="4" s="1"/>
  <c r="X3408" i="4" s="1"/>
  <c r="L3472" i="4"/>
  <c r="W3472" i="4" s="1"/>
  <c r="X3472" i="4" s="1"/>
  <c r="L3536" i="4"/>
  <c r="W3536" i="4" s="1"/>
  <c r="X3536" i="4" s="1"/>
  <c r="L3600" i="4"/>
  <c r="W3600" i="4" s="1"/>
  <c r="X3600" i="4" s="1"/>
  <c r="L3664" i="4"/>
  <c r="W3664" i="4" s="1"/>
  <c r="X3664" i="4" s="1"/>
  <c r="L4970" i="4"/>
  <c r="W4970" i="4" s="1"/>
  <c r="X4970" i="4" s="1"/>
  <c r="L3732" i="4"/>
  <c r="W3732" i="4" s="1"/>
  <c r="X3732" i="4" s="1"/>
  <c r="L3795" i="4"/>
  <c r="W3795" i="4" s="1"/>
  <c r="X3795" i="4" s="1"/>
  <c r="L3859" i="4"/>
  <c r="W3859" i="4" s="1"/>
  <c r="X3859" i="4" s="1"/>
  <c r="L3923" i="4"/>
  <c r="W3923" i="4" s="1"/>
  <c r="X3923" i="4" s="1"/>
  <c r="L3986" i="4"/>
  <c r="W3986" i="4" s="1"/>
  <c r="X3986" i="4" s="1"/>
  <c r="L4050" i="4"/>
  <c r="W4050" i="4" s="1"/>
  <c r="X4050" i="4" s="1"/>
  <c r="L4114" i="4"/>
  <c r="W4114" i="4" s="1"/>
  <c r="X4114" i="4" s="1"/>
  <c r="L4178" i="4"/>
  <c r="W4178" i="4" s="1"/>
  <c r="X4178" i="4" s="1"/>
  <c r="L4242" i="4"/>
  <c r="W4242" i="4" s="1"/>
  <c r="X4242" i="4" s="1"/>
  <c r="L2182" i="4"/>
  <c r="W2182" i="4" s="1"/>
  <c r="X2182" i="4" s="1"/>
  <c r="L3113" i="4"/>
  <c r="W3113" i="4" s="1"/>
  <c r="X3113" i="4" s="1"/>
  <c r="L3177" i="4"/>
  <c r="W3177" i="4" s="1"/>
  <c r="X3177" i="4" s="1"/>
  <c r="L3241" i="4"/>
  <c r="W3241" i="4" s="1"/>
  <c r="X3241" i="4" s="1"/>
  <c r="L3305" i="4"/>
  <c r="W3305" i="4" s="1"/>
  <c r="X3305" i="4" s="1"/>
  <c r="L3369" i="4"/>
  <c r="W3369" i="4" s="1"/>
  <c r="X3369" i="4" s="1"/>
  <c r="L3433" i="4"/>
  <c r="W3433" i="4" s="1"/>
  <c r="X3433" i="4" s="1"/>
  <c r="L3497" i="4"/>
  <c r="W3497" i="4" s="1"/>
  <c r="X3497" i="4" s="1"/>
  <c r="L3561" i="4"/>
  <c r="W3561" i="4" s="1"/>
  <c r="X3561" i="4" s="1"/>
  <c r="L3625" i="4"/>
  <c r="W3625" i="4" s="1"/>
  <c r="X3625" i="4" s="1"/>
  <c r="L3689" i="4"/>
  <c r="W3689" i="4" s="1"/>
  <c r="X3689" i="4" s="1"/>
  <c r="L2040" i="4"/>
  <c r="W2040" i="4" s="1"/>
  <c r="X2040" i="4" s="1"/>
  <c r="L3757" i="4"/>
  <c r="W3757" i="4" s="1"/>
  <c r="X3757" i="4" s="1"/>
  <c r="L3820" i="4"/>
  <c r="W3820" i="4" s="1"/>
  <c r="X3820" i="4" s="1"/>
  <c r="L3884" i="4"/>
  <c r="W3884" i="4" s="1"/>
  <c r="X3884" i="4" s="1"/>
  <c r="L3948" i="4"/>
  <c r="W3948" i="4" s="1"/>
  <c r="X3948" i="4" s="1"/>
  <c r="L4011" i="4"/>
  <c r="W4011" i="4" s="1"/>
  <c r="X4011" i="4" s="1"/>
  <c r="L4075" i="4"/>
  <c r="W4075" i="4" s="1"/>
  <c r="X4075" i="4" s="1"/>
  <c r="L4139" i="4"/>
  <c r="W4139" i="4" s="1"/>
  <c r="X4139" i="4" s="1"/>
  <c r="L4203" i="4"/>
  <c r="W4203" i="4" s="1"/>
  <c r="X4203" i="4" s="1"/>
  <c r="L4267" i="4"/>
  <c r="W4267" i="4" s="1"/>
  <c r="X4267" i="4" s="1"/>
  <c r="L2579" i="4"/>
  <c r="W2579" i="4" s="1"/>
  <c r="X2579" i="4" s="1"/>
  <c r="L3134" i="4"/>
  <c r="W3134" i="4" s="1"/>
  <c r="X3134" i="4" s="1"/>
  <c r="L3198" i="4"/>
  <c r="W3198" i="4" s="1"/>
  <c r="X3198" i="4" s="1"/>
  <c r="L3262" i="4"/>
  <c r="W3262" i="4" s="1"/>
  <c r="X3262" i="4" s="1"/>
  <c r="L3326" i="4"/>
  <c r="W3326" i="4" s="1"/>
  <c r="X3326" i="4" s="1"/>
  <c r="L3390" i="4"/>
  <c r="W3390" i="4" s="1"/>
  <c r="X3390" i="4" s="1"/>
  <c r="L3454" i="4"/>
  <c r="W3454" i="4" s="1"/>
  <c r="X3454" i="4" s="1"/>
  <c r="L3518" i="4"/>
  <c r="W3518" i="4" s="1"/>
  <c r="X3518" i="4" s="1"/>
  <c r="L3582" i="4"/>
  <c r="W3582" i="4" s="1"/>
  <c r="X3582" i="4" s="1"/>
  <c r="L3646" i="4"/>
  <c r="W3646" i="4" s="1"/>
  <c r="X3646" i="4" s="1"/>
  <c r="L4685" i="4"/>
  <c r="W4685" i="4" s="1"/>
  <c r="X4685" i="4" s="1"/>
  <c r="L3714" i="4"/>
  <c r="W3714" i="4" s="1"/>
  <c r="X3714" i="4" s="1"/>
  <c r="L3778" i="4"/>
  <c r="W3778" i="4" s="1"/>
  <c r="X3778" i="4" s="1"/>
  <c r="L3841" i="4"/>
  <c r="W3841" i="4" s="1"/>
  <c r="X3841" i="4" s="1"/>
  <c r="L3905" i="4"/>
  <c r="W3905" i="4" s="1"/>
  <c r="X3905" i="4" s="1"/>
  <c r="L3968" i="4"/>
  <c r="W3968" i="4" s="1"/>
  <c r="X3968" i="4" s="1"/>
  <c r="L4032" i="4"/>
  <c r="W4032" i="4" s="1"/>
  <c r="X4032" i="4" s="1"/>
  <c r="L4096" i="4"/>
  <c r="W4096" i="4" s="1"/>
  <c r="X4096" i="4" s="1"/>
  <c r="L4160" i="4"/>
  <c r="W4160" i="4" s="1"/>
  <c r="X4160" i="4" s="1"/>
  <c r="L4224" i="4"/>
  <c r="W4224" i="4" s="1"/>
  <c r="X4224" i="4" s="1"/>
  <c r="L4288" i="4"/>
  <c r="W4288" i="4" s="1"/>
  <c r="X4288" i="4" s="1"/>
  <c r="L4359" i="4"/>
  <c r="W4359" i="4" s="1"/>
  <c r="X4359" i="4" s="1"/>
  <c r="L3155" i="4"/>
  <c r="W3155" i="4" s="1"/>
  <c r="X3155" i="4" s="1"/>
  <c r="L3219" i="4"/>
  <c r="W3219" i="4" s="1"/>
  <c r="X3219" i="4" s="1"/>
  <c r="L3283" i="4"/>
  <c r="W3283" i="4" s="1"/>
  <c r="X3283" i="4" s="1"/>
  <c r="L3347" i="4"/>
  <c r="W3347" i="4" s="1"/>
  <c r="X3347" i="4" s="1"/>
  <c r="L3411" i="4"/>
  <c r="W3411" i="4" s="1"/>
  <c r="X3411" i="4" s="1"/>
  <c r="L3475" i="4"/>
  <c r="W3475" i="4" s="1"/>
  <c r="X3475" i="4" s="1"/>
  <c r="L3539" i="4"/>
  <c r="W3539" i="4" s="1"/>
  <c r="X3539" i="4" s="1"/>
  <c r="L3603" i="4"/>
  <c r="W3603" i="4" s="1"/>
  <c r="X3603" i="4" s="1"/>
  <c r="L3667" i="4"/>
  <c r="W3667" i="4" s="1"/>
  <c r="X3667" i="4" s="1"/>
  <c r="L4973" i="4"/>
  <c r="W4973" i="4" s="1"/>
  <c r="X4973" i="4" s="1"/>
  <c r="L3735" i="4"/>
  <c r="W3735" i="4" s="1"/>
  <c r="X3735" i="4" s="1"/>
  <c r="L3798" i="4"/>
  <c r="W3798" i="4" s="1"/>
  <c r="X3798" i="4" s="1"/>
  <c r="L3862" i="4"/>
  <c r="W3862" i="4" s="1"/>
  <c r="X3862" i="4" s="1"/>
  <c r="L3926" i="4"/>
  <c r="W3926" i="4" s="1"/>
  <c r="X3926" i="4" s="1"/>
  <c r="L3989" i="4"/>
  <c r="W3989" i="4" s="1"/>
  <c r="X3989" i="4" s="1"/>
  <c r="L4053" i="4"/>
  <c r="W4053" i="4" s="1"/>
  <c r="X4053" i="4" s="1"/>
  <c r="L4117" i="4"/>
  <c r="W4117" i="4" s="1"/>
  <c r="X4117" i="4" s="1"/>
  <c r="L4181" i="4"/>
  <c r="W4181" i="4" s="1"/>
  <c r="X4181" i="4" s="1"/>
  <c r="L4245" i="4"/>
  <c r="W4245" i="4" s="1"/>
  <c r="X4245" i="4" s="1"/>
  <c r="L2206" i="4"/>
  <c r="W2206" i="4" s="1"/>
  <c r="X2206" i="4" s="1"/>
  <c r="L4419" i="4"/>
  <c r="W4419" i="4" s="1"/>
  <c r="X4419" i="4" s="1"/>
  <c r="L4483" i="4"/>
  <c r="W4483" i="4" s="1"/>
  <c r="X4483" i="4" s="1"/>
  <c r="L4716" i="4"/>
  <c r="W4716" i="4" s="1"/>
  <c r="X4716" i="4" s="1"/>
  <c r="L4780" i="4"/>
  <c r="W4780" i="4" s="1"/>
  <c r="X4780" i="4" s="1"/>
  <c r="L4844" i="4"/>
  <c r="W4844" i="4" s="1"/>
  <c r="X4844" i="4" s="1"/>
  <c r="L4908" i="4"/>
  <c r="W4908" i="4" s="1"/>
  <c r="X4908" i="4" s="1"/>
  <c r="L2079" i="4"/>
  <c r="W2079" i="4" s="1"/>
  <c r="X2079" i="4" s="1"/>
  <c r="L2248" i="4"/>
  <c r="W2248" i="4" s="1"/>
  <c r="X2248" i="4" s="1"/>
  <c r="L2417" i="4"/>
  <c r="W2417" i="4" s="1"/>
  <c r="X2417" i="4" s="1"/>
  <c r="L2770" i="4"/>
  <c r="W2770" i="4" s="1"/>
  <c r="X2770" i="4" s="1"/>
  <c r="L3019" i="4"/>
  <c r="W3019" i="4" s="1"/>
  <c r="X3019" i="4" s="1"/>
  <c r="L1175" i="4"/>
  <c r="W1175" i="4" s="1"/>
  <c r="X1175" i="4" s="1"/>
  <c r="L1431" i="4"/>
  <c r="W1431" i="4" s="1"/>
  <c r="X1431" i="4" s="1"/>
  <c r="L1687" i="4"/>
  <c r="W1687" i="4" s="1"/>
  <c r="X1687" i="4" s="1"/>
  <c r="L1943" i="4"/>
  <c r="W1943" i="4" s="1"/>
  <c r="X1943" i="4" s="1"/>
  <c r="L2657" i="4"/>
  <c r="W2657" i="4" s="1"/>
  <c r="X2657" i="4" s="1"/>
  <c r="L2877" i="4"/>
  <c r="W2877" i="4" s="1"/>
  <c r="X2877" i="4" s="1"/>
  <c r="L1036" i="4"/>
  <c r="W1036" i="4" s="1"/>
  <c r="X1036" i="4" s="1"/>
  <c r="L1292" i="4"/>
  <c r="W1292" i="4" s="1"/>
  <c r="X1292" i="4" s="1"/>
  <c r="L2571" i="4"/>
  <c r="W2571" i="4" s="1"/>
  <c r="X2571" i="4" s="1"/>
  <c r="L4336" i="4"/>
  <c r="W4336" i="4" s="1"/>
  <c r="X4336" i="4" s="1"/>
  <c r="L4400" i="4"/>
  <c r="W4400" i="4" s="1"/>
  <c r="X4400" i="4" s="1"/>
  <c r="L4464" i="4"/>
  <c r="W4464" i="4" s="1"/>
  <c r="X4464" i="4" s="1"/>
  <c r="L4528" i="4"/>
  <c r="W4528" i="4" s="1"/>
  <c r="X4528" i="4" s="1"/>
  <c r="L4761" i="4"/>
  <c r="W4761" i="4" s="1"/>
  <c r="X4761" i="4" s="1"/>
  <c r="L4825" i="4"/>
  <c r="W4825" i="4" s="1"/>
  <c r="X4825" i="4" s="1"/>
  <c r="L4889" i="4"/>
  <c r="W4889" i="4" s="1"/>
  <c r="X4889" i="4" s="1"/>
  <c r="L2013" i="4"/>
  <c r="W2013" i="4" s="1"/>
  <c r="X2013" i="4" s="1"/>
  <c r="L2199" i="4"/>
  <c r="W2199" i="4" s="1"/>
  <c r="X2199" i="4" s="1"/>
  <c r="L2368" i="4"/>
  <c r="W2368" i="4" s="1"/>
  <c r="X2368" i="4" s="1"/>
  <c r="L2542" i="4"/>
  <c r="W2542" i="4" s="1"/>
  <c r="X2542" i="4" s="1"/>
  <c r="L2944" i="4"/>
  <c r="W2944" i="4" s="1"/>
  <c r="X2944" i="4" s="1"/>
  <c r="L1099" i="4"/>
  <c r="W1099" i="4" s="1"/>
  <c r="X1099" i="4" s="1"/>
  <c r="L1355" i="4"/>
  <c r="W1355" i="4" s="1"/>
  <c r="X1355" i="4" s="1"/>
  <c r="L1611" i="4"/>
  <c r="W1611" i="4" s="1"/>
  <c r="X1611" i="4" s="1"/>
  <c r="L1867" i="4"/>
  <c r="W1867" i="4" s="1"/>
  <c r="X1867" i="4" s="1"/>
  <c r="L2582" i="4"/>
  <c r="W2582" i="4" s="1"/>
  <c r="X2582" i="4" s="1"/>
  <c r="L2802" i="4"/>
  <c r="W2802" i="4" s="1"/>
  <c r="X2802" i="4" s="1"/>
  <c r="L3058" i="4"/>
  <c r="W3058" i="4" s="1"/>
  <c r="X3058" i="4" s="1"/>
  <c r="L1216" i="4"/>
  <c r="W1216" i="4" s="1"/>
  <c r="X1216" i="4" s="1"/>
  <c r="L2454" i="4"/>
  <c r="W2454" i="4" s="1"/>
  <c r="X2454" i="4" s="1"/>
  <c r="L4313" i="4"/>
  <c r="W4313" i="4" s="1"/>
  <c r="X4313" i="4" s="1"/>
  <c r="L4377" i="4"/>
  <c r="W4377" i="4" s="1"/>
  <c r="X4377" i="4" s="1"/>
  <c r="L4441" i="4"/>
  <c r="W4441" i="4" s="1"/>
  <c r="X4441" i="4" s="1"/>
  <c r="L4505" i="4"/>
  <c r="W4505" i="4" s="1"/>
  <c r="X4505" i="4" s="1"/>
  <c r="L4738" i="4"/>
  <c r="W4738" i="4" s="1"/>
  <c r="X4738" i="4" s="1"/>
  <c r="L4802" i="4"/>
  <c r="W4802" i="4" s="1"/>
  <c r="X4802" i="4" s="1"/>
  <c r="L4866" i="4"/>
  <c r="W4866" i="4" s="1"/>
  <c r="X4866" i="4" s="1"/>
  <c r="L4930" i="4"/>
  <c r="W4930" i="4" s="1"/>
  <c r="X4930" i="4" s="1"/>
  <c r="L2136" i="4"/>
  <c r="W2136" i="4" s="1"/>
  <c r="X2136" i="4" s="1"/>
  <c r="L2305" i="4"/>
  <c r="W2305" i="4" s="1"/>
  <c r="X2305" i="4" s="1"/>
  <c r="L2479" i="4"/>
  <c r="W2479" i="4" s="1"/>
  <c r="X2479" i="4" s="1"/>
  <c r="L2849" i="4"/>
  <c r="W2849" i="4" s="1"/>
  <c r="X2849" i="4" s="1"/>
  <c r="L1007" i="4"/>
  <c r="W1007" i="4" s="1"/>
  <c r="X1007" i="4" s="1"/>
  <c r="L1263" i="4"/>
  <c r="W1263" i="4" s="1"/>
  <c r="X1263" i="4" s="1"/>
  <c r="L1519" i="4"/>
  <c r="W1519" i="4" s="1"/>
  <c r="X1519" i="4" s="1"/>
  <c r="L1775" i="4"/>
  <c r="W1775" i="4" s="1"/>
  <c r="X1775" i="4" s="1"/>
  <c r="L2017" i="4"/>
  <c r="W2017" i="4" s="1"/>
  <c r="X2017" i="4" s="1"/>
  <c r="L2724" i="4"/>
  <c r="W2724" i="4" s="1"/>
  <c r="X2724" i="4" s="1"/>
  <c r="L2967" i="4"/>
  <c r="W2967" i="4" s="1"/>
  <c r="X2967" i="4" s="1"/>
  <c r="L1124" i="4"/>
  <c r="W1124" i="4" s="1"/>
  <c r="X1124" i="4" s="1"/>
  <c r="L1380" i="4"/>
  <c r="W1380" i="4" s="1"/>
  <c r="X1380" i="4" s="1"/>
  <c r="L2625" i="4"/>
  <c r="W2625" i="4" s="1"/>
  <c r="X2625" i="4" s="1"/>
  <c r="L4354" i="4"/>
  <c r="W4354" i="4" s="1"/>
  <c r="X4354" i="4" s="1"/>
  <c r="L4418" i="4"/>
  <c r="W4418" i="4" s="1"/>
  <c r="X4418" i="4" s="1"/>
  <c r="L4482" i="4"/>
  <c r="W4482" i="4" s="1"/>
  <c r="X4482" i="4" s="1"/>
  <c r="L4715" i="4"/>
  <c r="W4715" i="4" s="1"/>
  <c r="X4715" i="4" s="1"/>
  <c r="L4779" i="4"/>
  <c r="W4779" i="4" s="1"/>
  <c r="X4779" i="4" s="1"/>
  <c r="L4843" i="4"/>
  <c r="W4843" i="4" s="1"/>
  <c r="X4843" i="4" s="1"/>
  <c r="L4907" i="4"/>
  <c r="W4907" i="4" s="1"/>
  <c r="X4907" i="4" s="1"/>
  <c r="L2073" i="4"/>
  <c r="W2073" i="4" s="1"/>
  <c r="X2073" i="4" s="1"/>
  <c r="L2247" i="4"/>
  <c r="W2247" i="4" s="1"/>
  <c r="X2247" i="4" s="1"/>
  <c r="L2416" i="4"/>
  <c r="W2416" i="4" s="1"/>
  <c r="X2416" i="4" s="1"/>
  <c r="L2762" i="4"/>
  <c r="W2762" i="4" s="1"/>
  <c r="X2762" i="4" s="1"/>
  <c r="L3014" i="4"/>
  <c r="W3014" i="4" s="1"/>
  <c r="X3014" i="4" s="1"/>
  <c r="L1171" i="4"/>
  <c r="W1171" i="4" s="1"/>
  <c r="X1171" i="4" s="1"/>
  <c r="L1427" i="4"/>
  <c r="W1427" i="4" s="1"/>
  <c r="X1427" i="4" s="1"/>
  <c r="L1683" i="4"/>
  <c r="W1683" i="4" s="1"/>
  <c r="X1683" i="4" s="1"/>
  <c r="L1939" i="4"/>
  <c r="W1939" i="4" s="1"/>
  <c r="X1939" i="4" s="1"/>
  <c r="L2656" i="4"/>
  <c r="W2656" i="4" s="1"/>
  <c r="X2656" i="4" s="1"/>
  <c r="L2876" i="4"/>
  <c r="W2876" i="4" s="1"/>
  <c r="X2876" i="4" s="1"/>
  <c r="L1032" i="4"/>
  <c r="W1032" i="4" s="1"/>
  <c r="X1032" i="4" s="1"/>
  <c r="L1288" i="4"/>
  <c r="W1288" i="4" s="1"/>
  <c r="X1288" i="4" s="1"/>
  <c r="L1544" i="4"/>
  <c r="W1544" i="4" s="1"/>
  <c r="X1544" i="4" s="1"/>
  <c r="L1800" i="4"/>
  <c r="W1800" i="4" s="1"/>
  <c r="X1800" i="4" s="1"/>
  <c r="L4581" i="4"/>
  <c r="W4581" i="4" s="1"/>
  <c r="X4581" i="4" s="1"/>
  <c r="L2370" i="4"/>
  <c r="W2370" i="4" s="1"/>
  <c r="X2370" i="4" s="1"/>
  <c r="L4605" i="4"/>
  <c r="W4605" i="4" s="1"/>
  <c r="X4605" i="4" s="1"/>
  <c r="L2905" i="4"/>
  <c r="W2905" i="4" s="1"/>
  <c r="X2905" i="4" s="1"/>
  <c r="L1493" i="4"/>
  <c r="W1493" i="4" s="1"/>
  <c r="X1493" i="4" s="1"/>
  <c r="L2793" i="4"/>
  <c r="W2793" i="4" s="1"/>
  <c r="X2793" i="4" s="1"/>
  <c r="L1421" i="4"/>
  <c r="W1421" i="4" s="1"/>
  <c r="X1421" i="4" s="1"/>
  <c r="L2780" i="4"/>
  <c r="W2780" i="4" s="1"/>
  <c r="X2780" i="4" s="1"/>
  <c r="L1653" i="4"/>
  <c r="W1653" i="4" s="1"/>
  <c r="X1653" i="4" s="1"/>
  <c r="L1628" i="4"/>
  <c r="W1628" i="4" s="1"/>
  <c r="X1628" i="4" s="1"/>
  <c r="L1884" i="4"/>
  <c r="W1884" i="4" s="1"/>
  <c r="X1884" i="4" s="1"/>
  <c r="L4946" i="4"/>
  <c r="W4946" i="4" s="1"/>
  <c r="X4946" i="4" s="1"/>
  <c r="L4538" i="4"/>
  <c r="W4538" i="4" s="1"/>
  <c r="X4538" i="4" s="1"/>
  <c r="L2186" i="4"/>
  <c r="W2186" i="4" s="1"/>
  <c r="X2186" i="4" s="1"/>
  <c r="L1025" i="4"/>
  <c r="W1025" i="4" s="1"/>
  <c r="X1025" i="4" s="1"/>
  <c r="L1757" i="4"/>
  <c r="W1757" i="4" s="1"/>
  <c r="X1757" i="4" s="1"/>
  <c r="L3033" i="4"/>
  <c r="W3033" i="4" s="1"/>
  <c r="X3033" i="4" s="1"/>
  <c r="L1645" i="4"/>
  <c r="W1645" i="4" s="1"/>
  <c r="X1645" i="4" s="1"/>
  <c r="L1029" i="4"/>
  <c r="W1029" i="4" s="1"/>
  <c r="X1029" i="4" s="1"/>
  <c r="L1456" i="4"/>
  <c r="W1456" i="4" s="1"/>
  <c r="X1456" i="4" s="1"/>
  <c r="L1712" i="4"/>
  <c r="W1712" i="4" s="1"/>
  <c r="X1712" i="4" s="1"/>
  <c r="L1968" i="4"/>
  <c r="W1968" i="4" s="1"/>
  <c r="X1968" i="4" s="1"/>
  <c r="L2050" i="4"/>
  <c r="W2050" i="4" s="1"/>
  <c r="X2050" i="4" s="1"/>
  <c r="L4562" i="4"/>
  <c r="W4562" i="4" s="1"/>
  <c r="X4562" i="4" s="1"/>
  <c r="L2629" i="4"/>
  <c r="W2629" i="4" s="1"/>
  <c r="X2629" i="4" s="1"/>
  <c r="L1281" i="4"/>
  <c r="W1281" i="4" s="1"/>
  <c r="X1281" i="4" s="1"/>
  <c r="L1969" i="4"/>
  <c r="W1969" i="4" s="1"/>
  <c r="X1969" i="4" s="1"/>
  <c r="L1133" i="4"/>
  <c r="W1133" i="4" s="1"/>
  <c r="X1133" i="4" s="1"/>
  <c r="L1905" i="4"/>
  <c r="W1905" i="4" s="1"/>
  <c r="X1905" i="4" s="1"/>
  <c r="L1297" i="4"/>
  <c r="W1297" i="4" s="1"/>
  <c r="X1297" i="4" s="1"/>
  <c r="L1540" i="4"/>
  <c r="W1540" i="4" s="1"/>
  <c r="X1540" i="4" s="1"/>
  <c r="L1796" i="4"/>
  <c r="W1796" i="4" s="1"/>
  <c r="X1796" i="4" s="1"/>
  <c r="L4579" i="4"/>
  <c r="W4579" i="4" s="1"/>
  <c r="X4579" i="4" s="1"/>
  <c r="L2338" i="4"/>
  <c r="W2338" i="4" s="1"/>
  <c r="X2338" i="4" s="1"/>
  <c r="L4603" i="4"/>
  <c r="W4603" i="4" s="1"/>
  <c r="X4603" i="4" s="1"/>
  <c r="L2904" i="4"/>
  <c r="W2904" i="4" s="1"/>
  <c r="X2904" i="4" s="1"/>
  <c r="L1489" i="4"/>
  <c r="W1489" i="4" s="1"/>
  <c r="X1489" i="4" s="1"/>
  <c r="L2792" i="4"/>
  <c r="W2792" i="4" s="1"/>
  <c r="X2792" i="4" s="1"/>
  <c r="L1417" i="4"/>
  <c r="W1417" i="4" s="1"/>
  <c r="X1417" i="4" s="1"/>
  <c r="L2779" i="4"/>
  <c r="W2779" i="4" s="1"/>
  <c r="X2779" i="4" s="1"/>
  <c r="L1621" i="4"/>
  <c r="W1621" i="4" s="1"/>
  <c r="X1621" i="4" s="1"/>
  <c r="L4657" i="4"/>
  <c r="W4657" i="4" s="1"/>
  <c r="X4657" i="4" s="1"/>
  <c r="L2203" i="4"/>
  <c r="W2203" i="4" s="1"/>
  <c r="X2203" i="4" s="1"/>
  <c r="L1302" i="4"/>
  <c r="W1302" i="4" s="1"/>
  <c r="X1302" i="4" s="1"/>
  <c r="L2380" i="4"/>
  <c r="W2380" i="4" s="1"/>
  <c r="X2380" i="4" s="1"/>
  <c r="L1346" i="4"/>
  <c r="W1346" i="4" s="1"/>
  <c r="X1346" i="4" s="1"/>
  <c r="L2373" i="4"/>
  <c r="W2373" i="4" s="1"/>
  <c r="X2373" i="4" s="1"/>
  <c r="L3029" i="4"/>
  <c r="W3029" i="4" s="1"/>
  <c r="X3029" i="4" s="1"/>
  <c r="L2125" i="4"/>
  <c r="W2125" i="4" s="1"/>
  <c r="X2125" i="4" s="1"/>
  <c r="L2820" i="4"/>
  <c r="W2820" i="4" s="1"/>
  <c r="X2820" i="4" s="1"/>
  <c r="L1542" i="4"/>
  <c r="W1542" i="4" s="1"/>
  <c r="X1542" i="4" s="1"/>
  <c r="L2068" i="4"/>
  <c r="W2068" i="4" s="1"/>
  <c r="X2068" i="4" s="1"/>
  <c r="L4966" i="4"/>
  <c r="W4966" i="4" s="1"/>
  <c r="X4966" i="4" s="1"/>
  <c r="L2397" i="4"/>
  <c r="W2397" i="4" s="1"/>
  <c r="X2397" i="4" s="1"/>
  <c r="L1762" i="4"/>
  <c r="W1762" i="4" s="1"/>
  <c r="X1762" i="4" s="1"/>
  <c r="L2713" i="4"/>
  <c r="W2713" i="4" s="1"/>
  <c r="X2713" i="4" s="1"/>
  <c r="L1742" i="4"/>
  <c r="W1742" i="4" s="1"/>
  <c r="X1742" i="4" s="1"/>
  <c r="L2677" i="4"/>
  <c r="W2677" i="4" s="1"/>
  <c r="X2677" i="4" s="1"/>
  <c r="L1306" i="4"/>
  <c r="W1306" i="4" s="1"/>
  <c r="X1306" i="4" s="1"/>
  <c r="L2443" i="4"/>
  <c r="W2443" i="4" s="1"/>
  <c r="X2443" i="4" s="1"/>
  <c r="L1082" i="4"/>
  <c r="W1082" i="4" s="1"/>
  <c r="X1082" i="4" s="1"/>
  <c r="L1950" i="4"/>
  <c r="W1950" i="4" s="1"/>
  <c r="X1950" i="4" s="1"/>
  <c r="L4655" i="4"/>
  <c r="W4655" i="4" s="1"/>
  <c r="X4655" i="4" s="1"/>
  <c r="L2188" i="4"/>
  <c r="W2188" i="4" s="1"/>
  <c r="X2188" i="4" s="1"/>
  <c r="L1278" i="4"/>
  <c r="W1278" i="4" s="1"/>
  <c r="X1278" i="4" s="1"/>
  <c r="L2356" i="4"/>
  <c r="W2356" i="4" s="1"/>
  <c r="X2356" i="4" s="1"/>
  <c r="L1298" i="4"/>
  <c r="W1298" i="4" s="1"/>
  <c r="X1298" i="4" s="1"/>
  <c r="L2365" i="4"/>
  <c r="W2365" i="4" s="1"/>
  <c r="X2365" i="4" s="1"/>
  <c r="L3023" i="4"/>
  <c r="W3023" i="4" s="1"/>
  <c r="X3023" i="4" s="1"/>
  <c r="L1934" i="4"/>
  <c r="W1934" i="4" s="1"/>
  <c r="X1934" i="4" s="1"/>
  <c r="L2788" i="4"/>
  <c r="W2788" i="4" s="1"/>
  <c r="X2788" i="4" s="1"/>
  <c r="L1526" i="4"/>
  <c r="W1526" i="4" s="1"/>
  <c r="X1526" i="4" s="1"/>
  <c r="L1873" i="4"/>
  <c r="W1873" i="4" s="1"/>
  <c r="X1873" i="4" s="1"/>
  <c r="L4672" i="4"/>
  <c r="W4672" i="4" s="1"/>
  <c r="X4672" i="4" s="1"/>
  <c r="L2315" i="4"/>
  <c r="W2315" i="4" s="1"/>
  <c r="X2315" i="4" s="1"/>
  <c r="L1562" i="4"/>
  <c r="W1562" i="4" s="1"/>
  <c r="X1562" i="4" s="1"/>
  <c r="L2630" i="4"/>
  <c r="W2630" i="4" s="1"/>
  <c r="X2630" i="4" s="1"/>
  <c r="L1626" i="4"/>
  <c r="W1626" i="4" s="1"/>
  <c r="X1626" i="4" s="1"/>
  <c r="L2525" i="4"/>
  <c r="W2525" i="4" s="1"/>
  <c r="X2525" i="4" s="1"/>
  <c r="L1198" i="4"/>
  <c r="W1198" i="4" s="1"/>
  <c r="X1198" i="4" s="1"/>
  <c r="L2292" i="4"/>
  <c r="W2292" i="4" s="1"/>
  <c r="X2292" i="4" s="1"/>
  <c r="L3087" i="4"/>
  <c r="W3087" i="4" s="1"/>
  <c r="X3087" i="4" s="1"/>
  <c r="L1774" i="4"/>
  <c r="W1774" i="4" s="1"/>
  <c r="X1774" i="4" s="1"/>
  <c r="L5007" i="4"/>
  <c r="W5007" i="4" s="1"/>
  <c r="X5007" i="4" s="1"/>
  <c r="L231" i="4"/>
  <c r="W231" i="4" s="1"/>
  <c r="X231" i="4" s="1"/>
  <c r="L306" i="4"/>
  <c r="W306" i="4" s="1"/>
  <c r="X306" i="4" s="1"/>
  <c r="L134" i="4"/>
  <c r="W134" i="4" s="1"/>
  <c r="X134" i="4" s="1"/>
  <c r="L403" i="4"/>
  <c r="W403" i="4" s="1"/>
  <c r="X403" i="4" s="1"/>
  <c r="L282" i="4"/>
  <c r="W282" i="4" s="1"/>
  <c r="X282" i="4" s="1"/>
  <c r="L19" i="4"/>
  <c r="W19" i="4" s="1"/>
  <c r="X19" i="4" s="1"/>
  <c r="L388" i="4"/>
  <c r="W388" i="4" s="1"/>
  <c r="X388" i="4" s="1"/>
  <c r="L412" i="4"/>
  <c r="W412" i="4" s="1"/>
  <c r="X412" i="4" s="1"/>
  <c r="L105" i="4"/>
  <c r="W105" i="4" s="1"/>
  <c r="X105" i="4" s="1"/>
  <c r="L371" i="4"/>
  <c r="W371" i="4" s="1"/>
  <c r="X371" i="4" s="1"/>
  <c r="L39" i="4"/>
  <c r="W39" i="4" s="1"/>
  <c r="X39" i="4" s="1"/>
  <c r="L173" i="4"/>
  <c r="W173" i="4" s="1"/>
  <c r="X173" i="4" s="1"/>
  <c r="L437" i="4"/>
  <c r="W437" i="4" s="1"/>
  <c r="X437" i="4" s="1"/>
  <c r="L262" i="4"/>
  <c r="W262" i="4" s="1"/>
  <c r="X262" i="4" s="1"/>
  <c r="L368" i="4"/>
  <c r="W368" i="4" s="1"/>
  <c r="X368" i="4" s="1"/>
  <c r="L469" i="4"/>
  <c r="W469" i="4" s="1"/>
  <c r="X469" i="4" s="1"/>
  <c r="L161" i="4"/>
  <c r="W161" i="4" s="1"/>
  <c r="X161" i="4" s="1"/>
  <c r="L387" i="4"/>
  <c r="W387" i="4" s="1"/>
  <c r="X387" i="4" s="1"/>
  <c r="L139" i="4"/>
  <c r="W139" i="4" s="1"/>
  <c r="X139" i="4" s="1"/>
  <c r="L106" i="4"/>
  <c r="W106" i="4" s="1"/>
  <c r="X106" i="4" s="1"/>
  <c r="L395" i="4"/>
  <c r="W395" i="4" s="1"/>
  <c r="X395" i="4" s="1"/>
  <c r="L414" i="4"/>
  <c r="W414" i="4" s="1"/>
  <c r="X414" i="4" s="1"/>
  <c r="L397" i="4"/>
  <c r="W397" i="4" s="1"/>
  <c r="X397" i="4" s="1"/>
  <c r="L294" i="4"/>
  <c r="W294" i="4" s="1"/>
  <c r="X294" i="4" s="1"/>
  <c r="L324" i="4"/>
  <c r="W324" i="4" s="1"/>
  <c r="X324" i="4" s="1"/>
  <c r="L180" i="4"/>
  <c r="W180" i="4" s="1"/>
  <c r="X180" i="4" s="1"/>
  <c r="L336" i="4"/>
  <c r="W336" i="4" s="1"/>
  <c r="X336" i="4" s="1"/>
  <c r="L241" i="4"/>
  <c r="W241" i="4" s="1"/>
  <c r="X241" i="4" s="1"/>
  <c r="L63" i="4"/>
  <c r="W63" i="4" s="1"/>
  <c r="X63" i="4" s="1"/>
  <c r="L315" i="4"/>
  <c r="W315" i="4" s="1"/>
  <c r="X315" i="4" s="1"/>
  <c r="L428" i="4"/>
  <c r="W428" i="4" s="1"/>
  <c r="X428" i="4" s="1"/>
  <c r="L499" i="4"/>
  <c r="W499" i="4" s="1"/>
  <c r="X499" i="4" s="1"/>
  <c r="L44" i="4"/>
  <c r="W44" i="4" s="1"/>
  <c r="X44" i="4" s="1"/>
  <c r="L110" i="4"/>
  <c r="W110" i="4" s="1"/>
  <c r="X110" i="4" s="1"/>
  <c r="L11" i="4"/>
  <c r="W11" i="4" s="1"/>
  <c r="X11" i="4" s="1"/>
  <c r="L64" i="4"/>
  <c r="W64" i="4" s="1"/>
  <c r="X64" i="4" s="1"/>
  <c r="L28" i="4"/>
  <c r="W28" i="4" s="1"/>
  <c r="X28" i="4" s="1"/>
  <c r="L432" i="4"/>
  <c r="W432" i="4" s="1"/>
  <c r="X432" i="4" s="1"/>
  <c r="L228" i="4"/>
  <c r="W228" i="4" s="1"/>
  <c r="X228" i="4" s="1"/>
  <c r="L466" i="4"/>
  <c r="W466" i="4" s="1"/>
  <c r="X466" i="4" s="1"/>
  <c r="L103" i="4"/>
  <c r="W103" i="4" s="1"/>
  <c r="X103" i="4" s="1"/>
  <c r="L487" i="4"/>
  <c r="W487" i="4" s="1"/>
  <c r="X487" i="4" s="1"/>
  <c r="L211" i="4"/>
  <c r="W211" i="4" s="1"/>
  <c r="X211" i="4" s="1"/>
  <c r="L330" i="4"/>
  <c r="W330" i="4" s="1"/>
  <c r="X330" i="4" s="1"/>
  <c r="L789" i="4"/>
  <c r="W789" i="4" s="1"/>
  <c r="X789" i="4" s="1"/>
  <c r="L758" i="4"/>
  <c r="W758" i="4" s="1"/>
  <c r="X758" i="4" s="1"/>
  <c r="L776" i="4"/>
  <c r="W776" i="4" s="1"/>
  <c r="X776" i="4" s="1"/>
  <c r="L591" i="4"/>
  <c r="W591" i="4" s="1"/>
  <c r="X591" i="4" s="1"/>
  <c r="L607" i="4"/>
  <c r="W607" i="4" s="1"/>
  <c r="X607" i="4" s="1"/>
  <c r="L645" i="4"/>
  <c r="W645" i="4" s="1"/>
  <c r="X645" i="4" s="1"/>
  <c r="L823" i="4"/>
  <c r="W823" i="4" s="1"/>
  <c r="X823" i="4" s="1"/>
  <c r="L870" i="4"/>
  <c r="W870" i="4" s="1"/>
  <c r="X870" i="4" s="1"/>
  <c r="L622" i="4"/>
  <c r="W622" i="4" s="1"/>
  <c r="X622" i="4" s="1"/>
  <c r="L536" i="4"/>
  <c r="W536" i="4" s="1"/>
  <c r="X536" i="4" s="1"/>
  <c r="L720" i="4"/>
  <c r="W720" i="4" s="1"/>
  <c r="X720" i="4" s="1"/>
  <c r="L535" i="4"/>
  <c r="W535" i="4" s="1"/>
  <c r="X535" i="4" s="1"/>
  <c r="L548" i="4"/>
  <c r="W548" i="4" s="1"/>
  <c r="X548" i="4" s="1"/>
  <c r="L892" i="4"/>
  <c r="W892" i="4" s="1"/>
  <c r="X892" i="4" s="1"/>
  <c r="L888" i="4"/>
  <c r="W888" i="4" s="1"/>
  <c r="X888" i="4" s="1"/>
  <c r="L745" i="4"/>
  <c r="W745" i="4" s="1"/>
  <c r="X745" i="4" s="1"/>
  <c r="L566" i="4"/>
  <c r="W566" i="4" s="1"/>
  <c r="X566" i="4" s="1"/>
  <c r="L824" i="4"/>
  <c r="W824" i="4" s="1"/>
  <c r="X824" i="4" s="1"/>
  <c r="L541" i="4"/>
  <c r="W541" i="4" s="1"/>
  <c r="X541" i="4" s="1"/>
  <c r="L655" i="4"/>
  <c r="W655" i="4" s="1"/>
  <c r="X655" i="4" s="1"/>
  <c r="L741" i="4"/>
  <c r="W741" i="4" s="1"/>
  <c r="X741" i="4" s="1"/>
  <c r="L992" i="4"/>
  <c r="W992" i="4" s="1"/>
  <c r="X992" i="4" s="1"/>
  <c r="L721" i="4"/>
  <c r="W721" i="4" s="1"/>
  <c r="X721" i="4" s="1"/>
  <c r="L638" i="4"/>
  <c r="W638" i="4" s="1"/>
  <c r="X638" i="4" s="1"/>
  <c r="L608" i="4"/>
  <c r="W608" i="4" s="1"/>
  <c r="X608" i="4" s="1"/>
  <c r="L522" i="4"/>
  <c r="W522" i="4" s="1"/>
  <c r="X522" i="4" s="1"/>
  <c r="L564" i="4"/>
  <c r="W564" i="4" s="1"/>
  <c r="X564" i="4" s="1"/>
  <c r="L605" i="4"/>
  <c r="W605" i="4" s="1"/>
  <c r="X605" i="4" s="1"/>
  <c r="L904" i="4"/>
  <c r="W904" i="4" s="1"/>
  <c r="X904" i="4" s="1"/>
  <c r="L948" i="4"/>
  <c r="W948" i="4" s="1"/>
  <c r="X948" i="4" s="1"/>
  <c r="L723" i="4"/>
  <c r="W723" i="4" s="1"/>
  <c r="X723" i="4" s="1"/>
  <c r="L633" i="4"/>
  <c r="W633" i="4" s="1"/>
  <c r="X633" i="4" s="1"/>
  <c r="L666" i="4"/>
  <c r="W666" i="4" s="1"/>
  <c r="X666" i="4" s="1"/>
  <c r="L735" i="4"/>
  <c r="W735" i="4" s="1"/>
  <c r="X735" i="4" s="1"/>
  <c r="L893" i="4"/>
  <c r="W893" i="4" s="1"/>
  <c r="X893" i="4" s="1"/>
  <c r="L944" i="4"/>
  <c r="W944" i="4" s="1"/>
  <c r="X944" i="4" s="1"/>
  <c r="L998" i="4"/>
  <c r="W998" i="4" s="1"/>
  <c r="X998" i="4" s="1"/>
  <c r="L537" i="4"/>
  <c r="W537" i="4" s="1"/>
  <c r="X537" i="4" s="1"/>
  <c r="L795" i="4"/>
  <c r="W795" i="4" s="1"/>
  <c r="X795" i="4" s="1"/>
  <c r="L506" i="4"/>
  <c r="W506" i="4" s="1"/>
  <c r="X506" i="4" s="1"/>
  <c r="L900" i="4"/>
  <c r="W900" i="4" s="1"/>
  <c r="X900" i="4" s="1"/>
  <c r="L732" i="4"/>
  <c r="W732" i="4" s="1"/>
  <c r="X732" i="4" s="1"/>
  <c r="L970" i="4"/>
  <c r="W970" i="4" s="1"/>
  <c r="X970" i="4" s="1"/>
  <c r="L889" i="4"/>
  <c r="W889" i="4" s="1"/>
  <c r="X889" i="4" s="1"/>
  <c r="L899" i="4"/>
  <c r="W899" i="4" s="1"/>
  <c r="X899" i="4" s="1"/>
  <c r="L555" i="4"/>
  <c r="W555" i="4" s="1"/>
  <c r="X555" i="4" s="1"/>
  <c r="L512" i="4"/>
  <c r="W512" i="4" s="1"/>
  <c r="X512" i="4" s="1"/>
  <c r="L696" i="4"/>
  <c r="W696" i="4" s="1"/>
  <c r="X696" i="4" s="1"/>
  <c r="L941" i="4"/>
  <c r="W941" i="4" s="1"/>
  <c r="X941" i="4" s="1"/>
  <c r="L524" i="4"/>
  <c r="W524" i="4" s="1"/>
  <c r="X524" i="4" s="1"/>
  <c r="L565" i="4"/>
  <c r="W565" i="4" s="1"/>
  <c r="X565" i="4" s="1"/>
  <c r="L887" i="4"/>
  <c r="W887" i="4" s="1"/>
  <c r="X887" i="4" s="1"/>
  <c r="L865" i="4"/>
  <c r="W865" i="4" s="1"/>
  <c r="X865" i="4" s="1"/>
  <c r="L959" i="4"/>
  <c r="W959" i="4" s="1"/>
  <c r="X959" i="4" s="1"/>
  <c r="L686" i="4"/>
  <c r="W686" i="4" s="1"/>
  <c r="X686" i="4" s="1"/>
  <c r="L529" i="4"/>
  <c r="W529" i="4" s="1"/>
  <c r="X529" i="4" s="1"/>
  <c r="L736" i="4"/>
  <c r="W736" i="4" s="1"/>
  <c r="X736" i="4" s="1"/>
  <c r="L551" i="4"/>
  <c r="W551" i="4" s="1"/>
  <c r="X551" i="4" s="1"/>
  <c r="L964" i="4"/>
  <c r="W964" i="4" s="1"/>
  <c r="X964" i="4" s="1"/>
  <c r="L620" i="4"/>
  <c r="W620" i="4" s="1"/>
  <c r="X620" i="4" s="1"/>
  <c r="L956" i="4"/>
  <c r="W956" i="4" s="1"/>
  <c r="X956" i="4" s="1"/>
  <c r="L943" i="4"/>
  <c r="W943" i="4" s="1"/>
  <c r="X943" i="4" s="1"/>
  <c r="L777" i="4"/>
  <c r="W777" i="4" s="1"/>
  <c r="X777" i="4" s="1"/>
  <c r="L955" i="4"/>
  <c r="W955" i="4" s="1"/>
  <c r="X955" i="4" s="1"/>
  <c r="L958" i="4"/>
  <c r="W958" i="4" s="1"/>
  <c r="X958" i="4" s="1"/>
  <c r="L590" i="4"/>
  <c r="W590" i="4" s="1"/>
  <c r="X590" i="4" s="1"/>
  <c r="L547" i="4"/>
  <c r="W547" i="4" s="1"/>
  <c r="X547" i="4" s="1"/>
  <c r="L574" i="4"/>
  <c r="W574" i="4" s="1"/>
  <c r="X574" i="4" s="1"/>
  <c r="L967" i="4"/>
  <c r="W967" i="4" s="1"/>
  <c r="X967" i="4" s="1"/>
  <c r="L821" i="4"/>
  <c r="W821" i="4" s="1"/>
  <c r="X821" i="4" s="1"/>
  <c r="L627" i="4"/>
  <c r="W627" i="4" s="1"/>
  <c r="X627" i="4" s="1"/>
  <c r="L755" i="4"/>
  <c r="W755" i="4" s="1"/>
  <c r="X755" i="4" s="1"/>
  <c r="L680" i="4"/>
  <c r="W680" i="4" s="1"/>
  <c r="X680" i="4" s="1"/>
  <c r="L808" i="4"/>
  <c r="W808" i="4" s="1"/>
  <c r="X808" i="4" s="1"/>
  <c r="L669" i="4"/>
  <c r="W669" i="4" s="1"/>
  <c r="X669" i="4" s="1"/>
  <c r="L877" i="4"/>
  <c r="W877" i="4" s="1"/>
  <c r="X877" i="4" s="1"/>
  <c r="L594" i="4"/>
  <c r="W594" i="4" s="1"/>
  <c r="X594" i="4" s="1"/>
  <c r="L525" i="4"/>
  <c r="W525" i="4" s="1"/>
  <c r="X525" i="4" s="1"/>
  <c r="L698" i="4"/>
  <c r="W698" i="4" s="1"/>
  <c r="X698" i="4" s="1"/>
  <c r="L826" i="4"/>
  <c r="W826" i="4" s="1"/>
  <c r="X826" i="4" s="1"/>
  <c r="L508" i="4"/>
  <c r="W508" i="4" s="1"/>
  <c r="X508" i="4" s="1"/>
  <c r="L639" i="4"/>
  <c r="W639" i="4" s="1"/>
  <c r="X639" i="4" s="1"/>
  <c r="L767" i="4"/>
  <c r="W767" i="4" s="1"/>
  <c r="X767" i="4" s="1"/>
  <c r="L692" i="4"/>
  <c r="W692" i="4" s="1"/>
  <c r="X692" i="4" s="1"/>
  <c r="L820" i="4"/>
  <c r="W820" i="4" s="1"/>
  <c r="X820" i="4" s="1"/>
  <c r="L709" i="4"/>
  <c r="W709" i="4" s="1"/>
  <c r="X709" i="4" s="1"/>
  <c r="L919" i="4"/>
  <c r="W919" i="4" s="1"/>
  <c r="X919" i="4" s="1"/>
  <c r="L930" i="4"/>
  <c r="W930" i="4" s="1"/>
  <c r="X930" i="4" s="1"/>
  <c r="L973" i="4"/>
  <c r="W973" i="4" s="1"/>
  <c r="X973" i="4" s="1"/>
  <c r="L848" i="4"/>
  <c r="W848" i="4" s="1"/>
  <c r="X848" i="4" s="1"/>
  <c r="L976" i="4"/>
  <c r="W976" i="4" s="1"/>
  <c r="X976" i="4" s="1"/>
  <c r="L849" i="4"/>
  <c r="W849" i="4" s="1"/>
  <c r="X849" i="4" s="1"/>
  <c r="L867" i="4"/>
  <c r="W867" i="4" s="1"/>
  <c r="X867" i="4" s="1"/>
  <c r="L705" i="4"/>
  <c r="W705" i="4" s="1"/>
  <c r="X705" i="4" s="1"/>
  <c r="L902" i="4"/>
  <c r="W902" i="4" s="1"/>
  <c r="X902" i="4" s="1"/>
  <c r="L985" i="4"/>
  <c r="W985" i="4" s="1"/>
  <c r="X985" i="4" s="1"/>
  <c r="L587" i="4"/>
  <c r="W587" i="4" s="1"/>
  <c r="X587" i="4" s="1"/>
  <c r="L782" i="4"/>
  <c r="W782" i="4" s="1"/>
  <c r="X782" i="4" s="1"/>
  <c r="L774" i="4"/>
  <c r="W774" i="4" s="1"/>
  <c r="X774" i="4" s="1"/>
  <c r="L702" i="4"/>
  <c r="W702" i="4" s="1"/>
  <c r="X702" i="4" s="1"/>
  <c r="L662" i="4"/>
  <c r="W662" i="4" s="1"/>
  <c r="X662" i="4" s="1"/>
  <c r="L568" i="4"/>
  <c r="W568" i="4" s="1"/>
  <c r="X568" i="4" s="1"/>
  <c r="L699" i="4"/>
  <c r="W699" i="4" s="1"/>
  <c r="X699" i="4" s="1"/>
  <c r="L624" i="4"/>
  <c r="W624" i="4" s="1"/>
  <c r="X624" i="4" s="1"/>
  <c r="L752" i="4"/>
  <c r="W752" i="4" s="1"/>
  <c r="X752" i="4" s="1"/>
  <c r="L609" i="4"/>
  <c r="W609" i="4" s="1"/>
  <c r="X609" i="4" s="1"/>
  <c r="L940" i="4"/>
  <c r="W940" i="4" s="1"/>
  <c r="X940" i="4" s="1"/>
  <c r="L538" i="4"/>
  <c r="W538" i="4" s="1"/>
  <c r="X538" i="4" s="1"/>
  <c r="L567" i="4"/>
  <c r="W567" i="4" s="1"/>
  <c r="X567" i="4" s="1"/>
  <c r="L642" i="4"/>
  <c r="W642" i="4" s="1"/>
  <c r="X642" i="4" s="1"/>
  <c r="L770" i="4"/>
  <c r="W770" i="4" s="1"/>
  <c r="X770" i="4" s="1"/>
  <c r="L773" i="4"/>
  <c r="W773" i="4" s="1"/>
  <c r="X773" i="4" s="1"/>
  <c r="L580" i="4"/>
  <c r="W580" i="4" s="1"/>
  <c r="X580" i="4" s="1"/>
  <c r="L711" i="4"/>
  <c r="W711" i="4" s="1"/>
  <c r="X711" i="4" s="1"/>
  <c r="L636" i="4"/>
  <c r="W636" i="4" s="1"/>
  <c r="X636" i="4" s="1"/>
  <c r="L764" i="4"/>
  <c r="W764" i="4" s="1"/>
  <c r="X764" i="4" s="1"/>
  <c r="L621" i="4"/>
  <c r="W621" i="4" s="1"/>
  <c r="X621" i="4" s="1"/>
  <c r="L797" i="4"/>
  <c r="W797" i="4" s="1"/>
  <c r="X797" i="4" s="1"/>
  <c r="L874" i="4"/>
  <c r="W874" i="4" s="1"/>
  <c r="X874" i="4" s="1"/>
  <c r="L1002" i="4"/>
  <c r="W1002" i="4" s="1"/>
  <c r="X1002" i="4" s="1"/>
  <c r="L999" i="4"/>
  <c r="W999" i="4" s="1"/>
  <c r="X999" i="4" s="1"/>
  <c r="L920" i="4"/>
  <c r="W920" i="4" s="1"/>
  <c r="X920" i="4" s="1"/>
  <c r="L793" i="4"/>
  <c r="W793" i="4" s="1"/>
  <c r="X793" i="4" s="1"/>
  <c r="L921" i="4"/>
  <c r="W921" i="4" s="1"/>
  <c r="X921" i="4" s="1"/>
  <c r="L963" i="4"/>
  <c r="W963" i="4" s="1"/>
  <c r="X963" i="4" s="1"/>
  <c r="L846" i="4"/>
  <c r="W846" i="4" s="1"/>
  <c r="X846" i="4" s="1"/>
  <c r="L974" i="4"/>
  <c r="W974" i="4" s="1"/>
  <c r="X974" i="4" s="1"/>
  <c r="L951" i="4"/>
  <c r="W951" i="4" s="1"/>
  <c r="X951" i="4" s="1"/>
  <c r="L654" i="4"/>
  <c r="W654" i="4" s="1"/>
  <c r="X654" i="4" s="1"/>
  <c r="L678" i="4"/>
  <c r="W678" i="4" s="1"/>
  <c r="X678" i="4" s="1"/>
  <c r="L606" i="4"/>
  <c r="W606" i="4" s="1"/>
  <c r="X606" i="4" s="1"/>
  <c r="L595" i="4"/>
  <c r="W595" i="4" s="1"/>
  <c r="X595" i="4" s="1"/>
  <c r="L544" i="4"/>
  <c r="W544" i="4" s="1"/>
  <c r="X544" i="4" s="1"/>
  <c r="L675" i="4"/>
  <c r="W675" i="4" s="1"/>
  <c r="X675" i="4" s="1"/>
  <c r="L803" i="4"/>
  <c r="W803" i="4" s="1"/>
  <c r="X803" i="4" s="1"/>
  <c r="L728" i="4"/>
  <c r="W728" i="4" s="1"/>
  <c r="X728" i="4" s="1"/>
  <c r="L585" i="4"/>
  <c r="W585" i="4" s="1"/>
  <c r="X585" i="4" s="1"/>
  <c r="L844" i="4"/>
  <c r="W844" i="4" s="1"/>
  <c r="X844" i="4" s="1"/>
  <c r="L514" i="4"/>
  <c r="W514" i="4" s="1"/>
  <c r="X514" i="4" s="1"/>
  <c r="L543" i="4"/>
  <c r="W543" i="4" s="1"/>
  <c r="X543" i="4" s="1"/>
  <c r="L618" i="4"/>
  <c r="W618" i="4" s="1"/>
  <c r="X618" i="4" s="1"/>
  <c r="L746" i="4"/>
  <c r="W746" i="4" s="1"/>
  <c r="X746" i="4" s="1"/>
  <c r="L932" i="4"/>
  <c r="W932" i="4" s="1"/>
  <c r="X932" i="4" s="1"/>
  <c r="L556" i="4"/>
  <c r="W556" i="4" s="1"/>
  <c r="X556" i="4" s="1"/>
  <c r="L687" i="4"/>
  <c r="W687" i="4" s="1"/>
  <c r="X687" i="4" s="1"/>
  <c r="L612" i="4"/>
  <c r="W612" i="4" s="1"/>
  <c r="X612" i="4" s="1"/>
  <c r="L740" i="4"/>
  <c r="W740" i="4" s="1"/>
  <c r="X740" i="4" s="1"/>
  <c r="L597" i="4"/>
  <c r="W597" i="4" s="1"/>
  <c r="X597" i="4" s="1"/>
  <c r="L924" i="4"/>
  <c r="W924" i="4" s="1"/>
  <c r="X924" i="4" s="1"/>
  <c r="L850" i="4"/>
  <c r="W850" i="4" s="1"/>
  <c r="X850" i="4" s="1"/>
  <c r="L978" i="4"/>
  <c r="W978" i="4" s="1"/>
  <c r="X978" i="4" s="1"/>
  <c r="L911" i="4"/>
  <c r="W911" i="4" s="1"/>
  <c r="X911" i="4" s="1"/>
  <c r="L896" i="4"/>
  <c r="W896" i="4" s="1"/>
  <c r="X896" i="4" s="1"/>
  <c r="L769" i="4"/>
  <c r="W769" i="4" s="1"/>
  <c r="X769" i="4" s="1"/>
  <c r="L897" i="4"/>
  <c r="W897" i="4" s="1"/>
  <c r="X897" i="4" s="1"/>
  <c r="L935" i="4"/>
  <c r="W935" i="4" s="1"/>
  <c r="X935" i="4" s="1"/>
  <c r="L753" i="4"/>
  <c r="W753" i="4" s="1"/>
  <c r="X753" i="4" s="1"/>
  <c r="L950" i="4"/>
  <c r="W950" i="4" s="1"/>
  <c r="X950" i="4" s="1"/>
  <c r="L979" i="4"/>
  <c r="W979" i="4" s="1"/>
  <c r="X979" i="4" s="1"/>
  <c r="L980" i="4"/>
  <c r="W980" i="4" s="1"/>
  <c r="X980" i="4" s="1"/>
  <c r="L852" i="4"/>
  <c r="W852" i="4" s="1"/>
  <c r="X852" i="4" s="1"/>
  <c r="L843" i="4"/>
  <c r="W843" i="4" s="1"/>
  <c r="X843" i="4" s="1"/>
  <c r="L766" i="4"/>
  <c r="W766" i="4" s="1"/>
  <c r="X766" i="4" s="1"/>
  <c r="L726" i="4"/>
  <c r="W726" i="4" s="1"/>
  <c r="X726" i="4" s="1"/>
  <c r="L584" i="4"/>
  <c r="W584" i="4" s="1"/>
  <c r="X584" i="4" s="1"/>
  <c r="L715" i="4"/>
  <c r="W715" i="4" s="1"/>
  <c r="X715" i="4" s="1"/>
  <c r="L640" i="4"/>
  <c r="W640" i="4" s="1"/>
  <c r="X640" i="4" s="1"/>
  <c r="L768" i="4"/>
  <c r="W768" i="4" s="1"/>
  <c r="X768" i="4" s="1"/>
  <c r="L625" i="4"/>
  <c r="W625" i="4" s="1"/>
  <c r="X625" i="4" s="1"/>
  <c r="L1004" i="4"/>
  <c r="W1004" i="4" s="1"/>
  <c r="X1004" i="4" s="1"/>
  <c r="L554" i="4"/>
  <c r="W554" i="4" s="1"/>
  <c r="X554" i="4" s="1"/>
  <c r="L583" i="4"/>
  <c r="W583" i="4" s="1"/>
  <c r="X583" i="4" s="1"/>
  <c r="L658" i="4"/>
  <c r="W658" i="4" s="1"/>
  <c r="X658" i="4" s="1"/>
  <c r="L786" i="4"/>
  <c r="W786" i="4" s="1"/>
  <c r="X786" i="4" s="1"/>
  <c r="L837" i="4"/>
  <c r="W837" i="4" s="1"/>
  <c r="X837" i="4" s="1"/>
  <c r="L596" i="4"/>
  <c r="W596" i="4" s="1"/>
  <c r="X596" i="4" s="1"/>
  <c r="L727" i="4"/>
  <c r="W727" i="4" s="1"/>
  <c r="X727" i="4" s="1"/>
  <c r="L652" i="4"/>
  <c r="W652" i="4" s="1"/>
  <c r="X652" i="4" s="1"/>
  <c r="L780" i="4"/>
  <c r="W780" i="4" s="1"/>
  <c r="X780" i="4" s="1"/>
  <c r="L637" i="4"/>
  <c r="W637" i="4" s="1"/>
  <c r="X637" i="4" s="1"/>
  <c r="L861" i="4"/>
  <c r="W861" i="4" s="1"/>
  <c r="X861" i="4" s="1"/>
  <c r="L890" i="4"/>
  <c r="W890" i="4" s="1"/>
  <c r="X890" i="4" s="1"/>
  <c r="L981" i="4"/>
  <c r="W981" i="4" s="1"/>
  <c r="X981" i="4" s="1"/>
  <c r="L815" i="4"/>
  <c r="W815" i="4" s="1"/>
  <c r="X815" i="4" s="1"/>
  <c r="L936" i="4"/>
  <c r="W936" i="4" s="1"/>
  <c r="X936" i="4" s="1"/>
  <c r="L809" i="4"/>
  <c r="W809" i="4" s="1"/>
  <c r="X809" i="4" s="1"/>
  <c r="L937" i="4"/>
  <c r="W937" i="4" s="1"/>
  <c r="X937" i="4" s="1"/>
  <c r="L665" i="4"/>
  <c r="W665" i="4" s="1"/>
  <c r="X665" i="4" s="1"/>
  <c r="L862" i="4"/>
  <c r="W862" i="4" s="1"/>
  <c r="X862" i="4" s="1"/>
  <c r="L990" i="4"/>
  <c r="W990" i="4" s="1"/>
  <c r="X990" i="4" s="1"/>
  <c r="L798" i="4"/>
  <c r="W798" i="4" s="1"/>
  <c r="X798" i="4" s="1"/>
  <c r="L648" i="4"/>
  <c r="W648" i="4" s="1"/>
  <c r="X648" i="4" s="1"/>
  <c r="L562" i="4"/>
  <c r="W562" i="4" s="1"/>
  <c r="X562" i="4" s="1"/>
  <c r="L869" i="4"/>
  <c r="W869" i="4" s="1"/>
  <c r="X869" i="4" s="1"/>
  <c r="L788" i="4"/>
  <c r="W788" i="4" s="1"/>
  <c r="X788" i="4" s="1"/>
  <c r="L989" i="4"/>
  <c r="W989" i="4" s="1"/>
  <c r="X989" i="4" s="1"/>
  <c r="L945" i="4"/>
  <c r="W945" i="4" s="1"/>
  <c r="X945" i="4" s="1"/>
  <c r="L563" i="4"/>
  <c r="W563" i="4" s="1"/>
  <c r="X563" i="4" s="1"/>
  <c r="L577" i="4"/>
  <c r="W577" i="4" s="1"/>
  <c r="X577" i="4" s="1"/>
  <c r="L610" i="4"/>
  <c r="W610" i="4" s="1"/>
  <c r="X610" i="4" s="1"/>
  <c r="L679" i="4"/>
  <c r="W679" i="4" s="1"/>
  <c r="X679" i="4" s="1"/>
  <c r="L589" i="4"/>
  <c r="W589" i="4" s="1"/>
  <c r="X589" i="4" s="1"/>
  <c r="L995" i="4"/>
  <c r="W995" i="4" s="1"/>
  <c r="X995" i="4" s="1"/>
  <c r="L903" i="4"/>
  <c r="W903" i="4" s="1"/>
  <c r="X903" i="4" s="1"/>
  <c r="L513" i="4"/>
  <c r="W513" i="4" s="1"/>
  <c r="X513" i="4" s="1"/>
  <c r="L643" i="4"/>
  <c r="W643" i="4" s="1"/>
  <c r="X643" i="4" s="1"/>
  <c r="L701" i="4"/>
  <c r="W701" i="4" s="1"/>
  <c r="X701" i="4" s="1"/>
  <c r="L714" i="4"/>
  <c r="W714" i="4" s="1"/>
  <c r="X714" i="4" s="1"/>
  <c r="L783" i="4"/>
  <c r="W783" i="4" s="1"/>
  <c r="X783" i="4" s="1"/>
  <c r="L757" i="4"/>
  <c r="W757" i="4" s="1"/>
  <c r="X757" i="4" s="1"/>
  <c r="L864" i="4"/>
  <c r="W864" i="4" s="1"/>
  <c r="X864" i="4" s="1"/>
  <c r="L918" i="4"/>
  <c r="W918" i="4" s="1"/>
  <c r="X918" i="4" s="1"/>
  <c r="L710" i="4"/>
  <c r="W710" i="4" s="1"/>
  <c r="X710" i="4" s="1"/>
  <c r="L683" i="4"/>
  <c r="W683" i="4" s="1"/>
  <c r="X683" i="4" s="1"/>
  <c r="L876" i="4"/>
  <c r="W876" i="4" s="1"/>
  <c r="X876" i="4" s="1"/>
  <c r="L748" i="4"/>
  <c r="W748" i="4" s="1"/>
  <c r="X748" i="4" s="1"/>
  <c r="L553" i="4"/>
  <c r="W553" i="4" s="1"/>
  <c r="X553" i="4" s="1"/>
  <c r="L614" i="4"/>
  <c r="W614" i="4" s="1"/>
  <c r="X614" i="4" s="1"/>
  <c r="L603" i="4"/>
  <c r="W603" i="4" s="1"/>
  <c r="X603" i="4" s="1"/>
  <c r="L531" i="4"/>
  <c r="W531" i="4" s="1"/>
  <c r="X531" i="4" s="1"/>
  <c r="L528" i="4"/>
  <c r="W528" i="4" s="1"/>
  <c r="X528" i="4" s="1"/>
  <c r="L659" i="4"/>
  <c r="W659" i="4" s="1"/>
  <c r="X659" i="4" s="1"/>
  <c r="L787" i="4"/>
  <c r="W787" i="4" s="1"/>
  <c r="X787" i="4" s="1"/>
  <c r="L712" i="4"/>
  <c r="W712" i="4" s="1"/>
  <c r="X712" i="4" s="1"/>
  <c r="L569" i="4"/>
  <c r="W569" i="4" s="1"/>
  <c r="X569" i="4" s="1"/>
  <c r="L733" i="4"/>
  <c r="W733" i="4" s="1"/>
  <c r="X733" i="4" s="1"/>
  <c r="L923" i="4"/>
  <c r="W923" i="4" s="1"/>
  <c r="X923" i="4" s="1"/>
  <c r="L527" i="4"/>
  <c r="W527" i="4" s="1"/>
  <c r="X527" i="4" s="1"/>
  <c r="L557" i="4"/>
  <c r="W557" i="4" s="1"/>
  <c r="X557" i="4" s="1"/>
  <c r="L730" i="4"/>
  <c r="W730" i="4" s="1"/>
  <c r="X730" i="4" s="1"/>
  <c r="L868" i="4"/>
  <c r="W868" i="4" s="1"/>
  <c r="X868" i="4" s="1"/>
  <c r="L540" i="4"/>
  <c r="W540" i="4" s="1"/>
  <c r="X540" i="4" s="1"/>
  <c r="L671" i="4"/>
  <c r="W671" i="4" s="1"/>
  <c r="X671" i="4" s="1"/>
  <c r="L799" i="4"/>
  <c r="W799" i="4" s="1"/>
  <c r="X799" i="4" s="1"/>
  <c r="L724" i="4"/>
  <c r="W724" i="4" s="1"/>
  <c r="X724" i="4" s="1"/>
  <c r="L581" i="4"/>
  <c r="W581" i="4" s="1"/>
  <c r="X581" i="4" s="1"/>
  <c r="L860" i="4"/>
  <c r="W860" i="4" s="1"/>
  <c r="X860" i="4" s="1"/>
  <c r="L834" i="4"/>
  <c r="W834" i="4" s="1"/>
  <c r="X834" i="4" s="1"/>
  <c r="L962" i="4"/>
  <c r="W962" i="4" s="1"/>
  <c r="X962" i="4" s="1"/>
  <c r="L939" i="4"/>
  <c r="W939" i="4" s="1"/>
  <c r="X939" i="4" s="1"/>
  <c r="L880" i="4"/>
  <c r="W880" i="4" s="1"/>
  <c r="X880" i="4" s="1"/>
  <c r="L965" i="4"/>
  <c r="W965" i="4" s="1"/>
  <c r="X965" i="4" s="1"/>
  <c r="L881" i="4"/>
  <c r="W881" i="4" s="1"/>
  <c r="X881" i="4" s="1"/>
  <c r="L991" i="4"/>
  <c r="W991" i="4" s="1"/>
  <c r="X991" i="4" s="1"/>
  <c r="L737" i="4"/>
  <c r="W737" i="4" s="1"/>
  <c r="X737" i="4" s="1"/>
  <c r="L934" i="4"/>
  <c r="W934" i="4" s="1"/>
  <c r="X934" i="4" s="1"/>
  <c r="L879" i="4"/>
  <c r="W879" i="4" s="1"/>
  <c r="X879" i="4" s="1"/>
  <c r="L917" i="4"/>
  <c r="W917" i="4" s="1"/>
  <c r="X917" i="4" s="1"/>
  <c r="L550" i="4"/>
  <c r="W550" i="4" s="1"/>
  <c r="X550" i="4" s="1"/>
  <c r="L885" i="4"/>
  <c r="W885" i="4" s="1"/>
  <c r="X885" i="4" s="1"/>
  <c r="L830" i="4"/>
  <c r="W830" i="4" s="1"/>
  <c r="X830" i="4" s="1"/>
  <c r="L790" i="4"/>
  <c r="W790" i="4" s="1"/>
  <c r="X790" i="4" s="1"/>
  <c r="L600" i="4"/>
  <c r="W600" i="4" s="1"/>
  <c r="X600" i="4" s="1"/>
  <c r="L731" i="4"/>
  <c r="W731" i="4" s="1"/>
  <c r="X731" i="4" s="1"/>
  <c r="L656" i="4"/>
  <c r="W656" i="4" s="1"/>
  <c r="X656" i="4" s="1"/>
  <c r="L784" i="4"/>
  <c r="W784" i="4" s="1"/>
  <c r="X784" i="4" s="1"/>
  <c r="L641" i="4"/>
  <c r="W641" i="4" s="1"/>
  <c r="X641" i="4" s="1"/>
  <c r="L781" i="4"/>
  <c r="W781" i="4" s="1"/>
  <c r="X781" i="4" s="1"/>
  <c r="L570" i="4"/>
  <c r="W570" i="4" s="1"/>
  <c r="X570" i="4" s="1"/>
  <c r="L599" i="4"/>
  <c r="W599" i="4" s="1"/>
  <c r="X599" i="4" s="1"/>
  <c r="L674" i="4"/>
  <c r="W674" i="4" s="1"/>
  <c r="X674" i="4" s="1"/>
  <c r="L802" i="4"/>
  <c r="W802" i="4" s="1"/>
  <c r="X802" i="4" s="1"/>
  <c r="L901" i="4"/>
  <c r="W901" i="4" s="1"/>
  <c r="X901" i="4" s="1"/>
  <c r="L615" i="4"/>
  <c r="W615" i="4" s="1"/>
  <c r="X615" i="4" s="1"/>
  <c r="L743" i="4"/>
  <c r="W743" i="4" s="1"/>
  <c r="X743" i="4" s="1"/>
  <c r="L668" i="4"/>
  <c r="W668" i="4" s="1"/>
  <c r="X668" i="4" s="1"/>
  <c r="L796" i="4"/>
  <c r="W796" i="4" s="1"/>
  <c r="X796" i="4" s="1"/>
  <c r="L661" i="4"/>
  <c r="W661" i="4" s="1"/>
  <c r="X661" i="4" s="1"/>
  <c r="L925" i="4"/>
  <c r="W925" i="4" s="1"/>
  <c r="X925" i="4" s="1"/>
  <c r="L906" i="4"/>
  <c r="W906" i="4" s="1"/>
  <c r="X906" i="4" s="1"/>
  <c r="L1005" i="4"/>
  <c r="W1005" i="4" s="1"/>
  <c r="X1005" i="4" s="1"/>
  <c r="L855" i="4"/>
  <c r="W855" i="4" s="1"/>
  <c r="X855" i="4" s="1"/>
  <c r="L952" i="4"/>
  <c r="W952" i="4" s="1"/>
  <c r="X952" i="4" s="1"/>
  <c r="L825" i="4"/>
  <c r="W825" i="4" s="1"/>
  <c r="X825" i="4" s="1"/>
  <c r="L953" i="4"/>
  <c r="W953" i="4" s="1"/>
  <c r="X953" i="4" s="1"/>
  <c r="L681" i="4"/>
  <c r="W681" i="4" s="1"/>
  <c r="X681" i="4" s="1"/>
  <c r="L878" i="4"/>
  <c r="W878" i="4" s="1"/>
  <c r="X878" i="4" s="1"/>
  <c r="L827" i="4"/>
  <c r="W827" i="4" s="1"/>
  <c r="X827" i="4" s="1"/>
  <c r="L750" i="4"/>
  <c r="W750" i="4" s="1"/>
  <c r="X750" i="4" s="1"/>
  <c r="L814" i="4"/>
  <c r="W814" i="4" s="1"/>
  <c r="X814" i="4" s="1"/>
  <c r="L806" i="4"/>
  <c r="W806" i="4" s="1"/>
  <c r="X806" i="4" s="1"/>
  <c r="L734" i="4"/>
  <c r="W734" i="4" s="1"/>
  <c r="X734" i="4" s="1"/>
  <c r="L694" i="4"/>
  <c r="W694" i="4" s="1"/>
  <c r="X694" i="4" s="1"/>
  <c r="L576" i="4"/>
  <c r="W576" i="4" s="1"/>
  <c r="X576" i="4" s="1"/>
  <c r="L707" i="4"/>
  <c r="W707" i="4" s="1"/>
  <c r="X707" i="4" s="1"/>
  <c r="L632" i="4"/>
  <c r="W632" i="4" s="1"/>
  <c r="X632" i="4" s="1"/>
  <c r="L760" i="4"/>
  <c r="W760" i="4" s="1"/>
  <c r="X760" i="4" s="1"/>
  <c r="L617" i="4"/>
  <c r="W617" i="4" s="1"/>
  <c r="X617" i="4" s="1"/>
  <c r="L972" i="4"/>
  <c r="W972" i="4" s="1"/>
  <c r="X972" i="4" s="1"/>
  <c r="L546" i="4"/>
  <c r="W546" i="4" s="1"/>
  <c r="X546" i="4" s="1"/>
  <c r="L575" i="4"/>
  <c r="W575" i="4" s="1"/>
  <c r="X575" i="4" s="1"/>
  <c r="L650" i="4"/>
  <c r="W650" i="4" s="1"/>
  <c r="X650" i="4" s="1"/>
  <c r="L778" i="4"/>
  <c r="W778" i="4" s="1"/>
  <c r="X778" i="4" s="1"/>
  <c r="L805" i="4"/>
  <c r="W805" i="4" s="1"/>
  <c r="X805" i="4" s="1"/>
  <c r="L588" i="4"/>
  <c r="W588" i="4" s="1"/>
  <c r="X588" i="4" s="1"/>
  <c r="L719" i="4"/>
  <c r="W719" i="4" s="1"/>
  <c r="X719" i="4" s="1"/>
  <c r="L644" i="4"/>
  <c r="W644" i="4" s="1"/>
  <c r="X644" i="4" s="1"/>
  <c r="L772" i="4"/>
  <c r="W772" i="4" s="1"/>
  <c r="X772" i="4" s="1"/>
  <c r="L629" i="4"/>
  <c r="W629" i="4" s="1"/>
  <c r="X629" i="4" s="1"/>
  <c r="L829" i="4"/>
  <c r="W829" i="4" s="1"/>
  <c r="X829" i="4" s="1"/>
  <c r="L882" i="4"/>
  <c r="W882" i="4" s="1"/>
  <c r="X882" i="4" s="1"/>
  <c r="L863" i="4"/>
  <c r="W863" i="4" s="1"/>
  <c r="X863" i="4" s="1"/>
  <c r="L807" i="4"/>
  <c r="W807" i="4" s="1"/>
  <c r="X807" i="4" s="1"/>
  <c r="L928" i="4"/>
  <c r="W928" i="4" s="1"/>
  <c r="X928" i="4" s="1"/>
  <c r="L801" i="4"/>
  <c r="W801" i="4" s="1"/>
  <c r="X801" i="4" s="1"/>
  <c r="L929" i="4"/>
  <c r="W929" i="4" s="1"/>
  <c r="X929" i="4" s="1"/>
  <c r="L657" i="4"/>
  <c r="W657" i="4" s="1"/>
  <c r="X657" i="4" s="1"/>
  <c r="L854" i="4"/>
  <c r="W854" i="4" s="1"/>
  <c r="X854" i="4" s="1"/>
  <c r="L982" i="4"/>
  <c r="W982" i="4" s="1"/>
  <c r="X982" i="4" s="1"/>
  <c r="L983" i="4"/>
  <c r="W983" i="4" s="1"/>
  <c r="X983" i="4" s="1"/>
  <c r="L895" i="4"/>
  <c r="W895" i="4" s="1"/>
  <c r="X895" i="4" s="1"/>
  <c r="L515" i="4"/>
  <c r="W515" i="4" s="1"/>
  <c r="X515" i="4" s="1"/>
  <c r="L542" i="4"/>
  <c r="W542" i="4" s="1"/>
  <c r="X542" i="4" s="1"/>
  <c r="L853" i="4"/>
  <c r="W853" i="4" s="1"/>
  <c r="X853" i="4" s="1"/>
  <c r="L884" i="4"/>
  <c r="W884" i="4" s="1"/>
  <c r="X884" i="4" s="1"/>
  <c r="L619" i="4"/>
  <c r="W619" i="4" s="1"/>
  <c r="X619" i="4" s="1"/>
  <c r="L747" i="4"/>
  <c r="W747" i="4" s="1"/>
  <c r="X747" i="4" s="1"/>
  <c r="L672" i="4"/>
  <c r="W672" i="4" s="1"/>
  <c r="X672" i="4" s="1"/>
  <c r="L800" i="4"/>
  <c r="W800" i="4" s="1"/>
  <c r="X800" i="4" s="1"/>
  <c r="L653" i="4"/>
  <c r="W653" i="4" s="1"/>
  <c r="X653" i="4" s="1"/>
  <c r="L845" i="4"/>
  <c r="W845" i="4" s="1"/>
  <c r="X845" i="4" s="1"/>
  <c r="L586" i="4"/>
  <c r="W586" i="4" s="1"/>
  <c r="X586" i="4" s="1"/>
  <c r="L517" i="4"/>
  <c r="W517" i="4" s="1"/>
  <c r="X517" i="4" s="1"/>
  <c r="L690" i="4"/>
  <c r="W690" i="4" s="1"/>
  <c r="X690" i="4" s="1"/>
  <c r="L818" i="4"/>
  <c r="W818" i="4" s="1"/>
  <c r="X818" i="4" s="1"/>
  <c r="L927" i="4"/>
  <c r="W927" i="4" s="1"/>
  <c r="X927" i="4" s="1"/>
  <c r="L631" i="4"/>
  <c r="W631" i="4" s="1"/>
  <c r="X631" i="4" s="1"/>
  <c r="L759" i="4"/>
  <c r="W759" i="4" s="1"/>
  <c r="X759" i="4" s="1"/>
  <c r="L684" i="4"/>
  <c r="W684" i="4" s="1"/>
  <c r="X684" i="4" s="1"/>
  <c r="L812" i="4"/>
  <c r="W812" i="4" s="1"/>
  <c r="X812" i="4" s="1"/>
  <c r="L693" i="4"/>
  <c r="W693" i="4" s="1"/>
  <c r="X693" i="4" s="1"/>
  <c r="L851" i="4"/>
  <c r="W851" i="4" s="1"/>
  <c r="X851" i="4" s="1"/>
  <c r="L922" i="4"/>
  <c r="W922" i="4" s="1"/>
  <c r="X922" i="4" s="1"/>
  <c r="L961" i="4"/>
  <c r="W961" i="4" s="1"/>
  <c r="X961" i="4" s="1"/>
  <c r="L840" i="4"/>
  <c r="W840" i="4" s="1"/>
  <c r="X840" i="4" s="1"/>
  <c r="L968" i="4"/>
  <c r="W968" i="4" s="1"/>
  <c r="X968" i="4" s="1"/>
  <c r="L841" i="4"/>
  <c r="W841" i="4" s="1"/>
  <c r="X841" i="4" s="1"/>
  <c r="L997" i="4"/>
  <c r="W997" i="4" s="1"/>
  <c r="X997" i="4" s="1"/>
  <c r="L697" i="4"/>
  <c r="W697" i="4" s="1"/>
  <c r="X697" i="4" s="1"/>
  <c r="L894" i="4"/>
  <c r="W894" i="4" s="1"/>
  <c r="X894" i="4" s="1"/>
  <c r="L839" i="4"/>
  <c r="W839" i="4" s="1"/>
  <c r="X839" i="4" s="1"/>
  <c r="L518" i="4"/>
  <c r="W518" i="4" s="1"/>
  <c r="X518" i="4" s="1"/>
  <c r="L592" i="4"/>
  <c r="W592" i="4" s="1"/>
  <c r="X592" i="4" s="1"/>
  <c r="L1001" i="4"/>
  <c r="W1001" i="4" s="1"/>
  <c r="X1001" i="4" s="1"/>
  <c r="L794" i="4"/>
  <c r="W794" i="4" s="1"/>
  <c r="X794" i="4" s="1"/>
  <c r="L660" i="4"/>
  <c r="W660" i="4" s="1"/>
  <c r="X660" i="4" s="1"/>
  <c r="L898" i="4"/>
  <c r="W898" i="4" s="1"/>
  <c r="X898" i="4" s="1"/>
  <c r="L817" i="4"/>
  <c r="W817" i="4" s="1"/>
  <c r="X817" i="4" s="1"/>
  <c r="L673" i="4"/>
  <c r="W673" i="4" s="1"/>
  <c r="X673" i="4" s="1"/>
  <c r="L646" i="4"/>
  <c r="W646" i="4" s="1"/>
  <c r="X646" i="4" s="1"/>
  <c r="L667" i="4"/>
  <c r="W667" i="4" s="1"/>
  <c r="X667" i="4" s="1"/>
  <c r="L847" i="4"/>
  <c r="W847" i="4" s="1"/>
  <c r="X847" i="4" s="1"/>
  <c r="L738" i="4"/>
  <c r="W738" i="4" s="1"/>
  <c r="X738" i="4" s="1"/>
  <c r="L604" i="4"/>
  <c r="W604" i="4" s="1"/>
  <c r="X604" i="4" s="1"/>
  <c r="L842" i="4"/>
  <c r="W842" i="4" s="1"/>
  <c r="X842" i="4" s="1"/>
  <c r="L993" i="4"/>
  <c r="W993" i="4" s="1"/>
  <c r="X993" i="4" s="1"/>
  <c r="L942" i="4"/>
  <c r="W942" i="4" s="1"/>
  <c r="X942" i="4" s="1"/>
  <c r="L539" i="4"/>
  <c r="W539" i="4" s="1"/>
  <c r="X539" i="4" s="1"/>
  <c r="L771" i="4"/>
  <c r="W771" i="4" s="1"/>
  <c r="X771" i="4" s="1"/>
  <c r="L511" i="4"/>
  <c r="W511" i="4" s="1"/>
  <c r="X511" i="4" s="1"/>
  <c r="L831" i="4"/>
  <c r="W831" i="4" s="1"/>
  <c r="X831" i="4" s="1"/>
  <c r="L708" i="4"/>
  <c r="W708" i="4" s="1"/>
  <c r="X708" i="4" s="1"/>
  <c r="L946" i="4"/>
  <c r="W946" i="4" s="1"/>
  <c r="X946" i="4" s="1"/>
  <c r="L931" i="4"/>
  <c r="W931" i="4" s="1"/>
  <c r="X931" i="4" s="1"/>
  <c r="L526" i="4"/>
  <c r="W526" i="4" s="1"/>
  <c r="X526" i="4" s="1"/>
  <c r="L552" i="4"/>
  <c r="W552" i="4" s="1"/>
  <c r="X552" i="4" s="1"/>
  <c r="L593" i="4"/>
  <c r="W593" i="4" s="1"/>
  <c r="X593" i="4" s="1"/>
  <c r="L626" i="4"/>
  <c r="W626" i="4" s="1"/>
  <c r="X626" i="4" s="1"/>
  <c r="L754" i="4"/>
  <c r="W754" i="4" s="1"/>
  <c r="X754" i="4" s="1"/>
  <c r="L695" i="4"/>
  <c r="W695" i="4" s="1"/>
  <c r="X695" i="4" s="1"/>
  <c r="L858" i="4"/>
  <c r="W858" i="4" s="1"/>
  <c r="X858" i="4" s="1"/>
  <c r="L986" i="4"/>
  <c r="W986" i="4" s="1"/>
  <c r="X986" i="4" s="1"/>
  <c r="L905" i="4"/>
  <c r="W905" i="4" s="1"/>
  <c r="X905" i="4" s="1"/>
  <c r="L761" i="4"/>
  <c r="W761" i="4" s="1"/>
  <c r="X761" i="4" s="1"/>
  <c r="L871" i="4"/>
  <c r="W871" i="4" s="1"/>
  <c r="X871" i="4" s="1"/>
  <c r="L558" i="4"/>
  <c r="W558" i="4" s="1"/>
  <c r="X558" i="4" s="1"/>
  <c r="L718" i="4"/>
  <c r="W718" i="4" s="1"/>
  <c r="X718" i="4" s="1"/>
  <c r="L742" i="4"/>
  <c r="W742" i="4" s="1"/>
  <c r="X742" i="4" s="1"/>
  <c r="L670" i="4"/>
  <c r="W670" i="4" s="1"/>
  <c r="X670" i="4" s="1"/>
  <c r="L630" i="4"/>
  <c r="W630" i="4" s="1"/>
  <c r="X630" i="4" s="1"/>
  <c r="L560" i="4"/>
  <c r="W560" i="4" s="1"/>
  <c r="X560" i="4" s="1"/>
  <c r="L691" i="4"/>
  <c r="W691" i="4" s="1"/>
  <c r="X691" i="4" s="1"/>
  <c r="L616" i="4"/>
  <c r="W616" i="4" s="1"/>
  <c r="X616" i="4" s="1"/>
  <c r="L744" i="4"/>
  <c r="W744" i="4" s="1"/>
  <c r="X744" i="4" s="1"/>
  <c r="L601" i="4"/>
  <c r="W601" i="4" s="1"/>
  <c r="X601" i="4" s="1"/>
  <c r="L908" i="4"/>
  <c r="W908" i="4" s="1"/>
  <c r="X908" i="4" s="1"/>
  <c r="L530" i="4"/>
  <c r="W530" i="4" s="1"/>
  <c r="X530" i="4" s="1"/>
  <c r="L559" i="4"/>
  <c r="W559" i="4" s="1"/>
  <c r="X559" i="4" s="1"/>
  <c r="L634" i="4"/>
  <c r="W634" i="4" s="1"/>
  <c r="X634" i="4" s="1"/>
  <c r="L762" i="4"/>
  <c r="W762" i="4" s="1"/>
  <c r="X762" i="4" s="1"/>
  <c r="L996" i="4"/>
  <c r="W996" i="4" s="1"/>
  <c r="X996" i="4" s="1"/>
  <c r="L572" i="4"/>
  <c r="W572" i="4" s="1"/>
  <c r="X572" i="4" s="1"/>
  <c r="L703" i="4"/>
  <c r="W703" i="4" s="1"/>
  <c r="X703" i="4" s="1"/>
  <c r="L628" i="4"/>
  <c r="W628" i="4" s="1"/>
  <c r="X628" i="4" s="1"/>
  <c r="L756" i="4"/>
  <c r="W756" i="4" s="1"/>
  <c r="X756" i="4" s="1"/>
  <c r="L613" i="4"/>
  <c r="W613" i="4" s="1"/>
  <c r="X613" i="4" s="1"/>
  <c r="L988" i="4"/>
  <c r="W988" i="4" s="1"/>
  <c r="X988" i="4" s="1"/>
  <c r="L866" i="4"/>
  <c r="W866" i="4" s="1"/>
  <c r="X866" i="4" s="1"/>
  <c r="L994" i="4"/>
  <c r="W994" i="4" s="1"/>
  <c r="X994" i="4" s="1"/>
  <c r="L971" i="4"/>
  <c r="W971" i="4" s="1"/>
  <c r="X971" i="4" s="1"/>
  <c r="L912" i="4"/>
  <c r="W912" i="4" s="1"/>
  <c r="X912" i="4" s="1"/>
  <c r="L785" i="4"/>
  <c r="W785" i="4" s="1"/>
  <c r="X785" i="4" s="1"/>
  <c r="L913" i="4"/>
  <c r="W913" i="4" s="1"/>
  <c r="X913" i="4" s="1"/>
  <c r="L987" i="4"/>
  <c r="W987" i="4" s="1"/>
  <c r="X987" i="4" s="1"/>
  <c r="L838" i="4"/>
  <c r="W838" i="4" s="1"/>
  <c r="X838" i="4" s="1"/>
  <c r="L966" i="4"/>
  <c r="W966" i="4" s="1"/>
  <c r="X966" i="4" s="1"/>
  <c r="L947" i="4"/>
  <c r="W947" i="4" s="1"/>
  <c r="X947" i="4" s="1"/>
  <c r="L523" i="4"/>
  <c r="W523" i="4" s="1"/>
  <c r="X523" i="4" s="1"/>
  <c r="L579" i="4"/>
  <c r="W579" i="4" s="1"/>
  <c r="X579" i="4" s="1"/>
  <c r="L507" i="4"/>
  <c r="W507" i="4" s="1"/>
  <c r="X507" i="4" s="1"/>
  <c r="L534" i="4"/>
  <c r="W534" i="4" s="1"/>
  <c r="X534" i="4" s="1"/>
  <c r="L949" i="4"/>
  <c r="W949" i="4" s="1"/>
  <c r="X949" i="4" s="1"/>
  <c r="L635" i="4"/>
  <c r="W635" i="4" s="1"/>
  <c r="X635" i="4" s="1"/>
  <c r="L763" i="4"/>
  <c r="W763" i="4" s="1"/>
  <c r="X763" i="4" s="1"/>
  <c r="L688" i="4"/>
  <c r="W688" i="4" s="1"/>
  <c r="X688" i="4" s="1"/>
  <c r="L816" i="4"/>
  <c r="W816" i="4" s="1"/>
  <c r="X816" i="4" s="1"/>
  <c r="L685" i="4"/>
  <c r="W685" i="4" s="1"/>
  <c r="X685" i="4" s="1"/>
  <c r="L909" i="4"/>
  <c r="W909" i="4" s="1"/>
  <c r="X909" i="4" s="1"/>
  <c r="L602" i="4"/>
  <c r="W602" i="4" s="1"/>
  <c r="X602" i="4" s="1"/>
  <c r="L533" i="4"/>
  <c r="W533" i="4" s="1"/>
  <c r="X533" i="4" s="1"/>
  <c r="L706" i="4"/>
  <c r="W706" i="4" s="1"/>
  <c r="X706" i="4" s="1"/>
  <c r="L819" i="4"/>
  <c r="W819" i="4" s="1"/>
  <c r="X819" i="4" s="1"/>
  <c r="L516" i="4"/>
  <c r="W516" i="4" s="1"/>
  <c r="X516" i="4" s="1"/>
  <c r="L647" i="4"/>
  <c r="W647" i="4" s="1"/>
  <c r="X647" i="4" s="1"/>
  <c r="L775" i="4"/>
  <c r="W775" i="4" s="1"/>
  <c r="X775" i="4" s="1"/>
  <c r="L700" i="4"/>
  <c r="W700" i="4" s="1"/>
  <c r="X700" i="4" s="1"/>
  <c r="L828" i="4"/>
  <c r="W828" i="4" s="1"/>
  <c r="X828" i="4" s="1"/>
  <c r="L725" i="4"/>
  <c r="W725" i="4" s="1"/>
  <c r="X725" i="4" s="1"/>
  <c r="L749" i="4"/>
  <c r="W749" i="4" s="1"/>
  <c r="X749" i="4" s="1"/>
  <c r="L938" i="4"/>
  <c r="W938" i="4" s="1"/>
  <c r="X938" i="4" s="1"/>
  <c r="L883" i="4"/>
  <c r="W883" i="4" s="1"/>
  <c r="X883" i="4" s="1"/>
  <c r="L856" i="4"/>
  <c r="W856" i="4" s="1"/>
  <c r="X856" i="4" s="1"/>
  <c r="L984" i="4"/>
  <c r="W984" i="4" s="1"/>
  <c r="X984" i="4" s="1"/>
  <c r="L857" i="4"/>
  <c r="W857" i="4" s="1"/>
  <c r="X857" i="4" s="1"/>
  <c r="L915" i="4"/>
  <c r="W915" i="4" s="1"/>
  <c r="X915" i="4" s="1"/>
  <c r="L713" i="4"/>
  <c r="W713" i="4" s="1"/>
  <c r="X713" i="4" s="1"/>
  <c r="L910" i="4"/>
  <c r="W910" i="4" s="1"/>
  <c r="X910" i="4" s="1"/>
  <c r="L859" i="4"/>
  <c r="W859" i="4" s="1"/>
  <c r="X859" i="4" s="1"/>
  <c r="L891" i="4"/>
  <c r="W891" i="4" s="1"/>
  <c r="X891" i="4" s="1"/>
  <c r="L582" i="4"/>
  <c r="W582" i="4" s="1"/>
  <c r="X582" i="4" s="1"/>
  <c r="L510" i="4"/>
  <c r="W510" i="4" s="1"/>
  <c r="X510" i="4" s="1"/>
  <c r="L916" i="4"/>
  <c r="W916" i="4" s="1"/>
  <c r="X916" i="4" s="1"/>
  <c r="L822" i="4"/>
  <c r="W822" i="4" s="1"/>
  <c r="X822" i="4" s="1"/>
  <c r="L611" i="4"/>
  <c r="W611" i="4" s="1"/>
  <c r="X611" i="4" s="1"/>
  <c r="L739" i="4"/>
  <c r="W739" i="4" s="1"/>
  <c r="X739" i="4" s="1"/>
  <c r="L664" i="4"/>
  <c r="W664" i="4" s="1"/>
  <c r="X664" i="4" s="1"/>
  <c r="L792" i="4"/>
  <c r="W792" i="4" s="1"/>
  <c r="X792" i="4" s="1"/>
  <c r="L649" i="4"/>
  <c r="W649" i="4" s="1"/>
  <c r="X649" i="4" s="1"/>
  <c r="L813" i="4"/>
  <c r="W813" i="4" s="1"/>
  <c r="X813" i="4" s="1"/>
  <c r="L578" i="4"/>
  <c r="W578" i="4" s="1"/>
  <c r="X578" i="4" s="1"/>
  <c r="L509" i="4"/>
  <c r="W509" i="4" s="1"/>
  <c r="X509" i="4" s="1"/>
  <c r="L682" i="4"/>
  <c r="W682" i="4" s="1"/>
  <c r="X682" i="4" s="1"/>
  <c r="L810" i="4"/>
  <c r="W810" i="4" s="1"/>
  <c r="X810" i="4" s="1"/>
  <c r="L933" i="4"/>
  <c r="W933" i="4" s="1"/>
  <c r="X933" i="4" s="1"/>
  <c r="L623" i="4"/>
  <c r="W623" i="4" s="1"/>
  <c r="X623" i="4" s="1"/>
  <c r="L751" i="4"/>
  <c r="W751" i="4" s="1"/>
  <c r="X751" i="4" s="1"/>
  <c r="L676" i="4"/>
  <c r="W676" i="4" s="1"/>
  <c r="X676" i="4" s="1"/>
  <c r="L804" i="4"/>
  <c r="W804" i="4" s="1"/>
  <c r="X804" i="4" s="1"/>
  <c r="L677" i="4"/>
  <c r="W677" i="4" s="1"/>
  <c r="X677" i="4" s="1"/>
  <c r="L957" i="4"/>
  <c r="W957" i="4" s="1"/>
  <c r="X957" i="4" s="1"/>
  <c r="L914" i="4"/>
  <c r="W914" i="4" s="1"/>
  <c r="X914" i="4" s="1"/>
  <c r="L835" i="4"/>
  <c r="W835" i="4" s="1"/>
  <c r="X835" i="4" s="1"/>
  <c r="L832" i="4"/>
  <c r="W832" i="4" s="1"/>
  <c r="X832" i="4" s="1"/>
  <c r="L960" i="4"/>
  <c r="W960" i="4" s="1"/>
  <c r="X960" i="4" s="1"/>
  <c r="L833" i="4"/>
  <c r="W833" i="4" s="1"/>
  <c r="X833" i="4" s="1"/>
  <c r="L977" i="4"/>
  <c r="W977" i="4" s="1"/>
  <c r="X977" i="4" s="1"/>
  <c r="L689" i="4"/>
  <c r="W689" i="4" s="1"/>
  <c r="X689" i="4" s="1"/>
  <c r="L886" i="4"/>
  <c r="W886" i="4" s="1"/>
  <c r="X886" i="4" s="1"/>
  <c r="L969" i="4"/>
  <c r="W969" i="4" s="1"/>
  <c r="X969" i="4" s="1"/>
  <c r="L521" i="4"/>
  <c r="W521" i="4" s="1"/>
  <c r="X521" i="4" s="1"/>
  <c r="L545" i="4"/>
  <c r="W545" i="4" s="1"/>
  <c r="X545" i="4" s="1"/>
  <c r="L571" i="4"/>
  <c r="W571" i="4" s="1"/>
  <c r="X571" i="4" s="1"/>
  <c r="L598" i="4"/>
  <c r="W598" i="4" s="1"/>
  <c r="X598" i="4" s="1"/>
  <c r="L520" i="4"/>
  <c r="W520" i="4" s="1"/>
  <c r="X520" i="4" s="1"/>
  <c r="L651" i="4"/>
  <c r="W651" i="4" s="1"/>
  <c r="X651" i="4" s="1"/>
  <c r="L779" i="4"/>
  <c r="W779" i="4" s="1"/>
  <c r="X779" i="4" s="1"/>
  <c r="L704" i="4"/>
  <c r="W704" i="4" s="1"/>
  <c r="X704" i="4" s="1"/>
  <c r="L561" i="4"/>
  <c r="W561" i="4" s="1"/>
  <c r="X561" i="4" s="1"/>
  <c r="L717" i="4"/>
  <c r="W717" i="4" s="1"/>
  <c r="X717" i="4" s="1"/>
  <c r="L1003" i="4"/>
  <c r="W1003" i="4" s="1"/>
  <c r="X1003" i="4" s="1"/>
  <c r="L519" i="4"/>
  <c r="W519" i="4" s="1"/>
  <c r="X519" i="4" s="1"/>
  <c r="L549" i="4"/>
  <c r="W549" i="4" s="1"/>
  <c r="X549" i="4" s="1"/>
  <c r="L722" i="4"/>
  <c r="W722" i="4" s="1"/>
  <c r="X722" i="4" s="1"/>
  <c r="L836" i="4"/>
  <c r="W836" i="4" s="1"/>
  <c r="X836" i="4" s="1"/>
  <c r="L532" i="4"/>
  <c r="W532" i="4" s="1"/>
  <c r="X532" i="4" s="1"/>
  <c r="L663" i="4"/>
  <c r="W663" i="4" s="1"/>
  <c r="X663" i="4" s="1"/>
  <c r="L791" i="4"/>
  <c r="W791" i="4" s="1"/>
  <c r="X791" i="4" s="1"/>
  <c r="L716" i="4"/>
  <c r="W716" i="4" s="1"/>
  <c r="X716" i="4" s="1"/>
  <c r="L573" i="4"/>
  <c r="W573" i="4" s="1"/>
  <c r="X573" i="4" s="1"/>
  <c r="L811" i="4"/>
  <c r="W811" i="4" s="1"/>
  <c r="X811" i="4" s="1"/>
  <c r="L765" i="4"/>
  <c r="W765" i="4" s="1"/>
  <c r="X765" i="4" s="1"/>
  <c r="L954" i="4"/>
  <c r="W954" i="4" s="1"/>
  <c r="X954" i="4" s="1"/>
  <c r="L907" i="4"/>
  <c r="W907" i="4" s="1"/>
  <c r="X907" i="4" s="1"/>
  <c r="L872" i="4"/>
  <c r="W872" i="4" s="1"/>
  <c r="X872" i="4" s="1"/>
  <c r="L1000" i="4"/>
  <c r="W1000" i="4" s="1"/>
  <c r="X1000" i="4" s="1"/>
  <c r="L873" i="4"/>
  <c r="W873" i="4" s="1"/>
  <c r="X873" i="4" s="1"/>
  <c r="L975" i="4"/>
  <c r="W975" i="4" s="1"/>
  <c r="X975" i="4" s="1"/>
  <c r="L729" i="4"/>
  <c r="W729" i="4" s="1"/>
  <c r="X729" i="4" s="1"/>
  <c r="L926" i="4"/>
  <c r="W926" i="4" s="1"/>
  <c r="X926" i="4" s="1"/>
  <c r="L875" i="4"/>
  <c r="W875" i="4" s="1"/>
  <c r="X875" i="4" s="1"/>
  <c r="L301" i="4"/>
  <c r="W301" i="4" s="1"/>
  <c r="X301" i="4" s="1"/>
  <c r="L355" i="4"/>
  <c r="W355" i="4" s="1"/>
  <c r="X355" i="4" s="1"/>
  <c r="L459" i="4"/>
  <c r="W459" i="4" s="1"/>
  <c r="X459" i="4" s="1"/>
  <c r="L217" i="4"/>
  <c r="W217" i="4" s="1"/>
  <c r="X217" i="4" s="1"/>
  <c r="L396" i="4"/>
  <c r="W396" i="4" s="1"/>
  <c r="X396" i="4" s="1"/>
  <c r="L23" i="4"/>
  <c r="W23" i="4" s="1"/>
  <c r="X23" i="4" s="1"/>
  <c r="L12" i="4"/>
  <c r="W12" i="4" s="1"/>
  <c r="X12" i="4" s="1"/>
  <c r="L170" i="4"/>
  <c r="W170" i="4" s="1"/>
  <c r="X170" i="4" s="1"/>
  <c r="L235" i="4"/>
  <c r="W235" i="4" s="1"/>
  <c r="X235" i="4" s="1"/>
  <c r="L431" i="4"/>
  <c r="W431" i="4" s="1"/>
  <c r="X431" i="4" s="1"/>
  <c r="L418" i="4"/>
  <c r="W418" i="4" s="1"/>
  <c r="X418" i="4" s="1"/>
  <c r="L216" i="4"/>
  <c r="W216" i="4" s="1"/>
  <c r="X216" i="4" s="1"/>
  <c r="L297" i="4"/>
  <c r="W297" i="4" s="1"/>
  <c r="X297" i="4" s="1"/>
  <c r="L82" i="4"/>
  <c r="W82" i="4" s="1"/>
  <c r="X82" i="4" s="1"/>
  <c r="L136" i="4"/>
  <c r="W136" i="4" s="1"/>
  <c r="X136" i="4" s="1"/>
  <c r="L339" i="4"/>
  <c r="W339" i="4" s="1"/>
  <c r="X339" i="4" s="1"/>
  <c r="L462" i="4"/>
  <c r="W462" i="4" s="1"/>
  <c r="X462" i="4" s="1"/>
  <c r="L52" i="4"/>
  <c r="W52" i="4" s="1"/>
  <c r="X52" i="4" s="1"/>
  <c r="L206" i="4"/>
  <c r="W206" i="4" s="1"/>
  <c r="X206" i="4" s="1"/>
  <c r="L270" i="4"/>
  <c r="W270" i="4" s="1"/>
  <c r="X270" i="4" s="1"/>
  <c r="L490" i="4"/>
  <c r="W490" i="4" s="1"/>
  <c r="X490" i="4" s="1"/>
  <c r="L227" i="4"/>
  <c r="W227" i="4" s="1"/>
  <c r="X227" i="4" s="1"/>
  <c r="L307" i="4"/>
  <c r="W307" i="4" s="1"/>
  <c r="X307" i="4" s="1"/>
  <c r="L309" i="4"/>
  <c r="W309" i="4" s="1"/>
  <c r="X309" i="4" s="1"/>
  <c r="L443" i="4"/>
  <c r="W443" i="4" s="1"/>
  <c r="X443" i="4" s="1"/>
  <c r="L254" i="4"/>
  <c r="W254" i="4" s="1"/>
  <c r="X254" i="4" s="1"/>
  <c r="L124" i="4"/>
  <c r="W124" i="4" s="1"/>
  <c r="X124" i="4" s="1"/>
  <c r="L209" i="4"/>
  <c r="W209" i="4" s="1"/>
  <c r="X209" i="4" s="1"/>
  <c r="L144" i="4"/>
  <c r="W144" i="4" s="1"/>
  <c r="X144" i="4" s="1"/>
  <c r="L46" i="4"/>
  <c r="W46" i="4" s="1"/>
  <c r="X46" i="4" s="1"/>
  <c r="L183" i="4"/>
  <c r="W183" i="4" s="1"/>
  <c r="X183" i="4" s="1"/>
  <c r="L445" i="4"/>
  <c r="W445" i="4" s="1"/>
  <c r="X445" i="4" s="1"/>
  <c r="L370" i="4"/>
  <c r="W370" i="4" s="1"/>
  <c r="X370" i="4" s="1"/>
  <c r="L456" i="4"/>
  <c r="W456" i="4" s="1"/>
  <c r="X456" i="4" s="1"/>
  <c r="L342" i="4"/>
  <c r="W342" i="4" s="1"/>
  <c r="X342" i="4" s="1"/>
  <c r="L67" i="4"/>
  <c r="W67" i="4" s="1"/>
  <c r="X67" i="4" s="1"/>
  <c r="L117" i="4"/>
  <c r="W117" i="4" s="1"/>
  <c r="X117" i="4" s="1"/>
  <c r="L155" i="4"/>
  <c r="W155" i="4" s="1"/>
  <c r="X155" i="4" s="1"/>
  <c r="L389" i="4"/>
  <c r="W389" i="4" s="1"/>
  <c r="X389" i="4" s="1"/>
  <c r="L147" i="4"/>
  <c r="W147" i="4" s="1"/>
  <c r="X147" i="4" s="1"/>
  <c r="L159" i="4"/>
  <c r="W159" i="4" s="1"/>
  <c r="X159" i="4" s="1"/>
  <c r="L190" i="4"/>
  <c r="W190" i="4" s="1"/>
  <c r="X190" i="4" s="1"/>
  <c r="L266" i="4"/>
  <c r="W266" i="4" s="1"/>
  <c r="X266" i="4" s="1"/>
  <c r="L48" i="4"/>
  <c r="W48" i="4" s="1"/>
  <c r="X48" i="4" s="1"/>
  <c r="L283" i="4"/>
  <c r="W283" i="4" s="1"/>
  <c r="X283" i="4" s="1"/>
  <c r="L430" i="4"/>
  <c r="W430" i="4" s="1"/>
  <c r="X430" i="4" s="1"/>
  <c r="L470" i="4"/>
  <c r="W470" i="4" s="1"/>
  <c r="X470" i="4" s="1"/>
  <c r="L274" i="4"/>
  <c r="W274" i="4" s="1"/>
  <c r="X274" i="4" s="1"/>
  <c r="L222" i="4"/>
  <c r="W222" i="4" s="1"/>
  <c r="X222" i="4" s="1"/>
  <c r="L460" i="4"/>
  <c r="W460" i="4" s="1"/>
  <c r="X460" i="4" s="1"/>
  <c r="L202" i="4"/>
  <c r="W202" i="4" s="1"/>
  <c r="X202" i="4" s="1"/>
  <c r="L261" i="4"/>
  <c r="W261" i="4" s="1"/>
  <c r="X261" i="4" s="1"/>
  <c r="L104" i="4"/>
  <c r="W104" i="4" s="1"/>
  <c r="X104" i="4" s="1"/>
  <c r="L275" i="4"/>
  <c r="W275" i="4" s="1"/>
  <c r="X275" i="4" s="1"/>
  <c r="L376" i="4"/>
  <c r="W376" i="4" s="1"/>
  <c r="X376" i="4" s="1"/>
  <c r="L474" i="4"/>
  <c r="W474" i="4" s="1"/>
  <c r="X474" i="4" s="1"/>
  <c r="L464" i="4"/>
  <c r="W464" i="4" s="1"/>
  <c r="X464" i="4" s="1"/>
  <c r="L86" i="4"/>
  <c r="W86" i="4" s="1"/>
  <c r="X86" i="4" s="1"/>
  <c r="L421" i="4"/>
  <c r="W421" i="4" s="1"/>
  <c r="X421" i="4" s="1"/>
  <c r="L310" i="4"/>
  <c r="W310" i="4" s="1"/>
  <c r="X310" i="4" s="1"/>
  <c r="L54" i="4"/>
  <c r="W54" i="4" s="1"/>
  <c r="X54" i="4" s="1"/>
  <c r="L369" i="4"/>
  <c r="W369" i="4" s="1"/>
  <c r="X369" i="4" s="1"/>
  <c r="L135" i="4"/>
  <c r="W135" i="4" s="1"/>
  <c r="X135" i="4" s="1"/>
  <c r="L90" i="4"/>
  <c r="W90" i="4" s="1"/>
  <c r="X90" i="4" s="1"/>
  <c r="L189" i="4"/>
  <c r="W189" i="4" s="1"/>
  <c r="X189" i="4" s="1"/>
  <c r="L167" i="4"/>
  <c r="W167" i="4" s="1"/>
  <c r="X167" i="4" s="1"/>
  <c r="L88" i="4"/>
  <c r="W88" i="4" s="1"/>
  <c r="X88" i="4" s="1"/>
  <c r="L405" i="4"/>
  <c r="W405" i="4" s="1"/>
  <c r="X405" i="4" s="1"/>
  <c r="L422" i="4"/>
  <c r="W422" i="4" s="1"/>
  <c r="X422" i="4" s="1"/>
  <c r="L156" i="4"/>
  <c r="W156" i="4" s="1"/>
  <c r="X156" i="4" s="1"/>
  <c r="L89" i="4"/>
  <c r="W89" i="4" s="1"/>
  <c r="X89" i="4" s="1"/>
  <c r="L120" i="4"/>
  <c r="W120" i="4" s="1"/>
  <c r="X120" i="4" s="1"/>
  <c r="L112" i="4"/>
  <c r="W112" i="4" s="1"/>
  <c r="X112" i="4" s="1"/>
  <c r="L195" i="4"/>
  <c r="W195" i="4" s="1"/>
  <c r="X195" i="4" s="1"/>
  <c r="L226" i="4"/>
  <c r="W226" i="4" s="1"/>
  <c r="X226" i="4" s="1"/>
  <c r="L243" i="4"/>
  <c r="W243" i="4" s="1"/>
  <c r="X243" i="4" s="1"/>
  <c r="L10" i="4"/>
  <c r="W10" i="4" s="1"/>
  <c r="X10" i="4" s="1"/>
  <c r="L260" i="4"/>
  <c r="W260" i="4" s="1"/>
  <c r="X260" i="4" s="1"/>
  <c r="L263" i="4"/>
  <c r="W263" i="4" s="1"/>
  <c r="X263" i="4" s="1"/>
  <c r="L205" i="4"/>
  <c r="W205" i="4" s="1"/>
  <c r="X205" i="4" s="1"/>
  <c r="L264" i="4"/>
  <c r="W264" i="4" s="1"/>
  <c r="X264" i="4" s="1"/>
  <c r="L292" i="4"/>
  <c r="W292" i="4" s="1"/>
  <c r="X292" i="4" s="1"/>
  <c r="L394" i="4"/>
  <c r="W394" i="4" s="1"/>
  <c r="X394" i="4" s="1"/>
  <c r="L350" i="4"/>
  <c r="W350" i="4" s="1"/>
  <c r="X350" i="4" s="1"/>
  <c r="L212" i="4"/>
  <c r="W212" i="4" s="1"/>
  <c r="X212" i="4" s="1"/>
  <c r="L341" i="4"/>
  <c r="W341" i="4" s="1"/>
  <c r="X341" i="4" s="1"/>
  <c r="L233" i="4"/>
  <c r="W233" i="4" s="1"/>
  <c r="X233" i="4" s="1"/>
  <c r="L240" i="4"/>
  <c r="W240" i="4" s="1"/>
  <c r="X240" i="4" s="1"/>
  <c r="L26" i="4"/>
  <c r="W26" i="4" s="1"/>
  <c r="X26" i="4" s="1"/>
  <c r="L349" i="4"/>
  <c r="W349" i="4" s="1"/>
  <c r="X349" i="4" s="1"/>
  <c r="L268" i="4"/>
  <c r="W268" i="4" s="1"/>
  <c r="X268" i="4" s="1"/>
  <c r="L245" i="4"/>
  <c r="W245" i="4" s="1"/>
  <c r="X245" i="4" s="1"/>
  <c r="L107" i="4"/>
  <c r="W107" i="4" s="1"/>
  <c r="X107" i="4" s="1"/>
  <c r="L478" i="4"/>
  <c r="W478" i="4" s="1"/>
  <c r="X478" i="4" s="1"/>
  <c r="L320" i="4"/>
  <c r="W320" i="4" s="1"/>
  <c r="X320" i="4" s="1"/>
  <c r="L284" i="4"/>
  <c r="W284" i="4" s="1"/>
  <c r="X284" i="4" s="1"/>
  <c r="L70" i="4"/>
  <c r="W70" i="4" s="1"/>
  <c r="X70" i="4" s="1"/>
  <c r="L384" i="4"/>
  <c r="W384" i="4" s="1"/>
  <c r="X384" i="4" s="1"/>
  <c r="L47" i="4"/>
  <c r="W47" i="4" s="1"/>
  <c r="X47" i="4" s="1"/>
  <c r="L192" i="4"/>
  <c r="W192" i="4" s="1"/>
  <c r="X192" i="4" s="1"/>
  <c r="L38" i="4"/>
  <c r="W38" i="4" s="1"/>
  <c r="X38" i="4" s="1"/>
  <c r="L95" i="4"/>
  <c r="W95" i="4" s="1"/>
  <c r="X95" i="4" s="1"/>
  <c r="L296" i="4"/>
  <c r="W296" i="4" s="1"/>
  <c r="X296" i="4" s="1"/>
  <c r="L352" i="4"/>
  <c r="W352" i="4" s="1"/>
  <c r="X352" i="4" s="1"/>
  <c r="L410" i="4"/>
  <c r="W410" i="4" s="1"/>
  <c r="X410" i="4" s="1"/>
  <c r="L119" i="4"/>
  <c r="W119" i="4" s="1"/>
  <c r="X119" i="4" s="1"/>
  <c r="L174" i="4"/>
  <c r="W174" i="4" s="1"/>
  <c r="X174" i="4" s="1"/>
  <c r="L354" i="4"/>
  <c r="W354" i="4" s="1"/>
  <c r="X354" i="4" s="1"/>
  <c r="L255" i="4"/>
  <c r="W255" i="4" s="1"/>
  <c r="X255" i="4" s="1"/>
  <c r="L17" i="4"/>
  <c r="W17" i="4" s="1"/>
  <c r="X17" i="4" s="1"/>
  <c r="L102" i="4"/>
  <c r="W102" i="4" s="1"/>
  <c r="X102" i="4" s="1"/>
  <c r="L225" i="4"/>
  <c r="W225" i="4" s="1"/>
  <c r="X225" i="4" s="1"/>
  <c r="L74" i="4"/>
  <c r="W74" i="4" s="1"/>
  <c r="X74" i="4" s="1"/>
  <c r="L258" i="4"/>
  <c r="W258" i="4" s="1"/>
  <c r="X258" i="4" s="1"/>
  <c r="L468" i="4"/>
  <c r="W468" i="4" s="1"/>
  <c r="X468" i="4" s="1"/>
  <c r="L391" i="4"/>
  <c r="W391" i="4" s="1"/>
  <c r="X391" i="4" s="1"/>
  <c r="L29" i="4"/>
  <c r="W29" i="4" s="1"/>
  <c r="X29" i="4" s="1"/>
  <c r="L504" i="4"/>
  <c r="W504" i="4" s="1"/>
  <c r="X504" i="4" s="1"/>
  <c r="L203" i="4"/>
  <c r="W203" i="4" s="1"/>
  <c r="X203" i="4" s="1"/>
  <c r="L399" i="4"/>
  <c r="W399" i="4" s="1"/>
  <c r="X399" i="4" s="1"/>
  <c r="L348" i="4"/>
  <c r="W348" i="4" s="1"/>
  <c r="X348" i="4" s="1"/>
  <c r="L413" i="4"/>
  <c r="W413" i="4" s="1"/>
  <c r="X413" i="4" s="1"/>
  <c r="L285" i="4"/>
  <c r="W285" i="4" s="1"/>
  <c r="X285" i="4" s="1"/>
  <c r="L287" i="4"/>
  <c r="W287" i="4" s="1"/>
  <c r="X287" i="4" s="1"/>
  <c r="L280" i="4"/>
  <c r="W280" i="4" s="1"/>
  <c r="X280" i="4" s="1"/>
  <c r="L81" i="4"/>
  <c r="W81" i="4" s="1"/>
  <c r="X81" i="4" s="1"/>
  <c r="L318" i="4"/>
  <c r="W318" i="4" s="1"/>
  <c r="X318" i="4" s="1"/>
  <c r="L234" i="4"/>
  <c r="W234" i="4" s="1"/>
  <c r="X234" i="4" s="1"/>
  <c r="L290" i="4"/>
  <c r="W290" i="4" s="1"/>
  <c r="X290" i="4" s="1"/>
  <c r="L476" i="4"/>
  <c r="W476" i="4" s="1"/>
  <c r="X476" i="4" s="1"/>
  <c r="L465" i="4"/>
  <c r="W465" i="4" s="1"/>
  <c r="X465" i="4" s="1"/>
  <c r="L163" i="4"/>
  <c r="W163" i="4" s="1"/>
  <c r="X163" i="4" s="1"/>
  <c r="L198" i="4"/>
  <c r="W198" i="4" s="1"/>
  <c r="X198" i="4" s="1"/>
  <c r="L182" i="4"/>
  <c r="W182" i="4" s="1"/>
  <c r="X182" i="4" s="1"/>
  <c r="L223" i="4"/>
  <c r="W223" i="4" s="1"/>
  <c r="X223" i="4" s="1"/>
  <c r="L171" i="4"/>
  <c r="W171" i="4" s="1"/>
  <c r="X171" i="4" s="1"/>
  <c r="L357" i="4"/>
  <c r="W357" i="4" s="1"/>
  <c r="X357" i="4" s="1"/>
  <c r="L123" i="4"/>
  <c r="W123" i="4" s="1"/>
  <c r="X123" i="4" s="1"/>
  <c r="L439" i="4"/>
  <c r="W439" i="4" s="1"/>
  <c r="X439" i="4" s="1"/>
  <c r="L175" i="4"/>
  <c r="W175" i="4" s="1"/>
  <c r="X175" i="4" s="1"/>
  <c r="L379" i="4"/>
  <c r="W379" i="4" s="1"/>
  <c r="X379" i="4" s="1"/>
  <c r="L361" i="4"/>
  <c r="W361" i="4" s="1"/>
  <c r="X361" i="4" s="1"/>
  <c r="L165" i="4"/>
  <c r="W165" i="4" s="1"/>
  <c r="X165" i="4" s="1"/>
  <c r="L8" i="4"/>
  <c r="L176" i="4"/>
  <c r="W176" i="4" s="1"/>
  <c r="X176" i="4" s="1"/>
  <c r="L122" i="4"/>
  <c r="W122" i="4" s="1"/>
  <c r="X122" i="4" s="1"/>
  <c r="L164" i="4"/>
  <c r="W164" i="4" s="1"/>
  <c r="X164" i="4" s="1"/>
  <c r="L496" i="4"/>
  <c r="W496" i="4" s="1"/>
  <c r="X496" i="4" s="1"/>
  <c r="L196" i="4"/>
  <c r="W196" i="4" s="1"/>
  <c r="X196" i="4" s="1"/>
  <c r="L149" i="4"/>
  <c r="W149" i="4" s="1"/>
  <c r="X149" i="4" s="1"/>
  <c r="L73" i="4"/>
  <c r="W73" i="4" s="1"/>
  <c r="X73" i="4" s="1"/>
  <c r="L157" i="4"/>
  <c r="W157" i="4" s="1"/>
  <c r="X157" i="4" s="1"/>
  <c r="L289" i="4"/>
  <c r="W289" i="4" s="1"/>
  <c r="X289" i="4" s="1"/>
  <c r="L485" i="4"/>
  <c r="W485" i="4" s="1"/>
  <c r="X485" i="4" s="1"/>
  <c r="L493" i="4"/>
  <c r="W493" i="4" s="1"/>
  <c r="X493" i="4" s="1"/>
  <c r="L364" i="4"/>
  <c r="W364" i="4" s="1"/>
  <c r="X364" i="4" s="1"/>
  <c r="L108" i="4"/>
  <c r="W108" i="4" s="1"/>
  <c r="X108" i="4" s="1"/>
  <c r="L154" i="4"/>
  <c r="W154" i="4" s="1"/>
  <c r="X154" i="4" s="1"/>
  <c r="L131" i="4"/>
  <c r="W131" i="4" s="1"/>
  <c r="X131" i="4" s="1"/>
  <c r="L58" i="4"/>
  <c r="W58" i="4" s="1"/>
  <c r="X58" i="4" s="1"/>
  <c r="L244" i="4"/>
  <c r="W244" i="4" s="1"/>
  <c r="X244" i="4" s="1"/>
  <c r="L187" i="4"/>
  <c r="W187" i="4" s="1"/>
  <c r="X187" i="4" s="1"/>
  <c r="L21" i="4"/>
  <c r="W21" i="4" s="1"/>
  <c r="X21" i="4" s="1"/>
  <c r="L299" i="4"/>
  <c r="W299" i="4" s="1"/>
  <c r="X299" i="4" s="1"/>
  <c r="L138" i="4"/>
  <c r="W138" i="4" s="1"/>
  <c r="X138" i="4" s="1"/>
  <c r="L455" i="4"/>
  <c r="W455" i="4" s="1"/>
  <c r="X455" i="4" s="1"/>
  <c r="L184" i="4"/>
  <c r="W184" i="4" s="1"/>
  <c r="X184" i="4" s="1"/>
  <c r="L204" i="4"/>
  <c r="W204" i="4" s="1"/>
  <c r="X204" i="4" s="1"/>
  <c r="L377" i="4"/>
  <c r="W377" i="4" s="1"/>
  <c r="X377" i="4" s="1"/>
  <c r="L277" i="4"/>
  <c r="W277" i="4" s="1"/>
  <c r="X277" i="4" s="1"/>
  <c r="L49" i="4"/>
  <c r="W49" i="4" s="1"/>
  <c r="X49" i="4" s="1"/>
  <c r="L169" i="4"/>
  <c r="W169" i="4" s="1"/>
  <c r="X169" i="4" s="1"/>
  <c r="L378" i="4"/>
  <c r="W378" i="4" s="1"/>
  <c r="X378" i="4" s="1"/>
  <c r="L31" i="4"/>
  <c r="W31" i="4" s="1"/>
  <c r="X31" i="4" s="1"/>
  <c r="L237" i="4"/>
  <c r="W237" i="4" s="1"/>
  <c r="X237" i="4" s="1"/>
  <c r="L271" i="4"/>
  <c r="W271" i="4" s="1"/>
  <c r="X271" i="4" s="1"/>
  <c r="L35" i="4"/>
  <c r="W35" i="4" s="1"/>
  <c r="X35" i="4" s="1"/>
  <c r="L467" i="4"/>
  <c r="W467" i="4" s="1"/>
  <c r="X467" i="4" s="1"/>
  <c r="L367" i="4"/>
  <c r="W367" i="4" s="1"/>
  <c r="X367" i="4" s="1"/>
  <c r="L390" i="4"/>
  <c r="W390" i="4" s="1"/>
  <c r="X390" i="4" s="1"/>
  <c r="L45" i="4"/>
  <c r="W45" i="4" s="1"/>
  <c r="X45" i="4" s="1"/>
  <c r="L281" i="4"/>
  <c r="W281" i="4" s="1"/>
  <c r="X281" i="4" s="1"/>
  <c r="L14" i="4"/>
  <c r="W14" i="4" s="1"/>
  <c r="X14" i="4" s="1"/>
  <c r="L188" i="4"/>
  <c r="W188" i="4" s="1"/>
  <c r="X188" i="4" s="1"/>
  <c r="L433" i="4"/>
  <c r="W433" i="4" s="1"/>
  <c r="X433" i="4" s="1"/>
  <c r="L415" i="4"/>
  <c r="W415" i="4" s="1"/>
  <c r="X415" i="4" s="1"/>
  <c r="L480" i="4"/>
  <c r="W480" i="4" s="1"/>
  <c r="X480" i="4" s="1"/>
  <c r="L168" i="4"/>
  <c r="W168" i="4" s="1"/>
  <c r="X168" i="4" s="1"/>
  <c r="L338" i="4"/>
  <c r="W338" i="4" s="1"/>
  <c r="X338" i="4" s="1"/>
  <c r="L53" i="4"/>
  <c r="W53" i="4" s="1"/>
  <c r="X53" i="4" s="1"/>
  <c r="L141" i="4"/>
  <c r="W141" i="4" s="1"/>
  <c r="X141" i="4" s="1"/>
  <c r="L219" i="4"/>
  <c r="W219" i="4" s="1"/>
  <c r="X219" i="4" s="1"/>
  <c r="L444" i="4"/>
  <c r="W444" i="4" s="1"/>
  <c r="X444" i="4" s="1"/>
  <c r="L36" i="4"/>
  <c r="W36" i="4" s="1"/>
  <c r="X36" i="4" s="1"/>
  <c r="L98" i="4"/>
  <c r="W98" i="4" s="1"/>
  <c r="X98" i="4" s="1"/>
  <c r="L18" i="4"/>
  <c r="W18" i="4" s="1"/>
  <c r="X18" i="4" s="1"/>
  <c r="L253" i="4"/>
  <c r="W253" i="4" s="1"/>
  <c r="X253" i="4" s="1"/>
  <c r="L454" i="4"/>
  <c r="W454" i="4" s="1"/>
  <c r="X454" i="4" s="1"/>
  <c r="L322" i="4"/>
  <c r="W322" i="4" s="1"/>
  <c r="X322" i="4" s="1"/>
  <c r="L127" i="4"/>
  <c r="W127" i="4" s="1"/>
  <c r="X127" i="4" s="1"/>
  <c r="L402" i="4"/>
  <c r="W402" i="4" s="1"/>
  <c r="X402" i="4" s="1"/>
  <c r="L9" i="4"/>
  <c r="W9" i="4" s="1"/>
  <c r="X9" i="4" s="1"/>
  <c r="L96" i="4"/>
  <c r="W96" i="4" s="1"/>
  <c r="X96" i="4" s="1"/>
  <c r="L380" i="4"/>
  <c r="W380" i="4" s="1"/>
  <c r="X380" i="4" s="1"/>
  <c r="L77" i="4"/>
  <c r="W77" i="4" s="1"/>
  <c r="X77" i="4" s="1"/>
  <c r="L451" i="4"/>
  <c r="W451" i="4" s="1"/>
  <c r="X451" i="4" s="1"/>
  <c r="L210" i="4"/>
  <c r="W210" i="4" s="1"/>
  <c r="X210" i="4" s="1"/>
  <c r="L94" i="4"/>
  <c r="W94" i="4" s="1"/>
  <c r="X94" i="4" s="1"/>
  <c r="L257" i="4"/>
  <c r="W257" i="4" s="1"/>
  <c r="X257" i="4" s="1"/>
  <c r="L426" i="4"/>
  <c r="W426" i="4" s="1"/>
  <c r="X426" i="4" s="1"/>
  <c r="L22" i="4"/>
  <c r="W22" i="4" s="1"/>
  <c r="X22" i="4" s="1"/>
  <c r="L146" i="4"/>
  <c r="W146" i="4" s="1"/>
  <c r="X146" i="4" s="1"/>
  <c r="L446" i="4"/>
  <c r="W446" i="4" s="1"/>
  <c r="X446" i="4" s="1"/>
  <c r="L59" i="4"/>
  <c r="W59" i="4" s="1"/>
  <c r="X59" i="4" s="1"/>
  <c r="L305" i="4"/>
  <c r="W305" i="4" s="1"/>
  <c r="X305" i="4" s="1"/>
  <c r="L404" i="4"/>
  <c r="W404" i="4" s="1"/>
  <c r="X404" i="4" s="1"/>
  <c r="L71" i="4"/>
  <c r="W71" i="4" s="1"/>
  <c r="X71" i="4" s="1"/>
  <c r="L214" i="4"/>
  <c r="W214" i="4" s="1"/>
  <c r="X214" i="4" s="1"/>
  <c r="L93" i="4"/>
  <c r="W93" i="4" s="1"/>
  <c r="X93" i="4" s="1"/>
  <c r="L57" i="4"/>
  <c r="W57" i="4" s="1"/>
  <c r="X57" i="4" s="1"/>
  <c r="L483" i="4"/>
  <c r="W483" i="4" s="1"/>
  <c r="X483" i="4" s="1"/>
  <c r="L87" i="4"/>
  <c r="W87" i="4" s="1"/>
  <c r="X87" i="4" s="1"/>
  <c r="L118" i="4"/>
  <c r="W118" i="4" s="1"/>
  <c r="X118" i="4" s="1"/>
  <c r="L482" i="4"/>
  <c r="W482" i="4" s="1"/>
  <c r="X482" i="4" s="1"/>
  <c r="L398" i="4"/>
  <c r="W398" i="4" s="1"/>
  <c r="X398" i="4" s="1"/>
  <c r="L242" i="4"/>
  <c r="W242" i="4" s="1"/>
  <c r="X242" i="4" s="1"/>
  <c r="L452" i="4"/>
  <c r="W452" i="4" s="1"/>
  <c r="X452" i="4" s="1"/>
  <c r="L172" i="4"/>
  <c r="W172" i="4" s="1"/>
  <c r="X172" i="4" s="1"/>
  <c r="L435" i="4"/>
  <c r="W435" i="4" s="1"/>
  <c r="X435" i="4" s="1"/>
  <c r="L145" i="4"/>
  <c r="W145" i="4" s="1"/>
  <c r="X145" i="4" s="1"/>
  <c r="L423" i="4"/>
  <c r="W423" i="4" s="1"/>
  <c r="X423" i="4" s="1"/>
  <c r="L97" i="4"/>
  <c r="W97" i="4" s="1"/>
  <c r="X97" i="4" s="1"/>
  <c r="L239" i="4"/>
  <c r="W239" i="4" s="1"/>
  <c r="X239" i="4" s="1"/>
  <c r="L386" i="4"/>
  <c r="W386" i="4" s="1"/>
  <c r="X386" i="4" s="1"/>
  <c r="L32" i="4"/>
  <c r="W32" i="4" s="1"/>
  <c r="X32" i="4" s="1"/>
  <c r="L332" i="4"/>
  <c r="W332" i="4" s="1"/>
  <c r="X332" i="4" s="1"/>
  <c r="L374" i="4"/>
  <c r="W374" i="4" s="1"/>
  <c r="X374" i="4" s="1"/>
  <c r="L333" i="4"/>
  <c r="W333" i="4" s="1"/>
  <c r="X333" i="4" s="1"/>
  <c r="L152" i="4"/>
  <c r="W152" i="4" s="1"/>
  <c r="X152" i="4" s="1"/>
  <c r="L351" i="4"/>
  <c r="W351" i="4" s="1"/>
  <c r="X351" i="4" s="1"/>
  <c r="L273" i="4"/>
  <c r="W273" i="4" s="1"/>
  <c r="X273" i="4" s="1"/>
  <c r="L126" i="4"/>
  <c r="W126" i="4" s="1"/>
  <c r="X126" i="4" s="1"/>
  <c r="L302" i="4"/>
  <c r="W302" i="4" s="1"/>
  <c r="X302" i="4" s="1"/>
  <c r="L201" i="4"/>
  <c r="W201" i="4" s="1"/>
  <c r="X201" i="4" s="1"/>
  <c r="L143" i="4"/>
  <c r="W143" i="4" s="1"/>
  <c r="X143" i="4" s="1"/>
  <c r="L13" i="4"/>
  <c r="W13" i="4" s="1"/>
  <c r="X13" i="4" s="1"/>
  <c r="L218" i="4"/>
  <c r="W218" i="4" s="1"/>
  <c r="X218" i="4" s="1"/>
  <c r="L497" i="4"/>
  <c r="W497" i="4" s="1"/>
  <c r="X497" i="4" s="1"/>
  <c r="L128" i="4"/>
  <c r="W128" i="4" s="1"/>
  <c r="X128" i="4" s="1"/>
  <c r="L111" i="4"/>
  <c r="W111" i="4" s="1"/>
  <c r="X111" i="4" s="1"/>
  <c r="L121" i="4"/>
  <c r="W121" i="4" s="1"/>
  <c r="X121" i="4" s="1"/>
  <c r="L477" i="4"/>
  <c r="W477" i="4" s="1"/>
  <c r="X477" i="4" s="1"/>
  <c r="L359" i="4"/>
  <c r="W359" i="4" s="1"/>
  <c r="X359" i="4" s="1"/>
  <c r="L316" i="4"/>
  <c r="W316" i="4" s="1"/>
  <c r="X316" i="4" s="1"/>
  <c r="L448" i="4"/>
  <c r="W448" i="4" s="1"/>
  <c r="X448" i="4" s="1"/>
  <c r="L276" i="4"/>
  <c r="W276" i="4" s="1"/>
  <c r="X276" i="4" s="1"/>
  <c r="L40" i="4"/>
  <c r="W40" i="4" s="1"/>
  <c r="X40" i="4" s="1"/>
  <c r="L461" i="4"/>
  <c r="W461" i="4" s="1"/>
  <c r="X461" i="4" s="1"/>
  <c r="L429" i="4"/>
  <c r="W429" i="4" s="1"/>
  <c r="X429" i="4" s="1"/>
  <c r="L319" i="4"/>
  <c r="W319" i="4" s="1"/>
  <c r="X319" i="4" s="1"/>
  <c r="L109" i="4"/>
  <c r="W109" i="4" s="1"/>
  <c r="X109" i="4" s="1"/>
  <c r="L56" i="4"/>
  <c r="W56" i="4" s="1"/>
  <c r="X56" i="4" s="1"/>
  <c r="L293" i="4"/>
  <c r="W293" i="4" s="1"/>
  <c r="X293" i="4" s="1"/>
  <c r="L424" i="4"/>
  <c r="W424" i="4" s="1"/>
  <c r="X424" i="4" s="1"/>
  <c r="L442" i="4"/>
  <c r="W442" i="4" s="1"/>
  <c r="X442" i="4" s="1"/>
  <c r="L347" i="4"/>
  <c r="W347" i="4" s="1"/>
  <c r="X347" i="4" s="1"/>
  <c r="L193" i="4"/>
  <c r="W193" i="4" s="1"/>
  <c r="X193" i="4" s="1"/>
  <c r="L55" i="4"/>
  <c r="W55" i="4" s="1"/>
  <c r="X55" i="4" s="1"/>
  <c r="L392" i="4"/>
  <c r="W392" i="4" s="1"/>
  <c r="X392" i="4" s="1"/>
  <c r="L458" i="4"/>
  <c r="W458" i="4" s="1"/>
  <c r="X458" i="4" s="1"/>
  <c r="L248" i="4"/>
  <c r="W248" i="4" s="1"/>
  <c r="X248" i="4" s="1"/>
  <c r="L304" i="4"/>
  <c r="W304" i="4" s="1"/>
  <c r="X304" i="4" s="1"/>
  <c r="L366" i="4"/>
  <c r="W366" i="4" s="1"/>
  <c r="X366" i="4" s="1"/>
  <c r="L362" i="4"/>
  <c r="W362" i="4" s="1"/>
  <c r="X362" i="4" s="1"/>
  <c r="L457" i="4"/>
  <c r="W457" i="4" s="1"/>
  <c r="X457" i="4" s="1"/>
  <c r="L329" i="4"/>
  <c r="W329" i="4" s="1"/>
  <c r="X329" i="4" s="1"/>
  <c r="L197" i="4"/>
  <c r="W197" i="4" s="1"/>
  <c r="X197" i="4" s="1"/>
  <c r="L30" i="4"/>
  <c r="W30" i="4" s="1"/>
  <c r="X30" i="4" s="1"/>
  <c r="L416" i="4"/>
  <c r="W416" i="4" s="1"/>
  <c r="X416" i="4" s="1"/>
  <c r="L372" i="4"/>
  <c r="W372" i="4" s="1"/>
  <c r="X372" i="4" s="1"/>
  <c r="L381" i="4"/>
  <c r="W381" i="4" s="1"/>
  <c r="X381" i="4" s="1"/>
  <c r="L326" i="4"/>
  <c r="W326" i="4" s="1"/>
  <c r="X326" i="4" s="1"/>
  <c r="L453" i="4"/>
  <c r="W453" i="4" s="1"/>
  <c r="X453" i="4" s="1"/>
  <c r="L313" i="4"/>
  <c r="W313" i="4" s="1"/>
  <c r="X313" i="4" s="1"/>
  <c r="L160" i="4"/>
  <c r="W160" i="4" s="1"/>
  <c r="X160" i="4" s="1"/>
  <c r="L78" i="4"/>
  <c r="W78" i="4" s="1"/>
  <c r="X78" i="4" s="1"/>
  <c r="L479" i="4"/>
  <c r="W479" i="4" s="1"/>
  <c r="X479" i="4" s="1"/>
  <c r="L375" i="4"/>
  <c r="W375" i="4" s="1"/>
  <c r="X375" i="4" s="1"/>
  <c r="L360" i="4"/>
  <c r="W360" i="4" s="1"/>
  <c r="X360" i="4" s="1"/>
  <c r="L344" i="4"/>
  <c r="W344" i="4" s="1"/>
  <c r="X344" i="4" s="1"/>
  <c r="L312" i="4"/>
  <c r="W312" i="4" s="1"/>
  <c r="X312" i="4" s="1"/>
  <c r="L484" i="4"/>
  <c r="W484" i="4" s="1"/>
  <c r="X484" i="4" s="1"/>
  <c r="L401" i="4"/>
  <c r="W401" i="4" s="1"/>
  <c r="X401" i="4" s="1"/>
  <c r="L224" i="4"/>
  <c r="W224" i="4" s="1"/>
  <c r="X224" i="4" s="1"/>
  <c r="L91" i="4"/>
  <c r="W91" i="4" s="1"/>
  <c r="X91" i="4" s="1"/>
  <c r="L16" i="4"/>
  <c r="W16" i="4" s="1"/>
  <c r="X16" i="4" s="1"/>
  <c r="L269" i="4"/>
  <c r="W269" i="4" s="1"/>
  <c r="X269" i="4" s="1"/>
  <c r="L221" i="4"/>
  <c r="W221" i="4" s="1"/>
  <c r="X221" i="4" s="1"/>
  <c r="L279" i="4"/>
  <c r="W279" i="4" s="1"/>
  <c r="X279" i="4" s="1"/>
  <c r="L252" i="4"/>
  <c r="W252" i="4" s="1"/>
  <c r="X252" i="4" s="1"/>
  <c r="L62" i="4"/>
  <c r="W62" i="4" s="1"/>
  <c r="X62" i="4" s="1"/>
  <c r="L115" i="4"/>
  <c r="W115" i="4" s="1"/>
  <c r="X115" i="4" s="1"/>
  <c r="L327" i="4"/>
  <c r="W327" i="4" s="1"/>
  <c r="X327" i="4" s="1"/>
  <c r="L495" i="4"/>
  <c r="W495" i="4" s="1"/>
  <c r="X495" i="4" s="1"/>
  <c r="L463" i="4"/>
  <c r="W463" i="4" s="1"/>
  <c r="X463" i="4" s="1"/>
  <c r="L166" i="4"/>
  <c r="W166" i="4" s="1"/>
  <c r="X166" i="4" s="1"/>
  <c r="L69" i="4"/>
  <c r="W69" i="4" s="1"/>
  <c r="X69" i="4" s="1"/>
  <c r="L158" i="4"/>
  <c r="W158" i="4" s="1"/>
  <c r="X158" i="4" s="1"/>
  <c r="L407" i="4"/>
  <c r="W407" i="4" s="1"/>
  <c r="X407" i="4" s="1"/>
  <c r="L153" i="4"/>
  <c r="W153" i="4" s="1"/>
  <c r="X153" i="4" s="1"/>
  <c r="L15" i="4"/>
  <c r="W15" i="4" s="1"/>
  <c r="X15" i="4" s="1"/>
  <c r="L20" i="4"/>
  <c r="W20" i="4" s="1"/>
  <c r="X20" i="4" s="1"/>
  <c r="L325" i="4"/>
  <c r="W325" i="4" s="1"/>
  <c r="X325" i="4" s="1"/>
  <c r="L288" i="4"/>
  <c r="W288" i="4" s="1"/>
  <c r="X288" i="4" s="1"/>
  <c r="L92" i="4"/>
  <c r="W92" i="4" s="1"/>
  <c r="X92" i="4" s="1"/>
  <c r="L177" i="4"/>
  <c r="W177" i="4" s="1"/>
  <c r="X177" i="4" s="1"/>
  <c r="L373" i="4"/>
  <c r="W373" i="4" s="1"/>
  <c r="X373" i="4" s="1"/>
  <c r="L427" i="4"/>
  <c r="W427" i="4" s="1"/>
  <c r="X427" i="4" s="1"/>
  <c r="L272" i="4"/>
  <c r="W272" i="4" s="1"/>
  <c r="X272" i="4" s="1"/>
  <c r="L140" i="4"/>
  <c r="W140" i="4" s="1"/>
  <c r="X140" i="4" s="1"/>
  <c r="L232" i="4"/>
  <c r="W232" i="4" s="1"/>
  <c r="X232" i="4" s="1"/>
  <c r="L491" i="4"/>
  <c r="W491" i="4" s="1"/>
  <c r="X491" i="4" s="1"/>
  <c r="L502" i="4"/>
  <c r="W502" i="4" s="1"/>
  <c r="X502" i="4" s="1"/>
  <c r="L267" i="4"/>
  <c r="W267" i="4" s="1"/>
  <c r="X267" i="4" s="1"/>
  <c r="L179" i="4"/>
  <c r="W179" i="4" s="1"/>
  <c r="X179" i="4" s="1"/>
  <c r="L215" i="4"/>
  <c r="W215" i="4" s="1"/>
  <c r="X215" i="4" s="1"/>
  <c r="L489" i="4"/>
  <c r="W489" i="4" s="1"/>
  <c r="X489" i="4" s="1"/>
  <c r="L251" i="4"/>
  <c r="W251" i="4" s="1"/>
  <c r="X251" i="4" s="1"/>
  <c r="L37" i="4"/>
  <c r="W37" i="4" s="1"/>
  <c r="X37" i="4" s="1"/>
  <c r="L236" i="4"/>
  <c r="W236" i="4" s="1"/>
  <c r="X236" i="4" s="1"/>
  <c r="L358" i="4"/>
  <c r="W358" i="4" s="1"/>
  <c r="X358" i="4" s="1"/>
  <c r="L68" i="4"/>
  <c r="W68" i="4" s="1"/>
  <c r="X68" i="4" s="1"/>
  <c r="L291" i="4"/>
  <c r="W291" i="4" s="1"/>
  <c r="X291" i="4" s="1"/>
  <c r="L406" i="4"/>
  <c r="W406" i="4" s="1"/>
  <c r="X406" i="4" s="1"/>
  <c r="L393" i="4"/>
  <c r="W393" i="4" s="1"/>
  <c r="X393" i="4" s="1"/>
  <c r="L501" i="4"/>
  <c r="W501" i="4" s="1"/>
  <c r="X501" i="4" s="1"/>
  <c r="L150" i="4"/>
  <c r="W150" i="4" s="1"/>
  <c r="X150" i="4" s="1"/>
  <c r="L132" i="4"/>
  <c r="W132" i="4" s="1"/>
  <c r="X132" i="4" s="1"/>
  <c r="L65" i="4"/>
  <c r="W65" i="4" s="1"/>
  <c r="X65" i="4" s="1"/>
  <c r="L473" i="4"/>
  <c r="W473" i="4" s="1"/>
  <c r="X473" i="4" s="1"/>
  <c r="L498" i="4"/>
  <c r="W498" i="4" s="1"/>
  <c r="X498" i="4" s="1"/>
  <c r="L246" i="4"/>
  <c r="W246" i="4" s="1"/>
  <c r="X246" i="4" s="1"/>
  <c r="L229" i="4"/>
  <c r="W229" i="4" s="1"/>
  <c r="X229" i="4" s="1"/>
  <c r="L500" i="4"/>
  <c r="W500" i="4" s="1"/>
  <c r="X500" i="4" s="1"/>
  <c r="L194" i="4"/>
  <c r="W194" i="4" s="1"/>
  <c r="X194" i="4" s="1"/>
  <c r="L100" i="4"/>
  <c r="W100" i="4" s="1"/>
  <c r="X100" i="4" s="1"/>
  <c r="L207" i="4"/>
  <c r="W207" i="4" s="1"/>
  <c r="X207" i="4" s="1"/>
  <c r="L425" i="4"/>
  <c r="W425" i="4" s="1"/>
  <c r="X425" i="4" s="1"/>
  <c r="L41" i="4"/>
  <c r="W41" i="4" s="1"/>
  <c r="X41" i="4" s="1"/>
  <c r="L213" i="4"/>
  <c r="W213" i="4" s="1"/>
  <c r="X213" i="4" s="1"/>
  <c r="L488" i="4"/>
  <c r="W488" i="4" s="1"/>
  <c r="X488" i="4" s="1"/>
  <c r="L85" i="4"/>
  <c r="W85" i="4" s="1"/>
  <c r="X85" i="4" s="1"/>
  <c r="L503" i="4"/>
  <c r="W503" i="4" s="1"/>
  <c r="X503" i="4" s="1"/>
  <c r="L300" i="4"/>
  <c r="W300" i="4" s="1"/>
  <c r="X300" i="4" s="1"/>
  <c r="L142" i="4"/>
  <c r="W142" i="4" s="1"/>
  <c r="X142" i="4" s="1"/>
  <c r="L440" i="4"/>
  <c r="W440" i="4" s="1"/>
  <c r="X440" i="4" s="1"/>
  <c r="L178" i="4"/>
  <c r="W178" i="4" s="1"/>
  <c r="X178" i="4" s="1"/>
  <c r="L42" i="4"/>
  <c r="W42" i="4" s="1"/>
  <c r="X42" i="4" s="1"/>
  <c r="L148" i="4"/>
  <c r="W148" i="4" s="1"/>
  <c r="X148" i="4" s="1"/>
  <c r="L84" i="4"/>
  <c r="W84" i="4" s="1"/>
  <c r="X84" i="4" s="1"/>
  <c r="L311" i="4"/>
  <c r="W311" i="4" s="1"/>
  <c r="X311" i="4" s="1"/>
  <c r="L278" i="4"/>
  <c r="W278" i="4" s="1"/>
  <c r="X278" i="4" s="1"/>
  <c r="L50" i="4"/>
  <c r="W50" i="4" s="1"/>
  <c r="X50" i="4" s="1"/>
  <c r="L331" i="4"/>
  <c r="W331" i="4" s="1"/>
  <c r="X331" i="4" s="1"/>
  <c r="L434" i="4"/>
  <c r="W434" i="4" s="1"/>
  <c r="X434" i="4" s="1"/>
  <c r="L130" i="4"/>
  <c r="W130" i="4" s="1"/>
  <c r="X130" i="4" s="1"/>
  <c r="L449" i="4"/>
  <c r="W449" i="4" s="1"/>
  <c r="X449" i="4" s="1"/>
  <c r="L5006" i="4"/>
  <c r="W5006" i="4" s="1"/>
  <c r="X5006" i="4" s="1"/>
  <c r="L25" i="4"/>
  <c r="W25" i="4" s="1"/>
  <c r="X25" i="4" s="1"/>
  <c r="L125" i="4"/>
  <c r="W125" i="4" s="1"/>
  <c r="X125" i="4" s="1"/>
  <c r="L27" i="4"/>
  <c r="W27" i="4" s="1"/>
  <c r="X27" i="4" s="1"/>
  <c r="L200" i="4"/>
  <c r="W200" i="4" s="1"/>
  <c r="X200" i="4" s="1"/>
  <c r="L438" i="4"/>
  <c r="W438" i="4" s="1"/>
  <c r="X438" i="4" s="1"/>
  <c r="L259" i="4"/>
  <c r="W259" i="4" s="1"/>
  <c r="X259" i="4" s="1"/>
  <c r="L409" i="4"/>
  <c r="W409" i="4" s="1"/>
  <c r="X409" i="4" s="1"/>
  <c r="L345" i="4"/>
  <c r="W345" i="4" s="1"/>
  <c r="X345" i="4" s="1"/>
  <c r="L114" i="4"/>
  <c r="W114" i="4" s="1"/>
  <c r="X114" i="4" s="1"/>
  <c r="L436" i="4"/>
  <c r="W436" i="4" s="1"/>
  <c r="X436" i="4" s="1"/>
  <c r="L385" i="4"/>
  <c r="W385" i="4" s="1"/>
  <c r="X385" i="4" s="1"/>
  <c r="L83" i="4"/>
  <c r="W83" i="4" s="1"/>
  <c r="X83" i="4" s="1"/>
  <c r="L33" i="4"/>
  <c r="W33" i="4" s="1"/>
  <c r="X33" i="4" s="1"/>
  <c r="L186" i="4"/>
  <c r="W186" i="4" s="1"/>
  <c r="X186" i="4" s="1"/>
  <c r="L238" i="4"/>
  <c r="W238" i="4" s="1"/>
  <c r="X238" i="4" s="1"/>
  <c r="L308" i="4"/>
  <c r="W308" i="4" s="1"/>
  <c r="X308" i="4" s="1"/>
  <c r="L303" i="4"/>
  <c r="W303" i="4" s="1"/>
  <c r="X303" i="4" s="1"/>
  <c r="L334" i="4"/>
  <c r="W334" i="4" s="1"/>
  <c r="X334" i="4" s="1"/>
  <c r="L475" i="4"/>
  <c r="W475" i="4" s="1"/>
  <c r="X475" i="4" s="1"/>
  <c r="L505" i="4"/>
  <c r="W505" i="4" s="1"/>
  <c r="X505" i="4" s="1"/>
  <c r="L61" i="4"/>
  <c r="W61" i="4" s="1"/>
  <c r="X61" i="4" s="1"/>
  <c r="L419" i="4"/>
  <c r="W419" i="4" s="1"/>
  <c r="X419" i="4" s="1"/>
  <c r="C5011" i="4"/>
  <c r="V5015" i="4" l="1"/>
  <c r="V5014" i="4"/>
  <c r="W8" i="4"/>
  <c r="X8" i="4" s="1"/>
  <c r="V5017" i="4" s="1"/>
  <c r="L5014" i="4"/>
  <c r="L5015" i="4"/>
  <c r="B76" i="6"/>
  <c r="D76" i="6"/>
  <c r="F76" i="6"/>
  <c r="K76" i="6"/>
  <c r="I76" i="6"/>
  <c r="H76" i="6"/>
  <c r="J76" i="6"/>
  <c r="E76" i="6"/>
  <c r="C76" i="6"/>
  <c r="G76" i="6"/>
  <c r="L5011" i="4"/>
  <c r="V5011" i="4"/>
  <c r="R5011" i="4" l="1"/>
  <c r="P9" i="14" l="1"/>
  <c r="V5019" i="4"/>
  <c r="V5018" i="4"/>
  <c r="P10" i="14" s="1"/>
  <c r="V5020" i="4" l="1"/>
  <c r="V5021" i="4" l="1"/>
  <c r="P11" i="14"/>
  <c r="I9" i="16"/>
  <c r="I28" i="16" s="1"/>
  <c r="R22" i="15" s="1"/>
  <c r="P13" i="14" l="1"/>
  <c r="W5021" i="4"/>
  <c r="Q13" i="14" s="1"/>
</calcChain>
</file>

<file path=xl/sharedStrings.xml><?xml version="1.0" encoding="utf-8"?>
<sst xmlns="http://schemas.openxmlformats.org/spreadsheetml/2006/main" count="954" uniqueCount="457">
  <si>
    <t>Parameter</t>
  </si>
  <si>
    <t>Trial</t>
  </si>
  <si>
    <t>rand 0-1</t>
  </si>
  <si>
    <t>RESULT</t>
  </si>
  <si>
    <t>Description</t>
  </si>
  <si>
    <t>Distribution Function</t>
  </si>
  <si>
    <t>Normal</t>
  </si>
  <si>
    <t>Beta</t>
  </si>
  <si>
    <r>
      <t>b</t>
    </r>
    <r>
      <rPr>
        <vertAlign val="subscript"/>
        <sz val="11"/>
        <color theme="1"/>
        <rFont val="Calibri"/>
        <family val="2"/>
        <scheme val="minor"/>
      </rPr>
      <t>e</t>
    </r>
  </si>
  <si>
    <t>Constant</t>
  </si>
  <si>
    <r>
      <t>T</t>
    </r>
    <r>
      <rPr>
        <vertAlign val="subscript"/>
        <sz val="11"/>
        <color theme="1"/>
        <rFont val="Calibri"/>
        <family val="2"/>
        <scheme val="minor"/>
      </rPr>
      <t>ref</t>
    </r>
  </si>
  <si>
    <t>Initial Chloride Content of Concrete</t>
  </si>
  <si>
    <t>Δx</t>
  </si>
  <si>
    <t>α</t>
  </si>
  <si>
    <t>Log-Normal</t>
  </si>
  <si>
    <r>
      <t>k</t>
    </r>
    <r>
      <rPr>
        <vertAlign val="subscript"/>
        <sz val="11"/>
        <color theme="1"/>
        <rFont val="Calibri"/>
        <family val="2"/>
        <scheme val="minor"/>
      </rPr>
      <t>e</t>
    </r>
  </si>
  <si>
    <r>
      <t>k</t>
    </r>
    <r>
      <rPr>
        <b/>
        <vertAlign val="subscript"/>
        <sz val="11"/>
        <color theme="1"/>
        <rFont val="Calibri"/>
        <family val="2"/>
        <scheme val="minor"/>
      </rPr>
      <t>e</t>
    </r>
  </si>
  <si>
    <t>A(t)</t>
  </si>
  <si>
    <r>
      <t>t</t>
    </r>
    <r>
      <rPr>
        <vertAlign val="subscript"/>
        <sz val="11"/>
        <color theme="1"/>
        <rFont val="Calibri"/>
        <family val="2"/>
      </rPr>
      <t>o</t>
    </r>
  </si>
  <si>
    <r>
      <t>k</t>
    </r>
    <r>
      <rPr>
        <vertAlign val="subscript"/>
        <sz val="11"/>
        <color theme="1"/>
        <rFont val="Calibri"/>
        <family val="2"/>
        <scheme val="minor"/>
      </rPr>
      <t>t</t>
    </r>
  </si>
  <si>
    <t>Transfer parameter</t>
  </si>
  <si>
    <t>Units</t>
  </si>
  <si>
    <r>
      <t>m</t>
    </r>
    <r>
      <rPr>
        <vertAlign val="superscript"/>
        <sz val="11"/>
        <color theme="1"/>
        <rFont val="Calibri"/>
        <family val="2"/>
        <scheme val="minor"/>
      </rPr>
      <t>2</t>
    </r>
    <r>
      <rPr>
        <sz val="11"/>
        <color theme="1"/>
        <rFont val="Calibri"/>
        <family val="2"/>
        <scheme val="minor"/>
      </rPr>
      <t>/sec</t>
    </r>
  </si>
  <si>
    <t>Standard test temperature</t>
  </si>
  <si>
    <t>yrs</t>
  </si>
  <si>
    <t>mm</t>
  </si>
  <si>
    <t>mass% of binder</t>
  </si>
  <si>
    <t>Reference point of time (28 days = 0.0767 yrs)</t>
  </si>
  <si>
    <t>Critical chloride content (plain reinforcing)</t>
  </si>
  <si>
    <t>β</t>
  </si>
  <si>
    <t>Concrete cover</t>
  </si>
  <si>
    <t>Lower Bound, a</t>
  </si>
  <si>
    <t>Upper Bound, b</t>
  </si>
  <si>
    <r>
      <t xml:space="preserve">Mean, </t>
    </r>
    <r>
      <rPr>
        <b/>
        <sz val="11"/>
        <color theme="1"/>
        <rFont val="Calibri"/>
        <family val="2"/>
      </rPr>
      <t>μ</t>
    </r>
  </si>
  <si>
    <r>
      <t xml:space="preserve">Std Dev, </t>
    </r>
    <r>
      <rPr>
        <b/>
        <sz val="11"/>
        <color theme="1"/>
        <rFont val="Calibri"/>
        <family val="2"/>
      </rPr>
      <t>σ</t>
    </r>
  </si>
  <si>
    <t>sec/yr</t>
  </si>
  <si>
    <r>
      <t>mm</t>
    </r>
    <r>
      <rPr>
        <vertAlign val="superscript"/>
        <sz val="11"/>
        <color theme="1"/>
        <rFont val="Calibri"/>
        <family val="2"/>
        <scheme val="minor"/>
      </rPr>
      <t>2</t>
    </r>
    <r>
      <rPr>
        <sz val="11"/>
        <color theme="1"/>
        <rFont val="Calibri"/>
        <family val="2"/>
        <scheme val="minor"/>
      </rPr>
      <t>/m</t>
    </r>
    <r>
      <rPr>
        <vertAlign val="superscript"/>
        <sz val="11"/>
        <color theme="1"/>
        <rFont val="Calibri"/>
        <family val="2"/>
        <scheme val="minor"/>
      </rPr>
      <t>2</t>
    </r>
  </si>
  <si>
    <t>Conversions</t>
  </si>
  <si>
    <r>
      <t>m</t>
    </r>
    <r>
      <rPr>
        <vertAlign val="superscript"/>
        <sz val="11"/>
        <color theme="1"/>
        <rFont val="Calibri"/>
        <family val="2"/>
        <scheme val="minor"/>
      </rPr>
      <t>2</t>
    </r>
    <r>
      <rPr>
        <sz val="11"/>
        <color theme="1"/>
        <rFont val="Calibri"/>
        <family val="2"/>
        <scheme val="minor"/>
      </rPr>
      <t>/sec to mm</t>
    </r>
    <r>
      <rPr>
        <vertAlign val="superscript"/>
        <sz val="11"/>
        <color theme="1"/>
        <rFont val="Calibri"/>
        <family val="2"/>
        <scheme val="minor"/>
      </rPr>
      <t>2</t>
    </r>
    <r>
      <rPr>
        <sz val="11"/>
        <color theme="1"/>
        <rFont val="Calibri"/>
        <family val="2"/>
        <scheme val="minor"/>
      </rPr>
      <t>/yr</t>
    </r>
  </si>
  <si>
    <r>
      <t>mm</t>
    </r>
    <r>
      <rPr>
        <vertAlign val="superscript"/>
        <sz val="11"/>
        <color theme="1"/>
        <rFont val="Calibri"/>
        <family val="2"/>
        <scheme val="minor"/>
      </rPr>
      <t>2</t>
    </r>
    <r>
      <rPr>
        <sz val="11"/>
        <color theme="1"/>
        <rFont val="Calibri"/>
        <family val="2"/>
        <scheme val="minor"/>
      </rPr>
      <t>/yr</t>
    </r>
  </si>
  <si>
    <t>Temperature (from Local Weather Data)</t>
  </si>
  <si>
    <t>Normal Distr Coefficients</t>
  </si>
  <si>
    <t>Pass (1) /Fail (0)</t>
  </si>
  <si>
    <r>
      <t>P</t>
    </r>
    <r>
      <rPr>
        <vertAlign val="subscript"/>
        <sz val="11"/>
        <color theme="1"/>
        <rFont val="Calibri"/>
        <family val="2"/>
        <scheme val="minor"/>
      </rPr>
      <t>f</t>
    </r>
    <r>
      <rPr>
        <sz val="11"/>
        <color theme="1"/>
        <rFont val="Calibri"/>
        <family val="2"/>
        <scheme val="minor"/>
      </rPr>
      <t>, Probability of failure</t>
    </r>
  </si>
  <si>
    <t>Reliability</t>
  </si>
  <si>
    <t>Design service life</t>
  </si>
  <si>
    <t>Fick's 2nd Law</t>
  </si>
  <si>
    <t>Equation (B2.1-3)</t>
  </si>
  <si>
    <t>Equation (B2.1-2)</t>
  </si>
  <si>
    <t>Equation (B2.1-1)</t>
  </si>
  <si>
    <t>Environmental transfer variable</t>
  </si>
  <si>
    <t>in</t>
  </si>
  <si>
    <t>°F</t>
  </si>
  <si>
    <t>cover, a</t>
  </si>
  <si>
    <t>Equation (B2.1-4)</t>
  </si>
  <si>
    <t>Coeff of Variation, σ/μ</t>
  </si>
  <si>
    <t>Δx (mm)</t>
  </si>
  <si>
    <t>cover (mm)</t>
  </si>
  <si>
    <r>
      <t>C</t>
    </r>
    <r>
      <rPr>
        <b/>
        <vertAlign val="subscript"/>
        <sz val="11"/>
        <color theme="1"/>
        <rFont val="Calibri"/>
        <family val="2"/>
        <scheme val="minor"/>
      </rPr>
      <t xml:space="preserve">crit </t>
    </r>
    <r>
      <rPr>
        <b/>
        <sz val="11"/>
        <color theme="1"/>
        <rFont val="Calibri"/>
        <family val="2"/>
        <scheme val="minor"/>
      </rPr>
      <t>(mass% of binder)</t>
    </r>
  </si>
  <si>
    <r>
      <t>C</t>
    </r>
    <r>
      <rPr>
        <b/>
        <vertAlign val="subscript"/>
        <sz val="11"/>
        <color theme="1"/>
        <rFont val="Calibri"/>
        <family val="2"/>
        <scheme val="minor"/>
      </rPr>
      <t xml:space="preserve">o </t>
    </r>
    <r>
      <rPr>
        <b/>
        <sz val="11"/>
        <color theme="1"/>
        <rFont val="Calibri"/>
        <family val="2"/>
        <scheme val="minor"/>
      </rPr>
      <t>(mass% of binder)</t>
    </r>
  </si>
  <si>
    <t>Target Reliability</t>
  </si>
  <si>
    <t>β, Reliability Index (calculated)</t>
  </si>
  <si>
    <t>β, Target Reliability Index</t>
  </si>
  <si>
    <r>
      <t>D</t>
    </r>
    <r>
      <rPr>
        <b/>
        <vertAlign val="subscript"/>
        <sz val="11"/>
        <color theme="1"/>
        <rFont val="Calibri"/>
        <family val="2"/>
        <scheme val="minor"/>
      </rPr>
      <t xml:space="preserve">RCM,0 </t>
    </r>
    <r>
      <rPr>
        <b/>
        <sz val="11"/>
        <color theme="1"/>
        <rFont val="Calibri"/>
        <family val="2"/>
        <scheme val="minor"/>
      </rPr>
      <t>(mm</t>
    </r>
    <r>
      <rPr>
        <b/>
        <vertAlign val="superscript"/>
        <sz val="11"/>
        <color theme="1"/>
        <rFont val="Calibri"/>
        <family val="2"/>
        <scheme val="minor"/>
      </rPr>
      <t>2</t>
    </r>
    <r>
      <rPr>
        <b/>
        <sz val="11"/>
        <color theme="1"/>
        <rFont val="Calibri"/>
        <family val="2"/>
        <scheme val="minor"/>
      </rPr>
      <t>/yr)</t>
    </r>
  </si>
  <si>
    <r>
      <t>C</t>
    </r>
    <r>
      <rPr>
        <b/>
        <vertAlign val="subscript"/>
        <sz val="11"/>
        <color theme="1"/>
        <rFont val="Calibri"/>
        <family val="2"/>
        <scheme val="minor"/>
      </rPr>
      <t xml:space="preserve">s,Δx </t>
    </r>
    <r>
      <rPr>
        <b/>
        <sz val="11"/>
        <color theme="1"/>
        <rFont val="Calibri"/>
        <family val="2"/>
        <scheme val="minor"/>
      </rPr>
      <t>(mass% of binder)</t>
    </r>
  </si>
  <si>
    <r>
      <t>m</t>
    </r>
    <r>
      <rPr>
        <vertAlign val="superscript"/>
        <sz val="11"/>
        <color theme="1"/>
        <rFont val="Calibri"/>
        <family val="2"/>
        <scheme val="minor"/>
      </rPr>
      <t>2</t>
    </r>
    <r>
      <rPr>
        <sz val="11"/>
        <color theme="1"/>
        <rFont val="Calibri"/>
        <family val="2"/>
        <scheme val="minor"/>
      </rPr>
      <t>/sec to in</t>
    </r>
    <r>
      <rPr>
        <vertAlign val="superscript"/>
        <sz val="11"/>
        <color theme="1"/>
        <rFont val="Calibri"/>
        <family val="2"/>
        <scheme val="minor"/>
      </rPr>
      <t>2</t>
    </r>
    <r>
      <rPr>
        <sz val="11"/>
        <color theme="1"/>
        <rFont val="Calibri"/>
        <family val="2"/>
        <scheme val="minor"/>
      </rPr>
      <t>/sec</t>
    </r>
  </si>
  <si>
    <t>Trial Results of Randomly Generated Values of Input Parameters to Fick's 2nd Law</t>
  </si>
  <si>
    <t>t, (yrs)</t>
  </si>
  <si>
    <r>
      <t>D</t>
    </r>
    <r>
      <rPr>
        <vertAlign val="subscript"/>
        <sz val="11"/>
        <color theme="1"/>
        <rFont val="Calibri"/>
        <family val="2"/>
        <scheme val="minor"/>
      </rPr>
      <t>app,C</t>
    </r>
    <r>
      <rPr>
        <sz val="11"/>
        <color theme="1"/>
        <rFont val="Calibri"/>
        <family val="2"/>
        <scheme val="minor"/>
      </rPr>
      <t xml:space="preserve"> (mm</t>
    </r>
    <r>
      <rPr>
        <vertAlign val="superscript"/>
        <sz val="11"/>
        <color theme="1"/>
        <rFont val="Calibri"/>
        <family val="2"/>
        <scheme val="minor"/>
      </rPr>
      <t>2</t>
    </r>
    <r>
      <rPr>
        <sz val="11"/>
        <color theme="1"/>
        <rFont val="Calibri"/>
        <family val="2"/>
        <scheme val="minor"/>
      </rPr>
      <t>/yr)</t>
    </r>
  </si>
  <si>
    <r>
      <t>C(x=cov,t</t>
    </r>
    <r>
      <rPr>
        <b/>
        <vertAlign val="subscript"/>
        <sz val="11"/>
        <color theme="1"/>
        <rFont val="Calibri"/>
        <family val="2"/>
        <scheme val="minor"/>
      </rPr>
      <t>SL</t>
    </r>
    <r>
      <rPr>
        <b/>
        <sz val="11"/>
        <color theme="1"/>
        <rFont val="Calibri"/>
        <family val="2"/>
        <scheme val="minor"/>
      </rPr>
      <t>)</t>
    </r>
  </si>
  <si>
    <r>
      <t>D</t>
    </r>
    <r>
      <rPr>
        <vertAlign val="subscript"/>
        <sz val="11"/>
        <color rgb="FF3F3F76"/>
        <rFont val="Calibri"/>
        <family val="2"/>
        <scheme val="minor"/>
      </rPr>
      <t>RCM,0</t>
    </r>
  </si>
  <si>
    <r>
      <t>T</t>
    </r>
    <r>
      <rPr>
        <vertAlign val="subscript"/>
        <sz val="11"/>
        <color rgb="FF3F3F76"/>
        <rFont val="Calibri"/>
        <family val="2"/>
        <scheme val="minor"/>
      </rPr>
      <t>real</t>
    </r>
  </si>
  <si>
    <r>
      <t>C</t>
    </r>
    <r>
      <rPr>
        <vertAlign val="subscript"/>
        <sz val="11"/>
        <color rgb="FF3F3F76"/>
        <rFont val="Calibri"/>
        <family val="2"/>
        <scheme val="minor"/>
      </rPr>
      <t>o</t>
    </r>
  </si>
  <si>
    <r>
      <t>C</t>
    </r>
    <r>
      <rPr>
        <vertAlign val="subscript"/>
        <sz val="11"/>
        <color rgb="FF3F3F76"/>
        <rFont val="Calibri"/>
        <family val="2"/>
        <scheme val="minor"/>
      </rPr>
      <t>crit</t>
    </r>
  </si>
  <si>
    <r>
      <t>t</t>
    </r>
    <r>
      <rPr>
        <vertAlign val="subscript"/>
        <sz val="11"/>
        <color rgb="FF3F3F76"/>
        <rFont val="Calibri"/>
        <family val="2"/>
        <scheme val="minor"/>
      </rPr>
      <t>SL</t>
    </r>
  </si>
  <si>
    <t>Input Parameters Tab</t>
  </si>
  <si>
    <r>
      <rPr>
        <b/>
        <sz val="11"/>
        <color theme="1"/>
        <rFont val="Calibri"/>
        <family val="2"/>
        <scheme val="minor"/>
      </rPr>
      <t>C</t>
    </r>
    <r>
      <rPr>
        <b/>
        <vertAlign val="subscript"/>
        <sz val="11"/>
        <color theme="1"/>
        <rFont val="Calibri"/>
        <family val="2"/>
        <scheme val="minor"/>
      </rPr>
      <t>o</t>
    </r>
    <r>
      <rPr>
        <sz val="11"/>
        <color theme="1"/>
        <rFont val="Calibri"/>
        <family val="2"/>
        <scheme val="minor"/>
      </rPr>
      <t xml:space="preserve"> is the initial background chloride content of the concrete. It may be caused by chloride contaminated aggregates, cements, or the water used for production. This variable has been set up as a distribution function, but can also be considered to be a constant value equal to the maximum chloride content allowed by the Standard Specifications. When using a single value, set the standard deviation to a small non-zero magnitude. </t>
    </r>
    <r>
      <rPr>
        <i/>
        <sz val="11"/>
        <color theme="1"/>
        <rFont val="Calibri"/>
        <family val="2"/>
        <scheme val="minor"/>
      </rPr>
      <t>fib</t>
    </r>
    <r>
      <rPr>
        <sz val="11"/>
        <color theme="1"/>
        <rFont val="Calibri"/>
        <family val="2"/>
        <scheme val="minor"/>
      </rPr>
      <t xml:space="preserve"> Bulletin 34, B2.2.4 (2) indicates that in contrast to chloride profiles resulting from chloride ingress from the surface, the distribution can be assumed to be uniform over the whole cross section. However, this distribution should not to be confused with the probabilistic distribution of the variable C</t>
    </r>
    <r>
      <rPr>
        <vertAlign val="subscript"/>
        <sz val="11"/>
        <color theme="1"/>
        <rFont val="Calibri"/>
        <family val="2"/>
        <scheme val="minor"/>
      </rPr>
      <t>o</t>
    </r>
    <r>
      <rPr>
        <sz val="11"/>
        <color theme="1"/>
        <rFont val="Calibri"/>
        <family val="2"/>
        <scheme val="minor"/>
      </rPr>
      <t>. The magnitude of C</t>
    </r>
    <r>
      <rPr>
        <vertAlign val="subscript"/>
        <sz val="11"/>
        <color theme="1"/>
        <rFont val="Calibri"/>
        <family val="2"/>
        <scheme val="minor"/>
      </rPr>
      <t>o</t>
    </r>
    <r>
      <rPr>
        <sz val="11"/>
        <color theme="1"/>
        <rFont val="Calibri"/>
        <family val="2"/>
        <scheme val="minor"/>
      </rPr>
      <t xml:space="preserve"> may be considered as a distribution with a mean and standard deviation, just like the other variables in the equation for Fick's 2nd Law to be a more true probabilistic approach.</t>
    </r>
  </si>
  <si>
    <r>
      <rPr>
        <b/>
        <sz val="11"/>
        <color theme="1"/>
        <rFont val="Calibri"/>
        <family val="2"/>
        <scheme val="minor"/>
      </rPr>
      <t>t</t>
    </r>
    <r>
      <rPr>
        <b/>
        <vertAlign val="subscript"/>
        <sz val="11"/>
        <color theme="1"/>
        <rFont val="Calibri"/>
        <family val="2"/>
        <scheme val="minor"/>
      </rPr>
      <t>SL</t>
    </r>
    <r>
      <rPr>
        <sz val="11"/>
        <color theme="1"/>
        <rFont val="Calibri"/>
        <family val="2"/>
        <scheme val="minor"/>
      </rPr>
      <t xml:space="preserve"> is the Design Service Life expected of the structure in years.</t>
    </r>
  </si>
  <si>
    <r>
      <t>C</t>
    </r>
    <r>
      <rPr>
        <vertAlign val="subscript"/>
        <sz val="11"/>
        <color rgb="FF3F3F76"/>
        <rFont val="Calibri"/>
        <family val="2"/>
        <scheme val="minor"/>
      </rPr>
      <t>s</t>
    </r>
    <r>
      <rPr>
        <sz val="11"/>
        <color rgb="FF3F3F76"/>
        <rFont val="Calibri"/>
        <family val="2"/>
        <scheme val="minor"/>
      </rPr>
      <t xml:space="preserve"> or C</t>
    </r>
    <r>
      <rPr>
        <vertAlign val="subscript"/>
        <sz val="11"/>
        <color rgb="FF3F3F76"/>
        <rFont val="Calibri"/>
        <family val="2"/>
        <scheme val="minor"/>
      </rPr>
      <t>s,Δx</t>
    </r>
  </si>
  <si>
    <r>
      <t xml:space="preserve">Chloride Concentration at surface, or at substitute surface </t>
    </r>
    <r>
      <rPr>
        <sz val="11"/>
        <color theme="1"/>
        <rFont val="Calibri"/>
        <family val="2"/>
      </rPr>
      <t>Δx</t>
    </r>
  </si>
  <si>
    <r>
      <rPr>
        <b/>
        <sz val="11"/>
        <color theme="1"/>
        <rFont val="Calibri"/>
        <family val="2"/>
        <scheme val="minor"/>
      </rPr>
      <t>C</t>
    </r>
    <r>
      <rPr>
        <b/>
        <vertAlign val="subscript"/>
        <sz val="11"/>
        <color theme="1"/>
        <rFont val="Calibri"/>
        <family val="2"/>
        <scheme val="minor"/>
      </rPr>
      <t>s,</t>
    </r>
    <r>
      <rPr>
        <b/>
        <vertAlign val="subscript"/>
        <sz val="11"/>
        <color theme="1"/>
        <rFont val="Calibri"/>
        <family val="2"/>
      </rPr>
      <t>Δ</t>
    </r>
    <r>
      <rPr>
        <b/>
        <vertAlign val="subscript"/>
        <sz val="11"/>
        <color theme="1"/>
        <rFont val="Calibri"/>
        <family val="2"/>
        <scheme val="minor"/>
      </rPr>
      <t>x</t>
    </r>
    <r>
      <rPr>
        <sz val="11"/>
        <color theme="1"/>
        <rFont val="Calibri"/>
        <family val="2"/>
        <scheme val="minor"/>
      </rPr>
      <t xml:space="preserve"> is the chloride concentration at the substitute surface and represents the environmental loading on the structure. For elements intermittently exposed to chlorides, the chloride concentration should be taken at the level </t>
    </r>
    <r>
      <rPr>
        <sz val="11"/>
        <color theme="1"/>
        <rFont val="Calibri"/>
        <family val="2"/>
      </rPr>
      <t>Δx below the surface. For atmospheric or submerged zones, it should be taken at the surface. The distribution function is Log-Normal.</t>
    </r>
  </si>
  <si>
    <t>Monte Carlo Trial Results</t>
  </si>
  <si>
    <t>Chloride Diffusion Coefficient</t>
  </si>
  <si>
    <t>All input parameters that need to be determined are shown with the orange fill color, and are described below. Input units are typically in inches and years. Conversions to meters/seconds, and millimeters/years are also given.</t>
  </si>
  <si>
    <r>
      <rPr>
        <b/>
        <sz val="11"/>
        <color theme="1"/>
        <rFont val="Calibri"/>
        <family val="2"/>
        <scheme val="minor"/>
      </rPr>
      <t>α</t>
    </r>
    <r>
      <rPr>
        <sz val="11"/>
        <color theme="1"/>
        <rFont val="Calibri"/>
        <family val="2"/>
        <scheme val="minor"/>
      </rPr>
      <t xml:space="preserve"> is the aging exponent, and is dependent on the constituents of the concrete used. For regular type I Portland Cement concrete, use a mean value of 0.3 and a standard deviation of 0.12. For concrete with 20% or more fly ash, use a mean value of 0.6 and a standard deviation of 0.15. For Type III cement including blast furnace slag, use a mean of 0.45 and a standard deviation of 0.20. All of these mix designs assume water/cement ratios between 0.4 and 0.6. A Beta Distribution function is used.</t>
    </r>
  </si>
  <si>
    <t>This tab illustrates the significant time dependent variation of the aging function and the corresponding Chloride Diffusion Coefficient.</t>
  </si>
  <si>
    <t>Total Passing</t>
  </si>
  <si>
    <t>Total # of Trials</t>
  </si>
  <si>
    <r>
      <t>Chloride Migration Coefficient (from Nordtest NT Build 492 - results are given in m</t>
    </r>
    <r>
      <rPr>
        <vertAlign val="superscript"/>
        <sz val="11"/>
        <color theme="1"/>
        <rFont val="Calibri"/>
        <family val="2"/>
        <scheme val="minor"/>
      </rPr>
      <t>2</t>
    </r>
    <r>
      <rPr>
        <sz val="11"/>
        <color theme="1"/>
        <rFont val="Calibri"/>
        <family val="2"/>
        <scheme val="minor"/>
      </rPr>
      <t>/sec)</t>
    </r>
  </si>
  <si>
    <r>
      <t>in</t>
    </r>
    <r>
      <rPr>
        <vertAlign val="superscript"/>
        <sz val="11"/>
        <color theme="1"/>
        <rFont val="Calibri"/>
        <family val="2"/>
        <scheme val="minor"/>
      </rPr>
      <t>2</t>
    </r>
    <r>
      <rPr>
        <sz val="11"/>
        <color theme="1"/>
        <rFont val="Calibri"/>
        <family val="2"/>
        <scheme val="minor"/>
      </rPr>
      <t>/yr</t>
    </r>
  </si>
  <si>
    <t>Transfer function - splash/spray zone</t>
  </si>
  <si>
    <t>Transfer function - submerged, atmospheric zones</t>
  </si>
  <si>
    <r>
      <rPr>
        <b/>
        <sz val="11"/>
        <color theme="1"/>
        <rFont val="Calibri"/>
        <family val="2"/>
        <scheme val="minor"/>
      </rPr>
      <t>D</t>
    </r>
    <r>
      <rPr>
        <b/>
        <vertAlign val="subscript"/>
        <sz val="11"/>
        <color theme="1"/>
        <rFont val="Calibri"/>
        <family val="2"/>
        <scheme val="minor"/>
      </rPr>
      <t>RCM,0</t>
    </r>
    <r>
      <rPr>
        <sz val="11"/>
        <color theme="1"/>
        <rFont val="Calibri"/>
        <family val="2"/>
        <scheme val="minor"/>
      </rPr>
      <t xml:space="preserve"> is the Chloride Migration Coefficient. This is the durability property of the concrete obtained from performing Nordtest NT Build 492, the Rapid Chloride Migration test. The mean value is determined from the test results. The recommended coefficient of variation is 0.2, and a Normal distribution function is assumed. This is one of the key input variables for design.</t>
    </r>
  </si>
  <si>
    <r>
      <t>The aging function, A(t), is heavily time dependent. It is used with the Chloride Migration Coefficient D</t>
    </r>
    <r>
      <rPr>
        <vertAlign val="subscript"/>
        <sz val="11"/>
        <color theme="1"/>
        <rFont val="Calibri"/>
        <family val="2"/>
        <scheme val="minor"/>
      </rPr>
      <t>RCM,0</t>
    </r>
    <r>
      <rPr>
        <sz val="11"/>
        <color theme="1"/>
        <rFont val="Calibri"/>
        <family val="2"/>
        <scheme val="minor"/>
      </rPr>
      <t>, to calculate the Chloride Diffusion Coefficient, D</t>
    </r>
    <r>
      <rPr>
        <vertAlign val="subscript"/>
        <sz val="11"/>
        <color theme="1"/>
        <rFont val="Calibri"/>
        <family val="2"/>
        <scheme val="minor"/>
      </rPr>
      <t>app,C</t>
    </r>
    <r>
      <rPr>
        <sz val="11"/>
        <color theme="1"/>
        <rFont val="Calibri"/>
        <family val="2"/>
        <scheme val="minor"/>
      </rPr>
      <t>, at various times in the service life of the structure. At an age of 100 years for concrete containing flyash, D</t>
    </r>
    <r>
      <rPr>
        <vertAlign val="subscript"/>
        <sz val="11"/>
        <color theme="1"/>
        <rFont val="Calibri"/>
        <family val="2"/>
        <scheme val="minor"/>
      </rPr>
      <t>app,C</t>
    </r>
    <r>
      <rPr>
        <sz val="11"/>
        <color theme="1"/>
        <rFont val="Calibri"/>
        <family val="2"/>
        <scheme val="minor"/>
      </rPr>
      <t xml:space="preserve"> can have a magnitude of as little as 2-3% of the value at 28 days. Per </t>
    </r>
    <r>
      <rPr>
        <i/>
        <sz val="11"/>
        <color theme="1"/>
        <rFont val="Calibri"/>
        <family val="2"/>
        <scheme val="minor"/>
      </rPr>
      <t>fib</t>
    </r>
    <r>
      <rPr>
        <sz val="11"/>
        <color theme="1"/>
        <rFont val="Calibri"/>
        <family val="2"/>
        <scheme val="minor"/>
      </rPr>
      <t xml:space="preserve"> Bulletin 34, a single value for A(t) is to be used and is taken at the Design Service Life, t</t>
    </r>
    <r>
      <rPr>
        <vertAlign val="subscript"/>
        <sz val="11"/>
        <color theme="1"/>
        <rFont val="Calibri"/>
        <family val="2"/>
        <scheme val="minor"/>
      </rPr>
      <t>SL</t>
    </r>
    <r>
      <rPr>
        <sz val="11"/>
        <color theme="1"/>
        <rFont val="Calibri"/>
        <family val="2"/>
        <scheme val="minor"/>
      </rPr>
      <t>.</t>
    </r>
  </si>
  <si>
    <r>
      <t xml:space="preserve">Column AP has the distribution results for critical chloride content, and column AS has the solution to Fick's 2nd Law. If the value in column AS is greater than column AP, that trial is assumed to have failed (corrosion is initiated), and a 0 is placed in column AU. Otherwise a 1 is seen in column AU. The reliability is the sum of column AU divided by the number of trials. Likewise the probability of failure is one minus the reliability. The reliability index, </t>
    </r>
    <r>
      <rPr>
        <sz val="11"/>
        <color theme="1"/>
        <rFont val="Calibri"/>
        <family val="2"/>
      </rPr>
      <t>β, is the Normal Distribution value of the probability of failure for the 5,000 trials. The actual reliability index is compared to the target reliability index to determine whether the design parameters are sufficient to satisfy the design intent.</t>
    </r>
  </si>
  <si>
    <r>
      <rPr>
        <b/>
        <sz val="11"/>
        <color theme="1"/>
        <rFont val="Calibri"/>
        <family val="2"/>
      </rPr>
      <t>β</t>
    </r>
    <r>
      <rPr>
        <sz val="11"/>
        <color theme="1"/>
        <rFont val="Calibri"/>
        <family val="2"/>
        <scheme val="minor"/>
      </rPr>
      <t xml:space="preserve"> is the target reliability index. The recommended value for initation of corrosion is 1.3, which is approximately equivalent to a probability of failure of 10%, or a reliability of 90%. The actual reliability is slightly higher at 90.32%.</t>
    </r>
  </si>
  <si>
    <r>
      <t>D</t>
    </r>
    <r>
      <rPr>
        <b/>
        <vertAlign val="subscript"/>
        <sz val="11"/>
        <color theme="1"/>
        <rFont val="Calibri"/>
        <family val="2"/>
        <scheme val="minor"/>
      </rPr>
      <t xml:space="preserve">app,C </t>
    </r>
    <r>
      <rPr>
        <b/>
        <sz val="11"/>
        <color theme="1"/>
        <rFont val="Calibri"/>
        <family val="2"/>
        <scheme val="minor"/>
      </rPr>
      <t>(mm</t>
    </r>
    <r>
      <rPr>
        <b/>
        <vertAlign val="superscript"/>
        <sz val="11"/>
        <color theme="1"/>
        <rFont val="Calibri"/>
        <family val="2"/>
        <scheme val="minor"/>
      </rPr>
      <t>2</t>
    </r>
    <r>
      <rPr>
        <b/>
        <sz val="11"/>
        <color theme="1"/>
        <rFont val="Calibri"/>
        <family val="2"/>
        <scheme val="minor"/>
      </rPr>
      <t>/yr)</t>
    </r>
  </si>
  <si>
    <r>
      <t>A(t</t>
    </r>
    <r>
      <rPr>
        <b/>
        <vertAlign val="subscript"/>
        <sz val="11"/>
        <color theme="1"/>
        <rFont val="Calibri"/>
        <family val="2"/>
        <scheme val="minor"/>
      </rPr>
      <t>SL</t>
    </r>
    <r>
      <rPr>
        <b/>
        <sz val="11"/>
        <color theme="1"/>
        <rFont val="Calibri"/>
        <family val="2"/>
        <scheme val="minor"/>
      </rPr>
      <t>)</t>
    </r>
  </si>
  <si>
    <t>SUMMARY</t>
  </si>
  <si>
    <t>Input Mean</t>
  </si>
  <si>
    <t>Computed Mean</t>
  </si>
  <si>
    <t>Max</t>
  </si>
  <si>
    <t>Min</t>
  </si>
  <si>
    <t>Chloride Ingress Deterioration Model</t>
  </si>
  <si>
    <t>Instructions for use of Full-Probabilistic Spreadsheet Design Tool</t>
  </si>
  <si>
    <t>http://www.ncdc.noaa.gov/</t>
  </si>
  <si>
    <r>
      <rPr>
        <b/>
        <sz val="11"/>
        <color theme="1"/>
        <rFont val="Calibri"/>
        <family val="2"/>
        <scheme val="minor"/>
      </rPr>
      <t>T</t>
    </r>
    <r>
      <rPr>
        <b/>
        <vertAlign val="subscript"/>
        <sz val="11"/>
        <color theme="1"/>
        <rFont val="Calibri"/>
        <family val="2"/>
        <scheme val="minor"/>
      </rPr>
      <t>real</t>
    </r>
    <r>
      <rPr>
        <sz val="11"/>
        <color theme="1"/>
        <rFont val="Calibri"/>
        <family val="2"/>
        <scheme val="minor"/>
      </rPr>
      <t xml:space="preserve"> is the ambient temperature of the structure component. This data should be researched from available weather data at or near the project site. One of the most comprehensive sources for temperature data is through the National Oceanic and Atmospheric Administration (NOAA), found online at the link below. The mean annual temperature and the standard deviation are required. A Normal Distribution function is used.</t>
    </r>
  </si>
  <si>
    <r>
      <t xml:space="preserve">In addition to this </t>
    </r>
    <r>
      <rPr>
        <i/>
        <sz val="11"/>
        <color theme="1"/>
        <rFont val="Calibri"/>
        <family val="2"/>
        <scheme val="minor"/>
      </rPr>
      <t>Instructions</t>
    </r>
    <r>
      <rPr>
        <sz val="11"/>
        <color theme="1"/>
        <rFont val="Calibri"/>
        <family val="2"/>
        <scheme val="minor"/>
      </rPr>
      <t xml:space="preserve"> tab, this spreadsheet tool has been divided into calculation tabs for Input Parameters, Monte Carlo Trial Results, and a Chloride Diffusion Coefficient graph.</t>
    </r>
  </si>
  <si>
    <r>
      <rPr>
        <b/>
        <sz val="11"/>
        <color theme="1"/>
        <rFont val="Calibri"/>
        <family val="2"/>
      </rPr>
      <t>Δ</t>
    </r>
    <r>
      <rPr>
        <b/>
        <sz val="11"/>
        <color theme="1"/>
        <rFont val="Calibri"/>
        <family val="2"/>
        <scheme val="minor"/>
      </rPr>
      <t>x</t>
    </r>
    <r>
      <rPr>
        <sz val="11"/>
        <color theme="1"/>
        <rFont val="Calibri"/>
        <family val="2"/>
        <scheme val="minor"/>
      </rPr>
      <t xml:space="preserve"> is the transfer function and occurs in elements which are intermittently exposed to chloride- contaminated solutions, such as in a spray or splash zone in sea water, or to de-icing salts. For elements that are in an atmospheric zone or are submerged, </t>
    </r>
    <r>
      <rPr>
        <sz val="11"/>
        <color theme="1"/>
        <rFont val="Calibri"/>
        <family val="2"/>
      </rPr>
      <t>Δ</t>
    </r>
    <r>
      <rPr>
        <sz val="11"/>
        <color theme="1"/>
        <rFont val="Calibri"/>
        <family val="2"/>
        <scheme val="minor"/>
      </rPr>
      <t xml:space="preserve">x = 0. For splash conditions, </t>
    </r>
    <r>
      <rPr>
        <sz val="11"/>
        <color theme="1"/>
        <rFont val="Calibri"/>
        <family val="2"/>
      </rPr>
      <t>Δx is described as a Beta distribution with a mean value of 8.9 mm,  a standard deviation of 5.6 mm, and lower and upper bounds of 0 and 50 mm.</t>
    </r>
  </si>
  <si>
    <r>
      <t>The other parameters (</t>
    </r>
    <r>
      <rPr>
        <b/>
        <sz val="11"/>
        <color theme="1"/>
        <rFont val="Calibri"/>
        <family val="2"/>
        <scheme val="minor"/>
      </rPr>
      <t>b</t>
    </r>
    <r>
      <rPr>
        <b/>
        <vertAlign val="subscript"/>
        <sz val="11"/>
        <color theme="1"/>
        <rFont val="Calibri"/>
        <family val="2"/>
        <scheme val="minor"/>
      </rPr>
      <t>e</t>
    </r>
    <r>
      <rPr>
        <b/>
        <sz val="11"/>
        <color theme="1"/>
        <rFont val="Calibri"/>
        <family val="2"/>
        <scheme val="minor"/>
      </rPr>
      <t>, T</t>
    </r>
    <r>
      <rPr>
        <b/>
        <vertAlign val="subscript"/>
        <sz val="11"/>
        <color theme="1"/>
        <rFont val="Calibri"/>
        <family val="2"/>
        <scheme val="minor"/>
      </rPr>
      <t>ref</t>
    </r>
    <r>
      <rPr>
        <b/>
        <sz val="11"/>
        <color theme="1"/>
        <rFont val="Calibri"/>
        <family val="2"/>
        <scheme val="minor"/>
      </rPr>
      <t>, k</t>
    </r>
    <r>
      <rPr>
        <b/>
        <vertAlign val="subscript"/>
        <sz val="11"/>
        <color theme="1"/>
        <rFont val="Calibri"/>
        <family val="2"/>
        <scheme val="minor"/>
      </rPr>
      <t>t</t>
    </r>
    <r>
      <rPr>
        <b/>
        <sz val="11"/>
        <color theme="1"/>
        <rFont val="Calibri"/>
        <family val="2"/>
        <scheme val="minor"/>
      </rPr>
      <t>, t</t>
    </r>
    <r>
      <rPr>
        <b/>
        <vertAlign val="subscript"/>
        <sz val="11"/>
        <color theme="1"/>
        <rFont val="Calibri"/>
        <family val="2"/>
        <scheme val="minor"/>
      </rPr>
      <t>o</t>
    </r>
    <r>
      <rPr>
        <sz val="11"/>
        <color theme="1"/>
        <rFont val="Calibri"/>
        <family val="2"/>
        <scheme val="minor"/>
      </rPr>
      <t>)  given on the</t>
    </r>
    <r>
      <rPr>
        <i/>
        <sz val="11"/>
        <color theme="1"/>
        <rFont val="Calibri"/>
        <family val="2"/>
        <scheme val="minor"/>
      </rPr>
      <t xml:space="preserve"> Input Parameters</t>
    </r>
    <r>
      <rPr>
        <sz val="11"/>
        <color theme="1"/>
        <rFont val="Calibri"/>
        <family val="2"/>
        <scheme val="minor"/>
      </rPr>
      <t xml:space="preserve"> tab are predefined and should not be modified.</t>
    </r>
  </si>
  <si>
    <r>
      <t xml:space="preserve">This tab contains all of the computations. All input to this tab comes from the </t>
    </r>
    <r>
      <rPr>
        <i/>
        <sz val="11"/>
        <color theme="1"/>
        <rFont val="Calibri"/>
        <family val="2"/>
        <scheme val="minor"/>
      </rPr>
      <t xml:space="preserve">Input Parameters </t>
    </r>
    <r>
      <rPr>
        <sz val="11"/>
        <color theme="1"/>
        <rFont val="Calibri"/>
        <family val="2"/>
        <scheme val="minor"/>
      </rPr>
      <t xml:space="preserve">tab. Parameter values used are mm and years to match those in the </t>
    </r>
    <r>
      <rPr>
        <i/>
        <sz val="11"/>
        <color theme="1"/>
        <rFont val="Calibri"/>
        <family val="2"/>
        <scheme val="minor"/>
      </rPr>
      <t>fib</t>
    </r>
    <r>
      <rPr>
        <sz val="11"/>
        <color theme="1"/>
        <rFont val="Calibri"/>
        <family val="2"/>
        <scheme val="minor"/>
      </rPr>
      <t xml:space="preserve"> Bulletin 34.</t>
    </r>
  </si>
  <si>
    <r>
      <t>M</t>
    </r>
    <r>
      <rPr>
        <b/>
        <u/>
        <sz val="12"/>
        <color theme="1"/>
        <rFont val="Franklin Gothic Book"/>
        <family val="2"/>
      </rPr>
      <t>onte Carlo Trial Results</t>
    </r>
  </si>
  <si>
    <r>
      <t xml:space="preserve">Calculations on this tab are performed for 5,000 trials. Additional trials can be incorporated by inserting lines above the last trial line, and copying the formulas down. Each trial uses a unique random number generator to be used in determining the value for each variable. Random numbers are generated between 0 and 1 only. The distribution function corresponding to the data on the </t>
    </r>
    <r>
      <rPr>
        <i/>
        <sz val="11"/>
        <color theme="1"/>
        <rFont val="Calibri"/>
        <family val="2"/>
        <scheme val="minor"/>
      </rPr>
      <t>Input Parameters</t>
    </r>
    <r>
      <rPr>
        <sz val="11"/>
        <color theme="1"/>
        <rFont val="Calibri"/>
        <family val="2"/>
        <scheme val="minor"/>
      </rPr>
      <t xml:space="preserve"> page is used to develop the value of each variable in the equation for Fick's 2nd Law.</t>
    </r>
  </si>
  <si>
    <t>Input Parameters</t>
  </si>
  <si>
    <r>
      <t xml:space="preserve">This tool has been developed to follow the full-probabilistic design method detailed in </t>
    </r>
    <r>
      <rPr>
        <i/>
        <sz val="11"/>
        <color theme="1"/>
        <rFont val="Calibri"/>
        <family val="2"/>
        <scheme val="minor"/>
      </rPr>
      <t>fib</t>
    </r>
    <r>
      <rPr>
        <sz val="11"/>
        <color theme="1"/>
        <rFont val="Calibri"/>
        <family val="2"/>
        <scheme val="minor"/>
      </rPr>
      <t xml:space="preserve"> Bulletin 34 - Model Code for Service Life Design (2006), for chloride-induced corrosion in uncracked concrete. Uncracked concrete is defined as concrete in which the ordinary crack width is less than 0.3 mm or 0.012". Service life design is based on the solution to the mathematical model for depassivation (or initiation of corrosion) in the reinforcing steel of a concrete section exposed to chlorides. The model uses Fick's 2</t>
    </r>
    <r>
      <rPr>
        <vertAlign val="superscript"/>
        <sz val="11"/>
        <color theme="1"/>
        <rFont val="Calibri"/>
        <family val="2"/>
        <scheme val="minor"/>
      </rPr>
      <t>nd</t>
    </r>
    <r>
      <rPr>
        <sz val="11"/>
        <color theme="1"/>
        <rFont val="Calibri"/>
        <family val="2"/>
        <scheme val="minor"/>
      </rPr>
      <t xml:space="preserve"> Law, defined in equations (B2.1-1 to B2.1-4), to compare the chloride concentration in the concrete at the depth of the reinforcing steel at a specified time, to the critical chloride concentration for the reinforcement. The method uses a Monte Carlo approach to solve </t>
    </r>
    <r>
      <rPr>
        <sz val="11"/>
        <rFont val="Calibri"/>
        <family val="2"/>
        <scheme val="minor"/>
      </rPr>
      <t>Equation</t>
    </r>
    <r>
      <rPr>
        <sz val="11"/>
        <color theme="1"/>
        <rFont val="Calibri"/>
        <family val="2"/>
        <scheme val="minor"/>
      </rPr>
      <t xml:space="preserve"> (B2.1-1) repeatedly, by varying each of the variables in the equation according to a probablistic distribution of values. Each variable is defined by a mean value, a standard deviation, and a distribution type (Normal, Log-Normal, Beta, etc.). Each individual calculation solution either passes or fails the comparison of chloride concentrations. The total number of times that the critical chloride content is exceeded is compared to the number of trials and results in a probability of failure and reliability index. The reliability index recommended by </t>
    </r>
    <r>
      <rPr>
        <i/>
        <sz val="11"/>
        <color theme="1"/>
        <rFont val="Calibri"/>
        <family val="2"/>
        <scheme val="minor"/>
      </rPr>
      <t>fib</t>
    </r>
    <r>
      <rPr>
        <sz val="11"/>
        <color theme="1"/>
        <rFont val="Calibri"/>
        <family val="2"/>
        <scheme val="minor"/>
      </rPr>
      <t xml:space="preserve"> Bulletin 34 is 1.3. Other reliability indices can be considered. Equations (B2.1-1 to B2.1-4) are shown below.</t>
    </r>
  </si>
  <si>
    <r>
      <rPr>
        <b/>
        <sz val="11"/>
        <color theme="1"/>
        <rFont val="Calibri"/>
        <family val="2"/>
        <scheme val="minor"/>
      </rPr>
      <t>cover, a</t>
    </r>
    <r>
      <rPr>
        <sz val="11"/>
        <color theme="1"/>
        <rFont val="Calibri"/>
        <family val="2"/>
        <scheme val="minor"/>
      </rPr>
      <t xml:space="preserve"> is the concrete cover dimension. Depth of cover is the other key parameter that is used in design for durability. The mean value should be that considered for design, and the standard deviation taken as the tolerance allowed by the standard specifications. A Log-Norma</t>
    </r>
    <r>
      <rPr>
        <sz val="11"/>
        <rFont val="Calibri"/>
        <family val="2"/>
        <scheme val="minor"/>
      </rPr>
      <t>l distribution</t>
    </r>
    <r>
      <rPr>
        <sz val="11"/>
        <color theme="1"/>
        <rFont val="Calibri"/>
        <family val="2"/>
        <scheme val="minor"/>
      </rPr>
      <t xml:space="preserve"> function is used.</t>
    </r>
  </si>
  <si>
    <r>
      <rPr>
        <b/>
        <sz val="11"/>
        <color theme="1"/>
        <rFont val="Calibri"/>
        <family val="2"/>
        <scheme val="minor"/>
      </rPr>
      <t>C</t>
    </r>
    <r>
      <rPr>
        <b/>
        <vertAlign val="subscript"/>
        <sz val="11"/>
        <color theme="1"/>
        <rFont val="Calibri"/>
        <family val="2"/>
        <scheme val="minor"/>
      </rPr>
      <t>crit</t>
    </r>
    <r>
      <rPr>
        <sz val="11"/>
        <color theme="1"/>
        <rFont val="Calibri"/>
        <family val="2"/>
        <scheme val="minor"/>
      </rPr>
      <t xml:space="preserve"> is the critical chloride concentration at the level of the reinforcing that will initiate corrosion, expressed in weight percentage of the cement and other binders. For conventional reinforcing steel, the critical chloride content is described with a Beta distribution with a mean value of 0.6, standard deviation of 0.15, and lower and upper bounds of 0.2 and 2.0. There is currently no data to account for epoxy coating of reinforcing. Stainless steel reinforcing may have a mean value of 10 or more times </t>
    </r>
    <r>
      <rPr>
        <sz val="11"/>
        <rFont val="Calibri"/>
        <family val="2"/>
        <scheme val="minor"/>
      </rPr>
      <t xml:space="preserve">that of </t>
    </r>
    <r>
      <rPr>
        <sz val="11"/>
        <color theme="1"/>
        <rFont val="Calibri"/>
        <family val="2"/>
        <scheme val="minor"/>
      </rPr>
      <t>conventional reinforcement.</t>
    </r>
  </si>
  <si>
    <r>
      <rPr>
        <sz val="11"/>
        <rFont val="Calibri"/>
        <family val="2"/>
        <scheme val="minor"/>
      </rPr>
      <t xml:space="preserve">Aging </t>
    </r>
    <r>
      <rPr>
        <sz val="11"/>
        <color rgb="FF3F3F76"/>
        <rFont val="Calibri"/>
        <family val="2"/>
        <scheme val="minor"/>
      </rPr>
      <t>exponent - All types in atmospheric zone</t>
    </r>
  </si>
  <si>
    <t>Aging exponent - All types in atmospheric zone</t>
  </si>
  <si>
    <t>Aging exponent - Type I Portland Cement (PCC)</t>
  </si>
  <si>
    <r>
      <t xml:space="preserve">Aging exponent - PCC w/ </t>
    </r>
    <r>
      <rPr>
        <sz val="11"/>
        <color theme="1"/>
        <rFont val="Calibri"/>
        <family val="2"/>
      </rPr>
      <t xml:space="preserve">≥ </t>
    </r>
    <r>
      <rPr>
        <sz val="11"/>
        <color theme="1"/>
        <rFont val="Calibri"/>
        <family val="2"/>
        <scheme val="minor"/>
      </rPr>
      <t>20% Flyash</t>
    </r>
  </si>
  <si>
    <t>Aging exponent - PCC w/ Blast Furnace Slag</t>
  </si>
  <si>
    <t>A(t), Aging Function</t>
  </si>
  <si>
    <r>
      <rPr>
        <i/>
        <sz val="14"/>
        <color theme="1"/>
        <rFont val="Calibri"/>
        <family val="2"/>
        <scheme val="minor"/>
      </rPr>
      <t>fib</t>
    </r>
    <r>
      <rPr>
        <sz val="14"/>
        <color theme="1"/>
        <rFont val="Calibri"/>
        <family val="2"/>
        <scheme val="minor"/>
      </rPr>
      <t xml:space="preserve"> Bulletin 34, Section B2 - Full probabilistic design method for chloride induced corrosion - uncracked concrete</t>
    </r>
  </si>
  <si>
    <r>
      <t>Representative Critical Chloride Threshold (C</t>
    </r>
    <r>
      <rPr>
        <vertAlign val="subscript"/>
        <sz val="16"/>
        <color theme="1"/>
        <rFont val="Calibri"/>
        <family val="2"/>
        <scheme val="minor"/>
      </rPr>
      <t>cr</t>
    </r>
    <r>
      <rPr>
        <sz val="16"/>
        <color theme="1"/>
        <rFont val="Calibri"/>
        <family val="2"/>
        <scheme val="minor"/>
      </rPr>
      <t>) for Various Reinforcement Types</t>
    </r>
  </si>
  <si>
    <t>Specification</t>
  </si>
  <si>
    <t>Alloy Type</t>
  </si>
  <si>
    <t>UNS Designation</t>
  </si>
  <si>
    <t>Virginia CRR Class</t>
  </si>
  <si>
    <r>
      <t>C</t>
    </r>
    <r>
      <rPr>
        <vertAlign val="subscript"/>
        <sz val="11"/>
        <color theme="1"/>
        <rFont val="Calibri"/>
        <family val="2"/>
        <scheme val="minor"/>
      </rPr>
      <t>cr</t>
    </r>
    <r>
      <rPr>
        <sz val="11"/>
        <color theme="1"/>
        <rFont val="Calibri"/>
        <family val="2"/>
        <scheme val="minor"/>
      </rPr>
      <t xml:space="preserve"> - mass % by weight  cement</t>
    </r>
  </si>
  <si>
    <r>
      <t>C</t>
    </r>
    <r>
      <rPr>
        <vertAlign val="subscript"/>
        <sz val="11"/>
        <color theme="1"/>
        <rFont val="Calibri"/>
        <family val="2"/>
        <scheme val="minor"/>
      </rPr>
      <t>cr</t>
    </r>
    <r>
      <rPr>
        <sz val="11"/>
        <color theme="1"/>
        <rFont val="Calibri"/>
        <family val="2"/>
        <scheme val="minor"/>
      </rPr>
      <t xml:space="preserve"> - Ratio to Carbon Steel</t>
    </r>
  </si>
  <si>
    <t>Compositional Requirements (min %)</t>
  </si>
  <si>
    <t>Notes</t>
  </si>
  <si>
    <r>
      <t>Reference for C</t>
    </r>
    <r>
      <rPr>
        <vertAlign val="subscript"/>
        <sz val="11"/>
        <color theme="1"/>
        <rFont val="Calibri"/>
        <family val="2"/>
        <scheme val="minor"/>
      </rPr>
      <t>cr</t>
    </r>
  </si>
  <si>
    <t>Cr</t>
  </si>
  <si>
    <t>Mo</t>
  </si>
  <si>
    <t>N</t>
  </si>
  <si>
    <r>
      <t>PREN</t>
    </r>
    <r>
      <rPr>
        <vertAlign val="superscript"/>
        <sz val="11"/>
        <color theme="1"/>
        <rFont val="Calibri"/>
        <family val="2"/>
        <scheme val="minor"/>
      </rPr>
      <t>*</t>
    </r>
  </si>
  <si>
    <t>Carbon steel</t>
  </si>
  <si>
    <t>ASTM A615</t>
  </si>
  <si>
    <r>
      <t>Model Code for Service Life Design, fib Bulletin 34, International Federation for Structural Concrete (</t>
    </r>
    <r>
      <rPr>
        <i/>
        <sz val="11"/>
        <color theme="1"/>
        <rFont val="Calibri"/>
        <family val="2"/>
        <scheme val="minor"/>
      </rPr>
      <t>fib</t>
    </r>
    <r>
      <rPr>
        <sz val="11"/>
        <color theme="1"/>
        <rFont val="Calibri"/>
        <family val="2"/>
        <scheme val="minor"/>
      </rPr>
      <t>), Lausanne, Switzerland, February 2006, p 72</t>
    </r>
  </si>
  <si>
    <t>Epoxy-coated carbon steel</t>
  </si>
  <si>
    <t>Value based on single study. (Epoxy coated reinforcement generally considered to have same resistance as plain carbon steel)</t>
  </si>
  <si>
    <r>
      <t>Ke</t>
    </r>
    <r>
      <rPr>
        <sz val="11"/>
        <color theme="1"/>
        <rFont val="Calibri"/>
        <family val="2"/>
      </rPr>
      <t>β</t>
    </r>
    <r>
      <rPr>
        <sz val="11"/>
        <color theme="1"/>
        <rFont val="Calibri"/>
        <family val="2"/>
        <scheme val="minor"/>
      </rPr>
      <t>ler, Sylvia, and Ueli Angst, Marc Zintel, Christoph Gehlen, "Defects in epoxy-coated reinforcement and their impact on the service life of a concrete structure", Structural Concrete, Journal of the fib, Ernst &amp; Sohn, Vol. 16, No. 3, September 2015, p 398-405</t>
    </r>
  </si>
  <si>
    <t>Galvanized carbon steel</t>
  </si>
  <si>
    <t>Matthews, Stuart, Design of durable concrete structures, IHS BRE Press, Garston, Watford, 2014, p 278-282</t>
  </si>
  <si>
    <t>Stainless steel-clad carbon steel</t>
  </si>
  <si>
    <t>AASHTO M329</t>
  </si>
  <si>
    <t>Cladding S31600 or S31603</t>
  </si>
  <si>
    <t>Cut ends of bars expose carbon steel core. Cladding is 316L material with thickness of .007"</t>
  </si>
  <si>
    <t>ibid, p 283</t>
  </si>
  <si>
    <t>Low-carbon chromium steel</t>
  </si>
  <si>
    <t>ASTM A1035</t>
  </si>
  <si>
    <t>CL</t>
  </si>
  <si>
    <t>CM</t>
  </si>
  <si>
    <t>CS</t>
  </si>
  <si>
    <t>Class I</t>
  </si>
  <si>
    <t>Patented dual-phase alloyed steel (produced by MMFX)</t>
  </si>
  <si>
    <t>meets ASTM A1035/ AASHTO M334</t>
  </si>
  <si>
    <t>MMFX2</t>
  </si>
  <si>
    <t>ibid</t>
  </si>
  <si>
    <t>Austenitic Stainless Steel</t>
  </si>
  <si>
    <t xml:space="preserve">ASTM A955/ AASHTO M334 </t>
  </si>
  <si>
    <t>XM-28</t>
  </si>
  <si>
    <t>S24100</t>
  </si>
  <si>
    <t>ibid, p 286-287</t>
  </si>
  <si>
    <t>XM-29</t>
  </si>
  <si>
    <t>S24000</t>
  </si>
  <si>
    <t>Class III</t>
  </si>
  <si>
    <t>S30400</t>
  </si>
  <si>
    <t>304LN</t>
  </si>
  <si>
    <t>S30453</t>
  </si>
  <si>
    <t>316L</t>
  </si>
  <si>
    <t>S31603</t>
  </si>
  <si>
    <t>Sufficiently resistant to be classified for avoidance of deterioration</t>
  </si>
  <si>
    <t>316LN</t>
  </si>
  <si>
    <t>S31653</t>
  </si>
  <si>
    <t>Duplex (Austenitic-Ferritic) Stainless Steel</t>
  </si>
  <si>
    <t>ASTM A955/ AASHTO M334</t>
  </si>
  <si>
    <t>S32101</t>
  </si>
  <si>
    <t>Class II</t>
  </si>
  <si>
    <t>S31803</t>
  </si>
  <si>
    <t>Note: AASHTO M334 superceded AASHTO MP18 on 1/1/17</t>
  </si>
  <si>
    <r>
      <t xml:space="preserve">* Pitting Resistance Equivalent Number = </t>
    </r>
    <r>
      <rPr>
        <b/>
        <u/>
        <sz val="11"/>
        <color theme="1"/>
        <rFont val="Calibri"/>
        <family val="2"/>
        <scheme val="minor"/>
      </rPr>
      <t>C</t>
    </r>
    <r>
      <rPr>
        <sz val="11"/>
        <color theme="1"/>
        <rFont val="Calibri"/>
        <family val="2"/>
        <scheme val="minor"/>
      </rPr>
      <t>h</t>
    </r>
    <r>
      <rPr>
        <b/>
        <u/>
        <sz val="11"/>
        <color theme="1"/>
        <rFont val="Calibri"/>
        <family val="2"/>
        <scheme val="minor"/>
      </rPr>
      <t>r</t>
    </r>
    <r>
      <rPr>
        <sz val="11"/>
        <color theme="1"/>
        <rFont val="Calibri"/>
        <family val="2"/>
        <scheme val="minor"/>
      </rPr>
      <t xml:space="preserve">omium + 3.3 </t>
    </r>
    <r>
      <rPr>
        <b/>
        <u/>
        <sz val="11"/>
        <color theme="1"/>
        <rFont val="Calibri"/>
        <family val="2"/>
        <scheme val="minor"/>
      </rPr>
      <t>Mo</t>
    </r>
    <r>
      <rPr>
        <sz val="11"/>
        <color theme="1"/>
        <rFont val="Calibri"/>
        <family val="2"/>
        <scheme val="minor"/>
      </rPr>
      <t xml:space="preserve">lybdenum + 16 </t>
    </r>
    <r>
      <rPr>
        <b/>
        <u/>
        <sz val="11"/>
        <color theme="1"/>
        <rFont val="Calibri"/>
        <family val="2"/>
        <scheme val="minor"/>
      </rPr>
      <t>N</t>
    </r>
    <r>
      <rPr>
        <sz val="11"/>
        <color theme="1"/>
        <rFont val="Calibri"/>
        <family val="2"/>
        <scheme val="minor"/>
      </rPr>
      <t>itrogen (generally a higher PREN indicates higher corrosion resistance)</t>
    </r>
  </si>
  <si>
    <t>Bridge Information</t>
  </si>
  <si>
    <t>Region</t>
  </si>
  <si>
    <t>Eastern Piedmont</t>
  </si>
  <si>
    <t>Southwestern Mountain</t>
  </si>
  <si>
    <t>Tidewater</t>
  </si>
  <si>
    <t>Central Mountain</t>
  </si>
  <si>
    <t xml:space="preserve">Northern </t>
  </si>
  <si>
    <t>Western Piedmont</t>
  </si>
  <si>
    <t>Source</t>
  </si>
  <si>
    <t>MMFX</t>
  </si>
  <si>
    <t>-</t>
  </si>
  <si>
    <t>Trade Name</t>
  </si>
  <si>
    <t>Keβler/ fib</t>
  </si>
  <si>
    <t>Moruza/ VTRC</t>
  </si>
  <si>
    <t>Darwin/ ACI</t>
  </si>
  <si>
    <t>Hartt/ FHWA</t>
  </si>
  <si>
    <t>Kahl/ MDOT</t>
  </si>
  <si>
    <t>amec for MMFX</t>
  </si>
  <si>
    <t>Tourney for MMFX</t>
  </si>
  <si>
    <t>WJE for MMFX</t>
  </si>
  <si>
    <t>ratio</t>
  </si>
  <si>
    <t>lbs/cy</t>
  </si>
  <si>
    <t>M</t>
  </si>
  <si>
    <t>lb/cy</t>
  </si>
  <si>
    <t>ppm</t>
  </si>
  <si>
    <t>ASTM A615/ ASTM A706/ AASHTO M31</t>
  </si>
  <si>
    <t>460-580</t>
  </si>
  <si>
    <t>MMFX ChrōmX 2100 and 2120</t>
  </si>
  <si>
    <t>K23050</t>
  </si>
  <si>
    <t>MMFX ChrōmX 4100 and 4120</t>
  </si>
  <si>
    <t>K42050</t>
  </si>
  <si>
    <r>
      <t>MMFX ChrōmX 9100 and 9120 (formerly MMFX</t>
    </r>
    <r>
      <rPr>
        <vertAlign val="subscript"/>
        <sz val="11"/>
        <color theme="1"/>
        <rFont val="Calibri"/>
        <family val="2"/>
        <scheme val="minor"/>
      </rPr>
      <t>2</t>
    </r>
    <r>
      <rPr>
        <sz val="11"/>
        <color theme="1"/>
        <rFont val="Calibri"/>
        <family val="2"/>
        <scheme val="minor"/>
      </rPr>
      <t>)</t>
    </r>
  </si>
  <si>
    <t>K81550</t>
  </si>
  <si>
    <t>4.6-6.4</t>
  </si>
  <si>
    <t>2700-2730</t>
  </si>
  <si>
    <t>4.7-5.9</t>
  </si>
  <si>
    <t>ASTM A1035/ AASHTO M334</t>
  </si>
  <si>
    <t>6.5-8.8</t>
  </si>
  <si>
    <t>&gt;5630</t>
  </si>
  <si>
    <t>9.7-12.2</t>
  </si>
  <si>
    <t>&gt;20.8</t>
  </si>
  <si>
    <t>&gt;5.4</t>
  </si>
  <si>
    <t>&gt;10.4</t>
  </si>
  <si>
    <t>2101LDX</t>
  </si>
  <si>
    <t>2.6-3.7</t>
  </si>
  <si>
    <t>1550-1560</t>
  </si>
  <si>
    <t>2.7-3.4</t>
  </si>
  <si>
    <t>S32304</t>
  </si>
  <si>
    <t>&gt;5000</t>
  </si>
  <si>
    <t>&gt;10</t>
  </si>
  <si>
    <t>&gt;22</t>
  </si>
  <si>
    <t>Note: AASHTO M334 superceded AASHTO MP18 (June 2017)</t>
  </si>
  <si>
    <t>* Pitting Resistance Equivalent Number (a higher PREN indicates higher corrosion resistance)</t>
  </si>
  <si>
    <r>
      <t xml:space="preserve">= </t>
    </r>
    <r>
      <rPr>
        <b/>
        <u/>
        <sz val="11"/>
        <color theme="1"/>
        <rFont val="Calibri"/>
        <family val="2"/>
        <scheme val="minor"/>
      </rPr>
      <t>C</t>
    </r>
    <r>
      <rPr>
        <sz val="11"/>
        <color theme="1"/>
        <rFont val="Calibri"/>
        <family val="2"/>
        <scheme val="minor"/>
      </rPr>
      <t>h</t>
    </r>
    <r>
      <rPr>
        <b/>
        <u/>
        <sz val="11"/>
        <color theme="1"/>
        <rFont val="Calibri"/>
        <family val="2"/>
        <scheme val="minor"/>
      </rPr>
      <t>r</t>
    </r>
    <r>
      <rPr>
        <sz val="11"/>
        <color theme="1"/>
        <rFont val="Calibri"/>
        <family val="2"/>
        <scheme val="minor"/>
      </rPr>
      <t xml:space="preserve">omium + 3.3 </t>
    </r>
    <r>
      <rPr>
        <b/>
        <u/>
        <sz val="11"/>
        <color theme="1"/>
        <rFont val="Calibri"/>
        <family val="2"/>
        <scheme val="minor"/>
      </rPr>
      <t>Mo</t>
    </r>
    <r>
      <rPr>
        <sz val="11"/>
        <color theme="1"/>
        <rFont val="Calibri"/>
        <family val="2"/>
        <scheme val="minor"/>
      </rPr>
      <t xml:space="preserve">lybdenum + 16 </t>
    </r>
    <r>
      <rPr>
        <b/>
        <u/>
        <sz val="11"/>
        <color theme="1"/>
        <rFont val="Calibri"/>
        <family val="2"/>
        <scheme val="minor"/>
      </rPr>
      <t>N</t>
    </r>
    <r>
      <rPr>
        <sz val="11"/>
        <color theme="1"/>
        <rFont val="Calibri"/>
        <family val="2"/>
        <scheme val="minor"/>
      </rPr>
      <t>itrogen (for austenitic steels)</t>
    </r>
  </si>
  <si>
    <r>
      <t xml:space="preserve">= </t>
    </r>
    <r>
      <rPr>
        <b/>
        <u/>
        <sz val="11"/>
        <color theme="1"/>
        <rFont val="Calibri"/>
        <family val="2"/>
        <scheme val="minor"/>
      </rPr>
      <t>C</t>
    </r>
    <r>
      <rPr>
        <sz val="11"/>
        <color theme="1"/>
        <rFont val="Calibri"/>
        <family val="2"/>
        <scheme val="minor"/>
      </rPr>
      <t>h</t>
    </r>
    <r>
      <rPr>
        <b/>
        <u/>
        <sz val="11"/>
        <color theme="1"/>
        <rFont val="Calibri"/>
        <family val="2"/>
        <scheme val="minor"/>
      </rPr>
      <t>r</t>
    </r>
    <r>
      <rPr>
        <sz val="11"/>
        <color theme="1"/>
        <rFont val="Calibri"/>
        <family val="2"/>
        <scheme val="minor"/>
      </rPr>
      <t xml:space="preserve">omium + 3.3 </t>
    </r>
    <r>
      <rPr>
        <b/>
        <u/>
        <sz val="11"/>
        <color theme="1"/>
        <rFont val="Calibri"/>
        <family val="2"/>
        <scheme val="minor"/>
      </rPr>
      <t>Mo</t>
    </r>
    <r>
      <rPr>
        <sz val="11"/>
        <color theme="1"/>
        <rFont val="Calibri"/>
        <family val="2"/>
        <scheme val="minor"/>
      </rPr>
      <t xml:space="preserve">lybdenum + 30 </t>
    </r>
    <r>
      <rPr>
        <b/>
        <u/>
        <sz val="11"/>
        <color theme="1"/>
        <rFont val="Calibri"/>
        <family val="2"/>
        <scheme val="minor"/>
      </rPr>
      <t>N</t>
    </r>
    <r>
      <rPr>
        <sz val="11"/>
        <color theme="1"/>
        <rFont val="Calibri"/>
        <family val="2"/>
        <scheme val="minor"/>
      </rPr>
      <t>itrogen (for duplex steels)</t>
    </r>
  </si>
  <si>
    <t>References:</t>
  </si>
  <si>
    <t>1. Keβler, Sylvia, et. Al., Defects in epoxy-coated reinforcement and their impact on the service life of a concrete structure, Structural Concrete Journal of the fib, Vol. 16, No. 3, September 2015, Ernst &amp; Sohn, Berlin</t>
  </si>
  <si>
    <t>2. Moruza, Audrey K., The Use of Corrosion Resistant Reinforcement as a Sustainable Technology for Bridge Deck Construction, TRB 2010 Annual Meeting Paper #10-2214, January, 2010, Transportation Research Board, Washington, DC</t>
  </si>
  <si>
    <t xml:space="preserve">3. Darwin, David, et. al., Critical Chloride Corrosion Threshold of Galvanized Reinforcing Bars, ACI Materials Journal, March-April 2009, American Concrete Institute, Detroit </t>
  </si>
  <si>
    <t>4. Hartt, William H., et. al., Corrosion Resistant Alloys for Reinforced Concrete, FHWA Report No. FHWA-HRT-07-039, Federal Highway Administration, McLean, VA</t>
  </si>
  <si>
    <t>5. Kahl, Steven, Stainless and Stainless-Clad Reinforcement for Highway Bridge Use, Research Report RC-1560, August 8, 2012, Michigan Transportation Commission, Lansing, MI</t>
  </si>
  <si>
    <t>6. Comparative Performance of MMFX Microcomposite Reinforcing Steel and Other Types of Steel with Respect to Corrosion Resistance and Service Life Prediction in Reinforced Concrete Structures” – Dr. D. R. Morgan – AMEC Earth &amp; Environmental – June 2006</t>
  </si>
  <si>
    <t>7. Reinforcing Steel Comparative Durability Assessment and 100 year Service Life,  Cost Analysis Report – Tourney Consulting Group, LLC – June 2016</t>
  </si>
  <si>
    <t>8. Comparative Corrosion Testing and Analysis of MMFX 2 Rebars for Reinforced Concrete Applications” – Wiss, Janney, Elstner Associates, Inc. – Final Report WJE No. 2003.0707.0 – F. Cui, P. Krauss, et. al – January 2008</t>
  </si>
  <si>
    <t>N/A</t>
  </si>
  <si>
    <t xml:space="preserve"> K</t>
  </si>
  <si>
    <t>Regression variable, (limited to 3500 K to 5500 K)</t>
  </si>
  <si>
    <t>λ</t>
  </si>
  <si>
    <t>ζ</t>
  </si>
  <si>
    <t>Aging function</t>
  </si>
  <si>
    <r>
      <t>D</t>
    </r>
    <r>
      <rPr>
        <vertAlign val="subscript"/>
        <sz val="11"/>
        <color theme="1"/>
        <rFont val="Calibri"/>
        <family val="2"/>
        <scheme val="minor"/>
      </rPr>
      <t>app,C</t>
    </r>
  </si>
  <si>
    <t>Chloride diffusion coefficient</t>
  </si>
  <si>
    <t>Critical chloride content</t>
  </si>
  <si>
    <r>
      <t>C</t>
    </r>
    <r>
      <rPr>
        <vertAlign val="subscript"/>
        <sz val="11"/>
        <color theme="1"/>
        <rFont val="Calibri"/>
        <family val="2"/>
        <scheme val="minor"/>
      </rPr>
      <t>crit</t>
    </r>
  </si>
  <si>
    <t>Log-Normal Distr. Coefs.</t>
  </si>
  <si>
    <t>Beta Distr. Coefs.</t>
  </si>
  <si>
    <t>Sourve</t>
  </si>
  <si>
    <t>Bristol</t>
  </si>
  <si>
    <t>Salem</t>
  </si>
  <si>
    <t>Richmond</t>
  </si>
  <si>
    <t>Hampton Roads</t>
  </si>
  <si>
    <t>Staunton</t>
  </si>
  <si>
    <t>NOVA</t>
  </si>
  <si>
    <t>Fredericksburg</t>
  </si>
  <si>
    <t>Culpeper</t>
  </si>
  <si>
    <t>Lynchburg</t>
  </si>
  <si>
    <t>Northern</t>
  </si>
  <si>
    <t>Mean</t>
  </si>
  <si>
    <t>Std. Dev.</t>
  </si>
  <si>
    <t>Bridge 1</t>
  </si>
  <si>
    <t>Bridge 2</t>
  </si>
  <si>
    <t>Bridge 3</t>
  </si>
  <si>
    <t>Bridge 4</t>
  </si>
  <si>
    <t>Bridge 5</t>
  </si>
  <si>
    <t>Bridge 6</t>
  </si>
  <si>
    <t>Bridge 7</t>
  </si>
  <si>
    <t>Bridge 8</t>
  </si>
  <si>
    <t>Bridge 9</t>
  </si>
  <si>
    <t>Bridge 10</t>
  </si>
  <si>
    <t>Bridge 11</t>
  </si>
  <si>
    <t>Bridge 12</t>
  </si>
  <si>
    <t>Bridge 13</t>
  </si>
  <si>
    <t>Bridge 14</t>
  </si>
  <si>
    <t>Bridge 15</t>
  </si>
  <si>
    <t>Bridge 16</t>
  </si>
  <si>
    <t>Bridge 17</t>
  </si>
  <si>
    <t>District</t>
  </si>
  <si>
    <t>Distribution</t>
  </si>
  <si>
    <t>Lower
Limit</t>
  </si>
  <si>
    <t>Upper
Limit</t>
  </si>
  <si>
    <r>
      <rPr>
        <i/>
        <sz val="10"/>
        <color theme="1"/>
        <rFont val="Calibri"/>
        <family val="2"/>
        <scheme val="minor"/>
      </rPr>
      <t>fib</t>
    </r>
    <r>
      <rPr>
        <sz val="10"/>
        <color theme="1"/>
        <rFont val="Calibri"/>
        <family val="2"/>
        <scheme val="minor"/>
      </rPr>
      <t xml:space="preserve"> (2006)</t>
    </r>
  </si>
  <si>
    <t>Cady &amp; Weyers
(1983)</t>
  </si>
  <si>
    <t>Class II CRR</t>
  </si>
  <si>
    <t>Class III CRR</t>
  </si>
  <si>
    <t>Lognormal</t>
  </si>
  <si>
    <r>
      <t xml:space="preserve">Transfer Function, </t>
    </r>
    <r>
      <rPr>
        <b/>
        <i/>
        <sz val="10"/>
        <color theme="1"/>
        <rFont val="Calibri"/>
        <family val="2"/>
      </rPr>
      <t>Δ</t>
    </r>
    <r>
      <rPr>
        <b/>
        <i/>
        <sz val="11"/>
        <color theme="1"/>
        <rFont val="Calibri"/>
        <family val="2"/>
      </rPr>
      <t>x</t>
    </r>
    <r>
      <rPr>
        <sz val="11"/>
        <color theme="1"/>
        <rFont val="Calibri"/>
        <family val="2"/>
      </rPr>
      <t xml:space="preserve"> (mm)</t>
    </r>
  </si>
  <si>
    <r>
      <t xml:space="preserve">Critical Chloride Concentration for Rebar, </t>
    </r>
    <r>
      <rPr>
        <b/>
        <i/>
        <sz val="10"/>
        <color theme="1"/>
        <rFont val="Calibri"/>
        <family val="2"/>
        <scheme val="minor"/>
      </rPr>
      <t>C</t>
    </r>
    <r>
      <rPr>
        <b/>
        <i/>
        <vertAlign val="subscript"/>
        <sz val="10"/>
        <color theme="1"/>
        <rFont val="Calibri"/>
        <family val="2"/>
        <scheme val="minor"/>
      </rPr>
      <t>crit</t>
    </r>
    <r>
      <rPr>
        <b/>
        <sz val="10"/>
        <color theme="1"/>
        <rFont val="Calibri"/>
        <family val="2"/>
        <scheme val="minor"/>
      </rPr>
      <t xml:space="preserve"> </t>
    </r>
    <r>
      <rPr>
        <sz val="10"/>
        <color theme="1"/>
        <rFont val="Calibri"/>
        <family val="2"/>
        <scheme val="minor"/>
      </rPr>
      <t xml:space="preserve">
(% wt. binder)</t>
    </r>
  </si>
  <si>
    <r>
      <t xml:space="preserve">Average Annual Temperature Statistics, </t>
    </r>
    <r>
      <rPr>
        <b/>
        <i/>
        <sz val="10"/>
        <color theme="1"/>
        <rFont val="Calibri"/>
        <family val="2"/>
        <scheme val="minor"/>
      </rPr>
      <t>T</t>
    </r>
    <r>
      <rPr>
        <b/>
        <i/>
        <vertAlign val="subscript"/>
        <sz val="10"/>
        <color theme="1"/>
        <rFont val="Calibri"/>
        <family val="2"/>
        <scheme val="minor"/>
      </rPr>
      <t>real</t>
    </r>
    <r>
      <rPr>
        <sz val="10"/>
        <color theme="1"/>
        <rFont val="Calibri"/>
        <family val="2"/>
        <scheme val="minor"/>
      </rPr>
      <t xml:space="preserve"> (K)</t>
    </r>
  </si>
  <si>
    <t>PCC</t>
  </si>
  <si>
    <t>Fly Ash
Cement Concrete</t>
  </si>
  <si>
    <t>Blast Furnace Slag Cement Concrete</t>
  </si>
  <si>
    <r>
      <t xml:space="preserve">Aging Coefficient, </t>
    </r>
    <r>
      <rPr>
        <b/>
        <i/>
        <sz val="10"/>
        <color theme="1"/>
        <rFont val="Calibri"/>
        <family val="2"/>
      </rPr>
      <t>α</t>
    </r>
  </si>
  <si>
    <t>Ji et al. (2005)</t>
  </si>
  <si>
    <t>Class I CRR</t>
  </si>
  <si>
    <t>Mathews (2014)</t>
  </si>
  <si>
    <t>Additives</t>
  </si>
  <si>
    <t>Type II</t>
  </si>
  <si>
    <t>Cement</t>
  </si>
  <si>
    <t>40% Slag</t>
  </si>
  <si>
    <t>25% Fly Ash</t>
  </si>
  <si>
    <t>24% Fly Ash</t>
  </si>
  <si>
    <t>Type I/II</t>
  </si>
  <si>
    <t>19.6% Fly Ash</t>
  </si>
  <si>
    <t>20% Fly Ash</t>
  </si>
  <si>
    <t>15.8% Fly Ash &amp;
4.2% Silica Fume</t>
  </si>
  <si>
    <t>→</t>
  </si>
  <si>
    <t>Bales (2016)</t>
  </si>
  <si>
    <t>↓</t>
  </si>
  <si>
    <r>
      <t xml:space="preserve">Regression Variable, </t>
    </r>
    <r>
      <rPr>
        <b/>
        <i/>
        <sz val="10"/>
        <color theme="1"/>
        <rFont val="Calibri"/>
        <family val="2"/>
        <scheme val="minor"/>
      </rPr>
      <t>b</t>
    </r>
    <r>
      <rPr>
        <b/>
        <i/>
        <vertAlign val="subscript"/>
        <sz val="10"/>
        <color theme="1"/>
        <rFont val="Calibri"/>
        <family val="2"/>
        <scheme val="minor"/>
      </rPr>
      <t>e</t>
    </r>
    <r>
      <rPr>
        <sz val="10"/>
        <color theme="1"/>
        <rFont val="Calibri"/>
        <family val="2"/>
        <scheme val="minor"/>
      </rPr>
      <t xml:space="preserve"> (K)</t>
    </r>
  </si>
  <si>
    <r>
      <t xml:space="preserve">Target Reliability Index, </t>
    </r>
    <r>
      <rPr>
        <b/>
        <sz val="10"/>
        <color theme="1"/>
        <rFont val="Calibri"/>
        <family val="2"/>
      </rPr>
      <t>β</t>
    </r>
  </si>
  <si>
    <t>BRIDGE SITE DATA</t>
  </si>
  <si>
    <t>Regional Data</t>
  </si>
  <si>
    <t>Model Variable / Material Property</t>
  </si>
  <si>
    <t>Williamson (2007)</t>
  </si>
  <si>
    <t>1) Bristol</t>
  </si>
  <si>
    <t>2) Salem</t>
  </si>
  <si>
    <t>3) Lynchburg</t>
  </si>
  <si>
    <t>4) Richmond</t>
  </si>
  <si>
    <t>5) Hampton Roads</t>
  </si>
  <si>
    <t>6) Fredericksburg</t>
  </si>
  <si>
    <t>7) Culpeper</t>
  </si>
  <si>
    <t>8) Staunton</t>
  </si>
  <si>
    <t>9) NOVA</t>
  </si>
  <si>
    <t>Climatic Region</t>
  </si>
  <si>
    <r>
      <t xml:space="preserve">Cover Depth, </t>
    </r>
    <r>
      <rPr>
        <b/>
        <i/>
        <sz val="10"/>
        <color theme="1"/>
        <rFont val="Calibri"/>
        <family val="2"/>
        <scheme val="minor"/>
      </rPr>
      <t xml:space="preserve">a
</t>
    </r>
    <r>
      <rPr>
        <sz val="10"/>
        <color theme="1"/>
        <rFont val="Calibri"/>
        <family val="2"/>
        <scheme val="minor"/>
      </rPr>
      <t>(mm)</t>
    </r>
  </si>
  <si>
    <r>
      <rPr>
        <sz val="10"/>
        <color theme="1"/>
        <rFont val="Calibri"/>
        <family val="2"/>
        <scheme val="minor"/>
      </rPr>
      <t xml:space="preserve">Chloride Migration Coefficient, </t>
    </r>
    <r>
      <rPr>
        <b/>
        <i/>
        <sz val="10"/>
        <color theme="1"/>
        <rFont val="Calibri"/>
        <family val="2"/>
        <scheme val="minor"/>
      </rPr>
      <t>D</t>
    </r>
    <r>
      <rPr>
        <b/>
        <i/>
        <vertAlign val="subscript"/>
        <sz val="10"/>
        <color theme="1"/>
        <rFont val="Calibri"/>
        <family val="2"/>
        <scheme val="minor"/>
      </rPr>
      <t>RCM,0</t>
    </r>
    <r>
      <rPr>
        <b/>
        <i/>
        <sz val="10"/>
        <color theme="1"/>
        <rFont val="Calibri"/>
        <family val="2"/>
        <scheme val="minor"/>
      </rPr>
      <t xml:space="preserve"> </t>
    </r>
    <r>
      <rPr>
        <sz val="10"/>
        <color theme="1"/>
        <rFont val="Calibri"/>
        <family val="2"/>
        <scheme val="minor"/>
      </rPr>
      <t>(mm</t>
    </r>
    <r>
      <rPr>
        <vertAlign val="superscript"/>
        <sz val="10"/>
        <color theme="1"/>
        <rFont val="Calibri"/>
        <family val="2"/>
        <scheme val="minor"/>
      </rPr>
      <t>2</t>
    </r>
    <r>
      <rPr>
        <sz val="10"/>
        <color theme="1"/>
        <rFont val="Calibri"/>
        <family val="2"/>
        <scheme val="minor"/>
      </rPr>
      <t>/yr)</t>
    </r>
  </si>
  <si>
    <r>
      <rPr>
        <sz val="10"/>
        <color theme="1"/>
        <rFont val="Calibri"/>
        <family val="2"/>
        <scheme val="minor"/>
      </rPr>
      <t>Curing-based Aging Coefficient,</t>
    </r>
    <r>
      <rPr>
        <b/>
        <sz val="10"/>
        <color theme="1"/>
        <rFont val="Calibri"/>
        <family val="2"/>
        <scheme val="minor"/>
      </rPr>
      <t xml:space="preserve"> </t>
    </r>
    <r>
      <rPr>
        <b/>
        <i/>
        <sz val="10"/>
        <color theme="1"/>
        <rFont val="Calibri"/>
        <family val="2"/>
        <scheme val="minor"/>
      </rPr>
      <t>α</t>
    </r>
  </si>
  <si>
    <r>
      <t xml:space="preserve">Surface Chloride Concentration, </t>
    </r>
    <r>
      <rPr>
        <b/>
        <i/>
        <sz val="10"/>
        <color theme="1"/>
        <rFont val="Calibri"/>
        <family val="2"/>
        <scheme val="minor"/>
      </rPr>
      <t>C</t>
    </r>
    <r>
      <rPr>
        <b/>
        <i/>
        <vertAlign val="subscript"/>
        <sz val="10"/>
        <color theme="1"/>
        <rFont val="Calibri"/>
        <family val="2"/>
        <scheme val="minor"/>
      </rPr>
      <t>s,</t>
    </r>
    <r>
      <rPr>
        <b/>
        <i/>
        <vertAlign val="subscript"/>
        <sz val="10"/>
        <color theme="1"/>
        <rFont val="Calibri"/>
        <family val="2"/>
      </rPr>
      <t>Δ</t>
    </r>
    <r>
      <rPr>
        <b/>
        <i/>
        <vertAlign val="subscript"/>
        <sz val="11"/>
        <color theme="1"/>
        <rFont val="Calibri"/>
        <family val="2"/>
      </rPr>
      <t>x</t>
    </r>
    <r>
      <rPr>
        <sz val="10"/>
        <color theme="1"/>
        <rFont val="Calibri"/>
        <family val="2"/>
        <scheme val="minor"/>
      </rPr>
      <t xml:space="preserve">
(wt. cl./ wt. binder)</t>
    </r>
  </si>
  <si>
    <r>
      <rPr>
        <sz val="10"/>
        <color theme="1"/>
        <rFont val="Calibri"/>
        <family val="2"/>
        <scheme val="minor"/>
      </rPr>
      <t xml:space="preserve">Initial Chloride Concentration, </t>
    </r>
    <r>
      <rPr>
        <b/>
        <i/>
        <sz val="10"/>
        <color theme="1"/>
        <rFont val="Calibri"/>
        <family val="2"/>
        <scheme val="minor"/>
      </rPr>
      <t>C</t>
    </r>
    <r>
      <rPr>
        <b/>
        <i/>
        <vertAlign val="subscript"/>
        <sz val="10"/>
        <color theme="1"/>
        <rFont val="Calibri"/>
        <family val="2"/>
        <scheme val="minor"/>
      </rPr>
      <t>0</t>
    </r>
    <r>
      <rPr>
        <sz val="10"/>
        <color theme="1"/>
        <rFont val="Calibri"/>
        <family val="2"/>
        <scheme val="minor"/>
      </rPr>
      <t xml:space="preserve"> (wt. cl./ wt. binder)</t>
    </r>
  </si>
  <si>
    <r>
      <rPr>
        <sz val="10"/>
        <color theme="1"/>
        <rFont val="Calibri"/>
        <family val="2"/>
        <scheme val="minor"/>
      </rPr>
      <t xml:space="preserve">Surface Chloride Concentration, </t>
    </r>
    <r>
      <rPr>
        <b/>
        <i/>
        <sz val="10"/>
        <color theme="1"/>
        <rFont val="Calibri"/>
        <family val="2"/>
        <scheme val="minor"/>
      </rPr>
      <t>C</t>
    </r>
    <r>
      <rPr>
        <b/>
        <i/>
        <vertAlign val="subscript"/>
        <sz val="10"/>
        <color theme="1"/>
        <rFont val="Calibri"/>
        <family val="2"/>
        <scheme val="minor"/>
      </rPr>
      <t>S,Δx</t>
    </r>
    <r>
      <rPr>
        <sz val="10"/>
        <color theme="1"/>
        <rFont val="Calibri"/>
        <family val="2"/>
        <scheme val="minor"/>
      </rPr>
      <t xml:space="preserve">
(wt. cl./ wt. binder)</t>
    </r>
  </si>
  <si>
    <r>
      <t xml:space="preserve">Standard Ref. Temperature, </t>
    </r>
    <r>
      <rPr>
        <b/>
        <i/>
        <sz val="10"/>
        <color theme="1"/>
        <rFont val="Calibri"/>
        <family val="2"/>
        <scheme val="minor"/>
      </rPr>
      <t>T</t>
    </r>
    <r>
      <rPr>
        <b/>
        <i/>
        <vertAlign val="subscript"/>
        <sz val="10"/>
        <color theme="1"/>
        <rFont val="Calibri"/>
        <family val="2"/>
        <scheme val="minor"/>
      </rPr>
      <t>ref</t>
    </r>
    <r>
      <rPr>
        <sz val="10"/>
        <color theme="1"/>
        <rFont val="Calibri"/>
        <family val="2"/>
        <scheme val="minor"/>
      </rPr>
      <t xml:space="preserve"> (K)</t>
    </r>
  </si>
  <si>
    <t>15.8% Fly Ash, 4.2% Silica Fume</t>
  </si>
  <si>
    <t>Target Reliability Index</t>
  </si>
  <si>
    <r>
      <rPr>
        <b/>
        <sz val="11"/>
        <color theme="1"/>
        <rFont val="Calibri"/>
        <family val="2"/>
      </rPr>
      <t>β</t>
    </r>
    <r>
      <rPr>
        <sz val="11"/>
        <color theme="1"/>
        <rFont val="Calibri"/>
        <family val="2"/>
      </rPr>
      <t xml:space="preserve"> =</t>
    </r>
  </si>
  <si>
    <r>
      <rPr>
        <b/>
        <sz val="11"/>
        <color theme="1"/>
        <rFont val="Calibri"/>
        <family val="2"/>
        <scheme val="minor"/>
      </rPr>
      <t>D</t>
    </r>
    <r>
      <rPr>
        <b/>
        <vertAlign val="subscript"/>
        <sz val="11"/>
        <color theme="1"/>
        <rFont val="Calibri"/>
        <family val="2"/>
        <scheme val="minor"/>
      </rPr>
      <t>RCM</t>
    </r>
    <r>
      <rPr>
        <vertAlign val="subscript"/>
        <sz val="11"/>
        <color theme="1"/>
        <rFont val="Calibri"/>
        <family val="2"/>
        <scheme val="minor"/>
      </rPr>
      <t>,</t>
    </r>
    <r>
      <rPr>
        <b/>
        <vertAlign val="subscript"/>
        <sz val="11"/>
        <color theme="1"/>
        <rFont val="Calibri"/>
        <family val="2"/>
        <scheme val="minor"/>
      </rPr>
      <t>0</t>
    </r>
    <r>
      <rPr>
        <sz val="11"/>
        <color theme="1"/>
        <rFont val="Calibri"/>
        <family val="2"/>
        <scheme val="minor"/>
      </rPr>
      <t xml:space="preserve"> = </t>
    </r>
  </si>
  <si>
    <t>PCC w/ Fly Ash</t>
  </si>
  <si>
    <t>PCC w/ Slag</t>
  </si>
  <si>
    <t>VDOT</t>
  </si>
  <si>
    <t>PCC w / Fly Ash</t>
  </si>
  <si>
    <t>PCC w / Slag</t>
  </si>
  <si>
    <t>Avg. for:</t>
  </si>
  <si>
    <r>
      <rPr>
        <i/>
        <sz val="10"/>
        <color theme="1"/>
        <rFont val="Calibri"/>
        <family val="2"/>
        <scheme val="minor"/>
      </rPr>
      <t>fib</t>
    </r>
    <r>
      <rPr>
        <sz val="10"/>
        <color theme="1"/>
        <rFont val="Calibri"/>
        <family val="2"/>
        <scheme val="minor"/>
      </rPr>
      <t xml:space="preserve"> value for 0.45 w/c PCC:</t>
    </r>
  </si>
  <si>
    <t>Aging Coefficient</t>
  </si>
  <si>
    <r>
      <rPr>
        <b/>
        <sz val="11"/>
        <color theme="1"/>
        <rFont val="Calibri"/>
        <family val="2"/>
      </rPr>
      <t>α</t>
    </r>
    <r>
      <rPr>
        <sz val="11"/>
        <color theme="1"/>
        <rFont val="Calibri"/>
        <family val="2"/>
      </rPr>
      <t xml:space="preserve"> =</t>
    </r>
  </si>
  <si>
    <t>Distr.</t>
  </si>
  <si>
    <t>LogNorm</t>
  </si>
  <si>
    <t>Upper</t>
  </si>
  <si>
    <t>Limit</t>
  </si>
  <si>
    <t>Lower</t>
  </si>
  <si>
    <r>
      <rPr>
        <b/>
        <sz val="11"/>
        <color theme="1"/>
        <rFont val="Calibri"/>
        <family val="2"/>
        <scheme val="minor"/>
      </rPr>
      <t>T</t>
    </r>
    <r>
      <rPr>
        <b/>
        <vertAlign val="subscript"/>
        <sz val="11"/>
        <color theme="1"/>
        <rFont val="Calibri"/>
        <family val="2"/>
        <scheme val="minor"/>
      </rPr>
      <t>real</t>
    </r>
    <r>
      <rPr>
        <sz val="11"/>
        <color theme="1"/>
        <rFont val="Calibri"/>
        <family val="2"/>
        <scheme val="minor"/>
      </rPr>
      <t xml:space="preserve"> =</t>
    </r>
  </si>
  <si>
    <r>
      <rPr>
        <b/>
        <sz val="11"/>
        <color theme="1"/>
        <rFont val="Calibri"/>
        <family val="2"/>
        <scheme val="minor"/>
      </rPr>
      <t>C</t>
    </r>
    <r>
      <rPr>
        <b/>
        <vertAlign val="subscript"/>
        <sz val="11"/>
        <color theme="1"/>
        <rFont val="Calibri"/>
        <family val="2"/>
        <scheme val="minor"/>
      </rPr>
      <t>s,</t>
    </r>
    <r>
      <rPr>
        <b/>
        <vertAlign val="subscript"/>
        <sz val="11"/>
        <color theme="1"/>
        <rFont val="Calibri"/>
        <family val="2"/>
      </rPr>
      <t>Δx</t>
    </r>
    <r>
      <rPr>
        <sz val="11"/>
        <color theme="1"/>
        <rFont val="Calibri"/>
        <family val="2"/>
      </rPr>
      <t xml:space="preserve"> =</t>
    </r>
  </si>
  <si>
    <r>
      <rPr>
        <b/>
        <sz val="11"/>
        <color theme="1"/>
        <rFont val="Calibri"/>
        <family val="2"/>
        <scheme val="minor"/>
      </rPr>
      <t>a</t>
    </r>
    <r>
      <rPr>
        <sz val="11"/>
        <color theme="1"/>
        <rFont val="Calibri"/>
        <family val="2"/>
        <scheme val="minor"/>
      </rPr>
      <t xml:space="preserve"> =</t>
    </r>
  </si>
  <si>
    <t>Design Service Life</t>
  </si>
  <si>
    <t>Reinf. Class</t>
  </si>
  <si>
    <t>Concrete Cem. Mat'l.</t>
  </si>
  <si>
    <r>
      <t xml:space="preserve">Surface Chloride Concentration, </t>
    </r>
    <r>
      <rPr>
        <b/>
        <sz val="10"/>
        <color theme="1"/>
        <rFont val="Calibri"/>
        <family val="2"/>
        <scheme val="minor"/>
      </rPr>
      <t>C</t>
    </r>
    <r>
      <rPr>
        <b/>
        <vertAlign val="subscript"/>
        <sz val="10"/>
        <color theme="1"/>
        <rFont val="Calibri"/>
        <family val="2"/>
        <scheme val="minor"/>
      </rPr>
      <t>s,</t>
    </r>
    <r>
      <rPr>
        <b/>
        <vertAlign val="subscript"/>
        <sz val="10"/>
        <color theme="1"/>
        <rFont val="Calibri"/>
        <family val="2"/>
      </rPr>
      <t>Δ</t>
    </r>
    <r>
      <rPr>
        <b/>
        <vertAlign val="subscript"/>
        <sz val="11"/>
        <color theme="1"/>
        <rFont val="Calibri"/>
        <family val="2"/>
      </rPr>
      <t>x</t>
    </r>
    <r>
      <rPr>
        <sz val="10"/>
        <color theme="1"/>
        <rFont val="Calibri"/>
        <family val="2"/>
        <scheme val="minor"/>
      </rPr>
      <t xml:space="preserve">
(</t>
    </r>
    <r>
      <rPr>
        <i/>
        <sz val="10"/>
        <color theme="1"/>
        <rFont val="Calibri"/>
        <family val="2"/>
        <scheme val="minor"/>
      </rPr>
      <t>wt. cl./wt. binder</t>
    </r>
    <r>
      <rPr>
        <sz val="10"/>
        <color theme="1"/>
        <rFont val="Calibri"/>
        <family val="2"/>
        <scheme val="minor"/>
      </rPr>
      <t>)</t>
    </r>
  </si>
  <si>
    <r>
      <t xml:space="preserve">Average Annual Temperature Statistics, </t>
    </r>
    <r>
      <rPr>
        <b/>
        <sz val="10"/>
        <color theme="1"/>
        <rFont val="Calibri"/>
        <family val="2"/>
        <scheme val="minor"/>
      </rPr>
      <t>T</t>
    </r>
    <r>
      <rPr>
        <b/>
        <vertAlign val="subscript"/>
        <sz val="10"/>
        <color theme="1"/>
        <rFont val="Calibri"/>
        <family val="2"/>
        <scheme val="minor"/>
      </rPr>
      <t>real</t>
    </r>
    <r>
      <rPr>
        <sz val="10"/>
        <color theme="1"/>
        <rFont val="Calibri"/>
        <family val="2"/>
        <scheme val="minor"/>
      </rPr>
      <t xml:space="preserve"> (</t>
    </r>
    <r>
      <rPr>
        <i/>
        <sz val="10"/>
        <color theme="1"/>
        <rFont val="Calibri"/>
        <family val="2"/>
        <scheme val="minor"/>
      </rPr>
      <t>K</t>
    </r>
    <r>
      <rPr>
        <sz val="10"/>
        <color theme="1"/>
        <rFont val="Calibri"/>
        <family val="2"/>
        <scheme val="minor"/>
      </rPr>
      <t>)</t>
    </r>
  </si>
  <si>
    <r>
      <t xml:space="preserve">Cover Depth, </t>
    </r>
    <r>
      <rPr>
        <b/>
        <sz val="10"/>
        <color theme="1"/>
        <rFont val="Calibri"/>
        <family val="2"/>
        <scheme val="minor"/>
      </rPr>
      <t>a</t>
    </r>
    <r>
      <rPr>
        <b/>
        <i/>
        <sz val="10"/>
        <color theme="1"/>
        <rFont val="Calibri"/>
        <family val="2"/>
        <scheme val="minor"/>
      </rPr>
      <t xml:space="preserve">
</t>
    </r>
    <r>
      <rPr>
        <sz val="10"/>
        <color theme="1"/>
        <rFont val="Calibri"/>
        <family val="2"/>
        <scheme val="minor"/>
      </rPr>
      <t>(</t>
    </r>
    <r>
      <rPr>
        <i/>
        <sz val="10"/>
        <color theme="1"/>
        <rFont val="Calibri"/>
        <family val="2"/>
        <scheme val="minor"/>
      </rPr>
      <t>mm</t>
    </r>
    <r>
      <rPr>
        <sz val="10"/>
        <color theme="1"/>
        <rFont val="Calibri"/>
        <family val="2"/>
        <scheme val="minor"/>
      </rPr>
      <t>)</t>
    </r>
  </si>
  <si>
    <r>
      <rPr>
        <sz val="10"/>
        <color theme="1"/>
        <rFont val="Calibri"/>
        <family val="2"/>
        <scheme val="minor"/>
      </rPr>
      <t xml:space="preserve">Chloride Migration Coefficient, </t>
    </r>
    <r>
      <rPr>
        <b/>
        <sz val="10"/>
        <color theme="1"/>
        <rFont val="Calibri"/>
        <family val="2"/>
        <scheme val="minor"/>
      </rPr>
      <t>D</t>
    </r>
    <r>
      <rPr>
        <b/>
        <vertAlign val="subscript"/>
        <sz val="10"/>
        <color theme="1"/>
        <rFont val="Calibri"/>
        <family val="2"/>
        <scheme val="minor"/>
      </rPr>
      <t>RCM,0</t>
    </r>
    <r>
      <rPr>
        <sz val="10"/>
        <color theme="1"/>
        <rFont val="Calibri"/>
        <family val="2"/>
        <scheme val="minor"/>
      </rPr>
      <t/>
    </r>
  </si>
  <si>
    <r>
      <rPr>
        <sz val="10"/>
        <color theme="1"/>
        <rFont val="Calibri"/>
        <family val="2"/>
        <scheme val="minor"/>
      </rPr>
      <t>Curing-based Aging Coefficient,</t>
    </r>
    <r>
      <rPr>
        <b/>
        <sz val="10"/>
        <color theme="1"/>
        <rFont val="Calibri"/>
        <family val="2"/>
        <scheme val="minor"/>
      </rPr>
      <t xml:space="preserve"> α</t>
    </r>
  </si>
  <si>
    <r>
      <rPr>
        <sz val="10"/>
        <color theme="1"/>
        <rFont val="Calibri"/>
        <family val="2"/>
        <scheme val="minor"/>
      </rPr>
      <t xml:space="preserve">Surface Chloride Concentration, </t>
    </r>
    <r>
      <rPr>
        <b/>
        <sz val="10"/>
        <color theme="1"/>
        <rFont val="Calibri"/>
        <family val="2"/>
        <scheme val="minor"/>
      </rPr>
      <t>C</t>
    </r>
    <r>
      <rPr>
        <b/>
        <vertAlign val="subscript"/>
        <sz val="10"/>
        <color theme="1"/>
        <rFont val="Calibri"/>
        <family val="2"/>
        <scheme val="minor"/>
      </rPr>
      <t>S,Δx</t>
    </r>
    <r>
      <rPr>
        <sz val="10"/>
        <color theme="1"/>
        <rFont val="Calibri"/>
        <family val="2"/>
        <scheme val="minor"/>
      </rPr>
      <t xml:space="preserve">
(</t>
    </r>
    <r>
      <rPr>
        <i/>
        <sz val="10"/>
        <color theme="1"/>
        <rFont val="Calibri"/>
        <family val="2"/>
        <scheme val="minor"/>
      </rPr>
      <t>wt. cl./ wt. binder</t>
    </r>
    <r>
      <rPr>
        <sz val="10"/>
        <color theme="1"/>
        <rFont val="Calibri"/>
        <family val="2"/>
        <scheme val="minor"/>
      </rPr>
      <t>)</t>
    </r>
  </si>
  <si>
    <r>
      <rPr>
        <sz val="10"/>
        <color theme="1"/>
        <rFont val="Calibri"/>
        <family val="2"/>
        <scheme val="minor"/>
      </rPr>
      <t xml:space="preserve">Initial Chloride Concentration, </t>
    </r>
    <r>
      <rPr>
        <b/>
        <sz val="10"/>
        <color theme="1"/>
        <rFont val="Calibri"/>
        <family val="2"/>
        <scheme val="minor"/>
      </rPr>
      <t>C</t>
    </r>
    <r>
      <rPr>
        <b/>
        <vertAlign val="subscript"/>
        <sz val="10"/>
        <color theme="1"/>
        <rFont val="Calibri"/>
        <family val="2"/>
        <scheme val="minor"/>
      </rPr>
      <t>0</t>
    </r>
    <r>
      <rPr>
        <sz val="10"/>
        <color theme="1"/>
        <rFont val="Calibri"/>
        <family val="2"/>
        <scheme val="minor"/>
      </rPr>
      <t xml:space="preserve"> (</t>
    </r>
    <r>
      <rPr>
        <i/>
        <sz val="10"/>
        <color theme="1"/>
        <rFont val="Calibri"/>
        <family val="2"/>
        <scheme val="minor"/>
      </rPr>
      <t>wt. cl./ wt. binder</t>
    </r>
    <r>
      <rPr>
        <sz val="10"/>
        <color theme="1"/>
        <rFont val="Calibri"/>
        <family val="2"/>
        <scheme val="minor"/>
      </rPr>
      <t>)</t>
    </r>
  </si>
  <si>
    <r>
      <t>(</t>
    </r>
    <r>
      <rPr>
        <i/>
        <sz val="10"/>
        <color theme="1"/>
        <rFont val="Calibri"/>
        <family val="2"/>
        <scheme val="minor"/>
      </rPr>
      <t>mm</t>
    </r>
    <r>
      <rPr>
        <i/>
        <vertAlign val="superscript"/>
        <sz val="10"/>
        <color theme="1"/>
        <rFont val="Calibri"/>
        <family val="2"/>
        <scheme val="minor"/>
      </rPr>
      <t>2</t>
    </r>
    <r>
      <rPr>
        <i/>
        <sz val="10"/>
        <color theme="1"/>
        <rFont val="Calibri"/>
        <family val="2"/>
        <scheme val="minor"/>
      </rPr>
      <t>/ yr</t>
    </r>
    <r>
      <rPr>
        <sz val="10"/>
        <color theme="1"/>
        <rFont val="Calibri"/>
        <family val="2"/>
        <scheme val="minor"/>
      </rPr>
      <t>)</t>
    </r>
  </si>
  <si>
    <r>
      <t>(</t>
    </r>
    <r>
      <rPr>
        <i/>
        <sz val="10"/>
        <color theme="1"/>
        <rFont val="Calibri"/>
        <family val="2"/>
        <scheme val="minor"/>
      </rPr>
      <t>m</t>
    </r>
    <r>
      <rPr>
        <i/>
        <vertAlign val="superscript"/>
        <sz val="10"/>
        <color theme="1"/>
        <rFont val="Calibri"/>
        <family val="2"/>
        <scheme val="minor"/>
      </rPr>
      <t>2</t>
    </r>
    <r>
      <rPr>
        <i/>
        <sz val="10"/>
        <color theme="1"/>
        <rFont val="Calibri"/>
        <family val="2"/>
        <scheme val="minor"/>
      </rPr>
      <t>/ s</t>
    </r>
    <r>
      <rPr>
        <sz val="10"/>
        <color theme="1"/>
        <rFont val="Calibri"/>
        <family val="2"/>
        <scheme val="minor"/>
      </rPr>
      <t>)</t>
    </r>
  </si>
  <si>
    <r>
      <t xml:space="preserve">Regression Variable, </t>
    </r>
    <r>
      <rPr>
        <b/>
        <sz val="10"/>
        <color theme="1"/>
        <rFont val="Calibri"/>
        <family val="2"/>
        <scheme val="minor"/>
      </rPr>
      <t>b</t>
    </r>
    <r>
      <rPr>
        <b/>
        <vertAlign val="subscript"/>
        <sz val="10"/>
        <color theme="1"/>
        <rFont val="Calibri"/>
        <family val="2"/>
        <scheme val="minor"/>
      </rPr>
      <t>e</t>
    </r>
    <r>
      <rPr>
        <sz val="10"/>
        <color theme="1"/>
        <rFont val="Calibri"/>
        <family val="2"/>
        <scheme val="minor"/>
      </rPr>
      <t xml:space="preserve"> (</t>
    </r>
    <r>
      <rPr>
        <i/>
        <sz val="10"/>
        <color theme="1"/>
        <rFont val="Calibri"/>
        <family val="2"/>
        <scheme val="minor"/>
      </rPr>
      <t>K</t>
    </r>
    <r>
      <rPr>
        <sz val="10"/>
        <color theme="1"/>
        <rFont val="Calibri"/>
        <family val="2"/>
        <scheme val="minor"/>
      </rPr>
      <t>)</t>
    </r>
  </si>
  <si>
    <r>
      <t xml:space="preserve">Transfer Function, </t>
    </r>
    <r>
      <rPr>
        <b/>
        <sz val="10"/>
        <color theme="1"/>
        <rFont val="Calibri"/>
        <family val="2"/>
      </rPr>
      <t>Δ</t>
    </r>
    <r>
      <rPr>
        <b/>
        <sz val="11"/>
        <color theme="1"/>
        <rFont val="Calibri"/>
        <family val="2"/>
      </rPr>
      <t>x</t>
    </r>
    <r>
      <rPr>
        <sz val="11"/>
        <color theme="1"/>
        <rFont val="Calibri"/>
        <family val="2"/>
      </rPr>
      <t xml:space="preserve"> (</t>
    </r>
    <r>
      <rPr>
        <i/>
        <sz val="11"/>
        <color theme="1"/>
        <rFont val="Calibri"/>
        <family val="2"/>
      </rPr>
      <t>mm</t>
    </r>
    <r>
      <rPr>
        <sz val="11"/>
        <color theme="1"/>
        <rFont val="Calibri"/>
        <family val="2"/>
      </rPr>
      <t>)</t>
    </r>
  </si>
  <si>
    <r>
      <t xml:space="preserve">Critical Chloride Concentration for Rebar, </t>
    </r>
    <r>
      <rPr>
        <b/>
        <sz val="10"/>
        <color theme="1"/>
        <rFont val="Calibri"/>
        <family val="2"/>
        <scheme val="minor"/>
      </rPr>
      <t>C</t>
    </r>
    <r>
      <rPr>
        <b/>
        <vertAlign val="subscript"/>
        <sz val="10"/>
        <color theme="1"/>
        <rFont val="Calibri"/>
        <family val="2"/>
        <scheme val="minor"/>
      </rPr>
      <t>crit</t>
    </r>
    <r>
      <rPr>
        <b/>
        <sz val="10"/>
        <color theme="1"/>
        <rFont val="Calibri"/>
        <family val="2"/>
        <scheme val="minor"/>
      </rPr>
      <t xml:space="preserve"> </t>
    </r>
    <r>
      <rPr>
        <sz val="10"/>
        <color theme="1"/>
        <rFont val="Calibri"/>
        <family val="2"/>
        <scheme val="minor"/>
      </rPr>
      <t xml:space="preserve">
(</t>
    </r>
    <r>
      <rPr>
        <i/>
        <sz val="10"/>
        <color theme="1"/>
        <rFont val="Calibri"/>
        <family val="2"/>
        <scheme val="minor"/>
      </rPr>
      <t>wt. cl./wt. binder</t>
    </r>
    <r>
      <rPr>
        <sz val="10"/>
        <color theme="1"/>
        <rFont val="Calibri"/>
        <family val="2"/>
        <scheme val="minor"/>
      </rPr>
      <t>)</t>
    </r>
  </si>
  <si>
    <r>
      <t xml:space="preserve">Aging Coefficient, </t>
    </r>
    <r>
      <rPr>
        <b/>
        <sz val="10"/>
        <color theme="1"/>
        <rFont val="Calibri"/>
        <family val="2"/>
      </rPr>
      <t>α</t>
    </r>
  </si>
  <si>
    <r>
      <t xml:space="preserve">Chloride Migration Coefficient, </t>
    </r>
    <r>
      <rPr>
        <b/>
        <sz val="10"/>
        <color theme="1"/>
        <rFont val="Calibri"/>
        <family val="2"/>
      </rPr>
      <t>D</t>
    </r>
    <r>
      <rPr>
        <b/>
        <vertAlign val="subscript"/>
        <sz val="10"/>
        <color theme="1"/>
        <rFont val="Calibri"/>
        <family val="2"/>
      </rPr>
      <t>RCM,0</t>
    </r>
    <r>
      <rPr>
        <sz val="10"/>
        <color theme="1"/>
        <rFont val="Calibri"/>
        <family val="2"/>
      </rPr>
      <t xml:space="preserve"> (</t>
    </r>
    <r>
      <rPr>
        <i/>
        <sz val="10"/>
        <color theme="1"/>
        <rFont val="Calibri"/>
        <family val="2"/>
      </rPr>
      <t>mm</t>
    </r>
    <r>
      <rPr>
        <i/>
        <vertAlign val="superscript"/>
        <sz val="10"/>
        <color theme="1"/>
        <rFont val="Calibri"/>
        <family val="2"/>
      </rPr>
      <t>2</t>
    </r>
    <r>
      <rPr>
        <i/>
        <sz val="10"/>
        <color theme="1"/>
        <rFont val="Calibri"/>
        <family val="2"/>
      </rPr>
      <t>/yr</t>
    </r>
    <r>
      <rPr>
        <sz val="10"/>
        <color theme="1"/>
        <rFont val="Calibri"/>
        <family val="2"/>
      </rPr>
      <t>)</t>
    </r>
  </si>
  <si>
    <r>
      <rPr>
        <b/>
        <sz val="11"/>
        <color theme="1"/>
        <rFont val="Calibri"/>
        <family val="2"/>
        <scheme val="minor"/>
      </rPr>
      <t>C</t>
    </r>
    <r>
      <rPr>
        <b/>
        <vertAlign val="subscript"/>
        <sz val="11"/>
        <color theme="1"/>
        <rFont val="Calibri"/>
        <family val="2"/>
        <scheme val="minor"/>
      </rPr>
      <t>crit</t>
    </r>
    <r>
      <rPr>
        <sz val="11"/>
        <color theme="1"/>
        <rFont val="Calibri"/>
        <family val="2"/>
        <scheme val="minor"/>
      </rPr>
      <t xml:space="preserve"> =</t>
    </r>
  </si>
  <si>
    <t>Carbon Steel</t>
  </si>
  <si>
    <r>
      <t>Surface Chloride Conc. (</t>
    </r>
    <r>
      <rPr>
        <i/>
        <sz val="11"/>
        <color theme="1"/>
        <rFont val="Calibri"/>
        <family val="2"/>
        <scheme val="minor"/>
      </rPr>
      <t>wt. cl./wt. binder</t>
    </r>
    <r>
      <rPr>
        <sz val="11"/>
        <color theme="1"/>
        <rFont val="Calibri"/>
        <family val="2"/>
        <scheme val="minor"/>
      </rPr>
      <t>)</t>
    </r>
  </si>
  <si>
    <r>
      <t>Cover Depth, (</t>
    </r>
    <r>
      <rPr>
        <i/>
        <sz val="11"/>
        <color theme="1"/>
        <rFont val="Calibri"/>
        <family val="2"/>
        <scheme val="minor"/>
      </rPr>
      <t>mm</t>
    </r>
    <r>
      <rPr>
        <sz val="11"/>
        <color theme="1"/>
        <rFont val="Calibri"/>
        <family val="2"/>
        <scheme val="minor"/>
      </rPr>
      <t>)</t>
    </r>
  </si>
  <si>
    <r>
      <t>Average Annual Temperature (</t>
    </r>
    <r>
      <rPr>
        <i/>
        <sz val="11"/>
        <color theme="1"/>
        <rFont val="Calibri"/>
        <family val="2"/>
        <scheme val="minor"/>
      </rPr>
      <t>K</t>
    </r>
    <r>
      <rPr>
        <sz val="11"/>
        <color theme="1"/>
        <rFont val="Calibri"/>
        <family val="2"/>
        <scheme val="minor"/>
      </rPr>
      <t>)</t>
    </r>
  </si>
  <si>
    <r>
      <t>Chloride Migration Coefficient, (</t>
    </r>
    <r>
      <rPr>
        <i/>
        <sz val="11"/>
        <color theme="1"/>
        <rFont val="Calibri"/>
        <family val="2"/>
        <scheme val="minor"/>
      </rPr>
      <t>mm</t>
    </r>
    <r>
      <rPr>
        <i/>
        <vertAlign val="superscript"/>
        <sz val="11"/>
        <color theme="1"/>
        <rFont val="Calibri"/>
        <family val="2"/>
        <scheme val="minor"/>
      </rPr>
      <t>2</t>
    </r>
    <r>
      <rPr>
        <i/>
        <sz val="11"/>
        <color theme="1"/>
        <rFont val="Calibri"/>
        <family val="2"/>
        <scheme val="minor"/>
      </rPr>
      <t>/yr</t>
    </r>
    <r>
      <rPr>
        <sz val="11"/>
        <color theme="1"/>
        <rFont val="Calibri"/>
        <family val="2"/>
        <scheme val="minor"/>
      </rPr>
      <t>)</t>
    </r>
  </si>
  <si>
    <r>
      <t>Critical Chloride Conc. (</t>
    </r>
    <r>
      <rPr>
        <i/>
        <sz val="11"/>
        <color theme="1"/>
        <rFont val="Calibri"/>
        <family val="2"/>
        <scheme val="minor"/>
      </rPr>
      <t>wt. cl./wt. binder</t>
    </r>
    <r>
      <rPr>
        <sz val="11"/>
        <color theme="1"/>
        <rFont val="Calibri"/>
        <family val="2"/>
        <scheme val="minor"/>
      </rPr>
      <t>)</t>
    </r>
  </si>
  <si>
    <r>
      <rPr>
        <b/>
        <sz val="11"/>
        <color theme="1"/>
        <rFont val="Calibri"/>
        <family val="2"/>
      </rPr>
      <t>T</t>
    </r>
    <r>
      <rPr>
        <b/>
        <vertAlign val="subscript"/>
        <sz val="11"/>
        <color theme="1"/>
        <rFont val="Calibri"/>
        <family val="2"/>
      </rPr>
      <t>ref</t>
    </r>
    <r>
      <rPr>
        <b/>
        <sz val="11"/>
        <color theme="1"/>
        <rFont val="Calibri"/>
        <family val="2"/>
      </rPr>
      <t xml:space="preserve"> </t>
    </r>
    <r>
      <rPr>
        <sz val="11"/>
        <color theme="1"/>
        <rFont val="Calibri"/>
        <family val="2"/>
      </rPr>
      <t>=</t>
    </r>
  </si>
  <si>
    <r>
      <rPr>
        <b/>
        <sz val="11"/>
        <color theme="1"/>
        <rFont val="Calibri"/>
        <family val="2"/>
      </rPr>
      <t>Δx</t>
    </r>
    <r>
      <rPr>
        <sz val="11"/>
        <color theme="1"/>
        <rFont val="Calibri"/>
        <family val="2"/>
      </rPr>
      <t xml:space="preserve"> =</t>
    </r>
  </si>
  <si>
    <r>
      <rPr>
        <b/>
        <sz val="11"/>
        <color theme="1"/>
        <rFont val="Calibri"/>
        <family val="2"/>
        <scheme val="minor"/>
      </rPr>
      <t>T</t>
    </r>
    <r>
      <rPr>
        <b/>
        <vertAlign val="subscript"/>
        <sz val="11"/>
        <color theme="1"/>
        <rFont val="Calibri"/>
        <family val="2"/>
        <scheme val="minor"/>
      </rPr>
      <t>SL</t>
    </r>
    <r>
      <rPr>
        <sz val="11"/>
        <color theme="1"/>
        <rFont val="Calibri"/>
        <family val="2"/>
        <scheme val="minor"/>
      </rPr>
      <t xml:space="preserve"> =</t>
    </r>
  </si>
  <si>
    <r>
      <rPr>
        <b/>
        <sz val="11"/>
        <color theme="1"/>
        <rFont val="Calibri"/>
        <family val="2"/>
        <scheme val="minor"/>
      </rPr>
      <t>t</t>
    </r>
    <r>
      <rPr>
        <b/>
        <vertAlign val="subscript"/>
        <sz val="11"/>
        <color theme="1"/>
        <rFont val="Calibri"/>
        <family val="2"/>
        <scheme val="minor"/>
      </rPr>
      <t>0</t>
    </r>
    <r>
      <rPr>
        <sz val="11"/>
        <color theme="1"/>
        <rFont val="Calibri"/>
        <family val="2"/>
        <scheme val="minor"/>
      </rPr>
      <t xml:space="preserve"> =</t>
    </r>
  </si>
  <si>
    <t>[= 28 days]</t>
  </si>
  <si>
    <r>
      <t>Standard Reference Temperature (</t>
    </r>
    <r>
      <rPr>
        <i/>
        <sz val="11"/>
        <color theme="1"/>
        <rFont val="Calibri"/>
        <family val="2"/>
        <scheme val="minor"/>
      </rPr>
      <t>K</t>
    </r>
    <r>
      <rPr>
        <sz val="11"/>
        <color theme="1"/>
        <rFont val="Calibri"/>
        <family val="2"/>
        <scheme val="minor"/>
      </rPr>
      <t>)</t>
    </r>
  </si>
  <si>
    <r>
      <t>Reference Time (</t>
    </r>
    <r>
      <rPr>
        <i/>
        <sz val="11"/>
        <color theme="1"/>
        <rFont val="Calibri"/>
        <family val="2"/>
        <scheme val="minor"/>
      </rPr>
      <t>yrs</t>
    </r>
    <r>
      <rPr>
        <sz val="11"/>
        <color theme="1"/>
        <rFont val="Calibri"/>
        <family val="2"/>
        <scheme val="minor"/>
      </rPr>
      <t>)</t>
    </r>
  </si>
  <si>
    <r>
      <t xml:space="preserve">Standard Reference Temperature, </t>
    </r>
    <r>
      <rPr>
        <b/>
        <sz val="10"/>
        <color theme="1"/>
        <rFont val="Calibri"/>
        <family val="2"/>
        <scheme val="minor"/>
      </rPr>
      <t>T</t>
    </r>
    <r>
      <rPr>
        <b/>
        <vertAlign val="subscript"/>
        <sz val="10"/>
        <color theme="1"/>
        <rFont val="Calibri"/>
        <family val="2"/>
        <scheme val="minor"/>
      </rPr>
      <t>ref</t>
    </r>
    <r>
      <rPr>
        <sz val="10"/>
        <color theme="1"/>
        <rFont val="Calibri"/>
        <family val="2"/>
        <scheme val="minor"/>
      </rPr>
      <t xml:space="preserve"> (</t>
    </r>
    <r>
      <rPr>
        <i/>
        <sz val="10"/>
        <color theme="1"/>
        <rFont val="Calibri"/>
        <family val="2"/>
        <scheme val="minor"/>
      </rPr>
      <t>K</t>
    </r>
    <r>
      <rPr>
        <sz val="10"/>
        <color theme="1"/>
        <rFont val="Calibri"/>
        <family val="2"/>
        <scheme val="minor"/>
      </rPr>
      <t>)</t>
    </r>
  </si>
  <si>
    <r>
      <t xml:space="preserve">Reference Time, </t>
    </r>
    <r>
      <rPr>
        <b/>
        <sz val="10"/>
        <color theme="1"/>
        <rFont val="Calibri"/>
        <family val="2"/>
        <scheme val="minor"/>
      </rPr>
      <t>t</t>
    </r>
    <r>
      <rPr>
        <b/>
        <vertAlign val="subscript"/>
        <sz val="10"/>
        <color theme="1"/>
        <rFont val="Calibri"/>
        <family val="2"/>
        <scheme val="minor"/>
      </rPr>
      <t>0</t>
    </r>
    <r>
      <rPr>
        <sz val="10"/>
        <color theme="1"/>
        <rFont val="Calibri"/>
        <family val="2"/>
        <scheme val="minor"/>
      </rPr>
      <t xml:space="preserve"> (</t>
    </r>
    <r>
      <rPr>
        <i/>
        <sz val="10"/>
        <color theme="1"/>
        <rFont val="Calibri"/>
        <family val="2"/>
        <scheme val="minor"/>
      </rPr>
      <t>yrs</t>
    </r>
    <r>
      <rPr>
        <sz val="10"/>
        <color theme="1"/>
        <rFont val="Calibri"/>
        <family val="2"/>
        <scheme val="minor"/>
      </rPr>
      <t>) [28 days]</t>
    </r>
  </si>
  <si>
    <r>
      <t>Transfer Function (</t>
    </r>
    <r>
      <rPr>
        <i/>
        <sz val="11"/>
        <color theme="1"/>
        <rFont val="Calibri"/>
        <family val="2"/>
        <scheme val="minor"/>
      </rPr>
      <t>mm</t>
    </r>
    <r>
      <rPr>
        <sz val="11"/>
        <color theme="1"/>
        <rFont val="Calibri"/>
        <family val="2"/>
        <scheme val="minor"/>
      </rPr>
      <t>)</t>
    </r>
  </si>
  <si>
    <r>
      <t>Regression Variable (</t>
    </r>
    <r>
      <rPr>
        <i/>
        <sz val="11"/>
        <color theme="1"/>
        <rFont val="Calibri"/>
        <family val="2"/>
        <scheme val="minor"/>
      </rPr>
      <t>K</t>
    </r>
    <r>
      <rPr>
        <sz val="11"/>
        <color theme="1"/>
        <rFont val="Calibri"/>
        <family val="2"/>
        <scheme val="minor"/>
      </rPr>
      <t>)</t>
    </r>
  </si>
  <si>
    <r>
      <rPr>
        <b/>
        <sz val="11"/>
        <color theme="1"/>
        <rFont val="Calibri"/>
        <family val="2"/>
        <scheme val="minor"/>
      </rPr>
      <t>b</t>
    </r>
    <r>
      <rPr>
        <b/>
        <vertAlign val="subscript"/>
        <sz val="11"/>
        <color theme="1"/>
        <rFont val="Calibri"/>
        <family val="2"/>
        <scheme val="minor"/>
      </rPr>
      <t>e</t>
    </r>
    <r>
      <rPr>
        <sz val="11"/>
        <color theme="1"/>
        <rFont val="Calibri"/>
        <family val="2"/>
        <scheme val="minor"/>
      </rPr>
      <t xml:space="preserve"> =</t>
    </r>
  </si>
  <si>
    <t xml:space="preserve"> yrs</t>
  </si>
  <si>
    <r>
      <rPr>
        <i/>
        <sz val="14"/>
        <rFont val="Calibri"/>
        <family val="2"/>
        <scheme val="minor"/>
      </rPr>
      <t>fib</t>
    </r>
    <r>
      <rPr>
        <sz val="14"/>
        <rFont val="Calibri"/>
        <family val="2"/>
        <scheme val="minor"/>
      </rPr>
      <t xml:space="preserve"> Bulletin 34, Section B2 - Full probabilistic design method for chloride induced corrosion - uncracked concrete</t>
    </r>
  </si>
  <si>
    <r>
      <t>C</t>
    </r>
    <r>
      <rPr>
        <vertAlign val="subscript"/>
        <sz val="11"/>
        <rFont val="Calibri"/>
        <family val="2"/>
        <scheme val="minor"/>
      </rPr>
      <t>crit</t>
    </r>
  </si>
  <si>
    <r>
      <t>D</t>
    </r>
    <r>
      <rPr>
        <vertAlign val="subscript"/>
        <sz val="11"/>
        <rFont val="Calibri"/>
        <family val="2"/>
        <scheme val="minor"/>
      </rPr>
      <t>app,C</t>
    </r>
  </si>
  <si>
    <r>
      <t>k</t>
    </r>
    <r>
      <rPr>
        <vertAlign val="subscript"/>
        <sz val="11"/>
        <rFont val="Calibri"/>
        <family val="2"/>
        <scheme val="minor"/>
      </rPr>
      <t>e</t>
    </r>
  </si>
  <si>
    <r>
      <t xml:space="preserve">Mean, </t>
    </r>
    <r>
      <rPr>
        <b/>
        <sz val="11"/>
        <rFont val="Calibri"/>
        <family val="2"/>
      </rPr>
      <t>μ</t>
    </r>
  </si>
  <si>
    <r>
      <t xml:space="preserve">Std Dev, </t>
    </r>
    <r>
      <rPr>
        <b/>
        <sz val="11"/>
        <rFont val="Calibri"/>
        <family val="2"/>
      </rPr>
      <t>σ</t>
    </r>
  </si>
  <si>
    <r>
      <t>D</t>
    </r>
    <r>
      <rPr>
        <vertAlign val="subscript"/>
        <sz val="11"/>
        <rFont val="Calibri"/>
        <family val="2"/>
        <scheme val="minor"/>
      </rPr>
      <t>RCM,0</t>
    </r>
  </si>
  <si>
    <r>
      <t>mm</t>
    </r>
    <r>
      <rPr>
        <vertAlign val="superscript"/>
        <sz val="11"/>
        <rFont val="Calibri"/>
        <family val="2"/>
        <scheme val="minor"/>
      </rPr>
      <t>2</t>
    </r>
    <r>
      <rPr>
        <sz val="11"/>
        <rFont val="Calibri"/>
        <family val="2"/>
        <scheme val="minor"/>
      </rPr>
      <t>/yr</t>
    </r>
  </si>
  <si>
    <r>
      <t>b</t>
    </r>
    <r>
      <rPr>
        <vertAlign val="subscript"/>
        <sz val="11"/>
        <rFont val="Calibri"/>
        <family val="2"/>
        <scheme val="minor"/>
      </rPr>
      <t>e</t>
    </r>
  </si>
  <si>
    <r>
      <t>T</t>
    </r>
    <r>
      <rPr>
        <vertAlign val="subscript"/>
        <sz val="11"/>
        <rFont val="Calibri"/>
        <family val="2"/>
        <scheme val="minor"/>
      </rPr>
      <t>real</t>
    </r>
  </si>
  <si>
    <r>
      <t>T</t>
    </r>
    <r>
      <rPr>
        <vertAlign val="subscript"/>
        <sz val="11"/>
        <rFont val="Calibri"/>
        <family val="2"/>
        <scheme val="minor"/>
      </rPr>
      <t>ref</t>
    </r>
  </si>
  <si>
    <r>
      <t>k</t>
    </r>
    <r>
      <rPr>
        <vertAlign val="subscript"/>
        <sz val="11"/>
        <rFont val="Calibri"/>
        <family val="2"/>
        <scheme val="minor"/>
      </rPr>
      <t>t</t>
    </r>
  </si>
  <si>
    <r>
      <t>t</t>
    </r>
    <r>
      <rPr>
        <vertAlign val="subscript"/>
        <sz val="11"/>
        <rFont val="Calibri"/>
        <family val="2"/>
      </rPr>
      <t>o</t>
    </r>
  </si>
  <si>
    <r>
      <t>C</t>
    </r>
    <r>
      <rPr>
        <vertAlign val="subscript"/>
        <sz val="11"/>
        <rFont val="Calibri"/>
        <family val="2"/>
        <scheme val="minor"/>
      </rPr>
      <t>o</t>
    </r>
  </si>
  <si>
    <r>
      <t>t</t>
    </r>
    <r>
      <rPr>
        <vertAlign val="subscript"/>
        <sz val="11"/>
        <rFont val="Calibri"/>
        <family val="2"/>
        <scheme val="minor"/>
      </rPr>
      <t>SL</t>
    </r>
  </si>
  <si>
    <t>Bridge
ID</t>
  </si>
  <si>
    <r>
      <t>C</t>
    </r>
    <r>
      <rPr>
        <vertAlign val="subscript"/>
        <sz val="11"/>
        <rFont val="Calibri"/>
        <family val="2"/>
        <scheme val="minor"/>
      </rPr>
      <t>s,Δx</t>
    </r>
  </si>
  <si>
    <t xml:space="preserve"> mm</t>
  </si>
  <si>
    <t>K</t>
  </si>
  <si>
    <t>Log-Normal Distr. Coeff.</t>
  </si>
  <si>
    <t>Beta Distr. Coeff.</t>
  </si>
  <si>
    <t>Coeff. of Variation, σ/μ</t>
  </si>
  <si>
    <t>All samples:</t>
  </si>
  <si>
    <r>
      <t xml:space="preserve">Initial Chloride Conc. </t>
    </r>
    <r>
      <rPr>
        <b/>
        <sz val="10"/>
        <color theme="1"/>
        <rFont val="Calibri"/>
        <family val="2"/>
      </rPr>
      <t>C</t>
    </r>
    <r>
      <rPr>
        <b/>
        <vertAlign val="subscript"/>
        <sz val="10"/>
        <color theme="1"/>
        <rFont val="Calibri"/>
        <family val="2"/>
      </rPr>
      <t>0</t>
    </r>
    <r>
      <rPr>
        <sz val="11"/>
        <color theme="1"/>
        <rFont val="Calibri"/>
        <family val="2"/>
      </rPr>
      <t xml:space="preserve"> (</t>
    </r>
    <r>
      <rPr>
        <i/>
        <sz val="11"/>
        <color theme="1"/>
        <rFont val="Calibri"/>
        <family val="2"/>
      </rPr>
      <t>wt. cl./wt. binder</t>
    </r>
    <r>
      <rPr>
        <sz val="11"/>
        <color theme="1"/>
        <rFont val="Calibri"/>
        <family val="2"/>
      </rPr>
      <t>)</t>
    </r>
  </si>
  <si>
    <t>Initial Chloride Conc. (wt. cl./wt. binder)</t>
  </si>
  <si>
    <r>
      <rPr>
        <b/>
        <sz val="11"/>
        <color theme="1"/>
        <rFont val="Calibri"/>
        <family val="2"/>
        <scheme val="minor"/>
      </rPr>
      <t>C</t>
    </r>
    <r>
      <rPr>
        <b/>
        <vertAlign val="subscript"/>
        <sz val="11"/>
        <color theme="1"/>
        <rFont val="Calibri"/>
        <family val="2"/>
        <scheme val="minor"/>
      </rPr>
      <t>0</t>
    </r>
    <r>
      <rPr>
        <sz val="11"/>
        <color theme="1"/>
        <rFont val="Calibri"/>
        <family val="2"/>
        <scheme val="minor"/>
      </rPr>
      <t xml:space="preserve"> =</t>
    </r>
  </si>
  <si>
    <t>Normal Distr. Coeff.</t>
  </si>
  <si>
    <t>Transfer function</t>
  </si>
  <si>
    <r>
      <t>b</t>
    </r>
    <r>
      <rPr>
        <b/>
        <vertAlign val="subscript"/>
        <sz val="11"/>
        <color theme="1"/>
        <rFont val="Calibri"/>
        <family val="2"/>
        <scheme val="minor"/>
      </rPr>
      <t xml:space="preserve">e  </t>
    </r>
    <r>
      <rPr>
        <b/>
        <sz val="11"/>
        <color theme="1"/>
        <rFont val="Calibri"/>
        <family val="2"/>
        <scheme val="minor"/>
      </rPr>
      <t>(K)</t>
    </r>
  </si>
  <si>
    <r>
      <t>T</t>
    </r>
    <r>
      <rPr>
        <b/>
        <vertAlign val="subscript"/>
        <sz val="11"/>
        <color theme="1"/>
        <rFont val="Calibri"/>
        <family val="2"/>
        <scheme val="minor"/>
      </rPr>
      <t xml:space="preserve">real  </t>
    </r>
    <r>
      <rPr>
        <b/>
        <sz val="11"/>
        <color theme="1"/>
        <rFont val="Calibri"/>
        <family val="2"/>
        <scheme val="minor"/>
      </rPr>
      <t>(K)</t>
    </r>
  </si>
  <si>
    <t>Chloride migration coefficient</t>
  </si>
  <si>
    <t>Initial chloride content of concrete</t>
  </si>
  <si>
    <r>
      <t xml:space="preserve">Chloride concentration at substitute surface </t>
    </r>
    <r>
      <rPr>
        <sz val="11"/>
        <rFont val="Calibri"/>
        <family val="2"/>
      </rPr>
      <t>Δx</t>
    </r>
  </si>
  <si>
    <r>
      <rPr>
        <i/>
        <sz val="11"/>
        <color theme="1"/>
        <rFont val="Calibri"/>
        <family val="2"/>
        <scheme val="minor"/>
      </rPr>
      <t xml:space="preserve">fib </t>
    </r>
    <r>
      <rPr>
        <sz val="11"/>
        <color theme="1"/>
        <rFont val="Calibri"/>
        <family val="2"/>
        <scheme val="minor"/>
      </rPr>
      <t>SERVICE LIFE MODEL RESULTS</t>
    </r>
  </si>
  <si>
    <t>[FORMAT KEY]</t>
  </si>
  <si>
    <r>
      <rPr>
        <i/>
        <sz val="11"/>
        <color theme="1"/>
        <rFont val="Calibri"/>
        <family val="2"/>
        <scheme val="minor"/>
      </rPr>
      <t>fib</t>
    </r>
    <r>
      <rPr>
        <sz val="11"/>
        <color theme="1"/>
        <rFont val="Calibri"/>
        <family val="2"/>
        <scheme val="minor"/>
      </rPr>
      <t xml:space="preserve"> SERVICE LIFE MODEL </t>
    </r>
    <r>
      <rPr>
        <sz val="11"/>
        <color theme="1"/>
        <rFont val="Calibri"/>
        <family val="2"/>
      </rPr>
      <t>‒</t>
    </r>
    <r>
      <rPr>
        <sz val="11"/>
        <color theme="1"/>
        <rFont val="Calibri"/>
        <family val="2"/>
        <scheme val="minor"/>
      </rPr>
      <t xml:space="preserve"> PRIMARY VARIABLES</t>
    </r>
  </si>
  <si>
    <r>
      <t xml:space="preserve">BASIC USER INPUT </t>
    </r>
    <r>
      <rPr>
        <sz val="11"/>
        <color theme="1"/>
        <rFont val="Calibri"/>
        <family val="2"/>
      </rPr>
      <t>‒</t>
    </r>
    <r>
      <rPr>
        <sz val="11"/>
        <color theme="1"/>
        <rFont val="Calibri"/>
        <family val="2"/>
        <scheme val="minor"/>
      </rPr>
      <t xml:space="preserve"> BRIDGE DECK SERVICE LIFE DESIGN</t>
    </r>
  </si>
  <si>
    <r>
      <t xml:space="preserve">OVERRIDE </t>
    </r>
    <r>
      <rPr>
        <sz val="11"/>
        <color theme="1"/>
        <rFont val="Calibri"/>
        <family val="2"/>
      </rPr>
      <t>for</t>
    </r>
    <r>
      <rPr>
        <sz val="11"/>
        <color theme="1"/>
        <rFont val="Calibri"/>
        <family val="2"/>
        <scheme val="minor"/>
      </rPr>
      <t xml:space="preserve"> PRIMARY VARIABLES</t>
    </r>
  </si>
  <si>
    <t>** Provided for common</t>
  </si>
  <si>
    <t xml:space="preserve">  user override values</t>
  </si>
  <si>
    <t>Typical input values</t>
  </si>
  <si>
    <t>User override values</t>
  </si>
  <si>
    <t>Results</t>
  </si>
  <si>
    <t>Model computation</t>
  </si>
  <si>
    <r>
      <t xml:space="preserve">DRAFT </t>
    </r>
    <r>
      <rPr>
        <b/>
        <sz val="10"/>
        <color theme="1"/>
        <rFont val="Calibri"/>
        <family val="2"/>
      </rPr>
      <t>‒</t>
    </r>
    <r>
      <rPr>
        <b/>
        <sz val="10"/>
        <color theme="1"/>
        <rFont val="Cambria"/>
        <family val="1"/>
      </rPr>
      <t xml:space="preserve"> VDOT Recommended Input Values</t>
    </r>
  </si>
  <si>
    <r>
      <t xml:space="preserve">DRAFT </t>
    </r>
    <r>
      <rPr>
        <b/>
        <sz val="10"/>
        <color theme="1"/>
        <rFont val="Calibri"/>
        <family val="2"/>
      </rPr>
      <t>‒</t>
    </r>
    <r>
      <rPr>
        <b/>
        <sz val="10"/>
        <color theme="1"/>
        <rFont val="Cambria"/>
        <family val="1"/>
      </rPr>
      <t xml:space="preserve"> VDOT Historic Sampling Data for Bridge Decks</t>
    </r>
  </si>
  <si>
    <r>
      <t xml:space="preserve">DRAFT </t>
    </r>
    <r>
      <rPr>
        <b/>
        <sz val="11"/>
        <color theme="1"/>
        <rFont val="Calibri"/>
        <family val="2"/>
      </rPr>
      <t>‒</t>
    </r>
    <r>
      <rPr>
        <b/>
        <sz val="11"/>
        <color theme="1"/>
        <rFont val="Cambria"/>
        <family val="1"/>
      </rPr>
      <t xml:space="preserve"> VDOT Bridge Deck Service Life Design Aid</t>
    </r>
  </si>
  <si>
    <t>https://www.fhwa.dot.gov/goshrp2/Solutions/</t>
  </si>
  <si>
    <t>.../R19A_ProbabalisticToolsChlorideIngressModel.xlsx</t>
  </si>
  <si>
    <t>Source Information:</t>
  </si>
  <si>
    <t>http://vtrc.virginiadot.org/PUBS.aspx</t>
  </si>
  <si>
    <r>
      <t>Follows:</t>
    </r>
    <r>
      <rPr>
        <i/>
        <sz val="11"/>
        <color theme="1"/>
        <rFont val="Calibri"/>
        <family val="2"/>
        <scheme val="minor"/>
      </rPr>
      <t xml:space="preserve"> fib</t>
    </r>
    <r>
      <rPr>
        <sz val="11"/>
        <color theme="1"/>
        <rFont val="Calibri"/>
        <family val="2"/>
        <scheme val="minor"/>
      </rPr>
      <t xml:space="preserve"> Bulletin 34, Section B2, Full Probabilistic Design Method</t>
    </r>
  </si>
  <si>
    <r>
      <t xml:space="preserve">Draft Final Report, Bridge Service Design Life, </t>
    </r>
    <r>
      <rPr>
        <sz val="11"/>
        <color theme="1"/>
        <rFont val="Calibri"/>
        <family val="2"/>
      </rPr>
      <t>SHRP2 R19a (VTRC)</t>
    </r>
  </si>
  <si>
    <t>Cady &amp; Weyers (1983)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</si>
</sst>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0.000"/>
    <numFmt numFmtId="166" formatCode="0.0000"/>
  </numFmts>
  <fonts count="61" x14ac:knownFonts="1">
    <font>
      <sz val="11"/>
      <color theme="1"/>
      <name val="Calibri"/>
      <family val="2"/>
      <scheme val="minor"/>
    </font>
    <font>
      <sz val="11"/>
      <color theme="1"/>
      <name val="Calibri"/>
      <family val="2"/>
    </font>
    <font>
      <sz val="11"/>
      <color theme="1"/>
      <name val="Calibri"/>
      <family val="2"/>
    </font>
    <font>
      <sz val="11"/>
      <color theme="1"/>
      <name val="Calibri"/>
      <family val="2"/>
    </font>
    <font>
      <b/>
      <sz val="11"/>
      <color theme="1"/>
      <name val="Calibri"/>
      <family val="2"/>
      <scheme val="minor"/>
    </font>
    <font>
      <b/>
      <vertAlign val="superscript"/>
      <sz val="11"/>
      <color theme="1"/>
      <name val="Calibri"/>
      <family val="2"/>
      <scheme val="minor"/>
    </font>
    <font>
      <vertAlign val="subscript"/>
      <sz val="11"/>
      <color theme="1"/>
      <name val="Calibri"/>
      <family val="2"/>
      <scheme val="minor"/>
    </font>
    <font>
      <b/>
      <vertAlign val="subscript"/>
      <sz val="11"/>
      <color theme="1"/>
      <name val="Calibri"/>
      <family val="2"/>
      <scheme val="minor"/>
    </font>
    <font>
      <vertAlign val="superscript"/>
      <sz val="11"/>
      <color theme="1"/>
      <name val="Calibri"/>
      <family val="2"/>
      <scheme val="minor"/>
    </font>
    <font>
      <sz val="11"/>
      <color theme="1"/>
      <name val="Calibri"/>
      <family val="2"/>
    </font>
    <font>
      <vertAlign val="subscript"/>
      <sz val="11"/>
      <color theme="1"/>
      <name val="Calibri"/>
      <family val="2"/>
    </font>
    <font>
      <sz val="11"/>
      <color rgb="FF3F3F76"/>
      <name val="Calibri"/>
      <family val="2"/>
      <scheme val="minor"/>
    </font>
    <font>
      <b/>
      <sz val="11"/>
      <color theme="1"/>
      <name val="Calibri"/>
      <family val="2"/>
    </font>
    <font>
      <i/>
      <sz val="11"/>
      <color theme="1"/>
      <name val="Calibri"/>
      <family val="2"/>
      <scheme val="minor"/>
    </font>
    <font>
      <vertAlign val="subscript"/>
      <sz val="11"/>
      <color rgb="FF3F3F76"/>
      <name val="Calibri"/>
      <family val="2"/>
      <scheme val="minor"/>
    </font>
    <font>
      <b/>
      <u/>
      <sz val="11"/>
      <color theme="1"/>
      <name val="Calibri"/>
      <family val="2"/>
      <scheme val="minor"/>
    </font>
    <font>
      <b/>
      <vertAlign val="subscript"/>
      <sz val="11"/>
      <color theme="1"/>
      <name val="Calibri"/>
      <family val="2"/>
    </font>
    <font>
      <u/>
      <sz val="11"/>
      <color theme="10"/>
      <name val="Calibri"/>
      <family val="2"/>
      <scheme val="minor"/>
    </font>
    <font>
      <b/>
      <i/>
      <sz val="14"/>
      <color theme="1"/>
      <name val="Franklin Gothic Book"/>
      <family val="2"/>
    </font>
    <font>
      <b/>
      <sz val="16"/>
      <color theme="1"/>
      <name val="Franklin Gothic Book"/>
      <family val="2"/>
    </font>
    <font>
      <b/>
      <u/>
      <sz val="12"/>
      <color theme="1"/>
      <name val="Franklin Gothic Book"/>
      <family val="2"/>
    </font>
    <font>
      <sz val="14"/>
      <color theme="1"/>
      <name val="Calibri"/>
      <family val="2"/>
      <scheme val="minor"/>
    </font>
    <font>
      <sz val="11"/>
      <name val="Calibri"/>
      <family val="2"/>
      <scheme val="minor"/>
    </font>
    <font>
      <i/>
      <sz val="14"/>
      <color theme="1"/>
      <name val="Calibri"/>
      <family val="2"/>
      <scheme val="minor"/>
    </font>
    <font>
      <b/>
      <i/>
      <sz val="18"/>
      <color theme="1"/>
      <name val="Franklin Gothic Book"/>
      <family val="2"/>
    </font>
    <font>
      <sz val="11"/>
      <color theme="1"/>
      <name val="Calibri"/>
      <family val="2"/>
      <scheme val="minor"/>
    </font>
    <font>
      <sz val="10"/>
      <color theme="1"/>
      <name val="Calibri"/>
      <family val="2"/>
      <scheme val="minor"/>
    </font>
    <font>
      <sz val="16"/>
      <color theme="1"/>
      <name val="Calibri"/>
      <family val="2"/>
      <scheme val="minor"/>
    </font>
    <font>
      <vertAlign val="subscript"/>
      <sz val="16"/>
      <color theme="1"/>
      <name val="Calibri"/>
      <family val="2"/>
      <scheme val="minor"/>
    </font>
    <font>
      <b/>
      <sz val="10"/>
      <color theme="1"/>
      <name val="Cambria"/>
      <family val="1"/>
    </font>
    <font>
      <sz val="10"/>
      <color theme="1"/>
      <name val="Calibri"/>
      <family val="2"/>
    </font>
    <font>
      <i/>
      <sz val="10"/>
      <color theme="1"/>
      <name val="Calibri"/>
      <family val="2"/>
      <scheme val="minor"/>
    </font>
    <font>
      <b/>
      <i/>
      <sz val="10"/>
      <color theme="1"/>
      <name val="Calibri"/>
      <family val="2"/>
      <scheme val="minor"/>
    </font>
    <font>
      <b/>
      <i/>
      <vertAlign val="subscript"/>
      <sz val="10"/>
      <color theme="1"/>
      <name val="Calibri"/>
      <family val="2"/>
      <scheme val="minor"/>
    </font>
    <font>
      <b/>
      <i/>
      <sz val="10"/>
      <color theme="1"/>
      <name val="Calibri"/>
      <family val="2"/>
    </font>
    <font>
      <b/>
      <i/>
      <sz val="11"/>
      <color theme="1"/>
      <name val="Calibri"/>
      <family val="2"/>
    </font>
    <font>
      <b/>
      <sz val="10"/>
      <color theme="1"/>
      <name val="Calibri"/>
      <family val="2"/>
      <scheme val="minor"/>
    </font>
    <font>
      <b/>
      <sz val="10"/>
      <color theme="1"/>
      <name val="Calibri"/>
      <family val="2"/>
    </font>
    <font>
      <b/>
      <i/>
      <vertAlign val="subscript"/>
      <sz val="10"/>
      <color theme="1"/>
      <name val="Calibri"/>
      <family val="2"/>
    </font>
    <font>
      <vertAlign val="superscript"/>
      <sz val="10"/>
      <color theme="1"/>
      <name val="Calibri"/>
      <family val="2"/>
      <scheme val="minor"/>
    </font>
    <font>
      <b/>
      <i/>
      <vertAlign val="subscript"/>
      <sz val="11"/>
      <color theme="1"/>
      <name val="Calibri"/>
      <family val="2"/>
    </font>
    <font>
      <b/>
      <vertAlign val="subscript"/>
      <sz val="10"/>
      <color theme="1"/>
      <name val="Calibri"/>
      <family val="2"/>
      <scheme val="minor"/>
    </font>
    <font>
      <b/>
      <vertAlign val="subscript"/>
      <sz val="10"/>
      <color theme="1"/>
      <name val="Calibri"/>
      <family val="2"/>
    </font>
    <font>
      <i/>
      <vertAlign val="superscript"/>
      <sz val="10"/>
      <color theme="1"/>
      <name val="Calibri"/>
      <family val="2"/>
      <scheme val="minor"/>
    </font>
    <font>
      <i/>
      <sz val="11"/>
      <color theme="1"/>
      <name val="Calibri"/>
      <family val="2"/>
    </font>
    <font>
      <i/>
      <sz val="10"/>
      <color theme="1"/>
      <name val="Calibri"/>
      <family val="2"/>
    </font>
    <font>
      <i/>
      <vertAlign val="superscript"/>
      <sz val="10"/>
      <color theme="1"/>
      <name val="Calibri"/>
      <family val="2"/>
    </font>
    <font>
      <i/>
      <vertAlign val="superscript"/>
      <sz val="11"/>
      <color theme="1"/>
      <name val="Calibri"/>
      <family val="2"/>
      <scheme val="minor"/>
    </font>
    <font>
      <b/>
      <i/>
      <sz val="18"/>
      <name val="Franklin Gothic Book"/>
      <family val="2"/>
    </font>
    <font>
      <b/>
      <sz val="16"/>
      <name val="Franklin Gothic Book"/>
      <family val="2"/>
    </font>
    <font>
      <sz val="14"/>
      <name val="Calibri"/>
      <family val="2"/>
      <scheme val="minor"/>
    </font>
    <font>
      <i/>
      <sz val="14"/>
      <name val="Calibri"/>
      <family val="2"/>
      <scheme val="minor"/>
    </font>
    <font>
      <vertAlign val="subscript"/>
      <sz val="11"/>
      <name val="Calibri"/>
      <family val="2"/>
      <scheme val="minor"/>
    </font>
    <font>
      <sz val="11"/>
      <name val="Calibri"/>
      <family val="2"/>
    </font>
    <font>
      <b/>
      <u/>
      <sz val="11"/>
      <name val="Calibri"/>
      <family val="2"/>
      <scheme val="minor"/>
    </font>
    <font>
      <b/>
      <sz val="11"/>
      <name val="Calibri"/>
      <family val="2"/>
      <scheme val="minor"/>
    </font>
    <font>
      <b/>
      <sz val="11"/>
      <name val="Calibri"/>
      <family val="2"/>
    </font>
    <font>
      <vertAlign val="superscript"/>
      <sz val="11"/>
      <name val="Calibri"/>
      <family val="2"/>
      <scheme val="minor"/>
    </font>
    <font>
      <vertAlign val="subscript"/>
      <sz val="11"/>
      <name val="Calibri"/>
      <family val="2"/>
    </font>
    <font>
      <b/>
      <sz val="11"/>
      <color theme="1"/>
      <name val="Cambria"/>
      <family val="1"/>
    </font>
    <font>
      <u/>
      <sz val="10"/>
      <color theme="10"/>
      <name val="Calibri"/>
      <family val="2"/>
      <scheme val="minor"/>
    </font>
  </fonts>
  <fills count="10">
    <fill>
      <patternFill patternType="none"/>
    </fill>
    <fill>
      <patternFill patternType="gray125"/>
    </fill>
    <fill>
      <patternFill patternType="solid">
        <fgColor rgb="FFFFCC99"/>
      </patternFill>
    </fill>
    <fill>
      <patternFill patternType="solid">
        <fgColor theme="2"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4" tint="0.79998168889431442"/>
        <bgColor indexed="64"/>
      </patternFill>
    </fill>
    <fill>
      <patternFill patternType="solid">
        <fgColor rgb="FFFFCCCC"/>
        <bgColor indexed="64"/>
      </patternFill>
    </fill>
    <fill>
      <patternFill patternType="solid">
        <fgColor theme="7" tint="0.79998168889431442"/>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thin">
        <color rgb="FF7F7F7F"/>
      </left>
      <right style="thin">
        <color rgb="FF7F7F7F"/>
      </right>
      <top style="medium">
        <color indexed="64"/>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medium">
        <color indexed="64"/>
      </top>
      <bottom style="thin">
        <color rgb="FF7F7F7F"/>
      </bottom>
      <diagonal/>
    </border>
    <border>
      <left style="medium">
        <color indexed="64"/>
      </left>
      <right style="medium">
        <color indexed="64"/>
      </right>
      <top style="thin">
        <color rgb="FF7F7F7F"/>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medium">
        <color indexed="64"/>
      </left>
      <right style="thin">
        <color rgb="FF7F7F7F"/>
      </right>
      <top style="medium">
        <color indexed="64"/>
      </top>
      <bottom style="thin">
        <color rgb="FF7F7F7F"/>
      </bottom>
      <diagonal/>
    </border>
    <border>
      <left style="thin">
        <color rgb="FF7F7F7F"/>
      </left>
      <right style="medium">
        <color indexed="64"/>
      </right>
      <top style="medium">
        <color indexed="64"/>
      </top>
      <bottom style="thin">
        <color rgb="FF7F7F7F"/>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bottom/>
      <diagonal/>
    </border>
    <border>
      <left/>
      <right style="thin">
        <color auto="1"/>
      </right>
      <top/>
      <bottom/>
      <diagonal/>
    </border>
    <border>
      <left style="thin">
        <color auto="1"/>
      </left>
      <right/>
      <top/>
      <bottom style="medium">
        <color auto="1"/>
      </bottom>
      <diagonal/>
    </border>
    <border>
      <left/>
      <right style="thin">
        <color auto="1"/>
      </right>
      <top/>
      <bottom style="medium">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medium">
        <color indexed="64"/>
      </bottom>
      <diagonal/>
    </border>
    <border>
      <left/>
      <right/>
      <top style="thin">
        <color indexed="64"/>
      </top>
      <bottom style="medium">
        <color indexed="64"/>
      </bottom>
      <diagonal/>
    </border>
    <border>
      <left/>
      <right/>
      <top/>
      <bottom style="mediumDashed">
        <color indexed="64"/>
      </bottom>
      <diagonal/>
    </border>
    <border>
      <left/>
      <right style="mediumDashed">
        <color indexed="64"/>
      </right>
      <top style="mediumDashed">
        <color indexed="64"/>
      </top>
      <bottom/>
      <diagonal/>
    </border>
    <border>
      <left/>
      <right style="mediumDashed">
        <color indexed="64"/>
      </right>
      <top/>
      <bottom/>
      <diagonal/>
    </border>
    <border>
      <left/>
      <right style="mediumDashed">
        <color indexed="64"/>
      </right>
      <top/>
      <bottom style="mediumDashed">
        <color indexed="64"/>
      </bottom>
      <diagonal/>
    </border>
    <border>
      <left/>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s>
  <cellStyleXfs count="5">
    <xf numFmtId="0" fontId="0" fillId="0" borderId="0"/>
    <xf numFmtId="0" fontId="11" fillId="2" borderId="25" applyNumberFormat="0" applyAlignment="0" applyProtection="0"/>
    <xf numFmtId="0" fontId="17" fillId="0" borderId="0" applyNumberFormat="0" applyFill="0" applyBorder="0" applyAlignment="0" applyProtection="0"/>
    <xf numFmtId="43" fontId="25" fillId="0" borderId="0" applyFont="0" applyFill="0" applyBorder="0" applyAlignment="0" applyProtection="0"/>
    <xf numFmtId="9" fontId="25" fillId="0" borderId="0" applyFont="0" applyFill="0" applyBorder="0" applyAlignment="0" applyProtection="0"/>
  </cellStyleXfs>
  <cellXfs count="756">
    <xf numFmtId="0" fontId="0" fillId="0" borderId="0" xfId="0"/>
    <xf numFmtId="0" fontId="0" fillId="0" borderId="0" xfId="0" applyAlignment="1">
      <alignment horizontal="right"/>
    </xf>
    <xf numFmtId="2" fontId="0" fillId="0" borderId="0" xfId="0" applyNumberFormat="1"/>
    <xf numFmtId="0" fontId="0" fillId="0" borderId="1" xfId="0" applyBorder="1"/>
    <xf numFmtId="0" fontId="0" fillId="0" borderId="6" xfId="0" applyBorder="1"/>
    <xf numFmtId="0" fontId="0" fillId="0" borderId="8" xfId="0" applyBorder="1"/>
    <xf numFmtId="0" fontId="0" fillId="0" borderId="0" xfId="0" applyBorder="1" applyAlignment="1">
      <alignment horizontal="center"/>
    </xf>
    <xf numFmtId="0" fontId="0" fillId="0" borderId="0" xfId="0" applyBorder="1"/>
    <xf numFmtId="165" fontId="0" fillId="0" borderId="10" xfId="0" applyNumberFormat="1" applyBorder="1"/>
    <xf numFmtId="165" fontId="0" fillId="0" borderId="11" xfId="0" applyNumberFormat="1" applyBorder="1"/>
    <xf numFmtId="165" fontId="0" fillId="0" borderId="5" xfId="0" applyNumberFormat="1" applyBorder="1"/>
    <xf numFmtId="165" fontId="0" fillId="0" borderId="7" xfId="0" applyNumberFormat="1" applyBorder="1"/>
    <xf numFmtId="165" fontId="0" fillId="0" borderId="2" xfId="0" applyNumberFormat="1" applyBorder="1"/>
    <xf numFmtId="164" fontId="0" fillId="0" borderId="4" xfId="0" applyNumberFormat="1" applyBorder="1"/>
    <xf numFmtId="164" fontId="0" fillId="0" borderId="1" xfId="0" applyNumberFormat="1" applyBorder="1"/>
    <xf numFmtId="2" fontId="0" fillId="0" borderId="6" xfId="0" applyNumberFormat="1" applyBorder="1"/>
    <xf numFmtId="164" fontId="0" fillId="0" borderId="9" xfId="0" applyNumberFormat="1" applyBorder="1"/>
    <xf numFmtId="164" fontId="0" fillId="0" borderId="0" xfId="0" applyNumberFormat="1" applyBorder="1"/>
    <xf numFmtId="0" fontId="0" fillId="0" borderId="17" xfId="0" applyBorder="1" applyAlignment="1">
      <alignment horizontal="center"/>
    </xf>
    <xf numFmtId="0" fontId="0" fillId="0" borderId="19" xfId="0" applyBorder="1" applyAlignment="1">
      <alignment horizontal="center"/>
    </xf>
    <xf numFmtId="11" fontId="0" fillId="0" borderId="14" xfId="0" applyNumberFormat="1" applyBorder="1"/>
    <xf numFmtId="0" fontId="0" fillId="0" borderId="22" xfId="0" applyBorder="1" applyAlignment="1">
      <alignment horizontal="center"/>
    </xf>
    <xf numFmtId="2" fontId="0" fillId="0" borderId="24" xfId="0" applyNumberFormat="1" applyBorder="1"/>
    <xf numFmtId="2" fontId="0" fillId="0" borderId="10" xfId="0" applyNumberFormat="1" applyBorder="1"/>
    <xf numFmtId="2" fontId="0" fillId="0" borderId="11" xfId="0" applyNumberFormat="1" applyBorder="1"/>
    <xf numFmtId="164" fontId="0" fillId="0" borderId="6" xfId="0" applyNumberFormat="1" applyBorder="1"/>
    <xf numFmtId="0" fontId="0" fillId="0" borderId="3" xfId="0" applyBorder="1"/>
    <xf numFmtId="0" fontId="4" fillId="0" borderId="0" xfId="0" applyFont="1" applyBorder="1" applyAlignment="1"/>
    <xf numFmtId="165" fontId="0" fillId="0" borderId="4" xfId="0" applyNumberFormat="1" applyBorder="1"/>
    <xf numFmtId="165" fontId="0" fillId="0" borderId="6" xfId="0" applyNumberFormat="1" applyBorder="1"/>
    <xf numFmtId="165" fontId="0" fillId="0" borderId="9" xfId="0" applyNumberFormat="1" applyBorder="1"/>
    <xf numFmtId="165" fontId="0" fillId="0" borderId="24" xfId="0" applyNumberFormat="1" applyBorder="1"/>
    <xf numFmtId="11" fontId="0" fillId="0" borderId="13" xfId="0" applyNumberFormat="1" applyBorder="1"/>
    <xf numFmtId="0" fontId="0" fillId="0" borderId="9" xfId="0" applyBorder="1"/>
    <xf numFmtId="0" fontId="4" fillId="0" borderId="18" xfId="0" applyFont="1" applyBorder="1" applyAlignment="1">
      <alignment horizontal="center"/>
    </xf>
    <xf numFmtId="0" fontId="9" fillId="0" borderId="0" xfId="0" applyFont="1"/>
    <xf numFmtId="165" fontId="0" fillId="0" borderId="23" xfId="0" applyNumberFormat="1" applyBorder="1"/>
    <xf numFmtId="11" fontId="0" fillId="0" borderId="0" xfId="0" applyNumberFormat="1"/>
    <xf numFmtId="0" fontId="4" fillId="0" borderId="17" xfId="0" applyFont="1" applyBorder="1" applyAlignment="1">
      <alignment horizontal="center"/>
    </xf>
    <xf numFmtId="0" fontId="4" fillId="0" borderId="17" xfId="0" applyFont="1" applyBorder="1" applyAlignment="1">
      <alignment horizontal="center" wrapText="1"/>
    </xf>
    <xf numFmtId="0" fontId="4" fillId="0" borderId="18" xfId="0" applyFont="1" applyBorder="1" applyAlignment="1">
      <alignment horizontal="center" wrapText="1"/>
    </xf>
    <xf numFmtId="0" fontId="12" fillId="0" borderId="18" xfId="0" applyFont="1" applyBorder="1" applyAlignment="1">
      <alignment horizontal="center" wrapText="1"/>
    </xf>
    <xf numFmtId="0" fontId="12" fillId="0" borderId="19" xfId="0" applyFont="1" applyBorder="1" applyAlignment="1">
      <alignment horizontal="center" wrapText="1"/>
    </xf>
    <xf numFmtId="2" fontId="0" fillId="0" borderId="2" xfId="0" applyNumberFormat="1" applyBorder="1"/>
    <xf numFmtId="2" fontId="0" fillId="0" borderId="3" xfId="0" applyNumberFormat="1" applyBorder="1"/>
    <xf numFmtId="2" fontId="0" fillId="0" borderId="7" xfId="0" applyNumberFormat="1" applyBorder="1"/>
    <xf numFmtId="2" fontId="0" fillId="0" borderId="8" xfId="0" applyNumberFormat="1" applyBorder="1"/>
    <xf numFmtId="2" fontId="0" fillId="0" borderId="9" xfId="0" applyNumberFormat="1" applyBorder="1"/>
    <xf numFmtId="2" fontId="0" fillId="0" borderId="0" xfId="0" applyNumberFormat="1" applyBorder="1"/>
    <xf numFmtId="11" fontId="0" fillId="0" borderId="3" xfId="0" applyNumberFormat="1" applyBorder="1"/>
    <xf numFmtId="11" fontId="0" fillId="0" borderId="4" xfId="0" applyNumberFormat="1" applyBorder="1"/>
    <xf numFmtId="2" fontId="11" fillId="2" borderId="29" xfId="1" applyNumberFormat="1" applyBorder="1"/>
    <xf numFmtId="2" fontId="0" fillId="0" borderId="4" xfId="0" applyNumberFormat="1" applyBorder="1"/>
    <xf numFmtId="164" fontId="0" fillId="0" borderId="33" xfId="0" applyNumberFormat="1" applyBorder="1"/>
    <xf numFmtId="164" fontId="0" fillId="0" borderId="34" xfId="0" applyNumberFormat="1" applyBorder="1"/>
    <xf numFmtId="164" fontId="0" fillId="0" borderId="35" xfId="0" applyNumberFormat="1" applyBorder="1"/>
    <xf numFmtId="1" fontId="0" fillId="0" borderId="0" xfId="0" applyNumberFormat="1" applyBorder="1"/>
    <xf numFmtId="2" fontId="0" fillId="0" borderId="36" xfId="0" applyNumberFormat="1" applyBorder="1"/>
    <xf numFmtId="2" fontId="0" fillId="0" borderId="37" xfId="0" applyNumberFormat="1" applyBorder="1"/>
    <xf numFmtId="1" fontId="0" fillId="0" borderId="36" xfId="0" applyNumberFormat="1" applyBorder="1"/>
    <xf numFmtId="1" fontId="0" fillId="0" borderId="37" xfId="0" applyNumberFormat="1" applyBorder="1"/>
    <xf numFmtId="164" fontId="0" fillId="0" borderId="36" xfId="0" applyNumberFormat="1" applyBorder="1"/>
    <xf numFmtId="164" fontId="0" fillId="0" borderId="37" xfId="0" applyNumberFormat="1" applyBorder="1"/>
    <xf numFmtId="0" fontId="0" fillId="0" borderId="34" xfId="0" applyBorder="1"/>
    <xf numFmtId="0" fontId="0" fillId="0" borderId="35" xfId="0" applyBorder="1"/>
    <xf numFmtId="2" fontId="0" fillId="0" borderId="33" xfId="0" applyNumberFormat="1" applyBorder="1"/>
    <xf numFmtId="2" fontId="0" fillId="0" borderId="34" xfId="0" applyNumberFormat="1" applyBorder="1"/>
    <xf numFmtId="2" fontId="0" fillId="0" borderId="35" xfId="0" applyNumberFormat="1" applyBorder="1"/>
    <xf numFmtId="0" fontId="0" fillId="0" borderId="38" xfId="0" applyBorder="1" applyAlignment="1">
      <alignment horizontal="center"/>
    </xf>
    <xf numFmtId="0" fontId="0" fillId="0" borderId="0" xfId="0" applyAlignment="1">
      <alignment horizontal="center" wrapText="1"/>
    </xf>
    <xf numFmtId="0" fontId="0" fillId="0" borderId="0" xfId="0" applyAlignment="1">
      <alignment wrapText="1"/>
    </xf>
    <xf numFmtId="0" fontId="4" fillId="0" borderId="20" xfId="0" applyFont="1" applyBorder="1"/>
    <xf numFmtId="11" fontId="0" fillId="0" borderId="8" xfId="0" applyNumberFormat="1" applyBorder="1"/>
    <xf numFmtId="11" fontId="0" fillId="0" borderId="42" xfId="0" applyNumberFormat="1" applyBorder="1"/>
    <xf numFmtId="11" fontId="0" fillId="0" borderId="46" xfId="0" applyNumberFormat="1" applyBorder="1"/>
    <xf numFmtId="0" fontId="0" fillId="0" borderId="20" xfId="0" applyBorder="1"/>
    <xf numFmtId="0" fontId="0" fillId="0" borderId="18" xfId="0" applyBorder="1"/>
    <xf numFmtId="1" fontId="0" fillId="0" borderId="18" xfId="0" applyNumberFormat="1" applyBorder="1"/>
    <xf numFmtId="0" fontId="0" fillId="0" borderId="19" xfId="0" applyBorder="1"/>
    <xf numFmtId="0" fontId="0" fillId="0" borderId="4" xfId="0" applyBorder="1"/>
    <xf numFmtId="2" fontId="0" fillId="0" borderId="18" xfId="0" applyNumberFormat="1" applyBorder="1"/>
    <xf numFmtId="0" fontId="11" fillId="2" borderId="20" xfId="1" applyBorder="1"/>
    <xf numFmtId="0" fontId="11" fillId="2" borderId="18" xfId="1" applyBorder="1"/>
    <xf numFmtId="0" fontId="9" fillId="0" borderId="20" xfId="0" applyFont="1" applyBorder="1"/>
    <xf numFmtId="0" fontId="11" fillId="0" borderId="18" xfId="1" applyFill="1" applyBorder="1"/>
    <xf numFmtId="0" fontId="11" fillId="0" borderId="19" xfId="1" applyFill="1" applyBorder="1"/>
    <xf numFmtId="0" fontId="11" fillId="0" borderId="3" xfId="1" applyFill="1" applyBorder="1"/>
    <xf numFmtId="0" fontId="11" fillId="0" borderId="4" xfId="1" applyFill="1" applyBorder="1"/>
    <xf numFmtId="0" fontId="0" fillId="0" borderId="28" xfId="0" applyBorder="1"/>
    <xf numFmtId="0" fontId="0" fillId="0" borderId="47" xfId="0" applyBorder="1"/>
    <xf numFmtId="0" fontId="0" fillId="0" borderId="31" xfId="0" applyBorder="1"/>
    <xf numFmtId="164" fontId="0" fillId="0" borderId="42" xfId="0" applyNumberFormat="1" applyBorder="1"/>
    <xf numFmtId="0" fontId="0" fillId="0" borderId="42" xfId="0" applyBorder="1"/>
    <xf numFmtId="0" fontId="0" fillId="0" borderId="46" xfId="0" applyBorder="1"/>
    <xf numFmtId="0" fontId="0" fillId="0" borderId="20" xfId="0" applyBorder="1" applyAlignment="1">
      <alignment wrapText="1"/>
    </xf>
    <xf numFmtId="0" fontId="0" fillId="0" borderId="33" xfId="0" applyBorder="1"/>
    <xf numFmtId="0" fontId="0" fillId="0" borderId="35" xfId="0" applyFill="1" applyBorder="1"/>
    <xf numFmtId="0" fontId="9" fillId="0" borderId="33" xfId="0" applyFont="1" applyBorder="1"/>
    <xf numFmtId="164" fontId="0" fillId="0" borderId="31" xfId="0" applyNumberFormat="1" applyBorder="1"/>
    <xf numFmtId="0" fontId="4" fillId="0" borderId="20" xfId="0" applyFont="1" applyBorder="1" applyAlignment="1">
      <alignment wrapText="1"/>
    </xf>
    <xf numFmtId="2" fontId="11" fillId="2" borderId="49" xfId="1" applyNumberFormat="1" applyBorder="1"/>
    <xf numFmtId="164" fontId="0" fillId="0" borderId="5" xfId="0" applyNumberFormat="1" applyBorder="1"/>
    <xf numFmtId="11" fontId="0" fillId="0" borderId="7" xfId="0" applyNumberFormat="1" applyBorder="1"/>
    <xf numFmtId="0" fontId="0" fillId="0" borderId="17" xfId="0" applyBorder="1"/>
    <xf numFmtId="0" fontId="11" fillId="2" borderId="48" xfId="1" applyBorder="1"/>
    <xf numFmtId="0" fontId="0" fillId="0" borderId="2" xfId="0" applyBorder="1"/>
    <xf numFmtId="164" fontId="0" fillId="0" borderId="17" xfId="0" applyNumberFormat="1" applyBorder="1"/>
    <xf numFmtId="2" fontId="11" fillId="2" borderId="17" xfId="1" applyNumberFormat="1" applyBorder="1"/>
    <xf numFmtId="165" fontId="11" fillId="2" borderId="19" xfId="1" applyNumberFormat="1" applyBorder="1"/>
    <xf numFmtId="2" fontId="11" fillId="2" borderId="19" xfId="1" applyNumberFormat="1" applyBorder="1"/>
    <xf numFmtId="2" fontId="11" fillId="2" borderId="2" xfId="1" applyNumberFormat="1" applyBorder="1"/>
    <xf numFmtId="0" fontId="0" fillId="0" borderId="50" xfId="0" applyBorder="1"/>
    <xf numFmtId="1" fontId="11" fillId="2" borderId="17" xfId="1" applyNumberFormat="1" applyBorder="1"/>
    <xf numFmtId="164" fontId="11" fillId="2" borderId="17" xfId="1" applyNumberFormat="1" applyBorder="1"/>
    <xf numFmtId="164" fontId="0" fillId="0" borderId="41" xfId="0" applyNumberFormat="1" applyBorder="1"/>
    <xf numFmtId="11" fontId="0" fillId="0" borderId="51" xfId="0" applyNumberFormat="1" applyBorder="1"/>
    <xf numFmtId="164" fontId="0" fillId="0" borderId="52" xfId="0" applyNumberFormat="1" applyBorder="1"/>
    <xf numFmtId="164" fontId="0" fillId="0" borderId="14" xfId="0" applyNumberFormat="1" applyBorder="1"/>
    <xf numFmtId="164" fontId="0" fillId="0" borderId="40" xfId="0" applyNumberFormat="1" applyBorder="1"/>
    <xf numFmtId="164" fontId="0" fillId="0" borderId="46" xfId="0" applyNumberFormat="1" applyBorder="1"/>
    <xf numFmtId="2" fontId="0" fillId="0" borderId="15" xfId="0" applyNumberFormat="1" applyBorder="1"/>
    <xf numFmtId="2" fontId="0" fillId="0" borderId="19" xfId="0" applyNumberFormat="1" applyBorder="1"/>
    <xf numFmtId="2" fontId="0" fillId="0" borderId="51" xfId="0" applyNumberFormat="1" applyBorder="1"/>
    <xf numFmtId="2" fontId="0" fillId="0" borderId="54" xfId="0" applyNumberFormat="1" applyBorder="1"/>
    <xf numFmtId="164" fontId="0" fillId="0" borderId="2" xfId="0" applyNumberFormat="1" applyBorder="1"/>
    <xf numFmtId="2" fontId="0" fillId="0" borderId="17" xfId="0" applyNumberFormat="1" applyBorder="1"/>
    <xf numFmtId="11" fontId="0" fillId="0" borderId="52" xfId="0" applyNumberFormat="1" applyBorder="1"/>
    <xf numFmtId="11" fontId="0" fillId="0" borderId="40" xfId="0" applyNumberFormat="1" applyBorder="1"/>
    <xf numFmtId="0" fontId="0" fillId="0" borderId="15" xfId="0" applyBorder="1"/>
    <xf numFmtId="0" fontId="0" fillId="0" borderId="51" xfId="0" applyBorder="1"/>
    <xf numFmtId="0" fontId="0" fillId="0" borderId="53" xfId="0" applyBorder="1"/>
    <xf numFmtId="0" fontId="0" fillId="0" borderId="54" xfId="0" applyBorder="1"/>
    <xf numFmtId="0" fontId="11" fillId="2" borderId="17" xfId="1" applyBorder="1"/>
    <xf numFmtId="0" fontId="15" fillId="0" borderId="0" xfId="0" applyFont="1"/>
    <xf numFmtId="0" fontId="0" fillId="0" borderId="20" xfId="0" applyBorder="1" applyAlignment="1"/>
    <xf numFmtId="165" fontId="0" fillId="0" borderId="12" xfId="0" applyNumberFormat="1" applyBorder="1"/>
    <xf numFmtId="0" fontId="0" fillId="0" borderId="52" xfId="0" applyBorder="1"/>
    <xf numFmtId="2" fontId="0" fillId="0" borderId="57" xfId="0" applyNumberFormat="1" applyBorder="1"/>
    <xf numFmtId="0" fontId="0" fillId="0" borderId="58" xfId="0" applyBorder="1"/>
    <xf numFmtId="2" fontId="0" fillId="0" borderId="59" xfId="0" applyNumberFormat="1" applyBorder="1"/>
    <xf numFmtId="0" fontId="0" fillId="0" borderId="60" xfId="0" applyBorder="1"/>
    <xf numFmtId="2" fontId="0" fillId="0" borderId="60" xfId="0" applyNumberFormat="1" applyBorder="1"/>
    <xf numFmtId="2" fontId="0" fillId="0" borderId="57" xfId="0" applyNumberFormat="1" applyFill="1" applyBorder="1"/>
    <xf numFmtId="2" fontId="0" fillId="0" borderId="60" xfId="0" applyNumberFormat="1" applyFill="1" applyBorder="1"/>
    <xf numFmtId="1" fontId="0" fillId="0" borderId="57" xfId="0" applyNumberFormat="1" applyBorder="1"/>
    <xf numFmtId="0" fontId="0" fillId="0" borderId="0" xfId="0" applyAlignment="1">
      <alignment vertical="center" wrapText="1"/>
    </xf>
    <xf numFmtId="0" fontId="0" fillId="0" borderId="0" xfId="0" applyAlignment="1">
      <alignment vertical="center"/>
    </xf>
    <xf numFmtId="0" fontId="0" fillId="0" borderId="0" xfId="0" applyAlignment="1">
      <alignment horizontal="right" vertical="center"/>
    </xf>
    <xf numFmtId="0" fontId="15" fillId="0" borderId="0" xfId="0" applyFont="1" applyAlignment="1">
      <alignment vertical="center"/>
    </xf>
    <xf numFmtId="165" fontId="0" fillId="0" borderId="0" xfId="0" applyNumberFormat="1"/>
    <xf numFmtId="165" fontId="11" fillId="2" borderId="48" xfId="1" applyNumberFormat="1" applyBorder="1"/>
    <xf numFmtId="165" fontId="0" fillId="0" borderId="3" xfId="0" applyNumberFormat="1" applyBorder="1"/>
    <xf numFmtId="1" fontId="0" fillId="0" borderId="59" xfId="0" applyNumberFormat="1" applyBorder="1"/>
    <xf numFmtId="0" fontId="0" fillId="0" borderId="20" xfId="0" applyBorder="1" applyAlignment="1">
      <alignment horizontal="center" vertical="top"/>
    </xf>
    <xf numFmtId="0" fontId="0" fillId="0" borderId="16" xfId="0" applyBorder="1" applyAlignment="1">
      <alignment horizontal="center"/>
    </xf>
    <xf numFmtId="166" fontId="0" fillId="0" borderId="33" xfId="0" applyNumberFormat="1" applyBorder="1"/>
    <xf numFmtId="166" fontId="0" fillId="0" borderId="34" xfId="0" applyNumberFormat="1" applyBorder="1"/>
    <xf numFmtId="166" fontId="0" fillId="0" borderId="35" xfId="0" applyNumberFormat="1" applyBorder="1"/>
    <xf numFmtId="1" fontId="0" fillId="0" borderId="0" xfId="0" applyNumberFormat="1"/>
    <xf numFmtId="0" fontId="0" fillId="0" borderId="20" xfId="0" applyBorder="1" applyAlignment="1">
      <alignment horizontal="center"/>
    </xf>
    <xf numFmtId="0" fontId="0" fillId="0" borderId="26" xfId="0" applyBorder="1" applyAlignment="1">
      <alignment horizontal="center"/>
    </xf>
    <xf numFmtId="0" fontId="17" fillId="0" borderId="0" xfId="2"/>
    <xf numFmtId="0" fontId="17" fillId="0" borderId="0" xfId="2" applyAlignment="1">
      <alignment vertical="center" wrapText="1"/>
    </xf>
    <xf numFmtId="0" fontId="18" fillId="0" borderId="0" xfId="0" applyFont="1" applyAlignment="1">
      <alignment horizontal="center"/>
    </xf>
    <xf numFmtId="0" fontId="19" fillId="0" borderId="0" xfId="0" applyFont="1" applyAlignment="1">
      <alignment horizontal="center"/>
    </xf>
    <xf numFmtId="0" fontId="20" fillId="0" borderId="0" xfId="0" applyFont="1" applyAlignment="1">
      <alignment vertical="center"/>
    </xf>
    <xf numFmtId="0" fontId="20" fillId="0" borderId="0" xfId="0" applyFont="1" applyAlignment="1">
      <alignment vertical="center" wrapText="1"/>
    </xf>
    <xf numFmtId="0" fontId="21" fillId="0" borderId="0" xfId="0" applyFont="1"/>
    <xf numFmtId="0" fontId="0" fillId="0" borderId="0" xfId="0" applyAlignment="1">
      <alignment horizontal="center"/>
    </xf>
    <xf numFmtId="0" fontId="0" fillId="0" borderId="40" xfId="0" applyBorder="1" applyAlignment="1">
      <alignment horizontal="center"/>
    </xf>
    <xf numFmtId="0" fontId="0" fillId="0" borderId="37" xfId="0" applyBorder="1" applyAlignment="1">
      <alignment horizontal="center"/>
    </xf>
    <xf numFmtId="0" fontId="0" fillId="0" borderId="0" xfId="0" applyAlignment="1"/>
    <xf numFmtId="0" fontId="0" fillId="0" borderId="31" xfId="0" applyBorder="1" applyAlignment="1">
      <alignment horizontal="center"/>
    </xf>
    <xf numFmtId="0" fontId="11" fillId="2" borderId="25" xfId="1" applyAlignment="1">
      <alignment wrapText="1"/>
    </xf>
    <xf numFmtId="0" fontId="26" fillId="0" borderId="0" xfId="0" applyFont="1"/>
    <xf numFmtId="0" fontId="0" fillId="0" borderId="8" xfId="0" applyBorder="1" applyAlignment="1">
      <alignment horizontal="center"/>
    </xf>
    <xf numFmtId="0" fontId="0" fillId="0" borderId="8" xfId="0" applyBorder="1" applyAlignment="1">
      <alignment horizontal="center" wrapText="1"/>
    </xf>
    <xf numFmtId="0" fontId="0" fillId="3" borderId="5" xfId="0" applyFill="1" applyBorder="1" applyAlignment="1">
      <alignment wrapText="1"/>
    </xf>
    <xf numFmtId="0" fontId="0" fillId="3" borderId="1" xfId="0" applyFill="1" applyBorder="1" applyAlignment="1">
      <alignment wrapText="1"/>
    </xf>
    <xf numFmtId="0" fontId="0" fillId="3" borderId="1" xfId="0" applyFill="1" applyBorder="1" applyAlignment="1">
      <alignment horizontal="center" wrapText="1"/>
    </xf>
    <xf numFmtId="0" fontId="0" fillId="3" borderId="1" xfId="0" applyFill="1" applyBorder="1" applyAlignment="1">
      <alignment horizontal="center"/>
    </xf>
    <xf numFmtId="0" fontId="0" fillId="3" borderId="1" xfId="0" applyFill="1" applyBorder="1"/>
    <xf numFmtId="0" fontId="0" fillId="3" borderId="6" xfId="0" applyFill="1" applyBorder="1"/>
    <xf numFmtId="0" fontId="0" fillId="0" borderId="5" xfId="0" applyBorder="1" applyAlignment="1">
      <alignment wrapText="1"/>
    </xf>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0" fillId="0" borderId="6" xfId="0" applyBorder="1" applyAlignment="1">
      <alignment wrapText="1"/>
    </xf>
    <xf numFmtId="164" fontId="0" fillId="0" borderId="1" xfId="0" applyNumberFormat="1" applyBorder="1" applyAlignment="1">
      <alignment horizontal="center"/>
    </xf>
    <xf numFmtId="0" fontId="0" fillId="0" borderId="6" xfId="0" applyBorder="1" applyAlignment="1"/>
    <xf numFmtId="0" fontId="26" fillId="0" borderId="0" xfId="0" applyFont="1" applyBorder="1"/>
    <xf numFmtId="0" fontId="0" fillId="0" borderId="33" xfId="0" applyBorder="1" applyAlignment="1">
      <alignment horizontal="center" wrapText="1"/>
    </xf>
    <xf numFmtId="0" fontId="0" fillId="0" borderId="35" xfId="0" applyBorder="1" applyAlignment="1">
      <alignment horizontal="center" wrapText="1"/>
    </xf>
    <xf numFmtId="0" fontId="0" fillId="0" borderId="7" xfId="0" applyBorder="1" applyAlignment="1">
      <alignment horizontal="center" wrapText="1"/>
    </xf>
    <xf numFmtId="0" fontId="0" fillId="0" borderId="78" xfId="0" applyBorder="1" applyAlignment="1">
      <alignment horizontal="center" wrapText="1"/>
    </xf>
    <xf numFmtId="0" fontId="0" fillId="0" borderId="9" xfId="0" applyBorder="1" applyAlignment="1">
      <alignment horizontal="center" wrapText="1"/>
    </xf>
    <xf numFmtId="0" fontId="0" fillId="0" borderId="11" xfId="0" applyBorder="1" applyAlignment="1">
      <alignment horizontal="center" wrapText="1"/>
    </xf>
    <xf numFmtId="0" fontId="0" fillId="3" borderId="12" xfId="0" applyFill="1" applyBorder="1" applyAlignment="1">
      <alignment wrapText="1"/>
    </xf>
    <xf numFmtId="0" fontId="0" fillId="3" borderId="68" xfId="0" applyFill="1" applyBorder="1" applyAlignment="1">
      <alignment wrapText="1"/>
    </xf>
    <xf numFmtId="0" fontId="0" fillId="3" borderId="13" xfId="0" applyFill="1" applyBorder="1" applyAlignment="1">
      <alignment wrapText="1"/>
    </xf>
    <xf numFmtId="0" fontId="0" fillId="3" borderId="13" xfId="0" applyFill="1" applyBorder="1" applyAlignment="1">
      <alignment horizontal="center" wrapText="1"/>
    </xf>
    <xf numFmtId="0" fontId="0" fillId="3" borderId="13" xfId="0" applyFill="1" applyBorder="1"/>
    <xf numFmtId="0" fontId="0" fillId="3" borderId="66" xfId="0" applyFill="1" applyBorder="1"/>
    <xf numFmtId="0" fontId="0" fillId="3" borderId="79" xfId="0" applyFill="1" applyBorder="1"/>
    <xf numFmtId="0" fontId="0" fillId="3" borderId="12" xfId="0" applyFill="1" applyBorder="1"/>
    <xf numFmtId="0" fontId="0" fillId="3" borderId="14" xfId="0" applyFill="1" applyBorder="1"/>
    <xf numFmtId="0" fontId="0" fillId="3" borderId="68" xfId="0" applyFill="1" applyBorder="1"/>
    <xf numFmtId="0" fontId="0" fillId="0" borderId="10" xfId="0" applyBorder="1" applyAlignment="1">
      <alignment wrapText="1"/>
    </xf>
    <xf numFmtId="0" fontId="0" fillId="0" borderId="61" xfId="0" applyBorder="1" applyAlignment="1">
      <alignment horizontal="center"/>
    </xf>
    <xf numFmtId="0" fontId="0" fillId="0" borderId="3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0" fontId="0" fillId="3" borderId="10" xfId="0" applyFill="1" applyBorder="1" applyAlignment="1">
      <alignment wrapText="1"/>
    </xf>
    <xf numFmtId="0" fontId="0" fillId="3" borderId="61" xfId="0" applyFill="1" applyBorder="1" applyAlignment="1">
      <alignment horizontal="center"/>
    </xf>
    <xf numFmtId="0" fontId="0" fillId="3" borderId="34" xfId="0" applyFill="1" applyBorder="1" applyAlignment="1">
      <alignment horizontal="center"/>
    </xf>
    <xf numFmtId="0" fontId="0" fillId="3" borderId="5" xfId="0" applyFill="1" applyBorder="1" applyAlignment="1">
      <alignment horizontal="center"/>
    </xf>
    <xf numFmtId="0" fontId="0" fillId="3" borderId="6" xfId="0" applyFill="1" applyBorder="1" applyAlignment="1">
      <alignment horizontal="center"/>
    </xf>
    <xf numFmtId="0" fontId="0" fillId="3" borderId="10" xfId="0" applyFill="1" applyBorder="1" applyAlignment="1">
      <alignment horizontal="center"/>
    </xf>
    <xf numFmtId="0" fontId="0" fillId="0" borderId="61" xfId="0" applyBorder="1" applyAlignment="1">
      <alignment horizontal="center" wrapText="1"/>
    </xf>
    <xf numFmtId="0" fontId="0" fillId="0" borderId="34" xfId="0" applyBorder="1"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68" xfId="0" applyBorder="1" applyAlignment="1">
      <alignment wrapText="1"/>
    </xf>
    <xf numFmtId="0" fontId="0" fillId="0" borderId="1" xfId="0" applyBorder="1" applyAlignment="1"/>
    <xf numFmtId="0" fontId="0" fillId="0" borderId="12" xfId="0" applyBorder="1" applyAlignment="1">
      <alignment horizontal="center"/>
    </xf>
    <xf numFmtId="0" fontId="0" fillId="0" borderId="14" xfId="0" applyBorder="1" applyAlignment="1">
      <alignment horizontal="center"/>
    </xf>
    <xf numFmtId="0" fontId="0" fillId="0" borderId="59" xfId="0" applyBorder="1" applyAlignment="1">
      <alignment horizontal="center" wrapText="1"/>
    </xf>
    <xf numFmtId="0" fontId="0" fillId="0" borderId="60" xfId="0" applyBorder="1" applyAlignment="1">
      <alignment horizontal="center"/>
    </xf>
    <xf numFmtId="0" fontId="0" fillId="0" borderId="65" xfId="0" applyBorder="1" applyAlignment="1">
      <alignment wrapText="1"/>
    </xf>
    <xf numFmtId="0" fontId="0" fillId="0" borderId="57" xfId="0" applyBorder="1" applyAlignment="1">
      <alignment horizontal="center"/>
    </xf>
    <xf numFmtId="0" fontId="0" fillId="0" borderId="57" xfId="0" applyBorder="1" applyAlignment="1">
      <alignment horizontal="center" wrapText="1"/>
    </xf>
    <xf numFmtId="0" fontId="0" fillId="0" borderId="57" xfId="0" applyBorder="1"/>
    <xf numFmtId="0" fontId="0" fillId="0" borderId="63" xfId="0" applyBorder="1" applyAlignment="1">
      <alignment horizontal="center"/>
    </xf>
    <xf numFmtId="0" fontId="0" fillId="0" borderId="11" xfId="0" applyBorder="1" applyAlignment="1"/>
    <xf numFmtId="0" fontId="0" fillId="0" borderId="78" xfId="0" applyBorder="1" applyAlignment="1">
      <alignment horizontal="center"/>
    </xf>
    <xf numFmtId="0" fontId="0" fillId="0" borderId="41" xfId="0" applyBorder="1" applyAlignment="1">
      <alignment horizontal="center"/>
    </xf>
    <xf numFmtId="0" fontId="0" fillId="0" borderId="73" xfId="0" applyBorder="1" applyAlignment="1">
      <alignment horizontal="center"/>
    </xf>
    <xf numFmtId="0" fontId="0" fillId="0" borderId="74" xfId="0" applyBorder="1" applyAlignment="1">
      <alignment horizontal="center"/>
    </xf>
    <xf numFmtId="0" fontId="0" fillId="0" borderId="46" xfId="0" applyBorder="1" applyAlignment="1">
      <alignment horizontal="center"/>
    </xf>
    <xf numFmtId="0" fontId="0" fillId="0" borderId="0" xfId="0" applyAlignment="1">
      <alignment horizontal="left"/>
    </xf>
    <xf numFmtId="0" fontId="0" fillId="0" borderId="0" xfId="0" quotePrefix="1" applyAlignment="1">
      <alignment horizontal="left"/>
    </xf>
    <xf numFmtId="164" fontId="0" fillId="4" borderId="17" xfId="0" applyNumberFormat="1" applyFill="1" applyBorder="1"/>
    <xf numFmtId="2" fontId="0" fillId="4" borderId="54" xfId="0" applyNumberFormat="1" applyFill="1" applyBorder="1"/>
    <xf numFmtId="2" fontId="0" fillId="4" borderId="9" xfId="0" applyNumberFormat="1" applyFill="1" applyBorder="1"/>
    <xf numFmtId="2" fontId="0" fillId="4" borderId="19" xfId="0" applyNumberFormat="1" applyFill="1" applyBorder="1"/>
    <xf numFmtId="0" fontId="4" fillId="0" borderId="80" xfId="0" applyFont="1" applyBorder="1" applyAlignment="1">
      <alignment horizontal="center" wrapText="1"/>
    </xf>
    <xf numFmtId="0" fontId="12" fillId="0" borderId="19" xfId="0" applyFont="1" applyBorder="1" applyAlignment="1">
      <alignment horizontal="center"/>
    </xf>
    <xf numFmtId="0" fontId="4" fillId="0" borderId="80" xfId="0" applyFont="1" applyBorder="1" applyAlignment="1">
      <alignment horizontal="center"/>
    </xf>
    <xf numFmtId="2" fontId="0" fillId="4" borderId="18" xfId="0" applyNumberFormat="1" applyFill="1" applyBorder="1"/>
    <xf numFmtId="0" fontId="9" fillId="0" borderId="0" xfId="0" applyFont="1" applyBorder="1"/>
    <xf numFmtId="0" fontId="11" fillId="2" borderId="29" xfId="1" applyNumberFormat="1" applyBorder="1"/>
    <xf numFmtId="164" fontId="0" fillId="4" borderId="7" xfId="0" applyNumberFormat="1" applyFill="1" applyBorder="1"/>
    <xf numFmtId="164" fontId="0" fillId="4" borderId="8" xfId="0" applyNumberFormat="1" applyFill="1" applyBorder="1"/>
    <xf numFmtId="0" fontId="0" fillId="0" borderId="0" xfId="0" applyFont="1"/>
    <xf numFmtId="0" fontId="26" fillId="0" borderId="0" xfId="0" applyFont="1" applyBorder="1" applyAlignment="1">
      <alignment horizontal="center"/>
    </xf>
    <xf numFmtId="0" fontId="26" fillId="0" borderId="28" xfId="0" applyFont="1" applyBorder="1"/>
    <xf numFmtId="11" fontId="26" fillId="0" borderId="72" xfId="0" applyNumberFormat="1" applyFont="1" applyBorder="1"/>
    <xf numFmtId="0" fontId="26" fillId="0" borderId="71" xfId="0" applyFont="1" applyBorder="1"/>
    <xf numFmtId="0" fontId="26" fillId="0" borderId="72" xfId="0" applyFont="1" applyBorder="1"/>
    <xf numFmtId="166" fontId="26" fillId="0" borderId="0" xfId="0" applyNumberFormat="1" applyFont="1" applyBorder="1"/>
    <xf numFmtId="166" fontId="26" fillId="0" borderId="72" xfId="0" applyNumberFormat="1" applyFont="1" applyBorder="1"/>
    <xf numFmtId="0" fontId="26" fillId="0" borderId="42" xfId="0" applyFont="1" applyBorder="1"/>
    <xf numFmtId="0" fontId="26" fillId="0" borderId="0" xfId="0" applyFont="1" applyAlignment="1">
      <alignment horizontal="center"/>
    </xf>
    <xf numFmtId="0" fontId="26" fillId="0" borderId="0" xfId="0" applyFont="1" applyAlignment="1"/>
    <xf numFmtId="0" fontId="26" fillId="0" borderId="1" xfId="0" applyFont="1" applyBorder="1" applyAlignment="1">
      <alignment horizontal="center" vertical="center"/>
    </xf>
    <xf numFmtId="0" fontId="26" fillId="0" borderId="13" xfId="0" applyFont="1" applyBorder="1" applyAlignment="1">
      <alignment horizontal="center" vertical="center"/>
    </xf>
    <xf numFmtId="0" fontId="26" fillId="6" borderId="1" xfId="0" applyFont="1" applyFill="1" applyBorder="1" applyAlignment="1">
      <alignment horizontal="center" vertical="center"/>
    </xf>
    <xf numFmtId="0" fontId="26" fillId="6" borderId="61" xfId="0" applyFont="1" applyFill="1" applyBorder="1" applyAlignment="1">
      <alignment horizontal="center" vertical="center"/>
    </xf>
    <xf numFmtId="0" fontId="26" fillId="0" borderId="61" xfId="0" applyFont="1" applyBorder="1" applyAlignment="1">
      <alignment horizontal="center"/>
    </xf>
    <xf numFmtId="0" fontId="26" fillId="0" borderId="10" xfId="0" applyFont="1" applyBorder="1" applyAlignment="1">
      <alignment horizontal="center"/>
    </xf>
    <xf numFmtId="0" fontId="26" fillId="6" borderId="61" xfId="0" applyFont="1" applyFill="1" applyBorder="1" applyAlignment="1">
      <alignment horizontal="center" vertical="center"/>
    </xf>
    <xf numFmtId="0" fontId="26" fillId="0" borderId="57" xfId="0" applyFont="1" applyBorder="1" applyAlignment="1">
      <alignment horizontal="center" vertical="center" wrapText="1"/>
    </xf>
    <xf numFmtId="0" fontId="26" fillId="6" borderId="1" xfId="0" applyFont="1" applyFill="1" applyBorder="1" applyAlignment="1">
      <alignment horizontal="center" vertical="center"/>
    </xf>
    <xf numFmtId="0" fontId="26" fillId="0" borderId="1" xfId="0" applyFont="1" applyBorder="1" applyAlignment="1">
      <alignment horizontal="center"/>
    </xf>
    <xf numFmtId="0" fontId="26" fillId="0" borderId="1" xfId="0" applyFont="1" applyBorder="1" applyAlignment="1">
      <alignment horizontal="center" wrapText="1"/>
    </xf>
    <xf numFmtId="0" fontId="26" fillId="0" borderId="13" xfId="0" applyFont="1" applyBorder="1" applyAlignment="1">
      <alignment horizontal="center" vertical="center"/>
    </xf>
    <xf numFmtId="0" fontId="26" fillId="0" borderId="1" xfId="0" applyFont="1" applyBorder="1" applyAlignment="1">
      <alignment horizontal="center" vertical="center"/>
    </xf>
    <xf numFmtId="0" fontId="26" fillId="0" borderId="67" xfId="0" applyFont="1" applyBorder="1" applyAlignment="1">
      <alignment horizontal="center"/>
    </xf>
    <xf numFmtId="0" fontId="26" fillId="0" borderId="57" xfId="0" applyFont="1" applyBorder="1" applyAlignment="1">
      <alignment horizontal="center" vertical="center"/>
    </xf>
    <xf numFmtId="0" fontId="26" fillId="0" borderId="13" xfId="0" applyFont="1" applyBorder="1" applyAlignment="1">
      <alignment horizontal="center" vertical="center"/>
    </xf>
    <xf numFmtId="0" fontId="26" fillId="0" borderId="1" xfId="0" applyFont="1" applyBorder="1" applyAlignment="1">
      <alignment horizontal="center" vertical="center"/>
    </xf>
    <xf numFmtId="11" fontId="26" fillId="0" borderId="0" xfId="0" applyNumberFormat="1" applyFont="1"/>
    <xf numFmtId="0" fontId="26" fillId="0" borderId="67" xfId="0" applyFont="1" applyBorder="1"/>
    <xf numFmtId="0" fontId="26" fillId="0" borderId="0" xfId="0" applyFont="1" applyBorder="1" applyAlignment="1"/>
    <xf numFmtId="0" fontId="26" fillId="0" borderId="28" xfId="0" applyFont="1" applyBorder="1" applyAlignment="1"/>
    <xf numFmtId="0" fontId="26" fillId="0" borderId="69" xfId="0" applyFont="1" applyBorder="1" applyAlignment="1"/>
    <xf numFmtId="0" fontId="26" fillId="0" borderId="42" xfId="0" applyFont="1" applyBorder="1" applyAlignment="1">
      <alignment horizontal="center"/>
    </xf>
    <xf numFmtId="0" fontId="26" fillId="0" borderId="74" xfId="0" applyFont="1" applyBorder="1" applyAlignment="1">
      <alignment horizontal="center"/>
    </xf>
    <xf numFmtId="0" fontId="26" fillId="0" borderId="74" xfId="0" applyFont="1" applyBorder="1" applyAlignment="1">
      <alignment vertical="center"/>
    </xf>
    <xf numFmtId="0" fontId="26" fillId="0" borderId="42" xfId="0" applyFont="1" applyBorder="1" applyAlignment="1">
      <alignment vertical="center"/>
    </xf>
    <xf numFmtId="11" fontId="26" fillId="0" borderId="74" xfId="0" applyNumberFormat="1" applyFont="1" applyBorder="1" applyAlignment="1">
      <alignment vertical="center"/>
    </xf>
    <xf numFmtId="0" fontId="26" fillId="0" borderId="73" xfId="0" applyFont="1" applyBorder="1" applyAlignment="1">
      <alignment vertical="center"/>
    </xf>
    <xf numFmtId="0" fontId="26" fillId="0" borderId="32" xfId="0" applyFont="1" applyBorder="1" applyAlignment="1">
      <alignment vertical="center"/>
    </xf>
    <xf numFmtId="166" fontId="26" fillId="0" borderId="32" xfId="0" applyNumberFormat="1" applyFont="1" applyBorder="1" applyAlignment="1">
      <alignment vertical="center"/>
    </xf>
    <xf numFmtId="166" fontId="26" fillId="0" borderId="74" xfId="0" applyNumberFormat="1" applyFont="1" applyBorder="1" applyAlignment="1">
      <alignment vertical="center"/>
    </xf>
    <xf numFmtId="0" fontId="26" fillId="0" borderId="0" xfId="0" applyFont="1" applyAlignment="1">
      <alignment vertical="center"/>
    </xf>
    <xf numFmtId="0" fontId="29" fillId="0" borderId="8" xfId="0" applyFont="1" applyBorder="1" applyAlignment="1">
      <alignment horizontal="center"/>
    </xf>
    <xf numFmtId="0" fontId="29" fillId="5" borderId="11" xfId="0" applyFont="1" applyFill="1" applyBorder="1" applyAlignment="1">
      <alignment horizontal="center"/>
    </xf>
    <xf numFmtId="0" fontId="29" fillId="0" borderId="8" xfId="0" applyFont="1" applyBorder="1" applyAlignment="1">
      <alignment horizontal="center" vertical="center" wrapText="1"/>
    </xf>
    <xf numFmtId="0" fontId="29" fillId="0" borderId="73" xfId="0" applyFont="1" applyBorder="1" applyAlignment="1">
      <alignment horizontal="center"/>
    </xf>
    <xf numFmtId="0" fontId="29" fillId="0" borderId="74" xfId="0" applyFont="1" applyBorder="1" applyAlignment="1">
      <alignment horizontal="center"/>
    </xf>
    <xf numFmtId="0" fontId="30" fillId="0" borderId="0" xfId="0" applyFont="1" applyAlignment="1">
      <alignment horizontal="right"/>
    </xf>
    <xf numFmtId="0" fontId="26" fillId="0" borderId="13" xfId="0" applyFont="1" applyBorder="1" applyAlignment="1">
      <alignment horizontal="center"/>
    </xf>
    <xf numFmtId="0" fontId="26" fillId="8" borderId="74" xfId="0" applyFont="1" applyFill="1" applyBorder="1" applyAlignment="1">
      <alignment horizontal="center"/>
    </xf>
    <xf numFmtId="0" fontId="26" fillId="0" borderId="24" xfId="0" applyFont="1" applyBorder="1" applyAlignment="1">
      <alignment horizontal="center"/>
    </xf>
    <xf numFmtId="0" fontId="26" fillId="0" borderId="0" xfId="0" applyFont="1" applyAlignment="1">
      <alignment horizontal="right" vertical="center"/>
    </xf>
    <xf numFmtId="0" fontId="26" fillId="0" borderId="68" xfId="0" applyFont="1" applyBorder="1" applyAlignment="1"/>
    <xf numFmtId="0" fontId="36" fillId="5" borderId="11" xfId="0" applyFont="1" applyFill="1" applyBorder="1" applyAlignment="1">
      <alignment horizontal="center"/>
    </xf>
    <xf numFmtId="0" fontId="26" fillId="0" borderId="1" xfId="0" applyFont="1" applyBorder="1"/>
    <xf numFmtId="0" fontId="26" fillId="0" borderId="13" xfId="0" applyFont="1" applyBorder="1"/>
    <xf numFmtId="0" fontId="29" fillId="0" borderId="8" xfId="0" applyFont="1" applyBorder="1"/>
    <xf numFmtId="0" fontId="29" fillId="0" borderId="1" xfId="0" applyFont="1" applyBorder="1" applyAlignment="1">
      <alignment horizontal="center" vertical="center"/>
    </xf>
    <xf numFmtId="2" fontId="26" fillId="0" borderId="42" xfId="0" applyNumberFormat="1" applyFont="1" applyBorder="1" applyAlignment="1">
      <alignment horizontal="center"/>
    </xf>
    <xf numFmtId="0" fontId="36" fillId="0" borderId="8" xfId="0" applyFont="1" applyBorder="1" applyAlignment="1">
      <alignment horizontal="center"/>
    </xf>
    <xf numFmtId="0" fontId="29" fillId="5" borderId="8" xfId="0" applyFont="1" applyFill="1" applyBorder="1" applyAlignment="1">
      <alignment horizontal="center"/>
    </xf>
    <xf numFmtId="0" fontId="26" fillId="8" borderId="42" xfId="0" applyFont="1" applyFill="1" applyBorder="1" applyAlignment="1">
      <alignment horizontal="center"/>
    </xf>
    <xf numFmtId="0" fontId="26" fillId="0" borderId="3" xfId="0" applyFont="1" applyBorder="1"/>
    <xf numFmtId="0" fontId="26" fillId="0" borderId="3" xfId="0" applyFont="1" applyBorder="1" applyAlignment="1">
      <alignment horizontal="center"/>
    </xf>
    <xf numFmtId="0" fontId="26" fillId="8" borderId="1" xfId="0" applyFont="1" applyFill="1" applyBorder="1" applyAlignment="1">
      <alignment horizontal="center"/>
    </xf>
    <xf numFmtId="0" fontId="26" fillId="8" borderId="10" xfId="0" applyFont="1" applyFill="1" applyBorder="1" applyAlignment="1">
      <alignment horizontal="center"/>
    </xf>
    <xf numFmtId="2" fontId="26" fillId="0" borderId="1" xfId="0" applyNumberFormat="1" applyFont="1" applyBorder="1" applyAlignment="1">
      <alignment horizontal="center"/>
    </xf>
    <xf numFmtId="164" fontId="26" fillId="0" borderId="71" xfId="0" applyNumberFormat="1" applyFont="1" applyBorder="1"/>
    <xf numFmtId="164" fontId="26" fillId="0" borderId="72" xfId="0" applyNumberFormat="1" applyFont="1" applyBorder="1"/>
    <xf numFmtId="164" fontId="26" fillId="0" borderId="71" xfId="3" applyNumberFormat="1" applyFont="1" applyBorder="1"/>
    <xf numFmtId="164" fontId="26" fillId="0" borderId="73" xfId="0" applyNumberFormat="1" applyFont="1" applyBorder="1" applyAlignment="1">
      <alignment vertical="center"/>
    </xf>
    <xf numFmtId="164" fontId="26" fillId="0" borderId="74" xfId="0" applyNumberFormat="1" applyFont="1" applyBorder="1" applyAlignment="1">
      <alignment vertical="center"/>
    </xf>
    <xf numFmtId="166" fontId="26" fillId="0" borderId="38" xfId="0" applyNumberFormat="1" applyFont="1" applyBorder="1"/>
    <xf numFmtId="0" fontId="26" fillId="5" borderId="75" xfId="0" applyFont="1" applyFill="1" applyBorder="1" applyAlignment="1"/>
    <xf numFmtId="0" fontId="26" fillId="5" borderId="76" xfId="0" applyFont="1" applyFill="1" applyBorder="1" applyAlignment="1"/>
    <xf numFmtId="0" fontId="26" fillId="5" borderId="68" xfId="0" applyFont="1" applyFill="1" applyBorder="1" applyAlignment="1"/>
    <xf numFmtId="0" fontId="26" fillId="5" borderId="61" xfId="0" applyFont="1" applyFill="1" applyBorder="1" applyAlignment="1"/>
    <xf numFmtId="0" fontId="26" fillId="5" borderId="62" xfId="0" applyFont="1" applyFill="1" applyBorder="1" applyAlignment="1"/>
    <xf numFmtId="0" fontId="26" fillId="5" borderId="10" xfId="0" applyFont="1" applyFill="1" applyBorder="1" applyAlignment="1"/>
    <xf numFmtId="0" fontId="0" fillId="4" borderId="0" xfId="0" applyFont="1" applyFill="1" applyAlignment="1">
      <alignment horizontal="center"/>
    </xf>
    <xf numFmtId="0" fontId="0" fillId="0" borderId="26" xfId="0" applyFont="1" applyBorder="1"/>
    <xf numFmtId="0" fontId="0" fillId="0" borderId="0" xfId="0" applyFont="1" applyBorder="1"/>
    <xf numFmtId="0" fontId="29" fillId="0" borderId="0" xfId="0" applyFont="1"/>
    <xf numFmtId="164" fontId="26" fillId="4" borderId="72" xfId="0" applyNumberFormat="1" applyFont="1" applyFill="1" applyBorder="1"/>
    <xf numFmtId="164" fontId="26" fillId="4" borderId="74" xfId="0" applyNumberFormat="1" applyFont="1" applyFill="1" applyBorder="1" applyAlignment="1">
      <alignment vertical="center"/>
    </xf>
    <xf numFmtId="11" fontId="26" fillId="0" borderId="38" xfId="0" applyNumberFormat="1" applyFont="1" applyBorder="1"/>
    <xf numFmtId="0" fontId="26" fillId="0" borderId="0" xfId="0" applyFont="1" applyAlignment="1">
      <alignment horizontal="right"/>
    </xf>
    <xf numFmtId="0" fontId="26" fillId="0" borderId="0" xfId="0" applyFont="1" applyFill="1" applyBorder="1" applyAlignment="1">
      <alignment horizontal="right"/>
    </xf>
    <xf numFmtId="164" fontId="26" fillId="4" borderId="1" xfId="0" applyNumberFormat="1" applyFont="1" applyFill="1" applyBorder="1" applyAlignment="1">
      <alignment horizontal="center"/>
    </xf>
    <xf numFmtId="0" fontId="0" fillId="7" borderId="0" xfId="0" applyFont="1" applyFill="1" applyAlignment="1">
      <alignment horizontal="center"/>
    </xf>
    <xf numFmtId="0" fontId="0" fillId="7" borderId="0" xfId="0" applyFont="1" applyFill="1" applyBorder="1" applyAlignment="1">
      <alignment horizontal="center"/>
    </xf>
    <xf numFmtId="0" fontId="0" fillId="4" borderId="0" xfId="0" applyFont="1" applyFill="1" applyBorder="1" applyAlignment="1">
      <alignment horizontal="center"/>
    </xf>
    <xf numFmtId="0" fontId="0" fillId="9" borderId="1" xfId="0" applyFont="1" applyFill="1" applyBorder="1" applyAlignment="1"/>
    <xf numFmtId="0" fontId="0" fillId="4" borderId="0" xfId="0" applyFont="1" applyFill="1" applyBorder="1" applyAlignment="1">
      <alignment horizontal="center" vertical="center"/>
    </xf>
    <xf numFmtId="0" fontId="0" fillId="0" borderId="82" xfId="0" applyFont="1" applyBorder="1"/>
    <xf numFmtId="166" fontId="26" fillId="0" borderId="13" xfId="0" applyNumberFormat="1" applyFont="1" applyBorder="1" applyAlignment="1">
      <alignment horizontal="center" vertical="center"/>
    </xf>
    <xf numFmtId="0" fontId="26" fillId="0" borderId="13" xfId="0" applyFont="1" applyBorder="1" applyAlignment="1">
      <alignment vertical="center"/>
    </xf>
    <xf numFmtId="0" fontId="26" fillId="5" borderId="13" xfId="0" applyFont="1" applyFill="1" applyBorder="1" applyAlignment="1">
      <alignment vertical="center"/>
    </xf>
    <xf numFmtId="0" fontId="26" fillId="0" borderId="1" xfId="0" applyFont="1" applyBorder="1" applyAlignment="1">
      <alignment vertical="center"/>
    </xf>
    <xf numFmtId="0" fontId="26" fillId="5" borderId="1" xfId="0" applyFont="1" applyFill="1" applyBorder="1" applyAlignment="1">
      <alignment vertical="center"/>
    </xf>
    <xf numFmtId="166" fontId="0" fillId="4" borderId="0" xfId="0" applyNumberFormat="1" applyFont="1" applyFill="1" applyAlignment="1">
      <alignment horizontal="center"/>
    </xf>
    <xf numFmtId="164" fontId="0" fillId="4" borderId="0" xfId="0" applyNumberFormat="1" applyFont="1" applyFill="1" applyBorder="1" applyAlignment="1">
      <alignment horizontal="center" vertical="center"/>
    </xf>
    <xf numFmtId="0" fontId="0" fillId="5" borderId="21" xfId="0" applyFont="1" applyFill="1" applyBorder="1"/>
    <xf numFmtId="0" fontId="0" fillId="5" borderId="26" xfId="0" applyFont="1" applyFill="1" applyBorder="1"/>
    <xf numFmtId="0" fontId="0" fillId="5" borderId="55" xfId="0" applyFont="1" applyFill="1" applyBorder="1"/>
    <xf numFmtId="0" fontId="0" fillId="5" borderId="0" xfId="0" applyFont="1" applyFill="1" applyBorder="1"/>
    <xf numFmtId="0" fontId="0" fillId="5" borderId="0" xfId="0" applyFont="1" applyFill="1" applyBorder="1" applyAlignment="1">
      <alignment horizontal="right"/>
    </xf>
    <xf numFmtId="0" fontId="0" fillId="5" borderId="0" xfId="0" applyFont="1" applyFill="1"/>
    <xf numFmtId="0" fontId="0" fillId="5" borderId="40" xfId="0" applyFont="1" applyFill="1" applyBorder="1"/>
    <xf numFmtId="0" fontId="0" fillId="5" borderId="32" xfId="0" applyFont="1" applyFill="1" applyBorder="1"/>
    <xf numFmtId="0" fontId="0" fillId="5" borderId="56" xfId="0" applyFont="1" applyFill="1" applyBorder="1"/>
    <xf numFmtId="0" fontId="0" fillId="5" borderId="27" xfId="0" applyFont="1" applyFill="1" applyBorder="1"/>
    <xf numFmtId="0" fontId="0" fillId="5" borderId="37" xfId="0" applyFont="1" applyFill="1" applyBorder="1"/>
    <xf numFmtId="0" fontId="3" fillId="5" borderId="0" xfId="0" applyFont="1" applyFill="1" applyBorder="1" applyAlignment="1">
      <alignment horizontal="right"/>
    </xf>
    <xf numFmtId="0" fontId="0" fillId="5" borderId="0" xfId="0" applyFont="1" applyFill="1" applyBorder="1" applyAlignment="1">
      <alignment vertical="center"/>
    </xf>
    <xf numFmtId="0" fontId="2" fillId="5" borderId="0" xfId="0" applyFont="1" applyFill="1" applyBorder="1" applyAlignment="1">
      <alignment horizontal="right"/>
    </xf>
    <xf numFmtId="0" fontId="0" fillId="5" borderId="0" xfId="0" applyFont="1" applyFill="1" applyAlignment="1">
      <alignment vertical="center"/>
    </xf>
    <xf numFmtId="0" fontId="0" fillId="5" borderId="0" xfId="0" applyFont="1" applyFill="1" applyAlignment="1">
      <alignment horizontal="right"/>
    </xf>
    <xf numFmtId="0" fontId="0" fillId="5" borderId="0" xfId="0" applyFont="1" applyFill="1" applyBorder="1" applyAlignment="1">
      <alignment horizontal="right" vertical="center"/>
    </xf>
    <xf numFmtId="0" fontId="3" fillId="5" borderId="0" xfId="0" applyFont="1" applyFill="1" applyAlignment="1">
      <alignment horizontal="right"/>
    </xf>
    <xf numFmtId="0" fontId="0" fillId="5" borderId="82" xfId="0" applyFont="1" applyFill="1" applyBorder="1"/>
    <xf numFmtId="0" fontId="0" fillId="5" borderId="0" xfId="0" applyFont="1" applyFill="1" applyBorder="1" applyAlignment="1">
      <alignment horizontal="center"/>
    </xf>
    <xf numFmtId="0" fontId="0" fillId="5" borderId="0" xfId="0" quotePrefix="1" applyFont="1" applyFill="1" applyBorder="1"/>
    <xf numFmtId="0" fontId="0" fillId="5" borderId="84" xfId="0" applyFont="1" applyFill="1" applyBorder="1"/>
    <xf numFmtId="0" fontId="0" fillId="5" borderId="0" xfId="0" applyFont="1" applyFill="1" applyAlignment="1">
      <alignment horizontal="center"/>
    </xf>
    <xf numFmtId="0" fontId="0" fillId="5" borderId="83" xfId="0" applyFont="1" applyFill="1" applyBorder="1"/>
    <xf numFmtId="0" fontId="0" fillId="5" borderId="85" xfId="0" applyFont="1" applyFill="1" applyBorder="1"/>
    <xf numFmtId="0" fontId="0" fillId="4" borderId="67" xfId="0" applyFont="1" applyFill="1" applyBorder="1" applyAlignment="1">
      <alignment horizontal="center"/>
    </xf>
    <xf numFmtId="0" fontId="2" fillId="5" borderId="56" xfId="0" applyFont="1" applyFill="1" applyBorder="1" applyAlignment="1">
      <alignment horizontal="center"/>
    </xf>
    <xf numFmtId="0" fontId="0" fillId="7" borderId="1" xfId="0" applyFont="1" applyFill="1" applyBorder="1" applyAlignment="1">
      <alignment horizontal="center"/>
    </xf>
    <xf numFmtId="0" fontId="0" fillId="7" borderId="61" xfId="0" applyFont="1" applyFill="1" applyBorder="1" applyAlignment="1">
      <alignment horizontal="center"/>
    </xf>
    <xf numFmtId="0" fontId="0" fillId="7" borderId="10" xfId="0" applyFont="1" applyFill="1" applyBorder="1" applyAlignment="1">
      <alignment horizontal="center"/>
    </xf>
    <xf numFmtId="0" fontId="22" fillId="0" borderId="0" xfId="0" applyFont="1"/>
    <xf numFmtId="0" fontId="50" fillId="0" borderId="0" xfId="0" applyFont="1"/>
    <xf numFmtId="0" fontId="22" fillId="0" borderId="0" xfId="0" applyFont="1" applyBorder="1"/>
    <xf numFmtId="0" fontId="53" fillId="0" borderId="0" xfId="0" applyFont="1" applyBorder="1"/>
    <xf numFmtId="0" fontId="54" fillId="0" borderId="0" xfId="0" applyFont="1"/>
    <xf numFmtId="0" fontId="55" fillId="0" borderId="0" xfId="0" applyFont="1" applyBorder="1" applyAlignment="1"/>
    <xf numFmtId="0" fontId="55" fillId="0" borderId="20" xfId="0" applyFont="1" applyBorder="1"/>
    <xf numFmtId="0" fontId="55" fillId="0" borderId="20" xfId="0" applyFont="1" applyBorder="1" applyAlignment="1">
      <alignment wrapText="1"/>
    </xf>
    <xf numFmtId="0" fontId="55" fillId="0" borderId="17" xfId="0" applyFont="1" applyBorder="1" applyAlignment="1">
      <alignment horizontal="center"/>
    </xf>
    <xf numFmtId="0" fontId="55" fillId="0" borderId="18" xfId="0" applyFont="1" applyBorder="1" applyAlignment="1">
      <alignment horizontal="center"/>
    </xf>
    <xf numFmtId="0" fontId="56" fillId="0" borderId="19" xfId="0" applyFont="1" applyBorder="1" applyAlignment="1">
      <alignment horizontal="center"/>
    </xf>
    <xf numFmtId="0" fontId="55" fillId="0" borderId="17" xfId="0" applyFont="1" applyBorder="1" applyAlignment="1">
      <alignment horizontal="center" wrapText="1"/>
    </xf>
    <xf numFmtId="0" fontId="55" fillId="0" borderId="18" xfId="0" applyFont="1" applyBorder="1" applyAlignment="1">
      <alignment horizontal="center" wrapText="1"/>
    </xf>
    <xf numFmtId="0" fontId="56" fillId="0" borderId="18" xfId="0" applyFont="1" applyBorder="1" applyAlignment="1">
      <alignment horizontal="center" wrapText="1"/>
    </xf>
    <xf numFmtId="0" fontId="56" fillId="0" borderId="19" xfId="0" applyFont="1" applyBorder="1" applyAlignment="1">
      <alignment horizontal="center" wrapText="1"/>
    </xf>
    <xf numFmtId="0" fontId="22" fillId="0" borderId="0" xfId="0" applyFont="1" applyBorder="1" applyAlignment="1">
      <alignment horizontal="center"/>
    </xf>
    <xf numFmtId="164" fontId="22" fillId="0" borderId="0" xfId="0" applyNumberFormat="1" applyFont="1" applyBorder="1"/>
    <xf numFmtId="0" fontId="22" fillId="0" borderId="0" xfId="0" applyFont="1" applyAlignment="1">
      <alignment horizontal="right"/>
    </xf>
    <xf numFmtId="2" fontId="22" fillId="0" borderId="0" xfId="0" applyNumberFormat="1" applyFont="1"/>
    <xf numFmtId="0" fontId="0" fillId="0" borderId="0" xfId="0" applyFill="1"/>
    <xf numFmtId="0" fontId="22" fillId="0" borderId="34" xfId="0" applyFont="1" applyBorder="1" applyAlignment="1">
      <alignment vertical="center"/>
    </xf>
    <xf numFmtId="0" fontId="26" fillId="0" borderId="69" xfId="0" applyFont="1" applyBorder="1"/>
    <xf numFmtId="11" fontId="26" fillId="0" borderId="69" xfId="0" applyNumberFormat="1" applyFont="1" applyBorder="1"/>
    <xf numFmtId="11" fontId="26" fillId="0" borderId="28" xfId="0" applyNumberFormat="1" applyFont="1" applyBorder="1"/>
    <xf numFmtId="11" fontId="26" fillId="0" borderId="42" xfId="0" applyNumberFormat="1" applyFont="1" applyBorder="1" applyAlignment="1">
      <alignment vertical="center"/>
    </xf>
    <xf numFmtId="164" fontId="26" fillId="4" borderId="69" xfId="0" applyNumberFormat="1" applyFont="1" applyFill="1" applyBorder="1"/>
    <xf numFmtId="164" fontId="26" fillId="4" borderId="28" xfId="3" applyNumberFormat="1" applyFont="1" applyFill="1" applyBorder="1"/>
    <xf numFmtId="164" fontId="26" fillId="4" borderId="28" xfId="0" applyNumberFormat="1" applyFont="1" applyFill="1" applyBorder="1"/>
    <xf numFmtId="164" fontId="26" fillId="4" borderId="42" xfId="0" applyNumberFormat="1" applyFont="1" applyFill="1" applyBorder="1" applyAlignment="1">
      <alignment vertical="center"/>
    </xf>
    <xf numFmtId="0" fontId="22" fillId="9" borderId="44" xfId="1" applyFont="1" applyFill="1" applyBorder="1" applyAlignment="1">
      <alignment vertical="center"/>
    </xf>
    <xf numFmtId="0" fontId="22" fillId="0" borderId="30" xfId="0" applyFont="1" applyBorder="1" applyAlignment="1">
      <alignment vertical="center" wrapText="1"/>
    </xf>
    <xf numFmtId="0" fontId="22" fillId="0" borderId="30" xfId="0" applyFont="1" applyBorder="1" applyAlignment="1">
      <alignment vertical="center"/>
    </xf>
    <xf numFmtId="0" fontId="22" fillId="0" borderId="6" xfId="0" applyFont="1" applyBorder="1" applyAlignment="1">
      <alignment vertical="center"/>
    </xf>
    <xf numFmtId="164" fontId="22" fillId="0" borderId="52" xfId="0" applyNumberFormat="1" applyFont="1" applyBorder="1" applyAlignment="1">
      <alignment vertical="center"/>
    </xf>
    <xf numFmtId="164" fontId="22" fillId="0" borderId="14" xfId="0" applyNumberFormat="1" applyFont="1" applyBorder="1" applyAlignment="1">
      <alignment vertical="center"/>
    </xf>
    <xf numFmtId="11" fontId="22" fillId="0" borderId="52" xfId="0" applyNumberFormat="1" applyFont="1" applyBorder="1" applyAlignment="1">
      <alignment vertical="center"/>
    </xf>
    <xf numFmtId="11" fontId="22" fillId="0" borderId="13" xfId="0" applyNumberFormat="1" applyFont="1" applyBorder="1" applyAlignment="1">
      <alignment vertical="center"/>
    </xf>
    <xf numFmtId="11" fontId="22" fillId="0" borderId="14" xfId="0" applyNumberFormat="1" applyFont="1" applyBorder="1" applyAlignment="1">
      <alignment vertical="center"/>
    </xf>
    <xf numFmtId="0" fontId="22" fillId="0" borderId="0" xfId="0" applyFont="1" applyAlignment="1">
      <alignment vertical="center"/>
    </xf>
    <xf numFmtId="0" fontId="22" fillId="0" borderId="0" xfId="0" applyFont="1" applyBorder="1" applyAlignment="1">
      <alignment vertical="center"/>
    </xf>
    <xf numFmtId="0" fontId="22" fillId="0" borderId="20" xfId="0" applyFont="1" applyBorder="1" applyAlignment="1">
      <alignment vertical="center"/>
    </xf>
    <xf numFmtId="0" fontId="22" fillId="0" borderId="17" xfId="0" applyFont="1" applyBorder="1" applyAlignment="1">
      <alignment vertical="center"/>
    </xf>
    <xf numFmtId="1" fontId="22" fillId="0" borderId="18" xfId="0" applyNumberFormat="1" applyFont="1" applyBorder="1" applyAlignment="1">
      <alignment vertical="center"/>
    </xf>
    <xf numFmtId="0" fontId="22" fillId="0" borderId="19" xfId="0" applyFont="1" applyBorder="1" applyAlignment="1">
      <alignment vertical="center"/>
    </xf>
    <xf numFmtId="2" fontId="22" fillId="0" borderId="15" xfId="0" applyNumberFormat="1" applyFont="1" applyBorder="1" applyAlignment="1">
      <alignment vertical="center"/>
    </xf>
    <xf numFmtId="2" fontId="22" fillId="0" borderId="19" xfId="0" applyNumberFormat="1" applyFont="1" applyBorder="1" applyAlignment="1">
      <alignment vertical="center"/>
    </xf>
    <xf numFmtId="0" fontId="22" fillId="0" borderId="15" xfId="0" applyFont="1" applyBorder="1" applyAlignment="1">
      <alignment vertical="center"/>
    </xf>
    <xf numFmtId="0" fontId="22" fillId="0" borderId="18" xfId="0" applyFont="1" applyBorder="1" applyAlignment="1">
      <alignment vertical="center"/>
    </xf>
    <xf numFmtId="0" fontId="22" fillId="9" borderId="30" xfId="1" applyFont="1" applyFill="1" applyBorder="1" applyAlignment="1">
      <alignment vertical="center"/>
    </xf>
    <xf numFmtId="0" fontId="22" fillId="0" borderId="35" xfId="0" applyFont="1" applyBorder="1" applyAlignment="1">
      <alignment vertical="center"/>
    </xf>
    <xf numFmtId="164" fontId="22" fillId="4" borderId="7" xfId="0" applyNumberFormat="1" applyFont="1" applyFill="1" applyBorder="1" applyAlignment="1">
      <alignment vertical="center"/>
    </xf>
    <xf numFmtId="164" fontId="22" fillId="4" borderId="8" xfId="0" applyNumberFormat="1" applyFont="1" applyFill="1" applyBorder="1" applyAlignment="1">
      <alignment vertical="center"/>
    </xf>
    <xf numFmtId="0" fontId="22" fillId="0" borderId="9" xfId="0" applyFont="1" applyBorder="1" applyAlignment="1">
      <alignment vertical="center"/>
    </xf>
    <xf numFmtId="2" fontId="22" fillId="0" borderId="54" xfId="0" applyNumberFormat="1" applyFont="1" applyBorder="1" applyAlignment="1">
      <alignment vertical="center"/>
    </xf>
    <xf numFmtId="2" fontId="22" fillId="0" borderId="9" xfId="0" applyNumberFormat="1" applyFont="1" applyBorder="1" applyAlignment="1">
      <alignment vertical="center"/>
    </xf>
    <xf numFmtId="0" fontId="22" fillId="0" borderId="54" xfId="0" applyFont="1" applyBorder="1" applyAlignment="1">
      <alignment vertical="center"/>
    </xf>
    <xf numFmtId="0" fontId="22" fillId="0" borderId="8" xfId="0" applyFont="1" applyBorder="1" applyAlignment="1">
      <alignment vertical="center"/>
    </xf>
    <xf numFmtId="0" fontId="22" fillId="0" borderId="0" xfId="0" applyFont="1" applyAlignment="1">
      <alignment horizontal="center" vertical="center"/>
    </xf>
    <xf numFmtId="2" fontId="22" fillId="0" borderId="8" xfId="0" applyNumberFormat="1" applyFont="1" applyBorder="1" applyAlignment="1">
      <alignment vertical="center"/>
    </xf>
    <xf numFmtId="0" fontId="22" fillId="0" borderId="20" xfId="0" applyFont="1" applyBorder="1" applyAlignment="1">
      <alignment vertical="center" wrapText="1"/>
    </xf>
    <xf numFmtId="164" fontId="22" fillId="0" borderId="17" xfId="0" applyNumberFormat="1" applyFont="1" applyBorder="1" applyAlignment="1">
      <alignment vertical="center"/>
    </xf>
    <xf numFmtId="2" fontId="22" fillId="0" borderId="18" xfId="0" applyNumberFormat="1" applyFont="1" applyBorder="1" applyAlignment="1">
      <alignment vertical="center"/>
    </xf>
    <xf numFmtId="0" fontId="22" fillId="9" borderId="20" xfId="1" applyFont="1" applyFill="1" applyBorder="1" applyAlignment="1">
      <alignment vertical="center"/>
    </xf>
    <xf numFmtId="0" fontId="22" fillId="0" borderId="25" xfId="1" applyFont="1" applyFill="1" applyAlignment="1">
      <alignment vertical="center" wrapText="1"/>
    </xf>
    <xf numFmtId="0" fontId="22" fillId="0" borderId="50" xfId="0" applyFont="1" applyBorder="1" applyAlignment="1">
      <alignment vertical="center"/>
    </xf>
    <xf numFmtId="0" fontId="22" fillId="0" borderId="47" xfId="0" applyFont="1" applyBorder="1" applyAlignment="1">
      <alignment vertical="center"/>
    </xf>
    <xf numFmtId="2" fontId="22" fillId="4" borderId="18" xfId="0" applyNumberFormat="1" applyFont="1" applyFill="1" applyBorder="1" applyAlignment="1">
      <alignment vertical="center"/>
    </xf>
    <xf numFmtId="2" fontId="22" fillId="4" borderId="19" xfId="0" applyNumberFormat="1" applyFont="1" applyFill="1" applyBorder="1" applyAlignment="1">
      <alignment vertical="center"/>
    </xf>
    <xf numFmtId="0" fontId="53" fillId="0" borderId="20" xfId="0" applyFont="1" applyBorder="1" applyAlignment="1">
      <alignment vertical="center"/>
    </xf>
    <xf numFmtId="0" fontId="22" fillId="0" borderId="18" xfId="1" applyFont="1" applyFill="1" applyBorder="1" applyAlignment="1">
      <alignment vertical="center"/>
    </xf>
    <xf numFmtId="0" fontId="22" fillId="0" borderId="19" xfId="1" applyFont="1" applyFill="1" applyBorder="1" applyAlignment="1">
      <alignment vertical="center"/>
    </xf>
    <xf numFmtId="2" fontId="22" fillId="0" borderId="17" xfId="0" applyNumberFormat="1" applyFont="1" applyBorder="1" applyAlignment="1">
      <alignment vertical="center"/>
    </xf>
    <xf numFmtId="1" fontId="22" fillId="4" borderId="17" xfId="1" applyNumberFormat="1" applyFont="1" applyFill="1" applyBorder="1" applyAlignment="1">
      <alignment vertical="center"/>
    </xf>
    <xf numFmtId="164" fontId="22" fillId="4" borderId="17" xfId="1" applyNumberFormat="1" applyFont="1" applyFill="1" applyBorder="1" applyAlignment="1">
      <alignment vertical="center"/>
    </xf>
    <xf numFmtId="0" fontId="22" fillId="0" borderId="31" xfId="0" applyFont="1" applyBorder="1" applyAlignment="1">
      <alignment vertical="center"/>
    </xf>
    <xf numFmtId="164" fontId="22" fillId="0" borderId="31" xfId="0" applyNumberFormat="1" applyFont="1" applyBorder="1" applyAlignment="1">
      <alignment vertical="center"/>
    </xf>
    <xf numFmtId="164" fontId="22" fillId="0" borderId="41" xfId="0" applyNumberFormat="1" applyFont="1" applyBorder="1" applyAlignment="1">
      <alignment vertical="center"/>
    </xf>
    <xf numFmtId="164" fontId="22" fillId="0" borderId="42" xfId="0" applyNumberFormat="1" applyFont="1" applyBorder="1" applyAlignment="1">
      <alignment vertical="center"/>
    </xf>
    <xf numFmtId="0" fontId="22" fillId="0" borderId="46" xfId="0" applyFont="1" applyBorder="1" applyAlignment="1">
      <alignment vertical="center"/>
    </xf>
    <xf numFmtId="164" fontId="22" fillId="0" borderId="40" xfId="0" applyNumberFormat="1" applyFont="1" applyBorder="1" applyAlignment="1">
      <alignment vertical="center"/>
    </xf>
    <xf numFmtId="164" fontId="22" fillId="0" borderId="46" xfId="0" applyNumberFormat="1" applyFont="1" applyBorder="1" applyAlignment="1">
      <alignment vertical="center"/>
    </xf>
    <xf numFmtId="0" fontId="22" fillId="0" borderId="42" xfId="0" applyFont="1" applyBorder="1" applyAlignment="1">
      <alignment vertical="center"/>
    </xf>
    <xf numFmtId="0" fontId="22" fillId="4" borderId="30" xfId="0" applyFont="1" applyFill="1" applyBorder="1" applyAlignment="1">
      <alignment vertical="center"/>
    </xf>
    <xf numFmtId="164" fontId="22" fillId="4" borderId="5" xfId="0" applyNumberFormat="1" applyFont="1" applyFill="1" applyBorder="1" applyAlignment="1">
      <alignment vertical="center"/>
    </xf>
    <xf numFmtId="164" fontId="22" fillId="4" borderId="1" xfId="0" applyNumberFormat="1" applyFont="1" applyFill="1" applyBorder="1" applyAlignment="1">
      <alignment vertical="center"/>
    </xf>
    <xf numFmtId="0" fontId="22" fillId="4" borderId="20" xfId="0" applyFont="1" applyFill="1" applyBorder="1" applyAlignment="1">
      <alignment vertical="center"/>
    </xf>
    <xf numFmtId="0" fontId="22" fillId="4" borderId="17" xfId="0" applyFont="1" applyFill="1" applyBorder="1" applyAlignment="1">
      <alignment vertical="center"/>
    </xf>
    <xf numFmtId="1" fontId="22" fillId="4" borderId="18" xfId="0" applyNumberFormat="1" applyFont="1" applyFill="1" applyBorder="1" applyAlignment="1">
      <alignment vertical="center"/>
    </xf>
    <xf numFmtId="0" fontId="55" fillId="0" borderId="86" xfId="0" applyFont="1" applyBorder="1" applyAlignment="1">
      <alignment horizontal="center"/>
    </xf>
    <xf numFmtId="0" fontId="55" fillId="0" borderId="19" xfId="0" applyFont="1" applyBorder="1" applyAlignment="1">
      <alignment horizontal="center" wrapText="1"/>
    </xf>
    <xf numFmtId="0" fontId="22" fillId="4" borderId="7" xfId="0" applyNumberFormat="1" applyFont="1" applyFill="1" applyBorder="1" applyAlignment="1">
      <alignment vertical="center"/>
    </xf>
    <xf numFmtId="0" fontId="22" fillId="4" borderId="50" xfId="0" applyFont="1" applyFill="1" applyBorder="1" applyAlignment="1">
      <alignment vertical="center"/>
    </xf>
    <xf numFmtId="0" fontId="22" fillId="4" borderId="28" xfId="0" applyFont="1" applyFill="1" applyBorder="1" applyAlignment="1">
      <alignment vertical="center"/>
    </xf>
    <xf numFmtId="166" fontId="22" fillId="4" borderId="17" xfId="0" applyNumberFormat="1" applyFont="1" applyFill="1" applyBorder="1" applyAlignment="1">
      <alignment vertical="center"/>
    </xf>
    <xf numFmtId="0" fontId="26" fillId="4" borderId="1" xfId="0" applyFont="1" applyFill="1" applyBorder="1" applyAlignment="1">
      <alignment horizontal="center"/>
    </xf>
    <xf numFmtId="0" fontId="26" fillId="6" borderId="1" xfId="0" applyFont="1" applyFill="1" applyBorder="1" applyAlignment="1">
      <alignment horizontal="center"/>
    </xf>
    <xf numFmtId="0" fontId="0" fillId="5" borderId="0" xfId="0" applyFont="1" applyFill="1" applyAlignment="1">
      <alignment horizontal="right" vertical="center"/>
    </xf>
    <xf numFmtId="0" fontId="26" fillId="0" borderId="13" xfId="0" applyFont="1" applyFill="1" applyBorder="1"/>
    <xf numFmtId="164" fontId="26" fillId="4" borderId="13" xfId="0" applyNumberFormat="1" applyFont="1" applyFill="1" applyBorder="1"/>
    <xf numFmtId="2" fontId="22" fillId="4" borderId="17" xfId="1" applyNumberFormat="1" applyFont="1" applyFill="1" applyBorder="1" applyAlignment="1">
      <alignment vertical="center"/>
    </xf>
    <xf numFmtId="0" fontId="22" fillId="4" borderId="17" xfId="1" applyNumberFormat="1" applyFont="1" applyFill="1" applyBorder="1" applyAlignment="1">
      <alignment vertical="center"/>
    </xf>
    <xf numFmtId="165" fontId="22" fillId="0" borderId="19" xfId="1" applyNumberFormat="1" applyFont="1" applyFill="1" applyBorder="1" applyAlignment="1">
      <alignment vertical="center"/>
    </xf>
    <xf numFmtId="2" fontId="22" fillId="4" borderId="19" xfId="1" applyNumberFormat="1" applyFont="1" applyFill="1" applyBorder="1" applyAlignment="1">
      <alignment vertical="center"/>
    </xf>
    <xf numFmtId="0" fontId="22" fillId="0" borderId="40" xfId="0" applyFont="1" applyBorder="1" applyAlignment="1">
      <alignment vertical="center"/>
    </xf>
    <xf numFmtId="0" fontId="22" fillId="4" borderId="17" xfId="0" applyNumberFormat="1" applyFont="1" applyFill="1" applyBorder="1" applyAlignment="1">
      <alignment vertical="center"/>
    </xf>
    <xf numFmtId="1" fontId="22" fillId="0" borderId="17" xfId="0" applyNumberFormat="1" applyFont="1" applyBorder="1" applyAlignment="1">
      <alignment vertical="center"/>
    </xf>
    <xf numFmtId="2" fontId="22" fillId="0" borderId="18" xfId="0" applyNumberFormat="1" applyFont="1" applyFill="1" applyBorder="1" applyAlignment="1">
      <alignment vertical="center"/>
    </xf>
    <xf numFmtId="2" fontId="22" fillId="0" borderId="19" xfId="0" applyNumberFormat="1" applyFont="1" applyFill="1" applyBorder="1" applyAlignment="1">
      <alignment vertical="center"/>
    </xf>
    <xf numFmtId="2" fontId="0" fillId="0" borderId="14" xfId="0" applyNumberFormat="1" applyBorder="1"/>
    <xf numFmtId="0" fontId="22" fillId="4" borderId="39" xfId="0" applyFont="1" applyFill="1" applyBorder="1" applyAlignment="1">
      <alignment vertical="center"/>
    </xf>
    <xf numFmtId="2" fontId="22" fillId="4" borderId="41" xfId="0" applyNumberFormat="1" applyFont="1" applyFill="1" applyBorder="1" applyAlignment="1">
      <alignment vertical="center"/>
    </xf>
    <xf numFmtId="2" fontId="22" fillId="4" borderId="42" xfId="0" applyNumberFormat="1" applyFont="1" applyFill="1" applyBorder="1" applyAlignment="1">
      <alignment vertical="center"/>
    </xf>
    <xf numFmtId="0" fontId="22" fillId="6" borderId="20" xfId="0" applyFont="1" applyFill="1" applyBorder="1" applyAlignment="1">
      <alignment vertical="center"/>
    </xf>
    <xf numFmtId="0" fontId="22" fillId="4" borderId="18" xfId="1" applyFont="1" applyFill="1" applyBorder="1" applyAlignment="1">
      <alignment vertical="center"/>
    </xf>
    <xf numFmtId="0" fontId="0" fillId="6" borderId="19" xfId="0" applyFill="1" applyBorder="1" applyAlignment="1">
      <alignment horizontal="center"/>
    </xf>
    <xf numFmtId="2" fontId="22" fillId="4" borderId="17" xfId="0" applyNumberFormat="1" applyFont="1" applyFill="1" applyBorder="1" applyAlignment="1">
      <alignment vertical="center"/>
    </xf>
    <xf numFmtId="0" fontId="22" fillId="4" borderId="17" xfId="1" applyFont="1" applyFill="1" applyBorder="1" applyAlignment="1">
      <alignment vertical="center"/>
    </xf>
    <xf numFmtId="0" fontId="0" fillId="4" borderId="0" xfId="0" applyFill="1"/>
    <xf numFmtId="2" fontId="0" fillId="4" borderId="0" xfId="0" applyNumberFormat="1" applyFill="1"/>
    <xf numFmtId="165" fontId="0" fillId="4" borderId="0" xfId="0" applyNumberFormat="1" applyFill="1"/>
    <xf numFmtId="0" fontId="0" fillId="4" borderId="0" xfId="0" applyFont="1" applyFill="1" applyBorder="1"/>
    <xf numFmtId="0" fontId="0" fillId="0" borderId="56" xfId="0" applyFont="1" applyBorder="1"/>
    <xf numFmtId="9" fontId="0" fillId="4" borderId="0" xfId="4" applyFont="1" applyFill="1" applyBorder="1"/>
    <xf numFmtId="0" fontId="0" fillId="0" borderId="32" xfId="0" applyFont="1" applyBorder="1"/>
    <xf numFmtId="0" fontId="0" fillId="0" borderId="0" xfId="0" applyFont="1" applyAlignment="1">
      <alignment vertical="center"/>
    </xf>
    <xf numFmtId="0" fontId="0" fillId="5" borderId="0" xfId="0" applyFont="1" applyFill="1" applyBorder="1" applyAlignment="1">
      <alignment horizontal="left" indent="1"/>
    </xf>
    <xf numFmtId="0" fontId="0" fillId="4" borderId="87" xfId="0" applyFont="1" applyFill="1" applyBorder="1" applyAlignment="1">
      <alignment horizontal="right"/>
    </xf>
    <xf numFmtId="0" fontId="0" fillId="5" borderId="0" xfId="0" applyFont="1" applyFill="1" applyBorder="1" applyAlignment="1">
      <alignment horizontal="left" vertical="center" indent="1"/>
    </xf>
    <xf numFmtId="164" fontId="26" fillId="6" borderId="1" xfId="0" applyNumberFormat="1" applyFont="1" applyFill="1" applyBorder="1" applyAlignment="1">
      <alignment horizontal="center"/>
    </xf>
    <xf numFmtId="0" fontId="26" fillId="0" borderId="1" xfId="0" applyFont="1" applyBorder="1" applyAlignment="1">
      <alignment horizontal="center"/>
    </xf>
    <xf numFmtId="0" fontId="59" fillId="0" borderId="0" xfId="0" applyFont="1" applyFill="1"/>
    <xf numFmtId="0" fontId="0" fillId="0" borderId="0" xfId="0" applyFont="1" applyFill="1"/>
    <xf numFmtId="164" fontId="0" fillId="4" borderId="0" xfId="0" applyNumberFormat="1" applyFill="1" applyBorder="1"/>
    <xf numFmtId="2" fontId="0" fillId="4" borderId="0" xfId="0" applyNumberFormat="1" applyFill="1" applyBorder="1"/>
    <xf numFmtId="164" fontId="0" fillId="4" borderId="0" xfId="0" applyNumberFormat="1" applyFill="1"/>
    <xf numFmtId="0" fontId="26" fillId="0" borderId="57" xfId="0" applyFont="1" applyFill="1" applyBorder="1" applyAlignment="1">
      <alignment horizontal="center" vertical="center" wrapText="1"/>
    </xf>
    <xf numFmtId="0" fontId="0" fillId="5" borderId="1" xfId="0" applyFont="1" applyFill="1" applyBorder="1"/>
    <xf numFmtId="0" fontId="0" fillId="0" borderId="0" xfId="0" applyFont="1" applyAlignment="1">
      <alignment horizontal="right"/>
    </xf>
    <xf numFmtId="0" fontId="0" fillId="0" borderId="0" xfId="0" applyFont="1" applyAlignment="1">
      <alignment horizontal="left" indent="6"/>
    </xf>
    <xf numFmtId="0" fontId="60" fillId="0" borderId="0" xfId="2" applyFont="1" applyFill="1" applyAlignment="1">
      <alignment horizontal="right"/>
    </xf>
    <xf numFmtId="0" fontId="60" fillId="0" borderId="0" xfId="2" applyFont="1" applyAlignment="1">
      <alignment horizontal="right"/>
    </xf>
    <xf numFmtId="0" fontId="26" fillId="5" borderId="57" xfId="0" applyFont="1" applyFill="1" applyBorder="1" applyAlignment="1">
      <alignment horizontal="center" vertical="center"/>
    </xf>
    <xf numFmtId="0" fontId="26" fillId="5" borderId="13" xfId="0" applyFont="1" applyFill="1" applyBorder="1" applyAlignment="1">
      <alignment horizontal="center" vertical="center"/>
    </xf>
    <xf numFmtId="0" fontId="26" fillId="6" borderId="3" xfId="0" applyFont="1" applyFill="1" applyBorder="1" applyAlignment="1">
      <alignment horizontal="center"/>
    </xf>
    <xf numFmtId="0" fontId="26" fillId="6" borderId="24" xfId="0" applyFont="1" applyFill="1" applyBorder="1" applyAlignment="1">
      <alignment horizontal="center"/>
    </xf>
    <xf numFmtId="164" fontId="26" fillId="6" borderId="3" xfId="0" applyNumberFormat="1" applyFont="1" applyFill="1" applyBorder="1" applyAlignment="1">
      <alignment horizontal="center"/>
    </xf>
    <xf numFmtId="164" fontId="26" fillId="6" borderId="24" xfId="0" applyNumberFormat="1" applyFont="1" applyFill="1" applyBorder="1" applyAlignment="1">
      <alignment horizontal="center"/>
    </xf>
    <xf numFmtId="164" fontId="26" fillId="6" borderId="10" xfId="0" applyNumberFormat="1" applyFont="1" applyFill="1" applyBorder="1" applyAlignment="1">
      <alignment horizontal="center"/>
    </xf>
    <xf numFmtId="0" fontId="26" fillId="6" borderId="42" xfId="0" applyFont="1" applyFill="1" applyBorder="1" applyAlignment="1">
      <alignment horizontal="center"/>
    </xf>
    <xf numFmtId="0" fontId="26" fillId="6" borderId="74" xfId="0" applyFont="1" applyFill="1" applyBorder="1" applyAlignment="1">
      <alignment horizontal="center"/>
    </xf>
    <xf numFmtId="0" fontId="26" fillId="0" borderId="57" xfId="0" applyFont="1" applyBorder="1" applyAlignment="1">
      <alignment horizontal="center" vertical="center"/>
    </xf>
    <xf numFmtId="11" fontId="22" fillId="0" borderId="0" xfId="0" applyNumberFormat="1" applyFont="1"/>
    <xf numFmtId="0" fontId="11" fillId="2" borderId="44" xfId="1" applyBorder="1" applyAlignment="1"/>
    <xf numFmtId="0" fontId="11" fillId="2" borderId="43" xfId="1" applyBorder="1" applyAlignment="1"/>
    <xf numFmtId="0" fontId="11" fillId="2" borderId="45" xfId="1" applyBorder="1" applyAlignment="1"/>
    <xf numFmtId="0" fontId="0" fillId="0" borderId="30" xfId="0" applyBorder="1" applyAlignment="1">
      <alignment wrapText="1"/>
    </xf>
    <xf numFmtId="0" fontId="0" fillId="0" borderId="39" xfId="0" applyBorder="1" applyAlignment="1">
      <alignment wrapText="1"/>
    </xf>
    <xf numFmtId="0" fontId="0" fillId="0" borderId="31" xfId="0" applyBorder="1" applyAlignment="1">
      <alignment wrapText="1"/>
    </xf>
    <xf numFmtId="0" fontId="0" fillId="0" borderId="30" xfId="0" applyBorder="1" applyAlignment="1"/>
    <xf numFmtId="0" fontId="0" fillId="0" borderId="39" xfId="0" applyBorder="1" applyAlignment="1"/>
    <xf numFmtId="0" fontId="0" fillId="0" borderId="31" xfId="0" applyBorder="1" applyAlignment="1"/>
    <xf numFmtId="0" fontId="0" fillId="0" borderId="67" xfId="0" applyBorder="1" applyAlignment="1">
      <alignment horizontal="center"/>
    </xf>
    <xf numFmtId="0" fontId="24" fillId="0" borderId="61" xfId="0" applyFont="1" applyBorder="1" applyAlignment="1">
      <alignment horizontal="center"/>
    </xf>
    <xf numFmtId="0" fontId="24" fillId="0" borderId="62" xfId="0" applyFont="1" applyBorder="1" applyAlignment="1">
      <alignment horizontal="center"/>
    </xf>
    <xf numFmtId="0" fontId="24" fillId="0" borderId="10" xfId="0" applyFont="1" applyBorder="1" applyAlignment="1">
      <alignment horizontal="center"/>
    </xf>
    <xf numFmtId="0" fontId="4" fillId="0" borderId="21" xfId="0" applyFont="1" applyBorder="1" applyAlignment="1">
      <alignment horizontal="center"/>
    </xf>
    <xf numFmtId="0" fontId="4" fillId="0" borderId="26" xfId="0" applyFont="1" applyBorder="1" applyAlignment="1">
      <alignment horizontal="center"/>
    </xf>
    <xf numFmtId="0" fontId="4" fillId="0" borderId="27" xfId="0" applyFont="1" applyBorder="1" applyAlignment="1">
      <alignment horizontal="center"/>
    </xf>
    <xf numFmtId="0" fontId="4" fillId="0" borderId="15" xfId="0" applyFont="1" applyBorder="1" applyAlignment="1">
      <alignment horizontal="center" wrapText="1"/>
    </xf>
    <xf numFmtId="0" fontId="4" fillId="0" borderId="16" xfId="0" applyFont="1" applyBorder="1" applyAlignment="1">
      <alignment horizontal="center" wrapText="1"/>
    </xf>
    <xf numFmtId="0" fontId="11" fillId="2" borderId="25" xfId="1" applyAlignment="1">
      <alignment wrapText="1"/>
    </xf>
    <xf numFmtId="0" fontId="0" fillId="4" borderId="61" xfId="0" applyFont="1" applyFill="1" applyBorder="1" applyAlignment="1">
      <alignment horizontal="right"/>
    </xf>
    <xf numFmtId="0" fontId="0" fillId="4" borderId="62" xfId="0" applyFont="1" applyFill="1" applyBorder="1" applyAlignment="1">
      <alignment horizontal="right"/>
    </xf>
    <xf numFmtId="0" fontId="0" fillId="4" borderId="10" xfId="0" applyFont="1" applyFill="1" applyBorder="1" applyAlignment="1">
      <alignment horizontal="right"/>
    </xf>
    <xf numFmtId="0" fontId="0" fillId="9" borderId="61" xfId="0" applyFont="1" applyFill="1" applyBorder="1" applyAlignment="1">
      <alignment horizontal="right"/>
    </xf>
    <xf numFmtId="0" fontId="0" fillId="9" borderId="10" xfId="0" applyFont="1" applyFill="1" applyBorder="1" applyAlignment="1">
      <alignment horizontal="right"/>
    </xf>
    <xf numFmtId="0" fontId="0" fillId="9" borderId="61" xfId="0" applyFont="1" applyFill="1" applyBorder="1" applyAlignment="1">
      <alignment horizontal="right" vertical="center"/>
    </xf>
    <xf numFmtId="0" fontId="0" fillId="9" borderId="10" xfId="0" applyFont="1" applyFill="1" applyBorder="1" applyAlignment="1">
      <alignment horizontal="right" vertical="center"/>
    </xf>
    <xf numFmtId="0" fontId="0" fillId="9" borderId="61" xfId="0" applyFont="1" applyFill="1" applyBorder="1" applyAlignment="1">
      <alignment horizontal="center" vertical="center"/>
    </xf>
    <xf numFmtId="0" fontId="0" fillId="9" borderId="62" xfId="0" applyFont="1" applyFill="1" applyBorder="1" applyAlignment="1">
      <alignment horizontal="center" vertical="center"/>
    </xf>
    <xf numFmtId="0" fontId="0" fillId="9" borderId="10" xfId="0" applyFont="1" applyFill="1" applyBorder="1" applyAlignment="1">
      <alignment horizontal="center" vertical="center"/>
    </xf>
    <xf numFmtId="0" fontId="0" fillId="4" borderId="0" xfId="0" applyFont="1" applyFill="1" applyAlignment="1">
      <alignment horizontal="center" vertical="center"/>
    </xf>
    <xf numFmtId="0" fontId="0" fillId="4" borderId="88" xfId="0" applyFont="1" applyFill="1" applyBorder="1" applyAlignment="1">
      <alignment horizontal="center" vertical="center"/>
    </xf>
    <xf numFmtId="0" fontId="0" fillId="4" borderId="89" xfId="0" applyFont="1" applyFill="1" applyBorder="1" applyAlignment="1">
      <alignment horizontal="center" vertical="center"/>
    </xf>
    <xf numFmtId="0" fontId="0" fillId="4" borderId="90" xfId="0" applyFont="1" applyFill="1" applyBorder="1" applyAlignment="1">
      <alignment horizontal="center" vertical="center"/>
    </xf>
    <xf numFmtId="0" fontId="0" fillId="7" borderId="0" xfId="0" applyFont="1" applyFill="1" applyBorder="1" applyAlignment="1">
      <alignment horizontal="center" vertical="center"/>
    </xf>
    <xf numFmtId="0" fontId="30" fillId="0" borderId="67" xfId="0" applyFont="1" applyBorder="1" applyAlignment="1">
      <alignment horizontal="center"/>
    </xf>
    <xf numFmtId="0" fontId="26" fillId="0" borderId="67" xfId="0" applyFont="1" applyBorder="1" applyAlignment="1">
      <alignment horizontal="center"/>
    </xf>
    <xf numFmtId="0" fontId="26" fillId="0" borderId="63" xfId="0" applyFont="1" applyBorder="1" applyAlignment="1">
      <alignment horizontal="center" vertical="center" wrapText="1"/>
    </xf>
    <xf numFmtId="0" fontId="26" fillId="0" borderId="64" xfId="0" applyFont="1" applyBorder="1" applyAlignment="1">
      <alignment horizontal="center" vertical="center" wrapText="1"/>
    </xf>
    <xf numFmtId="0" fontId="26" fillId="0" borderId="65" xfId="0" applyFont="1" applyBorder="1" applyAlignment="1">
      <alignment horizontal="center" vertical="center" wrapText="1"/>
    </xf>
    <xf numFmtId="0" fontId="26" fillId="0" borderId="71"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72" xfId="0" applyFont="1" applyBorder="1" applyAlignment="1">
      <alignment horizontal="center" vertical="center" wrapText="1"/>
    </xf>
    <xf numFmtId="0" fontId="26" fillId="0" borderId="66" xfId="0" applyFont="1" applyBorder="1" applyAlignment="1">
      <alignment horizontal="center" vertical="center" wrapText="1"/>
    </xf>
    <xf numFmtId="0" fontId="26" fillId="0" borderId="67" xfId="0" applyFont="1" applyBorder="1" applyAlignment="1">
      <alignment horizontal="center" vertical="center" wrapText="1"/>
    </xf>
    <xf numFmtId="0" fontId="26" fillId="0" borderId="68" xfId="0" applyFont="1" applyBorder="1" applyAlignment="1">
      <alignment horizontal="center" vertical="center" wrapText="1"/>
    </xf>
    <xf numFmtId="0" fontId="29" fillId="0" borderId="57" xfId="0" applyFont="1" applyBorder="1" applyAlignment="1">
      <alignment horizontal="center" vertical="center"/>
    </xf>
    <xf numFmtId="0" fontId="29" fillId="0" borderId="28" xfId="0" applyFont="1" applyBorder="1" applyAlignment="1">
      <alignment horizontal="center" vertical="center"/>
    </xf>
    <xf numFmtId="0" fontId="29" fillId="0" borderId="13" xfId="0" applyFont="1" applyBorder="1" applyAlignment="1">
      <alignment horizontal="center" vertical="center"/>
    </xf>
    <xf numFmtId="0" fontId="26" fillId="5" borderId="63" xfId="0" applyFont="1" applyFill="1" applyBorder="1" applyAlignment="1">
      <alignment horizontal="center" vertical="center" wrapText="1"/>
    </xf>
    <xf numFmtId="0" fontId="26" fillId="5" borderId="65" xfId="0" applyFont="1" applyFill="1" applyBorder="1" applyAlignment="1">
      <alignment horizontal="center" vertical="center" wrapText="1"/>
    </xf>
    <xf numFmtId="0" fontId="26" fillId="5" borderId="71" xfId="0" applyFont="1" applyFill="1" applyBorder="1" applyAlignment="1">
      <alignment horizontal="center" vertical="center" wrapText="1"/>
    </xf>
    <xf numFmtId="0" fontId="26" fillId="5" borderId="72" xfId="0" applyFont="1" applyFill="1" applyBorder="1" applyAlignment="1">
      <alignment horizontal="center" vertical="center" wrapText="1"/>
    </xf>
    <xf numFmtId="0" fontId="26" fillId="5" borderId="66" xfId="0" applyFont="1" applyFill="1" applyBorder="1" applyAlignment="1">
      <alignment horizontal="center" vertical="center" wrapText="1"/>
    </xf>
    <xf numFmtId="0" fontId="26" fillId="5" borderId="68" xfId="0" applyFont="1" applyFill="1" applyBorder="1" applyAlignment="1">
      <alignment horizontal="center" vertical="center" wrapText="1"/>
    </xf>
    <xf numFmtId="0" fontId="26" fillId="0" borderId="28" xfId="0" applyFont="1" applyBorder="1" applyAlignment="1">
      <alignment horizontal="center" vertical="center"/>
    </xf>
    <xf numFmtId="0" fontId="26" fillId="0" borderId="42" xfId="0" applyFont="1" applyBorder="1" applyAlignment="1">
      <alignment horizontal="center" vertical="center"/>
    </xf>
    <xf numFmtId="0" fontId="26" fillId="0" borderId="61" xfId="0" applyFont="1" applyBorder="1" applyAlignment="1">
      <alignment horizontal="center" vertical="center"/>
    </xf>
    <xf numFmtId="0" fontId="26" fillId="0" borderId="10" xfId="0" applyFont="1" applyBorder="1" applyAlignment="1">
      <alignment horizontal="center" vertical="center"/>
    </xf>
    <xf numFmtId="0" fontId="26" fillId="0" borderId="61" xfId="0" applyFont="1" applyBorder="1" applyAlignment="1">
      <alignment horizontal="center"/>
    </xf>
    <xf numFmtId="0" fontId="26" fillId="0" borderId="10" xfId="0" applyFont="1" applyBorder="1" applyAlignment="1">
      <alignment horizontal="center"/>
    </xf>
    <xf numFmtId="0" fontId="26" fillId="0" borderId="62" xfId="0" applyFont="1" applyBorder="1" applyAlignment="1">
      <alignment horizontal="center" vertical="center"/>
    </xf>
    <xf numFmtId="0" fontId="26" fillId="0" borderId="62" xfId="0" applyFont="1" applyBorder="1" applyAlignment="1">
      <alignment horizontal="center"/>
    </xf>
    <xf numFmtId="0" fontId="30" fillId="0" borderId="75" xfId="0" applyFont="1" applyBorder="1" applyAlignment="1">
      <alignment horizontal="center" vertical="center"/>
    </xf>
    <xf numFmtId="0" fontId="30" fillId="0" borderId="24" xfId="0" applyFont="1" applyBorder="1" applyAlignment="1">
      <alignment horizontal="center" vertical="center"/>
    </xf>
    <xf numFmtId="0" fontId="26" fillId="0" borderId="75" xfId="0" applyFont="1" applyBorder="1" applyAlignment="1">
      <alignment horizontal="center" vertical="center"/>
    </xf>
    <xf numFmtId="0" fontId="26" fillId="0" borderId="24" xfId="0" applyFont="1" applyBorder="1" applyAlignment="1">
      <alignment horizontal="center" vertical="center"/>
    </xf>
    <xf numFmtId="0" fontId="26" fillId="0" borderId="1" xfId="0" applyFont="1" applyBorder="1" applyAlignment="1">
      <alignment horizontal="center" vertical="center"/>
    </xf>
    <xf numFmtId="0" fontId="29" fillId="0" borderId="1" xfId="0" applyFont="1" applyBorder="1" applyAlignment="1">
      <alignment horizontal="center" wrapText="1"/>
    </xf>
    <xf numFmtId="0" fontId="29" fillId="0" borderId="8" xfId="0" applyFont="1" applyBorder="1" applyAlignment="1">
      <alignment horizontal="center" wrapText="1"/>
    </xf>
    <xf numFmtId="0" fontId="26" fillId="6" borderId="57" xfId="0" applyFont="1" applyFill="1" applyBorder="1" applyAlignment="1">
      <alignment horizontal="center" vertical="center" wrapText="1"/>
    </xf>
    <xf numFmtId="0" fontId="26" fillId="6" borderId="13" xfId="0" applyFont="1" applyFill="1" applyBorder="1" applyAlignment="1">
      <alignment horizontal="center" vertical="center" wrapText="1"/>
    </xf>
    <xf numFmtId="0" fontId="26" fillId="0" borderId="57"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13" xfId="0" applyFont="1" applyBorder="1" applyAlignment="1">
      <alignment horizontal="center" vertical="center" wrapText="1"/>
    </xf>
    <xf numFmtId="0" fontId="29" fillId="0" borderId="57" xfId="0" applyFont="1" applyBorder="1" applyAlignment="1"/>
    <xf numFmtId="0" fontId="29" fillId="0" borderId="42" xfId="0" applyFont="1" applyBorder="1" applyAlignment="1"/>
    <xf numFmtId="0" fontId="29" fillId="0" borderId="65" xfId="0" applyFont="1" applyBorder="1" applyAlignment="1"/>
    <xf numFmtId="0" fontId="29" fillId="0" borderId="74" xfId="0" applyFont="1" applyBorder="1" applyAlignment="1"/>
    <xf numFmtId="0" fontId="26" fillId="6" borderId="28" xfId="0" applyFont="1" applyFill="1" applyBorder="1" applyAlignment="1">
      <alignment horizontal="center" vertical="center" wrapText="1"/>
    </xf>
    <xf numFmtId="0" fontId="29" fillId="0" borderId="57" xfId="0" applyFont="1" applyBorder="1" applyAlignment="1">
      <alignment horizontal="center"/>
    </xf>
    <xf numFmtId="0" fontId="29" fillId="0" borderId="42" xfId="0" applyFont="1" applyBorder="1" applyAlignment="1">
      <alignment horizontal="center"/>
    </xf>
    <xf numFmtId="0" fontId="29" fillId="0" borderId="1" xfId="0" applyFont="1" applyBorder="1" applyAlignment="1">
      <alignment horizontal="center"/>
    </xf>
    <xf numFmtId="0" fontId="29" fillId="0" borderId="8" xfId="0" applyFont="1" applyBorder="1" applyAlignment="1">
      <alignment horizontal="center"/>
    </xf>
    <xf numFmtId="0" fontId="29" fillId="5" borderId="1" xfId="0" applyFont="1" applyFill="1" applyBorder="1" applyAlignment="1">
      <alignment horizontal="center"/>
    </xf>
    <xf numFmtId="0" fontId="29" fillId="5" borderId="8" xfId="0" applyFont="1" applyFill="1" applyBorder="1" applyAlignment="1">
      <alignment horizontal="center"/>
    </xf>
    <xf numFmtId="0" fontId="29" fillId="0" borderId="1" xfId="0" applyFont="1" applyBorder="1" applyAlignment="1">
      <alignment horizontal="center" vertical="center" wrapText="1"/>
    </xf>
    <xf numFmtId="0" fontId="29" fillId="0" borderId="8" xfId="0" applyFont="1" applyBorder="1" applyAlignment="1">
      <alignment horizontal="center" vertical="center" wrapText="1"/>
    </xf>
    <xf numFmtId="0" fontId="26" fillId="0" borderId="57" xfId="0" applyFont="1" applyBorder="1" applyAlignment="1">
      <alignment horizontal="center" vertical="center"/>
    </xf>
    <xf numFmtId="0" fontId="26" fillId="0" borderId="13" xfId="0" applyFont="1" applyBorder="1" applyAlignment="1">
      <alignment horizontal="center" vertical="center"/>
    </xf>
    <xf numFmtId="0" fontId="26" fillId="0" borderId="69" xfId="0" applyFont="1" applyBorder="1" applyAlignment="1">
      <alignment horizontal="center" vertical="center"/>
    </xf>
    <xf numFmtId="0" fontId="29" fillId="0" borderId="57"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72" xfId="0" applyFont="1" applyBorder="1" applyAlignment="1">
      <alignment horizontal="center" vertical="center" wrapText="1"/>
    </xf>
    <xf numFmtId="0" fontId="29" fillId="0" borderId="74" xfId="0" applyFont="1" applyBorder="1" applyAlignment="1">
      <alignment horizontal="center" vertical="center" wrapText="1"/>
    </xf>
    <xf numFmtId="0" fontId="29" fillId="0" borderId="42" xfId="0" applyFont="1" applyBorder="1" applyAlignment="1">
      <alignment horizontal="center" vertical="center"/>
    </xf>
    <xf numFmtId="0" fontId="29" fillId="0" borderId="63" xfId="0" applyFont="1" applyBorder="1" applyAlignment="1">
      <alignment horizontal="center" vertical="center"/>
    </xf>
    <xf numFmtId="0" fontId="29" fillId="0" borderId="71" xfId="0" applyFont="1" applyBorder="1" applyAlignment="1">
      <alignment horizontal="center" vertical="center"/>
    </xf>
    <xf numFmtId="0" fontId="29" fillId="0" borderId="73" xfId="0" applyFont="1" applyBorder="1" applyAlignment="1">
      <alignment horizontal="center" vertical="center"/>
    </xf>
    <xf numFmtId="0" fontId="36" fillId="0" borderId="63" xfId="0" applyFont="1" applyBorder="1" applyAlignment="1">
      <alignment horizontal="center" vertical="center" wrapText="1"/>
    </xf>
    <xf numFmtId="0" fontId="36" fillId="0" borderId="65" xfId="0" applyFont="1" applyBorder="1" applyAlignment="1">
      <alignment horizontal="center" vertical="center" wrapText="1"/>
    </xf>
    <xf numFmtId="0" fontId="36" fillId="0" borderId="71" xfId="0" applyFont="1" applyBorder="1" applyAlignment="1">
      <alignment horizontal="center" vertical="center" wrapText="1"/>
    </xf>
    <xf numFmtId="0" fontId="36" fillId="0" borderId="72" xfId="0" applyFont="1" applyBorder="1" applyAlignment="1">
      <alignment horizontal="center" vertical="center" wrapText="1"/>
    </xf>
    <xf numFmtId="0" fontId="26" fillId="0" borderId="61"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62" xfId="0" applyFont="1" applyBorder="1" applyAlignment="1">
      <alignment horizontal="center" vertical="center" wrapText="1"/>
    </xf>
    <xf numFmtId="0" fontId="36" fillId="0" borderId="64" xfId="0" applyFont="1" applyBorder="1" applyAlignment="1">
      <alignment horizontal="center" vertical="center" wrapText="1"/>
    </xf>
    <xf numFmtId="0" fontId="36" fillId="0" borderId="0" xfId="0" applyFont="1" applyBorder="1" applyAlignment="1">
      <alignment horizontal="center" vertical="center" wrapText="1"/>
    </xf>
    <xf numFmtId="0" fontId="0" fillId="0" borderId="61" xfId="0" applyBorder="1" applyAlignment="1">
      <alignment horizontal="center"/>
    </xf>
    <xf numFmtId="0" fontId="0" fillId="0" borderId="10" xfId="0" applyBorder="1" applyAlignment="1">
      <alignment horizontal="center"/>
    </xf>
    <xf numFmtId="0" fontId="26" fillId="0" borderId="66" xfId="0" applyFont="1" applyBorder="1" applyAlignment="1">
      <alignment horizontal="center"/>
    </xf>
    <xf numFmtId="0" fontId="26" fillId="0" borderId="68" xfId="0" applyFont="1" applyBorder="1" applyAlignment="1">
      <alignment horizontal="center"/>
    </xf>
    <xf numFmtId="0" fontId="26" fillId="0" borderId="1" xfId="0" applyFont="1" applyBorder="1" applyAlignment="1">
      <alignment horizontal="center"/>
    </xf>
    <xf numFmtId="0" fontId="26" fillId="0" borderId="1" xfId="0" applyFont="1" applyBorder="1" applyAlignment="1">
      <alignment horizontal="center" wrapText="1"/>
    </xf>
    <xf numFmtId="0" fontId="29" fillId="0" borderId="78" xfId="0" applyFont="1" applyBorder="1" applyAlignment="1">
      <alignment horizontal="center"/>
    </xf>
    <xf numFmtId="0" fontId="29" fillId="0" borderId="81" xfId="0" applyFont="1" applyBorder="1" applyAlignment="1">
      <alignment horizontal="center"/>
    </xf>
    <xf numFmtId="0" fontId="29" fillId="0" borderId="11" xfId="0" applyFont="1" applyBorder="1" applyAlignment="1">
      <alignment horizontal="center"/>
    </xf>
    <xf numFmtId="0" fontId="26" fillId="0" borderId="0" xfId="0" applyFont="1" applyBorder="1" applyAlignment="1"/>
    <xf numFmtId="0" fontId="26" fillId="0" borderId="72" xfId="0" applyFont="1" applyBorder="1" applyAlignment="1"/>
    <xf numFmtId="0" fontId="26" fillId="6" borderId="63" xfId="0" applyFont="1" applyFill="1" applyBorder="1" applyAlignment="1">
      <alignment horizontal="center" vertical="center" wrapText="1"/>
    </xf>
    <xf numFmtId="0" fontId="26" fillId="6" borderId="65" xfId="0" applyFont="1" applyFill="1" applyBorder="1" applyAlignment="1">
      <alignment horizontal="center" vertical="center" wrapText="1"/>
    </xf>
    <xf numFmtId="0" fontId="26" fillId="6" borderId="71" xfId="0" applyFont="1" applyFill="1" applyBorder="1" applyAlignment="1">
      <alignment horizontal="center" vertical="center" wrapText="1"/>
    </xf>
    <xf numFmtId="0" fontId="26" fillId="6" borderId="72" xfId="0" applyFont="1" applyFill="1" applyBorder="1" applyAlignment="1">
      <alignment horizontal="center" vertical="center" wrapText="1"/>
    </xf>
    <xf numFmtId="0" fontId="26" fillId="6" borderId="66" xfId="0" applyFont="1" applyFill="1" applyBorder="1" applyAlignment="1">
      <alignment horizontal="center" vertical="center" wrapText="1"/>
    </xf>
    <xf numFmtId="0" fontId="26" fillId="6" borderId="68" xfId="0" applyFont="1" applyFill="1" applyBorder="1" applyAlignment="1">
      <alignment horizontal="center" vertical="center" wrapText="1"/>
    </xf>
    <xf numFmtId="0" fontId="26" fillId="6" borderId="1" xfId="0" applyFont="1" applyFill="1" applyBorder="1" applyAlignment="1">
      <alignment horizontal="center" vertical="center"/>
    </xf>
    <xf numFmtId="0" fontId="26" fillId="6" borderId="61" xfId="0" applyFont="1" applyFill="1" applyBorder="1" applyAlignment="1">
      <alignment horizontal="center" vertical="center"/>
    </xf>
    <xf numFmtId="0" fontId="26" fillId="6" borderId="10" xfId="0" applyFont="1" applyFill="1" applyBorder="1" applyAlignment="1">
      <alignment horizontal="center" vertical="center"/>
    </xf>
    <xf numFmtId="0" fontId="26" fillId="0" borderId="1" xfId="0" applyFont="1" applyBorder="1" applyAlignment="1">
      <alignment horizontal="center" vertical="center" wrapText="1"/>
    </xf>
    <xf numFmtId="0" fontId="26" fillId="0" borderId="73" xfId="0" applyFont="1" applyBorder="1" applyAlignment="1">
      <alignment vertical="center" wrapText="1"/>
    </xf>
    <xf numFmtId="0" fontId="26" fillId="0" borderId="74" xfId="0" applyFont="1" applyBorder="1" applyAlignment="1">
      <alignment vertical="center" wrapText="1"/>
    </xf>
    <xf numFmtId="0" fontId="29" fillId="0" borderId="78" xfId="0" applyFont="1" applyBorder="1" applyAlignment="1"/>
    <xf numFmtId="0" fontId="29" fillId="0" borderId="81" xfId="0" applyFont="1" applyBorder="1" applyAlignment="1"/>
    <xf numFmtId="0" fontId="29" fillId="0" borderId="11" xfId="0" applyFont="1" applyBorder="1" applyAlignment="1"/>
    <xf numFmtId="0" fontId="29" fillId="0" borderId="65" xfId="0" applyFont="1" applyBorder="1" applyAlignment="1">
      <alignment horizontal="center" vertical="center"/>
    </xf>
    <xf numFmtId="0" fontId="29" fillId="0" borderId="72" xfId="0" applyFont="1" applyBorder="1" applyAlignment="1">
      <alignment horizontal="center" vertical="center"/>
    </xf>
    <xf numFmtId="0" fontId="29" fillId="0" borderId="74" xfId="0" applyFont="1" applyBorder="1" applyAlignment="1">
      <alignment horizontal="center" vertical="center"/>
    </xf>
    <xf numFmtId="0" fontId="26" fillId="0" borderId="70" xfId="0" applyFont="1" applyBorder="1" applyAlignment="1">
      <alignment horizontal="center" vertical="center"/>
    </xf>
    <xf numFmtId="0" fontId="26" fillId="0" borderId="38" xfId="0" applyFont="1" applyBorder="1" applyAlignment="1">
      <alignment horizontal="center" vertical="center"/>
    </xf>
    <xf numFmtId="0" fontId="26" fillId="0" borderId="71" xfId="0" applyFont="1" applyBorder="1" applyAlignment="1">
      <alignment horizontal="center" vertical="center"/>
    </xf>
    <xf numFmtId="0" fontId="26" fillId="0" borderId="72" xfId="0" applyFont="1" applyBorder="1" applyAlignment="1">
      <alignment horizontal="center" vertical="center"/>
    </xf>
    <xf numFmtId="0" fontId="26" fillId="0" borderId="66" xfId="0" applyFont="1" applyBorder="1" applyAlignment="1">
      <alignment horizontal="center" vertical="center"/>
    </xf>
    <xf numFmtId="0" fontId="26" fillId="0" borderId="68" xfId="0" applyFont="1" applyBorder="1" applyAlignment="1">
      <alignment horizontal="center" vertical="center"/>
    </xf>
    <xf numFmtId="0" fontId="26" fillId="5" borderId="61"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2" fillId="0" borderId="0" xfId="0" applyFont="1" applyAlignment="1">
      <alignment horizontal="center"/>
    </xf>
    <xf numFmtId="0" fontId="48" fillId="0" borderId="61" xfId="0" applyFont="1" applyBorder="1" applyAlignment="1">
      <alignment horizontal="center"/>
    </xf>
    <xf numFmtId="0" fontId="49" fillId="0" borderId="62" xfId="0" applyFont="1" applyBorder="1" applyAlignment="1">
      <alignment horizontal="center"/>
    </xf>
    <xf numFmtId="0" fontId="49" fillId="0" borderId="10" xfId="0" applyFont="1" applyBorder="1" applyAlignment="1">
      <alignment horizontal="center"/>
    </xf>
    <xf numFmtId="0" fontId="55" fillId="0" borderId="21" xfId="0" applyFont="1" applyBorder="1" applyAlignment="1">
      <alignment horizontal="center"/>
    </xf>
    <xf numFmtId="0" fontId="55" fillId="0" borderId="26" xfId="0" applyFont="1" applyBorder="1" applyAlignment="1">
      <alignment horizontal="center"/>
    </xf>
    <xf numFmtId="0" fontId="55" fillId="0" borderId="27" xfId="0" applyFont="1" applyBorder="1" applyAlignment="1">
      <alignment horizontal="center"/>
    </xf>
    <xf numFmtId="0" fontId="55" fillId="0" borderId="15" xfId="0" applyFont="1" applyBorder="1" applyAlignment="1">
      <alignment horizontal="center" vertical="center" wrapText="1"/>
    </xf>
    <xf numFmtId="0" fontId="55" fillId="0" borderId="16" xfId="0" applyFont="1" applyBorder="1" applyAlignment="1">
      <alignment horizontal="center" vertical="center" wrapText="1"/>
    </xf>
    <xf numFmtId="0" fontId="4" fillId="0" borderId="30" xfId="0" applyFont="1" applyBorder="1" applyAlignment="1">
      <alignment horizontal="center" wrapText="1"/>
    </xf>
    <xf numFmtId="0" fontId="0" fillId="0" borderId="31" xfId="0" applyBorder="1" applyAlignment="1">
      <alignment horizontal="center" wrapText="1"/>
    </xf>
    <xf numFmtId="0" fontId="4" fillId="0" borderId="27" xfId="0" applyFont="1" applyBorder="1" applyAlignment="1">
      <alignment horizontal="center" wrapText="1"/>
    </xf>
    <xf numFmtId="0" fontId="4" fillId="0" borderId="37" xfId="0" applyFont="1" applyBorder="1" applyAlignment="1">
      <alignment horizontal="center" wrapText="1"/>
    </xf>
    <xf numFmtId="0" fontId="0" fillId="0" borderId="67" xfId="0" applyFill="1" applyBorder="1" applyAlignment="1">
      <alignment horizontal="center"/>
    </xf>
    <xf numFmtId="0" fontId="24" fillId="0" borderId="63" xfId="0" applyFont="1"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68" xfId="0" applyBorder="1" applyAlignment="1">
      <alignment horizontal="center" vertical="center"/>
    </xf>
    <xf numFmtId="0" fontId="21" fillId="0" borderId="0" xfId="0" applyFont="1" applyAlignment="1"/>
    <xf numFmtId="0" fontId="0" fillId="0" borderId="0" xfId="0" applyAlignment="1"/>
    <xf numFmtId="0" fontId="0" fillId="0" borderId="30"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4" fillId="0" borderId="21" xfId="0" applyFont="1" applyBorder="1" applyAlignment="1">
      <alignment horizontal="center" vertical="center"/>
    </xf>
    <xf numFmtId="0" fontId="4" fillId="0" borderId="27" xfId="0" applyFont="1"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55" xfId="0" applyBorder="1" applyAlignment="1">
      <alignment horizontal="center"/>
    </xf>
    <xf numFmtId="0" fontId="0" fillId="0" borderId="56" xfId="0" applyBorder="1" applyAlignment="1">
      <alignment horizontal="center"/>
    </xf>
    <xf numFmtId="0" fontId="4" fillId="0" borderId="0" xfId="0" applyFont="1" applyBorder="1" applyAlignment="1">
      <alignment horizontal="center" wrapText="1"/>
    </xf>
    <xf numFmtId="0" fontId="4" fillId="0" borderId="0" xfId="0" applyFont="1" applyAlignment="1">
      <alignment wrapText="1"/>
    </xf>
    <xf numFmtId="0" fontId="0" fillId="0" borderId="0" xfId="0" applyBorder="1" applyAlignment="1">
      <alignment horizontal="center" wrapText="1"/>
    </xf>
    <xf numFmtId="0" fontId="0" fillId="0" borderId="0" xfId="0" applyAlignment="1">
      <alignment wrapText="1"/>
    </xf>
    <xf numFmtId="0" fontId="4" fillId="0" borderId="30" xfId="0" applyFont="1" applyBorder="1" applyAlignment="1">
      <alignment horizontal="center"/>
    </xf>
    <xf numFmtId="0" fontId="0" fillId="0" borderId="31" xfId="0" applyBorder="1" applyAlignment="1">
      <alignment horizontal="center"/>
    </xf>
    <xf numFmtId="0" fontId="0" fillId="0" borderId="37" xfId="0" applyBorder="1" applyAlignment="1">
      <alignment horizontal="center"/>
    </xf>
    <xf numFmtId="0" fontId="4" fillId="0" borderId="26" xfId="0" applyFont="1" applyBorder="1" applyAlignment="1">
      <alignment horizontal="center" wrapText="1"/>
    </xf>
    <xf numFmtId="0" fontId="0" fillId="0" borderId="32" xfId="0" applyBorder="1" applyAlignment="1">
      <alignment horizontal="center" wrapText="1"/>
    </xf>
    <xf numFmtId="0" fontId="0" fillId="0" borderId="37" xfId="0" applyBorder="1" applyAlignment="1">
      <alignment horizontal="center" wrapText="1"/>
    </xf>
    <xf numFmtId="0" fontId="4" fillId="0" borderId="21" xfId="0" applyFont="1" applyBorder="1" applyAlignment="1">
      <alignment horizontal="center" wrapText="1"/>
    </xf>
    <xf numFmtId="0" fontId="0" fillId="0" borderId="40" xfId="0" applyBorder="1" applyAlignment="1">
      <alignment horizontal="center" wrapText="1"/>
    </xf>
    <xf numFmtId="0" fontId="0" fillId="0" borderId="0" xfId="0" applyAlignment="1">
      <alignment horizontal="left" wrapText="1"/>
    </xf>
    <xf numFmtId="0" fontId="0" fillId="0" borderId="5" xfId="0" applyBorder="1" applyAlignment="1">
      <alignment wrapText="1"/>
    </xf>
    <xf numFmtId="0" fontId="0" fillId="0" borderId="1" xfId="0" applyBorder="1" applyAlignment="1">
      <alignment wrapText="1"/>
    </xf>
    <xf numFmtId="0" fontId="0" fillId="0" borderId="59" xfId="0" applyBorder="1" applyAlignment="1">
      <alignment wrapText="1"/>
    </xf>
    <xf numFmtId="0" fontId="0" fillId="0" borderId="50" xfId="0" applyBorder="1" applyAlignment="1">
      <alignment wrapText="1"/>
    </xf>
    <xf numFmtId="0" fontId="0" fillId="0" borderId="50" xfId="0" applyBorder="1" applyAlignment="1"/>
    <xf numFmtId="0" fontId="0" fillId="0" borderId="12" xfId="0" applyBorder="1" applyAlignment="1"/>
    <xf numFmtId="0" fontId="0" fillId="0" borderId="57" xfId="0" applyBorder="1" applyAlignment="1">
      <alignment wrapText="1"/>
    </xf>
    <xf numFmtId="0" fontId="0" fillId="0" borderId="28" xfId="0" applyBorder="1" applyAlignment="1">
      <alignment wrapText="1"/>
    </xf>
    <xf numFmtId="0" fontId="0" fillId="0" borderId="13" xfId="0" applyBorder="1" applyAlignment="1">
      <alignment wrapText="1"/>
    </xf>
    <xf numFmtId="0" fontId="0" fillId="0" borderId="13" xfId="0" applyBorder="1" applyAlignment="1"/>
    <xf numFmtId="0" fontId="0" fillId="0" borderId="7" xfId="0" applyBorder="1" applyAlignment="1"/>
    <xf numFmtId="0" fontId="0" fillId="0" borderId="8" xfId="0" applyBorder="1" applyAlignment="1"/>
    <xf numFmtId="0" fontId="0" fillId="0" borderId="42" xfId="0" applyBorder="1" applyAlignment="1"/>
    <xf numFmtId="0" fontId="27" fillId="0" borderId="0" xfId="0" applyFont="1" applyAlignment="1">
      <alignment horizontal="center"/>
    </xf>
    <xf numFmtId="0" fontId="0" fillId="0" borderId="2" xfId="0" applyBorder="1" applyAlignment="1"/>
    <xf numFmtId="0" fontId="0" fillId="0" borderId="3" xfId="0" applyBorder="1" applyAlignment="1"/>
    <xf numFmtId="0" fontId="0" fillId="0" borderId="3" xfId="0" applyBorder="1" applyAlignment="1">
      <alignment horizontal="center" wrapText="1"/>
    </xf>
    <xf numFmtId="0" fontId="0" fillId="0" borderId="8" xfId="0" applyBorder="1" applyAlignment="1">
      <alignment horizontal="center" wrapText="1"/>
    </xf>
    <xf numFmtId="0" fontId="0" fillId="0" borderId="4" xfId="0" applyBorder="1" applyAlignment="1"/>
    <xf numFmtId="0" fontId="0" fillId="0" borderId="9" xfId="0" applyBorder="1" applyAlignment="1"/>
    <xf numFmtId="0" fontId="0" fillId="0" borderId="51" xfId="0" applyBorder="1" applyAlignment="1">
      <alignment horizontal="center" wrapText="1"/>
    </xf>
    <xf numFmtId="0" fontId="0" fillId="0" borderId="77" xfId="0" applyBorder="1" applyAlignment="1">
      <alignment horizontal="center" wrapText="1"/>
    </xf>
    <xf numFmtId="0" fontId="0" fillId="0" borderId="76" xfId="0" applyBorder="1" applyAlignment="1">
      <alignment horizontal="center" wrapText="1"/>
    </xf>
    <xf numFmtId="0" fontId="0" fillId="0" borderId="12" xfId="0" applyBorder="1" applyAlignment="1">
      <alignment wrapText="1"/>
    </xf>
    <xf numFmtId="0" fontId="0" fillId="0" borderId="69" xfId="0" applyBorder="1" applyAlignment="1"/>
    <xf numFmtId="0" fontId="0" fillId="0" borderId="75" xfId="0" applyBorder="1" applyAlignment="1">
      <alignment horizontal="center" wrapText="1"/>
    </xf>
    <xf numFmtId="0" fontId="0" fillId="0" borderId="78" xfId="0" applyBorder="1" applyAlignment="1">
      <alignment horizontal="center" wrapText="1"/>
    </xf>
  </cellXfs>
  <cellStyles count="5">
    <cellStyle name="Comma" xfId="3" builtinId="3"/>
    <cellStyle name="Hyperlink" xfId="2" builtinId="8"/>
    <cellStyle name="Input" xfId="1" builtinId="20"/>
    <cellStyle name="Normal" xfId="0" builtinId="0"/>
    <cellStyle name="Percent" xfId="4" builtinId="5"/>
  </cellStyles>
  <dxfs count="2">
    <dxf>
      <font>
        <b val="0"/>
        <i/>
      </font>
    </dxf>
    <dxf>
      <font>
        <b val="0"/>
        <i/>
      </font>
    </dxf>
  </dxfs>
  <tableStyles count="0" defaultTableStyle="TableStyleMedium2" defaultPivotStyle="PivotStyleLight16"/>
  <colors>
    <mruColors>
      <color rgb="FFFFFF99"/>
      <color rgb="FFCCEC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Franklin Gothic Book" panose="020B0503020102020204" pitchFamily="34" charset="0"/>
                <a:ea typeface="+mn-ea"/>
                <a:cs typeface="+mn-cs"/>
              </a:defRPr>
            </a:pPr>
            <a:r>
              <a:rPr lang="en-US" sz="1800" b="1">
                <a:solidFill>
                  <a:sysClr val="windowText" lastClr="000000"/>
                </a:solidFill>
                <a:latin typeface="Franklin Gothic Book" panose="020B0503020102020204" pitchFamily="34" charset="0"/>
              </a:rPr>
              <a:t>Aging Function</a:t>
            </a:r>
          </a:p>
        </c:rich>
      </c:tx>
      <c:overlay val="0"/>
      <c:spPr>
        <a:noFill/>
        <a:ln>
          <a:noFill/>
        </a:ln>
        <a:effectLst/>
      </c:sp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'Chloride Diffusion Coefficient'!$B$35:$K$35</c:f>
              <c:numCache>
                <c:formatCode>General</c:formatCode>
                <c:ptCount val="10"/>
                <c:pt idx="0">
                  <c:v>7.665982203969883E-2</c:v>
                </c:pt>
                <c:pt idx="1">
                  <c:v>0.33329999999999999</c:v>
                </c:pt>
                <c:pt idx="2">
                  <c:v>1</c:v>
                </c:pt>
                <c:pt idx="3">
                  <c:v>5</c:v>
                </c:pt>
                <c:pt idx="4">
                  <c:v>10</c:v>
                </c:pt>
                <c:pt idx="5">
                  <c:v>20</c:v>
                </c:pt>
                <c:pt idx="6">
                  <c:v>40</c:v>
                </c:pt>
                <c:pt idx="7">
                  <c:v>60</c:v>
                </c:pt>
                <c:pt idx="8">
                  <c:v>80</c:v>
                </c:pt>
                <c:pt idx="9" formatCode="0">
                  <c:v>100</c:v>
                </c:pt>
              </c:numCache>
            </c:numRef>
          </c:xVal>
          <c:yVal>
            <c:numRef>
              <c:f>'Chloride Diffusion Coefficient'!$B$36:$K$36</c:f>
              <c:numCache>
                <c:formatCode>0.000</c:formatCode>
                <c:ptCount val="10"/>
                <c:pt idx="0">
                  <c:v>1</c:v>
                </c:pt>
                <c:pt idx="1">
                  <c:v>0.41350138858946595</c:v>
                </c:pt>
                <c:pt idx="2">
                  <c:v>0.21367692320098189</c:v>
                </c:pt>
                <c:pt idx="3">
                  <c:v>8.1238069877271724E-2</c:v>
                </c:pt>
                <c:pt idx="4">
                  <c:v>5.3564405941873693E-2</c:v>
                </c:pt>
                <c:pt idx="5">
                  <c:v>3.5317746817967489E-2</c:v>
                </c:pt>
                <c:pt idx="6">
                  <c:v>2.3286793129968206E-2</c:v>
                </c:pt>
                <c:pt idx="7">
                  <c:v>1.825154927979785E-2</c:v>
                </c:pt>
                <c:pt idx="8">
                  <c:v>1.5354171291642496E-2</c:v>
                </c:pt>
                <c:pt idx="9">
                  <c:v>1.3427493904932123E-2</c:v>
                </c:pt>
              </c:numCache>
            </c:numRef>
          </c:yVal>
          <c:smooth val="0"/>
          <c:extLst>
            <c:ext xmlns:c16="http://schemas.microsoft.com/office/drawing/2014/chart" uri="{C3380CC4-5D6E-409C-BE32-E72D297353CC}">
              <c16:uniqueId val="{00000000-232E-4BFC-BD87-699EAB0C2BC5}"/>
            </c:ext>
          </c:extLst>
        </c:ser>
        <c:dLbls>
          <c:showLegendKey val="0"/>
          <c:showVal val="0"/>
          <c:showCatName val="0"/>
          <c:showSerName val="0"/>
          <c:showPercent val="0"/>
          <c:showBubbleSize val="0"/>
        </c:dLbls>
        <c:axId val="271130128"/>
        <c:axId val="271130520"/>
      </c:scatterChart>
      <c:valAx>
        <c:axId val="27113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t (yrs)</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1130520"/>
        <c:crosses val="autoZero"/>
        <c:crossBetween val="midCat"/>
        <c:majorUnit val="10"/>
      </c:valAx>
      <c:valAx>
        <c:axId val="271130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Aging Function A(t)</a:t>
                </a:r>
              </a:p>
            </c:rich>
          </c:tx>
          <c:overlay val="0"/>
          <c:spPr>
            <a:noFill/>
            <a:ln>
              <a:noFill/>
            </a:ln>
            <a:effectLst/>
          </c:spPr>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1130128"/>
        <c:crosses val="autoZero"/>
        <c:crossBetween val="midCat"/>
      </c:valAx>
      <c:spPr>
        <a:effectLst/>
      </c:spPr>
    </c:plotArea>
    <c:plotVisOnly val="1"/>
    <c:dispBlanksAs val="gap"/>
    <c:showDLblsOverMax val="0"/>
  </c:chart>
  <c:spPr>
    <a:noFill/>
    <a:ln w="1270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solidFill>
                  <a:sysClr val="windowText" lastClr="000000"/>
                </a:solidFill>
                <a:latin typeface="Franklin Gothic Book" panose="020B0503020102020204" pitchFamily="34" charset="0"/>
              </a:rPr>
              <a:t>Chloride Diffusion Coefficient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'Chloride Diffusion Coefficient'!$B$75:$K$75</c:f>
              <c:numCache>
                <c:formatCode>General</c:formatCode>
                <c:ptCount val="10"/>
                <c:pt idx="0">
                  <c:v>7.665982203969883E-2</c:v>
                </c:pt>
                <c:pt idx="1">
                  <c:v>0.33329999999999999</c:v>
                </c:pt>
                <c:pt idx="2">
                  <c:v>1</c:v>
                </c:pt>
                <c:pt idx="3">
                  <c:v>5</c:v>
                </c:pt>
                <c:pt idx="4">
                  <c:v>10</c:v>
                </c:pt>
                <c:pt idx="5">
                  <c:v>20</c:v>
                </c:pt>
                <c:pt idx="6">
                  <c:v>40</c:v>
                </c:pt>
                <c:pt idx="7">
                  <c:v>60</c:v>
                </c:pt>
                <c:pt idx="8">
                  <c:v>80</c:v>
                </c:pt>
                <c:pt idx="9">
                  <c:v>100</c:v>
                </c:pt>
              </c:numCache>
            </c:numRef>
          </c:xVal>
          <c:yVal>
            <c:numRef>
              <c:f>'Chloride Diffusion Coefficient'!$B$76:$K$76</c:f>
              <c:numCache>
                <c:formatCode>0.00</c:formatCode>
                <c:ptCount val="10"/>
                <c:pt idx="0">
                  <c:v>392.39893894619388</c:v>
                </c:pt>
                <c:pt idx="1">
                  <c:v>162.25750613528425</c:v>
                </c:pt>
                <c:pt idx="2">
                  <c:v>83.846597941352655</c:v>
                </c:pt>
                <c:pt idx="3">
                  <c:v>31.877732421878179</c:v>
                </c:pt>
                <c:pt idx="4">
                  <c:v>21.018616056874439</c:v>
                </c:pt>
                <c:pt idx="5">
                  <c:v>13.858646377340758</c:v>
                </c:pt>
                <c:pt idx="6">
                  <c:v>9.1377129156590406</c:v>
                </c:pt>
                <c:pt idx="7">
                  <c:v>7.1618885715168457</c:v>
                </c:pt>
                <c:pt idx="8">
                  <c:v>6.0249605232386267</c:v>
                </c:pt>
                <c:pt idx="9">
                  <c:v>5.2689343610018504</c:v>
                </c:pt>
              </c:numCache>
            </c:numRef>
          </c:yVal>
          <c:smooth val="0"/>
          <c:extLst>
            <c:ext xmlns:c16="http://schemas.microsoft.com/office/drawing/2014/chart" uri="{C3380CC4-5D6E-409C-BE32-E72D297353CC}">
              <c16:uniqueId val="{00000000-3363-4CF7-A232-32E59F458B7D}"/>
            </c:ext>
          </c:extLst>
        </c:ser>
        <c:dLbls>
          <c:showLegendKey val="0"/>
          <c:showVal val="0"/>
          <c:showCatName val="0"/>
          <c:showSerName val="0"/>
          <c:showPercent val="0"/>
          <c:showBubbleSize val="0"/>
        </c:dLbls>
        <c:axId val="271131304"/>
        <c:axId val="271131696"/>
      </c:scatterChart>
      <c:valAx>
        <c:axId val="2711313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Time, t (yrs)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1131696"/>
        <c:crosses val="autoZero"/>
        <c:crossBetween val="midCat"/>
        <c:majorUnit val="10"/>
      </c:valAx>
      <c:valAx>
        <c:axId val="271131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Dapp,C (mm2/yr)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1131304"/>
        <c:crosses val="autoZero"/>
        <c:crossBetween val="midCat"/>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123825</xdr:colOff>
      <xdr:row>23</xdr:row>
      <xdr:rowOff>0</xdr:rowOff>
    </xdr:from>
    <xdr:ext cx="65" cy="17222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676900" y="593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338137</xdr:colOff>
      <xdr:row>42</xdr:row>
      <xdr:rowOff>197304</xdr:rowOff>
    </xdr:from>
    <xdr:ext cx="1405449" cy="17536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7186612" y="10341429"/>
              <a:ext cx="1405449" cy="17536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unc>
                    <m:funcPr>
                      <m:ctrlPr>
                        <a:rPr lang="en-US" sz="1100" b="0" i="1">
                          <a:latin typeface="Cambria Math" panose="02040503050406030204" pitchFamily="18" charset="0"/>
                        </a:rPr>
                      </m:ctrlPr>
                    </m:funcPr>
                    <m:fName>
                      <m:r>
                        <m:rPr>
                          <m:sty m:val="p"/>
                        </m:rPr>
                        <a:rPr lang="en-US" sz="1100" b="0" i="0">
                          <a:latin typeface="Cambria Math" panose="02040503050406030204" pitchFamily="18" charset="0"/>
                        </a:rPr>
                        <m:t>ln</m:t>
                      </m:r>
                    </m:fName>
                    <m:e>
                      <m:r>
                        <m:rPr>
                          <m:sty m:val="p"/>
                        </m:rPr>
                        <a:rPr lang="en-US" sz="1100" b="0" i="0">
                          <a:latin typeface="Cambria Math" panose="02040503050406030204" pitchFamily="18" charset="0"/>
                          <a:ea typeface="Cambria Math" panose="02040503050406030204" pitchFamily="18" charset="0"/>
                        </a:rPr>
                        <m:t>μ</m:t>
                      </m:r>
                    </m:e>
                  </m:func>
                  <m:r>
                    <a:rPr lang="en-US" sz="1100" b="0" i="1">
                      <a:latin typeface="Cambria Math" panose="02040503050406030204" pitchFamily="18" charset="0"/>
                    </a:rPr>
                    <m:t>−</m:t>
                  </m:r>
                  <m:func>
                    <m:funcPr>
                      <m:ctrlPr>
                        <a:rPr lang="en-US" sz="1100" b="0" i="1">
                          <a:solidFill>
                            <a:schemeClr val="tx1"/>
                          </a:solidFill>
                          <a:effectLst/>
                          <a:latin typeface="Cambria Math" panose="02040503050406030204" pitchFamily="18" charset="0"/>
                          <a:ea typeface="+mn-ea"/>
                          <a:cs typeface="+mn-cs"/>
                        </a:rPr>
                      </m:ctrlPr>
                    </m:funcPr>
                    <m:fName>
                      <m:r>
                        <m:rPr>
                          <m:sty m:val="p"/>
                        </m:rPr>
                        <a:rPr lang="en-US" sz="1100" b="0" i="0">
                          <a:solidFill>
                            <a:schemeClr val="tx1"/>
                          </a:solidFill>
                          <a:effectLst/>
                          <a:latin typeface="Cambria Math" panose="02040503050406030204" pitchFamily="18" charset="0"/>
                          <a:ea typeface="+mn-ea"/>
                          <a:cs typeface="+mn-cs"/>
                        </a:rPr>
                        <m:t>ln</m:t>
                      </m:r>
                    </m:fName>
                    <m:e>
                      <m:sSup>
                        <m:sSupPr>
                          <m:ctrlPr>
                            <a:rPr lang="en-US" sz="1100" b="0" i="1">
                              <a:solidFill>
                                <a:schemeClr val="tx1"/>
                              </a:solidFill>
                              <a:effectLst/>
                              <a:latin typeface="Cambria Math" panose="02040503050406030204" pitchFamily="18" charset="0"/>
                              <a:ea typeface="+mn-ea"/>
                              <a:cs typeface="+mn-cs"/>
                            </a:rPr>
                          </m:ctrlPr>
                        </m:sSupPr>
                        <m:e>
                          <m:r>
                            <a:rPr lang="en-US" sz="1100" b="0" i="1">
                              <a:solidFill>
                                <a:schemeClr val="tx1"/>
                              </a:solidFill>
                              <a:effectLst/>
                              <a:latin typeface="Cambria Math" panose="02040503050406030204" pitchFamily="18" charset="0"/>
                              <a:ea typeface="+mn-ea"/>
                              <a:cs typeface="+mn-cs"/>
                            </a:rPr>
                            <m:t>((</m:t>
                          </m:r>
                          <m:r>
                            <m:rPr>
                              <m:sty m:val="p"/>
                            </m:rPr>
                            <a:rPr lang="en-US" sz="1100" b="0" i="0">
                              <a:solidFill>
                                <a:schemeClr val="tx1"/>
                              </a:solidFill>
                              <a:effectLst/>
                              <a:latin typeface="Cambria Math" panose="02040503050406030204" pitchFamily="18" charset="0"/>
                              <a:ea typeface="+mn-ea"/>
                              <a:cs typeface="+mn-cs"/>
                            </a:rPr>
                            <m:t>σ</m:t>
                          </m:r>
                          <m:r>
                            <a:rPr lang="en-US" sz="1100" b="0" i="1">
                              <a:solidFill>
                                <a:schemeClr val="tx1"/>
                              </a:solidFill>
                              <a:effectLst/>
                              <a:latin typeface="Cambria Math" panose="02040503050406030204" pitchFamily="18" charset="0"/>
                              <a:ea typeface="+mn-ea"/>
                              <a:cs typeface="+mn-cs"/>
                            </a:rPr>
                            <m:t>/</m:t>
                          </m:r>
                          <m:r>
                            <m:rPr>
                              <m:sty m:val="p"/>
                            </m:rPr>
                            <a:rPr lang="en-US" sz="1100" b="0" i="0">
                              <a:solidFill>
                                <a:schemeClr val="tx1"/>
                              </a:solidFill>
                              <a:effectLst/>
                              <a:latin typeface="Cambria Math" panose="02040503050406030204" pitchFamily="18" charset="0"/>
                              <a:ea typeface="+mn-ea"/>
                              <a:cs typeface="+mn-cs"/>
                            </a:rPr>
                            <m:t>μ</m:t>
                          </m:r>
                          <m:r>
                            <a:rPr lang="en-US" sz="1100" b="0" i="1">
                              <a:solidFill>
                                <a:schemeClr val="tx1"/>
                              </a:solidFill>
                              <a:effectLst/>
                              <a:latin typeface="Cambria Math" panose="02040503050406030204" pitchFamily="18" charset="0"/>
                              <a:ea typeface="+mn-ea"/>
                              <a:cs typeface="+mn-cs"/>
                            </a:rPr>
                            <m:t>)</m:t>
                          </m:r>
                        </m:e>
                        <m:sup>
                          <m:r>
                            <a:rPr lang="en-US" sz="1100" b="0" i="1">
                              <a:solidFill>
                                <a:schemeClr val="tx1"/>
                              </a:solidFill>
                              <a:effectLst/>
                              <a:latin typeface="Cambria Math" panose="02040503050406030204" pitchFamily="18" charset="0"/>
                              <a:ea typeface="+mn-ea"/>
                              <a:cs typeface="+mn-cs"/>
                            </a:rPr>
                            <m:t>2</m:t>
                          </m:r>
                        </m:sup>
                      </m:sSup>
                    </m:e>
                  </m:func>
                  <m:r>
                    <a:rPr lang="en-US" sz="1100" b="0" i="1">
                      <a:solidFill>
                        <a:schemeClr val="tx1"/>
                      </a:solidFill>
                      <a:effectLst/>
                      <a:latin typeface="Cambria Math" panose="02040503050406030204" pitchFamily="18" charset="0"/>
                      <a:ea typeface="+mn-ea"/>
                      <a:cs typeface="+mn-cs"/>
                    </a:rPr>
                    <m:t>+1)</m:t>
                  </m:r>
                </m:oMath>
              </a14:m>
              <a:r>
                <a:rPr lang="en-US" sz="1100"/>
                <a:t>/</a:t>
              </a:r>
              <a:r>
                <a:rPr lang="en-US" sz="1100" baseline="0">
                  <a:latin typeface="Cambria Math" panose="02040503050406030204" pitchFamily="18" charset="0"/>
                </a:rPr>
                <a:t>2</a:t>
              </a:r>
            </a:p>
          </xdr:txBody>
        </xdr:sp>
      </mc:Choice>
      <mc:Fallback xmlns="">
        <xdr:sp macro="" textlink="">
          <xdr:nvSpPr>
            <xdr:cNvPr id="3" name="TextBox 2"/>
            <xdr:cNvSpPr txBox="1"/>
          </xdr:nvSpPr>
          <xdr:spPr>
            <a:xfrm>
              <a:off x="7186612" y="10341429"/>
              <a:ext cx="1405449" cy="17536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ln</a:t>
              </a:r>
              <a:r>
                <a:rPr lang="en-US" sz="1100" b="0" i="0">
                  <a:latin typeface="Cambria Math"/>
                </a:rPr>
                <a:t>⁡</a:t>
              </a:r>
              <a:r>
                <a:rPr lang="en-US" sz="1100" b="0" i="0">
                  <a:latin typeface="Cambria Math" panose="02040503050406030204" pitchFamily="18" charset="0"/>
                  <a:ea typeface="Cambria Math" panose="02040503050406030204" pitchFamily="18" charset="0"/>
                </a:rPr>
                <a:t>μ</a:t>
              </a:r>
              <a:r>
                <a:rPr lang="en-US" sz="11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ln</a:t>
              </a:r>
              <a:r>
                <a:rPr lang="en-US" sz="1100" b="0" i="0">
                  <a:solidFill>
                    <a:schemeClr val="tx1"/>
                  </a:solidFill>
                  <a:effectLst/>
                  <a:latin typeface="Cambria Math"/>
                  <a:ea typeface="+mn-ea"/>
                  <a:cs typeface="+mn-cs"/>
                </a:rPr>
                <a:t>⁡〖〖</a:t>
              </a:r>
              <a:r>
                <a:rPr lang="en-US" sz="1100" b="0" i="0">
                  <a:solidFill>
                    <a:schemeClr val="tx1"/>
                  </a:solidFill>
                  <a:effectLst/>
                  <a:latin typeface="Cambria Math" panose="02040503050406030204" pitchFamily="18" charset="0"/>
                  <a:ea typeface="+mn-ea"/>
                  <a:cs typeface="+mn-cs"/>
                </a:rPr>
                <a:t>((σ/μ)</a:t>
              </a:r>
              <a:r>
                <a:rPr lang="en-US" sz="1100" b="0" i="0">
                  <a:solidFill>
                    <a:schemeClr val="tx1"/>
                  </a:solidFill>
                  <a:effectLst/>
                  <a:latin typeface="Cambria Math"/>
                  <a:ea typeface="+mn-ea"/>
                  <a:cs typeface="+mn-cs"/>
                </a:rPr>
                <a:t>〗^</a:t>
              </a:r>
              <a:r>
                <a:rPr lang="en-US" sz="1100" b="0" i="0">
                  <a:solidFill>
                    <a:schemeClr val="tx1"/>
                  </a:solidFill>
                  <a:effectLst/>
                  <a:latin typeface="Cambria Math" panose="02040503050406030204" pitchFamily="18" charset="0"/>
                  <a:ea typeface="+mn-ea"/>
                  <a:cs typeface="+mn-cs"/>
                </a:rPr>
                <a:t>2</a:t>
              </a:r>
              <a:r>
                <a:rPr lang="en-US" sz="1100" b="0" i="0">
                  <a:solidFill>
                    <a:schemeClr val="tx1"/>
                  </a:solidFill>
                  <a:effectLst/>
                  <a:latin typeface="Cambria Math"/>
                  <a:ea typeface="+mn-ea"/>
                  <a:cs typeface="+mn-cs"/>
                </a:rPr>
                <a:t> 〗</a:t>
              </a:r>
              <a:r>
                <a:rPr lang="en-US" sz="1100" b="0" i="0">
                  <a:solidFill>
                    <a:schemeClr val="tx1"/>
                  </a:solidFill>
                  <a:effectLst/>
                  <a:latin typeface="Cambria Math" panose="02040503050406030204" pitchFamily="18" charset="0"/>
                  <a:ea typeface="+mn-ea"/>
                  <a:cs typeface="+mn-cs"/>
                </a:rPr>
                <a:t>+1)</a:t>
              </a:r>
              <a:r>
                <a:rPr lang="en-US" sz="1100"/>
                <a:t>/</a:t>
              </a:r>
              <a:r>
                <a:rPr lang="en-US" sz="1100" baseline="0">
                  <a:latin typeface="Cambria Math" panose="02040503050406030204" pitchFamily="18" charset="0"/>
                </a:rPr>
                <a:t>2</a:t>
              </a:r>
            </a:p>
          </xdr:txBody>
        </xdr:sp>
      </mc:Fallback>
    </mc:AlternateContent>
    <xdr:clientData/>
  </xdr:oneCellAnchor>
  <xdr:oneCellAnchor>
    <xdr:from>
      <xdr:col>8</xdr:col>
      <xdr:colOff>630691</xdr:colOff>
      <xdr:row>40</xdr:row>
      <xdr:rowOff>149679</xdr:rowOff>
    </xdr:from>
    <xdr:ext cx="1035733" cy="2081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8126866" y="9912804"/>
              <a:ext cx="1035733" cy="2081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ad>
                      <m:radPr>
                        <m:degHide m:val="on"/>
                        <m:ctrlPr>
                          <a:rPr lang="en-US" sz="1100" i="1">
                            <a:latin typeface="Cambria Math" panose="02040503050406030204" pitchFamily="18" charset="0"/>
                          </a:rPr>
                        </m:ctrlPr>
                      </m:radPr>
                      <m:deg/>
                      <m:e>
                        <m:func>
                          <m:funcPr>
                            <m:ctrlPr>
                              <a:rPr lang="en-US" sz="1100" b="0" i="1">
                                <a:latin typeface="Cambria Math" panose="02040503050406030204" pitchFamily="18" charset="0"/>
                              </a:rPr>
                            </m:ctrlPr>
                          </m:funcPr>
                          <m:fName>
                            <m:r>
                              <m:rPr>
                                <m:sty m:val="p"/>
                              </m:rPr>
                              <a:rPr lang="en-US" sz="1100" b="0" i="0">
                                <a:latin typeface="Cambria Math" panose="02040503050406030204" pitchFamily="18" charset="0"/>
                              </a:rPr>
                              <m:t>ln</m:t>
                            </m:r>
                          </m:fName>
                          <m:e>
                            <m:sSup>
                              <m:sSupPr>
                                <m:ctrlPr>
                                  <a:rPr lang="en-US" sz="1100" b="0" i="1">
                                    <a:latin typeface="Cambria Math" panose="02040503050406030204" pitchFamily="18" charset="0"/>
                                  </a:rPr>
                                </m:ctrlPr>
                              </m:sSupPr>
                              <m:e>
                                <m:r>
                                  <a:rPr lang="en-US" sz="1100" b="0" i="1">
                                    <a:latin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σ</m:t>
                                </m:r>
                                <m:r>
                                  <a:rPr lang="en-US" sz="1100" b="0" i="1">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μ</m:t>
                                </m:r>
                                <m:r>
                                  <a:rPr lang="en-US" sz="1100" b="0" i="1">
                                    <a:latin typeface="Cambria Math" panose="02040503050406030204" pitchFamily="18" charset="0"/>
                                  </a:rPr>
                                  <m:t>)</m:t>
                                </m:r>
                              </m:e>
                              <m:sup>
                                <m:r>
                                  <a:rPr lang="en-US" sz="1100" b="0" i="1">
                                    <a:latin typeface="Cambria Math" panose="02040503050406030204" pitchFamily="18" charset="0"/>
                                  </a:rPr>
                                  <m:t>2</m:t>
                                </m:r>
                              </m:sup>
                            </m:sSup>
                          </m:e>
                        </m:func>
                        <m:r>
                          <a:rPr lang="en-US" sz="1100" b="0" i="1">
                            <a:latin typeface="Cambria Math" panose="02040503050406030204" pitchFamily="18" charset="0"/>
                          </a:rPr>
                          <m:t>+1)</m:t>
                        </m:r>
                      </m:e>
                    </m:rad>
                  </m:oMath>
                </m:oMathPara>
              </a14:m>
              <a:endParaRPr lang="en-US" sz="1100"/>
            </a:p>
          </xdr:txBody>
        </xdr:sp>
      </mc:Choice>
      <mc:Fallback xmlns="">
        <xdr:sp macro="" textlink="">
          <xdr:nvSpPr>
            <xdr:cNvPr id="4" name="TextBox 3"/>
            <xdr:cNvSpPr txBox="1"/>
          </xdr:nvSpPr>
          <xdr:spPr>
            <a:xfrm>
              <a:off x="8126866" y="9912804"/>
              <a:ext cx="1035733" cy="2081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a:rPr>
                <a:t>√(</a:t>
              </a:r>
              <a:r>
                <a:rPr lang="en-US" sz="1100" b="0" i="0">
                  <a:latin typeface="Cambria Math" panose="02040503050406030204" pitchFamily="18" charset="0"/>
                </a:rPr>
                <a:t>ln</a:t>
              </a:r>
              <a:r>
                <a:rPr lang="en-US" sz="1100" b="0" i="0">
                  <a:latin typeface="Cambria Math"/>
                </a:rPr>
                <a:t>⁡〖〖</a:t>
              </a:r>
              <a:r>
                <a:rPr lang="en-US" sz="1100" b="0" i="0">
                  <a:latin typeface="Cambria Math" panose="02040503050406030204" pitchFamily="18" charset="0"/>
                </a:rPr>
                <a:t>((</a:t>
              </a:r>
              <a:r>
                <a:rPr lang="en-US" sz="1100" b="0" i="0">
                  <a:latin typeface="Cambria Math" panose="02040503050406030204" pitchFamily="18" charset="0"/>
                  <a:ea typeface="Cambria Math" panose="02040503050406030204" pitchFamily="18" charset="0"/>
                </a:rPr>
                <a:t>σ/μ</a:t>
              </a:r>
              <a:r>
                <a:rPr lang="en-US" sz="1100" b="0" i="0">
                  <a:latin typeface="Cambria Math" panose="02040503050406030204" pitchFamily="18" charset="0"/>
                </a:rPr>
                <a:t>)</a:t>
              </a:r>
              <a:r>
                <a:rPr lang="en-US" sz="1100" b="0" i="0">
                  <a:latin typeface="Cambria Math"/>
                </a:rPr>
                <a:t>〗^</a:t>
              </a:r>
              <a:r>
                <a:rPr lang="en-US" sz="1100" b="0" i="0">
                  <a:latin typeface="Cambria Math" panose="02040503050406030204" pitchFamily="18" charset="0"/>
                </a:rPr>
                <a:t>2</a:t>
              </a:r>
              <a:r>
                <a:rPr lang="en-US" sz="1100" b="0" i="0">
                  <a:latin typeface="Cambria Math"/>
                </a:rPr>
                <a:t> 〗</a:t>
              </a:r>
              <a:r>
                <a:rPr lang="en-US" sz="1100" b="0" i="0">
                  <a:latin typeface="Cambria Math" panose="02040503050406030204" pitchFamily="18" charset="0"/>
                </a:rPr>
                <a:t>+1)</a:t>
              </a:r>
              <a:r>
                <a:rPr lang="en-US" sz="1100" b="0" i="0">
                  <a:latin typeface="Cambria Math"/>
                </a:rPr>
                <a:t>)</a:t>
              </a:r>
              <a:endParaRPr lang="en-US" sz="1100"/>
            </a:p>
          </xdr:txBody>
        </xdr:sp>
      </mc:Fallback>
    </mc:AlternateContent>
    <xdr:clientData/>
  </xdr:oneCellAnchor>
  <xdr:twoCellAnchor>
    <xdr:from>
      <xdr:col>8</xdr:col>
      <xdr:colOff>391887</xdr:colOff>
      <xdr:row>39</xdr:row>
      <xdr:rowOff>0</xdr:rowOff>
    </xdr:from>
    <xdr:to>
      <xdr:col>8</xdr:col>
      <xdr:colOff>391887</xdr:colOff>
      <xdr:row>42</xdr:row>
      <xdr:rowOff>108857</xdr:rowOff>
    </xdr:to>
    <xdr:cxnSp macro="">
      <xdr:nvCxnSpPr>
        <xdr:cNvPr id="5" name="Straight Arrow Connector 4">
          <a:extLst>
            <a:ext uri="{FF2B5EF4-FFF2-40B4-BE49-F238E27FC236}">
              <a16:creationId xmlns:a16="http://schemas.microsoft.com/office/drawing/2014/main" id="{00000000-0008-0000-0000-000005000000}"/>
            </a:ext>
          </a:extLst>
        </xdr:cNvPr>
        <xdr:cNvCxnSpPr/>
      </xdr:nvCxnSpPr>
      <xdr:spPr>
        <a:xfrm flipV="1">
          <a:off x="7888062" y="9572625"/>
          <a:ext cx="0" cy="68035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381000</xdr:colOff>
      <xdr:row>39</xdr:row>
      <xdr:rowOff>13609</xdr:rowOff>
    </xdr:from>
    <xdr:to>
      <xdr:col>9</xdr:col>
      <xdr:colOff>381000</xdr:colOff>
      <xdr:row>40</xdr:row>
      <xdr:rowOff>81643</xdr:rowOff>
    </xdr:to>
    <xdr:cxnSp macro="">
      <xdr:nvCxnSpPr>
        <xdr:cNvPr id="6" name="Straight Arrow Connector 5">
          <a:extLst>
            <a:ext uri="{FF2B5EF4-FFF2-40B4-BE49-F238E27FC236}">
              <a16:creationId xmlns:a16="http://schemas.microsoft.com/office/drawing/2014/main" id="{00000000-0008-0000-0000-000006000000}"/>
            </a:ext>
          </a:extLst>
        </xdr:cNvPr>
        <xdr:cNvCxnSpPr/>
      </xdr:nvCxnSpPr>
      <xdr:spPr>
        <a:xfrm flipV="1">
          <a:off x="8629650" y="9586234"/>
          <a:ext cx="0" cy="25853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13</xdr:col>
      <xdr:colOff>73477</xdr:colOff>
      <xdr:row>42</xdr:row>
      <xdr:rowOff>202065</xdr:rowOff>
    </xdr:from>
    <xdr:ext cx="1763175" cy="540885"/>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10817677" y="10346190"/>
              <a:ext cx="1763175" cy="540885"/>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ea typeface="Cambria Math" panose="02040503050406030204" pitchFamily="18" charset="0"/>
                      </a:rPr>
                      <m:t>α</m:t>
                    </m:r>
                    <m:r>
                      <a:rPr lang="en-US" sz="1100" b="0" i="0">
                        <a:latin typeface="Cambria Math" panose="02040503050406030204" pitchFamily="18" charset="0"/>
                      </a:rPr>
                      <m:t>=</m:t>
                    </m:r>
                    <m:f>
                      <m:fPr>
                        <m:ctrlPr>
                          <a:rPr lang="en-US" sz="1100" i="1">
                            <a:latin typeface="Cambria Math" panose="02040503050406030204" pitchFamily="18" charset="0"/>
                          </a:rPr>
                        </m:ctrlPr>
                      </m:fPr>
                      <m:num>
                        <m:f>
                          <m:fPr>
                            <m:ctrlPr>
                              <a:rPr lang="en-US" sz="1100" i="1">
                                <a:latin typeface="Cambria Math" panose="02040503050406030204" pitchFamily="18" charset="0"/>
                              </a:rPr>
                            </m:ctrlPr>
                          </m:fPr>
                          <m:num>
                            <m:sSup>
                              <m:sSupPr>
                                <m:ctrlPr>
                                  <a:rPr lang="en-US" sz="1100" i="1">
                                    <a:latin typeface="Cambria Math" panose="02040503050406030204" pitchFamily="18" charset="0"/>
                                  </a:rPr>
                                </m:ctrlPr>
                              </m:sSupPr>
                              <m:e>
                                <m:d>
                                  <m:dPr>
                                    <m:ctrlPr>
                                      <a:rPr lang="en-US" sz="1100" b="0" i="1">
                                        <a:latin typeface="Cambria Math" panose="02040503050406030204" pitchFamily="18" charset="0"/>
                                      </a:rPr>
                                    </m:ctrlPr>
                                  </m:dPr>
                                  <m:e>
                                    <m:r>
                                      <m:rPr>
                                        <m:sty m:val="p"/>
                                      </m:rPr>
                                      <a:rPr lang="en-US" sz="1100" b="0" i="0">
                                        <a:latin typeface="Cambria Math" panose="02040503050406030204" pitchFamily="18" charset="0"/>
                                      </a:rPr>
                                      <m:t>a</m:t>
                                    </m:r>
                                    <m:r>
                                      <a:rPr lang="en-US" sz="1100" b="0" i="0">
                                        <a:latin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μ</m:t>
                                    </m:r>
                                  </m:e>
                                </m:d>
                              </m:e>
                              <m:sup>
                                <m:r>
                                  <a:rPr lang="en-US" sz="1100" b="0" i="0">
                                    <a:latin typeface="Cambria Math" panose="02040503050406030204" pitchFamily="18" charset="0"/>
                                  </a:rPr>
                                  <m:t>2</m:t>
                                </m:r>
                              </m:sup>
                            </m:sSup>
                            <m:r>
                              <a:rPr lang="en-US" sz="1100" b="0" i="0">
                                <a:latin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μ</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b</m:t>
                            </m:r>
                            <m:r>
                              <a:rPr lang="en-US" sz="1100" b="0" i="0">
                                <a:latin typeface="Cambria Math" panose="02040503050406030204" pitchFamily="18" charset="0"/>
                              </a:rPr>
                              <m:t>)</m:t>
                            </m:r>
                          </m:num>
                          <m:den>
                            <m:sSup>
                              <m:sSupPr>
                                <m:ctrlPr>
                                  <a:rPr lang="en-US" sz="1100" i="1">
                                    <a:latin typeface="Cambria Math" panose="02040503050406030204" pitchFamily="18" charset="0"/>
                                    <a:ea typeface="Cambria Math" panose="02040503050406030204" pitchFamily="18" charset="0"/>
                                  </a:rPr>
                                </m:ctrlPr>
                              </m:sSupPr>
                              <m:e>
                                <m:r>
                                  <m:rPr>
                                    <m:sty m:val="p"/>
                                  </m:rPr>
                                  <a:rPr lang="en-US" sz="1100" i="0">
                                    <a:latin typeface="Cambria Math" panose="02040503050406030204" pitchFamily="18" charset="0"/>
                                    <a:ea typeface="Cambria Math" panose="02040503050406030204" pitchFamily="18" charset="0"/>
                                  </a:rPr>
                                  <m:t>σ</m:t>
                                </m:r>
                              </m:e>
                              <m:sup>
                                <m:r>
                                  <a:rPr lang="en-US" sz="1100" b="0" i="0">
                                    <a:latin typeface="Cambria Math" panose="02040503050406030204" pitchFamily="18" charset="0"/>
                                    <a:ea typeface="Cambria Math" panose="02040503050406030204" pitchFamily="18" charset="0"/>
                                  </a:rPr>
                                  <m:t>2</m:t>
                                </m:r>
                              </m:sup>
                            </m:sSup>
                          </m:den>
                        </m:f>
                        <m:r>
                          <a:rPr lang="en-US" sz="1100" b="0" i="0">
                            <a:latin typeface="Cambria Math" panose="02040503050406030204" pitchFamily="18" charset="0"/>
                          </a:rPr>
                          <m:t>−</m:t>
                        </m:r>
                        <m:r>
                          <m:rPr>
                            <m:sty m:val="p"/>
                          </m:rPr>
                          <a:rPr lang="en-US" sz="1100" b="0" i="0">
                            <a:latin typeface="Cambria Math" panose="02040503050406030204" pitchFamily="18" charset="0"/>
                          </a:rPr>
                          <m:t>a</m:t>
                        </m:r>
                        <m:r>
                          <a:rPr lang="en-US" sz="1100" b="0" i="0">
                            <a:latin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μ</m:t>
                        </m:r>
                      </m:num>
                      <m:den>
                        <m:r>
                          <m:rPr>
                            <m:sty m:val="p"/>
                          </m:rPr>
                          <a:rPr lang="en-US" sz="1100" b="0" i="0">
                            <a:latin typeface="Cambria Math" panose="02040503050406030204" pitchFamily="18" charset="0"/>
                          </a:rPr>
                          <m:t>a</m:t>
                        </m:r>
                        <m:r>
                          <a:rPr lang="en-US" sz="1100" b="0" i="0">
                            <a:latin typeface="Cambria Math" panose="02040503050406030204" pitchFamily="18" charset="0"/>
                          </a:rPr>
                          <m:t>−</m:t>
                        </m:r>
                        <m:r>
                          <m:rPr>
                            <m:sty m:val="p"/>
                          </m:rPr>
                          <a:rPr lang="en-US" sz="1100" b="0" i="0">
                            <a:latin typeface="Cambria Math" panose="02040503050406030204" pitchFamily="18" charset="0"/>
                          </a:rPr>
                          <m:t>b</m:t>
                        </m:r>
                      </m:den>
                    </m:f>
                  </m:oMath>
                </m:oMathPara>
              </a14:m>
              <a:endParaRPr lang="en-US" sz="1100" i="0"/>
            </a:p>
          </xdr:txBody>
        </xdr:sp>
      </mc:Choice>
      <mc:Fallback xmlns="">
        <xdr:sp macro="" textlink="">
          <xdr:nvSpPr>
            <xdr:cNvPr id="7" name="TextBox 6"/>
            <xdr:cNvSpPr txBox="1"/>
          </xdr:nvSpPr>
          <xdr:spPr>
            <a:xfrm>
              <a:off x="10817677" y="10346190"/>
              <a:ext cx="1763175" cy="540885"/>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b="0" i="0">
                  <a:latin typeface="Cambria Math" panose="02040503050406030204" pitchFamily="18" charset="0"/>
                  <a:ea typeface="Cambria Math" panose="02040503050406030204" pitchFamily="18" charset="0"/>
                </a:rPr>
                <a:t>α</a:t>
              </a:r>
              <a:r>
                <a:rPr lang="en-US" sz="1100" b="0" i="0">
                  <a:latin typeface="Cambria Math" panose="02040503050406030204" pitchFamily="18" charset="0"/>
                </a:rPr>
                <a:t>=</a:t>
              </a:r>
              <a:r>
                <a:rPr lang="en-US" sz="1100" i="0">
                  <a:latin typeface="Cambria Math"/>
                </a:rPr>
                <a:t>((</a:t>
              </a:r>
              <a:r>
                <a:rPr lang="en-US" sz="1100" b="0" i="0">
                  <a:latin typeface="Cambria Math"/>
                </a:rPr>
                <a:t>(</a:t>
              </a:r>
              <a:r>
                <a:rPr lang="en-US" sz="1100" b="0" i="0">
                  <a:latin typeface="Cambria Math" panose="02040503050406030204" pitchFamily="18" charset="0"/>
                </a:rPr>
                <a:t>a−</a:t>
              </a:r>
              <a:r>
                <a:rPr lang="en-US" sz="1100" b="0" i="0">
                  <a:latin typeface="Cambria Math" panose="02040503050406030204" pitchFamily="18" charset="0"/>
                  <a:ea typeface="Cambria Math" panose="02040503050406030204" pitchFamily="18" charset="0"/>
                </a:rPr>
                <a:t>μ</a:t>
              </a:r>
              <a:r>
                <a:rPr lang="en-US" sz="1100" b="0" i="0">
                  <a:latin typeface="Cambria Math"/>
                  <a:ea typeface="Cambria Math" panose="02040503050406030204" pitchFamily="18" charset="0"/>
                </a:rPr>
                <a:t>)^</a:t>
              </a:r>
              <a:r>
                <a:rPr lang="en-US" sz="1100" b="0" i="0">
                  <a:latin typeface="Cambria Math" panose="02040503050406030204" pitchFamily="18" charset="0"/>
                </a:rPr>
                <a:t>2 (</a:t>
              </a:r>
              <a:r>
                <a:rPr lang="en-US" sz="1100" b="0" i="0">
                  <a:latin typeface="Cambria Math" panose="02040503050406030204" pitchFamily="18" charset="0"/>
                  <a:ea typeface="Cambria Math" panose="02040503050406030204" pitchFamily="18" charset="0"/>
                </a:rPr>
                <a:t>μ−b</a:t>
              </a:r>
              <a:r>
                <a:rPr lang="en-US" sz="1100" b="0" i="0">
                  <a:latin typeface="Cambria Math" panose="02040503050406030204" pitchFamily="18" charset="0"/>
                </a:rPr>
                <a:t>)</a:t>
              </a:r>
              <a:r>
                <a:rPr lang="en-US" sz="1100" b="0" i="0">
                  <a:latin typeface="Cambria Math"/>
                </a:rPr>
                <a:t>)/</a:t>
              </a:r>
              <a:r>
                <a:rPr lang="en-US" sz="1100" i="0">
                  <a:latin typeface="Cambria Math" panose="02040503050406030204" pitchFamily="18" charset="0"/>
                  <a:ea typeface="Cambria Math" panose="02040503050406030204" pitchFamily="18" charset="0"/>
                </a:rPr>
                <a:t>σ</a:t>
              </a:r>
              <a:r>
                <a:rPr lang="en-US" sz="1100" i="0">
                  <a:latin typeface="Cambria Math"/>
                  <a:ea typeface="Cambria Math" panose="02040503050406030204" pitchFamily="18" charset="0"/>
                </a:rPr>
                <a:t>^</a:t>
              </a:r>
              <a:r>
                <a:rPr lang="en-US" sz="1100" b="0" i="0">
                  <a:latin typeface="Cambria Math" panose="02040503050406030204" pitchFamily="18" charset="0"/>
                  <a:ea typeface="Cambria Math" panose="02040503050406030204" pitchFamily="18" charset="0"/>
                </a:rPr>
                <a:t>2</a:t>
              </a:r>
              <a:r>
                <a:rPr lang="en-US" sz="1100" b="0" i="0">
                  <a:latin typeface="Cambria Math"/>
                  <a:ea typeface="Cambria Math" panose="02040503050406030204" pitchFamily="18" charset="0"/>
                </a:rPr>
                <a:t> </a:t>
              </a:r>
              <a:r>
                <a:rPr lang="en-US" sz="1100" b="0" i="0">
                  <a:latin typeface="Cambria Math" panose="02040503050406030204" pitchFamily="18" charset="0"/>
                </a:rPr>
                <a:t>−a+</a:t>
              </a:r>
              <a:r>
                <a:rPr lang="en-US" sz="1100" b="0" i="0">
                  <a:latin typeface="Cambria Math" panose="02040503050406030204" pitchFamily="18" charset="0"/>
                  <a:ea typeface="Cambria Math" panose="02040503050406030204" pitchFamily="18" charset="0"/>
                </a:rPr>
                <a:t>μ</a:t>
              </a:r>
              <a:r>
                <a:rPr lang="en-US" sz="1100" b="0" i="0">
                  <a:latin typeface="Cambria Math"/>
                  <a:ea typeface="Cambria Math" panose="02040503050406030204" pitchFamily="18" charset="0"/>
                </a:rPr>
                <a:t>)/(</a:t>
              </a:r>
              <a:r>
                <a:rPr lang="en-US" sz="1100" b="0" i="0">
                  <a:latin typeface="Cambria Math" panose="02040503050406030204" pitchFamily="18" charset="0"/>
                </a:rPr>
                <a:t>a−b</a:t>
              </a:r>
              <a:r>
                <a:rPr lang="en-US" sz="1100" b="0" i="0">
                  <a:latin typeface="Cambria Math"/>
                </a:rPr>
                <a:t>)</a:t>
              </a:r>
              <a:endParaRPr lang="en-US" sz="1100" i="0"/>
            </a:p>
          </xdr:txBody>
        </xdr:sp>
      </mc:Fallback>
    </mc:AlternateContent>
    <xdr:clientData/>
  </xdr:oneCellAnchor>
  <xdr:oneCellAnchor>
    <xdr:from>
      <xdr:col>13</xdr:col>
      <xdr:colOff>568987</xdr:colOff>
      <xdr:row>40</xdr:row>
      <xdr:rowOff>70935</xdr:rowOff>
    </xdr:from>
    <xdr:ext cx="1169486" cy="395790"/>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1313187" y="9834060"/>
              <a:ext cx="1169486" cy="395790"/>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r>
                      <m:rPr>
                        <m:sty m:val="p"/>
                      </m:rPr>
                      <a:rPr lang="en-US" sz="1100" i="0">
                        <a:latin typeface="Cambria Math" panose="02040503050406030204" pitchFamily="18" charset="0"/>
                        <a:ea typeface="Cambria Math" panose="02040503050406030204" pitchFamily="18" charset="0"/>
                      </a:rPr>
                      <m:t>β</m:t>
                    </m:r>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r>
                              <m:rPr>
                                <m:sty m:val="p"/>
                              </m:rPr>
                              <a:rPr lang="en-US" sz="1100" b="0" i="0">
                                <a:latin typeface="Cambria Math" panose="02040503050406030204" pitchFamily="18" charset="0"/>
                                <a:ea typeface="Cambria Math" panose="02040503050406030204" pitchFamily="18" charset="0"/>
                              </a:rPr>
                              <m:t>b</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a</m:t>
                            </m:r>
                          </m:e>
                        </m:d>
                      </m:num>
                      <m:den>
                        <m:d>
                          <m:dPr>
                            <m:ctrlPr>
                              <a:rPr lang="en-US" sz="1100" b="0" i="1">
                                <a:latin typeface="Cambria Math" panose="02040503050406030204" pitchFamily="18" charset="0"/>
                                <a:ea typeface="Cambria Math" panose="02040503050406030204" pitchFamily="18" charset="0"/>
                              </a:rPr>
                            </m:ctrlPr>
                          </m:dPr>
                          <m:e>
                            <m:r>
                              <m:rPr>
                                <m:sty m:val="p"/>
                              </m:rPr>
                              <a:rPr lang="en-US" sz="1100" b="0" i="0">
                                <a:latin typeface="Cambria Math" panose="02040503050406030204" pitchFamily="18" charset="0"/>
                                <a:ea typeface="Cambria Math" panose="02040503050406030204" pitchFamily="18" charset="0"/>
                              </a:rPr>
                              <m:t>μ</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a</m:t>
                            </m:r>
                          </m:e>
                        </m:d>
                      </m:den>
                    </m:f>
                    <m:r>
                      <a:rPr lang="en-US" sz="1100" b="0" i="0">
                        <a:latin typeface="Cambria Math" panose="02040503050406030204" pitchFamily="18" charset="0"/>
                        <a:ea typeface="Cambria Math" panose="02040503050406030204" pitchFamily="18" charset="0"/>
                      </a:rPr>
                      <m:t>−1)</m:t>
                    </m:r>
                    <m:r>
                      <m:rPr>
                        <m:sty m:val="p"/>
                      </m:rPr>
                      <a:rPr lang="en-US" sz="1100" b="0" i="0">
                        <a:latin typeface="Cambria Math" panose="02040503050406030204" pitchFamily="18" charset="0"/>
                        <a:ea typeface="Cambria Math" panose="02040503050406030204" pitchFamily="18" charset="0"/>
                      </a:rPr>
                      <m:t>α</m:t>
                    </m:r>
                  </m:oMath>
                </m:oMathPara>
              </a14:m>
              <a:endParaRPr lang="en-US" sz="1100" i="0"/>
            </a:p>
          </xdr:txBody>
        </xdr:sp>
      </mc:Choice>
      <mc:Fallback xmlns="">
        <xdr:sp macro="" textlink="">
          <xdr:nvSpPr>
            <xdr:cNvPr id="8" name="TextBox 7"/>
            <xdr:cNvSpPr txBox="1"/>
          </xdr:nvSpPr>
          <xdr:spPr>
            <a:xfrm>
              <a:off x="11313187" y="9834060"/>
              <a:ext cx="1169486" cy="395790"/>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i="0">
                  <a:latin typeface="Cambria Math" panose="02040503050406030204" pitchFamily="18" charset="0"/>
                  <a:ea typeface="Cambria Math" panose="02040503050406030204" pitchFamily="18" charset="0"/>
                </a:rPr>
                <a:t>β</a:t>
              </a:r>
              <a:r>
                <a:rPr lang="en-US" sz="1100" b="0" i="0">
                  <a:latin typeface="Cambria Math" panose="02040503050406030204" pitchFamily="18" charset="0"/>
                  <a:ea typeface="Cambria Math" panose="02040503050406030204" pitchFamily="18" charset="0"/>
                </a:rPr>
                <a:t>=(</a:t>
              </a:r>
              <a:r>
                <a:rPr lang="en-US" sz="1100" b="0" i="0">
                  <a:latin typeface="Cambria Math"/>
                  <a:ea typeface="Cambria Math" panose="02040503050406030204" pitchFamily="18" charset="0"/>
                </a:rPr>
                <a:t>((</a:t>
              </a:r>
              <a:r>
                <a:rPr lang="en-US" sz="1100" b="0" i="0">
                  <a:latin typeface="Cambria Math" panose="02040503050406030204" pitchFamily="18" charset="0"/>
                  <a:ea typeface="Cambria Math" panose="02040503050406030204" pitchFamily="18" charset="0"/>
                </a:rPr>
                <a:t>b−a</a:t>
              </a:r>
              <a:r>
                <a:rPr lang="en-US" sz="1100" b="0" i="0">
                  <a:latin typeface="Cambria Math"/>
                  <a:ea typeface="Cambria Math" panose="02040503050406030204" pitchFamily="18" charset="0"/>
                </a:rPr>
                <a:t>))/((</a:t>
              </a:r>
              <a:r>
                <a:rPr lang="en-US" sz="1100" b="0" i="0">
                  <a:latin typeface="Cambria Math" panose="02040503050406030204" pitchFamily="18" charset="0"/>
                  <a:ea typeface="Cambria Math" panose="02040503050406030204" pitchFamily="18" charset="0"/>
                </a:rPr>
                <a:t>μ−a</a:t>
              </a:r>
              <a:r>
                <a:rPr lang="en-US" sz="1100" b="0" i="0">
                  <a:latin typeface="Cambria Math"/>
                  <a:ea typeface="Cambria Math" panose="02040503050406030204" pitchFamily="18" charset="0"/>
                </a:rPr>
                <a:t>) )</a:t>
              </a:r>
              <a:r>
                <a:rPr lang="en-US" sz="1100" b="0" i="0">
                  <a:latin typeface="Cambria Math" panose="02040503050406030204" pitchFamily="18" charset="0"/>
                  <a:ea typeface="Cambria Math" panose="02040503050406030204" pitchFamily="18" charset="0"/>
                </a:rPr>
                <a:t>−1)α</a:t>
              </a:r>
              <a:endParaRPr lang="en-US" sz="1100" i="0"/>
            </a:p>
          </xdr:txBody>
        </xdr:sp>
      </mc:Fallback>
    </mc:AlternateContent>
    <xdr:clientData/>
  </xdr:oneCellAnchor>
  <xdr:oneCellAnchor>
    <xdr:from>
      <xdr:col>2</xdr:col>
      <xdr:colOff>1939638</xdr:colOff>
      <xdr:row>4</xdr:row>
      <xdr:rowOff>65376</xdr:rowOff>
    </xdr:from>
    <xdr:ext cx="3684467" cy="461963"/>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2625438" y="1713201"/>
              <a:ext cx="3684467" cy="46196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crit</m:t>
                    </m:r>
                    <m:r>
                      <a:rPr lang="en-US" sz="1100" b="0" i="1">
                        <a:latin typeface="Cambria Math" panose="02040503050406030204" pitchFamily="18" charset="0"/>
                      </a:rPr>
                      <m:t>=</m:t>
                    </m:r>
                    <m:r>
                      <m:rPr>
                        <m:sty m:val="p"/>
                      </m:rPr>
                      <a:rPr lang="en-US" sz="1100" b="0" i="0">
                        <a:latin typeface="Cambria Math" panose="02040503050406030204" pitchFamily="18" charset="0"/>
                      </a:rPr>
                      <m:t>C</m:t>
                    </m:r>
                    <m:d>
                      <m:dPr>
                        <m:ctrlPr>
                          <a:rPr lang="en-US" sz="1100" b="0" i="1">
                            <a:latin typeface="Cambria Math" panose="02040503050406030204" pitchFamily="18" charset="0"/>
                          </a:rPr>
                        </m:ctrlPr>
                      </m:dPr>
                      <m:e>
                        <m:r>
                          <m:rPr>
                            <m:sty m:val="p"/>
                          </m:rPr>
                          <a:rPr lang="en-US" sz="1100" b="0" i="0">
                            <a:latin typeface="Cambria Math" panose="02040503050406030204" pitchFamily="18" charset="0"/>
                          </a:rPr>
                          <m:t>x</m:t>
                        </m:r>
                        <m:r>
                          <a:rPr lang="en-US" sz="1100" b="0" i="1">
                            <a:latin typeface="Cambria Math" panose="02040503050406030204" pitchFamily="18" charset="0"/>
                          </a:rPr>
                          <m:t>=</m:t>
                        </m:r>
                        <m:r>
                          <m:rPr>
                            <m:sty m:val="p"/>
                          </m:rPr>
                          <a:rPr lang="en-US" sz="1100" b="0" i="0">
                            <a:latin typeface="Cambria Math" panose="02040503050406030204" pitchFamily="18" charset="0"/>
                          </a:rPr>
                          <m:t>a</m:t>
                        </m:r>
                        <m:r>
                          <a:rPr lang="en-US" sz="1100" b="0" i="1">
                            <a:latin typeface="Cambria Math" panose="02040503050406030204" pitchFamily="18" charset="0"/>
                          </a:rPr>
                          <m:t>,</m:t>
                        </m:r>
                        <m:r>
                          <m:rPr>
                            <m:sty m:val="p"/>
                          </m:rPr>
                          <a:rPr lang="en-US" sz="1100" b="0" i="0">
                            <a:latin typeface="Cambria Math" panose="02040503050406030204" pitchFamily="18" charset="0"/>
                          </a:rPr>
                          <m:t>t</m:t>
                        </m:r>
                      </m:e>
                    </m:d>
                    <m:r>
                      <a:rPr lang="en-US" sz="1100" b="0" i="1">
                        <a:latin typeface="Cambria Math" panose="02040503050406030204" pitchFamily="18" charset="0"/>
                      </a:rPr>
                      <m:t>=</m:t>
                    </m:r>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o</m:t>
                    </m:r>
                    <m:r>
                      <a:rPr lang="en-US" sz="1100" b="0" i="1">
                        <a:latin typeface="Cambria Math" panose="02040503050406030204" pitchFamily="18" charset="0"/>
                      </a:rPr>
                      <m:t>+(</m:t>
                    </m:r>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s</m:t>
                    </m:r>
                    <m:r>
                      <a:rPr lang="en-US" sz="1100" b="0" i="0" baseline="-25000">
                        <a:latin typeface="Cambria Math" panose="02040503050406030204" pitchFamily="18" charset="0"/>
                      </a:rPr>
                      <m:t>,</m:t>
                    </m:r>
                    <m:r>
                      <m:rPr>
                        <m:sty m:val="p"/>
                      </m:rPr>
                      <a:rPr lang="en-US" sz="1100" b="0" i="0" baseline="-25000">
                        <a:latin typeface="Cambria Math" panose="02040503050406030204" pitchFamily="18" charset="0"/>
                        <a:ea typeface="Cambria Math" panose="02040503050406030204" pitchFamily="18" charset="0"/>
                      </a:rPr>
                      <m:t>Δx</m:t>
                    </m:r>
                    <m:r>
                      <a:rPr lang="en-US" sz="1100" b="0" i="1">
                        <a:latin typeface="Cambria Math" panose="02040503050406030204" pitchFamily="18" charset="0"/>
                      </a:rPr>
                      <m:t>−</m:t>
                    </m:r>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o</m:t>
                    </m:r>
                    <m:r>
                      <a:rPr lang="en-US" sz="1100" b="0" i="1">
                        <a:latin typeface="Cambria Math" panose="02040503050406030204" pitchFamily="18" charset="0"/>
                      </a:rPr>
                      <m:t>)</m:t>
                    </m:r>
                    <m:r>
                      <a:rPr lang="en-US" sz="1100" b="0" i="1">
                        <a:latin typeface="Cambria Math" panose="02040503050406030204" pitchFamily="18" charset="0"/>
                        <a:ea typeface="Cambria Math" panose="02040503050406030204" pitchFamily="18" charset="0"/>
                      </a:rPr>
                      <m:t>∙</m:t>
                    </m:r>
                    <m:d>
                      <m:dPr>
                        <m:begChr m:val="["/>
                        <m:endChr m:val="]"/>
                        <m:ctrlPr>
                          <a:rPr lang="en-US" sz="1100" b="0" i="1">
                            <a:latin typeface="Cambria Math" panose="02040503050406030204" pitchFamily="18" charset="0"/>
                          </a:rPr>
                        </m:ctrlPr>
                      </m:dPr>
                      <m:e>
                        <m:r>
                          <a:rPr lang="en-US" sz="1100" b="0" i="1">
                            <a:latin typeface="Cambria Math" panose="02040503050406030204" pitchFamily="18" charset="0"/>
                          </a:rPr>
                          <m:t>1−</m:t>
                        </m:r>
                        <m:r>
                          <m:rPr>
                            <m:sty m:val="p"/>
                          </m:rPr>
                          <a:rPr lang="en-US" sz="1100" b="0" i="0">
                            <a:latin typeface="Cambria Math" panose="02040503050406030204" pitchFamily="18" charset="0"/>
                          </a:rPr>
                          <m:t>erf</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m:rPr>
                                    <m:sty m:val="p"/>
                                  </m:rPr>
                                  <a:rPr lang="en-US" sz="1100" b="0" i="0">
                                    <a:latin typeface="Cambria Math" panose="02040503050406030204" pitchFamily="18" charset="0"/>
                                  </a:rPr>
                                  <m:t>a</m:t>
                                </m:r>
                                <m:r>
                                  <a:rPr lang="en-US" sz="1100" b="0" i="1">
                                    <a:latin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Δ</m:t>
                                </m:r>
                                <m:r>
                                  <m:rPr>
                                    <m:sty m:val="p"/>
                                  </m:rPr>
                                  <a:rPr lang="en-US" sz="1100" b="0" i="0">
                                    <a:latin typeface="Cambria Math" panose="02040503050406030204" pitchFamily="18" charset="0"/>
                                  </a:rPr>
                                  <m:t>x</m:t>
                                </m:r>
                              </m:num>
                              <m:den>
                                <m:r>
                                  <a:rPr lang="en-US" sz="1100" b="0" i="1">
                                    <a:latin typeface="Cambria Math" panose="02040503050406030204" pitchFamily="18" charset="0"/>
                                  </a:rPr>
                                  <m:t>2</m:t>
                                </m:r>
                                <m:rad>
                                  <m:radPr>
                                    <m:degHide m:val="on"/>
                                    <m:ctrlPr>
                                      <a:rPr lang="en-US" sz="1100" b="0" i="1">
                                        <a:latin typeface="Cambria Math" panose="02040503050406030204" pitchFamily="18" charset="0"/>
                                      </a:rPr>
                                    </m:ctrlPr>
                                  </m:radPr>
                                  <m:deg/>
                                  <m:e>
                                    <m:r>
                                      <m:rPr>
                                        <m:sty m:val="p"/>
                                      </m:rPr>
                                      <a:rPr lang="en-US" sz="1100" b="0" i="0">
                                        <a:latin typeface="Cambria Math" panose="02040503050406030204" pitchFamily="18" charset="0"/>
                                      </a:rPr>
                                      <m:t>D</m:t>
                                    </m:r>
                                    <m:r>
                                      <m:rPr>
                                        <m:sty m:val="p"/>
                                      </m:rPr>
                                      <a:rPr lang="en-US" sz="1100" b="0" i="0" baseline="-25000">
                                        <a:latin typeface="Cambria Math" panose="02040503050406030204" pitchFamily="18" charset="0"/>
                                      </a:rPr>
                                      <m:t>app</m:t>
                                    </m:r>
                                    <m:r>
                                      <a:rPr lang="en-US" sz="1100" b="0" i="0" baseline="-25000">
                                        <a:latin typeface="Cambria Math" panose="02040503050406030204" pitchFamily="18" charset="0"/>
                                      </a:rPr>
                                      <m:t>,</m:t>
                                    </m:r>
                                    <m:r>
                                      <m:rPr>
                                        <m:sty m:val="p"/>
                                      </m:rPr>
                                      <a:rPr lang="en-US" sz="1100" b="0" i="0" baseline="-25000">
                                        <a:latin typeface="Cambria Math" panose="02040503050406030204" pitchFamily="18" charset="0"/>
                                      </a:rPr>
                                      <m:t>C</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m:t>
                                    </m:r>
                                  </m:e>
                                </m:rad>
                              </m:den>
                            </m:f>
                          </m:e>
                        </m:d>
                      </m:e>
                    </m:d>
                  </m:oMath>
                </m:oMathPara>
              </a14:m>
              <a:endParaRPr lang="en-US" sz="1100"/>
            </a:p>
          </xdr:txBody>
        </xdr:sp>
      </mc:Choice>
      <mc:Fallback xmlns="">
        <xdr:sp macro="" textlink="">
          <xdr:nvSpPr>
            <xdr:cNvPr id="9" name="TextBox 8"/>
            <xdr:cNvSpPr txBox="1"/>
          </xdr:nvSpPr>
          <xdr:spPr>
            <a:xfrm>
              <a:off x="2625438" y="1713201"/>
              <a:ext cx="3684467" cy="46196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b="0" i="0">
                  <a:latin typeface="Cambria Math" panose="02040503050406030204" pitchFamily="18" charset="0"/>
                </a:rPr>
                <a:t>C</a:t>
              </a:r>
              <a:r>
                <a:rPr lang="en-US" sz="1100" b="0" i="0" baseline="-25000">
                  <a:latin typeface="Cambria Math" panose="02040503050406030204" pitchFamily="18" charset="0"/>
                </a:rPr>
                <a:t>crit</a:t>
              </a:r>
              <a:r>
                <a:rPr lang="en-US" sz="1100" b="0" i="0">
                  <a:latin typeface="Cambria Math" panose="02040503050406030204" pitchFamily="18" charset="0"/>
                </a:rPr>
                <a:t>=C</a:t>
              </a:r>
              <a:r>
                <a:rPr lang="en-US" sz="1100" b="0" i="0">
                  <a:latin typeface="Cambria Math"/>
                </a:rPr>
                <a:t>(</a:t>
              </a:r>
              <a:r>
                <a:rPr lang="en-US" sz="1100" b="0" i="0">
                  <a:latin typeface="Cambria Math" panose="02040503050406030204" pitchFamily="18" charset="0"/>
                </a:rPr>
                <a:t>x=a,t</a:t>
              </a:r>
              <a:r>
                <a:rPr lang="en-US" sz="1100" b="0" i="0">
                  <a:latin typeface="Cambria Math"/>
                </a:rPr>
                <a:t>)</a:t>
              </a:r>
              <a:r>
                <a:rPr lang="en-US" sz="1100" b="0" i="0">
                  <a:latin typeface="Cambria Math" panose="02040503050406030204" pitchFamily="18" charset="0"/>
                </a:rPr>
                <a:t>=C</a:t>
              </a:r>
              <a:r>
                <a:rPr lang="en-US" sz="1100" b="0" i="0" baseline="-25000">
                  <a:latin typeface="Cambria Math" panose="02040503050406030204" pitchFamily="18" charset="0"/>
                </a:rPr>
                <a:t>o</a:t>
              </a:r>
              <a:r>
                <a:rPr lang="en-US" sz="1100" b="0" i="0">
                  <a:latin typeface="Cambria Math" panose="02040503050406030204" pitchFamily="18" charset="0"/>
                </a:rPr>
                <a:t>+(C</a:t>
              </a:r>
              <a:r>
                <a:rPr lang="en-US" sz="1100" b="0" i="0" baseline="-25000">
                  <a:latin typeface="Cambria Math" panose="02040503050406030204" pitchFamily="18" charset="0"/>
                </a:rPr>
                <a:t>s,</a:t>
              </a:r>
              <a:r>
                <a:rPr lang="en-US" sz="1100" b="0" i="0" baseline="-25000">
                  <a:latin typeface="Cambria Math" panose="02040503050406030204" pitchFamily="18" charset="0"/>
                  <a:ea typeface="Cambria Math" panose="02040503050406030204" pitchFamily="18" charset="0"/>
                </a:rPr>
                <a:t>Δx</a:t>
              </a:r>
              <a:r>
                <a:rPr lang="en-US" sz="1100" b="0" i="0">
                  <a:latin typeface="Cambria Math" panose="02040503050406030204" pitchFamily="18" charset="0"/>
                </a:rPr>
                <a:t>−C</a:t>
              </a:r>
              <a:r>
                <a:rPr lang="en-US" sz="1100" b="0" i="0" baseline="-25000">
                  <a:latin typeface="Cambria Math" panose="02040503050406030204" pitchFamily="18" charset="0"/>
                </a:rPr>
                <a:t>o</a:t>
              </a:r>
              <a:r>
                <a:rPr lang="en-US" sz="1100" b="0" i="0">
                  <a:latin typeface="Cambria Math" panose="02040503050406030204" pitchFamily="18" charset="0"/>
                </a:rPr>
                <a:t>)</a:t>
              </a:r>
              <a:r>
                <a:rPr lang="en-US" sz="1100" b="0" i="0">
                  <a:latin typeface="Cambria Math" panose="02040503050406030204" pitchFamily="18" charset="0"/>
                  <a:ea typeface="Cambria Math" panose="02040503050406030204" pitchFamily="18" charset="0"/>
                </a:rPr>
                <a:t>∙</a:t>
              </a:r>
              <a:r>
                <a:rPr lang="en-US" sz="1100" b="0" i="0">
                  <a:latin typeface="Cambria Math"/>
                </a:rPr>
                <a:t>[</a:t>
              </a:r>
              <a:r>
                <a:rPr lang="en-US" sz="1100" b="0" i="0">
                  <a:latin typeface="Cambria Math" panose="02040503050406030204" pitchFamily="18" charset="0"/>
                </a:rPr>
                <a:t>1−erf</a:t>
              </a:r>
              <a:r>
                <a:rPr lang="en-US" sz="1100" b="0" i="0">
                  <a:latin typeface="Cambria Math"/>
                </a:rPr>
                <a:t>((</a:t>
              </a:r>
              <a:r>
                <a:rPr lang="en-US" sz="1100" b="0" i="0">
                  <a:latin typeface="Cambria Math" panose="02040503050406030204" pitchFamily="18" charset="0"/>
                </a:rPr>
                <a:t>a−</a:t>
              </a:r>
              <a:r>
                <a:rPr lang="en-US" sz="1100" b="0" i="0">
                  <a:latin typeface="Cambria Math" panose="02040503050406030204" pitchFamily="18" charset="0"/>
                  <a:ea typeface="Cambria Math" panose="02040503050406030204" pitchFamily="18" charset="0"/>
                </a:rPr>
                <a:t>Δ</a:t>
              </a:r>
              <a:r>
                <a:rPr lang="en-US" sz="1100" b="0" i="0">
                  <a:latin typeface="Cambria Math" panose="02040503050406030204" pitchFamily="18" charset="0"/>
                </a:rPr>
                <a:t>x</a:t>
              </a:r>
              <a:r>
                <a:rPr lang="en-US" sz="1100" b="0" i="0">
                  <a:latin typeface="Cambria Math"/>
                </a:rPr>
                <a:t>)/(</a:t>
              </a:r>
              <a:r>
                <a:rPr lang="en-US" sz="1100" b="0" i="0">
                  <a:latin typeface="Cambria Math" panose="02040503050406030204" pitchFamily="18" charset="0"/>
                </a:rPr>
                <a:t>2</a:t>
              </a:r>
              <a:r>
                <a:rPr lang="en-US" sz="1100" b="0" i="0">
                  <a:latin typeface="Cambria Math"/>
                </a:rPr>
                <a:t>√(</a:t>
              </a:r>
              <a:r>
                <a:rPr lang="en-US" sz="1100" b="0" i="0">
                  <a:latin typeface="Cambria Math" panose="02040503050406030204" pitchFamily="18" charset="0"/>
                </a:rPr>
                <a:t>D</a:t>
              </a:r>
              <a:r>
                <a:rPr lang="en-US" sz="1100" b="0" i="0" baseline="-25000">
                  <a:latin typeface="Cambria Math" panose="02040503050406030204" pitchFamily="18" charset="0"/>
                </a:rPr>
                <a:t>app,C</a:t>
              </a:r>
              <a:r>
                <a:rPr lang="en-US" sz="1100" b="0" i="0">
                  <a:latin typeface="Cambria Math" panose="02040503050406030204" pitchFamily="18" charset="0"/>
                  <a:ea typeface="Cambria Math" panose="02040503050406030204" pitchFamily="18" charset="0"/>
                </a:rPr>
                <a:t>∙t</a:t>
              </a:r>
              <a:r>
                <a:rPr lang="en-US" sz="1100" b="0" i="0">
                  <a:latin typeface="Cambria Math"/>
                  <a:ea typeface="Cambria Math" panose="02040503050406030204" pitchFamily="18" charset="0"/>
                </a:rPr>
                <a:t>)))]</a:t>
              </a:r>
              <a:endParaRPr lang="en-US" sz="1100"/>
            </a:p>
          </xdr:txBody>
        </xdr:sp>
      </mc:Fallback>
    </mc:AlternateContent>
    <xdr:clientData/>
  </xdr:oneCellAnchor>
  <xdr:oneCellAnchor>
    <xdr:from>
      <xdr:col>2</xdr:col>
      <xdr:colOff>85725</xdr:colOff>
      <xdr:row>8</xdr:row>
      <xdr:rowOff>185737</xdr:rowOff>
    </xdr:from>
    <xdr:ext cx="65" cy="172227"/>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771525" y="2633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xdr:col>
      <xdr:colOff>1943102</xdr:colOff>
      <xdr:row>10</xdr:row>
      <xdr:rowOff>72303</xdr:rowOff>
    </xdr:from>
    <xdr:ext cx="1659877" cy="437492"/>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2628902" y="2939328"/>
              <a:ext cx="1659877" cy="437492"/>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k</m:t>
                    </m:r>
                    <m:r>
                      <m:rPr>
                        <m:sty m:val="p"/>
                      </m:rPr>
                      <a:rPr lang="en-US" sz="1100" b="0" i="0" baseline="-25000">
                        <a:latin typeface="Cambria Math" panose="02040503050406030204" pitchFamily="18" charset="0"/>
                      </a:rPr>
                      <m:t>e</m:t>
                    </m:r>
                    <m:r>
                      <a:rPr lang="en-US" sz="1100" b="0" i="0">
                        <a:latin typeface="Cambria Math" panose="02040503050406030204" pitchFamily="18" charset="0"/>
                      </a:rPr>
                      <m:t>=</m:t>
                    </m:r>
                    <m:r>
                      <m:rPr>
                        <m:sty m:val="p"/>
                      </m:rPr>
                      <a:rPr lang="en-US" sz="1100" b="0" i="0">
                        <a:latin typeface="Cambria Math" panose="02040503050406030204" pitchFamily="18" charset="0"/>
                      </a:rPr>
                      <m:t>exp</m:t>
                    </m:r>
                    <m:r>
                      <a:rPr lang="en-US" sz="1100" b="0" i="0">
                        <a:latin typeface="Cambria Math" panose="02040503050406030204" pitchFamily="18" charset="0"/>
                      </a:rPr>
                      <m:t>⁡</m:t>
                    </m:r>
                    <m:d>
                      <m:dPr>
                        <m:ctrlPr>
                          <a:rPr lang="en-US" sz="1100" b="0" i="1">
                            <a:latin typeface="Cambria Math" panose="02040503050406030204" pitchFamily="18" charset="0"/>
                          </a:rPr>
                        </m:ctrlPr>
                      </m:dPr>
                      <m:e>
                        <m:r>
                          <m:rPr>
                            <m:sty m:val="p"/>
                          </m:rPr>
                          <a:rPr lang="en-US" sz="1100" b="0" i="0">
                            <a:latin typeface="Cambria Math" panose="02040503050406030204" pitchFamily="18" charset="0"/>
                          </a:rPr>
                          <m:t>b</m:t>
                        </m:r>
                        <m:r>
                          <m:rPr>
                            <m:sty m:val="p"/>
                          </m:rPr>
                          <a:rPr lang="en-US" sz="1100" b="0" i="0" baseline="-25000">
                            <a:latin typeface="Cambria Math" panose="02040503050406030204" pitchFamily="18" charset="0"/>
                          </a:rPr>
                          <m:t>e</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a:rPr lang="en-US" sz="1100" b="0" i="0">
                                    <a:latin typeface="Cambria Math" panose="02040503050406030204" pitchFamily="18" charset="0"/>
                                  </a:rPr>
                                  <m:t>1</m:t>
                                </m:r>
                              </m:num>
                              <m:den>
                                <m:r>
                                  <m:rPr>
                                    <m:sty m:val="p"/>
                                  </m:rPr>
                                  <a:rPr lang="en-US" sz="1100" b="0" i="0">
                                    <a:latin typeface="Cambria Math" panose="02040503050406030204" pitchFamily="18" charset="0"/>
                                  </a:rPr>
                                  <m:t>T</m:t>
                                </m:r>
                                <m:r>
                                  <m:rPr>
                                    <m:sty m:val="p"/>
                                  </m:rPr>
                                  <a:rPr lang="en-US" sz="1100" b="0" i="0" baseline="-25000">
                                    <a:latin typeface="Cambria Math" panose="02040503050406030204" pitchFamily="18" charset="0"/>
                                  </a:rPr>
                                  <m:t>ref</m:t>
                                </m:r>
                              </m:den>
                            </m:f>
                            <m:r>
                              <a:rPr lang="en-US" sz="1100" b="0" i="0">
                                <a:latin typeface="Cambria Math" panose="02040503050406030204" pitchFamily="18" charset="0"/>
                              </a:rPr>
                              <m:t>+</m:t>
                            </m:r>
                            <m:f>
                              <m:fPr>
                                <m:ctrlPr>
                                  <a:rPr lang="en-US" sz="1100" b="0" i="1">
                                    <a:latin typeface="Cambria Math" panose="02040503050406030204" pitchFamily="18" charset="0"/>
                                  </a:rPr>
                                </m:ctrlPr>
                              </m:fPr>
                              <m:num>
                                <m:r>
                                  <a:rPr lang="en-US" sz="1100" b="0" i="0">
                                    <a:latin typeface="Cambria Math" panose="02040503050406030204" pitchFamily="18" charset="0"/>
                                  </a:rPr>
                                  <m:t>1</m:t>
                                </m:r>
                              </m:num>
                              <m:den>
                                <m:r>
                                  <m:rPr>
                                    <m:sty m:val="p"/>
                                  </m:rPr>
                                  <a:rPr lang="en-US" sz="1100" b="0" i="0">
                                    <a:latin typeface="Cambria Math" panose="02040503050406030204" pitchFamily="18" charset="0"/>
                                  </a:rPr>
                                  <m:t>T</m:t>
                                </m:r>
                                <m:r>
                                  <m:rPr>
                                    <m:sty m:val="p"/>
                                  </m:rPr>
                                  <a:rPr lang="en-US" sz="1100" b="0" i="0" baseline="-25000">
                                    <a:latin typeface="Cambria Math" panose="02040503050406030204" pitchFamily="18" charset="0"/>
                                  </a:rPr>
                                  <m:t>real</m:t>
                                </m:r>
                              </m:den>
                            </m:f>
                          </m:e>
                        </m:d>
                      </m:e>
                    </m:d>
                  </m:oMath>
                </m:oMathPara>
              </a14:m>
              <a:endParaRPr lang="en-US" sz="1100" i="0"/>
            </a:p>
          </xdr:txBody>
        </xdr:sp>
      </mc:Choice>
      <mc:Fallback xmlns="">
        <xdr:sp macro="" textlink="">
          <xdr:nvSpPr>
            <xdr:cNvPr id="11" name="TextBox 10"/>
            <xdr:cNvSpPr txBox="1"/>
          </xdr:nvSpPr>
          <xdr:spPr>
            <a:xfrm>
              <a:off x="2628902" y="2939328"/>
              <a:ext cx="1659877" cy="437492"/>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k</a:t>
              </a:r>
              <a:r>
                <a:rPr lang="en-US" sz="1100" b="0" i="0" baseline="-25000">
                  <a:latin typeface="Cambria Math" panose="02040503050406030204" pitchFamily="18" charset="0"/>
                </a:rPr>
                <a:t>e</a:t>
              </a:r>
              <a:r>
                <a:rPr lang="en-US" sz="1100" b="0" i="0">
                  <a:latin typeface="Cambria Math" panose="02040503050406030204" pitchFamily="18" charset="0"/>
                </a:rPr>
                <a:t>=exp⁡</a:t>
              </a:r>
              <a:r>
                <a:rPr lang="en-US" sz="1100" b="0" i="0">
                  <a:latin typeface="Cambria Math"/>
                </a:rPr>
                <a:t>(</a:t>
              </a:r>
              <a:r>
                <a:rPr lang="en-US" sz="1100" b="0" i="0">
                  <a:latin typeface="Cambria Math" panose="02040503050406030204" pitchFamily="18" charset="0"/>
                </a:rPr>
                <a:t>b</a:t>
              </a:r>
              <a:r>
                <a:rPr lang="en-US" sz="1100" b="0" i="0" baseline="-25000">
                  <a:latin typeface="Cambria Math" panose="02040503050406030204" pitchFamily="18" charset="0"/>
                </a:rPr>
                <a:t>e</a:t>
              </a:r>
              <a:r>
                <a:rPr lang="en-US" sz="1100" b="0" i="0" baseline="-25000">
                  <a:latin typeface="Cambria Math"/>
                </a:rPr>
                <a:t>(</a:t>
              </a:r>
              <a:r>
                <a:rPr lang="en-US" sz="1100" b="0" i="0">
                  <a:latin typeface="Cambria Math" panose="02040503050406030204" pitchFamily="18" charset="0"/>
                </a:rPr>
                <a:t>1</a:t>
              </a:r>
              <a:r>
                <a:rPr lang="en-US" sz="1100" b="0" i="0">
                  <a:latin typeface="Cambria Math"/>
                </a:rPr>
                <a:t>/</a:t>
              </a:r>
              <a:r>
                <a:rPr lang="en-US" sz="1100" b="0" i="0">
                  <a:latin typeface="Cambria Math" panose="02040503050406030204" pitchFamily="18" charset="0"/>
                </a:rPr>
                <a:t>T</a:t>
              </a:r>
              <a:r>
                <a:rPr lang="en-US" sz="1100" b="0" i="0" baseline="-25000">
                  <a:latin typeface="Cambria Math" panose="02040503050406030204" pitchFamily="18" charset="0"/>
                </a:rPr>
                <a:t>ref</a:t>
              </a:r>
              <a:r>
                <a:rPr lang="en-US" sz="1100" b="0" i="0">
                  <a:latin typeface="Cambria Math" panose="02040503050406030204" pitchFamily="18" charset="0"/>
                </a:rPr>
                <a:t>+1</a:t>
              </a:r>
              <a:r>
                <a:rPr lang="en-US" sz="1100" b="0" i="0">
                  <a:latin typeface="Cambria Math"/>
                </a:rPr>
                <a:t>/</a:t>
              </a:r>
              <a:r>
                <a:rPr lang="en-US" sz="1100" b="0" i="0">
                  <a:latin typeface="Cambria Math" panose="02040503050406030204" pitchFamily="18" charset="0"/>
                </a:rPr>
                <a:t>T</a:t>
              </a:r>
              <a:r>
                <a:rPr lang="en-US" sz="1100" b="0" i="0" baseline="-25000">
                  <a:latin typeface="Cambria Math" panose="02040503050406030204" pitchFamily="18" charset="0"/>
                </a:rPr>
                <a:t>real</a:t>
              </a:r>
              <a:r>
                <a:rPr lang="en-US" sz="1100" b="0" i="0" baseline="-25000">
                  <a:latin typeface="Cambria Math"/>
                </a:rPr>
                <a:t>))</a:t>
              </a:r>
              <a:endParaRPr lang="en-US" sz="1100" i="0"/>
            </a:p>
          </xdr:txBody>
        </xdr:sp>
      </mc:Fallback>
    </mc:AlternateContent>
    <xdr:clientData/>
  </xdr:oneCellAnchor>
  <xdr:oneCellAnchor>
    <xdr:from>
      <xdr:col>2</xdr:col>
      <xdr:colOff>1949163</xdr:colOff>
      <xdr:row>13</xdr:row>
      <xdr:rowOff>92218</xdr:rowOff>
    </xdr:from>
    <xdr:ext cx="778675" cy="327910"/>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2634963" y="0"/>
              <a:ext cx="778675" cy="327910"/>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A</m:t>
                    </m:r>
                    <m:d>
                      <m:dPr>
                        <m:ctrlPr>
                          <a:rPr lang="en-US" sz="1100" b="0" i="1">
                            <a:latin typeface="Cambria Math" panose="02040503050406030204" pitchFamily="18" charset="0"/>
                          </a:rPr>
                        </m:ctrlPr>
                      </m:dPr>
                      <m:e>
                        <m:r>
                          <m:rPr>
                            <m:sty m:val="p"/>
                          </m:rPr>
                          <a:rPr lang="en-US" sz="1100" b="0" i="0">
                            <a:latin typeface="Cambria Math" panose="02040503050406030204" pitchFamily="18" charset="0"/>
                          </a:rPr>
                          <m:t>t</m:t>
                        </m:r>
                      </m:e>
                    </m:d>
                    <m:r>
                      <a:rPr lang="en-US" sz="1100" b="0" i="0">
                        <a:latin typeface="Cambria Math" panose="02040503050406030204" pitchFamily="18" charset="0"/>
                      </a:rPr>
                      <m:t>=</m:t>
                    </m:r>
                    <m:sSup>
                      <m:sSupPr>
                        <m:ctrlPr>
                          <a:rPr lang="en-US" sz="1100" b="0" i="1">
                            <a:latin typeface="Cambria Math" panose="02040503050406030204" pitchFamily="18" charset="0"/>
                          </a:rPr>
                        </m:ctrlPr>
                      </m:sSupPr>
                      <m:e>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m:rPr>
                                    <m:sty m:val="p"/>
                                  </m:rPr>
                                  <a:rPr lang="en-US" sz="1100" b="0" i="0">
                                    <a:latin typeface="Cambria Math" panose="02040503050406030204" pitchFamily="18" charset="0"/>
                                  </a:rPr>
                                  <m:t>t</m:t>
                                </m:r>
                                <m:r>
                                  <m:rPr>
                                    <m:sty m:val="p"/>
                                  </m:rPr>
                                  <a:rPr lang="en-US" sz="1100" b="0" i="0" baseline="-25000">
                                    <a:latin typeface="Cambria Math" panose="02040503050406030204" pitchFamily="18" charset="0"/>
                                  </a:rPr>
                                  <m:t>o</m:t>
                                </m:r>
                              </m:num>
                              <m:den>
                                <m:r>
                                  <m:rPr>
                                    <m:sty m:val="p"/>
                                  </m:rPr>
                                  <a:rPr lang="en-US" sz="1100" b="0" i="0">
                                    <a:latin typeface="Cambria Math" panose="02040503050406030204" pitchFamily="18" charset="0"/>
                                  </a:rPr>
                                  <m:t>t</m:t>
                                </m:r>
                              </m:den>
                            </m:f>
                          </m:e>
                        </m:d>
                      </m:e>
                      <m:sup>
                        <m:r>
                          <m:rPr>
                            <m:sty m:val="p"/>
                          </m:rPr>
                          <a:rPr lang="en-US" sz="1100" b="0" i="0">
                            <a:latin typeface="Cambria Math" panose="02040503050406030204" pitchFamily="18" charset="0"/>
                            <a:ea typeface="Cambria Math" panose="02040503050406030204" pitchFamily="18" charset="0"/>
                          </a:rPr>
                          <m:t>α</m:t>
                        </m:r>
                      </m:sup>
                    </m:sSup>
                  </m:oMath>
                </m:oMathPara>
              </a14:m>
              <a:endParaRPr lang="en-US" sz="1100" i="0"/>
            </a:p>
          </xdr:txBody>
        </xdr:sp>
      </mc:Choice>
      <mc:Fallback xmlns="">
        <xdr:sp macro="" textlink="">
          <xdr:nvSpPr>
            <xdr:cNvPr id="12" name="TextBox 11"/>
            <xdr:cNvSpPr txBox="1"/>
          </xdr:nvSpPr>
          <xdr:spPr>
            <a:xfrm>
              <a:off x="2634963" y="0"/>
              <a:ext cx="778675" cy="327910"/>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A</a:t>
              </a:r>
              <a:r>
                <a:rPr lang="en-US" sz="1100" b="0" i="0">
                  <a:latin typeface="Cambria Math"/>
                </a:rPr>
                <a:t>(</a:t>
              </a:r>
              <a:r>
                <a:rPr lang="en-US" sz="1100" b="0" i="0">
                  <a:latin typeface="Cambria Math" panose="02040503050406030204" pitchFamily="18" charset="0"/>
                </a:rPr>
                <a:t>t</a:t>
              </a:r>
              <a:r>
                <a:rPr lang="en-US" sz="1100" b="0" i="0">
                  <a:latin typeface="Cambria Math"/>
                </a:rPr>
                <a:t>)</a:t>
              </a:r>
              <a:r>
                <a:rPr lang="en-US" sz="1100" b="0" i="0">
                  <a:latin typeface="Cambria Math" panose="02040503050406030204" pitchFamily="18" charset="0"/>
                </a:rPr>
                <a:t>=</a:t>
              </a:r>
              <a:r>
                <a:rPr lang="en-US" sz="1100" b="0" i="0">
                  <a:latin typeface="Cambria Math"/>
                </a:rPr>
                <a:t>(</a:t>
              </a:r>
              <a:r>
                <a:rPr lang="en-US" sz="1100" b="0" i="0">
                  <a:latin typeface="Cambria Math" panose="02040503050406030204" pitchFamily="18" charset="0"/>
                </a:rPr>
                <a:t>t</a:t>
              </a:r>
              <a:r>
                <a:rPr lang="en-US" sz="1100" b="0" i="0" baseline="-25000">
                  <a:latin typeface="Cambria Math" panose="02040503050406030204" pitchFamily="18" charset="0"/>
                </a:rPr>
                <a:t>o</a:t>
              </a:r>
              <a:r>
                <a:rPr lang="en-US" sz="1100" b="0" i="0" baseline="-25000">
                  <a:latin typeface="Cambria Math"/>
                </a:rPr>
                <a:t>/</a:t>
              </a:r>
              <a:r>
                <a:rPr lang="en-US" sz="1100" b="0" i="0">
                  <a:latin typeface="Cambria Math" panose="02040503050406030204" pitchFamily="18" charset="0"/>
                </a:rPr>
                <a:t>t</a:t>
              </a:r>
              <a:r>
                <a:rPr lang="en-US" sz="1100" b="0" i="0">
                  <a:latin typeface="Cambria Math"/>
                </a:rPr>
                <a:t>)^</a:t>
              </a:r>
              <a:r>
                <a:rPr lang="en-US" sz="1100" b="0" i="0">
                  <a:latin typeface="Cambria Math" panose="02040503050406030204" pitchFamily="18" charset="0"/>
                  <a:ea typeface="Cambria Math" panose="02040503050406030204" pitchFamily="18" charset="0"/>
                </a:rPr>
                <a:t>α</a:t>
              </a:r>
              <a:endParaRPr lang="en-US" sz="1100" i="0"/>
            </a:p>
          </xdr:txBody>
        </xdr:sp>
      </mc:Fallback>
    </mc:AlternateContent>
    <xdr:clientData/>
  </xdr:oneCellAnchor>
  <xdr:twoCellAnchor>
    <xdr:from>
      <xdr:col>13</xdr:col>
      <xdr:colOff>294795</xdr:colOff>
      <xdr:row>38</xdr:row>
      <xdr:rowOff>190024</xdr:rowOff>
    </xdr:from>
    <xdr:to>
      <xdr:col>13</xdr:col>
      <xdr:colOff>295689</xdr:colOff>
      <xdr:row>41</xdr:row>
      <xdr:rowOff>83122</xdr:rowOff>
    </xdr:to>
    <xdr:cxnSp macro="">
      <xdr:nvCxnSpPr>
        <xdr:cNvPr id="13" name="Straight Arrow Connector 12">
          <a:extLst>
            <a:ext uri="{FF2B5EF4-FFF2-40B4-BE49-F238E27FC236}">
              <a16:creationId xmlns:a16="http://schemas.microsoft.com/office/drawing/2014/main" id="{00000000-0008-0000-0000-00000D000000}"/>
            </a:ext>
          </a:extLst>
        </xdr:cNvPr>
        <xdr:cNvCxnSpPr/>
      </xdr:nvCxnSpPr>
      <xdr:spPr>
        <a:xfrm flipH="1" flipV="1">
          <a:off x="11038995" y="9562624"/>
          <a:ext cx="894" cy="47412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293139</xdr:colOff>
      <xdr:row>41</xdr:row>
      <xdr:rowOff>80165</xdr:rowOff>
    </xdr:from>
    <xdr:to>
      <xdr:col>13</xdr:col>
      <xdr:colOff>489145</xdr:colOff>
      <xdr:row>41</xdr:row>
      <xdr:rowOff>82417</xdr:rowOff>
    </xdr:to>
    <xdr:cxnSp macro="">
      <xdr:nvCxnSpPr>
        <xdr:cNvPr id="14" name="Straight Connector 13">
          <a:extLst>
            <a:ext uri="{FF2B5EF4-FFF2-40B4-BE49-F238E27FC236}">
              <a16:creationId xmlns:a16="http://schemas.microsoft.com/office/drawing/2014/main" id="{00000000-0008-0000-0000-00000E000000}"/>
            </a:ext>
          </a:extLst>
        </xdr:cNvPr>
        <xdr:cNvCxnSpPr/>
      </xdr:nvCxnSpPr>
      <xdr:spPr>
        <a:xfrm flipH="1">
          <a:off x="11037339" y="10033790"/>
          <a:ext cx="196006" cy="225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301993</xdr:colOff>
      <xdr:row>39</xdr:row>
      <xdr:rowOff>2071</xdr:rowOff>
    </xdr:from>
    <xdr:to>
      <xdr:col>12</xdr:col>
      <xdr:colOff>310648</xdr:colOff>
      <xdr:row>44</xdr:row>
      <xdr:rowOff>49006</xdr:rowOff>
    </xdr:to>
    <xdr:cxnSp macro="">
      <xdr:nvCxnSpPr>
        <xdr:cNvPr id="15" name="Straight Arrow Connector 14">
          <a:extLst>
            <a:ext uri="{FF2B5EF4-FFF2-40B4-BE49-F238E27FC236}">
              <a16:creationId xmlns:a16="http://schemas.microsoft.com/office/drawing/2014/main" id="{00000000-0008-0000-0000-00000F000000}"/>
            </a:ext>
          </a:extLst>
        </xdr:cNvPr>
        <xdr:cNvCxnSpPr/>
      </xdr:nvCxnSpPr>
      <xdr:spPr>
        <a:xfrm flipH="1" flipV="1">
          <a:off x="10465168" y="9574696"/>
          <a:ext cx="8655" cy="105658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308189</xdr:colOff>
      <xdr:row>44</xdr:row>
      <xdr:rowOff>40179</xdr:rowOff>
    </xdr:from>
    <xdr:to>
      <xdr:col>12</xdr:col>
      <xdr:colOff>564729</xdr:colOff>
      <xdr:row>44</xdr:row>
      <xdr:rowOff>41480</xdr:rowOff>
    </xdr:to>
    <xdr:cxnSp macro="">
      <xdr:nvCxnSpPr>
        <xdr:cNvPr id="16" name="Straight Connector 15">
          <a:extLst>
            <a:ext uri="{FF2B5EF4-FFF2-40B4-BE49-F238E27FC236}">
              <a16:creationId xmlns:a16="http://schemas.microsoft.com/office/drawing/2014/main" id="{00000000-0008-0000-0000-000010000000}"/>
            </a:ext>
          </a:extLst>
        </xdr:cNvPr>
        <xdr:cNvCxnSpPr/>
      </xdr:nvCxnSpPr>
      <xdr:spPr>
        <a:xfrm flipH="1">
          <a:off x="10471364" y="10622454"/>
          <a:ext cx="256540" cy="130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1941369</xdr:colOff>
      <xdr:row>8</xdr:row>
      <xdr:rowOff>25977</xdr:rowOff>
    </xdr:from>
    <xdr:ext cx="1822935" cy="184602"/>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2627169" y="2473902"/>
              <a:ext cx="1822935" cy="184602"/>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m:rPr>
                            <m:sty m:val="p"/>
                          </m:rPr>
                          <a:rPr lang="en-US" sz="1100" b="0" i="0">
                            <a:latin typeface="Cambria Math" panose="02040503050406030204" pitchFamily="18" charset="0"/>
                          </a:rPr>
                          <m:t>D</m:t>
                        </m:r>
                      </m:e>
                      <m:sub>
                        <m:r>
                          <m:rPr>
                            <m:sty m:val="p"/>
                          </m:rPr>
                          <a:rPr lang="en-US" sz="1100" b="0" i="0">
                            <a:latin typeface="Cambria Math" panose="02040503050406030204" pitchFamily="18" charset="0"/>
                          </a:rPr>
                          <m:t>app</m:t>
                        </m:r>
                        <m:r>
                          <a:rPr lang="en-US" sz="1100" b="0" i="0">
                            <a:latin typeface="Cambria Math" panose="02040503050406030204" pitchFamily="18" charset="0"/>
                          </a:rPr>
                          <m:t>,</m:t>
                        </m:r>
                        <m:r>
                          <m:rPr>
                            <m:sty m:val="p"/>
                          </m:rPr>
                          <a:rPr lang="en-US" sz="1100" b="0" i="0">
                            <a:latin typeface="Cambria Math" panose="02040503050406030204" pitchFamily="18" charset="0"/>
                          </a:rPr>
                          <m:t>C</m:t>
                        </m:r>
                      </m:sub>
                    </m:sSub>
                    <m:r>
                      <a:rPr lang="en-US" sz="1100" b="0" i="0">
                        <a:latin typeface="Cambria Math" panose="02040503050406030204" pitchFamily="18" charset="0"/>
                      </a:rPr>
                      <m:t>=</m:t>
                    </m:r>
                    <m:sSub>
                      <m:sSubPr>
                        <m:ctrlPr>
                          <a:rPr lang="en-US" sz="1100" b="0" i="1">
                            <a:latin typeface="Cambria Math" panose="02040503050406030204" pitchFamily="18" charset="0"/>
                          </a:rPr>
                        </m:ctrlPr>
                      </m:sSubPr>
                      <m:e>
                        <m:r>
                          <m:rPr>
                            <m:sty m:val="p"/>
                          </m:rPr>
                          <a:rPr lang="en-US" sz="1100" b="0" i="0">
                            <a:latin typeface="Cambria Math" panose="02040503050406030204" pitchFamily="18" charset="0"/>
                          </a:rPr>
                          <m:t>k</m:t>
                        </m:r>
                      </m:e>
                      <m:sub>
                        <m:r>
                          <m:rPr>
                            <m:sty m:val="p"/>
                          </m:rPr>
                          <a:rPr lang="en-US" sz="1100" b="0" i="0">
                            <a:latin typeface="Cambria Math" panose="02040503050406030204" pitchFamily="18" charset="0"/>
                          </a:rPr>
                          <m:t>e</m:t>
                        </m:r>
                      </m:sub>
                    </m:sSub>
                    <m:r>
                      <a:rPr lang="en-US" sz="1100" b="0" i="0">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m:rPr>
                            <m:sty m:val="p"/>
                          </m:rPr>
                          <a:rPr lang="en-US" sz="1100" b="0" i="0">
                            <a:latin typeface="Cambria Math" panose="02040503050406030204" pitchFamily="18" charset="0"/>
                            <a:ea typeface="Cambria Math" panose="02040503050406030204" pitchFamily="18" charset="0"/>
                          </a:rPr>
                          <m:t>D</m:t>
                        </m:r>
                      </m:e>
                      <m:sub>
                        <m:r>
                          <m:rPr>
                            <m:sty m:val="p"/>
                          </m:rPr>
                          <a:rPr lang="en-US" sz="1100" b="0" i="0">
                            <a:latin typeface="Cambria Math" panose="02040503050406030204" pitchFamily="18" charset="0"/>
                            <a:ea typeface="Cambria Math" panose="02040503050406030204" pitchFamily="18" charset="0"/>
                          </a:rPr>
                          <m:t>RCM</m:t>
                        </m:r>
                        <m:r>
                          <a:rPr lang="en-US" sz="1100" b="0" i="0">
                            <a:latin typeface="Cambria Math" panose="02040503050406030204" pitchFamily="18" charset="0"/>
                            <a:ea typeface="Cambria Math" panose="02040503050406030204" pitchFamily="18" charset="0"/>
                          </a:rPr>
                          <m:t>,0</m:t>
                        </m:r>
                      </m:sub>
                    </m:sSub>
                    <m:r>
                      <a:rPr lang="en-US" sz="1100" b="0" i="0">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m:rPr>
                            <m:sty m:val="p"/>
                          </m:rPr>
                          <a:rPr lang="en-US" sz="1100" b="0" i="0">
                            <a:latin typeface="Cambria Math" panose="02040503050406030204" pitchFamily="18" charset="0"/>
                            <a:ea typeface="Cambria Math" panose="02040503050406030204" pitchFamily="18" charset="0"/>
                          </a:rPr>
                          <m:t>k</m:t>
                        </m:r>
                      </m:e>
                      <m:sub>
                        <m:r>
                          <m:rPr>
                            <m:sty m:val="p"/>
                          </m:rPr>
                          <a:rPr lang="en-US" sz="1100" b="0" i="0">
                            <a:latin typeface="Cambria Math" panose="02040503050406030204" pitchFamily="18" charset="0"/>
                            <a:ea typeface="Cambria Math" panose="02040503050406030204" pitchFamily="18" charset="0"/>
                          </a:rPr>
                          <m:t>t</m:t>
                        </m:r>
                      </m:sub>
                    </m:sSub>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A</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m:t>
                    </m:r>
                    <m:r>
                      <a:rPr lang="en-US" sz="1100" b="0" i="0">
                        <a:latin typeface="Cambria Math" panose="02040503050406030204" pitchFamily="18" charset="0"/>
                        <a:ea typeface="Cambria Math" panose="02040503050406030204" pitchFamily="18" charset="0"/>
                      </a:rPr>
                      <m:t>)</m:t>
                    </m:r>
                  </m:oMath>
                </m:oMathPara>
              </a14:m>
              <a:endParaRPr lang="en-US" sz="1100" i="0"/>
            </a:p>
          </xdr:txBody>
        </xdr:sp>
      </mc:Choice>
      <mc:Fallback xmlns="">
        <xdr:sp macro="" textlink="">
          <xdr:nvSpPr>
            <xdr:cNvPr id="17" name="TextBox 16"/>
            <xdr:cNvSpPr txBox="1"/>
          </xdr:nvSpPr>
          <xdr:spPr>
            <a:xfrm>
              <a:off x="2627169" y="2473902"/>
              <a:ext cx="1822935" cy="184602"/>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D</a:t>
              </a:r>
              <a:r>
                <a:rPr lang="en-US" sz="1100" b="0" i="0">
                  <a:latin typeface="Cambria Math"/>
                </a:rPr>
                <a:t>_(</a:t>
              </a:r>
              <a:r>
                <a:rPr lang="en-US" sz="1100" b="0" i="0">
                  <a:latin typeface="Cambria Math" panose="02040503050406030204" pitchFamily="18" charset="0"/>
                </a:rPr>
                <a:t>app,C</a:t>
              </a:r>
              <a:r>
                <a:rPr lang="en-US" sz="1100" b="0" i="0">
                  <a:latin typeface="Cambria Math"/>
                </a:rPr>
                <a:t>)</a:t>
              </a:r>
              <a:r>
                <a:rPr lang="en-US" sz="1100" b="0" i="0">
                  <a:latin typeface="Cambria Math" panose="02040503050406030204" pitchFamily="18" charset="0"/>
                </a:rPr>
                <a:t>=k</a:t>
              </a:r>
              <a:r>
                <a:rPr lang="en-US" sz="1100" b="0" i="0">
                  <a:latin typeface="Cambria Math"/>
                </a:rPr>
                <a:t>_</a:t>
              </a:r>
              <a:r>
                <a:rPr lang="en-US" sz="1100" b="0" i="0">
                  <a:latin typeface="Cambria Math" panose="02040503050406030204" pitchFamily="18" charset="0"/>
                </a:rPr>
                <a:t>e</a:t>
              </a:r>
              <a:r>
                <a:rPr lang="en-US" sz="1100" b="0" i="0">
                  <a:latin typeface="Cambria Math" panose="02040503050406030204" pitchFamily="18" charset="0"/>
                  <a:ea typeface="Cambria Math" panose="02040503050406030204" pitchFamily="18" charset="0"/>
                </a:rPr>
                <a:t>∙D</a:t>
              </a:r>
              <a:r>
                <a:rPr lang="en-US" sz="1100" b="0" i="0">
                  <a:latin typeface="Cambria Math"/>
                  <a:ea typeface="Cambria Math" panose="02040503050406030204" pitchFamily="18" charset="0"/>
                </a:rPr>
                <a:t>_(</a:t>
              </a:r>
              <a:r>
                <a:rPr lang="en-US" sz="1100" b="0" i="0">
                  <a:latin typeface="Cambria Math" panose="02040503050406030204" pitchFamily="18" charset="0"/>
                  <a:ea typeface="Cambria Math" panose="02040503050406030204" pitchFamily="18" charset="0"/>
                </a:rPr>
                <a:t>RCM,0</a:t>
              </a:r>
              <a:r>
                <a:rPr lang="en-US" sz="1100" b="0" i="0">
                  <a:latin typeface="Cambria Math"/>
                  <a:ea typeface="Cambria Math" panose="02040503050406030204" pitchFamily="18" charset="0"/>
                </a:rPr>
                <a:t>)</a:t>
              </a:r>
              <a:r>
                <a:rPr lang="en-US" sz="1100" b="0" i="0">
                  <a:latin typeface="Cambria Math" panose="02040503050406030204" pitchFamily="18" charset="0"/>
                  <a:ea typeface="Cambria Math" panose="02040503050406030204" pitchFamily="18" charset="0"/>
                </a:rPr>
                <a:t>∙k</a:t>
              </a:r>
              <a:r>
                <a:rPr lang="en-US" sz="1100" b="0" i="0">
                  <a:latin typeface="Cambria Math"/>
                  <a:ea typeface="Cambria Math" panose="02040503050406030204" pitchFamily="18" charset="0"/>
                </a:rPr>
                <a:t>_</a:t>
              </a:r>
              <a:r>
                <a:rPr lang="en-US" sz="1100" b="0" i="0">
                  <a:latin typeface="Cambria Math" panose="02040503050406030204" pitchFamily="18" charset="0"/>
                  <a:ea typeface="Cambria Math" panose="02040503050406030204" pitchFamily="18" charset="0"/>
                </a:rPr>
                <a:t>t∙A(t)</a:t>
              </a:r>
              <a:endParaRPr lang="en-US" sz="1100" i="0"/>
            </a:p>
          </xdr:txBody>
        </xdr:sp>
      </mc:Fallback>
    </mc:AlternateContent>
    <xdr:clientData/>
  </xdr:oneCellAnchor>
  <xdr:twoCellAnchor editAs="oneCell">
    <xdr:from>
      <xdr:col>3</xdr:col>
      <xdr:colOff>390525</xdr:colOff>
      <xdr:row>0</xdr:row>
      <xdr:rowOff>0</xdr:rowOff>
    </xdr:from>
    <xdr:to>
      <xdr:col>7</xdr:col>
      <xdr:colOff>531396</xdr:colOff>
      <xdr:row>0</xdr:row>
      <xdr:rowOff>731583</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
        <a:stretch>
          <a:fillRect/>
        </a:stretch>
      </xdr:blipFill>
      <xdr:spPr>
        <a:xfrm>
          <a:off x="4124325" y="0"/>
          <a:ext cx="3255546" cy="7315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1</xdr:row>
      <xdr:rowOff>12700</xdr:rowOff>
    </xdr:from>
    <xdr:to>
      <xdr:col>9</xdr:col>
      <xdr:colOff>438150</xdr:colOff>
      <xdr:row>88</xdr:row>
      <xdr:rowOff>142875</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 y="203200"/>
          <a:ext cx="5753099" cy="16703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none">
              <a:solidFill>
                <a:schemeClr val="tx1"/>
              </a:solidFill>
              <a:latin typeface="Times New Roman" charset="0"/>
              <a:ea typeface="Times New Roman" charset="0"/>
              <a:cs typeface="Times New Roman" charset="0"/>
            </a:rPr>
            <a:t>Sources</a:t>
          </a:r>
          <a:r>
            <a:rPr lang="en-US" sz="1400" b="1" u="none" baseline="0">
              <a:solidFill>
                <a:schemeClr val="tx1"/>
              </a:solidFill>
              <a:latin typeface="Times New Roman" charset="0"/>
              <a:ea typeface="Times New Roman" charset="0"/>
              <a:cs typeface="Times New Roman" charset="0"/>
            </a:rPr>
            <a:t> and description for input parameters</a:t>
          </a:r>
        </a:p>
        <a:p>
          <a:endParaRPr lang="en-US" sz="1400" b="1" u="none" baseline="0">
            <a:solidFill>
              <a:schemeClr val="tx1"/>
            </a:solidFill>
            <a:latin typeface="Times New Roman" charset="0"/>
            <a:ea typeface="Times New Roman" charset="0"/>
            <a:cs typeface="Times New Roman" charset="0"/>
          </a:endParaRPr>
        </a:p>
        <a:p>
          <a:endParaRPr lang="en-US" sz="1200" b="1" u="sng" baseline="0">
            <a:latin typeface="Times New Roman" charset="0"/>
            <a:ea typeface="Times New Roman" charset="0"/>
            <a:cs typeface="Times New Roman" charset="0"/>
          </a:endParaRPr>
        </a:p>
        <a:p>
          <a:r>
            <a:rPr lang="en-US" sz="1200" b="1" baseline="0">
              <a:solidFill>
                <a:sysClr val="windowText" lastClr="000000"/>
              </a:solidFill>
              <a:latin typeface="Times New Roman" charset="0"/>
              <a:ea typeface="Times New Roman" charset="0"/>
              <a:cs typeface="Times New Roman" charset="0"/>
            </a:rPr>
            <a:t>RANDOM VARIABLES:</a:t>
          </a:r>
        </a:p>
        <a:p>
          <a:endParaRPr lang="en-US" sz="1100" baseline="0">
            <a:latin typeface="Times New Roman" charset="0"/>
            <a:ea typeface="Times New Roman" charset="0"/>
            <a:cs typeface="Times New Roman" charset="0"/>
          </a:endParaRPr>
        </a:p>
        <a:p>
          <a:r>
            <a:rPr lang="en-US" sz="1100" b="1" u="sng" baseline="0">
              <a:latin typeface="Times New Roman" charset="0"/>
              <a:ea typeface="Times New Roman" charset="0"/>
              <a:cs typeface="Times New Roman" charset="0"/>
            </a:rPr>
            <a:t>1. CHLORIDE MIGRATION COEFFICIENT </a:t>
          </a:r>
          <a:r>
            <a:rPr lang="en-US" sz="1100" b="1" u="none" baseline="0">
              <a:latin typeface="Times New Roman" charset="0"/>
              <a:ea typeface="Times New Roman" charset="0"/>
              <a:cs typeface="Times New Roman" charset="0"/>
            </a:rPr>
            <a:t>(D</a:t>
          </a:r>
          <a:r>
            <a:rPr lang="en-US" sz="1100" b="1" u="none" baseline="-25000">
              <a:latin typeface="Times New Roman" charset="0"/>
              <a:ea typeface="Times New Roman" charset="0"/>
              <a:cs typeface="Times New Roman" charset="0"/>
            </a:rPr>
            <a:t>RCM,0</a:t>
          </a:r>
          <a:r>
            <a:rPr lang="en-US" sz="1100" b="1" u="none" baseline="0">
              <a:latin typeface="Times New Roman" charset="0"/>
              <a:ea typeface="Times New Roman" charset="0"/>
              <a:cs typeface="Times New Roman" charset="0"/>
            </a:rPr>
            <a:t>)</a:t>
          </a:r>
        </a:p>
        <a:p>
          <a:r>
            <a:rPr lang="en-US" sz="1100" b="1" baseline="0">
              <a:latin typeface="Times New Roman" charset="0"/>
              <a:ea typeface="Times New Roman" charset="0"/>
              <a:cs typeface="Times New Roman" charset="0"/>
            </a:rPr>
            <a:t>fib recommendation (Section B2.2.1, pg 61):</a:t>
          </a:r>
        </a:p>
        <a:p>
          <a:r>
            <a:rPr lang="en-US" sz="1100" baseline="0">
              <a:latin typeface="Times New Roman" charset="0"/>
              <a:ea typeface="Times New Roman" charset="0"/>
              <a:cs typeface="Times New Roman" charset="0"/>
            </a:rPr>
            <a:t>-- The mean values for chloride migration coefficient for each district have been obtained from the NT Build Test Results (28 days) conducted at VDOT/VTRC laboratories.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Times New Roman" charset="0"/>
              <a:ea typeface="Times New Roman" charset="0"/>
              <a:cs typeface="Times New Roman" charset="0"/>
            </a:rPr>
            <a:t>-- In the absence of test data, literature data from Table B2-1, page 62 may be used as mean values.</a:t>
          </a:r>
        </a:p>
        <a:p>
          <a:r>
            <a:rPr lang="en-US" sz="1100" baseline="0">
              <a:latin typeface="Times New Roman" charset="0"/>
              <a:ea typeface="Times New Roman" charset="0"/>
              <a:cs typeface="Times New Roman" charset="0"/>
            </a:rPr>
            <a:t>-- fib recommends taking D</a:t>
          </a:r>
          <a:r>
            <a:rPr lang="en-US" sz="1100" baseline="-25000">
              <a:latin typeface="Times New Roman" charset="0"/>
              <a:ea typeface="Times New Roman" charset="0"/>
              <a:cs typeface="Times New Roman" charset="0"/>
            </a:rPr>
            <a:t>RCM,0</a:t>
          </a:r>
          <a:r>
            <a:rPr lang="en-US" sz="1100" baseline="0">
              <a:latin typeface="Times New Roman" charset="0"/>
              <a:ea typeface="Times New Roman" charset="0"/>
              <a:cs typeface="Times New Roman" charset="0"/>
            </a:rPr>
            <a:t> as a normally distributed variable.</a:t>
          </a:r>
        </a:p>
        <a:p>
          <a:r>
            <a:rPr lang="en-US" sz="1100" baseline="0">
              <a:latin typeface="Times New Roman" charset="0"/>
              <a:ea typeface="Times New Roman" charset="0"/>
              <a:cs typeface="Times New Roman" charset="0"/>
            </a:rPr>
            <a:t>-- Standard deviation may either be calculated from the following equation: sd = 0.2*mean (pg 62), or from test data.</a:t>
          </a:r>
        </a:p>
        <a:p>
          <a:r>
            <a:rPr lang="en-US" sz="1100" baseline="0">
              <a:latin typeface="Times New Roman" charset="0"/>
              <a:ea typeface="Times New Roman" charset="0"/>
              <a:cs typeface="Times New Roman" charset="0"/>
            </a:rPr>
            <a:t>-- VDOT test values have been entered in the next sheet ("Recommended Values")</a:t>
          </a:r>
        </a:p>
        <a:p>
          <a:endParaRPr lang="en-US" sz="1100" baseline="0">
            <a:latin typeface="Times New Roman" charset="0"/>
            <a:ea typeface="Times New Roman" charset="0"/>
            <a:cs typeface="Times New Roman" charset="0"/>
          </a:endParaRPr>
        </a:p>
        <a:p>
          <a:endParaRPr lang="en-US" sz="1100" baseline="0">
            <a:latin typeface="Times New Roman" charset="0"/>
            <a:ea typeface="Times New Roman" charset="0"/>
            <a:cs typeface="Times New Roman" charset="0"/>
          </a:endParaRPr>
        </a:p>
        <a:p>
          <a:r>
            <a:rPr lang="en-US" sz="1100" b="1" u="sng" baseline="0">
              <a:latin typeface="Times New Roman" charset="0"/>
              <a:ea typeface="Times New Roman" charset="0"/>
              <a:cs typeface="Times New Roman" charset="0"/>
            </a:rPr>
            <a:t>2. REGRESSION VARIABLE </a:t>
          </a:r>
          <a:r>
            <a:rPr lang="en-US" sz="1100" b="1" u="none" baseline="0">
              <a:latin typeface="Times New Roman" charset="0"/>
              <a:ea typeface="Times New Roman" charset="0"/>
              <a:cs typeface="Times New Roman" charset="0"/>
            </a:rPr>
            <a:t>(b</a:t>
          </a:r>
          <a:r>
            <a:rPr lang="en-US" sz="1100" b="1" u="none" baseline="-25000">
              <a:latin typeface="Times New Roman" charset="0"/>
              <a:ea typeface="Times New Roman" charset="0"/>
              <a:cs typeface="Times New Roman" charset="0"/>
            </a:rPr>
            <a:t>e</a:t>
          </a:r>
          <a:r>
            <a:rPr lang="en-US" sz="1100" b="1" u="none" baseline="0">
              <a:latin typeface="Times New Roman" charset="0"/>
              <a:ea typeface="Times New Roman" charset="0"/>
              <a:cs typeface="Times New Roman" charset="0"/>
            </a:rPr>
            <a:t>)</a:t>
          </a:r>
        </a:p>
        <a:p>
          <a:r>
            <a:rPr lang="en-US" sz="1100" b="1" baseline="0">
              <a:latin typeface="Times New Roman" charset="0"/>
              <a:ea typeface="Times New Roman" charset="0"/>
              <a:cs typeface="Times New Roman" charset="0"/>
            </a:rPr>
            <a:t>fib recommendation (Section B2.2.3.2, pg 65)</a:t>
          </a:r>
        </a:p>
        <a:p>
          <a:r>
            <a:rPr lang="en-US" sz="1100" baseline="0">
              <a:latin typeface="Times New Roman" charset="0"/>
              <a:ea typeface="Times New Roman" charset="0"/>
              <a:cs typeface="Times New Roman" charset="0"/>
            </a:rPr>
            <a:t>-- Values of regression variable vary between 3500 K and 5500 K.</a:t>
          </a:r>
        </a:p>
        <a:p>
          <a:r>
            <a:rPr lang="en-US" sz="1100" baseline="0">
              <a:latin typeface="Times New Roman" charset="0"/>
              <a:ea typeface="Times New Roman" charset="0"/>
              <a:cs typeface="Times New Roman" charset="0"/>
            </a:rPr>
            <a:t>-- fib recommends taking b</a:t>
          </a:r>
          <a:r>
            <a:rPr lang="en-US" sz="1100" baseline="-25000">
              <a:latin typeface="Times New Roman" charset="0"/>
              <a:ea typeface="Times New Roman" charset="0"/>
              <a:cs typeface="Times New Roman" charset="0"/>
            </a:rPr>
            <a:t>e</a:t>
          </a:r>
          <a:r>
            <a:rPr lang="en-US" sz="1100" baseline="0">
              <a:latin typeface="Times New Roman" charset="0"/>
              <a:ea typeface="Times New Roman" charset="0"/>
              <a:cs typeface="Times New Roman" charset="0"/>
            </a:rPr>
            <a:t> as a normally distributed variable with m=4800 and sd=700.</a:t>
          </a:r>
        </a:p>
        <a:p>
          <a:r>
            <a:rPr lang="en-US" sz="1100" baseline="0">
              <a:latin typeface="Times New Roman" charset="0"/>
              <a:ea typeface="Times New Roman" charset="0"/>
              <a:cs typeface="Times New Roman" charset="0"/>
            </a:rPr>
            <a:t>-- Values have already been entered in the next sheet ("Recommended Values").</a:t>
          </a:r>
        </a:p>
        <a:p>
          <a:endParaRPr lang="en-US" sz="1100" baseline="0">
            <a:latin typeface="Times New Roman" charset="0"/>
            <a:ea typeface="Times New Roman" charset="0"/>
            <a:cs typeface="Times New Roman" charset="0"/>
          </a:endParaRPr>
        </a:p>
        <a:p>
          <a:endParaRPr lang="en-US" sz="1100" u="sng" baseline="0">
            <a:latin typeface="Times New Roman" charset="0"/>
            <a:ea typeface="Times New Roman" charset="0"/>
            <a:cs typeface="Times New Roman" charset="0"/>
          </a:endParaRPr>
        </a:p>
        <a:p>
          <a:r>
            <a:rPr lang="en-US" sz="1100" b="1" u="sng" baseline="0">
              <a:latin typeface="Times New Roman" charset="0"/>
              <a:ea typeface="Times New Roman" charset="0"/>
              <a:cs typeface="Times New Roman" charset="0"/>
            </a:rPr>
            <a:t>3. TEMPERATURE OF STRUCTURAL ELEMENT/AMBIENT AIR </a:t>
          </a:r>
          <a:r>
            <a:rPr lang="en-US" sz="1100" b="1" u="none" baseline="0">
              <a:latin typeface="Times New Roman" charset="0"/>
              <a:ea typeface="Times New Roman" charset="0"/>
              <a:cs typeface="Times New Roman" charset="0"/>
            </a:rPr>
            <a:t>(T</a:t>
          </a:r>
          <a:r>
            <a:rPr lang="en-US" sz="1100" b="1" u="none" baseline="-25000">
              <a:latin typeface="Times New Roman" charset="0"/>
              <a:ea typeface="Times New Roman" charset="0"/>
              <a:cs typeface="Times New Roman" charset="0"/>
            </a:rPr>
            <a:t>real</a:t>
          </a:r>
          <a:r>
            <a:rPr lang="en-US" sz="1100" b="1" u="none" baseline="0">
              <a:latin typeface="Times New Roman" charset="0"/>
              <a:ea typeface="Times New Roman" charset="0"/>
              <a:cs typeface="Times New Roman" charset="0"/>
            </a:rPr>
            <a:t>)</a:t>
          </a:r>
        </a:p>
        <a:p>
          <a:r>
            <a:rPr lang="en-US" sz="1100" b="1" baseline="0">
              <a:latin typeface="Times New Roman" charset="0"/>
              <a:ea typeface="Times New Roman" charset="0"/>
              <a:cs typeface="Times New Roman" charset="0"/>
            </a:rPr>
            <a:t>fib recommendation (Section B2.2.3.3, pg 65)</a:t>
          </a:r>
        </a:p>
        <a:p>
          <a:r>
            <a:rPr lang="en-US" sz="1100" baseline="0">
              <a:latin typeface="Times New Roman" charset="0"/>
              <a:ea typeface="Times New Roman" charset="0"/>
              <a:cs typeface="Times New Roman" charset="0"/>
            </a:rPr>
            <a:t>-- Values are obtained using available data from weather stations. </a:t>
          </a:r>
        </a:p>
        <a:p>
          <a:r>
            <a:rPr lang="en-US" sz="1100" baseline="0">
              <a:latin typeface="Times New Roman" charset="0"/>
              <a:ea typeface="Times New Roman" charset="0"/>
              <a:cs typeface="Times New Roman" charset="0"/>
            </a:rPr>
            <a:t>-- Temperature data for all regions in Virginia have been quantified in the work: </a:t>
          </a:r>
          <a:r>
            <a:rPr lang="en-US" sz="1100" i="1" baseline="0">
              <a:latin typeface="Times New Roman" charset="0"/>
              <a:ea typeface="Times New Roman" charset="0"/>
              <a:cs typeface="Times New Roman" charset="0"/>
            </a:rPr>
            <a:t>Elizabeth Bales (2016), "Chloride Penetration Resistance and Link to Service Life Design of Virginia Bridge Decks". </a:t>
          </a:r>
          <a:r>
            <a:rPr lang="en-US" sz="1100" i="0" baseline="0">
              <a:latin typeface="Times New Roman" charset="0"/>
              <a:ea typeface="Times New Roman" charset="0"/>
              <a:cs typeface="Times New Roman" charset="0"/>
            </a:rPr>
            <a:t>These values have been tabulated in the next sheet ("Recommended Values").</a:t>
          </a:r>
        </a:p>
        <a:p>
          <a:r>
            <a:rPr lang="en-US" sz="1100" i="1" baseline="0">
              <a:latin typeface="Times New Roman" charset="0"/>
              <a:ea typeface="Times New Roman" charset="0"/>
              <a:cs typeface="Times New Roman" charset="0"/>
            </a:rPr>
            <a:t>-- </a:t>
          </a:r>
          <a:r>
            <a:rPr lang="en-US" sz="1100" i="0" baseline="0">
              <a:latin typeface="Times New Roman" charset="0"/>
              <a:ea typeface="Times New Roman" charset="0"/>
              <a:cs typeface="Times New Roman" charset="0"/>
            </a:rPr>
            <a:t>fib recommends using a normal distribution for this variable.</a:t>
          </a:r>
          <a:endParaRPr lang="en-US" sz="1100" i="1" baseline="0">
            <a:latin typeface="Times New Roman" charset="0"/>
            <a:ea typeface="Times New Roman" charset="0"/>
            <a:cs typeface="Times New Roman" charset="0"/>
          </a:endParaRPr>
        </a:p>
        <a:p>
          <a:endParaRPr lang="en-US" sz="1100" i="1" baseline="0">
            <a:latin typeface="Times New Roman" charset="0"/>
            <a:ea typeface="Times New Roman" charset="0"/>
            <a:cs typeface="Times New Roman" charset="0"/>
          </a:endParaRPr>
        </a:p>
        <a:p>
          <a:endParaRPr lang="en-US" sz="1100" baseline="0">
            <a:latin typeface="Times New Roman" charset="0"/>
            <a:ea typeface="Times New Roman" charset="0"/>
            <a:cs typeface="Times New Roman" charset="0"/>
          </a:endParaRPr>
        </a:p>
        <a:p>
          <a:r>
            <a:rPr lang="en-US" sz="1100" b="1" u="sng" baseline="0">
              <a:latin typeface="Times New Roman" charset="0"/>
              <a:ea typeface="Times New Roman" charset="0"/>
              <a:cs typeface="Times New Roman" charset="0"/>
            </a:rPr>
            <a:t>4. AGING COEFFICIENT </a:t>
          </a:r>
          <a:r>
            <a:rPr lang="en-US" sz="1100" b="1" u="none" baseline="0">
              <a:latin typeface="Times New Roman" charset="0"/>
              <a:ea typeface="Times New Roman" charset="0"/>
              <a:cs typeface="Times New Roman" charset="0"/>
            </a:rPr>
            <a:t>(𝛂)</a:t>
          </a:r>
        </a:p>
        <a:p>
          <a:r>
            <a:rPr lang="en-US" sz="1100" b="1" baseline="0">
              <a:latin typeface="Times New Roman" charset="0"/>
              <a:ea typeface="Times New Roman" charset="0"/>
              <a:cs typeface="Times New Roman" charset="0"/>
            </a:rPr>
            <a:t>fib recommendation (section B2.2.2.2, pg 63)</a:t>
          </a:r>
        </a:p>
        <a:p>
          <a:r>
            <a:rPr lang="en-US" sz="1100" baseline="0">
              <a:latin typeface="Times New Roman" charset="0"/>
              <a:ea typeface="Times New Roman" charset="0"/>
              <a:cs typeface="Times New Roman" charset="0"/>
            </a:rPr>
            <a:t>-- Values for aging exponent may be taken from TableB2-2 (pg 64). </a:t>
          </a:r>
        </a:p>
        <a:p>
          <a:r>
            <a:rPr lang="en-US" sz="1100" baseline="0">
              <a:latin typeface="Times New Roman" charset="0"/>
              <a:ea typeface="Times New Roman" charset="0"/>
              <a:cs typeface="Times New Roman" charset="0"/>
            </a:rPr>
            <a:t>-- Values for the aging exponent varies depending on the cement mix (OPC, FA or Blast Furnace Slag).</a:t>
          </a:r>
        </a:p>
        <a:p>
          <a:r>
            <a:rPr lang="en-US" sz="1100" baseline="0">
              <a:latin typeface="Times New Roman" charset="0"/>
              <a:ea typeface="Times New Roman" charset="0"/>
              <a:cs typeface="Times New Roman" charset="0"/>
            </a:rPr>
            <a:t>-- fib recommends using a beta distribution for this variable with its parameters as given in Table B2-2.</a:t>
          </a:r>
        </a:p>
        <a:p>
          <a:endParaRPr lang="en-US" sz="1100" baseline="0">
            <a:latin typeface="Times New Roman" charset="0"/>
            <a:ea typeface="Times New Roman" charset="0"/>
            <a:cs typeface="Times New Roman" charset="0"/>
          </a:endParaRPr>
        </a:p>
        <a:p>
          <a:r>
            <a:rPr lang="en-US" sz="1100" b="1" baseline="0">
              <a:latin typeface="Times New Roman" charset="0"/>
              <a:ea typeface="Times New Roman" charset="0"/>
              <a:cs typeface="Times New Roman" charset="0"/>
            </a:rPr>
            <a:t>Other source(s)</a:t>
          </a:r>
        </a:p>
        <a:p>
          <a:r>
            <a:rPr lang="en-US" sz="1100" baseline="0">
              <a:latin typeface="Times New Roman" charset="0"/>
              <a:ea typeface="Times New Roman" charset="0"/>
              <a:cs typeface="Times New Roman" charset="0"/>
            </a:rPr>
            <a:t>-- Values for aging exponents from tests conducted at VDOT laboratories on concrete mixes is currently being studied.</a:t>
          </a:r>
        </a:p>
        <a:p>
          <a:r>
            <a:rPr lang="en-US" sz="1100" u="none" baseline="0">
              <a:latin typeface="Times New Roman" charset="0"/>
              <a:ea typeface="Times New Roman" charset="0"/>
              <a:cs typeface="Times New Roman" charset="0"/>
            </a:rPr>
            <a:t>-- It is recommended that fib values for aging coefficients be taken until this work is completed.</a:t>
          </a:r>
        </a:p>
        <a:p>
          <a:endParaRPr lang="en-US" sz="1100" u="sng" baseline="0">
            <a:latin typeface="Times New Roman" charset="0"/>
            <a:ea typeface="Times New Roman" charset="0"/>
            <a:cs typeface="Times New Roman" charset="0"/>
          </a:endParaRPr>
        </a:p>
        <a:p>
          <a:r>
            <a:rPr lang="en-US" sz="1100" b="1" u="sng" baseline="0">
              <a:latin typeface="Times New Roman" charset="0"/>
              <a:ea typeface="Times New Roman" charset="0"/>
              <a:cs typeface="Times New Roman" charset="0"/>
            </a:rPr>
            <a:t>5. INITIAL CHLORIDE CONTENT </a:t>
          </a:r>
          <a:r>
            <a:rPr lang="en-US" sz="1100" b="1" u="none" baseline="0">
              <a:latin typeface="Times New Roman" charset="0"/>
              <a:ea typeface="Times New Roman" charset="0"/>
              <a:cs typeface="Times New Roman" charset="0"/>
            </a:rPr>
            <a:t>(C</a:t>
          </a:r>
          <a:r>
            <a:rPr lang="en-US" sz="1100" b="1" u="none" baseline="-25000">
              <a:latin typeface="Times New Roman" charset="0"/>
              <a:ea typeface="Times New Roman" charset="0"/>
              <a:cs typeface="Times New Roman" charset="0"/>
            </a:rPr>
            <a:t>0</a:t>
          </a:r>
          <a:r>
            <a:rPr lang="en-US" sz="1100" b="1" u="none" baseline="0">
              <a:latin typeface="Times New Roman" charset="0"/>
              <a:ea typeface="Times New Roman" charset="0"/>
              <a:cs typeface="Times New Roman" charset="0"/>
            </a:rPr>
            <a:t>)</a:t>
          </a:r>
        </a:p>
        <a:p>
          <a:r>
            <a:rPr lang="en-US" sz="1100" b="1" u="none" baseline="0">
              <a:latin typeface="Times New Roman" charset="0"/>
              <a:ea typeface="Times New Roman" charset="0"/>
              <a:cs typeface="Times New Roman" charset="0"/>
            </a:rPr>
            <a:t>fib recommendation (section B2.2.4, pg 65)</a:t>
          </a:r>
        </a:p>
        <a:p>
          <a:r>
            <a:rPr lang="en-US" sz="1100" baseline="0">
              <a:latin typeface="Times New Roman" charset="0"/>
              <a:ea typeface="Times New Roman" charset="0"/>
              <a:cs typeface="Times New Roman" charset="0"/>
            </a:rPr>
            <a:t>-- The initial chloride concentration is assumed to be uniform throughout the cross section of the deck.</a:t>
          </a:r>
        </a:p>
        <a:p>
          <a:r>
            <a:rPr lang="en-US" sz="1100" baseline="0">
              <a:latin typeface="Times New Roman" charset="0"/>
              <a:ea typeface="Times New Roman" charset="0"/>
              <a:cs typeface="Times New Roman" charset="0"/>
            </a:rPr>
            <a:t>-- Mean values are obtained from chloride titration tests conducted at VDOT laboratories. </a:t>
          </a:r>
        </a:p>
        <a:p>
          <a:r>
            <a:rPr lang="en-US" sz="1100" baseline="0">
              <a:latin typeface="Times New Roman" charset="0"/>
              <a:ea typeface="Times New Roman" charset="0"/>
              <a:cs typeface="Times New Roman" charset="0"/>
            </a:rPr>
            <a:t>-- fib recommends using a normal distribution for this variable.</a:t>
          </a:r>
        </a:p>
        <a:p>
          <a:r>
            <a:rPr lang="en-US" sz="1100" baseline="0">
              <a:latin typeface="Times New Roman" charset="0"/>
              <a:ea typeface="Times New Roman" charset="0"/>
              <a:cs typeface="Times New Roman" charset="0"/>
            </a:rPr>
            <a:t>-- Test values have been entered in the next sheet ("Recommended Values").</a:t>
          </a:r>
        </a:p>
        <a:p>
          <a:endParaRPr lang="en-US" sz="1100" baseline="0">
            <a:latin typeface="Times New Roman" charset="0"/>
            <a:ea typeface="Times New Roman" charset="0"/>
            <a:cs typeface="Times New Roman" charset="0"/>
          </a:endParaRPr>
        </a:p>
        <a:p>
          <a:endParaRPr lang="en-US" sz="1100" b="1" u="sng" baseline="0">
            <a:latin typeface="Times New Roman" charset="0"/>
            <a:ea typeface="Times New Roman" charset="0"/>
            <a:cs typeface="Times New Roman" charset="0"/>
          </a:endParaRPr>
        </a:p>
        <a:p>
          <a:endParaRPr lang="en-US" sz="1100" b="1" u="sng" baseline="0">
            <a:latin typeface="Times New Roman" charset="0"/>
            <a:ea typeface="Times New Roman" charset="0"/>
            <a:cs typeface="Times New Roman" charset="0"/>
          </a:endParaRPr>
        </a:p>
        <a:p>
          <a:endParaRPr lang="en-US" sz="1100" b="1" u="sng" baseline="0">
            <a:latin typeface="Times New Roman" charset="0"/>
            <a:ea typeface="Times New Roman" charset="0"/>
            <a:cs typeface="Times New Roman" charset="0"/>
          </a:endParaRPr>
        </a:p>
        <a:p>
          <a:endParaRPr lang="en-US" sz="1100" b="1" u="sng" baseline="0">
            <a:latin typeface="Times New Roman" charset="0"/>
            <a:ea typeface="Times New Roman" charset="0"/>
            <a:cs typeface="Times New Roman" charset="0"/>
          </a:endParaRPr>
        </a:p>
        <a:p>
          <a:endParaRPr lang="en-US" sz="1100" b="1" u="sng" baseline="0">
            <a:latin typeface="Times New Roman" charset="0"/>
            <a:ea typeface="Times New Roman" charset="0"/>
            <a:cs typeface="Times New Roman" charset="0"/>
          </a:endParaRPr>
        </a:p>
        <a:p>
          <a:endParaRPr lang="en-US" sz="1100" b="1" u="sng" baseline="0">
            <a:latin typeface="Times New Roman" charset="0"/>
            <a:ea typeface="Times New Roman" charset="0"/>
            <a:cs typeface="Times New Roman" charset="0"/>
          </a:endParaRPr>
        </a:p>
        <a:p>
          <a:endParaRPr lang="en-US" sz="1100" b="1" u="sng" baseline="0">
            <a:latin typeface="Times New Roman" charset="0"/>
            <a:ea typeface="Times New Roman" charset="0"/>
            <a:cs typeface="Times New Roman" charset="0"/>
          </a:endParaRPr>
        </a:p>
        <a:p>
          <a:endParaRPr lang="en-US" sz="1100" b="1" u="sng" baseline="0">
            <a:latin typeface="Times New Roman" charset="0"/>
            <a:ea typeface="Times New Roman" charset="0"/>
            <a:cs typeface="Times New Roman" charset="0"/>
          </a:endParaRPr>
        </a:p>
        <a:p>
          <a:r>
            <a:rPr lang="en-US" sz="1100" b="1" u="sng" baseline="0">
              <a:latin typeface="Times New Roman" charset="0"/>
              <a:ea typeface="Times New Roman" charset="0"/>
              <a:cs typeface="Times New Roman" charset="0"/>
            </a:rPr>
            <a:t>6. SURFACE CHLORIDE CONCENTRATION </a:t>
          </a:r>
          <a:r>
            <a:rPr lang="en-US" sz="1100" b="1" u="none" baseline="0">
              <a:latin typeface="Times New Roman" charset="0"/>
              <a:ea typeface="Times New Roman" charset="0"/>
              <a:cs typeface="Times New Roman" charset="0"/>
            </a:rPr>
            <a:t>(C</a:t>
          </a:r>
          <a:r>
            <a:rPr lang="en-US" sz="1100" b="1" u="none" baseline="-25000">
              <a:latin typeface="Times New Roman" charset="0"/>
              <a:ea typeface="Times New Roman" charset="0"/>
              <a:cs typeface="Times New Roman" charset="0"/>
            </a:rPr>
            <a:t>sΔx</a:t>
          </a:r>
          <a:r>
            <a:rPr lang="en-US" sz="1100" b="1" u="none" baseline="0">
              <a:latin typeface="Times New Roman" charset="0"/>
              <a:ea typeface="Times New Roman" charset="0"/>
              <a:cs typeface="Times New Roman" charset="0"/>
            </a:rPr>
            <a:t>)</a:t>
          </a:r>
        </a:p>
        <a:p>
          <a:r>
            <a:rPr lang="en-US" sz="1100" b="1" baseline="0">
              <a:latin typeface="Times New Roman" charset="0"/>
              <a:ea typeface="Times New Roman" charset="0"/>
              <a:cs typeface="Times New Roman" charset="0"/>
            </a:rPr>
            <a:t>fib recommendation (section B2.2.5, pg 66)</a:t>
          </a:r>
        </a:p>
        <a:p>
          <a:r>
            <a:rPr lang="en-US" sz="1100" baseline="0">
              <a:latin typeface="Times New Roman" charset="0"/>
              <a:ea typeface="Times New Roman" charset="0"/>
              <a:cs typeface="Times New Roman" charset="0"/>
            </a:rPr>
            <a:t>-- fib details a method for calculating surface chloride concentration based on precipitation and deicing salt amounts. The use of this methodology requires the knowledge of the amount of precipitation, the amount of chlorides from deicing salt applications, and the number of deicing salt applications.</a:t>
          </a:r>
        </a:p>
        <a:p>
          <a:r>
            <a:rPr lang="en-US" sz="1100" baseline="0">
              <a:latin typeface="Times New Roman" charset="0"/>
              <a:ea typeface="Times New Roman" charset="0"/>
              <a:cs typeface="Times New Roman" charset="0"/>
            </a:rPr>
            <a:t>-- Explanation for computing this value and the equation to be used can be found under Section B2.2.5, pg 65.</a:t>
          </a:r>
        </a:p>
        <a:p>
          <a:endParaRPr lang="en-US" sz="1100" baseline="0">
            <a:latin typeface="Times New Roman" charset="0"/>
            <a:ea typeface="Times New Roman" charset="0"/>
            <a:cs typeface="Times New Roman" charset="0"/>
          </a:endParaRPr>
        </a:p>
        <a:p>
          <a:r>
            <a:rPr lang="en-US" sz="1100" b="1" baseline="0">
              <a:latin typeface="Times New Roman" charset="0"/>
              <a:ea typeface="Times New Roman" charset="0"/>
              <a:cs typeface="Times New Roman" charset="0"/>
            </a:rPr>
            <a:t>Other source(s)</a:t>
          </a:r>
        </a:p>
        <a:p>
          <a:r>
            <a:rPr lang="en-US" sz="1100" baseline="0">
              <a:latin typeface="Times New Roman" charset="0"/>
              <a:ea typeface="Times New Roman" charset="0"/>
              <a:cs typeface="Times New Roman" charset="0"/>
            </a:rPr>
            <a:t>-- Historic data may also be used in the service life model.</a:t>
          </a:r>
        </a:p>
        <a:p>
          <a:r>
            <a:rPr lang="en-US" sz="1100" baseline="0">
              <a:latin typeface="Times New Roman" charset="0"/>
              <a:ea typeface="Times New Roman" charset="0"/>
              <a:cs typeface="Times New Roman" charset="0"/>
            </a:rPr>
            <a:t>-- Investigations into surface chloride concentrations of Virginia bridges have been completed by </a:t>
          </a:r>
          <a:r>
            <a:rPr lang="en-US" sz="1100" i="1" baseline="0">
              <a:latin typeface="Times New Roman" charset="0"/>
              <a:ea typeface="Times New Roman" charset="0"/>
              <a:cs typeface="Times New Roman" charset="0"/>
            </a:rPr>
            <a:t>Kirkpatrick, T. J. (2001), "Impact of specification changes on chloride induced corrosion service life of virginia bridge decks." </a:t>
          </a:r>
          <a:r>
            <a:rPr lang="en-US" sz="1100" i="0" baseline="0">
              <a:latin typeface="Times New Roman" charset="0"/>
              <a:ea typeface="Times New Roman" charset="0"/>
              <a:cs typeface="Times New Roman" charset="0"/>
            </a:rPr>
            <a:t>and </a:t>
          </a:r>
          <a:r>
            <a:rPr lang="en-US" sz="1100" i="1" baseline="0">
              <a:latin typeface="Times New Roman" charset="0"/>
              <a:ea typeface="Times New Roman" charset="0"/>
              <a:cs typeface="Times New Roman" charset="0"/>
            </a:rPr>
            <a:t>Williamson, G. S. (2007), "Service Life Modeling of Virginia Bridge Decks." </a:t>
          </a:r>
          <a:r>
            <a:rPr lang="en-US" sz="1100" i="0" baseline="0">
              <a:latin typeface="Times New Roman" charset="0"/>
              <a:ea typeface="Times New Roman" charset="0"/>
              <a:cs typeface="Times New Roman" charset="0"/>
            </a:rPr>
            <a:t>Test results from these have been summarized in  </a:t>
          </a:r>
          <a:r>
            <a:rPr lang="en-US" sz="1100" i="1" baseline="0">
              <a:latin typeface="Times New Roman" charset="0"/>
              <a:ea typeface="Times New Roman" charset="0"/>
              <a:cs typeface="Times New Roman" charset="0"/>
            </a:rPr>
            <a:t>Elizabeth Bales (2016), "Chloride Penetration Resistance and Link to Service Life Design of Virginia Bridge Decks".</a:t>
          </a:r>
        </a:p>
        <a:p>
          <a:r>
            <a:rPr lang="en-US" sz="1100" i="1" baseline="0">
              <a:latin typeface="Times New Roman" charset="0"/>
              <a:ea typeface="Times New Roman" charset="0"/>
              <a:cs typeface="Times New Roman" charset="0"/>
            </a:rPr>
            <a:t>-- </a:t>
          </a:r>
          <a:r>
            <a:rPr lang="en-US" sz="1100" i="0" baseline="0">
              <a:latin typeface="Times New Roman" charset="0"/>
              <a:ea typeface="Times New Roman" charset="0"/>
              <a:cs typeface="Times New Roman" charset="0"/>
            </a:rPr>
            <a:t>Values from historic data have been tabulated in the next sheet ("Recommended Values"). A lognormal distribution is recommended.</a:t>
          </a:r>
          <a:endParaRPr lang="en-US" sz="1100" i="1" baseline="0">
            <a:latin typeface="Times New Roman" charset="0"/>
            <a:ea typeface="Times New Roman" charset="0"/>
            <a:cs typeface="Times New Roman" charset="0"/>
          </a:endParaRPr>
        </a:p>
        <a:p>
          <a:endParaRPr lang="en-US" sz="1100" i="1" baseline="0">
            <a:latin typeface="Times New Roman" charset="0"/>
            <a:ea typeface="Times New Roman" charset="0"/>
            <a:cs typeface="Times New Roman" charset="0"/>
          </a:endParaRPr>
        </a:p>
        <a:p>
          <a:endParaRPr lang="en-US" sz="1100" i="1" baseline="0">
            <a:latin typeface="Times New Roman" charset="0"/>
            <a:ea typeface="Times New Roman" charset="0"/>
            <a:cs typeface="Times New Roman" charset="0"/>
          </a:endParaRPr>
        </a:p>
        <a:p>
          <a:r>
            <a:rPr lang="en-US" sz="1100" b="1" u="sng" baseline="0">
              <a:latin typeface="Times New Roman" charset="0"/>
              <a:ea typeface="Times New Roman" charset="0"/>
              <a:cs typeface="Times New Roman" charset="0"/>
            </a:rPr>
            <a:t>7. COVER DEPTH </a:t>
          </a:r>
          <a:r>
            <a:rPr lang="en-US" sz="1100" b="1" u="none" baseline="0">
              <a:latin typeface="Times New Roman" charset="0"/>
              <a:ea typeface="Times New Roman" charset="0"/>
              <a:cs typeface="Times New Roman" charset="0"/>
            </a:rPr>
            <a:t>(a)</a:t>
          </a:r>
        </a:p>
        <a:p>
          <a:r>
            <a:rPr lang="en-US" sz="1100" b="0" baseline="0">
              <a:latin typeface="Times New Roman" charset="0"/>
              <a:ea typeface="Times New Roman" charset="0"/>
              <a:cs typeface="Times New Roman" charset="0"/>
            </a:rPr>
            <a:t>-- Data entered in the next sheet ("Recommended Values") has been taken from </a:t>
          </a:r>
          <a:r>
            <a:rPr lang="en-US" sz="1100" i="1" baseline="0">
              <a:latin typeface="Times New Roman" charset="0"/>
              <a:ea typeface="Times New Roman" charset="0"/>
              <a:cs typeface="Times New Roman" charset="0"/>
            </a:rPr>
            <a:t>Williamson, G. S. (2007), "Service Life Modeling of Virginia Bridge Decks." </a:t>
          </a:r>
          <a:r>
            <a:rPr lang="en-US" sz="1100" i="0" baseline="0">
              <a:latin typeface="Times New Roman" charset="0"/>
              <a:ea typeface="Times New Roman" charset="0"/>
              <a:cs typeface="Times New Roman" charset="0"/>
            </a:rPr>
            <a:t>Based on this data, a lognormal distribution was used.</a:t>
          </a: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latin typeface="Times New Roman" charset="0"/>
              <a:ea typeface="Times New Roman" charset="0"/>
              <a:cs typeface="Times New Roman" charset="0"/>
            </a:rPr>
            <a:t>-- fib does not specify a distribution type for this variable, although a lognormal distribution is appropriate (in principle) for this variable (</a:t>
          </a:r>
          <a:r>
            <a:rPr lang="en-US" sz="1100" b="1" baseline="0">
              <a:latin typeface="Times New Roman" charset="0"/>
              <a:ea typeface="Times New Roman" charset="0"/>
              <a:cs typeface="Times New Roman" charset="0"/>
            </a:rPr>
            <a:t>Section B 1.2.1, pg 45</a:t>
          </a:r>
          <a:r>
            <a:rPr lang="en-US" sz="1100" b="0" baseline="0">
              <a:latin typeface="Times New Roman" charset="0"/>
              <a:ea typeface="Times New Roman" charset="0"/>
              <a:cs typeface="Times New Roman" charset="0"/>
            </a:rPr>
            <a:t>)</a:t>
          </a:r>
        </a:p>
        <a:p>
          <a:endParaRPr lang="en-US" sz="1100" i="0" baseline="0">
            <a:latin typeface="Times New Roman" charset="0"/>
            <a:ea typeface="Times New Roman" charset="0"/>
            <a:cs typeface="Times New Roman" charset="0"/>
          </a:endParaRPr>
        </a:p>
        <a:p>
          <a:endParaRPr lang="en-US" sz="1100" i="1" baseline="0">
            <a:latin typeface="Times New Roman" charset="0"/>
            <a:ea typeface="Times New Roman" charset="0"/>
            <a:cs typeface="Times New Roman" charset="0"/>
          </a:endParaRPr>
        </a:p>
        <a:p>
          <a:endParaRPr lang="en-US" sz="1100" baseline="0">
            <a:latin typeface="Times New Roman" charset="0"/>
            <a:ea typeface="Times New Roman" charset="0"/>
            <a:cs typeface="Times New Roman" charset="0"/>
          </a:endParaRPr>
        </a:p>
        <a:p>
          <a:r>
            <a:rPr lang="en-US" sz="1100" b="1" u="sng" baseline="0">
              <a:latin typeface="Times New Roman" charset="0"/>
              <a:ea typeface="Times New Roman" charset="0"/>
              <a:cs typeface="Times New Roman" charset="0"/>
            </a:rPr>
            <a:t>8. CRITICAL CHLORIDE CONCENTRATION </a:t>
          </a:r>
          <a:r>
            <a:rPr lang="en-US" sz="1100" b="1" u="none" baseline="0">
              <a:latin typeface="Times New Roman" charset="0"/>
              <a:ea typeface="Times New Roman" charset="0"/>
              <a:cs typeface="Times New Roman" charset="0"/>
            </a:rPr>
            <a:t>(C</a:t>
          </a:r>
          <a:r>
            <a:rPr lang="en-US" sz="1100" b="1" u="none" baseline="-25000">
              <a:latin typeface="Times New Roman" charset="0"/>
              <a:ea typeface="Times New Roman" charset="0"/>
              <a:cs typeface="Times New Roman" charset="0"/>
            </a:rPr>
            <a:t>crit</a:t>
          </a:r>
          <a:r>
            <a:rPr lang="en-US" sz="1100" b="1" u="none" baseline="0">
              <a:latin typeface="Times New Roman" charset="0"/>
              <a:ea typeface="Times New Roman" charset="0"/>
              <a:cs typeface="Times New Roman" charset="0"/>
            </a:rPr>
            <a:t>)</a:t>
          </a:r>
        </a:p>
        <a:p>
          <a:r>
            <a:rPr lang="en-US" sz="1100" b="1" u="none" baseline="0">
              <a:latin typeface="Times New Roman" charset="0"/>
              <a:ea typeface="Times New Roman" charset="0"/>
              <a:cs typeface="Times New Roman" charset="0"/>
            </a:rPr>
            <a:t>fib recommendation (section B2.2.6, pg 72)</a:t>
          </a:r>
        </a:p>
        <a:p>
          <a:r>
            <a:rPr lang="en-US" sz="1100" b="0" u="none" baseline="0">
              <a:latin typeface="Times New Roman" charset="0"/>
              <a:ea typeface="Times New Roman" charset="0"/>
              <a:cs typeface="Times New Roman" charset="0"/>
            </a:rPr>
            <a:t>-- fib recommends using a beta distribution for this variable using the following parameters: m=0.6, sd=0.15, min=0.2, max=2.</a:t>
          </a:r>
        </a:p>
        <a:p>
          <a:r>
            <a:rPr lang="en-US" sz="1100" b="0" u="none" baseline="0">
              <a:latin typeface="Times New Roman" charset="0"/>
              <a:ea typeface="Times New Roman" charset="0"/>
              <a:cs typeface="Times New Roman" charset="0"/>
            </a:rPr>
            <a:t>-- This value is only suitable for plain steel reinforcement.</a:t>
          </a:r>
        </a:p>
        <a:p>
          <a:endParaRPr lang="en-US" sz="1100" b="0" u="none" baseline="0">
            <a:latin typeface="Times New Roman" charset="0"/>
            <a:ea typeface="Times New Roman" charset="0"/>
            <a:cs typeface="Times New Roman" charset="0"/>
          </a:endParaRPr>
        </a:p>
        <a:p>
          <a:r>
            <a:rPr lang="en-US" sz="1100" b="1" u="none" baseline="0">
              <a:latin typeface="Times New Roman" charset="0"/>
              <a:ea typeface="Times New Roman" charset="0"/>
              <a:cs typeface="Times New Roman" charset="0"/>
            </a:rPr>
            <a:t>Other source(s)</a:t>
          </a:r>
        </a:p>
        <a:p>
          <a:r>
            <a:rPr lang="en-US" sz="1100" b="1" u="none" baseline="0">
              <a:latin typeface="Times New Roman" charset="0"/>
              <a:ea typeface="Times New Roman" charset="0"/>
              <a:cs typeface="Times New Roman" charset="0"/>
            </a:rPr>
            <a:t>-- </a:t>
          </a:r>
          <a:r>
            <a:rPr lang="en-US" sz="1100" b="0" u="none" baseline="0">
              <a:latin typeface="Times New Roman" charset="0"/>
              <a:ea typeface="Times New Roman" charset="0"/>
              <a:cs typeface="Times New Roman" charset="0"/>
            </a:rPr>
            <a:t>For MMFX steel, values have been taken from </a:t>
          </a:r>
          <a:r>
            <a:rPr lang="en-US" sz="1100" b="0" i="1" u="none" baseline="0">
              <a:latin typeface="Times New Roman" charset="0"/>
              <a:ea typeface="Times New Roman" charset="0"/>
              <a:cs typeface="Times New Roman" charset="0"/>
            </a:rPr>
            <a:t>Ji, J., Darwin, D., Browning, J. P., and Dakota, S. (2005). "Corrosion resistance of duplex stainless steels and MMFX microcomposite steel for reinforced concrete bridge decks."</a:t>
          </a:r>
        </a:p>
        <a:p>
          <a:r>
            <a:rPr lang="en-US" sz="1100" b="0" i="1" u="none" baseline="0">
              <a:latin typeface="Times New Roman" charset="0"/>
              <a:ea typeface="Times New Roman" charset="0"/>
              <a:cs typeface="Times New Roman" charset="0"/>
            </a:rPr>
            <a:t>-- </a:t>
          </a:r>
          <a:r>
            <a:rPr lang="en-US" sz="1100" b="0" i="0" u="none" baseline="0">
              <a:latin typeface="Times New Roman" charset="0"/>
              <a:ea typeface="Times New Roman" charset="0"/>
              <a:cs typeface="Times New Roman" charset="0"/>
            </a:rPr>
            <a:t>Ccrit values for MMFX reinforcement have been tabulated in the next sheet ("Recommended Values").</a:t>
          </a:r>
        </a:p>
        <a:p>
          <a:endParaRPr lang="en-US" sz="1100" b="0" i="0" u="none" baseline="0">
            <a:latin typeface="Times New Roman" charset="0"/>
            <a:ea typeface="Times New Roman" charset="0"/>
            <a:cs typeface="Times New Roman" charset="0"/>
          </a:endParaRPr>
        </a:p>
        <a:p>
          <a:endParaRPr lang="en-US" sz="1100" b="0" i="0" u="none" baseline="0">
            <a:latin typeface="Times New Roman" charset="0"/>
            <a:ea typeface="Times New Roman" charset="0"/>
            <a:cs typeface="Times New Roman" charset="0"/>
          </a:endParaRPr>
        </a:p>
        <a:p>
          <a:endParaRPr lang="en-US" sz="1100" b="0" i="0" u="none" baseline="0">
            <a:latin typeface="Times New Roman" charset="0"/>
            <a:ea typeface="Times New Roman" charset="0"/>
            <a:cs typeface="Times New Roman" charset="0"/>
          </a:endParaRPr>
        </a:p>
        <a:p>
          <a:r>
            <a:rPr lang="en-US" sz="1200" b="1" i="0" u="none" baseline="0">
              <a:latin typeface="Times New Roman" charset="0"/>
              <a:ea typeface="Times New Roman" charset="0"/>
              <a:cs typeface="Times New Roman" charset="0"/>
            </a:rPr>
            <a:t>CONSTANTS:</a:t>
          </a:r>
        </a:p>
        <a:p>
          <a:endParaRPr lang="en-US" sz="1200" b="1" i="0" u="none" baseline="0">
            <a:latin typeface="Times New Roman" charset="0"/>
            <a:ea typeface="Times New Roman" charset="0"/>
            <a:cs typeface="Times New Roman" charset="0"/>
          </a:endParaRPr>
        </a:p>
        <a:p>
          <a:r>
            <a:rPr lang="en-US" sz="1100" b="1" i="0" u="sng" baseline="0">
              <a:latin typeface="Times New Roman" charset="0"/>
              <a:ea typeface="Times New Roman" charset="0"/>
              <a:cs typeface="Times New Roman" charset="0"/>
            </a:rPr>
            <a:t>1. TRANSFER FUNCTION </a:t>
          </a:r>
          <a:r>
            <a:rPr lang="en-US" sz="1100" b="1" i="0" u="none" baseline="0">
              <a:latin typeface="Times New Roman" charset="0"/>
              <a:ea typeface="Times New Roman" charset="0"/>
              <a:cs typeface="Times New Roman" charset="0"/>
            </a:rPr>
            <a:t>(Δx)</a:t>
          </a:r>
        </a:p>
        <a:p>
          <a:pPr marL="0" marR="0" indent="0" defTabSz="914400" eaLnBrk="1" fontAlgn="auto" latinLnBrk="0" hangingPunct="1">
            <a:lnSpc>
              <a:spcPct val="100000"/>
            </a:lnSpc>
            <a:spcBef>
              <a:spcPts val="0"/>
            </a:spcBef>
            <a:spcAft>
              <a:spcPts val="0"/>
            </a:spcAft>
            <a:buClrTx/>
            <a:buSzTx/>
            <a:buFontTx/>
            <a:buNone/>
            <a:tabLst/>
            <a:defRPr/>
          </a:pPr>
          <a:r>
            <a:rPr lang="en-US" sz="1100" b="1" u="none" baseline="0">
              <a:latin typeface="Times New Roman" charset="0"/>
              <a:ea typeface="Times New Roman" charset="0"/>
              <a:cs typeface="Times New Roman" charset="0"/>
            </a:rPr>
            <a:t>fib recommendation (section B2.2.5, pg 69)</a:t>
          </a:r>
        </a:p>
        <a:p>
          <a:r>
            <a:rPr lang="en-US" sz="1100" b="0" i="0" u="none" baseline="0">
              <a:latin typeface="Times New Roman" charset="0"/>
              <a:ea typeface="Times New Roman" charset="0"/>
              <a:cs typeface="Times New Roman" charset="0"/>
            </a:rPr>
            <a:t>-- fib summarizes the quantification of Δx for different types of exposure conditions.</a:t>
          </a:r>
        </a:p>
        <a:p>
          <a:endParaRPr lang="en-US" sz="1100" b="0" i="0" u="none" baseline="0">
            <a:latin typeface="Times New Roman" charset="0"/>
            <a:ea typeface="Times New Roman" charset="0"/>
            <a:cs typeface="Times New Roman" charset="0"/>
          </a:endParaRPr>
        </a:p>
        <a:p>
          <a:r>
            <a:rPr lang="en-US" sz="1100" b="1" i="0" u="none" baseline="0">
              <a:latin typeface="Times New Roman" charset="0"/>
              <a:ea typeface="Times New Roman" charset="0"/>
              <a:cs typeface="Times New Roman" charset="0"/>
            </a:rPr>
            <a:t>Recommended value of Δx for service life calculations in Virginia</a:t>
          </a:r>
        </a:p>
        <a:p>
          <a:r>
            <a:rPr lang="en-US" sz="1100" b="0" i="0" u="none" baseline="0">
              <a:latin typeface="Times New Roman" charset="0"/>
              <a:ea typeface="Times New Roman" charset="0"/>
              <a:cs typeface="Times New Roman" charset="0"/>
            </a:rPr>
            <a:t>-- It has been verified that the depth at which the surface chloride concentration stabilizes is approximately 12.7 mm because of the chlorides being washed out of the concrete just below the deck surface (Cady and Weyers 1983)</a:t>
          </a:r>
        </a:p>
        <a:p>
          <a:r>
            <a:rPr lang="en-US" sz="1100" b="0" i="0" u="none" baseline="0">
              <a:latin typeface="Times New Roman" charset="0"/>
              <a:ea typeface="Times New Roman" charset="0"/>
              <a:cs typeface="Times New Roman" charset="0"/>
            </a:rPr>
            <a:t>-- Hence, taking a constant value for the transfer function is recommended.</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647701</xdr:colOff>
      <xdr:row>10</xdr:row>
      <xdr:rowOff>104775</xdr:rowOff>
    </xdr:from>
    <xdr:ext cx="3657600" cy="461963"/>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647701" y="4838700"/>
              <a:ext cx="3657600" cy="46196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crit</m:t>
                    </m:r>
                    <m:r>
                      <a:rPr lang="en-US" sz="1100" b="0" i="1">
                        <a:latin typeface="Cambria Math" panose="02040503050406030204" pitchFamily="18" charset="0"/>
                      </a:rPr>
                      <m:t>=</m:t>
                    </m:r>
                    <m:r>
                      <m:rPr>
                        <m:sty m:val="p"/>
                      </m:rPr>
                      <a:rPr lang="en-US" sz="1100" b="0" i="0">
                        <a:latin typeface="Cambria Math" panose="02040503050406030204" pitchFamily="18" charset="0"/>
                      </a:rPr>
                      <m:t>C</m:t>
                    </m:r>
                    <m:d>
                      <m:dPr>
                        <m:ctrlPr>
                          <a:rPr lang="en-US" sz="1100" b="0" i="1">
                            <a:latin typeface="Cambria Math" panose="02040503050406030204" pitchFamily="18" charset="0"/>
                          </a:rPr>
                        </m:ctrlPr>
                      </m:dPr>
                      <m:e>
                        <m:r>
                          <m:rPr>
                            <m:sty m:val="p"/>
                          </m:rPr>
                          <a:rPr lang="en-US" sz="1100" b="0" i="0">
                            <a:latin typeface="Cambria Math" panose="02040503050406030204" pitchFamily="18" charset="0"/>
                          </a:rPr>
                          <m:t>x</m:t>
                        </m:r>
                        <m:r>
                          <a:rPr lang="en-US" sz="1100" b="0" i="1">
                            <a:latin typeface="Cambria Math" panose="02040503050406030204" pitchFamily="18" charset="0"/>
                          </a:rPr>
                          <m:t>=</m:t>
                        </m:r>
                        <m:r>
                          <m:rPr>
                            <m:sty m:val="p"/>
                          </m:rPr>
                          <a:rPr lang="en-US" sz="1100" b="0" i="0">
                            <a:latin typeface="Cambria Math" panose="02040503050406030204" pitchFamily="18" charset="0"/>
                          </a:rPr>
                          <m:t>a</m:t>
                        </m:r>
                        <m:r>
                          <a:rPr lang="en-US" sz="1100" b="0" i="1">
                            <a:latin typeface="Cambria Math" panose="02040503050406030204" pitchFamily="18" charset="0"/>
                          </a:rPr>
                          <m:t>,</m:t>
                        </m:r>
                        <m:r>
                          <m:rPr>
                            <m:sty m:val="p"/>
                          </m:rPr>
                          <a:rPr lang="en-US" sz="1100" b="0" i="0">
                            <a:latin typeface="Cambria Math" panose="02040503050406030204" pitchFamily="18" charset="0"/>
                          </a:rPr>
                          <m:t>t</m:t>
                        </m:r>
                      </m:e>
                    </m:d>
                    <m:r>
                      <a:rPr lang="en-US" sz="1100" b="0" i="1">
                        <a:latin typeface="Cambria Math" panose="02040503050406030204" pitchFamily="18" charset="0"/>
                      </a:rPr>
                      <m:t>=</m:t>
                    </m:r>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o</m:t>
                    </m:r>
                    <m:r>
                      <a:rPr lang="en-US" sz="1100" b="0" i="1">
                        <a:latin typeface="Cambria Math" panose="02040503050406030204" pitchFamily="18" charset="0"/>
                      </a:rPr>
                      <m:t>+(</m:t>
                    </m:r>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s</m:t>
                    </m:r>
                    <m:r>
                      <a:rPr lang="en-US" sz="1100" b="0" i="0" baseline="-25000">
                        <a:latin typeface="Cambria Math" panose="02040503050406030204" pitchFamily="18" charset="0"/>
                      </a:rPr>
                      <m:t>,</m:t>
                    </m:r>
                    <m:r>
                      <m:rPr>
                        <m:sty m:val="p"/>
                      </m:rPr>
                      <a:rPr lang="en-US" sz="1100" b="0" i="0" baseline="-25000">
                        <a:latin typeface="Cambria Math" panose="02040503050406030204" pitchFamily="18" charset="0"/>
                        <a:ea typeface="Cambria Math" panose="02040503050406030204" pitchFamily="18" charset="0"/>
                      </a:rPr>
                      <m:t>Δx</m:t>
                    </m:r>
                    <m:r>
                      <a:rPr lang="en-US" sz="1100" b="0" i="1">
                        <a:latin typeface="Cambria Math" panose="02040503050406030204" pitchFamily="18" charset="0"/>
                      </a:rPr>
                      <m:t>−</m:t>
                    </m:r>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o</m:t>
                    </m:r>
                    <m:r>
                      <a:rPr lang="en-US" sz="1100" b="0" i="1">
                        <a:latin typeface="Cambria Math" panose="02040503050406030204" pitchFamily="18" charset="0"/>
                      </a:rPr>
                      <m:t>)</m:t>
                    </m:r>
                    <m:r>
                      <a:rPr lang="en-US" sz="1100" b="0" i="1">
                        <a:latin typeface="Cambria Math" panose="02040503050406030204" pitchFamily="18" charset="0"/>
                        <a:ea typeface="Cambria Math" panose="02040503050406030204" pitchFamily="18" charset="0"/>
                      </a:rPr>
                      <m:t>∙</m:t>
                    </m:r>
                    <m:d>
                      <m:dPr>
                        <m:begChr m:val="["/>
                        <m:endChr m:val="]"/>
                        <m:ctrlPr>
                          <a:rPr lang="en-US" sz="1100" b="0" i="1">
                            <a:latin typeface="Cambria Math" panose="02040503050406030204" pitchFamily="18" charset="0"/>
                          </a:rPr>
                        </m:ctrlPr>
                      </m:dPr>
                      <m:e>
                        <m:r>
                          <a:rPr lang="en-US" sz="1100" b="0" i="1">
                            <a:latin typeface="Cambria Math" panose="02040503050406030204" pitchFamily="18" charset="0"/>
                          </a:rPr>
                          <m:t>1−</m:t>
                        </m:r>
                        <m:r>
                          <m:rPr>
                            <m:sty m:val="p"/>
                          </m:rPr>
                          <a:rPr lang="en-US" sz="1100" b="0" i="0">
                            <a:latin typeface="Cambria Math" panose="02040503050406030204" pitchFamily="18" charset="0"/>
                          </a:rPr>
                          <m:t>erf</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m:rPr>
                                    <m:sty m:val="p"/>
                                  </m:rPr>
                                  <a:rPr lang="en-US" sz="1100" b="0" i="0">
                                    <a:latin typeface="Cambria Math" panose="02040503050406030204" pitchFamily="18" charset="0"/>
                                  </a:rPr>
                                  <m:t>a</m:t>
                                </m:r>
                                <m:r>
                                  <a:rPr lang="en-US" sz="1100" b="0" i="1">
                                    <a:latin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Δ</m:t>
                                </m:r>
                                <m:r>
                                  <m:rPr>
                                    <m:sty m:val="p"/>
                                  </m:rPr>
                                  <a:rPr lang="en-US" sz="1100" b="0" i="0">
                                    <a:latin typeface="Cambria Math" panose="02040503050406030204" pitchFamily="18" charset="0"/>
                                  </a:rPr>
                                  <m:t>x</m:t>
                                </m:r>
                              </m:num>
                              <m:den>
                                <m:r>
                                  <a:rPr lang="en-US" sz="1100" b="0" i="1">
                                    <a:latin typeface="Cambria Math" panose="02040503050406030204" pitchFamily="18" charset="0"/>
                                  </a:rPr>
                                  <m:t>2</m:t>
                                </m:r>
                                <m:rad>
                                  <m:radPr>
                                    <m:degHide m:val="on"/>
                                    <m:ctrlPr>
                                      <a:rPr lang="en-US" sz="1100" b="0" i="1">
                                        <a:latin typeface="Cambria Math" panose="02040503050406030204" pitchFamily="18" charset="0"/>
                                      </a:rPr>
                                    </m:ctrlPr>
                                  </m:radPr>
                                  <m:deg/>
                                  <m:e>
                                    <m:r>
                                      <m:rPr>
                                        <m:sty m:val="p"/>
                                      </m:rPr>
                                      <a:rPr lang="en-US" sz="1100" b="0" i="0">
                                        <a:latin typeface="Cambria Math" panose="02040503050406030204" pitchFamily="18" charset="0"/>
                                      </a:rPr>
                                      <m:t>D</m:t>
                                    </m:r>
                                    <m:r>
                                      <m:rPr>
                                        <m:sty m:val="p"/>
                                      </m:rPr>
                                      <a:rPr lang="en-US" sz="1100" b="0" i="0" baseline="-25000">
                                        <a:latin typeface="Cambria Math" panose="02040503050406030204" pitchFamily="18" charset="0"/>
                                      </a:rPr>
                                      <m:t>app</m:t>
                                    </m:r>
                                    <m:r>
                                      <a:rPr lang="en-US" sz="1100" b="0" i="0" baseline="-25000">
                                        <a:latin typeface="Cambria Math" panose="02040503050406030204" pitchFamily="18" charset="0"/>
                                      </a:rPr>
                                      <m:t>,</m:t>
                                    </m:r>
                                    <m:r>
                                      <m:rPr>
                                        <m:sty m:val="p"/>
                                      </m:rPr>
                                      <a:rPr lang="en-US" sz="1100" b="0" i="0" baseline="-25000">
                                        <a:latin typeface="Cambria Math" panose="02040503050406030204" pitchFamily="18" charset="0"/>
                                      </a:rPr>
                                      <m:t>C</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m:t>
                                    </m:r>
                                  </m:e>
                                </m:rad>
                              </m:den>
                            </m:f>
                          </m:e>
                        </m:d>
                      </m:e>
                    </m:d>
                  </m:oMath>
                </m:oMathPara>
              </a14:m>
              <a:endParaRPr lang="en-US" sz="1100"/>
            </a:p>
          </xdr:txBody>
        </xdr:sp>
      </mc:Choice>
      <mc:Fallback xmlns="">
        <xdr:sp macro="" textlink="">
          <xdr:nvSpPr>
            <xdr:cNvPr id="3" name="TextBox 2"/>
            <xdr:cNvSpPr txBox="1"/>
          </xdr:nvSpPr>
          <xdr:spPr>
            <a:xfrm>
              <a:off x="647701" y="4838700"/>
              <a:ext cx="3657600" cy="46196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b="0" i="0">
                  <a:latin typeface="Cambria Math" panose="02040503050406030204" pitchFamily="18" charset="0"/>
                </a:rPr>
                <a:t>C</a:t>
              </a:r>
              <a:r>
                <a:rPr lang="en-US" sz="1100" b="0" i="0" baseline="-25000">
                  <a:latin typeface="Cambria Math" panose="02040503050406030204" pitchFamily="18" charset="0"/>
                </a:rPr>
                <a:t>crit</a:t>
              </a:r>
              <a:r>
                <a:rPr lang="en-US" sz="1100" b="0" i="0">
                  <a:latin typeface="Cambria Math" panose="02040503050406030204" pitchFamily="18" charset="0"/>
                </a:rPr>
                <a:t>=C</a:t>
              </a:r>
              <a:r>
                <a:rPr lang="en-US" sz="1100" b="0" i="0">
                  <a:latin typeface="Cambria Math"/>
                </a:rPr>
                <a:t>(</a:t>
              </a:r>
              <a:r>
                <a:rPr lang="en-US" sz="1100" b="0" i="0">
                  <a:latin typeface="Cambria Math" panose="02040503050406030204" pitchFamily="18" charset="0"/>
                </a:rPr>
                <a:t>x=a,t</a:t>
              </a:r>
              <a:r>
                <a:rPr lang="en-US" sz="1100" b="0" i="0">
                  <a:latin typeface="Cambria Math"/>
                </a:rPr>
                <a:t>)</a:t>
              </a:r>
              <a:r>
                <a:rPr lang="en-US" sz="1100" b="0" i="0">
                  <a:latin typeface="Cambria Math" panose="02040503050406030204" pitchFamily="18" charset="0"/>
                </a:rPr>
                <a:t>=C</a:t>
              </a:r>
              <a:r>
                <a:rPr lang="en-US" sz="1100" b="0" i="0" baseline="-25000">
                  <a:latin typeface="Cambria Math" panose="02040503050406030204" pitchFamily="18" charset="0"/>
                </a:rPr>
                <a:t>o</a:t>
              </a:r>
              <a:r>
                <a:rPr lang="en-US" sz="1100" b="0" i="0">
                  <a:latin typeface="Cambria Math" panose="02040503050406030204" pitchFamily="18" charset="0"/>
                </a:rPr>
                <a:t>+(C</a:t>
              </a:r>
              <a:r>
                <a:rPr lang="en-US" sz="1100" b="0" i="0" baseline="-25000">
                  <a:latin typeface="Cambria Math" panose="02040503050406030204" pitchFamily="18" charset="0"/>
                </a:rPr>
                <a:t>s,</a:t>
              </a:r>
              <a:r>
                <a:rPr lang="en-US" sz="1100" b="0" i="0" baseline="-25000">
                  <a:latin typeface="Cambria Math" panose="02040503050406030204" pitchFamily="18" charset="0"/>
                  <a:ea typeface="Cambria Math" panose="02040503050406030204" pitchFamily="18" charset="0"/>
                </a:rPr>
                <a:t>Δx</a:t>
              </a:r>
              <a:r>
                <a:rPr lang="en-US" sz="1100" b="0" i="0">
                  <a:latin typeface="Cambria Math" panose="02040503050406030204" pitchFamily="18" charset="0"/>
                </a:rPr>
                <a:t>−C</a:t>
              </a:r>
              <a:r>
                <a:rPr lang="en-US" sz="1100" b="0" i="0" baseline="-25000">
                  <a:latin typeface="Cambria Math" panose="02040503050406030204" pitchFamily="18" charset="0"/>
                </a:rPr>
                <a:t>o</a:t>
              </a:r>
              <a:r>
                <a:rPr lang="en-US" sz="1100" b="0" i="0">
                  <a:latin typeface="Cambria Math" panose="02040503050406030204" pitchFamily="18" charset="0"/>
                </a:rPr>
                <a:t>)</a:t>
              </a:r>
              <a:r>
                <a:rPr lang="en-US" sz="1100" b="0" i="0">
                  <a:latin typeface="Cambria Math" panose="02040503050406030204" pitchFamily="18" charset="0"/>
                  <a:ea typeface="Cambria Math" panose="02040503050406030204" pitchFamily="18" charset="0"/>
                </a:rPr>
                <a:t>∙</a:t>
              </a:r>
              <a:r>
                <a:rPr lang="en-US" sz="1100" b="0" i="0">
                  <a:latin typeface="Cambria Math"/>
                </a:rPr>
                <a:t>[</a:t>
              </a:r>
              <a:r>
                <a:rPr lang="en-US" sz="1100" b="0" i="0">
                  <a:latin typeface="Cambria Math" panose="02040503050406030204" pitchFamily="18" charset="0"/>
                </a:rPr>
                <a:t>1−erf</a:t>
              </a:r>
              <a:r>
                <a:rPr lang="en-US" sz="1100" b="0" i="0">
                  <a:latin typeface="Cambria Math"/>
                </a:rPr>
                <a:t>((</a:t>
              </a:r>
              <a:r>
                <a:rPr lang="en-US" sz="1100" b="0" i="0">
                  <a:latin typeface="Cambria Math" panose="02040503050406030204" pitchFamily="18" charset="0"/>
                </a:rPr>
                <a:t>a−</a:t>
              </a:r>
              <a:r>
                <a:rPr lang="en-US" sz="1100" b="0" i="0">
                  <a:latin typeface="Cambria Math" panose="02040503050406030204" pitchFamily="18" charset="0"/>
                  <a:ea typeface="Cambria Math" panose="02040503050406030204" pitchFamily="18" charset="0"/>
                </a:rPr>
                <a:t>Δ</a:t>
              </a:r>
              <a:r>
                <a:rPr lang="en-US" sz="1100" b="0" i="0">
                  <a:latin typeface="Cambria Math" panose="02040503050406030204" pitchFamily="18" charset="0"/>
                </a:rPr>
                <a:t>x</a:t>
              </a:r>
              <a:r>
                <a:rPr lang="en-US" sz="1100" b="0" i="0">
                  <a:latin typeface="Cambria Math"/>
                </a:rPr>
                <a:t>)/(</a:t>
              </a:r>
              <a:r>
                <a:rPr lang="en-US" sz="1100" b="0" i="0">
                  <a:latin typeface="Cambria Math" panose="02040503050406030204" pitchFamily="18" charset="0"/>
                </a:rPr>
                <a:t>2</a:t>
              </a:r>
              <a:r>
                <a:rPr lang="en-US" sz="1100" b="0" i="0">
                  <a:latin typeface="Cambria Math"/>
                </a:rPr>
                <a:t>√(</a:t>
              </a:r>
              <a:r>
                <a:rPr lang="en-US" sz="1100" b="0" i="0">
                  <a:latin typeface="Cambria Math" panose="02040503050406030204" pitchFamily="18" charset="0"/>
                </a:rPr>
                <a:t>D</a:t>
              </a:r>
              <a:r>
                <a:rPr lang="en-US" sz="1100" b="0" i="0" baseline="-25000">
                  <a:latin typeface="Cambria Math" panose="02040503050406030204" pitchFamily="18" charset="0"/>
                </a:rPr>
                <a:t>app,C</a:t>
              </a:r>
              <a:r>
                <a:rPr lang="en-US" sz="1100" b="0" i="0">
                  <a:latin typeface="Cambria Math" panose="02040503050406030204" pitchFamily="18" charset="0"/>
                  <a:ea typeface="Cambria Math" panose="02040503050406030204" pitchFamily="18" charset="0"/>
                </a:rPr>
                <a:t>∙t</a:t>
              </a:r>
              <a:r>
                <a:rPr lang="en-US" sz="1100" b="0" i="0">
                  <a:latin typeface="Cambria Math"/>
                  <a:ea typeface="Cambria Math" panose="02040503050406030204" pitchFamily="18" charset="0"/>
                </a:rPr>
                <a:t>)))]</a:t>
              </a:r>
              <a:endParaRPr lang="en-US" sz="1100"/>
            </a:p>
          </xdr:txBody>
        </xdr:sp>
      </mc:Fallback>
    </mc:AlternateContent>
    <xdr:clientData/>
  </xdr:oneCellAnchor>
  <xdr:oneCellAnchor>
    <xdr:from>
      <xdr:col>0</xdr:col>
      <xdr:colOff>657225</xdr:colOff>
      <xdr:row>16</xdr:row>
      <xdr:rowOff>66675</xdr:rowOff>
    </xdr:from>
    <xdr:ext cx="1659877" cy="437492"/>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657225" y="6076950"/>
              <a:ext cx="1659877" cy="437492"/>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k</m:t>
                    </m:r>
                    <m:r>
                      <m:rPr>
                        <m:sty m:val="p"/>
                      </m:rPr>
                      <a:rPr lang="en-US" sz="1100" b="0" i="0" baseline="-25000">
                        <a:latin typeface="Cambria Math" panose="02040503050406030204" pitchFamily="18" charset="0"/>
                      </a:rPr>
                      <m:t>e</m:t>
                    </m:r>
                    <m:r>
                      <a:rPr lang="en-US" sz="1100" b="0" i="0">
                        <a:latin typeface="Cambria Math" panose="02040503050406030204" pitchFamily="18" charset="0"/>
                      </a:rPr>
                      <m:t>=</m:t>
                    </m:r>
                    <m:r>
                      <m:rPr>
                        <m:sty m:val="p"/>
                      </m:rPr>
                      <a:rPr lang="en-US" sz="1100" b="0" i="0">
                        <a:latin typeface="Cambria Math" panose="02040503050406030204" pitchFamily="18" charset="0"/>
                      </a:rPr>
                      <m:t>exp</m:t>
                    </m:r>
                    <m:r>
                      <a:rPr lang="en-US" sz="1100" b="0" i="0">
                        <a:latin typeface="Cambria Math" panose="02040503050406030204" pitchFamily="18" charset="0"/>
                      </a:rPr>
                      <m:t>⁡</m:t>
                    </m:r>
                    <m:d>
                      <m:dPr>
                        <m:ctrlPr>
                          <a:rPr lang="en-US" sz="1100" b="0" i="1">
                            <a:latin typeface="Cambria Math" panose="02040503050406030204" pitchFamily="18" charset="0"/>
                          </a:rPr>
                        </m:ctrlPr>
                      </m:dPr>
                      <m:e>
                        <m:r>
                          <m:rPr>
                            <m:sty m:val="p"/>
                          </m:rPr>
                          <a:rPr lang="en-US" sz="1100" b="0" i="0">
                            <a:latin typeface="Cambria Math" panose="02040503050406030204" pitchFamily="18" charset="0"/>
                          </a:rPr>
                          <m:t>b</m:t>
                        </m:r>
                        <m:r>
                          <m:rPr>
                            <m:sty m:val="p"/>
                          </m:rPr>
                          <a:rPr lang="en-US" sz="1100" b="0" i="0" baseline="-25000">
                            <a:latin typeface="Cambria Math" panose="02040503050406030204" pitchFamily="18" charset="0"/>
                          </a:rPr>
                          <m:t>e</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a:rPr lang="en-US" sz="1100" b="0" i="0">
                                    <a:latin typeface="Cambria Math" panose="02040503050406030204" pitchFamily="18" charset="0"/>
                                  </a:rPr>
                                  <m:t>1</m:t>
                                </m:r>
                              </m:num>
                              <m:den>
                                <m:r>
                                  <m:rPr>
                                    <m:sty m:val="p"/>
                                  </m:rPr>
                                  <a:rPr lang="en-US" sz="1100" b="0" i="0">
                                    <a:latin typeface="Cambria Math" panose="02040503050406030204" pitchFamily="18" charset="0"/>
                                  </a:rPr>
                                  <m:t>T</m:t>
                                </m:r>
                                <m:r>
                                  <m:rPr>
                                    <m:sty m:val="p"/>
                                  </m:rPr>
                                  <a:rPr lang="en-US" sz="1100" b="0" i="0" baseline="-25000">
                                    <a:latin typeface="Cambria Math" panose="02040503050406030204" pitchFamily="18" charset="0"/>
                                  </a:rPr>
                                  <m:t>ref</m:t>
                                </m:r>
                              </m:den>
                            </m:f>
                            <m:r>
                              <a:rPr lang="en-US" sz="1100" b="0" i="0">
                                <a:latin typeface="Cambria Math" panose="02040503050406030204" pitchFamily="18" charset="0"/>
                              </a:rPr>
                              <m:t>+</m:t>
                            </m:r>
                            <m:f>
                              <m:fPr>
                                <m:ctrlPr>
                                  <a:rPr lang="en-US" sz="1100" b="0" i="1">
                                    <a:latin typeface="Cambria Math" panose="02040503050406030204" pitchFamily="18" charset="0"/>
                                  </a:rPr>
                                </m:ctrlPr>
                              </m:fPr>
                              <m:num>
                                <m:r>
                                  <a:rPr lang="en-US" sz="1100" b="0" i="0">
                                    <a:latin typeface="Cambria Math" panose="02040503050406030204" pitchFamily="18" charset="0"/>
                                  </a:rPr>
                                  <m:t>1</m:t>
                                </m:r>
                              </m:num>
                              <m:den>
                                <m:r>
                                  <m:rPr>
                                    <m:sty m:val="p"/>
                                  </m:rPr>
                                  <a:rPr lang="en-US" sz="1100" b="0" i="0">
                                    <a:latin typeface="Cambria Math" panose="02040503050406030204" pitchFamily="18" charset="0"/>
                                  </a:rPr>
                                  <m:t>T</m:t>
                                </m:r>
                                <m:r>
                                  <m:rPr>
                                    <m:sty m:val="p"/>
                                  </m:rPr>
                                  <a:rPr lang="en-US" sz="1100" b="0" i="0" baseline="-25000">
                                    <a:latin typeface="Cambria Math" panose="02040503050406030204" pitchFamily="18" charset="0"/>
                                  </a:rPr>
                                  <m:t>real</m:t>
                                </m:r>
                              </m:den>
                            </m:f>
                          </m:e>
                        </m:d>
                      </m:e>
                    </m:d>
                  </m:oMath>
                </m:oMathPara>
              </a14:m>
              <a:endParaRPr lang="en-US" sz="1100" i="0"/>
            </a:p>
          </xdr:txBody>
        </xdr:sp>
      </mc:Choice>
      <mc:Fallback xmlns="">
        <xdr:sp macro="" textlink="">
          <xdr:nvSpPr>
            <xdr:cNvPr id="5" name="TextBox 4"/>
            <xdr:cNvSpPr txBox="1"/>
          </xdr:nvSpPr>
          <xdr:spPr>
            <a:xfrm>
              <a:off x="657225" y="6076950"/>
              <a:ext cx="1659877" cy="437492"/>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k</a:t>
              </a:r>
              <a:r>
                <a:rPr lang="en-US" sz="1100" b="0" i="0" baseline="-25000">
                  <a:latin typeface="Cambria Math" panose="02040503050406030204" pitchFamily="18" charset="0"/>
                </a:rPr>
                <a:t>e</a:t>
              </a:r>
              <a:r>
                <a:rPr lang="en-US" sz="1100" b="0" i="0">
                  <a:latin typeface="Cambria Math" panose="02040503050406030204" pitchFamily="18" charset="0"/>
                </a:rPr>
                <a:t>=exp⁡</a:t>
              </a:r>
              <a:r>
                <a:rPr lang="en-US" sz="1100" b="0" i="0">
                  <a:latin typeface="Cambria Math"/>
                </a:rPr>
                <a:t>(</a:t>
              </a:r>
              <a:r>
                <a:rPr lang="en-US" sz="1100" b="0" i="0">
                  <a:latin typeface="Cambria Math" panose="02040503050406030204" pitchFamily="18" charset="0"/>
                </a:rPr>
                <a:t>b</a:t>
              </a:r>
              <a:r>
                <a:rPr lang="en-US" sz="1100" b="0" i="0" baseline="-25000">
                  <a:latin typeface="Cambria Math" panose="02040503050406030204" pitchFamily="18" charset="0"/>
                </a:rPr>
                <a:t>e</a:t>
              </a:r>
              <a:r>
                <a:rPr lang="en-US" sz="1100" b="0" i="0" baseline="-25000">
                  <a:latin typeface="Cambria Math"/>
                </a:rPr>
                <a:t>(</a:t>
              </a:r>
              <a:r>
                <a:rPr lang="en-US" sz="1100" b="0" i="0">
                  <a:latin typeface="Cambria Math" panose="02040503050406030204" pitchFamily="18" charset="0"/>
                </a:rPr>
                <a:t>1</a:t>
              </a:r>
              <a:r>
                <a:rPr lang="en-US" sz="1100" b="0" i="0">
                  <a:latin typeface="Cambria Math"/>
                </a:rPr>
                <a:t>/</a:t>
              </a:r>
              <a:r>
                <a:rPr lang="en-US" sz="1100" b="0" i="0">
                  <a:latin typeface="Cambria Math" panose="02040503050406030204" pitchFamily="18" charset="0"/>
                </a:rPr>
                <a:t>T</a:t>
              </a:r>
              <a:r>
                <a:rPr lang="en-US" sz="1100" b="0" i="0" baseline="-25000">
                  <a:latin typeface="Cambria Math" panose="02040503050406030204" pitchFamily="18" charset="0"/>
                </a:rPr>
                <a:t>ref</a:t>
              </a:r>
              <a:r>
                <a:rPr lang="en-US" sz="1100" b="0" i="0">
                  <a:latin typeface="Cambria Math" panose="02040503050406030204" pitchFamily="18" charset="0"/>
                </a:rPr>
                <a:t>+1</a:t>
              </a:r>
              <a:r>
                <a:rPr lang="en-US" sz="1100" b="0" i="0">
                  <a:latin typeface="Cambria Math"/>
                </a:rPr>
                <a:t>/</a:t>
              </a:r>
              <a:r>
                <a:rPr lang="en-US" sz="1100" b="0" i="0">
                  <a:latin typeface="Cambria Math" panose="02040503050406030204" pitchFamily="18" charset="0"/>
                </a:rPr>
                <a:t>T</a:t>
              </a:r>
              <a:r>
                <a:rPr lang="en-US" sz="1100" b="0" i="0" baseline="-25000">
                  <a:latin typeface="Cambria Math" panose="02040503050406030204" pitchFamily="18" charset="0"/>
                </a:rPr>
                <a:t>real</a:t>
              </a:r>
              <a:r>
                <a:rPr lang="en-US" sz="1100" b="0" i="0" baseline="-25000">
                  <a:latin typeface="Cambria Math"/>
                </a:rPr>
                <a:t>))</a:t>
              </a:r>
              <a:endParaRPr lang="en-US" sz="1100" i="0"/>
            </a:p>
          </xdr:txBody>
        </xdr:sp>
      </mc:Fallback>
    </mc:AlternateContent>
    <xdr:clientData/>
  </xdr:oneCellAnchor>
  <xdr:oneCellAnchor>
    <xdr:from>
      <xdr:col>0</xdr:col>
      <xdr:colOff>647700</xdr:colOff>
      <xdr:row>19</xdr:row>
      <xdr:rowOff>133350</xdr:rowOff>
    </xdr:from>
    <xdr:ext cx="778675" cy="32791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647700" y="6715125"/>
              <a:ext cx="778675" cy="327910"/>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A</m:t>
                    </m:r>
                    <m:d>
                      <m:dPr>
                        <m:ctrlPr>
                          <a:rPr lang="en-US" sz="1100" b="0" i="1">
                            <a:latin typeface="Cambria Math" panose="02040503050406030204" pitchFamily="18" charset="0"/>
                          </a:rPr>
                        </m:ctrlPr>
                      </m:dPr>
                      <m:e>
                        <m:r>
                          <m:rPr>
                            <m:sty m:val="p"/>
                          </m:rPr>
                          <a:rPr lang="en-US" sz="1100" b="0" i="0">
                            <a:latin typeface="Cambria Math" panose="02040503050406030204" pitchFamily="18" charset="0"/>
                          </a:rPr>
                          <m:t>t</m:t>
                        </m:r>
                      </m:e>
                    </m:d>
                    <m:r>
                      <a:rPr lang="en-US" sz="1100" b="0" i="0">
                        <a:latin typeface="Cambria Math" panose="02040503050406030204" pitchFamily="18" charset="0"/>
                      </a:rPr>
                      <m:t>=</m:t>
                    </m:r>
                    <m:sSup>
                      <m:sSupPr>
                        <m:ctrlPr>
                          <a:rPr lang="en-US" sz="1100" b="0" i="1">
                            <a:latin typeface="Cambria Math" panose="02040503050406030204" pitchFamily="18" charset="0"/>
                          </a:rPr>
                        </m:ctrlPr>
                      </m:sSupPr>
                      <m:e>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m:rPr>
                                    <m:sty m:val="p"/>
                                  </m:rPr>
                                  <a:rPr lang="en-US" sz="1100" b="0" i="0">
                                    <a:latin typeface="Cambria Math" panose="02040503050406030204" pitchFamily="18" charset="0"/>
                                  </a:rPr>
                                  <m:t>t</m:t>
                                </m:r>
                                <m:r>
                                  <m:rPr>
                                    <m:sty m:val="p"/>
                                  </m:rPr>
                                  <a:rPr lang="en-US" sz="1100" b="0" i="0" baseline="-25000">
                                    <a:latin typeface="Cambria Math" panose="02040503050406030204" pitchFamily="18" charset="0"/>
                                  </a:rPr>
                                  <m:t>o</m:t>
                                </m:r>
                              </m:num>
                              <m:den>
                                <m:r>
                                  <m:rPr>
                                    <m:sty m:val="p"/>
                                  </m:rPr>
                                  <a:rPr lang="en-US" sz="1100" b="0" i="0">
                                    <a:latin typeface="Cambria Math" panose="02040503050406030204" pitchFamily="18" charset="0"/>
                                  </a:rPr>
                                  <m:t>t</m:t>
                                </m:r>
                              </m:den>
                            </m:f>
                          </m:e>
                        </m:d>
                      </m:e>
                      <m:sup>
                        <m:r>
                          <m:rPr>
                            <m:sty m:val="p"/>
                          </m:rPr>
                          <a:rPr lang="en-US" sz="1100" b="0" i="0">
                            <a:latin typeface="Cambria Math" panose="02040503050406030204" pitchFamily="18" charset="0"/>
                            <a:ea typeface="Cambria Math" panose="02040503050406030204" pitchFamily="18" charset="0"/>
                          </a:rPr>
                          <m:t>α</m:t>
                        </m:r>
                      </m:sup>
                    </m:sSup>
                  </m:oMath>
                </m:oMathPara>
              </a14:m>
              <a:endParaRPr lang="en-US" sz="1100" i="0"/>
            </a:p>
          </xdr:txBody>
        </xdr:sp>
      </mc:Choice>
      <mc:Fallback xmlns="">
        <xdr:sp macro="" textlink="">
          <xdr:nvSpPr>
            <xdr:cNvPr id="6" name="TextBox 5"/>
            <xdr:cNvSpPr txBox="1"/>
          </xdr:nvSpPr>
          <xdr:spPr>
            <a:xfrm>
              <a:off x="647700" y="6715125"/>
              <a:ext cx="778675" cy="327910"/>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A</a:t>
              </a:r>
              <a:r>
                <a:rPr lang="en-US" sz="1100" b="0" i="0">
                  <a:latin typeface="Cambria Math"/>
                </a:rPr>
                <a:t>(</a:t>
              </a:r>
              <a:r>
                <a:rPr lang="en-US" sz="1100" b="0" i="0">
                  <a:latin typeface="Cambria Math" panose="02040503050406030204" pitchFamily="18" charset="0"/>
                </a:rPr>
                <a:t>t</a:t>
              </a:r>
              <a:r>
                <a:rPr lang="en-US" sz="1100" b="0" i="0">
                  <a:latin typeface="Cambria Math"/>
                </a:rPr>
                <a:t>)</a:t>
              </a:r>
              <a:r>
                <a:rPr lang="en-US" sz="1100" b="0" i="0">
                  <a:latin typeface="Cambria Math" panose="02040503050406030204" pitchFamily="18" charset="0"/>
                </a:rPr>
                <a:t>=</a:t>
              </a:r>
              <a:r>
                <a:rPr lang="en-US" sz="1100" b="0" i="0">
                  <a:latin typeface="Cambria Math"/>
                </a:rPr>
                <a:t>(</a:t>
              </a:r>
              <a:r>
                <a:rPr lang="en-US" sz="1100" b="0" i="0">
                  <a:latin typeface="Cambria Math" panose="02040503050406030204" pitchFamily="18" charset="0"/>
                </a:rPr>
                <a:t>t</a:t>
              </a:r>
              <a:r>
                <a:rPr lang="en-US" sz="1100" b="0" i="0" baseline="-25000">
                  <a:latin typeface="Cambria Math" panose="02040503050406030204" pitchFamily="18" charset="0"/>
                </a:rPr>
                <a:t>o</a:t>
              </a:r>
              <a:r>
                <a:rPr lang="en-US" sz="1100" b="0" i="0" baseline="-25000">
                  <a:latin typeface="Cambria Math"/>
                </a:rPr>
                <a:t>/</a:t>
              </a:r>
              <a:r>
                <a:rPr lang="en-US" sz="1100" b="0" i="0">
                  <a:latin typeface="Cambria Math" panose="02040503050406030204" pitchFamily="18" charset="0"/>
                </a:rPr>
                <a:t>t</a:t>
              </a:r>
              <a:r>
                <a:rPr lang="en-US" sz="1100" b="0" i="0">
                  <a:latin typeface="Cambria Math"/>
                </a:rPr>
                <a:t>)^</a:t>
              </a:r>
              <a:r>
                <a:rPr lang="en-US" sz="1100" b="0" i="0">
                  <a:latin typeface="Cambria Math" panose="02040503050406030204" pitchFamily="18" charset="0"/>
                  <a:ea typeface="Cambria Math" panose="02040503050406030204" pitchFamily="18" charset="0"/>
                </a:rPr>
                <a:t>α</a:t>
              </a:r>
              <a:endParaRPr lang="en-US" sz="1100" i="0"/>
            </a:p>
          </xdr:txBody>
        </xdr:sp>
      </mc:Fallback>
    </mc:AlternateContent>
    <xdr:clientData/>
  </xdr:oneCellAnchor>
  <xdr:oneCellAnchor>
    <xdr:from>
      <xdr:col>0</xdr:col>
      <xdr:colOff>647700</xdr:colOff>
      <xdr:row>13</xdr:row>
      <xdr:rowOff>185737</xdr:rowOff>
    </xdr:from>
    <xdr:ext cx="1822935" cy="184602"/>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647700" y="5815012"/>
              <a:ext cx="1822935" cy="184602"/>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m:rPr>
                            <m:sty m:val="p"/>
                          </m:rPr>
                          <a:rPr lang="en-US" sz="1100" b="0" i="0">
                            <a:latin typeface="Cambria Math" panose="02040503050406030204" pitchFamily="18" charset="0"/>
                          </a:rPr>
                          <m:t>D</m:t>
                        </m:r>
                      </m:e>
                      <m:sub>
                        <m:r>
                          <m:rPr>
                            <m:sty m:val="p"/>
                          </m:rPr>
                          <a:rPr lang="en-US" sz="1100" b="0" i="0">
                            <a:latin typeface="Cambria Math" panose="02040503050406030204" pitchFamily="18" charset="0"/>
                          </a:rPr>
                          <m:t>app</m:t>
                        </m:r>
                        <m:r>
                          <a:rPr lang="en-US" sz="1100" b="0" i="0">
                            <a:latin typeface="Cambria Math" panose="02040503050406030204" pitchFamily="18" charset="0"/>
                          </a:rPr>
                          <m:t>,</m:t>
                        </m:r>
                        <m:r>
                          <m:rPr>
                            <m:sty m:val="p"/>
                          </m:rPr>
                          <a:rPr lang="en-US" sz="1100" b="0" i="0">
                            <a:latin typeface="Cambria Math" panose="02040503050406030204" pitchFamily="18" charset="0"/>
                          </a:rPr>
                          <m:t>C</m:t>
                        </m:r>
                      </m:sub>
                    </m:sSub>
                    <m:r>
                      <a:rPr lang="en-US" sz="1100" b="0" i="0">
                        <a:latin typeface="Cambria Math" panose="02040503050406030204" pitchFamily="18" charset="0"/>
                      </a:rPr>
                      <m:t>=</m:t>
                    </m:r>
                    <m:sSub>
                      <m:sSubPr>
                        <m:ctrlPr>
                          <a:rPr lang="en-US" sz="1100" b="0" i="1">
                            <a:latin typeface="Cambria Math" panose="02040503050406030204" pitchFamily="18" charset="0"/>
                          </a:rPr>
                        </m:ctrlPr>
                      </m:sSubPr>
                      <m:e>
                        <m:r>
                          <m:rPr>
                            <m:sty m:val="p"/>
                          </m:rPr>
                          <a:rPr lang="en-US" sz="1100" b="0" i="0">
                            <a:latin typeface="Cambria Math" panose="02040503050406030204" pitchFamily="18" charset="0"/>
                          </a:rPr>
                          <m:t>k</m:t>
                        </m:r>
                      </m:e>
                      <m:sub>
                        <m:r>
                          <m:rPr>
                            <m:sty m:val="p"/>
                          </m:rPr>
                          <a:rPr lang="en-US" sz="1100" b="0" i="0">
                            <a:latin typeface="Cambria Math" panose="02040503050406030204" pitchFamily="18" charset="0"/>
                          </a:rPr>
                          <m:t>e</m:t>
                        </m:r>
                      </m:sub>
                    </m:sSub>
                    <m:r>
                      <a:rPr lang="en-US" sz="1100" b="0" i="0">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m:rPr>
                            <m:sty m:val="p"/>
                          </m:rPr>
                          <a:rPr lang="en-US" sz="1100" b="0" i="0">
                            <a:latin typeface="Cambria Math" panose="02040503050406030204" pitchFamily="18" charset="0"/>
                            <a:ea typeface="Cambria Math" panose="02040503050406030204" pitchFamily="18" charset="0"/>
                          </a:rPr>
                          <m:t>D</m:t>
                        </m:r>
                      </m:e>
                      <m:sub>
                        <m:r>
                          <m:rPr>
                            <m:sty m:val="p"/>
                          </m:rPr>
                          <a:rPr lang="en-US" sz="1100" b="0" i="0">
                            <a:latin typeface="Cambria Math" panose="02040503050406030204" pitchFamily="18" charset="0"/>
                            <a:ea typeface="Cambria Math" panose="02040503050406030204" pitchFamily="18" charset="0"/>
                          </a:rPr>
                          <m:t>RCM</m:t>
                        </m:r>
                        <m:r>
                          <a:rPr lang="en-US" sz="1100" b="0" i="0">
                            <a:latin typeface="Cambria Math" panose="02040503050406030204" pitchFamily="18" charset="0"/>
                            <a:ea typeface="Cambria Math" panose="02040503050406030204" pitchFamily="18" charset="0"/>
                          </a:rPr>
                          <m:t>,0</m:t>
                        </m:r>
                      </m:sub>
                    </m:sSub>
                    <m:r>
                      <a:rPr lang="en-US" sz="1100" b="0" i="0">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m:rPr>
                            <m:sty m:val="p"/>
                          </m:rPr>
                          <a:rPr lang="en-US" sz="1100" b="0" i="0">
                            <a:latin typeface="Cambria Math" panose="02040503050406030204" pitchFamily="18" charset="0"/>
                            <a:ea typeface="Cambria Math" panose="02040503050406030204" pitchFamily="18" charset="0"/>
                          </a:rPr>
                          <m:t>k</m:t>
                        </m:r>
                      </m:e>
                      <m:sub>
                        <m:r>
                          <m:rPr>
                            <m:sty m:val="p"/>
                          </m:rPr>
                          <a:rPr lang="en-US" sz="1100" b="0" i="0">
                            <a:latin typeface="Cambria Math" panose="02040503050406030204" pitchFamily="18" charset="0"/>
                            <a:ea typeface="Cambria Math" panose="02040503050406030204" pitchFamily="18" charset="0"/>
                          </a:rPr>
                          <m:t>t</m:t>
                        </m:r>
                      </m:sub>
                    </m:sSub>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A</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m:t>
                    </m:r>
                    <m:r>
                      <a:rPr lang="en-US" sz="1100" b="0" i="0">
                        <a:latin typeface="Cambria Math" panose="02040503050406030204" pitchFamily="18" charset="0"/>
                        <a:ea typeface="Cambria Math" panose="02040503050406030204" pitchFamily="18" charset="0"/>
                      </a:rPr>
                      <m:t>)</m:t>
                    </m:r>
                  </m:oMath>
                </m:oMathPara>
              </a14:m>
              <a:endParaRPr lang="en-US" sz="1100" i="0"/>
            </a:p>
          </xdr:txBody>
        </xdr:sp>
      </mc:Choice>
      <mc:Fallback xmlns="">
        <xdr:sp macro="" textlink="">
          <xdr:nvSpPr>
            <xdr:cNvPr id="2" name="TextBox 1"/>
            <xdr:cNvSpPr txBox="1"/>
          </xdr:nvSpPr>
          <xdr:spPr>
            <a:xfrm>
              <a:off x="647700" y="5815012"/>
              <a:ext cx="1822935" cy="184602"/>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D</a:t>
              </a:r>
              <a:r>
                <a:rPr lang="en-US" sz="1100" b="0" i="0">
                  <a:latin typeface="Cambria Math"/>
                </a:rPr>
                <a:t>_(</a:t>
              </a:r>
              <a:r>
                <a:rPr lang="en-US" sz="1100" b="0" i="0">
                  <a:latin typeface="Cambria Math" panose="02040503050406030204" pitchFamily="18" charset="0"/>
                </a:rPr>
                <a:t>app,C</a:t>
              </a:r>
              <a:r>
                <a:rPr lang="en-US" sz="1100" b="0" i="0">
                  <a:latin typeface="Cambria Math"/>
                </a:rPr>
                <a:t>)</a:t>
              </a:r>
              <a:r>
                <a:rPr lang="en-US" sz="1100" b="0" i="0">
                  <a:latin typeface="Cambria Math" panose="02040503050406030204" pitchFamily="18" charset="0"/>
                </a:rPr>
                <a:t>=k</a:t>
              </a:r>
              <a:r>
                <a:rPr lang="en-US" sz="1100" b="0" i="0">
                  <a:latin typeface="Cambria Math"/>
                </a:rPr>
                <a:t>_</a:t>
              </a:r>
              <a:r>
                <a:rPr lang="en-US" sz="1100" b="0" i="0">
                  <a:latin typeface="Cambria Math" panose="02040503050406030204" pitchFamily="18" charset="0"/>
                </a:rPr>
                <a:t>e</a:t>
              </a:r>
              <a:r>
                <a:rPr lang="en-US" sz="1100" b="0" i="0">
                  <a:latin typeface="Cambria Math" panose="02040503050406030204" pitchFamily="18" charset="0"/>
                  <a:ea typeface="Cambria Math" panose="02040503050406030204" pitchFamily="18" charset="0"/>
                </a:rPr>
                <a:t>∙D</a:t>
              </a:r>
              <a:r>
                <a:rPr lang="en-US" sz="1100" b="0" i="0">
                  <a:latin typeface="Cambria Math"/>
                  <a:ea typeface="Cambria Math" panose="02040503050406030204" pitchFamily="18" charset="0"/>
                </a:rPr>
                <a:t>_(</a:t>
              </a:r>
              <a:r>
                <a:rPr lang="en-US" sz="1100" b="0" i="0">
                  <a:latin typeface="Cambria Math" panose="02040503050406030204" pitchFamily="18" charset="0"/>
                  <a:ea typeface="Cambria Math" panose="02040503050406030204" pitchFamily="18" charset="0"/>
                </a:rPr>
                <a:t>RCM,0</a:t>
              </a:r>
              <a:r>
                <a:rPr lang="en-US" sz="1100" b="0" i="0">
                  <a:latin typeface="Cambria Math"/>
                  <a:ea typeface="Cambria Math" panose="02040503050406030204" pitchFamily="18" charset="0"/>
                </a:rPr>
                <a:t>)</a:t>
              </a:r>
              <a:r>
                <a:rPr lang="en-US" sz="1100" b="0" i="0">
                  <a:latin typeface="Cambria Math" panose="02040503050406030204" pitchFamily="18" charset="0"/>
                  <a:ea typeface="Cambria Math" panose="02040503050406030204" pitchFamily="18" charset="0"/>
                </a:rPr>
                <a:t>∙k</a:t>
              </a:r>
              <a:r>
                <a:rPr lang="en-US" sz="1100" b="0" i="0">
                  <a:latin typeface="Cambria Math"/>
                  <a:ea typeface="Cambria Math" panose="02040503050406030204" pitchFamily="18" charset="0"/>
                </a:rPr>
                <a:t>_</a:t>
              </a:r>
              <a:r>
                <a:rPr lang="en-US" sz="1100" b="0" i="0">
                  <a:latin typeface="Cambria Math" panose="02040503050406030204" pitchFamily="18" charset="0"/>
                  <a:ea typeface="Cambria Math" panose="02040503050406030204" pitchFamily="18" charset="0"/>
                </a:rPr>
                <a:t>t∙A(t)</a:t>
              </a:r>
              <a:endParaRPr lang="en-US" sz="1100" i="0"/>
            </a:p>
          </xdr:txBody>
        </xdr:sp>
      </mc:Fallback>
    </mc:AlternateContent>
    <xdr:clientData/>
  </xdr:oneCellAnchor>
  <xdr:twoCellAnchor editAs="oneCell">
    <xdr:from>
      <xdr:col>0</xdr:col>
      <xdr:colOff>1447800</xdr:colOff>
      <xdr:row>0</xdr:row>
      <xdr:rowOff>0</xdr:rowOff>
    </xdr:from>
    <xdr:to>
      <xdr:col>0</xdr:col>
      <xdr:colOff>4705349</xdr:colOff>
      <xdr:row>3</xdr:row>
      <xdr:rowOff>162596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447800" y="0"/>
          <a:ext cx="3257549" cy="7340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123825</xdr:colOff>
      <xdr:row>20</xdr:row>
      <xdr:rowOff>0</xdr:rowOff>
    </xdr:from>
    <xdr:ext cx="65" cy="172227"/>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7229475" y="1847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338137</xdr:colOff>
      <xdr:row>36</xdr:row>
      <xdr:rowOff>197304</xdr:rowOff>
    </xdr:from>
    <xdr:ext cx="1405449" cy="175369"/>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7182530" y="10463893"/>
              <a:ext cx="1405449" cy="17536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unc>
                    <m:funcPr>
                      <m:ctrlPr>
                        <a:rPr lang="en-US" sz="1100" b="0" i="1">
                          <a:latin typeface="Cambria Math" panose="02040503050406030204" pitchFamily="18" charset="0"/>
                        </a:rPr>
                      </m:ctrlPr>
                    </m:funcPr>
                    <m:fName>
                      <m:r>
                        <m:rPr>
                          <m:sty m:val="p"/>
                        </m:rPr>
                        <a:rPr lang="en-US" sz="1100" b="0" i="0">
                          <a:latin typeface="Cambria Math" panose="02040503050406030204" pitchFamily="18" charset="0"/>
                        </a:rPr>
                        <m:t>ln</m:t>
                      </m:r>
                    </m:fName>
                    <m:e>
                      <m:r>
                        <m:rPr>
                          <m:sty m:val="p"/>
                        </m:rPr>
                        <a:rPr lang="en-US" sz="1100" b="0" i="0">
                          <a:latin typeface="Cambria Math" panose="02040503050406030204" pitchFamily="18" charset="0"/>
                          <a:ea typeface="Cambria Math" panose="02040503050406030204" pitchFamily="18" charset="0"/>
                        </a:rPr>
                        <m:t>μ</m:t>
                      </m:r>
                    </m:e>
                  </m:func>
                  <m:r>
                    <a:rPr lang="en-US" sz="1100" b="0" i="1">
                      <a:latin typeface="Cambria Math" panose="02040503050406030204" pitchFamily="18" charset="0"/>
                    </a:rPr>
                    <m:t>−</m:t>
                  </m:r>
                  <m:func>
                    <m:funcPr>
                      <m:ctrlPr>
                        <a:rPr lang="en-US" sz="1100" b="0" i="1">
                          <a:solidFill>
                            <a:schemeClr val="tx1"/>
                          </a:solidFill>
                          <a:effectLst/>
                          <a:latin typeface="Cambria Math" panose="02040503050406030204" pitchFamily="18" charset="0"/>
                          <a:ea typeface="+mn-ea"/>
                          <a:cs typeface="+mn-cs"/>
                        </a:rPr>
                      </m:ctrlPr>
                    </m:funcPr>
                    <m:fName>
                      <m:r>
                        <m:rPr>
                          <m:sty m:val="p"/>
                        </m:rPr>
                        <a:rPr lang="en-US" sz="1100" b="0" i="0">
                          <a:solidFill>
                            <a:schemeClr val="tx1"/>
                          </a:solidFill>
                          <a:effectLst/>
                          <a:latin typeface="Cambria Math" panose="02040503050406030204" pitchFamily="18" charset="0"/>
                          <a:ea typeface="+mn-ea"/>
                          <a:cs typeface="+mn-cs"/>
                        </a:rPr>
                        <m:t>ln</m:t>
                      </m:r>
                    </m:fName>
                    <m:e>
                      <m:sSup>
                        <m:sSupPr>
                          <m:ctrlPr>
                            <a:rPr lang="en-US" sz="1100" b="0" i="1">
                              <a:solidFill>
                                <a:schemeClr val="tx1"/>
                              </a:solidFill>
                              <a:effectLst/>
                              <a:latin typeface="Cambria Math" panose="02040503050406030204" pitchFamily="18" charset="0"/>
                              <a:ea typeface="+mn-ea"/>
                              <a:cs typeface="+mn-cs"/>
                            </a:rPr>
                          </m:ctrlPr>
                        </m:sSupPr>
                        <m:e>
                          <m:r>
                            <a:rPr lang="en-US" sz="1100" b="0" i="1">
                              <a:solidFill>
                                <a:schemeClr val="tx1"/>
                              </a:solidFill>
                              <a:effectLst/>
                              <a:latin typeface="Cambria Math" panose="02040503050406030204" pitchFamily="18" charset="0"/>
                              <a:ea typeface="+mn-ea"/>
                              <a:cs typeface="+mn-cs"/>
                            </a:rPr>
                            <m:t>((</m:t>
                          </m:r>
                          <m:r>
                            <m:rPr>
                              <m:sty m:val="p"/>
                            </m:rPr>
                            <a:rPr lang="en-US" sz="1100" b="0" i="0">
                              <a:solidFill>
                                <a:schemeClr val="tx1"/>
                              </a:solidFill>
                              <a:effectLst/>
                              <a:latin typeface="Cambria Math" panose="02040503050406030204" pitchFamily="18" charset="0"/>
                              <a:ea typeface="+mn-ea"/>
                              <a:cs typeface="+mn-cs"/>
                            </a:rPr>
                            <m:t>σ</m:t>
                          </m:r>
                          <m:r>
                            <a:rPr lang="en-US" sz="1100" b="0" i="1">
                              <a:solidFill>
                                <a:schemeClr val="tx1"/>
                              </a:solidFill>
                              <a:effectLst/>
                              <a:latin typeface="Cambria Math" panose="02040503050406030204" pitchFamily="18" charset="0"/>
                              <a:ea typeface="+mn-ea"/>
                              <a:cs typeface="+mn-cs"/>
                            </a:rPr>
                            <m:t>/</m:t>
                          </m:r>
                          <m:r>
                            <m:rPr>
                              <m:sty m:val="p"/>
                            </m:rPr>
                            <a:rPr lang="en-US" sz="1100" b="0" i="0">
                              <a:solidFill>
                                <a:schemeClr val="tx1"/>
                              </a:solidFill>
                              <a:effectLst/>
                              <a:latin typeface="Cambria Math" panose="02040503050406030204" pitchFamily="18" charset="0"/>
                              <a:ea typeface="+mn-ea"/>
                              <a:cs typeface="+mn-cs"/>
                            </a:rPr>
                            <m:t>μ</m:t>
                          </m:r>
                          <m:r>
                            <a:rPr lang="en-US" sz="1100" b="0" i="1">
                              <a:solidFill>
                                <a:schemeClr val="tx1"/>
                              </a:solidFill>
                              <a:effectLst/>
                              <a:latin typeface="Cambria Math" panose="02040503050406030204" pitchFamily="18" charset="0"/>
                              <a:ea typeface="+mn-ea"/>
                              <a:cs typeface="+mn-cs"/>
                            </a:rPr>
                            <m:t>)</m:t>
                          </m:r>
                        </m:e>
                        <m:sup>
                          <m:r>
                            <a:rPr lang="en-US" sz="1100" b="0" i="1">
                              <a:solidFill>
                                <a:schemeClr val="tx1"/>
                              </a:solidFill>
                              <a:effectLst/>
                              <a:latin typeface="Cambria Math" panose="02040503050406030204" pitchFamily="18" charset="0"/>
                              <a:ea typeface="+mn-ea"/>
                              <a:cs typeface="+mn-cs"/>
                            </a:rPr>
                            <m:t>2</m:t>
                          </m:r>
                        </m:sup>
                      </m:sSup>
                    </m:e>
                  </m:func>
                  <m:r>
                    <a:rPr lang="en-US" sz="1100" b="0" i="1">
                      <a:solidFill>
                        <a:schemeClr val="tx1"/>
                      </a:solidFill>
                      <a:effectLst/>
                      <a:latin typeface="Cambria Math" panose="02040503050406030204" pitchFamily="18" charset="0"/>
                      <a:ea typeface="+mn-ea"/>
                      <a:cs typeface="+mn-cs"/>
                    </a:rPr>
                    <m:t>+1)</m:t>
                  </m:r>
                </m:oMath>
              </a14:m>
              <a:r>
                <a:rPr lang="en-US" sz="1100"/>
                <a:t>/</a:t>
              </a:r>
              <a:r>
                <a:rPr lang="en-US" sz="1100" baseline="0">
                  <a:latin typeface="Cambria Math" panose="02040503050406030204" pitchFamily="18" charset="0"/>
                </a:rPr>
                <a:t>2</a:t>
              </a:r>
            </a:p>
          </xdr:txBody>
        </xdr:sp>
      </mc:Choice>
      <mc:Fallback xmlns="">
        <xdr:sp macro="" textlink="">
          <xdr:nvSpPr>
            <xdr:cNvPr id="11" name="TextBox 10"/>
            <xdr:cNvSpPr txBox="1"/>
          </xdr:nvSpPr>
          <xdr:spPr>
            <a:xfrm>
              <a:off x="7182530" y="10463893"/>
              <a:ext cx="1405449" cy="17536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ln</a:t>
              </a:r>
              <a:r>
                <a:rPr lang="en-US" sz="1100" b="0" i="0">
                  <a:latin typeface="Cambria Math"/>
                </a:rPr>
                <a:t>⁡</a:t>
              </a:r>
              <a:r>
                <a:rPr lang="en-US" sz="1100" b="0" i="0">
                  <a:latin typeface="Cambria Math" panose="02040503050406030204" pitchFamily="18" charset="0"/>
                  <a:ea typeface="Cambria Math" panose="02040503050406030204" pitchFamily="18" charset="0"/>
                </a:rPr>
                <a:t>μ</a:t>
              </a:r>
              <a:r>
                <a:rPr lang="en-US" sz="11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ln</a:t>
              </a:r>
              <a:r>
                <a:rPr lang="en-US" sz="1100" b="0" i="0">
                  <a:solidFill>
                    <a:schemeClr val="tx1"/>
                  </a:solidFill>
                  <a:effectLst/>
                  <a:latin typeface="Cambria Math"/>
                  <a:ea typeface="+mn-ea"/>
                  <a:cs typeface="+mn-cs"/>
                </a:rPr>
                <a:t>⁡〖〖</a:t>
              </a:r>
              <a:r>
                <a:rPr lang="en-US" sz="1100" b="0" i="0">
                  <a:solidFill>
                    <a:schemeClr val="tx1"/>
                  </a:solidFill>
                  <a:effectLst/>
                  <a:latin typeface="Cambria Math" panose="02040503050406030204" pitchFamily="18" charset="0"/>
                  <a:ea typeface="+mn-ea"/>
                  <a:cs typeface="+mn-cs"/>
                </a:rPr>
                <a:t>((σ/μ)</a:t>
              </a:r>
              <a:r>
                <a:rPr lang="en-US" sz="1100" b="0" i="0">
                  <a:solidFill>
                    <a:schemeClr val="tx1"/>
                  </a:solidFill>
                  <a:effectLst/>
                  <a:latin typeface="Cambria Math"/>
                  <a:ea typeface="+mn-ea"/>
                  <a:cs typeface="+mn-cs"/>
                </a:rPr>
                <a:t>〗^</a:t>
              </a:r>
              <a:r>
                <a:rPr lang="en-US" sz="1100" b="0" i="0">
                  <a:solidFill>
                    <a:schemeClr val="tx1"/>
                  </a:solidFill>
                  <a:effectLst/>
                  <a:latin typeface="Cambria Math" panose="02040503050406030204" pitchFamily="18" charset="0"/>
                  <a:ea typeface="+mn-ea"/>
                  <a:cs typeface="+mn-cs"/>
                </a:rPr>
                <a:t>2</a:t>
              </a:r>
              <a:r>
                <a:rPr lang="en-US" sz="1100" b="0" i="0">
                  <a:solidFill>
                    <a:schemeClr val="tx1"/>
                  </a:solidFill>
                  <a:effectLst/>
                  <a:latin typeface="Cambria Math"/>
                  <a:ea typeface="+mn-ea"/>
                  <a:cs typeface="+mn-cs"/>
                </a:rPr>
                <a:t> 〗</a:t>
              </a:r>
              <a:r>
                <a:rPr lang="en-US" sz="1100" b="0" i="0">
                  <a:solidFill>
                    <a:schemeClr val="tx1"/>
                  </a:solidFill>
                  <a:effectLst/>
                  <a:latin typeface="Cambria Math" panose="02040503050406030204" pitchFamily="18" charset="0"/>
                  <a:ea typeface="+mn-ea"/>
                  <a:cs typeface="+mn-cs"/>
                </a:rPr>
                <a:t>+1)</a:t>
              </a:r>
              <a:r>
                <a:rPr lang="en-US" sz="1100"/>
                <a:t>/</a:t>
              </a:r>
              <a:r>
                <a:rPr lang="en-US" sz="1100" baseline="0">
                  <a:latin typeface="Cambria Math" panose="02040503050406030204" pitchFamily="18" charset="0"/>
                </a:rPr>
                <a:t>2</a:t>
              </a:r>
            </a:p>
          </xdr:txBody>
        </xdr:sp>
      </mc:Fallback>
    </mc:AlternateContent>
    <xdr:clientData/>
  </xdr:oneCellAnchor>
  <xdr:oneCellAnchor>
    <xdr:from>
      <xdr:col>7</xdr:col>
      <xdr:colOff>630691</xdr:colOff>
      <xdr:row>34</xdr:row>
      <xdr:rowOff>149679</xdr:rowOff>
    </xdr:from>
    <xdr:ext cx="1035733" cy="208199"/>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8121423" y="10035268"/>
              <a:ext cx="1035733" cy="2081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ad>
                      <m:radPr>
                        <m:degHide m:val="on"/>
                        <m:ctrlPr>
                          <a:rPr lang="en-US" sz="1100" i="1">
                            <a:latin typeface="Cambria Math" panose="02040503050406030204" pitchFamily="18" charset="0"/>
                          </a:rPr>
                        </m:ctrlPr>
                      </m:radPr>
                      <m:deg/>
                      <m:e>
                        <m:func>
                          <m:funcPr>
                            <m:ctrlPr>
                              <a:rPr lang="en-US" sz="1100" b="0" i="1">
                                <a:latin typeface="Cambria Math" panose="02040503050406030204" pitchFamily="18" charset="0"/>
                              </a:rPr>
                            </m:ctrlPr>
                          </m:funcPr>
                          <m:fName>
                            <m:r>
                              <m:rPr>
                                <m:sty m:val="p"/>
                              </m:rPr>
                              <a:rPr lang="en-US" sz="1100" b="0" i="0">
                                <a:latin typeface="Cambria Math" panose="02040503050406030204" pitchFamily="18" charset="0"/>
                              </a:rPr>
                              <m:t>ln</m:t>
                            </m:r>
                          </m:fName>
                          <m:e>
                            <m:sSup>
                              <m:sSupPr>
                                <m:ctrlPr>
                                  <a:rPr lang="en-US" sz="1100" b="0" i="1">
                                    <a:latin typeface="Cambria Math" panose="02040503050406030204" pitchFamily="18" charset="0"/>
                                  </a:rPr>
                                </m:ctrlPr>
                              </m:sSupPr>
                              <m:e>
                                <m:r>
                                  <a:rPr lang="en-US" sz="1100" b="0" i="1">
                                    <a:latin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σ</m:t>
                                </m:r>
                                <m:r>
                                  <a:rPr lang="en-US" sz="1100" b="0" i="1">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μ</m:t>
                                </m:r>
                                <m:r>
                                  <a:rPr lang="en-US" sz="1100" b="0" i="1">
                                    <a:latin typeface="Cambria Math" panose="02040503050406030204" pitchFamily="18" charset="0"/>
                                  </a:rPr>
                                  <m:t>)</m:t>
                                </m:r>
                              </m:e>
                              <m:sup>
                                <m:r>
                                  <a:rPr lang="en-US" sz="1100" b="0" i="1">
                                    <a:latin typeface="Cambria Math" panose="02040503050406030204" pitchFamily="18" charset="0"/>
                                  </a:rPr>
                                  <m:t>2</m:t>
                                </m:r>
                              </m:sup>
                            </m:sSup>
                          </m:e>
                        </m:func>
                        <m:r>
                          <a:rPr lang="en-US" sz="1100" b="0" i="1">
                            <a:latin typeface="Cambria Math" panose="02040503050406030204" pitchFamily="18" charset="0"/>
                          </a:rPr>
                          <m:t>+1)</m:t>
                        </m:r>
                      </m:e>
                    </m:rad>
                  </m:oMath>
                </m:oMathPara>
              </a14:m>
              <a:endParaRPr lang="en-US" sz="1100"/>
            </a:p>
          </xdr:txBody>
        </xdr:sp>
      </mc:Choice>
      <mc:Fallback xmlns="">
        <xdr:sp macro="" textlink="">
          <xdr:nvSpPr>
            <xdr:cNvPr id="12" name="TextBox 11"/>
            <xdr:cNvSpPr txBox="1"/>
          </xdr:nvSpPr>
          <xdr:spPr>
            <a:xfrm>
              <a:off x="8121423" y="10035268"/>
              <a:ext cx="1035733" cy="2081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a:rPr>
                <a:t>√(</a:t>
              </a:r>
              <a:r>
                <a:rPr lang="en-US" sz="1100" b="0" i="0">
                  <a:latin typeface="Cambria Math" panose="02040503050406030204" pitchFamily="18" charset="0"/>
                </a:rPr>
                <a:t>ln</a:t>
              </a:r>
              <a:r>
                <a:rPr lang="en-US" sz="1100" b="0" i="0">
                  <a:latin typeface="Cambria Math"/>
                </a:rPr>
                <a:t>⁡〖〖</a:t>
              </a:r>
              <a:r>
                <a:rPr lang="en-US" sz="1100" b="0" i="0">
                  <a:latin typeface="Cambria Math" panose="02040503050406030204" pitchFamily="18" charset="0"/>
                </a:rPr>
                <a:t>((</a:t>
              </a:r>
              <a:r>
                <a:rPr lang="en-US" sz="1100" b="0" i="0">
                  <a:latin typeface="Cambria Math" panose="02040503050406030204" pitchFamily="18" charset="0"/>
                  <a:ea typeface="Cambria Math" panose="02040503050406030204" pitchFamily="18" charset="0"/>
                </a:rPr>
                <a:t>σ/μ</a:t>
              </a:r>
              <a:r>
                <a:rPr lang="en-US" sz="1100" b="0" i="0">
                  <a:latin typeface="Cambria Math" panose="02040503050406030204" pitchFamily="18" charset="0"/>
                </a:rPr>
                <a:t>)</a:t>
              </a:r>
              <a:r>
                <a:rPr lang="en-US" sz="1100" b="0" i="0">
                  <a:latin typeface="Cambria Math"/>
                </a:rPr>
                <a:t>〗^</a:t>
              </a:r>
              <a:r>
                <a:rPr lang="en-US" sz="1100" b="0" i="0">
                  <a:latin typeface="Cambria Math" panose="02040503050406030204" pitchFamily="18" charset="0"/>
                </a:rPr>
                <a:t>2</a:t>
              </a:r>
              <a:r>
                <a:rPr lang="en-US" sz="1100" b="0" i="0">
                  <a:latin typeface="Cambria Math"/>
                </a:rPr>
                <a:t> 〗</a:t>
              </a:r>
              <a:r>
                <a:rPr lang="en-US" sz="1100" b="0" i="0">
                  <a:latin typeface="Cambria Math" panose="02040503050406030204" pitchFamily="18" charset="0"/>
                </a:rPr>
                <a:t>+1)</a:t>
              </a:r>
              <a:r>
                <a:rPr lang="en-US" sz="1100" b="0" i="0">
                  <a:latin typeface="Cambria Math"/>
                </a:rPr>
                <a:t>)</a:t>
              </a:r>
              <a:endParaRPr lang="en-US" sz="1100"/>
            </a:p>
          </xdr:txBody>
        </xdr:sp>
      </mc:Fallback>
    </mc:AlternateContent>
    <xdr:clientData/>
  </xdr:oneCellAnchor>
  <xdr:twoCellAnchor>
    <xdr:from>
      <xdr:col>7</xdr:col>
      <xdr:colOff>391887</xdr:colOff>
      <xdr:row>33</xdr:row>
      <xdr:rowOff>0</xdr:rowOff>
    </xdr:from>
    <xdr:to>
      <xdr:col>7</xdr:col>
      <xdr:colOff>391887</xdr:colOff>
      <xdr:row>36</xdr:row>
      <xdr:rowOff>108857</xdr:rowOff>
    </xdr:to>
    <xdr:cxnSp macro="">
      <xdr:nvCxnSpPr>
        <xdr:cNvPr id="5" name="Straight Arrow Connector 4">
          <a:extLst>
            <a:ext uri="{FF2B5EF4-FFF2-40B4-BE49-F238E27FC236}">
              <a16:creationId xmlns:a16="http://schemas.microsoft.com/office/drawing/2014/main" id="{00000000-0008-0000-0700-000005000000}"/>
            </a:ext>
          </a:extLst>
        </xdr:cNvPr>
        <xdr:cNvCxnSpPr/>
      </xdr:nvCxnSpPr>
      <xdr:spPr>
        <a:xfrm flipV="1">
          <a:off x="7882619" y="9695089"/>
          <a:ext cx="0" cy="68035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381000</xdr:colOff>
      <xdr:row>33</xdr:row>
      <xdr:rowOff>13609</xdr:rowOff>
    </xdr:from>
    <xdr:to>
      <xdr:col>8</xdr:col>
      <xdr:colOff>381000</xdr:colOff>
      <xdr:row>34</xdr:row>
      <xdr:rowOff>81643</xdr:rowOff>
    </xdr:to>
    <xdr:cxnSp macro="">
      <xdr:nvCxnSpPr>
        <xdr:cNvPr id="7" name="Straight Arrow Connector 6">
          <a:extLst>
            <a:ext uri="{FF2B5EF4-FFF2-40B4-BE49-F238E27FC236}">
              <a16:creationId xmlns:a16="http://schemas.microsoft.com/office/drawing/2014/main" id="{00000000-0008-0000-0700-000007000000}"/>
            </a:ext>
          </a:extLst>
        </xdr:cNvPr>
        <xdr:cNvCxnSpPr/>
      </xdr:nvCxnSpPr>
      <xdr:spPr>
        <a:xfrm flipV="1">
          <a:off x="8626929" y="9708698"/>
          <a:ext cx="0" cy="25853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12</xdr:col>
      <xdr:colOff>73477</xdr:colOff>
      <xdr:row>36</xdr:row>
      <xdr:rowOff>202065</xdr:rowOff>
    </xdr:from>
    <xdr:ext cx="1763175" cy="54088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0817677" y="10727190"/>
              <a:ext cx="1763175" cy="540885"/>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ea typeface="Cambria Math" panose="02040503050406030204" pitchFamily="18" charset="0"/>
                      </a:rPr>
                      <m:t>α</m:t>
                    </m:r>
                    <m:r>
                      <a:rPr lang="en-US" sz="1100" b="0" i="0">
                        <a:latin typeface="Cambria Math" panose="02040503050406030204" pitchFamily="18" charset="0"/>
                      </a:rPr>
                      <m:t>=</m:t>
                    </m:r>
                    <m:f>
                      <m:fPr>
                        <m:ctrlPr>
                          <a:rPr lang="en-US" sz="1100" i="1">
                            <a:latin typeface="Cambria Math" panose="02040503050406030204" pitchFamily="18" charset="0"/>
                          </a:rPr>
                        </m:ctrlPr>
                      </m:fPr>
                      <m:num>
                        <m:f>
                          <m:fPr>
                            <m:ctrlPr>
                              <a:rPr lang="en-US" sz="1100" i="1">
                                <a:latin typeface="Cambria Math" panose="02040503050406030204" pitchFamily="18" charset="0"/>
                              </a:rPr>
                            </m:ctrlPr>
                          </m:fPr>
                          <m:num>
                            <m:sSup>
                              <m:sSupPr>
                                <m:ctrlPr>
                                  <a:rPr lang="en-US" sz="1100" i="1">
                                    <a:latin typeface="Cambria Math" panose="02040503050406030204" pitchFamily="18" charset="0"/>
                                  </a:rPr>
                                </m:ctrlPr>
                              </m:sSupPr>
                              <m:e>
                                <m:d>
                                  <m:dPr>
                                    <m:ctrlPr>
                                      <a:rPr lang="en-US" sz="1100" b="0" i="1">
                                        <a:latin typeface="Cambria Math" panose="02040503050406030204" pitchFamily="18" charset="0"/>
                                      </a:rPr>
                                    </m:ctrlPr>
                                  </m:dPr>
                                  <m:e>
                                    <m:r>
                                      <m:rPr>
                                        <m:sty m:val="p"/>
                                      </m:rPr>
                                      <a:rPr lang="en-US" sz="1100" b="0" i="0">
                                        <a:latin typeface="Cambria Math" panose="02040503050406030204" pitchFamily="18" charset="0"/>
                                      </a:rPr>
                                      <m:t>a</m:t>
                                    </m:r>
                                    <m:r>
                                      <a:rPr lang="en-US" sz="1100" b="0" i="0">
                                        <a:latin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μ</m:t>
                                    </m:r>
                                  </m:e>
                                </m:d>
                              </m:e>
                              <m:sup>
                                <m:r>
                                  <a:rPr lang="en-US" sz="1100" b="0" i="0">
                                    <a:latin typeface="Cambria Math" panose="02040503050406030204" pitchFamily="18" charset="0"/>
                                  </a:rPr>
                                  <m:t>2</m:t>
                                </m:r>
                              </m:sup>
                            </m:sSup>
                            <m:r>
                              <a:rPr lang="en-US" sz="1100" b="0" i="0">
                                <a:latin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μ</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b</m:t>
                            </m:r>
                            <m:r>
                              <a:rPr lang="en-US" sz="1100" b="0" i="0">
                                <a:latin typeface="Cambria Math" panose="02040503050406030204" pitchFamily="18" charset="0"/>
                              </a:rPr>
                              <m:t>)</m:t>
                            </m:r>
                          </m:num>
                          <m:den>
                            <m:sSup>
                              <m:sSupPr>
                                <m:ctrlPr>
                                  <a:rPr lang="en-US" sz="1100" i="1">
                                    <a:latin typeface="Cambria Math" panose="02040503050406030204" pitchFamily="18" charset="0"/>
                                    <a:ea typeface="Cambria Math" panose="02040503050406030204" pitchFamily="18" charset="0"/>
                                  </a:rPr>
                                </m:ctrlPr>
                              </m:sSupPr>
                              <m:e>
                                <m:r>
                                  <m:rPr>
                                    <m:sty m:val="p"/>
                                  </m:rPr>
                                  <a:rPr lang="en-US" sz="1100" i="0">
                                    <a:latin typeface="Cambria Math" panose="02040503050406030204" pitchFamily="18" charset="0"/>
                                    <a:ea typeface="Cambria Math" panose="02040503050406030204" pitchFamily="18" charset="0"/>
                                  </a:rPr>
                                  <m:t>σ</m:t>
                                </m:r>
                              </m:e>
                              <m:sup>
                                <m:r>
                                  <a:rPr lang="en-US" sz="1100" b="0" i="0">
                                    <a:latin typeface="Cambria Math" panose="02040503050406030204" pitchFamily="18" charset="0"/>
                                    <a:ea typeface="Cambria Math" panose="02040503050406030204" pitchFamily="18" charset="0"/>
                                  </a:rPr>
                                  <m:t>2</m:t>
                                </m:r>
                              </m:sup>
                            </m:sSup>
                          </m:den>
                        </m:f>
                        <m:r>
                          <a:rPr lang="en-US" sz="1100" b="0" i="0">
                            <a:latin typeface="Cambria Math" panose="02040503050406030204" pitchFamily="18" charset="0"/>
                          </a:rPr>
                          <m:t>−</m:t>
                        </m:r>
                        <m:r>
                          <m:rPr>
                            <m:sty m:val="p"/>
                          </m:rPr>
                          <a:rPr lang="en-US" sz="1100" b="0" i="0">
                            <a:latin typeface="Cambria Math" panose="02040503050406030204" pitchFamily="18" charset="0"/>
                          </a:rPr>
                          <m:t>a</m:t>
                        </m:r>
                        <m:r>
                          <a:rPr lang="en-US" sz="1100" b="0" i="0">
                            <a:latin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μ</m:t>
                        </m:r>
                      </m:num>
                      <m:den>
                        <m:r>
                          <m:rPr>
                            <m:sty m:val="p"/>
                          </m:rPr>
                          <a:rPr lang="en-US" sz="1100" b="0" i="0">
                            <a:latin typeface="Cambria Math" panose="02040503050406030204" pitchFamily="18" charset="0"/>
                          </a:rPr>
                          <m:t>a</m:t>
                        </m:r>
                        <m:r>
                          <a:rPr lang="en-US" sz="1100" b="0" i="0">
                            <a:latin typeface="Cambria Math" panose="02040503050406030204" pitchFamily="18" charset="0"/>
                          </a:rPr>
                          <m:t>−</m:t>
                        </m:r>
                        <m:r>
                          <m:rPr>
                            <m:sty m:val="p"/>
                          </m:rPr>
                          <a:rPr lang="en-US" sz="1100" b="0" i="0">
                            <a:latin typeface="Cambria Math" panose="02040503050406030204" pitchFamily="18" charset="0"/>
                          </a:rPr>
                          <m:t>b</m:t>
                        </m:r>
                      </m:den>
                    </m:f>
                  </m:oMath>
                </m:oMathPara>
              </a14:m>
              <a:endParaRPr lang="en-US" sz="1100" i="0"/>
            </a:p>
          </xdr:txBody>
        </xdr:sp>
      </mc:Choice>
      <mc:Fallback xmlns="">
        <xdr:sp macro="" textlink="">
          <xdr:nvSpPr>
            <xdr:cNvPr id="3" name="TextBox 2"/>
            <xdr:cNvSpPr txBox="1"/>
          </xdr:nvSpPr>
          <xdr:spPr>
            <a:xfrm>
              <a:off x="10817677" y="10727190"/>
              <a:ext cx="1763175" cy="540885"/>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b="0" i="0">
                  <a:latin typeface="Cambria Math" panose="02040503050406030204" pitchFamily="18" charset="0"/>
                  <a:ea typeface="Cambria Math" panose="02040503050406030204" pitchFamily="18" charset="0"/>
                </a:rPr>
                <a:t>α</a:t>
              </a:r>
              <a:r>
                <a:rPr lang="en-US" sz="1100" b="0" i="0">
                  <a:latin typeface="Cambria Math" panose="02040503050406030204" pitchFamily="18" charset="0"/>
                </a:rPr>
                <a:t>=</a:t>
              </a:r>
              <a:r>
                <a:rPr lang="en-US" sz="1100" i="0">
                  <a:latin typeface="Cambria Math"/>
                </a:rPr>
                <a:t>((</a:t>
              </a:r>
              <a:r>
                <a:rPr lang="en-US" sz="1100" b="0" i="0">
                  <a:latin typeface="Cambria Math"/>
                </a:rPr>
                <a:t>(</a:t>
              </a:r>
              <a:r>
                <a:rPr lang="en-US" sz="1100" b="0" i="0">
                  <a:latin typeface="Cambria Math" panose="02040503050406030204" pitchFamily="18" charset="0"/>
                </a:rPr>
                <a:t>a−</a:t>
              </a:r>
              <a:r>
                <a:rPr lang="en-US" sz="1100" b="0" i="0">
                  <a:latin typeface="Cambria Math" panose="02040503050406030204" pitchFamily="18" charset="0"/>
                  <a:ea typeface="Cambria Math" panose="02040503050406030204" pitchFamily="18" charset="0"/>
                </a:rPr>
                <a:t>μ</a:t>
              </a:r>
              <a:r>
                <a:rPr lang="en-US" sz="1100" b="0" i="0">
                  <a:latin typeface="Cambria Math"/>
                  <a:ea typeface="Cambria Math" panose="02040503050406030204" pitchFamily="18" charset="0"/>
                </a:rPr>
                <a:t>)^</a:t>
              </a:r>
              <a:r>
                <a:rPr lang="en-US" sz="1100" b="0" i="0">
                  <a:latin typeface="Cambria Math" panose="02040503050406030204" pitchFamily="18" charset="0"/>
                </a:rPr>
                <a:t>2 (</a:t>
              </a:r>
              <a:r>
                <a:rPr lang="en-US" sz="1100" b="0" i="0">
                  <a:latin typeface="Cambria Math" panose="02040503050406030204" pitchFamily="18" charset="0"/>
                  <a:ea typeface="Cambria Math" panose="02040503050406030204" pitchFamily="18" charset="0"/>
                </a:rPr>
                <a:t>μ−b</a:t>
              </a:r>
              <a:r>
                <a:rPr lang="en-US" sz="1100" b="0" i="0">
                  <a:latin typeface="Cambria Math" panose="02040503050406030204" pitchFamily="18" charset="0"/>
                </a:rPr>
                <a:t>)</a:t>
              </a:r>
              <a:r>
                <a:rPr lang="en-US" sz="1100" b="0" i="0">
                  <a:latin typeface="Cambria Math"/>
                </a:rPr>
                <a:t>)/</a:t>
              </a:r>
              <a:r>
                <a:rPr lang="en-US" sz="1100" i="0">
                  <a:latin typeface="Cambria Math" panose="02040503050406030204" pitchFamily="18" charset="0"/>
                  <a:ea typeface="Cambria Math" panose="02040503050406030204" pitchFamily="18" charset="0"/>
                </a:rPr>
                <a:t>σ</a:t>
              </a:r>
              <a:r>
                <a:rPr lang="en-US" sz="1100" i="0">
                  <a:latin typeface="Cambria Math"/>
                  <a:ea typeface="Cambria Math" panose="02040503050406030204" pitchFamily="18" charset="0"/>
                </a:rPr>
                <a:t>^</a:t>
              </a:r>
              <a:r>
                <a:rPr lang="en-US" sz="1100" b="0" i="0">
                  <a:latin typeface="Cambria Math" panose="02040503050406030204" pitchFamily="18" charset="0"/>
                  <a:ea typeface="Cambria Math" panose="02040503050406030204" pitchFamily="18" charset="0"/>
                </a:rPr>
                <a:t>2</a:t>
              </a:r>
              <a:r>
                <a:rPr lang="en-US" sz="1100" b="0" i="0">
                  <a:latin typeface="Cambria Math"/>
                  <a:ea typeface="Cambria Math" panose="02040503050406030204" pitchFamily="18" charset="0"/>
                </a:rPr>
                <a:t> </a:t>
              </a:r>
              <a:r>
                <a:rPr lang="en-US" sz="1100" b="0" i="0">
                  <a:latin typeface="Cambria Math" panose="02040503050406030204" pitchFamily="18" charset="0"/>
                </a:rPr>
                <a:t>−a+</a:t>
              </a:r>
              <a:r>
                <a:rPr lang="en-US" sz="1100" b="0" i="0">
                  <a:latin typeface="Cambria Math" panose="02040503050406030204" pitchFamily="18" charset="0"/>
                  <a:ea typeface="Cambria Math" panose="02040503050406030204" pitchFamily="18" charset="0"/>
                </a:rPr>
                <a:t>μ</a:t>
              </a:r>
              <a:r>
                <a:rPr lang="en-US" sz="1100" b="0" i="0">
                  <a:latin typeface="Cambria Math"/>
                  <a:ea typeface="Cambria Math" panose="02040503050406030204" pitchFamily="18" charset="0"/>
                </a:rPr>
                <a:t>)/(</a:t>
              </a:r>
              <a:r>
                <a:rPr lang="en-US" sz="1100" b="0" i="0">
                  <a:latin typeface="Cambria Math" panose="02040503050406030204" pitchFamily="18" charset="0"/>
                </a:rPr>
                <a:t>a−b</a:t>
              </a:r>
              <a:r>
                <a:rPr lang="en-US" sz="1100" b="0" i="0">
                  <a:latin typeface="Cambria Math"/>
                </a:rPr>
                <a:t>)</a:t>
              </a:r>
              <a:endParaRPr lang="en-US" sz="1100" i="0"/>
            </a:p>
          </xdr:txBody>
        </xdr:sp>
      </mc:Fallback>
    </mc:AlternateContent>
    <xdr:clientData/>
  </xdr:oneCellAnchor>
  <xdr:oneCellAnchor>
    <xdr:from>
      <xdr:col>12</xdr:col>
      <xdr:colOff>568987</xdr:colOff>
      <xdr:row>34</xdr:row>
      <xdr:rowOff>61410</xdr:rowOff>
    </xdr:from>
    <xdr:ext cx="1169486" cy="39579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11313187" y="9233985"/>
              <a:ext cx="1169486" cy="395790"/>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r>
                      <m:rPr>
                        <m:sty m:val="p"/>
                      </m:rPr>
                      <a:rPr lang="en-US" sz="1100" i="0">
                        <a:latin typeface="Cambria Math" panose="02040503050406030204" pitchFamily="18" charset="0"/>
                        <a:ea typeface="Cambria Math" panose="02040503050406030204" pitchFamily="18" charset="0"/>
                      </a:rPr>
                      <m:t>β</m:t>
                    </m:r>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r>
                              <m:rPr>
                                <m:sty m:val="p"/>
                              </m:rPr>
                              <a:rPr lang="en-US" sz="1100" b="0" i="0">
                                <a:latin typeface="Cambria Math" panose="02040503050406030204" pitchFamily="18" charset="0"/>
                                <a:ea typeface="Cambria Math" panose="02040503050406030204" pitchFamily="18" charset="0"/>
                              </a:rPr>
                              <m:t>b</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a</m:t>
                            </m:r>
                          </m:e>
                        </m:d>
                      </m:num>
                      <m:den>
                        <m:d>
                          <m:dPr>
                            <m:ctrlPr>
                              <a:rPr lang="en-US" sz="1100" b="0" i="1">
                                <a:latin typeface="Cambria Math" panose="02040503050406030204" pitchFamily="18" charset="0"/>
                                <a:ea typeface="Cambria Math" panose="02040503050406030204" pitchFamily="18" charset="0"/>
                              </a:rPr>
                            </m:ctrlPr>
                          </m:dPr>
                          <m:e>
                            <m:r>
                              <m:rPr>
                                <m:sty m:val="p"/>
                              </m:rPr>
                              <a:rPr lang="en-US" sz="1100" b="0" i="0">
                                <a:latin typeface="Cambria Math" panose="02040503050406030204" pitchFamily="18" charset="0"/>
                                <a:ea typeface="Cambria Math" panose="02040503050406030204" pitchFamily="18" charset="0"/>
                              </a:rPr>
                              <m:t>μ</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a</m:t>
                            </m:r>
                          </m:e>
                        </m:d>
                      </m:den>
                    </m:f>
                    <m:r>
                      <a:rPr lang="en-US" sz="1100" b="0" i="0">
                        <a:latin typeface="Cambria Math" panose="02040503050406030204" pitchFamily="18" charset="0"/>
                        <a:ea typeface="Cambria Math" panose="02040503050406030204" pitchFamily="18" charset="0"/>
                      </a:rPr>
                      <m:t>−1)</m:t>
                    </m:r>
                    <m:r>
                      <m:rPr>
                        <m:sty m:val="p"/>
                      </m:rPr>
                      <a:rPr lang="en-US" sz="1100" b="0" i="0">
                        <a:latin typeface="Cambria Math" panose="02040503050406030204" pitchFamily="18" charset="0"/>
                        <a:ea typeface="Cambria Math" panose="02040503050406030204" pitchFamily="18" charset="0"/>
                      </a:rPr>
                      <m:t>α</m:t>
                    </m:r>
                  </m:oMath>
                </m:oMathPara>
              </a14:m>
              <a:endParaRPr lang="en-US" sz="1100" i="0"/>
            </a:p>
          </xdr:txBody>
        </xdr:sp>
      </mc:Choice>
      <mc:Fallback xmlns="">
        <xdr:sp macro="" textlink="">
          <xdr:nvSpPr>
            <xdr:cNvPr id="6" name="TextBox 5"/>
            <xdr:cNvSpPr txBox="1"/>
          </xdr:nvSpPr>
          <xdr:spPr>
            <a:xfrm>
              <a:off x="11313187" y="9233985"/>
              <a:ext cx="1169486" cy="395790"/>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i="0">
                  <a:latin typeface="Cambria Math" panose="02040503050406030204" pitchFamily="18" charset="0"/>
                  <a:ea typeface="Cambria Math" panose="02040503050406030204" pitchFamily="18" charset="0"/>
                </a:rPr>
                <a:t>β</a:t>
              </a:r>
              <a:r>
                <a:rPr lang="en-US" sz="1100" b="0" i="0">
                  <a:latin typeface="Cambria Math" panose="02040503050406030204" pitchFamily="18" charset="0"/>
                  <a:ea typeface="Cambria Math" panose="02040503050406030204" pitchFamily="18" charset="0"/>
                </a:rPr>
                <a:t>=(((b−a))/((μ−a) )−1)α</a:t>
              </a:r>
              <a:endParaRPr lang="en-US" sz="1100" i="0"/>
            </a:p>
          </xdr:txBody>
        </xdr:sp>
      </mc:Fallback>
    </mc:AlternateContent>
    <xdr:clientData/>
  </xdr:oneCellAnchor>
  <xdr:oneCellAnchor>
    <xdr:from>
      <xdr:col>1</xdr:col>
      <xdr:colOff>1939638</xdr:colOff>
      <xdr:row>4</xdr:row>
      <xdr:rowOff>65376</xdr:rowOff>
    </xdr:from>
    <xdr:ext cx="3684467" cy="461963"/>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2623706" y="1719262"/>
              <a:ext cx="3684467" cy="46196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crit</m:t>
                    </m:r>
                    <m:r>
                      <a:rPr lang="en-US" sz="1100" b="0" i="1">
                        <a:latin typeface="Cambria Math" panose="02040503050406030204" pitchFamily="18" charset="0"/>
                      </a:rPr>
                      <m:t>=</m:t>
                    </m:r>
                    <m:r>
                      <m:rPr>
                        <m:sty m:val="p"/>
                      </m:rPr>
                      <a:rPr lang="en-US" sz="1100" b="0" i="0">
                        <a:latin typeface="Cambria Math" panose="02040503050406030204" pitchFamily="18" charset="0"/>
                      </a:rPr>
                      <m:t>C</m:t>
                    </m:r>
                    <m:d>
                      <m:dPr>
                        <m:ctrlPr>
                          <a:rPr lang="en-US" sz="1100" b="0" i="1">
                            <a:latin typeface="Cambria Math" panose="02040503050406030204" pitchFamily="18" charset="0"/>
                          </a:rPr>
                        </m:ctrlPr>
                      </m:dPr>
                      <m:e>
                        <m:r>
                          <m:rPr>
                            <m:sty m:val="p"/>
                          </m:rPr>
                          <a:rPr lang="en-US" sz="1100" b="0" i="0">
                            <a:latin typeface="Cambria Math" panose="02040503050406030204" pitchFamily="18" charset="0"/>
                          </a:rPr>
                          <m:t>x</m:t>
                        </m:r>
                        <m:r>
                          <a:rPr lang="en-US" sz="1100" b="0" i="1">
                            <a:latin typeface="Cambria Math" panose="02040503050406030204" pitchFamily="18" charset="0"/>
                          </a:rPr>
                          <m:t>=</m:t>
                        </m:r>
                        <m:r>
                          <m:rPr>
                            <m:sty m:val="p"/>
                          </m:rPr>
                          <a:rPr lang="en-US" sz="1100" b="0" i="0">
                            <a:latin typeface="Cambria Math" panose="02040503050406030204" pitchFamily="18" charset="0"/>
                          </a:rPr>
                          <m:t>a</m:t>
                        </m:r>
                        <m:r>
                          <a:rPr lang="en-US" sz="1100" b="0" i="1">
                            <a:latin typeface="Cambria Math" panose="02040503050406030204" pitchFamily="18" charset="0"/>
                          </a:rPr>
                          <m:t>,</m:t>
                        </m:r>
                        <m:r>
                          <m:rPr>
                            <m:sty m:val="p"/>
                          </m:rPr>
                          <a:rPr lang="en-US" sz="1100" b="0" i="0">
                            <a:latin typeface="Cambria Math" panose="02040503050406030204" pitchFamily="18" charset="0"/>
                          </a:rPr>
                          <m:t>t</m:t>
                        </m:r>
                      </m:e>
                    </m:d>
                    <m:r>
                      <a:rPr lang="en-US" sz="1100" b="0" i="1">
                        <a:latin typeface="Cambria Math" panose="02040503050406030204" pitchFamily="18" charset="0"/>
                      </a:rPr>
                      <m:t>=</m:t>
                    </m:r>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o</m:t>
                    </m:r>
                    <m:r>
                      <a:rPr lang="en-US" sz="1100" b="0" i="1">
                        <a:latin typeface="Cambria Math" panose="02040503050406030204" pitchFamily="18" charset="0"/>
                      </a:rPr>
                      <m:t>+(</m:t>
                    </m:r>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s</m:t>
                    </m:r>
                    <m:r>
                      <a:rPr lang="en-US" sz="1100" b="0" i="0" baseline="-25000">
                        <a:latin typeface="Cambria Math" panose="02040503050406030204" pitchFamily="18" charset="0"/>
                      </a:rPr>
                      <m:t>,</m:t>
                    </m:r>
                    <m:r>
                      <m:rPr>
                        <m:sty m:val="p"/>
                      </m:rPr>
                      <a:rPr lang="en-US" sz="1100" b="0" i="0" baseline="-25000">
                        <a:latin typeface="Cambria Math" panose="02040503050406030204" pitchFamily="18" charset="0"/>
                        <a:ea typeface="Cambria Math" panose="02040503050406030204" pitchFamily="18" charset="0"/>
                      </a:rPr>
                      <m:t>Δx</m:t>
                    </m:r>
                    <m:r>
                      <a:rPr lang="en-US" sz="1100" b="0" i="1">
                        <a:latin typeface="Cambria Math" panose="02040503050406030204" pitchFamily="18" charset="0"/>
                      </a:rPr>
                      <m:t>−</m:t>
                    </m:r>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o</m:t>
                    </m:r>
                    <m:r>
                      <a:rPr lang="en-US" sz="1100" b="0" i="1">
                        <a:latin typeface="Cambria Math" panose="02040503050406030204" pitchFamily="18" charset="0"/>
                      </a:rPr>
                      <m:t>)</m:t>
                    </m:r>
                    <m:r>
                      <a:rPr lang="en-US" sz="1100" b="0" i="1">
                        <a:latin typeface="Cambria Math" panose="02040503050406030204" pitchFamily="18" charset="0"/>
                        <a:ea typeface="Cambria Math" panose="02040503050406030204" pitchFamily="18" charset="0"/>
                      </a:rPr>
                      <m:t>∙</m:t>
                    </m:r>
                    <m:d>
                      <m:dPr>
                        <m:begChr m:val="["/>
                        <m:endChr m:val="]"/>
                        <m:ctrlPr>
                          <a:rPr lang="en-US" sz="1100" b="0" i="1">
                            <a:latin typeface="Cambria Math" panose="02040503050406030204" pitchFamily="18" charset="0"/>
                          </a:rPr>
                        </m:ctrlPr>
                      </m:dPr>
                      <m:e>
                        <m:r>
                          <a:rPr lang="en-US" sz="1100" b="0" i="1">
                            <a:latin typeface="Cambria Math" panose="02040503050406030204" pitchFamily="18" charset="0"/>
                          </a:rPr>
                          <m:t>1−</m:t>
                        </m:r>
                        <m:r>
                          <m:rPr>
                            <m:sty m:val="p"/>
                          </m:rPr>
                          <a:rPr lang="en-US" sz="1100" b="0" i="0">
                            <a:latin typeface="Cambria Math" panose="02040503050406030204" pitchFamily="18" charset="0"/>
                          </a:rPr>
                          <m:t>erf</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m:rPr>
                                    <m:sty m:val="p"/>
                                  </m:rPr>
                                  <a:rPr lang="en-US" sz="1100" b="0" i="0">
                                    <a:latin typeface="Cambria Math" panose="02040503050406030204" pitchFamily="18" charset="0"/>
                                  </a:rPr>
                                  <m:t>a</m:t>
                                </m:r>
                                <m:r>
                                  <a:rPr lang="en-US" sz="1100" b="0" i="1">
                                    <a:latin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Δ</m:t>
                                </m:r>
                                <m:r>
                                  <m:rPr>
                                    <m:sty m:val="p"/>
                                  </m:rPr>
                                  <a:rPr lang="en-US" sz="1100" b="0" i="0">
                                    <a:latin typeface="Cambria Math" panose="02040503050406030204" pitchFamily="18" charset="0"/>
                                  </a:rPr>
                                  <m:t>x</m:t>
                                </m:r>
                              </m:num>
                              <m:den>
                                <m:r>
                                  <a:rPr lang="en-US" sz="1100" b="0" i="1">
                                    <a:latin typeface="Cambria Math" panose="02040503050406030204" pitchFamily="18" charset="0"/>
                                  </a:rPr>
                                  <m:t>2</m:t>
                                </m:r>
                                <m:rad>
                                  <m:radPr>
                                    <m:degHide m:val="on"/>
                                    <m:ctrlPr>
                                      <a:rPr lang="en-US" sz="1100" b="0" i="1">
                                        <a:latin typeface="Cambria Math" panose="02040503050406030204" pitchFamily="18" charset="0"/>
                                      </a:rPr>
                                    </m:ctrlPr>
                                  </m:radPr>
                                  <m:deg/>
                                  <m:e>
                                    <m:r>
                                      <m:rPr>
                                        <m:sty m:val="p"/>
                                      </m:rPr>
                                      <a:rPr lang="en-US" sz="1100" b="0" i="0">
                                        <a:latin typeface="Cambria Math" panose="02040503050406030204" pitchFamily="18" charset="0"/>
                                      </a:rPr>
                                      <m:t>D</m:t>
                                    </m:r>
                                    <m:r>
                                      <m:rPr>
                                        <m:sty m:val="p"/>
                                      </m:rPr>
                                      <a:rPr lang="en-US" sz="1100" b="0" i="0" baseline="-25000">
                                        <a:latin typeface="Cambria Math" panose="02040503050406030204" pitchFamily="18" charset="0"/>
                                      </a:rPr>
                                      <m:t>app</m:t>
                                    </m:r>
                                    <m:r>
                                      <a:rPr lang="en-US" sz="1100" b="0" i="0" baseline="-25000">
                                        <a:latin typeface="Cambria Math" panose="02040503050406030204" pitchFamily="18" charset="0"/>
                                      </a:rPr>
                                      <m:t>,</m:t>
                                    </m:r>
                                    <m:r>
                                      <m:rPr>
                                        <m:sty m:val="p"/>
                                      </m:rPr>
                                      <a:rPr lang="en-US" sz="1100" b="0" i="0" baseline="-25000">
                                        <a:latin typeface="Cambria Math" panose="02040503050406030204" pitchFamily="18" charset="0"/>
                                      </a:rPr>
                                      <m:t>C</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m:t>
                                    </m:r>
                                  </m:e>
                                </m:rad>
                              </m:den>
                            </m:f>
                          </m:e>
                        </m:d>
                      </m:e>
                    </m:d>
                  </m:oMath>
                </m:oMathPara>
              </a14:m>
              <a:endParaRPr lang="en-US" sz="1100"/>
            </a:p>
          </xdr:txBody>
        </xdr:sp>
      </mc:Choice>
      <mc:Fallback xmlns="">
        <xdr:sp macro="" textlink="">
          <xdr:nvSpPr>
            <xdr:cNvPr id="8" name="TextBox 7"/>
            <xdr:cNvSpPr txBox="1"/>
          </xdr:nvSpPr>
          <xdr:spPr>
            <a:xfrm>
              <a:off x="2623706" y="1719262"/>
              <a:ext cx="3684467" cy="46196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b="0" i="0">
                  <a:latin typeface="Cambria Math" panose="02040503050406030204" pitchFamily="18" charset="0"/>
                </a:rPr>
                <a:t>C</a:t>
              </a:r>
              <a:r>
                <a:rPr lang="en-US" sz="1100" b="0" i="0" baseline="-25000">
                  <a:latin typeface="Cambria Math" panose="02040503050406030204" pitchFamily="18" charset="0"/>
                </a:rPr>
                <a:t>crit</a:t>
              </a:r>
              <a:r>
                <a:rPr lang="en-US" sz="1100" b="0" i="0">
                  <a:latin typeface="Cambria Math" panose="02040503050406030204" pitchFamily="18" charset="0"/>
                </a:rPr>
                <a:t>=C</a:t>
              </a:r>
              <a:r>
                <a:rPr lang="en-US" sz="1100" b="0" i="0">
                  <a:latin typeface="Cambria Math"/>
                </a:rPr>
                <a:t>(</a:t>
              </a:r>
              <a:r>
                <a:rPr lang="en-US" sz="1100" b="0" i="0">
                  <a:latin typeface="Cambria Math" panose="02040503050406030204" pitchFamily="18" charset="0"/>
                </a:rPr>
                <a:t>x=a,t</a:t>
              </a:r>
              <a:r>
                <a:rPr lang="en-US" sz="1100" b="0" i="0">
                  <a:latin typeface="Cambria Math"/>
                </a:rPr>
                <a:t>)</a:t>
              </a:r>
              <a:r>
                <a:rPr lang="en-US" sz="1100" b="0" i="0">
                  <a:latin typeface="Cambria Math" panose="02040503050406030204" pitchFamily="18" charset="0"/>
                </a:rPr>
                <a:t>=C</a:t>
              </a:r>
              <a:r>
                <a:rPr lang="en-US" sz="1100" b="0" i="0" baseline="-25000">
                  <a:latin typeface="Cambria Math" panose="02040503050406030204" pitchFamily="18" charset="0"/>
                </a:rPr>
                <a:t>o</a:t>
              </a:r>
              <a:r>
                <a:rPr lang="en-US" sz="1100" b="0" i="0">
                  <a:latin typeface="Cambria Math" panose="02040503050406030204" pitchFamily="18" charset="0"/>
                </a:rPr>
                <a:t>+(C</a:t>
              </a:r>
              <a:r>
                <a:rPr lang="en-US" sz="1100" b="0" i="0" baseline="-25000">
                  <a:latin typeface="Cambria Math" panose="02040503050406030204" pitchFamily="18" charset="0"/>
                </a:rPr>
                <a:t>s,</a:t>
              </a:r>
              <a:r>
                <a:rPr lang="en-US" sz="1100" b="0" i="0" baseline="-25000">
                  <a:latin typeface="Cambria Math" panose="02040503050406030204" pitchFamily="18" charset="0"/>
                  <a:ea typeface="Cambria Math" panose="02040503050406030204" pitchFamily="18" charset="0"/>
                </a:rPr>
                <a:t>Δx</a:t>
              </a:r>
              <a:r>
                <a:rPr lang="en-US" sz="1100" b="0" i="0">
                  <a:latin typeface="Cambria Math" panose="02040503050406030204" pitchFamily="18" charset="0"/>
                </a:rPr>
                <a:t>−C</a:t>
              </a:r>
              <a:r>
                <a:rPr lang="en-US" sz="1100" b="0" i="0" baseline="-25000">
                  <a:latin typeface="Cambria Math" panose="02040503050406030204" pitchFamily="18" charset="0"/>
                </a:rPr>
                <a:t>o</a:t>
              </a:r>
              <a:r>
                <a:rPr lang="en-US" sz="1100" b="0" i="0">
                  <a:latin typeface="Cambria Math" panose="02040503050406030204" pitchFamily="18" charset="0"/>
                </a:rPr>
                <a:t>)</a:t>
              </a:r>
              <a:r>
                <a:rPr lang="en-US" sz="1100" b="0" i="0">
                  <a:latin typeface="Cambria Math" panose="02040503050406030204" pitchFamily="18" charset="0"/>
                  <a:ea typeface="Cambria Math" panose="02040503050406030204" pitchFamily="18" charset="0"/>
                </a:rPr>
                <a:t>∙</a:t>
              </a:r>
              <a:r>
                <a:rPr lang="en-US" sz="1100" b="0" i="0">
                  <a:latin typeface="Cambria Math"/>
                </a:rPr>
                <a:t>[</a:t>
              </a:r>
              <a:r>
                <a:rPr lang="en-US" sz="1100" b="0" i="0">
                  <a:latin typeface="Cambria Math" panose="02040503050406030204" pitchFamily="18" charset="0"/>
                </a:rPr>
                <a:t>1−erf</a:t>
              </a:r>
              <a:r>
                <a:rPr lang="en-US" sz="1100" b="0" i="0">
                  <a:latin typeface="Cambria Math"/>
                </a:rPr>
                <a:t>((</a:t>
              </a:r>
              <a:r>
                <a:rPr lang="en-US" sz="1100" b="0" i="0">
                  <a:latin typeface="Cambria Math" panose="02040503050406030204" pitchFamily="18" charset="0"/>
                </a:rPr>
                <a:t>a−</a:t>
              </a:r>
              <a:r>
                <a:rPr lang="en-US" sz="1100" b="0" i="0">
                  <a:latin typeface="Cambria Math" panose="02040503050406030204" pitchFamily="18" charset="0"/>
                  <a:ea typeface="Cambria Math" panose="02040503050406030204" pitchFamily="18" charset="0"/>
                </a:rPr>
                <a:t>Δ</a:t>
              </a:r>
              <a:r>
                <a:rPr lang="en-US" sz="1100" b="0" i="0">
                  <a:latin typeface="Cambria Math" panose="02040503050406030204" pitchFamily="18" charset="0"/>
                </a:rPr>
                <a:t>x</a:t>
              </a:r>
              <a:r>
                <a:rPr lang="en-US" sz="1100" b="0" i="0">
                  <a:latin typeface="Cambria Math"/>
                </a:rPr>
                <a:t>)/(</a:t>
              </a:r>
              <a:r>
                <a:rPr lang="en-US" sz="1100" b="0" i="0">
                  <a:latin typeface="Cambria Math" panose="02040503050406030204" pitchFamily="18" charset="0"/>
                </a:rPr>
                <a:t>2</a:t>
              </a:r>
              <a:r>
                <a:rPr lang="en-US" sz="1100" b="0" i="0">
                  <a:latin typeface="Cambria Math"/>
                </a:rPr>
                <a:t>√(</a:t>
              </a:r>
              <a:r>
                <a:rPr lang="en-US" sz="1100" b="0" i="0">
                  <a:latin typeface="Cambria Math" panose="02040503050406030204" pitchFamily="18" charset="0"/>
                </a:rPr>
                <a:t>D</a:t>
              </a:r>
              <a:r>
                <a:rPr lang="en-US" sz="1100" b="0" i="0" baseline="-25000">
                  <a:latin typeface="Cambria Math" panose="02040503050406030204" pitchFamily="18" charset="0"/>
                </a:rPr>
                <a:t>app,C</a:t>
              </a:r>
              <a:r>
                <a:rPr lang="en-US" sz="1100" b="0" i="0">
                  <a:latin typeface="Cambria Math" panose="02040503050406030204" pitchFamily="18" charset="0"/>
                  <a:ea typeface="Cambria Math" panose="02040503050406030204" pitchFamily="18" charset="0"/>
                </a:rPr>
                <a:t>∙t</a:t>
              </a:r>
              <a:r>
                <a:rPr lang="en-US" sz="1100" b="0" i="0">
                  <a:latin typeface="Cambria Math"/>
                  <a:ea typeface="Cambria Math" panose="02040503050406030204" pitchFamily="18" charset="0"/>
                </a:rPr>
                <a:t>)))]</a:t>
              </a:r>
              <a:endParaRPr lang="en-US" sz="1100"/>
            </a:p>
          </xdr:txBody>
        </xdr:sp>
      </mc:Fallback>
    </mc:AlternateContent>
    <xdr:clientData/>
  </xdr:oneCellAnchor>
  <xdr:oneCellAnchor>
    <xdr:from>
      <xdr:col>1</xdr:col>
      <xdr:colOff>85725</xdr:colOff>
      <xdr:row>8</xdr:row>
      <xdr:rowOff>185737</xdr:rowOff>
    </xdr:from>
    <xdr:ext cx="65" cy="172227"/>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1381125" y="113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xdr:col>
      <xdr:colOff>1943102</xdr:colOff>
      <xdr:row>10</xdr:row>
      <xdr:rowOff>72303</xdr:rowOff>
    </xdr:from>
    <xdr:ext cx="1659877" cy="437492"/>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2627170" y="2938462"/>
              <a:ext cx="1659877" cy="437492"/>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k</m:t>
                    </m:r>
                    <m:r>
                      <m:rPr>
                        <m:sty m:val="p"/>
                      </m:rPr>
                      <a:rPr lang="en-US" sz="1100" b="0" i="0" baseline="-25000">
                        <a:latin typeface="Cambria Math" panose="02040503050406030204" pitchFamily="18" charset="0"/>
                      </a:rPr>
                      <m:t>e</m:t>
                    </m:r>
                    <m:r>
                      <a:rPr lang="en-US" sz="1100" b="0" i="0">
                        <a:latin typeface="Cambria Math" panose="02040503050406030204" pitchFamily="18" charset="0"/>
                      </a:rPr>
                      <m:t>=</m:t>
                    </m:r>
                    <m:r>
                      <m:rPr>
                        <m:sty m:val="p"/>
                      </m:rPr>
                      <a:rPr lang="en-US" sz="1100" b="0" i="0">
                        <a:latin typeface="Cambria Math" panose="02040503050406030204" pitchFamily="18" charset="0"/>
                      </a:rPr>
                      <m:t>exp</m:t>
                    </m:r>
                    <m:r>
                      <a:rPr lang="en-US" sz="1100" b="0" i="0">
                        <a:latin typeface="Cambria Math" panose="02040503050406030204" pitchFamily="18" charset="0"/>
                      </a:rPr>
                      <m:t>⁡</m:t>
                    </m:r>
                    <m:d>
                      <m:dPr>
                        <m:ctrlPr>
                          <a:rPr lang="en-US" sz="1100" b="0" i="1">
                            <a:latin typeface="Cambria Math" panose="02040503050406030204" pitchFamily="18" charset="0"/>
                          </a:rPr>
                        </m:ctrlPr>
                      </m:dPr>
                      <m:e>
                        <m:r>
                          <m:rPr>
                            <m:sty m:val="p"/>
                          </m:rPr>
                          <a:rPr lang="en-US" sz="1100" b="0" i="0">
                            <a:latin typeface="Cambria Math" panose="02040503050406030204" pitchFamily="18" charset="0"/>
                          </a:rPr>
                          <m:t>b</m:t>
                        </m:r>
                        <m:r>
                          <m:rPr>
                            <m:sty m:val="p"/>
                          </m:rPr>
                          <a:rPr lang="en-US" sz="1100" b="0" i="0" baseline="-25000">
                            <a:latin typeface="Cambria Math" panose="02040503050406030204" pitchFamily="18" charset="0"/>
                          </a:rPr>
                          <m:t>e</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a:rPr lang="en-US" sz="1100" b="0" i="0">
                                    <a:latin typeface="Cambria Math" panose="02040503050406030204" pitchFamily="18" charset="0"/>
                                  </a:rPr>
                                  <m:t>1</m:t>
                                </m:r>
                              </m:num>
                              <m:den>
                                <m:r>
                                  <m:rPr>
                                    <m:sty m:val="p"/>
                                  </m:rPr>
                                  <a:rPr lang="en-US" sz="1100" b="0" i="0">
                                    <a:latin typeface="Cambria Math" panose="02040503050406030204" pitchFamily="18" charset="0"/>
                                  </a:rPr>
                                  <m:t>T</m:t>
                                </m:r>
                                <m:r>
                                  <m:rPr>
                                    <m:sty m:val="p"/>
                                  </m:rPr>
                                  <a:rPr lang="en-US" sz="1100" b="0" i="0" baseline="-25000">
                                    <a:latin typeface="Cambria Math" panose="02040503050406030204" pitchFamily="18" charset="0"/>
                                  </a:rPr>
                                  <m:t>ref</m:t>
                                </m:r>
                              </m:den>
                            </m:f>
                            <m:r>
                              <a:rPr lang="en-US" sz="1100" b="0" i="0">
                                <a:latin typeface="Cambria Math" panose="02040503050406030204" pitchFamily="18" charset="0"/>
                              </a:rPr>
                              <m:t>+</m:t>
                            </m:r>
                            <m:f>
                              <m:fPr>
                                <m:ctrlPr>
                                  <a:rPr lang="en-US" sz="1100" b="0" i="1">
                                    <a:latin typeface="Cambria Math" panose="02040503050406030204" pitchFamily="18" charset="0"/>
                                  </a:rPr>
                                </m:ctrlPr>
                              </m:fPr>
                              <m:num>
                                <m:r>
                                  <a:rPr lang="en-US" sz="1100" b="0" i="0">
                                    <a:latin typeface="Cambria Math" panose="02040503050406030204" pitchFamily="18" charset="0"/>
                                  </a:rPr>
                                  <m:t>1</m:t>
                                </m:r>
                              </m:num>
                              <m:den>
                                <m:r>
                                  <m:rPr>
                                    <m:sty m:val="p"/>
                                  </m:rPr>
                                  <a:rPr lang="en-US" sz="1100" b="0" i="0">
                                    <a:latin typeface="Cambria Math" panose="02040503050406030204" pitchFamily="18" charset="0"/>
                                  </a:rPr>
                                  <m:t>T</m:t>
                                </m:r>
                                <m:r>
                                  <m:rPr>
                                    <m:sty m:val="p"/>
                                  </m:rPr>
                                  <a:rPr lang="en-US" sz="1100" b="0" i="0" baseline="-25000">
                                    <a:latin typeface="Cambria Math" panose="02040503050406030204" pitchFamily="18" charset="0"/>
                                  </a:rPr>
                                  <m:t>real</m:t>
                                </m:r>
                              </m:den>
                            </m:f>
                          </m:e>
                        </m:d>
                      </m:e>
                    </m:d>
                  </m:oMath>
                </m:oMathPara>
              </a14:m>
              <a:endParaRPr lang="en-US" sz="1100" i="0"/>
            </a:p>
          </xdr:txBody>
        </xdr:sp>
      </mc:Choice>
      <mc:Fallback xmlns="">
        <xdr:sp macro="" textlink="">
          <xdr:nvSpPr>
            <xdr:cNvPr id="14" name="TextBox 13"/>
            <xdr:cNvSpPr txBox="1"/>
          </xdr:nvSpPr>
          <xdr:spPr>
            <a:xfrm>
              <a:off x="2627170" y="2938462"/>
              <a:ext cx="1659877" cy="437492"/>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k</a:t>
              </a:r>
              <a:r>
                <a:rPr lang="en-US" sz="1100" b="0" i="0" baseline="-25000">
                  <a:latin typeface="Cambria Math" panose="02040503050406030204" pitchFamily="18" charset="0"/>
                </a:rPr>
                <a:t>e</a:t>
              </a:r>
              <a:r>
                <a:rPr lang="en-US" sz="1100" b="0" i="0">
                  <a:latin typeface="Cambria Math" panose="02040503050406030204" pitchFamily="18" charset="0"/>
                </a:rPr>
                <a:t>=exp⁡</a:t>
              </a:r>
              <a:r>
                <a:rPr lang="en-US" sz="1100" b="0" i="0">
                  <a:latin typeface="Cambria Math"/>
                </a:rPr>
                <a:t>(</a:t>
              </a:r>
              <a:r>
                <a:rPr lang="en-US" sz="1100" b="0" i="0">
                  <a:latin typeface="Cambria Math" panose="02040503050406030204" pitchFamily="18" charset="0"/>
                </a:rPr>
                <a:t>b</a:t>
              </a:r>
              <a:r>
                <a:rPr lang="en-US" sz="1100" b="0" i="0" baseline="-25000">
                  <a:latin typeface="Cambria Math" panose="02040503050406030204" pitchFamily="18" charset="0"/>
                </a:rPr>
                <a:t>e</a:t>
              </a:r>
              <a:r>
                <a:rPr lang="en-US" sz="1100" b="0" i="0" baseline="-25000">
                  <a:latin typeface="Cambria Math"/>
                </a:rPr>
                <a:t>(</a:t>
              </a:r>
              <a:r>
                <a:rPr lang="en-US" sz="1100" b="0" i="0">
                  <a:latin typeface="Cambria Math" panose="02040503050406030204" pitchFamily="18" charset="0"/>
                </a:rPr>
                <a:t>1</a:t>
              </a:r>
              <a:r>
                <a:rPr lang="en-US" sz="1100" b="0" i="0">
                  <a:latin typeface="Cambria Math"/>
                </a:rPr>
                <a:t>/</a:t>
              </a:r>
              <a:r>
                <a:rPr lang="en-US" sz="1100" b="0" i="0">
                  <a:latin typeface="Cambria Math" panose="02040503050406030204" pitchFamily="18" charset="0"/>
                </a:rPr>
                <a:t>T</a:t>
              </a:r>
              <a:r>
                <a:rPr lang="en-US" sz="1100" b="0" i="0" baseline="-25000">
                  <a:latin typeface="Cambria Math" panose="02040503050406030204" pitchFamily="18" charset="0"/>
                </a:rPr>
                <a:t>ref</a:t>
              </a:r>
              <a:r>
                <a:rPr lang="en-US" sz="1100" b="0" i="0">
                  <a:latin typeface="Cambria Math" panose="02040503050406030204" pitchFamily="18" charset="0"/>
                </a:rPr>
                <a:t>+1</a:t>
              </a:r>
              <a:r>
                <a:rPr lang="en-US" sz="1100" b="0" i="0">
                  <a:latin typeface="Cambria Math"/>
                </a:rPr>
                <a:t>/</a:t>
              </a:r>
              <a:r>
                <a:rPr lang="en-US" sz="1100" b="0" i="0">
                  <a:latin typeface="Cambria Math" panose="02040503050406030204" pitchFamily="18" charset="0"/>
                </a:rPr>
                <a:t>T</a:t>
              </a:r>
              <a:r>
                <a:rPr lang="en-US" sz="1100" b="0" i="0" baseline="-25000">
                  <a:latin typeface="Cambria Math" panose="02040503050406030204" pitchFamily="18" charset="0"/>
                </a:rPr>
                <a:t>real</a:t>
              </a:r>
              <a:r>
                <a:rPr lang="en-US" sz="1100" b="0" i="0" baseline="-25000">
                  <a:latin typeface="Cambria Math"/>
                </a:rPr>
                <a:t>))</a:t>
              </a:r>
              <a:endParaRPr lang="en-US" sz="1100" i="0"/>
            </a:p>
          </xdr:txBody>
        </xdr:sp>
      </mc:Fallback>
    </mc:AlternateContent>
    <xdr:clientData/>
  </xdr:oneCellAnchor>
  <xdr:oneCellAnchor>
    <xdr:from>
      <xdr:col>1</xdr:col>
      <xdr:colOff>1949163</xdr:colOff>
      <xdr:row>13</xdr:row>
      <xdr:rowOff>92218</xdr:rowOff>
    </xdr:from>
    <xdr:ext cx="778675" cy="327910"/>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2633231" y="3564513"/>
              <a:ext cx="778675" cy="327910"/>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A</m:t>
                    </m:r>
                    <m:d>
                      <m:dPr>
                        <m:ctrlPr>
                          <a:rPr lang="en-US" sz="1100" b="0" i="1">
                            <a:latin typeface="Cambria Math" panose="02040503050406030204" pitchFamily="18" charset="0"/>
                          </a:rPr>
                        </m:ctrlPr>
                      </m:dPr>
                      <m:e>
                        <m:r>
                          <m:rPr>
                            <m:sty m:val="p"/>
                          </m:rPr>
                          <a:rPr lang="en-US" sz="1100" b="0" i="0">
                            <a:latin typeface="Cambria Math" panose="02040503050406030204" pitchFamily="18" charset="0"/>
                          </a:rPr>
                          <m:t>t</m:t>
                        </m:r>
                      </m:e>
                    </m:d>
                    <m:r>
                      <a:rPr lang="en-US" sz="1100" b="0" i="0">
                        <a:latin typeface="Cambria Math" panose="02040503050406030204" pitchFamily="18" charset="0"/>
                      </a:rPr>
                      <m:t>=</m:t>
                    </m:r>
                    <m:sSup>
                      <m:sSupPr>
                        <m:ctrlPr>
                          <a:rPr lang="en-US" sz="1100" b="0" i="1">
                            <a:latin typeface="Cambria Math" panose="02040503050406030204" pitchFamily="18" charset="0"/>
                          </a:rPr>
                        </m:ctrlPr>
                      </m:sSupPr>
                      <m:e>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m:rPr>
                                    <m:sty m:val="p"/>
                                  </m:rPr>
                                  <a:rPr lang="en-US" sz="1100" b="0" i="0">
                                    <a:latin typeface="Cambria Math" panose="02040503050406030204" pitchFamily="18" charset="0"/>
                                  </a:rPr>
                                  <m:t>t</m:t>
                                </m:r>
                                <m:r>
                                  <m:rPr>
                                    <m:sty m:val="p"/>
                                  </m:rPr>
                                  <a:rPr lang="en-US" sz="1100" b="0" i="0" baseline="-25000">
                                    <a:latin typeface="Cambria Math" panose="02040503050406030204" pitchFamily="18" charset="0"/>
                                  </a:rPr>
                                  <m:t>o</m:t>
                                </m:r>
                              </m:num>
                              <m:den>
                                <m:r>
                                  <m:rPr>
                                    <m:sty m:val="p"/>
                                  </m:rPr>
                                  <a:rPr lang="en-US" sz="1100" b="0" i="0">
                                    <a:latin typeface="Cambria Math" panose="02040503050406030204" pitchFamily="18" charset="0"/>
                                  </a:rPr>
                                  <m:t>t</m:t>
                                </m:r>
                              </m:den>
                            </m:f>
                          </m:e>
                        </m:d>
                      </m:e>
                      <m:sup>
                        <m:r>
                          <m:rPr>
                            <m:sty m:val="p"/>
                          </m:rPr>
                          <a:rPr lang="en-US" sz="1100" b="0" i="0">
                            <a:latin typeface="Cambria Math" panose="02040503050406030204" pitchFamily="18" charset="0"/>
                            <a:ea typeface="Cambria Math" panose="02040503050406030204" pitchFamily="18" charset="0"/>
                          </a:rPr>
                          <m:t>α</m:t>
                        </m:r>
                      </m:sup>
                    </m:sSup>
                  </m:oMath>
                </m:oMathPara>
              </a14:m>
              <a:endParaRPr lang="en-US" sz="1100" i="0"/>
            </a:p>
          </xdr:txBody>
        </xdr:sp>
      </mc:Choice>
      <mc:Fallback xmlns="">
        <xdr:sp macro="" textlink="">
          <xdr:nvSpPr>
            <xdr:cNvPr id="15" name="TextBox 14"/>
            <xdr:cNvSpPr txBox="1"/>
          </xdr:nvSpPr>
          <xdr:spPr>
            <a:xfrm>
              <a:off x="2633231" y="3564513"/>
              <a:ext cx="778675" cy="327910"/>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A</a:t>
              </a:r>
              <a:r>
                <a:rPr lang="en-US" sz="1100" b="0" i="0">
                  <a:latin typeface="Cambria Math"/>
                </a:rPr>
                <a:t>(</a:t>
              </a:r>
              <a:r>
                <a:rPr lang="en-US" sz="1100" b="0" i="0">
                  <a:latin typeface="Cambria Math" panose="02040503050406030204" pitchFamily="18" charset="0"/>
                </a:rPr>
                <a:t>t</a:t>
              </a:r>
              <a:r>
                <a:rPr lang="en-US" sz="1100" b="0" i="0">
                  <a:latin typeface="Cambria Math"/>
                </a:rPr>
                <a:t>)</a:t>
              </a:r>
              <a:r>
                <a:rPr lang="en-US" sz="1100" b="0" i="0">
                  <a:latin typeface="Cambria Math" panose="02040503050406030204" pitchFamily="18" charset="0"/>
                </a:rPr>
                <a:t>=</a:t>
              </a:r>
              <a:r>
                <a:rPr lang="en-US" sz="1100" b="0" i="0">
                  <a:latin typeface="Cambria Math"/>
                </a:rPr>
                <a:t>(</a:t>
              </a:r>
              <a:r>
                <a:rPr lang="en-US" sz="1100" b="0" i="0">
                  <a:latin typeface="Cambria Math" panose="02040503050406030204" pitchFamily="18" charset="0"/>
                </a:rPr>
                <a:t>t</a:t>
              </a:r>
              <a:r>
                <a:rPr lang="en-US" sz="1100" b="0" i="0" baseline="-25000">
                  <a:latin typeface="Cambria Math" panose="02040503050406030204" pitchFamily="18" charset="0"/>
                </a:rPr>
                <a:t>o</a:t>
              </a:r>
              <a:r>
                <a:rPr lang="en-US" sz="1100" b="0" i="0" baseline="-25000">
                  <a:latin typeface="Cambria Math"/>
                </a:rPr>
                <a:t>/</a:t>
              </a:r>
              <a:r>
                <a:rPr lang="en-US" sz="1100" b="0" i="0">
                  <a:latin typeface="Cambria Math" panose="02040503050406030204" pitchFamily="18" charset="0"/>
                </a:rPr>
                <a:t>t</a:t>
              </a:r>
              <a:r>
                <a:rPr lang="en-US" sz="1100" b="0" i="0">
                  <a:latin typeface="Cambria Math"/>
                </a:rPr>
                <a:t>)^</a:t>
              </a:r>
              <a:r>
                <a:rPr lang="en-US" sz="1100" b="0" i="0">
                  <a:latin typeface="Cambria Math" panose="02040503050406030204" pitchFamily="18" charset="0"/>
                  <a:ea typeface="Cambria Math" panose="02040503050406030204" pitchFamily="18" charset="0"/>
                </a:rPr>
                <a:t>α</a:t>
              </a:r>
              <a:endParaRPr lang="en-US" sz="1100" i="0"/>
            </a:p>
          </xdr:txBody>
        </xdr:sp>
      </mc:Fallback>
    </mc:AlternateContent>
    <xdr:clientData/>
  </xdr:oneCellAnchor>
  <xdr:twoCellAnchor>
    <xdr:from>
      <xdr:col>12</xdr:col>
      <xdr:colOff>295689</xdr:colOff>
      <xdr:row>33</xdr:row>
      <xdr:rowOff>0</xdr:rowOff>
    </xdr:from>
    <xdr:to>
      <xdr:col>12</xdr:col>
      <xdr:colOff>295689</xdr:colOff>
      <xdr:row>35</xdr:row>
      <xdr:rowOff>83123</xdr:rowOff>
    </xdr:to>
    <xdr:cxnSp macro="">
      <xdr:nvCxnSpPr>
        <xdr:cNvPr id="24" name="Straight Arrow Connector 23">
          <a:extLst>
            <a:ext uri="{FF2B5EF4-FFF2-40B4-BE49-F238E27FC236}">
              <a16:creationId xmlns:a16="http://schemas.microsoft.com/office/drawing/2014/main" id="{00000000-0008-0000-0700-000018000000}"/>
            </a:ext>
          </a:extLst>
        </xdr:cNvPr>
        <xdr:cNvCxnSpPr/>
      </xdr:nvCxnSpPr>
      <xdr:spPr>
        <a:xfrm flipV="1">
          <a:off x="11039889" y="8982075"/>
          <a:ext cx="0" cy="46412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293139</xdr:colOff>
      <xdr:row>35</xdr:row>
      <xdr:rowOff>80165</xdr:rowOff>
    </xdr:from>
    <xdr:to>
      <xdr:col>12</xdr:col>
      <xdr:colOff>489145</xdr:colOff>
      <xdr:row>35</xdr:row>
      <xdr:rowOff>82417</xdr:rowOff>
    </xdr:to>
    <xdr:cxnSp macro="">
      <xdr:nvCxnSpPr>
        <xdr:cNvPr id="34" name="Straight Connector 33">
          <a:extLst>
            <a:ext uri="{FF2B5EF4-FFF2-40B4-BE49-F238E27FC236}">
              <a16:creationId xmlns:a16="http://schemas.microsoft.com/office/drawing/2014/main" id="{00000000-0008-0000-0700-000022000000}"/>
            </a:ext>
          </a:extLst>
        </xdr:cNvPr>
        <xdr:cNvCxnSpPr/>
      </xdr:nvCxnSpPr>
      <xdr:spPr>
        <a:xfrm flipH="1">
          <a:off x="11029175" y="10156254"/>
          <a:ext cx="196006" cy="225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301993</xdr:colOff>
      <xdr:row>33</xdr:row>
      <xdr:rowOff>2071</xdr:rowOff>
    </xdr:from>
    <xdr:to>
      <xdr:col>11</xdr:col>
      <xdr:colOff>310648</xdr:colOff>
      <xdr:row>38</xdr:row>
      <xdr:rowOff>49006</xdr:rowOff>
    </xdr:to>
    <xdr:cxnSp macro="">
      <xdr:nvCxnSpPr>
        <xdr:cNvPr id="37" name="Straight Arrow Connector 36">
          <a:extLst>
            <a:ext uri="{FF2B5EF4-FFF2-40B4-BE49-F238E27FC236}">
              <a16:creationId xmlns:a16="http://schemas.microsoft.com/office/drawing/2014/main" id="{00000000-0008-0000-0700-000025000000}"/>
            </a:ext>
          </a:extLst>
        </xdr:cNvPr>
        <xdr:cNvCxnSpPr/>
      </xdr:nvCxnSpPr>
      <xdr:spPr>
        <a:xfrm flipH="1" flipV="1">
          <a:off x="10459725" y="9697160"/>
          <a:ext cx="8655" cy="105386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308189</xdr:colOff>
      <xdr:row>38</xdr:row>
      <xdr:rowOff>40179</xdr:rowOff>
    </xdr:from>
    <xdr:to>
      <xdr:col>11</xdr:col>
      <xdr:colOff>564729</xdr:colOff>
      <xdr:row>38</xdr:row>
      <xdr:rowOff>41480</xdr:rowOff>
    </xdr:to>
    <xdr:cxnSp macro="">
      <xdr:nvCxnSpPr>
        <xdr:cNvPr id="38" name="Straight Connector 37">
          <a:extLst>
            <a:ext uri="{FF2B5EF4-FFF2-40B4-BE49-F238E27FC236}">
              <a16:creationId xmlns:a16="http://schemas.microsoft.com/office/drawing/2014/main" id="{00000000-0008-0000-0700-000026000000}"/>
            </a:ext>
          </a:extLst>
        </xdr:cNvPr>
        <xdr:cNvCxnSpPr/>
      </xdr:nvCxnSpPr>
      <xdr:spPr>
        <a:xfrm flipH="1">
          <a:off x="10465921" y="10742197"/>
          <a:ext cx="256540" cy="130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1941369</xdr:colOff>
      <xdr:row>8</xdr:row>
      <xdr:rowOff>25977</xdr:rowOff>
    </xdr:from>
    <xdr:ext cx="1822935" cy="184602"/>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2625437" y="2476500"/>
              <a:ext cx="1822935" cy="184602"/>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m:rPr>
                            <m:sty m:val="p"/>
                          </m:rPr>
                          <a:rPr lang="en-US" sz="1100" b="0" i="0">
                            <a:latin typeface="Cambria Math" panose="02040503050406030204" pitchFamily="18" charset="0"/>
                          </a:rPr>
                          <m:t>D</m:t>
                        </m:r>
                      </m:e>
                      <m:sub>
                        <m:r>
                          <m:rPr>
                            <m:sty m:val="p"/>
                          </m:rPr>
                          <a:rPr lang="en-US" sz="1100" b="0" i="0">
                            <a:latin typeface="Cambria Math" panose="02040503050406030204" pitchFamily="18" charset="0"/>
                          </a:rPr>
                          <m:t>app</m:t>
                        </m:r>
                        <m:r>
                          <a:rPr lang="en-US" sz="1100" b="0" i="0">
                            <a:latin typeface="Cambria Math" panose="02040503050406030204" pitchFamily="18" charset="0"/>
                          </a:rPr>
                          <m:t>,</m:t>
                        </m:r>
                        <m:r>
                          <m:rPr>
                            <m:sty m:val="p"/>
                          </m:rPr>
                          <a:rPr lang="en-US" sz="1100" b="0" i="0">
                            <a:latin typeface="Cambria Math" panose="02040503050406030204" pitchFamily="18" charset="0"/>
                          </a:rPr>
                          <m:t>C</m:t>
                        </m:r>
                      </m:sub>
                    </m:sSub>
                    <m:r>
                      <a:rPr lang="en-US" sz="1100" b="0" i="0">
                        <a:latin typeface="Cambria Math" panose="02040503050406030204" pitchFamily="18" charset="0"/>
                      </a:rPr>
                      <m:t>=</m:t>
                    </m:r>
                    <m:sSub>
                      <m:sSubPr>
                        <m:ctrlPr>
                          <a:rPr lang="en-US" sz="1100" b="0" i="1">
                            <a:latin typeface="Cambria Math" panose="02040503050406030204" pitchFamily="18" charset="0"/>
                          </a:rPr>
                        </m:ctrlPr>
                      </m:sSubPr>
                      <m:e>
                        <m:r>
                          <m:rPr>
                            <m:sty m:val="p"/>
                          </m:rPr>
                          <a:rPr lang="en-US" sz="1100" b="0" i="0">
                            <a:latin typeface="Cambria Math" panose="02040503050406030204" pitchFamily="18" charset="0"/>
                          </a:rPr>
                          <m:t>k</m:t>
                        </m:r>
                      </m:e>
                      <m:sub>
                        <m:r>
                          <m:rPr>
                            <m:sty m:val="p"/>
                          </m:rPr>
                          <a:rPr lang="en-US" sz="1100" b="0" i="0">
                            <a:latin typeface="Cambria Math" panose="02040503050406030204" pitchFamily="18" charset="0"/>
                          </a:rPr>
                          <m:t>e</m:t>
                        </m:r>
                      </m:sub>
                    </m:sSub>
                    <m:r>
                      <a:rPr lang="en-US" sz="1100" b="0" i="0">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m:rPr>
                            <m:sty m:val="p"/>
                          </m:rPr>
                          <a:rPr lang="en-US" sz="1100" b="0" i="0">
                            <a:latin typeface="Cambria Math" panose="02040503050406030204" pitchFamily="18" charset="0"/>
                            <a:ea typeface="Cambria Math" panose="02040503050406030204" pitchFamily="18" charset="0"/>
                          </a:rPr>
                          <m:t>D</m:t>
                        </m:r>
                      </m:e>
                      <m:sub>
                        <m:r>
                          <m:rPr>
                            <m:sty m:val="p"/>
                          </m:rPr>
                          <a:rPr lang="en-US" sz="1100" b="0" i="0">
                            <a:latin typeface="Cambria Math" panose="02040503050406030204" pitchFamily="18" charset="0"/>
                            <a:ea typeface="Cambria Math" panose="02040503050406030204" pitchFamily="18" charset="0"/>
                          </a:rPr>
                          <m:t>RCM</m:t>
                        </m:r>
                        <m:r>
                          <a:rPr lang="en-US" sz="1100" b="0" i="0">
                            <a:latin typeface="Cambria Math" panose="02040503050406030204" pitchFamily="18" charset="0"/>
                            <a:ea typeface="Cambria Math" panose="02040503050406030204" pitchFamily="18" charset="0"/>
                          </a:rPr>
                          <m:t>,0</m:t>
                        </m:r>
                      </m:sub>
                    </m:sSub>
                    <m:r>
                      <a:rPr lang="en-US" sz="1100" b="0" i="0">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m:rPr>
                            <m:sty m:val="p"/>
                          </m:rPr>
                          <a:rPr lang="en-US" sz="1100" b="0" i="0">
                            <a:latin typeface="Cambria Math" panose="02040503050406030204" pitchFamily="18" charset="0"/>
                            <a:ea typeface="Cambria Math" panose="02040503050406030204" pitchFamily="18" charset="0"/>
                          </a:rPr>
                          <m:t>k</m:t>
                        </m:r>
                      </m:e>
                      <m:sub>
                        <m:r>
                          <m:rPr>
                            <m:sty m:val="p"/>
                          </m:rPr>
                          <a:rPr lang="en-US" sz="1100" b="0" i="0">
                            <a:latin typeface="Cambria Math" panose="02040503050406030204" pitchFamily="18" charset="0"/>
                            <a:ea typeface="Cambria Math" panose="02040503050406030204" pitchFamily="18" charset="0"/>
                          </a:rPr>
                          <m:t>t</m:t>
                        </m:r>
                      </m:sub>
                    </m:sSub>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A</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m:t>
                    </m:r>
                    <m:r>
                      <a:rPr lang="en-US" sz="1100" b="0" i="0">
                        <a:latin typeface="Cambria Math" panose="02040503050406030204" pitchFamily="18" charset="0"/>
                        <a:ea typeface="Cambria Math" panose="02040503050406030204" pitchFamily="18" charset="0"/>
                      </a:rPr>
                      <m:t>)</m:t>
                    </m:r>
                  </m:oMath>
                </m:oMathPara>
              </a14:m>
              <a:endParaRPr lang="en-US" sz="1100" i="0"/>
            </a:p>
          </xdr:txBody>
        </xdr:sp>
      </mc:Choice>
      <mc:Fallback xmlns="">
        <xdr:sp macro="" textlink="">
          <xdr:nvSpPr>
            <xdr:cNvPr id="19" name="TextBox 18"/>
            <xdr:cNvSpPr txBox="1"/>
          </xdr:nvSpPr>
          <xdr:spPr>
            <a:xfrm>
              <a:off x="2625437" y="2476500"/>
              <a:ext cx="1822935" cy="184602"/>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D</a:t>
              </a:r>
              <a:r>
                <a:rPr lang="en-US" sz="1100" b="0" i="0">
                  <a:latin typeface="Cambria Math"/>
                </a:rPr>
                <a:t>_(</a:t>
              </a:r>
              <a:r>
                <a:rPr lang="en-US" sz="1100" b="0" i="0">
                  <a:latin typeface="Cambria Math" panose="02040503050406030204" pitchFamily="18" charset="0"/>
                </a:rPr>
                <a:t>app,C</a:t>
              </a:r>
              <a:r>
                <a:rPr lang="en-US" sz="1100" b="0" i="0">
                  <a:latin typeface="Cambria Math"/>
                </a:rPr>
                <a:t>)</a:t>
              </a:r>
              <a:r>
                <a:rPr lang="en-US" sz="1100" b="0" i="0">
                  <a:latin typeface="Cambria Math" panose="02040503050406030204" pitchFamily="18" charset="0"/>
                </a:rPr>
                <a:t>=k</a:t>
              </a:r>
              <a:r>
                <a:rPr lang="en-US" sz="1100" b="0" i="0">
                  <a:latin typeface="Cambria Math"/>
                </a:rPr>
                <a:t>_</a:t>
              </a:r>
              <a:r>
                <a:rPr lang="en-US" sz="1100" b="0" i="0">
                  <a:latin typeface="Cambria Math" panose="02040503050406030204" pitchFamily="18" charset="0"/>
                </a:rPr>
                <a:t>e</a:t>
              </a:r>
              <a:r>
                <a:rPr lang="en-US" sz="1100" b="0" i="0">
                  <a:latin typeface="Cambria Math" panose="02040503050406030204" pitchFamily="18" charset="0"/>
                  <a:ea typeface="Cambria Math" panose="02040503050406030204" pitchFamily="18" charset="0"/>
                </a:rPr>
                <a:t>∙D</a:t>
              </a:r>
              <a:r>
                <a:rPr lang="en-US" sz="1100" b="0" i="0">
                  <a:latin typeface="Cambria Math"/>
                  <a:ea typeface="Cambria Math" panose="02040503050406030204" pitchFamily="18" charset="0"/>
                </a:rPr>
                <a:t>_(</a:t>
              </a:r>
              <a:r>
                <a:rPr lang="en-US" sz="1100" b="0" i="0">
                  <a:latin typeface="Cambria Math" panose="02040503050406030204" pitchFamily="18" charset="0"/>
                  <a:ea typeface="Cambria Math" panose="02040503050406030204" pitchFamily="18" charset="0"/>
                </a:rPr>
                <a:t>RCM,0</a:t>
              </a:r>
              <a:r>
                <a:rPr lang="en-US" sz="1100" b="0" i="0">
                  <a:latin typeface="Cambria Math"/>
                  <a:ea typeface="Cambria Math" panose="02040503050406030204" pitchFamily="18" charset="0"/>
                </a:rPr>
                <a:t>)</a:t>
              </a:r>
              <a:r>
                <a:rPr lang="en-US" sz="1100" b="0" i="0">
                  <a:latin typeface="Cambria Math" panose="02040503050406030204" pitchFamily="18" charset="0"/>
                  <a:ea typeface="Cambria Math" panose="02040503050406030204" pitchFamily="18" charset="0"/>
                </a:rPr>
                <a:t>∙k</a:t>
              </a:r>
              <a:r>
                <a:rPr lang="en-US" sz="1100" b="0" i="0">
                  <a:latin typeface="Cambria Math"/>
                  <a:ea typeface="Cambria Math" panose="02040503050406030204" pitchFamily="18" charset="0"/>
                </a:rPr>
                <a:t>_</a:t>
              </a:r>
              <a:r>
                <a:rPr lang="en-US" sz="1100" b="0" i="0">
                  <a:latin typeface="Cambria Math" panose="02040503050406030204" pitchFamily="18" charset="0"/>
                  <a:ea typeface="Cambria Math" panose="02040503050406030204" pitchFamily="18" charset="0"/>
                </a:rPr>
                <a:t>t∙A(t)</a:t>
              </a:r>
              <a:endParaRPr lang="en-US" sz="1100" i="0"/>
            </a:p>
          </xdr:txBody>
        </xdr:sp>
      </mc:Fallback>
    </mc:AlternateContent>
    <xdr:clientData/>
  </xdr:oneCellAnchor>
  <xdr:twoCellAnchor editAs="oneCell">
    <xdr:from>
      <xdr:col>2</xdr:col>
      <xdr:colOff>390525</xdr:colOff>
      <xdr:row>0</xdr:row>
      <xdr:rowOff>0</xdr:rowOff>
    </xdr:from>
    <xdr:to>
      <xdr:col>6</xdr:col>
      <xdr:colOff>531396</xdr:colOff>
      <xdr:row>0</xdr:row>
      <xdr:rowOff>731583</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
        <a:stretch>
          <a:fillRect/>
        </a:stretch>
      </xdr:blipFill>
      <xdr:spPr>
        <a:xfrm>
          <a:off x="4124325" y="0"/>
          <a:ext cx="3255546"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12</xdr:row>
      <xdr:rowOff>114300</xdr:rowOff>
    </xdr:from>
    <xdr:ext cx="65" cy="172227"/>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5676900" y="4543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0</xdr:colOff>
      <xdr:row>3</xdr:row>
      <xdr:rowOff>0</xdr:rowOff>
    </xdr:from>
    <xdr:ext cx="65" cy="172227"/>
    <xdr:sp macro="" textlink="">
      <xdr:nvSpPr>
        <xdr:cNvPr id="11" name="TextBox 10">
          <a:extLst>
            <a:ext uri="{FF2B5EF4-FFF2-40B4-BE49-F238E27FC236}">
              <a16:creationId xmlns:a16="http://schemas.microsoft.com/office/drawing/2014/main" id="{00000000-0008-0000-0800-00000B000000}"/>
            </a:ext>
          </a:extLst>
        </xdr:cNvPr>
        <xdr:cNvSpPr txBox="1"/>
      </xdr:nvSpPr>
      <xdr:spPr>
        <a:xfrm>
          <a:off x="771525" y="113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editAs="oneCell">
    <xdr:from>
      <xdr:col>10</xdr:col>
      <xdr:colOff>63500</xdr:colOff>
      <xdr:row>0</xdr:row>
      <xdr:rowOff>63207</xdr:rowOff>
    </xdr:from>
    <xdr:to>
      <xdr:col>14</xdr:col>
      <xdr:colOff>504985</xdr:colOff>
      <xdr:row>0</xdr:row>
      <xdr:rowOff>703287</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791200" y="63207"/>
          <a:ext cx="2879885" cy="6400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19051</xdr:colOff>
      <xdr:row>3</xdr:row>
      <xdr:rowOff>9525</xdr:rowOff>
    </xdr:from>
    <xdr:to>
      <xdr:col>14</xdr:col>
      <xdr:colOff>609599</xdr:colOff>
      <xdr:row>33</xdr:row>
      <xdr:rowOff>9525</xdr:rowOff>
    </xdr:to>
    <xdr:graphicFrame macro="">
      <xdr:nvGraphicFramePr>
        <xdr:cNvPr id="6" name="Chart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xdr:colOff>
      <xdr:row>43</xdr:row>
      <xdr:rowOff>14287</xdr:rowOff>
    </xdr:from>
    <xdr:to>
      <xdr:col>15</xdr:col>
      <xdr:colOff>9525</xdr:colOff>
      <xdr:row>73</xdr:row>
      <xdr:rowOff>9525</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466725</xdr:colOff>
      <xdr:row>0</xdr:row>
      <xdr:rowOff>104775</xdr:rowOff>
    </xdr:from>
    <xdr:to>
      <xdr:col>10</xdr:col>
      <xdr:colOff>528633</xdr:colOff>
      <xdr:row>1</xdr:row>
      <xdr:rowOff>9525</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3"/>
        <a:stretch>
          <a:fillRect/>
        </a:stretch>
      </xdr:blipFill>
      <xdr:spPr>
        <a:xfrm>
          <a:off x="3676650" y="104775"/>
          <a:ext cx="3719508" cy="838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3" Type="http://schemas.openxmlformats.org/officeDocument/2006/relationships/hyperlink" Target="http://vtrc.virginiadot.org/PUBS.aspx" TargetMode="External"/><Relationship Id="rId2" Type="http://schemas.openxmlformats.org/officeDocument/2006/relationships/hyperlink" Target="https://www.fhwa.dot.gov/goshrp2/Content/Documents/Factsheets/R19A_ProbabalisticToolsChlorideIngressModel.xlsx" TargetMode="External"/><Relationship Id="rId1" Type="http://schemas.openxmlformats.org/officeDocument/2006/relationships/hyperlink" Target="https://www.fhwa.dot.gov/goshrp2/Solutions/Renewal/R19A/Service_Life_Design_for_Bridges"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hyperlink" Target="http://www.ncdc.noaa.gov/"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06"/>
  <sheetViews>
    <sheetView topLeftCell="A16" zoomScaleNormal="100" workbookViewId="0">
      <selection activeCell="H14" sqref="H14"/>
    </sheetView>
  </sheetViews>
  <sheetFormatPr defaultRowHeight="14.4" x14ac:dyDescent="0.3"/>
  <cols>
    <col min="2" max="2" width="10.33203125" bestFit="1" customWidth="1"/>
    <col min="3" max="3" width="45.6640625" customWidth="1"/>
    <col min="4" max="4" width="15.6640625" bestFit="1" customWidth="1"/>
    <col min="5" max="5" width="11.5546875" bestFit="1" customWidth="1"/>
    <col min="6" max="8" width="9.6640625" customWidth="1"/>
    <col min="9" max="10" width="11.33203125" customWidth="1"/>
    <col min="11" max="14" width="8.6640625" customWidth="1"/>
    <col min="17" max="17" width="12" bestFit="1" customWidth="1"/>
    <col min="19" max="19" width="12" bestFit="1" customWidth="1"/>
  </cols>
  <sheetData>
    <row r="1" spans="2:14" ht="68.25" customHeight="1" x14ac:dyDescent="0.3">
      <c r="B1" s="549"/>
      <c r="C1" s="549"/>
      <c r="D1" s="549"/>
      <c r="E1" s="549"/>
      <c r="F1" s="549"/>
      <c r="G1" s="549"/>
      <c r="H1" s="549"/>
      <c r="I1" s="549"/>
      <c r="J1" s="549"/>
      <c r="K1" s="549"/>
      <c r="L1" s="549"/>
      <c r="M1" s="549"/>
      <c r="N1" s="549"/>
    </row>
    <row r="2" spans="2:14" ht="24" x14ac:dyDescent="0.5">
      <c r="B2" s="550" t="s">
        <v>113</v>
      </c>
      <c r="C2" s="551"/>
      <c r="D2" s="551"/>
      <c r="E2" s="551"/>
      <c r="F2" s="551"/>
      <c r="G2" s="551"/>
      <c r="H2" s="551"/>
      <c r="I2" s="551"/>
      <c r="J2" s="551"/>
      <c r="K2" s="551"/>
      <c r="L2" s="551"/>
      <c r="M2" s="551"/>
      <c r="N2" s="552"/>
    </row>
    <row r="3" spans="2:14" s="167" customFormat="1" ht="18" x14ac:dyDescent="0.35">
      <c r="B3" s="167" t="s">
        <v>123</v>
      </c>
    </row>
    <row r="4" spans="2:14" s="167" customFormat="1" ht="18" x14ac:dyDescent="0.35">
      <c r="B4" s="167" t="s">
        <v>46</v>
      </c>
    </row>
    <row r="6" spans="2:14" ht="15.6" x14ac:dyDescent="0.35">
      <c r="B6" t="s">
        <v>257</v>
      </c>
      <c r="C6" t="s">
        <v>256</v>
      </c>
      <c r="H6" t="s">
        <v>49</v>
      </c>
    </row>
    <row r="9" spans="2:14" ht="15.6" x14ac:dyDescent="0.35">
      <c r="B9" t="s">
        <v>254</v>
      </c>
      <c r="C9" t="s">
        <v>255</v>
      </c>
      <c r="E9" t="s">
        <v>48</v>
      </c>
    </row>
    <row r="12" spans="2:14" ht="15.6" x14ac:dyDescent="0.35">
      <c r="B12" s="7" t="s">
        <v>15</v>
      </c>
      <c r="C12" t="s">
        <v>50</v>
      </c>
      <c r="E12" t="s">
        <v>47</v>
      </c>
    </row>
    <row r="15" spans="2:14" x14ac:dyDescent="0.3">
      <c r="B15" s="251" t="s">
        <v>17</v>
      </c>
      <c r="C15" t="s">
        <v>253</v>
      </c>
      <c r="E15" t="s">
        <v>54</v>
      </c>
    </row>
    <row r="16" spans="2:14" ht="15" thickBot="1" x14ac:dyDescent="0.35">
      <c r="C16" s="133"/>
    </row>
    <row r="17" spans="1:17" ht="15" thickBot="1" x14ac:dyDescent="0.35">
      <c r="F17" s="553" t="s">
        <v>41</v>
      </c>
      <c r="G17" s="554"/>
      <c r="H17" s="555"/>
      <c r="I17" s="556" t="s">
        <v>258</v>
      </c>
      <c r="J17" s="557"/>
      <c r="K17" s="553" t="s">
        <v>259</v>
      </c>
      <c r="L17" s="554"/>
      <c r="M17" s="554"/>
      <c r="N17" s="555"/>
      <c r="P17" s="27"/>
    </row>
    <row r="18" spans="1:17" ht="43.8" thickBot="1" x14ac:dyDescent="0.35">
      <c r="A18" t="s">
        <v>260</v>
      </c>
      <c r="B18" s="71" t="s">
        <v>0</v>
      </c>
      <c r="C18" s="71" t="s">
        <v>4</v>
      </c>
      <c r="D18" s="71" t="s">
        <v>21</v>
      </c>
      <c r="E18" s="99" t="s">
        <v>5</v>
      </c>
      <c r="F18" s="38" t="s">
        <v>33</v>
      </c>
      <c r="G18" s="34" t="s">
        <v>34</v>
      </c>
      <c r="H18" s="247" t="s">
        <v>55</v>
      </c>
      <c r="I18" s="249" t="s">
        <v>251</v>
      </c>
      <c r="J18" s="248" t="s">
        <v>252</v>
      </c>
      <c r="K18" s="39" t="s">
        <v>31</v>
      </c>
      <c r="L18" s="40" t="s">
        <v>32</v>
      </c>
      <c r="M18" s="41" t="s">
        <v>13</v>
      </c>
      <c r="N18" s="42" t="s">
        <v>29</v>
      </c>
      <c r="P18" s="6"/>
    </row>
    <row r="19" spans="1:17" ht="16.2" x14ac:dyDescent="0.3">
      <c r="B19" s="540" t="s">
        <v>70</v>
      </c>
      <c r="C19" s="543" t="s">
        <v>88</v>
      </c>
      <c r="D19" s="95" t="s">
        <v>89</v>
      </c>
      <c r="E19" s="546" t="s">
        <v>6</v>
      </c>
      <c r="F19" s="150">
        <v>0.42</v>
      </c>
      <c r="G19" s="151">
        <f>F19*H19</f>
        <v>8.4000000000000005E-2</v>
      </c>
      <c r="H19" s="100">
        <v>0.2</v>
      </c>
      <c r="I19" s="115"/>
      <c r="J19" s="50"/>
      <c r="K19" s="115"/>
      <c r="L19" s="49"/>
      <c r="M19" s="49"/>
      <c r="N19" s="50"/>
      <c r="P19" s="7"/>
      <c r="Q19" s="149"/>
    </row>
    <row r="20" spans="1:17" ht="16.2" x14ac:dyDescent="0.3">
      <c r="B20" s="541"/>
      <c r="C20" s="544"/>
      <c r="D20" s="63" t="s">
        <v>39</v>
      </c>
      <c r="E20" s="547"/>
      <c r="F20" s="101">
        <f>F19*(CONVERT(1,"in","mm"))^2</f>
        <v>270.96719999999999</v>
      </c>
      <c r="G20" s="14">
        <f>G19*(CONVERT(1,"in","mm"))^2</f>
        <v>54.193440000000002</v>
      </c>
      <c r="H20" s="4"/>
      <c r="I20" s="116"/>
      <c r="J20" s="117"/>
      <c r="K20" s="126"/>
      <c r="L20" s="32"/>
      <c r="M20" s="32"/>
      <c r="N20" s="20"/>
      <c r="P20" s="7"/>
    </row>
    <row r="21" spans="1:17" ht="16.8" thickBot="1" x14ac:dyDescent="0.35">
      <c r="B21" s="542"/>
      <c r="C21" s="545"/>
      <c r="D21" s="96" t="s">
        <v>22</v>
      </c>
      <c r="E21" s="548"/>
      <c r="F21" s="102">
        <f>F19/CONVERT(1,"yr","sec")*(CONVERT(1,"in","m")^2)</f>
        <v>8.5864324283215445E-12</v>
      </c>
      <c r="G21" s="72">
        <f>G19/CONVERT(1,"yr","sec")*(CONVERT(1,"in","m")^2)</f>
        <v>1.7172864856643089E-12</v>
      </c>
      <c r="H21" s="33"/>
      <c r="I21" s="118"/>
      <c r="J21" s="119"/>
      <c r="K21" s="127"/>
      <c r="L21" s="73"/>
      <c r="M21" s="73"/>
      <c r="N21" s="74"/>
      <c r="P21" s="7"/>
    </row>
    <row r="22" spans="1:17" ht="16.2" thickBot="1" x14ac:dyDescent="0.4">
      <c r="B22" s="75" t="s">
        <v>8</v>
      </c>
      <c r="C22" s="134" t="s">
        <v>250</v>
      </c>
      <c r="D22" s="75" t="s">
        <v>249</v>
      </c>
      <c r="E22" s="75" t="s">
        <v>6</v>
      </c>
      <c r="F22" s="103">
        <v>4800</v>
      </c>
      <c r="G22" s="77">
        <v>700</v>
      </c>
      <c r="H22" s="78"/>
      <c r="I22" s="120"/>
      <c r="J22" s="121"/>
      <c r="K22" s="128"/>
      <c r="L22" s="76"/>
      <c r="M22" s="76"/>
      <c r="N22" s="78"/>
      <c r="P22" s="7"/>
    </row>
    <row r="23" spans="1:17" x14ac:dyDescent="0.3">
      <c r="B23" s="540" t="s">
        <v>71</v>
      </c>
      <c r="C23" s="543" t="s">
        <v>40</v>
      </c>
      <c r="D23" s="97" t="s">
        <v>52</v>
      </c>
      <c r="E23" s="546" t="s">
        <v>6</v>
      </c>
      <c r="F23" s="104">
        <v>49.1</v>
      </c>
      <c r="G23" s="252">
        <v>12.06</v>
      </c>
      <c r="H23" s="79"/>
      <c r="I23" s="122"/>
      <c r="J23" s="52"/>
      <c r="K23" s="129"/>
      <c r="L23" s="26"/>
      <c r="M23" s="26"/>
      <c r="N23" s="79"/>
      <c r="P23" s="7"/>
    </row>
    <row r="24" spans="1:17" ht="18" customHeight="1" thickBot="1" x14ac:dyDescent="0.35">
      <c r="B24" s="542"/>
      <c r="C24" s="545"/>
      <c r="D24" s="64" t="s">
        <v>249</v>
      </c>
      <c r="E24" s="548"/>
      <c r="F24" s="253">
        <f>CONVERT(F23,"F","K")</f>
        <v>282.64999999999998</v>
      </c>
      <c r="G24" s="254">
        <f>CONVERT(F23+G23,"F","C")-CONVERT(F23,"F","C")</f>
        <v>6.7000000000000028</v>
      </c>
      <c r="H24" s="33"/>
      <c r="I24" s="123"/>
      <c r="J24" s="47"/>
      <c r="K24" s="131"/>
      <c r="L24" s="5"/>
      <c r="M24" s="5"/>
      <c r="N24" s="33"/>
      <c r="P24" s="7"/>
    </row>
    <row r="25" spans="1:17" ht="18" customHeight="1" x14ac:dyDescent="0.3">
      <c r="B25" s="546" t="s">
        <v>10</v>
      </c>
      <c r="C25" s="543" t="s">
        <v>23</v>
      </c>
      <c r="D25" s="97" t="s">
        <v>52</v>
      </c>
      <c r="E25" s="546" t="s">
        <v>9</v>
      </c>
      <c r="F25" s="105">
        <v>67.599999999999994</v>
      </c>
      <c r="G25" s="44"/>
      <c r="H25" s="79"/>
      <c r="I25" s="122"/>
      <c r="J25" s="52"/>
      <c r="K25" s="129"/>
      <c r="L25" s="26"/>
      <c r="M25" s="26"/>
      <c r="N25" s="79"/>
      <c r="P25" s="7"/>
    </row>
    <row r="26" spans="1:17" ht="15" thickBot="1" x14ac:dyDescent="0.35">
      <c r="B26" s="548"/>
      <c r="C26" s="545"/>
      <c r="D26" s="64" t="s">
        <v>249</v>
      </c>
      <c r="E26" s="548"/>
      <c r="F26" s="253">
        <f>CONVERT(F25,"F","K")</f>
        <v>292.92777777777775</v>
      </c>
      <c r="G26" s="46"/>
      <c r="H26" s="33"/>
      <c r="I26" s="123"/>
      <c r="J26" s="47"/>
      <c r="K26" s="131"/>
      <c r="L26" s="5"/>
      <c r="M26" s="5"/>
      <c r="N26" s="33"/>
      <c r="P26" s="7"/>
    </row>
    <row r="27" spans="1:17" ht="16.2" thickBot="1" x14ac:dyDescent="0.4">
      <c r="B27" s="75" t="s">
        <v>19</v>
      </c>
      <c r="C27" s="94" t="s">
        <v>20</v>
      </c>
      <c r="D27" s="75" t="s">
        <v>248</v>
      </c>
      <c r="E27" s="75" t="s">
        <v>9</v>
      </c>
      <c r="F27" s="106">
        <v>1</v>
      </c>
      <c r="G27" s="80"/>
      <c r="H27" s="78"/>
      <c r="I27" s="120"/>
      <c r="J27" s="121"/>
      <c r="K27" s="128"/>
      <c r="L27" s="76"/>
      <c r="M27" s="76"/>
      <c r="N27" s="78"/>
      <c r="P27" s="7"/>
    </row>
    <row r="28" spans="1:17" ht="15" thickBot="1" x14ac:dyDescent="0.35">
      <c r="B28" s="81" t="s">
        <v>13</v>
      </c>
      <c r="C28" s="173" t="s">
        <v>117</v>
      </c>
      <c r="D28" s="75" t="s">
        <v>248</v>
      </c>
      <c r="E28" s="75" t="s">
        <v>7</v>
      </c>
      <c r="F28" s="111">
        <f>IF(C28='List boxes'!B2,'List boxes'!E2,IF(C28='List boxes'!B3,'List boxes'!E3,IF(C28='List boxes'!B4,'List boxes'!E4,IF(C28='List boxes'!B5,'List boxes'!E5,"error"))))</f>
        <v>0.65</v>
      </c>
      <c r="G28" s="88">
        <f>IF(C28='List boxes'!B2,'List boxes'!F2,IF(C28='List boxes'!B3,'List boxes'!F3,IF(C28='List boxes'!B4,'List boxes'!F4,IF(C28='List boxes'!B5,'List boxes'!F5,"error"))))</f>
        <v>0.15</v>
      </c>
      <c r="H28" s="89"/>
      <c r="I28" s="111"/>
      <c r="J28" s="89"/>
      <c r="K28" s="111">
        <v>0</v>
      </c>
      <c r="L28" s="88">
        <v>1</v>
      </c>
      <c r="M28" s="250">
        <f>(((((K28-F28)^2)*(F28-L28))/G28^2)-(K28-F28))/(K28-L28)</f>
        <v>5.9222222222222225</v>
      </c>
      <c r="N28" s="246">
        <f>(((L28-K28)/(F28-K28))-1)*M28</f>
        <v>3.1888888888888882</v>
      </c>
      <c r="P28" s="7"/>
    </row>
    <row r="29" spans="1:17" ht="16.2" thickBot="1" x14ac:dyDescent="0.4">
      <c r="B29" s="83" t="s">
        <v>18</v>
      </c>
      <c r="C29" s="134" t="s">
        <v>27</v>
      </c>
      <c r="D29" s="75" t="s">
        <v>24</v>
      </c>
      <c r="E29" s="75" t="s">
        <v>9</v>
      </c>
      <c r="F29" s="103">
        <v>7.6700000000000004E-2</v>
      </c>
      <c r="G29" s="80"/>
      <c r="H29" s="78"/>
      <c r="I29" s="120"/>
      <c r="J29" s="121"/>
      <c r="K29" s="128"/>
      <c r="L29" s="76"/>
      <c r="M29" s="84"/>
      <c r="N29" s="85"/>
      <c r="P29" s="7"/>
    </row>
    <row r="30" spans="1:17" ht="16.2" thickBot="1" x14ac:dyDescent="0.4">
      <c r="B30" s="81" t="s">
        <v>72</v>
      </c>
      <c r="C30" s="134" t="s">
        <v>11</v>
      </c>
      <c r="D30" s="75" t="s">
        <v>26</v>
      </c>
      <c r="E30" s="75" t="s">
        <v>6</v>
      </c>
      <c r="F30" s="107">
        <v>0.1</v>
      </c>
      <c r="G30" s="80">
        <f>F30*H30</f>
        <v>1E-4</v>
      </c>
      <c r="H30" s="108">
        <v>1E-3</v>
      </c>
      <c r="I30" s="120"/>
      <c r="J30" s="121"/>
      <c r="K30" s="128"/>
      <c r="L30" s="76"/>
      <c r="M30" s="76"/>
      <c r="N30" s="78"/>
      <c r="P30" s="7"/>
    </row>
    <row r="31" spans="1:17" ht="30" thickBot="1" x14ac:dyDescent="0.4">
      <c r="B31" s="81" t="s">
        <v>78</v>
      </c>
      <c r="C31" s="94" t="s">
        <v>79</v>
      </c>
      <c r="D31" s="75" t="s">
        <v>26</v>
      </c>
      <c r="E31" s="75" t="s">
        <v>14</v>
      </c>
      <c r="F31" s="107">
        <v>3</v>
      </c>
      <c r="G31" s="80">
        <f>F31*H31</f>
        <v>1.5</v>
      </c>
      <c r="H31" s="109">
        <v>0.5</v>
      </c>
      <c r="I31" s="243">
        <f>LN(F31)-0.5*J31^2</f>
        <v>0.98704051301100493</v>
      </c>
      <c r="J31" s="246">
        <f>(LN(H31^2+1))^0.5</f>
        <v>0.47238072707743883</v>
      </c>
      <c r="K31" s="103"/>
      <c r="L31" s="76"/>
      <c r="M31" s="76"/>
      <c r="N31" s="78"/>
      <c r="P31" s="7"/>
    </row>
    <row r="32" spans="1:17" x14ac:dyDescent="0.3">
      <c r="B32" s="540" t="s">
        <v>12</v>
      </c>
      <c r="C32" s="558" t="s">
        <v>91</v>
      </c>
      <c r="D32" s="95" t="s">
        <v>51</v>
      </c>
      <c r="E32" s="546" t="str">
        <f>IF(C32='List boxes'!B9,"Beta",IF(C32='List boxes'!B10,"Constant","error"))</f>
        <v>Constant</v>
      </c>
      <c r="F32" s="43">
        <f>CONVERT(F33,"mm","in")</f>
        <v>0</v>
      </c>
      <c r="G32" s="44">
        <f>CONVERT(G33,"mm","in")</f>
        <v>0</v>
      </c>
      <c r="H32" s="28" t="str">
        <f>IF(F33=0," ",G33/F33)</f>
        <v xml:space="preserve"> </v>
      </c>
      <c r="I32" s="43"/>
      <c r="J32" s="52"/>
      <c r="K32" s="129" t="str">
        <f>IF(C32='List boxes'!B9,CONVERT(K33,"mm","in"),IF(C32='List boxes'!B10," ","error"))</f>
        <v xml:space="preserve"> </v>
      </c>
      <c r="L32" s="44" t="str">
        <f>IF(C32='List boxes'!B9,CONVERT(L33,"mm","in"),IF(C32='List boxes'!B10," ","error"))</f>
        <v xml:space="preserve"> </v>
      </c>
      <c r="M32" s="142" t="str">
        <f>IF(F32=0," ",(((((K32-F32)^2)*(F32-L32))/G32^2)-(K32-F32))/(K32-L32))</f>
        <v xml:space="preserve"> </v>
      </c>
      <c r="N32" s="143" t="str">
        <f>IF(F32=0," ",(((L32-K32)/(F32-K32))-1)*M32)</f>
        <v xml:space="preserve"> </v>
      </c>
      <c r="P32" s="7"/>
    </row>
    <row r="33" spans="2:16" ht="15" thickBot="1" x14ac:dyDescent="0.35">
      <c r="B33" s="542"/>
      <c r="C33" s="558"/>
      <c r="D33" s="138" t="s">
        <v>25</v>
      </c>
      <c r="E33" s="547"/>
      <c r="F33" s="139">
        <f>IF(C32='List boxes'!B9,'List boxes'!E9,IF(C32='List boxes'!B10,'List boxes'!E10,"error"))</f>
        <v>0</v>
      </c>
      <c r="G33" s="137">
        <f>IF(C32='List boxes'!B9,'List boxes'!F9,IF(C32='List boxes'!B10,'List boxes'!F10,"error"))</f>
        <v>0</v>
      </c>
      <c r="H33" s="140"/>
      <c r="I33" s="139"/>
      <c r="J33" s="141"/>
      <c r="K33" s="152" t="str">
        <f>IF(C32='List boxes'!B9,'List boxes'!J9,IF(C32='List boxes'!B10," ","error"))</f>
        <v xml:space="preserve"> </v>
      </c>
      <c r="L33" s="144" t="str">
        <f>IF(C32='List boxes'!B9,'List boxes'!K9,IF(C32='List boxes'!B10," ","error"))</f>
        <v xml:space="preserve"> </v>
      </c>
      <c r="M33" s="142" t="str">
        <f>IF(F33=0," ",(((((K33-F33)^2)*(F33-L33))/G33^2)-(K33-F33))/(K33-L33))</f>
        <v xml:space="preserve"> </v>
      </c>
      <c r="N33" s="143" t="str">
        <f>IF(F33=0," ",(((L33-K33)/(F33-K33))-1)*M33)</f>
        <v xml:space="preserve"> </v>
      </c>
      <c r="P33" s="7"/>
    </row>
    <row r="34" spans="2:16" x14ac:dyDescent="0.3">
      <c r="B34" s="540" t="s">
        <v>53</v>
      </c>
      <c r="C34" s="543" t="s">
        <v>30</v>
      </c>
      <c r="D34" s="95" t="s">
        <v>51</v>
      </c>
      <c r="E34" s="546" t="s">
        <v>14</v>
      </c>
      <c r="F34" s="110">
        <v>2</v>
      </c>
      <c r="G34" s="51">
        <v>0.25</v>
      </c>
      <c r="H34" s="28">
        <f>G34/F34</f>
        <v>0.125</v>
      </c>
      <c r="I34" s="124"/>
      <c r="J34" s="52"/>
      <c r="K34" s="105"/>
      <c r="L34" s="26"/>
      <c r="M34" s="86"/>
      <c r="N34" s="87"/>
      <c r="P34" s="7"/>
    </row>
    <row r="35" spans="2:16" ht="15" thickBot="1" x14ac:dyDescent="0.35">
      <c r="B35" s="542"/>
      <c r="C35" s="545"/>
      <c r="D35" s="64" t="s">
        <v>25</v>
      </c>
      <c r="E35" s="548"/>
      <c r="F35" s="45">
        <f>CONVERT(F34,"in","mm")</f>
        <v>50.8</v>
      </c>
      <c r="G35" s="46">
        <f>CONVERT(G34,"in","mm")</f>
        <v>6.35</v>
      </c>
      <c r="H35" s="33"/>
      <c r="I35" s="244">
        <f>LN(F35)-0.5*J35^2</f>
        <v>3.9201442613164534</v>
      </c>
      <c r="J35" s="245">
        <f>(LN(H34^2+1))^0.5</f>
        <v>0.12451580837775281</v>
      </c>
      <c r="K35" s="131"/>
      <c r="L35" s="5"/>
      <c r="M35" s="5"/>
      <c r="N35" s="33"/>
      <c r="P35" s="7"/>
    </row>
    <row r="36" spans="2:16" ht="16.2" thickBot="1" x14ac:dyDescent="0.4">
      <c r="B36" s="81" t="s">
        <v>73</v>
      </c>
      <c r="C36" s="134" t="s">
        <v>28</v>
      </c>
      <c r="D36" s="75" t="s">
        <v>26</v>
      </c>
      <c r="E36" s="75" t="s">
        <v>7</v>
      </c>
      <c r="F36" s="107">
        <v>0.6</v>
      </c>
      <c r="G36" s="82">
        <f>F36*H36</f>
        <v>0.15</v>
      </c>
      <c r="H36" s="78">
        <v>0.25</v>
      </c>
      <c r="I36" s="125"/>
      <c r="J36" s="121"/>
      <c r="K36" s="132">
        <v>0.2</v>
      </c>
      <c r="L36" s="82">
        <v>2</v>
      </c>
      <c r="M36" s="250">
        <f>(((((K36-F36)^2)*(F36-L36))/G36^2)-(K36-F36))/(K36-L36)</f>
        <v>5.3086419753086407</v>
      </c>
      <c r="N36" s="246">
        <f>(((L36-K36)/(F36-K36))-1)*M36</f>
        <v>18.580246913580247</v>
      </c>
      <c r="P36" s="7"/>
    </row>
    <row r="37" spans="2:16" ht="16.2" thickBot="1" x14ac:dyDescent="0.4">
      <c r="B37" s="81" t="s">
        <v>74</v>
      </c>
      <c r="C37" s="94" t="s">
        <v>45</v>
      </c>
      <c r="D37" s="75" t="s">
        <v>24</v>
      </c>
      <c r="E37" s="75" t="s">
        <v>248</v>
      </c>
      <c r="F37" s="112">
        <v>100</v>
      </c>
      <c r="G37" s="80"/>
      <c r="H37" s="78"/>
      <c r="I37" s="120"/>
      <c r="J37" s="121"/>
      <c r="K37" s="128"/>
      <c r="L37" s="76"/>
      <c r="M37" s="76"/>
      <c r="N37" s="78"/>
      <c r="P37" s="7"/>
    </row>
    <row r="38" spans="2:16" ht="15" thickBot="1" x14ac:dyDescent="0.35">
      <c r="B38" s="81" t="s">
        <v>29</v>
      </c>
      <c r="C38" s="94" t="s">
        <v>60</v>
      </c>
      <c r="D38" s="75" t="s">
        <v>248</v>
      </c>
      <c r="E38" s="75" t="s">
        <v>248</v>
      </c>
      <c r="F38" s="113">
        <v>1.3</v>
      </c>
      <c r="G38" s="80"/>
      <c r="H38" s="78"/>
      <c r="I38" s="120"/>
      <c r="J38" s="121"/>
      <c r="K38" s="128"/>
      <c r="L38" s="76"/>
      <c r="M38" s="76"/>
      <c r="N38" s="78"/>
      <c r="P38" s="7"/>
    </row>
    <row r="39" spans="2:16" ht="15" thickBot="1" x14ac:dyDescent="0.35">
      <c r="B39" s="90"/>
      <c r="C39" s="94"/>
      <c r="D39" s="98"/>
      <c r="E39" s="90"/>
      <c r="F39" s="114"/>
      <c r="G39" s="91"/>
      <c r="H39" s="93"/>
      <c r="I39" s="118"/>
      <c r="J39" s="119"/>
      <c r="K39" s="118"/>
      <c r="L39" s="91"/>
      <c r="M39" s="92"/>
      <c r="N39" s="93"/>
      <c r="P39" s="7"/>
    </row>
    <row r="40" spans="2:16" x14ac:dyDescent="0.3">
      <c r="M40" s="17"/>
      <c r="N40" s="17"/>
      <c r="P40" s="7"/>
    </row>
    <row r="41" spans="2:16" x14ac:dyDescent="0.3">
      <c r="D41" s="1" t="s">
        <v>37</v>
      </c>
      <c r="P41" s="7"/>
    </row>
    <row r="42" spans="2:16" x14ac:dyDescent="0.3">
      <c r="B42" s="1"/>
      <c r="C42" s="1"/>
      <c r="D42">
        <f>CONVERT(1,"yr","sec")</f>
        <v>31557600</v>
      </c>
      <c r="E42" s="7" t="s">
        <v>35</v>
      </c>
      <c r="K42" s="2"/>
      <c r="L42" s="2"/>
      <c r="P42" s="7"/>
    </row>
    <row r="43" spans="2:16" ht="16.2" x14ac:dyDescent="0.3">
      <c r="D43">
        <f>(CONVERT(1,"m","mm"))^2</f>
        <v>1000000</v>
      </c>
      <c r="E43" s="7" t="s">
        <v>36</v>
      </c>
      <c r="M43" s="2"/>
      <c r="N43" s="2"/>
      <c r="P43" s="7"/>
    </row>
    <row r="44" spans="2:16" ht="16.2" x14ac:dyDescent="0.3">
      <c r="D44" s="37">
        <f>D42*D43</f>
        <v>31557600000000</v>
      </c>
      <c r="E44" s="7" t="s">
        <v>38</v>
      </c>
      <c r="P44" s="7"/>
    </row>
    <row r="45" spans="2:16" ht="16.2" x14ac:dyDescent="0.3">
      <c r="D45">
        <f>(CONVERT(1,"m","in"))^2</f>
        <v>1550.0031000062002</v>
      </c>
      <c r="E45" s="7" t="s">
        <v>65</v>
      </c>
      <c r="P45" s="7"/>
    </row>
    <row r="46" spans="2:16" x14ac:dyDescent="0.3">
      <c r="P46" s="7"/>
    </row>
    <row r="47" spans="2:16" x14ac:dyDescent="0.3">
      <c r="P47" s="7"/>
    </row>
    <row r="48" spans="2:16" x14ac:dyDescent="0.3">
      <c r="P48" s="7"/>
    </row>
    <row r="49" spans="16:16" x14ac:dyDescent="0.3">
      <c r="P49" s="7"/>
    </row>
    <row r="50" spans="16:16" x14ac:dyDescent="0.3">
      <c r="P50" s="7"/>
    </row>
    <row r="51" spans="16:16" x14ac:dyDescent="0.3">
      <c r="P51" s="7"/>
    </row>
    <row r="52" spans="16:16" x14ac:dyDescent="0.3">
      <c r="P52" s="7"/>
    </row>
    <row r="53" spans="16:16" x14ac:dyDescent="0.3">
      <c r="P53" s="7"/>
    </row>
    <row r="54" spans="16:16" x14ac:dyDescent="0.3">
      <c r="P54" s="7"/>
    </row>
    <row r="55" spans="16:16" x14ac:dyDescent="0.3">
      <c r="P55" s="7"/>
    </row>
    <row r="56" spans="16:16" x14ac:dyDescent="0.3">
      <c r="P56" s="7"/>
    </row>
    <row r="57" spans="16:16" x14ac:dyDescent="0.3">
      <c r="P57" s="7"/>
    </row>
    <row r="58" spans="16:16" x14ac:dyDescent="0.3">
      <c r="P58" s="7"/>
    </row>
    <row r="59" spans="16:16" x14ac:dyDescent="0.3">
      <c r="P59" s="7"/>
    </row>
    <row r="60" spans="16:16" x14ac:dyDescent="0.3">
      <c r="P60" s="7"/>
    </row>
    <row r="61" spans="16:16" x14ac:dyDescent="0.3">
      <c r="P61" s="7"/>
    </row>
    <row r="62" spans="16:16" x14ac:dyDescent="0.3">
      <c r="P62" s="7"/>
    </row>
    <row r="63" spans="16:16" x14ac:dyDescent="0.3">
      <c r="P63" s="7"/>
    </row>
    <row r="64" spans="16:16" x14ac:dyDescent="0.3">
      <c r="P64" s="7"/>
    </row>
    <row r="65" spans="16:16" x14ac:dyDescent="0.3">
      <c r="P65" s="7"/>
    </row>
    <row r="66" spans="16:16" x14ac:dyDescent="0.3">
      <c r="P66" s="7"/>
    </row>
    <row r="67" spans="16:16" x14ac:dyDescent="0.3">
      <c r="P67" s="7"/>
    </row>
    <row r="68" spans="16:16" x14ac:dyDescent="0.3">
      <c r="P68" s="7"/>
    </row>
    <row r="69" spans="16:16" x14ac:dyDescent="0.3">
      <c r="P69" s="7"/>
    </row>
    <row r="70" spans="16:16" x14ac:dyDescent="0.3">
      <c r="P70" s="7"/>
    </row>
    <row r="71" spans="16:16" x14ac:dyDescent="0.3">
      <c r="P71" s="7"/>
    </row>
    <row r="72" spans="16:16" x14ac:dyDescent="0.3">
      <c r="P72" s="7"/>
    </row>
    <row r="73" spans="16:16" x14ac:dyDescent="0.3">
      <c r="P73" s="7"/>
    </row>
    <row r="74" spans="16:16" x14ac:dyDescent="0.3">
      <c r="P74" s="7"/>
    </row>
    <row r="75" spans="16:16" x14ac:dyDescent="0.3">
      <c r="P75" s="7"/>
    </row>
    <row r="76" spans="16:16" x14ac:dyDescent="0.3">
      <c r="P76" s="7"/>
    </row>
    <row r="77" spans="16:16" x14ac:dyDescent="0.3">
      <c r="P77" s="7"/>
    </row>
    <row r="78" spans="16:16" x14ac:dyDescent="0.3">
      <c r="P78" s="7"/>
    </row>
    <row r="79" spans="16:16" x14ac:dyDescent="0.3">
      <c r="P79" s="7"/>
    </row>
    <row r="80" spans="16:16" x14ac:dyDescent="0.3">
      <c r="P80" s="7"/>
    </row>
    <row r="81" spans="16:16" x14ac:dyDescent="0.3">
      <c r="P81" s="7"/>
    </row>
    <row r="82" spans="16:16" x14ac:dyDescent="0.3">
      <c r="P82" s="7"/>
    </row>
    <row r="83" spans="16:16" x14ac:dyDescent="0.3">
      <c r="P83" s="7"/>
    </row>
    <row r="84" spans="16:16" x14ac:dyDescent="0.3">
      <c r="P84" s="7"/>
    </row>
    <row r="85" spans="16:16" x14ac:dyDescent="0.3">
      <c r="P85" s="7"/>
    </row>
    <row r="86" spans="16:16" x14ac:dyDescent="0.3">
      <c r="P86" s="7"/>
    </row>
    <row r="87" spans="16:16" x14ac:dyDescent="0.3">
      <c r="P87" s="7"/>
    </row>
    <row r="88" spans="16:16" x14ac:dyDescent="0.3">
      <c r="P88" s="7"/>
    </row>
    <row r="89" spans="16:16" x14ac:dyDescent="0.3">
      <c r="P89" s="7"/>
    </row>
    <row r="90" spans="16:16" x14ac:dyDescent="0.3">
      <c r="P90" s="7"/>
    </row>
    <row r="91" spans="16:16" x14ac:dyDescent="0.3">
      <c r="P91" s="7"/>
    </row>
    <row r="92" spans="16:16" x14ac:dyDescent="0.3">
      <c r="P92" s="7"/>
    </row>
    <row r="93" spans="16:16" x14ac:dyDescent="0.3">
      <c r="P93" s="7"/>
    </row>
    <row r="94" spans="16:16" x14ac:dyDescent="0.3">
      <c r="P94" s="7"/>
    </row>
    <row r="95" spans="16:16" x14ac:dyDescent="0.3">
      <c r="P95" s="7"/>
    </row>
    <row r="96" spans="16:16" x14ac:dyDescent="0.3">
      <c r="P96" s="7"/>
    </row>
    <row r="97" spans="16:16" x14ac:dyDescent="0.3">
      <c r="P97" s="7"/>
    </row>
    <row r="98" spans="16:16" x14ac:dyDescent="0.3">
      <c r="P98" s="7"/>
    </row>
    <row r="99" spans="16:16" x14ac:dyDescent="0.3">
      <c r="P99" s="7"/>
    </row>
    <row r="100" spans="16:16" x14ac:dyDescent="0.3">
      <c r="P100" s="7"/>
    </row>
    <row r="101" spans="16:16" x14ac:dyDescent="0.3">
      <c r="P101" s="7"/>
    </row>
    <row r="102" spans="16:16" x14ac:dyDescent="0.3">
      <c r="P102" s="7"/>
    </row>
    <row r="103" spans="16:16" x14ac:dyDescent="0.3">
      <c r="P103" s="7"/>
    </row>
    <row r="104" spans="16:16" x14ac:dyDescent="0.3">
      <c r="P104" s="7"/>
    </row>
    <row r="105" spans="16:16" x14ac:dyDescent="0.3">
      <c r="P105" s="7"/>
    </row>
    <row r="106" spans="16:16" x14ac:dyDescent="0.3">
      <c r="P106" s="7"/>
    </row>
    <row r="107" spans="16:16" x14ac:dyDescent="0.3">
      <c r="P107" s="7"/>
    </row>
    <row r="108" spans="16:16" x14ac:dyDescent="0.3">
      <c r="P108" s="7"/>
    </row>
    <row r="109" spans="16:16" x14ac:dyDescent="0.3">
      <c r="P109" s="7"/>
    </row>
    <row r="110" spans="16:16" x14ac:dyDescent="0.3">
      <c r="P110" s="7"/>
    </row>
    <row r="111" spans="16:16" x14ac:dyDescent="0.3">
      <c r="P111" s="7"/>
    </row>
    <row r="112" spans="16:16" x14ac:dyDescent="0.3">
      <c r="P112" s="7"/>
    </row>
    <row r="113" spans="16:16" x14ac:dyDescent="0.3">
      <c r="P113" s="7"/>
    </row>
    <row r="114" spans="16:16" x14ac:dyDescent="0.3">
      <c r="P114" s="7"/>
    </row>
    <row r="115" spans="16:16" x14ac:dyDescent="0.3">
      <c r="P115" s="7"/>
    </row>
    <row r="116" spans="16:16" x14ac:dyDescent="0.3">
      <c r="P116" s="7"/>
    </row>
    <row r="117" spans="16:16" x14ac:dyDescent="0.3">
      <c r="P117" s="7"/>
    </row>
    <row r="118" spans="16:16" x14ac:dyDescent="0.3">
      <c r="P118" s="7"/>
    </row>
    <row r="119" spans="16:16" x14ac:dyDescent="0.3">
      <c r="P119" s="7"/>
    </row>
    <row r="120" spans="16:16" x14ac:dyDescent="0.3">
      <c r="P120" s="7"/>
    </row>
    <row r="121" spans="16:16" x14ac:dyDescent="0.3">
      <c r="P121" s="7"/>
    </row>
    <row r="122" spans="16:16" x14ac:dyDescent="0.3">
      <c r="P122" s="7"/>
    </row>
    <row r="123" spans="16:16" x14ac:dyDescent="0.3">
      <c r="P123" s="7"/>
    </row>
    <row r="124" spans="16:16" x14ac:dyDescent="0.3">
      <c r="P124" s="7"/>
    </row>
    <row r="125" spans="16:16" x14ac:dyDescent="0.3">
      <c r="P125" s="7"/>
    </row>
    <row r="126" spans="16:16" x14ac:dyDescent="0.3">
      <c r="P126" s="7"/>
    </row>
    <row r="127" spans="16:16" x14ac:dyDescent="0.3">
      <c r="P127" s="7"/>
    </row>
    <row r="128" spans="16:16" x14ac:dyDescent="0.3">
      <c r="P128" s="7"/>
    </row>
    <row r="129" spans="16:16" x14ac:dyDescent="0.3">
      <c r="P129" s="7"/>
    </row>
    <row r="130" spans="16:16" x14ac:dyDescent="0.3">
      <c r="P130" s="7"/>
    </row>
    <row r="131" spans="16:16" x14ac:dyDescent="0.3">
      <c r="P131" s="7"/>
    </row>
    <row r="132" spans="16:16" x14ac:dyDescent="0.3">
      <c r="P132" s="7"/>
    </row>
    <row r="133" spans="16:16" x14ac:dyDescent="0.3">
      <c r="P133" s="7"/>
    </row>
    <row r="134" spans="16:16" x14ac:dyDescent="0.3">
      <c r="P134" s="7"/>
    </row>
    <row r="135" spans="16:16" x14ac:dyDescent="0.3">
      <c r="P135" s="7"/>
    </row>
    <row r="136" spans="16:16" x14ac:dyDescent="0.3">
      <c r="P136" s="7"/>
    </row>
    <row r="137" spans="16:16" x14ac:dyDescent="0.3">
      <c r="P137" s="7"/>
    </row>
    <row r="138" spans="16:16" x14ac:dyDescent="0.3">
      <c r="P138" s="7"/>
    </row>
    <row r="139" spans="16:16" x14ac:dyDescent="0.3">
      <c r="P139" s="7"/>
    </row>
    <row r="140" spans="16:16" x14ac:dyDescent="0.3">
      <c r="P140" s="7"/>
    </row>
    <row r="141" spans="16:16" x14ac:dyDescent="0.3">
      <c r="P141" s="7"/>
    </row>
    <row r="142" spans="16:16" x14ac:dyDescent="0.3">
      <c r="P142" s="7"/>
    </row>
    <row r="143" spans="16:16" x14ac:dyDescent="0.3">
      <c r="P143" s="7"/>
    </row>
    <row r="144" spans="16:16" x14ac:dyDescent="0.3">
      <c r="P144" s="7"/>
    </row>
    <row r="145" spans="16:16" x14ac:dyDescent="0.3">
      <c r="P145" s="7"/>
    </row>
    <row r="146" spans="16:16" x14ac:dyDescent="0.3">
      <c r="P146" s="7"/>
    </row>
    <row r="147" spans="16:16" x14ac:dyDescent="0.3">
      <c r="P147" s="7"/>
    </row>
    <row r="148" spans="16:16" x14ac:dyDescent="0.3">
      <c r="P148" s="7"/>
    </row>
    <row r="149" spans="16:16" x14ac:dyDescent="0.3">
      <c r="P149" s="7"/>
    </row>
    <row r="150" spans="16:16" x14ac:dyDescent="0.3">
      <c r="P150" s="7"/>
    </row>
    <row r="151" spans="16:16" x14ac:dyDescent="0.3">
      <c r="P151" s="7"/>
    </row>
    <row r="152" spans="16:16" x14ac:dyDescent="0.3">
      <c r="P152" s="7"/>
    </row>
    <row r="153" spans="16:16" x14ac:dyDescent="0.3">
      <c r="P153" s="7"/>
    </row>
    <row r="154" spans="16:16" x14ac:dyDescent="0.3">
      <c r="P154" s="7"/>
    </row>
    <row r="155" spans="16:16" x14ac:dyDescent="0.3">
      <c r="P155" s="7"/>
    </row>
    <row r="156" spans="16:16" x14ac:dyDescent="0.3">
      <c r="P156" s="7"/>
    </row>
    <row r="157" spans="16:16" x14ac:dyDescent="0.3">
      <c r="P157" s="7"/>
    </row>
    <row r="158" spans="16:16" x14ac:dyDescent="0.3">
      <c r="P158" s="7"/>
    </row>
    <row r="159" spans="16:16" x14ac:dyDescent="0.3">
      <c r="P159" s="7"/>
    </row>
    <row r="160" spans="16:16" x14ac:dyDescent="0.3">
      <c r="P160" s="7"/>
    </row>
    <row r="161" spans="16:16" x14ac:dyDescent="0.3">
      <c r="P161" s="7"/>
    </row>
    <row r="162" spans="16:16" x14ac:dyDescent="0.3">
      <c r="P162" s="7"/>
    </row>
    <row r="163" spans="16:16" x14ac:dyDescent="0.3">
      <c r="P163" s="7"/>
    </row>
    <row r="164" spans="16:16" x14ac:dyDescent="0.3">
      <c r="P164" s="7"/>
    </row>
    <row r="165" spans="16:16" x14ac:dyDescent="0.3">
      <c r="P165" s="7"/>
    </row>
    <row r="166" spans="16:16" x14ac:dyDescent="0.3">
      <c r="P166" s="7"/>
    </row>
    <row r="167" spans="16:16" x14ac:dyDescent="0.3">
      <c r="P167" s="7"/>
    </row>
    <row r="168" spans="16:16" x14ac:dyDescent="0.3">
      <c r="P168" s="7"/>
    </row>
    <row r="169" spans="16:16" x14ac:dyDescent="0.3">
      <c r="P169" s="7"/>
    </row>
    <row r="170" spans="16:16" x14ac:dyDescent="0.3">
      <c r="P170" s="7"/>
    </row>
    <row r="171" spans="16:16" x14ac:dyDescent="0.3">
      <c r="P171" s="7"/>
    </row>
    <row r="172" spans="16:16" x14ac:dyDescent="0.3">
      <c r="P172" s="7"/>
    </row>
    <row r="173" spans="16:16" x14ac:dyDescent="0.3">
      <c r="P173" s="7"/>
    </row>
    <row r="174" spans="16:16" x14ac:dyDescent="0.3">
      <c r="P174" s="7"/>
    </row>
    <row r="175" spans="16:16" x14ac:dyDescent="0.3">
      <c r="P175" s="7"/>
    </row>
    <row r="176" spans="16:16" x14ac:dyDescent="0.3">
      <c r="P176" s="7"/>
    </row>
    <row r="177" spans="16:16" x14ac:dyDescent="0.3">
      <c r="P177" s="7"/>
    </row>
    <row r="178" spans="16:16" x14ac:dyDescent="0.3">
      <c r="P178" s="7"/>
    </row>
    <row r="179" spans="16:16" x14ac:dyDescent="0.3">
      <c r="P179" s="7"/>
    </row>
    <row r="180" spans="16:16" x14ac:dyDescent="0.3">
      <c r="P180" s="7"/>
    </row>
    <row r="181" spans="16:16" x14ac:dyDescent="0.3">
      <c r="P181" s="7"/>
    </row>
    <row r="182" spans="16:16" x14ac:dyDescent="0.3">
      <c r="P182" s="7"/>
    </row>
    <row r="183" spans="16:16" x14ac:dyDescent="0.3">
      <c r="P183" s="7"/>
    </row>
    <row r="184" spans="16:16" x14ac:dyDescent="0.3">
      <c r="P184" s="7"/>
    </row>
    <row r="185" spans="16:16" x14ac:dyDescent="0.3">
      <c r="P185" s="7"/>
    </row>
    <row r="186" spans="16:16" x14ac:dyDescent="0.3">
      <c r="P186" s="7"/>
    </row>
    <row r="187" spans="16:16" x14ac:dyDescent="0.3">
      <c r="P187" s="7"/>
    </row>
    <row r="188" spans="16:16" x14ac:dyDescent="0.3">
      <c r="P188" s="7"/>
    </row>
    <row r="189" spans="16:16" x14ac:dyDescent="0.3">
      <c r="P189" s="7"/>
    </row>
    <row r="190" spans="16:16" x14ac:dyDescent="0.3">
      <c r="P190" s="7"/>
    </row>
    <row r="191" spans="16:16" x14ac:dyDescent="0.3">
      <c r="P191" s="7"/>
    </row>
    <row r="192" spans="16:16" x14ac:dyDescent="0.3">
      <c r="P192" s="7"/>
    </row>
    <row r="193" spans="16:16" x14ac:dyDescent="0.3">
      <c r="P193" s="7"/>
    </row>
    <row r="194" spans="16:16" x14ac:dyDescent="0.3">
      <c r="P194" s="7"/>
    </row>
    <row r="195" spans="16:16" x14ac:dyDescent="0.3">
      <c r="P195" s="7"/>
    </row>
    <row r="196" spans="16:16" x14ac:dyDescent="0.3">
      <c r="P196" s="7"/>
    </row>
    <row r="197" spans="16:16" x14ac:dyDescent="0.3">
      <c r="P197" s="7"/>
    </row>
    <row r="198" spans="16:16" x14ac:dyDescent="0.3">
      <c r="P198" s="7"/>
    </row>
    <row r="199" spans="16:16" x14ac:dyDescent="0.3">
      <c r="P199" s="7"/>
    </row>
    <row r="200" spans="16:16" x14ac:dyDescent="0.3">
      <c r="P200" s="7"/>
    </row>
    <row r="201" spans="16:16" x14ac:dyDescent="0.3">
      <c r="P201" s="7"/>
    </row>
    <row r="202" spans="16:16" x14ac:dyDescent="0.3">
      <c r="P202" s="7"/>
    </row>
    <row r="203" spans="16:16" x14ac:dyDescent="0.3">
      <c r="P203" s="7"/>
    </row>
    <row r="204" spans="16:16" x14ac:dyDescent="0.3">
      <c r="P204" s="7"/>
    </row>
    <row r="205" spans="16:16" x14ac:dyDescent="0.3">
      <c r="P205" s="7"/>
    </row>
    <row r="206" spans="16:16" x14ac:dyDescent="0.3">
      <c r="P206" s="7"/>
    </row>
    <row r="207" spans="16:16" x14ac:dyDescent="0.3">
      <c r="P207" s="7"/>
    </row>
    <row r="208" spans="16:16" x14ac:dyDescent="0.3">
      <c r="P208" s="7"/>
    </row>
    <row r="209" spans="16:16" x14ac:dyDescent="0.3">
      <c r="P209" s="7"/>
    </row>
    <row r="210" spans="16:16" x14ac:dyDescent="0.3">
      <c r="P210" s="7"/>
    </row>
    <row r="211" spans="16:16" x14ac:dyDescent="0.3">
      <c r="P211" s="7"/>
    </row>
    <row r="212" spans="16:16" x14ac:dyDescent="0.3">
      <c r="P212" s="7"/>
    </row>
    <row r="213" spans="16:16" x14ac:dyDescent="0.3">
      <c r="P213" s="7"/>
    </row>
    <row r="214" spans="16:16" x14ac:dyDescent="0.3">
      <c r="P214" s="7"/>
    </row>
    <row r="215" spans="16:16" x14ac:dyDescent="0.3">
      <c r="P215" s="7"/>
    </row>
    <row r="216" spans="16:16" x14ac:dyDescent="0.3">
      <c r="P216" s="7"/>
    </row>
    <row r="217" spans="16:16" x14ac:dyDescent="0.3">
      <c r="P217" s="7"/>
    </row>
    <row r="218" spans="16:16" x14ac:dyDescent="0.3">
      <c r="P218" s="7"/>
    </row>
    <row r="219" spans="16:16" x14ac:dyDescent="0.3">
      <c r="P219" s="7"/>
    </row>
    <row r="220" spans="16:16" x14ac:dyDescent="0.3">
      <c r="P220" s="7"/>
    </row>
    <row r="221" spans="16:16" x14ac:dyDescent="0.3">
      <c r="P221" s="7"/>
    </row>
    <row r="222" spans="16:16" x14ac:dyDescent="0.3">
      <c r="P222" s="7"/>
    </row>
    <row r="223" spans="16:16" x14ac:dyDescent="0.3">
      <c r="P223" s="7"/>
    </row>
    <row r="224" spans="16:16" x14ac:dyDescent="0.3">
      <c r="P224" s="7"/>
    </row>
    <row r="225" spans="16:16" x14ac:dyDescent="0.3">
      <c r="P225" s="7"/>
    </row>
    <row r="226" spans="16:16" x14ac:dyDescent="0.3">
      <c r="P226" s="7"/>
    </row>
    <row r="227" spans="16:16" x14ac:dyDescent="0.3">
      <c r="P227" s="7"/>
    </row>
    <row r="228" spans="16:16" x14ac:dyDescent="0.3">
      <c r="P228" s="7"/>
    </row>
    <row r="229" spans="16:16" x14ac:dyDescent="0.3">
      <c r="P229" s="7"/>
    </row>
    <row r="230" spans="16:16" x14ac:dyDescent="0.3">
      <c r="P230" s="7"/>
    </row>
    <row r="231" spans="16:16" x14ac:dyDescent="0.3">
      <c r="P231" s="7"/>
    </row>
    <row r="232" spans="16:16" x14ac:dyDescent="0.3">
      <c r="P232" s="7"/>
    </row>
    <row r="233" spans="16:16" x14ac:dyDescent="0.3">
      <c r="P233" s="7"/>
    </row>
    <row r="234" spans="16:16" x14ac:dyDescent="0.3">
      <c r="P234" s="7"/>
    </row>
    <row r="235" spans="16:16" x14ac:dyDescent="0.3">
      <c r="P235" s="7"/>
    </row>
    <row r="236" spans="16:16" x14ac:dyDescent="0.3">
      <c r="P236" s="7"/>
    </row>
    <row r="237" spans="16:16" x14ac:dyDescent="0.3">
      <c r="P237" s="7"/>
    </row>
    <row r="238" spans="16:16" x14ac:dyDescent="0.3">
      <c r="P238" s="7"/>
    </row>
    <row r="239" spans="16:16" x14ac:dyDescent="0.3">
      <c r="P239" s="7"/>
    </row>
    <row r="240" spans="16:16" x14ac:dyDescent="0.3">
      <c r="P240" s="7"/>
    </row>
    <row r="241" spans="16:16" x14ac:dyDescent="0.3">
      <c r="P241" s="7"/>
    </row>
    <row r="242" spans="16:16" x14ac:dyDescent="0.3">
      <c r="P242" s="7"/>
    </row>
    <row r="243" spans="16:16" x14ac:dyDescent="0.3">
      <c r="P243" s="7"/>
    </row>
    <row r="244" spans="16:16" x14ac:dyDescent="0.3">
      <c r="P244" s="7"/>
    </row>
    <row r="245" spans="16:16" x14ac:dyDescent="0.3">
      <c r="P245" s="7"/>
    </row>
    <row r="246" spans="16:16" x14ac:dyDescent="0.3">
      <c r="P246" s="7"/>
    </row>
    <row r="247" spans="16:16" x14ac:dyDescent="0.3">
      <c r="P247" s="7"/>
    </row>
    <row r="248" spans="16:16" x14ac:dyDescent="0.3">
      <c r="P248" s="7"/>
    </row>
    <row r="249" spans="16:16" x14ac:dyDescent="0.3">
      <c r="P249" s="7"/>
    </row>
    <row r="250" spans="16:16" x14ac:dyDescent="0.3">
      <c r="P250" s="7"/>
    </row>
    <row r="251" spans="16:16" x14ac:dyDescent="0.3">
      <c r="P251" s="7"/>
    </row>
    <row r="252" spans="16:16" x14ac:dyDescent="0.3">
      <c r="P252" s="7"/>
    </row>
    <row r="253" spans="16:16" x14ac:dyDescent="0.3">
      <c r="P253" s="7"/>
    </row>
    <row r="254" spans="16:16" x14ac:dyDescent="0.3">
      <c r="P254" s="7"/>
    </row>
    <row r="255" spans="16:16" x14ac:dyDescent="0.3">
      <c r="P255" s="7"/>
    </row>
    <row r="256" spans="16:16" x14ac:dyDescent="0.3">
      <c r="P256" s="7"/>
    </row>
    <row r="257" spans="16:16" x14ac:dyDescent="0.3">
      <c r="P257" s="7"/>
    </row>
    <row r="258" spans="16:16" x14ac:dyDescent="0.3">
      <c r="P258" s="7"/>
    </row>
    <row r="259" spans="16:16" x14ac:dyDescent="0.3">
      <c r="P259" s="7"/>
    </row>
    <row r="260" spans="16:16" x14ac:dyDescent="0.3">
      <c r="P260" s="7"/>
    </row>
    <row r="261" spans="16:16" x14ac:dyDescent="0.3">
      <c r="P261" s="7"/>
    </row>
    <row r="262" spans="16:16" x14ac:dyDescent="0.3">
      <c r="P262" s="7"/>
    </row>
    <row r="263" spans="16:16" x14ac:dyDescent="0.3">
      <c r="P263" s="7"/>
    </row>
    <row r="264" spans="16:16" x14ac:dyDescent="0.3">
      <c r="P264" s="7"/>
    </row>
    <row r="265" spans="16:16" x14ac:dyDescent="0.3">
      <c r="P265" s="7"/>
    </row>
    <row r="266" spans="16:16" x14ac:dyDescent="0.3">
      <c r="P266" s="7"/>
    </row>
    <row r="267" spans="16:16" x14ac:dyDescent="0.3">
      <c r="P267" s="7"/>
    </row>
    <row r="268" spans="16:16" x14ac:dyDescent="0.3">
      <c r="P268" s="7"/>
    </row>
    <row r="269" spans="16:16" x14ac:dyDescent="0.3">
      <c r="P269" s="7"/>
    </row>
    <row r="270" spans="16:16" x14ac:dyDescent="0.3">
      <c r="P270" s="7"/>
    </row>
    <row r="271" spans="16:16" x14ac:dyDescent="0.3">
      <c r="P271" s="7"/>
    </row>
    <row r="272" spans="16:16" x14ac:dyDescent="0.3">
      <c r="P272" s="7"/>
    </row>
    <row r="273" spans="16:16" x14ac:dyDescent="0.3">
      <c r="P273" s="7"/>
    </row>
    <row r="274" spans="16:16" x14ac:dyDescent="0.3">
      <c r="P274" s="7"/>
    </row>
    <row r="275" spans="16:16" x14ac:dyDescent="0.3">
      <c r="P275" s="7"/>
    </row>
    <row r="276" spans="16:16" x14ac:dyDescent="0.3">
      <c r="P276" s="7"/>
    </row>
    <row r="277" spans="16:16" x14ac:dyDescent="0.3">
      <c r="P277" s="7"/>
    </row>
    <row r="278" spans="16:16" x14ac:dyDescent="0.3">
      <c r="P278" s="7"/>
    </row>
    <row r="279" spans="16:16" x14ac:dyDescent="0.3">
      <c r="P279" s="7"/>
    </row>
    <row r="280" spans="16:16" x14ac:dyDescent="0.3">
      <c r="P280" s="7"/>
    </row>
    <row r="281" spans="16:16" x14ac:dyDescent="0.3">
      <c r="P281" s="7"/>
    </row>
    <row r="282" spans="16:16" x14ac:dyDescent="0.3">
      <c r="P282" s="7"/>
    </row>
    <row r="283" spans="16:16" x14ac:dyDescent="0.3">
      <c r="P283" s="7"/>
    </row>
    <row r="284" spans="16:16" x14ac:dyDescent="0.3">
      <c r="P284" s="7"/>
    </row>
    <row r="285" spans="16:16" x14ac:dyDescent="0.3">
      <c r="P285" s="7"/>
    </row>
    <row r="286" spans="16:16" x14ac:dyDescent="0.3">
      <c r="P286" s="7"/>
    </row>
    <row r="287" spans="16:16" x14ac:dyDescent="0.3">
      <c r="P287" s="7"/>
    </row>
    <row r="288" spans="16:16" x14ac:dyDescent="0.3">
      <c r="P288" s="7"/>
    </row>
    <row r="289" spans="16:16" x14ac:dyDescent="0.3">
      <c r="P289" s="7"/>
    </row>
    <row r="290" spans="16:16" x14ac:dyDescent="0.3">
      <c r="P290" s="7"/>
    </row>
    <row r="291" spans="16:16" x14ac:dyDescent="0.3">
      <c r="P291" s="7"/>
    </row>
    <row r="292" spans="16:16" x14ac:dyDescent="0.3">
      <c r="P292" s="7"/>
    </row>
    <row r="293" spans="16:16" x14ac:dyDescent="0.3">
      <c r="P293" s="7"/>
    </row>
    <row r="294" spans="16:16" x14ac:dyDescent="0.3">
      <c r="P294" s="7"/>
    </row>
    <row r="295" spans="16:16" x14ac:dyDescent="0.3">
      <c r="P295" s="7"/>
    </row>
    <row r="296" spans="16:16" x14ac:dyDescent="0.3">
      <c r="P296" s="7"/>
    </row>
    <row r="297" spans="16:16" x14ac:dyDescent="0.3">
      <c r="P297" s="7"/>
    </row>
    <row r="298" spans="16:16" x14ac:dyDescent="0.3">
      <c r="P298" s="7"/>
    </row>
    <row r="299" spans="16:16" x14ac:dyDescent="0.3">
      <c r="P299" s="7"/>
    </row>
    <row r="300" spans="16:16" x14ac:dyDescent="0.3">
      <c r="P300" s="7"/>
    </row>
    <row r="301" spans="16:16" x14ac:dyDescent="0.3">
      <c r="P301" s="7"/>
    </row>
    <row r="302" spans="16:16" x14ac:dyDescent="0.3">
      <c r="P302" s="7"/>
    </row>
    <row r="303" spans="16:16" x14ac:dyDescent="0.3">
      <c r="P303" s="7"/>
    </row>
    <row r="304" spans="16:16" x14ac:dyDescent="0.3">
      <c r="P304" s="7"/>
    </row>
    <row r="305" spans="16:16" x14ac:dyDescent="0.3">
      <c r="P305" s="7"/>
    </row>
    <row r="306" spans="16:16" x14ac:dyDescent="0.3">
      <c r="P306" s="7"/>
    </row>
    <row r="307" spans="16:16" x14ac:dyDescent="0.3">
      <c r="P307" s="7"/>
    </row>
    <row r="308" spans="16:16" x14ac:dyDescent="0.3">
      <c r="P308" s="7"/>
    </row>
    <row r="309" spans="16:16" x14ac:dyDescent="0.3">
      <c r="P309" s="7"/>
    </row>
    <row r="310" spans="16:16" x14ac:dyDescent="0.3">
      <c r="P310" s="7"/>
    </row>
    <row r="311" spans="16:16" x14ac:dyDescent="0.3">
      <c r="P311" s="7"/>
    </row>
    <row r="312" spans="16:16" x14ac:dyDescent="0.3">
      <c r="P312" s="7"/>
    </row>
    <row r="313" spans="16:16" x14ac:dyDescent="0.3">
      <c r="P313" s="7"/>
    </row>
    <row r="314" spans="16:16" x14ac:dyDescent="0.3">
      <c r="P314" s="7"/>
    </row>
    <row r="315" spans="16:16" x14ac:dyDescent="0.3">
      <c r="P315" s="7"/>
    </row>
    <row r="316" spans="16:16" x14ac:dyDescent="0.3">
      <c r="P316" s="7"/>
    </row>
    <row r="317" spans="16:16" x14ac:dyDescent="0.3">
      <c r="P317" s="7"/>
    </row>
    <row r="318" spans="16:16" x14ac:dyDescent="0.3">
      <c r="P318" s="7"/>
    </row>
    <row r="319" spans="16:16" x14ac:dyDescent="0.3">
      <c r="P319" s="7"/>
    </row>
    <row r="320" spans="16:16" x14ac:dyDescent="0.3">
      <c r="P320" s="7"/>
    </row>
    <row r="321" spans="16:16" x14ac:dyDescent="0.3">
      <c r="P321" s="7"/>
    </row>
    <row r="322" spans="16:16" x14ac:dyDescent="0.3">
      <c r="P322" s="7"/>
    </row>
    <row r="323" spans="16:16" x14ac:dyDescent="0.3">
      <c r="P323" s="7"/>
    </row>
    <row r="324" spans="16:16" x14ac:dyDescent="0.3">
      <c r="P324" s="7"/>
    </row>
    <row r="325" spans="16:16" x14ac:dyDescent="0.3">
      <c r="P325" s="7"/>
    </row>
    <row r="326" spans="16:16" x14ac:dyDescent="0.3">
      <c r="P326" s="7"/>
    </row>
    <row r="327" spans="16:16" x14ac:dyDescent="0.3">
      <c r="P327" s="7"/>
    </row>
    <row r="328" spans="16:16" x14ac:dyDescent="0.3">
      <c r="P328" s="7"/>
    </row>
    <row r="329" spans="16:16" x14ac:dyDescent="0.3">
      <c r="P329" s="7"/>
    </row>
    <row r="330" spans="16:16" x14ac:dyDescent="0.3">
      <c r="P330" s="7"/>
    </row>
    <row r="331" spans="16:16" x14ac:dyDescent="0.3">
      <c r="P331" s="7"/>
    </row>
    <row r="332" spans="16:16" x14ac:dyDescent="0.3">
      <c r="P332" s="7"/>
    </row>
    <row r="333" spans="16:16" x14ac:dyDescent="0.3">
      <c r="P333" s="7"/>
    </row>
    <row r="334" spans="16:16" x14ac:dyDescent="0.3">
      <c r="P334" s="7"/>
    </row>
    <row r="335" spans="16:16" x14ac:dyDescent="0.3">
      <c r="P335" s="7"/>
    </row>
    <row r="336" spans="16:16" x14ac:dyDescent="0.3">
      <c r="P336" s="7"/>
    </row>
    <row r="337" spans="16:16" x14ac:dyDescent="0.3">
      <c r="P337" s="7"/>
    </row>
    <row r="338" spans="16:16" x14ac:dyDescent="0.3">
      <c r="P338" s="7"/>
    </row>
    <row r="339" spans="16:16" x14ac:dyDescent="0.3">
      <c r="P339" s="7"/>
    </row>
    <row r="340" spans="16:16" x14ac:dyDescent="0.3">
      <c r="P340" s="7"/>
    </row>
    <row r="341" spans="16:16" x14ac:dyDescent="0.3">
      <c r="P341" s="7"/>
    </row>
    <row r="342" spans="16:16" x14ac:dyDescent="0.3">
      <c r="P342" s="7"/>
    </row>
    <row r="343" spans="16:16" x14ac:dyDescent="0.3">
      <c r="P343" s="7"/>
    </row>
    <row r="344" spans="16:16" x14ac:dyDescent="0.3">
      <c r="P344" s="7"/>
    </row>
    <row r="345" spans="16:16" x14ac:dyDescent="0.3">
      <c r="P345" s="7"/>
    </row>
    <row r="346" spans="16:16" x14ac:dyDescent="0.3">
      <c r="P346" s="7"/>
    </row>
    <row r="347" spans="16:16" x14ac:dyDescent="0.3">
      <c r="P347" s="7"/>
    </row>
    <row r="348" spans="16:16" x14ac:dyDescent="0.3">
      <c r="P348" s="7"/>
    </row>
    <row r="349" spans="16:16" x14ac:dyDescent="0.3">
      <c r="P349" s="7"/>
    </row>
    <row r="350" spans="16:16" x14ac:dyDescent="0.3">
      <c r="P350" s="7"/>
    </row>
    <row r="351" spans="16:16" x14ac:dyDescent="0.3">
      <c r="P351" s="7"/>
    </row>
    <row r="352" spans="16:16" x14ac:dyDescent="0.3">
      <c r="P352" s="7"/>
    </row>
    <row r="353" spans="16:16" x14ac:dyDescent="0.3">
      <c r="P353" s="7"/>
    </row>
    <row r="354" spans="16:16" x14ac:dyDescent="0.3">
      <c r="P354" s="7"/>
    </row>
    <row r="355" spans="16:16" x14ac:dyDescent="0.3">
      <c r="P355" s="7"/>
    </row>
    <row r="356" spans="16:16" x14ac:dyDescent="0.3">
      <c r="P356" s="7"/>
    </row>
    <row r="357" spans="16:16" x14ac:dyDescent="0.3">
      <c r="P357" s="7"/>
    </row>
    <row r="358" spans="16:16" x14ac:dyDescent="0.3">
      <c r="P358" s="7"/>
    </row>
    <row r="359" spans="16:16" x14ac:dyDescent="0.3">
      <c r="P359" s="7"/>
    </row>
    <row r="360" spans="16:16" x14ac:dyDescent="0.3">
      <c r="P360" s="7"/>
    </row>
    <row r="361" spans="16:16" x14ac:dyDescent="0.3">
      <c r="P361" s="7"/>
    </row>
    <row r="362" spans="16:16" x14ac:dyDescent="0.3">
      <c r="P362" s="7"/>
    </row>
    <row r="363" spans="16:16" x14ac:dyDescent="0.3">
      <c r="P363" s="7"/>
    </row>
    <row r="364" spans="16:16" x14ac:dyDescent="0.3">
      <c r="P364" s="7"/>
    </row>
    <row r="365" spans="16:16" x14ac:dyDescent="0.3">
      <c r="P365" s="7"/>
    </row>
    <row r="366" spans="16:16" x14ac:dyDescent="0.3">
      <c r="P366" s="7"/>
    </row>
    <row r="367" spans="16:16" x14ac:dyDescent="0.3">
      <c r="P367" s="7"/>
    </row>
    <row r="368" spans="16:16" x14ac:dyDescent="0.3">
      <c r="P368" s="7"/>
    </row>
    <row r="369" spans="16:16" x14ac:dyDescent="0.3">
      <c r="P369" s="7"/>
    </row>
    <row r="370" spans="16:16" x14ac:dyDescent="0.3">
      <c r="P370" s="7"/>
    </row>
    <row r="371" spans="16:16" x14ac:dyDescent="0.3">
      <c r="P371" s="7"/>
    </row>
    <row r="372" spans="16:16" x14ac:dyDescent="0.3">
      <c r="P372" s="7"/>
    </row>
    <row r="373" spans="16:16" x14ac:dyDescent="0.3">
      <c r="P373" s="7"/>
    </row>
    <row r="374" spans="16:16" x14ac:dyDescent="0.3">
      <c r="P374" s="7"/>
    </row>
    <row r="375" spans="16:16" x14ac:dyDescent="0.3">
      <c r="P375" s="7"/>
    </row>
    <row r="376" spans="16:16" x14ac:dyDescent="0.3">
      <c r="P376" s="7"/>
    </row>
    <row r="377" spans="16:16" x14ac:dyDescent="0.3">
      <c r="P377" s="7"/>
    </row>
    <row r="378" spans="16:16" x14ac:dyDescent="0.3">
      <c r="P378" s="7"/>
    </row>
    <row r="379" spans="16:16" x14ac:dyDescent="0.3">
      <c r="P379" s="7"/>
    </row>
    <row r="380" spans="16:16" x14ac:dyDescent="0.3">
      <c r="P380" s="7"/>
    </row>
    <row r="381" spans="16:16" x14ac:dyDescent="0.3">
      <c r="P381" s="7"/>
    </row>
    <row r="382" spans="16:16" x14ac:dyDescent="0.3">
      <c r="P382" s="7"/>
    </row>
    <row r="383" spans="16:16" x14ac:dyDescent="0.3">
      <c r="P383" s="7"/>
    </row>
    <row r="384" spans="16:16" x14ac:dyDescent="0.3">
      <c r="P384" s="7"/>
    </row>
    <row r="385" spans="16:16" x14ac:dyDescent="0.3">
      <c r="P385" s="7"/>
    </row>
    <row r="386" spans="16:16" x14ac:dyDescent="0.3">
      <c r="P386" s="7"/>
    </row>
    <row r="387" spans="16:16" x14ac:dyDescent="0.3">
      <c r="P387" s="7"/>
    </row>
    <row r="388" spans="16:16" x14ac:dyDescent="0.3">
      <c r="P388" s="7"/>
    </row>
    <row r="389" spans="16:16" x14ac:dyDescent="0.3">
      <c r="P389" s="7"/>
    </row>
    <row r="390" spans="16:16" x14ac:dyDescent="0.3">
      <c r="P390" s="7"/>
    </row>
    <row r="391" spans="16:16" x14ac:dyDescent="0.3">
      <c r="P391" s="7"/>
    </row>
    <row r="392" spans="16:16" x14ac:dyDescent="0.3">
      <c r="P392" s="7"/>
    </row>
    <row r="393" spans="16:16" x14ac:dyDescent="0.3">
      <c r="P393" s="7"/>
    </row>
    <row r="394" spans="16:16" x14ac:dyDescent="0.3">
      <c r="P394" s="7"/>
    </row>
    <row r="395" spans="16:16" x14ac:dyDescent="0.3">
      <c r="P395" s="7"/>
    </row>
    <row r="396" spans="16:16" x14ac:dyDescent="0.3">
      <c r="P396" s="7"/>
    </row>
    <row r="397" spans="16:16" x14ac:dyDescent="0.3">
      <c r="P397" s="7"/>
    </row>
    <row r="398" spans="16:16" x14ac:dyDescent="0.3">
      <c r="P398" s="7"/>
    </row>
    <row r="399" spans="16:16" x14ac:dyDescent="0.3">
      <c r="P399" s="7"/>
    </row>
    <row r="400" spans="16:16" x14ac:dyDescent="0.3">
      <c r="P400" s="7"/>
    </row>
    <row r="401" spans="16:16" x14ac:dyDescent="0.3">
      <c r="P401" s="7"/>
    </row>
    <row r="402" spans="16:16" x14ac:dyDescent="0.3">
      <c r="P402" s="7"/>
    </row>
    <row r="403" spans="16:16" x14ac:dyDescent="0.3">
      <c r="P403" s="7"/>
    </row>
    <row r="404" spans="16:16" x14ac:dyDescent="0.3">
      <c r="P404" s="7"/>
    </row>
    <row r="405" spans="16:16" x14ac:dyDescent="0.3">
      <c r="P405" s="7"/>
    </row>
    <row r="406" spans="16:16" x14ac:dyDescent="0.3">
      <c r="P406" s="7"/>
    </row>
    <row r="407" spans="16:16" x14ac:dyDescent="0.3">
      <c r="P407" s="7"/>
    </row>
    <row r="408" spans="16:16" x14ac:dyDescent="0.3">
      <c r="P408" s="7"/>
    </row>
    <row r="409" spans="16:16" x14ac:dyDescent="0.3">
      <c r="P409" s="7"/>
    </row>
    <row r="410" spans="16:16" x14ac:dyDescent="0.3">
      <c r="P410" s="7"/>
    </row>
    <row r="411" spans="16:16" x14ac:dyDescent="0.3">
      <c r="P411" s="7"/>
    </row>
    <row r="412" spans="16:16" x14ac:dyDescent="0.3">
      <c r="P412" s="7"/>
    </row>
    <row r="413" spans="16:16" x14ac:dyDescent="0.3">
      <c r="P413" s="7"/>
    </row>
    <row r="414" spans="16:16" x14ac:dyDescent="0.3">
      <c r="P414" s="7"/>
    </row>
    <row r="415" spans="16:16" x14ac:dyDescent="0.3">
      <c r="P415" s="7"/>
    </row>
    <row r="416" spans="16:16" x14ac:dyDescent="0.3">
      <c r="P416" s="7"/>
    </row>
    <row r="417" spans="16:16" x14ac:dyDescent="0.3">
      <c r="P417" s="7"/>
    </row>
    <row r="418" spans="16:16" x14ac:dyDescent="0.3">
      <c r="P418" s="7"/>
    </row>
    <row r="419" spans="16:16" x14ac:dyDescent="0.3">
      <c r="P419" s="7"/>
    </row>
    <row r="420" spans="16:16" x14ac:dyDescent="0.3">
      <c r="P420" s="7"/>
    </row>
    <row r="421" spans="16:16" x14ac:dyDescent="0.3">
      <c r="P421" s="7"/>
    </row>
    <row r="422" spans="16:16" x14ac:dyDescent="0.3">
      <c r="P422" s="7"/>
    </row>
    <row r="423" spans="16:16" x14ac:dyDescent="0.3">
      <c r="P423" s="7"/>
    </row>
    <row r="424" spans="16:16" x14ac:dyDescent="0.3">
      <c r="P424" s="7"/>
    </row>
    <row r="425" spans="16:16" x14ac:dyDescent="0.3">
      <c r="P425" s="7"/>
    </row>
    <row r="426" spans="16:16" x14ac:dyDescent="0.3">
      <c r="P426" s="7"/>
    </row>
    <row r="427" spans="16:16" x14ac:dyDescent="0.3">
      <c r="P427" s="7"/>
    </row>
    <row r="428" spans="16:16" x14ac:dyDescent="0.3">
      <c r="P428" s="7"/>
    </row>
    <row r="429" spans="16:16" x14ac:dyDescent="0.3">
      <c r="P429" s="7"/>
    </row>
    <row r="430" spans="16:16" x14ac:dyDescent="0.3">
      <c r="P430" s="7"/>
    </row>
    <row r="431" spans="16:16" x14ac:dyDescent="0.3">
      <c r="P431" s="7"/>
    </row>
    <row r="432" spans="16:16" x14ac:dyDescent="0.3">
      <c r="P432" s="7"/>
    </row>
    <row r="433" spans="16:16" x14ac:dyDescent="0.3">
      <c r="P433" s="7"/>
    </row>
    <row r="434" spans="16:16" x14ac:dyDescent="0.3">
      <c r="P434" s="7"/>
    </row>
    <row r="435" spans="16:16" x14ac:dyDescent="0.3">
      <c r="P435" s="7"/>
    </row>
    <row r="436" spans="16:16" x14ac:dyDescent="0.3">
      <c r="P436" s="7"/>
    </row>
    <row r="437" spans="16:16" x14ac:dyDescent="0.3">
      <c r="P437" s="7"/>
    </row>
    <row r="438" spans="16:16" x14ac:dyDescent="0.3">
      <c r="P438" s="7"/>
    </row>
    <row r="439" spans="16:16" x14ac:dyDescent="0.3">
      <c r="P439" s="7"/>
    </row>
    <row r="440" spans="16:16" x14ac:dyDescent="0.3">
      <c r="P440" s="7"/>
    </row>
    <row r="441" spans="16:16" x14ac:dyDescent="0.3">
      <c r="P441" s="7"/>
    </row>
    <row r="442" spans="16:16" x14ac:dyDescent="0.3">
      <c r="P442" s="7"/>
    </row>
    <row r="443" spans="16:16" x14ac:dyDescent="0.3">
      <c r="P443" s="7"/>
    </row>
    <row r="444" spans="16:16" x14ac:dyDescent="0.3">
      <c r="P444" s="7"/>
    </row>
    <row r="445" spans="16:16" x14ac:dyDescent="0.3">
      <c r="P445" s="7"/>
    </row>
    <row r="446" spans="16:16" x14ac:dyDescent="0.3">
      <c r="P446" s="7"/>
    </row>
    <row r="447" spans="16:16" x14ac:dyDescent="0.3">
      <c r="P447" s="7"/>
    </row>
    <row r="448" spans="16:16" x14ac:dyDescent="0.3">
      <c r="P448" s="7"/>
    </row>
    <row r="449" spans="16:16" x14ac:dyDescent="0.3">
      <c r="P449" s="7"/>
    </row>
    <row r="450" spans="16:16" x14ac:dyDescent="0.3">
      <c r="P450" s="7"/>
    </row>
    <row r="451" spans="16:16" x14ac:dyDescent="0.3">
      <c r="P451" s="7"/>
    </row>
    <row r="452" spans="16:16" x14ac:dyDescent="0.3">
      <c r="P452" s="7"/>
    </row>
    <row r="453" spans="16:16" x14ac:dyDescent="0.3">
      <c r="P453" s="7"/>
    </row>
    <row r="454" spans="16:16" x14ac:dyDescent="0.3">
      <c r="P454" s="7"/>
    </row>
    <row r="455" spans="16:16" x14ac:dyDescent="0.3">
      <c r="P455" s="7"/>
    </row>
    <row r="456" spans="16:16" x14ac:dyDescent="0.3">
      <c r="P456" s="7"/>
    </row>
    <row r="457" spans="16:16" x14ac:dyDescent="0.3">
      <c r="P457" s="7"/>
    </row>
    <row r="458" spans="16:16" x14ac:dyDescent="0.3">
      <c r="P458" s="7"/>
    </row>
    <row r="459" spans="16:16" x14ac:dyDescent="0.3">
      <c r="P459" s="7"/>
    </row>
    <row r="460" spans="16:16" x14ac:dyDescent="0.3">
      <c r="P460" s="7"/>
    </row>
    <row r="461" spans="16:16" x14ac:dyDescent="0.3">
      <c r="P461" s="7"/>
    </row>
    <row r="462" spans="16:16" x14ac:dyDescent="0.3">
      <c r="P462" s="7"/>
    </row>
    <row r="463" spans="16:16" x14ac:dyDescent="0.3">
      <c r="P463" s="7"/>
    </row>
    <row r="464" spans="16:16" x14ac:dyDescent="0.3">
      <c r="P464" s="7"/>
    </row>
    <row r="465" spans="16:16" x14ac:dyDescent="0.3">
      <c r="P465" s="7"/>
    </row>
    <row r="466" spans="16:16" x14ac:dyDescent="0.3">
      <c r="P466" s="7"/>
    </row>
    <row r="467" spans="16:16" x14ac:dyDescent="0.3">
      <c r="P467" s="7"/>
    </row>
    <row r="468" spans="16:16" x14ac:dyDescent="0.3">
      <c r="P468" s="7"/>
    </row>
    <row r="469" spans="16:16" x14ac:dyDescent="0.3">
      <c r="P469" s="7"/>
    </row>
    <row r="470" spans="16:16" x14ac:dyDescent="0.3">
      <c r="P470" s="7"/>
    </row>
    <row r="471" spans="16:16" x14ac:dyDescent="0.3">
      <c r="P471" s="7"/>
    </row>
    <row r="472" spans="16:16" x14ac:dyDescent="0.3">
      <c r="P472" s="7"/>
    </row>
    <row r="473" spans="16:16" x14ac:dyDescent="0.3">
      <c r="P473" s="7"/>
    </row>
    <row r="474" spans="16:16" x14ac:dyDescent="0.3">
      <c r="P474" s="7"/>
    </row>
    <row r="475" spans="16:16" x14ac:dyDescent="0.3">
      <c r="P475" s="7"/>
    </row>
    <row r="476" spans="16:16" x14ac:dyDescent="0.3">
      <c r="P476" s="7"/>
    </row>
    <row r="477" spans="16:16" x14ac:dyDescent="0.3">
      <c r="P477" s="7"/>
    </row>
    <row r="478" spans="16:16" x14ac:dyDescent="0.3">
      <c r="P478" s="7"/>
    </row>
    <row r="479" spans="16:16" x14ac:dyDescent="0.3">
      <c r="P479" s="7"/>
    </row>
    <row r="480" spans="16:16" x14ac:dyDescent="0.3">
      <c r="P480" s="7"/>
    </row>
    <row r="481" spans="16:16" x14ac:dyDescent="0.3">
      <c r="P481" s="7"/>
    </row>
    <row r="482" spans="16:16" x14ac:dyDescent="0.3">
      <c r="P482" s="7"/>
    </row>
    <row r="483" spans="16:16" x14ac:dyDescent="0.3">
      <c r="P483" s="7"/>
    </row>
    <row r="484" spans="16:16" x14ac:dyDescent="0.3">
      <c r="P484" s="7"/>
    </row>
    <row r="485" spans="16:16" x14ac:dyDescent="0.3">
      <c r="P485" s="7"/>
    </row>
    <row r="486" spans="16:16" x14ac:dyDescent="0.3">
      <c r="P486" s="7"/>
    </row>
    <row r="487" spans="16:16" x14ac:dyDescent="0.3">
      <c r="P487" s="7"/>
    </row>
    <row r="488" spans="16:16" x14ac:dyDescent="0.3">
      <c r="P488" s="7"/>
    </row>
    <row r="489" spans="16:16" x14ac:dyDescent="0.3">
      <c r="P489" s="7"/>
    </row>
    <row r="490" spans="16:16" x14ac:dyDescent="0.3">
      <c r="P490" s="7"/>
    </row>
    <row r="491" spans="16:16" x14ac:dyDescent="0.3">
      <c r="P491" s="7"/>
    </row>
    <row r="492" spans="16:16" x14ac:dyDescent="0.3">
      <c r="P492" s="7"/>
    </row>
    <row r="493" spans="16:16" x14ac:dyDescent="0.3">
      <c r="P493" s="7"/>
    </row>
    <row r="494" spans="16:16" x14ac:dyDescent="0.3">
      <c r="P494" s="7"/>
    </row>
    <row r="495" spans="16:16" x14ac:dyDescent="0.3">
      <c r="P495" s="7"/>
    </row>
    <row r="496" spans="16:16" x14ac:dyDescent="0.3">
      <c r="P496" s="7"/>
    </row>
    <row r="497" spans="16:16" x14ac:dyDescent="0.3">
      <c r="P497" s="7"/>
    </row>
    <row r="498" spans="16:16" x14ac:dyDescent="0.3">
      <c r="P498" s="7"/>
    </row>
    <row r="499" spans="16:16" x14ac:dyDescent="0.3">
      <c r="P499" s="7"/>
    </row>
    <row r="500" spans="16:16" x14ac:dyDescent="0.3">
      <c r="P500" s="7"/>
    </row>
    <row r="501" spans="16:16" x14ac:dyDescent="0.3">
      <c r="P501" s="7"/>
    </row>
    <row r="502" spans="16:16" x14ac:dyDescent="0.3">
      <c r="P502" s="7"/>
    </row>
    <row r="503" spans="16:16" x14ac:dyDescent="0.3">
      <c r="P503" s="7"/>
    </row>
    <row r="504" spans="16:16" x14ac:dyDescent="0.3">
      <c r="P504" s="7"/>
    </row>
    <row r="505" spans="16:16" x14ac:dyDescent="0.3">
      <c r="P505" s="7"/>
    </row>
    <row r="506" spans="16:16" x14ac:dyDescent="0.3">
      <c r="P506" s="7"/>
    </row>
  </sheetData>
  <mergeCells count="20">
    <mergeCell ref="B32:B33"/>
    <mergeCell ref="C32:C33"/>
    <mergeCell ref="E32:E33"/>
    <mergeCell ref="B34:B35"/>
    <mergeCell ref="C34:C35"/>
    <mergeCell ref="E34:E35"/>
    <mergeCell ref="B23:B24"/>
    <mergeCell ref="C23:C24"/>
    <mergeCell ref="E23:E24"/>
    <mergeCell ref="B25:B26"/>
    <mergeCell ref="C25:C26"/>
    <mergeCell ref="E25:E26"/>
    <mergeCell ref="B19:B21"/>
    <mergeCell ref="C19:C21"/>
    <mergeCell ref="E19:E21"/>
    <mergeCell ref="B1:N1"/>
    <mergeCell ref="B2:N2"/>
    <mergeCell ref="F17:H17"/>
    <mergeCell ref="I17:J17"/>
    <mergeCell ref="K17:N17"/>
  </mergeCells>
  <dataValidations disablePrompts="1" count="2">
    <dataValidation type="list" allowBlank="1" showInputMessage="1" showErrorMessage="1" promptTitle="Transfer function" prompt="Select exposure zone" sqref="C32:C33">
      <formula1>Transfer_function</formula1>
    </dataValidation>
    <dataValidation type="list" allowBlank="1" showInputMessage="1" showErrorMessage="1" promptTitle="Ageing exponent" prompt="Select concrete mix type" sqref="C28">
      <formula1>ageing_exponent</formula1>
    </dataValidation>
  </dataValidations>
  <pageMargins left="0.7" right="0.7" top="0.5" bottom="0.25" header="0.3" footer="0.3"/>
  <pageSetup scale="62" orientation="landscape" r:id="rId1"/>
  <headerFooter>
    <oddHeader>&amp;C
&amp;G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O76"/>
  <sheetViews>
    <sheetView topLeftCell="A19" zoomScale="90" zoomScaleNormal="90" workbookViewId="0">
      <selection activeCell="B77" sqref="B77"/>
    </sheetView>
  </sheetViews>
  <sheetFormatPr defaultRowHeight="14.4" x14ac:dyDescent="0.3"/>
  <cols>
    <col min="1" max="1" width="20.6640625" customWidth="1"/>
  </cols>
  <sheetData>
    <row r="1" spans="1:15" ht="73.5" customHeight="1" x14ac:dyDescent="0.3">
      <c r="A1" s="706"/>
      <c r="B1" s="706"/>
      <c r="C1" s="706"/>
      <c r="D1" s="706"/>
      <c r="E1" s="706"/>
      <c r="F1" s="706"/>
      <c r="G1" s="706"/>
      <c r="H1" s="706"/>
      <c r="I1" s="706"/>
      <c r="J1" s="706"/>
      <c r="K1" s="706"/>
      <c r="L1" s="706"/>
      <c r="M1" s="706"/>
      <c r="N1" s="706"/>
      <c r="O1" s="706"/>
    </row>
    <row r="35" spans="1:11" x14ac:dyDescent="0.3">
      <c r="A35" t="s">
        <v>67</v>
      </c>
      <c r="B35">
        <f>'Input Parameters'!E25</f>
        <v>7.665982203969883E-2</v>
      </c>
      <c r="C35">
        <v>0.33329999999999999</v>
      </c>
      <c r="D35">
        <v>1</v>
      </c>
      <c r="E35">
        <f>0.05*$K35</f>
        <v>5</v>
      </c>
      <c r="F35">
        <f>0.1*$K35</f>
        <v>10</v>
      </c>
      <c r="G35">
        <f>0.2*$K35</f>
        <v>20</v>
      </c>
      <c r="H35">
        <f>0.4*$K35</f>
        <v>40</v>
      </c>
      <c r="I35">
        <f>0.6*$K35</f>
        <v>60</v>
      </c>
      <c r="J35">
        <f>0.8*$K35</f>
        <v>80</v>
      </c>
      <c r="K35" s="158">
        <f>'Input Parameters'!E31</f>
        <v>100</v>
      </c>
    </row>
    <row r="36" spans="1:11" x14ac:dyDescent="0.3">
      <c r="A36" t="s">
        <v>122</v>
      </c>
      <c r="B36" s="149">
        <f ca="1">('Input Parameters'!$E$25/B35)^'Monte Carlo Trial Results'!$J$5011</f>
        <v>1</v>
      </c>
      <c r="C36" s="149">
        <f ca="1">('Input Parameters'!$E$25/C35)^'Monte Carlo Trial Results'!$J$5011</f>
        <v>0.41350138858946595</v>
      </c>
      <c r="D36" s="149">
        <f ca="1">('Input Parameters'!$E$25/D35)^'Monte Carlo Trial Results'!$J$5011</f>
        <v>0.21367692320098189</v>
      </c>
      <c r="E36" s="149">
        <f ca="1">('Input Parameters'!$E$25/E35)^'Monte Carlo Trial Results'!$J$5011</f>
        <v>8.1238069877271724E-2</v>
      </c>
      <c r="F36" s="149">
        <f ca="1">('Input Parameters'!$E$25/F35)^'Monte Carlo Trial Results'!$J$5011</f>
        <v>5.3564405941873693E-2</v>
      </c>
      <c r="G36" s="149">
        <f ca="1">('Input Parameters'!$E$25/G35)^'Monte Carlo Trial Results'!$J$5011</f>
        <v>3.5317746817967489E-2</v>
      </c>
      <c r="H36" s="149">
        <f ca="1">('Input Parameters'!$E$25/H35)^'Monte Carlo Trial Results'!$J$5011</f>
        <v>2.3286793129968206E-2</v>
      </c>
      <c r="I36" s="149">
        <f ca="1">('Input Parameters'!$E$25/I35)^'Monte Carlo Trial Results'!$J$5011</f>
        <v>1.825154927979785E-2</v>
      </c>
      <c r="J36" s="149">
        <f ca="1">('Input Parameters'!$E$25/J35)^'Monte Carlo Trial Results'!$J$5011</f>
        <v>1.5354171291642496E-2</v>
      </c>
      <c r="K36" s="149">
        <f ca="1">('Input Parameters'!$E$25/K35)^'Monte Carlo Trial Results'!$J$5011</f>
        <v>1.3427493904932123E-2</v>
      </c>
    </row>
    <row r="75" spans="1:11" x14ac:dyDescent="0.3">
      <c r="A75" t="s">
        <v>67</v>
      </c>
      <c r="B75">
        <f>B35</f>
        <v>7.665982203969883E-2</v>
      </c>
      <c r="C75">
        <f t="shared" ref="C75:K75" si="0">C35</f>
        <v>0.33329999999999999</v>
      </c>
      <c r="D75">
        <f t="shared" si="0"/>
        <v>1</v>
      </c>
      <c r="E75">
        <f t="shared" si="0"/>
        <v>5</v>
      </c>
      <c r="F75">
        <f t="shared" si="0"/>
        <v>10</v>
      </c>
      <c r="G75">
        <f t="shared" si="0"/>
        <v>20</v>
      </c>
      <c r="H75">
        <f t="shared" si="0"/>
        <v>40</v>
      </c>
      <c r="I75">
        <f t="shared" si="0"/>
        <v>60</v>
      </c>
      <c r="J75">
        <f t="shared" si="0"/>
        <v>80</v>
      </c>
      <c r="K75">
        <f t="shared" si="0"/>
        <v>100</v>
      </c>
    </row>
    <row r="76" spans="1:11" ht="16.8" x14ac:dyDescent="0.35">
      <c r="A76" t="s">
        <v>68</v>
      </c>
      <c r="B76" s="2">
        <f ca="1">'Monte Carlo Trial Results'!$H$5011*'Monte Carlo Trial Results'!$C$5011*'Input Parameters'!$E$23*B36</f>
        <v>392.39893894619388</v>
      </c>
      <c r="C76" s="2">
        <f ca="1">'Monte Carlo Trial Results'!$H$5011*'Monte Carlo Trial Results'!$C$5011*'Input Parameters'!$E$23*C36</f>
        <v>162.25750613528425</v>
      </c>
      <c r="D76" s="2">
        <f ca="1">'Monte Carlo Trial Results'!$H$5011*'Monte Carlo Trial Results'!$C$5011*'Input Parameters'!$E$23*D36</f>
        <v>83.846597941352655</v>
      </c>
      <c r="E76" s="2">
        <f ca="1">'Monte Carlo Trial Results'!$H$5011*'Monte Carlo Trial Results'!$C$5011*'Input Parameters'!$E$23*E36</f>
        <v>31.877732421878179</v>
      </c>
      <c r="F76" s="2">
        <f ca="1">'Monte Carlo Trial Results'!$H$5011*'Monte Carlo Trial Results'!$C$5011*'Input Parameters'!$E$23*F36</f>
        <v>21.018616056874439</v>
      </c>
      <c r="G76" s="2">
        <f ca="1">'Monte Carlo Trial Results'!$H$5011*'Monte Carlo Trial Results'!$C$5011*'Input Parameters'!$E$23*G36</f>
        <v>13.858646377340758</v>
      </c>
      <c r="H76" s="2">
        <f ca="1">'Monte Carlo Trial Results'!$H$5011*'Monte Carlo Trial Results'!$C$5011*'Input Parameters'!$E$23*H36</f>
        <v>9.1377129156590406</v>
      </c>
      <c r="I76" s="2">
        <f ca="1">'Monte Carlo Trial Results'!$H$5011*'Monte Carlo Trial Results'!$C$5011*'Input Parameters'!$E$23*I36</f>
        <v>7.1618885715168457</v>
      </c>
      <c r="J76" s="2">
        <f ca="1">'Monte Carlo Trial Results'!$H$5011*'Monte Carlo Trial Results'!$C$5011*'Input Parameters'!$E$23*J36</f>
        <v>6.0249605232386267</v>
      </c>
      <c r="K76" s="2">
        <f ca="1">'Monte Carlo Trial Results'!$H$5011*'Monte Carlo Trial Results'!$C$5011*'Input Parameters'!$E$23*K36</f>
        <v>5.2689343610018504</v>
      </c>
    </row>
  </sheetData>
  <mergeCells count="1">
    <mergeCell ref="A1:O1"/>
  </mergeCells>
  <pageMargins left="0.7" right="0.7" top="0.75" bottom="0.75" header="0.3" footer="0.3"/>
  <pageSetup scale="57" orientation="portrait"/>
  <headerFooter>
    <oddHeader>&amp;C
&amp;G</oddHeader>
  </headerFooter>
  <drawing r:id="rId1"/>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2:K10"/>
  <sheetViews>
    <sheetView workbookViewId="0">
      <selection activeCell="E16" sqref="E16"/>
    </sheetView>
  </sheetViews>
  <sheetFormatPr defaultRowHeight="14.4" x14ac:dyDescent="0.3"/>
  <cols>
    <col min="2" max="2" width="48.6640625" customWidth="1"/>
    <col min="6" max="6" width="9.33203125" bestFit="1" customWidth="1"/>
  </cols>
  <sheetData>
    <row r="2" spans="2:11" x14ac:dyDescent="0.3">
      <c r="B2" t="s">
        <v>119</v>
      </c>
      <c r="E2" s="2">
        <v>0.3</v>
      </c>
      <c r="F2" s="2">
        <v>0.12</v>
      </c>
      <c r="J2">
        <v>0</v>
      </c>
      <c r="K2">
        <v>1</v>
      </c>
    </row>
    <row r="3" spans="2:11" x14ac:dyDescent="0.3">
      <c r="B3" t="s">
        <v>120</v>
      </c>
      <c r="E3" s="2">
        <v>0.6</v>
      </c>
      <c r="F3" s="2">
        <v>0.15</v>
      </c>
      <c r="J3">
        <v>0</v>
      </c>
      <c r="K3">
        <v>1</v>
      </c>
    </row>
    <row r="4" spans="2:11" x14ac:dyDescent="0.3">
      <c r="B4" t="s">
        <v>121</v>
      </c>
      <c r="E4" s="2">
        <v>0.45</v>
      </c>
      <c r="F4" s="2">
        <v>0.2</v>
      </c>
      <c r="J4">
        <v>0</v>
      </c>
      <c r="K4">
        <v>1</v>
      </c>
    </row>
    <row r="5" spans="2:11" x14ac:dyDescent="0.3">
      <c r="B5" t="s">
        <v>118</v>
      </c>
      <c r="E5" s="2">
        <v>0.65</v>
      </c>
      <c r="F5" s="2">
        <v>0.15</v>
      </c>
      <c r="J5">
        <v>0</v>
      </c>
      <c r="K5">
        <v>1</v>
      </c>
    </row>
    <row r="9" spans="2:11" x14ac:dyDescent="0.3">
      <c r="B9" t="s">
        <v>90</v>
      </c>
      <c r="E9">
        <v>8.9</v>
      </c>
      <c r="F9">
        <v>5.6</v>
      </c>
      <c r="J9">
        <v>0</v>
      </c>
      <c r="K9">
        <v>50</v>
      </c>
    </row>
    <row r="10" spans="2:11" x14ac:dyDescent="0.3">
      <c r="B10" t="s">
        <v>91</v>
      </c>
      <c r="E10">
        <v>0</v>
      </c>
      <c r="F10">
        <f>E10*G9</f>
        <v>0</v>
      </c>
      <c r="J10">
        <v>0</v>
      </c>
      <c r="K10">
        <v>0</v>
      </c>
    </row>
  </sheetData>
  <pageMargins left="0.7" right="0.7" top="0.75" bottom="0.75" header="0.3" footer="0.3"/>
  <pageSetup orientation="portrait"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M32"/>
  <sheetViews>
    <sheetView topLeftCell="A7" workbookViewId="0">
      <selection activeCell="S5" sqref="S5:T6"/>
    </sheetView>
  </sheetViews>
  <sheetFormatPr defaultRowHeight="14.4" x14ac:dyDescent="0.3"/>
  <cols>
    <col min="1" max="1" width="16.5546875" bestFit="1" customWidth="1"/>
    <col min="2" max="2" width="12.6640625" customWidth="1"/>
    <col min="3" max="3" width="7.6640625" style="168" customWidth="1"/>
    <col min="4" max="4" width="10.44140625" style="168" customWidth="1"/>
    <col min="5" max="5" width="7.6640625" style="168" customWidth="1"/>
    <col min="6" max="7" width="10.6640625" style="168" customWidth="1"/>
    <col min="8" max="11" width="7.6640625" customWidth="1"/>
    <col min="12" max="12" width="30.6640625" customWidth="1"/>
    <col min="13" max="13" width="40.6640625" customWidth="1"/>
    <col min="14" max="14" width="3.6640625" customWidth="1"/>
  </cols>
  <sheetData>
    <row r="1" spans="1:13" ht="24.6" x14ac:dyDescent="0.55000000000000004">
      <c r="A1" s="742" t="s">
        <v>124</v>
      </c>
      <c r="B1" s="742"/>
      <c r="C1" s="742"/>
      <c r="D1" s="742"/>
      <c r="E1" s="742"/>
      <c r="F1" s="742"/>
      <c r="G1" s="742"/>
      <c r="H1" s="742"/>
      <c r="I1" s="742"/>
      <c r="J1" s="742"/>
      <c r="K1" s="742"/>
      <c r="L1" s="742"/>
      <c r="M1" s="742"/>
    </row>
    <row r="2" spans="1:13" ht="15" thickBot="1" x14ac:dyDescent="0.35"/>
    <row r="3" spans="1:13" ht="28.95" customHeight="1" x14ac:dyDescent="0.3">
      <c r="A3" s="743" t="s">
        <v>4</v>
      </c>
      <c r="B3" s="744" t="s">
        <v>125</v>
      </c>
      <c r="C3" s="745" t="s">
        <v>126</v>
      </c>
      <c r="D3" s="745" t="s">
        <v>127</v>
      </c>
      <c r="E3" s="745" t="s">
        <v>128</v>
      </c>
      <c r="F3" s="745" t="s">
        <v>129</v>
      </c>
      <c r="G3" s="745" t="s">
        <v>130</v>
      </c>
      <c r="H3" s="26" t="s">
        <v>131</v>
      </c>
      <c r="I3" s="26"/>
      <c r="J3" s="26"/>
      <c r="K3" s="26"/>
      <c r="L3" s="744" t="s">
        <v>132</v>
      </c>
      <c r="M3" s="747" t="s">
        <v>133</v>
      </c>
    </row>
    <row r="4" spans="1:13" ht="16.8" thickBot="1" x14ac:dyDescent="0.35">
      <c r="A4" s="739"/>
      <c r="B4" s="740"/>
      <c r="C4" s="746"/>
      <c r="D4" s="746"/>
      <c r="E4" s="746"/>
      <c r="F4" s="746"/>
      <c r="G4" s="746"/>
      <c r="H4" s="175" t="s">
        <v>134</v>
      </c>
      <c r="I4" s="175" t="s">
        <v>135</v>
      </c>
      <c r="J4" s="175" t="s">
        <v>136</v>
      </c>
      <c r="K4" s="176" t="s">
        <v>137</v>
      </c>
      <c r="L4" s="740"/>
      <c r="M4" s="748"/>
    </row>
    <row r="5" spans="1:13" x14ac:dyDescent="0.3">
      <c r="A5" s="177"/>
      <c r="B5" s="178"/>
      <c r="C5" s="179"/>
      <c r="D5" s="179"/>
      <c r="E5" s="179"/>
      <c r="F5" s="180"/>
      <c r="G5" s="180"/>
      <c r="H5" s="181"/>
      <c r="I5" s="181"/>
      <c r="J5" s="181"/>
      <c r="K5" s="181"/>
      <c r="L5" s="178"/>
      <c r="M5" s="182"/>
    </row>
    <row r="6" spans="1:13" ht="57.6" x14ac:dyDescent="0.3">
      <c r="A6" s="183" t="s">
        <v>138</v>
      </c>
      <c r="B6" s="184" t="s">
        <v>139</v>
      </c>
      <c r="C6" s="185"/>
      <c r="D6" s="185"/>
      <c r="E6" s="185"/>
      <c r="F6" s="186">
        <v>0.6</v>
      </c>
      <c r="G6" s="186">
        <v>1</v>
      </c>
      <c r="H6" s="3"/>
      <c r="I6" s="3"/>
      <c r="J6" s="3"/>
      <c r="K6" s="3"/>
      <c r="L6" s="184"/>
      <c r="M6" s="187" t="s">
        <v>140</v>
      </c>
    </row>
    <row r="7" spans="1:13" x14ac:dyDescent="0.3">
      <c r="A7" s="177"/>
      <c r="B7" s="178"/>
      <c r="C7" s="179"/>
      <c r="D7" s="179"/>
      <c r="E7" s="179"/>
      <c r="F7" s="180"/>
      <c r="G7" s="180"/>
      <c r="H7" s="181"/>
      <c r="I7" s="181"/>
      <c r="J7" s="181"/>
      <c r="K7" s="181"/>
      <c r="L7" s="178"/>
      <c r="M7" s="182"/>
    </row>
    <row r="8" spans="1:13" ht="86.4" x14ac:dyDescent="0.3">
      <c r="A8" s="183" t="s">
        <v>141</v>
      </c>
      <c r="B8" s="184"/>
      <c r="C8" s="185"/>
      <c r="D8" s="185"/>
      <c r="E8" s="185"/>
      <c r="F8" s="186">
        <v>0.9</v>
      </c>
      <c r="G8" s="186">
        <v>1.5</v>
      </c>
      <c r="H8" s="3"/>
      <c r="I8" s="3"/>
      <c r="J8" s="3"/>
      <c r="K8" s="3"/>
      <c r="L8" s="184" t="s">
        <v>142</v>
      </c>
      <c r="M8" s="187" t="s">
        <v>143</v>
      </c>
    </row>
    <row r="9" spans="1:13" x14ac:dyDescent="0.3">
      <c r="A9" s="177"/>
      <c r="B9" s="178"/>
      <c r="C9" s="179"/>
      <c r="D9" s="179"/>
      <c r="E9" s="179"/>
      <c r="F9" s="180"/>
      <c r="G9" s="180"/>
      <c r="H9" s="181"/>
      <c r="I9" s="181"/>
      <c r="J9" s="181"/>
      <c r="K9" s="181"/>
      <c r="L9" s="178"/>
      <c r="M9" s="182"/>
    </row>
    <row r="10" spans="1:13" ht="43.2" x14ac:dyDescent="0.3">
      <c r="A10" s="183" t="s">
        <v>144</v>
      </c>
      <c r="B10" s="184"/>
      <c r="C10" s="185"/>
      <c r="D10" s="185"/>
      <c r="E10" s="185"/>
      <c r="F10" s="188">
        <v>1</v>
      </c>
      <c r="G10" s="186">
        <v>1.67</v>
      </c>
      <c r="H10" s="3"/>
      <c r="I10" s="3"/>
      <c r="J10" s="3"/>
      <c r="K10" s="3"/>
      <c r="L10" s="184"/>
      <c r="M10" s="187" t="s">
        <v>145</v>
      </c>
    </row>
    <row r="11" spans="1:13" x14ac:dyDescent="0.3">
      <c r="A11" s="177"/>
      <c r="B11" s="178"/>
      <c r="C11" s="179"/>
      <c r="D11" s="179"/>
      <c r="E11" s="179"/>
      <c r="F11" s="180"/>
      <c r="G11" s="180"/>
      <c r="H11" s="181"/>
      <c r="I11" s="181"/>
      <c r="J11" s="181"/>
      <c r="K11" s="181"/>
      <c r="L11" s="178"/>
      <c r="M11" s="182"/>
    </row>
    <row r="12" spans="1:13" ht="43.2" x14ac:dyDescent="0.3">
      <c r="A12" s="183" t="s">
        <v>146</v>
      </c>
      <c r="B12" s="184" t="s">
        <v>147</v>
      </c>
      <c r="C12" s="185"/>
      <c r="D12" s="185" t="s">
        <v>148</v>
      </c>
      <c r="E12" s="185"/>
      <c r="F12" s="188"/>
      <c r="G12" s="186"/>
      <c r="H12" s="3">
        <v>16</v>
      </c>
      <c r="I12" s="3">
        <v>2</v>
      </c>
      <c r="J12" s="3"/>
      <c r="K12" s="3">
        <f t="shared" ref="K12" si="0">H12+3.3*I12+16*J12</f>
        <v>22.6</v>
      </c>
      <c r="L12" s="184" t="s">
        <v>149</v>
      </c>
      <c r="M12" s="187" t="s">
        <v>150</v>
      </c>
    </row>
    <row r="13" spans="1:13" x14ac:dyDescent="0.3">
      <c r="A13" s="177"/>
      <c r="B13" s="178"/>
      <c r="C13" s="179"/>
      <c r="D13" s="179"/>
      <c r="E13" s="179"/>
      <c r="F13" s="180"/>
      <c r="G13" s="180"/>
      <c r="H13" s="181"/>
      <c r="I13" s="181"/>
      <c r="J13" s="181"/>
      <c r="K13" s="181"/>
      <c r="L13" s="178"/>
      <c r="M13" s="182"/>
    </row>
    <row r="14" spans="1:13" x14ac:dyDescent="0.3">
      <c r="A14" s="729" t="s">
        <v>151</v>
      </c>
      <c r="B14" s="730" t="s">
        <v>152</v>
      </c>
      <c r="C14" s="185" t="s">
        <v>153</v>
      </c>
      <c r="D14" s="185"/>
      <c r="E14" s="186"/>
      <c r="F14" s="188"/>
      <c r="G14" s="185"/>
      <c r="H14" s="3">
        <v>2</v>
      </c>
      <c r="I14" s="3"/>
      <c r="J14" s="3">
        <v>0.05</v>
      </c>
      <c r="K14" s="3">
        <f>H14+3.3*I14+16*J14</f>
        <v>2.8</v>
      </c>
      <c r="L14" s="184"/>
      <c r="M14" s="187"/>
    </row>
    <row r="15" spans="1:13" x14ac:dyDescent="0.3">
      <c r="A15" s="729"/>
      <c r="B15" s="730"/>
      <c r="C15" s="185" t="s">
        <v>154</v>
      </c>
      <c r="D15" s="185"/>
      <c r="E15" s="185"/>
      <c r="F15" s="188">
        <v>1.2</v>
      </c>
      <c r="G15" s="185">
        <v>2</v>
      </c>
      <c r="H15" s="3">
        <v>4</v>
      </c>
      <c r="I15" s="3"/>
      <c r="J15" s="3">
        <v>0.05</v>
      </c>
      <c r="K15" s="3">
        <f t="shared" ref="K15:K16" si="1">H15+3.3*I15+16*J15</f>
        <v>4.8</v>
      </c>
      <c r="L15" s="184"/>
      <c r="M15" s="187"/>
    </row>
    <row r="16" spans="1:13" x14ac:dyDescent="0.3">
      <c r="A16" s="729"/>
      <c r="B16" s="730"/>
      <c r="C16" s="185" t="s">
        <v>155</v>
      </c>
      <c r="D16" s="185"/>
      <c r="E16" s="185" t="s">
        <v>156</v>
      </c>
      <c r="F16" s="188">
        <v>2.4</v>
      </c>
      <c r="G16" s="185">
        <v>4</v>
      </c>
      <c r="H16" s="3">
        <v>8.3000000000000007</v>
      </c>
      <c r="I16" s="3"/>
      <c r="J16" s="3">
        <v>0.05</v>
      </c>
      <c r="K16" s="3">
        <f t="shared" si="1"/>
        <v>9.1000000000000014</v>
      </c>
      <c r="L16" s="184"/>
      <c r="M16" s="187"/>
    </row>
    <row r="17" spans="1:13" x14ac:dyDescent="0.3">
      <c r="A17" s="177"/>
      <c r="B17" s="178"/>
      <c r="C17" s="179"/>
      <c r="D17" s="179"/>
      <c r="E17" s="179"/>
      <c r="F17" s="180"/>
      <c r="G17" s="180"/>
      <c r="H17" s="181"/>
      <c r="I17" s="181"/>
      <c r="J17" s="181"/>
      <c r="K17" s="181"/>
      <c r="L17" s="178"/>
      <c r="M17" s="182"/>
    </row>
    <row r="18" spans="1:13" ht="57.6" x14ac:dyDescent="0.3">
      <c r="A18" s="183" t="s">
        <v>157</v>
      </c>
      <c r="B18" s="184" t="s">
        <v>158</v>
      </c>
      <c r="C18" s="185" t="s">
        <v>159</v>
      </c>
      <c r="D18" s="185"/>
      <c r="E18" s="185"/>
      <c r="F18" s="186">
        <v>1.2</v>
      </c>
      <c r="G18" s="186">
        <v>2</v>
      </c>
      <c r="H18" s="3">
        <v>9.1999999999999993</v>
      </c>
      <c r="I18" s="3"/>
      <c r="J18" s="3">
        <v>0.2</v>
      </c>
      <c r="K18" s="3">
        <f t="shared" ref="K18" si="2">H18+3.3*I18+16*J18</f>
        <v>12.399999999999999</v>
      </c>
      <c r="L18" s="184"/>
      <c r="M18" s="189" t="s">
        <v>160</v>
      </c>
    </row>
    <row r="19" spans="1:13" x14ac:dyDescent="0.3">
      <c r="A19" s="177"/>
      <c r="B19" s="178"/>
      <c r="C19" s="179"/>
      <c r="D19" s="179"/>
      <c r="E19" s="179"/>
      <c r="F19" s="180"/>
      <c r="G19" s="180"/>
      <c r="H19" s="181"/>
      <c r="I19" s="181"/>
      <c r="J19" s="181"/>
      <c r="K19" s="181"/>
      <c r="L19" s="178"/>
      <c r="M19" s="182"/>
    </row>
    <row r="20" spans="1:13" x14ac:dyDescent="0.3">
      <c r="A20" s="731" t="s">
        <v>161</v>
      </c>
      <c r="B20" s="735" t="s">
        <v>162</v>
      </c>
      <c r="C20" s="186" t="s">
        <v>163</v>
      </c>
      <c r="D20" s="186" t="s">
        <v>164</v>
      </c>
      <c r="E20" s="185" t="s">
        <v>156</v>
      </c>
      <c r="F20" s="186">
        <v>2.4</v>
      </c>
      <c r="G20" s="186">
        <v>4</v>
      </c>
      <c r="H20" s="3">
        <v>16.5</v>
      </c>
      <c r="I20" s="3"/>
      <c r="J20" s="3">
        <v>0.2</v>
      </c>
      <c r="K20" s="3">
        <f t="shared" ref="K20:K25" si="3">H20+3.3*I20+16*J20</f>
        <v>19.7</v>
      </c>
      <c r="L20" s="184"/>
      <c r="M20" s="4" t="s">
        <v>165</v>
      </c>
    </row>
    <row r="21" spans="1:13" x14ac:dyDescent="0.3">
      <c r="A21" s="732"/>
      <c r="B21" s="736"/>
      <c r="C21" s="186" t="s">
        <v>166</v>
      </c>
      <c r="D21" s="186" t="s">
        <v>167</v>
      </c>
      <c r="E21" s="185" t="s">
        <v>168</v>
      </c>
      <c r="F21" s="186"/>
      <c r="G21" s="186"/>
      <c r="H21" s="3">
        <v>17</v>
      </c>
      <c r="I21" s="3"/>
      <c r="J21" s="3">
        <v>0.2</v>
      </c>
      <c r="K21" s="3">
        <f t="shared" si="3"/>
        <v>20.2</v>
      </c>
      <c r="L21" s="184"/>
      <c r="M21" s="4"/>
    </row>
    <row r="22" spans="1:13" x14ac:dyDescent="0.3">
      <c r="A22" s="732"/>
      <c r="B22" s="736"/>
      <c r="C22" s="185">
        <v>304</v>
      </c>
      <c r="D22" s="185" t="s">
        <v>169</v>
      </c>
      <c r="E22" s="185" t="s">
        <v>168</v>
      </c>
      <c r="F22" s="186"/>
      <c r="G22" s="186"/>
      <c r="H22" s="3">
        <v>18</v>
      </c>
      <c r="I22" s="3"/>
      <c r="J22" s="3"/>
      <c r="K22" s="3">
        <f t="shared" si="3"/>
        <v>18</v>
      </c>
      <c r="L22" s="184"/>
      <c r="M22" s="4"/>
    </row>
    <row r="23" spans="1:13" x14ac:dyDescent="0.3">
      <c r="A23" s="732"/>
      <c r="B23" s="736"/>
      <c r="C23" s="185" t="s">
        <v>170</v>
      </c>
      <c r="D23" s="185" t="s">
        <v>171</v>
      </c>
      <c r="E23" s="185" t="s">
        <v>168</v>
      </c>
      <c r="F23" s="186"/>
      <c r="G23" s="186"/>
      <c r="H23" s="3">
        <v>18</v>
      </c>
      <c r="I23" s="3"/>
      <c r="J23" s="3">
        <v>0.1</v>
      </c>
      <c r="K23" s="3">
        <f t="shared" si="3"/>
        <v>19.600000000000001</v>
      </c>
      <c r="L23" s="184"/>
      <c r="M23" s="4"/>
    </row>
    <row r="24" spans="1:13" x14ac:dyDescent="0.3">
      <c r="A24" s="733"/>
      <c r="B24" s="736"/>
      <c r="C24" s="185" t="s">
        <v>172</v>
      </c>
      <c r="D24" s="185" t="s">
        <v>173</v>
      </c>
      <c r="E24" s="185" t="s">
        <v>168</v>
      </c>
      <c r="F24" s="186">
        <v>3.6</v>
      </c>
      <c r="G24" s="186">
        <v>6</v>
      </c>
      <c r="H24" s="3">
        <v>16</v>
      </c>
      <c r="I24" s="3">
        <v>2</v>
      </c>
      <c r="J24" s="3"/>
      <c r="K24" s="3">
        <f t="shared" si="3"/>
        <v>22.6</v>
      </c>
      <c r="L24" s="735" t="s">
        <v>174</v>
      </c>
      <c r="M24" s="4" t="s">
        <v>160</v>
      </c>
    </row>
    <row r="25" spans="1:13" x14ac:dyDescent="0.3">
      <c r="A25" s="734"/>
      <c r="B25" s="737"/>
      <c r="C25" s="185" t="s">
        <v>175</v>
      </c>
      <c r="D25" s="185" t="s">
        <v>176</v>
      </c>
      <c r="E25" s="185" t="s">
        <v>168</v>
      </c>
      <c r="F25" s="186"/>
      <c r="G25" s="186"/>
      <c r="H25" s="3">
        <v>16</v>
      </c>
      <c r="I25" s="3">
        <v>2</v>
      </c>
      <c r="J25" s="3">
        <v>0.1</v>
      </c>
      <c r="K25" s="3">
        <f t="shared" si="3"/>
        <v>24.200000000000003</v>
      </c>
      <c r="L25" s="738"/>
      <c r="M25" s="4"/>
    </row>
    <row r="26" spans="1:13" x14ac:dyDescent="0.3">
      <c r="A26" s="177"/>
      <c r="B26" s="178"/>
      <c r="C26" s="179"/>
      <c r="D26" s="179"/>
      <c r="E26" s="179"/>
      <c r="F26" s="180"/>
      <c r="G26" s="180"/>
      <c r="H26" s="181"/>
      <c r="I26" s="181"/>
      <c r="J26" s="181"/>
      <c r="K26" s="181"/>
      <c r="L26" s="178"/>
      <c r="M26" s="182"/>
    </row>
    <row r="27" spans="1:13" x14ac:dyDescent="0.3">
      <c r="A27" s="729" t="s">
        <v>177</v>
      </c>
      <c r="B27" s="730" t="s">
        <v>178</v>
      </c>
      <c r="C27" s="186"/>
      <c r="D27" s="185" t="s">
        <v>179</v>
      </c>
      <c r="E27" s="186" t="s">
        <v>180</v>
      </c>
      <c r="F27" s="186">
        <v>6</v>
      </c>
      <c r="G27" s="186">
        <v>10</v>
      </c>
      <c r="H27" s="3">
        <v>21</v>
      </c>
      <c r="I27" s="3">
        <v>0.1</v>
      </c>
      <c r="J27" s="3">
        <v>0.2</v>
      </c>
      <c r="K27" s="3">
        <f>H27+3.3*I27+16*J27</f>
        <v>24.529999999999998</v>
      </c>
      <c r="L27" s="735" t="s">
        <v>174</v>
      </c>
      <c r="M27" s="4" t="s">
        <v>160</v>
      </c>
    </row>
    <row r="28" spans="1:13" ht="15" thickBot="1" x14ac:dyDescent="0.35">
      <c r="A28" s="739"/>
      <c r="B28" s="740"/>
      <c r="C28" s="175">
        <v>2205</v>
      </c>
      <c r="D28" s="176" t="s">
        <v>181</v>
      </c>
      <c r="E28" s="175"/>
      <c r="F28" s="175"/>
      <c r="G28" s="175"/>
      <c r="H28" s="5">
        <v>21</v>
      </c>
      <c r="I28" s="5">
        <v>2.5</v>
      </c>
      <c r="J28" s="5">
        <v>0.08</v>
      </c>
      <c r="K28" s="5">
        <f>H28+3.3*I28+16*J28</f>
        <v>30.53</v>
      </c>
      <c r="L28" s="741"/>
      <c r="M28" s="33"/>
    </row>
    <row r="29" spans="1:13" x14ac:dyDescent="0.3">
      <c r="A29" s="171"/>
      <c r="B29" s="171"/>
      <c r="D29" s="69"/>
    </row>
    <row r="31" spans="1:13" x14ac:dyDescent="0.3">
      <c r="B31" s="728" t="s">
        <v>182</v>
      </c>
      <c r="C31" s="728"/>
      <c r="D31" s="728"/>
      <c r="E31" s="728"/>
      <c r="F31" s="728"/>
      <c r="G31" s="728"/>
      <c r="K31" s="728" t="s">
        <v>183</v>
      </c>
      <c r="L31" s="728"/>
      <c r="M31" s="728"/>
    </row>
    <row r="32" spans="1:13" x14ac:dyDescent="0.3">
      <c r="K32" s="706"/>
      <c r="L32" s="706"/>
      <c r="M32" s="706"/>
    </row>
  </sheetData>
  <mergeCells count="20">
    <mergeCell ref="A1:M1"/>
    <mergeCell ref="A3:A4"/>
    <mergeCell ref="B3:B4"/>
    <mergeCell ref="C3:C4"/>
    <mergeCell ref="D3:D4"/>
    <mergeCell ref="E3:E4"/>
    <mergeCell ref="F3:F4"/>
    <mergeCell ref="G3:G4"/>
    <mergeCell ref="L3:L4"/>
    <mergeCell ref="M3:M4"/>
    <mergeCell ref="B31:G31"/>
    <mergeCell ref="K31:M32"/>
    <mergeCell ref="A14:A16"/>
    <mergeCell ref="B14:B16"/>
    <mergeCell ref="A20:A25"/>
    <mergeCell ref="B20:B25"/>
    <mergeCell ref="L24:L25"/>
    <mergeCell ref="A27:A28"/>
    <mergeCell ref="B27:B28"/>
    <mergeCell ref="L27:L28"/>
  </mergeCells>
  <pageMargins left="0.7" right="0.7" top="0.75" bottom="0.75" header="0.3" footer="0.3"/>
  <pageSetup scale="68"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Z44"/>
  <sheetViews>
    <sheetView topLeftCell="A16" zoomScale="90" zoomScaleNormal="90" workbookViewId="0">
      <selection activeCell="S5" sqref="S5:T6"/>
    </sheetView>
  </sheetViews>
  <sheetFormatPr defaultRowHeight="14.4" x14ac:dyDescent="0.3"/>
  <cols>
    <col min="1" max="1" width="16.5546875" customWidth="1"/>
    <col min="2" max="2" width="13.33203125" customWidth="1"/>
    <col min="3" max="3" width="12.6640625" customWidth="1"/>
    <col min="4" max="4" width="7.6640625" style="168" customWidth="1"/>
    <col min="5" max="5" width="10.44140625" style="168" customWidth="1"/>
    <col min="6" max="6" width="7.6640625" style="168" customWidth="1"/>
    <col min="7" max="10" width="7.6640625" customWidth="1"/>
    <col min="11" max="12" width="10.6640625" customWidth="1"/>
    <col min="13" max="14" width="8.6640625" customWidth="1"/>
    <col min="15" max="26" width="7.6640625" customWidth="1"/>
  </cols>
  <sheetData>
    <row r="1" spans="1:26" ht="24.6" x14ac:dyDescent="0.55000000000000004">
      <c r="A1" s="742" t="s">
        <v>124</v>
      </c>
      <c r="B1" s="742"/>
      <c r="C1" s="742"/>
      <c r="D1" s="742"/>
      <c r="E1" s="742"/>
      <c r="F1" s="742"/>
      <c r="G1" s="742"/>
      <c r="H1" s="742"/>
      <c r="I1" s="742"/>
      <c r="J1" s="742"/>
      <c r="K1" s="742"/>
      <c r="L1" s="742"/>
      <c r="M1" s="742"/>
      <c r="N1" s="742"/>
      <c r="O1" s="742"/>
      <c r="P1" s="742"/>
      <c r="Q1" s="742"/>
      <c r="R1" s="742"/>
      <c r="S1" s="742"/>
      <c r="T1" s="742"/>
      <c r="U1" s="742"/>
      <c r="V1" s="742"/>
      <c r="W1" s="742"/>
      <c r="X1" s="742"/>
      <c r="Y1" s="742"/>
      <c r="Z1" s="742"/>
    </row>
    <row r="2" spans="1:26" ht="15" thickBot="1" x14ac:dyDescent="0.35"/>
    <row r="3" spans="1:26" ht="28.95" customHeight="1" x14ac:dyDescent="0.3">
      <c r="A3" s="743" t="s">
        <v>4</v>
      </c>
      <c r="B3" s="753" t="s">
        <v>195</v>
      </c>
      <c r="C3" s="744" t="s">
        <v>125</v>
      </c>
      <c r="D3" s="745" t="s">
        <v>126</v>
      </c>
      <c r="E3" s="745" t="s">
        <v>127</v>
      </c>
      <c r="F3" s="745" t="s">
        <v>128</v>
      </c>
      <c r="G3" s="26" t="s">
        <v>131</v>
      </c>
      <c r="H3" s="26"/>
      <c r="I3" s="26"/>
      <c r="J3" s="26"/>
      <c r="K3" s="745" t="s">
        <v>129</v>
      </c>
      <c r="L3" s="754" t="s">
        <v>130</v>
      </c>
      <c r="M3" s="191" t="s">
        <v>196</v>
      </c>
      <c r="N3" s="191" t="s">
        <v>197</v>
      </c>
      <c r="O3" s="749" t="s">
        <v>198</v>
      </c>
      <c r="P3" s="751"/>
      <c r="Q3" s="749" t="s">
        <v>199</v>
      </c>
      <c r="R3" s="750"/>
      <c r="S3" s="751" t="s">
        <v>200</v>
      </c>
      <c r="T3" s="750"/>
      <c r="U3" s="749" t="s">
        <v>201</v>
      </c>
      <c r="V3" s="750"/>
      <c r="W3" s="749" t="s">
        <v>202</v>
      </c>
      <c r="X3" s="750"/>
      <c r="Y3" s="749" t="s">
        <v>203</v>
      </c>
      <c r="Z3" s="750"/>
    </row>
    <row r="4" spans="1:26" ht="16.8" thickBot="1" x14ac:dyDescent="0.35">
      <c r="A4" s="739"/>
      <c r="B4" s="741"/>
      <c r="C4" s="740"/>
      <c r="D4" s="746"/>
      <c r="E4" s="746"/>
      <c r="F4" s="746"/>
      <c r="G4" s="175" t="s">
        <v>134</v>
      </c>
      <c r="H4" s="175" t="s">
        <v>135</v>
      </c>
      <c r="I4" s="175" t="s">
        <v>136</v>
      </c>
      <c r="J4" s="176" t="s">
        <v>137</v>
      </c>
      <c r="K4" s="746"/>
      <c r="L4" s="755"/>
      <c r="M4" s="192" t="s">
        <v>204</v>
      </c>
      <c r="N4" s="192" t="s">
        <v>204</v>
      </c>
      <c r="O4" s="193" t="s">
        <v>205</v>
      </c>
      <c r="P4" s="194" t="s">
        <v>204</v>
      </c>
      <c r="Q4" s="193" t="s">
        <v>206</v>
      </c>
      <c r="R4" s="195" t="s">
        <v>204</v>
      </c>
      <c r="S4" s="196" t="s">
        <v>207</v>
      </c>
      <c r="T4" s="195" t="s">
        <v>204</v>
      </c>
      <c r="U4" s="193" t="s">
        <v>208</v>
      </c>
      <c r="V4" s="195" t="s">
        <v>204</v>
      </c>
      <c r="W4" s="193" t="s">
        <v>208</v>
      </c>
      <c r="X4" s="195" t="s">
        <v>204</v>
      </c>
      <c r="Y4" s="193" t="s">
        <v>205</v>
      </c>
      <c r="Z4" s="195" t="s">
        <v>204</v>
      </c>
    </row>
    <row r="5" spans="1:26" x14ac:dyDescent="0.3">
      <c r="A5" s="197"/>
      <c r="B5" s="198"/>
      <c r="C5" s="199"/>
      <c r="D5" s="200"/>
      <c r="E5" s="200"/>
      <c r="F5" s="200"/>
      <c r="G5" s="201"/>
      <c r="H5" s="201"/>
      <c r="I5" s="201"/>
      <c r="J5" s="201"/>
      <c r="K5" s="201"/>
      <c r="L5" s="202"/>
      <c r="M5" s="203"/>
      <c r="N5" s="203"/>
      <c r="O5" s="204"/>
      <c r="P5" s="202"/>
      <c r="Q5" s="204"/>
      <c r="R5" s="205"/>
      <c r="S5" s="206"/>
      <c r="T5" s="205"/>
      <c r="U5" s="204"/>
      <c r="V5" s="205"/>
      <c r="W5" s="204"/>
      <c r="X5" s="205"/>
      <c r="Y5" s="204"/>
      <c r="Z5" s="205"/>
    </row>
    <row r="6" spans="1:26" ht="43.2" x14ac:dyDescent="0.3">
      <c r="A6" s="183" t="s">
        <v>138</v>
      </c>
      <c r="B6" s="207"/>
      <c r="C6" s="184" t="s">
        <v>209</v>
      </c>
      <c r="D6" s="185"/>
      <c r="E6" s="185"/>
      <c r="F6" s="185"/>
      <c r="G6" s="3"/>
      <c r="H6" s="3"/>
      <c r="I6" s="3"/>
      <c r="J6" s="3"/>
      <c r="K6" s="186">
        <v>0.6</v>
      </c>
      <c r="L6" s="208">
        <v>1</v>
      </c>
      <c r="M6" s="209">
        <v>1</v>
      </c>
      <c r="N6" s="209">
        <v>1</v>
      </c>
      <c r="O6" s="210">
        <v>1.63</v>
      </c>
      <c r="P6" s="208">
        <v>1</v>
      </c>
      <c r="Q6" s="210">
        <v>0.08</v>
      </c>
      <c r="R6" s="211">
        <v>1</v>
      </c>
      <c r="S6" s="212">
        <v>1.2</v>
      </c>
      <c r="T6" s="211">
        <v>1</v>
      </c>
      <c r="U6" s="210" t="s">
        <v>210</v>
      </c>
      <c r="V6" s="211">
        <v>1</v>
      </c>
      <c r="W6" s="210">
        <v>500</v>
      </c>
      <c r="X6" s="211">
        <v>1</v>
      </c>
      <c r="Y6" s="210">
        <v>3.8</v>
      </c>
      <c r="Z6" s="211">
        <v>1</v>
      </c>
    </row>
    <row r="7" spans="1:26" x14ac:dyDescent="0.3">
      <c r="A7" s="177"/>
      <c r="B7" s="213"/>
      <c r="C7" s="178"/>
      <c r="D7" s="179"/>
      <c r="E7" s="179"/>
      <c r="F7" s="179"/>
      <c r="G7" s="181"/>
      <c r="H7" s="181"/>
      <c r="I7" s="181"/>
      <c r="J7" s="181"/>
      <c r="K7" s="180"/>
      <c r="L7" s="214"/>
      <c r="M7" s="215"/>
      <c r="N7" s="215"/>
      <c r="O7" s="216"/>
      <c r="P7" s="214"/>
      <c r="Q7" s="216"/>
      <c r="R7" s="217"/>
      <c r="S7" s="218"/>
      <c r="T7" s="217"/>
      <c r="U7" s="216"/>
      <c r="V7" s="217"/>
      <c r="W7" s="216"/>
      <c r="X7" s="217"/>
      <c r="Y7" s="216"/>
      <c r="Z7" s="217"/>
    </row>
    <row r="8" spans="1:26" ht="28.8" x14ac:dyDescent="0.3">
      <c r="A8" s="183" t="s">
        <v>141</v>
      </c>
      <c r="B8" s="207"/>
      <c r="C8" s="184"/>
      <c r="D8" s="185"/>
      <c r="E8" s="185"/>
      <c r="F8" s="185"/>
      <c r="G8" s="3"/>
      <c r="H8" s="3"/>
      <c r="I8" s="3"/>
      <c r="J8" s="3"/>
      <c r="K8" s="186">
        <v>0.9</v>
      </c>
      <c r="L8" s="208">
        <v>1.5</v>
      </c>
      <c r="M8" s="209">
        <v>1.5</v>
      </c>
      <c r="N8" s="209"/>
      <c r="O8" s="210"/>
      <c r="P8" s="208"/>
      <c r="Q8" s="210"/>
      <c r="R8" s="211"/>
      <c r="S8" s="212"/>
      <c r="T8" s="211"/>
      <c r="U8" s="210"/>
      <c r="V8" s="211"/>
      <c r="W8" s="210">
        <v>500</v>
      </c>
      <c r="X8" s="211">
        <v>1</v>
      </c>
      <c r="Y8" s="210"/>
      <c r="Z8" s="211"/>
    </row>
    <row r="9" spans="1:26" x14ac:dyDescent="0.3">
      <c r="A9" s="177"/>
      <c r="B9" s="213"/>
      <c r="C9" s="178"/>
      <c r="D9" s="179"/>
      <c r="E9" s="179"/>
      <c r="F9" s="179"/>
      <c r="G9" s="181"/>
      <c r="H9" s="181"/>
      <c r="I9" s="181"/>
      <c r="J9" s="181"/>
      <c r="K9" s="180"/>
      <c r="L9" s="214"/>
      <c r="M9" s="215"/>
      <c r="N9" s="215"/>
      <c r="O9" s="216"/>
      <c r="P9" s="214"/>
      <c r="Q9" s="216"/>
      <c r="R9" s="217"/>
      <c r="S9" s="218"/>
      <c r="T9" s="217"/>
      <c r="U9" s="216"/>
      <c r="V9" s="217"/>
      <c r="W9" s="216"/>
      <c r="X9" s="217"/>
      <c r="Y9" s="216"/>
      <c r="Z9" s="217"/>
    </row>
    <row r="10" spans="1:26" ht="28.8" x14ac:dyDescent="0.3">
      <c r="A10" s="183" t="s">
        <v>144</v>
      </c>
      <c r="B10" s="207"/>
      <c r="C10" s="184"/>
      <c r="D10" s="185"/>
      <c r="E10" s="185"/>
      <c r="F10" s="185"/>
      <c r="G10" s="3"/>
      <c r="H10" s="3"/>
      <c r="I10" s="3"/>
      <c r="J10" s="3"/>
      <c r="K10" s="188">
        <v>1</v>
      </c>
      <c r="L10" s="208">
        <v>1.67</v>
      </c>
      <c r="M10" s="209"/>
      <c r="N10" s="209"/>
      <c r="O10" s="210">
        <v>2.57</v>
      </c>
      <c r="P10" s="208">
        <v>1.58</v>
      </c>
      <c r="Q10" s="210"/>
      <c r="R10" s="211"/>
      <c r="S10" s="212"/>
      <c r="T10" s="211"/>
      <c r="U10" s="210"/>
      <c r="V10" s="211"/>
      <c r="W10" s="210">
        <v>1250</v>
      </c>
      <c r="X10" s="211">
        <v>2.5</v>
      </c>
      <c r="Y10" s="210"/>
      <c r="Z10" s="211"/>
    </row>
    <row r="11" spans="1:26" x14ac:dyDescent="0.3">
      <c r="A11" s="177"/>
      <c r="B11" s="213"/>
      <c r="C11" s="178"/>
      <c r="D11" s="179"/>
      <c r="E11" s="179"/>
      <c r="F11" s="179"/>
      <c r="G11" s="181"/>
      <c r="H11" s="181"/>
      <c r="I11" s="181"/>
      <c r="J11" s="181"/>
      <c r="K11" s="180"/>
      <c r="L11" s="214"/>
      <c r="M11" s="215"/>
      <c r="N11" s="215"/>
      <c r="O11" s="216"/>
      <c r="P11" s="214"/>
      <c r="Q11" s="216"/>
      <c r="R11" s="217"/>
      <c r="S11" s="218"/>
      <c r="T11" s="217"/>
      <c r="U11" s="216"/>
      <c r="V11" s="217"/>
      <c r="W11" s="216"/>
      <c r="X11" s="217"/>
      <c r="Y11" s="216"/>
      <c r="Z11" s="217"/>
    </row>
    <row r="12" spans="1:26" ht="28.8" x14ac:dyDescent="0.3">
      <c r="A12" s="731" t="s">
        <v>151</v>
      </c>
      <c r="B12" s="184" t="s">
        <v>211</v>
      </c>
      <c r="C12" s="735" t="s">
        <v>152</v>
      </c>
      <c r="D12" s="185" t="s">
        <v>153</v>
      </c>
      <c r="E12" s="185" t="s">
        <v>212</v>
      </c>
      <c r="F12" s="186"/>
      <c r="G12" s="3">
        <v>2</v>
      </c>
      <c r="H12" s="3"/>
      <c r="I12" s="3">
        <v>0.05</v>
      </c>
      <c r="J12" s="3">
        <f>G12+3.3*H12+16*I12</f>
        <v>2.8</v>
      </c>
      <c r="K12" s="188"/>
      <c r="L12" s="219"/>
      <c r="M12" s="220"/>
      <c r="N12" s="220"/>
      <c r="O12" s="221"/>
      <c r="P12" s="219"/>
      <c r="Q12" s="221"/>
      <c r="R12" s="222"/>
      <c r="S12" s="223"/>
      <c r="T12" s="222"/>
      <c r="U12" s="221"/>
      <c r="V12" s="222"/>
      <c r="W12" s="221"/>
      <c r="X12" s="222"/>
      <c r="Y12" s="221"/>
      <c r="Z12" s="222"/>
    </row>
    <row r="13" spans="1:26" ht="28.8" x14ac:dyDescent="0.3">
      <c r="A13" s="732"/>
      <c r="B13" s="184" t="s">
        <v>213</v>
      </c>
      <c r="C13" s="736"/>
      <c r="D13" s="185" t="s">
        <v>154</v>
      </c>
      <c r="E13" s="185" t="s">
        <v>214</v>
      </c>
      <c r="F13" s="185"/>
      <c r="G13" s="3">
        <v>4</v>
      </c>
      <c r="H13" s="3"/>
      <c r="I13" s="3">
        <v>0.05</v>
      </c>
      <c r="J13" s="3">
        <f t="shared" ref="J13:J15" si="0">G13+3.3*H13+16*I13</f>
        <v>4.8</v>
      </c>
      <c r="K13" s="188">
        <v>1.2</v>
      </c>
      <c r="L13" s="219">
        <v>2</v>
      </c>
      <c r="M13" s="220"/>
      <c r="N13" s="220"/>
      <c r="O13" s="221"/>
      <c r="P13" s="219"/>
      <c r="Q13" s="221"/>
      <c r="R13" s="222"/>
      <c r="S13" s="223"/>
      <c r="T13" s="222"/>
      <c r="U13" s="221"/>
      <c r="V13" s="222"/>
      <c r="W13" s="221">
        <v>1000</v>
      </c>
      <c r="X13" s="222">
        <v>2</v>
      </c>
      <c r="Y13" s="221"/>
      <c r="Z13" s="222"/>
    </row>
    <row r="14" spans="1:26" ht="58.8" x14ac:dyDescent="0.35">
      <c r="A14" s="732"/>
      <c r="B14" s="184" t="s">
        <v>215</v>
      </c>
      <c r="C14" s="737"/>
      <c r="D14" s="185" t="s">
        <v>155</v>
      </c>
      <c r="E14" s="185" t="s">
        <v>216</v>
      </c>
      <c r="F14" s="185"/>
      <c r="G14" s="3">
        <v>9.1999999999999993</v>
      </c>
      <c r="H14" s="3"/>
      <c r="I14" s="3">
        <v>0.2</v>
      </c>
      <c r="J14" s="3">
        <v>12.4</v>
      </c>
      <c r="K14" s="188">
        <v>2.4</v>
      </c>
      <c r="L14" s="219">
        <v>4</v>
      </c>
      <c r="M14" s="220"/>
      <c r="N14" s="220" t="s">
        <v>217</v>
      </c>
      <c r="O14" s="221"/>
      <c r="P14" s="219"/>
      <c r="Q14" s="221">
        <v>0.27</v>
      </c>
      <c r="R14" s="222">
        <v>3.38</v>
      </c>
      <c r="S14" s="223"/>
      <c r="T14" s="222"/>
      <c r="U14" s="221" t="s">
        <v>218</v>
      </c>
      <c r="V14" s="222" t="s">
        <v>219</v>
      </c>
      <c r="W14" s="221">
        <v>2000</v>
      </c>
      <c r="X14" s="222">
        <v>4</v>
      </c>
      <c r="Y14" s="221">
        <v>11.5</v>
      </c>
      <c r="Z14" s="222">
        <v>3</v>
      </c>
    </row>
    <row r="15" spans="1:26" ht="28.95" customHeight="1" x14ac:dyDescent="0.3">
      <c r="A15" s="752"/>
      <c r="B15" s="224"/>
      <c r="C15" s="184" t="s">
        <v>220</v>
      </c>
      <c r="D15" s="185" t="s">
        <v>155</v>
      </c>
      <c r="E15" s="185"/>
      <c r="F15" s="185" t="s">
        <v>156</v>
      </c>
      <c r="G15" s="3">
        <v>9.1999999999999993</v>
      </c>
      <c r="H15" s="3"/>
      <c r="I15" s="3">
        <v>0.05</v>
      </c>
      <c r="J15" s="3">
        <f t="shared" si="0"/>
        <v>10</v>
      </c>
      <c r="K15" s="188">
        <v>2.4</v>
      </c>
      <c r="L15" s="219">
        <v>4</v>
      </c>
      <c r="M15" s="220"/>
      <c r="N15" s="220"/>
      <c r="O15" s="221">
        <v>6.34</v>
      </c>
      <c r="P15" s="219">
        <v>3.89</v>
      </c>
      <c r="Q15" s="221"/>
      <c r="R15" s="222"/>
      <c r="S15" s="223"/>
      <c r="T15" s="222"/>
      <c r="U15" s="221"/>
      <c r="V15" s="222"/>
      <c r="W15" s="221"/>
      <c r="X15" s="222"/>
      <c r="Y15" s="221"/>
      <c r="Z15" s="222"/>
    </row>
    <row r="16" spans="1:26" x14ac:dyDescent="0.3">
      <c r="A16" s="177"/>
      <c r="B16" s="213"/>
      <c r="C16" s="178"/>
      <c r="D16" s="179"/>
      <c r="E16" s="179"/>
      <c r="F16" s="179"/>
      <c r="G16" s="181"/>
      <c r="H16" s="181"/>
      <c r="I16" s="181"/>
      <c r="J16" s="181"/>
      <c r="K16" s="180"/>
      <c r="L16" s="214"/>
      <c r="M16" s="215"/>
      <c r="N16" s="215"/>
      <c r="O16" s="216"/>
      <c r="P16" s="214"/>
      <c r="Q16" s="216"/>
      <c r="R16" s="217"/>
      <c r="S16" s="218"/>
      <c r="T16" s="217"/>
      <c r="U16" s="216"/>
      <c r="V16" s="217"/>
      <c r="W16" s="216"/>
      <c r="X16" s="217"/>
      <c r="Y16" s="216"/>
      <c r="Z16" s="217"/>
    </row>
    <row r="17" spans="1:26" ht="43.2" x14ac:dyDescent="0.3">
      <c r="A17" s="183" t="s">
        <v>146</v>
      </c>
      <c r="B17" s="207"/>
      <c r="C17" s="184" t="s">
        <v>147</v>
      </c>
      <c r="D17" s="185"/>
      <c r="E17" s="185" t="s">
        <v>148</v>
      </c>
      <c r="F17" s="185"/>
      <c r="G17" s="3">
        <v>16</v>
      </c>
      <c r="H17" s="3">
        <v>2</v>
      </c>
      <c r="I17" s="3"/>
      <c r="J17" s="3">
        <f t="shared" ref="J17" si="1">G17+3.3*H17+16*I17</f>
        <v>22.6</v>
      </c>
      <c r="K17" s="188"/>
      <c r="L17" s="208"/>
      <c r="M17" s="209"/>
      <c r="N17" s="209" t="s">
        <v>221</v>
      </c>
      <c r="O17" s="210"/>
      <c r="P17" s="208"/>
      <c r="Q17" s="210"/>
      <c r="R17" s="211"/>
      <c r="S17" s="212"/>
      <c r="T17" s="211"/>
      <c r="U17" s="210"/>
      <c r="V17" s="211"/>
      <c r="W17" s="210"/>
      <c r="X17" s="211"/>
      <c r="Y17" s="210"/>
      <c r="Z17" s="211"/>
    </row>
    <row r="18" spans="1:26" x14ac:dyDescent="0.3">
      <c r="A18" s="177"/>
      <c r="B18" s="213"/>
      <c r="C18" s="178"/>
      <c r="D18" s="179"/>
      <c r="E18" s="179"/>
      <c r="F18" s="179"/>
      <c r="G18" s="181"/>
      <c r="H18" s="181"/>
      <c r="I18" s="181"/>
      <c r="J18" s="181"/>
      <c r="K18" s="180"/>
      <c r="L18" s="214"/>
      <c r="M18" s="215"/>
      <c r="N18" s="215"/>
      <c r="O18" s="216"/>
      <c r="P18" s="214"/>
      <c r="Q18" s="216"/>
      <c r="R18" s="217"/>
      <c r="S18" s="218"/>
      <c r="T18" s="217"/>
      <c r="U18" s="216"/>
      <c r="V18" s="217"/>
      <c r="W18" s="216"/>
      <c r="X18" s="217"/>
      <c r="Y18" s="216"/>
      <c r="Z18" s="217"/>
    </row>
    <row r="19" spans="1:26" x14ac:dyDescent="0.3">
      <c r="A19" s="731" t="s">
        <v>161</v>
      </c>
      <c r="B19" s="184"/>
      <c r="C19" s="735" t="s">
        <v>162</v>
      </c>
      <c r="D19" s="186" t="s">
        <v>163</v>
      </c>
      <c r="E19" s="186" t="s">
        <v>164</v>
      </c>
      <c r="F19" s="185" t="s">
        <v>156</v>
      </c>
      <c r="G19" s="3">
        <v>16.5</v>
      </c>
      <c r="H19" s="3"/>
      <c r="I19" s="3">
        <v>0.2</v>
      </c>
      <c r="J19" s="3">
        <f t="shared" ref="J19:J24" si="2">G19+3.3*H19+16*I19</f>
        <v>19.7</v>
      </c>
      <c r="K19" s="186">
        <v>2.4</v>
      </c>
      <c r="L19" s="208">
        <v>4</v>
      </c>
      <c r="M19" s="209"/>
      <c r="N19" s="209"/>
      <c r="O19" s="210"/>
      <c r="P19" s="208"/>
      <c r="Q19" s="210"/>
      <c r="R19" s="211"/>
      <c r="S19" s="212">
        <v>19</v>
      </c>
      <c r="T19" s="211">
        <v>15.8</v>
      </c>
      <c r="U19" s="210"/>
      <c r="V19" s="211"/>
      <c r="W19" s="210"/>
      <c r="X19" s="211"/>
      <c r="Y19" s="210"/>
      <c r="Z19" s="211"/>
    </row>
    <row r="20" spans="1:26" x14ac:dyDescent="0.3">
      <c r="A20" s="732"/>
      <c r="B20" s="184"/>
      <c r="C20" s="736"/>
      <c r="D20" s="186" t="s">
        <v>166</v>
      </c>
      <c r="E20" s="186" t="s">
        <v>167</v>
      </c>
      <c r="F20" s="185" t="s">
        <v>168</v>
      </c>
      <c r="G20" s="3">
        <v>17</v>
      </c>
      <c r="H20" s="3"/>
      <c r="I20" s="3">
        <v>0.2</v>
      </c>
      <c r="J20" s="3">
        <f t="shared" si="2"/>
        <v>20.2</v>
      </c>
      <c r="K20" s="186"/>
      <c r="L20" s="208"/>
      <c r="M20" s="209"/>
      <c r="N20" s="209"/>
      <c r="O20" s="210"/>
      <c r="P20" s="208"/>
      <c r="Q20" s="210"/>
      <c r="R20" s="211"/>
      <c r="S20" s="212"/>
      <c r="T20" s="211"/>
      <c r="U20" s="210"/>
      <c r="V20" s="211"/>
      <c r="W20" s="210"/>
      <c r="X20" s="211"/>
      <c r="Y20" s="210"/>
      <c r="Z20" s="211"/>
    </row>
    <row r="21" spans="1:26" x14ac:dyDescent="0.3">
      <c r="A21" s="732"/>
      <c r="B21" s="184"/>
      <c r="C21" s="736"/>
      <c r="D21" s="185">
        <v>304</v>
      </c>
      <c r="E21" s="185" t="s">
        <v>169</v>
      </c>
      <c r="F21" s="185" t="s">
        <v>168</v>
      </c>
      <c r="G21" s="3">
        <v>18</v>
      </c>
      <c r="H21" s="3"/>
      <c r="I21" s="3"/>
      <c r="J21" s="3">
        <f t="shared" si="2"/>
        <v>18</v>
      </c>
      <c r="K21" s="186"/>
      <c r="L21" s="208"/>
      <c r="M21" s="209"/>
      <c r="N21" s="209"/>
      <c r="O21" s="210"/>
      <c r="P21" s="208"/>
      <c r="Q21" s="210"/>
      <c r="R21" s="211"/>
      <c r="S21" s="212">
        <v>19</v>
      </c>
      <c r="T21" s="211">
        <v>15.8</v>
      </c>
      <c r="U21" s="210" t="s">
        <v>222</v>
      </c>
      <c r="V21" s="211" t="s">
        <v>223</v>
      </c>
      <c r="W21" s="210"/>
      <c r="X21" s="211"/>
      <c r="Y21" s="210" t="s">
        <v>224</v>
      </c>
      <c r="Z21" s="211" t="s">
        <v>225</v>
      </c>
    </row>
    <row r="22" spans="1:26" x14ac:dyDescent="0.3">
      <c r="A22" s="732"/>
      <c r="B22" s="184"/>
      <c r="C22" s="736"/>
      <c r="D22" s="185" t="s">
        <v>170</v>
      </c>
      <c r="E22" s="185" t="s">
        <v>171</v>
      </c>
      <c r="F22" s="185"/>
      <c r="G22" s="3">
        <v>18</v>
      </c>
      <c r="H22" s="3"/>
      <c r="I22" s="3">
        <v>0.1</v>
      </c>
      <c r="J22" s="3">
        <f t="shared" si="2"/>
        <v>19.600000000000001</v>
      </c>
      <c r="K22" s="186"/>
      <c r="L22" s="208"/>
      <c r="M22" s="209"/>
      <c r="N22" s="209"/>
      <c r="O22" s="210"/>
      <c r="P22" s="208"/>
      <c r="Q22" s="210"/>
      <c r="R22" s="211"/>
      <c r="S22" s="212"/>
      <c r="T22" s="211"/>
      <c r="U22" s="210"/>
      <c r="V22" s="211"/>
      <c r="W22" s="210"/>
      <c r="X22" s="211"/>
      <c r="Y22" s="210"/>
      <c r="Z22" s="211"/>
    </row>
    <row r="23" spans="1:26" ht="14.4" customHeight="1" x14ac:dyDescent="0.3">
      <c r="A23" s="733"/>
      <c r="B23" s="225"/>
      <c r="C23" s="736"/>
      <c r="D23" s="185" t="s">
        <v>172</v>
      </c>
      <c r="E23" s="185" t="s">
        <v>173</v>
      </c>
      <c r="F23" s="185" t="s">
        <v>168</v>
      </c>
      <c r="G23" s="3">
        <v>16</v>
      </c>
      <c r="H23" s="3">
        <v>2</v>
      </c>
      <c r="I23" s="3"/>
      <c r="J23" s="3">
        <f t="shared" si="2"/>
        <v>22.6</v>
      </c>
      <c r="K23" s="186">
        <v>3.6</v>
      </c>
      <c r="L23" s="208">
        <v>6</v>
      </c>
      <c r="M23" s="209"/>
      <c r="N23" s="209"/>
      <c r="O23" s="210"/>
      <c r="P23" s="208"/>
      <c r="Q23" s="210"/>
      <c r="R23" s="211"/>
      <c r="S23" s="212"/>
      <c r="T23" s="211"/>
      <c r="U23" s="210"/>
      <c r="V23" s="211"/>
      <c r="W23" s="210"/>
      <c r="X23" s="211"/>
      <c r="Y23" s="210"/>
      <c r="Z23" s="211"/>
    </row>
    <row r="24" spans="1:26" x14ac:dyDescent="0.3">
      <c r="A24" s="734"/>
      <c r="B24" s="225"/>
      <c r="C24" s="737"/>
      <c r="D24" s="185" t="s">
        <v>175</v>
      </c>
      <c r="E24" s="185" t="s">
        <v>176</v>
      </c>
      <c r="F24" s="185" t="s">
        <v>168</v>
      </c>
      <c r="G24" s="3">
        <v>16</v>
      </c>
      <c r="H24" s="3">
        <v>2</v>
      </c>
      <c r="I24" s="3">
        <v>0.1</v>
      </c>
      <c r="J24" s="3">
        <f t="shared" si="2"/>
        <v>24.200000000000003</v>
      </c>
      <c r="K24" s="186"/>
      <c r="L24" s="208"/>
      <c r="M24" s="209"/>
      <c r="N24" s="209" t="s">
        <v>226</v>
      </c>
      <c r="O24" s="210"/>
      <c r="P24" s="208"/>
      <c r="Q24" s="210"/>
      <c r="R24" s="211"/>
      <c r="S24" s="212">
        <v>31</v>
      </c>
      <c r="T24" s="211">
        <v>25.8</v>
      </c>
      <c r="U24" s="226" t="s">
        <v>222</v>
      </c>
      <c r="V24" s="227" t="s">
        <v>223</v>
      </c>
      <c r="W24" s="210"/>
      <c r="X24" s="211"/>
      <c r="Y24" s="210"/>
      <c r="Z24" s="211"/>
    </row>
    <row r="25" spans="1:26" x14ac:dyDescent="0.3">
      <c r="A25" s="177"/>
      <c r="B25" s="213"/>
      <c r="C25" s="178"/>
      <c r="D25" s="179"/>
      <c r="E25" s="179"/>
      <c r="F25" s="179"/>
      <c r="G25" s="181"/>
      <c r="H25" s="181"/>
      <c r="I25" s="181"/>
      <c r="J25" s="181"/>
      <c r="K25" s="180"/>
      <c r="L25" s="214"/>
      <c r="M25" s="215"/>
      <c r="N25" s="215"/>
      <c r="O25" s="216"/>
      <c r="P25" s="214"/>
      <c r="Q25" s="216"/>
      <c r="R25" s="217"/>
      <c r="S25" s="218"/>
      <c r="T25" s="217"/>
      <c r="U25" s="216"/>
      <c r="V25" s="217"/>
      <c r="W25" s="216"/>
      <c r="X25" s="217"/>
      <c r="Y25" s="216"/>
      <c r="Z25" s="217"/>
    </row>
    <row r="26" spans="1:26" ht="28.8" x14ac:dyDescent="0.3">
      <c r="A26" s="729" t="s">
        <v>177</v>
      </c>
      <c r="B26" s="207" t="s">
        <v>227</v>
      </c>
      <c r="C26" s="730" t="s">
        <v>178</v>
      </c>
      <c r="D26" s="186"/>
      <c r="E26" s="185" t="s">
        <v>179</v>
      </c>
      <c r="F26" s="186" t="s">
        <v>180</v>
      </c>
      <c r="G26" s="3">
        <v>21</v>
      </c>
      <c r="H26" s="3">
        <v>0.1</v>
      </c>
      <c r="I26" s="3">
        <v>0.2</v>
      </c>
      <c r="J26" s="3">
        <f>G26+3.3*H26+30*I26</f>
        <v>27.33</v>
      </c>
      <c r="K26" s="186"/>
      <c r="L26" s="208"/>
      <c r="M26" s="209"/>
      <c r="N26" s="209" t="s">
        <v>228</v>
      </c>
      <c r="O26" s="210"/>
      <c r="P26" s="208"/>
      <c r="Q26" s="210"/>
      <c r="R26" s="211"/>
      <c r="S26" s="212"/>
      <c r="T26" s="211"/>
      <c r="U26" s="228" t="s">
        <v>229</v>
      </c>
      <c r="V26" s="229" t="s">
        <v>230</v>
      </c>
      <c r="W26" s="210"/>
      <c r="X26" s="211"/>
      <c r="Y26" s="210"/>
      <c r="Z26" s="211"/>
    </row>
    <row r="27" spans="1:26" x14ac:dyDescent="0.3">
      <c r="A27" s="731"/>
      <c r="B27" s="230"/>
      <c r="C27" s="735"/>
      <c r="D27" s="231">
        <v>2204</v>
      </c>
      <c r="E27" s="232" t="s">
        <v>231</v>
      </c>
      <c r="F27" s="231" t="s">
        <v>168</v>
      </c>
      <c r="G27" s="233">
        <v>21.5</v>
      </c>
      <c r="H27" s="233">
        <v>0.05</v>
      </c>
      <c r="I27" s="233">
        <v>0.05</v>
      </c>
      <c r="J27" s="3">
        <f>G27+3.3*H27+30*I27</f>
        <v>23.164999999999999</v>
      </c>
      <c r="K27" s="231"/>
      <c r="L27" s="234"/>
      <c r="M27" s="209"/>
      <c r="N27" s="209"/>
      <c r="O27" s="210"/>
      <c r="P27" s="208"/>
      <c r="Q27" s="210"/>
      <c r="R27" s="211"/>
      <c r="S27" s="212"/>
      <c r="T27" s="211"/>
      <c r="U27" s="210"/>
      <c r="V27" s="211"/>
      <c r="W27" s="210" t="s">
        <v>232</v>
      </c>
      <c r="X27" s="211" t="s">
        <v>233</v>
      </c>
      <c r="Y27" s="210"/>
      <c r="Z27" s="211"/>
    </row>
    <row r="28" spans="1:26" ht="15" thickBot="1" x14ac:dyDescent="0.35">
      <c r="A28" s="739"/>
      <c r="B28" s="235"/>
      <c r="C28" s="740"/>
      <c r="D28" s="175">
        <v>2205</v>
      </c>
      <c r="E28" s="176" t="s">
        <v>181</v>
      </c>
      <c r="F28" s="175" t="s">
        <v>168</v>
      </c>
      <c r="G28" s="5">
        <v>21</v>
      </c>
      <c r="H28" s="5">
        <v>2.5</v>
      </c>
      <c r="I28" s="5">
        <v>0.08</v>
      </c>
      <c r="J28" s="5">
        <f>G28+3.3*H28+30*I28</f>
        <v>31.65</v>
      </c>
      <c r="K28" s="175">
        <v>6</v>
      </c>
      <c r="L28" s="236">
        <v>10</v>
      </c>
      <c r="M28" s="172"/>
      <c r="N28" s="172"/>
      <c r="O28" s="237"/>
      <c r="P28" s="238"/>
      <c r="Q28" s="169"/>
      <c r="R28" s="170"/>
      <c r="S28" s="239" t="s">
        <v>234</v>
      </c>
      <c r="T28" s="240">
        <v>18.3</v>
      </c>
      <c r="U28" s="237" t="s">
        <v>222</v>
      </c>
      <c r="V28" s="240" t="s">
        <v>223</v>
      </c>
      <c r="W28" s="237"/>
      <c r="X28" s="240"/>
      <c r="Y28" s="237"/>
      <c r="Z28" s="240"/>
    </row>
    <row r="29" spans="1:26" x14ac:dyDescent="0.3">
      <c r="A29" s="171"/>
      <c r="B29" s="171"/>
      <c r="C29" s="171"/>
      <c r="E29" s="69"/>
    </row>
    <row r="31" spans="1:26" x14ac:dyDescent="0.3">
      <c r="C31" s="728" t="s">
        <v>235</v>
      </c>
      <c r="D31" s="728"/>
      <c r="E31" s="728"/>
      <c r="F31" s="728"/>
      <c r="J31" s="241" t="s">
        <v>236</v>
      </c>
      <c r="K31" s="241"/>
      <c r="L31" s="241"/>
      <c r="M31" s="241"/>
      <c r="N31" s="241"/>
      <c r="O31" s="241"/>
      <c r="P31" s="241"/>
      <c r="Q31" s="241"/>
      <c r="R31" s="241"/>
      <c r="S31" s="241"/>
      <c r="T31" s="241"/>
    </row>
    <row r="32" spans="1:26" x14ac:dyDescent="0.3">
      <c r="J32" s="242" t="s">
        <v>237</v>
      </c>
      <c r="K32" s="171"/>
      <c r="L32" s="171"/>
      <c r="M32" s="171"/>
      <c r="N32" s="171"/>
      <c r="O32" s="171"/>
      <c r="P32" s="171"/>
      <c r="Q32" s="171"/>
      <c r="R32" s="171"/>
      <c r="S32" s="171"/>
      <c r="T32" s="171"/>
    </row>
    <row r="33" spans="1:26" x14ac:dyDescent="0.3">
      <c r="J33" s="242" t="s">
        <v>238</v>
      </c>
    </row>
    <row r="35" spans="1:26" x14ac:dyDescent="0.3">
      <c r="A35" t="s">
        <v>239</v>
      </c>
    </row>
    <row r="37" spans="1:26" x14ac:dyDescent="0.3">
      <c r="A37" s="706" t="s">
        <v>240</v>
      </c>
      <c r="B37" s="706"/>
      <c r="C37" s="706"/>
      <c r="D37" s="706"/>
      <c r="E37" s="706"/>
      <c r="F37" s="706"/>
      <c r="G37" s="706"/>
      <c r="H37" s="706"/>
      <c r="I37" s="706"/>
      <c r="J37" s="706"/>
      <c r="K37" s="706"/>
      <c r="L37" s="706"/>
      <c r="M37" s="706"/>
      <c r="N37" s="706"/>
      <c r="O37" s="706"/>
      <c r="P37" s="706"/>
      <c r="Q37" s="706"/>
      <c r="R37" s="706"/>
      <c r="S37" s="706"/>
      <c r="T37" s="706"/>
      <c r="U37" s="706"/>
      <c r="V37" s="706"/>
      <c r="W37" s="706"/>
      <c r="X37" s="706"/>
      <c r="Y37" s="706"/>
      <c r="Z37" s="706"/>
    </row>
    <row r="38" spans="1:26" x14ac:dyDescent="0.3">
      <c r="A38" s="706" t="s">
        <v>241</v>
      </c>
      <c r="B38" s="706"/>
      <c r="C38" s="706"/>
      <c r="D38" s="706"/>
      <c r="E38" s="706"/>
      <c r="F38" s="706"/>
      <c r="G38" s="706"/>
      <c r="H38" s="706"/>
      <c r="I38" s="706"/>
      <c r="J38" s="706"/>
      <c r="K38" s="706"/>
      <c r="L38" s="706"/>
      <c r="M38" s="706"/>
      <c r="N38" s="706"/>
      <c r="O38" s="706"/>
      <c r="P38" s="706"/>
      <c r="Q38" s="706"/>
      <c r="R38" s="706"/>
      <c r="S38" s="706"/>
      <c r="T38" s="706"/>
      <c r="U38" s="706"/>
      <c r="V38" s="706"/>
      <c r="W38" s="706"/>
      <c r="X38" s="706"/>
      <c r="Y38" s="706"/>
      <c r="Z38" s="706"/>
    </row>
    <row r="39" spans="1:26" x14ac:dyDescent="0.3">
      <c r="A39" s="706" t="s">
        <v>242</v>
      </c>
      <c r="B39" s="706"/>
      <c r="C39" s="706"/>
      <c r="D39" s="706"/>
      <c r="E39" s="706"/>
      <c r="F39" s="706"/>
      <c r="G39" s="706"/>
      <c r="H39" s="706"/>
      <c r="I39" s="706"/>
      <c r="J39" s="706"/>
      <c r="K39" s="706"/>
      <c r="L39" s="706"/>
      <c r="M39" s="706"/>
      <c r="N39" s="706"/>
      <c r="O39" s="706"/>
      <c r="P39" s="706"/>
      <c r="Q39" s="706"/>
      <c r="R39" s="706"/>
      <c r="S39" s="706"/>
      <c r="T39" s="706"/>
      <c r="U39" s="706"/>
      <c r="V39" s="706"/>
      <c r="W39" s="706"/>
      <c r="X39" s="706"/>
      <c r="Y39" s="706"/>
      <c r="Z39" s="706"/>
    </row>
    <row r="40" spans="1:26" x14ac:dyDescent="0.3">
      <c r="A40" s="706" t="s">
        <v>243</v>
      </c>
      <c r="B40" s="706"/>
      <c r="C40" s="706"/>
      <c r="D40" s="706"/>
      <c r="E40" s="706"/>
      <c r="F40" s="706"/>
      <c r="G40" s="706"/>
      <c r="H40" s="706"/>
      <c r="I40" s="706"/>
      <c r="J40" s="706"/>
      <c r="K40" s="706"/>
      <c r="L40" s="706"/>
      <c r="M40" s="706"/>
      <c r="N40" s="706"/>
      <c r="O40" s="706"/>
      <c r="P40" s="706"/>
      <c r="Q40" s="706"/>
      <c r="R40" s="706"/>
      <c r="S40" s="706"/>
      <c r="T40" s="706"/>
      <c r="U40" s="706"/>
      <c r="V40" s="706"/>
      <c r="W40" s="706"/>
      <c r="X40" s="706"/>
      <c r="Y40" s="706"/>
      <c r="Z40" s="706"/>
    </row>
    <row r="41" spans="1:26" x14ac:dyDescent="0.3">
      <c r="A41" s="706" t="s">
        <v>244</v>
      </c>
      <c r="B41" s="706"/>
      <c r="C41" s="706"/>
      <c r="D41" s="706"/>
      <c r="E41" s="706"/>
      <c r="F41" s="706"/>
      <c r="G41" s="706"/>
      <c r="H41" s="706"/>
      <c r="I41" s="706"/>
      <c r="J41" s="706"/>
      <c r="K41" s="706"/>
      <c r="L41" s="706"/>
      <c r="M41" s="706"/>
      <c r="N41" s="706"/>
      <c r="O41" s="706"/>
      <c r="P41" s="706"/>
      <c r="Q41" s="706"/>
      <c r="R41" s="706"/>
      <c r="S41" s="706"/>
      <c r="T41" s="706"/>
      <c r="U41" s="706"/>
      <c r="V41" s="706"/>
      <c r="W41" s="706"/>
      <c r="X41" s="706"/>
      <c r="Y41" s="706"/>
      <c r="Z41" s="706"/>
    </row>
    <row r="42" spans="1:26" x14ac:dyDescent="0.3">
      <c r="A42" s="719" t="s">
        <v>245</v>
      </c>
      <c r="B42" s="719"/>
      <c r="C42" s="719"/>
      <c r="D42" s="719"/>
      <c r="E42" s="719"/>
      <c r="F42" s="719"/>
      <c r="G42" s="719"/>
      <c r="H42" s="719"/>
      <c r="I42" s="719"/>
      <c r="J42" s="719"/>
      <c r="K42" s="719"/>
      <c r="L42" s="719"/>
      <c r="M42" s="719"/>
      <c r="N42" s="719"/>
      <c r="O42" s="719"/>
      <c r="P42" s="719"/>
      <c r="Q42" s="719"/>
      <c r="R42" s="719"/>
      <c r="S42" s="719"/>
      <c r="T42" s="719"/>
      <c r="U42" s="719"/>
      <c r="V42" s="719"/>
      <c r="W42" s="719"/>
      <c r="X42" s="719"/>
      <c r="Y42" s="719"/>
      <c r="Z42" s="719"/>
    </row>
    <row r="43" spans="1:26" x14ac:dyDescent="0.3">
      <c r="A43" s="706" t="s">
        <v>246</v>
      </c>
      <c r="B43" s="706"/>
      <c r="C43" s="706"/>
      <c r="D43" s="706"/>
      <c r="E43" s="706"/>
      <c r="F43" s="706"/>
      <c r="G43" s="706"/>
      <c r="H43" s="706"/>
      <c r="I43" s="706"/>
      <c r="J43" s="706"/>
      <c r="K43" s="706"/>
      <c r="L43" s="706"/>
      <c r="M43" s="706"/>
      <c r="N43" s="706"/>
      <c r="O43" s="706"/>
      <c r="P43" s="706"/>
      <c r="Q43" s="706"/>
      <c r="R43" s="706"/>
      <c r="S43" s="706"/>
      <c r="T43" s="706"/>
      <c r="U43" s="706"/>
      <c r="V43" s="706"/>
      <c r="W43" s="706"/>
      <c r="X43" s="706"/>
      <c r="Y43" s="706"/>
      <c r="Z43" s="706"/>
    </row>
    <row r="44" spans="1:26" x14ac:dyDescent="0.3">
      <c r="A44" s="706" t="s">
        <v>247</v>
      </c>
      <c r="B44" s="706"/>
      <c r="C44" s="706"/>
      <c r="D44" s="706"/>
      <c r="E44" s="706"/>
      <c r="F44" s="706"/>
      <c r="G44" s="706"/>
      <c r="H44" s="706"/>
      <c r="I44" s="706"/>
      <c r="J44" s="706"/>
      <c r="K44" s="706"/>
      <c r="L44" s="706"/>
      <c r="M44" s="706"/>
      <c r="N44" s="706"/>
      <c r="O44" s="706"/>
      <c r="P44" s="706"/>
      <c r="Q44" s="706"/>
      <c r="R44" s="706"/>
      <c r="S44" s="706"/>
      <c r="T44" s="706"/>
      <c r="U44" s="706"/>
      <c r="V44" s="706"/>
      <c r="W44" s="706"/>
      <c r="X44" s="706"/>
      <c r="Y44" s="706"/>
      <c r="Z44" s="706"/>
    </row>
  </sheetData>
  <mergeCells count="30">
    <mergeCell ref="A1:Z1"/>
    <mergeCell ref="A3:A4"/>
    <mergeCell ref="B3:B4"/>
    <mergeCell ref="C3:C4"/>
    <mergeCell ref="D3:D4"/>
    <mergeCell ref="E3:E4"/>
    <mergeCell ref="F3:F4"/>
    <mergeCell ref="K3:K4"/>
    <mergeCell ref="L3:L4"/>
    <mergeCell ref="O3:P3"/>
    <mergeCell ref="A37:Z37"/>
    <mergeCell ref="Q3:R3"/>
    <mergeCell ref="S3:T3"/>
    <mergeCell ref="U3:V3"/>
    <mergeCell ref="W3:X3"/>
    <mergeCell ref="Y3:Z3"/>
    <mergeCell ref="A12:A15"/>
    <mergeCell ref="C12:C14"/>
    <mergeCell ref="A19:A24"/>
    <mergeCell ref="C19:C24"/>
    <mergeCell ref="A26:A28"/>
    <mergeCell ref="C26:C28"/>
    <mergeCell ref="C31:F31"/>
    <mergeCell ref="A44:Z44"/>
    <mergeCell ref="A38:Z38"/>
    <mergeCell ref="A39:Z39"/>
    <mergeCell ref="A40:Z40"/>
    <mergeCell ref="A41:Z41"/>
    <mergeCell ref="A42:Z42"/>
    <mergeCell ref="A43:Z43"/>
  </mergeCells>
  <pageMargins left="0.5" right="0.5" top="0.5" bottom="0.5" header="0.3" footer="0.3"/>
  <pageSetup scale="54"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X44"/>
  <sheetViews>
    <sheetView tabSelected="1" zoomScaleNormal="100" workbookViewId="0">
      <selection activeCell="K19" sqref="K19"/>
    </sheetView>
  </sheetViews>
  <sheetFormatPr defaultColWidth="9.109375" defaultRowHeight="14.4" x14ac:dyDescent="0.3"/>
  <cols>
    <col min="1" max="2" width="4.6640625" style="255" customWidth="1"/>
    <col min="3" max="6" width="9.6640625" style="255" customWidth="1"/>
    <col min="7" max="7" width="8.6640625" style="255" customWidth="1"/>
    <col min="8" max="8" width="9.6640625" style="255" customWidth="1"/>
    <col min="9" max="9" width="1.6640625" style="255" customWidth="1"/>
    <col min="10" max="11" width="8.6640625" style="255" customWidth="1"/>
    <col min="12" max="12" width="1.6640625" style="255" customWidth="1"/>
    <col min="13" max="14" width="8.6640625" style="255" customWidth="1"/>
    <col min="15" max="15" width="4.6640625" style="255" customWidth="1"/>
    <col min="16" max="16" width="9.6640625" style="255" customWidth="1"/>
    <col min="17" max="17" width="8.6640625" style="255" customWidth="1"/>
    <col min="18" max="18" width="1.6640625" style="255" customWidth="1"/>
    <col min="19" max="20" width="8.6640625" style="255" customWidth="1"/>
    <col min="21" max="21" width="1.6640625" style="255" customWidth="1"/>
    <col min="22" max="23" width="8.6640625" style="255" customWidth="1"/>
    <col min="24" max="24" width="4.6640625" style="255" customWidth="1"/>
    <col min="25" max="16384" width="9.109375" style="255"/>
  </cols>
  <sheetData>
    <row r="2" spans="2:24" x14ac:dyDescent="0.3">
      <c r="B2" s="518" t="s">
        <v>449</v>
      </c>
      <c r="C2" s="519"/>
      <c r="D2" s="519"/>
      <c r="E2" s="519"/>
      <c r="F2" s="519"/>
      <c r="G2" s="519"/>
      <c r="R2" s="525" t="s">
        <v>452</v>
      </c>
      <c r="X2" s="527" t="s">
        <v>450</v>
      </c>
    </row>
    <row r="3" spans="2:24" x14ac:dyDescent="0.3">
      <c r="B3" s="519" t="s">
        <v>454</v>
      </c>
      <c r="C3" s="519"/>
      <c r="E3" s="519"/>
      <c r="F3" s="519"/>
      <c r="G3" s="519"/>
      <c r="X3" s="528" t="s">
        <v>451</v>
      </c>
    </row>
    <row r="4" spans="2:24" x14ac:dyDescent="0.3">
      <c r="B4" s="526" t="s">
        <v>455</v>
      </c>
      <c r="C4" s="519"/>
      <c r="E4" s="519"/>
      <c r="F4" s="519"/>
      <c r="G4" s="519"/>
      <c r="X4" s="528" t="s">
        <v>453</v>
      </c>
    </row>
    <row r="6" spans="2:24" x14ac:dyDescent="0.3">
      <c r="M6" s="337"/>
    </row>
    <row r="7" spans="2:24" ht="15" customHeight="1" thickBot="1" x14ac:dyDescent="0.35">
      <c r="B7" s="255" t="s">
        <v>439</v>
      </c>
      <c r="I7" s="512" t="s">
        <v>436</v>
      </c>
      <c r="V7" s="255" t="s">
        <v>437</v>
      </c>
    </row>
    <row r="8" spans="2:24" ht="15" customHeight="1" x14ac:dyDescent="0.3">
      <c r="B8" s="358"/>
      <c r="C8" s="359"/>
      <c r="D8" s="359"/>
      <c r="E8" s="359"/>
      <c r="F8" s="336"/>
      <c r="G8" s="367"/>
      <c r="I8" s="358"/>
      <c r="J8" s="359"/>
      <c r="K8" s="359"/>
      <c r="L8" s="359"/>
      <c r="M8" s="359"/>
      <c r="N8" s="359"/>
      <c r="O8" s="359"/>
      <c r="P8" s="359"/>
      <c r="Q8" s="359"/>
      <c r="R8" s="367"/>
      <c r="V8" s="566" t="s">
        <v>443</v>
      </c>
      <c r="W8" s="567"/>
      <c r="X8" s="568"/>
    </row>
    <row r="9" spans="2:24" ht="15" customHeight="1" x14ac:dyDescent="0.35">
      <c r="B9" s="360"/>
      <c r="C9" s="361" t="s">
        <v>366</v>
      </c>
      <c r="D9" s="361"/>
      <c r="E9" s="362" t="s">
        <v>392</v>
      </c>
      <c r="F9" s="348">
        <v>100</v>
      </c>
      <c r="G9" s="366" t="s">
        <v>402</v>
      </c>
      <c r="I9" s="360"/>
      <c r="J9" s="515" t="str">
        <f>'Monte Carlo Trial Results'!S5017</f>
        <v>Total Passing</v>
      </c>
      <c r="K9" s="363"/>
      <c r="L9" s="361"/>
      <c r="M9" s="361"/>
      <c r="N9" s="363"/>
      <c r="O9" s="363"/>
      <c r="P9" s="508">
        <f ca="1">'Monte Carlo Trial Results'!V5017</f>
        <v>4573</v>
      </c>
      <c r="Q9" s="361"/>
      <c r="R9" s="366"/>
      <c r="V9" s="569" t="s">
        <v>446</v>
      </c>
      <c r="W9" s="569"/>
      <c r="X9" s="569"/>
    </row>
    <row r="10" spans="2:24" ht="15" customHeight="1" x14ac:dyDescent="0.3">
      <c r="B10" s="360"/>
      <c r="C10" s="361"/>
      <c r="D10" s="361"/>
      <c r="E10" s="361"/>
      <c r="F10" s="337"/>
      <c r="G10" s="366"/>
      <c r="I10" s="360"/>
      <c r="J10" s="515" t="str">
        <f>'Monte Carlo Trial Results'!S5018</f>
        <v>Total # of Trials</v>
      </c>
      <c r="K10" s="363"/>
      <c r="L10" s="361"/>
      <c r="M10" s="361"/>
      <c r="N10" s="363"/>
      <c r="O10" s="363"/>
      <c r="P10" s="508">
        <f ca="1">'Monte Carlo Trial Results'!V5018</f>
        <v>5000</v>
      </c>
      <c r="Q10" s="361"/>
      <c r="R10" s="366"/>
      <c r="U10" s="337"/>
      <c r="V10" s="573" t="s">
        <v>444</v>
      </c>
      <c r="W10" s="573"/>
      <c r="X10" s="573"/>
    </row>
    <row r="11" spans="2:24" ht="15" customHeight="1" thickBot="1" x14ac:dyDescent="0.35">
      <c r="B11" s="360"/>
      <c r="C11" s="361" t="s">
        <v>290</v>
      </c>
      <c r="D11" s="361"/>
      <c r="E11" s="564" t="s">
        <v>328</v>
      </c>
      <c r="F11" s="565"/>
      <c r="G11" s="366"/>
      <c r="I11" s="360"/>
      <c r="J11" s="515" t="str">
        <f>'Monte Carlo Trial Results'!S5020</f>
        <v>Pf, Probability of failure</v>
      </c>
      <c r="K11" s="363"/>
      <c r="L11" s="361"/>
      <c r="M11" s="361"/>
      <c r="N11" s="363"/>
      <c r="O11" s="363"/>
      <c r="P11" s="510">
        <f ca="1">'Monte Carlo Trial Results'!V5020</f>
        <v>8.5400000000000031E-2</v>
      </c>
      <c r="Q11" s="361"/>
      <c r="R11" s="366"/>
      <c r="V11" s="570" t="s">
        <v>445</v>
      </c>
      <c r="W11" s="571"/>
      <c r="X11" s="572"/>
    </row>
    <row r="12" spans="2:24" ht="15" customHeight="1" thickTop="1" x14ac:dyDescent="0.3">
      <c r="B12" s="360"/>
      <c r="C12" s="361"/>
      <c r="D12" s="361"/>
      <c r="E12" s="361"/>
      <c r="F12" s="361"/>
      <c r="G12" s="366"/>
      <c r="I12" s="360"/>
      <c r="J12" s="513"/>
      <c r="K12" s="363"/>
      <c r="L12" s="361"/>
      <c r="M12" s="361"/>
      <c r="N12" s="363"/>
      <c r="O12" s="363"/>
      <c r="P12" s="361"/>
      <c r="Q12" s="361"/>
      <c r="R12" s="366"/>
    </row>
    <row r="13" spans="2:24" ht="15" customHeight="1" thickBot="1" x14ac:dyDescent="0.35">
      <c r="B13" s="360"/>
      <c r="C13" s="361" t="s">
        <v>185</v>
      </c>
      <c r="D13" s="559" t="str">
        <f>LOOKUP(E11,'zRecommended Values'!D16:D24,'zRecommended Values'!E16:E24)</f>
        <v>Southwestern Mountain</v>
      </c>
      <c r="E13" s="560"/>
      <c r="F13" s="561"/>
      <c r="G13" s="366"/>
      <c r="I13" s="360"/>
      <c r="J13" s="515" t="str">
        <f>'Monte Carlo Trial Results'!S5021</f>
        <v>β, Reliability Index (calculated)</v>
      </c>
      <c r="K13" s="363"/>
      <c r="L13" s="361"/>
      <c r="M13" s="361"/>
      <c r="N13" s="363"/>
      <c r="O13" s="363"/>
      <c r="P13" s="508">
        <f ca="1">'Monte Carlo Trial Results'!V5021</f>
        <v>1.37</v>
      </c>
      <c r="Q13" s="514" t="str">
        <f ca="1">'Monte Carlo Trial Results'!W5021</f>
        <v>Passes</v>
      </c>
      <c r="R13" s="509"/>
    </row>
    <row r="14" spans="2:24" ht="15" customHeight="1" thickTop="1" x14ac:dyDescent="0.3">
      <c r="B14" s="360"/>
      <c r="C14" s="361"/>
      <c r="D14" s="361"/>
      <c r="E14" s="361"/>
      <c r="F14" s="361"/>
      <c r="G14" s="366"/>
      <c r="I14" s="360"/>
      <c r="J14" s="515" t="str">
        <f>'Monte Carlo Trial Results'!S5022</f>
        <v>β, Target Reliability Index</v>
      </c>
      <c r="K14" s="363"/>
      <c r="L14" s="361"/>
      <c r="M14" s="361"/>
      <c r="N14" s="363"/>
      <c r="O14" s="363"/>
      <c r="P14" s="508">
        <f>'Monte Carlo Trial Results'!V5022</f>
        <v>1.3</v>
      </c>
      <c r="Q14" s="361"/>
      <c r="R14" s="366"/>
    </row>
    <row r="15" spans="2:24" ht="15" customHeight="1" thickBot="1" x14ac:dyDescent="0.35">
      <c r="B15" s="360"/>
      <c r="C15" s="363" t="s">
        <v>368</v>
      </c>
      <c r="D15" s="363"/>
      <c r="E15" s="564" t="s">
        <v>349</v>
      </c>
      <c r="F15" s="565"/>
      <c r="G15" s="366"/>
      <c r="I15" s="364"/>
      <c r="J15" s="365"/>
      <c r="K15" s="365"/>
      <c r="L15" s="365"/>
      <c r="M15" s="365"/>
      <c r="N15" s="365"/>
      <c r="O15" s="365"/>
      <c r="P15" s="511"/>
      <c r="Q15" s="365"/>
      <c r="R15" s="368"/>
    </row>
    <row r="16" spans="2:24" ht="15" customHeight="1" x14ac:dyDescent="0.3">
      <c r="B16" s="360"/>
      <c r="C16" s="361"/>
      <c r="D16" s="361"/>
      <c r="E16" s="361"/>
      <c r="F16" s="361"/>
      <c r="G16" s="366"/>
    </row>
    <row r="17" spans="2:24" ht="15" customHeight="1" x14ac:dyDescent="0.3">
      <c r="B17" s="360"/>
      <c r="C17" s="361" t="s">
        <v>367</v>
      </c>
      <c r="D17" s="361"/>
      <c r="E17" s="562" t="s">
        <v>193</v>
      </c>
      <c r="F17" s="563"/>
      <c r="G17" s="366"/>
    </row>
    <row r="18" spans="2:24" ht="15" customHeight="1" thickBot="1" x14ac:dyDescent="0.35">
      <c r="B18" s="364"/>
      <c r="C18" s="365"/>
      <c r="D18" s="365"/>
      <c r="E18" s="365"/>
      <c r="F18" s="365"/>
      <c r="G18" s="368"/>
    </row>
    <row r="19" spans="2:24" ht="15" customHeight="1" x14ac:dyDescent="0.3"/>
    <row r="20" spans="2:24" ht="15" customHeight="1" x14ac:dyDescent="0.3"/>
    <row r="21" spans="2:24" ht="15" customHeight="1" x14ac:dyDescent="0.3"/>
    <row r="22" spans="2:24" ht="15" customHeight="1" thickBot="1" x14ac:dyDescent="0.35">
      <c r="B22" s="255" t="s">
        <v>438</v>
      </c>
      <c r="P22" s="350" t="s">
        <v>440</v>
      </c>
      <c r="Q22" s="350"/>
      <c r="R22" s="350"/>
      <c r="S22" s="350"/>
      <c r="T22" s="350"/>
      <c r="U22" s="350"/>
      <c r="V22" s="350"/>
      <c r="W22" s="350"/>
      <c r="X22" s="350"/>
    </row>
    <row r="23" spans="2:24" ht="15" customHeight="1" x14ac:dyDescent="0.3">
      <c r="B23" s="358"/>
      <c r="C23" s="359"/>
      <c r="D23" s="359"/>
      <c r="E23" s="359"/>
      <c r="F23" s="359"/>
      <c r="G23" s="359"/>
      <c r="H23" s="336"/>
      <c r="I23" s="336"/>
      <c r="J23" s="359"/>
      <c r="K23" s="359"/>
      <c r="L23" s="359"/>
      <c r="M23" s="359"/>
      <c r="N23" s="359"/>
      <c r="O23" s="367"/>
      <c r="P23" s="361"/>
      <c r="Q23" s="361"/>
      <c r="R23" s="361"/>
      <c r="S23" s="361"/>
      <c r="T23" s="361"/>
      <c r="U23" s="361"/>
      <c r="V23" s="361"/>
      <c r="W23" s="361"/>
      <c r="X23" s="381"/>
    </row>
    <row r="24" spans="2:24" ht="15" customHeight="1" x14ac:dyDescent="0.3">
      <c r="B24" s="360"/>
      <c r="C24" s="361" t="s">
        <v>346</v>
      </c>
      <c r="D24" s="361"/>
      <c r="E24" s="361"/>
      <c r="F24" s="361"/>
      <c r="G24" s="369" t="s">
        <v>347</v>
      </c>
      <c r="H24" s="383">
        <f>IF(Q24="",Recs!R6,Q24)</f>
        <v>1.3</v>
      </c>
      <c r="I24" s="363"/>
      <c r="J24" s="361"/>
      <c r="K24" s="361"/>
      <c r="L24" s="361"/>
      <c r="M24" s="361"/>
      <c r="N24" s="361"/>
      <c r="O24" s="384"/>
      <c r="P24" s="375" t="s">
        <v>347</v>
      </c>
      <c r="Q24" s="385"/>
      <c r="R24" s="363"/>
      <c r="S24" s="363"/>
      <c r="T24" s="524"/>
      <c r="U24" s="363" t="s">
        <v>441</v>
      </c>
      <c r="V24" s="363"/>
      <c r="W24" s="363"/>
      <c r="X24" s="379"/>
    </row>
    <row r="25" spans="2:24" ht="15" customHeight="1" x14ac:dyDescent="0.35">
      <c r="B25" s="360"/>
      <c r="C25" s="370" t="s">
        <v>395</v>
      </c>
      <c r="D25" s="361"/>
      <c r="E25" s="361"/>
      <c r="F25" s="361"/>
      <c r="G25" s="371" t="s">
        <v>390</v>
      </c>
      <c r="H25" s="347">
        <f>Recs!R7</f>
        <v>293</v>
      </c>
      <c r="I25" s="363"/>
      <c r="J25" s="361"/>
      <c r="K25" s="361"/>
      <c r="L25" s="361"/>
      <c r="M25" s="361"/>
      <c r="N25" s="361"/>
      <c r="O25" s="366"/>
      <c r="P25" s="371" t="s">
        <v>390</v>
      </c>
      <c r="Q25" s="345"/>
      <c r="R25" s="363"/>
      <c r="S25" s="363"/>
      <c r="T25" s="363"/>
      <c r="U25" s="363"/>
      <c r="V25" s="363" t="s">
        <v>442</v>
      </c>
      <c r="W25" s="363"/>
      <c r="X25" s="379"/>
    </row>
    <row r="26" spans="2:24" ht="15" customHeight="1" x14ac:dyDescent="0.35">
      <c r="B26" s="360"/>
      <c r="C26" s="372" t="s">
        <v>396</v>
      </c>
      <c r="D26" s="363"/>
      <c r="E26" s="363"/>
      <c r="F26" s="363"/>
      <c r="G26" s="373" t="s">
        <v>393</v>
      </c>
      <c r="H26" s="356">
        <f>Recs!R8</f>
        <v>7.665982203969883E-2</v>
      </c>
      <c r="I26" s="378" t="s">
        <v>394</v>
      </c>
      <c r="J26" s="378"/>
      <c r="K26" s="361"/>
      <c r="L26" s="361"/>
      <c r="M26" s="361"/>
      <c r="N26" s="361"/>
      <c r="O26" s="366"/>
      <c r="P26" s="373" t="s">
        <v>393</v>
      </c>
      <c r="Q26" s="345"/>
      <c r="R26" s="363"/>
      <c r="S26" s="363"/>
      <c r="T26" s="363"/>
      <c r="U26" s="363"/>
      <c r="V26" s="363"/>
      <c r="W26" s="363"/>
      <c r="X26" s="379"/>
    </row>
    <row r="27" spans="2:24" ht="15" customHeight="1" x14ac:dyDescent="0.3">
      <c r="B27" s="360"/>
      <c r="C27" s="361" t="s">
        <v>399</v>
      </c>
      <c r="D27" s="361"/>
      <c r="E27" s="361"/>
      <c r="F27" s="361"/>
      <c r="G27" s="371" t="s">
        <v>391</v>
      </c>
      <c r="H27" s="347">
        <f>Recs!R10</f>
        <v>12.7</v>
      </c>
      <c r="I27" s="363"/>
      <c r="J27" s="363"/>
      <c r="K27" s="363"/>
      <c r="L27" s="363"/>
      <c r="M27" s="363"/>
      <c r="N27" s="363"/>
      <c r="O27" s="366"/>
      <c r="P27" s="371" t="s">
        <v>391</v>
      </c>
      <c r="Q27" s="345"/>
      <c r="R27" s="363"/>
      <c r="S27" s="363"/>
      <c r="T27" s="363"/>
      <c r="U27" s="363"/>
      <c r="V27" s="363"/>
      <c r="W27" s="363"/>
      <c r="X27" s="379"/>
    </row>
    <row r="28" spans="2:24" ht="15" customHeight="1" x14ac:dyDescent="0.3">
      <c r="B28" s="360"/>
      <c r="C28" s="363"/>
      <c r="D28" s="363"/>
      <c r="E28" s="363"/>
      <c r="F28" s="363"/>
      <c r="G28" s="363"/>
      <c r="H28" s="363"/>
      <c r="I28" s="363"/>
      <c r="J28" s="361"/>
      <c r="K28" s="361"/>
      <c r="L28" s="361"/>
      <c r="M28" s="361"/>
      <c r="N28" s="361"/>
      <c r="O28" s="366"/>
      <c r="P28" s="375"/>
      <c r="Q28" s="363"/>
      <c r="R28" s="363"/>
      <c r="S28" s="363"/>
      <c r="T28" s="363"/>
      <c r="U28" s="363"/>
      <c r="V28" s="363"/>
      <c r="W28" s="363"/>
      <c r="X28" s="379"/>
    </row>
    <row r="29" spans="2:24" ht="15" customHeight="1" x14ac:dyDescent="0.3">
      <c r="B29" s="360"/>
      <c r="C29" s="361"/>
      <c r="D29" s="361"/>
      <c r="E29" s="361"/>
      <c r="F29" s="361"/>
      <c r="G29" s="362"/>
      <c r="H29" s="361"/>
      <c r="I29" s="361"/>
      <c r="J29" s="361"/>
      <c r="K29" s="361"/>
      <c r="L29" s="361"/>
      <c r="M29" s="361"/>
      <c r="N29" s="361"/>
      <c r="O29" s="366"/>
      <c r="P29" s="373"/>
      <c r="Q29" s="363"/>
      <c r="R29" s="363"/>
      <c r="S29" s="363"/>
      <c r="T29" s="363"/>
      <c r="U29" s="363"/>
      <c r="V29" s="363"/>
      <c r="W29" s="363"/>
      <c r="X29" s="379"/>
    </row>
    <row r="30" spans="2:24" ht="15" customHeight="1" x14ac:dyDescent="0.3">
      <c r="B30" s="360"/>
      <c r="C30" s="363"/>
      <c r="D30" s="361"/>
      <c r="E30" s="361"/>
      <c r="F30" s="361"/>
      <c r="G30" s="361"/>
      <c r="H30" s="377" t="s">
        <v>358</v>
      </c>
      <c r="I30" s="377"/>
      <c r="J30" s="377" t="s">
        <v>271</v>
      </c>
      <c r="K30" s="377" t="s">
        <v>272</v>
      </c>
      <c r="L30" s="377"/>
      <c r="M30" s="361"/>
      <c r="N30" s="361"/>
      <c r="O30" s="366"/>
      <c r="P30" s="363"/>
      <c r="Q30" s="380" t="s">
        <v>358</v>
      </c>
      <c r="R30" s="377"/>
      <c r="S30" s="380" t="s">
        <v>271</v>
      </c>
      <c r="T30" s="380" t="s">
        <v>272</v>
      </c>
      <c r="U30" s="380"/>
      <c r="V30" s="363"/>
      <c r="W30" s="363"/>
      <c r="X30" s="379"/>
    </row>
    <row r="31" spans="2:24" ht="15" customHeight="1" x14ac:dyDescent="0.35">
      <c r="B31" s="360"/>
      <c r="C31" s="370" t="s">
        <v>387</v>
      </c>
      <c r="D31" s="361"/>
      <c r="E31" s="361"/>
      <c r="F31" s="361"/>
      <c r="G31" s="374" t="s">
        <v>363</v>
      </c>
      <c r="H31" s="347" t="str">
        <f>Recs!F7</f>
        <v>Normal</v>
      </c>
      <c r="I31" s="377"/>
      <c r="J31" s="357">
        <f>IF(S31="",LOOKUP($D$13,Recs!$E$9:$E$14,Recs!F$9:F$14),S31)</f>
        <v>284.85000000000002</v>
      </c>
      <c r="K31" s="357">
        <f>IF(T31="",LOOKUP($D$13,Recs!$E$9:$E$14,Recs!G$9:G$14),T31)</f>
        <v>7.86</v>
      </c>
      <c r="L31" s="377"/>
      <c r="M31" s="361"/>
      <c r="N31" s="361"/>
      <c r="O31" s="366"/>
      <c r="P31" s="373" t="s">
        <v>363</v>
      </c>
      <c r="Q31" s="346"/>
      <c r="R31" s="377"/>
      <c r="S31" s="345"/>
      <c r="T31" s="345"/>
      <c r="U31" s="380"/>
      <c r="V31" s="363"/>
      <c r="W31" s="363"/>
      <c r="X31" s="379"/>
    </row>
    <row r="32" spans="2:24" ht="15" customHeight="1" x14ac:dyDescent="0.35">
      <c r="B32" s="360"/>
      <c r="C32" s="370" t="s">
        <v>400</v>
      </c>
      <c r="D32" s="363"/>
      <c r="E32" s="363"/>
      <c r="F32" s="363"/>
      <c r="G32" s="373" t="s">
        <v>401</v>
      </c>
      <c r="H32" s="349" t="str">
        <f>Recs!Q9</f>
        <v>Normal</v>
      </c>
      <c r="I32" s="377"/>
      <c r="J32" s="335">
        <f>Recs!R9</f>
        <v>4800</v>
      </c>
      <c r="K32" s="335">
        <f>Recs!S9</f>
        <v>700</v>
      </c>
      <c r="L32" s="377"/>
      <c r="M32" s="363"/>
      <c r="N32" s="363"/>
      <c r="O32" s="366"/>
      <c r="P32" s="373" t="s">
        <v>401</v>
      </c>
      <c r="Q32" s="346"/>
      <c r="R32" s="377"/>
      <c r="S32" s="345"/>
      <c r="T32" s="345"/>
      <c r="U32" s="380"/>
      <c r="V32" s="363"/>
      <c r="W32" s="363"/>
      <c r="X32" s="379"/>
    </row>
    <row r="33" spans="2:24" ht="15" customHeight="1" x14ac:dyDescent="0.35">
      <c r="B33" s="360"/>
      <c r="C33" s="370" t="s">
        <v>385</v>
      </c>
      <c r="D33" s="361"/>
      <c r="E33" s="361"/>
      <c r="F33" s="361"/>
      <c r="G33" s="362" t="s">
        <v>364</v>
      </c>
      <c r="H33" s="347" t="str">
        <f>Recs!H7</f>
        <v>LogNorm</v>
      </c>
      <c r="I33" s="377"/>
      <c r="J33" s="347">
        <f>IF(S33="",LOOKUP($D$13,Recs!$E$9:$E$14,Recs!H$9:H$14),S33)</f>
        <v>1.57</v>
      </c>
      <c r="K33" s="347">
        <f>IF(T33="",LOOKUP($D$13,Recs!$E$9:$E$14,Recs!I$9:I$14),T33)</f>
        <v>0.73</v>
      </c>
      <c r="L33" s="377"/>
      <c r="M33" s="361"/>
      <c r="N33" s="361"/>
      <c r="O33" s="366"/>
      <c r="P33" s="373" t="s">
        <v>364</v>
      </c>
      <c r="Q33" s="346"/>
      <c r="R33" s="377"/>
      <c r="S33" s="346"/>
      <c r="T33" s="346"/>
      <c r="U33" s="380"/>
      <c r="V33" s="363"/>
      <c r="W33" s="363"/>
      <c r="X33" s="379"/>
    </row>
    <row r="34" spans="2:24" ht="15" customHeight="1" x14ac:dyDescent="0.3">
      <c r="B34" s="360"/>
      <c r="C34" s="370" t="s">
        <v>427</v>
      </c>
      <c r="D34" s="361"/>
      <c r="E34" s="361"/>
      <c r="F34" s="361"/>
      <c r="G34" s="484" t="s">
        <v>428</v>
      </c>
      <c r="H34" s="335" t="str">
        <f>Recs!Q11</f>
        <v>Normal</v>
      </c>
      <c r="I34" s="377"/>
      <c r="J34" s="347">
        <f>Recs!R11</f>
        <v>3.4000000000000002E-2</v>
      </c>
      <c r="K34" s="347">
        <f>Recs!S11</f>
        <v>2.1000000000000001E-2</v>
      </c>
      <c r="L34" s="377"/>
      <c r="M34" s="361"/>
      <c r="N34" s="361"/>
      <c r="O34" s="366"/>
      <c r="P34" s="484" t="s">
        <v>428</v>
      </c>
      <c r="Q34" s="346"/>
      <c r="R34" s="377"/>
      <c r="S34" s="346"/>
      <c r="T34" s="346"/>
      <c r="U34" s="380"/>
      <c r="V34" s="363"/>
      <c r="W34" s="363"/>
      <c r="X34" s="379"/>
    </row>
    <row r="35" spans="2:24" ht="15" customHeight="1" x14ac:dyDescent="0.3">
      <c r="B35" s="360"/>
      <c r="C35" s="361" t="s">
        <v>386</v>
      </c>
      <c r="D35" s="361"/>
      <c r="E35" s="361"/>
      <c r="F35" s="361"/>
      <c r="G35" s="362" t="s">
        <v>365</v>
      </c>
      <c r="H35" s="347" t="str">
        <f>Recs!L7</f>
        <v>LogNorm</v>
      </c>
      <c r="I35" s="377"/>
      <c r="J35" s="347">
        <f>IF(S35="",LOOKUP($D$13,Recs!$E$9:$E$14,Recs!L$9:L$14),S35)</f>
        <v>58.6</v>
      </c>
      <c r="K35" s="347">
        <f>IF(T35="",LOOKUP($D$13,Recs!$E$9:$E$14,Recs!M$9:M$14),T35)</f>
        <v>6.6</v>
      </c>
      <c r="L35" s="377"/>
      <c r="M35" s="361"/>
      <c r="N35" s="361"/>
      <c r="O35" s="366"/>
      <c r="P35" s="373" t="s">
        <v>365</v>
      </c>
      <c r="Q35" s="346"/>
      <c r="R35" s="377"/>
      <c r="S35" s="385"/>
      <c r="T35" s="346"/>
      <c r="U35" s="380"/>
      <c r="V35" s="363"/>
      <c r="W35" s="363"/>
      <c r="X35" s="379"/>
    </row>
    <row r="36" spans="2:24" ht="15" customHeight="1" x14ac:dyDescent="0.3">
      <c r="B36" s="360"/>
      <c r="C36" s="361"/>
      <c r="D36" s="361"/>
      <c r="E36" s="361"/>
      <c r="F36" s="361"/>
      <c r="G36" s="361"/>
      <c r="H36" s="361"/>
      <c r="I36" s="361"/>
      <c r="J36" s="361"/>
      <c r="K36" s="361"/>
      <c r="L36" s="361"/>
      <c r="M36" s="361"/>
      <c r="N36" s="361"/>
      <c r="O36" s="366"/>
      <c r="P36" s="363"/>
      <c r="Q36" s="363"/>
      <c r="R36" s="361"/>
      <c r="S36" s="363"/>
      <c r="T36" s="363"/>
      <c r="U36" s="380"/>
      <c r="V36" s="363"/>
      <c r="W36" s="363"/>
      <c r="X36" s="379"/>
    </row>
    <row r="37" spans="2:24" ht="15" customHeight="1" x14ac:dyDescent="0.3">
      <c r="B37" s="360"/>
      <c r="C37" s="361"/>
      <c r="D37" s="361"/>
      <c r="E37" s="361"/>
      <c r="F37" s="361"/>
      <c r="G37" s="361"/>
      <c r="H37" s="361"/>
      <c r="I37" s="361"/>
      <c r="J37" s="361"/>
      <c r="K37" s="361"/>
      <c r="L37" s="361"/>
      <c r="M37" s="361"/>
      <c r="N37" s="361"/>
      <c r="O37" s="366"/>
      <c r="P37" s="363"/>
      <c r="Q37" s="363"/>
      <c r="R37" s="361"/>
      <c r="S37" s="363"/>
      <c r="T37" s="363"/>
      <c r="U37" s="380"/>
      <c r="V37" s="363"/>
      <c r="W37" s="363"/>
      <c r="X37" s="379"/>
    </row>
    <row r="38" spans="2:24" ht="15" customHeight="1" x14ac:dyDescent="0.3">
      <c r="B38" s="360"/>
      <c r="C38" s="361"/>
      <c r="D38" s="361"/>
      <c r="E38" s="361"/>
      <c r="F38" s="361"/>
      <c r="G38" s="361"/>
      <c r="H38" s="377" t="s">
        <v>358</v>
      </c>
      <c r="I38" s="377"/>
      <c r="J38" s="377" t="s">
        <v>271</v>
      </c>
      <c r="K38" s="377" t="s">
        <v>272</v>
      </c>
      <c r="L38" s="377"/>
      <c r="M38" s="377" t="s">
        <v>360</v>
      </c>
      <c r="N38" s="377" t="s">
        <v>362</v>
      </c>
      <c r="O38" s="366"/>
      <c r="P38" s="363"/>
      <c r="Q38" s="380" t="s">
        <v>358</v>
      </c>
      <c r="R38" s="377"/>
      <c r="S38" s="377" t="s">
        <v>271</v>
      </c>
      <c r="T38" s="377" t="s">
        <v>272</v>
      </c>
      <c r="U38" s="380"/>
      <c r="V38" s="380" t="s">
        <v>360</v>
      </c>
      <c r="W38" s="380" t="s">
        <v>362</v>
      </c>
      <c r="X38" s="379"/>
    </row>
    <row r="39" spans="2:24" ht="15" customHeight="1" x14ac:dyDescent="0.35">
      <c r="B39" s="360"/>
      <c r="C39" s="370" t="s">
        <v>388</v>
      </c>
      <c r="D39" s="361"/>
      <c r="E39" s="361"/>
      <c r="F39" s="361"/>
      <c r="G39" s="362" t="s">
        <v>348</v>
      </c>
      <c r="H39" s="347" t="str">
        <f>IF(Q39="",LOOKUP($E$15,Recs!$P$20:$P$22,Recs!Q$20:Q$22),Q39)</f>
        <v>Normal</v>
      </c>
      <c r="I39" s="377"/>
      <c r="J39" s="347">
        <f>IF(S39="",LOOKUP($E$15,Recs!$P$20:$P$22,Recs!R$20:R$22),S39)</f>
        <v>567.29999999999995</v>
      </c>
      <c r="K39" s="347">
        <f>IF(T39="",LOOKUP($E$15,Recs!$P$20:$P$22,Recs!S$20:S$22),T39)</f>
        <v>84.5</v>
      </c>
      <c r="L39" s="377"/>
      <c r="M39" s="377" t="s">
        <v>361</v>
      </c>
      <c r="N39" s="377" t="s">
        <v>361</v>
      </c>
      <c r="O39" s="366"/>
      <c r="P39" s="373" t="s">
        <v>348</v>
      </c>
      <c r="Q39" s="346"/>
      <c r="R39" s="377"/>
      <c r="S39" s="386"/>
      <c r="T39" s="387"/>
      <c r="U39" s="380"/>
      <c r="V39" s="380" t="s">
        <v>361</v>
      </c>
      <c r="W39" s="380" t="s">
        <v>361</v>
      </c>
      <c r="X39" s="379"/>
    </row>
    <row r="40" spans="2:24" ht="15" customHeight="1" x14ac:dyDescent="0.3">
      <c r="B40" s="360"/>
      <c r="C40" s="361" t="s">
        <v>356</v>
      </c>
      <c r="D40" s="361"/>
      <c r="E40" s="361"/>
      <c r="F40" s="361"/>
      <c r="G40" s="369" t="s">
        <v>357</v>
      </c>
      <c r="H40" s="347" t="str">
        <f>IF(Q40="",LOOKUP($E$15,Recs!$P$17:$P$19,Recs!Q$17:Q$19),Q40)</f>
        <v>Beta</v>
      </c>
      <c r="I40" s="377"/>
      <c r="J40" s="347">
        <f>IF(S40="",LOOKUP($E$15,Recs!$P$17:$P$19,Recs!R$17:R$19),S40)</f>
        <v>0.6</v>
      </c>
      <c r="K40" s="347">
        <f>IF(T40="",LOOKUP($E$15,Recs!$P$17:$P$19,Recs!S$17:S$19),T40)</f>
        <v>0.15</v>
      </c>
      <c r="L40" s="377"/>
      <c r="M40" s="347">
        <f>IF(V40="",LOOKUP($E$15,Recs!$P$17:$P$19,Recs!T$17:T$19),V40)</f>
        <v>0</v>
      </c>
      <c r="N40" s="347">
        <f>IF(W40="",LOOKUP($E$15,Recs!$P$17:$P$19,Recs!U$17:U$19),W40)</f>
        <v>1</v>
      </c>
      <c r="O40" s="366"/>
      <c r="P40" s="375" t="s">
        <v>357</v>
      </c>
      <c r="Q40" s="346"/>
      <c r="R40" s="377"/>
      <c r="S40" s="345"/>
      <c r="T40" s="345"/>
      <c r="U40" s="380"/>
      <c r="V40" s="345"/>
      <c r="W40" s="345"/>
      <c r="X40" s="379"/>
    </row>
    <row r="41" spans="2:24" ht="15" customHeight="1" x14ac:dyDescent="0.35">
      <c r="B41" s="360"/>
      <c r="C41" s="370" t="s">
        <v>389</v>
      </c>
      <c r="D41" s="361"/>
      <c r="E41" s="361"/>
      <c r="F41" s="361"/>
      <c r="G41" s="362" t="s">
        <v>383</v>
      </c>
      <c r="H41" s="347" t="str">
        <f>IF(Q41="",LOOKUP($E$17,Recs!$P$12:$P$13,Recs!Q$12:Q$13),Q41)</f>
        <v>LogNorm</v>
      </c>
      <c r="I41" s="377"/>
      <c r="J41" s="347">
        <f>IF(S41="",LOOKUP($E$17,Recs!$P$12:$P$13,Recs!R$12:R$13),S41)</f>
        <v>1.08</v>
      </c>
      <c r="K41" s="347">
        <f>IF(T41="",LOOKUP($E$17,Recs!$P$12:$P$13,Recs!S$12:S$13),T41)</f>
        <v>0.443</v>
      </c>
      <c r="L41" s="377"/>
      <c r="M41" s="347" t="str">
        <f>IF(V41="",LOOKUP($E$17,Recs!$P$12:$P$13,Recs!T$12:T$13),V41)</f>
        <v>-</v>
      </c>
      <c r="N41" s="347" t="str">
        <f>IF(W41="",LOOKUP($E$17,Recs!$P$12:$P$13,Recs!U$12:U$13),W41)</f>
        <v>-</v>
      </c>
      <c r="O41" s="366"/>
      <c r="P41" s="373" t="s">
        <v>383</v>
      </c>
      <c r="Q41" s="346"/>
      <c r="R41" s="377"/>
      <c r="S41" s="345"/>
      <c r="T41" s="345"/>
      <c r="U41" s="380"/>
      <c r="V41" s="345"/>
      <c r="W41" s="345"/>
      <c r="X41" s="379"/>
    </row>
    <row r="42" spans="2:24" ht="15" customHeight="1" thickBot="1" x14ac:dyDescent="0.35">
      <c r="B42" s="364"/>
      <c r="C42" s="365"/>
      <c r="D42" s="365"/>
      <c r="E42" s="365"/>
      <c r="F42" s="365"/>
      <c r="G42" s="365"/>
      <c r="H42" s="365"/>
      <c r="I42" s="365"/>
      <c r="J42" s="365"/>
      <c r="K42" s="365"/>
      <c r="L42" s="365"/>
      <c r="M42" s="365"/>
      <c r="N42" s="365"/>
      <c r="O42" s="368"/>
      <c r="P42" s="376"/>
      <c r="Q42" s="376"/>
      <c r="R42" s="376"/>
      <c r="S42" s="376"/>
      <c r="T42" s="376"/>
      <c r="U42" s="376"/>
      <c r="V42" s="376"/>
      <c r="W42" s="376"/>
      <c r="X42" s="382"/>
    </row>
    <row r="43" spans="2:24" ht="15" customHeight="1" x14ac:dyDescent="0.3"/>
    <row r="44" spans="2:24" ht="15" customHeight="1" x14ac:dyDescent="0.3"/>
  </sheetData>
  <mergeCells count="8">
    <mergeCell ref="D13:F13"/>
    <mergeCell ref="E17:F17"/>
    <mergeCell ref="E15:F15"/>
    <mergeCell ref="V8:X8"/>
    <mergeCell ref="V9:X9"/>
    <mergeCell ref="V11:X11"/>
    <mergeCell ref="V10:X10"/>
    <mergeCell ref="E11:F11"/>
  </mergeCells>
  <conditionalFormatting sqref="H24:H27 H31:K33 H39:K41 M40:N41 H35:K35 I34">
    <cfRule type="expression" dxfId="1" priority="3">
      <formula>Q24&lt;&gt;""</formula>
    </cfRule>
  </conditionalFormatting>
  <conditionalFormatting sqref="J34:K34">
    <cfRule type="expression" dxfId="0" priority="5">
      <formula>Q34&lt;&gt;""</formula>
    </cfRule>
  </conditionalFormatting>
  <dataValidations count="1">
    <dataValidation type="list" allowBlank="1" showInputMessage="1" showErrorMessage="1" sqref="F9">
      <formula1>"75, 100, 125"</formula1>
    </dataValidation>
  </dataValidations>
  <hyperlinks>
    <hyperlink ref="X2" r:id="rId1"/>
    <hyperlink ref="X3" r:id="rId2"/>
    <hyperlink ref="X4" r:id="rId3"/>
  </hyperlinks>
  <pageMargins left="0.25" right="0.25" top="0.75" bottom="0.75" header="0.3" footer="0.3"/>
  <pageSetup scale="77" orientation="landscape"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'zRecommended Values'!$D$16:$D$24</xm:f>
          </x14:formula1>
          <xm:sqref>E11</xm:sqref>
        </x14:dataValidation>
        <x14:dataValidation type="list" allowBlank="1" showInputMessage="1" showErrorMessage="1">
          <x14:formula1>
            <xm:f>Recs!$P$12:$P$13</xm:f>
          </x14:formula1>
          <xm:sqref>E17:F17</xm:sqref>
        </x14:dataValidation>
        <x14:dataValidation type="list" allowBlank="1" showInputMessage="1" showErrorMessage="1">
          <x14:formula1>
            <xm:f>Recs!$P$20:$P$22</xm:f>
          </x14:formula1>
          <xm:sqref>E15:F15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V41"/>
  <sheetViews>
    <sheetView zoomScale="110" zoomScaleNormal="110" workbookViewId="0">
      <selection activeCell="I18" sqref="I18"/>
    </sheetView>
  </sheetViews>
  <sheetFormatPr defaultColWidth="9.109375" defaultRowHeight="13.8" x14ac:dyDescent="0.3"/>
  <cols>
    <col min="1" max="1" width="9.109375" style="174"/>
    <col min="2" max="2" width="16.6640625" style="174" customWidth="1"/>
    <col min="3" max="3" width="20.6640625" style="174" customWidth="1"/>
    <col min="4" max="4" width="9.109375" style="174"/>
    <col min="5" max="5" width="21.5546875" style="174" customWidth="1"/>
    <col min="6" max="13" width="9.6640625" style="174" customWidth="1"/>
    <col min="14" max="14" width="9.109375" style="174"/>
    <col min="15" max="16" width="18.6640625" style="174" customWidth="1"/>
    <col min="17" max="17" width="16.6640625" style="264" customWidth="1"/>
    <col min="18" max="21" width="9.6640625" style="174" customWidth="1"/>
    <col min="22" max="22" width="18.6640625" style="174" customWidth="1"/>
    <col min="23" max="16384" width="9.109375" style="174"/>
  </cols>
  <sheetData>
    <row r="2" spans="2:22" x14ac:dyDescent="0.3">
      <c r="B2" s="338" t="s">
        <v>447</v>
      </c>
    </row>
    <row r="3" spans="2:22" x14ac:dyDescent="0.3">
      <c r="F3" s="574" t="s">
        <v>321</v>
      </c>
      <c r="G3" s="575"/>
      <c r="H3" s="574" t="s">
        <v>321</v>
      </c>
      <c r="I3" s="575"/>
      <c r="L3" s="574" t="s">
        <v>321</v>
      </c>
      <c r="M3" s="575"/>
    </row>
    <row r="4" spans="2:22" ht="12.75" customHeight="1" x14ac:dyDescent="0.3">
      <c r="B4" s="614" t="s">
        <v>290</v>
      </c>
      <c r="C4" s="616" t="s">
        <v>337</v>
      </c>
      <c r="E4" s="585" t="s">
        <v>325</v>
      </c>
      <c r="F4" s="588" t="s">
        <v>370</v>
      </c>
      <c r="G4" s="589"/>
      <c r="H4" s="576" t="s">
        <v>369</v>
      </c>
      <c r="I4" s="577"/>
      <c r="J4" s="577"/>
      <c r="K4" s="578"/>
      <c r="L4" s="576" t="s">
        <v>371</v>
      </c>
      <c r="M4" s="578"/>
      <c r="O4" s="607" t="s">
        <v>326</v>
      </c>
      <c r="P4" s="607"/>
      <c r="Q4" s="619" t="s">
        <v>291</v>
      </c>
      <c r="R4" s="621" t="s">
        <v>271</v>
      </c>
      <c r="S4" s="623" t="s">
        <v>272</v>
      </c>
      <c r="T4" s="625" t="s">
        <v>292</v>
      </c>
      <c r="U4" s="625" t="s">
        <v>293</v>
      </c>
      <c r="V4" s="619" t="s">
        <v>192</v>
      </c>
    </row>
    <row r="5" spans="2:22" ht="12.75" customHeight="1" thickBot="1" x14ac:dyDescent="0.35">
      <c r="B5" s="615"/>
      <c r="C5" s="617"/>
      <c r="E5" s="586"/>
      <c r="F5" s="590"/>
      <c r="G5" s="591"/>
      <c r="H5" s="579"/>
      <c r="I5" s="580"/>
      <c r="J5" s="580"/>
      <c r="K5" s="581"/>
      <c r="L5" s="579"/>
      <c r="M5" s="581"/>
      <c r="O5" s="608"/>
      <c r="P5" s="608"/>
      <c r="Q5" s="620"/>
      <c r="R5" s="622"/>
      <c r="S5" s="624"/>
      <c r="T5" s="626"/>
      <c r="U5" s="626"/>
      <c r="V5" s="620"/>
    </row>
    <row r="6" spans="2:22" ht="12.75" customHeight="1" x14ac:dyDescent="0.3">
      <c r="B6" s="352" t="s">
        <v>328</v>
      </c>
      <c r="C6" s="353" t="s">
        <v>187</v>
      </c>
      <c r="E6" s="587"/>
      <c r="F6" s="592"/>
      <c r="G6" s="593"/>
      <c r="H6" s="582"/>
      <c r="I6" s="583"/>
      <c r="J6" s="583"/>
      <c r="K6" s="584"/>
      <c r="L6" s="582"/>
      <c r="M6" s="584"/>
      <c r="N6" s="307" t="s">
        <v>319</v>
      </c>
      <c r="O6" s="596" t="s">
        <v>323</v>
      </c>
      <c r="P6" s="600"/>
      <c r="Q6" s="278" t="s">
        <v>194</v>
      </c>
      <c r="R6" s="277">
        <v>1.3</v>
      </c>
      <c r="S6" s="278" t="s">
        <v>194</v>
      </c>
      <c r="T6" s="278" t="s">
        <v>194</v>
      </c>
      <c r="U6" s="278" t="s">
        <v>194</v>
      </c>
      <c r="V6" s="629" t="s">
        <v>294</v>
      </c>
    </row>
    <row r="7" spans="2:22" ht="12.75" customHeight="1" x14ac:dyDescent="0.35">
      <c r="B7" s="354" t="s">
        <v>329</v>
      </c>
      <c r="C7" s="355" t="s">
        <v>187</v>
      </c>
      <c r="E7" s="594" t="s">
        <v>291</v>
      </c>
      <c r="F7" s="592" t="s">
        <v>6</v>
      </c>
      <c r="G7" s="593"/>
      <c r="H7" s="596" t="s">
        <v>359</v>
      </c>
      <c r="I7" s="597"/>
      <c r="J7" s="596"/>
      <c r="K7" s="597"/>
      <c r="L7" s="598" t="s">
        <v>359</v>
      </c>
      <c r="M7" s="599"/>
      <c r="N7" s="307" t="s">
        <v>319</v>
      </c>
      <c r="O7" s="598" t="s">
        <v>397</v>
      </c>
      <c r="P7" s="601"/>
      <c r="Q7" s="278" t="s">
        <v>194</v>
      </c>
      <c r="R7" s="277">
        <v>293</v>
      </c>
      <c r="S7" s="278" t="s">
        <v>194</v>
      </c>
      <c r="T7" s="278" t="s">
        <v>194</v>
      </c>
      <c r="U7" s="278" t="s">
        <v>194</v>
      </c>
      <c r="V7" s="594"/>
    </row>
    <row r="8" spans="2:22" ht="12.75" customHeight="1" thickBot="1" x14ac:dyDescent="0.35">
      <c r="B8" s="354" t="s">
        <v>330</v>
      </c>
      <c r="C8" s="355" t="s">
        <v>191</v>
      </c>
      <c r="E8" s="595"/>
      <c r="F8" s="316" t="s">
        <v>271</v>
      </c>
      <c r="G8" s="299" t="s">
        <v>272</v>
      </c>
      <c r="H8" s="315" t="s">
        <v>271</v>
      </c>
      <c r="I8" s="309" t="s">
        <v>272</v>
      </c>
      <c r="J8" s="315" t="s">
        <v>271</v>
      </c>
      <c r="K8" s="309" t="s">
        <v>272</v>
      </c>
      <c r="L8" s="315" t="s">
        <v>271</v>
      </c>
      <c r="M8" s="309" t="s">
        <v>272</v>
      </c>
      <c r="N8" s="307" t="s">
        <v>319</v>
      </c>
      <c r="O8" s="596" t="s">
        <v>398</v>
      </c>
      <c r="P8" s="597"/>
      <c r="Q8" s="282" t="s">
        <v>194</v>
      </c>
      <c r="R8" s="351">
        <f>28/365.25</f>
        <v>7.665982203969883E-2</v>
      </c>
      <c r="S8" s="282"/>
      <c r="T8" s="282"/>
      <c r="U8" s="282"/>
      <c r="V8" s="594"/>
    </row>
    <row r="9" spans="2:22" ht="12.75" customHeight="1" x14ac:dyDescent="0.3">
      <c r="B9" s="354" t="s">
        <v>331</v>
      </c>
      <c r="C9" s="355" t="s">
        <v>186</v>
      </c>
      <c r="E9" s="318" t="s">
        <v>189</v>
      </c>
      <c r="F9" s="533">
        <v>285.17</v>
      </c>
      <c r="G9" s="534">
        <v>8.1199999999999992</v>
      </c>
      <c r="H9" s="531">
        <v>1.1299999999999999</v>
      </c>
      <c r="I9" s="532">
        <v>0.72</v>
      </c>
      <c r="J9" s="319">
        <v>0.35</v>
      </c>
      <c r="K9" s="306"/>
      <c r="L9" s="319">
        <v>62.1</v>
      </c>
      <c r="M9" s="319">
        <v>6.9</v>
      </c>
      <c r="N9" s="307" t="s">
        <v>319</v>
      </c>
      <c r="O9" s="606" t="s">
        <v>378</v>
      </c>
      <c r="P9" s="606"/>
      <c r="Q9" s="278" t="s">
        <v>6</v>
      </c>
      <c r="R9" s="278">
        <v>4800</v>
      </c>
      <c r="S9" s="278">
        <v>700</v>
      </c>
      <c r="T9" s="278" t="s">
        <v>194</v>
      </c>
      <c r="U9" s="278" t="s">
        <v>194</v>
      </c>
      <c r="V9" s="628"/>
    </row>
    <row r="10" spans="2:22" ht="12.75" customHeight="1" x14ac:dyDescent="0.3">
      <c r="B10" s="354" t="s">
        <v>332</v>
      </c>
      <c r="C10" s="355" t="s">
        <v>188</v>
      </c>
      <c r="E10" s="310" t="s">
        <v>186</v>
      </c>
      <c r="F10" s="516">
        <v>286.66000000000003</v>
      </c>
      <c r="G10" s="535">
        <v>7.98</v>
      </c>
      <c r="H10" s="275">
        <v>0.78</v>
      </c>
      <c r="I10" s="271">
        <v>0.18</v>
      </c>
      <c r="J10" s="322">
        <v>0.4</v>
      </c>
      <c r="K10" s="271"/>
      <c r="L10" s="275">
        <v>59.6</v>
      </c>
      <c r="M10" s="275">
        <v>6.6</v>
      </c>
      <c r="N10" s="307" t="s">
        <v>319</v>
      </c>
      <c r="O10" s="596" t="s">
        <v>379</v>
      </c>
      <c r="P10" s="600"/>
      <c r="Q10" s="278" t="s">
        <v>194</v>
      </c>
      <c r="R10" s="280">
        <v>12.7</v>
      </c>
      <c r="S10" s="280" t="s">
        <v>194</v>
      </c>
      <c r="T10" s="280" t="s">
        <v>194</v>
      </c>
      <c r="U10" s="280" t="s">
        <v>194</v>
      </c>
      <c r="V10" s="538" t="s">
        <v>456</v>
      </c>
    </row>
    <row r="11" spans="2:22" ht="12.75" customHeight="1" x14ac:dyDescent="0.3">
      <c r="B11" s="354" t="s">
        <v>333</v>
      </c>
      <c r="C11" s="355" t="s">
        <v>270</v>
      </c>
      <c r="E11" s="310" t="s">
        <v>270</v>
      </c>
      <c r="F11" s="516">
        <v>287.27999999999997</v>
      </c>
      <c r="G11" s="535">
        <v>8.17</v>
      </c>
      <c r="H11" s="275">
        <v>0.99</v>
      </c>
      <c r="I11" s="271">
        <v>0.43</v>
      </c>
      <c r="J11" s="322">
        <v>0.8</v>
      </c>
      <c r="K11" s="271"/>
      <c r="L11" s="275">
        <v>54.6</v>
      </c>
      <c r="M11" s="275">
        <v>6.5</v>
      </c>
      <c r="N11" s="307" t="s">
        <v>319</v>
      </c>
      <c r="O11" s="596" t="s">
        <v>426</v>
      </c>
      <c r="P11" s="600"/>
      <c r="Q11" s="517" t="s">
        <v>6</v>
      </c>
      <c r="R11" s="482">
        <f>VDOTHistoricSamplingData!M26</f>
        <v>3.4000000000000002E-2</v>
      </c>
      <c r="S11" s="482">
        <f>VDOTHistoricSamplingData!N26</f>
        <v>2.1000000000000001E-2</v>
      </c>
      <c r="T11" s="529" t="s">
        <v>194</v>
      </c>
      <c r="U11" s="529" t="s">
        <v>194</v>
      </c>
      <c r="V11" s="483" t="s">
        <v>351</v>
      </c>
    </row>
    <row r="12" spans="2:22" x14ac:dyDescent="0.3">
      <c r="B12" s="354" t="s">
        <v>334</v>
      </c>
      <c r="C12" s="355" t="s">
        <v>270</v>
      </c>
      <c r="E12" s="310" t="s">
        <v>187</v>
      </c>
      <c r="F12" s="516">
        <v>284.85000000000002</v>
      </c>
      <c r="G12" s="535">
        <v>7.86</v>
      </c>
      <c r="H12" s="275">
        <v>1.57</v>
      </c>
      <c r="I12" s="271">
        <v>0.73</v>
      </c>
      <c r="J12" s="322">
        <v>0.3</v>
      </c>
      <c r="K12" s="271"/>
      <c r="L12" s="275">
        <v>58.6</v>
      </c>
      <c r="M12" s="275">
        <v>6.6</v>
      </c>
      <c r="O12" s="612" t="s">
        <v>380</v>
      </c>
      <c r="P12" s="275" t="s">
        <v>384</v>
      </c>
      <c r="Q12" s="278" t="s">
        <v>7</v>
      </c>
      <c r="R12" s="281">
        <v>0.65</v>
      </c>
      <c r="S12" s="281">
        <v>0.15</v>
      </c>
      <c r="T12" s="530">
        <v>0.2</v>
      </c>
      <c r="U12" s="530">
        <v>2</v>
      </c>
      <c r="V12" s="281" t="s">
        <v>294</v>
      </c>
    </row>
    <row r="13" spans="2:22" x14ac:dyDescent="0.3">
      <c r="B13" s="354" t="s">
        <v>335</v>
      </c>
      <c r="C13" s="355" t="s">
        <v>189</v>
      </c>
      <c r="E13" s="310" t="s">
        <v>188</v>
      </c>
      <c r="F13" s="275">
        <v>288.20999999999998</v>
      </c>
      <c r="G13" s="271">
        <v>7.92</v>
      </c>
      <c r="H13" s="275">
        <v>0.42</v>
      </c>
      <c r="I13" s="271">
        <v>0.27</v>
      </c>
      <c r="J13" s="275">
        <v>0.25</v>
      </c>
      <c r="K13" s="271"/>
      <c r="L13" s="275">
        <v>56.9</v>
      </c>
      <c r="M13" s="275">
        <v>7.4</v>
      </c>
      <c r="O13" s="612"/>
      <c r="P13" s="275" t="s">
        <v>193</v>
      </c>
      <c r="Q13" s="278" t="s">
        <v>359</v>
      </c>
      <c r="R13" s="278">
        <v>1.08</v>
      </c>
      <c r="S13" s="278">
        <v>0.443</v>
      </c>
      <c r="T13" s="278" t="s">
        <v>194</v>
      </c>
      <c r="U13" s="278" t="s">
        <v>194</v>
      </c>
      <c r="V13" s="273" t="s">
        <v>306</v>
      </c>
    </row>
    <row r="14" spans="2:22" ht="14.4" thickBot="1" x14ac:dyDescent="0.35">
      <c r="B14" s="354" t="s">
        <v>336</v>
      </c>
      <c r="C14" s="355" t="s">
        <v>270</v>
      </c>
      <c r="E14" s="263" t="s">
        <v>191</v>
      </c>
      <c r="F14" s="536">
        <v>285.82</v>
      </c>
      <c r="G14" s="537">
        <v>8.41</v>
      </c>
      <c r="H14" s="288">
        <v>1.33</v>
      </c>
      <c r="I14" s="289">
        <v>0.54</v>
      </c>
      <c r="J14" s="288">
        <v>0.25</v>
      </c>
      <c r="K14" s="289"/>
      <c r="L14" s="288">
        <v>52.2</v>
      </c>
      <c r="M14" s="288">
        <v>5.8</v>
      </c>
      <c r="N14" s="307" t="s">
        <v>319</v>
      </c>
      <c r="O14" s="612"/>
      <c r="P14" s="270" t="s">
        <v>307</v>
      </c>
      <c r="Q14" s="272"/>
      <c r="R14" s="274">
        <v>2.4</v>
      </c>
      <c r="S14" s="274"/>
      <c r="T14" s="274"/>
      <c r="U14" s="272"/>
      <c r="V14" s="609" t="s">
        <v>308</v>
      </c>
    </row>
    <row r="15" spans="2:22" ht="12.75" customHeight="1" x14ac:dyDescent="0.3">
      <c r="E15" s="304" t="s">
        <v>192</v>
      </c>
      <c r="F15" s="602" t="s">
        <v>320</v>
      </c>
      <c r="G15" s="603"/>
      <c r="H15" s="602" t="s">
        <v>320</v>
      </c>
      <c r="I15" s="603"/>
      <c r="J15" s="604" t="s">
        <v>294</v>
      </c>
      <c r="K15" s="605"/>
      <c r="L15" s="602" t="s">
        <v>327</v>
      </c>
      <c r="M15" s="603"/>
      <c r="O15" s="612"/>
      <c r="P15" s="275" t="s">
        <v>296</v>
      </c>
      <c r="Q15" s="274"/>
      <c r="R15" s="274">
        <v>6</v>
      </c>
      <c r="S15" s="274"/>
      <c r="T15" s="274"/>
      <c r="U15" s="274"/>
      <c r="V15" s="618"/>
    </row>
    <row r="16" spans="2:22" ht="12.75" customHeight="1" x14ac:dyDescent="0.3">
      <c r="O16" s="613"/>
      <c r="P16" s="275" t="s">
        <v>297</v>
      </c>
      <c r="Q16" s="274"/>
      <c r="R16" s="274">
        <v>3.6</v>
      </c>
      <c r="S16" s="274"/>
      <c r="T16" s="274"/>
      <c r="U16" s="274"/>
      <c r="V16" s="610"/>
    </row>
    <row r="17" spans="14:22" ht="12.75" customHeight="1" x14ac:dyDescent="0.3">
      <c r="O17" s="627" t="s">
        <v>381</v>
      </c>
      <c r="P17" s="275" t="s">
        <v>302</v>
      </c>
      <c r="Q17" s="278" t="s">
        <v>7</v>
      </c>
      <c r="R17" s="278">
        <v>0.3</v>
      </c>
      <c r="S17" s="278">
        <v>0.12</v>
      </c>
      <c r="T17" s="278">
        <v>0</v>
      </c>
      <c r="U17" s="278">
        <v>1</v>
      </c>
      <c r="V17" s="611" t="s">
        <v>294</v>
      </c>
    </row>
    <row r="18" spans="14:22" x14ac:dyDescent="0.3">
      <c r="N18" s="303" t="s">
        <v>319</v>
      </c>
      <c r="O18" s="594"/>
      <c r="P18" s="276" t="s">
        <v>349</v>
      </c>
      <c r="Q18" s="278" t="s">
        <v>7</v>
      </c>
      <c r="R18" s="278">
        <v>0.6</v>
      </c>
      <c r="S18" s="278">
        <v>0.15</v>
      </c>
      <c r="T18" s="278">
        <v>0</v>
      </c>
      <c r="U18" s="278">
        <v>1</v>
      </c>
      <c r="V18" s="612"/>
    </row>
    <row r="19" spans="14:22" x14ac:dyDescent="0.3">
      <c r="O19" s="628"/>
      <c r="P19" s="276" t="s">
        <v>350</v>
      </c>
      <c r="Q19" s="278" t="s">
        <v>7</v>
      </c>
      <c r="R19" s="278">
        <v>0.45</v>
      </c>
      <c r="S19" s="278">
        <v>0.2</v>
      </c>
      <c r="T19" s="278">
        <v>0</v>
      </c>
      <c r="U19" s="278">
        <v>1</v>
      </c>
      <c r="V19" s="613"/>
    </row>
    <row r="20" spans="14:22" x14ac:dyDescent="0.3">
      <c r="O20" s="611" t="s">
        <v>382</v>
      </c>
      <c r="P20" s="275" t="s">
        <v>302</v>
      </c>
      <c r="Q20" s="275" t="s">
        <v>6</v>
      </c>
      <c r="R20" s="516">
        <f>ROUND(VDOTHistoricSamplingData!I26,1)</f>
        <v>31.6</v>
      </c>
      <c r="S20" s="516">
        <f>ROUND(VDOTHistoricSamplingData!J26,1)</f>
        <v>6.3</v>
      </c>
      <c r="T20" s="278" t="s">
        <v>194</v>
      </c>
      <c r="U20" s="278" t="s">
        <v>194</v>
      </c>
      <c r="V20" s="523" t="s">
        <v>294</v>
      </c>
    </row>
    <row r="21" spans="14:22" x14ac:dyDescent="0.3">
      <c r="N21" s="303" t="s">
        <v>319</v>
      </c>
      <c r="O21" s="612"/>
      <c r="P21" s="276" t="s">
        <v>349</v>
      </c>
      <c r="Q21" s="275" t="s">
        <v>6</v>
      </c>
      <c r="R21" s="344">
        <f>ROUND(VDOTHistoricSamplingData!I27,1)</f>
        <v>567.29999999999995</v>
      </c>
      <c r="S21" s="344">
        <f>ROUND(VDOTHistoricSamplingData!J27,1)</f>
        <v>84.5</v>
      </c>
      <c r="T21" s="278" t="s">
        <v>194</v>
      </c>
      <c r="U21" s="278" t="s">
        <v>194</v>
      </c>
      <c r="V21" s="609" t="s">
        <v>351</v>
      </c>
    </row>
    <row r="22" spans="14:22" x14ac:dyDescent="0.3">
      <c r="O22" s="613"/>
      <c r="P22" s="276" t="s">
        <v>350</v>
      </c>
      <c r="Q22" s="275" t="s">
        <v>6</v>
      </c>
      <c r="R22" s="344">
        <f>ROUND(VDOTHistoricSamplingData!I28,1)</f>
        <v>207.2</v>
      </c>
      <c r="S22" s="344">
        <f>ROUND(VDOTHistoricSamplingData!J28,1)</f>
        <v>59.9</v>
      </c>
      <c r="T22" s="278" t="s">
        <v>194</v>
      </c>
      <c r="U22" s="278" t="s">
        <v>194</v>
      </c>
      <c r="V22" s="610"/>
    </row>
    <row r="38" spans="17:17" x14ac:dyDescent="0.3">
      <c r="Q38" s="174"/>
    </row>
    <row r="39" spans="17:17" x14ac:dyDescent="0.3">
      <c r="Q39" s="174"/>
    </row>
    <row r="40" spans="17:17" x14ac:dyDescent="0.3">
      <c r="Q40" s="174"/>
    </row>
    <row r="41" spans="17:17" x14ac:dyDescent="0.3">
      <c r="Q41" s="174"/>
    </row>
  </sheetData>
  <sortState ref="E10:M15">
    <sortCondition ref="E10"/>
  </sortState>
  <mergeCells count="38">
    <mergeCell ref="V21:V22"/>
    <mergeCell ref="O20:O22"/>
    <mergeCell ref="B4:B5"/>
    <mergeCell ref="C4:C5"/>
    <mergeCell ref="V14:V16"/>
    <mergeCell ref="V17:V19"/>
    <mergeCell ref="V4:V5"/>
    <mergeCell ref="R4:R5"/>
    <mergeCell ref="S4:S5"/>
    <mergeCell ref="T4:T5"/>
    <mergeCell ref="U4:U5"/>
    <mergeCell ref="Q4:Q5"/>
    <mergeCell ref="O10:P10"/>
    <mergeCell ref="O12:O16"/>
    <mergeCell ref="O17:O19"/>
    <mergeCell ref="V6:V9"/>
    <mergeCell ref="O6:P6"/>
    <mergeCell ref="O7:P7"/>
    <mergeCell ref="L4:M6"/>
    <mergeCell ref="F15:G15"/>
    <mergeCell ref="H15:I15"/>
    <mergeCell ref="L15:M15"/>
    <mergeCell ref="J15:K15"/>
    <mergeCell ref="O9:P9"/>
    <mergeCell ref="O4:P5"/>
    <mergeCell ref="O8:P8"/>
    <mergeCell ref="O11:P11"/>
    <mergeCell ref="E7:E8"/>
    <mergeCell ref="F7:G7"/>
    <mergeCell ref="H7:I7"/>
    <mergeCell ref="J7:K7"/>
    <mergeCell ref="L7:M7"/>
    <mergeCell ref="F3:G3"/>
    <mergeCell ref="H3:I3"/>
    <mergeCell ref="L3:M3"/>
    <mergeCell ref="H4:K6"/>
    <mergeCell ref="E4:E6"/>
    <mergeCell ref="F4:G6"/>
  </mergeCells>
  <pageMargins left="0.25" right="0.25" top="0.75" bottom="0.75" header="0.3" footer="0.3"/>
  <pageSetup scale="4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P28"/>
  <sheetViews>
    <sheetView topLeftCell="A3" zoomScaleNormal="100" workbookViewId="0">
      <selection activeCell="G27" sqref="G27"/>
    </sheetView>
  </sheetViews>
  <sheetFormatPr defaultRowHeight="14.4" x14ac:dyDescent="0.3"/>
  <cols>
    <col min="2" max="2" width="9.6640625" customWidth="1"/>
    <col min="3" max="3" width="14.6640625" customWidth="1"/>
    <col min="4" max="4" width="20.6640625" customWidth="1"/>
    <col min="5" max="5" width="9.6640625" customWidth="1"/>
    <col min="6" max="6" width="26.6640625" customWidth="1"/>
    <col min="7" max="16" width="9.6640625" customWidth="1"/>
  </cols>
  <sheetData>
    <row r="2" spans="2:16" x14ac:dyDescent="0.3">
      <c r="B2" s="338" t="s">
        <v>448</v>
      </c>
    </row>
    <row r="3" spans="2:16" x14ac:dyDescent="0.3">
      <c r="C3" s="279"/>
      <c r="D3" s="284"/>
      <c r="E3" s="284"/>
      <c r="F3" s="284"/>
      <c r="G3" s="284"/>
      <c r="H3" s="284"/>
      <c r="I3" s="284"/>
      <c r="J3" s="284"/>
      <c r="K3" s="284"/>
      <c r="L3" s="284"/>
      <c r="M3" s="174"/>
      <c r="N3" s="174"/>
      <c r="O3" s="174"/>
      <c r="P3" s="174"/>
    </row>
    <row r="4" spans="2:16" ht="15" customHeight="1" x14ac:dyDescent="0.3">
      <c r="B4" s="630" t="s">
        <v>418</v>
      </c>
      <c r="C4" s="633" t="s">
        <v>290</v>
      </c>
      <c r="D4" s="586" t="s">
        <v>185</v>
      </c>
      <c r="E4" s="630" t="s">
        <v>311</v>
      </c>
      <c r="F4" s="636" t="s">
        <v>309</v>
      </c>
      <c r="G4" s="639" t="s">
        <v>372</v>
      </c>
      <c r="H4" s="646"/>
      <c r="I4" s="646"/>
      <c r="J4" s="640"/>
      <c r="K4" s="639" t="s">
        <v>373</v>
      </c>
      <c r="L4" s="640"/>
      <c r="M4" s="639" t="s">
        <v>375</v>
      </c>
      <c r="N4" s="640"/>
      <c r="O4" s="639" t="s">
        <v>374</v>
      </c>
      <c r="P4" s="640"/>
    </row>
    <row r="5" spans="2:16" x14ac:dyDescent="0.3">
      <c r="B5" s="631"/>
      <c r="C5" s="633"/>
      <c r="D5" s="586"/>
      <c r="E5" s="631"/>
      <c r="F5" s="637"/>
      <c r="G5" s="641"/>
      <c r="H5" s="647"/>
      <c r="I5" s="647"/>
      <c r="J5" s="642"/>
      <c r="K5" s="641"/>
      <c r="L5" s="642"/>
      <c r="M5" s="641"/>
      <c r="N5" s="642"/>
      <c r="O5" s="641"/>
      <c r="P5" s="642"/>
    </row>
    <row r="6" spans="2:16" x14ac:dyDescent="0.3">
      <c r="B6" s="631"/>
      <c r="C6" s="633"/>
      <c r="D6" s="586"/>
      <c r="E6" s="631"/>
      <c r="F6" s="637"/>
      <c r="G6" s="643" t="s">
        <v>377</v>
      </c>
      <c r="H6" s="644"/>
      <c r="I6" s="645" t="s">
        <v>376</v>
      </c>
      <c r="J6" s="644"/>
      <c r="K6" s="641"/>
      <c r="L6" s="642"/>
      <c r="M6" s="641"/>
      <c r="N6" s="642"/>
      <c r="O6" s="641"/>
      <c r="P6" s="642"/>
    </row>
    <row r="7" spans="2:16" x14ac:dyDescent="0.3">
      <c r="B7" s="631"/>
      <c r="C7" s="633"/>
      <c r="D7" s="586"/>
      <c r="E7" s="631"/>
      <c r="F7" s="637"/>
      <c r="G7" s="648" t="s">
        <v>6</v>
      </c>
      <c r="H7" s="649"/>
      <c r="I7" s="643" t="s">
        <v>6</v>
      </c>
      <c r="J7" s="644"/>
      <c r="K7" s="643" t="s">
        <v>7</v>
      </c>
      <c r="L7" s="644"/>
      <c r="M7" s="643" t="s">
        <v>6</v>
      </c>
      <c r="N7" s="644"/>
      <c r="O7" s="643" t="s">
        <v>298</v>
      </c>
      <c r="P7" s="644"/>
    </row>
    <row r="8" spans="2:16" ht="15" thickBot="1" x14ac:dyDescent="0.35">
      <c r="B8" s="632"/>
      <c r="C8" s="634"/>
      <c r="D8" s="635"/>
      <c r="E8" s="632"/>
      <c r="F8" s="638"/>
      <c r="G8" s="301" t="s">
        <v>271</v>
      </c>
      <c r="H8" s="302" t="s">
        <v>272</v>
      </c>
      <c r="I8" s="301" t="s">
        <v>271</v>
      </c>
      <c r="J8" s="302" t="s">
        <v>272</v>
      </c>
      <c r="K8" s="301" t="s">
        <v>271</v>
      </c>
      <c r="L8" s="302" t="s">
        <v>272</v>
      </c>
      <c r="M8" s="301" t="s">
        <v>271</v>
      </c>
      <c r="N8" s="302" t="s">
        <v>272</v>
      </c>
      <c r="O8" s="301" t="s">
        <v>271</v>
      </c>
      <c r="P8" s="302" t="s">
        <v>272</v>
      </c>
    </row>
    <row r="9" spans="2:16" x14ac:dyDescent="0.3">
      <c r="B9" s="409" t="s">
        <v>273</v>
      </c>
      <c r="C9" s="260" t="s">
        <v>263</v>
      </c>
      <c r="D9" s="257" t="s">
        <v>186</v>
      </c>
      <c r="E9" s="287" t="s">
        <v>310</v>
      </c>
      <c r="F9" s="285" t="s">
        <v>312</v>
      </c>
      <c r="G9" s="410">
        <v>4.3949999999999989E-12</v>
      </c>
      <c r="H9" s="341">
        <v>7.9500000000000005E-13</v>
      </c>
      <c r="I9" s="413">
        <f>G9*1000^2/CONVERT(1,"sec","yr")</f>
        <v>138.69565199999997</v>
      </c>
      <c r="J9" s="339">
        <f>H9*1000^2/CONVERT(1,"sec","yr")</f>
        <v>25.088292000000003</v>
      </c>
      <c r="K9" s="409">
        <v>0.44600000000000001</v>
      </c>
      <c r="L9" s="190"/>
      <c r="M9" s="409"/>
      <c r="N9" s="260"/>
      <c r="O9" s="261">
        <v>1.0272305761200913</v>
      </c>
      <c r="P9" s="328">
        <v>0.41755257832312936</v>
      </c>
    </row>
    <row r="10" spans="2:16" x14ac:dyDescent="0.3">
      <c r="B10" s="257" t="s">
        <v>274</v>
      </c>
      <c r="C10" s="260" t="s">
        <v>263</v>
      </c>
      <c r="D10" s="257" t="s">
        <v>186</v>
      </c>
      <c r="E10" s="286" t="s">
        <v>310</v>
      </c>
      <c r="F10" s="285" t="s">
        <v>313</v>
      </c>
      <c r="G10" s="411">
        <v>1.9634E-11</v>
      </c>
      <c r="H10" s="258">
        <v>2.1230000000000005E-12</v>
      </c>
      <c r="I10" s="414">
        <f t="shared" ref="I10:I13" si="0">G10*1000^2/CONVERT(1,"sec","yr")</f>
        <v>619.60191840000005</v>
      </c>
      <c r="J10" s="339">
        <f t="shared" ref="J10:J13" si="1">H10*1000^2/CONVERT(1,"sec","yr")</f>
        <v>66.996784800000029</v>
      </c>
      <c r="K10" s="257">
        <v>0.24</v>
      </c>
      <c r="L10" s="190"/>
      <c r="M10" s="257"/>
      <c r="N10" s="260"/>
      <c r="O10" s="261">
        <v>1.0645075657021501</v>
      </c>
      <c r="P10" s="262">
        <v>0.43270507034775685</v>
      </c>
    </row>
    <row r="11" spans="2:16" x14ac:dyDescent="0.3">
      <c r="B11" s="257" t="s">
        <v>275</v>
      </c>
      <c r="C11" s="260" t="s">
        <v>263</v>
      </c>
      <c r="D11" s="257" t="s">
        <v>186</v>
      </c>
      <c r="E11" s="286" t="s">
        <v>310</v>
      </c>
      <c r="F11" s="285" t="s">
        <v>314</v>
      </c>
      <c r="G11" s="411">
        <v>1.5179000000000001E-11</v>
      </c>
      <c r="H11" s="258">
        <v>1.988E-12</v>
      </c>
      <c r="I11" s="415">
        <f t="shared" si="0"/>
        <v>479.01281040000003</v>
      </c>
      <c r="J11" s="339">
        <f t="shared" si="1"/>
        <v>62.736508800000003</v>
      </c>
      <c r="K11" s="257">
        <v>0.87</v>
      </c>
      <c r="L11" s="190"/>
      <c r="M11" s="257"/>
      <c r="N11" s="260"/>
      <c r="O11" s="261">
        <v>1.1172032585559382</v>
      </c>
      <c r="P11" s="262">
        <v>0.45412501532323668</v>
      </c>
    </row>
    <row r="12" spans="2:16" x14ac:dyDescent="0.3">
      <c r="B12" s="257" t="s">
        <v>276</v>
      </c>
      <c r="C12" s="260" t="s">
        <v>261</v>
      </c>
      <c r="D12" s="257" t="s">
        <v>187</v>
      </c>
      <c r="E12" s="286" t="s">
        <v>315</v>
      </c>
      <c r="F12" s="285" t="s">
        <v>316</v>
      </c>
      <c r="G12" s="411">
        <v>2.2290000000000001E-11</v>
      </c>
      <c r="H12" s="258">
        <v>8.7769999999999999E-13</v>
      </c>
      <c r="I12" s="415">
        <f t="shared" si="0"/>
        <v>703.41890400000011</v>
      </c>
      <c r="J12" s="339">
        <f t="shared" si="1"/>
        <v>27.698105520000002</v>
      </c>
      <c r="K12" s="257">
        <v>0.51</v>
      </c>
      <c r="L12" s="190"/>
      <c r="M12" s="257">
        <v>3.3000000000000002E-2</v>
      </c>
      <c r="N12" s="260">
        <v>8.9999999999999993E-3</v>
      </c>
      <c r="O12" s="261">
        <v>1.2322521818418652</v>
      </c>
      <c r="P12" s="262">
        <v>0.57053536537710037</v>
      </c>
    </row>
    <row r="13" spans="2:16" x14ac:dyDescent="0.3">
      <c r="B13" s="257" t="s">
        <v>277</v>
      </c>
      <c r="C13" s="260" t="s">
        <v>261</v>
      </c>
      <c r="D13" s="257" t="s">
        <v>187</v>
      </c>
      <c r="E13" s="286" t="s">
        <v>315</v>
      </c>
      <c r="F13" s="285" t="s">
        <v>317</v>
      </c>
      <c r="G13" s="411">
        <v>1.7979999999999996E-11</v>
      </c>
      <c r="H13" s="258">
        <v>6.5230000000000004E-12</v>
      </c>
      <c r="I13" s="415">
        <f t="shared" si="0"/>
        <v>567.40564799999993</v>
      </c>
      <c r="J13" s="339">
        <f t="shared" si="1"/>
        <v>205.85022480000003</v>
      </c>
      <c r="K13" s="257">
        <v>0.318</v>
      </c>
      <c r="L13" s="190"/>
      <c r="M13" s="257">
        <v>2.4E-2</v>
      </c>
      <c r="N13" s="260">
        <v>3.0000000000000001E-3</v>
      </c>
      <c r="O13" s="261">
        <v>1.2655044359542387</v>
      </c>
      <c r="P13" s="262">
        <v>0.5859312293318778</v>
      </c>
    </row>
    <row r="14" spans="2:16" x14ac:dyDescent="0.3">
      <c r="B14" s="257" t="s">
        <v>278</v>
      </c>
      <c r="C14" s="260" t="s">
        <v>264</v>
      </c>
      <c r="D14" s="257" t="s">
        <v>188</v>
      </c>
      <c r="E14" s="286"/>
      <c r="F14" s="285"/>
      <c r="G14" s="257"/>
      <c r="H14" s="260"/>
      <c r="I14" s="257"/>
      <c r="J14" s="260"/>
      <c r="K14" s="257"/>
      <c r="L14" s="190"/>
      <c r="M14" s="257"/>
      <c r="N14" s="260"/>
      <c r="O14" s="190"/>
      <c r="P14" s="260"/>
    </row>
    <row r="15" spans="2:16" x14ac:dyDescent="0.3">
      <c r="B15" s="257" t="s">
        <v>279</v>
      </c>
      <c r="C15" s="260" t="s">
        <v>264</v>
      </c>
      <c r="D15" s="257" t="s">
        <v>188</v>
      </c>
      <c r="E15" s="286"/>
      <c r="F15" s="285"/>
      <c r="G15" s="257"/>
      <c r="H15" s="260"/>
      <c r="I15" s="257"/>
      <c r="J15" s="260"/>
      <c r="K15" s="257"/>
      <c r="L15" s="190"/>
      <c r="M15" s="257"/>
      <c r="N15" s="260"/>
      <c r="O15" s="190"/>
      <c r="P15" s="260"/>
    </row>
    <row r="16" spans="2:16" x14ac:dyDescent="0.3">
      <c r="B16" s="257" t="s">
        <v>280</v>
      </c>
      <c r="C16" s="260" t="s">
        <v>263</v>
      </c>
      <c r="D16" s="257" t="s">
        <v>186</v>
      </c>
      <c r="E16" s="286"/>
      <c r="F16" s="285"/>
      <c r="G16" s="257"/>
      <c r="H16" s="260"/>
      <c r="I16" s="257"/>
      <c r="J16" s="260"/>
      <c r="K16" s="257"/>
      <c r="L16" s="190"/>
      <c r="M16" s="257"/>
      <c r="N16" s="260"/>
      <c r="O16" s="190"/>
      <c r="P16" s="260"/>
    </row>
    <row r="17" spans="2:16" x14ac:dyDescent="0.3">
      <c r="B17" s="257" t="s">
        <v>281</v>
      </c>
      <c r="C17" s="260" t="s">
        <v>265</v>
      </c>
      <c r="D17" s="257" t="s">
        <v>189</v>
      </c>
      <c r="E17" s="286"/>
      <c r="F17" s="285"/>
      <c r="G17" s="257"/>
      <c r="H17" s="260"/>
      <c r="I17" s="257"/>
      <c r="J17" s="260"/>
      <c r="K17" s="257"/>
      <c r="L17" s="190"/>
      <c r="M17" s="257"/>
      <c r="N17" s="260"/>
      <c r="O17" s="190"/>
      <c r="P17" s="260"/>
    </row>
    <row r="18" spans="2:16" x14ac:dyDescent="0.3">
      <c r="B18" s="257" t="s">
        <v>282</v>
      </c>
      <c r="C18" s="260" t="s">
        <v>262</v>
      </c>
      <c r="D18" s="257" t="s">
        <v>187</v>
      </c>
      <c r="E18" s="286"/>
      <c r="F18" s="285"/>
      <c r="G18" s="257"/>
      <c r="H18" s="260"/>
      <c r="I18" s="257"/>
      <c r="J18" s="260"/>
      <c r="K18" s="257"/>
      <c r="L18" s="190"/>
      <c r="M18" s="257"/>
      <c r="N18" s="260"/>
      <c r="O18" s="261"/>
      <c r="P18" s="262"/>
    </row>
    <row r="19" spans="2:16" x14ac:dyDescent="0.3">
      <c r="B19" s="257" t="s">
        <v>283</v>
      </c>
      <c r="C19" s="260" t="s">
        <v>262</v>
      </c>
      <c r="D19" s="257" t="s">
        <v>187</v>
      </c>
      <c r="E19" s="286"/>
      <c r="F19" s="285"/>
      <c r="G19" s="257"/>
      <c r="H19" s="260"/>
      <c r="I19" s="257"/>
      <c r="J19" s="260"/>
      <c r="K19" s="257"/>
      <c r="L19" s="190"/>
      <c r="M19" s="257"/>
      <c r="N19" s="260"/>
      <c r="O19" s="261"/>
      <c r="P19" s="262"/>
    </row>
    <row r="20" spans="2:16" x14ac:dyDescent="0.3">
      <c r="B20" s="257" t="s">
        <v>284</v>
      </c>
      <c r="C20" s="260" t="s">
        <v>266</v>
      </c>
      <c r="D20" s="257" t="s">
        <v>190</v>
      </c>
      <c r="E20" s="286"/>
      <c r="F20" s="285"/>
      <c r="G20" s="257"/>
      <c r="H20" s="260"/>
      <c r="I20" s="257"/>
      <c r="J20" s="260"/>
      <c r="K20" s="257"/>
      <c r="L20" s="190"/>
      <c r="M20" s="257"/>
      <c r="N20" s="260"/>
      <c r="O20" s="190"/>
      <c r="P20" s="260"/>
    </row>
    <row r="21" spans="2:16" x14ac:dyDescent="0.3">
      <c r="B21" s="257" t="s">
        <v>285</v>
      </c>
      <c r="C21" s="260" t="s">
        <v>268</v>
      </c>
      <c r="D21" s="257" t="s">
        <v>190</v>
      </c>
      <c r="E21" s="286"/>
      <c r="F21" s="285"/>
      <c r="G21" s="257"/>
      <c r="H21" s="260"/>
      <c r="I21" s="257"/>
      <c r="J21" s="260"/>
      <c r="K21" s="257"/>
      <c r="L21" s="190"/>
      <c r="M21" s="257"/>
      <c r="N21" s="260"/>
      <c r="O21" s="190"/>
      <c r="P21" s="260"/>
    </row>
    <row r="22" spans="2:16" x14ac:dyDescent="0.3">
      <c r="B22" s="257" t="s">
        <v>286</v>
      </c>
      <c r="C22" s="260" t="s">
        <v>267</v>
      </c>
      <c r="D22" s="257" t="s">
        <v>190</v>
      </c>
      <c r="E22" s="286"/>
      <c r="F22" s="285"/>
      <c r="G22" s="257"/>
      <c r="H22" s="260"/>
      <c r="I22" s="257"/>
      <c r="J22" s="260"/>
      <c r="K22" s="257"/>
      <c r="L22" s="190"/>
      <c r="M22" s="257"/>
      <c r="N22" s="260"/>
      <c r="O22" s="190"/>
      <c r="P22" s="260"/>
    </row>
    <row r="23" spans="2:16" x14ac:dyDescent="0.3">
      <c r="B23" s="257" t="s">
        <v>287</v>
      </c>
      <c r="C23" s="260" t="s">
        <v>263</v>
      </c>
      <c r="D23" s="257" t="s">
        <v>186</v>
      </c>
      <c r="E23" s="286" t="s">
        <v>310</v>
      </c>
      <c r="F23" s="285" t="s">
        <v>312</v>
      </c>
      <c r="G23" s="411">
        <v>9.0430000000000001E-12</v>
      </c>
      <c r="H23" s="258">
        <v>1.5339999999999999E-12</v>
      </c>
      <c r="I23" s="415">
        <f t="shared" ref="I23:I25" si="2">G23*1000^2/CONVERT(1,"sec","yr")</f>
        <v>285.37537680000003</v>
      </c>
      <c r="J23" s="339">
        <f t="shared" ref="J23:J25" si="3">H23*1000^2/CONVERT(1,"sec","yr")</f>
        <v>48.409358400000002</v>
      </c>
      <c r="K23" s="257">
        <v>0.66200000000000003</v>
      </c>
      <c r="L23" s="190"/>
      <c r="M23" s="257">
        <v>4.0000000000000001E-3</v>
      </c>
      <c r="N23" s="260">
        <v>5.9999999999999995E-4</v>
      </c>
      <c r="O23" s="261">
        <v>1.1265310709068435</v>
      </c>
      <c r="P23" s="262">
        <v>0.45791661984492638</v>
      </c>
    </row>
    <row r="24" spans="2:16" x14ac:dyDescent="0.3">
      <c r="B24" s="257" t="s">
        <v>288</v>
      </c>
      <c r="C24" s="260" t="s">
        <v>263</v>
      </c>
      <c r="D24" s="257" t="s">
        <v>186</v>
      </c>
      <c r="E24" s="286" t="s">
        <v>310</v>
      </c>
      <c r="F24" s="285" t="s">
        <v>312</v>
      </c>
      <c r="G24" s="411">
        <v>6.2579999999999994E-12</v>
      </c>
      <c r="H24" s="258">
        <v>3.3680000000000002E-12</v>
      </c>
      <c r="I24" s="415">
        <f t="shared" si="2"/>
        <v>197.48746079999998</v>
      </c>
      <c r="J24" s="339">
        <f t="shared" si="3"/>
        <v>106.28599680000002</v>
      </c>
      <c r="K24" s="257">
        <v>0.76600000000000001</v>
      </c>
      <c r="L24" s="190"/>
      <c r="M24" s="257">
        <v>5.3999999999999999E-2</v>
      </c>
      <c r="N24" s="260">
        <v>6.0000000000000001E-3</v>
      </c>
      <c r="O24" s="261">
        <v>1.0272147877943316</v>
      </c>
      <c r="P24" s="262">
        <v>0.41754616062462857</v>
      </c>
    </row>
    <row r="25" spans="2:16" ht="15.75" customHeight="1" thickBot="1" x14ac:dyDescent="0.35">
      <c r="B25" s="291" t="s">
        <v>289</v>
      </c>
      <c r="C25" s="290" t="s">
        <v>269</v>
      </c>
      <c r="D25" s="291" t="s">
        <v>191</v>
      </c>
      <c r="E25" s="291" t="s">
        <v>315</v>
      </c>
      <c r="F25" s="293" t="s">
        <v>345</v>
      </c>
      <c r="G25" s="412">
        <v>1.4794000000000003E-11</v>
      </c>
      <c r="H25" s="292">
        <v>1.8819999999999999E-12</v>
      </c>
      <c r="I25" s="416">
        <f t="shared" si="2"/>
        <v>466.86313440000015</v>
      </c>
      <c r="J25" s="340">
        <f t="shared" si="3"/>
        <v>59.391403200000006</v>
      </c>
      <c r="K25" s="291"/>
      <c r="L25" s="294"/>
      <c r="M25" s="291"/>
      <c r="N25" s="290"/>
      <c r="O25" s="295">
        <v>0.83715860503531225</v>
      </c>
      <c r="P25" s="296">
        <v>0.36520341830399533</v>
      </c>
    </row>
    <row r="26" spans="2:16" x14ac:dyDescent="0.3">
      <c r="B26" s="174"/>
      <c r="C26" s="174"/>
      <c r="D26" s="174"/>
      <c r="E26" s="174"/>
      <c r="F26" s="342" t="s">
        <v>355</v>
      </c>
      <c r="G26" s="283">
        <v>9.9999999999999998E-13</v>
      </c>
      <c r="H26" s="283">
        <f>0.2*G26</f>
        <v>2.0000000000000001E-13</v>
      </c>
      <c r="I26" s="415">
        <f t="shared" ref="I26" si="4">G26*1000^2/CONVERT(1,"sec","yr")</f>
        <v>31.557600000000001</v>
      </c>
      <c r="J26" s="415">
        <f t="shared" ref="J26" si="5">H26*1000^2/CONVERT(1,"sec","yr")</f>
        <v>6.3115200000000016</v>
      </c>
      <c r="K26" s="174"/>
      <c r="L26" s="342" t="s">
        <v>425</v>
      </c>
      <c r="M26" s="485">
        <v>3.4000000000000002E-2</v>
      </c>
      <c r="N26" s="485">
        <v>2.1000000000000001E-2</v>
      </c>
      <c r="O26" s="174"/>
      <c r="P26" s="174"/>
    </row>
    <row r="27" spans="2:16" x14ac:dyDescent="0.3">
      <c r="F27" s="342" t="s">
        <v>354</v>
      </c>
      <c r="G27" s="174"/>
      <c r="H27" s="343" t="s">
        <v>352</v>
      </c>
      <c r="I27" s="415">
        <f>AVERAGE(I10:I13,I25)</f>
        <v>567.26048304000005</v>
      </c>
      <c r="J27" s="415">
        <f>AVERAGE(J10:J13,J25)</f>
        <v>84.53460542400002</v>
      </c>
    </row>
    <row r="28" spans="2:16" x14ac:dyDescent="0.3">
      <c r="F28" s="174"/>
      <c r="G28" s="174"/>
      <c r="H28" s="343" t="s">
        <v>353</v>
      </c>
      <c r="I28" s="486">
        <f>AVERAGE(I9,I23:I24)</f>
        <v>207.18616320000001</v>
      </c>
      <c r="J28" s="486">
        <f>AVERAGE(J9,J23:J24)</f>
        <v>59.927882400000009</v>
      </c>
    </row>
  </sheetData>
  <mergeCells count="16">
    <mergeCell ref="I7:J7"/>
    <mergeCell ref="I6:J6"/>
    <mergeCell ref="G4:J5"/>
    <mergeCell ref="G6:H6"/>
    <mergeCell ref="G7:H7"/>
    <mergeCell ref="K4:L6"/>
    <mergeCell ref="M4:N6"/>
    <mergeCell ref="O4:P6"/>
    <mergeCell ref="K7:L7"/>
    <mergeCell ref="M7:N7"/>
    <mergeCell ref="O7:P7"/>
    <mergeCell ref="B4:B8"/>
    <mergeCell ref="C4:C8"/>
    <mergeCell ref="D4:D8"/>
    <mergeCell ref="E4:E8"/>
    <mergeCell ref="F4:F8"/>
  </mergeCells>
  <pageMargins left="0.25" right="0.25" top="0.75" bottom="0.75" header="0.3" footer="0.3"/>
  <pageSetup scale="7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
  <sheetViews>
    <sheetView topLeftCell="A4" workbookViewId="0">
      <selection activeCell="M14" sqref="M14"/>
    </sheetView>
  </sheetViews>
  <sheetFormatPr defaultColWidth="8.88671875" defaultRowHeight="14.4" x14ac:dyDescent="0.3"/>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78"/>
  <sheetViews>
    <sheetView topLeftCell="A5" zoomScale="110" zoomScaleNormal="110" workbookViewId="0">
      <selection activeCell="B43" sqref="B43"/>
    </sheetView>
  </sheetViews>
  <sheetFormatPr defaultColWidth="8.88671875" defaultRowHeight="13.8" x14ac:dyDescent="0.3"/>
  <cols>
    <col min="1" max="1" width="8.88671875" style="174"/>
    <col min="2" max="3" width="13.6640625" style="174" customWidth="1"/>
    <col min="4" max="4" width="20.33203125" style="174" customWidth="1"/>
    <col min="5" max="23" width="8.6640625" style="174" customWidth="1"/>
    <col min="24" max="24" width="8.88671875" style="174" customWidth="1"/>
    <col min="25" max="25" width="8" style="174" customWidth="1"/>
    <col min="26" max="26" width="9.109375" style="174" customWidth="1"/>
    <col min="27" max="27" width="10" style="174" customWidth="1"/>
    <col min="28" max="33" width="8.88671875" style="174"/>
    <col min="34" max="34" width="5.6640625" style="174" customWidth="1"/>
    <col min="35" max="35" width="5.88671875" style="174" customWidth="1"/>
    <col min="36" max="16384" width="8.88671875" style="174"/>
  </cols>
  <sheetData>
    <row r="1" spans="3:14" x14ac:dyDescent="0.3">
      <c r="E1" s="574" t="s">
        <v>321</v>
      </c>
      <c r="F1" s="575"/>
      <c r="G1" s="574" t="s">
        <v>321</v>
      </c>
      <c r="H1" s="575"/>
      <c r="K1" s="574" t="s">
        <v>321</v>
      </c>
      <c r="L1" s="575"/>
      <c r="N1" s="190"/>
    </row>
    <row r="2" spans="3:14" ht="38.25" customHeight="1" x14ac:dyDescent="0.3">
      <c r="D2" s="313" t="s">
        <v>325</v>
      </c>
      <c r="E2" s="683" t="s">
        <v>301</v>
      </c>
      <c r="F2" s="684"/>
      <c r="G2" s="643" t="s">
        <v>341</v>
      </c>
      <c r="H2" s="645"/>
      <c r="I2" s="645"/>
      <c r="J2" s="644"/>
      <c r="K2" s="643" t="s">
        <v>338</v>
      </c>
      <c r="L2" s="597"/>
    </row>
    <row r="3" spans="3:14" ht="12.75" customHeight="1" x14ac:dyDescent="0.3">
      <c r="D3" s="594" t="s">
        <v>291</v>
      </c>
      <c r="E3" s="592" t="s">
        <v>6</v>
      </c>
      <c r="F3" s="593"/>
      <c r="G3" s="596" t="s">
        <v>298</v>
      </c>
      <c r="H3" s="597"/>
      <c r="I3" s="596"/>
      <c r="J3" s="597"/>
      <c r="K3" s="598" t="s">
        <v>298</v>
      </c>
      <c r="L3" s="599"/>
    </row>
    <row r="4" spans="3:14" ht="12.75" customHeight="1" thickBot="1" x14ac:dyDescent="0.35">
      <c r="D4" s="595"/>
      <c r="E4" s="316" t="s">
        <v>271</v>
      </c>
      <c r="F4" s="299" t="s">
        <v>272</v>
      </c>
      <c r="G4" s="315" t="s">
        <v>271</v>
      </c>
      <c r="H4" s="309" t="s">
        <v>272</v>
      </c>
      <c r="I4" s="315" t="s">
        <v>271</v>
      </c>
      <c r="J4" s="309" t="s">
        <v>272</v>
      </c>
      <c r="K4" s="315" t="s">
        <v>271</v>
      </c>
      <c r="L4" s="309" t="s">
        <v>272</v>
      </c>
    </row>
    <row r="5" spans="3:14" x14ac:dyDescent="0.3">
      <c r="C5" s="260">
        <v>1</v>
      </c>
      <c r="D5" s="318" t="s">
        <v>188</v>
      </c>
      <c r="E5" s="319">
        <v>288.20999999999998</v>
      </c>
      <c r="F5" s="306">
        <v>7.92</v>
      </c>
      <c r="G5" s="319">
        <v>0.42</v>
      </c>
      <c r="H5" s="306">
        <v>0.27</v>
      </c>
      <c r="I5" s="319">
        <v>0.25</v>
      </c>
      <c r="J5" s="306"/>
      <c r="K5" s="319">
        <v>56.9</v>
      </c>
      <c r="L5" s="319">
        <v>7.4</v>
      </c>
    </row>
    <row r="6" spans="3:14" x14ac:dyDescent="0.3">
      <c r="C6" s="260">
        <v>2</v>
      </c>
      <c r="D6" s="310" t="s">
        <v>186</v>
      </c>
      <c r="E6" s="320">
        <v>286.66000000000003</v>
      </c>
      <c r="F6" s="321">
        <v>7.98</v>
      </c>
      <c r="G6" s="275">
        <v>0.78</v>
      </c>
      <c r="H6" s="271">
        <v>0.18</v>
      </c>
      <c r="I6" s="322">
        <v>0.4</v>
      </c>
      <c r="J6" s="271"/>
      <c r="K6" s="275">
        <v>59.6</v>
      </c>
      <c r="L6" s="275">
        <v>6.6</v>
      </c>
    </row>
    <row r="7" spans="3:14" x14ac:dyDescent="0.3">
      <c r="C7" s="260">
        <v>3</v>
      </c>
      <c r="D7" s="310" t="s">
        <v>191</v>
      </c>
      <c r="E7" s="320">
        <v>285.82</v>
      </c>
      <c r="F7" s="321">
        <v>8.41</v>
      </c>
      <c r="G7" s="275">
        <v>1.33</v>
      </c>
      <c r="H7" s="271">
        <v>0.54</v>
      </c>
      <c r="I7" s="275">
        <v>0.25</v>
      </c>
      <c r="J7" s="271"/>
      <c r="K7" s="275">
        <v>52.2</v>
      </c>
      <c r="L7" s="275">
        <v>5.8</v>
      </c>
    </row>
    <row r="8" spans="3:14" x14ac:dyDescent="0.3">
      <c r="C8" s="260">
        <v>4</v>
      </c>
      <c r="D8" s="310" t="s">
        <v>270</v>
      </c>
      <c r="E8" s="320">
        <v>287.27999999999997</v>
      </c>
      <c r="F8" s="321">
        <v>8.17</v>
      </c>
      <c r="G8" s="275">
        <v>0.99</v>
      </c>
      <c r="H8" s="271">
        <v>0.43</v>
      </c>
      <c r="I8" s="322">
        <v>0.8</v>
      </c>
      <c r="J8" s="271"/>
      <c r="K8" s="275">
        <v>54.6</v>
      </c>
      <c r="L8" s="275">
        <v>6.5</v>
      </c>
    </row>
    <row r="9" spans="3:14" x14ac:dyDescent="0.3">
      <c r="C9" s="260">
        <v>5</v>
      </c>
      <c r="D9" s="310" t="s">
        <v>189</v>
      </c>
      <c r="E9" s="320">
        <v>285.17</v>
      </c>
      <c r="F9" s="321">
        <v>8.1199999999999992</v>
      </c>
      <c r="G9" s="320">
        <v>1.1299999999999999</v>
      </c>
      <c r="H9" s="321">
        <v>0.72</v>
      </c>
      <c r="I9" s="275">
        <v>0.35</v>
      </c>
      <c r="J9" s="271"/>
      <c r="K9" s="275">
        <v>62.1</v>
      </c>
      <c r="L9" s="275">
        <v>6.9</v>
      </c>
    </row>
    <row r="10" spans="3:14" ht="14.4" thickBot="1" x14ac:dyDescent="0.35">
      <c r="C10" s="260">
        <v>6</v>
      </c>
      <c r="D10" s="263" t="s">
        <v>187</v>
      </c>
      <c r="E10" s="317">
        <v>284.85000000000002</v>
      </c>
      <c r="F10" s="305">
        <v>7.86</v>
      </c>
      <c r="G10" s="288">
        <v>1.57</v>
      </c>
      <c r="H10" s="289">
        <v>0.73</v>
      </c>
      <c r="I10" s="314">
        <v>0.3</v>
      </c>
      <c r="J10" s="289"/>
      <c r="K10" s="288">
        <v>58.6</v>
      </c>
      <c r="L10" s="288">
        <v>6.6</v>
      </c>
    </row>
    <row r="11" spans="3:14" x14ac:dyDescent="0.3">
      <c r="C11" s="260"/>
      <c r="D11" s="304" t="s">
        <v>192</v>
      </c>
      <c r="E11" s="602" t="s">
        <v>320</v>
      </c>
      <c r="F11" s="603"/>
      <c r="G11" s="602" t="s">
        <v>320</v>
      </c>
      <c r="H11" s="603"/>
      <c r="I11" s="596" t="s">
        <v>294</v>
      </c>
      <c r="J11" s="597"/>
      <c r="K11" s="602" t="s">
        <v>327</v>
      </c>
      <c r="L11" s="603"/>
    </row>
    <row r="12" spans="3:14" x14ac:dyDescent="0.3">
      <c r="E12" s="264"/>
      <c r="F12" s="256"/>
    </row>
    <row r="13" spans="3:14" x14ac:dyDescent="0.3">
      <c r="E13" s="264"/>
      <c r="F13" s="256"/>
    </row>
    <row r="14" spans="3:14" x14ac:dyDescent="0.3">
      <c r="D14" s="284"/>
      <c r="E14" s="279"/>
      <c r="F14" s="279"/>
      <c r="G14" s="284"/>
    </row>
    <row r="15" spans="3:14" ht="14.4" thickBot="1" x14ac:dyDescent="0.35">
      <c r="C15" s="260"/>
      <c r="D15" s="312" t="s">
        <v>290</v>
      </c>
      <c r="E15" s="671" t="s">
        <v>337</v>
      </c>
      <c r="F15" s="672"/>
      <c r="G15" s="673"/>
    </row>
    <row r="16" spans="3:14" x14ac:dyDescent="0.3">
      <c r="D16" s="311" t="s">
        <v>328</v>
      </c>
      <c r="E16" s="329" t="s">
        <v>187</v>
      </c>
      <c r="F16" s="330"/>
      <c r="G16" s="331"/>
      <c r="J16" s="174" t="str">
        <f>LOOKUP(D19,D16:D24,E16:E24)</f>
        <v>Eastern Piedmont</v>
      </c>
    </row>
    <row r="17" spans="3:14" x14ac:dyDescent="0.3">
      <c r="D17" s="310" t="s">
        <v>329</v>
      </c>
      <c r="E17" s="332" t="s">
        <v>187</v>
      </c>
      <c r="F17" s="333"/>
      <c r="G17" s="334"/>
    </row>
    <row r="18" spans="3:14" x14ac:dyDescent="0.3">
      <c r="D18" s="310" t="s">
        <v>330</v>
      </c>
      <c r="E18" s="332" t="s">
        <v>191</v>
      </c>
      <c r="F18" s="333"/>
      <c r="G18" s="334"/>
    </row>
    <row r="19" spans="3:14" x14ac:dyDescent="0.3">
      <c r="D19" s="310" t="s">
        <v>331</v>
      </c>
      <c r="E19" s="332" t="s">
        <v>186</v>
      </c>
      <c r="F19" s="333"/>
      <c r="G19" s="334"/>
    </row>
    <row r="20" spans="3:14" x14ac:dyDescent="0.3">
      <c r="D20" s="310" t="s">
        <v>332</v>
      </c>
      <c r="E20" s="332" t="s">
        <v>188</v>
      </c>
      <c r="F20" s="333"/>
      <c r="G20" s="334"/>
    </row>
    <row r="21" spans="3:14" x14ac:dyDescent="0.3">
      <c r="D21" s="310" t="s">
        <v>333</v>
      </c>
      <c r="E21" s="332" t="s">
        <v>270</v>
      </c>
      <c r="F21" s="333"/>
      <c r="G21" s="334"/>
    </row>
    <row r="22" spans="3:14" x14ac:dyDescent="0.3">
      <c r="D22" s="310" t="s">
        <v>334</v>
      </c>
      <c r="E22" s="332" t="s">
        <v>270</v>
      </c>
      <c r="F22" s="333"/>
      <c r="G22" s="334"/>
    </row>
    <row r="23" spans="3:14" x14ac:dyDescent="0.3">
      <c r="D23" s="310" t="s">
        <v>335</v>
      </c>
      <c r="E23" s="332" t="s">
        <v>189</v>
      </c>
      <c r="F23" s="333"/>
      <c r="G23" s="334"/>
    </row>
    <row r="24" spans="3:14" x14ac:dyDescent="0.3">
      <c r="D24" s="310" t="s">
        <v>336</v>
      </c>
      <c r="E24" s="332" t="s">
        <v>270</v>
      </c>
      <c r="F24" s="333"/>
      <c r="G24" s="334"/>
    </row>
    <row r="25" spans="3:14" x14ac:dyDescent="0.3">
      <c r="E25" s="264"/>
      <c r="F25" s="256"/>
    </row>
    <row r="26" spans="3:14" x14ac:dyDescent="0.3">
      <c r="E26" s="264"/>
      <c r="F26" s="264"/>
    </row>
    <row r="27" spans="3:14" x14ac:dyDescent="0.3">
      <c r="H27" s="265"/>
    </row>
    <row r="28" spans="3:14" ht="27" thickBot="1" x14ac:dyDescent="0.35">
      <c r="D28" s="654" t="s">
        <v>326</v>
      </c>
      <c r="E28" s="655"/>
      <c r="F28" s="656"/>
      <c r="G28" s="654" t="s">
        <v>291</v>
      </c>
      <c r="H28" s="656"/>
      <c r="I28" s="298" t="s">
        <v>271</v>
      </c>
      <c r="J28" s="299" t="s">
        <v>272</v>
      </c>
      <c r="K28" s="300" t="s">
        <v>292</v>
      </c>
      <c r="L28" s="300" t="s">
        <v>293</v>
      </c>
      <c r="M28" s="654" t="s">
        <v>192</v>
      </c>
      <c r="N28" s="656"/>
    </row>
    <row r="29" spans="3:14" ht="15" customHeight="1" x14ac:dyDescent="0.35">
      <c r="C29" s="307" t="s">
        <v>319</v>
      </c>
      <c r="D29" s="650" t="s">
        <v>322</v>
      </c>
      <c r="E29" s="575"/>
      <c r="F29" s="651"/>
      <c r="G29" s="628" t="s">
        <v>6</v>
      </c>
      <c r="H29" s="628"/>
      <c r="I29" s="267">
        <v>4800</v>
      </c>
      <c r="J29" s="267">
        <v>700</v>
      </c>
      <c r="K29" s="267" t="s">
        <v>194</v>
      </c>
      <c r="L29" s="267" t="s">
        <v>194</v>
      </c>
      <c r="M29" s="677" t="s">
        <v>294</v>
      </c>
      <c r="N29" s="678"/>
    </row>
    <row r="30" spans="3:14" ht="15" x14ac:dyDescent="0.35">
      <c r="C30" s="307" t="s">
        <v>319</v>
      </c>
      <c r="D30" s="598" t="s">
        <v>344</v>
      </c>
      <c r="E30" s="601"/>
      <c r="F30" s="599"/>
      <c r="G30" s="606" t="s">
        <v>194</v>
      </c>
      <c r="H30" s="606"/>
      <c r="I30" s="277">
        <v>293</v>
      </c>
      <c r="J30" s="278" t="s">
        <v>194</v>
      </c>
      <c r="K30" s="278" t="s">
        <v>194</v>
      </c>
      <c r="L30" s="278" t="s">
        <v>194</v>
      </c>
      <c r="M30" s="679"/>
      <c r="N30" s="680"/>
    </row>
    <row r="31" spans="3:14" x14ac:dyDescent="0.3">
      <c r="C31" s="307" t="s">
        <v>319</v>
      </c>
      <c r="D31" s="598" t="s">
        <v>323</v>
      </c>
      <c r="E31" s="601"/>
      <c r="F31" s="599"/>
      <c r="G31" s="606" t="s">
        <v>194</v>
      </c>
      <c r="H31" s="606"/>
      <c r="I31" s="277">
        <v>1.3</v>
      </c>
      <c r="J31" s="278"/>
      <c r="K31" s="278"/>
      <c r="L31" s="278"/>
      <c r="M31" s="681"/>
      <c r="N31" s="682"/>
    </row>
    <row r="32" spans="3:14" ht="25.5" customHeight="1" x14ac:dyDescent="0.3">
      <c r="C32" s="307" t="s">
        <v>319</v>
      </c>
      <c r="D32" s="596" t="s">
        <v>299</v>
      </c>
      <c r="E32" s="600"/>
      <c r="F32" s="597"/>
      <c r="G32" s="606" t="s">
        <v>194</v>
      </c>
      <c r="H32" s="606"/>
      <c r="I32" s="266">
        <v>12.7</v>
      </c>
      <c r="J32" s="266" t="s">
        <v>194</v>
      </c>
      <c r="K32" s="266" t="s">
        <v>194</v>
      </c>
      <c r="L32" s="266" t="s">
        <v>194</v>
      </c>
      <c r="M32" s="668" t="s">
        <v>295</v>
      </c>
      <c r="N32" s="606"/>
    </row>
    <row r="33" spans="1:15" x14ac:dyDescent="0.3">
      <c r="C33" s="307"/>
      <c r="D33" s="612" t="s">
        <v>300</v>
      </c>
      <c r="E33" s="652" t="s">
        <v>138</v>
      </c>
      <c r="F33" s="652"/>
      <c r="G33" s="606" t="s">
        <v>7</v>
      </c>
      <c r="H33" s="606"/>
      <c r="I33" s="266">
        <v>0.65</v>
      </c>
      <c r="J33" s="266">
        <v>0.15</v>
      </c>
      <c r="K33" s="266">
        <v>0.2</v>
      </c>
      <c r="L33" s="266">
        <v>2</v>
      </c>
      <c r="M33" s="606" t="s">
        <v>294</v>
      </c>
      <c r="N33" s="606"/>
    </row>
    <row r="34" spans="1:15" x14ac:dyDescent="0.3">
      <c r="D34" s="612"/>
      <c r="E34" s="652" t="s">
        <v>193</v>
      </c>
      <c r="F34" s="652"/>
      <c r="G34" s="606" t="s">
        <v>298</v>
      </c>
      <c r="H34" s="606"/>
      <c r="I34" s="266">
        <v>1.08</v>
      </c>
      <c r="J34" s="266">
        <v>0.443</v>
      </c>
      <c r="K34" s="266" t="s">
        <v>194</v>
      </c>
      <c r="L34" s="266" t="s">
        <v>194</v>
      </c>
      <c r="M34" s="611" t="s">
        <v>306</v>
      </c>
      <c r="N34" s="627"/>
    </row>
    <row r="35" spans="1:15" ht="12.75" customHeight="1" x14ac:dyDescent="0.3">
      <c r="C35" s="307" t="s">
        <v>319</v>
      </c>
      <c r="D35" s="612"/>
      <c r="E35" s="598" t="s">
        <v>307</v>
      </c>
      <c r="F35" s="599"/>
      <c r="G35" s="666"/>
      <c r="H35" s="667"/>
      <c r="I35" s="268">
        <v>2.4</v>
      </c>
      <c r="J35" s="268"/>
      <c r="K35" s="268"/>
      <c r="L35" s="269"/>
      <c r="M35" s="659" t="s">
        <v>308</v>
      </c>
      <c r="N35" s="660"/>
    </row>
    <row r="36" spans="1:15" ht="12.75" customHeight="1" x14ac:dyDescent="0.3">
      <c r="D36" s="612"/>
      <c r="E36" s="652" t="s">
        <v>296</v>
      </c>
      <c r="F36" s="652"/>
      <c r="G36" s="665"/>
      <c r="H36" s="665"/>
      <c r="I36" s="268">
        <v>6</v>
      </c>
      <c r="J36" s="268"/>
      <c r="K36" s="268"/>
      <c r="L36" s="268"/>
      <c r="M36" s="661"/>
      <c r="N36" s="662"/>
    </row>
    <row r="37" spans="1:15" x14ac:dyDescent="0.3">
      <c r="D37" s="613"/>
      <c r="E37" s="652" t="s">
        <v>297</v>
      </c>
      <c r="F37" s="652"/>
      <c r="G37" s="665"/>
      <c r="H37" s="665"/>
      <c r="I37" s="268">
        <v>3.6</v>
      </c>
      <c r="J37" s="268"/>
      <c r="K37" s="268"/>
      <c r="L37" s="268"/>
      <c r="M37" s="663"/>
      <c r="N37" s="664"/>
    </row>
    <row r="38" spans="1:15" x14ac:dyDescent="0.3">
      <c r="D38" s="627" t="s">
        <v>305</v>
      </c>
      <c r="E38" s="652" t="s">
        <v>302</v>
      </c>
      <c r="F38" s="652"/>
      <c r="G38" s="606" t="s">
        <v>7</v>
      </c>
      <c r="H38" s="606"/>
      <c r="I38" s="266">
        <v>0.3</v>
      </c>
      <c r="J38" s="266">
        <v>0.12</v>
      </c>
      <c r="K38" s="266">
        <v>0</v>
      </c>
      <c r="L38" s="266">
        <v>1</v>
      </c>
      <c r="M38" s="576" t="s">
        <v>294</v>
      </c>
      <c r="N38" s="578"/>
    </row>
    <row r="39" spans="1:15" ht="25.5" customHeight="1" x14ac:dyDescent="0.3">
      <c r="C39" s="303" t="s">
        <v>319</v>
      </c>
      <c r="D39" s="594"/>
      <c r="E39" s="653" t="s">
        <v>303</v>
      </c>
      <c r="F39" s="652"/>
      <c r="G39" s="606" t="s">
        <v>7</v>
      </c>
      <c r="H39" s="606"/>
      <c r="I39" s="266">
        <v>0.6</v>
      </c>
      <c r="J39" s="266">
        <v>0.15</v>
      </c>
      <c r="K39" s="266">
        <v>0</v>
      </c>
      <c r="L39" s="266">
        <v>1</v>
      </c>
      <c r="M39" s="579"/>
      <c r="N39" s="581"/>
    </row>
    <row r="40" spans="1:15" ht="25.5" customHeight="1" x14ac:dyDescent="0.3">
      <c r="D40" s="628"/>
      <c r="E40" s="653" t="s">
        <v>304</v>
      </c>
      <c r="F40" s="653"/>
      <c r="G40" s="606" t="s">
        <v>7</v>
      </c>
      <c r="H40" s="606"/>
      <c r="I40" s="266">
        <v>0.45</v>
      </c>
      <c r="J40" s="266">
        <v>0.2</v>
      </c>
      <c r="K40" s="266">
        <v>0</v>
      </c>
      <c r="L40" s="266">
        <v>1</v>
      </c>
      <c r="M40" s="582"/>
      <c r="N40" s="584"/>
    </row>
    <row r="41" spans="1:15" x14ac:dyDescent="0.3">
      <c r="E41" s="264"/>
      <c r="F41" s="264"/>
    </row>
    <row r="42" spans="1:15" x14ac:dyDescent="0.3">
      <c r="E42" s="264"/>
      <c r="F42" s="264"/>
    </row>
    <row r="43" spans="1:15" x14ac:dyDescent="0.3">
      <c r="B43" s="190"/>
      <c r="F43" s="283"/>
    </row>
    <row r="44" spans="1:15" x14ac:dyDescent="0.3">
      <c r="B44" s="308" t="s">
        <v>324</v>
      </c>
      <c r="C44" s="279"/>
      <c r="D44" s="284"/>
      <c r="E44" s="284"/>
      <c r="F44" s="284"/>
      <c r="G44" s="284"/>
      <c r="H44" s="284"/>
      <c r="I44" s="284"/>
      <c r="J44" s="284"/>
      <c r="K44" s="284"/>
    </row>
    <row r="45" spans="1:15" ht="14.25" customHeight="1" x14ac:dyDescent="0.3">
      <c r="A45" s="260"/>
      <c r="B45" s="633" t="s">
        <v>184</v>
      </c>
      <c r="C45" s="633" t="s">
        <v>290</v>
      </c>
      <c r="D45" s="586" t="s">
        <v>185</v>
      </c>
      <c r="E45" s="630" t="s">
        <v>311</v>
      </c>
      <c r="F45" s="636" t="s">
        <v>309</v>
      </c>
      <c r="G45" s="674"/>
      <c r="H45" s="639" t="s">
        <v>339</v>
      </c>
      <c r="I45" s="640"/>
      <c r="J45" s="639" t="s">
        <v>340</v>
      </c>
      <c r="K45" s="640"/>
      <c r="L45" s="639" t="s">
        <v>342</v>
      </c>
      <c r="M45" s="640"/>
      <c r="N45" s="639" t="s">
        <v>343</v>
      </c>
      <c r="O45" s="640"/>
    </row>
    <row r="46" spans="1:15" ht="15" customHeight="1" x14ac:dyDescent="0.3">
      <c r="A46" s="260"/>
      <c r="B46" s="633"/>
      <c r="C46" s="633"/>
      <c r="D46" s="586"/>
      <c r="E46" s="631"/>
      <c r="F46" s="637"/>
      <c r="G46" s="675"/>
      <c r="H46" s="641"/>
      <c r="I46" s="642"/>
      <c r="J46" s="641"/>
      <c r="K46" s="642"/>
      <c r="L46" s="641"/>
      <c r="M46" s="642"/>
      <c r="N46" s="641"/>
      <c r="O46" s="642"/>
    </row>
    <row r="47" spans="1:15" ht="15" customHeight="1" x14ac:dyDescent="0.3">
      <c r="A47" s="260"/>
      <c r="B47" s="633"/>
      <c r="C47" s="633"/>
      <c r="D47" s="586"/>
      <c r="E47" s="631"/>
      <c r="F47" s="637"/>
      <c r="G47" s="675"/>
      <c r="H47" s="641"/>
      <c r="I47" s="642"/>
      <c r="J47" s="641"/>
      <c r="K47" s="642"/>
      <c r="L47" s="641"/>
      <c r="M47" s="642"/>
      <c r="N47" s="641"/>
      <c r="O47" s="642"/>
    </row>
    <row r="48" spans="1:15" ht="15" customHeight="1" x14ac:dyDescent="0.3">
      <c r="A48" s="260"/>
      <c r="B48" s="633"/>
      <c r="C48" s="633"/>
      <c r="D48" s="586"/>
      <c r="E48" s="631"/>
      <c r="F48" s="637"/>
      <c r="G48" s="675"/>
      <c r="H48" s="668" t="s">
        <v>6</v>
      </c>
      <c r="I48" s="668"/>
      <c r="J48" s="643" t="s">
        <v>7</v>
      </c>
      <c r="K48" s="644"/>
      <c r="L48" s="643" t="s">
        <v>6</v>
      </c>
      <c r="M48" s="644"/>
      <c r="N48" s="643" t="s">
        <v>298</v>
      </c>
      <c r="O48" s="644"/>
    </row>
    <row r="49" spans="1:15" ht="15.75" customHeight="1" thickBot="1" x14ac:dyDescent="0.35">
      <c r="A49" s="260"/>
      <c r="B49" s="634"/>
      <c r="C49" s="634"/>
      <c r="D49" s="635"/>
      <c r="E49" s="632"/>
      <c r="F49" s="638"/>
      <c r="G49" s="676"/>
      <c r="H49" s="301" t="s">
        <v>271</v>
      </c>
      <c r="I49" s="302" t="s">
        <v>272</v>
      </c>
      <c r="J49" s="301" t="s">
        <v>271</v>
      </c>
      <c r="K49" s="302" t="s">
        <v>272</v>
      </c>
      <c r="L49" s="301" t="s">
        <v>271</v>
      </c>
      <c r="M49" s="302" t="s">
        <v>272</v>
      </c>
      <c r="N49" s="301" t="s">
        <v>271</v>
      </c>
      <c r="O49" s="302" t="s">
        <v>272</v>
      </c>
    </row>
    <row r="50" spans="1:15" ht="12.75" customHeight="1" x14ac:dyDescent="0.3">
      <c r="A50" s="260"/>
      <c r="B50" s="260" t="s">
        <v>273</v>
      </c>
      <c r="C50" s="260" t="s">
        <v>263</v>
      </c>
      <c r="D50" s="257" t="s">
        <v>186</v>
      </c>
      <c r="E50" s="287" t="s">
        <v>310</v>
      </c>
      <c r="F50" s="657" t="s">
        <v>312</v>
      </c>
      <c r="G50" s="658"/>
      <c r="H50" s="323">
        <v>138.695652</v>
      </c>
      <c r="I50" s="324">
        <v>25.088292000000003</v>
      </c>
      <c r="J50" s="190">
        <v>0.44600000000000001</v>
      </c>
      <c r="K50" s="190"/>
      <c r="L50" s="259"/>
      <c r="M50" s="260"/>
      <c r="N50" s="261">
        <v>1.0272305761200913</v>
      </c>
      <c r="O50" s="328">
        <v>0.41755257832312936</v>
      </c>
    </row>
    <row r="51" spans="1:15" x14ac:dyDescent="0.3">
      <c r="A51" s="260"/>
      <c r="B51" s="260" t="s">
        <v>274</v>
      </c>
      <c r="C51" s="260" t="s">
        <v>263</v>
      </c>
      <c r="D51" s="257" t="s">
        <v>186</v>
      </c>
      <c r="E51" s="286" t="s">
        <v>310</v>
      </c>
      <c r="F51" s="657" t="s">
        <v>313</v>
      </c>
      <c r="G51" s="658"/>
      <c r="H51" s="325">
        <v>619.60191840000005</v>
      </c>
      <c r="I51" s="324">
        <v>66.996784800000015</v>
      </c>
      <c r="J51" s="190">
        <v>0.24</v>
      </c>
      <c r="K51" s="190"/>
      <c r="L51" s="259"/>
      <c r="M51" s="260"/>
      <c r="N51" s="261">
        <v>1.0645075657021501</v>
      </c>
      <c r="O51" s="262">
        <v>0.43270507034775685</v>
      </c>
    </row>
    <row r="52" spans="1:15" x14ac:dyDescent="0.3">
      <c r="A52" s="260"/>
      <c r="B52" s="260" t="s">
        <v>275</v>
      </c>
      <c r="C52" s="260" t="s">
        <v>263</v>
      </c>
      <c r="D52" s="257" t="s">
        <v>186</v>
      </c>
      <c r="E52" s="286" t="s">
        <v>310</v>
      </c>
      <c r="F52" s="657" t="s">
        <v>314</v>
      </c>
      <c r="G52" s="658"/>
      <c r="H52" s="323">
        <v>479.01281040000003</v>
      </c>
      <c r="I52" s="324">
        <v>62.736508800000003</v>
      </c>
      <c r="J52" s="190">
        <v>0.87</v>
      </c>
      <c r="K52" s="190"/>
      <c r="L52" s="259"/>
      <c r="M52" s="260"/>
      <c r="N52" s="261">
        <v>1.1172032585559382</v>
      </c>
      <c r="O52" s="262">
        <v>0.45412501532323668</v>
      </c>
    </row>
    <row r="53" spans="1:15" x14ac:dyDescent="0.3">
      <c r="A53" s="260"/>
      <c r="B53" s="260" t="s">
        <v>276</v>
      </c>
      <c r="C53" s="260" t="s">
        <v>261</v>
      </c>
      <c r="D53" s="257" t="s">
        <v>187</v>
      </c>
      <c r="E53" s="286" t="s">
        <v>315</v>
      </c>
      <c r="F53" s="657" t="s">
        <v>316</v>
      </c>
      <c r="G53" s="658"/>
      <c r="H53" s="323">
        <v>703.41890400000011</v>
      </c>
      <c r="I53" s="324">
        <v>27.698105520000002</v>
      </c>
      <c r="J53" s="190">
        <v>0.51</v>
      </c>
      <c r="K53" s="190"/>
      <c r="L53" s="259">
        <v>3.3000000000000002E-2</v>
      </c>
      <c r="M53" s="260">
        <v>8.9999999999999993E-3</v>
      </c>
      <c r="N53" s="261">
        <v>1.2322521818418652</v>
      </c>
      <c r="O53" s="262">
        <v>0.57053536537710037</v>
      </c>
    </row>
    <row r="54" spans="1:15" x14ac:dyDescent="0.3">
      <c r="A54" s="260"/>
      <c r="B54" s="260" t="s">
        <v>277</v>
      </c>
      <c r="C54" s="260" t="s">
        <v>261</v>
      </c>
      <c r="D54" s="257" t="s">
        <v>187</v>
      </c>
      <c r="E54" s="286" t="s">
        <v>315</v>
      </c>
      <c r="F54" s="657" t="s">
        <v>317</v>
      </c>
      <c r="G54" s="658"/>
      <c r="H54" s="323">
        <v>567.40564799999993</v>
      </c>
      <c r="I54" s="324">
        <v>205.85022480000003</v>
      </c>
      <c r="J54" s="190">
        <v>0.318</v>
      </c>
      <c r="K54" s="190"/>
      <c r="L54" s="259">
        <v>2.4E-2</v>
      </c>
      <c r="M54" s="260">
        <v>3.0000000000000001E-3</v>
      </c>
      <c r="N54" s="261">
        <v>1.2655044359542387</v>
      </c>
      <c r="O54" s="262">
        <v>0.5859312293318778</v>
      </c>
    </row>
    <row r="55" spans="1:15" x14ac:dyDescent="0.3">
      <c r="A55" s="260"/>
      <c r="B55" s="260" t="s">
        <v>278</v>
      </c>
      <c r="C55" s="260" t="s">
        <v>264</v>
      </c>
      <c r="D55" s="257" t="s">
        <v>188</v>
      </c>
      <c r="E55" s="286"/>
      <c r="F55" s="657"/>
      <c r="G55" s="658"/>
      <c r="H55" s="259"/>
      <c r="I55" s="260"/>
      <c r="J55" s="190"/>
      <c r="K55" s="190"/>
      <c r="L55" s="259"/>
      <c r="M55" s="260"/>
      <c r="N55" s="190"/>
      <c r="O55" s="260"/>
    </row>
    <row r="56" spans="1:15" x14ac:dyDescent="0.3">
      <c r="A56" s="260"/>
      <c r="B56" s="260" t="s">
        <v>279</v>
      </c>
      <c r="C56" s="260" t="s">
        <v>264</v>
      </c>
      <c r="D56" s="257" t="s">
        <v>188</v>
      </c>
      <c r="E56" s="286"/>
      <c r="F56" s="657"/>
      <c r="G56" s="658"/>
      <c r="H56" s="259"/>
      <c r="I56" s="260"/>
      <c r="J56" s="190"/>
      <c r="K56" s="190"/>
      <c r="L56" s="259"/>
      <c r="M56" s="260"/>
      <c r="N56" s="190"/>
      <c r="O56" s="260"/>
    </row>
    <row r="57" spans="1:15" x14ac:dyDescent="0.3">
      <c r="A57" s="260"/>
      <c r="B57" s="260" t="s">
        <v>280</v>
      </c>
      <c r="C57" s="260" t="s">
        <v>263</v>
      </c>
      <c r="D57" s="257" t="s">
        <v>186</v>
      </c>
      <c r="E57" s="286"/>
      <c r="F57" s="657"/>
      <c r="G57" s="658"/>
      <c r="H57" s="259"/>
      <c r="I57" s="260"/>
      <c r="J57" s="190"/>
      <c r="K57" s="190"/>
      <c r="L57" s="259"/>
      <c r="M57" s="260"/>
      <c r="N57" s="190"/>
      <c r="O57" s="260"/>
    </row>
    <row r="58" spans="1:15" x14ac:dyDescent="0.3">
      <c r="A58" s="260"/>
      <c r="B58" s="260" t="s">
        <v>281</v>
      </c>
      <c r="C58" s="260" t="s">
        <v>265</v>
      </c>
      <c r="D58" s="257" t="s">
        <v>189</v>
      </c>
      <c r="E58" s="286"/>
      <c r="F58" s="657"/>
      <c r="G58" s="658"/>
      <c r="H58" s="259"/>
      <c r="I58" s="260"/>
      <c r="J58" s="190"/>
      <c r="K58" s="190"/>
      <c r="L58" s="259"/>
      <c r="M58" s="260"/>
      <c r="N58" s="190"/>
      <c r="O58" s="260"/>
    </row>
    <row r="59" spans="1:15" x14ac:dyDescent="0.3">
      <c r="A59" s="260"/>
      <c r="B59" s="260" t="s">
        <v>282</v>
      </c>
      <c r="C59" s="260" t="s">
        <v>262</v>
      </c>
      <c r="D59" s="257" t="s">
        <v>187</v>
      </c>
      <c r="E59" s="286"/>
      <c r="F59" s="657"/>
      <c r="G59" s="658"/>
      <c r="H59" s="259"/>
      <c r="I59" s="260"/>
      <c r="J59" s="190"/>
      <c r="K59" s="190"/>
      <c r="L59" s="259"/>
      <c r="M59" s="260"/>
      <c r="N59" s="261"/>
      <c r="O59" s="262"/>
    </row>
    <row r="60" spans="1:15" x14ac:dyDescent="0.3">
      <c r="A60" s="260"/>
      <c r="B60" s="260" t="s">
        <v>283</v>
      </c>
      <c r="C60" s="260" t="s">
        <v>262</v>
      </c>
      <c r="D60" s="257" t="s">
        <v>187</v>
      </c>
      <c r="E60" s="286"/>
      <c r="F60" s="657"/>
      <c r="G60" s="658"/>
      <c r="H60" s="259"/>
      <c r="I60" s="260"/>
      <c r="J60" s="190"/>
      <c r="K60" s="190"/>
      <c r="L60" s="259"/>
      <c r="M60" s="260"/>
      <c r="N60" s="261"/>
      <c r="O60" s="262"/>
    </row>
    <row r="61" spans="1:15" x14ac:dyDescent="0.3">
      <c r="A61" s="260"/>
      <c r="B61" s="260" t="s">
        <v>284</v>
      </c>
      <c r="C61" s="260" t="s">
        <v>266</v>
      </c>
      <c r="D61" s="257" t="s">
        <v>190</v>
      </c>
      <c r="E61" s="286"/>
      <c r="F61" s="657"/>
      <c r="G61" s="658"/>
      <c r="H61" s="259"/>
      <c r="I61" s="260"/>
      <c r="J61" s="190"/>
      <c r="K61" s="190"/>
      <c r="L61" s="259"/>
      <c r="M61" s="260"/>
      <c r="N61" s="190"/>
      <c r="O61" s="260"/>
    </row>
    <row r="62" spans="1:15" x14ac:dyDescent="0.3">
      <c r="A62" s="260"/>
      <c r="B62" s="260" t="s">
        <v>285</v>
      </c>
      <c r="C62" s="260" t="s">
        <v>268</v>
      </c>
      <c r="D62" s="257" t="s">
        <v>190</v>
      </c>
      <c r="E62" s="286"/>
      <c r="F62" s="657"/>
      <c r="G62" s="658"/>
      <c r="H62" s="259"/>
      <c r="I62" s="260"/>
      <c r="J62" s="190"/>
      <c r="K62" s="190"/>
      <c r="L62" s="259"/>
      <c r="M62" s="260"/>
      <c r="N62" s="190"/>
      <c r="O62" s="260"/>
    </row>
    <row r="63" spans="1:15" x14ac:dyDescent="0.3">
      <c r="A63" s="260"/>
      <c r="B63" s="260" t="s">
        <v>286</v>
      </c>
      <c r="C63" s="260" t="s">
        <v>267</v>
      </c>
      <c r="D63" s="257" t="s">
        <v>190</v>
      </c>
      <c r="E63" s="286"/>
      <c r="F63" s="657"/>
      <c r="G63" s="658"/>
      <c r="H63" s="259"/>
      <c r="I63" s="260"/>
      <c r="J63" s="190"/>
      <c r="K63" s="190"/>
      <c r="L63" s="259"/>
      <c r="M63" s="260"/>
      <c r="N63" s="190"/>
      <c r="O63" s="260"/>
    </row>
    <row r="64" spans="1:15" x14ac:dyDescent="0.3">
      <c r="A64" s="260"/>
      <c r="B64" s="260" t="s">
        <v>287</v>
      </c>
      <c r="C64" s="260" t="s">
        <v>263</v>
      </c>
      <c r="D64" s="257" t="s">
        <v>186</v>
      </c>
      <c r="E64" s="286" t="s">
        <v>310</v>
      </c>
      <c r="F64" s="657" t="s">
        <v>312</v>
      </c>
      <c r="G64" s="658"/>
      <c r="H64" s="323">
        <v>285.37537680000003</v>
      </c>
      <c r="I64" s="324">
        <v>48.409358400000002</v>
      </c>
      <c r="J64" s="190">
        <v>0.66200000000000003</v>
      </c>
      <c r="K64" s="190"/>
      <c r="L64" s="259">
        <v>4.0000000000000001E-3</v>
      </c>
      <c r="M64" s="260">
        <v>5.9999999999999995E-4</v>
      </c>
      <c r="N64" s="261">
        <v>1.1265310709068435</v>
      </c>
      <c r="O64" s="262">
        <v>0.45791661984492638</v>
      </c>
    </row>
    <row r="65" spans="1:20" x14ac:dyDescent="0.3">
      <c r="A65" s="260"/>
      <c r="B65" s="260" t="s">
        <v>288</v>
      </c>
      <c r="C65" s="260" t="s">
        <v>263</v>
      </c>
      <c r="D65" s="257" t="s">
        <v>186</v>
      </c>
      <c r="E65" s="286" t="s">
        <v>310</v>
      </c>
      <c r="F65" s="657" t="s">
        <v>312</v>
      </c>
      <c r="G65" s="658"/>
      <c r="H65" s="323">
        <v>197.48746080000001</v>
      </c>
      <c r="I65" s="324">
        <v>106.28599680000002</v>
      </c>
      <c r="J65" s="190">
        <v>0.76600000000000001</v>
      </c>
      <c r="K65" s="190"/>
      <c r="L65" s="259">
        <v>5.3999999999999999E-2</v>
      </c>
      <c r="M65" s="260">
        <v>6.0000000000000001E-3</v>
      </c>
      <c r="N65" s="261">
        <v>1.0272147877943316</v>
      </c>
      <c r="O65" s="262">
        <v>0.41754616062462857</v>
      </c>
    </row>
    <row r="66" spans="1:20" s="297" customFormat="1" ht="26.4" customHeight="1" thickBot="1" x14ac:dyDescent="0.35">
      <c r="A66" s="260"/>
      <c r="B66" s="290" t="s">
        <v>289</v>
      </c>
      <c r="C66" s="290" t="s">
        <v>269</v>
      </c>
      <c r="D66" s="291" t="s">
        <v>191</v>
      </c>
      <c r="E66" s="291" t="s">
        <v>315</v>
      </c>
      <c r="F66" s="669" t="s">
        <v>318</v>
      </c>
      <c r="G66" s="670"/>
      <c r="H66" s="326">
        <v>466.86313440000009</v>
      </c>
      <c r="I66" s="327">
        <v>59.391403200000006</v>
      </c>
      <c r="J66" s="294"/>
      <c r="K66" s="294"/>
      <c r="L66" s="293"/>
      <c r="M66" s="290"/>
      <c r="N66" s="295">
        <v>0.83715860503531225</v>
      </c>
      <c r="O66" s="296">
        <v>0.36520341830399533</v>
      </c>
      <c r="R66" s="174"/>
      <c r="S66" s="174"/>
      <c r="T66" s="174"/>
    </row>
    <row r="67" spans="1:20" x14ac:dyDescent="0.3">
      <c r="L67" s="174">
        <v>3.4000000000000002E-2</v>
      </c>
      <c r="M67" s="174">
        <v>2.1000000000000001E-2</v>
      </c>
    </row>
    <row r="77" spans="1:20" x14ac:dyDescent="0.3">
      <c r="B77" s="190"/>
      <c r="C77" s="190"/>
    </row>
    <row r="78" spans="1:20" ht="16.5" customHeight="1" x14ac:dyDescent="0.3">
      <c r="B78" s="190"/>
      <c r="C78" s="190"/>
    </row>
  </sheetData>
  <sortState ref="L16:M24">
    <sortCondition ref="L16"/>
  </sortState>
  <mergeCells count="81">
    <mergeCell ref="M32:N32"/>
    <mergeCell ref="M33:N33"/>
    <mergeCell ref="N48:O48"/>
    <mergeCell ref="L45:M47"/>
    <mergeCell ref="N45:O47"/>
    <mergeCell ref="M34:N34"/>
    <mergeCell ref="E1:F1"/>
    <mergeCell ref="D30:F30"/>
    <mergeCell ref="G30:H30"/>
    <mergeCell ref="M29:N31"/>
    <mergeCell ref="E2:F2"/>
    <mergeCell ref="E3:F3"/>
    <mergeCell ref="G1:H1"/>
    <mergeCell ref="K11:L11"/>
    <mergeCell ref="K3:L3"/>
    <mergeCell ref="M28:N28"/>
    <mergeCell ref="G2:J2"/>
    <mergeCell ref="G3:H3"/>
    <mergeCell ref="I3:J3"/>
    <mergeCell ref="I11:J11"/>
    <mergeCell ref="K1:L1"/>
    <mergeCell ref="G28:H28"/>
    <mergeCell ref="F65:G65"/>
    <mergeCell ref="F66:G66"/>
    <mergeCell ref="K2:L2"/>
    <mergeCell ref="E11:F11"/>
    <mergeCell ref="G11:H11"/>
    <mergeCell ref="D31:F31"/>
    <mergeCell ref="G31:H31"/>
    <mergeCell ref="E15:G15"/>
    <mergeCell ref="D3:D4"/>
    <mergeCell ref="F45:G49"/>
    <mergeCell ref="F50:G50"/>
    <mergeCell ref="F51:G51"/>
    <mergeCell ref="F52:G52"/>
    <mergeCell ref="F53:G53"/>
    <mergeCell ref="F54:G54"/>
    <mergeCell ref="F55:G55"/>
    <mergeCell ref="F63:G63"/>
    <mergeCell ref="F64:G64"/>
    <mergeCell ref="M38:N40"/>
    <mergeCell ref="E40:F40"/>
    <mergeCell ref="F56:G56"/>
    <mergeCell ref="F57:G57"/>
    <mergeCell ref="F58:G58"/>
    <mergeCell ref="F59:G59"/>
    <mergeCell ref="F60:G60"/>
    <mergeCell ref="H45:I47"/>
    <mergeCell ref="H48:I48"/>
    <mergeCell ref="L48:M48"/>
    <mergeCell ref="J45:K47"/>
    <mergeCell ref="J48:K48"/>
    <mergeCell ref="G38:H38"/>
    <mergeCell ref="G39:H39"/>
    <mergeCell ref="G40:H40"/>
    <mergeCell ref="F61:G61"/>
    <mergeCell ref="F62:G62"/>
    <mergeCell ref="M35:N37"/>
    <mergeCell ref="D33:D37"/>
    <mergeCell ref="E36:F36"/>
    <mergeCell ref="E37:F37"/>
    <mergeCell ref="G36:H36"/>
    <mergeCell ref="G34:H34"/>
    <mergeCell ref="G37:H37"/>
    <mergeCell ref="E35:F35"/>
    <mergeCell ref="G35:H35"/>
    <mergeCell ref="D28:F28"/>
    <mergeCell ref="D32:F32"/>
    <mergeCell ref="G32:H32"/>
    <mergeCell ref="G33:H33"/>
    <mergeCell ref="E33:F33"/>
    <mergeCell ref="G29:H29"/>
    <mergeCell ref="B45:B49"/>
    <mergeCell ref="D45:D49"/>
    <mergeCell ref="E45:E49"/>
    <mergeCell ref="C45:C49"/>
    <mergeCell ref="D29:F29"/>
    <mergeCell ref="E38:F38"/>
    <mergeCell ref="E39:F39"/>
    <mergeCell ref="E34:F34"/>
    <mergeCell ref="D38:D40"/>
  </mergeCells>
  <pageMargins left="0.25" right="0.25" top="0.75" bottom="0.75" header="0.3" footer="0.3"/>
  <pageSetup scale="6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6:H68"/>
  <sheetViews>
    <sheetView topLeftCell="A21" zoomScaleNormal="100" workbookViewId="0">
      <selection activeCell="C14" sqref="C14"/>
    </sheetView>
  </sheetViews>
  <sheetFormatPr defaultRowHeight="14.4" x14ac:dyDescent="0.3"/>
  <cols>
    <col min="1" max="1" width="90.6640625" customWidth="1"/>
  </cols>
  <sheetData>
    <row r="6" spans="1:1" ht="21.6" x14ac:dyDescent="0.45">
      <c r="A6" s="164" t="s">
        <v>103</v>
      </c>
    </row>
    <row r="7" spans="1:1" ht="18.600000000000001" x14ac:dyDescent="0.4">
      <c r="A7" s="163" t="s">
        <v>104</v>
      </c>
    </row>
    <row r="9" spans="1:1" ht="203.4" x14ac:dyDescent="0.3">
      <c r="A9" s="145" t="s">
        <v>114</v>
      </c>
    </row>
    <row r="10" spans="1:1" x14ac:dyDescent="0.3">
      <c r="A10" s="146"/>
    </row>
    <row r="11" spans="1:1" x14ac:dyDescent="0.3">
      <c r="A11" s="145"/>
    </row>
    <row r="12" spans="1:1" x14ac:dyDescent="0.3">
      <c r="A12" s="147" t="s">
        <v>49</v>
      </c>
    </row>
    <row r="13" spans="1:1" x14ac:dyDescent="0.3">
      <c r="A13" s="147"/>
    </row>
    <row r="14" spans="1:1" x14ac:dyDescent="0.3">
      <c r="A14" s="147"/>
    </row>
    <row r="15" spans="1:1" x14ac:dyDescent="0.3">
      <c r="A15" s="147" t="s">
        <v>48</v>
      </c>
    </row>
    <row r="16" spans="1:1" x14ac:dyDescent="0.3">
      <c r="A16" s="147"/>
    </row>
    <row r="17" spans="1:8" x14ac:dyDescent="0.3">
      <c r="A17" s="147"/>
    </row>
    <row r="18" spans="1:8" x14ac:dyDescent="0.3">
      <c r="A18" s="147" t="s">
        <v>47</v>
      </c>
    </row>
    <row r="19" spans="1:8" x14ac:dyDescent="0.3">
      <c r="A19" s="147"/>
    </row>
    <row r="20" spans="1:8" x14ac:dyDescent="0.3">
      <c r="A20" s="147"/>
    </row>
    <row r="21" spans="1:8" x14ac:dyDescent="0.3">
      <c r="A21" s="147" t="s">
        <v>54</v>
      </c>
    </row>
    <row r="22" spans="1:8" x14ac:dyDescent="0.3">
      <c r="A22" s="145"/>
    </row>
    <row r="23" spans="1:8" x14ac:dyDescent="0.3">
      <c r="A23" s="145"/>
    </row>
    <row r="24" spans="1:8" ht="28.8" x14ac:dyDescent="0.3">
      <c r="A24" s="145" t="s">
        <v>107</v>
      </c>
    </row>
    <row r="25" spans="1:8" x14ac:dyDescent="0.3">
      <c r="A25" s="146"/>
    </row>
    <row r="26" spans="1:8" ht="16.2" x14ac:dyDescent="0.3">
      <c r="A26" s="165" t="s">
        <v>75</v>
      </c>
    </row>
    <row r="27" spans="1:8" x14ac:dyDescent="0.3">
      <c r="A27" s="146"/>
    </row>
    <row r="28" spans="1:8" ht="43.2" x14ac:dyDescent="0.3">
      <c r="A28" s="145" t="s">
        <v>83</v>
      </c>
    </row>
    <row r="29" spans="1:8" x14ac:dyDescent="0.3">
      <c r="A29" s="145"/>
    </row>
    <row r="30" spans="1:8" ht="58.8" x14ac:dyDescent="0.3">
      <c r="A30" s="145" t="s">
        <v>92</v>
      </c>
    </row>
    <row r="31" spans="1:8" x14ac:dyDescent="0.3">
      <c r="A31" s="145"/>
      <c r="H31" s="161"/>
    </row>
    <row r="32" spans="1:8" ht="58.8" x14ac:dyDescent="0.3">
      <c r="A32" s="145" t="s">
        <v>106</v>
      </c>
    </row>
    <row r="33" spans="1:1" x14ac:dyDescent="0.3">
      <c r="A33" s="162" t="s">
        <v>105</v>
      </c>
    </row>
    <row r="34" spans="1:1" x14ac:dyDescent="0.3">
      <c r="A34" s="162"/>
    </row>
    <row r="35" spans="1:1" ht="72" x14ac:dyDescent="0.3">
      <c r="A35" s="145" t="s">
        <v>84</v>
      </c>
    </row>
    <row r="36" spans="1:1" x14ac:dyDescent="0.3">
      <c r="A36" s="145"/>
    </row>
    <row r="37" spans="1:1" ht="133.19999999999999" x14ac:dyDescent="0.3">
      <c r="A37" s="145" t="s">
        <v>76</v>
      </c>
    </row>
    <row r="38" spans="1:1" x14ac:dyDescent="0.3">
      <c r="A38" s="145"/>
    </row>
    <row r="39" spans="1:1" ht="58.8" x14ac:dyDescent="0.3">
      <c r="A39" s="145" t="s">
        <v>80</v>
      </c>
    </row>
    <row r="40" spans="1:1" x14ac:dyDescent="0.3">
      <c r="A40" s="145"/>
    </row>
    <row r="41" spans="1:1" ht="72" x14ac:dyDescent="0.3">
      <c r="A41" s="145" t="s">
        <v>108</v>
      </c>
    </row>
    <row r="42" spans="1:1" x14ac:dyDescent="0.3">
      <c r="A42" s="145"/>
    </row>
    <row r="43" spans="1:1" ht="43.2" x14ac:dyDescent="0.3">
      <c r="A43" s="145" t="s">
        <v>115</v>
      </c>
    </row>
    <row r="44" spans="1:1" x14ac:dyDescent="0.3">
      <c r="A44" s="145"/>
    </row>
    <row r="45" spans="1:1" ht="87.6" x14ac:dyDescent="0.3">
      <c r="A45" s="145" t="s">
        <v>116</v>
      </c>
    </row>
    <row r="46" spans="1:1" x14ac:dyDescent="0.3">
      <c r="A46" s="145"/>
    </row>
    <row r="47" spans="1:1" ht="15.6" x14ac:dyDescent="0.3">
      <c r="A47" s="145" t="s">
        <v>77</v>
      </c>
    </row>
    <row r="48" spans="1:1" x14ac:dyDescent="0.3">
      <c r="A48" s="145"/>
    </row>
    <row r="49" spans="1:1" ht="43.2" x14ac:dyDescent="0.3">
      <c r="A49" s="145" t="s">
        <v>95</v>
      </c>
    </row>
    <row r="50" spans="1:1" x14ac:dyDescent="0.3">
      <c r="A50" s="145"/>
    </row>
    <row r="51" spans="1:1" ht="30" x14ac:dyDescent="0.3">
      <c r="A51" s="145" t="s">
        <v>109</v>
      </c>
    </row>
    <row r="52" spans="1:1" x14ac:dyDescent="0.3">
      <c r="A52" s="146"/>
    </row>
    <row r="53" spans="1:1" ht="16.2" x14ac:dyDescent="0.3">
      <c r="A53" s="148" t="s">
        <v>111</v>
      </c>
    </row>
    <row r="54" spans="1:1" x14ac:dyDescent="0.3">
      <c r="A54" s="146"/>
    </row>
    <row r="55" spans="1:1" ht="28.8" x14ac:dyDescent="0.3">
      <c r="A55" s="145" t="s">
        <v>110</v>
      </c>
    </row>
    <row r="56" spans="1:1" x14ac:dyDescent="0.3">
      <c r="A56" s="145"/>
    </row>
    <row r="57" spans="1:1" ht="72" x14ac:dyDescent="0.3">
      <c r="A57" s="145" t="s">
        <v>112</v>
      </c>
    </row>
    <row r="58" spans="1:1" x14ac:dyDescent="0.3">
      <c r="A58" s="145"/>
    </row>
    <row r="59" spans="1:1" ht="76.8" x14ac:dyDescent="0.3">
      <c r="A59" s="145" t="s">
        <v>93</v>
      </c>
    </row>
    <row r="60" spans="1:1" x14ac:dyDescent="0.3">
      <c r="A60" s="145"/>
    </row>
    <row r="61" spans="1:1" ht="100.8" x14ac:dyDescent="0.3">
      <c r="A61" s="145" t="s">
        <v>94</v>
      </c>
    </row>
    <row r="62" spans="1:1" x14ac:dyDescent="0.3">
      <c r="A62" s="145"/>
    </row>
    <row r="63" spans="1:1" ht="16.2" x14ac:dyDescent="0.3">
      <c r="A63" s="166" t="s">
        <v>82</v>
      </c>
    </row>
    <row r="64" spans="1:1" x14ac:dyDescent="0.3">
      <c r="A64" s="145"/>
    </row>
    <row r="65" spans="1:1" ht="28.8" x14ac:dyDescent="0.3">
      <c r="A65" s="145" t="s">
        <v>85</v>
      </c>
    </row>
    <row r="66" spans="1:1" x14ac:dyDescent="0.3">
      <c r="A66" s="70"/>
    </row>
    <row r="67" spans="1:1" x14ac:dyDescent="0.3">
      <c r="A67" s="70"/>
    </row>
    <row r="68" spans="1:1" x14ac:dyDescent="0.3">
      <c r="A68" s="70"/>
    </row>
  </sheetData>
  <hyperlinks>
    <hyperlink ref="A33" r:id="rId1"/>
  </hyperlinks>
  <pageMargins left="0.7" right="0.7" top="0.75" bottom="0.75" header="0.3" footer="0.3"/>
  <pageSetup scale="99" fitToHeight="0" orientation="portrait"/>
  <headerFooter>
    <oddHeader>&amp;C
&amp;G</oddHeader>
    <oddFooter>&amp;C&amp;P of &amp;N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O500"/>
  <sheetViews>
    <sheetView topLeftCell="A30" zoomScaleNormal="100" workbookViewId="0">
      <selection activeCell="F46" sqref="F46"/>
    </sheetView>
  </sheetViews>
  <sheetFormatPr defaultColWidth="9.109375" defaultRowHeight="14.4" x14ac:dyDescent="0.3"/>
  <cols>
    <col min="1" max="1" width="10.33203125" style="388" bestFit="1" customWidth="1"/>
    <col min="2" max="2" width="45.6640625" style="388" customWidth="1"/>
    <col min="3" max="3" width="15.6640625" style="388" bestFit="1" customWidth="1"/>
    <col min="4" max="4" width="11.5546875" style="388" bestFit="1" customWidth="1"/>
    <col min="5" max="7" width="9.6640625" style="388" customWidth="1"/>
    <col min="8" max="9" width="11.33203125" style="388" customWidth="1"/>
    <col min="10" max="13" width="8.6640625" style="388" customWidth="1"/>
    <col min="14" max="15" width="9.109375" style="388"/>
    <col min="16" max="16" width="12" style="388" bestFit="1" customWidth="1"/>
    <col min="17" max="17" width="9.109375" style="388"/>
    <col min="18" max="18" width="12" style="388" bestFit="1" customWidth="1"/>
    <col min="19" max="16384" width="9.109375" style="388"/>
  </cols>
  <sheetData>
    <row r="1" spans="1:13" ht="68.25" customHeight="1" x14ac:dyDescent="0.3">
      <c r="A1" s="685"/>
      <c r="B1" s="685"/>
      <c r="C1" s="685"/>
      <c r="D1" s="685"/>
      <c r="E1" s="685"/>
      <c r="F1" s="685"/>
      <c r="G1" s="685"/>
      <c r="H1" s="685"/>
      <c r="I1" s="685"/>
      <c r="J1" s="685"/>
      <c r="K1" s="685"/>
      <c r="L1" s="685"/>
      <c r="M1" s="685"/>
    </row>
    <row r="2" spans="1:13" ht="24" x14ac:dyDescent="0.5">
      <c r="A2" s="686" t="s">
        <v>113</v>
      </c>
      <c r="B2" s="687"/>
      <c r="C2" s="687"/>
      <c r="D2" s="687"/>
      <c r="E2" s="687"/>
      <c r="F2" s="687"/>
      <c r="G2" s="687"/>
      <c r="H2" s="687"/>
      <c r="I2" s="687"/>
      <c r="J2" s="687"/>
      <c r="K2" s="687"/>
      <c r="L2" s="687"/>
      <c r="M2" s="688"/>
    </row>
    <row r="3" spans="1:13" s="389" customFormat="1" ht="18" x14ac:dyDescent="0.35">
      <c r="A3" s="389" t="s">
        <v>403</v>
      </c>
    </row>
    <row r="4" spans="1:13" s="389" customFormat="1" ht="18" x14ac:dyDescent="0.35">
      <c r="A4" s="389" t="s">
        <v>46</v>
      </c>
    </row>
    <row r="6" spans="1:13" ht="15.6" x14ac:dyDescent="0.35">
      <c r="A6" s="388" t="s">
        <v>404</v>
      </c>
      <c r="B6" s="388" t="s">
        <v>256</v>
      </c>
      <c r="G6" s="388" t="s">
        <v>49</v>
      </c>
    </row>
    <row r="9" spans="1:13" ht="15.6" x14ac:dyDescent="0.35">
      <c r="A9" s="388" t="s">
        <v>405</v>
      </c>
      <c r="B9" s="388" t="s">
        <v>255</v>
      </c>
      <c r="D9" s="388" t="s">
        <v>48</v>
      </c>
    </row>
    <row r="12" spans="1:13" ht="15.6" x14ac:dyDescent="0.35">
      <c r="A12" s="390" t="s">
        <v>406</v>
      </c>
      <c r="B12" s="388" t="s">
        <v>50</v>
      </c>
      <c r="D12" s="388" t="s">
        <v>47</v>
      </c>
    </row>
    <row r="15" spans="1:13" x14ac:dyDescent="0.3">
      <c r="A15" s="391" t="s">
        <v>17</v>
      </c>
      <c r="B15" s="388" t="s">
        <v>253</v>
      </c>
      <c r="D15" s="388" t="s">
        <v>54</v>
      </c>
    </row>
    <row r="16" spans="1:13" ht="15" thickBot="1" x14ac:dyDescent="0.35">
      <c r="B16" s="392"/>
    </row>
    <row r="17" spans="1:15" ht="15" thickBot="1" x14ac:dyDescent="0.35">
      <c r="E17" s="689" t="s">
        <v>429</v>
      </c>
      <c r="F17" s="690"/>
      <c r="G17" s="691"/>
      <c r="H17" s="692" t="s">
        <v>422</v>
      </c>
      <c r="I17" s="693"/>
      <c r="J17" s="689" t="s">
        <v>423</v>
      </c>
      <c r="K17" s="690"/>
      <c r="L17" s="690"/>
      <c r="M17" s="691"/>
      <c r="O17" s="393"/>
    </row>
    <row r="18" spans="1:15" ht="43.8" thickBot="1" x14ac:dyDescent="0.35">
      <c r="A18" s="394" t="s">
        <v>0</v>
      </c>
      <c r="B18" s="394" t="s">
        <v>4</v>
      </c>
      <c r="C18" s="394" t="s">
        <v>21</v>
      </c>
      <c r="D18" s="395" t="s">
        <v>5</v>
      </c>
      <c r="E18" s="396" t="s">
        <v>407</v>
      </c>
      <c r="F18" s="397" t="s">
        <v>408</v>
      </c>
      <c r="G18" s="477" t="s">
        <v>424</v>
      </c>
      <c r="H18" s="476" t="s">
        <v>251</v>
      </c>
      <c r="I18" s="398" t="s">
        <v>252</v>
      </c>
      <c r="J18" s="399" t="s">
        <v>31</v>
      </c>
      <c r="K18" s="400" t="s">
        <v>32</v>
      </c>
      <c r="L18" s="401" t="s">
        <v>13</v>
      </c>
      <c r="M18" s="402" t="s">
        <v>29</v>
      </c>
      <c r="O18" s="403"/>
    </row>
    <row r="19" spans="1:15" s="426" customFormat="1" ht="21.9" customHeight="1" thickBot="1" x14ac:dyDescent="0.35">
      <c r="A19" s="417" t="s">
        <v>409</v>
      </c>
      <c r="B19" s="418" t="s">
        <v>433</v>
      </c>
      <c r="C19" s="408" t="s">
        <v>410</v>
      </c>
      <c r="D19" s="470" t="str">
        <f>'User Interface'!H39</f>
        <v>Normal</v>
      </c>
      <c r="E19" s="471">
        <f>'User Interface'!J39</f>
        <v>567.29999999999995</v>
      </c>
      <c r="F19" s="472">
        <f>'User Interface'!K39</f>
        <v>84.5</v>
      </c>
      <c r="G19" s="420"/>
      <c r="H19" s="421"/>
      <c r="I19" s="422"/>
      <c r="J19" s="423"/>
      <c r="K19" s="424"/>
      <c r="L19" s="424"/>
      <c r="M19" s="425"/>
      <c r="O19" s="427"/>
    </row>
    <row r="20" spans="1:15" s="426" customFormat="1" ht="21.9" customHeight="1" thickBot="1" x14ac:dyDescent="0.35">
      <c r="A20" s="428" t="s">
        <v>411</v>
      </c>
      <c r="B20" s="428" t="s">
        <v>250</v>
      </c>
      <c r="C20" s="428" t="s">
        <v>421</v>
      </c>
      <c r="D20" s="473" t="str">
        <f>'User Interface'!H32</f>
        <v>Normal</v>
      </c>
      <c r="E20" s="474">
        <f>'User Interface'!J32</f>
        <v>4800</v>
      </c>
      <c r="F20" s="475">
        <f>'User Interface'!K32</f>
        <v>700</v>
      </c>
      <c r="G20" s="431"/>
      <c r="H20" s="432"/>
      <c r="I20" s="433"/>
      <c r="J20" s="434"/>
      <c r="K20" s="435"/>
      <c r="L20" s="435"/>
      <c r="M20" s="431"/>
      <c r="O20" s="427"/>
    </row>
    <row r="21" spans="1:15" s="426" customFormat="1" ht="21.9" customHeight="1" thickBot="1" x14ac:dyDescent="0.35">
      <c r="A21" s="436" t="s">
        <v>412</v>
      </c>
      <c r="B21" s="418" t="s">
        <v>40</v>
      </c>
      <c r="C21" s="437" t="s">
        <v>421</v>
      </c>
      <c r="D21" s="470" t="str">
        <f>'User Interface'!H31</f>
        <v>Normal</v>
      </c>
      <c r="E21" s="438">
        <f>'User Interface'!J31</f>
        <v>284.85000000000002</v>
      </c>
      <c r="F21" s="439">
        <f>'User Interface'!K31</f>
        <v>7.86</v>
      </c>
      <c r="G21" s="440"/>
      <c r="H21" s="441"/>
      <c r="I21" s="442"/>
      <c r="J21" s="443"/>
      <c r="K21" s="444"/>
      <c r="L21" s="444"/>
      <c r="M21" s="440"/>
      <c r="N21" s="445"/>
      <c r="O21" s="427"/>
    </row>
    <row r="22" spans="1:15" s="426" customFormat="1" ht="21.9" customHeight="1" thickBot="1" x14ac:dyDescent="0.35">
      <c r="A22" s="419" t="s">
        <v>413</v>
      </c>
      <c r="B22" s="418" t="s">
        <v>23</v>
      </c>
      <c r="C22" s="437" t="s">
        <v>421</v>
      </c>
      <c r="D22" s="419" t="s">
        <v>9</v>
      </c>
      <c r="E22" s="478">
        <f>'User Interface'!H25</f>
        <v>293</v>
      </c>
      <c r="F22" s="446"/>
      <c r="G22" s="440"/>
      <c r="H22" s="441"/>
      <c r="I22" s="442"/>
      <c r="J22" s="443"/>
      <c r="K22" s="444"/>
      <c r="L22" s="444"/>
      <c r="M22" s="440"/>
      <c r="N22" s="445"/>
      <c r="O22" s="427"/>
    </row>
    <row r="23" spans="1:15" s="426" customFormat="1" ht="21.9" customHeight="1" thickBot="1" x14ac:dyDescent="0.35">
      <c r="A23" s="428" t="s">
        <v>414</v>
      </c>
      <c r="B23" s="447" t="s">
        <v>20</v>
      </c>
      <c r="C23" s="428" t="s">
        <v>248</v>
      </c>
      <c r="D23" s="428" t="s">
        <v>9</v>
      </c>
      <c r="E23" s="448">
        <v>1</v>
      </c>
      <c r="F23" s="449"/>
      <c r="G23" s="431"/>
      <c r="H23" s="432"/>
      <c r="I23" s="433"/>
      <c r="J23" s="434"/>
      <c r="K23" s="435"/>
      <c r="L23" s="435"/>
      <c r="M23" s="431"/>
      <c r="N23" s="445"/>
      <c r="O23" s="427"/>
    </row>
    <row r="24" spans="1:15" s="426" customFormat="1" ht="21.9" customHeight="1" thickBot="1" x14ac:dyDescent="0.35">
      <c r="A24" s="450" t="s">
        <v>13</v>
      </c>
      <c r="B24" s="451" t="s">
        <v>118</v>
      </c>
      <c r="C24" s="428" t="s">
        <v>248</v>
      </c>
      <c r="D24" s="473" t="str">
        <f>'User Interface'!H40</f>
        <v>Beta</v>
      </c>
      <c r="E24" s="479">
        <f>'User Interface'!J40</f>
        <v>0.6</v>
      </c>
      <c r="F24" s="480">
        <f>'User Interface'!K40</f>
        <v>0.15</v>
      </c>
      <c r="G24" s="453"/>
      <c r="H24" s="452"/>
      <c r="I24" s="453"/>
      <c r="J24" s="479">
        <f>IF(D24="Beta",'User Interface'!M40,"")</f>
        <v>0</v>
      </c>
      <c r="K24" s="480">
        <f>IF(D24="Beta",'User Interface'!N40,"")</f>
        <v>1</v>
      </c>
      <c r="L24" s="454">
        <f>IF(D24="Beta",(((((J24-E24)^2)*(E24-K24))/F24^2)-(J24-E24))/(J24-K24),"")</f>
        <v>5.8</v>
      </c>
      <c r="M24" s="455">
        <f>IF(D24="Beta",(((K24-J24)/(E24-J24))-1)*L24,"")</f>
        <v>3.8666666666666671</v>
      </c>
      <c r="O24" s="427"/>
    </row>
    <row r="25" spans="1:15" s="426" customFormat="1" ht="21.9" customHeight="1" thickBot="1" x14ac:dyDescent="0.35">
      <c r="A25" s="456" t="s">
        <v>415</v>
      </c>
      <c r="B25" s="428" t="s">
        <v>27</v>
      </c>
      <c r="C25" s="428" t="s">
        <v>24</v>
      </c>
      <c r="D25" s="428" t="s">
        <v>9</v>
      </c>
      <c r="E25" s="481">
        <f>'User Interface'!H26</f>
        <v>7.665982203969883E-2</v>
      </c>
      <c r="F25" s="449"/>
      <c r="G25" s="431"/>
      <c r="H25" s="432"/>
      <c r="I25" s="433"/>
      <c r="J25" s="434"/>
      <c r="K25" s="435"/>
      <c r="L25" s="457"/>
      <c r="M25" s="458"/>
      <c r="O25" s="427"/>
    </row>
    <row r="26" spans="1:15" s="426" customFormat="1" ht="21.9" customHeight="1" thickBot="1" x14ac:dyDescent="0.35">
      <c r="A26" s="450" t="s">
        <v>416</v>
      </c>
      <c r="B26" s="428" t="s">
        <v>434</v>
      </c>
      <c r="C26" s="428" t="s">
        <v>26</v>
      </c>
      <c r="D26" s="473" t="str">
        <f>'User Interface'!H34</f>
        <v>Normal</v>
      </c>
      <c r="E26" s="488">
        <f>'User Interface'!J34</f>
        <v>3.4000000000000002E-2</v>
      </c>
      <c r="F26" s="454">
        <f>'User Interface'!K34</f>
        <v>2.1000000000000001E-2</v>
      </c>
      <c r="G26" s="489"/>
      <c r="H26" s="432"/>
      <c r="I26" s="433"/>
      <c r="J26" s="434"/>
      <c r="K26" s="435"/>
      <c r="L26" s="435"/>
      <c r="M26" s="431"/>
      <c r="O26" s="427"/>
    </row>
    <row r="27" spans="1:15" s="426" customFormat="1" ht="21.9" customHeight="1" thickBot="1" x14ac:dyDescent="0.35">
      <c r="A27" s="450" t="s">
        <v>419</v>
      </c>
      <c r="B27" s="447" t="s">
        <v>435</v>
      </c>
      <c r="C27" s="428" t="s">
        <v>26</v>
      </c>
      <c r="D27" s="473" t="str">
        <f>'User Interface'!H33</f>
        <v>LogNorm</v>
      </c>
      <c r="E27" s="487">
        <f>'User Interface'!J33</f>
        <v>1.57</v>
      </c>
      <c r="F27" s="454">
        <f>'User Interface'!K33</f>
        <v>0.73</v>
      </c>
      <c r="G27" s="490">
        <f>F27/E27</f>
        <v>0.46496815286624199</v>
      </c>
      <c r="H27" s="503">
        <f>IF(D27="LogNorm",LN(E27)-0.5*I27^2,"")</f>
        <v>0.35321189556325422</v>
      </c>
      <c r="I27" s="455">
        <f>IF(D27="LogNorm",(LN(G27^2+1))^0.5,"")</f>
        <v>0.4424109487726598</v>
      </c>
      <c r="J27" s="429"/>
      <c r="K27" s="435"/>
      <c r="L27" s="435"/>
      <c r="M27" s="431"/>
      <c r="O27" s="427"/>
    </row>
    <row r="28" spans="1:15" s="426" customFormat="1" ht="21.9" customHeight="1" thickBot="1" x14ac:dyDescent="0.35">
      <c r="A28" s="417" t="s">
        <v>12</v>
      </c>
      <c r="B28" s="451" t="s">
        <v>430</v>
      </c>
      <c r="C28" s="428" t="s">
        <v>25</v>
      </c>
      <c r="D28" s="428" t="s">
        <v>9</v>
      </c>
      <c r="E28" s="492">
        <f>'User Interface'!H27</f>
        <v>12.7</v>
      </c>
      <c r="F28" s="449"/>
      <c r="G28" s="431"/>
      <c r="H28" s="459"/>
      <c r="I28" s="433"/>
      <c r="J28" s="493"/>
      <c r="K28" s="430"/>
      <c r="L28" s="494"/>
      <c r="M28" s="495"/>
      <c r="O28" s="427"/>
    </row>
    <row r="29" spans="1:15" s="426" customFormat="1" ht="21.9" customHeight="1" thickBot="1" x14ac:dyDescent="0.35">
      <c r="A29" s="417" t="s">
        <v>53</v>
      </c>
      <c r="B29" s="418" t="s">
        <v>30</v>
      </c>
      <c r="C29" s="462" t="s">
        <v>420</v>
      </c>
      <c r="D29" s="497" t="str">
        <f>'User Interface'!H35</f>
        <v>LogNorm</v>
      </c>
      <c r="E29" s="498">
        <f>'User Interface'!J35</f>
        <v>58.6</v>
      </c>
      <c r="F29" s="499">
        <f>'User Interface'!K35</f>
        <v>6.6</v>
      </c>
      <c r="G29" s="490">
        <f>F29/E29</f>
        <v>0.11262798634812286</v>
      </c>
      <c r="H29" s="503">
        <f>IF(D29="LogNorm",LN(E29)-0.5*I29^2,"")</f>
        <v>4.0644320556463605</v>
      </c>
      <c r="I29" s="455">
        <f>IF(D29="LogNorm",(LN(G29^2+1))^0.5,"")</f>
        <v>0.11227324647133594</v>
      </c>
      <c r="J29" s="491"/>
      <c r="K29" s="469"/>
      <c r="L29" s="469"/>
      <c r="M29" s="466"/>
      <c r="O29" s="427"/>
    </row>
    <row r="30" spans="1:15" s="426" customFormat="1" ht="21.9" customHeight="1" thickBot="1" x14ac:dyDescent="0.35">
      <c r="A30" s="450" t="s">
        <v>404</v>
      </c>
      <c r="B30" s="500" t="s">
        <v>256</v>
      </c>
      <c r="C30" s="428" t="s">
        <v>26</v>
      </c>
      <c r="D30" s="473" t="str">
        <f>'User Interface'!H41</f>
        <v>LogNorm</v>
      </c>
      <c r="E30" s="487">
        <f>'User Interface'!J41</f>
        <v>1.08</v>
      </c>
      <c r="F30" s="501">
        <f>'User Interface'!K41</f>
        <v>0.443</v>
      </c>
      <c r="G30" s="490">
        <f>F30/E30</f>
        <v>0.41018518518518515</v>
      </c>
      <c r="H30" s="503">
        <f>IF(D30="LogNorm",LN(E30)-0.5*I30^2,"")</f>
        <v>-7.932174148928689E-4</v>
      </c>
      <c r="I30" s="455">
        <f>IF(D30="LogNorm",(LN(G30^2+1))^0.5,"")</f>
        <v>0.39434568224090211</v>
      </c>
      <c r="J30" s="504" t="str">
        <f>IF(D30="Beta",'User Interface'!M41,"")</f>
        <v/>
      </c>
      <c r="K30" s="501" t="str">
        <f>IF(D30="Beta",'User Interface'!N41,"")</f>
        <v/>
      </c>
      <c r="L30" s="454" t="str">
        <f>IF(D30="Beta",(((((J30-E30)^2)*(E30-K30))/F30^2)-(J30-E30))/(J30-K30),"")</f>
        <v/>
      </c>
      <c r="M30" s="455" t="str">
        <f>IF(D30="Beta",(((K30-J30)/(E30-J30))-1)*L30,"")</f>
        <v/>
      </c>
      <c r="O30" s="427"/>
    </row>
    <row r="31" spans="1:15" s="426" customFormat="1" ht="21.9" customHeight="1" thickBot="1" x14ac:dyDescent="0.35">
      <c r="A31" s="450" t="s">
        <v>417</v>
      </c>
      <c r="B31" s="447" t="s">
        <v>45</v>
      </c>
      <c r="C31" s="428" t="s">
        <v>24</v>
      </c>
      <c r="D31" s="428" t="s">
        <v>248</v>
      </c>
      <c r="E31" s="460">
        <f>'User Interface'!F9</f>
        <v>100</v>
      </c>
      <c r="F31" s="449"/>
      <c r="G31" s="431"/>
      <c r="H31" s="432"/>
      <c r="I31" s="433"/>
      <c r="J31" s="434"/>
      <c r="K31" s="435"/>
      <c r="L31" s="435"/>
      <c r="M31" s="431"/>
      <c r="O31" s="427"/>
    </row>
    <row r="32" spans="1:15" s="426" customFormat="1" ht="21.9" customHeight="1" thickBot="1" x14ac:dyDescent="0.35">
      <c r="A32" s="450" t="s">
        <v>29</v>
      </c>
      <c r="B32" s="447" t="s">
        <v>60</v>
      </c>
      <c r="C32" s="428" t="s">
        <v>248</v>
      </c>
      <c r="D32" s="428" t="s">
        <v>248</v>
      </c>
      <c r="E32" s="461">
        <f>'User Interface'!H24</f>
        <v>1.3</v>
      </c>
      <c r="F32" s="449"/>
      <c r="G32" s="431"/>
      <c r="H32" s="432"/>
      <c r="I32" s="433"/>
      <c r="J32" s="434"/>
      <c r="K32" s="435"/>
      <c r="L32" s="435"/>
      <c r="M32" s="431"/>
      <c r="O32" s="427"/>
    </row>
    <row r="33" spans="1:15" s="426" customFormat="1" ht="21.9" customHeight="1" thickBot="1" x14ac:dyDescent="0.35">
      <c r="A33" s="462"/>
      <c r="B33" s="447"/>
      <c r="C33" s="463"/>
      <c r="D33" s="462"/>
      <c r="E33" s="464"/>
      <c r="F33" s="465"/>
      <c r="G33" s="466"/>
      <c r="H33" s="467"/>
      <c r="I33" s="468"/>
      <c r="J33" s="467"/>
      <c r="K33" s="465"/>
      <c r="L33" s="469"/>
      <c r="M33" s="466"/>
      <c r="O33" s="427"/>
    </row>
    <row r="34" spans="1:15" x14ac:dyDescent="0.3">
      <c r="L34" s="404"/>
      <c r="M34" s="404"/>
      <c r="O34" s="390"/>
    </row>
    <row r="35" spans="1:15" x14ac:dyDescent="0.3">
      <c r="C35" s="405"/>
      <c r="O35" s="390"/>
    </row>
    <row r="36" spans="1:15" x14ac:dyDescent="0.3">
      <c r="A36" s="405"/>
      <c r="B36" s="405"/>
      <c r="D36" s="390"/>
      <c r="J36" s="406"/>
      <c r="K36" s="406"/>
      <c r="O36" s="390"/>
    </row>
    <row r="37" spans="1:15" x14ac:dyDescent="0.3">
      <c r="D37" s="390"/>
      <c r="L37" s="406"/>
      <c r="M37" s="406"/>
      <c r="O37" s="390"/>
    </row>
    <row r="38" spans="1:15" x14ac:dyDescent="0.3">
      <c r="C38" s="539"/>
      <c r="D38" s="390"/>
      <c r="O38" s="390"/>
    </row>
    <row r="39" spans="1:15" x14ac:dyDescent="0.3">
      <c r="D39" s="390"/>
      <c r="O39" s="390"/>
    </row>
    <row r="40" spans="1:15" x14ac:dyDescent="0.3">
      <c r="O40" s="390"/>
    </row>
    <row r="41" spans="1:15" x14ac:dyDescent="0.3">
      <c r="O41" s="390"/>
    </row>
    <row r="42" spans="1:15" x14ac:dyDescent="0.3">
      <c r="O42" s="390"/>
    </row>
    <row r="43" spans="1:15" x14ac:dyDescent="0.3">
      <c r="O43" s="390"/>
    </row>
    <row r="44" spans="1:15" x14ac:dyDescent="0.3">
      <c r="O44" s="390"/>
    </row>
    <row r="45" spans="1:15" x14ac:dyDescent="0.3">
      <c r="O45" s="390"/>
    </row>
    <row r="46" spans="1:15" x14ac:dyDescent="0.3">
      <c r="O46" s="390"/>
    </row>
    <row r="47" spans="1:15" x14ac:dyDescent="0.3">
      <c r="O47" s="390"/>
    </row>
    <row r="48" spans="1:15" x14ac:dyDescent="0.3">
      <c r="O48" s="390"/>
    </row>
    <row r="49" spans="15:15" x14ac:dyDescent="0.3">
      <c r="O49" s="390"/>
    </row>
    <row r="50" spans="15:15" x14ac:dyDescent="0.3">
      <c r="O50" s="390"/>
    </row>
    <row r="51" spans="15:15" x14ac:dyDescent="0.3">
      <c r="O51" s="390"/>
    </row>
    <row r="52" spans="15:15" x14ac:dyDescent="0.3">
      <c r="O52" s="390"/>
    </row>
    <row r="53" spans="15:15" x14ac:dyDescent="0.3">
      <c r="O53" s="390"/>
    </row>
    <row r="54" spans="15:15" x14ac:dyDescent="0.3">
      <c r="O54" s="390"/>
    </row>
    <row r="55" spans="15:15" x14ac:dyDescent="0.3">
      <c r="O55" s="390"/>
    </row>
    <row r="56" spans="15:15" x14ac:dyDescent="0.3">
      <c r="O56" s="390"/>
    </row>
    <row r="57" spans="15:15" x14ac:dyDescent="0.3">
      <c r="O57" s="390"/>
    </row>
    <row r="58" spans="15:15" x14ac:dyDescent="0.3">
      <c r="O58" s="390"/>
    </row>
    <row r="59" spans="15:15" x14ac:dyDescent="0.3">
      <c r="O59" s="390"/>
    </row>
    <row r="60" spans="15:15" x14ac:dyDescent="0.3">
      <c r="O60" s="390"/>
    </row>
    <row r="61" spans="15:15" x14ac:dyDescent="0.3">
      <c r="O61" s="390"/>
    </row>
    <row r="62" spans="15:15" x14ac:dyDescent="0.3">
      <c r="O62" s="390"/>
    </row>
    <row r="63" spans="15:15" x14ac:dyDescent="0.3">
      <c r="O63" s="390"/>
    </row>
    <row r="64" spans="15:15" x14ac:dyDescent="0.3">
      <c r="O64" s="390"/>
    </row>
    <row r="65" spans="15:15" x14ac:dyDescent="0.3">
      <c r="O65" s="390"/>
    </row>
    <row r="66" spans="15:15" x14ac:dyDescent="0.3">
      <c r="O66" s="390"/>
    </row>
    <row r="67" spans="15:15" x14ac:dyDescent="0.3">
      <c r="O67" s="390"/>
    </row>
    <row r="68" spans="15:15" x14ac:dyDescent="0.3">
      <c r="O68" s="390"/>
    </row>
    <row r="69" spans="15:15" x14ac:dyDescent="0.3">
      <c r="O69" s="390"/>
    </row>
    <row r="70" spans="15:15" x14ac:dyDescent="0.3">
      <c r="O70" s="390"/>
    </row>
    <row r="71" spans="15:15" x14ac:dyDescent="0.3">
      <c r="O71" s="390"/>
    </row>
    <row r="72" spans="15:15" x14ac:dyDescent="0.3">
      <c r="O72" s="390"/>
    </row>
    <row r="73" spans="15:15" x14ac:dyDescent="0.3">
      <c r="O73" s="390"/>
    </row>
    <row r="74" spans="15:15" x14ac:dyDescent="0.3">
      <c r="O74" s="390"/>
    </row>
    <row r="75" spans="15:15" x14ac:dyDescent="0.3">
      <c r="O75" s="390"/>
    </row>
    <row r="76" spans="15:15" x14ac:dyDescent="0.3">
      <c r="O76" s="390"/>
    </row>
    <row r="77" spans="15:15" x14ac:dyDescent="0.3">
      <c r="O77" s="390"/>
    </row>
    <row r="78" spans="15:15" x14ac:dyDescent="0.3">
      <c r="O78" s="390"/>
    </row>
    <row r="79" spans="15:15" x14ac:dyDescent="0.3">
      <c r="O79" s="390"/>
    </row>
    <row r="80" spans="15:15" x14ac:dyDescent="0.3">
      <c r="O80" s="390"/>
    </row>
    <row r="81" spans="15:15" x14ac:dyDescent="0.3">
      <c r="O81" s="390"/>
    </row>
    <row r="82" spans="15:15" x14ac:dyDescent="0.3">
      <c r="O82" s="390"/>
    </row>
    <row r="83" spans="15:15" x14ac:dyDescent="0.3">
      <c r="O83" s="390"/>
    </row>
    <row r="84" spans="15:15" x14ac:dyDescent="0.3">
      <c r="O84" s="390"/>
    </row>
    <row r="85" spans="15:15" x14ac:dyDescent="0.3">
      <c r="O85" s="390"/>
    </row>
    <row r="86" spans="15:15" x14ac:dyDescent="0.3">
      <c r="O86" s="390"/>
    </row>
    <row r="87" spans="15:15" x14ac:dyDescent="0.3">
      <c r="O87" s="390"/>
    </row>
    <row r="88" spans="15:15" x14ac:dyDescent="0.3">
      <c r="O88" s="390"/>
    </row>
    <row r="89" spans="15:15" x14ac:dyDescent="0.3">
      <c r="O89" s="390"/>
    </row>
    <row r="90" spans="15:15" x14ac:dyDescent="0.3">
      <c r="O90" s="390"/>
    </row>
    <row r="91" spans="15:15" x14ac:dyDescent="0.3">
      <c r="O91" s="390"/>
    </row>
    <row r="92" spans="15:15" x14ac:dyDescent="0.3">
      <c r="O92" s="390"/>
    </row>
    <row r="93" spans="15:15" x14ac:dyDescent="0.3">
      <c r="O93" s="390"/>
    </row>
    <row r="94" spans="15:15" x14ac:dyDescent="0.3">
      <c r="O94" s="390"/>
    </row>
    <row r="95" spans="15:15" x14ac:dyDescent="0.3">
      <c r="O95" s="390"/>
    </row>
    <row r="96" spans="15:15" x14ac:dyDescent="0.3">
      <c r="O96" s="390"/>
    </row>
    <row r="97" spans="15:15" x14ac:dyDescent="0.3">
      <c r="O97" s="390"/>
    </row>
    <row r="98" spans="15:15" x14ac:dyDescent="0.3">
      <c r="O98" s="390"/>
    </row>
    <row r="99" spans="15:15" x14ac:dyDescent="0.3">
      <c r="O99" s="390"/>
    </row>
    <row r="100" spans="15:15" x14ac:dyDescent="0.3">
      <c r="O100" s="390"/>
    </row>
    <row r="101" spans="15:15" x14ac:dyDescent="0.3">
      <c r="O101" s="390"/>
    </row>
    <row r="102" spans="15:15" x14ac:dyDescent="0.3">
      <c r="O102" s="390"/>
    </row>
    <row r="103" spans="15:15" x14ac:dyDescent="0.3">
      <c r="O103" s="390"/>
    </row>
    <row r="104" spans="15:15" x14ac:dyDescent="0.3">
      <c r="O104" s="390"/>
    </row>
    <row r="105" spans="15:15" x14ac:dyDescent="0.3">
      <c r="O105" s="390"/>
    </row>
    <row r="106" spans="15:15" x14ac:dyDescent="0.3">
      <c r="O106" s="390"/>
    </row>
    <row r="107" spans="15:15" x14ac:dyDescent="0.3">
      <c r="O107" s="390"/>
    </row>
    <row r="108" spans="15:15" x14ac:dyDescent="0.3">
      <c r="O108" s="390"/>
    </row>
    <row r="109" spans="15:15" x14ac:dyDescent="0.3">
      <c r="O109" s="390"/>
    </row>
    <row r="110" spans="15:15" x14ac:dyDescent="0.3">
      <c r="O110" s="390"/>
    </row>
    <row r="111" spans="15:15" x14ac:dyDescent="0.3">
      <c r="O111" s="390"/>
    </row>
    <row r="112" spans="15:15" x14ac:dyDescent="0.3">
      <c r="O112" s="390"/>
    </row>
    <row r="113" spans="15:15" x14ac:dyDescent="0.3">
      <c r="O113" s="390"/>
    </row>
    <row r="114" spans="15:15" x14ac:dyDescent="0.3">
      <c r="O114" s="390"/>
    </row>
    <row r="115" spans="15:15" x14ac:dyDescent="0.3">
      <c r="O115" s="390"/>
    </row>
    <row r="116" spans="15:15" x14ac:dyDescent="0.3">
      <c r="O116" s="390"/>
    </row>
    <row r="117" spans="15:15" x14ac:dyDescent="0.3">
      <c r="O117" s="390"/>
    </row>
    <row r="118" spans="15:15" x14ac:dyDescent="0.3">
      <c r="O118" s="390"/>
    </row>
    <row r="119" spans="15:15" x14ac:dyDescent="0.3">
      <c r="O119" s="390"/>
    </row>
    <row r="120" spans="15:15" x14ac:dyDescent="0.3">
      <c r="O120" s="390"/>
    </row>
    <row r="121" spans="15:15" x14ac:dyDescent="0.3">
      <c r="O121" s="390"/>
    </row>
    <row r="122" spans="15:15" x14ac:dyDescent="0.3">
      <c r="O122" s="390"/>
    </row>
    <row r="123" spans="15:15" x14ac:dyDescent="0.3">
      <c r="O123" s="390"/>
    </row>
    <row r="124" spans="15:15" x14ac:dyDescent="0.3">
      <c r="O124" s="390"/>
    </row>
    <row r="125" spans="15:15" x14ac:dyDescent="0.3">
      <c r="O125" s="390"/>
    </row>
    <row r="126" spans="15:15" x14ac:dyDescent="0.3">
      <c r="O126" s="390"/>
    </row>
    <row r="127" spans="15:15" x14ac:dyDescent="0.3">
      <c r="O127" s="390"/>
    </row>
    <row r="128" spans="15:15" x14ac:dyDescent="0.3">
      <c r="O128" s="390"/>
    </row>
    <row r="129" spans="15:15" x14ac:dyDescent="0.3">
      <c r="O129" s="390"/>
    </row>
    <row r="130" spans="15:15" x14ac:dyDescent="0.3">
      <c r="O130" s="390"/>
    </row>
    <row r="131" spans="15:15" x14ac:dyDescent="0.3">
      <c r="O131" s="390"/>
    </row>
    <row r="132" spans="15:15" x14ac:dyDescent="0.3">
      <c r="O132" s="390"/>
    </row>
    <row r="133" spans="15:15" x14ac:dyDescent="0.3">
      <c r="O133" s="390"/>
    </row>
    <row r="134" spans="15:15" x14ac:dyDescent="0.3">
      <c r="O134" s="390"/>
    </row>
    <row r="135" spans="15:15" x14ac:dyDescent="0.3">
      <c r="O135" s="390"/>
    </row>
    <row r="136" spans="15:15" x14ac:dyDescent="0.3">
      <c r="O136" s="390"/>
    </row>
    <row r="137" spans="15:15" x14ac:dyDescent="0.3">
      <c r="O137" s="390"/>
    </row>
    <row r="138" spans="15:15" x14ac:dyDescent="0.3">
      <c r="O138" s="390"/>
    </row>
    <row r="139" spans="15:15" x14ac:dyDescent="0.3">
      <c r="O139" s="390"/>
    </row>
    <row r="140" spans="15:15" x14ac:dyDescent="0.3">
      <c r="O140" s="390"/>
    </row>
    <row r="141" spans="15:15" x14ac:dyDescent="0.3">
      <c r="O141" s="390"/>
    </row>
    <row r="142" spans="15:15" x14ac:dyDescent="0.3">
      <c r="O142" s="390"/>
    </row>
    <row r="143" spans="15:15" x14ac:dyDescent="0.3">
      <c r="O143" s="390"/>
    </row>
    <row r="144" spans="15:15" x14ac:dyDescent="0.3">
      <c r="O144" s="390"/>
    </row>
    <row r="145" spans="15:15" x14ac:dyDescent="0.3">
      <c r="O145" s="390"/>
    </row>
    <row r="146" spans="15:15" x14ac:dyDescent="0.3">
      <c r="O146" s="390"/>
    </row>
    <row r="147" spans="15:15" x14ac:dyDescent="0.3">
      <c r="O147" s="390"/>
    </row>
    <row r="148" spans="15:15" x14ac:dyDescent="0.3">
      <c r="O148" s="390"/>
    </row>
    <row r="149" spans="15:15" x14ac:dyDescent="0.3">
      <c r="O149" s="390"/>
    </row>
    <row r="150" spans="15:15" x14ac:dyDescent="0.3">
      <c r="O150" s="390"/>
    </row>
    <row r="151" spans="15:15" x14ac:dyDescent="0.3">
      <c r="O151" s="390"/>
    </row>
    <row r="152" spans="15:15" x14ac:dyDescent="0.3">
      <c r="O152" s="390"/>
    </row>
    <row r="153" spans="15:15" x14ac:dyDescent="0.3">
      <c r="O153" s="390"/>
    </row>
    <row r="154" spans="15:15" x14ac:dyDescent="0.3">
      <c r="O154" s="390"/>
    </row>
    <row r="155" spans="15:15" x14ac:dyDescent="0.3">
      <c r="O155" s="390"/>
    </row>
    <row r="156" spans="15:15" x14ac:dyDescent="0.3">
      <c r="O156" s="390"/>
    </row>
    <row r="157" spans="15:15" x14ac:dyDescent="0.3">
      <c r="O157" s="390"/>
    </row>
    <row r="158" spans="15:15" x14ac:dyDescent="0.3">
      <c r="O158" s="390"/>
    </row>
    <row r="159" spans="15:15" x14ac:dyDescent="0.3">
      <c r="O159" s="390"/>
    </row>
    <row r="160" spans="15:15" x14ac:dyDescent="0.3">
      <c r="O160" s="390"/>
    </row>
    <row r="161" spans="15:15" x14ac:dyDescent="0.3">
      <c r="O161" s="390"/>
    </row>
    <row r="162" spans="15:15" x14ac:dyDescent="0.3">
      <c r="O162" s="390"/>
    </row>
    <row r="163" spans="15:15" x14ac:dyDescent="0.3">
      <c r="O163" s="390"/>
    </row>
    <row r="164" spans="15:15" x14ac:dyDescent="0.3">
      <c r="O164" s="390"/>
    </row>
    <row r="165" spans="15:15" x14ac:dyDescent="0.3">
      <c r="O165" s="390"/>
    </row>
    <row r="166" spans="15:15" x14ac:dyDescent="0.3">
      <c r="O166" s="390"/>
    </row>
    <row r="167" spans="15:15" x14ac:dyDescent="0.3">
      <c r="O167" s="390"/>
    </row>
    <row r="168" spans="15:15" x14ac:dyDescent="0.3">
      <c r="O168" s="390"/>
    </row>
    <row r="169" spans="15:15" x14ac:dyDescent="0.3">
      <c r="O169" s="390"/>
    </row>
    <row r="170" spans="15:15" x14ac:dyDescent="0.3">
      <c r="O170" s="390"/>
    </row>
    <row r="171" spans="15:15" x14ac:dyDescent="0.3">
      <c r="O171" s="390"/>
    </row>
    <row r="172" spans="15:15" x14ac:dyDescent="0.3">
      <c r="O172" s="390"/>
    </row>
    <row r="173" spans="15:15" x14ac:dyDescent="0.3">
      <c r="O173" s="390"/>
    </row>
    <row r="174" spans="15:15" x14ac:dyDescent="0.3">
      <c r="O174" s="390"/>
    </row>
    <row r="175" spans="15:15" x14ac:dyDescent="0.3">
      <c r="O175" s="390"/>
    </row>
    <row r="176" spans="15:15" x14ac:dyDescent="0.3">
      <c r="O176" s="390"/>
    </row>
    <row r="177" spans="15:15" x14ac:dyDescent="0.3">
      <c r="O177" s="390"/>
    </row>
    <row r="178" spans="15:15" x14ac:dyDescent="0.3">
      <c r="O178" s="390"/>
    </row>
    <row r="179" spans="15:15" x14ac:dyDescent="0.3">
      <c r="O179" s="390"/>
    </row>
    <row r="180" spans="15:15" x14ac:dyDescent="0.3">
      <c r="O180" s="390"/>
    </row>
    <row r="181" spans="15:15" x14ac:dyDescent="0.3">
      <c r="O181" s="390"/>
    </row>
    <row r="182" spans="15:15" x14ac:dyDescent="0.3">
      <c r="O182" s="390"/>
    </row>
    <row r="183" spans="15:15" x14ac:dyDescent="0.3">
      <c r="O183" s="390"/>
    </row>
    <row r="184" spans="15:15" x14ac:dyDescent="0.3">
      <c r="O184" s="390"/>
    </row>
    <row r="185" spans="15:15" x14ac:dyDescent="0.3">
      <c r="O185" s="390"/>
    </row>
    <row r="186" spans="15:15" x14ac:dyDescent="0.3">
      <c r="O186" s="390"/>
    </row>
    <row r="187" spans="15:15" x14ac:dyDescent="0.3">
      <c r="O187" s="390"/>
    </row>
    <row r="188" spans="15:15" x14ac:dyDescent="0.3">
      <c r="O188" s="390"/>
    </row>
    <row r="189" spans="15:15" x14ac:dyDescent="0.3">
      <c r="O189" s="390"/>
    </row>
    <row r="190" spans="15:15" x14ac:dyDescent="0.3">
      <c r="O190" s="390"/>
    </row>
    <row r="191" spans="15:15" x14ac:dyDescent="0.3">
      <c r="O191" s="390"/>
    </row>
    <row r="192" spans="15:15" x14ac:dyDescent="0.3">
      <c r="O192" s="390"/>
    </row>
    <row r="193" spans="15:15" x14ac:dyDescent="0.3">
      <c r="O193" s="390"/>
    </row>
    <row r="194" spans="15:15" x14ac:dyDescent="0.3">
      <c r="O194" s="390"/>
    </row>
    <row r="195" spans="15:15" x14ac:dyDescent="0.3">
      <c r="O195" s="390"/>
    </row>
    <row r="196" spans="15:15" x14ac:dyDescent="0.3">
      <c r="O196" s="390"/>
    </row>
    <row r="197" spans="15:15" x14ac:dyDescent="0.3">
      <c r="O197" s="390"/>
    </row>
    <row r="198" spans="15:15" x14ac:dyDescent="0.3">
      <c r="O198" s="390"/>
    </row>
    <row r="199" spans="15:15" x14ac:dyDescent="0.3">
      <c r="O199" s="390"/>
    </row>
    <row r="200" spans="15:15" x14ac:dyDescent="0.3">
      <c r="O200" s="390"/>
    </row>
    <row r="201" spans="15:15" x14ac:dyDescent="0.3">
      <c r="O201" s="390"/>
    </row>
    <row r="202" spans="15:15" x14ac:dyDescent="0.3">
      <c r="O202" s="390"/>
    </row>
    <row r="203" spans="15:15" x14ac:dyDescent="0.3">
      <c r="O203" s="390"/>
    </row>
    <row r="204" spans="15:15" x14ac:dyDescent="0.3">
      <c r="O204" s="390"/>
    </row>
    <row r="205" spans="15:15" x14ac:dyDescent="0.3">
      <c r="O205" s="390"/>
    </row>
    <row r="206" spans="15:15" x14ac:dyDescent="0.3">
      <c r="O206" s="390"/>
    </row>
    <row r="207" spans="15:15" x14ac:dyDescent="0.3">
      <c r="O207" s="390"/>
    </row>
    <row r="208" spans="15:15" x14ac:dyDescent="0.3">
      <c r="O208" s="390"/>
    </row>
    <row r="209" spans="15:15" x14ac:dyDescent="0.3">
      <c r="O209" s="390"/>
    </row>
    <row r="210" spans="15:15" x14ac:dyDescent="0.3">
      <c r="O210" s="390"/>
    </row>
    <row r="211" spans="15:15" x14ac:dyDescent="0.3">
      <c r="O211" s="390"/>
    </row>
    <row r="212" spans="15:15" x14ac:dyDescent="0.3">
      <c r="O212" s="390"/>
    </row>
    <row r="213" spans="15:15" x14ac:dyDescent="0.3">
      <c r="O213" s="390"/>
    </row>
    <row r="214" spans="15:15" x14ac:dyDescent="0.3">
      <c r="O214" s="390"/>
    </row>
    <row r="215" spans="15:15" x14ac:dyDescent="0.3">
      <c r="O215" s="390"/>
    </row>
    <row r="216" spans="15:15" x14ac:dyDescent="0.3">
      <c r="O216" s="390"/>
    </row>
    <row r="217" spans="15:15" x14ac:dyDescent="0.3">
      <c r="O217" s="390"/>
    </row>
    <row r="218" spans="15:15" x14ac:dyDescent="0.3">
      <c r="O218" s="390"/>
    </row>
    <row r="219" spans="15:15" x14ac:dyDescent="0.3">
      <c r="O219" s="390"/>
    </row>
    <row r="220" spans="15:15" x14ac:dyDescent="0.3">
      <c r="O220" s="390"/>
    </row>
    <row r="221" spans="15:15" x14ac:dyDescent="0.3">
      <c r="O221" s="390"/>
    </row>
    <row r="222" spans="15:15" x14ac:dyDescent="0.3">
      <c r="O222" s="390"/>
    </row>
    <row r="223" spans="15:15" x14ac:dyDescent="0.3">
      <c r="O223" s="390"/>
    </row>
    <row r="224" spans="15:15" x14ac:dyDescent="0.3">
      <c r="O224" s="390"/>
    </row>
    <row r="225" spans="15:15" x14ac:dyDescent="0.3">
      <c r="O225" s="390"/>
    </row>
    <row r="226" spans="15:15" x14ac:dyDescent="0.3">
      <c r="O226" s="390"/>
    </row>
    <row r="227" spans="15:15" x14ac:dyDescent="0.3">
      <c r="O227" s="390"/>
    </row>
    <row r="228" spans="15:15" x14ac:dyDescent="0.3">
      <c r="O228" s="390"/>
    </row>
    <row r="229" spans="15:15" x14ac:dyDescent="0.3">
      <c r="O229" s="390"/>
    </row>
    <row r="230" spans="15:15" x14ac:dyDescent="0.3">
      <c r="O230" s="390"/>
    </row>
    <row r="231" spans="15:15" x14ac:dyDescent="0.3">
      <c r="O231" s="390"/>
    </row>
    <row r="232" spans="15:15" x14ac:dyDescent="0.3">
      <c r="O232" s="390"/>
    </row>
    <row r="233" spans="15:15" x14ac:dyDescent="0.3">
      <c r="O233" s="390"/>
    </row>
    <row r="234" spans="15:15" x14ac:dyDescent="0.3">
      <c r="O234" s="390"/>
    </row>
    <row r="235" spans="15:15" x14ac:dyDescent="0.3">
      <c r="O235" s="390"/>
    </row>
    <row r="236" spans="15:15" x14ac:dyDescent="0.3">
      <c r="O236" s="390"/>
    </row>
    <row r="237" spans="15:15" x14ac:dyDescent="0.3">
      <c r="O237" s="390"/>
    </row>
    <row r="238" spans="15:15" x14ac:dyDescent="0.3">
      <c r="O238" s="390"/>
    </row>
    <row r="239" spans="15:15" x14ac:dyDescent="0.3">
      <c r="O239" s="390"/>
    </row>
    <row r="240" spans="15:15" x14ac:dyDescent="0.3">
      <c r="O240" s="390"/>
    </row>
    <row r="241" spans="15:15" x14ac:dyDescent="0.3">
      <c r="O241" s="390"/>
    </row>
    <row r="242" spans="15:15" x14ac:dyDescent="0.3">
      <c r="O242" s="390"/>
    </row>
    <row r="243" spans="15:15" x14ac:dyDescent="0.3">
      <c r="O243" s="390"/>
    </row>
    <row r="244" spans="15:15" x14ac:dyDescent="0.3">
      <c r="O244" s="390"/>
    </row>
    <row r="245" spans="15:15" x14ac:dyDescent="0.3">
      <c r="O245" s="390"/>
    </row>
    <row r="246" spans="15:15" x14ac:dyDescent="0.3">
      <c r="O246" s="390"/>
    </row>
    <row r="247" spans="15:15" x14ac:dyDescent="0.3">
      <c r="O247" s="390"/>
    </row>
    <row r="248" spans="15:15" x14ac:dyDescent="0.3">
      <c r="O248" s="390"/>
    </row>
    <row r="249" spans="15:15" x14ac:dyDescent="0.3">
      <c r="O249" s="390"/>
    </row>
    <row r="250" spans="15:15" x14ac:dyDescent="0.3">
      <c r="O250" s="390"/>
    </row>
    <row r="251" spans="15:15" x14ac:dyDescent="0.3">
      <c r="O251" s="390"/>
    </row>
    <row r="252" spans="15:15" x14ac:dyDescent="0.3">
      <c r="O252" s="390"/>
    </row>
    <row r="253" spans="15:15" x14ac:dyDescent="0.3">
      <c r="O253" s="390"/>
    </row>
    <row r="254" spans="15:15" x14ac:dyDescent="0.3">
      <c r="O254" s="390"/>
    </row>
    <row r="255" spans="15:15" x14ac:dyDescent="0.3">
      <c r="O255" s="390"/>
    </row>
    <row r="256" spans="15:15" x14ac:dyDescent="0.3">
      <c r="O256" s="390"/>
    </row>
    <row r="257" spans="15:15" x14ac:dyDescent="0.3">
      <c r="O257" s="390"/>
    </row>
    <row r="258" spans="15:15" x14ac:dyDescent="0.3">
      <c r="O258" s="390"/>
    </row>
    <row r="259" spans="15:15" x14ac:dyDescent="0.3">
      <c r="O259" s="390"/>
    </row>
    <row r="260" spans="15:15" x14ac:dyDescent="0.3">
      <c r="O260" s="390"/>
    </row>
    <row r="261" spans="15:15" x14ac:dyDescent="0.3">
      <c r="O261" s="390"/>
    </row>
    <row r="262" spans="15:15" x14ac:dyDescent="0.3">
      <c r="O262" s="390"/>
    </row>
    <row r="263" spans="15:15" x14ac:dyDescent="0.3">
      <c r="O263" s="390"/>
    </row>
    <row r="264" spans="15:15" x14ac:dyDescent="0.3">
      <c r="O264" s="390"/>
    </row>
    <row r="265" spans="15:15" x14ac:dyDescent="0.3">
      <c r="O265" s="390"/>
    </row>
    <row r="266" spans="15:15" x14ac:dyDescent="0.3">
      <c r="O266" s="390"/>
    </row>
    <row r="267" spans="15:15" x14ac:dyDescent="0.3">
      <c r="O267" s="390"/>
    </row>
    <row r="268" spans="15:15" x14ac:dyDescent="0.3">
      <c r="O268" s="390"/>
    </row>
    <row r="269" spans="15:15" x14ac:dyDescent="0.3">
      <c r="O269" s="390"/>
    </row>
    <row r="270" spans="15:15" x14ac:dyDescent="0.3">
      <c r="O270" s="390"/>
    </row>
    <row r="271" spans="15:15" x14ac:dyDescent="0.3">
      <c r="O271" s="390"/>
    </row>
    <row r="272" spans="15:15" x14ac:dyDescent="0.3">
      <c r="O272" s="390"/>
    </row>
    <row r="273" spans="15:15" x14ac:dyDescent="0.3">
      <c r="O273" s="390"/>
    </row>
    <row r="274" spans="15:15" x14ac:dyDescent="0.3">
      <c r="O274" s="390"/>
    </row>
    <row r="275" spans="15:15" x14ac:dyDescent="0.3">
      <c r="O275" s="390"/>
    </row>
    <row r="276" spans="15:15" x14ac:dyDescent="0.3">
      <c r="O276" s="390"/>
    </row>
    <row r="277" spans="15:15" x14ac:dyDescent="0.3">
      <c r="O277" s="390"/>
    </row>
    <row r="278" spans="15:15" x14ac:dyDescent="0.3">
      <c r="O278" s="390"/>
    </row>
    <row r="279" spans="15:15" x14ac:dyDescent="0.3">
      <c r="O279" s="390"/>
    </row>
    <row r="280" spans="15:15" x14ac:dyDescent="0.3">
      <c r="O280" s="390"/>
    </row>
    <row r="281" spans="15:15" x14ac:dyDescent="0.3">
      <c r="O281" s="390"/>
    </row>
    <row r="282" spans="15:15" x14ac:dyDescent="0.3">
      <c r="O282" s="390"/>
    </row>
    <row r="283" spans="15:15" x14ac:dyDescent="0.3">
      <c r="O283" s="390"/>
    </row>
    <row r="284" spans="15:15" x14ac:dyDescent="0.3">
      <c r="O284" s="390"/>
    </row>
    <row r="285" spans="15:15" x14ac:dyDescent="0.3">
      <c r="O285" s="390"/>
    </row>
    <row r="286" spans="15:15" x14ac:dyDescent="0.3">
      <c r="O286" s="390"/>
    </row>
    <row r="287" spans="15:15" x14ac:dyDescent="0.3">
      <c r="O287" s="390"/>
    </row>
    <row r="288" spans="15:15" x14ac:dyDescent="0.3">
      <c r="O288" s="390"/>
    </row>
    <row r="289" spans="15:15" x14ac:dyDescent="0.3">
      <c r="O289" s="390"/>
    </row>
    <row r="290" spans="15:15" x14ac:dyDescent="0.3">
      <c r="O290" s="390"/>
    </row>
    <row r="291" spans="15:15" x14ac:dyDescent="0.3">
      <c r="O291" s="390"/>
    </row>
    <row r="292" spans="15:15" x14ac:dyDescent="0.3">
      <c r="O292" s="390"/>
    </row>
    <row r="293" spans="15:15" x14ac:dyDescent="0.3">
      <c r="O293" s="390"/>
    </row>
    <row r="294" spans="15:15" x14ac:dyDescent="0.3">
      <c r="O294" s="390"/>
    </row>
    <row r="295" spans="15:15" x14ac:dyDescent="0.3">
      <c r="O295" s="390"/>
    </row>
    <row r="296" spans="15:15" x14ac:dyDescent="0.3">
      <c r="O296" s="390"/>
    </row>
    <row r="297" spans="15:15" x14ac:dyDescent="0.3">
      <c r="O297" s="390"/>
    </row>
    <row r="298" spans="15:15" x14ac:dyDescent="0.3">
      <c r="O298" s="390"/>
    </row>
    <row r="299" spans="15:15" x14ac:dyDescent="0.3">
      <c r="O299" s="390"/>
    </row>
    <row r="300" spans="15:15" x14ac:dyDescent="0.3">
      <c r="O300" s="390"/>
    </row>
    <row r="301" spans="15:15" x14ac:dyDescent="0.3">
      <c r="O301" s="390"/>
    </row>
    <row r="302" spans="15:15" x14ac:dyDescent="0.3">
      <c r="O302" s="390"/>
    </row>
    <row r="303" spans="15:15" x14ac:dyDescent="0.3">
      <c r="O303" s="390"/>
    </row>
    <row r="304" spans="15:15" x14ac:dyDescent="0.3">
      <c r="O304" s="390"/>
    </row>
    <row r="305" spans="15:15" x14ac:dyDescent="0.3">
      <c r="O305" s="390"/>
    </row>
    <row r="306" spans="15:15" x14ac:dyDescent="0.3">
      <c r="O306" s="390"/>
    </row>
    <row r="307" spans="15:15" x14ac:dyDescent="0.3">
      <c r="O307" s="390"/>
    </row>
    <row r="308" spans="15:15" x14ac:dyDescent="0.3">
      <c r="O308" s="390"/>
    </row>
    <row r="309" spans="15:15" x14ac:dyDescent="0.3">
      <c r="O309" s="390"/>
    </row>
    <row r="310" spans="15:15" x14ac:dyDescent="0.3">
      <c r="O310" s="390"/>
    </row>
    <row r="311" spans="15:15" x14ac:dyDescent="0.3">
      <c r="O311" s="390"/>
    </row>
    <row r="312" spans="15:15" x14ac:dyDescent="0.3">
      <c r="O312" s="390"/>
    </row>
    <row r="313" spans="15:15" x14ac:dyDescent="0.3">
      <c r="O313" s="390"/>
    </row>
    <row r="314" spans="15:15" x14ac:dyDescent="0.3">
      <c r="O314" s="390"/>
    </row>
    <row r="315" spans="15:15" x14ac:dyDescent="0.3">
      <c r="O315" s="390"/>
    </row>
    <row r="316" spans="15:15" x14ac:dyDescent="0.3">
      <c r="O316" s="390"/>
    </row>
    <row r="317" spans="15:15" x14ac:dyDescent="0.3">
      <c r="O317" s="390"/>
    </row>
    <row r="318" spans="15:15" x14ac:dyDescent="0.3">
      <c r="O318" s="390"/>
    </row>
    <row r="319" spans="15:15" x14ac:dyDescent="0.3">
      <c r="O319" s="390"/>
    </row>
    <row r="320" spans="15:15" x14ac:dyDescent="0.3">
      <c r="O320" s="390"/>
    </row>
    <row r="321" spans="15:15" x14ac:dyDescent="0.3">
      <c r="O321" s="390"/>
    </row>
    <row r="322" spans="15:15" x14ac:dyDescent="0.3">
      <c r="O322" s="390"/>
    </row>
    <row r="323" spans="15:15" x14ac:dyDescent="0.3">
      <c r="O323" s="390"/>
    </row>
    <row r="324" spans="15:15" x14ac:dyDescent="0.3">
      <c r="O324" s="390"/>
    </row>
    <row r="325" spans="15:15" x14ac:dyDescent="0.3">
      <c r="O325" s="390"/>
    </row>
    <row r="326" spans="15:15" x14ac:dyDescent="0.3">
      <c r="O326" s="390"/>
    </row>
    <row r="327" spans="15:15" x14ac:dyDescent="0.3">
      <c r="O327" s="390"/>
    </row>
    <row r="328" spans="15:15" x14ac:dyDescent="0.3">
      <c r="O328" s="390"/>
    </row>
    <row r="329" spans="15:15" x14ac:dyDescent="0.3">
      <c r="O329" s="390"/>
    </row>
    <row r="330" spans="15:15" x14ac:dyDescent="0.3">
      <c r="O330" s="390"/>
    </row>
    <row r="331" spans="15:15" x14ac:dyDescent="0.3">
      <c r="O331" s="390"/>
    </row>
    <row r="332" spans="15:15" x14ac:dyDescent="0.3">
      <c r="O332" s="390"/>
    </row>
    <row r="333" spans="15:15" x14ac:dyDescent="0.3">
      <c r="O333" s="390"/>
    </row>
    <row r="334" spans="15:15" x14ac:dyDescent="0.3">
      <c r="O334" s="390"/>
    </row>
    <row r="335" spans="15:15" x14ac:dyDescent="0.3">
      <c r="O335" s="390"/>
    </row>
    <row r="336" spans="15:15" x14ac:dyDescent="0.3">
      <c r="O336" s="390"/>
    </row>
    <row r="337" spans="15:15" x14ac:dyDescent="0.3">
      <c r="O337" s="390"/>
    </row>
    <row r="338" spans="15:15" x14ac:dyDescent="0.3">
      <c r="O338" s="390"/>
    </row>
    <row r="339" spans="15:15" x14ac:dyDescent="0.3">
      <c r="O339" s="390"/>
    </row>
    <row r="340" spans="15:15" x14ac:dyDescent="0.3">
      <c r="O340" s="390"/>
    </row>
    <row r="341" spans="15:15" x14ac:dyDescent="0.3">
      <c r="O341" s="390"/>
    </row>
    <row r="342" spans="15:15" x14ac:dyDescent="0.3">
      <c r="O342" s="390"/>
    </row>
    <row r="343" spans="15:15" x14ac:dyDescent="0.3">
      <c r="O343" s="390"/>
    </row>
    <row r="344" spans="15:15" x14ac:dyDescent="0.3">
      <c r="O344" s="390"/>
    </row>
    <row r="345" spans="15:15" x14ac:dyDescent="0.3">
      <c r="O345" s="390"/>
    </row>
    <row r="346" spans="15:15" x14ac:dyDescent="0.3">
      <c r="O346" s="390"/>
    </row>
    <row r="347" spans="15:15" x14ac:dyDescent="0.3">
      <c r="O347" s="390"/>
    </row>
    <row r="348" spans="15:15" x14ac:dyDescent="0.3">
      <c r="O348" s="390"/>
    </row>
    <row r="349" spans="15:15" x14ac:dyDescent="0.3">
      <c r="O349" s="390"/>
    </row>
    <row r="350" spans="15:15" x14ac:dyDescent="0.3">
      <c r="O350" s="390"/>
    </row>
    <row r="351" spans="15:15" x14ac:dyDescent="0.3">
      <c r="O351" s="390"/>
    </row>
    <row r="352" spans="15:15" x14ac:dyDescent="0.3">
      <c r="O352" s="390"/>
    </row>
    <row r="353" spans="15:15" x14ac:dyDescent="0.3">
      <c r="O353" s="390"/>
    </row>
    <row r="354" spans="15:15" x14ac:dyDescent="0.3">
      <c r="O354" s="390"/>
    </row>
    <row r="355" spans="15:15" x14ac:dyDescent="0.3">
      <c r="O355" s="390"/>
    </row>
    <row r="356" spans="15:15" x14ac:dyDescent="0.3">
      <c r="O356" s="390"/>
    </row>
    <row r="357" spans="15:15" x14ac:dyDescent="0.3">
      <c r="O357" s="390"/>
    </row>
    <row r="358" spans="15:15" x14ac:dyDescent="0.3">
      <c r="O358" s="390"/>
    </row>
    <row r="359" spans="15:15" x14ac:dyDescent="0.3">
      <c r="O359" s="390"/>
    </row>
    <row r="360" spans="15:15" x14ac:dyDescent="0.3">
      <c r="O360" s="390"/>
    </row>
    <row r="361" spans="15:15" x14ac:dyDescent="0.3">
      <c r="O361" s="390"/>
    </row>
    <row r="362" spans="15:15" x14ac:dyDescent="0.3">
      <c r="O362" s="390"/>
    </row>
    <row r="363" spans="15:15" x14ac:dyDescent="0.3">
      <c r="O363" s="390"/>
    </row>
    <row r="364" spans="15:15" x14ac:dyDescent="0.3">
      <c r="O364" s="390"/>
    </row>
    <row r="365" spans="15:15" x14ac:dyDescent="0.3">
      <c r="O365" s="390"/>
    </row>
    <row r="366" spans="15:15" x14ac:dyDescent="0.3">
      <c r="O366" s="390"/>
    </row>
    <row r="367" spans="15:15" x14ac:dyDescent="0.3">
      <c r="O367" s="390"/>
    </row>
    <row r="368" spans="15:15" x14ac:dyDescent="0.3">
      <c r="O368" s="390"/>
    </row>
    <row r="369" spans="15:15" x14ac:dyDescent="0.3">
      <c r="O369" s="390"/>
    </row>
    <row r="370" spans="15:15" x14ac:dyDescent="0.3">
      <c r="O370" s="390"/>
    </row>
    <row r="371" spans="15:15" x14ac:dyDescent="0.3">
      <c r="O371" s="390"/>
    </row>
    <row r="372" spans="15:15" x14ac:dyDescent="0.3">
      <c r="O372" s="390"/>
    </row>
    <row r="373" spans="15:15" x14ac:dyDescent="0.3">
      <c r="O373" s="390"/>
    </row>
    <row r="374" spans="15:15" x14ac:dyDescent="0.3">
      <c r="O374" s="390"/>
    </row>
    <row r="375" spans="15:15" x14ac:dyDescent="0.3">
      <c r="O375" s="390"/>
    </row>
    <row r="376" spans="15:15" x14ac:dyDescent="0.3">
      <c r="O376" s="390"/>
    </row>
    <row r="377" spans="15:15" x14ac:dyDescent="0.3">
      <c r="O377" s="390"/>
    </row>
    <row r="378" spans="15:15" x14ac:dyDescent="0.3">
      <c r="O378" s="390"/>
    </row>
    <row r="379" spans="15:15" x14ac:dyDescent="0.3">
      <c r="O379" s="390"/>
    </row>
    <row r="380" spans="15:15" x14ac:dyDescent="0.3">
      <c r="O380" s="390"/>
    </row>
    <row r="381" spans="15:15" x14ac:dyDescent="0.3">
      <c r="O381" s="390"/>
    </row>
    <row r="382" spans="15:15" x14ac:dyDescent="0.3">
      <c r="O382" s="390"/>
    </row>
    <row r="383" spans="15:15" x14ac:dyDescent="0.3">
      <c r="O383" s="390"/>
    </row>
    <row r="384" spans="15:15" x14ac:dyDescent="0.3">
      <c r="O384" s="390"/>
    </row>
    <row r="385" spans="15:15" x14ac:dyDescent="0.3">
      <c r="O385" s="390"/>
    </row>
    <row r="386" spans="15:15" x14ac:dyDescent="0.3">
      <c r="O386" s="390"/>
    </row>
    <row r="387" spans="15:15" x14ac:dyDescent="0.3">
      <c r="O387" s="390"/>
    </row>
    <row r="388" spans="15:15" x14ac:dyDescent="0.3">
      <c r="O388" s="390"/>
    </row>
    <row r="389" spans="15:15" x14ac:dyDescent="0.3">
      <c r="O389" s="390"/>
    </row>
    <row r="390" spans="15:15" x14ac:dyDescent="0.3">
      <c r="O390" s="390"/>
    </row>
    <row r="391" spans="15:15" x14ac:dyDescent="0.3">
      <c r="O391" s="390"/>
    </row>
    <row r="392" spans="15:15" x14ac:dyDescent="0.3">
      <c r="O392" s="390"/>
    </row>
    <row r="393" spans="15:15" x14ac:dyDescent="0.3">
      <c r="O393" s="390"/>
    </row>
    <row r="394" spans="15:15" x14ac:dyDescent="0.3">
      <c r="O394" s="390"/>
    </row>
    <row r="395" spans="15:15" x14ac:dyDescent="0.3">
      <c r="O395" s="390"/>
    </row>
    <row r="396" spans="15:15" x14ac:dyDescent="0.3">
      <c r="O396" s="390"/>
    </row>
    <row r="397" spans="15:15" x14ac:dyDescent="0.3">
      <c r="O397" s="390"/>
    </row>
    <row r="398" spans="15:15" x14ac:dyDescent="0.3">
      <c r="O398" s="390"/>
    </row>
    <row r="399" spans="15:15" x14ac:dyDescent="0.3">
      <c r="O399" s="390"/>
    </row>
    <row r="400" spans="15:15" x14ac:dyDescent="0.3">
      <c r="O400" s="390"/>
    </row>
    <row r="401" spans="15:15" x14ac:dyDescent="0.3">
      <c r="O401" s="390"/>
    </row>
    <row r="402" spans="15:15" x14ac:dyDescent="0.3">
      <c r="O402" s="390"/>
    </row>
    <row r="403" spans="15:15" x14ac:dyDescent="0.3">
      <c r="O403" s="390"/>
    </row>
    <row r="404" spans="15:15" x14ac:dyDescent="0.3">
      <c r="O404" s="390"/>
    </row>
    <row r="405" spans="15:15" x14ac:dyDescent="0.3">
      <c r="O405" s="390"/>
    </row>
    <row r="406" spans="15:15" x14ac:dyDescent="0.3">
      <c r="O406" s="390"/>
    </row>
    <row r="407" spans="15:15" x14ac:dyDescent="0.3">
      <c r="O407" s="390"/>
    </row>
    <row r="408" spans="15:15" x14ac:dyDescent="0.3">
      <c r="O408" s="390"/>
    </row>
    <row r="409" spans="15:15" x14ac:dyDescent="0.3">
      <c r="O409" s="390"/>
    </row>
    <row r="410" spans="15:15" x14ac:dyDescent="0.3">
      <c r="O410" s="390"/>
    </row>
    <row r="411" spans="15:15" x14ac:dyDescent="0.3">
      <c r="O411" s="390"/>
    </row>
    <row r="412" spans="15:15" x14ac:dyDescent="0.3">
      <c r="O412" s="390"/>
    </row>
    <row r="413" spans="15:15" x14ac:dyDescent="0.3">
      <c r="O413" s="390"/>
    </row>
    <row r="414" spans="15:15" x14ac:dyDescent="0.3">
      <c r="O414" s="390"/>
    </row>
    <row r="415" spans="15:15" x14ac:dyDescent="0.3">
      <c r="O415" s="390"/>
    </row>
    <row r="416" spans="15:15" x14ac:dyDescent="0.3">
      <c r="O416" s="390"/>
    </row>
    <row r="417" spans="15:15" x14ac:dyDescent="0.3">
      <c r="O417" s="390"/>
    </row>
    <row r="418" spans="15:15" x14ac:dyDescent="0.3">
      <c r="O418" s="390"/>
    </row>
    <row r="419" spans="15:15" x14ac:dyDescent="0.3">
      <c r="O419" s="390"/>
    </row>
    <row r="420" spans="15:15" x14ac:dyDescent="0.3">
      <c r="O420" s="390"/>
    </row>
    <row r="421" spans="15:15" x14ac:dyDescent="0.3">
      <c r="O421" s="390"/>
    </row>
    <row r="422" spans="15:15" x14ac:dyDescent="0.3">
      <c r="O422" s="390"/>
    </row>
    <row r="423" spans="15:15" x14ac:dyDescent="0.3">
      <c r="O423" s="390"/>
    </row>
    <row r="424" spans="15:15" x14ac:dyDescent="0.3">
      <c r="O424" s="390"/>
    </row>
    <row r="425" spans="15:15" x14ac:dyDescent="0.3">
      <c r="O425" s="390"/>
    </row>
    <row r="426" spans="15:15" x14ac:dyDescent="0.3">
      <c r="O426" s="390"/>
    </row>
    <row r="427" spans="15:15" x14ac:dyDescent="0.3">
      <c r="O427" s="390"/>
    </row>
    <row r="428" spans="15:15" x14ac:dyDescent="0.3">
      <c r="O428" s="390"/>
    </row>
    <row r="429" spans="15:15" x14ac:dyDescent="0.3">
      <c r="O429" s="390"/>
    </row>
    <row r="430" spans="15:15" x14ac:dyDescent="0.3">
      <c r="O430" s="390"/>
    </row>
    <row r="431" spans="15:15" x14ac:dyDescent="0.3">
      <c r="O431" s="390"/>
    </row>
    <row r="432" spans="15:15" x14ac:dyDescent="0.3">
      <c r="O432" s="390"/>
    </row>
    <row r="433" spans="15:15" x14ac:dyDescent="0.3">
      <c r="O433" s="390"/>
    </row>
    <row r="434" spans="15:15" x14ac:dyDescent="0.3">
      <c r="O434" s="390"/>
    </row>
    <row r="435" spans="15:15" x14ac:dyDescent="0.3">
      <c r="O435" s="390"/>
    </row>
    <row r="436" spans="15:15" x14ac:dyDescent="0.3">
      <c r="O436" s="390"/>
    </row>
    <row r="437" spans="15:15" x14ac:dyDescent="0.3">
      <c r="O437" s="390"/>
    </row>
    <row r="438" spans="15:15" x14ac:dyDescent="0.3">
      <c r="O438" s="390"/>
    </row>
    <row r="439" spans="15:15" x14ac:dyDescent="0.3">
      <c r="O439" s="390"/>
    </row>
    <row r="440" spans="15:15" x14ac:dyDescent="0.3">
      <c r="O440" s="390"/>
    </row>
    <row r="441" spans="15:15" x14ac:dyDescent="0.3">
      <c r="O441" s="390"/>
    </row>
    <row r="442" spans="15:15" x14ac:dyDescent="0.3">
      <c r="O442" s="390"/>
    </row>
    <row r="443" spans="15:15" x14ac:dyDescent="0.3">
      <c r="O443" s="390"/>
    </row>
    <row r="444" spans="15:15" x14ac:dyDescent="0.3">
      <c r="O444" s="390"/>
    </row>
    <row r="445" spans="15:15" x14ac:dyDescent="0.3">
      <c r="O445" s="390"/>
    </row>
    <row r="446" spans="15:15" x14ac:dyDescent="0.3">
      <c r="O446" s="390"/>
    </row>
    <row r="447" spans="15:15" x14ac:dyDescent="0.3">
      <c r="O447" s="390"/>
    </row>
    <row r="448" spans="15:15" x14ac:dyDescent="0.3">
      <c r="O448" s="390"/>
    </row>
    <row r="449" spans="15:15" x14ac:dyDescent="0.3">
      <c r="O449" s="390"/>
    </row>
    <row r="450" spans="15:15" x14ac:dyDescent="0.3">
      <c r="O450" s="390"/>
    </row>
    <row r="451" spans="15:15" x14ac:dyDescent="0.3">
      <c r="O451" s="390"/>
    </row>
    <row r="452" spans="15:15" x14ac:dyDescent="0.3">
      <c r="O452" s="390"/>
    </row>
    <row r="453" spans="15:15" x14ac:dyDescent="0.3">
      <c r="O453" s="390"/>
    </row>
    <row r="454" spans="15:15" x14ac:dyDescent="0.3">
      <c r="O454" s="390"/>
    </row>
    <row r="455" spans="15:15" x14ac:dyDescent="0.3">
      <c r="O455" s="390"/>
    </row>
    <row r="456" spans="15:15" x14ac:dyDescent="0.3">
      <c r="O456" s="390"/>
    </row>
    <row r="457" spans="15:15" x14ac:dyDescent="0.3">
      <c r="O457" s="390"/>
    </row>
    <row r="458" spans="15:15" x14ac:dyDescent="0.3">
      <c r="O458" s="390"/>
    </row>
    <row r="459" spans="15:15" x14ac:dyDescent="0.3">
      <c r="O459" s="390"/>
    </row>
    <row r="460" spans="15:15" x14ac:dyDescent="0.3">
      <c r="O460" s="390"/>
    </row>
    <row r="461" spans="15:15" x14ac:dyDescent="0.3">
      <c r="O461" s="390"/>
    </row>
    <row r="462" spans="15:15" x14ac:dyDescent="0.3">
      <c r="O462" s="390"/>
    </row>
    <row r="463" spans="15:15" x14ac:dyDescent="0.3">
      <c r="O463" s="390"/>
    </row>
    <row r="464" spans="15:15" x14ac:dyDescent="0.3">
      <c r="O464" s="390"/>
    </row>
    <row r="465" spans="15:15" x14ac:dyDescent="0.3">
      <c r="O465" s="390"/>
    </row>
    <row r="466" spans="15:15" x14ac:dyDescent="0.3">
      <c r="O466" s="390"/>
    </row>
    <row r="467" spans="15:15" x14ac:dyDescent="0.3">
      <c r="O467" s="390"/>
    </row>
    <row r="468" spans="15:15" x14ac:dyDescent="0.3">
      <c r="O468" s="390"/>
    </row>
    <row r="469" spans="15:15" x14ac:dyDescent="0.3">
      <c r="O469" s="390"/>
    </row>
    <row r="470" spans="15:15" x14ac:dyDescent="0.3">
      <c r="O470" s="390"/>
    </row>
    <row r="471" spans="15:15" x14ac:dyDescent="0.3">
      <c r="O471" s="390"/>
    </row>
    <row r="472" spans="15:15" x14ac:dyDescent="0.3">
      <c r="O472" s="390"/>
    </row>
    <row r="473" spans="15:15" x14ac:dyDescent="0.3">
      <c r="O473" s="390"/>
    </row>
    <row r="474" spans="15:15" x14ac:dyDescent="0.3">
      <c r="O474" s="390"/>
    </row>
    <row r="475" spans="15:15" x14ac:dyDescent="0.3">
      <c r="O475" s="390"/>
    </row>
    <row r="476" spans="15:15" x14ac:dyDescent="0.3">
      <c r="O476" s="390"/>
    </row>
    <row r="477" spans="15:15" x14ac:dyDescent="0.3">
      <c r="O477" s="390"/>
    </row>
    <row r="478" spans="15:15" x14ac:dyDescent="0.3">
      <c r="O478" s="390"/>
    </row>
    <row r="479" spans="15:15" x14ac:dyDescent="0.3">
      <c r="O479" s="390"/>
    </row>
    <row r="480" spans="15:15" x14ac:dyDescent="0.3">
      <c r="O480" s="390"/>
    </row>
    <row r="481" spans="15:15" x14ac:dyDescent="0.3">
      <c r="O481" s="390"/>
    </row>
    <row r="482" spans="15:15" x14ac:dyDescent="0.3">
      <c r="O482" s="390"/>
    </row>
    <row r="483" spans="15:15" x14ac:dyDescent="0.3">
      <c r="O483" s="390"/>
    </row>
    <row r="484" spans="15:15" x14ac:dyDescent="0.3">
      <c r="O484" s="390"/>
    </row>
    <row r="485" spans="15:15" x14ac:dyDescent="0.3">
      <c r="O485" s="390"/>
    </row>
    <row r="486" spans="15:15" x14ac:dyDescent="0.3">
      <c r="O486" s="390"/>
    </row>
    <row r="487" spans="15:15" x14ac:dyDescent="0.3">
      <c r="O487" s="390"/>
    </row>
    <row r="488" spans="15:15" x14ac:dyDescent="0.3">
      <c r="O488" s="390"/>
    </row>
    <row r="489" spans="15:15" x14ac:dyDescent="0.3">
      <c r="O489" s="390"/>
    </row>
    <row r="490" spans="15:15" x14ac:dyDescent="0.3">
      <c r="O490" s="390"/>
    </row>
    <row r="491" spans="15:15" x14ac:dyDescent="0.3">
      <c r="O491" s="390"/>
    </row>
    <row r="492" spans="15:15" x14ac:dyDescent="0.3">
      <c r="O492" s="390"/>
    </row>
    <row r="493" spans="15:15" x14ac:dyDescent="0.3">
      <c r="O493" s="390"/>
    </row>
    <row r="494" spans="15:15" x14ac:dyDescent="0.3">
      <c r="O494" s="390"/>
    </row>
    <row r="495" spans="15:15" x14ac:dyDescent="0.3">
      <c r="O495" s="390"/>
    </row>
    <row r="496" spans="15:15" x14ac:dyDescent="0.3">
      <c r="O496" s="390"/>
    </row>
    <row r="497" spans="15:15" x14ac:dyDescent="0.3">
      <c r="O497" s="390"/>
    </row>
    <row r="498" spans="15:15" x14ac:dyDescent="0.3">
      <c r="O498" s="390"/>
    </row>
    <row r="499" spans="15:15" x14ac:dyDescent="0.3">
      <c r="O499" s="390"/>
    </row>
    <row r="500" spans="15:15" x14ac:dyDescent="0.3">
      <c r="O500" s="390"/>
    </row>
  </sheetData>
  <mergeCells count="5">
    <mergeCell ref="A1:M1"/>
    <mergeCell ref="A2:M2"/>
    <mergeCell ref="J17:M17"/>
    <mergeCell ref="H17:I17"/>
    <mergeCell ref="E17:G17"/>
  </mergeCells>
  <dataValidations disablePrompts="1" count="2">
    <dataValidation type="list" allowBlank="1" showInputMessage="1" showErrorMessage="1" promptTitle="Ageing exponent" prompt="Select concrete mix type" sqref="B24">
      <formula1>ageing_exponent</formula1>
    </dataValidation>
    <dataValidation allowBlank="1" showInputMessage="1" showErrorMessage="1" promptTitle="Transfer function" prompt="Select exposure zone" sqref="B28"/>
  </dataValidations>
  <pageMargins left="0.7" right="0.7" top="0.75" bottom="0.75" header="0.3" footer="0.3"/>
  <pageSetup scale="64" orientation="landscape" r:id="rId1"/>
  <headerFooter>
    <oddHeader>&amp;C
&amp;G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Y5022"/>
  <sheetViews>
    <sheetView zoomScaleNormal="100" workbookViewId="0">
      <pane xSplit="1" ySplit="7" topLeftCell="B4987" activePane="bottomRight" state="frozen"/>
      <selection pane="topRight" activeCell="B1" sqref="B1"/>
      <selection pane="bottomLeft" activeCell="A8" sqref="A8"/>
      <selection pane="bottomRight" activeCell="Y5022" sqref="A4993:Y5022"/>
    </sheetView>
  </sheetViews>
  <sheetFormatPr defaultRowHeight="14.4" x14ac:dyDescent="0.3"/>
  <cols>
    <col min="1" max="1" width="10.6640625" customWidth="1"/>
    <col min="2" max="2" width="9.33203125" bestFit="1" customWidth="1"/>
    <col min="3" max="3" width="8.5546875" customWidth="1"/>
    <col min="4" max="4" width="9.33203125" bestFit="1" customWidth="1"/>
    <col min="5" max="5" width="7.88671875" customWidth="1"/>
    <col min="6" max="6" width="9.33203125" bestFit="1" customWidth="1"/>
    <col min="7" max="7" width="7.44140625" customWidth="1"/>
    <col min="8" max="8" width="7.33203125" customWidth="1"/>
    <col min="9" max="9" width="8" customWidth="1"/>
    <col min="10" max="10" width="8.109375" customWidth="1"/>
    <col min="11" max="22" width="9.109375" customWidth="1"/>
    <col min="23" max="23" width="11.6640625" customWidth="1"/>
    <col min="24" max="24" width="9.109375" customWidth="1"/>
  </cols>
  <sheetData>
    <row r="1" spans="1:25" ht="61.5" customHeight="1" x14ac:dyDescent="0.3">
      <c r="A1" s="698"/>
      <c r="B1" s="698"/>
      <c r="C1" s="698"/>
      <c r="D1" s="698"/>
      <c r="E1" s="698"/>
      <c r="F1" s="698"/>
      <c r="G1" s="698"/>
      <c r="H1" s="698"/>
      <c r="I1" s="698"/>
      <c r="J1" s="698"/>
      <c r="K1" s="698"/>
      <c r="L1" s="698"/>
      <c r="M1" s="698"/>
      <c r="N1" s="698"/>
      <c r="O1" s="698"/>
      <c r="P1" s="698"/>
      <c r="Q1" s="698"/>
      <c r="R1" s="698"/>
      <c r="S1" s="698"/>
      <c r="T1" s="698"/>
      <c r="U1" s="698"/>
      <c r="V1" s="698"/>
      <c r="W1" s="698"/>
      <c r="X1" s="698"/>
      <c r="Y1" s="407"/>
    </row>
    <row r="2" spans="1:25" x14ac:dyDescent="0.3">
      <c r="A2" s="699" t="s">
        <v>81</v>
      </c>
      <c r="B2" s="700"/>
      <c r="C2" s="700"/>
      <c r="D2" s="700"/>
      <c r="E2" s="700"/>
      <c r="F2" s="700"/>
      <c r="G2" s="700"/>
      <c r="H2" s="700"/>
      <c r="I2" s="700"/>
      <c r="J2" s="700"/>
      <c r="K2" s="700"/>
      <c r="L2" s="700"/>
      <c r="M2" s="700"/>
      <c r="N2" s="700"/>
      <c r="O2" s="700"/>
      <c r="P2" s="700"/>
      <c r="Q2" s="700"/>
      <c r="R2" s="700"/>
      <c r="S2" s="700"/>
      <c r="T2" s="700"/>
      <c r="U2" s="700"/>
      <c r="V2" s="700"/>
      <c r="W2" s="700"/>
      <c r="X2" s="701"/>
    </row>
    <row r="3" spans="1:25" x14ac:dyDescent="0.3">
      <c r="A3" s="702"/>
      <c r="B3" s="703"/>
      <c r="C3" s="703"/>
      <c r="D3" s="703"/>
      <c r="E3" s="703"/>
      <c r="F3" s="703"/>
      <c r="G3" s="703"/>
      <c r="H3" s="703"/>
      <c r="I3" s="703"/>
      <c r="J3" s="703"/>
      <c r="K3" s="703"/>
      <c r="L3" s="703"/>
      <c r="M3" s="703"/>
      <c r="N3" s="703"/>
      <c r="O3" s="703"/>
      <c r="P3" s="703"/>
      <c r="Q3" s="703"/>
      <c r="R3" s="703"/>
      <c r="S3" s="703"/>
      <c r="T3" s="703"/>
      <c r="U3" s="703"/>
      <c r="V3" s="703"/>
      <c r="W3" s="703"/>
      <c r="X3" s="704"/>
    </row>
    <row r="4" spans="1:25" ht="18.600000000000001" thickBot="1" x14ac:dyDescent="0.4">
      <c r="A4" s="705" t="s">
        <v>66</v>
      </c>
      <c r="B4" s="706"/>
      <c r="C4" s="706"/>
      <c r="D4" s="706"/>
      <c r="E4" s="706"/>
      <c r="F4" s="706"/>
      <c r="G4" s="706"/>
      <c r="H4" s="706"/>
      <c r="I4" s="706"/>
      <c r="J4" s="706"/>
      <c r="K4" s="706"/>
      <c r="L4" s="706"/>
      <c r="M4" s="706"/>
      <c r="N4" s="706"/>
      <c r="O4" s="706"/>
      <c r="P4" s="706"/>
      <c r="Q4" s="706"/>
      <c r="R4" s="706"/>
      <c r="S4" s="706"/>
      <c r="T4" s="706"/>
      <c r="U4" s="706"/>
      <c r="V4" s="706"/>
      <c r="W4" s="706"/>
      <c r="X4" s="706"/>
    </row>
    <row r="5" spans="1:25" ht="19.5" customHeight="1" x14ac:dyDescent="0.3">
      <c r="A5" s="707" t="s">
        <v>1</v>
      </c>
      <c r="B5" s="710" t="s">
        <v>63</v>
      </c>
      <c r="C5" s="711"/>
      <c r="D5" s="553" t="s">
        <v>431</v>
      </c>
      <c r="E5" s="555"/>
      <c r="F5" s="553" t="s">
        <v>432</v>
      </c>
      <c r="G5" s="555"/>
      <c r="H5" s="720" t="s">
        <v>16</v>
      </c>
      <c r="I5" s="553" t="s">
        <v>13</v>
      </c>
      <c r="J5" s="555"/>
      <c r="K5" s="696" t="s">
        <v>97</v>
      </c>
      <c r="L5" s="694" t="s">
        <v>96</v>
      </c>
      <c r="M5" s="723" t="s">
        <v>59</v>
      </c>
      <c r="N5" s="696"/>
      <c r="O5" s="726" t="s">
        <v>64</v>
      </c>
      <c r="P5" s="696"/>
      <c r="Q5" s="553" t="s">
        <v>56</v>
      </c>
      <c r="R5" s="555"/>
      <c r="S5" s="553" t="s">
        <v>57</v>
      </c>
      <c r="T5" s="555"/>
      <c r="U5" s="726" t="s">
        <v>58</v>
      </c>
      <c r="V5" s="696"/>
      <c r="W5" s="716" t="s">
        <v>69</v>
      </c>
      <c r="X5" s="718" t="s">
        <v>42</v>
      </c>
      <c r="Y5" s="27"/>
    </row>
    <row r="6" spans="1:25" ht="15" thickBot="1" x14ac:dyDescent="0.35">
      <c r="A6" s="708"/>
      <c r="B6" s="712"/>
      <c r="C6" s="713"/>
      <c r="D6" s="714"/>
      <c r="E6" s="715"/>
      <c r="F6" s="714"/>
      <c r="G6" s="715"/>
      <c r="H6" s="721"/>
      <c r="I6" s="709"/>
      <c r="J6" s="722"/>
      <c r="K6" s="697"/>
      <c r="L6" s="695"/>
      <c r="M6" s="724"/>
      <c r="N6" s="725"/>
      <c r="O6" s="727"/>
      <c r="P6" s="725"/>
      <c r="Q6" s="709"/>
      <c r="R6" s="722"/>
      <c r="S6" s="709"/>
      <c r="T6" s="722"/>
      <c r="U6" s="727"/>
      <c r="V6" s="725"/>
      <c r="W6" s="717"/>
      <c r="X6" s="719"/>
      <c r="Y6" s="27"/>
    </row>
    <row r="7" spans="1:25" ht="15" thickBot="1" x14ac:dyDescent="0.35">
      <c r="A7" s="709"/>
      <c r="B7" s="18" t="s">
        <v>2</v>
      </c>
      <c r="C7" s="19" t="s">
        <v>3</v>
      </c>
      <c r="D7" s="18" t="s">
        <v>2</v>
      </c>
      <c r="E7" s="19" t="s">
        <v>3</v>
      </c>
      <c r="F7" s="18" t="s">
        <v>2</v>
      </c>
      <c r="G7" s="19" t="s">
        <v>3</v>
      </c>
      <c r="H7" s="159"/>
      <c r="I7" s="18" t="s">
        <v>2</v>
      </c>
      <c r="J7" s="19" t="s">
        <v>3</v>
      </c>
      <c r="K7" s="154"/>
      <c r="L7" s="153"/>
      <c r="M7" s="68" t="s">
        <v>2</v>
      </c>
      <c r="N7" s="160" t="s">
        <v>3</v>
      </c>
      <c r="O7" s="18" t="s">
        <v>2</v>
      </c>
      <c r="P7" s="19" t="s">
        <v>3</v>
      </c>
      <c r="Q7" s="18"/>
      <c r="R7" s="19" t="s">
        <v>3</v>
      </c>
      <c r="S7" s="21" t="s">
        <v>2</v>
      </c>
      <c r="T7" s="19" t="s">
        <v>3</v>
      </c>
      <c r="U7" s="18" t="s">
        <v>2</v>
      </c>
      <c r="V7" s="502" t="s">
        <v>3</v>
      </c>
      <c r="W7" s="69" t="s">
        <v>3</v>
      </c>
      <c r="X7" s="706"/>
      <c r="Y7" s="6"/>
    </row>
    <row r="8" spans="1:25" ht="15" customHeight="1" x14ac:dyDescent="0.3">
      <c r="A8" s="136">
        <v>1</v>
      </c>
      <c r="B8" s="135">
        <f t="shared" ref="B8:B71" ca="1" si="0">RAND()</f>
        <v>0.89635308758111598</v>
      </c>
      <c r="C8" s="57">
        <f ca="1">_xlfn.NORM.INV(B8,'Input Parameters'!$E$19,'Input Parameters'!$F$19)</f>
        <v>673.85802334517825</v>
      </c>
      <c r="D8" s="135">
        <f ca="1">RANDBETWEEN(32,842)/1000</f>
        <v>0.35899999999999999</v>
      </c>
      <c r="E8" s="59">
        <f ca="1">IF(_xlfn.NORM.INV(D8,'Input Parameters'!$E$20,'Input Parameters'!$F$20)&lt;3500,3500,IF(_xlfn.NORM.INV(D8,'Input Parameters'!$E$20,'Input Parameters'!$F$20)&gt;5500,5500,_xlfn.NORM.INV(D8,'Input Parameters'!$E$20,'Input Parameters'!$F$20)))</f>
        <v>4547.2068765099511</v>
      </c>
      <c r="F8" s="135">
        <f t="shared" ref="F8:F71" ca="1" si="1">RAND()</f>
        <v>0.85235887641377994</v>
      </c>
      <c r="G8" s="61">
        <f ca="1">_xlfn.NORM.INV(F8,'Input Parameters'!$E$21,'Input Parameters'!$F$21)</f>
        <v>293.07630759551677</v>
      </c>
      <c r="H8" s="53">
        <f ca="1">EXP(E8*(1/'Input Parameters'!$E$22-1/G8))</f>
        <v>1.004048945097167</v>
      </c>
      <c r="I8" s="12">
        <f t="shared" ref="I8:I71" ca="1" si="2">RAND()</f>
        <v>0.83166047174659374</v>
      </c>
      <c r="J8" s="28">
        <f ca="1">_xlfn.BETA.INV(I8,'Input Parameters'!$L$24,'Input Parameters'!$M$24,'Input Parameters'!$J$24,'Input Parameters'!$K$24)</f>
        <v>0.75111342925874447</v>
      </c>
      <c r="K8" s="155">
        <f ca="1">('Input Parameters'!$E$25/'Input Parameters'!$E$31)^$J8</f>
        <v>4.5704297890210707E-3</v>
      </c>
      <c r="L8" s="65">
        <f ca="1">$H8*$C8*'Input Parameters'!$E$23*K8</f>
        <v>3.0922908087290328</v>
      </c>
      <c r="M8" s="22">
        <f t="shared" ref="M8:M71" ca="1" si="3">RAND()</f>
        <v>0.36278385778931987</v>
      </c>
      <c r="N8" s="52">
        <f ca="1">_xlfn.NORM.INV(M8,'Input Parameters'!$E$26,'Input Parameters'!$F$26)</f>
        <v>2.6628422445889609E-2</v>
      </c>
      <c r="O8" s="31">
        <f t="shared" ref="O8:O71" ca="1" si="4">RAND()</f>
        <v>2.428059011042738E-2</v>
      </c>
      <c r="P8" s="28">
        <f ca="1">_xlfn.LOGNORM.INV(O8,'Input Parameters'!$H$27,'Input Parameters'!$I$27)</f>
        <v>0.59487127065177758</v>
      </c>
      <c r="Q8" s="12"/>
      <c r="R8" s="28">
        <f>'Input Parameters'!$E$28</f>
        <v>12.7</v>
      </c>
      <c r="S8" s="12">
        <f t="shared" ref="S8:S71" ca="1" si="5">RAND()</f>
        <v>0.65801543979866761</v>
      </c>
      <c r="T8" s="13">
        <f ca="1">_xlfn.LOGNORM.INV(S8,'Input Parameters'!$H$29,'Input Parameters'!$I$29)</f>
        <v>60.954836732857785</v>
      </c>
      <c r="U8" s="12">
        <f t="shared" ref="U8:U71" ca="1" si="6">RAND()</f>
        <v>0.89415338500498276</v>
      </c>
      <c r="V8" s="36">
        <f ca="1">IF('Input Parameters'!$D$30="Beta",_xlfn.BETA.INV(U8,'Input Parameters'!$L$30,'Input Parameters'!$M$30,'Input Parameters'!$J$30,'Input Parameters'!$K$30),IF('Input Parameters'!$D$30="LogNorm",_xlfn.LOGNORM.INV(U8,'Input Parameters'!$H$30,'Input Parameters'!$I$30)))</f>
        <v>1.6351167100234203</v>
      </c>
      <c r="W8" s="2">
        <f ca="1">N8+(P8-N8)*(1-ERF((T8-R8)/(2*SQRT(L8*'Input Parameters'!$E$31))))</f>
        <v>5.6366913624882754E-2</v>
      </c>
      <c r="X8">
        <f ca="1">IFERROR(IF(W8&gt;V8,0,1),0)</f>
        <v>1</v>
      </c>
      <c r="Y8" s="7"/>
    </row>
    <row r="9" spans="1:25" ht="15" customHeight="1" x14ac:dyDescent="0.3">
      <c r="A9" s="130">
        <v>2</v>
      </c>
      <c r="B9" s="10">
        <f t="shared" ca="1" si="0"/>
        <v>0.34758617975966766</v>
      </c>
      <c r="C9" s="57">
        <f ca="1">_xlfn.NORM.INV(B9,'Input Parameters'!$E$19,'Input Parameters'!$F$19)</f>
        <v>534.18905361603538</v>
      </c>
      <c r="D9" s="10">
        <f t="shared" ref="D9:D71" ca="1" si="7">RAND()</f>
        <v>0.10630867867397031</v>
      </c>
      <c r="E9" s="59">
        <f ca="1">IF(_xlfn.NORM.INV(D9,'Input Parameters'!$E$20,'Input Parameters'!$F$20)&lt;3500,3500,IF(_xlfn.NORM.INV(D9,'Input Parameters'!$E$20,'Input Parameters'!$F$20)&gt;5500,5500,_xlfn.NORM.INV(D9,'Input Parameters'!$E$20,'Input Parameters'!$F$20)))</f>
        <v>3927.5195728595668</v>
      </c>
      <c r="F9" s="10">
        <f t="shared" ca="1" si="1"/>
        <v>0.72579148888231471</v>
      </c>
      <c r="G9" s="61">
        <f ca="1">_xlfn.NORM.INV(F9,'Input Parameters'!$E$21,'Input Parameters'!$F$21)</f>
        <v>289.56705220985918</v>
      </c>
      <c r="H9" s="54">
        <f ca="1">EXP(E9*(1/'Input Parameters'!$E$22-1/G9))</f>
        <v>0.85306764968075455</v>
      </c>
      <c r="I9" s="10">
        <f t="shared" ca="1" si="2"/>
        <v>0.80266838654949491</v>
      </c>
      <c r="J9" s="29">
        <f ca="1">_xlfn.BETA.INV(I9,'Input Parameters'!$L$24,'Input Parameters'!$M$24,'Input Parameters'!$J$24,'Input Parameters'!$K$24)</f>
        <v>0.73607680871958292</v>
      </c>
      <c r="K9" s="156">
        <f ca="1">('Input Parameters'!$E$25/'Input Parameters'!$E$31)^$J9</f>
        <v>5.0909943305822826E-3</v>
      </c>
      <c r="L9" s="66">
        <f ca="1">$H9*$C9*'Input Parameters'!$E$23*K9</f>
        <v>2.3199630641580957</v>
      </c>
      <c r="M9" s="23">
        <f t="shared" ca="1" si="3"/>
        <v>0.54870870397487048</v>
      </c>
      <c r="N9" s="15">
        <f ca="1">_xlfn.NORM.INV(M9,'Input Parameters'!$E$26,'Input Parameters'!$F$26)</f>
        <v>3.6570390625033707E-2</v>
      </c>
      <c r="O9" s="8">
        <f t="shared" ca="1" si="4"/>
        <v>0.6231385709139885</v>
      </c>
      <c r="P9" s="29">
        <f ca="1">_xlfn.LOGNORM.INV(O9,'Input Parameters'!$H$27,'Input Parameters'!$I$27)</f>
        <v>1.6356027300517402</v>
      </c>
      <c r="Q9" s="10"/>
      <c r="R9" s="496">
        <f>'Input Parameters'!$E$28</f>
        <v>12.7</v>
      </c>
      <c r="S9" s="10">
        <f t="shared" ca="1" si="5"/>
        <v>0.24937986436642734</v>
      </c>
      <c r="T9" s="25">
        <f ca="1">_xlfn.LOGNORM.INV(S9,'Input Parameters'!$H$29,'Input Parameters'!$I$29)</f>
        <v>53.973093715842587</v>
      </c>
      <c r="U9" s="10">
        <f t="shared" ca="1" si="6"/>
        <v>0.39487628200786595</v>
      </c>
      <c r="V9" s="29">
        <f ca="1">IF('Input Parameters'!$D$30="Beta",_xlfn.BETA.INV(U9,'Input Parameters'!$L$30,'Input Parameters'!$M$30,'Input Parameters'!$J$30,'Input Parameters'!$K$30),IF('Input Parameters'!$D$30="LogNorm",_xlfn.LOGNORM.INV(U9,'Input Parameters'!$H$30,'Input Parameters'!$I$30)))</f>
        <v>0.89948008115507994</v>
      </c>
      <c r="W9" s="2">
        <f ca="1">N9+(P9-N9)*(1-ERF((T9-R9)/(2*SQRT(L9*'Input Parameters'!$E$31))))</f>
        <v>0.12508661554228231</v>
      </c>
      <c r="X9">
        <f t="shared" ref="X9:X72" ca="1" si="8">IFERROR(IF(W9&gt;V9,0,1),0)</f>
        <v>1</v>
      </c>
      <c r="Y9" s="7"/>
    </row>
    <row r="10" spans="1:25" ht="15" customHeight="1" x14ac:dyDescent="0.3">
      <c r="A10" s="130">
        <v>3</v>
      </c>
      <c r="B10" s="10">
        <f t="shared" ca="1" si="0"/>
        <v>0.50807954890417173</v>
      </c>
      <c r="C10" s="57">
        <f ca="1">_xlfn.NORM.INV(B10,'Input Parameters'!$E$19,'Input Parameters'!$F$19)</f>
        <v>569.01144697766688</v>
      </c>
      <c r="D10" s="10">
        <f t="shared" ca="1" si="7"/>
        <v>0.98075693037512712</v>
      </c>
      <c r="E10" s="59">
        <f ca="1">IF(_xlfn.NORM.INV(D10,'Input Parameters'!$E$20,'Input Parameters'!$F$20)&lt;3500,3500,IF(_xlfn.NORM.INV(D10,'Input Parameters'!$E$20,'Input Parameters'!$F$20)&gt;5500,5500,_xlfn.NORM.INV(D10,'Input Parameters'!$E$20,'Input Parameters'!$F$20)))</f>
        <v>5500</v>
      </c>
      <c r="F10" s="10">
        <f t="shared" ca="1" si="1"/>
        <v>6.1040541788602964E-2</v>
      </c>
      <c r="G10" s="61">
        <f ca="1">_xlfn.NORM.INV(F10,'Input Parameters'!$E$21,'Input Parameters'!$F$21)</f>
        <v>272.69767563848876</v>
      </c>
      <c r="H10" s="54">
        <f ca="1">EXP(E10*(1/'Input Parameters'!$E$22-1/G10))</f>
        <v>0.24720819900183438</v>
      </c>
      <c r="I10" s="10">
        <f t="shared" ca="1" si="2"/>
        <v>0.78717654538564508</v>
      </c>
      <c r="J10" s="29">
        <f ca="1">_xlfn.BETA.INV(I10,'Input Parameters'!$L$24,'Input Parameters'!$M$24,'Input Parameters'!$J$24,'Input Parameters'!$K$24)</f>
        <v>0.72843764836347868</v>
      </c>
      <c r="K10" s="156">
        <f ca="1">('Input Parameters'!$E$25/'Input Parameters'!$E$31)^$J10</f>
        <v>5.3777659806776238E-3</v>
      </c>
      <c r="L10" s="66">
        <f ca="1">$H10*$C10*'Input Parameters'!$E$23*K10</f>
        <v>0.75645966044797885</v>
      </c>
      <c r="M10" s="23">
        <f t="shared" ca="1" si="3"/>
        <v>0.64452480526699296</v>
      </c>
      <c r="N10" s="15">
        <f ca="1">_xlfn.NORM.INV(M10,'Input Parameters'!$E$26,'Input Parameters'!$F$26)</f>
        <v>4.1782179754002891E-2</v>
      </c>
      <c r="O10" s="8">
        <f t="shared" ca="1" si="4"/>
        <v>0.53244151185623312</v>
      </c>
      <c r="P10" s="29">
        <f ca="1">_xlfn.LOGNORM.INV(O10,'Input Parameters'!$H$27,'Input Parameters'!$I$27)</f>
        <v>1.4758409608689316</v>
      </c>
      <c r="Q10" s="10"/>
      <c r="R10" s="15">
        <f>'Input Parameters'!$E$28</f>
        <v>12.7</v>
      </c>
      <c r="S10" s="10">
        <f t="shared" ca="1" si="5"/>
        <v>0.8359008900217193</v>
      </c>
      <c r="T10" s="25">
        <f ca="1">_xlfn.LOGNORM.INV(S10,'Input Parameters'!$H$29,'Input Parameters'!$I$29)</f>
        <v>64.988294511762533</v>
      </c>
      <c r="U10" s="10">
        <f t="shared" ca="1" si="6"/>
        <v>0.77454294953390823</v>
      </c>
      <c r="V10" s="29">
        <f ca="1">IF('Input Parameters'!$D$30="Beta",_xlfn.BETA.INV(U10,'Input Parameters'!$L$30,'Input Parameters'!$M$30,'Input Parameters'!$J$30,'Input Parameters'!$K$30),IF('Input Parameters'!$D$30="LogNorm",_xlfn.LOGNORM.INV(U10,'Input Parameters'!$H$30,'Input Parameters'!$I$30)))</f>
        <v>1.3451436636056968</v>
      </c>
      <c r="W10" s="2">
        <f ca="1">N10+(P10-N10)*(1-ERF((T10-R10)/(2*SQRT(L10*'Input Parameters'!$E$31))))</f>
        <v>4.1812691811385749E-2</v>
      </c>
      <c r="X10">
        <f t="shared" ca="1" si="8"/>
        <v>1</v>
      </c>
      <c r="Y10" s="7"/>
    </row>
    <row r="11" spans="1:25" ht="15" customHeight="1" x14ac:dyDescent="0.3">
      <c r="A11" s="130">
        <v>4</v>
      </c>
      <c r="B11" s="10">
        <f t="shared" ca="1" si="0"/>
        <v>0.92721140799232393</v>
      </c>
      <c r="C11" s="57">
        <f ca="1">_xlfn.NORM.INV(B11,'Input Parameters'!$E$19,'Input Parameters'!$F$19)</f>
        <v>690.27561132639232</v>
      </c>
      <c r="D11" s="10">
        <f t="shared" ca="1" si="7"/>
        <v>0.73350952430723582</v>
      </c>
      <c r="E11" s="59">
        <f ca="1">IF(_xlfn.NORM.INV(D11,'Input Parameters'!$E$20,'Input Parameters'!$F$20)&lt;3500,3500,IF(_xlfn.NORM.INV(D11,'Input Parameters'!$E$20,'Input Parameters'!$F$20)&gt;5500,5500,_xlfn.NORM.INV(D11,'Input Parameters'!$E$20,'Input Parameters'!$F$20)))</f>
        <v>5236.4234157296996</v>
      </c>
      <c r="F11" s="10">
        <f t="shared" ca="1" si="1"/>
        <v>0.596314443629679</v>
      </c>
      <c r="G11" s="61">
        <f ca="1">_xlfn.NORM.INV(F11,'Input Parameters'!$E$21,'Input Parameters'!$F$21)</f>
        <v>286.76641624120441</v>
      </c>
      <c r="H11" s="54">
        <f ca="1">EXP(E11*(1/'Input Parameters'!$E$22-1/G11))</f>
        <v>0.67808194240430408</v>
      </c>
      <c r="I11" s="10">
        <f t="shared" ca="1" si="2"/>
        <v>0.29993132131994948</v>
      </c>
      <c r="J11" s="29">
        <f ca="1">_xlfn.BETA.INV(I11,'Input Parameters'!$L$24,'Input Parameters'!$M$24,'Input Parameters'!$J$24,'Input Parameters'!$K$24)</f>
        <v>0.5211251016600984</v>
      </c>
      <c r="K11" s="156">
        <f ca="1">('Input Parameters'!$E$25/'Input Parameters'!$E$31)^$J11</f>
        <v>2.379414378094416E-2</v>
      </c>
      <c r="L11" s="66">
        <f ca="1">$H11*$C11*'Input Parameters'!$E$23*K11</f>
        <v>11.137168488313515</v>
      </c>
      <c r="M11" s="23">
        <f t="shared" ca="1" si="3"/>
        <v>0.32754839664921209</v>
      </c>
      <c r="N11" s="15">
        <f ca="1">_xlfn.NORM.INV(M11,'Input Parameters'!$E$26,'Input Parameters'!$F$26)</f>
        <v>2.4619448645916059E-2</v>
      </c>
      <c r="O11" s="8">
        <f t="shared" ca="1" si="4"/>
        <v>0.82709429688150427</v>
      </c>
      <c r="P11" s="29">
        <f ca="1">_xlfn.LOGNORM.INV(O11,'Input Parameters'!$H$27,'Input Parameters'!$I$27)</f>
        <v>2.160398200674789</v>
      </c>
      <c r="Q11" s="10"/>
      <c r="R11" s="15">
        <f>'Input Parameters'!$E$28</f>
        <v>12.7</v>
      </c>
      <c r="S11" s="10">
        <f t="shared" ca="1" si="5"/>
        <v>0.12739874217314062</v>
      </c>
      <c r="T11" s="25">
        <f ca="1">_xlfn.LOGNORM.INV(S11,'Input Parameters'!$H$29,'Input Parameters'!$I$29)</f>
        <v>51.242958661924263</v>
      </c>
      <c r="U11" s="10">
        <f t="shared" ca="1" si="6"/>
        <v>0.87068328063436073</v>
      </c>
      <c r="V11" s="29">
        <f ca="1">IF('Input Parameters'!$D$30="Beta",_xlfn.BETA.INV(U11,'Input Parameters'!$L$30,'Input Parameters'!$M$30,'Input Parameters'!$J$30,'Input Parameters'!$K$30),IF('Input Parameters'!$D$30="LogNorm",_xlfn.LOGNORM.INV(U11,'Input Parameters'!$H$30,'Input Parameters'!$I$30)))</f>
        <v>1.559975792477805</v>
      </c>
      <c r="W11" s="2">
        <f ca="1">N11+(P11-N11)*(1-ERF((T11-R11)/(2*SQRT(L11*'Input Parameters'!$E$31))))</f>
        <v>0.90909088228766377</v>
      </c>
      <c r="X11">
        <f t="shared" ca="1" si="8"/>
        <v>1</v>
      </c>
      <c r="Y11" s="7"/>
    </row>
    <row r="12" spans="1:25" ht="15" customHeight="1" x14ac:dyDescent="0.3">
      <c r="A12" s="130">
        <v>5</v>
      </c>
      <c r="B12" s="10">
        <f t="shared" ca="1" si="0"/>
        <v>0.24900088528916708</v>
      </c>
      <c r="C12" s="57">
        <f ca="1">_xlfn.NORM.INV(B12,'Input Parameters'!$E$19,'Input Parameters'!$F$19)</f>
        <v>510.03965887680943</v>
      </c>
      <c r="D12" s="10">
        <f t="shared" ca="1" si="7"/>
        <v>4.9542656163272469E-2</v>
      </c>
      <c r="E12" s="59">
        <f ca="1">IF(_xlfn.NORM.INV(D12,'Input Parameters'!$E$20,'Input Parameters'!$F$20)&lt;3500,3500,IF(_xlfn.NORM.INV(D12,'Input Parameters'!$E$20,'Input Parameters'!$F$20)&gt;5500,5500,_xlfn.NORM.INV(D12,'Input Parameters'!$E$20,'Input Parameters'!$F$20)))</f>
        <v>3645.4870007852978</v>
      </c>
      <c r="F12" s="10">
        <f t="shared" ca="1" si="1"/>
        <v>0.31241106411516184</v>
      </c>
      <c r="G12" s="61">
        <f ca="1">_xlfn.NORM.INV(F12,'Input Parameters'!$E$21,'Input Parameters'!$F$21)</f>
        <v>281.00624274480487</v>
      </c>
      <c r="H12" s="54">
        <f ca="1">EXP(E12*(1/'Input Parameters'!$E$22-1/G12))</f>
        <v>0.58799314938467417</v>
      </c>
      <c r="I12" s="10">
        <f t="shared" ca="1" si="2"/>
        <v>0.69572112487128945</v>
      </c>
      <c r="J12" s="29">
        <f ca="1">_xlfn.BETA.INV(I12,'Input Parameters'!$L$24,'Input Parameters'!$M$24,'Input Parameters'!$J$24,'Input Parameters'!$K$24)</f>
        <v>0.68703056470094126</v>
      </c>
      <c r="K12" s="156">
        <f ca="1">('Input Parameters'!$E$25/'Input Parameters'!$E$31)^$J12</f>
        <v>7.2377380501769681E-3</v>
      </c>
      <c r="L12" s="66">
        <f ca="1">$H12*$C12*'Input Parameters'!$E$23*K12</f>
        <v>2.1705963770617531</v>
      </c>
      <c r="M12" s="23">
        <f t="shared" ca="1" si="3"/>
        <v>0.75637461011528972</v>
      </c>
      <c r="N12" s="15">
        <f ca="1">_xlfn.NORM.INV(M12,'Input Parameters'!$E$26,'Input Parameters'!$F$26)</f>
        <v>4.8588450350356922E-2</v>
      </c>
      <c r="O12" s="8">
        <f t="shared" ca="1" si="4"/>
        <v>0.16245439663337968</v>
      </c>
      <c r="P12" s="29">
        <f ca="1">_xlfn.LOGNORM.INV(O12,'Input Parameters'!$H$27,'Input Parameters'!$I$27)</f>
        <v>0.92098961345940578</v>
      </c>
      <c r="Q12" s="10"/>
      <c r="R12" s="15">
        <f>'Input Parameters'!$E$28</f>
        <v>12.7</v>
      </c>
      <c r="S12" s="10">
        <f t="shared" ca="1" si="5"/>
        <v>6.0669950989445498E-2</v>
      </c>
      <c r="T12" s="25">
        <f ca="1">_xlfn.LOGNORM.INV(S12,'Input Parameters'!$H$29,'Input Parameters'!$I$29)</f>
        <v>48.935409900046515</v>
      </c>
      <c r="U12" s="10">
        <f t="shared" ca="1" si="6"/>
        <v>0.19473287886507906</v>
      </c>
      <c r="V12" s="29">
        <f ca="1">IF('Input Parameters'!$D$30="Beta",_xlfn.BETA.INV(U12,'Input Parameters'!$L$30,'Input Parameters'!$M$30,'Input Parameters'!$J$30,'Input Parameters'!$K$30),IF('Input Parameters'!$D$30="LogNorm",_xlfn.LOGNORM.INV(U12,'Input Parameters'!$H$30,'Input Parameters'!$I$30)))</f>
        <v>0.71165514258905249</v>
      </c>
      <c r="W12" s="2">
        <f ca="1">N12+(P12-N12)*(1-ERF((T12-R12)/(2*SQRT(L12*'Input Parameters'!$E$31))))</f>
        <v>0.12013781693132528</v>
      </c>
      <c r="X12">
        <f t="shared" ca="1" si="8"/>
        <v>1</v>
      </c>
      <c r="Y12" s="7"/>
    </row>
    <row r="13" spans="1:25" ht="15" customHeight="1" x14ac:dyDescent="0.3">
      <c r="A13" s="130">
        <v>6</v>
      </c>
      <c r="B13" s="10">
        <f t="shared" ca="1" si="0"/>
        <v>0.35166943472113665</v>
      </c>
      <c r="C13" s="57">
        <f ca="1">_xlfn.NORM.INV(B13,'Input Parameters'!$E$19,'Input Parameters'!$F$19)</f>
        <v>535.12094363318988</v>
      </c>
      <c r="D13" s="10">
        <f t="shared" ca="1" si="7"/>
        <v>0.82180879862287104</v>
      </c>
      <c r="E13" s="59">
        <f ca="1">IF(_xlfn.NORM.INV(D13,'Input Parameters'!$E$20,'Input Parameters'!$F$20)&lt;3500,3500,IF(_xlfn.NORM.INV(D13,'Input Parameters'!$E$20,'Input Parameters'!$F$20)&gt;5500,5500,_xlfn.NORM.INV(D13,'Input Parameters'!$E$20,'Input Parameters'!$F$20)))</f>
        <v>5445.5961888773954</v>
      </c>
      <c r="F13" s="10">
        <f t="shared" ca="1" si="1"/>
        <v>0.71603842848783028</v>
      </c>
      <c r="G13" s="61">
        <f ca="1">_xlfn.NORM.INV(F13,'Input Parameters'!$E$21,'Input Parameters'!$F$21)</f>
        <v>289.33894706570698</v>
      </c>
      <c r="H13" s="54">
        <f ca="1">EXP(E13*(1/'Input Parameters'!$E$22-1/G13))</f>
        <v>0.79043860164653768</v>
      </c>
      <c r="I13" s="10">
        <f t="shared" ca="1" si="2"/>
        <v>0.97626213622804081</v>
      </c>
      <c r="J13" s="29">
        <f ca="1">_xlfn.BETA.INV(I13,'Input Parameters'!$L$24,'Input Parameters'!$M$24,'Input Parameters'!$J$24,'Input Parameters'!$K$24)</f>
        <v>0.86850360311009522</v>
      </c>
      <c r="K13" s="156">
        <f ca="1">('Input Parameters'!$E$25/'Input Parameters'!$E$31)^$J13</f>
        <v>1.9689555637679335E-3</v>
      </c>
      <c r="L13" s="66">
        <f ca="1">$H13*$C13*'Input Parameters'!$E$23*K13</f>
        <v>0.8328293173835094</v>
      </c>
      <c r="M13" s="23">
        <f t="shared" ca="1" si="3"/>
        <v>0.18671875911002001</v>
      </c>
      <c r="N13" s="15">
        <f ca="1">_xlfn.NORM.INV(M13,'Input Parameters'!$E$26,'Input Parameters'!$F$26)</f>
        <v>1.530889052310825E-2</v>
      </c>
      <c r="O13" s="8">
        <f t="shared" ca="1" si="4"/>
        <v>0.70296653068284976</v>
      </c>
      <c r="P13" s="29">
        <f ca="1">_xlfn.LOGNORM.INV(O13,'Input Parameters'!$H$27,'Input Parameters'!$I$27)</f>
        <v>1.8021774205689913</v>
      </c>
      <c r="Q13" s="10"/>
      <c r="R13" s="15">
        <f>'Input Parameters'!$E$28</f>
        <v>12.7</v>
      </c>
      <c r="S13" s="10">
        <f t="shared" ca="1" si="5"/>
        <v>0.9745380768791323</v>
      </c>
      <c r="T13" s="25">
        <f ca="1">_xlfn.LOGNORM.INV(S13,'Input Parameters'!$H$29,'Input Parameters'!$I$29)</f>
        <v>72.501192676959008</v>
      </c>
      <c r="U13" s="10">
        <f t="shared" ca="1" si="6"/>
        <v>0.71861274109594608</v>
      </c>
      <c r="V13" s="29">
        <f ca="1">IF('Input Parameters'!$D$30="Beta",_xlfn.BETA.INV(U13,'Input Parameters'!$L$30,'Input Parameters'!$M$30,'Input Parameters'!$J$30,'Input Parameters'!$K$30),IF('Input Parameters'!$D$30="LogNorm",_xlfn.LOGNORM.INV(U13,'Input Parameters'!$H$30,'Input Parameters'!$I$30)))</f>
        <v>1.2553628068816489</v>
      </c>
      <c r="W13" s="2">
        <f ca="1">N13+(P13-N13)*(1-ERF((T13-R13)/(2*SQRT(L13*'Input Parameters'!$E$31))))</f>
        <v>1.5315312393707375E-2</v>
      </c>
      <c r="X13">
        <f t="shared" ca="1" si="8"/>
        <v>1</v>
      </c>
      <c r="Y13" s="7"/>
    </row>
    <row r="14" spans="1:25" ht="15" customHeight="1" x14ac:dyDescent="0.3">
      <c r="A14" s="130">
        <v>7</v>
      </c>
      <c r="B14" s="10">
        <f t="shared" ca="1" si="0"/>
        <v>2.9576515230851363E-2</v>
      </c>
      <c r="C14" s="57">
        <f ca="1">_xlfn.NORM.INV(B14,'Input Parameters'!$E$19,'Input Parameters'!$F$19)</f>
        <v>407.84391661260344</v>
      </c>
      <c r="D14" s="10">
        <f t="shared" ca="1" si="7"/>
        <v>0.85904463212778281</v>
      </c>
      <c r="E14" s="59">
        <f ca="1">IF(_xlfn.NORM.INV(D14,'Input Parameters'!$E$20,'Input Parameters'!$F$20)&lt;3500,3500,IF(_xlfn.NORM.INV(D14,'Input Parameters'!$E$20,'Input Parameters'!$F$20)&gt;5500,5500,_xlfn.NORM.INV(D14,'Input Parameters'!$E$20,'Input Parameters'!$F$20)))</f>
        <v>5500</v>
      </c>
      <c r="F14" s="10">
        <f t="shared" ca="1" si="1"/>
        <v>0.33884464587058227</v>
      </c>
      <c r="G14" s="61">
        <f ca="1">_xlfn.NORM.INV(F14,'Input Parameters'!$E$21,'Input Parameters'!$F$21)</f>
        <v>281.58323971327934</v>
      </c>
      <c r="H14" s="54">
        <f ca="1">EXP(E14*(1/'Input Parameters'!$E$22-1/G14))</f>
        <v>0.46716093162083311</v>
      </c>
      <c r="I14" s="10">
        <f t="shared" ca="1" si="2"/>
        <v>0.33753511098550459</v>
      </c>
      <c r="J14" s="29">
        <f ca="1">_xlfn.BETA.INV(I14,'Input Parameters'!$L$24,'Input Parameters'!$M$24,'Input Parameters'!$J$24,'Input Parameters'!$K$24)</f>
        <v>0.53857355121571604</v>
      </c>
      <c r="K14" s="156">
        <f ca="1">('Input Parameters'!$E$25/'Input Parameters'!$E$31)^$J14</f>
        <v>2.0994745773079457E-2</v>
      </c>
      <c r="L14" s="66">
        <f ca="1">$H14*$C14*'Input Parameters'!$E$23*K14</f>
        <v>4.0001025435972215</v>
      </c>
      <c r="M14" s="23">
        <f t="shared" ca="1" si="3"/>
        <v>0.44188318767210444</v>
      </c>
      <c r="N14" s="15">
        <f ca="1">_xlfn.NORM.INV(M14,'Input Parameters'!$E$26,'Input Parameters'!$F$26)</f>
        <v>3.0929876343077183E-2</v>
      </c>
      <c r="O14" s="8">
        <f t="shared" ca="1" si="4"/>
        <v>0.97879740954698669</v>
      </c>
      <c r="P14" s="29">
        <f ca="1">_xlfn.LOGNORM.INV(O14,'Input Parameters'!$H$27,'Input Parameters'!$I$27)</f>
        <v>3.494165288549643</v>
      </c>
      <c r="Q14" s="10"/>
      <c r="R14" s="15">
        <f>'Input Parameters'!$E$28</f>
        <v>12.7</v>
      </c>
      <c r="S14" s="10">
        <f t="shared" ca="1" si="5"/>
        <v>0.30734438032652833</v>
      </c>
      <c r="T14" s="25">
        <f ca="1">_xlfn.LOGNORM.INV(S14,'Input Parameters'!$H$29,'Input Parameters'!$I$29)</f>
        <v>55.031987772371529</v>
      </c>
      <c r="U14" s="10">
        <f t="shared" ca="1" si="6"/>
        <v>0.9206539648268024</v>
      </c>
      <c r="V14" s="29">
        <f ca="1">IF('Input Parameters'!$D$30="Beta",_xlfn.BETA.INV(U14,'Input Parameters'!$L$30,'Input Parameters'!$M$30,'Input Parameters'!$J$30,'Input Parameters'!$K$30),IF('Input Parameters'!$D$30="LogNorm",_xlfn.LOGNORM.INV(U14,'Input Parameters'!$H$30,'Input Parameters'!$I$30)))</f>
        <v>1.7419945562925652</v>
      </c>
      <c r="W14" s="2">
        <f ca="1">N14+(P14-N14)*(1-ERF((T14-R14)/(2*SQRT(L14*'Input Parameters'!$E$31))))</f>
        <v>0.49668752378346387</v>
      </c>
      <c r="X14">
        <f t="shared" ca="1" si="8"/>
        <v>1</v>
      </c>
      <c r="Y14" s="7"/>
    </row>
    <row r="15" spans="1:25" ht="15" customHeight="1" x14ac:dyDescent="0.3">
      <c r="A15" s="130">
        <v>8</v>
      </c>
      <c r="B15" s="10">
        <f t="shared" ca="1" si="0"/>
        <v>0.51372309170086272</v>
      </c>
      <c r="C15" s="57">
        <f ca="1">_xlfn.NORM.INV(B15,'Input Parameters'!$E$19,'Input Parameters'!$F$19)</f>
        <v>570.20726274783362</v>
      </c>
      <c r="D15" s="10">
        <f t="shared" ca="1" si="7"/>
        <v>0.48469167553679771</v>
      </c>
      <c r="E15" s="59">
        <f ca="1">IF(_xlfn.NORM.INV(D15,'Input Parameters'!$E$20,'Input Parameters'!$F$20)&lt;3500,3500,IF(_xlfn.NORM.INV(D15,'Input Parameters'!$E$20,'Input Parameters'!$F$20)&gt;5500,5500,_xlfn.NORM.INV(D15,'Input Parameters'!$E$20,'Input Parameters'!$F$20)))</f>
        <v>4773.1328096127036</v>
      </c>
      <c r="F15" s="10">
        <f t="shared" ca="1" si="1"/>
        <v>4.1652812753527835E-2</v>
      </c>
      <c r="G15" s="61">
        <f ca="1">_xlfn.NORM.INV(F15,'Input Parameters'!$E$21,'Input Parameters'!$F$21)</f>
        <v>271.23789521796283</v>
      </c>
      <c r="H15" s="54">
        <f ca="1">EXP(E15*(1/'Input Parameters'!$E$22-1/G15))</f>
        <v>0.27062190164229577</v>
      </c>
      <c r="I15" s="10">
        <f t="shared" ca="1" si="2"/>
        <v>0.73882816048082156</v>
      </c>
      <c r="J15" s="29">
        <f ca="1">_xlfn.BETA.INV(I15,'Input Parameters'!$L$24,'Input Parameters'!$M$24,'Input Parameters'!$J$24,'Input Parameters'!$K$24)</f>
        <v>0.7059081259628488</v>
      </c>
      <c r="K15" s="156">
        <f ca="1">('Input Parameters'!$E$25/'Input Parameters'!$E$31)^$J15</f>
        <v>6.321077264666115E-3</v>
      </c>
      <c r="L15" s="66">
        <f ca="1">$H15*$C15*'Input Parameters'!$E$23*K15</f>
        <v>0.97540905958715884</v>
      </c>
      <c r="M15" s="23">
        <f t="shared" ca="1" si="3"/>
        <v>0.73440850803870605</v>
      </c>
      <c r="N15" s="15">
        <f ca="1">_xlfn.NORM.INV(M15,'Input Parameters'!$E$26,'Input Parameters'!$F$26)</f>
        <v>4.7150225082012685E-2</v>
      </c>
      <c r="O15" s="8">
        <f t="shared" ca="1" si="4"/>
        <v>0.68709397774939196</v>
      </c>
      <c r="P15" s="29">
        <f ca="1">_xlfn.LOGNORM.INV(O15,'Input Parameters'!$H$27,'Input Parameters'!$I$27)</f>
        <v>1.7664019526587371</v>
      </c>
      <c r="Q15" s="10"/>
      <c r="R15" s="15">
        <f>'Input Parameters'!$E$28</f>
        <v>12.7</v>
      </c>
      <c r="S15" s="10">
        <f t="shared" ca="1" si="5"/>
        <v>6.0209719561842623E-2</v>
      </c>
      <c r="T15" s="25">
        <f ca="1">_xlfn.LOGNORM.INV(S15,'Input Parameters'!$H$29,'Input Parameters'!$I$29)</f>
        <v>48.914308798925539</v>
      </c>
      <c r="U15" s="10">
        <f t="shared" ca="1" si="6"/>
        <v>0.9199041785881843</v>
      </c>
      <c r="V15" s="29">
        <f ca="1">IF('Input Parameters'!$D$30="Beta",_xlfn.BETA.INV(U15,'Input Parameters'!$L$30,'Input Parameters'!$M$30,'Input Parameters'!$J$30,'Input Parameters'!$K$30),IF('Input Parameters'!$D$30="LogNorm",_xlfn.LOGNORM.INV(U15,'Input Parameters'!$H$30,'Input Parameters'!$I$30)))</f>
        <v>1.738524263349331</v>
      </c>
      <c r="W15" s="2">
        <f ca="1">N15+(P15-N15)*(1-ERF((T15-R15)/(2*SQRT(L15*'Input Parameters'!$E$31))))</f>
        <v>6.3516383940379048E-2</v>
      </c>
      <c r="X15">
        <f t="shared" ca="1" si="8"/>
        <v>1</v>
      </c>
      <c r="Y15" s="7"/>
    </row>
    <row r="16" spans="1:25" ht="15" customHeight="1" x14ac:dyDescent="0.3">
      <c r="A16" s="130">
        <v>9</v>
      </c>
      <c r="B16" s="10">
        <f t="shared" ca="1" si="0"/>
        <v>0.19288499496609557</v>
      </c>
      <c r="C16" s="57">
        <f ca="1">_xlfn.NORM.INV(B16,'Input Parameters'!$E$19,'Input Parameters'!$F$19)</f>
        <v>494.01196730862284</v>
      </c>
      <c r="D16" s="10">
        <f t="shared" ca="1" si="7"/>
        <v>0.3184883662324306</v>
      </c>
      <c r="E16" s="59">
        <f ca="1">IF(_xlfn.NORM.INV(D16,'Input Parameters'!$E$20,'Input Parameters'!$F$20)&lt;3500,3500,IF(_xlfn.NORM.INV(D16,'Input Parameters'!$E$20,'Input Parameters'!$F$20)&gt;5500,5500,_xlfn.NORM.INV(D16,'Input Parameters'!$E$20,'Input Parameters'!$F$20)))</f>
        <v>4469.6489790071773</v>
      </c>
      <c r="F16" s="10">
        <f t="shared" ca="1" si="1"/>
        <v>0.42959796673761508</v>
      </c>
      <c r="G16" s="61">
        <f ca="1">_xlfn.NORM.INV(F16,'Input Parameters'!$E$21,'Input Parameters'!$F$21)</f>
        <v>283.45565327415687</v>
      </c>
      <c r="H16" s="54">
        <f ca="1">EXP(E16*(1/'Input Parameters'!$E$22-1/G16))</f>
        <v>0.59830805559323175</v>
      </c>
      <c r="I16" s="10">
        <f t="shared" ca="1" si="2"/>
        <v>0.92763825877800077</v>
      </c>
      <c r="J16" s="29">
        <f ca="1">_xlfn.BETA.INV(I16,'Input Parameters'!$L$24,'Input Parameters'!$M$24,'Input Parameters'!$J$24,'Input Parameters'!$K$24)</f>
        <v>0.81370741322406626</v>
      </c>
      <c r="K16" s="156">
        <f ca="1">('Input Parameters'!$E$25/'Input Parameters'!$E$31)^$J16</f>
        <v>2.9170893314961156E-3</v>
      </c>
      <c r="L16" s="66">
        <f ca="1">$H16*$C16*'Input Parameters'!$E$23*K16</f>
        <v>0.86220800144378584</v>
      </c>
      <c r="M16" s="23">
        <f t="shared" ca="1" si="3"/>
        <v>0.77243064779322457</v>
      </c>
      <c r="N16" s="15">
        <f ca="1">_xlfn.NORM.INV(M16,'Input Parameters'!$E$26,'Input Parameters'!$F$26)</f>
        <v>4.9684385907017029E-2</v>
      </c>
      <c r="O16" s="8">
        <f t="shared" ca="1" si="4"/>
        <v>0.86422444864713666</v>
      </c>
      <c r="P16" s="29">
        <f ca="1">_xlfn.LOGNORM.INV(O16,'Input Parameters'!$H$27,'Input Parameters'!$I$27)</f>
        <v>2.3155370534439959</v>
      </c>
      <c r="Q16" s="10"/>
      <c r="R16" s="15">
        <f>'Input Parameters'!$E$28</f>
        <v>12.7</v>
      </c>
      <c r="S16" s="10">
        <f t="shared" ca="1" si="5"/>
        <v>0.67243357651870661</v>
      </c>
      <c r="T16" s="25">
        <f ca="1">_xlfn.LOGNORM.INV(S16,'Input Parameters'!$H$29,'Input Parameters'!$I$29)</f>
        <v>61.22637830423502</v>
      </c>
      <c r="U16" s="10">
        <f t="shared" ca="1" si="6"/>
        <v>0.9902727286797931</v>
      </c>
      <c r="V16" s="29">
        <f ca="1">IF('Input Parameters'!$D$30="Beta",_xlfn.BETA.INV(U16,'Input Parameters'!$L$30,'Input Parameters'!$M$30,'Input Parameters'!$J$30,'Input Parameters'!$K$30),IF('Input Parameters'!$D$30="LogNorm",_xlfn.LOGNORM.INV(U16,'Input Parameters'!$H$30,'Input Parameters'!$I$30)))</f>
        <v>2.51098775082417</v>
      </c>
      <c r="W16" s="2">
        <f ca="1">N16+(P16-N16)*(1-ERF((T16-R16)/(2*SQRT(L16*'Input Parameters'!$E$31))))</f>
        <v>5.0181909787136825E-2</v>
      </c>
      <c r="X16">
        <f t="shared" ca="1" si="8"/>
        <v>1</v>
      </c>
      <c r="Y16" s="7"/>
    </row>
    <row r="17" spans="1:25" ht="15" customHeight="1" x14ac:dyDescent="0.3">
      <c r="A17" s="130">
        <v>10</v>
      </c>
      <c r="B17" s="10">
        <f t="shared" ca="1" si="0"/>
        <v>0.14412499558534053</v>
      </c>
      <c r="C17" s="57">
        <f ca="1">_xlfn.NORM.INV(B17,'Input Parameters'!$E$19,'Input Parameters'!$F$19)</f>
        <v>477.56366277895927</v>
      </c>
      <c r="D17" s="10">
        <f t="shared" ca="1" si="7"/>
        <v>0.37015823656803126</v>
      </c>
      <c r="E17" s="59">
        <f ca="1">IF(_xlfn.NORM.INV(D17,'Input Parameters'!$E$20,'Input Parameters'!$F$20)&lt;3500,3500,IF(_xlfn.NORM.INV(D17,'Input Parameters'!$E$20,'Input Parameters'!$F$20)&gt;5500,5500,_xlfn.NORM.INV(D17,'Input Parameters'!$E$20,'Input Parameters'!$F$20)))</f>
        <v>4567.9960022578325</v>
      </c>
      <c r="F17" s="10">
        <f t="shared" ca="1" si="1"/>
        <v>0.12753571925017682</v>
      </c>
      <c r="G17" s="61">
        <f ca="1">_xlfn.NORM.INV(F17,'Input Parameters'!$E$21,'Input Parameters'!$F$21)</f>
        <v>275.90439676733092</v>
      </c>
      <c r="H17" s="54">
        <f ca="1">EXP(E17*(1/'Input Parameters'!$E$22-1/G17))</f>
        <v>0.38059666986298762</v>
      </c>
      <c r="I17" s="10">
        <f t="shared" ca="1" si="2"/>
        <v>0.99579682137048764</v>
      </c>
      <c r="J17" s="29">
        <f ca="1">_xlfn.BETA.INV(I17,'Input Parameters'!$L$24,'Input Parameters'!$M$24,'Input Parameters'!$J$24,'Input Parameters'!$K$24)</f>
        <v>0.92045909728178799</v>
      </c>
      <c r="K17" s="156">
        <f ca="1">('Input Parameters'!$E$25/'Input Parameters'!$E$31)^$J17</f>
        <v>1.3563510119521524E-3</v>
      </c>
      <c r="L17" s="66">
        <f ca="1">$H17*$C17*'Input Parameters'!$E$23*K17</f>
        <v>0.24652919306533316</v>
      </c>
      <c r="M17" s="23">
        <f t="shared" ca="1" si="3"/>
        <v>0.6834837098505665</v>
      </c>
      <c r="N17" s="15">
        <f ca="1">_xlfn.NORM.INV(M17,'Input Parameters'!$E$26,'Input Parameters'!$F$26)</f>
        <v>4.4026719510313797E-2</v>
      </c>
      <c r="O17" s="8">
        <f t="shared" ca="1" si="4"/>
        <v>0.59264652852121846</v>
      </c>
      <c r="P17" s="29">
        <f ca="1">_xlfn.LOGNORM.INV(O17,'Input Parameters'!$H$27,'Input Parameters'!$I$27)</f>
        <v>1.5791622872195341</v>
      </c>
      <c r="Q17" s="10"/>
      <c r="R17" s="15">
        <f>'Input Parameters'!$E$28</f>
        <v>12.7</v>
      </c>
      <c r="S17" s="10">
        <f t="shared" ca="1" si="5"/>
        <v>0.29560563159737352</v>
      </c>
      <c r="T17" s="25">
        <f ca="1">_xlfn.LOGNORM.INV(S17,'Input Parameters'!$H$29,'Input Parameters'!$I$29)</f>
        <v>54.824225253339478</v>
      </c>
      <c r="U17" s="10">
        <f t="shared" ca="1" si="6"/>
        <v>0.39861146884761611</v>
      </c>
      <c r="V17" s="29">
        <f ca="1">IF('Input Parameters'!$D$30="Beta",_xlfn.BETA.INV(U17,'Input Parameters'!$L$30,'Input Parameters'!$M$30,'Input Parameters'!$J$30,'Input Parameters'!$K$30),IF('Input Parameters'!$D$30="LogNorm",_xlfn.LOGNORM.INV(U17,'Input Parameters'!$H$30,'Input Parameters'!$I$30)))</f>
        <v>0.90292345450621525</v>
      </c>
      <c r="W17" s="2">
        <f ca="1">N17+(P17-N17)*(1-ERF((T17-R17)/(2*SQRT(L17*'Input Parameters'!$E$31))))</f>
        <v>4.4026722557107864E-2</v>
      </c>
      <c r="X17">
        <f t="shared" ca="1" si="8"/>
        <v>1</v>
      </c>
      <c r="Y17" s="7"/>
    </row>
    <row r="18" spans="1:25" ht="15" customHeight="1" x14ac:dyDescent="0.3">
      <c r="A18" s="130">
        <v>11</v>
      </c>
      <c r="B18" s="10">
        <f t="shared" ca="1" si="0"/>
        <v>0.9753226703803316</v>
      </c>
      <c r="C18" s="57">
        <f ca="1">_xlfn.NORM.INV(B18,'Input Parameters'!$E$19,'Input Parameters'!$F$19)</f>
        <v>733.38601899996274</v>
      </c>
      <c r="D18" s="10">
        <f t="shared" ca="1" si="7"/>
        <v>0.30970601565672129</v>
      </c>
      <c r="E18" s="59">
        <f ca="1">IF(_xlfn.NORM.INV(D18,'Input Parameters'!$E$20,'Input Parameters'!$F$20)&lt;3500,3500,IF(_xlfn.NORM.INV(D18,'Input Parameters'!$E$20,'Input Parameters'!$F$20)&gt;5500,5500,_xlfn.NORM.INV(D18,'Input Parameters'!$E$20,'Input Parameters'!$F$20)))</f>
        <v>4452.3213232662374</v>
      </c>
      <c r="F18" s="10">
        <f t="shared" ca="1" si="1"/>
        <v>0.61906087659384468</v>
      </c>
      <c r="G18" s="61">
        <f ca="1">_xlfn.NORM.INV(F18,'Input Parameters'!$E$21,'Input Parameters'!$F$21)</f>
        <v>287.23169979280931</v>
      </c>
      <c r="H18" s="54">
        <f ca="1">EXP(E18*(1/'Input Parameters'!$E$22-1/G18))</f>
        <v>0.73700194347046843</v>
      </c>
      <c r="I18" s="10">
        <f t="shared" ca="1" si="2"/>
        <v>0.41149598695372602</v>
      </c>
      <c r="J18" s="29">
        <f ca="1">_xlfn.BETA.INV(I18,'Input Parameters'!$L$24,'Input Parameters'!$M$24,'Input Parameters'!$J$24,'Input Parameters'!$K$24)</f>
        <v>0.57078159332243705</v>
      </c>
      <c r="K18" s="156">
        <f ca="1">('Input Parameters'!$E$25/'Input Parameters'!$E$31)^$J18</f>
        <v>1.6663592969263681E-2</v>
      </c>
      <c r="L18" s="66">
        <f ca="1">$H18*$C18*'Input Parameters'!$E$23*K18</f>
        <v>9.0067873338970248</v>
      </c>
      <c r="M18" s="23">
        <f t="shared" ca="1" si="3"/>
        <v>0.73292349301787207</v>
      </c>
      <c r="N18" s="15">
        <f ca="1">_xlfn.NORM.INV(M18,'Input Parameters'!$E$26,'Input Parameters'!$F$26)</f>
        <v>4.7055257368434453E-2</v>
      </c>
      <c r="O18" s="8">
        <f t="shared" ca="1" si="4"/>
        <v>7.4529424923328591E-3</v>
      </c>
      <c r="P18" s="29">
        <f ca="1">_xlfn.LOGNORM.INV(O18,'Input Parameters'!$H$27,'Input Parameters'!$I$27)</f>
        <v>0.48485407661767671</v>
      </c>
      <c r="Q18" s="10"/>
      <c r="R18" s="15">
        <f>'Input Parameters'!$E$28</f>
        <v>12.7</v>
      </c>
      <c r="S18" s="10">
        <f t="shared" ca="1" si="5"/>
        <v>0.60770159103595556</v>
      </c>
      <c r="T18" s="25">
        <f ca="1">_xlfn.LOGNORM.INV(S18,'Input Parameters'!$H$29,'Input Parameters'!$I$29)</f>
        <v>60.046550441425069</v>
      </c>
      <c r="U18" s="10">
        <f t="shared" ca="1" si="6"/>
        <v>0.70533075536181211</v>
      </c>
      <c r="V18" s="29">
        <f ca="1">IF('Input Parameters'!$D$30="Beta",_xlfn.BETA.INV(U18,'Input Parameters'!$L$30,'Input Parameters'!$M$30,'Input Parameters'!$J$30,'Input Parameters'!$K$30),IF('Input Parameters'!$D$30="LogNorm",_xlfn.LOGNORM.INV(U18,'Input Parameters'!$H$30,'Input Parameters'!$I$30)))</f>
        <v>1.2362375931457956</v>
      </c>
      <c r="W18" s="2">
        <f ca="1">N18+(P18-N18)*(1-ERF((T18-R18)/(2*SQRT(L18*'Input Parameters'!$E$31))))</f>
        <v>0.16290361934587477</v>
      </c>
      <c r="X18">
        <f t="shared" ca="1" si="8"/>
        <v>1</v>
      </c>
      <c r="Y18" s="7"/>
    </row>
    <row r="19" spans="1:25" ht="15" customHeight="1" x14ac:dyDescent="0.3">
      <c r="A19" s="130">
        <v>12</v>
      </c>
      <c r="B19" s="10">
        <f t="shared" ca="1" si="0"/>
        <v>0.94644941091448398</v>
      </c>
      <c r="C19" s="57">
        <f ca="1">_xlfn.NORM.INV(B19,'Input Parameters'!$E$19,'Input Parameters'!$F$19)</f>
        <v>703.45995959182903</v>
      </c>
      <c r="D19" s="10">
        <f t="shared" ca="1" si="7"/>
        <v>0.53260198318456542</v>
      </c>
      <c r="E19" s="59">
        <f ca="1">IF(_xlfn.NORM.INV(D19,'Input Parameters'!$E$20,'Input Parameters'!$F$20)&lt;3500,3500,IF(_xlfn.NORM.INV(D19,'Input Parameters'!$E$20,'Input Parameters'!$F$20)&gt;5500,5500,_xlfn.NORM.INV(D19,'Input Parameters'!$E$20,'Input Parameters'!$F$20)))</f>
        <v>4857.2685582834638</v>
      </c>
      <c r="F19" s="10">
        <f t="shared" ca="1" si="1"/>
        <v>0.59080343166164395</v>
      </c>
      <c r="G19" s="61">
        <f ca="1">_xlfn.NORM.INV(F19,'Input Parameters'!$E$21,'Input Parameters'!$F$21)</f>
        <v>286.65475178319036</v>
      </c>
      <c r="H19" s="54">
        <f ca="1">EXP(E19*(1/'Input Parameters'!$E$22-1/G19))</f>
        <v>0.69284014503682723</v>
      </c>
      <c r="I19" s="10">
        <f t="shared" ca="1" si="2"/>
        <v>0.639501304403852</v>
      </c>
      <c r="J19" s="29">
        <f ca="1">_xlfn.BETA.INV(I19,'Input Parameters'!$L$24,'Input Parameters'!$M$24,'Input Parameters'!$J$24,'Input Parameters'!$K$24)</f>
        <v>0.66349124055833997</v>
      </c>
      <c r="K19" s="156">
        <f ca="1">('Input Parameters'!$E$25/'Input Parameters'!$E$31)^$J19</f>
        <v>8.5691556065056653E-3</v>
      </c>
      <c r="L19" s="66">
        <f ca="1">$H19*$C19*'Input Parameters'!$E$23*K19</f>
        <v>4.1764804797184949</v>
      </c>
      <c r="M19" s="23">
        <f t="shared" ca="1" si="3"/>
        <v>0.92545454871581945</v>
      </c>
      <c r="N19" s="15">
        <f ca="1">_xlfn.NORM.INV(M19,'Input Parameters'!$E$26,'Input Parameters'!$F$26)</f>
        <v>6.4297750457323652E-2</v>
      </c>
      <c r="O19" s="8">
        <f t="shared" ca="1" si="4"/>
        <v>0.98198971272192381</v>
      </c>
      <c r="P19" s="29">
        <f ca="1">_xlfn.LOGNORM.INV(O19,'Input Parameters'!$H$27,'Input Parameters'!$I$27)</f>
        <v>3.5995641332433368</v>
      </c>
      <c r="Q19" s="10"/>
      <c r="R19" s="15">
        <f>'Input Parameters'!$E$28</f>
        <v>12.7</v>
      </c>
      <c r="S19" s="10">
        <f t="shared" ca="1" si="5"/>
        <v>0.32395782690987718</v>
      </c>
      <c r="T19" s="25">
        <f ca="1">_xlfn.LOGNORM.INV(S19,'Input Parameters'!$H$29,'Input Parameters'!$I$29)</f>
        <v>55.321487055028143</v>
      </c>
      <c r="U19" s="10">
        <f t="shared" ca="1" si="6"/>
        <v>0.27056809225013911</v>
      </c>
      <c r="V19" s="29">
        <f ca="1">IF('Input Parameters'!$D$30="Beta",_xlfn.BETA.INV(U19,'Input Parameters'!$L$30,'Input Parameters'!$M$30,'Input Parameters'!$J$30,'Input Parameters'!$K$30),IF('Input Parameters'!$D$30="LogNorm",_xlfn.LOGNORM.INV(U19,'Input Parameters'!$H$30,'Input Parameters'!$I$30)))</f>
        <v>0.78523189821442019</v>
      </c>
      <c r="W19" s="2">
        <f ca="1">N19+(P19-N19)*(1-ERF((T19-R19)/(2*SQRT(L19*'Input Parameters'!$E$31))))</f>
        <v>0.56025649139291556</v>
      </c>
      <c r="X19">
        <f t="shared" ca="1" si="8"/>
        <v>1</v>
      </c>
      <c r="Y19" s="7"/>
    </row>
    <row r="20" spans="1:25" ht="15" customHeight="1" x14ac:dyDescent="0.3">
      <c r="A20" s="130">
        <v>13</v>
      </c>
      <c r="B20" s="10">
        <f t="shared" ca="1" si="0"/>
        <v>0.3090692724672609</v>
      </c>
      <c r="C20" s="57">
        <f ca="1">_xlfn.NORM.INV(B20,'Input Parameters'!$E$19,'Input Parameters'!$F$19)</f>
        <v>525.17757450962949</v>
      </c>
      <c r="D20" s="10">
        <f t="shared" ca="1" si="7"/>
        <v>0.92047671232755779</v>
      </c>
      <c r="E20" s="59">
        <f ca="1">IF(_xlfn.NORM.INV(D20,'Input Parameters'!$E$20,'Input Parameters'!$F$20)&lt;3500,3500,IF(_xlfn.NORM.INV(D20,'Input Parameters'!$E$20,'Input Parameters'!$F$20)&gt;5500,5500,_xlfn.NORM.INV(D20,'Input Parameters'!$E$20,'Input Parameters'!$F$20)))</f>
        <v>5500</v>
      </c>
      <c r="F20" s="10">
        <f t="shared" ca="1" si="1"/>
        <v>0.90151081006289158</v>
      </c>
      <c r="G20" s="61">
        <f ca="1">_xlfn.NORM.INV(F20,'Input Parameters'!$E$21,'Input Parameters'!$F$21)</f>
        <v>294.99103645102076</v>
      </c>
      <c r="H20" s="54">
        <f ca="1">EXP(E20*(1/'Input Parameters'!$E$22-1/G20))</f>
        <v>1.1350727500519355</v>
      </c>
      <c r="I20" s="10">
        <f t="shared" ca="1" si="2"/>
        <v>0.50743953863246005</v>
      </c>
      <c r="J20" s="29">
        <f ca="1">_xlfn.BETA.INV(I20,'Input Parameters'!$L$24,'Input Parameters'!$M$24,'Input Parameters'!$J$24,'Input Parameters'!$K$24)</f>
        <v>0.61016334709498721</v>
      </c>
      <c r="K20" s="156">
        <f ca="1">('Input Parameters'!$E$25/'Input Parameters'!$E$31)^$J20</f>
        <v>1.2562540223309049E-2</v>
      </c>
      <c r="L20" s="66">
        <f ca="1">$H20*$C20*'Input Parameters'!$E$23*K20</f>
        <v>7.4887155718713645</v>
      </c>
      <c r="M20" s="23">
        <f t="shared" ca="1" si="3"/>
        <v>0.92285976642028356</v>
      </c>
      <c r="N20" s="15">
        <f ca="1">_xlfn.NORM.INV(M20,'Input Parameters'!$E$26,'Input Parameters'!$F$26)</f>
        <v>6.3916047683214905E-2</v>
      </c>
      <c r="O20" s="8">
        <f t="shared" ca="1" si="4"/>
        <v>0.46685933748777397</v>
      </c>
      <c r="P20" s="29">
        <f ca="1">_xlfn.LOGNORM.INV(O20,'Input Parameters'!$H$27,'Input Parameters'!$I$27)</f>
        <v>1.3722035266399657</v>
      </c>
      <c r="Q20" s="10"/>
      <c r="R20" s="15">
        <f>'Input Parameters'!$E$28</f>
        <v>12.7</v>
      </c>
      <c r="S20" s="10">
        <f t="shared" ca="1" si="5"/>
        <v>0.2545746711580551</v>
      </c>
      <c r="T20" s="25">
        <f ca="1">_xlfn.LOGNORM.INV(S20,'Input Parameters'!$H$29,'Input Parameters'!$I$29)</f>
        <v>54.071834523756642</v>
      </c>
      <c r="U20" s="10">
        <f t="shared" ca="1" si="6"/>
        <v>3.8992455099631007E-2</v>
      </c>
      <c r="V20" s="29">
        <f ca="1">IF('Input Parameters'!$D$30="Beta",_xlfn.BETA.INV(U20,'Input Parameters'!$L$30,'Input Parameters'!$M$30,'Input Parameters'!$J$30,'Input Parameters'!$K$30),IF('Input Parameters'!$D$30="LogNorm",_xlfn.LOGNORM.INV(U20,'Input Parameters'!$H$30,'Input Parameters'!$I$30)))</f>
        <v>0.49866170619031369</v>
      </c>
      <c r="W20" s="2">
        <f ca="1">N20+(P20-N20)*(1-ERF((T20-R20)/(2*SQRT(L20*'Input Parameters'!$E$31))))</f>
        <v>0.43685692632522299</v>
      </c>
      <c r="X20">
        <f t="shared" ca="1" si="8"/>
        <v>1</v>
      </c>
      <c r="Y20" s="7"/>
    </row>
    <row r="21" spans="1:25" ht="15" customHeight="1" x14ac:dyDescent="0.3">
      <c r="A21" s="130">
        <v>14</v>
      </c>
      <c r="B21" s="10">
        <f t="shared" ca="1" si="0"/>
        <v>0.51462945795917092</v>
      </c>
      <c r="C21" s="57">
        <f ca="1">_xlfn.NORM.INV(B21,'Input Parameters'!$E$19,'Input Parameters'!$F$19)</f>
        <v>570.39936160278148</v>
      </c>
      <c r="D21" s="10">
        <f t="shared" ca="1" si="7"/>
        <v>0.84762444456028119</v>
      </c>
      <c r="E21" s="59">
        <f ca="1">IF(_xlfn.NORM.INV(D21,'Input Parameters'!$E$20,'Input Parameters'!$F$20)&lt;3500,3500,IF(_xlfn.NORM.INV(D21,'Input Parameters'!$E$20,'Input Parameters'!$F$20)&gt;5500,5500,_xlfn.NORM.INV(D21,'Input Parameters'!$E$20,'Input Parameters'!$F$20)))</f>
        <v>5500</v>
      </c>
      <c r="F21" s="10">
        <f t="shared" ca="1" si="1"/>
        <v>0.73091627962427974</v>
      </c>
      <c r="G21" s="61">
        <f ca="1">_xlfn.NORM.INV(F21,'Input Parameters'!$E$21,'Input Parameters'!$F$21)</f>
        <v>289.68851016061012</v>
      </c>
      <c r="H21" s="54">
        <f ca="1">EXP(E21*(1/'Input Parameters'!$E$22-1/G21))</f>
        <v>0.8068810621317104</v>
      </c>
      <c r="I21" s="10">
        <f t="shared" ca="1" si="2"/>
        <v>0.44005929657673526</v>
      </c>
      <c r="J21" s="29">
        <f ca="1">_xlfn.BETA.INV(I21,'Input Parameters'!$L$24,'Input Parameters'!$M$24,'Input Parameters'!$J$24,'Input Parameters'!$K$24)</f>
        <v>0.58270278529061992</v>
      </c>
      <c r="K21" s="156">
        <f ca="1">('Input Parameters'!$E$25/'Input Parameters'!$E$31)^$J21</f>
        <v>1.5297800170698666E-2</v>
      </c>
      <c r="L21" s="66">
        <f ca="1">$H21*$C21*'Input Parameters'!$E$23*K21</f>
        <v>7.0407275145474264</v>
      </c>
      <c r="M21" s="23">
        <f t="shared" ca="1" si="3"/>
        <v>0.2379758152471243</v>
      </c>
      <c r="N21" s="15">
        <f ca="1">_xlfn.NORM.INV(M21,'Input Parameters'!$E$26,'Input Parameters'!$F$26)</f>
        <v>1.9030592777812917E-2</v>
      </c>
      <c r="O21" s="8">
        <f t="shared" ca="1" si="4"/>
        <v>0.85147142371623163</v>
      </c>
      <c r="P21" s="29">
        <f ca="1">_xlfn.LOGNORM.INV(O21,'Input Parameters'!$H$27,'Input Parameters'!$I$27)</f>
        <v>2.2581424294064409</v>
      </c>
      <c r="Q21" s="10"/>
      <c r="R21" s="15">
        <f>'Input Parameters'!$E$28</f>
        <v>12.7</v>
      </c>
      <c r="S21" s="10">
        <f t="shared" ca="1" si="5"/>
        <v>0.90301663447802505</v>
      </c>
      <c r="T21" s="25">
        <f ca="1">_xlfn.LOGNORM.INV(S21,'Input Parameters'!$H$29,'Input Parameters'!$I$29)</f>
        <v>67.37456302123995</v>
      </c>
      <c r="U21" s="10">
        <f t="shared" ca="1" si="6"/>
        <v>0.41034682659178057</v>
      </c>
      <c r="V21" s="29">
        <f ca="1">IF('Input Parameters'!$D$30="Beta",_xlfn.BETA.INV(U21,'Input Parameters'!$L$30,'Input Parameters'!$M$30,'Input Parameters'!$J$30,'Input Parameters'!$K$30),IF('Input Parameters'!$D$30="LogNorm",_xlfn.LOGNORM.INV(U21,'Input Parameters'!$H$30,'Input Parameters'!$I$30)))</f>
        <v>0.91377326204796849</v>
      </c>
      <c r="W21" s="2">
        <f ca="1">N21+(P21-N21)*(1-ERF((T21-R21)/(2*SQRT(L21*'Input Parameters'!$E$31))))</f>
        <v>0.34395824478163101</v>
      </c>
      <c r="X21">
        <f t="shared" ca="1" si="8"/>
        <v>1</v>
      </c>
      <c r="Y21" s="7"/>
    </row>
    <row r="22" spans="1:25" ht="15" customHeight="1" x14ac:dyDescent="0.3">
      <c r="A22" s="130">
        <v>15</v>
      </c>
      <c r="B22" s="10">
        <f t="shared" ca="1" si="0"/>
        <v>0.38886419441229392</v>
      </c>
      <c r="C22" s="57">
        <f ca="1">_xlfn.NORM.INV(B22,'Input Parameters'!$E$19,'Input Parameters'!$F$19)</f>
        <v>543.44729248572025</v>
      </c>
      <c r="D22" s="10">
        <f t="shared" ca="1" si="7"/>
        <v>0.36021254343779274</v>
      </c>
      <c r="E22" s="59">
        <f ca="1">IF(_xlfn.NORM.INV(D22,'Input Parameters'!$E$20,'Input Parameters'!$F$20)&lt;3500,3500,IF(_xlfn.NORM.INV(D22,'Input Parameters'!$E$20,'Input Parameters'!$F$20)&gt;5500,5500,_xlfn.NORM.INV(D22,'Input Parameters'!$E$20,'Input Parameters'!$F$20)))</f>
        <v>4549.4764877019124</v>
      </c>
      <c r="F22" s="10">
        <f t="shared" ca="1" si="1"/>
        <v>0.9691189821025219</v>
      </c>
      <c r="G22" s="61">
        <f ca="1">_xlfn.NORM.INV(F22,'Input Parameters'!$E$21,'Input Parameters'!$F$21)</f>
        <v>299.53248198118729</v>
      </c>
      <c r="H22" s="54">
        <f ca="1">EXP(E22*(1/'Input Parameters'!$E$22-1/G22))</f>
        <v>1.4030270503081943</v>
      </c>
      <c r="I22" s="10">
        <f t="shared" ca="1" si="2"/>
        <v>0.78132964428410645</v>
      </c>
      <c r="J22" s="29">
        <f ca="1">_xlfn.BETA.INV(I22,'Input Parameters'!$L$24,'Input Parameters'!$M$24,'Input Parameters'!$J$24,'Input Parameters'!$K$24)</f>
        <v>0.72561474751675559</v>
      </c>
      <c r="K22" s="156">
        <f ca="1">('Input Parameters'!$E$25/'Input Parameters'!$E$31)^$J22</f>
        <v>5.4877770064321613E-3</v>
      </c>
      <c r="L22" s="66">
        <f ca="1">$H22*$C22*'Input Parameters'!$E$23*K22</f>
        <v>4.1842722035520818</v>
      </c>
      <c r="M22" s="23">
        <f t="shared" ca="1" si="3"/>
        <v>0.66368321665696595</v>
      </c>
      <c r="N22" s="15">
        <f ca="1">_xlfn.NORM.INV(M22,'Input Parameters'!$E$26,'Input Parameters'!$F$26)</f>
        <v>4.2873263568281715E-2</v>
      </c>
      <c r="O22" s="8">
        <f t="shared" ca="1" si="4"/>
        <v>0.14425516852524145</v>
      </c>
      <c r="P22" s="29">
        <f ca="1">_xlfn.LOGNORM.INV(O22,'Input Parameters'!$H$27,'Input Parameters'!$I$27)</f>
        <v>0.89015385338188768</v>
      </c>
      <c r="Q22" s="10"/>
      <c r="R22" s="15">
        <f>'Input Parameters'!$E$28</f>
        <v>12.7</v>
      </c>
      <c r="S22" s="10">
        <f t="shared" ca="1" si="5"/>
        <v>0.99843635002582143</v>
      </c>
      <c r="T22" s="25">
        <f ca="1">_xlfn.LOGNORM.INV(S22,'Input Parameters'!$H$29,'Input Parameters'!$I$29)</f>
        <v>81.141354259759481</v>
      </c>
      <c r="U22" s="10">
        <f t="shared" ca="1" si="6"/>
        <v>0.98978029601774542</v>
      </c>
      <c r="V22" s="29">
        <f ca="1">IF('Input Parameters'!$D$30="Beta",_xlfn.BETA.INV(U22,'Input Parameters'!$L$30,'Input Parameters'!$M$30,'Input Parameters'!$J$30,'Input Parameters'!$K$30),IF('Input Parameters'!$D$30="LogNorm",_xlfn.LOGNORM.INV(U22,'Input Parameters'!$H$30,'Input Parameters'!$I$30)))</f>
        <v>2.4927138546747631</v>
      </c>
      <c r="W22" s="2">
        <f ca="1">N22+(P22-N22)*(1-ERF((T22-R22)/(2*SQRT(L22*'Input Parameters'!$E$31))))</f>
        <v>5.8113325226708638E-2</v>
      </c>
      <c r="X22">
        <f t="shared" ca="1" si="8"/>
        <v>1</v>
      </c>
      <c r="Y22" s="7"/>
    </row>
    <row r="23" spans="1:25" ht="15" customHeight="1" x14ac:dyDescent="0.3">
      <c r="A23" s="130">
        <v>16</v>
      </c>
      <c r="B23" s="10">
        <f t="shared" ca="1" si="0"/>
        <v>0.77621449044683333</v>
      </c>
      <c r="C23" s="57">
        <f ca="1">_xlfn.NORM.INV(B23,'Input Parameters'!$E$19,'Input Parameters'!$F$19)</f>
        <v>631.47527637240819</v>
      </c>
      <c r="D23" s="10">
        <f t="shared" ca="1" si="7"/>
        <v>0.95993400853279742</v>
      </c>
      <c r="E23" s="59">
        <f ca="1">IF(_xlfn.NORM.INV(D23,'Input Parameters'!$E$20,'Input Parameters'!$F$20)&lt;3500,3500,IF(_xlfn.NORM.INV(D23,'Input Parameters'!$E$20,'Input Parameters'!$F$20)&gt;5500,5500,_xlfn.NORM.INV(D23,'Input Parameters'!$E$20,'Input Parameters'!$F$20)))</f>
        <v>5500</v>
      </c>
      <c r="F23" s="10">
        <f t="shared" ca="1" si="1"/>
        <v>6.0315402933844853E-2</v>
      </c>
      <c r="G23" s="61">
        <f ca="1">_xlfn.NORM.INV(F23,'Input Parameters'!$E$21,'Input Parameters'!$F$21)</f>
        <v>272.65024784453522</v>
      </c>
      <c r="H23" s="54">
        <f ca="1">EXP(E23*(1/'Input Parameters'!$E$22-1/G23))</f>
        <v>0.24634241504028515</v>
      </c>
      <c r="I23" s="10">
        <f t="shared" ca="1" si="2"/>
        <v>8.927713572188023E-2</v>
      </c>
      <c r="J23" s="29">
        <f ca="1">_xlfn.BETA.INV(I23,'Input Parameters'!$L$24,'Input Parameters'!$M$24,'Input Parameters'!$J$24,'Input Parameters'!$K$24)</f>
        <v>0.3871190096738622</v>
      </c>
      <c r="K23" s="156">
        <f ca="1">('Input Parameters'!$E$25/'Input Parameters'!$E$31)^$J23</f>
        <v>6.2223863720857704E-2</v>
      </c>
      <c r="L23" s="66">
        <f ca="1">$H23*$C23*'Input Parameters'!$E$23*K23</f>
        <v>9.6794910153562874</v>
      </c>
      <c r="M23" s="23">
        <f t="shared" ca="1" si="3"/>
        <v>0.25029237752945499</v>
      </c>
      <c r="N23" s="15">
        <f ca="1">_xlfn.NORM.INV(M23,'Input Parameters'!$E$26,'Input Parameters'!$F$26)</f>
        <v>1.9855030781206123E-2</v>
      </c>
      <c r="O23" s="8">
        <f t="shared" ca="1" si="4"/>
        <v>0.15713699445679585</v>
      </c>
      <c r="P23" s="29">
        <f ca="1">_xlfn.LOGNORM.INV(O23,'Input Parameters'!$H$27,'Input Parameters'!$I$27)</f>
        <v>0.91211997091748531</v>
      </c>
      <c r="Q23" s="10"/>
      <c r="R23" s="15">
        <f>'Input Parameters'!$E$28</f>
        <v>12.7</v>
      </c>
      <c r="S23" s="10">
        <f t="shared" ca="1" si="5"/>
        <v>0.30439830905136944</v>
      </c>
      <c r="T23" s="25">
        <f ca="1">_xlfn.LOGNORM.INV(S23,'Input Parameters'!$H$29,'Input Parameters'!$I$29)</f>
        <v>54.980111503787398</v>
      </c>
      <c r="U23" s="10">
        <f t="shared" ca="1" si="6"/>
        <v>0.86808122064446402</v>
      </c>
      <c r="V23" s="29">
        <f ca="1">IF('Input Parameters'!$D$30="Beta",_xlfn.BETA.INV(U23,'Input Parameters'!$L$30,'Input Parameters'!$M$30,'Input Parameters'!$J$30,'Input Parameters'!$K$30),IF('Input Parameters'!$D$30="LogNorm",_xlfn.LOGNORM.INV(U23,'Input Parameters'!$H$30,'Input Parameters'!$I$30)))</f>
        <v>1.552451856445993</v>
      </c>
      <c r="W23" s="2">
        <f ca="1">N23+(P23-N23)*(1-ERF((T23-R23)/(2*SQRT(L23*'Input Parameters'!$E$31))))</f>
        <v>0.3201770453955487</v>
      </c>
      <c r="X23">
        <f t="shared" ca="1" si="8"/>
        <v>1</v>
      </c>
      <c r="Y23" s="7"/>
    </row>
    <row r="24" spans="1:25" ht="15" customHeight="1" x14ac:dyDescent="0.3">
      <c r="A24" s="130">
        <v>17</v>
      </c>
      <c r="B24" s="10">
        <f t="shared" ca="1" si="0"/>
        <v>0.21931174852423641</v>
      </c>
      <c r="C24" s="57">
        <f ca="1">_xlfn.NORM.INV(B24,'Input Parameters'!$E$19,'Input Parameters'!$F$19)</f>
        <v>501.85308164204139</v>
      </c>
      <c r="D24" s="10">
        <f t="shared" ca="1" si="7"/>
        <v>0.37166498433375794</v>
      </c>
      <c r="E24" s="59">
        <f ca="1">IF(_xlfn.NORM.INV(D24,'Input Parameters'!$E$20,'Input Parameters'!$F$20)&lt;3500,3500,IF(_xlfn.NORM.INV(D24,'Input Parameters'!$E$20,'Input Parameters'!$F$20)&gt;5500,5500,_xlfn.NORM.INV(D24,'Input Parameters'!$E$20,'Input Parameters'!$F$20)))</f>
        <v>4570.7872347360208</v>
      </c>
      <c r="F24" s="10">
        <f t="shared" ca="1" si="1"/>
        <v>0.14714886175769359</v>
      </c>
      <c r="G24" s="61">
        <f ca="1">_xlfn.NORM.INV(F24,'Input Parameters'!$E$21,'Input Parameters'!$F$21)</f>
        <v>276.60690231173896</v>
      </c>
      <c r="H24" s="54">
        <f ca="1">EXP(E24*(1/'Input Parameters'!$E$22-1/G24))</f>
        <v>0.39671750228958363</v>
      </c>
      <c r="I24" s="10">
        <f t="shared" ca="1" si="2"/>
        <v>0.92117384338521036</v>
      </c>
      <c r="J24" s="29">
        <f ca="1">_xlfn.BETA.INV(I24,'Input Parameters'!$L$24,'Input Parameters'!$M$24,'Input Parameters'!$J$24,'Input Parameters'!$K$24)</f>
        <v>0.8084064593925373</v>
      </c>
      <c r="K24" s="156">
        <f ca="1">('Input Parameters'!$E$25/'Input Parameters'!$E$31)^$J24</f>
        <v>3.0301525359880152E-3</v>
      </c>
      <c r="L24" s="66">
        <f ca="1">$H24*$C24*'Input Parameters'!$E$23*K24</f>
        <v>0.60328488921295109</v>
      </c>
      <c r="M24" s="23">
        <f t="shared" ca="1" si="3"/>
        <v>0.84835481252022016</v>
      </c>
      <c r="N24" s="15">
        <f ca="1">_xlfn.NORM.INV(M24,'Input Parameters'!$E$26,'Input Parameters'!$F$26)</f>
        <v>5.5617461435938487E-2</v>
      </c>
      <c r="O24" s="8">
        <f t="shared" ca="1" si="4"/>
        <v>0.13338500347833859</v>
      </c>
      <c r="P24" s="29">
        <f ca="1">_xlfn.LOGNORM.INV(O24,'Input Parameters'!$H$27,'Input Parameters'!$I$27)</f>
        <v>0.87101206044863622</v>
      </c>
      <c r="Q24" s="10"/>
      <c r="R24" s="15">
        <f>'Input Parameters'!$E$28</f>
        <v>12.7</v>
      </c>
      <c r="S24" s="10">
        <f t="shared" ca="1" si="5"/>
        <v>4.7063304643845116E-2</v>
      </c>
      <c r="T24" s="25">
        <f ca="1">_xlfn.LOGNORM.INV(S24,'Input Parameters'!$H$29,'Input Parameters'!$I$29)</f>
        <v>48.254271945842277</v>
      </c>
      <c r="U24" s="10">
        <f t="shared" ca="1" si="6"/>
        <v>0.77285086896105604</v>
      </c>
      <c r="V24" s="29">
        <f ca="1">IF('Input Parameters'!$D$30="Beta",_xlfn.BETA.INV(U24,'Input Parameters'!$L$30,'Input Parameters'!$M$30,'Input Parameters'!$J$30,'Input Parameters'!$K$30),IF('Input Parameters'!$D$30="LogNorm",_xlfn.LOGNORM.INV(U24,'Input Parameters'!$H$30,'Input Parameters'!$I$30)))</f>
        <v>1.3421639608566978</v>
      </c>
      <c r="W24" s="2">
        <f ca="1">N24+(P24-N24)*(1-ERF((T24-R24)/(2*SQRT(L24*'Input Parameters'!$E$31))))</f>
        <v>5.6603102553152332E-2</v>
      </c>
      <c r="X24">
        <f t="shared" ca="1" si="8"/>
        <v>1</v>
      </c>
      <c r="Y24" s="7"/>
    </row>
    <row r="25" spans="1:25" ht="15" customHeight="1" x14ac:dyDescent="0.3">
      <c r="A25" s="130">
        <v>18</v>
      </c>
      <c r="B25" s="10">
        <f t="shared" ca="1" si="0"/>
        <v>0.10157907465984817</v>
      </c>
      <c r="C25" s="57">
        <f ca="1">_xlfn.NORM.INV(B25,'Input Parameters'!$E$19,'Input Parameters'!$F$19)</f>
        <v>459.76485509685097</v>
      </c>
      <c r="D25" s="10">
        <f t="shared" ca="1" si="7"/>
        <v>0.65060699653989307</v>
      </c>
      <c r="E25" s="59">
        <f ca="1">IF(_xlfn.NORM.INV(D25,'Input Parameters'!$E$20,'Input Parameters'!$F$20)&lt;3500,3500,IF(_xlfn.NORM.INV(D25,'Input Parameters'!$E$20,'Input Parameters'!$F$20)&gt;5500,5500,_xlfn.NORM.INV(D25,'Input Parameters'!$E$20,'Input Parameters'!$F$20)))</f>
        <v>5070.8718241038268</v>
      </c>
      <c r="F25" s="10">
        <f t="shared" ca="1" si="1"/>
        <v>0.75068250783374857</v>
      </c>
      <c r="G25" s="61">
        <f ca="1">_xlfn.NORM.INV(F25,'Input Parameters'!$E$21,'Input Parameters'!$F$21)</f>
        <v>290.16838308306831</v>
      </c>
      <c r="H25" s="54">
        <f ca="1">EXP(E25*(1/'Input Parameters'!$E$22-1/G25))</f>
        <v>0.84460328723393108</v>
      </c>
      <c r="I25" s="10">
        <f t="shared" ca="1" si="2"/>
        <v>0.7270157960768644</v>
      </c>
      <c r="J25" s="29">
        <f ca="1">_xlfn.BETA.INV(I25,'Input Parameters'!$L$24,'Input Parameters'!$M$24,'Input Parameters'!$J$24,'Input Parameters'!$K$24)</f>
        <v>0.70064201124312953</v>
      </c>
      <c r="K25" s="156">
        <f ca="1">('Input Parameters'!$E$25/'Input Parameters'!$E$31)^$J25</f>
        <v>6.5644345442921522E-3</v>
      </c>
      <c r="L25" s="66">
        <f ca="1">$H25*$C25*'Input Parameters'!$E$23*K25</f>
        <v>2.5490940536763467</v>
      </c>
      <c r="M25" s="23">
        <f t="shared" ca="1" si="3"/>
        <v>0.75629058125203519</v>
      </c>
      <c r="N25" s="15">
        <f ca="1">_xlfn.NORM.INV(M25,'Input Parameters'!$E$26,'Input Parameters'!$F$26)</f>
        <v>4.8582820579610081E-2</v>
      </c>
      <c r="O25" s="8">
        <f t="shared" ca="1" si="4"/>
        <v>0.1578082085807575</v>
      </c>
      <c r="P25" s="29">
        <f ca="1">_xlfn.LOGNORM.INV(O25,'Input Parameters'!$H$27,'Input Parameters'!$I$27)</f>
        <v>0.91324555365105109</v>
      </c>
      <c r="Q25" s="10"/>
      <c r="R25" s="15">
        <f>'Input Parameters'!$E$28</f>
        <v>12.7</v>
      </c>
      <c r="S25" s="10">
        <f t="shared" ca="1" si="5"/>
        <v>0.10846272485684039</v>
      </c>
      <c r="T25" s="25">
        <f ca="1">_xlfn.LOGNORM.INV(S25,'Input Parameters'!$H$29,'Input Parameters'!$I$29)</f>
        <v>50.693780685082118</v>
      </c>
      <c r="U25" s="10">
        <f t="shared" ca="1" si="6"/>
        <v>0.43313049964380412</v>
      </c>
      <c r="V25" s="29">
        <f ca="1">IF('Input Parameters'!$D$30="Beta",_xlfn.BETA.INV(U25,'Input Parameters'!$L$30,'Input Parameters'!$M$30,'Input Parameters'!$J$30,'Input Parameters'!$K$30),IF('Input Parameters'!$D$30="LogNorm",_xlfn.LOGNORM.INV(U25,'Input Parameters'!$H$30,'Input Parameters'!$I$30)))</f>
        <v>0.93500365128496365</v>
      </c>
      <c r="W25" s="2">
        <f ca="1">N25+(P25-N25)*(1-ERF((T25-R25)/(2*SQRT(L25*'Input Parameters'!$E$31))))</f>
        <v>0.1285077179317238</v>
      </c>
      <c r="X25">
        <f t="shared" ca="1" si="8"/>
        <v>1</v>
      </c>
      <c r="Y25" s="7"/>
    </row>
    <row r="26" spans="1:25" ht="15" customHeight="1" x14ac:dyDescent="0.3">
      <c r="A26" s="130">
        <v>19</v>
      </c>
      <c r="B26" s="10">
        <f t="shared" ca="1" si="0"/>
        <v>4.8142019497701916E-2</v>
      </c>
      <c r="C26" s="57">
        <f ca="1">_xlfn.NORM.INV(B26,'Input Parameters'!$E$19,'Input Parameters'!$F$19)</f>
        <v>426.76451140338474</v>
      </c>
      <c r="D26" s="10">
        <f t="shared" ca="1" si="7"/>
        <v>0.12034811092633069</v>
      </c>
      <c r="E26" s="59">
        <f ca="1">IF(_xlfn.NORM.INV(D26,'Input Parameters'!$E$20,'Input Parameters'!$F$20)&lt;3500,3500,IF(_xlfn.NORM.INV(D26,'Input Parameters'!$E$20,'Input Parameters'!$F$20)&gt;5500,5500,_xlfn.NORM.INV(D26,'Input Parameters'!$E$20,'Input Parameters'!$F$20)))</f>
        <v>3978.7261441524333</v>
      </c>
      <c r="F26" s="10">
        <f t="shared" ca="1" si="1"/>
        <v>0.94974943201524731</v>
      </c>
      <c r="G26" s="61">
        <f ca="1">_xlfn.NORM.INV(F26,'Input Parameters'!$E$21,'Input Parameters'!$F$21)</f>
        <v>297.75949167709109</v>
      </c>
      <c r="H26" s="54">
        <f ca="1">EXP(E26*(1/'Input Parameters'!$E$22-1/G26))</f>
        <v>1.2424134203101527</v>
      </c>
      <c r="I26" s="10">
        <f t="shared" ca="1" si="2"/>
        <v>0.33740698563646743</v>
      </c>
      <c r="J26" s="29">
        <f ca="1">_xlfn.BETA.INV(I26,'Input Parameters'!$L$24,'Input Parameters'!$M$24,'Input Parameters'!$J$24,'Input Parameters'!$K$24)</f>
        <v>0.53851556143699897</v>
      </c>
      <c r="K26" s="156">
        <f ca="1">('Input Parameters'!$E$25/'Input Parameters'!$E$31)^$J26</f>
        <v>2.1003481245530784E-2</v>
      </c>
      <c r="L26" s="66">
        <f ca="1">$H26*$C26*'Input Parameters'!$E$23*K26</f>
        <v>11.136422900763717</v>
      </c>
      <c r="M26" s="23">
        <f t="shared" ca="1" si="3"/>
        <v>0.35360036064891132</v>
      </c>
      <c r="N26" s="15">
        <f ca="1">_xlfn.NORM.INV(M26,'Input Parameters'!$E$26,'Input Parameters'!$F$26)</f>
        <v>2.6112016753980359E-2</v>
      </c>
      <c r="O26" s="8">
        <f t="shared" ca="1" si="4"/>
        <v>9.283095907973471E-2</v>
      </c>
      <c r="P26" s="29">
        <f ca="1">_xlfn.LOGNORM.INV(O26,'Input Parameters'!$H$27,'Input Parameters'!$I$27)</f>
        <v>0.79268557954058771</v>
      </c>
      <c r="Q26" s="10"/>
      <c r="R26" s="15">
        <f>'Input Parameters'!$E$28</f>
        <v>12.7</v>
      </c>
      <c r="S26" s="10">
        <f t="shared" ca="1" si="5"/>
        <v>0.63573688153030561</v>
      </c>
      <c r="T26" s="25">
        <f ca="1">_xlfn.LOGNORM.INV(S26,'Input Parameters'!$H$29,'Input Parameters'!$I$29)</f>
        <v>60.545829974442675</v>
      </c>
      <c r="U26" s="10">
        <f t="shared" ca="1" si="6"/>
        <v>0.54001001635427104</v>
      </c>
      <c r="V26" s="29">
        <f ca="1">IF('Input Parameters'!$D$30="Beta",_xlfn.BETA.INV(U26,'Input Parameters'!$L$30,'Input Parameters'!$M$30,'Input Parameters'!$J$30,'Input Parameters'!$K$30),IF('Input Parameters'!$D$30="LogNorm",_xlfn.LOGNORM.INV(U26,'Input Parameters'!$H$30,'Input Parameters'!$I$30)))</f>
        <v>1.0395857719810606</v>
      </c>
      <c r="W26" s="2">
        <f ca="1">N26+(P26-N26)*(1-ERF((T26-R26)/(2*SQRT(L26*'Input Parameters'!$E$31))))</f>
        <v>0.26426633387808862</v>
      </c>
      <c r="X26">
        <f t="shared" ca="1" si="8"/>
        <v>1</v>
      </c>
      <c r="Y26" s="7"/>
    </row>
    <row r="27" spans="1:25" ht="15" customHeight="1" x14ac:dyDescent="0.3">
      <c r="A27" s="130">
        <v>20</v>
      </c>
      <c r="B27" s="10">
        <f t="shared" ca="1" si="0"/>
        <v>0.317004659820317</v>
      </c>
      <c r="C27" s="57">
        <f ca="1">_xlfn.NORM.INV(B27,'Input Parameters'!$E$19,'Input Parameters'!$F$19)</f>
        <v>527.07028334826225</v>
      </c>
      <c r="D27" s="10">
        <f t="shared" ca="1" si="7"/>
        <v>0.31064154223908913</v>
      </c>
      <c r="E27" s="59">
        <f ca="1">IF(_xlfn.NORM.INV(D27,'Input Parameters'!$E$20,'Input Parameters'!$F$20)&lt;3500,3500,IF(_xlfn.NORM.INV(D27,'Input Parameters'!$E$20,'Input Parameters'!$F$20)&gt;5500,5500,_xlfn.NORM.INV(D27,'Input Parameters'!$E$20,'Input Parameters'!$F$20)))</f>
        <v>4454.1771086539347</v>
      </c>
      <c r="F27" s="10">
        <f t="shared" ca="1" si="1"/>
        <v>0.14388973652567127</v>
      </c>
      <c r="G27" s="61">
        <f ca="1">_xlfn.NORM.INV(F27,'Input Parameters'!$E$21,'Input Parameters'!$F$21)</f>
        <v>276.49477704588168</v>
      </c>
      <c r="H27" s="54">
        <f ca="1">EXP(E27*(1/'Input Parameters'!$E$22-1/G27))</f>
        <v>0.40354217285326283</v>
      </c>
      <c r="I27" s="10">
        <f t="shared" ca="1" si="2"/>
        <v>0.23132150572286969</v>
      </c>
      <c r="J27" s="29">
        <f ca="1">_xlfn.BETA.INV(I27,'Input Parameters'!$L$24,'Input Parameters'!$M$24,'Input Parameters'!$J$24,'Input Parameters'!$K$24)</f>
        <v>0.48635480615083021</v>
      </c>
      <c r="K27" s="156">
        <f ca="1">('Input Parameters'!$E$25/'Input Parameters'!$E$31)^$J27</f>
        <v>3.0534764832512516E-2</v>
      </c>
      <c r="L27" s="66">
        <f ca="1">$H27*$C27*'Input Parameters'!$E$23*K27</f>
        <v>6.4945944744459556</v>
      </c>
      <c r="M27" s="23">
        <f t="shared" ca="1" si="3"/>
        <v>0.49419201014471459</v>
      </c>
      <c r="N27" s="15">
        <f ca="1">_xlfn.NORM.INV(M27,'Input Parameters'!$E$26,'Input Parameters'!$F$26)</f>
        <v>3.3694261296016104E-2</v>
      </c>
      <c r="O27" s="8">
        <f t="shared" ca="1" si="4"/>
        <v>0.90380633125385934</v>
      </c>
      <c r="P27" s="29">
        <f ca="1">_xlfn.LOGNORM.INV(O27,'Input Parameters'!$H$27,'Input Parameters'!$I$27)</f>
        <v>2.5342971123448979</v>
      </c>
      <c r="Q27" s="10"/>
      <c r="R27" s="15">
        <f>'Input Parameters'!$E$28</f>
        <v>12.7</v>
      </c>
      <c r="S27" s="10">
        <f t="shared" ca="1" si="5"/>
        <v>8.8270252337634636E-2</v>
      </c>
      <c r="T27" s="25">
        <f ca="1">_xlfn.LOGNORM.INV(S27,'Input Parameters'!$H$29,'Input Parameters'!$I$29)</f>
        <v>50.033690146200719</v>
      </c>
      <c r="U27" s="10">
        <f t="shared" ca="1" si="6"/>
        <v>4.1989315001605965E-2</v>
      </c>
      <c r="V27" s="29">
        <f ca="1">IF('Input Parameters'!$D$30="Beta",_xlfn.BETA.INV(U27,'Input Parameters'!$L$30,'Input Parameters'!$M$30,'Input Parameters'!$J$30,'Input Parameters'!$K$30),IF('Input Parameters'!$D$30="LogNorm",_xlfn.LOGNORM.INV(U27,'Input Parameters'!$H$30,'Input Parameters'!$I$30)))</f>
        <v>0.50548158994711534</v>
      </c>
      <c r="W27" s="2">
        <f ca="1">N27+(P27-N27)*(1-ERF((T27-R27)/(2*SQRT(L27*'Input Parameters'!$E$31))))</f>
        <v>0.78451933355491144</v>
      </c>
      <c r="X27">
        <f t="shared" ca="1" si="8"/>
        <v>0</v>
      </c>
      <c r="Y27" s="7"/>
    </row>
    <row r="28" spans="1:25" ht="15" customHeight="1" x14ac:dyDescent="0.3">
      <c r="A28" s="130">
        <v>21</v>
      </c>
      <c r="B28" s="10">
        <f t="shared" ca="1" si="0"/>
        <v>0.74583127382816627</v>
      </c>
      <c r="C28" s="57">
        <f ca="1">_xlfn.NORM.INV(B28,'Input Parameters'!$E$19,'Input Parameters'!$F$19)</f>
        <v>623.19072161823749</v>
      </c>
      <c r="D28" s="10">
        <f t="shared" ca="1" si="7"/>
        <v>0.35883305615181682</v>
      </c>
      <c r="E28" s="59">
        <f ca="1">IF(_xlfn.NORM.INV(D28,'Input Parameters'!$E$20,'Input Parameters'!$F$20)&lt;3500,3500,IF(_xlfn.NORM.INV(D28,'Input Parameters'!$E$20,'Input Parameters'!$F$20)&gt;5500,5500,_xlfn.NORM.INV(D28,'Input Parameters'!$E$20,'Input Parameters'!$F$20)))</f>
        <v>4546.8941871205288</v>
      </c>
      <c r="F28" s="10">
        <f t="shared" ca="1" si="1"/>
        <v>0.19332876034492696</v>
      </c>
      <c r="G28" s="61">
        <f ca="1">_xlfn.NORM.INV(F28,'Input Parameters'!$E$21,'Input Parameters'!$F$21)</f>
        <v>278.04563841759176</v>
      </c>
      <c r="H28" s="54">
        <f ca="1">EXP(E28*(1/'Input Parameters'!$E$22-1/G28))</f>
        <v>0.4340308517384005</v>
      </c>
      <c r="I28" s="10">
        <f t="shared" ca="1" si="2"/>
        <v>0.90276024930040544</v>
      </c>
      <c r="J28" s="29">
        <f ca="1">_xlfn.BETA.INV(I28,'Input Parameters'!$L$24,'Input Parameters'!$M$24,'Input Parameters'!$J$24,'Input Parameters'!$K$24)</f>
        <v>0.79453374900581109</v>
      </c>
      <c r="K28" s="156">
        <f ca="1">('Input Parameters'!$E$25/'Input Parameters'!$E$31)^$J28</f>
        <v>3.3472178565907857E-3</v>
      </c>
      <c r="L28" s="66">
        <f ca="1">$H28*$C28*'Input Parameters'!$E$23*K28</f>
        <v>0.90536887371603569</v>
      </c>
      <c r="M28" s="23">
        <f t="shared" ca="1" si="3"/>
        <v>1.5989438158579672E-2</v>
      </c>
      <c r="N28" s="15">
        <f ca="1">_xlfn.NORM.INV(M28,'Input Parameters'!$E$26,'Input Parameters'!$F$26)</f>
        <v>-1.103816575597507E-2</v>
      </c>
      <c r="O28" s="8">
        <f t="shared" ca="1" si="4"/>
        <v>0.99637886257384745</v>
      </c>
      <c r="P28" s="29">
        <f ca="1">_xlfn.LOGNORM.INV(O28,'Input Parameters'!$H$27,'Input Parameters'!$I$27)</f>
        <v>4.6706754354895272</v>
      </c>
      <c r="Q28" s="10"/>
      <c r="R28" s="15">
        <f>'Input Parameters'!$E$28</f>
        <v>12.7</v>
      </c>
      <c r="S28" s="10">
        <f t="shared" ca="1" si="5"/>
        <v>0.15800356104473956</v>
      </c>
      <c r="T28" s="25">
        <f ca="1">_xlfn.LOGNORM.INV(S28,'Input Parameters'!$H$29,'Input Parameters'!$I$29)</f>
        <v>52.031849346857342</v>
      </c>
      <c r="U28" s="10">
        <f t="shared" ca="1" si="6"/>
        <v>0.38312042568421734</v>
      </c>
      <c r="V28" s="29">
        <f ca="1">IF('Input Parameters'!$D$30="Beta",_xlfn.BETA.INV(U28,'Input Parameters'!$L$30,'Input Parameters'!$M$30,'Input Parameters'!$J$30,'Input Parameters'!$K$30),IF('Input Parameters'!$D$30="LogNorm",_xlfn.LOGNORM.INV(U28,'Input Parameters'!$H$30,'Input Parameters'!$I$30)))</f>
        <v>0.88866899397081089</v>
      </c>
      <c r="W28" s="2">
        <f ca="1">N28+(P28-N28)*(1-ERF((T28-R28)/(2*SQRT(L28*'Input Parameters'!$E$31))))</f>
        <v>5.1965255656961085E-3</v>
      </c>
      <c r="X28">
        <f t="shared" ca="1" si="8"/>
        <v>1</v>
      </c>
      <c r="Y28" s="7"/>
    </row>
    <row r="29" spans="1:25" ht="15" customHeight="1" x14ac:dyDescent="0.3">
      <c r="A29" s="130">
        <v>22</v>
      </c>
      <c r="B29" s="10">
        <f t="shared" ca="1" si="0"/>
        <v>0.92327770922339558</v>
      </c>
      <c r="C29" s="57">
        <f ca="1">_xlfn.NORM.INV(B29,'Input Parameters'!$E$19,'Input Parameters'!$F$19)</f>
        <v>687.92118123300384</v>
      </c>
      <c r="D29" s="10">
        <f t="shared" ca="1" si="7"/>
        <v>0.98187219056018216</v>
      </c>
      <c r="E29" s="59">
        <f ca="1">IF(_xlfn.NORM.INV(D29,'Input Parameters'!$E$20,'Input Parameters'!$F$20)&lt;3500,3500,IF(_xlfn.NORM.INV(D29,'Input Parameters'!$E$20,'Input Parameters'!$F$20)&gt;5500,5500,_xlfn.NORM.INV(D29,'Input Parameters'!$E$20,'Input Parameters'!$F$20)))</f>
        <v>5500</v>
      </c>
      <c r="F29" s="10">
        <f t="shared" ca="1" si="1"/>
        <v>0.7302838692115956</v>
      </c>
      <c r="G29" s="61">
        <f ca="1">_xlfn.NORM.INV(F29,'Input Parameters'!$E$21,'Input Parameters'!$F$21)</f>
        <v>289.67345993447469</v>
      </c>
      <c r="H29" s="54">
        <f ca="1">EXP(E29*(1/'Input Parameters'!$E$22-1/G29))</f>
        <v>0.80608552385945176</v>
      </c>
      <c r="I29" s="10">
        <f t="shared" ca="1" si="2"/>
        <v>0.10510949592509689</v>
      </c>
      <c r="J29" s="29">
        <f ca="1">_xlfn.BETA.INV(I29,'Input Parameters'!$L$24,'Input Parameters'!$M$24,'Input Parameters'!$J$24,'Input Parameters'!$K$24)</f>
        <v>0.40177403417493252</v>
      </c>
      <c r="K29" s="156">
        <f ca="1">('Input Parameters'!$E$25/'Input Parameters'!$E$31)^$J29</f>
        <v>5.6014471084878767E-2</v>
      </c>
      <c r="L29" s="66">
        <f ca="1">$H29*$C29*'Input Parameters'!$E$23*K29</f>
        <v>31.061329675724984</v>
      </c>
      <c r="M29" s="23">
        <f t="shared" ca="1" si="3"/>
        <v>0.72924446340385785</v>
      </c>
      <c r="N29" s="15">
        <f ca="1">_xlfn.NORM.INV(M29,'Input Parameters'!$E$26,'Input Parameters'!$F$26)</f>
        <v>4.6821120599888889E-2</v>
      </c>
      <c r="O29" s="8">
        <f t="shared" ca="1" si="4"/>
        <v>0.86150536039412118</v>
      </c>
      <c r="P29" s="29">
        <f ca="1">_xlfn.LOGNORM.INV(O29,'Input Parameters'!$H$27,'Input Parameters'!$I$27)</f>
        <v>2.3028792331618142</v>
      </c>
      <c r="Q29" s="10"/>
      <c r="R29" s="15">
        <f>'Input Parameters'!$E$28</f>
        <v>12.7</v>
      </c>
      <c r="S29" s="10">
        <f t="shared" ca="1" si="5"/>
        <v>3.2998362095647882E-2</v>
      </c>
      <c r="T29" s="25">
        <f ca="1">_xlfn.LOGNORM.INV(S29,'Input Parameters'!$H$29,'Input Parameters'!$I$29)</f>
        <v>47.371641259486466</v>
      </c>
      <c r="U29" s="10">
        <f t="shared" ca="1" si="6"/>
        <v>0.6015732516405915</v>
      </c>
      <c r="V29" s="29">
        <f ca="1">IF('Input Parameters'!$D$30="Beta",_xlfn.BETA.INV(U29,'Input Parameters'!$L$30,'Input Parameters'!$M$30,'Input Parameters'!$J$30,'Input Parameters'!$K$30),IF('Input Parameters'!$D$30="LogNorm",_xlfn.LOGNORM.INV(U29,'Input Parameters'!$H$30,'Input Parameters'!$I$30)))</f>
        <v>1.1059666998230857</v>
      </c>
      <c r="W29" s="2">
        <f ca="1">N29+(P29-N29)*(1-ERF((T29-R29)/(2*SQRT(L29*'Input Parameters'!$E$31))))</f>
        <v>1.5358485705251457</v>
      </c>
      <c r="X29">
        <f t="shared" ca="1" si="8"/>
        <v>0</v>
      </c>
      <c r="Y29" s="7"/>
    </row>
    <row r="30" spans="1:25" ht="15" customHeight="1" x14ac:dyDescent="0.3">
      <c r="A30" s="130">
        <v>23</v>
      </c>
      <c r="B30" s="10">
        <f t="shared" ca="1" si="0"/>
        <v>0.25645590141849273</v>
      </c>
      <c r="C30" s="57">
        <f ca="1">_xlfn.NORM.INV(B30,'Input Parameters'!$E$19,'Input Parameters'!$F$19)</f>
        <v>512.0107654197061</v>
      </c>
      <c r="D30" s="10">
        <f t="shared" ca="1" si="7"/>
        <v>0.63991979743846283</v>
      </c>
      <c r="E30" s="59">
        <f ca="1">IF(_xlfn.NORM.INV(D30,'Input Parameters'!$E$20,'Input Parameters'!$F$20)&lt;3500,3500,IF(_xlfn.NORM.INV(D30,'Input Parameters'!$E$20,'Input Parameters'!$F$20)&gt;5500,5500,_xlfn.NORM.INV(D30,'Input Parameters'!$E$20,'Input Parameters'!$F$20)))</f>
        <v>5050.7710965110982</v>
      </c>
      <c r="F30" s="10">
        <f t="shared" ca="1" si="1"/>
        <v>0.22243687059897743</v>
      </c>
      <c r="G30" s="61">
        <f ca="1">_xlfn.NORM.INV(F30,'Input Parameters'!$E$21,'Input Parameters'!$F$21)</f>
        <v>278.84504571333514</v>
      </c>
      <c r="H30" s="54">
        <f ca="1">EXP(E30*(1/'Input Parameters'!$E$22-1/G30))</f>
        <v>0.41683887963127153</v>
      </c>
      <c r="I30" s="10">
        <f t="shared" ca="1" si="2"/>
        <v>0.299138954605351</v>
      </c>
      <c r="J30" s="29">
        <f ca="1">_xlfn.BETA.INV(I30,'Input Parameters'!$L$24,'Input Parameters'!$M$24,'Input Parameters'!$J$24,'Input Parameters'!$K$24)</f>
        <v>0.52074725244773756</v>
      </c>
      <c r="K30" s="156">
        <f ca="1">('Input Parameters'!$E$25/'Input Parameters'!$E$31)^$J30</f>
        <v>2.3858725754080198E-2</v>
      </c>
      <c r="L30" s="66">
        <f ca="1">$H30*$C30*'Input Parameters'!$E$23*K30</f>
        <v>5.0920722552646636</v>
      </c>
      <c r="M30" s="23">
        <f t="shared" ca="1" si="3"/>
        <v>0.22414875126941969</v>
      </c>
      <c r="N30" s="15">
        <f ca="1">_xlfn.NORM.INV(M30,'Input Parameters'!$E$26,'Input Parameters'!$F$26)</f>
        <v>1.8076615581996951E-2</v>
      </c>
      <c r="O30" s="8">
        <f t="shared" ca="1" si="4"/>
        <v>0.25187535353328228</v>
      </c>
      <c r="P30" s="29">
        <f ca="1">_xlfn.LOGNORM.INV(O30,'Input Parameters'!$H$27,'Input Parameters'!$I$27)</f>
        <v>1.0590962595361839</v>
      </c>
      <c r="Q30" s="10"/>
      <c r="R30" s="15">
        <f>'Input Parameters'!$E$28</f>
        <v>12.7</v>
      </c>
      <c r="S30" s="10">
        <f t="shared" ca="1" si="5"/>
        <v>0.96913228101119009</v>
      </c>
      <c r="T30" s="25">
        <f ca="1">_xlfn.LOGNORM.INV(S30,'Input Parameters'!$H$29,'Input Parameters'!$I$29)</f>
        <v>71.821217173171249</v>
      </c>
      <c r="U30" s="10">
        <f t="shared" ca="1" si="6"/>
        <v>0.96663235683846249</v>
      </c>
      <c r="V30" s="29">
        <f ca="1">IF('Input Parameters'!$D$30="Beta",_xlfn.BETA.INV(U30,'Input Parameters'!$L$30,'Input Parameters'!$M$30,'Input Parameters'!$J$30,'Input Parameters'!$K$30),IF('Input Parameters'!$D$30="LogNorm",_xlfn.LOGNORM.INV(U30,'Input Parameters'!$H$30,'Input Parameters'!$I$30)))</f>
        <v>2.0590009975117587</v>
      </c>
      <c r="W30" s="2">
        <f ca="1">N30+(P30-N30)*(1-ERF((T30-R30)/(2*SQRT(L30*'Input Parameters'!$E$31))))</f>
        <v>8.463947516944853E-2</v>
      </c>
      <c r="X30">
        <f t="shared" ca="1" si="8"/>
        <v>1</v>
      </c>
      <c r="Y30" s="7"/>
    </row>
    <row r="31" spans="1:25" ht="15" customHeight="1" x14ac:dyDescent="0.3">
      <c r="A31" s="130">
        <v>24</v>
      </c>
      <c r="B31" s="10">
        <f t="shared" ca="1" si="0"/>
        <v>0.7158198516959472</v>
      </c>
      <c r="C31" s="57">
        <f ca="1">_xlfn.NORM.INV(B31,'Input Parameters'!$E$19,'Input Parameters'!$F$19)</f>
        <v>615.50454892514438</v>
      </c>
      <c r="D31" s="10">
        <f t="shared" ca="1" si="7"/>
        <v>0.94824710150821878</v>
      </c>
      <c r="E31" s="59">
        <f ca="1">IF(_xlfn.NORM.INV(D31,'Input Parameters'!$E$20,'Input Parameters'!$F$20)&lt;3500,3500,IF(_xlfn.NORM.INV(D31,'Input Parameters'!$E$20,'Input Parameters'!$F$20)&gt;5500,5500,_xlfn.NORM.INV(D31,'Input Parameters'!$E$20,'Input Parameters'!$F$20)))</f>
        <v>5500</v>
      </c>
      <c r="F31" s="10">
        <f t="shared" ca="1" si="1"/>
        <v>6.7926683585018632E-2</v>
      </c>
      <c r="G31" s="61">
        <f ca="1">_xlfn.NORM.INV(F31,'Input Parameters'!$E$21,'Input Parameters'!$F$21)</f>
        <v>273.12750191014288</v>
      </c>
      <c r="H31" s="54">
        <f ca="1">EXP(E31*(1/'Input Parameters'!$E$22-1/G31))</f>
        <v>0.25518047198025756</v>
      </c>
      <c r="I31" s="10">
        <f t="shared" ca="1" si="2"/>
        <v>0.54331435166991349</v>
      </c>
      <c r="J31" s="29">
        <f ca="1">_xlfn.BETA.INV(I31,'Input Parameters'!$L$24,'Input Parameters'!$M$24,'Input Parameters'!$J$24,'Input Parameters'!$K$24)</f>
        <v>0.62458706055219326</v>
      </c>
      <c r="K31" s="156">
        <f ca="1">('Input Parameters'!$E$25/'Input Parameters'!$E$31)^$J31</f>
        <v>1.1327690226940024E-2</v>
      </c>
      <c r="L31" s="66">
        <f ca="1">$H31*$C31*'Input Parameters'!$E$23*K31</f>
        <v>1.7791807350289597</v>
      </c>
      <c r="M31" s="23">
        <f t="shared" ca="1" si="3"/>
        <v>0.25377944963017951</v>
      </c>
      <c r="N31" s="15">
        <f ca="1">_xlfn.NORM.INV(M31,'Input Parameters'!$E$26,'Input Parameters'!$F$26)</f>
        <v>2.0084486364489472E-2</v>
      </c>
      <c r="O31" s="8">
        <f t="shared" ca="1" si="4"/>
        <v>0.61100839820795194</v>
      </c>
      <c r="P31" s="29">
        <f ca="1">_xlfn.LOGNORM.INV(O31,'Input Parameters'!$H$27,'Input Parameters'!$I$27)</f>
        <v>1.6127630390855554</v>
      </c>
      <c r="Q31" s="10"/>
      <c r="R31" s="15">
        <f>'Input Parameters'!$E$28</f>
        <v>12.7</v>
      </c>
      <c r="S31" s="10">
        <f t="shared" ca="1" si="5"/>
        <v>0.92230695659329198</v>
      </c>
      <c r="T31" s="25">
        <f ca="1">_xlfn.LOGNORM.INV(S31,'Input Parameters'!$H$29,'Input Parameters'!$I$29)</f>
        <v>68.302445376567547</v>
      </c>
      <c r="U31" s="10">
        <f t="shared" ca="1" si="6"/>
        <v>0.75517492038567291</v>
      </c>
      <c r="V31" s="29">
        <f ca="1">IF('Input Parameters'!$D$30="Beta",_xlfn.BETA.INV(U31,'Input Parameters'!$L$30,'Input Parameters'!$M$30,'Input Parameters'!$J$30,'Input Parameters'!$K$30),IF('Input Parameters'!$D$30="LogNorm",_xlfn.LOGNORM.INV(U31,'Input Parameters'!$H$30,'Input Parameters'!$I$30)))</f>
        <v>1.3121231529851871</v>
      </c>
      <c r="W31" s="2">
        <f ca="1">N31+(P31-N31)*(1-ERF((T31-R31)/(2*SQRT(L31*'Input Parameters'!$E$31))))</f>
        <v>2.5185022786924922E-2</v>
      </c>
      <c r="X31">
        <f t="shared" ca="1" si="8"/>
        <v>1</v>
      </c>
      <c r="Y31" s="7"/>
    </row>
    <row r="32" spans="1:25" ht="15" customHeight="1" x14ac:dyDescent="0.3">
      <c r="A32" s="130">
        <v>25</v>
      </c>
      <c r="B32" s="10">
        <f t="shared" ca="1" si="0"/>
        <v>0.66449477830959347</v>
      </c>
      <c r="C32" s="57">
        <f ca="1">_xlfn.NORM.INV(B32,'Input Parameters'!$E$19,'Input Parameters'!$F$19)</f>
        <v>603.19235866385839</v>
      </c>
      <c r="D32" s="10">
        <f t="shared" ca="1" si="7"/>
        <v>0.25831221216676203</v>
      </c>
      <c r="E32" s="59">
        <f ca="1">IF(_xlfn.NORM.INV(D32,'Input Parameters'!$E$20,'Input Parameters'!$F$20)&lt;3500,3500,IF(_xlfn.NORM.INV(D32,'Input Parameters'!$E$20,'Input Parameters'!$F$20)&gt;5500,5500,_xlfn.NORM.INV(D32,'Input Parameters'!$E$20,'Input Parameters'!$F$20)))</f>
        <v>4346.0097400644208</v>
      </c>
      <c r="F32" s="10">
        <f t="shared" ca="1" si="1"/>
        <v>0.49268231297218401</v>
      </c>
      <c r="G32" s="61">
        <f ca="1">_xlfn.NORM.INV(F32,'Input Parameters'!$E$21,'Input Parameters'!$F$21)</f>
        <v>284.70581812567099</v>
      </c>
      <c r="H32" s="54">
        <f ca="1">EXP(E32*(1/'Input Parameters'!$E$22-1/G32))</f>
        <v>0.64913411171004531</v>
      </c>
      <c r="I32" s="10">
        <f t="shared" ca="1" si="2"/>
        <v>0.33731961320170467</v>
      </c>
      <c r="J32" s="29">
        <f ca="1">_xlfn.BETA.INV(I32,'Input Parameters'!$L$24,'Input Parameters'!$M$24,'Input Parameters'!$J$24,'Input Parameters'!$K$24)</f>
        <v>0.53847601129520872</v>
      </c>
      <c r="K32" s="156">
        <f ca="1">('Input Parameters'!$E$25/'Input Parameters'!$E$31)^$J32</f>
        <v>2.1009441090044042E-2</v>
      </c>
      <c r="L32" s="66">
        <f ca="1">$H32*$C32*'Input Parameters'!$E$23*K32</f>
        <v>8.2263041391994864</v>
      </c>
      <c r="M32" s="23">
        <f t="shared" ca="1" si="3"/>
        <v>0.3432242626321873</v>
      </c>
      <c r="N32" s="15">
        <f ca="1">_xlfn.NORM.INV(M32,'Input Parameters'!$E$26,'Input Parameters'!$F$26)</f>
        <v>2.5522733611074211E-2</v>
      </c>
      <c r="O32" s="8">
        <f t="shared" ca="1" si="4"/>
        <v>0.64833896707222416</v>
      </c>
      <c r="P32" s="29">
        <f ca="1">_xlfn.LOGNORM.INV(O32,'Input Parameters'!$H$27,'Input Parameters'!$I$27)</f>
        <v>1.6848889015810893</v>
      </c>
      <c r="Q32" s="10"/>
      <c r="R32" s="15">
        <f>'Input Parameters'!$E$28</f>
        <v>12.7</v>
      </c>
      <c r="S32" s="10">
        <f t="shared" ca="1" si="5"/>
        <v>0.63418397475090926</v>
      </c>
      <c r="T32" s="25">
        <f ca="1">_xlfn.LOGNORM.INV(S32,'Input Parameters'!$H$29,'Input Parameters'!$I$29)</f>
        <v>60.517753376078815</v>
      </c>
      <c r="U32" s="10">
        <f t="shared" ca="1" si="6"/>
        <v>0.40308416674618286</v>
      </c>
      <c r="V32" s="29">
        <f ca="1">IF('Input Parameters'!$D$30="Beta",_xlfn.BETA.INV(U32,'Input Parameters'!$L$30,'Input Parameters'!$M$30,'Input Parameters'!$J$30,'Input Parameters'!$K$30),IF('Input Parameters'!$D$30="LogNorm",_xlfn.LOGNORM.INV(U32,'Input Parameters'!$H$30,'Input Parameters'!$I$30)))</f>
        <v>0.90705277548788676</v>
      </c>
      <c r="W32" s="2">
        <f ca="1">N32+(P32-N32)*(1-ERF((T32-R32)/(2*SQRT(L32*'Input Parameters'!$E$31))))</f>
        <v>0.4211879700840096</v>
      </c>
      <c r="X32">
        <f t="shared" ca="1" si="8"/>
        <v>1</v>
      </c>
      <c r="Y32" s="7"/>
    </row>
    <row r="33" spans="1:25" ht="15" customHeight="1" x14ac:dyDescent="0.3">
      <c r="A33" s="130">
        <v>26</v>
      </c>
      <c r="B33" s="10">
        <f t="shared" ca="1" si="0"/>
        <v>0.97977466435721106</v>
      </c>
      <c r="C33" s="57">
        <f ca="1">_xlfn.NORM.INV(B33,'Input Parameters'!$E$19,'Input Parameters'!$F$19)</f>
        <v>740.45039017682393</v>
      </c>
      <c r="D33" s="10">
        <f t="shared" ca="1" si="7"/>
        <v>0.8104689207868182</v>
      </c>
      <c r="E33" s="59">
        <f ca="1">IF(_xlfn.NORM.INV(D33,'Input Parameters'!$E$20,'Input Parameters'!$F$20)&lt;3500,3500,IF(_xlfn.NORM.INV(D33,'Input Parameters'!$E$20,'Input Parameters'!$F$20)&gt;5500,5500,_xlfn.NORM.INV(D33,'Input Parameters'!$E$20,'Input Parameters'!$F$20)))</f>
        <v>5415.7379296625904</v>
      </c>
      <c r="F33" s="10">
        <f t="shared" ca="1" si="1"/>
        <v>0.17936430948910209</v>
      </c>
      <c r="G33" s="61">
        <f ca="1">_xlfn.NORM.INV(F33,'Input Parameters'!$E$21,'Input Parameters'!$F$21)</f>
        <v>277.63616760371406</v>
      </c>
      <c r="H33" s="54">
        <f ca="1">EXP(E33*(1/'Input Parameters'!$E$22-1/G33))</f>
        <v>0.35956736075246704</v>
      </c>
      <c r="I33" s="10">
        <f t="shared" ca="1" si="2"/>
        <v>0.27025293049363486</v>
      </c>
      <c r="J33" s="29">
        <f ca="1">_xlfn.BETA.INV(I33,'Input Parameters'!$L$24,'Input Parameters'!$M$24,'Input Parameters'!$J$24,'Input Parameters'!$K$24)</f>
        <v>0.5066330494182224</v>
      </c>
      <c r="K33" s="156">
        <f ca="1">('Input Parameters'!$E$25/'Input Parameters'!$E$31)^$J33</f>
        <v>2.6400921614598106E-2</v>
      </c>
      <c r="L33" s="66">
        <f ca="1">$H33*$C33*'Input Parameters'!$E$23*K33</f>
        <v>7.0290286960126496</v>
      </c>
      <c r="M33" s="23">
        <f t="shared" ca="1" si="3"/>
        <v>0.5412982886098211</v>
      </c>
      <c r="N33" s="15">
        <f ca="1">_xlfn.NORM.INV(M33,'Input Parameters'!$E$26,'Input Parameters'!$F$26)</f>
        <v>3.6177805948561688E-2</v>
      </c>
      <c r="O33" s="8">
        <f t="shared" ca="1" si="4"/>
        <v>0.62161509300809903</v>
      </c>
      <c r="P33" s="29">
        <f ca="1">_xlfn.LOGNORM.INV(O33,'Input Parameters'!$H$27,'Input Parameters'!$I$27)</f>
        <v>1.6327044098452723</v>
      </c>
      <c r="Q33" s="10"/>
      <c r="R33" s="15">
        <f>'Input Parameters'!$E$28</f>
        <v>12.7</v>
      </c>
      <c r="S33" s="10">
        <f t="shared" ca="1" si="5"/>
        <v>8.4186092081264374E-2</v>
      </c>
      <c r="T33" s="25">
        <f ca="1">_xlfn.LOGNORM.INV(S33,'Input Parameters'!$H$29,'Input Parameters'!$I$29)</f>
        <v>49.88802113404315</v>
      </c>
      <c r="U33" s="10">
        <f t="shared" ca="1" si="6"/>
        <v>0.87611233375306075</v>
      </c>
      <c r="V33" s="29">
        <f ca="1">IF('Input Parameters'!$D$30="Beta",_xlfn.BETA.INV(U33,'Input Parameters'!$L$30,'Input Parameters'!$M$30,'Input Parameters'!$J$30,'Input Parameters'!$K$30),IF('Input Parameters'!$D$30="LogNorm",_xlfn.LOGNORM.INV(U33,'Input Parameters'!$H$30,'Input Parameters'!$I$30)))</f>
        <v>1.5761412442960172</v>
      </c>
      <c r="W33" s="2">
        <f ca="1">N33+(P33-N33)*(1-ERF((T33-R33)/(2*SQRT(L33*'Input Parameters'!$E$31))))</f>
        <v>0.54910496447932877</v>
      </c>
      <c r="X33">
        <f t="shared" ca="1" si="8"/>
        <v>1</v>
      </c>
      <c r="Y33" s="7"/>
    </row>
    <row r="34" spans="1:25" ht="15" customHeight="1" x14ac:dyDescent="0.3">
      <c r="A34" s="130">
        <v>27</v>
      </c>
      <c r="B34" s="10">
        <f t="shared" ca="1" si="0"/>
        <v>0.47594682253525955</v>
      </c>
      <c r="C34" s="57">
        <f ca="1">_xlfn.NORM.INV(B34,'Input Parameters'!$E$19,'Input Parameters'!$F$19)</f>
        <v>562.20220371485073</v>
      </c>
      <c r="D34" s="10">
        <f t="shared" ca="1" si="7"/>
        <v>0.78660903516441127</v>
      </c>
      <c r="E34" s="59">
        <f ca="1">IF(_xlfn.NORM.INV(D34,'Input Parameters'!$E$20,'Input Parameters'!$F$20)&lt;3500,3500,IF(_xlfn.NORM.INV(D34,'Input Parameters'!$E$20,'Input Parameters'!$F$20)&gt;5500,5500,_xlfn.NORM.INV(D34,'Input Parameters'!$E$20,'Input Parameters'!$F$20)))</f>
        <v>5356.2973420979042</v>
      </c>
      <c r="F34" s="10">
        <f t="shared" ca="1" si="1"/>
        <v>0.46476093499929472</v>
      </c>
      <c r="G34" s="61">
        <f ca="1">_xlfn.NORM.INV(F34,'Input Parameters'!$E$21,'Input Parameters'!$F$21)</f>
        <v>284.15481115850162</v>
      </c>
      <c r="H34" s="54">
        <f ca="1">EXP(E34*(1/'Input Parameters'!$E$22-1/G34))</f>
        <v>0.56606388845301647</v>
      </c>
      <c r="I34" s="10">
        <f t="shared" ca="1" si="2"/>
        <v>0.61146874227787995</v>
      </c>
      <c r="J34" s="29">
        <f ca="1">_xlfn.BETA.INV(I34,'Input Parameters'!$L$24,'Input Parameters'!$M$24,'Input Parameters'!$J$24,'Input Parameters'!$K$24)</f>
        <v>0.65204415519627656</v>
      </c>
      <c r="K34" s="156">
        <f ca="1">('Input Parameters'!$E$25/'Input Parameters'!$E$31)^$J34</f>
        <v>9.3025207510573013E-3</v>
      </c>
      <c r="L34" s="66">
        <f ca="1">$H34*$C34*'Input Parameters'!$E$23*K34</f>
        <v>2.9604562092240467</v>
      </c>
      <c r="M34" s="23">
        <f t="shared" ca="1" si="3"/>
        <v>0.88986172048803347</v>
      </c>
      <c r="N34" s="15">
        <f ca="1">_xlfn.NORM.INV(M34,'Input Parameters'!$E$26,'Input Parameters'!$F$26)</f>
        <v>5.9741654285836027E-2</v>
      </c>
      <c r="O34" s="8">
        <f t="shared" ca="1" si="4"/>
        <v>0.57066058241793804</v>
      </c>
      <c r="P34" s="29">
        <f ca="1">_xlfn.LOGNORM.INV(O34,'Input Parameters'!$H$27,'Input Parameters'!$I$27)</f>
        <v>1.5403134126895861</v>
      </c>
      <c r="Q34" s="10"/>
      <c r="R34" s="15">
        <f>'Input Parameters'!$E$28</f>
        <v>12.7</v>
      </c>
      <c r="S34" s="10">
        <f t="shared" ca="1" si="5"/>
        <v>0.10974625693362394</v>
      </c>
      <c r="T34" s="25">
        <f ca="1">_xlfn.LOGNORM.INV(S34,'Input Parameters'!$H$29,'Input Parameters'!$I$29)</f>
        <v>50.732875374582008</v>
      </c>
      <c r="U34" s="10">
        <f t="shared" ca="1" si="6"/>
        <v>0.97475699387689652</v>
      </c>
      <c r="V34" s="29">
        <f ca="1">IF('Input Parameters'!$D$30="Beta",_xlfn.BETA.INV(U34,'Input Parameters'!$L$30,'Input Parameters'!$M$30,'Input Parameters'!$J$30,'Input Parameters'!$K$30),IF('Input Parameters'!$D$30="LogNorm",_xlfn.LOGNORM.INV(U34,'Input Parameters'!$H$30,'Input Parameters'!$I$30)))</f>
        <v>2.1607969786427046</v>
      </c>
      <c r="W34" s="2">
        <f ca="1">N34+(P34-N34)*(1-ERF((T34-R34)/(2*SQRT(L34*'Input Parameters'!$E$31))))</f>
        <v>0.23451964310629633</v>
      </c>
      <c r="X34">
        <f t="shared" ca="1" si="8"/>
        <v>1</v>
      </c>
      <c r="Y34" s="7"/>
    </row>
    <row r="35" spans="1:25" ht="15" customHeight="1" x14ac:dyDescent="0.3">
      <c r="A35" s="130">
        <v>28</v>
      </c>
      <c r="B35" s="10">
        <f t="shared" ca="1" si="0"/>
        <v>0.31340196178893354</v>
      </c>
      <c r="C35" s="57">
        <f ca="1">_xlfn.NORM.INV(B35,'Input Parameters'!$E$19,'Input Parameters'!$F$19)</f>
        <v>526.21354357091036</v>
      </c>
      <c r="D35" s="10">
        <f t="shared" ca="1" si="7"/>
        <v>0.50436938903722783</v>
      </c>
      <c r="E35" s="59">
        <f ca="1">IF(_xlfn.NORM.INV(D35,'Input Parameters'!$E$20,'Input Parameters'!$F$20)&lt;3500,3500,IF(_xlfn.NORM.INV(D35,'Input Parameters'!$E$20,'Input Parameters'!$F$20)&gt;5500,5500,_xlfn.NORM.INV(D35,'Input Parameters'!$E$20,'Input Parameters'!$F$20)))</f>
        <v>4807.666857156556</v>
      </c>
      <c r="F35" s="10">
        <f t="shared" ca="1" si="1"/>
        <v>4.1301434634572698E-2</v>
      </c>
      <c r="G35" s="61">
        <f ca="1">_xlfn.NORM.INV(F35,'Input Parameters'!$E$21,'Input Parameters'!$F$21)</f>
        <v>271.20677486612988</v>
      </c>
      <c r="H35" s="54">
        <f ca="1">EXP(E35*(1/'Input Parameters'!$E$22-1/G35))</f>
        <v>0.26753014676175285</v>
      </c>
      <c r="I35" s="10">
        <f t="shared" ca="1" si="2"/>
        <v>0.24513743101543728</v>
      </c>
      <c r="J35" s="29">
        <f ca="1">_xlfn.BETA.INV(I35,'Input Parameters'!$L$24,'Input Parameters'!$M$24,'Input Parameters'!$J$24,'Input Parameters'!$K$24)</f>
        <v>0.49374092926843377</v>
      </c>
      <c r="K35" s="156">
        <f ca="1">('Input Parameters'!$E$25/'Input Parameters'!$E$31)^$J35</f>
        <v>2.895900352841627E-2</v>
      </c>
      <c r="L35" s="66">
        <f ca="1">$H35*$C35*'Input Parameters'!$E$23*K35</f>
        <v>4.0767902089220991</v>
      </c>
      <c r="M35" s="23">
        <f t="shared" ca="1" si="3"/>
        <v>0.90115254809872625</v>
      </c>
      <c r="N35" s="15">
        <f ca="1">_xlfn.NORM.INV(M35,'Input Parameters'!$E$26,'Input Parameters'!$F$26)</f>
        <v>6.1051080568772717E-2</v>
      </c>
      <c r="O35" s="8">
        <f t="shared" ca="1" si="4"/>
        <v>0.81631025695445136</v>
      </c>
      <c r="P35" s="29">
        <f ca="1">_xlfn.LOGNORM.INV(O35,'Input Parameters'!$H$27,'Input Parameters'!$I$27)</f>
        <v>2.1212339215929039</v>
      </c>
      <c r="Q35" s="10"/>
      <c r="R35" s="15">
        <f>'Input Parameters'!$E$28</f>
        <v>12.7</v>
      </c>
      <c r="S35" s="10">
        <f t="shared" ca="1" si="5"/>
        <v>0.40037505037247345</v>
      </c>
      <c r="T35" s="25">
        <f ca="1">_xlfn.LOGNORM.INV(S35,'Input Parameters'!$H$29,'Input Parameters'!$I$29)</f>
        <v>56.604978018161326</v>
      </c>
      <c r="U35" s="10">
        <f t="shared" ca="1" si="6"/>
        <v>0.76067287083975699</v>
      </c>
      <c r="V35" s="29">
        <f ca="1">IF('Input Parameters'!$D$30="Beta",_xlfn.BETA.INV(U35,'Input Parameters'!$L$30,'Input Parameters'!$M$30,'Input Parameters'!$J$30,'Input Parameters'!$K$30),IF('Input Parameters'!$D$30="LogNorm",_xlfn.LOGNORM.INV(U35,'Input Parameters'!$H$30,'Input Parameters'!$I$30)))</f>
        <v>1.3212633280341219</v>
      </c>
      <c r="W35" s="2">
        <f ca="1">N35+(P35-N35)*(1-ERF((T35-R35)/(2*SQRT(L35*'Input Parameters'!$E$31))))</f>
        <v>0.31682221723067311</v>
      </c>
      <c r="X35">
        <f t="shared" ca="1" si="8"/>
        <v>1</v>
      </c>
      <c r="Y35" s="7"/>
    </row>
    <row r="36" spans="1:25" ht="15" customHeight="1" x14ac:dyDescent="0.3">
      <c r="A36" s="130">
        <v>29</v>
      </c>
      <c r="B36" s="10">
        <f t="shared" ca="1" si="0"/>
        <v>0.78444576476250105</v>
      </c>
      <c r="C36" s="57">
        <f ca="1">_xlfn.NORM.INV(B36,'Input Parameters'!$E$19,'Input Parameters'!$F$19)</f>
        <v>633.82653224687215</v>
      </c>
      <c r="D36" s="10">
        <f t="shared" ca="1" si="7"/>
        <v>0.99248912288007796</v>
      </c>
      <c r="E36" s="59">
        <f ca="1">IF(_xlfn.NORM.INV(D36,'Input Parameters'!$E$20,'Input Parameters'!$F$20)&lt;3500,3500,IF(_xlfn.NORM.INV(D36,'Input Parameters'!$E$20,'Input Parameters'!$F$20)&gt;5500,5500,_xlfn.NORM.INV(D36,'Input Parameters'!$E$20,'Input Parameters'!$F$20)))</f>
        <v>5500</v>
      </c>
      <c r="F36" s="10">
        <f t="shared" ca="1" si="1"/>
        <v>6.5388776835384133E-2</v>
      </c>
      <c r="G36" s="61">
        <f ca="1">_xlfn.NORM.INV(F36,'Input Parameters'!$E$21,'Input Parameters'!$F$21)</f>
        <v>272.97320380988873</v>
      </c>
      <c r="H36" s="54">
        <f ca="1">EXP(E36*(1/'Input Parameters'!$E$22-1/G36))</f>
        <v>0.25229234741550899</v>
      </c>
      <c r="I36" s="10">
        <f t="shared" ca="1" si="2"/>
        <v>3.0681034896803516E-2</v>
      </c>
      <c r="J36" s="29">
        <f ca="1">_xlfn.BETA.INV(I36,'Input Parameters'!$L$24,'Input Parameters'!$M$24,'Input Parameters'!$J$24,'Input Parameters'!$K$24)</f>
        <v>0.3073470011745072</v>
      </c>
      <c r="K36" s="156">
        <f ca="1">('Input Parameters'!$E$25/'Input Parameters'!$E$31)^$J36</f>
        <v>0.11027606432280546</v>
      </c>
      <c r="L36" s="66">
        <f ca="1">$H36*$C36*'Input Parameters'!$E$23*K36</f>
        <v>17.634199535154757</v>
      </c>
      <c r="M36" s="23">
        <f t="shared" ca="1" si="3"/>
        <v>0.51326460847052535</v>
      </c>
      <c r="N36" s="15">
        <f ca="1">_xlfn.NORM.INV(M36,'Input Parameters'!$E$26,'Input Parameters'!$F$26)</f>
        <v>3.469836699869687E-2</v>
      </c>
      <c r="O36" s="8">
        <f t="shared" ca="1" si="4"/>
        <v>0.87562970269984297</v>
      </c>
      <c r="P36" s="29">
        <f ca="1">_xlfn.LOGNORM.INV(O36,'Input Parameters'!$H$27,'Input Parameters'!$I$27)</f>
        <v>2.3714338525963736</v>
      </c>
      <c r="Q36" s="10"/>
      <c r="R36" s="15">
        <f>'Input Parameters'!$E$28</f>
        <v>12.7</v>
      </c>
      <c r="S36" s="10">
        <f t="shared" ca="1" si="5"/>
        <v>0.96568780152338163</v>
      </c>
      <c r="T36" s="25">
        <f ca="1">_xlfn.LOGNORM.INV(S36,'Input Parameters'!$H$29,'Input Parameters'!$I$29)</f>
        <v>71.440767789265976</v>
      </c>
      <c r="U36" s="10">
        <f t="shared" ca="1" si="6"/>
        <v>0.9270251953477604</v>
      </c>
      <c r="V36" s="29">
        <f ca="1">IF('Input Parameters'!$D$30="Beta",_xlfn.BETA.INV(U36,'Input Parameters'!$L$30,'Input Parameters'!$M$30,'Input Parameters'!$J$30,'Input Parameters'!$K$30),IF('Input Parameters'!$D$30="LogNorm",_xlfn.LOGNORM.INV(U36,'Input Parameters'!$H$30,'Input Parameters'!$I$30)))</f>
        <v>1.7728363229155462</v>
      </c>
      <c r="W36" s="2">
        <f ca="1">N36+(P36-N36)*(1-ERF((T36-R36)/(2*SQRT(L36*'Input Parameters'!$E$31))))</f>
        <v>0.78854542037850872</v>
      </c>
      <c r="X36">
        <f t="shared" ca="1" si="8"/>
        <v>1</v>
      </c>
      <c r="Y36" s="7"/>
    </row>
    <row r="37" spans="1:25" ht="15" customHeight="1" x14ac:dyDescent="0.3">
      <c r="A37" s="130">
        <v>30</v>
      </c>
      <c r="B37" s="10">
        <f t="shared" ca="1" si="0"/>
        <v>0.69795658742060795</v>
      </c>
      <c r="C37" s="57">
        <f ca="1">_xlfn.NORM.INV(B37,'Input Parameters'!$E$19,'Input Parameters'!$F$19)</f>
        <v>611.11599206460824</v>
      </c>
      <c r="D37" s="10">
        <f t="shared" ca="1" si="7"/>
        <v>0.72757934302141858</v>
      </c>
      <c r="E37" s="59">
        <f ca="1">IF(_xlfn.NORM.INV(D37,'Input Parameters'!$E$20,'Input Parameters'!$F$20)&lt;3500,3500,IF(_xlfn.NORM.INV(D37,'Input Parameters'!$E$20,'Input Parameters'!$F$20)&gt;5500,5500,_xlfn.NORM.INV(D37,'Input Parameters'!$E$20,'Input Parameters'!$F$20)))</f>
        <v>5223.8558073838358</v>
      </c>
      <c r="F37" s="10">
        <f t="shared" ca="1" si="1"/>
        <v>0.65470239336458336</v>
      </c>
      <c r="G37" s="61">
        <f ca="1">_xlfn.NORM.INV(F37,'Input Parameters'!$E$21,'Input Parameters'!$F$21)</f>
        <v>287.9786529150951</v>
      </c>
      <c r="H37" s="54">
        <f ca="1">EXP(E37*(1/'Input Parameters'!$E$22-1/G37))</f>
        <v>0.73280667316486114</v>
      </c>
      <c r="I37" s="10">
        <f t="shared" ca="1" si="2"/>
        <v>0.64878071945596316</v>
      </c>
      <c r="J37" s="29">
        <f ca="1">_xlfn.BETA.INV(I37,'Input Parameters'!$L$24,'Input Parameters'!$M$24,'Input Parameters'!$J$24,'Input Parameters'!$K$24)</f>
        <v>0.66731519011544027</v>
      </c>
      <c r="K37" s="156">
        <f ca="1">('Input Parameters'!$E$25/'Input Parameters'!$E$31)^$J37</f>
        <v>8.3372874203589981E-3</v>
      </c>
      <c r="L37" s="66">
        <f ca="1">$H37*$C37*'Input Parameters'!$E$23*K37</f>
        <v>3.7336864004958428</v>
      </c>
      <c r="M37" s="23">
        <f t="shared" ca="1" si="3"/>
        <v>0.7804597141375742</v>
      </c>
      <c r="N37" s="15">
        <f ca="1">_xlfn.NORM.INV(M37,'Input Parameters'!$E$26,'Input Parameters'!$F$26)</f>
        <v>5.0248681617660655E-2</v>
      </c>
      <c r="O37" s="8">
        <f t="shared" ca="1" si="4"/>
        <v>0.41640325286231294</v>
      </c>
      <c r="P37" s="29">
        <f ca="1">_xlfn.LOGNORM.INV(O37,'Input Parameters'!$H$27,'Input Parameters'!$I$27)</f>
        <v>1.2966932809230955</v>
      </c>
      <c r="Q37" s="10"/>
      <c r="R37" s="15">
        <f>'Input Parameters'!$E$28</f>
        <v>12.7</v>
      </c>
      <c r="S37" s="10">
        <f t="shared" ca="1" si="5"/>
        <v>0.30922565843184802</v>
      </c>
      <c r="T37" s="25">
        <f ca="1">_xlfn.LOGNORM.INV(S37,'Input Parameters'!$H$29,'Input Parameters'!$I$29)</f>
        <v>55.065025351763509</v>
      </c>
      <c r="U37" s="10">
        <f t="shared" ca="1" si="6"/>
        <v>7.5528713266547975E-2</v>
      </c>
      <c r="V37" s="29">
        <f ca="1">IF('Input Parameters'!$D$30="Beta",_xlfn.BETA.INV(U37,'Input Parameters'!$L$30,'Input Parameters'!$M$30,'Input Parameters'!$J$30,'Input Parameters'!$K$30),IF('Input Parameters'!$D$30="LogNorm",_xlfn.LOGNORM.INV(U37,'Input Parameters'!$H$30,'Input Parameters'!$I$30)))</f>
        <v>0.56722610078104263</v>
      </c>
      <c r="W37" s="2">
        <f ca="1">N37+(P37-N37)*(1-ERF((T37-R37)/(2*SQRT(L37*'Input Parameters'!$E$31))))</f>
        <v>0.20114680686875308</v>
      </c>
      <c r="X37">
        <f t="shared" ca="1" si="8"/>
        <v>1</v>
      </c>
      <c r="Y37" s="7"/>
    </row>
    <row r="38" spans="1:25" ht="15" customHeight="1" x14ac:dyDescent="0.3">
      <c r="A38" s="130">
        <v>31</v>
      </c>
      <c r="B38" s="10">
        <f t="shared" ca="1" si="0"/>
        <v>0.33447639610929647</v>
      </c>
      <c r="C38" s="57">
        <f ca="1">_xlfn.NORM.INV(B38,'Input Parameters'!$E$19,'Input Parameters'!$F$19)</f>
        <v>531.16900989521412</v>
      </c>
      <c r="D38" s="10">
        <f t="shared" ca="1" si="7"/>
        <v>0.51013432987600538</v>
      </c>
      <c r="E38" s="59">
        <f ca="1">IF(_xlfn.NORM.INV(D38,'Input Parameters'!$E$20,'Input Parameters'!$F$20)&lt;3500,3500,IF(_xlfn.NORM.INV(D38,'Input Parameters'!$E$20,'Input Parameters'!$F$20)&gt;5500,5500,_xlfn.NORM.INV(D38,'Input Parameters'!$E$20,'Input Parameters'!$F$20)))</f>
        <v>4817.784011401357</v>
      </c>
      <c r="F38" s="10">
        <f t="shared" ca="1" si="1"/>
        <v>2.7789579587966795E-2</v>
      </c>
      <c r="G38" s="61">
        <f ca="1">_xlfn.NORM.INV(F38,'Input Parameters'!$E$21,'Input Parameters'!$F$21)</f>
        <v>269.80343733378834</v>
      </c>
      <c r="H38" s="54">
        <f ca="1">EXP(E38*(1/'Input Parameters'!$E$22-1/G38))</f>
        <v>0.2432427274774526</v>
      </c>
      <c r="I38" s="10">
        <f t="shared" ca="1" si="2"/>
        <v>0.56742214112339207</v>
      </c>
      <c r="J38" s="29">
        <f ca="1">_xlfn.BETA.INV(I38,'Input Parameters'!$L$24,'Input Parameters'!$M$24,'Input Parameters'!$J$24,'Input Parameters'!$K$24)</f>
        <v>0.63426812347082395</v>
      </c>
      <c r="K38" s="156">
        <f ca="1">('Input Parameters'!$E$25/'Input Parameters'!$E$31)^$J38</f>
        <v>1.0567704699144136E-2</v>
      </c>
      <c r="L38" s="66">
        <f ca="1">$H38*$C38*'Input Parameters'!$E$23*K38</f>
        <v>1.3653791367000541</v>
      </c>
      <c r="M38" s="23">
        <f t="shared" ca="1" si="3"/>
        <v>0.31776694164423136</v>
      </c>
      <c r="N38" s="15">
        <f ca="1">_xlfn.NORM.INV(M38,'Input Parameters'!$E$26,'Input Parameters'!$F$26)</f>
        <v>2.4047000541622801E-2</v>
      </c>
      <c r="O38" s="8">
        <f t="shared" ca="1" si="4"/>
        <v>0.88507159380531586</v>
      </c>
      <c r="P38" s="29">
        <f ca="1">_xlfn.LOGNORM.INV(O38,'Input Parameters'!$H$27,'Input Parameters'!$I$27)</f>
        <v>2.4215964535700949</v>
      </c>
      <c r="Q38" s="10"/>
      <c r="R38" s="15">
        <f>'Input Parameters'!$E$28</f>
        <v>12.7</v>
      </c>
      <c r="S38" s="10">
        <f t="shared" ca="1" si="5"/>
        <v>9.8876215328090433E-2</v>
      </c>
      <c r="T38" s="25">
        <f ca="1">_xlfn.LOGNORM.INV(S38,'Input Parameters'!$H$29,'Input Parameters'!$I$29)</f>
        <v>50.391685948304769</v>
      </c>
      <c r="U38" s="10">
        <f t="shared" ca="1" si="6"/>
        <v>0.31661800731742418</v>
      </c>
      <c r="V38" s="29">
        <f ca="1">IF('Input Parameters'!$D$30="Beta",_xlfn.BETA.INV(U38,'Input Parameters'!$L$30,'Input Parameters'!$M$30,'Input Parameters'!$J$30,'Input Parameters'!$K$30),IF('Input Parameters'!$D$30="LogNorm",_xlfn.LOGNORM.INV(U38,'Input Parameters'!$H$30,'Input Parameters'!$I$30)))</f>
        <v>0.82781469540363739</v>
      </c>
      <c r="W38" s="2">
        <f ca="1">N38+(P38-N38)*(1-ERF((T38-R38)/(2*SQRT(L38*'Input Parameters'!$E$31))))</f>
        <v>7.8123927828724266E-2</v>
      </c>
      <c r="X38">
        <f t="shared" ca="1" si="8"/>
        <v>1</v>
      </c>
      <c r="Y38" s="7"/>
    </row>
    <row r="39" spans="1:25" ht="15" customHeight="1" x14ac:dyDescent="0.3">
      <c r="A39" s="130">
        <v>32</v>
      </c>
      <c r="B39" s="10">
        <f t="shared" ca="1" si="0"/>
        <v>0.78716848267851369</v>
      </c>
      <c r="C39" s="57">
        <f ca="1">_xlfn.NORM.INV(B39,'Input Parameters'!$E$19,'Input Parameters'!$F$19)</f>
        <v>634.61565888727807</v>
      </c>
      <c r="D39" s="10">
        <f t="shared" ca="1" si="7"/>
        <v>4.5285122329486227E-2</v>
      </c>
      <c r="E39" s="59">
        <f ca="1">IF(_xlfn.NORM.INV(D39,'Input Parameters'!$E$20,'Input Parameters'!$F$20)&lt;3500,3500,IF(_xlfn.NORM.INV(D39,'Input Parameters'!$E$20,'Input Parameters'!$F$20)&gt;5500,5500,_xlfn.NORM.INV(D39,'Input Parameters'!$E$20,'Input Parameters'!$F$20)))</f>
        <v>3615.3218820595898</v>
      </c>
      <c r="F39" s="10">
        <f t="shared" ca="1" si="1"/>
        <v>0.99329550504447717</v>
      </c>
      <c r="G39" s="61">
        <f ca="1">_xlfn.NORM.INV(F39,'Input Parameters'!$E$21,'Input Parameters'!$F$21)</f>
        <v>304.28556358916433</v>
      </c>
      <c r="H39" s="54">
        <f ca="1">EXP(E39*(1/'Input Parameters'!$E$22-1/G39))</f>
        <v>1.5803354425579244</v>
      </c>
      <c r="I39" s="10">
        <f t="shared" ca="1" si="2"/>
        <v>0.14431606583401113</v>
      </c>
      <c r="J39" s="29">
        <f ca="1">_xlfn.BETA.INV(I39,'Input Parameters'!$L$24,'Input Parameters'!$M$24,'Input Parameters'!$J$24,'Input Parameters'!$K$24)</f>
        <v>0.43270515996854664</v>
      </c>
      <c r="K39" s="156">
        <f ca="1">('Input Parameters'!$E$25/'Input Parameters'!$E$31)^$J39</f>
        <v>4.4867969341093009E-2</v>
      </c>
      <c r="L39" s="66">
        <f ca="1">$H39*$C39*'Input Parameters'!$E$23*K39</f>
        <v>44.998338526796907</v>
      </c>
      <c r="M39" s="23">
        <f t="shared" ca="1" si="3"/>
        <v>0.49787040456992804</v>
      </c>
      <c r="N39" s="15">
        <f ca="1">_xlfn.NORM.INV(M39,'Input Parameters'!$E$26,'Input Parameters'!$F$26)</f>
        <v>3.3887899281116171E-2</v>
      </c>
      <c r="O39" s="8">
        <f t="shared" ca="1" si="4"/>
        <v>0.10221987429321999</v>
      </c>
      <c r="P39" s="29">
        <f ca="1">_xlfn.LOGNORM.INV(O39,'Input Parameters'!$H$27,'Input Parameters'!$I$27)</f>
        <v>0.81203711626657671</v>
      </c>
      <c r="Q39" s="10"/>
      <c r="R39" s="15">
        <f>'Input Parameters'!$E$28</f>
        <v>12.7</v>
      </c>
      <c r="S39" s="10">
        <f t="shared" ca="1" si="5"/>
        <v>0.98090667405135079</v>
      </c>
      <c r="T39" s="25">
        <f ca="1">_xlfn.LOGNORM.INV(S39,'Input Parameters'!$H$29,'Input Parameters'!$I$29)</f>
        <v>73.490574481899699</v>
      </c>
      <c r="U39" s="10">
        <f t="shared" ca="1" si="6"/>
        <v>0.11292092449918223</v>
      </c>
      <c r="V39" s="29">
        <f ca="1">IF('Input Parameters'!$D$30="Beta",_xlfn.BETA.INV(U39,'Input Parameters'!$L$30,'Input Parameters'!$M$30,'Input Parameters'!$J$30,'Input Parameters'!$K$30),IF('Input Parameters'!$D$30="LogNorm",_xlfn.LOGNORM.INV(U39,'Input Parameters'!$H$30,'Input Parameters'!$I$30)))</f>
        <v>0.61977364977018001</v>
      </c>
      <c r="W39" s="2">
        <f ca="1">N39+(P39-N39)*(1-ERF((T39-R39)/(2*SQRT(L39*'Input Parameters'!$E$31))))</f>
        <v>0.43981110863055173</v>
      </c>
      <c r="X39">
        <f t="shared" ca="1" si="8"/>
        <v>1</v>
      </c>
      <c r="Y39" s="7"/>
    </row>
    <row r="40" spans="1:25" ht="15" customHeight="1" x14ac:dyDescent="0.3">
      <c r="A40" s="130">
        <v>33</v>
      </c>
      <c r="B40" s="10">
        <f t="shared" ca="1" si="0"/>
        <v>0.76786069659512168</v>
      </c>
      <c r="C40" s="57">
        <f ca="1">_xlfn.NORM.INV(B40,'Input Parameters'!$E$19,'Input Parameters'!$F$19)</f>
        <v>629.13876692867859</v>
      </c>
      <c r="D40" s="10">
        <f t="shared" ca="1" si="7"/>
        <v>7.0542436461229041E-2</v>
      </c>
      <c r="E40" s="59">
        <f ca="1">IF(_xlfn.NORM.INV(D40,'Input Parameters'!$E$20,'Input Parameters'!$F$20)&lt;3500,3500,IF(_xlfn.NORM.INV(D40,'Input Parameters'!$E$20,'Input Parameters'!$F$20)&gt;5500,5500,_xlfn.NORM.INV(D40,'Input Parameters'!$E$20,'Input Parameters'!$F$20)))</f>
        <v>3769.7658600556715</v>
      </c>
      <c r="F40" s="10">
        <f t="shared" ca="1" si="1"/>
        <v>8.4095897780899431E-2</v>
      </c>
      <c r="G40" s="61">
        <f ca="1">_xlfn.NORM.INV(F40,'Input Parameters'!$E$21,'Input Parameters'!$F$21)</f>
        <v>274.01862741732231</v>
      </c>
      <c r="H40" s="54">
        <f ca="1">EXP(E40*(1/'Input Parameters'!$E$22-1/G40))</f>
        <v>0.41014717999867767</v>
      </c>
      <c r="I40" s="10">
        <f t="shared" ca="1" si="2"/>
        <v>0.28569849458655372</v>
      </c>
      <c r="J40" s="29">
        <f ca="1">_xlfn.BETA.INV(I40,'Input Parameters'!$L$24,'Input Parameters'!$M$24,'Input Parameters'!$J$24,'Input Parameters'!$K$24)</f>
        <v>0.51426523944470637</v>
      </c>
      <c r="K40" s="156">
        <f ca="1">('Input Parameters'!$E$25/'Input Parameters'!$E$31)^$J40</f>
        <v>2.4994331015503378E-2</v>
      </c>
      <c r="L40" s="66">
        <f ca="1">$H40*$C40*'Input Parameters'!$E$23*K40</f>
        <v>6.4495244552166024</v>
      </c>
      <c r="M40" s="23">
        <f t="shared" ca="1" si="3"/>
        <v>3.9596394426177906E-2</v>
      </c>
      <c r="N40" s="15">
        <f ca="1">_xlfn.NORM.INV(M40,'Input Parameters'!$E$26,'Input Parameters'!$F$26)</f>
        <v>-2.8631694254909953E-3</v>
      </c>
      <c r="O40" s="8">
        <f t="shared" ca="1" si="4"/>
        <v>0.17377242920630509</v>
      </c>
      <c r="P40" s="29">
        <f ca="1">_xlfn.LOGNORM.INV(O40,'Input Parameters'!$H$27,'Input Parameters'!$I$27)</f>
        <v>0.93953313885255474</v>
      </c>
      <c r="Q40" s="10"/>
      <c r="R40" s="15">
        <f>'Input Parameters'!$E$28</f>
        <v>12.7</v>
      </c>
      <c r="S40" s="10">
        <f t="shared" ca="1" si="5"/>
        <v>0.5265701886135663</v>
      </c>
      <c r="T40" s="25">
        <f ca="1">_xlfn.LOGNORM.INV(S40,'Input Parameters'!$H$29,'Input Parameters'!$I$29)</f>
        <v>58.669216510146995</v>
      </c>
      <c r="U40" s="10">
        <f t="shared" ca="1" si="6"/>
        <v>0.2429365485908439</v>
      </c>
      <c r="V40" s="29">
        <f ca="1">IF('Input Parameters'!$D$30="Beta",_xlfn.BETA.INV(U40,'Input Parameters'!$L$30,'Input Parameters'!$M$30,'Input Parameters'!$J$30,'Input Parameters'!$K$30),IF('Input Parameters'!$D$30="LogNorm",_xlfn.LOGNORM.INV(U40,'Input Parameters'!$H$30,'Input Parameters'!$I$30)))</f>
        <v>0.7591105503837311</v>
      </c>
      <c r="W40" s="2">
        <f ca="1">N40+(P40-N40)*(1-ERF((T40-R40)/(2*SQRT(L40*'Input Parameters'!$E$31))))</f>
        <v>0.18615103647665091</v>
      </c>
      <c r="X40">
        <f t="shared" ca="1" si="8"/>
        <v>1</v>
      </c>
      <c r="Y40" s="7"/>
    </row>
    <row r="41" spans="1:25" ht="15" customHeight="1" x14ac:dyDescent="0.3">
      <c r="A41" s="130">
        <v>34</v>
      </c>
      <c r="B41" s="10">
        <f t="shared" ca="1" si="0"/>
        <v>0.53824293175960802</v>
      </c>
      <c r="C41" s="57">
        <f ca="1">_xlfn.NORM.INV(B41,'Input Parameters'!$E$19,'Input Parameters'!$F$19)</f>
        <v>575.41268476203629</v>
      </c>
      <c r="D41" s="10">
        <f t="shared" ca="1" si="7"/>
        <v>0.22677628131752703</v>
      </c>
      <c r="E41" s="59">
        <f ca="1">IF(_xlfn.NORM.INV(D41,'Input Parameters'!$E$20,'Input Parameters'!$F$20)&lt;3500,3500,IF(_xlfn.NORM.INV(D41,'Input Parameters'!$E$20,'Input Parameters'!$F$20)&gt;5500,5500,_xlfn.NORM.INV(D41,'Input Parameters'!$E$20,'Input Parameters'!$F$20)))</f>
        <v>4275.3461241357309</v>
      </c>
      <c r="F41" s="10">
        <f t="shared" ca="1" si="1"/>
        <v>0.7280522418341574</v>
      </c>
      <c r="G41" s="61">
        <f ca="1">_xlfn.NORM.INV(F41,'Input Parameters'!$E$21,'Input Parameters'!$F$21)</f>
        <v>289.62049172874617</v>
      </c>
      <c r="H41" s="54">
        <f ca="1">EXP(E41*(1/'Input Parameters'!$E$22-1/G41))</f>
        <v>0.84344044696495568</v>
      </c>
      <c r="I41" s="10">
        <f t="shared" ca="1" si="2"/>
        <v>0.76736097695593786</v>
      </c>
      <c r="J41" s="29">
        <f ca="1">_xlfn.BETA.INV(I41,'Input Parameters'!$L$24,'Input Parameters'!$M$24,'Input Parameters'!$J$24,'Input Parameters'!$K$24)</f>
        <v>0.71898991365807396</v>
      </c>
      <c r="K41" s="156">
        <f ca="1">('Input Parameters'!$E$25/'Input Parameters'!$E$31)^$J41</f>
        <v>5.7548721043180857E-3</v>
      </c>
      <c r="L41" s="66">
        <f ca="1">$H41*$C41*'Input Parameters'!$E$23*K41</f>
        <v>2.7929909696616728</v>
      </c>
      <c r="M41" s="23">
        <f t="shared" ca="1" si="3"/>
        <v>0.46211601183643736</v>
      </c>
      <c r="N41" s="15">
        <f ca="1">_xlfn.NORM.INV(M41,'Input Parameters'!$E$26,'Input Parameters'!$F$26)</f>
        <v>3.2002810784496141E-2</v>
      </c>
      <c r="O41" s="8">
        <f t="shared" ca="1" si="4"/>
        <v>0.22953681737481746</v>
      </c>
      <c r="P41" s="29">
        <f ca="1">_xlfn.LOGNORM.INV(O41,'Input Parameters'!$H$27,'Input Parameters'!$I$27)</f>
        <v>1.0259948514636632</v>
      </c>
      <c r="Q41" s="10"/>
      <c r="R41" s="15">
        <f>'Input Parameters'!$E$28</f>
        <v>12.7</v>
      </c>
      <c r="S41" s="10">
        <f t="shared" ca="1" si="5"/>
        <v>0.6460881086680218</v>
      </c>
      <c r="T41" s="25">
        <f ca="1">_xlfn.LOGNORM.INV(S41,'Input Parameters'!$H$29,'Input Parameters'!$I$29)</f>
        <v>60.734376324334093</v>
      </c>
      <c r="U41" s="10">
        <f t="shared" ca="1" si="6"/>
        <v>0.25044590683810475</v>
      </c>
      <c r="V41" s="29">
        <f ca="1">IF('Input Parameters'!$D$30="Beta",_xlfn.BETA.INV(U41,'Input Parameters'!$L$30,'Input Parameters'!$M$30,'Input Parameters'!$J$30,'Input Parameters'!$K$30),IF('Input Parameters'!$D$30="LogNorm",_xlfn.LOGNORM.INV(U41,'Input Parameters'!$H$30,'Input Parameters'!$I$30)))</f>
        <v>0.76626880505899919</v>
      </c>
      <c r="W41" s="2">
        <f ca="1">N41+(P41-N41)*(1-ERF((T41-R41)/(2*SQRT(L41*'Input Parameters'!$E$31))))</f>
        <v>7.3866171314664913E-2</v>
      </c>
      <c r="X41">
        <f t="shared" ca="1" si="8"/>
        <v>1</v>
      </c>
      <c r="Y41" s="7"/>
    </row>
    <row r="42" spans="1:25" ht="15" customHeight="1" x14ac:dyDescent="0.3">
      <c r="A42" s="130">
        <v>35</v>
      </c>
      <c r="B42" s="10">
        <f t="shared" ca="1" si="0"/>
        <v>0.28424669617017118</v>
      </c>
      <c r="C42" s="57">
        <f ca="1">_xlfn.NORM.INV(B42,'Input Parameters'!$E$19,'Input Parameters'!$F$19)</f>
        <v>519.11203638179347</v>
      </c>
      <c r="D42" s="10">
        <f t="shared" ca="1" si="7"/>
        <v>0.75743642174013648</v>
      </c>
      <c r="E42" s="59">
        <f ca="1">IF(_xlfn.NORM.INV(D42,'Input Parameters'!$E$20,'Input Parameters'!$F$20)&lt;3500,3500,IF(_xlfn.NORM.INV(D42,'Input Parameters'!$E$20,'Input Parameters'!$F$20)&gt;5500,5500,_xlfn.NORM.INV(D42,'Input Parameters'!$E$20,'Input Parameters'!$F$20)))</f>
        <v>5288.6560094243214</v>
      </c>
      <c r="F42" s="10">
        <f t="shared" ca="1" si="1"/>
        <v>0.26584980795785729</v>
      </c>
      <c r="G42" s="61">
        <f ca="1">_xlfn.NORM.INV(F42,'Input Parameters'!$E$21,'Input Parameters'!$F$21)</f>
        <v>279.93424883424962</v>
      </c>
      <c r="H42" s="54">
        <f ca="1">EXP(E42*(1/'Input Parameters'!$E$22-1/G42))</f>
        <v>0.43064417602124233</v>
      </c>
      <c r="I42" s="10">
        <f t="shared" ca="1" si="2"/>
        <v>0.69213462064653664</v>
      </c>
      <c r="J42" s="29">
        <f ca="1">_xlfn.BETA.INV(I42,'Input Parameters'!$L$24,'Input Parameters'!$M$24,'Input Parameters'!$J$24,'Input Parameters'!$K$24)</f>
        <v>0.68549789118232218</v>
      </c>
      <c r="K42" s="156">
        <f ca="1">('Input Parameters'!$E$25/'Input Parameters'!$E$31)^$J42</f>
        <v>7.3177539262315834E-3</v>
      </c>
      <c r="L42" s="66">
        <f ca="1">$H42*$C42*'Input Parameters'!$E$23*K42</f>
        <v>1.6359027346719852</v>
      </c>
      <c r="M42" s="23">
        <f t="shared" ca="1" si="3"/>
        <v>0.47612904331498496</v>
      </c>
      <c r="N42" s="15">
        <f ca="1">_xlfn.NORM.INV(M42,'Input Parameters'!$E$26,'Input Parameters'!$F$26)</f>
        <v>3.2742701341355353E-2</v>
      </c>
      <c r="O42" s="8">
        <f t="shared" ca="1" si="4"/>
        <v>0.93440148304967174</v>
      </c>
      <c r="P42" s="29">
        <f ca="1">_xlfn.LOGNORM.INV(O42,'Input Parameters'!$H$27,'Input Parameters'!$I$27)</f>
        <v>2.7759310877502723</v>
      </c>
      <c r="Q42" s="10"/>
      <c r="R42" s="15">
        <f>'Input Parameters'!$E$28</f>
        <v>12.7</v>
      </c>
      <c r="S42" s="10">
        <f t="shared" ca="1" si="5"/>
        <v>8.2884874698795352E-3</v>
      </c>
      <c r="T42" s="25">
        <f ca="1">_xlfn.LOGNORM.INV(S42,'Input Parameters'!$H$29,'Input Parameters'!$I$29)</f>
        <v>44.497367760371937</v>
      </c>
      <c r="U42" s="10">
        <f t="shared" ca="1" si="6"/>
        <v>0.90395455816192116</v>
      </c>
      <c r="V42" s="29">
        <f ca="1">IF('Input Parameters'!$D$30="Beta",_xlfn.BETA.INV(U42,'Input Parameters'!$L$30,'Input Parameters'!$M$30,'Input Parameters'!$J$30,'Input Parameters'!$K$30),IF('Input Parameters'!$D$30="LogNorm",_xlfn.LOGNORM.INV(U42,'Input Parameters'!$H$30,'Input Parameters'!$I$30)))</f>
        <v>1.6712947751707599</v>
      </c>
      <c r="W42" s="2">
        <f ca="1">N42+(P42-N42)*(1-ERF((T42-R42)/(2*SQRT(L42*'Input Parameters'!$E$31))))</f>
        <v>0.24880246116987953</v>
      </c>
      <c r="X42">
        <f t="shared" ca="1" si="8"/>
        <v>1</v>
      </c>
      <c r="Y42" s="7"/>
    </row>
    <row r="43" spans="1:25" ht="15" customHeight="1" x14ac:dyDescent="0.3">
      <c r="A43" s="130">
        <v>36</v>
      </c>
      <c r="B43" s="10">
        <f t="shared" ca="1" si="0"/>
        <v>0.51531985754234511</v>
      </c>
      <c r="C43" s="57">
        <f ca="1">_xlfn.NORM.INV(B43,'Input Parameters'!$E$19,'Input Parameters'!$F$19)</f>
        <v>570.54569832062271</v>
      </c>
      <c r="D43" s="10">
        <f t="shared" ca="1" si="7"/>
        <v>0.88277216808440973</v>
      </c>
      <c r="E43" s="59">
        <f ca="1">IF(_xlfn.NORM.INV(D43,'Input Parameters'!$E$20,'Input Parameters'!$F$20)&lt;3500,3500,IF(_xlfn.NORM.INV(D43,'Input Parameters'!$E$20,'Input Parameters'!$F$20)&gt;5500,5500,_xlfn.NORM.INV(D43,'Input Parameters'!$E$20,'Input Parameters'!$F$20)))</f>
        <v>5500</v>
      </c>
      <c r="F43" s="10">
        <f t="shared" ca="1" si="1"/>
        <v>0.31443443884761946</v>
      </c>
      <c r="G43" s="61">
        <f ca="1">_xlfn.NORM.INV(F43,'Input Parameters'!$E$21,'Input Parameters'!$F$21)</f>
        <v>281.05110852318734</v>
      </c>
      <c r="H43" s="54">
        <f ca="1">EXP(E43*(1/'Input Parameters'!$E$22-1/G43))</f>
        <v>0.45019998661629973</v>
      </c>
      <c r="I43" s="10">
        <f t="shared" ca="1" si="2"/>
        <v>0.72165306185834055</v>
      </c>
      <c r="J43" s="29">
        <f ca="1">_xlfn.BETA.INV(I43,'Input Parameters'!$L$24,'Input Parameters'!$M$24,'Input Parameters'!$J$24,'Input Parameters'!$K$24)</f>
        <v>0.69827631300731485</v>
      </c>
      <c r="K43" s="156">
        <f ca="1">('Input Parameters'!$E$25/'Input Parameters'!$E$31)^$J43</f>
        <v>6.6767865831432955E-3</v>
      </c>
      <c r="L43" s="66">
        <f ca="1">$H43*$C43*'Input Parameters'!$E$23*K43</f>
        <v>1.7149971700164621</v>
      </c>
      <c r="M43" s="23">
        <f t="shared" ca="1" si="3"/>
        <v>0.90643417787233083</v>
      </c>
      <c r="N43" s="15">
        <f ca="1">_xlfn.NORM.INV(M43,'Input Parameters'!$E$26,'Input Parameters'!$F$26)</f>
        <v>6.1701353740720818E-2</v>
      </c>
      <c r="O43" s="8">
        <f t="shared" ca="1" si="4"/>
        <v>0.92660051816115152</v>
      </c>
      <c r="P43" s="29">
        <f ca="1">_xlfn.LOGNORM.INV(O43,'Input Parameters'!$H$27,'Input Parameters'!$I$27)</f>
        <v>2.7050484739060514</v>
      </c>
      <c r="Q43" s="10"/>
      <c r="R43" s="15">
        <f>'Input Parameters'!$E$28</f>
        <v>12.7</v>
      </c>
      <c r="S43" s="10">
        <f t="shared" ca="1" si="5"/>
        <v>0.76477193199254601</v>
      </c>
      <c r="T43" s="25">
        <f ca="1">_xlfn.LOGNORM.INV(S43,'Input Parameters'!$H$29,'Input Parameters'!$I$29)</f>
        <v>63.146903999847567</v>
      </c>
      <c r="U43" s="10">
        <f t="shared" ca="1" si="6"/>
        <v>0.53087358064823309</v>
      </c>
      <c r="V43" s="29">
        <f ca="1">IF('Input Parameters'!$D$30="Beta",_xlfn.BETA.INV(U43,'Input Parameters'!$L$30,'Input Parameters'!$M$30,'Input Parameters'!$J$30,'Input Parameters'!$K$30),IF('Input Parameters'!$D$30="LogNorm",_xlfn.LOGNORM.INV(U43,'Input Parameters'!$H$30,'Input Parameters'!$I$30)))</f>
        <v>1.0302022733725176</v>
      </c>
      <c r="W43" s="2">
        <f ca="1">N43+(P43-N43)*(1-ERF((T43-R43)/(2*SQRT(L43*'Input Parameters'!$E$31))))</f>
        <v>7.8756264738544093E-2</v>
      </c>
      <c r="X43">
        <f t="shared" ca="1" si="8"/>
        <v>1</v>
      </c>
      <c r="Y43" s="7"/>
    </row>
    <row r="44" spans="1:25" ht="15" customHeight="1" x14ac:dyDescent="0.3">
      <c r="A44" s="130">
        <v>37</v>
      </c>
      <c r="B44" s="10">
        <f t="shared" ca="1" si="0"/>
        <v>2.5786130062487311E-3</v>
      </c>
      <c r="C44" s="57">
        <f ca="1">_xlfn.NORM.INV(B44,'Input Parameters'!$E$19,'Input Parameters'!$F$19)</f>
        <v>330.94965004853316</v>
      </c>
      <c r="D44" s="10">
        <f t="shared" ca="1" si="7"/>
        <v>0.91684063056062537</v>
      </c>
      <c r="E44" s="59">
        <f ca="1">IF(_xlfn.NORM.INV(D44,'Input Parameters'!$E$20,'Input Parameters'!$F$20)&lt;3500,3500,IF(_xlfn.NORM.INV(D44,'Input Parameters'!$E$20,'Input Parameters'!$F$20)&gt;5500,5500,_xlfn.NORM.INV(D44,'Input Parameters'!$E$20,'Input Parameters'!$F$20)))</f>
        <v>5500</v>
      </c>
      <c r="F44" s="10">
        <f t="shared" ca="1" si="1"/>
        <v>0.46025355452947703</v>
      </c>
      <c r="G44" s="61">
        <f ca="1">_xlfn.NORM.INV(F44,'Input Parameters'!$E$21,'Input Parameters'!$F$21)</f>
        <v>284.06561161088177</v>
      </c>
      <c r="H44" s="54">
        <f ca="1">EXP(E44*(1/'Input Parameters'!$E$22-1/G44))</f>
        <v>0.55410945035123071</v>
      </c>
      <c r="I44" s="10">
        <f t="shared" ca="1" si="2"/>
        <v>0.13505403758917689</v>
      </c>
      <c r="J44" s="29">
        <f ca="1">_xlfn.BETA.INV(I44,'Input Parameters'!$L$24,'Input Parameters'!$M$24,'Input Parameters'!$J$24,'Input Parameters'!$K$24)</f>
        <v>0.42593741346956304</v>
      </c>
      <c r="K44" s="156">
        <f ca="1">('Input Parameters'!$E$25/'Input Parameters'!$E$31)^$J44</f>
        <v>4.7099995947415964E-2</v>
      </c>
      <c r="L44" s="66">
        <f ca="1">$H44*$C44*'Input Parameters'!$E$23*K44</f>
        <v>8.637306937765203</v>
      </c>
      <c r="M44" s="23">
        <f t="shared" ca="1" si="3"/>
        <v>0.22614680103189255</v>
      </c>
      <c r="N44" s="15">
        <f ca="1">_xlfn.NORM.INV(M44,'Input Parameters'!$E$26,'Input Parameters'!$F$26)</f>
        <v>1.8216468378598843E-2</v>
      </c>
      <c r="O44" s="8">
        <f t="shared" ca="1" si="4"/>
        <v>0.19962382171134274</v>
      </c>
      <c r="P44" s="29">
        <f ca="1">_xlfn.LOGNORM.INV(O44,'Input Parameters'!$H$27,'Input Parameters'!$I$27)</f>
        <v>0.98046792508196334</v>
      </c>
      <c r="Q44" s="10"/>
      <c r="R44" s="15">
        <f>'Input Parameters'!$E$28</f>
        <v>12.7</v>
      </c>
      <c r="S44" s="10">
        <f t="shared" ca="1" si="5"/>
        <v>0.98022914324040822</v>
      </c>
      <c r="T44" s="25">
        <f ca="1">_xlfn.LOGNORM.INV(S44,'Input Parameters'!$H$29,'Input Parameters'!$I$29)</f>
        <v>73.372342375171741</v>
      </c>
      <c r="U44" s="10">
        <f t="shared" ca="1" si="6"/>
        <v>0.31656495677554175</v>
      </c>
      <c r="V44" s="29">
        <f ca="1">IF('Input Parameters'!$D$30="Beta",_xlfn.BETA.INV(U44,'Input Parameters'!$L$30,'Input Parameters'!$M$30,'Input Parameters'!$J$30,'Input Parameters'!$K$30),IF('Input Parameters'!$D$30="LogNorm",_xlfn.LOGNORM.INV(U44,'Input Parameters'!$H$30,'Input Parameters'!$I$30)))</f>
        <v>0.82776605057790542</v>
      </c>
      <c r="W44" s="2">
        <f ca="1">N44+(P44-N44)*(1-ERF((T44-R44)/(2*SQRT(L44*'Input Parameters'!$E$31))))</f>
        <v>0.15711872293623774</v>
      </c>
      <c r="X44">
        <f t="shared" ca="1" si="8"/>
        <v>1</v>
      </c>
      <c r="Y44" s="7"/>
    </row>
    <row r="45" spans="1:25" ht="15" customHeight="1" x14ac:dyDescent="0.3">
      <c r="A45" s="130">
        <v>38</v>
      </c>
      <c r="B45" s="10">
        <f t="shared" ca="1" si="0"/>
        <v>0.26478928400197999</v>
      </c>
      <c r="C45" s="57">
        <f ca="1">_xlfn.NORM.INV(B45,'Input Parameters'!$E$19,'Input Parameters'!$F$19)</f>
        <v>514.17912007340578</v>
      </c>
      <c r="D45" s="10">
        <f t="shared" ca="1" si="7"/>
        <v>0.22308952214187838</v>
      </c>
      <c r="E45" s="59">
        <f ca="1">IF(_xlfn.NORM.INV(D45,'Input Parameters'!$E$20,'Input Parameters'!$F$20)&lt;3500,3500,IF(_xlfn.NORM.INV(D45,'Input Parameters'!$E$20,'Input Parameters'!$F$20)&gt;5500,5500,_xlfn.NORM.INV(D45,'Input Parameters'!$E$20,'Input Parameters'!$F$20)))</f>
        <v>4266.7396058421355</v>
      </c>
      <c r="F45" s="10">
        <f t="shared" ca="1" si="1"/>
        <v>0.85006781596963166</v>
      </c>
      <c r="G45" s="61">
        <f ca="1">_xlfn.NORM.INV(F45,'Input Parameters'!$E$21,'Input Parameters'!$F$21)</f>
        <v>292.99865292575805</v>
      </c>
      <c r="H45" s="54">
        <f ca="1">EXP(E45*(1/'Input Parameters'!$E$22-1/G45))</f>
        <v>0.99993305164829693</v>
      </c>
      <c r="I45" s="10">
        <f t="shared" ca="1" si="2"/>
        <v>0.88189869084910522</v>
      </c>
      <c r="J45" s="29">
        <f ca="1">_xlfn.BETA.INV(I45,'Input Parameters'!$L$24,'Input Parameters'!$M$24,'Input Parameters'!$J$24,'Input Parameters'!$K$24)</f>
        <v>0.78046081755380459</v>
      </c>
      <c r="K45" s="156">
        <f ca="1">('Input Parameters'!$E$25/'Input Parameters'!$E$31)^$J45</f>
        <v>3.7027743227622499E-3</v>
      </c>
      <c r="L45" s="66">
        <f ca="1">$H45*$C45*'Input Parameters'!$E$23*K45</f>
        <v>1.9037617808616434</v>
      </c>
      <c r="M45" s="23">
        <f t="shared" ca="1" si="3"/>
        <v>0.27769919429639767</v>
      </c>
      <c r="N45" s="15">
        <f ca="1">_xlfn.NORM.INV(M45,'Input Parameters'!$E$26,'Input Parameters'!$F$26)</f>
        <v>2.1616506489234938E-2</v>
      </c>
      <c r="O45" s="8">
        <f t="shared" ca="1" si="4"/>
        <v>0.58894798826161288</v>
      </c>
      <c r="P45" s="29">
        <f ca="1">_xlfn.LOGNORM.INV(O45,'Input Parameters'!$H$27,'Input Parameters'!$I$27)</f>
        <v>1.572526271278287</v>
      </c>
      <c r="Q45" s="10"/>
      <c r="R45" s="15">
        <f>'Input Parameters'!$E$28</f>
        <v>12.7</v>
      </c>
      <c r="S45" s="10">
        <f t="shared" ca="1" si="5"/>
        <v>0.89961249140137078</v>
      </c>
      <c r="T45" s="25">
        <f ca="1">_xlfn.LOGNORM.INV(S45,'Input Parameters'!$H$29,'Input Parameters'!$I$29)</f>
        <v>67.226563237373796</v>
      </c>
      <c r="U45" s="10">
        <f t="shared" ca="1" si="6"/>
        <v>0.44348640266032013</v>
      </c>
      <c r="V45" s="29">
        <f ca="1">IF('Input Parameters'!$D$30="Beta",_xlfn.BETA.INV(U45,'Input Parameters'!$L$30,'Input Parameters'!$M$30,'Input Parameters'!$J$30,'Input Parameters'!$K$30),IF('Input Parameters'!$D$30="LogNorm",_xlfn.LOGNORM.INV(U45,'Input Parameters'!$H$30,'Input Parameters'!$I$30)))</f>
        <v>0.94474160354102832</v>
      </c>
      <c r="W45" s="2">
        <f ca="1">N45+(P45-N45)*(1-ERF((T45-R45)/(2*SQRT(L45*'Input Parameters'!$E$31))))</f>
        <v>2.9680915771401056E-2</v>
      </c>
      <c r="X45">
        <f t="shared" ca="1" si="8"/>
        <v>1</v>
      </c>
      <c r="Y45" s="7"/>
    </row>
    <row r="46" spans="1:25" ht="15" customHeight="1" x14ac:dyDescent="0.3">
      <c r="A46" s="130">
        <v>39</v>
      </c>
      <c r="B46" s="10">
        <f t="shared" ca="1" si="0"/>
        <v>0.23065719040173382</v>
      </c>
      <c r="C46" s="57">
        <f ca="1">_xlfn.NORM.INV(B46,'Input Parameters'!$E$19,'Input Parameters'!$F$19)</f>
        <v>505.05018001728666</v>
      </c>
      <c r="D46" s="10">
        <f t="shared" ca="1" si="7"/>
        <v>0.33499805820448303</v>
      </c>
      <c r="E46" s="59">
        <f ca="1">IF(_xlfn.NORM.INV(D46,'Input Parameters'!$E$20,'Input Parameters'!$F$20)&lt;3500,3500,IF(_xlfn.NORM.INV(D46,'Input Parameters'!$E$20,'Input Parameters'!$F$20)&gt;5500,5500,_xlfn.NORM.INV(D46,'Input Parameters'!$E$20,'Input Parameters'!$F$20)))</f>
        <v>4501.6926635015452</v>
      </c>
      <c r="F46" s="10">
        <f t="shared" ca="1" si="1"/>
        <v>0.58331345152438052</v>
      </c>
      <c r="G46" s="61">
        <f ca="1">_xlfn.NORM.INV(F46,'Input Parameters'!$E$21,'Input Parameters'!$F$21)</f>
        <v>286.50356669830944</v>
      </c>
      <c r="H46" s="54">
        <f ca="1">EXP(E46*(1/'Input Parameters'!$E$22-1/G46))</f>
        <v>0.70583063356853304</v>
      </c>
      <c r="I46" s="10">
        <f t="shared" ca="1" si="2"/>
        <v>9.9913920893951569E-2</v>
      </c>
      <c r="J46" s="29">
        <f ca="1">_xlfn.BETA.INV(I46,'Input Parameters'!$L$24,'Input Parameters'!$M$24,'Input Parameters'!$J$24,'Input Parameters'!$K$24)</f>
        <v>0.39713777417283314</v>
      </c>
      <c r="K46" s="156">
        <f ca="1">('Input Parameters'!$E$25/'Input Parameters'!$E$31)^$J46</f>
        <v>5.7908750358652512E-2</v>
      </c>
      <c r="L46" s="66">
        <f ca="1">$H46*$C46*'Input Parameters'!$E$23*K46</f>
        <v>20.643304873661812</v>
      </c>
      <c r="M46" s="23">
        <f t="shared" ca="1" si="3"/>
        <v>0.44272206119850865</v>
      </c>
      <c r="N46" s="15">
        <f ca="1">_xlfn.NORM.INV(M46,'Input Parameters'!$E$26,'Input Parameters'!$F$26)</f>
        <v>3.097450149956248E-2</v>
      </c>
      <c r="O46" s="8">
        <f t="shared" ca="1" si="4"/>
        <v>0.36780616839385938</v>
      </c>
      <c r="P46" s="29">
        <f ca="1">_xlfn.LOGNORM.INV(O46,'Input Parameters'!$H$27,'Input Parameters'!$I$27)</f>
        <v>1.2260814315960813</v>
      </c>
      <c r="Q46" s="10"/>
      <c r="R46" s="15">
        <f>'Input Parameters'!$E$28</f>
        <v>12.7</v>
      </c>
      <c r="S46" s="10">
        <f t="shared" ca="1" si="5"/>
        <v>0.26513750866193242</v>
      </c>
      <c r="T46" s="25">
        <f ca="1">_xlfn.LOGNORM.INV(S46,'Input Parameters'!$H$29,'Input Parameters'!$I$29)</f>
        <v>54.269963185549955</v>
      </c>
      <c r="U46" s="10">
        <f t="shared" ca="1" si="6"/>
        <v>0.66396647685409005</v>
      </c>
      <c r="V46" s="29">
        <f ca="1">IF('Input Parameters'!$D$30="Beta",_xlfn.BETA.INV(U46,'Input Parameters'!$L$30,'Input Parameters'!$M$30,'Input Parameters'!$J$30,'Input Parameters'!$K$30),IF('Input Parameters'!$D$30="LogNorm",_xlfn.LOGNORM.INV(U46,'Input Parameters'!$H$30,'Input Parameters'!$I$30)))</f>
        <v>1.1807364607472668</v>
      </c>
      <c r="W46" s="2">
        <f ca="1">N46+(P46-N46)*(1-ERF((T46-R46)/(2*SQRT(L46*'Input Parameters'!$E$31))))</f>
        <v>0.6496337307846608</v>
      </c>
      <c r="X46">
        <f t="shared" ca="1" si="8"/>
        <v>1</v>
      </c>
      <c r="Y46" s="7"/>
    </row>
    <row r="47" spans="1:25" ht="15" customHeight="1" x14ac:dyDescent="0.3">
      <c r="A47" s="130">
        <v>40</v>
      </c>
      <c r="B47" s="10">
        <f t="shared" ca="1" si="0"/>
        <v>0.51915865552429619</v>
      </c>
      <c r="C47" s="57">
        <f ca="1">_xlfn.NORM.INV(B47,'Input Parameters'!$E$19,'Input Parameters'!$F$19)</f>
        <v>571.35955760113688</v>
      </c>
      <c r="D47" s="10">
        <f t="shared" ca="1" si="7"/>
        <v>0.28531061009340064</v>
      </c>
      <c r="E47" s="59">
        <f ca="1">IF(_xlfn.NORM.INV(D47,'Input Parameters'!$E$20,'Input Parameters'!$F$20)&lt;3500,3500,IF(_xlfn.NORM.INV(D47,'Input Parameters'!$E$20,'Input Parameters'!$F$20)&gt;5500,5500,_xlfn.NORM.INV(D47,'Input Parameters'!$E$20,'Input Parameters'!$F$20)))</f>
        <v>4403.0042170813431</v>
      </c>
      <c r="F47" s="10">
        <f t="shared" ca="1" si="1"/>
        <v>0.41935965438561795</v>
      </c>
      <c r="G47" s="61">
        <f ca="1">_xlfn.NORM.INV(F47,'Input Parameters'!$E$21,'Input Parameters'!$F$21)</f>
        <v>283.25023920488093</v>
      </c>
      <c r="H47" s="54">
        <f ca="1">EXP(E47*(1/'Input Parameters'!$E$22-1/G47))</f>
        <v>0.59615442288604092</v>
      </c>
      <c r="I47" s="10">
        <f t="shared" ca="1" si="2"/>
        <v>0.58353889152945204</v>
      </c>
      <c r="J47" s="29">
        <f ca="1">_xlfn.BETA.INV(I47,'Input Parameters'!$L$24,'Input Parameters'!$M$24,'Input Parameters'!$J$24,'Input Parameters'!$K$24)</f>
        <v>0.64075251249085263</v>
      </c>
      <c r="K47" s="156">
        <f ca="1">('Input Parameters'!$E$25/'Input Parameters'!$E$31)^$J47</f>
        <v>1.0087394245163634E-2</v>
      </c>
      <c r="L47" s="66">
        <f ca="1">$H47*$C47*'Input Parameters'!$E$23*K47</f>
        <v>3.4359533723053604</v>
      </c>
      <c r="M47" s="23">
        <f t="shared" ca="1" si="3"/>
        <v>3.4866062175486268E-2</v>
      </c>
      <c r="N47" s="15">
        <f ca="1">_xlfn.NORM.INV(M47,'Input Parameters'!$E$26,'Input Parameters'!$F$26)</f>
        <v>-4.0865822610033145E-3</v>
      </c>
      <c r="O47" s="8">
        <f t="shared" ca="1" si="4"/>
        <v>0.52627842114249568</v>
      </c>
      <c r="P47" s="29">
        <f ca="1">_xlfn.LOGNORM.INV(O47,'Input Parameters'!$H$27,'Input Parameters'!$I$27)</f>
        <v>1.4657612233042647</v>
      </c>
      <c r="Q47" s="10"/>
      <c r="R47" s="15">
        <f>'Input Parameters'!$E$28</f>
        <v>12.7</v>
      </c>
      <c r="S47" s="10">
        <f t="shared" ca="1" si="5"/>
        <v>6.4393941178772618E-2</v>
      </c>
      <c r="T47" s="25">
        <f ca="1">_xlfn.LOGNORM.INV(S47,'Input Parameters'!$H$29,'Input Parameters'!$I$29)</f>
        <v>49.10202698394712</v>
      </c>
      <c r="U47" s="10">
        <f t="shared" ca="1" si="6"/>
        <v>0.55455124509647891</v>
      </c>
      <c r="V47" s="29">
        <f ca="1">IF('Input Parameters'!$D$30="Beta",_xlfn.BETA.INV(U47,'Input Parameters'!$L$30,'Input Parameters'!$M$30,'Input Parameters'!$J$30,'Input Parameters'!$K$30),IF('Input Parameters'!$D$30="LogNorm",_xlfn.LOGNORM.INV(U47,'Input Parameters'!$H$30,'Input Parameters'!$I$30)))</f>
        <v>1.0547445846195835</v>
      </c>
      <c r="W47" s="2">
        <f ca="1">N47+(P47-N47)*(1-ERF((T47-R47)/(2*SQRT(L47*'Input Parameters'!$E$31))))</f>
        <v>0.23835732532125903</v>
      </c>
      <c r="X47">
        <f t="shared" ca="1" si="8"/>
        <v>1</v>
      </c>
      <c r="Y47" s="7"/>
    </row>
    <row r="48" spans="1:25" ht="15" customHeight="1" x14ac:dyDescent="0.3">
      <c r="A48" s="130">
        <v>41</v>
      </c>
      <c r="B48" s="10">
        <f t="shared" ca="1" si="0"/>
        <v>0.33106554072364991</v>
      </c>
      <c r="C48" s="57">
        <f ca="1">_xlfn.NORM.INV(B48,'Input Parameters'!$E$19,'Input Parameters'!$F$19)</f>
        <v>530.37579924138868</v>
      </c>
      <c r="D48" s="10">
        <f t="shared" ca="1" si="7"/>
        <v>0.23855893397000894</v>
      </c>
      <c r="E48" s="59">
        <f ca="1">IF(_xlfn.NORM.INV(D48,'Input Parameters'!$E$20,'Input Parameters'!$F$20)&lt;3500,3500,IF(_xlfn.NORM.INV(D48,'Input Parameters'!$E$20,'Input Parameters'!$F$20)&gt;5500,5500,_xlfn.NORM.INV(D48,'Input Parameters'!$E$20,'Input Parameters'!$F$20)))</f>
        <v>4302.3379906335913</v>
      </c>
      <c r="F48" s="10">
        <f t="shared" ca="1" si="1"/>
        <v>0.28586102433450111</v>
      </c>
      <c r="G48" s="61">
        <f ca="1">_xlfn.NORM.INV(F48,'Input Parameters'!$E$21,'Input Parameters'!$F$21)</f>
        <v>280.40503503975515</v>
      </c>
      <c r="H48" s="54">
        <f ca="1">EXP(E48*(1/'Input Parameters'!$E$22-1/G48))</f>
        <v>0.51708370580238305</v>
      </c>
      <c r="I48" s="10">
        <f t="shared" ca="1" si="2"/>
        <v>0.79387765715292824</v>
      </c>
      <c r="J48" s="29">
        <f ca="1">_xlfn.BETA.INV(I48,'Input Parameters'!$L$24,'Input Parameters'!$M$24,'Input Parameters'!$J$24,'Input Parameters'!$K$24)</f>
        <v>0.73171239658835119</v>
      </c>
      <c r="K48" s="156">
        <f ca="1">('Input Parameters'!$E$25/'Input Parameters'!$E$31)^$J48</f>
        <v>5.2529061720318444E-3</v>
      </c>
      <c r="L48" s="66">
        <f ca="1">$H48*$C48*'Input Parameters'!$E$23*K48</f>
        <v>1.4406026034875539</v>
      </c>
      <c r="M48" s="23">
        <f t="shared" ca="1" si="3"/>
        <v>0.38330902459571781</v>
      </c>
      <c r="N48" s="15">
        <f ca="1">_xlfn.NORM.INV(M48,'Input Parameters'!$E$26,'Input Parameters'!$F$26)</f>
        <v>2.7767168196815857E-2</v>
      </c>
      <c r="O48" s="8">
        <f t="shared" ca="1" si="4"/>
        <v>0.64558261736262801</v>
      </c>
      <c r="P48" s="29">
        <f ca="1">_xlfn.LOGNORM.INV(O48,'Input Parameters'!$H$27,'Input Parameters'!$I$27)</f>
        <v>1.6793682023681873</v>
      </c>
      <c r="Q48" s="10"/>
      <c r="R48" s="15">
        <f>'Input Parameters'!$E$28</f>
        <v>12.7</v>
      </c>
      <c r="S48" s="10">
        <f t="shared" ca="1" si="5"/>
        <v>0.17295562384316165</v>
      </c>
      <c r="T48" s="25">
        <f ca="1">_xlfn.LOGNORM.INV(S48,'Input Parameters'!$H$29,'Input Parameters'!$I$29)</f>
        <v>52.384405083913286</v>
      </c>
      <c r="U48" s="10">
        <f t="shared" ca="1" si="6"/>
        <v>0.48439247281392739</v>
      </c>
      <c r="V48" s="29">
        <f ca="1">IF('Input Parameters'!$D$30="Beta",_xlfn.BETA.INV(U48,'Input Parameters'!$L$30,'Input Parameters'!$M$30,'Input Parameters'!$J$30,'Input Parameters'!$K$30),IF('Input Parameters'!$D$30="LogNorm",_xlfn.LOGNORM.INV(U48,'Input Parameters'!$H$30,'Input Parameters'!$I$30)))</f>
        <v>0.98390606110555712</v>
      </c>
      <c r="W48" s="2">
        <f ca="1">N48+(P48-N48)*(1-ERF((T48-R48)/(2*SQRT(L48*'Input Parameters'!$E$31))))</f>
        <v>5.9792577109290382E-2</v>
      </c>
      <c r="X48">
        <f t="shared" ca="1" si="8"/>
        <v>1</v>
      </c>
      <c r="Y48" s="7"/>
    </row>
    <row r="49" spans="1:25" ht="15" customHeight="1" x14ac:dyDescent="0.3">
      <c r="A49" s="130">
        <v>42</v>
      </c>
      <c r="B49" s="10">
        <f t="shared" ca="1" si="0"/>
        <v>0.83348332874849029</v>
      </c>
      <c r="C49" s="57">
        <f ca="1">_xlfn.NORM.INV(B49,'Input Parameters'!$E$19,'Input Parameters'!$F$19)</f>
        <v>649.09786577217039</v>
      </c>
      <c r="D49" s="10">
        <f t="shared" ca="1" si="7"/>
        <v>0.2699573119414117</v>
      </c>
      <c r="E49" s="59">
        <f ca="1">IF(_xlfn.NORM.INV(D49,'Input Parameters'!$E$20,'Input Parameters'!$F$20)&lt;3500,3500,IF(_xlfn.NORM.INV(D49,'Input Parameters'!$E$20,'Input Parameters'!$F$20)&gt;5500,5500,_xlfn.NORM.INV(D49,'Input Parameters'!$E$20,'Input Parameters'!$F$20)))</f>
        <v>4370.9405290673412</v>
      </c>
      <c r="F49" s="10">
        <f t="shared" ca="1" si="1"/>
        <v>0.92205792106523987</v>
      </c>
      <c r="G49" s="61">
        <f ca="1">_xlfn.NORM.INV(F49,'Input Parameters'!$E$21,'Input Parameters'!$F$21)</f>
        <v>296.00374059306768</v>
      </c>
      <c r="H49" s="54">
        <f ca="1">EXP(E49*(1/'Input Parameters'!$E$22-1/G49))</f>
        <v>1.1634403032311806</v>
      </c>
      <c r="I49" s="10">
        <f t="shared" ca="1" si="2"/>
        <v>0.58609848088243177</v>
      </c>
      <c r="J49" s="29">
        <f ca="1">_xlfn.BETA.INV(I49,'Input Parameters'!$L$24,'Input Parameters'!$M$24,'Input Parameters'!$J$24,'Input Parameters'!$K$24)</f>
        <v>0.64178398820831584</v>
      </c>
      <c r="K49" s="156">
        <f ca="1">('Input Parameters'!$E$25/'Input Parameters'!$E$31)^$J49</f>
        <v>1.0013029646301373E-2</v>
      </c>
      <c r="L49" s="66">
        <f ca="1">$H49*$C49*'Input Parameters'!$E$23*K49</f>
        <v>7.5617059923280738</v>
      </c>
      <c r="M49" s="23">
        <f t="shared" ca="1" si="3"/>
        <v>0.20153685705970992</v>
      </c>
      <c r="N49" s="15">
        <f ca="1">_xlfn.NORM.INV(M49,'Input Parameters'!$E$26,'Input Parameters'!$F$26)</f>
        <v>1.6440969141738475E-2</v>
      </c>
      <c r="O49" s="8">
        <f t="shared" ca="1" si="4"/>
        <v>0.84963248809437819</v>
      </c>
      <c r="P49" s="29">
        <f ca="1">_xlfn.LOGNORM.INV(O49,'Input Parameters'!$H$27,'Input Parameters'!$I$27)</f>
        <v>2.2502573826133219</v>
      </c>
      <c r="Q49" s="10"/>
      <c r="R49" s="15">
        <f>'Input Parameters'!$E$28</f>
        <v>12.7</v>
      </c>
      <c r="S49" s="10">
        <f t="shared" ca="1" si="5"/>
        <v>0.19721258687573107</v>
      </c>
      <c r="T49" s="25">
        <f ca="1">_xlfn.LOGNORM.INV(S49,'Input Parameters'!$H$29,'Input Parameters'!$I$29)</f>
        <v>52.921937024399682</v>
      </c>
      <c r="U49" s="10">
        <f t="shared" ca="1" si="6"/>
        <v>0.27165058955785792</v>
      </c>
      <c r="V49" s="29">
        <f ca="1">IF('Input Parameters'!$D$30="Beta",_xlfn.BETA.INV(U49,'Input Parameters'!$L$30,'Input Parameters'!$M$30,'Input Parameters'!$J$30,'Input Parameters'!$K$30),IF('Input Parameters'!$D$30="LogNorm",_xlfn.LOGNORM.INV(U49,'Input Parameters'!$H$30,'Input Parameters'!$I$30)))</f>
        <v>0.78624424608996868</v>
      </c>
      <c r="W49" s="2">
        <f ca="1">N49+(P49-N49)*(1-ERF((T49-R49)/(2*SQRT(L49*'Input Parameters'!$E$31))))</f>
        <v>0.68883160405393673</v>
      </c>
      <c r="X49">
        <f t="shared" ca="1" si="8"/>
        <v>1</v>
      </c>
      <c r="Y49" s="7"/>
    </row>
    <row r="50" spans="1:25" ht="15" customHeight="1" x14ac:dyDescent="0.3">
      <c r="A50" s="130">
        <v>43</v>
      </c>
      <c r="B50" s="10">
        <f t="shared" ca="1" si="0"/>
        <v>0.16610466666243129</v>
      </c>
      <c r="C50" s="57">
        <f ca="1">_xlfn.NORM.INV(B50,'Input Parameters'!$E$19,'Input Parameters'!$F$19)</f>
        <v>485.3626010738775</v>
      </c>
      <c r="D50" s="10">
        <f t="shared" ca="1" si="7"/>
        <v>0.51807888181160755</v>
      </c>
      <c r="E50" s="59">
        <f ca="1">IF(_xlfn.NORM.INV(D50,'Input Parameters'!$E$20,'Input Parameters'!$F$20)&lt;3500,3500,IF(_xlfn.NORM.INV(D50,'Input Parameters'!$E$20,'Input Parameters'!$F$20)&gt;5500,5500,_xlfn.NORM.INV(D50,'Input Parameters'!$E$20,'Input Parameters'!$F$20)))</f>
        <v>4831.7327907731778</v>
      </c>
      <c r="F50" s="10">
        <f t="shared" ca="1" si="1"/>
        <v>0.94443286641415813</v>
      </c>
      <c r="G50" s="61">
        <f ca="1">_xlfn.NORM.INV(F50,'Input Parameters'!$E$21,'Input Parameters'!$F$21)</f>
        <v>297.37188837641565</v>
      </c>
      <c r="H50" s="54">
        <f ca="1">EXP(E50*(1/'Input Parameters'!$E$22-1/G50))</f>
        <v>1.274354904415856</v>
      </c>
      <c r="I50" s="10">
        <f t="shared" ca="1" si="2"/>
        <v>0.80328108767103912</v>
      </c>
      <c r="J50" s="29">
        <f ca="1">_xlfn.BETA.INV(I50,'Input Parameters'!$L$24,'Input Parameters'!$M$24,'Input Parameters'!$J$24,'Input Parameters'!$K$24)</f>
        <v>0.73638405797092521</v>
      </c>
      <c r="K50" s="156">
        <f ca="1">('Input Parameters'!$E$25/'Input Parameters'!$E$31)^$J50</f>
        <v>5.0797857938450633E-3</v>
      </c>
      <c r="L50" s="66">
        <f ca="1">$H50*$C50*'Input Parameters'!$E$23*K50</f>
        <v>3.1419705006875502</v>
      </c>
      <c r="M50" s="23">
        <f t="shared" ca="1" si="3"/>
        <v>0.50587706766778862</v>
      </c>
      <c r="N50" s="15">
        <f ca="1">_xlfn.NORM.INV(M50,'Input Parameters'!$E$26,'Input Parameters'!$F$26)</f>
        <v>3.4309375294336059E-2</v>
      </c>
      <c r="O50" s="8">
        <f t="shared" ca="1" si="4"/>
        <v>9.1035046098070005E-2</v>
      </c>
      <c r="P50" s="29">
        <f ca="1">_xlfn.LOGNORM.INV(O50,'Input Parameters'!$H$27,'Input Parameters'!$I$27)</f>
        <v>0.78887694632420557</v>
      </c>
      <c r="Q50" s="10"/>
      <c r="R50" s="15">
        <f>'Input Parameters'!$E$28</f>
        <v>12.7</v>
      </c>
      <c r="S50" s="10">
        <f t="shared" ca="1" si="5"/>
        <v>0.77105353747557603</v>
      </c>
      <c r="T50" s="25">
        <f ca="1">_xlfn.LOGNORM.INV(S50,'Input Parameters'!$H$29,'Input Parameters'!$I$29)</f>
        <v>63.293006060745633</v>
      </c>
      <c r="U50" s="10">
        <f t="shared" ca="1" si="6"/>
        <v>0.74266497913280238</v>
      </c>
      <c r="V50" s="29">
        <f ca="1">IF('Input Parameters'!$D$30="Beta",_xlfn.BETA.INV(U50,'Input Parameters'!$L$30,'Input Parameters'!$M$30,'Input Parameters'!$J$30,'Input Parameters'!$K$30),IF('Input Parameters'!$D$30="LogNorm",_xlfn.LOGNORM.INV(U50,'Input Parameters'!$H$30,'Input Parameters'!$I$30)))</f>
        <v>1.2919540408507024</v>
      </c>
      <c r="W50" s="2">
        <f ca="1">N50+(P50-N50)*(1-ERF((T50-R50)/(2*SQRT(L50*'Input Parameters'!$E$31))))</f>
        <v>6.7182478023729536E-2</v>
      </c>
      <c r="X50">
        <f t="shared" ca="1" si="8"/>
        <v>1</v>
      </c>
      <c r="Y50" s="7"/>
    </row>
    <row r="51" spans="1:25" ht="15" customHeight="1" x14ac:dyDescent="0.3">
      <c r="A51" s="130">
        <v>44</v>
      </c>
      <c r="B51" s="10">
        <f t="shared" ca="1" si="0"/>
        <v>0.34060246480522494</v>
      </c>
      <c r="C51" s="57">
        <f ca="1">_xlfn.NORM.INV(B51,'Input Parameters'!$E$19,'Input Parameters'!$F$19)</f>
        <v>532.5857564169454</v>
      </c>
      <c r="D51" s="10">
        <f t="shared" ca="1" si="7"/>
        <v>0.75273438456966979</v>
      </c>
      <c r="E51" s="59">
        <f ca="1">IF(_xlfn.NORM.INV(D51,'Input Parameters'!$E$20,'Input Parameters'!$F$20)&lt;3500,3500,IF(_xlfn.NORM.INV(D51,'Input Parameters'!$E$20,'Input Parameters'!$F$20)&gt;5500,5500,_xlfn.NORM.INV(D51,'Input Parameters'!$E$20,'Input Parameters'!$F$20)))</f>
        <v>5278.1837647692155</v>
      </c>
      <c r="F51" s="10">
        <f t="shared" ca="1" si="1"/>
        <v>5.4005942426873732E-2</v>
      </c>
      <c r="G51" s="61">
        <f ca="1">_xlfn.NORM.INV(F51,'Input Parameters'!$E$21,'Input Parameters'!$F$21)</f>
        <v>272.21745756231445</v>
      </c>
      <c r="H51" s="54">
        <f ca="1">EXP(E51*(1/'Input Parameters'!$E$22-1/G51))</f>
        <v>0.25276203781673823</v>
      </c>
      <c r="I51" s="10">
        <f t="shared" ca="1" si="2"/>
        <v>0.8918884911739432</v>
      </c>
      <c r="J51" s="29">
        <f ca="1">_xlfn.BETA.INV(I51,'Input Parameters'!$L$24,'Input Parameters'!$M$24,'Input Parameters'!$J$24,'Input Parameters'!$K$24)</f>
        <v>0.78701769226605045</v>
      </c>
      <c r="K51" s="156">
        <f ca="1">('Input Parameters'!$E$25/'Input Parameters'!$E$31)^$J51</f>
        <v>3.5326429503779082E-3</v>
      </c>
      <c r="L51" s="66">
        <f ca="1">$H51*$C51*'Input Parameters'!$E$23*K51</f>
        <v>0.47555542496722791</v>
      </c>
      <c r="M51" s="23">
        <f t="shared" ca="1" si="3"/>
        <v>0.35328523357150055</v>
      </c>
      <c r="N51" s="15">
        <f ca="1">_xlfn.NORM.INV(M51,'Input Parameters'!$E$26,'Input Parameters'!$F$26)</f>
        <v>2.6094213423587916E-2</v>
      </c>
      <c r="O51" s="8">
        <f t="shared" ca="1" si="4"/>
        <v>0.33600382201833756</v>
      </c>
      <c r="P51" s="29">
        <f ca="1">_xlfn.LOGNORM.INV(O51,'Input Parameters'!$H$27,'Input Parameters'!$I$27)</f>
        <v>1.1804522721581756</v>
      </c>
      <c r="Q51" s="10"/>
      <c r="R51" s="15">
        <f>'Input Parameters'!$E$28</f>
        <v>12.7</v>
      </c>
      <c r="S51" s="10">
        <f t="shared" ca="1" si="5"/>
        <v>0.46477082219523891</v>
      </c>
      <c r="T51" s="25">
        <f ca="1">_xlfn.LOGNORM.INV(S51,'Input Parameters'!$H$29,'Input Parameters'!$I$29)</f>
        <v>57.656597608808156</v>
      </c>
      <c r="U51" s="10">
        <f t="shared" ca="1" si="6"/>
        <v>0.5919822746563318</v>
      </c>
      <c r="V51" s="29">
        <f ca="1">IF('Input Parameters'!$D$30="Beta",_xlfn.BETA.INV(U51,'Input Parameters'!$L$30,'Input Parameters'!$M$30,'Input Parameters'!$J$30,'Input Parameters'!$K$30),IF('Input Parameters'!$D$30="LogNorm",_xlfn.LOGNORM.INV(U51,'Input Parameters'!$H$30,'Input Parameters'!$I$30)))</f>
        <v>1.0952144202396907</v>
      </c>
      <c r="W51" s="2">
        <f ca="1">N51+(P51-N51)*(1-ERF((T51-R51)/(2*SQRT(L51*'Input Parameters'!$E$31))))</f>
        <v>2.6098867140656786E-2</v>
      </c>
      <c r="X51">
        <f t="shared" ca="1" si="8"/>
        <v>1</v>
      </c>
      <c r="Y51" s="7"/>
    </row>
    <row r="52" spans="1:25" ht="15" customHeight="1" x14ac:dyDescent="0.3">
      <c r="A52" s="130">
        <v>45</v>
      </c>
      <c r="B52" s="10">
        <f t="shared" ca="1" si="0"/>
        <v>0.75941665086868715</v>
      </c>
      <c r="C52" s="57">
        <f ca="1">_xlfn.NORM.INV(B52,'Input Parameters'!$E$19,'Input Parameters'!$F$19)</f>
        <v>626.82410840183343</v>
      </c>
      <c r="D52" s="10">
        <f t="shared" ca="1" si="7"/>
        <v>0.80506364067326586</v>
      </c>
      <c r="E52" s="59">
        <f ca="1">IF(_xlfn.NORM.INV(D52,'Input Parameters'!$E$20,'Input Parameters'!$F$20)&lt;3500,3500,IF(_xlfn.NORM.INV(D52,'Input Parameters'!$E$20,'Input Parameters'!$F$20)&gt;5500,5500,_xlfn.NORM.INV(D52,'Input Parameters'!$E$20,'Input Parameters'!$F$20)))</f>
        <v>5401.8937489030286</v>
      </c>
      <c r="F52" s="10">
        <f t="shared" ca="1" si="1"/>
        <v>0.56585634772327309</v>
      </c>
      <c r="G52" s="61">
        <f ca="1">_xlfn.NORM.INV(F52,'Input Parameters'!$E$21,'Input Parameters'!$F$21)</f>
        <v>286.15345807532657</v>
      </c>
      <c r="H52" s="54">
        <f ca="1">EXP(E52*(1/'Input Parameters'!$E$22-1/G52))</f>
        <v>0.64331946259415274</v>
      </c>
      <c r="I52" s="10">
        <f t="shared" ca="1" si="2"/>
        <v>0.82805989787159517</v>
      </c>
      <c r="J52" s="29">
        <f ca="1">_xlfn.BETA.INV(I52,'Input Parameters'!$L$24,'Input Parameters'!$M$24,'Input Parameters'!$J$24,'Input Parameters'!$K$24)</f>
        <v>0.74918560939640533</v>
      </c>
      <c r="K52" s="156">
        <f ca="1">('Input Parameters'!$E$25/'Input Parameters'!$E$31)^$J52</f>
        <v>4.6340747377641095E-3</v>
      </c>
      <c r="L52" s="66">
        <f ca="1">$H52*$C52*'Input Parameters'!$E$23*K52</f>
        <v>1.8686820582833625</v>
      </c>
      <c r="M52" s="23">
        <f t="shared" ca="1" si="3"/>
        <v>0.61872411417690598</v>
      </c>
      <c r="N52" s="15">
        <f ca="1">_xlfn.NORM.INV(M52,'Input Parameters'!$E$26,'Input Parameters'!$F$26)</f>
        <v>4.0344762840664308E-2</v>
      </c>
      <c r="O52" s="8">
        <f t="shared" ca="1" si="4"/>
        <v>0.13034869035303243</v>
      </c>
      <c r="P52" s="29">
        <f ca="1">_xlfn.LOGNORM.INV(O52,'Input Parameters'!$H$27,'Input Parameters'!$I$27)</f>
        <v>0.86555243632222922</v>
      </c>
      <c r="Q52" s="10"/>
      <c r="R52" s="15">
        <f>'Input Parameters'!$E$28</f>
        <v>12.7</v>
      </c>
      <c r="S52" s="10">
        <f t="shared" ca="1" si="5"/>
        <v>0.60468413150928535</v>
      </c>
      <c r="T52" s="25">
        <f ca="1">_xlfn.LOGNORM.INV(S52,'Input Parameters'!$H$29,'Input Parameters'!$I$29)</f>
        <v>59.99369779747196</v>
      </c>
      <c r="U52" s="10">
        <f t="shared" ca="1" si="6"/>
        <v>0.44648729349012417</v>
      </c>
      <c r="V52" s="29">
        <f ca="1">IF('Input Parameters'!$D$30="Beta",_xlfn.BETA.INV(U52,'Input Parameters'!$L$30,'Input Parameters'!$M$30,'Input Parameters'!$J$30,'Input Parameters'!$K$30),IF('Input Parameters'!$D$30="LogNorm",_xlfn.LOGNORM.INV(U52,'Input Parameters'!$H$30,'Input Parameters'!$I$30)))</f>
        <v>0.94757519629021048</v>
      </c>
      <c r="W52" s="2">
        <f ca="1">N52+(P52-N52)*(1-ERF((T52-R52)/(2*SQRT(L52*'Input Parameters'!$E$31))))</f>
        <v>5.2253036097975533E-2</v>
      </c>
      <c r="X52">
        <f t="shared" ca="1" si="8"/>
        <v>1</v>
      </c>
      <c r="Y52" s="7"/>
    </row>
    <row r="53" spans="1:25" ht="15" customHeight="1" x14ac:dyDescent="0.3">
      <c r="A53" s="130">
        <v>46</v>
      </c>
      <c r="B53" s="10">
        <f t="shared" ca="1" si="0"/>
        <v>0.54109786845961949</v>
      </c>
      <c r="C53" s="57">
        <f ca="1">_xlfn.NORM.INV(B53,'Input Parameters'!$E$19,'Input Parameters'!$F$19)</f>
        <v>576.02039753330359</v>
      </c>
      <c r="D53" s="10">
        <f t="shared" ca="1" si="7"/>
        <v>0.73552496556923197</v>
      </c>
      <c r="E53" s="59">
        <f ca="1">IF(_xlfn.NORM.INV(D53,'Input Parameters'!$E$20,'Input Parameters'!$F$20)&lt;3500,3500,IF(_xlfn.NORM.INV(D53,'Input Parameters'!$E$20,'Input Parameters'!$F$20)&gt;5500,5500,_xlfn.NORM.INV(D53,'Input Parameters'!$E$20,'Input Parameters'!$F$20)))</f>
        <v>5240.7266902700003</v>
      </c>
      <c r="F53" s="10">
        <f t="shared" ca="1" si="1"/>
        <v>0.46581290142838061</v>
      </c>
      <c r="G53" s="61">
        <f ca="1">_xlfn.NORM.INV(F53,'Input Parameters'!$E$21,'Input Parameters'!$F$21)</f>
        <v>284.17561591912568</v>
      </c>
      <c r="H53" s="54">
        <f ca="1">EXP(E53*(1/'Input Parameters'!$E$22-1/G53))</f>
        <v>0.57383122391341523</v>
      </c>
      <c r="I53" s="10">
        <f t="shared" ca="1" si="2"/>
        <v>0.38526267163418659</v>
      </c>
      <c r="J53" s="29">
        <f ca="1">_xlfn.BETA.INV(I53,'Input Parameters'!$L$24,'Input Parameters'!$M$24,'Input Parameters'!$J$24,'Input Parameters'!$K$24)</f>
        <v>0.55961294262554928</v>
      </c>
      <c r="K53" s="156">
        <f ca="1">('Input Parameters'!$E$25/'Input Parameters'!$E$31)^$J53</f>
        <v>1.8053600286088135E-2</v>
      </c>
      <c r="L53" s="66">
        <f ca="1">$H53*$C53*'Input Parameters'!$E$23*K53</f>
        <v>5.9674097724931938</v>
      </c>
      <c r="M53" s="23">
        <f t="shared" ca="1" si="3"/>
        <v>2.5192192991792095E-2</v>
      </c>
      <c r="N53" s="15">
        <f ca="1">_xlfn.NORM.INV(M53,'Input Parameters'!$E$26,'Input Parameters'!$F$26)</f>
        <v>-7.0904079458660799E-3</v>
      </c>
      <c r="O53" s="8">
        <f t="shared" ca="1" si="4"/>
        <v>0.75757004324239829</v>
      </c>
      <c r="P53" s="29">
        <f ca="1">_xlfn.LOGNORM.INV(O53,'Input Parameters'!$H$27,'Input Parameters'!$I$27)</f>
        <v>1.9391296336763706</v>
      </c>
      <c r="Q53" s="10"/>
      <c r="R53" s="15">
        <f>'Input Parameters'!$E$28</f>
        <v>12.7</v>
      </c>
      <c r="S53" s="10">
        <f t="shared" ca="1" si="5"/>
        <v>0.26654592691857115</v>
      </c>
      <c r="T53" s="25">
        <f ca="1">_xlfn.LOGNORM.INV(S53,'Input Parameters'!$H$29,'Input Parameters'!$I$29)</f>
        <v>54.296127225319346</v>
      </c>
      <c r="U53" s="10">
        <f t="shared" ca="1" si="6"/>
        <v>0.99513074698775295</v>
      </c>
      <c r="V53" s="29">
        <f ca="1">IF('Input Parameters'!$D$30="Beta",_xlfn.BETA.INV(U53,'Input Parameters'!$L$30,'Input Parameters'!$M$30,'Input Parameters'!$J$30,'Input Parameters'!$K$30),IF('Input Parameters'!$D$30="LogNorm",_xlfn.LOGNORM.INV(U53,'Input Parameters'!$H$30,'Input Parameters'!$I$30)))</f>
        <v>2.7692649006792522</v>
      </c>
      <c r="W53" s="2">
        <f ca="1">N53+(P53-N53)*(1-ERF((T53-R53)/(2*SQRT(L53*'Input Parameters'!$E$31))))</f>
        <v>0.43775666762747645</v>
      </c>
      <c r="X53">
        <f t="shared" ca="1" si="8"/>
        <v>1</v>
      </c>
      <c r="Y53" s="7"/>
    </row>
    <row r="54" spans="1:25" ht="15" customHeight="1" x14ac:dyDescent="0.3">
      <c r="A54" s="130">
        <v>47</v>
      </c>
      <c r="B54" s="10">
        <f t="shared" ca="1" si="0"/>
        <v>0.15267061355501998</v>
      </c>
      <c r="C54" s="57">
        <f ca="1">_xlfn.NORM.INV(B54,'Input Parameters'!$E$19,'Input Parameters'!$F$19)</f>
        <v>480.68356712030283</v>
      </c>
      <c r="D54" s="10">
        <f t="shared" ca="1" si="7"/>
        <v>0.86301093889248615</v>
      </c>
      <c r="E54" s="59">
        <f ca="1">IF(_xlfn.NORM.INV(D54,'Input Parameters'!$E$20,'Input Parameters'!$F$20)&lt;3500,3500,IF(_xlfn.NORM.INV(D54,'Input Parameters'!$E$20,'Input Parameters'!$F$20)&gt;5500,5500,_xlfn.NORM.INV(D54,'Input Parameters'!$E$20,'Input Parameters'!$F$20)))</f>
        <v>5500</v>
      </c>
      <c r="F54" s="10">
        <f t="shared" ca="1" si="1"/>
        <v>0.96723135290437157</v>
      </c>
      <c r="G54" s="61">
        <f ca="1">_xlfn.NORM.INV(F54,'Input Parameters'!$E$21,'Input Parameters'!$F$21)</f>
        <v>299.32478199637814</v>
      </c>
      <c r="H54" s="54">
        <f ca="1">EXP(E54*(1/'Input Parameters'!$E$22-1/G54))</f>
        <v>1.4868225413076253</v>
      </c>
      <c r="I54" s="10">
        <f t="shared" ca="1" si="2"/>
        <v>0.76920446222303274</v>
      </c>
      <c r="J54" s="29">
        <f ca="1">_xlfn.BETA.INV(I54,'Input Parameters'!$L$24,'Input Parameters'!$M$24,'Input Parameters'!$J$24,'Input Parameters'!$K$24)</f>
        <v>0.71985511595979268</v>
      </c>
      <c r="K54" s="156">
        <f ca="1">('Input Parameters'!$E$25/'Input Parameters'!$E$31)^$J54</f>
        <v>5.7192647019581053E-3</v>
      </c>
      <c r="L54" s="66">
        <f ca="1">$H54*$C54*'Input Parameters'!$E$23*K54</f>
        <v>4.0875079403785755</v>
      </c>
      <c r="M54" s="23">
        <f t="shared" ca="1" si="3"/>
        <v>0.30863411034803401</v>
      </c>
      <c r="N54" s="15">
        <f ca="1">_xlfn.NORM.INV(M54,'Input Parameters'!$E$26,'Input Parameters'!$F$26)</f>
        <v>2.3505759911233631E-2</v>
      </c>
      <c r="O54" s="8">
        <f t="shared" ca="1" si="4"/>
        <v>0.75651646825257146</v>
      </c>
      <c r="P54" s="29">
        <f ca="1">_xlfn.LOGNORM.INV(O54,'Input Parameters'!$H$27,'Input Parameters'!$I$27)</f>
        <v>1.9362435848978499</v>
      </c>
      <c r="Q54" s="10"/>
      <c r="R54" s="15">
        <f>'Input Parameters'!$E$28</f>
        <v>12.7</v>
      </c>
      <c r="S54" s="10">
        <f t="shared" ca="1" si="5"/>
        <v>0.25852961790637663</v>
      </c>
      <c r="T54" s="25">
        <f ca="1">_xlfn.LOGNORM.INV(S54,'Input Parameters'!$H$29,'Input Parameters'!$I$29)</f>
        <v>54.146421507702293</v>
      </c>
      <c r="U54" s="10">
        <f t="shared" ca="1" si="6"/>
        <v>0.33971695943101876</v>
      </c>
      <c r="V54" s="29">
        <f ca="1">IF('Input Parameters'!$D$30="Beta",_xlfn.BETA.INV(U54,'Input Parameters'!$L$30,'Input Parameters'!$M$30,'Input Parameters'!$J$30,'Input Parameters'!$K$30),IF('Input Parameters'!$D$30="LogNorm",_xlfn.LOGNORM.INV(U54,'Input Parameters'!$H$30,'Input Parameters'!$I$30)))</f>
        <v>0.84895343596236483</v>
      </c>
      <c r="W54" s="2">
        <f ca="1">N54+(P54-N54)*(1-ERF((T54-R54)/(2*SQRT(L54*'Input Parameters'!$E$31))))</f>
        <v>0.30501326616396895</v>
      </c>
      <c r="X54">
        <f t="shared" ca="1" si="8"/>
        <v>1</v>
      </c>
      <c r="Y54" s="7"/>
    </row>
    <row r="55" spans="1:25" ht="15" customHeight="1" x14ac:dyDescent="0.3">
      <c r="A55" s="130">
        <v>48</v>
      </c>
      <c r="B55" s="10">
        <f t="shared" ca="1" si="0"/>
        <v>0.59341101400282514</v>
      </c>
      <c r="C55" s="57">
        <f ca="1">_xlfn.NORM.INV(B55,'Input Parameters'!$E$19,'Input Parameters'!$F$19)</f>
        <v>587.26973662093781</v>
      </c>
      <c r="D55" s="10">
        <f t="shared" ca="1" si="7"/>
        <v>0.53702345901354298</v>
      </c>
      <c r="E55" s="59">
        <f ca="1">IF(_xlfn.NORM.INV(D55,'Input Parameters'!$E$20,'Input Parameters'!$F$20)&lt;3500,3500,IF(_xlfn.NORM.INV(D55,'Input Parameters'!$E$20,'Input Parameters'!$F$20)&gt;5500,5500,_xlfn.NORM.INV(D55,'Input Parameters'!$E$20,'Input Parameters'!$F$20)))</f>
        <v>4865.0563663007597</v>
      </c>
      <c r="F55" s="10">
        <f t="shared" ca="1" si="1"/>
        <v>0.5098647206222412</v>
      </c>
      <c r="G55" s="61">
        <f ca="1">_xlfn.NORM.INV(F55,'Input Parameters'!$E$21,'Input Parameters'!$F$21)</f>
        <v>285.04437550497585</v>
      </c>
      <c r="H55" s="54">
        <f ca="1">EXP(E55*(1/'Input Parameters'!$E$22-1/G55))</f>
        <v>0.62912345355556654</v>
      </c>
      <c r="I55" s="10">
        <f t="shared" ca="1" si="2"/>
        <v>0.44204592963522626</v>
      </c>
      <c r="J55" s="29">
        <f ca="1">_xlfn.BETA.INV(I55,'Input Parameters'!$L$24,'Input Parameters'!$M$24,'Input Parameters'!$J$24,'Input Parameters'!$K$24)</f>
        <v>0.58352415306934147</v>
      </c>
      <c r="K55" s="156">
        <f ca="1">('Input Parameters'!$E$25/'Input Parameters'!$E$31)^$J55</f>
        <v>1.5207928708415717E-2</v>
      </c>
      <c r="L55" s="66">
        <f ca="1">$H55*$C55*'Input Parameters'!$E$23*K55</f>
        <v>5.6187998876108436</v>
      </c>
      <c r="M55" s="23">
        <f t="shared" ca="1" si="3"/>
        <v>2.8597738692081154E-2</v>
      </c>
      <c r="N55" s="15">
        <f ca="1">_xlfn.NORM.INV(M55,'Input Parameters'!$E$26,'Input Parameters'!$F$26)</f>
        <v>-5.938093674018978E-3</v>
      </c>
      <c r="O55" s="8">
        <f t="shared" ca="1" si="4"/>
        <v>0.44804844290853718</v>
      </c>
      <c r="P55" s="29">
        <f ca="1">_xlfn.LOGNORM.INV(O55,'Input Parameters'!$H$27,'Input Parameters'!$I$27)</f>
        <v>1.3437119575281791</v>
      </c>
      <c r="Q55" s="10"/>
      <c r="R55" s="15">
        <f>'Input Parameters'!$E$28</f>
        <v>12.7</v>
      </c>
      <c r="S55" s="10">
        <f t="shared" ca="1" si="5"/>
        <v>0.12024936331274438</v>
      </c>
      <c r="T55" s="25">
        <f ca="1">_xlfn.LOGNORM.INV(S55,'Input Parameters'!$H$29,'Input Parameters'!$I$29)</f>
        <v>51.042178860247574</v>
      </c>
      <c r="U55" s="10">
        <f t="shared" ca="1" si="6"/>
        <v>0.91945172310318102</v>
      </c>
      <c r="V55" s="29">
        <f ca="1">IF('Input Parameters'!$D$30="Beta",_xlfn.BETA.INV(U55,'Input Parameters'!$L$30,'Input Parameters'!$M$30,'Input Parameters'!$J$30,'Input Parameters'!$K$30),IF('Input Parameters'!$D$30="LogNorm",_xlfn.LOGNORM.INV(U55,'Input Parameters'!$H$30,'Input Parameters'!$I$30)))</f>
        <v>1.7364453157031818</v>
      </c>
      <c r="W55" s="2">
        <f ca="1">N55+(P55-N55)*(1-ERF((T55-R55)/(2*SQRT(L55*'Input Parameters'!$E$31))))</f>
        <v>0.33514223664217985</v>
      </c>
      <c r="X55">
        <f t="shared" ca="1" si="8"/>
        <v>1</v>
      </c>
      <c r="Y55" s="7"/>
    </row>
    <row r="56" spans="1:25" ht="15" customHeight="1" x14ac:dyDescent="0.3">
      <c r="A56" s="130">
        <v>49</v>
      </c>
      <c r="B56" s="10">
        <f t="shared" ca="1" si="0"/>
        <v>0.24423954949836291</v>
      </c>
      <c r="C56" s="57">
        <f ca="1">_xlfn.NORM.INV(B56,'Input Parameters'!$E$19,'Input Parameters'!$F$19)</f>
        <v>508.76432717205353</v>
      </c>
      <c r="D56" s="10">
        <f t="shared" ca="1" si="7"/>
        <v>0.42261506471096733</v>
      </c>
      <c r="E56" s="59">
        <f ca="1">IF(_xlfn.NORM.INV(D56,'Input Parameters'!$E$20,'Input Parameters'!$F$20)&lt;3500,3500,IF(_xlfn.NORM.INV(D56,'Input Parameters'!$E$20,'Input Parameters'!$F$20)&gt;5500,5500,_xlfn.NORM.INV(D56,'Input Parameters'!$E$20,'Input Parameters'!$F$20)))</f>
        <v>4663.3544116045041</v>
      </c>
      <c r="F56" s="10">
        <f t="shared" ca="1" si="1"/>
        <v>0.14575891638851912</v>
      </c>
      <c r="G56" s="61">
        <f ca="1">_xlfn.NORM.INV(F56,'Input Parameters'!$E$21,'Input Parameters'!$F$21)</f>
        <v>276.55928966605728</v>
      </c>
      <c r="H56" s="54">
        <f ca="1">EXP(E56*(1/'Input Parameters'!$E$22-1/G56))</f>
        <v>0.38823019446855445</v>
      </c>
      <c r="I56" s="10">
        <f t="shared" ca="1" si="2"/>
        <v>0.85686878686034562</v>
      </c>
      <c r="J56" s="29">
        <f ca="1">_xlfn.BETA.INV(I56,'Input Parameters'!$L$24,'Input Parameters'!$M$24,'Input Parameters'!$J$24,'Input Parameters'!$K$24)</f>
        <v>0.76519819640835396</v>
      </c>
      <c r="K56" s="156">
        <f ca="1">('Input Parameters'!$E$25/'Input Parameters'!$E$31)^$J56</f>
        <v>4.1312065074217332E-3</v>
      </c>
      <c r="L56" s="66">
        <f ca="1">$H56*$C56*'Input Parameters'!$E$23*K56</f>
        <v>0.81598629882385987</v>
      </c>
      <c r="M56" s="23">
        <f t="shared" ca="1" si="3"/>
        <v>0.33169174749431041</v>
      </c>
      <c r="N56" s="15">
        <f ca="1">_xlfn.NORM.INV(M56,'Input Parameters'!$E$26,'Input Parameters'!$F$26)</f>
        <v>2.4859822962417469E-2</v>
      </c>
      <c r="O56" s="8">
        <f t="shared" ca="1" si="4"/>
        <v>0.66454940923599615</v>
      </c>
      <c r="P56" s="29">
        <f ca="1">_xlfn.LOGNORM.INV(O56,'Input Parameters'!$H$27,'Input Parameters'!$I$27)</f>
        <v>1.7180628414963475</v>
      </c>
      <c r="Q56" s="10"/>
      <c r="R56" s="15">
        <f>'Input Parameters'!$E$28</f>
        <v>12.7</v>
      </c>
      <c r="S56" s="10">
        <f t="shared" ca="1" si="5"/>
        <v>0.42197277598911787</v>
      </c>
      <c r="T56" s="25">
        <f ca="1">_xlfn.LOGNORM.INV(S56,'Input Parameters'!$H$29,'Input Parameters'!$I$29)</f>
        <v>56.958968482317381</v>
      </c>
      <c r="U56" s="10">
        <f t="shared" ca="1" si="6"/>
        <v>0.55845989597157952</v>
      </c>
      <c r="V56" s="29">
        <f ca="1">IF('Input Parameters'!$D$30="Beta",_xlfn.BETA.INV(U56,'Input Parameters'!$L$30,'Input Parameters'!$M$30,'Input Parameters'!$J$30,'Input Parameters'!$K$30),IF('Input Parameters'!$D$30="LogNorm",_xlfn.LOGNORM.INV(U56,'Input Parameters'!$H$30,'Input Parameters'!$I$30)))</f>
        <v>1.0588691339017089</v>
      </c>
      <c r="W56" s="2">
        <f ca="1">N56+(P56-N56)*(1-ERF((T56-R56)/(2*SQRT(L56*'Input Parameters'!$E$31))))</f>
        <v>2.5759168653098369E-2</v>
      </c>
      <c r="X56">
        <f t="shared" ca="1" si="8"/>
        <v>1</v>
      </c>
      <c r="Y56" s="7"/>
    </row>
    <row r="57" spans="1:25" ht="15" customHeight="1" x14ac:dyDescent="0.3">
      <c r="A57" s="130">
        <v>50</v>
      </c>
      <c r="B57" s="10">
        <f t="shared" ca="1" si="0"/>
        <v>0.52224203545986214</v>
      </c>
      <c r="C57" s="57">
        <f ca="1">_xlfn.NORM.INV(B57,'Input Parameters'!$E$19,'Input Parameters'!$F$19)</f>
        <v>572.01353078623652</v>
      </c>
      <c r="D57" s="10">
        <f t="shared" ca="1" si="7"/>
        <v>0.98931390279834286</v>
      </c>
      <c r="E57" s="59">
        <f ca="1">IF(_xlfn.NORM.INV(D57,'Input Parameters'!$E$20,'Input Parameters'!$F$20)&lt;3500,3500,IF(_xlfn.NORM.INV(D57,'Input Parameters'!$E$20,'Input Parameters'!$F$20)&gt;5500,5500,_xlfn.NORM.INV(D57,'Input Parameters'!$E$20,'Input Parameters'!$F$20)))</f>
        <v>5500</v>
      </c>
      <c r="F57" s="10">
        <f t="shared" ca="1" si="1"/>
        <v>0.37854056103402212</v>
      </c>
      <c r="G57" s="61">
        <f ca="1">_xlfn.NORM.INV(F57,'Input Parameters'!$E$21,'Input Parameters'!$F$21)</f>
        <v>282.41877583645828</v>
      </c>
      <c r="H57" s="54">
        <f ca="1">EXP(E57*(1/'Input Parameters'!$E$22-1/G57))</f>
        <v>0.49495183767000239</v>
      </c>
      <c r="I57" s="10">
        <f t="shared" ca="1" si="2"/>
        <v>0.27525369224000162</v>
      </c>
      <c r="J57" s="29">
        <f ca="1">_xlfn.BETA.INV(I57,'Input Parameters'!$L$24,'Input Parameters'!$M$24,'Input Parameters'!$J$24,'Input Parameters'!$K$24)</f>
        <v>0.5091268795618521</v>
      </c>
      <c r="K57" s="156">
        <f ca="1">('Input Parameters'!$E$25/'Input Parameters'!$E$31)^$J57</f>
        <v>2.5932819005579758E-2</v>
      </c>
      <c r="L57" s="66">
        <f ca="1">$H57*$C57*'Input Parameters'!$E$23*K57</f>
        <v>7.3420776281857885</v>
      </c>
      <c r="M57" s="23">
        <f t="shared" ca="1" si="3"/>
        <v>0.42541670463112158</v>
      </c>
      <c r="N57" s="15">
        <f ca="1">_xlfn.NORM.INV(M57,'Input Parameters'!$E$26,'Input Parameters'!$F$26)</f>
        <v>3.0050841592697077E-2</v>
      </c>
      <c r="O57" s="8">
        <f t="shared" ca="1" si="4"/>
        <v>0.16556820342610112</v>
      </c>
      <c r="P57" s="29">
        <f ca="1">_xlfn.LOGNORM.INV(O57,'Input Parameters'!$H$27,'Input Parameters'!$I$27)</f>
        <v>0.92613506152838931</v>
      </c>
      <c r="Q57" s="10"/>
      <c r="R57" s="15">
        <f>'Input Parameters'!$E$28</f>
        <v>12.7</v>
      </c>
      <c r="S57" s="10">
        <f t="shared" ca="1" si="5"/>
        <v>0.93927483113522681</v>
      </c>
      <c r="T57" s="25">
        <f ca="1">_xlfn.LOGNORM.INV(S57,'Input Parameters'!$H$29,'Input Parameters'!$I$29)</f>
        <v>69.290739902137275</v>
      </c>
      <c r="U57" s="10">
        <f t="shared" ca="1" si="6"/>
        <v>0.20369235795479723</v>
      </c>
      <c r="V57" s="29">
        <f ca="1">IF('Input Parameters'!$D$30="Beta",_xlfn.BETA.INV(U57,'Input Parameters'!$L$30,'Input Parameters'!$M$30,'Input Parameters'!$J$30,'Input Parameters'!$K$30),IF('Input Parameters'!$D$30="LogNorm",_xlfn.LOGNORM.INV(U57,'Input Parameters'!$H$30,'Input Parameters'!$I$30)))</f>
        <v>0.72071573713291703</v>
      </c>
      <c r="W57" s="2">
        <f ca="1">N57+(P57-N57)*(1-ERF((T57-R57)/(2*SQRT(L57*'Input Parameters'!$E$31))))</f>
        <v>0.15526067328251514</v>
      </c>
      <c r="X57">
        <f t="shared" ca="1" si="8"/>
        <v>1</v>
      </c>
      <c r="Y57" s="7"/>
    </row>
    <row r="58" spans="1:25" ht="15" customHeight="1" x14ac:dyDescent="0.3">
      <c r="A58" s="130">
        <v>51</v>
      </c>
      <c r="B58" s="10">
        <f t="shared" ca="1" si="0"/>
        <v>0.8612610697199713</v>
      </c>
      <c r="C58" s="57">
        <f ca="1">_xlfn.NORM.INV(B58,'Input Parameters'!$E$19,'Input Parameters'!$F$19)</f>
        <v>659.06721614517426</v>
      </c>
      <c r="D58" s="10">
        <f t="shared" ca="1" si="7"/>
        <v>0.20454968087797987</v>
      </c>
      <c r="E58" s="59">
        <f ca="1">IF(_xlfn.NORM.INV(D58,'Input Parameters'!$E$20,'Input Parameters'!$F$20)&lt;3500,3500,IF(_xlfn.NORM.INV(D58,'Input Parameters'!$E$20,'Input Parameters'!$F$20)&gt;5500,5500,_xlfn.NORM.INV(D58,'Input Parameters'!$E$20,'Input Parameters'!$F$20)))</f>
        <v>4222.1642824531109</v>
      </c>
      <c r="F58" s="10">
        <f t="shared" ca="1" si="1"/>
        <v>0.2160585668989593</v>
      </c>
      <c r="G58" s="61">
        <f ca="1">_xlfn.NORM.INV(F58,'Input Parameters'!$E$21,'Input Parameters'!$F$21)</f>
        <v>278.67538879246979</v>
      </c>
      <c r="H58" s="54">
        <f ca="1">EXP(E58*(1/'Input Parameters'!$E$22-1/G58))</f>
        <v>0.47677241692705247</v>
      </c>
      <c r="I58" s="10">
        <f t="shared" ca="1" si="2"/>
        <v>0.75596289345851186</v>
      </c>
      <c r="J58" s="29">
        <f ca="1">_xlfn.BETA.INV(I58,'Input Parameters'!$L$24,'Input Parameters'!$M$24,'Input Parameters'!$J$24,'Input Parameters'!$K$24)</f>
        <v>0.7136971857835519</v>
      </c>
      <c r="K58" s="156">
        <f ca="1">('Input Parameters'!$E$25/'Input Parameters'!$E$31)^$J58</f>
        <v>5.9775719347732641E-3</v>
      </c>
      <c r="L58" s="66">
        <f ca="1">$H58*$C58*'Input Parameters'!$E$23*K58</f>
        <v>1.87830295699757</v>
      </c>
      <c r="M58" s="23">
        <f t="shared" ca="1" si="3"/>
        <v>0.80953277703916371</v>
      </c>
      <c r="N58" s="15">
        <f ca="1">_xlfn.NORM.INV(M58,'Input Parameters'!$E$26,'Input Parameters'!$F$26)</f>
        <v>5.2399692742169823E-2</v>
      </c>
      <c r="O58" s="8">
        <f t="shared" ca="1" si="4"/>
        <v>0.374383517063413</v>
      </c>
      <c r="P58" s="29">
        <f ca="1">_xlfn.LOGNORM.INV(O58,'Input Parameters'!$H$27,'Input Parameters'!$I$27)</f>
        <v>1.2355582702611254</v>
      </c>
      <c r="Q58" s="10"/>
      <c r="R58" s="15">
        <f>'Input Parameters'!$E$28</f>
        <v>12.7</v>
      </c>
      <c r="S58" s="10">
        <f t="shared" ca="1" si="5"/>
        <v>0.1235971161216195</v>
      </c>
      <c r="T58" s="25">
        <f ca="1">_xlfn.LOGNORM.INV(S58,'Input Parameters'!$H$29,'Input Parameters'!$I$29)</f>
        <v>51.137109008015422</v>
      </c>
      <c r="U58" s="10">
        <f t="shared" ca="1" si="6"/>
        <v>0.94335618135426247</v>
      </c>
      <c r="V58" s="29">
        <f ca="1">IF('Input Parameters'!$D$30="Beta",_xlfn.BETA.INV(U58,'Input Parameters'!$L$30,'Input Parameters'!$M$30,'Input Parameters'!$J$30,'Input Parameters'!$K$30),IF('Input Parameters'!$D$30="LogNorm",_xlfn.LOGNORM.INV(U58,'Input Parameters'!$H$30,'Input Parameters'!$I$30)))</f>
        <v>1.8657957660340916</v>
      </c>
      <c r="W58" s="2">
        <f ca="1">N58+(P58-N58)*(1-ERF((T58-R58)/(2*SQRT(L58*'Input Parameters'!$E$31))))</f>
        <v>0.10842466191006257</v>
      </c>
      <c r="X58">
        <f t="shared" ca="1" si="8"/>
        <v>1</v>
      </c>
      <c r="Y58" s="7"/>
    </row>
    <row r="59" spans="1:25" ht="15" customHeight="1" x14ac:dyDescent="0.3">
      <c r="A59" s="130">
        <v>52</v>
      </c>
      <c r="B59" s="10">
        <f t="shared" ca="1" si="0"/>
        <v>0.35643343349973811</v>
      </c>
      <c r="C59" s="57">
        <f ca="1">_xlfn.NORM.INV(B59,'Input Parameters'!$E$19,'Input Parameters'!$F$19)</f>
        <v>536.20327844056237</v>
      </c>
      <c r="D59" s="10">
        <f t="shared" ca="1" si="7"/>
        <v>0.44808342722673455</v>
      </c>
      <c r="E59" s="59">
        <f ca="1">IF(_xlfn.NORM.INV(D59,'Input Parameters'!$E$20,'Input Parameters'!$F$20)&lt;3500,3500,IF(_xlfn.NORM.INV(D59,'Input Parameters'!$E$20,'Input Parameters'!$F$20)&gt;5500,5500,_xlfn.NORM.INV(D59,'Input Parameters'!$E$20,'Input Parameters'!$F$20)))</f>
        <v>4708.6464609846216</v>
      </c>
      <c r="F59" s="10">
        <f t="shared" ca="1" si="1"/>
        <v>0.12338662708714676</v>
      </c>
      <c r="G59" s="61">
        <f ca="1">_xlfn.NORM.INV(F59,'Input Parameters'!$E$21,'Input Parameters'!$F$21)</f>
        <v>275.74637125711962</v>
      </c>
      <c r="H59" s="54">
        <f ca="1">EXP(E59*(1/'Input Parameters'!$E$22-1/G59))</f>
        <v>0.36584723183024864</v>
      </c>
      <c r="I59" s="10">
        <f t="shared" ca="1" si="2"/>
        <v>0.31798757432715441</v>
      </c>
      <c r="J59" s="29">
        <f ca="1">_xlfn.BETA.INV(I59,'Input Parameters'!$L$24,'Input Parameters'!$M$24,'Input Parameters'!$J$24,'Input Parameters'!$K$24)</f>
        <v>0.52961601575455086</v>
      </c>
      <c r="K59" s="156">
        <f ca="1">('Input Parameters'!$E$25/'Input Parameters'!$E$31)^$J59</f>
        <v>2.2388098781643981E-2</v>
      </c>
      <c r="L59" s="66">
        <f ca="1">$H59*$C59*'Input Parameters'!$E$23*K59</f>
        <v>4.3918394226176245</v>
      </c>
      <c r="M59" s="23">
        <f t="shared" ca="1" si="3"/>
        <v>0.62461952022243672</v>
      </c>
      <c r="N59" s="15">
        <f ca="1">_xlfn.NORM.INV(M59,'Input Parameters'!$E$26,'Input Parameters'!$F$26)</f>
        <v>4.0670358869289665E-2</v>
      </c>
      <c r="O59" s="8">
        <f t="shared" ca="1" si="4"/>
        <v>0.71818859477650565</v>
      </c>
      <c r="P59" s="29">
        <f ca="1">_xlfn.LOGNORM.INV(O59,'Input Parameters'!$H$27,'Input Parameters'!$I$27)</f>
        <v>1.8380227740252149</v>
      </c>
      <c r="Q59" s="10"/>
      <c r="R59" s="15">
        <f>'Input Parameters'!$E$28</f>
        <v>12.7</v>
      </c>
      <c r="S59" s="10">
        <f t="shared" ca="1" si="5"/>
        <v>0.40462675991048147</v>
      </c>
      <c r="T59" s="25">
        <f ca="1">_xlfn.LOGNORM.INV(S59,'Input Parameters'!$H$29,'Input Parameters'!$I$29)</f>
        <v>56.67484785720314</v>
      </c>
      <c r="U59" s="10">
        <f t="shared" ca="1" si="6"/>
        <v>0.13405984904378698</v>
      </c>
      <c r="V59" s="29">
        <f ca="1">IF('Input Parameters'!$D$30="Beta",_xlfn.BETA.INV(U59,'Input Parameters'!$L$30,'Input Parameters'!$M$30,'Input Parameters'!$J$30,'Input Parameters'!$K$30),IF('Input Parameters'!$D$30="LogNorm",_xlfn.LOGNORM.INV(U59,'Input Parameters'!$H$30,'Input Parameters'!$I$30)))</f>
        <v>0.64565315084720309</v>
      </c>
      <c r="W59" s="2">
        <f ca="1">N59+(P59-N59)*(1-ERF((T59-R59)/(2*SQRT(L59*'Input Parameters'!$E$31))))</f>
        <v>0.28847200079864499</v>
      </c>
      <c r="X59">
        <f t="shared" ca="1" si="8"/>
        <v>1</v>
      </c>
      <c r="Y59" s="7"/>
    </row>
    <row r="60" spans="1:25" ht="15" customHeight="1" x14ac:dyDescent="0.3">
      <c r="A60" s="130">
        <v>53</v>
      </c>
      <c r="B60" s="10">
        <f t="shared" ca="1" si="0"/>
        <v>0.81968300345096445</v>
      </c>
      <c r="C60" s="57">
        <f ca="1">_xlfn.NORM.INV(B60,'Input Parameters'!$E$19,'Input Parameters'!$F$19)</f>
        <v>644.54632471830405</v>
      </c>
      <c r="D60" s="10">
        <f t="shared" ca="1" si="7"/>
        <v>0.48275080449064112</v>
      </c>
      <c r="E60" s="59">
        <f ca="1">IF(_xlfn.NORM.INV(D60,'Input Parameters'!$E$20,'Input Parameters'!$F$20)&lt;3500,3500,IF(_xlfn.NORM.INV(D60,'Input Parameters'!$E$20,'Input Parameters'!$F$20)&gt;5500,5500,_xlfn.NORM.INV(D60,'Input Parameters'!$E$20,'Input Parameters'!$F$20)))</f>
        <v>4769.7244387515375</v>
      </c>
      <c r="F60" s="10">
        <f t="shared" ca="1" si="1"/>
        <v>0.21835819779983123</v>
      </c>
      <c r="G60" s="61">
        <f ca="1">_xlfn.NORM.INV(F60,'Input Parameters'!$E$21,'Input Parameters'!$F$21)</f>
        <v>278.73688481465712</v>
      </c>
      <c r="H60" s="54">
        <f ca="1">EXP(E60*(1/'Input Parameters'!$E$22-1/G60))</f>
        <v>0.43474258592965981</v>
      </c>
      <c r="I60" s="10">
        <f t="shared" ca="1" si="2"/>
        <v>1.526674874953593E-2</v>
      </c>
      <c r="J60" s="29">
        <f ca="1">_xlfn.BETA.INV(I60,'Input Parameters'!$L$24,'Input Parameters'!$M$24,'Input Parameters'!$J$24,'Input Parameters'!$K$24)</f>
        <v>0.26646053424523997</v>
      </c>
      <c r="K60" s="156">
        <f ca="1">('Input Parameters'!$E$25/'Input Parameters'!$E$31)^$J60</f>
        <v>0.14786325875664558</v>
      </c>
      <c r="L60" s="66">
        <f ca="1">$H60*$C60*'Input Parameters'!$E$23*K60</f>
        <v>41.433020420827461</v>
      </c>
      <c r="M60" s="23">
        <f t="shared" ca="1" si="3"/>
        <v>0.24069255961728409</v>
      </c>
      <c r="N60" s="15">
        <f ca="1">_xlfn.NORM.INV(M60,'Input Parameters'!$E$26,'Input Parameters'!$F$26)</f>
        <v>1.9214393001946634E-2</v>
      </c>
      <c r="O60" s="8">
        <f t="shared" ca="1" si="4"/>
        <v>0.41666098722766665</v>
      </c>
      <c r="P60" s="29">
        <f ca="1">_xlfn.LOGNORM.INV(O60,'Input Parameters'!$H$27,'Input Parameters'!$I$27)</f>
        <v>1.2970722778609067</v>
      </c>
      <c r="Q60" s="10"/>
      <c r="R60" s="15">
        <f>'Input Parameters'!$E$28</f>
        <v>12.7</v>
      </c>
      <c r="S60" s="10">
        <f t="shared" ca="1" si="5"/>
        <v>0.56020368491648431</v>
      </c>
      <c r="T60" s="25">
        <f ca="1">_xlfn.LOGNORM.INV(S60,'Input Parameters'!$H$29,'Input Parameters'!$I$29)</f>
        <v>59.230691279211769</v>
      </c>
      <c r="U60" s="10">
        <f t="shared" ca="1" si="6"/>
        <v>0.27491864490193041</v>
      </c>
      <c r="V60" s="29">
        <f ca="1">IF('Input Parameters'!$D$30="Beta",_xlfn.BETA.INV(U60,'Input Parameters'!$L$30,'Input Parameters'!$M$30,'Input Parameters'!$J$30,'Input Parameters'!$K$30),IF('Input Parameters'!$D$30="LogNorm",_xlfn.LOGNORM.INV(U60,'Input Parameters'!$H$30,'Input Parameters'!$I$30)))</f>
        <v>0.78929629399721424</v>
      </c>
      <c r="W60" s="2">
        <f ca="1">N60+(P60-N60)*(1-ERF((T60-R60)/(2*SQRT(L60*'Input Parameters'!$E$31))))</f>
        <v>0.79774123665996821</v>
      </c>
      <c r="X60">
        <f t="shared" ca="1" si="8"/>
        <v>0</v>
      </c>
      <c r="Y60" s="7"/>
    </row>
    <row r="61" spans="1:25" ht="15" customHeight="1" x14ac:dyDescent="0.3">
      <c r="A61" s="130">
        <v>54</v>
      </c>
      <c r="B61" s="10">
        <f t="shared" ca="1" si="0"/>
        <v>0.4095254277774939</v>
      </c>
      <c r="C61" s="57">
        <f ca="1">_xlfn.NORM.INV(B61,'Input Parameters'!$E$19,'Input Parameters'!$F$19)</f>
        <v>547.96927967987085</v>
      </c>
      <c r="D61" s="10">
        <f t="shared" ca="1" si="7"/>
        <v>0.41958880325612369</v>
      </c>
      <c r="E61" s="59">
        <f ca="1">IF(_xlfn.NORM.INV(D61,'Input Parameters'!$E$20,'Input Parameters'!$F$20)&lt;3500,3500,IF(_xlfn.NORM.INV(D61,'Input Parameters'!$E$20,'Input Parameters'!$F$20)&gt;5500,5500,_xlfn.NORM.INV(D61,'Input Parameters'!$E$20,'Input Parameters'!$F$20)))</f>
        <v>4657.9381286578955</v>
      </c>
      <c r="F61" s="10">
        <f t="shared" ca="1" si="1"/>
        <v>0.59473512111655247</v>
      </c>
      <c r="G61" s="61">
        <f ca="1">_xlfn.NORM.INV(F61,'Input Parameters'!$E$21,'Input Parameters'!$F$21)</f>
        <v>286.73437734324193</v>
      </c>
      <c r="H61" s="54">
        <f ca="1">EXP(E61*(1/'Input Parameters'!$E$22-1/G61))</f>
        <v>0.70653354044053018</v>
      </c>
      <c r="I61" s="10">
        <f t="shared" ca="1" si="2"/>
        <v>0.82285258314540799</v>
      </c>
      <c r="J61" s="29">
        <f ca="1">_xlfn.BETA.INV(I61,'Input Parameters'!$L$24,'Input Parameters'!$M$24,'Input Parameters'!$J$24,'Input Parameters'!$K$24)</f>
        <v>0.74643002238077061</v>
      </c>
      <c r="K61" s="156">
        <f ca="1">('Input Parameters'!$E$25/'Input Parameters'!$E$31)^$J61</f>
        <v>4.7265894172451696E-3</v>
      </c>
      <c r="L61" s="66">
        <f ca="1">$H61*$C61*'Input Parameters'!$E$23*K61</f>
        <v>1.8299400971125124</v>
      </c>
      <c r="M61" s="23">
        <f t="shared" ca="1" si="3"/>
        <v>0.49381731341160684</v>
      </c>
      <c r="N61" s="15">
        <f ca="1">_xlfn.NORM.INV(M61,'Input Parameters'!$E$26,'Input Parameters'!$F$26)</f>
        <v>3.3674535333822336E-2</v>
      </c>
      <c r="O61" s="8">
        <f t="shared" ca="1" si="4"/>
        <v>4.7910766289973927E-2</v>
      </c>
      <c r="P61" s="29">
        <f ca="1">_xlfn.LOGNORM.INV(O61,'Input Parameters'!$H$27,'Input Parameters'!$I$27)</f>
        <v>0.68140073150851299</v>
      </c>
      <c r="Q61" s="10"/>
      <c r="R61" s="15">
        <f>'Input Parameters'!$E$28</f>
        <v>12.7</v>
      </c>
      <c r="S61" s="10">
        <f t="shared" ca="1" si="5"/>
        <v>0.58380828802965812</v>
      </c>
      <c r="T61" s="25">
        <f ca="1">_xlfn.LOGNORM.INV(S61,'Input Parameters'!$H$29,'Input Parameters'!$I$29)</f>
        <v>59.6321113326118</v>
      </c>
      <c r="U61" s="10">
        <f t="shared" ca="1" si="6"/>
        <v>0.22631192367511277</v>
      </c>
      <c r="V61" s="29">
        <f ca="1">IF('Input Parameters'!$D$30="Beta",_xlfn.BETA.INV(U61,'Input Parameters'!$L$30,'Input Parameters'!$M$30,'Input Parameters'!$J$30,'Input Parameters'!$K$30),IF('Input Parameters'!$D$30="LogNorm",_xlfn.LOGNORM.INV(U61,'Input Parameters'!$H$30,'Input Parameters'!$I$30)))</f>
        <v>0.74306949779706744</v>
      </c>
      <c r="W61" s="2">
        <f ca="1">N61+(P61-N61)*(1-ERF((T61-R61)/(2*SQRT(L61*'Input Parameters'!$E$31))))</f>
        <v>4.2845260396834783E-2</v>
      </c>
      <c r="X61">
        <f t="shared" ca="1" si="8"/>
        <v>1</v>
      </c>
      <c r="Y61" s="7"/>
    </row>
    <row r="62" spans="1:25" ht="15" customHeight="1" x14ac:dyDescent="0.3">
      <c r="A62" s="130">
        <v>55</v>
      </c>
      <c r="B62" s="10">
        <f t="shared" ca="1" si="0"/>
        <v>0.24030572990655297</v>
      </c>
      <c r="C62" s="57">
        <f ca="1">_xlfn.NORM.INV(B62,'Input Parameters'!$E$19,'Input Parameters'!$F$19)</f>
        <v>507.70050658217355</v>
      </c>
      <c r="D62" s="10">
        <f t="shared" ca="1" si="7"/>
        <v>0.67251564402328945</v>
      </c>
      <c r="E62" s="59">
        <f ca="1">IF(_xlfn.NORM.INV(D62,'Input Parameters'!$E$20,'Input Parameters'!$F$20)&lt;3500,3500,IF(_xlfn.NORM.INV(D62,'Input Parameters'!$E$20,'Input Parameters'!$F$20)&gt;5500,5500,_xlfn.NORM.INV(D62,'Input Parameters'!$E$20,'Input Parameters'!$F$20)))</f>
        <v>5112.8092073494599</v>
      </c>
      <c r="F62" s="10">
        <f t="shared" ca="1" si="1"/>
        <v>0.21446295951606109</v>
      </c>
      <c r="G62" s="61">
        <f ca="1">_xlfn.NORM.INV(F62,'Input Parameters'!$E$21,'Input Parameters'!$F$21)</f>
        <v>278.63249657236821</v>
      </c>
      <c r="H62" s="54">
        <f ca="1">EXP(E62*(1/'Input Parameters'!$E$22-1/G62))</f>
        <v>0.40665475582956884</v>
      </c>
      <c r="I62" s="10">
        <f t="shared" ca="1" si="2"/>
        <v>0.6190378189819834</v>
      </c>
      <c r="J62" s="29">
        <f ca="1">_xlfn.BETA.INV(I62,'Input Parameters'!$L$24,'Input Parameters'!$M$24,'Input Parameters'!$J$24,'Input Parameters'!$K$24)</f>
        <v>0.65512147783634167</v>
      </c>
      <c r="K62" s="156">
        <f ca="1">('Input Parameters'!$E$25/'Input Parameters'!$E$31)^$J62</f>
        <v>9.0994146848209327E-3</v>
      </c>
      <c r="L62" s="66">
        <f ca="1">$H62*$C62*'Input Parameters'!$E$23*K62</f>
        <v>1.8786544689179316</v>
      </c>
      <c r="M62" s="23">
        <f t="shared" ca="1" si="3"/>
        <v>0.27878557526029479</v>
      </c>
      <c r="N62" s="15">
        <f ca="1">_xlfn.NORM.INV(M62,'Input Parameters'!$E$26,'Input Parameters'!$F$26)</f>
        <v>2.1684487424343816E-2</v>
      </c>
      <c r="O62" s="8">
        <f t="shared" ca="1" si="4"/>
        <v>0.89084698598596468</v>
      </c>
      <c r="P62" s="29">
        <f ca="1">_xlfn.LOGNORM.INV(O62,'Input Parameters'!$H$27,'Input Parameters'!$I$27)</f>
        <v>2.4542953397540423</v>
      </c>
      <c r="Q62" s="10"/>
      <c r="R62" s="15">
        <f>'Input Parameters'!$E$28</f>
        <v>12.7</v>
      </c>
      <c r="S62" s="10">
        <f t="shared" ca="1" si="5"/>
        <v>0.93301301701016104</v>
      </c>
      <c r="T62" s="25">
        <f ca="1">_xlfn.LOGNORM.INV(S62,'Input Parameters'!$H$29,'Input Parameters'!$I$29)</f>
        <v>68.902071457543428</v>
      </c>
      <c r="U62" s="10">
        <f t="shared" ca="1" si="6"/>
        <v>9.4405973944358346E-2</v>
      </c>
      <c r="V62" s="29">
        <f ca="1">IF('Input Parameters'!$D$30="Beta",_xlfn.BETA.INV(U62,'Input Parameters'!$L$30,'Input Parameters'!$M$30,'Input Parameters'!$J$30,'Input Parameters'!$K$30),IF('Input Parameters'!$D$30="LogNorm",_xlfn.LOGNORM.INV(U62,'Input Parameters'!$H$30,'Input Parameters'!$I$30)))</f>
        <v>0.59511323002140504</v>
      </c>
      <c r="W62" s="2">
        <f ca="1">N62+(P62-N62)*(1-ERF((T62-R62)/(2*SQRT(L62*'Input Parameters'!$E$31))))</f>
        <v>3.0778363369408999E-2</v>
      </c>
      <c r="X62">
        <f t="shared" ca="1" si="8"/>
        <v>1</v>
      </c>
      <c r="Y62" s="7"/>
    </row>
    <row r="63" spans="1:25" ht="15" customHeight="1" x14ac:dyDescent="0.3">
      <c r="A63" s="130">
        <v>56</v>
      </c>
      <c r="B63" s="10">
        <f t="shared" ca="1" si="0"/>
        <v>0.6592979144652501</v>
      </c>
      <c r="C63" s="57">
        <f ca="1">_xlfn.NORM.INV(B63,'Input Parameters'!$E$19,'Input Parameters'!$F$19)</f>
        <v>601.99128629209144</v>
      </c>
      <c r="D63" s="10">
        <f t="shared" ca="1" si="7"/>
        <v>0.75003269401776673</v>
      </c>
      <c r="E63" s="59">
        <f ca="1">IF(_xlfn.NORM.INV(D63,'Input Parameters'!$E$20,'Input Parameters'!$F$20)&lt;3500,3500,IF(_xlfn.NORM.INV(D63,'Input Parameters'!$E$20,'Input Parameters'!$F$20)&gt;5500,5500,_xlfn.NORM.INV(D63,'Input Parameters'!$E$20,'Input Parameters'!$F$20)))</f>
        <v>5272.2148462003242</v>
      </c>
      <c r="F63" s="10">
        <f t="shared" ca="1" si="1"/>
        <v>0.23073578033212561</v>
      </c>
      <c r="G63" s="61">
        <f ca="1">_xlfn.NORM.INV(F63,'Input Parameters'!$E$21,'Input Parameters'!$F$21)</f>
        <v>279.06169259710498</v>
      </c>
      <c r="H63" s="54">
        <f ca="1">EXP(E63*(1/'Input Parameters'!$E$22-1/G63))</f>
        <v>0.40708123040280642</v>
      </c>
      <c r="I63" s="10">
        <f t="shared" ca="1" si="2"/>
        <v>0.83878744960503848</v>
      </c>
      <c r="J63" s="29">
        <f ca="1">_xlfn.BETA.INV(I63,'Input Parameters'!$L$24,'Input Parameters'!$M$24,'Input Parameters'!$J$24,'Input Parameters'!$K$24)</f>
        <v>0.75498688693655969</v>
      </c>
      <c r="K63" s="156">
        <f ca="1">('Input Parameters'!$E$25/'Input Parameters'!$E$31)^$J63</f>
        <v>4.4451819986399367E-3</v>
      </c>
      <c r="L63" s="66">
        <f ca="1">$H63*$C63*'Input Parameters'!$E$23*K63</f>
        <v>1.0893334268456754</v>
      </c>
      <c r="M63" s="23">
        <f t="shared" ca="1" si="3"/>
        <v>8.4755911931747585E-2</v>
      </c>
      <c r="N63" s="15">
        <f ca="1">_xlfn.NORM.INV(M63,'Input Parameters'!$E$26,'Input Parameters'!$F$26)</f>
        <v>5.1507438788661875E-3</v>
      </c>
      <c r="O63" s="8">
        <f t="shared" ca="1" si="4"/>
        <v>0.41344783046803868</v>
      </c>
      <c r="P63" s="29">
        <f ca="1">_xlfn.LOGNORM.INV(O63,'Input Parameters'!$H$27,'Input Parameters'!$I$27)</f>
        <v>1.2923514465868844</v>
      </c>
      <c r="Q63" s="10"/>
      <c r="R63" s="15">
        <f>'Input Parameters'!$E$28</f>
        <v>12.7</v>
      </c>
      <c r="S63" s="10">
        <f t="shared" ca="1" si="5"/>
        <v>1.5012257720342426E-2</v>
      </c>
      <c r="T63" s="25">
        <f ca="1">_xlfn.LOGNORM.INV(S63,'Input Parameters'!$H$29,'Input Parameters'!$I$29)</f>
        <v>45.641860604430335</v>
      </c>
      <c r="U63" s="10">
        <f t="shared" ca="1" si="6"/>
        <v>0.12334460948291637</v>
      </c>
      <c r="V63" s="29">
        <f ca="1">IF('Input Parameters'!$D$30="Beta",_xlfn.BETA.INV(U63,'Input Parameters'!$L$30,'Input Parameters'!$M$30,'Input Parameters'!$J$30,'Input Parameters'!$K$30),IF('Input Parameters'!$D$30="LogNorm",_xlfn.LOGNORM.INV(U63,'Input Parameters'!$H$30,'Input Parameters'!$I$30)))</f>
        <v>0.63279137658634288</v>
      </c>
      <c r="W63" s="2">
        <f ca="1">N63+(P63-N63)*(1-ERF((T63-R63)/(2*SQRT(L63*'Input Parameters'!$E$31))))</f>
        <v>3.8140480997123645E-2</v>
      </c>
      <c r="X63">
        <f t="shared" ca="1" si="8"/>
        <v>1</v>
      </c>
      <c r="Y63" s="7"/>
    </row>
    <row r="64" spans="1:25" ht="15" customHeight="1" x14ac:dyDescent="0.3">
      <c r="A64" s="130">
        <v>57</v>
      </c>
      <c r="B64" s="10">
        <f t="shared" ca="1" si="0"/>
        <v>0.73580325884975351</v>
      </c>
      <c r="C64" s="57">
        <f ca="1">_xlfn.NORM.INV(B64,'Input Parameters'!$E$19,'Input Parameters'!$F$19)</f>
        <v>620.57389366859104</v>
      </c>
      <c r="D64" s="10">
        <f t="shared" ca="1" si="7"/>
        <v>0.22688789274672772</v>
      </c>
      <c r="E64" s="59">
        <f ca="1">IF(_xlfn.NORM.INV(D64,'Input Parameters'!$E$20,'Input Parameters'!$F$20)&lt;3500,3500,IF(_xlfn.NORM.INV(D64,'Input Parameters'!$E$20,'Input Parameters'!$F$20)&gt;5500,5500,_xlfn.NORM.INV(D64,'Input Parameters'!$E$20,'Input Parameters'!$F$20)))</f>
        <v>4275.6054349807391</v>
      </c>
      <c r="F64" s="10">
        <f t="shared" ca="1" si="1"/>
        <v>0.28609147007666758</v>
      </c>
      <c r="G64" s="61">
        <f ca="1">_xlfn.NORM.INV(F64,'Input Parameters'!$E$21,'Input Parameters'!$F$21)</f>
        <v>280.41036156227881</v>
      </c>
      <c r="H64" s="54">
        <f ca="1">EXP(E64*(1/'Input Parameters'!$E$22-1/G64))</f>
        <v>0.51935752767143983</v>
      </c>
      <c r="I64" s="10">
        <f t="shared" ca="1" si="2"/>
        <v>0.24039892856999878</v>
      </c>
      <c r="J64" s="29">
        <f ca="1">_xlfn.BETA.INV(I64,'Input Parameters'!$L$24,'Input Parameters'!$M$24,'Input Parameters'!$J$24,'Input Parameters'!$K$24)</f>
        <v>0.49123317615915563</v>
      </c>
      <c r="K64" s="156">
        <f ca="1">('Input Parameters'!$E$25/'Input Parameters'!$E$31)^$J64</f>
        <v>2.9484675240418999E-2</v>
      </c>
      <c r="L64" s="66">
        <f ca="1">$H64*$C64*'Input Parameters'!$E$23*K64</f>
        <v>9.5029026672478274</v>
      </c>
      <c r="M64" s="23">
        <f t="shared" ca="1" si="3"/>
        <v>0.47572655641998507</v>
      </c>
      <c r="N64" s="15">
        <f ca="1">_xlfn.NORM.INV(M64,'Input Parameters'!$E$26,'Input Parameters'!$F$26)</f>
        <v>3.2721476103334896E-2</v>
      </c>
      <c r="O64" s="8">
        <f t="shared" ca="1" si="4"/>
        <v>0.70255832069992075</v>
      </c>
      <c r="P64" s="29">
        <f ca="1">_xlfn.LOGNORM.INV(O64,'Input Parameters'!$H$27,'Input Parameters'!$I$27)</f>
        <v>1.8012376424201584</v>
      </c>
      <c r="Q64" s="10"/>
      <c r="R64" s="15">
        <f>'Input Parameters'!$E$28</f>
        <v>12.7</v>
      </c>
      <c r="S64" s="10">
        <f t="shared" ca="1" si="5"/>
        <v>0.75012038127141323</v>
      </c>
      <c r="T64" s="25">
        <f ca="1">_xlfn.LOGNORM.INV(S64,'Input Parameters'!$H$29,'Input Parameters'!$I$29)</f>
        <v>62.815492995999918</v>
      </c>
      <c r="U64" s="10">
        <f t="shared" ca="1" si="6"/>
        <v>0.81787935882027063</v>
      </c>
      <c r="V64" s="29">
        <f ca="1">IF('Input Parameters'!$D$30="Beta",_xlfn.BETA.INV(U64,'Input Parameters'!$L$30,'Input Parameters'!$M$30,'Input Parameters'!$J$30,'Input Parameters'!$K$30),IF('Input Parameters'!$D$30="LogNorm",_xlfn.LOGNORM.INV(U64,'Input Parameters'!$H$30,'Input Parameters'!$I$30)))</f>
        <v>1.4290383861814504</v>
      </c>
      <c r="W64" s="2">
        <f ca="1">N64+(P64-N64)*(1-ERF((T64-R64)/(2*SQRT(L64*'Input Parameters'!$E$31))))</f>
        <v>0.47543088816379475</v>
      </c>
      <c r="X64">
        <f t="shared" ca="1" si="8"/>
        <v>1</v>
      </c>
      <c r="Y64" s="7"/>
    </row>
    <row r="65" spans="1:25" ht="15" customHeight="1" x14ac:dyDescent="0.3">
      <c r="A65" s="130">
        <v>58</v>
      </c>
      <c r="B65" s="10">
        <f t="shared" ca="1" si="0"/>
        <v>0.27790782324208185</v>
      </c>
      <c r="C65" s="57">
        <f ca="1">_xlfn.NORM.INV(B65,'Input Parameters'!$E$19,'Input Parameters'!$F$19)</f>
        <v>517.5237524681545</v>
      </c>
      <c r="D65" s="10">
        <f t="shared" ca="1" si="7"/>
        <v>0.40396259718308525</v>
      </c>
      <c r="E65" s="59">
        <f ca="1">IF(_xlfn.NORM.INV(D65,'Input Parameters'!$E$20,'Input Parameters'!$F$20)&lt;3500,3500,IF(_xlfn.NORM.INV(D65,'Input Parameters'!$E$20,'Input Parameters'!$F$20)&gt;5500,5500,_xlfn.NORM.INV(D65,'Input Parameters'!$E$20,'Input Parameters'!$F$20)))</f>
        <v>4629.8275268990337</v>
      </c>
      <c r="F65" s="10">
        <f t="shared" ca="1" si="1"/>
        <v>8.0342798476913391E-3</v>
      </c>
      <c r="G65" s="61">
        <f ca="1">_xlfn.NORM.INV(F65,'Input Parameters'!$E$21,'Input Parameters'!$F$21)</f>
        <v>265.92819291444937</v>
      </c>
      <c r="H65" s="54">
        <f ca="1">EXP(E65*(1/'Input Parameters'!$E$22-1/G65))</f>
        <v>0.20016617568570325</v>
      </c>
      <c r="I65" s="10">
        <f t="shared" ca="1" si="2"/>
        <v>2.2485435496736095E-2</v>
      </c>
      <c r="J65" s="29">
        <f ca="1">_xlfn.BETA.INV(I65,'Input Parameters'!$L$24,'Input Parameters'!$M$24,'Input Parameters'!$J$24,'Input Parameters'!$K$24)</f>
        <v>0.28824391139056565</v>
      </c>
      <c r="K65" s="156">
        <f ca="1">('Input Parameters'!$E$25/'Input Parameters'!$E$31)^$J65</f>
        <v>0.12647236474213408</v>
      </c>
      <c r="L65" s="66">
        <f ca="1">$H65*$C65*'Input Parameters'!$E$23*K65</f>
        <v>13.101367163196555</v>
      </c>
      <c r="M65" s="23">
        <f t="shared" ca="1" si="3"/>
        <v>0.65265529508207154</v>
      </c>
      <c r="N65" s="15">
        <f ca="1">_xlfn.NORM.INV(M65,'Input Parameters'!$E$26,'Input Parameters'!$F$26)</f>
        <v>4.224248298680644E-2</v>
      </c>
      <c r="O65" s="8">
        <f t="shared" ca="1" si="4"/>
        <v>9.1122207268415467E-2</v>
      </c>
      <c r="P65" s="29">
        <f ca="1">_xlfn.LOGNORM.INV(O65,'Input Parameters'!$H$27,'Input Parameters'!$I$27)</f>
        <v>0.78906264436573226</v>
      </c>
      <c r="Q65" s="10"/>
      <c r="R65" s="15">
        <f>'Input Parameters'!$E$28</f>
        <v>12.7</v>
      </c>
      <c r="S65" s="10">
        <f t="shared" ca="1" si="5"/>
        <v>0.56118705692493998</v>
      </c>
      <c r="T65" s="25">
        <f ca="1">_xlfn.LOGNORM.INV(S65,'Input Parameters'!$H$29,'Input Parameters'!$I$29)</f>
        <v>59.247277873273049</v>
      </c>
      <c r="U65" s="10">
        <f t="shared" ca="1" si="6"/>
        <v>9.47325741238636E-2</v>
      </c>
      <c r="V65" s="29">
        <f ca="1">IF('Input Parameters'!$D$30="Beta",_xlfn.BETA.INV(U65,'Input Parameters'!$L$30,'Input Parameters'!$M$30,'Input Parameters'!$J$30,'Input Parameters'!$K$30),IF('Input Parameters'!$D$30="LogNorm",_xlfn.LOGNORM.INV(U65,'Input Parameters'!$H$30,'Input Parameters'!$I$30)))</f>
        <v>0.59556840632306574</v>
      </c>
      <c r="W65" s="2">
        <f ca="1">N65+(P65-N65)*(1-ERF((T65-R65)/(2*SQRT(L65*'Input Parameters'!$E$31))))</f>
        <v>0.31347005549517232</v>
      </c>
      <c r="X65">
        <f t="shared" ca="1" si="8"/>
        <v>1</v>
      </c>
      <c r="Y65" s="7"/>
    </row>
    <row r="66" spans="1:25" ht="15" customHeight="1" x14ac:dyDescent="0.3">
      <c r="A66" s="130">
        <v>59</v>
      </c>
      <c r="B66" s="10">
        <f t="shared" ca="1" si="0"/>
        <v>0.97723080572570786</v>
      </c>
      <c r="C66" s="57">
        <f ca="1">_xlfn.NORM.INV(B66,'Input Parameters'!$E$19,'Input Parameters'!$F$19)</f>
        <v>736.2701765266288</v>
      </c>
      <c r="D66" s="10">
        <f t="shared" ca="1" si="7"/>
        <v>0.63974825194985996</v>
      </c>
      <c r="E66" s="59">
        <f ca="1">IF(_xlfn.NORM.INV(D66,'Input Parameters'!$E$20,'Input Parameters'!$F$20)&lt;3500,3500,IF(_xlfn.NORM.INV(D66,'Input Parameters'!$E$20,'Input Parameters'!$F$20)&gt;5500,5500,_xlfn.NORM.INV(D66,'Input Parameters'!$E$20,'Input Parameters'!$F$20)))</f>
        <v>5050.4501740604082</v>
      </c>
      <c r="F66" s="10">
        <f t="shared" ca="1" si="1"/>
        <v>0.56984749969431292</v>
      </c>
      <c r="G66" s="61">
        <f ca="1">_xlfn.NORM.INV(F66,'Input Parameters'!$E$21,'Input Parameters'!$F$21)</f>
        <v>286.23324936530247</v>
      </c>
      <c r="H66" s="54">
        <f ca="1">EXP(E66*(1/'Input Parameters'!$E$22-1/G66))</f>
        <v>0.66531460453595193</v>
      </c>
      <c r="I66" s="10">
        <f t="shared" ca="1" si="2"/>
        <v>0.65797137075261636</v>
      </c>
      <c r="J66" s="29">
        <f ca="1">_xlfn.BETA.INV(I66,'Input Parameters'!$L$24,'Input Parameters'!$M$24,'Input Parameters'!$J$24,'Input Parameters'!$K$24)</f>
        <v>0.67112319246083652</v>
      </c>
      <c r="K66" s="156">
        <f ca="1">('Input Parameters'!$E$25/'Input Parameters'!$E$31)^$J66</f>
        <v>8.1126212463628871E-3</v>
      </c>
      <c r="L66" s="66">
        <f ca="1">$H66*$C66*'Input Parameters'!$E$23*K66</f>
        <v>3.9739780747074138</v>
      </c>
      <c r="M66" s="23">
        <f t="shared" ca="1" si="3"/>
        <v>0.79453127030573834</v>
      </c>
      <c r="N66" s="15">
        <f ca="1">_xlfn.NORM.INV(M66,'Input Parameters'!$E$26,'Input Parameters'!$F$26)</f>
        <v>5.1267145475659623E-2</v>
      </c>
      <c r="O66" s="8">
        <f t="shared" ca="1" si="4"/>
        <v>0.93441422668229734</v>
      </c>
      <c r="P66" s="29">
        <f ca="1">_xlfn.LOGNORM.INV(O66,'Input Parameters'!$H$27,'Input Parameters'!$I$27)</f>
        <v>2.7760536573939665</v>
      </c>
      <c r="Q66" s="10"/>
      <c r="R66" s="15">
        <f>'Input Parameters'!$E$28</f>
        <v>12.7</v>
      </c>
      <c r="S66" s="10">
        <f t="shared" ca="1" si="5"/>
        <v>0.58993587934562064</v>
      </c>
      <c r="T66" s="25">
        <f ca="1">_xlfn.LOGNORM.INV(S66,'Input Parameters'!$H$29,'Input Parameters'!$I$29)</f>
        <v>59.737546999702211</v>
      </c>
      <c r="U66" s="10">
        <f t="shared" ca="1" si="6"/>
        <v>0.31204238957222263</v>
      </c>
      <c r="V66" s="29">
        <f ca="1">IF('Input Parameters'!$D$30="Beta",_xlfn.BETA.INV(U66,'Input Parameters'!$L$30,'Input Parameters'!$M$30,'Input Parameters'!$J$30,'Input Parameters'!$K$30),IF('Input Parameters'!$D$30="LogNorm",_xlfn.LOGNORM.INV(U66,'Input Parameters'!$H$30,'Input Parameters'!$I$30)))</f>
        <v>0.82361674246716321</v>
      </c>
      <c r="W66" s="2">
        <f ca="1">N66+(P66-N66)*(1-ERF((T66-R66)/(2*SQRT(L66*'Input Parameters'!$E$31))))</f>
        <v>0.31073107530611349</v>
      </c>
      <c r="X66">
        <f t="shared" ca="1" si="8"/>
        <v>1</v>
      </c>
      <c r="Y66" s="7"/>
    </row>
    <row r="67" spans="1:25" ht="15" customHeight="1" x14ac:dyDescent="0.3">
      <c r="A67" s="130">
        <v>60</v>
      </c>
      <c r="B67" s="10">
        <f t="shared" ca="1" si="0"/>
        <v>6.3731994553345217E-2</v>
      </c>
      <c r="C67" s="57">
        <f ca="1">_xlfn.NORM.INV(B67,'Input Parameters'!$E$19,'Input Parameters'!$F$19)</f>
        <v>438.50687000040074</v>
      </c>
      <c r="D67" s="10">
        <f t="shared" ca="1" si="7"/>
        <v>0.52070652812006868</v>
      </c>
      <c r="E67" s="59">
        <f ca="1">IF(_xlfn.NORM.INV(D67,'Input Parameters'!$E$20,'Input Parameters'!$F$20)&lt;3500,3500,IF(_xlfn.NORM.INV(D67,'Input Parameters'!$E$20,'Input Parameters'!$F$20)&gt;5500,5500,_xlfn.NORM.INV(D67,'Input Parameters'!$E$20,'Input Parameters'!$F$20)))</f>
        <v>4836.3488267715147</v>
      </c>
      <c r="F67" s="10">
        <f t="shared" ca="1" si="1"/>
        <v>0.98915555497597685</v>
      </c>
      <c r="G67" s="61">
        <f ca="1">_xlfn.NORM.INV(F67,'Input Parameters'!$E$21,'Input Parameters'!$F$21)</f>
        <v>302.89477220006347</v>
      </c>
      <c r="H67" s="54">
        <f ca="1">EXP(E67*(1/'Input Parameters'!$E$22-1/G67))</f>
        <v>1.7146646990803935</v>
      </c>
      <c r="I67" s="10">
        <f t="shared" ca="1" si="2"/>
        <v>0.1088925963878119</v>
      </c>
      <c r="J67" s="29">
        <f ca="1">_xlfn.BETA.INV(I67,'Input Parameters'!$L$24,'Input Parameters'!$M$24,'Input Parameters'!$J$24,'Input Parameters'!$K$24)</f>
        <v>0.40505545033636808</v>
      </c>
      <c r="K67" s="156">
        <f ca="1">('Input Parameters'!$E$25/'Input Parameters'!$E$31)^$J67</f>
        <v>5.4711322141245022E-2</v>
      </c>
      <c r="L67" s="66">
        <f ca="1">$H67*$C67*'Input Parameters'!$E$23*K67</f>
        <v>41.137019121336422</v>
      </c>
      <c r="M67" s="23">
        <f t="shared" ca="1" si="3"/>
        <v>0.86414414143490892</v>
      </c>
      <c r="N67" s="15">
        <f ca="1">_xlfn.NORM.INV(M67,'Input Parameters'!$E$26,'Input Parameters'!$F$26)</f>
        <v>5.7081713095964659E-2</v>
      </c>
      <c r="O67" s="8">
        <f t="shared" ca="1" si="4"/>
        <v>8.7181610210511185E-2</v>
      </c>
      <c r="P67" s="29">
        <f ca="1">_xlfn.LOGNORM.INV(O67,'Input Parameters'!$H$27,'Input Parameters'!$I$27)</f>
        <v>0.78057669911758876</v>
      </c>
      <c r="Q67" s="10"/>
      <c r="R67" s="15">
        <f>'Input Parameters'!$E$28</f>
        <v>12.7</v>
      </c>
      <c r="S67" s="10">
        <f t="shared" ca="1" si="5"/>
        <v>0.48113998602289998</v>
      </c>
      <c r="T67" s="25">
        <f ca="1">_xlfn.LOGNORM.INV(S67,'Input Parameters'!$H$29,'Input Parameters'!$I$29)</f>
        <v>57.923452497253841</v>
      </c>
      <c r="U67" s="10">
        <f t="shared" ca="1" si="6"/>
        <v>0.26020224249407975</v>
      </c>
      <c r="V67" s="29">
        <f ca="1">IF('Input Parameters'!$D$30="Beta",_xlfn.BETA.INV(U67,'Input Parameters'!$L$30,'Input Parameters'!$M$30,'Input Parameters'!$J$30,'Input Parameters'!$K$30),IF('Input Parameters'!$D$30="LogNorm",_xlfn.LOGNORM.INV(U67,'Input Parameters'!$H$30,'Input Parameters'!$I$30)))</f>
        <v>0.77549955202743992</v>
      </c>
      <c r="W67" s="2">
        <f ca="1">N67+(P67-N67)*(1-ERF((T67-R67)/(2*SQRT(L67*'Input Parameters'!$E$31))))</f>
        <v>0.50425758185519043</v>
      </c>
      <c r="X67">
        <f t="shared" ca="1" si="8"/>
        <v>1</v>
      </c>
      <c r="Y67" s="7"/>
    </row>
    <row r="68" spans="1:25" ht="15" customHeight="1" x14ac:dyDescent="0.3">
      <c r="A68" s="130">
        <v>61</v>
      </c>
      <c r="B68" s="10">
        <f t="shared" ca="1" si="0"/>
        <v>0.89296929482729581</v>
      </c>
      <c r="C68" s="57">
        <f ca="1">_xlfn.NORM.INV(B68,'Input Parameters'!$E$19,'Input Parameters'!$F$19)</f>
        <v>672.2891256986652</v>
      </c>
      <c r="D68" s="10">
        <f t="shared" ca="1" si="7"/>
        <v>0.15757949424581119</v>
      </c>
      <c r="E68" s="59">
        <f ca="1">IF(_xlfn.NORM.INV(D68,'Input Parameters'!$E$20,'Input Parameters'!$F$20)&lt;3500,3500,IF(_xlfn.NORM.INV(D68,'Input Parameters'!$E$20,'Input Parameters'!$F$20)&gt;5500,5500,_xlfn.NORM.INV(D68,'Input Parameters'!$E$20,'Input Parameters'!$F$20)))</f>
        <v>4096.8809731693354</v>
      </c>
      <c r="F68" s="10">
        <f t="shared" ca="1" si="1"/>
        <v>0.37697665704394112</v>
      </c>
      <c r="G68" s="61">
        <f ca="1">_xlfn.NORM.INV(F68,'Input Parameters'!$E$21,'Input Parameters'!$F$21)</f>
        <v>282.38643315550644</v>
      </c>
      <c r="H68" s="54">
        <f ca="1">EXP(E68*(1/'Input Parameters'!$E$22-1/G68))</f>
        <v>0.59123781286326704</v>
      </c>
      <c r="I68" s="10">
        <f t="shared" ca="1" si="2"/>
        <v>0.35295178006846561</v>
      </c>
      <c r="J68" s="29">
        <f ca="1">_xlfn.BETA.INV(I68,'Input Parameters'!$L$24,'Input Parameters'!$M$24,'Input Parameters'!$J$24,'Input Parameters'!$K$24)</f>
        <v>0.54548736476577131</v>
      </c>
      <c r="K68" s="156">
        <f ca="1">('Input Parameters'!$E$25/'Input Parameters'!$E$31)^$J68</f>
        <v>1.9978878363124893E-2</v>
      </c>
      <c r="L68" s="66">
        <f ca="1">$H68*$C68*'Input Parameters'!$E$23*K68</f>
        <v>7.9412595594387518</v>
      </c>
      <c r="M68" s="23">
        <f t="shared" ca="1" si="3"/>
        <v>0.48809642207985804</v>
      </c>
      <c r="N68" s="15">
        <f ca="1">_xlfn.NORM.INV(M68,'Input Parameters'!$E$26,'Input Parameters'!$F$26)</f>
        <v>3.3373312250452411E-2</v>
      </c>
      <c r="O68" s="8">
        <f t="shared" ca="1" si="4"/>
        <v>0.30639084741912403</v>
      </c>
      <c r="P68" s="29">
        <f ca="1">_xlfn.LOGNORM.INV(O68,'Input Parameters'!$H$27,'Input Parameters'!$I$27)</f>
        <v>1.1380368506717349</v>
      </c>
      <c r="Q68" s="10"/>
      <c r="R68" s="15">
        <f>'Input Parameters'!$E$28</f>
        <v>12.7</v>
      </c>
      <c r="S68" s="10">
        <f t="shared" ca="1" si="5"/>
        <v>0.53413110894331606</v>
      </c>
      <c r="T68" s="25">
        <f ca="1">_xlfn.LOGNORM.INV(S68,'Input Parameters'!$H$29,'Input Parameters'!$I$29)</f>
        <v>58.794553860408215</v>
      </c>
      <c r="U68" s="10">
        <f t="shared" ca="1" si="6"/>
        <v>0.38106086034460374</v>
      </c>
      <c r="V68" s="29">
        <f ca="1">IF('Input Parameters'!$D$30="Beta",_xlfn.BETA.INV(U68,'Input Parameters'!$L$30,'Input Parameters'!$M$30,'Input Parameters'!$J$30,'Input Parameters'!$K$30),IF('Input Parameters'!$D$30="LogNorm",_xlfn.LOGNORM.INV(U68,'Input Parameters'!$H$30,'Input Parameters'!$I$30)))</f>
        <v>0.88677855155216745</v>
      </c>
      <c r="W68" s="2">
        <f ca="1">N68+(P68-N68)*(1-ERF((T68-R68)/(2*SQRT(L68*'Input Parameters'!$E$31))))</f>
        <v>0.30669854495702065</v>
      </c>
      <c r="X68">
        <f t="shared" ca="1" si="8"/>
        <v>1</v>
      </c>
      <c r="Y68" s="7"/>
    </row>
    <row r="69" spans="1:25" ht="15" customHeight="1" x14ac:dyDescent="0.3">
      <c r="A69" s="130">
        <v>62</v>
      </c>
      <c r="B69" s="10">
        <f t="shared" ca="1" si="0"/>
        <v>0.26141993213318848</v>
      </c>
      <c r="C69" s="57">
        <f ca="1">_xlfn.NORM.INV(B69,'Input Parameters'!$E$19,'Input Parameters'!$F$19)</f>
        <v>513.30669936209097</v>
      </c>
      <c r="D69" s="10">
        <f t="shared" ca="1" si="7"/>
        <v>0.27637240934598684</v>
      </c>
      <c r="E69" s="59">
        <f ca="1">IF(_xlfn.NORM.INV(D69,'Input Parameters'!$E$20,'Input Parameters'!$F$20)&lt;3500,3500,IF(_xlfn.NORM.INV(D69,'Input Parameters'!$E$20,'Input Parameters'!$F$20)&gt;5500,5500,_xlfn.NORM.INV(D69,'Input Parameters'!$E$20,'Input Parameters'!$F$20)))</f>
        <v>4384.4435216244337</v>
      </c>
      <c r="F69" s="10">
        <f t="shared" ca="1" si="1"/>
        <v>0.87234923388627406</v>
      </c>
      <c r="G69" s="61">
        <f ca="1">_xlfn.NORM.INV(F69,'Input Parameters'!$E$21,'Input Parameters'!$F$21)</f>
        <v>293.79127286864008</v>
      </c>
      <c r="H69" s="54">
        <f ca="1">EXP(E69*(1/'Input Parameters'!$E$22-1/G69))</f>
        <v>1.04112588514174</v>
      </c>
      <c r="I69" s="10">
        <f t="shared" ca="1" si="2"/>
        <v>0.66930513530430091</v>
      </c>
      <c r="J69" s="29">
        <f ca="1">_xlfn.BETA.INV(I69,'Input Parameters'!$L$24,'Input Parameters'!$M$24,'Input Parameters'!$J$24,'Input Parameters'!$K$24)</f>
        <v>0.67585084539695106</v>
      </c>
      <c r="K69" s="156">
        <f ca="1">('Input Parameters'!$E$25/'Input Parameters'!$E$31)^$J69</f>
        <v>7.8421025716754449E-3</v>
      </c>
      <c r="L69" s="66">
        <f ca="1">$H69*$C69*'Input Parameters'!$E$23*K69</f>
        <v>4.1909520809241441</v>
      </c>
      <c r="M69" s="23">
        <f t="shared" ca="1" si="3"/>
        <v>0.6184226229253631</v>
      </c>
      <c r="N69" s="15">
        <f ca="1">_xlfn.NORM.INV(M69,'Input Parameters'!$E$26,'Input Parameters'!$F$26)</f>
        <v>4.0328153436472711E-2</v>
      </c>
      <c r="O69" s="8">
        <f t="shared" ca="1" si="4"/>
        <v>0.51686718056387604</v>
      </c>
      <c r="P69" s="29">
        <f ca="1">_xlfn.LOGNORM.INV(O69,'Input Parameters'!$H$27,'Input Parameters'!$I$27)</f>
        <v>1.4505205571005577</v>
      </c>
      <c r="Q69" s="10"/>
      <c r="R69" s="15">
        <f>'Input Parameters'!$E$28</f>
        <v>12.7</v>
      </c>
      <c r="S69" s="10">
        <f t="shared" ca="1" si="5"/>
        <v>4.3517243415145956E-2</v>
      </c>
      <c r="T69" s="25">
        <f ca="1">_xlfn.LOGNORM.INV(S69,'Input Parameters'!$H$29,'Input Parameters'!$I$29)</f>
        <v>48.05298072619081</v>
      </c>
      <c r="U69" s="10">
        <f t="shared" ca="1" si="6"/>
        <v>0.61261856063484765</v>
      </c>
      <c r="V69" s="29">
        <f ca="1">IF('Input Parameters'!$D$30="Beta",_xlfn.BETA.INV(U69,'Input Parameters'!$L$30,'Input Parameters'!$M$30,'Input Parameters'!$J$30,'Input Parameters'!$K$30),IF('Input Parameters'!$D$30="LogNorm",_xlfn.LOGNORM.INV(U69,'Input Parameters'!$H$30,'Input Parameters'!$I$30)))</f>
        <v>1.1185676514692047</v>
      </c>
      <c r="W69" s="2">
        <f ca="1">N69+(P69-N69)*(1-ERF((T69-R69)/(2*SQRT(L69*'Input Parameters'!$E$31))))</f>
        <v>0.35345358809851413</v>
      </c>
      <c r="X69">
        <f t="shared" ca="1" si="8"/>
        <v>1</v>
      </c>
      <c r="Y69" s="7"/>
    </row>
    <row r="70" spans="1:25" ht="15" customHeight="1" x14ac:dyDescent="0.3">
      <c r="A70" s="130">
        <v>63</v>
      </c>
      <c r="B70" s="10">
        <f t="shared" ca="1" si="0"/>
        <v>0.2979075796817312</v>
      </c>
      <c r="C70" s="57">
        <f ca="1">_xlfn.NORM.INV(B70,'Input Parameters'!$E$19,'Input Parameters'!$F$19)</f>
        <v>522.47882698812521</v>
      </c>
      <c r="D70" s="10">
        <f t="shared" ca="1" si="7"/>
        <v>0.204280989994716</v>
      </c>
      <c r="E70" s="59">
        <f ca="1">IF(_xlfn.NORM.INV(D70,'Input Parameters'!$E$20,'Input Parameters'!$F$20)&lt;3500,3500,IF(_xlfn.NORM.INV(D70,'Input Parameters'!$E$20,'Input Parameters'!$F$20)&gt;5500,5500,_xlfn.NORM.INV(D70,'Input Parameters'!$E$20,'Input Parameters'!$F$20)))</f>
        <v>4221.5011832786167</v>
      </c>
      <c r="F70" s="10">
        <f t="shared" ca="1" si="1"/>
        <v>0.32902318550074194</v>
      </c>
      <c r="G70" s="61">
        <f ca="1">_xlfn.NORM.INV(F70,'Input Parameters'!$E$21,'Input Parameters'!$F$21)</f>
        <v>281.37106932660379</v>
      </c>
      <c r="H70" s="54">
        <f ca="1">EXP(E70*(1/'Input Parameters'!$E$22-1/G70))</f>
        <v>0.55130358217495745</v>
      </c>
      <c r="I70" s="10">
        <f t="shared" ca="1" si="2"/>
        <v>8.8467732879062844E-2</v>
      </c>
      <c r="J70" s="29">
        <f ca="1">_xlfn.BETA.INV(I70,'Input Parameters'!$L$24,'Input Parameters'!$M$24,'Input Parameters'!$J$24,'Input Parameters'!$K$24)</f>
        <v>0.38632446461095044</v>
      </c>
      <c r="K70" s="156">
        <f ca="1">('Input Parameters'!$E$25/'Input Parameters'!$E$31)^$J70</f>
        <v>6.257953415383205E-2</v>
      </c>
      <c r="L70" s="66">
        <f ca="1">$H70*$C70*'Input Parameters'!$E$23*K70</f>
        <v>18.025687429581801</v>
      </c>
      <c r="M70" s="23">
        <f t="shared" ca="1" si="3"/>
        <v>0.4316144763609947</v>
      </c>
      <c r="N70" s="15">
        <f ca="1">_xlfn.NORM.INV(M70,'Input Parameters'!$E$26,'Input Parameters'!$F$26)</f>
        <v>3.0382428422942049E-2</v>
      </c>
      <c r="O70" s="8">
        <f t="shared" ca="1" si="4"/>
        <v>0.44129946997472036</v>
      </c>
      <c r="P70" s="29">
        <f ca="1">_xlfn.LOGNORM.INV(O70,'Input Parameters'!$H$27,'Input Parameters'!$I$27)</f>
        <v>1.3335954997742487</v>
      </c>
      <c r="Q70" s="10"/>
      <c r="R70" s="15">
        <f>'Input Parameters'!$E$28</f>
        <v>12.7</v>
      </c>
      <c r="S70" s="10">
        <f t="shared" ca="1" si="5"/>
        <v>0.9538586899208471</v>
      </c>
      <c r="T70" s="25">
        <f ca="1">_xlfn.LOGNORM.INV(S70,'Input Parameters'!$H$29,'Input Parameters'!$I$29)</f>
        <v>70.347101482405193</v>
      </c>
      <c r="U70" s="10">
        <f t="shared" ca="1" si="6"/>
        <v>0.4124537447729818</v>
      </c>
      <c r="V70" s="29">
        <f ca="1">IF('Input Parameters'!$D$30="Beta",_xlfn.BETA.INV(U70,'Input Parameters'!$L$30,'Input Parameters'!$M$30,'Input Parameters'!$J$30,'Input Parameters'!$K$30),IF('Input Parameters'!$D$30="LogNorm",_xlfn.LOGNORM.INV(U70,'Input Parameters'!$H$30,'Input Parameters'!$I$30)))</f>
        <v>0.91572673635166035</v>
      </c>
      <c r="W70" s="2">
        <f ca="1">N70+(P70-N70)*(1-ERF((T70-R70)/(2*SQRT(L70*'Input Parameters'!$E$31))))</f>
        <v>0.46957147347694145</v>
      </c>
      <c r="X70">
        <f t="shared" ca="1" si="8"/>
        <v>1</v>
      </c>
      <c r="Y70" s="7"/>
    </row>
    <row r="71" spans="1:25" ht="15" customHeight="1" x14ac:dyDescent="0.3">
      <c r="A71" s="130">
        <v>64</v>
      </c>
      <c r="B71" s="10">
        <f t="shared" ca="1" si="0"/>
        <v>0.69467694141333514</v>
      </c>
      <c r="C71" s="57">
        <f ca="1">_xlfn.NORM.INV(B71,'Input Parameters'!$E$19,'Input Parameters'!$F$19)</f>
        <v>610.32329192489919</v>
      </c>
      <c r="D71" s="10">
        <f t="shared" ca="1" si="7"/>
        <v>3.6388304790056059E-2</v>
      </c>
      <c r="E71" s="59">
        <f ca="1">IF(_xlfn.NORM.INV(D71,'Input Parameters'!$E$20,'Input Parameters'!$F$20)&lt;3500,3500,IF(_xlfn.NORM.INV(D71,'Input Parameters'!$E$20,'Input Parameters'!$F$20)&gt;5500,5500,_xlfn.NORM.INV(D71,'Input Parameters'!$E$20,'Input Parameters'!$F$20)))</f>
        <v>3544.0396315137168</v>
      </c>
      <c r="F71" s="10">
        <f t="shared" ca="1" si="1"/>
        <v>9.4426402391427855E-2</v>
      </c>
      <c r="G71" s="61">
        <f ca="1">_xlfn.NORM.INV(F71,'Input Parameters'!$E$21,'Input Parameters'!$F$21)</f>
        <v>274.52211416394147</v>
      </c>
      <c r="H71" s="54">
        <f ca="1">EXP(E71*(1/'Input Parameters'!$E$22-1/G71))</f>
        <v>0.44301451247908291</v>
      </c>
      <c r="I71" s="10">
        <f t="shared" ca="1" si="2"/>
        <v>0.56565275880498656</v>
      </c>
      <c r="J71" s="29">
        <f ca="1">_xlfn.BETA.INV(I71,'Input Parameters'!$L$24,'Input Parameters'!$M$24,'Input Parameters'!$J$24,'Input Parameters'!$K$24)</f>
        <v>0.63355708977283309</v>
      </c>
      <c r="K71" s="156">
        <f ca="1">('Input Parameters'!$E$25/'Input Parameters'!$E$31)^$J71</f>
        <v>1.0621744396008187E-2</v>
      </c>
      <c r="L71" s="66">
        <f ca="1">$H71*$C71*'Input Parameters'!$E$23*K71</f>
        <v>2.8719292965693688</v>
      </c>
      <c r="M71" s="23">
        <f t="shared" ca="1" si="3"/>
        <v>9.4746741211164665E-2</v>
      </c>
      <c r="N71" s="15">
        <f ca="1">_xlfn.NORM.INV(M71,'Input Parameters'!$E$26,'Input Parameters'!$F$26)</f>
        <v>6.4463411055075658E-3</v>
      </c>
      <c r="O71" s="8">
        <f t="shared" ca="1" si="4"/>
        <v>0.79442951231783077</v>
      </c>
      <c r="P71" s="29">
        <f ca="1">_xlfn.LOGNORM.INV(O71,'Input Parameters'!$H$27,'Input Parameters'!$I$27)</f>
        <v>2.0479184504594024</v>
      </c>
      <c r="Q71" s="10"/>
      <c r="R71" s="15">
        <f>'Input Parameters'!$E$28</f>
        <v>12.7</v>
      </c>
      <c r="S71" s="10">
        <f t="shared" ca="1" si="5"/>
        <v>0.89635516227659784</v>
      </c>
      <c r="T71" s="25">
        <f ca="1">_xlfn.LOGNORM.INV(S71,'Input Parameters'!$H$29,'Input Parameters'!$I$29)</f>
        <v>67.088630866456242</v>
      </c>
      <c r="U71" s="10">
        <f t="shared" ca="1" si="6"/>
        <v>0.15196387453896842</v>
      </c>
      <c r="V71" s="29">
        <f ca="1">IF('Input Parameters'!$D$30="Beta",_xlfn.BETA.INV(U71,'Input Parameters'!$L$30,'Input Parameters'!$M$30,'Input Parameters'!$J$30,'Input Parameters'!$K$30),IF('Input Parameters'!$D$30="LogNorm",_xlfn.LOGNORM.INV(U71,'Input Parameters'!$H$30,'Input Parameters'!$I$30)))</f>
        <v>0.66617752603203928</v>
      </c>
      <c r="W71" s="2">
        <f ca="1">N71+(P71-N71)*(1-ERF((T71-R71)/(2*SQRT(L71*'Input Parameters'!$E$31))))</f>
        <v>5.3901450875530527E-2</v>
      </c>
      <c r="X71">
        <f t="shared" ca="1" si="8"/>
        <v>1</v>
      </c>
      <c r="Y71" s="7"/>
    </row>
    <row r="72" spans="1:25" ht="15" customHeight="1" x14ac:dyDescent="0.3">
      <c r="A72" s="130">
        <v>65</v>
      </c>
      <c r="B72" s="10">
        <f t="shared" ref="B72:B135" ca="1" si="9">RAND()</f>
        <v>0.12370847836529475</v>
      </c>
      <c r="C72" s="57">
        <f ca="1">_xlfn.NORM.INV(B72,'Input Parameters'!$E$19,'Input Parameters'!$F$19)</f>
        <v>469.56339985747712</v>
      </c>
      <c r="D72" s="10">
        <f t="shared" ref="D72:D135" ca="1" si="10">RAND()</f>
        <v>0.5864802981211712</v>
      </c>
      <c r="E72" s="59">
        <f ca="1">IF(_xlfn.NORM.INV(D72,'Input Parameters'!$E$20,'Input Parameters'!$F$20)&lt;3500,3500,IF(_xlfn.NORM.INV(D72,'Input Parameters'!$E$20,'Input Parameters'!$F$20)&gt;5500,5500,_xlfn.NORM.INV(D72,'Input Parameters'!$E$20,'Input Parameters'!$F$20)))</f>
        <v>4952.9501388746621</v>
      </c>
      <c r="F72" s="10">
        <f t="shared" ref="F72:F135" ca="1" si="11">RAND()</f>
        <v>3.3522402127326822E-2</v>
      </c>
      <c r="G72" s="61">
        <f ca="1">_xlfn.NORM.INV(F72,'Input Parameters'!$E$21,'Input Parameters'!$F$21)</f>
        <v>270.45540378276644</v>
      </c>
      <c r="H72" s="54">
        <f ca="1">EXP(E72*(1/'Input Parameters'!$E$22-1/G72))</f>
        <v>0.24436206536510968</v>
      </c>
      <c r="I72" s="10">
        <f t="shared" ref="I72:I135" ca="1" si="12">RAND()</f>
        <v>5.9828910679814662E-2</v>
      </c>
      <c r="J72" s="29">
        <f ca="1">_xlfn.BETA.INV(I72,'Input Parameters'!$L$24,'Input Parameters'!$M$24,'Input Parameters'!$J$24,'Input Parameters'!$K$24)</f>
        <v>0.35426495586708484</v>
      </c>
      <c r="K72" s="156">
        <f ca="1">('Input Parameters'!$E$25/'Input Parameters'!$E$31)^$J72</f>
        <v>7.8761059840457268E-2</v>
      </c>
      <c r="L72" s="66">
        <f ca="1">$H72*$C72*'Input Parameters'!$E$23*K72</f>
        <v>9.0373182685683258</v>
      </c>
      <c r="M72" s="23">
        <f t="shared" ref="M72:M135" ca="1" si="13">RAND()</f>
        <v>0.17405954359818676</v>
      </c>
      <c r="N72" s="15">
        <f ca="1">_xlfn.NORM.INV(M72,'Input Parameters'!$E$26,'Input Parameters'!$F$26)</f>
        <v>1.4296878288844832E-2</v>
      </c>
      <c r="O72" s="8">
        <f t="shared" ref="O72:O135" ca="1" si="14">RAND()</f>
        <v>0.2369267380348774</v>
      </c>
      <c r="P72" s="29">
        <f ca="1">_xlfn.LOGNORM.INV(O72,'Input Parameters'!$H$27,'Input Parameters'!$I$27)</f>
        <v>1.0370154878654183</v>
      </c>
      <c r="Q72" s="10"/>
      <c r="R72" s="15">
        <f>'Input Parameters'!$E$28</f>
        <v>12.7</v>
      </c>
      <c r="S72" s="10">
        <f t="shared" ref="S72:S135" ca="1" si="15">RAND()</f>
        <v>0.49377970180580677</v>
      </c>
      <c r="T72" s="25">
        <f ca="1">_xlfn.LOGNORM.INV(S72,'Input Parameters'!$H$29,'Input Parameters'!$I$29)</f>
        <v>58.129973336245378</v>
      </c>
      <c r="U72" s="10">
        <f t="shared" ref="U72:U135" ca="1" si="16">RAND()</f>
        <v>0.96163915487508922</v>
      </c>
      <c r="V72" s="29">
        <f ca="1">IF('Input Parameters'!$D$30="Beta",_xlfn.BETA.INV(U72,'Input Parameters'!$L$30,'Input Parameters'!$M$30,'Input Parameters'!$J$30,'Input Parameters'!$K$30),IF('Input Parameters'!$D$30="LogNorm",_xlfn.LOGNORM.INV(U72,'Input Parameters'!$H$30,'Input Parameters'!$I$30)))</f>
        <v>2.0081452662664141</v>
      </c>
      <c r="W72" s="2">
        <f ca="1">N72+(P72-N72)*(1-ERF((T72-R72)/(2*SQRT(L72*'Input Parameters'!$E$31))))</f>
        <v>0.30603578794441161</v>
      </c>
      <c r="X72">
        <f t="shared" ca="1" si="8"/>
        <v>1</v>
      </c>
      <c r="Y72" s="7"/>
    </row>
    <row r="73" spans="1:25" ht="15" customHeight="1" x14ac:dyDescent="0.3">
      <c r="A73" s="130">
        <v>66</v>
      </c>
      <c r="B73" s="10">
        <f t="shared" ca="1" si="9"/>
        <v>3.3880222426530104E-2</v>
      </c>
      <c r="C73" s="57">
        <f ca="1">_xlfn.NORM.INV(B73,'Input Parameters'!$E$19,'Input Parameters'!$F$19)</f>
        <v>412.95258723283064</v>
      </c>
      <c r="D73" s="10">
        <f t="shared" ca="1" si="10"/>
        <v>0.55597750156456716</v>
      </c>
      <c r="E73" s="59">
        <f ca="1">IF(_xlfn.NORM.INV(D73,'Input Parameters'!$E$20,'Input Parameters'!$F$20)&lt;3500,3500,IF(_xlfn.NORM.INV(D73,'Input Parameters'!$E$20,'Input Parameters'!$F$20)&gt;5500,5500,_xlfn.NORM.INV(D73,'Input Parameters'!$E$20,'Input Parameters'!$F$20)))</f>
        <v>4898.5448893382372</v>
      </c>
      <c r="F73" s="10">
        <f t="shared" ca="1" si="11"/>
        <v>0.84963449016673798</v>
      </c>
      <c r="G73" s="61">
        <f ca="1">_xlfn.NORM.INV(F73,'Input Parameters'!$E$21,'Input Parameters'!$F$21)</f>
        <v>292.98405475769846</v>
      </c>
      <c r="H73" s="54">
        <f ca="1">EXP(E73*(1/'Input Parameters'!$E$22-1/G73))</f>
        <v>0.99909052860146408</v>
      </c>
      <c r="I73" s="10">
        <f t="shared" ca="1" si="12"/>
        <v>2.0461388481833209E-2</v>
      </c>
      <c r="J73" s="29">
        <f ca="1">_xlfn.BETA.INV(I73,'Input Parameters'!$L$24,'Input Parameters'!$M$24,'Input Parameters'!$J$24,'Input Parameters'!$K$24)</f>
        <v>0.28274119106056572</v>
      </c>
      <c r="K73" s="156">
        <f ca="1">('Input Parameters'!$E$25/'Input Parameters'!$E$31)^$J73</f>
        <v>0.13156458222997519</v>
      </c>
      <c r="L73" s="66">
        <f ca="1">$H73*$C73*'Input Parameters'!$E$23*K73</f>
        <v>54.280523098453465</v>
      </c>
      <c r="M73" s="23">
        <f t="shared" ca="1" si="13"/>
        <v>0.97151630705598035</v>
      </c>
      <c r="N73" s="15">
        <f ca="1">_xlfn.NORM.INV(M73,'Input Parameters'!$E$26,'Input Parameters'!$F$26)</f>
        <v>7.3974780394306328E-2</v>
      </c>
      <c r="O73" s="8">
        <f t="shared" ca="1" si="14"/>
        <v>0.91317428262535383</v>
      </c>
      <c r="P73" s="29">
        <f ca="1">_xlfn.LOGNORM.INV(O73,'Input Parameters'!$H$27,'Input Parameters'!$I$27)</f>
        <v>2.5990355077065668</v>
      </c>
      <c r="Q73" s="10"/>
      <c r="R73" s="15">
        <f>'Input Parameters'!$E$28</f>
        <v>12.7</v>
      </c>
      <c r="S73" s="10">
        <f t="shared" ca="1" si="15"/>
        <v>0.43183496682645228</v>
      </c>
      <c r="T73" s="25">
        <f ca="1">_xlfn.LOGNORM.INV(S73,'Input Parameters'!$H$29,'Input Parameters'!$I$29)</f>
        <v>57.119995899704378</v>
      </c>
      <c r="U73" s="10">
        <f t="shared" ca="1" si="16"/>
        <v>0.88459486900648643</v>
      </c>
      <c r="V73" s="29">
        <f ca="1">IF('Input Parameters'!$D$30="Beta",_xlfn.BETA.INV(U73,'Input Parameters'!$L$30,'Input Parameters'!$M$30,'Input Parameters'!$J$30,'Input Parameters'!$K$30),IF('Input Parameters'!$D$30="LogNorm",_xlfn.LOGNORM.INV(U73,'Input Parameters'!$H$30,'Input Parameters'!$I$30)))</f>
        <v>1.602782313638718</v>
      </c>
      <c r="W73" s="2">
        <f ca="1">N73+(P73-N73)*(1-ERF((T73-R73)/(2*SQRT(L73*'Input Parameters'!$E$31))))</f>
        <v>1.7654385743154322</v>
      </c>
      <c r="X73">
        <f t="shared" ref="X73:X136" ca="1" si="17">IFERROR(IF(W73&gt;V73,0,1),0)</f>
        <v>0</v>
      </c>
      <c r="Y73" s="7"/>
    </row>
    <row r="74" spans="1:25" ht="15" customHeight="1" x14ac:dyDescent="0.3">
      <c r="A74" s="130">
        <v>67</v>
      </c>
      <c r="B74" s="10">
        <f t="shared" ca="1" si="9"/>
        <v>0.7303715811738748</v>
      </c>
      <c r="C74" s="57">
        <f ca="1">_xlfn.NORM.INV(B74,'Input Parameters'!$E$19,'Input Parameters'!$F$19)</f>
        <v>619.17769201942042</v>
      </c>
      <c r="D74" s="10">
        <f t="shared" ca="1" si="10"/>
        <v>0.42918267743862515</v>
      </c>
      <c r="E74" s="59">
        <f ca="1">IF(_xlfn.NORM.INV(D74,'Input Parameters'!$E$20,'Input Parameters'!$F$20)&lt;3500,3500,IF(_xlfn.NORM.INV(D74,'Input Parameters'!$E$20,'Input Parameters'!$F$20)&gt;5500,5500,_xlfn.NORM.INV(D74,'Input Parameters'!$E$20,'Input Parameters'!$F$20)))</f>
        <v>4675.0812291979437</v>
      </c>
      <c r="F74" s="10">
        <f t="shared" ca="1" si="11"/>
        <v>0.12405852410361873</v>
      </c>
      <c r="G74" s="61">
        <f ca="1">_xlfn.NORM.INV(F74,'Input Parameters'!$E$21,'Input Parameters'!$F$21)</f>
        <v>275.77221095478654</v>
      </c>
      <c r="H74" s="54">
        <f ca="1">EXP(E74*(1/'Input Parameters'!$E$22-1/G74))</f>
        <v>0.36906484685543339</v>
      </c>
      <c r="I74" s="10">
        <f t="shared" ca="1" si="12"/>
        <v>0.41371522095710889</v>
      </c>
      <c r="J74" s="29">
        <f ca="1">_xlfn.BETA.INV(I74,'Input Parameters'!$L$24,'Input Parameters'!$M$24,'Input Parameters'!$J$24,'Input Parameters'!$K$24)</f>
        <v>0.5717160066713125</v>
      </c>
      <c r="K74" s="156">
        <f ca="1">('Input Parameters'!$E$25/'Input Parameters'!$E$31)^$J74</f>
        <v>1.6552269447408202E-2</v>
      </c>
      <c r="L74" s="66">
        <f ca="1">$H74*$C74*'Input Parameters'!$E$23*K74</f>
        <v>3.782470324026086</v>
      </c>
      <c r="M74" s="23">
        <f t="shared" ca="1" si="13"/>
        <v>0.76844148829775216</v>
      </c>
      <c r="N74" s="15">
        <f ca="1">_xlfn.NORM.INV(M74,'Input Parameters'!$E$26,'Input Parameters'!$F$26)</f>
        <v>4.94082020983048E-2</v>
      </c>
      <c r="O74" s="8">
        <f t="shared" ca="1" si="14"/>
        <v>0.72576132589488618</v>
      </c>
      <c r="P74" s="29">
        <f ca="1">_xlfn.LOGNORM.INV(O74,'Input Parameters'!$H$27,'Input Parameters'!$I$27)</f>
        <v>1.8564714969591716</v>
      </c>
      <c r="Q74" s="10"/>
      <c r="R74" s="15">
        <f>'Input Parameters'!$E$28</f>
        <v>12.7</v>
      </c>
      <c r="S74" s="10">
        <f t="shared" ca="1" si="15"/>
        <v>0.57116608249955236</v>
      </c>
      <c r="T74" s="25">
        <f ca="1">_xlfn.LOGNORM.INV(S74,'Input Parameters'!$H$29,'Input Parameters'!$I$29)</f>
        <v>59.416237948043374</v>
      </c>
      <c r="U74" s="10">
        <f t="shared" ca="1" si="16"/>
        <v>0.85763408399284158</v>
      </c>
      <c r="V74" s="29">
        <f ca="1">IF('Input Parameters'!$D$30="Beta",_xlfn.BETA.INV(U74,'Input Parameters'!$L$30,'Input Parameters'!$M$30,'Input Parameters'!$J$30,'Input Parameters'!$K$30),IF('Input Parameters'!$D$30="LogNorm",_xlfn.LOGNORM.INV(U74,'Input Parameters'!$H$30,'Input Parameters'!$I$30)))</f>
        <v>1.5235727880771073</v>
      </c>
      <c r="W74" s="2">
        <f ca="1">N74+(P74-N74)*(1-ERF((T74-R74)/(2*SQRT(L74*'Input Parameters'!$E$31))))</f>
        <v>0.21098453662642982</v>
      </c>
      <c r="X74">
        <f t="shared" ca="1" si="17"/>
        <v>1</v>
      </c>
      <c r="Y74" s="7"/>
    </row>
    <row r="75" spans="1:25" ht="15" customHeight="1" x14ac:dyDescent="0.3">
      <c r="A75" s="130">
        <v>68</v>
      </c>
      <c r="B75" s="10">
        <f t="shared" ca="1" si="9"/>
        <v>0.85784561978949159</v>
      </c>
      <c r="C75" s="57">
        <f ca="1">_xlfn.NORM.INV(B75,'Input Parameters'!$E$19,'Input Parameters'!$F$19)</f>
        <v>657.77332007218911</v>
      </c>
      <c r="D75" s="10">
        <f t="shared" ca="1" si="10"/>
        <v>0.30276945216778972</v>
      </c>
      <c r="E75" s="59">
        <f ca="1">IF(_xlfn.NORM.INV(D75,'Input Parameters'!$E$20,'Input Parameters'!$F$20)&lt;3500,3500,IF(_xlfn.NORM.INV(D75,'Input Parameters'!$E$20,'Input Parameters'!$F$20)&gt;5500,5500,_xlfn.NORM.INV(D75,'Input Parameters'!$E$20,'Input Parameters'!$F$20)))</f>
        <v>4438.4837493290952</v>
      </c>
      <c r="F75" s="10">
        <f t="shared" ca="1" si="11"/>
        <v>0.6345607556540025</v>
      </c>
      <c r="G75" s="61">
        <f ca="1">_xlfn.NORM.INV(F75,'Input Parameters'!$E$21,'Input Parameters'!$F$21)</f>
        <v>287.55350343685069</v>
      </c>
      <c r="H75" s="54">
        <f ca="1">EXP(E75*(1/'Input Parameters'!$E$22-1/G75))</f>
        <v>0.75056941068214267</v>
      </c>
      <c r="I75" s="10">
        <f t="shared" ca="1" si="12"/>
        <v>0.16700847125743479</v>
      </c>
      <c r="J75" s="29">
        <f ca="1">_xlfn.BETA.INV(I75,'Input Parameters'!$L$24,'Input Parameters'!$M$24,'Input Parameters'!$J$24,'Input Parameters'!$K$24)</f>
        <v>0.44822049467545783</v>
      </c>
      <c r="K75" s="156">
        <f ca="1">('Input Parameters'!$E$25/'Input Parameters'!$E$31)^$J75</f>
        <v>4.0142040170931814E-2</v>
      </c>
      <c r="L75" s="66">
        <f ca="1">$H75*$C75*'Input Parameters'!$E$23*K75</f>
        <v>19.818307204647596</v>
      </c>
      <c r="M75" s="23">
        <f t="shared" ca="1" si="13"/>
        <v>0.5872308153765341</v>
      </c>
      <c r="N75" s="15">
        <f ca="1">_xlfn.NORM.INV(M75,'Input Parameters'!$E$26,'Input Parameters'!$F$26)</f>
        <v>3.8628973749155429E-2</v>
      </c>
      <c r="O75" s="8">
        <f t="shared" ca="1" si="14"/>
        <v>0.14640963391724693</v>
      </c>
      <c r="P75" s="29">
        <f ca="1">_xlfn.LOGNORM.INV(O75,'Input Parameters'!$H$27,'Input Parameters'!$I$27)</f>
        <v>0.89387850893451093</v>
      </c>
      <c r="Q75" s="10"/>
      <c r="R75" s="15">
        <f>'Input Parameters'!$E$28</f>
        <v>12.7</v>
      </c>
      <c r="S75" s="10">
        <f t="shared" ca="1" si="15"/>
        <v>0.41586067028989582</v>
      </c>
      <c r="T75" s="25">
        <f ca="1">_xlfn.LOGNORM.INV(S75,'Input Parameters'!$H$29,'Input Parameters'!$I$29)</f>
        <v>56.859005667833827</v>
      </c>
      <c r="U75" s="10">
        <f t="shared" ca="1" si="16"/>
        <v>0.74484648224242167</v>
      </c>
      <c r="V75" s="29">
        <f ca="1">IF('Input Parameters'!$D$30="Beta",_xlfn.BETA.INV(U75,'Input Parameters'!$L$30,'Input Parameters'!$M$30,'Input Parameters'!$J$30,'Input Parameters'!$K$30),IF('Input Parameters'!$D$30="LogNorm",_xlfn.LOGNORM.INV(U75,'Input Parameters'!$H$30,'Input Parameters'!$I$30)))</f>
        <v>1.2954110798742657</v>
      </c>
      <c r="W75" s="2">
        <f ca="1">N75+(P75-N75)*(1-ERF((T75-R75)/(2*SQRT(L75*'Input Parameters'!$E$31))))</f>
        <v>0.4517556655610348</v>
      </c>
      <c r="X75">
        <f t="shared" ca="1" si="17"/>
        <v>1</v>
      </c>
      <c r="Y75" s="7"/>
    </row>
    <row r="76" spans="1:25" ht="15" customHeight="1" x14ac:dyDescent="0.3">
      <c r="A76" s="130">
        <v>69</v>
      </c>
      <c r="B76" s="10">
        <f t="shared" ca="1" si="9"/>
        <v>5.4331079466495624E-2</v>
      </c>
      <c r="C76" s="57">
        <f ca="1">_xlfn.NORM.INV(B76,'Input Parameters'!$E$19,'Input Parameters'!$F$19)</f>
        <v>431.74210275547921</v>
      </c>
      <c r="D76" s="10">
        <f t="shared" ca="1" si="10"/>
        <v>0.87525981289045396</v>
      </c>
      <c r="E76" s="59">
        <f ca="1">IF(_xlfn.NORM.INV(D76,'Input Parameters'!$E$20,'Input Parameters'!$F$20)&lt;3500,3500,IF(_xlfn.NORM.INV(D76,'Input Parameters'!$E$20,'Input Parameters'!$F$20)&gt;5500,5500,_xlfn.NORM.INV(D76,'Input Parameters'!$E$20,'Input Parameters'!$F$20)))</f>
        <v>5500</v>
      </c>
      <c r="F76" s="10">
        <f t="shared" ca="1" si="11"/>
        <v>0.68723240341337488</v>
      </c>
      <c r="G76" s="61">
        <f ca="1">_xlfn.NORM.INV(F76,'Input Parameters'!$E$21,'Input Parameters'!$F$21)</f>
        <v>288.68584254450815</v>
      </c>
      <c r="H76" s="54">
        <f ca="1">EXP(E76*(1/'Input Parameters'!$E$22-1/G76))</f>
        <v>0.75538998492229781</v>
      </c>
      <c r="I76" s="10">
        <f t="shared" ca="1" si="12"/>
        <v>4.0871118476054624E-2</v>
      </c>
      <c r="J76" s="29">
        <f ca="1">_xlfn.BETA.INV(I76,'Input Parameters'!$L$24,'Input Parameters'!$M$24,'Input Parameters'!$J$24,'Input Parameters'!$K$24)</f>
        <v>0.32642822716051323</v>
      </c>
      <c r="K76" s="156">
        <f ca="1">('Input Parameters'!$E$25/'Input Parameters'!$E$31)^$J76</f>
        <v>9.6168976128025593E-2</v>
      </c>
      <c r="L76" s="66">
        <f ca="1">$H76*$C76*'Input Parameters'!$E$23*K76</f>
        <v>31.363940210283673</v>
      </c>
      <c r="M76" s="23">
        <f t="shared" ca="1" si="13"/>
        <v>0.66551379821732715</v>
      </c>
      <c r="N76" s="15">
        <f ca="1">_xlfn.NORM.INV(M76,'Input Parameters'!$E$26,'Input Parameters'!$F$26)</f>
        <v>4.2978733747660439E-2</v>
      </c>
      <c r="O76" s="8">
        <f t="shared" ca="1" si="14"/>
        <v>0.36777268792450879</v>
      </c>
      <c r="P76" s="29">
        <f ca="1">_xlfn.LOGNORM.INV(O76,'Input Parameters'!$H$27,'Input Parameters'!$I$27)</f>
        <v>1.2260332386032695</v>
      </c>
      <c r="Q76" s="10"/>
      <c r="R76" s="15">
        <f>'Input Parameters'!$E$28</f>
        <v>12.7</v>
      </c>
      <c r="S76" s="10">
        <f t="shared" ca="1" si="15"/>
        <v>0.15349033205214779</v>
      </c>
      <c r="T76" s="25">
        <f ca="1">_xlfn.LOGNORM.INV(S76,'Input Parameters'!$H$29,'Input Parameters'!$I$29)</f>
        <v>51.921666772087839</v>
      </c>
      <c r="U76" s="10">
        <f t="shared" ca="1" si="16"/>
        <v>0.83493964774817997</v>
      </c>
      <c r="V76" s="29">
        <f ca="1">IF('Input Parameters'!$D$30="Beta",_xlfn.BETA.INV(U76,'Input Parameters'!$L$30,'Input Parameters'!$M$30,'Input Parameters'!$J$30,'Input Parameters'!$K$30),IF('Input Parameters'!$D$30="LogNorm",_xlfn.LOGNORM.INV(U76,'Input Parameters'!$H$30,'Input Parameters'!$I$30)))</f>
        <v>1.4670425728863148</v>
      </c>
      <c r="W76" s="2">
        <f ca="1">N76+(P76-N76)*(1-ERF((T76-R76)/(2*SQRT(L76*'Input Parameters'!$E$31))))</f>
        <v>0.77700111020586793</v>
      </c>
      <c r="X76">
        <f t="shared" ca="1" si="17"/>
        <v>1</v>
      </c>
      <c r="Y76" s="7"/>
    </row>
    <row r="77" spans="1:25" ht="15" customHeight="1" x14ac:dyDescent="0.3">
      <c r="A77" s="130">
        <v>70</v>
      </c>
      <c r="B77" s="10">
        <f t="shared" ca="1" si="9"/>
        <v>0.62046906725969453</v>
      </c>
      <c r="C77" s="57">
        <f ca="1">_xlfn.NORM.INV(B77,'Input Parameters'!$E$19,'Input Parameters'!$F$19)</f>
        <v>593.21724498916558</v>
      </c>
      <c r="D77" s="10">
        <f t="shared" ca="1" si="10"/>
        <v>0.13548802085946643</v>
      </c>
      <c r="E77" s="59">
        <f ca="1">IF(_xlfn.NORM.INV(D77,'Input Parameters'!$E$20,'Input Parameters'!$F$20)&lt;3500,3500,IF(_xlfn.NORM.INV(D77,'Input Parameters'!$E$20,'Input Parameters'!$F$20)&gt;5500,5500,_xlfn.NORM.INV(D77,'Input Parameters'!$E$20,'Input Parameters'!$F$20)))</f>
        <v>4029.4276663703322</v>
      </c>
      <c r="F77" s="10">
        <f t="shared" ca="1" si="11"/>
        <v>0.86135905069807817</v>
      </c>
      <c r="G77" s="61">
        <f ca="1">_xlfn.NORM.INV(F77,'Input Parameters'!$E$21,'Input Parameters'!$F$21)</f>
        <v>293.38946237607007</v>
      </c>
      <c r="H77" s="54">
        <f ca="1">EXP(E77*(1/'Input Parameters'!$E$22-1/G77))</f>
        <v>1.0184232790847996</v>
      </c>
      <c r="I77" s="10">
        <f t="shared" ca="1" si="12"/>
        <v>0.88043749935386062</v>
      </c>
      <c r="J77" s="29">
        <f ca="1">_xlfn.BETA.INV(I77,'Input Parameters'!$L$24,'Input Parameters'!$M$24,'Input Parameters'!$J$24,'Input Parameters'!$K$24)</f>
        <v>0.77952661327948558</v>
      </c>
      <c r="K77" s="156">
        <f ca="1">('Input Parameters'!$E$25/'Input Parameters'!$E$31)^$J77</f>
        <v>3.7276720166579151E-3</v>
      </c>
      <c r="L77" s="66">
        <f ca="1">$H77*$C77*'Input Parameters'!$E$23*K77</f>
        <v>2.2520590769956645</v>
      </c>
      <c r="M77" s="23">
        <f t="shared" ca="1" si="13"/>
        <v>0.32032983813044047</v>
      </c>
      <c r="N77" s="15">
        <f ca="1">_xlfn.NORM.INV(M77,'Input Parameters'!$E$26,'Input Parameters'!$F$26)</f>
        <v>2.4197690140650031E-2</v>
      </c>
      <c r="O77" s="8">
        <f t="shared" ca="1" si="14"/>
        <v>0.54983345647208082</v>
      </c>
      <c r="P77" s="29">
        <f ca="1">_xlfn.LOGNORM.INV(O77,'Input Parameters'!$H$27,'Input Parameters'!$I$27)</f>
        <v>1.5047393624660692</v>
      </c>
      <c r="Q77" s="10"/>
      <c r="R77" s="15">
        <f>'Input Parameters'!$E$28</f>
        <v>12.7</v>
      </c>
      <c r="S77" s="10">
        <f t="shared" ca="1" si="15"/>
        <v>0.72109063736265333</v>
      </c>
      <c r="T77" s="25">
        <f ca="1">_xlfn.LOGNORM.INV(S77,'Input Parameters'!$H$29,'Input Parameters'!$I$29)</f>
        <v>62.192453515121358</v>
      </c>
      <c r="U77" s="10">
        <f t="shared" ca="1" si="16"/>
        <v>0.89548186636716109</v>
      </c>
      <c r="V77" s="29">
        <f ca="1">IF('Input Parameters'!$D$30="Beta",_xlfn.BETA.INV(U77,'Input Parameters'!$L$30,'Input Parameters'!$M$30,'Input Parameters'!$J$30,'Input Parameters'!$K$30),IF('Input Parameters'!$D$30="LogNorm",_xlfn.LOGNORM.INV(U77,'Input Parameters'!$H$30,'Input Parameters'!$I$30)))</f>
        <v>1.6398284969068222</v>
      </c>
      <c r="W77" s="2">
        <f ca="1">N77+(P77-N77)*(1-ERF((T77-R77)/(2*SQRT(L77*'Input Parameters'!$E$31))))</f>
        <v>5.3363063099687531E-2</v>
      </c>
      <c r="X77">
        <f t="shared" ca="1" si="17"/>
        <v>1</v>
      </c>
      <c r="Y77" s="7"/>
    </row>
    <row r="78" spans="1:25" ht="15" customHeight="1" x14ac:dyDescent="0.3">
      <c r="A78" s="130">
        <v>71</v>
      </c>
      <c r="B78" s="10">
        <f t="shared" ca="1" si="9"/>
        <v>0.70588084442395738</v>
      </c>
      <c r="C78" s="57">
        <f ca="1">_xlfn.NORM.INV(B78,'Input Parameters'!$E$19,'Input Parameters'!$F$19)</f>
        <v>613.0475147424703</v>
      </c>
      <c r="D78" s="10">
        <f t="shared" ca="1" si="10"/>
        <v>0.25318341995491533</v>
      </c>
      <c r="E78" s="59">
        <f ca="1">IF(_xlfn.NORM.INV(D78,'Input Parameters'!$E$20,'Input Parameters'!$F$20)&lt;3500,3500,IF(_xlfn.NORM.INV(D78,'Input Parameters'!$E$20,'Input Parameters'!$F$20)&gt;5500,5500,_xlfn.NORM.INV(D78,'Input Parameters'!$E$20,'Input Parameters'!$F$20)))</f>
        <v>4334.8461609043934</v>
      </c>
      <c r="F78" s="10">
        <f t="shared" ca="1" si="11"/>
        <v>0.74780275006063013</v>
      </c>
      <c r="G78" s="61">
        <f ca="1">_xlfn.NORM.INV(F78,'Input Parameters'!$E$21,'Input Parameters'!$F$21)</f>
        <v>290.09726777541528</v>
      </c>
      <c r="H78" s="54">
        <f ca="1">EXP(E78*(1/'Input Parameters'!$E$22-1/G78))</f>
        <v>0.86239946150942259</v>
      </c>
      <c r="I78" s="10">
        <f t="shared" ca="1" si="12"/>
        <v>0.66857004400941977</v>
      </c>
      <c r="J78" s="29">
        <f ca="1">_xlfn.BETA.INV(I78,'Input Parameters'!$L$24,'Input Parameters'!$M$24,'Input Parameters'!$J$24,'Input Parameters'!$K$24)</f>
        <v>0.67554307659206869</v>
      </c>
      <c r="K78" s="156">
        <f ca="1">('Input Parameters'!$E$25/'Input Parameters'!$E$31)^$J78</f>
        <v>7.8594354470019542E-3</v>
      </c>
      <c r="L78" s="66">
        <f ca="1">$H78*$C78*'Input Parameters'!$E$23*K78</f>
        <v>4.1552194396586293</v>
      </c>
      <c r="M78" s="23">
        <f t="shared" ca="1" si="13"/>
        <v>0.93775600830533223</v>
      </c>
      <c r="N78" s="15">
        <f ca="1">_xlfn.NORM.INV(M78,'Input Parameters'!$E$26,'Input Parameters'!$F$26)</f>
        <v>6.6260315853670426E-2</v>
      </c>
      <c r="O78" s="8">
        <f t="shared" ca="1" si="14"/>
        <v>0.75256998312915047</v>
      </c>
      <c r="P78" s="29">
        <f ca="1">_xlfn.LOGNORM.INV(O78,'Input Parameters'!$H$27,'Input Parameters'!$I$27)</f>
        <v>1.9255301443099271</v>
      </c>
      <c r="Q78" s="10"/>
      <c r="R78" s="15">
        <f>'Input Parameters'!$E$28</f>
        <v>12.7</v>
      </c>
      <c r="S78" s="10">
        <f t="shared" ca="1" si="15"/>
        <v>0.24095690754121613</v>
      </c>
      <c r="T78" s="25">
        <f ca="1">_xlfn.LOGNORM.INV(S78,'Input Parameters'!$H$29,'Input Parameters'!$I$29)</f>
        <v>53.811026020290463</v>
      </c>
      <c r="U78" s="10">
        <f t="shared" ca="1" si="16"/>
        <v>0.21761140535430112</v>
      </c>
      <c r="V78" s="29">
        <f ca="1">IF('Input Parameters'!$D$30="Beta",_xlfn.BETA.INV(U78,'Input Parameters'!$L$30,'Input Parameters'!$M$30,'Input Parameters'!$J$30,'Input Parameters'!$K$30),IF('Input Parameters'!$D$30="LogNorm",_xlfn.LOGNORM.INV(U78,'Input Parameters'!$H$30,'Input Parameters'!$I$30)))</f>
        <v>0.73455128800128866</v>
      </c>
      <c r="W78" s="2">
        <f ca="1">N78+(P78-N78)*(1-ERF((T78-R78)/(2*SQRT(L78*'Input Parameters'!$E$31))))</f>
        <v>0.35229583824052579</v>
      </c>
      <c r="X78">
        <f t="shared" ca="1" si="17"/>
        <v>1</v>
      </c>
      <c r="Y78" s="7"/>
    </row>
    <row r="79" spans="1:25" ht="15" customHeight="1" x14ac:dyDescent="0.3">
      <c r="A79" s="130">
        <v>72</v>
      </c>
      <c r="B79" s="10">
        <f t="shared" ca="1" si="9"/>
        <v>0.28624941515010438</v>
      </c>
      <c r="C79" s="57">
        <f ca="1">_xlfn.NORM.INV(B79,'Input Parameters'!$E$19,'Input Parameters'!$F$19)</f>
        <v>519.61029774009876</v>
      </c>
      <c r="D79" s="10">
        <f t="shared" ca="1" si="10"/>
        <v>0.58421783717683207</v>
      </c>
      <c r="E79" s="59">
        <f ca="1">IF(_xlfn.NORM.INV(D79,'Input Parameters'!$E$20,'Input Parameters'!$F$20)&lt;3500,3500,IF(_xlfn.NORM.INV(D79,'Input Parameters'!$E$20,'Input Parameters'!$F$20)&gt;5500,5500,_xlfn.NORM.INV(D79,'Input Parameters'!$E$20,'Input Parameters'!$F$20)))</f>
        <v>4948.8869857685131</v>
      </c>
      <c r="F79" s="10">
        <f t="shared" ca="1" si="11"/>
        <v>0.47864008805770497</v>
      </c>
      <c r="G79" s="61">
        <f ca="1">_xlfn.NORM.INV(F79,'Input Parameters'!$E$21,'Input Parameters'!$F$21)</f>
        <v>284.42896364817153</v>
      </c>
      <c r="H79" s="54">
        <f ca="1">EXP(E79*(1/'Input Parameters'!$E$22-1/G79))</f>
        <v>0.6011093008679399</v>
      </c>
      <c r="I79" s="10">
        <f t="shared" ca="1" si="12"/>
        <v>0.15056449081893908</v>
      </c>
      <c r="J79" s="29">
        <f ca="1">_xlfn.BETA.INV(I79,'Input Parameters'!$L$24,'Input Parameters'!$M$24,'Input Parameters'!$J$24,'Input Parameters'!$K$24)</f>
        <v>0.43711879434099532</v>
      </c>
      <c r="K79" s="156">
        <f ca="1">('Input Parameters'!$E$25/'Input Parameters'!$E$31)^$J79</f>
        <v>4.346963922878648E-2</v>
      </c>
      <c r="L79" s="66">
        <f ca="1">$H79*$C79*'Input Parameters'!$E$23*K79</f>
        <v>13.577419390030899</v>
      </c>
      <c r="M79" s="23">
        <f t="shared" ca="1" si="13"/>
        <v>0.960746416761595</v>
      </c>
      <c r="N79" s="15">
        <f ca="1">_xlfn.NORM.INV(M79,'Input Parameters'!$E$26,'Input Parameters'!$F$26)</f>
        <v>7.0947700092648891E-2</v>
      </c>
      <c r="O79" s="8">
        <f t="shared" ca="1" si="14"/>
        <v>0.96183419068452536</v>
      </c>
      <c r="P79" s="29">
        <f ca="1">_xlfn.LOGNORM.INV(O79,'Input Parameters'!$H$27,'Input Parameters'!$I$27)</f>
        <v>3.1184369387546593</v>
      </c>
      <c r="Q79" s="10"/>
      <c r="R79" s="15">
        <f>'Input Parameters'!$E$28</f>
        <v>12.7</v>
      </c>
      <c r="S79" s="10">
        <f t="shared" ca="1" si="15"/>
        <v>0.36058568625746112</v>
      </c>
      <c r="T79" s="25">
        <f ca="1">_xlfn.LOGNORM.INV(S79,'Input Parameters'!$H$29,'Input Parameters'!$I$29)</f>
        <v>55.944629309272472</v>
      </c>
      <c r="U79" s="10">
        <f t="shared" ca="1" si="16"/>
        <v>0.53889260720221654</v>
      </c>
      <c r="V79" s="29">
        <f ca="1">IF('Input Parameters'!$D$30="Beta",_xlfn.BETA.INV(U79,'Input Parameters'!$L$30,'Input Parameters'!$M$30,'Input Parameters'!$J$30,'Input Parameters'!$K$30),IF('Input Parameters'!$D$30="LogNorm",_xlfn.LOGNORM.INV(U79,'Input Parameters'!$H$30,'Input Parameters'!$I$30)))</f>
        <v>1.0384325067666145</v>
      </c>
      <c r="W79" s="2">
        <f ca="1">N79+(P79-N79)*(1-ERF((T79-R79)/(2*SQRT(L79*'Input Parameters'!$E$31))))</f>
        <v>1.3100992139929373</v>
      </c>
      <c r="X79">
        <f t="shared" ca="1" si="17"/>
        <v>0</v>
      </c>
      <c r="Y79" s="7"/>
    </row>
    <row r="80" spans="1:25" ht="15" customHeight="1" x14ac:dyDescent="0.3">
      <c r="A80" s="130">
        <v>73</v>
      </c>
      <c r="B80" s="10">
        <f t="shared" ca="1" si="9"/>
        <v>0.42973248722879831</v>
      </c>
      <c r="C80" s="57">
        <f ca="1">_xlfn.NORM.INV(B80,'Input Parameters'!$E$19,'Input Parameters'!$F$19)</f>
        <v>552.33882950630971</v>
      </c>
      <c r="D80" s="10">
        <f t="shared" ca="1" si="10"/>
        <v>0.23769220693140047</v>
      </c>
      <c r="E80" s="59">
        <f ca="1">IF(_xlfn.NORM.INV(D80,'Input Parameters'!$E$20,'Input Parameters'!$F$20)&lt;3500,3500,IF(_xlfn.NORM.INV(D80,'Input Parameters'!$E$20,'Input Parameters'!$F$20)&gt;5500,5500,_xlfn.NORM.INV(D80,'Input Parameters'!$E$20,'Input Parameters'!$F$20)))</f>
        <v>4300.3779782562397</v>
      </c>
      <c r="F80" s="10">
        <f t="shared" ca="1" si="11"/>
        <v>0.95086677849466739</v>
      </c>
      <c r="G80" s="61">
        <f ca="1">_xlfn.NORM.INV(F80,'Input Parameters'!$E$21,'Input Parameters'!$F$21)</f>
        <v>297.84506860340059</v>
      </c>
      <c r="H80" s="54">
        <f ca="1">EXP(E80*(1/'Input Parameters'!$E$22-1/G80))</f>
        <v>1.2696646731385777</v>
      </c>
      <c r="I80" s="10">
        <f t="shared" ca="1" si="12"/>
        <v>0.96284698732920548</v>
      </c>
      <c r="J80" s="29">
        <f ca="1">_xlfn.BETA.INV(I80,'Input Parameters'!$L$24,'Input Parameters'!$M$24,'Input Parameters'!$J$24,'Input Parameters'!$K$24)</f>
        <v>0.8492367878516599</v>
      </c>
      <c r="K80" s="156">
        <f ca="1">('Input Parameters'!$E$25/'Input Parameters'!$E$31)^$J80</f>
        <v>2.2607907699148627E-3</v>
      </c>
      <c r="L80" s="66">
        <f ca="1">$H80*$C80*'Input Parameters'!$E$23*K80</f>
        <v>1.585458879863102</v>
      </c>
      <c r="M80" s="23">
        <f t="shared" ca="1" si="13"/>
        <v>0.34522019320882935</v>
      </c>
      <c r="N80" s="15">
        <f ca="1">_xlfn.NORM.INV(M80,'Input Parameters'!$E$26,'Input Parameters'!$F$26)</f>
        <v>2.5636592541964522E-2</v>
      </c>
      <c r="O80" s="8">
        <f t="shared" ca="1" si="14"/>
        <v>0.50525242013865501</v>
      </c>
      <c r="P80" s="29">
        <f ca="1">_xlfn.LOGNORM.INV(O80,'Input Parameters'!$H$27,'Input Parameters'!$I$27)</f>
        <v>1.4319494771560741</v>
      </c>
      <c r="Q80" s="10"/>
      <c r="R80" s="15">
        <f>'Input Parameters'!$E$28</f>
        <v>12.7</v>
      </c>
      <c r="S80" s="10">
        <f t="shared" ca="1" si="15"/>
        <v>0.58567892390814125</v>
      </c>
      <c r="T80" s="25">
        <f ca="1">_xlfn.LOGNORM.INV(S80,'Input Parameters'!$H$29,'Input Parameters'!$I$29)</f>
        <v>59.664240660922651</v>
      </c>
      <c r="U80" s="10">
        <f t="shared" ca="1" si="16"/>
        <v>0.97562792722757152</v>
      </c>
      <c r="V80" s="29">
        <f ca="1">IF('Input Parameters'!$D$30="Beta",_xlfn.BETA.INV(U80,'Input Parameters'!$L$30,'Input Parameters'!$M$30,'Input Parameters'!$J$30,'Input Parameters'!$K$30),IF('Input Parameters'!$D$30="LogNorm",_xlfn.LOGNORM.INV(U80,'Input Parameters'!$H$30,'Input Parameters'!$I$30)))</f>
        <v>2.17361624339049</v>
      </c>
      <c r="W80" s="2">
        <f ca="1">N80+(P80-N80)*(1-ERF((T80-R80)/(2*SQRT(L80*'Input Parameters'!$E$31))))</f>
        <v>3.7385778121756717E-2</v>
      </c>
      <c r="X80">
        <f t="shared" ca="1" si="17"/>
        <v>1</v>
      </c>
      <c r="Y80" s="7"/>
    </row>
    <row r="81" spans="1:25" ht="15" customHeight="1" x14ac:dyDescent="0.3">
      <c r="A81" s="130">
        <v>74</v>
      </c>
      <c r="B81" s="10">
        <f t="shared" ca="1" si="9"/>
        <v>0.28139922937799011</v>
      </c>
      <c r="C81" s="57">
        <f ca="1">_xlfn.NORM.INV(B81,'Input Parameters'!$E$19,'Input Parameters'!$F$19)</f>
        <v>518.40070677788276</v>
      </c>
      <c r="D81" s="10">
        <f t="shared" ca="1" si="10"/>
        <v>0.41423582764102895</v>
      </c>
      <c r="E81" s="59">
        <f ca="1">IF(_xlfn.NORM.INV(D81,'Input Parameters'!$E$20,'Input Parameters'!$F$20)&lt;3500,3500,IF(_xlfn.NORM.INV(D81,'Input Parameters'!$E$20,'Input Parameters'!$F$20)&gt;5500,5500,_xlfn.NORM.INV(D81,'Input Parameters'!$E$20,'Input Parameters'!$F$20)))</f>
        <v>4648.336502225171</v>
      </c>
      <c r="F81" s="10">
        <f t="shared" ca="1" si="11"/>
        <v>0.94979956998355586</v>
      </c>
      <c r="G81" s="61">
        <f ca="1">_xlfn.NORM.INV(F81,'Input Parameters'!$E$21,'Input Parameters'!$F$21)</f>
        <v>297.76329902436271</v>
      </c>
      <c r="H81" s="54">
        <f ca="1">EXP(E81*(1/'Input Parameters'!$E$22-1/G81))</f>
        <v>1.2888951656729088</v>
      </c>
      <c r="I81" s="10">
        <f t="shared" ca="1" si="12"/>
        <v>0.1649792712974506</v>
      </c>
      <c r="J81" s="29">
        <f ca="1">_xlfn.BETA.INV(I81,'Input Parameters'!$L$24,'Input Parameters'!$M$24,'Input Parameters'!$J$24,'Input Parameters'!$K$24)</f>
        <v>0.4468876237708585</v>
      </c>
      <c r="K81" s="156">
        <f ca="1">('Input Parameters'!$E$25/'Input Parameters'!$E$31)^$J81</f>
        <v>4.0527695564759054E-2</v>
      </c>
      <c r="L81" s="66">
        <f ca="1">$H81*$C81*'Input Parameters'!$E$23*K81</f>
        <v>27.07915386021822</v>
      </c>
      <c r="M81" s="23">
        <f t="shared" ca="1" si="13"/>
        <v>0.14766567544023634</v>
      </c>
      <c r="N81" s="15">
        <f ca="1">_xlfn.NORM.INV(M81,'Input Parameters'!$E$26,'Input Parameters'!$F$26)</f>
        <v>1.2023550330025383E-2</v>
      </c>
      <c r="O81" s="8">
        <f t="shared" ca="1" si="14"/>
        <v>0.65142604133374504</v>
      </c>
      <c r="P81" s="29">
        <f ca="1">_xlfn.LOGNORM.INV(O81,'Input Parameters'!$H$27,'Input Parameters'!$I$27)</f>
        <v>1.6911122454911369</v>
      </c>
      <c r="Q81" s="10"/>
      <c r="R81" s="15">
        <f>'Input Parameters'!$E$28</f>
        <v>12.7</v>
      </c>
      <c r="S81" s="10">
        <f t="shared" ca="1" si="15"/>
        <v>0.46846008593746502</v>
      </c>
      <c r="T81" s="25">
        <f ca="1">_xlfn.LOGNORM.INV(S81,'Input Parameters'!$H$29,'Input Parameters'!$I$29)</f>
        <v>57.716702106729933</v>
      </c>
      <c r="U81" s="10">
        <f t="shared" ca="1" si="16"/>
        <v>0.48464449972620638</v>
      </c>
      <c r="V81" s="29">
        <f ca="1">IF('Input Parameters'!$D$30="Beta",_xlfn.BETA.INV(U81,'Input Parameters'!$L$30,'Input Parameters'!$M$30,'Input Parameters'!$J$30,'Input Parameters'!$K$30),IF('Input Parameters'!$D$30="LogNorm",_xlfn.LOGNORM.INV(U81,'Input Parameters'!$H$30,'Input Parameters'!$I$30)))</f>
        <v>0.98415139011121999</v>
      </c>
      <c r="W81" s="2">
        <f ca="1">N81+(P81-N81)*(1-ERF((T81-R81)/(2*SQRT(L81*'Input Parameters'!$E$31))))</f>
        <v>0.91996354363126076</v>
      </c>
      <c r="X81">
        <f t="shared" ca="1" si="17"/>
        <v>1</v>
      </c>
      <c r="Y81" s="7"/>
    </row>
    <row r="82" spans="1:25" ht="15" customHeight="1" x14ac:dyDescent="0.3">
      <c r="A82" s="130">
        <v>75</v>
      </c>
      <c r="B82" s="10">
        <f t="shared" ca="1" si="9"/>
        <v>0.89969277337836584</v>
      </c>
      <c r="C82" s="57">
        <f ca="1">_xlfn.NORM.INV(B82,'Input Parameters'!$E$19,'Input Parameters'!$F$19)</f>
        <v>675.44334756424655</v>
      </c>
      <c r="D82" s="10">
        <f t="shared" ca="1" si="10"/>
        <v>5.7962609286406397E-2</v>
      </c>
      <c r="E82" s="59">
        <f ca="1">IF(_xlfn.NORM.INV(D82,'Input Parameters'!$E$20,'Input Parameters'!$F$20)&lt;3500,3500,IF(_xlfn.NORM.INV(D82,'Input Parameters'!$E$20,'Input Parameters'!$F$20)&gt;5500,5500,_xlfn.NORM.INV(D82,'Input Parameters'!$E$20,'Input Parameters'!$F$20)))</f>
        <v>3699.523530795751</v>
      </c>
      <c r="F82" s="10">
        <f t="shared" ca="1" si="11"/>
        <v>0.75220804072354519</v>
      </c>
      <c r="G82" s="61">
        <f ca="1">_xlfn.NORM.INV(F82,'Input Parameters'!$E$21,'Input Parameters'!$F$21)</f>
        <v>290.20623273291483</v>
      </c>
      <c r="H82" s="54">
        <f ca="1">EXP(E82*(1/'Input Parameters'!$E$22-1/G82))</f>
        <v>0.88554511441480943</v>
      </c>
      <c r="I82" s="10">
        <f t="shared" ca="1" si="12"/>
        <v>0.10702247069946724</v>
      </c>
      <c r="J82" s="29">
        <f ca="1">_xlfn.BETA.INV(I82,'Input Parameters'!$L$24,'Input Parameters'!$M$24,'Input Parameters'!$J$24,'Input Parameters'!$K$24)</f>
        <v>0.40344287015995667</v>
      </c>
      <c r="K82" s="156">
        <f ca="1">('Input Parameters'!$E$25/'Input Parameters'!$E$31)^$J82</f>
        <v>5.5347893188930609E-2</v>
      </c>
      <c r="L82" s="66">
        <f ca="1">$H82*$C82*'Input Parameters'!$E$23*K82</f>
        <v>33.105542893636041</v>
      </c>
      <c r="M82" s="23">
        <f t="shared" ca="1" si="13"/>
        <v>0.39967486831461962</v>
      </c>
      <c r="N82" s="15">
        <f ca="1">_xlfn.NORM.INV(M82,'Input Parameters'!$E$26,'Input Parameters'!$F$26)</f>
        <v>2.866203611915712E-2</v>
      </c>
      <c r="O82" s="8">
        <f t="shared" ca="1" si="14"/>
        <v>0.26076858554359406</v>
      </c>
      <c r="P82" s="29">
        <f ca="1">_xlfn.LOGNORM.INV(O82,'Input Parameters'!$H$27,'Input Parameters'!$I$27)</f>
        <v>1.0721182268871601</v>
      </c>
      <c r="Q82" s="10"/>
      <c r="R82" s="15">
        <f>'Input Parameters'!$E$28</f>
        <v>12.7</v>
      </c>
      <c r="S82" s="10">
        <f t="shared" ca="1" si="15"/>
        <v>0.38283588774009036</v>
      </c>
      <c r="T82" s="25">
        <f ca="1">_xlfn.LOGNORM.INV(S82,'Input Parameters'!$H$29,'Input Parameters'!$I$29)</f>
        <v>56.315511421290275</v>
      </c>
      <c r="U82" s="10">
        <f t="shared" ca="1" si="16"/>
        <v>0.36559328292700111</v>
      </c>
      <c r="V82" s="29">
        <f ca="1">IF('Input Parameters'!$D$30="Beta",_xlfn.BETA.INV(U82,'Input Parameters'!$L$30,'Input Parameters'!$M$30,'Input Parameters'!$J$30,'Input Parameters'!$K$30),IF('Input Parameters'!$D$30="LogNorm",_xlfn.LOGNORM.INV(U82,'Input Parameters'!$H$30,'Input Parameters'!$I$30)))</f>
        <v>0.87260724520109134</v>
      </c>
      <c r="W82" s="2">
        <f ca="1">N82+(P82-N82)*(1-ERF((T82-R82)/(2*SQRT(L82*'Input Parameters'!$E$31))))</f>
        <v>0.64633521585288678</v>
      </c>
      <c r="X82">
        <f t="shared" ca="1" si="17"/>
        <v>1</v>
      </c>
      <c r="Y82" s="7"/>
    </row>
    <row r="83" spans="1:25" ht="15" customHeight="1" x14ac:dyDescent="0.3">
      <c r="A83" s="130">
        <v>76</v>
      </c>
      <c r="B83" s="10">
        <f t="shared" ca="1" si="9"/>
        <v>0.2009003388572651</v>
      </c>
      <c r="C83" s="57">
        <f ca="1">_xlfn.NORM.INV(B83,'Input Parameters'!$E$19,'Input Parameters'!$F$19)</f>
        <v>496.45438549972494</v>
      </c>
      <c r="D83" s="10">
        <f t="shared" ca="1" si="10"/>
        <v>0.35705329795108443</v>
      </c>
      <c r="E83" s="59">
        <f ca="1">IF(_xlfn.NORM.INV(D83,'Input Parameters'!$E$20,'Input Parameters'!$F$20)&lt;3500,3500,IF(_xlfn.NORM.INV(D83,'Input Parameters'!$E$20,'Input Parameters'!$F$20)&gt;5500,5500,_xlfn.NORM.INV(D83,'Input Parameters'!$E$20,'Input Parameters'!$F$20)))</f>
        <v>4543.557506509751</v>
      </c>
      <c r="F83" s="10">
        <f t="shared" ca="1" si="11"/>
        <v>0.27092591664087173</v>
      </c>
      <c r="G83" s="61">
        <f ca="1">_xlfn.NORM.INV(F83,'Input Parameters'!$E$21,'Input Parameters'!$F$21)</f>
        <v>280.05528165042335</v>
      </c>
      <c r="H83" s="54">
        <f ca="1">EXP(E83*(1/'Input Parameters'!$E$22-1/G83))</f>
        <v>0.48832908140829862</v>
      </c>
      <c r="I83" s="10">
        <f t="shared" ca="1" si="12"/>
        <v>0.84689470139609002</v>
      </c>
      <c r="J83" s="29">
        <f ca="1">_xlfn.BETA.INV(I83,'Input Parameters'!$L$24,'Input Parameters'!$M$24,'Input Parameters'!$J$24,'Input Parameters'!$K$24)</f>
        <v>0.75949305130997757</v>
      </c>
      <c r="K83" s="156">
        <f ca="1">('Input Parameters'!$E$25/'Input Parameters'!$E$31)^$J83</f>
        <v>4.3037882684139068E-3</v>
      </c>
      <c r="L83" s="66">
        <f ca="1">$H83*$C83*'Input Parameters'!$E$23*K83</f>
        <v>1.0433807920468421</v>
      </c>
      <c r="M83" s="23">
        <f t="shared" ca="1" si="13"/>
        <v>0.58392093696709635</v>
      </c>
      <c r="N83" s="15">
        <f ca="1">_xlfn.NORM.INV(M83,'Input Parameters'!$E$26,'Input Parameters'!$F$26)</f>
        <v>3.8450624734949604E-2</v>
      </c>
      <c r="O83" s="8">
        <f t="shared" ca="1" si="14"/>
        <v>0.99875828802951927</v>
      </c>
      <c r="P83" s="29">
        <f ca="1">_xlfn.LOGNORM.INV(O83,'Input Parameters'!$H$27,'Input Parameters'!$I$27)</f>
        <v>5.4284929989595945</v>
      </c>
      <c r="Q83" s="10"/>
      <c r="R83" s="15">
        <f>'Input Parameters'!$E$28</f>
        <v>12.7</v>
      </c>
      <c r="S83" s="10">
        <f t="shared" ca="1" si="15"/>
        <v>0.8842602810458563</v>
      </c>
      <c r="T83" s="25">
        <f ca="1">_xlfn.LOGNORM.INV(S83,'Input Parameters'!$H$29,'Input Parameters'!$I$29)</f>
        <v>66.604580138011144</v>
      </c>
      <c r="U83" s="10">
        <f t="shared" ca="1" si="16"/>
        <v>0.21030429189315969</v>
      </c>
      <c r="V83" s="29">
        <f ca="1">IF('Input Parameters'!$D$30="Beta",_xlfn.BETA.INV(U83,'Input Parameters'!$L$30,'Input Parameters'!$M$30,'Input Parameters'!$J$30,'Input Parameters'!$K$30),IF('Input Parameters'!$D$30="LogNorm",_xlfn.LOGNORM.INV(U83,'Input Parameters'!$H$30,'Input Parameters'!$I$30)))</f>
        <v>0.72732215604744688</v>
      </c>
      <c r="W83" s="2">
        <f ca="1">N83+(P83-N83)*(1-ERF((T83-R83)/(2*SQRT(L83*'Input Parameters'!$E$31))))</f>
        <v>3.9476378467905027E-2</v>
      </c>
      <c r="X83">
        <f t="shared" ca="1" si="17"/>
        <v>1</v>
      </c>
      <c r="Y83" s="7"/>
    </row>
    <row r="84" spans="1:25" ht="15" customHeight="1" x14ac:dyDescent="0.3">
      <c r="A84" s="130">
        <v>77</v>
      </c>
      <c r="B84" s="10">
        <f t="shared" ca="1" si="9"/>
        <v>0.68287195950132318</v>
      </c>
      <c r="C84" s="57">
        <f ca="1">_xlfn.NORM.INV(B84,'Input Parameters'!$E$19,'Input Parameters'!$F$19)</f>
        <v>607.50044971750322</v>
      </c>
      <c r="D84" s="10">
        <f t="shared" ca="1" si="10"/>
        <v>2.9596009218289532E-2</v>
      </c>
      <c r="E84" s="59">
        <f ca="1">IF(_xlfn.NORM.INV(D84,'Input Parameters'!$E$20,'Input Parameters'!$F$20)&lt;3500,3500,IF(_xlfn.NORM.INV(D84,'Input Parameters'!$E$20,'Input Parameters'!$F$20)&gt;5500,5500,_xlfn.NORM.INV(D84,'Input Parameters'!$E$20,'Input Parameters'!$F$20)))</f>
        <v>3500</v>
      </c>
      <c r="F84" s="10">
        <f t="shared" ca="1" si="11"/>
        <v>0.51697527359571827</v>
      </c>
      <c r="G84" s="61">
        <f ca="1">_xlfn.NORM.INV(F84,'Input Parameters'!$E$21,'Input Parameters'!$F$21)</f>
        <v>285.18454949531559</v>
      </c>
      <c r="H84" s="54">
        <f ca="1">EXP(E84*(1/'Input Parameters'!$E$22-1/G84))</f>
        <v>0.72082265865935979</v>
      </c>
      <c r="I84" s="10">
        <f t="shared" ca="1" si="12"/>
        <v>0.84076234587605547</v>
      </c>
      <c r="J84" s="29">
        <f ca="1">_xlfn.BETA.INV(I84,'Input Parameters'!$L$24,'Input Parameters'!$M$24,'Input Parameters'!$J$24,'Input Parameters'!$K$24)</f>
        <v>0.75607442338349828</v>
      </c>
      <c r="K84" s="156">
        <f ca="1">('Input Parameters'!$E$25/'Input Parameters'!$E$31)^$J84</f>
        <v>4.4106378584207939E-3</v>
      </c>
      <c r="L84" s="66">
        <f ca="1">$H84*$C84*'Input Parameters'!$E$23*K84</f>
        <v>1.9314187120818096</v>
      </c>
      <c r="M84" s="23">
        <f t="shared" ca="1" si="13"/>
        <v>0.65692024237070079</v>
      </c>
      <c r="N84" s="15">
        <f ca="1">_xlfn.NORM.INV(M84,'Input Parameters'!$E$26,'Input Parameters'!$F$26)</f>
        <v>4.2485519396416753E-2</v>
      </c>
      <c r="O84" s="8">
        <f t="shared" ca="1" si="14"/>
        <v>0.84926698433831926</v>
      </c>
      <c r="P84" s="29">
        <f ca="1">_xlfn.LOGNORM.INV(O84,'Input Parameters'!$H$27,'Input Parameters'!$I$27)</f>
        <v>2.2487011007190461</v>
      </c>
      <c r="Q84" s="10"/>
      <c r="R84" s="15">
        <f>'Input Parameters'!$E$28</f>
        <v>12.7</v>
      </c>
      <c r="S84" s="10">
        <f t="shared" ca="1" si="15"/>
        <v>0.26207701608871004</v>
      </c>
      <c r="T84" s="25">
        <f ca="1">_xlfn.LOGNORM.INV(S84,'Input Parameters'!$H$29,'Input Parameters'!$I$29)</f>
        <v>54.212907651661943</v>
      </c>
      <c r="U84" s="10">
        <f t="shared" ca="1" si="16"/>
        <v>0.15418552546602105</v>
      </c>
      <c r="V84" s="29">
        <f ca="1">IF('Input Parameters'!$D$30="Beta",_xlfn.BETA.INV(U84,'Input Parameters'!$L$30,'Input Parameters'!$M$30,'Input Parameters'!$J$30,'Input Parameters'!$K$30),IF('Input Parameters'!$D$30="LogNorm",_xlfn.LOGNORM.INV(U84,'Input Parameters'!$H$30,'Input Parameters'!$I$30)))</f>
        <v>0.66865177189338187</v>
      </c>
      <c r="W84" s="2">
        <f ca="1">N84+(P84-N84)*(1-ERF((T84-R84)/(2*SQRT(L84*'Input Parameters'!$E$31))))</f>
        <v>0.11897815789607727</v>
      </c>
      <c r="X84">
        <f t="shared" ca="1" si="17"/>
        <v>1</v>
      </c>
      <c r="Y84" s="7"/>
    </row>
    <row r="85" spans="1:25" ht="15" customHeight="1" x14ac:dyDescent="0.3">
      <c r="A85" s="130">
        <v>78</v>
      </c>
      <c r="B85" s="10">
        <f t="shared" ca="1" si="9"/>
        <v>0.43358929578882444</v>
      </c>
      <c r="C85" s="57">
        <f ca="1">_xlfn.NORM.INV(B85,'Input Parameters'!$E$19,'Input Parameters'!$F$19)</f>
        <v>553.16793855974799</v>
      </c>
      <c r="D85" s="10">
        <f t="shared" ca="1" si="10"/>
        <v>2.5282989064585593E-2</v>
      </c>
      <c r="E85" s="59">
        <f ca="1">IF(_xlfn.NORM.INV(D85,'Input Parameters'!$E$20,'Input Parameters'!$F$20)&lt;3500,3500,IF(_xlfn.NORM.INV(D85,'Input Parameters'!$E$20,'Input Parameters'!$F$20)&gt;5500,5500,_xlfn.NORM.INV(D85,'Input Parameters'!$E$20,'Input Parameters'!$F$20)))</f>
        <v>3500</v>
      </c>
      <c r="F85" s="10">
        <f t="shared" ca="1" si="11"/>
        <v>0.32574607550736212</v>
      </c>
      <c r="G85" s="61">
        <f ca="1">_xlfn.NORM.INV(F85,'Input Parameters'!$E$21,'Input Parameters'!$F$21)</f>
        <v>281.2997147208585</v>
      </c>
      <c r="H85" s="54">
        <f ca="1">EXP(E85*(1/'Input Parameters'!$E$22-1/G85))</f>
        <v>0.60844265022275279</v>
      </c>
      <c r="I85" s="10">
        <f t="shared" ca="1" si="12"/>
        <v>0.19997989388730097</v>
      </c>
      <c r="J85" s="29">
        <f ca="1">_xlfn.BETA.INV(I85,'Input Parameters'!$L$24,'Input Parameters'!$M$24,'Input Parameters'!$J$24,'Input Parameters'!$K$24)</f>
        <v>0.46865344934086045</v>
      </c>
      <c r="K85" s="156">
        <f ca="1">('Input Parameters'!$E$25/'Input Parameters'!$E$31)^$J85</f>
        <v>3.4669051208664384E-2</v>
      </c>
      <c r="L85" s="66">
        <f ca="1">$H85*$C85*'Input Parameters'!$E$23*K85</f>
        <v>11.668596074864029</v>
      </c>
      <c r="M85" s="23">
        <f t="shared" ca="1" si="13"/>
        <v>0.56783202894174378</v>
      </c>
      <c r="N85" s="15">
        <f ca="1">_xlfn.NORM.INV(M85,'Input Parameters'!$E$26,'Input Parameters'!$F$26)</f>
        <v>3.7588004112450918E-2</v>
      </c>
      <c r="O85" s="8">
        <f t="shared" ca="1" si="14"/>
        <v>0.94418499070747197</v>
      </c>
      <c r="P85" s="29">
        <f ca="1">_xlfn.LOGNORM.INV(O85,'Input Parameters'!$H$27,'Input Parameters'!$I$27)</f>
        <v>2.8778616358404134</v>
      </c>
      <c r="Q85" s="10"/>
      <c r="R85" s="15">
        <f>'Input Parameters'!$E$28</f>
        <v>12.7</v>
      </c>
      <c r="S85" s="10">
        <f t="shared" ca="1" si="15"/>
        <v>0.66530766566299782</v>
      </c>
      <c r="T85" s="25">
        <f ca="1">_xlfn.LOGNORM.INV(S85,'Input Parameters'!$H$29,'Input Parameters'!$I$29)</f>
        <v>61.091449190850525</v>
      </c>
      <c r="U85" s="10">
        <f t="shared" ca="1" si="16"/>
        <v>1.8449550285389527E-2</v>
      </c>
      <c r="V85" s="29">
        <f ca="1">IF('Input Parameters'!$D$30="Beta",_xlfn.BETA.INV(U85,'Input Parameters'!$L$30,'Input Parameters'!$M$30,'Input Parameters'!$J$30,'Input Parameters'!$K$30),IF('Input Parameters'!$D$30="LogNorm",_xlfn.LOGNORM.INV(U85,'Input Parameters'!$H$30,'Input Parameters'!$I$30)))</f>
        <v>0.43878540036083574</v>
      </c>
      <c r="W85" s="2">
        <f ca="1">N85+(P85-N85)*(1-ERF((T85-R85)/(2*SQRT(L85*'Input Parameters'!$E$31))))</f>
        <v>0.93648090660855088</v>
      </c>
      <c r="X85">
        <f t="shared" ca="1" si="17"/>
        <v>0</v>
      </c>
      <c r="Y85" s="7"/>
    </row>
    <row r="86" spans="1:25" ht="15" customHeight="1" x14ac:dyDescent="0.3">
      <c r="A86" s="130">
        <v>79</v>
      </c>
      <c r="B86" s="10">
        <f t="shared" ca="1" si="9"/>
        <v>0.84129530626730464</v>
      </c>
      <c r="C86" s="57">
        <f ca="1">_xlfn.NORM.INV(B86,'Input Parameters'!$E$19,'Input Parameters'!$F$19)</f>
        <v>651.78273660374771</v>
      </c>
      <c r="D86" s="10">
        <f t="shared" ca="1" si="10"/>
        <v>0.58812893009076683</v>
      </c>
      <c r="E86" s="59">
        <f ca="1">IF(_xlfn.NORM.INV(D86,'Input Parameters'!$E$20,'Input Parameters'!$F$20)&lt;3500,3500,IF(_xlfn.NORM.INV(D86,'Input Parameters'!$E$20,'Input Parameters'!$F$20)&gt;5500,5500,_xlfn.NORM.INV(D86,'Input Parameters'!$E$20,'Input Parameters'!$F$20)))</f>
        <v>4955.9141579505567</v>
      </c>
      <c r="F86" s="10">
        <f t="shared" ca="1" si="11"/>
        <v>0.98140389658257521</v>
      </c>
      <c r="G86" s="61">
        <f ca="1">_xlfn.NORM.INV(F86,'Input Parameters'!$E$21,'Input Parameters'!$F$21)</f>
        <v>301.22747246924996</v>
      </c>
      <c r="H86" s="54">
        <f ca="1">EXP(E86*(1/'Input Parameters'!$E$22-1/G86))</f>
        <v>1.5872217312257666</v>
      </c>
      <c r="I86" s="10">
        <f t="shared" ca="1" si="12"/>
        <v>0.88342736857212012</v>
      </c>
      <c r="J86" s="29">
        <f ca="1">_xlfn.BETA.INV(I86,'Input Parameters'!$L$24,'Input Parameters'!$M$24,'Input Parameters'!$J$24,'Input Parameters'!$K$24)</f>
        <v>0.78144466549779534</v>
      </c>
      <c r="K86" s="156">
        <f ca="1">('Input Parameters'!$E$25/'Input Parameters'!$E$31)^$J86</f>
        <v>3.6767333284053586E-3</v>
      </c>
      <c r="L86" s="66">
        <f ca="1">$H86*$C86*'Input Parameters'!$E$23*K86</f>
        <v>3.8036678534952015</v>
      </c>
      <c r="M86" s="23">
        <f t="shared" ca="1" si="13"/>
        <v>0.55566402836470041</v>
      </c>
      <c r="N86" s="15">
        <f ca="1">_xlfn.NORM.INV(M86,'Input Parameters'!$E$26,'Input Parameters'!$F$26)</f>
        <v>3.6939682307101956E-2</v>
      </c>
      <c r="O86" s="8">
        <f t="shared" ca="1" si="14"/>
        <v>0.83793272016785647</v>
      </c>
      <c r="P86" s="29">
        <f ca="1">_xlfn.LOGNORM.INV(O86,'Input Parameters'!$H$27,'Input Parameters'!$I$27)</f>
        <v>2.2021359741069797</v>
      </c>
      <c r="Q86" s="10"/>
      <c r="R86" s="15">
        <f>'Input Parameters'!$E$28</f>
        <v>12.7</v>
      </c>
      <c r="S86" s="10">
        <f t="shared" ca="1" si="15"/>
        <v>0.79404015166520059</v>
      </c>
      <c r="T86" s="25">
        <f ca="1">_xlfn.LOGNORM.INV(S86,'Input Parameters'!$H$29,'Input Parameters'!$I$29)</f>
        <v>63.85114448541092</v>
      </c>
      <c r="U86" s="10">
        <f t="shared" ca="1" si="16"/>
        <v>0.39512031749171406</v>
      </c>
      <c r="V86" s="29">
        <f ca="1">IF('Input Parameters'!$D$30="Beta",_xlfn.BETA.INV(U86,'Input Parameters'!$L$30,'Input Parameters'!$M$30,'Input Parameters'!$J$30,'Input Parameters'!$K$30),IF('Input Parameters'!$D$30="LogNorm",_xlfn.LOGNORM.INV(U86,'Input Parameters'!$H$30,'Input Parameters'!$I$30)))</f>
        <v>0.89970491760526949</v>
      </c>
      <c r="W86" s="2">
        <f ca="1">N86+(P86-N86)*(1-ERF((T86-R86)/(2*SQRT(L86*'Input Parameters'!$E$31))))</f>
        <v>0.17477650665938155</v>
      </c>
      <c r="X86">
        <f t="shared" ca="1" si="17"/>
        <v>1</v>
      </c>
      <c r="Y86" s="7"/>
    </row>
    <row r="87" spans="1:25" ht="15" customHeight="1" x14ac:dyDescent="0.3">
      <c r="A87" s="130">
        <v>80</v>
      </c>
      <c r="B87" s="10">
        <f t="shared" ca="1" si="9"/>
        <v>0.94672588806970837</v>
      </c>
      <c r="C87" s="57">
        <f ca="1">_xlfn.NORM.INV(B87,'Input Parameters'!$E$19,'Input Parameters'!$F$19)</f>
        <v>703.67489853777181</v>
      </c>
      <c r="D87" s="10">
        <f t="shared" ca="1" si="10"/>
        <v>0.27338446934860561</v>
      </c>
      <c r="E87" s="59">
        <f ca="1">IF(_xlfn.NORM.INV(D87,'Input Parameters'!$E$20,'Input Parameters'!$F$20)&lt;3500,3500,IF(_xlfn.NORM.INV(D87,'Input Parameters'!$E$20,'Input Parameters'!$F$20)&gt;5500,5500,_xlfn.NORM.INV(D87,'Input Parameters'!$E$20,'Input Parameters'!$F$20)))</f>
        <v>4378.17381254459</v>
      </c>
      <c r="F87" s="10">
        <f t="shared" ca="1" si="11"/>
        <v>0.44149991992699167</v>
      </c>
      <c r="G87" s="61">
        <f ca="1">_xlfn.NORM.INV(F87,'Input Parameters'!$E$21,'Input Parameters'!$F$21)</f>
        <v>283.69326372253227</v>
      </c>
      <c r="H87" s="54">
        <f ca="1">EXP(E87*(1/'Input Parameters'!$E$22-1/G87))</f>
        <v>0.6125035661270225</v>
      </c>
      <c r="I87" s="10">
        <f t="shared" ca="1" si="12"/>
        <v>0.88096017946618077</v>
      </c>
      <c r="J87" s="29">
        <f ca="1">_xlfn.BETA.INV(I87,'Input Parameters'!$L$24,'Input Parameters'!$M$24,'Input Parameters'!$J$24,'Input Parameters'!$K$24)</f>
        <v>0.77986009711495186</v>
      </c>
      <c r="K87" s="156">
        <f ca="1">('Input Parameters'!$E$25/'Input Parameters'!$E$31)^$J87</f>
        <v>3.71876510584312E-3</v>
      </c>
      <c r="L87" s="66">
        <f ca="1">$H87*$C87*'Input Parameters'!$E$23*K87</f>
        <v>1.6028003477028347</v>
      </c>
      <c r="M87" s="23">
        <f t="shared" ca="1" si="13"/>
        <v>0.1952621990328276</v>
      </c>
      <c r="N87" s="15">
        <f ca="1">_xlfn.NORM.INV(M87,'Input Parameters'!$E$26,'Input Parameters'!$F$26)</f>
        <v>1.5967998182488632E-2</v>
      </c>
      <c r="O87" s="8">
        <f t="shared" ca="1" si="14"/>
        <v>0.93097068577732167</v>
      </c>
      <c r="P87" s="29">
        <f ca="1">_xlfn.LOGNORM.INV(O87,'Input Parameters'!$H$27,'Input Parameters'!$I$27)</f>
        <v>2.7437719939006482</v>
      </c>
      <c r="Q87" s="10"/>
      <c r="R87" s="15">
        <f>'Input Parameters'!$E$28</f>
        <v>12.7</v>
      </c>
      <c r="S87" s="10">
        <f t="shared" ca="1" si="15"/>
        <v>7.3134461643975968E-2</v>
      </c>
      <c r="T87" s="25">
        <f ca="1">_xlfn.LOGNORM.INV(S87,'Input Parameters'!$H$29,'Input Parameters'!$I$29)</f>
        <v>49.46756941308211</v>
      </c>
      <c r="U87" s="10">
        <f t="shared" ca="1" si="16"/>
        <v>0.37986890458577804</v>
      </c>
      <c r="V87" s="29">
        <f ca="1">IF('Input Parameters'!$D$30="Beta",_xlfn.BETA.INV(U87,'Input Parameters'!$L$30,'Input Parameters'!$M$30,'Input Parameters'!$J$30,'Input Parameters'!$K$30),IF('Input Parameters'!$D$30="LogNorm",_xlfn.LOGNORM.INV(U87,'Input Parameters'!$H$30,'Input Parameters'!$I$30)))</f>
        <v>0.88568490537443723</v>
      </c>
      <c r="W87" s="2">
        <f ca="1">N87+(P87-N87)*(1-ERF((T87-R87)/(2*SQRT(L87*'Input Parameters'!$E$31))))</f>
        <v>0.12512655392535635</v>
      </c>
      <c r="X87">
        <f t="shared" ca="1" si="17"/>
        <v>1</v>
      </c>
      <c r="Y87" s="7"/>
    </row>
    <row r="88" spans="1:25" ht="15" customHeight="1" x14ac:dyDescent="0.3">
      <c r="A88" s="130">
        <v>81</v>
      </c>
      <c r="B88" s="10">
        <f t="shared" ca="1" si="9"/>
        <v>0.18262846007968414</v>
      </c>
      <c r="C88" s="57">
        <f ca="1">_xlfn.NORM.INV(B88,'Input Parameters'!$E$19,'Input Parameters'!$F$19)</f>
        <v>490.79424320420964</v>
      </c>
      <c r="D88" s="10">
        <f t="shared" ca="1" si="10"/>
        <v>0.42385201075193046</v>
      </c>
      <c r="E88" s="59">
        <f ca="1">IF(_xlfn.NORM.INV(D88,'Input Parameters'!$E$20,'Input Parameters'!$F$20)&lt;3500,3500,IF(_xlfn.NORM.INV(D88,'Input Parameters'!$E$20,'Input Parameters'!$F$20)&gt;5500,5500,_xlfn.NORM.INV(D88,'Input Parameters'!$E$20,'Input Parameters'!$F$20)))</f>
        <v>4665.5658771378539</v>
      </c>
      <c r="F88" s="10">
        <f t="shared" ca="1" si="11"/>
        <v>0.89892851682818398</v>
      </c>
      <c r="G88" s="61">
        <f ca="1">_xlfn.NORM.INV(F88,'Input Parameters'!$E$21,'Input Parameters'!$F$21)</f>
        <v>294.87519352656705</v>
      </c>
      <c r="H88" s="54">
        <f ca="1">EXP(E88*(1/'Input Parameters'!$E$22-1/G88))</f>
        <v>1.106566023940124</v>
      </c>
      <c r="I88" s="10">
        <f t="shared" ca="1" si="12"/>
        <v>5.0004987917897203E-2</v>
      </c>
      <c r="J88" s="29">
        <f ca="1">_xlfn.BETA.INV(I88,'Input Parameters'!$L$24,'Input Parameters'!$M$24,'Input Parameters'!$J$24,'Input Parameters'!$K$24)</f>
        <v>0.34078299464580741</v>
      </c>
      <c r="K88" s="156">
        <f ca="1">('Input Parameters'!$E$25/'Input Parameters'!$E$31)^$J88</f>
        <v>8.6758830185617544E-2</v>
      </c>
      <c r="L88" s="66">
        <f ca="1">$H88*$C88*'Input Parameters'!$E$23*K88</f>
        <v>47.118393963929101</v>
      </c>
      <c r="M88" s="23">
        <f t="shared" ca="1" si="13"/>
        <v>0.13502679233860038</v>
      </c>
      <c r="N88" s="15">
        <f ca="1">_xlfn.NORM.INV(M88,'Input Parameters'!$E$26,'Input Parameters'!$F$26)</f>
        <v>1.083827753542228E-2</v>
      </c>
      <c r="O88" s="8">
        <f t="shared" ca="1" si="14"/>
        <v>0.31577397422996722</v>
      </c>
      <c r="P88" s="29">
        <f ca="1">_xlfn.LOGNORM.INV(O88,'Input Parameters'!$H$27,'Input Parameters'!$I$27)</f>
        <v>1.1514868979649253</v>
      </c>
      <c r="Q88" s="10"/>
      <c r="R88" s="15">
        <f>'Input Parameters'!$E$28</f>
        <v>12.7</v>
      </c>
      <c r="S88" s="10">
        <f t="shared" ca="1" si="15"/>
        <v>0.81729283677202558</v>
      </c>
      <c r="T88" s="25">
        <f ca="1">_xlfn.LOGNORM.INV(S88,'Input Parameters'!$H$29,'Input Parameters'!$I$29)</f>
        <v>64.460340924038832</v>
      </c>
      <c r="U88" s="10">
        <f t="shared" ca="1" si="16"/>
        <v>0.35948241014167126</v>
      </c>
      <c r="V88" s="29">
        <f ca="1">IF('Input Parameters'!$D$30="Beta",_xlfn.BETA.INV(U88,'Input Parameters'!$L$30,'Input Parameters'!$M$30,'Input Parameters'!$J$30,'Input Parameters'!$K$30),IF('Input Parameters'!$D$30="LogNorm",_xlfn.LOGNORM.INV(U88,'Input Parameters'!$H$30,'Input Parameters'!$I$30)))</f>
        <v>0.86701794423092904</v>
      </c>
      <c r="W88" s="2">
        <f ca="1">N88+(P88-N88)*(1-ERF((T88-R88)/(2*SQRT(L88*'Input Parameters'!$E$31))))</f>
        <v>0.68826710155787774</v>
      </c>
      <c r="X88">
        <f t="shared" ca="1" si="17"/>
        <v>1</v>
      </c>
      <c r="Y88" s="7"/>
    </row>
    <row r="89" spans="1:25" ht="15" customHeight="1" x14ac:dyDescent="0.3">
      <c r="A89" s="130">
        <v>82</v>
      </c>
      <c r="B89" s="10">
        <f t="shared" ca="1" si="9"/>
        <v>9.3767633034603781E-2</v>
      </c>
      <c r="C89" s="57">
        <f ca="1">_xlfn.NORM.INV(B89,'Input Parameters'!$E$19,'Input Parameters'!$F$19)</f>
        <v>455.9369806425824</v>
      </c>
      <c r="D89" s="10">
        <f t="shared" ca="1" si="10"/>
        <v>0.85975018152549598</v>
      </c>
      <c r="E89" s="59">
        <f ca="1">IF(_xlfn.NORM.INV(D89,'Input Parameters'!$E$20,'Input Parameters'!$F$20)&lt;3500,3500,IF(_xlfn.NORM.INV(D89,'Input Parameters'!$E$20,'Input Parameters'!$F$20)&gt;5500,5500,_xlfn.NORM.INV(D89,'Input Parameters'!$E$20,'Input Parameters'!$F$20)))</f>
        <v>5500</v>
      </c>
      <c r="F89" s="10">
        <f t="shared" ca="1" si="11"/>
        <v>0.75926451186410571</v>
      </c>
      <c r="G89" s="61">
        <f ca="1">_xlfn.NORM.INV(F89,'Input Parameters'!$E$21,'Input Parameters'!$F$21)</f>
        <v>290.38295784309526</v>
      </c>
      <c r="H89" s="54">
        <f ca="1">EXP(E89*(1/'Input Parameters'!$E$22-1/G89))</f>
        <v>0.8443616278951146</v>
      </c>
      <c r="I89" s="10">
        <f t="shared" ca="1" si="12"/>
        <v>0.71183575539507959</v>
      </c>
      <c r="J89" s="29">
        <f ca="1">_xlfn.BETA.INV(I89,'Input Parameters'!$L$24,'Input Parameters'!$M$24,'Input Parameters'!$J$24,'Input Parameters'!$K$24)</f>
        <v>0.69398289093859833</v>
      </c>
      <c r="K89" s="156">
        <f ca="1">('Input Parameters'!$E$25/'Input Parameters'!$E$31)^$J89</f>
        <v>6.8856248924915649E-3</v>
      </c>
      <c r="L89" s="66">
        <f ca="1">$H89*$C89*'Input Parameters'!$E$23*K89</f>
        <v>2.6507982022823513</v>
      </c>
      <c r="M89" s="23">
        <f t="shared" ca="1" si="13"/>
        <v>0.10863814402261884</v>
      </c>
      <c r="N89" s="15">
        <f ca="1">_xlfn.NORM.INV(M89,'Input Parameters'!$E$26,'Input Parameters'!$F$26)</f>
        <v>8.0901351278791708E-3</v>
      </c>
      <c r="O89" s="8">
        <f t="shared" ca="1" si="14"/>
        <v>1.4414148253543702E-2</v>
      </c>
      <c r="P89" s="29">
        <f ca="1">_xlfn.LOGNORM.INV(O89,'Input Parameters'!$H$27,'Input Parameters'!$I$27)</f>
        <v>0.5412783032803421</v>
      </c>
      <c r="Q89" s="10"/>
      <c r="R89" s="15">
        <f>'Input Parameters'!$E$28</f>
        <v>12.7</v>
      </c>
      <c r="S89" s="10">
        <f t="shared" ca="1" si="15"/>
        <v>7.5193165235237225E-2</v>
      </c>
      <c r="T89" s="25">
        <f ca="1">_xlfn.LOGNORM.INV(S89,'Input Parameters'!$H$29,'Input Parameters'!$I$29)</f>
        <v>49.549107119153028</v>
      </c>
      <c r="U89" s="10">
        <f t="shared" ca="1" si="16"/>
        <v>0.6873754028006257</v>
      </c>
      <c r="V89" s="29">
        <f ca="1">IF('Input Parameters'!$D$30="Beta",_xlfn.BETA.INV(U89,'Input Parameters'!$L$30,'Input Parameters'!$M$30,'Input Parameters'!$J$30,'Input Parameters'!$K$30),IF('Input Parameters'!$D$30="LogNorm",_xlfn.LOGNORM.INV(U89,'Input Parameters'!$H$30,'Input Parameters'!$I$30)))</f>
        <v>1.2114462256482783</v>
      </c>
      <c r="W89" s="2">
        <f ca="1">N89+(P89-N89)*(1-ERF((T89-R89)/(2*SQRT(L89*'Input Parameters'!$E$31))))</f>
        <v>6.6481641566567953E-2</v>
      </c>
      <c r="X89">
        <f t="shared" ca="1" si="17"/>
        <v>1</v>
      </c>
      <c r="Y89" s="7"/>
    </row>
    <row r="90" spans="1:25" ht="15" customHeight="1" x14ac:dyDescent="0.3">
      <c r="A90" s="130">
        <v>83</v>
      </c>
      <c r="B90" s="10">
        <f t="shared" ca="1" si="9"/>
        <v>0.65391818793751033</v>
      </c>
      <c r="C90" s="57">
        <f ca="1">_xlfn.NORM.INV(B90,'Input Parameters'!$E$19,'Input Parameters'!$F$19)</f>
        <v>600.75528835112186</v>
      </c>
      <c r="D90" s="10">
        <f t="shared" ca="1" si="10"/>
        <v>0.83142478513637996</v>
      </c>
      <c r="E90" s="59">
        <f ca="1">IF(_xlfn.NORM.INV(D90,'Input Parameters'!$E$20,'Input Parameters'!$F$20)&lt;3500,3500,IF(_xlfn.NORM.INV(D90,'Input Parameters'!$E$20,'Input Parameters'!$F$20)&gt;5500,5500,_xlfn.NORM.INV(D90,'Input Parameters'!$E$20,'Input Parameters'!$F$20)))</f>
        <v>5471.8675823507738</v>
      </c>
      <c r="F90" s="10">
        <f t="shared" ca="1" si="11"/>
        <v>0.76396436376773469</v>
      </c>
      <c r="G90" s="61">
        <f ca="1">_xlfn.NORM.INV(F90,'Input Parameters'!$E$21,'Input Parameters'!$F$21)</f>
        <v>290.50222850640944</v>
      </c>
      <c r="H90" s="54">
        <f ca="1">EXP(E90*(1/'Input Parameters'!$E$22-1/G90))</f>
        <v>0.85165606804890848</v>
      </c>
      <c r="I90" s="10">
        <f t="shared" ca="1" si="12"/>
        <v>0.49929754497485346</v>
      </c>
      <c r="J90" s="29">
        <f ca="1">_xlfn.BETA.INV(I90,'Input Parameters'!$L$24,'Input Parameters'!$M$24,'Input Parameters'!$J$24,'Input Parameters'!$K$24)</f>
        <v>0.60687834604001734</v>
      </c>
      <c r="K90" s="156">
        <f ca="1">('Input Parameters'!$E$25/'Input Parameters'!$E$31)^$J90</f>
        <v>1.2862093530311257E-2</v>
      </c>
      <c r="L90" s="66">
        <f ca="1">$H90*$C90*'Input Parameters'!$E$23*K90</f>
        <v>6.5807214907647626</v>
      </c>
      <c r="M90" s="23">
        <f t="shared" ca="1" si="13"/>
        <v>0.60549688413028935</v>
      </c>
      <c r="N90" s="15">
        <f ca="1">_xlfn.NORM.INV(M90,'Input Parameters'!$E$26,'Input Parameters'!$F$26)</f>
        <v>3.9619627257821248E-2</v>
      </c>
      <c r="O90" s="8">
        <f t="shared" ca="1" si="14"/>
        <v>0.20516721816684502</v>
      </c>
      <c r="P90" s="29">
        <f ca="1">_xlfn.LOGNORM.INV(O90,'Input Parameters'!$H$27,'Input Parameters'!$I$27)</f>
        <v>0.98903322299896212</v>
      </c>
      <c r="Q90" s="10"/>
      <c r="R90" s="15">
        <f>'Input Parameters'!$E$28</f>
        <v>12.7</v>
      </c>
      <c r="S90" s="10">
        <f t="shared" ca="1" si="15"/>
        <v>0.86932987764212288</v>
      </c>
      <c r="T90" s="25">
        <f ca="1">_xlfn.LOGNORM.INV(S90,'Input Parameters'!$H$29,'Input Parameters'!$I$29)</f>
        <v>66.058494060155169</v>
      </c>
      <c r="U90" s="10">
        <f t="shared" ca="1" si="16"/>
        <v>0.79599268199497608</v>
      </c>
      <c r="V90" s="29">
        <f ca="1">IF('Input Parameters'!$D$30="Beta",_xlfn.BETA.INV(U90,'Input Parameters'!$L$30,'Input Parameters'!$M$30,'Input Parameters'!$J$30,'Input Parameters'!$K$30),IF('Input Parameters'!$D$30="LogNorm",_xlfn.LOGNORM.INV(U90,'Input Parameters'!$H$30,'Input Parameters'!$I$30)))</f>
        <v>1.3847026707173897</v>
      </c>
      <c r="W90" s="2">
        <f ca="1">N90+(P90-N90)*(1-ERF((T90-R90)/(2*SQRT(L90*'Input Parameters'!$E$31))))</f>
        <v>0.17381626848928142</v>
      </c>
      <c r="X90">
        <f t="shared" ca="1" si="17"/>
        <v>1</v>
      </c>
      <c r="Y90" s="7"/>
    </row>
    <row r="91" spans="1:25" ht="15" customHeight="1" x14ac:dyDescent="0.3">
      <c r="A91" s="130">
        <v>84</v>
      </c>
      <c r="B91" s="10">
        <f t="shared" ca="1" si="9"/>
        <v>0.97785207994202594</v>
      </c>
      <c r="C91" s="57">
        <f ca="1">_xlfn.NORM.INV(B91,'Input Parameters'!$E$19,'Input Parameters'!$F$19)</f>
        <v>737.25319976628953</v>
      </c>
      <c r="D91" s="10">
        <f t="shared" ca="1" si="10"/>
        <v>9.6855459754834783E-2</v>
      </c>
      <c r="E91" s="59">
        <f ca="1">IF(_xlfn.NORM.INV(D91,'Input Parameters'!$E$20,'Input Parameters'!$F$20)&lt;3500,3500,IF(_xlfn.NORM.INV(D91,'Input Parameters'!$E$20,'Input Parameters'!$F$20)&gt;5500,5500,_xlfn.NORM.INV(D91,'Input Parameters'!$E$20,'Input Parameters'!$F$20)))</f>
        <v>3890.2245137015684</v>
      </c>
      <c r="F91" s="10">
        <f t="shared" ca="1" si="11"/>
        <v>0.72202966672537061</v>
      </c>
      <c r="G91" s="61">
        <f ca="1">_xlfn.NORM.INV(F91,'Input Parameters'!$E$21,'Input Parameters'!$F$21)</f>
        <v>289.47860978749418</v>
      </c>
      <c r="H91" s="54">
        <f ca="1">EXP(E91*(1/'Input Parameters'!$E$22-1/G91))</f>
        <v>0.8508563447591253</v>
      </c>
      <c r="I91" s="10">
        <f t="shared" ca="1" si="12"/>
        <v>4.2845819727495904E-2</v>
      </c>
      <c r="J91" s="29">
        <f ca="1">_xlfn.BETA.INV(I91,'Input Parameters'!$L$24,'Input Parameters'!$M$24,'Input Parameters'!$J$24,'Input Parameters'!$K$24)</f>
        <v>0.32971374153396621</v>
      </c>
      <c r="K91" s="156">
        <f ca="1">('Input Parameters'!$E$25/'Input Parameters'!$E$31)^$J91</f>
        <v>9.3928891070608395E-2</v>
      </c>
      <c r="L91" s="66">
        <f ca="1">$H91*$C91*'Input Parameters'!$E$23*K91</f>
        <v>58.92127050823504</v>
      </c>
      <c r="M91" s="23">
        <f t="shared" ca="1" si="13"/>
        <v>0.25581656444782996</v>
      </c>
      <c r="N91" s="15">
        <f ca="1">_xlfn.NORM.INV(M91,'Input Parameters'!$E$26,'Input Parameters'!$F$26)</f>
        <v>2.0217765659217395E-2</v>
      </c>
      <c r="O91" s="8">
        <f t="shared" ca="1" si="14"/>
        <v>0.32112465448835226</v>
      </c>
      <c r="P91" s="29">
        <f ca="1">_xlfn.LOGNORM.INV(O91,'Input Parameters'!$H$27,'Input Parameters'!$I$27)</f>
        <v>1.159150198406389</v>
      </c>
      <c r="Q91" s="10"/>
      <c r="R91" s="15">
        <f>'Input Parameters'!$E$28</f>
        <v>12.7</v>
      </c>
      <c r="S91" s="10">
        <f t="shared" ca="1" si="15"/>
        <v>0.40317426266562228</v>
      </c>
      <c r="T91" s="25">
        <f ca="1">_xlfn.LOGNORM.INV(S91,'Input Parameters'!$H$29,'Input Parameters'!$I$29)</f>
        <v>56.650990027241804</v>
      </c>
      <c r="U91" s="10">
        <f t="shared" ca="1" si="16"/>
        <v>9.116144945853577E-2</v>
      </c>
      <c r="V91" s="29">
        <f ca="1">IF('Input Parameters'!$D$30="Beta",_xlfn.BETA.INV(U91,'Input Parameters'!$L$30,'Input Parameters'!$M$30,'Input Parameters'!$J$30,'Input Parameters'!$K$30),IF('Input Parameters'!$D$30="LogNorm",_xlfn.LOGNORM.INV(U91,'Input Parameters'!$H$30,'Input Parameters'!$I$30)))</f>
        <v>0.59054635083500062</v>
      </c>
      <c r="W91" s="2">
        <f ca="1">N91+(P91-N91)*(1-ERF((T91-R91)/(2*SQRT(L91*'Input Parameters'!$E$31))))</f>
        <v>0.80103759845488964</v>
      </c>
      <c r="X91">
        <f t="shared" ca="1" si="17"/>
        <v>0</v>
      </c>
      <c r="Y91" s="7"/>
    </row>
    <row r="92" spans="1:25" ht="15" customHeight="1" x14ac:dyDescent="0.3">
      <c r="A92" s="130">
        <v>85</v>
      </c>
      <c r="B92" s="10">
        <f t="shared" ca="1" si="9"/>
        <v>0.46582047031934093</v>
      </c>
      <c r="C92" s="57">
        <f ca="1">_xlfn.NORM.INV(B92,'Input Parameters'!$E$19,'Input Parameters'!$F$19)</f>
        <v>560.05155121102416</v>
      </c>
      <c r="D92" s="10">
        <f t="shared" ca="1" si="10"/>
        <v>0.39159239915629618</v>
      </c>
      <c r="E92" s="59">
        <f ca="1">IF(_xlfn.NORM.INV(D92,'Input Parameters'!$E$20,'Input Parameters'!$F$20)&lt;3500,3500,IF(_xlfn.NORM.INV(D92,'Input Parameters'!$E$20,'Input Parameters'!$F$20)&gt;5500,5500,_xlfn.NORM.INV(D92,'Input Parameters'!$E$20,'Input Parameters'!$F$20)))</f>
        <v>4607.3802384274504</v>
      </c>
      <c r="F92" s="10">
        <f t="shared" ca="1" si="11"/>
        <v>0.672730944697157</v>
      </c>
      <c r="G92" s="61">
        <f ca="1">_xlfn.NORM.INV(F92,'Input Parameters'!$E$21,'Input Parameters'!$F$21)</f>
        <v>288.36708843069209</v>
      </c>
      <c r="H92" s="54">
        <f ca="1">EXP(E92*(1/'Input Parameters'!$E$22-1/G92))</f>
        <v>0.77675078601657044</v>
      </c>
      <c r="I92" s="10">
        <f t="shared" ca="1" si="12"/>
        <v>0.562214604344628</v>
      </c>
      <c r="J92" s="29">
        <f ca="1">_xlfn.BETA.INV(I92,'Input Parameters'!$L$24,'Input Parameters'!$M$24,'Input Parameters'!$J$24,'Input Parameters'!$K$24)</f>
        <v>0.63217579877839292</v>
      </c>
      <c r="K92" s="156">
        <f ca="1">('Input Parameters'!$E$25/'Input Parameters'!$E$31)^$J92</f>
        <v>1.0727515845163483E-2</v>
      </c>
      <c r="L92" s="66">
        <f ca="1">$H92*$C92*'Input Parameters'!$E$23*K92</f>
        <v>4.6666891202012213</v>
      </c>
      <c r="M92" s="23">
        <f t="shared" ca="1" si="13"/>
        <v>0.860696465604742</v>
      </c>
      <c r="N92" s="15">
        <f ca="1">_xlfn.NORM.INV(M92,'Input Parameters'!$E$26,'Input Parameters'!$F$26)</f>
        <v>5.6752528759455176E-2</v>
      </c>
      <c r="O92" s="8">
        <f t="shared" ca="1" si="14"/>
        <v>0.20511472901346961</v>
      </c>
      <c r="P92" s="29">
        <f ca="1">_xlfn.LOGNORM.INV(O92,'Input Parameters'!$H$27,'Input Parameters'!$I$27)</f>
        <v>0.98895242496982283</v>
      </c>
      <c r="Q92" s="10"/>
      <c r="R92" s="15">
        <f>'Input Parameters'!$E$28</f>
        <v>12.7</v>
      </c>
      <c r="S92" s="10">
        <f t="shared" ca="1" si="15"/>
        <v>0.5545106603723966</v>
      </c>
      <c r="T92" s="25">
        <f ca="1">_xlfn.LOGNORM.INV(S92,'Input Parameters'!$H$29,'Input Parameters'!$I$29)</f>
        <v>59.134877431003176</v>
      </c>
      <c r="U92" s="10">
        <f t="shared" ca="1" si="16"/>
        <v>0.71370915695873494</v>
      </c>
      <c r="V92" s="29">
        <f ca="1">IF('Input Parameters'!$D$30="Beta",_xlfn.BETA.INV(U92,'Input Parameters'!$L$30,'Input Parameters'!$M$30,'Input Parameters'!$J$30,'Input Parameters'!$K$30),IF('Input Parameters'!$D$30="LogNorm",_xlfn.LOGNORM.INV(U92,'Input Parameters'!$H$30,'Input Parameters'!$I$30)))</f>
        <v>1.2482189274111704</v>
      </c>
      <c r="W92" s="2">
        <f ca="1">N92+(P92-N92)*(1-ERF((T92-R92)/(2*SQRT(L92*'Input Parameters'!$E$31))))</f>
        <v>0.17656579562810326</v>
      </c>
      <c r="X92">
        <f t="shared" ca="1" si="17"/>
        <v>1</v>
      </c>
      <c r="Y92" s="7"/>
    </row>
    <row r="93" spans="1:25" ht="15" customHeight="1" x14ac:dyDescent="0.3">
      <c r="A93" s="130">
        <v>86</v>
      </c>
      <c r="B93" s="10">
        <f t="shared" ca="1" si="9"/>
        <v>0.43626447776509658</v>
      </c>
      <c r="C93" s="57">
        <f ca="1">_xlfn.NORM.INV(B93,'Input Parameters'!$E$19,'Input Parameters'!$F$19)</f>
        <v>553.74222710809397</v>
      </c>
      <c r="D93" s="10">
        <f t="shared" ca="1" si="10"/>
        <v>0.46949590036646938</v>
      </c>
      <c r="E93" s="59">
        <f ca="1">IF(_xlfn.NORM.INV(D93,'Input Parameters'!$E$20,'Input Parameters'!$F$20)&lt;3500,3500,IF(_xlfn.NORM.INV(D93,'Input Parameters'!$E$20,'Input Parameters'!$F$20)&gt;5500,5500,_xlfn.NORM.INV(D93,'Input Parameters'!$E$20,'Input Parameters'!$F$20)))</f>
        <v>4746.42403153128</v>
      </c>
      <c r="F93" s="10">
        <f t="shared" ca="1" si="11"/>
        <v>0.11512714647741096</v>
      </c>
      <c r="G93" s="61">
        <f ca="1">_xlfn.NORM.INV(F93,'Input Parameters'!$E$21,'Input Parameters'!$F$21)</f>
        <v>275.4203260329698</v>
      </c>
      <c r="H93" s="54">
        <f ca="1">EXP(E93*(1/'Input Parameters'!$E$22-1/G93))</f>
        <v>0.35558753893670708</v>
      </c>
      <c r="I93" s="10">
        <f t="shared" ca="1" si="12"/>
        <v>0.40485133921462824</v>
      </c>
      <c r="J93" s="29">
        <f ca="1">_xlfn.BETA.INV(I93,'Input Parameters'!$L$24,'Input Parameters'!$M$24,'Input Parameters'!$J$24,'Input Parameters'!$K$24)</f>
        <v>0.56797468056512557</v>
      </c>
      <c r="K93" s="156">
        <f ca="1">('Input Parameters'!$E$25/'Input Parameters'!$E$31)^$J93</f>
        <v>1.7002523947509996E-2</v>
      </c>
      <c r="L93" s="66">
        <f ca="1">$H93*$C93*'Input Parameters'!$E$23*K93</f>
        <v>3.3478621825718018</v>
      </c>
      <c r="M93" s="23">
        <f t="shared" ca="1" si="13"/>
        <v>0.16772346733895904</v>
      </c>
      <c r="N93" s="15">
        <f ca="1">_xlfn.NORM.INV(M93,'Input Parameters'!$E$26,'Input Parameters'!$F$26)</f>
        <v>1.3772790354777752E-2</v>
      </c>
      <c r="O93" s="8">
        <f t="shared" ca="1" si="14"/>
        <v>6.6997844355790481E-2</v>
      </c>
      <c r="P93" s="29">
        <f ca="1">_xlfn.LOGNORM.INV(O93,'Input Parameters'!$H$27,'Input Parameters'!$I$27)</f>
        <v>0.73362737734113959</v>
      </c>
      <c r="Q93" s="10"/>
      <c r="R93" s="15">
        <f>'Input Parameters'!$E$28</f>
        <v>12.7</v>
      </c>
      <c r="S93" s="10">
        <f t="shared" ca="1" si="15"/>
        <v>0.10091127651763032</v>
      </c>
      <c r="T93" s="25">
        <f ca="1">_xlfn.LOGNORM.INV(S93,'Input Parameters'!$H$29,'Input Parameters'!$I$29)</f>
        <v>50.457386685644032</v>
      </c>
      <c r="U93" s="10">
        <f t="shared" ca="1" si="16"/>
        <v>0.22525587112723922</v>
      </c>
      <c r="V93" s="29">
        <f ca="1">IF('Input Parameters'!$D$30="Beta",_xlfn.BETA.INV(U93,'Input Parameters'!$L$30,'Input Parameters'!$M$30,'Input Parameters'!$J$30,'Input Parameters'!$K$30),IF('Input Parameters'!$D$30="LogNorm",_xlfn.LOGNORM.INV(U93,'Input Parameters'!$H$30,'Input Parameters'!$I$30)))</f>
        <v>0.74204043502113071</v>
      </c>
      <c r="W93" s="2">
        <f ca="1">N93+(P93-N93)*(1-ERF((T93-R93)/(2*SQRT(L93*'Input Parameters'!$E$31))))</f>
        <v>0.11780679743139871</v>
      </c>
      <c r="X93">
        <f t="shared" ca="1" si="17"/>
        <v>1</v>
      </c>
      <c r="Y93" s="7"/>
    </row>
    <row r="94" spans="1:25" ht="15" customHeight="1" x14ac:dyDescent="0.3">
      <c r="A94" s="130">
        <v>87</v>
      </c>
      <c r="B94" s="10">
        <f t="shared" ca="1" si="9"/>
        <v>0.30825744046996695</v>
      </c>
      <c r="C94" s="57">
        <f ca="1">_xlfn.NORM.INV(B94,'Input Parameters'!$E$19,'Input Parameters'!$F$19)</f>
        <v>524.98275959850582</v>
      </c>
      <c r="D94" s="10">
        <f t="shared" ca="1" si="10"/>
        <v>0.27976173566315898</v>
      </c>
      <c r="E94" s="59">
        <f ca="1">IF(_xlfn.NORM.INV(D94,'Input Parameters'!$E$20,'Input Parameters'!$F$20)&lt;3500,3500,IF(_xlfn.NORM.INV(D94,'Input Parameters'!$E$20,'Input Parameters'!$F$20)&gt;5500,5500,_xlfn.NORM.INV(D94,'Input Parameters'!$E$20,'Input Parameters'!$F$20)))</f>
        <v>4391.5153777892501</v>
      </c>
      <c r="F94" s="10">
        <f t="shared" ca="1" si="11"/>
        <v>0.55620787472548339</v>
      </c>
      <c r="G94" s="61">
        <f ca="1">_xlfn.NORM.INV(F94,'Input Parameters'!$E$21,'Input Parameters'!$F$21)</f>
        <v>285.96110255212363</v>
      </c>
      <c r="H94" s="54">
        <f ca="1">EXP(E94*(1/'Input Parameters'!$E$22-1/G94))</f>
        <v>0.69147352371387838</v>
      </c>
      <c r="I94" s="10">
        <f t="shared" ca="1" si="12"/>
        <v>0.48468990305402115</v>
      </c>
      <c r="J94" s="29">
        <f ca="1">_xlfn.BETA.INV(I94,'Input Parameters'!$L$24,'Input Parameters'!$M$24,'Input Parameters'!$J$24,'Input Parameters'!$K$24)</f>
        <v>0.60096719260965292</v>
      </c>
      <c r="K94" s="156">
        <f ca="1">('Input Parameters'!$E$25/'Input Parameters'!$E$31)^$J94</f>
        <v>1.3419225812149906E-2</v>
      </c>
      <c r="L94" s="66">
        <f ca="1">$H94*$C94*'Input Parameters'!$E$23*K94</f>
        <v>4.871335688501742</v>
      </c>
      <c r="M94" s="23">
        <f t="shared" ca="1" si="13"/>
        <v>0.26051433574282545</v>
      </c>
      <c r="N94" s="15">
        <f ca="1">_xlfn.NORM.INV(M94,'Input Parameters'!$E$26,'Input Parameters'!$F$26)</f>
        <v>2.052302856843044E-2</v>
      </c>
      <c r="O94" s="8">
        <f t="shared" ca="1" si="14"/>
        <v>0.8479238128403721</v>
      </c>
      <c r="P94" s="29">
        <f ca="1">_xlfn.LOGNORM.INV(O94,'Input Parameters'!$H$27,'Input Parameters'!$I$27)</f>
        <v>2.2430126512852429</v>
      </c>
      <c r="Q94" s="10"/>
      <c r="R94" s="15">
        <f>'Input Parameters'!$E$28</f>
        <v>12.7</v>
      </c>
      <c r="S94" s="10">
        <f t="shared" ca="1" si="15"/>
        <v>0.53296911841312122</v>
      </c>
      <c r="T94" s="25">
        <f ca="1">_xlfn.LOGNORM.INV(S94,'Input Parameters'!$H$29,'Input Parameters'!$I$29)</f>
        <v>58.775261996641206</v>
      </c>
      <c r="U94" s="10">
        <f t="shared" ca="1" si="16"/>
        <v>0.24756652473167839</v>
      </c>
      <c r="V94" s="29">
        <f ca="1">IF('Input Parameters'!$D$30="Beta",_xlfn.BETA.INV(U94,'Input Parameters'!$L$30,'Input Parameters'!$M$30,'Input Parameters'!$J$30,'Input Parameters'!$K$30),IF('Input Parameters'!$D$30="LogNorm",_xlfn.LOGNORM.INV(U94,'Input Parameters'!$H$30,'Input Parameters'!$I$30)))</f>
        <v>0.76352987860984367</v>
      </c>
      <c r="W94" s="2">
        <f ca="1">N94+(P94-N94)*(1-ERF((T94-R94)/(2*SQRT(L94*'Input Parameters'!$E$31))))</f>
        <v>0.33146084728808434</v>
      </c>
      <c r="X94">
        <f t="shared" ca="1" si="17"/>
        <v>1</v>
      </c>
      <c r="Y94" s="7"/>
    </row>
    <row r="95" spans="1:25" ht="15" customHeight="1" x14ac:dyDescent="0.3">
      <c r="A95" s="130">
        <v>88</v>
      </c>
      <c r="B95" s="10">
        <f t="shared" ca="1" si="9"/>
        <v>9.0091720863536118E-2</v>
      </c>
      <c r="C95" s="57">
        <f ca="1">_xlfn.NORM.INV(B95,'Input Parameters'!$E$19,'Input Parameters'!$F$19)</f>
        <v>454.05390856561735</v>
      </c>
      <c r="D95" s="10">
        <f t="shared" ca="1" si="10"/>
        <v>0.96684206714989551</v>
      </c>
      <c r="E95" s="59">
        <f ca="1">IF(_xlfn.NORM.INV(D95,'Input Parameters'!$E$20,'Input Parameters'!$F$20)&lt;3500,3500,IF(_xlfn.NORM.INV(D95,'Input Parameters'!$E$20,'Input Parameters'!$F$20)&gt;5500,5500,_xlfn.NORM.INV(D95,'Input Parameters'!$E$20,'Input Parameters'!$F$20)))</f>
        <v>5500</v>
      </c>
      <c r="F95" s="10">
        <f t="shared" ca="1" si="11"/>
        <v>0.44195806747927335</v>
      </c>
      <c r="G95" s="61">
        <f ca="1">_xlfn.NORM.INV(F95,'Input Parameters'!$E$21,'Input Parameters'!$F$21)</f>
        <v>283.7023876932721</v>
      </c>
      <c r="H95" s="54">
        <f ca="1">EXP(E95*(1/'Input Parameters'!$E$22-1/G95))</f>
        <v>0.540542590705409</v>
      </c>
      <c r="I95" s="10">
        <f t="shared" ca="1" si="12"/>
        <v>0.34786963129346227</v>
      </c>
      <c r="J95" s="29">
        <f ca="1">_xlfn.BETA.INV(I95,'Input Parameters'!$L$24,'Input Parameters'!$M$24,'Input Parameters'!$J$24,'Input Parameters'!$K$24)</f>
        <v>0.54322182664163576</v>
      </c>
      <c r="K95" s="156">
        <f ca="1">('Input Parameters'!$E$25/'Input Parameters'!$E$31)^$J95</f>
        <v>2.0306226832351969E-2</v>
      </c>
      <c r="L95" s="66">
        <f ca="1">$H95*$C95*'Input Parameters'!$E$23*K95</f>
        <v>4.9838684494989325</v>
      </c>
      <c r="M95" s="23">
        <f t="shared" ca="1" si="13"/>
        <v>0.60552736043920985</v>
      </c>
      <c r="N95" s="15">
        <f ca="1">_xlfn.NORM.INV(M95,'Input Parameters'!$E$26,'Input Parameters'!$F$26)</f>
        <v>3.962129000496354E-2</v>
      </c>
      <c r="O95" s="8">
        <f t="shared" ca="1" si="14"/>
        <v>0.60910913169272085</v>
      </c>
      <c r="P95" s="29">
        <f ca="1">_xlfn.LOGNORM.INV(O95,'Input Parameters'!$H$27,'Input Parameters'!$I$27)</f>
        <v>1.6092348039283848</v>
      </c>
      <c r="Q95" s="10"/>
      <c r="R95" s="15">
        <f>'Input Parameters'!$E$28</f>
        <v>12.7</v>
      </c>
      <c r="S95" s="10">
        <f t="shared" ca="1" si="15"/>
        <v>0.56388287414052496</v>
      </c>
      <c r="T95" s="25">
        <f ca="1">_xlfn.LOGNORM.INV(S95,'Input Parameters'!$H$29,'Input Parameters'!$I$29)</f>
        <v>59.292805235418037</v>
      </c>
      <c r="U95" s="10">
        <f t="shared" ca="1" si="16"/>
        <v>0.47333576759363116</v>
      </c>
      <c r="V95" s="29">
        <f ca="1">IF('Input Parameters'!$D$30="Beta",_xlfn.BETA.INV(U95,'Input Parameters'!$L$30,'Input Parameters'!$M$30,'Input Parameters'!$J$30,'Input Parameters'!$K$30),IF('Input Parameters'!$D$30="LogNorm",_xlfn.LOGNORM.INV(U95,'Input Parameters'!$H$30,'Input Parameters'!$I$30)))</f>
        <v>0.97319590090601038</v>
      </c>
      <c r="W95" s="2">
        <f ca="1">N95+(P95-N95)*(1-ERF((T95-R95)/(2*SQRT(L95*'Input Parameters'!$E$31))))</f>
        <v>0.25937332637935062</v>
      </c>
      <c r="X95">
        <f t="shared" ca="1" si="17"/>
        <v>1</v>
      </c>
      <c r="Y95" s="7"/>
    </row>
    <row r="96" spans="1:25" ht="15" customHeight="1" x14ac:dyDescent="0.3">
      <c r="A96" s="130">
        <v>89</v>
      </c>
      <c r="B96" s="10">
        <f t="shared" ca="1" si="9"/>
        <v>0.41487737550830683</v>
      </c>
      <c r="C96" s="57">
        <f ca="1">_xlfn.NORM.INV(B96,'Input Parameters'!$E$19,'Input Parameters'!$F$19)</f>
        <v>549.1311379112343</v>
      </c>
      <c r="D96" s="10">
        <f t="shared" ca="1" si="10"/>
        <v>4.5634798259084008E-2</v>
      </c>
      <c r="E96" s="59">
        <f ca="1">IF(_xlfn.NORM.INV(D96,'Input Parameters'!$E$20,'Input Parameters'!$F$20)&lt;3500,3500,IF(_xlfn.NORM.INV(D96,'Input Parameters'!$E$20,'Input Parameters'!$F$20)&gt;5500,5500,_xlfn.NORM.INV(D96,'Input Parameters'!$E$20,'Input Parameters'!$F$20)))</f>
        <v>3617.8832047956485</v>
      </c>
      <c r="F96" s="10">
        <f t="shared" ca="1" si="11"/>
        <v>2.5530728427892724E-2</v>
      </c>
      <c r="G96" s="61">
        <f ca="1">_xlfn.NORM.INV(F96,'Input Parameters'!$E$21,'Input Parameters'!$F$21)</f>
        <v>269.51543144745187</v>
      </c>
      <c r="H96" s="54">
        <f ca="1">EXP(E96*(1/'Input Parameters'!$E$22-1/G96))</f>
        <v>0.34097892913525002</v>
      </c>
      <c r="I96" s="10">
        <f t="shared" ca="1" si="12"/>
        <v>0.96851284110984837</v>
      </c>
      <c r="J96" s="29">
        <f ca="1">_xlfn.BETA.INV(I96,'Input Parameters'!$L$24,'Input Parameters'!$M$24,'Input Parameters'!$J$24,'Input Parameters'!$K$24)</f>
        <v>0.85672388589979209</v>
      </c>
      <c r="K96" s="156">
        <f ca="1">('Input Parameters'!$E$25/'Input Parameters'!$E$31)^$J96</f>
        <v>2.1425690401879467E-3</v>
      </c>
      <c r="L96" s="66">
        <f ca="1">$H96*$C96*'Input Parameters'!$E$23*K96</f>
        <v>0.40117922795140382</v>
      </c>
      <c r="M96" s="23">
        <f t="shared" ca="1" si="13"/>
        <v>0.71769714595110656</v>
      </c>
      <c r="N96" s="15">
        <f ca="1">_xlfn.NORM.INV(M96,'Input Parameters'!$E$26,'Input Parameters'!$F$26)</f>
        <v>4.6096294330639137E-2</v>
      </c>
      <c r="O96" s="8">
        <f t="shared" ca="1" si="14"/>
        <v>0.63725562353774479</v>
      </c>
      <c r="P96" s="29">
        <f ca="1">_xlfn.LOGNORM.INV(O96,'Input Parameters'!$H$27,'Input Parameters'!$I$27)</f>
        <v>1.662889700521313</v>
      </c>
      <c r="Q96" s="10"/>
      <c r="R96" s="15">
        <f>'Input Parameters'!$E$28</f>
        <v>12.7</v>
      </c>
      <c r="S96" s="10">
        <f t="shared" ca="1" si="15"/>
        <v>9.376443434011128E-2</v>
      </c>
      <c r="T96" s="25">
        <f ca="1">_xlfn.LOGNORM.INV(S96,'Input Parameters'!$H$29,'Input Parameters'!$I$29)</f>
        <v>50.222562359993347</v>
      </c>
      <c r="U96" s="10">
        <f t="shared" ca="1" si="16"/>
        <v>0.90800101711791903</v>
      </c>
      <c r="V96" s="29">
        <f ca="1">IF('Input Parameters'!$D$30="Beta",_xlfn.BETA.INV(U96,'Input Parameters'!$L$30,'Input Parameters'!$M$30,'Input Parameters'!$J$30,'Input Parameters'!$K$30),IF('Input Parameters'!$D$30="LogNorm",_xlfn.LOGNORM.INV(U96,'Input Parameters'!$H$30,'Input Parameters'!$I$30)))</f>
        <v>1.6872718938622631</v>
      </c>
      <c r="W96" s="2">
        <f ca="1">N96+(P96-N96)*(1-ERF((T96-R96)/(2*SQRT(L96*'Input Parameters'!$E$31))))</f>
        <v>4.6141598705528676E-2</v>
      </c>
      <c r="X96">
        <f t="shared" ca="1" si="17"/>
        <v>1</v>
      </c>
      <c r="Y96" s="7"/>
    </row>
    <row r="97" spans="1:25" ht="15" customHeight="1" x14ac:dyDescent="0.3">
      <c r="A97" s="130">
        <v>90</v>
      </c>
      <c r="B97" s="10">
        <f t="shared" ca="1" si="9"/>
        <v>0.33679295238257256</v>
      </c>
      <c r="C97" s="57">
        <f ca="1">_xlfn.NORM.INV(B97,'Input Parameters'!$E$19,'Input Parameters'!$F$19)</f>
        <v>531.70592206898584</v>
      </c>
      <c r="D97" s="10">
        <f t="shared" ca="1" si="10"/>
        <v>0.93529204843018077</v>
      </c>
      <c r="E97" s="59">
        <f ca="1">IF(_xlfn.NORM.INV(D97,'Input Parameters'!$E$20,'Input Parameters'!$F$20)&lt;3500,3500,IF(_xlfn.NORM.INV(D97,'Input Parameters'!$E$20,'Input Parameters'!$F$20)&gt;5500,5500,_xlfn.NORM.INV(D97,'Input Parameters'!$E$20,'Input Parameters'!$F$20)))</f>
        <v>5500</v>
      </c>
      <c r="F97" s="10">
        <f t="shared" ca="1" si="11"/>
        <v>0.88528346583856232</v>
      </c>
      <c r="G97" s="61">
        <f ca="1">_xlfn.NORM.INV(F97,'Input Parameters'!$E$21,'Input Parameters'!$F$21)</f>
        <v>294.29630938987316</v>
      </c>
      <c r="H97" s="54">
        <f ca="1">EXP(E97*(1/'Input Parameters'!$E$22-1/G97))</f>
        <v>1.086197986555715</v>
      </c>
      <c r="I97" s="10">
        <f t="shared" ca="1" si="12"/>
        <v>0.41691844030974445</v>
      </c>
      <c r="J97" s="29">
        <f ca="1">_xlfn.BETA.INV(I97,'Input Parameters'!$L$24,'Input Parameters'!$M$24,'Input Parameters'!$J$24,'Input Parameters'!$K$24)</f>
        <v>0.57306211988004885</v>
      </c>
      <c r="K97" s="156">
        <f ca="1">('Input Parameters'!$E$25/'Input Parameters'!$E$31)^$J97</f>
        <v>1.6393203231203361E-2</v>
      </c>
      <c r="L97" s="66">
        <f ca="1">$H97*$C97*'Input Parameters'!$E$23*K97</f>
        <v>9.4676962010626209</v>
      </c>
      <c r="M97" s="23">
        <f t="shared" ca="1" si="13"/>
        <v>0.9169476895380918</v>
      </c>
      <c r="N97" s="15">
        <f ca="1">_xlfn.NORM.INV(M97,'Input Parameters'!$E$26,'Input Parameters'!$F$26)</f>
        <v>6.3081418630259095E-2</v>
      </c>
      <c r="O97" s="8">
        <f t="shared" ca="1" si="14"/>
        <v>0.60774297210346917</v>
      </c>
      <c r="P97" s="29">
        <f ca="1">_xlfn.LOGNORM.INV(O97,'Input Parameters'!$H$27,'Input Parameters'!$I$27)</f>
        <v>1.6067046716866917</v>
      </c>
      <c r="Q97" s="10"/>
      <c r="R97" s="15">
        <f>'Input Parameters'!$E$28</f>
        <v>12.7</v>
      </c>
      <c r="S97" s="10">
        <f t="shared" ca="1" si="15"/>
        <v>0.15405782336997076</v>
      </c>
      <c r="T97" s="25">
        <f ca="1">_xlfn.LOGNORM.INV(S97,'Input Parameters'!$H$29,'Input Parameters'!$I$29)</f>
        <v>51.935624708509927</v>
      </c>
      <c r="U97" s="10">
        <f t="shared" ca="1" si="16"/>
        <v>0.59208422502725178</v>
      </c>
      <c r="V97" s="29">
        <f ca="1">IF('Input Parameters'!$D$30="Beta",_xlfn.BETA.INV(U97,'Input Parameters'!$L$30,'Input Parameters'!$M$30,'Input Parameters'!$J$30,'Input Parameters'!$K$30),IF('Input Parameters'!$D$30="LogNorm",_xlfn.LOGNORM.INV(U97,'Input Parameters'!$H$30,'Input Parameters'!$I$30)))</f>
        <v>1.0953278282588865</v>
      </c>
      <c r="W97" s="2">
        <f ca="1">N97+(P97-N97)*(1-ERF((T97-R97)/(2*SQRT(L97*'Input Parameters'!$E$31))))</f>
        <v>0.62995673023331034</v>
      </c>
      <c r="X97">
        <f t="shared" ca="1" si="17"/>
        <v>1</v>
      </c>
      <c r="Y97" s="7"/>
    </row>
    <row r="98" spans="1:25" ht="15" customHeight="1" x14ac:dyDescent="0.3">
      <c r="A98" s="130">
        <v>91</v>
      </c>
      <c r="B98" s="10">
        <f t="shared" ca="1" si="9"/>
        <v>0.38966574991150393</v>
      </c>
      <c r="C98" s="57">
        <f ca="1">_xlfn.NORM.INV(B98,'Input Parameters'!$E$19,'Input Parameters'!$F$19)</f>
        <v>543.62391872465525</v>
      </c>
      <c r="D98" s="10">
        <f t="shared" ca="1" si="10"/>
        <v>0.61081923999247234</v>
      </c>
      <c r="E98" s="59">
        <f ca="1">IF(_xlfn.NORM.INV(D98,'Input Parameters'!$E$20,'Input Parameters'!$F$20)&lt;3500,3500,IF(_xlfn.NORM.INV(D98,'Input Parameters'!$E$20,'Input Parameters'!$F$20)&gt;5500,5500,_xlfn.NORM.INV(D98,'Input Parameters'!$E$20,'Input Parameters'!$F$20)))</f>
        <v>4997.0184254408559</v>
      </c>
      <c r="F98" s="10">
        <f t="shared" ca="1" si="11"/>
        <v>0.15569339791776804</v>
      </c>
      <c r="G98" s="61">
        <f ca="1">_xlfn.NORM.INV(F98,'Input Parameters'!$E$21,'Input Parameters'!$F$21)</f>
        <v>276.89319309476002</v>
      </c>
      <c r="H98" s="54">
        <f ca="1">EXP(E98*(1/'Input Parameters'!$E$22-1/G98))</f>
        <v>0.37080985911792314</v>
      </c>
      <c r="I98" s="10">
        <f t="shared" ca="1" si="12"/>
        <v>0.27701838823668357</v>
      </c>
      <c r="J98" s="29">
        <f ca="1">_xlfn.BETA.INV(I98,'Input Parameters'!$L$24,'Input Parameters'!$M$24,'Input Parameters'!$J$24,'Input Parameters'!$K$24)</f>
        <v>0.51000159220254904</v>
      </c>
      <c r="K98" s="156">
        <f ca="1">('Input Parameters'!$E$25/'Input Parameters'!$E$31)^$J98</f>
        <v>2.577060539828584E-2</v>
      </c>
      <c r="L98" s="66">
        <f ca="1">$H98*$C98*'Input Parameters'!$E$23*K98</f>
        <v>5.1948672084541174</v>
      </c>
      <c r="M98" s="23">
        <f t="shared" ca="1" si="13"/>
        <v>0.72260748598804492</v>
      </c>
      <c r="N98" s="15">
        <f ca="1">_xlfn.NORM.INV(M98,'Input Parameters'!$E$26,'Input Parameters'!$F$26)</f>
        <v>4.6402707692221185E-2</v>
      </c>
      <c r="O98" s="8">
        <f t="shared" ca="1" si="14"/>
        <v>0.5155183009784442</v>
      </c>
      <c r="P98" s="29">
        <f ca="1">_xlfn.LOGNORM.INV(O98,'Input Parameters'!$H$27,'Input Parameters'!$I$27)</f>
        <v>1.4483506258555836</v>
      </c>
      <c r="Q98" s="10"/>
      <c r="R98" s="15">
        <f>'Input Parameters'!$E$28</f>
        <v>12.7</v>
      </c>
      <c r="S98" s="10">
        <f t="shared" ca="1" si="15"/>
        <v>0.60450876965294831</v>
      </c>
      <c r="T98" s="25">
        <f ca="1">_xlfn.LOGNORM.INV(S98,'Input Parameters'!$H$29,'Input Parameters'!$I$29)</f>
        <v>59.990631069195651</v>
      </c>
      <c r="U98" s="10">
        <f t="shared" ca="1" si="16"/>
        <v>0.82322564824572919</v>
      </c>
      <c r="V98" s="29">
        <f ca="1">IF('Input Parameters'!$D$30="Beta",_xlfn.BETA.INV(U98,'Input Parameters'!$L$30,'Input Parameters'!$M$30,'Input Parameters'!$J$30,'Input Parameters'!$K$30),IF('Input Parameters'!$D$30="LogNorm",_xlfn.LOGNORM.INV(U98,'Input Parameters'!$H$30,'Input Parameters'!$I$30)))</f>
        <v>1.4405893433525268</v>
      </c>
      <c r="W98" s="2">
        <f ca="1">N98+(P98-N98)*(1-ERF((T98-R98)/(2*SQRT(L98*'Input Parameters'!$E$31))))</f>
        <v>0.24595142382606069</v>
      </c>
      <c r="X98">
        <f t="shared" ca="1" si="17"/>
        <v>1</v>
      </c>
      <c r="Y98" s="7"/>
    </row>
    <row r="99" spans="1:25" ht="15" customHeight="1" x14ac:dyDescent="0.3">
      <c r="A99" s="130">
        <v>92</v>
      </c>
      <c r="B99" s="10">
        <f t="shared" ca="1" si="9"/>
        <v>0.27840994582966372</v>
      </c>
      <c r="C99" s="57">
        <f ca="1">_xlfn.NORM.INV(B99,'Input Parameters'!$E$19,'Input Parameters'!$F$19)</f>
        <v>517.65020148914687</v>
      </c>
      <c r="D99" s="10">
        <f t="shared" ca="1" si="10"/>
        <v>0.77612836883121361</v>
      </c>
      <c r="E99" s="59">
        <f ca="1">IF(_xlfn.NORM.INV(D99,'Input Parameters'!$E$20,'Input Parameters'!$F$20)&lt;3500,3500,IF(_xlfn.NORM.INV(D99,'Input Parameters'!$E$20,'Input Parameters'!$F$20)&gt;5500,5500,_xlfn.NORM.INV(D99,'Input Parameters'!$E$20,'Input Parameters'!$F$20)))</f>
        <v>5331.4279029626468</v>
      </c>
      <c r="F99" s="10">
        <f t="shared" ca="1" si="11"/>
        <v>0.85996764608138654</v>
      </c>
      <c r="G99" s="61">
        <f ca="1">_xlfn.NORM.INV(F99,'Input Parameters'!$E$21,'Input Parameters'!$F$21)</f>
        <v>293.34016757296797</v>
      </c>
      <c r="H99" s="54">
        <f ca="1">EXP(E99*(1/'Input Parameters'!$E$22-1/G99))</f>
        <v>1.0213249153623256</v>
      </c>
      <c r="I99" s="10">
        <f t="shared" ca="1" si="12"/>
        <v>0.88100016267452652</v>
      </c>
      <c r="J99" s="29">
        <f ca="1">_xlfn.BETA.INV(I99,'Input Parameters'!$L$24,'Input Parameters'!$M$24,'Input Parameters'!$J$24,'Input Parameters'!$K$24)</f>
        <v>0.77988563890769624</v>
      </c>
      <c r="K99" s="156">
        <f ca="1">('Input Parameters'!$E$25/'Input Parameters'!$E$31)^$J99</f>
        <v>3.7180837965236956E-3</v>
      </c>
      <c r="L99" s="66">
        <f ca="1">$H99*$C99*'Input Parameters'!$E$23*K99</f>
        <v>1.9657101835981912</v>
      </c>
      <c r="M99" s="23">
        <f t="shared" ca="1" si="13"/>
        <v>0.4325643067702799</v>
      </c>
      <c r="N99" s="15">
        <f ca="1">_xlfn.NORM.INV(M99,'Input Parameters'!$E$26,'Input Parameters'!$F$26)</f>
        <v>3.0433163609542145E-2</v>
      </c>
      <c r="O99" s="8">
        <f t="shared" ca="1" si="14"/>
        <v>0.68554314880062472</v>
      </c>
      <c r="P99" s="29">
        <f ca="1">_xlfn.LOGNORM.INV(O99,'Input Parameters'!$H$27,'Input Parameters'!$I$27)</f>
        <v>1.762987498748416</v>
      </c>
      <c r="Q99" s="10"/>
      <c r="R99" s="15">
        <f>'Input Parameters'!$E$28</f>
        <v>12.7</v>
      </c>
      <c r="S99" s="10">
        <f t="shared" ca="1" si="15"/>
        <v>0.79998931356227176</v>
      </c>
      <c r="T99" s="25">
        <f ca="1">_xlfn.LOGNORM.INV(S99,'Input Parameters'!$H$29,'Input Parameters'!$I$29)</f>
        <v>64.002319079542545</v>
      </c>
      <c r="U99" s="10">
        <f t="shared" ca="1" si="16"/>
        <v>0.83497797651429373</v>
      </c>
      <c r="V99" s="29">
        <f ca="1">IF('Input Parameters'!$D$30="Beta",_xlfn.BETA.INV(U99,'Input Parameters'!$L$30,'Input Parameters'!$M$30,'Input Parameters'!$J$30,'Input Parameters'!$K$30),IF('Input Parameters'!$D$30="LogNorm",_xlfn.LOGNORM.INV(U99,'Input Parameters'!$H$30,'Input Parameters'!$I$30)))</f>
        <v>1.4671318886605222</v>
      </c>
      <c r="W99" s="2">
        <f ca="1">N99+(P99-N99)*(1-ERF((T99-R99)/(2*SQRT(L99*'Input Parameters'!$E$31))))</f>
        <v>4.7187910764256366E-2</v>
      </c>
      <c r="X99">
        <f t="shared" ca="1" si="17"/>
        <v>1</v>
      </c>
      <c r="Y99" s="7"/>
    </row>
    <row r="100" spans="1:25" ht="15" customHeight="1" x14ac:dyDescent="0.3">
      <c r="A100" s="130">
        <v>93</v>
      </c>
      <c r="B100" s="10">
        <f t="shared" ca="1" si="9"/>
        <v>1.9765132901410132E-2</v>
      </c>
      <c r="C100" s="57">
        <f ca="1">_xlfn.NORM.INV(B100,'Input Parameters'!$E$19,'Input Parameters'!$F$19)</f>
        <v>393.34626669752788</v>
      </c>
      <c r="D100" s="10">
        <f t="shared" ca="1" si="10"/>
        <v>0.36240434867391613</v>
      </c>
      <c r="E100" s="59">
        <f ca="1">IF(_xlfn.NORM.INV(D100,'Input Parameters'!$E$20,'Input Parameters'!$F$20)&lt;3500,3500,IF(_xlfn.NORM.INV(D100,'Input Parameters'!$E$20,'Input Parameters'!$F$20)&gt;5500,5500,_xlfn.NORM.INV(D100,'Input Parameters'!$E$20,'Input Parameters'!$F$20)))</f>
        <v>4553.5724039986781</v>
      </c>
      <c r="F100" s="10">
        <f t="shared" ca="1" si="11"/>
        <v>0.30634899759793255</v>
      </c>
      <c r="G100" s="61">
        <f ca="1">_xlfn.NORM.INV(F100,'Input Parameters'!$E$21,'Input Parameters'!$F$21)</f>
        <v>280.87106353299669</v>
      </c>
      <c r="H100" s="54">
        <f ca="1">EXP(E100*(1/'Input Parameters'!$E$22-1/G100))</f>
        <v>0.51113565298452579</v>
      </c>
      <c r="I100" s="10">
        <f t="shared" ca="1" si="12"/>
        <v>0.57339379665295098</v>
      </c>
      <c r="J100" s="29">
        <f ca="1">_xlfn.BETA.INV(I100,'Input Parameters'!$L$24,'Input Parameters'!$M$24,'Input Parameters'!$J$24,'Input Parameters'!$K$24)</f>
        <v>0.63666893830886617</v>
      </c>
      <c r="K100" s="156">
        <f ca="1">('Input Parameters'!$E$25/'Input Parameters'!$E$31)^$J100</f>
        <v>1.0387262169459869E-2</v>
      </c>
      <c r="L100" s="66">
        <f ca="1">$H100*$C100*'Input Parameters'!$E$23*K100</f>
        <v>2.0883933462495388</v>
      </c>
      <c r="M100" s="23">
        <f t="shared" ca="1" si="13"/>
        <v>3.8676635830175221E-2</v>
      </c>
      <c r="N100" s="15">
        <f ca="1">_xlfn.NORM.INV(M100,'Input Parameters'!$E$26,'Input Parameters'!$F$26)</f>
        <v>-3.0913306848835906E-3</v>
      </c>
      <c r="O100" s="8">
        <f t="shared" ca="1" si="14"/>
        <v>0.44872559801562462</v>
      </c>
      <c r="P100" s="29">
        <f ca="1">_xlfn.LOGNORM.INV(O100,'Input Parameters'!$H$27,'Input Parameters'!$I$27)</f>
        <v>1.3447299150041538</v>
      </c>
      <c r="Q100" s="10"/>
      <c r="R100" s="15">
        <f>'Input Parameters'!$E$28</f>
        <v>12.7</v>
      </c>
      <c r="S100" s="10">
        <f t="shared" ca="1" si="15"/>
        <v>8.4263933248577061E-2</v>
      </c>
      <c r="T100" s="25">
        <f ca="1">_xlfn.LOGNORM.INV(S100,'Input Parameters'!$H$29,'Input Parameters'!$I$29)</f>
        <v>49.8908423978394</v>
      </c>
      <c r="U100" s="10">
        <f t="shared" ca="1" si="16"/>
        <v>0.17468194041360019</v>
      </c>
      <c r="V100" s="29">
        <f ca="1">IF('Input Parameters'!$D$30="Beta",_xlfn.BETA.INV(U100,'Input Parameters'!$L$30,'Input Parameters'!$M$30,'Input Parameters'!$J$30,'Input Parameters'!$K$30),IF('Input Parameters'!$D$30="LogNorm",_xlfn.LOGNORM.INV(U100,'Input Parameters'!$H$30,'Input Parameters'!$I$30)))</f>
        <v>0.69085085437716098</v>
      </c>
      <c r="W100" s="2">
        <f ca="1">N100+(P100-N100)*(1-ERF((T100-R100)/(2*SQRT(L100*'Input Parameters'!$E$31))))</f>
        <v>8.9632141295094753E-2</v>
      </c>
      <c r="X100">
        <f t="shared" ca="1" si="17"/>
        <v>1</v>
      </c>
      <c r="Y100" s="7"/>
    </row>
    <row r="101" spans="1:25" ht="15" customHeight="1" x14ac:dyDescent="0.3">
      <c r="A101" s="130">
        <v>94</v>
      </c>
      <c r="B101" s="10">
        <f t="shared" ca="1" si="9"/>
        <v>0.69765835592738645</v>
      </c>
      <c r="C101" s="57">
        <f ca="1">_xlfn.NORM.INV(B101,'Input Parameters'!$E$19,'Input Parameters'!$F$19)</f>
        <v>611.04375009269086</v>
      </c>
      <c r="D101" s="10">
        <f t="shared" ca="1" si="10"/>
        <v>0.80153094384315715</v>
      </c>
      <c r="E101" s="59">
        <f ca="1">IF(_xlfn.NORM.INV(D101,'Input Parameters'!$E$20,'Input Parameters'!$F$20)&lt;3500,3500,IF(_xlfn.NORM.INV(D101,'Input Parameters'!$E$20,'Input Parameters'!$F$20)&gt;5500,5500,_xlfn.NORM.INV(D101,'Input Parameters'!$E$20,'Input Parameters'!$F$20)))</f>
        <v>5392.9715986160463</v>
      </c>
      <c r="F101" s="10">
        <f t="shared" ca="1" si="11"/>
        <v>0.71766074597551321</v>
      </c>
      <c r="G101" s="61">
        <f ca="1">_xlfn.NORM.INV(F101,'Input Parameters'!$E$21,'Input Parameters'!$F$21)</f>
        <v>289.37662362303752</v>
      </c>
      <c r="H101" s="54">
        <f ca="1">EXP(E101*(1/'Input Parameters'!$E$22-1/G101))</f>
        <v>0.7941618969867843</v>
      </c>
      <c r="I101" s="10">
        <f t="shared" ca="1" si="12"/>
        <v>0.73363466707066749</v>
      </c>
      <c r="J101" s="29">
        <f ca="1">_xlfn.BETA.INV(I101,'Input Parameters'!$L$24,'Input Parameters'!$M$24,'Input Parameters'!$J$24,'Input Parameters'!$K$24)</f>
        <v>0.70358308716212914</v>
      </c>
      <c r="K101" s="156">
        <f ca="1">('Input Parameters'!$E$25/'Input Parameters'!$E$31)^$J101</f>
        <v>6.427389213660201E-3</v>
      </c>
      <c r="L101" s="66">
        <f ca="1">$H101*$C101*'Input Parameters'!$E$23*K101</f>
        <v>3.1190041475032828</v>
      </c>
      <c r="M101" s="23">
        <f t="shared" ca="1" si="13"/>
        <v>5.413637942653271E-2</v>
      </c>
      <c r="N101" s="15">
        <f ca="1">_xlfn.NORM.INV(M101,'Input Parameters'!$E$26,'Input Parameters'!$F$26)</f>
        <v>2.7388998061173009E-4</v>
      </c>
      <c r="O101" s="8">
        <f t="shared" ca="1" si="14"/>
        <v>0.12481094718410446</v>
      </c>
      <c r="P101" s="29">
        <f ca="1">_xlfn.LOGNORM.INV(O101,'Input Parameters'!$H$27,'Input Parameters'!$I$27)</f>
        <v>0.85545500356386661</v>
      </c>
      <c r="Q101" s="10"/>
      <c r="R101" s="15">
        <f>'Input Parameters'!$E$28</f>
        <v>12.7</v>
      </c>
      <c r="S101" s="10">
        <f t="shared" ca="1" si="15"/>
        <v>0.88146408947069954</v>
      </c>
      <c r="T101" s="25">
        <f ca="1">_xlfn.LOGNORM.INV(S101,'Input Parameters'!$H$29,'Input Parameters'!$I$29)</f>
        <v>66.498335849675371</v>
      </c>
      <c r="U101" s="10">
        <f t="shared" ca="1" si="16"/>
        <v>0.24155388082519769</v>
      </c>
      <c r="V101" s="29">
        <f ca="1">IF('Input Parameters'!$D$30="Beta",_xlfn.BETA.INV(U101,'Input Parameters'!$L$30,'Input Parameters'!$M$30,'Input Parameters'!$J$30,'Input Parameters'!$K$30),IF('Input Parameters'!$D$30="LogNorm",_xlfn.LOGNORM.INV(U101,'Input Parameters'!$H$30,'Input Parameters'!$I$30)))</f>
        <v>0.75778700147814648</v>
      </c>
      <c r="W101" s="2">
        <f ca="1">N101+(P101-N101)*(1-ERF((T101-R101)/(2*SQRT(L101*'Input Parameters'!$E$31))))</f>
        <v>2.6989838819896621E-2</v>
      </c>
      <c r="X101">
        <f t="shared" ca="1" si="17"/>
        <v>1</v>
      </c>
      <c r="Y101" s="7"/>
    </row>
    <row r="102" spans="1:25" ht="15" customHeight="1" x14ac:dyDescent="0.3">
      <c r="A102" s="130">
        <v>95</v>
      </c>
      <c r="B102" s="10">
        <f t="shared" ca="1" si="9"/>
        <v>0.35128072216717765</v>
      </c>
      <c r="C102" s="57">
        <f ca="1">_xlfn.NORM.INV(B102,'Input Parameters'!$E$19,'Input Parameters'!$F$19)</f>
        <v>535.03240088186294</v>
      </c>
      <c r="D102" s="10">
        <f t="shared" ca="1" si="10"/>
        <v>0.92212631675886492</v>
      </c>
      <c r="E102" s="59">
        <f ca="1">IF(_xlfn.NORM.INV(D102,'Input Parameters'!$E$20,'Input Parameters'!$F$20)&lt;3500,3500,IF(_xlfn.NORM.INV(D102,'Input Parameters'!$E$20,'Input Parameters'!$F$20)&gt;5500,5500,_xlfn.NORM.INV(D102,'Input Parameters'!$E$20,'Input Parameters'!$F$20)))</f>
        <v>5500</v>
      </c>
      <c r="F102" s="10">
        <f t="shared" ca="1" si="11"/>
        <v>0.1309030885248853</v>
      </c>
      <c r="G102" s="61">
        <f ca="1">_xlfn.NORM.INV(F102,'Input Parameters'!$E$21,'Input Parameters'!$F$21)</f>
        <v>276.03003984115207</v>
      </c>
      <c r="H102" s="54">
        <f ca="1">EXP(E102*(1/'Input Parameters'!$E$22-1/G102))</f>
        <v>0.31536124214303984</v>
      </c>
      <c r="I102" s="10">
        <f t="shared" ca="1" si="12"/>
        <v>0.66062500223085963</v>
      </c>
      <c r="J102" s="29">
        <f ca="1">_xlfn.BETA.INV(I102,'Input Parameters'!$L$24,'Input Parameters'!$M$24,'Input Parameters'!$J$24,'Input Parameters'!$K$24)</f>
        <v>0.67222682605990869</v>
      </c>
      <c r="K102" s="156">
        <f ca="1">('Input Parameters'!$E$25/'Input Parameters'!$E$31)^$J102</f>
        <v>8.0486474545506826E-3</v>
      </c>
      <c r="L102" s="66">
        <f ca="1">$H102*$C102*'Input Parameters'!$E$23*K102</f>
        <v>1.3580360714162465</v>
      </c>
      <c r="M102" s="23">
        <f t="shared" ca="1" si="13"/>
        <v>0.16534341419198173</v>
      </c>
      <c r="N102" s="15">
        <f ca="1">_xlfn.NORM.INV(M102,'Input Parameters'!$E$26,'Input Parameters'!$F$26)</f>
        <v>1.3572641165453404E-2</v>
      </c>
      <c r="O102" s="8">
        <f t="shared" ca="1" si="14"/>
        <v>0.96726332451774188</v>
      </c>
      <c r="P102" s="29">
        <f ca="1">_xlfn.LOGNORM.INV(O102,'Input Parameters'!$H$27,'Input Parameters'!$I$27)</f>
        <v>3.2159998482540906</v>
      </c>
      <c r="Q102" s="10"/>
      <c r="R102" s="15">
        <f>'Input Parameters'!$E$28</f>
        <v>12.7</v>
      </c>
      <c r="S102" s="10">
        <f t="shared" ca="1" si="15"/>
        <v>0.9431961865023496</v>
      </c>
      <c r="T102" s="25">
        <f ca="1">_xlfn.LOGNORM.INV(S102,'Input Parameters'!$H$29,'Input Parameters'!$I$29)</f>
        <v>69.551602752996928</v>
      </c>
      <c r="U102" s="10">
        <f t="shared" ca="1" si="16"/>
        <v>1.8988825798130882E-2</v>
      </c>
      <c r="V102" s="29">
        <f ca="1">IF('Input Parameters'!$D$30="Beta",_xlfn.BETA.INV(U102,'Input Parameters'!$L$30,'Input Parameters'!$M$30,'Input Parameters'!$J$30,'Input Parameters'!$K$30),IF('Input Parameters'!$D$30="LogNorm",_xlfn.LOGNORM.INV(U102,'Input Parameters'!$H$30,'Input Parameters'!$I$30)))</f>
        <v>0.44082896684564216</v>
      </c>
      <c r="W102" s="2">
        <f ca="1">N102+(P102-N102)*(1-ERF((T102-R102)/(2*SQRT(L102*'Input Parameters'!$E$31))))</f>
        <v>1.5370364890563412E-2</v>
      </c>
      <c r="X102">
        <f t="shared" ca="1" si="17"/>
        <v>1</v>
      </c>
      <c r="Y102" s="7"/>
    </row>
    <row r="103" spans="1:25" ht="15" customHeight="1" x14ac:dyDescent="0.3">
      <c r="A103" s="130">
        <v>96</v>
      </c>
      <c r="B103" s="10">
        <f t="shared" ca="1" si="9"/>
        <v>2.5102675683815856E-2</v>
      </c>
      <c r="C103" s="57">
        <f ca="1">_xlfn.NORM.INV(B103,'Input Parameters'!$E$19,'Input Parameters'!$F$19)</f>
        <v>401.83123710594253</v>
      </c>
      <c r="D103" s="10">
        <f t="shared" ca="1" si="10"/>
        <v>1.698348955065565E-2</v>
      </c>
      <c r="E103" s="59">
        <f ca="1">IF(_xlfn.NORM.INV(D103,'Input Parameters'!$E$20,'Input Parameters'!$F$20)&lt;3500,3500,IF(_xlfn.NORM.INV(D103,'Input Parameters'!$E$20,'Input Parameters'!$F$20)&gt;5500,5500,_xlfn.NORM.INV(D103,'Input Parameters'!$E$20,'Input Parameters'!$F$20)))</f>
        <v>3500</v>
      </c>
      <c r="F103" s="10">
        <f t="shared" ca="1" si="11"/>
        <v>0.54986189809044139</v>
      </c>
      <c r="G103" s="61">
        <f ca="1">_xlfn.NORM.INV(F103,'Input Parameters'!$E$21,'Input Parameters'!$F$21)</f>
        <v>285.83495578138803</v>
      </c>
      <c r="H103" s="54">
        <f ca="1">EXP(E103*(1/'Input Parameters'!$E$22-1/G103))</f>
        <v>0.74123618699975535</v>
      </c>
      <c r="I103" s="10">
        <f t="shared" ca="1" si="12"/>
        <v>0.55733512744883917</v>
      </c>
      <c r="J103" s="29">
        <f ca="1">_xlfn.BETA.INV(I103,'Input Parameters'!$L$24,'Input Parameters'!$M$24,'Input Parameters'!$J$24,'Input Parameters'!$K$24)</f>
        <v>0.63021608770052673</v>
      </c>
      <c r="K103" s="156">
        <f ca="1">('Input Parameters'!$E$25/'Input Parameters'!$E$31)^$J103</f>
        <v>1.0879389153694716E-2</v>
      </c>
      <c r="L103" s="66">
        <f ca="1">$H103*$C103*'Input Parameters'!$E$23*K103</f>
        <v>3.2404462299221177</v>
      </c>
      <c r="M103" s="23">
        <f t="shared" ca="1" si="13"/>
        <v>0.16520222325409017</v>
      </c>
      <c r="N103" s="15">
        <f ca="1">_xlfn.NORM.INV(M103,'Input Parameters'!$E$26,'Input Parameters'!$F$26)</f>
        <v>1.3560709469554288E-2</v>
      </c>
      <c r="O103" s="8">
        <f t="shared" ca="1" si="14"/>
        <v>0.87241249400749921</v>
      </c>
      <c r="P103" s="29">
        <f ca="1">_xlfn.LOGNORM.INV(O103,'Input Parameters'!$H$27,'Input Parameters'!$I$27)</f>
        <v>2.3551814783854645</v>
      </c>
      <c r="Q103" s="10"/>
      <c r="R103" s="15">
        <f>'Input Parameters'!$E$28</f>
        <v>12.7</v>
      </c>
      <c r="S103" s="10">
        <f t="shared" ca="1" si="15"/>
        <v>0.16680993384197607</v>
      </c>
      <c r="T103" s="25">
        <f ca="1">_xlfn.LOGNORM.INV(S103,'Input Parameters'!$H$29,'Input Parameters'!$I$29)</f>
        <v>52.241691118075067</v>
      </c>
      <c r="U103" s="10">
        <f t="shared" ca="1" si="16"/>
        <v>0.84613044479324029</v>
      </c>
      <c r="V103" s="29">
        <f ca="1">IF('Input Parameters'!$D$30="Beta",_xlfn.BETA.INV(U103,'Input Parameters'!$L$30,'Input Parameters'!$M$30,'Input Parameters'!$J$30,'Input Parameters'!$K$30),IF('Input Parameters'!$D$30="LogNorm",_xlfn.LOGNORM.INV(U103,'Input Parameters'!$H$30,'Input Parameters'!$I$30)))</f>
        <v>1.4939603150605316</v>
      </c>
      <c r="W103" s="2">
        <f ca="1">N103+(P103-N103)*(1-ERF((T103-R103)/(2*SQRT(L103*'Input Parameters'!$E$31))))</f>
        <v>0.29541325547733477</v>
      </c>
      <c r="X103">
        <f t="shared" ca="1" si="17"/>
        <v>1</v>
      </c>
      <c r="Y103" s="7"/>
    </row>
    <row r="104" spans="1:25" ht="15" customHeight="1" x14ac:dyDescent="0.3">
      <c r="A104" s="130">
        <v>97</v>
      </c>
      <c r="B104" s="10">
        <f t="shared" ca="1" si="9"/>
        <v>0.7075157391195247</v>
      </c>
      <c r="C104" s="57">
        <f ca="1">_xlfn.NORM.INV(B104,'Input Parameters'!$E$19,'Input Parameters'!$F$19)</f>
        <v>613.44897557433001</v>
      </c>
      <c r="D104" s="10">
        <f t="shared" ca="1" si="10"/>
        <v>0.86750986696549759</v>
      </c>
      <c r="E104" s="59">
        <f ca="1">IF(_xlfn.NORM.INV(D104,'Input Parameters'!$E$20,'Input Parameters'!$F$20)&lt;3500,3500,IF(_xlfn.NORM.INV(D104,'Input Parameters'!$E$20,'Input Parameters'!$F$20)&gt;5500,5500,_xlfn.NORM.INV(D104,'Input Parameters'!$E$20,'Input Parameters'!$F$20)))</f>
        <v>5500</v>
      </c>
      <c r="F104" s="10">
        <f t="shared" ca="1" si="11"/>
        <v>0.11789526077240764</v>
      </c>
      <c r="G104" s="61">
        <f ca="1">_xlfn.NORM.INV(F104,'Input Parameters'!$E$21,'Input Parameters'!$F$21)</f>
        <v>275.53138729588562</v>
      </c>
      <c r="H104" s="54">
        <f ca="1">EXP(E104*(1/'Input Parameters'!$E$22-1/G104))</f>
        <v>0.30419171765228203</v>
      </c>
      <c r="I104" s="10">
        <f t="shared" ca="1" si="12"/>
        <v>0.27814884059689926</v>
      </c>
      <c r="J104" s="29">
        <f ca="1">_xlfn.BETA.INV(I104,'Input Parameters'!$L$24,'Input Parameters'!$M$24,'Input Parameters'!$J$24,'Input Parameters'!$K$24)</f>
        <v>0.51056049746386811</v>
      </c>
      <c r="K104" s="156">
        <f ca="1">('Input Parameters'!$E$25/'Input Parameters'!$E$31)^$J104</f>
        <v>2.5667489296584422E-2</v>
      </c>
      <c r="L104" s="66">
        <f ca="1">$H104*$C104*'Input Parameters'!$E$23*K104</f>
        <v>4.7897100121063962</v>
      </c>
      <c r="M104" s="23">
        <f t="shared" ca="1" si="13"/>
        <v>0.77194404348566381</v>
      </c>
      <c r="N104" s="15">
        <f ca="1">_xlfn.NORM.INV(M104,'Input Parameters'!$E$26,'Input Parameters'!$F$26)</f>
        <v>4.965055187346902E-2</v>
      </c>
      <c r="O104" s="8">
        <f t="shared" ca="1" si="14"/>
        <v>0.87172295086422413</v>
      </c>
      <c r="P104" s="29">
        <f ca="1">_xlfn.LOGNORM.INV(O104,'Input Parameters'!$H$27,'Input Parameters'!$I$27)</f>
        <v>2.3517496792883601</v>
      </c>
      <c r="Q104" s="10"/>
      <c r="R104" s="15">
        <f>'Input Parameters'!$E$28</f>
        <v>12.7</v>
      </c>
      <c r="S104" s="10">
        <f t="shared" ca="1" si="15"/>
        <v>0.17231138610456032</v>
      </c>
      <c r="T104" s="25">
        <f ca="1">_xlfn.LOGNORM.INV(S104,'Input Parameters'!$H$29,'Input Parameters'!$I$29)</f>
        <v>52.369580487424308</v>
      </c>
      <c r="U104" s="10">
        <f t="shared" ca="1" si="16"/>
        <v>0.83225181988803398</v>
      </c>
      <c r="V104" s="29">
        <f ca="1">IF('Input Parameters'!$D$30="Beta",_xlfn.BETA.INV(U104,'Input Parameters'!$L$30,'Input Parameters'!$M$30,'Input Parameters'!$J$30,'Input Parameters'!$K$30),IF('Input Parameters'!$D$30="LogNorm",_xlfn.LOGNORM.INV(U104,'Input Parameters'!$H$30,'Input Parameters'!$I$30)))</f>
        <v>1.4608257828747822</v>
      </c>
      <c r="W104" s="2">
        <f ca="1">N104+(P104-N104)*(1-ERF((T104-R104)/(2*SQRT(L104*'Input Parameters'!$E$31))))</f>
        <v>0.50994659780441109</v>
      </c>
      <c r="X104">
        <f t="shared" ca="1" si="17"/>
        <v>1</v>
      </c>
      <c r="Y104" s="7"/>
    </row>
    <row r="105" spans="1:25" ht="15" customHeight="1" x14ac:dyDescent="0.3">
      <c r="A105" s="130">
        <v>98</v>
      </c>
      <c r="B105" s="10">
        <f t="shared" ca="1" si="9"/>
        <v>0.93843595929354162</v>
      </c>
      <c r="C105" s="57">
        <f ca="1">_xlfn.NORM.INV(B105,'Input Parameters'!$E$19,'Input Parameters'!$F$19)</f>
        <v>697.58005625282783</v>
      </c>
      <c r="D105" s="10">
        <f t="shared" ca="1" si="10"/>
        <v>0.73132269851032328</v>
      </c>
      <c r="E105" s="59">
        <f ca="1">IF(_xlfn.NORM.INV(D105,'Input Parameters'!$E$20,'Input Parameters'!$F$20)&lt;3500,3500,IF(_xlfn.NORM.INV(D105,'Input Parameters'!$E$20,'Input Parameters'!$F$20)&gt;5500,5500,_xlfn.NORM.INV(D105,'Input Parameters'!$E$20,'Input Parameters'!$F$20)))</f>
        <v>5231.7727856810261</v>
      </c>
      <c r="F105" s="10">
        <f t="shared" ca="1" si="11"/>
        <v>0.82126804918559404</v>
      </c>
      <c r="G105" s="61">
        <f ca="1">_xlfn.NORM.INV(F105,'Input Parameters'!$E$21,'Input Parameters'!$F$21)</f>
        <v>292.08283748106237</v>
      </c>
      <c r="H105" s="54">
        <f ca="1">EXP(E105*(1/'Input Parameters'!$E$22-1/G105))</f>
        <v>0.94547405425020603</v>
      </c>
      <c r="I105" s="10">
        <f t="shared" ca="1" si="12"/>
        <v>0.46985027687573311</v>
      </c>
      <c r="J105" s="29">
        <f ca="1">_xlfn.BETA.INV(I105,'Input Parameters'!$L$24,'Input Parameters'!$M$24,'Input Parameters'!$J$24,'Input Parameters'!$K$24)</f>
        <v>0.5949332535732863</v>
      </c>
      <c r="K105" s="156">
        <f ca="1">('Input Parameters'!$E$25/'Input Parameters'!$E$31)^$J105</f>
        <v>1.4012827924746816E-2</v>
      </c>
      <c r="L105" s="66">
        <f ca="1">$H105*$C105*'Input Parameters'!$E$23*K105</f>
        <v>9.2420743940896806</v>
      </c>
      <c r="M105" s="23">
        <f t="shared" ca="1" si="13"/>
        <v>0.57166538625339713</v>
      </c>
      <c r="N105" s="15">
        <f ca="1">_xlfn.NORM.INV(M105,'Input Parameters'!$E$26,'Input Parameters'!$F$26)</f>
        <v>3.7792929813720101E-2</v>
      </c>
      <c r="O105" s="8">
        <f t="shared" ca="1" si="14"/>
        <v>0.43309593664410651</v>
      </c>
      <c r="P105" s="29">
        <f ca="1">_xlfn.LOGNORM.INV(O105,'Input Parameters'!$H$27,'Input Parameters'!$I$27)</f>
        <v>1.3213669063646252</v>
      </c>
      <c r="Q105" s="10"/>
      <c r="R105" s="15">
        <f>'Input Parameters'!$E$28</f>
        <v>12.7</v>
      </c>
      <c r="S105" s="10">
        <f t="shared" ca="1" si="15"/>
        <v>3.6074801996028305E-2</v>
      </c>
      <c r="T105" s="25">
        <f ca="1">_xlfn.LOGNORM.INV(S105,'Input Parameters'!$H$29,'Input Parameters'!$I$29)</f>
        <v>47.586320729503541</v>
      </c>
      <c r="U105" s="10">
        <f t="shared" ca="1" si="16"/>
        <v>0.69902234095740867</v>
      </c>
      <c r="V105" s="29">
        <f ca="1">IF('Input Parameters'!$D$30="Beta",_xlfn.BETA.INV(U105,'Input Parameters'!$L$30,'Input Parameters'!$M$30,'Input Parameters'!$J$30,'Input Parameters'!$K$30),IF('Input Parameters'!$D$30="LogNorm",_xlfn.LOGNORM.INV(U105,'Input Parameters'!$H$30,'Input Parameters'!$I$30)))</f>
        <v>1.2273947521419102</v>
      </c>
      <c r="W105" s="2">
        <f ca="1">N105+(P105-N105)*(1-ERF((T105-R105)/(2*SQRT(L105*'Input Parameters'!$E$31))))</f>
        <v>0.57318970524569834</v>
      </c>
      <c r="X105">
        <f t="shared" ca="1" si="17"/>
        <v>1</v>
      </c>
      <c r="Y105" s="7"/>
    </row>
    <row r="106" spans="1:25" ht="15" customHeight="1" x14ac:dyDescent="0.3">
      <c r="A106" s="130">
        <v>99</v>
      </c>
      <c r="B106" s="10">
        <f t="shared" ca="1" si="9"/>
        <v>8.9246855372279388E-2</v>
      </c>
      <c r="C106" s="57">
        <f ca="1">_xlfn.NORM.INV(B106,'Input Parameters'!$E$19,'Input Parameters'!$F$19)</f>
        <v>453.61307572105437</v>
      </c>
      <c r="D106" s="10">
        <f t="shared" ca="1" si="10"/>
        <v>0.20738753739688109</v>
      </c>
      <c r="E106" s="59">
        <f ca="1">IF(_xlfn.NORM.INV(D106,'Input Parameters'!$E$20,'Input Parameters'!$F$20)&lt;3500,3500,IF(_xlfn.NORM.INV(D106,'Input Parameters'!$E$20,'Input Parameters'!$F$20)&gt;5500,5500,_xlfn.NORM.INV(D106,'Input Parameters'!$E$20,'Input Parameters'!$F$20)))</f>
        <v>4229.1364326221446</v>
      </c>
      <c r="F106" s="10">
        <f t="shared" ca="1" si="11"/>
        <v>0.66629054589617764</v>
      </c>
      <c r="G106" s="61">
        <f ca="1">_xlfn.NORM.INV(F106,'Input Parameters'!$E$21,'Input Parameters'!$F$21)</f>
        <v>288.22738771326641</v>
      </c>
      <c r="H106" s="54">
        <f ca="1">EXP(E106*(1/'Input Parameters'!$E$22-1/G106))</f>
        <v>0.78741181273081362</v>
      </c>
      <c r="I106" s="10">
        <f t="shared" ca="1" si="12"/>
        <v>9.3241266288462965E-3</v>
      </c>
      <c r="J106" s="29">
        <f ca="1">_xlfn.BETA.INV(I106,'Input Parameters'!$L$24,'Input Parameters'!$M$24,'Input Parameters'!$J$24,'Input Parameters'!$K$24)</f>
        <v>0.24153050379463947</v>
      </c>
      <c r="K106" s="156">
        <f ca="1">('Input Parameters'!$E$25/'Input Parameters'!$E$31)^$J106</f>
        <v>0.17681865911565936</v>
      </c>
      <c r="L106" s="66">
        <f ca="1">$H106*$C106*'Input Parameters'!$E$23*K106</f>
        <v>63.156140688623935</v>
      </c>
      <c r="M106" s="23">
        <f t="shared" ca="1" si="13"/>
        <v>0.44679249587525882</v>
      </c>
      <c r="N106" s="15">
        <f ca="1">_xlfn.NORM.INV(M106,'Input Parameters'!$E$26,'Input Parameters'!$F$26)</f>
        <v>3.1190844374178836E-2</v>
      </c>
      <c r="O106" s="8">
        <f t="shared" ca="1" si="14"/>
        <v>9.3273161234400881E-2</v>
      </c>
      <c r="P106" s="29">
        <f ca="1">_xlfn.LOGNORM.INV(O106,'Input Parameters'!$H$27,'Input Parameters'!$I$27)</f>
        <v>0.79361777848651771</v>
      </c>
      <c r="Q106" s="10"/>
      <c r="R106" s="15">
        <f>'Input Parameters'!$E$28</f>
        <v>12.7</v>
      </c>
      <c r="S106" s="10">
        <f t="shared" ca="1" si="15"/>
        <v>0.84261908921723527</v>
      </c>
      <c r="T106" s="25">
        <f ca="1">_xlfn.LOGNORM.INV(S106,'Input Parameters'!$H$29,'Input Parameters'!$I$29)</f>
        <v>65.18948327392431</v>
      </c>
      <c r="U106" s="10">
        <f t="shared" ca="1" si="16"/>
        <v>0.21194753188895699</v>
      </c>
      <c r="V106" s="29">
        <f ca="1">IF('Input Parameters'!$D$30="Beta",_xlfn.BETA.INV(U106,'Input Parameters'!$L$30,'Input Parameters'!$M$30,'Input Parameters'!$J$30,'Input Parameters'!$K$30),IF('Input Parameters'!$D$30="LogNorm",_xlfn.LOGNORM.INV(U106,'Input Parameters'!$H$30,'Input Parameters'!$I$30)))</f>
        <v>0.72895420948524225</v>
      </c>
      <c r="W106" s="2">
        <f ca="1">N106+(P106-N106)*(1-ERF((T106-R106)/(2*SQRT(L106*'Input Parameters'!$E$31))))</f>
        <v>0.51950606425022272</v>
      </c>
      <c r="X106">
        <f t="shared" ca="1" si="17"/>
        <v>1</v>
      </c>
      <c r="Y106" s="7"/>
    </row>
    <row r="107" spans="1:25" ht="15" customHeight="1" x14ac:dyDescent="0.3">
      <c r="A107" s="130">
        <v>100</v>
      </c>
      <c r="B107" s="10">
        <f t="shared" ca="1" si="9"/>
        <v>0.77778573389360928</v>
      </c>
      <c r="C107" s="57">
        <f ca="1">_xlfn.NORM.INV(B107,'Input Parameters'!$E$19,'Input Parameters'!$F$19)</f>
        <v>631.92022497639789</v>
      </c>
      <c r="D107" s="10">
        <f t="shared" ca="1" si="10"/>
        <v>0.98644994477586201</v>
      </c>
      <c r="E107" s="59">
        <f ca="1">IF(_xlfn.NORM.INV(D107,'Input Parameters'!$E$20,'Input Parameters'!$F$20)&lt;3500,3500,IF(_xlfn.NORM.INV(D107,'Input Parameters'!$E$20,'Input Parameters'!$F$20)&gt;5500,5500,_xlfn.NORM.INV(D107,'Input Parameters'!$E$20,'Input Parameters'!$F$20)))</f>
        <v>5500</v>
      </c>
      <c r="F107" s="10">
        <f t="shared" ca="1" si="11"/>
        <v>0.22932898094782617</v>
      </c>
      <c r="G107" s="61">
        <f ca="1">_xlfn.NORM.INV(F107,'Input Parameters'!$E$21,'Input Parameters'!$F$21)</f>
        <v>279.02528007438542</v>
      </c>
      <c r="H107" s="54">
        <f ca="1">EXP(E107*(1/'Input Parameters'!$E$22-1/G107))</f>
        <v>0.39057137727550589</v>
      </c>
      <c r="I107" s="10">
        <f t="shared" ca="1" si="12"/>
        <v>0.12768081450502899</v>
      </c>
      <c r="J107" s="29">
        <f ca="1">_xlfn.BETA.INV(I107,'Input Parameters'!$L$24,'Input Parameters'!$M$24,'Input Parameters'!$J$24,'Input Parameters'!$K$24)</f>
        <v>0.42033697120459501</v>
      </c>
      <c r="K107" s="156">
        <f ca="1">('Input Parameters'!$E$25/'Input Parameters'!$E$31)^$J107</f>
        <v>4.9030764834449313E-2</v>
      </c>
      <c r="L107" s="66">
        <f ca="1">$H107*$C107*'Input Parameters'!$E$23*K107</f>
        <v>12.101280744598782</v>
      </c>
      <c r="M107" s="23">
        <f t="shared" ca="1" si="13"/>
        <v>0.21764486602349642</v>
      </c>
      <c r="N107" s="15">
        <f ca="1">_xlfn.NORM.INV(M107,'Input Parameters'!$E$26,'Input Parameters'!$F$26)</f>
        <v>1.7616391247578588E-2</v>
      </c>
      <c r="O107" s="8">
        <f t="shared" ca="1" si="14"/>
        <v>0.94690088332760569</v>
      </c>
      <c r="P107" s="29">
        <f ca="1">_xlfn.LOGNORM.INV(O107,'Input Parameters'!$H$27,'Input Parameters'!$I$27)</f>
        <v>2.9093666920313295</v>
      </c>
      <c r="Q107" s="10"/>
      <c r="R107" s="15">
        <f>'Input Parameters'!$E$28</f>
        <v>12.7</v>
      </c>
      <c r="S107" s="10">
        <f t="shared" ca="1" si="15"/>
        <v>0.62929224856300492</v>
      </c>
      <c r="T107" s="25">
        <f ca="1">_xlfn.LOGNORM.INV(S107,'Input Parameters'!$H$29,'Input Parameters'!$I$29)</f>
        <v>60.429652374252079</v>
      </c>
      <c r="U107" s="10">
        <f t="shared" ca="1" si="16"/>
        <v>9.9115480035855796E-2</v>
      </c>
      <c r="V107" s="29">
        <f ca="1">IF('Input Parameters'!$D$30="Beta",_xlfn.BETA.INV(U107,'Input Parameters'!$L$30,'Input Parameters'!$M$30,'Input Parameters'!$J$30,'Input Parameters'!$K$30),IF('Input Parameters'!$D$30="LogNorm",_xlfn.LOGNORM.INV(U107,'Input Parameters'!$H$30,'Input Parameters'!$I$30)))</f>
        <v>0.60160059340464922</v>
      </c>
      <c r="W107" s="2">
        <f ca="1">N107+(P107-N107)*(1-ERF((T107-R107)/(2*SQRT(L107*'Input Parameters'!$E$31))))</f>
        <v>0.97753548046065886</v>
      </c>
      <c r="X107">
        <f t="shared" ca="1" si="17"/>
        <v>0</v>
      </c>
      <c r="Y107" s="7"/>
    </row>
    <row r="108" spans="1:25" ht="15" customHeight="1" x14ac:dyDescent="0.3">
      <c r="A108" s="130">
        <v>101</v>
      </c>
      <c r="B108" s="10">
        <f t="shared" ca="1" si="9"/>
        <v>7.1461135175988733E-2</v>
      </c>
      <c r="C108" s="57">
        <f ca="1">_xlfn.NORM.INV(B108,'Input Parameters'!$E$19,'Input Parameters'!$F$19)</f>
        <v>443.50791891943175</v>
      </c>
      <c r="D108" s="10">
        <f t="shared" ca="1" si="10"/>
        <v>0.20751832296625672</v>
      </c>
      <c r="E108" s="59">
        <f ca="1">IF(_xlfn.NORM.INV(D108,'Input Parameters'!$E$20,'Input Parameters'!$F$20)&lt;3500,3500,IF(_xlfn.NORM.INV(D108,'Input Parameters'!$E$20,'Input Parameters'!$F$20)&gt;5500,5500,_xlfn.NORM.INV(D108,'Input Parameters'!$E$20,'Input Parameters'!$F$20)))</f>
        <v>4229.4563850365757</v>
      </c>
      <c r="F108" s="10">
        <f t="shared" ca="1" si="11"/>
        <v>0.97872620695800017</v>
      </c>
      <c r="G108" s="61">
        <f ca="1">_xlfn.NORM.INV(F108,'Input Parameters'!$E$21,'Input Parameters'!$F$21)</f>
        <v>300.79105525100584</v>
      </c>
      <c r="H108" s="54">
        <f ca="1">EXP(E108*(1/'Input Parameters'!$E$22-1/G108))</f>
        <v>1.4533828351586056</v>
      </c>
      <c r="I108" s="10">
        <f t="shared" ca="1" si="12"/>
        <v>0.30178332184173629</v>
      </c>
      <c r="J108" s="29">
        <f ca="1">_xlfn.BETA.INV(I108,'Input Parameters'!$L$24,'Input Parameters'!$M$24,'Input Parameters'!$J$24,'Input Parameters'!$K$24)</f>
        <v>0.52200646089333624</v>
      </c>
      <c r="K108" s="156">
        <f ca="1">('Input Parameters'!$E$25/'Input Parameters'!$E$31)^$J108</f>
        <v>2.3644180529478896E-2</v>
      </c>
      <c r="L108" s="66">
        <f ca="1">$H108*$C108*'Input Parameters'!$E$23*K108</f>
        <v>15.240726586069764</v>
      </c>
      <c r="M108" s="23">
        <f t="shared" ca="1" si="13"/>
        <v>0.15457009294170998</v>
      </c>
      <c r="N108" s="15">
        <f ca="1">_xlfn.NORM.INV(M108,'Input Parameters'!$E$26,'Input Parameters'!$F$26)</f>
        <v>1.2642415368657206E-2</v>
      </c>
      <c r="O108" s="8">
        <f t="shared" ca="1" si="14"/>
        <v>0.36265448923700994</v>
      </c>
      <c r="P108" s="29">
        <f ca="1">_xlfn.LOGNORM.INV(O108,'Input Parameters'!$H$27,'Input Parameters'!$I$27)</f>
        <v>1.2186709680605234</v>
      </c>
      <c r="Q108" s="10"/>
      <c r="R108" s="15">
        <f>'Input Parameters'!$E$28</f>
        <v>12.7</v>
      </c>
      <c r="S108" s="10">
        <f t="shared" ca="1" si="15"/>
        <v>0.24677008143763102</v>
      </c>
      <c r="T108" s="25">
        <f ca="1">_xlfn.LOGNORM.INV(S108,'Input Parameters'!$H$29,'Input Parameters'!$I$29)</f>
        <v>53.923145085765995</v>
      </c>
      <c r="U108" s="10">
        <f t="shared" ca="1" si="16"/>
        <v>0.53924996497245137</v>
      </c>
      <c r="V108" s="29">
        <f ca="1">IF('Input Parameters'!$D$30="Beta",_xlfn.BETA.INV(U108,'Input Parameters'!$L$30,'Input Parameters'!$M$30,'Input Parameters'!$J$30,'Input Parameters'!$K$30),IF('Input Parameters'!$D$30="LogNorm",_xlfn.LOGNORM.INV(U108,'Input Parameters'!$H$30,'Input Parameters'!$I$30)))</f>
        <v>1.0388011575130789</v>
      </c>
      <c r="W108" s="2">
        <f ca="1">N108+(P108-N108)*(1-ERF((T108-R108)/(2*SQRT(L108*'Input Parameters'!$E$31))))</f>
        <v>0.56170910771117344</v>
      </c>
      <c r="X108">
        <f t="shared" ca="1" si="17"/>
        <v>1</v>
      </c>
      <c r="Y108" s="7"/>
    </row>
    <row r="109" spans="1:25" ht="15" customHeight="1" x14ac:dyDescent="0.3">
      <c r="A109" s="130">
        <v>102</v>
      </c>
      <c r="B109" s="10">
        <f t="shared" ca="1" si="9"/>
        <v>0.78842964839885754</v>
      </c>
      <c r="C109" s="57">
        <f ca="1">_xlfn.NORM.INV(B109,'Input Parameters'!$E$19,'Input Parameters'!$F$19)</f>
        <v>634.9831779827864</v>
      </c>
      <c r="D109" s="10">
        <f t="shared" ca="1" si="10"/>
        <v>0.61416162540282815</v>
      </c>
      <c r="E109" s="59">
        <f ca="1">IF(_xlfn.NORM.INV(D109,'Input Parameters'!$E$20,'Input Parameters'!$F$20)&lt;3500,3500,IF(_xlfn.NORM.INV(D109,'Input Parameters'!$E$20,'Input Parameters'!$F$20)&gt;5500,5500,_xlfn.NORM.INV(D109,'Input Parameters'!$E$20,'Input Parameters'!$F$20)))</f>
        <v>5003.1276349649206</v>
      </c>
      <c r="F109" s="10">
        <f t="shared" ca="1" si="11"/>
        <v>0.62771322393205187</v>
      </c>
      <c r="G109" s="61">
        <f ca="1">_xlfn.NORM.INV(F109,'Input Parameters'!$E$21,'Input Parameters'!$F$21)</f>
        <v>287.41081009107302</v>
      </c>
      <c r="H109" s="54">
        <f ca="1">EXP(E109*(1/'Input Parameters'!$E$22-1/G109))</f>
        <v>0.71744253822958903</v>
      </c>
      <c r="I109" s="10">
        <f t="shared" ca="1" si="12"/>
        <v>0.3641158999461922</v>
      </c>
      <c r="J109" s="29">
        <f ca="1">_xlfn.BETA.INV(I109,'Input Parameters'!$L$24,'Input Parameters'!$M$24,'Input Parameters'!$J$24,'Input Parameters'!$K$24)</f>
        <v>0.55042015260411892</v>
      </c>
      <c r="K109" s="156">
        <f ca="1">('Input Parameters'!$E$25/'Input Parameters'!$E$31)^$J109</f>
        <v>1.9284275920081903E-2</v>
      </c>
      <c r="L109" s="66">
        <f ca="1">$H109*$C109*'Input Parameters'!$E$23*K109</f>
        <v>8.7852207749930091</v>
      </c>
      <c r="M109" s="23">
        <f t="shared" ca="1" si="13"/>
        <v>0.8654938585605203</v>
      </c>
      <c r="N109" s="15">
        <f ca="1">_xlfn.NORM.INV(M109,'Input Parameters'!$E$26,'Input Parameters'!$F$26)</f>
        <v>5.7212140427424008E-2</v>
      </c>
      <c r="O109" s="8">
        <f t="shared" ca="1" si="14"/>
        <v>0.2996522614175442</v>
      </c>
      <c r="P109" s="29">
        <f ca="1">_xlfn.LOGNORM.INV(O109,'Input Parameters'!$H$27,'Input Parameters'!$I$27)</f>
        <v>1.1283639837038189</v>
      </c>
      <c r="Q109" s="10"/>
      <c r="R109" s="15">
        <f>'Input Parameters'!$E$28</f>
        <v>12.7</v>
      </c>
      <c r="S109" s="10">
        <f t="shared" ca="1" si="15"/>
        <v>0.69897455810655906</v>
      </c>
      <c r="T109" s="25">
        <f ca="1">_xlfn.LOGNORM.INV(S109,'Input Parameters'!$H$29,'Input Parameters'!$I$29)</f>
        <v>61.742797810144936</v>
      </c>
      <c r="U109" s="10">
        <f t="shared" ca="1" si="16"/>
        <v>0.51739396971134666</v>
      </c>
      <c r="V109" s="29">
        <f ca="1">IF('Input Parameters'!$D$30="Beta",_xlfn.BETA.INV(U109,'Input Parameters'!$L$30,'Input Parameters'!$M$30,'Input Parameters'!$J$30,'Input Parameters'!$K$30),IF('Input Parameters'!$D$30="LogNorm",_xlfn.LOGNORM.INV(U109,'Input Parameters'!$H$30,'Input Parameters'!$I$30)))</f>
        <v>1.0165411046298829</v>
      </c>
      <c r="W109" s="2">
        <f ca="1">N109+(P109-N109)*(1-ERF((T109-R109)/(2*SQRT(L109*'Input Parameters'!$E$31))))</f>
        <v>0.31643420218648949</v>
      </c>
      <c r="X109">
        <f t="shared" ca="1" si="17"/>
        <v>1</v>
      </c>
      <c r="Y109" s="7"/>
    </row>
    <row r="110" spans="1:25" ht="15" customHeight="1" x14ac:dyDescent="0.3">
      <c r="A110" s="130">
        <v>103</v>
      </c>
      <c r="B110" s="10">
        <f t="shared" ca="1" si="9"/>
        <v>0.60889819875326201</v>
      </c>
      <c r="C110" s="57">
        <f ca="1">_xlfn.NORM.INV(B110,'Input Parameters'!$E$19,'Input Parameters'!$F$19)</f>
        <v>590.6598990621037</v>
      </c>
      <c r="D110" s="10">
        <f t="shared" ca="1" si="10"/>
        <v>0.6566461080617948</v>
      </c>
      <c r="E110" s="59">
        <f ca="1">IF(_xlfn.NORM.INV(D110,'Input Parameters'!$E$20,'Input Parameters'!$F$20)&lt;3500,3500,IF(_xlfn.NORM.INV(D110,'Input Parameters'!$E$20,'Input Parameters'!$F$20)&gt;5500,5500,_xlfn.NORM.INV(D110,'Input Parameters'!$E$20,'Input Parameters'!$F$20)))</f>
        <v>5082.3288026688342</v>
      </c>
      <c r="F110" s="10">
        <f t="shared" ca="1" si="11"/>
        <v>0.70875562429355932</v>
      </c>
      <c r="G110" s="61">
        <f ca="1">_xlfn.NORM.INV(F110,'Input Parameters'!$E$21,'Input Parameters'!$F$21)</f>
        <v>289.17105912923518</v>
      </c>
      <c r="H110" s="54">
        <f ca="1">EXP(E110*(1/'Input Parameters'!$E$22-1/G110))</f>
        <v>0.79478966241287075</v>
      </c>
      <c r="I110" s="10">
        <f t="shared" ca="1" si="12"/>
        <v>0.92300215002334385</v>
      </c>
      <c r="J110" s="29">
        <f ca="1">_xlfn.BETA.INV(I110,'Input Parameters'!$L$24,'Input Parameters'!$M$24,'Input Parameters'!$J$24,'Input Parameters'!$K$24)</f>
        <v>0.80987962100216915</v>
      </c>
      <c r="K110" s="156">
        <f ca="1">('Input Parameters'!$E$25/'Input Parameters'!$E$31)^$J110</f>
        <v>2.9982991114951146E-3</v>
      </c>
      <c r="L110" s="66">
        <f ca="1">$H110*$C110*'Input Parameters'!$E$23*K110</f>
        <v>1.4075526625711916</v>
      </c>
      <c r="M110" s="23">
        <f t="shared" ca="1" si="13"/>
        <v>6.0077402661434132E-2</v>
      </c>
      <c r="N110" s="15">
        <f ca="1">_xlfn.NORM.INV(M110,'Input Parameters'!$E$26,'Input Parameters'!$F$26)</f>
        <v>1.3633928198857267E-3</v>
      </c>
      <c r="O110" s="8">
        <f t="shared" ca="1" si="14"/>
        <v>0.86342610513869744</v>
      </c>
      <c r="P110" s="29">
        <f ca="1">_xlfn.LOGNORM.INV(O110,'Input Parameters'!$H$27,'Input Parameters'!$I$27)</f>
        <v>2.3117955824005882</v>
      </c>
      <c r="Q110" s="10"/>
      <c r="R110" s="15">
        <f>'Input Parameters'!$E$28</f>
        <v>12.7</v>
      </c>
      <c r="S110" s="10">
        <f t="shared" ca="1" si="15"/>
        <v>6.2450025638117301E-2</v>
      </c>
      <c r="T110" s="25">
        <f ca="1">_xlfn.LOGNORM.INV(S110,'Input Parameters'!$H$29,'Input Parameters'!$I$29)</f>
        <v>49.015948529270311</v>
      </c>
      <c r="U110" s="10">
        <f t="shared" ca="1" si="16"/>
        <v>0.86357348194004335</v>
      </c>
      <c r="V110" s="29">
        <f ca="1">IF('Input Parameters'!$D$30="Beta",_xlfn.BETA.INV(U110,'Input Parameters'!$L$30,'Input Parameters'!$M$30,'Input Parameters'!$J$30,'Input Parameters'!$K$30),IF('Input Parameters'!$D$30="LogNorm",_xlfn.LOGNORM.INV(U110,'Input Parameters'!$H$30,'Input Parameters'!$I$30)))</f>
        <v>1.539739310070958</v>
      </c>
      <c r="W110" s="2">
        <f ca="1">N110+(P110-N110)*(1-ERF((T110-R110)/(2*SQRT(L110*'Input Parameters'!$E$31))))</f>
        <v>7.1667235687583097E-2</v>
      </c>
      <c r="X110">
        <f t="shared" ca="1" si="17"/>
        <v>1</v>
      </c>
      <c r="Y110" s="7"/>
    </row>
    <row r="111" spans="1:25" ht="15" customHeight="1" x14ac:dyDescent="0.3">
      <c r="A111" s="130">
        <v>104</v>
      </c>
      <c r="B111" s="10">
        <f t="shared" ca="1" si="9"/>
        <v>0.86524074555116992</v>
      </c>
      <c r="C111" s="57">
        <f ca="1">_xlfn.NORM.INV(B111,'Input Parameters'!$E$19,'Input Parameters'!$F$19)</f>
        <v>660.60253874233547</v>
      </c>
      <c r="D111" s="10">
        <f t="shared" ca="1" si="10"/>
        <v>0.76470449015438946</v>
      </c>
      <c r="E111" s="59">
        <f ca="1">IF(_xlfn.NORM.INV(D111,'Input Parameters'!$E$20,'Input Parameters'!$F$20)&lt;3500,3500,IF(_xlfn.NORM.INV(D111,'Input Parameters'!$E$20,'Input Parameters'!$F$20)&gt;5500,5500,_xlfn.NORM.INV(D111,'Input Parameters'!$E$20,'Input Parameters'!$F$20)))</f>
        <v>5305.0624297012273</v>
      </c>
      <c r="F111" s="10">
        <f t="shared" ca="1" si="11"/>
        <v>0.99858558618760573</v>
      </c>
      <c r="G111" s="61">
        <f ca="1">_xlfn.NORM.INV(F111,'Input Parameters'!$E$21,'Input Parameters'!$F$21)</f>
        <v>308.31800385267559</v>
      </c>
      <c r="H111" s="54">
        <f ca="1">EXP(E111*(1/'Input Parameters'!$E$22-1/G111))</f>
        <v>2.4585009162301703</v>
      </c>
      <c r="I111" s="10">
        <f t="shared" ca="1" si="12"/>
        <v>0.95961905470038134</v>
      </c>
      <c r="J111" s="29">
        <f ca="1">_xlfn.BETA.INV(I111,'Input Parameters'!$L$24,'Input Parameters'!$M$24,'Input Parameters'!$J$24,'Input Parameters'!$K$24)</f>
        <v>0.84528738093221267</v>
      </c>
      <c r="K111" s="156">
        <f ca="1">('Input Parameters'!$E$25/'Input Parameters'!$E$31)^$J111</f>
        <v>2.325757771827064E-3</v>
      </c>
      <c r="L111" s="66">
        <f ca="1">$H111*$C111*'Input Parameters'!$E$23*K111</f>
        <v>3.7772444673434871</v>
      </c>
      <c r="M111" s="23">
        <f t="shared" ca="1" si="13"/>
        <v>0.47259431862308066</v>
      </c>
      <c r="N111" s="15">
        <f ca="1">_xlfn.NORM.INV(M111,'Input Parameters'!$E$26,'Input Parameters'!$F$26)</f>
        <v>3.2556250505663901E-2</v>
      </c>
      <c r="O111" s="8">
        <f t="shared" ca="1" si="14"/>
        <v>0.54326902758886464</v>
      </c>
      <c r="P111" s="29">
        <f ca="1">_xlfn.LOGNORM.INV(O111,'Input Parameters'!$H$27,'Input Parameters'!$I$27)</f>
        <v>1.4937503516361612</v>
      </c>
      <c r="Q111" s="10"/>
      <c r="R111" s="15">
        <f>'Input Parameters'!$E$28</f>
        <v>12.7</v>
      </c>
      <c r="S111" s="10">
        <f t="shared" ca="1" si="15"/>
        <v>0.11277670641747672</v>
      </c>
      <c r="T111" s="25">
        <f ca="1">_xlfn.LOGNORM.INV(S111,'Input Parameters'!$H$29,'Input Parameters'!$I$29)</f>
        <v>50.824011738184133</v>
      </c>
      <c r="U111" s="10">
        <f t="shared" ca="1" si="16"/>
        <v>0.67029626032352041</v>
      </c>
      <c r="V111" s="29">
        <f ca="1">IF('Input Parameters'!$D$30="Beta",_xlfn.BETA.INV(U111,'Input Parameters'!$L$30,'Input Parameters'!$M$30,'Input Parameters'!$J$30,'Input Parameters'!$K$30),IF('Input Parameters'!$D$30="LogNorm",_xlfn.LOGNORM.INV(U111,'Input Parameters'!$H$30,'Input Parameters'!$I$30)))</f>
        <v>1.1888747809655307</v>
      </c>
      <c r="W111" s="2">
        <f ca="1">N111+(P111-N111)*(1-ERF((T111-R111)/(2*SQRT(L111*'Input Parameters'!$E$31))))</f>
        <v>0.27427090451636038</v>
      </c>
      <c r="X111">
        <f t="shared" ca="1" si="17"/>
        <v>1</v>
      </c>
      <c r="Y111" s="7"/>
    </row>
    <row r="112" spans="1:25" ht="15" customHeight="1" x14ac:dyDescent="0.3">
      <c r="A112" s="130">
        <v>105</v>
      </c>
      <c r="B112" s="10">
        <f t="shared" ca="1" si="9"/>
        <v>0.10043096655898009</v>
      </c>
      <c r="C112" s="57">
        <f ca="1">_xlfn.NORM.INV(B112,'Input Parameters'!$E$19,'Input Parameters'!$F$19)</f>
        <v>459.2160714762523</v>
      </c>
      <c r="D112" s="10">
        <f t="shared" ca="1" si="10"/>
        <v>0.17081506055677886</v>
      </c>
      <c r="E112" s="59">
        <f ca="1">IF(_xlfn.NORM.INV(D112,'Input Parameters'!$E$20,'Input Parameters'!$F$20)&lt;3500,3500,IF(_xlfn.NORM.INV(D112,'Input Parameters'!$E$20,'Input Parameters'!$F$20)&gt;5500,5500,_xlfn.NORM.INV(D112,'Input Parameters'!$E$20,'Input Parameters'!$F$20)))</f>
        <v>4134.3355003569841</v>
      </c>
      <c r="F112" s="10">
        <f t="shared" ca="1" si="11"/>
        <v>0.12876014523426471</v>
      </c>
      <c r="G112" s="61">
        <f ca="1">_xlfn.NORM.INV(F112,'Input Parameters'!$E$21,'Input Parameters'!$F$21)</f>
        <v>275.95034567864985</v>
      </c>
      <c r="H112" s="54">
        <f ca="1">EXP(E112*(1/'Input Parameters'!$E$22-1/G112))</f>
        <v>0.41819318920179482</v>
      </c>
      <c r="I112" s="10">
        <f t="shared" ca="1" si="12"/>
        <v>0.82917702981510932</v>
      </c>
      <c r="J112" s="29">
        <f ca="1">_xlfn.BETA.INV(I112,'Input Parameters'!$L$24,'Input Parameters'!$M$24,'Input Parameters'!$J$24,'Input Parameters'!$K$24)</f>
        <v>0.74978173143922322</v>
      </c>
      <c r="K112" s="156">
        <f ca="1">('Input Parameters'!$E$25/'Input Parameters'!$E$31)^$J112</f>
        <v>4.6143003088975941E-3</v>
      </c>
      <c r="L112" s="66">
        <f ca="1">$H112*$C112*'Input Parameters'!$E$23*K112</f>
        <v>0.88613500003105672</v>
      </c>
      <c r="M112" s="23">
        <f t="shared" ca="1" si="13"/>
        <v>0.9190561630066415</v>
      </c>
      <c r="N112" s="15">
        <f ca="1">_xlfn.NORM.INV(M112,'Input Parameters'!$E$26,'Input Parameters'!$F$26)</f>
        <v>6.3373770355134654E-2</v>
      </c>
      <c r="O112" s="8">
        <f t="shared" ca="1" si="14"/>
        <v>0.88900546950004089</v>
      </c>
      <c r="P112" s="29">
        <f ca="1">_xlfn.LOGNORM.INV(O112,'Input Parameters'!$H$27,'Input Parameters'!$I$27)</f>
        <v>2.4436894702444434</v>
      </c>
      <c r="Q112" s="10"/>
      <c r="R112" s="15">
        <f>'Input Parameters'!$E$28</f>
        <v>12.7</v>
      </c>
      <c r="S112" s="10">
        <f t="shared" ca="1" si="15"/>
        <v>0.15112665187499985</v>
      </c>
      <c r="T112" s="25">
        <f ca="1">_xlfn.LOGNORM.INV(S112,'Input Parameters'!$H$29,'Input Parameters'!$I$29)</f>
        <v>51.863199880379192</v>
      </c>
      <c r="U112" s="10">
        <f t="shared" ca="1" si="16"/>
        <v>0.14336686566355739</v>
      </c>
      <c r="V112" s="29">
        <f ca="1">IF('Input Parameters'!$D$30="Beta",_xlfn.BETA.INV(U112,'Input Parameters'!$L$30,'Input Parameters'!$M$30,'Input Parameters'!$J$30,'Input Parameters'!$K$30),IF('Input Parameters'!$D$30="LogNorm",_xlfn.LOGNORM.INV(U112,'Input Parameters'!$H$30,'Input Parameters'!$I$30)))</f>
        <v>0.65645882560629476</v>
      </c>
      <c r="W112" s="2">
        <f ca="1">N112+(P112-N112)*(1-ERF((T112-R112)/(2*SQRT(L112*'Input Parameters'!$E$31))))</f>
        <v>7.1140978784737879E-2</v>
      </c>
      <c r="X112">
        <f t="shared" ca="1" si="17"/>
        <v>1</v>
      </c>
      <c r="Y112" s="7"/>
    </row>
    <row r="113" spans="1:25" ht="15" customHeight="1" x14ac:dyDescent="0.3">
      <c r="A113" s="130">
        <v>106</v>
      </c>
      <c r="B113" s="10">
        <f t="shared" ca="1" si="9"/>
        <v>0.38792937589486898</v>
      </c>
      <c r="C113" s="57">
        <f ca="1">_xlfn.NORM.INV(B113,'Input Parameters'!$E$19,'Input Parameters'!$F$19)</f>
        <v>543.24116937461497</v>
      </c>
      <c r="D113" s="10">
        <f t="shared" ca="1" si="10"/>
        <v>0.40298003507216784</v>
      </c>
      <c r="E113" s="59">
        <f ca="1">IF(_xlfn.NORM.INV(D113,'Input Parameters'!$E$20,'Input Parameters'!$F$20)&lt;3500,3500,IF(_xlfn.NORM.INV(D113,'Input Parameters'!$E$20,'Input Parameters'!$F$20)&gt;5500,5500,_xlfn.NORM.INV(D113,'Input Parameters'!$E$20,'Input Parameters'!$F$20)))</f>
        <v>4628.0512295867302</v>
      </c>
      <c r="F113" s="10">
        <f t="shared" ca="1" si="11"/>
        <v>0.90239339272572328</v>
      </c>
      <c r="G113" s="61">
        <f ca="1">_xlfn.NORM.INV(F113,'Input Parameters'!$E$21,'Input Parameters'!$F$21)</f>
        <v>295.03113879603711</v>
      </c>
      <c r="H113" s="54">
        <f ca="1">EXP(E113*(1/'Input Parameters'!$E$22-1/G113))</f>
        <v>1.1148760620866585</v>
      </c>
      <c r="I113" s="10">
        <f t="shared" ca="1" si="12"/>
        <v>0.6633275417755079</v>
      </c>
      <c r="J113" s="29">
        <f ca="1">_xlfn.BETA.INV(I113,'Input Parameters'!$L$24,'Input Parameters'!$M$24,'Input Parameters'!$J$24,'Input Parameters'!$K$24)</f>
        <v>0.67335281410549341</v>
      </c>
      <c r="K113" s="156">
        <f ca="1">('Input Parameters'!$E$25/'Input Parameters'!$E$31)^$J113</f>
        <v>7.9838977356112856E-3</v>
      </c>
      <c r="L113" s="66">
        <f ca="1">$H113*$C113*'Input Parameters'!$E$23*K113</f>
        <v>4.8354203241181271</v>
      </c>
      <c r="M113" s="23">
        <f t="shared" ca="1" si="13"/>
        <v>0.85309026742123772</v>
      </c>
      <c r="N113" s="15">
        <f ca="1">_xlfn.NORM.INV(M113,'Input Parameters'!$E$26,'Input Parameters'!$F$26)</f>
        <v>5.6045371205778322E-2</v>
      </c>
      <c r="O113" s="8">
        <f t="shared" ca="1" si="14"/>
        <v>0.53557546614578833</v>
      </c>
      <c r="P113" s="29">
        <f ca="1">_xlfn.LOGNORM.INV(O113,'Input Parameters'!$H$27,'Input Parameters'!$I$27)</f>
        <v>1.4809978602335345</v>
      </c>
      <c r="Q113" s="10"/>
      <c r="R113" s="15">
        <f>'Input Parameters'!$E$28</f>
        <v>12.7</v>
      </c>
      <c r="S113" s="10">
        <f t="shared" ca="1" si="15"/>
        <v>0.84294220052520863</v>
      </c>
      <c r="T113" s="25">
        <f ca="1">_xlfn.LOGNORM.INV(S113,'Input Parameters'!$H$29,'Input Parameters'!$I$29)</f>
        <v>65.199315878393307</v>
      </c>
      <c r="U113" s="10">
        <f t="shared" ca="1" si="16"/>
        <v>0.1850097443103893</v>
      </c>
      <c r="V113" s="29">
        <f ca="1">IF('Input Parameters'!$D$30="Beta",_xlfn.BETA.INV(U113,'Input Parameters'!$L$30,'Input Parameters'!$M$30,'Input Parameters'!$J$30,'Input Parameters'!$K$30),IF('Input Parameters'!$D$30="LogNorm",_xlfn.LOGNORM.INV(U113,'Input Parameters'!$H$30,'Input Parameters'!$I$30)))</f>
        <v>0.70166498211285466</v>
      </c>
      <c r="W113" s="2">
        <f ca="1">N113+(P113-N113)*(1-ERF((T113-R113)/(2*SQRT(L113*'Input Parameters'!$E$31))))</f>
        <v>0.18624984590472357</v>
      </c>
      <c r="X113">
        <f t="shared" ca="1" si="17"/>
        <v>1</v>
      </c>
      <c r="Y113" s="7"/>
    </row>
    <row r="114" spans="1:25" ht="15" customHeight="1" x14ac:dyDescent="0.3">
      <c r="A114" s="130">
        <v>107</v>
      </c>
      <c r="B114" s="10">
        <f t="shared" ca="1" si="9"/>
        <v>0.8283428381275082</v>
      </c>
      <c r="C114" s="57">
        <f ca="1">_xlfn.NORM.INV(B114,'Input Parameters'!$E$19,'Input Parameters'!$F$19)</f>
        <v>647.37531978646166</v>
      </c>
      <c r="D114" s="10">
        <f t="shared" ca="1" si="10"/>
        <v>0.13113945109185987</v>
      </c>
      <c r="E114" s="59">
        <f ca="1">IF(_xlfn.NORM.INV(D114,'Input Parameters'!$E$20,'Input Parameters'!$F$20)&lt;3500,3500,IF(_xlfn.NORM.INV(D114,'Input Parameters'!$E$20,'Input Parameters'!$F$20)&gt;5500,5500,_xlfn.NORM.INV(D114,'Input Parameters'!$E$20,'Input Parameters'!$F$20)))</f>
        <v>4015.2852647242739</v>
      </c>
      <c r="F114" s="10">
        <f t="shared" ca="1" si="11"/>
        <v>0.85102237597787511</v>
      </c>
      <c r="G114" s="61">
        <f ca="1">_xlfn.NORM.INV(F114,'Input Parameters'!$E$21,'Input Parameters'!$F$21)</f>
        <v>293.03091035580189</v>
      </c>
      <c r="H114" s="54">
        <f ca="1">EXP(E114*(1/'Input Parameters'!$E$22-1/G114))</f>
        <v>1.0014466160993447</v>
      </c>
      <c r="I114" s="10">
        <f t="shared" ca="1" si="12"/>
        <v>0.44420441417096101</v>
      </c>
      <c r="J114" s="29">
        <f ca="1">_xlfn.BETA.INV(I114,'Input Parameters'!$L$24,'Input Parameters'!$M$24,'Input Parameters'!$J$24,'Input Parameters'!$K$24)</f>
        <v>0.58441554730122225</v>
      </c>
      <c r="K114" s="156">
        <f ca="1">('Input Parameters'!$E$25/'Input Parameters'!$E$31)^$J114</f>
        <v>1.5110992488467062E-2</v>
      </c>
      <c r="L114" s="66">
        <f ca="1">$H114*$C114*'Input Parameters'!$E$23*K114</f>
        <v>9.7966350927715826</v>
      </c>
      <c r="M114" s="23">
        <f t="shared" ca="1" si="13"/>
        <v>8.5303294490141068E-3</v>
      </c>
      <c r="N114" s="15">
        <f ca="1">_xlfn.NORM.INV(M114,'Input Parameters'!$E$26,'Input Parameters'!$F$26)</f>
        <v>-1.6093355204893391E-2</v>
      </c>
      <c r="O114" s="8">
        <f t="shared" ca="1" si="14"/>
        <v>0.69639902844592416</v>
      </c>
      <c r="P114" s="29">
        <f ca="1">_xlfn.LOGNORM.INV(O114,'Input Parameters'!$H$27,'Input Parameters'!$I$27)</f>
        <v>1.7871868529730517</v>
      </c>
      <c r="Q114" s="10"/>
      <c r="R114" s="15">
        <f>'Input Parameters'!$E$28</f>
        <v>12.7</v>
      </c>
      <c r="S114" s="10">
        <f t="shared" ca="1" si="15"/>
        <v>0.89566055948776568</v>
      </c>
      <c r="T114" s="25">
        <f ca="1">_xlfn.LOGNORM.INV(S114,'Input Parameters'!$H$29,'Input Parameters'!$I$29)</f>
        <v>67.059662454066697</v>
      </c>
      <c r="U114" s="10">
        <f t="shared" ca="1" si="16"/>
        <v>0.22975314225447696</v>
      </c>
      <c r="V114" s="29">
        <f ca="1">IF('Input Parameters'!$D$30="Beta",_xlfn.BETA.INV(U114,'Input Parameters'!$L$30,'Input Parameters'!$M$30,'Input Parameters'!$J$30,'Input Parameters'!$K$30),IF('Input Parameters'!$D$30="LogNorm",_xlfn.LOGNORM.INV(U114,'Input Parameters'!$H$30,'Input Parameters'!$I$30)))</f>
        <v>0.74641392676211482</v>
      </c>
      <c r="W114" s="2">
        <f ca="1">N114+(P114-N114)*(1-ERF((T114-R114)/(2*SQRT(L114*'Input Parameters'!$E$31))))</f>
        <v>0.37958331878193502</v>
      </c>
      <c r="X114">
        <f t="shared" ca="1" si="17"/>
        <v>1</v>
      </c>
      <c r="Y114" s="7"/>
    </row>
    <row r="115" spans="1:25" ht="15" customHeight="1" x14ac:dyDescent="0.3">
      <c r="A115" s="130">
        <v>108</v>
      </c>
      <c r="B115" s="10">
        <f t="shared" ca="1" si="9"/>
        <v>0.41802927935580281</v>
      </c>
      <c r="C115" s="57">
        <f ca="1">_xlfn.NORM.INV(B115,'Input Parameters'!$E$19,'Input Parameters'!$F$19)</f>
        <v>549.81376925536256</v>
      </c>
      <c r="D115" s="10">
        <f t="shared" ca="1" si="10"/>
        <v>0.20063315340479204</v>
      </c>
      <c r="E115" s="59">
        <f ca="1">IF(_xlfn.NORM.INV(D115,'Input Parameters'!$E$20,'Input Parameters'!$F$20)&lt;3500,3500,IF(_xlfn.NORM.INV(D115,'Input Parameters'!$E$20,'Input Parameters'!$F$20)&gt;5500,5500,_xlfn.NORM.INV(D115,'Input Parameters'!$E$20,'Input Parameters'!$F$20)))</f>
        <v>4212.4467319408186</v>
      </c>
      <c r="F115" s="10">
        <f t="shared" ca="1" si="11"/>
        <v>0.98273658029916167</v>
      </c>
      <c r="G115" s="61">
        <f ca="1">_xlfn.NORM.INV(F115,'Input Parameters'!$E$21,'Input Parameters'!$F$21)</f>
        <v>301.46497521490488</v>
      </c>
      <c r="H115" s="54">
        <f ca="1">EXP(E115*(1/'Input Parameters'!$E$22-1/G115))</f>
        <v>1.4973503318626411</v>
      </c>
      <c r="I115" s="10">
        <f t="shared" ca="1" si="12"/>
        <v>0.615483877910323</v>
      </c>
      <c r="J115" s="29">
        <f ca="1">_xlfn.BETA.INV(I115,'Input Parameters'!$L$24,'Input Parameters'!$M$24,'Input Parameters'!$J$24,'Input Parameters'!$K$24)</f>
        <v>0.65367546993872483</v>
      </c>
      <c r="K115" s="156">
        <f ca="1">('Input Parameters'!$E$25/'Input Parameters'!$E$31)^$J115</f>
        <v>9.1942942162669197E-3</v>
      </c>
      <c r="L115" s="66">
        <f ca="1">$H115*$C115*'Input Parameters'!$E$23*K115</f>
        <v>7.5693298693175013</v>
      </c>
      <c r="M115" s="23">
        <f t="shared" ca="1" si="13"/>
        <v>0.37258693019968214</v>
      </c>
      <c r="N115" s="15">
        <f ca="1">_xlfn.NORM.INV(M115,'Input Parameters'!$E$26,'Input Parameters'!$F$26)</f>
        <v>2.7174799908201E-2</v>
      </c>
      <c r="O115" s="8">
        <f t="shared" ca="1" si="14"/>
        <v>0.27212206681604445</v>
      </c>
      <c r="P115" s="29">
        <f ca="1">_xlfn.LOGNORM.INV(O115,'Input Parameters'!$H$27,'Input Parameters'!$I$27)</f>
        <v>1.0886414481248723</v>
      </c>
      <c r="Q115" s="10"/>
      <c r="R115" s="15">
        <f>'Input Parameters'!$E$28</f>
        <v>12.7</v>
      </c>
      <c r="S115" s="10">
        <f t="shared" ca="1" si="15"/>
        <v>0.10885127091981328</v>
      </c>
      <c r="T115" s="25">
        <f ca="1">_xlfn.LOGNORM.INV(S115,'Input Parameters'!$H$29,'Input Parameters'!$I$29)</f>
        <v>50.705647033394229</v>
      </c>
      <c r="U115" s="10">
        <f t="shared" ca="1" si="16"/>
        <v>0.5483917937128947</v>
      </c>
      <c r="V115" s="29">
        <f ca="1">IF('Input Parameters'!$D$30="Beta",_xlfn.BETA.INV(U115,'Input Parameters'!$L$30,'Input Parameters'!$M$30,'Input Parameters'!$J$30,'Input Parameters'!$K$30),IF('Input Parameters'!$D$30="LogNorm",_xlfn.LOGNORM.INV(U115,'Input Parameters'!$H$30,'Input Parameters'!$I$30)))</f>
        <v>1.0482885890871989</v>
      </c>
      <c r="W115" s="2">
        <f ca="1">N115+(P115-N115)*(1-ERF((T115-R115)/(2*SQRT(L115*'Input Parameters'!$E$31))))</f>
        <v>0.37604656611941806</v>
      </c>
      <c r="X115">
        <f t="shared" ca="1" si="17"/>
        <v>1</v>
      </c>
      <c r="Y115" s="7"/>
    </row>
    <row r="116" spans="1:25" ht="15" customHeight="1" x14ac:dyDescent="0.3">
      <c r="A116" s="130">
        <v>109</v>
      </c>
      <c r="B116" s="10">
        <f t="shared" ca="1" si="9"/>
        <v>0.22492968009601233</v>
      </c>
      <c r="C116" s="57">
        <f ca="1">_xlfn.NORM.INV(B116,'Input Parameters'!$E$19,'Input Parameters'!$F$19)</f>
        <v>503.44761596690455</v>
      </c>
      <c r="D116" s="10">
        <f t="shared" ca="1" si="10"/>
        <v>0.70095579107174166</v>
      </c>
      <c r="E116" s="59">
        <f ca="1">IF(_xlfn.NORM.INV(D116,'Input Parameters'!$E$20,'Input Parameters'!$F$20)&lt;3500,3500,IF(_xlfn.NORM.INV(D116,'Input Parameters'!$E$20,'Input Parameters'!$F$20)&gt;5500,5500,_xlfn.NORM.INV(D116,'Input Parameters'!$E$20,'Input Parameters'!$F$20)))</f>
        <v>5169.0060175660146</v>
      </c>
      <c r="F116" s="10">
        <f t="shared" ca="1" si="11"/>
        <v>0.51975423668074483</v>
      </c>
      <c r="G116" s="61">
        <f ca="1">_xlfn.NORM.INV(F116,'Input Parameters'!$E$21,'Input Parameters'!$F$21)</f>
        <v>285.23935909401649</v>
      </c>
      <c r="H116" s="54">
        <f ca="1">EXP(E116*(1/'Input Parameters'!$E$22-1/G116))</f>
        <v>0.61879274983483334</v>
      </c>
      <c r="I116" s="10">
        <f t="shared" ca="1" si="12"/>
        <v>0.14261984533278271</v>
      </c>
      <c r="J116" s="29">
        <f ca="1">_xlfn.BETA.INV(I116,'Input Parameters'!$L$24,'Input Parameters'!$M$24,'Input Parameters'!$J$24,'Input Parameters'!$K$24)</f>
        <v>0.43148655878900855</v>
      </c>
      <c r="K116" s="156">
        <f ca="1">('Input Parameters'!$E$25/'Input Parameters'!$E$31)^$J116</f>
        <v>4.5261910735805336E-2</v>
      </c>
      <c r="L116" s="66">
        <f ca="1">$H116*$C116*'Input Parameters'!$E$23*K116</f>
        <v>14.100431042723631</v>
      </c>
      <c r="M116" s="23">
        <f t="shared" ca="1" si="13"/>
        <v>0.16181705644672606</v>
      </c>
      <c r="N116" s="15">
        <f ca="1">_xlfn.NORM.INV(M116,'Input Parameters'!$E$26,'Input Parameters'!$F$26)</f>
        <v>1.3272634782690619E-2</v>
      </c>
      <c r="O116" s="8">
        <f t="shared" ca="1" si="14"/>
        <v>0.61213181469067313</v>
      </c>
      <c r="P116" s="29">
        <f ca="1">_xlfn.LOGNORM.INV(O116,'Input Parameters'!$H$27,'Input Parameters'!$I$27)</f>
        <v>1.6148559510319733</v>
      </c>
      <c r="Q116" s="10"/>
      <c r="R116" s="15">
        <f>'Input Parameters'!$E$28</f>
        <v>12.7</v>
      </c>
      <c r="S116" s="10">
        <f t="shared" ca="1" si="15"/>
        <v>0.75109879603872809</v>
      </c>
      <c r="T116" s="25">
        <f ca="1">_xlfn.LOGNORM.INV(S116,'Input Parameters'!$H$29,'Input Parameters'!$I$29)</f>
        <v>62.837239164713658</v>
      </c>
      <c r="U116" s="10">
        <f t="shared" ca="1" si="16"/>
        <v>0.5575956426344072</v>
      </c>
      <c r="V116" s="29">
        <f ca="1">IF('Input Parameters'!$D$30="Beta",_xlfn.BETA.INV(U116,'Input Parameters'!$L$30,'Input Parameters'!$M$30,'Input Parameters'!$J$30,'Input Parameters'!$K$30),IF('Input Parameters'!$D$30="LogNorm",_xlfn.LOGNORM.INV(U116,'Input Parameters'!$H$30,'Input Parameters'!$I$30)))</f>
        <v>1.0579552524881115</v>
      </c>
      <c r="W116" s="2">
        <f ca="1">N116+(P116-N116)*(1-ERF((T116-R116)/(2*SQRT(L116*'Input Parameters'!$E$31))))</f>
        <v>0.56598877515933221</v>
      </c>
      <c r="X116">
        <f t="shared" ca="1" si="17"/>
        <v>1</v>
      </c>
      <c r="Y116" s="7"/>
    </row>
    <row r="117" spans="1:25" ht="15" customHeight="1" x14ac:dyDescent="0.3">
      <c r="A117" s="130">
        <v>110</v>
      </c>
      <c r="B117" s="10">
        <f t="shared" ca="1" si="9"/>
        <v>0.60500982092783073</v>
      </c>
      <c r="C117" s="57">
        <f ca="1">_xlfn.NORM.INV(B117,'Input Parameters'!$E$19,'Input Parameters'!$F$19)</f>
        <v>589.80540208241018</v>
      </c>
      <c r="D117" s="10">
        <f t="shared" ca="1" si="10"/>
        <v>5.7093392530755849E-2</v>
      </c>
      <c r="E117" s="59">
        <f ca="1">IF(_xlfn.NORM.INV(D117,'Input Parameters'!$E$20,'Input Parameters'!$F$20)&lt;3500,3500,IF(_xlfn.NORM.INV(D117,'Input Parameters'!$E$20,'Input Parameters'!$F$20)&gt;5500,5500,_xlfn.NORM.INV(D117,'Input Parameters'!$E$20,'Input Parameters'!$F$20)))</f>
        <v>3694.2442150632205</v>
      </c>
      <c r="F117" s="10">
        <f t="shared" ca="1" si="11"/>
        <v>0.31122462583297938</v>
      </c>
      <c r="G117" s="61">
        <f ca="1">_xlfn.NORM.INV(F117,'Input Parameters'!$E$21,'Input Parameters'!$F$21)</f>
        <v>280.97987670241594</v>
      </c>
      <c r="H117" s="54">
        <f ca="1">EXP(E117*(1/'Input Parameters'!$E$22-1/G117))</f>
        <v>0.58311195134111082</v>
      </c>
      <c r="I117" s="10">
        <f t="shared" ca="1" si="12"/>
        <v>0.77109596925224044</v>
      </c>
      <c r="J117" s="29">
        <f ca="1">_xlfn.BETA.INV(I117,'Input Parameters'!$L$24,'Input Parameters'!$M$24,'Input Parameters'!$J$24,'Input Parameters'!$K$24)</f>
        <v>0.72074563902732403</v>
      </c>
      <c r="K117" s="156">
        <f ca="1">('Input Parameters'!$E$25/'Input Parameters'!$E$31)^$J117</f>
        <v>5.6828452908330935E-3</v>
      </c>
      <c r="L117" s="66">
        <f ca="1">$H117*$C117*'Input Parameters'!$E$23*K117</f>
        <v>1.9544588080255736</v>
      </c>
      <c r="M117" s="23">
        <f t="shared" ca="1" si="13"/>
        <v>0.51008995711089566</v>
      </c>
      <c r="N117" s="15">
        <f ca="1">_xlfn.NORM.INV(M117,'Input Parameters'!$E$26,'Input Parameters'!$F$26)</f>
        <v>3.4531183844830754E-2</v>
      </c>
      <c r="O117" s="8">
        <f t="shared" ca="1" si="14"/>
        <v>0.29500589254414877</v>
      </c>
      <c r="P117" s="29">
        <f ca="1">_xlfn.LOGNORM.INV(O117,'Input Parameters'!$H$27,'Input Parameters'!$I$27)</f>
        <v>1.1216855301873179</v>
      </c>
      <c r="Q117" s="10"/>
      <c r="R117" s="15">
        <f>'Input Parameters'!$E$28</f>
        <v>12.7</v>
      </c>
      <c r="S117" s="10">
        <f t="shared" ca="1" si="15"/>
        <v>0.57636813149831745</v>
      </c>
      <c r="T117" s="25">
        <f ca="1">_xlfn.LOGNORM.INV(S117,'Input Parameters'!$H$29,'Input Parameters'!$I$29)</f>
        <v>59.504807196759309</v>
      </c>
      <c r="U117" s="10">
        <f t="shared" ca="1" si="16"/>
        <v>0.96359459390643809</v>
      </c>
      <c r="V117" s="29">
        <f ca="1">IF('Input Parameters'!$D$30="Beta",_xlfn.BETA.INV(U117,'Input Parameters'!$L$30,'Input Parameters'!$M$30,'Input Parameters'!$J$30,'Input Parameters'!$K$30),IF('Input Parameters'!$D$30="LogNorm",_xlfn.LOGNORM.INV(U117,'Input Parameters'!$H$30,'Input Parameters'!$I$30)))</f>
        <v>2.0272268169264747</v>
      </c>
      <c r="W117" s="2">
        <f ca="1">N117+(P117-N117)*(1-ERF((T117-R117)/(2*SQRT(L117*'Input Parameters'!$E$31))))</f>
        <v>5.4008697449191873E-2</v>
      </c>
      <c r="X117">
        <f t="shared" ca="1" si="17"/>
        <v>1</v>
      </c>
      <c r="Y117" s="7"/>
    </row>
    <row r="118" spans="1:25" ht="15" customHeight="1" x14ac:dyDescent="0.3">
      <c r="A118" s="130">
        <v>111</v>
      </c>
      <c r="B118" s="10">
        <f t="shared" ca="1" si="9"/>
        <v>0.61711416927112517</v>
      </c>
      <c r="C118" s="57">
        <f ca="1">_xlfn.NORM.INV(B118,'Input Parameters'!$E$19,'Input Parameters'!$F$19)</f>
        <v>592.47341647321082</v>
      </c>
      <c r="D118" s="10">
        <f t="shared" ca="1" si="10"/>
        <v>0.9809135772358637</v>
      </c>
      <c r="E118" s="59">
        <f ca="1">IF(_xlfn.NORM.INV(D118,'Input Parameters'!$E$20,'Input Parameters'!$F$20)&lt;3500,3500,IF(_xlfn.NORM.INV(D118,'Input Parameters'!$E$20,'Input Parameters'!$F$20)&gt;5500,5500,_xlfn.NORM.INV(D118,'Input Parameters'!$E$20,'Input Parameters'!$F$20)))</f>
        <v>5500</v>
      </c>
      <c r="F118" s="10">
        <f t="shared" ca="1" si="11"/>
        <v>0.28702994844683183</v>
      </c>
      <c r="G118" s="61">
        <f ca="1">_xlfn.NORM.INV(F118,'Input Parameters'!$E$21,'Input Parameters'!$F$21)</f>
        <v>280.43203254140315</v>
      </c>
      <c r="H118" s="54">
        <f ca="1">EXP(E118*(1/'Input Parameters'!$E$22-1/G118))</f>
        <v>0.43116502543367236</v>
      </c>
      <c r="I118" s="10">
        <f t="shared" ca="1" si="12"/>
        <v>0.61191016772160645</v>
      </c>
      <c r="J118" s="29">
        <f ca="1">_xlfn.BETA.INV(I118,'Input Parameters'!$L$24,'Input Parameters'!$M$24,'Input Parameters'!$J$24,'Input Parameters'!$K$24)</f>
        <v>0.6522233856098536</v>
      </c>
      <c r="K118" s="156">
        <f ca="1">('Input Parameters'!$E$25/'Input Parameters'!$E$31)^$J118</f>
        <v>9.2905680189398349E-3</v>
      </c>
      <c r="L118" s="66">
        <f ca="1">$H118*$C118*'Input Parameters'!$E$23*K118</f>
        <v>2.3733110502954906</v>
      </c>
      <c r="M118" s="23">
        <f t="shared" ca="1" si="13"/>
        <v>0.63806957273069687</v>
      </c>
      <c r="N118" s="15">
        <f ca="1">_xlfn.NORM.INV(M118,'Input Parameters'!$E$26,'Input Parameters'!$F$26)</f>
        <v>4.1419375386930024E-2</v>
      </c>
      <c r="O118" s="8">
        <f t="shared" ca="1" si="14"/>
        <v>0.52957629048882271</v>
      </c>
      <c r="P118" s="29">
        <f ca="1">_xlfn.LOGNORM.INV(O118,'Input Parameters'!$H$27,'Input Parameters'!$I$27)</f>
        <v>1.4711448625233245</v>
      </c>
      <c r="Q118" s="10"/>
      <c r="R118" s="15">
        <f>'Input Parameters'!$E$28</f>
        <v>12.7</v>
      </c>
      <c r="S118" s="10">
        <f t="shared" ca="1" si="15"/>
        <v>0.33569950489746592</v>
      </c>
      <c r="T118" s="25">
        <f ca="1">_xlfn.LOGNORM.INV(S118,'Input Parameters'!$H$29,'Input Parameters'!$I$29)</f>
        <v>55.523287027449634</v>
      </c>
      <c r="U118" s="10">
        <f t="shared" ca="1" si="16"/>
        <v>0.42142543345263839</v>
      </c>
      <c r="V118" s="29">
        <f ca="1">IF('Input Parameters'!$D$30="Beta",_xlfn.BETA.INV(U118,'Input Parameters'!$L$30,'Input Parameters'!$M$30,'Input Parameters'!$J$30,'Input Parameters'!$K$30),IF('Input Parameters'!$D$30="LogNorm",_xlfn.LOGNORM.INV(U118,'Input Parameters'!$H$30,'Input Parameters'!$I$30)))</f>
        <v>0.92406621883098861</v>
      </c>
      <c r="W118" s="2">
        <f ca="1">N118+(P118-N118)*(1-ERF((T118-R118)/(2*SQRT(L118*'Input Parameters'!$E$31))))</f>
        <v>0.11197453216793581</v>
      </c>
      <c r="X118">
        <f t="shared" ca="1" si="17"/>
        <v>1</v>
      </c>
      <c r="Y118" s="7"/>
    </row>
    <row r="119" spans="1:25" ht="15" customHeight="1" x14ac:dyDescent="0.3">
      <c r="A119" s="130">
        <v>112</v>
      </c>
      <c r="B119" s="10">
        <f t="shared" ca="1" si="9"/>
        <v>0.48559994516703087</v>
      </c>
      <c r="C119" s="57">
        <f ca="1">_xlfn.NORM.INV(B119,'Input Parameters'!$E$19,'Input Parameters'!$F$19)</f>
        <v>564.24926047931785</v>
      </c>
      <c r="D119" s="10">
        <f t="shared" ca="1" si="10"/>
        <v>0.8169028431236115</v>
      </c>
      <c r="E119" s="59">
        <f ca="1">IF(_xlfn.NORM.INV(D119,'Input Parameters'!$E$20,'Input Parameters'!$F$20)&lt;3500,3500,IF(_xlfn.NORM.INV(D119,'Input Parameters'!$E$20,'Input Parameters'!$F$20)&gt;5500,5500,_xlfn.NORM.INV(D119,'Input Parameters'!$E$20,'Input Parameters'!$F$20)))</f>
        <v>5432.5374558542544</v>
      </c>
      <c r="F119" s="10">
        <f t="shared" ca="1" si="11"/>
        <v>0.13056627960749456</v>
      </c>
      <c r="G119" s="61">
        <f ca="1">_xlfn.NORM.INV(F119,'Input Parameters'!$E$21,'Input Parameters'!$F$21)</f>
        <v>276.01757432386427</v>
      </c>
      <c r="H119" s="54">
        <f ca="1">EXP(E119*(1/'Input Parameters'!$E$22-1/G119))</f>
        <v>0.31957285170261673</v>
      </c>
      <c r="I119" s="10">
        <f t="shared" ca="1" si="12"/>
        <v>0.46440100187075073</v>
      </c>
      <c r="J119" s="29">
        <f ca="1">_xlfn.BETA.INV(I119,'Input Parameters'!$L$24,'Input Parameters'!$M$24,'Input Parameters'!$J$24,'Input Parameters'!$K$24)</f>
        <v>0.59270879858459247</v>
      </c>
      <c r="K119" s="156">
        <f ca="1">('Input Parameters'!$E$25/'Input Parameters'!$E$31)^$J119</f>
        <v>1.4238227493317742E-2</v>
      </c>
      <c r="L119" s="66">
        <f ca="1">$H119*$C119*'Input Parameters'!$E$23*K119</f>
        <v>2.5674193160718684</v>
      </c>
      <c r="M119" s="23">
        <f t="shared" ca="1" si="13"/>
        <v>0.79102904070326718</v>
      </c>
      <c r="N119" s="15">
        <f ca="1">_xlfn.NORM.INV(M119,'Input Parameters'!$E$26,'Input Parameters'!$F$26)</f>
        <v>5.1009936319116406E-2</v>
      </c>
      <c r="O119" s="8">
        <f t="shared" ca="1" si="14"/>
        <v>0.46340805349746395</v>
      </c>
      <c r="P119" s="29">
        <f ca="1">_xlfn.LOGNORM.INV(O119,'Input Parameters'!$H$27,'Input Parameters'!$I$27)</f>
        <v>1.3669415944301517</v>
      </c>
      <c r="Q119" s="10"/>
      <c r="R119" s="15">
        <f>'Input Parameters'!$E$28</f>
        <v>12.7</v>
      </c>
      <c r="S119" s="10">
        <f t="shared" ca="1" si="15"/>
        <v>0.24736626595528988</v>
      </c>
      <c r="T119" s="25">
        <f ca="1">_xlfn.LOGNORM.INV(S119,'Input Parameters'!$H$29,'Input Parameters'!$I$29)</f>
        <v>53.934576135450769</v>
      </c>
      <c r="U119" s="10">
        <f t="shared" ca="1" si="16"/>
        <v>0.65129687864885777</v>
      </c>
      <c r="V119" s="29">
        <f ca="1">IF('Input Parameters'!$D$30="Beta",_xlfn.BETA.INV(U119,'Input Parameters'!$L$30,'Input Parameters'!$M$30,'Input Parameters'!$J$30,'Input Parameters'!$K$30),IF('Input Parameters'!$D$30="LogNorm",_xlfn.LOGNORM.INV(U119,'Input Parameters'!$H$30,'Input Parameters'!$I$30)))</f>
        <v>1.1647866102030919</v>
      </c>
      <c r="W119" s="2">
        <f ca="1">N119+(P119-N119)*(1-ERF((T119-R119)/(2*SQRT(L119*'Input Parameters'!$E$31))))</f>
        <v>0.14155361862805171</v>
      </c>
      <c r="X119">
        <f t="shared" ca="1" si="17"/>
        <v>1</v>
      </c>
      <c r="Y119" s="7"/>
    </row>
    <row r="120" spans="1:25" ht="15" customHeight="1" x14ac:dyDescent="0.3">
      <c r="A120" s="130">
        <v>113</v>
      </c>
      <c r="B120" s="10">
        <f t="shared" ca="1" si="9"/>
        <v>0.12234030556961228</v>
      </c>
      <c r="C120" s="57">
        <f ca="1">_xlfn.NORM.INV(B120,'Input Parameters'!$E$19,'Input Parameters'!$F$19)</f>
        <v>468.99548403845006</v>
      </c>
      <c r="D120" s="10">
        <f t="shared" ca="1" si="10"/>
        <v>0.37408861830884732</v>
      </c>
      <c r="E120" s="59">
        <f ca="1">IF(_xlfn.NORM.INV(D120,'Input Parameters'!$E$20,'Input Parameters'!$F$20)&lt;3500,3500,IF(_xlfn.NORM.INV(D120,'Input Parameters'!$E$20,'Input Parameters'!$F$20)&gt;5500,5500,_xlfn.NORM.INV(D120,'Input Parameters'!$E$20,'Input Parameters'!$F$20)))</f>
        <v>4575.2693750221533</v>
      </c>
      <c r="F120" s="10">
        <f t="shared" ca="1" si="11"/>
        <v>0.42670066128631867</v>
      </c>
      <c r="G120" s="61">
        <f ca="1">_xlfn.NORM.INV(F120,'Input Parameters'!$E$21,'Input Parameters'!$F$21)</f>
        <v>283.39762646602236</v>
      </c>
      <c r="H120" s="54">
        <f ca="1">EXP(E120*(1/'Input Parameters'!$E$22-1/G120))</f>
        <v>0.5891394927167245</v>
      </c>
      <c r="I120" s="10">
        <f t="shared" ca="1" si="12"/>
        <v>0.69460698925356112</v>
      </c>
      <c r="J120" s="29">
        <f ca="1">_xlfn.BETA.INV(I120,'Input Parameters'!$L$24,'Input Parameters'!$M$24,'Input Parameters'!$J$24,'Input Parameters'!$K$24)</f>
        <v>0.68655390461988275</v>
      </c>
      <c r="K120" s="156">
        <f ca="1">('Input Parameters'!$E$25/'Input Parameters'!$E$31)^$J120</f>
        <v>7.2625287249662831E-3</v>
      </c>
      <c r="L120" s="66">
        <f ca="1">$H120*$C120*'Input Parameters'!$E$23*K120</f>
        <v>2.0066640050937865</v>
      </c>
      <c r="M120" s="23">
        <f t="shared" ca="1" si="13"/>
        <v>0.34529029784051357</v>
      </c>
      <c r="N120" s="15">
        <f ca="1">_xlfn.NORM.INV(M120,'Input Parameters'!$E$26,'Input Parameters'!$F$26)</f>
        <v>2.5640587212876008E-2</v>
      </c>
      <c r="O120" s="8">
        <f t="shared" ca="1" si="14"/>
        <v>0.42836470577278885</v>
      </c>
      <c r="P120" s="29">
        <f ca="1">_xlfn.LOGNORM.INV(O120,'Input Parameters'!$H$27,'Input Parameters'!$I$27)</f>
        <v>1.3143463231220998</v>
      </c>
      <c r="Q120" s="10"/>
      <c r="R120" s="15">
        <f>'Input Parameters'!$E$28</f>
        <v>12.7</v>
      </c>
      <c r="S120" s="10">
        <f t="shared" ca="1" si="15"/>
        <v>7.1697651202367263E-2</v>
      </c>
      <c r="T120" s="25">
        <f ca="1">_xlfn.LOGNORM.INV(S120,'Input Parameters'!$H$29,'Input Parameters'!$I$29)</f>
        <v>49.409697800426478</v>
      </c>
      <c r="U120" s="10">
        <f t="shared" ca="1" si="16"/>
        <v>0.4660989155216303</v>
      </c>
      <c r="V120" s="29">
        <f ca="1">IF('Input Parameters'!$D$30="Beta",_xlfn.BETA.INV(U120,'Input Parameters'!$L$30,'Input Parameters'!$M$30,'Input Parameters'!$J$30,'Input Parameters'!$K$30),IF('Input Parameters'!$D$30="LogNorm",_xlfn.LOGNORM.INV(U120,'Input Parameters'!$H$30,'Input Parameters'!$I$30)))</f>
        <v>0.96623893767308444</v>
      </c>
      <c r="W120" s="2">
        <f ca="1">N120+(P120-N120)*(1-ERF((T120-R120)/(2*SQRT(L120*'Input Parameters'!$E$31))))</f>
        <v>0.11183785924534864</v>
      </c>
      <c r="X120">
        <f t="shared" ca="1" si="17"/>
        <v>1</v>
      </c>
      <c r="Y120" s="7"/>
    </row>
    <row r="121" spans="1:25" ht="15" customHeight="1" x14ac:dyDescent="0.3">
      <c r="A121" s="130">
        <v>114</v>
      </c>
      <c r="B121" s="10">
        <f t="shared" ca="1" si="9"/>
        <v>0.90552551103545786</v>
      </c>
      <c r="C121" s="57">
        <f ca="1">_xlfn.NORM.INV(B121,'Input Parameters'!$E$19,'Input Parameters'!$F$19)</f>
        <v>678.30719896798587</v>
      </c>
      <c r="D121" s="10">
        <f t="shared" ca="1" si="10"/>
        <v>0.32843997692124716</v>
      </c>
      <c r="E121" s="59">
        <f ca="1">IF(_xlfn.NORM.INV(D121,'Input Parameters'!$E$20,'Input Parameters'!$F$20)&lt;3500,3500,IF(_xlfn.NORM.INV(D121,'Input Parameters'!$E$20,'Input Parameters'!$F$20)&gt;5500,5500,_xlfn.NORM.INV(D121,'Input Parameters'!$E$20,'Input Parameters'!$F$20)))</f>
        <v>4489.0425335430127</v>
      </c>
      <c r="F121" s="10">
        <f t="shared" ca="1" si="11"/>
        <v>0.44702900848178895</v>
      </c>
      <c r="G121" s="61">
        <f ca="1">_xlfn.NORM.INV(F121,'Input Parameters'!$E$21,'Input Parameters'!$F$21)</f>
        <v>283.80327466562551</v>
      </c>
      <c r="H121" s="54">
        <f ca="1">EXP(E121*(1/'Input Parameters'!$E$22-1/G121))</f>
        <v>0.60866930127815322</v>
      </c>
      <c r="I121" s="10">
        <f t="shared" ca="1" si="12"/>
        <v>0.77038584591424353</v>
      </c>
      <c r="J121" s="29">
        <f ca="1">_xlfn.BETA.INV(I121,'Input Parameters'!$L$24,'Input Parameters'!$M$24,'Input Parameters'!$J$24,'Input Parameters'!$K$24)</f>
        <v>0.7204109787924009</v>
      </c>
      <c r="K121" s="156">
        <f ca="1">('Input Parameters'!$E$25/'Input Parameters'!$E$31)^$J121</f>
        <v>5.6965044934283041E-3</v>
      </c>
      <c r="L121" s="66">
        <f ca="1">$H121*$C121*'Input Parameters'!$E$23*K121</f>
        <v>2.3518860109196464</v>
      </c>
      <c r="M121" s="23">
        <f t="shared" ca="1" si="13"/>
        <v>0.24211914856732253</v>
      </c>
      <c r="N121" s="15">
        <f ca="1">_xlfn.NORM.INV(M121,'Input Parameters'!$E$26,'Input Parameters'!$F$26)</f>
        <v>1.9310455766946656E-2</v>
      </c>
      <c r="O121" s="8">
        <f t="shared" ca="1" si="14"/>
        <v>0.78590322317544348</v>
      </c>
      <c r="P121" s="29">
        <f ca="1">_xlfn.LOGNORM.INV(O121,'Input Parameters'!$H$27,'Input Parameters'!$I$27)</f>
        <v>2.0212743612567641</v>
      </c>
      <c r="Q121" s="10"/>
      <c r="R121" s="15">
        <f>'Input Parameters'!$E$28</f>
        <v>12.7</v>
      </c>
      <c r="S121" s="10">
        <f t="shared" ca="1" si="15"/>
        <v>0.41067089600101137</v>
      </c>
      <c r="T121" s="25">
        <f ca="1">_xlfn.LOGNORM.INV(S121,'Input Parameters'!$H$29,'Input Parameters'!$I$29)</f>
        <v>56.774005122081967</v>
      </c>
      <c r="U121" s="10">
        <f t="shared" ca="1" si="16"/>
        <v>0.12851396744002641</v>
      </c>
      <c r="V121" s="29">
        <f ca="1">IF('Input Parameters'!$D$30="Beta",_xlfn.BETA.INV(U121,'Input Parameters'!$L$30,'Input Parameters'!$M$30,'Input Parameters'!$J$30,'Input Parameters'!$K$30),IF('Input Parameters'!$D$30="LogNorm",_xlfn.LOGNORM.INV(U121,'Input Parameters'!$H$30,'Input Parameters'!$I$30)))</f>
        <v>0.63905683759129273</v>
      </c>
      <c r="W121" s="2">
        <f ca="1">N121+(P121-N121)*(1-ERF((T121-R121)/(2*SQRT(L121*'Input Parameters'!$E$31))))</f>
        <v>0.10366672193083626</v>
      </c>
      <c r="X121">
        <f t="shared" ca="1" si="17"/>
        <v>1</v>
      </c>
      <c r="Y121" s="7"/>
    </row>
    <row r="122" spans="1:25" ht="15" customHeight="1" x14ac:dyDescent="0.3">
      <c r="A122" s="130">
        <v>115</v>
      </c>
      <c r="B122" s="10">
        <f t="shared" ca="1" si="9"/>
        <v>0.5964731221943036</v>
      </c>
      <c r="C122" s="57">
        <f ca="1">_xlfn.NORM.INV(B122,'Input Parameters'!$E$19,'Input Parameters'!$F$19)</f>
        <v>587.93731914341765</v>
      </c>
      <c r="D122" s="10">
        <f t="shared" ca="1" si="10"/>
        <v>4.9308767082997251E-2</v>
      </c>
      <c r="E122" s="59">
        <f ca="1">IF(_xlfn.NORM.INV(D122,'Input Parameters'!$E$20,'Input Parameters'!$F$20)&lt;3500,3500,IF(_xlfn.NORM.INV(D122,'Input Parameters'!$E$20,'Input Parameters'!$F$20)&gt;5500,5500,_xlfn.NORM.INV(D122,'Input Parameters'!$E$20,'Input Parameters'!$F$20)))</f>
        <v>3643.8848526115576</v>
      </c>
      <c r="F122" s="10">
        <f t="shared" ca="1" si="11"/>
        <v>0.37684288465688165</v>
      </c>
      <c r="G122" s="61">
        <f ca="1">_xlfn.NORM.INV(F122,'Input Parameters'!$E$21,'Input Parameters'!$F$21)</f>
        <v>282.38366471465008</v>
      </c>
      <c r="H122" s="54">
        <f ca="1">EXP(E122*(1/'Input Parameters'!$E$22-1/G122))</f>
        <v>0.62653269035042791</v>
      </c>
      <c r="I122" s="10">
        <f t="shared" ca="1" si="12"/>
        <v>0.39170562386626007</v>
      </c>
      <c r="J122" s="29">
        <f ca="1">_xlfn.BETA.INV(I122,'Input Parameters'!$L$24,'Input Parameters'!$M$24,'Input Parameters'!$J$24,'Input Parameters'!$K$24)</f>
        <v>0.5623783424742812</v>
      </c>
      <c r="K122" s="156">
        <f ca="1">('Input Parameters'!$E$25/'Input Parameters'!$E$31)^$J122</f>
        <v>1.7698986869399351E-2</v>
      </c>
      <c r="L122" s="66">
        <f ca="1">$H122*$C122*'Input Parameters'!$E$23*K122</f>
        <v>6.519633321906098</v>
      </c>
      <c r="M122" s="23">
        <f t="shared" ca="1" si="13"/>
        <v>0.35934971590892173</v>
      </c>
      <c r="N122" s="15">
        <f ca="1">_xlfn.NORM.INV(M122,'Input Parameters'!$E$26,'Input Parameters'!$F$26)</f>
        <v>2.6435852154335176E-2</v>
      </c>
      <c r="O122" s="8">
        <f t="shared" ca="1" si="14"/>
        <v>2.4505422713880343E-2</v>
      </c>
      <c r="P122" s="29">
        <f ca="1">_xlfn.LOGNORM.INV(O122,'Input Parameters'!$H$27,'Input Parameters'!$I$27)</f>
        <v>0.59590568767613461</v>
      </c>
      <c r="Q122" s="10"/>
      <c r="R122" s="15">
        <f>'Input Parameters'!$E$28</f>
        <v>12.7</v>
      </c>
      <c r="S122" s="10">
        <f t="shared" ca="1" si="15"/>
        <v>9.9684132917821966E-2</v>
      </c>
      <c r="T122" s="25">
        <f ca="1">_xlfn.LOGNORM.INV(S122,'Input Parameters'!$H$29,'Input Parameters'!$I$29)</f>
        <v>50.417875995371354</v>
      </c>
      <c r="U122" s="10">
        <f t="shared" ca="1" si="16"/>
        <v>0.83567772444595922</v>
      </c>
      <c r="V122" s="29">
        <f ca="1">IF('Input Parameters'!$D$30="Beta",_xlfn.BETA.INV(U122,'Input Parameters'!$L$30,'Input Parameters'!$M$30,'Input Parameters'!$J$30,'Input Parameters'!$K$30),IF('Input Parameters'!$D$30="LogNorm",_xlfn.LOGNORM.INV(U122,'Input Parameters'!$H$30,'Input Parameters'!$I$30)))</f>
        <v>1.468765805589509</v>
      </c>
      <c r="W122" s="2">
        <f ca="1">N122+(P122-N122)*(1-ERF((T122-R122)/(2*SQRT(L122*'Input Parameters'!$E$31))))</f>
        <v>0.19513590952716689</v>
      </c>
      <c r="X122">
        <f t="shared" ca="1" si="17"/>
        <v>1</v>
      </c>
      <c r="Y122" s="7"/>
    </row>
    <row r="123" spans="1:25" ht="15" customHeight="1" x14ac:dyDescent="0.3">
      <c r="A123" s="130">
        <v>116</v>
      </c>
      <c r="B123" s="10">
        <f t="shared" ca="1" si="9"/>
        <v>0.9339554539819841</v>
      </c>
      <c r="C123" s="57">
        <f ca="1">_xlfn.NORM.INV(B123,'Input Parameters'!$E$19,'Input Parameters'!$F$19)</f>
        <v>694.54978569151399</v>
      </c>
      <c r="D123" s="10">
        <f t="shared" ca="1" si="10"/>
        <v>0.80675927936223324</v>
      </c>
      <c r="E123" s="59">
        <f ca="1">IF(_xlfn.NORM.INV(D123,'Input Parameters'!$E$20,'Input Parameters'!$F$20)&lt;3500,3500,IF(_xlfn.NORM.INV(D123,'Input Parameters'!$E$20,'Input Parameters'!$F$20)&gt;5500,5500,_xlfn.NORM.INV(D123,'Input Parameters'!$E$20,'Input Parameters'!$F$20)))</f>
        <v>5406.2111315046395</v>
      </c>
      <c r="F123" s="10">
        <f t="shared" ca="1" si="11"/>
        <v>0.40963975920612006</v>
      </c>
      <c r="G123" s="61">
        <f ca="1">_xlfn.NORM.INV(F123,'Input Parameters'!$E$21,'Input Parameters'!$F$21)</f>
        <v>283.05421207336195</v>
      </c>
      <c r="H123" s="54">
        <f ca="1">EXP(E123*(1/'Input Parameters'!$E$22-1/G123))</f>
        <v>0.52291922972880378</v>
      </c>
      <c r="I123" s="10">
        <f t="shared" ca="1" si="12"/>
        <v>0.10976698445445432</v>
      </c>
      <c r="J123" s="29">
        <f ca="1">_xlfn.BETA.INV(I123,'Input Parameters'!$L$24,'Input Parameters'!$M$24,'Input Parameters'!$J$24,'Input Parameters'!$K$24)</f>
        <v>0.4058031840915845</v>
      </c>
      <c r="K123" s="156">
        <f ca="1">('Input Parameters'!$E$25/'Input Parameters'!$E$31)^$J123</f>
        <v>5.4418641530672024E-2</v>
      </c>
      <c r="L123" s="66">
        <f ca="1">$H123*$C123*'Input Parameters'!$E$23*K123</f>
        <v>19.764493560082823</v>
      </c>
      <c r="M123" s="23">
        <f t="shared" ca="1" si="13"/>
        <v>0.82007390925575774</v>
      </c>
      <c r="N123" s="15">
        <f ca="1">_xlfn.NORM.INV(M123,'Input Parameters'!$E$26,'Input Parameters'!$F$26)</f>
        <v>5.3228582600829688E-2</v>
      </c>
      <c r="O123" s="8">
        <f t="shared" ca="1" si="14"/>
        <v>0.90438934997741194</v>
      </c>
      <c r="P123" s="29">
        <f ca="1">_xlfn.LOGNORM.INV(O123,'Input Parameters'!$H$27,'Input Parameters'!$I$27)</f>
        <v>2.5381407325067546</v>
      </c>
      <c r="Q123" s="10"/>
      <c r="R123" s="15">
        <f>'Input Parameters'!$E$28</f>
        <v>12.7</v>
      </c>
      <c r="S123" s="10">
        <f t="shared" ca="1" si="15"/>
        <v>0.64143390517739629</v>
      </c>
      <c r="T123" s="25">
        <f ca="1">_xlfn.LOGNORM.INV(S123,'Input Parameters'!$H$29,'Input Parameters'!$I$29)</f>
        <v>60.649294439172756</v>
      </c>
      <c r="U123" s="10">
        <f t="shared" ca="1" si="16"/>
        <v>0.59717027633040098</v>
      </c>
      <c r="V123" s="29">
        <f ca="1">IF('Input Parameters'!$D$30="Beta",_xlfn.BETA.INV(U123,'Input Parameters'!$L$30,'Input Parameters'!$M$30,'Input Parameters'!$J$30,'Input Parameters'!$K$30),IF('Input Parameters'!$D$30="LogNorm",_xlfn.LOGNORM.INV(U123,'Input Parameters'!$H$30,'Input Parameters'!$I$30)))</f>
        <v>1.1010094355956814</v>
      </c>
      <c r="W123" s="2">
        <f ca="1">N123+(P123-N123)*(1-ERF((T123-R123)/(2*SQRT(L123*'Input Parameters'!$E$31))))</f>
        <v>1.1606870746247695</v>
      </c>
      <c r="X123">
        <f t="shared" ca="1" si="17"/>
        <v>0</v>
      </c>
      <c r="Y123" s="7"/>
    </row>
    <row r="124" spans="1:25" ht="15" customHeight="1" x14ac:dyDescent="0.3">
      <c r="A124" s="130">
        <v>117</v>
      </c>
      <c r="B124" s="10">
        <f t="shared" ca="1" si="9"/>
        <v>0.16216255135844659</v>
      </c>
      <c r="C124" s="57">
        <f ca="1">_xlfn.NORM.INV(B124,'Input Parameters'!$E$19,'Input Parameters'!$F$19)</f>
        <v>484.01605376023866</v>
      </c>
      <c r="D124" s="10">
        <f t="shared" ca="1" si="10"/>
        <v>0.96436204222294353</v>
      </c>
      <c r="E124" s="59">
        <f ca="1">IF(_xlfn.NORM.INV(D124,'Input Parameters'!$E$20,'Input Parameters'!$F$20)&lt;3500,3500,IF(_xlfn.NORM.INV(D124,'Input Parameters'!$E$20,'Input Parameters'!$F$20)&gt;5500,5500,_xlfn.NORM.INV(D124,'Input Parameters'!$E$20,'Input Parameters'!$F$20)))</f>
        <v>5500</v>
      </c>
      <c r="F124" s="10">
        <f t="shared" ca="1" si="11"/>
        <v>0.20623302750392702</v>
      </c>
      <c r="G124" s="61">
        <f ca="1">_xlfn.NORM.INV(F124,'Input Parameters'!$E$21,'Input Parameters'!$F$21)</f>
        <v>278.40824559021866</v>
      </c>
      <c r="H124" s="54">
        <f ca="1">EXP(E124*(1/'Input Parameters'!$E$22-1/G124))</f>
        <v>0.37387604598305829</v>
      </c>
      <c r="I124" s="10">
        <f t="shared" ca="1" si="12"/>
        <v>0.4907267900350194</v>
      </c>
      <c r="J124" s="29">
        <f ca="1">_xlfn.BETA.INV(I124,'Input Parameters'!$L$24,'Input Parameters'!$M$24,'Input Parameters'!$J$24,'Input Parameters'!$K$24)</f>
        <v>0.603413122210679</v>
      </c>
      <c r="K124" s="156">
        <f ca="1">('Input Parameters'!$E$25/'Input Parameters'!$E$31)^$J124</f>
        <v>1.3185825779152286E-2</v>
      </c>
      <c r="L124" s="66">
        <f ca="1">$H124*$C124*'Input Parameters'!$E$23*K124</f>
        <v>2.3861335150413452</v>
      </c>
      <c r="M124" s="23">
        <f t="shared" ca="1" si="13"/>
        <v>0.11327734899277364</v>
      </c>
      <c r="N124" s="15">
        <f ca="1">_xlfn.NORM.INV(M124,'Input Parameters'!$E$26,'Input Parameters'!$F$26)</f>
        <v>8.6050875266020718E-3</v>
      </c>
      <c r="O124" s="8">
        <f t="shared" ca="1" si="14"/>
        <v>0.52991970844300906</v>
      </c>
      <c r="P124" s="29">
        <f ca="1">_xlfn.LOGNORM.INV(O124,'Input Parameters'!$H$27,'Input Parameters'!$I$27)</f>
        <v>1.4717067984776728</v>
      </c>
      <c r="Q124" s="10"/>
      <c r="R124" s="15">
        <f>'Input Parameters'!$E$28</f>
        <v>12.7</v>
      </c>
      <c r="S124" s="10">
        <f t="shared" ca="1" si="15"/>
        <v>0.60406087826941135</v>
      </c>
      <c r="T124" s="25">
        <f ca="1">_xlfn.LOGNORM.INV(S124,'Input Parameters'!$H$29,'Input Parameters'!$I$29)</f>
        <v>59.982800733321035</v>
      </c>
      <c r="U124" s="10">
        <f t="shared" ca="1" si="16"/>
        <v>0.25693849855145001</v>
      </c>
      <c r="V124" s="29">
        <f ca="1">IF('Input Parameters'!$D$30="Beta",_xlfn.BETA.INV(U124,'Input Parameters'!$L$30,'Input Parameters'!$M$30,'Input Parameters'!$J$30,'Input Parameters'!$K$30),IF('Input Parameters'!$D$30="LogNorm",_xlfn.LOGNORM.INV(U124,'Input Parameters'!$H$30,'Input Parameters'!$I$30)))</f>
        <v>0.77241978775822273</v>
      </c>
      <c r="W124" s="2">
        <f ca="1">N124+(P124-N124)*(1-ERF((T124-R124)/(2*SQRT(L124*'Input Parameters'!$E$31))))</f>
        <v>5.3130788044174669E-2</v>
      </c>
      <c r="X124">
        <f t="shared" ca="1" si="17"/>
        <v>1</v>
      </c>
      <c r="Y124" s="7"/>
    </row>
    <row r="125" spans="1:25" ht="15" customHeight="1" x14ac:dyDescent="0.3">
      <c r="A125" s="130">
        <v>118</v>
      </c>
      <c r="B125" s="10">
        <f t="shared" ca="1" si="9"/>
        <v>9.9172044371579671E-2</v>
      </c>
      <c r="C125" s="57">
        <f ca="1">_xlfn.NORM.INV(B125,'Input Parameters'!$E$19,'Input Parameters'!$F$19)</f>
        <v>458.60903212391929</v>
      </c>
      <c r="D125" s="10">
        <f t="shared" ca="1" si="10"/>
        <v>0.52325890777034922</v>
      </c>
      <c r="E125" s="59">
        <f ca="1">IF(_xlfn.NORM.INV(D125,'Input Parameters'!$E$20,'Input Parameters'!$F$20)&lt;3500,3500,IF(_xlfn.NORM.INV(D125,'Input Parameters'!$E$20,'Input Parameters'!$F$20)&gt;5500,5500,_xlfn.NORM.INV(D125,'Input Parameters'!$E$20,'Input Parameters'!$F$20)))</f>
        <v>4840.8341524683174</v>
      </c>
      <c r="F125" s="10">
        <f t="shared" ca="1" si="11"/>
        <v>0.70106088618064077</v>
      </c>
      <c r="G125" s="61">
        <f ca="1">_xlfn.NORM.INV(F125,'Input Parameters'!$E$21,'Input Parameters'!$F$21)</f>
        <v>288.99578985288525</v>
      </c>
      <c r="H125" s="54">
        <f ca="1">EXP(E125*(1/'Input Parameters'!$E$22-1/G125))</f>
        <v>0.79539459725850981</v>
      </c>
      <c r="I125" s="10">
        <f t="shared" ca="1" si="12"/>
        <v>0.75376752371573874</v>
      </c>
      <c r="J125" s="29">
        <f ca="1">_xlfn.BETA.INV(I125,'Input Parameters'!$L$24,'Input Parameters'!$M$24,'Input Parameters'!$J$24,'Input Parameters'!$K$24)</f>
        <v>0.71268845385975821</v>
      </c>
      <c r="K125" s="156">
        <f ca="1">('Input Parameters'!$E$25/'Input Parameters'!$E$31)^$J125</f>
        <v>6.0209836388668185E-3</v>
      </c>
      <c r="L125" s="66">
        <f ca="1">$H125*$C125*'Input Parameters'!$E$23*K125</f>
        <v>2.1963051883716789</v>
      </c>
      <c r="M125" s="23">
        <f t="shared" ca="1" si="13"/>
        <v>0.18210289418072623</v>
      </c>
      <c r="N125" s="15">
        <f ca="1">_xlfn.NORM.INV(M125,'Input Parameters'!$E$26,'Input Parameters'!$F$26)</f>
        <v>1.494501627999063E-2</v>
      </c>
      <c r="O125" s="8">
        <f t="shared" ca="1" si="14"/>
        <v>0.90736833094418745</v>
      </c>
      <c r="P125" s="29">
        <f ca="1">_xlfn.LOGNORM.INV(O125,'Input Parameters'!$H$27,'Input Parameters'!$I$27)</f>
        <v>2.5581477455424402</v>
      </c>
      <c r="Q125" s="10"/>
      <c r="R125" s="15">
        <f>'Input Parameters'!$E$28</f>
        <v>12.7</v>
      </c>
      <c r="S125" s="10">
        <f t="shared" ca="1" si="15"/>
        <v>0.42109065571538196</v>
      </c>
      <c r="T125" s="25">
        <f ca="1">_xlfn.LOGNORM.INV(S125,'Input Parameters'!$H$29,'Input Parameters'!$I$29)</f>
        <v>56.944550241260679</v>
      </c>
      <c r="U125" s="10">
        <f t="shared" ca="1" si="16"/>
        <v>0.4565031396945668</v>
      </c>
      <c r="V125" s="29">
        <f ca="1">IF('Input Parameters'!$D$30="Beta",_xlfn.BETA.INV(U125,'Input Parameters'!$L$30,'Input Parameters'!$M$30,'Input Parameters'!$J$30,'Input Parameters'!$K$30),IF('Input Parameters'!$D$30="LogNorm",_xlfn.LOGNORM.INV(U125,'Input Parameters'!$H$30,'Input Parameters'!$I$30)))</f>
        <v>0.95707410963139927</v>
      </c>
      <c r="W125" s="2">
        <f ca="1">N125+(P125-N125)*(1-ERF((T125-R125)/(2*SQRT(L125*'Input Parameters'!$E$31))))</f>
        <v>0.10336720674874603</v>
      </c>
      <c r="X125">
        <f t="shared" ca="1" si="17"/>
        <v>1</v>
      </c>
      <c r="Y125" s="7"/>
    </row>
    <row r="126" spans="1:25" ht="15" customHeight="1" x14ac:dyDescent="0.3">
      <c r="A126" s="130">
        <v>119</v>
      </c>
      <c r="B126" s="10">
        <f t="shared" ca="1" si="9"/>
        <v>0.544335770319468</v>
      </c>
      <c r="C126" s="57">
        <f ca="1">_xlfn.NORM.INV(B126,'Input Parameters'!$E$19,'Input Parameters'!$F$19)</f>
        <v>576.71017774927509</v>
      </c>
      <c r="D126" s="10">
        <f t="shared" ca="1" si="10"/>
        <v>0.57265869927422386</v>
      </c>
      <c r="E126" s="59">
        <f ca="1">IF(_xlfn.NORM.INV(D126,'Input Parameters'!$E$20,'Input Parameters'!$F$20)&lt;3500,3500,IF(_xlfn.NORM.INV(D126,'Input Parameters'!$E$20,'Input Parameters'!$F$20)&gt;5500,5500,_xlfn.NORM.INV(D126,'Input Parameters'!$E$20,'Input Parameters'!$F$20)))</f>
        <v>4928.2029689478386</v>
      </c>
      <c r="F126" s="10">
        <f t="shared" ca="1" si="11"/>
        <v>0.91035010444533826</v>
      </c>
      <c r="G126" s="61">
        <f ca="1">_xlfn.NORM.INV(F126,'Input Parameters'!$E$21,'Input Parameters'!$F$21)</f>
        <v>295.40530480496193</v>
      </c>
      <c r="H126" s="54">
        <f ca="1">EXP(E126*(1/'Input Parameters'!$E$22-1/G126))</f>
        <v>1.1467746989063516</v>
      </c>
      <c r="I126" s="10">
        <f t="shared" ca="1" si="12"/>
        <v>0.42624077307548258</v>
      </c>
      <c r="J126" s="29">
        <f ca="1">_xlfn.BETA.INV(I126,'Input Parameters'!$L$24,'Input Parameters'!$M$24,'Input Parameters'!$J$24,'Input Parameters'!$K$24)</f>
        <v>0.57696293382259145</v>
      </c>
      <c r="K126" s="156">
        <f ca="1">('Input Parameters'!$E$25/'Input Parameters'!$E$31)^$J126</f>
        <v>1.5940836289405562E-2</v>
      </c>
      <c r="L126" s="66">
        <f ca="1">$H126*$C126*'Input Parameters'!$E$23*K126</f>
        <v>10.542577934239478</v>
      </c>
      <c r="M126" s="23">
        <f t="shared" ca="1" si="13"/>
        <v>0.53363617877100844</v>
      </c>
      <c r="N126" s="15">
        <f ca="1">_xlfn.NORM.INV(M126,'Input Parameters'!$E$26,'Input Parameters'!$F$26)</f>
        <v>3.5772684337055077E-2</v>
      </c>
      <c r="O126" s="8">
        <f t="shared" ca="1" si="14"/>
        <v>0.90199914656344526</v>
      </c>
      <c r="P126" s="29">
        <f ca="1">_xlfn.LOGNORM.INV(O126,'Input Parameters'!$H$27,'Input Parameters'!$I$27)</f>
        <v>2.5225270974415523</v>
      </c>
      <c r="Q126" s="10"/>
      <c r="R126" s="15">
        <f>'Input Parameters'!$E$28</f>
        <v>12.7</v>
      </c>
      <c r="S126" s="10">
        <f t="shared" ca="1" si="15"/>
        <v>5.95166004446116E-2</v>
      </c>
      <c r="T126" s="25">
        <f ca="1">_xlfn.LOGNORM.INV(S126,'Input Parameters'!$H$29,'Input Parameters'!$I$29)</f>
        <v>48.882307860777551</v>
      </c>
      <c r="U126" s="10">
        <f t="shared" ca="1" si="16"/>
        <v>0.73689874546591316</v>
      </c>
      <c r="V126" s="29">
        <f ca="1">IF('Input Parameters'!$D$30="Beta",_xlfn.BETA.INV(U126,'Input Parameters'!$L$30,'Input Parameters'!$M$30,'Input Parameters'!$J$30,'Input Parameters'!$K$30),IF('Input Parameters'!$D$30="LogNorm",_xlfn.LOGNORM.INV(U126,'Input Parameters'!$H$30,'Input Parameters'!$I$30)))</f>
        <v>1.2829324310664934</v>
      </c>
      <c r="W126" s="2">
        <f ca="1">N126+(P126-N126)*(1-ERF((T126-R126)/(2*SQRT(L126*'Input Parameters'!$E$31))))</f>
        <v>1.1068580766652785</v>
      </c>
      <c r="X126">
        <f t="shared" ca="1" si="17"/>
        <v>1</v>
      </c>
      <c r="Y126" s="7"/>
    </row>
    <row r="127" spans="1:25" ht="15" customHeight="1" x14ac:dyDescent="0.3">
      <c r="A127" s="130">
        <v>120</v>
      </c>
      <c r="B127" s="10">
        <f t="shared" ca="1" si="9"/>
        <v>0.38089228410606524</v>
      </c>
      <c r="C127" s="57">
        <f ca="1">_xlfn.NORM.INV(B127,'Input Parameters'!$E$19,'Input Parameters'!$F$19)</f>
        <v>541.68482483838773</v>
      </c>
      <c r="D127" s="10">
        <f t="shared" ca="1" si="10"/>
        <v>0.44465329374776053</v>
      </c>
      <c r="E127" s="59">
        <f ca="1">IF(_xlfn.NORM.INV(D127,'Input Parameters'!$E$20,'Input Parameters'!$F$20)&lt;3500,3500,IF(_xlfn.NORM.INV(D127,'Input Parameters'!$E$20,'Input Parameters'!$F$20)&gt;5500,5500,_xlfn.NORM.INV(D127,'Input Parameters'!$E$20,'Input Parameters'!$F$20)))</f>
        <v>4702.5728263569181</v>
      </c>
      <c r="F127" s="10">
        <f t="shared" ca="1" si="11"/>
        <v>0.11840041849415295</v>
      </c>
      <c r="G127" s="61">
        <f ca="1">_xlfn.NORM.INV(F127,'Input Parameters'!$E$21,'Input Parameters'!$F$21)</f>
        <v>275.55145518133264</v>
      </c>
      <c r="H127" s="54">
        <f ca="1">EXP(E127*(1/'Input Parameters'!$E$22-1/G127))</f>
        <v>0.36192950510726052</v>
      </c>
      <c r="I127" s="10">
        <f t="shared" ca="1" si="12"/>
        <v>0.24570149585604484</v>
      </c>
      <c r="J127" s="29">
        <f ca="1">_xlfn.BETA.INV(I127,'Input Parameters'!$L$24,'Input Parameters'!$M$24,'Input Parameters'!$J$24,'Input Parameters'!$K$24)</f>
        <v>0.49403774616177548</v>
      </c>
      <c r="K127" s="156">
        <f ca="1">('Input Parameters'!$E$25/'Input Parameters'!$E$31)^$J127</f>
        <v>2.8897408742985721E-2</v>
      </c>
      <c r="L127" s="66">
        <f ca="1">$H127*$C127*'Input Parameters'!$E$23*K127</f>
        <v>5.6653867043043569</v>
      </c>
      <c r="M127" s="23">
        <f t="shared" ca="1" si="13"/>
        <v>0.31658068616955737</v>
      </c>
      <c r="N127" s="15">
        <f ca="1">_xlfn.NORM.INV(M127,'Input Parameters'!$E$26,'Input Parameters'!$F$26)</f>
        <v>2.3977079344748027E-2</v>
      </c>
      <c r="O127" s="8">
        <f t="shared" ca="1" si="14"/>
        <v>0.76001739329312634</v>
      </c>
      <c r="P127" s="29">
        <f ca="1">_xlfn.LOGNORM.INV(O127,'Input Parameters'!$H$27,'Input Parameters'!$I$27)</f>
        <v>1.9458767287733703</v>
      </c>
      <c r="Q127" s="10"/>
      <c r="R127" s="15">
        <f>'Input Parameters'!$E$28</f>
        <v>12.7</v>
      </c>
      <c r="S127" s="10">
        <f t="shared" ca="1" si="15"/>
        <v>0.37593462152900725</v>
      </c>
      <c r="T127" s="25">
        <f ca="1">_xlfn.LOGNORM.INV(S127,'Input Parameters'!$H$29,'Input Parameters'!$I$29)</f>
        <v>56.200968900440998</v>
      </c>
      <c r="U127" s="10">
        <f t="shared" ca="1" si="16"/>
        <v>0.37173208799217827</v>
      </c>
      <c r="V127" s="29">
        <f ca="1">IF('Input Parameters'!$D$30="Beta",_xlfn.BETA.INV(U127,'Input Parameters'!$L$30,'Input Parameters'!$M$30,'Input Parameters'!$J$30,'Input Parameters'!$K$30),IF('Input Parameters'!$D$30="LogNorm",_xlfn.LOGNORM.INV(U127,'Input Parameters'!$H$30,'Input Parameters'!$I$30)))</f>
        <v>0.87822674182692173</v>
      </c>
      <c r="W127" s="2">
        <f ca="1">N127+(P127-N127)*(1-ERF((T127-R127)/(2*SQRT(L127*'Input Parameters'!$E$31))))</f>
        <v>0.40114467479946009</v>
      </c>
      <c r="X127">
        <f t="shared" ca="1" si="17"/>
        <v>1</v>
      </c>
      <c r="Y127" s="7"/>
    </row>
    <row r="128" spans="1:25" ht="15" customHeight="1" x14ac:dyDescent="0.3">
      <c r="A128" s="130">
        <v>121</v>
      </c>
      <c r="B128" s="10">
        <f t="shared" ca="1" si="9"/>
        <v>0.40969947769890513</v>
      </c>
      <c r="C128" s="57">
        <f ca="1">_xlfn.NORM.INV(B128,'Input Parameters'!$E$19,'Input Parameters'!$F$19)</f>
        <v>548.00712066145979</v>
      </c>
      <c r="D128" s="10">
        <f t="shared" ca="1" si="10"/>
        <v>0.25356856280399276</v>
      </c>
      <c r="E128" s="59">
        <f ca="1">IF(_xlfn.NORM.INV(D128,'Input Parameters'!$E$20,'Input Parameters'!$F$20)&lt;3500,3500,IF(_xlfn.NORM.INV(D128,'Input Parameters'!$E$20,'Input Parameters'!$F$20)&gt;5500,5500,_xlfn.NORM.INV(D128,'Input Parameters'!$E$20,'Input Parameters'!$F$20)))</f>
        <v>4335.6885668596806</v>
      </c>
      <c r="F128" s="10">
        <f t="shared" ca="1" si="11"/>
        <v>0.72806649711601656</v>
      </c>
      <c r="G128" s="61">
        <f ca="1">_xlfn.NORM.INV(F128,'Input Parameters'!$E$21,'Input Parameters'!$F$21)</f>
        <v>289.6208293920908</v>
      </c>
      <c r="H128" s="54">
        <f ca="1">EXP(E128*(1/'Input Parameters'!$E$22-1/G128))</f>
        <v>0.84143065884131363</v>
      </c>
      <c r="I128" s="10">
        <f t="shared" ca="1" si="12"/>
        <v>0.93162463628438363</v>
      </c>
      <c r="J128" s="29">
        <f ca="1">_xlfn.BETA.INV(I128,'Input Parameters'!$L$24,'Input Parameters'!$M$24,'Input Parameters'!$J$24,'Input Parameters'!$K$24)</f>
        <v>0.81711356525144208</v>
      </c>
      <c r="K128" s="156">
        <f ca="1">('Input Parameters'!$E$25/'Input Parameters'!$E$31)^$J128</f>
        <v>2.8466763498873416E-3</v>
      </c>
      <c r="L128" s="66">
        <f ca="1">$H128*$C128*'Input Parameters'!$E$23*K128</f>
        <v>1.312630910596712</v>
      </c>
      <c r="M128" s="23">
        <f t="shared" ca="1" si="13"/>
        <v>0.14049057142388532</v>
      </c>
      <c r="N128" s="15">
        <f ca="1">_xlfn.NORM.INV(M128,'Input Parameters'!$E$26,'Input Parameters'!$F$26)</f>
        <v>1.1359524028762454E-2</v>
      </c>
      <c r="O128" s="8">
        <f t="shared" ca="1" si="14"/>
        <v>0.67256265040188512</v>
      </c>
      <c r="P128" s="29">
        <f ca="1">_xlfn.LOGNORM.INV(O128,'Input Parameters'!$H$27,'Input Parameters'!$I$27)</f>
        <v>1.7349347605049315</v>
      </c>
      <c r="Q128" s="10"/>
      <c r="R128" s="15">
        <f>'Input Parameters'!$E$28</f>
        <v>12.7</v>
      </c>
      <c r="S128" s="10">
        <f t="shared" ca="1" si="15"/>
        <v>0.92419050248368861</v>
      </c>
      <c r="T128" s="25">
        <f ca="1">_xlfn.LOGNORM.INV(S128,'Input Parameters'!$H$29,'Input Parameters'!$I$29)</f>
        <v>68.402782756065477</v>
      </c>
      <c r="U128" s="10">
        <f t="shared" ca="1" si="16"/>
        <v>0.2891507210172064</v>
      </c>
      <c r="V128" s="29">
        <f ca="1">IF('Input Parameters'!$D$30="Beta",_xlfn.BETA.INV(U128,'Input Parameters'!$L$30,'Input Parameters'!$M$30,'Input Parameters'!$J$30,'Input Parameters'!$K$30),IF('Input Parameters'!$D$30="LogNorm",_xlfn.LOGNORM.INV(U128,'Input Parameters'!$H$30,'Input Parameters'!$I$30)))</f>
        <v>0.80252107459638311</v>
      </c>
      <c r="W128" s="2">
        <f ca="1">N128+(P128-N128)*(1-ERF((T128-R128)/(2*SQRT(L128*'Input Parameters'!$E$31))))</f>
        <v>1.2370038493496887E-2</v>
      </c>
      <c r="X128">
        <f t="shared" ca="1" si="17"/>
        <v>1</v>
      </c>
      <c r="Y128" s="7"/>
    </row>
    <row r="129" spans="1:25" ht="15" customHeight="1" x14ac:dyDescent="0.3">
      <c r="A129" s="130">
        <v>122</v>
      </c>
      <c r="B129" s="10">
        <f t="shared" ca="1" si="9"/>
        <v>0.86768542681600669</v>
      </c>
      <c r="C129" s="57">
        <f ca="1">_xlfn.NORM.INV(B129,'Input Parameters'!$E$19,'Input Parameters'!$F$19)</f>
        <v>661.56114531671858</v>
      </c>
      <c r="D129" s="10">
        <f t="shared" ca="1" si="10"/>
        <v>0.94049581208832467</v>
      </c>
      <c r="E129" s="59">
        <f ca="1">IF(_xlfn.NORM.INV(D129,'Input Parameters'!$E$20,'Input Parameters'!$F$20)&lt;3500,3500,IF(_xlfn.NORM.INV(D129,'Input Parameters'!$E$20,'Input Parameters'!$F$20)&gt;5500,5500,_xlfn.NORM.INV(D129,'Input Parameters'!$E$20,'Input Parameters'!$F$20)))</f>
        <v>5500</v>
      </c>
      <c r="F129" s="10">
        <f t="shared" ca="1" si="11"/>
        <v>0.95485677361697263</v>
      </c>
      <c r="G129" s="61">
        <f ca="1">_xlfn.NORM.INV(F129,'Input Parameters'!$E$21,'Input Parameters'!$F$21)</f>
        <v>298.16396443140445</v>
      </c>
      <c r="H129" s="54">
        <f ca="1">EXP(E129*(1/'Input Parameters'!$E$22-1/G129))</f>
        <v>1.3841754673662441</v>
      </c>
      <c r="I129" s="10">
        <f t="shared" ca="1" si="12"/>
        <v>0.93220152421297986</v>
      </c>
      <c r="J129" s="29">
        <f ca="1">_xlfn.BETA.INV(I129,'Input Parameters'!$L$24,'Input Parameters'!$M$24,'Input Parameters'!$J$24,'Input Parameters'!$K$24)</f>
        <v>0.81761595204697302</v>
      </c>
      <c r="K129" s="156">
        <f ca="1">('Input Parameters'!$E$25/'Input Parameters'!$E$31)^$J129</f>
        <v>2.8364356895785978E-3</v>
      </c>
      <c r="L129" s="66">
        <f ca="1">$H129*$C129*'Input Parameters'!$E$23*K129</f>
        <v>2.597371550725101</v>
      </c>
      <c r="M129" s="23">
        <f t="shared" ca="1" si="13"/>
        <v>0.36252841392429636</v>
      </c>
      <c r="N129" s="15">
        <f ca="1">_xlfn.NORM.INV(M129,'Input Parameters'!$E$26,'Input Parameters'!$F$26)</f>
        <v>2.6614119891676086E-2</v>
      </c>
      <c r="O129" s="8">
        <f t="shared" ca="1" si="14"/>
        <v>2.6927804930790833E-2</v>
      </c>
      <c r="P129" s="29">
        <f ca="1">_xlfn.LOGNORM.INV(O129,'Input Parameters'!$H$27,'Input Parameters'!$I$27)</f>
        <v>0.60667946400245931</v>
      </c>
      <c r="Q129" s="10"/>
      <c r="R129" s="15">
        <f>'Input Parameters'!$E$28</f>
        <v>12.7</v>
      </c>
      <c r="S129" s="10">
        <f t="shared" ca="1" si="15"/>
        <v>0.21122879776274694</v>
      </c>
      <c r="T129" s="25">
        <f ca="1">_xlfn.LOGNORM.INV(S129,'Input Parameters'!$H$29,'Input Parameters'!$I$29)</f>
        <v>53.216601273011399</v>
      </c>
      <c r="U129" s="10">
        <f t="shared" ca="1" si="16"/>
        <v>0.99161520677856407</v>
      </c>
      <c r="V129" s="29">
        <f ca="1">IF('Input Parameters'!$D$30="Beta",_xlfn.BETA.INV(U129,'Input Parameters'!$L$30,'Input Parameters'!$M$30,'Input Parameters'!$J$30,'Input Parameters'!$K$30),IF('Input Parameters'!$D$30="LogNorm",_xlfn.LOGNORM.INV(U129,'Input Parameters'!$H$30,'Input Parameters'!$I$30)))</f>
        <v>2.5660599169795169</v>
      </c>
      <c r="W129" s="2">
        <f ca="1">N129+(P129-N129)*(1-ERF((T129-R129)/(2*SQRT(L129*'Input Parameters'!$E$31))))</f>
        <v>7.038479863598146E-2</v>
      </c>
      <c r="X129">
        <f t="shared" ca="1" si="17"/>
        <v>1</v>
      </c>
      <c r="Y129" s="7"/>
    </row>
    <row r="130" spans="1:25" ht="15" customHeight="1" x14ac:dyDescent="0.3">
      <c r="A130" s="130">
        <v>123</v>
      </c>
      <c r="B130" s="10">
        <f t="shared" ca="1" si="9"/>
        <v>0.8101211485960067</v>
      </c>
      <c r="C130" s="57">
        <f ca="1">_xlfn.NORM.INV(B130,'Input Parameters'!$E$19,'Input Parameters'!$F$19)</f>
        <v>641.51996859557221</v>
      </c>
      <c r="D130" s="10">
        <f t="shared" ca="1" si="10"/>
        <v>0.57902409475878824</v>
      </c>
      <c r="E130" s="59">
        <f ca="1">IF(_xlfn.NORM.INV(D130,'Input Parameters'!$E$20,'Input Parameters'!$F$20)&lt;3500,3500,IF(_xlfn.NORM.INV(D130,'Input Parameters'!$E$20,'Input Parameters'!$F$20)&gt;5500,5500,_xlfn.NORM.INV(D130,'Input Parameters'!$E$20,'Input Parameters'!$F$20)))</f>
        <v>4939.5782548759908</v>
      </c>
      <c r="F130" s="10">
        <f t="shared" ca="1" si="11"/>
        <v>8.1152815555448843E-2</v>
      </c>
      <c r="G130" s="61">
        <f ca="1">_xlfn.NORM.INV(F130,'Input Parameters'!$E$21,'Input Parameters'!$F$21)</f>
        <v>273.86675797820851</v>
      </c>
      <c r="H130" s="54">
        <f ca="1">EXP(E130*(1/'Input Parameters'!$E$22-1/G130))</f>
        <v>0.30795554263481684</v>
      </c>
      <c r="I130" s="10">
        <f t="shared" ca="1" si="12"/>
        <v>0.68164517830774463</v>
      </c>
      <c r="J130" s="29">
        <f ca="1">_xlfn.BETA.INV(I130,'Input Parameters'!$L$24,'Input Parameters'!$M$24,'Input Parameters'!$J$24,'Input Parameters'!$K$24)</f>
        <v>0.68104305327006232</v>
      </c>
      <c r="K130" s="156">
        <f ca="1">('Input Parameters'!$E$25/'Input Parameters'!$E$31)^$J130</f>
        <v>7.5553840822528678E-3</v>
      </c>
      <c r="L130" s="66">
        <f ca="1">$H130*$C130*'Input Parameters'!$E$23*K130</f>
        <v>1.4926388840993778</v>
      </c>
      <c r="M130" s="23">
        <f t="shared" ca="1" si="13"/>
        <v>0.16228495588921621</v>
      </c>
      <c r="N130" s="15">
        <f ca="1">_xlfn.NORM.INV(M130,'Input Parameters'!$E$26,'Input Parameters'!$F$26)</f>
        <v>1.3312684436881637E-2</v>
      </c>
      <c r="O130" s="8">
        <f t="shared" ca="1" si="14"/>
        <v>0.4466441634599152</v>
      </c>
      <c r="P130" s="29">
        <f ca="1">_xlfn.LOGNORM.INV(O130,'Input Parameters'!$H$27,'Input Parameters'!$I$27)</f>
        <v>1.3416026523898379</v>
      </c>
      <c r="Q130" s="10"/>
      <c r="R130" s="15">
        <f>'Input Parameters'!$E$28</f>
        <v>12.7</v>
      </c>
      <c r="S130" s="10">
        <f t="shared" ca="1" si="15"/>
        <v>6.4482524592711643E-3</v>
      </c>
      <c r="T130" s="25">
        <f ca="1">_xlfn.LOGNORM.INV(S130,'Input Parameters'!$H$29,'Input Parameters'!$I$29)</f>
        <v>44.046758777507804</v>
      </c>
      <c r="U130" s="10">
        <f t="shared" ca="1" si="16"/>
        <v>0.82460829973379146</v>
      </c>
      <c r="V130" s="29">
        <f ca="1">IF('Input Parameters'!$D$30="Beta",_xlfn.BETA.INV(U130,'Input Parameters'!$L$30,'Input Parameters'!$M$30,'Input Parameters'!$J$30,'Input Parameters'!$K$30),IF('Input Parameters'!$D$30="LogNorm",_xlfn.LOGNORM.INV(U130,'Input Parameters'!$H$30,'Input Parameters'!$I$30)))</f>
        <v>1.4436277759583795</v>
      </c>
      <c r="W130" s="2">
        <f ca="1">N130+(P130-N130)*(1-ERF((T130-R130)/(2*SQRT(L130*'Input Parameters'!$E$31))))</f>
        <v>0.10581111718874973</v>
      </c>
      <c r="X130">
        <f t="shared" ca="1" si="17"/>
        <v>1</v>
      </c>
      <c r="Y130" s="7"/>
    </row>
    <row r="131" spans="1:25" ht="15" customHeight="1" x14ac:dyDescent="0.3">
      <c r="A131" s="130">
        <v>124</v>
      </c>
      <c r="B131" s="10">
        <f t="shared" ca="1" si="9"/>
        <v>0.8954625725562525</v>
      </c>
      <c r="C131" s="57">
        <f ca="1">_xlfn.NORM.INV(B131,'Input Parameters'!$E$19,'Input Parameters'!$F$19)</f>
        <v>673.44158313381263</v>
      </c>
      <c r="D131" s="10">
        <f t="shared" ca="1" si="10"/>
        <v>0.95331753276381503</v>
      </c>
      <c r="E131" s="59">
        <f ca="1">IF(_xlfn.NORM.INV(D131,'Input Parameters'!$E$20,'Input Parameters'!$F$20)&lt;3500,3500,IF(_xlfn.NORM.INV(D131,'Input Parameters'!$E$20,'Input Parameters'!$F$20)&gt;5500,5500,_xlfn.NORM.INV(D131,'Input Parameters'!$E$20,'Input Parameters'!$F$20)))</f>
        <v>5500</v>
      </c>
      <c r="F131" s="10">
        <f t="shared" ca="1" si="11"/>
        <v>0.72733806837221771</v>
      </c>
      <c r="G131" s="61">
        <f ca="1">_xlfn.NORM.INV(F131,'Input Parameters'!$E$21,'Input Parameters'!$F$21)</f>
        <v>289.60358642426661</v>
      </c>
      <c r="H131" s="54">
        <f ca="1">EXP(E131*(1/'Input Parameters'!$E$22-1/G131))</f>
        <v>0.8024012716459582</v>
      </c>
      <c r="I131" s="10">
        <f t="shared" ca="1" si="12"/>
        <v>0.58901911479694591</v>
      </c>
      <c r="J131" s="29">
        <f ca="1">_xlfn.BETA.INV(I131,'Input Parameters'!$L$24,'Input Parameters'!$M$24,'Input Parameters'!$J$24,'Input Parameters'!$K$24)</f>
        <v>0.64296164229887087</v>
      </c>
      <c r="K131" s="156">
        <f ca="1">('Input Parameters'!$E$25/'Input Parameters'!$E$31)^$J131</f>
        <v>9.9287962950232265E-3</v>
      </c>
      <c r="L131" s="66">
        <f ca="1">$H131*$C131*'Input Parameters'!$E$23*K131</f>
        <v>5.3652274535514364</v>
      </c>
      <c r="M131" s="23">
        <f t="shared" ca="1" si="13"/>
        <v>0.19727159179970799</v>
      </c>
      <c r="N131" s="15">
        <f ca="1">_xlfn.NORM.INV(M131,'Input Parameters'!$E$26,'Input Parameters'!$F$26)</f>
        <v>1.6120448423624104E-2</v>
      </c>
      <c r="O131" s="8">
        <f t="shared" ca="1" si="14"/>
        <v>0.2181198621622753</v>
      </c>
      <c r="P131" s="29">
        <f ca="1">_xlfn.LOGNORM.INV(O131,'Input Parameters'!$H$27,'Input Parameters'!$I$27)</f>
        <v>1.0088075693553631</v>
      </c>
      <c r="Q131" s="10"/>
      <c r="R131" s="15">
        <f>'Input Parameters'!$E$28</f>
        <v>12.7</v>
      </c>
      <c r="S131" s="10">
        <f t="shared" ca="1" si="15"/>
        <v>0.89242538603659394</v>
      </c>
      <c r="T131" s="25">
        <f ca="1">_xlfn.LOGNORM.INV(S131,'Input Parameters'!$H$29,'Input Parameters'!$I$29)</f>
        <v>66.926709354042274</v>
      </c>
      <c r="U131" s="10">
        <f t="shared" ca="1" si="16"/>
        <v>0.45692920491913658</v>
      </c>
      <c r="V131" s="29">
        <f ca="1">IF('Input Parameters'!$D$30="Beta",_xlfn.BETA.INV(U131,'Input Parameters'!$L$30,'Input Parameters'!$M$30,'Input Parameters'!$J$30,'Input Parameters'!$K$30),IF('Input Parameters'!$D$30="LogNorm",_xlfn.LOGNORM.INV(U131,'Input Parameters'!$H$30,'Input Parameters'!$I$30)))</f>
        <v>0.95747966198553525</v>
      </c>
      <c r="W131" s="2">
        <f ca="1">N131+(P131-N131)*(1-ERF((T131-R131)/(2*SQRT(L131*'Input Parameters'!$E$31))))</f>
        <v>0.11324737175620825</v>
      </c>
      <c r="X131">
        <f t="shared" ca="1" si="17"/>
        <v>1</v>
      </c>
      <c r="Y131" s="7"/>
    </row>
    <row r="132" spans="1:25" ht="15" customHeight="1" x14ac:dyDescent="0.3">
      <c r="A132" s="130">
        <v>125</v>
      </c>
      <c r="B132" s="10">
        <f t="shared" ca="1" si="9"/>
        <v>0.19415854342031724</v>
      </c>
      <c r="C132" s="57">
        <f ca="1">_xlfn.NORM.INV(B132,'Input Parameters'!$E$19,'Input Parameters'!$F$19)</f>
        <v>494.40410160943088</v>
      </c>
      <c r="D132" s="10">
        <f t="shared" ca="1" si="10"/>
        <v>0.41841714085443915</v>
      </c>
      <c r="E132" s="59">
        <f ca="1">IF(_xlfn.NORM.INV(D132,'Input Parameters'!$E$20,'Input Parameters'!$F$20)&lt;3500,3500,IF(_xlfn.NORM.INV(D132,'Input Parameters'!$E$20,'Input Parameters'!$F$20)&gt;5500,5500,_xlfn.NORM.INV(D132,'Input Parameters'!$E$20,'Input Parameters'!$F$20)))</f>
        <v>4655.8388654606697</v>
      </c>
      <c r="F132" s="10">
        <f t="shared" ca="1" si="11"/>
        <v>0.81765597560427594</v>
      </c>
      <c r="G132" s="61">
        <f ca="1">_xlfn.NORM.INV(F132,'Input Parameters'!$E$21,'Input Parameters'!$F$21)</f>
        <v>291.97484065060809</v>
      </c>
      <c r="H132" s="54">
        <f ca="1">EXP(E132*(1/'Input Parameters'!$E$22-1/G132))</f>
        <v>0.94573530148026108</v>
      </c>
      <c r="I132" s="10">
        <f t="shared" ca="1" si="12"/>
        <v>0.13820631742349365</v>
      </c>
      <c r="J132" s="29">
        <f ca="1">_xlfn.BETA.INV(I132,'Input Parameters'!$L$24,'Input Parameters'!$M$24,'Input Parameters'!$J$24,'Input Parameters'!$K$24)</f>
        <v>0.4282726371864336</v>
      </c>
      <c r="K132" s="156">
        <f ca="1">('Input Parameters'!$E$25/'Input Parameters'!$E$31)^$J132</f>
        <v>4.6317556357006164E-2</v>
      </c>
      <c r="L132" s="66">
        <f ca="1">$H132*$C132*'Input Parameters'!$E$23*K132</f>
        <v>21.656950500567483</v>
      </c>
      <c r="M132" s="23">
        <f t="shared" ca="1" si="13"/>
        <v>0.93645640801532126</v>
      </c>
      <c r="N132" s="15">
        <f ca="1">_xlfn.NORM.INV(M132,'Input Parameters'!$E$26,'Input Parameters'!$F$26)</f>
        <v>6.6039481752535767E-2</v>
      </c>
      <c r="O132" s="8">
        <f t="shared" ca="1" si="14"/>
        <v>0.63567703922364627</v>
      </c>
      <c r="P132" s="29">
        <f ca="1">_xlfn.LOGNORM.INV(O132,'Input Parameters'!$H$27,'Input Parameters'!$I$27)</f>
        <v>1.6597987171723003</v>
      </c>
      <c r="Q132" s="10"/>
      <c r="R132" s="15">
        <f>'Input Parameters'!$E$28</f>
        <v>12.7</v>
      </c>
      <c r="S132" s="10">
        <f t="shared" ca="1" si="15"/>
        <v>0.55035355187921564</v>
      </c>
      <c r="T132" s="25">
        <f ca="1">_xlfn.LOGNORM.INV(S132,'Input Parameters'!$H$29,'Input Parameters'!$I$29)</f>
        <v>59.065131366489169</v>
      </c>
      <c r="U132" s="10">
        <f t="shared" ca="1" si="16"/>
        <v>0.18064203813992219</v>
      </c>
      <c r="V132" s="29">
        <f ca="1">IF('Input Parameters'!$D$30="Beta",_xlfn.BETA.INV(U132,'Input Parameters'!$L$30,'Input Parameters'!$M$30,'Input Parameters'!$J$30,'Input Parameters'!$K$30),IF('Input Parameters'!$D$30="LogNorm",_xlfn.LOGNORM.INV(U132,'Input Parameters'!$H$30,'Input Parameters'!$I$30)))</f>
        <v>0.69711862866255603</v>
      </c>
      <c r="W132" s="2">
        <f ca="1">N132+(P132-N132)*(1-ERF((T132-R132)/(2*SQRT(L132*'Input Parameters'!$E$31))))</f>
        <v>0.8328363102130325</v>
      </c>
      <c r="X132">
        <f t="shared" ca="1" si="17"/>
        <v>0</v>
      </c>
      <c r="Y132" s="7"/>
    </row>
    <row r="133" spans="1:25" ht="15" customHeight="1" x14ac:dyDescent="0.3">
      <c r="A133" s="130">
        <v>126</v>
      </c>
      <c r="B133" s="10">
        <f t="shared" ca="1" si="9"/>
        <v>0.18808743044052523</v>
      </c>
      <c r="C133" s="57">
        <f ca="1">_xlfn.NORM.INV(B133,'Input Parameters'!$E$19,'Input Parameters'!$F$19)</f>
        <v>492.52035601528132</v>
      </c>
      <c r="D133" s="10">
        <f t="shared" ca="1" si="10"/>
        <v>0.49131595142805196</v>
      </c>
      <c r="E133" s="59">
        <f ca="1">IF(_xlfn.NORM.INV(D133,'Input Parameters'!$E$20,'Input Parameters'!$F$20)&lt;3500,3500,IF(_xlfn.NORM.INV(D133,'Input Parameters'!$E$20,'Input Parameters'!$F$20)&gt;5500,5500,_xlfn.NORM.INV(D133,'Input Parameters'!$E$20,'Input Parameters'!$F$20)))</f>
        <v>4784.7614192922338</v>
      </c>
      <c r="F133" s="10">
        <f t="shared" ca="1" si="11"/>
        <v>0.98869736152171739</v>
      </c>
      <c r="G133" s="61">
        <f ca="1">_xlfn.NORM.INV(F133,'Input Parameters'!$E$21,'Input Parameters'!$F$21)</f>
        <v>302.77111960370036</v>
      </c>
      <c r="H133" s="54">
        <f ca="1">EXP(E133*(1/'Input Parameters'!$E$22-1/G133))</f>
        <v>1.6938676801909045</v>
      </c>
      <c r="I133" s="10">
        <f t="shared" ca="1" si="12"/>
        <v>0.39105900549887562</v>
      </c>
      <c r="J133" s="29">
        <f ca="1">_xlfn.BETA.INV(I133,'Input Parameters'!$L$24,'Input Parameters'!$M$24,'Input Parameters'!$J$24,'Input Parameters'!$K$24)</f>
        <v>0.56210150004409365</v>
      </c>
      <c r="K133" s="156">
        <f ca="1">('Input Parameters'!$E$25/'Input Parameters'!$E$31)^$J133</f>
        <v>1.7734170962833928E-2</v>
      </c>
      <c r="L133" s="66">
        <f ca="1">$H133*$C133*'Input Parameters'!$E$23*K133</f>
        <v>14.794985952989583</v>
      </c>
      <c r="M133" s="23">
        <f t="shared" ca="1" si="13"/>
        <v>0.18032544702760889</v>
      </c>
      <c r="N133" s="15">
        <f ca="1">_xlfn.NORM.INV(M133,'Input Parameters'!$E$26,'Input Parameters'!$F$26)</f>
        <v>1.4803364070946092E-2</v>
      </c>
      <c r="O133" s="8">
        <f t="shared" ca="1" si="14"/>
        <v>9.5034001171488525E-2</v>
      </c>
      <c r="P133" s="29">
        <f ca="1">_xlfn.LOGNORM.INV(O133,'Input Parameters'!$H$27,'Input Parameters'!$I$27)</f>
        <v>0.79730844660081857</v>
      </c>
      <c r="Q133" s="10"/>
      <c r="R133" s="15">
        <f>'Input Parameters'!$E$28</f>
        <v>12.7</v>
      </c>
      <c r="S133" s="10">
        <f t="shared" ca="1" si="15"/>
        <v>0.33963895119167387</v>
      </c>
      <c r="T133" s="25">
        <f ca="1">_xlfn.LOGNORM.INV(S133,'Input Parameters'!$H$29,'Input Parameters'!$I$29)</f>
        <v>55.590528062053863</v>
      </c>
      <c r="U133" s="10">
        <f t="shared" ca="1" si="16"/>
        <v>0.46961471312770475</v>
      </c>
      <c r="V133" s="29">
        <f ca="1">IF('Input Parameters'!$D$30="Beta",_xlfn.BETA.INV(U133,'Input Parameters'!$L$30,'Input Parameters'!$M$30,'Input Parameters'!$J$30,'Input Parameters'!$K$30),IF('Input Parameters'!$D$30="LogNorm",_xlfn.LOGNORM.INV(U133,'Input Parameters'!$H$30,'Input Parameters'!$I$30)))</f>
        <v>0.96961372881086749</v>
      </c>
      <c r="W133" s="2">
        <f ca="1">N133+(P133-N133)*(1-ERF((T133-R133)/(2*SQRT(L133*'Input Parameters'!$E$31))))</f>
        <v>0.35160736592261654</v>
      </c>
      <c r="X133">
        <f t="shared" ca="1" si="17"/>
        <v>1</v>
      </c>
      <c r="Y133" s="7"/>
    </row>
    <row r="134" spans="1:25" ht="15" customHeight="1" x14ac:dyDescent="0.3">
      <c r="A134" s="130">
        <v>127</v>
      </c>
      <c r="B134" s="10">
        <f t="shared" ca="1" si="9"/>
        <v>0.10832262551408744</v>
      </c>
      <c r="C134" s="57">
        <f ca="1">_xlfn.NORM.INV(B134,'Input Parameters'!$E$19,'Input Parameters'!$F$19)</f>
        <v>462.90042597118662</v>
      </c>
      <c r="D134" s="10">
        <f t="shared" ca="1" si="10"/>
        <v>0.14367631242356504</v>
      </c>
      <c r="E134" s="59">
        <f ca="1">IF(_xlfn.NORM.INV(D134,'Input Parameters'!$E$20,'Input Parameters'!$F$20)&lt;3500,3500,IF(_xlfn.NORM.INV(D134,'Input Parameters'!$E$20,'Input Parameters'!$F$20)&gt;5500,5500,_xlfn.NORM.INV(D134,'Input Parameters'!$E$20,'Input Parameters'!$F$20)))</f>
        <v>4055.236968748955</v>
      </c>
      <c r="F134" s="10">
        <f t="shared" ca="1" si="11"/>
        <v>0.42721261877165018</v>
      </c>
      <c r="G134" s="61">
        <f ca="1">_xlfn.NORM.INV(F134,'Input Parameters'!$E$21,'Input Parameters'!$F$21)</f>
        <v>283.4078855445718</v>
      </c>
      <c r="H134" s="54">
        <f ca="1">EXP(E134*(1/'Input Parameters'!$E$22-1/G134))</f>
        <v>0.62598001301604678</v>
      </c>
      <c r="I134" s="10">
        <f t="shared" ca="1" si="12"/>
        <v>0.77454407778201073</v>
      </c>
      <c r="J134" s="29">
        <f ca="1">_xlfn.BETA.INV(I134,'Input Parameters'!$L$24,'Input Parameters'!$M$24,'Input Parameters'!$J$24,'Input Parameters'!$K$24)</f>
        <v>0.72237642891253007</v>
      </c>
      <c r="K134" s="156">
        <f ca="1">('Input Parameters'!$E$25/'Input Parameters'!$E$31)^$J134</f>
        <v>5.6167516002386527E-3</v>
      </c>
      <c r="L134" s="66">
        <f ca="1">$H134*$C134*'Input Parameters'!$E$23*K134</f>
        <v>1.6275459733188473</v>
      </c>
      <c r="M134" s="23">
        <f t="shared" ca="1" si="13"/>
        <v>0.20596566289233587</v>
      </c>
      <c r="N134" s="15">
        <f ca="1">_xlfn.NORM.INV(M134,'Input Parameters'!$E$26,'Input Parameters'!$F$26)</f>
        <v>1.6769507242815489E-2</v>
      </c>
      <c r="O134" s="8">
        <f t="shared" ca="1" si="14"/>
        <v>0.92147035523692977</v>
      </c>
      <c r="P134" s="29">
        <f ca="1">_xlfn.LOGNORM.INV(O134,'Input Parameters'!$H$27,'Input Parameters'!$I$27)</f>
        <v>2.6624247831606471</v>
      </c>
      <c r="Q134" s="10"/>
      <c r="R134" s="15">
        <f>'Input Parameters'!$E$28</f>
        <v>12.7</v>
      </c>
      <c r="S134" s="10">
        <f t="shared" ca="1" si="15"/>
        <v>0.35570229915427098</v>
      </c>
      <c r="T134" s="25">
        <f ca="1">_xlfn.LOGNORM.INV(S134,'Input Parameters'!$H$29,'Input Parameters'!$I$29)</f>
        <v>55.862554267975867</v>
      </c>
      <c r="U134" s="10">
        <f t="shared" ca="1" si="16"/>
        <v>0.64429034314769418</v>
      </c>
      <c r="V134" s="29">
        <f ca="1">IF('Input Parameters'!$D$30="Beta",_xlfn.BETA.INV(U134,'Input Parameters'!$L$30,'Input Parameters'!$M$30,'Input Parameters'!$J$30,'Input Parameters'!$K$30),IF('Input Parameters'!$D$30="LogNorm",_xlfn.LOGNORM.INV(U134,'Input Parameters'!$H$30,'Input Parameters'!$I$30)))</f>
        <v>1.156149626190895</v>
      </c>
      <c r="W134" s="2">
        <f ca="1">N134+(P134-N134)*(1-ERF((T134-R134)/(2*SQRT(L134*'Input Parameters'!$E$31))))</f>
        <v>6.1059551793789413E-2</v>
      </c>
      <c r="X134">
        <f t="shared" ca="1" si="17"/>
        <v>1</v>
      </c>
      <c r="Y134" s="7"/>
    </row>
    <row r="135" spans="1:25" ht="15" customHeight="1" x14ac:dyDescent="0.3">
      <c r="A135" s="130">
        <v>128</v>
      </c>
      <c r="B135" s="10">
        <f t="shared" ca="1" si="9"/>
        <v>0.60703460494019346</v>
      </c>
      <c r="C135" s="57">
        <f ca="1">_xlfn.NORM.INV(B135,'Input Parameters'!$E$19,'Input Parameters'!$F$19)</f>
        <v>590.25006916473615</v>
      </c>
      <c r="D135" s="10">
        <f t="shared" ca="1" si="10"/>
        <v>0.79303518478940871</v>
      </c>
      <c r="E135" s="59">
        <f ca="1">IF(_xlfn.NORM.INV(D135,'Input Parameters'!$E$20,'Input Parameters'!$F$20)&lt;3500,3500,IF(_xlfn.NORM.INV(D135,'Input Parameters'!$E$20,'Input Parameters'!$F$20)&gt;5500,5500,_xlfn.NORM.INV(D135,'Input Parameters'!$E$20,'Input Parameters'!$F$20)))</f>
        <v>5371.8985272103946</v>
      </c>
      <c r="F135" s="10">
        <f t="shared" ca="1" si="11"/>
        <v>0.25330058084938289</v>
      </c>
      <c r="G135" s="61">
        <f ca="1">_xlfn.NORM.INV(F135,'Input Parameters'!$E$21,'Input Parameters'!$F$21)</f>
        <v>279.62986513573071</v>
      </c>
      <c r="H135" s="54">
        <f ca="1">EXP(E135*(1/'Input Parameters'!$E$22-1/G135))</f>
        <v>0.41618637621109095</v>
      </c>
      <c r="I135" s="10">
        <f t="shared" ca="1" si="12"/>
        <v>0.45944492082101951</v>
      </c>
      <c r="J135" s="29">
        <f ca="1">_xlfn.BETA.INV(I135,'Input Parameters'!$L$24,'Input Parameters'!$M$24,'Input Parameters'!$J$24,'Input Parameters'!$K$24)</f>
        <v>0.59068111496519737</v>
      </c>
      <c r="K135" s="156">
        <f ca="1">('Input Parameters'!$E$25/'Input Parameters'!$E$31)^$J135</f>
        <v>1.4446845838663557E-2</v>
      </c>
      <c r="L135" s="66">
        <f ca="1">$H135*$C135*'Input Parameters'!$E$23*K135</f>
        <v>3.5489260071543187</v>
      </c>
      <c r="M135" s="23">
        <f t="shared" ca="1" si="13"/>
        <v>0.96174973822830179</v>
      </c>
      <c r="N135" s="15">
        <f ca="1">_xlfn.NORM.INV(M135,'Input Parameters'!$E$26,'Input Parameters'!$F$26)</f>
        <v>7.1198601984973242E-2</v>
      </c>
      <c r="O135" s="8">
        <f t="shared" ca="1" si="14"/>
        <v>0.41393432170683198</v>
      </c>
      <c r="P135" s="29">
        <f ca="1">_xlfn.LOGNORM.INV(O135,'Input Parameters'!$H$27,'Input Parameters'!$I$27)</f>
        <v>1.2930656417022415</v>
      </c>
      <c r="Q135" s="10"/>
      <c r="R135" s="15">
        <f>'Input Parameters'!$E$28</f>
        <v>12.7</v>
      </c>
      <c r="S135" s="10">
        <f t="shared" ca="1" si="15"/>
        <v>0.78644284896290506</v>
      </c>
      <c r="T135" s="25">
        <f ca="1">_xlfn.LOGNORM.INV(S135,'Input Parameters'!$H$29,'Input Parameters'!$I$29)</f>
        <v>63.662306993743321</v>
      </c>
      <c r="U135" s="10">
        <f t="shared" ca="1" si="16"/>
        <v>0.20583860013565114</v>
      </c>
      <c r="V135" s="29">
        <f ca="1">IF('Input Parameters'!$D$30="Beta",_xlfn.BETA.INV(U135,'Input Parameters'!$L$30,'Input Parameters'!$M$30,'Input Parameters'!$J$30,'Input Parameters'!$K$30),IF('Input Parameters'!$D$30="LogNorm",_xlfn.LOGNORM.INV(U135,'Input Parameters'!$H$30,'Input Parameters'!$I$30)))</f>
        <v>0.72286730445094316</v>
      </c>
      <c r="W135" s="2">
        <f ca="1">N135+(P135-N135)*(1-ERF((T135-R135)/(2*SQRT(L135*'Input Parameters'!$E$31))))</f>
        <v>0.13933554148710375</v>
      </c>
      <c r="X135">
        <f t="shared" ca="1" si="17"/>
        <v>1</v>
      </c>
      <c r="Y135" s="7"/>
    </row>
    <row r="136" spans="1:25" ht="15" customHeight="1" x14ac:dyDescent="0.3">
      <c r="A136" s="130">
        <v>129</v>
      </c>
      <c r="B136" s="10">
        <f t="shared" ref="B136:B199" ca="1" si="18">RAND()</f>
        <v>0.40866103878820614</v>
      </c>
      <c r="C136" s="57">
        <f ca="1">_xlfn.NORM.INV(B136,'Input Parameters'!$E$19,'Input Parameters'!$F$19)</f>
        <v>547.78129135074016</v>
      </c>
      <c r="D136" s="10">
        <f t="shared" ref="D136:D199" ca="1" si="19">RAND()</f>
        <v>0.9941807129094965</v>
      </c>
      <c r="E136" s="59">
        <f ca="1">IF(_xlfn.NORM.INV(D136,'Input Parameters'!$E$20,'Input Parameters'!$F$20)&lt;3500,3500,IF(_xlfn.NORM.INV(D136,'Input Parameters'!$E$20,'Input Parameters'!$F$20)&gt;5500,5500,_xlfn.NORM.INV(D136,'Input Parameters'!$E$20,'Input Parameters'!$F$20)))</f>
        <v>5500</v>
      </c>
      <c r="F136" s="10">
        <f t="shared" ref="F136:F199" ca="1" si="20">RAND()</f>
        <v>5.7614621236030672E-2</v>
      </c>
      <c r="G136" s="61">
        <f ca="1">_xlfn.NORM.INV(F136,'Input Parameters'!$E$21,'Input Parameters'!$F$21)</f>
        <v>272.46957362721986</v>
      </c>
      <c r="H136" s="54">
        <f ca="1">EXP(E136*(1/'Input Parameters'!$E$22-1/G136))</f>
        <v>0.24306921328522721</v>
      </c>
      <c r="I136" s="10">
        <f t="shared" ref="I136:I199" ca="1" si="21">RAND()</f>
        <v>0.17852582230329972</v>
      </c>
      <c r="J136" s="29">
        <f ca="1">_xlfn.BETA.INV(I136,'Input Parameters'!$L$24,'Input Parameters'!$M$24,'Input Parameters'!$J$24,'Input Parameters'!$K$24)</f>
        <v>0.45560760494569819</v>
      </c>
      <c r="K136" s="156">
        <f ca="1">('Input Parameters'!$E$25/'Input Parameters'!$E$31)^$J136</f>
        <v>3.8070221186545364E-2</v>
      </c>
      <c r="L136" s="66">
        <f ca="1">$H136*$C136*'Input Parameters'!$E$23*K136</f>
        <v>5.0690030310014098</v>
      </c>
      <c r="M136" s="23">
        <f t="shared" ref="M136:M199" ca="1" si="22">RAND()</f>
        <v>0.67298972182527239</v>
      </c>
      <c r="N136" s="15">
        <f ca="1">_xlfn.NORM.INV(M136,'Input Parameters'!$E$26,'Input Parameters'!$F$26)</f>
        <v>4.3411859711034909E-2</v>
      </c>
      <c r="O136" s="8">
        <f t="shared" ref="O136:O199" ca="1" si="23">RAND()</f>
        <v>0.46276106924228422</v>
      </c>
      <c r="P136" s="29">
        <f ca="1">_xlfn.LOGNORM.INV(O136,'Input Parameters'!$H$27,'Input Parameters'!$I$27)</f>
        <v>1.3659569766131856</v>
      </c>
      <c r="Q136" s="10"/>
      <c r="R136" s="15">
        <f>'Input Parameters'!$E$28</f>
        <v>12.7</v>
      </c>
      <c r="S136" s="10">
        <f t="shared" ref="S136:S199" ca="1" si="24">RAND()</f>
        <v>0.75757968524776309</v>
      </c>
      <c r="T136" s="25">
        <f ca="1">_xlfn.LOGNORM.INV(S136,'Input Parameters'!$H$29,'Input Parameters'!$I$29)</f>
        <v>62.982645215085434</v>
      </c>
      <c r="U136" s="10">
        <f t="shared" ref="U136:U199" ca="1" si="25">RAND()</f>
        <v>0.54658362652121895</v>
      </c>
      <c r="V136" s="29">
        <f ca="1">IF('Input Parameters'!$D$30="Beta",_xlfn.BETA.INV(U136,'Input Parameters'!$L$30,'Input Parameters'!$M$30,'Input Parameters'!$J$30,'Input Parameters'!$K$30),IF('Input Parameters'!$D$30="LogNorm",_xlfn.LOGNORM.INV(U136,'Input Parameters'!$H$30,'Input Parameters'!$I$30)))</f>
        <v>1.0464032588646226</v>
      </c>
      <c r="W136" s="2">
        <f ca="1">N136+(P136-N136)*(1-ERF((T136-R136)/(2*SQRT(L136*'Input Parameters'!$E$31))))</f>
        <v>0.19456060091108535</v>
      </c>
      <c r="X136">
        <f t="shared" ca="1" si="17"/>
        <v>1</v>
      </c>
      <c r="Y136" s="7"/>
    </row>
    <row r="137" spans="1:25" ht="15" customHeight="1" x14ac:dyDescent="0.3">
      <c r="A137" s="130">
        <v>130</v>
      </c>
      <c r="B137" s="10">
        <f t="shared" ca="1" si="18"/>
        <v>0.91108852000715401</v>
      </c>
      <c r="C137" s="57">
        <f ca="1">_xlfn.NORM.INV(B137,'Input Parameters'!$E$19,'Input Parameters'!$F$19)</f>
        <v>681.16277687187278</v>
      </c>
      <c r="D137" s="10">
        <f t="shared" ca="1" si="19"/>
        <v>0.14013890433530118</v>
      </c>
      <c r="E137" s="59">
        <f ca="1">IF(_xlfn.NORM.INV(D137,'Input Parameters'!$E$20,'Input Parameters'!$F$20)&lt;3500,3500,IF(_xlfn.NORM.INV(D137,'Input Parameters'!$E$20,'Input Parameters'!$F$20)&gt;5500,5500,_xlfn.NORM.INV(D137,'Input Parameters'!$E$20,'Input Parameters'!$F$20)))</f>
        <v>4044.213166053642</v>
      </c>
      <c r="F137" s="10">
        <f t="shared" ca="1" si="20"/>
        <v>0.79371074096820515</v>
      </c>
      <c r="G137" s="61">
        <f ca="1">_xlfn.NORM.INV(F137,'Input Parameters'!$E$21,'Input Parameters'!$F$21)</f>
        <v>291.29020448362792</v>
      </c>
      <c r="H137" s="54">
        <f ca="1">EXP(E137*(1/'Input Parameters'!$E$22-1/G137))</f>
        <v>0.92217654266740345</v>
      </c>
      <c r="I137" s="10">
        <f t="shared" ca="1" si="21"/>
        <v>0.30780422068853808</v>
      </c>
      <c r="J137" s="29">
        <f ca="1">_xlfn.BETA.INV(I137,'Input Parameters'!$L$24,'Input Parameters'!$M$24,'Input Parameters'!$J$24,'Input Parameters'!$K$24)</f>
        <v>0.52485484014582373</v>
      </c>
      <c r="K137" s="156">
        <f ca="1">('Input Parameters'!$E$25/'Input Parameters'!$E$31)^$J137</f>
        <v>2.3165961711983575E-2</v>
      </c>
      <c r="L137" s="66">
        <f ca="1">$H137*$C137*'Input Parameters'!$E$23*K137</f>
        <v>14.551752931928549</v>
      </c>
      <c r="M137" s="23">
        <f t="shared" ca="1" si="22"/>
        <v>0.69318395652431408</v>
      </c>
      <c r="N137" s="15">
        <f ca="1">_xlfn.NORM.INV(M137,'Input Parameters'!$E$26,'Input Parameters'!$F$26)</f>
        <v>4.4602809924057706E-2</v>
      </c>
      <c r="O137" s="8">
        <f t="shared" ca="1" si="23"/>
        <v>0.60407530717514124</v>
      </c>
      <c r="P137" s="29">
        <f ca="1">_xlfn.LOGNORM.INV(O137,'Input Parameters'!$H$27,'Input Parameters'!$I$27)</f>
        <v>1.5999437983187064</v>
      </c>
      <c r="Q137" s="10"/>
      <c r="R137" s="15">
        <f>'Input Parameters'!$E$28</f>
        <v>12.7</v>
      </c>
      <c r="S137" s="10">
        <f t="shared" ca="1" si="24"/>
        <v>0.46721750854387545</v>
      </c>
      <c r="T137" s="25">
        <f ca="1">_xlfn.LOGNORM.INV(S137,'Input Parameters'!$H$29,'Input Parameters'!$I$29)</f>
        <v>57.696456561926318</v>
      </c>
      <c r="U137" s="10">
        <f t="shared" ca="1" si="25"/>
        <v>0.16704073137676589</v>
      </c>
      <c r="V137" s="29">
        <f ca="1">IF('Input Parameters'!$D$30="Beta",_xlfn.BETA.INV(U137,'Input Parameters'!$L$30,'Input Parameters'!$M$30,'Input Parameters'!$J$30,'Input Parameters'!$K$30),IF('Input Parameters'!$D$30="LogNorm",_xlfn.LOGNORM.INV(U137,'Input Parameters'!$H$30,'Input Parameters'!$I$30)))</f>
        <v>0.68269862637359224</v>
      </c>
      <c r="W137" s="2">
        <f ca="1">N137+(P137-N137)*(1-ERF((T137-R137)/(2*SQRT(L137*'Input Parameters'!$E$31))))</f>
        <v>0.67333092638044156</v>
      </c>
      <c r="X137">
        <f t="shared" ref="X137:X200" ca="1" si="26">IFERROR(IF(W137&gt;V137,0,1),0)</f>
        <v>1</v>
      </c>
      <c r="Y137" s="7"/>
    </row>
    <row r="138" spans="1:25" ht="15" customHeight="1" x14ac:dyDescent="0.3">
      <c r="A138" s="130">
        <v>131</v>
      </c>
      <c r="B138" s="10">
        <f t="shared" ca="1" si="18"/>
        <v>0.58430845354357008</v>
      </c>
      <c r="C138" s="57">
        <f ca="1">_xlfn.NORM.INV(B138,'Input Parameters'!$E$19,'Input Parameters'!$F$19)</f>
        <v>585.29241918351056</v>
      </c>
      <c r="D138" s="10">
        <f t="shared" ca="1" si="19"/>
        <v>0.49817894590911294</v>
      </c>
      <c r="E138" s="59">
        <f ca="1">IF(_xlfn.NORM.INV(D138,'Input Parameters'!$E$20,'Input Parameters'!$F$20)&lt;3500,3500,IF(_xlfn.NORM.INV(D138,'Input Parameters'!$E$20,'Input Parameters'!$F$20)&gt;5500,5500,_xlfn.NORM.INV(D138,'Input Parameters'!$E$20,'Input Parameters'!$F$20)))</f>
        <v>4796.8046949317468</v>
      </c>
      <c r="F138" s="10">
        <f t="shared" ca="1" si="20"/>
        <v>0.76602542790736472</v>
      </c>
      <c r="G138" s="61">
        <f ca="1">_xlfn.NORM.INV(F138,'Input Parameters'!$E$21,'Input Parameters'!$F$21)</f>
        <v>290.55494494754515</v>
      </c>
      <c r="H138" s="54">
        <f ca="1">EXP(E138*(1/'Input Parameters'!$E$22-1/G138))</f>
        <v>0.87130179594972712</v>
      </c>
      <c r="I138" s="10">
        <f t="shared" ca="1" si="21"/>
        <v>0.34215887606757756</v>
      </c>
      <c r="J138" s="29">
        <f ca="1">_xlfn.BETA.INV(I138,'Input Parameters'!$L$24,'Input Parameters'!$M$24,'Input Parameters'!$J$24,'Input Parameters'!$K$24)</f>
        <v>0.54066026887927721</v>
      </c>
      <c r="K138" s="156">
        <f ca="1">('Input Parameters'!$E$25/'Input Parameters'!$E$31)^$J138</f>
        <v>2.0682812397096951E-2</v>
      </c>
      <c r="L138" s="66">
        <f ca="1">$H138*$C138*'Input Parameters'!$E$23*K138</f>
        <v>10.547538056123388</v>
      </c>
      <c r="M138" s="23">
        <f t="shared" ca="1" si="22"/>
        <v>0.83198027565636534</v>
      </c>
      <c r="N138" s="15">
        <f ca="1">_xlfn.NORM.INV(M138,'Input Parameters'!$E$26,'Input Parameters'!$F$26)</f>
        <v>5.4202424552703812E-2</v>
      </c>
      <c r="O138" s="8">
        <f t="shared" ca="1" si="23"/>
        <v>0.78311966832815494</v>
      </c>
      <c r="P138" s="29">
        <f ca="1">_xlfn.LOGNORM.INV(O138,'Input Parameters'!$H$27,'Input Parameters'!$I$27)</f>
        <v>2.0127844501250567</v>
      </c>
      <c r="Q138" s="10"/>
      <c r="R138" s="15">
        <f>'Input Parameters'!$E$28</f>
        <v>12.7</v>
      </c>
      <c r="S138" s="10">
        <f t="shared" ca="1" si="24"/>
        <v>0.59148202704545438</v>
      </c>
      <c r="T138" s="25">
        <f ca="1">_xlfn.LOGNORM.INV(S138,'Input Parameters'!$H$29,'Input Parameters'!$I$29)</f>
        <v>59.76423930326802</v>
      </c>
      <c r="U138" s="10">
        <f t="shared" ca="1" si="25"/>
        <v>3.9049179790584865E-2</v>
      </c>
      <c r="V138" s="29">
        <f ca="1">IF('Input Parameters'!$D$30="Beta",_xlfn.BETA.INV(U138,'Input Parameters'!$L$30,'Input Parameters'!$M$30,'Input Parameters'!$J$30,'Input Parameters'!$K$30),IF('Input Parameters'!$D$30="LogNorm",_xlfn.LOGNORM.INV(U138,'Input Parameters'!$H$30,'Input Parameters'!$I$30)))</f>
        <v>0.49879380318797545</v>
      </c>
      <c r="W138" s="2">
        <f ca="1">N138+(P138-N138)*(1-ERF((T138-R138)/(2*SQRT(L138*'Input Parameters'!$E$31))))</f>
        <v>0.65255036309990688</v>
      </c>
      <c r="X138">
        <f t="shared" ca="1" si="26"/>
        <v>0</v>
      </c>
      <c r="Y138" s="7"/>
    </row>
    <row r="139" spans="1:25" ht="15" customHeight="1" x14ac:dyDescent="0.3">
      <c r="A139" s="130">
        <v>132</v>
      </c>
      <c r="B139" s="10">
        <f t="shared" ca="1" si="18"/>
        <v>0.81640575506721558</v>
      </c>
      <c r="C139" s="57">
        <f ca="1">_xlfn.NORM.INV(B139,'Input Parameters'!$E$19,'Input Parameters'!$F$19)</f>
        <v>643.49806519569006</v>
      </c>
      <c r="D139" s="10">
        <f t="shared" ca="1" si="19"/>
        <v>0.48893958907014567</v>
      </c>
      <c r="E139" s="59">
        <f ca="1">IF(_xlfn.NORM.INV(D139,'Input Parameters'!$E$20,'Input Parameters'!$F$20)&lt;3500,3500,IF(_xlfn.NORM.INV(D139,'Input Parameters'!$E$20,'Input Parameters'!$F$20)&gt;5500,5500,_xlfn.NORM.INV(D139,'Input Parameters'!$E$20,'Input Parameters'!$F$20)))</f>
        <v>4780.5904760273988</v>
      </c>
      <c r="F139" s="10">
        <f t="shared" ca="1" si="20"/>
        <v>0.60849352768866816</v>
      </c>
      <c r="G139" s="61">
        <f ca="1">_xlfn.NORM.INV(F139,'Input Parameters'!$E$21,'Input Parameters'!$F$21)</f>
        <v>287.01460306732366</v>
      </c>
      <c r="H139" s="54">
        <f ca="1">EXP(E139*(1/'Input Parameters'!$E$22-1/G139))</f>
        <v>0.71158975395089563</v>
      </c>
      <c r="I139" s="10">
        <f t="shared" ca="1" si="21"/>
        <v>0.89262540803512935</v>
      </c>
      <c r="J139" s="29">
        <f ca="1">_xlfn.BETA.INV(I139,'Input Parameters'!$L$24,'Input Parameters'!$M$24,'Input Parameters'!$J$24,'Input Parameters'!$K$24)</f>
        <v>0.78751388972290259</v>
      </c>
      <c r="K139" s="156">
        <f ca="1">('Input Parameters'!$E$25/'Input Parameters'!$E$31)^$J139</f>
        <v>3.5200908742236592E-3</v>
      </c>
      <c r="L139" s="66">
        <f ca="1">$H139*$C139*'Input Parameters'!$E$23*K139</f>
        <v>1.6118729490887831</v>
      </c>
      <c r="M139" s="23">
        <f t="shared" ca="1" si="22"/>
        <v>0.76966791324142481</v>
      </c>
      <c r="N139" s="15">
        <f ca="1">_xlfn.NORM.INV(M139,'Input Parameters'!$E$26,'Input Parameters'!$F$26)</f>
        <v>4.9492826311924407E-2</v>
      </c>
      <c r="O139" s="8">
        <f t="shared" ca="1" si="23"/>
        <v>3.9545711680694429E-2</v>
      </c>
      <c r="P139" s="29">
        <f ca="1">_xlfn.LOGNORM.INV(O139,'Input Parameters'!$H$27,'Input Parameters'!$I$27)</f>
        <v>0.65465040460446844</v>
      </c>
      <c r="Q139" s="10"/>
      <c r="R139" s="15">
        <f>'Input Parameters'!$E$28</f>
        <v>12.7</v>
      </c>
      <c r="S139" s="10">
        <f t="shared" ca="1" si="24"/>
        <v>0.53865160304298021</v>
      </c>
      <c r="T139" s="25">
        <f ca="1">_xlfn.LOGNORM.INV(S139,'Input Parameters'!$H$29,'Input Parameters'!$I$29)</f>
        <v>58.869712854166281</v>
      </c>
      <c r="U139" s="10">
        <f t="shared" ca="1" si="25"/>
        <v>0.61305079426892828</v>
      </c>
      <c r="V139" s="29">
        <f ca="1">IF('Input Parameters'!$D$30="Beta",_xlfn.BETA.INV(U139,'Input Parameters'!$L$30,'Input Parameters'!$M$30,'Input Parameters'!$J$30,'Input Parameters'!$K$30),IF('Input Parameters'!$D$30="LogNorm",_xlfn.LOGNORM.INV(U139,'Input Parameters'!$H$30,'Input Parameters'!$I$30)))</f>
        <v>1.1190657270139299</v>
      </c>
      <c r="W139" s="2">
        <f ca="1">N139+(P139-N139)*(1-ERF((T139-R139)/(2*SQRT(L139*'Input Parameters'!$E$31))))</f>
        <v>5.5621614755381486E-2</v>
      </c>
      <c r="X139">
        <f t="shared" ca="1" si="26"/>
        <v>1</v>
      </c>
      <c r="Y139" s="7"/>
    </row>
    <row r="140" spans="1:25" ht="15" customHeight="1" x14ac:dyDescent="0.3">
      <c r="A140" s="130">
        <v>133</v>
      </c>
      <c r="B140" s="10">
        <f t="shared" ca="1" si="18"/>
        <v>0.83674874314941439</v>
      </c>
      <c r="C140" s="57">
        <f ca="1">_xlfn.NORM.INV(B140,'Input Parameters'!$E$19,'Input Parameters'!$F$19)</f>
        <v>650.20996216387289</v>
      </c>
      <c r="D140" s="10">
        <f t="shared" ca="1" si="19"/>
        <v>0.4361099644265426</v>
      </c>
      <c r="E140" s="59">
        <f ca="1">IF(_xlfn.NORM.INV(D140,'Input Parameters'!$E$20,'Input Parameters'!$F$20)&lt;3500,3500,IF(_xlfn.NORM.INV(D140,'Input Parameters'!$E$20,'Input Parameters'!$F$20)&gt;5500,5500,_xlfn.NORM.INV(D140,'Input Parameters'!$E$20,'Input Parameters'!$F$20)))</f>
        <v>4687.4124523173368</v>
      </c>
      <c r="F140" s="10">
        <f t="shared" ca="1" si="20"/>
        <v>2.4217047366119848E-2</v>
      </c>
      <c r="G140" s="61">
        <f ca="1">_xlfn.NORM.INV(F140,'Input Parameters'!$E$21,'Input Parameters'!$F$21)</f>
        <v>269.33797717214219</v>
      </c>
      <c r="H140" s="54">
        <f ca="1">EXP(E140*(1/'Input Parameters'!$E$22-1/G140))</f>
        <v>0.24525315472591225</v>
      </c>
      <c r="I140" s="10">
        <f t="shared" ca="1" si="21"/>
        <v>0.782176674974845</v>
      </c>
      <c r="J140" s="29">
        <f ca="1">_xlfn.BETA.INV(I140,'Input Parameters'!$L$24,'Input Parameters'!$M$24,'Input Parameters'!$J$24,'Input Parameters'!$K$24)</f>
        <v>0.72602178451006338</v>
      </c>
      <c r="K140" s="156">
        <f ca="1">('Input Parameters'!$E$25/'Input Parameters'!$E$31)^$J140</f>
        <v>5.4717766213285704E-3</v>
      </c>
      <c r="L140" s="66">
        <f ca="1">$H140*$C140*'Input Parameters'!$E$23*K140</f>
        <v>0.87256257394409642</v>
      </c>
      <c r="M140" s="23">
        <f t="shared" ca="1" si="22"/>
        <v>0.69367889612649902</v>
      </c>
      <c r="N140" s="15">
        <f ca="1">_xlfn.NORM.INV(M140,'Input Parameters'!$E$26,'Input Parameters'!$F$26)</f>
        <v>4.4632415344781191E-2</v>
      </c>
      <c r="O140" s="8">
        <f t="shared" ca="1" si="23"/>
        <v>1.0080871502057276E-3</v>
      </c>
      <c r="P140" s="29">
        <f ca="1">_xlfn.LOGNORM.INV(O140,'Input Parameters'!$H$27,'Input Parameters'!$I$27)</f>
        <v>0.36317079647810285</v>
      </c>
      <c r="Q140" s="10"/>
      <c r="R140" s="15">
        <f>'Input Parameters'!$E$28</f>
        <v>12.7</v>
      </c>
      <c r="S140" s="10">
        <f t="shared" ca="1" si="24"/>
        <v>3.7714316299667261E-2</v>
      </c>
      <c r="T140" s="25">
        <f ca="1">_xlfn.LOGNORM.INV(S140,'Input Parameters'!$H$29,'Input Parameters'!$I$29)</f>
        <v>47.695028069837662</v>
      </c>
      <c r="U140" s="10">
        <f t="shared" ca="1" si="25"/>
        <v>0.55875355374367808</v>
      </c>
      <c r="V140" s="29">
        <f ca="1">IF('Input Parameters'!$D$30="Beta",_xlfn.BETA.INV(U140,'Input Parameters'!$L$30,'Input Parameters'!$M$30,'Input Parameters'!$J$30,'Input Parameters'!$K$30),IF('Input Parameters'!$D$30="LogNorm",_xlfn.LOGNORM.INV(U140,'Input Parameters'!$H$30,'Input Parameters'!$I$30)))</f>
        <v>1.0591799008802507</v>
      </c>
      <c r="W140" s="2">
        <f ca="1">N140+(P140-N140)*(1-ERF((T140-R140)/(2*SQRT(L140*'Input Parameters'!$E$31))))</f>
        <v>4.7203471147585475E-2</v>
      </c>
      <c r="X140">
        <f t="shared" ca="1" si="26"/>
        <v>1</v>
      </c>
      <c r="Y140" s="7"/>
    </row>
    <row r="141" spans="1:25" ht="15" customHeight="1" x14ac:dyDescent="0.3">
      <c r="A141" s="130">
        <v>134</v>
      </c>
      <c r="B141" s="10">
        <f t="shared" ca="1" si="18"/>
        <v>0.54132103451588331</v>
      </c>
      <c r="C141" s="57">
        <f ca="1">_xlfn.NORM.INV(B141,'Input Parameters'!$E$19,'Input Parameters'!$F$19)</f>
        <v>576.06792012055598</v>
      </c>
      <c r="D141" s="10">
        <f t="shared" ca="1" si="19"/>
        <v>0.37724066722688698</v>
      </c>
      <c r="E141" s="59">
        <f ca="1">IF(_xlfn.NORM.INV(D141,'Input Parameters'!$E$20,'Input Parameters'!$F$20)&lt;3500,3500,IF(_xlfn.NORM.INV(D141,'Input Parameters'!$E$20,'Input Parameters'!$F$20)&gt;5500,5500,_xlfn.NORM.INV(D141,'Input Parameters'!$E$20,'Input Parameters'!$F$20)))</f>
        <v>4581.0848847825418</v>
      </c>
      <c r="F141" s="10">
        <f t="shared" ca="1" si="20"/>
        <v>0.26600504623341237</v>
      </c>
      <c r="G141" s="61">
        <f ca="1">_xlfn.NORM.INV(F141,'Input Parameters'!$E$21,'Input Parameters'!$F$21)</f>
        <v>279.93796746028795</v>
      </c>
      <c r="H141" s="54">
        <f ca="1">EXP(E141*(1/'Input Parameters'!$E$22-1/G141))</f>
        <v>0.48213026066260578</v>
      </c>
      <c r="I141" s="10">
        <f t="shared" ca="1" si="21"/>
        <v>0.65411977834674429</v>
      </c>
      <c r="J141" s="29">
        <f ca="1">_xlfn.BETA.INV(I141,'Input Parameters'!$L$24,'Input Parameters'!$M$24,'Input Parameters'!$J$24,'Input Parameters'!$K$24)</f>
        <v>0.66952470121989682</v>
      </c>
      <c r="K141" s="156">
        <f ca="1">('Input Parameters'!$E$25/'Input Parameters'!$E$31)^$J141</f>
        <v>8.2061828869300444E-3</v>
      </c>
      <c r="L141" s="66">
        <f ca="1">$H141*$C141*'Input Parameters'!$E$23*K141</f>
        <v>2.2791834008281238</v>
      </c>
      <c r="M141" s="23">
        <f t="shared" ca="1" si="22"/>
        <v>0.43239574502199452</v>
      </c>
      <c r="N141" s="15">
        <f ca="1">_xlfn.NORM.INV(M141,'Input Parameters'!$E$26,'Input Parameters'!$F$26)</f>
        <v>3.0424161412439751E-2</v>
      </c>
      <c r="O141" s="8">
        <f t="shared" ca="1" si="23"/>
        <v>0.48939550162023038</v>
      </c>
      <c r="P141" s="29">
        <f ca="1">_xlfn.LOGNORM.INV(O141,'Input Parameters'!$H$27,'Input Parameters'!$I$27)</f>
        <v>1.4069870132665947</v>
      </c>
      <c r="Q141" s="10"/>
      <c r="R141" s="15">
        <f>'Input Parameters'!$E$28</f>
        <v>12.7</v>
      </c>
      <c r="S141" s="10">
        <f t="shared" ca="1" si="24"/>
        <v>0.85087910247815179</v>
      </c>
      <c r="T141" s="25">
        <f ca="1">_xlfn.LOGNORM.INV(S141,'Input Parameters'!$H$29,'Input Parameters'!$I$29)</f>
        <v>65.445644467967028</v>
      </c>
      <c r="U141" s="10">
        <f t="shared" ca="1" si="25"/>
        <v>0.54563657740892568</v>
      </c>
      <c r="V141" s="29">
        <f ca="1">IF('Input Parameters'!$D$30="Beta",_xlfn.BETA.INV(U141,'Input Parameters'!$L$30,'Input Parameters'!$M$30,'Input Parameters'!$J$30,'Input Parameters'!$K$30),IF('Input Parameters'!$D$30="LogNorm",_xlfn.LOGNORM.INV(U141,'Input Parameters'!$H$30,'Input Parameters'!$I$30)))</f>
        <v>1.0454175516550648</v>
      </c>
      <c r="W141" s="2">
        <f ca="1">N141+(P141-N141)*(1-ERF((T141-R141)/(2*SQRT(L141*'Input Parameters'!$E$31))))</f>
        <v>4.8998195540755046E-2</v>
      </c>
      <c r="X141">
        <f t="shared" ca="1" si="26"/>
        <v>1</v>
      </c>
      <c r="Y141" s="7"/>
    </row>
    <row r="142" spans="1:25" ht="15" customHeight="1" x14ac:dyDescent="0.3">
      <c r="A142" s="130">
        <v>135</v>
      </c>
      <c r="B142" s="10">
        <f t="shared" ca="1" si="18"/>
        <v>0.58576629161742799</v>
      </c>
      <c r="C142" s="57">
        <f ca="1">_xlfn.NORM.INV(B142,'Input Parameters'!$E$19,'Input Parameters'!$F$19)</f>
        <v>585.60841034380746</v>
      </c>
      <c r="D142" s="10">
        <f t="shared" ca="1" si="19"/>
        <v>0.95383528070494084</v>
      </c>
      <c r="E142" s="59">
        <f ca="1">IF(_xlfn.NORM.INV(D142,'Input Parameters'!$E$20,'Input Parameters'!$F$20)&lt;3500,3500,IF(_xlfn.NORM.INV(D142,'Input Parameters'!$E$20,'Input Parameters'!$F$20)&gt;5500,5500,_xlfn.NORM.INV(D142,'Input Parameters'!$E$20,'Input Parameters'!$F$20)))</f>
        <v>5500</v>
      </c>
      <c r="F142" s="10">
        <f t="shared" ca="1" si="20"/>
        <v>0.11106671268194546</v>
      </c>
      <c r="G142" s="61">
        <f ca="1">_xlfn.NORM.INV(F142,'Input Parameters'!$E$21,'Input Parameters'!$F$21)</f>
        <v>275.25392403534585</v>
      </c>
      <c r="H142" s="54">
        <f ca="1">EXP(E142*(1/'Input Parameters'!$E$22-1/G142))</f>
        <v>0.29813204828974776</v>
      </c>
      <c r="I142" s="10">
        <f t="shared" ca="1" si="21"/>
        <v>0.3965511685683798</v>
      </c>
      <c r="J142" s="29">
        <f ca="1">_xlfn.BETA.INV(I142,'Input Parameters'!$L$24,'Input Parameters'!$M$24,'Input Parameters'!$J$24,'Input Parameters'!$K$24)</f>
        <v>0.56444812551359014</v>
      </c>
      <c r="K142" s="156">
        <f ca="1">('Input Parameters'!$E$25/'Input Parameters'!$E$31)^$J142</f>
        <v>1.743813912969196E-2</v>
      </c>
      <c r="L142" s="66">
        <f ca="1">$H142*$C142*'Input Parameters'!$E$23*K142</f>
        <v>3.0445009053522485</v>
      </c>
      <c r="M142" s="23">
        <f t="shared" ca="1" si="22"/>
        <v>0.91195253775120377</v>
      </c>
      <c r="N142" s="15">
        <f ca="1">_xlfn.NORM.INV(M142,'Input Parameters'!$E$26,'Input Parameters'!$F$26)</f>
        <v>6.2410417250164274E-2</v>
      </c>
      <c r="O142" s="8">
        <f t="shared" ca="1" si="23"/>
        <v>0.38429654388954959</v>
      </c>
      <c r="P142" s="29">
        <f ca="1">_xlfn.LOGNORM.INV(O142,'Input Parameters'!$H$27,'Input Parameters'!$I$27)</f>
        <v>1.2498801297496418</v>
      </c>
      <c r="Q142" s="10"/>
      <c r="R142" s="15">
        <f>'Input Parameters'!$E$28</f>
        <v>12.7</v>
      </c>
      <c r="S142" s="10">
        <f t="shared" ca="1" si="24"/>
        <v>0.36193722205491019</v>
      </c>
      <c r="T142" s="25">
        <f ca="1">_xlfn.LOGNORM.INV(S142,'Input Parameters'!$H$29,'Input Parameters'!$I$29)</f>
        <v>55.967297671375732</v>
      </c>
      <c r="U142" s="10">
        <f t="shared" ca="1" si="25"/>
        <v>0.12146925230861694</v>
      </c>
      <c r="V142" s="29">
        <f ca="1">IF('Input Parameters'!$D$30="Beta",_xlfn.BETA.INV(U142,'Input Parameters'!$L$30,'Input Parameters'!$M$30,'Input Parameters'!$J$30,'Input Parameters'!$K$30),IF('Input Parameters'!$D$30="LogNorm",_xlfn.LOGNORM.INV(U142,'Input Parameters'!$H$30,'Input Parameters'!$I$30)))</f>
        <v>0.63048859905780863</v>
      </c>
      <c r="W142" s="2">
        <f ca="1">N142+(P142-N142)*(1-ERF((T142-R142)/(2*SQRT(L142*'Input Parameters'!$E$31))))</f>
        <v>0.15684918458059249</v>
      </c>
      <c r="X142">
        <f t="shared" ca="1" si="26"/>
        <v>1</v>
      </c>
      <c r="Y142" s="7"/>
    </row>
    <row r="143" spans="1:25" ht="15" customHeight="1" x14ac:dyDescent="0.3">
      <c r="A143" s="130">
        <v>136</v>
      </c>
      <c r="B143" s="10">
        <f t="shared" ca="1" si="18"/>
        <v>2.148465325780502E-2</v>
      </c>
      <c r="C143" s="57">
        <f ca="1">_xlfn.NORM.INV(B143,'Input Parameters'!$E$19,'Input Parameters'!$F$19)</f>
        <v>396.27130584579288</v>
      </c>
      <c r="D143" s="10">
        <f t="shared" ca="1" si="19"/>
        <v>0.86078737655533766</v>
      </c>
      <c r="E143" s="59">
        <f ca="1">IF(_xlfn.NORM.INV(D143,'Input Parameters'!$E$20,'Input Parameters'!$F$20)&lt;3500,3500,IF(_xlfn.NORM.INV(D143,'Input Parameters'!$E$20,'Input Parameters'!$F$20)&gt;5500,5500,_xlfn.NORM.INV(D143,'Input Parameters'!$E$20,'Input Parameters'!$F$20)))</f>
        <v>5500</v>
      </c>
      <c r="F143" s="10">
        <f t="shared" ca="1" si="20"/>
        <v>0.15816706328753627</v>
      </c>
      <c r="G143" s="61">
        <f ca="1">_xlfn.NORM.INV(F143,'Input Parameters'!$E$21,'Input Parameters'!$F$21)</f>
        <v>276.97412594264841</v>
      </c>
      <c r="H143" s="54">
        <f ca="1">EXP(E143*(1/'Input Parameters'!$E$22-1/G143))</f>
        <v>0.33752373083653286</v>
      </c>
      <c r="I143" s="10">
        <f t="shared" ca="1" si="21"/>
        <v>0.12316284655991194</v>
      </c>
      <c r="J143" s="29">
        <f ca="1">_xlfn.BETA.INV(I143,'Input Parameters'!$L$24,'Input Parameters'!$M$24,'Input Parameters'!$J$24,'Input Parameters'!$K$24)</f>
        <v>0.41680257693132217</v>
      </c>
      <c r="K143" s="156">
        <f ca="1">('Input Parameters'!$E$25/'Input Parameters'!$E$31)^$J143</f>
        <v>5.0289791330964347E-2</v>
      </c>
      <c r="L143" s="66">
        <f ca="1">$H143*$C143*'Input Parameters'!$E$23*K143</f>
        <v>6.7263083501170362</v>
      </c>
      <c r="M143" s="23">
        <f t="shared" ca="1" si="22"/>
        <v>0.53480769945112372</v>
      </c>
      <c r="N143" s="15">
        <f ca="1">_xlfn.NORM.INV(M143,'Input Parameters'!$E$26,'Input Parameters'!$F$26)</f>
        <v>3.5834580133681723E-2</v>
      </c>
      <c r="O143" s="8">
        <f t="shared" ca="1" si="23"/>
        <v>0.90912604828253385</v>
      </c>
      <c r="P143" s="29">
        <f ca="1">_xlfn.LOGNORM.INV(O143,'Input Parameters'!$H$27,'Input Parameters'!$I$27)</f>
        <v>2.5702525906847513</v>
      </c>
      <c r="Q143" s="10"/>
      <c r="R143" s="15">
        <f>'Input Parameters'!$E$28</f>
        <v>12.7</v>
      </c>
      <c r="S143" s="10">
        <f t="shared" ca="1" si="24"/>
        <v>0.61002918457001964</v>
      </c>
      <c r="T143" s="25">
        <f ca="1">_xlfn.LOGNORM.INV(S143,'Input Parameters'!$H$29,'Input Parameters'!$I$29)</f>
        <v>60.087428939373666</v>
      </c>
      <c r="U143" s="10">
        <f t="shared" ca="1" si="25"/>
        <v>0.75777534332201313</v>
      </c>
      <c r="V143" s="29">
        <f ca="1">IF('Input Parameters'!$D$30="Beta",_xlfn.BETA.INV(U143,'Input Parameters'!$L$30,'Input Parameters'!$M$30,'Input Parameters'!$J$30,'Input Parameters'!$K$30),IF('Input Parameters'!$D$30="LogNorm",_xlfn.LOGNORM.INV(U143,'Input Parameters'!$H$30,'Input Parameters'!$I$30)))</f>
        <v>1.3164243480158213</v>
      </c>
      <c r="W143" s="2">
        <f ca="1">N143+(P143-N143)*(1-ERF((T143-R143)/(2*SQRT(L143*'Input Parameters'!$E$31))))</f>
        <v>0.53349284849553957</v>
      </c>
      <c r="X143">
        <f t="shared" ca="1" si="26"/>
        <v>1</v>
      </c>
      <c r="Y143" s="7"/>
    </row>
    <row r="144" spans="1:25" ht="15" customHeight="1" x14ac:dyDescent="0.3">
      <c r="A144" s="130">
        <v>137</v>
      </c>
      <c r="B144" s="10">
        <f t="shared" ca="1" si="18"/>
        <v>0.58980641860312799</v>
      </c>
      <c r="C144" s="57">
        <f ca="1">_xlfn.NORM.INV(B144,'Input Parameters'!$E$19,'Input Parameters'!$F$19)</f>
        <v>586.48547506856914</v>
      </c>
      <c r="D144" s="10">
        <f t="shared" ca="1" si="19"/>
        <v>0.53519033831115181</v>
      </c>
      <c r="E144" s="59">
        <f ca="1">IF(_xlfn.NORM.INV(D144,'Input Parameters'!$E$20,'Input Parameters'!$F$20)&lt;3500,3500,IF(_xlfn.NORM.INV(D144,'Input Parameters'!$E$20,'Input Parameters'!$F$20)&gt;5500,5500,_xlfn.NORM.INV(D144,'Input Parameters'!$E$20,'Input Parameters'!$F$20)))</f>
        <v>4861.8266598526079</v>
      </c>
      <c r="F144" s="10">
        <f t="shared" ca="1" si="20"/>
        <v>0.4962021636994155</v>
      </c>
      <c r="G144" s="61">
        <f ca="1">_xlfn.NORM.INV(F144,'Input Parameters'!$E$21,'Input Parameters'!$F$21)</f>
        <v>284.77517352589018</v>
      </c>
      <c r="H144" s="54">
        <f ca="1">EXP(E144*(1/'Input Parameters'!$E$22-1/G144))</f>
        <v>0.61925151587883054</v>
      </c>
      <c r="I144" s="10">
        <f t="shared" ca="1" si="21"/>
        <v>0.73771911178266636</v>
      </c>
      <c r="J144" s="29">
        <f ca="1">_xlfn.BETA.INV(I144,'Input Parameters'!$L$24,'Input Parameters'!$M$24,'Input Parameters'!$J$24,'Input Parameters'!$K$24)</f>
        <v>0.70541030211974265</v>
      </c>
      <c r="K144" s="156">
        <f ca="1">('Input Parameters'!$E$25/'Input Parameters'!$E$31)^$J144</f>
        <v>6.3436912175562294E-3</v>
      </c>
      <c r="L144" s="66">
        <f ca="1">$H144*$C144*'Input Parameters'!$E$23*K144</f>
        <v>2.3039145873313895</v>
      </c>
      <c r="M144" s="23">
        <f t="shared" ca="1" si="22"/>
        <v>0.8674582165368615</v>
      </c>
      <c r="N144" s="15">
        <f ca="1">_xlfn.NORM.INV(M144,'Input Parameters'!$E$26,'Input Parameters'!$F$26)</f>
        <v>5.7403578137772006E-2</v>
      </c>
      <c r="O144" s="8">
        <f t="shared" ca="1" si="23"/>
        <v>0.69037804812571346</v>
      </c>
      <c r="P144" s="29">
        <f ca="1">_xlfn.LOGNORM.INV(O144,'Input Parameters'!$H$27,'Input Parameters'!$I$27)</f>
        <v>1.7736786533372579</v>
      </c>
      <c r="Q144" s="10"/>
      <c r="R144" s="15">
        <f>'Input Parameters'!$E$28</f>
        <v>12.7</v>
      </c>
      <c r="S144" s="10">
        <f t="shared" ca="1" si="24"/>
        <v>0.70938773483602835</v>
      </c>
      <c r="T144" s="25">
        <f ca="1">_xlfn.LOGNORM.INV(S144,'Input Parameters'!$H$29,'Input Parameters'!$I$29)</f>
        <v>61.952108025376077</v>
      </c>
      <c r="U144" s="10">
        <f t="shared" ca="1" si="25"/>
        <v>0.26259612314063041</v>
      </c>
      <c r="V144" s="29">
        <f ca="1">IF('Input Parameters'!$D$30="Beta",_xlfn.BETA.INV(U144,'Input Parameters'!$L$30,'Input Parameters'!$M$30,'Input Parameters'!$J$30,'Input Parameters'!$K$30),IF('Input Parameters'!$D$30="LogNorm",_xlfn.LOGNORM.INV(U144,'Input Parameters'!$H$30,'Input Parameters'!$I$30)))</f>
        <v>0.77775358100579817</v>
      </c>
      <c r="W144" s="2">
        <f ca="1">N144+(P144-N144)*(1-ERF((T144-R144)/(2*SQRT(L144*'Input Parameters'!$E$31))))</f>
        <v>9.4758748107476934E-2</v>
      </c>
      <c r="X144">
        <f t="shared" ca="1" si="26"/>
        <v>1</v>
      </c>
      <c r="Y144" s="7"/>
    </row>
    <row r="145" spans="1:25" ht="15" customHeight="1" x14ac:dyDescent="0.3">
      <c r="A145" s="130">
        <v>138</v>
      </c>
      <c r="B145" s="10">
        <f t="shared" ca="1" si="18"/>
        <v>0.53273873250490256</v>
      </c>
      <c r="C145" s="57">
        <f ca="1">_xlfn.NORM.INV(B145,'Input Parameters'!$E$19,'Input Parameters'!$F$19)</f>
        <v>574.24219549911572</v>
      </c>
      <c r="D145" s="10">
        <f t="shared" ca="1" si="19"/>
        <v>0.70732653988039651</v>
      </c>
      <c r="E145" s="59">
        <f ca="1">IF(_xlfn.NORM.INV(D145,'Input Parameters'!$E$20,'Input Parameters'!$F$20)&lt;3500,3500,IF(_xlfn.NORM.INV(D145,'Input Parameters'!$E$20,'Input Parameters'!$F$20)&gt;5500,5500,_xlfn.NORM.INV(D145,'Input Parameters'!$E$20,'Input Parameters'!$F$20)))</f>
        <v>5181.9138954994014</v>
      </c>
      <c r="F145" s="10">
        <f t="shared" ca="1" si="20"/>
        <v>0.81081158895826744</v>
      </c>
      <c r="G145" s="61">
        <f ca="1">_xlfn.NORM.INV(F145,'Input Parameters'!$E$21,'Input Parameters'!$F$21)</f>
        <v>291.77380321812728</v>
      </c>
      <c r="H145" s="54">
        <f ca="1">EXP(E145*(1/'Input Parameters'!$E$22-1/G145))</f>
        <v>0.92836968153801147</v>
      </c>
      <c r="I145" s="10">
        <f t="shared" ca="1" si="21"/>
        <v>0.94597304701880014</v>
      </c>
      <c r="J145" s="29">
        <f ca="1">_xlfn.BETA.INV(I145,'Input Parameters'!$L$24,'Input Parameters'!$M$24,'Input Parameters'!$J$24,'Input Parameters'!$K$24)</f>
        <v>0.83044696109544336</v>
      </c>
      <c r="K145" s="156">
        <f ca="1">('Input Parameters'!$E$25/'Input Parameters'!$E$31)^$J145</f>
        <v>2.5870141407874788E-3</v>
      </c>
      <c r="L145" s="66">
        <f ca="1">$H145*$C145*'Input Parameters'!$E$23*K145</f>
        <v>1.3791606358267277</v>
      </c>
      <c r="M145" s="23">
        <f t="shared" ca="1" si="22"/>
        <v>0.48010592585759271</v>
      </c>
      <c r="N145" s="15">
        <f ca="1">_xlfn.NORM.INV(M145,'Input Parameters'!$E$26,'Input Parameters'!$F$26)</f>
        <v>3.2952357578940356E-2</v>
      </c>
      <c r="O145" s="8">
        <f t="shared" ca="1" si="23"/>
        <v>0.41549741090669268</v>
      </c>
      <c r="P145" s="29">
        <f ca="1">_xlfn.LOGNORM.INV(O145,'Input Parameters'!$H$27,'Input Parameters'!$I$27)</f>
        <v>1.2953617037202323</v>
      </c>
      <c r="Q145" s="10"/>
      <c r="R145" s="15">
        <f>'Input Parameters'!$E$28</f>
        <v>12.7</v>
      </c>
      <c r="S145" s="10">
        <f t="shared" ca="1" si="24"/>
        <v>0.19781463598010374</v>
      </c>
      <c r="T145" s="25">
        <f ca="1">_xlfn.LOGNORM.INV(S145,'Input Parameters'!$H$29,'Input Parameters'!$I$29)</f>
        <v>52.93481280768011</v>
      </c>
      <c r="U145" s="10">
        <f t="shared" ca="1" si="25"/>
        <v>0.41229258446711436</v>
      </c>
      <c r="V145" s="29">
        <f ca="1">IF('Input Parameters'!$D$30="Beta",_xlfn.BETA.INV(U145,'Input Parameters'!$L$30,'Input Parameters'!$M$30,'Input Parameters'!$J$30,'Input Parameters'!$K$30),IF('Input Parameters'!$D$30="LogNorm",_xlfn.LOGNORM.INV(U145,'Input Parameters'!$H$30,'Input Parameters'!$I$30)))</f>
        <v>0.91557724917117267</v>
      </c>
      <c r="W145" s="2">
        <f ca="1">N145+(P145-N145)*(1-ERF((T145-R145)/(2*SQRT(L145*'Input Parameters'!$E$31))))</f>
        <v>5.2406581817970893E-2</v>
      </c>
      <c r="X145">
        <f t="shared" ca="1" si="26"/>
        <v>1</v>
      </c>
      <c r="Y145" s="7"/>
    </row>
    <row r="146" spans="1:25" ht="15" customHeight="1" x14ac:dyDescent="0.3">
      <c r="A146" s="130">
        <v>139</v>
      </c>
      <c r="B146" s="10">
        <f t="shared" ca="1" si="18"/>
        <v>0.15733306399692304</v>
      </c>
      <c r="C146" s="57">
        <f ca="1">_xlfn.NORM.INV(B146,'Input Parameters'!$E$19,'Input Parameters'!$F$19)</f>
        <v>482.33700194640568</v>
      </c>
      <c r="D146" s="10">
        <f t="shared" ca="1" si="19"/>
        <v>0.39592225910407441</v>
      </c>
      <c r="E146" s="59">
        <f ca="1">IF(_xlfn.NORM.INV(D146,'Input Parameters'!$E$20,'Input Parameters'!$F$20)&lt;3500,3500,IF(_xlfn.NORM.INV(D146,'Input Parameters'!$E$20,'Input Parameters'!$F$20)&gt;5500,5500,_xlfn.NORM.INV(D146,'Input Parameters'!$E$20,'Input Parameters'!$F$20)))</f>
        <v>4615.2586835441043</v>
      </c>
      <c r="F146" s="10">
        <f t="shared" ca="1" si="20"/>
        <v>0.1942830040724709</v>
      </c>
      <c r="G146" s="61">
        <f ca="1">_xlfn.NORM.INV(F146,'Input Parameters'!$E$21,'Input Parameters'!$F$21)</f>
        <v>278.07294425996173</v>
      </c>
      <c r="H146" s="54">
        <f ca="1">EXP(E146*(1/'Input Parameters'!$E$22-1/G146))</f>
        <v>0.42931736078502647</v>
      </c>
      <c r="I146" s="10">
        <f t="shared" ca="1" si="21"/>
        <v>0.48350468113381362</v>
      </c>
      <c r="J146" s="29">
        <f ca="1">_xlfn.BETA.INV(I146,'Input Parameters'!$L$24,'Input Parameters'!$M$24,'Input Parameters'!$J$24,'Input Parameters'!$K$24)</f>
        <v>0.60048643298985405</v>
      </c>
      <c r="K146" s="156">
        <f ca="1">('Input Parameters'!$E$25/'Input Parameters'!$E$31)^$J146</f>
        <v>1.34655852902727E-2</v>
      </c>
      <c r="L146" s="66">
        <f ca="1">$H146*$C146*'Input Parameters'!$E$23*K146</f>
        <v>2.7883948089009336</v>
      </c>
      <c r="M146" s="23">
        <f t="shared" ca="1" si="22"/>
        <v>0.32593155034346344</v>
      </c>
      <c r="N146" s="15">
        <f ca="1">_xlfn.NORM.INV(M146,'Input Parameters'!$E$26,'Input Parameters'!$F$26)</f>
        <v>2.4525315510117277E-2</v>
      </c>
      <c r="O146" s="8">
        <f t="shared" ca="1" si="23"/>
        <v>0.34943390806038033</v>
      </c>
      <c r="P146" s="29">
        <f ca="1">_xlfn.LOGNORM.INV(O146,'Input Parameters'!$H$27,'Input Parameters'!$I$27)</f>
        <v>1.1996928348208007</v>
      </c>
      <c r="Q146" s="10"/>
      <c r="R146" s="15">
        <f>'Input Parameters'!$E$28</f>
        <v>12.7</v>
      </c>
      <c r="S146" s="10">
        <f t="shared" ca="1" si="24"/>
        <v>0.59492940503054093</v>
      </c>
      <c r="T146" s="25">
        <f ca="1">_xlfn.LOGNORM.INV(S146,'Input Parameters'!$H$29,'Input Parameters'!$I$29)</f>
        <v>59.823886272835956</v>
      </c>
      <c r="U146" s="10">
        <f t="shared" ca="1" si="25"/>
        <v>0.36387728939281738</v>
      </c>
      <c r="V146" s="29">
        <f ca="1">IF('Input Parameters'!$D$30="Beta",_xlfn.BETA.INV(U146,'Input Parameters'!$L$30,'Input Parameters'!$M$30,'Input Parameters'!$J$30,'Input Parameters'!$K$30),IF('Input Parameters'!$D$30="LogNorm",_xlfn.LOGNORM.INV(U146,'Input Parameters'!$H$30,'Input Parameters'!$I$30)))</f>
        <v>0.87103731109128446</v>
      </c>
      <c r="W146" s="2">
        <f ca="1">N146+(P146-N146)*(1-ERF((T146-R146)/(2*SQRT(L146*'Input Parameters'!$E$31))))</f>
        <v>7.8570984962102478E-2</v>
      </c>
      <c r="X146">
        <f t="shared" ca="1" si="26"/>
        <v>1</v>
      </c>
      <c r="Y146" s="7"/>
    </row>
    <row r="147" spans="1:25" ht="15" customHeight="1" x14ac:dyDescent="0.3">
      <c r="A147" s="130">
        <v>140</v>
      </c>
      <c r="B147" s="10">
        <f t="shared" ca="1" si="18"/>
        <v>5.2575731853439223E-3</v>
      </c>
      <c r="C147" s="57">
        <f ca="1">_xlfn.NORM.INV(B147,'Input Parameters'!$E$19,'Input Parameters'!$F$19)</f>
        <v>351.11419541785131</v>
      </c>
      <c r="D147" s="10">
        <f t="shared" ca="1" si="19"/>
        <v>0.21547285472331612</v>
      </c>
      <c r="E147" s="59">
        <f ca="1">IF(_xlfn.NORM.INV(D147,'Input Parameters'!$E$20,'Input Parameters'!$F$20)&lt;3500,3500,IF(_xlfn.NORM.INV(D147,'Input Parameters'!$E$20,'Input Parameters'!$F$20)&gt;5500,5500,_xlfn.NORM.INV(D147,'Input Parameters'!$E$20,'Input Parameters'!$F$20)))</f>
        <v>4248.6979387539686</v>
      </c>
      <c r="F147" s="10">
        <f t="shared" ca="1" si="20"/>
        <v>0.23363663412767766</v>
      </c>
      <c r="G147" s="61">
        <f ca="1">_xlfn.NORM.INV(F147,'Input Parameters'!$E$21,'Input Parameters'!$F$21)</f>
        <v>279.13638703662417</v>
      </c>
      <c r="H147" s="54">
        <f ca="1">EXP(E147*(1/'Input Parameters'!$E$22-1/G147))</f>
        <v>0.48665887683549414</v>
      </c>
      <c r="I147" s="10">
        <f t="shared" ca="1" si="21"/>
        <v>0.50663512704415936</v>
      </c>
      <c r="J147" s="29">
        <f ca="1">_xlfn.BETA.INV(I147,'Input Parameters'!$L$24,'Input Parameters'!$M$24,'Input Parameters'!$J$24,'Input Parameters'!$K$24)</f>
        <v>0.60983906076701078</v>
      </c>
      <c r="K147" s="156">
        <f ca="1">('Input Parameters'!$E$25/'Input Parameters'!$E$31)^$J147</f>
        <v>1.2591798270791633E-2</v>
      </c>
      <c r="L147" s="66">
        <f ca="1">$H147*$C147*'Input Parameters'!$E$23*K147</f>
        <v>2.1515963310238209</v>
      </c>
      <c r="M147" s="23">
        <f t="shared" ca="1" si="22"/>
        <v>0.89907127610092719</v>
      </c>
      <c r="N147" s="15">
        <f ca="1">_xlfn.NORM.INV(M147,'Input Parameters'!$E$26,'Input Parameters'!$F$26)</f>
        <v>6.0801827093211996E-2</v>
      </c>
      <c r="O147" s="8">
        <f t="shared" ca="1" si="23"/>
        <v>0.69659683162024355</v>
      </c>
      <c r="P147" s="29">
        <f ca="1">_xlfn.LOGNORM.INV(O147,'Input Parameters'!$H$27,'Input Parameters'!$I$27)</f>
        <v>1.7876343828140517</v>
      </c>
      <c r="Q147" s="10"/>
      <c r="R147" s="15">
        <f>'Input Parameters'!$E$28</f>
        <v>12.7</v>
      </c>
      <c r="S147" s="10">
        <f t="shared" ca="1" si="24"/>
        <v>0.44624361641860533</v>
      </c>
      <c r="T147" s="25">
        <f ca="1">_xlfn.LOGNORM.INV(S147,'Input Parameters'!$H$29,'Input Parameters'!$I$29)</f>
        <v>57.354853408810527</v>
      </c>
      <c r="U147" s="10">
        <f t="shared" ca="1" si="25"/>
        <v>6.2728805011535993E-2</v>
      </c>
      <c r="V147" s="29">
        <f ca="1">IF('Input Parameters'!$D$30="Beta",_xlfn.BETA.INV(U147,'Input Parameters'!$L$30,'Input Parameters'!$M$30,'Input Parameters'!$J$30,'Input Parameters'!$K$30),IF('Input Parameters'!$D$30="LogNorm",_xlfn.LOGNORM.INV(U147,'Input Parameters'!$H$30,'Input Parameters'!$I$30)))</f>
        <v>0.54605563338740493</v>
      </c>
      <c r="W147" s="2">
        <f ca="1">N147+(P147-N147)*(1-ERF((T147-R147)/(2*SQRT(L147*'Input Parameters'!$E$31))))</f>
        <v>0.11493156005927729</v>
      </c>
      <c r="X147">
        <f t="shared" ca="1" si="26"/>
        <v>1</v>
      </c>
      <c r="Y147" s="7"/>
    </row>
    <row r="148" spans="1:25" ht="15" customHeight="1" x14ac:dyDescent="0.3">
      <c r="A148" s="130">
        <v>141</v>
      </c>
      <c r="B148" s="10">
        <f t="shared" ca="1" si="18"/>
        <v>0.70898508207665845</v>
      </c>
      <c r="C148" s="57">
        <f ca="1">_xlfn.NORM.INV(B148,'Input Parameters'!$E$19,'Input Parameters'!$F$19)</f>
        <v>613.81067461434259</v>
      </c>
      <c r="D148" s="10">
        <f t="shared" ca="1" si="19"/>
        <v>0.70963491778882348</v>
      </c>
      <c r="E148" s="59">
        <f ca="1">IF(_xlfn.NORM.INV(D148,'Input Parameters'!$E$20,'Input Parameters'!$F$20)&lt;3500,3500,IF(_xlfn.NORM.INV(D148,'Input Parameters'!$E$20,'Input Parameters'!$F$20)&gt;5500,5500,_xlfn.NORM.INV(D148,'Input Parameters'!$E$20,'Input Parameters'!$F$20)))</f>
        <v>5186.6229432579457</v>
      </c>
      <c r="F148" s="10">
        <f t="shared" ca="1" si="20"/>
        <v>0.8109523986042021</v>
      </c>
      <c r="G148" s="61">
        <f ca="1">_xlfn.NORM.INV(F148,'Input Parameters'!$E$21,'Input Parameters'!$F$21)</f>
        <v>291.7778934126037</v>
      </c>
      <c r="H148" s="54">
        <f ca="1">EXP(E148*(1/'Input Parameters'!$E$22-1/G148))</f>
        <v>0.92853833221681259</v>
      </c>
      <c r="I148" s="10">
        <f t="shared" ca="1" si="21"/>
        <v>0.63032688765553735</v>
      </c>
      <c r="J148" s="29">
        <f ca="1">_xlfn.BETA.INV(I148,'Input Parameters'!$L$24,'Input Parameters'!$M$24,'Input Parameters'!$J$24,'Input Parameters'!$K$24)</f>
        <v>0.65972894550410066</v>
      </c>
      <c r="K148" s="156">
        <f ca="1">('Input Parameters'!$E$25/'Input Parameters'!$E$31)^$J148</f>
        <v>8.8035777546841831E-3</v>
      </c>
      <c r="L148" s="66">
        <f ca="1">$H148*$C148*'Input Parameters'!$E$23*K148</f>
        <v>5.0175704425279886</v>
      </c>
      <c r="M148" s="23">
        <f t="shared" ca="1" si="22"/>
        <v>0.52624781666278775</v>
      </c>
      <c r="N148" s="15">
        <f ca="1">_xlfn.NORM.INV(M148,'Input Parameters'!$E$26,'Input Parameters'!$F$26)</f>
        <v>3.5382662241874314E-2</v>
      </c>
      <c r="O148" s="8">
        <f t="shared" ca="1" si="23"/>
        <v>0.9727591740900341</v>
      </c>
      <c r="P148" s="29">
        <f ca="1">_xlfn.LOGNORM.INV(O148,'Input Parameters'!$H$27,'Input Parameters'!$I$27)</f>
        <v>3.3332990085009966</v>
      </c>
      <c r="Q148" s="10"/>
      <c r="R148" s="15">
        <f>'Input Parameters'!$E$28</f>
        <v>12.7</v>
      </c>
      <c r="S148" s="10">
        <f t="shared" ca="1" si="24"/>
        <v>0.43625260662587406</v>
      </c>
      <c r="T148" s="25">
        <f ca="1">_xlfn.LOGNORM.INV(S148,'Input Parameters'!$H$29,'Input Parameters'!$I$29)</f>
        <v>57.192042070724519</v>
      </c>
      <c r="U148" s="10">
        <f t="shared" ca="1" si="25"/>
        <v>0.67353385598605764</v>
      </c>
      <c r="V148" s="29">
        <f ca="1">IF('Input Parameters'!$D$30="Beta",_xlfn.BETA.INV(U148,'Input Parameters'!$L$30,'Input Parameters'!$M$30,'Input Parameters'!$J$30,'Input Parameters'!$K$30),IF('Input Parameters'!$D$30="LogNorm",_xlfn.LOGNORM.INV(U148,'Input Parameters'!$H$30,'Input Parameters'!$I$30)))</f>
        <v>1.1930833651064607</v>
      </c>
      <c r="W148" s="2">
        <f ca="1">N148+(P148-N148)*(1-ERF((T148-R148)/(2*SQRT(L148*'Input Parameters'!$E$31))))</f>
        <v>0.56361358418945995</v>
      </c>
      <c r="X148">
        <f t="shared" ca="1" si="26"/>
        <v>1</v>
      </c>
      <c r="Y148" s="7"/>
    </row>
    <row r="149" spans="1:25" ht="15" customHeight="1" x14ac:dyDescent="0.3">
      <c r="A149" s="130">
        <v>142</v>
      </c>
      <c r="B149" s="10">
        <f t="shared" ca="1" si="18"/>
        <v>0.60923969165837155</v>
      </c>
      <c r="C149" s="57">
        <f ca="1">_xlfn.NORM.INV(B149,'Input Parameters'!$E$19,'Input Parameters'!$F$19)</f>
        <v>590.73505736943946</v>
      </c>
      <c r="D149" s="10">
        <f t="shared" ca="1" si="19"/>
        <v>0.16600723354799263</v>
      </c>
      <c r="E149" s="59">
        <f ca="1">IF(_xlfn.NORM.INV(D149,'Input Parameters'!$E$20,'Input Parameters'!$F$20)&lt;3500,3500,IF(_xlfn.NORM.INV(D149,'Input Parameters'!$E$20,'Input Parameters'!$F$20)&gt;5500,5500,_xlfn.NORM.INV(D149,'Input Parameters'!$E$20,'Input Parameters'!$F$20)))</f>
        <v>4120.9550246128092</v>
      </c>
      <c r="F149" s="10">
        <f t="shared" ca="1" si="20"/>
        <v>0.63518576490645329</v>
      </c>
      <c r="G149" s="61">
        <f ca="1">_xlfn.NORM.INV(F149,'Input Parameters'!$E$21,'Input Parameters'!$F$21)</f>
        <v>287.56657156063062</v>
      </c>
      <c r="H149" s="54">
        <f ca="1">EXP(E149*(1/'Input Parameters'!$E$22-1/G149))</f>
        <v>0.766634264021683</v>
      </c>
      <c r="I149" s="10">
        <f t="shared" ca="1" si="21"/>
        <v>0.15060228269401288</v>
      </c>
      <c r="J149" s="29">
        <f ca="1">_xlfn.BETA.INV(I149,'Input Parameters'!$L$24,'Input Parameters'!$M$24,'Input Parameters'!$J$24,'Input Parameters'!$K$24)</f>
        <v>0.43714514014896333</v>
      </c>
      <c r="K149" s="156">
        <f ca="1">('Input Parameters'!$E$25/'Input Parameters'!$E$31)^$J149</f>
        <v>4.3461424551417376E-2</v>
      </c>
      <c r="L149" s="66">
        <f ca="1">$H149*$C149*'Input Parameters'!$E$23*K149</f>
        <v>19.68271155149597</v>
      </c>
      <c r="M149" s="23">
        <f t="shared" ca="1" si="22"/>
        <v>0.75631268955866682</v>
      </c>
      <c r="N149" s="15">
        <f ca="1">_xlfn.NORM.INV(M149,'Input Parameters'!$E$26,'Input Parameters'!$F$26)</f>
        <v>4.8584301691632366E-2</v>
      </c>
      <c r="O149" s="8">
        <f t="shared" ca="1" si="23"/>
        <v>0.62715205226494075</v>
      </c>
      <c r="P149" s="29">
        <f ca="1">_xlfn.LOGNORM.INV(O149,'Input Parameters'!$H$27,'Input Parameters'!$I$27)</f>
        <v>1.6432804965894676</v>
      </c>
      <c r="Q149" s="10"/>
      <c r="R149" s="15">
        <f>'Input Parameters'!$E$28</f>
        <v>12.7</v>
      </c>
      <c r="S149" s="10">
        <f t="shared" ca="1" si="24"/>
        <v>0.7806851440471706</v>
      </c>
      <c r="T149" s="25">
        <f ca="1">_xlfn.LOGNORM.INV(S149,'Input Parameters'!$H$29,'Input Parameters'!$I$29)</f>
        <v>63.522153644773894</v>
      </c>
      <c r="U149" s="10">
        <f t="shared" ca="1" si="25"/>
        <v>0.96308294967501606</v>
      </c>
      <c r="V149" s="29">
        <f ca="1">IF('Input Parameters'!$D$30="Beta",_xlfn.BETA.INV(U149,'Input Parameters'!$L$30,'Input Parameters'!$M$30,'Input Parameters'!$J$30,'Input Parameters'!$K$30),IF('Input Parameters'!$D$30="LogNorm",_xlfn.LOGNORM.INV(U149,'Input Parameters'!$H$30,'Input Parameters'!$I$30)))</f>
        <v>2.0221370850730458</v>
      </c>
      <c r="W149" s="2">
        <f ca="1">N149+(P149-N149)*(1-ERF((T149-R149)/(2*SQRT(L149*'Input Parameters'!$E$31))))</f>
        <v>0.715053816887259</v>
      </c>
      <c r="X149">
        <f t="shared" ca="1" si="26"/>
        <v>1</v>
      </c>
      <c r="Y149" s="7"/>
    </row>
    <row r="150" spans="1:25" ht="15" customHeight="1" x14ac:dyDescent="0.3">
      <c r="A150" s="130">
        <v>143</v>
      </c>
      <c r="B150" s="10">
        <f t="shared" ca="1" si="18"/>
        <v>0.18058935599398385</v>
      </c>
      <c r="C150" s="57">
        <f ca="1">_xlfn.NORM.INV(B150,'Input Parameters'!$E$19,'Input Parameters'!$F$19)</f>
        <v>490.14124419585727</v>
      </c>
      <c r="D150" s="10">
        <f t="shared" ca="1" si="19"/>
        <v>0.59155234398299106</v>
      </c>
      <c r="E150" s="59">
        <f ca="1">IF(_xlfn.NORM.INV(D150,'Input Parameters'!$E$20,'Input Parameters'!$F$20)&lt;3500,3500,IF(_xlfn.NORM.INV(D150,'Input Parameters'!$E$20,'Input Parameters'!$F$20)&gt;5500,5500,_xlfn.NORM.INV(D150,'Input Parameters'!$E$20,'Input Parameters'!$F$20)))</f>
        <v>4962.0780018175983</v>
      </c>
      <c r="F150" s="10">
        <f t="shared" ca="1" si="20"/>
        <v>0.74026995891939906</v>
      </c>
      <c r="G150" s="61">
        <f ca="1">_xlfn.NORM.INV(F150,'Input Parameters'!$E$21,'Input Parameters'!$F$21)</f>
        <v>289.9132382687099</v>
      </c>
      <c r="H150" s="54">
        <f ca="1">EXP(E150*(1/'Input Parameters'!$E$22-1/G150))</f>
        <v>0.83500743020855517</v>
      </c>
      <c r="I150" s="10">
        <f t="shared" ca="1" si="21"/>
        <v>0.76781729500983309</v>
      </c>
      <c r="J150" s="29">
        <f ca="1">_xlfn.BETA.INV(I150,'Input Parameters'!$L$24,'Input Parameters'!$M$24,'Input Parameters'!$J$24,'Input Parameters'!$K$24)</f>
        <v>0.71920383047374592</v>
      </c>
      <c r="K150" s="156">
        <f ca="1">('Input Parameters'!$E$25/'Input Parameters'!$E$31)^$J150</f>
        <v>5.7460477809496207E-3</v>
      </c>
      <c r="L150" s="66">
        <f ca="1">$H150*$C150*'Input Parameters'!$E$23*K150</f>
        <v>2.351694058404199</v>
      </c>
      <c r="M150" s="23">
        <f t="shared" ca="1" si="22"/>
        <v>0.12306422156513985</v>
      </c>
      <c r="N150" s="15">
        <f ca="1">_xlfn.NORM.INV(M150,'Input Parameters'!$E$26,'Input Parameters'!$F$26)</f>
        <v>9.6441071289663748E-3</v>
      </c>
      <c r="O150" s="8">
        <f t="shared" ca="1" si="23"/>
        <v>0.96818952402040348</v>
      </c>
      <c r="P150" s="29">
        <f ca="1">_xlfn.LOGNORM.INV(O150,'Input Parameters'!$H$27,'Input Parameters'!$I$27)</f>
        <v>3.2342841357774734</v>
      </c>
      <c r="Q150" s="10"/>
      <c r="R150" s="15">
        <f>'Input Parameters'!$E$28</f>
        <v>12.7</v>
      </c>
      <c r="S150" s="10">
        <f t="shared" ca="1" si="24"/>
        <v>0.9016161123211337</v>
      </c>
      <c r="T150" s="25">
        <f ca="1">_xlfn.LOGNORM.INV(S150,'Input Parameters'!$H$29,'Input Parameters'!$I$29)</f>
        <v>67.313180582235873</v>
      </c>
      <c r="U150" s="10">
        <f t="shared" ca="1" si="25"/>
        <v>0.95872839242783991</v>
      </c>
      <c r="V150" s="29">
        <f ca="1">IF('Input Parameters'!$D$30="Beta",_xlfn.BETA.INV(U150,'Input Parameters'!$L$30,'Input Parameters'!$M$30,'Input Parameters'!$J$30,'Input Parameters'!$K$30),IF('Input Parameters'!$D$30="LogNorm",_xlfn.LOGNORM.INV(U150,'Input Parameters'!$H$30,'Input Parameters'!$I$30)))</f>
        <v>1.9814658082076029</v>
      </c>
      <c r="W150" s="2">
        <f ca="1">N150+(P150-N150)*(1-ERF((T150-R150)/(2*SQRT(L150*'Input Parameters'!$E$31))))</f>
        <v>4.7679621325228988E-2</v>
      </c>
      <c r="X150">
        <f t="shared" ca="1" si="26"/>
        <v>1</v>
      </c>
      <c r="Y150" s="7"/>
    </row>
    <row r="151" spans="1:25" ht="15" customHeight="1" x14ac:dyDescent="0.3">
      <c r="A151" s="130">
        <v>144</v>
      </c>
      <c r="B151" s="10">
        <f t="shared" ca="1" si="18"/>
        <v>0.87872089502649087</v>
      </c>
      <c r="C151" s="57">
        <f ca="1">_xlfn.NORM.INV(B151,'Input Parameters'!$E$19,'Input Parameters'!$F$19)</f>
        <v>666.04808742502416</v>
      </c>
      <c r="D151" s="10">
        <f t="shared" ca="1" si="19"/>
        <v>0.85156314618132289</v>
      </c>
      <c r="E151" s="59">
        <f ca="1">IF(_xlfn.NORM.INV(D151,'Input Parameters'!$E$20,'Input Parameters'!$F$20)&lt;3500,3500,IF(_xlfn.NORM.INV(D151,'Input Parameters'!$E$20,'Input Parameters'!$F$20)&gt;5500,5500,_xlfn.NORM.INV(D151,'Input Parameters'!$E$20,'Input Parameters'!$F$20)))</f>
        <v>5500</v>
      </c>
      <c r="F151" s="10">
        <f t="shared" ca="1" si="20"/>
        <v>0.89286947907824543</v>
      </c>
      <c r="G151" s="61">
        <f ca="1">_xlfn.NORM.INV(F151,'Input Parameters'!$E$21,'Input Parameters'!$F$21)</f>
        <v>294.6115985221312</v>
      </c>
      <c r="H151" s="54">
        <f ca="1">EXP(E151*(1/'Input Parameters'!$E$22-1/G151))</f>
        <v>1.1081410006177153</v>
      </c>
      <c r="I151" s="10">
        <f t="shared" ca="1" si="21"/>
        <v>0.69473297961942426</v>
      </c>
      <c r="J151" s="29">
        <f ca="1">_xlfn.BETA.INV(I151,'Input Parameters'!$L$24,'Input Parameters'!$M$24,'Input Parameters'!$J$24,'Input Parameters'!$K$24)</f>
        <v>0.68660778239730913</v>
      </c>
      <c r="K151" s="156">
        <f ca="1">('Input Parameters'!$E$25/'Input Parameters'!$E$31)^$J151</f>
        <v>7.2597223376848485E-3</v>
      </c>
      <c r="L151" s="66">
        <f ca="1">$H151*$C151*'Input Parameters'!$E$23*K151</f>
        <v>5.3582209731988915</v>
      </c>
      <c r="M151" s="23">
        <f t="shared" ca="1" si="22"/>
        <v>0.28727680746354445</v>
      </c>
      <c r="N151" s="15">
        <f ca="1">_xlfn.NORM.INV(M151,'Input Parameters'!$E$26,'Input Parameters'!$F$26)</f>
        <v>2.2211485240922556E-2</v>
      </c>
      <c r="O151" s="8">
        <f t="shared" ca="1" si="23"/>
        <v>0.12029650803125824</v>
      </c>
      <c r="P151" s="29">
        <f ca="1">_xlfn.LOGNORM.INV(O151,'Input Parameters'!$H$27,'Input Parameters'!$I$27)</f>
        <v>0.84708017026141014</v>
      </c>
      <c r="Q151" s="10"/>
      <c r="R151" s="15">
        <f>'Input Parameters'!$E$28</f>
        <v>12.7</v>
      </c>
      <c r="S151" s="10">
        <f t="shared" ca="1" si="24"/>
        <v>0.2987850732909495</v>
      </c>
      <c r="T151" s="25">
        <f ca="1">_xlfn.LOGNORM.INV(S151,'Input Parameters'!$H$29,'Input Parameters'!$I$29)</f>
        <v>54.880782164746371</v>
      </c>
      <c r="U151" s="10">
        <f t="shared" ca="1" si="25"/>
        <v>0.96105815499545122</v>
      </c>
      <c r="V151" s="29">
        <f ca="1">IF('Input Parameters'!$D$30="Beta",_xlfn.BETA.INV(U151,'Input Parameters'!$L$30,'Input Parameters'!$M$30,'Input Parameters'!$J$30,'Input Parameters'!$K$30),IF('Input Parameters'!$D$30="LogNorm",_xlfn.LOGNORM.INV(U151,'Input Parameters'!$H$30,'Input Parameters'!$I$30)))</f>
        <v>2.0026624163947373</v>
      </c>
      <c r="W151" s="2">
        <f ca="1">N151+(P151-N151)*(1-ERF((T151-R151)/(2*SQRT(L151*'Input Parameters'!$E$31))))</f>
        <v>0.18517824549405623</v>
      </c>
      <c r="X151">
        <f t="shared" ca="1" si="26"/>
        <v>1</v>
      </c>
      <c r="Y151" s="7"/>
    </row>
    <row r="152" spans="1:25" ht="15" customHeight="1" x14ac:dyDescent="0.3">
      <c r="A152" s="130">
        <v>145</v>
      </c>
      <c r="B152" s="10">
        <f t="shared" ca="1" si="18"/>
        <v>0.29548231162940342</v>
      </c>
      <c r="C152" s="57">
        <f ca="1">_xlfn.NORM.INV(B152,'Input Parameters'!$E$19,'Input Parameters'!$F$19)</f>
        <v>521.88643058071943</v>
      </c>
      <c r="D152" s="10">
        <f t="shared" ca="1" si="19"/>
        <v>0.21416201144662572</v>
      </c>
      <c r="E152" s="59">
        <f ca="1">IF(_xlfn.NORM.INV(D152,'Input Parameters'!$E$20,'Input Parameters'!$F$20)&lt;3500,3500,IF(_xlfn.NORM.INV(D152,'Input Parameters'!$E$20,'Input Parameters'!$F$20)&gt;5500,5500,_xlfn.NORM.INV(D152,'Input Parameters'!$E$20,'Input Parameters'!$F$20)))</f>
        <v>4245.5559961181198</v>
      </c>
      <c r="F152" s="10">
        <f t="shared" ca="1" si="20"/>
        <v>0.91057646411394921</v>
      </c>
      <c r="G152" s="61">
        <f ca="1">_xlfn.NORM.INV(F152,'Input Parameters'!$E$21,'Input Parameters'!$F$21)</f>
        <v>295.4163031402108</v>
      </c>
      <c r="H152" s="54">
        <f ca="1">EXP(E152*(1/'Input Parameters'!$E$22-1/G152))</f>
        <v>1.1258270153295702</v>
      </c>
      <c r="I152" s="10">
        <f t="shared" ca="1" si="21"/>
        <v>0.16428551230577004</v>
      </c>
      <c r="J152" s="29">
        <f ca="1">_xlfn.BETA.INV(I152,'Input Parameters'!$L$24,'Input Parameters'!$M$24,'Input Parameters'!$J$24,'Input Parameters'!$K$24)</f>
        <v>0.44642966078454077</v>
      </c>
      <c r="K152" s="156">
        <f ca="1">('Input Parameters'!$E$25/'Input Parameters'!$E$31)^$J152</f>
        <v>4.066105687463898E-2</v>
      </c>
      <c r="L152" s="66">
        <f ca="1">$H152*$C152*'Input Parameters'!$E$23*K152</f>
        <v>23.89056020606084</v>
      </c>
      <c r="M152" s="23">
        <f t="shared" ca="1" si="22"/>
        <v>3.5899908880621223E-2</v>
      </c>
      <c r="N152" s="15">
        <f ca="1">_xlfn.NORM.INV(M152,'Input Parameters'!$E$26,'Input Parameters'!$F$26)</f>
        <v>-3.8080916415543578E-3</v>
      </c>
      <c r="O152" s="8">
        <f t="shared" ca="1" si="23"/>
        <v>0.48336629309618284</v>
      </c>
      <c r="P152" s="29">
        <f ca="1">_xlfn.LOGNORM.INV(O152,'Input Parameters'!$H$27,'Input Parameters'!$I$27)</f>
        <v>1.3976055285642985</v>
      </c>
      <c r="Q152" s="10"/>
      <c r="R152" s="15">
        <f>'Input Parameters'!$E$28</f>
        <v>12.7</v>
      </c>
      <c r="S152" s="10">
        <f t="shared" ca="1" si="24"/>
        <v>0.31885272139940035</v>
      </c>
      <c r="T152" s="25">
        <f ca="1">_xlfn.LOGNORM.INV(S152,'Input Parameters'!$H$29,'Input Parameters'!$I$29)</f>
        <v>55.23305131077521</v>
      </c>
      <c r="U152" s="10">
        <f t="shared" ca="1" si="25"/>
        <v>0.7141904862860794</v>
      </c>
      <c r="V152" s="29">
        <f ca="1">IF('Input Parameters'!$D$30="Beta",_xlfn.BETA.INV(U152,'Input Parameters'!$L$30,'Input Parameters'!$M$30,'Input Parameters'!$J$30,'Input Parameters'!$K$30),IF('Input Parameters'!$D$30="LogNorm",_xlfn.LOGNORM.INV(U152,'Input Parameters'!$H$30,'Input Parameters'!$I$30)))</f>
        <v>1.2489157634506189</v>
      </c>
      <c r="W152" s="2">
        <f ca="1">N152+(P152-N152)*(1-ERF((T152-R152)/(2*SQRT(L152*'Input Parameters'!$E$31))))</f>
        <v>0.75063718031886695</v>
      </c>
      <c r="X152">
        <f t="shared" ca="1" si="26"/>
        <v>1</v>
      </c>
      <c r="Y152" s="7"/>
    </row>
    <row r="153" spans="1:25" ht="15" customHeight="1" x14ac:dyDescent="0.3">
      <c r="A153" s="130">
        <v>146</v>
      </c>
      <c r="B153" s="10">
        <f t="shared" ca="1" si="18"/>
        <v>0.10266431458145986</v>
      </c>
      <c r="C153" s="57">
        <f ca="1">_xlfn.NORM.INV(B153,'Input Parameters'!$E$19,'Input Parameters'!$F$19)</f>
        <v>460.27945098656886</v>
      </c>
      <c r="D153" s="10">
        <f t="shared" ca="1" si="19"/>
        <v>0.27321711264379767</v>
      </c>
      <c r="E153" s="59">
        <f ca="1">IF(_xlfn.NORM.INV(D153,'Input Parameters'!$E$20,'Input Parameters'!$F$20)&lt;3500,3500,IF(_xlfn.NORM.INV(D153,'Input Parameters'!$E$20,'Input Parameters'!$F$20)&gt;5500,5500,_xlfn.NORM.INV(D153,'Input Parameters'!$E$20,'Input Parameters'!$F$20)))</f>
        <v>4377.8216434609667</v>
      </c>
      <c r="F153" s="10">
        <f t="shared" ca="1" si="20"/>
        <v>0.33864350232978047</v>
      </c>
      <c r="G153" s="61">
        <f ca="1">_xlfn.NORM.INV(F153,'Input Parameters'!$E$21,'Input Parameters'!$F$21)</f>
        <v>281.578918776416</v>
      </c>
      <c r="H153" s="54">
        <f ca="1">EXP(E153*(1/'Input Parameters'!$E$22-1/G153))</f>
        <v>0.5455096687255151</v>
      </c>
      <c r="I153" s="10">
        <f t="shared" ca="1" si="21"/>
        <v>0.4243581201872485</v>
      </c>
      <c r="J153" s="29">
        <f ca="1">_xlfn.BETA.INV(I153,'Input Parameters'!$L$24,'Input Parameters'!$M$24,'Input Parameters'!$J$24,'Input Parameters'!$K$24)</f>
        <v>0.57617710905891106</v>
      </c>
      <c r="K153" s="156">
        <f ca="1">('Input Parameters'!$E$25/'Input Parameters'!$E$31)^$J153</f>
        <v>1.6030950954130631E-2</v>
      </c>
      <c r="L153" s="66">
        <f ca="1">$H153*$C153*'Input Parameters'!$E$23*K153</f>
        <v>4.0251616321023684</v>
      </c>
      <c r="M153" s="23">
        <f t="shared" ca="1" si="22"/>
        <v>0.67155315346032118</v>
      </c>
      <c r="N153" s="15">
        <f ca="1">_xlfn.NORM.INV(M153,'Input Parameters'!$E$26,'Input Parameters'!$F$26)</f>
        <v>4.3328324885246565E-2</v>
      </c>
      <c r="O153" s="8">
        <f t="shared" ca="1" si="23"/>
        <v>0.74689448803466341</v>
      </c>
      <c r="P153" s="29">
        <f ca="1">_xlfn.LOGNORM.INV(O153,'Input Parameters'!$H$27,'Input Parameters'!$I$27)</f>
        <v>1.9103837681322893</v>
      </c>
      <c r="Q153" s="10"/>
      <c r="R153" s="15">
        <f>'Input Parameters'!$E$28</f>
        <v>12.7</v>
      </c>
      <c r="S153" s="10">
        <f t="shared" ca="1" si="24"/>
        <v>0.69423588250899393</v>
      </c>
      <c r="T153" s="25">
        <f ca="1">_xlfn.LOGNORM.INV(S153,'Input Parameters'!$H$29,'Input Parameters'!$I$29)</f>
        <v>61.648868478393801</v>
      </c>
      <c r="U153" s="10">
        <f t="shared" ca="1" si="25"/>
        <v>0.94768054452869899</v>
      </c>
      <c r="V153" s="29">
        <f ca="1">IF('Input Parameters'!$D$30="Beta",_xlfn.BETA.INV(U153,'Input Parameters'!$L$30,'Input Parameters'!$M$30,'Input Parameters'!$J$30,'Input Parameters'!$K$30),IF('Input Parameters'!$D$30="LogNorm",_xlfn.LOGNORM.INV(U153,'Input Parameters'!$H$30,'Input Parameters'!$I$30)))</f>
        <v>1.8948477969674837</v>
      </c>
      <c r="W153" s="2">
        <f ca="1">N153+(P153-N153)*(1-ERF((T153-R153)/(2*SQRT(L153*'Input Parameters'!$E$31))))</f>
        <v>0.20108313295888458</v>
      </c>
      <c r="X153">
        <f t="shared" ca="1" si="26"/>
        <v>1</v>
      </c>
      <c r="Y153" s="7"/>
    </row>
    <row r="154" spans="1:25" ht="15" customHeight="1" x14ac:dyDescent="0.3">
      <c r="A154" s="130">
        <v>147</v>
      </c>
      <c r="B154" s="10">
        <f t="shared" ca="1" si="18"/>
        <v>0.94418904244380042</v>
      </c>
      <c r="C154" s="57">
        <f ca="1">_xlfn.NORM.INV(B154,'Input Parameters'!$E$19,'Input Parameters'!$F$19)</f>
        <v>701.73486712615022</v>
      </c>
      <c r="D154" s="10">
        <f t="shared" ca="1" si="19"/>
        <v>0.52119950394442704</v>
      </c>
      <c r="E154" s="59">
        <f ca="1">IF(_xlfn.NORM.INV(D154,'Input Parameters'!$E$20,'Input Parameters'!$F$20)&lt;3500,3500,IF(_xlfn.NORM.INV(D154,'Input Parameters'!$E$20,'Input Parameters'!$F$20)&gt;5500,5500,_xlfn.NORM.INV(D154,'Input Parameters'!$E$20,'Input Parameters'!$F$20)))</f>
        <v>4837.215016792351</v>
      </c>
      <c r="F154" s="10">
        <f t="shared" ca="1" si="20"/>
        <v>0.33013819503520236</v>
      </c>
      <c r="G154" s="61">
        <f ca="1">_xlfn.NORM.INV(F154,'Input Parameters'!$E$21,'Input Parameters'!$F$21)</f>
        <v>281.39528162229175</v>
      </c>
      <c r="H154" s="54">
        <f ca="1">EXP(E154*(1/'Input Parameters'!$E$22-1/G154))</f>
        <v>0.50619121318856231</v>
      </c>
      <c r="I154" s="10">
        <f t="shared" ca="1" si="21"/>
        <v>0.30955842276672074</v>
      </c>
      <c r="J154" s="29">
        <f ca="1">_xlfn.BETA.INV(I154,'Input Parameters'!$L$24,'Input Parameters'!$M$24,'Input Parameters'!$J$24,'Input Parameters'!$K$24)</f>
        <v>0.52567996317606047</v>
      </c>
      <c r="K154" s="156">
        <f ca="1">('Input Parameters'!$E$25/'Input Parameters'!$E$31)^$J154</f>
        <v>2.3029246020987552E-2</v>
      </c>
      <c r="L154" s="66">
        <f ca="1">$H154*$C154*'Input Parameters'!$E$23*K154</f>
        <v>8.1802650840288731</v>
      </c>
      <c r="M154" s="23">
        <f t="shared" ca="1" si="22"/>
        <v>0.28505303995051545</v>
      </c>
      <c r="N154" s="15">
        <f ca="1">_xlfn.NORM.INV(M154,'Input Parameters'!$E$26,'Input Parameters'!$F$26)</f>
        <v>2.2074199205931035E-2</v>
      </c>
      <c r="O154" s="8">
        <f t="shared" ca="1" si="23"/>
        <v>0.78366321656446225</v>
      </c>
      <c r="P154" s="29">
        <f ca="1">_xlfn.LOGNORM.INV(O154,'Input Parameters'!$H$27,'Input Parameters'!$I$27)</f>
        <v>2.0144345013517642</v>
      </c>
      <c r="Q154" s="10"/>
      <c r="R154" s="15">
        <f>'Input Parameters'!$E$28</f>
        <v>12.7</v>
      </c>
      <c r="S154" s="10">
        <f t="shared" ca="1" si="24"/>
        <v>0.2817738566906598</v>
      </c>
      <c r="T154" s="25">
        <f ca="1">_xlfn.LOGNORM.INV(S154,'Input Parameters'!$H$29,'Input Parameters'!$I$29)</f>
        <v>54.575511456475837</v>
      </c>
      <c r="U154" s="10">
        <f t="shared" ca="1" si="25"/>
        <v>0.67378877632384615</v>
      </c>
      <c r="V154" s="29">
        <f ca="1">IF('Input Parameters'!$D$30="Beta",_xlfn.BETA.INV(U154,'Input Parameters'!$L$30,'Input Parameters'!$M$30,'Input Parameters'!$J$30,'Input Parameters'!$K$30),IF('Input Parameters'!$D$30="LogNorm",_xlfn.LOGNORM.INV(U154,'Input Parameters'!$H$30,'Input Parameters'!$I$30)))</f>
        <v>1.1934160891183061</v>
      </c>
      <c r="W154" s="2">
        <f ca="1">N154+(P154-N154)*(1-ERF((T154-R154)/(2*SQRT(L154*'Input Parameters'!$E$31))))</f>
        <v>0.62084649985553875</v>
      </c>
      <c r="X154">
        <f t="shared" ca="1" si="26"/>
        <v>1</v>
      </c>
      <c r="Y154" s="7"/>
    </row>
    <row r="155" spans="1:25" ht="15" customHeight="1" x14ac:dyDescent="0.3">
      <c r="A155" s="130">
        <v>148</v>
      </c>
      <c r="B155" s="10">
        <f t="shared" ca="1" si="18"/>
        <v>0.8853000328725863</v>
      </c>
      <c r="C155" s="57">
        <f ca="1">_xlfn.NORM.INV(B155,'Input Parameters'!$E$19,'Input Parameters'!$F$19)</f>
        <v>668.86106033318674</v>
      </c>
      <c r="D155" s="10">
        <f t="shared" ca="1" si="19"/>
        <v>0.10478330486837273</v>
      </c>
      <c r="E155" s="59">
        <f ca="1">IF(_xlfn.NORM.INV(D155,'Input Parameters'!$E$20,'Input Parameters'!$F$20)&lt;3500,3500,IF(_xlfn.NORM.INV(D155,'Input Parameters'!$E$20,'Input Parameters'!$F$20)&gt;5500,5500,_xlfn.NORM.INV(D155,'Input Parameters'!$E$20,'Input Parameters'!$F$20)))</f>
        <v>3921.6693733229736</v>
      </c>
      <c r="F155" s="10">
        <f t="shared" ca="1" si="20"/>
        <v>0.45743656401134813</v>
      </c>
      <c r="G155" s="61">
        <f ca="1">_xlfn.NORM.INV(F155,'Input Parameters'!$E$21,'Input Parameters'!$F$21)</f>
        <v>284.00981370290685</v>
      </c>
      <c r="H155" s="54">
        <f ca="1">EXP(E155*(1/'Input Parameters'!$E$22-1/G155))</f>
        <v>0.65463286026607226</v>
      </c>
      <c r="I155" s="10">
        <f t="shared" ca="1" si="21"/>
        <v>0.90011086422389319</v>
      </c>
      <c r="J155" s="29">
        <f ca="1">_xlfn.BETA.INV(I155,'Input Parameters'!$L$24,'Input Parameters'!$M$24,'Input Parameters'!$J$24,'Input Parameters'!$K$24)</f>
        <v>0.79266176772599328</v>
      </c>
      <c r="K155" s="156">
        <f ca="1">('Input Parameters'!$E$25/'Input Parameters'!$E$31)^$J155</f>
        <v>3.3924699580039986E-3</v>
      </c>
      <c r="L155" s="66">
        <f ca="1">$H155*$C155*'Input Parameters'!$E$23*K155</f>
        <v>1.4854215663991173</v>
      </c>
      <c r="M155" s="23">
        <f t="shared" ca="1" si="22"/>
        <v>0.544049202139959</v>
      </c>
      <c r="N155" s="15">
        <f ca="1">_xlfn.NORM.INV(M155,'Input Parameters'!$E$26,'Input Parameters'!$F$26)</f>
        <v>3.6323446118723623E-2</v>
      </c>
      <c r="O155" s="8">
        <f t="shared" ca="1" si="23"/>
        <v>0.66887055815026142</v>
      </c>
      <c r="P155" s="29">
        <f ca="1">_xlfn.LOGNORM.INV(O155,'Input Parameters'!$H$27,'Input Parameters'!$I$27)</f>
        <v>1.7271203470976653</v>
      </c>
      <c r="Q155" s="10"/>
      <c r="R155" s="15">
        <f>'Input Parameters'!$E$28</f>
        <v>12.7</v>
      </c>
      <c r="S155" s="10">
        <f t="shared" ca="1" si="24"/>
        <v>0.13335224088161834</v>
      </c>
      <c r="T155" s="25">
        <f ca="1">_xlfn.LOGNORM.INV(S155,'Input Parameters'!$H$29,'Input Parameters'!$I$29)</f>
        <v>51.404821968119641</v>
      </c>
      <c r="U155" s="10">
        <f t="shared" ca="1" si="25"/>
        <v>0.48063992035618253</v>
      </c>
      <c r="V155" s="29">
        <f ca="1">IF('Input Parameters'!$D$30="Beta",_xlfn.BETA.INV(U155,'Input Parameters'!$L$30,'Input Parameters'!$M$30,'Input Parameters'!$J$30,'Input Parameters'!$K$30),IF('Input Parameters'!$D$30="LogNorm",_xlfn.LOGNORM.INV(U155,'Input Parameters'!$H$30,'Input Parameters'!$I$30)))</f>
        <v>0.98025969407283442</v>
      </c>
      <c r="W155" s="2">
        <f ca="1">N155+(P155-N155)*(1-ERF((T155-R155)/(2*SQRT(L155*'Input Parameters'!$E$31))))</f>
        <v>7.814027332495635E-2</v>
      </c>
      <c r="X155">
        <f t="shared" ca="1" si="26"/>
        <v>1</v>
      </c>
      <c r="Y155" s="7"/>
    </row>
    <row r="156" spans="1:25" ht="15" customHeight="1" x14ac:dyDescent="0.3">
      <c r="A156" s="130">
        <v>149</v>
      </c>
      <c r="B156" s="10">
        <f t="shared" ca="1" si="18"/>
        <v>0.91048290261688092</v>
      </c>
      <c r="C156" s="57">
        <f ca="1">_xlfn.NORM.INV(B156,'Input Parameters'!$E$19,'Input Parameters'!$F$19)</f>
        <v>680.84558146712698</v>
      </c>
      <c r="D156" s="10">
        <f t="shared" ca="1" si="19"/>
        <v>0.24256391362569307</v>
      </c>
      <c r="E156" s="59">
        <f ca="1">IF(_xlfn.NORM.INV(D156,'Input Parameters'!$E$20,'Input Parameters'!$F$20)&lt;3500,3500,IF(_xlfn.NORM.INV(D156,'Input Parameters'!$E$20,'Input Parameters'!$F$20)&gt;5500,5500,_xlfn.NORM.INV(D156,'Input Parameters'!$E$20,'Input Parameters'!$F$20)))</f>
        <v>4311.344741378477</v>
      </c>
      <c r="F156" s="10">
        <f t="shared" ca="1" si="20"/>
        <v>0.16027723915777181</v>
      </c>
      <c r="G156" s="61">
        <f ca="1">_xlfn.NORM.INV(F156,'Input Parameters'!$E$21,'Input Parameters'!$F$21)</f>
        <v>277.04251196890078</v>
      </c>
      <c r="H156" s="54">
        <f ca="1">EXP(E156*(1/'Input Parameters'!$E$22-1/G156))</f>
        <v>0.4284651270226601</v>
      </c>
      <c r="I156" s="10">
        <f t="shared" ca="1" si="21"/>
        <v>0.69732519815945038</v>
      </c>
      <c r="J156" s="29">
        <f ca="1">_xlfn.BETA.INV(I156,'Input Parameters'!$L$24,'Input Parameters'!$M$24,'Input Parameters'!$J$24,'Input Parameters'!$K$24)</f>
        <v>0.68771770395243137</v>
      </c>
      <c r="K156" s="156">
        <f ca="1">('Input Parameters'!$E$25/'Input Parameters'!$E$31)^$J156</f>
        <v>7.2021493863869074E-3</v>
      </c>
      <c r="L156" s="66">
        <f ca="1">$H156*$C156*'Input Parameters'!$E$23*K156</f>
        <v>2.1010008534951607</v>
      </c>
      <c r="M156" s="23">
        <f t="shared" ca="1" si="22"/>
        <v>0.92006722990395273</v>
      </c>
      <c r="N156" s="15">
        <f ca="1">_xlfn.NORM.INV(M156,'Input Parameters'!$E$26,'Input Parameters'!$F$26)</f>
        <v>6.3516002414108791E-2</v>
      </c>
      <c r="O156" s="8">
        <f t="shared" ca="1" si="23"/>
        <v>2.3539853242542153E-2</v>
      </c>
      <c r="P156" s="29">
        <f ca="1">_xlfn.LOGNORM.INV(O156,'Input Parameters'!$H$27,'Input Parameters'!$I$27)</f>
        <v>0.59141842268777156</v>
      </c>
      <c r="Q156" s="10"/>
      <c r="R156" s="15">
        <f>'Input Parameters'!$E$28</f>
        <v>12.7</v>
      </c>
      <c r="S156" s="10">
        <f t="shared" ca="1" si="24"/>
        <v>0.60907749584619497</v>
      </c>
      <c r="T156" s="25">
        <f ca="1">_xlfn.LOGNORM.INV(S156,'Input Parameters'!$H$29,'Input Parameters'!$I$29)</f>
        <v>60.070703205878303</v>
      </c>
      <c r="U156" s="10">
        <f t="shared" ca="1" si="25"/>
        <v>0.3307563470996675</v>
      </c>
      <c r="V156" s="29">
        <f ca="1">IF('Input Parameters'!$D$30="Beta",_xlfn.BETA.INV(U156,'Input Parameters'!$L$30,'Input Parameters'!$M$30,'Input Parameters'!$J$30,'Input Parameters'!$K$30),IF('Input Parameters'!$D$30="LogNorm",_xlfn.LOGNORM.INV(U156,'Input Parameters'!$H$30,'Input Parameters'!$I$30)))</f>
        <v>0.84076098565461821</v>
      </c>
      <c r="W156" s="2">
        <f ca="1">N156+(P156-N156)*(1-ERF((T156-R156)/(2*SQRT(L156*'Input Parameters'!$E$31))))</f>
        <v>7.451654517550621E-2</v>
      </c>
      <c r="X156">
        <f t="shared" ca="1" si="26"/>
        <v>1</v>
      </c>
      <c r="Y156" s="7"/>
    </row>
    <row r="157" spans="1:25" ht="15" customHeight="1" x14ac:dyDescent="0.3">
      <c r="A157" s="130">
        <v>150</v>
      </c>
      <c r="B157" s="10">
        <f t="shared" ca="1" si="18"/>
        <v>0.78606457576819166</v>
      </c>
      <c r="C157" s="57">
        <f ca="1">_xlfn.NORM.INV(B157,'Input Parameters'!$E$19,'Input Parameters'!$F$19)</f>
        <v>634.29500897812159</v>
      </c>
      <c r="D157" s="10">
        <f t="shared" ca="1" si="19"/>
        <v>0.7925543396306779</v>
      </c>
      <c r="E157" s="59">
        <f ca="1">IF(_xlfn.NORM.INV(D157,'Input Parameters'!$E$20,'Input Parameters'!$F$20)&lt;3500,3500,IF(_xlfn.NORM.INV(D157,'Input Parameters'!$E$20,'Input Parameters'!$F$20)&gt;5500,5500,_xlfn.NORM.INV(D157,'Input Parameters'!$E$20,'Input Parameters'!$F$20)))</f>
        <v>5370.7213612414607</v>
      </c>
      <c r="F157" s="10">
        <f t="shared" ca="1" si="20"/>
        <v>0.74874807599459414</v>
      </c>
      <c r="G157" s="61">
        <f ca="1">_xlfn.NORM.INV(F157,'Input Parameters'!$E$21,'Input Parameters'!$F$21)</f>
        <v>290.12056488711221</v>
      </c>
      <c r="H157" s="54">
        <f ca="1">EXP(E157*(1/'Input Parameters'!$E$22-1/G157))</f>
        <v>0.83366337421412717</v>
      </c>
      <c r="I157" s="10">
        <f t="shared" ca="1" si="21"/>
        <v>0.68969772579646238</v>
      </c>
      <c r="J157" s="29">
        <f ca="1">_xlfn.BETA.INV(I157,'Input Parameters'!$L$24,'Input Parameters'!$M$24,'Input Parameters'!$J$24,'Input Parameters'!$K$24)</f>
        <v>0.684459330261451</v>
      </c>
      <c r="K157" s="156">
        <f ca="1">('Input Parameters'!$E$25/'Input Parameters'!$E$31)^$J157</f>
        <v>7.3724760013324127E-3</v>
      </c>
      <c r="L157" s="66">
        <f ca="1">$H157*$C157*'Input Parameters'!$E$23*K157</f>
        <v>3.8984806545466881</v>
      </c>
      <c r="M157" s="23">
        <f t="shared" ca="1" si="22"/>
        <v>0.66640344101746285</v>
      </c>
      <c r="N157" s="15">
        <f ca="1">_xlfn.NORM.INV(M157,'Input Parameters'!$E$26,'Input Parameters'!$F$26)</f>
        <v>4.3030072842728632E-2</v>
      </c>
      <c r="O157" s="8">
        <f t="shared" ca="1" si="23"/>
        <v>0.42845550638317897</v>
      </c>
      <c r="P157" s="29">
        <f ca="1">_xlfn.LOGNORM.INV(O157,'Input Parameters'!$H$27,'Input Parameters'!$I$27)</f>
        <v>1.3144808488386039</v>
      </c>
      <c r="Q157" s="10"/>
      <c r="R157" s="15">
        <f>'Input Parameters'!$E$28</f>
        <v>12.7</v>
      </c>
      <c r="S157" s="10">
        <f t="shared" ca="1" si="24"/>
        <v>9.6985674321590221E-2</v>
      </c>
      <c r="T157" s="25">
        <f ca="1">_xlfn.LOGNORM.INV(S157,'Input Parameters'!$H$29,'Input Parameters'!$I$29)</f>
        <v>50.329836809444082</v>
      </c>
      <c r="U157" s="10">
        <f t="shared" ca="1" si="25"/>
        <v>4.1732589354398941E-2</v>
      </c>
      <c r="V157" s="29">
        <f ca="1">IF('Input Parameters'!$D$30="Beta",_xlfn.BETA.INV(U157,'Input Parameters'!$L$30,'Input Parameters'!$M$30,'Input Parameters'!$J$30,'Input Parameters'!$K$30),IF('Input Parameters'!$D$30="LogNorm",_xlfn.LOGNORM.INV(U157,'Input Parameters'!$H$30,'Input Parameters'!$I$30)))</f>
        <v>0.50490956930391484</v>
      </c>
      <c r="W157" s="2">
        <f ca="1">N157+(P157-N157)*(1-ERF((T157-R157)/(2*SQRT(L157*'Input Parameters'!$E$31))))</f>
        <v>0.26906660849368502</v>
      </c>
      <c r="X157">
        <f t="shared" ca="1" si="26"/>
        <v>1</v>
      </c>
      <c r="Y157" s="7"/>
    </row>
    <row r="158" spans="1:25" ht="15" customHeight="1" x14ac:dyDescent="0.3">
      <c r="A158" s="130">
        <v>151</v>
      </c>
      <c r="B158" s="10">
        <f t="shared" ca="1" si="18"/>
        <v>0.76552480178724103</v>
      </c>
      <c r="C158" s="57">
        <f ca="1">_xlfn.NORM.INV(B158,'Input Parameters'!$E$19,'Input Parameters'!$F$19)</f>
        <v>628.49387612143198</v>
      </c>
      <c r="D158" s="10">
        <f t="shared" ca="1" si="19"/>
        <v>0.95967350142277685</v>
      </c>
      <c r="E158" s="59">
        <f ca="1">IF(_xlfn.NORM.INV(D158,'Input Parameters'!$E$20,'Input Parameters'!$F$20)&lt;3500,3500,IF(_xlfn.NORM.INV(D158,'Input Parameters'!$E$20,'Input Parameters'!$F$20)&gt;5500,5500,_xlfn.NORM.INV(D158,'Input Parameters'!$E$20,'Input Parameters'!$F$20)))</f>
        <v>5500</v>
      </c>
      <c r="F158" s="10">
        <f t="shared" ca="1" si="20"/>
        <v>0.2114539164884649</v>
      </c>
      <c r="G158" s="61">
        <f ca="1">_xlfn.NORM.INV(F158,'Input Parameters'!$E$21,'Input Parameters'!$F$21)</f>
        <v>278.551100818088</v>
      </c>
      <c r="H158" s="54">
        <f ca="1">EXP(E158*(1/'Input Parameters'!$E$22-1/G158))</f>
        <v>0.37768320810763806</v>
      </c>
      <c r="I158" s="10">
        <f t="shared" ca="1" si="21"/>
        <v>0.65224344639916643</v>
      </c>
      <c r="J158" s="29">
        <f ca="1">_xlfn.BETA.INV(I158,'Input Parameters'!$L$24,'Input Parameters'!$M$24,'Input Parameters'!$J$24,'Input Parameters'!$K$24)</f>
        <v>0.66874738455038241</v>
      </c>
      <c r="K158" s="156">
        <f ca="1">('Input Parameters'!$E$25/'Input Parameters'!$E$31)^$J158</f>
        <v>8.2520693481731074E-3</v>
      </c>
      <c r="L158" s="66">
        <f ca="1">$H158*$C158*'Input Parameters'!$E$23*K158</f>
        <v>1.9588067675812382</v>
      </c>
      <c r="M158" s="23">
        <f t="shared" ca="1" si="22"/>
        <v>0.15584173237259691</v>
      </c>
      <c r="N158" s="15">
        <f ca="1">_xlfn.NORM.INV(M158,'Input Parameters'!$E$26,'Input Parameters'!$F$26)</f>
        <v>1.2754385584840724E-2</v>
      </c>
      <c r="O158" s="8">
        <f t="shared" ca="1" si="23"/>
        <v>0.25686652192507853</v>
      </c>
      <c r="P158" s="29">
        <f ca="1">_xlfn.LOGNORM.INV(O158,'Input Parameters'!$H$27,'Input Parameters'!$I$27)</f>
        <v>1.0664139819449363</v>
      </c>
      <c r="Q158" s="10"/>
      <c r="R158" s="15">
        <f>'Input Parameters'!$E$28</f>
        <v>12.7</v>
      </c>
      <c r="S158" s="10">
        <f t="shared" ca="1" si="24"/>
        <v>0.18075741943895796</v>
      </c>
      <c r="T158" s="25">
        <f ca="1">_xlfn.LOGNORM.INV(S158,'Input Parameters'!$H$29,'Input Parameters'!$I$29)</f>
        <v>52.561541181825262</v>
      </c>
      <c r="U158" s="10">
        <f t="shared" ca="1" si="25"/>
        <v>0.35852358469780965</v>
      </c>
      <c r="V158" s="29">
        <f ca="1">IF('Input Parameters'!$D$30="Beta",_xlfn.BETA.INV(U158,'Input Parameters'!$L$30,'Input Parameters'!$M$30,'Input Parameters'!$J$30,'Input Parameters'!$K$30),IF('Input Parameters'!$D$30="LogNorm",_xlfn.LOGNORM.INV(U158,'Input Parameters'!$H$30,'Input Parameters'!$I$30)))</f>
        <v>0.86614127936185414</v>
      </c>
      <c r="W158" s="2">
        <f ca="1">N158+(P158-N158)*(1-ERF((T158-R158)/(2*SQRT(L158*'Input Parameters'!$E$31))))</f>
        <v>5.913375174825225E-2</v>
      </c>
      <c r="X158">
        <f t="shared" ca="1" si="26"/>
        <v>1</v>
      </c>
      <c r="Y158" s="7"/>
    </row>
    <row r="159" spans="1:25" ht="15" customHeight="1" x14ac:dyDescent="0.3">
      <c r="A159" s="130">
        <v>152</v>
      </c>
      <c r="B159" s="10">
        <f t="shared" ca="1" si="18"/>
        <v>0.2295809046086551</v>
      </c>
      <c r="C159" s="57">
        <f ca="1">_xlfn.NORM.INV(B159,'Input Parameters'!$E$19,'Input Parameters'!$F$19)</f>
        <v>504.75075471560285</v>
      </c>
      <c r="D159" s="10">
        <f t="shared" ca="1" si="19"/>
        <v>5.7243477352714844E-2</v>
      </c>
      <c r="E159" s="59">
        <f ca="1">IF(_xlfn.NORM.INV(D159,'Input Parameters'!$E$20,'Input Parameters'!$F$20)&lt;3500,3500,IF(_xlfn.NORM.INV(D159,'Input Parameters'!$E$20,'Input Parameters'!$F$20)&gt;5500,5500,_xlfn.NORM.INV(D159,'Input Parameters'!$E$20,'Input Parameters'!$F$20)))</f>
        <v>3695.160272928978</v>
      </c>
      <c r="F159" s="10">
        <f t="shared" ca="1" si="20"/>
        <v>0.78150748663932712</v>
      </c>
      <c r="G159" s="61">
        <f ca="1">_xlfn.NORM.INV(F159,'Input Parameters'!$E$21,'Input Parameters'!$F$21)</f>
        <v>290.95953493663598</v>
      </c>
      <c r="H159" s="54">
        <f ca="1">EXP(E159*(1/'Input Parameters'!$E$22-1/G159))</f>
        <v>0.91535551497386669</v>
      </c>
      <c r="I159" s="10">
        <f t="shared" ca="1" si="21"/>
        <v>0.58555277963800112</v>
      </c>
      <c r="J159" s="29">
        <f ca="1">_xlfn.BETA.INV(I159,'Input Parameters'!$L$24,'Input Parameters'!$M$24,'Input Parameters'!$J$24,'Input Parameters'!$K$24)</f>
        <v>0.64156403342520929</v>
      </c>
      <c r="K159" s="156">
        <f ca="1">('Input Parameters'!$E$25/'Input Parameters'!$E$31)^$J159</f>
        <v>1.0028841237479115E-2</v>
      </c>
      <c r="L159" s="66">
        <f ca="1">$H159*$C159*'Input Parameters'!$E$23*K159</f>
        <v>4.6335892829110357</v>
      </c>
      <c r="M159" s="23">
        <f t="shared" ca="1" si="22"/>
        <v>0.63855147473681695</v>
      </c>
      <c r="N159" s="15">
        <f ca="1">_xlfn.NORM.INV(M159,'Input Parameters'!$E$26,'Input Parameters'!$F$26)</f>
        <v>4.1446382104638725E-2</v>
      </c>
      <c r="O159" s="8">
        <f t="shared" ca="1" si="23"/>
        <v>0.20596821765335849</v>
      </c>
      <c r="P159" s="29">
        <f ca="1">_xlfn.LOGNORM.INV(O159,'Input Parameters'!$H$27,'Input Parameters'!$I$27)</f>
        <v>0.99026552137000468</v>
      </c>
      <c r="Q159" s="10"/>
      <c r="R159" s="15">
        <f>'Input Parameters'!$E$28</f>
        <v>12.7</v>
      </c>
      <c r="S159" s="10">
        <f t="shared" ca="1" si="24"/>
        <v>0.40183633222659376</v>
      </c>
      <c r="T159" s="25">
        <f ca="1">_xlfn.LOGNORM.INV(S159,'Input Parameters'!$H$29,'Input Parameters'!$I$29)</f>
        <v>56.629003483860465</v>
      </c>
      <c r="U159" s="10">
        <f t="shared" ca="1" si="25"/>
        <v>0.1501368672552752</v>
      </c>
      <c r="V159" s="29">
        <f ca="1">IF('Input Parameters'!$D$30="Beta",_xlfn.BETA.INV(U159,'Input Parameters'!$L$30,'Input Parameters'!$M$30,'Input Parameters'!$J$30,'Input Parameters'!$K$30),IF('Input Parameters'!$D$30="LogNorm",_xlfn.LOGNORM.INV(U159,'Input Parameters'!$H$30,'Input Parameters'!$I$30)))</f>
        <v>0.66413168141258228</v>
      </c>
      <c r="W159" s="2">
        <f ca="1">N159+(P159-N159)*(1-ERF((T159-R159)/(2*SQRT(L159*'Input Parameters'!$E$31))))</f>
        <v>0.18282986238690788</v>
      </c>
      <c r="X159">
        <f t="shared" ca="1" si="26"/>
        <v>1</v>
      </c>
      <c r="Y159" s="7"/>
    </row>
    <row r="160" spans="1:25" ht="15" customHeight="1" x14ac:dyDescent="0.3">
      <c r="A160" s="130">
        <v>153</v>
      </c>
      <c r="B160" s="10">
        <f t="shared" ca="1" si="18"/>
        <v>6.8450388332367273E-3</v>
      </c>
      <c r="C160" s="57">
        <f ca="1">_xlfn.NORM.INV(B160,'Input Parameters'!$E$19,'Input Parameters'!$F$19)</f>
        <v>358.98263633352684</v>
      </c>
      <c r="D160" s="10">
        <f t="shared" ca="1" si="19"/>
        <v>0.74134025047173391</v>
      </c>
      <c r="E160" s="59">
        <f ca="1">IF(_xlfn.NORM.INV(D160,'Input Parameters'!$E$20,'Input Parameters'!$F$20)&lt;3500,3500,IF(_xlfn.NORM.INV(D160,'Input Parameters'!$E$20,'Input Parameters'!$F$20)&gt;5500,5500,_xlfn.NORM.INV(D160,'Input Parameters'!$E$20,'Input Parameters'!$F$20)))</f>
        <v>5253.2379857504011</v>
      </c>
      <c r="F160" s="10">
        <f t="shared" ca="1" si="20"/>
        <v>8.775656387063091E-2</v>
      </c>
      <c r="G160" s="61">
        <f ca="1">_xlfn.NORM.INV(F160,'Input Parameters'!$E$21,'Input Parameters'!$F$21)</f>
        <v>274.20205725644303</v>
      </c>
      <c r="H160" s="54">
        <f ca="1">EXP(E160*(1/'Input Parameters'!$E$22-1/G160))</f>
        <v>0.29254594762940561</v>
      </c>
      <c r="I160" s="10">
        <f t="shared" ca="1" si="21"/>
        <v>0.52734171000093122</v>
      </c>
      <c r="J160" s="29">
        <f ca="1">_xlfn.BETA.INV(I160,'Input Parameters'!$L$24,'Input Parameters'!$M$24,'Input Parameters'!$J$24,'Input Parameters'!$K$24)</f>
        <v>0.61817218693449427</v>
      </c>
      <c r="K160" s="156">
        <f ca="1">('Input Parameters'!$E$25/'Input Parameters'!$E$31)^$J160</f>
        <v>1.1861140978315525E-2</v>
      </c>
      <c r="L160" s="66">
        <f ca="1">$H160*$C160*'Input Parameters'!$E$23*K160</f>
        <v>1.245644162475648</v>
      </c>
      <c r="M160" s="23">
        <f t="shared" ca="1" si="22"/>
        <v>0.99486562810619938</v>
      </c>
      <c r="N160" s="15">
        <f ca="1">_xlfn.NORM.INV(M160,'Input Parameters'!$E$26,'Input Parameters'!$F$26)</f>
        <v>8.7899562312558688E-2</v>
      </c>
      <c r="O160" s="8">
        <f t="shared" ca="1" si="23"/>
        <v>0.88760690588766145</v>
      </c>
      <c r="P160" s="29">
        <f ca="1">_xlfn.LOGNORM.INV(O160,'Input Parameters'!$H$27,'Input Parameters'!$I$27)</f>
        <v>2.435748806596552</v>
      </c>
      <c r="Q160" s="10"/>
      <c r="R160" s="15">
        <f>'Input Parameters'!$E$28</f>
        <v>12.7</v>
      </c>
      <c r="S160" s="10">
        <f t="shared" ca="1" si="24"/>
        <v>0.77143064396530092</v>
      </c>
      <c r="T160" s="25">
        <f ca="1">_xlfn.LOGNORM.INV(S160,'Input Parameters'!$H$29,'Input Parameters'!$I$29)</f>
        <v>63.301858727104232</v>
      </c>
      <c r="U160" s="10">
        <f t="shared" ca="1" si="25"/>
        <v>0.5184272385049411</v>
      </c>
      <c r="V160" s="29">
        <f ca="1">IF('Input Parameters'!$D$30="Beta",_xlfn.BETA.INV(U160,'Input Parameters'!$L$30,'Input Parameters'!$M$30,'Input Parameters'!$J$30,'Input Parameters'!$K$30),IF('Input Parameters'!$D$30="LogNorm",_xlfn.LOGNORM.INV(U160,'Input Parameters'!$H$30,'Input Parameters'!$I$30)))</f>
        <v>1.0175809419614781</v>
      </c>
      <c r="W160" s="2">
        <f ca="1">N160+(P160-N160)*(1-ERF((T160-R160)/(2*SQRT(L160*'Input Parameters'!$E$31))))</f>
        <v>9.1060359560858548E-2</v>
      </c>
      <c r="X160">
        <f t="shared" ca="1" si="26"/>
        <v>1</v>
      </c>
      <c r="Y160" s="7"/>
    </row>
    <row r="161" spans="1:25" ht="15" customHeight="1" x14ac:dyDescent="0.3">
      <c r="A161" s="130">
        <v>154</v>
      </c>
      <c r="B161" s="10">
        <f t="shared" ca="1" si="18"/>
        <v>0.73803370342901531</v>
      </c>
      <c r="C161" s="57">
        <f ca="1">_xlfn.NORM.INV(B161,'Input Parameters'!$E$19,'Input Parameters'!$F$19)</f>
        <v>621.1514422989369</v>
      </c>
      <c r="D161" s="10">
        <f t="shared" ca="1" si="19"/>
        <v>5.1211300572699847E-2</v>
      </c>
      <c r="E161" s="59">
        <f ca="1">IF(_xlfn.NORM.INV(D161,'Input Parameters'!$E$20,'Input Parameters'!$F$20)&lt;3500,3500,IF(_xlfn.NORM.INV(D161,'Input Parameters'!$E$20,'Input Parameters'!$F$20)&gt;5500,5500,_xlfn.NORM.INV(D161,'Input Parameters'!$E$20,'Input Parameters'!$F$20)))</f>
        <v>3656.7455540751807</v>
      </c>
      <c r="F161" s="10">
        <f t="shared" ca="1" si="20"/>
        <v>0.1104595063644046</v>
      </c>
      <c r="G161" s="61">
        <f ca="1">_xlfn.NORM.INV(F161,'Input Parameters'!$E$21,'Input Parameters'!$F$21)</f>
        <v>275.22866791036682</v>
      </c>
      <c r="H161" s="54">
        <f ca="1">EXP(E161*(1/'Input Parameters'!$E$22-1/G161))</f>
        <v>0.44670870501321253</v>
      </c>
      <c r="I161" s="10">
        <f t="shared" ca="1" si="21"/>
        <v>7.0016163614735283E-2</v>
      </c>
      <c r="J161" s="29">
        <f ca="1">_xlfn.BETA.INV(I161,'Input Parameters'!$L$24,'Input Parameters'!$M$24,'Input Parameters'!$J$24,'Input Parameters'!$K$24)</f>
        <v>0.36668858471585475</v>
      </c>
      <c r="K161" s="156">
        <f ca="1">('Input Parameters'!$E$25/'Input Parameters'!$E$31)^$J161</f>
        <v>7.2045453308275262E-2</v>
      </c>
      <c r="L161" s="66">
        <f ca="1">$H161*$C161*'Input Parameters'!$E$23*K161</f>
        <v>19.990722561452444</v>
      </c>
      <c r="M161" s="23">
        <f t="shared" ca="1" si="22"/>
        <v>0.88962030441311579</v>
      </c>
      <c r="N161" s="15">
        <f ca="1">_xlfn.NORM.INV(M161,'Input Parameters'!$E$26,'Input Parameters'!$F$26)</f>
        <v>5.9714738134935344E-2</v>
      </c>
      <c r="O161" s="8">
        <f t="shared" ca="1" si="23"/>
        <v>1.2932620074072365E-2</v>
      </c>
      <c r="P161" s="29">
        <f ca="1">_xlfn.LOGNORM.INV(O161,'Input Parameters'!$H$27,'Input Parameters'!$I$27)</f>
        <v>0.53121892022540262</v>
      </c>
      <c r="Q161" s="10"/>
      <c r="R161" s="15">
        <f>'Input Parameters'!$E$28</f>
        <v>12.7</v>
      </c>
      <c r="S161" s="10">
        <f t="shared" ca="1" si="24"/>
        <v>0.32442870688333303</v>
      </c>
      <c r="T161" s="25">
        <f ca="1">_xlfn.LOGNORM.INV(S161,'Input Parameters'!$H$29,'Input Parameters'!$I$29)</f>
        <v>55.329622024572267</v>
      </c>
      <c r="U161" s="10">
        <f t="shared" ca="1" si="25"/>
        <v>0.64337376723006456</v>
      </c>
      <c r="V161" s="29">
        <f ca="1">IF('Input Parameters'!$D$30="Beta",_xlfn.BETA.INV(U161,'Input Parameters'!$L$30,'Input Parameters'!$M$30,'Input Parameters'!$J$30,'Input Parameters'!$K$30),IF('Input Parameters'!$D$30="LogNorm",_xlfn.LOGNORM.INV(U161,'Input Parameters'!$H$30,'Input Parameters'!$I$30)))</f>
        <v>1.1550289985314819</v>
      </c>
      <c r="W161" s="2">
        <f ca="1">N161+(P161-N161)*(1-ERF((T161-R161)/(2*SQRT(L161*'Input Parameters'!$E$31))))</f>
        <v>0.2955566949720187</v>
      </c>
      <c r="X161">
        <f t="shared" ca="1" si="26"/>
        <v>1</v>
      </c>
      <c r="Y161" s="7"/>
    </row>
    <row r="162" spans="1:25" ht="15" customHeight="1" x14ac:dyDescent="0.3">
      <c r="A162" s="130">
        <v>155</v>
      </c>
      <c r="B162" s="10">
        <f t="shared" ca="1" si="18"/>
        <v>0.79125113053586649</v>
      </c>
      <c r="C162" s="57">
        <f ca="1">_xlfn.NORM.INV(B162,'Input Parameters'!$E$19,'Input Parameters'!$F$19)</f>
        <v>635.8100689334542</v>
      </c>
      <c r="D162" s="10">
        <f t="shared" ca="1" si="19"/>
        <v>0.98632489410372048</v>
      </c>
      <c r="E162" s="59">
        <f ca="1">IF(_xlfn.NORM.INV(D162,'Input Parameters'!$E$20,'Input Parameters'!$F$20)&lt;3500,3500,IF(_xlfn.NORM.INV(D162,'Input Parameters'!$E$20,'Input Parameters'!$F$20)&gt;5500,5500,_xlfn.NORM.INV(D162,'Input Parameters'!$E$20,'Input Parameters'!$F$20)))</f>
        <v>5500</v>
      </c>
      <c r="F162" s="10">
        <f t="shared" ca="1" si="20"/>
        <v>0.655773066517916</v>
      </c>
      <c r="G162" s="61">
        <f ca="1">_xlfn.NORM.INV(F162,'Input Parameters'!$E$21,'Input Parameters'!$F$21)</f>
        <v>288.00149976958534</v>
      </c>
      <c r="H162" s="54">
        <f ca="1">EXP(E162*(1/'Input Parameters'!$E$22-1/G162))</f>
        <v>0.72195554406709173</v>
      </c>
      <c r="I162" s="10">
        <f t="shared" ca="1" si="21"/>
        <v>4.3580868894200986E-2</v>
      </c>
      <c r="J162" s="29">
        <f ca="1">_xlfn.BETA.INV(I162,'Input Parameters'!$L$24,'Input Parameters'!$M$24,'Input Parameters'!$J$24,'Input Parameters'!$K$24)</f>
        <v>0.33090882711290986</v>
      </c>
      <c r="K162" s="156">
        <f ca="1">('Input Parameters'!$E$25/'Input Parameters'!$E$31)^$J162</f>
        <v>9.3127080238909518E-2</v>
      </c>
      <c r="L162" s="66">
        <f ca="1">$H162*$C162*'Input Parameters'!$E$23*K162</f>
        <v>42.747807404870059</v>
      </c>
      <c r="M162" s="23">
        <f t="shared" ca="1" si="22"/>
        <v>1.7661644261554366E-2</v>
      </c>
      <c r="N162" s="15">
        <f ca="1">_xlfn.NORM.INV(M162,'Input Parameters'!$E$26,'Input Parameters'!$F$26)</f>
        <v>-1.0197287752866359E-2</v>
      </c>
      <c r="O162" s="8">
        <f t="shared" ca="1" si="23"/>
        <v>0.79907467193093173</v>
      </c>
      <c r="P162" s="29">
        <f ca="1">_xlfn.LOGNORM.INV(O162,'Input Parameters'!$H$27,'Input Parameters'!$I$27)</f>
        <v>2.062861544145989</v>
      </c>
      <c r="Q162" s="10"/>
      <c r="R162" s="15">
        <f>'Input Parameters'!$E$28</f>
        <v>12.7</v>
      </c>
      <c r="S162" s="10">
        <f t="shared" ca="1" si="24"/>
        <v>0.62333718036841723</v>
      </c>
      <c r="T162" s="25">
        <f ca="1">_xlfn.LOGNORM.INV(S162,'Input Parameters'!$H$29,'Input Parameters'!$I$29)</f>
        <v>60.323077443012572</v>
      </c>
      <c r="U162" s="10">
        <f t="shared" ca="1" si="25"/>
        <v>0.73318797710695494</v>
      </c>
      <c r="V162" s="29">
        <f ca="1">IF('Input Parameters'!$D$30="Beta",_xlfn.BETA.INV(U162,'Input Parameters'!$L$30,'Input Parameters'!$M$30,'Input Parameters'!$J$30,'Input Parameters'!$K$30),IF('Input Parameters'!$D$30="LogNorm",_xlfn.LOGNORM.INV(U162,'Input Parameters'!$H$30,'Input Parameters'!$I$30)))</f>
        <v>1.2772130885289348</v>
      </c>
      <c r="W162" s="2">
        <f ca="1">N162+(P162-N162)*(1-ERF((T162-R162)/(2*SQRT(L162*'Input Parameters'!$E$31))))</f>
        <v>1.2471569991669602</v>
      </c>
      <c r="X162">
        <f t="shared" ca="1" si="26"/>
        <v>1</v>
      </c>
      <c r="Y162" s="7"/>
    </row>
    <row r="163" spans="1:25" ht="15" customHeight="1" x14ac:dyDescent="0.3">
      <c r="A163" s="130">
        <v>156</v>
      </c>
      <c r="B163" s="10">
        <f t="shared" ca="1" si="18"/>
        <v>0.11128564813981867</v>
      </c>
      <c r="C163" s="57">
        <f ca="1">_xlfn.NORM.INV(B163,'Input Parameters'!$E$19,'Input Parameters'!$F$19)</f>
        <v>464.23371773150961</v>
      </c>
      <c r="D163" s="10">
        <f t="shared" ca="1" si="19"/>
        <v>0.17093783270233542</v>
      </c>
      <c r="E163" s="59">
        <f ca="1">IF(_xlfn.NORM.INV(D163,'Input Parameters'!$E$20,'Input Parameters'!$F$20)&lt;3500,3500,IF(_xlfn.NORM.INV(D163,'Input Parameters'!$E$20,'Input Parameters'!$F$20)&gt;5500,5500,_xlfn.NORM.INV(D163,'Input Parameters'!$E$20,'Input Parameters'!$F$20)))</f>
        <v>4134.6739976614335</v>
      </c>
      <c r="F163" s="10">
        <f t="shared" ca="1" si="20"/>
        <v>0.31912730967407832</v>
      </c>
      <c r="G163" s="61">
        <f ca="1">_xlfn.NORM.INV(F163,'Input Parameters'!$E$21,'Input Parameters'!$F$21)</f>
        <v>281.15469543658719</v>
      </c>
      <c r="H163" s="54">
        <f ca="1">EXP(E163*(1/'Input Parameters'!$E$22-1/G163))</f>
        <v>0.55182128005145559</v>
      </c>
      <c r="I163" s="10">
        <f t="shared" ca="1" si="21"/>
        <v>0.34970130058263804</v>
      </c>
      <c r="J163" s="29">
        <f ca="1">_xlfn.BETA.INV(I163,'Input Parameters'!$L$24,'Input Parameters'!$M$24,'Input Parameters'!$J$24,'Input Parameters'!$K$24)</f>
        <v>0.5440398517906877</v>
      </c>
      <c r="K163" s="156">
        <f ca="1">('Input Parameters'!$E$25/'Input Parameters'!$E$31)^$J163</f>
        <v>2.0187415941270315E-2</v>
      </c>
      <c r="L163" s="66">
        <f ca="1">$H163*$C163*'Input Parameters'!$E$23*K163</f>
        <v>5.171491986886017</v>
      </c>
      <c r="M163" s="23">
        <f t="shared" ca="1" si="22"/>
        <v>0.81683003697877465</v>
      </c>
      <c r="N163" s="15">
        <f ca="1">_xlfn.NORM.INV(M163,'Input Parameters'!$E$26,'Input Parameters'!$F$26)</f>
        <v>5.2970359563910392E-2</v>
      </c>
      <c r="O163" s="8">
        <f t="shared" ca="1" si="23"/>
        <v>0.89450909824320834</v>
      </c>
      <c r="P163" s="29">
        <f ca="1">_xlfn.LOGNORM.INV(O163,'Input Parameters'!$H$27,'Input Parameters'!$I$27)</f>
        <v>2.4759164468097952</v>
      </c>
      <c r="Q163" s="10"/>
      <c r="R163" s="15">
        <f>'Input Parameters'!$E$28</f>
        <v>12.7</v>
      </c>
      <c r="S163" s="10">
        <f t="shared" ca="1" si="24"/>
        <v>0.10347503901488697</v>
      </c>
      <c r="T163" s="25">
        <f ca="1">_xlfn.LOGNORM.INV(S163,'Input Parameters'!$H$29,'Input Parameters'!$I$29)</f>
        <v>50.538914394901511</v>
      </c>
      <c r="U163" s="10">
        <f t="shared" ca="1" si="25"/>
        <v>0.79893797859418014</v>
      </c>
      <c r="V163" s="29">
        <f ca="1">IF('Input Parameters'!$D$30="Beta",_xlfn.BETA.INV(U163,'Input Parameters'!$L$30,'Input Parameters'!$M$30,'Input Parameters'!$J$30,'Input Parameters'!$K$30),IF('Input Parameters'!$D$30="LogNorm",_xlfn.LOGNORM.INV(U163,'Input Parameters'!$H$30,'Input Parameters'!$I$30)))</f>
        <v>1.3904159278453607</v>
      </c>
      <c r="W163" s="2">
        <f ca="1">N163+(P163-N163)*(1-ERF((T163-R163)/(2*SQRT(L163*'Input Parameters'!$E$31))))</f>
        <v>0.63294944366074035</v>
      </c>
      <c r="X163">
        <f t="shared" ca="1" si="26"/>
        <v>1</v>
      </c>
      <c r="Y163" s="7"/>
    </row>
    <row r="164" spans="1:25" ht="15" customHeight="1" x14ac:dyDescent="0.3">
      <c r="A164" s="130">
        <v>157</v>
      </c>
      <c r="B164" s="10">
        <f t="shared" ca="1" si="18"/>
        <v>0.84390942003461522</v>
      </c>
      <c r="C164" s="57">
        <f ca="1">_xlfn.NORM.INV(B164,'Input Parameters'!$E$19,'Input Parameters'!$F$19)</f>
        <v>652.70042197358282</v>
      </c>
      <c r="D164" s="10">
        <f t="shared" ca="1" si="19"/>
        <v>0.15549162878495149</v>
      </c>
      <c r="E164" s="59">
        <f ca="1">IF(_xlfn.NORM.INV(D164,'Input Parameters'!$E$20,'Input Parameters'!$F$20)&lt;3500,3500,IF(_xlfn.NORM.INV(D164,'Input Parameters'!$E$20,'Input Parameters'!$F$20)&gt;5500,5500,_xlfn.NORM.INV(D164,'Input Parameters'!$E$20,'Input Parameters'!$F$20)))</f>
        <v>4090.7872884360104</v>
      </c>
      <c r="F164" s="10">
        <f t="shared" ca="1" si="20"/>
        <v>0.67811979911252773</v>
      </c>
      <c r="G164" s="61">
        <f ca="1">_xlfn.NORM.INV(F164,'Input Parameters'!$E$21,'Input Parameters'!$F$21)</f>
        <v>288.48483780014493</v>
      </c>
      <c r="H164" s="54">
        <f ca="1">EXP(E164*(1/'Input Parameters'!$E$22-1/G164))</f>
        <v>0.80370803218771425</v>
      </c>
      <c r="I164" s="10">
        <f t="shared" ca="1" si="21"/>
        <v>0.44974184223841929</v>
      </c>
      <c r="J164" s="29">
        <f ca="1">_xlfn.BETA.INV(I164,'Input Parameters'!$L$24,'Input Parameters'!$M$24,'Input Parameters'!$J$24,'Input Parameters'!$K$24)</f>
        <v>0.58669763418290322</v>
      </c>
      <c r="K164" s="156">
        <f ca="1">('Input Parameters'!$E$25/'Input Parameters'!$E$31)^$J164</f>
        <v>1.4865629437998728E-2</v>
      </c>
      <c r="L164" s="66">
        <f ca="1">$H164*$C164*'Input Parameters'!$E$23*K164</f>
        <v>7.7982203900458549</v>
      </c>
      <c r="M164" s="23">
        <f t="shared" ca="1" si="22"/>
        <v>0.36894105686142853</v>
      </c>
      <c r="N164" s="15">
        <f ca="1">_xlfn.NORM.INV(M164,'Input Parameters'!$E$26,'Input Parameters'!$F$26)</f>
        <v>2.6972154897340717E-2</v>
      </c>
      <c r="O164" s="8">
        <f t="shared" ca="1" si="23"/>
        <v>3.3150544705217611E-2</v>
      </c>
      <c r="P164" s="29">
        <f ca="1">_xlfn.LOGNORM.INV(O164,'Input Parameters'!$H$27,'Input Parameters'!$I$27)</f>
        <v>0.63177378881915414</v>
      </c>
      <c r="Q164" s="10"/>
      <c r="R164" s="15">
        <f>'Input Parameters'!$E$28</f>
        <v>12.7</v>
      </c>
      <c r="S164" s="10">
        <f t="shared" ca="1" si="24"/>
        <v>0.85963281950951254</v>
      </c>
      <c r="T164" s="25">
        <f ca="1">_xlfn.LOGNORM.INV(S164,'Input Parameters'!$H$29,'Input Parameters'!$I$29)</f>
        <v>65.728851230542531</v>
      </c>
      <c r="U164" s="10">
        <f t="shared" ca="1" si="25"/>
        <v>0.15179235857633955</v>
      </c>
      <c r="V164" s="29">
        <f ca="1">IF('Input Parameters'!$D$30="Beta",_xlfn.BETA.INV(U164,'Input Parameters'!$L$30,'Input Parameters'!$M$30,'Input Parameters'!$J$30,'Input Parameters'!$K$30),IF('Input Parameters'!$D$30="LogNorm",_xlfn.LOGNORM.INV(U164,'Input Parameters'!$H$30,'Input Parameters'!$I$30)))</f>
        <v>0.66598589728790158</v>
      </c>
      <c r="W164" s="2">
        <f ca="1">N164+(P164-N164)*(1-ERF((T164-R164)/(2*SQRT(L164*'Input Parameters'!$E$31))))</f>
        <v>0.13544249600831915</v>
      </c>
      <c r="X164">
        <f t="shared" ca="1" si="26"/>
        <v>1</v>
      </c>
      <c r="Y164" s="7"/>
    </row>
    <row r="165" spans="1:25" ht="15" customHeight="1" x14ac:dyDescent="0.3">
      <c r="A165" s="130">
        <v>158</v>
      </c>
      <c r="B165" s="10">
        <f t="shared" ca="1" si="18"/>
        <v>0.99410760120709296</v>
      </c>
      <c r="C165" s="57">
        <f ca="1">_xlfn.NORM.INV(B165,'Input Parameters'!$E$19,'Input Parameters'!$F$19)</f>
        <v>780.11524668212792</v>
      </c>
      <c r="D165" s="10">
        <f t="shared" ca="1" si="19"/>
        <v>0.14952247076738523</v>
      </c>
      <c r="E165" s="59">
        <f ca="1">IF(_xlfn.NORM.INV(D165,'Input Parameters'!$E$20,'Input Parameters'!$F$20)&lt;3500,3500,IF(_xlfn.NORM.INV(D165,'Input Parameters'!$E$20,'Input Parameters'!$F$20)&gt;5500,5500,_xlfn.NORM.INV(D165,'Input Parameters'!$E$20,'Input Parameters'!$F$20)))</f>
        <v>4073.0614423451598</v>
      </c>
      <c r="F165" s="10">
        <f t="shared" ca="1" si="20"/>
        <v>3.8228100946610777E-2</v>
      </c>
      <c r="G165" s="61">
        <f ca="1">_xlfn.NORM.INV(F165,'Input Parameters'!$E$21,'Input Parameters'!$F$21)</f>
        <v>270.92499792437661</v>
      </c>
      <c r="H165" s="54">
        <f ca="1">EXP(E165*(1/'Input Parameters'!$E$22-1/G165))</f>
        <v>0.32217054884987917</v>
      </c>
      <c r="I165" s="10">
        <f t="shared" ca="1" si="21"/>
        <v>0.41967535128959443</v>
      </c>
      <c r="J165" s="29">
        <f ca="1">_xlfn.BETA.INV(I165,'Input Parameters'!$L$24,'Input Parameters'!$M$24,'Input Parameters'!$J$24,'Input Parameters'!$K$24)</f>
        <v>0.57421826886649574</v>
      </c>
      <c r="K165" s="156">
        <f ca="1">('Input Parameters'!$E$25/'Input Parameters'!$E$31)^$J165</f>
        <v>1.6257805336783934E-2</v>
      </c>
      <c r="L165" s="66">
        <f ca="1">$H165*$C165*'Input Parameters'!$E$23*K165</f>
        <v>4.0860767708541008</v>
      </c>
      <c r="M165" s="23">
        <f t="shared" ca="1" si="22"/>
        <v>0.52752885143858164</v>
      </c>
      <c r="N165" s="15">
        <f ca="1">_xlfn.NORM.INV(M165,'Input Parameters'!$E$26,'Input Parameters'!$F$26)</f>
        <v>3.5450248476934169E-2</v>
      </c>
      <c r="O165" s="8">
        <f t="shared" ca="1" si="23"/>
        <v>0.99708757884594701</v>
      </c>
      <c r="P165" s="29">
        <f ca="1">_xlfn.LOGNORM.INV(O165,'Input Parameters'!$H$27,'Input Parameters'!$I$27)</f>
        <v>4.8218232112657056</v>
      </c>
      <c r="Q165" s="10"/>
      <c r="R165" s="15">
        <f>'Input Parameters'!$E$28</f>
        <v>12.7</v>
      </c>
      <c r="S165" s="10">
        <f t="shared" ca="1" si="24"/>
        <v>0.69826546478593721</v>
      </c>
      <c r="T165" s="25">
        <f ca="1">_xlfn.LOGNORM.INV(S165,'Input Parameters'!$H$29,'Input Parameters'!$I$29)</f>
        <v>61.728691239451862</v>
      </c>
      <c r="U165" s="10">
        <f t="shared" ca="1" si="25"/>
        <v>0.87526534506053844</v>
      </c>
      <c r="V165" s="29">
        <f ca="1">IF('Input Parameters'!$D$30="Beta",_xlfn.BETA.INV(U165,'Input Parameters'!$L$30,'Input Parameters'!$M$30,'Input Parameters'!$J$30,'Input Parameters'!$K$30),IF('Input Parameters'!$D$30="LogNorm",_xlfn.LOGNORM.INV(U165,'Input Parameters'!$H$30,'Input Parameters'!$I$30)))</f>
        <v>1.573576072657076</v>
      </c>
      <c r="W165" s="2">
        <f ca="1">N165+(P165-N165)*(1-ERF((T165-R165)/(2*SQRT(L165*'Input Parameters'!$E$31))))</f>
        <v>0.44866862118281337</v>
      </c>
      <c r="X165">
        <f t="shared" ca="1" si="26"/>
        <v>1</v>
      </c>
      <c r="Y165" s="7"/>
    </row>
    <row r="166" spans="1:25" ht="15" customHeight="1" x14ac:dyDescent="0.3">
      <c r="A166" s="130">
        <v>159</v>
      </c>
      <c r="B166" s="10">
        <f t="shared" ca="1" si="18"/>
        <v>0.60157038914694427</v>
      </c>
      <c r="C166" s="57">
        <f ca="1">_xlfn.NORM.INV(B166,'Input Parameters'!$E$19,'Input Parameters'!$F$19)</f>
        <v>589.05148024110235</v>
      </c>
      <c r="D166" s="10">
        <f t="shared" ca="1" si="19"/>
        <v>0.38154048974470445</v>
      </c>
      <c r="E166" s="59">
        <f ca="1">IF(_xlfn.NORM.INV(D166,'Input Parameters'!$E$20,'Input Parameters'!$F$20)&lt;3500,3500,IF(_xlfn.NORM.INV(D166,'Input Parameters'!$E$20,'Input Parameters'!$F$20)&gt;5500,5500,_xlfn.NORM.INV(D166,'Input Parameters'!$E$20,'Input Parameters'!$F$20)))</f>
        <v>4588.993820750994</v>
      </c>
      <c r="F166" s="10">
        <f t="shared" ca="1" si="20"/>
        <v>3.3856692891952589E-2</v>
      </c>
      <c r="G166" s="61">
        <f ca="1">_xlfn.NORM.INV(F166,'Input Parameters'!$E$21,'Input Parameters'!$F$21)</f>
        <v>270.49049175509259</v>
      </c>
      <c r="H166" s="54">
        <f ca="1">EXP(E166*(1/'Input Parameters'!$E$22-1/G166))</f>
        <v>0.27161805656894195</v>
      </c>
      <c r="I166" s="10">
        <f t="shared" ca="1" si="21"/>
        <v>0.44909038425946846</v>
      </c>
      <c r="J166" s="29">
        <f ca="1">_xlfn.BETA.INV(I166,'Input Parameters'!$L$24,'Input Parameters'!$M$24,'Input Parameters'!$J$24,'Input Parameters'!$K$24)</f>
        <v>0.58642949851687953</v>
      </c>
      <c r="K166" s="156">
        <f ca="1">('Input Parameters'!$E$25/'Input Parameters'!$E$31)^$J166</f>
        <v>1.4894250755832747E-2</v>
      </c>
      <c r="L166" s="66">
        <f ca="1">$H166*$C166*'Input Parameters'!$E$23*K166</f>
        <v>2.3830357104798501</v>
      </c>
      <c r="M166" s="23">
        <f t="shared" ca="1" si="22"/>
        <v>0.4749184175850345</v>
      </c>
      <c r="N166" s="15">
        <f ca="1">_xlfn.NORM.INV(M166,'Input Parameters'!$E$26,'Input Parameters'!$F$26)</f>
        <v>3.267885475150948E-2</v>
      </c>
      <c r="O166" s="8">
        <f t="shared" ca="1" si="23"/>
        <v>5.316608092291597E-2</v>
      </c>
      <c r="P166" s="29">
        <f ca="1">_xlfn.LOGNORM.INV(O166,'Input Parameters'!$H$27,'Input Parameters'!$I$27)</f>
        <v>0.6968131827958769</v>
      </c>
      <c r="Q166" s="10"/>
      <c r="R166" s="15">
        <f>'Input Parameters'!$E$28</f>
        <v>12.7</v>
      </c>
      <c r="S166" s="10">
        <f t="shared" ca="1" si="24"/>
        <v>0.68615860327788247</v>
      </c>
      <c r="T166" s="25">
        <f ca="1">_xlfn.LOGNORM.INV(S166,'Input Parameters'!$H$29,'Input Parameters'!$I$29)</f>
        <v>61.490553392204916</v>
      </c>
      <c r="U166" s="10">
        <f t="shared" ca="1" si="25"/>
        <v>5.1154881604651981E-2</v>
      </c>
      <c r="V166" s="29">
        <f ca="1">IF('Input Parameters'!$D$30="Beta",_xlfn.BETA.INV(U166,'Input Parameters'!$L$30,'Input Parameters'!$M$30,'Input Parameters'!$J$30,'Input Parameters'!$K$30),IF('Input Parameters'!$D$30="LogNorm",_xlfn.LOGNORM.INV(U166,'Input Parameters'!$H$30,'Input Parameters'!$I$30)))</f>
        <v>0.52463186916465243</v>
      </c>
      <c r="W166" s="2">
        <f ca="1">N166+(P166-N166)*(1-ERF((T166-R166)/(2*SQRT(L166*'Input Parameters'!$E$31))))</f>
        <v>4.9564338189459545E-2</v>
      </c>
      <c r="X166">
        <f t="shared" ca="1" si="26"/>
        <v>1</v>
      </c>
      <c r="Y166" s="7"/>
    </row>
    <row r="167" spans="1:25" ht="15" customHeight="1" x14ac:dyDescent="0.3">
      <c r="A167" s="130">
        <v>160</v>
      </c>
      <c r="B167" s="10">
        <f t="shared" ca="1" si="18"/>
        <v>0.15129823230254458</v>
      </c>
      <c r="C167" s="57">
        <f ca="1">_xlfn.NORM.INV(B167,'Input Parameters'!$E$19,'Input Parameters'!$F$19)</f>
        <v>480.1905261399877</v>
      </c>
      <c r="D167" s="10">
        <f t="shared" ca="1" si="19"/>
        <v>0.42340123328774659</v>
      </c>
      <c r="E167" s="59">
        <f ca="1">IF(_xlfn.NORM.INV(D167,'Input Parameters'!$E$20,'Input Parameters'!$F$20)&lt;3500,3500,IF(_xlfn.NORM.INV(D167,'Input Parameters'!$E$20,'Input Parameters'!$F$20)&gt;5500,5500,_xlfn.NORM.INV(D167,'Input Parameters'!$E$20,'Input Parameters'!$F$20)))</f>
        <v>4664.7601142692529</v>
      </c>
      <c r="F167" s="10">
        <f t="shared" ca="1" si="20"/>
        <v>0.69604613491957501</v>
      </c>
      <c r="G167" s="61">
        <f ca="1">_xlfn.NORM.INV(F167,'Input Parameters'!$E$21,'Input Parameters'!$F$21)</f>
        <v>288.88266981041488</v>
      </c>
      <c r="H167" s="54">
        <f ca="1">EXP(E167*(1/'Input Parameters'!$E$22-1/G167))</f>
        <v>0.7969915646269019</v>
      </c>
      <c r="I167" s="10">
        <f t="shared" ca="1" si="21"/>
        <v>0.67485612683635465</v>
      </c>
      <c r="J167" s="29">
        <f ca="1">_xlfn.BETA.INV(I167,'Input Parameters'!$L$24,'Input Parameters'!$M$24,'Input Parameters'!$J$24,'Input Parameters'!$K$24)</f>
        <v>0.67818036042236141</v>
      </c>
      <c r="K167" s="156">
        <f ca="1">('Input Parameters'!$E$25/'Input Parameters'!$E$31)^$J167</f>
        <v>7.7121429744580429E-3</v>
      </c>
      <c r="L167" s="66">
        <f ca="1">$H167*$C167*'Input Parameters'!$E$23*K167</f>
        <v>2.9514972613794774</v>
      </c>
      <c r="M167" s="23">
        <f t="shared" ca="1" si="22"/>
        <v>0.8545384951701076</v>
      </c>
      <c r="N167" s="15">
        <f ca="1">_xlfn.NORM.INV(M167,'Input Parameters'!$E$26,'Input Parameters'!$F$26)</f>
        <v>5.6178077968938617E-2</v>
      </c>
      <c r="O167" s="8">
        <f t="shared" ca="1" si="23"/>
        <v>0.35743400254987845</v>
      </c>
      <c r="P167" s="29">
        <f ca="1">_xlfn.LOGNORM.INV(O167,'Input Parameters'!$H$27,'Input Parameters'!$I$27)</f>
        <v>1.2111709674608084</v>
      </c>
      <c r="Q167" s="10"/>
      <c r="R167" s="15">
        <f>'Input Parameters'!$E$28</f>
        <v>12.7</v>
      </c>
      <c r="S167" s="10">
        <f t="shared" ca="1" si="24"/>
        <v>0.63303183336763491</v>
      </c>
      <c r="T167" s="25">
        <f ca="1">_xlfn.LOGNORM.INV(S167,'Input Parameters'!$H$29,'Input Parameters'!$I$29)</f>
        <v>60.496956728253679</v>
      </c>
      <c r="U167" s="10">
        <f t="shared" ca="1" si="25"/>
        <v>0.45996716317969055</v>
      </c>
      <c r="V167" s="29">
        <f ca="1">IF('Input Parameters'!$D$30="Beta",_xlfn.BETA.INV(U167,'Input Parameters'!$L$30,'Input Parameters'!$M$30,'Input Parameters'!$J$30,'Input Parameters'!$K$30),IF('Input Parameters'!$D$30="LogNorm",_xlfn.LOGNORM.INV(U167,'Input Parameters'!$H$30,'Input Parameters'!$I$30)))</f>
        <v>0.96037500155233235</v>
      </c>
      <c r="W167" s="2">
        <f ca="1">N167+(P167-N167)*(1-ERF((T167-R167)/(2*SQRT(L167*'Input Parameters'!$E$31))))</f>
        <v>0.11294834239261224</v>
      </c>
      <c r="X167">
        <f t="shared" ca="1" si="26"/>
        <v>1</v>
      </c>
      <c r="Y167" s="7"/>
    </row>
    <row r="168" spans="1:25" ht="15" customHeight="1" x14ac:dyDescent="0.3">
      <c r="A168" s="130">
        <v>161</v>
      </c>
      <c r="B168" s="10">
        <f t="shared" ca="1" si="18"/>
        <v>0.56104364660809614</v>
      </c>
      <c r="C168" s="57">
        <f ca="1">_xlfn.NORM.INV(B168,'Input Parameters'!$E$19,'Input Parameters'!$F$19)</f>
        <v>580.28053203880904</v>
      </c>
      <c r="D168" s="10">
        <f t="shared" ca="1" si="19"/>
        <v>0.84920826411957318</v>
      </c>
      <c r="E168" s="59">
        <f ca="1">IF(_xlfn.NORM.INV(D168,'Input Parameters'!$E$20,'Input Parameters'!$F$20)&lt;3500,3500,IF(_xlfn.NORM.INV(D168,'Input Parameters'!$E$20,'Input Parameters'!$F$20)&gt;5500,5500,_xlfn.NORM.INV(D168,'Input Parameters'!$E$20,'Input Parameters'!$F$20)))</f>
        <v>5500</v>
      </c>
      <c r="F168" s="10">
        <f t="shared" ca="1" si="20"/>
        <v>0.18285729458131605</v>
      </c>
      <c r="G168" s="61">
        <f ca="1">_xlfn.NORM.INV(F168,'Input Parameters'!$E$21,'Input Parameters'!$F$21)</f>
        <v>277.74039649878512</v>
      </c>
      <c r="H168" s="54">
        <f ca="1">EXP(E168*(1/'Input Parameters'!$E$22-1/G168))</f>
        <v>0.35653108849756771</v>
      </c>
      <c r="I168" s="10">
        <f t="shared" ca="1" si="21"/>
        <v>0.7216854282779136</v>
      </c>
      <c r="J168" s="29">
        <f ca="1">_xlfn.BETA.INV(I168,'Input Parameters'!$L$24,'Input Parameters'!$M$24,'Input Parameters'!$J$24,'Input Parameters'!$K$24)</f>
        <v>0.69829054646256061</v>
      </c>
      <c r="K168" s="156">
        <f ca="1">('Input Parameters'!$E$25/'Input Parameters'!$E$31)^$J168</f>
        <v>6.6761048888547185E-3</v>
      </c>
      <c r="L168" s="66">
        <f ca="1">$H168*$C168*'Input Parameters'!$E$23*K168</f>
        <v>1.3812063201929552</v>
      </c>
      <c r="M168" s="23">
        <f t="shared" ca="1" si="22"/>
        <v>0.75957405610494144</v>
      </c>
      <c r="N168" s="15">
        <f ca="1">_xlfn.NORM.INV(M168,'Input Parameters'!$E$26,'Input Parameters'!$F$26)</f>
        <v>4.880359450739339E-2</v>
      </c>
      <c r="O168" s="8">
        <f t="shared" ca="1" si="23"/>
        <v>0.25017604788903702</v>
      </c>
      <c r="P168" s="29">
        <f ca="1">_xlfn.LOGNORM.INV(O168,'Input Parameters'!$H$27,'Input Parameters'!$I$27)</f>
        <v>1.0565990373623608</v>
      </c>
      <c r="Q168" s="10"/>
      <c r="R168" s="15">
        <f>'Input Parameters'!$E$28</f>
        <v>12.7</v>
      </c>
      <c r="S168" s="10">
        <f t="shared" ca="1" si="24"/>
        <v>0.41281433684990898</v>
      </c>
      <c r="T168" s="25">
        <f ca="1">_xlfn.LOGNORM.INV(S168,'Input Parameters'!$H$29,'Input Parameters'!$I$29)</f>
        <v>56.809126125980143</v>
      </c>
      <c r="U168" s="10">
        <f t="shared" ca="1" si="25"/>
        <v>0.55795583884069688</v>
      </c>
      <c r="V168" s="29">
        <f ca="1">IF('Input Parameters'!$D$30="Beta",_xlfn.BETA.INV(U168,'Input Parameters'!$L$30,'Input Parameters'!$M$30,'Input Parameters'!$J$30,'Input Parameters'!$K$30),IF('Input Parameters'!$D$30="LogNorm",_xlfn.LOGNORM.INV(U168,'Input Parameters'!$H$30,'Input Parameters'!$I$30)))</f>
        <v>1.0583360008829346</v>
      </c>
      <c r="W168" s="2">
        <f ca="1">N168+(P168-N168)*(1-ERF((T168-R168)/(2*SQRT(L168*'Input Parameters'!$E$31))))</f>
        <v>5.682241587382722E-2</v>
      </c>
      <c r="X168">
        <f t="shared" ca="1" si="26"/>
        <v>1</v>
      </c>
      <c r="Y168" s="7"/>
    </row>
    <row r="169" spans="1:25" ht="15" customHeight="1" x14ac:dyDescent="0.3">
      <c r="A169" s="130">
        <v>162</v>
      </c>
      <c r="B169" s="10">
        <f t="shared" ca="1" si="18"/>
        <v>0.54120980467219049</v>
      </c>
      <c r="C169" s="57">
        <f ca="1">_xlfn.NORM.INV(B169,'Input Parameters'!$E$19,'Input Parameters'!$F$19)</f>
        <v>576.04423369085805</v>
      </c>
      <c r="D169" s="10">
        <f t="shared" ca="1" si="19"/>
        <v>9.9389881399741808E-2</v>
      </c>
      <c r="E169" s="59">
        <f ca="1">IF(_xlfn.NORM.INV(D169,'Input Parameters'!$E$20,'Input Parameters'!$F$20)&lt;3500,3500,IF(_xlfn.NORM.INV(D169,'Input Parameters'!$E$20,'Input Parameters'!$F$20)&gt;5500,5500,_xlfn.NORM.INV(D169,'Input Parameters'!$E$20,'Input Parameters'!$F$20)))</f>
        <v>3900.4749173193777</v>
      </c>
      <c r="F169" s="10">
        <f t="shared" ca="1" si="20"/>
        <v>5.8294680112337516E-2</v>
      </c>
      <c r="G169" s="61">
        <f ca="1">_xlfn.NORM.INV(F169,'Input Parameters'!$E$21,'Input Parameters'!$F$21)</f>
        <v>272.51568360761428</v>
      </c>
      <c r="H169" s="54">
        <f ca="1">EXP(E169*(1/'Input Parameters'!$E$22-1/G169))</f>
        <v>0.36764239376601549</v>
      </c>
      <c r="I169" s="10">
        <f t="shared" ca="1" si="21"/>
        <v>0.39627056987642417</v>
      </c>
      <c r="J169" s="29">
        <f ca="1">_xlfn.BETA.INV(I169,'Input Parameters'!$L$24,'Input Parameters'!$M$24,'Input Parameters'!$J$24,'Input Parameters'!$K$24)</f>
        <v>0.56432849420828224</v>
      </c>
      <c r="K169" s="156">
        <f ca="1">('Input Parameters'!$E$25/'Input Parameters'!$E$31)^$J169</f>
        <v>1.7453110630453499E-2</v>
      </c>
      <c r="L169" s="66">
        <f ca="1">$H169*$C169*'Input Parameters'!$E$23*K169</f>
        <v>3.6961897672320729</v>
      </c>
      <c r="M169" s="23">
        <f t="shared" ca="1" si="22"/>
        <v>0.47007287548598298</v>
      </c>
      <c r="N169" s="15">
        <f ca="1">_xlfn.NORM.INV(M169,'Input Parameters'!$E$26,'Input Parameters'!$F$26)</f>
        <v>3.2423179858468237E-2</v>
      </c>
      <c r="O169" s="8">
        <f t="shared" ca="1" si="23"/>
        <v>0.21049749818323793</v>
      </c>
      <c r="P169" s="29">
        <f ca="1">_xlfn.LOGNORM.INV(O169,'Input Parameters'!$H$27,'Input Parameters'!$I$27)</f>
        <v>0.99720937458404857</v>
      </c>
      <c r="Q169" s="10"/>
      <c r="R169" s="15">
        <f>'Input Parameters'!$E$28</f>
        <v>12.7</v>
      </c>
      <c r="S169" s="10">
        <f t="shared" ca="1" si="24"/>
        <v>0.94072418175379602</v>
      </c>
      <c r="T169" s="25">
        <f ca="1">_xlfn.LOGNORM.INV(S169,'Input Parameters'!$H$29,'Input Parameters'!$I$29)</f>
        <v>69.385459303631833</v>
      </c>
      <c r="U169" s="10">
        <f t="shared" ca="1" si="25"/>
        <v>0.65146493075571288</v>
      </c>
      <c r="V169" s="29">
        <f ca="1">IF('Input Parameters'!$D$30="Beta",_xlfn.BETA.INV(U169,'Input Parameters'!$L$30,'Input Parameters'!$M$30,'Input Parameters'!$J$30,'Input Parameters'!$K$30),IF('Input Parameters'!$D$30="LogNorm",_xlfn.LOGNORM.INV(U169,'Input Parameters'!$H$30,'Input Parameters'!$I$30)))</f>
        <v>1.1649953301111471</v>
      </c>
      <c r="W169" s="2">
        <f ca="1">N169+(P169-N169)*(1-ERF((T169-R169)/(2*SQRT(L169*'Input Parameters'!$E$31))))</f>
        <v>6.8198279397980968E-2</v>
      </c>
      <c r="X169">
        <f t="shared" ca="1" si="26"/>
        <v>1</v>
      </c>
      <c r="Y169" s="7"/>
    </row>
    <row r="170" spans="1:25" ht="15" customHeight="1" x14ac:dyDescent="0.3">
      <c r="A170" s="130">
        <v>163</v>
      </c>
      <c r="B170" s="10">
        <f t="shared" ca="1" si="18"/>
        <v>0.50888700161880951</v>
      </c>
      <c r="C170" s="57">
        <f ca="1">_xlfn.NORM.INV(B170,'Input Parameters'!$E$19,'Input Parameters'!$F$19)</f>
        <v>569.18251231564727</v>
      </c>
      <c r="D170" s="10">
        <f t="shared" ca="1" si="19"/>
        <v>0.98734826418315536</v>
      </c>
      <c r="E170" s="59">
        <f ca="1">IF(_xlfn.NORM.INV(D170,'Input Parameters'!$E$20,'Input Parameters'!$F$20)&lt;3500,3500,IF(_xlfn.NORM.INV(D170,'Input Parameters'!$E$20,'Input Parameters'!$F$20)&gt;5500,5500,_xlfn.NORM.INV(D170,'Input Parameters'!$E$20,'Input Parameters'!$F$20)))</f>
        <v>5500</v>
      </c>
      <c r="F170" s="10">
        <f t="shared" ca="1" si="20"/>
        <v>0.69820732501354332</v>
      </c>
      <c r="G170" s="61">
        <f ca="1">_xlfn.NORM.INV(F170,'Input Parameters'!$E$21,'Input Parameters'!$F$21)</f>
        <v>288.93131701437073</v>
      </c>
      <c r="H170" s="54">
        <f ca="1">EXP(E170*(1/'Input Parameters'!$E$22-1/G170))</f>
        <v>0.76771648269799198</v>
      </c>
      <c r="I170" s="10">
        <f t="shared" ca="1" si="21"/>
        <v>0.60363255761740064</v>
      </c>
      <c r="J170" s="29">
        <f ca="1">_xlfn.BETA.INV(I170,'Input Parameters'!$L$24,'Input Parameters'!$M$24,'Input Parameters'!$J$24,'Input Parameters'!$K$24)</f>
        <v>0.64886695188563981</v>
      </c>
      <c r="K170" s="156">
        <f ca="1">('Input Parameters'!$E$25/'Input Parameters'!$E$31)^$J170</f>
        <v>9.5169767635900054E-3</v>
      </c>
      <c r="L170" s="66">
        <f ca="1">$H170*$C170*'Input Parameters'!$E$23*K170</f>
        <v>4.1586409154033435</v>
      </c>
      <c r="M170" s="23">
        <f t="shared" ca="1" si="22"/>
        <v>0.29195236997886209</v>
      </c>
      <c r="N170" s="15">
        <f ca="1">_xlfn.NORM.INV(M170,'Input Parameters'!$E$26,'Input Parameters'!$F$26)</f>
        <v>2.2498508784946355E-2</v>
      </c>
      <c r="O170" s="8">
        <f t="shared" ca="1" si="23"/>
        <v>0.44547763042130961</v>
      </c>
      <c r="P170" s="29">
        <f ca="1">_xlfn.LOGNORM.INV(O170,'Input Parameters'!$H$27,'Input Parameters'!$I$27)</f>
        <v>1.3398522117975293</v>
      </c>
      <c r="Q170" s="10"/>
      <c r="R170" s="15">
        <f>'Input Parameters'!$E$28</f>
        <v>12.7</v>
      </c>
      <c r="S170" s="10">
        <f t="shared" ca="1" si="24"/>
        <v>0.61914536055532632</v>
      </c>
      <c r="T170" s="25">
        <f ca="1">_xlfn.LOGNORM.INV(S170,'Input Parameters'!$H$29,'Input Parameters'!$I$29)</f>
        <v>60.248486659776496</v>
      </c>
      <c r="U170" s="10">
        <f t="shared" ca="1" si="25"/>
        <v>0.689469218669988</v>
      </c>
      <c r="V170" s="29">
        <f ca="1">IF('Input Parameters'!$D$30="Beta",_xlfn.BETA.INV(U170,'Input Parameters'!$L$30,'Input Parameters'!$M$30,'Input Parameters'!$J$30,'Input Parameters'!$K$30),IF('Input Parameters'!$D$30="LogNorm",_xlfn.LOGNORM.INV(U170,'Input Parameters'!$H$30,'Input Parameters'!$I$30)))</f>
        <v>1.2142785933265208</v>
      </c>
      <c r="W170" s="2">
        <f ca="1">N170+(P170-N170)*(1-ERF((T170-R170)/(2*SQRT(L170*'Input Parameters'!$E$31))))</f>
        <v>0.15318753618429271</v>
      </c>
      <c r="X170">
        <f t="shared" ca="1" si="26"/>
        <v>1</v>
      </c>
      <c r="Y170" s="7"/>
    </row>
    <row r="171" spans="1:25" ht="15" customHeight="1" x14ac:dyDescent="0.3">
      <c r="A171" s="130">
        <v>164</v>
      </c>
      <c r="B171" s="10">
        <f t="shared" ca="1" si="18"/>
        <v>0.58958187102377868</v>
      </c>
      <c r="C171" s="57">
        <f ca="1">_xlfn.NORM.INV(B171,'Input Parameters'!$E$19,'Input Parameters'!$F$19)</f>
        <v>586.43667498228422</v>
      </c>
      <c r="D171" s="10">
        <f t="shared" ca="1" si="19"/>
        <v>0.3214658687806109</v>
      </c>
      <c r="E171" s="59">
        <f ca="1">IF(_xlfn.NORM.INV(D171,'Input Parameters'!$E$20,'Input Parameters'!$F$20)&lt;3500,3500,IF(_xlfn.NORM.INV(D171,'Input Parameters'!$E$20,'Input Parameters'!$F$20)&gt;5500,5500,_xlfn.NORM.INV(D171,'Input Parameters'!$E$20,'Input Parameters'!$F$20)))</f>
        <v>4475.477443775646</v>
      </c>
      <c r="F171" s="10">
        <f t="shared" ca="1" si="20"/>
        <v>0.96948537244991739</v>
      </c>
      <c r="G171" s="61">
        <f ca="1">_xlfn.NORM.INV(F171,'Input Parameters'!$E$21,'Input Parameters'!$F$21)</f>
        <v>299.57400785515387</v>
      </c>
      <c r="H171" s="54">
        <f ca="1">EXP(E171*(1/'Input Parameters'!$E$22-1/G171))</f>
        <v>1.3982133442026912</v>
      </c>
      <c r="I171" s="10">
        <f t="shared" ca="1" si="21"/>
        <v>0.50791486636874705</v>
      </c>
      <c r="J171" s="29">
        <f ca="1">_xlfn.BETA.INV(I171,'Input Parameters'!$L$24,'Input Parameters'!$M$24,'Input Parameters'!$J$24,'Input Parameters'!$K$24)</f>
        <v>0.61035494282521174</v>
      </c>
      <c r="K171" s="156">
        <f ca="1">('Input Parameters'!$E$25/'Input Parameters'!$E$31)^$J171</f>
        <v>1.2545285862863575E-2</v>
      </c>
      <c r="L171" s="66">
        <f ca="1">$H171*$C171*'Input Parameters'!$E$23*K171</f>
        <v>10.286677564566423</v>
      </c>
      <c r="M171" s="23">
        <f t="shared" ca="1" si="22"/>
        <v>0.96760871045888985</v>
      </c>
      <c r="N171" s="15">
        <f ca="1">_xlfn.NORM.INV(M171,'Input Parameters'!$E$26,'Input Parameters'!$F$26)</f>
        <v>7.278186620925578E-2</v>
      </c>
      <c r="O171" s="8">
        <f t="shared" ca="1" si="23"/>
        <v>0.88191701601868622</v>
      </c>
      <c r="P171" s="29">
        <f ca="1">_xlfn.LOGNORM.INV(O171,'Input Parameters'!$H$27,'Input Parameters'!$I$27)</f>
        <v>2.4044055962675865</v>
      </c>
      <c r="Q171" s="10"/>
      <c r="R171" s="15">
        <f>'Input Parameters'!$E$28</f>
        <v>12.7</v>
      </c>
      <c r="S171" s="10">
        <f t="shared" ca="1" si="24"/>
        <v>0.25222624132117089</v>
      </c>
      <c r="T171" s="25">
        <f ca="1">_xlfn.LOGNORM.INV(S171,'Input Parameters'!$H$29,'Input Parameters'!$I$29)</f>
        <v>54.027307118371695</v>
      </c>
      <c r="U171" s="10">
        <f t="shared" ca="1" si="25"/>
        <v>0.76056583277622059</v>
      </c>
      <c r="V171" s="29">
        <f ca="1">IF('Input Parameters'!$D$30="Beta",_xlfn.BETA.INV(U171,'Input Parameters'!$L$30,'Input Parameters'!$M$30,'Input Parameters'!$J$30,'Input Parameters'!$K$30),IF('Input Parameters'!$D$30="LogNorm",_xlfn.LOGNORM.INV(U171,'Input Parameters'!$H$30,'Input Parameters'!$I$30)))</f>
        <v>1.3210836875002083</v>
      </c>
      <c r="W171" s="2">
        <f ca="1">N171+(P171-N171)*(1-ERF((T171-R171)/(2*SQRT(L171*'Input Parameters'!$E$31))))</f>
        <v>0.91734783509126738</v>
      </c>
      <c r="X171">
        <f t="shared" ca="1" si="26"/>
        <v>1</v>
      </c>
      <c r="Y171" s="7"/>
    </row>
    <row r="172" spans="1:25" ht="15" customHeight="1" x14ac:dyDescent="0.3">
      <c r="A172" s="130">
        <v>165</v>
      </c>
      <c r="B172" s="10">
        <f t="shared" ca="1" si="18"/>
        <v>0.62443178836302804</v>
      </c>
      <c r="C172" s="57">
        <f ca="1">_xlfn.NORM.INV(B172,'Input Parameters'!$E$19,'Input Parameters'!$F$19)</f>
        <v>594.09843594751862</v>
      </c>
      <c r="D172" s="10">
        <f t="shared" ca="1" si="19"/>
        <v>0.53350229278837047</v>
      </c>
      <c r="E172" s="59">
        <f ca="1">IF(_xlfn.NORM.INV(D172,'Input Parameters'!$E$20,'Input Parameters'!$F$20)&lt;3500,3500,IF(_xlfn.NORM.INV(D172,'Input Parameters'!$E$20,'Input Parameters'!$F$20)&gt;5500,5500,_xlfn.NORM.INV(D172,'Input Parameters'!$E$20,'Input Parameters'!$F$20)))</f>
        <v>4858.8537210988543</v>
      </c>
      <c r="F172" s="10">
        <f t="shared" ca="1" si="20"/>
        <v>0.86645348229378882</v>
      </c>
      <c r="G172" s="61">
        <f ca="1">_xlfn.NORM.INV(F172,'Input Parameters'!$E$21,'Input Parameters'!$F$21)</f>
        <v>293.5728854659269</v>
      </c>
      <c r="H172" s="54">
        <f ca="1">EXP(E172*(1/'Input Parameters'!$E$22-1/G172))</f>
        <v>1.032890013841081</v>
      </c>
      <c r="I172" s="10">
        <f t="shared" ca="1" si="21"/>
        <v>0.28143840720080071</v>
      </c>
      <c r="J172" s="29">
        <f ca="1">_xlfn.BETA.INV(I172,'Input Parameters'!$L$24,'Input Parameters'!$M$24,'Input Parameters'!$J$24,'Input Parameters'!$K$24)</f>
        <v>0.51218063569872674</v>
      </c>
      <c r="K172" s="156">
        <f ca="1">('Input Parameters'!$E$25/'Input Parameters'!$E$31)^$J172</f>
        <v>2.5370904979918531E-2</v>
      </c>
      <c r="L172" s="66">
        <f ca="1">$H172*$C172*'Input Parameters'!$E$23*K172</f>
        <v>15.568560060036086</v>
      </c>
      <c r="M172" s="23">
        <f t="shared" ca="1" si="22"/>
        <v>0.50394777249810119</v>
      </c>
      <c r="N172" s="15">
        <f ca="1">_xlfn.NORM.INV(M172,'Input Parameters'!$E$26,'Input Parameters'!$F$26)</f>
        <v>3.420781095311138E-2</v>
      </c>
      <c r="O172" s="8">
        <f t="shared" ca="1" si="23"/>
        <v>0.98083766639414605</v>
      </c>
      <c r="P172" s="29">
        <f ca="1">_xlfn.LOGNORM.INV(O172,'Input Parameters'!$H$27,'Input Parameters'!$I$27)</f>
        <v>3.5594520042937243</v>
      </c>
      <c r="Q172" s="10"/>
      <c r="R172" s="15">
        <f>'Input Parameters'!$E$28</f>
        <v>12.7</v>
      </c>
      <c r="S172" s="10">
        <f t="shared" ca="1" si="24"/>
        <v>0.1745394338738967</v>
      </c>
      <c r="T172" s="25">
        <f ca="1">_xlfn.LOGNORM.INV(S172,'Input Parameters'!$H$29,'Input Parameters'!$I$29)</f>
        <v>52.420719100182417</v>
      </c>
      <c r="U172" s="10">
        <f t="shared" ca="1" si="25"/>
        <v>8.4468075826449551E-2</v>
      </c>
      <c r="V172" s="29">
        <f ca="1">IF('Input Parameters'!$D$30="Beta",_xlfn.BETA.INV(U172,'Input Parameters'!$L$30,'Input Parameters'!$M$30,'Input Parameters'!$J$30,'Input Parameters'!$K$30),IF('Input Parameters'!$D$30="LogNorm",_xlfn.LOGNORM.INV(U172,'Input Parameters'!$H$30,'Input Parameters'!$I$30)))</f>
        <v>0.58084749281665959</v>
      </c>
      <c r="W172" s="2">
        <f ca="1">N172+(P172-N172)*(1-ERF((T172-R172)/(2*SQRT(L172*'Input Parameters'!$E$31))))</f>
        <v>1.7142279195504568</v>
      </c>
      <c r="X172">
        <f t="shared" ca="1" si="26"/>
        <v>0</v>
      </c>
      <c r="Y172" s="7"/>
    </row>
    <row r="173" spans="1:25" ht="15" customHeight="1" x14ac:dyDescent="0.3">
      <c r="A173" s="130">
        <v>166</v>
      </c>
      <c r="B173" s="10">
        <f t="shared" ca="1" si="18"/>
        <v>0.30781115766511435</v>
      </c>
      <c r="C173" s="57">
        <f ca="1">_xlfn.NORM.INV(B173,'Input Parameters'!$E$19,'Input Parameters'!$F$19)</f>
        <v>524.87556951856254</v>
      </c>
      <c r="D173" s="10">
        <f t="shared" ca="1" si="19"/>
        <v>0.74419005440243891</v>
      </c>
      <c r="E173" s="59">
        <f ca="1">IF(_xlfn.NORM.INV(D173,'Input Parameters'!$E$20,'Input Parameters'!$F$20)&lt;3500,3500,IF(_xlfn.NORM.INV(D173,'Input Parameters'!$E$20,'Input Parameters'!$F$20)&gt;5500,5500,_xlfn.NORM.INV(D173,'Input Parameters'!$E$20,'Input Parameters'!$F$20)))</f>
        <v>5259.4222160633417</v>
      </c>
      <c r="F173" s="10">
        <f t="shared" ca="1" si="20"/>
        <v>0.34887553981145769</v>
      </c>
      <c r="G173" s="61">
        <f ca="1">_xlfn.NORM.INV(F173,'Input Parameters'!$E$21,'Input Parameters'!$F$21)</f>
        <v>281.79750568099763</v>
      </c>
      <c r="H173" s="54">
        <f ca="1">EXP(E173*(1/'Input Parameters'!$E$22-1/G173))</f>
        <v>0.48988296408585202</v>
      </c>
      <c r="I173" s="10">
        <f t="shared" ca="1" si="21"/>
        <v>4.9738231930579357E-2</v>
      </c>
      <c r="J173" s="29">
        <f ca="1">_xlfn.BETA.INV(I173,'Input Parameters'!$L$24,'Input Parameters'!$M$24,'Input Parameters'!$J$24,'Input Parameters'!$K$24)</f>
        <v>0.34039162652996735</v>
      </c>
      <c r="K173" s="156">
        <f ca="1">('Input Parameters'!$E$25/'Input Parameters'!$E$31)^$J173</f>
        <v>8.7002747654161591E-2</v>
      </c>
      <c r="L173" s="66">
        <f ca="1">$H173*$C173*'Input Parameters'!$E$23*K173</f>
        <v>22.370807677883846</v>
      </c>
      <c r="M173" s="23">
        <f t="shared" ca="1" si="22"/>
        <v>0.21658182573056395</v>
      </c>
      <c r="N173" s="15">
        <f ca="1">_xlfn.NORM.INV(M173,'Input Parameters'!$E$26,'Input Parameters'!$F$26)</f>
        <v>1.7540421054863805E-2</v>
      </c>
      <c r="O173" s="8">
        <f t="shared" ca="1" si="23"/>
        <v>0.11794309520152169</v>
      </c>
      <c r="P173" s="29">
        <f ca="1">_xlfn.LOGNORM.INV(O173,'Input Parameters'!$H$27,'Input Parameters'!$I$27)</f>
        <v>0.84265978693110744</v>
      </c>
      <c r="Q173" s="10"/>
      <c r="R173" s="15">
        <f>'Input Parameters'!$E$28</f>
        <v>12.7</v>
      </c>
      <c r="S173" s="10">
        <f t="shared" ca="1" si="24"/>
        <v>0.52318547696230944</v>
      </c>
      <c r="T173" s="25">
        <f ca="1">_xlfn.LOGNORM.INV(S173,'Input Parameters'!$H$29,'Input Parameters'!$I$29)</f>
        <v>58.613248768283889</v>
      </c>
      <c r="U173" s="10">
        <f t="shared" ca="1" si="25"/>
        <v>0.11434030902060832</v>
      </c>
      <c r="V173" s="29">
        <f ca="1">IF('Input Parameters'!$D$30="Beta",_xlfn.BETA.INV(U173,'Input Parameters'!$L$30,'Input Parameters'!$M$30,'Input Parameters'!$J$30,'Input Parameters'!$K$30),IF('Input Parameters'!$D$30="LogNorm",_xlfn.LOGNORM.INV(U173,'Input Parameters'!$H$30,'Input Parameters'!$I$30)))</f>
        <v>0.62157882445533674</v>
      </c>
      <c r="W173" s="2">
        <f ca="1">N173+(P173-N173)*(1-ERF((T173-R173)/(2*SQRT(L173*'Input Parameters'!$E$31))))</f>
        <v>0.42387540598436524</v>
      </c>
      <c r="X173">
        <f t="shared" ca="1" si="26"/>
        <v>1</v>
      </c>
      <c r="Y173" s="7"/>
    </row>
    <row r="174" spans="1:25" ht="15" customHeight="1" x14ac:dyDescent="0.3">
      <c r="A174" s="130">
        <v>167</v>
      </c>
      <c r="B174" s="10">
        <f t="shared" ca="1" si="18"/>
        <v>0.30547406043576619</v>
      </c>
      <c r="C174" s="57">
        <f ca="1">_xlfn.NORM.INV(B174,'Input Parameters'!$E$19,'Input Parameters'!$F$19)</f>
        <v>524.31311411834872</v>
      </c>
      <c r="D174" s="10">
        <f t="shared" ca="1" si="19"/>
        <v>0.46684369448010721</v>
      </c>
      <c r="E174" s="59">
        <f ca="1">IF(_xlfn.NORM.INV(D174,'Input Parameters'!$E$20,'Input Parameters'!$F$20)&lt;3500,3500,IF(_xlfn.NORM.INV(D174,'Input Parameters'!$E$20,'Input Parameters'!$F$20)&gt;5500,5500,_xlfn.NORM.INV(D174,'Input Parameters'!$E$20,'Input Parameters'!$F$20)))</f>
        <v>4741.7554892185208</v>
      </c>
      <c r="F174" s="10">
        <f t="shared" ca="1" si="20"/>
        <v>0.71546457765470017</v>
      </c>
      <c r="G174" s="61">
        <f ca="1">_xlfn.NORM.INV(F174,'Input Parameters'!$E$21,'Input Parameters'!$F$21)</f>
        <v>289.32564470576921</v>
      </c>
      <c r="H174" s="54">
        <f ca="1">EXP(E174*(1/'Input Parameters'!$E$22-1/G174))</f>
        <v>0.81421931602486375</v>
      </c>
      <c r="I174" s="10">
        <f t="shared" ca="1" si="21"/>
        <v>0.97535367476024948</v>
      </c>
      <c r="J174" s="29">
        <f ca="1">_xlfn.BETA.INV(I174,'Input Parameters'!$L$24,'Input Parameters'!$M$24,'Input Parameters'!$J$24,'Input Parameters'!$K$24)</f>
        <v>0.86700578334338185</v>
      </c>
      <c r="K174" s="156">
        <f ca="1">('Input Parameters'!$E$25/'Input Parameters'!$E$31)^$J174</f>
        <v>1.990225428682674E-3</v>
      </c>
      <c r="L174" s="66">
        <f ca="1">$H174*$C174*'Input Parameters'!$E$23*K174</f>
        <v>0.84963890849582224</v>
      </c>
      <c r="M174" s="23">
        <f t="shared" ca="1" si="22"/>
        <v>0.10531869029454388</v>
      </c>
      <c r="N174" s="15">
        <f ca="1">_xlfn.NORM.INV(M174,'Input Parameters'!$E$26,'Input Parameters'!$F$26)</f>
        <v>7.7118906195596665E-3</v>
      </c>
      <c r="O174" s="8">
        <f t="shared" ca="1" si="23"/>
        <v>0.86877685802890492</v>
      </c>
      <c r="P174" s="29">
        <f ca="1">_xlfn.LOGNORM.INV(O174,'Input Parameters'!$H$27,'Input Parameters'!$I$27)</f>
        <v>2.3372848800300794</v>
      </c>
      <c r="Q174" s="10"/>
      <c r="R174" s="15">
        <f>'Input Parameters'!$E$28</f>
        <v>12.7</v>
      </c>
      <c r="S174" s="10">
        <f t="shared" ca="1" si="24"/>
        <v>0.65100613505152138</v>
      </c>
      <c r="T174" s="25">
        <f ca="1">_xlfn.LOGNORM.INV(S174,'Input Parameters'!$H$29,'Input Parameters'!$I$29)</f>
        <v>60.824846764722764</v>
      </c>
      <c r="U174" s="10">
        <f t="shared" ca="1" si="25"/>
        <v>0.41114388672038282</v>
      </c>
      <c r="V174" s="29">
        <f ca="1">IF('Input Parameters'!$D$30="Beta",_xlfn.BETA.INV(U174,'Input Parameters'!$L$30,'Input Parameters'!$M$30,'Input Parameters'!$J$30,'Input Parameters'!$K$30),IF('Input Parameters'!$D$30="LogNorm",_xlfn.LOGNORM.INV(U174,'Input Parameters'!$H$30,'Input Parameters'!$I$30)))</f>
        <v>0.91451206170169319</v>
      </c>
      <c r="W174" s="2">
        <f ca="1">N174+(P174-N174)*(1-ERF((T174-R174)/(2*SQRT(L174*'Input Parameters'!$E$31))))</f>
        <v>8.2306398941403725E-3</v>
      </c>
      <c r="X174">
        <f t="shared" ca="1" si="26"/>
        <v>1</v>
      </c>
      <c r="Y174" s="7"/>
    </row>
    <row r="175" spans="1:25" ht="15" customHeight="1" x14ac:dyDescent="0.3">
      <c r="A175" s="130">
        <v>168</v>
      </c>
      <c r="B175" s="10">
        <f t="shared" ca="1" si="18"/>
        <v>0.51971737083267644</v>
      </c>
      <c r="C175" s="57">
        <f ca="1">_xlfn.NORM.INV(B175,'Input Parameters'!$E$19,'Input Parameters'!$F$19)</f>
        <v>571.47803981735422</v>
      </c>
      <c r="D175" s="10">
        <f t="shared" ca="1" si="19"/>
        <v>0.91503968702767602</v>
      </c>
      <c r="E175" s="59">
        <f ca="1">IF(_xlfn.NORM.INV(D175,'Input Parameters'!$E$20,'Input Parameters'!$F$20)&lt;3500,3500,IF(_xlfn.NORM.INV(D175,'Input Parameters'!$E$20,'Input Parameters'!$F$20)&gt;5500,5500,_xlfn.NORM.INV(D175,'Input Parameters'!$E$20,'Input Parameters'!$F$20)))</f>
        <v>5500</v>
      </c>
      <c r="F175" s="10">
        <f t="shared" ca="1" si="20"/>
        <v>0.30467708798834059</v>
      </c>
      <c r="G175" s="61">
        <f ca="1">_xlfn.NORM.INV(F175,'Input Parameters'!$E$21,'Input Parameters'!$F$21)</f>
        <v>280.83357501284655</v>
      </c>
      <c r="H175" s="54">
        <f ca="1">EXP(E175*(1/'Input Parameters'!$E$22-1/G175))</f>
        <v>0.44342711959662295</v>
      </c>
      <c r="I175" s="10">
        <f t="shared" ca="1" si="21"/>
        <v>0.24830467288409841</v>
      </c>
      <c r="J175" s="29">
        <f ca="1">_xlfn.BETA.INV(I175,'Input Parameters'!$L$24,'Input Parameters'!$M$24,'Input Parameters'!$J$24,'Input Parameters'!$K$24)</f>
        <v>0.49540297364658348</v>
      </c>
      <c r="K175" s="156">
        <f ca="1">('Input Parameters'!$E$25/'Input Parameters'!$E$31)^$J175</f>
        <v>2.8615782569290454E-2</v>
      </c>
      <c r="L175" s="66">
        <f ca="1">$H175*$C175*'Input Parameters'!$E$23*K175</f>
        <v>7.2514928706247677</v>
      </c>
      <c r="M175" s="23">
        <f t="shared" ca="1" si="22"/>
        <v>0.82177359870064037</v>
      </c>
      <c r="N175" s="15">
        <f ca="1">_xlfn.NORM.INV(M175,'Input Parameters'!$E$26,'Input Parameters'!$F$26)</f>
        <v>5.3365050819895565E-2</v>
      </c>
      <c r="O175" s="8">
        <f t="shared" ca="1" si="23"/>
        <v>0.54259490801039845</v>
      </c>
      <c r="P175" s="29">
        <f ca="1">_xlfn.LOGNORM.INV(O175,'Input Parameters'!$H$27,'Input Parameters'!$I$27)</f>
        <v>1.4926275783835814</v>
      </c>
      <c r="Q175" s="10"/>
      <c r="R175" s="15">
        <f>'Input Parameters'!$E$28</f>
        <v>12.7</v>
      </c>
      <c r="S175" s="10">
        <f t="shared" ca="1" si="24"/>
        <v>0.15190438295352737</v>
      </c>
      <c r="T175" s="25">
        <f ca="1">_xlfn.LOGNORM.INV(S175,'Input Parameters'!$H$29,'Input Parameters'!$I$29)</f>
        <v>51.882496793856916</v>
      </c>
      <c r="U175" s="10">
        <f t="shared" ca="1" si="25"/>
        <v>0.51937767250274947</v>
      </c>
      <c r="V175" s="29">
        <f ca="1">IF('Input Parameters'!$D$30="Beta",_xlfn.BETA.INV(U175,'Input Parameters'!$L$30,'Input Parameters'!$M$30,'Input Parameters'!$J$30,'Input Parameters'!$K$30),IF('Input Parameters'!$D$30="LogNorm",_xlfn.LOGNORM.INV(U175,'Input Parameters'!$H$30,'Input Parameters'!$I$30)))</f>
        <v>1.0185384670620299</v>
      </c>
      <c r="W175" s="2">
        <f ca="1">N175+(P175-N175)*(1-ERF((T175-R175)/(2*SQRT(L175*'Input Parameters'!$E$31))))</f>
        <v>0.49023526764749953</v>
      </c>
      <c r="X175">
        <f t="shared" ca="1" si="26"/>
        <v>1</v>
      </c>
      <c r="Y175" s="7"/>
    </row>
    <row r="176" spans="1:25" ht="15" customHeight="1" x14ac:dyDescent="0.3">
      <c r="A176" s="130">
        <v>169</v>
      </c>
      <c r="B176" s="10">
        <f t="shared" ca="1" si="18"/>
        <v>0.93633767927552825</v>
      </c>
      <c r="C176" s="57">
        <f ca="1">_xlfn.NORM.INV(B176,'Input Parameters'!$E$19,'Input Parameters'!$F$19)</f>
        <v>696.14029942333423</v>
      </c>
      <c r="D176" s="10">
        <f t="shared" ca="1" si="19"/>
        <v>0.70337299505613249</v>
      </c>
      <c r="E176" s="59">
        <f ca="1">IF(_xlfn.NORM.INV(D176,'Input Parameters'!$E$20,'Input Parameters'!$F$20)&lt;3500,3500,IF(_xlfn.NORM.INV(D176,'Input Parameters'!$E$20,'Input Parameters'!$F$20)&gt;5500,5500,_xlfn.NORM.INV(D176,'Input Parameters'!$E$20,'Input Parameters'!$F$20)))</f>
        <v>5173.8885567243578</v>
      </c>
      <c r="F176" s="10">
        <f t="shared" ca="1" si="20"/>
        <v>0.99649981918804031</v>
      </c>
      <c r="G176" s="61">
        <f ca="1">_xlfn.NORM.INV(F176,'Input Parameters'!$E$21,'Input Parameters'!$F$21)</f>
        <v>306.04706067244115</v>
      </c>
      <c r="H176" s="54">
        <f ca="1">EXP(E176*(1/'Input Parameters'!$E$22-1/G176))</f>
        <v>2.1229149788015604</v>
      </c>
      <c r="I176" s="10">
        <f t="shared" ca="1" si="21"/>
        <v>0.53012045729156687</v>
      </c>
      <c r="J176" s="29">
        <f ca="1">_xlfn.BETA.INV(I176,'Input Parameters'!$L$24,'Input Parameters'!$M$24,'Input Parameters'!$J$24,'Input Parameters'!$K$24)</f>
        <v>0.61928869747126392</v>
      </c>
      <c r="K176" s="156">
        <f ca="1">('Input Parameters'!$E$25/'Input Parameters'!$E$31)^$J176</f>
        <v>1.1766520477963711E-2</v>
      </c>
      <c r="L176" s="66">
        <f ca="1">$H176*$C176*'Input Parameters'!$E$23*K176</f>
        <v>17.38911309399894</v>
      </c>
      <c r="M176" s="23">
        <f t="shared" ca="1" si="22"/>
        <v>0.11395690193441532</v>
      </c>
      <c r="N176" s="15">
        <f ca="1">_xlfn.NORM.INV(M176,'Input Parameters'!$E$26,'Input Parameters'!$F$26)</f>
        <v>8.6792447825184034E-3</v>
      </c>
      <c r="O176" s="8">
        <f t="shared" ca="1" si="23"/>
        <v>0.22420919809695028</v>
      </c>
      <c r="P176" s="29">
        <f ca="1">_xlfn.LOGNORM.INV(O176,'Input Parameters'!$H$27,'Input Parameters'!$I$27)</f>
        <v>1.018000403091099</v>
      </c>
      <c r="Q176" s="10"/>
      <c r="R176" s="15">
        <f>'Input Parameters'!$E$28</f>
        <v>12.7</v>
      </c>
      <c r="S176" s="10">
        <f t="shared" ca="1" si="24"/>
        <v>0.56746648768912866</v>
      </c>
      <c r="T176" s="25">
        <f ca="1">_xlfn.LOGNORM.INV(S176,'Input Parameters'!$H$29,'Input Parameters'!$I$29)</f>
        <v>59.353458135376805</v>
      </c>
      <c r="U176" s="10">
        <f t="shared" ca="1" si="25"/>
        <v>0.63506710685442147</v>
      </c>
      <c r="V176" s="29">
        <f ca="1">IF('Input Parameters'!$D$30="Beta",_xlfn.BETA.INV(U176,'Input Parameters'!$L$30,'Input Parameters'!$M$30,'Input Parameters'!$J$30,'Input Parameters'!$K$30),IF('Input Parameters'!$D$30="LogNorm",_xlfn.LOGNORM.INV(U176,'Input Parameters'!$H$30,'Input Parameters'!$I$30)))</f>
        <v>1.1449671562962893</v>
      </c>
      <c r="W176" s="2">
        <f ca="1">N176+(P176-N176)*(1-ERF((T176-R176)/(2*SQRT(L176*'Input Parameters'!$E$31))))</f>
        <v>0.44156394393542814</v>
      </c>
      <c r="X176">
        <f t="shared" ca="1" si="26"/>
        <v>1</v>
      </c>
      <c r="Y176" s="7"/>
    </row>
    <row r="177" spans="1:25" ht="15" customHeight="1" x14ac:dyDescent="0.3">
      <c r="A177" s="130">
        <v>170</v>
      </c>
      <c r="B177" s="10">
        <f t="shared" ca="1" si="18"/>
        <v>0.3288576472610063</v>
      </c>
      <c r="C177" s="57">
        <f ca="1">_xlfn.NORM.INV(B177,'Input Parameters'!$E$19,'Input Parameters'!$F$19)</f>
        <v>529.8606072916416</v>
      </c>
      <c r="D177" s="10">
        <f t="shared" ca="1" si="19"/>
        <v>0.47860772974024091</v>
      </c>
      <c r="E177" s="59">
        <f ca="1">IF(_xlfn.NORM.INV(D177,'Input Parameters'!$E$20,'Input Parameters'!$F$20)&lt;3500,3500,IF(_xlfn.NORM.INV(D177,'Input Parameters'!$E$20,'Input Parameters'!$F$20)&gt;5500,5500,_xlfn.NORM.INV(D177,'Input Parameters'!$E$20,'Input Parameters'!$F$20)))</f>
        <v>4762.446265050502</v>
      </c>
      <c r="F177" s="10">
        <f t="shared" ca="1" si="20"/>
        <v>0.42472625728454383</v>
      </c>
      <c r="G177" s="61">
        <f ca="1">_xlfn.NORM.INV(F177,'Input Parameters'!$E$21,'Input Parameters'!$F$21)</f>
        <v>283.3580381850241</v>
      </c>
      <c r="H177" s="54">
        <f ca="1">EXP(E177*(1/'Input Parameters'!$E$22-1/G177))</f>
        <v>0.57517232734478985</v>
      </c>
      <c r="I177" s="10">
        <f t="shared" ca="1" si="21"/>
        <v>0.93048363186029937</v>
      </c>
      <c r="J177" s="29">
        <f ca="1">_xlfn.BETA.INV(I177,'Input Parameters'!$L$24,'Input Parameters'!$M$24,'Input Parameters'!$J$24,'Input Parameters'!$K$24)</f>
        <v>0.8161271283078082</v>
      </c>
      <c r="K177" s="156">
        <f ca="1">('Input Parameters'!$E$25/'Input Parameters'!$E$31)^$J177</f>
        <v>2.8668915902274302E-3</v>
      </c>
      <c r="L177" s="66">
        <f ca="1">$H177*$C177*'Input Parameters'!$E$23*K177</f>
        <v>0.87371720280252652</v>
      </c>
      <c r="M177" s="23">
        <f t="shared" ca="1" si="22"/>
        <v>0.63990298221743802</v>
      </c>
      <c r="N177" s="15">
        <f ca="1">_xlfn.NORM.INV(M177,'Input Parameters'!$E$26,'Input Parameters'!$F$26)</f>
        <v>4.1522189102255816E-2</v>
      </c>
      <c r="O177" s="8">
        <f t="shared" ca="1" si="23"/>
        <v>0.29938209128345583</v>
      </c>
      <c r="P177" s="29">
        <f ca="1">_xlfn.LOGNORM.INV(O177,'Input Parameters'!$H$27,'Input Parameters'!$I$27)</f>
        <v>1.1279758699241054</v>
      </c>
      <c r="Q177" s="10"/>
      <c r="R177" s="15">
        <f>'Input Parameters'!$E$28</f>
        <v>12.7</v>
      </c>
      <c r="S177" s="10">
        <f t="shared" ca="1" si="24"/>
        <v>0.13304601815839812</v>
      </c>
      <c r="T177" s="25">
        <f ca="1">_xlfn.LOGNORM.INV(S177,'Input Parameters'!$H$29,'Input Parameters'!$I$29)</f>
        <v>51.396607242706274</v>
      </c>
      <c r="U177" s="10">
        <f t="shared" ca="1" si="25"/>
        <v>0.66094684500800371</v>
      </c>
      <c r="V177" s="29">
        <f ca="1">IF('Input Parameters'!$D$30="Beta",_xlfn.BETA.INV(U177,'Input Parameters'!$L$30,'Input Parameters'!$M$30,'Input Parameters'!$J$30,'Input Parameters'!$K$30),IF('Input Parameters'!$D$30="LogNorm",_xlfn.LOGNORM.INV(U177,'Input Parameters'!$H$30,'Input Parameters'!$I$30)))</f>
        <v>1.1768947645861703</v>
      </c>
      <c r="W177" s="2">
        <f ca="1">N177+(P177-N177)*(1-ERF((T177-R177)/(2*SQRT(L177*'Input Parameters'!$E$31))))</f>
        <v>4.523655957120018E-2</v>
      </c>
      <c r="X177">
        <f t="shared" ca="1" si="26"/>
        <v>1</v>
      </c>
      <c r="Y177" s="7"/>
    </row>
    <row r="178" spans="1:25" ht="15" customHeight="1" x14ac:dyDescent="0.3">
      <c r="A178" s="130">
        <v>171</v>
      </c>
      <c r="B178" s="10">
        <f t="shared" ca="1" si="18"/>
        <v>0.57336506284370825</v>
      </c>
      <c r="C178" s="57">
        <f ca="1">_xlfn.NORM.INV(B178,'Input Parameters'!$E$19,'Input Parameters'!$F$19)</f>
        <v>582.92810034373338</v>
      </c>
      <c r="D178" s="10">
        <f t="shared" ca="1" si="19"/>
        <v>0.76724944815803053</v>
      </c>
      <c r="E178" s="59">
        <f ca="1">IF(_xlfn.NORM.INV(D178,'Input Parameters'!$E$20,'Input Parameters'!$F$20)&lt;3500,3500,IF(_xlfn.NORM.INV(D178,'Input Parameters'!$E$20,'Input Parameters'!$F$20)&gt;5500,5500,_xlfn.NORM.INV(D178,'Input Parameters'!$E$20,'Input Parameters'!$F$20)))</f>
        <v>5310.8729855156116</v>
      </c>
      <c r="F178" s="10">
        <f t="shared" ca="1" si="20"/>
        <v>0.91624119947428517</v>
      </c>
      <c r="G178" s="61">
        <f ca="1">_xlfn.NORM.INV(F178,'Input Parameters'!$E$21,'Input Parameters'!$F$21)</f>
        <v>295.69856282601609</v>
      </c>
      <c r="H178" s="54">
        <f ca="1">EXP(E178*(1/'Input Parameters'!$E$22-1/G178))</f>
        <v>1.1798856906803354</v>
      </c>
      <c r="I178" s="10">
        <f t="shared" ca="1" si="21"/>
        <v>0.67795062562985742</v>
      </c>
      <c r="J178" s="29">
        <f ca="1">_xlfn.BETA.INV(I178,'Input Parameters'!$L$24,'Input Parameters'!$M$24,'Input Parameters'!$J$24,'Input Parameters'!$K$24)</f>
        <v>0.67948328302244843</v>
      </c>
      <c r="K178" s="156">
        <f ca="1">('Input Parameters'!$E$25/'Input Parameters'!$E$31)^$J178</f>
        <v>7.64039664640845E-3</v>
      </c>
      <c r="L178" s="66">
        <f ca="1">$H178*$C178*'Input Parameters'!$E$23*K178</f>
        <v>5.2549771344314919</v>
      </c>
      <c r="M178" s="23">
        <f t="shared" ca="1" si="22"/>
        <v>0.26243195919098128</v>
      </c>
      <c r="N178" s="15">
        <f ca="1">_xlfn.NORM.INV(M178,'Input Parameters'!$E$26,'Input Parameters'!$F$26)</f>
        <v>2.0646818939991967E-2</v>
      </c>
      <c r="O178" s="8">
        <f t="shared" ca="1" si="23"/>
        <v>8.8388418696604409E-3</v>
      </c>
      <c r="P178" s="29">
        <f ca="1">_xlfn.LOGNORM.INV(O178,'Input Parameters'!$H$27,'Input Parameters'!$I$27)</f>
        <v>0.49841608788381431</v>
      </c>
      <c r="Q178" s="10"/>
      <c r="R178" s="15">
        <f>'Input Parameters'!$E$28</f>
        <v>12.7</v>
      </c>
      <c r="S178" s="10">
        <f t="shared" ca="1" si="24"/>
        <v>0.25138058967111032</v>
      </c>
      <c r="T178" s="25">
        <f ca="1">_xlfn.LOGNORM.INV(S178,'Input Parameters'!$H$29,'Input Parameters'!$I$29)</f>
        <v>54.011228727739073</v>
      </c>
      <c r="U178" s="10">
        <f t="shared" ca="1" si="25"/>
        <v>1.4010314608158492E-2</v>
      </c>
      <c r="V178" s="29">
        <f ca="1">IF('Input Parameters'!$D$30="Beta",_xlfn.BETA.INV(U178,'Input Parameters'!$L$30,'Input Parameters'!$M$30,'Input Parameters'!$J$30,'Input Parameters'!$K$30),IF('Input Parameters'!$D$30="LogNorm",_xlfn.LOGNORM.INV(U178,'Input Parameters'!$H$30,'Input Parameters'!$I$30)))</f>
        <v>0.42013899969541701</v>
      </c>
      <c r="W178" s="2">
        <f ca="1">N178+(P178-N178)*(1-ERF((T178-R178)/(2*SQRT(L178*'Input Parameters'!$E$31))))</f>
        <v>0.11742436289768152</v>
      </c>
      <c r="X178">
        <f t="shared" ca="1" si="26"/>
        <v>1</v>
      </c>
      <c r="Y178" s="7"/>
    </row>
    <row r="179" spans="1:25" ht="15" customHeight="1" x14ac:dyDescent="0.3">
      <c r="A179" s="130">
        <v>172</v>
      </c>
      <c r="B179" s="10">
        <f t="shared" ca="1" si="18"/>
        <v>0.52842586417223736</v>
      </c>
      <c r="C179" s="57">
        <f ca="1">_xlfn.NORM.INV(B179,'Input Parameters'!$E$19,'Input Parameters'!$F$19)</f>
        <v>573.32598857169455</v>
      </c>
      <c r="D179" s="10">
        <f t="shared" ca="1" si="19"/>
        <v>0.22289196564210789</v>
      </c>
      <c r="E179" s="59">
        <f ca="1">IF(_xlfn.NORM.INV(D179,'Input Parameters'!$E$20,'Input Parameters'!$F$20)&lt;3500,3500,IF(_xlfn.NORM.INV(D179,'Input Parameters'!$E$20,'Input Parameters'!$F$20)&gt;5500,5500,_xlfn.NORM.INV(D179,'Input Parameters'!$E$20,'Input Parameters'!$F$20)))</f>
        <v>4266.2761502803387</v>
      </c>
      <c r="F179" s="10">
        <f t="shared" ca="1" si="20"/>
        <v>0.58881905697824255</v>
      </c>
      <c r="G179" s="61">
        <f ca="1">_xlfn.NORM.INV(F179,'Input Parameters'!$E$21,'Input Parameters'!$F$21)</f>
        <v>286.61463446249991</v>
      </c>
      <c r="H179" s="54">
        <f ca="1">EXP(E179*(1/'Input Parameters'!$E$22-1/G179))</f>
        <v>0.72296753442860118</v>
      </c>
      <c r="I179" s="10">
        <f t="shared" ca="1" si="21"/>
        <v>6.201618931767805E-2</v>
      </c>
      <c r="J179" s="29">
        <f ca="1">_xlfn.BETA.INV(I179,'Input Parameters'!$L$24,'Input Parameters'!$M$24,'Input Parameters'!$J$24,'Input Parameters'!$K$24)</f>
        <v>0.35705040730307147</v>
      </c>
      <c r="K179" s="156">
        <f ca="1">('Input Parameters'!$E$25/'Input Parameters'!$E$31)^$J179</f>
        <v>7.7202909291783486E-2</v>
      </c>
      <c r="L179" s="66">
        <f ca="1">$H179*$C179*'Input Parameters'!$E$23*K179</f>
        <v>32.00030298668252</v>
      </c>
      <c r="M179" s="23">
        <f t="shared" ca="1" si="22"/>
        <v>0.68394273804388239</v>
      </c>
      <c r="N179" s="15">
        <f ca="1">_xlfn.NORM.INV(M179,'Input Parameters'!$E$26,'Input Parameters'!$F$26)</f>
        <v>4.4053808054391658E-2</v>
      </c>
      <c r="O179" s="8">
        <f t="shared" ca="1" si="23"/>
        <v>0.93125790319698154</v>
      </c>
      <c r="P179" s="29">
        <f ca="1">_xlfn.LOGNORM.INV(O179,'Input Parameters'!$H$27,'Input Parameters'!$I$27)</f>
        <v>2.7464021897151953</v>
      </c>
      <c r="Q179" s="10"/>
      <c r="R179" s="15">
        <f>'Input Parameters'!$E$28</f>
        <v>12.7</v>
      </c>
      <c r="S179" s="10">
        <f t="shared" ca="1" si="24"/>
        <v>0.83841131513865197</v>
      </c>
      <c r="T179" s="25">
        <f ca="1">_xlfn.LOGNORM.INV(S179,'Input Parameters'!$H$29,'Input Parameters'!$I$29)</f>
        <v>65.062760874911135</v>
      </c>
      <c r="U179" s="10">
        <f t="shared" ca="1" si="25"/>
        <v>4.2305283755303846E-2</v>
      </c>
      <c r="V179" s="29">
        <f ca="1">IF('Input Parameters'!$D$30="Beta",_xlfn.BETA.INV(U179,'Input Parameters'!$L$30,'Input Parameters'!$M$30,'Input Parameters'!$J$30,'Input Parameters'!$K$30),IF('Input Parameters'!$D$30="LogNorm",_xlfn.LOGNORM.INV(U179,'Input Parameters'!$H$30,'Input Parameters'!$I$30)))</f>
        <v>0.50618262107475154</v>
      </c>
      <c r="W179" s="2">
        <f ca="1">N179+(P179-N179)*(1-ERF((T179-R179)/(2*SQRT(L179*'Input Parameters'!$E$31))))</f>
        <v>1.4297356263383625</v>
      </c>
      <c r="X179">
        <f t="shared" ca="1" si="26"/>
        <v>0</v>
      </c>
      <c r="Y179" s="7"/>
    </row>
    <row r="180" spans="1:25" ht="15" customHeight="1" x14ac:dyDescent="0.3">
      <c r="A180" s="130">
        <v>173</v>
      </c>
      <c r="B180" s="10">
        <f t="shared" ca="1" si="18"/>
        <v>0.23914716485646692</v>
      </c>
      <c r="C180" s="57">
        <f ca="1">_xlfn.NORM.INV(B180,'Input Parameters'!$E$19,'Input Parameters'!$F$19)</f>
        <v>507.38539487990192</v>
      </c>
      <c r="D180" s="10">
        <f t="shared" ca="1" si="19"/>
        <v>0.19070892287447461</v>
      </c>
      <c r="E180" s="59">
        <f ca="1">IF(_xlfn.NORM.INV(D180,'Input Parameters'!$E$20,'Input Parameters'!$F$20)&lt;3500,3500,IF(_xlfn.NORM.INV(D180,'Input Parameters'!$E$20,'Input Parameters'!$F$20)&gt;5500,5500,_xlfn.NORM.INV(D180,'Input Parameters'!$E$20,'Input Parameters'!$F$20)))</f>
        <v>4187.2992029522738</v>
      </c>
      <c r="F180" s="10">
        <f t="shared" ca="1" si="20"/>
        <v>0.92771607110048271</v>
      </c>
      <c r="G180" s="61">
        <f ca="1">_xlfn.NORM.INV(F180,'Input Parameters'!$E$21,'Input Parameters'!$F$21)</f>
        <v>296.31766146443232</v>
      </c>
      <c r="H180" s="54">
        <f ca="1">EXP(E180*(1/'Input Parameters'!$E$22-1/G180))</f>
        <v>1.1735199167104935</v>
      </c>
      <c r="I180" s="10">
        <f t="shared" ca="1" si="21"/>
        <v>0.62620400148243316</v>
      </c>
      <c r="J180" s="29">
        <f ca="1">_xlfn.BETA.INV(I180,'Input Parameters'!$L$24,'Input Parameters'!$M$24,'Input Parameters'!$J$24,'Input Parameters'!$K$24)</f>
        <v>0.65804360564201103</v>
      </c>
      <c r="K180" s="156">
        <f ca="1">('Input Parameters'!$E$25/'Input Parameters'!$E$31)^$J180</f>
        <v>8.9106578170189566E-3</v>
      </c>
      <c r="L180" s="66">
        <f ca="1">$H180*$C180*'Input Parameters'!$E$23*K180</f>
        <v>5.3056450610119104</v>
      </c>
      <c r="M180" s="23">
        <f t="shared" ca="1" si="22"/>
        <v>0.23448403031816845</v>
      </c>
      <c r="N180" s="15">
        <f ca="1">_xlfn.NORM.INV(M180,'Input Parameters'!$E$26,'Input Parameters'!$F$26)</f>
        <v>1.8792658753371411E-2</v>
      </c>
      <c r="O180" s="8">
        <f t="shared" ca="1" si="23"/>
        <v>0.93342803186037915</v>
      </c>
      <c r="P180" s="29">
        <f ca="1">_xlfn.LOGNORM.INV(O180,'Input Parameters'!$H$27,'Input Parameters'!$I$27)</f>
        <v>2.7666381908760163</v>
      </c>
      <c r="Q180" s="10"/>
      <c r="R180" s="15">
        <f>'Input Parameters'!$E$28</f>
        <v>12.7</v>
      </c>
      <c r="S180" s="10">
        <f t="shared" ca="1" si="24"/>
        <v>0.48201745301790289</v>
      </c>
      <c r="T180" s="25">
        <f ca="1">_xlfn.LOGNORM.INV(S180,'Input Parameters'!$H$29,'Input Parameters'!$I$29)</f>
        <v>57.937773338683279</v>
      </c>
      <c r="U180" s="10">
        <f t="shared" ca="1" si="25"/>
        <v>0.94165714460613414</v>
      </c>
      <c r="V180" s="29">
        <f ca="1">IF('Input Parameters'!$D$30="Beta",_xlfn.BETA.INV(U180,'Input Parameters'!$L$30,'Input Parameters'!$M$30,'Input Parameters'!$J$30,'Input Parameters'!$K$30),IF('Input Parameters'!$D$30="LogNorm",_xlfn.LOGNORM.INV(U180,'Input Parameters'!$H$30,'Input Parameters'!$I$30)))</f>
        <v>1.8549750417846222</v>
      </c>
      <c r="W180" s="2">
        <f ca="1">N180+(P180-N180)*(1-ERF((T180-R180)/(2*SQRT(L180*'Input Parameters'!$E$31))))</f>
        <v>0.47195509059039342</v>
      </c>
      <c r="X180">
        <f t="shared" ca="1" si="26"/>
        <v>1</v>
      </c>
      <c r="Y180" s="7"/>
    </row>
    <row r="181" spans="1:25" ht="15" customHeight="1" x14ac:dyDescent="0.3">
      <c r="A181" s="130">
        <v>174</v>
      </c>
      <c r="B181" s="10">
        <f t="shared" ca="1" si="18"/>
        <v>0.34915248888614181</v>
      </c>
      <c r="C181" s="57">
        <f ca="1">_xlfn.NORM.INV(B181,'Input Parameters'!$E$19,'Input Parameters'!$F$19)</f>
        <v>534.54699042521054</v>
      </c>
      <c r="D181" s="10">
        <f t="shared" ca="1" si="19"/>
        <v>0.11331390070358727</v>
      </c>
      <c r="E181" s="59">
        <f ca="1">IF(_xlfn.NORM.INV(D181,'Input Parameters'!$E$20,'Input Parameters'!$F$20)&lt;3500,3500,IF(_xlfn.NORM.INV(D181,'Input Parameters'!$E$20,'Input Parameters'!$F$20)&gt;5500,5500,_xlfn.NORM.INV(D181,'Input Parameters'!$E$20,'Input Parameters'!$F$20)))</f>
        <v>3953.6361449526075</v>
      </c>
      <c r="F181" s="10">
        <f t="shared" ca="1" si="20"/>
        <v>0.36194827201407453</v>
      </c>
      <c r="G181" s="61">
        <f ca="1">_xlfn.NORM.INV(F181,'Input Parameters'!$E$21,'Input Parameters'!$F$21)</f>
        <v>282.07340800136808</v>
      </c>
      <c r="H181" s="54">
        <f ca="1">EXP(E181*(1/'Input Parameters'!$E$22-1/G181))</f>
        <v>0.59291810767318454</v>
      </c>
      <c r="I181" s="10">
        <f t="shared" ca="1" si="21"/>
        <v>0.23034829346430319</v>
      </c>
      <c r="J181" s="29">
        <f ca="1">_xlfn.BETA.INV(I181,'Input Parameters'!$L$24,'Input Parameters'!$M$24,'Input Parameters'!$J$24,'Input Parameters'!$K$24)</f>
        <v>0.485825740321916</v>
      </c>
      <c r="K181" s="156">
        <f ca="1">('Input Parameters'!$E$25/'Input Parameters'!$E$31)^$J181</f>
        <v>3.0650872975488928E-2</v>
      </c>
      <c r="L181" s="66">
        <f ca="1">$H181*$C181*'Input Parameters'!$E$23*K181</f>
        <v>9.7145670673882947</v>
      </c>
      <c r="M181" s="23">
        <f t="shared" ca="1" si="22"/>
        <v>0.59396484882056333</v>
      </c>
      <c r="N181" s="15">
        <f ca="1">_xlfn.NORM.INV(M181,'Input Parameters'!$E$26,'Input Parameters'!$F$26)</f>
        <v>3.8992877209766484E-2</v>
      </c>
      <c r="O181" s="8">
        <f t="shared" ca="1" si="23"/>
        <v>0.65708882773243427</v>
      </c>
      <c r="P181" s="29">
        <f ca="1">_xlfn.LOGNORM.INV(O181,'Input Parameters'!$H$27,'Input Parameters'!$I$27)</f>
        <v>1.7026413902575053</v>
      </c>
      <c r="Q181" s="10"/>
      <c r="R181" s="15">
        <f>'Input Parameters'!$E$28</f>
        <v>12.7</v>
      </c>
      <c r="S181" s="10">
        <f t="shared" ca="1" si="24"/>
        <v>0.99420657366888698</v>
      </c>
      <c r="T181" s="25">
        <f ca="1">_xlfn.LOGNORM.INV(S181,'Input Parameters'!$H$29,'Input Parameters'!$I$29)</f>
        <v>77.31314444851597</v>
      </c>
      <c r="U181" s="10">
        <f t="shared" ca="1" si="25"/>
        <v>0.87418586118939878</v>
      </c>
      <c r="V181" s="29">
        <f ca="1">IF('Input Parameters'!$D$30="Beta",_xlfn.BETA.INV(U181,'Input Parameters'!$L$30,'Input Parameters'!$M$30,'Input Parameters'!$J$30,'Input Parameters'!$K$30),IF('Input Parameters'!$D$30="LogNorm",_xlfn.LOGNORM.INV(U181,'Input Parameters'!$H$30,'Input Parameters'!$I$30)))</f>
        <v>1.5703303519116918</v>
      </c>
      <c r="W181" s="2">
        <f ca="1">N181+(P181-N181)*(1-ERF((T181-R181)/(2*SQRT(L181*'Input Parameters'!$E$31))))</f>
        <v>0.27637040709325444</v>
      </c>
      <c r="X181">
        <f t="shared" ca="1" si="26"/>
        <v>1</v>
      </c>
      <c r="Y181" s="7"/>
    </row>
    <row r="182" spans="1:25" ht="15" customHeight="1" x14ac:dyDescent="0.3">
      <c r="A182" s="130">
        <v>175</v>
      </c>
      <c r="B182" s="10">
        <f t="shared" ca="1" si="18"/>
        <v>0.54072483950707728</v>
      </c>
      <c r="C182" s="57">
        <f ca="1">_xlfn.NORM.INV(B182,'Input Parameters'!$E$19,'Input Parameters'!$F$19)</f>
        <v>575.94096821198082</v>
      </c>
      <c r="D182" s="10">
        <f t="shared" ca="1" si="19"/>
        <v>0.68409124090749318</v>
      </c>
      <c r="E182" s="59">
        <f ca="1">IF(_xlfn.NORM.INV(D182,'Input Parameters'!$E$20,'Input Parameters'!$F$20)&lt;3500,3500,IF(_xlfn.NORM.INV(D182,'Input Parameters'!$E$20,'Input Parameters'!$F$20)&gt;5500,5500,_xlfn.NORM.INV(D182,'Input Parameters'!$E$20,'Input Parameters'!$F$20)))</f>
        <v>5135.4191735438135</v>
      </c>
      <c r="F182" s="10">
        <f t="shared" ca="1" si="20"/>
        <v>0.71617689739118728</v>
      </c>
      <c r="G182" s="61">
        <f ca="1">_xlfn.NORM.INV(F182,'Input Parameters'!$E$21,'Input Parameters'!$F$21)</f>
        <v>289.34215881999381</v>
      </c>
      <c r="H182" s="54">
        <f ca="1">EXP(E182*(1/'Input Parameters'!$E$22-1/G182))</f>
        <v>0.80125556107745322</v>
      </c>
      <c r="I182" s="10">
        <f t="shared" ca="1" si="21"/>
        <v>0.74340089571087864</v>
      </c>
      <c r="J182" s="29">
        <f ca="1">_xlfn.BETA.INV(I182,'Input Parameters'!$L$24,'Input Parameters'!$M$24,'Input Parameters'!$J$24,'Input Parameters'!$K$24)</f>
        <v>0.70796852058675186</v>
      </c>
      <c r="K182" s="156">
        <f ca="1">('Input Parameters'!$E$25/'Input Parameters'!$E$31)^$J182</f>
        <v>6.2283366559258225E-3</v>
      </c>
      <c r="L182" s="66">
        <f ca="1">$H182*$C182*'Input Parameters'!$E$23*K182</f>
        <v>2.8742272864188134</v>
      </c>
      <c r="M182" s="23">
        <f t="shared" ca="1" si="22"/>
        <v>0.42728794655734625</v>
      </c>
      <c r="N182" s="15">
        <f ca="1">_xlfn.NORM.INV(M182,'Input Parameters'!$E$26,'Input Parameters'!$F$26)</f>
        <v>3.0151054875464014E-2</v>
      </c>
      <c r="O182" s="8">
        <f t="shared" ca="1" si="23"/>
        <v>0.33786751652139202</v>
      </c>
      <c r="P182" s="29">
        <f ca="1">_xlfn.LOGNORM.INV(O182,'Input Parameters'!$H$27,'Input Parameters'!$I$27)</f>
        <v>1.1831209019283142</v>
      </c>
      <c r="Q182" s="10"/>
      <c r="R182" s="15">
        <f>'Input Parameters'!$E$28</f>
        <v>12.7</v>
      </c>
      <c r="S182" s="10">
        <f t="shared" ca="1" si="24"/>
        <v>0.95934204856891492</v>
      </c>
      <c r="T182" s="25">
        <f ca="1">_xlfn.LOGNORM.INV(S182,'Input Parameters'!$H$29,'Input Parameters'!$I$29)</f>
        <v>70.819593698192008</v>
      </c>
      <c r="U182" s="10">
        <f t="shared" ca="1" si="25"/>
        <v>0.63803992613530824</v>
      </c>
      <c r="V182" s="29">
        <f ca="1">IF('Input Parameters'!$D$30="Beta",_xlfn.BETA.INV(U182,'Input Parameters'!$L$30,'Input Parameters'!$M$30,'Input Parameters'!$J$30,'Input Parameters'!$K$30),IF('Input Parameters'!$D$30="LogNorm",_xlfn.LOGNORM.INV(U182,'Input Parameters'!$H$30,'Input Parameters'!$I$30)))</f>
        <v>1.1485489188586513</v>
      </c>
      <c r="W182" s="2">
        <f ca="1">N182+(P182-N182)*(1-ERF((T182-R182)/(2*SQRT(L182*'Input Parameters'!$E$31))))</f>
        <v>4.7845922784679334E-2</v>
      </c>
      <c r="X182">
        <f t="shared" ca="1" si="26"/>
        <v>1</v>
      </c>
      <c r="Y182" s="7"/>
    </row>
    <row r="183" spans="1:25" ht="15" customHeight="1" x14ac:dyDescent="0.3">
      <c r="A183" s="130">
        <v>176</v>
      </c>
      <c r="B183" s="10">
        <f t="shared" ca="1" si="18"/>
        <v>0.1208372800393217</v>
      </c>
      <c r="C183" s="57">
        <f ca="1">_xlfn.NORM.INV(B183,'Input Parameters'!$E$19,'Input Parameters'!$F$19)</f>
        <v>468.36642946862713</v>
      </c>
      <c r="D183" s="10">
        <f t="shared" ca="1" si="19"/>
        <v>0.38215401969559593</v>
      </c>
      <c r="E183" s="59">
        <f ca="1">IF(_xlfn.NORM.INV(D183,'Input Parameters'!$E$20,'Input Parameters'!$F$20)&lt;3500,3500,IF(_xlfn.NORM.INV(D183,'Input Parameters'!$E$20,'Input Parameters'!$F$20)&gt;5500,5500,_xlfn.NORM.INV(D183,'Input Parameters'!$E$20,'Input Parameters'!$F$20)))</f>
        <v>4590.1201090819823</v>
      </c>
      <c r="F183" s="10">
        <f t="shared" ca="1" si="20"/>
        <v>0.10616389515376567</v>
      </c>
      <c r="G183" s="61">
        <f ca="1">_xlfn.NORM.INV(F183,'Input Parameters'!$E$21,'Input Parameters'!$F$21)</f>
        <v>275.0470855619505</v>
      </c>
      <c r="H183" s="54">
        <f ca="1">EXP(E183*(1/'Input Parameters'!$E$22-1/G183))</f>
        <v>0.35967677228463563</v>
      </c>
      <c r="I183" s="10">
        <f t="shared" ca="1" si="21"/>
        <v>0.58152066646533218</v>
      </c>
      <c r="J183" s="29">
        <f ca="1">_xlfn.BETA.INV(I183,'Input Parameters'!$L$24,'Input Parameters'!$M$24,'Input Parameters'!$J$24,'Input Parameters'!$K$24)</f>
        <v>0.6399395665081189</v>
      </c>
      <c r="K183" s="156">
        <f ca="1">('Input Parameters'!$E$25/'Input Parameters'!$E$31)^$J183</f>
        <v>1.0146392834872299E-2</v>
      </c>
      <c r="L183" s="66">
        <f ca="1">$H183*$C183*'Input Parameters'!$E$23*K183</f>
        <v>1.7092666698838854</v>
      </c>
      <c r="M183" s="23">
        <f t="shared" ca="1" si="22"/>
        <v>0.24393893600001637</v>
      </c>
      <c r="N183" s="15">
        <f ca="1">_xlfn.NORM.INV(M183,'Input Parameters'!$E$26,'Input Parameters'!$F$26)</f>
        <v>1.9432551293241611E-2</v>
      </c>
      <c r="O183" s="8">
        <f t="shared" ca="1" si="23"/>
        <v>0.24467322444138051</v>
      </c>
      <c r="P183" s="29">
        <f ca="1">_xlfn.LOGNORM.INV(O183,'Input Parameters'!$H$27,'Input Parameters'!$I$27)</f>
        <v>1.0484906686637487</v>
      </c>
      <c r="Q183" s="10"/>
      <c r="R183" s="15">
        <f>'Input Parameters'!$E$28</f>
        <v>12.7</v>
      </c>
      <c r="S183" s="10">
        <f t="shared" ca="1" si="24"/>
        <v>0.20827390400453927</v>
      </c>
      <c r="T183" s="25">
        <f ca="1">_xlfn.LOGNORM.INV(S183,'Input Parameters'!$H$29,'Input Parameters'!$I$29)</f>
        <v>53.155334349013621</v>
      </c>
      <c r="U183" s="10">
        <f t="shared" ca="1" si="25"/>
        <v>0.41773726226072405</v>
      </c>
      <c r="V183" s="29">
        <f ca="1">IF('Input Parameters'!$D$30="Beta",_xlfn.BETA.INV(U183,'Input Parameters'!$L$30,'Input Parameters'!$M$30,'Input Parameters'!$J$30,'Input Parameters'!$K$30),IF('Input Parameters'!$D$30="LogNorm",_xlfn.LOGNORM.INV(U183,'Input Parameters'!$H$30,'Input Parameters'!$I$30)))</f>
        <v>0.92063364127546554</v>
      </c>
      <c r="W183" s="2">
        <f ca="1">N183+(P183-N183)*(1-ERF((T183-R183)/(2*SQRT(L183*'Input Parameters'!$E$31))))</f>
        <v>4.8932003012553876E-2</v>
      </c>
      <c r="X183">
        <f t="shared" ca="1" si="26"/>
        <v>1</v>
      </c>
      <c r="Y183" s="7"/>
    </row>
    <row r="184" spans="1:25" ht="15" customHeight="1" x14ac:dyDescent="0.3">
      <c r="A184" s="130">
        <v>177</v>
      </c>
      <c r="B184" s="10">
        <f t="shared" ca="1" si="18"/>
        <v>0.84190131242757427</v>
      </c>
      <c r="C184" s="57">
        <f ca="1">_xlfn.NORM.INV(B184,'Input Parameters'!$E$19,'Input Parameters'!$F$19)</f>
        <v>651.99458581099748</v>
      </c>
      <c r="D184" s="10">
        <f t="shared" ca="1" si="19"/>
        <v>0.17156454845248992</v>
      </c>
      <c r="E184" s="59">
        <f ca="1">IF(_xlfn.NORM.INV(D184,'Input Parameters'!$E$20,'Input Parameters'!$F$20)&lt;3500,3500,IF(_xlfn.NORM.INV(D184,'Input Parameters'!$E$20,'Input Parameters'!$F$20)&gt;5500,5500,_xlfn.NORM.INV(D184,'Input Parameters'!$E$20,'Input Parameters'!$F$20)))</f>
        <v>4136.3995087112517</v>
      </c>
      <c r="F184" s="10">
        <f t="shared" ca="1" si="20"/>
        <v>0.88828059899911005</v>
      </c>
      <c r="G184" s="61">
        <f ca="1">_xlfn.NORM.INV(F184,'Input Parameters'!$E$21,'Input Parameters'!$F$21)</f>
        <v>294.41903809158021</v>
      </c>
      <c r="H184" s="54">
        <f ca="1">EXP(E184*(1/'Input Parameters'!$E$22-1/G184))</f>
        <v>1.0704112627666271</v>
      </c>
      <c r="I184" s="10">
        <f t="shared" ca="1" si="21"/>
        <v>0.23824422322736216</v>
      </c>
      <c r="J184" s="29">
        <f ca="1">_xlfn.BETA.INV(I184,'Input Parameters'!$L$24,'Input Parameters'!$M$24,'Input Parameters'!$J$24,'Input Parameters'!$K$24)</f>
        <v>0.49008421133990293</v>
      </c>
      <c r="K184" s="156">
        <f ca="1">('Input Parameters'!$E$25/'Input Parameters'!$E$31)^$J184</f>
        <v>2.972869672330512E-2</v>
      </c>
      <c r="L184" s="66">
        <f ca="1">$H184*$C184*'Input Parameters'!$E$23*K184</f>
        <v>20.747727243646235</v>
      </c>
      <c r="M184" s="23">
        <f t="shared" ca="1" si="22"/>
        <v>0.53904862932687325</v>
      </c>
      <c r="N184" s="15">
        <f ca="1">_xlfn.NORM.INV(M184,'Input Parameters'!$E$26,'Input Parameters'!$F$26)</f>
        <v>3.6058781542709577E-2</v>
      </c>
      <c r="O184" s="8">
        <f t="shared" ca="1" si="23"/>
        <v>0.49042765423959922</v>
      </c>
      <c r="P184" s="29">
        <f ca="1">_xlfn.LOGNORM.INV(O184,'Input Parameters'!$H$27,'Input Parameters'!$I$27)</f>
        <v>1.408598910960424</v>
      </c>
      <c r="Q184" s="10"/>
      <c r="R184" s="15">
        <f>'Input Parameters'!$E$28</f>
        <v>12.7</v>
      </c>
      <c r="S184" s="10">
        <f t="shared" ca="1" si="24"/>
        <v>0.19282615593877184</v>
      </c>
      <c r="T184" s="25">
        <f ca="1">_xlfn.LOGNORM.INV(S184,'Input Parameters'!$H$29,'Input Parameters'!$I$29)</f>
        <v>52.827494023558629</v>
      </c>
      <c r="U184" s="10">
        <f t="shared" ca="1" si="25"/>
        <v>0.96935784752128773</v>
      </c>
      <c r="V184" s="29">
        <f ca="1">IF('Input Parameters'!$D$30="Beta",_xlfn.BETA.INV(U184,'Input Parameters'!$L$30,'Input Parameters'!$M$30,'Input Parameters'!$J$30,'Input Parameters'!$K$30),IF('Input Parameters'!$D$30="LogNorm",_xlfn.LOGNORM.INV(U184,'Input Parameters'!$H$30,'Input Parameters'!$I$30)))</f>
        <v>2.0900762250402969</v>
      </c>
      <c r="W184" s="2">
        <f ca="1">N184+(P184-N184)*(1-ERF((T184-R184)/(2*SQRT(L184*'Input Parameters'!$E$31))))</f>
        <v>0.76807305414268712</v>
      </c>
      <c r="X184">
        <f t="shared" ca="1" si="26"/>
        <v>1</v>
      </c>
      <c r="Y184" s="7"/>
    </row>
    <row r="185" spans="1:25" ht="15" customHeight="1" x14ac:dyDescent="0.3">
      <c r="A185" s="130">
        <v>178</v>
      </c>
      <c r="B185" s="10">
        <f t="shared" ca="1" si="18"/>
        <v>0.8045463899597437</v>
      </c>
      <c r="C185" s="57">
        <f ca="1">_xlfn.NORM.INV(B185,'Input Parameters'!$E$19,'Input Parameters'!$F$19)</f>
        <v>639.79874183572099</v>
      </c>
      <c r="D185" s="10">
        <f t="shared" ca="1" si="19"/>
        <v>0.42369441246496431</v>
      </c>
      <c r="E185" s="59">
        <f ca="1">IF(_xlfn.NORM.INV(D185,'Input Parameters'!$E$20,'Input Parameters'!$F$20)&lt;3500,3500,IF(_xlfn.NORM.INV(D185,'Input Parameters'!$E$20,'Input Parameters'!$F$20)&gt;5500,5500,_xlfn.NORM.INV(D185,'Input Parameters'!$E$20,'Input Parameters'!$F$20)))</f>
        <v>4665.2841911519081</v>
      </c>
      <c r="F185" s="10">
        <f t="shared" ca="1" si="20"/>
        <v>0.82600321589079484</v>
      </c>
      <c r="G185" s="61">
        <f ca="1">_xlfn.NORM.INV(F185,'Input Parameters'!$E$21,'Input Parameters'!$F$21)</f>
        <v>292.2265174055479</v>
      </c>
      <c r="H185" s="54">
        <f ca="1">EXP(E185*(1/'Input Parameters'!$E$22-1/G185))</f>
        <v>0.95873118726946882</v>
      </c>
      <c r="I185" s="10">
        <f t="shared" ca="1" si="21"/>
        <v>0.48949332464345474</v>
      </c>
      <c r="J185" s="29">
        <f ca="1">_xlfn.BETA.INV(I185,'Input Parameters'!$L$24,'Input Parameters'!$M$24,'Input Parameters'!$J$24,'Input Parameters'!$K$24)</f>
        <v>0.60291373447284835</v>
      </c>
      <c r="K185" s="156">
        <f ca="1">('Input Parameters'!$E$25/'Input Parameters'!$E$31)^$J185</f>
        <v>1.3233147152067238E-2</v>
      </c>
      <c r="L185" s="66">
        <f ca="1">$H185*$C185*'Input Parameters'!$E$23*K185</f>
        <v>8.1171463949191853</v>
      </c>
      <c r="M185" s="23">
        <f t="shared" ca="1" si="22"/>
        <v>8.0869737786762319E-2</v>
      </c>
      <c r="N185" s="15">
        <f ca="1">_xlfn.NORM.INV(M185,'Input Parameters'!$E$26,'Input Parameters'!$F$26)</f>
        <v>4.6158514360004413E-3</v>
      </c>
      <c r="O185" s="8">
        <f t="shared" ca="1" si="23"/>
        <v>0.92774213043224596</v>
      </c>
      <c r="P185" s="29">
        <f ca="1">_xlfn.LOGNORM.INV(O185,'Input Parameters'!$H$27,'Input Parameters'!$I$27)</f>
        <v>2.7149372344414071</v>
      </c>
      <c r="Q185" s="10"/>
      <c r="R185" s="15">
        <f>'Input Parameters'!$E$28</f>
        <v>12.7</v>
      </c>
      <c r="S185" s="10">
        <f t="shared" ca="1" si="24"/>
        <v>0.93905384952660531</v>
      </c>
      <c r="T185" s="25">
        <f ca="1">_xlfn.LOGNORM.INV(S185,'Input Parameters'!$H$29,'Input Parameters'!$I$29)</f>
        <v>69.276465198394092</v>
      </c>
      <c r="U185" s="10">
        <f t="shared" ca="1" si="25"/>
        <v>0.53626769885155412</v>
      </c>
      <c r="V185" s="29">
        <f ca="1">IF('Input Parameters'!$D$30="Beta",_xlfn.BETA.INV(U185,'Input Parameters'!$L$30,'Input Parameters'!$M$30,'Input Parameters'!$J$30,'Input Parameters'!$K$30),IF('Input Parameters'!$D$30="LogNorm",_xlfn.LOGNORM.INV(U185,'Input Parameters'!$H$30,'Input Parameters'!$I$30)))</f>
        <v>1.0357296251836454</v>
      </c>
      <c r="W185" s="2">
        <f ca="1">N185+(P185-N185)*(1-ERF((T185-R185)/(2*SQRT(L185*'Input Parameters'!$E$31))))</f>
        <v>0.4389957502361867</v>
      </c>
      <c r="X185">
        <f t="shared" ca="1" si="26"/>
        <v>1</v>
      </c>
      <c r="Y185" s="7"/>
    </row>
    <row r="186" spans="1:25" ht="15" customHeight="1" x14ac:dyDescent="0.3">
      <c r="A186" s="130">
        <v>179</v>
      </c>
      <c r="B186" s="10">
        <f t="shared" ca="1" si="18"/>
        <v>0.62340416207715554</v>
      </c>
      <c r="C186" s="57">
        <f ca="1">_xlfn.NORM.INV(B186,'Input Parameters'!$E$19,'Input Parameters'!$F$19)</f>
        <v>593.8696463550009</v>
      </c>
      <c r="D186" s="10">
        <f t="shared" ca="1" si="19"/>
        <v>0.42545607241250971</v>
      </c>
      <c r="E186" s="59">
        <f ca="1">IF(_xlfn.NORM.INV(D186,'Input Parameters'!$E$20,'Input Parameters'!$F$20)&lt;3500,3500,IF(_xlfn.NORM.INV(D186,'Input Parameters'!$E$20,'Input Parameters'!$F$20)&gt;5500,5500,_xlfn.NORM.INV(D186,'Input Parameters'!$E$20,'Input Parameters'!$F$20)))</f>
        <v>4668.4316943303593</v>
      </c>
      <c r="F186" s="10">
        <f t="shared" ca="1" si="20"/>
        <v>0.44893324084929331</v>
      </c>
      <c r="G186" s="61">
        <f ca="1">_xlfn.NORM.INV(F186,'Input Parameters'!$E$21,'Input Parameters'!$F$21)</f>
        <v>283.84111420912109</v>
      </c>
      <c r="H186" s="54">
        <f ca="1">EXP(E186*(1/'Input Parameters'!$E$22-1/G186))</f>
        <v>0.59802221591559535</v>
      </c>
      <c r="I186" s="10">
        <f t="shared" ca="1" si="21"/>
        <v>0.32024375825825724</v>
      </c>
      <c r="J186" s="29">
        <f ca="1">_xlfn.BETA.INV(I186,'Input Parameters'!$L$24,'Input Parameters'!$M$24,'Input Parameters'!$J$24,'Input Parameters'!$K$24)</f>
        <v>0.53066172497912856</v>
      </c>
      <c r="K186" s="156">
        <f ca="1">('Input Parameters'!$E$25/'Input Parameters'!$E$31)^$J186</f>
        <v>2.2220784025110189E-2</v>
      </c>
      <c r="L186" s="66">
        <f ca="1">$H186*$C186*'Input Parameters'!$E$23*K186</f>
        <v>7.8916501588896866</v>
      </c>
      <c r="M186" s="23">
        <f t="shared" ca="1" si="22"/>
        <v>4.603593297449593E-2</v>
      </c>
      <c r="N186" s="15">
        <f ca="1">_xlfn.NORM.INV(M186,'Input Parameters'!$E$26,'Input Parameters'!$F$26)</f>
        <v>-1.3759370985081121E-3</v>
      </c>
      <c r="O186" s="8">
        <f t="shared" ca="1" si="23"/>
        <v>0.94675922118341971</v>
      </c>
      <c r="P186" s="29">
        <f ca="1">_xlfn.LOGNORM.INV(O186,'Input Parameters'!$H$27,'Input Parameters'!$I$27)</f>
        <v>2.9076835649276842</v>
      </c>
      <c r="Q186" s="10"/>
      <c r="R186" s="15">
        <f>'Input Parameters'!$E$28</f>
        <v>12.7</v>
      </c>
      <c r="S186" s="10">
        <f t="shared" ca="1" si="24"/>
        <v>0.39250626822213186</v>
      </c>
      <c r="T186" s="25">
        <f ca="1">_xlfn.LOGNORM.INV(S186,'Input Parameters'!$H$29,'Input Parameters'!$I$29)</f>
        <v>56.475376471950952</v>
      </c>
      <c r="U186" s="10">
        <f t="shared" ca="1" si="25"/>
        <v>0.70593875707003895</v>
      </c>
      <c r="V186" s="29">
        <f ca="1">IF('Input Parameters'!$D$30="Beta",_xlfn.BETA.INV(U186,'Input Parameters'!$L$30,'Input Parameters'!$M$30,'Input Parameters'!$J$30,'Input Parameters'!$K$30),IF('Input Parameters'!$D$30="LogNorm",_xlfn.LOGNORM.INV(U186,'Input Parameters'!$H$30,'Input Parameters'!$I$30)))</f>
        <v>1.2370978018452476</v>
      </c>
      <c r="W186" s="2">
        <f ca="1">N186+(P186-N186)*(1-ERF((T186-R186)/(2*SQRT(L186*'Input Parameters'!$E$31))))</f>
        <v>0.78557558963027974</v>
      </c>
      <c r="X186">
        <f t="shared" ca="1" si="26"/>
        <v>1</v>
      </c>
      <c r="Y186" s="7"/>
    </row>
    <row r="187" spans="1:25" ht="15" customHeight="1" x14ac:dyDescent="0.3">
      <c r="A187" s="130">
        <v>180</v>
      </c>
      <c r="B187" s="10">
        <f t="shared" ca="1" si="18"/>
        <v>0.39802581926921121</v>
      </c>
      <c r="C187" s="57">
        <f ca="1">_xlfn.NORM.INV(B187,'Input Parameters'!$E$19,'Input Parameters'!$F$19)</f>
        <v>545.46009964429152</v>
      </c>
      <c r="D187" s="10">
        <f t="shared" ca="1" si="19"/>
        <v>0.51836187482985319</v>
      </c>
      <c r="E187" s="59">
        <f ca="1">IF(_xlfn.NORM.INV(D187,'Input Parameters'!$E$20,'Input Parameters'!$F$20)&lt;3500,3500,IF(_xlfn.NORM.INV(D187,'Input Parameters'!$E$20,'Input Parameters'!$F$20)&gt;5500,5500,_xlfn.NORM.INV(D187,'Input Parameters'!$E$20,'Input Parameters'!$F$20)))</f>
        <v>4832.2298601044022</v>
      </c>
      <c r="F187" s="10">
        <f t="shared" ca="1" si="20"/>
        <v>0.55280183732266031</v>
      </c>
      <c r="G187" s="61">
        <f ca="1">_xlfn.NORM.INV(F187,'Input Parameters'!$E$21,'Input Parameters'!$F$21)</f>
        <v>285.89336305413838</v>
      </c>
      <c r="H187" s="54">
        <f ca="1">EXP(E187*(1/'Input Parameters'!$E$22-1/G187))</f>
        <v>0.66367771398308062</v>
      </c>
      <c r="I187" s="10">
        <f t="shared" ca="1" si="21"/>
        <v>0.44345510895962958</v>
      </c>
      <c r="J187" s="29">
        <f ca="1">_xlfn.BETA.INV(I187,'Input Parameters'!$L$24,'Input Parameters'!$M$24,'Input Parameters'!$J$24,'Input Parameters'!$K$24)</f>
        <v>0.58410622456684602</v>
      </c>
      <c r="K187" s="156">
        <f ca="1">('Input Parameters'!$E$25/'Input Parameters'!$E$31)^$J187</f>
        <v>1.5144560123798154E-2</v>
      </c>
      <c r="L187" s="66">
        <f ca="1">$H187*$C187*'Input Parameters'!$E$23*K187</f>
        <v>5.4824778487965862</v>
      </c>
      <c r="M187" s="23">
        <f t="shared" ca="1" si="22"/>
        <v>0.12689510369419654</v>
      </c>
      <c r="N187" s="15">
        <f ca="1">_xlfn.NORM.INV(M187,'Input Parameters'!$E$26,'Input Parameters'!$F$26)</f>
        <v>1.0034976815704446E-2</v>
      </c>
      <c r="O187" s="8">
        <f t="shared" ca="1" si="23"/>
        <v>0.64418517949641541</v>
      </c>
      <c r="P187" s="29">
        <f ca="1">_xlfn.LOGNORM.INV(O187,'Input Parameters'!$H$27,'Input Parameters'!$I$27)</f>
        <v>1.676582015976998</v>
      </c>
      <c r="Q187" s="10"/>
      <c r="R187" s="15">
        <f>'Input Parameters'!$E$28</f>
        <v>12.7</v>
      </c>
      <c r="S187" s="10">
        <f t="shared" ca="1" si="24"/>
        <v>0.42448894535319137</v>
      </c>
      <c r="T187" s="25">
        <f ca="1">_xlfn.LOGNORM.INV(S187,'Input Parameters'!$H$29,'Input Parameters'!$I$29)</f>
        <v>57.000080379329134</v>
      </c>
      <c r="U187" s="10">
        <f t="shared" ca="1" si="25"/>
        <v>0.90313447947735737</v>
      </c>
      <c r="V187" s="29">
        <f ca="1">IF('Input Parameters'!$D$30="Beta",_xlfn.BETA.INV(U187,'Input Parameters'!$L$30,'Input Parameters'!$M$30,'Input Parameters'!$J$30,'Input Parameters'!$K$30),IF('Input Parameters'!$D$30="LogNorm",_xlfn.LOGNORM.INV(U187,'Input Parameters'!$H$30,'Input Parameters'!$I$30)))</f>
        <v>1.6681355216578906</v>
      </c>
      <c r="W187" s="2">
        <f ca="1">N187+(P187-N187)*(1-ERF((T187-R187)/(2*SQRT(L187*'Input Parameters'!$E$31))))</f>
        <v>0.31159952389845019</v>
      </c>
      <c r="X187">
        <f t="shared" ca="1" si="26"/>
        <v>1</v>
      </c>
      <c r="Y187" s="7"/>
    </row>
    <row r="188" spans="1:25" ht="15" customHeight="1" x14ac:dyDescent="0.3">
      <c r="A188" s="130">
        <v>181</v>
      </c>
      <c r="B188" s="10">
        <f t="shared" ca="1" si="18"/>
        <v>0.56116229451876187</v>
      </c>
      <c r="C188" s="57">
        <f ca="1">_xlfn.NORM.INV(B188,'Input Parameters'!$E$19,'Input Parameters'!$F$19)</f>
        <v>580.30596172383241</v>
      </c>
      <c r="D188" s="10">
        <f t="shared" ca="1" si="19"/>
        <v>6.6799065095094257E-2</v>
      </c>
      <c r="E188" s="59">
        <f ca="1">IF(_xlfn.NORM.INV(D188,'Input Parameters'!$E$20,'Input Parameters'!$F$20)&lt;3500,3500,IF(_xlfn.NORM.INV(D188,'Input Parameters'!$E$20,'Input Parameters'!$F$20)&gt;5500,5500,_xlfn.NORM.INV(D188,'Input Parameters'!$E$20,'Input Parameters'!$F$20)))</f>
        <v>3749.956024585254</v>
      </c>
      <c r="F188" s="10">
        <f t="shared" ca="1" si="20"/>
        <v>0.58185277856129158</v>
      </c>
      <c r="G188" s="61">
        <f ca="1">_xlfn.NORM.INV(F188,'Input Parameters'!$E$21,'Input Parameters'!$F$21)</f>
        <v>286.47415594262054</v>
      </c>
      <c r="H188" s="54">
        <f ca="1">EXP(E188*(1/'Input Parameters'!$E$22-1/G188))</f>
        <v>0.74710628654793465</v>
      </c>
      <c r="I188" s="10">
        <f t="shared" ca="1" si="21"/>
        <v>0.53450011427289723</v>
      </c>
      <c r="J188" s="29">
        <f ca="1">_xlfn.BETA.INV(I188,'Input Parameters'!$L$24,'Input Parameters'!$M$24,'Input Parameters'!$J$24,'Input Parameters'!$K$24)</f>
        <v>0.62104791747441912</v>
      </c>
      <c r="K188" s="156">
        <f ca="1">('Input Parameters'!$E$25/'Input Parameters'!$E$31)^$J188</f>
        <v>1.1618961812711116E-2</v>
      </c>
      <c r="L188" s="66">
        <f ca="1">$H188*$C188*'Input Parameters'!$E$23*K188</f>
        <v>5.0374035909538133</v>
      </c>
      <c r="M188" s="23">
        <f t="shared" ca="1" si="22"/>
        <v>0.81790517700873655</v>
      </c>
      <c r="N188" s="15">
        <f ca="1">_xlfn.NORM.INV(M188,'Input Parameters'!$E$26,'Input Parameters'!$F$26)</f>
        <v>5.3055624986480844E-2</v>
      </c>
      <c r="O188" s="8">
        <f t="shared" ca="1" si="23"/>
        <v>0.34200587280453543</v>
      </c>
      <c r="P188" s="29">
        <f ca="1">_xlfn.LOGNORM.INV(O188,'Input Parameters'!$H$27,'Input Parameters'!$I$27)</f>
        <v>1.189047899850574</v>
      </c>
      <c r="Q188" s="10"/>
      <c r="R188" s="15">
        <f>'Input Parameters'!$E$28</f>
        <v>12.7</v>
      </c>
      <c r="S188" s="10">
        <f t="shared" ca="1" si="24"/>
        <v>0.27730075632799389</v>
      </c>
      <c r="T188" s="25">
        <f ca="1">_xlfn.LOGNORM.INV(S188,'Input Parameters'!$H$29,'Input Parameters'!$I$29)</f>
        <v>54.494084504359606</v>
      </c>
      <c r="U188" s="10">
        <f t="shared" ca="1" si="25"/>
        <v>0.29087954146391126</v>
      </c>
      <c r="V188" s="29">
        <f ca="1">IF('Input Parameters'!$D$30="Beta",_xlfn.BETA.INV(U188,'Input Parameters'!$L$30,'Input Parameters'!$M$30,'Input Parameters'!$J$30,'Input Parameters'!$K$30),IF('Input Parameters'!$D$30="LogNorm",_xlfn.LOGNORM.INV(U188,'Input Parameters'!$H$30,'Input Parameters'!$I$30)))</f>
        <v>0.80412097900679624</v>
      </c>
      <c r="W188" s="2">
        <f ca="1">N188+(P188-N188)*(1-ERF((T188-R188)/(2*SQRT(L188*'Input Parameters'!$E$31))))</f>
        <v>0.26654201052625531</v>
      </c>
      <c r="X188">
        <f t="shared" ca="1" si="26"/>
        <v>1</v>
      </c>
      <c r="Y188" s="7"/>
    </row>
    <row r="189" spans="1:25" ht="15" customHeight="1" x14ac:dyDescent="0.3">
      <c r="A189" s="130">
        <v>182</v>
      </c>
      <c r="B189" s="10">
        <f t="shared" ca="1" si="18"/>
        <v>0.11938023841438861</v>
      </c>
      <c r="C189" s="57">
        <f ca="1">_xlfn.NORM.INV(B189,'Input Parameters'!$E$19,'Input Parameters'!$F$19)</f>
        <v>467.75134170060733</v>
      </c>
      <c r="D189" s="10">
        <f t="shared" ca="1" si="19"/>
        <v>0.58749129944373257</v>
      </c>
      <c r="E189" s="59">
        <f ca="1">IF(_xlfn.NORM.INV(D189,'Input Parameters'!$E$20,'Input Parameters'!$F$20)&lt;3500,3500,IF(_xlfn.NORM.INV(D189,'Input Parameters'!$E$20,'Input Parameters'!$F$20)&gt;5500,5500,_xlfn.NORM.INV(D189,'Input Parameters'!$E$20,'Input Parameters'!$F$20)))</f>
        <v>4954.7674549830554</v>
      </c>
      <c r="F189" s="10">
        <f t="shared" ca="1" si="20"/>
        <v>0.25112116628484837</v>
      </c>
      <c r="G189" s="61">
        <f ca="1">_xlfn.NORM.INV(F189,'Input Parameters'!$E$21,'Input Parameters'!$F$21)</f>
        <v>279.57620900677182</v>
      </c>
      <c r="H189" s="54">
        <f ca="1">EXP(E189*(1/'Input Parameters'!$E$22-1/G189))</f>
        <v>0.4439903261094536</v>
      </c>
      <c r="I189" s="10">
        <f t="shared" ca="1" si="21"/>
        <v>0.32623055856553862</v>
      </c>
      <c r="J189" s="29">
        <f ca="1">_xlfn.BETA.INV(I189,'Input Parameters'!$L$24,'Input Parameters'!$M$24,'Input Parameters'!$J$24,'Input Parameters'!$K$24)</f>
        <v>0.53342114176126598</v>
      </c>
      <c r="K189" s="156">
        <f ca="1">('Input Parameters'!$E$25/'Input Parameters'!$E$31)^$J189</f>
        <v>2.1785252722589049E-2</v>
      </c>
      <c r="L189" s="66">
        <f ca="1">$H189*$C189*'Input Parameters'!$E$23*K189</f>
        <v>4.5242974707532655</v>
      </c>
      <c r="M189" s="23">
        <f t="shared" ca="1" si="22"/>
        <v>0.15245460509613529</v>
      </c>
      <c r="N189" s="15">
        <f ca="1">_xlfn.NORM.INV(M189,'Input Parameters'!$E$26,'Input Parameters'!$F$26)</f>
        <v>1.2454785260003636E-2</v>
      </c>
      <c r="O189" s="8">
        <f t="shared" ca="1" si="23"/>
        <v>0.5651421762905946</v>
      </c>
      <c r="P189" s="29">
        <f ca="1">_xlfn.LOGNORM.INV(O189,'Input Parameters'!$H$27,'Input Parameters'!$I$27)</f>
        <v>1.5307778424061251</v>
      </c>
      <c r="Q189" s="10"/>
      <c r="R189" s="15">
        <f>'Input Parameters'!$E$28</f>
        <v>12.7</v>
      </c>
      <c r="S189" s="10">
        <f t="shared" ca="1" si="24"/>
        <v>0.14752197035910619</v>
      </c>
      <c r="T189" s="25">
        <f ca="1">_xlfn.LOGNORM.INV(S189,'Input Parameters'!$H$29,'Input Parameters'!$I$29)</f>
        <v>51.772981570070137</v>
      </c>
      <c r="U189" s="10">
        <f t="shared" ca="1" si="25"/>
        <v>7.4419537556473569E-2</v>
      </c>
      <c r="V189" s="29">
        <f ca="1">IF('Input Parameters'!$D$30="Beta",_xlfn.BETA.INV(U189,'Input Parameters'!$L$30,'Input Parameters'!$M$30,'Input Parameters'!$J$30,'Input Parameters'!$K$30),IF('Input Parameters'!$D$30="LogNorm",_xlfn.LOGNORM.INV(U189,'Input Parameters'!$H$30,'Input Parameters'!$I$30)))</f>
        <v>0.56547562474879831</v>
      </c>
      <c r="W189" s="2">
        <f ca="1">N189+(P189-N189)*(1-ERF((T189-R189)/(2*SQRT(L189*'Input Parameters'!$E$31))))</f>
        <v>0.30696044011451473</v>
      </c>
      <c r="X189">
        <f t="shared" ca="1" si="26"/>
        <v>1</v>
      </c>
      <c r="Y189" s="7"/>
    </row>
    <row r="190" spans="1:25" ht="15" customHeight="1" x14ac:dyDescent="0.3">
      <c r="A190" s="130">
        <v>183</v>
      </c>
      <c r="B190" s="10">
        <f t="shared" ca="1" si="18"/>
        <v>0.28736192236395441</v>
      </c>
      <c r="C190" s="57">
        <f ca="1">_xlfn.NORM.INV(B190,'Input Parameters'!$E$19,'Input Parameters'!$F$19)</f>
        <v>519.88636531348175</v>
      </c>
      <c r="D190" s="10">
        <f t="shared" ca="1" si="19"/>
        <v>0.76104187217835617</v>
      </c>
      <c r="E190" s="59">
        <f ca="1">IF(_xlfn.NORM.INV(D190,'Input Parameters'!$E$20,'Input Parameters'!$F$20)&lt;3500,3500,IF(_xlfn.NORM.INV(D190,'Input Parameters'!$E$20,'Input Parameters'!$F$20)&gt;5500,5500,_xlfn.NORM.INV(D190,'Input Parameters'!$E$20,'Input Parameters'!$F$20)))</f>
        <v>5296.7605859138548</v>
      </c>
      <c r="F190" s="10">
        <f t="shared" ca="1" si="20"/>
        <v>0.78109685976702292</v>
      </c>
      <c r="G190" s="61">
        <f ca="1">_xlfn.NORM.INV(F190,'Input Parameters'!$E$21,'Input Parameters'!$F$21)</f>
        <v>290.94859732294378</v>
      </c>
      <c r="H190" s="54">
        <f ca="1">EXP(E190*(1/'Input Parameters'!$E$22-1/G190))</f>
        <v>0.88032773461724678</v>
      </c>
      <c r="I190" s="10">
        <f t="shared" ca="1" si="21"/>
        <v>0.77745129493604048</v>
      </c>
      <c r="J190" s="29">
        <f ca="1">_xlfn.BETA.INV(I190,'Input Parameters'!$L$24,'Input Parameters'!$M$24,'Input Parameters'!$J$24,'Input Parameters'!$K$24)</f>
        <v>0.72375904276881675</v>
      </c>
      <c r="K190" s="156">
        <f ca="1">('Input Parameters'!$E$25/'Input Parameters'!$E$31)^$J190</f>
        <v>5.5613186267862644E-3</v>
      </c>
      <c r="L190" s="66">
        <f ca="1">$H190*$C190*'Input Parameters'!$E$23*K190</f>
        <v>2.5452508438961226</v>
      </c>
      <c r="M190" s="23">
        <f t="shared" ca="1" si="22"/>
        <v>0.34605699651214794</v>
      </c>
      <c r="N190" s="15">
        <f ca="1">_xlfn.NORM.INV(M190,'Input Parameters'!$E$26,'Input Parameters'!$F$26)</f>
        <v>2.5684255194346414E-2</v>
      </c>
      <c r="O190" s="8">
        <f t="shared" ca="1" si="23"/>
        <v>0.82791609781203246</v>
      </c>
      <c r="P190" s="29">
        <f ca="1">_xlfn.LOGNORM.INV(O190,'Input Parameters'!$H$27,'Input Parameters'!$I$27)</f>
        <v>2.1634755592708794</v>
      </c>
      <c r="Q190" s="10"/>
      <c r="R190" s="15">
        <f>'Input Parameters'!$E$28</f>
        <v>12.7</v>
      </c>
      <c r="S190" s="10">
        <f t="shared" ca="1" si="24"/>
        <v>0.9030038445578833</v>
      </c>
      <c r="T190" s="25">
        <f ca="1">_xlfn.LOGNORM.INV(S190,'Input Parameters'!$H$29,'Input Parameters'!$I$29)</f>
        <v>67.373999274345806</v>
      </c>
      <c r="U190" s="10">
        <f t="shared" ca="1" si="25"/>
        <v>7.7855334611756644E-2</v>
      </c>
      <c r="V190" s="29">
        <f ca="1">IF('Input Parameters'!$D$30="Beta",_xlfn.BETA.INV(U190,'Input Parameters'!$L$30,'Input Parameters'!$M$30,'Input Parameters'!$J$30,'Input Parameters'!$K$30),IF('Input Parameters'!$D$30="LogNorm",_xlfn.LOGNORM.INV(U190,'Input Parameters'!$H$30,'Input Parameters'!$I$30)))</f>
        <v>0.57085238702670338</v>
      </c>
      <c r="W190" s="2">
        <f ca="1">N190+(P190-N190)*(1-ERF((T190-R190)/(2*SQRT(L190*'Input Parameters'!$E$31))))</f>
        <v>5.8567304858300348E-2</v>
      </c>
      <c r="X190">
        <f t="shared" ca="1" si="26"/>
        <v>1</v>
      </c>
      <c r="Y190" s="7"/>
    </row>
    <row r="191" spans="1:25" ht="15" customHeight="1" x14ac:dyDescent="0.3">
      <c r="A191" s="130">
        <v>184</v>
      </c>
      <c r="B191" s="10">
        <f t="shared" ca="1" si="18"/>
        <v>0.46602210849440606</v>
      </c>
      <c r="C191" s="57">
        <f ca="1">_xlfn.NORM.INV(B191,'Input Parameters'!$E$19,'Input Parameters'!$F$19)</f>
        <v>560.09441670200408</v>
      </c>
      <c r="D191" s="10">
        <f t="shared" ca="1" si="19"/>
        <v>0.46509385062984232</v>
      </c>
      <c r="E191" s="59">
        <f ca="1">IF(_xlfn.NORM.INV(D191,'Input Parameters'!$E$20,'Input Parameters'!$F$20)&lt;3500,3500,IF(_xlfn.NORM.INV(D191,'Input Parameters'!$E$20,'Input Parameters'!$F$20)&gt;5500,5500,_xlfn.NORM.INV(D191,'Input Parameters'!$E$20,'Input Parameters'!$F$20)))</f>
        <v>4738.6739224081139</v>
      </c>
      <c r="F191" s="10">
        <f t="shared" ca="1" si="20"/>
        <v>0.87570967248641196</v>
      </c>
      <c r="G191" s="61">
        <f ca="1">_xlfn.NORM.INV(F191,'Input Parameters'!$E$21,'Input Parameters'!$F$21)</f>
        <v>293.91889711825922</v>
      </c>
      <c r="H191" s="54">
        <f ca="1">EXP(E191*(1/'Input Parameters'!$E$22-1/G191))</f>
        <v>1.0518626083398395</v>
      </c>
      <c r="I191" s="10">
        <f t="shared" ca="1" si="21"/>
        <v>0.68391876750030878</v>
      </c>
      <c r="J191" s="29">
        <f ca="1">_xlfn.BETA.INV(I191,'Input Parameters'!$L$24,'Input Parameters'!$M$24,'Input Parameters'!$J$24,'Input Parameters'!$K$24)</f>
        <v>0.6820052610931967</v>
      </c>
      <c r="K191" s="156">
        <f ca="1">('Input Parameters'!$E$25/'Input Parameters'!$E$31)^$J191</f>
        <v>7.5034130386193087E-3</v>
      </c>
      <c r="L191" s="66">
        <f ca="1">$H191*$C191*'Input Parameters'!$E$23*K191</f>
        <v>4.4205785711906005</v>
      </c>
      <c r="M191" s="23">
        <f t="shared" ca="1" si="22"/>
        <v>0.2240484179268174</v>
      </c>
      <c r="N191" s="15">
        <f ca="1">_xlfn.NORM.INV(M191,'Input Parameters'!$E$26,'Input Parameters'!$F$26)</f>
        <v>1.806957418009111E-2</v>
      </c>
      <c r="O191" s="8">
        <f t="shared" ca="1" si="23"/>
        <v>0.86539065585042085</v>
      </c>
      <c r="P191" s="29">
        <f ca="1">_xlfn.LOGNORM.INV(O191,'Input Parameters'!$H$27,'Input Parameters'!$I$27)</f>
        <v>2.3210406889776598</v>
      </c>
      <c r="Q191" s="10"/>
      <c r="R191" s="15">
        <f>'Input Parameters'!$E$28</f>
        <v>12.7</v>
      </c>
      <c r="S191" s="10">
        <f t="shared" ca="1" si="24"/>
        <v>0.98329125709882403</v>
      </c>
      <c r="T191" s="25">
        <f ca="1">_xlfn.LOGNORM.INV(S191,'Input Parameters'!$H$29,'Input Parameters'!$I$29)</f>
        <v>73.939024534126759</v>
      </c>
      <c r="U191" s="10">
        <f t="shared" ca="1" si="25"/>
        <v>0.87778817601196346</v>
      </c>
      <c r="V191" s="29">
        <f ca="1">IF('Input Parameters'!$D$30="Beta",_xlfn.BETA.INV(U191,'Input Parameters'!$L$30,'Input Parameters'!$M$30,'Input Parameters'!$J$30,'Input Parameters'!$K$30),IF('Input Parameters'!$D$30="LogNorm",_xlfn.LOGNORM.INV(U191,'Input Parameters'!$H$30,'Input Parameters'!$I$30)))</f>
        <v>1.5812655551853685</v>
      </c>
      <c r="W191" s="2">
        <f ca="1">N191+(P191-N191)*(1-ERF((T191-R191)/(2*SQRT(L191*'Input Parameters'!$E$31))))</f>
        <v>0.10890096329891784</v>
      </c>
      <c r="X191">
        <f t="shared" ca="1" si="26"/>
        <v>1</v>
      </c>
      <c r="Y191" s="7"/>
    </row>
    <row r="192" spans="1:25" ht="15" customHeight="1" x14ac:dyDescent="0.3">
      <c r="A192" s="130">
        <v>185</v>
      </c>
      <c r="B192" s="10">
        <f t="shared" ca="1" si="18"/>
        <v>0.68421492965925257</v>
      </c>
      <c r="C192" s="57">
        <f ca="1">_xlfn.NORM.INV(B192,'Input Parameters'!$E$19,'Input Parameters'!$F$19)</f>
        <v>607.81927401126995</v>
      </c>
      <c r="D192" s="10">
        <f t="shared" ca="1" si="19"/>
        <v>0.49157968410497899</v>
      </c>
      <c r="E192" s="59">
        <f ca="1">IF(_xlfn.NORM.INV(D192,'Input Parameters'!$E$20,'Input Parameters'!$F$20)&lt;3500,3500,IF(_xlfn.NORM.INV(D192,'Input Parameters'!$E$20,'Input Parameters'!$F$20)&gt;5500,5500,_xlfn.NORM.INV(D192,'Input Parameters'!$E$20,'Input Parameters'!$F$20)))</f>
        <v>4785.2242815086038</v>
      </c>
      <c r="F192" s="10">
        <f t="shared" ca="1" si="20"/>
        <v>0.49461601353688234</v>
      </c>
      <c r="G192" s="61">
        <f ca="1">_xlfn.NORM.INV(F192,'Input Parameters'!$E$21,'Input Parameters'!$F$21)</f>
        <v>284.74392094960456</v>
      </c>
      <c r="H192" s="54">
        <f ca="1">EXP(E192*(1/'Input Parameters'!$E$22-1/G192))</f>
        <v>0.62279544469613635</v>
      </c>
      <c r="I192" s="10">
        <f t="shared" ca="1" si="21"/>
        <v>0.69592174756850012</v>
      </c>
      <c r="J192" s="29">
        <f ca="1">_xlfn.BETA.INV(I192,'Input Parameters'!$L$24,'Input Parameters'!$M$24,'Input Parameters'!$J$24,'Input Parameters'!$K$24)</f>
        <v>0.68711644936505256</v>
      </c>
      <c r="K192" s="156">
        <f ca="1">('Input Parameters'!$E$25/'Input Parameters'!$E$31)^$J192</f>
        <v>7.2332802694987557E-3</v>
      </c>
      <c r="L192" s="66">
        <f ca="1">$H192*$C192*'Input Parameters'!$E$23*K192</f>
        <v>2.738137089055388</v>
      </c>
      <c r="M192" s="23">
        <f t="shared" ca="1" si="22"/>
        <v>0.72774907218924756</v>
      </c>
      <c r="N192" s="15">
        <f ca="1">_xlfn.NORM.INV(M192,'Input Parameters'!$E$26,'Input Parameters'!$F$26)</f>
        <v>4.6726407882198735E-2</v>
      </c>
      <c r="O192" s="8">
        <f t="shared" ca="1" si="23"/>
        <v>0.65701080333422313</v>
      </c>
      <c r="P192" s="29">
        <f ca="1">_xlfn.LOGNORM.INV(O192,'Input Parameters'!$H$27,'Input Parameters'!$I$27)</f>
        <v>1.7024815207997055</v>
      </c>
      <c r="Q192" s="10"/>
      <c r="R192" s="15">
        <f>'Input Parameters'!$E$28</f>
        <v>12.7</v>
      </c>
      <c r="S192" s="10">
        <f t="shared" ca="1" si="24"/>
        <v>0.22260422164343174</v>
      </c>
      <c r="T192" s="25">
        <f ca="1">_xlfn.LOGNORM.INV(S192,'Input Parameters'!$H$29,'Input Parameters'!$I$29)</f>
        <v>53.448552941907813</v>
      </c>
      <c r="U192" s="10">
        <f t="shared" ca="1" si="25"/>
        <v>0.95498839593624574</v>
      </c>
      <c r="V192" s="29">
        <f ca="1">IF('Input Parameters'!$D$30="Beta",_xlfn.BETA.INV(U192,'Input Parameters'!$L$30,'Input Parameters'!$M$30,'Input Parameters'!$J$30,'Input Parameters'!$K$30),IF('Input Parameters'!$D$30="LogNorm",_xlfn.LOGNORM.INV(U192,'Input Parameters'!$H$30,'Input Parameters'!$I$30)))</f>
        <v>1.9498087238290744</v>
      </c>
      <c r="W192" s="2">
        <f ca="1">N192+(P192-N192)*(1-ERF((T192-R192)/(2*SQRT(L192*'Input Parameters'!$E$31))))</f>
        <v>0.18189201742451805</v>
      </c>
      <c r="X192">
        <f t="shared" ca="1" si="26"/>
        <v>1</v>
      </c>
      <c r="Y192" s="7"/>
    </row>
    <row r="193" spans="1:25" ht="15" customHeight="1" x14ac:dyDescent="0.3">
      <c r="A193" s="130">
        <v>186</v>
      </c>
      <c r="B193" s="10">
        <f t="shared" ca="1" si="18"/>
        <v>0.90642702841889133</v>
      </c>
      <c r="C193" s="57">
        <f ca="1">_xlfn.NORM.INV(B193,'Input Parameters'!$E$19,'Input Parameters'!$F$19)</f>
        <v>678.76135644180636</v>
      </c>
      <c r="D193" s="10">
        <f t="shared" ca="1" si="19"/>
        <v>0.71642713946088998</v>
      </c>
      <c r="E193" s="59">
        <f ca="1">IF(_xlfn.NORM.INV(D193,'Input Parameters'!$E$20,'Input Parameters'!$F$20)&lt;3500,3500,IF(_xlfn.NORM.INV(D193,'Input Parameters'!$E$20,'Input Parameters'!$F$20)&gt;5500,5500,_xlfn.NORM.INV(D193,'Input Parameters'!$E$20,'Input Parameters'!$F$20)))</f>
        <v>5200.5821274206482</v>
      </c>
      <c r="F193" s="10">
        <f t="shared" ca="1" si="20"/>
        <v>0.36026214209455243</v>
      </c>
      <c r="G193" s="61">
        <f ca="1">_xlfn.NORM.INV(F193,'Input Parameters'!$E$21,'Input Parameters'!$F$21)</f>
        <v>282.03802065054009</v>
      </c>
      <c r="H193" s="54">
        <f ca="1">EXP(E193*(1/'Input Parameters'!$E$22-1/G193))</f>
        <v>0.50164255250011081</v>
      </c>
      <c r="I193" s="10">
        <f t="shared" ca="1" si="21"/>
        <v>0.84407749249775832</v>
      </c>
      <c r="J193" s="29">
        <f ca="1">_xlfn.BETA.INV(I193,'Input Parameters'!$L$24,'Input Parameters'!$M$24,'Input Parameters'!$J$24,'Input Parameters'!$K$24)</f>
        <v>0.75791454023940563</v>
      </c>
      <c r="K193" s="156">
        <f ca="1">('Input Parameters'!$E$25/'Input Parameters'!$E$31)^$J193</f>
        <v>4.3527992853554008E-3</v>
      </c>
      <c r="L193" s="66">
        <f ca="1">$H193*$C193*'Input Parameters'!$E$23*K193</f>
        <v>1.4821089146089361</v>
      </c>
      <c r="M193" s="23">
        <f t="shared" ca="1" si="22"/>
        <v>0.96639449080941864</v>
      </c>
      <c r="N193" s="15">
        <f ca="1">_xlfn.NORM.INV(M193,'Input Parameters'!$E$26,'Input Parameters'!$F$26)</f>
        <v>7.2435467200830939E-2</v>
      </c>
      <c r="O193" s="8">
        <f t="shared" ca="1" si="23"/>
        <v>0.94313649424378954</v>
      </c>
      <c r="P193" s="29">
        <f ca="1">_xlfn.LOGNORM.INV(O193,'Input Parameters'!$H$27,'Input Parameters'!$I$27)</f>
        <v>2.8661107717522887</v>
      </c>
      <c r="Q193" s="10"/>
      <c r="R193" s="15">
        <f>'Input Parameters'!$E$28</f>
        <v>12.7</v>
      </c>
      <c r="S193" s="10">
        <f t="shared" ca="1" si="24"/>
        <v>0.2716389551917211</v>
      </c>
      <c r="T193" s="25">
        <f ca="1">_xlfn.LOGNORM.INV(S193,'Input Parameters'!$H$29,'Input Parameters'!$I$29)</f>
        <v>54.390267430014596</v>
      </c>
      <c r="U193" s="10">
        <f t="shared" ca="1" si="25"/>
        <v>0.1996568226194736</v>
      </c>
      <c r="V193" s="29">
        <f ca="1">IF('Input Parameters'!$D$30="Beta",_xlfn.BETA.INV(U193,'Input Parameters'!$L$30,'Input Parameters'!$M$30,'Input Parameters'!$J$30,'Input Parameters'!$K$30),IF('Input Parameters'!$D$30="LogNorm",_xlfn.LOGNORM.INV(U193,'Input Parameters'!$H$30,'Input Parameters'!$I$30)))</f>
        <v>0.71665082199606223</v>
      </c>
      <c r="W193" s="2">
        <f ca="1">N193+(P193-N193)*(1-ERF((T193-R193)/(2*SQRT(L193*'Input Parameters'!$E$31))))</f>
        <v>0.11561940464955285</v>
      </c>
      <c r="X193">
        <f t="shared" ca="1" si="26"/>
        <v>1</v>
      </c>
      <c r="Y193" s="7"/>
    </row>
    <row r="194" spans="1:25" ht="15" customHeight="1" x14ac:dyDescent="0.3">
      <c r="A194" s="130">
        <v>187</v>
      </c>
      <c r="B194" s="10">
        <f t="shared" ca="1" si="18"/>
        <v>0.76684469430733226</v>
      </c>
      <c r="C194" s="57">
        <f ca="1">_xlfn.NORM.INV(B194,'Input Parameters'!$E$19,'Input Parameters'!$F$19)</f>
        <v>628.85782983416914</v>
      </c>
      <c r="D194" s="10">
        <f t="shared" ca="1" si="19"/>
        <v>0.75983731963881218</v>
      </c>
      <c r="E194" s="59">
        <f ca="1">IF(_xlfn.NORM.INV(D194,'Input Parameters'!$E$20,'Input Parameters'!$F$20)&lt;3500,3500,IF(_xlfn.NORM.INV(D194,'Input Parameters'!$E$20,'Input Parameters'!$F$20)&gt;5500,5500,_xlfn.NORM.INV(D194,'Input Parameters'!$E$20,'Input Parameters'!$F$20)))</f>
        <v>5294.0455507069009</v>
      </c>
      <c r="F194" s="10">
        <f t="shared" ca="1" si="20"/>
        <v>0.20640028959065992</v>
      </c>
      <c r="G194" s="61">
        <f ca="1">_xlfn.NORM.INV(F194,'Input Parameters'!$E$21,'Input Parameters'!$F$21)</f>
        <v>278.41285514919412</v>
      </c>
      <c r="H194" s="54">
        <f ca="1">EXP(E194*(1/'Input Parameters'!$E$22-1/G194))</f>
        <v>0.38802894519105002</v>
      </c>
      <c r="I194" s="10">
        <f t="shared" ca="1" si="21"/>
        <v>0.22498784067339239</v>
      </c>
      <c r="J194" s="29">
        <f ca="1">_xlfn.BETA.INV(I194,'Input Parameters'!$L$24,'Input Parameters'!$M$24,'Input Parameters'!$J$24,'Input Parameters'!$K$24)</f>
        <v>0.4828897225621217</v>
      </c>
      <c r="K194" s="156">
        <f ca="1">('Input Parameters'!$E$25/'Input Parameters'!$E$31)^$J194</f>
        <v>3.1303277595456126E-2</v>
      </c>
      <c r="L194" s="66">
        <f ca="1">$H194*$C194*'Input Parameters'!$E$23*K194</f>
        <v>7.6384705466595495</v>
      </c>
      <c r="M194" s="23">
        <f t="shared" ca="1" si="22"/>
        <v>0.9421077331046086</v>
      </c>
      <c r="N194" s="15">
        <f ca="1">_xlfn.NORM.INV(M194,'Input Parameters'!$E$26,'Input Parameters'!$F$26)</f>
        <v>6.7027041398190601E-2</v>
      </c>
      <c r="O194" s="8">
        <f t="shared" ca="1" si="23"/>
        <v>0.10582417334162908</v>
      </c>
      <c r="P194" s="29">
        <f ca="1">_xlfn.LOGNORM.INV(O194,'Input Parameters'!$H$27,'Input Parameters'!$I$27)</f>
        <v>0.81923884063992292</v>
      </c>
      <c r="Q194" s="10"/>
      <c r="R194" s="15">
        <f>'Input Parameters'!$E$28</f>
        <v>12.7</v>
      </c>
      <c r="S194" s="10">
        <f t="shared" ca="1" si="24"/>
        <v>0.23945349799515914</v>
      </c>
      <c r="T194" s="25">
        <f ca="1">_xlfn.LOGNORM.INV(S194,'Input Parameters'!$H$29,'Input Parameters'!$I$29)</f>
        <v>53.781830094652946</v>
      </c>
      <c r="U194" s="10">
        <f t="shared" ca="1" si="25"/>
        <v>0.4833271154301152</v>
      </c>
      <c r="V194" s="29">
        <f ca="1">IF('Input Parameters'!$D$30="Beta",_xlfn.BETA.INV(U194,'Input Parameters'!$L$30,'Input Parameters'!$M$30,'Input Parameters'!$J$30,'Input Parameters'!$K$30),IF('Input Parameters'!$D$30="LogNorm",_xlfn.LOGNORM.INV(U194,'Input Parameters'!$H$30,'Input Parameters'!$I$30)))</f>
        <v>0.98286962414637546</v>
      </c>
      <c r="W194" s="2">
        <f ca="1">N194+(P194-N194)*(1-ERF((T194-R194)/(2*SQRT(L194*'Input Parameters'!$E$31))))</f>
        <v>0.28759548088922349</v>
      </c>
      <c r="X194">
        <f t="shared" ca="1" si="26"/>
        <v>1</v>
      </c>
      <c r="Y194" s="7"/>
    </row>
    <row r="195" spans="1:25" ht="15" customHeight="1" x14ac:dyDescent="0.3">
      <c r="A195" s="130">
        <v>188</v>
      </c>
      <c r="B195" s="10">
        <f t="shared" ca="1" si="18"/>
        <v>0.35766087075789688</v>
      </c>
      <c r="C195" s="57">
        <f ca="1">_xlfn.NORM.INV(B195,'Input Parameters'!$E$19,'Input Parameters'!$F$19)</f>
        <v>536.48130870999285</v>
      </c>
      <c r="D195" s="10">
        <f t="shared" ca="1" si="19"/>
        <v>0.98382464667829683</v>
      </c>
      <c r="E195" s="59">
        <f ca="1">IF(_xlfn.NORM.INV(D195,'Input Parameters'!$E$20,'Input Parameters'!$F$20)&lt;3500,3500,IF(_xlfn.NORM.INV(D195,'Input Parameters'!$E$20,'Input Parameters'!$F$20)&gt;5500,5500,_xlfn.NORM.INV(D195,'Input Parameters'!$E$20,'Input Parameters'!$F$20)))</f>
        <v>5500</v>
      </c>
      <c r="F195" s="10">
        <f t="shared" ca="1" si="20"/>
        <v>0.72270123436781475</v>
      </c>
      <c r="G195" s="61">
        <f ca="1">_xlfn.NORM.INV(F195,'Input Parameters'!$E$21,'Input Parameters'!$F$21)</f>
        <v>289.4943554646191</v>
      </c>
      <c r="H195" s="54">
        <f ca="1">EXP(E195*(1/'Input Parameters'!$E$22-1/G195))</f>
        <v>0.79667198030346742</v>
      </c>
      <c r="I195" s="10">
        <f t="shared" ca="1" si="21"/>
        <v>0.21216797241022833</v>
      </c>
      <c r="J195" s="29">
        <f ca="1">_xlfn.BETA.INV(I195,'Input Parameters'!$L$24,'Input Parameters'!$M$24,'Input Parameters'!$J$24,'Input Parameters'!$K$24)</f>
        <v>0.4757087878915261</v>
      </c>
      <c r="K195" s="156">
        <f ca="1">('Input Parameters'!$E$25/'Input Parameters'!$E$31)^$J195</f>
        <v>3.2958051466101271E-2</v>
      </c>
      <c r="L195" s="66">
        <f ca="1">$H195*$C195*'Input Parameters'!$E$23*K195</f>
        <v>14.086258890265956</v>
      </c>
      <c r="M195" s="23">
        <f t="shared" ca="1" si="22"/>
        <v>0.64895568117308866</v>
      </c>
      <c r="N195" s="15">
        <f ca="1">_xlfn.NORM.INV(M195,'Input Parameters'!$E$26,'Input Parameters'!$F$26)</f>
        <v>4.2032553554632521E-2</v>
      </c>
      <c r="O195" s="8">
        <f t="shared" ca="1" si="23"/>
        <v>0.83693133323080182</v>
      </c>
      <c r="P195" s="29">
        <f ca="1">_xlfn.LOGNORM.INV(O195,'Input Parameters'!$H$27,'Input Parameters'!$I$27)</f>
        <v>2.1981712967132272</v>
      </c>
      <c r="Q195" s="10"/>
      <c r="R195" s="15">
        <f>'Input Parameters'!$E$28</f>
        <v>12.7</v>
      </c>
      <c r="S195" s="10">
        <f t="shared" ca="1" si="24"/>
        <v>2.1773438091029496E-2</v>
      </c>
      <c r="T195" s="25">
        <f ca="1">_xlfn.LOGNORM.INV(S195,'Input Parameters'!$H$29,'Input Parameters'!$I$29)</f>
        <v>46.424009672505207</v>
      </c>
      <c r="U195" s="10">
        <f t="shared" ca="1" si="25"/>
        <v>0.10741181813098855</v>
      </c>
      <c r="V195" s="29">
        <f ca="1">IF('Input Parameters'!$D$30="Beta",_xlfn.BETA.INV(U195,'Input Parameters'!$L$30,'Input Parameters'!$M$30,'Input Parameters'!$J$30,'Input Parameters'!$K$30),IF('Input Parameters'!$D$30="LogNorm",_xlfn.LOGNORM.INV(U195,'Input Parameters'!$H$30,'Input Parameters'!$I$30)))</f>
        <v>0.61266088427533394</v>
      </c>
      <c r="W195" s="2">
        <f ca="1">N195+(P195-N195)*(1-ERF((T195-R195)/(2*SQRT(L195*'Input Parameters'!$E$31))))</f>
        <v>1.1744095506870675</v>
      </c>
      <c r="X195">
        <f t="shared" ca="1" si="26"/>
        <v>0</v>
      </c>
      <c r="Y195" s="7"/>
    </row>
    <row r="196" spans="1:25" ht="15" customHeight="1" x14ac:dyDescent="0.3">
      <c r="A196" s="130">
        <v>189</v>
      </c>
      <c r="B196" s="10">
        <f t="shared" ca="1" si="18"/>
        <v>0.92832043632146755</v>
      </c>
      <c r="C196" s="57">
        <f ca="1">_xlfn.NORM.INV(B196,'Input Parameters'!$E$19,'Input Parameters'!$F$19)</f>
        <v>690.95693889236475</v>
      </c>
      <c r="D196" s="10">
        <f t="shared" ca="1" si="19"/>
        <v>0.65895508805008773</v>
      </c>
      <c r="E196" s="59">
        <f ca="1">IF(_xlfn.NORM.INV(D196,'Input Parameters'!$E$20,'Input Parameters'!$F$20)&lt;3500,3500,IF(_xlfn.NORM.INV(D196,'Input Parameters'!$E$20,'Input Parameters'!$F$20)&gt;5500,5500,_xlfn.NORM.INV(D196,'Input Parameters'!$E$20,'Input Parameters'!$F$20)))</f>
        <v>5086.7291335535947</v>
      </c>
      <c r="F196" s="10">
        <f t="shared" ca="1" si="20"/>
        <v>0.20056346872168096</v>
      </c>
      <c r="G196" s="61">
        <f ca="1">_xlfn.NORM.INV(F196,'Input Parameters'!$E$21,'Input Parameters'!$F$21)</f>
        <v>278.25066325494367</v>
      </c>
      <c r="H196" s="54">
        <f ca="1">EXP(E196*(1/'Input Parameters'!$E$22-1/G196))</f>
        <v>0.39841820070774808</v>
      </c>
      <c r="I196" s="10">
        <f t="shared" ca="1" si="21"/>
        <v>9.0825570482334195E-2</v>
      </c>
      <c r="J196" s="29">
        <f ca="1">_xlfn.BETA.INV(I196,'Input Parameters'!$L$24,'Input Parameters'!$M$24,'Input Parameters'!$J$24,'Input Parameters'!$K$24)</f>
        <v>0.38862558607121417</v>
      </c>
      <c r="K196" s="156">
        <f ca="1">('Input Parameters'!$E$25/'Input Parameters'!$E$31)^$J196</f>
        <v>6.1555000337539988E-2</v>
      </c>
      <c r="L196" s="66">
        <f ca="1">$H196*$C196*'Input Parameters'!$E$23*K196</f>
        <v>16.945464985182934</v>
      </c>
      <c r="M196" s="23">
        <f t="shared" ca="1" si="22"/>
        <v>0.22312078207810671</v>
      </c>
      <c r="N196" s="15">
        <f ca="1">_xlfn.NORM.INV(M196,'Input Parameters'!$E$26,'Input Parameters'!$F$26)</f>
        <v>1.8004387550056962E-2</v>
      </c>
      <c r="O196" s="8">
        <f t="shared" ca="1" si="23"/>
        <v>0.81444878143886068</v>
      </c>
      <c r="P196" s="29">
        <f ca="1">_xlfn.LOGNORM.INV(O196,'Input Parameters'!$H$27,'Input Parameters'!$I$27)</f>
        <v>2.1146911578951486</v>
      </c>
      <c r="Q196" s="10"/>
      <c r="R196" s="15">
        <f>'Input Parameters'!$E$28</f>
        <v>12.7</v>
      </c>
      <c r="S196" s="10">
        <f t="shared" ca="1" si="24"/>
        <v>0.85658997595304454</v>
      </c>
      <c r="T196" s="25">
        <f ca="1">_xlfn.LOGNORM.INV(S196,'Input Parameters'!$H$29,'Input Parameters'!$I$29)</f>
        <v>65.628951235013361</v>
      </c>
      <c r="U196" s="10">
        <f t="shared" ca="1" si="25"/>
        <v>0.70458945323187827</v>
      </c>
      <c r="V196" s="29">
        <f ca="1">IF('Input Parameters'!$D$30="Beta",_xlfn.BETA.INV(U196,'Input Parameters'!$L$30,'Input Parameters'!$M$30,'Input Parameters'!$J$30,'Input Parameters'!$K$30),IF('Input Parameters'!$D$30="LogNorm",_xlfn.LOGNORM.INV(U196,'Input Parameters'!$H$30,'Input Parameters'!$I$30)))</f>
        <v>1.2351907037537273</v>
      </c>
      <c r="W196" s="2">
        <f ca="1">N196+(P196-N196)*(1-ERF((T196-R196)/(2*SQRT(L196*'Input Parameters'!$E$31))))</f>
        <v>0.77963271746945306</v>
      </c>
      <c r="X196">
        <f t="shared" ca="1" si="26"/>
        <v>1</v>
      </c>
      <c r="Y196" s="7"/>
    </row>
    <row r="197" spans="1:25" ht="15" customHeight="1" x14ac:dyDescent="0.3">
      <c r="A197" s="130">
        <v>190</v>
      </c>
      <c r="B197" s="10">
        <f t="shared" ca="1" si="18"/>
        <v>0.68571470629191222</v>
      </c>
      <c r="C197" s="57">
        <f ca="1">_xlfn.NORM.INV(B197,'Input Parameters'!$E$19,'Input Parameters'!$F$19)</f>
        <v>608.1760078720381</v>
      </c>
      <c r="D197" s="10">
        <f t="shared" ca="1" si="19"/>
        <v>0.20524975205715323</v>
      </c>
      <c r="E197" s="59">
        <f ca="1">IF(_xlfn.NORM.INV(D197,'Input Parameters'!$E$20,'Input Parameters'!$F$20)&lt;3500,3500,IF(_xlfn.NORM.INV(D197,'Input Parameters'!$E$20,'Input Parameters'!$F$20)&gt;5500,5500,_xlfn.NORM.INV(D197,'Input Parameters'!$E$20,'Input Parameters'!$F$20)))</f>
        <v>4223.8895500734834</v>
      </c>
      <c r="F197" s="10">
        <f t="shared" ca="1" si="20"/>
        <v>0.89227884931422241</v>
      </c>
      <c r="G197" s="61">
        <f ca="1">_xlfn.NORM.INV(F197,'Input Parameters'!$E$21,'Input Parameters'!$F$21)</f>
        <v>294.58648576725835</v>
      </c>
      <c r="H197" s="54">
        <f ca="1">EXP(E197*(1/'Input Parameters'!$E$22-1/G197))</f>
        <v>1.0807301951194193</v>
      </c>
      <c r="I197" s="10">
        <f t="shared" ca="1" si="21"/>
        <v>0.96200394315756732</v>
      </c>
      <c r="J197" s="29">
        <f ca="1">_xlfn.BETA.INV(I197,'Input Parameters'!$L$24,'Input Parameters'!$M$24,'Input Parameters'!$J$24,'Input Parameters'!$K$24)</f>
        <v>0.84818537346657119</v>
      </c>
      <c r="K197" s="156">
        <f ca="1">('Input Parameters'!$E$25/'Input Parameters'!$E$31)^$J197</f>
        <v>2.2779069604599534E-3</v>
      </c>
      <c r="L197" s="66">
        <f ca="1">$H197*$C197*'Input Parameters'!$E$23*K197</f>
        <v>1.4972094196539572</v>
      </c>
      <c r="M197" s="23">
        <f t="shared" ca="1" si="22"/>
        <v>0.76915125633438697</v>
      </c>
      <c r="N197" s="15">
        <f ca="1">_xlfn.NORM.INV(M197,'Input Parameters'!$E$26,'Input Parameters'!$F$26)</f>
        <v>4.945714601580762E-2</v>
      </c>
      <c r="O197" s="8">
        <f t="shared" ca="1" si="23"/>
        <v>0.86604724484204643</v>
      </c>
      <c r="P197" s="29">
        <f ca="1">_xlfn.LOGNORM.INV(O197,'Input Parameters'!$H$27,'Input Parameters'!$I$27)</f>
        <v>2.3241595010201315</v>
      </c>
      <c r="Q197" s="10"/>
      <c r="R197" s="15">
        <f>'Input Parameters'!$E$28</f>
        <v>12.7</v>
      </c>
      <c r="S197" s="10">
        <f t="shared" ca="1" si="24"/>
        <v>0.79472637979588878</v>
      </c>
      <c r="T197" s="25">
        <f ca="1">_xlfn.LOGNORM.INV(S197,'Input Parameters'!$H$29,'Input Parameters'!$I$29)</f>
        <v>63.86843019369158</v>
      </c>
      <c r="U197" s="10">
        <f t="shared" ca="1" si="25"/>
        <v>5.5010669726803907E-2</v>
      </c>
      <c r="V197" s="29">
        <f ca="1">IF('Input Parameters'!$D$30="Beta",_xlfn.BETA.INV(U197,'Input Parameters'!$L$30,'Input Parameters'!$M$30,'Input Parameters'!$J$30,'Input Parameters'!$K$30),IF('Input Parameters'!$D$30="LogNorm",_xlfn.LOGNORM.INV(U197,'Input Parameters'!$H$30,'Input Parameters'!$I$30)))</f>
        <v>0.53206162447671534</v>
      </c>
      <c r="W197" s="2">
        <f ca="1">N197+(P197-N197)*(1-ERF((T197-R197)/(2*SQRT(L197*'Input Parameters'!$E$31))))</f>
        <v>5.652432500252922E-2</v>
      </c>
      <c r="X197">
        <f t="shared" ca="1" si="26"/>
        <v>1</v>
      </c>
      <c r="Y197" s="7"/>
    </row>
    <row r="198" spans="1:25" ht="15" customHeight="1" x14ac:dyDescent="0.3">
      <c r="A198" s="130">
        <v>191</v>
      </c>
      <c r="B198" s="10">
        <f t="shared" ca="1" si="18"/>
        <v>0.30748488099810567</v>
      </c>
      <c r="C198" s="57">
        <f ca="1">_xlfn.NORM.INV(B198,'Input Parameters'!$E$19,'Input Parameters'!$F$19)</f>
        <v>524.79715980485173</v>
      </c>
      <c r="D198" s="10">
        <f t="shared" ca="1" si="19"/>
        <v>0.93280121092642709</v>
      </c>
      <c r="E198" s="59">
        <f ca="1">IF(_xlfn.NORM.INV(D198,'Input Parameters'!$E$20,'Input Parameters'!$F$20)&lt;3500,3500,IF(_xlfn.NORM.INV(D198,'Input Parameters'!$E$20,'Input Parameters'!$F$20)&gt;5500,5500,_xlfn.NORM.INV(D198,'Input Parameters'!$E$20,'Input Parameters'!$F$20)))</f>
        <v>5500</v>
      </c>
      <c r="F198" s="10">
        <f t="shared" ca="1" si="20"/>
        <v>0.18853346617531419</v>
      </c>
      <c r="G198" s="61">
        <f ca="1">_xlfn.NORM.INV(F198,'Input Parameters'!$E$21,'Input Parameters'!$F$21)</f>
        <v>277.90715618943744</v>
      </c>
      <c r="H198" s="54">
        <f ca="1">EXP(E198*(1/'Input Parameters'!$E$22-1/G198))</f>
        <v>0.36079290987836715</v>
      </c>
      <c r="I198" s="10">
        <f t="shared" ca="1" si="21"/>
        <v>0.45778496279484782</v>
      </c>
      <c r="J198" s="29">
        <f ca="1">_xlfn.BETA.INV(I198,'Input Parameters'!$L$24,'Input Parameters'!$M$24,'Input Parameters'!$J$24,'Input Parameters'!$K$24)</f>
        <v>0.5900009551469364</v>
      </c>
      <c r="K198" s="156">
        <f ca="1">('Input Parameters'!$E$25/'Input Parameters'!$E$31)^$J198</f>
        <v>1.4517506537582377E-2</v>
      </c>
      <c r="L198" s="66">
        <f ca="1">$H198*$C198*'Input Parameters'!$E$23*K198</f>
        <v>2.748789610535237</v>
      </c>
      <c r="M198" s="23">
        <f t="shared" ca="1" si="22"/>
        <v>7.9913597164403827E-3</v>
      </c>
      <c r="N198" s="15">
        <f ca="1">_xlfn.NORM.INV(M198,'Input Parameters'!$E$26,'Input Parameters'!$F$26)</f>
        <v>-1.6595508202492684E-2</v>
      </c>
      <c r="O198" s="8">
        <f t="shared" ca="1" si="23"/>
        <v>0.8316407837297336</v>
      </c>
      <c r="P198" s="29">
        <f ca="1">_xlfn.LOGNORM.INV(O198,'Input Parameters'!$H$27,'Input Parameters'!$I$27)</f>
        <v>2.177598244552045</v>
      </c>
      <c r="Q198" s="10"/>
      <c r="R198" s="15">
        <f>'Input Parameters'!$E$28</f>
        <v>12.7</v>
      </c>
      <c r="S198" s="10">
        <f t="shared" ca="1" si="24"/>
        <v>6.9875604718978357E-2</v>
      </c>
      <c r="T198" s="25">
        <f ca="1">_xlfn.LOGNORM.INV(S198,'Input Parameters'!$H$29,'Input Parameters'!$I$29)</f>
        <v>49.335115860083796</v>
      </c>
      <c r="U198" s="10">
        <f t="shared" ca="1" si="25"/>
        <v>0.4738054161246168</v>
      </c>
      <c r="V198" s="29">
        <f ca="1">IF('Input Parameters'!$D$30="Beta",_xlfn.BETA.INV(U198,'Input Parameters'!$L$30,'Input Parameters'!$M$30,'Input Parameters'!$J$30,'Input Parameters'!$K$30),IF('Input Parameters'!$D$30="LogNorm",_xlfn.LOGNORM.INV(U198,'Input Parameters'!$H$30,'Input Parameters'!$I$30)))</f>
        <v>0.97364879405888505</v>
      </c>
      <c r="W198" s="2">
        <f ca="1">N198+(P198-N198)*(1-ERF((T198-R198)/(2*SQRT(L198*'Input Parameters'!$E$31))))</f>
        <v>0.24270815394438111</v>
      </c>
      <c r="X198">
        <f t="shared" ca="1" si="26"/>
        <v>1</v>
      </c>
      <c r="Y198" s="7"/>
    </row>
    <row r="199" spans="1:25" ht="15" customHeight="1" x14ac:dyDescent="0.3">
      <c r="A199" s="130">
        <v>192</v>
      </c>
      <c r="B199" s="10">
        <f t="shared" ca="1" si="18"/>
        <v>0.43314988926857356</v>
      </c>
      <c r="C199" s="57">
        <f ca="1">_xlfn.NORM.INV(B199,'Input Parameters'!$E$19,'Input Parameters'!$F$19)</f>
        <v>553.07354823565129</v>
      </c>
      <c r="D199" s="10">
        <f t="shared" ca="1" si="19"/>
        <v>0.37134981376517595</v>
      </c>
      <c r="E199" s="59">
        <f ca="1">IF(_xlfn.NORM.INV(D199,'Input Parameters'!$E$20,'Input Parameters'!$F$20)&lt;3500,3500,IF(_xlfn.NORM.INV(D199,'Input Parameters'!$E$20,'Input Parameters'!$F$20)&gt;5500,5500,_xlfn.NORM.INV(D199,'Input Parameters'!$E$20,'Input Parameters'!$F$20)))</f>
        <v>4570.2036878078425</v>
      </c>
      <c r="F199" s="10">
        <f t="shared" ca="1" si="20"/>
        <v>0.67416398327075655</v>
      </c>
      <c r="G199" s="61">
        <f ca="1">_xlfn.NORM.INV(F199,'Input Parameters'!$E$21,'Input Parameters'!$F$21)</f>
        <v>288.3983230485332</v>
      </c>
      <c r="H199" s="54">
        <f ca="1">EXP(E199*(1/'Input Parameters'!$E$22-1/G199))</f>
        <v>0.77967293250417724</v>
      </c>
      <c r="I199" s="10">
        <f t="shared" ca="1" si="21"/>
        <v>0.63511267903806978</v>
      </c>
      <c r="J199" s="29">
        <f ca="1">_xlfn.BETA.INV(I199,'Input Parameters'!$L$24,'Input Parameters'!$M$24,'Input Parameters'!$J$24,'Input Parameters'!$K$24)</f>
        <v>0.66168937885881518</v>
      </c>
      <c r="K199" s="156">
        <f ca="1">('Input Parameters'!$E$25/'Input Parameters'!$E$31)^$J199</f>
        <v>8.6806372307418368E-3</v>
      </c>
      <c r="L199" s="66">
        <f ca="1">$H199*$C199*'Input Parameters'!$E$23*K199</f>
        <v>3.7432337895069567</v>
      </c>
      <c r="M199" s="23">
        <f t="shared" ca="1" si="22"/>
        <v>0.10474712638084316</v>
      </c>
      <c r="N199" s="15">
        <f ca="1">_xlfn.NORM.INV(M199,'Input Parameters'!$E$26,'Input Parameters'!$F$26)</f>
        <v>7.6458962098941707E-3</v>
      </c>
      <c r="O199" s="8">
        <f t="shared" ca="1" si="23"/>
        <v>0.3672815690732133</v>
      </c>
      <c r="P199" s="29">
        <f ca="1">_xlfn.LOGNORM.INV(O199,'Input Parameters'!$H$27,'Input Parameters'!$I$27)</f>
        <v>1.2253263557526968</v>
      </c>
      <c r="Q199" s="10"/>
      <c r="R199" s="15">
        <f>'Input Parameters'!$E$28</f>
        <v>12.7</v>
      </c>
      <c r="S199" s="10">
        <f t="shared" ca="1" si="24"/>
        <v>0.90716716631626937</v>
      </c>
      <c r="T199" s="25">
        <f ca="1">_xlfn.LOGNORM.INV(S199,'Input Parameters'!$H$29,'Input Parameters'!$I$29)</f>
        <v>67.56072857740385</v>
      </c>
      <c r="U199" s="10">
        <f t="shared" ca="1" si="25"/>
        <v>0.81161341597024883</v>
      </c>
      <c r="V199" s="29">
        <f ca="1">IF('Input Parameters'!$D$30="Beta",_xlfn.BETA.INV(U199,'Input Parameters'!$L$30,'Input Parameters'!$M$30,'Input Parameters'!$J$30,'Input Parameters'!$K$30),IF('Input Parameters'!$D$30="LogNorm",_xlfn.LOGNORM.INV(U199,'Input Parameters'!$H$30,'Input Parameters'!$I$30)))</f>
        <v>1.4158812835054582</v>
      </c>
      <c r="W199" s="2">
        <f ca="1">N199+(P199-N199)*(1-ERF((T199-R199)/(2*SQRT(L199*'Input Parameters'!$E$31))))</f>
        <v>6.2391279579998904E-2</v>
      </c>
      <c r="X199">
        <f t="shared" ca="1" si="26"/>
        <v>1</v>
      </c>
      <c r="Y199" s="7"/>
    </row>
    <row r="200" spans="1:25" ht="15" customHeight="1" x14ac:dyDescent="0.3">
      <c r="A200" s="130">
        <v>193</v>
      </c>
      <c r="B200" s="10">
        <f t="shared" ref="B200:B263" ca="1" si="27">RAND()</f>
        <v>0.87711567197095031</v>
      </c>
      <c r="C200" s="57">
        <f ca="1">_xlfn.NORM.INV(B200,'Input Parameters'!$E$19,'Input Parameters'!$F$19)</f>
        <v>665.37816665451089</v>
      </c>
      <c r="D200" s="10">
        <f t="shared" ref="D200:D263" ca="1" si="28">RAND()</f>
        <v>0.78797780902798908</v>
      </c>
      <c r="E200" s="59">
        <f ca="1">IF(_xlfn.NORM.INV(D200,'Input Parameters'!$E$20,'Input Parameters'!$F$20)&lt;3500,3500,IF(_xlfn.NORM.INV(D200,'Input Parameters'!$E$20,'Input Parameters'!$F$20)&gt;5500,5500,_xlfn.NORM.INV(D200,'Input Parameters'!$E$20,'Input Parameters'!$F$20)))</f>
        <v>5359.5970617830717</v>
      </c>
      <c r="F200" s="10">
        <f t="shared" ref="F200:F263" ca="1" si="29">RAND()</f>
        <v>0.44489361515357295</v>
      </c>
      <c r="G200" s="61">
        <f ca="1">_xlfn.NORM.INV(F200,'Input Parameters'!$E$21,'Input Parameters'!$F$21)</f>
        <v>283.76081273889019</v>
      </c>
      <c r="H200" s="54">
        <f ca="1">EXP(E200*(1/'Input Parameters'!$E$22-1/G200))</f>
        <v>0.55123839438200928</v>
      </c>
      <c r="I200" s="10">
        <f t="shared" ref="I200:I263" ca="1" si="30">RAND()</f>
        <v>0.20681645235750956</v>
      </c>
      <c r="J200" s="29">
        <f ca="1">_xlfn.BETA.INV(I200,'Input Parameters'!$L$24,'Input Parameters'!$M$24,'Input Parameters'!$J$24,'Input Parameters'!$K$24)</f>
        <v>0.47263989262262812</v>
      </c>
      <c r="K200" s="156">
        <f ca="1">('Input Parameters'!$E$25/'Input Parameters'!$E$31)^$J200</f>
        <v>3.3691664138907867E-2</v>
      </c>
      <c r="L200" s="66">
        <f ca="1">$H200*$C200*'Input Parameters'!$E$23*K200</f>
        <v>12.357495694866758</v>
      </c>
      <c r="M200" s="23">
        <f t="shared" ref="M200:M263" ca="1" si="31">RAND()</f>
        <v>0.73538355076197703</v>
      </c>
      <c r="N200" s="15">
        <f ca="1">_xlfn.NORM.INV(M200,'Input Parameters'!$E$26,'Input Parameters'!$F$26)</f>
        <v>4.7212726181161506E-2</v>
      </c>
      <c r="O200" s="8">
        <f t="shared" ref="O200:O263" ca="1" si="32">RAND()</f>
        <v>0.87967395587679853</v>
      </c>
      <c r="P200" s="29">
        <f ca="1">_xlfn.LOGNORM.INV(O200,'Input Parameters'!$H$27,'Input Parameters'!$I$27)</f>
        <v>2.392451386032302</v>
      </c>
      <c r="Q200" s="10"/>
      <c r="R200" s="15">
        <f>'Input Parameters'!$E$28</f>
        <v>12.7</v>
      </c>
      <c r="S200" s="10">
        <f t="shared" ref="S200:S263" ca="1" si="33">RAND()</f>
        <v>1.1861040069950368E-3</v>
      </c>
      <c r="T200" s="25">
        <f ca="1">_xlfn.LOGNORM.INV(S200,'Input Parameters'!$H$29,'Input Parameters'!$I$29)</f>
        <v>41.397195081017053</v>
      </c>
      <c r="U200" s="10">
        <f t="shared" ref="U200:U263" ca="1" si="34">RAND()</f>
        <v>0.71866411896441662</v>
      </c>
      <c r="V200" s="29">
        <f ca="1">IF('Input Parameters'!$D$30="Beta",_xlfn.BETA.INV(U200,'Input Parameters'!$L$30,'Input Parameters'!$M$30,'Input Parameters'!$J$30,'Input Parameters'!$K$30),IF('Input Parameters'!$D$30="LogNorm",_xlfn.LOGNORM.INV(U200,'Input Parameters'!$H$30,'Input Parameters'!$I$30)))</f>
        <v>1.2554381896615354</v>
      </c>
      <c r="W200" s="2">
        <f ca="1">N200+(P200-N200)*(1-ERF((T200-R200)/(2*SQRT(L200*'Input Parameters'!$E$31))))</f>
        <v>1.3693992419046785</v>
      </c>
      <c r="X200">
        <f t="shared" ca="1" si="26"/>
        <v>0</v>
      </c>
      <c r="Y200" s="7"/>
    </row>
    <row r="201" spans="1:25" ht="15" customHeight="1" x14ac:dyDescent="0.3">
      <c r="A201" s="130">
        <v>194</v>
      </c>
      <c r="B201" s="10">
        <f t="shared" ca="1" si="27"/>
        <v>2.3939869738085484E-3</v>
      </c>
      <c r="C201" s="57">
        <f ca="1">_xlfn.NORM.INV(B201,'Input Parameters'!$E$19,'Input Parameters'!$F$19)</f>
        <v>328.92863475537888</v>
      </c>
      <c r="D201" s="10">
        <f t="shared" ca="1" si="28"/>
        <v>0.20593245467972676</v>
      </c>
      <c r="E201" s="59">
        <f ca="1">IF(_xlfn.NORM.INV(D201,'Input Parameters'!$E$20,'Input Parameters'!$F$20)&lt;3500,3500,IF(_xlfn.NORM.INV(D201,'Input Parameters'!$E$20,'Input Parameters'!$F$20)&gt;5500,5500,_xlfn.NORM.INV(D201,'Input Parameters'!$E$20,'Input Parameters'!$F$20)))</f>
        <v>4225.5686504677678</v>
      </c>
      <c r="F201" s="10">
        <f t="shared" ca="1" si="29"/>
        <v>0.83353433174961344</v>
      </c>
      <c r="G201" s="61">
        <f ca="1">_xlfn.NORM.INV(F201,'Input Parameters'!$E$21,'Input Parameters'!$F$21)</f>
        <v>292.46025913237986</v>
      </c>
      <c r="H201" s="54">
        <f ca="1">EXP(E201*(1/'Input Parameters'!$E$22-1/G201))</f>
        <v>0.97373549004642901</v>
      </c>
      <c r="I201" s="10">
        <f t="shared" ca="1" si="30"/>
        <v>0.32272762113027342</v>
      </c>
      <c r="J201" s="29">
        <f ca="1">_xlfn.BETA.INV(I201,'Input Parameters'!$L$24,'Input Parameters'!$M$24,'Input Parameters'!$J$24,'Input Parameters'!$K$24)</f>
        <v>0.53180925892620956</v>
      </c>
      <c r="K201" s="156">
        <f ca="1">('Input Parameters'!$E$25/'Input Parameters'!$E$31)^$J201</f>
        <v>2.2038615808608275E-2</v>
      </c>
      <c r="L201" s="66">
        <f ca="1">$H201*$C201*'Input Parameters'!$E$23*K201</f>
        <v>7.0587369152499644</v>
      </c>
      <c r="M201" s="23">
        <f t="shared" ca="1" si="31"/>
        <v>0.80524729014470897</v>
      </c>
      <c r="N201" s="15">
        <f ca="1">_xlfn.NORM.INV(M201,'Input Parameters'!$E$26,'Input Parameters'!$F$26)</f>
        <v>5.2070807334264238E-2</v>
      </c>
      <c r="O201" s="8">
        <f t="shared" ca="1" si="32"/>
        <v>0.61825557425367184</v>
      </c>
      <c r="P201" s="29">
        <f ca="1">_xlfn.LOGNORM.INV(O201,'Input Parameters'!$H$27,'Input Parameters'!$I$27)</f>
        <v>1.6263438386702671</v>
      </c>
      <c r="Q201" s="10"/>
      <c r="R201" s="15">
        <f>'Input Parameters'!$E$28</f>
        <v>12.7</v>
      </c>
      <c r="S201" s="10">
        <f t="shared" ca="1" si="33"/>
        <v>0.58245491696451968</v>
      </c>
      <c r="T201" s="25">
        <f ca="1">_xlfn.LOGNORM.INV(S201,'Input Parameters'!$H$29,'Input Parameters'!$I$29)</f>
        <v>59.60889748669868</v>
      </c>
      <c r="U201" s="10">
        <f t="shared" ca="1" si="34"/>
        <v>0.25597008392572829</v>
      </c>
      <c r="V201" s="29">
        <f ca="1">IF('Input Parameters'!$D$30="Beta",_xlfn.BETA.INV(U201,'Input Parameters'!$L$30,'Input Parameters'!$M$30,'Input Parameters'!$J$30,'Input Parameters'!$K$30),IF('Input Parameters'!$D$30="LogNorm",_xlfn.LOGNORM.INV(U201,'Input Parameters'!$H$30,'Input Parameters'!$I$30)))</f>
        <v>0.77150442851119438</v>
      </c>
      <c r="W201" s="2">
        <f ca="1">N201+(P201-N201)*(1-ERF((T201-R201)/(2*SQRT(L201*'Input Parameters'!$E$31))))</f>
        <v>0.38559698607056359</v>
      </c>
      <c r="X201">
        <f t="shared" ref="X201:X264" ca="1" si="35">IFERROR(IF(W201&gt;V201,0,1),0)</f>
        <v>1</v>
      </c>
      <c r="Y201" s="7"/>
    </row>
    <row r="202" spans="1:25" ht="15" customHeight="1" x14ac:dyDescent="0.3">
      <c r="A202" s="130">
        <v>195</v>
      </c>
      <c r="B202" s="10">
        <f t="shared" ca="1" si="27"/>
        <v>0.21523960619623861</v>
      </c>
      <c r="C202" s="57">
        <f ca="1">_xlfn.NORM.INV(B202,'Input Parameters'!$E$19,'Input Parameters'!$F$19)</f>
        <v>500.68257590124239</v>
      </c>
      <c r="D202" s="10">
        <f t="shared" ca="1" si="28"/>
        <v>0.90332996581220582</v>
      </c>
      <c r="E202" s="59">
        <f ca="1">IF(_xlfn.NORM.INV(D202,'Input Parameters'!$E$20,'Input Parameters'!$F$20)&lt;3500,3500,IF(_xlfn.NORM.INV(D202,'Input Parameters'!$E$20,'Input Parameters'!$F$20)&gt;5500,5500,_xlfn.NORM.INV(D202,'Input Parameters'!$E$20,'Input Parameters'!$F$20)))</f>
        <v>5500</v>
      </c>
      <c r="F202" s="10">
        <f t="shared" ca="1" si="29"/>
        <v>5.1752408079022039E-2</v>
      </c>
      <c r="G202" s="61">
        <f ca="1">_xlfn.NORM.INV(F202,'Input Parameters'!$E$21,'Input Parameters'!$F$21)</f>
        <v>272.05317599046231</v>
      </c>
      <c r="H202" s="54">
        <f ca="1">EXP(E202*(1/'Input Parameters'!$E$22-1/G202))</f>
        <v>0.2356742260522651</v>
      </c>
      <c r="I202" s="10">
        <f t="shared" ca="1" si="30"/>
        <v>0.38084539773160186</v>
      </c>
      <c r="J202" s="29">
        <f ca="1">_xlfn.BETA.INV(I202,'Input Parameters'!$L$24,'Input Parameters'!$M$24,'Input Parameters'!$J$24,'Input Parameters'!$K$24)</f>
        <v>0.55770784983459631</v>
      </c>
      <c r="K202" s="156">
        <f ca="1">('Input Parameters'!$E$25/'Input Parameters'!$E$31)^$J202</f>
        <v>1.8302019350498498E-2</v>
      </c>
      <c r="L202" s="66">
        <f ca="1">$H202*$C202*'Input Parameters'!$E$23*K202</f>
        <v>2.1596012871697035</v>
      </c>
      <c r="M202" s="23">
        <f t="shared" ca="1" si="31"/>
        <v>0.94973405328907445</v>
      </c>
      <c r="N202" s="15">
        <f ca="1">_xlfn.NORM.INV(M202,'Input Parameters'!$E$26,'Input Parameters'!$F$26)</f>
        <v>6.8487889787537698E-2</v>
      </c>
      <c r="O202" s="8">
        <f t="shared" ca="1" si="32"/>
        <v>0.9614274524409806</v>
      </c>
      <c r="P202" s="29">
        <f ca="1">_xlfn.LOGNORM.INV(O202,'Input Parameters'!$H$27,'Input Parameters'!$I$27)</f>
        <v>3.1117079351034649</v>
      </c>
      <c r="Q202" s="10"/>
      <c r="R202" s="15">
        <f>'Input Parameters'!$E$28</f>
        <v>12.7</v>
      </c>
      <c r="S202" s="10">
        <f t="shared" ca="1" si="33"/>
        <v>0.49484508209817135</v>
      </c>
      <c r="T202" s="25">
        <f ca="1">_xlfn.LOGNORM.INV(S202,'Input Parameters'!$H$29,'Input Parameters'!$I$29)</f>
        <v>58.147406667430992</v>
      </c>
      <c r="U202" s="10">
        <f t="shared" ca="1" si="34"/>
        <v>0.60077179003322967</v>
      </c>
      <c r="V202" s="29">
        <f ca="1">IF('Input Parameters'!$D$30="Beta",_xlfn.BETA.INV(U202,'Input Parameters'!$L$30,'Input Parameters'!$M$30,'Input Parameters'!$J$30,'Input Parameters'!$K$30),IF('Input Parameters'!$D$30="LogNorm",_xlfn.LOGNORM.INV(U202,'Input Parameters'!$H$30,'Input Parameters'!$I$30)))</f>
        <v>1.1050616182604689</v>
      </c>
      <c r="W202" s="2">
        <f ca="1">N202+(P202-N202)*(1-ERF((T202-R202)/(2*SQRT(L202*'Input Parameters'!$E$31))))</f>
        <v>0.15600410997284606</v>
      </c>
      <c r="X202">
        <f t="shared" ca="1" si="35"/>
        <v>1</v>
      </c>
      <c r="Y202" s="7"/>
    </row>
    <row r="203" spans="1:25" ht="15" customHeight="1" x14ac:dyDescent="0.3">
      <c r="A203" s="130">
        <v>196</v>
      </c>
      <c r="B203" s="10">
        <f t="shared" ca="1" si="27"/>
        <v>0.79556962728043801</v>
      </c>
      <c r="C203" s="57">
        <f ca="1">_xlfn.NORM.INV(B203,'Input Parameters'!$E$19,'Input Parameters'!$F$19)</f>
        <v>637.08856119715756</v>
      </c>
      <c r="D203" s="10">
        <f t="shared" ca="1" si="28"/>
        <v>0.57023793830546521</v>
      </c>
      <c r="E203" s="59">
        <f ca="1">IF(_xlfn.NORM.INV(D203,'Input Parameters'!$E$20,'Input Parameters'!$F$20)&lt;3500,3500,IF(_xlfn.NORM.INV(D203,'Input Parameters'!$E$20,'Input Parameters'!$F$20)&gt;5500,5500,_xlfn.NORM.INV(D203,'Input Parameters'!$E$20,'Input Parameters'!$F$20)))</f>
        <v>4923.8859785108525</v>
      </c>
      <c r="F203" s="10">
        <f t="shared" ca="1" si="29"/>
        <v>8.9876836792324388E-2</v>
      </c>
      <c r="G203" s="61">
        <f ca="1">_xlfn.NORM.INV(F203,'Input Parameters'!$E$21,'Input Parameters'!$F$21)</f>
        <v>274.30570107965411</v>
      </c>
      <c r="H203" s="54">
        <f ca="1">EXP(E203*(1/'Input Parameters'!$E$22-1/G203))</f>
        <v>0.31813227777602004</v>
      </c>
      <c r="I203" s="10">
        <f t="shared" ca="1" si="30"/>
        <v>7.9220279046050557E-3</v>
      </c>
      <c r="J203" s="29">
        <f ca="1">_xlfn.BETA.INV(I203,'Input Parameters'!$L$24,'Input Parameters'!$M$24,'Input Parameters'!$J$24,'Input Parameters'!$K$24)</f>
        <v>0.23390665039899605</v>
      </c>
      <c r="K203" s="156">
        <f ca="1">('Input Parameters'!$E$25/'Input Parameters'!$E$31)^$J203</f>
        <v>0.18675820500403517</v>
      </c>
      <c r="L203" s="66">
        <f ca="1">$H203*$C203*'Input Parameters'!$E$23*K203</f>
        <v>37.851860735795043</v>
      </c>
      <c r="M203" s="23">
        <f t="shared" ca="1" si="31"/>
        <v>0.36855897830119477</v>
      </c>
      <c r="N203" s="15">
        <f ca="1">_xlfn.NORM.INV(M203,'Input Parameters'!$E$26,'Input Parameters'!$F$26)</f>
        <v>2.6950880591703173E-2</v>
      </c>
      <c r="O203" s="8">
        <f t="shared" ca="1" si="32"/>
        <v>0.67831971440704131</v>
      </c>
      <c r="P203" s="29">
        <f ca="1">_xlfn.LOGNORM.INV(O203,'Input Parameters'!$H$27,'Input Parameters'!$I$27)</f>
        <v>1.7472629023787236</v>
      </c>
      <c r="Q203" s="10"/>
      <c r="R203" s="15">
        <f>'Input Parameters'!$E$28</f>
        <v>12.7</v>
      </c>
      <c r="S203" s="10">
        <f t="shared" ca="1" si="33"/>
        <v>0.63762356895341754</v>
      </c>
      <c r="T203" s="25">
        <f ca="1">_xlfn.LOGNORM.INV(S203,'Input Parameters'!$H$29,'Input Parameters'!$I$29)</f>
        <v>60.580013211433602</v>
      </c>
      <c r="U203" s="10">
        <f t="shared" ca="1" si="34"/>
        <v>0.88541439436284775</v>
      </c>
      <c r="V203" s="29">
        <f ca="1">IF('Input Parameters'!$D$30="Beta",_xlfn.BETA.INV(U203,'Input Parameters'!$L$30,'Input Parameters'!$M$30,'Input Parameters'!$J$30,'Input Parameters'!$K$30),IF('Input Parameters'!$D$30="LogNorm",_xlfn.LOGNORM.INV(U203,'Input Parameters'!$H$30,'Input Parameters'!$I$30)))</f>
        <v>1.6054532179861718</v>
      </c>
      <c r="W203" s="2">
        <f ca="1">N203+(P203-N203)*(1-ERF((T203-R203)/(2*SQRT(L203*'Input Parameters'!$E$31))))</f>
        <v>1.0283737253648217</v>
      </c>
      <c r="X203">
        <f t="shared" ca="1" si="35"/>
        <v>1</v>
      </c>
      <c r="Y203" s="7"/>
    </row>
    <row r="204" spans="1:25" ht="15" customHeight="1" x14ac:dyDescent="0.3">
      <c r="A204" s="130">
        <v>197</v>
      </c>
      <c r="B204" s="10">
        <f t="shared" ca="1" si="27"/>
        <v>0.61378314685155988</v>
      </c>
      <c r="C204" s="57">
        <f ca="1">_xlfn.NORM.INV(B204,'Input Parameters'!$E$19,'Input Parameters'!$F$19)</f>
        <v>591.73680651269979</v>
      </c>
      <c r="D204" s="10">
        <f t="shared" ca="1" si="28"/>
        <v>0.98522358016037193</v>
      </c>
      <c r="E204" s="59">
        <f ca="1">IF(_xlfn.NORM.INV(D204,'Input Parameters'!$E$20,'Input Parameters'!$F$20)&lt;3500,3500,IF(_xlfn.NORM.INV(D204,'Input Parameters'!$E$20,'Input Parameters'!$F$20)&gt;5500,5500,_xlfn.NORM.INV(D204,'Input Parameters'!$E$20,'Input Parameters'!$F$20)))</f>
        <v>5500</v>
      </c>
      <c r="F204" s="10">
        <f t="shared" ca="1" si="29"/>
        <v>0.55085573475489902</v>
      </c>
      <c r="G204" s="61">
        <f ca="1">_xlfn.NORM.INV(F204,'Input Parameters'!$E$21,'Input Parameters'!$F$21)</f>
        <v>285.85469391983929</v>
      </c>
      <c r="H204" s="54">
        <f ca="1">EXP(E204*(1/'Input Parameters'!$E$22-1/G204))</f>
        <v>0.62549397228021419</v>
      </c>
      <c r="I204" s="10">
        <f t="shared" ca="1" si="30"/>
        <v>0.79869962028064856</v>
      </c>
      <c r="J204" s="29">
        <f ca="1">_xlfn.BETA.INV(I204,'Input Parameters'!$L$24,'Input Parameters'!$M$24,'Input Parameters'!$J$24,'Input Parameters'!$K$24)</f>
        <v>0.73409640400182385</v>
      </c>
      <c r="K204" s="156">
        <f ca="1">('Input Parameters'!$E$25/'Input Parameters'!$E$31)^$J204</f>
        <v>5.1638358704452899E-3</v>
      </c>
      <c r="L204" s="66">
        <f ca="1">$H204*$C204*'Input Parameters'!$E$23*K204</f>
        <v>1.9112792394648643</v>
      </c>
      <c r="M204" s="23">
        <f t="shared" ca="1" si="31"/>
        <v>0.17134091498942894</v>
      </c>
      <c r="N204" s="15">
        <f ca="1">_xlfn.NORM.INV(M204,'Input Parameters'!$E$26,'Input Parameters'!$F$26)</f>
        <v>1.407352752750058E-2</v>
      </c>
      <c r="O204" s="8">
        <f t="shared" ca="1" si="32"/>
        <v>0.53706938834647622</v>
      </c>
      <c r="P204" s="29">
        <f ca="1">_xlfn.LOGNORM.INV(O204,'Input Parameters'!$H$27,'Input Parameters'!$I$27)</f>
        <v>1.483463699751207</v>
      </c>
      <c r="Q204" s="10"/>
      <c r="R204" s="15">
        <f>'Input Parameters'!$E$28</f>
        <v>12.7</v>
      </c>
      <c r="S204" s="10">
        <f t="shared" ca="1" si="33"/>
        <v>0.20614376649095878</v>
      </c>
      <c r="T204" s="25">
        <f ca="1">_xlfn.LOGNORM.INV(S204,'Input Parameters'!$H$29,'Input Parameters'!$I$29)</f>
        <v>53.110893603115599</v>
      </c>
      <c r="U204" s="10">
        <f t="shared" ca="1" si="34"/>
        <v>0.23521289678124035</v>
      </c>
      <c r="V204" s="29">
        <f ca="1">IF('Input Parameters'!$D$30="Beta",_xlfn.BETA.INV(U204,'Input Parameters'!$L$30,'Input Parameters'!$M$30,'Input Parameters'!$J$30,'Input Parameters'!$K$30),IF('Input Parameters'!$D$30="LogNorm",_xlfn.LOGNORM.INV(U204,'Input Parameters'!$H$30,'Input Parameters'!$I$30)))</f>
        <v>0.75169352871083894</v>
      </c>
      <c r="W204" s="2">
        <f ca="1">N204+(P204-N204)*(1-ERF((T204-R204)/(2*SQRT(L204*'Input Parameters'!$E$31))))</f>
        <v>7.1001694641086577E-2</v>
      </c>
      <c r="X204">
        <f t="shared" ca="1" si="35"/>
        <v>1</v>
      </c>
      <c r="Y204" s="7"/>
    </row>
    <row r="205" spans="1:25" ht="15" customHeight="1" x14ac:dyDescent="0.3">
      <c r="A205" s="130">
        <v>198</v>
      </c>
      <c r="B205" s="10">
        <f t="shared" ca="1" si="27"/>
        <v>0.69857739284658527</v>
      </c>
      <c r="C205" s="57">
        <f ca="1">_xlfn.NORM.INV(B205,'Input Parameters'!$E$19,'Input Parameters'!$F$19)</f>
        <v>611.26647544680179</v>
      </c>
      <c r="D205" s="10">
        <f t="shared" ca="1" si="28"/>
        <v>0.20641702209353829</v>
      </c>
      <c r="E205" s="59">
        <f ca="1">IF(_xlfn.NORM.INV(D205,'Input Parameters'!$E$20,'Input Parameters'!$F$20)&lt;3500,3500,IF(_xlfn.NORM.INV(D205,'Input Parameters'!$E$20,'Input Parameters'!$F$20)&gt;5500,5500,_xlfn.NORM.INV(D205,'Input Parameters'!$E$20,'Input Parameters'!$F$20)))</f>
        <v>4226.7584363502901</v>
      </c>
      <c r="F205" s="10">
        <f t="shared" ca="1" si="29"/>
        <v>0.76540032674452707</v>
      </c>
      <c r="G205" s="61">
        <f ca="1">_xlfn.NORM.INV(F205,'Input Parameters'!$E$21,'Input Parameters'!$F$21)</f>
        <v>290.53892953068743</v>
      </c>
      <c r="H205" s="54">
        <f ca="1">EXP(E205*(1/'Input Parameters'!$E$22-1/G205))</f>
        <v>0.88497426514761901</v>
      </c>
      <c r="I205" s="10">
        <f t="shared" ca="1" si="30"/>
        <v>0.37848963183863316</v>
      </c>
      <c r="J205" s="29">
        <f ca="1">_xlfn.BETA.INV(I205,'Input Parameters'!$L$24,'Input Parameters'!$M$24,'Input Parameters'!$J$24,'Input Parameters'!$K$24)</f>
        <v>0.55668870004188631</v>
      </c>
      <c r="K205" s="156">
        <f ca="1">('Input Parameters'!$E$25/'Input Parameters'!$E$31)^$J205</f>
        <v>1.8436314255387675E-2</v>
      </c>
      <c r="L205" s="66">
        <f ca="1">$H205*$C205*'Input Parameters'!$E$23*K205</f>
        <v>9.9732182201412023</v>
      </c>
      <c r="M205" s="23">
        <f t="shared" ca="1" si="31"/>
        <v>0.11245110366576427</v>
      </c>
      <c r="N205" s="15">
        <f ca="1">_xlfn.NORM.INV(M205,'Input Parameters'!$E$26,'Input Parameters'!$F$26)</f>
        <v>8.5144934580285297E-3</v>
      </c>
      <c r="O205" s="8">
        <f t="shared" ca="1" si="32"/>
        <v>0.71978498351859299</v>
      </c>
      <c r="P205" s="29">
        <f ca="1">_xlfn.LOGNORM.INV(O205,'Input Parameters'!$H$27,'Input Parameters'!$I$27)</f>
        <v>1.841876381505624</v>
      </c>
      <c r="Q205" s="10"/>
      <c r="R205" s="15">
        <f>'Input Parameters'!$E$28</f>
        <v>12.7</v>
      </c>
      <c r="S205" s="10">
        <f t="shared" ca="1" si="33"/>
        <v>0.73801733717476048</v>
      </c>
      <c r="T205" s="25">
        <f ca="1">_xlfn.LOGNORM.INV(S205,'Input Parameters'!$H$29,'Input Parameters'!$I$29)</f>
        <v>62.550711454811164</v>
      </c>
      <c r="U205" s="10">
        <f t="shared" ca="1" si="34"/>
        <v>0.25666801892977409</v>
      </c>
      <c r="V205" s="29">
        <f ca="1">IF('Input Parameters'!$D$30="Beta",_xlfn.BETA.INV(U205,'Input Parameters'!$L$30,'Input Parameters'!$M$30,'Input Parameters'!$J$30,'Input Parameters'!$K$30),IF('Input Parameters'!$D$30="LogNorm",_xlfn.LOGNORM.INV(U205,'Input Parameters'!$H$30,'Input Parameters'!$I$30)))</f>
        <v>0.7721641985218578</v>
      </c>
      <c r="W205" s="2">
        <f ca="1">N205+(P205-N205)*(1-ERF((T205-R205)/(2*SQRT(L205*'Input Parameters'!$E$31))))</f>
        <v>0.49314570838940847</v>
      </c>
      <c r="X205">
        <f t="shared" ca="1" si="35"/>
        <v>1</v>
      </c>
      <c r="Y205" s="7"/>
    </row>
    <row r="206" spans="1:25" ht="15" customHeight="1" x14ac:dyDescent="0.3">
      <c r="A206" s="130">
        <v>199</v>
      </c>
      <c r="B206" s="10">
        <f t="shared" ca="1" si="27"/>
        <v>0.44731543505505755</v>
      </c>
      <c r="C206" s="57">
        <f ca="1">_xlfn.NORM.INV(B206,'Input Parameters'!$E$19,'Input Parameters'!$F$19)</f>
        <v>556.1082422436632</v>
      </c>
      <c r="D206" s="10">
        <f t="shared" ca="1" si="28"/>
        <v>0.9856203727640519</v>
      </c>
      <c r="E206" s="59">
        <f ca="1">IF(_xlfn.NORM.INV(D206,'Input Parameters'!$E$20,'Input Parameters'!$F$20)&lt;3500,3500,IF(_xlfn.NORM.INV(D206,'Input Parameters'!$E$20,'Input Parameters'!$F$20)&gt;5500,5500,_xlfn.NORM.INV(D206,'Input Parameters'!$E$20,'Input Parameters'!$F$20)))</f>
        <v>5500</v>
      </c>
      <c r="F206" s="10">
        <f t="shared" ca="1" si="29"/>
        <v>0.48721540969264798</v>
      </c>
      <c r="G206" s="61">
        <f ca="1">_xlfn.NORM.INV(F206,'Input Parameters'!$E$21,'Input Parameters'!$F$21)</f>
        <v>284.59807361798647</v>
      </c>
      <c r="H206" s="54">
        <f ca="1">EXP(E206*(1/'Input Parameters'!$E$22-1/G206))</f>
        <v>0.57454969160960356</v>
      </c>
      <c r="I206" s="10">
        <f t="shared" ca="1" si="30"/>
        <v>0.10670650649352498</v>
      </c>
      <c r="J206" s="29">
        <f ca="1">_xlfn.BETA.INV(I206,'Input Parameters'!$L$24,'Input Parameters'!$M$24,'Input Parameters'!$J$24,'Input Parameters'!$K$24)</f>
        <v>0.40316859295965163</v>
      </c>
      <c r="K206" s="156">
        <f ca="1">('Input Parameters'!$E$25/'Input Parameters'!$E$31)^$J206</f>
        <v>5.5456899617286552E-2</v>
      </c>
      <c r="L206" s="66">
        <f ca="1">$H206*$C206*'Input Parameters'!$E$23*K206</f>
        <v>17.719134877403441</v>
      </c>
      <c r="M206" s="23">
        <f t="shared" ca="1" si="31"/>
        <v>0.51699195499707207</v>
      </c>
      <c r="N206" s="15">
        <f ca="1">_xlfn.NORM.INV(M206,'Input Parameters'!$E$26,'Input Parameters'!$F$26)</f>
        <v>3.4894713421534128E-2</v>
      </c>
      <c r="O206" s="8">
        <f t="shared" ca="1" si="32"/>
        <v>0.83506546501477585</v>
      </c>
      <c r="P206" s="29">
        <f ca="1">_xlfn.LOGNORM.INV(O206,'Input Parameters'!$H$27,'Input Parameters'!$I$27)</f>
        <v>2.1908448145880657</v>
      </c>
      <c r="Q206" s="10"/>
      <c r="R206" s="15">
        <f>'Input Parameters'!$E$28</f>
        <v>12.7</v>
      </c>
      <c r="S206" s="10">
        <f t="shared" ca="1" si="33"/>
        <v>0.43959418512833781</v>
      </c>
      <c r="T206" s="25">
        <f ca="1">_xlfn.LOGNORM.INV(S206,'Input Parameters'!$H$29,'Input Parameters'!$I$29)</f>
        <v>57.246512663064131</v>
      </c>
      <c r="U206" s="10">
        <f t="shared" ca="1" si="34"/>
        <v>0.88491452965243178</v>
      </c>
      <c r="V206" s="29">
        <f ca="1">IF('Input Parameters'!$D$30="Beta",_xlfn.BETA.INV(U206,'Input Parameters'!$L$30,'Input Parameters'!$M$30,'Input Parameters'!$J$30,'Input Parameters'!$K$30),IF('Input Parameters'!$D$30="LogNorm",_xlfn.LOGNORM.INV(U206,'Input Parameters'!$H$30,'Input Parameters'!$I$30)))</f>
        <v>1.6038219772670579</v>
      </c>
      <c r="W206" s="2">
        <f ca="1">N206+(P206-N206)*(1-ERF((T206-R206)/(2*SQRT(L206*'Input Parameters'!$E$31))))</f>
        <v>1.014294221067531</v>
      </c>
      <c r="X206">
        <f t="shared" ca="1" si="35"/>
        <v>1</v>
      </c>
      <c r="Y206" s="7"/>
    </row>
    <row r="207" spans="1:25" ht="15" customHeight="1" x14ac:dyDescent="0.3">
      <c r="A207" s="130">
        <v>200</v>
      </c>
      <c r="B207" s="10">
        <f t="shared" ca="1" si="27"/>
        <v>4.9379259945140697E-2</v>
      </c>
      <c r="C207" s="57">
        <f ca="1">_xlfn.NORM.INV(B207,'Input Parameters'!$E$19,'Input Parameters'!$F$19)</f>
        <v>427.7987530733007</v>
      </c>
      <c r="D207" s="10">
        <f t="shared" ca="1" si="28"/>
        <v>0.84955553684708296</v>
      </c>
      <c r="E207" s="59">
        <f ca="1">IF(_xlfn.NORM.INV(D207,'Input Parameters'!$E$20,'Input Parameters'!$F$20)&lt;3500,3500,IF(_xlfn.NORM.INV(D207,'Input Parameters'!$E$20,'Input Parameters'!$F$20)&gt;5500,5500,_xlfn.NORM.INV(D207,'Input Parameters'!$E$20,'Input Parameters'!$F$20)))</f>
        <v>5500</v>
      </c>
      <c r="F207" s="10">
        <f t="shared" ca="1" si="29"/>
        <v>0.70196227491532825</v>
      </c>
      <c r="G207" s="61">
        <f ca="1">_xlfn.NORM.INV(F207,'Input Parameters'!$E$21,'Input Parameters'!$F$21)</f>
        <v>289.01621356846493</v>
      </c>
      <c r="H207" s="54">
        <f ca="1">EXP(E207*(1/'Input Parameters'!$E$22-1/G207))</f>
        <v>0.77202126862085985</v>
      </c>
      <c r="I207" s="10">
        <f t="shared" ca="1" si="30"/>
        <v>0.39294879599803456</v>
      </c>
      <c r="J207" s="29">
        <f ca="1">_xlfn.BETA.INV(I207,'Input Parameters'!$L$24,'Input Parameters'!$M$24,'Input Parameters'!$J$24,'Input Parameters'!$K$24)</f>
        <v>0.56291016633579838</v>
      </c>
      <c r="K207" s="156">
        <f ca="1">('Input Parameters'!$E$25/'Input Parameters'!$E$31)^$J207</f>
        <v>1.7631592742555713E-2</v>
      </c>
      <c r="L207" s="66">
        <f ca="1">$H207*$C207*'Input Parameters'!$E$23*K207</f>
        <v>5.8231814814378113</v>
      </c>
      <c r="M207" s="23">
        <f t="shared" ca="1" si="31"/>
        <v>0.14577816644146635</v>
      </c>
      <c r="N207" s="15">
        <f ca="1">_xlfn.NORM.INV(M207,'Input Parameters'!$E$26,'Input Parameters'!$F$26)</f>
        <v>1.1851014537050768E-2</v>
      </c>
      <c r="O207" s="8">
        <f t="shared" ca="1" si="32"/>
        <v>0.87961504602304763</v>
      </c>
      <c r="P207" s="29">
        <f ca="1">_xlfn.LOGNORM.INV(O207,'Input Parameters'!$H$27,'Input Parameters'!$I$27)</f>
        <v>2.392140353665718</v>
      </c>
      <c r="Q207" s="10"/>
      <c r="R207" s="15">
        <f>'Input Parameters'!$E$28</f>
        <v>12.7</v>
      </c>
      <c r="S207" s="10">
        <f t="shared" ca="1" si="33"/>
        <v>0.22079640662719346</v>
      </c>
      <c r="T207" s="25">
        <f ca="1">_xlfn.LOGNORM.INV(S207,'Input Parameters'!$H$29,'Input Parameters'!$I$29)</f>
        <v>53.412087954404548</v>
      </c>
      <c r="U207" s="10">
        <f t="shared" ca="1" si="34"/>
        <v>0.88537044081279648</v>
      </c>
      <c r="V207" s="29">
        <f ca="1">IF('Input Parameters'!$D$30="Beta",_xlfn.BETA.INV(U207,'Input Parameters'!$L$30,'Input Parameters'!$M$30,'Input Parameters'!$J$30,'Input Parameters'!$K$30),IF('Input Parameters'!$D$30="LogNorm",_xlfn.LOGNORM.INV(U207,'Input Parameters'!$H$30,'Input Parameters'!$I$30)))</f>
        <v>1.6053095121579219</v>
      </c>
      <c r="W207" s="2">
        <f ca="1">N207+(P207-N207)*(1-ERF((T207-R207)/(2*SQRT(L207*'Input Parameters'!$E$31))))</f>
        <v>0.56617881398834091</v>
      </c>
      <c r="X207">
        <f t="shared" ca="1" si="35"/>
        <v>1</v>
      </c>
      <c r="Y207" s="7"/>
    </row>
    <row r="208" spans="1:25" ht="15" customHeight="1" x14ac:dyDescent="0.3">
      <c r="A208" s="130">
        <v>201</v>
      </c>
      <c r="B208" s="10">
        <f t="shared" ca="1" si="27"/>
        <v>0.96811384798003375</v>
      </c>
      <c r="C208" s="57">
        <f ca="1">_xlfn.NORM.INV(B208,'Input Parameters'!$E$19,'Input Parameters'!$F$19)</f>
        <v>723.94342811697288</v>
      </c>
      <c r="D208" s="10">
        <f t="shared" ca="1" si="28"/>
        <v>0.32248623323753467</v>
      </c>
      <c r="E208" s="59">
        <f ca="1">IF(_xlfn.NORM.INV(D208,'Input Parameters'!$E$20,'Input Parameters'!$F$20)&lt;3500,3500,IF(_xlfn.NORM.INV(D208,'Input Parameters'!$E$20,'Input Parameters'!$F$20)&gt;5500,5500,_xlfn.NORM.INV(D208,'Input Parameters'!$E$20,'Input Parameters'!$F$20)))</f>
        <v>4477.4696231711087</v>
      </c>
      <c r="F208" s="10">
        <f t="shared" ca="1" si="29"/>
        <v>0.19254990900018631</v>
      </c>
      <c r="G208" s="61">
        <f ca="1">_xlfn.NORM.INV(F208,'Input Parameters'!$E$21,'Input Parameters'!$F$21)</f>
        <v>278.02329044416501</v>
      </c>
      <c r="H208" s="54">
        <f ca="1">EXP(E208*(1/'Input Parameters'!$E$22-1/G208))</f>
        <v>0.4390287743412794</v>
      </c>
      <c r="I208" s="10">
        <f t="shared" ca="1" si="30"/>
        <v>0.16947640975337142</v>
      </c>
      <c r="J208" s="29">
        <f ca="1">_xlfn.BETA.INV(I208,'Input Parameters'!$L$24,'Input Parameters'!$M$24,'Input Parameters'!$J$24,'Input Parameters'!$K$24)</f>
        <v>0.44982846513947128</v>
      </c>
      <c r="K208" s="156">
        <f ca="1">('Input Parameters'!$E$25/'Input Parameters'!$E$31)^$J208</f>
        <v>3.9681667911419839E-2</v>
      </c>
      <c r="L208" s="66">
        <f ca="1">$H208*$C208*'Input Parameters'!$E$23*K208</f>
        <v>12.612103714460007</v>
      </c>
      <c r="M208" s="23">
        <f t="shared" ca="1" si="31"/>
        <v>0.14955169609465535</v>
      </c>
      <c r="N208" s="15">
        <f ca="1">_xlfn.NORM.INV(M208,'Input Parameters'!$E$26,'Input Parameters'!$F$26)</f>
        <v>1.2194480951904056E-2</v>
      </c>
      <c r="O208" s="8">
        <f t="shared" ca="1" si="32"/>
        <v>0.53269326567150765</v>
      </c>
      <c r="P208" s="29">
        <f ca="1">_xlfn.LOGNORM.INV(O208,'Input Parameters'!$H$27,'Input Parameters'!$I$27)</f>
        <v>1.4762544295187257</v>
      </c>
      <c r="Q208" s="10"/>
      <c r="R208" s="15">
        <f>'Input Parameters'!$E$28</f>
        <v>12.7</v>
      </c>
      <c r="S208" s="10">
        <f t="shared" ca="1" si="33"/>
        <v>0.51129855648279154</v>
      </c>
      <c r="T208" s="25">
        <f ca="1">_xlfn.LOGNORM.INV(S208,'Input Parameters'!$H$29,'Input Parameters'!$I$29)</f>
        <v>58.417307253933572</v>
      </c>
      <c r="U208" s="10">
        <f t="shared" ca="1" si="34"/>
        <v>0.7065898251789402</v>
      </c>
      <c r="V208" s="29">
        <f ca="1">IF('Input Parameters'!$D$30="Beta",_xlfn.BETA.INV(U208,'Input Parameters'!$L$30,'Input Parameters'!$M$30,'Input Parameters'!$J$30,'Input Parameters'!$K$30),IF('Input Parameters'!$D$30="LogNorm",_xlfn.LOGNORM.INV(U208,'Input Parameters'!$H$30,'Input Parameters'!$I$30)))</f>
        <v>1.2380205181803963</v>
      </c>
      <c r="W208" s="2">
        <f ca="1">N208+(P208-N208)*(1-ERF((T208-R208)/(2*SQRT(L208*'Input Parameters'!$E$31))))</f>
        <v>0.54317727518356163</v>
      </c>
      <c r="X208">
        <f t="shared" ca="1" si="35"/>
        <v>1</v>
      </c>
      <c r="Y208" s="7"/>
    </row>
    <row r="209" spans="1:25" ht="15" customHeight="1" x14ac:dyDescent="0.3">
      <c r="A209" s="130">
        <v>202</v>
      </c>
      <c r="B209" s="10">
        <f t="shared" ca="1" si="27"/>
        <v>0.67558912299965823</v>
      </c>
      <c r="C209" s="57">
        <f ca="1">_xlfn.NORM.INV(B209,'Input Parameters'!$E$19,'Input Parameters'!$F$19)</f>
        <v>605.78126960586496</v>
      </c>
      <c r="D209" s="10">
        <f t="shared" ca="1" si="28"/>
        <v>0.95699823726338829</v>
      </c>
      <c r="E209" s="59">
        <f ca="1">IF(_xlfn.NORM.INV(D209,'Input Parameters'!$E$20,'Input Parameters'!$F$20)&lt;3500,3500,IF(_xlfn.NORM.INV(D209,'Input Parameters'!$E$20,'Input Parameters'!$F$20)&gt;5500,5500,_xlfn.NORM.INV(D209,'Input Parameters'!$E$20,'Input Parameters'!$F$20)))</f>
        <v>5500</v>
      </c>
      <c r="F209" s="10">
        <f t="shared" ca="1" si="29"/>
        <v>0.3906085707122563</v>
      </c>
      <c r="G209" s="61">
        <f ca="1">_xlfn.NORM.INV(F209,'Input Parameters'!$E$21,'Input Parameters'!$F$21)</f>
        <v>282.66701672560174</v>
      </c>
      <c r="H209" s="54">
        <f ca="1">EXP(E209*(1/'Input Parameters'!$E$22-1/G209))</f>
        <v>0.50348970430637319</v>
      </c>
      <c r="I209" s="10">
        <f t="shared" ca="1" si="30"/>
        <v>0.95094805985637143</v>
      </c>
      <c r="J209" s="29">
        <f ca="1">_xlfn.BETA.INV(I209,'Input Parameters'!$L$24,'Input Parameters'!$M$24,'Input Parameters'!$J$24,'Input Parameters'!$K$24)</f>
        <v>0.83555990034567174</v>
      </c>
      <c r="K209" s="156">
        <f ca="1">('Input Parameters'!$E$25/'Input Parameters'!$E$31)^$J209</f>
        <v>2.4938468937802144E-3</v>
      </c>
      <c r="L209" s="66">
        <f ca="1">$H209*$C209*'Input Parameters'!$E$23*K209</f>
        <v>0.76063485487037175</v>
      </c>
      <c r="M209" s="23">
        <f t="shared" ca="1" si="31"/>
        <v>0.41972263766803897</v>
      </c>
      <c r="N209" s="15">
        <f ca="1">_xlfn.NORM.INV(M209,'Input Parameters'!$E$26,'Input Parameters'!$F$26)</f>
        <v>2.9745335129164923E-2</v>
      </c>
      <c r="O209" s="8">
        <f t="shared" ca="1" si="32"/>
        <v>3.0144973205407544E-2</v>
      </c>
      <c r="P209" s="29">
        <f ca="1">_xlfn.LOGNORM.INV(O209,'Input Parameters'!$H$27,'Input Parameters'!$I$27)</f>
        <v>0.62006494800631939</v>
      </c>
      <c r="Q209" s="10"/>
      <c r="R209" s="15">
        <f>'Input Parameters'!$E$28</f>
        <v>12.7</v>
      </c>
      <c r="S209" s="10">
        <f t="shared" ca="1" si="33"/>
        <v>0.19016174289557242</v>
      </c>
      <c r="T209" s="25">
        <f ca="1">_xlfn.LOGNORM.INV(S209,'Input Parameters'!$H$29,'Input Parameters'!$I$29)</f>
        <v>52.769569518775775</v>
      </c>
      <c r="U209" s="10">
        <f t="shared" ca="1" si="34"/>
        <v>0.96667954710657455</v>
      </c>
      <c r="V209" s="29">
        <f ca="1">IF('Input Parameters'!$D$30="Beta",_xlfn.BETA.INV(U209,'Input Parameters'!$L$30,'Input Parameters'!$M$30,'Input Parameters'!$J$30,'Input Parameters'!$K$30),IF('Input Parameters'!$D$30="LogNorm",_xlfn.LOGNORM.INV(U209,'Input Parameters'!$H$30,'Input Parameters'!$I$30)))</f>
        <v>2.0595170982483437</v>
      </c>
      <c r="W209" s="2">
        <f ca="1">N209+(P209-N209)*(1-ERF((T209-R209)/(2*SQRT(L209*'Input Parameters'!$E$31))))</f>
        <v>3.0429679104576196E-2</v>
      </c>
      <c r="X209">
        <f t="shared" ca="1" si="35"/>
        <v>1</v>
      </c>
      <c r="Y209" s="7"/>
    </row>
    <row r="210" spans="1:25" ht="15" customHeight="1" x14ac:dyDescent="0.3">
      <c r="A210" s="130">
        <v>203</v>
      </c>
      <c r="B210" s="10">
        <f t="shared" ca="1" si="27"/>
        <v>0.7209809720401984</v>
      </c>
      <c r="C210" s="57">
        <f ca="1">_xlfn.NORM.INV(B210,'Input Parameters'!$E$19,'Input Parameters'!$F$19)</f>
        <v>616.79656303020738</v>
      </c>
      <c r="D210" s="10">
        <f t="shared" ca="1" si="28"/>
        <v>0.22970006909510643</v>
      </c>
      <c r="E210" s="59">
        <f ca="1">IF(_xlfn.NORM.INV(D210,'Input Parameters'!$E$20,'Input Parameters'!$F$20)&lt;3500,3500,IF(_xlfn.NORM.INV(D210,'Input Parameters'!$E$20,'Input Parameters'!$F$20)&gt;5500,5500,_xlfn.NORM.INV(D210,'Input Parameters'!$E$20,'Input Parameters'!$F$20)))</f>
        <v>4282.1155222450634</v>
      </c>
      <c r="F210" s="10">
        <f t="shared" ca="1" si="29"/>
        <v>0.25266252305602221</v>
      </c>
      <c r="G210" s="61">
        <f ca="1">_xlfn.NORM.INV(F210,'Input Parameters'!$E$21,'Input Parameters'!$F$21)</f>
        <v>279.61418174228754</v>
      </c>
      <c r="H210" s="54">
        <f ca="1">EXP(E210*(1/'Input Parameters'!$E$22-1/G210))</f>
        <v>0.49676262011029576</v>
      </c>
      <c r="I210" s="10">
        <f t="shared" ca="1" si="30"/>
        <v>0.88114135785798353</v>
      </c>
      <c r="J210" s="29">
        <f ca="1">_xlfn.BETA.INV(I210,'Input Parameters'!$L$24,'Input Parameters'!$M$24,'Input Parameters'!$J$24,'Input Parameters'!$K$24)</f>
        <v>0.7799758721018758</v>
      </c>
      <c r="K210" s="156">
        <f ca="1">('Input Parameters'!$E$25/'Input Parameters'!$E$31)^$J210</f>
        <v>3.7156778889088091E-3</v>
      </c>
      <c r="L210" s="66">
        <f ca="1">$H210*$C210*'Input Parameters'!$E$23*K210</f>
        <v>1.1384891921994744</v>
      </c>
      <c r="M210" s="23">
        <f t="shared" ca="1" si="31"/>
        <v>4.8081363005850419E-2</v>
      </c>
      <c r="N210" s="15">
        <f ca="1">_xlfn.NORM.INV(M210,'Input Parameters'!$E$26,'Input Parameters'!$F$26)</f>
        <v>-9.3871572710172574E-4</v>
      </c>
      <c r="O210" s="8">
        <f t="shared" ca="1" si="32"/>
        <v>0.19289096428708763</v>
      </c>
      <c r="P210" s="29">
        <f ca="1">_xlfn.LOGNORM.INV(O210,'Input Parameters'!$H$27,'Input Parameters'!$I$27)</f>
        <v>0.96997239164356108</v>
      </c>
      <c r="Q210" s="10"/>
      <c r="R210" s="15">
        <f>'Input Parameters'!$E$28</f>
        <v>12.7</v>
      </c>
      <c r="S210" s="10">
        <f t="shared" ca="1" si="33"/>
        <v>0.2854997757744594</v>
      </c>
      <c r="T210" s="25">
        <f ca="1">_xlfn.LOGNORM.INV(S210,'Input Parameters'!$H$29,'Input Parameters'!$I$29)</f>
        <v>54.642954025756509</v>
      </c>
      <c r="U210" s="10">
        <f t="shared" ca="1" si="34"/>
        <v>0.11949916581384901</v>
      </c>
      <c r="V210" s="29">
        <f ca="1">IF('Input Parameters'!$D$30="Beta",_xlfn.BETA.INV(U210,'Input Parameters'!$L$30,'Input Parameters'!$M$30,'Input Parameters'!$J$30,'Input Parameters'!$K$30),IF('Input Parameters'!$D$30="LogNorm",_xlfn.LOGNORM.INV(U210,'Input Parameters'!$H$30,'Input Parameters'!$I$30)))</f>
        <v>0.62805159966929525</v>
      </c>
      <c r="W210" s="2">
        <f ca="1">N210+(P210-N210)*(1-ERF((T210-R210)/(2*SQRT(L210*'Input Parameters'!$E$31))))</f>
        <v>4.3458402983057118E-3</v>
      </c>
      <c r="X210">
        <f t="shared" ca="1" si="35"/>
        <v>1</v>
      </c>
      <c r="Y210" s="7"/>
    </row>
    <row r="211" spans="1:25" ht="15" customHeight="1" x14ac:dyDescent="0.3">
      <c r="A211" s="130">
        <v>204</v>
      </c>
      <c r="B211" s="10">
        <f t="shared" ca="1" si="27"/>
        <v>8.6596988416277165E-2</v>
      </c>
      <c r="C211" s="57">
        <f ca="1">_xlfn.NORM.INV(B211,'Input Parameters'!$E$19,'Input Parameters'!$F$19)</f>
        <v>452.2099535363858</v>
      </c>
      <c r="D211" s="10">
        <f t="shared" ca="1" si="28"/>
        <v>2.5462996965421647E-2</v>
      </c>
      <c r="E211" s="59">
        <f ca="1">IF(_xlfn.NORM.INV(D211,'Input Parameters'!$E$20,'Input Parameters'!$F$20)&lt;3500,3500,IF(_xlfn.NORM.INV(D211,'Input Parameters'!$E$20,'Input Parameters'!$F$20)&gt;5500,5500,_xlfn.NORM.INV(D211,'Input Parameters'!$E$20,'Input Parameters'!$F$20)))</f>
        <v>3500</v>
      </c>
      <c r="F211" s="10">
        <f t="shared" ca="1" si="29"/>
        <v>0.56492477443783828</v>
      </c>
      <c r="G211" s="61">
        <f ca="1">_xlfn.NORM.INV(F211,'Input Parameters'!$E$21,'Input Parameters'!$F$21)</f>
        <v>286.13485364197976</v>
      </c>
      <c r="H211" s="54">
        <f ca="1">EXP(E211*(1/'Input Parameters'!$E$22-1/G211))</f>
        <v>0.75081037011234286</v>
      </c>
      <c r="I211" s="10">
        <f t="shared" ca="1" si="30"/>
        <v>2.4010130800775853E-2</v>
      </c>
      <c r="J211" s="29">
        <f ca="1">_xlfn.BETA.INV(I211,'Input Parameters'!$L$24,'Input Parameters'!$M$24,'Input Parameters'!$J$24,'Input Parameters'!$K$24)</f>
        <v>0.29214982319318017</v>
      </c>
      <c r="K211" s="156">
        <f ca="1">('Input Parameters'!$E$25/'Input Parameters'!$E$31)^$J211</f>
        <v>0.12297788949787863</v>
      </c>
      <c r="L211" s="66">
        <f ca="1">$H211*$C211*'Input Parameters'!$E$23*K211</f>
        <v>41.753935433315597</v>
      </c>
      <c r="M211" s="23">
        <f t="shared" ca="1" si="31"/>
        <v>0.35750162946545461</v>
      </c>
      <c r="N211" s="15">
        <f ca="1">_xlfn.NORM.INV(M211,'Input Parameters'!$E$26,'Input Parameters'!$F$26)</f>
        <v>2.6331957462769229E-2</v>
      </c>
      <c r="O211" s="8">
        <f t="shared" ca="1" si="32"/>
        <v>1.0810527693128069E-4</v>
      </c>
      <c r="P211" s="29">
        <f ca="1">_xlfn.LOGNORM.INV(O211,'Input Parameters'!$H$27,'Input Parameters'!$I$27)</f>
        <v>0.27709612469819356</v>
      </c>
      <c r="Q211" s="10"/>
      <c r="R211" s="15">
        <f>'Input Parameters'!$E$28</f>
        <v>12.7</v>
      </c>
      <c r="S211" s="10">
        <f t="shared" ca="1" si="33"/>
        <v>0.57557928180929774</v>
      </c>
      <c r="T211" s="25">
        <f ca="1">_xlfn.LOGNORM.INV(S211,'Input Parameters'!$H$29,'Input Parameters'!$I$29)</f>
        <v>59.491353692644211</v>
      </c>
      <c r="U211" s="10">
        <f t="shared" ca="1" si="34"/>
        <v>0.85505572868817825</v>
      </c>
      <c r="V211" s="29">
        <f ca="1">IF('Input Parameters'!$D$30="Beta",_xlfn.BETA.INV(U211,'Input Parameters'!$L$30,'Input Parameters'!$M$30,'Input Parameters'!$J$30,'Input Parameters'!$K$30),IF('Input Parameters'!$D$30="LogNorm",_xlfn.LOGNORM.INV(U211,'Input Parameters'!$H$30,'Input Parameters'!$I$30)))</f>
        <v>1.5167485116938699</v>
      </c>
      <c r="W211" s="2">
        <f ca="1">N211+(P211-N211)*(1-ERF((T211-R211)/(2*SQRT(L211*'Input Parameters'!$E$31))))</f>
        <v>0.17895321167616574</v>
      </c>
      <c r="X211">
        <f t="shared" ca="1" si="35"/>
        <v>1</v>
      </c>
      <c r="Y211" s="7"/>
    </row>
    <row r="212" spans="1:25" ht="15" customHeight="1" x14ac:dyDescent="0.3">
      <c r="A212" s="130">
        <v>205</v>
      </c>
      <c r="B212" s="10">
        <f t="shared" ca="1" si="27"/>
        <v>0.66049814382212746</v>
      </c>
      <c r="C212" s="57">
        <f ca="1">_xlfn.NORM.INV(B212,'Input Parameters'!$E$19,'Input Parameters'!$F$19)</f>
        <v>602.26804651508417</v>
      </c>
      <c r="D212" s="10">
        <f t="shared" ca="1" si="28"/>
        <v>0.54646172553021244</v>
      </c>
      <c r="E212" s="59">
        <f ca="1">IF(_xlfn.NORM.INV(D212,'Input Parameters'!$E$20,'Input Parameters'!$F$20)&lt;3500,3500,IF(_xlfn.NORM.INV(D212,'Input Parameters'!$E$20,'Input Parameters'!$F$20)&gt;5500,5500,_xlfn.NORM.INV(D212,'Input Parameters'!$E$20,'Input Parameters'!$F$20)))</f>
        <v>4881.708762807004</v>
      </c>
      <c r="F212" s="10">
        <f t="shared" ca="1" si="29"/>
        <v>0.75980042357553523</v>
      </c>
      <c r="G212" s="61">
        <f ca="1">_xlfn.NORM.INV(F212,'Input Parameters'!$E$21,'Input Parameters'!$F$21)</f>
        <v>290.39649327257865</v>
      </c>
      <c r="H212" s="54">
        <f ca="1">EXP(E212*(1/'Input Parameters'!$E$22-1/G212))</f>
        <v>0.86124796384578306</v>
      </c>
      <c r="I212" s="10">
        <f t="shared" ca="1" si="30"/>
        <v>0.76859716976603054</v>
      </c>
      <c r="J212" s="29">
        <f ca="1">_xlfn.BETA.INV(I212,'Input Parameters'!$L$24,'Input Parameters'!$M$24,'Input Parameters'!$J$24,'Input Parameters'!$K$24)</f>
        <v>0.71956980220595801</v>
      </c>
      <c r="K212" s="156">
        <f ca="1">('Input Parameters'!$E$25/'Input Parameters'!$E$31)^$J212</f>
        <v>5.730982375943835E-3</v>
      </c>
      <c r="L212" s="66">
        <f ca="1">$H212*$C212*'Input Parameters'!$E$23*K212</f>
        <v>2.9726727582336285</v>
      </c>
      <c r="M212" s="23">
        <f t="shared" ca="1" si="31"/>
        <v>0.47363228262459922</v>
      </c>
      <c r="N212" s="15">
        <f ca="1">_xlfn.NORM.INV(M212,'Input Parameters'!$E$26,'Input Parameters'!$F$26)</f>
        <v>3.2611012523362008E-2</v>
      </c>
      <c r="O212" s="8">
        <f t="shared" ca="1" si="32"/>
        <v>0.29002226406575016</v>
      </c>
      <c r="P212" s="29">
        <f ca="1">_xlfn.LOGNORM.INV(O212,'Input Parameters'!$H$27,'Input Parameters'!$I$27)</f>
        <v>1.1145126358071953</v>
      </c>
      <c r="Q212" s="10"/>
      <c r="R212" s="15">
        <f>'Input Parameters'!$E$28</f>
        <v>12.7</v>
      </c>
      <c r="S212" s="10">
        <f t="shared" ca="1" si="33"/>
        <v>0.30127952745566133</v>
      </c>
      <c r="T212" s="25">
        <f ca="1">_xlfn.LOGNORM.INV(S212,'Input Parameters'!$H$29,'Input Parameters'!$I$29)</f>
        <v>54.925003498454402</v>
      </c>
      <c r="U212" s="10">
        <f t="shared" ca="1" si="34"/>
        <v>0.9033570214703327</v>
      </c>
      <c r="V212" s="29">
        <f ca="1">IF('Input Parameters'!$D$30="Beta",_xlfn.BETA.INV(U212,'Input Parameters'!$L$30,'Input Parameters'!$M$30,'Input Parameters'!$J$30,'Input Parameters'!$K$30),IF('Input Parameters'!$D$30="LogNorm",_xlfn.LOGNORM.INV(U212,'Input Parameters'!$H$30,'Input Parameters'!$I$30)))</f>
        <v>1.6689902988210865</v>
      </c>
      <c r="W212" s="2">
        <f ca="1">N212+(P212-N212)*(1-ERF((T212-R212)/(2*SQRT(L212*'Input Parameters'!$E$31))))</f>
        <v>0.12275609629280648</v>
      </c>
      <c r="X212">
        <f t="shared" ca="1" si="35"/>
        <v>1</v>
      </c>
      <c r="Y212" s="7"/>
    </row>
    <row r="213" spans="1:25" ht="15" customHeight="1" x14ac:dyDescent="0.3">
      <c r="A213" s="130">
        <v>206</v>
      </c>
      <c r="B213" s="10">
        <f t="shared" ca="1" si="27"/>
        <v>0.795260873354243</v>
      </c>
      <c r="C213" s="57">
        <f ca="1">_xlfn.NORM.INV(B213,'Input Parameters'!$E$19,'Input Parameters'!$F$19)</f>
        <v>636.99662583136399</v>
      </c>
      <c r="D213" s="10">
        <f t="shared" ca="1" si="28"/>
        <v>0.51856160458932776</v>
      </c>
      <c r="E213" s="59">
        <f ca="1">IF(_xlfn.NORM.INV(D213,'Input Parameters'!$E$20,'Input Parameters'!$F$20)&lt;3500,3500,IF(_xlfn.NORM.INV(D213,'Input Parameters'!$E$20,'Input Parameters'!$F$20)&gt;5500,5500,_xlfn.NORM.INV(D213,'Input Parameters'!$E$20,'Input Parameters'!$F$20)))</f>
        <v>4832.5806896156146</v>
      </c>
      <c r="F213" s="10">
        <f t="shared" ca="1" si="29"/>
        <v>4.721043273257286E-3</v>
      </c>
      <c r="G213" s="61">
        <f ca="1">_xlfn.NORM.INV(F213,'Input Parameters'!$E$21,'Input Parameters'!$F$21)</f>
        <v>264.44843938150581</v>
      </c>
      <c r="H213" s="54">
        <f ca="1">EXP(E213*(1/'Input Parameters'!$E$22-1/G213))</f>
        <v>0.16851352360604507</v>
      </c>
      <c r="I213" s="10">
        <f t="shared" ca="1" si="30"/>
        <v>0.11396193092357254</v>
      </c>
      <c r="J213" s="29">
        <f ca="1">_xlfn.BETA.INV(I213,'Input Parameters'!$L$24,'Input Parameters'!$M$24,'Input Parameters'!$J$24,'Input Parameters'!$K$24)</f>
        <v>0.40933728302007216</v>
      </c>
      <c r="K213" s="156">
        <f ca="1">('Input Parameters'!$E$25/'Input Parameters'!$E$31)^$J213</f>
        <v>5.3056359907234917E-2</v>
      </c>
      <c r="L213" s="66">
        <f ca="1">$H213*$C213*'Input Parameters'!$E$23*K213</f>
        <v>5.6952047509640087</v>
      </c>
      <c r="M213" s="23">
        <f t="shared" ca="1" si="31"/>
        <v>0.44759822748765876</v>
      </c>
      <c r="N213" s="15">
        <f ca="1">_xlfn.NORM.INV(M213,'Input Parameters'!$E$26,'Input Parameters'!$F$26)</f>
        <v>3.1233632811720584E-2</v>
      </c>
      <c r="O213" s="8">
        <f t="shared" ca="1" si="32"/>
        <v>0.41002752659874486</v>
      </c>
      <c r="P213" s="29">
        <f ca="1">_xlfn.LOGNORM.INV(O213,'Input Parameters'!$H$27,'Input Parameters'!$I$27)</f>
        <v>1.2873358274708067</v>
      </c>
      <c r="Q213" s="10"/>
      <c r="R213" s="15">
        <f>'Input Parameters'!$E$28</f>
        <v>12.7</v>
      </c>
      <c r="S213" s="10">
        <f t="shared" ca="1" si="33"/>
        <v>0.7445248599208153</v>
      </c>
      <c r="T213" s="25">
        <f ca="1">_xlfn.LOGNORM.INV(S213,'Input Parameters'!$H$29,'Input Parameters'!$I$29)</f>
        <v>62.692125810347001</v>
      </c>
      <c r="U213" s="10">
        <f t="shared" ca="1" si="34"/>
        <v>0.9102501619575728</v>
      </c>
      <c r="V213" s="29">
        <f ca="1">IF('Input Parameters'!$D$30="Beta",_xlfn.BETA.INV(U213,'Input Parameters'!$L$30,'Input Parameters'!$M$30,'Input Parameters'!$J$30,'Input Parameters'!$K$30),IF('Input Parameters'!$D$30="LogNorm",_xlfn.LOGNORM.INV(U213,'Input Parameters'!$H$30,'Input Parameters'!$I$30)))</f>
        <v>1.6964466490658239</v>
      </c>
      <c r="W213" s="2">
        <f ca="1">N213+(P213-N213)*(1-ERF((T213-R213)/(2*SQRT(L213*'Input Parameters'!$E$31))))</f>
        <v>0.20524991250641855</v>
      </c>
      <c r="X213">
        <f t="shared" ca="1" si="35"/>
        <v>1</v>
      </c>
      <c r="Y213" s="7"/>
    </row>
    <row r="214" spans="1:25" ht="15" customHeight="1" x14ac:dyDescent="0.3">
      <c r="A214" s="130">
        <v>207</v>
      </c>
      <c r="B214" s="10">
        <f t="shared" ca="1" si="27"/>
        <v>9.3994651337231061E-2</v>
      </c>
      <c r="C214" s="57">
        <f ca="1">_xlfn.NORM.INV(B214,'Input Parameters'!$E$19,'Input Parameters'!$F$19)</f>
        <v>456.05147325342904</v>
      </c>
      <c r="D214" s="10">
        <f t="shared" ca="1" si="28"/>
        <v>0.57660977072490915</v>
      </c>
      <c r="E214" s="59">
        <f ca="1">IF(_xlfn.NORM.INV(D214,'Input Parameters'!$E$20,'Input Parameters'!$F$20)&lt;3500,3500,IF(_xlfn.NORM.INV(D214,'Input Parameters'!$E$20,'Input Parameters'!$F$20)&gt;5500,5500,_xlfn.NORM.INV(D214,'Input Parameters'!$E$20,'Input Parameters'!$F$20)))</f>
        <v>4935.2595575946334</v>
      </c>
      <c r="F214" s="10">
        <f t="shared" ca="1" si="29"/>
        <v>0.74891096199952634</v>
      </c>
      <c r="G214" s="61">
        <f ca="1">_xlfn.NORM.INV(F214,'Input Parameters'!$E$21,'Input Parameters'!$F$21)</f>
        <v>290.1245838109146</v>
      </c>
      <c r="H214" s="54">
        <f ca="1">EXP(E214*(1/'Input Parameters'!$E$22-1/G214))</f>
        <v>0.8462509860374644</v>
      </c>
      <c r="I214" s="10">
        <f t="shared" ca="1" si="30"/>
        <v>0.98504911304118759</v>
      </c>
      <c r="J214" s="29">
        <f ca="1">_xlfn.BETA.INV(I214,'Input Parameters'!$L$24,'Input Parameters'!$M$24,'Input Parameters'!$J$24,'Input Parameters'!$K$24)</f>
        <v>0.88541529292165766</v>
      </c>
      <c r="K214" s="156">
        <f ca="1">('Input Parameters'!$E$25/'Input Parameters'!$E$31)^$J214</f>
        <v>1.7440088804683636E-3</v>
      </c>
      <c r="L214" s="66">
        <f ca="1">$H214*$C214*'Input Parameters'!$E$23*K214</f>
        <v>0.6730723388391765</v>
      </c>
      <c r="M214" s="23">
        <f t="shared" ca="1" si="31"/>
        <v>0.82428060094328759</v>
      </c>
      <c r="N214" s="15">
        <f ca="1">_xlfn.NORM.INV(M214,'Input Parameters'!$E$26,'Input Parameters'!$F$26)</f>
        <v>5.3567844549273561E-2</v>
      </c>
      <c r="O214" s="8">
        <f t="shared" ca="1" si="32"/>
        <v>0.41090462141173967</v>
      </c>
      <c r="P214" s="29">
        <f ca="1">_xlfn.LOGNORM.INV(O214,'Input Parameters'!$H$27,'Input Parameters'!$I$27)</f>
        <v>1.2886211023848462</v>
      </c>
      <c r="Q214" s="10"/>
      <c r="R214" s="15">
        <f>'Input Parameters'!$E$28</f>
        <v>12.7</v>
      </c>
      <c r="S214" s="10">
        <f t="shared" ca="1" si="33"/>
        <v>0.8084286965061378</v>
      </c>
      <c r="T214" s="25">
        <f ca="1">_xlfn.LOGNORM.INV(S214,'Input Parameters'!$H$29,'Input Parameters'!$I$29)</f>
        <v>64.222130494841295</v>
      </c>
      <c r="U214" s="10">
        <f t="shared" ca="1" si="34"/>
        <v>0.76207625869444762</v>
      </c>
      <c r="V214" s="29">
        <f ca="1">IF('Input Parameters'!$D$30="Beta",_xlfn.BETA.INV(U214,'Input Parameters'!$L$30,'Input Parameters'!$M$30,'Input Parameters'!$J$30,'Input Parameters'!$K$30),IF('Input Parameters'!$D$30="LogNorm",_xlfn.LOGNORM.INV(U214,'Input Parameters'!$H$30,'Input Parameters'!$I$30)))</f>
        <v>1.3236249598290659</v>
      </c>
      <c r="W214" s="2">
        <f ca="1">N214+(P214-N214)*(1-ERF((T214-R214)/(2*SQRT(L214*'Input Parameters'!$E$31))))</f>
        <v>5.3578920704416576E-2</v>
      </c>
      <c r="X214">
        <f t="shared" ca="1" si="35"/>
        <v>1</v>
      </c>
      <c r="Y214" s="7"/>
    </row>
    <row r="215" spans="1:25" ht="15" customHeight="1" x14ac:dyDescent="0.3">
      <c r="A215" s="130">
        <v>208</v>
      </c>
      <c r="B215" s="10">
        <f t="shared" ca="1" si="27"/>
        <v>9.5672805248122939E-2</v>
      </c>
      <c r="C215" s="57">
        <f ca="1">_xlfn.NORM.INV(B215,'Input Parameters'!$E$19,'Input Parameters'!$F$19)</f>
        <v>456.89155741822958</v>
      </c>
      <c r="D215" s="10">
        <f t="shared" ca="1" si="28"/>
        <v>3.4791383397602127E-2</v>
      </c>
      <c r="E215" s="59">
        <f ca="1">IF(_xlfn.NORM.INV(D215,'Input Parameters'!$E$20,'Input Parameters'!$F$20)&lt;3500,3500,IF(_xlfn.NORM.INV(D215,'Input Parameters'!$E$20,'Input Parameters'!$F$20)&gt;5500,5500,_xlfn.NORM.INV(D215,'Input Parameters'!$E$20,'Input Parameters'!$F$20)))</f>
        <v>3529.7680028158784</v>
      </c>
      <c r="F215" s="10">
        <f t="shared" ca="1" si="29"/>
        <v>0.74193641103062535</v>
      </c>
      <c r="G215" s="61">
        <f ca="1">_xlfn.NORM.INV(F215,'Input Parameters'!$E$21,'Input Parameters'!$F$21)</f>
        <v>289.95370851153086</v>
      </c>
      <c r="H215" s="54">
        <f ca="1">EXP(E215*(1/'Input Parameters'!$E$22-1/G215))</f>
        <v>0.88111489595803105</v>
      </c>
      <c r="I215" s="10">
        <f t="shared" ca="1" si="30"/>
        <v>0.50263074540578245</v>
      </c>
      <c r="J215" s="29">
        <f ca="1">_xlfn.BETA.INV(I215,'Input Parameters'!$L$24,'Input Parameters'!$M$24,'Input Parameters'!$J$24,'Input Parameters'!$K$24)</f>
        <v>0.60822391398005848</v>
      </c>
      <c r="K215" s="156">
        <f ca="1">('Input Parameters'!$E$25/'Input Parameters'!$E$31)^$J215</f>
        <v>1.2738539487794253E-2</v>
      </c>
      <c r="L215" s="66">
        <f ca="1">$H215*$C215*'Input Parameters'!$E$23*K215</f>
        <v>5.1282042490041775</v>
      </c>
      <c r="M215" s="23">
        <f t="shared" ca="1" si="31"/>
        <v>3.5956479524597462E-2</v>
      </c>
      <c r="N215" s="15">
        <f ca="1">_xlfn.NORM.INV(M215,'Input Parameters'!$E$26,'Input Parameters'!$F$26)</f>
        <v>-3.7930436505717313E-3</v>
      </c>
      <c r="O215" s="8">
        <f t="shared" ca="1" si="32"/>
        <v>0.33892529032051055</v>
      </c>
      <c r="P215" s="29">
        <f ca="1">_xlfn.LOGNORM.INV(O215,'Input Parameters'!$H$27,'Input Parameters'!$I$27)</f>
        <v>1.1846356730067498</v>
      </c>
      <c r="Q215" s="10"/>
      <c r="R215" s="15">
        <f>'Input Parameters'!$E$28</f>
        <v>12.7</v>
      </c>
      <c r="S215" s="10">
        <f t="shared" ca="1" si="33"/>
        <v>0.26446510589621275</v>
      </c>
      <c r="T215" s="25">
        <f ca="1">_xlfn.LOGNORM.INV(S215,'Input Parameters'!$H$29,'Input Parameters'!$I$29)</f>
        <v>54.257451612953446</v>
      </c>
      <c r="U215" s="10">
        <f t="shared" ca="1" si="34"/>
        <v>0.23317286860942643</v>
      </c>
      <c r="V215" s="29">
        <f ca="1">IF('Input Parameters'!$D$30="Beta",_xlfn.BETA.INV(U215,'Input Parameters'!$L$30,'Input Parameters'!$M$30,'Input Parameters'!$J$30,'Input Parameters'!$K$30),IF('Input Parameters'!$D$30="LogNorm",_xlfn.LOGNORM.INV(U215,'Input Parameters'!$H$30,'Input Parameters'!$I$30)))</f>
        <v>0.7497245172207756</v>
      </c>
      <c r="W215" s="2">
        <f ca="1">N215+(P215-N215)*(1-ERF((T215-R215)/(2*SQRT(L215*'Input Parameters'!$E$31))))</f>
        <v>0.2272542823725858</v>
      </c>
      <c r="X215">
        <f t="shared" ca="1" si="35"/>
        <v>1</v>
      </c>
      <c r="Y215" s="7"/>
    </row>
    <row r="216" spans="1:25" ht="15" customHeight="1" x14ac:dyDescent="0.3">
      <c r="A216" s="130">
        <v>209</v>
      </c>
      <c r="B216" s="10">
        <f t="shared" ca="1" si="27"/>
        <v>8.530112081088892E-2</v>
      </c>
      <c r="C216" s="57">
        <f ca="1">_xlfn.NORM.INV(B216,'Input Parameters'!$E$19,'Input Parameters'!$F$19)</f>
        <v>451.51207869280603</v>
      </c>
      <c r="D216" s="10">
        <f t="shared" ca="1" si="28"/>
        <v>0.72359465762860875</v>
      </c>
      <c r="E216" s="59">
        <f ca="1">IF(_xlfn.NORM.INV(D216,'Input Parameters'!$E$20,'Input Parameters'!$F$20)&lt;3500,3500,IF(_xlfn.NORM.INV(D216,'Input Parameters'!$E$20,'Input Parameters'!$F$20)&gt;5500,5500,_xlfn.NORM.INV(D216,'Input Parameters'!$E$20,'Input Parameters'!$F$20)))</f>
        <v>5215.4875600753785</v>
      </c>
      <c r="F216" s="10">
        <f t="shared" ca="1" si="29"/>
        <v>0.88878177844279149</v>
      </c>
      <c r="G216" s="61">
        <f ca="1">_xlfn.NORM.INV(F216,'Input Parameters'!$E$21,'Input Parameters'!$F$21)</f>
        <v>294.43978953334897</v>
      </c>
      <c r="H216" s="54">
        <f ca="1">EXP(E216*(1/'Input Parameters'!$E$22-1/G216))</f>
        <v>1.0909427050864697</v>
      </c>
      <c r="I216" s="10">
        <f t="shared" ca="1" si="30"/>
        <v>0.93798561738149544</v>
      </c>
      <c r="J216" s="29">
        <f ca="1">_xlfn.BETA.INV(I216,'Input Parameters'!$L$24,'Input Parameters'!$M$24,'Input Parameters'!$J$24,'Input Parameters'!$K$24)</f>
        <v>0.82279761364458037</v>
      </c>
      <c r="K216" s="156">
        <f ca="1">('Input Parameters'!$E$25/'Input Parameters'!$E$31)^$J216</f>
        <v>2.7329382932539076E-3</v>
      </c>
      <c r="L216" s="66">
        <f ca="1">$H216*$C216*'Input Parameters'!$E$23*K216</f>
        <v>1.3461738235263729</v>
      </c>
      <c r="M216" s="23">
        <f t="shared" ca="1" si="31"/>
        <v>0.91124721210737458</v>
      </c>
      <c r="N216" s="15">
        <f ca="1">_xlfn.NORM.INV(M216,'Input Parameters'!$E$26,'Input Parameters'!$F$26)</f>
        <v>6.2317980222262676E-2</v>
      </c>
      <c r="O216" s="8">
        <f t="shared" ca="1" si="32"/>
        <v>0.81621939721682923</v>
      </c>
      <c r="P216" s="29">
        <f ca="1">_xlfn.LOGNORM.INV(O216,'Input Parameters'!$H$27,'Input Parameters'!$I$27)</f>
        <v>2.1209131394400629</v>
      </c>
      <c r="Q216" s="10"/>
      <c r="R216" s="15">
        <f>'Input Parameters'!$E$28</f>
        <v>12.7</v>
      </c>
      <c r="S216" s="10">
        <f t="shared" ca="1" si="33"/>
        <v>0.88662299747089823</v>
      </c>
      <c r="T216" s="25">
        <f ca="1">_xlfn.LOGNORM.INV(S216,'Input Parameters'!$H$29,'Input Parameters'!$I$29)</f>
        <v>66.695919501200549</v>
      </c>
      <c r="U216" s="10">
        <f t="shared" ca="1" si="34"/>
        <v>0.74280527019364095</v>
      </c>
      <c r="V216" s="29">
        <f ca="1">IF('Input Parameters'!$D$30="Beta",_xlfn.BETA.INV(U216,'Input Parameters'!$L$30,'Input Parameters'!$M$30,'Input Parameters'!$J$30,'Input Parameters'!$K$30),IF('Input Parameters'!$D$30="LogNorm",_xlfn.LOGNORM.INV(U216,'Input Parameters'!$H$30,'Input Parameters'!$I$30)))</f>
        <v>1.2921756231526464</v>
      </c>
      <c r="W216" s="2">
        <f ca="1">N216+(P216-N216)*(1-ERF((T216-R216)/(2*SQRT(L216*'Input Parameters'!$E$31))))</f>
        <v>6.4374915576048797E-2</v>
      </c>
      <c r="X216">
        <f t="shared" ca="1" si="35"/>
        <v>1</v>
      </c>
      <c r="Y216" s="7"/>
    </row>
    <row r="217" spans="1:25" ht="15" customHeight="1" x14ac:dyDescent="0.3">
      <c r="A217" s="130">
        <v>210</v>
      </c>
      <c r="B217" s="10">
        <f t="shared" ca="1" si="27"/>
        <v>0.15704381352317842</v>
      </c>
      <c r="C217" s="57">
        <f ca="1">_xlfn.NORM.INV(B217,'Input Parameters'!$E$19,'Input Parameters'!$F$19)</f>
        <v>482.23537315251281</v>
      </c>
      <c r="D217" s="10">
        <f t="shared" ca="1" si="28"/>
        <v>0.2188405948907709</v>
      </c>
      <c r="E217" s="59">
        <f ca="1">IF(_xlfn.NORM.INV(D217,'Input Parameters'!$E$20,'Input Parameters'!$F$20)&lt;3500,3500,IF(_xlfn.NORM.INV(D217,'Input Parameters'!$E$20,'Input Parameters'!$F$20)&gt;5500,5500,_xlfn.NORM.INV(D217,'Input Parameters'!$E$20,'Input Parameters'!$F$20)))</f>
        <v>4256.7196209630347</v>
      </c>
      <c r="F217" s="10">
        <f t="shared" ca="1" si="29"/>
        <v>0.43216550519176944</v>
      </c>
      <c r="G217" s="61">
        <f ca="1">_xlfn.NORM.INV(F217,'Input Parameters'!$E$21,'Input Parameters'!$F$21)</f>
        <v>283.50701202082126</v>
      </c>
      <c r="H217" s="54">
        <f ca="1">EXP(E217*(1/'Input Parameters'!$E$22-1/G217))</f>
        <v>0.61479933722691182</v>
      </c>
      <c r="I217" s="10">
        <f t="shared" ca="1" si="30"/>
        <v>8.5352872892673015E-2</v>
      </c>
      <c r="J217" s="29">
        <f ca="1">_xlfn.BETA.INV(I217,'Input Parameters'!$L$24,'Input Parameters'!$M$24,'Input Parameters'!$J$24,'Input Parameters'!$K$24)</f>
        <v>0.38322009970925486</v>
      </c>
      <c r="K217" s="156">
        <f ca="1">('Input Parameters'!$E$25/'Input Parameters'!$E$31)^$J217</f>
        <v>6.3988770305357975E-2</v>
      </c>
      <c r="L217" s="66">
        <f ca="1">$H217*$C217*'Input Parameters'!$E$23*K217</f>
        <v>18.971261862027298</v>
      </c>
      <c r="M217" s="23">
        <f t="shared" ca="1" si="31"/>
        <v>0.19453715654960901</v>
      </c>
      <c r="N217" s="15">
        <f ca="1">_xlfn.NORM.INV(M217,'Input Parameters'!$E$26,'Input Parameters'!$F$26)</f>
        <v>1.59127563463103E-2</v>
      </c>
      <c r="O217" s="8">
        <f t="shared" ca="1" si="32"/>
        <v>0.56584139831339053</v>
      </c>
      <c r="P217" s="29">
        <f ca="1">_xlfn.LOGNORM.INV(O217,'Input Parameters'!$H$27,'Input Parameters'!$I$27)</f>
        <v>1.5319815446245417</v>
      </c>
      <c r="Q217" s="10"/>
      <c r="R217" s="15">
        <f>'Input Parameters'!$E$28</f>
        <v>12.7</v>
      </c>
      <c r="S217" s="10">
        <f t="shared" ca="1" si="33"/>
        <v>0.55859502967968633</v>
      </c>
      <c r="T217" s="25">
        <f ca="1">_xlfn.LOGNORM.INV(S217,'Input Parameters'!$H$29,'Input Parameters'!$I$29)</f>
        <v>59.203581453480986</v>
      </c>
      <c r="U217" s="10">
        <f t="shared" ca="1" si="34"/>
        <v>8.0772908752592132E-3</v>
      </c>
      <c r="V217" s="29">
        <f ca="1">IF('Input Parameters'!$D$30="Beta",_xlfn.BETA.INV(U217,'Input Parameters'!$L$30,'Input Parameters'!$M$30,'Input Parameters'!$J$30,'Input Parameters'!$K$30),IF('Input Parameters'!$D$30="LogNorm",_xlfn.LOGNORM.INV(U217,'Input Parameters'!$H$30,'Input Parameters'!$I$30)))</f>
        <v>0.38699092968562793</v>
      </c>
      <c r="W217" s="2">
        <f ca="1">N217+(P217-N217)*(1-ERF((T217-R217)/(2*SQRT(L217*'Input Parameters'!$E$31))))</f>
        <v>0.69855859701271328</v>
      </c>
      <c r="X217">
        <f t="shared" ca="1" si="35"/>
        <v>0</v>
      </c>
      <c r="Y217" s="7"/>
    </row>
    <row r="218" spans="1:25" ht="15" customHeight="1" x14ac:dyDescent="0.3">
      <c r="A218" s="130">
        <v>211</v>
      </c>
      <c r="B218" s="10">
        <f t="shared" ca="1" si="27"/>
        <v>0.84645387829639651</v>
      </c>
      <c r="C218" s="57">
        <f ca="1">_xlfn.NORM.INV(B218,'Input Parameters'!$E$19,'Input Parameters'!$F$19)</f>
        <v>653.60343303778711</v>
      </c>
      <c r="D218" s="10">
        <f t="shared" ca="1" si="28"/>
        <v>0.98202818552742932</v>
      </c>
      <c r="E218" s="59">
        <f ca="1">IF(_xlfn.NORM.INV(D218,'Input Parameters'!$E$20,'Input Parameters'!$F$20)&lt;3500,3500,IF(_xlfn.NORM.INV(D218,'Input Parameters'!$E$20,'Input Parameters'!$F$20)&gt;5500,5500,_xlfn.NORM.INV(D218,'Input Parameters'!$E$20,'Input Parameters'!$F$20)))</f>
        <v>5500</v>
      </c>
      <c r="F218" s="10">
        <f t="shared" ca="1" si="29"/>
        <v>0.3315870760377938</v>
      </c>
      <c r="G218" s="61">
        <f ca="1">_xlfn.NORM.INV(F218,'Input Parameters'!$E$21,'Input Parameters'!$F$21)</f>
        <v>281.42669503332081</v>
      </c>
      <c r="H218" s="54">
        <f ca="1">EXP(E218*(1/'Input Parameters'!$E$22-1/G218))</f>
        <v>0.46211271174532098</v>
      </c>
      <c r="I218" s="10">
        <f t="shared" ca="1" si="30"/>
        <v>0.11904092359644425</v>
      </c>
      <c r="J218" s="29">
        <f ca="1">_xlfn.BETA.INV(I218,'Input Parameters'!$L$24,'Input Parameters'!$M$24,'Input Parameters'!$J$24,'Input Parameters'!$K$24)</f>
        <v>0.41350449144892121</v>
      </c>
      <c r="K218" s="156">
        <f ca="1">('Input Parameters'!$E$25/'Input Parameters'!$E$31)^$J218</f>
        <v>5.1493782615776112E-2</v>
      </c>
      <c r="L218" s="66">
        <f ca="1">$H218*$C218*'Input Parameters'!$E$23*K218</f>
        <v>15.553102535503696</v>
      </c>
      <c r="M218" s="23">
        <f t="shared" ca="1" si="31"/>
        <v>0.79770183360179281</v>
      </c>
      <c r="N218" s="15">
        <f ca="1">_xlfn.NORM.INV(M218,'Input Parameters'!$E$26,'Input Parameters'!$F$26)</f>
        <v>5.1502250824699752E-2</v>
      </c>
      <c r="O218" s="8">
        <f t="shared" ca="1" si="32"/>
        <v>0.31376406215660879</v>
      </c>
      <c r="P218" s="29">
        <f ca="1">_xlfn.LOGNORM.INV(O218,'Input Parameters'!$H$27,'Input Parameters'!$I$27)</f>
        <v>1.1486072685429554</v>
      </c>
      <c r="Q218" s="10"/>
      <c r="R218" s="15">
        <f>'Input Parameters'!$E$28</f>
        <v>12.7</v>
      </c>
      <c r="S218" s="10">
        <f t="shared" ca="1" si="33"/>
        <v>0.34702213176237384</v>
      </c>
      <c r="T218" s="25">
        <f ca="1">_xlfn.LOGNORM.INV(S218,'Input Parameters'!$H$29,'Input Parameters'!$I$29)</f>
        <v>55.715970571396568</v>
      </c>
      <c r="U218" s="10">
        <f t="shared" ca="1" si="34"/>
        <v>0.24305605805645503</v>
      </c>
      <c r="V218" s="29">
        <f ca="1">IF('Input Parameters'!$D$30="Beta",_xlfn.BETA.INV(U218,'Input Parameters'!$L$30,'Input Parameters'!$M$30,'Input Parameters'!$J$30,'Input Parameters'!$K$30),IF('Input Parameters'!$D$30="LogNorm",_xlfn.LOGNORM.INV(U218,'Input Parameters'!$H$30,'Input Parameters'!$I$30)))</f>
        <v>0.7592248664739637</v>
      </c>
      <c r="W218" s="2">
        <f ca="1">N218+(P218-N218)*(1-ERF((T218-R218)/(2*SQRT(L218*'Input Parameters'!$E$31))))</f>
        <v>0.53482874010522485</v>
      </c>
      <c r="X218">
        <f t="shared" ca="1" si="35"/>
        <v>1</v>
      </c>
      <c r="Y218" s="7"/>
    </row>
    <row r="219" spans="1:25" ht="15" customHeight="1" x14ac:dyDescent="0.3">
      <c r="A219" s="130">
        <v>212</v>
      </c>
      <c r="B219" s="10">
        <f t="shared" ca="1" si="27"/>
        <v>0.23349007251259923</v>
      </c>
      <c r="C219" s="57">
        <f ca="1">_xlfn.NORM.INV(B219,'Input Parameters'!$E$19,'Input Parameters'!$F$19)</f>
        <v>505.8345883090077</v>
      </c>
      <c r="D219" s="10">
        <f t="shared" ca="1" si="28"/>
        <v>0.69807377931851688</v>
      </c>
      <c r="E219" s="59">
        <f ca="1">IF(_xlfn.NORM.INV(D219,'Input Parameters'!$E$20,'Input Parameters'!$F$20)&lt;3500,3500,IF(_xlfn.NORM.INV(D219,'Input Parameters'!$E$20,'Input Parameters'!$F$20)&gt;5500,5500,_xlfn.NORM.INV(D219,'Input Parameters'!$E$20,'Input Parameters'!$F$20)))</f>
        <v>5163.2079541896637</v>
      </c>
      <c r="F219" s="10">
        <f t="shared" ca="1" si="29"/>
        <v>0.19186658766224141</v>
      </c>
      <c r="G219" s="61">
        <f ca="1">_xlfn.NORM.INV(F219,'Input Parameters'!$E$21,'Input Parameters'!$F$21)</f>
        <v>278.00363801471156</v>
      </c>
      <c r="H219" s="54">
        <f ca="1">EXP(E219*(1/'Input Parameters'!$E$22-1/G219))</f>
        <v>0.38651782782115424</v>
      </c>
      <c r="I219" s="10">
        <f t="shared" ca="1" si="30"/>
        <v>0.39293248048773866</v>
      </c>
      <c r="J219" s="29">
        <f ca="1">_xlfn.BETA.INV(I219,'Input Parameters'!$L$24,'Input Parameters'!$M$24,'Input Parameters'!$J$24,'Input Parameters'!$K$24)</f>
        <v>0.56290319024283553</v>
      </c>
      <c r="K219" s="156">
        <f ca="1">('Input Parameters'!$E$25/'Input Parameters'!$E$31)^$J219</f>
        <v>1.7632475108350327E-2</v>
      </c>
      <c r="L219" s="66">
        <f ca="1">$H219*$C219*'Input Parameters'!$E$23*K219</f>
        <v>3.4473972601930289</v>
      </c>
      <c r="M219" s="23">
        <f t="shared" ca="1" si="31"/>
        <v>0.10889196976398774</v>
      </c>
      <c r="N219" s="15">
        <f ca="1">_xlfn.NORM.INV(M219,'Input Parameters'!$E$26,'Input Parameters'!$F$26)</f>
        <v>8.1187134757469553E-3</v>
      </c>
      <c r="O219" s="8">
        <f t="shared" ca="1" si="32"/>
        <v>6.2229057744816685E-2</v>
      </c>
      <c r="P219" s="29">
        <f ca="1">_xlfn.LOGNORM.INV(O219,'Input Parameters'!$H$27,'Input Parameters'!$I$27)</f>
        <v>0.7214615860897412</v>
      </c>
      <c r="Q219" s="10"/>
      <c r="R219" s="15">
        <f>'Input Parameters'!$E$28</f>
        <v>12.7</v>
      </c>
      <c r="S219" s="10">
        <f t="shared" ca="1" si="33"/>
        <v>0.65223547289481665</v>
      </c>
      <c r="T219" s="25">
        <f ca="1">_xlfn.LOGNORM.INV(S219,'Input Parameters'!$H$29,'Input Parameters'!$I$29)</f>
        <v>60.847554671841536</v>
      </c>
      <c r="U219" s="10">
        <f t="shared" ca="1" si="34"/>
        <v>0.97752761868865767</v>
      </c>
      <c r="V219" s="29">
        <f ca="1">IF('Input Parameters'!$D$30="Beta",_xlfn.BETA.INV(U219,'Input Parameters'!$L$30,'Input Parameters'!$M$30,'Input Parameters'!$J$30,'Input Parameters'!$K$30),IF('Input Parameters'!$D$30="LogNorm",_xlfn.LOGNORM.INV(U219,'Input Parameters'!$H$30,'Input Parameters'!$I$30)))</f>
        <v>2.203258350166482</v>
      </c>
      <c r="W219" s="2">
        <f ca="1">N219+(P219-N219)*(1-ERF((T219-R219)/(2*SQRT(L219*'Input Parameters'!$E$31))))</f>
        <v>5.5704222952351175E-2</v>
      </c>
      <c r="X219">
        <f t="shared" ca="1" si="35"/>
        <v>1</v>
      </c>
      <c r="Y219" s="7"/>
    </row>
    <row r="220" spans="1:25" ht="15" customHeight="1" x14ac:dyDescent="0.3">
      <c r="A220" s="130">
        <v>213</v>
      </c>
      <c r="B220" s="10">
        <f t="shared" ca="1" si="27"/>
        <v>0.42230573995910803</v>
      </c>
      <c r="C220" s="57">
        <f ca="1">_xlfn.NORM.INV(B220,'Input Parameters'!$E$19,'Input Parameters'!$F$19)</f>
        <v>550.73814184953426</v>
      </c>
      <c r="D220" s="10">
        <f t="shared" ca="1" si="28"/>
        <v>0.45745227687112966</v>
      </c>
      <c r="E220" s="59">
        <f ca="1">IF(_xlfn.NORM.INV(D220,'Input Parameters'!$E$20,'Input Parameters'!$F$20)&lt;3500,3500,IF(_xlfn.NORM.INV(D220,'Input Parameters'!$E$20,'Input Parameters'!$F$20)&gt;5500,5500,_xlfn.NORM.INV(D220,'Input Parameters'!$E$20,'Input Parameters'!$F$20)))</f>
        <v>4725.2019766656713</v>
      </c>
      <c r="F220" s="10">
        <f t="shared" ca="1" si="29"/>
        <v>0.10543280451808223</v>
      </c>
      <c r="G220" s="61">
        <f ca="1">_xlfn.NORM.INV(F220,'Input Parameters'!$E$21,'Input Parameters'!$F$21)</f>
        <v>275.01565615192885</v>
      </c>
      <c r="H220" s="54">
        <f ca="1">EXP(E220*(1/'Input Parameters'!$E$22-1/G220))</f>
        <v>0.34832989760425925</v>
      </c>
      <c r="I220" s="10">
        <f t="shared" ca="1" si="30"/>
        <v>0.85571442942802356</v>
      </c>
      <c r="J220" s="29">
        <f ca="1">_xlfn.BETA.INV(I220,'Input Parameters'!$L$24,'Input Parameters'!$M$24,'Input Parameters'!$J$24,'Input Parameters'!$K$24)</f>
        <v>0.76452814995840712</v>
      </c>
      <c r="K220" s="156">
        <f ca="1">('Input Parameters'!$E$25/'Input Parameters'!$E$31)^$J220</f>
        <v>4.1511114059287514E-3</v>
      </c>
      <c r="L220" s="66">
        <f ca="1">$H220*$C220*'Input Parameters'!$E$23*K220</f>
        <v>0.79634323682598074</v>
      </c>
      <c r="M220" s="23">
        <f t="shared" ca="1" si="31"/>
        <v>0.41452607191595947</v>
      </c>
      <c r="N220" s="15">
        <f ca="1">_xlfn.NORM.INV(M220,'Input Parameters'!$E$26,'Input Parameters'!$F$26)</f>
        <v>2.9465734871342356E-2</v>
      </c>
      <c r="O220" s="8">
        <f t="shared" ca="1" si="32"/>
        <v>0.7161601114472298</v>
      </c>
      <c r="P220" s="29">
        <f ca="1">_xlfn.LOGNORM.INV(O220,'Input Parameters'!$H$27,'Input Parameters'!$I$27)</f>
        <v>1.8331528218658744</v>
      </c>
      <c r="Q220" s="10"/>
      <c r="R220" s="15">
        <f>'Input Parameters'!$E$28</f>
        <v>12.7</v>
      </c>
      <c r="S220" s="10">
        <f t="shared" ca="1" si="33"/>
        <v>0.6154353530499862</v>
      </c>
      <c r="T220" s="25">
        <f ca="1">_xlfn.LOGNORM.INV(S220,'Input Parameters'!$H$29,'Input Parameters'!$I$29)</f>
        <v>60.182753599560613</v>
      </c>
      <c r="U220" s="10">
        <f t="shared" ca="1" si="34"/>
        <v>0.76036904022062346</v>
      </c>
      <c r="V220" s="29">
        <f ca="1">IF('Input Parameters'!$D$30="Beta",_xlfn.BETA.INV(U220,'Input Parameters'!$L$30,'Input Parameters'!$M$30,'Input Parameters'!$J$30,'Input Parameters'!$K$30),IF('Input Parameters'!$D$30="LogNorm",_xlfn.LOGNORM.INV(U220,'Input Parameters'!$H$30,'Input Parameters'!$I$30)))</f>
        <v>1.3207535912997146</v>
      </c>
      <c r="W220" s="2">
        <f ca="1">N220+(P220-N220)*(1-ERF((T220-R220)/(2*SQRT(L220*'Input Parameters'!$E$31))))</f>
        <v>2.9769217625633237E-2</v>
      </c>
      <c r="X220">
        <f t="shared" ca="1" si="35"/>
        <v>1</v>
      </c>
      <c r="Y220" s="7"/>
    </row>
    <row r="221" spans="1:25" ht="15" customHeight="1" x14ac:dyDescent="0.3">
      <c r="A221" s="130">
        <v>214</v>
      </c>
      <c r="B221" s="10">
        <f t="shared" ca="1" si="27"/>
        <v>0.90768069067031287</v>
      </c>
      <c r="C221" s="57">
        <f ca="1">_xlfn.NORM.INV(B221,'Input Parameters'!$E$19,'Input Parameters'!$F$19)</f>
        <v>679.39831713781132</v>
      </c>
      <c r="D221" s="10">
        <f t="shared" ca="1" si="28"/>
        <v>0.59134631737365984</v>
      </c>
      <c r="E221" s="59">
        <f ca="1">IF(_xlfn.NORM.INV(D221,'Input Parameters'!$E$20,'Input Parameters'!$F$20)&lt;3500,3500,IF(_xlfn.NORM.INV(D221,'Input Parameters'!$E$20,'Input Parameters'!$F$20)&gt;5500,5500,_xlfn.NORM.INV(D221,'Input Parameters'!$E$20,'Input Parameters'!$F$20)))</f>
        <v>4961.7067008578488</v>
      </c>
      <c r="F221" s="10">
        <f t="shared" ca="1" si="29"/>
        <v>0.23375364635702334</v>
      </c>
      <c r="G221" s="61">
        <f ca="1">_xlfn.NORM.INV(F221,'Input Parameters'!$E$21,'Input Parameters'!$F$21)</f>
        <v>279.13938915410836</v>
      </c>
      <c r="H221" s="54">
        <f ca="1">EXP(E221*(1/'Input Parameters'!$E$22-1/G221))</f>
        <v>0.43133855914031316</v>
      </c>
      <c r="I221" s="10">
        <f t="shared" ca="1" si="30"/>
        <v>0.5204974974909824</v>
      </c>
      <c r="J221" s="29">
        <f ca="1">_xlfn.BETA.INV(I221,'Input Parameters'!$L$24,'Input Parameters'!$M$24,'Input Parameters'!$J$24,'Input Parameters'!$K$24)</f>
        <v>0.61542069716909409</v>
      </c>
      <c r="K221" s="156">
        <f ca="1">('Input Parameters'!$E$25/'Input Parameters'!$E$31)^$J221</f>
        <v>1.2097581250869986E-2</v>
      </c>
      <c r="L221" s="66">
        <f ca="1">$H221*$C221*'Input Parameters'!$E$23*K221</f>
        <v>3.5452045473742007</v>
      </c>
      <c r="M221" s="23">
        <f t="shared" ca="1" si="31"/>
        <v>0.27170996516241097</v>
      </c>
      <c r="N221" s="15">
        <f ca="1">_xlfn.NORM.INV(M221,'Input Parameters'!$E$26,'Input Parameters'!$F$26)</f>
        <v>2.1239359461766728E-2</v>
      </c>
      <c r="O221" s="8">
        <f t="shared" ca="1" si="32"/>
        <v>9.4916904467675201E-2</v>
      </c>
      <c r="P221" s="29">
        <f ca="1">_xlfn.LOGNORM.INV(O221,'Input Parameters'!$H$27,'Input Parameters'!$I$27)</f>
        <v>0.79706405914638478</v>
      </c>
      <c r="Q221" s="10"/>
      <c r="R221" s="15">
        <f>'Input Parameters'!$E$28</f>
        <v>12.7</v>
      </c>
      <c r="S221" s="10">
        <f t="shared" ca="1" si="33"/>
        <v>0.17417960507280306</v>
      </c>
      <c r="T221" s="25">
        <f ca="1">_xlfn.LOGNORM.INV(S221,'Input Parameters'!$H$29,'Input Parameters'!$I$29)</f>
        <v>52.412485099286855</v>
      </c>
      <c r="U221" s="10">
        <f t="shared" ca="1" si="34"/>
        <v>0.51328817167201835</v>
      </c>
      <c r="V221" s="29">
        <f ca="1">IF('Input Parameters'!$D$30="Beta",_xlfn.BETA.INV(U221,'Input Parameters'!$L$30,'Input Parameters'!$M$30,'Input Parameters'!$J$30,'Input Parameters'!$K$30),IF('Input Parameters'!$D$30="LogNorm",_xlfn.LOGNORM.INV(U221,'Input Parameters'!$H$30,'Input Parameters'!$I$30)))</f>
        <v>1.0124207832548628</v>
      </c>
      <c r="W221" s="2">
        <f ca="1">N221+(P221-N221)*(1-ERF((T221-R221)/(2*SQRT(L221*'Input Parameters'!$E$31))))</f>
        <v>0.12664209593148532</v>
      </c>
      <c r="X221">
        <f t="shared" ca="1" si="35"/>
        <v>1</v>
      </c>
      <c r="Y221" s="7"/>
    </row>
    <row r="222" spans="1:25" ht="15" customHeight="1" x14ac:dyDescent="0.3">
      <c r="A222" s="130">
        <v>215</v>
      </c>
      <c r="B222" s="10">
        <f t="shared" ca="1" si="27"/>
        <v>0.87086633724828599</v>
      </c>
      <c r="C222" s="57">
        <f ca="1">_xlfn.NORM.INV(B222,'Input Parameters'!$E$19,'Input Parameters'!$F$19)</f>
        <v>662.82690346785193</v>
      </c>
      <c r="D222" s="10">
        <f t="shared" ca="1" si="28"/>
        <v>0.7373302294156594</v>
      </c>
      <c r="E222" s="59">
        <f ca="1">IF(_xlfn.NORM.INV(D222,'Input Parameters'!$E$20,'Input Parameters'!$F$20)&lt;3500,3500,IF(_xlfn.NORM.INV(D222,'Input Parameters'!$E$20,'Input Parameters'!$F$20)&gt;5500,5500,_xlfn.NORM.INV(D222,'Input Parameters'!$E$20,'Input Parameters'!$F$20)))</f>
        <v>5244.5953915401124</v>
      </c>
      <c r="F222" s="10">
        <f t="shared" ca="1" si="29"/>
        <v>0.93949156393560063</v>
      </c>
      <c r="G222" s="61">
        <f ca="1">_xlfn.NORM.INV(F222,'Input Parameters'!$E$21,'Input Parameters'!$F$21)</f>
        <v>297.03708342460186</v>
      </c>
      <c r="H222" s="54">
        <f ca="1">EXP(E222*(1/'Input Parameters'!$E$22-1/G222))</f>
        <v>1.2754221307517473</v>
      </c>
      <c r="I222" s="10">
        <f t="shared" ca="1" si="30"/>
        <v>0.69207402597632051</v>
      </c>
      <c r="J222" s="29">
        <f ca="1">_xlfn.BETA.INV(I222,'Input Parameters'!$L$24,'Input Parameters'!$M$24,'Input Parameters'!$J$24,'Input Parameters'!$K$24)</f>
        <v>0.68547203935499623</v>
      </c>
      <c r="K222" s="156">
        <f ca="1">('Input Parameters'!$E$25/'Input Parameters'!$E$31)^$J222</f>
        <v>7.3191111245420491E-3</v>
      </c>
      <c r="L222" s="66">
        <f ca="1">$H222*$C222*'Input Parameters'!$E$23*K222</f>
        <v>6.1874601820964275</v>
      </c>
      <c r="M222" s="23">
        <f t="shared" ca="1" si="31"/>
        <v>0.58086592453446706</v>
      </c>
      <c r="N222" s="15">
        <f ca="1">_xlfn.NORM.INV(M222,'Input Parameters'!$E$26,'Input Parameters'!$F$26)</f>
        <v>3.828629358116889E-2</v>
      </c>
      <c r="O222" s="8">
        <f t="shared" ca="1" si="32"/>
        <v>0.13564447869210361</v>
      </c>
      <c r="P222" s="29">
        <f ca="1">_xlfn.LOGNORM.INV(O222,'Input Parameters'!$H$27,'Input Parameters'!$I$27)</f>
        <v>0.87504148755949884</v>
      </c>
      <c r="Q222" s="10"/>
      <c r="R222" s="15">
        <f>'Input Parameters'!$E$28</f>
        <v>12.7</v>
      </c>
      <c r="S222" s="10">
        <f t="shared" ca="1" si="33"/>
        <v>0.91997560380047227</v>
      </c>
      <c r="T222" s="25">
        <f ca="1">_xlfn.LOGNORM.INV(S222,'Input Parameters'!$H$29,'Input Parameters'!$I$29)</f>
        <v>68.180975837786619</v>
      </c>
      <c r="U222" s="10">
        <f t="shared" ca="1" si="34"/>
        <v>0.76286404282464404</v>
      </c>
      <c r="V222" s="29">
        <f ca="1">IF('Input Parameters'!$D$30="Beta",_xlfn.BETA.INV(U222,'Input Parameters'!$L$30,'Input Parameters'!$M$30,'Input Parameters'!$J$30,'Input Parameters'!$K$30),IF('Input Parameters'!$D$30="LogNorm",_xlfn.LOGNORM.INV(U222,'Input Parameters'!$H$30,'Input Parameters'!$I$30)))</f>
        <v>1.3249558508365675</v>
      </c>
      <c r="W222" s="2">
        <f ca="1">N222+(P222-N222)*(1-ERF((T222-R222)/(2*SQRT(L222*'Input Parameters'!$E$31))))</f>
        <v>0.13431324944278081</v>
      </c>
      <c r="X222">
        <f t="shared" ca="1" si="35"/>
        <v>1</v>
      </c>
      <c r="Y222" s="7"/>
    </row>
    <row r="223" spans="1:25" ht="15" customHeight="1" x14ac:dyDescent="0.3">
      <c r="A223" s="130">
        <v>216</v>
      </c>
      <c r="B223" s="10">
        <f t="shared" ca="1" si="27"/>
        <v>0.71249444697580477</v>
      </c>
      <c r="C223" s="57">
        <f ca="1">_xlfn.NORM.INV(B223,'Input Parameters'!$E$19,'Input Parameters'!$F$19)</f>
        <v>614.67802979970509</v>
      </c>
      <c r="D223" s="10">
        <f t="shared" ca="1" si="28"/>
        <v>0.42222916511910613</v>
      </c>
      <c r="E223" s="59">
        <f ca="1">IF(_xlfn.NORM.INV(D223,'Input Parameters'!$E$20,'Input Parameters'!$F$20)&lt;3500,3500,IF(_xlfn.NORM.INV(D223,'Input Parameters'!$E$20,'Input Parameters'!$F$20)&gt;5500,5500,_xlfn.NORM.INV(D223,'Input Parameters'!$E$20,'Input Parameters'!$F$20)))</f>
        <v>4662.6642054846207</v>
      </c>
      <c r="F223" s="10">
        <f t="shared" ca="1" si="29"/>
        <v>7.3248116534991858E-3</v>
      </c>
      <c r="G223" s="61">
        <f ca="1">_xlfn.NORM.INV(F223,'Input Parameters'!$E$21,'Input Parameters'!$F$21)</f>
        <v>265.66431524695321</v>
      </c>
      <c r="H223" s="54">
        <f ca="1">EXP(E223*(1/'Input Parameters'!$E$22-1/G223))</f>
        <v>0.19447883750444855</v>
      </c>
      <c r="I223" s="10">
        <f t="shared" ca="1" si="30"/>
        <v>7.7031787431432019E-2</v>
      </c>
      <c r="J223" s="29">
        <f ca="1">_xlfn.BETA.INV(I223,'Input Parameters'!$L$24,'Input Parameters'!$M$24,'Input Parameters'!$J$24,'Input Parameters'!$K$24)</f>
        <v>0.37453039749988687</v>
      </c>
      <c r="K223" s="156">
        <f ca="1">('Input Parameters'!$E$25/'Input Parameters'!$E$31)^$J223</f>
        <v>6.810452092479001E-2</v>
      </c>
      <c r="L223" s="66">
        <f ca="1">$H223*$C223*'Input Parameters'!$E$23*K223</f>
        <v>8.1413416965630905</v>
      </c>
      <c r="M223" s="23">
        <f t="shared" ca="1" si="31"/>
        <v>0.15666937420966509</v>
      </c>
      <c r="N223" s="15">
        <f ca="1">_xlfn.NORM.INV(M223,'Input Parameters'!$E$26,'Input Parameters'!$F$26)</f>
        <v>1.2826937643804413E-2</v>
      </c>
      <c r="O223" s="8">
        <f t="shared" ca="1" si="32"/>
        <v>0.37723797562138695</v>
      </c>
      <c r="P223" s="29">
        <f ca="1">_xlfn.LOGNORM.INV(O223,'Input Parameters'!$H$27,'Input Parameters'!$I$27)</f>
        <v>1.2396771517087668</v>
      </c>
      <c r="Q223" s="10"/>
      <c r="R223" s="15">
        <f>'Input Parameters'!$E$28</f>
        <v>12.7</v>
      </c>
      <c r="S223" s="10">
        <f t="shared" ca="1" si="33"/>
        <v>5.9845992735341191E-3</v>
      </c>
      <c r="T223" s="25">
        <f ca="1">_xlfn.LOGNORM.INV(S223,'Input Parameters'!$H$29,'Input Parameters'!$I$29)</f>
        <v>43.916216423189802</v>
      </c>
      <c r="U223" s="10">
        <f t="shared" ca="1" si="34"/>
        <v>0.40856200523362018</v>
      </c>
      <c r="V223" s="29">
        <f ca="1">IF('Input Parameters'!$D$30="Beta",_xlfn.BETA.INV(U223,'Input Parameters'!$L$30,'Input Parameters'!$M$30,'Input Parameters'!$J$30,'Input Parameters'!$K$30),IF('Input Parameters'!$D$30="LogNorm",_xlfn.LOGNORM.INV(U223,'Input Parameters'!$H$30,'Input Parameters'!$I$30)))</f>
        <v>0.91211981709865386</v>
      </c>
      <c r="W223" s="2">
        <f ca="1">N223+(P223-N223)*(1-ERF((T223-R223)/(2*SQRT(L223*'Input Parameters'!$E$31))))</f>
        <v>0.55161847139702025</v>
      </c>
      <c r="X223">
        <f t="shared" ca="1" si="35"/>
        <v>1</v>
      </c>
      <c r="Y223" s="7"/>
    </row>
    <row r="224" spans="1:25" ht="15" customHeight="1" x14ac:dyDescent="0.3">
      <c r="A224" s="130">
        <v>217</v>
      </c>
      <c r="B224" s="10">
        <f t="shared" ca="1" si="27"/>
        <v>0.93430507443069055</v>
      </c>
      <c r="C224" s="57">
        <f ca="1">_xlfn.NORM.INV(B224,'Input Parameters'!$E$19,'Input Parameters'!$F$19)</f>
        <v>694.78039564958101</v>
      </c>
      <c r="D224" s="10">
        <f t="shared" ca="1" si="28"/>
        <v>0.74379747397483476</v>
      </c>
      <c r="E224" s="59">
        <f ca="1">IF(_xlfn.NORM.INV(D224,'Input Parameters'!$E$20,'Input Parameters'!$F$20)&lt;3500,3500,IF(_xlfn.NORM.INV(D224,'Input Parameters'!$E$20,'Input Parameters'!$F$20)&gt;5500,5500,_xlfn.NORM.INV(D224,'Input Parameters'!$E$20,'Input Parameters'!$F$20)))</f>
        <v>5258.568173388614</v>
      </c>
      <c r="F224" s="10">
        <f t="shared" ca="1" si="29"/>
        <v>0.58791870442013383</v>
      </c>
      <c r="G224" s="61">
        <f ca="1">_xlfn.NORM.INV(F224,'Input Parameters'!$E$21,'Input Parameters'!$F$21)</f>
        <v>286.59644760192731</v>
      </c>
      <c r="H224" s="54">
        <f ca="1">EXP(E224*(1/'Input Parameters'!$E$22-1/G224))</f>
        <v>0.66964654887678399</v>
      </c>
      <c r="I224" s="10">
        <f t="shared" ca="1" si="30"/>
        <v>0.70102919197377866</v>
      </c>
      <c r="J224" s="29">
        <f ca="1">_xlfn.BETA.INV(I224,'Input Parameters'!$L$24,'Input Parameters'!$M$24,'Input Parameters'!$J$24,'Input Parameters'!$K$24)</f>
        <v>0.68930839102467178</v>
      </c>
      <c r="K224" s="156">
        <f ca="1">('Input Parameters'!$E$25/'Input Parameters'!$E$31)^$J224</f>
        <v>7.1204337088181194E-3</v>
      </c>
      <c r="L224" s="66">
        <f ca="1">$H224*$C224*'Input Parameters'!$E$23*K224</f>
        <v>3.3128337207099752</v>
      </c>
      <c r="M224" s="23">
        <f t="shared" ca="1" si="31"/>
        <v>0.35251070094744597</v>
      </c>
      <c r="N224" s="15">
        <f ca="1">_xlfn.NORM.INV(M224,'Input Parameters'!$E$26,'Input Parameters'!$F$26)</f>
        <v>2.6050431459848568E-2</v>
      </c>
      <c r="O224" s="8">
        <f t="shared" ca="1" si="32"/>
        <v>0.17761756176981058</v>
      </c>
      <c r="P224" s="29">
        <f ca="1">_xlfn.LOGNORM.INV(O224,'Input Parameters'!$H$27,'Input Parameters'!$I$27)</f>
        <v>0.94573836847311576</v>
      </c>
      <c r="Q224" s="10"/>
      <c r="R224" s="15">
        <f>'Input Parameters'!$E$28</f>
        <v>12.7</v>
      </c>
      <c r="S224" s="10">
        <f t="shared" ca="1" si="33"/>
        <v>0.42464601574817218</v>
      </c>
      <c r="T224" s="25">
        <f ca="1">_xlfn.LOGNORM.INV(S224,'Input Parameters'!$H$29,'Input Parameters'!$I$29)</f>
        <v>57.002646063312177</v>
      </c>
      <c r="U224" s="10">
        <f t="shared" ca="1" si="34"/>
        <v>0.54993195064973499</v>
      </c>
      <c r="V224" s="29">
        <f ca="1">IF('Input Parameters'!$D$30="Beta",_xlfn.BETA.INV(U224,'Input Parameters'!$L$30,'Input Parameters'!$M$30,'Input Parameters'!$J$30,'Input Parameters'!$K$30),IF('Input Parameters'!$D$30="LogNorm",_xlfn.LOGNORM.INV(U224,'Input Parameters'!$H$30,'Input Parameters'!$I$30)))</f>
        <v>1.0498979766971432</v>
      </c>
      <c r="W224" s="2">
        <f ca="1">N224+(P224-N224)*(1-ERF((T224-R224)/(2*SQRT(L224*'Input Parameters'!$E$31))))</f>
        <v>0.10443211611646885</v>
      </c>
      <c r="X224">
        <f t="shared" ca="1" si="35"/>
        <v>1</v>
      </c>
      <c r="Y224" s="7"/>
    </row>
    <row r="225" spans="1:25" ht="15" customHeight="1" x14ac:dyDescent="0.3">
      <c r="A225" s="130">
        <v>218</v>
      </c>
      <c r="B225" s="10">
        <f t="shared" ca="1" si="27"/>
        <v>0.73338462789747261</v>
      </c>
      <c r="C225" s="57">
        <f ca="1">_xlfn.NORM.INV(B225,'Input Parameters'!$E$19,'Input Parameters'!$F$19)</f>
        <v>619.95041529258458</v>
      </c>
      <c r="D225" s="10">
        <f t="shared" ca="1" si="28"/>
        <v>0.22218032413677791</v>
      </c>
      <c r="E225" s="59">
        <f ca="1">IF(_xlfn.NORM.INV(D225,'Input Parameters'!$E$20,'Input Parameters'!$F$20)&lt;3500,3500,IF(_xlfn.NORM.INV(D225,'Input Parameters'!$E$20,'Input Parameters'!$F$20)&gt;5500,5500,_xlfn.NORM.INV(D225,'Input Parameters'!$E$20,'Input Parameters'!$F$20)))</f>
        <v>4264.6047390444846</v>
      </c>
      <c r="F225" s="10">
        <f t="shared" ca="1" si="29"/>
        <v>0.25576263652687126</v>
      </c>
      <c r="G225" s="61">
        <f ca="1">_xlfn.NORM.INV(F225,'Input Parameters'!$E$21,'Input Parameters'!$F$21)</f>
        <v>279.69018867995129</v>
      </c>
      <c r="H225" s="54">
        <f ca="1">EXP(E225*(1/'Input Parameters'!$E$22-1/G225))</f>
        <v>0.50025504011754873</v>
      </c>
      <c r="I225" s="10">
        <f t="shared" ca="1" si="30"/>
        <v>0.66849049047700604</v>
      </c>
      <c r="J225" s="29">
        <f ca="1">_xlfn.BETA.INV(I225,'Input Parameters'!$L$24,'Input Parameters'!$M$24,'Input Parameters'!$J$24,'Input Parameters'!$K$24)</f>
        <v>0.67550977887812447</v>
      </c>
      <c r="K225" s="156">
        <f ca="1">('Input Parameters'!$E$25/'Input Parameters'!$E$31)^$J225</f>
        <v>7.8613129975184451E-3</v>
      </c>
      <c r="L225" s="66">
        <f ca="1">$H225*$C225*'Input Parameters'!$E$23*K225</f>
        <v>2.4380550984818119</v>
      </c>
      <c r="M225" s="23">
        <f t="shared" ca="1" si="31"/>
        <v>0.37927437869131897</v>
      </c>
      <c r="N225" s="15">
        <f ca="1">_xlfn.NORM.INV(M225,'Input Parameters'!$E$26,'Input Parameters'!$F$26)</f>
        <v>2.7544871216167732E-2</v>
      </c>
      <c r="O225" s="8">
        <f t="shared" ca="1" si="32"/>
        <v>0.51690372702282661</v>
      </c>
      <c r="P225" s="29">
        <f ca="1">_xlfn.LOGNORM.INV(O225,'Input Parameters'!$H$27,'Input Parameters'!$I$27)</f>
        <v>1.4505793985067064</v>
      </c>
      <c r="Q225" s="10"/>
      <c r="R225" s="15">
        <f>'Input Parameters'!$E$28</f>
        <v>12.7</v>
      </c>
      <c r="S225" s="10">
        <f t="shared" ca="1" si="33"/>
        <v>2.9186458827201611E-2</v>
      </c>
      <c r="T225" s="25">
        <f ca="1">_xlfn.LOGNORM.INV(S225,'Input Parameters'!$H$29,'Input Parameters'!$I$29)</f>
        <v>47.08297652895309</v>
      </c>
      <c r="U225" s="10">
        <f t="shared" ca="1" si="34"/>
        <v>3.0461755067079266E-2</v>
      </c>
      <c r="V225" s="29">
        <f ca="1">IF('Input Parameters'!$D$30="Beta",_xlfn.BETA.INV(U225,'Input Parameters'!$L$30,'Input Parameters'!$M$30,'Input Parameters'!$J$30,'Input Parameters'!$K$30),IF('Input Parameters'!$D$30="LogNorm",_xlfn.LOGNORM.INV(U225,'Input Parameters'!$H$30,'Input Parameters'!$I$30)))</f>
        <v>0.47720132543813221</v>
      </c>
      <c r="W225" s="2">
        <f ca="1">N225+(P225-N225)*(1-ERF((T225-R225)/(2*SQRT(L225*'Input Parameters'!$E$31))))</f>
        <v>0.19753357083571638</v>
      </c>
      <c r="X225">
        <f t="shared" ca="1" si="35"/>
        <v>1</v>
      </c>
      <c r="Y225" s="7"/>
    </row>
    <row r="226" spans="1:25" ht="15" customHeight="1" x14ac:dyDescent="0.3">
      <c r="A226" s="130">
        <v>219</v>
      </c>
      <c r="B226" s="10">
        <f t="shared" ca="1" si="27"/>
        <v>0.12177147765096852</v>
      </c>
      <c r="C226" s="57">
        <f ca="1">_xlfn.NORM.INV(B226,'Input Parameters'!$E$19,'Input Parameters'!$F$19)</f>
        <v>468.75805721263333</v>
      </c>
      <c r="D226" s="10">
        <f t="shared" ca="1" si="28"/>
        <v>0.37803240272916483</v>
      </c>
      <c r="E226" s="59">
        <f ca="1">IF(_xlfn.NORM.INV(D226,'Input Parameters'!$E$20,'Input Parameters'!$F$20)&lt;3500,3500,IF(_xlfn.NORM.INV(D226,'Input Parameters'!$E$20,'Input Parameters'!$F$20)&gt;5500,5500,_xlfn.NORM.INV(D226,'Input Parameters'!$E$20,'Input Parameters'!$F$20)))</f>
        <v>4582.5432447332223</v>
      </c>
      <c r="F226" s="10">
        <f t="shared" ca="1" si="29"/>
        <v>0.89659826977666213</v>
      </c>
      <c r="G226" s="61">
        <f ca="1">_xlfn.NORM.INV(F226,'Input Parameters'!$E$21,'Input Parameters'!$F$21)</f>
        <v>294.77249522539552</v>
      </c>
      <c r="H226" s="54">
        <f ca="1">EXP(E226*(1/'Input Parameters'!$E$22-1/G226))</f>
        <v>1.0986095050860449</v>
      </c>
      <c r="I226" s="10">
        <f t="shared" ca="1" si="30"/>
        <v>0.92288911735342294</v>
      </c>
      <c r="J226" s="29">
        <f ca="1">_xlfn.BETA.INV(I226,'Input Parameters'!$L$24,'Input Parameters'!$M$24,'Input Parameters'!$J$24,'Input Parameters'!$K$24)</f>
        <v>0.80978796933034514</v>
      </c>
      <c r="K226" s="156">
        <f ca="1">('Input Parameters'!$E$25/'Input Parameters'!$E$31)^$J226</f>
        <v>3.0002710443120489E-3</v>
      </c>
      <c r="L226" s="66">
        <f ca="1">$H226*$C226*'Input Parameters'!$E$23*K226</f>
        <v>1.5450857546758232</v>
      </c>
      <c r="M226" s="23">
        <f t="shared" ca="1" si="31"/>
        <v>0.91557207802452967</v>
      </c>
      <c r="N226" s="15">
        <f ca="1">_xlfn.NORM.INV(M226,'Input Parameters'!$E$26,'Input Parameters'!$F$26)</f>
        <v>6.2893679672201094E-2</v>
      </c>
      <c r="O226" s="8">
        <f t="shared" ca="1" si="32"/>
        <v>0.44250228164750516</v>
      </c>
      <c r="P226" s="29">
        <f ca="1">_xlfn.LOGNORM.INV(O226,'Input Parameters'!$H$27,'Input Parameters'!$I$27)</f>
        <v>1.3353946558727872</v>
      </c>
      <c r="Q226" s="10"/>
      <c r="R226" s="15">
        <f>'Input Parameters'!$E$28</f>
        <v>12.7</v>
      </c>
      <c r="S226" s="10">
        <f t="shared" ca="1" si="33"/>
        <v>0.16292047759535377</v>
      </c>
      <c r="T226" s="25">
        <f ca="1">_xlfn.LOGNORM.INV(S226,'Input Parameters'!$H$29,'Input Parameters'!$I$29)</f>
        <v>52.149819054136302</v>
      </c>
      <c r="U226" s="10">
        <f t="shared" ca="1" si="34"/>
        <v>0.99407714764300825</v>
      </c>
      <c r="V226" s="29">
        <f ca="1">IF('Input Parameters'!$D$30="Beta",_xlfn.BETA.INV(U226,'Input Parameters'!$L$30,'Input Parameters'!$M$30,'Input Parameters'!$J$30,'Input Parameters'!$K$30),IF('Input Parameters'!$D$30="LogNorm",_xlfn.LOGNORM.INV(U226,'Input Parameters'!$H$30,'Input Parameters'!$I$30)))</f>
        <v>2.6957045804375572</v>
      </c>
      <c r="W226" s="2">
        <f ca="1">N226+(P226-N226)*(1-ERF((T226-R226)/(2*SQRT(L226*'Input Parameters'!$E$31))))</f>
        <v>9.4479876788585104E-2</v>
      </c>
      <c r="X226">
        <f t="shared" ca="1" si="35"/>
        <v>1</v>
      </c>
      <c r="Y226" s="7"/>
    </row>
    <row r="227" spans="1:25" ht="15" customHeight="1" x14ac:dyDescent="0.3">
      <c r="A227" s="130">
        <v>220</v>
      </c>
      <c r="B227" s="10">
        <f t="shared" ca="1" si="27"/>
        <v>0.38680001855971702</v>
      </c>
      <c r="C227" s="57">
        <f ca="1">_xlfn.NORM.INV(B227,'Input Parameters'!$E$19,'Input Parameters'!$F$19)</f>
        <v>542.99196015398661</v>
      </c>
      <c r="D227" s="10">
        <f t="shared" ca="1" si="28"/>
        <v>0.52025039259155814</v>
      </c>
      <c r="E227" s="59">
        <f ca="1">IF(_xlfn.NORM.INV(D227,'Input Parameters'!$E$20,'Input Parameters'!$F$20)&lt;3500,3500,IF(_xlfn.NORM.INV(D227,'Input Parameters'!$E$20,'Input Parameters'!$F$20)&gt;5500,5500,_xlfn.NORM.INV(D227,'Input Parameters'!$E$20,'Input Parameters'!$F$20)))</f>
        <v>4835.5474171043188</v>
      </c>
      <c r="F227" s="10">
        <f t="shared" ca="1" si="29"/>
        <v>2.0577683331411856E-2</v>
      </c>
      <c r="G227" s="61">
        <f ca="1">_xlfn.NORM.INV(F227,'Input Parameters'!$E$21,'Input Parameters'!$F$21)</f>
        <v>268.80018389329774</v>
      </c>
      <c r="H227" s="54">
        <f ca="1">EXP(E227*(1/'Input Parameters'!$E$22-1/G227))</f>
        <v>0.22632107478847885</v>
      </c>
      <c r="I227" s="10">
        <f t="shared" ca="1" si="30"/>
        <v>9.5620575381852091E-2</v>
      </c>
      <c r="J227" s="29">
        <f ca="1">_xlfn.BETA.INV(I227,'Input Parameters'!$L$24,'Input Parameters'!$M$24,'Input Parameters'!$J$24,'Input Parameters'!$K$24)</f>
        <v>0.39318416264640921</v>
      </c>
      <c r="K227" s="156">
        <f ca="1">('Input Parameters'!$E$25/'Input Parameters'!$E$31)^$J227</f>
        <v>5.9574636591911347E-2</v>
      </c>
      <c r="L227" s="66">
        <f ca="1">$H227*$C227*'Input Parameters'!$E$23*K227</f>
        <v>7.3211583092927288</v>
      </c>
      <c r="M227" s="23">
        <f t="shared" ca="1" si="31"/>
        <v>0.93575538267922986</v>
      </c>
      <c r="N227" s="15">
        <f ca="1">_xlfn.NORM.INV(M227,'Input Parameters'!$E$26,'Input Parameters'!$F$26)</f>
        <v>6.5921816704180042E-2</v>
      </c>
      <c r="O227" s="8">
        <f t="shared" ca="1" si="32"/>
        <v>0.45909061611464141</v>
      </c>
      <c r="P227" s="29">
        <f ca="1">_xlfn.LOGNORM.INV(O227,'Input Parameters'!$H$27,'Input Parameters'!$I$27)</f>
        <v>1.360381576391454</v>
      </c>
      <c r="Q227" s="10"/>
      <c r="R227" s="15">
        <f>'Input Parameters'!$E$28</f>
        <v>12.7</v>
      </c>
      <c r="S227" s="10">
        <f t="shared" ca="1" si="33"/>
        <v>0.30273490130862601</v>
      </c>
      <c r="T227" s="25">
        <f ca="1">_xlfn.LOGNORM.INV(S227,'Input Parameters'!$H$29,'Input Parameters'!$I$29)</f>
        <v>54.950744304653917</v>
      </c>
      <c r="U227" s="10">
        <f t="shared" ca="1" si="34"/>
        <v>0.62909470541911161</v>
      </c>
      <c r="V227" s="29">
        <f ca="1">IF('Input Parameters'!$D$30="Beta",_xlfn.BETA.INV(U227,'Input Parameters'!$L$30,'Input Parameters'!$M$30,'Input Parameters'!$J$30,'Input Parameters'!$K$30),IF('Input Parameters'!$D$30="LogNorm",_xlfn.LOGNORM.INV(U227,'Input Parameters'!$H$30,'Input Parameters'!$I$30)))</f>
        <v>1.1378341331325046</v>
      </c>
      <c r="W227" s="2">
        <f ca="1">N227+(P227-N227)*(1-ERF((T227-R227)/(2*SQRT(L227*'Input Parameters'!$E$31))))</f>
        <v>0.41481307903661635</v>
      </c>
      <c r="X227">
        <f t="shared" ca="1" si="35"/>
        <v>1</v>
      </c>
      <c r="Y227" s="7"/>
    </row>
    <row r="228" spans="1:25" ht="15" customHeight="1" x14ac:dyDescent="0.3">
      <c r="A228" s="130">
        <v>221</v>
      </c>
      <c r="B228" s="10">
        <f t="shared" ca="1" si="27"/>
        <v>3.081743748950605E-2</v>
      </c>
      <c r="C228" s="57">
        <f ca="1">_xlfn.NORM.INV(B228,'Input Parameters'!$E$19,'Input Parameters'!$F$19)</f>
        <v>409.37682454440238</v>
      </c>
      <c r="D228" s="10">
        <f t="shared" ca="1" si="28"/>
        <v>0.46742343970356981</v>
      </c>
      <c r="E228" s="59">
        <f ca="1">IF(_xlfn.NORM.INV(D228,'Input Parameters'!$E$20,'Input Parameters'!$F$20)&lt;3500,3500,IF(_xlfn.NORM.INV(D228,'Input Parameters'!$E$20,'Input Parameters'!$F$20)&gt;5500,5500,_xlfn.NORM.INV(D228,'Input Parameters'!$E$20,'Input Parameters'!$F$20)))</f>
        <v>4742.7761991468096</v>
      </c>
      <c r="F228" s="10">
        <f t="shared" ca="1" si="29"/>
        <v>6.0162439937305856E-2</v>
      </c>
      <c r="G228" s="61">
        <f ca="1">_xlfn.NORM.INV(F228,'Input Parameters'!$E$21,'Input Parameters'!$F$21)</f>
        <v>272.64018635464498</v>
      </c>
      <c r="H228" s="54">
        <f ca="1">EXP(E228*(1/'Input Parameters'!$E$22-1/G228))</f>
        <v>0.29855991078407979</v>
      </c>
      <c r="I228" s="10">
        <f t="shared" ca="1" si="30"/>
        <v>0.47441859167784706</v>
      </c>
      <c r="J228" s="29">
        <f ca="1">_xlfn.BETA.INV(I228,'Input Parameters'!$L$24,'Input Parameters'!$M$24,'Input Parameters'!$J$24,'Input Parameters'!$K$24)</f>
        <v>0.59679430496210728</v>
      </c>
      <c r="K228" s="156">
        <f ca="1">('Input Parameters'!$E$25/'Input Parameters'!$E$31)^$J228</f>
        <v>1.3826995119902045E-2</v>
      </c>
      <c r="L228" s="66">
        <f ca="1">$H228*$C228*'Input Parameters'!$E$23*K228</f>
        <v>1.6899838515991037</v>
      </c>
      <c r="M228" s="23">
        <f t="shared" ca="1" si="31"/>
        <v>0.46976804243721126</v>
      </c>
      <c r="N228" s="15">
        <f ca="1">_xlfn.NORM.INV(M228,'Input Parameters'!$E$26,'Input Parameters'!$F$26)</f>
        <v>3.2407087930008231E-2</v>
      </c>
      <c r="O228" s="8">
        <f t="shared" ca="1" si="32"/>
        <v>0.31135741774952419</v>
      </c>
      <c r="P228" s="29">
        <f ca="1">_xlfn.LOGNORM.INV(O228,'Input Parameters'!$H$27,'Input Parameters'!$I$27)</f>
        <v>1.1451583078043717</v>
      </c>
      <c r="Q228" s="10"/>
      <c r="R228" s="15">
        <f>'Input Parameters'!$E$28</f>
        <v>12.7</v>
      </c>
      <c r="S228" s="10">
        <f t="shared" ca="1" si="33"/>
        <v>0.50393080790297429</v>
      </c>
      <c r="T228" s="25">
        <f ca="1">_xlfn.LOGNORM.INV(S228,'Input Parameters'!$H$29,'Input Parameters'!$I$29)</f>
        <v>58.296281559294371</v>
      </c>
      <c r="U228" s="10">
        <f t="shared" ca="1" si="34"/>
        <v>0.55966235589972135</v>
      </c>
      <c r="V228" s="29">
        <f ca="1">IF('Input Parameters'!$D$30="Beta",_xlfn.BETA.INV(U228,'Input Parameters'!$L$30,'Input Parameters'!$M$30,'Input Parameters'!$J$30,'Input Parameters'!$K$30),IF('Input Parameters'!$D$30="LogNorm",_xlfn.LOGNORM.INV(U228,'Input Parameters'!$H$30,'Input Parameters'!$I$30)))</f>
        <v>1.0601424476790586</v>
      </c>
      <c r="W228" s="2">
        <f ca="1">N228+(P228-N228)*(1-ERF((T228-R228)/(2*SQRT(L228*'Input Parameters'!$E$31))))</f>
        <v>4.7021652221247941E-2</v>
      </c>
      <c r="X228">
        <f t="shared" ca="1" si="35"/>
        <v>1</v>
      </c>
      <c r="Y228" s="7"/>
    </row>
    <row r="229" spans="1:25" ht="15" customHeight="1" x14ac:dyDescent="0.3">
      <c r="A229" s="130">
        <v>222</v>
      </c>
      <c r="B229" s="10">
        <f t="shared" ca="1" si="27"/>
        <v>0.81768851942003185</v>
      </c>
      <c r="C229" s="57">
        <f ca="1">_xlfn.NORM.INV(B229,'Input Parameters'!$E$19,'Input Parameters'!$F$19)</f>
        <v>643.90696532669847</v>
      </c>
      <c r="D229" s="10">
        <f t="shared" ca="1" si="28"/>
        <v>0.4869141116160306</v>
      </c>
      <c r="E229" s="59">
        <f ca="1">IF(_xlfn.NORM.INV(D229,'Input Parameters'!$E$20,'Input Parameters'!$F$20)&lt;3500,3500,IF(_xlfn.NORM.INV(D229,'Input Parameters'!$E$20,'Input Parameters'!$F$20)&gt;5500,5500,_xlfn.NORM.INV(D229,'Input Parameters'!$E$20,'Input Parameters'!$F$20)))</f>
        <v>4777.0348605433765</v>
      </c>
      <c r="F229" s="10">
        <f t="shared" ca="1" si="29"/>
        <v>0.89067783438011949</v>
      </c>
      <c r="G229" s="61">
        <f ca="1">_xlfn.NORM.INV(F229,'Input Parameters'!$E$21,'Input Parameters'!$F$21)</f>
        <v>294.51890779399577</v>
      </c>
      <c r="H229" s="54">
        <f ca="1">EXP(E229*(1/'Input Parameters'!$E$22-1/G229))</f>
        <v>1.0877193436651682</v>
      </c>
      <c r="I229" s="10">
        <f t="shared" ca="1" si="30"/>
        <v>0.46301404001391877</v>
      </c>
      <c r="J229" s="29">
        <f ca="1">_xlfn.BETA.INV(I229,'Input Parameters'!$L$24,'Input Parameters'!$M$24,'Input Parameters'!$J$24,'Input Parameters'!$K$24)</f>
        <v>0.59214180038321773</v>
      </c>
      <c r="K229" s="156">
        <f ca="1">('Input Parameters'!$E$25/'Input Parameters'!$E$31)^$J229</f>
        <v>1.4296257834311963E-2</v>
      </c>
      <c r="L229" s="66">
        <f ca="1">$H229*$C229*'Input Parameters'!$E$23*K229</f>
        <v>10.01295690674703</v>
      </c>
      <c r="M229" s="23">
        <f t="shared" ca="1" si="31"/>
        <v>0.88695808825325373</v>
      </c>
      <c r="N229" s="15">
        <f ca="1">_xlfn.NORM.INV(M229,'Input Parameters'!$E$26,'Input Parameters'!$F$26)</f>
        <v>5.9420678918427297E-2</v>
      </c>
      <c r="O229" s="8">
        <f t="shared" ca="1" si="32"/>
        <v>0.81484627806174581</v>
      </c>
      <c r="P229" s="29">
        <f ca="1">_xlfn.LOGNORM.INV(O229,'Input Parameters'!$H$27,'Input Parameters'!$I$27)</f>
        <v>2.1160831581187423</v>
      </c>
      <c r="Q229" s="10"/>
      <c r="R229" s="15">
        <f>'Input Parameters'!$E$28</f>
        <v>12.7</v>
      </c>
      <c r="S229" s="10">
        <f t="shared" ca="1" si="33"/>
        <v>0.66799620326168652</v>
      </c>
      <c r="T229" s="25">
        <f ca="1">_xlfn.LOGNORM.INV(S229,'Input Parameters'!$H$29,'Input Parameters'!$I$29)</f>
        <v>61.142186014434458</v>
      </c>
      <c r="U229" s="10">
        <f t="shared" ca="1" si="34"/>
        <v>0.30962509519591952</v>
      </c>
      <c r="V229" s="29">
        <f ca="1">IF('Input Parameters'!$D$30="Beta",_xlfn.BETA.INV(U229,'Input Parameters'!$L$30,'Input Parameters'!$M$30,'Input Parameters'!$J$30,'Input Parameters'!$K$30),IF('Input Parameters'!$D$30="LogNorm",_xlfn.LOGNORM.INV(U229,'Input Parameters'!$H$30,'Input Parameters'!$I$30)))</f>
        <v>0.82139691545624527</v>
      </c>
      <c r="W229" s="2">
        <f ca="1">N229+(P229-N229)*(1-ERF((T229-R229)/(2*SQRT(L229*'Input Parameters'!$E$31))))</f>
        <v>0.63329284661842633</v>
      </c>
      <c r="X229">
        <f t="shared" ca="1" si="35"/>
        <v>1</v>
      </c>
      <c r="Y229" s="7"/>
    </row>
    <row r="230" spans="1:25" ht="15" customHeight="1" x14ac:dyDescent="0.3">
      <c r="A230" s="130">
        <v>223</v>
      </c>
      <c r="B230" s="10">
        <f t="shared" ca="1" si="27"/>
        <v>6.6251843523460474E-3</v>
      </c>
      <c r="C230" s="57">
        <f ca="1">_xlfn.NORM.INV(B230,'Input Parameters'!$E$19,'Input Parameters'!$F$19)</f>
        <v>357.99618253091421</v>
      </c>
      <c r="D230" s="10">
        <f t="shared" ca="1" si="28"/>
        <v>0.35256433585056546</v>
      </c>
      <c r="E230" s="59">
        <f ca="1">IF(_xlfn.NORM.INV(D230,'Input Parameters'!$E$20,'Input Parameters'!$F$20)&lt;3500,3500,IF(_xlfn.NORM.INV(D230,'Input Parameters'!$E$20,'Input Parameters'!$F$20)&gt;5500,5500,_xlfn.NORM.INV(D230,'Input Parameters'!$E$20,'Input Parameters'!$F$20)))</f>
        <v>4535.1154796241508</v>
      </c>
      <c r="F230" s="10">
        <f t="shared" ca="1" si="29"/>
        <v>0.76067208349344628</v>
      </c>
      <c r="G230" s="61">
        <f ca="1">_xlfn.NORM.INV(F230,'Input Parameters'!$E$21,'Input Parameters'!$F$21)</f>
        <v>290.41854384842821</v>
      </c>
      <c r="H230" s="54">
        <f ca="1">EXP(E230*(1/'Input Parameters'!$E$22-1/G230))</f>
        <v>0.87146301951327776</v>
      </c>
      <c r="I230" s="10">
        <f t="shared" ca="1" si="30"/>
        <v>0.69664397006561274</v>
      </c>
      <c r="J230" s="29">
        <f ca="1">_xlfn.BETA.INV(I230,'Input Parameters'!$L$24,'Input Parameters'!$M$24,'Input Parameters'!$J$24,'Input Parameters'!$K$24)</f>
        <v>0.6874257590936943</v>
      </c>
      <c r="K230" s="156">
        <f ca="1">('Input Parameters'!$E$25/'Input Parameters'!$E$31)^$J230</f>
        <v>7.2172485119060591E-3</v>
      </c>
      <c r="L230" s="66">
        <f ca="1">$H230*$C230*'Input Parameters'!$E$23*K230</f>
        <v>2.251640324492644</v>
      </c>
      <c r="M230" s="23">
        <f t="shared" ca="1" si="31"/>
        <v>0.18888089474140524</v>
      </c>
      <c r="N230" s="15">
        <f ca="1">_xlfn.NORM.INV(M230,'Input Parameters'!$E$26,'Input Parameters'!$F$26)</f>
        <v>1.5477416803997692E-2</v>
      </c>
      <c r="O230" s="8">
        <f t="shared" ca="1" si="32"/>
        <v>0.54194587527137428</v>
      </c>
      <c r="P230" s="29">
        <f ca="1">_xlfn.LOGNORM.INV(O230,'Input Parameters'!$H$27,'Input Parameters'!$I$27)</f>
        <v>1.4915475783560537</v>
      </c>
      <c r="Q230" s="10"/>
      <c r="R230" s="15">
        <f>'Input Parameters'!$E$28</f>
        <v>12.7</v>
      </c>
      <c r="S230" s="10">
        <f t="shared" ca="1" si="33"/>
        <v>0.35668351358832284</v>
      </c>
      <c r="T230" s="25">
        <f ca="1">_xlfn.LOGNORM.INV(S230,'Input Parameters'!$H$29,'Input Parameters'!$I$29)</f>
        <v>55.879067299103411</v>
      </c>
      <c r="U230" s="10">
        <f t="shared" ca="1" si="34"/>
        <v>0.12808801338588438</v>
      </c>
      <c r="V230" s="29">
        <f ca="1">IF('Input Parameters'!$D$30="Beta",_xlfn.BETA.INV(U230,'Input Parameters'!$L$30,'Input Parameters'!$M$30,'Input Parameters'!$J$30,'Input Parameters'!$K$30),IF('Input Parameters'!$D$30="LogNorm",_xlfn.LOGNORM.INV(U230,'Input Parameters'!$H$30,'Input Parameters'!$I$30)))</f>
        <v>0.6385449630431369</v>
      </c>
      <c r="W230" s="2">
        <f ca="1">N230+(P230-N230)*(1-ERF((T230-R230)/(2*SQRT(L230*'Input Parameters'!$E$31))))</f>
        <v>7.7290987736318276E-2</v>
      </c>
      <c r="X230">
        <f t="shared" ca="1" si="35"/>
        <v>1</v>
      </c>
      <c r="Y230" s="7"/>
    </row>
    <row r="231" spans="1:25" ht="15" customHeight="1" x14ac:dyDescent="0.3">
      <c r="A231" s="130">
        <v>224</v>
      </c>
      <c r="B231" s="10">
        <f t="shared" ca="1" si="27"/>
        <v>0.13781429885046437</v>
      </c>
      <c r="C231" s="57">
        <f ca="1">_xlfn.NORM.INV(B231,'Input Parameters'!$E$19,'Input Parameters'!$F$19)</f>
        <v>475.17878004480434</v>
      </c>
      <c r="D231" s="10">
        <f t="shared" ca="1" si="28"/>
        <v>0.50220535142476419</v>
      </c>
      <c r="E231" s="59">
        <f ca="1">IF(_xlfn.NORM.INV(D231,'Input Parameters'!$E$20,'Input Parameters'!$F$20)&lt;3500,3500,IF(_xlfn.NORM.INV(D231,'Input Parameters'!$E$20,'Input Parameters'!$F$20)&gt;5500,5500,_xlfn.NORM.INV(D231,'Input Parameters'!$E$20,'Input Parameters'!$F$20)))</f>
        <v>4803.8696170743169</v>
      </c>
      <c r="F231" s="10">
        <f t="shared" ca="1" si="29"/>
        <v>0.191826774272986</v>
      </c>
      <c r="G231" s="61">
        <f ca="1">_xlfn.NORM.INV(F231,'Input Parameters'!$E$21,'Input Parameters'!$F$21)</f>
        <v>278.00249165595898</v>
      </c>
      <c r="H231" s="54">
        <f ca="1">EXP(E231*(1/'Input Parameters'!$E$22-1/G231))</f>
        <v>0.41292379627380021</v>
      </c>
      <c r="I231" s="10">
        <f t="shared" ca="1" si="30"/>
        <v>0.66299125793606573</v>
      </c>
      <c r="J231" s="29">
        <f ca="1">_xlfn.BETA.INV(I231,'Input Parameters'!$L$24,'Input Parameters'!$M$24,'Input Parameters'!$J$24,'Input Parameters'!$K$24)</f>
        <v>0.67321259181323656</v>
      </c>
      <c r="K231" s="156">
        <f ca="1">('Input Parameters'!$E$25/'Input Parameters'!$E$31)^$J231</f>
        <v>7.9919327094077081E-3</v>
      </c>
      <c r="L231" s="66">
        <f ca="1">$H231*$C231*'Input Parameters'!$E$23*K231</f>
        <v>1.5681181018489079</v>
      </c>
      <c r="M231" s="23">
        <f t="shared" ca="1" si="31"/>
        <v>0.94914669158353659</v>
      </c>
      <c r="N231" s="15">
        <f ca="1">_xlfn.NORM.INV(M231,'Input Parameters'!$E$26,'Input Parameters'!$F$26)</f>
        <v>6.8369349171057137E-2</v>
      </c>
      <c r="O231" s="8">
        <f t="shared" ca="1" si="32"/>
        <v>0.63521216341091502</v>
      </c>
      <c r="P231" s="29">
        <f ca="1">_xlfn.LOGNORM.INV(O231,'Input Parameters'!$H$27,'Input Parameters'!$I$27)</f>
        <v>1.6588904120876893</v>
      </c>
      <c r="Q231" s="10"/>
      <c r="R231" s="15">
        <f>'Input Parameters'!$E$28</f>
        <v>12.7</v>
      </c>
      <c r="S231" s="10">
        <f t="shared" ca="1" si="33"/>
        <v>0.52986519050478831</v>
      </c>
      <c r="T231" s="25">
        <f ca="1">_xlfn.LOGNORM.INV(S231,'Input Parameters'!$H$29,'Input Parameters'!$I$29)</f>
        <v>58.723782682628361</v>
      </c>
      <c r="U231" s="10">
        <f t="shared" ca="1" si="34"/>
        <v>0.40519328057739945</v>
      </c>
      <c r="V231" s="29">
        <f ca="1">IF('Input Parameters'!$D$30="Beta",_xlfn.BETA.INV(U231,'Input Parameters'!$L$30,'Input Parameters'!$M$30,'Input Parameters'!$J$30,'Input Parameters'!$K$30),IF('Input Parameters'!$D$30="LogNorm",_xlfn.LOGNORM.INV(U231,'Input Parameters'!$H$30,'Input Parameters'!$I$30)))</f>
        <v>0.90900240376654928</v>
      </c>
      <c r="W231" s="2">
        <f ca="1">N231+(P231-N231)*(1-ERF((T231-R231)/(2*SQRT(L231*'Input Parameters'!$E$31))))</f>
        <v>8.3247400176760133E-2</v>
      </c>
      <c r="X231">
        <f t="shared" ca="1" si="35"/>
        <v>1</v>
      </c>
      <c r="Y231" s="7"/>
    </row>
    <row r="232" spans="1:25" ht="15" customHeight="1" x14ac:dyDescent="0.3">
      <c r="A232" s="130">
        <v>225</v>
      </c>
      <c r="B232" s="10">
        <f t="shared" ca="1" si="27"/>
        <v>0.16270869433752932</v>
      </c>
      <c r="C232" s="57">
        <f ca="1">_xlfn.NORM.INV(B232,'Input Parameters'!$E$19,'Input Parameters'!$F$19)</f>
        <v>484.20386422589365</v>
      </c>
      <c r="D232" s="10">
        <f t="shared" ca="1" si="28"/>
        <v>0.30465903598126853</v>
      </c>
      <c r="E232" s="59">
        <f ca="1">IF(_xlfn.NORM.INV(D232,'Input Parameters'!$E$20,'Input Parameters'!$F$20)&lt;3500,3500,IF(_xlfn.NORM.INV(D232,'Input Parameters'!$E$20,'Input Parameters'!$F$20)&gt;5500,5500,_xlfn.NORM.INV(D232,'Input Parameters'!$E$20,'Input Parameters'!$F$20)))</f>
        <v>4442.267025447969</v>
      </c>
      <c r="F232" s="10">
        <f t="shared" ca="1" si="29"/>
        <v>0.39086155518657051</v>
      </c>
      <c r="G232" s="61">
        <f ca="1">_xlfn.NORM.INV(F232,'Input Parameters'!$E$21,'Input Parameters'!$F$21)</f>
        <v>282.67219656687638</v>
      </c>
      <c r="H232" s="54">
        <f ca="1">EXP(E232*(1/'Input Parameters'!$E$22-1/G232))</f>
        <v>0.5746816990734217</v>
      </c>
      <c r="I232" s="10">
        <f t="shared" ca="1" si="30"/>
        <v>0.1532898496856735</v>
      </c>
      <c r="J232" s="29">
        <f ca="1">_xlfn.BETA.INV(I232,'Input Parameters'!$L$24,'Input Parameters'!$M$24,'Input Parameters'!$J$24,'Input Parameters'!$K$24)</f>
        <v>0.43900835606048072</v>
      </c>
      <c r="K232" s="156">
        <f ca="1">('Input Parameters'!$E$25/'Input Parameters'!$E$31)^$J232</f>
        <v>4.2884389752177357E-2</v>
      </c>
      <c r="L232" s="66">
        <f ca="1">$H232*$C232*'Input Parameters'!$E$23*K232</f>
        <v>11.933143207943358</v>
      </c>
      <c r="M232" s="23">
        <f t="shared" ca="1" si="31"/>
        <v>0.3203239935382477</v>
      </c>
      <c r="N232" s="15">
        <f ca="1">_xlfn.NORM.INV(M232,'Input Parameters'!$E$26,'Input Parameters'!$F$26)</f>
        <v>2.4197347074999064E-2</v>
      </c>
      <c r="O232" s="8">
        <f t="shared" ca="1" si="32"/>
        <v>0.9055723348415482</v>
      </c>
      <c r="P232" s="29">
        <f ca="1">_xlfn.LOGNORM.INV(O232,'Input Parameters'!$H$27,'Input Parameters'!$I$27)</f>
        <v>2.5460111634309142</v>
      </c>
      <c r="Q232" s="10"/>
      <c r="R232" s="15">
        <f>'Input Parameters'!$E$28</f>
        <v>12.7</v>
      </c>
      <c r="S232" s="10">
        <f t="shared" ca="1" si="33"/>
        <v>0.72021472365230776</v>
      </c>
      <c r="T232" s="25">
        <f ca="1">_xlfn.LOGNORM.INV(S232,'Input Parameters'!$H$29,'Input Parameters'!$I$29)</f>
        <v>62.174266574754547</v>
      </c>
      <c r="U232" s="10">
        <f t="shared" ca="1" si="34"/>
        <v>0.69989964105935265</v>
      </c>
      <c r="V232" s="29">
        <f ca="1">IF('Input Parameters'!$D$30="Beta",_xlfn.BETA.INV(U232,'Input Parameters'!$L$30,'Input Parameters'!$M$30,'Input Parameters'!$J$30,'Input Parameters'!$K$30),IF('Input Parameters'!$D$30="LogNorm",_xlfn.LOGNORM.INV(U232,'Input Parameters'!$H$30,'Input Parameters'!$I$30)))</f>
        <v>1.2286156455734927</v>
      </c>
      <c r="W232" s="2">
        <f ca="1">N232+(P232-N232)*(1-ERF((T232-R232)/(2*SQRT(L232*'Input Parameters'!$E$31))))</f>
        <v>0.80897735220224176</v>
      </c>
      <c r="X232">
        <f t="shared" ca="1" si="35"/>
        <v>1</v>
      </c>
      <c r="Y232" s="7"/>
    </row>
    <row r="233" spans="1:25" ht="15" customHeight="1" x14ac:dyDescent="0.3">
      <c r="A233" s="130">
        <v>226</v>
      </c>
      <c r="B233" s="10">
        <f t="shared" ca="1" si="27"/>
        <v>0.31997834171791861</v>
      </c>
      <c r="C233" s="57">
        <f ca="1">_xlfn.NORM.INV(B233,'Input Parameters'!$E$19,'Input Parameters'!$F$19)</f>
        <v>527.77433376028148</v>
      </c>
      <c r="D233" s="10">
        <f t="shared" ca="1" si="28"/>
        <v>0.4493340093695104</v>
      </c>
      <c r="E233" s="59">
        <f ca="1">IF(_xlfn.NORM.INV(D233,'Input Parameters'!$E$20,'Input Parameters'!$F$20)&lt;3500,3500,IF(_xlfn.NORM.INV(D233,'Input Parameters'!$E$20,'Input Parameters'!$F$20)&gt;5500,5500,_xlfn.NORM.INV(D233,'Input Parameters'!$E$20,'Input Parameters'!$F$20)))</f>
        <v>4710.8590955849004</v>
      </c>
      <c r="F233" s="10">
        <f t="shared" ca="1" si="29"/>
        <v>0.53793748206623748</v>
      </c>
      <c r="G233" s="61">
        <f ca="1">_xlfn.NORM.INV(F233,'Input Parameters'!$E$21,'Input Parameters'!$F$21)</f>
        <v>285.59857811815016</v>
      </c>
      <c r="H233" s="54">
        <f ca="1">EXP(E233*(1/'Input Parameters'!$E$22-1/G233))</f>
        <v>0.65923882470134354</v>
      </c>
      <c r="I233" s="10">
        <f t="shared" ca="1" si="30"/>
        <v>2.624025028378385E-2</v>
      </c>
      <c r="J233" s="29">
        <f ca="1">_xlfn.BETA.INV(I233,'Input Parameters'!$L$24,'Input Parameters'!$M$24,'Input Parameters'!$J$24,'Input Parameters'!$K$24)</f>
        <v>0.29754359221265048</v>
      </c>
      <c r="K233" s="156">
        <f ca="1">('Input Parameters'!$E$25/'Input Parameters'!$E$31)^$J233</f>
        <v>0.11831045209669182</v>
      </c>
      <c r="L233" s="66">
        <f ca="1">$H233*$C233*'Input Parameters'!$E$23*K233</f>
        <v>41.163676506951589</v>
      </c>
      <c r="M233" s="23">
        <f t="shared" ca="1" si="31"/>
        <v>0.97085427095793053</v>
      </c>
      <c r="N233" s="15">
        <f ca="1">_xlfn.NORM.INV(M233,'Input Parameters'!$E$26,'Input Parameters'!$F$26)</f>
        <v>7.3763492118716301E-2</v>
      </c>
      <c r="O233" s="8">
        <f t="shared" ca="1" si="32"/>
        <v>0.77542919633599616</v>
      </c>
      <c r="P233" s="29">
        <f ca="1">_xlfn.LOGNORM.INV(O233,'Input Parameters'!$H$27,'Input Parameters'!$I$27)</f>
        <v>1.9898300609819093</v>
      </c>
      <c r="Q233" s="10"/>
      <c r="R233" s="15">
        <f>'Input Parameters'!$E$28</f>
        <v>12.7</v>
      </c>
      <c r="S233" s="10">
        <f t="shared" ca="1" si="33"/>
        <v>0.18874695542264242</v>
      </c>
      <c r="T233" s="25">
        <f ca="1">_xlfn.LOGNORM.INV(S233,'Input Parameters'!$H$29,'Input Parameters'!$I$29)</f>
        <v>52.738635318841844</v>
      </c>
      <c r="U233" s="10">
        <f t="shared" ca="1" si="34"/>
        <v>0.4656139521771373</v>
      </c>
      <c r="V233" s="29">
        <f ca="1">IF('Input Parameters'!$D$30="Beta",_xlfn.BETA.INV(U233,'Input Parameters'!$L$30,'Input Parameters'!$M$30,'Input Parameters'!$J$30,'Input Parameters'!$K$30),IF('Input Parameters'!$D$30="LogNorm",_xlfn.LOGNORM.INV(U233,'Input Parameters'!$H$30,'Input Parameters'!$I$30)))</f>
        <v>0.96577415440058678</v>
      </c>
      <c r="W233" s="2">
        <f ca="1">N233+(P233-N233)*(1-ERF((T233-R233)/(2*SQRT(L233*'Input Parameters'!$E$31))))</f>
        <v>1.3364810438681016</v>
      </c>
      <c r="X233">
        <f t="shared" ca="1" si="35"/>
        <v>0</v>
      </c>
      <c r="Y233" s="7"/>
    </row>
    <row r="234" spans="1:25" ht="15" customHeight="1" x14ac:dyDescent="0.3">
      <c r="A234" s="130">
        <v>227</v>
      </c>
      <c r="B234" s="10">
        <f t="shared" ca="1" si="27"/>
        <v>0.88328537293346066</v>
      </c>
      <c r="C234" s="57">
        <f ca="1">_xlfn.NORM.INV(B234,'Input Parameters'!$E$19,'Input Parameters'!$F$19)</f>
        <v>667.98780282578059</v>
      </c>
      <c r="D234" s="10">
        <f t="shared" ca="1" si="28"/>
        <v>0.55509534388368542</v>
      </c>
      <c r="E234" s="59">
        <f ca="1">IF(_xlfn.NORM.INV(D234,'Input Parameters'!$E$20,'Input Parameters'!$F$20)&lt;3500,3500,IF(_xlfn.NORM.INV(D234,'Input Parameters'!$E$20,'Input Parameters'!$F$20)&gt;5500,5500,_xlfn.NORM.INV(D234,'Input Parameters'!$E$20,'Input Parameters'!$F$20)))</f>
        <v>4896.9818502468506</v>
      </c>
      <c r="F234" s="10">
        <f t="shared" ca="1" si="29"/>
        <v>0.63688753819554089</v>
      </c>
      <c r="G234" s="61">
        <f ca="1">_xlfn.NORM.INV(F234,'Input Parameters'!$E$21,'Input Parameters'!$F$21)</f>
        <v>287.60219161983764</v>
      </c>
      <c r="H234" s="54">
        <f ca="1">EXP(E234*(1/'Input Parameters'!$E$22-1/G234))</f>
        <v>0.73075319225710389</v>
      </c>
      <c r="I234" s="10">
        <f t="shared" ca="1" si="30"/>
        <v>2.2898336575088218E-2</v>
      </c>
      <c r="J234" s="29">
        <f ca="1">_xlfn.BETA.INV(I234,'Input Parameters'!$L$24,'Input Parameters'!$M$24,'Input Parameters'!$J$24,'Input Parameters'!$K$24)</f>
        <v>0.28932066653564398</v>
      </c>
      <c r="K234" s="156">
        <f ca="1">('Input Parameters'!$E$25/'Input Parameters'!$E$31)^$J234</f>
        <v>0.12549923580400621</v>
      </c>
      <c r="L234" s="66">
        <f ca="1">$H234*$C234*'Input Parameters'!$E$23*K234</f>
        <v>61.260471492405557</v>
      </c>
      <c r="M234" s="23">
        <f t="shared" ca="1" si="31"/>
        <v>0.71869701689745824</v>
      </c>
      <c r="N234" s="15">
        <f ca="1">_xlfn.NORM.INV(M234,'Input Parameters'!$E$26,'Input Parameters'!$F$26)</f>
        <v>4.6158477360967773E-2</v>
      </c>
      <c r="O234" s="8">
        <f t="shared" ca="1" si="32"/>
        <v>0.99767293223566311</v>
      </c>
      <c r="P234" s="29">
        <f ca="1">_xlfn.LOGNORM.INV(O234,'Input Parameters'!$H$27,'Input Parameters'!$I$27)</f>
        <v>4.9791296172512949</v>
      </c>
      <c r="Q234" s="10"/>
      <c r="R234" s="15">
        <f>'Input Parameters'!$E$28</f>
        <v>12.7</v>
      </c>
      <c r="S234" s="10">
        <f t="shared" ca="1" si="33"/>
        <v>0.20529092465435339</v>
      </c>
      <c r="T234" s="25">
        <f ca="1">_xlfn.LOGNORM.INV(S234,'Input Parameters'!$H$29,'Input Parameters'!$I$29)</f>
        <v>53.093035130566534</v>
      </c>
      <c r="U234" s="10">
        <f t="shared" ca="1" si="34"/>
        <v>4.5299728612008594E-2</v>
      </c>
      <c r="V234" s="29">
        <f ca="1">IF('Input Parameters'!$D$30="Beta",_xlfn.BETA.INV(U234,'Input Parameters'!$L$30,'Input Parameters'!$M$30,'Input Parameters'!$J$30,'Input Parameters'!$K$30),IF('Input Parameters'!$D$30="LogNorm",_xlfn.LOGNORM.INV(U234,'Input Parameters'!$H$30,'Input Parameters'!$I$30)))</f>
        <v>0.512670295882931</v>
      </c>
      <c r="W234" s="2">
        <f ca="1">N234+(P234-N234)*(1-ERF((T234-R234)/(2*SQRT(L234*'Input Parameters'!$E$31))))</f>
        <v>3.574065683017797</v>
      </c>
      <c r="X234">
        <f t="shared" ca="1" si="35"/>
        <v>0</v>
      </c>
      <c r="Y234" s="7"/>
    </row>
    <row r="235" spans="1:25" ht="15" customHeight="1" x14ac:dyDescent="0.3">
      <c r="A235" s="130">
        <v>228</v>
      </c>
      <c r="B235" s="10">
        <f t="shared" ca="1" si="27"/>
        <v>0.3906775606023144</v>
      </c>
      <c r="C235" s="57">
        <f ca="1">_xlfn.NORM.INV(B235,'Input Parameters'!$E$19,'Input Parameters'!$F$19)</f>
        <v>543.8467281019158</v>
      </c>
      <c r="D235" s="10">
        <f t="shared" ca="1" si="28"/>
        <v>0.83731286527875437</v>
      </c>
      <c r="E235" s="59">
        <f ca="1">IF(_xlfn.NORM.INV(D235,'Input Parameters'!$E$20,'Input Parameters'!$F$20)&lt;3500,3500,IF(_xlfn.NORM.INV(D235,'Input Parameters'!$E$20,'Input Parameters'!$F$20)&gt;5500,5500,_xlfn.NORM.INV(D235,'Input Parameters'!$E$20,'Input Parameters'!$F$20)))</f>
        <v>5488.4317090647837</v>
      </c>
      <c r="F235" s="10">
        <f t="shared" ca="1" si="29"/>
        <v>0.21037730517523923</v>
      </c>
      <c r="G235" s="61">
        <f ca="1">_xlfn.NORM.INV(F235,'Input Parameters'!$E$21,'Input Parameters'!$F$21)</f>
        <v>278.52181366870349</v>
      </c>
      <c r="H235" s="54">
        <f ca="1">EXP(E235*(1/'Input Parameters'!$E$22-1/G235))</f>
        <v>0.37767419782210238</v>
      </c>
      <c r="I235" s="10">
        <f t="shared" ca="1" si="30"/>
        <v>0.47770742299797231</v>
      </c>
      <c r="J235" s="29">
        <f ca="1">_xlfn.BETA.INV(I235,'Input Parameters'!$L$24,'Input Parameters'!$M$24,'Input Parameters'!$J$24,'Input Parameters'!$K$24)</f>
        <v>0.59813210723756183</v>
      </c>
      <c r="K235" s="156">
        <f ca="1">('Input Parameters'!$E$25/'Input Parameters'!$E$31)^$J235</f>
        <v>1.3694935062300016E-2</v>
      </c>
      <c r="L235" s="66">
        <f ca="1">$H235*$C235*'Input Parameters'!$E$23*K235</f>
        <v>2.8128968894200734</v>
      </c>
      <c r="M235" s="23">
        <f t="shared" ca="1" si="31"/>
        <v>0.22056213382657308</v>
      </c>
      <c r="N235" s="15">
        <f ca="1">_xlfn.NORM.INV(M235,'Input Parameters'!$E$26,'Input Parameters'!$F$26)</f>
        <v>1.7823781841843613E-2</v>
      </c>
      <c r="O235" s="8">
        <f t="shared" ca="1" si="32"/>
        <v>0.80218230906424592</v>
      </c>
      <c r="P235" s="29">
        <f ca="1">_xlfn.LOGNORM.INV(O235,'Input Parameters'!$H$27,'Input Parameters'!$I$27)</f>
        <v>2.0730362995301039</v>
      </c>
      <c r="Q235" s="10"/>
      <c r="R235" s="15">
        <f>'Input Parameters'!$E$28</f>
        <v>12.7</v>
      </c>
      <c r="S235" s="10">
        <f t="shared" ca="1" si="33"/>
        <v>0.53011052505115897</v>
      </c>
      <c r="T235" s="25">
        <f ca="1">_xlfn.LOGNORM.INV(S235,'Input Parameters'!$H$29,'Input Parameters'!$I$29)</f>
        <v>58.727848831249695</v>
      </c>
      <c r="U235" s="10">
        <f t="shared" ca="1" si="34"/>
        <v>0.69372196524570373</v>
      </c>
      <c r="V235" s="29">
        <f ca="1">IF('Input Parameters'!$D$30="Beta",_xlfn.BETA.INV(U235,'Input Parameters'!$L$30,'Input Parameters'!$M$30,'Input Parameters'!$J$30,'Input Parameters'!$K$30),IF('Input Parameters'!$D$30="LogNorm",_xlfn.LOGNORM.INV(U235,'Input Parameters'!$H$30,'Input Parameters'!$I$30)))</f>
        <v>1.2200777224962411</v>
      </c>
      <c r="W235" s="2">
        <f ca="1">N235+(P235-N235)*(1-ERF((T235-R235)/(2*SQRT(L235*'Input Parameters'!$E$31))))</f>
        <v>0.12533348682958895</v>
      </c>
      <c r="X235">
        <f t="shared" ca="1" si="35"/>
        <v>1</v>
      </c>
      <c r="Y235" s="7"/>
    </row>
    <row r="236" spans="1:25" ht="15" customHeight="1" x14ac:dyDescent="0.3">
      <c r="A236" s="130">
        <v>229</v>
      </c>
      <c r="B236" s="10">
        <f t="shared" ca="1" si="27"/>
        <v>0.57605657444770719</v>
      </c>
      <c r="C236" s="57">
        <f ca="1">_xlfn.NORM.INV(B236,'Input Parameters'!$E$19,'Input Parameters'!$F$19)</f>
        <v>583.50839659671931</v>
      </c>
      <c r="D236" s="10">
        <f t="shared" ca="1" si="28"/>
        <v>0.81386023447445544</v>
      </c>
      <c r="E236" s="59">
        <f ca="1">IF(_xlfn.NORM.INV(D236,'Input Parameters'!$E$20,'Input Parameters'!$F$20)&lt;3500,3500,IF(_xlfn.NORM.INV(D236,'Input Parameters'!$E$20,'Input Parameters'!$F$20)&gt;5500,5500,_xlfn.NORM.INV(D236,'Input Parameters'!$E$20,'Input Parameters'!$F$20)))</f>
        <v>5424.5481130783337</v>
      </c>
      <c r="F236" s="10">
        <f t="shared" ca="1" si="29"/>
        <v>0.47116938788425666</v>
      </c>
      <c r="G236" s="61">
        <f ca="1">_xlfn.NORM.INV(F236,'Input Parameters'!$E$21,'Input Parameters'!$F$21)</f>
        <v>284.2814811144226</v>
      </c>
      <c r="H236" s="54">
        <f ca="1">EXP(E236*(1/'Input Parameters'!$E$22-1/G236))</f>
        <v>0.56677489141809989</v>
      </c>
      <c r="I236" s="10">
        <f t="shared" ca="1" si="30"/>
        <v>0.34389849421489938</v>
      </c>
      <c r="J236" s="29">
        <f ca="1">_xlfn.BETA.INV(I236,'Input Parameters'!$L$24,'Input Parameters'!$M$24,'Input Parameters'!$J$24,'Input Parameters'!$K$24)</f>
        <v>0.54144238520784194</v>
      </c>
      <c r="K236" s="156">
        <f ca="1">('Input Parameters'!$E$25/'Input Parameters'!$E$31)^$J236</f>
        <v>2.0567095390108054E-2</v>
      </c>
      <c r="L236" s="66">
        <f ca="1">$H236*$C236*'Input Parameters'!$E$23*K236</f>
        <v>6.8019067635756398</v>
      </c>
      <c r="M236" s="23">
        <f t="shared" ca="1" si="31"/>
        <v>0.98093343524559184</v>
      </c>
      <c r="N236" s="15">
        <f ca="1">_xlfn.NORM.INV(M236,'Input Parameters'!$E$26,'Input Parameters'!$F$26)</f>
        <v>7.7541838004373864E-2</v>
      </c>
      <c r="O236" s="8">
        <f t="shared" ca="1" si="32"/>
        <v>4.7133450477075067E-2</v>
      </c>
      <c r="P236" s="29">
        <f ca="1">_xlfn.LOGNORM.INV(O236,'Input Parameters'!$H$27,'Input Parameters'!$I$27)</f>
        <v>0.67903854627870897</v>
      </c>
      <c r="Q236" s="10"/>
      <c r="R236" s="15">
        <f>'Input Parameters'!$E$28</f>
        <v>12.7</v>
      </c>
      <c r="S236" s="10">
        <f t="shared" ca="1" si="33"/>
        <v>0.82191364764691921</v>
      </c>
      <c r="T236" s="25">
        <f ca="1">_xlfn.LOGNORM.INV(S236,'Input Parameters'!$H$29,'Input Parameters'!$I$29)</f>
        <v>64.587740151104811</v>
      </c>
      <c r="U236" s="10">
        <f t="shared" ca="1" si="34"/>
        <v>0.12478914429139543</v>
      </c>
      <c r="V236" s="29">
        <f ca="1">IF('Input Parameters'!$D$30="Beta",_xlfn.BETA.INV(U236,'Input Parameters'!$L$30,'Input Parameters'!$M$30,'Input Parameters'!$J$30,'Input Parameters'!$K$30),IF('Input Parameters'!$D$30="LogNorm",_xlfn.LOGNORM.INV(U236,'Input Parameters'!$H$30,'Input Parameters'!$I$30)))</f>
        <v>0.63455412312623305</v>
      </c>
      <c r="W236" s="2">
        <f ca="1">N236+(P236-N236)*(1-ERF((T236-R236)/(2*SQRT(L236*'Input Parameters'!$E$31))))</f>
        <v>0.17347137315372368</v>
      </c>
      <c r="X236">
        <f t="shared" ca="1" si="35"/>
        <v>1</v>
      </c>
      <c r="Y236" s="7"/>
    </row>
    <row r="237" spans="1:25" ht="15" customHeight="1" x14ac:dyDescent="0.3">
      <c r="A237" s="130">
        <v>230</v>
      </c>
      <c r="B237" s="10">
        <f t="shared" ca="1" si="27"/>
        <v>0.87963605572136971</v>
      </c>
      <c r="C237" s="57">
        <f ca="1">_xlfn.NORM.INV(B237,'Input Parameters'!$E$19,'Input Parameters'!$F$19)</f>
        <v>666.43281259374487</v>
      </c>
      <c r="D237" s="10">
        <f t="shared" ca="1" si="28"/>
        <v>0.69692581623998295</v>
      </c>
      <c r="E237" s="59">
        <f ca="1">IF(_xlfn.NORM.INV(D237,'Input Parameters'!$E$20,'Input Parameters'!$F$20)&lt;3500,3500,IF(_xlfn.NORM.INV(D237,'Input Parameters'!$E$20,'Input Parameters'!$F$20)&gt;5500,5500,_xlfn.NORM.INV(D237,'Input Parameters'!$E$20,'Input Parameters'!$F$20)))</f>
        <v>5160.9054131741659</v>
      </c>
      <c r="F237" s="10">
        <f t="shared" ca="1" si="29"/>
        <v>0.77612870496190856</v>
      </c>
      <c r="G237" s="61">
        <f ca="1">_xlfn.NORM.INV(F237,'Input Parameters'!$E$21,'Input Parameters'!$F$21)</f>
        <v>290.81718500191982</v>
      </c>
      <c r="H237" s="54">
        <f ca="1">EXP(E237*(1/'Input Parameters'!$E$22-1/G237))</f>
        <v>0.8761594268074937</v>
      </c>
      <c r="I237" s="10">
        <f t="shared" ca="1" si="30"/>
        <v>0.19901040693444638</v>
      </c>
      <c r="J237" s="29">
        <f ca="1">_xlfn.BETA.INV(I237,'Input Parameters'!$L$24,'Input Parameters'!$M$24,'Input Parameters'!$J$24,'Input Parameters'!$K$24)</f>
        <v>0.46808189460254307</v>
      </c>
      <c r="K237" s="156">
        <f ca="1">('Input Parameters'!$E$25/'Input Parameters'!$E$31)^$J237</f>
        <v>3.4811488728242336E-2</v>
      </c>
      <c r="L237" s="66">
        <f ca="1">$H237*$C237*'Input Parameters'!$E$23*K237</f>
        <v>20.326476694259409</v>
      </c>
      <c r="M237" s="23">
        <f t="shared" ca="1" si="31"/>
        <v>0.58988493774971107</v>
      </c>
      <c r="N237" s="15">
        <f ca="1">_xlfn.NORM.INV(M237,'Input Parameters'!$E$26,'Input Parameters'!$F$26)</f>
        <v>3.8772229087110491E-2</v>
      </c>
      <c r="O237" s="8">
        <f t="shared" ca="1" si="32"/>
        <v>0.62551304028352051</v>
      </c>
      <c r="P237" s="29">
        <f ca="1">_xlfn.LOGNORM.INV(O237,'Input Parameters'!$H$27,'Input Parameters'!$I$27)</f>
        <v>1.640137594588597</v>
      </c>
      <c r="Q237" s="10"/>
      <c r="R237" s="15">
        <f>'Input Parameters'!$E$28</f>
        <v>12.7</v>
      </c>
      <c r="S237" s="10">
        <f t="shared" ca="1" si="33"/>
        <v>0.41795864260179361</v>
      </c>
      <c r="T237" s="25">
        <f ca="1">_xlfn.LOGNORM.INV(S237,'Input Parameters'!$H$29,'Input Parameters'!$I$29)</f>
        <v>56.893334209048341</v>
      </c>
      <c r="U237" s="10">
        <f t="shared" ca="1" si="34"/>
        <v>0.5447532108580726</v>
      </c>
      <c r="V237" s="29">
        <f ca="1">IF('Input Parameters'!$D$30="Beta",_xlfn.BETA.INV(U237,'Input Parameters'!$L$30,'Input Parameters'!$M$30,'Input Parameters'!$J$30,'Input Parameters'!$K$30),IF('Input Parameters'!$D$30="LogNorm",_xlfn.LOGNORM.INV(U237,'Input Parameters'!$H$30,'Input Parameters'!$I$30)))</f>
        <v>1.0444992066542853</v>
      </c>
      <c r="W237" s="2">
        <f ca="1">N237+(P237-N237)*(1-ERF((T237-R237)/(2*SQRT(L237*'Input Parameters'!$E$31))))</f>
        <v>0.82060997551925963</v>
      </c>
      <c r="X237">
        <f t="shared" ca="1" si="35"/>
        <v>1</v>
      </c>
      <c r="Y237" s="7"/>
    </row>
    <row r="238" spans="1:25" ht="15" customHeight="1" x14ac:dyDescent="0.3">
      <c r="A238" s="130">
        <v>231</v>
      </c>
      <c r="B238" s="10">
        <f t="shared" ca="1" si="27"/>
        <v>0.68475591786019396</v>
      </c>
      <c r="C238" s="57">
        <f ca="1">_xlfn.NORM.INV(B238,'Input Parameters'!$E$19,'Input Parameters'!$F$19)</f>
        <v>607.94786879735955</v>
      </c>
      <c r="D238" s="10">
        <f t="shared" ca="1" si="28"/>
        <v>0.43645389704400683</v>
      </c>
      <c r="E238" s="59">
        <f ca="1">IF(_xlfn.NORM.INV(D238,'Input Parameters'!$E$20,'Input Parameters'!$F$20)&lt;3500,3500,IF(_xlfn.NORM.INV(D238,'Input Parameters'!$E$20,'Input Parameters'!$F$20)&gt;5500,5500,_xlfn.NORM.INV(D238,'Input Parameters'!$E$20,'Input Parameters'!$F$20)))</f>
        <v>4688.0237437944879</v>
      </c>
      <c r="F238" s="10">
        <f t="shared" ca="1" si="29"/>
        <v>0.61675973108433813</v>
      </c>
      <c r="G238" s="61">
        <f ca="1">_xlfn.NORM.INV(F238,'Input Parameters'!$E$21,'Input Parameters'!$F$21)</f>
        <v>287.18427557149391</v>
      </c>
      <c r="H238" s="54">
        <f ca="1">EXP(E238*(1/'Input Parameters'!$E$22-1/G238))</f>
        <v>0.72323927006833422</v>
      </c>
      <c r="I238" s="10">
        <f t="shared" ca="1" si="30"/>
        <v>0.77633517189909962</v>
      </c>
      <c r="J238" s="29">
        <f ca="1">_xlfn.BETA.INV(I238,'Input Parameters'!$L$24,'Input Parameters'!$M$24,'Input Parameters'!$J$24,'Input Parameters'!$K$24)</f>
        <v>0.72322739682926285</v>
      </c>
      <c r="K238" s="156">
        <f ca="1">('Input Parameters'!$E$25/'Input Parameters'!$E$31)^$J238</f>
        <v>5.5825688104508778E-3</v>
      </c>
      <c r="L238" s="66">
        <f ca="1">$H238*$C238*'Input Parameters'!$E$23*K238</f>
        <v>2.4546095774281076</v>
      </c>
      <c r="M238" s="23">
        <f t="shared" ca="1" si="31"/>
        <v>0.12791233382771883</v>
      </c>
      <c r="N238" s="15">
        <f ca="1">_xlfn.NORM.INV(M238,'Input Parameters'!$E$26,'Input Parameters'!$F$26)</f>
        <v>1.0137380603496865E-2</v>
      </c>
      <c r="O238" s="8">
        <f t="shared" ca="1" si="32"/>
        <v>0.97576323615055538</v>
      </c>
      <c r="P238" s="29">
        <f ca="1">_xlfn.LOGNORM.INV(O238,'Input Parameters'!$H$27,'Input Parameters'!$I$27)</f>
        <v>3.4081658648250119</v>
      </c>
      <c r="Q238" s="10"/>
      <c r="R238" s="15">
        <f>'Input Parameters'!$E$28</f>
        <v>12.7</v>
      </c>
      <c r="S238" s="10">
        <f t="shared" ca="1" si="33"/>
        <v>0.20788905181812589</v>
      </c>
      <c r="T238" s="25">
        <f ca="1">_xlfn.LOGNORM.INV(S238,'Input Parameters'!$H$29,'Input Parameters'!$I$29)</f>
        <v>53.147322441946173</v>
      </c>
      <c r="U238" s="10">
        <f t="shared" ca="1" si="34"/>
        <v>0.78265612494032655</v>
      </c>
      <c r="V238" s="29">
        <f ca="1">IF('Input Parameters'!$D$30="Beta",_xlfn.BETA.INV(U238,'Input Parameters'!$L$30,'Input Parameters'!$M$30,'Input Parameters'!$J$30,'Input Parameters'!$K$30),IF('Input Parameters'!$D$30="LogNorm",_xlfn.LOGNORM.INV(U238,'Input Parameters'!$H$30,'Input Parameters'!$I$30)))</f>
        <v>1.3597049132868775</v>
      </c>
      <c r="W238" s="2">
        <f ca="1">N238+(P238-N238)*(1-ERF((T238-R238)/(2*SQRT(L238*'Input Parameters'!$E$31))))</f>
        <v>0.24094681709092569</v>
      </c>
      <c r="X238">
        <f t="shared" ca="1" si="35"/>
        <v>1</v>
      </c>
      <c r="Y238" s="7"/>
    </row>
    <row r="239" spans="1:25" ht="15" customHeight="1" x14ac:dyDescent="0.3">
      <c r="A239" s="130">
        <v>232</v>
      </c>
      <c r="B239" s="10">
        <f t="shared" ca="1" si="27"/>
        <v>0.99164910944091389</v>
      </c>
      <c r="C239" s="57">
        <f ca="1">_xlfn.NORM.INV(B239,'Input Parameters'!$E$19,'Input Parameters'!$F$19)</f>
        <v>769.52605484210585</v>
      </c>
      <c r="D239" s="10">
        <f t="shared" ca="1" si="28"/>
        <v>0.64517095094432031</v>
      </c>
      <c r="E239" s="59">
        <f ca="1">IF(_xlfn.NORM.INV(D239,'Input Parameters'!$E$20,'Input Parameters'!$F$20)&lt;3500,3500,IF(_xlfn.NORM.INV(D239,'Input Parameters'!$E$20,'Input Parameters'!$F$20)&gt;5500,5500,_xlfn.NORM.INV(D239,'Input Parameters'!$E$20,'Input Parameters'!$F$20)))</f>
        <v>5060.6207196771938</v>
      </c>
      <c r="F239" s="10">
        <f t="shared" ca="1" si="29"/>
        <v>0.9778055315657006</v>
      </c>
      <c r="G239" s="61">
        <f ca="1">_xlfn.NORM.INV(F239,'Input Parameters'!$E$21,'Input Parameters'!$F$21)</f>
        <v>300.65173906664393</v>
      </c>
      <c r="H239" s="54">
        <f ca="1">EXP(E239*(1/'Input Parameters'!$E$22-1/G239))</f>
        <v>1.5520468541760399</v>
      </c>
      <c r="I239" s="10">
        <f t="shared" ca="1" si="30"/>
        <v>0.85130468880363175</v>
      </c>
      <c r="J239" s="29">
        <f ca="1">_xlfn.BETA.INV(I239,'Input Parameters'!$L$24,'Input Parameters'!$M$24,'Input Parameters'!$J$24,'Input Parameters'!$K$24)</f>
        <v>0.76199246276817867</v>
      </c>
      <c r="K239" s="156">
        <f ca="1">('Input Parameters'!$E$25/'Input Parameters'!$E$31)^$J239</f>
        <v>4.2273105206518747E-3</v>
      </c>
      <c r="L239" s="66">
        <f ca="1">$H239*$C239*'Input Parameters'!$E$23*K239</f>
        <v>5.0488481297107777</v>
      </c>
      <c r="M239" s="23">
        <f t="shared" ca="1" si="31"/>
        <v>0.64126731781188262</v>
      </c>
      <c r="N239" s="15">
        <f ca="1">_xlfn.NORM.INV(M239,'Input Parameters'!$E$26,'Input Parameters'!$F$26)</f>
        <v>4.1598815192958841E-2</v>
      </c>
      <c r="O239" s="8">
        <f t="shared" ca="1" si="32"/>
        <v>0.16224056312788082</v>
      </c>
      <c r="P239" s="29">
        <f ca="1">_xlfn.LOGNORM.INV(O239,'Input Parameters'!$H$27,'Input Parameters'!$I$27)</f>
        <v>0.92063497759363522</v>
      </c>
      <c r="Q239" s="10"/>
      <c r="R239" s="15">
        <f>'Input Parameters'!$E$28</f>
        <v>12.7</v>
      </c>
      <c r="S239" s="10">
        <f t="shared" ca="1" si="33"/>
        <v>0.50482267457787655</v>
      </c>
      <c r="T239" s="25">
        <f ca="1">_xlfn.LOGNORM.INV(S239,'Input Parameters'!$H$29,'Input Parameters'!$I$29)</f>
        <v>58.310916391262836</v>
      </c>
      <c r="U239" s="10">
        <f t="shared" ca="1" si="34"/>
        <v>0.6205221171162153</v>
      </c>
      <c r="V239" s="29">
        <f ca="1">IF('Input Parameters'!$D$30="Beta",_xlfn.BETA.INV(U239,'Input Parameters'!$L$30,'Input Parameters'!$M$30,'Input Parameters'!$J$30,'Input Parameters'!$K$30),IF('Input Parameters'!$D$30="LogNorm",_xlfn.LOGNORM.INV(U239,'Input Parameters'!$H$30,'Input Parameters'!$I$30)))</f>
        <v>1.1277366716277646</v>
      </c>
      <c r="W239" s="2">
        <f ca="1">N239+(P239-N239)*(1-ERF((T239-R239)/(2*SQRT(L239*'Input Parameters'!$E$31))))</f>
        <v>0.17449813341877091</v>
      </c>
      <c r="X239">
        <f t="shared" ca="1" si="35"/>
        <v>1</v>
      </c>
      <c r="Y239" s="7"/>
    </row>
    <row r="240" spans="1:25" ht="15" customHeight="1" x14ac:dyDescent="0.3">
      <c r="A240" s="130">
        <v>233</v>
      </c>
      <c r="B240" s="10">
        <f t="shared" ca="1" si="27"/>
        <v>0.9977433020470835</v>
      </c>
      <c r="C240" s="57">
        <f ca="1">_xlfn.NORM.INV(B240,'Input Parameters'!$E$19,'Input Parameters'!$F$19)</f>
        <v>807.26779838591767</v>
      </c>
      <c r="D240" s="10">
        <f t="shared" ca="1" si="28"/>
        <v>0.91605012397492203</v>
      </c>
      <c r="E240" s="59">
        <f ca="1">IF(_xlfn.NORM.INV(D240,'Input Parameters'!$E$20,'Input Parameters'!$F$20)&lt;3500,3500,IF(_xlfn.NORM.INV(D240,'Input Parameters'!$E$20,'Input Parameters'!$F$20)&gt;5500,5500,_xlfn.NORM.INV(D240,'Input Parameters'!$E$20,'Input Parameters'!$F$20)))</f>
        <v>5500</v>
      </c>
      <c r="F240" s="10">
        <f t="shared" ca="1" si="29"/>
        <v>0.9023267697269024</v>
      </c>
      <c r="G240" s="61">
        <f ca="1">_xlfn.NORM.INV(F240,'Input Parameters'!$E$21,'Input Parameters'!$F$21)</f>
        <v>295.02810236179022</v>
      </c>
      <c r="H240" s="54">
        <f ca="1">EXP(E240*(1/'Input Parameters'!$E$22-1/G240))</f>
        <v>1.1377346860363631</v>
      </c>
      <c r="I240" s="10">
        <f t="shared" ca="1" si="30"/>
        <v>0.52352005100706334</v>
      </c>
      <c r="J240" s="29">
        <f ca="1">_xlfn.BETA.INV(I240,'Input Parameters'!$L$24,'Input Parameters'!$M$24,'Input Parameters'!$J$24,'Input Parameters'!$K$24)</f>
        <v>0.61663609795482754</v>
      </c>
      <c r="K240" s="156">
        <f ca="1">('Input Parameters'!$E$25/'Input Parameters'!$E$31)^$J240</f>
        <v>1.1992564112808994E-2</v>
      </c>
      <c r="L240" s="66">
        <f ca="1">$H240*$C240*'Input Parameters'!$E$23*K240</f>
        <v>11.01464936224381</v>
      </c>
      <c r="M240" s="23">
        <f t="shared" ca="1" si="31"/>
        <v>0.8659360876100739</v>
      </c>
      <c r="N240" s="15">
        <f ca="1">_xlfn.NORM.INV(M240,'Input Parameters'!$E$26,'Input Parameters'!$F$26)</f>
        <v>5.7255069625807647E-2</v>
      </c>
      <c r="O240" s="8">
        <f t="shared" ca="1" si="32"/>
        <v>0.15287158163532266</v>
      </c>
      <c r="P240" s="29">
        <f ca="1">_xlfn.LOGNORM.INV(O240,'Input Parameters'!$H$27,'Input Parameters'!$I$27)</f>
        <v>0.90492500897459938</v>
      </c>
      <c r="Q240" s="10"/>
      <c r="R240" s="15">
        <f>'Input Parameters'!$E$28</f>
        <v>12.7</v>
      </c>
      <c r="S240" s="10">
        <f t="shared" ca="1" si="33"/>
        <v>0.31290962147171686</v>
      </c>
      <c r="T240" s="25">
        <f ca="1">_xlfn.LOGNORM.INV(S240,'Input Parameters'!$H$29,'Input Parameters'!$I$29)</f>
        <v>55.129524610344134</v>
      </c>
      <c r="U240" s="10">
        <f t="shared" ca="1" si="34"/>
        <v>0.66754058630713431</v>
      </c>
      <c r="V240" s="29">
        <f ca="1">IF('Input Parameters'!$D$30="Beta",_xlfn.BETA.INV(U240,'Input Parameters'!$L$30,'Input Parameters'!$M$30,'Input Parameters'!$J$30,'Input Parameters'!$K$30),IF('Input Parameters'!$D$30="LogNorm",_xlfn.LOGNORM.INV(U240,'Input Parameters'!$H$30,'Input Parameters'!$I$30)))</f>
        <v>1.1853173483268937</v>
      </c>
      <c r="W240" s="2">
        <f ca="1">N240+(P240-N240)*(1-ERF((T240-R240)/(2*SQRT(L240*'Input Parameters'!$E$31))))</f>
        <v>0.36749893132813083</v>
      </c>
      <c r="X240">
        <f t="shared" ca="1" si="35"/>
        <v>1</v>
      </c>
      <c r="Y240" s="7"/>
    </row>
    <row r="241" spans="1:25" ht="15" customHeight="1" x14ac:dyDescent="0.3">
      <c r="A241" s="130">
        <v>234</v>
      </c>
      <c r="B241" s="10">
        <f t="shared" ca="1" si="27"/>
        <v>4.4221404343830484E-3</v>
      </c>
      <c r="C241" s="57">
        <f ca="1">_xlfn.NORM.INV(B241,'Input Parameters'!$E$19,'Input Parameters'!$F$19)</f>
        <v>346.07769710774937</v>
      </c>
      <c r="D241" s="10">
        <f t="shared" ca="1" si="28"/>
        <v>0.68705016793912188</v>
      </c>
      <c r="E241" s="59">
        <f ca="1">IF(_xlfn.NORM.INV(D241,'Input Parameters'!$E$20,'Input Parameters'!$F$20)&lt;3500,3500,IF(_xlfn.NORM.INV(D241,'Input Parameters'!$E$20,'Input Parameters'!$F$20)&gt;5500,5500,_xlfn.NORM.INV(D241,'Input Parameters'!$E$20,'Input Parameters'!$F$20)))</f>
        <v>5141.2543262500112</v>
      </c>
      <c r="F241" s="10">
        <f t="shared" ca="1" si="29"/>
        <v>0.64321594940623394</v>
      </c>
      <c r="G241" s="61">
        <f ca="1">_xlfn.NORM.INV(F241,'Input Parameters'!$E$21,'Input Parameters'!$F$21)</f>
        <v>287.73515653309312</v>
      </c>
      <c r="H241" s="54">
        <f ca="1">EXP(E241*(1/'Input Parameters'!$E$22-1/G241))</f>
        <v>0.72537554369280943</v>
      </c>
      <c r="I241" s="10">
        <f t="shared" ca="1" si="30"/>
        <v>0.58381063121326948</v>
      </c>
      <c r="J241" s="29">
        <f ca="1">_xlfn.BETA.INV(I241,'Input Parameters'!$L$24,'Input Parameters'!$M$24,'Input Parameters'!$J$24,'Input Parameters'!$K$24)</f>
        <v>0.64086199415970313</v>
      </c>
      <c r="K241" s="156">
        <f ca="1">('Input Parameters'!$E$25/'Input Parameters'!$E$31)^$J241</f>
        <v>1.0079474998590078E-2</v>
      </c>
      <c r="L241" s="66">
        <f ca="1">$H241*$C241*'Input Parameters'!$E$23*K241</f>
        <v>2.5303140864006166</v>
      </c>
      <c r="M241" s="23">
        <f t="shared" ca="1" si="31"/>
        <v>0.57326669423714915</v>
      </c>
      <c r="N241" s="15">
        <f ca="1">_xlfn.NORM.INV(M241,'Input Parameters'!$E$26,'Input Parameters'!$F$26)</f>
        <v>3.787863935122026E-2</v>
      </c>
      <c r="O241" s="8">
        <f t="shared" ca="1" si="32"/>
        <v>0.9428052042230799</v>
      </c>
      <c r="P241" s="29">
        <f ca="1">_xlfn.LOGNORM.INV(O241,'Input Parameters'!$H$27,'Input Parameters'!$I$27)</f>
        <v>2.8624432563704776</v>
      </c>
      <c r="Q241" s="10"/>
      <c r="R241" s="15">
        <f>'Input Parameters'!$E$28</f>
        <v>12.7</v>
      </c>
      <c r="S241" s="10">
        <f t="shared" ca="1" si="33"/>
        <v>0.33955435306080195</v>
      </c>
      <c r="T241" s="25">
        <f ca="1">_xlfn.LOGNORM.INV(S241,'Input Parameters'!$H$29,'Input Parameters'!$I$29)</f>
        <v>55.589086404858541</v>
      </c>
      <c r="U241" s="10">
        <f t="shared" ca="1" si="34"/>
        <v>0.4835277675959011</v>
      </c>
      <c r="V241" s="29">
        <f ca="1">IF('Input Parameters'!$D$30="Beta",_xlfn.BETA.INV(U241,'Input Parameters'!$L$30,'Input Parameters'!$M$30,'Input Parameters'!$J$30,'Input Parameters'!$K$30),IF('Input Parameters'!$D$30="LogNorm",_xlfn.LOGNORM.INV(U241,'Input Parameters'!$H$30,'Input Parameters'!$I$30)))</f>
        <v>0.98306475450469855</v>
      </c>
      <c r="W241" s="2">
        <f ca="1">N241+(P241-N241)*(1-ERF((T241-R241)/(2*SQRT(L241*'Input Parameters'!$E$31))))</f>
        <v>0.19769517149524618</v>
      </c>
      <c r="X241">
        <f t="shared" ca="1" si="35"/>
        <v>1</v>
      </c>
      <c r="Y241" s="7"/>
    </row>
    <row r="242" spans="1:25" ht="15" customHeight="1" x14ac:dyDescent="0.3">
      <c r="A242" s="130">
        <v>235</v>
      </c>
      <c r="B242" s="10">
        <f t="shared" ca="1" si="27"/>
        <v>0.29027307068995201</v>
      </c>
      <c r="C242" s="57">
        <f ca="1">_xlfn.NORM.INV(B242,'Input Parameters'!$E$19,'Input Parameters'!$F$19)</f>
        <v>520.60638561779774</v>
      </c>
      <c r="D242" s="10">
        <f t="shared" ca="1" si="28"/>
        <v>5.1016140013114941E-2</v>
      </c>
      <c r="E242" s="59">
        <f ca="1">IF(_xlfn.NORM.INV(D242,'Input Parameters'!$E$20,'Input Parameters'!$F$20)&lt;3500,3500,IF(_xlfn.NORM.INV(D242,'Input Parameters'!$E$20,'Input Parameters'!$F$20)&gt;5500,5500,_xlfn.NORM.INV(D242,'Input Parameters'!$E$20,'Input Parameters'!$F$20)))</f>
        <v>3655.4440061126143</v>
      </c>
      <c r="F242" s="10">
        <f t="shared" ca="1" si="29"/>
        <v>0.78608695627915492</v>
      </c>
      <c r="G242" s="61">
        <f ca="1">_xlfn.NORM.INV(F242,'Input Parameters'!$E$21,'Input Parameters'!$F$21)</f>
        <v>291.08232889609229</v>
      </c>
      <c r="H242" s="54">
        <f ca="1">EXP(E242*(1/'Input Parameters'!$E$22-1/G242))</f>
        <v>0.92109487350751562</v>
      </c>
      <c r="I242" s="10">
        <f t="shared" ca="1" si="30"/>
        <v>0.97168364980690913</v>
      </c>
      <c r="J242" s="29">
        <f ca="1">_xlfn.BETA.INV(I242,'Input Parameters'!$L$24,'Input Parameters'!$M$24,'Input Parameters'!$J$24,'Input Parameters'!$K$24)</f>
        <v>0.86129144586821882</v>
      </c>
      <c r="K242" s="156">
        <f ca="1">('Input Parameters'!$E$25/'Input Parameters'!$E$31)^$J242</f>
        <v>2.0735041158279188E-3</v>
      </c>
      <c r="L242" s="66">
        <f ca="1">$H242*$C242*'Input Parameters'!$E$23*K242</f>
        <v>0.99430301812859334</v>
      </c>
      <c r="M242" s="23">
        <f t="shared" ca="1" si="31"/>
        <v>0.37599929072988181</v>
      </c>
      <c r="N242" s="15">
        <f ca="1">_xlfn.NORM.INV(M242,'Input Parameters'!$E$26,'Input Parameters'!$F$26)</f>
        <v>2.7363891360476719E-2</v>
      </c>
      <c r="O242" s="8">
        <f t="shared" ca="1" si="32"/>
        <v>0.50617497319792437</v>
      </c>
      <c r="P242" s="29">
        <f ca="1">_xlfn.LOGNORM.INV(O242,'Input Parameters'!$H$27,'Input Parameters'!$I$27)</f>
        <v>1.4334153681963195</v>
      </c>
      <c r="Q242" s="10"/>
      <c r="R242" s="15">
        <f>'Input Parameters'!$E$28</f>
        <v>12.7</v>
      </c>
      <c r="S242" s="10">
        <f t="shared" ca="1" si="33"/>
        <v>0.38829087165452913</v>
      </c>
      <c r="T242" s="25">
        <f ca="1">_xlfn.LOGNORM.INV(S242,'Input Parameters'!$H$29,'Input Parameters'!$I$29)</f>
        <v>56.405775639882215</v>
      </c>
      <c r="U242" s="10">
        <f t="shared" ca="1" si="34"/>
        <v>0.36625418280478728</v>
      </c>
      <c r="V242" s="29">
        <f ca="1">IF('Input Parameters'!$D$30="Beta",_xlfn.BETA.INV(U242,'Input Parameters'!$L$30,'Input Parameters'!$M$30,'Input Parameters'!$J$30,'Input Parameters'!$K$30),IF('Input Parameters'!$D$30="LogNorm",_xlfn.LOGNORM.INV(U242,'Input Parameters'!$H$30,'Input Parameters'!$I$30)))</f>
        <v>0.87321198688101354</v>
      </c>
      <c r="W242" s="2">
        <f ca="1">N242+(P242-N242)*(1-ERF((T242-R242)/(2*SQRT(L242*'Input Parameters'!$E$31))))</f>
        <v>3.0091273710708247E-2</v>
      </c>
      <c r="X242">
        <f t="shared" ca="1" si="35"/>
        <v>1</v>
      </c>
      <c r="Y242" s="7"/>
    </row>
    <row r="243" spans="1:25" ht="15" customHeight="1" x14ac:dyDescent="0.3">
      <c r="A243" s="130">
        <v>236</v>
      </c>
      <c r="B243" s="10">
        <f t="shared" ca="1" si="27"/>
        <v>0.18265058538863843</v>
      </c>
      <c r="C243" s="57">
        <f ca="1">_xlfn.NORM.INV(B243,'Input Parameters'!$E$19,'Input Parameters'!$F$19)</f>
        <v>490.80130350658158</v>
      </c>
      <c r="D243" s="10">
        <f t="shared" ca="1" si="28"/>
        <v>0.23332272910124718</v>
      </c>
      <c r="E243" s="59">
        <f ca="1">IF(_xlfn.NORM.INV(D243,'Input Parameters'!$E$20,'Input Parameters'!$F$20)&lt;3500,3500,IF(_xlfn.NORM.INV(D243,'Input Parameters'!$E$20,'Input Parameters'!$F$20)&gt;5500,5500,_xlfn.NORM.INV(D243,'Input Parameters'!$E$20,'Input Parameters'!$F$20)))</f>
        <v>4290.4364453731687</v>
      </c>
      <c r="F243" s="10">
        <f t="shared" ca="1" si="29"/>
        <v>0.33321435202728911</v>
      </c>
      <c r="G243" s="61">
        <f ca="1">_xlfn.NORM.INV(F243,'Input Parameters'!$E$21,'Input Parameters'!$F$21)</f>
        <v>281.46191120648558</v>
      </c>
      <c r="H243" s="54">
        <f ca="1">EXP(E243*(1/'Input Parameters'!$E$22-1/G243))</f>
        <v>0.54866237103930993</v>
      </c>
      <c r="I243" s="10">
        <f t="shared" ca="1" si="30"/>
        <v>0.66738085605036879</v>
      </c>
      <c r="J243" s="29">
        <f ca="1">_xlfn.BETA.INV(I243,'Input Parameters'!$L$24,'Input Parameters'!$M$24,'Input Parameters'!$J$24,'Input Parameters'!$K$24)</f>
        <v>0.67504553232839537</v>
      </c>
      <c r="K243" s="156">
        <f ca="1">('Input Parameters'!$E$25/'Input Parameters'!$E$31)^$J243</f>
        <v>7.8875371299767759E-3</v>
      </c>
      <c r="L243" s="66">
        <f ca="1">$H243*$C243*'Input Parameters'!$E$23*K243</f>
        <v>2.1239891803699389</v>
      </c>
      <c r="M243" s="23">
        <f t="shared" ca="1" si="31"/>
        <v>0.71603605214277477</v>
      </c>
      <c r="N243" s="15">
        <f ca="1">_xlfn.NORM.INV(M243,'Input Parameters'!$E$26,'Input Parameters'!$F$26)</f>
        <v>4.5993222776457628E-2</v>
      </c>
      <c r="O243" s="8">
        <f t="shared" ca="1" si="32"/>
        <v>0.65108201726554349</v>
      </c>
      <c r="P243" s="29">
        <f ca="1">_xlfn.LOGNORM.INV(O243,'Input Parameters'!$H$27,'Input Parameters'!$I$27)</f>
        <v>1.6904165848749761</v>
      </c>
      <c r="Q243" s="10"/>
      <c r="R243" s="15">
        <f>'Input Parameters'!$E$28</f>
        <v>12.7</v>
      </c>
      <c r="S243" s="10">
        <f t="shared" ca="1" si="33"/>
        <v>0.12785737015290954</v>
      </c>
      <c r="T243" s="25">
        <f ca="1">_xlfn.LOGNORM.INV(S243,'Input Parameters'!$H$29,'Input Parameters'!$I$29)</f>
        <v>51.255593496526124</v>
      </c>
      <c r="U243" s="10">
        <f t="shared" ca="1" si="34"/>
        <v>0.92491210364801135</v>
      </c>
      <c r="V243" s="29">
        <f ca="1">IF('Input Parameters'!$D$30="Beta",_xlfn.BETA.INV(U243,'Input Parameters'!$L$30,'Input Parameters'!$M$30,'Input Parameters'!$J$30,'Input Parameters'!$K$30),IF('Input Parameters'!$D$30="LogNorm",_xlfn.LOGNORM.INV(U243,'Input Parameters'!$H$30,'Input Parameters'!$I$30)))</f>
        <v>1.7623269208256178</v>
      </c>
      <c r="W243" s="2">
        <f ca="1">N243+(P243-N243)*(1-ERF((T243-R243)/(2*SQRT(L243*'Input Parameters'!$E$31))))</f>
        <v>0.14694666704267814</v>
      </c>
      <c r="X243">
        <f t="shared" ca="1" si="35"/>
        <v>1</v>
      </c>
      <c r="Y243" s="7"/>
    </row>
    <row r="244" spans="1:25" ht="15" customHeight="1" x14ac:dyDescent="0.3">
      <c r="A244" s="130">
        <v>237</v>
      </c>
      <c r="B244" s="10">
        <f t="shared" ca="1" si="27"/>
        <v>0.31610410385982401</v>
      </c>
      <c r="C244" s="57">
        <f ca="1">_xlfn.NORM.INV(B244,'Input Parameters'!$E$19,'Input Parameters'!$F$19)</f>
        <v>526.85651738735476</v>
      </c>
      <c r="D244" s="10">
        <f t="shared" ca="1" si="28"/>
        <v>0.74159330363475717</v>
      </c>
      <c r="E244" s="59">
        <f ca="1">IF(_xlfn.NORM.INV(D244,'Input Parameters'!$E$20,'Input Parameters'!$F$20)&lt;3500,3500,IF(_xlfn.NORM.INV(D244,'Input Parameters'!$E$20,'Input Parameters'!$F$20)&gt;5500,5500,_xlfn.NORM.INV(D244,'Input Parameters'!$E$20,'Input Parameters'!$F$20)))</f>
        <v>5253.7856889840205</v>
      </c>
      <c r="F244" s="10">
        <f t="shared" ca="1" si="29"/>
        <v>0.93317650632538796</v>
      </c>
      <c r="G244" s="61">
        <f ca="1">_xlfn.NORM.INV(F244,'Input Parameters'!$E$21,'Input Parameters'!$F$21)</f>
        <v>296.6390113603577</v>
      </c>
      <c r="H244" s="54">
        <f ca="1">EXP(E244*(1/'Input Parameters'!$E$22-1/G244))</f>
        <v>1.2460370922021742</v>
      </c>
      <c r="I244" s="10">
        <f t="shared" ca="1" si="30"/>
        <v>0.92200005774528981</v>
      </c>
      <c r="J244" s="29">
        <f ca="1">_xlfn.BETA.INV(I244,'Input Parameters'!$L$24,'Input Parameters'!$M$24,'Input Parameters'!$J$24,'Input Parameters'!$K$24)</f>
        <v>0.80906974236363083</v>
      </c>
      <c r="K244" s="156">
        <f ca="1">('Input Parameters'!$E$25/'Input Parameters'!$E$31)^$J244</f>
        <v>3.0157690374396631E-3</v>
      </c>
      <c r="L244" s="66">
        <f ca="1">$H244*$C244*'Input Parameters'!$E$23*K244</f>
        <v>1.9798003900664967</v>
      </c>
      <c r="M244" s="23">
        <f t="shared" ca="1" si="31"/>
        <v>0.45791477446787388</v>
      </c>
      <c r="N244" s="15">
        <f ca="1">_xlfn.NORM.INV(M244,'Input Parameters'!$E$26,'Input Parameters'!$F$26)</f>
        <v>3.178054266508272E-2</v>
      </c>
      <c r="O244" s="8">
        <f t="shared" ca="1" si="32"/>
        <v>0.27461838786397486</v>
      </c>
      <c r="P244" s="29">
        <f ca="1">_xlfn.LOGNORM.INV(O244,'Input Parameters'!$H$27,'Input Parameters'!$I$27)</f>
        <v>1.0922612882661042</v>
      </c>
      <c r="Q244" s="10"/>
      <c r="R244" s="15">
        <f>'Input Parameters'!$E$28</f>
        <v>12.7</v>
      </c>
      <c r="S244" s="10">
        <f t="shared" ca="1" si="33"/>
        <v>0.93282662758527291</v>
      </c>
      <c r="T244" s="25">
        <f ca="1">_xlfn.LOGNORM.INV(S244,'Input Parameters'!$H$29,'Input Parameters'!$I$29)</f>
        <v>68.890974692104678</v>
      </c>
      <c r="U244" s="10">
        <f t="shared" ca="1" si="34"/>
        <v>0.69233216475909254</v>
      </c>
      <c r="V244" s="29">
        <f ca="1">IF('Input Parameters'!$D$30="Beta",_xlfn.BETA.INV(U244,'Input Parameters'!$L$30,'Input Parameters'!$M$30,'Input Parameters'!$J$30,'Input Parameters'!$K$30),IF('Input Parameters'!$D$30="LogNorm",_xlfn.LOGNORM.INV(U244,'Input Parameters'!$H$30,'Input Parameters'!$I$30)))</f>
        <v>1.2181756552583052</v>
      </c>
      <c r="W244" s="2">
        <f ca="1">N244+(P244-N244)*(1-ERF((T244-R244)/(2*SQRT(L244*'Input Parameters'!$E$31))))</f>
        <v>3.6812663432557666E-2</v>
      </c>
      <c r="X244">
        <f t="shared" ca="1" si="35"/>
        <v>1</v>
      </c>
      <c r="Y244" s="7"/>
    </row>
    <row r="245" spans="1:25" ht="15" customHeight="1" x14ac:dyDescent="0.3">
      <c r="A245" s="130">
        <v>238</v>
      </c>
      <c r="B245" s="10">
        <f t="shared" ca="1" si="27"/>
        <v>9.8815908445244904E-2</v>
      </c>
      <c r="C245" s="57">
        <f ca="1">_xlfn.NORM.INV(B245,'Input Parameters'!$E$19,'Input Parameters'!$F$19)</f>
        <v>458.43628561134159</v>
      </c>
      <c r="D245" s="10">
        <f t="shared" ca="1" si="28"/>
        <v>0.46163518752006794</v>
      </c>
      <c r="E245" s="59">
        <f ca="1">IF(_xlfn.NORM.INV(D245,'Input Parameters'!$E$20,'Input Parameters'!$F$20)&lt;3500,3500,IF(_xlfn.NORM.INV(D245,'Input Parameters'!$E$20,'Input Parameters'!$F$20)&gt;5500,5500,_xlfn.NORM.INV(D245,'Input Parameters'!$E$20,'Input Parameters'!$F$20)))</f>
        <v>4732.5794795913798</v>
      </c>
      <c r="F245" s="10">
        <f t="shared" ca="1" si="29"/>
        <v>1.3539160009362727E-2</v>
      </c>
      <c r="G245" s="61">
        <f ca="1">_xlfn.NORM.INV(F245,'Input Parameters'!$E$21,'Input Parameters'!$F$21)</f>
        <v>267.47635872063501</v>
      </c>
      <c r="H245" s="54">
        <f ca="1">EXP(E245*(1/'Input Parameters'!$E$22-1/G245))</f>
        <v>0.21410232306588461</v>
      </c>
      <c r="I245" s="10">
        <f t="shared" ca="1" si="30"/>
        <v>0.43189007753568542</v>
      </c>
      <c r="J245" s="29">
        <f ca="1">_xlfn.BETA.INV(I245,'Input Parameters'!$L$24,'Input Parameters'!$M$24,'Input Parameters'!$J$24,'Input Parameters'!$K$24)</f>
        <v>0.57931532514588691</v>
      </c>
      <c r="K245" s="156">
        <f ca="1">('Input Parameters'!$E$25/'Input Parameters'!$E$31)^$J245</f>
        <v>1.5674091799081118E-2</v>
      </c>
      <c r="L245" s="66">
        <f ca="1">$H245*$C245*'Input Parameters'!$E$23*K245</f>
        <v>1.5384477486868464</v>
      </c>
      <c r="M245" s="23">
        <f t="shared" ca="1" si="31"/>
        <v>0.13922579439087879</v>
      </c>
      <c r="N245" s="15">
        <f ca="1">_xlfn.NORM.INV(M245,'Input Parameters'!$E$26,'Input Parameters'!$F$26)</f>
        <v>1.1240110197857953E-2</v>
      </c>
      <c r="O245" s="8">
        <f t="shared" ca="1" si="32"/>
        <v>0.31618298685190782</v>
      </c>
      <c r="P245" s="29">
        <f ca="1">_xlfn.LOGNORM.INV(O245,'Input Parameters'!$H$27,'Input Parameters'!$I$27)</f>
        <v>1.1520728190617517</v>
      </c>
      <c r="Q245" s="10"/>
      <c r="R245" s="15">
        <f>'Input Parameters'!$E$28</f>
        <v>12.7</v>
      </c>
      <c r="S245" s="10">
        <f t="shared" ca="1" si="33"/>
        <v>0.72423417088821362</v>
      </c>
      <c r="T245" s="25">
        <f ca="1">_xlfn.LOGNORM.INV(S245,'Input Parameters'!$H$29,'Input Parameters'!$I$29)</f>
        <v>62.257998518747513</v>
      </c>
      <c r="U245" s="10">
        <f t="shared" ca="1" si="34"/>
        <v>4.6854462291066712E-2</v>
      </c>
      <c r="V245" s="29">
        <f ca="1">IF('Input Parameters'!$D$30="Beta",_xlfn.BETA.INV(U245,'Input Parameters'!$L$30,'Input Parameters'!$M$30,'Input Parameters'!$J$30,'Input Parameters'!$K$30),IF('Input Parameters'!$D$30="LogNorm",_xlfn.LOGNORM.INV(U245,'Input Parameters'!$H$30,'Input Parameters'!$I$30)))</f>
        <v>0.51593447283954608</v>
      </c>
      <c r="W245" s="2">
        <f ca="1">N245+(P245-N245)*(1-ERF((T245-R245)/(2*SQRT(L245*'Input Parameters'!$E$31))))</f>
        <v>1.6629775575576072E-2</v>
      </c>
      <c r="X245">
        <f t="shared" ca="1" si="35"/>
        <v>1</v>
      </c>
      <c r="Y245" s="7"/>
    </row>
    <row r="246" spans="1:25" ht="15" customHeight="1" x14ac:dyDescent="0.3">
      <c r="A246" s="130">
        <v>239</v>
      </c>
      <c r="B246" s="10">
        <f t="shared" ca="1" si="27"/>
        <v>5.5842295664569219E-2</v>
      </c>
      <c r="C246" s="57">
        <f ca="1">_xlfn.NORM.INV(B246,'Input Parameters'!$E$19,'Input Parameters'!$F$19)</f>
        <v>432.88865876279851</v>
      </c>
      <c r="D246" s="10">
        <f t="shared" ca="1" si="28"/>
        <v>0.39998469304397155</v>
      </c>
      <c r="E246" s="59">
        <f ca="1">IF(_xlfn.NORM.INV(D246,'Input Parameters'!$E$20,'Input Parameters'!$F$20)&lt;3500,3500,IF(_xlfn.NORM.INV(D246,'Input Parameters'!$E$20,'Input Parameters'!$F$20)&gt;5500,5500,_xlfn.NORM.INV(D246,'Input Parameters'!$E$20,'Input Parameters'!$F$20)))</f>
        <v>4622.629293548237</v>
      </c>
      <c r="F246" s="10">
        <f t="shared" ca="1" si="29"/>
        <v>0.34832895190651814</v>
      </c>
      <c r="G246" s="61">
        <f ca="1">_xlfn.NORM.INV(F246,'Input Parameters'!$E$21,'Input Parameters'!$F$21)</f>
        <v>281.78588991503261</v>
      </c>
      <c r="H246" s="54">
        <f ca="1">EXP(E246*(1/'Input Parameters'!$E$22-1/G246))</f>
        <v>0.53372952429738607</v>
      </c>
      <c r="I246" s="10">
        <f t="shared" ca="1" si="30"/>
        <v>5.4205702347788098E-2</v>
      </c>
      <c r="J246" s="29">
        <f ca="1">_xlfn.BETA.INV(I246,'Input Parameters'!$L$24,'Input Parameters'!$M$24,'Input Parameters'!$J$24,'Input Parameters'!$K$24)</f>
        <v>0.34675879040510182</v>
      </c>
      <c r="K246" s="156">
        <f ca="1">('Input Parameters'!$E$25/'Input Parameters'!$E$31)^$J246</f>
        <v>8.3118271093411036E-2</v>
      </c>
      <c r="L246" s="66">
        <f ca="1">$H246*$C246*'Input Parameters'!$E$23*K246</f>
        <v>19.204099005897046</v>
      </c>
      <c r="M246" s="23">
        <f t="shared" ca="1" si="31"/>
        <v>0.22879131000364406</v>
      </c>
      <c r="N246" s="15">
        <f ca="1">_xlfn.NORM.INV(M246,'Input Parameters'!$E$26,'Input Parameters'!$F$26)</f>
        <v>1.8400500980815578E-2</v>
      </c>
      <c r="O246" s="8">
        <f t="shared" ca="1" si="32"/>
        <v>0.56126477924230178</v>
      </c>
      <c r="P246" s="29">
        <f ca="1">_xlfn.LOGNORM.INV(O246,'Input Parameters'!$H$27,'Input Parameters'!$I$27)</f>
        <v>1.5241263182379672</v>
      </c>
      <c r="Q246" s="10"/>
      <c r="R246" s="15">
        <f>'Input Parameters'!$E$28</f>
        <v>12.7</v>
      </c>
      <c r="S246" s="10">
        <f t="shared" ca="1" si="33"/>
        <v>0.84285865280915984</v>
      </c>
      <c r="T246" s="25">
        <f ca="1">_xlfn.LOGNORM.INV(S246,'Input Parameters'!$H$29,'Input Parameters'!$I$29)</f>
        <v>65.196772020486776</v>
      </c>
      <c r="U246" s="10">
        <f t="shared" ca="1" si="34"/>
        <v>0.93846797422665651</v>
      </c>
      <c r="V246" s="29">
        <f ca="1">IF('Input Parameters'!$D$30="Beta",_xlfn.BETA.INV(U246,'Input Parameters'!$L$30,'Input Parameters'!$M$30,'Input Parameters'!$J$30,'Input Parameters'!$K$30),IF('Input Parameters'!$D$30="LogNorm",_xlfn.LOGNORM.INV(U246,'Input Parameters'!$H$30,'Input Parameters'!$I$30)))</f>
        <v>1.8354750113816123</v>
      </c>
      <c r="W246" s="2">
        <f ca="1">N246+(P246-N246)*(1-ERF((T246-R246)/(2*SQRT(L246*'Input Parameters'!$E$31))))</f>
        <v>0.61610537559229883</v>
      </c>
      <c r="X246">
        <f t="shared" ca="1" si="35"/>
        <v>1</v>
      </c>
      <c r="Y246" s="7"/>
    </row>
    <row r="247" spans="1:25" ht="15" customHeight="1" x14ac:dyDescent="0.3">
      <c r="A247" s="130">
        <v>240</v>
      </c>
      <c r="B247" s="10">
        <f t="shared" ca="1" si="27"/>
        <v>0.99176819229951052</v>
      </c>
      <c r="C247" s="57">
        <f ca="1">_xlfn.NORM.INV(B247,'Input Parameters'!$E$19,'Input Parameters'!$F$19)</f>
        <v>769.97092111873735</v>
      </c>
      <c r="D247" s="10">
        <f t="shared" ca="1" si="28"/>
        <v>3.1238028506999971E-2</v>
      </c>
      <c r="E247" s="59">
        <f ca="1">IF(_xlfn.NORM.INV(D247,'Input Parameters'!$E$20,'Input Parameters'!$F$20)&lt;3500,3500,IF(_xlfn.NORM.INV(D247,'Input Parameters'!$E$20,'Input Parameters'!$F$20)&gt;5500,5500,_xlfn.NORM.INV(D247,'Input Parameters'!$E$20,'Input Parameters'!$F$20)))</f>
        <v>3500</v>
      </c>
      <c r="F247" s="10">
        <f t="shared" ca="1" si="29"/>
        <v>0.53346905480974616</v>
      </c>
      <c r="G247" s="61">
        <f ca="1">_xlfn.NORM.INV(F247,'Input Parameters'!$E$21,'Input Parameters'!$F$21)</f>
        <v>285.51018603692728</v>
      </c>
      <c r="H247" s="54">
        <f ca="1">EXP(E247*(1/'Input Parameters'!$E$22-1/G247))</f>
        <v>0.73098339293535153</v>
      </c>
      <c r="I247" s="10">
        <f t="shared" ca="1" si="30"/>
        <v>0.38083125578515831</v>
      </c>
      <c r="J247" s="29">
        <f ca="1">_xlfn.BETA.INV(I247,'Input Parameters'!$L$24,'Input Parameters'!$M$24,'Input Parameters'!$J$24,'Input Parameters'!$K$24)</f>
        <v>0.55770173836873849</v>
      </c>
      <c r="K247" s="156">
        <f ca="1">('Input Parameters'!$E$25/'Input Parameters'!$E$31)^$J247</f>
        <v>1.8302821744941109E-2</v>
      </c>
      <c r="L247" s="66">
        <f ca="1">$H247*$C247*'Input Parameters'!$E$23*K247</f>
        <v>10.301486181283657</v>
      </c>
      <c r="M247" s="23">
        <f t="shared" ca="1" si="31"/>
        <v>0.57228466232686415</v>
      </c>
      <c r="N247" s="15">
        <f ca="1">_xlfn.NORM.INV(M247,'Input Parameters'!$E$26,'Input Parameters'!$F$26)</f>
        <v>3.7826068812594912E-2</v>
      </c>
      <c r="O247" s="8">
        <f t="shared" ca="1" si="32"/>
        <v>0.68109998423553098</v>
      </c>
      <c r="P247" s="29">
        <f ca="1">_xlfn.LOGNORM.INV(O247,'Input Parameters'!$H$27,'Input Parameters'!$I$27)</f>
        <v>1.7532807893377462</v>
      </c>
      <c r="Q247" s="10"/>
      <c r="R247" s="15">
        <f>'Input Parameters'!$E$28</f>
        <v>12.7</v>
      </c>
      <c r="S247" s="10">
        <f t="shared" ca="1" si="33"/>
        <v>0.97924842306003468</v>
      </c>
      <c r="T247" s="25">
        <f ca="1">_xlfn.LOGNORM.INV(S247,'Input Parameters'!$H$29,'Input Parameters'!$I$29)</f>
        <v>73.20747062875617</v>
      </c>
      <c r="U247" s="10">
        <f t="shared" ca="1" si="34"/>
        <v>0.75678362629930562</v>
      </c>
      <c r="V247" s="29">
        <f ca="1">IF('Input Parameters'!$D$30="Beta",_xlfn.BETA.INV(U247,'Input Parameters'!$L$30,'Input Parameters'!$M$30,'Input Parameters'!$J$30,'Input Parameters'!$K$30),IF('Input Parameters'!$D$30="LogNorm",_xlfn.LOGNORM.INV(U247,'Input Parameters'!$H$30,'Input Parameters'!$I$30)))</f>
        <v>1.3147794205381731</v>
      </c>
      <c r="W247" s="2">
        <f ca="1">N247+(P247-N247)*(1-ERF((T247-R247)/(2*SQRT(L247*'Input Parameters'!$E$31))))</f>
        <v>0.35092707976233573</v>
      </c>
      <c r="X247">
        <f t="shared" ca="1" si="35"/>
        <v>1</v>
      </c>
      <c r="Y247" s="7"/>
    </row>
    <row r="248" spans="1:25" ht="15" customHeight="1" x14ac:dyDescent="0.3">
      <c r="A248" s="130">
        <v>241</v>
      </c>
      <c r="B248" s="10">
        <f t="shared" ca="1" si="27"/>
        <v>0.19799100892801569</v>
      </c>
      <c r="C248" s="57">
        <f ca="1">_xlfn.NORM.INV(B248,'Input Parameters'!$E$19,'Input Parameters'!$F$19)</f>
        <v>495.57479477147086</v>
      </c>
      <c r="D248" s="10">
        <f t="shared" ca="1" si="28"/>
        <v>0.73275617844835417</v>
      </c>
      <c r="E248" s="59">
        <f ca="1">IF(_xlfn.NORM.INV(D248,'Input Parameters'!$E$20,'Input Parameters'!$F$20)&lt;3500,3500,IF(_xlfn.NORM.INV(D248,'Input Parameters'!$E$20,'Input Parameters'!$F$20)&gt;5500,5500,_xlfn.NORM.INV(D248,'Input Parameters'!$E$20,'Input Parameters'!$F$20)))</f>
        <v>5234.8191413629111</v>
      </c>
      <c r="F248" s="10">
        <f t="shared" ca="1" si="29"/>
        <v>8.7674247366297253E-3</v>
      </c>
      <c r="G248" s="61">
        <f ca="1">_xlfn.NORM.INV(F248,'Input Parameters'!$E$21,'Input Parameters'!$F$21)</f>
        <v>266.18016803041758</v>
      </c>
      <c r="H248" s="54">
        <f ca="1">EXP(E248*(1/'Input Parameters'!$E$22-1/G248))</f>
        <v>0.16527017375663211</v>
      </c>
      <c r="I248" s="10">
        <f t="shared" ca="1" si="30"/>
        <v>0.57580821531946857</v>
      </c>
      <c r="J248" s="29">
        <f ca="1">_xlfn.BETA.INV(I248,'Input Parameters'!$L$24,'Input Parameters'!$M$24,'Input Parameters'!$J$24,'Input Parameters'!$K$24)</f>
        <v>0.63764016727224215</v>
      </c>
      <c r="K248" s="156">
        <f ca="1">('Input Parameters'!$E$25/'Input Parameters'!$E$31)^$J248</f>
        <v>1.031514400081834E-2</v>
      </c>
      <c r="L248" s="66">
        <f ca="1">$H248*$C248*'Input Parameters'!$E$23*K248</f>
        <v>0.84484879433638527</v>
      </c>
      <c r="M248" s="23">
        <f t="shared" ca="1" si="31"/>
        <v>9.5437630489678571E-2</v>
      </c>
      <c r="N248" s="15">
        <f ca="1">_xlfn.NORM.INV(M248,'Input Parameters'!$E$26,'Input Parameters'!$F$26)</f>
        <v>6.5321208366395378E-3</v>
      </c>
      <c r="O248" s="8">
        <f t="shared" ca="1" si="32"/>
        <v>0.27668804564200156</v>
      </c>
      <c r="P248" s="29">
        <f ca="1">_xlfn.LOGNORM.INV(O248,'Input Parameters'!$H$27,'Input Parameters'!$I$27)</f>
        <v>1.0952592131094601</v>
      </c>
      <c r="Q248" s="10"/>
      <c r="R248" s="15">
        <f>'Input Parameters'!$E$28</f>
        <v>12.7</v>
      </c>
      <c r="S248" s="10">
        <f t="shared" ca="1" si="33"/>
        <v>0.46619416957998794</v>
      </c>
      <c r="T248" s="25">
        <f ca="1">_xlfn.LOGNORM.INV(S248,'Input Parameters'!$H$29,'Input Parameters'!$I$29)</f>
        <v>57.679784543998309</v>
      </c>
      <c r="U248" s="10">
        <f t="shared" ca="1" si="34"/>
        <v>0.21123187102177121</v>
      </c>
      <c r="V248" s="29">
        <f ca="1">IF('Input Parameters'!$D$30="Beta",_xlfn.BETA.INV(U248,'Input Parameters'!$L$30,'Input Parameters'!$M$30,'Input Parameters'!$J$30,'Input Parameters'!$K$30),IF('Input Parameters'!$D$30="LogNorm",_xlfn.LOGNORM.INV(U248,'Input Parameters'!$H$30,'Input Parameters'!$I$30)))</f>
        <v>0.72824388578674115</v>
      </c>
      <c r="W248" s="2">
        <f ca="1">N248+(P248-N248)*(1-ERF((T248-R248)/(2*SQRT(L248*'Input Parameters'!$E$31))))</f>
        <v>7.1195847411724333E-3</v>
      </c>
      <c r="X248">
        <f t="shared" ca="1" si="35"/>
        <v>1</v>
      </c>
      <c r="Y248" s="7"/>
    </row>
    <row r="249" spans="1:25" ht="15" customHeight="1" x14ac:dyDescent="0.3">
      <c r="A249" s="130">
        <v>242</v>
      </c>
      <c r="B249" s="10">
        <f t="shared" ca="1" si="27"/>
        <v>0.74261575980509598</v>
      </c>
      <c r="C249" s="57">
        <f ca="1">_xlfn.NORM.INV(B249,'Input Parameters'!$E$19,'Input Parameters'!$F$19)</f>
        <v>622.34589650744067</v>
      </c>
      <c r="D249" s="10">
        <f t="shared" ca="1" si="28"/>
        <v>8.0711334490728204E-2</v>
      </c>
      <c r="E249" s="59">
        <f ca="1">IF(_xlfn.NORM.INV(D249,'Input Parameters'!$E$20,'Input Parameters'!$F$20)&lt;3500,3500,IF(_xlfn.NORM.INV(D249,'Input Parameters'!$E$20,'Input Parameters'!$F$20)&gt;5500,5500,_xlfn.NORM.INV(D249,'Input Parameters'!$E$20,'Input Parameters'!$F$20)))</f>
        <v>3819.7880546136662</v>
      </c>
      <c r="F249" s="10">
        <f t="shared" ca="1" si="29"/>
        <v>0.13471793098878737</v>
      </c>
      <c r="G249" s="61">
        <f ca="1">_xlfn.NORM.INV(F249,'Input Parameters'!$E$21,'Input Parameters'!$F$21)</f>
        <v>276.1697096800138</v>
      </c>
      <c r="H249" s="54">
        <f ca="1">EXP(E249*(1/'Input Parameters'!$E$22-1/G249))</f>
        <v>0.45181261275786327</v>
      </c>
      <c r="I249" s="10">
        <f t="shared" ca="1" si="30"/>
        <v>0.85538037958293944</v>
      </c>
      <c r="J249" s="29">
        <f ca="1">_xlfn.BETA.INV(I249,'Input Parameters'!$L$24,'Input Parameters'!$M$24,'Input Parameters'!$J$24,'Input Parameters'!$K$24)</f>
        <v>0.76433474441234384</v>
      </c>
      <c r="K249" s="156">
        <f ca="1">('Input Parameters'!$E$25/'Input Parameters'!$E$31)^$J249</f>
        <v>4.1568746712098877E-3</v>
      </c>
      <c r="L249" s="66">
        <f ca="1">$H249*$C249*'Input Parameters'!$E$23*K249</f>
        <v>1.1688455066543304</v>
      </c>
      <c r="M249" s="23">
        <f t="shared" ca="1" si="31"/>
        <v>0.1290550981131845</v>
      </c>
      <c r="N249" s="15">
        <f ca="1">_xlfn.NORM.INV(M249,'Input Parameters'!$E$26,'Input Parameters'!$F$26)</f>
        <v>1.0251749177320777E-2</v>
      </c>
      <c r="O249" s="8">
        <f t="shared" ca="1" si="32"/>
        <v>0.55119317499509046</v>
      </c>
      <c r="P249" s="29">
        <f ca="1">_xlfn.LOGNORM.INV(O249,'Input Parameters'!$H$27,'Input Parameters'!$I$27)</f>
        <v>1.507028418950155</v>
      </c>
      <c r="Q249" s="10"/>
      <c r="R249" s="15">
        <f>'Input Parameters'!$E$28</f>
        <v>12.7</v>
      </c>
      <c r="S249" s="10">
        <f t="shared" ca="1" si="33"/>
        <v>0.73428731703659167</v>
      </c>
      <c r="T249" s="25">
        <f ca="1">_xlfn.LOGNORM.INV(S249,'Input Parameters'!$H$29,'Input Parameters'!$I$29)</f>
        <v>62.470610078930086</v>
      </c>
      <c r="U249" s="10">
        <f t="shared" ca="1" si="34"/>
        <v>0.61003754308923319</v>
      </c>
      <c r="V249" s="29">
        <f ca="1">IF('Input Parameters'!$D$30="Beta",_xlfn.BETA.INV(U249,'Input Parameters'!$L$30,'Input Parameters'!$M$30,'Input Parameters'!$J$30,'Input Parameters'!$K$30),IF('Input Parameters'!$D$30="LogNorm",_xlfn.LOGNORM.INV(U249,'Input Parameters'!$H$30,'Input Parameters'!$I$30)))</f>
        <v>1.1156013926431063</v>
      </c>
      <c r="W249" s="2">
        <f ca="1">N249+(P249-N249)*(1-ERF((T249-R249)/(2*SQRT(L249*'Input Parameters'!$E$31))))</f>
        <v>1.1947707217848279E-2</v>
      </c>
      <c r="X249">
        <f t="shared" ca="1" si="35"/>
        <v>1</v>
      </c>
      <c r="Y249" s="7"/>
    </row>
    <row r="250" spans="1:25" ht="15" customHeight="1" x14ac:dyDescent="0.3">
      <c r="A250" s="130">
        <v>243</v>
      </c>
      <c r="B250" s="10">
        <f t="shared" ca="1" si="27"/>
        <v>0.42795314369898563</v>
      </c>
      <c r="C250" s="57">
        <f ca="1">_xlfn.NORM.INV(B250,'Input Parameters'!$E$19,'Input Parameters'!$F$19)</f>
        <v>551.95583774109832</v>
      </c>
      <c r="D250" s="10">
        <f t="shared" ca="1" si="28"/>
        <v>0.21430607655199241</v>
      </c>
      <c r="E250" s="59">
        <f ca="1">IF(_xlfn.NORM.INV(D250,'Input Parameters'!$E$20,'Input Parameters'!$F$20)&lt;3500,3500,IF(_xlfn.NORM.INV(D250,'Input Parameters'!$E$20,'Input Parameters'!$F$20)&gt;5500,5500,_xlfn.NORM.INV(D250,'Input Parameters'!$E$20,'Input Parameters'!$F$20)))</f>
        <v>4245.9018495441269</v>
      </c>
      <c r="F250" s="10">
        <f t="shared" ca="1" si="29"/>
        <v>0.66246450028265802</v>
      </c>
      <c r="G250" s="61">
        <f ca="1">_xlfn.NORM.INV(F250,'Input Parameters'!$E$21,'Input Parameters'!$F$21)</f>
        <v>288.14490095027099</v>
      </c>
      <c r="H250" s="54">
        <f ca="1">EXP(E250*(1/'Input Parameters'!$E$22-1/G250))</f>
        <v>0.78335569342542533</v>
      </c>
      <c r="I250" s="10">
        <f t="shared" ca="1" si="30"/>
        <v>0.69829344404402183</v>
      </c>
      <c r="J250" s="29">
        <f ca="1">_xlfn.BETA.INV(I250,'Input Parameters'!$L$24,'Input Parameters'!$M$24,'Input Parameters'!$J$24,'Input Parameters'!$K$24)</f>
        <v>0.68813297538503804</v>
      </c>
      <c r="K250" s="156">
        <f ca="1">('Input Parameters'!$E$25/'Input Parameters'!$E$31)^$J250</f>
        <v>7.1807263286137075E-3</v>
      </c>
      <c r="L250" s="66">
        <f ca="1">$H250*$C250*'Input Parameters'!$E$23*K250</f>
        <v>3.1047862790700407</v>
      </c>
      <c r="M250" s="23">
        <f t="shared" ca="1" si="31"/>
        <v>0.67462422664395472</v>
      </c>
      <c r="N250" s="15">
        <f ca="1">_xlfn.NORM.INV(M250,'Input Parameters'!$E$26,'Input Parameters'!$F$26)</f>
        <v>4.3507085865819757E-2</v>
      </c>
      <c r="O250" s="8">
        <f t="shared" ca="1" si="32"/>
        <v>0.84738896428625909</v>
      </c>
      <c r="P250" s="29">
        <f ca="1">_xlfn.LOGNORM.INV(O250,'Input Parameters'!$H$27,'Input Parameters'!$I$27)</f>
        <v>2.2407608010445519</v>
      </c>
      <c r="Q250" s="10"/>
      <c r="R250" s="15">
        <f>'Input Parameters'!$E$28</f>
        <v>12.7</v>
      </c>
      <c r="S250" s="10">
        <f t="shared" ca="1" si="33"/>
        <v>0.94243152531120389</v>
      </c>
      <c r="T250" s="25">
        <f ca="1">_xlfn.LOGNORM.INV(S250,'Input Parameters'!$H$29,'Input Parameters'!$I$29)</f>
        <v>69.499569998174323</v>
      </c>
      <c r="U250" s="10">
        <f t="shared" ca="1" si="34"/>
        <v>6.1925382384077632E-2</v>
      </c>
      <c r="V250" s="29">
        <f ca="1">IF('Input Parameters'!$D$30="Beta",_xlfn.BETA.INV(U250,'Input Parameters'!$L$30,'Input Parameters'!$M$30,'Input Parameters'!$J$30,'Input Parameters'!$K$30),IF('Input Parameters'!$D$30="LogNorm",_xlfn.LOGNORM.INV(U250,'Input Parameters'!$H$30,'Input Parameters'!$I$30)))</f>
        <v>0.54464766888503457</v>
      </c>
      <c r="W250" s="2">
        <f ca="1">N250+(P250-N250)*(1-ERF((T250-R250)/(2*SQRT(L250*'Input Parameters'!$E$31))))</f>
        <v>9.3264505933119426E-2</v>
      </c>
      <c r="X250">
        <f t="shared" ca="1" si="35"/>
        <v>1</v>
      </c>
      <c r="Y250" s="7"/>
    </row>
    <row r="251" spans="1:25" ht="15" customHeight="1" x14ac:dyDescent="0.3">
      <c r="A251" s="130">
        <v>244</v>
      </c>
      <c r="B251" s="10">
        <f t="shared" ca="1" si="27"/>
        <v>0.87082425778260375</v>
      </c>
      <c r="C251" s="57">
        <f ca="1">_xlfn.NORM.INV(B251,'Input Parameters'!$E$19,'Input Parameters'!$F$19)</f>
        <v>662.81001903258914</v>
      </c>
      <c r="D251" s="10">
        <f t="shared" ca="1" si="28"/>
        <v>3.0372161785195972E-3</v>
      </c>
      <c r="E251" s="59">
        <f ca="1">IF(_xlfn.NORM.INV(D251,'Input Parameters'!$E$20,'Input Parameters'!$F$20)&lt;3500,3500,IF(_xlfn.NORM.INV(D251,'Input Parameters'!$E$20,'Input Parameters'!$F$20)&gt;5500,5500,_xlfn.NORM.INV(D251,'Input Parameters'!$E$20,'Input Parameters'!$F$20)))</f>
        <v>3500</v>
      </c>
      <c r="F251" s="10">
        <f t="shared" ca="1" si="29"/>
        <v>0.15324129397841879</v>
      </c>
      <c r="G251" s="61">
        <f ca="1">_xlfn.NORM.INV(F251,'Input Parameters'!$E$21,'Input Parameters'!$F$21)</f>
        <v>276.81212434997087</v>
      </c>
      <c r="H251" s="54">
        <f ca="1">EXP(E251*(1/'Input Parameters'!$E$22-1/G251))</f>
        <v>0.49729973281363327</v>
      </c>
      <c r="I251" s="10">
        <f t="shared" ca="1" si="30"/>
        <v>0.90620228840232453</v>
      </c>
      <c r="J251" s="29">
        <f ca="1">_xlfn.BETA.INV(I251,'Input Parameters'!$L$24,'Input Parameters'!$M$24,'Input Parameters'!$J$24,'Input Parameters'!$K$24)</f>
        <v>0.79700803307482337</v>
      </c>
      <c r="K251" s="156">
        <f ca="1">('Input Parameters'!$E$25/'Input Parameters'!$E$31)^$J251</f>
        <v>3.2883309149439612E-3</v>
      </c>
      <c r="L251" s="66">
        <f ca="1">$H251*$C251*'Input Parameters'!$E$23*K251</f>
        <v>1.0838840013906463</v>
      </c>
      <c r="M251" s="23">
        <f t="shared" ca="1" si="31"/>
        <v>0.22773538376441371</v>
      </c>
      <c r="N251" s="15">
        <f ca="1">_xlfn.NORM.INV(M251,'Input Parameters'!$E$26,'Input Parameters'!$F$26)</f>
        <v>1.832716298798397E-2</v>
      </c>
      <c r="O251" s="8">
        <f t="shared" ca="1" si="32"/>
        <v>0.38025774279689661</v>
      </c>
      <c r="P251" s="29">
        <f ca="1">_xlfn.LOGNORM.INV(O251,'Input Parameters'!$H$27,'Input Parameters'!$I$27)</f>
        <v>1.2440389426493703</v>
      </c>
      <c r="Q251" s="10"/>
      <c r="R251" s="15">
        <f>'Input Parameters'!$E$28</f>
        <v>12.7</v>
      </c>
      <c r="S251" s="10">
        <f t="shared" ca="1" si="33"/>
        <v>0.17616968209753225</v>
      </c>
      <c r="T251" s="25">
        <f ca="1">_xlfn.LOGNORM.INV(S251,'Input Parameters'!$H$29,'Input Parameters'!$I$29)</f>
        <v>52.457906019378292</v>
      </c>
      <c r="U251" s="10">
        <f t="shared" ca="1" si="34"/>
        <v>0.22402536165365539</v>
      </c>
      <c r="V251" s="29">
        <f ca="1">IF('Input Parameters'!$D$30="Beta",_xlfn.BETA.INV(U251,'Input Parameters'!$L$30,'Input Parameters'!$M$30,'Input Parameters'!$J$30,'Input Parameters'!$K$30),IF('Input Parameters'!$D$30="LogNorm",_xlfn.LOGNORM.INV(U251,'Input Parameters'!$H$30,'Input Parameters'!$I$30)))</f>
        <v>0.740839726203118</v>
      </c>
      <c r="W251" s="2">
        <f ca="1">N251+(P251-N251)*(1-ERF((T251-R251)/(2*SQRT(L251*'Input Parameters'!$E$31))))</f>
        <v>2.6817716421804617E-2</v>
      </c>
      <c r="X251">
        <f t="shared" ca="1" si="35"/>
        <v>1</v>
      </c>
      <c r="Y251" s="7"/>
    </row>
    <row r="252" spans="1:25" ht="15" customHeight="1" x14ac:dyDescent="0.3">
      <c r="A252" s="130">
        <v>245</v>
      </c>
      <c r="B252" s="10">
        <f t="shared" ca="1" si="27"/>
        <v>0.85798186163422785</v>
      </c>
      <c r="C252" s="57">
        <f ca="1">_xlfn.NORM.INV(B252,'Input Parameters'!$E$19,'Input Parameters'!$F$19)</f>
        <v>657.82452724202381</v>
      </c>
      <c r="D252" s="10">
        <f t="shared" ca="1" si="28"/>
        <v>6.6469123315113787E-3</v>
      </c>
      <c r="E252" s="59">
        <f ca="1">IF(_xlfn.NORM.INV(D252,'Input Parameters'!$E$20,'Input Parameters'!$F$20)&lt;3500,3500,IF(_xlfn.NORM.INV(D252,'Input Parameters'!$E$20,'Input Parameters'!$F$20)&gt;5500,5500,_xlfn.NORM.INV(D252,'Input Parameters'!$E$20,'Input Parameters'!$F$20)))</f>
        <v>3500</v>
      </c>
      <c r="F252" s="10">
        <f t="shared" ca="1" si="29"/>
        <v>0.37572043090726892</v>
      </c>
      <c r="G252" s="61">
        <f ca="1">_xlfn.NORM.INV(F252,'Input Parameters'!$E$21,'Input Parameters'!$F$21)</f>
        <v>282.36042325968282</v>
      </c>
      <c r="H252" s="54">
        <f ca="1">EXP(E252*(1/'Input Parameters'!$E$22-1/G252))</f>
        <v>0.63755650356878701</v>
      </c>
      <c r="I252" s="10">
        <f t="shared" ca="1" si="30"/>
        <v>0.40850935532992838</v>
      </c>
      <c r="J252" s="29">
        <f ca="1">_xlfn.BETA.INV(I252,'Input Parameters'!$L$24,'Input Parameters'!$M$24,'Input Parameters'!$J$24,'Input Parameters'!$K$24)</f>
        <v>0.56952167093130179</v>
      </c>
      <c r="K252" s="156">
        <f ca="1">('Input Parameters'!$E$25/'Input Parameters'!$E$31)^$J252</f>
        <v>1.6814883070918541E-2</v>
      </c>
      <c r="L252" s="66">
        <f ca="1">$H252*$C252*'Input Parameters'!$E$23*K252</f>
        <v>7.0521670977343733</v>
      </c>
      <c r="M252" s="23">
        <f t="shared" ca="1" si="31"/>
        <v>0.11128675220740991</v>
      </c>
      <c r="N252" s="15">
        <f ca="1">_xlfn.NORM.INV(M252,'Input Parameters'!$E$26,'Input Parameters'!$F$26)</f>
        <v>8.3860166278057584E-3</v>
      </c>
      <c r="O252" s="8">
        <f t="shared" ca="1" si="32"/>
        <v>8.5065147932692708E-2</v>
      </c>
      <c r="P252" s="29">
        <f ca="1">_xlfn.LOGNORM.INV(O252,'Input Parameters'!$H$27,'Input Parameters'!$I$27)</f>
        <v>0.77593934559684363</v>
      </c>
      <c r="Q252" s="10"/>
      <c r="R252" s="15">
        <f>'Input Parameters'!$E$28</f>
        <v>12.7</v>
      </c>
      <c r="S252" s="10">
        <f t="shared" ca="1" si="33"/>
        <v>0.62656264694134267</v>
      </c>
      <c r="T252" s="25">
        <f ca="1">_xlfn.LOGNORM.INV(S252,'Input Parameters'!$H$29,'Input Parameters'!$I$29)</f>
        <v>60.38071162344874</v>
      </c>
      <c r="U252" s="10">
        <f t="shared" ca="1" si="34"/>
        <v>0.43900418547207065</v>
      </c>
      <c r="V252" s="29">
        <f ca="1">IF('Input Parameters'!$D$30="Beta",_xlfn.BETA.INV(U252,'Input Parameters'!$L$30,'Input Parameters'!$M$30,'Input Parameters'!$J$30,'Input Parameters'!$K$30),IF('Input Parameters'!$D$30="LogNorm",_xlfn.LOGNORM.INV(U252,'Input Parameters'!$H$30,'Input Parameters'!$I$30)))</f>
        <v>0.94051931932932453</v>
      </c>
      <c r="W252" s="2">
        <f ca="1">N252+(P252-N252)*(1-ERF((T252-R252)/(2*SQRT(L252*'Input Parameters'!$E$31))))</f>
        <v>0.16514162897550944</v>
      </c>
      <c r="X252">
        <f t="shared" ca="1" si="35"/>
        <v>1</v>
      </c>
      <c r="Y252" s="7"/>
    </row>
    <row r="253" spans="1:25" ht="15" customHeight="1" x14ac:dyDescent="0.3">
      <c r="A253" s="130">
        <v>246</v>
      </c>
      <c r="B253" s="10">
        <f t="shared" ca="1" si="27"/>
        <v>0.93465824935031849</v>
      </c>
      <c r="C253" s="57">
        <f ca="1">_xlfn.NORM.INV(B253,'Input Parameters'!$E$19,'Input Parameters'!$F$19)</f>
        <v>695.01431817088417</v>
      </c>
      <c r="D253" s="10">
        <f t="shared" ca="1" si="28"/>
        <v>0.52735801519302361</v>
      </c>
      <c r="E253" s="59">
        <f ca="1">IF(_xlfn.NORM.INV(D253,'Input Parameters'!$E$20,'Input Parameters'!$F$20)&lt;3500,3500,IF(_xlfn.NORM.INV(D253,'Input Parameters'!$E$20,'Input Parameters'!$F$20)&gt;5500,5500,_xlfn.NORM.INV(D253,'Input Parameters'!$E$20,'Input Parameters'!$F$20)))</f>
        <v>4848.0411486151461</v>
      </c>
      <c r="F253" s="10">
        <f t="shared" ca="1" si="29"/>
        <v>0.99562846715148534</v>
      </c>
      <c r="G253" s="61">
        <f ca="1">_xlfn.NORM.INV(F253,'Input Parameters'!$E$21,'Input Parameters'!$F$21)</f>
        <v>305.45845345257061</v>
      </c>
      <c r="H253" s="54">
        <f ca="1">EXP(E253*(1/'Input Parameters'!$E$22-1/G253))</f>
        <v>1.9637487989222477</v>
      </c>
      <c r="I253" s="10">
        <f t="shared" ca="1" si="30"/>
        <v>0.20898782261451898</v>
      </c>
      <c r="J253" s="29">
        <f ca="1">_xlfn.BETA.INV(I253,'Input Parameters'!$L$24,'Input Parameters'!$M$24,'Input Parameters'!$J$24,'Input Parameters'!$K$24)</f>
        <v>0.47389040357949586</v>
      </c>
      <c r="K253" s="156">
        <f ca="1">('Input Parameters'!$E$25/'Input Parameters'!$E$31)^$J253</f>
        <v>3.3390781263197666E-2</v>
      </c>
      <c r="L253" s="66">
        <f ca="1">$H253*$C253*'Input Parameters'!$E$23*K253</f>
        <v>45.572857945781905</v>
      </c>
      <c r="M253" s="23">
        <f t="shared" ca="1" si="31"/>
        <v>0.19849199064978484</v>
      </c>
      <c r="N253" s="15">
        <f ca="1">_xlfn.NORM.INV(M253,'Input Parameters'!$E$26,'Input Parameters'!$F$26)</f>
        <v>1.6212580282287802E-2</v>
      </c>
      <c r="O253" s="8">
        <f t="shared" ca="1" si="32"/>
        <v>0.21262303475962852</v>
      </c>
      <c r="P253" s="29">
        <f ca="1">_xlfn.LOGNORM.INV(O253,'Input Parameters'!$H$27,'Input Parameters'!$I$27)</f>
        <v>1.0004543183488017</v>
      </c>
      <c r="Q253" s="10"/>
      <c r="R253" s="15">
        <f>'Input Parameters'!$E$28</f>
        <v>12.7</v>
      </c>
      <c r="S253" s="10">
        <f t="shared" ca="1" si="33"/>
        <v>0.92703982722656131</v>
      </c>
      <c r="T253" s="25">
        <f ca="1">_xlfn.LOGNORM.INV(S253,'Input Parameters'!$H$29,'Input Parameters'!$I$29)</f>
        <v>68.558532518403794</v>
      </c>
      <c r="U253" s="10">
        <f t="shared" ca="1" si="34"/>
        <v>0.56159135197685495</v>
      </c>
      <c r="V253" s="29">
        <f ca="1">IF('Input Parameters'!$D$30="Beta",_xlfn.BETA.INV(U253,'Input Parameters'!$L$30,'Input Parameters'!$M$30,'Input Parameters'!$J$30,'Input Parameters'!$K$30),IF('Input Parameters'!$D$30="LogNorm",_xlfn.LOGNORM.INV(U253,'Input Parameters'!$H$30,'Input Parameters'!$I$30)))</f>
        <v>1.0621895329295332</v>
      </c>
      <c r="W253" s="2">
        <f ca="1">N253+(P253-N253)*(1-ERF((T253-R253)/(2*SQRT(L253*'Input Parameters'!$E$31))))</f>
        <v>0.56590013959730845</v>
      </c>
      <c r="X253">
        <f t="shared" ca="1" si="35"/>
        <v>1</v>
      </c>
      <c r="Y253" s="7"/>
    </row>
    <row r="254" spans="1:25" ht="15" customHeight="1" x14ac:dyDescent="0.3">
      <c r="A254" s="130">
        <v>247</v>
      </c>
      <c r="B254" s="10">
        <f t="shared" ca="1" si="27"/>
        <v>0.61179315072619977</v>
      </c>
      <c r="C254" s="57">
        <f ca="1">_xlfn.NORM.INV(B254,'Input Parameters'!$E$19,'Input Parameters'!$F$19)</f>
        <v>591.29763415717059</v>
      </c>
      <c r="D254" s="10">
        <f t="shared" ca="1" si="28"/>
        <v>0.51685253607741444</v>
      </c>
      <c r="E254" s="59">
        <f ca="1">IF(_xlfn.NORM.INV(D254,'Input Parameters'!$E$20,'Input Parameters'!$F$20)&lt;3500,3500,IF(_xlfn.NORM.INV(D254,'Input Parameters'!$E$20,'Input Parameters'!$F$20)&gt;5500,5500,_xlfn.NORM.INV(D254,'Input Parameters'!$E$20,'Input Parameters'!$F$20)))</f>
        <v>4829.5789304236405</v>
      </c>
      <c r="F254" s="10">
        <f t="shared" ca="1" si="29"/>
        <v>0.96026484157002634</v>
      </c>
      <c r="G254" s="61">
        <f ca="1">_xlfn.NORM.INV(F254,'Input Parameters'!$E$21,'Input Parameters'!$F$21)</f>
        <v>298.63461425536582</v>
      </c>
      <c r="H254" s="54">
        <f ca="1">EXP(E254*(1/'Input Parameters'!$E$22-1/G254))</f>
        <v>1.3647944048090912</v>
      </c>
      <c r="I254" s="10">
        <f t="shared" ca="1" si="30"/>
        <v>0.32196555017675288</v>
      </c>
      <c r="J254" s="29">
        <f ca="1">_xlfn.BETA.INV(I254,'Input Parameters'!$L$24,'Input Parameters'!$M$24,'Input Parameters'!$J$24,'Input Parameters'!$K$24)</f>
        <v>0.53145759385310498</v>
      </c>
      <c r="K254" s="156">
        <f ca="1">('Input Parameters'!$E$25/'Input Parameters'!$E$31)^$J254</f>
        <v>2.2094282505541282E-2</v>
      </c>
      <c r="L254" s="66">
        <f ca="1">$H254*$C254*'Input Parameters'!$E$23*K254</f>
        <v>17.830079412779536</v>
      </c>
      <c r="M254" s="23">
        <f t="shared" ca="1" si="31"/>
        <v>0.20617023197565298</v>
      </c>
      <c r="N254" s="15">
        <f ca="1">_xlfn.NORM.INV(M254,'Input Parameters'!$E$26,'Input Parameters'!$F$26)</f>
        <v>1.678458057152513E-2</v>
      </c>
      <c r="O254" s="8">
        <f t="shared" ca="1" si="32"/>
        <v>0.53210446518792687</v>
      </c>
      <c r="P254" s="29">
        <f ca="1">_xlfn.LOGNORM.INV(O254,'Input Parameters'!$H$27,'Input Parameters'!$I$27)</f>
        <v>1.4752876258533871</v>
      </c>
      <c r="Q254" s="10"/>
      <c r="R254" s="15">
        <f>'Input Parameters'!$E$28</f>
        <v>12.7</v>
      </c>
      <c r="S254" s="10">
        <f t="shared" ca="1" si="33"/>
        <v>0.41764598662739305</v>
      </c>
      <c r="T254" s="25">
        <f ca="1">_xlfn.LOGNORM.INV(S254,'Input Parameters'!$H$29,'Input Parameters'!$I$29)</f>
        <v>56.888219439477524</v>
      </c>
      <c r="U254" s="10">
        <f t="shared" ca="1" si="34"/>
        <v>0.46328652519542801</v>
      </c>
      <c r="V254" s="29">
        <f ca="1">IF('Input Parameters'!$D$30="Beta",_xlfn.BETA.INV(U254,'Input Parameters'!$L$30,'Input Parameters'!$M$30,'Input Parameters'!$J$30,'Input Parameters'!$K$30),IF('Input Parameters'!$D$30="LogNorm",_xlfn.LOGNORM.INV(U254,'Input Parameters'!$H$30,'Input Parameters'!$I$30)))</f>
        <v>0.96354599278078568</v>
      </c>
      <c r="W254" s="2">
        <f ca="1">N254+(P254-N254)*(1-ERF((T254-R254)/(2*SQRT(L254*'Input Parameters'!$E$31))))</f>
        <v>0.68670043601491704</v>
      </c>
      <c r="X254">
        <f t="shared" ca="1" si="35"/>
        <v>1</v>
      </c>
      <c r="Y254" s="7"/>
    </row>
    <row r="255" spans="1:25" ht="15" customHeight="1" x14ac:dyDescent="0.3">
      <c r="A255" s="130">
        <v>248</v>
      </c>
      <c r="B255" s="10">
        <f t="shared" ca="1" si="27"/>
        <v>2.2494630739728683E-2</v>
      </c>
      <c r="C255" s="57">
        <f ca="1">_xlfn.NORM.INV(B255,'Input Parameters'!$E$19,'Input Parameters'!$F$19)</f>
        <v>397.89821514073111</v>
      </c>
      <c r="D255" s="10">
        <f t="shared" ca="1" si="28"/>
        <v>7.0970672443262162E-2</v>
      </c>
      <c r="E255" s="59">
        <f ca="1">IF(_xlfn.NORM.INV(D255,'Input Parameters'!$E$20,'Input Parameters'!$F$20)&lt;3500,3500,IF(_xlfn.NORM.INV(D255,'Input Parameters'!$E$20,'Input Parameters'!$F$20)&gt;5500,5500,_xlfn.NORM.INV(D255,'Input Parameters'!$E$20,'Input Parameters'!$F$20)))</f>
        <v>3771.9800774311698</v>
      </c>
      <c r="F255" s="10">
        <f t="shared" ca="1" si="29"/>
        <v>0.11512334341083486</v>
      </c>
      <c r="G255" s="61">
        <f ca="1">_xlfn.NORM.INV(F255,'Input Parameters'!$E$21,'Input Parameters'!$F$21)</f>
        <v>275.42017215043614</v>
      </c>
      <c r="H255" s="54">
        <f ca="1">EXP(E255*(1/'Input Parameters'!$E$22-1/G255))</f>
        <v>0.43967743778299367</v>
      </c>
      <c r="I255" s="10">
        <f t="shared" ca="1" si="30"/>
        <v>0.82091829600530264</v>
      </c>
      <c r="J255" s="29">
        <f ca="1">_xlfn.BETA.INV(I255,'Input Parameters'!$L$24,'Input Parameters'!$M$24,'Input Parameters'!$J$24,'Input Parameters'!$K$24)</f>
        <v>0.74541585778920061</v>
      </c>
      <c r="K255" s="156">
        <f ca="1">('Input Parameters'!$E$25/'Input Parameters'!$E$31)^$J255</f>
        <v>4.7611014907043567E-3</v>
      </c>
      <c r="L255" s="66">
        <f ca="1">$H255*$C255*'Input Parameters'!$E$23*K255</f>
        <v>0.83293979275051699</v>
      </c>
      <c r="M255" s="23">
        <f t="shared" ca="1" si="31"/>
        <v>0.36673119216598371</v>
      </c>
      <c r="N255" s="15">
        <f ca="1">_xlfn.NORM.INV(M255,'Input Parameters'!$E$26,'Input Parameters'!$F$26)</f>
        <v>2.6849008053834715E-2</v>
      </c>
      <c r="O255" s="8">
        <f t="shared" ca="1" si="32"/>
        <v>0.28840265408974153</v>
      </c>
      <c r="P255" s="29">
        <f ca="1">_xlfn.LOGNORM.INV(O255,'Input Parameters'!$H$27,'Input Parameters'!$I$27)</f>
        <v>1.1121791278065263</v>
      </c>
      <c r="Q255" s="10"/>
      <c r="R255" s="15">
        <f>'Input Parameters'!$E$28</f>
        <v>12.7</v>
      </c>
      <c r="S255" s="10">
        <f t="shared" ca="1" si="33"/>
        <v>0.77013591519913516</v>
      </c>
      <c r="T255" s="25">
        <f ca="1">_xlfn.LOGNORM.INV(S255,'Input Parameters'!$H$29,'Input Parameters'!$I$29)</f>
        <v>63.271503918304617</v>
      </c>
      <c r="U255" s="10">
        <f t="shared" ca="1" si="34"/>
        <v>0.74789104716198063</v>
      </c>
      <c r="V255" s="29">
        <f ca="1">IF('Input Parameters'!$D$30="Beta",_xlfn.BETA.INV(U255,'Input Parameters'!$L$30,'Input Parameters'!$M$30,'Input Parameters'!$J$30,'Input Parameters'!$K$30),IF('Input Parameters'!$D$30="LogNorm",_xlfn.LOGNORM.INV(U255,'Input Parameters'!$H$30,'Input Parameters'!$I$30)))</f>
        <v>1.3002773835659334</v>
      </c>
      <c r="W255" s="2">
        <f ca="1">N255+(P255-N255)*(1-ERF((T255-R255)/(2*SQRT(L255*'Input Parameters'!$E$31))))</f>
        <v>2.6945842436621941E-2</v>
      </c>
      <c r="X255">
        <f t="shared" ca="1" si="35"/>
        <v>1</v>
      </c>
      <c r="Y255" s="7"/>
    </row>
    <row r="256" spans="1:25" ht="15" customHeight="1" x14ac:dyDescent="0.3">
      <c r="A256" s="130">
        <v>249</v>
      </c>
      <c r="B256" s="10">
        <f t="shared" ca="1" si="27"/>
        <v>0.27120866902964569</v>
      </c>
      <c r="C256" s="57">
        <f ca="1">_xlfn.NORM.INV(B256,'Input Parameters'!$E$19,'Input Parameters'!$F$19)</f>
        <v>515.82584578692831</v>
      </c>
      <c r="D256" s="10">
        <f t="shared" ca="1" si="28"/>
        <v>0.30149835312382123</v>
      </c>
      <c r="E256" s="59">
        <f ca="1">IF(_xlfn.NORM.INV(D256,'Input Parameters'!$E$20,'Input Parameters'!$F$20)&lt;3500,3500,IF(_xlfn.NORM.INV(D256,'Input Parameters'!$E$20,'Input Parameters'!$F$20)&gt;5500,5500,_xlfn.NORM.INV(D256,'Input Parameters'!$E$20,'Input Parameters'!$F$20)))</f>
        <v>4435.9328402212332</v>
      </c>
      <c r="F256" s="10">
        <f t="shared" ca="1" si="29"/>
        <v>0.41983077520565903</v>
      </c>
      <c r="G256" s="61">
        <f ca="1">_xlfn.NORM.INV(F256,'Input Parameters'!$E$21,'Input Parameters'!$F$21)</f>
        <v>283.25971437419429</v>
      </c>
      <c r="H256" s="54">
        <f ca="1">EXP(E256*(1/'Input Parameters'!$E$22-1/G256))</f>
        <v>0.59416390153513243</v>
      </c>
      <c r="I256" s="10">
        <f t="shared" ca="1" si="30"/>
        <v>0.95758997061792117</v>
      </c>
      <c r="J256" s="29">
        <f ca="1">_xlfn.BETA.INV(I256,'Input Parameters'!$L$24,'Input Parameters'!$M$24,'Input Parameters'!$J$24,'Input Parameters'!$K$24)</f>
        <v>0.84290409870304694</v>
      </c>
      <c r="K256" s="156">
        <f ca="1">('Input Parameters'!$E$25/'Input Parameters'!$E$31)^$J256</f>
        <v>2.3658621432642241E-3</v>
      </c>
      <c r="L256" s="66">
        <f ca="1">$H256*$C256*'Input Parameters'!$E$23*K256</f>
        <v>0.72510148857442325</v>
      </c>
      <c r="M256" s="23">
        <f t="shared" ca="1" si="31"/>
        <v>0.35758689296822677</v>
      </c>
      <c r="N256" s="15">
        <f ca="1">_xlfn.NORM.INV(M256,'Input Parameters'!$E$26,'Input Parameters'!$F$26)</f>
        <v>2.6336754871280531E-2</v>
      </c>
      <c r="O256" s="8">
        <f t="shared" ca="1" si="32"/>
        <v>0.46538986132907023</v>
      </c>
      <c r="P256" s="29">
        <f ca="1">_xlfn.LOGNORM.INV(O256,'Input Parameters'!$H$27,'Input Parameters'!$I$27)</f>
        <v>1.3699611348846321</v>
      </c>
      <c r="Q256" s="10"/>
      <c r="R256" s="15">
        <f>'Input Parameters'!$E$28</f>
        <v>12.7</v>
      </c>
      <c r="S256" s="10">
        <f t="shared" ca="1" si="33"/>
        <v>0.41307017362834098</v>
      </c>
      <c r="T256" s="25">
        <f ca="1">_xlfn.LOGNORM.INV(S256,'Input Parameters'!$H$29,'Input Parameters'!$I$29)</f>
        <v>56.813316681659892</v>
      </c>
      <c r="U256" s="10">
        <f t="shared" ca="1" si="34"/>
        <v>0.39399901242024005</v>
      </c>
      <c r="V256" s="29">
        <f ca="1">IF('Input Parameters'!$D$30="Beta",_xlfn.BETA.INV(U256,'Input Parameters'!$L$30,'Input Parameters'!$M$30,'Input Parameters'!$J$30,'Input Parameters'!$K$30),IF('Input Parameters'!$D$30="LogNorm",_xlfn.LOGNORM.INV(U256,'Input Parameters'!$H$30,'Input Parameters'!$I$30)))</f>
        <v>0.89867197878188487</v>
      </c>
      <c r="W256" s="2">
        <f ca="1">N256+(P256-N256)*(1-ERF((T256-R256)/(2*SQRT(L256*'Input Parameters'!$E$31))))</f>
        <v>2.6671488679999238E-2</v>
      </c>
      <c r="X256">
        <f t="shared" ca="1" si="35"/>
        <v>1</v>
      </c>
      <c r="Y256" s="7"/>
    </row>
    <row r="257" spans="1:25" ht="15" customHeight="1" x14ac:dyDescent="0.3">
      <c r="A257" s="130">
        <v>250</v>
      </c>
      <c r="B257" s="10">
        <f t="shared" ca="1" si="27"/>
        <v>0.44798777209203</v>
      </c>
      <c r="C257" s="57">
        <f ca="1">_xlfn.NORM.INV(B257,'Input Parameters'!$E$19,'Input Parameters'!$F$19)</f>
        <v>556.25188847234415</v>
      </c>
      <c r="D257" s="10">
        <f t="shared" ca="1" si="28"/>
        <v>0.91492401407062174</v>
      </c>
      <c r="E257" s="59">
        <f ca="1">IF(_xlfn.NORM.INV(D257,'Input Parameters'!$E$20,'Input Parameters'!$F$20)&lt;3500,3500,IF(_xlfn.NORM.INV(D257,'Input Parameters'!$E$20,'Input Parameters'!$F$20)&gt;5500,5500,_xlfn.NORM.INV(D257,'Input Parameters'!$E$20,'Input Parameters'!$F$20)))</f>
        <v>5500</v>
      </c>
      <c r="F257" s="10">
        <f t="shared" ca="1" si="29"/>
        <v>0.37397036212583556</v>
      </c>
      <c r="G257" s="61">
        <f ca="1">_xlfn.NORM.INV(F257,'Input Parameters'!$E$21,'Input Parameters'!$F$21)</f>
        <v>282.32414288957517</v>
      </c>
      <c r="H257" s="54">
        <f ca="1">EXP(E257*(1/'Input Parameters'!$E$22-1/G257))</f>
        <v>0.49173143855509349</v>
      </c>
      <c r="I257" s="10">
        <f t="shared" ca="1" si="30"/>
        <v>0.88915725005413848</v>
      </c>
      <c r="J257" s="29">
        <f ca="1">_xlfn.BETA.INV(I257,'Input Parameters'!$L$24,'Input Parameters'!$M$24,'Input Parameters'!$J$24,'Input Parameters'!$K$24)</f>
        <v>0.78519421139746559</v>
      </c>
      <c r="K257" s="156">
        <f ca="1">('Input Parameters'!$E$25/'Input Parameters'!$E$31)^$J257</f>
        <v>3.579156395735918E-3</v>
      </c>
      <c r="L257" s="66">
        <f ca="1">$H257*$C257*'Input Parameters'!$E$23*K257</f>
        <v>0.97899426976003079</v>
      </c>
      <c r="M257" s="23">
        <f t="shared" ca="1" si="31"/>
        <v>0.97097641526803291</v>
      </c>
      <c r="N257" s="15">
        <f ca="1">_xlfn.NORM.INV(M257,'Input Parameters'!$E$26,'Input Parameters'!$F$26)</f>
        <v>7.3802172139338845E-2</v>
      </c>
      <c r="O257" s="8">
        <f t="shared" ca="1" si="32"/>
        <v>0.19515099164962479</v>
      </c>
      <c r="P257" s="29">
        <f ca="1">_xlfn.LOGNORM.INV(O257,'Input Parameters'!$H$27,'Input Parameters'!$I$27)</f>
        <v>0.97350724756956675</v>
      </c>
      <c r="Q257" s="10"/>
      <c r="R257" s="15">
        <f>'Input Parameters'!$E$28</f>
        <v>12.7</v>
      </c>
      <c r="S257" s="10">
        <f t="shared" ca="1" si="33"/>
        <v>0.61108735983577045</v>
      </c>
      <c r="T257" s="25">
        <f ca="1">_xlfn.LOGNORM.INV(S257,'Input Parameters'!$H$29,'Input Parameters'!$I$29)</f>
        <v>60.106045245429257</v>
      </c>
      <c r="U257" s="10">
        <f t="shared" ca="1" si="34"/>
        <v>0.73518830457907802</v>
      </c>
      <c r="V257" s="29">
        <f ca="1">IF('Input Parameters'!$D$30="Beta",_xlfn.BETA.INV(U257,'Input Parameters'!$L$30,'Input Parameters'!$M$30,'Input Parameters'!$J$30,'Input Parameters'!$K$30),IF('Input Parameters'!$D$30="LogNorm",_xlfn.LOGNORM.INV(U257,'Input Parameters'!$H$30,'Input Parameters'!$I$30)))</f>
        <v>1.2802879234642219</v>
      </c>
      <c r="W257" s="2">
        <f ca="1">N257+(P257-N257)*(1-ERF((T257-R257)/(2*SQRT(L257*'Input Parameters'!$E$31))))</f>
        <v>7.4435868624990451E-2</v>
      </c>
      <c r="X257">
        <f t="shared" ca="1" si="35"/>
        <v>1</v>
      </c>
      <c r="Y257" s="7"/>
    </row>
    <row r="258" spans="1:25" ht="15" customHeight="1" x14ac:dyDescent="0.3">
      <c r="A258" s="130">
        <v>251</v>
      </c>
      <c r="B258" s="10">
        <f t="shared" ca="1" si="27"/>
        <v>0.7264216147738406</v>
      </c>
      <c r="C258" s="57">
        <f ca="1">_xlfn.NORM.INV(B258,'Input Parameters'!$E$19,'Input Parameters'!$F$19)</f>
        <v>618.17120464401341</v>
      </c>
      <c r="D258" s="10">
        <f t="shared" ca="1" si="28"/>
        <v>0.47859663946666942</v>
      </c>
      <c r="E258" s="59">
        <f ca="1">IF(_xlfn.NORM.INV(D258,'Input Parameters'!$E$20,'Input Parameters'!$F$20)&lt;3500,3500,IF(_xlfn.NORM.INV(D258,'Input Parameters'!$E$20,'Input Parameters'!$F$20)&gt;5500,5500,_xlfn.NORM.INV(D258,'Input Parameters'!$E$20,'Input Parameters'!$F$20)))</f>
        <v>4762.4267775770941</v>
      </c>
      <c r="F258" s="10">
        <f t="shared" ca="1" si="29"/>
        <v>0.67352635604999056</v>
      </c>
      <c r="G258" s="61">
        <f ca="1">_xlfn.NORM.INV(F258,'Input Parameters'!$E$21,'Input Parameters'!$F$21)</f>
        <v>288.38441838666336</v>
      </c>
      <c r="H258" s="54">
        <f ca="1">EXP(E258*(1/'Input Parameters'!$E$22-1/G258))</f>
        <v>0.77093986017999749</v>
      </c>
      <c r="I258" s="10">
        <f t="shared" ca="1" si="30"/>
        <v>1.6688862606615951E-2</v>
      </c>
      <c r="J258" s="29">
        <f ca="1">_xlfn.BETA.INV(I258,'Input Parameters'!$L$24,'Input Parameters'!$M$24,'Input Parameters'!$J$24,'Input Parameters'!$K$24)</f>
        <v>0.27128766581226549</v>
      </c>
      <c r="K258" s="156">
        <f ca="1">('Input Parameters'!$E$25/'Input Parameters'!$E$31)^$J258</f>
        <v>0.14283073540611207</v>
      </c>
      <c r="L258" s="66">
        <f ca="1">$H258*$C258*'Input Parameters'!$E$23*K258</f>
        <v>68.069246651617917</v>
      </c>
      <c r="M258" s="23">
        <f t="shared" ca="1" si="31"/>
        <v>0.36963634191821526</v>
      </c>
      <c r="N258" s="15">
        <f ca="1">_xlfn.NORM.INV(M258,'Input Parameters'!$E$26,'Input Parameters'!$F$26)</f>
        <v>2.70108502013938E-2</v>
      </c>
      <c r="O258" s="8">
        <f t="shared" ca="1" si="32"/>
        <v>0.51794923279167837</v>
      </c>
      <c r="P258" s="29">
        <f ca="1">_xlfn.LOGNORM.INV(O258,'Input Parameters'!$H$27,'Input Parameters'!$I$27)</f>
        <v>1.4522638189178061</v>
      </c>
      <c r="Q258" s="10"/>
      <c r="R258" s="15">
        <f>'Input Parameters'!$E$28</f>
        <v>12.7</v>
      </c>
      <c r="S258" s="10">
        <f t="shared" ca="1" si="33"/>
        <v>0.79369455356637875</v>
      </c>
      <c r="T258" s="25">
        <f ca="1">_xlfn.LOGNORM.INV(S258,'Input Parameters'!$H$29,'Input Parameters'!$I$29)</f>
        <v>63.842453763948271</v>
      </c>
      <c r="U258" s="10">
        <f t="shared" ca="1" si="34"/>
        <v>0.99418559185378452</v>
      </c>
      <c r="V258" s="29">
        <f ca="1">IF('Input Parameters'!$D$30="Beta",_xlfn.BETA.INV(U258,'Input Parameters'!$L$30,'Input Parameters'!$M$30,'Input Parameters'!$J$30,'Input Parameters'!$K$30),IF('Input Parameters'!$D$30="LogNorm",_xlfn.LOGNORM.INV(U258,'Input Parameters'!$H$30,'Input Parameters'!$I$30)))</f>
        <v>2.7026280981303064</v>
      </c>
      <c r="W258" s="2">
        <f ca="1">N258+(P258-N258)*(1-ERF((T258-R258)/(2*SQRT(L258*'Input Parameters'!$E$31))))</f>
        <v>0.96932322597683773</v>
      </c>
      <c r="X258">
        <f t="shared" ca="1" si="35"/>
        <v>1</v>
      </c>
      <c r="Y258" s="7"/>
    </row>
    <row r="259" spans="1:25" ht="15" customHeight="1" x14ac:dyDescent="0.3">
      <c r="A259" s="130">
        <v>252</v>
      </c>
      <c r="B259" s="10">
        <f t="shared" ca="1" si="27"/>
        <v>0.99343445889864068</v>
      </c>
      <c r="C259" s="57">
        <f ca="1">_xlfn.NORM.INV(B259,'Input Parameters'!$E$19,'Input Parameters'!$F$19)</f>
        <v>776.87641489585542</v>
      </c>
      <c r="D259" s="10">
        <f t="shared" ca="1" si="28"/>
        <v>0.79574018640088462</v>
      </c>
      <c r="E259" s="59">
        <f ca="1">IF(_xlfn.NORM.INV(D259,'Input Parameters'!$E$20,'Input Parameters'!$F$20)&lt;3500,3500,IF(_xlfn.NORM.INV(D259,'Input Parameters'!$E$20,'Input Parameters'!$F$20)&gt;5500,5500,_xlfn.NORM.INV(D259,'Input Parameters'!$E$20,'Input Parameters'!$F$20)))</f>
        <v>5378.5510997749052</v>
      </c>
      <c r="F259" s="10">
        <f t="shared" ca="1" si="29"/>
        <v>0.50127757860714417</v>
      </c>
      <c r="G259" s="61">
        <f ca="1">_xlfn.NORM.INV(F259,'Input Parameters'!$E$21,'Input Parameters'!$F$21)</f>
        <v>284.87517102224899</v>
      </c>
      <c r="H259" s="54">
        <f ca="1">EXP(E259*(1/'Input Parameters'!$E$22-1/G259))</f>
        <v>0.5924143531393683</v>
      </c>
      <c r="I259" s="10">
        <f t="shared" ca="1" si="30"/>
        <v>0.73453951507335724</v>
      </c>
      <c r="J259" s="29">
        <f ca="1">_xlfn.BETA.INV(I259,'Input Parameters'!$L$24,'Input Parameters'!$M$24,'Input Parameters'!$J$24,'Input Parameters'!$K$24)</f>
        <v>0.70398705104120518</v>
      </c>
      <c r="K259" s="156">
        <f ca="1">('Input Parameters'!$E$25/'Input Parameters'!$E$31)^$J259</f>
        <v>6.4087905381887827E-3</v>
      </c>
      <c r="L259" s="66">
        <f ca="1">$H259*$C259*'Input Parameters'!$E$23*K259</f>
        <v>2.9495352217846094</v>
      </c>
      <c r="M259" s="23">
        <f t="shared" ca="1" si="31"/>
        <v>0.18485037533064519</v>
      </c>
      <c r="N259" s="15">
        <f ca="1">_xlfn.NORM.INV(M259,'Input Parameters'!$E$26,'Input Parameters'!$F$26)</f>
        <v>1.5162285055233597E-2</v>
      </c>
      <c r="O259" s="8">
        <f t="shared" ca="1" si="32"/>
        <v>0.84842376055086977</v>
      </c>
      <c r="P259" s="29">
        <f ca="1">_xlfn.LOGNORM.INV(O259,'Input Parameters'!$H$27,'Input Parameters'!$I$27)</f>
        <v>2.2451243740096212</v>
      </c>
      <c r="Q259" s="10"/>
      <c r="R259" s="15">
        <f>'Input Parameters'!$E$28</f>
        <v>12.7</v>
      </c>
      <c r="S259" s="10">
        <f t="shared" ca="1" si="33"/>
        <v>0.27991035249265439</v>
      </c>
      <c r="T259" s="25">
        <f ca="1">_xlfn.LOGNORM.INV(S259,'Input Parameters'!$H$29,'Input Parameters'!$I$29)</f>
        <v>54.541650829244951</v>
      </c>
      <c r="U259" s="10">
        <f t="shared" ca="1" si="34"/>
        <v>0.69652721968289066</v>
      </c>
      <c r="V259" s="29">
        <f ca="1">IF('Input Parameters'!$D$30="Beta",_xlfn.BETA.INV(U259,'Input Parameters'!$L$30,'Input Parameters'!$M$30,'Input Parameters'!$J$30,'Input Parameters'!$K$30),IF('Input Parameters'!$D$30="LogNorm",_xlfn.LOGNORM.INV(U259,'Input Parameters'!$H$30,'Input Parameters'!$I$30)))</f>
        <v>1.2239377441318811</v>
      </c>
      <c r="W259" s="2">
        <f ca="1">N259+(P259-N259)*(1-ERF((T259-R259)/(2*SQRT(L259*'Input Parameters'!$E$31))))</f>
        <v>0.20456969858486732</v>
      </c>
      <c r="X259">
        <f t="shared" ca="1" si="35"/>
        <v>1</v>
      </c>
      <c r="Y259" s="7"/>
    </row>
    <row r="260" spans="1:25" ht="15" customHeight="1" x14ac:dyDescent="0.3">
      <c r="A260" s="130">
        <v>253</v>
      </c>
      <c r="B260" s="10">
        <f t="shared" ca="1" si="27"/>
        <v>0.61444164630126241</v>
      </c>
      <c r="C260" s="57">
        <f ca="1">_xlfn.NORM.INV(B260,'Input Parameters'!$E$19,'Input Parameters'!$F$19)</f>
        <v>591.88227568260277</v>
      </c>
      <c r="D260" s="10">
        <f t="shared" ca="1" si="28"/>
        <v>0.90352816666928559</v>
      </c>
      <c r="E260" s="59">
        <f ca="1">IF(_xlfn.NORM.INV(D260,'Input Parameters'!$E$20,'Input Parameters'!$F$20)&lt;3500,3500,IF(_xlfn.NORM.INV(D260,'Input Parameters'!$E$20,'Input Parameters'!$F$20)&gt;5500,5500,_xlfn.NORM.INV(D260,'Input Parameters'!$E$20,'Input Parameters'!$F$20)))</f>
        <v>5500</v>
      </c>
      <c r="F260" s="10">
        <f t="shared" ca="1" si="29"/>
        <v>0.32039663353074144</v>
      </c>
      <c r="G260" s="61">
        <f ca="1">_xlfn.NORM.INV(F260,'Input Parameters'!$E$21,'Input Parameters'!$F$21)</f>
        <v>281.18260286528101</v>
      </c>
      <c r="H260" s="54">
        <f ca="1">EXP(E260*(1/'Input Parameters'!$E$22-1/G260))</f>
        <v>0.45433893718724511</v>
      </c>
      <c r="I260" s="10">
        <f t="shared" ca="1" si="30"/>
        <v>0.49314163960242696</v>
      </c>
      <c r="J260" s="29">
        <f ca="1">_xlfn.BETA.INV(I260,'Input Parameters'!$L$24,'Input Parameters'!$M$24,'Input Parameters'!$J$24,'Input Parameters'!$K$24)</f>
        <v>0.60439029120572196</v>
      </c>
      <c r="K260" s="156">
        <f ca="1">('Input Parameters'!$E$25/'Input Parameters'!$E$31)^$J260</f>
        <v>1.309371939334638E-2</v>
      </c>
      <c r="L260" s="66">
        <f ca="1">$H260*$C260*'Input Parameters'!$E$23*K260</f>
        <v>3.5210996989954433</v>
      </c>
      <c r="M260" s="23">
        <f t="shared" ca="1" si="31"/>
        <v>0.45305607058381825</v>
      </c>
      <c r="N260" s="15">
        <f ca="1">_xlfn.NORM.INV(M260,'Input Parameters'!$E$26,'Input Parameters'!$F$26)</f>
        <v>3.1523178957631529E-2</v>
      </c>
      <c r="O260" s="8">
        <f t="shared" ca="1" si="32"/>
        <v>0.18404529824792171</v>
      </c>
      <c r="P260" s="29">
        <f ca="1">_xlfn.LOGNORM.INV(O260,'Input Parameters'!$H$27,'Input Parameters'!$I$27)</f>
        <v>0.95601410537207387</v>
      </c>
      <c r="Q260" s="10"/>
      <c r="R260" s="15">
        <f>'Input Parameters'!$E$28</f>
        <v>12.7</v>
      </c>
      <c r="S260" s="10">
        <f t="shared" ca="1" si="33"/>
        <v>0.71286218183375516</v>
      </c>
      <c r="T260" s="25">
        <f ca="1">_xlfn.LOGNORM.INV(S260,'Input Parameters'!$H$29,'Input Parameters'!$I$29)</f>
        <v>62.022878136166518</v>
      </c>
      <c r="U260" s="10">
        <f t="shared" ca="1" si="34"/>
        <v>0.89997092539195656</v>
      </c>
      <c r="V260" s="29">
        <f ca="1">IF('Input Parameters'!$D$30="Beta",_xlfn.BETA.INV(U260,'Input Parameters'!$L$30,'Input Parameters'!$M$30,'Input Parameters'!$J$30,'Input Parameters'!$K$30),IF('Input Parameters'!$D$30="LogNorm",_xlfn.LOGNORM.INV(U260,'Input Parameters'!$H$30,'Input Parameters'!$I$30)))</f>
        <v>1.6561833777063628</v>
      </c>
      <c r="W260" s="2">
        <f ca="1">N260+(P260-N260)*(1-ERF((T260-R260)/(2*SQRT(L260*'Input Parameters'!$E$31))))</f>
        <v>8.9838963624645357E-2</v>
      </c>
      <c r="X260">
        <f t="shared" ca="1" si="35"/>
        <v>1</v>
      </c>
      <c r="Y260" s="7"/>
    </row>
    <row r="261" spans="1:25" ht="15" customHeight="1" x14ac:dyDescent="0.3">
      <c r="A261" s="130">
        <v>254</v>
      </c>
      <c r="B261" s="10">
        <f t="shared" ca="1" si="27"/>
        <v>0.52254753727226855</v>
      </c>
      <c r="C261" s="57">
        <f ca="1">_xlfn.NORM.INV(B261,'Input Parameters'!$E$19,'Input Parameters'!$F$19)</f>
        <v>572.0783412957154</v>
      </c>
      <c r="D261" s="10">
        <f t="shared" ca="1" si="28"/>
        <v>0.66205620677878396</v>
      </c>
      <c r="E261" s="59">
        <f ca="1">IF(_xlfn.NORM.INV(D261,'Input Parameters'!$E$20,'Input Parameters'!$F$20)&lt;3500,3500,IF(_xlfn.NORM.INV(D261,'Input Parameters'!$E$20,'Input Parameters'!$F$20)&gt;5500,5500,_xlfn.NORM.INV(D261,'Input Parameters'!$E$20,'Input Parameters'!$F$20)))</f>
        <v>5092.6569964490373</v>
      </c>
      <c r="F261" s="10">
        <f t="shared" ca="1" si="29"/>
        <v>0.40583937762425271</v>
      </c>
      <c r="G261" s="61">
        <f ca="1">_xlfn.NORM.INV(F261,'Input Parameters'!$E$21,'Input Parameters'!$F$21)</f>
        <v>282.9772694254595</v>
      </c>
      <c r="H261" s="54">
        <f ca="1">EXP(E261*(1/'Input Parameters'!$E$22-1/G261))</f>
        <v>0.54030688184566866</v>
      </c>
      <c r="I261" s="10">
        <f t="shared" ca="1" si="30"/>
        <v>4.4800978331801966E-2</v>
      </c>
      <c r="J261" s="29">
        <f ca="1">_xlfn.BETA.INV(I261,'Input Parameters'!$L$24,'Input Parameters'!$M$24,'Input Parameters'!$J$24,'Input Parameters'!$K$24)</f>
        <v>0.33286092011023027</v>
      </c>
      <c r="K261" s="156">
        <f ca="1">('Input Parameters'!$E$25/'Input Parameters'!$E$31)^$J261</f>
        <v>9.1832069933790131E-2</v>
      </c>
      <c r="L261" s="66">
        <f ca="1">$H261*$C261*'Input Parameters'!$E$23*K261</f>
        <v>28.385096732743619</v>
      </c>
      <c r="M261" s="23">
        <f t="shared" ca="1" si="31"/>
        <v>0.89779162164167192</v>
      </c>
      <c r="N261" s="15">
        <f ca="1">_xlfn.NORM.INV(M261,'Input Parameters'!$E$26,'Input Parameters'!$F$26)</f>
        <v>6.0650431267753963E-2</v>
      </c>
      <c r="O261" s="8">
        <f t="shared" ca="1" si="32"/>
        <v>0.19607915866261494</v>
      </c>
      <c r="P261" s="29">
        <f ca="1">_xlfn.LOGNORM.INV(O261,'Input Parameters'!$H$27,'Input Parameters'!$I$27)</f>
        <v>0.97495546143858791</v>
      </c>
      <c r="Q261" s="10"/>
      <c r="R261" s="15">
        <f>'Input Parameters'!$E$28</f>
        <v>12.7</v>
      </c>
      <c r="S261" s="10">
        <f t="shared" ca="1" si="33"/>
        <v>0.23984696214767831</v>
      </c>
      <c r="T261" s="25">
        <f ca="1">_xlfn.LOGNORM.INV(S261,'Input Parameters'!$H$29,'Input Parameters'!$I$29)</f>
        <v>53.789479192729694</v>
      </c>
      <c r="U261" s="10">
        <f t="shared" ca="1" si="34"/>
        <v>0.27334157925597469</v>
      </c>
      <c r="V261" s="29">
        <f ca="1">IF('Input Parameters'!$D$30="Beta",_xlfn.BETA.INV(U261,'Input Parameters'!$L$30,'Input Parameters'!$M$30,'Input Parameters'!$J$30,'Input Parameters'!$K$30),IF('Input Parameters'!$D$30="LogNorm",_xlfn.LOGNORM.INV(U261,'Input Parameters'!$H$30,'Input Parameters'!$I$30)))</f>
        <v>0.78782424761052861</v>
      </c>
      <c r="W261" s="2">
        <f ca="1">N261+(P261-N261)*(1-ERF((T261-R261)/(2*SQRT(L261*'Input Parameters'!$E$31))))</f>
        <v>0.59599159261993861</v>
      </c>
      <c r="X261">
        <f t="shared" ca="1" si="35"/>
        <v>1</v>
      </c>
      <c r="Y261" s="7"/>
    </row>
    <row r="262" spans="1:25" ht="15" customHeight="1" x14ac:dyDescent="0.3">
      <c r="A262" s="130">
        <v>255</v>
      </c>
      <c r="B262" s="10">
        <f t="shared" ca="1" si="27"/>
        <v>0.80012305348301138</v>
      </c>
      <c r="C262" s="57">
        <f ca="1">_xlfn.NORM.INV(B262,'Input Parameters'!$E$19,'Input Parameters'!$F$19)</f>
        <v>638.45414194379691</v>
      </c>
      <c r="D262" s="10">
        <f t="shared" ca="1" si="28"/>
        <v>0.18884237983065477</v>
      </c>
      <c r="E262" s="59">
        <f ca="1">IF(_xlfn.NORM.INV(D262,'Input Parameters'!$E$20,'Input Parameters'!$F$20)&lt;3500,3500,IF(_xlfn.NORM.INV(D262,'Input Parameters'!$E$20,'Input Parameters'!$F$20)&gt;5500,5500,_xlfn.NORM.INV(D262,'Input Parameters'!$E$20,'Input Parameters'!$F$20)))</f>
        <v>4182.4808409198877</v>
      </c>
      <c r="F262" s="10">
        <f t="shared" ca="1" si="29"/>
        <v>0.89583503698052636</v>
      </c>
      <c r="G262" s="61">
        <f ca="1">_xlfn.NORM.INV(F262,'Input Parameters'!$E$21,'Input Parameters'!$F$21)</f>
        <v>294.73922393825927</v>
      </c>
      <c r="H262" s="54">
        <f ca="1">EXP(E262*(1/'Input Parameters'!$E$22-1/G262))</f>
        <v>1.0878826868907416</v>
      </c>
      <c r="I262" s="10">
        <f t="shared" ca="1" si="30"/>
        <v>5.3234796668781947E-2</v>
      </c>
      <c r="J262" s="29">
        <f ca="1">_xlfn.BETA.INV(I262,'Input Parameters'!$L$24,'Input Parameters'!$M$24,'Input Parameters'!$J$24,'Input Parameters'!$K$24)</f>
        <v>0.34540766140229051</v>
      </c>
      <c r="K262" s="156">
        <f ca="1">('Input Parameters'!$E$25/'Input Parameters'!$E$31)^$J262</f>
        <v>8.3927802467653995E-2</v>
      </c>
      <c r="L262" s="66">
        <f ca="1">$H262*$C262*'Input Parameters'!$E$23*K262</f>
        <v>58.293163671492422</v>
      </c>
      <c r="M262" s="23">
        <f t="shared" ca="1" si="31"/>
        <v>0.53193038738566267</v>
      </c>
      <c r="N262" s="15">
        <f ca="1">_xlfn.NORM.INV(M262,'Input Parameters'!$E$26,'Input Parameters'!$F$26)</f>
        <v>3.5682588412054614E-2</v>
      </c>
      <c r="O262" s="8">
        <f t="shared" ca="1" si="32"/>
        <v>4.9397339702347276E-2</v>
      </c>
      <c r="P262" s="29">
        <f ca="1">_xlfn.LOGNORM.INV(O262,'Input Parameters'!$H$27,'Input Parameters'!$I$27)</f>
        <v>0.68585636724659205</v>
      </c>
      <c r="Q262" s="10"/>
      <c r="R262" s="15">
        <f>'Input Parameters'!$E$28</f>
        <v>12.7</v>
      </c>
      <c r="S262" s="10">
        <f t="shared" ca="1" si="33"/>
        <v>0.16662546258063904</v>
      </c>
      <c r="T262" s="25">
        <f ca="1">_xlfn.LOGNORM.INV(S262,'Input Parameters'!$H$29,'Input Parameters'!$I$29)</f>
        <v>52.237361620789052</v>
      </c>
      <c r="U262" s="10">
        <f t="shared" ca="1" si="34"/>
        <v>0.27397307468561438</v>
      </c>
      <c r="V262" s="29">
        <f ca="1">IF('Input Parameters'!$D$30="Beta",_xlfn.BETA.INV(U262,'Input Parameters'!$L$30,'Input Parameters'!$M$30,'Input Parameters'!$J$30,'Input Parameters'!$K$30),IF('Input Parameters'!$D$30="LogNorm",_xlfn.LOGNORM.INV(U262,'Input Parameters'!$H$30,'Input Parameters'!$I$30)))</f>
        <v>0.78841386326778351</v>
      </c>
      <c r="W262" s="2">
        <f ca="1">N262+(P262-N262)*(1-ERF((T262-R262)/(2*SQRT(L262*'Input Parameters'!$E$31))))</f>
        <v>0.50006109942485866</v>
      </c>
      <c r="X262">
        <f t="shared" ca="1" si="35"/>
        <v>1</v>
      </c>
      <c r="Y262" s="7"/>
    </row>
    <row r="263" spans="1:25" ht="15" customHeight="1" x14ac:dyDescent="0.3">
      <c r="A263" s="130">
        <v>256</v>
      </c>
      <c r="B263" s="10">
        <f t="shared" ca="1" si="27"/>
        <v>0.4447103445305034</v>
      </c>
      <c r="C263" s="57">
        <f ca="1">_xlfn.NORM.INV(B263,'Input Parameters'!$E$19,'Input Parameters'!$F$19)</f>
        <v>555.55134974416103</v>
      </c>
      <c r="D263" s="10">
        <f t="shared" ca="1" si="28"/>
        <v>0.69833360362081798</v>
      </c>
      <c r="E263" s="59">
        <f ca="1">IF(_xlfn.NORM.INV(D263,'Input Parameters'!$E$20,'Input Parameters'!$F$20)&lt;3500,3500,IF(_xlfn.NORM.INV(D263,'Input Parameters'!$E$20,'Input Parameters'!$F$20)&gt;5500,5500,_xlfn.NORM.INV(D263,'Input Parameters'!$E$20,'Input Parameters'!$F$20)))</f>
        <v>5163.7296449140413</v>
      </c>
      <c r="F263" s="10">
        <f t="shared" ca="1" si="29"/>
        <v>0.9257599891718078</v>
      </c>
      <c r="G263" s="61">
        <f ca="1">_xlfn.NORM.INV(F263,'Input Parameters'!$E$21,'Input Parameters'!$F$21)</f>
        <v>296.20708060721137</v>
      </c>
      <c r="H263" s="54">
        <f ca="1">EXP(E263*(1/'Input Parameters'!$E$22-1/G263))</f>
        <v>1.2102343700433125</v>
      </c>
      <c r="I263" s="10">
        <f t="shared" ca="1" si="30"/>
        <v>0.59185365331159345</v>
      </c>
      <c r="J263" s="29">
        <f ca="1">_xlfn.BETA.INV(I263,'Input Parameters'!$L$24,'Input Parameters'!$M$24,'Input Parameters'!$J$24,'Input Parameters'!$K$24)</f>
        <v>0.64410532846984214</v>
      </c>
      <c r="K263" s="156">
        <f ca="1">('Input Parameters'!$E$25/'Input Parameters'!$E$31)^$J263</f>
        <v>9.8476708406791506E-3</v>
      </c>
      <c r="L263" s="66">
        <f ca="1">$H263*$C263*'Input Parameters'!$E$23*K263</f>
        <v>6.6210552731070678</v>
      </c>
      <c r="M263" s="23">
        <f t="shared" ca="1" si="31"/>
        <v>0.44015854115195163</v>
      </c>
      <c r="N263" s="15">
        <f ca="1">_xlfn.NORM.INV(M263,'Input Parameters'!$E$26,'Input Parameters'!$F$26)</f>
        <v>3.0838087344901097E-2</v>
      </c>
      <c r="O263" s="8">
        <f t="shared" ca="1" si="32"/>
        <v>0.2986082930547348</v>
      </c>
      <c r="P263" s="29">
        <f ca="1">_xlfn.LOGNORM.INV(O263,'Input Parameters'!$H$27,'Input Parameters'!$I$27)</f>
        <v>1.1268641267982427</v>
      </c>
      <c r="Q263" s="10"/>
      <c r="R263" s="15">
        <f>'Input Parameters'!$E$28</f>
        <v>12.7</v>
      </c>
      <c r="S263" s="10">
        <f t="shared" ca="1" si="33"/>
        <v>0.37167298532856519</v>
      </c>
      <c r="T263" s="25">
        <f ca="1">_xlfn.LOGNORM.INV(S263,'Input Parameters'!$H$29,'Input Parameters'!$I$29)</f>
        <v>56.130027294058607</v>
      </c>
      <c r="U263" s="10">
        <f t="shared" ca="1" si="34"/>
        <v>4.1611454325785724E-2</v>
      </c>
      <c r="V263" s="29">
        <f ca="1">IF('Input Parameters'!$D$30="Beta",_xlfn.BETA.INV(U263,'Input Parameters'!$L$30,'Input Parameters'!$M$30,'Input Parameters'!$J$30,'Input Parameters'!$K$30),IF('Input Parameters'!$D$30="LogNorm",_xlfn.LOGNORM.INV(U263,'Input Parameters'!$H$30,'Input Parameters'!$I$30)))</f>
        <v>0.50463889934822048</v>
      </c>
      <c r="W263" s="2">
        <f ca="1">N263+(P263-N263)*(1-ERF((T263-R263)/(2*SQRT(L263*'Input Parameters'!$E$31))))</f>
        <v>0.28586730545531536</v>
      </c>
      <c r="X263">
        <f t="shared" ca="1" si="35"/>
        <v>1</v>
      </c>
      <c r="Y263" s="7"/>
    </row>
    <row r="264" spans="1:25" ht="15" customHeight="1" x14ac:dyDescent="0.3">
      <c r="A264" s="130">
        <v>257</v>
      </c>
      <c r="B264" s="10">
        <f t="shared" ref="B264:B327" ca="1" si="36">RAND()</f>
        <v>9.7947373470672616E-2</v>
      </c>
      <c r="C264" s="57">
        <f ca="1">_xlfn.NORM.INV(B264,'Input Parameters'!$E$19,'Input Parameters'!$F$19)</f>
        <v>458.01307675828832</v>
      </c>
      <c r="D264" s="10">
        <f t="shared" ref="D264:D327" ca="1" si="37">RAND()</f>
        <v>0.64084550479479463</v>
      </c>
      <c r="E264" s="59">
        <f ca="1">IF(_xlfn.NORM.INV(D264,'Input Parameters'!$E$20,'Input Parameters'!$F$20)&lt;3500,3500,IF(_xlfn.NORM.INV(D264,'Input Parameters'!$E$20,'Input Parameters'!$F$20)&gt;5500,5500,_xlfn.NORM.INV(D264,'Input Parameters'!$E$20,'Input Parameters'!$F$20)))</f>
        <v>5052.5037956095512</v>
      </c>
      <c r="F264" s="10">
        <f t="shared" ref="F264:F327" ca="1" si="38">RAND()</f>
        <v>0.25776635719072005</v>
      </c>
      <c r="G264" s="61">
        <f ca="1">_xlfn.NORM.INV(F264,'Input Parameters'!$E$21,'Input Parameters'!$F$21)</f>
        <v>279.73905892449767</v>
      </c>
      <c r="H264" s="54">
        <f ca="1">EXP(E264*(1/'Input Parameters'!$E$22-1/G264))</f>
        <v>0.44155696492261537</v>
      </c>
      <c r="I264" s="10">
        <f t="shared" ref="I264:I327" ca="1" si="39">RAND()</f>
        <v>0.69307476143177527</v>
      </c>
      <c r="J264" s="29">
        <f ca="1">_xlfn.BETA.INV(I264,'Input Parameters'!$L$24,'Input Parameters'!$M$24,'Input Parameters'!$J$24,'Input Parameters'!$K$24)</f>
        <v>0.68589916988602595</v>
      </c>
      <c r="K264" s="156">
        <f ca="1">('Input Parameters'!$E$25/'Input Parameters'!$E$31)^$J264</f>
        <v>7.2967193882651068E-3</v>
      </c>
      <c r="L264" s="66">
        <f ca="1">$H264*$C264*'Input Parameters'!$E$23*K264</f>
        <v>1.4756802405075744</v>
      </c>
      <c r="M264" s="23">
        <f t="shared" ref="M264:M327" ca="1" si="40">RAND()</f>
        <v>6.901693527119146E-2</v>
      </c>
      <c r="N264" s="15">
        <f ca="1">_xlfn.NORM.INV(M264,'Input Parameters'!$E$26,'Input Parameters'!$F$26)</f>
        <v>2.8537953241766674E-3</v>
      </c>
      <c r="O264" s="8">
        <f t="shared" ref="O264:O327" ca="1" si="41">RAND()</f>
        <v>0.36882610099725333</v>
      </c>
      <c r="P264" s="29">
        <f ca="1">_xlfn.LOGNORM.INV(O264,'Input Parameters'!$H$27,'Input Parameters'!$I$27)</f>
        <v>1.2275497759798979</v>
      </c>
      <c r="Q264" s="10"/>
      <c r="R264" s="15">
        <f>'Input Parameters'!$E$28</f>
        <v>12.7</v>
      </c>
      <c r="S264" s="10">
        <f t="shared" ref="S264:S327" ca="1" si="42">RAND()</f>
        <v>0.72658242161173303</v>
      </c>
      <c r="T264" s="25">
        <f ca="1">_xlfn.LOGNORM.INV(S264,'Input Parameters'!$H$29,'Input Parameters'!$I$29)</f>
        <v>62.307246409144966</v>
      </c>
      <c r="U264" s="10">
        <f t="shared" ref="U264:U327" ca="1" si="43">RAND()</f>
        <v>0.66396993667887072</v>
      </c>
      <c r="V264" s="29">
        <f ca="1">IF('Input Parameters'!$D$30="Beta",_xlfn.BETA.INV(U264,'Input Parameters'!$L$30,'Input Parameters'!$M$30,'Input Parameters'!$J$30,'Input Parameters'!$K$30),IF('Input Parameters'!$D$30="LogNorm",_xlfn.LOGNORM.INV(U264,'Input Parameters'!$H$30,'Input Parameters'!$I$30)))</f>
        <v>1.1807408773385764</v>
      </c>
      <c r="W264" s="2">
        <f ca="1">N264+(P264-N264)*(1-ERF((T264-R264)/(2*SQRT(L264*'Input Parameters'!$E$31))))</f>
        <v>7.6082872796428159E-3</v>
      </c>
      <c r="X264">
        <f t="shared" ca="1" si="35"/>
        <v>1</v>
      </c>
      <c r="Y264" s="7"/>
    </row>
    <row r="265" spans="1:25" ht="15" customHeight="1" x14ac:dyDescent="0.3">
      <c r="A265" s="130">
        <v>258</v>
      </c>
      <c r="B265" s="10">
        <f t="shared" ca="1" si="36"/>
        <v>0.93337613396034946</v>
      </c>
      <c r="C265" s="57">
        <f ca="1">_xlfn.NORM.INV(B265,'Input Parameters'!$E$19,'Input Parameters'!$F$19)</f>
        <v>694.16973895967863</v>
      </c>
      <c r="D265" s="10">
        <f t="shared" ca="1" si="37"/>
        <v>3.964294250681788E-3</v>
      </c>
      <c r="E265" s="59">
        <f ca="1">IF(_xlfn.NORM.INV(D265,'Input Parameters'!$E$20,'Input Parameters'!$F$20)&lt;3500,3500,IF(_xlfn.NORM.INV(D265,'Input Parameters'!$E$20,'Input Parameters'!$F$20)&gt;5500,5500,_xlfn.NORM.INV(D265,'Input Parameters'!$E$20,'Input Parameters'!$F$20)))</f>
        <v>3500</v>
      </c>
      <c r="F265" s="10">
        <f t="shared" ca="1" si="38"/>
        <v>0.72429422510999963</v>
      </c>
      <c r="G265" s="61">
        <f ca="1">_xlfn.NORM.INV(F265,'Input Parameters'!$E$21,'Input Parameters'!$F$21)</f>
        <v>289.53177979389062</v>
      </c>
      <c r="H265" s="54">
        <f ca="1">EXP(E265*(1/'Input Parameters'!$E$22-1/G265))</f>
        <v>0.86667561781461389</v>
      </c>
      <c r="I265" s="10">
        <f t="shared" ca="1" si="39"/>
        <v>0.9154213964620963</v>
      </c>
      <c r="J265" s="29">
        <f ca="1">_xlfn.BETA.INV(I265,'Input Parameters'!$L$24,'Input Parameters'!$M$24,'Input Parameters'!$J$24,'Input Parameters'!$K$24)</f>
        <v>0.80389403610804333</v>
      </c>
      <c r="K265" s="156">
        <f ca="1">('Input Parameters'!$E$25/'Input Parameters'!$E$31)^$J265</f>
        <v>3.1298436272457182E-3</v>
      </c>
      <c r="L265" s="66">
        <f ca="1">$H265*$C265*'Input Parameters'!$E$23*K265</f>
        <v>1.8829764835283498</v>
      </c>
      <c r="M265" s="23">
        <f t="shared" ca="1" si="40"/>
        <v>0.44477631750931335</v>
      </c>
      <c r="N265" s="15">
        <f ca="1">_xlfn.NORM.INV(M265,'Input Parameters'!$E$26,'Input Parameters'!$F$26)</f>
        <v>3.1083723549296127E-2</v>
      </c>
      <c r="O265" s="8">
        <f t="shared" ca="1" si="41"/>
        <v>0.43410746156436353</v>
      </c>
      <c r="P265" s="29">
        <f ca="1">_xlfn.LOGNORM.INV(O265,'Input Parameters'!$H$27,'Input Parameters'!$I$27)</f>
        <v>1.3228708597141845</v>
      </c>
      <c r="Q265" s="10"/>
      <c r="R265" s="15">
        <f>'Input Parameters'!$E$28</f>
        <v>12.7</v>
      </c>
      <c r="S265" s="10">
        <f t="shared" ca="1" si="42"/>
        <v>0.84056176078399591</v>
      </c>
      <c r="T265" s="25">
        <f ca="1">_xlfn.LOGNORM.INV(S265,'Input Parameters'!$H$29,'Input Parameters'!$I$29)</f>
        <v>65.127219925014913</v>
      </c>
      <c r="U265" s="10">
        <f t="shared" ca="1" si="43"/>
        <v>0.61746661357383192</v>
      </c>
      <c r="V265" s="29">
        <f ca="1">IF('Input Parameters'!$D$30="Beta",_xlfn.BETA.INV(U265,'Input Parameters'!$L$30,'Input Parameters'!$M$30,'Input Parameters'!$J$30,'Input Parameters'!$K$30),IF('Input Parameters'!$D$30="LogNorm",_xlfn.LOGNORM.INV(U265,'Input Parameters'!$H$30,'Input Parameters'!$I$30)))</f>
        <v>1.1241763636841573</v>
      </c>
      <c r="W265" s="2">
        <f ca="1">N265+(P265-N265)*(1-ERF((T265-R265)/(2*SQRT(L265*'Input Parameters'!$E$31))))</f>
        <v>3.999820118968006E-2</v>
      </c>
      <c r="X265">
        <f t="shared" ref="X265:X328" ca="1" si="44">IFERROR(IF(W265&gt;V265,0,1),0)</f>
        <v>1</v>
      </c>
      <c r="Y265" s="7"/>
    </row>
    <row r="266" spans="1:25" ht="15" customHeight="1" x14ac:dyDescent="0.3">
      <c r="A266" s="130">
        <v>259</v>
      </c>
      <c r="B266" s="10">
        <f t="shared" ca="1" si="36"/>
        <v>0.47112569652936021</v>
      </c>
      <c r="C266" s="57">
        <f ca="1">_xlfn.NORM.INV(B266,'Input Parameters'!$E$19,'Input Parameters'!$F$19)</f>
        <v>561.17878178058857</v>
      </c>
      <c r="D266" s="10">
        <f t="shared" ca="1" si="37"/>
        <v>0.9785839194545215</v>
      </c>
      <c r="E266" s="59">
        <f ca="1">IF(_xlfn.NORM.INV(D266,'Input Parameters'!$E$20,'Input Parameters'!$F$20)&lt;3500,3500,IF(_xlfn.NORM.INV(D266,'Input Parameters'!$E$20,'Input Parameters'!$F$20)&gt;5500,5500,_xlfn.NORM.INV(D266,'Input Parameters'!$E$20,'Input Parameters'!$F$20)))</f>
        <v>5500</v>
      </c>
      <c r="F266" s="10">
        <f t="shared" ca="1" si="38"/>
        <v>0.7524733457237589</v>
      </c>
      <c r="G266" s="61">
        <f ca="1">_xlfn.NORM.INV(F266,'Input Parameters'!$E$21,'Input Parameters'!$F$21)</f>
        <v>290.21282782742202</v>
      </c>
      <c r="H266" s="54">
        <f ca="1">EXP(E266*(1/'Input Parameters'!$E$22-1/G266))</f>
        <v>0.83503820144566321</v>
      </c>
      <c r="I266" s="10">
        <f t="shared" ca="1" si="39"/>
        <v>6.3885347332456988E-2</v>
      </c>
      <c r="J266" s="29">
        <f ca="1">_xlfn.BETA.INV(I266,'Input Parameters'!$L$24,'Input Parameters'!$M$24,'Input Parameters'!$J$24,'Input Parameters'!$K$24)</f>
        <v>0.35937667835845394</v>
      </c>
      <c r="K266" s="156">
        <f ca="1">('Input Parameters'!$E$25/'Input Parameters'!$E$31)^$J266</f>
        <v>7.5925266806624536E-2</v>
      </c>
      <c r="L266" s="66">
        <f ca="1">$H266*$C266*'Input Parameters'!$E$23*K266</f>
        <v>35.579014365755853</v>
      </c>
      <c r="M266" s="23">
        <f t="shared" ca="1" si="40"/>
        <v>0.87668649140313359</v>
      </c>
      <c r="N266" s="15">
        <f ca="1">_xlfn.NORM.INV(M266,'Input Parameters'!$E$26,'Input Parameters'!$F$26)</f>
        <v>5.8330201003282803E-2</v>
      </c>
      <c r="O266" s="8">
        <f t="shared" ca="1" si="41"/>
        <v>0.90726742097360347</v>
      </c>
      <c r="P266" s="29">
        <f ca="1">_xlfn.LOGNORM.INV(O266,'Input Parameters'!$H$27,'Input Parameters'!$I$27)</f>
        <v>2.557459709108759</v>
      </c>
      <c r="Q266" s="10"/>
      <c r="R266" s="15">
        <f>'Input Parameters'!$E$28</f>
        <v>12.7</v>
      </c>
      <c r="S266" s="10">
        <f t="shared" ca="1" si="42"/>
        <v>0.50193123037985854</v>
      </c>
      <c r="T266" s="25">
        <f ca="1">_xlfn.LOGNORM.INV(S266,'Input Parameters'!$H$29,'Input Parameters'!$I$29)</f>
        <v>58.263484470381492</v>
      </c>
      <c r="U266" s="10">
        <f t="shared" ca="1" si="43"/>
        <v>0.15252560547748928</v>
      </c>
      <c r="V266" s="29">
        <f ca="1">IF('Input Parameters'!$D$30="Beta",_xlfn.BETA.INV(U266,'Input Parameters'!$L$30,'Input Parameters'!$M$30,'Input Parameters'!$J$30,'Input Parameters'!$K$30),IF('Input Parameters'!$D$30="LogNorm",_xlfn.LOGNORM.INV(U266,'Input Parameters'!$H$30,'Input Parameters'!$I$30)))</f>
        <v>0.66680450949568904</v>
      </c>
      <c r="W266" s="2">
        <f ca="1">N266+(P266-N266)*(1-ERF((T266-R266)/(2*SQRT(L266*'Input Parameters'!$E$31))))</f>
        <v>1.5305715369959836</v>
      </c>
      <c r="X266">
        <f t="shared" ca="1" si="44"/>
        <v>0</v>
      </c>
      <c r="Y266" s="7"/>
    </row>
    <row r="267" spans="1:25" ht="15" customHeight="1" x14ac:dyDescent="0.3">
      <c r="A267" s="130">
        <v>260</v>
      </c>
      <c r="B267" s="10">
        <f t="shared" ca="1" si="36"/>
        <v>0.10259738318162626</v>
      </c>
      <c r="C267" s="57">
        <f ca="1">_xlfn.NORM.INV(B267,'Input Parameters'!$E$19,'Input Parameters'!$F$19)</f>
        <v>460.24782843275779</v>
      </c>
      <c r="D267" s="10">
        <f t="shared" ca="1" si="37"/>
        <v>0.26952822667860954</v>
      </c>
      <c r="E267" s="59">
        <f ca="1">IF(_xlfn.NORM.INV(D267,'Input Parameters'!$E$20,'Input Parameters'!$F$20)&lt;3500,3500,IF(_xlfn.NORM.INV(D267,'Input Parameters'!$E$20,'Input Parameters'!$F$20)&gt;5500,5500,_xlfn.NORM.INV(D267,'Input Parameters'!$E$20,'Input Parameters'!$F$20)))</f>
        <v>4370.0316914822233</v>
      </c>
      <c r="F267" s="10">
        <f t="shared" ca="1" si="38"/>
        <v>0.21553181145974121</v>
      </c>
      <c r="G267" s="61">
        <f ca="1">_xlfn.NORM.INV(F267,'Input Parameters'!$E$21,'Input Parameters'!$F$21)</f>
        <v>278.66124923305063</v>
      </c>
      <c r="H267" s="54">
        <f ca="1">EXP(E267*(1/'Input Parameters'!$E$22-1/G267))</f>
        <v>0.46419393598822273</v>
      </c>
      <c r="I267" s="10">
        <f t="shared" ca="1" si="39"/>
        <v>0.42616518496863731</v>
      </c>
      <c r="J267" s="29">
        <f ca="1">_xlfn.BETA.INV(I267,'Input Parameters'!$L$24,'Input Parameters'!$M$24,'Input Parameters'!$J$24,'Input Parameters'!$K$24)</f>
        <v>0.57693140158021228</v>
      </c>
      <c r="K267" s="156">
        <f ca="1">('Input Parameters'!$E$25/'Input Parameters'!$E$31)^$J267</f>
        <v>1.5944442483261531E-2</v>
      </c>
      <c r="L267" s="66">
        <f ca="1">$H267*$C267*'Input Parameters'!$E$23*K267</f>
        <v>3.4064384721121668</v>
      </c>
      <c r="M267" s="23">
        <f t="shared" ca="1" si="40"/>
        <v>0.59892485221571978</v>
      </c>
      <c r="N267" s="15">
        <f ca="1">_xlfn.NORM.INV(M267,'Input Parameters'!$E$26,'Input Parameters'!$F$26)</f>
        <v>3.9261869045969747E-2</v>
      </c>
      <c r="O267" s="8">
        <f t="shared" ca="1" si="41"/>
        <v>0.57284888715852289</v>
      </c>
      <c r="P267" s="29">
        <f ca="1">_xlfn.LOGNORM.INV(O267,'Input Parameters'!$H$27,'Input Parameters'!$I$27)</f>
        <v>1.54411767723643</v>
      </c>
      <c r="Q267" s="10"/>
      <c r="R267" s="15">
        <f>'Input Parameters'!$E$28</f>
        <v>12.7</v>
      </c>
      <c r="S267" s="10">
        <f t="shared" ca="1" si="42"/>
        <v>0.2258556147268711</v>
      </c>
      <c r="T267" s="25">
        <f ca="1">_xlfn.LOGNORM.INV(S267,'Input Parameters'!$H$29,'Input Parameters'!$I$29)</f>
        <v>53.513776006512046</v>
      </c>
      <c r="U267" s="10">
        <f t="shared" ca="1" si="43"/>
        <v>0.39556237920053894</v>
      </c>
      <c r="V267" s="29">
        <f ca="1">IF('Input Parameters'!$D$30="Beta",_xlfn.BETA.INV(U267,'Input Parameters'!$L$30,'Input Parameters'!$M$30,'Input Parameters'!$J$30,'Input Parameters'!$K$30),IF('Input Parameters'!$D$30="LogNorm",_xlfn.LOGNORM.INV(U267,'Input Parameters'!$H$30,'Input Parameters'!$I$30)))</f>
        <v>0.90011224757053421</v>
      </c>
      <c r="W267" s="2">
        <f ca="1">N267+(P267-N267)*(1-ERF((T267-R267)/(2*SQRT(L267*'Input Parameters'!$E$31))))</f>
        <v>0.21668155749555096</v>
      </c>
      <c r="X267">
        <f t="shared" ca="1" si="44"/>
        <v>1</v>
      </c>
      <c r="Y267" s="7"/>
    </row>
    <row r="268" spans="1:25" ht="15" customHeight="1" x14ac:dyDescent="0.3">
      <c r="A268" s="130">
        <v>261</v>
      </c>
      <c r="B268" s="10">
        <f t="shared" ca="1" si="36"/>
        <v>0.66101400020863266</v>
      </c>
      <c r="C268" s="57">
        <f ca="1">_xlfn.NORM.INV(B268,'Input Parameters'!$E$19,'Input Parameters'!$F$19)</f>
        <v>602.38711273593424</v>
      </c>
      <c r="D268" s="10">
        <f t="shared" ca="1" si="37"/>
        <v>0.2547682569837777</v>
      </c>
      <c r="E268" s="59">
        <f ca="1">IF(_xlfn.NORM.INV(D268,'Input Parameters'!$E$20,'Input Parameters'!$F$20)&lt;3500,3500,IF(_xlfn.NORM.INV(D268,'Input Parameters'!$E$20,'Input Parameters'!$F$20)&gt;5500,5500,_xlfn.NORM.INV(D268,'Input Parameters'!$E$20,'Input Parameters'!$F$20)))</f>
        <v>4338.3083091361195</v>
      </c>
      <c r="F268" s="10">
        <f t="shared" ca="1" si="38"/>
        <v>0.50932466383816366</v>
      </c>
      <c r="G268" s="61">
        <f ca="1">_xlfn.NORM.INV(F268,'Input Parameters'!$E$21,'Input Parameters'!$F$21)</f>
        <v>285.03373217405095</v>
      </c>
      <c r="H268" s="54">
        <f ca="1">EXP(E268*(1/'Input Parameters'!$E$22-1/G268))</f>
        <v>0.66111996747008617</v>
      </c>
      <c r="I268" s="10">
        <f t="shared" ca="1" si="39"/>
        <v>0.72947737643160937</v>
      </c>
      <c r="J268" s="29">
        <f ca="1">_xlfn.BETA.INV(I268,'Input Parameters'!$L$24,'Input Parameters'!$M$24,'Input Parameters'!$J$24,'Input Parameters'!$K$24)</f>
        <v>0.70173299914298704</v>
      </c>
      <c r="K268" s="156">
        <f ca="1">('Input Parameters'!$E$25/'Input Parameters'!$E$31)^$J268</f>
        <v>6.5132601268932189E-3</v>
      </c>
      <c r="L268" s="66">
        <f ca="1">$H268*$C268*'Input Parameters'!$E$23*K268</f>
        <v>2.5939068119491839</v>
      </c>
      <c r="M268" s="23">
        <f t="shared" ca="1" si="40"/>
        <v>0.99287062747340626</v>
      </c>
      <c r="N268" s="15">
        <f ca="1">_xlfn.NORM.INV(M268,'Input Parameters'!$E$26,'Input Parameters'!$F$26)</f>
        <v>8.546423762666179E-2</v>
      </c>
      <c r="O268" s="8">
        <f t="shared" ca="1" si="41"/>
        <v>0.28871094813636256</v>
      </c>
      <c r="P268" s="29">
        <f ca="1">_xlfn.LOGNORM.INV(O268,'Input Parameters'!$H$27,'Input Parameters'!$I$27)</f>
        <v>1.1126234098576777</v>
      </c>
      <c r="Q268" s="10"/>
      <c r="R268" s="15">
        <f>'Input Parameters'!$E$28</f>
        <v>12.7</v>
      </c>
      <c r="S268" s="10">
        <f t="shared" ca="1" si="42"/>
        <v>0.64586313113134475</v>
      </c>
      <c r="T268" s="25">
        <f ca="1">_xlfn.LOGNORM.INV(S268,'Input Parameters'!$H$29,'Input Parameters'!$I$29)</f>
        <v>60.730251774284049</v>
      </c>
      <c r="U268" s="10">
        <f t="shared" ca="1" si="43"/>
        <v>0.10828438229797277</v>
      </c>
      <c r="V268" s="29">
        <f ca="1">IF('Input Parameters'!$D$30="Beta",_xlfn.BETA.INV(U268,'Input Parameters'!$L$30,'Input Parameters'!$M$30,'Input Parameters'!$J$30,'Input Parameters'!$K$30),IF('Input Parameters'!$D$30="LogNorm",_xlfn.LOGNORM.INV(U268,'Input Parameters'!$H$30,'Input Parameters'!$I$30)))</f>
        <v>0.61379910767371637</v>
      </c>
      <c r="W268" s="2">
        <f ca="1">N268+(P268-N268)*(1-ERF((T268-R268)/(2*SQRT(L268*'Input Parameters'!$E$31))))</f>
        <v>0.12138109650859985</v>
      </c>
      <c r="X268">
        <f t="shared" ca="1" si="44"/>
        <v>1</v>
      </c>
      <c r="Y268" s="7"/>
    </row>
    <row r="269" spans="1:25" ht="15" customHeight="1" x14ac:dyDescent="0.3">
      <c r="A269" s="130">
        <v>262</v>
      </c>
      <c r="B269" s="10">
        <f t="shared" ca="1" si="36"/>
        <v>0.77850604573531845</v>
      </c>
      <c r="C269" s="57">
        <f ca="1">_xlfn.NORM.INV(B269,'Input Parameters'!$E$19,'Input Parameters'!$F$19)</f>
        <v>632.12480443754725</v>
      </c>
      <c r="D269" s="10">
        <f t="shared" ca="1" si="37"/>
        <v>0.65609563506106661</v>
      </c>
      <c r="E269" s="59">
        <f ca="1">IF(_xlfn.NORM.INV(D269,'Input Parameters'!$E$20,'Input Parameters'!$F$20)&lt;3500,3500,IF(_xlfn.NORM.INV(D269,'Input Parameters'!$E$20,'Input Parameters'!$F$20)&gt;5500,5500,_xlfn.NORM.INV(D269,'Input Parameters'!$E$20,'Input Parameters'!$F$20)))</f>
        <v>5081.2813919804712</v>
      </c>
      <c r="F269" s="10">
        <f t="shared" ca="1" si="38"/>
        <v>0.76956917890432031</v>
      </c>
      <c r="G269" s="61">
        <f ca="1">_xlfn.NORM.INV(F269,'Input Parameters'!$E$21,'Input Parameters'!$F$21)</f>
        <v>290.64619016953549</v>
      </c>
      <c r="H269" s="54">
        <f ca="1">EXP(E269*(1/'Input Parameters'!$E$22-1/G269))</f>
        <v>0.86896974820047301</v>
      </c>
      <c r="I269" s="10">
        <f t="shared" ca="1" si="39"/>
        <v>6.1695580639439029E-2</v>
      </c>
      <c r="J269" s="29">
        <f ca="1">_xlfn.BETA.INV(I269,'Input Parameters'!$L$24,'Input Parameters'!$M$24,'Input Parameters'!$J$24,'Input Parameters'!$K$24)</f>
        <v>0.3566464764917347</v>
      </c>
      <c r="K269" s="156">
        <f ca="1">('Input Parameters'!$E$25/'Input Parameters'!$E$31)^$J269</f>
        <v>7.7426938168778894E-2</v>
      </c>
      <c r="L269" s="66">
        <f ca="1">$H269*$C269*'Input Parameters'!$E$23*K269</f>
        <v>42.530410572139807</v>
      </c>
      <c r="M269" s="23">
        <f t="shared" ca="1" si="40"/>
        <v>0.36727248555743575</v>
      </c>
      <c r="N269" s="15">
        <f ca="1">_xlfn.NORM.INV(M269,'Input Parameters'!$E$26,'Input Parameters'!$F$26)</f>
        <v>2.6879194735682843E-2</v>
      </c>
      <c r="O269" s="8">
        <f t="shared" ca="1" si="41"/>
        <v>0.40316837790724258</v>
      </c>
      <c r="P269" s="29">
        <f ca="1">_xlfn.LOGNORM.INV(O269,'Input Parameters'!$H$27,'Input Parameters'!$I$27)</f>
        <v>1.2773055656192516</v>
      </c>
      <c r="Q269" s="10"/>
      <c r="R269" s="15">
        <f>'Input Parameters'!$E$28</f>
        <v>12.7</v>
      </c>
      <c r="S269" s="10">
        <f t="shared" ca="1" si="42"/>
        <v>0.36991896183458861</v>
      </c>
      <c r="T269" s="25">
        <f ca="1">_xlfn.LOGNORM.INV(S269,'Input Parameters'!$H$29,'Input Parameters'!$I$29)</f>
        <v>56.100779365680694</v>
      </c>
      <c r="U269" s="10">
        <f t="shared" ca="1" si="43"/>
        <v>0.96593477482598189</v>
      </c>
      <c r="V269" s="29">
        <f ca="1">IF('Input Parameters'!$D$30="Beta",_xlfn.BETA.INV(U269,'Input Parameters'!$L$30,'Input Parameters'!$M$30,'Input Parameters'!$J$30,'Input Parameters'!$K$30),IF('Input Parameters'!$D$30="LogNorm",_xlfn.LOGNORM.INV(U269,'Input Parameters'!$H$30,'Input Parameters'!$I$30)))</f>
        <v>2.0514558539067305</v>
      </c>
      <c r="W269" s="2">
        <f ca="1">N269+(P269-N269)*(1-ERF((T269-R269)/(2*SQRT(L269*'Input Parameters'!$E$31))))</f>
        <v>0.82457775908774877</v>
      </c>
      <c r="X269">
        <f t="shared" ca="1" si="44"/>
        <v>1</v>
      </c>
      <c r="Y269" s="7"/>
    </row>
    <row r="270" spans="1:25" ht="15" customHeight="1" x14ac:dyDescent="0.3">
      <c r="A270" s="130">
        <v>263</v>
      </c>
      <c r="B270" s="10">
        <f t="shared" ca="1" si="36"/>
        <v>0.14737940703844199</v>
      </c>
      <c r="C270" s="57">
        <f ca="1">_xlfn.NORM.INV(B270,'Input Parameters'!$E$19,'Input Parameters'!$F$19)</f>
        <v>478.76604354466849</v>
      </c>
      <c r="D270" s="10">
        <f t="shared" ca="1" si="37"/>
        <v>0.78745030504553271</v>
      </c>
      <c r="E270" s="59">
        <f ca="1">IF(_xlfn.NORM.INV(D270,'Input Parameters'!$E$20,'Input Parameters'!$F$20)&lt;3500,3500,IF(_xlfn.NORM.INV(D270,'Input Parameters'!$E$20,'Input Parameters'!$F$20)&gt;5500,5500,_xlfn.NORM.INV(D270,'Input Parameters'!$E$20,'Input Parameters'!$F$20)))</f>
        <v>5358.3239324969836</v>
      </c>
      <c r="F270" s="10">
        <f t="shared" ca="1" si="38"/>
        <v>0.46435837943405078</v>
      </c>
      <c r="G270" s="61">
        <f ca="1">_xlfn.NORM.INV(F270,'Input Parameters'!$E$21,'Input Parameters'!$F$21)</f>
        <v>284.146848528448</v>
      </c>
      <c r="H270" s="54">
        <f ca="1">EXP(E270*(1/'Input Parameters'!$E$22-1/G270))</f>
        <v>0.56564304434653101</v>
      </c>
      <c r="I270" s="10">
        <f t="shared" ca="1" si="39"/>
        <v>0.8904013868038585</v>
      </c>
      <c r="J270" s="29">
        <f ca="1">_xlfn.BETA.INV(I270,'Input Parameters'!$L$24,'Input Parameters'!$M$24,'Input Parameters'!$J$24,'Input Parameters'!$K$24)</f>
        <v>0.7860218380506957</v>
      </c>
      <c r="K270" s="156">
        <f ca="1">('Input Parameters'!$E$25/'Input Parameters'!$E$31)^$J270</f>
        <v>3.5579698299062009E-3</v>
      </c>
      <c r="L270" s="66">
        <f ca="1">$H270*$C270*'Input Parameters'!$E$23*K270</f>
        <v>0.96353623759675588</v>
      </c>
      <c r="M270" s="23">
        <f t="shared" ca="1" si="40"/>
        <v>0.14018688763012299</v>
      </c>
      <c r="N270" s="15">
        <f ca="1">_xlfn.NORM.INV(M270,'Input Parameters'!$E$26,'Input Parameters'!$F$26)</f>
        <v>1.1330918605850525E-2</v>
      </c>
      <c r="O270" s="8">
        <f t="shared" ca="1" si="41"/>
        <v>0.91342090088646888</v>
      </c>
      <c r="P270" s="29">
        <f ca="1">_xlfn.LOGNORM.INV(O270,'Input Parameters'!$H$27,'Input Parameters'!$I$27)</f>
        <v>2.600831620367015</v>
      </c>
      <c r="Q270" s="10"/>
      <c r="R270" s="15">
        <f>'Input Parameters'!$E$28</f>
        <v>12.7</v>
      </c>
      <c r="S270" s="10">
        <f t="shared" ca="1" si="42"/>
        <v>0.91295236482103337</v>
      </c>
      <c r="T270" s="25">
        <f ca="1">_xlfn.LOGNORM.INV(S270,'Input Parameters'!$H$29,'Input Parameters'!$I$29)</f>
        <v>67.831696256933299</v>
      </c>
      <c r="U270" s="10">
        <f t="shared" ca="1" si="43"/>
        <v>0.68608462108730495</v>
      </c>
      <c r="V270" s="29">
        <f ca="1">IF('Input Parameters'!$D$30="Beta",_xlfn.BETA.INV(U270,'Input Parameters'!$L$30,'Input Parameters'!$M$30,'Input Parameters'!$J$30,'Input Parameters'!$K$30),IF('Input Parameters'!$D$30="LogNorm",_xlfn.LOGNORM.INV(U270,'Input Parameters'!$H$30,'Input Parameters'!$I$30)))</f>
        <v>1.209707508021457</v>
      </c>
      <c r="W270" s="2">
        <f ca="1">N270+(P270-N270)*(1-ERF((T270-R270)/(2*SQRT(L270*'Input Parameters'!$E$31))))</f>
        <v>1.1515880511891497E-2</v>
      </c>
      <c r="X270">
        <f t="shared" ca="1" si="44"/>
        <v>1</v>
      </c>
      <c r="Y270" s="7"/>
    </row>
    <row r="271" spans="1:25" ht="15" customHeight="1" x14ac:dyDescent="0.3">
      <c r="A271" s="130">
        <v>264</v>
      </c>
      <c r="B271" s="10">
        <f t="shared" ca="1" si="36"/>
        <v>0.21195892185898846</v>
      </c>
      <c r="C271" s="57">
        <f ca="1">_xlfn.NORM.INV(B271,'Input Parameters'!$E$19,'Input Parameters'!$F$19)</f>
        <v>499.73019234322061</v>
      </c>
      <c r="D271" s="10">
        <f t="shared" ca="1" si="37"/>
        <v>0.96900218101653202</v>
      </c>
      <c r="E271" s="59">
        <f ca="1">IF(_xlfn.NORM.INV(D271,'Input Parameters'!$E$20,'Input Parameters'!$F$20)&lt;3500,3500,IF(_xlfn.NORM.INV(D271,'Input Parameters'!$E$20,'Input Parameters'!$F$20)&gt;5500,5500,_xlfn.NORM.INV(D271,'Input Parameters'!$E$20,'Input Parameters'!$F$20)))</f>
        <v>5500</v>
      </c>
      <c r="F271" s="10">
        <f t="shared" ca="1" si="38"/>
        <v>0.74284164001538366</v>
      </c>
      <c r="G271" s="61">
        <f ca="1">_xlfn.NORM.INV(F271,'Input Parameters'!$E$21,'Input Parameters'!$F$21)</f>
        <v>289.97574901883718</v>
      </c>
      <c r="H271" s="54">
        <f ca="1">EXP(E271*(1/'Input Parameters'!$E$22-1/G271))</f>
        <v>0.82219943656712113</v>
      </c>
      <c r="I271" s="10">
        <f t="shared" ca="1" si="39"/>
        <v>0.11121878814681307</v>
      </c>
      <c r="J271" s="29">
        <f ca="1">_xlfn.BETA.INV(I271,'Input Parameters'!$L$24,'Input Parameters'!$M$24,'Input Parameters'!$J$24,'Input Parameters'!$K$24)</f>
        <v>0.40703611865960315</v>
      </c>
      <c r="K271" s="156">
        <f ca="1">('Input Parameters'!$E$25/'Input Parameters'!$E$31)^$J271</f>
        <v>5.3939457241162413E-2</v>
      </c>
      <c r="L271" s="66">
        <f ca="1">$H271*$C271*'Input Parameters'!$E$23*K271</f>
        <v>22.162529978772703</v>
      </c>
      <c r="M271" s="23">
        <f t="shared" ca="1" si="40"/>
        <v>0.17444434440727263</v>
      </c>
      <c r="N271" s="15">
        <f ca="1">_xlfn.NORM.INV(M271,'Input Parameters'!$E$26,'Input Parameters'!$F$26)</f>
        <v>1.4328311983711917E-2</v>
      </c>
      <c r="O271" s="8">
        <f t="shared" ca="1" si="41"/>
        <v>0.7412755494532729</v>
      </c>
      <c r="P271" s="29">
        <f ca="1">_xlfn.LOGNORM.INV(O271,'Input Parameters'!$H$27,'Input Parameters'!$I$27)</f>
        <v>1.8956786743194602</v>
      </c>
      <c r="Q271" s="10"/>
      <c r="R271" s="15">
        <f>'Input Parameters'!$E$28</f>
        <v>12.7</v>
      </c>
      <c r="S271" s="10">
        <f t="shared" ca="1" si="42"/>
        <v>0.16024497099788337</v>
      </c>
      <c r="T271" s="25">
        <f ca="1">_xlfn.LOGNORM.INV(S271,'Input Parameters'!$H$29,'Input Parameters'!$I$29)</f>
        <v>52.085886678668722</v>
      </c>
      <c r="U271" s="10">
        <f t="shared" ca="1" si="43"/>
        <v>0.47709385785087821</v>
      </c>
      <c r="V271" s="29">
        <f ca="1">IF('Input Parameters'!$D$30="Beta",_xlfn.BETA.INV(U271,'Input Parameters'!$L$30,'Input Parameters'!$M$30,'Input Parameters'!$J$30,'Input Parameters'!$K$30),IF('Input Parameters'!$D$30="LogNorm",_xlfn.LOGNORM.INV(U271,'Input Parameters'!$H$30,'Input Parameters'!$I$30)))</f>
        <v>0.97682487460218381</v>
      </c>
      <c r="W271" s="2">
        <f ca="1">N271+(P271-N271)*(1-ERF((T271-R271)/(2*SQRT(L271*'Input Parameters'!$E$31))))</f>
        <v>1.0568402523599987</v>
      </c>
      <c r="X271">
        <f t="shared" ca="1" si="44"/>
        <v>0</v>
      </c>
      <c r="Y271" s="7"/>
    </row>
    <row r="272" spans="1:25" ht="15" customHeight="1" x14ac:dyDescent="0.3">
      <c r="A272" s="130">
        <v>265</v>
      </c>
      <c r="B272" s="10">
        <f t="shared" ca="1" si="36"/>
        <v>0.32999050030791777</v>
      </c>
      <c r="C272" s="57">
        <f ca="1">_xlfn.NORM.INV(B272,'Input Parameters'!$E$19,'Input Parameters'!$F$19)</f>
        <v>530.12512092887209</v>
      </c>
      <c r="D272" s="10">
        <f t="shared" ca="1" si="37"/>
        <v>0.61387093121356118</v>
      </c>
      <c r="E272" s="59">
        <f ca="1">IF(_xlfn.NORM.INV(D272,'Input Parameters'!$E$20,'Input Parameters'!$F$20)&lt;3500,3500,IF(_xlfn.NORM.INV(D272,'Input Parameters'!$E$20,'Input Parameters'!$F$20)&gt;5500,5500,_xlfn.NORM.INV(D272,'Input Parameters'!$E$20,'Input Parameters'!$F$20)))</f>
        <v>5002.595696327503</v>
      </c>
      <c r="F272" s="10">
        <f t="shared" ca="1" si="38"/>
        <v>0.10448562200673195</v>
      </c>
      <c r="G272" s="61">
        <f ca="1">_xlfn.NORM.INV(F272,'Input Parameters'!$E$21,'Input Parameters'!$F$21)</f>
        <v>274.974701690632</v>
      </c>
      <c r="H272" s="54">
        <f ca="1">EXP(E272*(1/'Input Parameters'!$E$22-1/G272))</f>
        <v>0.32653267225232696</v>
      </c>
      <c r="I272" s="10">
        <f t="shared" ca="1" si="39"/>
        <v>0.89399122434756573</v>
      </c>
      <c r="J272" s="29">
        <f ca="1">_xlfn.BETA.INV(I272,'Input Parameters'!$L$24,'Input Parameters'!$M$24,'Input Parameters'!$J$24,'Input Parameters'!$K$24)</f>
        <v>0.78843840170602153</v>
      </c>
      <c r="K272" s="156">
        <f ca="1">('Input Parameters'!$E$25/'Input Parameters'!$E$31)^$J272</f>
        <v>3.4968227656969057E-3</v>
      </c>
      <c r="L272" s="66">
        <f ca="1">$H272*$C272*'Input Parameters'!$E$23*K272</f>
        <v>0.6053111139402616</v>
      </c>
      <c r="M272" s="23">
        <f t="shared" ca="1" si="40"/>
        <v>0.34821995744831769</v>
      </c>
      <c r="N272" s="15">
        <f ca="1">_xlfn.NORM.INV(M272,'Input Parameters'!$E$26,'Input Parameters'!$F$26)</f>
        <v>2.5807255649948214E-2</v>
      </c>
      <c r="O272" s="8">
        <f t="shared" ca="1" si="41"/>
        <v>0.75158010293434607</v>
      </c>
      <c r="P272" s="29">
        <f ca="1">_xlfn.LOGNORM.INV(O272,'Input Parameters'!$H$27,'Input Parameters'!$I$27)</f>
        <v>1.9228665808063883</v>
      </c>
      <c r="Q272" s="10"/>
      <c r="R272" s="15">
        <f>'Input Parameters'!$E$28</f>
        <v>12.7</v>
      </c>
      <c r="S272" s="10">
        <f t="shared" ca="1" si="42"/>
        <v>0.19288965044858986</v>
      </c>
      <c r="T272" s="25">
        <f ca="1">_xlfn.LOGNORM.INV(S272,'Input Parameters'!$H$29,'Input Parameters'!$I$29)</f>
        <v>52.828869175736749</v>
      </c>
      <c r="U272" s="10">
        <f t="shared" ca="1" si="43"/>
        <v>0.78150535177661196</v>
      </c>
      <c r="V272" s="29">
        <f ca="1">IF('Input Parameters'!$D$30="Beta",_xlfn.BETA.INV(U272,'Input Parameters'!$L$30,'Input Parameters'!$M$30,'Input Parameters'!$J$30,'Input Parameters'!$K$30),IF('Input Parameters'!$D$30="LogNorm",_xlfn.LOGNORM.INV(U272,'Input Parameters'!$H$30,'Input Parameters'!$I$30)))</f>
        <v>1.3576111749825952</v>
      </c>
      <c r="W272" s="2">
        <f ca="1">N272+(P272-N272)*(1-ERF((T272-R272)/(2*SQRT(L272*'Input Parameters'!$E$31))))</f>
        <v>2.6310306510021985E-2</v>
      </c>
      <c r="X272">
        <f t="shared" ca="1" si="44"/>
        <v>1</v>
      </c>
      <c r="Y272" s="7"/>
    </row>
    <row r="273" spans="1:25" ht="15" customHeight="1" x14ac:dyDescent="0.3">
      <c r="A273" s="130">
        <v>266</v>
      </c>
      <c r="B273" s="10">
        <f t="shared" ca="1" si="36"/>
        <v>0.64965781666408029</v>
      </c>
      <c r="C273" s="57">
        <f ca="1">_xlfn.NORM.INV(B273,'Input Parameters'!$E$19,'Input Parameters'!$F$19)</f>
        <v>599.78153019814715</v>
      </c>
      <c r="D273" s="10">
        <f t="shared" ca="1" si="37"/>
        <v>0.42835257596182519</v>
      </c>
      <c r="E273" s="59">
        <f ca="1">IF(_xlfn.NORM.INV(D273,'Input Parameters'!$E$20,'Input Parameters'!$F$20)&lt;3500,3500,IF(_xlfn.NORM.INV(D273,'Input Parameters'!$E$20,'Input Parameters'!$F$20)&gt;5500,5500,_xlfn.NORM.INV(D273,'Input Parameters'!$E$20,'Input Parameters'!$F$20)))</f>
        <v>4673.6010415878382</v>
      </c>
      <c r="F273" s="10">
        <f t="shared" ca="1" si="38"/>
        <v>0.86168458468262743</v>
      </c>
      <c r="G273" s="61">
        <f ca="1">_xlfn.NORM.INV(F273,'Input Parameters'!$E$21,'Input Parameters'!$F$21)</f>
        <v>293.40104399686072</v>
      </c>
      <c r="H273" s="54">
        <f ca="1">EXP(E273*(1/'Input Parameters'!$E$22-1/G273))</f>
        <v>1.0220423261406786</v>
      </c>
      <c r="I273" s="10">
        <f t="shared" ca="1" si="39"/>
        <v>0.22139987205081013</v>
      </c>
      <c r="J273" s="29">
        <f ca="1">_xlfn.BETA.INV(I273,'Input Parameters'!$L$24,'Input Parameters'!$M$24,'Input Parameters'!$J$24,'Input Parameters'!$K$24)</f>
        <v>0.48090318692030426</v>
      </c>
      <c r="K273" s="156">
        <f ca="1">('Input Parameters'!$E$25/'Input Parameters'!$E$31)^$J273</f>
        <v>3.1752558850586483E-2</v>
      </c>
      <c r="L273" s="66">
        <f ca="1">$H273*$C273*'Input Parameters'!$E$23*K273</f>
        <v>19.464385582832232</v>
      </c>
      <c r="M273" s="23">
        <f t="shared" ca="1" si="40"/>
        <v>0.36585063122151196</v>
      </c>
      <c r="N273" s="15">
        <f ca="1">_xlfn.NORM.INV(M273,'Input Parameters'!$E$26,'Input Parameters'!$F$26)</f>
        <v>2.6799869584330963E-2</v>
      </c>
      <c r="O273" s="8">
        <f t="shared" ca="1" si="41"/>
        <v>0.14380417348239904</v>
      </c>
      <c r="P273" s="29">
        <f ca="1">_xlfn.LOGNORM.INV(O273,'Input Parameters'!$H$27,'Input Parameters'!$I$27)</f>
        <v>0.88937141638432859</v>
      </c>
      <c r="Q273" s="10"/>
      <c r="R273" s="15">
        <f>'Input Parameters'!$E$28</f>
        <v>12.7</v>
      </c>
      <c r="S273" s="10">
        <f t="shared" ca="1" si="42"/>
        <v>0.48504910446690386</v>
      </c>
      <c r="T273" s="25">
        <f ca="1">_xlfn.LOGNORM.INV(S273,'Input Parameters'!$H$29,'Input Parameters'!$I$29)</f>
        <v>57.987268636145224</v>
      </c>
      <c r="U273" s="10">
        <f t="shared" ca="1" si="43"/>
        <v>0.29485210996516553</v>
      </c>
      <c r="V273" s="29">
        <f ca="1">IF('Input Parameters'!$D$30="Beta",_xlfn.BETA.INV(U273,'Input Parameters'!$L$30,'Input Parameters'!$M$30,'Input Parameters'!$J$30,'Input Parameters'!$K$30),IF('Input Parameters'!$D$30="LogNorm",_xlfn.LOGNORM.INV(U273,'Input Parameters'!$H$30,'Input Parameters'!$I$30)))</f>
        <v>0.80779260945717468</v>
      </c>
      <c r="W273" s="2">
        <f ca="1">N273+(P273-N273)*(1-ERF((T273-R273)/(2*SQRT(L273*'Input Parameters'!$E$31))))</f>
        <v>0.43042899605345236</v>
      </c>
      <c r="X273">
        <f t="shared" ca="1" si="44"/>
        <v>1</v>
      </c>
      <c r="Y273" s="7"/>
    </row>
    <row r="274" spans="1:25" ht="15" customHeight="1" x14ac:dyDescent="0.3">
      <c r="A274" s="130">
        <v>267</v>
      </c>
      <c r="B274" s="10">
        <f t="shared" ca="1" si="36"/>
        <v>0.82772043307691667</v>
      </c>
      <c r="C274" s="57">
        <f ca="1">_xlfn.NORM.INV(B274,'Input Parameters'!$E$19,'Input Parameters'!$F$19)</f>
        <v>647.16901024481376</v>
      </c>
      <c r="D274" s="10">
        <f t="shared" ca="1" si="37"/>
        <v>0.89311955124905684</v>
      </c>
      <c r="E274" s="59">
        <f ca="1">IF(_xlfn.NORM.INV(D274,'Input Parameters'!$E$20,'Input Parameters'!$F$20)&lt;3500,3500,IF(_xlfn.NORM.INV(D274,'Input Parameters'!$E$20,'Input Parameters'!$F$20)&gt;5500,5500,_xlfn.NORM.INV(D274,'Input Parameters'!$E$20,'Input Parameters'!$F$20)))</f>
        <v>5500</v>
      </c>
      <c r="F274" s="10">
        <f t="shared" ca="1" si="38"/>
        <v>0.72674000013542417</v>
      </c>
      <c r="G274" s="61">
        <f ca="1">_xlfn.NORM.INV(F274,'Input Parameters'!$E$21,'Input Parameters'!$F$21)</f>
        <v>289.5894463652416</v>
      </c>
      <c r="H274" s="54">
        <f ca="1">EXP(E274*(1/'Input Parameters'!$E$22-1/G274))</f>
        <v>0.80165753786939753</v>
      </c>
      <c r="I274" s="10">
        <f t="shared" ca="1" si="39"/>
        <v>0.27581591354927304</v>
      </c>
      <c r="J274" s="29">
        <f ca="1">_xlfn.BETA.INV(I274,'Input Parameters'!$L$24,'Input Parameters'!$M$24,'Input Parameters'!$J$24,'Input Parameters'!$K$24)</f>
        <v>0.50940585476352684</v>
      </c>
      <c r="K274" s="156">
        <f ca="1">('Input Parameters'!$E$25/'Input Parameters'!$E$31)^$J274</f>
        <v>2.5880973056432815E-2</v>
      </c>
      <c r="L274" s="66">
        <f ca="1">$H274*$C274*'Input Parameters'!$E$23*K274</f>
        <v>13.427253678332868</v>
      </c>
      <c r="M274" s="23">
        <f t="shared" ca="1" si="40"/>
        <v>0.74203807380927023</v>
      </c>
      <c r="N274" s="15">
        <f ca="1">_xlfn.NORM.INV(M274,'Input Parameters'!$E$26,'Input Parameters'!$F$26)</f>
        <v>4.7642470440086127E-2</v>
      </c>
      <c r="O274" s="8">
        <f t="shared" ca="1" si="41"/>
        <v>0.7073689682282347</v>
      </c>
      <c r="P274" s="29">
        <f ca="1">_xlfn.LOGNORM.INV(O274,'Input Parameters'!$H$27,'Input Parameters'!$I$27)</f>
        <v>1.8123820959273207</v>
      </c>
      <c r="Q274" s="10"/>
      <c r="R274" s="15">
        <f>'Input Parameters'!$E$28</f>
        <v>12.7</v>
      </c>
      <c r="S274" s="10">
        <f t="shared" ca="1" si="42"/>
        <v>0.19433600193667844</v>
      </c>
      <c r="T274" s="25">
        <f ca="1">_xlfn.LOGNORM.INV(S274,'Input Parameters'!$H$29,'Input Parameters'!$I$29)</f>
        <v>52.860129122212463</v>
      </c>
      <c r="U274" s="10">
        <f t="shared" ca="1" si="43"/>
        <v>0.99821281602438017</v>
      </c>
      <c r="V274" s="29">
        <f ca="1">IF('Input Parameters'!$D$30="Beta",_xlfn.BETA.INV(U274,'Input Parameters'!$L$30,'Input Parameters'!$M$30,'Input Parameters'!$J$30,'Input Parameters'!$K$30),IF('Input Parameters'!$D$30="LogNorm",_xlfn.LOGNORM.INV(U274,'Input Parameters'!$H$30,'Input Parameters'!$I$30)))</f>
        <v>3.1522638754766898</v>
      </c>
      <c r="W274" s="2">
        <f ca="1">N274+(P274-N274)*(1-ERF((T274-R274)/(2*SQRT(L274*'Input Parameters'!$E$31))))</f>
        <v>0.82122611622073927</v>
      </c>
      <c r="X274">
        <f t="shared" ca="1" si="44"/>
        <v>1</v>
      </c>
      <c r="Y274" s="7"/>
    </row>
    <row r="275" spans="1:25" ht="15" customHeight="1" x14ac:dyDescent="0.3">
      <c r="A275" s="130">
        <v>268</v>
      </c>
      <c r="B275" s="10">
        <f t="shared" ca="1" si="36"/>
        <v>0.51494772806065303</v>
      </c>
      <c r="C275" s="57">
        <f ca="1">_xlfn.NORM.INV(B275,'Input Parameters'!$E$19,'Input Parameters'!$F$19)</f>
        <v>570.46682077792559</v>
      </c>
      <c r="D275" s="10">
        <f t="shared" ca="1" si="37"/>
        <v>0.15401335874507671</v>
      </c>
      <c r="E275" s="59">
        <f ca="1">IF(_xlfn.NORM.INV(D275,'Input Parameters'!$E$20,'Input Parameters'!$F$20)&lt;3500,3500,IF(_xlfn.NORM.INV(D275,'Input Parameters'!$E$20,'Input Parameters'!$F$20)&gt;5500,5500,_xlfn.NORM.INV(D275,'Input Parameters'!$E$20,'Input Parameters'!$F$20)))</f>
        <v>4086.4400773489788</v>
      </c>
      <c r="F275" s="10">
        <f t="shared" ca="1" si="38"/>
        <v>0.21095353621848278</v>
      </c>
      <c r="G275" s="61">
        <f ca="1">_xlfn.NORM.INV(F275,'Input Parameters'!$E$21,'Input Parameters'!$F$21)</f>
        <v>278.53749983217762</v>
      </c>
      <c r="H275" s="54">
        <f ca="1">EXP(E275*(1/'Input Parameters'!$E$22-1/G275))</f>
        <v>0.48472940131858488</v>
      </c>
      <c r="I275" s="10">
        <f t="shared" ca="1" si="39"/>
        <v>0.58574791658942771</v>
      </c>
      <c r="J275" s="29">
        <f ca="1">_xlfn.BETA.INV(I275,'Input Parameters'!$L$24,'Input Parameters'!$M$24,'Input Parameters'!$J$24,'Input Parameters'!$K$24)</f>
        <v>0.64164268402628299</v>
      </c>
      <c r="K275" s="156">
        <f ca="1">('Input Parameters'!$E$25/'Input Parameters'!$E$31)^$J275</f>
        <v>1.0023184522657175E-2</v>
      </c>
      <c r="L275" s="66">
        <f ca="1">$H275*$C275*'Input Parameters'!$E$23*K275</f>
        <v>2.771631436591365</v>
      </c>
      <c r="M275" s="23">
        <f t="shared" ca="1" si="40"/>
        <v>0.52759249554559384</v>
      </c>
      <c r="N275" s="15">
        <f ca="1">_xlfn.NORM.INV(M275,'Input Parameters'!$E$26,'Input Parameters'!$F$26)</f>
        <v>3.5453606668344614E-2</v>
      </c>
      <c r="O275" s="8">
        <f t="shared" ca="1" si="41"/>
        <v>0.28858415621731337</v>
      </c>
      <c r="P275" s="29">
        <f ca="1">_xlfn.LOGNORM.INV(O275,'Input Parameters'!$H$27,'Input Parameters'!$I$27)</f>
        <v>1.1124406958205473</v>
      </c>
      <c r="Q275" s="10"/>
      <c r="R275" s="15">
        <f>'Input Parameters'!$E$28</f>
        <v>12.7</v>
      </c>
      <c r="S275" s="10">
        <f t="shared" ca="1" si="42"/>
        <v>0.42967682477603797</v>
      </c>
      <c r="T275" s="25">
        <f ca="1">_xlfn.LOGNORM.INV(S275,'Input Parameters'!$H$29,'Input Parameters'!$I$29)</f>
        <v>57.084782375765499</v>
      </c>
      <c r="U275" s="10">
        <f t="shared" ca="1" si="43"/>
        <v>0.17462947047638044</v>
      </c>
      <c r="V275" s="29">
        <f ca="1">IF('Input Parameters'!$D$30="Beta",_xlfn.BETA.INV(U275,'Input Parameters'!$L$30,'Input Parameters'!$M$30,'Input Parameters'!$J$30,'Input Parameters'!$K$30),IF('Input Parameters'!$D$30="LogNorm",_xlfn.LOGNORM.INV(U275,'Input Parameters'!$H$30,'Input Parameters'!$I$30)))</f>
        <v>0.69079533353160261</v>
      </c>
      <c r="W275" s="2">
        <f ca="1">N275+(P275-N275)*(1-ERF((T275-R275)/(2*SQRT(L275*'Input Parameters'!$E$31))))</f>
        <v>9.9433531309094575E-2</v>
      </c>
      <c r="X275">
        <f t="shared" ca="1" si="44"/>
        <v>1</v>
      </c>
      <c r="Y275" s="7"/>
    </row>
    <row r="276" spans="1:25" ht="15" customHeight="1" x14ac:dyDescent="0.3">
      <c r="A276" s="130">
        <v>269</v>
      </c>
      <c r="B276" s="10">
        <f t="shared" ca="1" si="36"/>
        <v>0.96127666425185909</v>
      </c>
      <c r="C276" s="57">
        <f ca="1">_xlfn.NORM.INV(B276,'Input Parameters'!$E$19,'Input Parameters'!$F$19)</f>
        <v>716.50140902130443</v>
      </c>
      <c r="D276" s="10">
        <f t="shared" ca="1" si="37"/>
        <v>0.35589298151233373</v>
      </c>
      <c r="E276" s="59">
        <f ca="1">IF(_xlfn.NORM.INV(D276,'Input Parameters'!$E$20,'Input Parameters'!$F$20)&lt;3500,3500,IF(_xlfn.NORM.INV(D276,'Input Parameters'!$E$20,'Input Parameters'!$F$20)&gt;5500,5500,_xlfn.NORM.INV(D276,'Input Parameters'!$E$20,'Input Parameters'!$F$20)))</f>
        <v>4541.3790146774681</v>
      </c>
      <c r="F276" s="10">
        <f t="shared" ca="1" si="38"/>
        <v>0.43802054846724614</v>
      </c>
      <c r="G276" s="61">
        <f ca="1">_xlfn.NORM.INV(F276,'Input Parameters'!$E$21,'Input Parameters'!$F$21)</f>
        <v>283.62392052811259</v>
      </c>
      <c r="H276" s="54">
        <f ca="1">EXP(E276*(1/'Input Parameters'!$E$22-1/G276))</f>
        <v>0.59906358740016552</v>
      </c>
      <c r="I276" s="10">
        <f t="shared" ca="1" si="39"/>
        <v>0.46588154083910982</v>
      </c>
      <c r="J276" s="29">
        <f ca="1">_xlfn.BETA.INV(I276,'Input Parameters'!$L$24,'Input Parameters'!$M$24,'Input Parameters'!$J$24,'Input Parameters'!$K$24)</f>
        <v>0.59331367598316231</v>
      </c>
      <c r="K276" s="156">
        <f ca="1">('Input Parameters'!$E$25/'Input Parameters'!$E$31)^$J276</f>
        <v>1.4176580004510853E-2</v>
      </c>
      <c r="L276" s="66">
        <f ca="1">$H276*$C276*'Input Parameters'!$E$23*K276</f>
        <v>6.0850120809847876</v>
      </c>
      <c r="M276" s="23">
        <f t="shared" ca="1" si="40"/>
        <v>0.87955414755793337</v>
      </c>
      <c r="N276" s="15">
        <f ca="1">_xlfn.NORM.INV(M276,'Input Parameters'!$E$26,'Input Parameters'!$F$26)</f>
        <v>5.8627978742891877E-2</v>
      </c>
      <c r="O276" s="8">
        <f t="shared" ca="1" si="41"/>
        <v>0.86508241931220276</v>
      </c>
      <c r="P276" s="29">
        <f ca="1">_xlfn.LOGNORM.INV(O276,'Input Parameters'!$H$27,'Input Parameters'!$I$27)</f>
        <v>2.3195815993052302</v>
      </c>
      <c r="Q276" s="10"/>
      <c r="R276" s="15">
        <f>'Input Parameters'!$E$28</f>
        <v>12.7</v>
      </c>
      <c r="S276" s="10">
        <f t="shared" ca="1" si="42"/>
        <v>1.5349337264601637E-2</v>
      </c>
      <c r="T276" s="25">
        <f ca="1">_xlfn.LOGNORM.INV(S276,'Input Parameters'!$H$29,'Input Parameters'!$I$29)</f>
        <v>45.687028492318582</v>
      </c>
      <c r="U276" s="10">
        <f t="shared" ca="1" si="43"/>
        <v>0.97352096452947989</v>
      </c>
      <c r="V276" s="29">
        <f ca="1">IF('Input Parameters'!$D$30="Beta",_xlfn.BETA.INV(U276,'Input Parameters'!$L$30,'Input Parameters'!$M$30,'Input Parameters'!$J$30,'Input Parameters'!$K$30),IF('Input Parameters'!$D$30="LogNorm",_xlfn.LOGNORM.INV(U276,'Input Parameters'!$H$30,'Input Parameters'!$I$30)))</f>
        <v>2.1433483588001168</v>
      </c>
      <c r="W276" s="2">
        <f ca="1">N276+(P276-N276)*(1-ERF((T276-R276)/(2*SQRT(L276*'Input Parameters'!$E$31))))</f>
        <v>0.83721842512293632</v>
      </c>
      <c r="X276">
        <f t="shared" ca="1" si="44"/>
        <v>1</v>
      </c>
      <c r="Y276" s="7"/>
    </row>
    <row r="277" spans="1:25" ht="15" customHeight="1" x14ac:dyDescent="0.3">
      <c r="A277" s="130">
        <v>270</v>
      </c>
      <c r="B277" s="10">
        <f t="shared" ca="1" si="36"/>
        <v>0.49746863097756011</v>
      </c>
      <c r="C277" s="57">
        <f ca="1">_xlfn.NORM.INV(B277,'Input Parameters'!$E$19,'Input Parameters'!$F$19)</f>
        <v>566.76382690365381</v>
      </c>
      <c r="D277" s="10">
        <f t="shared" ca="1" si="37"/>
        <v>0.30344602733519987</v>
      </c>
      <c r="E277" s="59">
        <f ca="1">IF(_xlfn.NORM.INV(D277,'Input Parameters'!$E$20,'Input Parameters'!$F$20)&lt;3500,3500,IF(_xlfn.NORM.INV(D277,'Input Parameters'!$E$20,'Input Parameters'!$F$20)&gt;5500,5500,_xlfn.NORM.INV(D277,'Input Parameters'!$E$20,'Input Parameters'!$F$20)))</f>
        <v>4439.8395789238739</v>
      </c>
      <c r="F277" s="10">
        <f t="shared" ca="1" si="38"/>
        <v>0.1680944442135186</v>
      </c>
      <c r="G277" s="61">
        <f ca="1">_xlfn.NORM.INV(F277,'Input Parameters'!$E$21,'Input Parameters'!$F$21)</f>
        <v>277.29085913907431</v>
      </c>
      <c r="H277" s="54">
        <f ca="1">EXP(E277*(1/'Input Parameters'!$E$22-1/G277))</f>
        <v>0.42381720730100353</v>
      </c>
      <c r="I277" s="10">
        <f t="shared" ca="1" si="39"/>
        <v>0.98133255014530241</v>
      </c>
      <c r="J277" s="29">
        <f ca="1">_xlfn.BETA.INV(I277,'Input Parameters'!$L$24,'Input Parameters'!$M$24,'Input Parameters'!$J$24,'Input Parameters'!$K$24)</f>
        <v>0.87763130224456976</v>
      </c>
      <c r="K277" s="156">
        <f ca="1">('Input Parameters'!$E$25/'Input Parameters'!$E$31)^$J277</f>
        <v>1.8441625022384261E-3</v>
      </c>
      <c r="L277" s="66">
        <f ca="1">$H277*$C277*'Input Parameters'!$E$23*K277</f>
        <v>0.4429756934438423</v>
      </c>
      <c r="M277" s="23">
        <f t="shared" ca="1" si="40"/>
        <v>0.44226288656810131</v>
      </c>
      <c r="N277" s="15">
        <f ca="1">_xlfn.NORM.INV(M277,'Input Parameters'!$E$26,'Input Parameters'!$F$26)</f>
        <v>3.0950076710202355E-2</v>
      </c>
      <c r="O277" s="8">
        <f t="shared" ca="1" si="41"/>
        <v>0.30786984126003625</v>
      </c>
      <c r="P277" s="29">
        <f ca="1">_xlfn.LOGNORM.INV(O277,'Input Parameters'!$H$27,'Input Parameters'!$I$27)</f>
        <v>1.1401581527197986</v>
      </c>
      <c r="Q277" s="10"/>
      <c r="R277" s="15">
        <f>'Input Parameters'!$E$28</f>
        <v>12.7</v>
      </c>
      <c r="S277" s="10">
        <f t="shared" ca="1" si="42"/>
        <v>0.39047499458103219</v>
      </c>
      <c r="T277" s="25">
        <f ca="1">_xlfn.LOGNORM.INV(S277,'Input Parameters'!$H$29,'Input Parameters'!$I$29)</f>
        <v>56.441853746792717</v>
      </c>
      <c r="U277" s="10">
        <f t="shared" ca="1" si="43"/>
        <v>0.26831134286346925</v>
      </c>
      <c r="V277" s="29">
        <f ca="1">IF('Input Parameters'!$D$30="Beta",_xlfn.BETA.INV(U277,'Input Parameters'!$L$30,'Input Parameters'!$M$30,'Input Parameters'!$J$30,'Input Parameters'!$K$30),IF('Input Parameters'!$D$30="LogNorm",_xlfn.LOGNORM.INV(U277,'Input Parameters'!$H$30,'Input Parameters'!$I$30)))</f>
        <v>0.78311907043016649</v>
      </c>
      <c r="W277" s="2">
        <f ca="1">N277+(P277-N277)*(1-ERF((T277-R277)/(2*SQRT(L277*'Input Parameters'!$E$31))))</f>
        <v>3.0953808703461913E-2</v>
      </c>
      <c r="X277">
        <f t="shared" ca="1" si="44"/>
        <v>1</v>
      </c>
      <c r="Y277" s="7"/>
    </row>
    <row r="278" spans="1:25" ht="15" customHeight="1" x14ac:dyDescent="0.3">
      <c r="A278" s="130">
        <v>271</v>
      </c>
      <c r="B278" s="10">
        <f t="shared" ca="1" si="36"/>
        <v>0.34831978441029832</v>
      </c>
      <c r="C278" s="57">
        <f ca="1">_xlfn.NORM.INV(B278,'Input Parameters'!$E$19,'Input Parameters'!$F$19)</f>
        <v>534.35677233113483</v>
      </c>
      <c r="D278" s="10">
        <f t="shared" ca="1" si="37"/>
        <v>0.4797166938195494</v>
      </c>
      <c r="E278" s="59">
        <f ca="1">IF(_xlfn.NORM.INV(D278,'Input Parameters'!$E$20,'Input Parameters'!$F$20)&lt;3500,3500,IF(_xlfn.NORM.INV(D278,'Input Parameters'!$E$20,'Input Parameters'!$F$20)&gt;5500,5500,_xlfn.NORM.INV(D278,'Input Parameters'!$E$20,'Input Parameters'!$F$20)))</f>
        <v>4764.3947567683399</v>
      </c>
      <c r="F278" s="10">
        <f t="shared" ca="1" si="38"/>
        <v>0.88936655413539933</v>
      </c>
      <c r="G278" s="61">
        <f ca="1">_xlfn.NORM.INV(F278,'Input Parameters'!$E$21,'Input Parameters'!$F$21)</f>
        <v>294.46408710746897</v>
      </c>
      <c r="H278" s="54">
        <f ca="1">EXP(E278*(1/'Input Parameters'!$E$22-1/G278))</f>
        <v>1.0842071781413873</v>
      </c>
      <c r="I278" s="10">
        <f t="shared" ca="1" si="39"/>
        <v>0.35147481959291693</v>
      </c>
      <c r="J278" s="29">
        <f ca="1">_xlfn.BETA.INV(I278,'Input Parameters'!$L$24,'Input Parameters'!$M$24,'Input Parameters'!$J$24,'Input Parameters'!$K$24)</f>
        <v>0.54483029316852627</v>
      </c>
      <c r="K278" s="156">
        <f ca="1">('Input Parameters'!$E$25/'Input Parameters'!$E$31)^$J278</f>
        <v>2.0073271783367125E-2</v>
      </c>
      <c r="L278" s="66">
        <f ca="1">$H278*$C278*'Input Parameters'!$E$23*K278</f>
        <v>11.62951922535075</v>
      </c>
      <c r="M278" s="23">
        <f t="shared" ca="1" si="40"/>
        <v>0.58496954560461378</v>
      </c>
      <c r="N278" s="15">
        <f ca="1">_xlfn.NORM.INV(M278,'Input Parameters'!$E$26,'Input Parameters'!$F$26)</f>
        <v>3.8507092469136139E-2</v>
      </c>
      <c r="O278" s="8">
        <f t="shared" ca="1" si="41"/>
        <v>0.62224699968192276</v>
      </c>
      <c r="P278" s="29">
        <f ca="1">_xlfn.LOGNORM.INV(O278,'Input Parameters'!$H$27,'Input Parameters'!$I$27)</f>
        <v>1.6339055090628616</v>
      </c>
      <c r="Q278" s="10"/>
      <c r="R278" s="15">
        <f>'Input Parameters'!$E$28</f>
        <v>12.7</v>
      </c>
      <c r="S278" s="10">
        <f t="shared" ca="1" si="42"/>
        <v>0.87281203016286946</v>
      </c>
      <c r="T278" s="25">
        <f ca="1">_xlfn.LOGNORM.INV(S278,'Input Parameters'!$H$29,'Input Parameters'!$I$29)</f>
        <v>66.181396446104543</v>
      </c>
      <c r="U278" s="10">
        <f t="shared" ca="1" si="43"/>
        <v>0.73345841856297411</v>
      </c>
      <c r="V278" s="29">
        <f ca="1">IF('Input Parameters'!$D$30="Beta",_xlfn.BETA.INV(U278,'Input Parameters'!$L$30,'Input Parameters'!$M$30,'Input Parameters'!$J$30,'Input Parameters'!$K$30),IF('Input Parameters'!$D$30="LogNorm",_xlfn.LOGNORM.INV(U278,'Input Parameters'!$H$30,'Input Parameters'!$I$30)))</f>
        <v>1.2776276861942435</v>
      </c>
      <c r="W278" s="2">
        <f ca="1">N278+(P278-N278)*(1-ERF((T278-R278)/(2*SQRT(L278*'Input Parameters'!$E$31))))</f>
        <v>0.46520816673656656</v>
      </c>
      <c r="X278">
        <f t="shared" ca="1" si="44"/>
        <v>1</v>
      </c>
      <c r="Y278" s="7"/>
    </row>
    <row r="279" spans="1:25" ht="15" customHeight="1" x14ac:dyDescent="0.3">
      <c r="A279" s="130">
        <v>272</v>
      </c>
      <c r="B279" s="10">
        <f t="shared" ca="1" si="36"/>
        <v>0.80669305759830567</v>
      </c>
      <c r="C279" s="57">
        <f ca="1">_xlfn.NORM.INV(B279,'Input Parameters'!$E$19,'Input Parameters'!$F$19)</f>
        <v>640.45793768686144</v>
      </c>
      <c r="D279" s="10">
        <f t="shared" ca="1" si="37"/>
        <v>0.26445376074963134</v>
      </c>
      <c r="E279" s="59">
        <f ca="1">IF(_xlfn.NORM.INV(D279,'Input Parameters'!$E$20,'Input Parameters'!$F$20)&lt;3500,3500,IF(_xlfn.NORM.INV(D279,'Input Parameters'!$E$20,'Input Parameters'!$F$20)&gt;5500,5500,_xlfn.NORM.INV(D279,'Input Parameters'!$E$20,'Input Parameters'!$F$20)))</f>
        <v>4359.2277985124083</v>
      </c>
      <c r="F279" s="10">
        <f t="shared" ca="1" si="38"/>
        <v>0.71388809288479504</v>
      </c>
      <c r="G279" s="61">
        <f ca="1">_xlfn.NORM.INV(F279,'Input Parameters'!$E$21,'Input Parameters'!$F$21)</f>
        <v>289.28916615449191</v>
      </c>
      <c r="H279" s="54">
        <f ca="1">EXP(E279*(1/'Input Parameters'!$E$22-1/G279))</f>
        <v>0.82626046812258847</v>
      </c>
      <c r="I279" s="10">
        <f t="shared" ca="1" si="39"/>
        <v>0.83175111656969425</v>
      </c>
      <c r="J279" s="29">
        <f ca="1">_xlfn.BETA.INV(I279,'Input Parameters'!$L$24,'Input Parameters'!$M$24,'Input Parameters'!$J$24,'Input Parameters'!$K$24)</f>
        <v>0.75116220743353468</v>
      </c>
      <c r="K279" s="156">
        <f ca="1">('Input Parameters'!$E$25/'Input Parameters'!$E$31)^$J279</f>
        <v>4.5688308179773979E-3</v>
      </c>
      <c r="L279" s="66">
        <f ca="1">$H279*$C279*'Input Parameters'!$E$23*K279</f>
        <v>2.4177570809285061</v>
      </c>
      <c r="M279" s="23">
        <f t="shared" ca="1" si="40"/>
        <v>0.19793724034797855</v>
      </c>
      <c r="N279" s="15">
        <f ca="1">_xlfn.NORM.INV(M279,'Input Parameters'!$E$26,'Input Parameters'!$F$26)</f>
        <v>1.6170742931125113E-2</v>
      </c>
      <c r="O279" s="8">
        <f t="shared" ca="1" si="41"/>
        <v>0.54710049291847906</v>
      </c>
      <c r="P279" s="29">
        <f ca="1">_xlfn.LOGNORM.INV(O279,'Input Parameters'!$H$27,'Input Parameters'!$I$27)</f>
        <v>1.5001519286186848</v>
      </c>
      <c r="Q279" s="10"/>
      <c r="R279" s="15">
        <f>'Input Parameters'!$E$28</f>
        <v>12.7</v>
      </c>
      <c r="S279" s="10">
        <f t="shared" ca="1" si="42"/>
        <v>0.65904749071313651</v>
      </c>
      <c r="T279" s="25">
        <f ca="1">_xlfn.LOGNORM.INV(S279,'Input Parameters'!$H$29,'Input Parameters'!$I$29)</f>
        <v>60.974084162990522</v>
      </c>
      <c r="U279" s="10">
        <f t="shared" ca="1" si="43"/>
        <v>0.53254478485660595</v>
      </c>
      <c r="V279" s="29">
        <f ca="1">IF('Input Parameters'!$D$30="Beta",_xlfn.BETA.INV(U279,'Input Parameters'!$L$30,'Input Parameters'!$M$30,'Input Parameters'!$J$30,'Input Parameters'!$K$30),IF('Input Parameters'!$D$30="LogNorm",_xlfn.LOGNORM.INV(U279,'Input Parameters'!$H$30,'Input Parameters'!$I$30)))</f>
        <v>1.0319109269299087</v>
      </c>
      <c r="W279" s="2">
        <f ca="1">N279+(P279-N279)*(1-ERF((T279-R279)/(2*SQRT(L279*'Input Parameters'!$E$31))))</f>
        <v>5.7933693352806376E-2</v>
      </c>
      <c r="X279">
        <f t="shared" ca="1" si="44"/>
        <v>1</v>
      </c>
      <c r="Y279" s="7"/>
    </row>
    <row r="280" spans="1:25" ht="15" customHeight="1" x14ac:dyDescent="0.3">
      <c r="A280" s="130">
        <v>273</v>
      </c>
      <c r="B280" s="10">
        <f t="shared" ca="1" si="36"/>
        <v>2.2555219585545849E-2</v>
      </c>
      <c r="C280" s="57">
        <f ca="1">_xlfn.NORM.INV(B280,'Input Parameters'!$E$19,'Input Parameters'!$F$19)</f>
        <v>397.99383994655864</v>
      </c>
      <c r="D280" s="10">
        <f t="shared" ca="1" si="37"/>
        <v>0.23453079272739819</v>
      </c>
      <c r="E280" s="59">
        <f ca="1">IF(_xlfn.NORM.INV(D280,'Input Parameters'!$E$20,'Input Parameters'!$F$20)&lt;3500,3500,IF(_xlfn.NORM.INV(D280,'Input Parameters'!$E$20,'Input Parameters'!$F$20)&gt;5500,5500,_xlfn.NORM.INV(D280,'Input Parameters'!$E$20,'Input Parameters'!$F$20)))</f>
        <v>4293.1952685909719</v>
      </c>
      <c r="F280" s="10">
        <f t="shared" ca="1" si="38"/>
        <v>0.19164299982271626</v>
      </c>
      <c r="G280" s="61">
        <f ca="1">_xlfn.NORM.INV(F280,'Input Parameters'!$E$21,'Input Parameters'!$F$21)</f>
        <v>277.99719829450311</v>
      </c>
      <c r="H280" s="54">
        <f ca="1">EXP(E280*(1/'Input Parameters'!$E$22-1/G280))</f>
        <v>0.45349977381873985</v>
      </c>
      <c r="I280" s="10">
        <f t="shared" ca="1" si="39"/>
        <v>0.80951353568807782</v>
      </c>
      <c r="J280" s="29">
        <f ca="1">_xlfn.BETA.INV(I280,'Input Parameters'!$L$24,'Input Parameters'!$M$24,'Input Parameters'!$J$24,'Input Parameters'!$K$24)</f>
        <v>0.73953327516053502</v>
      </c>
      <c r="K280" s="156">
        <f ca="1">('Input Parameters'!$E$25/'Input Parameters'!$E$31)^$J280</f>
        <v>4.9663145923522813E-3</v>
      </c>
      <c r="L280" s="66">
        <f ca="1">$H280*$C280*'Input Parameters'!$E$23*K280</f>
        <v>0.8963706988378628</v>
      </c>
      <c r="M280" s="23">
        <f t="shared" ca="1" si="40"/>
        <v>0.60088875463755953</v>
      </c>
      <c r="N280" s="15">
        <f ca="1">_xlfn.NORM.INV(M280,'Input Parameters'!$E$26,'Input Parameters'!$F$26)</f>
        <v>3.9368612358562066E-2</v>
      </c>
      <c r="O280" s="8">
        <f t="shared" ca="1" si="41"/>
        <v>0.15553026186857444</v>
      </c>
      <c r="P280" s="29">
        <f ca="1">_xlfn.LOGNORM.INV(O280,'Input Parameters'!$H$27,'Input Parameters'!$I$27)</f>
        <v>0.90941835013914241</v>
      </c>
      <c r="Q280" s="10"/>
      <c r="R280" s="15">
        <f>'Input Parameters'!$E$28</f>
        <v>12.7</v>
      </c>
      <c r="S280" s="10">
        <f t="shared" ca="1" si="42"/>
        <v>0.54693714903175727</v>
      </c>
      <c r="T280" s="25">
        <f ca="1">_xlfn.LOGNORM.INV(S280,'Input Parameters'!$H$29,'Input Parameters'!$I$29)</f>
        <v>59.00794371700534</v>
      </c>
      <c r="U280" s="10">
        <f t="shared" ca="1" si="43"/>
        <v>0.72822796773162302</v>
      </c>
      <c r="V280" s="29">
        <f ca="1">IF('Input Parameters'!$D$30="Beta",_xlfn.BETA.INV(U280,'Input Parameters'!$L$30,'Input Parameters'!$M$30,'Input Parameters'!$J$30,'Input Parameters'!$K$30),IF('Input Parameters'!$D$30="LogNorm",_xlfn.LOGNORM.INV(U280,'Input Parameters'!$H$30,'Input Parameters'!$I$30)))</f>
        <v>1.2696699327441812</v>
      </c>
      <c r="W280" s="2">
        <f ca="1">N280+(P280-N280)*(1-ERF((T280-R280)/(2*SQRT(L280*'Input Parameters'!$E$31))))</f>
        <v>3.9841092417070935E-2</v>
      </c>
      <c r="X280">
        <f t="shared" ca="1" si="44"/>
        <v>1</v>
      </c>
      <c r="Y280" s="7"/>
    </row>
    <row r="281" spans="1:25" ht="15" customHeight="1" x14ac:dyDescent="0.3">
      <c r="A281" s="130">
        <v>274</v>
      </c>
      <c r="B281" s="10">
        <f t="shared" ca="1" si="36"/>
        <v>0.7657249469645564</v>
      </c>
      <c r="C281" s="57">
        <f ca="1">_xlfn.NORM.INV(B281,'Input Parameters'!$E$19,'Input Parameters'!$F$19)</f>
        <v>628.54899201169144</v>
      </c>
      <c r="D281" s="10">
        <f t="shared" ca="1" si="37"/>
        <v>0.41151260862266525</v>
      </c>
      <c r="E281" s="59">
        <f ca="1">IF(_xlfn.NORM.INV(D281,'Input Parameters'!$E$20,'Input Parameters'!$F$20)&lt;3500,3500,IF(_xlfn.NORM.INV(D281,'Input Parameters'!$E$20,'Input Parameters'!$F$20)&gt;5500,5500,_xlfn.NORM.INV(D281,'Input Parameters'!$E$20,'Input Parameters'!$F$20)))</f>
        <v>4643.4410084374204</v>
      </c>
      <c r="F281" s="10">
        <f t="shared" ca="1" si="38"/>
        <v>0.74231501533213229</v>
      </c>
      <c r="G281" s="61">
        <f ca="1">_xlfn.NORM.INV(F281,'Input Parameters'!$E$21,'Input Parameters'!$F$21)</f>
        <v>289.96292187394135</v>
      </c>
      <c r="H281" s="54">
        <f ca="1">EXP(E281*(1/'Input Parameters'!$E$22-1/G281))</f>
        <v>0.84705344732419552</v>
      </c>
      <c r="I281" s="10">
        <f t="shared" ca="1" si="39"/>
        <v>0.89804168846184307</v>
      </c>
      <c r="J281" s="29">
        <f ca="1">_xlfn.BETA.INV(I281,'Input Parameters'!$L$24,'Input Parameters'!$M$24,'Input Parameters'!$J$24,'Input Parameters'!$K$24)</f>
        <v>0.79121847739260909</v>
      </c>
      <c r="K281" s="156">
        <f ca="1">('Input Parameters'!$E$25/'Input Parameters'!$E$31)^$J281</f>
        <v>3.4277763941451566E-3</v>
      </c>
      <c r="L281" s="66">
        <f ca="1">$H281*$C281*'Input Parameters'!$E$23*K281</f>
        <v>1.8249981651994545</v>
      </c>
      <c r="M281" s="23">
        <f t="shared" ca="1" si="40"/>
        <v>0.40809537916941385</v>
      </c>
      <c r="N281" s="15">
        <f ca="1">_xlfn.NORM.INV(M281,'Input Parameters'!$E$26,'Input Parameters'!$F$26)</f>
        <v>2.9118610583754433E-2</v>
      </c>
      <c r="O281" s="8">
        <f t="shared" ca="1" si="41"/>
        <v>0.63635627660204108</v>
      </c>
      <c r="P281" s="29">
        <f ca="1">_xlfn.LOGNORM.INV(O281,'Input Parameters'!$H$27,'Input Parameters'!$I$27)</f>
        <v>1.6611274528669271</v>
      </c>
      <c r="Q281" s="10"/>
      <c r="R281" s="15">
        <f>'Input Parameters'!$E$28</f>
        <v>12.7</v>
      </c>
      <c r="S281" s="10">
        <f t="shared" ca="1" si="42"/>
        <v>0.62894988217544412</v>
      </c>
      <c r="T281" s="25">
        <f ca="1">_xlfn.LOGNORM.INV(S281,'Input Parameters'!$H$29,'Input Parameters'!$I$29)</f>
        <v>60.423505350898118</v>
      </c>
      <c r="U281" s="10">
        <f t="shared" ca="1" si="43"/>
        <v>0.56886425320485789</v>
      </c>
      <c r="V281" s="29">
        <f ca="1">IF('Input Parameters'!$D$30="Beta",_xlfn.BETA.INV(U281,'Input Parameters'!$L$30,'Input Parameters'!$M$30,'Input Parameters'!$J$30,'Input Parameters'!$K$30),IF('Input Parameters'!$D$30="LogNorm",_xlfn.LOGNORM.INV(U281,'Input Parameters'!$H$30,'Input Parameters'!$I$30)))</f>
        <v>1.0699577941229961</v>
      </c>
      <c r="W281" s="2">
        <f ca="1">N281+(P281-N281)*(1-ERF((T281-R281)/(2*SQRT(L281*'Input Parameters'!$E$31))))</f>
        <v>4.9503867590463019E-2</v>
      </c>
      <c r="X281">
        <f t="shared" ca="1" si="44"/>
        <v>1</v>
      </c>
      <c r="Y281" s="7"/>
    </row>
    <row r="282" spans="1:25" ht="15" customHeight="1" x14ac:dyDescent="0.3">
      <c r="A282" s="130">
        <v>275</v>
      </c>
      <c r="B282" s="10">
        <f t="shared" ca="1" si="36"/>
        <v>0.32278536694414361</v>
      </c>
      <c r="C282" s="57">
        <f ca="1">_xlfn.NORM.INV(B282,'Input Parameters'!$E$19,'Input Parameters'!$F$19)</f>
        <v>528.43641742185469</v>
      </c>
      <c r="D282" s="10">
        <f t="shared" ca="1" si="37"/>
        <v>0.64512606028486796</v>
      </c>
      <c r="E282" s="59">
        <f ca="1">IF(_xlfn.NORM.INV(D282,'Input Parameters'!$E$20,'Input Parameters'!$F$20)&lt;3500,3500,IF(_xlfn.NORM.INV(D282,'Input Parameters'!$E$20,'Input Parameters'!$F$20)&gt;5500,5500,_xlfn.NORM.INV(D282,'Input Parameters'!$E$20,'Input Parameters'!$F$20)))</f>
        <v>5060.5363017124746</v>
      </c>
      <c r="F282" s="10">
        <f t="shared" ca="1" si="38"/>
        <v>0.56997727780863161</v>
      </c>
      <c r="G282" s="61">
        <f ca="1">_xlfn.NORM.INV(F282,'Input Parameters'!$E$21,'Input Parameters'!$F$21)</f>
        <v>286.2358462451167</v>
      </c>
      <c r="H282" s="54">
        <f ca="1">EXP(E282*(1/'Input Parameters'!$E$22-1/G282))</f>
        <v>0.66488003088631342</v>
      </c>
      <c r="I282" s="10">
        <f t="shared" ca="1" si="39"/>
        <v>0.96838895814746129</v>
      </c>
      <c r="J282" s="29">
        <f ca="1">_xlfn.BETA.INV(I282,'Input Parameters'!$L$24,'Input Parameters'!$M$24,'Input Parameters'!$J$24,'Input Parameters'!$K$24)</f>
        <v>0.8565514780571386</v>
      </c>
      <c r="K282" s="156">
        <f ca="1">('Input Parameters'!$E$25/'Input Parameters'!$E$31)^$J282</f>
        <v>2.1452205572427543E-3</v>
      </c>
      <c r="L282" s="66">
        <f ca="1">$H282*$C282*'Input Parameters'!$E$23*K282</f>
        <v>0.75371642428284968</v>
      </c>
      <c r="M282" s="23">
        <f t="shared" ca="1" si="40"/>
        <v>0.8536436932697401</v>
      </c>
      <c r="N282" s="15">
        <f ca="1">_xlfn.NORM.INV(M282,'Input Parameters'!$E$26,'Input Parameters'!$F$26)</f>
        <v>5.6095979612161465E-2</v>
      </c>
      <c r="O282" s="8">
        <f t="shared" ca="1" si="41"/>
        <v>0.6838519556856828</v>
      </c>
      <c r="P282" s="29">
        <f ca="1">_xlfn.LOGNORM.INV(O282,'Input Parameters'!$H$27,'Input Parameters'!$I$27)</f>
        <v>1.7592797083926242</v>
      </c>
      <c r="Q282" s="10"/>
      <c r="R282" s="15">
        <f>'Input Parameters'!$E$28</f>
        <v>12.7</v>
      </c>
      <c r="S282" s="10">
        <f t="shared" ca="1" si="42"/>
        <v>0.38029556433746314</v>
      </c>
      <c r="T282" s="25">
        <f ca="1">_xlfn.LOGNORM.INV(S282,'Input Parameters'!$H$29,'Input Parameters'!$I$29)</f>
        <v>56.273395716506613</v>
      </c>
      <c r="U282" s="10">
        <f t="shared" ca="1" si="43"/>
        <v>0.18983901668610759</v>
      </c>
      <c r="V282" s="29">
        <f ca="1">IF('Input Parameters'!$D$30="Beta",_xlfn.BETA.INV(U282,'Input Parameters'!$L$30,'Input Parameters'!$M$30,'Input Parameters'!$J$30,'Input Parameters'!$K$30),IF('Input Parameters'!$D$30="LogNorm",_xlfn.LOGNORM.INV(U282,'Input Parameters'!$H$30,'Input Parameters'!$I$30)))</f>
        <v>0.70664855407252625</v>
      </c>
      <c r="W282" s="2">
        <f ca="1">N282+(P282-N282)*(1-ERF((T282-R282)/(2*SQRT(L282*'Input Parameters'!$E$31))))</f>
        <v>5.675466897397969E-2</v>
      </c>
      <c r="X282">
        <f t="shared" ca="1" si="44"/>
        <v>1</v>
      </c>
      <c r="Y282" s="7"/>
    </row>
    <row r="283" spans="1:25" ht="15" customHeight="1" x14ac:dyDescent="0.3">
      <c r="A283" s="130">
        <v>276</v>
      </c>
      <c r="B283" s="10">
        <f t="shared" ca="1" si="36"/>
        <v>0.8110495403858945</v>
      </c>
      <c r="C283" s="57">
        <f ca="1">_xlfn.NORM.INV(B283,'Input Parameters'!$E$19,'Input Parameters'!$F$19)</f>
        <v>641.8096085458327</v>
      </c>
      <c r="D283" s="10">
        <f t="shared" ca="1" si="37"/>
        <v>0.65025917763908359</v>
      </c>
      <c r="E283" s="59">
        <f ca="1">IF(_xlfn.NORM.INV(D283,'Input Parameters'!$E$20,'Input Parameters'!$F$20)&lt;3500,3500,IF(_xlfn.NORM.INV(D283,'Input Parameters'!$E$20,'Input Parameters'!$F$20)&gt;5500,5500,_xlfn.NORM.INV(D283,'Input Parameters'!$E$20,'Input Parameters'!$F$20)))</f>
        <v>5070.2142004377065</v>
      </c>
      <c r="F283" s="10">
        <f t="shared" ca="1" si="38"/>
        <v>0.51642033991498115</v>
      </c>
      <c r="G283" s="61">
        <f ca="1">_xlfn.NORM.INV(F283,'Input Parameters'!$E$21,'Input Parameters'!$F$21)</f>
        <v>285.17360654989636</v>
      </c>
      <c r="H283" s="54">
        <f ca="1">EXP(E283*(1/'Input Parameters'!$E$22-1/G283))</f>
        <v>0.62194121810836844</v>
      </c>
      <c r="I283" s="10">
        <f t="shared" ca="1" si="39"/>
        <v>0.90802710420374433</v>
      </c>
      <c r="J283" s="29">
        <f ca="1">_xlfn.BETA.INV(I283,'Input Parameters'!$L$24,'Input Parameters'!$M$24,'Input Parameters'!$J$24,'Input Parameters'!$K$24)</f>
        <v>0.79834010690220958</v>
      </c>
      <c r="K283" s="156">
        <f ca="1">('Input Parameters'!$E$25/'Input Parameters'!$E$31)^$J283</f>
        <v>3.2570582809240216E-3</v>
      </c>
      <c r="L283" s="66">
        <f ca="1">$H283*$C283*'Input Parameters'!$E$23*K283</f>
        <v>1.3001129504503643</v>
      </c>
      <c r="M283" s="23">
        <f t="shared" ca="1" si="40"/>
        <v>0.53429681542500485</v>
      </c>
      <c r="N283" s="15">
        <f ca="1">_xlfn.NORM.INV(M283,'Input Parameters'!$E$26,'Input Parameters'!$F$26)</f>
        <v>3.5807586301632922E-2</v>
      </c>
      <c r="O283" s="8">
        <f t="shared" ca="1" si="41"/>
        <v>0.39897711259140112</v>
      </c>
      <c r="P283" s="29">
        <f ca="1">_xlfn.LOGNORM.INV(O283,'Input Parameters'!$H$27,'Input Parameters'!$I$27)</f>
        <v>1.2711940222152727</v>
      </c>
      <c r="Q283" s="10"/>
      <c r="R283" s="15">
        <f>'Input Parameters'!$E$28</f>
        <v>12.7</v>
      </c>
      <c r="S283" s="10">
        <f t="shared" ca="1" si="42"/>
        <v>0.42950614561247247</v>
      </c>
      <c r="T283" s="25">
        <f ca="1">_xlfn.LOGNORM.INV(S283,'Input Parameters'!$H$29,'Input Parameters'!$I$29)</f>
        <v>57.081996951405436</v>
      </c>
      <c r="U283" s="10">
        <f t="shared" ca="1" si="43"/>
        <v>0.38061488183752057</v>
      </c>
      <c r="V283" s="29">
        <f ca="1">IF('Input Parameters'!$D$30="Beta",_xlfn.BETA.INV(U283,'Input Parameters'!$L$30,'Input Parameters'!$M$30,'Input Parameters'!$J$30,'Input Parameters'!$K$30),IF('Input Parameters'!$D$30="LogNorm",_xlfn.LOGNORM.INV(U283,'Input Parameters'!$H$30,'Input Parameters'!$I$30)))</f>
        <v>0.88636932010736014</v>
      </c>
      <c r="W283" s="2">
        <f ca="1">N283+(P283-N283)*(1-ERF((T283-R283)/(2*SQRT(L283*'Input Parameters'!$E$31))))</f>
        <v>4.3117608611257185E-2</v>
      </c>
      <c r="X283">
        <f t="shared" ca="1" si="44"/>
        <v>1</v>
      </c>
      <c r="Y283" s="7"/>
    </row>
    <row r="284" spans="1:25" ht="15" customHeight="1" x14ac:dyDescent="0.3">
      <c r="A284" s="130">
        <v>277</v>
      </c>
      <c r="B284" s="10">
        <f t="shared" ca="1" si="36"/>
        <v>0.69092481324810273</v>
      </c>
      <c r="C284" s="57">
        <f ca="1">_xlfn.NORM.INV(B284,'Input Parameters'!$E$19,'Input Parameters'!$F$19)</f>
        <v>609.42100706492488</v>
      </c>
      <c r="D284" s="10">
        <f t="shared" ca="1" si="37"/>
        <v>0.90908613693165718</v>
      </c>
      <c r="E284" s="59">
        <f ca="1">IF(_xlfn.NORM.INV(D284,'Input Parameters'!$E$20,'Input Parameters'!$F$20)&lt;3500,3500,IF(_xlfn.NORM.INV(D284,'Input Parameters'!$E$20,'Input Parameters'!$F$20)&gt;5500,5500,_xlfn.NORM.INV(D284,'Input Parameters'!$E$20,'Input Parameters'!$F$20)))</f>
        <v>5500</v>
      </c>
      <c r="F284" s="10">
        <f t="shared" ca="1" si="38"/>
        <v>0.28631557581304246</v>
      </c>
      <c r="G284" s="61">
        <f ca="1">_xlfn.NORM.INV(F284,'Input Parameters'!$E$21,'Input Parameters'!$F$21)</f>
        <v>280.41553958712734</v>
      </c>
      <c r="H284" s="54">
        <f ca="1">EXP(E284*(1/'Input Parameters'!$E$22-1/G284))</f>
        <v>0.43066794747091913</v>
      </c>
      <c r="I284" s="10">
        <f t="shared" ca="1" si="39"/>
        <v>0.81548657614723874</v>
      </c>
      <c r="J284" s="29">
        <f ca="1">_xlfn.BETA.INV(I284,'Input Parameters'!$L$24,'Input Parameters'!$M$24,'Input Parameters'!$J$24,'Input Parameters'!$K$24)</f>
        <v>0.74259401509232426</v>
      </c>
      <c r="K284" s="156">
        <f ca="1">('Input Parameters'!$E$25/'Input Parameters'!$E$31)^$J284</f>
        <v>4.8584607534313574E-3</v>
      </c>
      <c r="L284" s="66">
        <f ca="1">$H284*$C284*'Input Parameters'!$E$23*K284</f>
        <v>1.2751423503743953</v>
      </c>
      <c r="M284" s="23">
        <f t="shared" ca="1" si="40"/>
        <v>0.9787140710650053</v>
      </c>
      <c r="N284" s="15">
        <f ca="1">_xlfn.NORM.INV(M284,'Input Parameters'!$E$26,'Input Parameters'!$F$26)</f>
        <v>7.6585611440689316E-2</v>
      </c>
      <c r="O284" s="8">
        <f t="shared" ca="1" si="41"/>
        <v>0.88446699697040498</v>
      </c>
      <c r="P284" s="29">
        <f ca="1">_xlfn.LOGNORM.INV(O284,'Input Parameters'!$H$27,'Input Parameters'!$I$27)</f>
        <v>2.4182664434535486</v>
      </c>
      <c r="Q284" s="10"/>
      <c r="R284" s="15">
        <f>'Input Parameters'!$E$28</f>
        <v>12.7</v>
      </c>
      <c r="S284" s="10">
        <f t="shared" ca="1" si="42"/>
        <v>0.74572136229428265</v>
      </c>
      <c r="T284" s="25">
        <f ca="1">_xlfn.LOGNORM.INV(S284,'Input Parameters'!$H$29,'Input Parameters'!$I$29)</f>
        <v>62.718364994940828</v>
      </c>
      <c r="U284" s="10">
        <f t="shared" ca="1" si="43"/>
        <v>0.4685008236779824</v>
      </c>
      <c r="V284" s="29">
        <f ca="1">IF('Input Parameters'!$D$30="Beta",_xlfn.BETA.INV(U284,'Input Parameters'!$L$30,'Input Parameters'!$M$30,'Input Parameters'!$J$30,'Input Parameters'!$K$30),IF('Input Parameters'!$D$30="LogNorm",_xlfn.LOGNORM.INV(U284,'Input Parameters'!$H$30,'Input Parameters'!$I$30)))</f>
        <v>0.9685434987795668</v>
      </c>
      <c r="W284" s="2">
        <f ca="1">N284+(P284-N284)*(1-ERF((T284-R284)/(2*SQRT(L284*'Input Parameters'!$E$31))))</f>
        <v>8.0649896244287034E-2</v>
      </c>
      <c r="X284">
        <f t="shared" ca="1" si="44"/>
        <v>1</v>
      </c>
      <c r="Y284" s="7"/>
    </row>
    <row r="285" spans="1:25" ht="15" customHeight="1" x14ac:dyDescent="0.3">
      <c r="A285" s="130">
        <v>278</v>
      </c>
      <c r="B285" s="10">
        <f t="shared" ca="1" si="36"/>
        <v>0.18589323194052554</v>
      </c>
      <c r="C285" s="57">
        <f ca="1">_xlfn.NORM.INV(B285,'Input Parameters'!$E$19,'Input Parameters'!$F$19)</f>
        <v>491.83034217667625</v>
      </c>
      <c r="D285" s="10">
        <f t="shared" ca="1" si="37"/>
        <v>0.15842252606245288</v>
      </c>
      <c r="E285" s="59">
        <f ca="1">IF(_xlfn.NORM.INV(D285,'Input Parameters'!$E$20,'Input Parameters'!$F$20)&lt;3500,3500,IF(_xlfn.NORM.INV(D285,'Input Parameters'!$E$20,'Input Parameters'!$F$20)&gt;5500,5500,_xlfn.NORM.INV(D285,'Input Parameters'!$E$20,'Input Parameters'!$F$20)))</f>
        <v>4099.3264146835027</v>
      </c>
      <c r="F285" s="10">
        <f t="shared" ca="1" si="38"/>
        <v>0.57613279307331067</v>
      </c>
      <c r="G285" s="61">
        <f ca="1">_xlfn.NORM.INV(F285,'Input Parameters'!$E$21,'Input Parameters'!$F$21)</f>
        <v>286.35919818309952</v>
      </c>
      <c r="H285" s="54">
        <f ca="1">EXP(E285*(1/'Input Parameters'!$E$22-1/G285))</f>
        <v>0.72292135103580246</v>
      </c>
      <c r="I285" s="10">
        <f t="shared" ca="1" si="39"/>
        <v>0.26936768013874524</v>
      </c>
      <c r="J285" s="29">
        <f ca="1">_xlfn.BETA.INV(I285,'Input Parameters'!$L$24,'Input Parameters'!$M$24,'Input Parameters'!$J$24,'Input Parameters'!$K$24)</f>
        <v>0.50618921375890757</v>
      </c>
      <c r="K285" s="156">
        <f ca="1">('Input Parameters'!$E$25/'Input Parameters'!$E$31)^$J285</f>
        <v>2.6485112838923752E-2</v>
      </c>
      <c r="L285" s="66">
        <f ca="1">$H285*$C285*'Input Parameters'!$E$23*K285</f>
        <v>9.4169051699121962</v>
      </c>
      <c r="M285" s="23">
        <f t="shared" ca="1" si="40"/>
        <v>0.6401588604907873</v>
      </c>
      <c r="N285" s="15">
        <f ca="1">_xlfn.NORM.INV(M285,'Input Parameters'!$E$26,'Input Parameters'!$F$26)</f>
        <v>4.1536552505601468E-2</v>
      </c>
      <c r="O285" s="8">
        <f t="shared" ca="1" si="41"/>
        <v>0.96718479768127763</v>
      </c>
      <c r="P285" s="29">
        <f ca="1">_xlfn.LOGNORM.INV(O285,'Input Parameters'!$H$27,'Input Parameters'!$I$27)</f>
        <v>3.2144740382811259</v>
      </c>
      <c r="Q285" s="10"/>
      <c r="R285" s="15">
        <f>'Input Parameters'!$E$28</f>
        <v>12.7</v>
      </c>
      <c r="S285" s="10">
        <f t="shared" ca="1" si="42"/>
        <v>0.34689786936630818</v>
      </c>
      <c r="T285" s="25">
        <f ca="1">_xlfn.LOGNORM.INV(S285,'Input Parameters'!$H$29,'Input Parameters'!$I$29)</f>
        <v>55.713865300443224</v>
      </c>
      <c r="U285" s="10">
        <f t="shared" ca="1" si="43"/>
        <v>0.30364604338070245</v>
      </c>
      <c r="V285" s="29">
        <f ca="1">IF('Input Parameters'!$D$30="Beta",_xlfn.BETA.INV(U285,'Input Parameters'!$L$30,'Input Parameters'!$M$30,'Input Parameters'!$J$30,'Input Parameters'!$K$30),IF('Input Parameters'!$D$30="LogNorm",_xlfn.LOGNORM.INV(U285,'Input Parameters'!$H$30,'Input Parameters'!$I$30)))</f>
        <v>0.81589934544389409</v>
      </c>
      <c r="W285" s="2">
        <f ca="1">N285+(P285-N285)*(1-ERF((T285-R285)/(2*SQRT(L285*'Input Parameters'!$E$31))))</f>
        <v>1.0619924442259239</v>
      </c>
      <c r="X285">
        <f t="shared" ca="1" si="44"/>
        <v>0</v>
      </c>
      <c r="Y285" s="7"/>
    </row>
    <row r="286" spans="1:25" ht="15" customHeight="1" x14ac:dyDescent="0.3">
      <c r="A286" s="130">
        <v>279</v>
      </c>
      <c r="B286" s="10">
        <f t="shared" ca="1" si="36"/>
        <v>0.39671768456206002</v>
      </c>
      <c r="C286" s="57">
        <f ca="1">_xlfn.NORM.INV(B286,'Input Parameters'!$E$19,'Input Parameters'!$F$19)</f>
        <v>545.17348649395888</v>
      </c>
      <c r="D286" s="10">
        <f t="shared" ca="1" si="37"/>
        <v>0.74106554416688031</v>
      </c>
      <c r="E286" s="59">
        <f ca="1">IF(_xlfn.NORM.INV(D286,'Input Parameters'!$E$20,'Input Parameters'!$F$20)&lt;3500,3500,IF(_xlfn.NORM.INV(D286,'Input Parameters'!$E$20,'Input Parameters'!$F$20)&gt;5500,5500,_xlfn.NORM.INV(D286,'Input Parameters'!$E$20,'Input Parameters'!$F$20)))</f>
        <v>5252.6437308112554</v>
      </c>
      <c r="F286" s="10">
        <f t="shared" ca="1" si="38"/>
        <v>4.0617243434266426E-2</v>
      </c>
      <c r="G286" s="61">
        <f ca="1">_xlfn.NORM.INV(F286,'Input Parameters'!$E$21,'Input Parameters'!$F$21)</f>
        <v>271.14555730231609</v>
      </c>
      <c r="H286" s="54">
        <f ca="1">EXP(E286*(1/'Input Parameters'!$E$22-1/G286))</f>
        <v>0.23576198333780873</v>
      </c>
      <c r="I286" s="10">
        <f t="shared" ca="1" si="39"/>
        <v>0.95225819465741524</v>
      </c>
      <c r="J286" s="29">
        <f ca="1">_xlfn.BETA.INV(I286,'Input Parameters'!$L$24,'Input Parameters'!$M$24,'Input Parameters'!$J$24,'Input Parameters'!$K$24)</f>
        <v>0.83695813575283262</v>
      </c>
      <c r="K286" s="156">
        <f ca="1">('Input Parameters'!$E$25/'Input Parameters'!$E$31)^$J286</f>
        <v>2.4689578712218615E-3</v>
      </c>
      <c r="L286" s="66">
        <f ca="1">$H286*$C286*'Input Parameters'!$E$23*K286</f>
        <v>0.31733807458023161</v>
      </c>
      <c r="M286" s="23">
        <f t="shared" ca="1" si="40"/>
        <v>0.32530830350022277</v>
      </c>
      <c r="N286" s="15">
        <f ca="1">_xlfn.NORM.INV(M286,'Input Parameters'!$E$26,'Input Parameters'!$F$26)</f>
        <v>2.4488979153414955E-2</v>
      </c>
      <c r="O286" s="8">
        <f t="shared" ca="1" si="41"/>
        <v>0.50636031693121464</v>
      </c>
      <c r="P286" s="29">
        <f ca="1">_xlfn.LOGNORM.INV(O286,'Input Parameters'!$H$27,'Input Parameters'!$I$27)</f>
        <v>1.4337100572523085</v>
      </c>
      <c r="Q286" s="10"/>
      <c r="R286" s="15">
        <f>'Input Parameters'!$E$28</f>
        <v>12.7</v>
      </c>
      <c r="S286" s="10">
        <f t="shared" ca="1" si="42"/>
        <v>0.35593524264783261</v>
      </c>
      <c r="T286" s="25">
        <f ca="1">_xlfn.LOGNORM.INV(S286,'Input Parameters'!$H$29,'Input Parameters'!$I$29)</f>
        <v>55.86647552510729</v>
      </c>
      <c r="U286" s="10">
        <f t="shared" ca="1" si="43"/>
        <v>0.95530247078640507</v>
      </c>
      <c r="V286" s="29">
        <f ca="1">IF('Input Parameters'!$D$30="Beta",_xlfn.BETA.INV(U286,'Input Parameters'!$L$30,'Input Parameters'!$M$30,'Input Parameters'!$J$30,'Input Parameters'!$K$30),IF('Input Parameters'!$D$30="LogNorm",_xlfn.LOGNORM.INV(U286,'Input Parameters'!$H$30,'Input Parameters'!$I$30)))</f>
        <v>1.9523647895437859</v>
      </c>
      <c r="W286" s="2">
        <f ca="1">N286+(P286-N286)*(1-ERF((T286-R286)/(2*SQRT(L286*'Input Parameters'!$E$31))))</f>
        <v>2.4489063899900545E-2</v>
      </c>
      <c r="X286">
        <f t="shared" ca="1" si="44"/>
        <v>1</v>
      </c>
      <c r="Y286" s="7"/>
    </row>
    <row r="287" spans="1:25" ht="15" customHeight="1" x14ac:dyDescent="0.3">
      <c r="A287" s="130">
        <v>280</v>
      </c>
      <c r="B287" s="10">
        <f t="shared" ca="1" si="36"/>
        <v>0.84739901622610636</v>
      </c>
      <c r="C287" s="57">
        <f ca="1">_xlfn.NORM.INV(B287,'Input Parameters'!$E$19,'Input Parameters'!$F$19)</f>
        <v>653.94137701328259</v>
      </c>
      <c r="D287" s="10">
        <f t="shared" ca="1" si="37"/>
        <v>0.59000058523906851</v>
      </c>
      <c r="E287" s="59">
        <f ca="1">IF(_xlfn.NORM.INV(D287,'Input Parameters'!$E$20,'Input Parameters'!$F$20)&lt;3500,3500,IF(_xlfn.NORM.INV(D287,'Input Parameters'!$E$20,'Input Parameters'!$F$20)&gt;5500,5500,_xlfn.NORM.INV(D287,'Input Parameters'!$E$20,'Input Parameters'!$F$20)))</f>
        <v>4959.2825374641789</v>
      </c>
      <c r="F287" s="10">
        <f t="shared" ca="1" si="38"/>
        <v>0.21776973029097679</v>
      </c>
      <c r="G287" s="61">
        <f ca="1">_xlfn.NORM.INV(F287,'Input Parameters'!$E$21,'Input Parameters'!$F$21)</f>
        <v>278.72118393887041</v>
      </c>
      <c r="H287" s="54">
        <f ca="1">EXP(E287*(1/'Input Parameters'!$E$22-1/G287))</f>
        <v>0.42016469359682351</v>
      </c>
      <c r="I287" s="10">
        <f t="shared" ca="1" si="39"/>
        <v>0.99099928703383811</v>
      </c>
      <c r="J287" s="29">
        <f ca="1">_xlfn.BETA.INV(I287,'Input Parameters'!$L$24,'Input Parameters'!$M$24,'Input Parameters'!$J$24,'Input Parameters'!$K$24)</f>
        <v>0.90117126301000794</v>
      </c>
      <c r="K287" s="156">
        <f ca="1">('Input Parameters'!$E$25/'Input Parameters'!$E$31)^$J287</f>
        <v>1.5576218673068244E-3</v>
      </c>
      <c r="L287" s="66">
        <f ca="1">$H287*$C287*'Input Parameters'!$E$23*K287</f>
        <v>0.42797697909340016</v>
      </c>
      <c r="M287" s="23">
        <f t="shared" ca="1" si="40"/>
        <v>0.99631354809574602</v>
      </c>
      <c r="N287" s="15">
        <f ca="1">_xlfn.NORM.INV(M287,'Input Parameters'!$E$26,'Input Parameters'!$F$26)</f>
        <v>9.0269801815420908E-2</v>
      </c>
      <c r="O287" s="8">
        <f t="shared" ca="1" si="41"/>
        <v>0.66493019747054183</v>
      </c>
      <c r="P287" s="29">
        <f ca="1">_xlfn.LOGNORM.INV(O287,'Input Parameters'!$H$27,'Input Parameters'!$I$27)</f>
        <v>1.718857244960158</v>
      </c>
      <c r="Q287" s="10"/>
      <c r="R287" s="15">
        <f>'Input Parameters'!$E$28</f>
        <v>12.7</v>
      </c>
      <c r="S287" s="10">
        <f t="shared" ca="1" si="42"/>
        <v>0.54476064860631834</v>
      </c>
      <c r="T287" s="25">
        <f ca="1">_xlfn.LOGNORM.INV(S287,'Input Parameters'!$H$29,'Input Parameters'!$I$29)</f>
        <v>58.971570399772872</v>
      </c>
      <c r="U287" s="10">
        <f t="shared" ca="1" si="43"/>
        <v>0.94384108549888912</v>
      </c>
      <c r="V287" s="29">
        <f ca="1">IF('Input Parameters'!$D$30="Beta",_xlfn.BETA.INV(U287,'Input Parameters'!$L$30,'Input Parameters'!$M$30,'Input Parameters'!$J$30,'Input Parameters'!$K$30),IF('Input Parameters'!$D$30="LogNorm",_xlfn.LOGNORM.INV(U287,'Input Parameters'!$H$30,'Input Parameters'!$I$30)))</f>
        <v>1.8689425996362097</v>
      </c>
      <c r="W287" s="2">
        <f ca="1">N287+(P287-N287)*(1-ERF((T287-R287)/(2*SQRT(L287*'Input Parameters'!$E$31))))</f>
        <v>9.0270728875273459E-2</v>
      </c>
      <c r="X287">
        <f t="shared" ca="1" si="44"/>
        <v>1</v>
      </c>
      <c r="Y287" s="7"/>
    </row>
    <row r="288" spans="1:25" ht="15" customHeight="1" x14ac:dyDescent="0.3">
      <c r="A288" s="130">
        <v>281</v>
      </c>
      <c r="B288" s="10">
        <f t="shared" ca="1" si="36"/>
        <v>0.75724423138727237</v>
      </c>
      <c r="C288" s="57">
        <f ca="1">_xlfn.NORM.INV(B288,'Input Parameters'!$E$19,'Input Parameters'!$F$19)</f>
        <v>626.23583280754349</v>
      </c>
      <c r="D288" s="10">
        <f t="shared" ca="1" si="37"/>
        <v>0.31448552878532832</v>
      </c>
      <c r="E288" s="59">
        <f ca="1">IF(_xlfn.NORM.INV(D288,'Input Parameters'!$E$20,'Input Parameters'!$F$20)&lt;3500,3500,IF(_xlfn.NORM.INV(D288,'Input Parameters'!$E$20,'Input Parameters'!$F$20)&gt;5500,5500,_xlfn.NORM.INV(D288,'Input Parameters'!$E$20,'Input Parameters'!$F$20)))</f>
        <v>4461.7770788671205</v>
      </c>
      <c r="F288" s="10">
        <f t="shared" ca="1" si="38"/>
        <v>0.57063686806286595</v>
      </c>
      <c r="G288" s="61">
        <f ca="1">_xlfn.NORM.INV(F288,'Input Parameters'!$E$21,'Input Parameters'!$F$21)</f>
        <v>286.24904709120898</v>
      </c>
      <c r="H288" s="54">
        <f ca="1">EXP(E288*(1/'Input Parameters'!$E$22-1/G288))</f>
        <v>0.69827803030792446</v>
      </c>
      <c r="I288" s="10">
        <f t="shared" ca="1" si="39"/>
        <v>0.44906476531547546</v>
      </c>
      <c r="J288" s="29">
        <f ca="1">_xlfn.BETA.INV(I288,'Input Parameters'!$L$24,'Input Parameters'!$M$24,'Input Parameters'!$J$24,'Input Parameters'!$K$24)</f>
        <v>0.58641895209579331</v>
      </c>
      <c r="K288" s="156">
        <f ca="1">('Input Parameters'!$E$25/'Input Parameters'!$E$31)^$J288</f>
        <v>1.4895377626798115E-2</v>
      </c>
      <c r="L288" s="66">
        <f ca="1">$H288*$C288*'Input Parameters'!$E$23*K288</f>
        <v>6.51355088279848</v>
      </c>
      <c r="M288" s="23">
        <f t="shared" ca="1" si="40"/>
        <v>0.71868006834350928</v>
      </c>
      <c r="N288" s="15">
        <f ca="1">_xlfn.NORM.INV(M288,'Input Parameters'!$E$26,'Input Parameters'!$F$26)</f>
        <v>4.6157422425330483E-2</v>
      </c>
      <c r="O288" s="8">
        <f t="shared" ca="1" si="41"/>
        <v>0.70017923042219576</v>
      </c>
      <c r="P288" s="29">
        <f ca="1">_xlfn.LOGNORM.INV(O288,'Input Parameters'!$H$27,'Input Parameters'!$I$27)</f>
        <v>1.795781873270696</v>
      </c>
      <c r="Q288" s="10"/>
      <c r="R288" s="15">
        <f>'Input Parameters'!$E$28</f>
        <v>12.7</v>
      </c>
      <c r="S288" s="10">
        <f t="shared" ca="1" si="42"/>
        <v>0.62961911207509458</v>
      </c>
      <c r="T288" s="25">
        <f ca="1">_xlfn.LOGNORM.INV(S288,'Input Parameters'!$H$29,'Input Parameters'!$I$29)</f>
        <v>60.435523350062994</v>
      </c>
      <c r="U288" s="10">
        <f t="shared" ca="1" si="43"/>
        <v>0.55358594713064224</v>
      </c>
      <c r="V288" s="29">
        <f ca="1">IF('Input Parameters'!$D$30="Beta",_xlfn.BETA.INV(U288,'Input Parameters'!$L$30,'Input Parameters'!$M$30,'Input Parameters'!$J$30,'Input Parameters'!$K$30),IF('Input Parameters'!$D$30="LogNorm",_xlfn.LOGNORM.INV(U288,'Input Parameters'!$H$30,'Input Parameters'!$I$30)))</f>
        <v>1.0537293182950476</v>
      </c>
      <c r="W288" s="2">
        <f ca="1">N288+(P288-N288)*(1-ERF((T288-R288)/(2*SQRT(L288*'Input Parameters'!$E$31))))</f>
        <v>0.37155137048794157</v>
      </c>
      <c r="X288">
        <f t="shared" ca="1" si="44"/>
        <v>1</v>
      </c>
      <c r="Y288" s="7"/>
    </row>
    <row r="289" spans="1:25" ht="15" customHeight="1" x14ac:dyDescent="0.3">
      <c r="A289" s="130">
        <v>282</v>
      </c>
      <c r="B289" s="10">
        <f t="shared" ca="1" si="36"/>
        <v>0.57893731304545382</v>
      </c>
      <c r="C289" s="57">
        <f ca="1">_xlfn.NORM.INV(B289,'Input Parameters'!$E$19,'Input Parameters'!$F$19)</f>
        <v>584.13033944119388</v>
      </c>
      <c r="D289" s="10">
        <f t="shared" ca="1" si="37"/>
        <v>0.90421004246293701</v>
      </c>
      <c r="E289" s="59">
        <f ca="1">IF(_xlfn.NORM.INV(D289,'Input Parameters'!$E$20,'Input Parameters'!$F$20)&lt;3500,3500,IF(_xlfn.NORM.INV(D289,'Input Parameters'!$E$20,'Input Parameters'!$F$20)&gt;5500,5500,_xlfn.NORM.INV(D289,'Input Parameters'!$E$20,'Input Parameters'!$F$20)))</f>
        <v>5500</v>
      </c>
      <c r="F289" s="10">
        <f t="shared" ca="1" si="38"/>
        <v>0.74379330858787085</v>
      </c>
      <c r="G289" s="61">
        <f ca="1">_xlfn.NORM.INV(F289,'Input Parameters'!$E$21,'Input Parameters'!$F$21)</f>
        <v>289.9989637817215</v>
      </c>
      <c r="H289" s="54">
        <f ca="1">EXP(E289*(1/'Input Parameters'!$E$22-1/G289))</f>
        <v>0.82344876244657705</v>
      </c>
      <c r="I289" s="10">
        <f t="shared" ca="1" si="39"/>
        <v>0.13191467511610799</v>
      </c>
      <c r="J289" s="29">
        <f ca="1">_xlfn.BETA.INV(I289,'Input Parameters'!$L$24,'Input Parameters'!$M$24,'Input Parameters'!$J$24,'Input Parameters'!$K$24)</f>
        <v>0.42357724005017328</v>
      </c>
      <c r="K289" s="156">
        <f ca="1">('Input Parameters'!$E$25/'Input Parameters'!$E$31)^$J289</f>
        <v>4.7904226270752796E-2</v>
      </c>
      <c r="L289" s="66">
        <f ca="1">$H289*$C289*'Input Parameters'!$E$23*K289</f>
        <v>23.042000147435282</v>
      </c>
      <c r="M289" s="23">
        <f t="shared" ca="1" si="40"/>
        <v>0.57961775089832612</v>
      </c>
      <c r="N289" s="15">
        <f ca="1">_xlfn.NORM.INV(M289,'Input Parameters'!$E$26,'Input Parameters'!$F$26)</f>
        <v>3.8219229512090634E-2</v>
      </c>
      <c r="O289" s="8">
        <f t="shared" ca="1" si="41"/>
        <v>0.29190938910357422</v>
      </c>
      <c r="P289" s="29">
        <f ca="1">_xlfn.LOGNORM.INV(O289,'Input Parameters'!$H$27,'Input Parameters'!$I$27)</f>
        <v>1.1172300348628588</v>
      </c>
      <c r="Q289" s="10"/>
      <c r="R289" s="15">
        <f>'Input Parameters'!$E$28</f>
        <v>12.7</v>
      </c>
      <c r="S289" s="10">
        <f t="shared" ca="1" si="42"/>
        <v>5.7202857043900268E-2</v>
      </c>
      <c r="T289" s="25">
        <f ca="1">_xlfn.LOGNORM.INV(S289,'Input Parameters'!$H$29,'Input Parameters'!$I$29)</f>
        <v>48.773478275199984</v>
      </c>
      <c r="U289" s="10">
        <f t="shared" ca="1" si="43"/>
        <v>0.38455681001535502</v>
      </c>
      <c r="V289" s="29">
        <f ca="1">IF('Input Parameters'!$D$30="Beta",_xlfn.BETA.INV(U289,'Input Parameters'!$L$30,'Input Parameters'!$M$30,'Input Parameters'!$J$30,'Input Parameters'!$K$30),IF('Input Parameters'!$D$30="LogNorm",_xlfn.LOGNORM.INV(U289,'Input Parameters'!$H$30,'Input Parameters'!$I$30)))</f>
        <v>0.88998801129547944</v>
      </c>
      <c r="W289" s="2">
        <f ca="1">N289+(P289-N289)*(1-ERF((T289-R289)/(2*SQRT(L289*'Input Parameters'!$E$31))))</f>
        <v>0.68039135055016042</v>
      </c>
      <c r="X289">
        <f t="shared" ca="1" si="44"/>
        <v>1</v>
      </c>
      <c r="Y289" s="7"/>
    </row>
    <row r="290" spans="1:25" ht="15" customHeight="1" x14ac:dyDescent="0.3">
      <c r="A290" s="130">
        <v>283</v>
      </c>
      <c r="B290" s="10">
        <f t="shared" ca="1" si="36"/>
        <v>0.44966556161186433</v>
      </c>
      <c r="C290" s="57">
        <f ca="1">_xlfn.NORM.INV(B290,'Input Parameters'!$E$19,'Input Parameters'!$F$19)</f>
        <v>556.61021346402913</v>
      </c>
      <c r="D290" s="10">
        <f t="shared" ca="1" si="37"/>
        <v>0.764882622258376</v>
      </c>
      <c r="E290" s="59">
        <f ca="1">IF(_xlfn.NORM.INV(D290,'Input Parameters'!$E$20,'Input Parameters'!$F$20)&lt;3500,3500,IF(_xlfn.NORM.INV(D290,'Input Parameters'!$E$20,'Input Parameters'!$F$20)&gt;5500,5500,_xlfn.NORM.INV(D290,'Input Parameters'!$E$20,'Input Parameters'!$F$20)))</f>
        <v>5305.4679991090961</v>
      </c>
      <c r="F290" s="10">
        <f t="shared" ca="1" si="38"/>
        <v>0.43541393643265647</v>
      </c>
      <c r="G290" s="61">
        <f ca="1">_xlfn.NORM.INV(F290,'Input Parameters'!$E$21,'Input Parameters'!$F$21)</f>
        <v>283.57190895718526</v>
      </c>
      <c r="H290" s="54">
        <f ca="1">EXP(E290*(1/'Input Parameters'!$E$22-1/G290))</f>
        <v>0.54769981238186749</v>
      </c>
      <c r="I290" s="10">
        <f t="shared" ca="1" si="39"/>
        <v>0.52026944251146312</v>
      </c>
      <c r="J290" s="29">
        <f ca="1">_xlfn.BETA.INV(I290,'Input Parameters'!$L$24,'Input Parameters'!$M$24,'Input Parameters'!$J$24,'Input Parameters'!$K$24)</f>
        <v>0.61532897385563134</v>
      </c>
      <c r="K290" s="156">
        <f ca="1">('Input Parameters'!$E$25/'Input Parameters'!$E$31)^$J290</f>
        <v>1.2105543855671664E-2</v>
      </c>
      <c r="L290" s="66">
        <f ca="1">$H290*$C290*'Input Parameters'!$E$23*K290</f>
        <v>3.6904393185938873</v>
      </c>
      <c r="M290" s="23">
        <f t="shared" ca="1" si="40"/>
        <v>0.4545355624762194</v>
      </c>
      <c r="N290" s="15">
        <f ca="1">_xlfn.NORM.INV(M290,'Input Parameters'!$E$26,'Input Parameters'!$F$26)</f>
        <v>3.1601584702279584E-2</v>
      </c>
      <c r="O290" s="8">
        <f t="shared" ca="1" si="41"/>
        <v>0.12997491810496775</v>
      </c>
      <c r="P290" s="29">
        <f ca="1">_xlfn.LOGNORM.INV(O290,'Input Parameters'!$H$27,'Input Parameters'!$I$27)</f>
        <v>0.86487669565759007</v>
      </c>
      <c r="Q290" s="10"/>
      <c r="R290" s="15">
        <f>'Input Parameters'!$E$28</f>
        <v>12.7</v>
      </c>
      <c r="S290" s="10">
        <f t="shared" ca="1" si="42"/>
        <v>5.3380070399857149E-2</v>
      </c>
      <c r="T290" s="25">
        <f ca="1">_xlfn.LOGNORM.INV(S290,'Input Parameters'!$H$29,'Input Parameters'!$I$29)</f>
        <v>48.586386932472308</v>
      </c>
      <c r="U290" s="10">
        <f t="shared" ca="1" si="43"/>
        <v>0.61511630060750355</v>
      </c>
      <c r="V290" s="29">
        <f ca="1">IF('Input Parameters'!$D$30="Beta",_xlfn.BETA.INV(U290,'Input Parameters'!$L$30,'Input Parameters'!$M$30,'Input Parameters'!$J$30,'Input Parameters'!$K$30),IF('Input Parameters'!$D$30="LogNorm",_xlfn.LOGNORM.INV(U290,'Input Parameters'!$H$30,'Input Parameters'!$I$30)))</f>
        <v>1.1214511839359365</v>
      </c>
      <c r="W290" s="2">
        <f ca="1">N290+(P290-N290)*(1-ERF((T290-R290)/(2*SQRT(L290*'Input Parameters'!$E$31))))</f>
        <v>0.18703144494590615</v>
      </c>
      <c r="X290">
        <f t="shared" ca="1" si="44"/>
        <v>1</v>
      </c>
      <c r="Y290" s="7"/>
    </row>
    <row r="291" spans="1:25" ht="15" customHeight="1" x14ac:dyDescent="0.3">
      <c r="A291" s="130">
        <v>284</v>
      </c>
      <c r="B291" s="10">
        <f t="shared" ca="1" si="36"/>
        <v>0.60913534729330454</v>
      </c>
      <c r="C291" s="57">
        <f ca="1">_xlfn.NORM.INV(B291,'Input Parameters'!$E$19,'Input Parameters'!$F$19)</f>
        <v>590.71209051847734</v>
      </c>
      <c r="D291" s="10">
        <f t="shared" ca="1" si="37"/>
        <v>0.91950555075892837</v>
      </c>
      <c r="E291" s="59">
        <f ca="1">IF(_xlfn.NORM.INV(D291,'Input Parameters'!$E$20,'Input Parameters'!$F$20)&lt;3500,3500,IF(_xlfn.NORM.INV(D291,'Input Parameters'!$E$20,'Input Parameters'!$F$20)&gt;5500,5500,_xlfn.NORM.INV(D291,'Input Parameters'!$E$20,'Input Parameters'!$F$20)))</f>
        <v>5500</v>
      </c>
      <c r="F291" s="10">
        <f t="shared" ca="1" si="38"/>
        <v>0.38101206827712097</v>
      </c>
      <c r="G291" s="61">
        <f ca="1">_xlfn.NORM.INV(F291,'Input Parameters'!$E$21,'Input Parameters'!$F$21)</f>
        <v>282.4698048476094</v>
      </c>
      <c r="H291" s="54">
        <f ca="1">EXP(E291*(1/'Input Parameters'!$E$22-1/G291))</f>
        <v>0.49669621874925585</v>
      </c>
      <c r="I291" s="10">
        <f t="shared" ca="1" si="39"/>
        <v>0.95262766234247365</v>
      </c>
      <c r="J291" s="29">
        <f ca="1">_xlfn.BETA.INV(I291,'Input Parameters'!$L$24,'Input Parameters'!$M$24,'Input Parameters'!$J$24,'Input Parameters'!$K$24)</f>
        <v>0.83735665820234151</v>
      </c>
      <c r="K291" s="156">
        <f ca="1">('Input Parameters'!$E$25/'Input Parameters'!$E$31)^$J291</f>
        <v>2.4619096451500852E-3</v>
      </c>
      <c r="L291" s="66">
        <f ca="1">$H291*$C291*'Input Parameters'!$E$23*K291</f>
        <v>0.72233527426314581</v>
      </c>
      <c r="M291" s="23">
        <f t="shared" ca="1" si="40"/>
        <v>0.90155976794263071</v>
      </c>
      <c r="N291" s="15">
        <f ca="1">_xlfn.NORM.INV(M291,'Input Parameters'!$E$26,'Input Parameters'!$F$26)</f>
        <v>6.1100297114152408E-2</v>
      </c>
      <c r="O291" s="8">
        <f t="shared" ca="1" si="41"/>
        <v>0.60115769618739545</v>
      </c>
      <c r="P291" s="29">
        <f ca="1">_xlfn.LOGNORM.INV(O291,'Input Parameters'!$H$27,'Input Parameters'!$I$27)</f>
        <v>1.5945979595729669</v>
      </c>
      <c r="Q291" s="10"/>
      <c r="R291" s="15">
        <f>'Input Parameters'!$E$28</f>
        <v>12.7</v>
      </c>
      <c r="S291" s="10">
        <f t="shared" ca="1" si="42"/>
        <v>0.41143877630133341</v>
      </c>
      <c r="T291" s="25">
        <f ca="1">_xlfn.LOGNORM.INV(S291,'Input Parameters'!$H$29,'Input Parameters'!$I$29)</f>
        <v>56.786589570522985</v>
      </c>
      <c r="U291" s="10">
        <f t="shared" ca="1" si="43"/>
        <v>0.36743393316105544</v>
      </c>
      <c r="V291" s="29">
        <f ca="1">IF('Input Parameters'!$D$30="Beta",_xlfn.BETA.INV(U291,'Input Parameters'!$L$30,'Input Parameters'!$M$30,'Input Parameters'!$J$30,'Input Parameters'!$K$30),IF('Input Parameters'!$D$30="LogNorm",_xlfn.LOGNORM.INV(U291,'Input Parameters'!$H$30,'Input Parameters'!$I$30)))</f>
        <v>0.87429163106007957</v>
      </c>
      <c r="W291" s="2">
        <f ca="1">N291+(P291-N291)*(1-ERF((T291-R291)/(2*SQRT(L291*'Input Parameters'!$E$31))))</f>
        <v>6.1475258114352588E-2</v>
      </c>
      <c r="X291">
        <f t="shared" ca="1" si="44"/>
        <v>1</v>
      </c>
      <c r="Y291" s="7"/>
    </row>
    <row r="292" spans="1:25" ht="15" customHeight="1" x14ac:dyDescent="0.3">
      <c r="A292" s="130">
        <v>285</v>
      </c>
      <c r="B292" s="10">
        <f t="shared" ca="1" si="36"/>
        <v>0.80962124325836571</v>
      </c>
      <c r="C292" s="57">
        <f ca="1">_xlfn.NORM.INV(B292,'Input Parameters'!$E$19,'Input Parameters'!$F$19)</f>
        <v>641.36436863478059</v>
      </c>
      <c r="D292" s="10">
        <f t="shared" ca="1" si="37"/>
        <v>0.89742273637099401</v>
      </c>
      <c r="E292" s="59">
        <f ca="1">IF(_xlfn.NORM.INV(D292,'Input Parameters'!$E$20,'Input Parameters'!$F$20)&lt;3500,3500,IF(_xlfn.NORM.INV(D292,'Input Parameters'!$E$20,'Input Parameters'!$F$20)&gt;5500,5500,_xlfn.NORM.INV(D292,'Input Parameters'!$E$20,'Input Parameters'!$F$20)))</f>
        <v>5500</v>
      </c>
      <c r="F292" s="10">
        <f t="shared" ca="1" si="38"/>
        <v>0.84462950326089425</v>
      </c>
      <c r="G292" s="61">
        <f ca="1">_xlfn.NORM.INV(F292,'Input Parameters'!$E$21,'Input Parameters'!$F$21)</f>
        <v>292.81743385285262</v>
      </c>
      <c r="H292" s="54">
        <f ca="1">EXP(E292*(1/'Input Parameters'!$E$22-1/G292))</f>
        <v>0.98836464951878422</v>
      </c>
      <c r="I292" s="10">
        <f t="shared" ca="1" si="39"/>
        <v>0.58417282794975423</v>
      </c>
      <c r="J292" s="29">
        <f ca="1">_xlfn.BETA.INV(I292,'Input Parameters'!$L$24,'Input Parameters'!$M$24,'Input Parameters'!$J$24,'Input Parameters'!$K$24)</f>
        <v>0.64100792940608053</v>
      </c>
      <c r="K292" s="156">
        <f ca="1">('Input Parameters'!$E$25/'Input Parameters'!$E$31)^$J292</f>
        <v>1.006892858511849E-2</v>
      </c>
      <c r="L292" s="66">
        <f ca="1">$H292*$C292*'Input Parameters'!$E$23*K292</f>
        <v>6.382712653158567</v>
      </c>
      <c r="M292" s="23">
        <f t="shared" ca="1" si="40"/>
        <v>0.16805924548413054</v>
      </c>
      <c r="N292" s="15">
        <f ca="1">_xlfn.NORM.INV(M292,'Input Parameters'!$E$26,'Input Parameters'!$F$26)</f>
        <v>1.3800879689603626E-2</v>
      </c>
      <c r="O292" s="8">
        <f t="shared" ca="1" si="41"/>
        <v>0.6747709346475349</v>
      </c>
      <c r="P292" s="29">
        <f ca="1">_xlfn.LOGNORM.INV(O292,'Input Parameters'!$H$27,'Input Parameters'!$I$27)</f>
        <v>1.739642665722972</v>
      </c>
      <c r="Q292" s="10"/>
      <c r="R292" s="15">
        <f>'Input Parameters'!$E$28</f>
        <v>12.7</v>
      </c>
      <c r="S292" s="10">
        <f t="shared" ca="1" si="42"/>
        <v>0.2329494306957659</v>
      </c>
      <c r="T292" s="25">
        <f ca="1">_xlfn.LOGNORM.INV(S292,'Input Parameters'!$H$29,'Input Parameters'!$I$29)</f>
        <v>53.654534708096698</v>
      </c>
      <c r="U292" s="10">
        <f t="shared" ca="1" si="43"/>
        <v>0.52471073471550489</v>
      </c>
      <c r="V292" s="29">
        <f ca="1">IF('Input Parameters'!$D$30="Beta",_xlfn.BETA.INV(U292,'Input Parameters'!$L$30,'Input Parameters'!$M$30,'Input Parameters'!$J$30,'Input Parameters'!$K$30),IF('Input Parameters'!$D$30="LogNorm",_xlfn.LOGNORM.INV(U292,'Input Parameters'!$H$30,'Input Parameters'!$I$30)))</f>
        <v>1.0239302828221903</v>
      </c>
      <c r="W292" s="2">
        <f ca="1">N292+(P292-N292)*(1-ERF((T292-R292)/(2*SQRT(L292*'Input Parameters'!$E$31))))</f>
        <v>0.44817154868758013</v>
      </c>
      <c r="X292">
        <f t="shared" ca="1" si="44"/>
        <v>1</v>
      </c>
      <c r="Y292" s="7"/>
    </row>
    <row r="293" spans="1:25" ht="15" customHeight="1" x14ac:dyDescent="0.3">
      <c r="A293" s="130">
        <v>286</v>
      </c>
      <c r="B293" s="10">
        <f t="shared" ca="1" si="36"/>
        <v>0.76764666687839123</v>
      </c>
      <c r="C293" s="57">
        <f ca="1">_xlfn.NORM.INV(B293,'Input Parameters'!$E$19,'Input Parameters'!$F$19)</f>
        <v>629.07952833415516</v>
      </c>
      <c r="D293" s="10">
        <f t="shared" ca="1" si="37"/>
        <v>0.64459633104586089</v>
      </c>
      <c r="E293" s="59">
        <f ca="1">IF(_xlfn.NORM.INV(D293,'Input Parameters'!$E$20,'Input Parameters'!$F$20)&lt;3500,3500,IF(_xlfn.NORM.INV(D293,'Input Parameters'!$E$20,'Input Parameters'!$F$20)&gt;5500,5500,_xlfn.NORM.INV(D293,'Input Parameters'!$E$20,'Input Parameters'!$F$20)))</f>
        <v>5059.5404188766479</v>
      </c>
      <c r="F293" s="10">
        <f t="shared" ca="1" si="38"/>
        <v>0.37866081678398456</v>
      </c>
      <c r="G293" s="61">
        <f ca="1">_xlfn.NORM.INV(F293,'Input Parameters'!$E$21,'Input Parameters'!$F$21)</f>
        <v>282.42126110298932</v>
      </c>
      <c r="H293" s="54">
        <f ca="1">EXP(E293*(1/'Input Parameters'!$E$22-1/G293))</f>
        <v>0.52371123953543497</v>
      </c>
      <c r="I293" s="10">
        <f t="shared" ca="1" si="39"/>
        <v>0.79304433250361961</v>
      </c>
      <c r="J293" s="29">
        <f ca="1">_xlfn.BETA.INV(I293,'Input Parameters'!$L$24,'Input Parameters'!$M$24,'Input Parameters'!$J$24,'Input Parameters'!$K$24)</f>
        <v>0.73130277980018332</v>
      </c>
      <c r="K293" s="156">
        <f ca="1">('Input Parameters'!$E$25/'Input Parameters'!$E$31)^$J293</f>
        <v>5.2683640404573894E-3</v>
      </c>
      <c r="L293" s="66">
        <f ca="1">$H293*$C293*'Input Parameters'!$E$23*K293</f>
        <v>1.7356942463107488</v>
      </c>
      <c r="M293" s="23">
        <f t="shared" ca="1" si="40"/>
        <v>0.87174928553146125</v>
      </c>
      <c r="N293" s="15">
        <f ca="1">_xlfn.NORM.INV(M293,'Input Parameters'!$E$26,'Input Parameters'!$F$26)</f>
        <v>5.782868037910497E-2</v>
      </c>
      <c r="O293" s="8">
        <f t="shared" ca="1" si="41"/>
        <v>0.34908612329291044</v>
      </c>
      <c r="P293" s="29">
        <f ca="1">_xlfn.LOGNORM.INV(O293,'Input Parameters'!$H$27,'Input Parameters'!$I$27)</f>
        <v>1.1991942009882257</v>
      </c>
      <c r="Q293" s="10"/>
      <c r="R293" s="15">
        <f>'Input Parameters'!$E$28</f>
        <v>12.7</v>
      </c>
      <c r="S293" s="10">
        <f t="shared" ca="1" si="42"/>
        <v>0.27248639310242595</v>
      </c>
      <c r="T293" s="25">
        <f ca="1">_xlfn.LOGNORM.INV(S293,'Input Parameters'!$H$29,'Input Parameters'!$I$29)</f>
        <v>54.405861392063393</v>
      </c>
      <c r="U293" s="10">
        <f t="shared" ca="1" si="43"/>
        <v>0.84351508989863255</v>
      </c>
      <c r="V293" s="29">
        <f ca="1">IF('Input Parameters'!$D$30="Beta",_xlfn.BETA.INV(U293,'Input Parameters'!$L$30,'Input Parameters'!$M$30,'Input Parameters'!$J$30,'Input Parameters'!$K$30),IF('Input Parameters'!$D$30="LogNorm",_xlfn.LOGNORM.INV(U293,'Input Parameters'!$H$30,'Input Parameters'!$I$30)))</f>
        <v>1.487512905467387</v>
      </c>
      <c r="W293" s="2">
        <f ca="1">N293+(P293-N293)*(1-ERF((T293-R293)/(2*SQRT(L293*'Input Parameters'!$E$31))))</f>
        <v>8.6582379047350833E-2</v>
      </c>
      <c r="X293">
        <f t="shared" ca="1" si="44"/>
        <v>1</v>
      </c>
      <c r="Y293" s="7"/>
    </row>
    <row r="294" spans="1:25" ht="15" customHeight="1" x14ac:dyDescent="0.3">
      <c r="A294" s="130">
        <v>287</v>
      </c>
      <c r="B294" s="10">
        <f t="shared" ca="1" si="36"/>
        <v>0.24642825348766673</v>
      </c>
      <c r="C294" s="57">
        <f ca="1">_xlfn.NORM.INV(B294,'Input Parameters'!$E$19,'Input Parameters'!$F$19)</f>
        <v>509.35221393093599</v>
      </c>
      <c r="D294" s="10">
        <f t="shared" ca="1" si="37"/>
        <v>0.75310376211786456</v>
      </c>
      <c r="E294" s="59">
        <f ca="1">IF(_xlfn.NORM.INV(D294,'Input Parameters'!$E$20,'Input Parameters'!$F$20)&lt;3500,3500,IF(_xlfn.NORM.INV(D294,'Input Parameters'!$E$20,'Input Parameters'!$F$20)&gt;5500,5500,_xlfn.NORM.INV(D294,'Input Parameters'!$E$20,'Input Parameters'!$F$20)))</f>
        <v>5279.0025393674205</v>
      </c>
      <c r="F294" s="10">
        <f t="shared" ca="1" si="38"/>
        <v>0.82108336781114888</v>
      </c>
      <c r="G294" s="61">
        <f ca="1">_xlfn.NORM.INV(F294,'Input Parameters'!$E$21,'Input Parameters'!$F$21)</f>
        <v>292.07728264735653</v>
      </c>
      <c r="H294" s="54">
        <f ca="1">EXP(E294*(1/'Input Parameters'!$E$22-1/G294))</f>
        <v>0.94467084487160546</v>
      </c>
      <c r="I294" s="10">
        <f t="shared" ca="1" si="39"/>
        <v>0.60251147302881158</v>
      </c>
      <c r="J294" s="29">
        <f ca="1">_xlfn.BETA.INV(I294,'Input Parameters'!$L$24,'Input Parameters'!$M$24,'Input Parameters'!$J$24,'Input Parameters'!$K$24)</f>
        <v>0.64841306295715051</v>
      </c>
      <c r="K294" s="156">
        <f ca="1">('Input Parameters'!$E$25/'Input Parameters'!$E$31)^$J294</f>
        <v>9.5480144836862495E-3</v>
      </c>
      <c r="L294" s="66">
        <f ca="1">$H294*$C294*'Input Parameters'!$E$23*K294</f>
        <v>4.5942199076369565</v>
      </c>
      <c r="M294" s="23">
        <f t="shared" ca="1" si="40"/>
        <v>0.36629215607632115</v>
      </c>
      <c r="N294" s="15">
        <f ca="1">_xlfn.NORM.INV(M294,'Input Parameters'!$E$26,'Input Parameters'!$F$26)</f>
        <v>2.6824513171054828E-2</v>
      </c>
      <c r="O294" s="8">
        <f t="shared" ca="1" si="41"/>
        <v>0.8550195384936945</v>
      </c>
      <c r="P294" s="29">
        <f ca="1">_xlfn.LOGNORM.INV(O294,'Input Parameters'!$H$27,'Input Parameters'!$I$27)</f>
        <v>2.2736225839332724</v>
      </c>
      <c r="Q294" s="10"/>
      <c r="R294" s="15">
        <f>'Input Parameters'!$E$28</f>
        <v>12.7</v>
      </c>
      <c r="S294" s="10">
        <f t="shared" ca="1" si="42"/>
        <v>6.4046024291883996E-2</v>
      </c>
      <c r="T294" s="25">
        <f ca="1">_xlfn.LOGNORM.INV(S294,'Input Parameters'!$H$29,'Input Parameters'!$I$29)</f>
        <v>49.08675983462004</v>
      </c>
      <c r="U294" s="10">
        <f t="shared" ca="1" si="43"/>
        <v>0.50848567889697482</v>
      </c>
      <c r="V294" s="29">
        <f ca="1">IF('Input Parameters'!$D$30="Beta",_xlfn.BETA.INV(U294,'Input Parameters'!$L$30,'Input Parameters'!$M$30,'Input Parameters'!$J$30,'Input Parameters'!$K$30),IF('Input Parameters'!$D$30="LogNorm",_xlfn.LOGNORM.INV(U294,'Input Parameters'!$H$30,'Input Parameters'!$I$30)))</f>
        <v>1.007624240024948</v>
      </c>
      <c r="W294" s="2">
        <f ca="1">N294+(P294-N294)*(1-ERF((T294-R294)/(2*SQRT(L294*'Input Parameters'!$E$31))))</f>
        <v>0.54356059891741615</v>
      </c>
      <c r="X294">
        <f t="shared" ca="1" si="44"/>
        <v>1</v>
      </c>
      <c r="Y294" s="7"/>
    </row>
    <row r="295" spans="1:25" ht="15" customHeight="1" x14ac:dyDescent="0.3">
      <c r="A295" s="130">
        <v>288</v>
      </c>
      <c r="B295" s="10">
        <f t="shared" ca="1" si="36"/>
        <v>0.10468020367703734</v>
      </c>
      <c r="C295" s="57">
        <f ca="1">_xlfn.NORM.INV(B295,'Input Parameters'!$E$19,'Input Parameters'!$F$19)</f>
        <v>461.22494529931384</v>
      </c>
      <c r="D295" s="10">
        <f t="shared" ca="1" si="37"/>
        <v>1.8840056068255784E-2</v>
      </c>
      <c r="E295" s="59">
        <f ca="1">IF(_xlfn.NORM.INV(D295,'Input Parameters'!$E$20,'Input Parameters'!$F$20)&lt;3500,3500,IF(_xlfn.NORM.INV(D295,'Input Parameters'!$E$20,'Input Parameters'!$F$20)&gt;5500,5500,_xlfn.NORM.INV(D295,'Input Parameters'!$E$20,'Input Parameters'!$F$20)))</f>
        <v>3500</v>
      </c>
      <c r="F295" s="10">
        <f t="shared" ca="1" si="38"/>
        <v>0.2233496145794811</v>
      </c>
      <c r="G295" s="61">
        <f ca="1">_xlfn.NORM.INV(F295,'Input Parameters'!$E$21,'Input Parameters'!$F$21)</f>
        <v>278.8690948117208</v>
      </c>
      <c r="H295" s="54">
        <f ca="1">EXP(E295*(1/'Input Parameters'!$E$22-1/G295))</f>
        <v>0.54591112680659504</v>
      </c>
      <c r="I295" s="10">
        <f t="shared" ca="1" si="39"/>
        <v>0.41333284754064481</v>
      </c>
      <c r="J295" s="29">
        <f ca="1">_xlfn.BETA.INV(I295,'Input Parameters'!$L$24,'Input Parameters'!$M$24,'Input Parameters'!$J$24,'Input Parameters'!$K$24)</f>
        <v>0.57155511414700511</v>
      </c>
      <c r="K295" s="156">
        <f ca="1">('Input Parameters'!$E$25/'Input Parameters'!$E$31)^$J295</f>
        <v>1.6571384612534028E-2</v>
      </c>
      <c r="L295" s="66">
        <f ca="1">$H295*$C295*'Input Parameters'!$E$23*K295</f>
        <v>4.1724729650511225</v>
      </c>
      <c r="M295" s="23">
        <f t="shared" ca="1" si="40"/>
        <v>0.3548432095713383</v>
      </c>
      <c r="N295" s="15">
        <f ca="1">_xlfn.NORM.INV(M295,'Input Parameters'!$E$26,'Input Parameters'!$F$26)</f>
        <v>2.6182177297667569E-2</v>
      </c>
      <c r="O295" s="8">
        <f t="shared" ca="1" si="41"/>
        <v>0.336132845144274</v>
      </c>
      <c r="P295" s="29">
        <f ca="1">_xlfn.LOGNORM.INV(O295,'Input Parameters'!$H$27,'Input Parameters'!$I$27)</f>
        <v>1.1806370116139571</v>
      </c>
      <c r="Q295" s="10"/>
      <c r="R295" s="15">
        <f>'Input Parameters'!$E$28</f>
        <v>12.7</v>
      </c>
      <c r="S295" s="10">
        <f t="shared" ca="1" si="42"/>
        <v>0.56387075083732852</v>
      </c>
      <c r="T295" s="25">
        <f ca="1">_xlfn.LOGNORM.INV(S295,'Input Parameters'!$H$29,'Input Parameters'!$I$29)</f>
        <v>59.292600306366197</v>
      </c>
      <c r="U295" s="10">
        <f t="shared" ca="1" si="43"/>
        <v>0.830262703214249</v>
      </c>
      <c r="V295" s="29">
        <f ca="1">IF('Input Parameters'!$D$30="Beta",_xlfn.BETA.INV(U295,'Input Parameters'!$L$30,'Input Parameters'!$M$30,'Input Parameters'!$J$30,'Input Parameters'!$K$30),IF('Input Parameters'!$D$30="LogNorm",_xlfn.LOGNORM.INV(U295,'Input Parameters'!$H$30,'Input Parameters'!$I$30)))</f>
        <v>1.4562830254798054</v>
      </c>
      <c r="W295" s="2">
        <f ca="1">N295+(P295-N295)*(1-ERF((T295-R295)/(2*SQRT(L295*'Input Parameters'!$E$31))))</f>
        <v>0.14944107599650466</v>
      </c>
      <c r="X295">
        <f t="shared" ca="1" si="44"/>
        <v>1</v>
      </c>
      <c r="Y295" s="7"/>
    </row>
    <row r="296" spans="1:25" ht="15" customHeight="1" x14ac:dyDescent="0.3">
      <c r="A296" s="130">
        <v>289</v>
      </c>
      <c r="B296" s="10">
        <f t="shared" ca="1" si="36"/>
        <v>0.16137080430785355</v>
      </c>
      <c r="C296" s="57">
        <f ca="1">_xlfn.NORM.INV(B296,'Input Parameters'!$E$19,'Input Parameters'!$F$19)</f>
        <v>483.74305080961102</v>
      </c>
      <c r="D296" s="10">
        <f t="shared" ca="1" si="37"/>
        <v>0.65443882170601697</v>
      </c>
      <c r="E296" s="59">
        <f ca="1">IF(_xlfn.NORM.INV(D296,'Input Parameters'!$E$20,'Input Parameters'!$F$20)&lt;3500,3500,IF(_xlfn.NORM.INV(D296,'Input Parameters'!$E$20,'Input Parameters'!$F$20)&gt;5500,5500,_xlfn.NORM.INV(D296,'Input Parameters'!$E$20,'Input Parameters'!$F$20)))</f>
        <v>5078.1326812741481</v>
      </c>
      <c r="F296" s="10">
        <f t="shared" ca="1" si="38"/>
        <v>0.38373065781408422</v>
      </c>
      <c r="G296" s="61">
        <f ca="1">_xlfn.NORM.INV(F296,'Input Parameters'!$E$21,'Input Parameters'!$F$21)</f>
        <v>282.52581980148022</v>
      </c>
      <c r="H296" s="54">
        <f ca="1">EXP(E296*(1/'Input Parameters'!$E$22-1/G296))</f>
        <v>0.52595623873908204</v>
      </c>
      <c r="I296" s="10">
        <f t="shared" ca="1" si="39"/>
        <v>0.69180173139034207</v>
      </c>
      <c r="J296" s="29">
        <f ca="1">_xlfn.BETA.INV(I296,'Input Parameters'!$L$24,'Input Parameters'!$M$24,'Input Parameters'!$J$24,'Input Parameters'!$K$24)</f>
        <v>0.68535588627101895</v>
      </c>
      <c r="K296" s="156">
        <f ca="1">('Input Parameters'!$E$25/'Input Parameters'!$E$31)^$J296</f>
        <v>7.3252121666780396E-3</v>
      </c>
      <c r="L296" s="66">
        <f ca="1">$H296*$C296*'Input Parameters'!$E$23*K296</f>
        <v>1.8637367042586552</v>
      </c>
      <c r="M296" s="23">
        <f t="shared" ca="1" si="40"/>
        <v>0.20751333730178645</v>
      </c>
      <c r="N296" s="15">
        <f ca="1">_xlfn.NORM.INV(M296,'Input Parameters'!$E$26,'Input Parameters'!$F$26)</f>
        <v>1.6883325710379517E-2</v>
      </c>
      <c r="O296" s="8">
        <f t="shared" ca="1" si="41"/>
        <v>0.78445648051573524</v>
      </c>
      <c r="P296" s="29">
        <f ca="1">_xlfn.LOGNORM.INV(O296,'Input Parameters'!$H$27,'Input Parameters'!$I$27)</f>
        <v>2.016849363690393</v>
      </c>
      <c r="Q296" s="10"/>
      <c r="R296" s="15">
        <f>'Input Parameters'!$E$28</f>
        <v>12.7</v>
      </c>
      <c r="S296" s="10">
        <f t="shared" ca="1" si="42"/>
        <v>0.8147379516287846</v>
      </c>
      <c r="T296" s="25">
        <f ca="1">_xlfn.LOGNORM.INV(S296,'Input Parameters'!$H$29,'Input Parameters'!$I$29)</f>
        <v>64.390870384828574</v>
      </c>
      <c r="U296" s="10">
        <f t="shared" ca="1" si="43"/>
        <v>0.11234632267383793</v>
      </c>
      <c r="V296" s="29">
        <f ca="1">IF('Input Parameters'!$D$30="Beta",_xlfn.BETA.INV(U296,'Input Parameters'!$L$30,'Input Parameters'!$M$30,'Input Parameters'!$J$30,'Input Parameters'!$K$30),IF('Input Parameters'!$D$30="LogNorm",_xlfn.LOGNORM.INV(U296,'Input Parameters'!$H$30,'Input Parameters'!$I$30)))</f>
        <v>0.61903976993314036</v>
      </c>
      <c r="W296" s="2">
        <f ca="1">N296+(P296-N296)*(1-ERF((T296-R296)/(2*SQRT(L296*'Input Parameters'!$E$31))))</f>
        <v>3.172410037818045E-2</v>
      </c>
      <c r="X296">
        <f t="shared" ca="1" si="44"/>
        <v>1</v>
      </c>
      <c r="Y296" s="7"/>
    </row>
    <row r="297" spans="1:25" ht="15" customHeight="1" x14ac:dyDescent="0.3">
      <c r="A297" s="130">
        <v>290</v>
      </c>
      <c r="B297" s="10">
        <f t="shared" ca="1" si="36"/>
        <v>0.92266189852379643</v>
      </c>
      <c r="C297" s="57">
        <f ca="1">_xlfn.NORM.INV(B297,'Input Parameters'!$E$19,'Input Parameters'!$F$19)</f>
        <v>687.56097809665084</v>
      </c>
      <c r="D297" s="10">
        <f t="shared" ca="1" si="37"/>
        <v>0.70568486736311531</v>
      </c>
      <c r="E297" s="59">
        <f ca="1">IF(_xlfn.NORM.INV(D297,'Input Parameters'!$E$20,'Input Parameters'!$F$20)&lt;3500,3500,IF(_xlfn.NORM.INV(D297,'Input Parameters'!$E$20,'Input Parameters'!$F$20)&gt;5500,5500,_xlfn.NORM.INV(D297,'Input Parameters'!$E$20,'Input Parameters'!$F$20)))</f>
        <v>5178.5754124111745</v>
      </c>
      <c r="F297" s="10">
        <f t="shared" ca="1" si="38"/>
        <v>0.38131703446218557</v>
      </c>
      <c r="G297" s="61">
        <f ca="1">_xlfn.NORM.INV(F297,'Input Parameters'!$E$21,'Input Parameters'!$F$21)</f>
        <v>282.47609446874566</v>
      </c>
      <c r="H297" s="54">
        <f ca="1">EXP(E297*(1/'Input Parameters'!$E$22-1/G297))</f>
        <v>0.5176412057010441</v>
      </c>
      <c r="I297" s="10">
        <f t="shared" ca="1" si="39"/>
        <v>0.89990332776934234</v>
      </c>
      <c r="J297" s="29">
        <f ca="1">_xlfn.BETA.INV(I297,'Input Parameters'!$L$24,'Input Parameters'!$M$24,'Input Parameters'!$J$24,'Input Parameters'!$K$24)</f>
        <v>0.79251627820653547</v>
      </c>
      <c r="K297" s="156">
        <f ca="1">('Input Parameters'!$E$25/'Input Parameters'!$E$31)^$J297</f>
        <v>3.3960124458022067E-3</v>
      </c>
      <c r="L297" s="66">
        <f ca="1">$H297*$C297*'Input Parameters'!$E$23*K297</f>
        <v>1.2086744285721549</v>
      </c>
      <c r="M297" s="23">
        <f t="shared" ca="1" si="40"/>
        <v>0.53869919016425594</v>
      </c>
      <c r="N297" s="15">
        <f ca="1">_xlfn.NORM.INV(M297,'Input Parameters'!$E$26,'Input Parameters'!$F$26)</f>
        <v>3.6040299533120171E-2</v>
      </c>
      <c r="O297" s="8">
        <f t="shared" ca="1" si="41"/>
        <v>0.37702313869201753</v>
      </c>
      <c r="P297" s="29">
        <f ca="1">_xlfn.LOGNORM.INV(O297,'Input Parameters'!$H$27,'Input Parameters'!$I$27)</f>
        <v>1.2393670128349434</v>
      </c>
      <c r="Q297" s="10"/>
      <c r="R297" s="15">
        <f>'Input Parameters'!$E$28</f>
        <v>12.7</v>
      </c>
      <c r="S297" s="10">
        <f t="shared" ca="1" si="42"/>
        <v>9.4059934341978457E-2</v>
      </c>
      <c r="T297" s="25">
        <f ca="1">_xlfn.LOGNORM.INV(S297,'Input Parameters'!$H$29,'Input Parameters'!$I$29)</f>
        <v>50.232505639250491</v>
      </c>
      <c r="U297" s="10">
        <f t="shared" ca="1" si="43"/>
        <v>4.9274389349737713E-2</v>
      </c>
      <c r="V297" s="29">
        <f ca="1">IF('Input Parameters'!$D$30="Beta",_xlfn.BETA.INV(U297,'Input Parameters'!$L$30,'Input Parameters'!$M$30,'Input Parameters'!$J$30,'Input Parameters'!$K$30),IF('Input Parameters'!$D$30="LogNorm",_xlfn.LOGNORM.INV(U297,'Input Parameters'!$H$30,'Input Parameters'!$I$30)))</f>
        <v>0.5208856395268967</v>
      </c>
      <c r="W297" s="2">
        <f ca="1">N297+(P297-N297)*(1-ERF((T297-R297)/(2*SQRT(L297*'Input Parameters'!$E$31))))</f>
        <v>5.50267629096369E-2</v>
      </c>
      <c r="X297">
        <f t="shared" ca="1" si="44"/>
        <v>1</v>
      </c>
      <c r="Y297" s="7"/>
    </row>
    <row r="298" spans="1:25" ht="15" customHeight="1" x14ac:dyDescent="0.3">
      <c r="A298" s="130">
        <v>291</v>
      </c>
      <c r="B298" s="10">
        <f t="shared" ca="1" si="36"/>
        <v>0.70462253327748847</v>
      </c>
      <c r="C298" s="57">
        <f ca="1">_xlfn.NORM.INV(B298,'Input Parameters'!$E$19,'Input Parameters'!$F$19)</f>
        <v>612.73922904461051</v>
      </c>
      <c r="D298" s="10">
        <f t="shared" ca="1" si="37"/>
        <v>0.75070604944217045</v>
      </c>
      <c r="E298" s="59">
        <f ca="1">IF(_xlfn.NORM.INV(D298,'Input Parameters'!$E$20,'Input Parameters'!$F$20)&lt;3500,3500,IF(_xlfn.NORM.INV(D298,'Input Parameters'!$E$20,'Input Parameters'!$F$20)&gt;5500,5500,_xlfn.NORM.INV(D298,'Input Parameters'!$E$20,'Input Parameters'!$F$20)))</f>
        <v>5273.6992826063824</v>
      </c>
      <c r="F298" s="10">
        <f t="shared" ca="1" si="38"/>
        <v>0.60109073224420695</v>
      </c>
      <c r="G298" s="61">
        <f ca="1">_xlfn.NORM.INV(F298,'Input Parameters'!$E$21,'Input Parameters'!$F$21)</f>
        <v>286.86350675543486</v>
      </c>
      <c r="H298" s="54">
        <f ca="1">EXP(E298*(1/'Input Parameters'!$E$22-1/G298))</f>
        <v>0.68043135140191469</v>
      </c>
      <c r="I298" s="10">
        <f t="shared" ca="1" si="39"/>
        <v>0.29250825984863904</v>
      </c>
      <c r="J298" s="29">
        <f ca="1">_xlfn.BETA.INV(I298,'Input Parameters'!$L$24,'Input Parameters'!$M$24,'Input Parameters'!$J$24,'Input Parameters'!$K$24)</f>
        <v>0.51756692776586244</v>
      </c>
      <c r="K298" s="156">
        <f ca="1">('Input Parameters'!$E$25/'Input Parameters'!$E$31)^$J298</f>
        <v>2.440930033692202E-2</v>
      </c>
      <c r="L298" s="66">
        <f ca="1">$H298*$C298*'Input Parameters'!$E$23*K298</f>
        <v>10.176895914290782</v>
      </c>
      <c r="M298" s="23">
        <f t="shared" ca="1" si="40"/>
        <v>0.11676868580310307</v>
      </c>
      <c r="N298" s="15">
        <f ca="1">_xlfn.NORM.INV(M298,'Input Parameters'!$E$26,'Input Parameters'!$F$26)</f>
        <v>8.9827822853925134E-3</v>
      </c>
      <c r="O298" s="8">
        <f t="shared" ca="1" si="41"/>
        <v>0.27505387002021819</v>
      </c>
      <c r="P298" s="29">
        <f ca="1">_xlfn.LOGNORM.INV(O298,'Input Parameters'!$H$27,'Input Parameters'!$I$27)</f>
        <v>1.0928923272461948</v>
      </c>
      <c r="Q298" s="10"/>
      <c r="R298" s="15">
        <f>'Input Parameters'!$E$28</f>
        <v>12.7</v>
      </c>
      <c r="S298" s="10">
        <f t="shared" ca="1" si="42"/>
        <v>0.17937522698643849</v>
      </c>
      <c r="T298" s="25">
        <f ca="1">_xlfn.LOGNORM.INV(S298,'Input Parameters'!$H$29,'Input Parameters'!$I$29)</f>
        <v>52.530472592692384</v>
      </c>
      <c r="U298" s="10">
        <f t="shared" ca="1" si="43"/>
        <v>0.44546125520010416</v>
      </c>
      <c r="V298" s="29">
        <f ca="1">IF('Input Parameters'!$D$30="Beta",_xlfn.BETA.INV(U298,'Input Parameters'!$L$30,'Input Parameters'!$M$30,'Input Parameters'!$J$30,'Input Parameters'!$K$30),IF('Input Parameters'!$D$30="LogNorm",_xlfn.LOGNORM.INV(U298,'Input Parameters'!$H$30,'Input Parameters'!$I$30)))</f>
        <v>0.94660573829034844</v>
      </c>
      <c r="W298" s="2">
        <f ca="1">N298+(P298-N298)*(1-ERF((T298-R298)/(2*SQRT(L298*'Input Parameters'!$E$31))))</f>
        <v>0.41795363477071884</v>
      </c>
      <c r="X298">
        <f t="shared" ca="1" si="44"/>
        <v>1</v>
      </c>
      <c r="Y298" s="7"/>
    </row>
    <row r="299" spans="1:25" ht="15" customHeight="1" x14ac:dyDescent="0.3">
      <c r="A299" s="130">
        <v>292</v>
      </c>
      <c r="B299" s="10">
        <f t="shared" ca="1" si="36"/>
        <v>0.17936260319530617</v>
      </c>
      <c r="C299" s="57">
        <f ca="1">_xlfn.NORM.INV(B299,'Input Parameters'!$E$19,'Input Parameters'!$F$19)</f>
        <v>489.74616209016665</v>
      </c>
      <c r="D299" s="10">
        <f t="shared" ca="1" si="37"/>
        <v>0.75192705208906907</v>
      </c>
      <c r="E299" s="59">
        <f ca="1">IF(_xlfn.NORM.INV(D299,'Input Parameters'!$E$20,'Input Parameters'!$F$20)&lt;3500,3500,IF(_xlfn.NORM.INV(D299,'Input Parameters'!$E$20,'Input Parameters'!$F$20)&gt;5500,5500,_xlfn.NORM.INV(D299,'Input Parameters'!$E$20,'Input Parameters'!$F$20)))</f>
        <v>5276.3964774723599</v>
      </c>
      <c r="F299" s="10">
        <f t="shared" ca="1" si="38"/>
        <v>0.87259389674410825</v>
      </c>
      <c r="G299" s="61">
        <f ca="1">_xlfn.NORM.INV(F299,'Input Parameters'!$E$21,'Input Parameters'!$F$21)</f>
        <v>293.80048523389314</v>
      </c>
      <c r="H299" s="54">
        <f ca="1">EXP(E299*(1/'Input Parameters'!$E$22-1/G299))</f>
        <v>1.050288476626164</v>
      </c>
      <c r="I299" s="10">
        <f t="shared" ca="1" si="39"/>
        <v>0.69270095823749267</v>
      </c>
      <c r="J299" s="29">
        <f ca="1">_xlfn.BETA.INV(I299,'Input Parameters'!$L$24,'Input Parameters'!$M$24,'Input Parameters'!$J$24,'Input Parameters'!$K$24)</f>
        <v>0.68573957919381723</v>
      </c>
      <c r="K299" s="156">
        <f ca="1">('Input Parameters'!$E$25/'Input Parameters'!$E$31)^$J299</f>
        <v>7.3050776855905081E-3</v>
      </c>
      <c r="L299" s="66">
        <f ca="1">$H299*$C299*'Input Parameters'!$E$23*K299</f>
        <v>3.7575475120197104</v>
      </c>
      <c r="M299" s="23">
        <f t="shared" ca="1" si="40"/>
        <v>0.34306630510195579</v>
      </c>
      <c r="N299" s="15">
        <f ca="1">_xlfn.NORM.INV(M299,'Input Parameters'!$E$26,'Input Parameters'!$F$26)</f>
        <v>2.5513712232658612E-2</v>
      </c>
      <c r="O299" s="8">
        <f t="shared" ca="1" si="41"/>
        <v>0.98803420398938635</v>
      </c>
      <c r="P299" s="29">
        <f ca="1">_xlfn.LOGNORM.INV(O299,'Input Parameters'!$H$27,'Input Parameters'!$I$27)</f>
        <v>3.8662137474208804</v>
      </c>
      <c r="Q299" s="10"/>
      <c r="R299" s="15">
        <f>'Input Parameters'!$E$28</f>
        <v>12.7</v>
      </c>
      <c r="S299" s="10">
        <f t="shared" ca="1" si="42"/>
        <v>0.90562362386277662</v>
      </c>
      <c r="T299" s="25">
        <f ca="1">_xlfn.LOGNORM.INV(S299,'Input Parameters'!$H$29,'Input Parameters'!$I$29)</f>
        <v>67.490732039790231</v>
      </c>
      <c r="U299" s="10">
        <f t="shared" ca="1" si="43"/>
        <v>0.37880618316412462</v>
      </c>
      <c r="V299" s="29">
        <f ca="1">IF('Input Parameters'!$D$30="Beta",_xlfn.BETA.INV(U299,'Input Parameters'!$L$30,'Input Parameters'!$M$30,'Input Parameters'!$J$30,'Input Parameters'!$K$30),IF('Input Parameters'!$D$30="LogNorm",_xlfn.LOGNORM.INV(U299,'Input Parameters'!$H$30,'Input Parameters'!$I$30)))</f>
        <v>0.88471009047111593</v>
      </c>
      <c r="W299" s="2">
        <f ca="1">N299+(P299-N299)*(1-ERF((T299-R299)/(2*SQRT(L299*'Input Parameters'!$E$31))))</f>
        <v>0.20082124931095194</v>
      </c>
      <c r="X299">
        <f t="shared" ca="1" si="44"/>
        <v>1</v>
      </c>
      <c r="Y299" s="7"/>
    </row>
    <row r="300" spans="1:25" ht="15" customHeight="1" x14ac:dyDescent="0.3">
      <c r="A300" s="130">
        <v>293</v>
      </c>
      <c r="B300" s="10">
        <f t="shared" ca="1" si="36"/>
        <v>0.8468317299842163</v>
      </c>
      <c r="C300" s="57">
        <f ca="1">_xlfn.NORM.INV(B300,'Input Parameters'!$E$19,'Input Parameters'!$F$19)</f>
        <v>653.73837199524121</v>
      </c>
      <c r="D300" s="10">
        <f t="shared" ca="1" si="37"/>
        <v>0.94319205559494679</v>
      </c>
      <c r="E300" s="59">
        <f ca="1">IF(_xlfn.NORM.INV(D300,'Input Parameters'!$E$20,'Input Parameters'!$F$20)&lt;3500,3500,IF(_xlfn.NORM.INV(D300,'Input Parameters'!$E$20,'Input Parameters'!$F$20)&gt;5500,5500,_xlfn.NORM.INV(D300,'Input Parameters'!$E$20,'Input Parameters'!$F$20)))</f>
        <v>5500</v>
      </c>
      <c r="F300" s="10">
        <f t="shared" ca="1" si="38"/>
        <v>0.9870297967186461</v>
      </c>
      <c r="G300" s="61">
        <f ca="1">_xlfn.NORM.INV(F300,'Input Parameters'!$E$21,'Input Parameters'!$F$21)</f>
        <v>302.35502772159776</v>
      </c>
      <c r="H300" s="54">
        <f ca="1">EXP(E300*(1/'Input Parameters'!$E$22-1/G300))</f>
        <v>1.7874590974161839</v>
      </c>
      <c r="I300" s="10">
        <f t="shared" ca="1" si="39"/>
        <v>0.66732163900076369</v>
      </c>
      <c r="J300" s="29">
        <f ca="1">_xlfn.BETA.INV(I300,'Input Parameters'!$L$24,'Input Parameters'!$M$24,'Input Parameters'!$J$24,'Input Parameters'!$K$24)</f>
        <v>0.67502076761798357</v>
      </c>
      <c r="K300" s="156">
        <f ca="1">('Input Parameters'!$E$25/'Input Parameters'!$E$31)^$J300</f>
        <v>7.8889384819828944E-3</v>
      </c>
      <c r="L300" s="66">
        <f ca="1">$H300*$C300*'Input Parameters'!$E$23*K300</f>
        <v>9.2184660204988766</v>
      </c>
      <c r="M300" s="23">
        <f t="shared" ca="1" si="40"/>
        <v>0.79952190537607759</v>
      </c>
      <c r="N300" s="15">
        <f ca="1">_xlfn.NORM.INV(M300,'Input Parameters'!$E$26,'Input Parameters'!$F$26)</f>
        <v>5.1638209660274687E-2</v>
      </c>
      <c r="O300" s="8">
        <f t="shared" ca="1" si="41"/>
        <v>0.15517808993241555</v>
      </c>
      <c r="P300" s="29">
        <f ca="1">_xlfn.LOGNORM.INV(O300,'Input Parameters'!$H$27,'Input Parameters'!$I$27)</f>
        <v>0.90882481469555521</v>
      </c>
      <c r="Q300" s="10"/>
      <c r="R300" s="15">
        <f>'Input Parameters'!$E$28</f>
        <v>12.7</v>
      </c>
      <c r="S300" s="10">
        <f t="shared" ca="1" si="42"/>
        <v>0.68323655322771215</v>
      </c>
      <c r="T300" s="25">
        <f ca="1">_xlfn.LOGNORM.INV(S300,'Input Parameters'!$H$29,'Input Parameters'!$I$29)</f>
        <v>61.43381499618576</v>
      </c>
      <c r="U300" s="10">
        <f t="shared" ca="1" si="43"/>
        <v>0.75186189582211194</v>
      </c>
      <c r="V300" s="29">
        <f ca="1">IF('Input Parameters'!$D$30="Beta",_xlfn.BETA.INV(U300,'Input Parameters'!$L$30,'Input Parameters'!$M$30,'Input Parameters'!$J$30,'Input Parameters'!$K$30),IF('Input Parameters'!$D$30="LogNorm",_xlfn.LOGNORM.INV(U300,'Input Parameters'!$H$30,'Input Parameters'!$I$30)))</f>
        <v>1.3066988811164926</v>
      </c>
      <c r="W300" s="2">
        <f ca="1">N300+(P300-N300)*(1-ERF((T300-R300)/(2*SQRT(L300*'Input Parameters'!$E$31))))</f>
        <v>0.27140887697708427</v>
      </c>
      <c r="X300">
        <f t="shared" ca="1" si="44"/>
        <v>1</v>
      </c>
      <c r="Y300" s="7"/>
    </row>
    <row r="301" spans="1:25" ht="15" customHeight="1" x14ac:dyDescent="0.3">
      <c r="A301" s="130">
        <v>294</v>
      </c>
      <c r="B301" s="10">
        <f t="shared" ca="1" si="36"/>
        <v>9.6364493396759676E-2</v>
      </c>
      <c r="C301" s="57">
        <f ca="1">_xlfn.NORM.INV(B301,'Input Parameters'!$E$19,'Input Parameters'!$F$19)</f>
        <v>457.23466092016201</v>
      </c>
      <c r="D301" s="10">
        <f t="shared" ca="1" si="37"/>
        <v>0.26348604711245172</v>
      </c>
      <c r="E301" s="59">
        <f ca="1">IF(_xlfn.NORM.INV(D301,'Input Parameters'!$E$20,'Input Parameters'!$F$20)&lt;3500,3500,IF(_xlfn.NORM.INV(D301,'Input Parameters'!$E$20,'Input Parameters'!$F$20)&gt;5500,5500,_xlfn.NORM.INV(D301,'Input Parameters'!$E$20,'Input Parameters'!$F$20)))</f>
        <v>4357.1555735452193</v>
      </c>
      <c r="F301" s="10">
        <f t="shared" ca="1" si="38"/>
        <v>0.97635827336948888</v>
      </c>
      <c r="G301" s="61">
        <f ca="1">_xlfn.NORM.INV(F301,'Input Parameters'!$E$21,'Input Parameters'!$F$21)</f>
        <v>300.44229355695262</v>
      </c>
      <c r="H301" s="54">
        <f ca="1">EXP(E301*(1/'Input Parameters'!$E$22-1/G301))</f>
        <v>1.4453729537169506</v>
      </c>
      <c r="I301" s="10">
        <f t="shared" ca="1" si="39"/>
        <v>0.56275385424750834</v>
      </c>
      <c r="J301" s="29">
        <f ca="1">_xlfn.BETA.INV(I301,'Input Parameters'!$L$24,'Input Parameters'!$M$24,'Input Parameters'!$J$24,'Input Parameters'!$K$24)</f>
        <v>0.63239241682067515</v>
      </c>
      <c r="K301" s="156">
        <f ca="1">('Input Parameters'!$E$25/'Input Parameters'!$E$31)^$J301</f>
        <v>1.0710859090175514E-2</v>
      </c>
      <c r="L301" s="66">
        <f ca="1">$H301*$C301*'Input Parameters'!$E$23*K301</f>
        <v>7.0785348496473048</v>
      </c>
      <c r="M301" s="23">
        <f t="shared" ca="1" si="40"/>
        <v>0.63613603252670281</v>
      </c>
      <c r="N301" s="15">
        <f ca="1">_xlfn.NORM.INV(M301,'Input Parameters'!$E$26,'Input Parameters'!$F$26)</f>
        <v>4.131113883625389E-2</v>
      </c>
      <c r="O301" s="8">
        <f t="shared" ca="1" si="41"/>
        <v>0.70581279616524839</v>
      </c>
      <c r="P301" s="29">
        <f ca="1">_xlfn.LOGNORM.INV(O301,'Input Parameters'!$H$27,'Input Parameters'!$I$27)</f>
        <v>1.8087603174259401</v>
      </c>
      <c r="Q301" s="10"/>
      <c r="R301" s="15">
        <f>'Input Parameters'!$E$28</f>
        <v>12.7</v>
      </c>
      <c r="S301" s="10">
        <f t="shared" ca="1" si="42"/>
        <v>9.2037108000329604E-2</v>
      </c>
      <c r="T301" s="25">
        <f ca="1">_xlfn.LOGNORM.INV(S301,'Input Parameters'!$H$29,'Input Parameters'!$I$29)</f>
        <v>50.164011595518915</v>
      </c>
      <c r="U301" s="10">
        <f t="shared" ca="1" si="43"/>
        <v>0.34354822223608394</v>
      </c>
      <c r="V301" s="29">
        <f ca="1">IF('Input Parameters'!$D$30="Beta",_xlfn.BETA.INV(U301,'Input Parameters'!$L$30,'Input Parameters'!$M$30,'Input Parameters'!$J$30,'Input Parameters'!$K$30),IF('Input Parameters'!$D$30="LogNorm",_xlfn.LOGNORM.INV(U301,'Input Parameters'!$H$30,'Input Parameters'!$I$30)))</f>
        <v>0.85245481210658913</v>
      </c>
      <c r="W301" s="2">
        <f ca="1">N301+(P301-N301)*(1-ERF((T301-R301)/(2*SQRT(L301*'Input Parameters'!$E$31))))</f>
        <v>0.60582901138018008</v>
      </c>
      <c r="X301">
        <f t="shared" ca="1" si="44"/>
        <v>1</v>
      </c>
      <c r="Y301" s="7"/>
    </row>
    <row r="302" spans="1:25" ht="15" customHeight="1" x14ac:dyDescent="0.3">
      <c r="A302" s="130">
        <v>295</v>
      </c>
      <c r="B302" s="10">
        <f t="shared" ca="1" si="36"/>
        <v>0.14978823696228716</v>
      </c>
      <c r="C302" s="57">
        <f ca="1">_xlfn.NORM.INV(B302,'Input Parameters'!$E$19,'Input Parameters'!$F$19)</f>
        <v>479.64459654751914</v>
      </c>
      <c r="D302" s="10">
        <f t="shared" ca="1" si="37"/>
        <v>4.0674478319151164E-2</v>
      </c>
      <c r="E302" s="59">
        <f ca="1">IF(_xlfn.NORM.INV(D302,'Input Parameters'!$E$20,'Input Parameters'!$F$20)&lt;3500,3500,IF(_xlfn.NORM.INV(D302,'Input Parameters'!$E$20,'Input Parameters'!$F$20)&gt;5500,5500,_xlfn.NORM.INV(D302,'Input Parameters'!$E$20,'Input Parameters'!$F$20)))</f>
        <v>3579.9614759968808</v>
      </c>
      <c r="F302" s="10">
        <f t="shared" ca="1" si="38"/>
        <v>0.31982768014835417</v>
      </c>
      <c r="G302" s="61">
        <f ca="1">_xlfn.NORM.INV(F302,'Input Parameters'!$E$21,'Input Parameters'!$F$21)</f>
        <v>281.17009956072678</v>
      </c>
      <c r="H302" s="54">
        <f ca="1">EXP(E302*(1/'Input Parameters'!$E$22-1/G302))</f>
        <v>0.59805622588621932</v>
      </c>
      <c r="I302" s="10">
        <f t="shared" ca="1" si="39"/>
        <v>0.63665763369737605</v>
      </c>
      <c r="J302" s="29">
        <f ca="1">_xlfn.BETA.INV(I302,'Input Parameters'!$L$24,'Input Parameters'!$M$24,'Input Parameters'!$J$24,'Input Parameters'!$K$24)</f>
        <v>0.66232323701651863</v>
      </c>
      <c r="K302" s="156">
        <f ca="1">('Input Parameters'!$E$25/'Input Parameters'!$E$31)^$J302</f>
        <v>8.6412558728903594E-3</v>
      </c>
      <c r="L302" s="66">
        <f ca="1">$H302*$C302*'Input Parameters'!$E$23*K302</f>
        <v>2.4787825899284259</v>
      </c>
      <c r="M302" s="23">
        <f t="shared" ca="1" si="40"/>
        <v>0.79669307023045599</v>
      </c>
      <c r="N302" s="15">
        <f ca="1">_xlfn.NORM.INV(M302,'Input Parameters'!$E$26,'Input Parameters'!$F$26)</f>
        <v>5.1427211642297903E-2</v>
      </c>
      <c r="O302" s="8">
        <f t="shared" ca="1" si="41"/>
        <v>0.52521978296085903</v>
      </c>
      <c r="P302" s="29">
        <f ca="1">_xlfn.LOGNORM.INV(O302,'Input Parameters'!$H$27,'Input Parameters'!$I$27)</f>
        <v>1.4640378588222016</v>
      </c>
      <c r="Q302" s="10"/>
      <c r="R302" s="15">
        <f>'Input Parameters'!$E$28</f>
        <v>12.7</v>
      </c>
      <c r="S302" s="10">
        <f t="shared" ca="1" si="42"/>
        <v>0.86418479628653533</v>
      </c>
      <c r="T302" s="25">
        <f ca="1">_xlfn.LOGNORM.INV(S302,'Input Parameters'!$H$29,'Input Parameters'!$I$29)</f>
        <v>65.881376083561278</v>
      </c>
      <c r="U302" s="10">
        <f t="shared" ca="1" si="43"/>
        <v>0.90427929710861488</v>
      </c>
      <c r="V302" s="29">
        <f ca="1">IF('Input Parameters'!$D$30="Beta",_xlfn.BETA.INV(U302,'Input Parameters'!$L$30,'Input Parameters'!$M$30,'Input Parameters'!$J$30,'Input Parameters'!$K$30),IF('Input Parameters'!$D$30="LogNorm",_xlfn.LOGNORM.INV(U302,'Input Parameters'!$H$30,'Input Parameters'!$I$30)))</f>
        <v>1.6725529364471339</v>
      </c>
      <c r="W302" s="2">
        <f ca="1">N302+(P302-N302)*(1-ERF((T302-R302)/(2*SQRT(L302*'Input Parameters'!$E$31))))</f>
        <v>7.5324742660902194E-2</v>
      </c>
      <c r="X302">
        <f t="shared" ca="1" si="44"/>
        <v>1</v>
      </c>
      <c r="Y302" s="7"/>
    </row>
    <row r="303" spans="1:25" ht="15" customHeight="1" x14ac:dyDescent="0.3">
      <c r="A303" s="130">
        <v>296</v>
      </c>
      <c r="B303" s="10">
        <f t="shared" ca="1" si="36"/>
        <v>0.97311930944505898</v>
      </c>
      <c r="C303" s="57">
        <f ca="1">_xlfn.NORM.INV(B303,'Input Parameters'!$E$19,'Input Parameters'!$F$19)</f>
        <v>730.27973193160631</v>
      </c>
      <c r="D303" s="10">
        <f t="shared" ca="1" si="37"/>
        <v>0.53758234912768965</v>
      </c>
      <c r="E303" s="59">
        <f ca="1">IF(_xlfn.NORM.INV(D303,'Input Parameters'!$E$20,'Input Parameters'!$F$20)&lt;3500,3500,IF(_xlfn.NORM.INV(D303,'Input Parameters'!$E$20,'Input Parameters'!$F$20)&gt;5500,5500,_xlfn.NORM.INV(D303,'Input Parameters'!$E$20,'Input Parameters'!$F$20)))</f>
        <v>4866.0413261588219</v>
      </c>
      <c r="F303" s="10">
        <f t="shared" ca="1" si="38"/>
        <v>0.59529116981913821</v>
      </c>
      <c r="G303" s="61">
        <f ca="1">_xlfn.NORM.INV(F303,'Input Parameters'!$E$21,'Input Parameters'!$F$21)</f>
        <v>286.74565401713232</v>
      </c>
      <c r="H303" s="54">
        <f ca="1">EXP(E303*(1/'Input Parameters'!$E$22-1/G303))</f>
        <v>0.69611712341576204</v>
      </c>
      <c r="I303" s="10">
        <f t="shared" ca="1" si="39"/>
        <v>0.71751924451016613</v>
      </c>
      <c r="J303" s="29">
        <f ca="1">_xlfn.BETA.INV(I303,'Input Parameters'!$L$24,'Input Parameters'!$M$24,'Input Parameters'!$J$24,'Input Parameters'!$K$24)</f>
        <v>0.69646274534020947</v>
      </c>
      <c r="K303" s="156">
        <f ca="1">('Input Parameters'!$E$25/'Input Parameters'!$E$31)^$J303</f>
        <v>6.764217158714887E-3</v>
      </c>
      <c r="L303" s="66">
        <f ca="1">$H303*$C303*'Input Parameters'!$E$23*K303</f>
        <v>3.4386589654185533</v>
      </c>
      <c r="M303" s="23">
        <f t="shared" ca="1" si="40"/>
        <v>0.26090370652508876</v>
      </c>
      <c r="N303" s="15">
        <f ca="1">_xlfn.NORM.INV(M303,'Input Parameters'!$E$26,'Input Parameters'!$F$26)</f>
        <v>2.0548201810680532E-2</v>
      </c>
      <c r="O303" s="8">
        <f t="shared" ca="1" si="41"/>
        <v>0.68824321500521191</v>
      </c>
      <c r="P303" s="29">
        <f ca="1">_xlfn.LOGNORM.INV(O303,'Input Parameters'!$H$27,'Input Parameters'!$I$27)</f>
        <v>1.7689412024616127</v>
      </c>
      <c r="Q303" s="10"/>
      <c r="R303" s="15">
        <f>'Input Parameters'!$E$28</f>
        <v>12.7</v>
      </c>
      <c r="S303" s="10">
        <f t="shared" ca="1" si="42"/>
        <v>8.9857129396441859E-2</v>
      </c>
      <c r="T303" s="25">
        <f ca="1">_xlfn.LOGNORM.INV(S303,'Input Parameters'!$H$29,'Input Parameters'!$I$29)</f>
        <v>50.089043894511981</v>
      </c>
      <c r="U303" s="10">
        <f t="shared" ca="1" si="43"/>
        <v>0.8221976246708802</v>
      </c>
      <c r="V303" s="29">
        <f ca="1">IF('Input Parameters'!$D$30="Beta",_xlfn.BETA.INV(U303,'Input Parameters'!$L$30,'Input Parameters'!$M$30,'Input Parameters'!$J$30,'Input Parameters'!$K$30),IF('Input Parameters'!$D$30="LogNorm",_xlfn.LOGNORM.INV(U303,'Input Parameters'!$H$30,'Input Parameters'!$I$30)))</f>
        <v>1.4383440670219554</v>
      </c>
      <c r="W303" s="2">
        <f ca="1">N303+(P303-N303)*(1-ERF((T303-R303)/(2*SQRT(L303*'Input Parameters'!$E$31))))</f>
        <v>0.28971093305393342</v>
      </c>
      <c r="X303">
        <f t="shared" ca="1" si="44"/>
        <v>1</v>
      </c>
      <c r="Y303" s="7"/>
    </row>
    <row r="304" spans="1:25" ht="15" customHeight="1" x14ac:dyDescent="0.3">
      <c r="A304" s="130">
        <v>297</v>
      </c>
      <c r="B304" s="10">
        <f t="shared" ca="1" si="36"/>
        <v>9.3833633175949727E-2</v>
      </c>
      <c r="C304" s="57">
        <f ca="1">_xlfn.NORM.INV(B304,'Input Parameters'!$E$19,'Input Parameters'!$F$19)</f>
        <v>455.97028770553356</v>
      </c>
      <c r="D304" s="10">
        <f t="shared" ca="1" si="37"/>
        <v>0.24993729701962275</v>
      </c>
      <c r="E304" s="59">
        <f ca="1">IF(_xlfn.NORM.INV(D304,'Input Parameters'!$E$20,'Input Parameters'!$F$20)&lt;3500,3500,IF(_xlfn.NORM.INV(D304,'Input Parameters'!$E$20,'Input Parameters'!$F$20)&gt;5500,5500,_xlfn.NORM.INV(D304,'Input Parameters'!$E$20,'Input Parameters'!$F$20)))</f>
        <v>4327.7190431961726</v>
      </c>
      <c r="F304" s="10">
        <f t="shared" ca="1" si="38"/>
        <v>0.39530034197922292</v>
      </c>
      <c r="G304" s="61">
        <f ca="1">_xlfn.NORM.INV(F304,'Input Parameters'!$E$21,'Input Parameters'!$F$21)</f>
        <v>282.76292890992465</v>
      </c>
      <c r="H304" s="54">
        <f ca="1">EXP(E304*(1/'Input Parameters'!$E$22-1/G304))</f>
        <v>0.58582013115814102</v>
      </c>
      <c r="I304" s="10">
        <f t="shared" ca="1" si="39"/>
        <v>0.97163493930666855</v>
      </c>
      <c r="J304" s="29">
        <f ca="1">_xlfn.BETA.INV(I304,'Input Parameters'!$L$24,'Input Parameters'!$M$24,'Input Parameters'!$J$24,'Input Parameters'!$K$24)</f>
        <v>0.86121888199394092</v>
      </c>
      <c r="K304" s="156">
        <f ca="1">('Input Parameters'!$E$25/'Input Parameters'!$E$31)^$J304</f>
        <v>2.074583739491096E-3</v>
      </c>
      <c r="L304" s="66">
        <f ca="1">$H304*$C304*'Input Parameters'!$E$23*K304</f>
        <v>0.55415570044590734</v>
      </c>
      <c r="M304" s="23">
        <f t="shared" ca="1" si="40"/>
        <v>0.79294096997154673</v>
      </c>
      <c r="N304" s="15">
        <f ca="1">_xlfn.NORM.INV(M304,'Input Parameters'!$E$26,'Input Parameters'!$F$26)</f>
        <v>5.1150032524961003E-2</v>
      </c>
      <c r="O304" s="8">
        <f t="shared" ca="1" si="41"/>
        <v>0.73010561312463307</v>
      </c>
      <c r="P304" s="29">
        <f ca="1">_xlfn.LOGNORM.INV(O304,'Input Parameters'!$H$27,'Input Parameters'!$I$27)</f>
        <v>1.8672530596652799</v>
      </c>
      <c r="Q304" s="10"/>
      <c r="R304" s="15">
        <f>'Input Parameters'!$E$28</f>
        <v>12.7</v>
      </c>
      <c r="S304" s="10">
        <f t="shared" ca="1" si="42"/>
        <v>0.18129449969236311</v>
      </c>
      <c r="T304" s="25">
        <f ca="1">_xlfn.LOGNORM.INV(S304,'Input Parameters'!$H$29,'Input Parameters'!$I$29)</f>
        <v>52.573578267835302</v>
      </c>
      <c r="U304" s="10">
        <f t="shared" ca="1" si="43"/>
        <v>0.42886380466306773</v>
      </c>
      <c r="V304" s="29">
        <f ca="1">IF('Input Parameters'!$D$30="Beta",_xlfn.BETA.INV(U304,'Input Parameters'!$L$30,'Input Parameters'!$M$30,'Input Parameters'!$J$30,'Input Parameters'!$K$30),IF('Input Parameters'!$D$30="LogNorm",_xlfn.LOGNORM.INV(U304,'Input Parameters'!$H$30,'Input Parameters'!$I$30)))</f>
        <v>0.93100874389706345</v>
      </c>
      <c r="W304" s="2">
        <f ca="1">N304+(P304-N304)*(1-ERF((T304-R304)/(2*SQRT(L304*'Input Parameters'!$E$31))))</f>
        <v>5.1426373980204776E-2</v>
      </c>
      <c r="X304">
        <f t="shared" ca="1" si="44"/>
        <v>1</v>
      </c>
      <c r="Y304" s="7"/>
    </row>
    <row r="305" spans="1:25" ht="15" customHeight="1" x14ac:dyDescent="0.3">
      <c r="A305" s="130">
        <v>298</v>
      </c>
      <c r="B305" s="10">
        <f t="shared" ca="1" si="36"/>
        <v>0.73169577831654642</v>
      </c>
      <c r="C305" s="57">
        <f ca="1">_xlfn.NORM.INV(B305,'Input Parameters'!$E$19,'Input Parameters'!$F$19)</f>
        <v>619.51675640456756</v>
      </c>
      <c r="D305" s="10">
        <f t="shared" ca="1" si="37"/>
        <v>0.31005452165230107</v>
      </c>
      <c r="E305" s="59">
        <f ca="1">IF(_xlfn.NORM.INV(D305,'Input Parameters'!$E$20,'Input Parameters'!$F$20)&lt;3500,3500,IF(_xlfn.NORM.INV(D305,'Input Parameters'!$E$20,'Input Parameters'!$F$20)&gt;5500,5500,_xlfn.NORM.INV(D305,'Input Parameters'!$E$20,'Input Parameters'!$F$20)))</f>
        <v>4453.0129325804237</v>
      </c>
      <c r="F305" s="10">
        <f t="shared" ca="1" si="38"/>
        <v>0.91127093624369748</v>
      </c>
      <c r="G305" s="61">
        <f ca="1">_xlfn.NORM.INV(F305,'Input Parameters'!$E$21,'Input Parameters'!$F$21)</f>
        <v>295.45017584338206</v>
      </c>
      <c r="H305" s="54">
        <f ca="1">EXP(E305*(1/'Input Parameters'!$E$22-1/G305))</f>
        <v>1.1343245587823272</v>
      </c>
      <c r="I305" s="10">
        <f t="shared" ca="1" si="39"/>
        <v>0.13212079241834573</v>
      </c>
      <c r="J305" s="29">
        <f ca="1">_xlfn.BETA.INV(I305,'Input Parameters'!$L$24,'Input Parameters'!$M$24,'Input Parameters'!$J$24,'Input Parameters'!$K$24)</f>
        <v>0.42373328517409659</v>
      </c>
      <c r="K305" s="156">
        <f ca="1">('Input Parameters'!$E$25/'Input Parameters'!$E$31)^$J305</f>
        <v>4.7850632418681316E-2</v>
      </c>
      <c r="L305" s="66">
        <f ca="1">$H305*$C305*'Input Parameters'!$E$23*K305</f>
        <v>33.626221886427018</v>
      </c>
      <c r="M305" s="23">
        <f t="shared" ca="1" si="40"/>
        <v>8.9782095597230271E-2</v>
      </c>
      <c r="N305" s="15">
        <f ca="1">_xlfn.NORM.INV(M305,'Input Parameters'!$E$26,'Input Parameters'!$F$26)</f>
        <v>5.8159399855992298E-3</v>
      </c>
      <c r="O305" s="8">
        <f t="shared" ca="1" si="41"/>
        <v>0.494282513095609</v>
      </c>
      <c r="P305" s="29">
        <f ca="1">_xlfn.LOGNORM.INV(O305,'Input Parameters'!$H$27,'Input Parameters'!$I$27)</f>
        <v>1.4146345305000447</v>
      </c>
      <c r="Q305" s="10"/>
      <c r="R305" s="15">
        <f>'Input Parameters'!$E$28</f>
        <v>12.7</v>
      </c>
      <c r="S305" s="10">
        <f t="shared" ca="1" si="42"/>
        <v>0.96409796393070779</v>
      </c>
      <c r="T305" s="25">
        <f ca="1">_xlfn.LOGNORM.INV(S305,'Input Parameters'!$H$29,'Input Parameters'!$I$29)</f>
        <v>71.27631846792076</v>
      </c>
      <c r="U305" s="10">
        <f t="shared" ca="1" si="43"/>
        <v>0.52333980407743785</v>
      </c>
      <c r="V305" s="29">
        <f ca="1">IF('Input Parameters'!$D$30="Beta",_xlfn.BETA.INV(U305,'Input Parameters'!$L$30,'Input Parameters'!$M$30,'Input Parameters'!$J$30,'Input Parameters'!$K$30),IF('Input Parameters'!$D$30="LogNorm",_xlfn.LOGNORM.INV(U305,'Input Parameters'!$H$30,'Input Parameters'!$I$30)))</f>
        <v>1.0225411402060691</v>
      </c>
      <c r="W305" s="2">
        <f ca="1">N305+(P305-N305)*(1-ERF((T305-R305)/(2*SQRT(L305*'Input Parameters'!$E$31))))</f>
        <v>0.67508157457708617</v>
      </c>
      <c r="X305">
        <f t="shared" ca="1" si="44"/>
        <v>1</v>
      </c>
      <c r="Y305" s="7"/>
    </row>
    <row r="306" spans="1:25" ht="15" customHeight="1" x14ac:dyDescent="0.3">
      <c r="A306" s="130">
        <v>299</v>
      </c>
      <c r="B306" s="10">
        <f t="shared" ca="1" si="36"/>
        <v>9.2632836177619304E-2</v>
      </c>
      <c r="C306" s="57">
        <f ca="1">_xlfn.NORM.INV(B306,'Input Parameters'!$E$19,'Input Parameters'!$F$19)</f>
        <v>455.36157644130742</v>
      </c>
      <c r="D306" s="10">
        <f t="shared" ca="1" si="37"/>
        <v>0.11136847911067305</v>
      </c>
      <c r="E306" s="59">
        <f ca="1">IF(_xlfn.NORM.INV(D306,'Input Parameters'!$E$20,'Input Parameters'!$F$20)&lt;3500,3500,IF(_xlfn.NORM.INV(D306,'Input Parameters'!$E$20,'Input Parameters'!$F$20)&gt;5500,5500,_xlfn.NORM.INV(D306,'Input Parameters'!$E$20,'Input Parameters'!$F$20)))</f>
        <v>3946.5021943518586</v>
      </c>
      <c r="F306" s="10">
        <f t="shared" ca="1" si="38"/>
        <v>0.5382104980143797</v>
      </c>
      <c r="G306" s="61">
        <f ca="1">_xlfn.NORM.INV(F306,'Input Parameters'!$E$21,'Input Parameters'!$F$21)</f>
        <v>285.60398173284113</v>
      </c>
      <c r="H306" s="54">
        <f ca="1">EXP(E306*(1/'Input Parameters'!$E$22-1/G306))</f>
        <v>0.70553310711013018</v>
      </c>
      <c r="I306" s="10">
        <f t="shared" ca="1" si="39"/>
        <v>0.55195222685216938</v>
      </c>
      <c r="J306" s="29">
        <f ca="1">_xlfn.BETA.INV(I306,'Input Parameters'!$L$24,'Input Parameters'!$M$24,'Input Parameters'!$J$24,'Input Parameters'!$K$24)</f>
        <v>0.62805478524192937</v>
      </c>
      <c r="K306" s="156">
        <f ca="1">('Input Parameters'!$E$25/'Input Parameters'!$E$31)^$J306</f>
        <v>1.104937982802171E-2</v>
      </c>
      <c r="L306" s="66">
        <f ca="1">$H306*$C306*'Input Parameters'!$E$23*K306</f>
        <v>3.5498637358254768</v>
      </c>
      <c r="M306" s="23">
        <f t="shared" ca="1" si="40"/>
        <v>0.8853646820720773</v>
      </c>
      <c r="N306" s="15">
        <f ca="1">_xlfn.NORM.INV(M306,'Input Parameters'!$E$26,'Input Parameters'!$F$26)</f>
        <v>5.9247035660316499E-2</v>
      </c>
      <c r="O306" s="8">
        <f t="shared" ca="1" si="41"/>
        <v>0.78603080580533413</v>
      </c>
      <c r="P306" s="29">
        <f ca="1">_xlfn.LOGNORM.INV(O306,'Input Parameters'!$H$27,'Input Parameters'!$I$27)</f>
        <v>2.0216658842458957</v>
      </c>
      <c r="Q306" s="10"/>
      <c r="R306" s="15">
        <f>'Input Parameters'!$E$28</f>
        <v>12.7</v>
      </c>
      <c r="S306" s="10">
        <f t="shared" ca="1" si="42"/>
        <v>0.62317140417878492</v>
      </c>
      <c r="T306" s="25">
        <f ca="1">_xlfn.LOGNORM.INV(S306,'Input Parameters'!$H$29,'Input Parameters'!$I$29)</f>
        <v>60.320120953196039</v>
      </c>
      <c r="U306" s="10">
        <f t="shared" ca="1" si="43"/>
        <v>0.61283726730118004</v>
      </c>
      <c r="V306" s="29">
        <f ca="1">IF('Input Parameters'!$D$30="Beta",_xlfn.BETA.INV(U306,'Input Parameters'!$L$30,'Input Parameters'!$M$30,'Input Parameters'!$J$30,'Input Parameters'!$K$30),IF('Input Parameters'!$D$30="LogNorm",_xlfn.LOGNORM.INV(U306,'Input Parameters'!$H$30,'Input Parameters'!$I$30)))</f>
        <v>1.1188196257392433</v>
      </c>
      <c r="W306" s="2">
        <f ca="1">N306+(P306-N306)*(1-ERF((T306-R306)/(2*SQRT(L306*'Input Parameters'!$E$31))))</f>
        <v>0.20428450069851006</v>
      </c>
      <c r="X306">
        <f t="shared" ca="1" si="44"/>
        <v>1</v>
      </c>
      <c r="Y306" s="7"/>
    </row>
    <row r="307" spans="1:25" ht="15" customHeight="1" x14ac:dyDescent="0.3">
      <c r="A307" s="130">
        <v>300</v>
      </c>
      <c r="B307" s="10">
        <f t="shared" ca="1" si="36"/>
        <v>0.22570258365112661</v>
      </c>
      <c r="C307" s="57">
        <f ca="1">_xlfn.NORM.INV(B307,'Input Parameters'!$E$19,'Input Parameters'!$F$19)</f>
        <v>503.66520762708382</v>
      </c>
      <c r="D307" s="10">
        <f t="shared" ca="1" si="37"/>
        <v>0.30345964351549293</v>
      </c>
      <c r="E307" s="59">
        <f ca="1">IF(_xlfn.NORM.INV(D307,'Input Parameters'!$E$20,'Input Parameters'!$F$20)&lt;3500,3500,IF(_xlfn.NORM.INV(D307,'Input Parameters'!$E$20,'Input Parameters'!$F$20)&gt;5500,5500,_xlfn.NORM.INV(D307,'Input Parameters'!$E$20,'Input Parameters'!$F$20)))</f>
        <v>4439.8668513228495</v>
      </c>
      <c r="F307" s="10">
        <f t="shared" ca="1" si="38"/>
        <v>5.9848863603784608E-2</v>
      </c>
      <c r="G307" s="61">
        <f ca="1">_xlfn.NORM.INV(F307,'Input Parameters'!$E$21,'Input Parameters'!$F$21)</f>
        <v>272.61949737722693</v>
      </c>
      <c r="H307" s="54">
        <f ca="1">EXP(E307*(1/'Input Parameters'!$E$22-1/G307))</f>
        <v>0.32212409385683588</v>
      </c>
      <c r="I307" s="10">
        <f t="shared" ca="1" si="39"/>
        <v>0.97429595365435162</v>
      </c>
      <c r="J307" s="29">
        <f ca="1">_xlfn.BETA.INV(I307,'Input Parameters'!$L$24,'Input Parameters'!$M$24,'Input Parameters'!$J$24,'Input Parameters'!$K$24)</f>
        <v>0.86530594945282902</v>
      </c>
      <c r="K307" s="156">
        <f ca="1">('Input Parameters'!$E$25/'Input Parameters'!$E$31)^$J307</f>
        <v>2.0146424844942217E-3</v>
      </c>
      <c r="L307" s="66">
        <f ca="1">$H307*$C307*'Input Parameters'!$E$23*K307</f>
        <v>0.32686103342693645</v>
      </c>
      <c r="M307" s="23">
        <f t="shared" ca="1" si="40"/>
        <v>7.5626914699489234E-4</v>
      </c>
      <c r="N307" s="15">
        <f ca="1">_xlfn.NORM.INV(M307,'Input Parameters'!$E$26,'Input Parameters'!$F$26)</f>
        <v>-3.2617608900857395E-2</v>
      </c>
      <c r="O307" s="8">
        <f t="shared" ca="1" si="41"/>
        <v>0.14853470805850355</v>
      </c>
      <c r="P307" s="29">
        <f ca="1">_xlfn.LOGNORM.INV(O307,'Input Parameters'!$H$27,'Input Parameters'!$I$27)</f>
        <v>0.89753152060786412</v>
      </c>
      <c r="Q307" s="10"/>
      <c r="R307" s="15">
        <f>'Input Parameters'!$E$28</f>
        <v>12.7</v>
      </c>
      <c r="S307" s="10">
        <f t="shared" ca="1" si="42"/>
        <v>0.12246543838437518</v>
      </c>
      <c r="T307" s="25">
        <f ca="1">_xlfn.LOGNORM.INV(S307,'Input Parameters'!$H$29,'Input Parameters'!$I$29)</f>
        <v>51.105203326854337</v>
      </c>
      <c r="U307" s="10">
        <f t="shared" ca="1" si="43"/>
        <v>0.19463358333031278</v>
      </c>
      <c r="V307" s="29">
        <f ca="1">IF('Input Parameters'!$D$30="Beta",_xlfn.BETA.INV(U307,'Input Parameters'!$L$30,'Input Parameters'!$M$30,'Input Parameters'!$J$30,'Input Parameters'!$K$30),IF('Input Parameters'!$D$30="LogNorm",_xlfn.LOGNORM.INV(U307,'Input Parameters'!$H$30,'Input Parameters'!$I$30)))</f>
        <v>0.71155397902662565</v>
      </c>
      <c r="W307" s="2">
        <f ca="1">N307+(P307-N307)*(1-ERF((T307-R307)/(2*SQRT(L307*'Input Parameters'!$E$31))))</f>
        <v>-3.2615716811059764E-2</v>
      </c>
      <c r="X307">
        <f t="shared" ca="1" si="44"/>
        <v>1</v>
      </c>
      <c r="Y307" s="7"/>
    </row>
    <row r="308" spans="1:25" ht="15" customHeight="1" x14ac:dyDescent="0.3">
      <c r="A308" s="130">
        <v>301</v>
      </c>
      <c r="B308" s="10">
        <f t="shared" ca="1" si="36"/>
        <v>0.97268866638348694</v>
      </c>
      <c r="C308" s="57">
        <f ca="1">_xlfn.NORM.INV(B308,'Input Parameters'!$E$19,'Input Parameters'!$F$19)</f>
        <v>729.6976459449503</v>
      </c>
      <c r="D308" s="10">
        <f t="shared" ca="1" si="37"/>
        <v>0.26260510751934207</v>
      </c>
      <c r="E308" s="59">
        <f ca="1">IF(_xlfn.NORM.INV(D308,'Input Parameters'!$E$20,'Input Parameters'!$F$20)&lt;3500,3500,IF(_xlfn.NORM.INV(D308,'Input Parameters'!$E$20,'Input Parameters'!$F$20)&gt;5500,5500,_xlfn.NORM.INV(D308,'Input Parameters'!$E$20,'Input Parameters'!$F$20)))</f>
        <v>4355.2657832315645</v>
      </c>
      <c r="F308" s="10">
        <f t="shared" ca="1" si="38"/>
        <v>0.26265070228487597</v>
      </c>
      <c r="G308" s="61">
        <f ca="1">_xlfn.NORM.INV(F308,'Input Parameters'!$E$21,'Input Parameters'!$F$21)</f>
        <v>279.85736923713318</v>
      </c>
      <c r="H308" s="54">
        <f ca="1">EXP(E308*(1/'Input Parameters'!$E$22-1/G308))</f>
        <v>0.49754973475438463</v>
      </c>
      <c r="I308" s="10">
        <f t="shared" ca="1" si="39"/>
        <v>0.84186772486905492</v>
      </c>
      <c r="J308" s="29">
        <f ca="1">_xlfn.BETA.INV(I308,'Input Parameters'!$L$24,'Input Parameters'!$M$24,'Input Parameters'!$J$24,'Input Parameters'!$K$24)</f>
        <v>0.75668593045928156</v>
      </c>
      <c r="K308" s="156">
        <f ca="1">('Input Parameters'!$E$25/'Input Parameters'!$E$31)^$J308</f>
        <v>4.3913321975310692E-3</v>
      </c>
      <c r="L308" s="66">
        <f ca="1">$H308*$C308*'Input Parameters'!$E$23*K308</f>
        <v>1.5943208889325471</v>
      </c>
      <c r="M308" s="23">
        <f t="shared" ca="1" si="40"/>
        <v>6.3141502945574079E-2</v>
      </c>
      <c r="N308" s="15">
        <f ca="1">_xlfn.NORM.INV(M308,'Input Parameters'!$E$26,'Input Parameters'!$F$26)</f>
        <v>1.8925722956238469E-3</v>
      </c>
      <c r="O308" s="8">
        <f t="shared" ca="1" si="41"/>
        <v>0.68935776646303837</v>
      </c>
      <c r="P308" s="29">
        <f ca="1">_xlfn.LOGNORM.INV(O308,'Input Parameters'!$H$27,'Input Parameters'!$I$27)</f>
        <v>1.7714111801012535</v>
      </c>
      <c r="Q308" s="10"/>
      <c r="R308" s="15">
        <f>'Input Parameters'!$E$28</f>
        <v>12.7</v>
      </c>
      <c r="S308" s="10">
        <f t="shared" ca="1" si="42"/>
        <v>0.57290669711530129</v>
      </c>
      <c r="T308" s="25">
        <f ca="1">_xlfn.LOGNORM.INV(S308,'Input Parameters'!$H$29,'Input Parameters'!$I$29)</f>
        <v>59.445834467790895</v>
      </c>
      <c r="U308" s="10">
        <f t="shared" ca="1" si="43"/>
        <v>0.10836126636695886</v>
      </c>
      <c r="V308" s="29">
        <f ca="1">IF('Input Parameters'!$D$30="Beta",_xlfn.BETA.INV(U308,'Input Parameters'!$L$30,'Input Parameters'!$M$30,'Input Parameters'!$J$30,'Input Parameters'!$K$30),IF('Input Parameters'!$D$30="LogNorm",_xlfn.LOGNORM.INV(U308,'Input Parameters'!$H$30,'Input Parameters'!$I$30)))</f>
        <v>0.61389918368603713</v>
      </c>
      <c r="W308" s="2">
        <f ca="1">N308+(P308-N308)*(1-ERF((T308-R308)/(2*SQRT(L308*'Input Parameters'!$E$31))))</f>
        <v>1.7551582204071915E-2</v>
      </c>
      <c r="X308">
        <f t="shared" ca="1" si="44"/>
        <v>1</v>
      </c>
      <c r="Y308" s="7"/>
    </row>
    <row r="309" spans="1:25" ht="15" customHeight="1" x14ac:dyDescent="0.3">
      <c r="A309" s="130">
        <v>302</v>
      </c>
      <c r="B309" s="10">
        <f t="shared" ca="1" si="36"/>
        <v>1.2084121102279965E-2</v>
      </c>
      <c r="C309" s="57">
        <f ca="1">_xlfn.NORM.INV(B309,'Input Parameters'!$E$19,'Input Parameters'!$F$19)</f>
        <v>376.79947167174964</v>
      </c>
      <c r="D309" s="10">
        <f t="shared" ca="1" si="37"/>
        <v>0.97528509172280853</v>
      </c>
      <c r="E309" s="59">
        <f ca="1">IF(_xlfn.NORM.INV(D309,'Input Parameters'!$E$20,'Input Parameters'!$F$20)&lt;3500,3500,IF(_xlfn.NORM.INV(D309,'Input Parameters'!$E$20,'Input Parameters'!$F$20)&gt;5500,5500,_xlfn.NORM.INV(D309,'Input Parameters'!$E$20,'Input Parameters'!$F$20)))</f>
        <v>5500</v>
      </c>
      <c r="F309" s="10">
        <f t="shared" ca="1" si="38"/>
        <v>0.95485670158260838</v>
      </c>
      <c r="G309" s="61">
        <f ca="1">_xlfn.NORM.INV(F309,'Input Parameters'!$E$21,'Input Parameters'!$F$21)</f>
        <v>298.16395847336304</v>
      </c>
      <c r="H309" s="54">
        <f ca="1">EXP(E309*(1/'Input Parameters'!$E$22-1/G309))</f>
        <v>1.3841749571585842</v>
      </c>
      <c r="I309" s="10">
        <f t="shared" ca="1" si="39"/>
        <v>0.22693012096995369</v>
      </c>
      <c r="J309" s="29">
        <f ca="1">_xlfn.BETA.INV(I309,'Input Parameters'!$L$24,'Input Parameters'!$M$24,'Input Parameters'!$J$24,'Input Parameters'!$K$24)</f>
        <v>0.48395788663004718</v>
      </c>
      <c r="K309" s="156">
        <f ca="1">('Input Parameters'!$E$25/'Input Parameters'!$E$31)^$J309</f>
        <v>3.1064332051807263E-2</v>
      </c>
      <c r="L309" s="66">
        <f ca="1">$H309*$C309*'Input Parameters'!$E$23*K309</f>
        <v>16.20180096218375</v>
      </c>
      <c r="M309" s="23">
        <f t="shared" ca="1" si="40"/>
        <v>0.90048785457751312</v>
      </c>
      <c r="N309" s="15">
        <f ca="1">_xlfn.NORM.INV(M309,'Input Parameters'!$E$26,'Input Parameters'!$F$26)</f>
        <v>6.0971063498447962E-2</v>
      </c>
      <c r="O309" s="8">
        <f t="shared" ca="1" si="41"/>
        <v>8.8725360360229266E-2</v>
      </c>
      <c r="P309" s="29">
        <f ca="1">_xlfn.LOGNORM.INV(O309,'Input Parameters'!$H$27,'Input Parameters'!$I$27)</f>
        <v>0.78392350813403988</v>
      </c>
      <c r="Q309" s="10"/>
      <c r="R309" s="15">
        <f>'Input Parameters'!$E$28</f>
        <v>12.7</v>
      </c>
      <c r="S309" s="10">
        <f t="shared" ca="1" si="42"/>
        <v>0.56342430323145154</v>
      </c>
      <c r="T309" s="25">
        <f ca="1">_xlfn.LOGNORM.INV(S309,'Input Parameters'!$H$29,'Input Parameters'!$I$29)</f>
        <v>59.28505487424362</v>
      </c>
      <c r="U309" s="10">
        <f t="shared" ca="1" si="43"/>
        <v>0.893584504253498</v>
      </c>
      <c r="V309" s="29">
        <f ca="1">IF('Input Parameters'!$D$30="Beta",_xlfn.BETA.INV(U309,'Input Parameters'!$L$30,'Input Parameters'!$M$30,'Input Parameters'!$J$30,'Input Parameters'!$K$30),IF('Input Parameters'!$D$30="LogNorm",_xlfn.LOGNORM.INV(U309,'Input Parameters'!$H$30,'Input Parameters'!$I$30)))</f>
        <v>1.6331162131103247</v>
      </c>
      <c r="W309" s="2">
        <f ca="1">N309+(P309-N309)*(1-ERF((T309-R309)/(2*SQRT(L309*'Input Parameters'!$E$31))))</f>
        <v>0.35965572812576796</v>
      </c>
      <c r="X309">
        <f t="shared" ca="1" si="44"/>
        <v>1</v>
      </c>
      <c r="Y309" s="7"/>
    </row>
    <row r="310" spans="1:25" ht="15" customHeight="1" x14ac:dyDescent="0.3">
      <c r="A310" s="130">
        <v>303</v>
      </c>
      <c r="B310" s="10">
        <f t="shared" ca="1" si="36"/>
        <v>0.31983119562532136</v>
      </c>
      <c r="C310" s="57">
        <f ca="1">_xlfn.NORM.INV(B310,'Input Parameters'!$E$19,'Input Parameters'!$F$19)</f>
        <v>527.73956023277958</v>
      </c>
      <c r="D310" s="10">
        <f t="shared" ca="1" si="37"/>
        <v>0.53187828841879892</v>
      </c>
      <c r="E310" s="59">
        <f ca="1">IF(_xlfn.NORM.INV(D310,'Input Parameters'!$E$20,'Input Parameters'!$F$20)&lt;3500,3500,IF(_xlfn.NORM.INV(D310,'Input Parameters'!$E$20,'Input Parameters'!$F$20)&gt;5500,5500,_xlfn.NORM.INV(D310,'Input Parameters'!$E$20,'Input Parameters'!$F$20)))</f>
        <v>4855.994572061215</v>
      </c>
      <c r="F310" s="10">
        <f t="shared" ca="1" si="38"/>
        <v>0.50293324192302613</v>
      </c>
      <c r="G310" s="61">
        <f ca="1">_xlfn.NORM.INV(F310,'Input Parameters'!$E$21,'Input Parameters'!$F$21)</f>
        <v>284.90779154123152</v>
      </c>
      <c r="H310" s="54">
        <f ca="1">EXP(E310*(1/'Input Parameters'!$E$22-1/G310))</f>
        <v>0.62454521462183266</v>
      </c>
      <c r="I310" s="10">
        <f t="shared" ca="1" si="39"/>
        <v>0.323429803123229</v>
      </c>
      <c r="J310" s="29">
        <f ca="1">_xlfn.BETA.INV(I310,'Input Parameters'!$L$24,'Input Parameters'!$M$24,'Input Parameters'!$J$24,'Input Parameters'!$K$24)</f>
        <v>0.5321329701409786</v>
      </c>
      <c r="K310" s="156">
        <f ca="1">('Input Parameters'!$E$25/'Input Parameters'!$E$31)^$J310</f>
        <v>2.198749803866918E-2</v>
      </c>
      <c r="L310" s="66">
        <f ca="1">$H310*$C310*'Input Parameters'!$E$23*K310</f>
        <v>7.2470181603597288</v>
      </c>
      <c r="M310" s="23">
        <f t="shared" ca="1" si="40"/>
        <v>0.34312330695973814</v>
      </c>
      <c r="N310" s="15">
        <f ca="1">_xlfn.NORM.INV(M310,'Input Parameters'!$E$26,'Input Parameters'!$F$26)</f>
        <v>2.5516967942238237E-2</v>
      </c>
      <c r="O310" s="8">
        <f t="shared" ca="1" si="41"/>
        <v>0.75809653369116392</v>
      </c>
      <c r="P310" s="29">
        <f ca="1">_xlfn.LOGNORM.INV(O310,'Input Parameters'!$H$27,'Input Parameters'!$I$27)</f>
        <v>1.9405760048190952</v>
      </c>
      <c r="Q310" s="10"/>
      <c r="R310" s="15">
        <f>'Input Parameters'!$E$28</f>
        <v>12.7</v>
      </c>
      <c r="S310" s="10">
        <f t="shared" ca="1" si="42"/>
        <v>0.14143269230600897</v>
      </c>
      <c r="T310" s="25">
        <f ca="1">_xlfn.LOGNORM.INV(S310,'Input Parameters'!$H$29,'Input Parameters'!$I$29)</f>
        <v>51.617527011106269</v>
      </c>
      <c r="U310" s="10">
        <f t="shared" ca="1" si="43"/>
        <v>8.2709910153321409E-2</v>
      </c>
      <c r="V310" s="29">
        <f ca="1">IF('Input Parameters'!$D$30="Beta",_xlfn.BETA.INV(U310,'Input Parameters'!$L$30,'Input Parameters'!$M$30,'Input Parameters'!$J$30,'Input Parameters'!$K$30),IF('Input Parameters'!$D$30="LogNorm",_xlfn.LOGNORM.INV(U310,'Input Parameters'!$H$30,'Input Parameters'!$I$30)))</f>
        <v>0.57823260701123902</v>
      </c>
      <c r="W310" s="2">
        <f ca="1">N310+(P310-N310)*(1-ERF((T310-R310)/(2*SQRT(L310*'Input Parameters'!$E$31))))</f>
        <v>0.61280791917546118</v>
      </c>
      <c r="X310">
        <f t="shared" ca="1" si="44"/>
        <v>0</v>
      </c>
      <c r="Y310" s="7"/>
    </row>
    <row r="311" spans="1:25" ht="15" customHeight="1" x14ac:dyDescent="0.3">
      <c r="A311" s="130">
        <v>304</v>
      </c>
      <c r="B311" s="10">
        <f t="shared" ca="1" si="36"/>
        <v>0.94041833587609969</v>
      </c>
      <c r="C311" s="57">
        <f ca="1">_xlfn.NORM.INV(B311,'Input Parameters'!$E$19,'Input Parameters'!$F$19)</f>
        <v>698.97592943868904</v>
      </c>
      <c r="D311" s="10">
        <f t="shared" ca="1" si="37"/>
        <v>0.17353103346689536</v>
      </c>
      <c r="E311" s="59">
        <f ca="1">IF(_xlfn.NORM.INV(D311,'Input Parameters'!$E$20,'Input Parameters'!$F$20)&lt;3500,3500,IF(_xlfn.NORM.INV(D311,'Input Parameters'!$E$20,'Input Parameters'!$F$20)&gt;5500,5500,_xlfn.NORM.INV(D311,'Input Parameters'!$E$20,'Input Parameters'!$F$20)))</f>
        <v>4141.7877713114467</v>
      </c>
      <c r="F311" s="10">
        <f t="shared" ca="1" si="38"/>
        <v>0.90884232729423342</v>
      </c>
      <c r="G311" s="61">
        <f ca="1">_xlfn.NORM.INV(F311,'Input Parameters'!$E$21,'Input Parameters'!$F$21)</f>
        <v>295.33256674000353</v>
      </c>
      <c r="H311" s="54">
        <f ca="1">EXP(E311*(1/'Input Parameters'!$E$22-1/G311))</f>
        <v>1.1181169173918837</v>
      </c>
      <c r="I311" s="10">
        <f t="shared" ca="1" si="39"/>
        <v>0.19079023809149287</v>
      </c>
      <c r="J311" s="29">
        <f ca="1">_xlfn.BETA.INV(I311,'Input Parameters'!$L$24,'Input Parameters'!$M$24,'Input Parameters'!$J$24,'Input Parameters'!$K$24)</f>
        <v>0.46317016543758982</v>
      </c>
      <c r="K311" s="156">
        <f ca="1">('Input Parameters'!$E$25/'Input Parameters'!$E$31)^$J311</f>
        <v>3.6059919729649212E-2</v>
      </c>
      <c r="L311" s="66">
        <f ca="1">$H311*$C311*'Input Parameters'!$E$23*K311</f>
        <v>28.182154690443387</v>
      </c>
      <c r="M311" s="23">
        <f t="shared" ca="1" si="40"/>
        <v>0.14664700983255929</v>
      </c>
      <c r="N311" s="15">
        <f ca="1">_xlfn.NORM.INV(M311,'Input Parameters'!$E$26,'Input Parameters'!$F$26)</f>
        <v>1.193061991307931E-2</v>
      </c>
      <c r="O311" s="8">
        <f t="shared" ca="1" si="41"/>
        <v>0.5386278137567122</v>
      </c>
      <c r="P311" s="29">
        <f ca="1">_xlfn.LOGNORM.INV(O311,'Input Parameters'!$H$27,'Input Parameters'!$I$27)</f>
        <v>1.4860413051966275</v>
      </c>
      <c r="Q311" s="10"/>
      <c r="R311" s="15">
        <f>'Input Parameters'!$E$28</f>
        <v>12.7</v>
      </c>
      <c r="S311" s="10">
        <f t="shared" ca="1" si="42"/>
        <v>0.70747013312361995</v>
      </c>
      <c r="T311" s="25">
        <f ca="1">_xlfn.LOGNORM.INV(S311,'Input Parameters'!$H$29,'Input Parameters'!$I$29)</f>
        <v>61.913253079178588</v>
      </c>
      <c r="U311" s="10">
        <f t="shared" ca="1" si="43"/>
        <v>0.66031187075713427</v>
      </c>
      <c r="V311" s="29">
        <f ca="1">IF('Input Parameters'!$D$30="Beta",_xlfn.BETA.INV(U311,'Input Parameters'!$L$30,'Input Parameters'!$M$30,'Input Parameters'!$J$30,'Input Parameters'!$K$30),IF('Input Parameters'!$D$30="LogNorm",_xlfn.LOGNORM.INV(U311,'Input Parameters'!$H$30,'Input Parameters'!$I$30)))</f>
        <v>1.1760901958810122</v>
      </c>
      <c r="W311" s="2">
        <f ca="1">N311+(P311-N311)*(1-ERF((T311-R311)/(2*SQRT(L311*'Input Parameters'!$E$31))))</f>
        <v>0.76687991457456739</v>
      </c>
      <c r="X311">
        <f t="shared" ca="1" si="44"/>
        <v>1</v>
      </c>
      <c r="Y311" s="7"/>
    </row>
    <row r="312" spans="1:25" ht="15" customHeight="1" x14ac:dyDescent="0.3">
      <c r="A312" s="130">
        <v>305</v>
      </c>
      <c r="B312" s="10">
        <f t="shared" ca="1" si="36"/>
        <v>0.75688218271515761</v>
      </c>
      <c r="C312" s="57">
        <f ca="1">_xlfn.NORM.INV(B312,'Input Parameters'!$E$19,'Input Parameters'!$F$19)</f>
        <v>626.13807048819945</v>
      </c>
      <c r="D312" s="10">
        <f t="shared" ca="1" si="37"/>
        <v>0.7674882358787235</v>
      </c>
      <c r="E312" s="59">
        <f ca="1">IF(_xlfn.NORM.INV(D312,'Input Parameters'!$E$20,'Input Parameters'!$F$20)&lt;3500,3500,IF(_xlfn.NORM.INV(D312,'Input Parameters'!$E$20,'Input Parameters'!$F$20)&gt;5500,5500,_xlfn.NORM.INV(D312,'Input Parameters'!$E$20,'Input Parameters'!$F$20)))</f>
        <v>5311.4199814356998</v>
      </c>
      <c r="F312" s="10">
        <f t="shared" ca="1" si="38"/>
        <v>0.23298393438894438</v>
      </c>
      <c r="G312" s="61">
        <f ca="1">_xlfn.NORM.INV(F312,'Input Parameters'!$E$21,'Input Parameters'!$F$21)</f>
        <v>279.1196257618484</v>
      </c>
      <c r="H312" s="54">
        <f ca="1">EXP(E312*(1/'Input Parameters'!$E$22-1/G312))</f>
        <v>0.40597029617882097</v>
      </c>
      <c r="I312" s="10">
        <f t="shared" ca="1" si="39"/>
        <v>0.56552266199230483</v>
      </c>
      <c r="J312" s="29">
        <f ca="1">_xlfn.BETA.INV(I312,'Input Parameters'!$L$24,'Input Parameters'!$M$24,'Input Parameters'!$J$24,'Input Parameters'!$K$24)</f>
        <v>0.63350481489132493</v>
      </c>
      <c r="K312" s="156">
        <f ca="1">('Input Parameters'!$E$25/'Input Parameters'!$E$31)^$J312</f>
        <v>1.0625728258386105E-2</v>
      </c>
      <c r="L312" s="66">
        <f ca="1">$H312*$C312*'Input Parameters'!$E$23*K312</f>
        <v>2.7009906089698061</v>
      </c>
      <c r="M312" s="23">
        <f t="shared" ca="1" si="40"/>
        <v>0.67695645400183269</v>
      </c>
      <c r="N312" s="15">
        <f ca="1">_xlfn.NORM.INV(M312,'Input Parameters'!$E$26,'Input Parameters'!$F$26)</f>
        <v>4.3643301150047213E-2</v>
      </c>
      <c r="O312" s="8">
        <f t="shared" ca="1" si="41"/>
        <v>0.49954537240781671</v>
      </c>
      <c r="P312" s="29">
        <f ca="1">_xlfn.LOGNORM.INV(O312,'Input Parameters'!$H$27,'Input Parameters'!$I$27)</f>
        <v>1.4229152096927635</v>
      </c>
      <c r="Q312" s="10"/>
      <c r="R312" s="15">
        <f>'Input Parameters'!$E$28</f>
        <v>12.7</v>
      </c>
      <c r="S312" s="10">
        <f t="shared" ca="1" si="42"/>
        <v>0.42738517082499672</v>
      </c>
      <c r="T312" s="25">
        <f ca="1">_xlfn.LOGNORM.INV(S312,'Input Parameters'!$H$29,'Input Parameters'!$I$29)</f>
        <v>57.047376612262418</v>
      </c>
      <c r="U312" s="10">
        <f t="shared" ca="1" si="43"/>
        <v>8.0815152673699875E-2</v>
      </c>
      <c r="V312" s="29">
        <f ca="1">IF('Input Parameters'!$D$30="Beta",_xlfn.BETA.INV(U312,'Input Parameters'!$L$30,'Input Parameters'!$M$30,'Input Parameters'!$J$30,'Input Parameters'!$K$30),IF('Input Parameters'!$D$30="LogNorm",_xlfn.LOGNORM.INV(U312,'Input Parameters'!$H$30,'Input Parameters'!$I$30)))</f>
        <v>0.57538082262799251</v>
      </c>
      <c r="W312" s="2">
        <f ca="1">N312+(P312-N312)*(1-ERF((T312-R312)/(2*SQRT(L312*'Input Parameters'!$E$31))))</f>
        <v>0.12141191805884821</v>
      </c>
      <c r="X312">
        <f t="shared" ca="1" si="44"/>
        <v>1</v>
      </c>
      <c r="Y312" s="7"/>
    </row>
    <row r="313" spans="1:25" ht="15" customHeight="1" x14ac:dyDescent="0.3">
      <c r="A313" s="130">
        <v>306</v>
      </c>
      <c r="B313" s="10">
        <f t="shared" ca="1" si="36"/>
        <v>0.23609341114454019</v>
      </c>
      <c r="C313" s="57">
        <f ca="1">_xlfn.NORM.INV(B313,'Input Parameters'!$E$19,'Input Parameters'!$F$19)</f>
        <v>506.55079504755759</v>
      </c>
      <c r="D313" s="10">
        <f t="shared" ca="1" si="37"/>
        <v>0.84354673665822233</v>
      </c>
      <c r="E313" s="59">
        <f ca="1">IF(_xlfn.NORM.INV(D313,'Input Parameters'!$E$20,'Input Parameters'!$F$20)&lt;3500,3500,IF(_xlfn.NORM.INV(D313,'Input Parameters'!$E$20,'Input Parameters'!$F$20)&gt;5500,5500,_xlfn.NORM.INV(D313,'Input Parameters'!$E$20,'Input Parameters'!$F$20)))</f>
        <v>5500</v>
      </c>
      <c r="F313" s="10">
        <f t="shared" ca="1" si="38"/>
        <v>0.91193263386030066</v>
      </c>
      <c r="G313" s="61">
        <f ca="1">_xlfn.NORM.INV(F313,'Input Parameters'!$E$21,'Input Parameters'!$F$21)</f>
        <v>295.48263415446269</v>
      </c>
      <c r="H313" s="54">
        <f ca="1">EXP(E313*(1/'Input Parameters'!$E$22-1/G313))</f>
        <v>1.1708336643404356</v>
      </c>
      <c r="I313" s="10">
        <f t="shared" ca="1" si="39"/>
        <v>0.41595391091406131</v>
      </c>
      <c r="J313" s="29">
        <f ca="1">_xlfn.BETA.INV(I313,'Input Parameters'!$L$24,'Input Parameters'!$M$24,'Input Parameters'!$J$24,'Input Parameters'!$K$24)</f>
        <v>0.57265710844528672</v>
      </c>
      <c r="K313" s="156">
        <f ca="1">('Input Parameters'!$E$25/'Input Parameters'!$E$31)^$J313</f>
        <v>1.6440900789286107E-2</v>
      </c>
      <c r="L313" s="66">
        <f ca="1">$H313*$C313*'Input Parameters'!$E$23*K313</f>
        <v>9.7508799811654239</v>
      </c>
      <c r="M313" s="23">
        <f t="shared" ca="1" si="40"/>
        <v>0.17674967988547563</v>
      </c>
      <c r="N313" s="15">
        <f ca="1">_xlfn.NORM.INV(M313,'Input Parameters'!$E$26,'Input Parameters'!$F$26)</f>
        <v>1.4515715723569796E-2</v>
      </c>
      <c r="O313" s="8">
        <f t="shared" ca="1" si="41"/>
        <v>0.16188452171873957</v>
      </c>
      <c r="P313" s="29">
        <f ca="1">_xlfn.LOGNORM.INV(O313,'Input Parameters'!$H$27,'Input Parameters'!$I$27)</f>
        <v>0.92004412223430598</v>
      </c>
      <c r="Q313" s="10"/>
      <c r="R313" s="15">
        <f>'Input Parameters'!$E$28</f>
        <v>12.7</v>
      </c>
      <c r="S313" s="10">
        <f t="shared" ca="1" si="42"/>
        <v>0.8467898805319003</v>
      </c>
      <c r="T313" s="25">
        <f ca="1">_xlfn.LOGNORM.INV(S313,'Input Parameters'!$H$29,'Input Parameters'!$I$29)</f>
        <v>65.317559250438393</v>
      </c>
      <c r="U313" s="10">
        <f t="shared" ca="1" si="43"/>
        <v>0.16323436522139756</v>
      </c>
      <c r="V313" s="29">
        <f ca="1">IF('Input Parameters'!$D$30="Beta",_xlfn.BETA.INV(U313,'Input Parameters'!$L$30,'Input Parameters'!$M$30,'Input Parameters'!$J$30,'Input Parameters'!$K$30),IF('Input Parameters'!$D$30="LogNorm",_xlfn.LOGNORM.INV(U313,'Input Parameters'!$H$30,'Input Parameters'!$I$30)))</f>
        <v>0.67858501306817209</v>
      </c>
      <c r="W313" s="2">
        <f ca="1">N313+(P313-N313)*(1-ERF((T313-R313)/(2*SQRT(L313*'Input Parameters'!$E$31))))</f>
        <v>0.22591822873386985</v>
      </c>
      <c r="X313">
        <f t="shared" ca="1" si="44"/>
        <v>1</v>
      </c>
      <c r="Y313" s="7"/>
    </row>
    <row r="314" spans="1:25" ht="15" customHeight="1" x14ac:dyDescent="0.3">
      <c r="A314" s="130">
        <v>307</v>
      </c>
      <c r="B314" s="10">
        <f t="shared" ca="1" si="36"/>
        <v>3.8877020023416975E-2</v>
      </c>
      <c r="C314" s="57">
        <f ca="1">_xlfn.NORM.INV(B314,'Input Parameters'!$E$19,'Input Parameters'!$F$19)</f>
        <v>418.25307095205665</v>
      </c>
      <c r="D314" s="10">
        <f t="shared" ca="1" si="37"/>
        <v>0.44883870149794469</v>
      </c>
      <c r="E314" s="59">
        <f ca="1">IF(_xlfn.NORM.INV(D314,'Input Parameters'!$E$20,'Input Parameters'!$F$20)&lt;3500,3500,IF(_xlfn.NORM.INV(D314,'Input Parameters'!$E$20,'Input Parameters'!$F$20)&gt;5500,5500,_xlfn.NORM.INV(D314,'Input Parameters'!$E$20,'Input Parameters'!$F$20)))</f>
        <v>4709.9828631874088</v>
      </c>
      <c r="F314" s="10">
        <f t="shared" ca="1" si="38"/>
        <v>4.8350664240820018E-2</v>
      </c>
      <c r="G314" s="61">
        <f ca="1">_xlfn.NORM.INV(F314,'Input Parameters'!$E$21,'Input Parameters'!$F$21)</f>
        <v>271.79406571924432</v>
      </c>
      <c r="H314" s="54">
        <f ca="1">EXP(E314*(1/'Input Parameters'!$E$22-1/G314))</f>
        <v>0.2853020629900867</v>
      </c>
      <c r="I314" s="10">
        <f t="shared" ca="1" si="39"/>
        <v>0.52154132893721805</v>
      </c>
      <c r="J314" s="29">
        <f ca="1">_xlfn.BETA.INV(I314,'Input Parameters'!$L$24,'Input Parameters'!$M$24,'Input Parameters'!$J$24,'Input Parameters'!$K$24)</f>
        <v>0.61584048762818511</v>
      </c>
      <c r="K314" s="156">
        <f ca="1">('Input Parameters'!$E$25/'Input Parameters'!$E$31)^$J314</f>
        <v>1.2061205551390931E-2</v>
      </c>
      <c r="L314" s="66">
        <f ca="1">$H314*$C314*'Input Parameters'!$E$23*K314</f>
        <v>1.4392451323701503</v>
      </c>
      <c r="M314" s="23">
        <f t="shared" ca="1" si="40"/>
        <v>0.39142921104489936</v>
      </c>
      <c r="N314" s="15">
        <f ca="1">_xlfn.NORM.INV(M314,'Input Parameters'!$E$26,'Input Parameters'!$F$26)</f>
        <v>2.8212485088618386E-2</v>
      </c>
      <c r="O314" s="8">
        <f t="shared" ca="1" si="41"/>
        <v>0.61168313651516404</v>
      </c>
      <c r="P314" s="29">
        <f ca="1">_xlfn.LOGNORM.INV(O314,'Input Parameters'!$H$27,'Input Parameters'!$I$27)</f>
        <v>1.614019534552241</v>
      </c>
      <c r="Q314" s="10"/>
      <c r="R314" s="15">
        <f>'Input Parameters'!$E$28</f>
        <v>12.7</v>
      </c>
      <c r="S314" s="10">
        <f t="shared" ca="1" si="42"/>
        <v>0.49209424555422321</v>
      </c>
      <c r="T314" s="25">
        <f ca="1">_xlfn.LOGNORM.INV(S314,'Input Parameters'!$H$29,'Input Parameters'!$I$29)</f>
        <v>58.102402546596579</v>
      </c>
      <c r="U314" s="10">
        <f t="shared" ca="1" si="43"/>
        <v>0.19698961056332498</v>
      </c>
      <c r="V314" s="29">
        <f ca="1">IF('Input Parameters'!$D$30="Beta",_xlfn.BETA.INV(U314,'Input Parameters'!$L$30,'Input Parameters'!$M$30,'Input Parameters'!$J$30,'Input Parameters'!$K$30),IF('Input Parameters'!$D$30="LogNorm",_xlfn.LOGNORM.INV(U314,'Input Parameters'!$H$30,'Input Parameters'!$I$30)))</f>
        <v>0.71394978734940906</v>
      </c>
      <c r="W314" s="2">
        <f ca="1">N314+(P314-N314)*(1-ERF((T314-R314)/(2*SQRT(L314*'Input Parameters'!$E$31))))</f>
        <v>4.0025554752657802E-2</v>
      </c>
      <c r="X314">
        <f t="shared" ca="1" si="44"/>
        <v>1</v>
      </c>
      <c r="Y314" s="7"/>
    </row>
    <row r="315" spans="1:25" ht="15" customHeight="1" x14ac:dyDescent="0.3">
      <c r="A315" s="130">
        <v>308</v>
      </c>
      <c r="B315" s="10">
        <f t="shared" ca="1" si="36"/>
        <v>0.23635634093550717</v>
      </c>
      <c r="C315" s="57">
        <f ca="1">_xlfn.NORM.INV(B315,'Input Parameters'!$E$19,'Input Parameters'!$F$19)</f>
        <v>506.62288698377529</v>
      </c>
      <c r="D315" s="10">
        <f t="shared" ca="1" si="37"/>
        <v>0.89468269618852747</v>
      </c>
      <c r="E315" s="59">
        <f ca="1">IF(_xlfn.NORM.INV(D315,'Input Parameters'!$E$20,'Input Parameters'!$F$20)&lt;3500,3500,IF(_xlfn.NORM.INV(D315,'Input Parameters'!$E$20,'Input Parameters'!$F$20)&gt;5500,5500,_xlfn.NORM.INV(D315,'Input Parameters'!$E$20,'Input Parameters'!$F$20)))</f>
        <v>5500</v>
      </c>
      <c r="F315" s="10">
        <f t="shared" ca="1" si="38"/>
        <v>0.80349265830512251</v>
      </c>
      <c r="G315" s="61">
        <f ca="1">_xlfn.NORM.INV(F315,'Input Parameters'!$E$21,'Input Parameters'!$F$21)</f>
        <v>291.56372114490273</v>
      </c>
      <c r="H315" s="54">
        <f ca="1">EXP(E315*(1/'Input Parameters'!$E$22-1/G315))</f>
        <v>0.91167665907672812</v>
      </c>
      <c r="I315" s="10">
        <f t="shared" ca="1" si="39"/>
        <v>0.56549088881938581</v>
      </c>
      <c r="J315" s="29">
        <f ca="1">_xlfn.BETA.INV(I315,'Input Parameters'!$L$24,'Input Parameters'!$M$24,'Input Parameters'!$J$24,'Input Parameters'!$K$24)</f>
        <v>0.63349204804822601</v>
      </c>
      <c r="K315" s="156">
        <f ca="1">('Input Parameters'!$E$25/'Input Parameters'!$E$31)^$J315</f>
        <v>1.0626701444952655E-2</v>
      </c>
      <c r="L315" s="66">
        <f ca="1">$H315*$C315*'Input Parameters'!$E$23*K315</f>
        <v>4.9082211303405439</v>
      </c>
      <c r="M315" s="23">
        <f t="shared" ca="1" si="40"/>
        <v>6.639439216234333E-2</v>
      </c>
      <c r="N315" s="15">
        <f ca="1">_xlfn.NORM.INV(M315,'Input Parameters'!$E$26,'Input Parameters'!$F$26)</f>
        <v>2.4329064505022174E-3</v>
      </c>
      <c r="O315" s="8">
        <f t="shared" ca="1" si="41"/>
        <v>2.4774146561693966E-2</v>
      </c>
      <c r="P315" s="29">
        <f ca="1">_xlfn.LOGNORM.INV(O315,'Input Parameters'!$H$27,'Input Parameters'!$I$27)</f>
        <v>0.59713397197271345</v>
      </c>
      <c r="Q315" s="10"/>
      <c r="R315" s="15">
        <f>'Input Parameters'!$E$28</f>
        <v>12.7</v>
      </c>
      <c r="S315" s="10">
        <f t="shared" ca="1" si="42"/>
        <v>0.97701904097795267</v>
      </c>
      <c r="T315" s="25">
        <f ca="1">_xlfn.LOGNORM.INV(S315,'Input Parameters'!$H$29,'Input Parameters'!$I$29)</f>
        <v>72.857143603539498</v>
      </c>
      <c r="U315" s="10">
        <f t="shared" ca="1" si="43"/>
        <v>0.46081132416803328</v>
      </c>
      <c r="V315" s="29">
        <f ca="1">IF('Input Parameters'!$D$30="Beta",_xlfn.BETA.INV(U315,'Input Parameters'!$L$30,'Input Parameters'!$M$30,'Input Parameters'!$J$30,'Input Parameters'!$K$30),IF('Input Parameters'!$D$30="LogNorm",_xlfn.LOGNORM.INV(U315,'Input Parameters'!$H$30,'Input Parameters'!$I$30)))</f>
        <v>0.96118068256082589</v>
      </c>
      <c r="W315" s="2">
        <f ca="1">N315+(P315-N315)*(1-ERF((T315-R315)/(2*SQRT(L315*'Input Parameters'!$E$31))))</f>
        <v>3.5053995507573765E-2</v>
      </c>
      <c r="X315">
        <f t="shared" ca="1" si="44"/>
        <v>1</v>
      </c>
      <c r="Y315" s="7"/>
    </row>
    <row r="316" spans="1:25" ht="15" customHeight="1" x14ac:dyDescent="0.3">
      <c r="A316" s="130">
        <v>309</v>
      </c>
      <c r="B316" s="10">
        <f t="shared" ca="1" si="36"/>
        <v>0.98453517079207198</v>
      </c>
      <c r="C316" s="57">
        <f ca="1">_xlfn.NORM.INV(B316,'Input Parameters'!$E$19,'Input Parameters'!$F$19)</f>
        <v>749.64901481873176</v>
      </c>
      <c r="D316" s="10">
        <f t="shared" ca="1" si="37"/>
        <v>0.37024565652860175</v>
      </c>
      <c r="E316" s="59">
        <f ca="1">IF(_xlfn.NORM.INV(D316,'Input Parameters'!$E$20,'Input Parameters'!$F$20)&lt;3500,3500,IF(_xlfn.NORM.INV(D316,'Input Parameters'!$E$20,'Input Parameters'!$F$20)&gt;5500,5500,_xlfn.NORM.INV(D316,'Input Parameters'!$E$20,'Input Parameters'!$F$20)))</f>
        <v>4568.1580471187035</v>
      </c>
      <c r="F316" s="10">
        <f t="shared" ca="1" si="38"/>
        <v>0.86968323970915651</v>
      </c>
      <c r="G316" s="61">
        <f ca="1">_xlfn.NORM.INV(F316,'Input Parameters'!$E$21,'Input Parameters'!$F$21)</f>
        <v>293.69167489316936</v>
      </c>
      <c r="H316" s="54">
        <f ca="1">EXP(E316*(1/'Input Parameters'!$E$22-1/G316))</f>
        <v>1.0374008588274855</v>
      </c>
      <c r="I316" s="10">
        <f t="shared" ca="1" si="39"/>
        <v>2.8132027005731697E-2</v>
      </c>
      <c r="J316" s="29">
        <f ca="1">_xlfn.BETA.INV(I316,'Input Parameters'!$L$24,'Input Parameters'!$M$24,'Input Parameters'!$J$24,'Input Parameters'!$K$24)</f>
        <v>0.3018588852726673</v>
      </c>
      <c r="K316" s="156">
        <f ca="1">('Input Parameters'!$E$25/'Input Parameters'!$E$31)^$J316</f>
        <v>0.11470414472408376</v>
      </c>
      <c r="L316" s="66">
        <f ca="1">$H316*$C316*'Input Parameters'!$E$23*K316</f>
        <v>89.203868492655332</v>
      </c>
      <c r="M316" s="23">
        <f t="shared" ca="1" si="40"/>
        <v>0.3495667999310903</v>
      </c>
      <c r="N316" s="15">
        <f ca="1">_xlfn.NORM.INV(M316,'Input Parameters'!$E$26,'Input Parameters'!$F$26)</f>
        <v>2.5883704118966191E-2</v>
      </c>
      <c r="O316" s="8">
        <f t="shared" ca="1" si="41"/>
        <v>0.8407910205627146</v>
      </c>
      <c r="P316" s="29">
        <f ca="1">_xlfn.LOGNORM.INV(O316,'Input Parameters'!$H$27,'Input Parameters'!$I$27)</f>
        <v>2.2135810470975557</v>
      </c>
      <c r="Q316" s="10"/>
      <c r="R316" s="15">
        <f>'Input Parameters'!$E$28</f>
        <v>12.7</v>
      </c>
      <c r="S316" s="10">
        <f t="shared" ca="1" si="42"/>
        <v>0.30064278534724698</v>
      </c>
      <c r="T316" s="25">
        <f ca="1">_xlfn.LOGNORM.INV(S316,'Input Parameters'!$H$29,'Input Parameters'!$I$29)</f>
        <v>54.91372782396332</v>
      </c>
      <c r="U316" s="10">
        <f t="shared" ca="1" si="43"/>
        <v>0.61041956032760114</v>
      </c>
      <c r="V316" s="29">
        <f ca="1">IF('Input Parameters'!$D$30="Beta",_xlfn.BETA.INV(U316,'Input Parameters'!$L$30,'Input Parameters'!$M$30,'Input Parameters'!$J$30,'Input Parameters'!$K$30),IF('Input Parameters'!$D$30="LogNorm",_xlfn.LOGNORM.INV(U316,'Input Parameters'!$H$30,'Input Parameters'!$I$30)))</f>
        <v>1.1160395784550539</v>
      </c>
      <c r="W316" s="2">
        <f ca="1">N316+(P316-N316)*(1-ERF((T316-R316)/(2*SQRT(L316*'Input Parameters'!$E$31))))</f>
        <v>1.6709653601060261</v>
      </c>
      <c r="X316">
        <f t="shared" ca="1" si="44"/>
        <v>0</v>
      </c>
      <c r="Y316" s="7"/>
    </row>
    <row r="317" spans="1:25" ht="15" customHeight="1" x14ac:dyDescent="0.3">
      <c r="A317" s="130">
        <v>310</v>
      </c>
      <c r="B317" s="10">
        <f t="shared" ca="1" si="36"/>
        <v>0.82992456999733311</v>
      </c>
      <c r="C317" s="57">
        <f ca="1">_xlfn.NORM.INV(B317,'Input Parameters'!$E$19,'Input Parameters'!$F$19)</f>
        <v>647.90177977717349</v>
      </c>
      <c r="D317" s="10">
        <f t="shared" ca="1" si="37"/>
        <v>0.24049342506976745</v>
      </c>
      <c r="E317" s="59">
        <f ca="1">IF(_xlfn.NORM.INV(D317,'Input Parameters'!$E$20,'Input Parameters'!$F$20)&lt;3500,3500,IF(_xlfn.NORM.INV(D317,'Input Parameters'!$E$20,'Input Parameters'!$F$20)&gt;5500,5500,_xlfn.NORM.INV(D317,'Input Parameters'!$E$20,'Input Parameters'!$F$20)))</f>
        <v>4306.6986402336697</v>
      </c>
      <c r="F317" s="10">
        <f t="shared" ca="1" si="38"/>
        <v>0.99345773557209927</v>
      </c>
      <c r="G317" s="61">
        <f ca="1">_xlfn.NORM.INV(F317,'Input Parameters'!$E$21,'Input Parameters'!$F$21)</f>
        <v>304.35427787840206</v>
      </c>
      <c r="H317" s="54">
        <f ca="1">EXP(E317*(1/'Input Parameters'!$E$22-1/G317))</f>
        <v>1.7303935931849956</v>
      </c>
      <c r="I317" s="10">
        <f t="shared" ca="1" si="39"/>
        <v>0.80561986740956903</v>
      </c>
      <c r="J317" s="29">
        <f ca="1">_xlfn.BETA.INV(I317,'Input Parameters'!$L$24,'Input Parameters'!$M$24,'Input Parameters'!$J$24,'Input Parameters'!$K$24)</f>
        <v>0.73756068638087413</v>
      </c>
      <c r="K317" s="156">
        <f ca="1">('Input Parameters'!$E$25/'Input Parameters'!$E$31)^$J317</f>
        <v>5.0370897969954E-3</v>
      </c>
      <c r="L317" s="66">
        <f ca="1">$H317*$C317*'Input Parameters'!$E$23*K317</f>
        <v>5.6472077456456855</v>
      </c>
      <c r="M317" s="23">
        <f t="shared" ca="1" si="40"/>
        <v>0.38294338604936873</v>
      </c>
      <c r="N317" s="15">
        <f ca="1">_xlfn.NORM.INV(M317,'Input Parameters'!$E$26,'Input Parameters'!$F$26)</f>
        <v>2.7747051727767008E-2</v>
      </c>
      <c r="O317" s="8">
        <f t="shared" ca="1" si="41"/>
        <v>0.42820960464548274</v>
      </c>
      <c r="P317" s="29">
        <f ca="1">_xlfn.LOGNORM.INV(O317,'Input Parameters'!$H$27,'Input Parameters'!$I$27)</f>
        <v>1.314116551769422</v>
      </c>
      <c r="Q317" s="10"/>
      <c r="R317" s="15">
        <f>'Input Parameters'!$E$28</f>
        <v>12.7</v>
      </c>
      <c r="S317" s="10">
        <f t="shared" ca="1" si="42"/>
        <v>0.57514811066772975</v>
      </c>
      <c r="T317" s="25">
        <f ca="1">_xlfn.LOGNORM.INV(S317,'Input Parameters'!$H$29,'Input Parameters'!$I$29)</f>
        <v>59.484003718557965</v>
      </c>
      <c r="U317" s="10">
        <f t="shared" ca="1" si="43"/>
        <v>0.44391022012045922</v>
      </c>
      <c r="V317" s="29">
        <f ca="1">IF('Input Parameters'!$D$30="Beta",_xlfn.BETA.INV(U317,'Input Parameters'!$L$30,'Input Parameters'!$M$30,'Input Parameters'!$J$30,'Input Parameters'!$K$30),IF('Input Parameters'!$D$30="LogNorm",_xlfn.LOGNORM.INV(U317,'Input Parameters'!$H$30,'Input Parameters'!$I$30)))</f>
        <v>0.94514146053259429</v>
      </c>
      <c r="W317" s="2">
        <f ca="1">N317+(P317-N317)*(1-ERF((T317-R317)/(2*SQRT(L317*'Input Parameters'!$E$31))))</f>
        <v>0.23857902653327792</v>
      </c>
      <c r="X317">
        <f t="shared" ca="1" si="44"/>
        <v>1</v>
      </c>
      <c r="Y317" s="7"/>
    </row>
    <row r="318" spans="1:25" ht="15" customHeight="1" x14ac:dyDescent="0.3">
      <c r="A318" s="130">
        <v>311</v>
      </c>
      <c r="B318" s="10">
        <f t="shared" ca="1" si="36"/>
        <v>0.83130424045078599</v>
      </c>
      <c r="C318" s="57">
        <f ca="1">_xlfn.NORM.INV(B318,'Input Parameters'!$E$19,'Input Parameters'!$F$19)</f>
        <v>648.3635540790516</v>
      </c>
      <c r="D318" s="10">
        <f t="shared" ca="1" si="37"/>
        <v>0.29128294421817102</v>
      </c>
      <c r="E318" s="59">
        <f ca="1">IF(_xlfn.NORM.INV(D318,'Input Parameters'!$E$20,'Input Parameters'!$F$20)&lt;3500,3500,IF(_xlfn.NORM.INV(D318,'Input Parameters'!$E$20,'Input Parameters'!$F$20)&gt;5500,5500,_xlfn.NORM.INV(D318,'Input Parameters'!$E$20,'Input Parameters'!$F$20)))</f>
        <v>4415.2515620993227</v>
      </c>
      <c r="F318" s="10">
        <f t="shared" ca="1" si="38"/>
        <v>0.22924162088828359</v>
      </c>
      <c r="G318" s="61">
        <f ca="1">_xlfn.NORM.INV(F318,'Input Parameters'!$E$21,'Input Parameters'!$F$21)</f>
        <v>279.02301479360716</v>
      </c>
      <c r="H318" s="54">
        <f ca="1">EXP(E318*(1/'Input Parameters'!$E$22-1/G318))</f>
        <v>0.47008058910731021</v>
      </c>
      <c r="I318" s="10">
        <f t="shared" ca="1" si="39"/>
        <v>0.9412117590129141</v>
      </c>
      <c r="J318" s="29">
        <f ca="1">_xlfn.BETA.INV(I318,'Input Parameters'!$L$24,'Input Parameters'!$M$24,'Input Parameters'!$J$24,'Input Parameters'!$K$24)</f>
        <v>0.82581224827959876</v>
      </c>
      <c r="K318" s="156">
        <f ca="1">('Input Parameters'!$E$25/'Input Parameters'!$E$31)^$J318</f>
        <v>2.674471264998729E-3</v>
      </c>
      <c r="L318" s="66">
        <f ca="1">$H318*$C318*'Input Parameters'!$E$23*K318</f>
        <v>0.81513370039387212</v>
      </c>
      <c r="M318" s="23">
        <f t="shared" ca="1" si="40"/>
        <v>0.90683012574889521</v>
      </c>
      <c r="N318" s="15">
        <f ca="1">_xlfn.NORM.INV(M318,'Input Parameters'!$E$26,'Input Parameters'!$F$26)</f>
        <v>6.175118199210626E-2</v>
      </c>
      <c r="O318" s="8">
        <f t="shared" ca="1" si="41"/>
        <v>0.67264047926687232</v>
      </c>
      <c r="P318" s="29">
        <f ca="1">_xlfn.LOGNORM.INV(O318,'Input Parameters'!$H$27,'Input Parameters'!$I$27)</f>
        <v>1.7351002495911925</v>
      </c>
      <c r="Q318" s="10"/>
      <c r="R318" s="15">
        <f>'Input Parameters'!$E$28</f>
        <v>12.7</v>
      </c>
      <c r="S318" s="10">
        <f t="shared" ca="1" si="42"/>
        <v>0.72284523734744421</v>
      </c>
      <c r="T318" s="25">
        <f ca="1">_xlfn.LOGNORM.INV(S318,'Input Parameters'!$H$29,'Input Parameters'!$I$29)</f>
        <v>62.228984888266474</v>
      </c>
      <c r="U318" s="10">
        <f t="shared" ca="1" si="43"/>
        <v>0.66759296344130137</v>
      </c>
      <c r="V318" s="29">
        <f ca="1">IF('Input Parameters'!$D$30="Beta",_xlfn.BETA.INV(U318,'Input Parameters'!$L$30,'Input Parameters'!$M$30,'Input Parameters'!$J$30,'Input Parameters'!$K$30),IF('Input Parameters'!$D$30="LogNorm",_xlfn.LOGNORM.INV(U318,'Input Parameters'!$H$30,'Input Parameters'!$I$30)))</f>
        <v>1.1853847556170305</v>
      </c>
      <c r="W318" s="2">
        <f ca="1">N318+(P318-N318)*(1-ERF((T318-R318)/(2*SQRT(L318*'Input Parameters'!$E$31))))</f>
        <v>6.192662826936806E-2</v>
      </c>
      <c r="X318">
        <f t="shared" ca="1" si="44"/>
        <v>1</v>
      </c>
      <c r="Y318" s="7"/>
    </row>
    <row r="319" spans="1:25" ht="15" customHeight="1" x14ac:dyDescent="0.3">
      <c r="A319" s="130">
        <v>312</v>
      </c>
      <c r="B319" s="10">
        <f t="shared" ca="1" si="36"/>
        <v>0.26493092482921166</v>
      </c>
      <c r="C319" s="57">
        <f ca="1">_xlfn.NORM.INV(B319,'Input Parameters'!$E$19,'Input Parameters'!$F$19)</f>
        <v>514.21567051979241</v>
      </c>
      <c r="D319" s="10">
        <f t="shared" ca="1" si="37"/>
        <v>0.78437843107518002</v>
      </c>
      <c r="E319" s="59">
        <f ca="1">IF(_xlfn.NORM.INV(D319,'Input Parameters'!$E$20,'Input Parameters'!$F$20)&lt;3500,3500,IF(_xlfn.NORM.INV(D319,'Input Parameters'!$E$20,'Input Parameters'!$F$20)&gt;5500,5500,_xlfn.NORM.INV(D319,'Input Parameters'!$E$20,'Input Parameters'!$F$20)))</f>
        <v>5350.9463118469967</v>
      </c>
      <c r="F319" s="10">
        <f t="shared" ca="1" si="38"/>
        <v>0.36641615097982738</v>
      </c>
      <c r="G319" s="61">
        <f ca="1">_xlfn.NORM.INV(F319,'Input Parameters'!$E$21,'Input Parameters'!$F$21)</f>
        <v>282.1669074557804</v>
      </c>
      <c r="H319" s="54">
        <f ca="1">EXP(E319*(1/'Input Parameters'!$E$22-1/G319))</f>
        <v>0.49601583242491842</v>
      </c>
      <c r="I319" s="10">
        <f t="shared" ca="1" si="39"/>
        <v>0.87335868456367061</v>
      </c>
      <c r="J319" s="29">
        <f ca="1">_xlfn.BETA.INV(I319,'Input Parameters'!$L$24,'Input Parameters'!$M$24,'Input Parameters'!$J$24,'Input Parameters'!$K$24)</f>
        <v>0.77508258535092678</v>
      </c>
      <c r="K319" s="156">
        <f ca="1">('Input Parameters'!$E$25/'Input Parameters'!$E$31)^$J319</f>
        <v>3.8484226422316136E-3</v>
      </c>
      <c r="L319" s="66">
        <f ca="1">$H319*$C319*'Input Parameters'!$E$23*K319</f>
        <v>0.98157526888178492</v>
      </c>
      <c r="M319" s="23">
        <f t="shared" ca="1" si="40"/>
        <v>0.25673809352615806</v>
      </c>
      <c r="N319" s="15">
        <f ca="1">_xlfn.NORM.INV(M319,'Input Parameters'!$E$26,'Input Parameters'!$F$26)</f>
        <v>2.02778749705992E-2</v>
      </c>
      <c r="O319" s="8">
        <f t="shared" ca="1" si="41"/>
        <v>0.68241754598653648</v>
      </c>
      <c r="P319" s="29">
        <f ca="1">_xlfn.LOGNORM.INV(O319,'Input Parameters'!$H$27,'Input Parameters'!$I$27)</f>
        <v>1.756147593749585</v>
      </c>
      <c r="Q319" s="10"/>
      <c r="R319" s="15">
        <f>'Input Parameters'!$E$28</f>
        <v>12.7</v>
      </c>
      <c r="S319" s="10">
        <f t="shared" ca="1" si="42"/>
        <v>0.52601918907759404</v>
      </c>
      <c r="T319" s="25">
        <f ca="1">_xlfn.LOGNORM.INV(S319,'Input Parameters'!$H$29,'Input Parameters'!$I$29)</f>
        <v>58.660099787568065</v>
      </c>
      <c r="U319" s="10">
        <f t="shared" ca="1" si="43"/>
        <v>0.15065805496106977</v>
      </c>
      <c r="V319" s="29">
        <f ca="1">IF('Input Parameters'!$D$30="Beta",_xlfn.BETA.INV(U319,'Input Parameters'!$L$30,'Input Parameters'!$M$30,'Input Parameters'!$J$30,'Input Parameters'!$K$30),IF('Input Parameters'!$D$30="LogNorm",_xlfn.LOGNORM.INV(U319,'Input Parameters'!$H$30,'Input Parameters'!$I$30)))</f>
        <v>0.6647163355937743</v>
      </c>
      <c r="W319" s="2">
        <f ca="1">N319+(P319-N319)*(1-ERF((T319-R319)/(2*SQRT(L319*'Input Parameters'!$E$31))))</f>
        <v>2.207836879063026E-2</v>
      </c>
      <c r="X319">
        <f t="shared" ca="1" si="44"/>
        <v>1</v>
      </c>
      <c r="Y319" s="7"/>
    </row>
    <row r="320" spans="1:25" ht="15" customHeight="1" x14ac:dyDescent="0.3">
      <c r="A320" s="130">
        <v>313</v>
      </c>
      <c r="B320" s="10">
        <f t="shared" ca="1" si="36"/>
        <v>0.71895668630832665</v>
      </c>
      <c r="C320" s="57">
        <f ca="1">_xlfn.NORM.INV(B320,'Input Parameters'!$E$19,'Input Parameters'!$F$19)</f>
        <v>616.28844810253804</v>
      </c>
      <c r="D320" s="10">
        <f t="shared" ca="1" si="37"/>
        <v>0.15872410464020825</v>
      </c>
      <c r="E320" s="59">
        <f ca="1">IF(_xlfn.NORM.INV(D320,'Input Parameters'!$E$20,'Input Parameters'!$F$20)&lt;3500,3500,IF(_xlfn.NORM.INV(D320,'Input Parameters'!$E$20,'Input Parameters'!$F$20)&gt;5500,5500,_xlfn.NORM.INV(D320,'Input Parameters'!$E$20,'Input Parameters'!$F$20)))</f>
        <v>4100.1991507086796</v>
      </c>
      <c r="F320" s="10">
        <f t="shared" ca="1" si="38"/>
        <v>0.96254216396560865</v>
      </c>
      <c r="G320" s="61">
        <f ca="1">_xlfn.NORM.INV(F320,'Input Parameters'!$E$21,'Input Parameters'!$F$21)</f>
        <v>298.84850501396096</v>
      </c>
      <c r="H320" s="54">
        <f ca="1">EXP(E320*(1/'Input Parameters'!$E$22-1/G320))</f>
        <v>1.3150327632311967</v>
      </c>
      <c r="I320" s="10">
        <f t="shared" ca="1" si="39"/>
        <v>0.21396538644291974</v>
      </c>
      <c r="J320" s="29">
        <f ca="1">_xlfn.BETA.INV(I320,'Input Parameters'!$L$24,'Input Parameters'!$M$24,'Input Parameters'!$J$24,'Input Parameters'!$K$24)</f>
        <v>0.47672980223038375</v>
      </c>
      <c r="K320" s="156">
        <f ca="1">('Input Parameters'!$E$25/'Input Parameters'!$E$31)^$J320</f>
        <v>3.2717538839520749E-2</v>
      </c>
      <c r="L320" s="66">
        <f ca="1">$H320*$C320*'Input Parameters'!$E$23*K320</f>
        <v>26.515585846329699</v>
      </c>
      <c r="M320" s="23">
        <f t="shared" ca="1" si="40"/>
        <v>0.88488737091603287</v>
      </c>
      <c r="N320" s="15">
        <f ca="1">_xlfn.NORM.INV(M320,'Input Parameters'!$E$26,'Input Parameters'!$F$26)</f>
        <v>5.9195354885854853E-2</v>
      </c>
      <c r="O320" s="8">
        <f t="shared" ca="1" si="41"/>
        <v>0.72669619577166855</v>
      </c>
      <c r="P320" s="29">
        <f ca="1">_xlfn.LOGNORM.INV(O320,'Input Parameters'!$H$27,'Input Parameters'!$I$27)</f>
        <v>1.8587791777218534</v>
      </c>
      <c r="Q320" s="10"/>
      <c r="R320" s="15">
        <f>'Input Parameters'!$E$28</f>
        <v>12.7</v>
      </c>
      <c r="S320" s="10">
        <f t="shared" ca="1" si="42"/>
        <v>0.31312282571073213</v>
      </c>
      <c r="T320" s="25">
        <f ca="1">_xlfn.LOGNORM.INV(S320,'Input Parameters'!$H$29,'Input Parameters'!$I$29)</f>
        <v>55.133249633836087</v>
      </c>
      <c r="U320" s="10">
        <f t="shared" ca="1" si="43"/>
        <v>0.85580404034845758</v>
      </c>
      <c r="V320" s="29">
        <f ca="1">IF('Input Parameters'!$D$30="Beta",_xlfn.BETA.INV(U320,'Input Parameters'!$L$30,'Input Parameters'!$M$30,'Input Parameters'!$J$30,'Input Parameters'!$K$30),IF('Input Parameters'!$D$30="LogNorm",_xlfn.LOGNORM.INV(U320,'Input Parameters'!$H$30,'Input Parameters'!$I$30)))</f>
        <v>1.5187174701212045</v>
      </c>
      <c r="W320" s="2">
        <f ca="1">N320+(P320-N320)*(1-ERF((T320-R320)/(2*SQRT(L320*'Input Parameters'!$E$31))))</f>
        <v>1.0671407987649792</v>
      </c>
      <c r="X320">
        <f t="shared" ca="1" si="44"/>
        <v>1</v>
      </c>
      <c r="Y320" s="7"/>
    </row>
    <row r="321" spans="1:25" ht="15" customHeight="1" x14ac:dyDescent="0.3">
      <c r="A321" s="130">
        <v>314</v>
      </c>
      <c r="B321" s="10">
        <f t="shared" ca="1" si="36"/>
        <v>1.1301170320794252E-2</v>
      </c>
      <c r="C321" s="57">
        <f ca="1">_xlfn.NORM.INV(B321,'Input Parameters'!$E$19,'Input Parameters'!$F$19)</f>
        <v>374.63237995470888</v>
      </c>
      <c r="D321" s="10">
        <f t="shared" ca="1" si="37"/>
        <v>0.89353823377917685</v>
      </c>
      <c r="E321" s="59">
        <f ca="1">IF(_xlfn.NORM.INV(D321,'Input Parameters'!$E$20,'Input Parameters'!$F$20)&lt;3500,3500,IF(_xlfn.NORM.INV(D321,'Input Parameters'!$E$20,'Input Parameters'!$F$20)&gt;5500,5500,_xlfn.NORM.INV(D321,'Input Parameters'!$E$20,'Input Parameters'!$F$20)))</f>
        <v>5500</v>
      </c>
      <c r="F321" s="10">
        <f t="shared" ca="1" si="38"/>
        <v>0.3788724710829664</v>
      </c>
      <c r="G321" s="61">
        <f ca="1">_xlfn.NORM.INV(F321,'Input Parameters'!$E$21,'Input Parameters'!$F$21)</f>
        <v>282.42563466891329</v>
      </c>
      <c r="H321" s="54">
        <f ca="1">EXP(E321*(1/'Input Parameters'!$E$22-1/G321))</f>
        <v>0.49518598049233375</v>
      </c>
      <c r="I321" s="10">
        <f t="shared" ca="1" si="39"/>
        <v>0.49277089030541499</v>
      </c>
      <c r="J321" s="29">
        <f ca="1">_xlfn.BETA.INV(I321,'Input Parameters'!$L$24,'Input Parameters'!$M$24,'Input Parameters'!$J$24,'Input Parameters'!$K$24)</f>
        <v>0.60424031137513223</v>
      </c>
      <c r="K321" s="156">
        <f ca="1">('Input Parameters'!$E$25/'Input Parameters'!$E$31)^$J321</f>
        <v>1.3107814342943476E-2</v>
      </c>
      <c r="L321" s="66">
        <f ca="1">$H321*$C321*'Input Parameters'!$E$23*K321</f>
        <v>2.431666061212705</v>
      </c>
      <c r="M321" s="23">
        <f t="shared" ca="1" si="40"/>
        <v>0.60018408946372903</v>
      </c>
      <c r="N321" s="15">
        <f ca="1">_xlfn.NORM.INV(M321,'Input Parameters'!$E$26,'Input Parameters'!$F$26)</f>
        <v>3.9330296120584848E-2</v>
      </c>
      <c r="O321" s="8">
        <f t="shared" ca="1" si="41"/>
        <v>0.62070948843382989</v>
      </c>
      <c r="P321" s="29">
        <f ca="1">_xlfn.LOGNORM.INV(O321,'Input Parameters'!$H$27,'Input Parameters'!$I$27)</f>
        <v>1.6309856924837887</v>
      </c>
      <c r="Q321" s="10"/>
      <c r="R321" s="15">
        <f>'Input Parameters'!$E$28</f>
        <v>12.7</v>
      </c>
      <c r="S321" s="10">
        <f t="shared" ca="1" si="42"/>
        <v>0.46210418361497185</v>
      </c>
      <c r="T321" s="25">
        <f ca="1">_xlfn.LOGNORM.INV(S321,'Input Parameters'!$H$29,'Input Parameters'!$I$29)</f>
        <v>57.613162029394196</v>
      </c>
      <c r="U321" s="10">
        <f t="shared" ca="1" si="43"/>
        <v>0.50701957019512478</v>
      </c>
      <c r="V321" s="29">
        <f ca="1">IF('Input Parameters'!$D$30="Beta",_xlfn.BETA.INV(U321,'Input Parameters'!$L$30,'Input Parameters'!$M$30,'Input Parameters'!$J$30,'Input Parameters'!$K$30),IF('Input Parameters'!$D$30="LogNorm",_xlfn.LOGNORM.INV(U321,'Input Parameters'!$H$30,'Input Parameters'!$I$30)))</f>
        <v>1.0061647559999816</v>
      </c>
      <c r="W321" s="2">
        <f ca="1">N321+(P321-N321)*(1-ERF((T321-R321)/(2*SQRT(L321*'Input Parameters'!$E$31))))</f>
        <v>0.10568594227260271</v>
      </c>
      <c r="X321">
        <f t="shared" ca="1" si="44"/>
        <v>1</v>
      </c>
      <c r="Y321" s="7"/>
    </row>
    <row r="322" spans="1:25" ht="15" customHeight="1" x14ac:dyDescent="0.3">
      <c r="A322" s="130">
        <v>315</v>
      </c>
      <c r="B322" s="10">
        <f t="shared" ca="1" si="36"/>
        <v>0.48418426872702958</v>
      </c>
      <c r="C322" s="57">
        <f ca="1">_xlfn.NORM.INV(B322,'Input Parameters'!$E$19,'Input Parameters'!$F$19)</f>
        <v>563.94919057333698</v>
      </c>
      <c r="D322" s="10">
        <f t="shared" ca="1" si="37"/>
        <v>0.50009162922487227</v>
      </c>
      <c r="E322" s="59">
        <f ca="1">IF(_xlfn.NORM.INV(D322,'Input Parameters'!$E$20,'Input Parameters'!$F$20)&lt;3500,3500,IF(_xlfn.NORM.INV(D322,'Input Parameters'!$E$20,'Input Parameters'!$F$20)&gt;5500,5500,_xlfn.NORM.INV(D322,'Input Parameters'!$E$20,'Input Parameters'!$F$20)))</f>
        <v>4800.1607762855065</v>
      </c>
      <c r="F322" s="10">
        <f t="shared" ca="1" si="38"/>
        <v>0.98832794209198416</v>
      </c>
      <c r="G322" s="61">
        <f ca="1">_xlfn.NORM.INV(F322,'Input Parameters'!$E$21,'Input Parameters'!$F$21)</f>
        <v>302.67455787416259</v>
      </c>
      <c r="H322" s="54">
        <f ca="1">EXP(E322*(1/'Input Parameters'!$E$22-1/G322))</f>
        <v>1.6881828809352339</v>
      </c>
      <c r="I322" s="10">
        <f t="shared" ca="1" si="39"/>
        <v>0.2005774058509916</v>
      </c>
      <c r="J322" s="29">
        <f ca="1">_xlfn.BETA.INV(I322,'Input Parameters'!$L$24,'Input Parameters'!$M$24,'Input Parameters'!$J$24,'Input Parameters'!$K$24)</f>
        <v>0.46900492121942722</v>
      </c>
      <c r="K322" s="156">
        <f ca="1">('Input Parameters'!$E$25/'Input Parameters'!$E$31)^$J322</f>
        <v>3.4581750221859962E-2</v>
      </c>
      <c r="L322" s="66">
        <f ca="1">$H322*$C322*'Input Parameters'!$E$23*K322</f>
        <v>32.923533486047297</v>
      </c>
      <c r="M322" s="23">
        <f t="shared" ca="1" si="40"/>
        <v>0.9863458826278706</v>
      </c>
      <c r="N322" s="15">
        <f ca="1">_xlfn.NORM.INV(M322,'Input Parameters'!$E$26,'Input Parameters'!$F$26)</f>
        <v>8.03487509613902E-2</v>
      </c>
      <c r="O322" s="8">
        <f t="shared" ca="1" si="41"/>
        <v>0.48571542779039456</v>
      </c>
      <c r="P322" s="29">
        <f ca="1">_xlfn.LOGNORM.INV(O322,'Input Parameters'!$H$27,'Input Parameters'!$I$27)</f>
        <v>1.4012539199932412</v>
      </c>
      <c r="Q322" s="10"/>
      <c r="R322" s="15">
        <f>'Input Parameters'!$E$28</f>
        <v>12.7</v>
      </c>
      <c r="S322" s="10">
        <f t="shared" ca="1" si="42"/>
        <v>8.3957411662836323E-2</v>
      </c>
      <c r="T322" s="25">
        <f ca="1">_xlfn.LOGNORM.INV(S322,'Input Parameters'!$H$29,'Input Parameters'!$I$29)</f>
        <v>49.87972245697258</v>
      </c>
      <c r="U322" s="10">
        <f t="shared" ca="1" si="43"/>
        <v>0.78862863263714156</v>
      </c>
      <c r="V322" s="29">
        <f ca="1">IF('Input Parameters'!$D$30="Beta",_xlfn.BETA.INV(U322,'Input Parameters'!$L$30,'Input Parameters'!$M$30,'Input Parameters'!$J$30,'Input Parameters'!$K$30),IF('Input Parameters'!$D$30="LogNorm",_xlfn.LOGNORM.INV(U322,'Input Parameters'!$H$30,'Input Parameters'!$I$30)))</f>
        <v>1.370728927273277</v>
      </c>
      <c r="W322" s="2">
        <f ca="1">N322+(P322-N322)*(1-ERF((T322-R322)/(2*SQRT(L322*'Input Parameters'!$E$31))))</f>
        <v>0.93473896333406015</v>
      </c>
      <c r="X322">
        <f t="shared" ca="1" si="44"/>
        <v>1</v>
      </c>
      <c r="Y322" s="7"/>
    </row>
    <row r="323" spans="1:25" ht="15" customHeight="1" x14ac:dyDescent="0.3">
      <c r="A323" s="130">
        <v>316</v>
      </c>
      <c r="B323" s="10">
        <f t="shared" ca="1" si="36"/>
        <v>0.5793962395400829</v>
      </c>
      <c r="C323" s="57">
        <f ca="1">_xlfn.NORM.INV(B323,'Input Parameters'!$E$19,'Input Parameters'!$F$19)</f>
        <v>584.22950367508099</v>
      </c>
      <c r="D323" s="10">
        <f t="shared" ca="1" si="37"/>
        <v>0.95927453099229187</v>
      </c>
      <c r="E323" s="59">
        <f ca="1">IF(_xlfn.NORM.INV(D323,'Input Parameters'!$E$20,'Input Parameters'!$F$20)&lt;3500,3500,IF(_xlfn.NORM.INV(D323,'Input Parameters'!$E$20,'Input Parameters'!$F$20)&gt;5500,5500,_xlfn.NORM.INV(D323,'Input Parameters'!$E$20,'Input Parameters'!$F$20)))</f>
        <v>5500</v>
      </c>
      <c r="F323" s="10">
        <f t="shared" ca="1" si="38"/>
        <v>5.7552677260445995E-2</v>
      </c>
      <c r="G323" s="61">
        <f ca="1">_xlfn.NORM.INV(F323,'Input Parameters'!$E$21,'Input Parameters'!$F$21)</f>
        <v>272.46535241927927</v>
      </c>
      <c r="H323" s="54">
        <f ca="1">EXP(E323*(1/'Input Parameters'!$E$22-1/G323))</f>
        <v>0.24299321003087898</v>
      </c>
      <c r="I323" s="10">
        <f t="shared" ca="1" si="39"/>
        <v>0.58054570552794915</v>
      </c>
      <c r="J323" s="29">
        <f ca="1">_xlfn.BETA.INV(I323,'Input Parameters'!$L$24,'Input Parameters'!$M$24,'Input Parameters'!$J$24,'Input Parameters'!$K$24)</f>
        <v>0.63954696007673895</v>
      </c>
      <c r="K323" s="156">
        <f ca="1">('Input Parameters'!$E$25/'Input Parameters'!$E$31)^$J323</f>
        <v>1.017500922100646E-2</v>
      </c>
      <c r="L323" s="66">
        <f ca="1">$H323*$C323*'Input Parameters'!$E$23*K323</f>
        <v>1.4444829994129236</v>
      </c>
      <c r="M323" s="23">
        <f t="shared" ca="1" si="40"/>
        <v>0.62386608492771101</v>
      </c>
      <c r="N323" s="15">
        <f ca="1">_xlfn.NORM.INV(M323,'Input Parameters'!$E$26,'Input Parameters'!$F$26)</f>
        <v>4.0628659730715409E-2</v>
      </c>
      <c r="O323" s="8">
        <f t="shared" ca="1" si="41"/>
        <v>0.3480447689730819</v>
      </c>
      <c r="P323" s="29">
        <f ca="1">_xlfn.LOGNORM.INV(O323,'Input Parameters'!$H$27,'Input Parameters'!$I$27)</f>
        <v>1.1977013182992287</v>
      </c>
      <c r="Q323" s="10"/>
      <c r="R323" s="15">
        <f>'Input Parameters'!$E$28</f>
        <v>12.7</v>
      </c>
      <c r="S323" s="10">
        <f t="shared" ca="1" si="42"/>
        <v>3.4018306841240298E-3</v>
      </c>
      <c r="T323" s="25">
        <f ca="1">_xlfn.LOGNORM.INV(S323,'Input Parameters'!$H$29,'Input Parameters'!$I$29)</f>
        <v>42.973620685811575</v>
      </c>
      <c r="U323" s="10">
        <f t="shared" ca="1" si="43"/>
        <v>0.27465099941354998</v>
      </c>
      <c r="V323" s="29">
        <f ca="1">IF('Input Parameters'!$D$30="Beta",_xlfn.BETA.INV(U323,'Input Parameters'!$L$30,'Input Parameters'!$M$30,'Input Parameters'!$J$30,'Input Parameters'!$K$30),IF('Input Parameters'!$D$30="LogNorm",_xlfn.LOGNORM.INV(U323,'Input Parameters'!$H$30,'Input Parameters'!$I$30)))</f>
        <v>0.78904657228932507</v>
      </c>
      <c r="W323" s="2">
        <f ca="1">N323+(P323-N323)*(1-ERF((T323-R323)/(2*SQRT(L323*'Input Parameters'!$E$31))))</f>
        <v>0.1272851513578972</v>
      </c>
      <c r="X323">
        <f t="shared" ca="1" si="44"/>
        <v>1</v>
      </c>
      <c r="Y323" s="7"/>
    </row>
    <row r="324" spans="1:25" ht="15" customHeight="1" x14ac:dyDescent="0.3">
      <c r="A324" s="130">
        <v>317</v>
      </c>
      <c r="B324" s="10">
        <f t="shared" ca="1" si="36"/>
        <v>0.14655083318159845</v>
      </c>
      <c r="C324" s="57">
        <f ca="1">_xlfn.NORM.INV(B324,'Input Parameters'!$E$19,'Input Parameters'!$F$19)</f>
        <v>478.46162356187949</v>
      </c>
      <c r="D324" s="10">
        <f t="shared" ca="1" si="37"/>
        <v>0.96776169570790205</v>
      </c>
      <c r="E324" s="59">
        <f ca="1">IF(_xlfn.NORM.INV(D324,'Input Parameters'!$E$20,'Input Parameters'!$F$20)&lt;3500,3500,IF(_xlfn.NORM.INV(D324,'Input Parameters'!$E$20,'Input Parameters'!$F$20)&gt;5500,5500,_xlfn.NORM.INV(D324,'Input Parameters'!$E$20,'Input Parameters'!$F$20)))</f>
        <v>5500</v>
      </c>
      <c r="F324" s="10">
        <f t="shared" ca="1" si="38"/>
        <v>0.72528296121747793</v>
      </c>
      <c r="G324" s="61">
        <f ca="1">_xlfn.NORM.INV(F324,'Input Parameters'!$E$21,'Input Parameters'!$F$21)</f>
        <v>289.55506173696386</v>
      </c>
      <c r="H324" s="54">
        <f ca="1">EXP(E324*(1/'Input Parameters'!$E$22-1/G324))</f>
        <v>0.79985156025948723</v>
      </c>
      <c r="I324" s="10">
        <f t="shared" ca="1" si="39"/>
        <v>0.81581883261784804</v>
      </c>
      <c r="J324" s="29">
        <f ca="1">_xlfn.BETA.INV(I324,'Input Parameters'!$L$24,'Input Parameters'!$M$24,'Input Parameters'!$J$24,'Input Parameters'!$K$24)</f>
        <v>0.74276555013233003</v>
      </c>
      <c r="K324" s="156">
        <f ca="1">('Input Parameters'!$E$25/'Input Parameters'!$E$31)^$J324</f>
        <v>4.8524860223387147E-3</v>
      </c>
      <c r="L324" s="66">
        <f ca="1">$H324*$C324*'Input Parameters'!$E$23*K324</f>
        <v>1.8570380356951928</v>
      </c>
      <c r="M324" s="23">
        <f t="shared" ca="1" si="40"/>
        <v>0.55137947869108495</v>
      </c>
      <c r="N324" s="15">
        <f ca="1">_xlfn.NORM.INV(M324,'Input Parameters'!$E$26,'Input Parameters'!$F$26)</f>
        <v>3.6712094700281223E-2</v>
      </c>
      <c r="O324" s="8">
        <f t="shared" ca="1" si="41"/>
        <v>0.22739098735576202</v>
      </c>
      <c r="P324" s="29">
        <f ca="1">_xlfn.LOGNORM.INV(O324,'Input Parameters'!$H$27,'Input Parameters'!$I$27)</f>
        <v>1.0227800930588538</v>
      </c>
      <c r="Q324" s="10"/>
      <c r="R324" s="15">
        <f>'Input Parameters'!$E$28</f>
        <v>12.7</v>
      </c>
      <c r="S324" s="10">
        <f t="shared" ca="1" si="42"/>
        <v>0.92232665099980293</v>
      </c>
      <c r="T324" s="25">
        <f ca="1">_xlfn.LOGNORM.INV(S324,'Input Parameters'!$H$29,'Input Parameters'!$I$29)</f>
        <v>68.303484138293769</v>
      </c>
      <c r="U324" s="10">
        <f t="shared" ca="1" si="43"/>
        <v>7.7107350022105003E-2</v>
      </c>
      <c r="V324" s="29">
        <f ca="1">IF('Input Parameters'!$D$30="Beta",_xlfn.BETA.INV(U324,'Input Parameters'!$L$30,'Input Parameters'!$M$30,'Input Parameters'!$J$30,'Input Parameters'!$K$30),IF('Input Parameters'!$D$30="LogNorm",_xlfn.LOGNORM.INV(U324,'Input Parameters'!$H$30,'Input Parameters'!$I$30)))</f>
        <v>0.56969315650692742</v>
      </c>
      <c r="W324" s="2">
        <f ca="1">N324+(P324-N324)*(1-ERF((T324-R324)/(2*SQRT(L324*'Input Parameters'!$E$31))))</f>
        <v>4.0569192587686792E-2</v>
      </c>
      <c r="X324">
        <f t="shared" ca="1" si="44"/>
        <v>1</v>
      </c>
      <c r="Y324" s="7"/>
    </row>
    <row r="325" spans="1:25" ht="15" customHeight="1" x14ac:dyDescent="0.3">
      <c r="A325" s="130">
        <v>318</v>
      </c>
      <c r="B325" s="10">
        <f t="shared" ca="1" si="36"/>
        <v>0.88792110228497945</v>
      </c>
      <c r="C325" s="57">
        <f ca="1">_xlfn.NORM.INV(B325,'Input Parameters'!$E$19,'Input Parameters'!$F$19)</f>
        <v>670.01366361526766</v>
      </c>
      <c r="D325" s="10">
        <f t="shared" ca="1" si="37"/>
        <v>0.5105699874339491</v>
      </c>
      <c r="E325" s="59">
        <f ca="1">IF(_xlfn.NORM.INV(D325,'Input Parameters'!$E$20,'Input Parameters'!$F$20)&lt;3500,3500,IF(_xlfn.NORM.INV(D325,'Input Parameters'!$E$20,'Input Parameters'!$F$20)&gt;5500,5500,_xlfn.NORM.INV(D325,'Input Parameters'!$E$20,'Input Parameters'!$F$20)))</f>
        <v>4818.5486909898236</v>
      </c>
      <c r="F325" s="10">
        <f t="shared" ca="1" si="38"/>
        <v>0.1075574612219875</v>
      </c>
      <c r="G325" s="61">
        <f ca="1">_xlfn.NORM.INV(F325,'Input Parameters'!$E$21,'Input Parameters'!$F$21)</f>
        <v>275.10656434553152</v>
      </c>
      <c r="H325" s="54">
        <f ca="1">EXP(E325*(1/'Input Parameters'!$E$22-1/G325))</f>
        <v>0.34312882919772775</v>
      </c>
      <c r="I325" s="10">
        <f t="shared" ca="1" si="39"/>
        <v>0.80629403853143966</v>
      </c>
      <c r="J325" s="29">
        <f ca="1">_xlfn.BETA.INV(I325,'Input Parameters'!$L$24,'Input Parameters'!$M$24,'Input Parameters'!$J$24,'Input Parameters'!$K$24)</f>
        <v>0.7379009929531396</v>
      </c>
      <c r="K325" s="156">
        <f ca="1">('Input Parameters'!$E$25/'Input Parameters'!$E$31)^$J325</f>
        <v>5.0248082230143565E-3</v>
      </c>
      <c r="L325" s="66">
        <f ca="1">$H325*$C325*'Input Parameters'!$E$23*K325</f>
        <v>1.155208455090972</v>
      </c>
      <c r="M325" s="23">
        <f t="shared" ca="1" si="40"/>
        <v>9.6076797758356092E-2</v>
      </c>
      <c r="N325" s="15">
        <f ca="1">_xlfn.NORM.INV(M325,'Input Parameters'!$E$26,'Input Parameters'!$F$26)</f>
        <v>6.6110727460815116E-3</v>
      </c>
      <c r="O325" s="8">
        <f t="shared" ca="1" si="41"/>
        <v>0.96590893367242148</v>
      </c>
      <c r="P325" s="29">
        <f ca="1">_xlfn.LOGNORM.INV(O325,'Input Parameters'!$H$27,'Input Parameters'!$I$27)</f>
        <v>3.1901933113377257</v>
      </c>
      <c r="Q325" s="10"/>
      <c r="R325" s="15">
        <f>'Input Parameters'!$E$28</f>
        <v>12.7</v>
      </c>
      <c r="S325" s="10">
        <f t="shared" ca="1" si="42"/>
        <v>0.31147660669041621</v>
      </c>
      <c r="T325" s="25">
        <f ca="1">_xlfn.LOGNORM.INV(S325,'Input Parameters'!$H$29,'Input Parameters'!$I$29)</f>
        <v>55.104465592075407</v>
      </c>
      <c r="U325" s="10">
        <f t="shared" ca="1" si="43"/>
        <v>0.56588856467576165</v>
      </c>
      <c r="V325" s="29">
        <f ca="1">IF('Input Parameters'!$D$30="Beta",_xlfn.BETA.INV(U325,'Input Parameters'!$L$30,'Input Parameters'!$M$30,'Input Parameters'!$J$30,'Input Parameters'!$K$30),IF('Input Parameters'!$D$30="LogNorm",_xlfn.LOGNORM.INV(U325,'Input Parameters'!$H$30,'Input Parameters'!$I$30)))</f>
        <v>1.0667697249326704</v>
      </c>
      <c r="W325" s="2">
        <f ca="1">N325+(P325-N325)*(1-ERF((T325-R325)/(2*SQRT(L325*'Input Parameters'!$E$31))))</f>
        <v>2.3403695909512974E-2</v>
      </c>
      <c r="X325">
        <f t="shared" ca="1" si="44"/>
        <v>1</v>
      </c>
      <c r="Y325" s="7"/>
    </row>
    <row r="326" spans="1:25" ht="15" customHeight="1" x14ac:dyDescent="0.3">
      <c r="A326" s="130">
        <v>319</v>
      </c>
      <c r="B326" s="10">
        <f t="shared" ca="1" si="36"/>
        <v>0.14567725477489357</v>
      </c>
      <c r="C326" s="57">
        <f ca="1">_xlfn.NORM.INV(B326,'Input Parameters'!$E$19,'Input Parameters'!$F$19)</f>
        <v>478.13941514569711</v>
      </c>
      <c r="D326" s="10">
        <f t="shared" ca="1" si="37"/>
        <v>0.53668636627730204</v>
      </c>
      <c r="E326" s="59">
        <f ca="1">IF(_xlfn.NORM.INV(D326,'Input Parameters'!$E$20,'Input Parameters'!$F$20)&lt;3500,3500,IF(_xlfn.NORM.INV(D326,'Input Parameters'!$E$20,'Input Parameters'!$F$20)&gt;5500,5500,_xlfn.NORM.INV(D326,'Input Parameters'!$E$20,'Input Parameters'!$F$20)))</f>
        <v>4864.4623533895556</v>
      </c>
      <c r="F326" s="10">
        <f t="shared" ca="1" si="38"/>
        <v>0.26499204363922546</v>
      </c>
      <c r="G326" s="61">
        <f ca="1">_xlfn.NORM.INV(F326,'Input Parameters'!$E$21,'Input Parameters'!$F$21)</f>
        <v>279.91368179778436</v>
      </c>
      <c r="H326" s="54">
        <f ca="1">EXP(E326*(1/'Input Parameters'!$E$22-1/G326))</f>
        <v>0.46016201079780256</v>
      </c>
      <c r="I326" s="10">
        <f t="shared" ca="1" si="39"/>
        <v>0.6959828500224069</v>
      </c>
      <c r="J326" s="29">
        <f ca="1">_xlfn.BETA.INV(I326,'Input Parameters'!$L$24,'Input Parameters'!$M$24,'Input Parameters'!$J$24,'Input Parameters'!$K$24)</f>
        <v>0.6871426099314164</v>
      </c>
      <c r="K326" s="156">
        <f ca="1">('Input Parameters'!$E$25/'Input Parameters'!$E$31)^$J326</f>
        <v>7.2319229700362354E-3</v>
      </c>
      <c r="L326" s="66">
        <f ca="1">$H326*$C326*'Input Parameters'!$E$23*K326</f>
        <v>1.5911792247243466</v>
      </c>
      <c r="M326" s="23">
        <f t="shared" ca="1" si="40"/>
        <v>0.59944455629401916</v>
      </c>
      <c r="N326" s="15">
        <f ca="1">_xlfn.NORM.INV(M326,'Input Parameters'!$E$26,'Input Parameters'!$F$26)</f>
        <v>3.9290103004451696E-2</v>
      </c>
      <c r="O326" s="8">
        <f t="shared" ca="1" si="41"/>
        <v>0.75908818454931537</v>
      </c>
      <c r="P326" s="29">
        <f ca="1">_xlfn.LOGNORM.INV(O326,'Input Parameters'!$H$27,'Input Parameters'!$I$27)</f>
        <v>1.9433078471016532</v>
      </c>
      <c r="Q326" s="10"/>
      <c r="R326" s="15">
        <f>'Input Parameters'!$E$28</f>
        <v>12.7</v>
      </c>
      <c r="S326" s="10">
        <f t="shared" ca="1" si="42"/>
        <v>0.5255334797774438</v>
      </c>
      <c r="T326" s="25">
        <f ca="1">_xlfn.LOGNORM.INV(S326,'Input Parameters'!$H$29,'Input Parameters'!$I$29)</f>
        <v>58.652065201697717</v>
      </c>
      <c r="U326" s="10">
        <f t="shared" ca="1" si="43"/>
        <v>9.0335989828092655E-2</v>
      </c>
      <c r="V326" s="29">
        <f ca="1">IF('Input Parameters'!$D$30="Beta",_xlfn.BETA.INV(U326,'Input Parameters'!$L$30,'Input Parameters'!$M$30,'Input Parameters'!$J$30,'Input Parameters'!$K$30),IF('Input Parameters'!$D$30="LogNorm",_xlfn.LOGNORM.INV(U326,'Input Parameters'!$H$30,'Input Parameters'!$I$30)))</f>
        <v>0.58937101034887485</v>
      </c>
      <c r="W326" s="2">
        <f ca="1">N326+(P326-N326)*(1-ERF((T326-R326)/(2*SQRT(L326*'Input Parameters'!$E$31))))</f>
        <v>5.832590227107623E-2</v>
      </c>
      <c r="X326">
        <f t="shared" ca="1" si="44"/>
        <v>1</v>
      </c>
      <c r="Y326" s="7"/>
    </row>
    <row r="327" spans="1:25" ht="15" customHeight="1" x14ac:dyDescent="0.3">
      <c r="A327" s="130">
        <v>320</v>
      </c>
      <c r="B327" s="10">
        <f t="shared" ca="1" si="36"/>
        <v>0.2618053088855502</v>
      </c>
      <c r="C327" s="57">
        <f ca="1">_xlfn.NORM.INV(B327,'Input Parameters'!$E$19,'Input Parameters'!$F$19)</f>
        <v>513.40677456424783</v>
      </c>
      <c r="D327" s="10">
        <f t="shared" ca="1" si="37"/>
        <v>0.38081679046577632</v>
      </c>
      <c r="E327" s="59">
        <f ca="1">IF(_xlfn.NORM.INV(D327,'Input Parameters'!$E$20,'Input Parameters'!$F$20)&lt;3500,3500,IF(_xlfn.NORM.INV(D327,'Input Parameters'!$E$20,'Input Parameters'!$F$20)&gt;5500,5500,_xlfn.NORM.INV(D327,'Input Parameters'!$E$20,'Input Parameters'!$F$20)))</f>
        <v>4587.6645861395145</v>
      </c>
      <c r="F327" s="10">
        <f t="shared" ca="1" si="38"/>
        <v>0.42318418480122977</v>
      </c>
      <c r="G327" s="61">
        <f ca="1">_xlfn.NORM.INV(F327,'Input Parameters'!$E$21,'Input Parameters'!$F$21)</f>
        <v>283.32709218038235</v>
      </c>
      <c r="H327" s="54">
        <f ca="1">EXP(E327*(1/'Input Parameters'!$E$22-1/G327))</f>
        <v>0.58592954807231967</v>
      </c>
      <c r="I327" s="10">
        <f t="shared" ca="1" si="39"/>
        <v>0.24558465619510883</v>
      </c>
      <c r="J327" s="29">
        <f ca="1">_xlfn.BETA.INV(I327,'Input Parameters'!$L$24,'Input Parameters'!$M$24,'Input Parameters'!$J$24,'Input Parameters'!$K$24)</f>
        <v>0.4939762932146271</v>
      </c>
      <c r="K327" s="156">
        <f ca="1">('Input Parameters'!$E$25/'Input Parameters'!$E$31)^$J327</f>
        <v>2.8910150559249091E-2</v>
      </c>
      <c r="L327" s="66">
        <f ca="1">$H327*$C327*'Input Parameters'!$E$23*K327</f>
        <v>8.6967572558507538</v>
      </c>
      <c r="M327" s="23">
        <f t="shared" ca="1" si="40"/>
        <v>0.13223538842257154</v>
      </c>
      <c r="N327" s="15">
        <f ca="1">_xlfn.NORM.INV(M327,'Input Parameters'!$E$26,'Input Parameters'!$F$26)</f>
        <v>1.0566386231572789E-2</v>
      </c>
      <c r="O327" s="8">
        <f t="shared" ca="1" si="41"/>
        <v>0.60436198507447025</v>
      </c>
      <c r="P327" s="29">
        <f ca="1">_xlfn.LOGNORM.INV(O327,'Input Parameters'!$H$27,'Input Parameters'!$I$27)</f>
        <v>1.6004706069408947</v>
      </c>
      <c r="Q327" s="10"/>
      <c r="R327" s="15">
        <f>'Input Parameters'!$E$28</f>
        <v>12.7</v>
      </c>
      <c r="S327" s="10">
        <f t="shared" ca="1" si="42"/>
        <v>0.8499426339138243</v>
      </c>
      <c r="T327" s="25">
        <f ca="1">_xlfn.LOGNORM.INV(S327,'Input Parameters'!$H$29,'Input Parameters'!$I$29)</f>
        <v>65.416085049488217</v>
      </c>
      <c r="U327" s="10">
        <f t="shared" ca="1" si="43"/>
        <v>0.3764024626748973</v>
      </c>
      <c r="V327" s="29">
        <f ca="1">IF('Input Parameters'!$D$30="Beta",_xlfn.BETA.INV(U327,'Input Parameters'!$L$30,'Input Parameters'!$M$30,'Input Parameters'!$J$30,'Input Parameters'!$K$30),IF('Input Parameters'!$D$30="LogNorm",_xlfn.LOGNORM.INV(U327,'Input Parameters'!$H$30,'Input Parameters'!$I$30)))</f>
        <v>0.88250605123933079</v>
      </c>
      <c r="W327" s="2">
        <f ca="1">N327+(P327-N327)*(1-ERF((T327-R327)/(2*SQRT(L327*'Input Parameters'!$E$31))))</f>
        <v>0.33844838359742047</v>
      </c>
      <c r="X327">
        <f t="shared" ca="1" si="44"/>
        <v>1</v>
      </c>
      <c r="Y327" s="7"/>
    </row>
    <row r="328" spans="1:25" ht="15" customHeight="1" x14ac:dyDescent="0.3">
      <c r="A328" s="130">
        <v>321</v>
      </c>
      <c r="B328" s="10">
        <f t="shared" ref="B328:B391" ca="1" si="45">RAND()</f>
        <v>0.21844532710098696</v>
      </c>
      <c r="C328" s="57">
        <f ca="1">_xlfn.NORM.INV(B328,'Input Parameters'!$E$19,'Input Parameters'!$F$19)</f>
        <v>501.60509264712363</v>
      </c>
      <c r="D328" s="10">
        <f t="shared" ref="D328:D391" ca="1" si="46">RAND()</f>
        <v>0.68245667163343149</v>
      </c>
      <c r="E328" s="59">
        <f ca="1">IF(_xlfn.NORM.INV(D328,'Input Parameters'!$E$20,'Input Parameters'!$F$20)&lt;3500,3500,IF(_xlfn.NORM.INV(D328,'Input Parameters'!$E$20,'Input Parameters'!$F$20)&gt;5500,5500,_xlfn.NORM.INV(D328,'Input Parameters'!$E$20,'Input Parameters'!$F$20)))</f>
        <v>5132.2057128939341</v>
      </c>
      <c r="F328" s="10">
        <f t="shared" ref="F328:F391" ca="1" si="47">RAND()</f>
        <v>0.56923259697202111</v>
      </c>
      <c r="G328" s="61">
        <f ca="1">_xlfn.NORM.INV(F328,'Input Parameters'!$E$21,'Input Parameters'!$F$21)</f>
        <v>286.22094711564455</v>
      </c>
      <c r="H328" s="54">
        <f ca="1">EXP(E328*(1/'Input Parameters'!$E$22-1/G328))</f>
        <v>0.66043117033926646</v>
      </c>
      <c r="I328" s="10">
        <f t="shared" ref="I328:I391" ca="1" si="48">RAND()</f>
        <v>0.89596409619286521</v>
      </c>
      <c r="J328" s="29">
        <f ca="1">_xlfn.BETA.INV(I328,'Input Parameters'!$L$24,'Input Parameters'!$M$24,'Input Parameters'!$J$24,'Input Parameters'!$K$24)</f>
        <v>0.78978520291148879</v>
      </c>
      <c r="K328" s="156">
        <f ca="1">('Input Parameters'!$E$25/'Input Parameters'!$E$31)^$J328</f>
        <v>3.463201437615897E-3</v>
      </c>
      <c r="L328" s="66">
        <f ca="1">$H328*$C328*'Input Parameters'!$E$23*K328</f>
        <v>1.1472742671023193</v>
      </c>
      <c r="M328" s="23">
        <f t="shared" ref="M328:M391" ca="1" si="49">RAND()</f>
        <v>0.61153954736086469</v>
      </c>
      <c r="N328" s="15">
        <f ca="1">_xlfn.NORM.INV(M328,'Input Parameters'!$E$26,'Input Parameters'!$F$26)</f>
        <v>3.9950011565380077E-2</v>
      </c>
      <c r="O328" s="8">
        <f t="shared" ref="O328:O391" ca="1" si="50">RAND()</f>
        <v>0.30099802518491736</v>
      </c>
      <c r="P328" s="29">
        <f ca="1">_xlfn.LOGNORM.INV(O328,'Input Parameters'!$H$27,'Input Parameters'!$I$27)</f>
        <v>1.1302968768408508</v>
      </c>
      <c r="Q328" s="10"/>
      <c r="R328" s="15">
        <f>'Input Parameters'!$E$28</f>
        <v>12.7</v>
      </c>
      <c r="S328" s="10">
        <f t="shared" ref="S328:S391" ca="1" si="51">RAND()</f>
        <v>0.4866024685637218</v>
      </c>
      <c r="T328" s="25">
        <f ca="1">_xlfn.LOGNORM.INV(S328,'Input Parameters'!$H$29,'Input Parameters'!$I$29)</f>
        <v>58.012639872283842</v>
      </c>
      <c r="U328" s="10">
        <f t="shared" ref="U328:U391" ca="1" si="52">RAND()</f>
        <v>0.99164133882119221</v>
      </c>
      <c r="V328" s="29">
        <f ca="1">IF('Input Parameters'!$D$30="Beta",_xlfn.BETA.INV(U328,'Input Parameters'!$L$30,'Input Parameters'!$M$30,'Input Parameters'!$J$30,'Input Parameters'!$K$30),IF('Input Parameters'!$D$30="LogNorm",_xlfn.LOGNORM.INV(U328,'Input Parameters'!$H$30,'Input Parameters'!$I$30)))</f>
        <v>2.5672193719031418</v>
      </c>
      <c r="W328" s="2">
        <f ca="1">N328+(P328-N328)*(1-ERF((T328-R328)/(2*SQRT(L328*'Input Parameters'!$E$31))))</f>
        <v>4.2978176976045335E-2</v>
      </c>
      <c r="X328">
        <f t="shared" ca="1" si="44"/>
        <v>1</v>
      </c>
      <c r="Y328" s="7"/>
    </row>
    <row r="329" spans="1:25" ht="15" customHeight="1" x14ac:dyDescent="0.3">
      <c r="A329" s="130">
        <v>322</v>
      </c>
      <c r="B329" s="10">
        <f t="shared" ca="1" si="45"/>
        <v>1.8790370646191823E-2</v>
      </c>
      <c r="C329" s="57">
        <f ca="1">_xlfn.NORM.INV(B329,'Input Parameters'!$E$19,'Input Parameters'!$F$19)</f>
        <v>391.5908295324034</v>
      </c>
      <c r="D329" s="10">
        <f t="shared" ca="1" si="46"/>
        <v>0.49682641004513828</v>
      </c>
      <c r="E329" s="59">
        <f ca="1">IF(_xlfn.NORM.INV(D329,'Input Parameters'!$E$20,'Input Parameters'!$F$20)&lt;3500,3500,IF(_xlfn.NORM.INV(D329,'Input Parameters'!$E$20,'Input Parameters'!$F$20)&gt;5500,5500,_xlfn.NORM.INV(D329,'Input Parameters'!$E$20,'Input Parameters'!$F$20)))</f>
        <v>4794.4314340484189</v>
      </c>
      <c r="F329" s="10">
        <f t="shared" ca="1" si="47"/>
        <v>0.98615092958665618</v>
      </c>
      <c r="G329" s="61">
        <f ca="1">_xlfn.NORM.INV(F329,'Input Parameters'!$E$21,'Input Parameters'!$F$21)</f>
        <v>302.15406853763915</v>
      </c>
      <c r="H329" s="54">
        <f ca="1">EXP(E329*(1/'Input Parameters'!$E$22-1/G329))</f>
        <v>1.6417149856070929</v>
      </c>
      <c r="I329" s="10">
        <f t="shared" ca="1" si="48"/>
        <v>0.33997893223236286</v>
      </c>
      <c r="J329" s="29">
        <f ca="1">_xlfn.BETA.INV(I329,'Input Parameters'!$L$24,'Input Parameters'!$M$24,'Input Parameters'!$J$24,'Input Parameters'!$K$24)</f>
        <v>0.5396779015829527</v>
      </c>
      <c r="K329" s="156">
        <f ca="1">('Input Parameters'!$E$25/'Input Parameters'!$E$31)^$J329</f>
        <v>2.0829080163280937E-2</v>
      </c>
      <c r="L329" s="66">
        <f ca="1">$H329*$C329*'Input Parameters'!$E$23*K329</f>
        <v>13.390610158720714</v>
      </c>
      <c r="M329" s="23">
        <f t="shared" ca="1" si="49"/>
        <v>0.23148622735543256</v>
      </c>
      <c r="N329" s="15">
        <f ca="1">_xlfn.NORM.INV(M329,'Input Parameters'!$E$26,'Input Parameters'!$F$26)</f>
        <v>1.8586817175505869E-2</v>
      </c>
      <c r="O329" s="8">
        <f t="shared" ca="1" si="50"/>
        <v>0.92283450144066892</v>
      </c>
      <c r="P329" s="29">
        <f ca="1">_xlfn.LOGNORM.INV(O329,'Input Parameters'!$H$27,'Input Parameters'!$I$27)</f>
        <v>2.6734816678909237</v>
      </c>
      <c r="Q329" s="10"/>
      <c r="R329" s="15">
        <f>'Input Parameters'!$E$28</f>
        <v>12.7</v>
      </c>
      <c r="S329" s="10">
        <f t="shared" ca="1" si="51"/>
        <v>0.61977555661153638</v>
      </c>
      <c r="T329" s="25">
        <f ca="1">_xlfn.LOGNORM.INV(S329,'Input Parameters'!$H$29,'Input Parameters'!$I$29)</f>
        <v>60.259678584248775</v>
      </c>
      <c r="U329" s="10">
        <f t="shared" ca="1" si="52"/>
        <v>0.67353908767382531</v>
      </c>
      <c r="V329" s="29">
        <f ca="1">IF('Input Parameters'!$D$30="Beta",_xlfn.BETA.INV(U329,'Input Parameters'!$L$30,'Input Parameters'!$M$30,'Input Parameters'!$J$30,'Input Parameters'!$K$30),IF('Input Parameters'!$D$30="LogNorm",_xlfn.LOGNORM.INV(U329,'Input Parameters'!$H$30,'Input Parameters'!$I$30)))</f>
        <v>1.1930901915500065</v>
      </c>
      <c r="W329" s="2">
        <f ca="1">N329+(P329-N329)*(1-ERF((T329-R329)/(2*SQRT(L329*'Input Parameters'!$E$31))))</f>
        <v>0.96926875810858515</v>
      </c>
      <c r="X329">
        <f t="shared" ref="X329:X392" ca="1" si="53">IFERROR(IF(W329&gt;V329,0,1),0)</f>
        <v>1</v>
      </c>
      <c r="Y329" s="7"/>
    </row>
    <row r="330" spans="1:25" ht="15" customHeight="1" x14ac:dyDescent="0.3">
      <c r="A330" s="130">
        <v>323</v>
      </c>
      <c r="B330" s="10">
        <f t="shared" ca="1" si="45"/>
        <v>1.2721298145599413E-2</v>
      </c>
      <c r="C330" s="57">
        <f ca="1">_xlfn.NORM.INV(B330,'Input Parameters'!$E$19,'Input Parameters'!$F$19)</f>
        <v>378.47498243590132</v>
      </c>
      <c r="D330" s="10">
        <f t="shared" ca="1" si="46"/>
        <v>0.12043962383635687</v>
      </c>
      <c r="E330" s="59">
        <f ca="1">IF(_xlfn.NORM.INV(D330,'Input Parameters'!$E$20,'Input Parameters'!$F$20)&lt;3500,3500,IF(_xlfn.NORM.INV(D330,'Input Parameters'!$E$20,'Input Parameters'!$F$20)&gt;5500,5500,_xlfn.NORM.INV(D330,'Input Parameters'!$E$20,'Input Parameters'!$F$20)))</f>
        <v>3979.0456360091507</v>
      </c>
      <c r="F330" s="10">
        <f t="shared" ca="1" si="47"/>
        <v>2.2687889238437231E-2</v>
      </c>
      <c r="G330" s="61">
        <f ca="1">_xlfn.NORM.INV(F330,'Input Parameters'!$E$21,'Input Parameters'!$F$21)</f>
        <v>269.12092824769474</v>
      </c>
      <c r="H330" s="54">
        <f ca="1">EXP(E330*(1/'Input Parameters'!$E$22-1/G330))</f>
        <v>0.29969680467615417</v>
      </c>
      <c r="I330" s="10">
        <f t="shared" ca="1" si="48"/>
        <v>0.30739991300253811</v>
      </c>
      <c r="J330" s="29">
        <f ca="1">_xlfn.BETA.INV(I330,'Input Parameters'!$L$24,'Input Parameters'!$M$24,'Input Parameters'!$J$24,'Input Parameters'!$K$24)</f>
        <v>0.52466436596011601</v>
      </c>
      <c r="K330" s="156">
        <f ca="1">('Input Parameters'!$E$25/'Input Parameters'!$E$31)^$J330</f>
        <v>2.3197636753324442E-2</v>
      </c>
      <c r="L330" s="66">
        <f ca="1">$H330*$C330*'Input Parameters'!$E$23*K330</f>
        <v>2.6312555772166633</v>
      </c>
      <c r="M330" s="23">
        <f t="shared" ca="1" si="49"/>
        <v>0.23001118731014492</v>
      </c>
      <c r="N330" s="15">
        <f ca="1">_xlfn.NORM.INV(M330,'Input Parameters'!$E$26,'Input Parameters'!$F$26)</f>
        <v>1.8484989859842038E-2</v>
      </c>
      <c r="O330" s="8">
        <f t="shared" ca="1" si="50"/>
        <v>0.33771607873449228</v>
      </c>
      <c r="P330" s="29">
        <f ca="1">_xlfn.LOGNORM.INV(O330,'Input Parameters'!$H$27,'Input Parameters'!$I$27)</f>
        <v>1.1829040463797444</v>
      </c>
      <c r="Q330" s="10"/>
      <c r="R330" s="15">
        <f>'Input Parameters'!$E$28</f>
        <v>12.7</v>
      </c>
      <c r="S330" s="10">
        <f t="shared" ca="1" si="51"/>
        <v>0.82895308173550519</v>
      </c>
      <c r="T330" s="25">
        <f ca="1">_xlfn.LOGNORM.INV(S330,'Input Parameters'!$H$29,'Input Parameters'!$I$29)</f>
        <v>64.78640027701735</v>
      </c>
      <c r="U330" s="10">
        <f t="shared" ca="1" si="52"/>
        <v>0.67464415432784131</v>
      </c>
      <c r="V330" s="29">
        <f ca="1">IF('Input Parameters'!$D$30="Beta",_xlfn.BETA.INV(U330,'Input Parameters'!$L$30,'Input Parameters'!$M$30,'Input Parameters'!$J$30,'Input Parameters'!$K$30),IF('Input Parameters'!$D$30="LogNorm",_xlfn.LOGNORM.INV(U330,'Input Parameters'!$H$30,'Input Parameters'!$I$30)))</f>
        <v>1.1945339900852978</v>
      </c>
      <c r="W330" s="2">
        <f ca="1">N330+(P330-N330)*(1-ERF((T330-R330)/(2*SQRT(L330*'Input Parameters'!$E$31))))</f>
        <v>4.5470704113974345E-2</v>
      </c>
      <c r="X330">
        <f t="shared" ca="1" si="53"/>
        <v>1</v>
      </c>
      <c r="Y330" s="7"/>
    </row>
    <row r="331" spans="1:25" ht="15" customHeight="1" x14ac:dyDescent="0.3">
      <c r="A331" s="130">
        <v>324</v>
      </c>
      <c r="B331" s="10">
        <f t="shared" ca="1" si="45"/>
        <v>7.1999143546970568E-2</v>
      </c>
      <c r="C331" s="57">
        <f ca="1">_xlfn.NORM.INV(B331,'Input Parameters'!$E$19,'Input Parameters'!$F$19)</f>
        <v>443.84021778922153</v>
      </c>
      <c r="D331" s="10">
        <f t="shared" ca="1" si="46"/>
        <v>0.92739520335119385</v>
      </c>
      <c r="E331" s="59">
        <f ca="1">IF(_xlfn.NORM.INV(D331,'Input Parameters'!$E$20,'Input Parameters'!$F$20)&lt;3500,3500,IF(_xlfn.NORM.INV(D331,'Input Parameters'!$E$20,'Input Parameters'!$F$20)&gt;5500,5500,_xlfn.NORM.INV(D331,'Input Parameters'!$E$20,'Input Parameters'!$F$20)))</f>
        <v>5500</v>
      </c>
      <c r="F331" s="10">
        <f t="shared" ca="1" si="47"/>
        <v>0.17448244569665472</v>
      </c>
      <c r="G331" s="61">
        <f ca="1">_xlfn.NORM.INV(F331,'Input Parameters'!$E$21,'Input Parameters'!$F$21)</f>
        <v>277.48833223894974</v>
      </c>
      <c r="H331" s="54">
        <f ca="1">EXP(E331*(1/'Input Parameters'!$E$22-1/G331))</f>
        <v>0.35017503808342582</v>
      </c>
      <c r="I331" s="10">
        <f t="shared" ca="1" si="48"/>
        <v>0.25338208015885033</v>
      </c>
      <c r="J331" s="29">
        <f ca="1">_xlfn.BETA.INV(I331,'Input Parameters'!$L$24,'Input Parameters'!$M$24,'Input Parameters'!$J$24,'Input Parameters'!$K$24)</f>
        <v>0.49804456753193493</v>
      </c>
      <c r="K331" s="156">
        <f ca="1">('Input Parameters'!$E$25/'Input Parameters'!$E$31)^$J331</f>
        <v>2.8078630424049105E-2</v>
      </c>
      <c r="L331" s="66">
        <f ca="1">$H331*$C331*'Input Parameters'!$E$23*K331</f>
        <v>4.3640303039858717</v>
      </c>
      <c r="M331" s="23">
        <f t="shared" ca="1" si="49"/>
        <v>0.32032789732225975</v>
      </c>
      <c r="N331" s="15">
        <f ca="1">_xlfn.NORM.INV(M331,'Input Parameters'!$E$26,'Input Parameters'!$F$26)</f>
        <v>2.4197576219455133E-2</v>
      </c>
      <c r="O331" s="8">
        <f t="shared" ca="1" si="50"/>
        <v>0.53114544055282742</v>
      </c>
      <c r="P331" s="29">
        <f ca="1">_xlfn.LOGNORM.INV(O331,'Input Parameters'!$H$27,'Input Parameters'!$I$27)</f>
        <v>1.4737145192565273</v>
      </c>
      <c r="Q331" s="10"/>
      <c r="R331" s="15">
        <f>'Input Parameters'!$E$28</f>
        <v>12.7</v>
      </c>
      <c r="S331" s="10">
        <f t="shared" ca="1" si="51"/>
        <v>0.25452612475156133</v>
      </c>
      <c r="T331" s="25">
        <f ca="1">_xlfn.LOGNORM.INV(S331,'Input Parameters'!$H$29,'Input Parameters'!$I$29)</f>
        <v>54.070915877247991</v>
      </c>
      <c r="U331" s="10">
        <f t="shared" ca="1" si="52"/>
        <v>0.49439367723450922</v>
      </c>
      <c r="V331" s="29">
        <f ca="1">IF('Input Parameters'!$D$30="Beta",_xlfn.BETA.INV(U331,'Input Parameters'!$L$30,'Input Parameters'!$M$30,'Input Parameters'!$J$30,'Input Parameters'!$K$30),IF('Input Parameters'!$D$30="LogNorm",_xlfn.LOGNORM.INV(U331,'Input Parameters'!$H$30,'Input Parameters'!$I$30)))</f>
        <v>0.99368489785489356</v>
      </c>
      <c r="W331" s="2">
        <f ca="1">N331+(P331-N331)*(1-ERF((T331-R331)/(2*SQRT(L331*'Input Parameters'!$E$31))))</f>
        <v>0.2581624536408742</v>
      </c>
      <c r="X331">
        <f t="shared" ca="1" si="53"/>
        <v>1</v>
      </c>
      <c r="Y331" s="7"/>
    </row>
    <row r="332" spans="1:25" ht="15" customHeight="1" x14ac:dyDescent="0.3">
      <c r="A332" s="130">
        <v>325</v>
      </c>
      <c r="B332" s="10">
        <f t="shared" ca="1" si="45"/>
        <v>0.26691970977333057</v>
      </c>
      <c r="C332" s="57">
        <f ca="1">_xlfn.NORM.INV(B332,'Input Parameters'!$E$19,'Input Parameters'!$F$19)</f>
        <v>514.72783399732941</v>
      </c>
      <c r="D332" s="10">
        <f t="shared" ca="1" si="46"/>
        <v>0.39954928494006881</v>
      </c>
      <c r="E332" s="59">
        <f ca="1">IF(_xlfn.NORM.INV(D332,'Input Parameters'!$E$20,'Input Parameters'!$F$20)&lt;3500,3500,IF(_xlfn.NORM.INV(D332,'Input Parameters'!$E$20,'Input Parameters'!$F$20)&gt;5500,5500,_xlfn.NORM.INV(D332,'Input Parameters'!$E$20,'Input Parameters'!$F$20)))</f>
        <v>4621.8402726717686</v>
      </c>
      <c r="F332" s="10">
        <f t="shared" ca="1" si="47"/>
        <v>0.23070271512834917</v>
      </c>
      <c r="G332" s="61">
        <f ca="1">_xlfn.NORM.INV(F332,'Input Parameters'!$E$21,'Input Parameters'!$F$21)</f>
        <v>279.06083818965448</v>
      </c>
      <c r="H332" s="54">
        <f ca="1">EXP(E332*(1/'Input Parameters'!$E$22-1/G332))</f>
        <v>0.45478733842748559</v>
      </c>
      <c r="I332" s="10">
        <f t="shared" ca="1" si="48"/>
        <v>0.66830907459006561</v>
      </c>
      <c r="J332" s="29">
        <f ca="1">_xlfn.BETA.INV(I332,'Input Parameters'!$L$24,'Input Parameters'!$M$24,'Input Parameters'!$J$24,'Input Parameters'!$K$24)</f>
        <v>0.67543385309506543</v>
      </c>
      <c r="K332" s="156">
        <f ca="1">('Input Parameters'!$E$25/'Input Parameters'!$E$31)^$J332</f>
        <v>7.8655958847144453E-3</v>
      </c>
      <c r="L332" s="66">
        <f ca="1">$H332*$C332*'Input Parameters'!$E$23*K332</f>
        <v>1.8412707250511495</v>
      </c>
      <c r="M332" s="23">
        <f t="shared" ca="1" si="49"/>
        <v>9.5250071525783686E-2</v>
      </c>
      <c r="N332" s="15">
        <f ca="1">_xlfn.NORM.INV(M332,'Input Parameters'!$E$26,'Input Parameters'!$F$26)</f>
        <v>6.5088791533133156E-3</v>
      </c>
      <c r="O332" s="8">
        <f t="shared" ca="1" si="50"/>
        <v>0.41487178398439795</v>
      </c>
      <c r="P332" s="29">
        <f ca="1">_xlfn.LOGNORM.INV(O332,'Input Parameters'!$H$27,'Input Parameters'!$I$27)</f>
        <v>1.294442453220179</v>
      </c>
      <c r="Q332" s="10"/>
      <c r="R332" s="15">
        <f>'Input Parameters'!$E$28</f>
        <v>12.7</v>
      </c>
      <c r="S332" s="10">
        <f t="shared" ca="1" si="51"/>
        <v>0.29356842666126037</v>
      </c>
      <c r="T332" s="25">
        <f ca="1">_xlfn.LOGNORM.INV(S332,'Input Parameters'!$H$29,'Input Parameters'!$I$29)</f>
        <v>54.787870738432474</v>
      </c>
      <c r="U332" s="10">
        <f t="shared" ca="1" si="52"/>
        <v>0.64512698936951574</v>
      </c>
      <c r="V332" s="29">
        <f ca="1">IF('Input Parameters'!$D$30="Beta",_xlfn.BETA.INV(U332,'Input Parameters'!$L$30,'Input Parameters'!$M$30,'Input Parameters'!$J$30,'Input Parameters'!$K$30),IF('Input Parameters'!$D$30="LogNorm",_xlfn.LOGNORM.INV(U332,'Input Parameters'!$H$30,'Input Parameters'!$I$30)))</f>
        <v>1.1571743708583275</v>
      </c>
      <c r="W332" s="2">
        <f ca="1">N332+(P332-N332)*(1-ERF((T332-R332)/(2*SQRT(L332*'Input Parameters'!$E$31))))</f>
        <v>4.2946055236915082E-2</v>
      </c>
      <c r="X332">
        <f t="shared" ca="1" si="53"/>
        <v>1</v>
      </c>
      <c r="Y332" s="7"/>
    </row>
    <row r="333" spans="1:25" ht="15" customHeight="1" x14ac:dyDescent="0.3">
      <c r="A333" s="130">
        <v>326</v>
      </c>
      <c r="B333" s="10">
        <f t="shared" ca="1" si="45"/>
        <v>0.4055161044537986</v>
      </c>
      <c r="C333" s="57">
        <f ca="1">_xlfn.NORM.INV(B333,'Input Parameters'!$E$19,'Input Parameters'!$F$19)</f>
        <v>547.09650411691939</v>
      </c>
      <c r="D333" s="10">
        <f t="shared" ca="1" si="46"/>
        <v>0.86804651467773453</v>
      </c>
      <c r="E333" s="59">
        <f ca="1">IF(_xlfn.NORM.INV(D333,'Input Parameters'!$E$20,'Input Parameters'!$F$20)&lt;3500,3500,IF(_xlfn.NORM.INV(D333,'Input Parameters'!$E$20,'Input Parameters'!$F$20)&gt;5500,5500,_xlfn.NORM.INV(D333,'Input Parameters'!$E$20,'Input Parameters'!$F$20)))</f>
        <v>5500</v>
      </c>
      <c r="F333" s="10">
        <f t="shared" ca="1" si="47"/>
        <v>0.14009376284152819</v>
      </c>
      <c r="G333" s="61">
        <f ca="1">_xlfn.NORM.INV(F333,'Input Parameters'!$E$21,'Input Parameters'!$F$21)</f>
        <v>276.36200033792153</v>
      </c>
      <c r="H333" s="54">
        <f ca="1">EXP(E333*(1/'Input Parameters'!$E$22-1/G333))</f>
        <v>0.3230001328191765</v>
      </c>
      <c r="I333" s="10">
        <f t="shared" ca="1" si="48"/>
        <v>0.29480395837500917</v>
      </c>
      <c r="J333" s="29">
        <f ca="1">_xlfn.BETA.INV(I333,'Input Parameters'!$L$24,'Input Parameters'!$M$24,'Input Parameters'!$J$24,'Input Parameters'!$K$24)</f>
        <v>0.51867179793166041</v>
      </c>
      <c r="K333" s="156">
        <f ca="1">('Input Parameters'!$E$25/'Input Parameters'!$E$31)^$J333</f>
        <v>2.4216600817058415E-2</v>
      </c>
      <c r="L333" s="66">
        <f ca="1">$H333*$C333*'Input Parameters'!$E$23*K333</f>
        <v>4.2793698601973018</v>
      </c>
      <c r="M333" s="23">
        <f t="shared" ca="1" si="49"/>
        <v>0.60217342206717261</v>
      </c>
      <c r="N333" s="15">
        <f ca="1">_xlfn.NORM.INV(M333,'Input Parameters'!$E$26,'Input Parameters'!$F$26)</f>
        <v>3.9438512392657846E-2</v>
      </c>
      <c r="O333" s="8">
        <f t="shared" ca="1" si="50"/>
        <v>0.64169752608476605</v>
      </c>
      <c r="P333" s="29">
        <f ca="1">_xlfn.LOGNORM.INV(O333,'Input Parameters'!$H$27,'Input Parameters'!$I$27)</f>
        <v>1.671643095686707</v>
      </c>
      <c r="Q333" s="10"/>
      <c r="R333" s="15">
        <f>'Input Parameters'!$E$28</f>
        <v>12.7</v>
      </c>
      <c r="S333" s="10">
        <f t="shared" ca="1" si="51"/>
        <v>0.89935566088779628</v>
      </c>
      <c r="T333" s="25">
        <f ca="1">_xlfn.LOGNORM.INV(S333,'Input Parameters'!$H$29,'Input Parameters'!$I$29)</f>
        <v>67.215559905997353</v>
      </c>
      <c r="U333" s="10">
        <f t="shared" ca="1" si="52"/>
        <v>0.45174228567804164</v>
      </c>
      <c r="V333" s="29">
        <f ca="1">IF('Input Parameters'!$D$30="Beta",_xlfn.BETA.INV(U333,'Input Parameters'!$L$30,'Input Parameters'!$M$30,'Input Parameters'!$J$30,'Input Parameters'!$K$30),IF('Input Parameters'!$D$30="LogNorm",_xlfn.LOGNORM.INV(U333,'Input Parameters'!$H$30,'Input Parameters'!$I$30)))</f>
        <v>0.95255080119431468</v>
      </c>
      <c r="W333" s="2">
        <f ca="1">N333+(P333-N333)*(1-ERF((T333-R333)/(2*SQRT(L333*'Input Parameters'!$E$31))))</f>
        <v>0.14128855839381171</v>
      </c>
      <c r="X333">
        <f t="shared" ca="1" si="53"/>
        <v>1</v>
      </c>
      <c r="Y333" s="7"/>
    </row>
    <row r="334" spans="1:25" ht="15" customHeight="1" x14ac:dyDescent="0.3">
      <c r="A334" s="130">
        <v>327</v>
      </c>
      <c r="B334" s="10">
        <f t="shared" ca="1" si="45"/>
        <v>0.58575588096355735</v>
      </c>
      <c r="C334" s="57">
        <f ca="1">_xlfn.NORM.INV(B334,'Input Parameters'!$E$19,'Input Parameters'!$F$19)</f>
        <v>585.60615289798602</v>
      </c>
      <c r="D334" s="10">
        <f t="shared" ca="1" si="46"/>
        <v>0.50932341190607644</v>
      </c>
      <c r="E334" s="59">
        <f ca="1">IF(_xlfn.NORM.INV(D334,'Input Parameters'!$E$20,'Input Parameters'!$F$20)&lt;3500,3500,IF(_xlfn.NORM.INV(D334,'Input Parameters'!$E$20,'Input Parameters'!$F$20)&gt;5500,5500,_xlfn.NORM.INV(D334,'Input Parameters'!$E$20,'Input Parameters'!$F$20)))</f>
        <v>4816.3607189740651</v>
      </c>
      <c r="F334" s="10">
        <f t="shared" ca="1" si="47"/>
        <v>0.88418604096674214</v>
      </c>
      <c r="G334" s="61">
        <f ca="1">_xlfn.NORM.INV(F334,'Input Parameters'!$E$21,'Input Parameters'!$F$21)</f>
        <v>294.25194268320428</v>
      </c>
      <c r="H334" s="54">
        <f ca="1">EXP(E334*(1/'Input Parameters'!$E$22-1/G334))</f>
        <v>1.0724422550054853</v>
      </c>
      <c r="I334" s="10">
        <f t="shared" ca="1" si="48"/>
        <v>0.23844350916861445</v>
      </c>
      <c r="J334" s="29">
        <f ca="1">_xlfn.BETA.INV(I334,'Input Parameters'!$L$24,'Input Parameters'!$M$24,'Input Parameters'!$J$24,'Input Parameters'!$K$24)</f>
        <v>0.49019070836518658</v>
      </c>
      <c r="K334" s="156">
        <f ca="1">('Input Parameters'!$E$25/'Input Parameters'!$E$31)^$J334</f>
        <v>2.970599381693103E-2</v>
      </c>
      <c r="L334" s="66">
        <f ca="1">$H334*$C334*'Input Parameters'!$E$23*K334</f>
        <v>18.656219149376067</v>
      </c>
      <c r="M334" s="23">
        <f t="shared" ca="1" si="49"/>
        <v>0.67376378450005836</v>
      </c>
      <c r="N334" s="15">
        <f ca="1">_xlfn.NORM.INV(M334,'Input Parameters'!$E$26,'Input Parameters'!$F$26)</f>
        <v>4.3456932314300853E-2</v>
      </c>
      <c r="O334" s="8">
        <f t="shared" ca="1" si="50"/>
        <v>0.10362381160775014</v>
      </c>
      <c r="P334" s="29">
        <f ca="1">_xlfn.LOGNORM.INV(O334,'Input Parameters'!$H$27,'Input Parameters'!$I$27)</f>
        <v>0.81485630184094604</v>
      </c>
      <c r="Q334" s="10"/>
      <c r="R334" s="15">
        <f>'Input Parameters'!$E$28</f>
        <v>12.7</v>
      </c>
      <c r="S334" s="10">
        <f t="shared" ca="1" si="51"/>
        <v>0.61408573324422833</v>
      </c>
      <c r="T334" s="25">
        <f ca="1">_xlfn.LOGNORM.INV(S334,'Input Parameters'!$H$29,'Input Parameters'!$I$29)</f>
        <v>60.158905878650643</v>
      </c>
      <c r="U334" s="10">
        <f t="shared" ca="1" si="52"/>
        <v>0.10279723092031312</v>
      </c>
      <c r="V334" s="29">
        <f ca="1">IF('Input Parameters'!$D$30="Beta",_xlfn.BETA.INV(U334,'Input Parameters'!$L$30,'Input Parameters'!$M$30,'Input Parameters'!$J$30,'Input Parameters'!$K$30),IF('Input Parameters'!$D$30="LogNorm",_xlfn.LOGNORM.INV(U334,'Input Parameters'!$H$30,'Input Parameters'!$I$30)))</f>
        <v>0.60656388201501876</v>
      </c>
      <c r="W334" s="2">
        <f ca="1">N334+(P334-N334)*(1-ERF((T334-R334)/(2*SQRT(L334*'Input Parameters'!$E$31))))</f>
        <v>0.38070545067758532</v>
      </c>
      <c r="X334">
        <f t="shared" ca="1" si="53"/>
        <v>1</v>
      </c>
      <c r="Y334" s="7"/>
    </row>
    <row r="335" spans="1:25" ht="15" customHeight="1" x14ac:dyDescent="0.3">
      <c r="A335" s="130">
        <v>328</v>
      </c>
      <c r="B335" s="10">
        <f t="shared" ca="1" si="45"/>
        <v>3.4700115103469487E-2</v>
      </c>
      <c r="C335" s="57">
        <f ca="1">_xlfn.NORM.INV(B335,'Input Parameters'!$E$19,'Input Parameters'!$F$19)</f>
        <v>413.86444455253326</v>
      </c>
      <c r="D335" s="10">
        <f t="shared" ca="1" si="46"/>
        <v>5.1008950130981723E-2</v>
      </c>
      <c r="E335" s="59">
        <f ca="1">IF(_xlfn.NORM.INV(D335,'Input Parameters'!$E$20,'Input Parameters'!$F$20)&lt;3500,3500,IF(_xlfn.NORM.INV(D335,'Input Parameters'!$E$20,'Input Parameters'!$F$20)&gt;5500,5500,_xlfn.NORM.INV(D335,'Input Parameters'!$E$20,'Input Parameters'!$F$20)))</f>
        <v>3655.3959803423727</v>
      </c>
      <c r="F335" s="10">
        <f t="shared" ca="1" si="47"/>
        <v>0.42164823685337993</v>
      </c>
      <c r="G335" s="61">
        <f ca="1">_xlfn.NORM.INV(F335,'Input Parameters'!$E$21,'Input Parameters'!$F$21)</f>
        <v>283.29624559799521</v>
      </c>
      <c r="H335" s="54">
        <f ca="1">EXP(E335*(1/'Input Parameters'!$E$22-1/G335))</f>
        <v>0.65224673198043415</v>
      </c>
      <c r="I335" s="10">
        <f t="shared" ca="1" si="48"/>
        <v>0.694054770807221</v>
      </c>
      <c r="J335" s="29">
        <f ca="1">_xlfn.BETA.INV(I335,'Input Parameters'!$L$24,'Input Parameters'!$M$24,'Input Parameters'!$J$24,'Input Parameters'!$K$24)</f>
        <v>0.6863178308381952</v>
      </c>
      <c r="K335" s="156">
        <f ca="1">('Input Parameters'!$E$25/'Input Parameters'!$E$31)^$J335</f>
        <v>7.274838139579771E-3</v>
      </c>
      <c r="L335" s="66">
        <f ca="1">$H335*$C335*'Input Parameters'!$E$23*K335</f>
        <v>1.9637824033605522</v>
      </c>
      <c r="M335" s="23">
        <f t="shared" ca="1" si="49"/>
        <v>0.33177565367996564</v>
      </c>
      <c r="N335" s="15">
        <f ca="1">_xlfn.NORM.INV(M335,'Input Parameters'!$E$26,'Input Parameters'!$F$26)</f>
        <v>2.4864678279892784E-2</v>
      </c>
      <c r="O335" s="8">
        <f t="shared" ca="1" si="50"/>
        <v>0.19159436598188007</v>
      </c>
      <c r="P335" s="29">
        <f ca="1">_xlfn.LOGNORM.INV(O335,'Input Parameters'!$H$27,'Input Parameters'!$I$27)</f>
        <v>0.96793883192438146</v>
      </c>
      <c r="Q335" s="10"/>
      <c r="R335" s="15">
        <f>'Input Parameters'!$E$28</f>
        <v>12.7</v>
      </c>
      <c r="S335" s="10">
        <f t="shared" ca="1" si="51"/>
        <v>0.46846475401016596</v>
      </c>
      <c r="T335" s="25">
        <f ca="1">_xlfn.LOGNORM.INV(S335,'Input Parameters'!$H$29,'Input Parameters'!$I$29)</f>
        <v>57.716778168335601</v>
      </c>
      <c r="U335" s="10">
        <f t="shared" ca="1" si="52"/>
        <v>0.96562594764421994</v>
      </c>
      <c r="V335" s="29">
        <f ca="1">IF('Input Parameters'!$D$30="Beta",_xlfn.BETA.INV(U335,'Input Parameters'!$L$30,'Input Parameters'!$M$30,'Input Parameters'!$J$30,'Input Parameters'!$K$30),IF('Input Parameters'!$D$30="LogNorm",_xlfn.LOGNORM.INV(U335,'Input Parameters'!$H$30,'Input Parameters'!$I$30)))</f>
        <v>2.0481647578186672</v>
      </c>
      <c r="W335" s="2">
        <f ca="1">N335+(P335-N335)*(1-ERF((T335-R335)/(2*SQRT(L335*'Input Parameters'!$E$31))))</f>
        <v>4.6665469452118261E-2</v>
      </c>
      <c r="X335">
        <f t="shared" ca="1" si="53"/>
        <v>1</v>
      </c>
      <c r="Y335" s="7"/>
    </row>
    <row r="336" spans="1:25" ht="15" customHeight="1" x14ac:dyDescent="0.3">
      <c r="A336" s="130">
        <v>329</v>
      </c>
      <c r="B336" s="10">
        <f t="shared" ca="1" si="45"/>
        <v>0.46651844484906668</v>
      </c>
      <c r="C336" s="57">
        <f ca="1">_xlfn.NORM.INV(B336,'Input Parameters'!$E$19,'Input Parameters'!$F$19)</f>
        <v>560.19992307942346</v>
      </c>
      <c r="D336" s="10">
        <f t="shared" ca="1" si="46"/>
        <v>0.30643493801343813</v>
      </c>
      <c r="E336" s="59">
        <f ca="1">IF(_xlfn.NORM.INV(D336,'Input Parameters'!$E$20,'Input Parameters'!$F$20)&lt;3500,3500,IF(_xlfn.NORM.INV(D336,'Input Parameters'!$E$20,'Input Parameters'!$F$20)&gt;5500,5500,_xlfn.NORM.INV(D336,'Input Parameters'!$E$20,'Input Parameters'!$F$20)))</f>
        <v>4445.8131884510613</v>
      </c>
      <c r="F336" s="10">
        <f t="shared" ca="1" si="47"/>
        <v>0.41668047494714799</v>
      </c>
      <c r="G336" s="61">
        <f ca="1">_xlfn.NORM.INV(F336,'Input Parameters'!$E$21,'Input Parameters'!$F$21)</f>
        <v>283.19631096269501</v>
      </c>
      <c r="H336" s="54">
        <f ca="1">EXP(E336*(1/'Input Parameters'!$E$22-1/G336))</f>
        <v>0.59139357182416719</v>
      </c>
      <c r="I336" s="10">
        <f t="shared" ca="1" si="48"/>
        <v>0.77871050355822469</v>
      </c>
      <c r="J336" s="29">
        <f ca="1">_xlfn.BETA.INV(I336,'Input Parameters'!$L$24,'Input Parameters'!$M$24,'Input Parameters'!$J$24,'Input Parameters'!$K$24)</f>
        <v>0.72436011906871478</v>
      </c>
      <c r="K336" s="156">
        <f ca="1">('Input Parameters'!$E$25/'Input Parameters'!$E$31)^$J336</f>
        <v>5.5373906816313856E-3</v>
      </c>
      <c r="L336" s="66">
        <f ca="1">$H336*$C336*'Input Parameters'!$E$23*K336</f>
        <v>1.834529965678678</v>
      </c>
      <c r="M336" s="23">
        <f t="shared" ca="1" si="49"/>
        <v>0.80107001401978895</v>
      </c>
      <c r="N336" s="15">
        <f ca="1">_xlfn.NORM.INV(M336,'Input Parameters'!$E$26,'Input Parameters'!$F$26)</f>
        <v>5.1754437434364059E-2</v>
      </c>
      <c r="O336" s="8">
        <f t="shared" ca="1" si="50"/>
        <v>0.58296682327667337</v>
      </c>
      <c r="P336" s="29">
        <f ca="1">_xlfn.LOGNORM.INV(O336,'Input Parameters'!$H$27,'Input Parameters'!$I$27)</f>
        <v>1.5618831147724861</v>
      </c>
      <c r="Q336" s="10"/>
      <c r="R336" s="15">
        <f>'Input Parameters'!$E$28</f>
        <v>12.7</v>
      </c>
      <c r="S336" s="10">
        <f t="shared" ca="1" si="51"/>
        <v>9.7233873515447655E-3</v>
      </c>
      <c r="T336" s="25">
        <f ca="1">_xlfn.LOGNORM.INV(S336,'Input Parameters'!$H$29,'Input Parameters'!$I$29)</f>
        <v>44.793626596037114</v>
      </c>
      <c r="U336" s="10">
        <f t="shared" ca="1" si="52"/>
        <v>0.62440995674317079</v>
      </c>
      <c r="V336" s="29">
        <f ca="1">IF('Input Parameters'!$D$30="Beta",_xlfn.BETA.INV(U336,'Input Parameters'!$L$30,'Input Parameters'!$M$30,'Input Parameters'!$J$30,'Input Parameters'!$K$30),IF('Input Parameters'!$D$30="LogNorm",_xlfn.LOGNORM.INV(U336,'Input Parameters'!$H$30,'Input Parameters'!$I$30)))</f>
        <v>1.1322959367290613</v>
      </c>
      <c r="W336" s="2">
        <f ca="1">N336+(P336-N336)*(1-ERF((T336-R336)/(2*SQRT(L336*'Input Parameters'!$E$31))))</f>
        <v>0.19346260205961216</v>
      </c>
      <c r="X336">
        <f t="shared" ca="1" si="53"/>
        <v>1</v>
      </c>
      <c r="Y336" s="7"/>
    </row>
    <row r="337" spans="1:25" ht="15" customHeight="1" x14ac:dyDescent="0.3">
      <c r="A337" s="130">
        <v>330</v>
      </c>
      <c r="B337" s="10">
        <f t="shared" ca="1" si="45"/>
        <v>0.45788949324230155</v>
      </c>
      <c r="C337" s="57">
        <f ca="1">_xlfn.NORM.INV(B337,'Input Parameters'!$E$19,'Input Parameters'!$F$19)</f>
        <v>558.36394161083035</v>
      </c>
      <c r="D337" s="10">
        <f t="shared" ca="1" si="46"/>
        <v>0.4770585795184904</v>
      </c>
      <c r="E337" s="59">
        <f ca="1">IF(_xlfn.NORM.INV(D337,'Input Parameters'!$E$20,'Input Parameters'!$F$20)&lt;3500,3500,IF(_xlfn.NORM.INV(D337,'Input Parameters'!$E$20,'Input Parameters'!$F$20)&gt;5500,5500,_xlfn.NORM.INV(D337,'Input Parameters'!$E$20,'Input Parameters'!$F$20)))</f>
        <v>4759.7238590942816</v>
      </c>
      <c r="F337" s="10">
        <f t="shared" ca="1" si="47"/>
        <v>0.80416346007576123</v>
      </c>
      <c r="G337" s="61">
        <f ca="1">_xlfn.NORM.INV(F337,'Input Parameters'!$E$21,'Input Parameters'!$F$21)</f>
        <v>291.58277514124273</v>
      </c>
      <c r="H337" s="54">
        <f ca="1">EXP(E337*(1/'Input Parameters'!$E$22-1/G337))</f>
        <v>0.92407959272156459</v>
      </c>
      <c r="I337" s="10">
        <f t="shared" ca="1" si="48"/>
        <v>0.20567407079081679</v>
      </c>
      <c r="J337" s="29">
        <f ca="1">_xlfn.BETA.INV(I337,'Input Parameters'!$L$24,'Input Parameters'!$M$24,'Input Parameters'!$J$24,'Input Parameters'!$K$24)</f>
        <v>0.47197901409029042</v>
      </c>
      <c r="K337" s="156">
        <f ca="1">('Input Parameters'!$E$25/'Input Parameters'!$E$31)^$J337</f>
        <v>3.3851770271552353E-2</v>
      </c>
      <c r="L337" s="66">
        <f ca="1">$H337*$C337*'Input Parameters'!$E$23*K337</f>
        <v>17.46659011091241</v>
      </c>
      <c r="M337" s="23">
        <f t="shared" ca="1" si="49"/>
        <v>0.45222344297409878</v>
      </c>
      <c r="N337" s="15">
        <f ca="1">_xlfn.NORM.INV(M337,'Input Parameters'!$E$26,'Input Parameters'!$F$26)</f>
        <v>3.1479038699368911E-2</v>
      </c>
      <c r="O337" s="8">
        <f t="shared" ca="1" si="50"/>
        <v>0.62655070999435725</v>
      </c>
      <c r="P337" s="29">
        <f ca="1">_xlfn.LOGNORM.INV(O337,'Input Parameters'!$H$27,'Input Parameters'!$I$27)</f>
        <v>1.6421261791634849</v>
      </c>
      <c r="Q337" s="10"/>
      <c r="R337" s="15">
        <f>'Input Parameters'!$E$28</f>
        <v>12.7</v>
      </c>
      <c r="S337" s="10">
        <f t="shared" ca="1" si="51"/>
        <v>0.83774458711111421</v>
      </c>
      <c r="T337" s="25">
        <f ca="1">_xlfn.LOGNORM.INV(S337,'Input Parameters'!$H$29,'Input Parameters'!$I$29)</f>
        <v>65.042902506882811</v>
      </c>
      <c r="U337" s="10">
        <f t="shared" ca="1" si="52"/>
        <v>0.38418320626571001</v>
      </c>
      <c r="V337" s="29">
        <f ca="1">IF('Input Parameters'!$D$30="Beta",_xlfn.BETA.INV(U337,'Input Parameters'!$L$30,'Input Parameters'!$M$30,'Input Parameters'!$J$30,'Input Parameters'!$K$30),IF('Input Parameters'!$D$30="LogNorm",_xlfn.LOGNORM.INV(U337,'Input Parameters'!$H$30,'Input Parameters'!$I$30)))</f>
        <v>0.88964488735300984</v>
      </c>
      <c r="W337" s="2">
        <f ca="1">N337+(P337-N337)*(1-ERF((T337-R337)/(2*SQRT(L337*'Input Parameters'!$E$31))))</f>
        <v>0.63681156225223257</v>
      </c>
      <c r="X337">
        <f t="shared" ca="1" si="53"/>
        <v>1</v>
      </c>
      <c r="Y337" s="7"/>
    </row>
    <row r="338" spans="1:25" ht="15" customHeight="1" x14ac:dyDescent="0.3">
      <c r="A338" s="130">
        <v>331</v>
      </c>
      <c r="B338" s="10">
        <f t="shared" ca="1" si="45"/>
        <v>0.97832695017654869</v>
      </c>
      <c r="C338" s="57">
        <f ca="1">_xlfn.NORM.INV(B338,'Input Parameters'!$E$19,'Input Parameters'!$F$19)</f>
        <v>738.02038713659931</v>
      </c>
      <c r="D338" s="10">
        <f t="shared" ca="1" si="46"/>
        <v>0.18445407481113829</v>
      </c>
      <c r="E338" s="59">
        <f ca="1">IF(_xlfn.NORM.INV(D338,'Input Parameters'!$E$20,'Input Parameters'!$F$20)&lt;3500,3500,IF(_xlfn.NORM.INV(D338,'Input Parameters'!$E$20,'Input Parameters'!$F$20)&gt;5500,5500,_xlfn.NORM.INV(D338,'Input Parameters'!$E$20,'Input Parameters'!$F$20)))</f>
        <v>4171.0356874823319</v>
      </c>
      <c r="F338" s="10">
        <f t="shared" ca="1" si="47"/>
        <v>0.95490367380410768</v>
      </c>
      <c r="G338" s="61">
        <f ca="1">_xlfn.NORM.INV(F338,'Input Parameters'!$E$21,'Input Parameters'!$F$21)</f>
        <v>298.16784522244626</v>
      </c>
      <c r="H338" s="54">
        <f ca="1">EXP(E338*(1/'Input Parameters'!$E$22-1/G338))</f>
        <v>1.2798357053186045</v>
      </c>
      <c r="I338" s="10">
        <f t="shared" ca="1" si="48"/>
        <v>0.20871032077153562</v>
      </c>
      <c r="J338" s="29">
        <f ca="1">_xlfn.BETA.INV(I338,'Input Parameters'!$L$24,'Input Parameters'!$M$24,'Input Parameters'!$J$24,'Input Parameters'!$K$24)</f>
        <v>0.47373099646297667</v>
      </c>
      <c r="K338" s="156">
        <f ca="1">('Input Parameters'!$E$25/'Input Parameters'!$E$31)^$J338</f>
        <v>3.342898594732778E-2</v>
      </c>
      <c r="L338" s="66">
        <f ca="1">$H338*$C338*'Input Parameters'!$E$23*K338</f>
        <v>31.575176273589534</v>
      </c>
      <c r="M338" s="23">
        <f t="shared" ca="1" si="49"/>
        <v>0.54575501911241253</v>
      </c>
      <c r="N338" s="15">
        <f ca="1">_xlfn.NORM.INV(M338,'Input Parameters'!$E$26,'Input Parameters'!$F$26)</f>
        <v>3.6413812010534348E-2</v>
      </c>
      <c r="O338" s="8">
        <f t="shared" ca="1" si="50"/>
        <v>0.20344844114959093</v>
      </c>
      <c r="P338" s="29">
        <f ca="1">_xlfn.LOGNORM.INV(O338,'Input Parameters'!$H$27,'Input Parameters'!$I$27)</f>
        <v>0.98638448409724122</v>
      </c>
      <c r="Q338" s="10"/>
      <c r="R338" s="15">
        <f>'Input Parameters'!$E$28</f>
        <v>12.7</v>
      </c>
      <c r="S338" s="10">
        <f t="shared" ca="1" si="51"/>
        <v>0.61226384684579249</v>
      </c>
      <c r="T338" s="25">
        <f ca="1">_xlfn.LOGNORM.INV(S338,'Input Parameters'!$H$29,'Input Parameters'!$I$29)</f>
        <v>60.126766804745444</v>
      </c>
      <c r="U338" s="10">
        <f t="shared" ca="1" si="52"/>
        <v>0.20351530533719364</v>
      </c>
      <c r="V338" s="29">
        <f ca="1">IF('Input Parameters'!$D$30="Beta",_xlfn.BETA.INV(U338,'Input Parameters'!$L$30,'Input Parameters'!$M$30,'Input Parameters'!$J$30,'Input Parameters'!$K$30),IF('Input Parameters'!$D$30="LogNorm",_xlfn.LOGNORM.INV(U338,'Input Parameters'!$H$30,'Input Parameters'!$I$30)))</f>
        <v>0.72053793104664909</v>
      </c>
      <c r="W338" s="2">
        <f ca="1">N338+(P338-N338)*(1-ERF((T338-R338)/(2*SQRT(L338*'Input Parameters'!$E$31))))</f>
        <v>0.55950059478880565</v>
      </c>
      <c r="X338">
        <f t="shared" ca="1" si="53"/>
        <v>1</v>
      </c>
      <c r="Y338" s="7"/>
    </row>
    <row r="339" spans="1:25" ht="15" customHeight="1" x14ac:dyDescent="0.3">
      <c r="A339" s="130">
        <v>332</v>
      </c>
      <c r="B339" s="10">
        <f t="shared" ca="1" si="45"/>
        <v>0.37454284233452051</v>
      </c>
      <c r="C339" s="57">
        <f ca="1">_xlfn.NORM.INV(B339,'Input Parameters'!$E$19,'Input Parameters'!$F$19)</f>
        <v>540.27308097437469</v>
      </c>
      <c r="D339" s="10">
        <f t="shared" ca="1" si="46"/>
        <v>0.97008901046526264</v>
      </c>
      <c r="E339" s="59">
        <f ca="1">IF(_xlfn.NORM.INV(D339,'Input Parameters'!$E$20,'Input Parameters'!$F$20)&lt;3500,3500,IF(_xlfn.NORM.INV(D339,'Input Parameters'!$E$20,'Input Parameters'!$F$20)&gt;5500,5500,_xlfn.NORM.INV(D339,'Input Parameters'!$E$20,'Input Parameters'!$F$20)))</f>
        <v>5500</v>
      </c>
      <c r="F339" s="10">
        <f t="shared" ca="1" si="47"/>
        <v>0.30956316173383636</v>
      </c>
      <c r="G339" s="61">
        <f ca="1">_xlfn.NORM.INV(F339,'Input Parameters'!$E$21,'Input Parameters'!$F$21)</f>
        <v>280.94288081858821</v>
      </c>
      <c r="H339" s="54">
        <f ca="1">EXP(E339*(1/'Input Parameters'!$E$22-1/G339))</f>
        <v>0.44681881436370441</v>
      </c>
      <c r="I339" s="10">
        <f t="shared" ca="1" si="48"/>
        <v>7.5268494293542543E-2</v>
      </c>
      <c r="J339" s="29">
        <f ca="1">_xlfn.BETA.INV(I339,'Input Parameters'!$L$24,'Input Parameters'!$M$24,'Input Parameters'!$J$24,'Input Parameters'!$K$24)</f>
        <v>0.37260734029285592</v>
      </c>
      <c r="K339" s="156">
        <f ca="1">('Input Parameters'!$E$25/'Input Parameters'!$E$31)^$J339</f>
        <v>6.9050542756731031E-2</v>
      </c>
      <c r="L339" s="66">
        <f ca="1">$H339*$C339*'Input Parameters'!$E$23*K339</f>
        <v>16.669089478294012</v>
      </c>
      <c r="M339" s="23">
        <f t="shared" ca="1" si="49"/>
        <v>0.78794457285275155</v>
      </c>
      <c r="N339" s="15">
        <f ca="1">_xlfn.NORM.INV(M339,'Input Parameters'!$E$26,'Input Parameters'!$F$26)</f>
        <v>5.0785503752609457E-2</v>
      </c>
      <c r="O339" s="8">
        <f t="shared" ca="1" si="50"/>
        <v>0.68373608303316624</v>
      </c>
      <c r="P339" s="29">
        <f ca="1">_xlfn.LOGNORM.INV(O339,'Input Parameters'!$H$27,'Input Parameters'!$I$27)</f>
        <v>1.7590262629134199</v>
      </c>
      <c r="Q339" s="10"/>
      <c r="R339" s="15">
        <f>'Input Parameters'!$E$28</f>
        <v>12.7</v>
      </c>
      <c r="S339" s="10">
        <f t="shared" ca="1" si="51"/>
        <v>0.88571774124365366</v>
      </c>
      <c r="T339" s="25">
        <f ca="1">_xlfn.LOGNORM.INV(S339,'Input Parameters'!$H$29,'Input Parameters'!$I$29)</f>
        <v>66.660750031397711</v>
      </c>
      <c r="U339" s="10">
        <f t="shared" ca="1" si="52"/>
        <v>0.5087250606806577</v>
      </c>
      <c r="V339" s="29">
        <f ca="1">IF('Input Parameters'!$D$30="Beta",_xlfn.BETA.INV(U339,'Input Parameters'!$L$30,'Input Parameters'!$M$30,'Input Parameters'!$J$30,'Input Parameters'!$K$30),IF('Input Parameters'!$D$30="LogNorm",_xlfn.LOGNORM.INV(U339,'Input Parameters'!$H$30,'Input Parameters'!$I$30)))</f>
        <v>1.0078627514472107</v>
      </c>
      <c r="W339" s="2">
        <f ca="1">N339+(P339-N339)*(1-ERF((T339-R339)/(2*SQRT(L339*'Input Parameters'!$E$31))))</f>
        <v>0.6486958466908922</v>
      </c>
      <c r="X339">
        <f t="shared" ca="1" si="53"/>
        <v>1</v>
      </c>
      <c r="Y339" s="7"/>
    </row>
    <row r="340" spans="1:25" ht="15" customHeight="1" x14ac:dyDescent="0.3">
      <c r="A340" s="130">
        <v>333</v>
      </c>
      <c r="B340" s="10">
        <f t="shared" ca="1" si="45"/>
        <v>0.63372091586911106</v>
      </c>
      <c r="C340" s="57">
        <f ca="1">_xlfn.NORM.INV(B340,'Input Parameters'!$E$19,'Input Parameters'!$F$19)</f>
        <v>596.17572746807411</v>
      </c>
      <c r="D340" s="10">
        <f t="shared" ca="1" si="46"/>
        <v>0.510922932476783</v>
      </c>
      <c r="E340" s="59">
        <f ca="1">IF(_xlfn.NORM.INV(D340,'Input Parameters'!$E$20,'Input Parameters'!$F$20)&lt;3500,3500,IF(_xlfn.NORM.INV(D340,'Input Parameters'!$E$20,'Input Parameters'!$F$20)&gt;5500,5500,_xlfn.NORM.INV(D340,'Input Parameters'!$E$20,'Input Parameters'!$F$20)))</f>
        <v>4819.1682072077301</v>
      </c>
      <c r="F340" s="10">
        <f t="shared" ca="1" si="47"/>
        <v>0.62418965667757731</v>
      </c>
      <c r="G340" s="61">
        <f ca="1">_xlfn.NORM.INV(F340,'Input Parameters'!$E$21,'Input Parameters'!$F$21)</f>
        <v>287.33771422014638</v>
      </c>
      <c r="H340" s="54">
        <f ca="1">EXP(E340*(1/'Input Parameters'!$E$22-1/G340))</f>
        <v>0.72316465212349068</v>
      </c>
      <c r="I340" s="10">
        <f t="shared" ca="1" si="48"/>
        <v>0.57275058749024865</v>
      </c>
      <c r="J340" s="29">
        <f ca="1">_xlfn.BETA.INV(I340,'Input Parameters'!$L$24,'Input Parameters'!$M$24,'Input Parameters'!$J$24,'Input Parameters'!$K$24)</f>
        <v>0.63641025674792262</v>
      </c>
      <c r="K340" s="156">
        <f ca="1">('Input Parameters'!$E$25/'Input Parameters'!$E$31)^$J340</f>
        <v>1.0406555338651272E-2</v>
      </c>
      <c r="L340" s="66">
        <f ca="1">$H340*$C340*'Input Parameters'!$E$23*K340</f>
        <v>4.4866116348248894</v>
      </c>
      <c r="M340" s="23">
        <f t="shared" ca="1" si="49"/>
        <v>4.0247837509542528E-2</v>
      </c>
      <c r="N340" s="15">
        <f ca="1">_xlfn.NORM.INV(M340,'Input Parameters'!$E$26,'Input Parameters'!$F$26)</f>
        <v>-2.7041625306378492E-3</v>
      </c>
      <c r="O340" s="8">
        <f t="shared" ca="1" si="50"/>
        <v>0.69543563019037991</v>
      </c>
      <c r="P340" s="29">
        <f ca="1">_xlfn.LOGNORM.INV(O340,'Input Parameters'!$H$27,'Input Parameters'!$I$27)</f>
        <v>1.7850106191416806</v>
      </c>
      <c r="Q340" s="10"/>
      <c r="R340" s="15">
        <f>'Input Parameters'!$E$28</f>
        <v>12.7</v>
      </c>
      <c r="S340" s="10">
        <f t="shared" ca="1" si="51"/>
        <v>0.17278334589003908</v>
      </c>
      <c r="T340" s="25">
        <f ca="1">_xlfn.LOGNORM.INV(S340,'Input Parameters'!$H$29,'Input Parameters'!$I$29)</f>
        <v>52.38044382694801</v>
      </c>
      <c r="U340" s="10">
        <f t="shared" ca="1" si="52"/>
        <v>2.4453124686558692E-3</v>
      </c>
      <c r="V340" s="29">
        <f ca="1">IF('Input Parameters'!$D$30="Beta",_xlfn.BETA.INV(U340,'Input Parameters'!$L$30,'Input Parameters'!$M$30,'Input Parameters'!$J$30,'Input Parameters'!$K$30),IF('Input Parameters'!$D$30="LogNorm",_xlfn.LOGNORM.INV(U340,'Input Parameters'!$H$30,'Input Parameters'!$I$30)))</f>
        <v>0.32938054843691394</v>
      </c>
      <c r="W340" s="2">
        <f ca="1">N340+(P340-N340)*(1-ERF((T340-R340)/(2*SQRT(L340*'Input Parameters'!$E$31))))</f>
        <v>0.32853455489452066</v>
      </c>
      <c r="X340">
        <f t="shared" ca="1" si="53"/>
        <v>1</v>
      </c>
      <c r="Y340" s="7"/>
    </row>
    <row r="341" spans="1:25" ht="15" customHeight="1" x14ac:dyDescent="0.3">
      <c r="A341" s="130">
        <v>334</v>
      </c>
      <c r="B341" s="10">
        <f t="shared" ca="1" si="45"/>
        <v>0.29405925990657056</v>
      </c>
      <c r="C341" s="57">
        <f ca="1">_xlfn.NORM.INV(B341,'Input Parameters'!$E$19,'Input Parameters'!$F$19)</f>
        <v>521.5377956832923</v>
      </c>
      <c r="D341" s="10">
        <f t="shared" ca="1" si="46"/>
        <v>0.21966241500217287</v>
      </c>
      <c r="E341" s="59">
        <f ca="1">IF(_xlfn.NORM.INV(D341,'Input Parameters'!$E$20,'Input Parameters'!$F$20)&lt;3500,3500,IF(_xlfn.NORM.INV(D341,'Input Parameters'!$E$20,'Input Parameters'!$F$20)&gt;5500,5500,_xlfn.NORM.INV(D341,'Input Parameters'!$E$20,'Input Parameters'!$F$20)))</f>
        <v>4258.6663077940366</v>
      </c>
      <c r="F341" s="10">
        <f t="shared" ca="1" si="47"/>
        <v>6.2722129498798962E-3</v>
      </c>
      <c r="G341" s="61">
        <f ca="1">_xlfn.NORM.INV(F341,'Input Parameters'!$E$21,'Input Parameters'!$F$21)</f>
        <v>265.22792315378041</v>
      </c>
      <c r="H341" s="54">
        <f ca="1">EXP(E341*(1/'Input Parameters'!$E$22-1/G341))</f>
        <v>0.21828985321306127</v>
      </c>
      <c r="I341" s="10">
        <f t="shared" ca="1" si="48"/>
        <v>0.36673754972100037</v>
      </c>
      <c r="J341" s="29">
        <f ca="1">_xlfn.BETA.INV(I341,'Input Parameters'!$L$24,'Input Parameters'!$M$24,'Input Parameters'!$J$24,'Input Parameters'!$K$24)</f>
        <v>0.55157015458579073</v>
      </c>
      <c r="K341" s="156">
        <f ca="1">('Input Parameters'!$E$25/'Input Parameters'!$E$31)^$J341</f>
        <v>1.9125842873893628E-2</v>
      </c>
      <c r="L341" s="66">
        <f ca="1">$H341*$C341*'Input Parameters'!$E$23*K341</f>
        <v>2.1774085277046304</v>
      </c>
      <c r="M341" s="23">
        <f t="shared" ca="1" si="49"/>
        <v>0.72032485013739733</v>
      </c>
      <c r="N341" s="15">
        <f ca="1">_xlfn.NORM.INV(M341,'Input Parameters'!$E$26,'Input Parameters'!$F$26)</f>
        <v>4.6259942894327749E-2</v>
      </c>
      <c r="O341" s="8">
        <f t="shared" ca="1" si="50"/>
        <v>0.73215182901231579</v>
      </c>
      <c r="P341" s="29">
        <f ca="1">_xlfn.LOGNORM.INV(O341,'Input Parameters'!$H$27,'Input Parameters'!$I$27)</f>
        <v>1.8723831735280139</v>
      </c>
      <c r="Q341" s="10"/>
      <c r="R341" s="15">
        <f>'Input Parameters'!$E$28</f>
        <v>12.7</v>
      </c>
      <c r="S341" s="10">
        <f t="shared" ca="1" si="51"/>
        <v>0.25403579592584891</v>
      </c>
      <c r="T341" s="25">
        <f ca="1">_xlfn.LOGNORM.INV(S341,'Input Parameters'!$H$29,'Input Parameters'!$I$29)</f>
        <v>54.06163307897652</v>
      </c>
      <c r="U341" s="10">
        <f t="shared" ca="1" si="52"/>
        <v>0.14617608275720906</v>
      </c>
      <c r="V341" s="29">
        <f ca="1">IF('Input Parameters'!$D$30="Beta",_xlfn.BETA.INV(U341,'Input Parameters'!$L$30,'Input Parameters'!$M$30,'Input Parameters'!$J$30,'Input Parameters'!$K$30),IF('Input Parameters'!$D$30="LogNorm",_xlfn.LOGNORM.INV(U341,'Input Parameters'!$H$30,'Input Parameters'!$I$30)))</f>
        <v>0.65966073957974747</v>
      </c>
      <c r="W341" s="2">
        <f ca="1">N341+(P341-N341)*(1-ERF((T341-R341)/(2*SQRT(L341*'Input Parameters'!$E$31))))</f>
        <v>0.13295442750853501</v>
      </c>
      <c r="X341">
        <f t="shared" ca="1" si="53"/>
        <v>1</v>
      </c>
      <c r="Y341" s="7"/>
    </row>
    <row r="342" spans="1:25" ht="15" customHeight="1" x14ac:dyDescent="0.3">
      <c r="A342" s="130">
        <v>335</v>
      </c>
      <c r="B342" s="10">
        <f t="shared" ca="1" si="45"/>
        <v>0.12382792770434803</v>
      </c>
      <c r="C342" s="57">
        <f ca="1">_xlfn.NORM.INV(B342,'Input Parameters'!$E$19,'Input Parameters'!$F$19)</f>
        <v>469.61277289220794</v>
      </c>
      <c r="D342" s="10">
        <f t="shared" ca="1" si="46"/>
        <v>0.11525435944071938</v>
      </c>
      <c r="E342" s="59">
        <f ca="1">IF(_xlfn.NORM.INV(D342,'Input Parameters'!$E$20,'Input Parameters'!$F$20)&lt;3500,3500,IF(_xlfn.NORM.INV(D342,'Input Parameters'!$E$20,'Input Parameters'!$F$20)&gt;5500,5500,_xlfn.NORM.INV(D342,'Input Parameters'!$E$20,'Input Parameters'!$F$20)))</f>
        <v>3960.665386363542</v>
      </c>
      <c r="F342" s="10">
        <f t="shared" ca="1" si="47"/>
        <v>0.28038445205843276</v>
      </c>
      <c r="G342" s="61">
        <f ca="1">_xlfn.NORM.INV(F342,'Input Parameters'!$E$21,'Input Parameters'!$F$21)</f>
        <v>280.27783954683156</v>
      </c>
      <c r="H342" s="54">
        <f ca="1">EXP(E342*(1/'Input Parameters'!$E$22-1/G342))</f>
        <v>0.54140804544995502</v>
      </c>
      <c r="I342" s="10">
        <f t="shared" ca="1" si="48"/>
        <v>0.9984145058015621</v>
      </c>
      <c r="J342" s="29">
        <f ca="1">_xlfn.BETA.INV(I342,'Input Parameters'!$L$24,'Input Parameters'!$M$24,'Input Parameters'!$J$24,'Input Parameters'!$K$24)</f>
        <v>0.93938300115655426</v>
      </c>
      <c r="K342" s="156">
        <f ca="1">('Input Parameters'!$E$25/'Input Parameters'!$E$31)^$J342</f>
        <v>1.1841751861307206E-3</v>
      </c>
      <c r="L342" s="66">
        <f ca="1">$H342*$C342*'Input Parameters'!$E$23*K342</f>
        <v>0.30107906749953978</v>
      </c>
      <c r="M342" s="23">
        <f t="shared" ca="1" si="49"/>
        <v>0.2162570151630796</v>
      </c>
      <c r="N342" s="15">
        <f ca="1">_xlfn.NORM.INV(M342,'Input Parameters'!$E$26,'Input Parameters'!$F$26)</f>
        <v>1.7517165478078692E-2</v>
      </c>
      <c r="O342" s="8">
        <f t="shared" ca="1" si="50"/>
        <v>0.94856886239264071</v>
      </c>
      <c r="P342" s="29">
        <f ca="1">_xlfn.LOGNORM.INV(O342,'Input Parameters'!$H$27,'Input Parameters'!$I$27)</f>
        <v>2.9295328086305412</v>
      </c>
      <c r="Q342" s="10"/>
      <c r="R342" s="15">
        <f>'Input Parameters'!$E$28</f>
        <v>12.7</v>
      </c>
      <c r="S342" s="10">
        <f t="shared" ca="1" si="51"/>
        <v>0.69017089883868443</v>
      </c>
      <c r="T342" s="25">
        <f ca="1">_xlfn.LOGNORM.INV(S342,'Input Parameters'!$H$29,'Input Parameters'!$I$29)</f>
        <v>61.568918746684993</v>
      </c>
      <c r="U342" s="10">
        <f t="shared" ca="1" si="52"/>
        <v>1.0479350290477529E-2</v>
      </c>
      <c r="V342" s="29">
        <f ca="1">IF('Input Parameters'!$D$30="Beta",_xlfn.BETA.INV(U342,'Input Parameters'!$L$30,'Input Parameters'!$M$30,'Input Parameters'!$J$30,'Input Parameters'!$K$30),IF('Input Parameters'!$D$30="LogNorm",_xlfn.LOGNORM.INV(U342,'Input Parameters'!$H$30,'Input Parameters'!$I$30)))</f>
        <v>0.40202942903280603</v>
      </c>
      <c r="W342" s="2">
        <f ca="1">N342+(P342-N342)*(1-ERF((T342-R342)/(2*SQRT(L342*'Input Parameters'!$E$31))))</f>
        <v>1.7517166358154281E-2</v>
      </c>
      <c r="X342">
        <f t="shared" ca="1" si="53"/>
        <v>1</v>
      </c>
      <c r="Y342" s="7"/>
    </row>
    <row r="343" spans="1:25" ht="15" customHeight="1" x14ac:dyDescent="0.3">
      <c r="A343" s="130">
        <v>336</v>
      </c>
      <c r="B343" s="10">
        <f t="shared" ca="1" si="45"/>
        <v>0.16979935817132563</v>
      </c>
      <c r="C343" s="57">
        <f ca="1">_xlfn.NORM.INV(B343,'Input Parameters'!$E$19,'Input Parameters'!$F$19)</f>
        <v>486.60601213890624</v>
      </c>
      <c r="D343" s="10">
        <f t="shared" ca="1" si="46"/>
        <v>0.46869216565168303</v>
      </c>
      <c r="E343" s="59">
        <f ca="1">IF(_xlfn.NORM.INV(D343,'Input Parameters'!$E$20,'Input Parameters'!$F$20)&lt;3500,3500,IF(_xlfn.NORM.INV(D343,'Input Parameters'!$E$20,'Input Parameters'!$F$20)&gt;5500,5500,_xlfn.NORM.INV(D343,'Input Parameters'!$E$20,'Input Parameters'!$F$20)))</f>
        <v>4745.0095196067341</v>
      </c>
      <c r="F343" s="10">
        <f t="shared" ca="1" si="47"/>
        <v>0.94029998588539532</v>
      </c>
      <c r="G343" s="61">
        <f ca="1">_xlfn.NORM.INV(F343,'Input Parameters'!$E$21,'Input Parameters'!$F$21)</f>
        <v>297.09035306640919</v>
      </c>
      <c r="H343" s="54">
        <f ca="1">EXP(E343*(1/'Input Parameters'!$E$22-1/G343))</f>
        <v>1.2497800514588704</v>
      </c>
      <c r="I343" s="10">
        <f t="shared" ca="1" si="48"/>
        <v>0.26069270799430422</v>
      </c>
      <c r="J343" s="29">
        <f ca="1">_xlfn.BETA.INV(I343,'Input Parameters'!$L$24,'Input Parameters'!$M$24,'Input Parameters'!$J$24,'Input Parameters'!$K$24)</f>
        <v>0.50180067128581973</v>
      </c>
      <c r="K343" s="156">
        <f ca="1">('Input Parameters'!$E$25/'Input Parameters'!$E$31)^$J343</f>
        <v>2.7332165015624889E-2</v>
      </c>
      <c r="L343" s="66">
        <f ca="1">$H343*$C343*'Input Parameters'!$E$23*K343</f>
        <v>16.62206946204175</v>
      </c>
      <c r="M343" s="23">
        <f t="shared" ca="1" si="49"/>
        <v>0.78769388769679627</v>
      </c>
      <c r="N343" s="15">
        <f ca="1">_xlfn.NORM.INV(M343,'Input Parameters'!$E$26,'Input Parameters'!$F$26)</f>
        <v>5.0767347662311238E-2</v>
      </c>
      <c r="O343" s="8">
        <f t="shared" ca="1" si="50"/>
        <v>0.24464175202006622</v>
      </c>
      <c r="P343" s="29">
        <f ca="1">_xlfn.LOGNORM.INV(O343,'Input Parameters'!$H$27,'Input Parameters'!$I$27)</f>
        <v>1.0484441952806967</v>
      </c>
      <c r="Q343" s="10"/>
      <c r="R343" s="15">
        <f>'Input Parameters'!$E$28</f>
        <v>12.7</v>
      </c>
      <c r="S343" s="10">
        <f t="shared" ca="1" si="51"/>
        <v>0.96222987789648895</v>
      </c>
      <c r="T343" s="25">
        <f ca="1">_xlfn.LOGNORM.INV(S343,'Input Parameters'!$H$29,'Input Parameters'!$I$29)</f>
        <v>71.090998204326695</v>
      </c>
      <c r="U343" s="10">
        <f t="shared" ca="1" si="52"/>
        <v>0.52030772762146782</v>
      </c>
      <c r="V343" s="29">
        <f ca="1">IF('Input Parameters'!$D$30="Beta",_xlfn.BETA.INV(U343,'Input Parameters'!$L$30,'Input Parameters'!$M$30,'Input Parameters'!$J$30,'Input Parameters'!$K$30),IF('Input Parameters'!$D$30="LogNorm",_xlfn.LOGNORM.INV(U343,'Input Parameters'!$H$30,'Input Parameters'!$I$30)))</f>
        <v>1.0194764410268962</v>
      </c>
      <c r="W343" s="2">
        <f ca="1">N343+(P343-N343)*(1-ERF((T343-R343)/(2*SQRT(L343*'Input Parameters'!$E$31))))</f>
        <v>0.36123946533399454</v>
      </c>
      <c r="X343">
        <f t="shared" ca="1" si="53"/>
        <v>1</v>
      </c>
      <c r="Y343" s="7"/>
    </row>
    <row r="344" spans="1:25" ht="15" customHeight="1" x14ac:dyDescent="0.3">
      <c r="A344" s="130">
        <v>337</v>
      </c>
      <c r="B344" s="10">
        <f t="shared" ca="1" si="45"/>
        <v>0.98889148871609922</v>
      </c>
      <c r="C344" s="57">
        <f ca="1">_xlfn.NORM.INV(B344,'Input Parameters'!$E$19,'Input Parameters'!$F$19)</f>
        <v>760.52082238326966</v>
      </c>
      <c r="D344" s="10">
        <f t="shared" ca="1" si="46"/>
        <v>0.26889194333836308</v>
      </c>
      <c r="E344" s="59">
        <f ca="1">IF(_xlfn.NORM.INV(D344,'Input Parameters'!$E$20,'Input Parameters'!$F$20)&lt;3500,3500,IF(_xlfn.NORM.INV(D344,'Input Parameters'!$E$20,'Input Parameters'!$F$20)&gt;5500,5500,_xlfn.NORM.INV(D344,'Input Parameters'!$E$20,'Input Parameters'!$F$20)))</f>
        <v>4368.6826553270721</v>
      </c>
      <c r="F344" s="10">
        <f t="shared" ca="1" si="47"/>
        <v>0.50730568283084854</v>
      </c>
      <c r="G344" s="61">
        <f ca="1">_xlfn.NORM.INV(F344,'Input Parameters'!$E$21,'Input Parameters'!$F$21)</f>
        <v>284.99394532673136</v>
      </c>
      <c r="H344" s="54">
        <f ca="1">EXP(E344*(1/'Input Parameters'!$E$22-1/G344))</f>
        <v>0.65779824215930249</v>
      </c>
      <c r="I344" s="10">
        <f t="shared" ca="1" si="48"/>
        <v>0.3866706914461403</v>
      </c>
      <c r="J344" s="29">
        <f ca="1">_xlfn.BETA.INV(I344,'Input Parameters'!$L$24,'Input Parameters'!$M$24,'Input Parameters'!$J$24,'Input Parameters'!$K$24)</f>
        <v>0.56021861292098463</v>
      </c>
      <c r="K344" s="156">
        <f ca="1">('Input Parameters'!$E$25/'Input Parameters'!$E$31)^$J344</f>
        <v>1.7975331072786899E-2</v>
      </c>
      <c r="L344" s="66">
        <f ca="1">$H344*$C344*'Input Parameters'!$E$23*K344</f>
        <v>8.9925055756426193</v>
      </c>
      <c r="M344" s="23">
        <f t="shared" ca="1" si="49"/>
        <v>0.63341471433940244</v>
      </c>
      <c r="N344" s="15">
        <f ca="1">_xlfn.NORM.INV(M344,'Input Parameters'!$E$26,'Input Parameters'!$F$26)</f>
        <v>4.1159131341160816E-2</v>
      </c>
      <c r="O344" s="8">
        <f t="shared" ca="1" si="50"/>
        <v>0.41644639002045059</v>
      </c>
      <c r="P344" s="29">
        <f ca="1">_xlfn.LOGNORM.INV(O344,'Input Parameters'!$H$27,'Input Parameters'!$I$27)</f>
        <v>1.2967567098326434</v>
      </c>
      <c r="Q344" s="10"/>
      <c r="R344" s="15">
        <f>'Input Parameters'!$E$28</f>
        <v>12.7</v>
      </c>
      <c r="S344" s="10">
        <f t="shared" ca="1" si="51"/>
        <v>8.9463208363164681E-2</v>
      </c>
      <c r="T344" s="25">
        <f ca="1">_xlfn.LOGNORM.INV(S344,'Input Parameters'!$H$29,'Input Parameters'!$I$29)</f>
        <v>50.075365673491838</v>
      </c>
      <c r="U344" s="10">
        <f t="shared" ca="1" si="52"/>
        <v>0.48023325684116769</v>
      </c>
      <c r="V344" s="29">
        <f ca="1">IF('Input Parameters'!$D$30="Beta",_xlfn.BETA.INV(U344,'Input Parameters'!$L$30,'Input Parameters'!$M$30,'Input Parameters'!$J$30,'Input Parameters'!$K$30),IF('Input Parameters'!$D$30="LogNorm",_xlfn.LOGNORM.INV(U344,'Input Parameters'!$H$30,'Input Parameters'!$I$30)))</f>
        <v>0.97986525619696829</v>
      </c>
      <c r="W344" s="2">
        <f ca="1">N344+(P344-N344)*(1-ERF((T344-R344)/(2*SQRT(L344*'Input Parameters'!$E$31))))</f>
        <v>0.51596149908638034</v>
      </c>
      <c r="X344">
        <f t="shared" ca="1" si="53"/>
        <v>1</v>
      </c>
      <c r="Y344" s="7"/>
    </row>
    <row r="345" spans="1:25" ht="15" customHeight="1" x14ac:dyDescent="0.3">
      <c r="A345" s="130">
        <v>338</v>
      </c>
      <c r="B345" s="10">
        <f t="shared" ca="1" si="45"/>
        <v>0.95961254869249246</v>
      </c>
      <c r="C345" s="57">
        <f ca="1">_xlfn.NORM.INV(B345,'Input Parameters'!$E$19,'Input Parameters'!$F$19)</f>
        <v>714.85453347844896</v>
      </c>
      <c r="D345" s="10">
        <f t="shared" ca="1" si="46"/>
        <v>3.4085596341937974E-2</v>
      </c>
      <c r="E345" s="59">
        <f ca="1">IF(_xlfn.NORM.INV(D345,'Input Parameters'!$E$20,'Input Parameters'!$F$20)&lt;3500,3500,IF(_xlfn.NORM.INV(D345,'Input Parameters'!$E$20,'Input Parameters'!$F$20)&gt;5500,5500,_xlfn.NORM.INV(D345,'Input Parameters'!$E$20,'Input Parameters'!$F$20)))</f>
        <v>3523.2885216585369</v>
      </c>
      <c r="F345" s="10">
        <f t="shared" ca="1" si="47"/>
        <v>0.37518177136900321</v>
      </c>
      <c r="G345" s="61">
        <f ca="1">_xlfn.NORM.INV(F345,'Input Parameters'!$E$21,'Input Parameters'!$F$21)</f>
        <v>282.34926208826124</v>
      </c>
      <c r="H345" s="54">
        <f ca="1">EXP(E345*(1/'Input Parameters'!$E$22-1/G345))</f>
        <v>0.6353364299094556</v>
      </c>
      <c r="I345" s="10">
        <f t="shared" ca="1" si="48"/>
        <v>7.3006186919256311E-2</v>
      </c>
      <c r="J345" s="29">
        <f ca="1">_xlfn.BETA.INV(I345,'Input Parameters'!$L$24,'Input Parameters'!$M$24,'Input Parameters'!$J$24,'Input Parameters'!$K$24)</f>
        <v>0.37009411144361282</v>
      </c>
      <c r="K345" s="156">
        <f ca="1">('Input Parameters'!$E$25/'Input Parameters'!$E$31)^$J345</f>
        <v>7.0306728625951956E-2</v>
      </c>
      <c r="L345" s="66">
        <f ca="1">$H345*$C345*'Input Parameters'!$E$23*K345</f>
        <v>31.93142680358693</v>
      </c>
      <c r="M345" s="23">
        <f t="shared" ca="1" si="49"/>
        <v>6.4109453251947723E-2</v>
      </c>
      <c r="N345" s="15">
        <f ca="1">_xlfn.NORM.INV(M345,'Input Parameters'!$E$26,'Input Parameters'!$F$26)</f>
        <v>2.0555743669366314E-3</v>
      </c>
      <c r="O345" s="8">
        <f t="shared" ca="1" si="50"/>
        <v>0.6974332843578599</v>
      </c>
      <c r="P345" s="29">
        <f ca="1">_xlfn.LOGNORM.INV(O345,'Input Parameters'!$H$27,'Input Parameters'!$I$27)</f>
        <v>1.7895295428298192</v>
      </c>
      <c r="Q345" s="10"/>
      <c r="R345" s="15">
        <f>'Input Parameters'!$E$28</f>
        <v>12.7</v>
      </c>
      <c r="S345" s="10">
        <f t="shared" ca="1" si="51"/>
        <v>7.3898291121606619E-2</v>
      </c>
      <c r="T345" s="25">
        <f ca="1">_xlfn.LOGNORM.INV(S345,'Input Parameters'!$H$29,'Input Parameters'!$I$29)</f>
        <v>49.498008377882691</v>
      </c>
      <c r="U345" s="10">
        <f t="shared" ca="1" si="52"/>
        <v>0.20605141906602964</v>
      </c>
      <c r="V345" s="29">
        <f ca="1">IF('Input Parameters'!$D$30="Beta",_xlfn.BETA.INV(U345,'Input Parameters'!$L$30,'Input Parameters'!$M$30,'Input Parameters'!$J$30,'Input Parameters'!$K$30),IF('Input Parameters'!$D$30="LogNorm",_xlfn.LOGNORM.INV(U345,'Input Parameters'!$H$30,'Input Parameters'!$I$30)))</f>
        <v>0.72308027202413871</v>
      </c>
      <c r="W345" s="2">
        <f ca="1">N345+(P345-N345)*(1-ERF((T345-R345)/(2*SQRT(L345*'Input Parameters'!$E$31))))</f>
        <v>1.1552976777521833</v>
      </c>
      <c r="X345">
        <f t="shared" ca="1" si="53"/>
        <v>0</v>
      </c>
      <c r="Y345" s="7"/>
    </row>
    <row r="346" spans="1:25" ht="15" customHeight="1" x14ac:dyDescent="0.3">
      <c r="A346" s="130">
        <v>339</v>
      </c>
      <c r="B346" s="10">
        <f t="shared" ca="1" si="45"/>
        <v>0.94589841234915062</v>
      </c>
      <c r="C346" s="57">
        <f ca="1">_xlfn.NORM.INV(B346,'Input Parameters'!$E$19,'Input Parameters'!$F$19)</f>
        <v>703.03421041507386</v>
      </c>
      <c r="D346" s="10">
        <f t="shared" ca="1" si="46"/>
        <v>0.28736827564824396</v>
      </c>
      <c r="E346" s="59">
        <f ca="1">IF(_xlfn.NORM.INV(D346,'Input Parameters'!$E$20,'Input Parameters'!$F$20)&lt;3500,3500,IF(_xlfn.NORM.INV(D346,'Input Parameters'!$E$20,'Input Parameters'!$F$20)&gt;5500,5500,_xlfn.NORM.INV(D346,'Input Parameters'!$E$20,'Input Parameters'!$F$20)))</f>
        <v>4407.2373762564421</v>
      </c>
      <c r="F346" s="10">
        <f t="shared" ca="1" si="47"/>
        <v>0.87596832940241076</v>
      </c>
      <c r="G346" s="61">
        <f ca="1">_xlfn.NORM.INV(F346,'Input Parameters'!$E$21,'Input Parameters'!$F$21)</f>
        <v>293.9288198907841</v>
      </c>
      <c r="H346" s="54">
        <f ca="1">EXP(E346*(1/'Input Parameters'!$E$22-1/G346))</f>
        <v>1.0486799959185125</v>
      </c>
      <c r="I346" s="10">
        <f t="shared" ca="1" si="48"/>
        <v>0.13548041098280938</v>
      </c>
      <c r="J346" s="29">
        <f ca="1">_xlfn.BETA.INV(I346,'Input Parameters'!$L$24,'Input Parameters'!$M$24,'Input Parameters'!$J$24,'Input Parameters'!$K$24)</f>
        <v>0.42625527144997988</v>
      </c>
      <c r="K346" s="156">
        <f ca="1">('Input Parameters'!$E$25/'Input Parameters'!$E$31)^$J346</f>
        <v>4.6992722325750177E-2</v>
      </c>
      <c r="L346" s="66">
        <f ca="1">$H346*$C346*'Input Parameters'!$E$23*K346</f>
        <v>34.645756383778497</v>
      </c>
      <c r="M346" s="23">
        <f t="shared" ca="1" si="49"/>
        <v>0.65621003098198905</v>
      </c>
      <c r="N346" s="15">
        <f ca="1">_xlfn.NORM.INV(M346,'Input Parameters'!$E$26,'Input Parameters'!$F$26)</f>
        <v>4.2444970195965034E-2</v>
      </c>
      <c r="O346" s="8">
        <f t="shared" ca="1" si="50"/>
        <v>0.89964937350061214</v>
      </c>
      <c r="P346" s="29">
        <f ca="1">_xlfn.LOGNORM.INV(O346,'Input Parameters'!$H$27,'Input Parameters'!$I$27)</f>
        <v>2.5075384628585389</v>
      </c>
      <c r="Q346" s="10"/>
      <c r="R346" s="15">
        <f>'Input Parameters'!$E$28</f>
        <v>12.7</v>
      </c>
      <c r="S346" s="10">
        <f t="shared" ca="1" si="51"/>
        <v>0.50646833277201531</v>
      </c>
      <c r="T346" s="25">
        <f ca="1">_xlfn.LOGNORM.INV(S346,'Input Parameters'!$H$29,'Input Parameters'!$I$29)</f>
        <v>58.337931087986028</v>
      </c>
      <c r="U346" s="10">
        <f t="shared" ca="1" si="52"/>
        <v>0.34544656630336834</v>
      </c>
      <c r="V346" s="29">
        <f ca="1">IF('Input Parameters'!$D$30="Beta",_xlfn.BETA.INV(U346,'Input Parameters'!$L$30,'Input Parameters'!$M$30,'Input Parameters'!$J$30,'Input Parameters'!$K$30),IF('Input Parameters'!$D$30="LogNorm",_xlfn.LOGNORM.INV(U346,'Input Parameters'!$H$30,'Input Parameters'!$I$30)))</f>
        <v>0.85418956329000717</v>
      </c>
      <c r="W346" s="2">
        <f ca="1">N346+(P346-N346)*(1-ERF((T346-R346)/(2*SQRT(L346*'Input Parameters'!$E$31))))</f>
        <v>1.4808613844879261</v>
      </c>
      <c r="X346">
        <f t="shared" ca="1" si="53"/>
        <v>0</v>
      </c>
      <c r="Y346" s="7"/>
    </row>
    <row r="347" spans="1:25" ht="15" customHeight="1" x14ac:dyDescent="0.3">
      <c r="A347" s="130">
        <v>340</v>
      </c>
      <c r="B347" s="10">
        <f t="shared" ca="1" si="45"/>
        <v>0.59162631463839266</v>
      </c>
      <c r="C347" s="57">
        <f ca="1">_xlfn.NORM.INV(B347,'Input Parameters'!$E$19,'Input Parameters'!$F$19)</f>
        <v>586.88122396455617</v>
      </c>
      <c r="D347" s="10">
        <f t="shared" ca="1" si="46"/>
        <v>0.32455141000635224</v>
      </c>
      <c r="E347" s="59">
        <f ca="1">IF(_xlfn.NORM.INV(D347,'Input Parameters'!$E$20,'Input Parameters'!$F$20)&lt;3500,3500,IF(_xlfn.NORM.INV(D347,'Input Parameters'!$E$20,'Input Parameters'!$F$20)&gt;5500,5500,_xlfn.NORM.INV(D347,'Input Parameters'!$E$20,'Input Parameters'!$F$20)))</f>
        <v>4481.493754471705</v>
      </c>
      <c r="F347" s="10">
        <f t="shared" ca="1" si="47"/>
        <v>0.5307474486678132</v>
      </c>
      <c r="G347" s="61">
        <f ca="1">_xlfn.NORM.INV(F347,'Input Parameters'!$E$21,'Input Parameters'!$F$21)</f>
        <v>285.45639025172829</v>
      </c>
      <c r="H347" s="54">
        <f ca="1">EXP(E347*(1/'Input Parameters'!$E$22-1/G347))</f>
        <v>0.66751165606769136</v>
      </c>
      <c r="I347" s="10">
        <f t="shared" ca="1" si="48"/>
        <v>0.38754647922665608</v>
      </c>
      <c r="J347" s="29">
        <f ca="1">_xlfn.BETA.INV(I347,'Input Parameters'!$L$24,'Input Parameters'!$M$24,'Input Parameters'!$J$24,'Input Parameters'!$K$24)</f>
        <v>0.56059496024747635</v>
      </c>
      <c r="K347" s="156">
        <f ca="1">('Input Parameters'!$E$25/'Input Parameters'!$E$31)^$J347</f>
        <v>1.7926867702282155E-2</v>
      </c>
      <c r="L347" s="66">
        <f ca="1">$H347*$C347*'Input Parameters'!$E$23*K347</f>
        <v>7.0228514571726359</v>
      </c>
      <c r="M347" s="23">
        <f t="shared" ca="1" si="49"/>
        <v>0.25116228721023182</v>
      </c>
      <c r="N347" s="15">
        <f ca="1">_xlfn.NORM.INV(M347,'Input Parameters'!$E$26,'Input Parameters'!$F$26)</f>
        <v>1.9912429610528491E-2</v>
      </c>
      <c r="O347" s="8">
        <f t="shared" ca="1" si="50"/>
        <v>0.94273782198967704</v>
      </c>
      <c r="P347" s="29">
        <f ca="1">_xlfn.LOGNORM.INV(O347,'Input Parameters'!$H$27,'Input Parameters'!$I$27)</f>
        <v>2.8616999277738824</v>
      </c>
      <c r="Q347" s="10"/>
      <c r="R347" s="15">
        <f>'Input Parameters'!$E$28</f>
        <v>12.7</v>
      </c>
      <c r="S347" s="10">
        <f t="shared" ca="1" si="51"/>
        <v>0.72584071713418818</v>
      </c>
      <c r="T347" s="25">
        <f ca="1">_xlfn.LOGNORM.INV(S347,'Input Parameters'!$H$29,'Input Parameters'!$I$29)</f>
        <v>62.291664578522663</v>
      </c>
      <c r="U347" s="10">
        <f t="shared" ca="1" si="52"/>
        <v>0.95589130710694192</v>
      </c>
      <c r="V347" s="29">
        <f ca="1">IF('Input Parameters'!$D$30="Beta",_xlfn.BETA.INV(U347,'Input Parameters'!$L$30,'Input Parameters'!$M$30,'Input Parameters'!$J$30,'Input Parameters'!$K$30),IF('Input Parameters'!$D$30="LogNorm",_xlfn.LOGNORM.INV(U347,'Input Parameters'!$H$30,'Input Parameters'!$I$30)))</f>
        <v>1.957205373887382</v>
      </c>
      <c r="W347" s="2">
        <f ca="1">N347+(P347-N347)*(1-ERF((T347-R347)/(2*SQRT(L347*'Input Parameters'!$E$31))))</f>
        <v>0.54779512635689331</v>
      </c>
      <c r="X347">
        <f t="shared" ca="1" si="53"/>
        <v>1</v>
      </c>
      <c r="Y347" s="7"/>
    </row>
    <row r="348" spans="1:25" ht="15" customHeight="1" x14ac:dyDescent="0.3">
      <c r="A348" s="130">
        <v>341</v>
      </c>
      <c r="B348" s="10">
        <f t="shared" ca="1" si="45"/>
        <v>0.192267099602488</v>
      </c>
      <c r="C348" s="57">
        <f ca="1">_xlfn.NORM.INV(B348,'Input Parameters'!$E$19,'Input Parameters'!$F$19)</f>
        <v>493.82114346730259</v>
      </c>
      <c r="D348" s="10">
        <f t="shared" ca="1" si="46"/>
        <v>0.98126173710717846</v>
      </c>
      <c r="E348" s="59">
        <f ca="1">IF(_xlfn.NORM.INV(D348,'Input Parameters'!$E$20,'Input Parameters'!$F$20)&lt;3500,3500,IF(_xlfn.NORM.INV(D348,'Input Parameters'!$E$20,'Input Parameters'!$F$20)&gt;5500,5500,_xlfn.NORM.INV(D348,'Input Parameters'!$E$20,'Input Parameters'!$F$20)))</f>
        <v>5500</v>
      </c>
      <c r="F348" s="10">
        <f t="shared" ca="1" si="47"/>
        <v>0.69560286316090836</v>
      </c>
      <c r="G348" s="61">
        <f ca="1">_xlfn.NORM.INV(F348,'Input Parameters'!$E$21,'Input Parameters'!$F$21)</f>
        <v>288.87271112987548</v>
      </c>
      <c r="H348" s="54">
        <f ca="1">EXP(E348*(1/'Input Parameters'!$E$22-1/G348))</f>
        <v>0.76475734407688523</v>
      </c>
      <c r="I348" s="10">
        <f t="shared" ca="1" si="48"/>
        <v>0.72508577760525772</v>
      </c>
      <c r="J348" s="29">
        <f ca="1">_xlfn.BETA.INV(I348,'Input Parameters'!$L$24,'Input Parameters'!$M$24,'Input Parameters'!$J$24,'Input Parameters'!$K$24)</f>
        <v>0.69978888052820942</v>
      </c>
      <c r="K348" s="156">
        <f ca="1">('Input Parameters'!$E$25/'Input Parameters'!$E$31)^$J348</f>
        <v>6.6047318959692536E-3</v>
      </c>
      <c r="L348" s="66">
        <f ca="1">$H348*$C348*'Input Parameters'!$E$23*K348</f>
        <v>2.4942991007849415</v>
      </c>
      <c r="M348" s="23">
        <f t="shared" ca="1" si="49"/>
        <v>0.57239755643389667</v>
      </c>
      <c r="N348" s="15">
        <f ca="1">_xlfn.NORM.INV(M348,'Input Parameters'!$E$26,'Input Parameters'!$F$26)</f>
        <v>3.7832111080798959E-2</v>
      </c>
      <c r="O348" s="8">
        <f t="shared" ca="1" si="50"/>
        <v>0.24687826519103984</v>
      </c>
      <c r="P348" s="29">
        <f ca="1">_xlfn.LOGNORM.INV(O348,'Input Parameters'!$H$27,'Input Parameters'!$I$27)</f>
        <v>1.0517438638086607</v>
      </c>
      <c r="Q348" s="10"/>
      <c r="R348" s="15">
        <f>'Input Parameters'!$E$28</f>
        <v>12.7</v>
      </c>
      <c r="S348" s="10">
        <f t="shared" ca="1" si="51"/>
        <v>4.8703775324405063E-2</v>
      </c>
      <c r="T348" s="25">
        <f ca="1">_xlfn.LOGNORM.INV(S348,'Input Parameters'!$H$29,'Input Parameters'!$I$29)</f>
        <v>48.343564149031167</v>
      </c>
      <c r="U348" s="10">
        <f t="shared" ca="1" si="52"/>
        <v>0.40329602942483722</v>
      </c>
      <c r="V348" s="29">
        <f ca="1">IF('Input Parameters'!$D$30="Beta",_xlfn.BETA.INV(U348,'Input Parameters'!$L$30,'Input Parameters'!$M$30,'Input Parameters'!$J$30,'Input Parameters'!$K$30),IF('Input Parameters'!$D$30="LogNorm",_xlfn.LOGNORM.INV(U348,'Input Parameters'!$H$30,'Input Parameters'!$I$30)))</f>
        <v>0.90724854526665477</v>
      </c>
      <c r="W348" s="2">
        <f ca="1">N348+(P348-N348)*(1-ERF((T348-R348)/(2*SQRT(L348*'Input Parameters'!$E$31))))</f>
        <v>0.14989212851416775</v>
      </c>
      <c r="X348">
        <f t="shared" ca="1" si="53"/>
        <v>1</v>
      </c>
      <c r="Y348" s="7"/>
    </row>
    <row r="349" spans="1:25" ht="15" customHeight="1" x14ac:dyDescent="0.3">
      <c r="A349" s="130">
        <v>342</v>
      </c>
      <c r="B349" s="10">
        <f t="shared" ca="1" si="45"/>
        <v>0.53122909716138578</v>
      </c>
      <c r="C349" s="57">
        <f ca="1">_xlfn.NORM.INV(B349,'Input Parameters'!$E$19,'Input Parameters'!$F$19)</f>
        <v>573.92140782099455</v>
      </c>
      <c r="D349" s="10">
        <f t="shared" ca="1" si="46"/>
        <v>0.89285514228981955</v>
      </c>
      <c r="E349" s="59">
        <f ca="1">IF(_xlfn.NORM.INV(D349,'Input Parameters'!$E$20,'Input Parameters'!$F$20)&lt;3500,3500,IF(_xlfn.NORM.INV(D349,'Input Parameters'!$E$20,'Input Parameters'!$F$20)&gt;5500,5500,_xlfn.NORM.INV(D349,'Input Parameters'!$E$20,'Input Parameters'!$F$20)))</f>
        <v>5500</v>
      </c>
      <c r="F349" s="10">
        <f t="shared" ca="1" si="47"/>
        <v>0.33525894598304407</v>
      </c>
      <c r="G349" s="61">
        <f ca="1">_xlfn.NORM.INV(F349,'Input Parameters'!$E$21,'Input Parameters'!$F$21)</f>
        <v>281.50606252201965</v>
      </c>
      <c r="H349" s="54">
        <f ca="1">EXP(E349*(1/'Input Parameters'!$E$22-1/G349))</f>
        <v>0.46466598463107384</v>
      </c>
      <c r="I349" s="10">
        <f t="shared" ca="1" si="48"/>
        <v>0.99870422976426798</v>
      </c>
      <c r="J349" s="29">
        <f ca="1">_xlfn.BETA.INV(I349,'Input Parameters'!$L$24,'Input Parameters'!$M$24,'Input Parameters'!$J$24,'Input Parameters'!$K$24)</f>
        <v>0.94265827499077193</v>
      </c>
      <c r="K349" s="156">
        <f ca="1">('Input Parameters'!$E$25/'Input Parameters'!$E$31)^$J349</f>
        <v>1.1566769012665372E-3</v>
      </c>
      <c r="L349" s="66">
        <f ca="1">$H349*$C349*'Input Parameters'!$E$23*K349</f>
        <v>0.30846462723073315</v>
      </c>
      <c r="M349" s="23">
        <f t="shared" ca="1" si="49"/>
        <v>0.81073418102581696</v>
      </c>
      <c r="N349" s="15">
        <f ca="1">_xlfn.NORM.INV(M349,'Input Parameters'!$E$26,'Input Parameters'!$F$26)</f>
        <v>5.2492705521646102E-2</v>
      </c>
      <c r="O349" s="8">
        <f t="shared" ca="1" si="50"/>
        <v>0.59487404163360513</v>
      </c>
      <c r="P349" s="29">
        <f ca="1">_xlfn.LOGNORM.INV(O349,'Input Parameters'!$H$27,'Input Parameters'!$I$27)</f>
        <v>1.5831796015309934</v>
      </c>
      <c r="Q349" s="10"/>
      <c r="R349" s="15">
        <f>'Input Parameters'!$E$28</f>
        <v>12.7</v>
      </c>
      <c r="S349" s="10">
        <f t="shared" ca="1" si="51"/>
        <v>0.47579773205512466</v>
      </c>
      <c r="T349" s="25">
        <f ca="1">_xlfn.LOGNORM.INV(S349,'Input Parameters'!$H$29,'Input Parameters'!$I$29)</f>
        <v>57.836305048899725</v>
      </c>
      <c r="U349" s="10">
        <f t="shared" ca="1" si="52"/>
        <v>4.6120443286187141E-2</v>
      </c>
      <c r="V349" s="29">
        <f ca="1">IF('Input Parameters'!$D$30="Beta",_xlfn.BETA.INV(U349,'Input Parameters'!$L$30,'Input Parameters'!$M$30,'Input Parameters'!$J$30,'Input Parameters'!$K$30),IF('Input Parameters'!$D$30="LogNorm",_xlfn.LOGNORM.INV(U349,'Input Parameters'!$H$30,'Input Parameters'!$I$30)))</f>
        <v>0.51440183241325177</v>
      </c>
      <c r="W349" s="2">
        <f ca="1">N349+(P349-N349)*(1-ERF((T349-R349)/(2*SQRT(L349*'Input Parameters'!$E$31))))</f>
        <v>5.2492719462322424E-2</v>
      </c>
      <c r="X349">
        <f t="shared" ca="1" si="53"/>
        <v>1</v>
      </c>
      <c r="Y349" s="7"/>
    </row>
    <row r="350" spans="1:25" ht="15" customHeight="1" x14ac:dyDescent="0.3">
      <c r="A350" s="130">
        <v>343</v>
      </c>
      <c r="B350" s="10">
        <f t="shared" ca="1" si="45"/>
        <v>0.65715930655456289</v>
      </c>
      <c r="C350" s="57">
        <f ca="1">_xlfn.NORM.INV(B350,'Input Parameters'!$E$19,'Input Parameters'!$F$19)</f>
        <v>601.4990644135213</v>
      </c>
      <c r="D350" s="10">
        <f t="shared" ca="1" si="46"/>
        <v>0.7350111189985552</v>
      </c>
      <c r="E350" s="59">
        <f ca="1">IF(_xlfn.NORM.INV(D350,'Input Parameters'!$E$20,'Input Parameters'!$F$20)&lt;3500,3500,IF(_xlfn.NORM.INV(D350,'Input Parameters'!$E$20,'Input Parameters'!$F$20)&gt;5500,5500,_xlfn.NORM.INV(D350,'Input Parameters'!$E$20,'Input Parameters'!$F$20)))</f>
        <v>5239.6279729994512</v>
      </c>
      <c r="F350" s="10">
        <f t="shared" ca="1" si="47"/>
        <v>0.3284712824529622</v>
      </c>
      <c r="G350" s="61">
        <f ca="1">_xlfn.NORM.INV(F350,'Input Parameters'!$E$21,'Input Parameters'!$F$21)</f>
        <v>281.35907260859426</v>
      </c>
      <c r="H350" s="54">
        <f ca="1">EXP(E350*(1/'Input Parameters'!$E$22-1/G350))</f>
        <v>0.47717263558200779</v>
      </c>
      <c r="I350" s="10">
        <f t="shared" ca="1" si="48"/>
        <v>0.63009647682688052</v>
      </c>
      <c r="J350" s="29">
        <f ca="1">_xlfn.BETA.INV(I350,'Input Parameters'!$L$24,'Input Parameters'!$M$24,'Input Parameters'!$J$24,'Input Parameters'!$K$24)</f>
        <v>0.65963467437080903</v>
      </c>
      <c r="K350" s="156">
        <f ca="1">('Input Parameters'!$E$25/'Input Parameters'!$E$31)^$J350</f>
        <v>8.8095332622456259E-3</v>
      </c>
      <c r="L350" s="66">
        <f ca="1">$H350*$C350*'Input Parameters'!$E$23*K350</f>
        <v>2.5285024924082209</v>
      </c>
      <c r="M350" s="23">
        <f t="shared" ca="1" si="49"/>
        <v>0.55669115182939555</v>
      </c>
      <c r="N350" s="15">
        <f ca="1">_xlfn.NORM.INV(M350,'Input Parameters'!$E$26,'Input Parameters'!$F$26)</f>
        <v>3.6994291603302511E-2</v>
      </c>
      <c r="O350" s="8">
        <f t="shared" ca="1" si="50"/>
        <v>0.127079451846837</v>
      </c>
      <c r="P350" s="29">
        <f ca="1">_xlfn.LOGNORM.INV(O350,'Input Parameters'!$H$27,'Input Parameters'!$I$27)</f>
        <v>0.85961394209975572</v>
      </c>
      <c r="Q350" s="10"/>
      <c r="R350" s="15">
        <f>'Input Parameters'!$E$28</f>
        <v>12.7</v>
      </c>
      <c r="S350" s="10">
        <f t="shared" ca="1" si="51"/>
        <v>0.53859407181614671</v>
      </c>
      <c r="T350" s="25">
        <f ca="1">_xlfn.LOGNORM.INV(S350,'Input Parameters'!$H$29,'Input Parameters'!$I$29)</f>
        <v>58.868755219425665</v>
      </c>
      <c r="U350" s="10">
        <f t="shared" ca="1" si="52"/>
        <v>0.69556276943275863</v>
      </c>
      <c r="V350" s="29">
        <f ca="1">IF('Input Parameters'!$D$30="Beta",_xlfn.BETA.INV(U350,'Input Parameters'!$L$30,'Input Parameters'!$M$30,'Input Parameters'!$J$30,'Input Parameters'!$K$30),IF('Input Parameters'!$D$30="LogNorm",_xlfn.LOGNORM.INV(U350,'Input Parameters'!$H$30,'Input Parameters'!$I$30)))</f>
        <v>1.2226075045736082</v>
      </c>
      <c r="W350" s="2">
        <f ca="1">N350+(P350-N350)*(1-ERF((T350-R350)/(2*SQRT(L350*'Input Parameters'!$E$31))))</f>
        <v>6.9954057684687182E-2</v>
      </c>
      <c r="X350">
        <f t="shared" ca="1" si="53"/>
        <v>1</v>
      </c>
      <c r="Y350" s="7"/>
    </row>
    <row r="351" spans="1:25" ht="15" customHeight="1" x14ac:dyDescent="0.3">
      <c r="A351" s="130">
        <v>344</v>
      </c>
      <c r="B351" s="10">
        <f t="shared" ca="1" si="45"/>
        <v>0.53651369563108164</v>
      </c>
      <c r="C351" s="57">
        <f ca="1">_xlfn.NORM.INV(B351,'Input Parameters'!$E$19,'Input Parameters'!$F$19)</f>
        <v>575.04479888613014</v>
      </c>
      <c r="D351" s="10">
        <f t="shared" ca="1" si="46"/>
        <v>0.82330031496239486</v>
      </c>
      <c r="E351" s="59">
        <f ca="1">IF(_xlfn.NORM.INV(D351,'Input Parameters'!$E$20,'Input Parameters'!$F$20)&lt;3500,3500,IF(_xlfn.NORM.INV(D351,'Input Parameters'!$E$20,'Input Parameters'!$F$20)&gt;5500,5500,_xlfn.NORM.INV(D351,'Input Parameters'!$E$20,'Input Parameters'!$F$20)))</f>
        <v>5449.6110650807987</v>
      </c>
      <c r="F351" s="10">
        <f t="shared" ca="1" si="47"/>
        <v>8.8488825466069732E-2</v>
      </c>
      <c r="G351" s="61">
        <f ca="1">_xlfn.NORM.INV(F351,'Input Parameters'!$E$21,'Input Parameters'!$F$21)</f>
        <v>274.23806064620118</v>
      </c>
      <c r="H351" s="54">
        <f ca="1">EXP(E351*(1/'Input Parameters'!$E$22-1/G351))</f>
        <v>0.28013854914275127</v>
      </c>
      <c r="I351" s="10">
        <f t="shared" ca="1" si="48"/>
        <v>0.66222361442398736</v>
      </c>
      <c r="J351" s="29">
        <f ca="1">_xlfn.BETA.INV(I351,'Input Parameters'!$L$24,'Input Parameters'!$M$24,'Input Parameters'!$J$24,'Input Parameters'!$K$24)</f>
        <v>0.67289262365774616</v>
      </c>
      <c r="K351" s="156">
        <f ca="1">('Input Parameters'!$E$25/'Input Parameters'!$E$31)^$J351</f>
        <v>8.0102977157747116E-3</v>
      </c>
      <c r="L351" s="66">
        <f ca="1">$H351*$C351*'Input Parameters'!$E$23*K351</f>
        <v>1.2903966070666688</v>
      </c>
      <c r="M351" s="23">
        <f t="shared" ca="1" si="49"/>
        <v>0.68705592679933158</v>
      </c>
      <c r="N351" s="15">
        <f ca="1">_xlfn.NORM.INV(M351,'Input Parameters'!$E$26,'Input Parameters'!$F$26)</f>
        <v>4.4237971180957819E-2</v>
      </c>
      <c r="O351" s="8">
        <f t="shared" ca="1" si="50"/>
        <v>0.78324007312819066</v>
      </c>
      <c r="P351" s="29">
        <f ca="1">_xlfn.LOGNORM.INV(O351,'Input Parameters'!$H$27,'Input Parameters'!$I$27)</f>
        <v>2.0131496404339089</v>
      </c>
      <c r="Q351" s="10"/>
      <c r="R351" s="15">
        <f>'Input Parameters'!$E$28</f>
        <v>12.7</v>
      </c>
      <c r="S351" s="10">
        <f t="shared" ca="1" si="51"/>
        <v>0.45265499426278977</v>
      </c>
      <c r="T351" s="25">
        <f ca="1">_xlfn.LOGNORM.INV(S351,'Input Parameters'!$H$29,'Input Parameters'!$I$29)</f>
        <v>57.459275645411559</v>
      </c>
      <c r="U351" s="10">
        <f t="shared" ca="1" si="52"/>
        <v>0.21651567320481757</v>
      </c>
      <c r="V351" s="29">
        <f ca="1">IF('Input Parameters'!$D$30="Beta",_xlfn.BETA.INV(U351,'Input Parameters'!$L$30,'Input Parameters'!$M$30,'Input Parameters'!$J$30,'Input Parameters'!$K$30),IF('Input Parameters'!$D$30="LogNorm",_xlfn.LOGNORM.INV(U351,'Input Parameters'!$H$30,'Input Parameters'!$I$30)))</f>
        <v>0.73347180422269431</v>
      </c>
      <c r="W351" s="2">
        <f ca="1">N351+(P351-N351)*(1-ERF((T351-R351)/(2*SQRT(L351*'Input Parameters'!$E$31))))</f>
        <v>5.4739382802641165E-2</v>
      </c>
      <c r="X351">
        <f t="shared" ca="1" si="53"/>
        <v>1</v>
      </c>
      <c r="Y351" s="7"/>
    </row>
    <row r="352" spans="1:25" ht="15" customHeight="1" x14ac:dyDescent="0.3">
      <c r="A352" s="130">
        <v>345</v>
      </c>
      <c r="B352" s="10">
        <f t="shared" ca="1" si="45"/>
        <v>0.81029448955008054</v>
      </c>
      <c r="C352" s="57">
        <f ca="1">_xlfn.NORM.INV(B352,'Input Parameters'!$E$19,'Input Parameters'!$F$19)</f>
        <v>641.57398129044054</v>
      </c>
      <c r="D352" s="10">
        <f t="shared" ca="1" si="46"/>
        <v>0.14582315337261087</v>
      </c>
      <c r="E352" s="59">
        <f ca="1">IF(_xlfn.NORM.INV(D352,'Input Parameters'!$E$20,'Input Parameters'!$F$20)&lt;3500,3500,IF(_xlfn.NORM.INV(D352,'Input Parameters'!$E$20,'Input Parameters'!$F$20)&gt;5500,5500,_xlfn.NORM.INV(D352,'Input Parameters'!$E$20,'Input Parameters'!$F$20)))</f>
        <v>4061.838138432136</v>
      </c>
      <c r="F352" s="10">
        <f t="shared" ca="1" si="47"/>
        <v>0.90405367519143254</v>
      </c>
      <c r="G352" s="61">
        <f ca="1">_xlfn.NORM.INV(F352,'Input Parameters'!$E$21,'Input Parameters'!$F$21)</f>
        <v>295.10730457435204</v>
      </c>
      <c r="H352" s="54">
        <f ca="1">EXP(E352*(1/'Input Parameters'!$E$22-1/G352))</f>
        <v>1.1040580319112319</v>
      </c>
      <c r="I352" s="10">
        <f t="shared" ca="1" si="48"/>
        <v>0.94794264765873038</v>
      </c>
      <c r="J352" s="29">
        <f ca="1">_xlfn.BETA.INV(I352,'Input Parameters'!$L$24,'Input Parameters'!$M$24,'Input Parameters'!$J$24,'Input Parameters'!$K$24)</f>
        <v>0.83243573015307248</v>
      </c>
      <c r="K352" s="156">
        <f ca="1">('Input Parameters'!$E$25/'Input Parameters'!$E$31)^$J352</f>
        <v>2.5503684515387785E-3</v>
      </c>
      <c r="L352" s="66">
        <f ca="1">$H352*$C352*'Input Parameters'!$E$23*K352</f>
        <v>1.8065150002143868</v>
      </c>
      <c r="M352" s="23">
        <f t="shared" ca="1" si="49"/>
        <v>0.78211227270247685</v>
      </c>
      <c r="N352" s="15">
        <f ca="1">_xlfn.NORM.INV(M352,'Input Parameters'!$E$26,'Input Parameters'!$F$26)</f>
        <v>5.0366282750154076E-2</v>
      </c>
      <c r="O352" s="8">
        <f t="shared" ca="1" si="50"/>
        <v>0.93974482488041022</v>
      </c>
      <c r="P352" s="29">
        <f ca="1">_xlfn.LOGNORM.INV(O352,'Input Parameters'!$H$27,'Input Parameters'!$I$27)</f>
        <v>2.8295413612922924</v>
      </c>
      <c r="Q352" s="10"/>
      <c r="R352" s="15">
        <f>'Input Parameters'!$E$28</f>
        <v>12.7</v>
      </c>
      <c r="S352" s="10">
        <f t="shared" ca="1" si="51"/>
        <v>0.43750710487173117</v>
      </c>
      <c r="T352" s="25">
        <f ca="1">_xlfn.LOGNORM.INV(S352,'Input Parameters'!$H$29,'Input Parameters'!$I$29)</f>
        <v>57.212493866646504</v>
      </c>
      <c r="U352" s="10">
        <f t="shared" ca="1" si="52"/>
        <v>0.54721509659383927</v>
      </c>
      <c r="V352" s="29">
        <f ca="1">IF('Input Parameters'!$D$30="Beta",_xlfn.BETA.INV(U352,'Input Parameters'!$L$30,'Input Parameters'!$M$30,'Input Parameters'!$J$30,'Input Parameters'!$K$30),IF('Input Parameters'!$D$30="LogNorm",_xlfn.LOGNORM.INV(U352,'Input Parameters'!$H$30,'Input Parameters'!$I$30)))</f>
        <v>1.0470611747060943</v>
      </c>
      <c r="W352" s="2">
        <f ca="1">N352+(P352-N352)*(1-ERF((T352-R352)/(2*SQRT(L352*'Input Parameters'!$E$31))))</f>
        <v>0.10370423891370384</v>
      </c>
      <c r="X352">
        <f t="shared" ca="1" si="53"/>
        <v>1</v>
      </c>
      <c r="Y352" s="7"/>
    </row>
    <row r="353" spans="1:25" ht="15" customHeight="1" x14ac:dyDescent="0.3">
      <c r="A353" s="130">
        <v>346</v>
      </c>
      <c r="B353" s="10">
        <f t="shared" ca="1" si="45"/>
        <v>0.74089725796878292</v>
      </c>
      <c r="C353" s="57">
        <f ca="1">_xlfn.NORM.INV(B353,'Input Parameters'!$E$19,'Input Parameters'!$F$19)</f>
        <v>621.89663890489987</v>
      </c>
      <c r="D353" s="10">
        <f t="shared" ca="1" si="46"/>
        <v>8.9677353289550732E-2</v>
      </c>
      <c r="E353" s="59">
        <f ca="1">IF(_xlfn.NORM.INV(D353,'Input Parameters'!$E$20,'Input Parameters'!$F$20)&lt;3500,3500,IF(_xlfn.NORM.INV(D353,'Input Parameters'!$E$20,'Input Parameters'!$F$20)&gt;5500,5500,_xlfn.NORM.INV(D353,'Input Parameters'!$E$20,'Input Parameters'!$F$20)))</f>
        <v>3860.0788208927838</v>
      </c>
      <c r="F353" s="10">
        <f t="shared" ca="1" si="47"/>
        <v>0.13400033191705052</v>
      </c>
      <c r="G353" s="61">
        <f ca="1">_xlfn.NORM.INV(F353,'Input Parameters'!$E$21,'Input Parameters'!$F$21)</f>
        <v>276.14364655306707</v>
      </c>
      <c r="H353" s="54">
        <f ca="1">EXP(E353*(1/'Input Parameters'!$E$22-1/G353))</f>
        <v>0.44745149243617982</v>
      </c>
      <c r="I353" s="10">
        <f t="shared" ca="1" si="48"/>
        <v>0.78217788793530363</v>
      </c>
      <c r="J353" s="29">
        <f ca="1">_xlfn.BETA.INV(I353,'Input Parameters'!$L$24,'Input Parameters'!$M$24,'Input Parameters'!$J$24,'Input Parameters'!$K$24)</f>
        <v>0.72602236785010477</v>
      </c>
      <c r="K353" s="156">
        <f ca="1">('Input Parameters'!$E$25/'Input Parameters'!$E$31)^$J353</f>
        <v>5.4717537240835754E-3</v>
      </c>
      <c r="L353" s="66">
        <f ca="1">$H353*$C353*'Input Parameters'!$E$23*K353</f>
        <v>1.5226171346372355</v>
      </c>
      <c r="M353" s="23">
        <f t="shared" ca="1" si="49"/>
        <v>0.88947680267775686</v>
      </c>
      <c r="N353" s="15">
        <f ca="1">_xlfn.NORM.INV(M353,'Input Parameters'!$E$26,'Input Parameters'!$F$26)</f>
        <v>5.96987587250567E-2</v>
      </c>
      <c r="O353" s="8">
        <f t="shared" ca="1" si="50"/>
        <v>0.70315984584857705</v>
      </c>
      <c r="P353" s="29">
        <f ca="1">_xlfn.LOGNORM.INV(O353,'Input Parameters'!$H$27,'Input Parameters'!$I$27)</f>
        <v>1.802622846596468</v>
      </c>
      <c r="Q353" s="10"/>
      <c r="R353" s="15">
        <f>'Input Parameters'!$E$28</f>
        <v>12.7</v>
      </c>
      <c r="S353" s="10">
        <f t="shared" ca="1" si="51"/>
        <v>0.35860582534886409</v>
      </c>
      <c r="T353" s="25">
        <f ca="1">_xlfn.LOGNORM.INV(S353,'Input Parameters'!$H$29,'Input Parameters'!$I$29)</f>
        <v>55.911386232962833</v>
      </c>
      <c r="U353" s="10">
        <f t="shared" ca="1" si="52"/>
        <v>0.34633516210527793</v>
      </c>
      <c r="V353" s="29">
        <f ca="1">IF('Input Parameters'!$D$30="Beta",_xlfn.BETA.INV(U353,'Input Parameters'!$L$30,'Input Parameters'!$M$30,'Input Parameters'!$J$30,'Input Parameters'!$K$30),IF('Input Parameters'!$D$30="LogNorm",_xlfn.LOGNORM.INV(U353,'Input Parameters'!$H$30,'Input Parameters'!$I$30)))</f>
        <v>0.85500156996996846</v>
      </c>
      <c r="W353" s="2">
        <f ca="1">N353+(P353-N353)*(1-ERF((T353-R353)/(2*SQRT(L353*'Input Parameters'!$E$31))))</f>
        <v>8.2842117326562562E-2</v>
      </c>
      <c r="X353">
        <f t="shared" ca="1" si="53"/>
        <v>1</v>
      </c>
      <c r="Y353" s="7"/>
    </row>
    <row r="354" spans="1:25" ht="15" customHeight="1" x14ac:dyDescent="0.3">
      <c r="A354" s="130">
        <v>347</v>
      </c>
      <c r="B354" s="10">
        <f t="shared" ca="1" si="45"/>
        <v>0.79453438508319718</v>
      </c>
      <c r="C354" s="57">
        <f ca="1">_xlfn.NORM.INV(B354,'Input Parameters'!$E$19,'Input Parameters'!$F$19)</f>
        <v>636.78062950829769</v>
      </c>
      <c r="D354" s="10">
        <f t="shared" ca="1" si="46"/>
        <v>0.66318375347483982</v>
      </c>
      <c r="E354" s="59">
        <f ca="1">IF(_xlfn.NORM.INV(D354,'Input Parameters'!$E$20,'Input Parameters'!$F$20)&lt;3500,3500,IF(_xlfn.NORM.INV(D354,'Input Parameters'!$E$20,'Input Parameters'!$F$20)&gt;5500,5500,_xlfn.NORM.INV(D354,'Input Parameters'!$E$20,'Input Parameters'!$F$20)))</f>
        <v>5094.8175199389334</v>
      </c>
      <c r="F354" s="10">
        <f t="shared" ca="1" si="47"/>
        <v>0.23860291458897942</v>
      </c>
      <c r="G354" s="61">
        <f ca="1">_xlfn.NORM.INV(F354,'Input Parameters'!$E$21,'Input Parameters'!$F$21)</f>
        <v>279.26308217831848</v>
      </c>
      <c r="H354" s="54">
        <f ca="1">EXP(E354*(1/'Input Parameters'!$E$22-1/G354))</f>
        <v>0.42514029050459151</v>
      </c>
      <c r="I354" s="10">
        <f t="shared" ca="1" si="48"/>
        <v>0.12165513179885779</v>
      </c>
      <c r="J354" s="29">
        <f ca="1">_xlfn.BETA.INV(I354,'Input Parameters'!$L$24,'Input Parameters'!$M$24,'Input Parameters'!$J$24,'Input Parameters'!$K$24)</f>
        <v>0.41560458486289675</v>
      </c>
      <c r="K354" s="156">
        <f ca="1">('Input Parameters'!$E$25/'Input Parameters'!$E$31)^$J354</f>
        <v>5.0723836809319307E-2</v>
      </c>
      <c r="L354" s="66">
        <f ca="1">$H354*$C354*'Input Parameters'!$E$23*K354</f>
        <v>13.732012989397237</v>
      </c>
      <c r="M354" s="23">
        <f t="shared" ca="1" si="49"/>
        <v>0.59212227173143039</v>
      </c>
      <c r="N354" s="15">
        <f ca="1">_xlfn.NORM.INV(M354,'Input Parameters'!$E$26,'Input Parameters'!$F$26)</f>
        <v>3.8893160890043341E-2</v>
      </c>
      <c r="O354" s="8">
        <f t="shared" ca="1" si="50"/>
        <v>0.2359099924452378</v>
      </c>
      <c r="P354" s="29">
        <f ca="1">_xlfn.LOGNORM.INV(O354,'Input Parameters'!$H$27,'Input Parameters'!$I$27)</f>
        <v>1.035503663222372</v>
      </c>
      <c r="Q354" s="10"/>
      <c r="R354" s="15">
        <f>'Input Parameters'!$E$28</f>
        <v>12.7</v>
      </c>
      <c r="S354" s="10">
        <f t="shared" ca="1" si="51"/>
        <v>0.11661177053132943</v>
      </c>
      <c r="T354" s="25">
        <f ca="1">_xlfn.LOGNORM.INV(S354,'Input Parameters'!$H$29,'Input Parameters'!$I$29)</f>
        <v>50.937100561727938</v>
      </c>
      <c r="U354" s="10">
        <f t="shared" ca="1" si="52"/>
        <v>0.10511345522499516</v>
      </c>
      <c r="V354" s="29">
        <f ca="1">IF('Input Parameters'!$D$30="Beta",_xlfn.BETA.INV(U354,'Input Parameters'!$L$30,'Input Parameters'!$M$30,'Input Parameters'!$J$30,'Input Parameters'!$K$30),IF('Input Parameters'!$D$30="LogNorm",_xlfn.LOGNORM.INV(U354,'Input Parameters'!$H$30,'Input Parameters'!$I$30)))</f>
        <v>0.60964077898765667</v>
      </c>
      <c r="W354" s="2">
        <f ca="1">N354+(P354-N354)*(1-ERF((T354-R354)/(2*SQRT(L354*'Input Parameters'!$E$31))))</f>
        <v>0.50293116049423325</v>
      </c>
      <c r="X354">
        <f t="shared" ca="1" si="53"/>
        <v>1</v>
      </c>
      <c r="Y354" s="7"/>
    </row>
    <row r="355" spans="1:25" ht="15" customHeight="1" x14ac:dyDescent="0.3">
      <c r="A355" s="130">
        <v>348</v>
      </c>
      <c r="B355" s="10">
        <f t="shared" ca="1" si="45"/>
        <v>0.86456624960712869</v>
      </c>
      <c r="C355" s="57">
        <f ca="1">_xlfn.NORM.INV(B355,'Input Parameters'!$E$19,'Input Parameters'!$F$19)</f>
        <v>660.34016098879829</v>
      </c>
      <c r="D355" s="10">
        <f t="shared" ca="1" si="46"/>
        <v>0.60369848620751265</v>
      </c>
      <c r="E355" s="59">
        <f ca="1">IF(_xlfn.NORM.INV(D355,'Input Parameters'!$E$20,'Input Parameters'!$F$20)&lt;3500,3500,IF(_xlfn.NORM.INV(D355,'Input Parameters'!$E$20,'Input Parameters'!$F$20)&gt;5500,5500,_xlfn.NORM.INV(D355,'Input Parameters'!$E$20,'Input Parameters'!$F$20)))</f>
        <v>4984.0523671272895</v>
      </c>
      <c r="F355" s="10">
        <f t="shared" ca="1" si="47"/>
        <v>0.74351230856679995</v>
      </c>
      <c r="G355" s="61">
        <f ca="1">_xlfn.NORM.INV(F355,'Input Parameters'!$E$21,'Input Parameters'!$F$21)</f>
        <v>289.99210447280495</v>
      </c>
      <c r="H355" s="54">
        <f ca="1">EXP(E355*(1/'Input Parameters'!$E$22-1/G355))</f>
        <v>0.83825094509683251</v>
      </c>
      <c r="I355" s="10">
        <f t="shared" ca="1" si="48"/>
        <v>0.97221454758800707</v>
      </c>
      <c r="J355" s="29">
        <f ca="1">_xlfn.BETA.INV(I355,'Input Parameters'!$L$24,'Input Parameters'!$M$24,'Input Parameters'!$J$24,'Input Parameters'!$K$24)</f>
        <v>0.86208753250250292</v>
      </c>
      <c r="K355" s="156">
        <f ca="1">('Input Parameters'!$E$25/'Input Parameters'!$E$31)^$J355</f>
        <v>2.0616965672908419E-3</v>
      </c>
      <c r="L355" s="66">
        <f ca="1">$H355*$C355*'Input Parameters'!$E$23*K355</f>
        <v>1.1412124760993001</v>
      </c>
      <c r="M355" s="23">
        <f t="shared" ca="1" si="49"/>
        <v>0.61533819711634075</v>
      </c>
      <c r="N355" s="15">
        <f ca="1">_xlfn.NORM.INV(M355,'Input Parameters'!$E$26,'Input Parameters'!$F$26)</f>
        <v>4.0158455048503981E-2</v>
      </c>
      <c r="O355" s="8">
        <f t="shared" ca="1" si="50"/>
        <v>0.89096386736036481</v>
      </c>
      <c r="P355" s="29">
        <f ca="1">_xlfn.LOGNORM.INV(O355,'Input Parameters'!$H$27,'Input Parameters'!$I$27)</f>
        <v>2.4549743802919863</v>
      </c>
      <c r="Q355" s="10"/>
      <c r="R355" s="15">
        <f>'Input Parameters'!$E$28</f>
        <v>12.7</v>
      </c>
      <c r="S355" s="10">
        <f t="shared" ca="1" si="51"/>
        <v>0.31569325621569511</v>
      </c>
      <c r="T355" s="25">
        <f ca="1">_xlfn.LOGNORM.INV(S355,'Input Parameters'!$H$29,'Input Parameters'!$I$29)</f>
        <v>55.178093634369084</v>
      </c>
      <c r="U355" s="10">
        <f t="shared" ca="1" si="52"/>
        <v>0.5456581027186499</v>
      </c>
      <c r="V355" s="29">
        <f ca="1">IF('Input Parameters'!$D$30="Beta",_xlfn.BETA.INV(U355,'Input Parameters'!$L$30,'Input Parameters'!$M$30,'Input Parameters'!$J$30,'Input Parameters'!$K$30),IF('Input Parameters'!$D$30="LogNorm",_xlfn.LOGNORM.INV(U355,'Input Parameters'!$H$30,'Input Parameters'!$I$30)))</f>
        <v>1.0454399422829412</v>
      </c>
      <c r="W355" s="2">
        <f ca="1">N355+(P355-N355)*(1-ERF((T355-R355)/(2*SQRT(L355*'Input Parameters'!$E$31))))</f>
        <v>5.2059305686343968E-2</v>
      </c>
      <c r="X355">
        <f t="shared" ca="1" si="53"/>
        <v>1</v>
      </c>
      <c r="Y355" s="7"/>
    </row>
    <row r="356" spans="1:25" ht="15" customHeight="1" x14ac:dyDescent="0.3">
      <c r="A356" s="130">
        <v>349</v>
      </c>
      <c r="B356" s="10">
        <f t="shared" ca="1" si="45"/>
        <v>0.35153390967875786</v>
      </c>
      <c r="C356" s="57">
        <f ca="1">_xlfn.NORM.INV(B356,'Input Parameters'!$E$19,'Input Parameters'!$F$19)</f>
        <v>535.09007712606024</v>
      </c>
      <c r="D356" s="10">
        <f t="shared" ca="1" si="46"/>
        <v>6.4158628675472729E-2</v>
      </c>
      <c r="E356" s="59">
        <f ca="1">IF(_xlfn.NORM.INV(D356,'Input Parameters'!$E$20,'Input Parameters'!$F$20)&lt;3500,3500,IF(_xlfn.NORM.INV(D356,'Input Parameters'!$E$20,'Input Parameters'!$F$20)&gt;5500,5500,_xlfn.NORM.INV(D356,'Input Parameters'!$E$20,'Input Parameters'!$F$20)))</f>
        <v>3735.4601412359043</v>
      </c>
      <c r="F356" s="10">
        <f t="shared" ca="1" si="47"/>
        <v>0.5225906239559418</v>
      </c>
      <c r="G356" s="61">
        <f ca="1">_xlfn.NORM.INV(F356,'Input Parameters'!$E$21,'Input Parameters'!$F$21)</f>
        <v>285.29532082216116</v>
      </c>
      <c r="H356" s="54">
        <f ca="1">EXP(E356*(1/'Input Parameters'!$E$22-1/G356))</f>
        <v>0.70871663282513486</v>
      </c>
      <c r="I356" s="10">
        <f t="shared" ca="1" si="48"/>
        <v>0.51387443503851093</v>
      </c>
      <c r="J356" s="29">
        <f ca="1">_xlfn.BETA.INV(I356,'Input Parameters'!$L$24,'Input Parameters'!$M$24,'Input Parameters'!$J$24,'Input Parameters'!$K$24)</f>
        <v>0.61275562781030957</v>
      </c>
      <c r="K356" s="156">
        <f ca="1">('Input Parameters'!$E$25/'Input Parameters'!$E$31)^$J356</f>
        <v>1.2331087813673581E-2</v>
      </c>
      <c r="L356" s="66">
        <f ca="1">$H356*$C356*'Input Parameters'!$E$23*K356</f>
        <v>4.6762843696489069</v>
      </c>
      <c r="M356" s="23">
        <f t="shared" ca="1" si="49"/>
        <v>0.17682344089769064</v>
      </c>
      <c r="N356" s="15">
        <f ca="1">_xlfn.NORM.INV(M356,'Input Parameters'!$E$26,'Input Parameters'!$F$26)</f>
        <v>1.4521686231034121E-2</v>
      </c>
      <c r="O356" s="8">
        <f t="shared" ca="1" si="50"/>
        <v>6.6246005719330037E-2</v>
      </c>
      <c r="P356" s="29">
        <f ca="1">_xlfn.LOGNORM.INV(O356,'Input Parameters'!$H$27,'Input Parameters'!$I$27)</f>
        <v>0.73174166595133316</v>
      </c>
      <c r="Q356" s="10"/>
      <c r="R356" s="15">
        <f>'Input Parameters'!$E$28</f>
        <v>12.7</v>
      </c>
      <c r="S356" s="10">
        <f t="shared" ca="1" si="51"/>
        <v>0.24604744583166593</v>
      </c>
      <c r="T356" s="25">
        <f ca="1">_xlfn.LOGNORM.INV(S356,'Input Parameters'!$H$29,'Input Parameters'!$I$29)</f>
        <v>53.909272915822328</v>
      </c>
      <c r="U356" s="10">
        <f t="shared" ca="1" si="52"/>
        <v>0.45108943176441807</v>
      </c>
      <c r="V356" s="29">
        <f ca="1">IF('Input Parameters'!$D$30="Beta",_xlfn.BETA.INV(U356,'Input Parameters'!$L$30,'Input Parameters'!$M$30,'Input Parameters'!$J$30,'Input Parameters'!$K$30),IF('Input Parameters'!$D$30="LogNorm",_xlfn.LOGNORM.INV(U356,'Input Parameters'!$H$30,'Input Parameters'!$I$30)))</f>
        <v>0.95193169295405855</v>
      </c>
      <c r="W356" s="2">
        <f ca="1">N356+(P356-N356)*(1-ERF((T356-R356)/(2*SQRT(L356*'Input Parameters'!$E$31))))</f>
        <v>0.14205668920593581</v>
      </c>
      <c r="X356">
        <f t="shared" ca="1" si="53"/>
        <v>1</v>
      </c>
      <c r="Y356" s="7"/>
    </row>
    <row r="357" spans="1:25" ht="15" customHeight="1" x14ac:dyDescent="0.3">
      <c r="A357" s="130">
        <v>350</v>
      </c>
      <c r="B357" s="10">
        <f t="shared" ca="1" si="45"/>
        <v>0.59801488362191768</v>
      </c>
      <c r="C357" s="57">
        <f ca="1">_xlfn.NORM.INV(B357,'Input Parameters'!$E$19,'Input Parameters'!$F$19)</f>
        <v>588.27393031848555</v>
      </c>
      <c r="D357" s="10">
        <f t="shared" ca="1" si="46"/>
        <v>6.8559878729233303E-2</v>
      </c>
      <c r="E357" s="59">
        <f ca="1">IF(_xlfn.NORM.INV(D357,'Input Parameters'!$E$20,'Input Parameters'!$F$20)&lt;3500,3500,IF(_xlfn.NORM.INV(D357,'Input Parameters'!$E$20,'Input Parameters'!$F$20)&gt;5500,5500,_xlfn.NORM.INV(D357,'Input Parameters'!$E$20,'Input Parameters'!$F$20)))</f>
        <v>3759.3780654121856</v>
      </c>
      <c r="F357" s="10">
        <f t="shared" ca="1" si="47"/>
        <v>0.76553958792610288</v>
      </c>
      <c r="G357" s="61">
        <f ca="1">_xlfn.NORM.INV(F357,'Input Parameters'!$E$21,'Input Parameters'!$F$21)</f>
        <v>290.54249542797282</v>
      </c>
      <c r="H357" s="54">
        <f ca="1">EXP(E357*(1/'Input Parameters'!$E$22-1/G357))</f>
        <v>0.89715573466456622</v>
      </c>
      <c r="I357" s="10">
        <f t="shared" ca="1" si="48"/>
        <v>0.76227376308598627</v>
      </c>
      <c r="J357" s="29">
        <f ca="1">_xlfn.BETA.INV(I357,'Input Parameters'!$L$24,'Input Parameters'!$M$24,'Input Parameters'!$J$24,'Input Parameters'!$K$24)</f>
        <v>0.71661584466314143</v>
      </c>
      <c r="K357" s="156">
        <f ca="1">('Input Parameters'!$E$25/'Input Parameters'!$E$31)^$J357</f>
        <v>5.8537197610673769E-3</v>
      </c>
      <c r="L357" s="66">
        <f ca="1">$H357*$C357*'Input Parameters'!$E$23*K357</f>
        <v>3.0894371719983735</v>
      </c>
      <c r="M357" s="23">
        <f t="shared" ca="1" si="49"/>
        <v>0.27632616187463754</v>
      </c>
      <c r="N357" s="15">
        <f ca="1">_xlfn.NORM.INV(M357,'Input Parameters'!$E$26,'Input Parameters'!$F$26)</f>
        <v>2.153040200926095E-2</v>
      </c>
      <c r="O357" s="8">
        <f t="shared" ca="1" si="50"/>
        <v>0.87937068262465323</v>
      </c>
      <c r="P357" s="29">
        <f ca="1">_xlfn.LOGNORM.INV(O357,'Input Parameters'!$H$27,'Input Parameters'!$I$27)</f>
        <v>2.3908517376445539</v>
      </c>
      <c r="Q357" s="10"/>
      <c r="R357" s="15">
        <f>'Input Parameters'!$E$28</f>
        <v>12.7</v>
      </c>
      <c r="S357" s="10">
        <f t="shared" ca="1" si="51"/>
        <v>0.16247816818777583</v>
      </c>
      <c r="T357" s="25">
        <f ca="1">_xlfn.LOGNORM.INV(S357,'Input Parameters'!$H$29,'Input Parameters'!$I$29)</f>
        <v>52.139291930882699</v>
      </c>
      <c r="U357" s="10">
        <f t="shared" ca="1" si="52"/>
        <v>0.439604878659137</v>
      </c>
      <c r="V357" s="29">
        <f ca="1">IF('Input Parameters'!$D$30="Beta",_xlfn.BETA.INV(U357,'Input Parameters'!$L$30,'Input Parameters'!$M$30,'Input Parameters'!$J$30,'Input Parameters'!$K$30),IF('Input Parameters'!$D$30="LogNorm",_xlfn.LOGNORM.INV(U357,'Input Parameters'!$H$30,'Input Parameters'!$I$30)))</f>
        <v>0.94108449493080981</v>
      </c>
      <c r="W357" s="2">
        <f ca="1">N357+(P357-N357)*(1-ERF((T357-R357)/(2*SQRT(L357*'Input Parameters'!$E$31))))</f>
        <v>0.28831003842734587</v>
      </c>
      <c r="X357">
        <f t="shared" ca="1" si="53"/>
        <v>1</v>
      </c>
      <c r="Y357" s="7"/>
    </row>
    <row r="358" spans="1:25" ht="15" customHeight="1" x14ac:dyDescent="0.3">
      <c r="A358" s="130">
        <v>351</v>
      </c>
      <c r="B358" s="10">
        <f t="shared" ca="1" si="45"/>
        <v>7.5864862251252663E-2</v>
      </c>
      <c r="C358" s="57">
        <f ca="1">_xlfn.NORM.INV(B358,'Input Parameters'!$E$19,'Input Parameters'!$F$19)</f>
        <v>446.17360706379236</v>
      </c>
      <c r="D358" s="10">
        <f t="shared" ca="1" si="46"/>
        <v>0.53502867900377782</v>
      </c>
      <c r="E358" s="59">
        <f ca="1">IF(_xlfn.NORM.INV(D358,'Input Parameters'!$E$20,'Input Parameters'!$F$20)&lt;3500,3500,IF(_xlfn.NORM.INV(D358,'Input Parameters'!$E$20,'Input Parameters'!$F$20)&gt;5500,5500,_xlfn.NORM.INV(D358,'Input Parameters'!$E$20,'Input Parameters'!$F$20)))</f>
        <v>4861.541902541212</v>
      </c>
      <c r="F358" s="10">
        <f t="shared" ca="1" si="47"/>
        <v>0.30906237888235366</v>
      </c>
      <c r="G358" s="61">
        <f ca="1">_xlfn.NORM.INV(F358,'Input Parameters'!$E$21,'Input Parameters'!$F$21)</f>
        <v>280.93171290718487</v>
      </c>
      <c r="H358" s="54">
        <f ca="1">EXP(E358*(1/'Input Parameters'!$E$22-1/G358))</f>
        <v>0.49028272545373658</v>
      </c>
      <c r="I358" s="10">
        <f t="shared" ca="1" si="48"/>
        <v>0.42838983538738673</v>
      </c>
      <c r="J358" s="29">
        <f ca="1">_xlfn.BETA.INV(I358,'Input Parameters'!$L$24,'Input Parameters'!$M$24,'Input Parameters'!$J$24,'Input Parameters'!$K$24)</f>
        <v>0.57785879639152016</v>
      </c>
      <c r="K358" s="156">
        <f ca="1">('Input Parameters'!$E$25/'Input Parameters'!$E$31)^$J358</f>
        <v>1.5838720774227284E-2</v>
      </c>
      <c r="L358" s="66">
        <f ca="1">$H358*$C358*'Input Parameters'!$E$23*K358</f>
        <v>3.4647393674243614</v>
      </c>
      <c r="M358" s="23">
        <f t="shared" ca="1" si="49"/>
        <v>0.93924581060467016</v>
      </c>
      <c r="N358" s="15">
        <f ca="1">_xlfn.NORM.INV(M358,'Input Parameters'!$E$26,'Input Parameters'!$F$26)</f>
        <v>6.6517939863828285E-2</v>
      </c>
      <c r="O358" s="8">
        <f t="shared" ca="1" si="50"/>
        <v>0.95663641770953078</v>
      </c>
      <c r="P358" s="29">
        <f ca="1">_xlfn.LOGNORM.INV(O358,'Input Parameters'!$H$27,'Input Parameters'!$I$27)</f>
        <v>3.0374753192329371</v>
      </c>
      <c r="Q358" s="10"/>
      <c r="R358" s="15">
        <f>'Input Parameters'!$E$28</f>
        <v>12.7</v>
      </c>
      <c r="S358" s="10">
        <f t="shared" ca="1" si="51"/>
        <v>0.1917255711293685</v>
      </c>
      <c r="T358" s="25">
        <f ca="1">_xlfn.LOGNORM.INV(S358,'Input Parameters'!$H$29,'Input Parameters'!$I$29)</f>
        <v>52.803619353083626</v>
      </c>
      <c r="U358" s="10">
        <f t="shared" ca="1" si="52"/>
        <v>4.4807029461642833E-2</v>
      </c>
      <c r="V358" s="29">
        <f ca="1">IF('Input Parameters'!$D$30="Beta",_xlfn.BETA.INV(U358,'Input Parameters'!$L$30,'Input Parameters'!$M$30,'Input Parameters'!$J$30,'Input Parameters'!$K$30),IF('Input Parameters'!$D$30="LogNorm",_xlfn.LOGNORM.INV(U358,'Input Parameters'!$H$30,'Input Parameters'!$I$30)))</f>
        <v>0.51162149379094635</v>
      </c>
      <c r="W358" s="2">
        <f ca="1">N358+(P358-N358)*(1-ERF((T358-R358)/(2*SQRT(L358*'Input Parameters'!$E$31))))</f>
        <v>0.44573600424805648</v>
      </c>
      <c r="X358">
        <f t="shared" ca="1" si="53"/>
        <v>1</v>
      </c>
      <c r="Y358" s="7"/>
    </row>
    <row r="359" spans="1:25" ht="15" customHeight="1" x14ac:dyDescent="0.3">
      <c r="A359" s="130">
        <v>352</v>
      </c>
      <c r="B359" s="10">
        <f t="shared" ca="1" si="45"/>
        <v>0.5979480236429765</v>
      </c>
      <c r="C359" s="57">
        <f ca="1">_xlfn.NORM.INV(B359,'Input Parameters'!$E$19,'Input Parameters'!$F$19)</f>
        <v>588.25932598123779</v>
      </c>
      <c r="D359" s="10">
        <f t="shared" ca="1" si="46"/>
        <v>0.5409983311686698</v>
      </c>
      <c r="E359" s="59">
        <f ca="1">IF(_xlfn.NORM.INV(D359,'Input Parameters'!$E$20,'Input Parameters'!$F$20)&lt;3500,3500,IF(_xlfn.NORM.INV(D359,'Input Parameters'!$E$20,'Input Parameters'!$F$20)&gt;5500,5500,_xlfn.NORM.INV(D359,'Input Parameters'!$E$20,'Input Parameters'!$F$20)))</f>
        <v>4872.0643972215294</v>
      </c>
      <c r="F359" s="10">
        <f t="shared" ca="1" si="47"/>
        <v>6.2038456600328251E-2</v>
      </c>
      <c r="G359" s="61">
        <f ca="1">_xlfn.NORM.INV(F359,'Input Parameters'!$E$21,'Input Parameters'!$F$21)</f>
        <v>272.7622296108367</v>
      </c>
      <c r="H359" s="54">
        <f ca="1">EXP(E359*(1/'Input Parameters'!$E$22-1/G359))</f>
        <v>0.29120129079684171</v>
      </c>
      <c r="I359" s="10">
        <f t="shared" ca="1" si="48"/>
        <v>0.27521579135878371</v>
      </c>
      <c r="J359" s="29">
        <f ca="1">_xlfn.BETA.INV(I359,'Input Parameters'!$L$24,'Input Parameters'!$M$24,'Input Parameters'!$J$24,'Input Parameters'!$K$24)</f>
        <v>0.50910806303484746</v>
      </c>
      <c r="K359" s="156">
        <f ca="1">('Input Parameters'!$E$25/'Input Parameters'!$E$31)^$J359</f>
        <v>2.5936319686280032E-2</v>
      </c>
      <c r="L359" s="66">
        <f ca="1">$H359*$C359*'Input Parameters'!$E$23*K359</f>
        <v>4.4429401941304896</v>
      </c>
      <c r="M359" s="23">
        <f t="shared" ca="1" si="49"/>
        <v>0.64492693146346636</v>
      </c>
      <c r="N359" s="15">
        <f ca="1">_xlfn.NORM.INV(M359,'Input Parameters'!$E$26,'Input Parameters'!$F$26)</f>
        <v>4.1804856425035265E-2</v>
      </c>
      <c r="O359" s="8">
        <f t="shared" ca="1" si="50"/>
        <v>0.32982654276362289</v>
      </c>
      <c r="P359" s="29">
        <f ca="1">_xlfn.LOGNORM.INV(O359,'Input Parameters'!$H$27,'Input Parameters'!$I$27)</f>
        <v>1.1716084778074589</v>
      </c>
      <c r="Q359" s="10"/>
      <c r="R359" s="15">
        <f>'Input Parameters'!$E$28</f>
        <v>12.7</v>
      </c>
      <c r="S359" s="10">
        <f t="shared" ca="1" si="51"/>
        <v>0.20920293663972644</v>
      </c>
      <c r="T359" s="25">
        <f ca="1">_xlfn.LOGNORM.INV(S359,'Input Parameters'!$H$29,'Input Parameters'!$I$29)</f>
        <v>53.174644135883689</v>
      </c>
      <c r="U359" s="10">
        <f t="shared" ca="1" si="52"/>
        <v>0.19194398226391973</v>
      </c>
      <c r="V359" s="29">
        <f ca="1">IF('Input Parameters'!$D$30="Beta",_xlfn.BETA.INV(U359,'Input Parameters'!$L$30,'Input Parameters'!$M$30,'Input Parameters'!$J$30,'Input Parameters'!$K$30),IF('Input Parameters'!$D$30="LogNorm",_xlfn.LOGNORM.INV(U359,'Input Parameters'!$H$30,'Input Parameters'!$I$30)))</f>
        <v>0.70880723333359952</v>
      </c>
      <c r="W359" s="2">
        <f ca="1">N359+(P359-N359)*(1-ERF((T359-R359)/(2*SQRT(L359*'Input Parameters'!$E$31))))</f>
        <v>0.23898962794986983</v>
      </c>
      <c r="X359">
        <f t="shared" ca="1" si="53"/>
        <v>1</v>
      </c>
      <c r="Y359" s="7"/>
    </row>
    <row r="360" spans="1:25" ht="15" customHeight="1" x14ac:dyDescent="0.3">
      <c r="A360" s="130">
        <v>353</v>
      </c>
      <c r="B360" s="10">
        <f t="shared" ca="1" si="45"/>
        <v>0.69388819070495478</v>
      </c>
      <c r="C360" s="57">
        <f ca="1">_xlfn.NORM.INV(B360,'Input Parameters'!$E$19,'Input Parameters'!$F$19)</f>
        <v>610.13321463019804</v>
      </c>
      <c r="D360" s="10">
        <f t="shared" ca="1" si="46"/>
        <v>0.22510843735335495</v>
      </c>
      <c r="E360" s="59">
        <f ca="1">IF(_xlfn.NORM.INV(D360,'Input Parameters'!$E$20,'Input Parameters'!$F$20)&lt;3500,3500,IF(_xlfn.NORM.INV(D360,'Input Parameters'!$E$20,'Input Parameters'!$F$20)&gt;5500,5500,_xlfn.NORM.INV(D360,'Input Parameters'!$E$20,'Input Parameters'!$F$20)))</f>
        <v>4271.4625412934674</v>
      </c>
      <c r="F360" s="10">
        <f t="shared" ca="1" si="47"/>
        <v>0.42381001576394561</v>
      </c>
      <c r="G360" s="61">
        <f ca="1">_xlfn.NORM.INV(F360,'Input Parameters'!$E$21,'Input Parameters'!$F$21)</f>
        <v>283.33965405120142</v>
      </c>
      <c r="H360" s="54">
        <f ca="1">EXP(E360*(1/'Input Parameters'!$E$22-1/G360))</f>
        <v>0.60832658853323207</v>
      </c>
      <c r="I360" s="10">
        <f t="shared" ca="1" si="48"/>
        <v>0.67972271150667685</v>
      </c>
      <c r="J360" s="29">
        <f ca="1">_xlfn.BETA.INV(I360,'Input Parameters'!$L$24,'Input Parameters'!$M$24,'Input Parameters'!$J$24,'Input Parameters'!$K$24)</f>
        <v>0.68023084453243454</v>
      </c>
      <c r="K360" s="156">
        <f ca="1">('Input Parameters'!$E$25/'Input Parameters'!$E$31)^$J360</f>
        <v>7.5995334004476632E-3</v>
      </c>
      <c r="L360" s="66">
        <f ca="1">$H360*$C360*'Input Parameters'!$E$23*K360</f>
        <v>2.8206447700419357</v>
      </c>
      <c r="M360" s="23">
        <f t="shared" ca="1" si="49"/>
        <v>0.96264654838799446</v>
      </c>
      <c r="N360" s="15">
        <f ca="1">_xlfn.NORM.INV(M360,'Input Parameters'!$E$26,'Input Parameters'!$F$26)</f>
        <v>7.1427452164513364E-2</v>
      </c>
      <c r="O360" s="8">
        <f t="shared" ca="1" si="50"/>
        <v>0.65992791414375651</v>
      </c>
      <c r="P360" s="29">
        <f ca="1">_xlfn.LOGNORM.INV(O360,'Input Parameters'!$H$27,'Input Parameters'!$I$27)</f>
        <v>1.7084782562092882</v>
      </c>
      <c r="Q360" s="10"/>
      <c r="R360" s="15">
        <f>'Input Parameters'!$E$28</f>
        <v>12.7</v>
      </c>
      <c r="S360" s="10">
        <f t="shared" ca="1" si="51"/>
        <v>0.16562358052632209</v>
      </c>
      <c r="T360" s="25">
        <f ca="1">_xlfn.LOGNORM.INV(S360,'Input Parameters'!$H$29,'Input Parameters'!$I$29)</f>
        <v>52.21379975659206</v>
      </c>
      <c r="U360" s="10">
        <f t="shared" ca="1" si="52"/>
        <v>0.8860235041028468</v>
      </c>
      <c r="V360" s="29">
        <f ca="1">IF('Input Parameters'!$D$30="Beta",_xlfn.BETA.INV(U360,'Input Parameters'!$L$30,'Input Parameters'!$M$30,'Input Parameters'!$J$30,'Input Parameters'!$K$30),IF('Input Parameters'!$D$30="LogNorm",_xlfn.LOGNORM.INV(U360,'Input Parameters'!$H$30,'Input Parameters'!$I$30)))</f>
        <v>1.6074500804907061</v>
      </c>
      <c r="W360" s="2">
        <f ca="1">N360+(P360-N360)*(1-ERF((T360-R360)/(2*SQRT(L360*'Input Parameters'!$E$31))))</f>
        <v>0.22888588260003162</v>
      </c>
      <c r="X360">
        <f t="shared" ca="1" si="53"/>
        <v>1</v>
      </c>
      <c r="Y360" s="7"/>
    </row>
    <row r="361" spans="1:25" ht="15" customHeight="1" x14ac:dyDescent="0.3">
      <c r="A361" s="130">
        <v>354</v>
      </c>
      <c r="B361" s="10">
        <f t="shared" ca="1" si="45"/>
        <v>0.21898918861087679</v>
      </c>
      <c r="C361" s="57">
        <f ca="1">_xlfn.NORM.INV(B361,'Input Parameters'!$E$19,'Input Parameters'!$F$19)</f>
        <v>501.7608238187421</v>
      </c>
      <c r="D361" s="10">
        <f t="shared" ca="1" si="46"/>
        <v>0.94873378438601041</v>
      </c>
      <c r="E361" s="59">
        <f ca="1">IF(_xlfn.NORM.INV(D361,'Input Parameters'!$E$20,'Input Parameters'!$F$20)&lt;3500,3500,IF(_xlfn.NORM.INV(D361,'Input Parameters'!$E$20,'Input Parameters'!$F$20)&gt;5500,5500,_xlfn.NORM.INV(D361,'Input Parameters'!$E$20,'Input Parameters'!$F$20)))</f>
        <v>5500</v>
      </c>
      <c r="F361" s="10">
        <f t="shared" ca="1" si="47"/>
        <v>9.0535345560022185E-2</v>
      </c>
      <c r="G361" s="61">
        <f ca="1">_xlfn.NORM.INV(F361,'Input Parameters'!$E$21,'Input Parameters'!$F$21)</f>
        <v>274.33752007810295</v>
      </c>
      <c r="H361" s="54">
        <f ca="1">EXP(E361*(1/'Input Parameters'!$E$22-1/G361))</f>
        <v>0.27888224489447822</v>
      </c>
      <c r="I361" s="10">
        <f t="shared" ca="1" si="48"/>
        <v>0.73749540280373937</v>
      </c>
      <c r="J361" s="29">
        <f ca="1">_xlfn.BETA.INV(I361,'Input Parameters'!$L$24,'Input Parameters'!$M$24,'Input Parameters'!$J$24,'Input Parameters'!$K$24)</f>
        <v>0.70530997284343688</v>
      </c>
      <c r="K361" s="156">
        <f ca="1">('Input Parameters'!$E$25/'Input Parameters'!$E$31)^$J361</f>
        <v>6.3482585224149861E-3</v>
      </c>
      <c r="L361" s="66">
        <f ca="1">$H361*$C361*'Input Parameters'!$E$23*K361</f>
        <v>0.88832568564787051</v>
      </c>
      <c r="M361" s="23">
        <f t="shared" ca="1" si="49"/>
        <v>0.37075481434677837</v>
      </c>
      <c r="N361" s="15">
        <f ca="1">_xlfn.NORM.INV(M361,'Input Parameters'!$E$26,'Input Parameters'!$F$26)</f>
        <v>2.7073047827959724E-2</v>
      </c>
      <c r="O361" s="8">
        <f t="shared" ca="1" si="50"/>
        <v>0.43757669769027574</v>
      </c>
      <c r="P361" s="29">
        <f ca="1">_xlfn.LOGNORM.INV(O361,'Input Parameters'!$H$27,'Input Parameters'!$I$27)</f>
        <v>1.3280371680027965</v>
      </c>
      <c r="Q361" s="10"/>
      <c r="R361" s="15">
        <f>'Input Parameters'!$E$28</f>
        <v>12.7</v>
      </c>
      <c r="S361" s="10">
        <f t="shared" ca="1" si="51"/>
        <v>0.11181619480974991</v>
      </c>
      <c r="T361" s="25">
        <f ca="1">_xlfn.LOGNORM.INV(S361,'Input Parameters'!$H$29,'Input Parameters'!$I$29)</f>
        <v>50.795299868829524</v>
      </c>
      <c r="U361" s="10">
        <f t="shared" ca="1" si="52"/>
        <v>0.40920176345791603</v>
      </c>
      <c r="V361" s="29">
        <f ca="1">IF('Input Parameters'!$D$30="Beta",_xlfn.BETA.INV(U361,'Input Parameters'!$L$30,'Input Parameters'!$M$30,'Input Parameters'!$J$30,'Input Parameters'!$K$30),IF('Input Parameters'!$D$30="LogNorm",_xlfn.LOGNORM.INV(U361,'Input Parameters'!$H$30,'Input Parameters'!$I$30)))</f>
        <v>0.91271234003129675</v>
      </c>
      <c r="W361" s="2">
        <f ca="1">N361+(P361-N361)*(1-ERF((T361-R361)/(2*SQRT(L361*'Input Parameters'!$E$31))))</f>
        <v>3.2618395629270901E-2</v>
      </c>
      <c r="X361">
        <f t="shared" ca="1" si="53"/>
        <v>1</v>
      </c>
      <c r="Y361" s="7"/>
    </row>
    <row r="362" spans="1:25" ht="15" customHeight="1" x14ac:dyDescent="0.3">
      <c r="A362" s="130">
        <v>355</v>
      </c>
      <c r="B362" s="10">
        <f t="shared" ca="1" si="45"/>
        <v>0.29744829727858901</v>
      </c>
      <c r="C362" s="57">
        <f ca="1">_xlfn.NORM.INV(B362,'Input Parameters'!$E$19,'Input Parameters'!$F$19)</f>
        <v>522.3668124254549</v>
      </c>
      <c r="D362" s="10">
        <f t="shared" ca="1" si="46"/>
        <v>0.66472279856965699</v>
      </c>
      <c r="E362" s="59">
        <f ca="1">IF(_xlfn.NORM.INV(D362,'Input Parameters'!$E$20,'Input Parameters'!$F$20)&lt;3500,3500,IF(_xlfn.NORM.INV(D362,'Input Parameters'!$E$20,'Input Parameters'!$F$20)&gt;5500,5500,_xlfn.NORM.INV(D362,'Input Parameters'!$E$20,'Input Parameters'!$F$20)))</f>
        <v>5097.7710713148808</v>
      </c>
      <c r="F362" s="10">
        <f t="shared" ca="1" si="47"/>
        <v>0.39895717138677445</v>
      </c>
      <c r="G362" s="61">
        <f ca="1">_xlfn.NORM.INV(F362,'Input Parameters'!$E$21,'Input Parameters'!$F$21)</f>
        <v>282.83746851268972</v>
      </c>
      <c r="H362" s="54">
        <f ca="1">EXP(E362*(1/'Input Parameters'!$E$22-1/G362))</f>
        <v>0.53518620259396588</v>
      </c>
      <c r="I362" s="10">
        <f t="shared" ca="1" si="48"/>
        <v>0.88116955734143909</v>
      </c>
      <c r="J362" s="29">
        <f ca="1">_xlfn.BETA.INV(I362,'Input Parameters'!$L$24,'Input Parameters'!$M$24,'Input Parameters'!$J$24,'Input Parameters'!$K$24)</f>
        <v>0.77999390016994696</v>
      </c>
      <c r="K362" s="156">
        <f ca="1">('Input Parameters'!$E$25/'Input Parameters'!$E$31)^$J362</f>
        <v>3.7151973891687397E-3</v>
      </c>
      <c r="L362" s="66">
        <f ca="1">$H362*$C362*'Input Parameters'!$E$23*K362</f>
        <v>1.0386336250709807</v>
      </c>
      <c r="M362" s="23">
        <f t="shared" ca="1" si="49"/>
        <v>0.11683253669169924</v>
      </c>
      <c r="N362" s="15">
        <f ca="1">_xlfn.NORM.INV(M362,'Input Parameters'!$E$26,'Input Parameters'!$F$26)</f>
        <v>8.9896145459131167E-3</v>
      </c>
      <c r="O362" s="8">
        <f t="shared" ca="1" si="50"/>
        <v>0.40511493213796712</v>
      </c>
      <c r="P362" s="29">
        <f ca="1">_xlfn.LOGNORM.INV(O362,'Input Parameters'!$H$27,'Input Parameters'!$I$27)</f>
        <v>1.2801483567976544</v>
      </c>
      <c r="Q362" s="10"/>
      <c r="R362" s="15">
        <f>'Input Parameters'!$E$28</f>
        <v>12.7</v>
      </c>
      <c r="S362" s="10">
        <f t="shared" ca="1" si="51"/>
        <v>0.37348157076718269</v>
      </c>
      <c r="T362" s="25">
        <f ca="1">_xlfn.LOGNORM.INV(S362,'Input Parameters'!$H$29,'Input Parameters'!$I$29)</f>
        <v>56.160154485487382</v>
      </c>
      <c r="U362" s="10">
        <f t="shared" ca="1" si="52"/>
        <v>0.60876242986744911</v>
      </c>
      <c r="V362" s="29">
        <f ca="1">IF('Input Parameters'!$D$30="Beta",_xlfn.BETA.INV(U362,'Input Parameters'!$L$30,'Input Parameters'!$M$30,'Input Parameters'!$J$30,'Input Parameters'!$K$30),IF('Input Parameters'!$D$30="LogNorm",_xlfn.LOGNORM.INV(U362,'Input Parameters'!$H$30,'Input Parameters'!$I$30)))</f>
        <v>1.1141409210084743</v>
      </c>
      <c r="W362" s="2">
        <f ca="1">N362+(P362-N362)*(1-ERF((T362-R362)/(2*SQRT(L362*'Input Parameters'!$E$31))))</f>
        <v>1.2251912281351991E-2</v>
      </c>
      <c r="X362">
        <f t="shared" ca="1" si="53"/>
        <v>1</v>
      </c>
      <c r="Y362" s="7"/>
    </row>
    <row r="363" spans="1:25" ht="15" customHeight="1" x14ac:dyDescent="0.3">
      <c r="A363" s="130">
        <v>356</v>
      </c>
      <c r="B363" s="10">
        <f t="shared" ca="1" si="45"/>
        <v>0.53952485291120766</v>
      </c>
      <c r="C363" s="57">
        <f ca="1">_xlfn.NORM.INV(B363,'Input Parameters'!$E$19,'Input Parameters'!$F$19)</f>
        <v>575.6855056302486</v>
      </c>
      <c r="D363" s="10">
        <f t="shared" ca="1" si="46"/>
        <v>0.87845830355420274</v>
      </c>
      <c r="E363" s="59">
        <f ca="1">IF(_xlfn.NORM.INV(D363,'Input Parameters'!$E$20,'Input Parameters'!$F$20)&lt;3500,3500,IF(_xlfn.NORM.INV(D363,'Input Parameters'!$E$20,'Input Parameters'!$F$20)&gt;5500,5500,_xlfn.NORM.INV(D363,'Input Parameters'!$E$20,'Input Parameters'!$F$20)))</f>
        <v>5500</v>
      </c>
      <c r="F363" s="10">
        <f t="shared" ca="1" si="47"/>
        <v>0.42813483147474296</v>
      </c>
      <c r="G363" s="61">
        <f ca="1">_xlfn.NORM.INV(F363,'Input Parameters'!$E$21,'Input Parameters'!$F$21)</f>
        <v>283.42635951265265</v>
      </c>
      <c r="H363" s="54">
        <f ca="1">EXP(E363*(1/'Input Parameters'!$E$22-1/G363))</f>
        <v>0.53043263135133067</v>
      </c>
      <c r="I363" s="10">
        <f t="shared" ca="1" si="48"/>
        <v>5.852288495537028E-2</v>
      </c>
      <c r="J363" s="29">
        <f ca="1">_xlfn.BETA.INV(I363,'Input Parameters'!$L$24,'Input Parameters'!$M$24,'Input Parameters'!$J$24,'Input Parameters'!$K$24)</f>
        <v>0.35256748443968222</v>
      </c>
      <c r="K363" s="156">
        <f ca="1">('Input Parameters'!$E$25/'Input Parameters'!$E$31)^$J363</f>
        <v>7.9725987772221785E-2</v>
      </c>
      <c r="L363" s="66">
        <f ca="1">$H363*$C363*'Input Parameters'!$E$23*K363</f>
        <v>24.345317181220953</v>
      </c>
      <c r="M363" s="23">
        <f t="shared" ca="1" si="49"/>
        <v>0.69771252186206956</v>
      </c>
      <c r="N363" s="15">
        <f ca="1">_xlfn.NORM.INV(M363,'Input Parameters'!$E$26,'Input Parameters'!$F$26)</f>
        <v>4.4874488048492679E-2</v>
      </c>
      <c r="O363" s="8">
        <f t="shared" ca="1" si="50"/>
        <v>0.81463881351447653</v>
      </c>
      <c r="P363" s="29">
        <f ca="1">_xlfn.LOGNORM.INV(O363,'Input Parameters'!$H$27,'Input Parameters'!$I$27)</f>
        <v>2.1153562889799762</v>
      </c>
      <c r="Q363" s="10"/>
      <c r="R363" s="15">
        <f>'Input Parameters'!$E$28</f>
        <v>12.7</v>
      </c>
      <c r="S363" s="10">
        <f t="shared" ca="1" si="51"/>
        <v>0.21360453049762174</v>
      </c>
      <c r="T363" s="25">
        <f ca="1">_xlfn.LOGNORM.INV(S363,'Input Parameters'!$H$29,'Input Parameters'!$I$29)</f>
        <v>53.265547110138371</v>
      </c>
      <c r="U363" s="10">
        <f t="shared" ca="1" si="52"/>
        <v>0.10216725859529674</v>
      </c>
      <c r="V363" s="29">
        <f ca="1">IF('Input Parameters'!$D$30="Beta",_xlfn.BETA.INV(U363,'Input Parameters'!$L$30,'Input Parameters'!$M$30,'Input Parameters'!$J$30,'Input Parameters'!$K$30),IF('Input Parameters'!$D$30="LogNorm",_xlfn.LOGNORM.INV(U363,'Input Parameters'!$H$30,'Input Parameters'!$I$30)))</f>
        <v>0.60572104821910444</v>
      </c>
      <c r="W363" s="2">
        <f ca="1">N363+(P363-N363)*(1-ERF((T363-R363)/(2*SQRT(L363*'Input Parameters'!$E$31))))</f>
        <v>1.2064299851554956</v>
      </c>
      <c r="X363">
        <f t="shared" ca="1" si="53"/>
        <v>0</v>
      </c>
      <c r="Y363" s="7"/>
    </row>
    <row r="364" spans="1:25" ht="15" customHeight="1" x14ac:dyDescent="0.3">
      <c r="A364" s="130">
        <v>357</v>
      </c>
      <c r="B364" s="10">
        <f t="shared" ca="1" si="45"/>
        <v>0.83078236071098033</v>
      </c>
      <c r="C364" s="57">
        <f ca="1">_xlfn.NORM.INV(B364,'Input Parameters'!$E$19,'Input Parameters'!$F$19)</f>
        <v>648.188597413867</v>
      </c>
      <c r="D364" s="10">
        <f t="shared" ca="1" si="46"/>
        <v>0.89459423881761146</v>
      </c>
      <c r="E364" s="59">
        <f ca="1">IF(_xlfn.NORM.INV(D364,'Input Parameters'!$E$20,'Input Parameters'!$F$20)&lt;3500,3500,IF(_xlfn.NORM.INV(D364,'Input Parameters'!$E$20,'Input Parameters'!$F$20)&gt;5500,5500,_xlfn.NORM.INV(D364,'Input Parameters'!$E$20,'Input Parameters'!$F$20)))</f>
        <v>5500</v>
      </c>
      <c r="F364" s="10">
        <f t="shared" ca="1" si="47"/>
        <v>0.56344088395770164</v>
      </c>
      <c r="G364" s="61">
        <f ca="1">_xlfn.NORM.INV(F364,'Input Parameters'!$E$21,'Input Parameters'!$F$21)</f>
        <v>286.10523370690078</v>
      </c>
      <c r="H364" s="54">
        <f ca="1">EXP(E364*(1/'Input Parameters'!$E$22-1/G364))</f>
        <v>0.63612206154446904</v>
      </c>
      <c r="I364" s="10">
        <f t="shared" ca="1" si="48"/>
        <v>0.12766040455564165</v>
      </c>
      <c r="J364" s="29">
        <f ca="1">_xlfn.BETA.INV(I364,'Input Parameters'!$L$24,'Input Parameters'!$M$24,'Input Parameters'!$J$24,'Input Parameters'!$K$24)</f>
        <v>0.42032118620508424</v>
      </c>
      <c r="K364" s="156">
        <f ca="1">('Input Parameters'!$E$25/'Input Parameters'!$E$31)^$J364</f>
        <v>4.9036317120357692E-2</v>
      </c>
      <c r="L364" s="66">
        <f ca="1">$H364*$C364*'Input Parameters'!$E$23*K364</f>
        <v>20.219000807683585</v>
      </c>
      <c r="M364" s="23">
        <f t="shared" ca="1" si="49"/>
        <v>0.32015540190111935</v>
      </c>
      <c r="N364" s="15">
        <f ca="1">_xlfn.NORM.INV(M364,'Input Parameters'!$E$26,'Input Parameters'!$F$26)</f>
        <v>2.418744996279653E-2</v>
      </c>
      <c r="O364" s="8">
        <f t="shared" ca="1" si="50"/>
        <v>2.0474798112620762E-3</v>
      </c>
      <c r="P364" s="29">
        <f ca="1">_xlfn.LOGNORM.INV(O364,'Input Parameters'!$H$27,'Input Parameters'!$I$27)</f>
        <v>0.39978017049094255</v>
      </c>
      <c r="Q364" s="10"/>
      <c r="R364" s="15">
        <f>'Input Parameters'!$E$28</f>
        <v>12.7</v>
      </c>
      <c r="S364" s="10">
        <f t="shared" ca="1" si="51"/>
        <v>0.41416142346714591</v>
      </c>
      <c r="T364" s="25">
        <f ca="1">_xlfn.LOGNORM.INV(S364,'Input Parameters'!$H$29,'Input Parameters'!$I$29)</f>
        <v>56.831187840869738</v>
      </c>
      <c r="U364" s="10">
        <f t="shared" ca="1" si="52"/>
        <v>0.28035222864364873</v>
      </c>
      <c r="V364" s="29">
        <f ca="1">IF('Input Parameters'!$D$30="Beta",_xlfn.BETA.INV(U364,'Input Parameters'!$L$30,'Input Parameters'!$M$30,'Input Parameters'!$J$30,'Input Parameters'!$K$30),IF('Input Parameters'!$D$30="LogNorm",_xlfn.LOGNORM.INV(U364,'Input Parameters'!$H$30,'Input Parameters'!$I$30)))</f>
        <v>0.79435743576594531</v>
      </c>
      <c r="W364" s="2">
        <f ca="1">N364+(P364-N364)*(1-ERF((T364-R364)/(2*SQRT(L364*'Input Parameters'!$E$31))))</f>
        <v>0.20736061068318418</v>
      </c>
      <c r="X364">
        <f t="shared" ca="1" si="53"/>
        <v>1</v>
      </c>
      <c r="Y364" s="7"/>
    </row>
    <row r="365" spans="1:25" ht="15" customHeight="1" x14ac:dyDescent="0.3">
      <c r="A365" s="130">
        <v>358</v>
      </c>
      <c r="B365" s="10">
        <f t="shared" ca="1" si="45"/>
        <v>0.66792426386324733</v>
      </c>
      <c r="C365" s="57">
        <f ca="1">_xlfn.NORM.INV(B365,'Input Parameters'!$E$19,'Input Parameters'!$F$19)</f>
        <v>603.98893885048574</v>
      </c>
      <c r="D365" s="10">
        <f t="shared" ca="1" si="46"/>
        <v>0.30997026813829243</v>
      </c>
      <c r="E365" s="59">
        <f ca="1">IF(_xlfn.NORM.INV(D365,'Input Parameters'!$E$20,'Input Parameters'!$F$20)&lt;3500,3500,IF(_xlfn.NORM.INV(D365,'Input Parameters'!$E$20,'Input Parameters'!$F$20)&gt;5500,5500,_xlfn.NORM.INV(D365,'Input Parameters'!$E$20,'Input Parameters'!$F$20)))</f>
        <v>4452.8457627517701</v>
      </c>
      <c r="F365" s="10">
        <f t="shared" ca="1" si="47"/>
        <v>0.15797249666469693</v>
      </c>
      <c r="G365" s="61">
        <f ca="1">_xlfn.NORM.INV(F365,'Input Parameters'!$E$21,'Input Parameters'!$F$21)</f>
        <v>276.96779043429541</v>
      </c>
      <c r="H365" s="54">
        <f ca="1">EXP(E365*(1/'Input Parameters'!$E$22-1/G365))</f>
        <v>0.41490773939667569</v>
      </c>
      <c r="I365" s="10">
        <f t="shared" ca="1" si="48"/>
        <v>0.138338256268565</v>
      </c>
      <c r="J365" s="29">
        <f ca="1">_xlfn.BETA.INV(I365,'Input Parameters'!$L$24,'Input Parameters'!$M$24,'Input Parameters'!$J$24,'Input Parameters'!$K$24)</f>
        <v>0.42836964242705194</v>
      </c>
      <c r="K365" s="156">
        <f ca="1">('Input Parameters'!$E$25/'Input Parameters'!$E$31)^$J365</f>
        <v>4.628533649099241E-2</v>
      </c>
      <c r="L365" s="66">
        <f ca="1">$H365*$C365*'Input Parameters'!$E$23*K365</f>
        <v>11.599090755826307</v>
      </c>
      <c r="M365" s="23">
        <f t="shared" ca="1" si="49"/>
        <v>7.9746168241372706E-2</v>
      </c>
      <c r="N365" s="15">
        <f ca="1">_xlfn.NORM.INV(M365,'Input Parameters'!$E$26,'Input Parameters'!$F$26)</f>
        <v>4.4575988735756668E-3</v>
      </c>
      <c r="O365" s="8">
        <f t="shared" ca="1" si="50"/>
        <v>0.20902403494395172</v>
      </c>
      <c r="P365" s="29">
        <f ca="1">_xlfn.LOGNORM.INV(O365,'Input Parameters'!$H$27,'Input Parameters'!$I$27)</f>
        <v>0.99495484325985162</v>
      </c>
      <c r="Q365" s="10"/>
      <c r="R365" s="15">
        <f>'Input Parameters'!$E$28</f>
        <v>12.7</v>
      </c>
      <c r="S365" s="10">
        <f t="shared" ca="1" si="51"/>
        <v>0.85295572687927468</v>
      </c>
      <c r="T365" s="25">
        <f ca="1">_xlfn.LOGNORM.INV(S365,'Input Parameters'!$H$29,'Input Parameters'!$I$29)</f>
        <v>65.51168631665557</v>
      </c>
      <c r="U365" s="10">
        <f t="shared" ca="1" si="52"/>
        <v>0.566151584735469</v>
      </c>
      <c r="V365" s="29">
        <f ca="1">IF('Input Parameters'!$D$30="Beta",_xlfn.BETA.INV(U365,'Input Parameters'!$L$30,'Input Parameters'!$M$30,'Input Parameters'!$J$30,'Input Parameters'!$K$30),IF('Input Parameters'!$D$30="LogNorm",_xlfn.LOGNORM.INV(U365,'Input Parameters'!$H$30,'Input Parameters'!$I$30)))</f>
        <v>1.0670509704498472</v>
      </c>
      <c r="W365" s="2">
        <f ca="1">N365+(P365-N365)*(1-ERF((T365-R365)/(2*SQRT(L365*'Input Parameters'!$E$31))))</f>
        <v>0.27473079483007679</v>
      </c>
      <c r="X365">
        <f t="shared" ca="1" si="53"/>
        <v>1</v>
      </c>
      <c r="Y365" s="7"/>
    </row>
    <row r="366" spans="1:25" ht="15" customHeight="1" x14ac:dyDescent="0.3">
      <c r="A366" s="130">
        <v>359</v>
      </c>
      <c r="B366" s="10">
        <f t="shared" ca="1" si="45"/>
        <v>1.9175984463431273E-2</v>
      </c>
      <c r="C366" s="57">
        <f ca="1">_xlfn.NORM.INV(B366,'Input Parameters'!$E$19,'Input Parameters'!$F$19)</f>
        <v>392.29432636362969</v>
      </c>
      <c r="D366" s="10">
        <f t="shared" ca="1" si="46"/>
        <v>0.66454321311485176</v>
      </c>
      <c r="E366" s="59">
        <f ca="1">IF(_xlfn.NORM.INV(D366,'Input Parameters'!$E$20,'Input Parameters'!$F$20)&lt;3500,3500,IF(_xlfn.NORM.INV(D366,'Input Parameters'!$E$20,'Input Parameters'!$F$20)&gt;5500,5500,_xlfn.NORM.INV(D366,'Input Parameters'!$E$20,'Input Parameters'!$F$20)))</f>
        <v>5097.4261600615318</v>
      </c>
      <c r="F366" s="10">
        <f t="shared" ca="1" si="47"/>
        <v>0.74609053404415382</v>
      </c>
      <c r="G366" s="61">
        <f ca="1">_xlfn.NORM.INV(F366,'Input Parameters'!$E$21,'Input Parameters'!$F$21)</f>
        <v>290.05518788820871</v>
      </c>
      <c r="H366" s="54">
        <f ca="1">EXP(E366*(1/'Input Parameters'!$E$22-1/G366))</f>
        <v>0.83809124953421665</v>
      </c>
      <c r="I366" s="10">
        <f t="shared" ca="1" si="48"/>
        <v>0.34506651812003541</v>
      </c>
      <c r="J366" s="29">
        <f ca="1">_xlfn.BETA.INV(I366,'Input Parameters'!$L$24,'Input Parameters'!$M$24,'Input Parameters'!$J$24,'Input Parameters'!$K$24)</f>
        <v>0.54196662143397722</v>
      </c>
      <c r="K366" s="156">
        <f ca="1">('Input Parameters'!$E$25/'Input Parameters'!$E$31)^$J366</f>
        <v>2.0489895331922605E-2</v>
      </c>
      <c r="L366" s="66">
        <f ca="1">$H366*$C366*'Input Parameters'!$E$23*K366</f>
        <v>6.736635867400099</v>
      </c>
      <c r="M366" s="23">
        <f t="shared" ca="1" si="49"/>
        <v>0.27689337732966657</v>
      </c>
      <c r="N366" s="15">
        <f ca="1">_xlfn.NORM.INV(M366,'Input Parameters'!$E$26,'Input Parameters'!$F$26)</f>
        <v>2.1565998092372148E-2</v>
      </c>
      <c r="O366" s="8">
        <f t="shared" ca="1" si="50"/>
        <v>0.80565924001643596</v>
      </c>
      <c r="P366" s="29">
        <f ca="1">_xlfn.LOGNORM.INV(O366,'Input Parameters'!$H$27,'Input Parameters'!$I$27)</f>
        <v>2.0845957581837098</v>
      </c>
      <c r="Q366" s="10"/>
      <c r="R366" s="15">
        <f>'Input Parameters'!$E$28</f>
        <v>12.7</v>
      </c>
      <c r="S366" s="10">
        <f t="shared" ca="1" si="51"/>
        <v>0.53834044562915062</v>
      </c>
      <c r="T366" s="25">
        <f ca="1">_xlfn.LOGNORM.INV(S366,'Input Parameters'!$H$29,'Input Parameters'!$I$29)</f>
        <v>58.864533836133518</v>
      </c>
      <c r="U366" s="10">
        <f t="shared" ca="1" si="52"/>
        <v>0.9229960013207601</v>
      </c>
      <c r="V366" s="29">
        <f ca="1">IF('Input Parameters'!$D$30="Beta",_xlfn.BETA.INV(U366,'Input Parameters'!$L$30,'Input Parameters'!$M$30,'Input Parameters'!$J$30,'Input Parameters'!$K$30),IF('Input Parameters'!$D$30="LogNorm",_xlfn.LOGNORM.INV(U366,'Input Parameters'!$H$30,'Input Parameters'!$I$30)))</f>
        <v>1.7530427635166526</v>
      </c>
      <c r="W366" s="2">
        <f ca="1">N366+(P366-N366)*(1-ERF((T366-R366)/(2*SQRT(L366*'Input Parameters'!$E$31))))</f>
        <v>0.45171937681361418</v>
      </c>
      <c r="X366">
        <f t="shared" ca="1" si="53"/>
        <v>1</v>
      </c>
      <c r="Y366" s="7"/>
    </row>
    <row r="367" spans="1:25" ht="15" customHeight="1" x14ac:dyDescent="0.3">
      <c r="A367" s="130">
        <v>360</v>
      </c>
      <c r="B367" s="10">
        <f t="shared" ca="1" si="45"/>
        <v>0.6692379332534214</v>
      </c>
      <c r="C367" s="57">
        <f ca="1">_xlfn.NORM.INV(B367,'Input Parameters'!$E$19,'Input Parameters'!$F$19)</f>
        <v>604.2949319219581</v>
      </c>
      <c r="D367" s="10">
        <f t="shared" ca="1" si="46"/>
        <v>0.79465777180431951</v>
      </c>
      <c r="E367" s="59">
        <f ca="1">IF(_xlfn.NORM.INV(D367,'Input Parameters'!$E$20,'Input Parameters'!$F$20)&lt;3500,3500,IF(_xlfn.NORM.INV(D367,'Input Parameters'!$E$20,'Input Parameters'!$F$20)&gt;5500,5500,_xlfn.NORM.INV(D367,'Input Parameters'!$E$20,'Input Parameters'!$F$20)))</f>
        <v>5375.8828117966505</v>
      </c>
      <c r="F367" s="10">
        <f t="shared" ca="1" si="47"/>
        <v>0.22823924299981269</v>
      </c>
      <c r="G367" s="61">
        <f ca="1">_xlfn.NORM.INV(F367,'Input Parameters'!$E$21,'Input Parameters'!$F$21)</f>
        <v>278.99698799640743</v>
      </c>
      <c r="H367" s="54">
        <f ca="1">EXP(E367*(1/'Input Parameters'!$E$22-1/G367))</f>
        <v>0.39816758835719995</v>
      </c>
      <c r="I367" s="10">
        <f t="shared" ca="1" si="48"/>
        <v>0.66131705110904404</v>
      </c>
      <c r="J367" s="29">
        <f ca="1">_xlfn.BETA.INV(I367,'Input Parameters'!$L$24,'Input Parameters'!$M$24,'Input Parameters'!$J$24,'Input Parameters'!$K$24)</f>
        <v>0.67251496586473225</v>
      </c>
      <c r="K367" s="156">
        <f ca="1">('Input Parameters'!$E$25/'Input Parameters'!$E$31)^$J367</f>
        <v>8.0320282056580983E-3</v>
      </c>
      <c r="L367" s="66">
        <f ca="1">$H367*$C367*'Input Parameters'!$E$23*K367</f>
        <v>1.9325915731630396</v>
      </c>
      <c r="M367" s="23">
        <f t="shared" ca="1" si="49"/>
        <v>0.34843640089355221</v>
      </c>
      <c r="N367" s="15">
        <f ca="1">_xlfn.NORM.INV(M367,'Input Parameters'!$E$26,'Input Parameters'!$F$26)</f>
        <v>2.5819548549527376E-2</v>
      </c>
      <c r="O367" s="8">
        <f t="shared" ca="1" si="50"/>
        <v>0.82954861218065268</v>
      </c>
      <c r="P367" s="29">
        <f ca="1">_xlfn.LOGNORM.INV(O367,'Input Parameters'!$H$27,'Input Parameters'!$I$27)</f>
        <v>2.1696298221258337</v>
      </c>
      <c r="Q367" s="10"/>
      <c r="R367" s="15">
        <f>'Input Parameters'!$E$28</f>
        <v>12.7</v>
      </c>
      <c r="S367" s="10">
        <f t="shared" ca="1" si="51"/>
        <v>0.96898565377690626</v>
      </c>
      <c r="T367" s="25">
        <f ca="1">_xlfn.LOGNORM.INV(S367,'Input Parameters'!$H$29,'Input Parameters'!$I$29)</f>
        <v>71.804281433558089</v>
      </c>
      <c r="U367" s="10">
        <f t="shared" ca="1" si="52"/>
        <v>0.11833130077287246</v>
      </c>
      <c r="V367" s="29">
        <f ca="1">IF('Input Parameters'!$D$30="Beta",_xlfn.BETA.INV(U367,'Input Parameters'!$L$30,'Input Parameters'!$M$30,'Input Parameters'!$J$30,'Input Parameters'!$K$30),IF('Input Parameters'!$D$30="LogNorm",_xlfn.LOGNORM.INV(U367,'Input Parameters'!$H$30,'Input Parameters'!$I$30)))</f>
        <v>0.62659805306252758</v>
      </c>
      <c r="W367" s="2">
        <f ca="1">N367+(P367-N367)*(1-ERF((T367-R367)/(2*SQRT(L367*'Input Parameters'!$E$31))))</f>
        <v>3.1488606190196326E-2</v>
      </c>
      <c r="X367">
        <f t="shared" ca="1" si="53"/>
        <v>1</v>
      </c>
      <c r="Y367" s="7"/>
    </row>
    <row r="368" spans="1:25" ht="15" customHeight="1" x14ac:dyDescent="0.3">
      <c r="A368" s="130">
        <v>361</v>
      </c>
      <c r="B368" s="10">
        <f t="shared" ca="1" si="45"/>
        <v>0.97285664887189482</v>
      </c>
      <c r="C368" s="57">
        <f ca="1">_xlfn.NORM.INV(B368,'Input Parameters'!$E$19,'Input Parameters'!$F$19)</f>
        <v>729.92378498270955</v>
      </c>
      <c r="D368" s="10">
        <f t="shared" ca="1" si="46"/>
        <v>2.4752262665134639E-2</v>
      </c>
      <c r="E368" s="59">
        <f ca="1">IF(_xlfn.NORM.INV(D368,'Input Parameters'!$E$20,'Input Parameters'!$F$20)&lt;3500,3500,IF(_xlfn.NORM.INV(D368,'Input Parameters'!$E$20,'Input Parameters'!$F$20)&gt;5500,5500,_xlfn.NORM.INV(D368,'Input Parameters'!$E$20,'Input Parameters'!$F$20)))</f>
        <v>3500</v>
      </c>
      <c r="F368" s="10">
        <f t="shared" ca="1" si="47"/>
        <v>0.3059295960433065</v>
      </c>
      <c r="G368" s="61">
        <f ca="1">_xlfn.NORM.INV(F368,'Input Parameters'!$E$21,'Input Parameters'!$F$21)</f>
        <v>280.86166800474371</v>
      </c>
      <c r="H368" s="54">
        <f ca="1">EXP(E368*(1/'Input Parameters'!$E$22-1/G368))</f>
        <v>0.59674929062217141</v>
      </c>
      <c r="I368" s="10">
        <f t="shared" ca="1" si="48"/>
        <v>8.0014595084922813E-2</v>
      </c>
      <c r="J368" s="29">
        <f ca="1">_xlfn.BETA.INV(I368,'Input Parameters'!$L$24,'Input Parameters'!$M$24,'Input Parameters'!$J$24,'Input Parameters'!$K$24)</f>
        <v>0.37771585543910002</v>
      </c>
      <c r="K368" s="156">
        <f ca="1">('Input Parameters'!$E$25/'Input Parameters'!$E$31)^$J368</f>
        <v>6.6565908556635842E-2</v>
      </c>
      <c r="L368" s="66">
        <f ca="1">$H368*$C368*'Input Parameters'!$E$23*K368</f>
        <v>28.994878357650748</v>
      </c>
      <c r="M368" s="23">
        <f t="shared" ca="1" si="49"/>
        <v>4.3919323188696069E-2</v>
      </c>
      <c r="N368" s="15">
        <f ca="1">_xlfn.NORM.INV(M368,'Input Parameters'!$E$26,'Input Parameters'!$F$26)</f>
        <v>-1.845125303255632E-3</v>
      </c>
      <c r="O368" s="8">
        <f t="shared" ca="1" si="50"/>
        <v>0.82463857552666386</v>
      </c>
      <c r="P368" s="29">
        <f ca="1">_xlfn.LOGNORM.INV(O368,'Input Parameters'!$H$27,'Input Parameters'!$I$27)</f>
        <v>2.1512832742942214</v>
      </c>
      <c r="Q368" s="10"/>
      <c r="R368" s="15">
        <f>'Input Parameters'!$E$28</f>
        <v>12.7</v>
      </c>
      <c r="S368" s="10">
        <f t="shared" ca="1" si="51"/>
        <v>0.47801721654021367</v>
      </c>
      <c r="T368" s="25">
        <f ca="1">_xlfn.LOGNORM.INV(S368,'Input Parameters'!$H$29,'Input Parameters'!$I$29)</f>
        <v>57.872502975220534</v>
      </c>
      <c r="U368" s="10">
        <f t="shared" ca="1" si="52"/>
        <v>0.21053466106852436</v>
      </c>
      <c r="V368" s="29">
        <f ca="1">IF('Input Parameters'!$D$30="Beta",_xlfn.BETA.INV(U368,'Input Parameters'!$L$30,'Input Parameters'!$M$30,'Input Parameters'!$J$30,'Input Parameters'!$K$30),IF('Input Parameters'!$D$30="LogNorm",_xlfn.LOGNORM.INV(U368,'Input Parameters'!$H$30,'Input Parameters'!$I$30)))</f>
        <v>0.72755118572946398</v>
      </c>
      <c r="W368" s="2">
        <f ca="1">N368+(P368-N368)*(1-ERF((T368-R368)/(2*SQRT(L368*'Input Parameters'!$E$31))))</f>
        <v>1.1889419266894277</v>
      </c>
      <c r="X368">
        <f t="shared" ca="1" si="53"/>
        <v>0</v>
      </c>
      <c r="Y368" s="7"/>
    </row>
    <row r="369" spans="1:25" ht="15" customHeight="1" x14ac:dyDescent="0.3">
      <c r="A369" s="130">
        <v>362</v>
      </c>
      <c r="B369" s="10">
        <f t="shared" ca="1" si="45"/>
        <v>0.46921236911208675</v>
      </c>
      <c r="C369" s="57">
        <f ca="1">_xlfn.NORM.INV(B369,'Input Parameters'!$E$19,'Input Parameters'!$F$19)</f>
        <v>560.77238265033134</v>
      </c>
      <c r="D369" s="10">
        <f t="shared" ca="1" si="46"/>
        <v>0.59305289185642207</v>
      </c>
      <c r="E369" s="59">
        <f ca="1">IF(_xlfn.NORM.INV(D369,'Input Parameters'!$E$20,'Input Parameters'!$F$20)&lt;3500,3500,IF(_xlfn.NORM.INV(D369,'Input Parameters'!$E$20,'Input Parameters'!$F$20)&gt;5500,5500,_xlfn.NORM.INV(D369,'Input Parameters'!$E$20,'Input Parameters'!$F$20)))</f>
        <v>4964.7836708166024</v>
      </c>
      <c r="F369" s="10">
        <f t="shared" ca="1" si="47"/>
        <v>0.877333193768845</v>
      </c>
      <c r="G369" s="61">
        <f ca="1">_xlfn.NORM.INV(F369,'Input Parameters'!$E$21,'Input Parameters'!$F$21)</f>
        <v>293.98142109752615</v>
      </c>
      <c r="H369" s="54">
        <f ca="1">EXP(E369*(1/'Input Parameters'!$E$22-1/G369))</f>
        <v>1.0581982101209781</v>
      </c>
      <c r="I369" s="10">
        <f t="shared" ca="1" si="48"/>
        <v>0.73332729167524779</v>
      </c>
      <c r="J369" s="29">
        <f ca="1">_xlfn.BETA.INV(I369,'Input Parameters'!$L$24,'Input Parameters'!$M$24,'Input Parameters'!$J$24,'Input Parameters'!$K$24)</f>
        <v>0.70344596714564356</v>
      </c>
      <c r="K369" s="156">
        <f ca="1">('Input Parameters'!$E$25/'Input Parameters'!$E$31)^$J369</f>
        <v>6.433714541795082E-3</v>
      </c>
      <c r="L369" s="66">
        <f ca="1">$H369*$C369*'Input Parameters'!$E$23*K369</f>
        <v>3.8178198122749598</v>
      </c>
      <c r="M369" s="23">
        <f t="shared" ca="1" si="49"/>
        <v>0.90979101337922375</v>
      </c>
      <c r="N369" s="15">
        <f ca="1">_xlfn.NORM.INV(M369,'Input Parameters'!$E$26,'Input Parameters'!$F$26)</f>
        <v>6.2128853297594488E-2</v>
      </c>
      <c r="O369" s="8">
        <f t="shared" ca="1" si="50"/>
        <v>0.70389238271246557</v>
      </c>
      <c r="P369" s="29">
        <f ca="1">_xlfn.LOGNORM.INV(O369,'Input Parameters'!$H$27,'Input Parameters'!$I$27)</f>
        <v>1.8043129244597831</v>
      </c>
      <c r="Q369" s="10"/>
      <c r="R369" s="15">
        <f>'Input Parameters'!$E$28</f>
        <v>12.7</v>
      </c>
      <c r="S369" s="10">
        <f t="shared" ca="1" si="51"/>
        <v>0.36633481491123221</v>
      </c>
      <c r="T369" s="25">
        <f ca="1">_xlfn.LOGNORM.INV(S369,'Input Parameters'!$H$29,'Input Parameters'!$I$29)</f>
        <v>56.04092087604355</v>
      </c>
      <c r="U369" s="10">
        <f t="shared" ca="1" si="52"/>
        <v>0.72587867699765063</v>
      </c>
      <c r="V369" s="29">
        <f ca="1">IF('Input Parameters'!$D$30="Beta",_xlfn.BETA.INV(U369,'Input Parameters'!$L$30,'Input Parameters'!$M$30,'Input Parameters'!$J$30,'Input Parameters'!$K$30),IF('Input Parameters'!$D$30="LogNorm",_xlfn.LOGNORM.INV(U369,'Input Parameters'!$H$30,'Input Parameters'!$I$30)))</f>
        <v>1.2661365526368011</v>
      </c>
      <c r="W369" s="2">
        <f ca="1">N369+(P369-N369)*(1-ERF((T369-R369)/(2*SQRT(L369*'Input Parameters'!$E$31))))</f>
        <v>0.26556744000353416</v>
      </c>
      <c r="X369">
        <f t="shared" ca="1" si="53"/>
        <v>1</v>
      </c>
      <c r="Y369" s="7"/>
    </row>
    <row r="370" spans="1:25" ht="15" customHeight="1" x14ac:dyDescent="0.3">
      <c r="A370" s="130">
        <v>363</v>
      </c>
      <c r="B370" s="10">
        <f t="shared" ca="1" si="45"/>
        <v>0.31615187749846507</v>
      </c>
      <c r="C370" s="57">
        <f ca="1">_xlfn.NORM.INV(B370,'Input Parameters'!$E$19,'Input Parameters'!$F$19)</f>
        <v>526.86786395999525</v>
      </c>
      <c r="D370" s="10">
        <f t="shared" ca="1" si="46"/>
        <v>0.68012108044527508</v>
      </c>
      <c r="E370" s="59">
        <f ca="1">IF(_xlfn.NORM.INV(D370,'Input Parameters'!$E$20,'Input Parameters'!$F$20)&lt;3500,3500,IF(_xlfn.NORM.INV(D370,'Input Parameters'!$E$20,'Input Parameters'!$F$20)&gt;5500,5500,_xlfn.NORM.INV(D370,'Input Parameters'!$E$20,'Input Parameters'!$F$20)))</f>
        <v>5127.6261851895724</v>
      </c>
      <c r="F370" s="10">
        <f t="shared" ca="1" si="47"/>
        <v>0.53251853616280087</v>
      </c>
      <c r="G370" s="61">
        <f ca="1">_xlfn.NORM.INV(F370,'Input Parameters'!$E$21,'Input Parameters'!$F$21)</f>
        <v>285.49139451869314</v>
      </c>
      <c r="H370" s="54">
        <f ca="1">EXP(E370*(1/'Input Parameters'!$E$22-1/G370))</f>
        <v>0.63111166240575578</v>
      </c>
      <c r="I370" s="10">
        <f t="shared" ca="1" si="48"/>
        <v>0.97206697896250605</v>
      </c>
      <c r="J370" s="29">
        <f ca="1">_xlfn.BETA.INV(I370,'Input Parameters'!$L$24,'Input Parameters'!$M$24,'Input Parameters'!$J$24,'Input Parameters'!$K$24)</f>
        <v>0.86186528567770138</v>
      </c>
      <c r="K370" s="156">
        <f ca="1">('Input Parameters'!$E$25/'Input Parameters'!$E$31)^$J370</f>
        <v>2.0649861480163817E-3</v>
      </c>
      <c r="L370" s="66">
        <f ca="1">$H370*$C370*'Input Parameters'!$E$23*K370</f>
        <v>0.68663361050384319</v>
      </c>
      <c r="M370" s="23">
        <f t="shared" ca="1" si="49"/>
        <v>7.5704390767468266E-2</v>
      </c>
      <c r="N370" s="15">
        <f ca="1">_xlfn.NORM.INV(M370,'Input Parameters'!$E$26,'Input Parameters'!$F$26)</f>
        <v>3.8739646739513744E-3</v>
      </c>
      <c r="O370" s="8">
        <f t="shared" ca="1" si="50"/>
        <v>0.56346937759291083</v>
      </c>
      <c r="P370" s="29">
        <f ca="1">_xlfn.LOGNORM.INV(O370,'Input Parameters'!$H$27,'Input Parameters'!$I$27)</f>
        <v>1.5279033884512803</v>
      </c>
      <c r="Q370" s="10"/>
      <c r="R370" s="15">
        <f>'Input Parameters'!$E$28</f>
        <v>12.7</v>
      </c>
      <c r="S370" s="10">
        <f t="shared" ca="1" si="51"/>
        <v>9.0395324313136793E-2</v>
      </c>
      <c r="T370" s="25">
        <f ca="1">_xlfn.LOGNORM.INV(S370,'Input Parameters'!$H$29,'Input Parameters'!$I$29)</f>
        <v>50.107665925219017</v>
      </c>
      <c r="U370" s="10">
        <f t="shared" ca="1" si="52"/>
        <v>0.87838626642050233</v>
      </c>
      <c r="V370" s="29">
        <f ca="1">IF('Input Parameters'!$D$30="Beta",_xlfn.BETA.INV(U370,'Input Parameters'!$L$30,'Input Parameters'!$M$30,'Input Parameters'!$J$30,'Input Parameters'!$K$30),IF('Input Parameters'!$D$30="LogNorm",_xlfn.LOGNORM.INV(U370,'Input Parameters'!$H$30,'Input Parameters'!$I$30)))</f>
        <v>1.5831103668635182</v>
      </c>
      <c r="W370" s="2">
        <f ca="1">N370+(P370-N370)*(1-ERF((T370-R370)/(2*SQRT(L370*'Input Parameters'!$E$31))))</f>
        <v>6.0261794925336697E-3</v>
      </c>
      <c r="X370">
        <f t="shared" ca="1" si="53"/>
        <v>1</v>
      </c>
      <c r="Y370" s="7"/>
    </row>
    <row r="371" spans="1:25" ht="15" customHeight="1" x14ac:dyDescent="0.3">
      <c r="A371" s="130">
        <v>364</v>
      </c>
      <c r="B371" s="10">
        <f t="shared" ca="1" si="45"/>
        <v>0.46184227824453494</v>
      </c>
      <c r="C371" s="57">
        <f ca="1">_xlfn.NORM.INV(B371,'Input Parameters'!$E$19,'Input Parameters'!$F$19)</f>
        <v>559.20544676267889</v>
      </c>
      <c r="D371" s="10">
        <f t="shared" ca="1" si="46"/>
        <v>7.4067651340013807E-2</v>
      </c>
      <c r="E371" s="59">
        <f ca="1">IF(_xlfn.NORM.INV(D371,'Input Parameters'!$E$20,'Input Parameters'!$F$20)&lt;3500,3500,IF(_xlfn.NORM.INV(D371,'Input Parameters'!$E$20,'Input Parameters'!$F$20)&gt;5500,5500,_xlfn.NORM.INV(D371,'Input Parameters'!$E$20,'Input Parameters'!$F$20)))</f>
        <v>3787.6954204924032</v>
      </c>
      <c r="F371" s="10">
        <f t="shared" ca="1" si="47"/>
        <v>0.65473528920067015</v>
      </c>
      <c r="G371" s="61">
        <f ca="1">_xlfn.NORM.INV(F371,'Input Parameters'!$E$21,'Input Parameters'!$F$21)</f>
        <v>287.97935447751513</v>
      </c>
      <c r="H371" s="54">
        <f ca="1">EXP(E371*(1/'Input Parameters'!$E$22-1/G371))</f>
        <v>0.79821687504087391</v>
      </c>
      <c r="I371" s="10">
        <f t="shared" ca="1" si="48"/>
        <v>0.27118383722688477</v>
      </c>
      <c r="J371" s="29">
        <f ca="1">_xlfn.BETA.INV(I371,'Input Parameters'!$L$24,'Input Parameters'!$M$24,'Input Parameters'!$J$24,'Input Parameters'!$K$24)</f>
        <v>0.50709899850433149</v>
      </c>
      <c r="K371" s="156">
        <f ca="1">('Input Parameters'!$E$25/'Input Parameters'!$E$31)^$J371</f>
        <v>2.631282363881789E-2</v>
      </c>
      <c r="L371" s="66">
        <f ca="1">$H371*$C371*'Input Parameters'!$E$23*K371</f>
        <v>11.745182049069047</v>
      </c>
      <c r="M371" s="23">
        <f t="shared" ca="1" si="49"/>
        <v>0.50860414980358637</v>
      </c>
      <c r="N371" s="15">
        <f ca="1">_xlfn.NORM.INV(M371,'Input Parameters'!$E$26,'Input Parameters'!$F$26)</f>
        <v>3.445295062692974E-2</v>
      </c>
      <c r="O371" s="8">
        <f t="shared" ca="1" si="50"/>
        <v>0.68106376623676845</v>
      </c>
      <c r="P371" s="29">
        <f ca="1">_xlfn.LOGNORM.INV(O371,'Input Parameters'!$H$27,'Input Parameters'!$I$27)</f>
        <v>1.753202121328794</v>
      </c>
      <c r="Q371" s="10"/>
      <c r="R371" s="15">
        <f>'Input Parameters'!$E$28</f>
        <v>12.7</v>
      </c>
      <c r="S371" s="10">
        <f t="shared" ca="1" si="51"/>
        <v>0.7720964970855565</v>
      </c>
      <c r="T371" s="25">
        <f ca="1">_xlfn.LOGNORM.INV(S371,'Input Parameters'!$H$29,'Input Parameters'!$I$29)</f>
        <v>63.317512878468669</v>
      </c>
      <c r="U371" s="10">
        <f t="shared" ca="1" si="52"/>
        <v>0.6423114778843253</v>
      </c>
      <c r="V371" s="29">
        <f ca="1">IF('Input Parameters'!$D$30="Beta",_xlfn.BETA.INV(U371,'Input Parameters'!$L$30,'Input Parameters'!$M$30,'Input Parameters'!$J$30,'Input Parameters'!$K$30),IF('Input Parameters'!$D$30="LogNorm",_xlfn.LOGNORM.INV(U371,'Input Parameters'!$H$30,'Input Parameters'!$I$30)))</f>
        <v>1.1537328402883902</v>
      </c>
      <c r="W371" s="2">
        <f ca="1">N371+(P371-N371)*(1-ERF((T371-R371)/(2*SQRT(L371*'Input Parameters'!$E$31))))</f>
        <v>0.5437398578687539</v>
      </c>
      <c r="X371">
        <f t="shared" ca="1" si="53"/>
        <v>1</v>
      </c>
      <c r="Y371" s="7"/>
    </row>
    <row r="372" spans="1:25" ht="15" customHeight="1" x14ac:dyDescent="0.3">
      <c r="A372" s="130">
        <v>365</v>
      </c>
      <c r="B372" s="10">
        <f t="shared" ca="1" si="45"/>
        <v>5.1966736161792593E-3</v>
      </c>
      <c r="C372" s="57">
        <f ca="1">_xlfn.NORM.INV(B372,'Input Parameters'!$E$19,'Input Parameters'!$F$19)</f>
        <v>350.77210551441021</v>
      </c>
      <c r="D372" s="10">
        <f t="shared" ca="1" si="46"/>
        <v>0.54830448348460847</v>
      </c>
      <c r="E372" s="59">
        <f ca="1">IF(_xlfn.NORM.INV(D372,'Input Parameters'!$E$20,'Input Parameters'!$F$20)&lt;3500,3500,IF(_xlfn.NORM.INV(D372,'Input Parameters'!$E$20,'Input Parameters'!$F$20)&gt;5500,5500,_xlfn.NORM.INV(D372,'Input Parameters'!$E$20,'Input Parameters'!$F$20)))</f>
        <v>4884.9651377591181</v>
      </c>
      <c r="F372" s="10">
        <f t="shared" ca="1" si="47"/>
        <v>5.9872727258047376E-2</v>
      </c>
      <c r="G372" s="61">
        <f ca="1">_xlfn.NORM.INV(F372,'Input Parameters'!$E$21,'Input Parameters'!$F$21)</f>
        <v>272.62107482168722</v>
      </c>
      <c r="H372" s="54">
        <f ca="1">EXP(E372*(1/'Input Parameters'!$E$22-1/G372))</f>
        <v>0.28757252031092062</v>
      </c>
      <c r="I372" s="10">
        <f t="shared" ca="1" si="48"/>
        <v>0.55448793329014978</v>
      </c>
      <c r="J372" s="29">
        <f ca="1">_xlfn.BETA.INV(I372,'Input Parameters'!$L$24,'Input Parameters'!$M$24,'Input Parameters'!$J$24,'Input Parameters'!$K$24)</f>
        <v>0.62907284545137354</v>
      </c>
      <c r="K372" s="156">
        <f ca="1">('Input Parameters'!$E$25/'Input Parameters'!$E$31)^$J372</f>
        <v>1.0968979008620356E-2</v>
      </c>
      <c r="L372" s="66">
        <f ca="1">$H372*$C372*'Input Parameters'!$E$23*K372</f>
        <v>1.1064674403902235</v>
      </c>
      <c r="M372" s="23">
        <f t="shared" ca="1" si="49"/>
        <v>0.42544523445668136</v>
      </c>
      <c r="N372" s="15">
        <f ca="1">_xlfn.NORM.INV(M372,'Input Parameters'!$E$26,'Input Parameters'!$F$26)</f>
        <v>3.0052370160578143E-2</v>
      </c>
      <c r="O372" s="8">
        <f t="shared" ca="1" si="50"/>
        <v>0.87156841889913939</v>
      </c>
      <c r="P372" s="29">
        <f ca="1">_xlfn.LOGNORM.INV(O372,'Input Parameters'!$H$27,'Input Parameters'!$I$27)</f>
        <v>2.3509830292680309</v>
      </c>
      <c r="Q372" s="10"/>
      <c r="R372" s="15">
        <f>'Input Parameters'!$E$28</f>
        <v>12.7</v>
      </c>
      <c r="S372" s="10">
        <f t="shared" ca="1" si="51"/>
        <v>0.60716171274175346</v>
      </c>
      <c r="T372" s="25">
        <f ca="1">_xlfn.LOGNORM.INV(S372,'Input Parameters'!$H$29,'Input Parameters'!$I$29)</f>
        <v>60.037082490029768</v>
      </c>
      <c r="U372" s="10">
        <f t="shared" ca="1" si="52"/>
        <v>0.88988151817044236</v>
      </c>
      <c r="V372" s="29">
        <f ca="1">IF('Input Parameters'!$D$30="Beta",_xlfn.BETA.INV(U372,'Input Parameters'!$L$30,'Input Parameters'!$M$30,'Input Parameters'!$J$30,'Input Parameters'!$K$30),IF('Input Parameters'!$D$30="LogNorm",_xlfn.LOGNORM.INV(U372,'Input Parameters'!$H$30,'Input Parameters'!$I$30)))</f>
        <v>1.6203375120364958</v>
      </c>
      <c r="W372" s="2">
        <f ca="1">N372+(P372-N372)*(1-ERF((T372-R372)/(2*SQRT(L372*'Input Parameters'!$E$31))))</f>
        <v>3.3445546313512889E-2</v>
      </c>
      <c r="X372">
        <f t="shared" ca="1" si="53"/>
        <v>1</v>
      </c>
      <c r="Y372" s="7"/>
    </row>
    <row r="373" spans="1:25" ht="15" customHeight="1" x14ac:dyDescent="0.3">
      <c r="A373" s="130">
        <v>366</v>
      </c>
      <c r="B373" s="10">
        <f t="shared" ca="1" si="45"/>
        <v>0.67939181447845054</v>
      </c>
      <c r="C373" s="57">
        <f ca="1">_xlfn.NORM.INV(B373,'Input Parameters'!$E$19,'Input Parameters'!$F$19)</f>
        <v>606.67689723749959</v>
      </c>
      <c r="D373" s="10">
        <f t="shared" ca="1" si="46"/>
        <v>0.13896714013839528</v>
      </c>
      <c r="E373" s="59">
        <f ca="1">IF(_xlfn.NORM.INV(D373,'Input Parameters'!$E$20,'Input Parameters'!$F$20)&lt;3500,3500,IF(_xlfn.NORM.INV(D373,'Input Parameters'!$E$20,'Input Parameters'!$F$20)&gt;5500,5500,_xlfn.NORM.INV(D373,'Input Parameters'!$E$20,'Input Parameters'!$F$20)))</f>
        <v>4040.5199532718134</v>
      </c>
      <c r="F373" s="10">
        <f t="shared" ca="1" si="47"/>
        <v>0.70992972477561656</v>
      </c>
      <c r="G373" s="61">
        <f ca="1">_xlfn.NORM.INV(F373,'Input Parameters'!$E$21,'Input Parameters'!$F$21)</f>
        <v>289.19799032476624</v>
      </c>
      <c r="H373" s="54">
        <f ca="1">EXP(E373*(1/'Input Parameters'!$E$22-1/G373))</f>
        <v>0.83418862515492387</v>
      </c>
      <c r="I373" s="10">
        <f t="shared" ca="1" si="48"/>
        <v>0.42758197597431102</v>
      </c>
      <c r="J373" s="29">
        <f ca="1">_xlfn.BETA.INV(I373,'Input Parameters'!$L$24,'Input Parameters'!$M$24,'Input Parameters'!$J$24,'Input Parameters'!$K$24)</f>
        <v>0.57752217430026598</v>
      </c>
      <c r="K373" s="156">
        <f ca="1">('Input Parameters'!$E$25/'Input Parameters'!$E$31)^$J373</f>
        <v>1.5877013931506315E-2</v>
      </c>
      <c r="L373" s="66">
        <f ca="1">$H373*$C373*'Input Parameters'!$E$23*K373</f>
        <v>8.0350863146960894</v>
      </c>
      <c r="M373" s="23">
        <f t="shared" ca="1" si="49"/>
        <v>0.72536035009673105</v>
      </c>
      <c r="N373" s="15">
        <f ca="1">_xlfn.NORM.INV(M373,'Input Parameters'!$E$26,'Input Parameters'!$F$26)</f>
        <v>4.6575648996025301E-2</v>
      </c>
      <c r="O373" s="8">
        <f t="shared" ca="1" si="50"/>
        <v>0.4294215755151608</v>
      </c>
      <c r="P373" s="29">
        <f ca="1">_xlfn.LOGNORM.INV(O373,'Input Parameters'!$H$27,'Input Parameters'!$I$27)</f>
        <v>1.3159126358623281</v>
      </c>
      <c r="Q373" s="10"/>
      <c r="R373" s="15">
        <f>'Input Parameters'!$E$28</f>
        <v>12.7</v>
      </c>
      <c r="S373" s="10">
        <f t="shared" ca="1" si="51"/>
        <v>0.81302482053863312</v>
      </c>
      <c r="T373" s="25">
        <f ca="1">_xlfn.LOGNORM.INV(S373,'Input Parameters'!$H$29,'Input Parameters'!$I$29)</f>
        <v>64.344662513691972</v>
      </c>
      <c r="U373" s="10">
        <f t="shared" ca="1" si="52"/>
        <v>0.59300769037218304</v>
      </c>
      <c r="V373" s="29">
        <f ca="1">IF('Input Parameters'!$D$30="Beta",_xlfn.BETA.INV(U373,'Input Parameters'!$L$30,'Input Parameters'!$M$30,'Input Parameters'!$J$30,'Input Parameters'!$K$30),IF('Input Parameters'!$D$30="LogNorm",_xlfn.LOGNORM.INV(U373,'Input Parameters'!$H$30,'Input Parameters'!$I$30)))</f>
        <v>1.0963559292644229</v>
      </c>
      <c r="W373" s="2">
        <f ca="1">N373+(P373-N373)*(1-ERF((T373-R373)/(2*SQRT(L373*'Input Parameters'!$E$31))))</f>
        <v>0.29745178559454827</v>
      </c>
      <c r="X373">
        <f t="shared" ca="1" si="53"/>
        <v>1</v>
      </c>
      <c r="Y373" s="7"/>
    </row>
    <row r="374" spans="1:25" ht="15" customHeight="1" x14ac:dyDescent="0.3">
      <c r="A374" s="130">
        <v>367</v>
      </c>
      <c r="B374" s="10">
        <f t="shared" ca="1" si="45"/>
        <v>0.72306188341940958</v>
      </c>
      <c r="C374" s="57">
        <f ca="1">_xlfn.NORM.INV(B374,'Input Parameters'!$E$19,'Input Parameters'!$F$19)</f>
        <v>617.32076396825755</v>
      </c>
      <c r="D374" s="10">
        <f t="shared" ca="1" si="46"/>
        <v>0.45659224309306012</v>
      </c>
      <c r="E374" s="59">
        <f ca="1">IF(_xlfn.NORM.INV(D374,'Input Parameters'!$E$20,'Input Parameters'!$F$20)&lt;3500,3500,IF(_xlfn.NORM.INV(D374,'Input Parameters'!$E$20,'Input Parameters'!$F$20)&gt;5500,5500,_xlfn.NORM.INV(D374,'Input Parameters'!$E$20,'Input Parameters'!$F$20)))</f>
        <v>4723.6841104697687</v>
      </c>
      <c r="F374" s="10">
        <f t="shared" ca="1" si="47"/>
        <v>0.484307696767313</v>
      </c>
      <c r="G374" s="61">
        <f ca="1">_xlfn.NORM.INV(F374,'Input Parameters'!$E$21,'Input Parameters'!$F$21)</f>
        <v>284.54074893069691</v>
      </c>
      <c r="H374" s="54">
        <f ca="1">EXP(E374*(1/'Input Parameters'!$E$22-1/G374))</f>
        <v>0.6192213098247451</v>
      </c>
      <c r="I374" s="10">
        <f t="shared" ca="1" si="48"/>
        <v>0.37732866167262935</v>
      </c>
      <c r="J374" s="29">
        <f ca="1">_xlfn.BETA.INV(I374,'Input Parameters'!$L$24,'Input Parameters'!$M$24,'Input Parameters'!$J$24,'Input Parameters'!$K$24)</f>
        <v>0.5561856190108323</v>
      </c>
      <c r="K374" s="156">
        <f ca="1">('Input Parameters'!$E$25/'Input Parameters'!$E$31)^$J374</f>
        <v>1.8502968825186056E-2</v>
      </c>
      <c r="L374" s="66">
        <f ca="1">$H374*$C374*'Input Parameters'!$E$23*K374</f>
        <v>7.0729110405478277</v>
      </c>
      <c r="M374" s="23">
        <f t="shared" ca="1" si="49"/>
        <v>0.45014886499019402</v>
      </c>
      <c r="N374" s="15">
        <f ca="1">_xlfn.NORM.INV(M374,'Input Parameters'!$E$26,'Input Parameters'!$F$26)</f>
        <v>3.1369009776844176E-2</v>
      </c>
      <c r="O374" s="8">
        <f t="shared" ca="1" si="50"/>
        <v>0.36133643961085482</v>
      </c>
      <c r="P374" s="29">
        <f ca="1">_xlfn.LOGNORM.INV(O374,'Input Parameters'!$H$27,'Input Parameters'!$I$27)</f>
        <v>1.2167765536871216</v>
      </c>
      <c r="Q374" s="10"/>
      <c r="R374" s="15">
        <f>'Input Parameters'!$E$28</f>
        <v>12.7</v>
      </c>
      <c r="S374" s="10">
        <f t="shared" ca="1" si="51"/>
        <v>0.84068944751524455</v>
      </c>
      <c r="T374" s="25">
        <f ca="1">_xlfn.LOGNORM.INV(S374,'Input Parameters'!$H$29,'Input Parameters'!$I$29)</f>
        <v>65.131067151021853</v>
      </c>
      <c r="U374" s="10">
        <f t="shared" ca="1" si="52"/>
        <v>0.49837583417697706</v>
      </c>
      <c r="V374" s="29">
        <f ca="1">IF('Input Parameters'!$D$30="Beta",_xlfn.BETA.INV(U374,'Input Parameters'!$L$30,'Input Parameters'!$M$30,'Input Parameters'!$J$30,'Input Parameters'!$K$30),IF('Input Parameters'!$D$30="LogNorm",_xlfn.LOGNORM.INV(U374,'Input Parameters'!$H$30,'Input Parameters'!$I$30)))</f>
        <v>0.99760420042541254</v>
      </c>
      <c r="W374" s="2">
        <f ca="1">N374+(P374-N374)*(1-ERF((T374-R374)/(2*SQRT(L374*'Input Parameters'!$E$31))))</f>
        <v>0.22495334060036201</v>
      </c>
      <c r="X374">
        <f t="shared" ca="1" si="53"/>
        <v>1</v>
      </c>
      <c r="Y374" s="7"/>
    </row>
    <row r="375" spans="1:25" ht="15" customHeight="1" x14ac:dyDescent="0.3">
      <c r="A375" s="130">
        <v>368</v>
      </c>
      <c r="B375" s="10">
        <f t="shared" ca="1" si="45"/>
        <v>0.39388953956434936</v>
      </c>
      <c r="C375" s="57">
        <f ca="1">_xlfn.NORM.INV(B375,'Input Parameters'!$E$19,'Input Parameters'!$F$19)</f>
        <v>544.55296225664949</v>
      </c>
      <c r="D375" s="10">
        <f t="shared" ca="1" si="46"/>
        <v>0.43391695521383222</v>
      </c>
      <c r="E375" s="59">
        <f ca="1">IF(_xlfn.NORM.INV(D375,'Input Parameters'!$E$20,'Input Parameters'!$F$20)&lt;3500,3500,IF(_xlfn.NORM.INV(D375,'Input Parameters'!$E$20,'Input Parameters'!$F$20)&gt;5500,5500,_xlfn.NORM.INV(D375,'Input Parameters'!$E$20,'Input Parameters'!$F$20)))</f>
        <v>4683.5126491703959</v>
      </c>
      <c r="F375" s="10">
        <f t="shared" ca="1" si="47"/>
        <v>0.37382928336632515</v>
      </c>
      <c r="G375" s="61">
        <f ca="1">_xlfn.NORM.INV(F375,'Input Parameters'!$E$21,'Input Parameters'!$F$21)</f>
        <v>282.32121587546732</v>
      </c>
      <c r="H375" s="54">
        <f ca="1">EXP(E375*(1/'Input Parameters'!$E$22-1/G375))</f>
        <v>0.54628208109340626</v>
      </c>
      <c r="I375" s="10">
        <f t="shared" ca="1" si="48"/>
        <v>0.35199962602006563</v>
      </c>
      <c r="J375" s="29">
        <f ca="1">_xlfn.BETA.INV(I375,'Input Parameters'!$L$24,'Input Parameters'!$M$24,'Input Parameters'!$J$24,'Input Parameters'!$K$24)</f>
        <v>0.54506389335675431</v>
      </c>
      <c r="K375" s="156">
        <f ca="1">('Input Parameters'!$E$25/'Input Parameters'!$E$31)^$J375</f>
        <v>2.0039662325028906E-2</v>
      </c>
      <c r="L375" s="66">
        <f ca="1">$H375*$C375*'Input Parameters'!$E$23*K375</f>
        <v>5.9613892393721475</v>
      </c>
      <c r="M375" s="23">
        <f t="shared" ca="1" si="49"/>
        <v>0.19815005364391725</v>
      </c>
      <c r="N375" s="15">
        <f ca="1">_xlfn.NORM.INV(M375,'Input Parameters'!$E$26,'Input Parameters'!$F$26)</f>
        <v>1.6186800933177328E-2</v>
      </c>
      <c r="O375" s="8">
        <f t="shared" ca="1" si="50"/>
        <v>0.44087206079190044</v>
      </c>
      <c r="P375" s="29">
        <f ca="1">_xlfn.LOGNORM.INV(O375,'Input Parameters'!$H$27,'Input Parameters'!$I$27)</f>
        <v>1.3329565744726131</v>
      </c>
      <c r="Q375" s="10"/>
      <c r="R375" s="15">
        <f>'Input Parameters'!$E$28</f>
        <v>12.7</v>
      </c>
      <c r="S375" s="10">
        <f t="shared" ca="1" si="51"/>
        <v>0.1454067744860984</v>
      </c>
      <c r="T375" s="25">
        <f ca="1">_xlfn.LOGNORM.INV(S375,'Input Parameters'!$H$29,'Input Parameters'!$I$29)</f>
        <v>51.719427891160834</v>
      </c>
      <c r="U375" s="10">
        <f t="shared" ca="1" si="52"/>
        <v>0.89790563430580539</v>
      </c>
      <c r="V375" s="29">
        <f ca="1">IF('Input Parameters'!$D$30="Beta",_xlfn.BETA.INV(U375,'Input Parameters'!$L$30,'Input Parameters'!$M$30,'Input Parameters'!$J$30,'Input Parameters'!$K$30),IF('Input Parameters'!$D$30="LogNorm",_xlfn.LOGNORM.INV(U375,'Input Parameters'!$H$30,'Input Parameters'!$I$30)))</f>
        <v>1.648573837737898</v>
      </c>
      <c r="W375" s="2">
        <f ca="1">N375+(P375-N375)*(1-ERF((T375-R375)/(2*SQRT(L375*'Input Parameters'!$E$31))))</f>
        <v>0.35652067854701186</v>
      </c>
      <c r="X375">
        <f t="shared" ca="1" si="53"/>
        <v>1</v>
      </c>
      <c r="Y375" s="7"/>
    </row>
    <row r="376" spans="1:25" ht="15" customHeight="1" x14ac:dyDescent="0.3">
      <c r="A376" s="130">
        <v>369</v>
      </c>
      <c r="B376" s="10">
        <f t="shared" ca="1" si="45"/>
        <v>0.4058940772209525</v>
      </c>
      <c r="C376" s="57">
        <f ca="1">_xlfn.NORM.INV(B376,'Input Parameters'!$E$19,'Input Parameters'!$F$19)</f>
        <v>547.17887431346344</v>
      </c>
      <c r="D376" s="10">
        <f t="shared" ca="1" si="46"/>
        <v>0.49216297341197113</v>
      </c>
      <c r="E376" s="59">
        <f ca="1">IF(_xlfn.NORM.INV(D376,'Input Parameters'!$E$20,'Input Parameters'!$F$20)&lt;3500,3500,IF(_xlfn.NORM.INV(D376,'Input Parameters'!$E$20,'Input Parameters'!$F$20)&gt;5500,5500,_xlfn.NORM.INV(D376,'Input Parameters'!$E$20,'Input Parameters'!$F$20)))</f>
        <v>4786.247956731876</v>
      </c>
      <c r="F376" s="10">
        <f t="shared" ca="1" si="47"/>
        <v>7.2920171901957653E-2</v>
      </c>
      <c r="G376" s="61">
        <f ca="1">_xlfn.NORM.INV(F376,'Input Parameters'!$E$21,'Input Parameters'!$F$21)</f>
        <v>273.41855510434902</v>
      </c>
      <c r="H376" s="54">
        <f ca="1">EXP(E376*(1/'Input Parameters'!$E$22-1/G376))</f>
        <v>0.31040167234539046</v>
      </c>
      <c r="I376" s="10">
        <f t="shared" ca="1" si="48"/>
        <v>8.3963065782624136E-2</v>
      </c>
      <c r="J376" s="29">
        <f ca="1">_xlfn.BETA.INV(I376,'Input Parameters'!$L$24,'Input Parameters'!$M$24,'Input Parameters'!$J$24,'Input Parameters'!$K$24)</f>
        <v>0.38181017093352149</v>
      </c>
      <c r="K376" s="156">
        <f ca="1">('Input Parameters'!$E$25/'Input Parameters'!$E$31)^$J376</f>
        <v>6.4639248960997708E-2</v>
      </c>
      <c r="L376" s="66">
        <f ca="1">$H376*$C376*'Input Parameters'!$E$23*K376</f>
        <v>10.978668601877809</v>
      </c>
      <c r="M376" s="23">
        <f t="shared" ca="1" si="49"/>
        <v>0.9923272011479517</v>
      </c>
      <c r="N376" s="15">
        <f ca="1">_xlfn.NORM.INV(M376,'Input Parameters'!$E$26,'Input Parameters'!$F$26)</f>
        <v>8.4906488259114524E-2</v>
      </c>
      <c r="O376" s="8">
        <f t="shared" ca="1" si="50"/>
        <v>0.93995874536885438</v>
      </c>
      <c r="P376" s="29">
        <f ca="1">_xlfn.LOGNORM.INV(O376,'Input Parameters'!$H$27,'Input Parameters'!$I$27)</f>
        <v>2.8317859271369872</v>
      </c>
      <c r="Q376" s="10"/>
      <c r="R376" s="15">
        <f>'Input Parameters'!$E$28</f>
        <v>12.7</v>
      </c>
      <c r="S376" s="10">
        <f t="shared" ca="1" si="51"/>
        <v>1.7169203947935419E-2</v>
      </c>
      <c r="T376" s="25">
        <f ca="1">_xlfn.LOGNORM.INV(S376,'Input Parameters'!$H$29,'Input Parameters'!$I$29)</f>
        <v>45.917826441250824</v>
      </c>
      <c r="U376" s="10">
        <f t="shared" ca="1" si="52"/>
        <v>7.4069948689195697E-2</v>
      </c>
      <c r="V376" s="29">
        <f ca="1">IF('Input Parameters'!$D$30="Beta",_xlfn.BETA.INV(U376,'Input Parameters'!$L$30,'Input Parameters'!$M$30,'Input Parameters'!$J$30,'Input Parameters'!$K$30),IF('Input Parameters'!$D$30="LogNorm",_xlfn.LOGNORM.INV(U376,'Input Parameters'!$H$30,'Input Parameters'!$I$30)))</f>
        <v>0.5649209169621201</v>
      </c>
      <c r="W376" s="2">
        <f ca="1">N376+(P376-N376)*(1-ERF((T376-R376)/(2*SQRT(L376*'Input Parameters'!$E$31))))</f>
        <v>1.3989866441152405</v>
      </c>
      <c r="X376">
        <f t="shared" ca="1" si="53"/>
        <v>0</v>
      </c>
      <c r="Y376" s="7"/>
    </row>
    <row r="377" spans="1:25" ht="15" customHeight="1" x14ac:dyDescent="0.3">
      <c r="A377" s="130">
        <v>370</v>
      </c>
      <c r="B377" s="10">
        <f t="shared" ca="1" si="45"/>
        <v>0.66391543967869227</v>
      </c>
      <c r="C377" s="57">
        <f ca="1">_xlfn.NORM.INV(B377,'Input Parameters'!$E$19,'Input Parameters'!$F$19)</f>
        <v>603.05810968078117</v>
      </c>
      <c r="D377" s="10">
        <f t="shared" ca="1" si="46"/>
        <v>0.23347084607593938</v>
      </c>
      <c r="E377" s="59">
        <f ca="1">IF(_xlfn.NORM.INV(D377,'Input Parameters'!$E$20,'Input Parameters'!$F$20)&lt;3500,3500,IF(_xlfn.NORM.INV(D377,'Input Parameters'!$E$20,'Input Parameters'!$F$20)&gt;5500,5500,_xlfn.NORM.INV(D377,'Input Parameters'!$E$20,'Input Parameters'!$F$20)))</f>
        <v>4290.7751213919073</v>
      </c>
      <c r="F377" s="10">
        <f t="shared" ca="1" si="47"/>
        <v>0.16257493185395511</v>
      </c>
      <c r="G377" s="61">
        <f ca="1">_xlfn.NORM.INV(F377,'Input Parameters'!$E$21,'Input Parameters'!$F$21)</f>
        <v>277.11630910906246</v>
      </c>
      <c r="H377" s="54">
        <f ca="1">EXP(E377*(1/'Input Parameters'!$E$22-1/G377))</f>
        <v>0.431979221072536</v>
      </c>
      <c r="I377" s="10">
        <f t="shared" ca="1" si="48"/>
        <v>0.32184053954898817</v>
      </c>
      <c r="J377" s="29">
        <f ca="1">_xlfn.BETA.INV(I377,'Input Parameters'!$L$24,'Input Parameters'!$M$24,'Input Parameters'!$J$24,'Input Parameters'!$K$24)</f>
        <v>0.53139987209865891</v>
      </c>
      <c r="K377" s="156">
        <f ca="1">('Input Parameters'!$E$25/'Input Parameters'!$E$31)^$J377</f>
        <v>2.2103432974139386E-2</v>
      </c>
      <c r="L377" s="66">
        <f ca="1">$H377*$C377*'Input Parameters'!$E$23*K377</f>
        <v>5.7581337710309111</v>
      </c>
      <c r="M377" s="23">
        <f t="shared" ca="1" si="49"/>
        <v>0.92908932339949513</v>
      </c>
      <c r="N377" s="15">
        <f ca="1">_xlfn.NORM.INV(M377,'Input Parameters'!$E$26,'Input Parameters'!$F$26)</f>
        <v>6.4849885447792716E-2</v>
      </c>
      <c r="O377" s="8">
        <f t="shared" ca="1" si="50"/>
        <v>0.57739956305155071</v>
      </c>
      <c r="P377" s="29">
        <f ca="1">_xlfn.LOGNORM.INV(O377,'Input Parameters'!$H$27,'Input Parameters'!$I$27)</f>
        <v>1.5520716367762459</v>
      </c>
      <c r="Q377" s="10"/>
      <c r="R377" s="15">
        <f>'Input Parameters'!$E$28</f>
        <v>12.7</v>
      </c>
      <c r="S377" s="10">
        <f t="shared" ca="1" si="51"/>
        <v>2.5356902649386392E-2</v>
      </c>
      <c r="T377" s="25">
        <f ca="1">_xlfn.LOGNORM.INV(S377,'Input Parameters'!$H$29,'Input Parameters'!$I$29)</f>
        <v>46.761587286064234</v>
      </c>
      <c r="U377" s="10">
        <f t="shared" ca="1" si="52"/>
        <v>0.18318830894927063</v>
      </c>
      <c r="V377" s="29">
        <f ca="1">IF('Input Parameters'!$D$30="Beta",_xlfn.BETA.INV(U377,'Input Parameters'!$L$30,'Input Parameters'!$M$30,'Input Parameters'!$J$30,'Input Parameters'!$K$30),IF('Input Parameters'!$D$30="LogNorm",_xlfn.LOGNORM.INV(U377,'Input Parameters'!$H$30,'Input Parameters'!$I$30)))</f>
        <v>0.69977368841340026</v>
      </c>
      <c r="W377" s="2">
        <f ca="1">N377+(P377-N377)*(1-ERF((T377-R377)/(2*SQRT(L377*'Input Parameters'!$E$31))))</f>
        <v>0.53409447904437546</v>
      </c>
      <c r="X377">
        <f t="shared" ca="1" si="53"/>
        <v>1</v>
      </c>
      <c r="Y377" s="7"/>
    </row>
    <row r="378" spans="1:25" ht="15" customHeight="1" x14ac:dyDescent="0.3">
      <c r="A378" s="130">
        <v>371</v>
      </c>
      <c r="B378" s="10">
        <f t="shared" ca="1" si="45"/>
        <v>0.98449928396849296</v>
      </c>
      <c r="C378" s="57">
        <f ca="1">_xlfn.NORM.INV(B378,'Input Parameters'!$E$19,'Input Parameters'!$F$19)</f>
        <v>749.57109025413581</v>
      </c>
      <c r="D378" s="10">
        <f t="shared" ca="1" si="46"/>
        <v>0.68725904370914492</v>
      </c>
      <c r="E378" s="59">
        <f ca="1">IF(_xlfn.NORM.INV(D378,'Input Parameters'!$E$20,'Input Parameters'!$F$20)&lt;3500,3500,IF(_xlfn.NORM.INV(D378,'Input Parameters'!$E$20,'Input Parameters'!$F$20)&gt;5500,5500,_xlfn.NORM.INV(D378,'Input Parameters'!$E$20,'Input Parameters'!$F$20)))</f>
        <v>5141.6671324370309</v>
      </c>
      <c r="F378" s="10">
        <f t="shared" ca="1" si="47"/>
        <v>0.9664703316950215</v>
      </c>
      <c r="G378" s="61">
        <f ca="1">_xlfn.NORM.INV(F378,'Input Parameters'!$E$21,'Input Parameters'!$F$21)</f>
        <v>299.2438304862726</v>
      </c>
      <c r="H378" s="54">
        <f ca="1">EXP(E378*(1/'Input Parameters'!$E$22-1/G378))</f>
        <v>1.4421754394518818</v>
      </c>
      <c r="I378" s="10">
        <f t="shared" ca="1" si="48"/>
        <v>0.85099198304123258</v>
      </c>
      <c r="J378" s="29">
        <f ca="1">_xlfn.BETA.INV(I378,'Input Parameters'!$L$24,'Input Parameters'!$M$24,'Input Parameters'!$J$24,'Input Parameters'!$K$24)</f>
        <v>0.76181405691503723</v>
      </c>
      <c r="K378" s="156">
        <f ca="1">('Input Parameters'!$E$25/'Input Parameters'!$E$31)^$J378</f>
        <v>4.2327241083483652E-3</v>
      </c>
      <c r="L378" s="66">
        <f ca="1">$H378*$C378*'Input Parameters'!$E$23*K378</f>
        <v>4.5756298563258104</v>
      </c>
      <c r="M378" s="23">
        <f t="shared" ca="1" si="49"/>
        <v>9.805384905509551E-2</v>
      </c>
      <c r="N378" s="15">
        <f ca="1">_xlfn.NORM.INV(M378,'Input Parameters'!$E$26,'Input Parameters'!$F$26)</f>
        <v>6.8528666566321783E-3</v>
      </c>
      <c r="O378" s="8">
        <f t="shared" ca="1" si="50"/>
        <v>0.57154816016309373</v>
      </c>
      <c r="P378" s="29">
        <f ca="1">_xlfn.LOGNORM.INV(O378,'Input Parameters'!$H$27,'Input Parameters'!$I$27)</f>
        <v>1.5418548317828176</v>
      </c>
      <c r="Q378" s="10"/>
      <c r="R378" s="15">
        <f>'Input Parameters'!$E$28</f>
        <v>12.7</v>
      </c>
      <c r="S378" s="10">
        <f t="shared" ca="1" si="51"/>
        <v>0.76261730686626539</v>
      </c>
      <c r="T378" s="25">
        <f ca="1">_xlfn.LOGNORM.INV(S378,'Input Parameters'!$H$29,'Input Parameters'!$I$29)</f>
        <v>63.097365811207005</v>
      </c>
      <c r="U378" s="10">
        <f t="shared" ca="1" si="52"/>
        <v>9.4391532252078969E-2</v>
      </c>
      <c r="V378" s="29">
        <f ca="1">IF('Input Parameters'!$D$30="Beta",_xlfn.BETA.INV(U378,'Input Parameters'!$L$30,'Input Parameters'!$M$30,'Input Parameters'!$J$30,'Input Parameters'!$K$30),IF('Input Parameters'!$D$30="LogNorm",_xlfn.LOGNORM.INV(U378,'Input Parameters'!$H$30,'Input Parameters'!$I$30)))</f>
        <v>0.59509308417510332</v>
      </c>
      <c r="W378" s="2">
        <f ca="1">N378+(P378-N378)*(1-ERF((T378-R378)/(2*SQRT(L378*'Input Parameters'!$E$31))))</f>
        <v>0.15378205990898247</v>
      </c>
      <c r="X378">
        <f t="shared" ca="1" si="53"/>
        <v>1</v>
      </c>
      <c r="Y378" s="7"/>
    </row>
    <row r="379" spans="1:25" ht="15" customHeight="1" x14ac:dyDescent="0.3">
      <c r="A379" s="130">
        <v>372</v>
      </c>
      <c r="B379" s="10">
        <f t="shared" ca="1" si="45"/>
        <v>0.15612905145475009</v>
      </c>
      <c r="C379" s="57">
        <f ca="1">_xlfn.NORM.INV(B379,'Input Parameters'!$E$19,'Input Parameters'!$F$19)</f>
        <v>481.91315647232841</v>
      </c>
      <c r="D379" s="10">
        <f t="shared" ca="1" si="46"/>
        <v>0.44095534846378504</v>
      </c>
      <c r="E379" s="59">
        <f ca="1">IF(_xlfn.NORM.INV(D379,'Input Parameters'!$E$20,'Input Parameters'!$F$20)&lt;3500,3500,IF(_xlfn.NORM.INV(D379,'Input Parameters'!$E$20,'Input Parameters'!$F$20)&gt;5500,5500,_xlfn.NORM.INV(D379,'Input Parameters'!$E$20,'Input Parameters'!$F$20)))</f>
        <v>4696.0167453584336</v>
      </c>
      <c r="F379" s="10">
        <f t="shared" ca="1" si="47"/>
        <v>9.3381030047912317E-2</v>
      </c>
      <c r="G379" s="61">
        <f ca="1">_xlfn.NORM.INV(F379,'Input Parameters'!$E$21,'Input Parameters'!$F$21)</f>
        <v>274.47308219146868</v>
      </c>
      <c r="H379" s="54">
        <f ca="1">EXP(E379*(1/'Input Parameters'!$E$22-1/G379))</f>
        <v>0.33896922031487658</v>
      </c>
      <c r="I379" s="10">
        <f t="shared" ca="1" si="48"/>
        <v>0.31921397753941194</v>
      </c>
      <c r="J379" s="29">
        <f ca="1">_xlfn.BETA.INV(I379,'Input Parameters'!$L$24,'Input Parameters'!$M$24,'Input Parameters'!$J$24,'Input Parameters'!$K$24)</f>
        <v>0.53018483672949357</v>
      </c>
      <c r="K379" s="156">
        <f ca="1">('Input Parameters'!$E$25/'Input Parameters'!$E$31)^$J379</f>
        <v>2.2296931071118877E-2</v>
      </c>
      <c r="L379" s="66">
        <f ca="1">$H379*$C379*'Input Parameters'!$E$23*K379</f>
        <v>3.6422867890982604</v>
      </c>
      <c r="M379" s="23">
        <f t="shared" ca="1" si="49"/>
        <v>0.53885597942186458</v>
      </c>
      <c r="N379" s="15">
        <f ca="1">_xlfn.NORM.INV(M379,'Input Parameters'!$E$26,'Input Parameters'!$F$26)</f>
        <v>3.6048591997936537E-2</v>
      </c>
      <c r="O379" s="8">
        <f t="shared" ca="1" si="50"/>
        <v>0.12332865225688294</v>
      </c>
      <c r="P379" s="29">
        <f ca="1">_xlfn.LOGNORM.INV(O379,'Input Parameters'!$H$27,'Input Parameters'!$I$27)</f>
        <v>0.85271988920057951</v>
      </c>
      <c r="Q379" s="10"/>
      <c r="R379" s="15">
        <f>'Input Parameters'!$E$28</f>
        <v>12.7</v>
      </c>
      <c r="S379" s="10">
        <f t="shared" ca="1" si="51"/>
        <v>0.81249202742746274</v>
      </c>
      <c r="T379" s="25">
        <f ca="1">_xlfn.LOGNORM.INV(S379,'Input Parameters'!$H$29,'Input Parameters'!$I$29)</f>
        <v>64.330351820172154</v>
      </c>
      <c r="U379" s="10">
        <f t="shared" ca="1" si="52"/>
        <v>0.59710259060245696</v>
      </c>
      <c r="V379" s="29">
        <f ca="1">IF('Input Parameters'!$D$30="Beta",_xlfn.BETA.INV(U379,'Input Parameters'!$L$30,'Input Parameters'!$M$30,'Input Parameters'!$J$30,'Input Parameters'!$K$30),IF('Input Parameters'!$D$30="LogNorm",_xlfn.LOGNORM.INV(U379,'Input Parameters'!$H$30,'Input Parameters'!$I$30)))</f>
        <v>1.1009335123297366</v>
      </c>
      <c r="W379" s="2">
        <f ca="1">N379+(P379-N379)*(1-ERF((T379-R379)/(2*SQRT(L379*'Input Parameters'!$E$31))))</f>
        <v>8.1581931036988159E-2</v>
      </c>
      <c r="X379">
        <f t="shared" ca="1" si="53"/>
        <v>1</v>
      </c>
      <c r="Y379" s="7"/>
    </row>
    <row r="380" spans="1:25" ht="15" customHeight="1" x14ac:dyDescent="0.3">
      <c r="A380" s="130">
        <v>373</v>
      </c>
      <c r="B380" s="10">
        <f t="shared" ca="1" si="45"/>
        <v>0.15761338317872764</v>
      </c>
      <c r="C380" s="57">
        <f ca="1">_xlfn.NORM.INV(B380,'Input Parameters'!$E$19,'Input Parameters'!$F$19)</f>
        <v>482.43537558252353</v>
      </c>
      <c r="D380" s="10">
        <f t="shared" ca="1" si="46"/>
        <v>0.16528707611610471</v>
      </c>
      <c r="E380" s="59">
        <f ca="1">IF(_xlfn.NORM.INV(D380,'Input Parameters'!$E$20,'Input Parameters'!$F$20)&lt;3500,3500,IF(_xlfn.NORM.INV(D380,'Input Parameters'!$E$20,'Input Parameters'!$F$20)&gt;5500,5500,_xlfn.NORM.INV(D380,'Input Parameters'!$E$20,'Input Parameters'!$F$20)))</f>
        <v>4118.9293655097508</v>
      </c>
      <c r="F380" s="10">
        <f t="shared" ca="1" si="47"/>
        <v>0.7525929355320381</v>
      </c>
      <c r="G380" s="61">
        <f ca="1">_xlfn.NORM.INV(F380,'Input Parameters'!$E$21,'Input Parameters'!$F$21)</f>
        <v>290.21580188996347</v>
      </c>
      <c r="H380" s="54">
        <f ca="1">EXP(E380*(1/'Input Parameters'!$E$22-1/G380))</f>
        <v>0.8738348085343326</v>
      </c>
      <c r="I380" s="10">
        <f t="shared" ca="1" si="48"/>
        <v>0.24631815914655397</v>
      </c>
      <c r="J380" s="29">
        <f ca="1">_xlfn.BETA.INV(I380,'Input Parameters'!$L$24,'Input Parameters'!$M$24,'Input Parameters'!$J$24,'Input Parameters'!$K$24)</f>
        <v>0.49436183319179278</v>
      </c>
      <c r="K380" s="156">
        <f ca="1">('Input Parameters'!$E$25/'Input Parameters'!$E$31)^$J380</f>
        <v>2.8830304527083409E-2</v>
      </c>
      <c r="L380" s="66">
        <f ca="1">$H380*$C380*'Input Parameters'!$E$23*K380</f>
        <v>12.153957576553502</v>
      </c>
      <c r="M380" s="23">
        <f t="shared" ca="1" si="49"/>
        <v>0.4549715283028255</v>
      </c>
      <c r="N380" s="15">
        <f ca="1">_xlfn.NORM.INV(M380,'Input Parameters'!$E$26,'Input Parameters'!$F$26)</f>
        <v>3.1624682307350951E-2</v>
      </c>
      <c r="O380" s="8">
        <f t="shared" ca="1" si="50"/>
        <v>0.80522980296725621</v>
      </c>
      <c r="P380" s="29">
        <f ca="1">_xlfn.LOGNORM.INV(O380,'Input Parameters'!$H$27,'Input Parameters'!$I$27)</f>
        <v>2.0831577890999311</v>
      </c>
      <c r="Q380" s="10"/>
      <c r="R380" s="15">
        <f>'Input Parameters'!$E$28</f>
        <v>12.7</v>
      </c>
      <c r="S380" s="10">
        <f t="shared" ca="1" si="51"/>
        <v>0.75137095446386737</v>
      </c>
      <c r="T380" s="25">
        <f ca="1">_xlfn.LOGNORM.INV(S380,'Input Parameters'!$H$29,'Input Parameters'!$I$29)</f>
        <v>62.843297556283083</v>
      </c>
      <c r="U380" s="10">
        <f t="shared" ca="1" si="52"/>
        <v>0.65499433935351448</v>
      </c>
      <c r="V380" s="29">
        <f ca="1">IF('Input Parameters'!$D$30="Beta",_xlfn.BETA.INV(U380,'Input Parameters'!$L$30,'Input Parameters'!$M$30,'Input Parameters'!$J$30,'Input Parameters'!$K$30),IF('Input Parameters'!$D$30="LogNorm",_xlfn.LOGNORM.INV(U380,'Input Parameters'!$H$30,'Input Parameters'!$I$30)))</f>
        <v>1.1693961411504792</v>
      </c>
      <c r="W380" s="2">
        <f ca="1">N380+(P380-N380)*(1-ERF((T380-R380)/(2*SQRT(L380*'Input Parameters'!$E$31))))</f>
        <v>0.66582185299795027</v>
      </c>
      <c r="X380">
        <f t="shared" ca="1" si="53"/>
        <v>1</v>
      </c>
      <c r="Y380" s="7"/>
    </row>
    <row r="381" spans="1:25" ht="15" customHeight="1" x14ac:dyDescent="0.3">
      <c r="A381" s="130">
        <v>374</v>
      </c>
      <c r="B381" s="10">
        <f t="shared" ca="1" si="45"/>
        <v>0.90614363533339104</v>
      </c>
      <c r="C381" s="57">
        <f ca="1">_xlfn.NORM.INV(B381,'Input Parameters'!$E$19,'Input Parameters'!$F$19)</f>
        <v>678.61824481982103</v>
      </c>
      <c r="D381" s="10">
        <f t="shared" ca="1" si="46"/>
        <v>0.97499654731949825</v>
      </c>
      <c r="E381" s="59">
        <f ca="1">IF(_xlfn.NORM.INV(D381,'Input Parameters'!$E$20,'Input Parameters'!$F$20)&lt;3500,3500,IF(_xlfn.NORM.INV(D381,'Input Parameters'!$E$20,'Input Parameters'!$F$20)&gt;5500,5500,_xlfn.NORM.INV(D381,'Input Parameters'!$E$20,'Input Parameters'!$F$20)))</f>
        <v>5500</v>
      </c>
      <c r="F381" s="10">
        <f t="shared" ca="1" si="47"/>
        <v>0.85704822791819235</v>
      </c>
      <c r="G381" s="61">
        <f ca="1">_xlfn.NORM.INV(F381,'Input Parameters'!$E$21,'Input Parameters'!$F$21)</f>
        <v>293.23780879150104</v>
      </c>
      <c r="H381" s="54">
        <f ca="1">EXP(E381*(1/'Input Parameters'!$E$22-1/G381))</f>
        <v>1.0153395583738782</v>
      </c>
      <c r="I381" s="10">
        <f t="shared" ca="1" si="48"/>
        <v>0.24639318355590956</v>
      </c>
      <c r="J381" s="29">
        <f ca="1">_xlfn.BETA.INV(I381,'Input Parameters'!$L$24,'Input Parameters'!$M$24,'Input Parameters'!$J$24,'Input Parameters'!$K$24)</f>
        <v>0.49440123326735613</v>
      </c>
      <c r="K381" s="156">
        <f ca="1">('Input Parameters'!$E$25/'Input Parameters'!$E$31)^$J381</f>
        <v>2.8822157129612926E-2</v>
      </c>
      <c r="L381" s="66">
        <f ca="1">$H381*$C381*'Input Parameters'!$E$23*K381</f>
        <v>19.859271812767545</v>
      </c>
      <c r="M381" s="23">
        <f t="shared" ca="1" si="49"/>
        <v>0.3096147994991223</v>
      </c>
      <c r="N381" s="15">
        <f ca="1">_xlfn.NORM.INV(M381,'Input Parameters'!$E$26,'Input Parameters'!$F$26)</f>
        <v>2.3564207469777852E-2</v>
      </c>
      <c r="O381" s="8">
        <f t="shared" ca="1" si="50"/>
        <v>0.19905173863555825</v>
      </c>
      <c r="P381" s="29">
        <f ca="1">_xlfn.LOGNORM.INV(O381,'Input Parameters'!$H$27,'Input Parameters'!$I$27)</f>
        <v>0.97958017739644265</v>
      </c>
      <c r="Q381" s="10"/>
      <c r="R381" s="15">
        <f>'Input Parameters'!$E$28</f>
        <v>12.7</v>
      </c>
      <c r="S381" s="10">
        <f t="shared" ca="1" si="51"/>
        <v>0.5483168129161945</v>
      </c>
      <c r="T381" s="25">
        <f ca="1">_xlfn.LOGNORM.INV(S381,'Input Parameters'!$H$29,'Input Parameters'!$I$29)</f>
        <v>59.031024194444228</v>
      </c>
      <c r="U381" s="10">
        <f t="shared" ca="1" si="52"/>
        <v>0.79497832169214144</v>
      </c>
      <c r="V381" s="29">
        <f ca="1">IF('Input Parameters'!$D$30="Beta",_xlfn.BETA.INV(U381,'Input Parameters'!$L$30,'Input Parameters'!$M$30,'Input Parameters'!$J$30,'Input Parameters'!$K$30),IF('Input Parameters'!$D$30="LogNorm",_xlfn.LOGNORM.INV(U381,'Input Parameters'!$H$30,'Input Parameters'!$I$30)))</f>
        <v>1.3827518272666266</v>
      </c>
      <c r="W381" s="2">
        <f ca="1">N381+(P381-N381)*(1-ERF((T381-R381)/(2*SQRT(L381*'Input Parameters'!$E$31))))</f>
        <v>0.46548152536889814</v>
      </c>
      <c r="X381">
        <f t="shared" ca="1" si="53"/>
        <v>1</v>
      </c>
      <c r="Y381" s="7"/>
    </row>
    <row r="382" spans="1:25" ht="15" customHeight="1" x14ac:dyDescent="0.3">
      <c r="A382" s="130">
        <v>375</v>
      </c>
      <c r="B382" s="10">
        <f t="shared" ca="1" si="45"/>
        <v>0.81406217345583742</v>
      </c>
      <c r="C382" s="57">
        <f ca="1">_xlfn.NORM.INV(B382,'Input Parameters'!$E$19,'Input Parameters'!$F$19)</f>
        <v>642.75558401228636</v>
      </c>
      <c r="D382" s="10">
        <f t="shared" ca="1" si="46"/>
        <v>0.83882022623447727</v>
      </c>
      <c r="E382" s="59">
        <f ca="1">IF(_xlfn.NORM.INV(D382,'Input Parameters'!$E$20,'Input Parameters'!$F$20)&lt;3500,3500,IF(_xlfn.NORM.INV(D382,'Input Parameters'!$E$20,'Input Parameters'!$F$20)&gt;5500,5500,_xlfn.NORM.INV(D382,'Input Parameters'!$E$20,'Input Parameters'!$F$20)))</f>
        <v>5492.7344911727587</v>
      </c>
      <c r="F382" s="10">
        <f t="shared" ca="1" si="47"/>
        <v>0.49535727914620586</v>
      </c>
      <c r="G382" s="61">
        <f ca="1">_xlfn.NORM.INV(F382,'Input Parameters'!$E$21,'Input Parameters'!$F$21)</f>
        <v>284.75852659283748</v>
      </c>
      <c r="H382" s="54">
        <f ca="1">EXP(E382*(1/'Input Parameters'!$E$22-1/G382))</f>
        <v>0.58125735300061321</v>
      </c>
      <c r="I382" s="10">
        <f t="shared" ca="1" si="48"/>
        <v>0.21560795202573313</v>
      </c>
      <c r="J382" s="29">
        <f ca="1">_xlfn.BETA.INV(I382,'Input Parameters'!$L$24,'Input Parameters'!$M$24,'Input Parameters'!$J$24,'Input Parameters'!$K$24)</f>
        <v>0.47765868844768544</v>
      </c>
      <c r="K382" s="156">
        <f ca="1">('Input Parameters'!$E$25/'Input Parameters'!$E$31)^$J382</f>
        <v>3.250025321227179E-2</v>
      </c>
      <c r="L382" s="66">
        <f ca="1">$H382*$C382*'Input Parameters'!$E$23*K382</f>
        <v>12.142302906881383</v>
      </c>
      <c r="M382" s="23">
        <f t="shared" ca="1" si="49"/>
        <v>0.26042210523394549</v>
      </c>
      <c r="N382" s="15">
        <f ca="1">_xlfn.NORM.INV(M382,'Input Parameters'!$E$26,'Input Parameters'!$F$26)</f>
        <v>2.0517062929685578E-2</v>
      </c>
      <c r="O382" s="8">
        <f t="shared" ca="1" si="50"/>
        <v>5.5649463429095714E-2</v>
      </c>
      <c r="P382" s="29">
        <f ca="1">_xlfn.LOGNORM.INV(O382,'Input Parameters'!$H$27,'Input Parameters'!$I$27)</f>
        <v>0.70378998831497308</v>
      </c>
      <c r="Q382" s="10"/>
      <c r="R382" s="15">
        <f>'Input Parameters'!$E$28</f>
        <v>12.7</v>
      </c>
      <c r="S382" s="10">
        <f t="shared" ca="1" si="51"/>
        <v>0.58421174451227165</v>
      </c>
      <c r="T382" s="25">
        <f ca="1">_xlfn.LOGNORM.INV(S382,'Input Parameters'!$H$29,'Input Parameters'!$I$29)</f>
        <v>59.639036699799334</v>
      </c>
      <c r="U382" s="10">
        <f t="shared" ca="1" si="52"/>
        <v>0.60845036229486682</v>
      </c>
      <c r="V382" s="29">
        <f ca="1">IF('Input Parameters'!$D$30="Beta",_xlfn.BETA.INV(U382,'Input Parameters'!$L$30,'Input Parameters'!$M$30,'Input Parameters'!$J$30,'Input Parameters'!$K$30),IF('Input Parameters'!$D$30="LogNorm",_xlfn.LOGNORM.INV(U382,'Input Parameters'!$H$30,'Input Parameters'!$I$30)))</f>
        <v>1.113783985018622</v>
      </c>
      <c r="W382" s="2">
        <f ca="1">N382+(P382-N382)*(1-ERF((T382-R382)/(2*SQRT(L382*'Input Parameters'!$E$31))))</f>
        <v>0.25340339544995211</v>
      </c>
      <c r="X382">
        <f t="shared" ca="1" si="53"/>
        <v>1</v>
      </c>
      <c r="Y382" s="7"/>
    </row>
    <row r="383" spans="1:25" ht="15" customHeight="1" x14ac:dyDescent="0.3">
      <c r="A383" s="130">
        <v>376</v>
      </c>
      <c r="B383" s="10">
        <f t="shared" ca="1" si="45"/>
        <v>0.21644552947483808</v>
      </c>
      <c r="C383" s="57">
        <f ca="1">_xlfn.NORM.INV(B383,'Input Parameters'!$E$19,'Input Parameters'!$F$19)</f>
        <v>501.03053323063693</v>
      </c>
      <c r="D383" s="10">
        <f t="shared" ca="1" si="46"/>
        <v>0.25122468405765541</v>
      </c>
      <c r="E383" s="59">
        <f ca="1">IF(_xlfn.NORM.INV(D383,'Input Parameters'!$E$20,'Input Parameters'!$F$20)&lt;3500,3500,IF(_xlfn.NORM.INV(D383,'Input Parameters'!$E$20,'Input Parameters'!$F$20)&gt;5500,5500,_xlfn.NORM.INV(D383,'Input Parameters'!$E$20,'Input Parameters'!$F$20)))</f>
        <v>4330.5514221325202</v>
      </c>
      <c r="F383" s="10">
        <f t="shared" ca="1" si="47"/>
        <v>0.70394340052401605</v>
      </c>
      <c r="G383" s="61">
        <f ca="1">_xlfn.NORM.INV(F383,'Input Parameters'!$E$21,'Input Parameters'!$F$21)</f>
        <v>289.06120131645395</v>
      </c>
      <c r="H383" s="54">
        <f ca="1">EXP(E383*(1/'Input Parameters'!$E$22-1/G383))</f>
        <v>0.81758908773937811</v>
      </c>
      <c r="I383" s="10">
        <f t="shared" ca="1" si="48"/>
        <v>0.7145525348047681</v>
      </c>
      <c r="J383" s="29">
        <f ca="1">_xlfn.BETA.INV(I383,'Input Parameters'!$L$24,'Input Parameters'!$M$24,'Input Parameters'!$J$24,'Input Parameters'!$K$24)</f>
        <v>0.69516637412618731</v>
      </c>
      <c r="K383" s="156">
        <f ca="1">('Input Parameters'!$E$25/'Input Parameters'!$E$31)^$J383</f>
        <v>6.827414943557996E-3</v>
      </c>
      <c r="L383" s="66">
        <f ca="1">$H383*$C383*'Input Parameters'!$E$23*K383</f>
        <v>2.7967624347189277</v>
      </c>
      <c r="M383" s="23">
        <f t="shared" ca="1" si="49"/>
        <v>0.67855746847809839</v>
      </c>
      <c r="N383" s="15">
        <f ca="1">_xlfn.NORM.INV(M383,'Input Parameters'!$E$26,'Input Parameters'!$F$26)</f>
        <v>4.3737044531217718E-2</v>
      </c>
      <c r="O383" s="8">
        <f t="shared" ca="1" si="50"/>
        <v>0.90437400700235615</v>
      </c>
      <c r="P383" s="29">
        <f ca="1">_xlfn.LOGNORM.INV(O383,'Input Parameters'!$H$27,'Input Parameters'!$I$27)</f>
        <v>2.5380392867321913</v>
      </c>
      <c r="Q383" s="10"/>
      <c r="R383" s="15">
        <f>'Input Parameters'!$E$28</f>
        <v>12.7</v>
      </c>
      <c r="S383" s="10">
        <f t="shared" ca="1" si="51"/>
        <v>0.59170571191068322</v>
      </c>
      <c r="T383" s="25">
        <f ca="1">_xlfn.LOGNORM.INV(S383,'Input Parameters'!$H$29,'Input Parameters'!$I$29)</f>
        <v>59.768103955725614</v>
      </c>
      <c r="U383" s="10">
        <f t="shared" ca="1" si="52"/>
        <v>6.2346343492562184E-2</v>
      </c>
      <c r="V383" s="29">
        <f ca="1">IF('Input Parameters'!$D$30="Beta",_xlfn.BETA.INV(U383,'Input Parameters'!$L$30,'Input Parameters'!$M$30,'Input Parameters'!$J$30,'Input Parameters'!$K$30),IF('Input Parameters'!$D$30="LogNorm",_xlfn.LOGNORM.INV(U383,'Input Parameters'!$H$30,'Input Parameters'!$I$30)))</f>
        <v>0.54538669723870969</v>
      </c>
      <c r="W383" s="2">
        <f ca="1">N383+(P383-N383)*(1-ERF((T383-R383)/(2*SQRT(L383*'Input Parameters'!$E$31))))</f>
        <v>0.15991009415083221</v>
      </c>
      <c r="X383">
        <f t="shared" ca="1" si="53"/>
        <v>1</v>
      </c>
      <c r="Y383" s="7"/>
    </row>
    <row r="384" spans="1:25" ht="15" customHeight="1" x14ac:dyDescent="0.3">
      <c r="A384" s="130">
        <v>377</v>
      </c>
      <c r="B384" s="10">
        <f t="shared" ca="1" si="45"/>
        <v>7.2358177124414502E-2</v>
      </c>
      <c r="C384" s="57">
        <f ca="1">_xlfn.NORM.INV(B384,'Input Parameters'!$E$19,'Input Parameters'!$F$19)</f>
        <v>444.06091574627834</v>
      </c>
      <c r="D384" s="10">
        <f t="shared" ca="1" si="46"/>
        <v>0.76020302644938187</v>
      </c>
      <c r="E384" s="59">
        <f ca="1">IF(_xlfn.NORM.INV(D384,'Input Parameters'!$E$20,'Input Parameters'!$F$20)&lt;3500,3500,IF(_xlfn.NORM.INV(D384,'Input Parameters'!$E$20,'Input Parameters'!$F$20)&gt;5500,5500,_xlfn.NORM.INV(D384,'Input Parameters'!$E$20,'Input Parameters'!$F$20)))</f>
        <v>5294.8690586080811</v>
      </c>
      <c r="F384" s="10">
        <f t="shared" ca="1" si="47"/>
        <v>0.25613822145841036</v>
      </c>
      <c r="G384" s="61">
        <f ca="1">_xlfn.NORM.INV(F384,'Input Parameters'!$E$21,'Input Parameters'!$F$21)</f>
        <v>279.69936424860327</v>
      </c>
      <c r="H384" s="54">
        <f ca="1">EXP(E384*(1/'Input Parameters'!$E$22-1/G384))</f>
        <v>0.42343853100185219</v>
      </c>
      <c r="I384" s="10">
        <f t="shared" ca="1" si="48"/>
        <v>0.97821363072615952</v>
      </c>
      <c r="J384" s="29">
        <f ca="1">_xlfn.BETA.INV(I384,'Input Parameters'!$L$24,'Input Parameters'!$M$24,'Input Parameters'!$J$24,'Input Parameters'!$K$24)</f>
        <v>0.87185102792087599</v>
      </c>
      <c r="K384" s="156">
        <f ca="1">('Input Parameters'!$E$25/'Input Parameters'!$E$31)^$J384</f>
        <v>1.9222383606434532E-3</v>
      </c>
      <c r="L384" s="66">
        <f ca="1">$H384*$C384*'Input Parameters'!$E$23*K384</f>
        <v>0.36144328808257375</v>
      </c>
      <c r="M384" s="23">
        <f t="shared" ca="1" si="49"/>
        <v>0.92877111852727701</v>
      </c>
      <c r="N384" s="15">
        <f ca="1">_xlfn.NORM.INV(M384,'Input Parameters'!$E$26,'Input Parameters'!$F$26)</f>
        <v>6.480069382224983E-2</v>
      </c>
      <c r="O384" s="8">
        <f t="shared" ca="1" si="50"/>
        <v>0.34061807322173632</v>
      </c>
      <c r="P384" s="29">
        <f ca="1">_xlfn.LOGNORM.INV(O384,'Input Parameters'!$H$27,'Input Parameters'!$I$27)</f>
        <v>1.1870600518211822</v>
      </c>
      <c r="Q384" s="10"/>
      <c r="R384" s="15">
        <f>'Input Parameters'!$E$28</f>
        <v>12.7</v>
      </c>
      <c r="S384" s="10">
        <f t="shared" ca="1" si="51"/>
        <v>0.46668516253808323</v>
      </c>
      <c r="T384" s="25">
        <f ca="1">_xlfn.LOGNORM.INV(S384,'Input Parameters'!$H$29,'Input Parameters'!$I$29)</f>
        <v>57.687783541768155</v>
      </c>
      <c r="U384" s="10">
        <f t="shared" ca="1" si="52"/>
        <v>0.63362610762339155</v>
      </c>
      <c r="V384" s="29">
        <f ca="1">IF('Input Parameters'!$D$30="Beta",_xlfn.BETA.INV(U384,'Input Parameters'!$L$30,'Input Parameters'!$M$30,'Input Parameters'!$J$30,'Input Parameters'!$K$30),IF('Input Parameters'!$D$30="LogNorm",_xlfn.LOGNORM.INV(U384,'Input Parameters'!$H$30,'Input Parameters'!$I$30)))</f>
        <v>1.1432385303381407</v>
      </c>
      <c r="W384" s="2">
        <f ca="1">N384+(P384-N384)*(1-ERF((T384-R384)/(2*SQRT(L384*'Input Parameters'!$E$31))))</f>
        <v>6.4800830146651445E-2</v>
      </c>
      <c r="X384">
        <f t="shared" ca="1" si="53"/>
        <v>1</v>
      </c>
      <c r="Y384" s="7"/>
    </row>
    <row r="385" spans="1:25" ht="15" customHeight="1" x14ac:dyDescent="0.3">
      <c r="A385" s="130">
        <v>378</v>
      </c>
      <c r="B385" s="10">
        <f t="shared" ca="1" si="45"/>
        <v>0.9583973149072762</v>
      </c>
      <c r="C385" s="57">
        <f ca="1">_xlfn.NORM.INV(B385,'Input Parameters'!$E$19,'Input Parameters'!$F$19)</f>
        <v>713.68637421894073</v>
      </c>
      <c r="D385" s="10">
        <f t="shared" ca="1" si="46"/>
        <v>0.87020047346738461</v>
      </c>
      <c r="E385" s="59">
        <f ca="1">IF(_xlfn.NORM.INV(D385,'Input Parameters'!$E$20,'Input Parameters'!$F$20)&lt;3500,3500,IF(_xlfn.NORM.INV(D385,'Input Parameters'!$E$20,'Input Parameters'!$F$20)&gt;5500,5500,_xlfn.NORM.INV(D385,'Input Parameters'!$E$20,'Input Parameters'!$F$20)))</f>
        <v>5500</v>
      </c>
      <c r="F385" s="10">
        <f t="shared" ca="1" si="47"/>
        <v>0.83396505539776511</v>
      </c>
      <c r="G385" s="61">
        <f ca="1">_xlfn.NORM.INV(F385,'Input Parameters'!$E$21,'Input Parameters'!$F$21)</f>
        <v>292.47383106653655</v>
      </c>
      <c r="H385" s="54">
        <f ca="1">EXP(E385*(1/'Input Parameters'!$E$22-1/G385))</f>
        <v>0.96679367648052983</v>
      </c>
      <c r="I385" s="10">
        <f t="shared" ca="1" si="48"/>
        <v>0.44771724559749415</v>
      </c>
      <c r="J385" s="29">
        <f ca="1">_xlfn.BETA.INV(I385,'Input Parameters'!$L$24,'Input Parameters'!$M$24,'Input Parameters'!$J$24,'Input Parameters'!$K$24)</f>
        <v>0.58586402790201653</v>
      </c>
      <c r="K385" s="156">
        <f ca="1">('Input Parameters'!$E$25/'Input Parameters'!$E$31)^$J385</f>
        <v>1.4954790953570374E-2</v>
      </c>
      <c r="L385" s="66">
        <f ca="1">$H385*$C385*'Input Parameters'!$E$23*K385</f>
        <v>10.31861842804866</v>
      </c>
      <c r="M385" s="23">
        <f t="shared" ca="1" si="49"/>
        <v>0.26269616918919647</v>
      </c>
      <c r="N385" s="15">
        <f ca="1">_xlfn.NORM.INV(M385,'Input Parameters'!$E$26,'Input Parameters'!$F$26)</f>
        <v>2.0663838359094161E-2</v>
      </c>
      <c r="O385" s="8">
        <f t="shared" ca="1" si="50"/>
        <v>0.13361000852868787</v>
      </c>
      <c r="P385" s="29">
        <f ca="1">_xlfn.LOGNORM.INV(O385,'Input Parameters'!$H$27,'Input Parameters'!$I$27)</f>
        <v>0.87141457746066753</v>
      </c>
      <c r="Q385" s="10"/>
      <c r="R385" s="15">
        <f>'Input Parameters'!$E$28</f>
        <v>12.7</v>
      </c>
      <c r="S385" s="10">
        <f t="shared" ca="1" si="51"/>
        <v>0.48194635797935048</v>
      </c>
      <c r="T385" s="25">
        <f ca="1">_xlfn.LOGNORM.INV(S385,'Input Parameters'!$H$29,'Input Parameters'!$I$29)</f>
        <v>57.936612942719606</v>
      </c>
      <c r="U385" s="10">
        <f t="shared" ca="1" si="52"/>
        <v>0.71545555159742225</v>
      </c>
      <c r="V385" s="29">
        <f ca="1">IF('Input Parameters'!$D$30="Beta",_xlfn.BETA.INV(U385,'Input Parameters'!$L$30,'Input Parameters'!$M$30,'Input Parameters'!$J$30,'Input Parameters'!$K$30),IF('Input Parameters'!$D$30="LogNorm",_xlfn.LOGNORM.INV(U385,'Input Parameters'!$H$30,'Input Parameters'!$I$30)))</f>
        <v>1.2507517675569686</v>
      </c>
      <c r="W385" s="2">
        <f ca="1">N385+(P385-N385)*(1-ERF((T385-R385)/(2*SQRT(L385*'Input Parameters'!$E$31))))</f>
        <v>0.29235622537237205</v>
      </c>
      <c r="X385">
        <f t="shared" ca="1" si="53"/>
        <v>1</v>
      </c>
      <c r="Y385" s="7"/>
    </row>
    <row r="386" spans="1:25" ht="15" customHeight="1" x14ac:dyDescent="0.3">
      <c r="A386" s="130">
        <v>379</v>
      </c>
      <c r="B386" s="10">
        <f t="shared" ca="1" si="45"/>
        <v>0.20664571216768668</v>
      </c>
      <c r="C386" s="57">
        <f ca="1">_xlfn.NORM.INV(B386,'Input Parameters'!$E$19,'Input Parameters'!$F$19)</f>
        <v>498.16926767158401</v>
      </c>
      <c r="D386" s="10">
        <f t="shared" ca="1" si="46"/>
        <v>0.88285360410980629</v>
      </c>
      <c r="E386" s="59">
        <f ca="1">IF(_xlfn.NORM.INV(D386,'Input Parameters'!$E$20,'Input Parameters'!$F$20)&lt;3500,3500,IF(_xlfn.NORM.INV(D386,'Input Parameters'!$E$20,'Input Parameters'!$F$20)&gt;5500,5500,_xlfn.NORM.INV(D386,'Input Parameters'!$E$20,'Input Parameters'!$F$20)))</f>
        <v>5500</v>
      </c>
      <c r="F386" s="10">
        <f t="shared" ca="1" si="47"/>
        <v>0.13654448192314916</v>
      </c>
      <c r="G386" s="61">
        <f ca="1">_xlfn.NORM.INV(F386,'Input Parameters'!$E$21,'Input Parameters'!$F$21)</f>
        <v>276.23562300590686</v>
      </c>
      <c r="H386" s="54">
        <f ca="1">EXP(E386*(1/'Input Parameters'!$E$22-1/G386))</f>
        <v>0.32007260545100058</v>
      </c>
      <c r="I386" s="10">
        <f t="shared" ca="1" si="48"/>
        <v>0.41631288750371842</v>
      </c>
      <c r="J386" s="29">
        <f ca="1">_xlfn.BETA.INV(I386,'Input Parameters'!$L$24,'Input Parameters'!$M$24,'Input Parameters'!$J$24,'Input Parameters'!$K$24)</f>
        <v>0.57280787675013056</v>
      </c>
      <c r="K386" s="156">
        <f ca="1">('Input Parameters'!$E$25/'Input Parameters'!$E$31)^$J386</f>
        <v>1.6423128850055098E-2</v>
      </c>
      <c r="L386" s="66">
        <f ca="1">$H386*$C386*'Input Parameters'!$E$23*K386</f>
        <v>2.6186734044319495</v>
      </c>
      <c r="M386" s="23">
        <f t="shared" ca="1" si="49"/>
        <v>0.82327498829771184</v>
      </c>
      <c r="N386" s="15">
        <f ca="1">_xlfn.NORM.INV(M386,'Input Parameters'!$E$26,'Input Parameters'!$F$26)</f>
        <v>5.3486281368006289E-2</v>
      </c>
      <c r="O386" s="8">
        <f t="shared" ca="1" si="50"/>
        <v>0.64171182974726992</v>
      </c>
      <c r="P386" s="29">
        <f ca="1">_xlfn.LOGNORM.INV(O386,'Input Parameters'!$H$27,'Input Parameters'!$I$27)</f>
        <v>1.6716714178598198</v>
      </c>
      <c r="Q386" s="10"/>
      <c r="R386" s="15">
        <f>'Input Parameters'!$E$28</f>
        <v>12.7</v>
      </c>
      <c r="S386" s="10">
        <f t="shared" ca="1" si="51"/>
        <v>0.48608602718420801</v>
      </c>
      <c r="T386" s="25">
        <f ca="1">_xlfn.LOGNORM.INV(S386,'Input Parameters'!$H$29,'Input Parameters'!$I$29)</f>
        <v>58.004203944451739</v>
      </c>
      <c r="U386" s="10">
        <f t="shared" ca="1" si="52"/>
        <v>0.59011337182057144</v>
      </c>
      <c r="V386" s="29">
        <f ca="1">IF('Input Parameters'!$D$30="Beta",_xlfn.BETA.INV(U386,'Input Parameters'!$L$30,'Input Parameters'!$M$30,'Input Parameters'!$J$30,'Input Parameters'!$K$30),IF('Input Parameters'!$D$30="LogNorm",_xlfn.LOGNORM.INV(U386,'Input Parameters'!$H$30,'Input Parameters'!$I$30)))</f>
        <v>1.0931387770622285</v>
      </c>
      <c r="W386" s="2">
        <f ca="1">N386+(P386-N386)*(1-ERF((T386-R386)/(2*SQRT(L386*'Input Parameters'!$E$31))))</f>
        <v>0.13074771063642066</v>
      </c>
      <c r="X386">
        <f t="shared" ca="1" si="53"/>
        <v>1</v>
      </c>
      <c r="Y386" s="7"/>
    </row>
    <row r="387" spans="1:25" ht="15" customHeight="1" x14ac:dyDescent="0.3">
      <c r="A387" s="130">
        <v>380</v>
      </c>
      <c r="B387" s="10">
        <f t="shared" ca="1" si="45"/>
        <v>0.96708158241791675</v>
      </c>
      <c r="C387" s="57">
        <f ca="1">_xlfn.NORM.INV(B387,'Input Parameters'!$E$19,'Input Parameters'!$F$19)</f>
        <v>722.74053480809175</v>
      </c>
      <c r="D387" s="10">
        <f t="shared" ca="1" si="46"/>
        <v>0.67828513606457874</v>
      </c>
      <c r="E387" s="59">
        <f ca="1">IF(_xlfn.NORM.INV(D387,'Input Parameters'!$E$20,'Input Parameters'!$F$20)&lt;3500,3500,IF(_xlfn.NORM.INV(D387,'Input Parameters'!$E$20,'Input Parameters'!$F$20)&gt;5500,5500,_xlfn.NORM.INV(D387,'Input Parameters'!$E$20,'Input Parameters'!$F$20)))</f>
        <v>5124.0361713602733</v>
      </c>
      <c r="F387" s="10">
        <f t="shared" ca="1" si="47"/>
        <v>6.6868001609317052E-3</v>
      </c>
      <c r="G387" s="61">
        <f ca="1">_xlfn.NORM.INV(F387,'Input Parameters'!$E$21,'Input Parameters'!$F$21)</f>
        <v>265.40701347172046</v>
      </c>
      <c r="H387" s="54">
        <f ca="1">EXP(E387*(1/'Input Parameters'!$E$22-1/G387))</f>
        <v>0.16232498088850592</v>
      </c>
      <c r="I387" s="10">
        <f t="shared" ca="1" si="48"/>
        <v>0.18193431700976692</v>
      </c>
      <c r="J387" s="29">
        <f ca="1">_xlfn.BETA.INV(I387,'Input Parameters'!$L$24,'Input Parameters'!$M$24,'Input Parameters'!$J$24,'Input Parameters'!$K$24)</f>
        <v>0.45773917602951492</v>
      </c>
      <c r="K387" s="156">
        <f ca="1">('Input Parameters'!$E$25/'Input Parameters'!$E$31)^$J387</f>
        <v>3.7492520264615532E-2</v>
      </c>
      <c r="L387" s="66">
        <f ca="1">$H387*$C387*'Input Parameters'!$E$23*K387</f>
        <v>4.3985791173477091</v>
      </c>
      <c r="M387" s="23">
        <f t="shared" ca="1" si="49"/>
        <v>1.3098851613713158E-2</v>
      </c>
      <c r="N387" s="15">
        <f ca="1">_xlfn.NORM.INV(M387,'Input Parameters'!$E$26,'Input Parameters'!$F$26)</f>
        <v>-1.2688637572181319E-2</v>
      </c>
      <c r="O387" s="8">
        <f t="shared" ca="1" si="50"/>
        <v>0.33126839296982702</v>
      </c>
      <c r="P387" s="29">
        <f ca="1">_xlfn.LOGNORM.INV(O387,'Input Parameters'!$H$27,'Input Parameters'!$I$27)</f>
        <v>1.1736726029425459</v>
      </c>
      <c r="Q387" s="10"/>
      <c r="R387" s="15">
        <f>'Input Parameters'!$E$28</f>
        <v>12.7</v>
      </c>
      <c r="S387" s="10">
        <f t="shared" ca="1" si="51"/>
        <v>0.26870842818879159</v>
      </c>
      <c r="T387" s="25">
        <f ca="1">_xlfn.LOGNORM.INV(S387,'Input Parameters'!$H$29,'Input Parameters'!$I$29)</f>
        <v>54.336188594958472</v>
      </c>
      <c r="U387" s="10">
        <f t="shared" ca="1" si="52"/>
        <v>6.5563767764378222E-2</v>
      </c>
      <c r="V387" s="29">
        <f ca="1">IF('Input Parameters'!$D$30="Beta",_xlfn.BETA.INV(U387,'Input Parameters'!$L$30,'Input Parameters'!$M$30,'Input Parameters'!$J$30,'Input Parameters'!$K$30),IF('Input Parameters'!$D$30="LogNorm",_xlfn.LOGNORM.INV(U387,'Input Parameters'!$H$30,'Input Parameters'!$I$30)))</f>
        <v>0.55094227454925293</v>
      </c>
      <c r="W387" s="2">
        <f ca="1">N387+(P387-N387)*(1-ERF((T387-R387)/(2*SQRT(L387*'Input Parameters'!$E$31))))</f>
        <v>0.17758434795833039</v>
      </c>
      <c r="X387">
        <f t="shared" ca="1" si="53"/>
        <v>1</v>
      </c>
      <c r="Y387" s="7"/>
    </row>
    <row r="388" spans="1:25" ht="15" customHeight="1" x14ac:dyDescent="0.3">
      <c r="A388" s="130">
        <v>381</v>
      </c>
      <c r="B388" s="10">
        <f t="shared" ca="1" si="45"/>
        <v>0.86931568642538792</v>
      </c>
      <c r="C388" s="57">
        <f ca="1">_xlfn.NORM.INV(B388,'Input Parameters'!$E$19,'Input Parameters'!$F$19)</f>
        <v>662.20720313529728</v>
      </c>
      <c r="D388" s="10">
        <f t="shared" ca="1" si="46"/>
        <v>0.86030897481354529</v>
      </c>
      <c r="E388" s="59">
        <f ca="1">IF(_xlfn.NORM.INV(D388,'Input Parameters'!$E$20,'Input Parameters'!$F$20)&lt;3500,3500,IF(_xlfn.NORM.INV(D388,'Input Parameters'!$E$20,'Input Parameters'!$F$20)&gt;5500,5500,_xlfn.NORM.INV(D388,'Input Parameters'!$E$20,'Input Parameters'!$F$20)))</f>
        <v>5500</v>
      </c>
      <c r="F388" s="10">
        <f t="shared" ca="1" si="47"/>
        <v>0.85700213288140092</v>
      </c>
      <c r="G388" s="61">
        <f ca="1">_xlfn.NORM.INV(F388,'Input Parameters'!$E$21,'Input Parameters'!$F$21)</f>
        <v>293.23620403489156</v>
      </c>
      <c r="H388" s="54">
        <f ca="1">EXP(E388*(1/'Input Parameters'!$E$22-1/G388))</f>
        <v>1.0152353450311871</v>
      </c>
      <c r="I388" s="10">
        <f t="shared" ca="1" si="48"/>
        <v>0.7375954774756206</v>
      </c>
      <c r="J388" s="29">
        <f ca="1">_xlfn.BETA.INV(I388,'Input Parameters'!$L$24,'Input Parameters'!$M$24,'Input Parameters'!$J$24,'Input Parameters'!$K$24)</f>
        <v>0.7053548508159837</v>
      </c>
      <c r="K388" s="156">
        <f ca="1">('Input Parameters'!$E$25/'Input Parameters'!$E$31)^$J388</f>
        <v>6.3462151293282405E-3</v>
      </c>
      <c r="L388" s="66">
        <f ca="1">$H388*$C388*'Input Parameters'!$E$23*K388</f>
        <v>4.2665360515557236</v>
      </c>
      <c r="M388" s="23">
        <f t="shared" ca="1" si="49"/>
        <v>0.40097055726242858</v>
      </c>
      <c r="N388" s="15">
        <f ca="1">_xlfn.NORM.INV(M388,'Input Parameters'!$E$26,'Input Parameters'!$F$26)</f>
        <v>2.8732449631815447E-2</v>
      </c>
      <c r="O388" s="8">
        <f t="shared" ca="1" si="50"/>
        <v>0.93460407380496224</v>
      </c>
      <c r="P388" s="29">
        <f ca="1">_xlfn.LOGNORM.INV(O388,'Input Parameters'!$H$27,'Input Parameters'!$I$27)</f>
        <v>2.7778824607575867</v>
      </c>
      <c r="Q388" s="10"/>
      <c r="R388" s="15">
        <f>'Input Parameters'!$E$28</f>
        <v>12.7</v>
      </c>
      <c r="S388" s="10">
        <f t="shared" ca="1" si="51"/>
        <v>0.69901208278492366</v>
      </c>
      <c r="T388" s="25">
        <f ca="1">_xlfn.LOGNORM.INV(S388,'Input Parameters'!$H$29,'Input Parameters'!$I$29)</f>
        <v>61.743544825711815</v>
      </c>
      <c r="U388" s="10">
        <f t="shared" ca="1" si="52"/>
        <v>0.64578906507957634</v>
      </c>
      <c r="V388" s="29">
        <f ca="1">IF('Input Parameters'!$D$30="Beta",_xlfn.BETA.INV(U388,'Input Parameters'!$L$30,'Input Parameters'!$M$30,'Input Parameters'!$J$30,'Input Parameters'!$K$30),IF('Input Parameters'!$D$30="LogNorm",_xlfn.LOGNORM.INV(U388,'Input Parameters'!$H$30,'Input Parameters'!$I$30)))</f>
        <v>1.1579865492682477</v>
      </c>
      <c r="W388" s="2">
        <f ca="1">N388+(P388-N388)*(1-ERF((T388-R388)/(2*SQRT(L388*'Input Parameters'!$E$31))))</f>
        <v>0.28486603336651023</v>
      </c>
      <c r="X388">
        <f t="shared" ca="1" si="53"/>
        <v>1</v>
      </c>
      <c r="Y388" s="7"/>
    </row>
    <row r="389" spans="1:25" ht="15" customHeight="1" x14ac:dyDescent="0.3">
      <c r="A389" s="130">
        <v>382</v>
      </c>
      <c r="B389" s="10">
        <f t="shared" ca="1" si="45"/>
        <v>0.81773102783990814</v>
      </c>
      <c r="C389" s="57">
        <f ca="1">_xlfn.NORM.INV(B389,'Input Parameters'!$E$19,'Input Parameters'!$F$19)</f>
        <v>643.92054621747513</v>
      </c>
      <c r="D389" s="10">
        <f t="shared" ca="1" si="46"/>
        <v>0.53112790750323446</v>
      </c>
      <c r="E389" s="59">
        <f ca="1">IF(_xlfn.NORM.INV(D389,'Input Parameters'!$E$20,'Input Parameters'!$F$20)&lt;3500,3500,IF(_xlfn.NORM.INV(D389,'Input Parameters'!$E$20,'Input Parameters'!$F$20)&gt;5500,5500,_xlfn.NORM.INV(D389,'Input Parameters'!$E$20,'Input Parameters'!$F$20)))</f>
        <v>4854.6738035373301</v>
      </c>
      <c r="F389" s="10">
        <f t="shared" ca="1" si="47"/>
        <v>6.5861350210736469E-2</v>
      </c>
      <c r="G389" s="61">
        <f ca="1">_xlfn.NORM.INV(F389,'Input Parameters'!$E$21,'Input Parameters'!$F$21)</f>
        <v>273.00228216017905</v>
      </c>
      <c r="H389" s="54">
        <f ca="1">EXP(E389*(1/'Input Parameters'!$E$22-1/G389))</f>
        <v>0.29709993983477145</v>
      </c>
      <c r="I389" s="10">
        <f t="shared" ca="1" si="48"/>
        <v>0.33988933084401896</v>
      </c>
      <c r="J389" s="29">
        <f ca="1">_xlfn.BETA.INV(I389,'Input Parameters'!$L$24,'Input Parameters'!$M$24,'Input Parameters'!$J$24,'Input Parameters'!$K$24)</f>
        <v>0.53963746880103369</v>
      </c>
      <c r="K389" s="156">
        <f ca="1">('Input Parameters'!$E$25/'Input Parameters'!$E$31)^$J389</f>
        <v>2.083512244111746E-2</v>
      </c>
      <c r="L389" s="66">
        <f ca="1">$H389*$C389*'Input Parameters'!$E$23*K389</f>
        <v>3.9859413457250623</v>
      </c>
      <c r="M389" s="23">
        <f t="shared" ca="1" si="49"/>
        <v>0.39219076413881537</v>
      </c>
      <c r="N389" s="15">
        <f ca="1">_xlfn.NORM.INV(M389,'Input Parameters'!$E$26,'Input Parameters'!$F$26)</f>
        <v>2.825411294786305E-2</v>
      </c>
      <c r="O389" s="8">
        <f t="shared" ca="1" si="50"/>
        <v>0.36008091358537286</v>
      </c>
      <c r="P389" s="29">
        <f ca="1">_xlfn.LOGNORM.INV(O389,'Input Parameters'!$H$27,'Input Parameters'!$I$27)</f>
        <v>1.2149725464030958</v>
      </c>
      <c r="Q389" s="10"/>
      <c r="R389" s="15">
        <f>'Input Parameters'!$E$28</f>
        <v>12.7</v>
      </c>
      <c r="S389" s="10">
        <f t="shared" ca="1" si="51"/>
        <v>0.53980262136150969</v>
      </c>
      <c r="T389" s="25">
        <f ca="1">_xlfn.LOGNORM.INV(S389,'Input Parameters'!$H$29,'Input Parameters'!$I$29)</f>
        <v>58.888878235196898</v>
      </c>
      <c r="U389" s="10">
        <f t="shared" ca="1" si="52"/>
        <v>0.42336700243261072</v>
      </c>
      <c r="V389" s="29">
        <f ca="1">IF('Input Parameters'!$D$30="Beta",_xlfn.BETA.INV(U389,'Input Parameters'!$L$30,'Input Parameters'!$M$30,'Input Parameters'!$J$30,'Input Parameters'!$K$30),IF('Input Parameters'!$D$30="LogNorm",_xlfn.LOGNORM.INV(U389,'Input Parameters'!$H$30,'Input Parameters'!$I$30)))</f>
        <v>0.9258757681401194</v>
      </c>
      <c r="W389" s="2">
        <f ca="1">N389+(P389-N389)*(1-ERF((T389-R389)/(2*SQRT(L389*'Input Parameters'!$E$31))))</f>
        <v>0.14913366815603343</v>
      </c>
      <c r="X389">
        <f t="shared" ca="1" si="53"/>
        <v>1</v>
      </c>
      <c r="Y389" s="7"/>
    </row>
    <row r="390" spans="1:25" ht="15" customHeight="1" x14ac:dyDescent="0.3">
      <c r="A390" s="130">
        <v>383</v>
      </c>
      <c r="B390" s="10">
        <f t="shared" ca="1" si="45"/>
        <v>9.952604101887863E-2</v>
      </c>
      <c r="C390" s="57">
        <f ca="1">_xlfn.NORM.INV(B390,'Input Parameters'!$E$19,'Input Parameters'!$F$19)</f>
        <v>458.7802919672481</v>
      </c>
      <c r="D390" s="10">
        <f t="shared" ca="1" si="46"/>
        <v>0.78846980289082547</v>
      </c>
      <c r="E390" s="59">
        <f ca="1">IF(_xlfn.NORM.INV(D390,'Input Parameters'!$E$20,'Input Parameters'!$F$20)&lt;3500,3500,IF(_xlfn.NORM.INV(D390,'Input Parameters'!$E$20,'Input Parameters'!$F$20)&gt;5500,5500,_xlfn.NORM.INV(D390,'Input Parameters'!$E$20,'Input Parameters'!$F$20)))</f>
        <v>5360.7861580942617</v>
      </c>
      <c r="F390" s="10">
        <f t="shared" ca="1" si="47"/>
        <v>0.95722488560638275</v>
      </c>
      <c r="G390" s="61">
        <f ca="1">_xlfn.NORM.INV(F390,'Input Parameters'!$E$21,'Input Parameters'!$F$21)</f>
        <v>298.36410965613629</v>
      </c>
      <c r="H390" s="54">
        <f ca="1">EXP(E390*(1/'Input Parameters'!$E$22-1/G390))</f>
        <v>1.3894894760346452</v>
      </c>
      <c r="I390" s="10">
        <f t="shared" ca="1" si="48"/>
        <v>0.56832377865761818</v>
      </c>
      <c r="J390" s="29">
        <f ca="1">_xlfn.BETA.INV(I390,'Input Parameters'!$L$24,'Input Parameters'!$M$24,'Input Parameters'!$J$24,'Input Parameters'!$K$24)</f>
        <v>0.63463050212248762</v>
      </c>
      <c r="K390" s="156">
        <f ca="1">('Input Parameters'!$E$25/'Input Parameters'!$E$31)^$J390</f>
        <v>1.0540269197528571E-2</v>
      </c>
      <c r="L390" s="66">
        <f ca="1">$H390*$C390*'Input Parameters'!$E$23*K390</f>
        <v>6.7191094897091039</v>
      </c>
      <c r="M390" s="23">
        <f t="shared" ca="1" si="49"/>
        <v>0.72072754897025415</v>
      </c>
      <c r="N390" s="15">
        <f ca="1">_xlfn.NORM.INV(M390,'Input Parameters'!$E$26,'Input Parameters'!$F$26)</f>
        <v>4.62850879074704E-2</v>
      </c>
      <c r="O390" s="8">
        <f t="shared" ca="1" si="50"/>
        <v>0.38819857395855295</v>
      </c>
      <c r="P390" s="29">
        <f ca="1">_xlfn.LOGNORM.INV(O390,'Input Parameters'!$H$27,'Input Parameters'!$I$27)</f>
        <v>1.2555322005377392</v>
      </c>
      <c r="Q390" s="10"/>
      <c r="R390" s="15">
        <f>'Input Parameters'!$E$28</f>
        <v>12.7</v>
      </c>
      <c r="S390" s="10">
        <f t="shared" ca="1" si="51"/>
        <v>2.5962306906319843E-2</v>
      </c>
      <c r="T390" s="25">
        <f ca="1">_xlfn.LOGNORM.INV(S390,'Input Parameters'!$H$29,'Input Parameters'!$I$29)</f>
        <v>46.814828900371509</v>
      </c>
      <c r="U390" s="10">
        <f t="shared" ca="1" si="52"/>
        <v>0.2976157759469773</v>
      </c>
      <c r="V390" s="29">
        <f ca="1">IF('Input Parameters'!$D$30="Beta",_xlfn.BETA.INV(U390,'Input Parameters'!$L$30,'Input Parameters'!$M$30,'Input Parameters'!$J$30,'Input Parameters'!$K$30),IF('Input Parameters'!$D$30="LogNorm",_xlfn.LOGNORM.INV(U390,'Input Parameters'!$H$30,'Input Parameters'!$I$30)))</f>
        <v>0.81034327292411079</v>
      </c>
      <c r="W390" s="2">
        <f ca="1">N390+(P390-N390)*(1-ERF((T390-R390)/(2*SQRT(L390*'Input Parameters'!$E$31))))</f>
        <v>0.4720007888228126</v>
      </c>
      <c r="X390">
        <f t="shared" ca="1" si="53"/>
        <v>1</v>
      </c>
      <c r="Y390" s="7"/>
    </row>
    <row r="391" spans="1:25" ht="15" customHeight="1" x14ac:dyDescent="0.3">
      <c r="A391" s="130">
        <v>384</v>
      </c>
      <c r="B391" s="10">
        <f t="shared" ca="1" si="45"/>
        <v>0.42766652316048459</v>
      </c>
      <c r="C391" s="57">
        <f ca="1">_xlfn.NORM.INV(B391,'Input Parameters'!$E$19,'Input Parameters'!$F$19)</f>
        <v>551.89411530963457</v>
      </c>
      <c r="D391" s="10">
        <f t="shared" ca="1" si="46"/>
        <v>9.4104191143375426E-2</v>
      </c>
      <c r="E391" s="59">
        <f ca="1">IF(_xlfn.NORM.INV(D391,'Input Parameters'!$E$20,'Input Parameters'!$F$20)&lt;3500,3500,IF(_xlfn.NORM.INV(D391,'Input Parameters'!$E$20,'Input Parameters'!$F$20)&gt;5500,5500,_xlfn.NORM.INV(D391,'Input Parameters'!$E$20,'Input Parameters'!$F$20)))</f>
        <v>3878.8716130136045</v>
      </c>
      <c r="F391" s="10">
        <f t="shared" ca="1" si="47"/>
        <v>0.28151100920072336</v>
      </c>
      <c r="G391" s="61">
        <f ca="1">_xlfn.NORM.INV(F391,'Input Parameters'!$E$21,'Input Parameters'!$F$21)</f>
        <v>280.30410116792734</v>
      </c>
      <c r="H391" s="54">
        <f ca="1">EXP(E391*(1/'Input Parameters'!$E$22-1/G391))</f>
        <v>0.54902350203638994</v>
      </c>
      <c r="I391" s="10">
        <f t="shared" ca="1" si="48"/>
        <v>0.64559296653707177</v>
      </c>
      <c r="J391" s="29">
        <f ca="1">_xlfn.BETA.INV(I391,'Input Parameters'!$L$24,'Input Parameters'!$M$24,'Input Parameters'!$J$24,'Input Parameters'!$K$24)</f>
        <v>0.66599930512977457</v>
      </c>
      <c r="K391" s="156">
        <f ca="1">('Input Parameters'!$E$25/'Input Parameters'!$E$31)^$J391</f>
        <v>8.4163603964901926E-3</v>
      </c>
      <c r="L391" s="66">
        <f ca="1">$H391*$C391*'Input Parameters'!$E$23*K391</f>
        <v>2.5501811020998764</v>
      </c>
      <c r="M391" s="23">
        <f t="shared" ca="1" si="49"/>
        <v>0.8303771223468599</v>
      </c>
      <c r="N391" s="15">
        <f ca="1">_xlfn.NORM.INV(M391,'Input Parameters'!$E$26,'Input Parameters'!$F$26)</f>
        <v>5.4068788622663275E-2</v>
      </c>
      <c r="O391" s="8">
        <f t="shared" ca="1" si="50"/>
        <v>0.52456981954682713</v>
      </c>
      <c r="P391" s="29">
        <f ca="1">_xlfn.LOGNORM.INV(O391,'Input Parameters'!$H$27,'Input Parameters'!$I$27)</f>
        <v>1.4629809271097645</v>
      </c>
      <c r="Q391" s="10"/>
      <c r="R391" s="15">
        <f>'Input Parameters'!$E$28</f>
        <v>12.7</v>
      </c>
      <c r="S391" s="10">
        <f t="shared" ca="1" si="51"/>
        <v>0.66114284832151249</v>
      </c>
      <c r="T391" s="25">
        <f ca="1">_xlfn.LOGNORM.INV(S391,'Input Parameters'!$H$29,'Input Parameters'!$I$29)</f>
        <v>61.013249222248618</v>
      </c>
      <c r="U391" s="10">
        <f t="shared" ca="1" si="52"/>
        <v>0.35382667461139139</v>
      </c>
      <c r="V391" s="29">
        <f ca="1">IF('Input Parameters'!$D$30="Beta",_xlfn.BETA.INV(U391,'Input Parameters'!$L$30,'Input Parameters'!$M$30,'Input Parameters'!$J$30,'Input Parameters'!$K$30),IF('Input Parameters'!$D$30="LogNorm",_xlfn.LOGNORM.INV(U391,'Input Parameters'!$H$30,'Input Parameters'!$I$30)))</f>
        <v>0.86184777226294607</v>
      </c>
      <c r="W391" s="2">
        <f ca="1">N391+(P391-N391)*(1-ERF((T391-R391)/(2*SQRT(L391*'Input Parameters'!$E$31))))</f>
        <v>9.9736919652817307E-2</v>
      </c>
      <c r="X391">
        <f t="shared" ca="1" si="53"/>
        <v>1</v>
      </c>
      <c r="Y391" s="7"/>
    </row>
    <row r="392" spans="1:25" ht="15" customHeight="1" x14ac:dyDescent="0.3">
      <c r="A392" s="130">
        <v>385</v>
      </c>
      <c r="B392" s="10">
        <f t="shared" ref="B392:B455" ca="1" si="54">RAND()</f>
        <v>3.0728520750681332E-2</v>
      </c>
      <c r="C392" s="57">
        <f ca="1">_xlfn.NORM.INV(B392,'Input Parameters'!$E$19,'Input Parameters'!$F$19)</f>
        <v>409.26870371371501</v>
      </c>
      <c r="D392" s="10">
        <f t="shared" ref="D392:D455" ca="1" si="55">RAND()</f>
        <v>0.29955919477745785</v>
      </c>
      <c r="E392" s="59">
        <f ca="1">IF(_xlfn.NORM.INV(D392,'Input Parameters'!$E$20,'Input Parameters'!$F$20)&lt;3500,3500,IF(_xlfn.NORM.INV(D392,'Input Parameters'!$E$20,'Input Parameters'!$F$20)&gt;5500,5500,_xlfn.NORM.INV(D392,'Input Parameters'!$E$20,'Input Parameters'!$F$20)))</f>
        <v>4432.0318846681066</v>
      </c>
      <c r="F392" s="10">
        <f t="shared" ref="F392:F455" ca="1" si="56">RAND()</f>
        <v>0.44421993768482637</v>
      </c>
      <c r="G392" s="61">
        <f ca="1">_xlfn.NORM.INV(F392,'Input Parameters'!$E$21,'Input Parameters'!$F$21)</f>
        <v>283.74741023897712</v>
      </c>
      <c r="H392" s="54">
        <f ca="1">EXP(E392*(1/'Input Parameters'!$E$22-1/G392))</f>
        <v>0.61063889384536985</v>
      </c>
      <c r="I392" s="10">
        <f t="shared" ref="I392:I455" ca="1" si="57">RAND()</f>
        <v>0.61463803854114996</v>
      </c>
      <c r="J392" s="29">
        <f ca="1">_xlfn.BETA.INV(I392,'Input Parameters'!$L$24,'Input Parameters'!$M$24,'Input Parameters'!$J$24,'Input Parameters'!$K$24)</f>
        <v>0.65333161108086346</v>
      </c>
      <c r="K392" s="156">
        <f ca="1">('Input Parameters'!$E$25/'Input Parameters'!$E$31)^$J392</f>
        <v>9.2170016653985373E-3</v>
      </c>
      <c r="L392" s="66">
        <f ca="1">$H392*$C392*'Input Parameters'!$E$23*K392</f>
        <v>2.3034705522092804</v>
      </c>
      <c r="M392" s="23">
        <f t="shared" ref="M392:M455" ca="1" si="58">RAND()</f>
        <v>0.54232565891932594</v>
      </c>
      <c r="N392" s="15">
        <f ca="1">_xlfn.NORM.INV(M392,'Input Parameters'!$E$26,'Input Parameters'!$F$26)</f>
        <v>3.6232184846017382E-2</v>
      </c>
      <c r="O392" s="8">
        <f t="shared" ref="O392:O455" ca="1" si="59">RAND()</f>
        <v>0.91980702019295946</v>
      </c>
      <c r="P392" s="29">
        <f ca="1">_xlfn.LOGNORM.INV(O392,'Input Parameters'!$H$27,'Input Parameters'!$I$27)</f>
        <v>2.6491985976728576</v>
      </c>
      <c r="Q392" s="10"/>
      <c r="R392" s="15">
        <f>'Input Parameters'!$E$28</f>
        <v>12.7</v>
      </c>
      <c r="S392" s="10">
        <f t="shared" ref="S392:S455" ca="1" si="60">RAND()</f>
        <v>0.93366763457038227</v>
      </c>
      <c r="T392" s="25">
        <f ca="1">_xlfn.LOGNORM.INV(S392,'Input Parameters'!$H$29,'Input Parameters'!$I$29)</f>
        <v>68.94124892631315</v>
      </c>
      <c r="U392" s="10">
        <f t="shared" ref="U392:U455" ca="1" si="61">RAND()</f>
        <v>0.86256576293394516</v>
      </c>
      <c r="V392" s="29">
        <f ca="1">IF('Input Parameters'!$D$30="Beta",_xlfn.BETA.INV(U392,'Input Parameters'!$L$30,'Input Parameters'!$M$30,'Input Parameters'!$J$30,'Input Parameters'!$K$30),IF('Input Parameters'!$D$30="LogNorm",_xlfn.LOGNORM.INV(U392,'Input Parameters'!$H$30,'Input Parameters'!$I$30)))</f>
        <v>1.5369509223627575</v>
      </c>
      <c r="W392" s="2">
        <f ca="1">N392+(P392-N392)*(1-ERF((T392-R392)/(2*SQRT(L392*'Input Parameters'!$E$31))))</f>
        <v>5.9188704584508575E-2</v>
      </c>
      <c r="X392">
        <f t="shared" ca="1" si="53"/>
        <v>1</v>
      </c>
      <c r="Y392" s="7"/>
    </row>
    <row r="393" spans="1:25" ht="15" customHeight="1" x14ac:dyDescent="0.3">
      <c r="A393" s="130">
        <v>386</v>
      </c>
      <c r="B393" s="10">
        <f t="shared" ca="1" si="54"/>
        <v>0.51886427207181074</v>
      </c>
      <c r="C393" s="57">
        <f ca="1">_xlfn.NORM.INV(B393,'Input Parameters'!$E$19,'Input Parameters'!$F$19)</f>
        <v>571.2971333191914</v>
      </c>
      <c r="D393" s="10">
        <f t="shared" ca="1" si="55"/>
        <v>0.6509211084414146</v>
      </c>
      <c r="E393" s="59">
        <f ca="1">IF(_xlfn.NORM.INV(D393,'Input Parameters'!$E$20,'Input Parameters'!$F$20)&lt;3500,3500,IF(_xlfn.NORM.INV(D393,'Input Parameters'!$E$20,'Input Parameters'!$F$20)&gt;5500,5500,_xlfn.NORM.INV(D393,'Input Parameters'!$E$20,'Input Parameters'!$F$20)))</f>
        <v>5071.4659231999603</v>
      </c>
      <c r="F393" s="10">
        <f t="shared" ca="1" si="56"/>
        <v>0.57978827416206946</v>
      </c>
      <c r="G393" s="61">
        <f ca="1">_xlfn.NORM.INV(F393,'Input Parameters'!$E$21,'Input Parameters'!$F$21)</f>
        <v>286.43262564704975</v>
      </c>
      <c r="H393" s="54">
        <f ca="1">EXP(E393*(1/'Input Parameters'!$E$22-1/G393))</f>
        <v>0.67242947897441008</v>
      </c>
      <c r="I393" s="10">
        <f t="shared" ca="1" si="57"/>
        <v>0.18126997603225259</v>
      </c>
      <c r="J393" s="29">
        <f ca="1">_xlfn.BETA.INV(I393,'Input Parameters'!$L$24,'Input Parameters'!$M$24,'Input Parameters'!$J$24,'Input Parameters'!$K$24)</f>
        <v>0.45732557629151105</v>
      </c>
      <c r="K393" s="156">
        <f ca="1">('Input Parameters'!$E$25/'Input Parameters'!$E$31)^$J393</f>
        <v>3.7603924912983498E-2</v>
      </c>
      <c r="L393" s="66">
        <f ca="1">$H393*$C393*'Input Parameters'!$E$23*K393</f>
        <v>14.445812249951425</v>
      </c>
      <c r="M393" s="23">
        <f t="shared" ca="1" si="58"/>
        <v>0.61047833825573572</v>
      </c>
      <c r="N393" s="15">
        <f ca="1">_xlfn.NORM.INV(M393,'Input Parameters'!$E$26,'Input Parameters'!$F$26)</f>
        <v>3.9891885274747747E-2</v>
      </c>
      <c r="O393" s="8">
        <f t="shared" ca="1" si="59"/>
        <v>0.30701498495184421</v>
      </c>
      <c r="P393" s="29">
        <f ca="1">_xlfn.LOGNORM.INV(O393,'Input Parameters'!$H$27,'Input Parameters'!$I$27)</f>
        <v>1.1389321103893857</v>
      </c>
      <c r="Q393" s="10"/>
      <c r="R393" s="15">
        <f>'Input Parameters'!$E$28</f>
        <v>12.7</v>
      </c>
      <c r="S393" s="10">
        <f t="shared" ca="1" si="60"/>
        <v>0.22483549428179661</v>
      </c>
      <c r="T393" s="25">
        <f ca="1">_xlfn.LOGNORM.INV(S393,'Input Parameters'!$H$29,'Input Parameters'!$I$29)</f>
        <v>53.493361504568263</v>
      </c>
      <c r="U393" s="10">
        <f t="shared" ca="1" si="61"/>
        <v>0.50731163999125417</v>
      </c>
      <c r="V393" s="29">
        <f ca="1">IF('Input Parameters'!$D$30="Beta",_xlfn.BETA.INV(U393,'Input Parameters'!$L$30,'Input Parameters'!$M$30,'Input Parameters'!$J$30,'Input Parameters'!$K$30),IF('Input Parameters'!$D$30="LogNorm",_xlfn.LOGNORM.INV(U393,'Input Parameters'!$H$30,'Input Parameters'!$I$30)))</f>
        <v>1.0064553291944263</v>
      </c>
      <c r="W393" s="2">
        <f ca="1">N393+(P393-N393)*(1-ERF((T393-R393)/(2*SQRT(L393*'Input Parameters'!$E$31))))</f>
        <v>0.53214382281367412</v>
      </c>
      <c r="X393">
        <f t="shared" ref="X393:X456" ca="1" si="62">IFERROR(IF(W393&gt;V393,0,1),0)</f>
        <v>1</v>
      </c>
      <c r="Y393" s="7"/>
    </row>
    <row r="394" spans="1:25" ht="15" customHeight="1" x14ac:dyDescent="0.3">
      <c r="A394" s="130">
        <v>387</v>
      </c>
      <c r="B394" s="10">
        <f t="shared" ca="1" si="54"/>
        <v>0.25690522465187782</v>
      </c>
      <c r="C394" s="57">
        <f ca="1">_xlfn.NORM.INV(B394,'Input Parameters'!$E$19,'Input Parameters'!$F$19)</f>
        <v>512.12860008281461</v>
      </c>
      <c r="D394" s="10">
        <f t="shared" ca="1" si="55"/>
        <v>0.32102931950471036</v>
      </c>
      <c r="E394" s="59">
        <f ca="1">IF(_xlfn.NORM.INV(D394,'Input Parameters'!$E$20,'Input Parameters'!$F$20)&lt;3500,3500,IF(_xlfn.NORM.INV(D394,'Input Parameters'!$E$20,'Input Parameters'!$F$20)&gt;5500,5500,_xlfn.NORM.INV(D394,'Input Parameters'!$E$20,'Input Parameters'!$F$20)))</f>
        <v>4474.6243139249982</v>
      </c>
      <c r="F394" s="10">
        <f t="shared" ca="1" si="56"/>
        <v>0.7515033166302838</v>
      </c>
      <c r="G394" s="61">
        <f ca="1">_xlfn.NORM.INV(F394,'Input Parameters'!$E$21,'Input Parameters'!$F$21)</f>
        <v>290.18873259980506</v>
      </c>
      <c r="H394" s="54">
        <f ca="1">EXP(E394*(1/'Input Parameters'!$E$22-1/G394))</f>
        <v>0.86247553063614046</v>
      </c>
      <c r="I394" s="10">
        <f t="shared" ca="1" si="57"/>
        <v>0.4656994169153722</v>
      </c>
      <c r="J394" s="29">
        <f ca="1">_xlfn.BETA.INV(I394,'Input Parameters'!$L$24,'Input Parameters'!$M$24,'Input Parameters'!$J$24,'Input Parameters'!$K$24)</f>
        <v>0.5932392895459293</v>
      </c>
      <c r="K394" s="156">
        <f ca="1">('Input Parameters'!$E$25/'Input Parameters'!$E$31)^$J394</f>
        <v>1.4184146854108577E-2</v>
      </c>
      <c r="L394" s="66">
        <f ca="1">$H394*$C394*'Input Parameters'!$E$23*K394</f>
        <v>6.2651147738122308</v>
      </c>
      <c r="M394" s="23">
        <f t="shared" ca="1" si="58"/>
        <v>0.84250454642599748</v>
      </c>
      <c r="N394" s="15">
        <f ca="1">_xlfn.NORM.INV(M394,'Input Parameters'!$E$26,'Input Parameters'!$F$26)</f>
        <v>5.5100898400960691E-2</v>
      </c>
      <c r="O394" s="8">
        <f t="shared" ca="1" si="59"/>
        <v>0.39276184231920486</v>
      </c>
      <c r="P394" s="29">
        <f ca="1">_xlfn.LOGNORM.INV(O394,'Input Parameters'!$H$27,'Input Parameters'!$I$27)</f>
        <v>1.2621536869223415</v>
      </c>
      <c r="Q394" s="10"/>
      <c r="R394" s="15">
        <f>'Input Parameters'!$E$28</f>
        <v>12.7</v>
      </c>
      <c r="S394" s="10">
        <f t="shared" ca="1" si="60"/>
        <v>0.5231076423583968</v>
      </c>
      <c r="T394" s="25">
        <f ca="1">_xlfn.LOGNORM.INV(S394,'Input Parameters'!$H$29,'Input Parameters'!$I$29)</f>
        <v>58.61196270669074</v>
      </c>
      <c r="U394" s="10">
        <f t="shared" ca="1" si="61"/>
        <v>0.91843171329925699</v>
      </c>
      <c r="V394" s="29">
        <f ca="1">IF('Input Parameters'!$D$30="Beta",_xlfn.BETA.INV(U394,'Input Parameters'!$L$30,'Input Parameters'!$M$30,'Input Parameters'!$J$30,'Input Parameters'!$K$30),IF('Input Parameters'!$D$30="LogNorm",_xlfn.LOGNORM.INV(U394,'Input Parameters'!$H$30,'Input Parameters'!$I$30)))</f>
        <v>1.7317997206046691</v>
      </c>
      <c r="W394" s="2">
        <f ca="1">N394+(P394-N394)*(1-ERF((T394-R394)/(2*SQRT(L394*'Input Parameters'!$E$31))))</f>
        <v>0.29002311517806867</v>
      </c>
      <c r="X394">
        <f t="shared" ca="1" si="62"/>
        <v>1</v>
      </c>
      <c r="Y394" s="7"/>
    </row>
    <row r="395" spans="1:25" ht="15" customHeight="1" x14ac:dyDescent="0.3">
      <c r="A395" s="130">
        <v>388</v>
      </c>
      <c r="B395" s="10">
        <f t="shared" ca="1" si="54"/>
        <v>5.6357274641198996E-2</v>
      </c>
      <c r="C395" s="57">
        <f ca="1">_xlfn.NORM.INV(B395,'Input Parameters'!$E$19,'Input Parameters'!$F$19)</f>
        <v>433.27377596308042</v>
      </c>
      <c r="D395" s="10">
        <f t="shared" ca="1" si="55"/>
        <v>0.54812100274790421</v>
      </c>
      <c r="E395" s="59">
        <f ca="1">IF(_xlfn.NORM.INV(D395,'Input Parameters'!$E$20,'Input Parameters'!$F$20)&lt;3500,3500,IF(_xlfn.NORM.INV(D395,'Input Parameters'!$E$20,'Input Parameters'!$F$20)&gt;5500,5500,_xlfn.NORM.INV(D395,'Input Parameters'!$E$20,'Input Parameters'!$F$20)))</f>
        <v>4884.6408239496568</v>
      </c>
      <c r="F395" s="10">
        <f t="shared" ca="1" si="56"/>
        <v>0.82006866283087088</v>
      </c>
      <c r="G395" s="61">
        <f ca="1">_xlfn.NORM.INV(F395,'Input Parameters'!$E$21,'Input Parameters'!$F$21)</f>
        <v>292.04682658154951</v>
      </c>
      <c r="H395" s="54">
        <f ca="1">EXP(E395*(1/'Input Parameters'!$E$22-1/G395))</f>
        <v>0.94704306033689412</v>
      </c>
      <c r="I395" s="10">
        <f t="shared" ca="1" si="57"/>
        <v>0.64252996339648982</v>
      </c>
      <c r="J395" s="29">
        <f ca="1">_xlfn.BETA.INV(I395,'Input Parameters'!$L$24,'Input Parameters'!$M$24,'Input Parameters'!$J$24,'Input Parameters'!$K$24)</f>
        <v>0.66473715715350679</v>
      </c>
      <c r="K395" s="156">
        <f ca="1">('Input Parameters'!$E$25/'Input Parameters'!$E$31)^$J395</f>
        <v>8.4929088009832125E-3</v>
      </c>
      <c r="L395" s="66">
        <f ca="1">$H395*$C395*'Input Parameters'!$E$23*K395</f>
        <v>3.4848861193367018</v>
      </c>
      <c r="M395" s="23">
        <f t="shared" ca="1" si="58"/>
        <v>0.22403339632781616</v>
      </c>
      <c r="N395" s="15">
        <f ca="1">_xlfn.NORM.INV(M395,'Input Parameters'!$E$26,'Input Parameters'!$F$26)</f>
        <v>1.8068519808941128E-2</v>
      </c>
      <c r="O395" s="8">
        <f t="shared" ca="1" si="59"/>
        <v>0.19455591991012744</v>
      </c>
      <c r="P395" s="29">
        <f ca="1">_xlfn.LOGNORM.INV(O395,'Input Parameters'!$H$27,'Input Parameters'!$I$27)</f>
        <v>0.97257769307568454</v>
      </c>
      <c r="Q395" s="10"/>
      <c r="R395" s="15">
        <f>'Input Parameters'!$E$28</f>
        <v>12.7</v>
      </c>
      <c r="S395" s="10">
        <f t="shared" ca="1" si="60"/>
        <v>0.21542934876431874</v>
      </c>
      <c r="T395" s="25">
        <f ca="1">_xlfn.LOGNORM.INV(S395,'Input Parameters'!$H$29,'Input Parameters'!$I$29)</f>
        <v>53.30295802107058</v>
      </c>
      <c r="U395" s="10">
        <f t="shared" ca="1" si="61"/>
        <v>0.94730155162982577</v>
      </c>
      <c r="V395" s="29">
        <f ca="1">IF('Input Parameters'!$D$30="Beta",_xlfn.BETA.INV(U395,'Input Parameters'!$L$30,'Input Parameters'!$M$30,'Input Parameters'!$J$30,'Input Parameters'!$K$30),IF('Input Parameters'!$D$30="LogNorm",_xlfn.LOGNORM.INV(U395,'Input Parameters'!$H$30,'Input Parameters'!$I$30)))</f>
        <v>1.8922086999730137</v>
      </c>
      <c r="W395" s="2">
        <f ca="1">N395+(P395-N395)*(1-ERF((T395-R395)/(2*SQRT(L395*'Input Parameters'!$E$31))))</f>
        <v>0.13648063501465635</v>
      </c>
      <c r="X395">
        <f t="shared" ca="1" si="62"/>
        <v>1</v>
      </c>
      <c r="Y395" s="7"/>
    </row>
    <row r="396" spans="1:25" ht="15" customHeight="1" x14ac:dyDescent="0.3">
      <c r="A396" s="130">
        <v>389</v>
      </c>
      <c r="B396" s="10">
        <f t="shared" ca="1" si="54"/>
        <v>0.57384096293309905</v>
      </c>
      <c r="C396" s="57">
        <f ca="1">_xlfn.NORM.INV(B396,'Input Parameters'!$E$19,'Input Parameters'!$F$19)</f>
        <v>583.03065112111642</v>
      </c>
      <c r="D396" s="10">
        <f t="shared" ca="1" si="55"/>
        <v>0.29437088923002563</v>
      </c>
      <c r="E396" s="59">
        <f ca="1">IF(_xlfn.NORM.INV(D396,'Input Parameters'!$E$20,'Input Parameters'!$F$20)&lt;3500,3500,IF(_xlfn.NORM.INV(D396,'Input Parameters'!$E$20,'Input Parameters'!$F$20)&gt;5500,5500,_xlfn.NORM.INV(D396,'Input Parameters'!$E$20,'Input Parameters'!$F$20)))</f>
        <v>4421.5378219591094</v>
      </c>
      <c r="F396" s="10">
        <f t="shared" ca="1" si="56"/>
        <v>0.4619118545392995</v>
      </c>
      <c r="G396" s="61">
        <f ca="1">_xlfn.NORM.INV(F396,'Input Parameters'!$E$21,'Input Parameters'!$F$21)</f>
        <v>284.09843995003143</v>
      </c>
      <c r="H396" s="54">
        <f ca="1">EXP(E396*(1/'Input Parameters'!$E$22-1/G396))</f>
        <v>0.62323738480567592</v>
      </c>
      <c r="I396" s="10">
        <f t="shared" ca="1" si="57"/>
        <v>0.57849120443029678</v>
      </c>
      <c r="J396" s="29">
        <f ca="1">_xlfn.BETA.INV(I396,'Input Parameters'!$L$24,'Input Parameters'!$M$24,'Input Parameters'!$J$24,'Input Parameters'!$K$24)</f>
        <v>0.63871985763191741</v>
      </c>
      <c r="K396" s="156">
        <f ca="1">('Input Parameters'!$E$25/'Input Parameters'!$E$31)^$J396</f>
        <v>1.0235559637659587E-2</v>
      </c>
      <c r="L396" s="66">
        <f ca="1">$H396*$C396*'Input Parameters'!$E$23*K396</f>
        <v>3.7192594633319866</v>
      </c>
      <c r="M396" s="23">
        <f t="shared" ca="1" si="58"/>
        <v>0.95328977166416784</v>
      </c>
      <c r="N396" s="15">
        <f ca="1">_xlfn.NORM.INV(M396,'Input Parameters'!$E$26,'Input Parameters'!$F$26)</f>
        <v>6.9230111293031055E-2</v>
      </c>
      <c r="O396" s="8">
        <f t="shared" ca="1" si="59"/>
        <v>0.18456894668639379</v>
      </c>
      <c r="P396" s="29">
        <f ca="1">_xlfn.LOGNORM.INV(O396,'Input Parameters'!$H$27,'Input Parameters'!$I$27)</f>
        <v>0.95684612925024937</v>
      </c>
      <c r="Q396" s="10"/>
      <c r="R396" s="15">
        <f>'Input Parameters'!$E$28</f>
        <v>12.7</v>
      </c>
      <c r="S396" s="10">
        <f t="shared" ca="1" si="60"/>
        <v>0.96669298828527117</v>
      </c>
      <c r="T396" s="25">
        <f ca="1">_xlfn.LOGNORM.INV(S396,'Input Parameters'!$H$29,'Input Parameters'!$I$29)</f>
        <v>71.548205764355188</v>
      </c>
      <c r="U396" s="10">
        <f t="shared" ca="1" si="61"/>
        <v>0.11519216765441587</v>
      </c>
      <c r="V396" s="29">
        <f ca="1">IF('Input Parameters'!$D$30="Beta",_xlfn.BETA.INV(U396,'Input Parameters'!$L$30,'Input Parameters'!$M$30,'Input Parameters'!$J$30,'Input Parameters'!$K$30),IF('Input Parameters'!$D$30="LogNorm",_xlfn.LOGNORM.INV(U396,'Input Parameters'!$H$30,'Input Parameters'!$I$30)))</f>
        <v>0.62265706634796836</v>
      </c>
      <c r="W396" s="2">
        <f ca="1">N396+(P396-N396)*(1-ERF((T396-R396)/(2*SQRT(L396*'Input Parameters'!$E$31))))</f>
        <v>9.6703227880323234E-2</v>
      </c>
      <c r="X396">
        <f t="shared" ca="1" si="62"/>
        <v>1</v>
      </c>
      <c r="Y396" s="7"/>
    </row>
    <row r="397" spans="1:25" ht="15" customHeight="1" x14ac:dyDescent="0.3">
      <c r="A397" s="130">
        <v>390</v>
      </c>
      <c r="B397" s="10">
        <f t="shared" ca="1" si="54"/>
        <v>7.4117686687725892E-2</v>
      </c>
      <c r="C397" s="57">
        <f ca="1">_xlfn.NORM.INV(B397,'Input Parameters'!$E$19,'Input Parameters'!$F$19)</f>
        <v>445.13052261370552</v>
      </c>
      <c r="D397" s="10">
        <f t="shared" ca="1" si="55"/>
        <v>0.13762200683243453</v>
      </c>
      <c r="E397" s="59">
        <f ca="1">IF(_xlfn.NORM.INV(D397,'Input Parameters'!$E$20,'Input Parameters'!$F$20)&lt;3500,3500,IF(_xlfn.NORM.INV(D397,'Input Parameters'!$E$20,'Input Parameters'!$F$20)&gt;5500,5500,_xlfn.NORM.INV(D397,'Input Parameters'!$E$20,'Input Parameters'!$F$20)))</f>
        <v>4036.2540727571095</v>
      </c>
      <c r="F397" s="10">
        <f t="shared" ca="1" si="56"/>
        <v>0.70226387569973936</v>
      </c>
      <c r="G397" s="61">
        <f ca="1">_xlfn.NORM.INV(F397,'Input Parameters'!$E$21,'Input Parameters'!$F$21)</f>
        <v>289.02305353429284</v>
      </c>
      <c r="H397" s="54">
        <f ca="1">EXP(E397*(1/'Input Parameters'!$E$22-1/G397))</f>
        <v>0.82732977961897691</v>
      </c>
      <c r="I397" s="10">
        <f t="shared" ca="1" si="57"/>
        <v>0.47013652593661381</v>
      </c>
      <c r="J397" s="29">
        <f ca="1">_xlfn.BETA.INV(I397,'Input Parameters'!$L$24,'Input Parameters'!$M$24,'Input Parameters'!$J$24,'Input Parameters'!$K$24)</f>
        <v>0.59504996520130138</v>
      </c>
      <c r="K397" s="156">
        <f ca="1">('Input Parameters'!$E$25/'Input Parameters'!$E$31)^$J397</f>
        <v>1.4001100784547239E-2</v>
      </c>
      <c r="L397" s="66">
        <f ca="1">$H397*$C397*'Input Parameters'!$E$23*K397</f>
        <v>5.156181706095377</v>
      </c>
      <c r="M397" s="23">
        <f t="shared" ca="1" si="58"/>
        <v>0.35336505142535846</v>
      </c>
      <c r="N397" s="15">
        <f ca="1">_xlfn.NORM.INV(M397,'Input Parameters'!$E$26,'Input Parameters'!$F$26)</f>
        <v>2.609872332738309E-2</v>
      </c>
      <c r="O397" s="8">
        <f t="shared" ca="1" si="59"/>
        <v>0.71154166041250577</v>
      </c>
      <c r="P397" s="29">
        <f ca="1">_xlfn.LOGNORM.INV(O397,'Input Parameters'!$H$27,'Input Parameters'!$I$27)</f>
        <v>1.8221741345027074</v>
      </c>
      <c r="Q397" s="10"/>
      <c r="R397" s="15">
        <f>'Input Parameters'!$E$28</f>
        <v>12.7</v>
      </c>
      <c r="S397" s="10">
        <f t="shared" ca="1" si="60"/>
        <v>0.79842726840657596</v>
      </c>
      <c r="T397" s="25">
        <f ca="1">_xlfn.LOGNORM.INV(S397,'Input Parameters'!$H$29,'Input Parameters'!$I$29)</f>
        <v>63.96233366648849</v>
      </c>
      <c r="U397" s="10">
        <f t="shared" ca="1" si="61"/>
        <v>0.35853403117983662</v>
      </c>
      <c r="V397" s="29">
        <f ca="1">IF('Input Parameters'!$D$30="Beta",_xlfn.BETA.INV(U397,'Input Parameters'!$L$30,'Input Parameters'!$M$30,'Input Parameters'!$J$30,'Input Parameters'!$K$30),IF('Input Parameters'!$D$30="LogNorm",_xlfn.LOGNORM.INV(U397,'Input Parameters'!$H$30,'Input Parameters'!$I$30)))</f>
        <v>0.8661508303001193</v>
      </c>
      <c r="W397" s="2">
        <f ca="1">N397+(P397-N397)*(1-ERF((T397-R397)/(2*SQRT(L397*'Input Parameters'!$E$31))))</f>
        <v>0.22441765245048428</v>
      </c>
      <c r="X397">
        <f t="shared" ca="1" si="62"/>
        <v>1</v>
      </c>
      <c r="Y397" s="7"/>
    </row>
    <row r="398" spans="1:25" ht="15" customHeight="1" x14ac:dyDescent="0.3">
      <c r="A398" s="130">
        <v>391</v>
      </c>
      <c r="B398" s="10">
        <f t="shared" ca="1" si="54"/>
        <v>0.82641299022368575</v>
      </c>
      <c r="C398" s="57">
        <f ca="1">_xlfn.NORM.INV(B398,'Input Parameters'!$E$19,'Input Parameters'!$F$19)</f>
        <v>646.73717306752985</v>
      </c>
      <c r="D398" s="10">
        <f t="shared" ca="1" si="55"/>
        <v>0.94807561668240836</v>
      </c>
      <c r="E398" s="59">
        <f ca="1">IF(_xlfn.NORM.INV(D398,'Input Parameters'!$E$20,'Input Parameters'!$F$20)&lt;3500,3500,IF(_xlfn.NORM.INV(D398,'Input Parameters'!$E$20,'Input Parameters'!$F$20)&gt;5500,5500,_xlfn.NORM.INV(D398,'Input Parameters'!$E$20,'Input Parameters'!$F$20)))</f>
        <v>5500</v>
      </c>
      <c r="F398" s="10">
        <f t="shared" ca="1" si="56"/>
        <v>8.3844991416208714E-3</v>
      </c>
      <c r="G398" s="61">
        <f ca="1">_xlfn.NORM.INV(F398,'Input Parameters'!$E$21,'Input Parameters'!$F$21)</f>
        <v>266.05097206473846</v>
      </c>
      <c r="H398" s="54">
        <f ca="1">EXP(E398*(1/'Input Parameters'!$E$22-1/G398))</f>
        <v>0.1493594781367264</v>
      </c>
      <c r="I398" s="10">
        <f t="shared" ca="1" si="57"/>
        <v>0.67906277216825284</v>
      </c>
      <c r="J398" s="29">
        <f ca="1">_xlfn.BETA.INV(I398,'Input Parameters'!$L$24,'Input Parameters'!$M$24,'Input Parameters'!$J$24,'Input Parameters'!$K$24)</f>
        <v>0.67995232269696371</v>
      </c>
      <c r="K398" s="156">
        <f ca="1">('Input Parameters'!$E$25/'Input Parameters'!$E$31)^$J398</f>
        <v>7.614732368385977E-3</v>
      </c>
      <c r="L398" s="66">
        <f ca="1">$H398*$C398*'Input Parameters'!$E$23*K398</f>
        <v>0.73555517529261027</v>
      </c>
      <c r="M398" s="23">
        <f t="shared" ca="1" si="58"/>
        <v>0.15902848655507973</v>
      </c>
      <c r="N398" s="15">
        <f ca="1">_xlfn.NORM.INV(M398,'Input Parameters'!$E$26,'Input Parameters'!$F$26)</f>
        <v>1.3032366930206662E-2</v>
      </c>
      <c r="O398" s="8">
        <f t="shared" ca="1" si="59"/>
        <v>0.40420808617399473</v>
      </c>
      <c r="P398" s="29">
        <f ca="1">_xlfn.LOGNORM.INV(O398,'Input Parameters'!$H$27,'Input Parameters'!$I$27)</f>
        <v>1.2788236235854471</v>
      </c>
      <c r="Q398" s="10"/>
      <c r="R398" s="15">
        <f>'Input Parameters'!$E$28</f>
        <v>12.7</v>
      </c>
      <c r="S398" s="10">
        <f t="shared" ca="1" si="60"/>
        <v>0.44978063265516044</v>
      </c>
      <c r="T398" s="25">
        <f ca="1">_xlfn.LOGNORM.INV(S398,'Input Parameters'!$H$29,'Input Parameters'!$I$29)</f>
        <v>57.412463895591067</v>
      </c>
      <c r="U398" s="10">
        <f t="shared" ca="1" si="61"/>
        <v>0.67687463343617038</v>
      </c>
      <c r="V398" s="29">
        <f ca="1">IF('Input Parameters'!$D$30="Beta",_xlfn.BETA.INV(U398,'Input Parameters'!$L$30,'Input Parameters'!$M$30,'Input Parameters'!$J$30,'Input Parameters'!$K$30),IF('Input Parameters'!$D$30="LogNorm",_xlfn.LOGNORM.INV(U398,'Input Parameters'!$H$30,'Input Parameters'!$I$30)))</f>
        <v>1.1974596482729214</v>
      </c>
      <c r="W398" s="2">
        <f ca="1">N398+(P398-N398)*(1-ERF((T398-R398)/(2*SQRT(L398*'Input Parameters'!$E$31))))</f>
        <v>1.3320235799994005E-2</v>
      </c>
      <c r="X398">
        <f t="shared" ca="1" si="62"/>
        <v>1</v>
      </c>
      <c r="Y398" s="7"/>
    </row>
    <row r="399" spans="1:25" ht="15" customHeight="1" x14ac:dyDescent="0.3">
      <c r="A399" s="130">
        <v>392</v>
      </c>
      <c r="B399" s="10">
        <f t="shared" ca="1" si="54"/>
        <v>0.46708251086288255</v>
      </c>
      <c r="C399" s="57">
        <f ca="1">_xlfn.NORM.INV(B399,'Input Parameters'!$E$19,'Input Parameters'!$F$19)</f>
        <v>560.31981334501393</v>
      </c>
      <c r="D399" s="10">
        <f t="shared" ca="1" si="55"/>
        <v>0.43277967084877</v>
      </c>
      <c r="E399" s="59">
        <f ca="1">IF(_xlfn.NORM.INV(D399,'Input Parameters'!$E$20,'Input Parameters'!$F$20)&lt;3500,3500,IF(_xlfn.NORM.INV(D399,'Input Parameters'!$E$20,'Input Parameters'!$F$20)&gt;5500,5500,_xlfn.NORM.INV(D399,'Input Parameters'!$E$20,'Input Parameters'!$F$20)))</f>
        <v>4681.4888125087655</v>
      </c>
      <c r="F399" s="10">
        <f t="shared" ca="1" si="56"/>
        <v>0.13944839103893258</v>
      </c>
      <c r="G399" s="61">
        <f ca="1">_xlfn.NORM.INV(F399,'Input Parameters'!$E$21,'Input Parameters'!$F$21)</f>
        <v>276.33918450250303</v>
      </c>
      <c r="H399" s="54">
        <f ca="1">EXP(E399*(1/'Input Parameters'!$E$22-1/G399))</f>
        <v>0.38162414843988213</v>
      </c>
      <c r="I399" s="10">
        <f t="shared" ca="1" si="57"/>
        <v>2.1793339232400899E-2</v>
      </c>
      <c r="J399" s="29">
        <f ca="1">_xlfn.BETA.INV(I399,'Input Parameters'!$L$24,'Input Parameters'!$M$24,'Input Parameters'!$J$24,'Input Parameters'!$K$24)</f>
        <v>0.28640554138860436</v>
      </c>
      <c r="K399" s="156">
        <f ca="1">('Input Parameters'!$E$25/'Input Parameters'!$E$31)^$J399</f>
        <v>0.1281512822628792</v>
      </c>
      <c r="L399" s="66">
        <f ca="1">$H399*$C399*'Input Parameters'!$E$23*K399</f>
        <v>27.402790091618392</v>
      </c>
      <c r="M399" s="23">
        <f t="shared" ca="1" si="58"/>
        <v>0.49879872817483584</v>
      </c>
      <c r="N399" s="15">
        <f ca="1">_xlfn.NORM.INV(M399,'Input Parameters'!$E$26,'Input Parameters'!$F$26)</f>
        <v>3.3936765924070918E-2</v>
      </c>
      <c r="O399" s="8">
        <f t="shared" ca="1" si="59"/>
        <v>0.51071263820817014</v>
      </c>
      <c r="P399" s="29">
        <f ca="1">_xlfn.LOGNORM.INV(O399,'Input Parameters'!$H$27,'Input Parameters'!$I$27)</f>
        <v>1.4406482827945477</v>
      </c>
      <c r="Q399" s="10"/>
      <c r="R399" s="15">
        <f>'Input Parameters'!$E$28</f>
        <v>12.7</v>
      </c>
      <c r="S399" s="10">
        <f t="shared" ca="1" si="60"/>
        <v>0.24408123134153881</v>
      </c>
      <c r="T399" s="25">
        <f ca="1">_xlfn.LOGNORM.INV(S399,'Input Parameters'!$H$29,'Input Parameters'!$I$29)</f>
        <v>53.871435233223885</v>
      </c>
      <c r="U399" s="10">
        <f t="shared" ca="1" si="61"/>
        <v>0.82171232383960546</v>
      </c>
      <c r="V399" s="29">
        <f ca="1">IF('Input Parameters'!$D$30="Beta",_xlfn.BETA.INV(U399,'Input Parameters'!$L$30,'Input Parameters'!$M$30,'Input Parameters'!$J$30,'Input Parameters'!$K$30),IF('Input Parameters'!$D$30="LogNorm",_xlfn.LOGNORM.INV(U399,'Input Parameters'!$H$30,'Input Parameters'!$I$30)))</f>
        <v>1.4372881935526982</v>
      </c>
      <c r="W399" s="2">
        <f ca="1">N399+(P399-N399)*(1-ERF((T399-R399)/(2*SQRT(L399*'Input Parameters'!$E$31))))</f>
        <v>0.8471786436602966</v>
      </c>
      <c r="X399">
        <f t="shared" ca="1" si="62"/>
        <v>1</v>
      </c>
      <c r="Y399" s="7"/>
    </row>
    <row r="400" spans="1:25" ht="15" customHeight="1" x14ac:dyDescent="0.3">
      <c r="A400" s="130">
        <v>393</v>
      </c>
      <c r="B400" s="10">
        <f t="shared" ca="1" si="54"/>
        <v>0.52826490150949645</v>
      </c>
      <c r="C400" s="57">
        <f ca="1">_xlfn.NORM.INV(B400,'Input Parameters'!$E$19,'Input Parameters'!$F$19)</f>
        <v>573.29180874428221</v>
      </c>
      <c r="D400" s="10">
        <f t="shared" ca="1" si="55"/>
        <v>0.53841823205707362</v>
      </c>
      <c r="E400" s="59">
        <f ca="1">IF(_xlfn.NORM.INV(D400,'Input Parameters'!$E$20,'Input Parameters'!$F$20)&lt;3500,3500,IF(_xlfn.NORM.INV(D400,'Input Parameters'!$E$20,'Input Parameters'!$F$20)&gt;5500,5500,_xlfn.NORM.INV(D400,'Input Parameters'!$E$20,'Input Parameters'!$F$20)))</f>
        <v>4867.5146889014932</v>
      </c>
      <c r="F400" s="10">
        <f t="shared" ca="1" si="56"/>
        <v>0.63449088927067943</v>
      </c>
      <c r="G400" s="61">
        <f ca="1">_xlfn.NORM.INV(F400,'Input Parameters'!$E$21,'Input Parameters'!$F$21)</f>
        <v>287.55204308734767</v>
      </c>
      <c r="H400" s="54">
        <f ca="1">EXP(E400*(1/'Input Parameters'!$E$22-1/G400))</f>
        <v>0.72997604311712039</v>
      </c>
      <c r="I400" s="10">
        <f t="shared" ca="1" si="57"/>
        <v>0.4987875380417458</v>
      </c>
      <c r="J400" s="29">
        <f ca="1">_xlfn.BETA.INV(I400,'Input Parameters'!$L$24,'Input Parameters'!$M$24,'Input Parameters'!$J$24,'Input Parameters'!$K$24)</f>
        <v>0.60667236643772648</v>
      </c>
      <c r="K400" s="156">
        <f ca="1">('Input Parameters'!$E$25/'Input Parameters'!$E$31)^$J400</f>
        <v>1.2881112665609826E-2</v>
      </c>
      <c r="L400" s="66">
        <f ca="1">$H400*$C400*'Input Parameters'!$E$23*K400</f>
        <v>5.3906076435867947</v>
      </c>
      <c r="M400" s="23">
        <f t="shared" ca="1" si="58"/>
        <v>7.5185684652418594E-2</v>
      </c>
      <c r="N400" s="15">
        <f ca="1">_xlfn.NORM.INV(M400,'Input Parameters'!$E$26,'Input Parameters'!$F$26)</f>
        <v>3.7973597928899934E-3</v>
      </c>
      <c r="O400" s="8">
        <f t="shared" ca="1" si="59"/>
        <v>0.93691433370018695</v>
      </c>
      <c r="P400" s="29">
        <f ca="1">_xlfn.LOGNORM.INV(O400,'Input Parameters'!$H$27,'Input Parameters'!$I$27)</f>
        <v>2.8005741526491934</v>
      </c>
      <c r="Q400" s="10"/>
      <c r="R400" s="15">
        <f>'Input Parameters'!$E$28</f>
        <v>12.7</v>
      </c>
      <c r="S400" s="10">
        <f t="shared" ca="1" si="60"/>
        <v>0.71272479060148097</v>
      </c>
      <c r="T400" s="25">
        <f ca="1">_xlfn.LOGNORM.INV(S400,'Input Parameters'!$H$29,'Input Parameters'!$I$29)</f>
        <v>62.020070468934883</v>
      </c>
      <c r="U400" s="10">
        <f t="shared" ca="1" si="61"/>
        <v>0.68706603308794345</v>
      </c>
      <c r="V400" s="29">
        <f ca="1">IF('Input Parameters'!$D$30="Beta",_xlfn.BETA.INV(U400,'Input Parameters'!$L$30,'Input Parameters'!$M$30,'Input Parameters'!$J$30,'Input Parameters'!$K$30),IF('Input Parameters'!$D$30="LogNorm",_xlfn.LOGNORM.INV(U400,'Input Parameters'!$H$30,'Input Parameters'!$I$30)))</f>
        <v>1.2110289876211366</v>
      </c>
      <c r="W400" s="2">
        <f ca="1">N400+(P400-N400)*(1-ERF((T400-R400)/(2*SQRT(L400*'Input Parameters'!$E$31))))</f>
        <v>0.3759905640918853</v>
      </c>
      <c r="X400">
        <f t="shared" ca="1" si="62"/>
        <v>1</v>
      </c>
      <c r="Y400" s="7"/>
    </row>
    <row r="401" spans="1:25" ht="15" customHeight="1" x14ac:dyDescent="0.3">
      <c r="A401" s="130">
        <v>394</v>
      </c>
      <c r="B401" s="10">
        <f t="shared" ca="1" si="54"/>
        <v>0.13063398154281325</v>
      </c>
      <c r="C401" s="57">
        <f ca="1">_xlfn.NORM.INV(B401,'Input Parameters'!$E$19,'Input Parameters'!$F$19)</f>
        <v>472.37276235524598</v>
      </c>
      <c r="D401" s="10">
        <f t="shared" ca="1" si="55"/>
        <v>0.10241491244826917</v>
      </c>
      <c r="E401" s="59">
        <f ca="1">IF(_xlfn.NORM.INV(D401,'Input Parameters'!$E$20,'Input Parameters'!$F$20)&lt;3500,3500,IF(_xlfn.NORM.INV(D401,'Input Parameters'!$E$20,'Input Parameters'!$F$20)&gt;5500,5500,_xlfn.NORM.INV(D401,'Input Parameters'!$E$20,'Input Parameters'!$F$20)))</f>
        <v>3912.4624754003339</v>
      </c>
      <c r="F401" s="10">
        <f t="shared" ca="1" si="56"/>
        <v>0.8078982743198857</v>
      </c>
      <c r="G401" s="61">
        <f ca="1">_xlfn.NORM.INV(F401,'Input Parameters'!$E$21,'Input Parameters'!$F$21)</f>
        <v>291.68959455394645</v>
      </c>
      <c r="H401" s="54">
        <f ca="1">EXP(E401*(1/'Input Parameters'!$E$22-1/G401))</f>
        <v>0.94177545307392951</v>
      </c>
      <c r="I401" s="10">
        <f t="shared" ca="1" si="57"/>
        <v>0.50272633228942309</v>
      </c>
      <c r="J401" s="29">
        <f ca="1">_xlfn.BETA.INV(I401,'Input Parameters'!$L$24,'Input Parameters'!$M$24,'Input Parameters'!$J$24,'Input Parameters'!$K$24)</f>
        <v>0.60826248540053518</v>
      </c>
      <c r="K401" s="156">
        <f ca="1">('Input Parameters'!$E$25/'Input Parameters'!$E$31)^$J401</f>
        <v>1.2735015298879444E-2</v>
      </c>
      <c r="L401" s="66">
        <f ca="1">$H401*$C401*'Input Parameters'!$E$23*K401</f>
        <v>5.6654144415719188</v>
      </c>
      <c r="M401" s="23">
        <f t="shared" ca="1" si="58"/>
        <v>0.41012926210735756</v>
      </c>
      <c r="N401" s="15">
        <f ca="1">_xlfn.NORM.INV(M401,'Input Parameters'!$E$26,'Input Parameters'!$F$26)</f>
        <v>2.9228537930510463E-2</v>
      </c>
      <c r="O401" s="8">
        <f t="shared" ca="1" si="59"/>
        <v>0.52951997791938998</v>
      </c>
      <c r="P401" s="29">
        <f ca="1">_xlfn.LOGNORM.INV(O401,'Input Parameters'!$H$27,'Input Parameters'!$I$27)</f>
        <v>1.4710527420000357</v>
      </c>
      <c r="Q401" s="10"/>
      <c r="R401" s="15">
        <f>'Input Parameters'!$E$28</f>
        <v>12.7</v>
      </c>
      <c r="S401" s="10">
        <f t="shared" ca="1" si="60"/>
        <v>5.4855274216275118E-2</v>
      </c>
      <c r="T401" s="25">
        <f ca="1">_xlfn.LOGNORM.INV(S401,'Input Parameters'!$H$29,'Input Parameters'!$I$29)</f>
        <v>48.659716126198049</v>
      </c>
      <c r="U401" s="10">
        <f t="shared" ca="1" si="61"/>
        <v>0.44120063081714245</v>
      </c>
      <c r="V401" s="29">
        <f ca="1">IF('Input Parameters'!$D$30="Beta",_xlfn.BETA.INV(U401,'Input Parameters'!$L$30,'Input Parameters'!$M$30,'Input Parameters'!$J$30,'Input Parameters'!$K$30),IF('Input Parameters'!$D$30="LogNorm",_xlfn.LOGNORM.INV(U401,'Input Parameters'!$H$30,'Input Parameters'!$I$30)))</f>
        <v>0.94258691116775761</v>
      </c>
      <c r="W401" s="2">
        <f ca="1">N401+(P401-N401)*(1-ERF((T401-R401)/(2*SQRT(L401*'Input Parameters'!$E$31))))</f>
        <v>0.44071633654629938</v>
      </c>
      <c r="X401">
        <f t="shared" ca="1" si="62"/>
        <v>1</v>
      </c>
      <c r="Y401" s="7"/>
    </row>
    <row r="402" spans="1:25" ht="15" customHeight="1" x14ac:dyDescent="0.3">
      <c r="A402" s="130">
        <v>395</v>
      </c>
      <c r="B402" s="10">
        <f t="shared" ca="1" si="54"/>
        <v>0.64180480645749238</v>
      </c>
      <c r="C402" s="57">
        <f ca="1">_xlfn.NORM.INV(B402,'Input Parameters'!$E$19,'Input Parameters'!$F$19)</f>
        <v>597.99776466381252</v>
      </c>
      <c r="D402" s="10">
        <f t="shared" ca="1" si="55"/>
        <v>0.12415024499263239</v>
      </c>
      <c r="E402" s="59">
        <f ca="1">IF(_xlfn.NORM.INV(D402,'Input Parameters'!$E$20,'Input Parameters'!$F$20)&lt;3500,3500,IF(_xlfn.NORM.INV(D402,'Input Parameters'!$E$20,'Input Parameters'!$F$20)&gt;5500,5500,_xlfn.NORM.INV(D402,'Input Parameters'!$E$20,'Input Parameters'!$F$20)))</f>
        <v>3991.8589714072946</v>
      </c>
      <c r="F402" s="10">
        <f t="shared" ca="1" si="56"/>
        <v>0.39033419848578166</v>
      </c>
      <c r="G402" s="61">
        <f ca="1">_xlfn.NORM.INV(F402,'Input Parameters'!$E$21,'Input Parameters'!$F$21)</f>
        <v>282.66139789948147</v>
      </c>
      <c r="H402" s="54">
        <f ca="1">EXP(E402*(1/'Input Parameters'!$E$22-1/G402))</f>
        <v>0.60755427292054776</v>
      </c>
      <c r="I402" s="10">
        <f t="shared" ca="1" si="57"/>
        <v>0.44710021122508725</v>
      </c>
      <c r="J402" s="29">
        <f ca="1">_xlfn.BETA.INV(I402,'Input Parameters'!$L$24,'Input Parameters'!$M$24,'Input Parameters'!$J$24,'Input Parameters'!$K$24)</f>
        <v>0.58560979563249826</v>
      </c>
      <c r="K402" s="156">
        <f ca="1">('Input Parameters'!$E$25/'Input Parameters'!$E$31)^$J402</f>
        <v>1.4982089598827179E-2</v>
      </c>
      <c r="L402" s="66">
        <f ca="1">$H402*$C402*'Input Parameters'!$E$23*K402</f>
        <v>5.4432343197245965</v>
      </c>
      <c r="M402" s="23">
        <f t="shared" ca="1" si="58"/>
        <v>0.20748553020266747</v>
      </c>
      <c r="N402" s="15">
        <f ca="1">_xlfn.NORM.INV(M402,'Input Parameters'!$E$26,'Input Parameters'!$F$26)</f>
        <v>1.6881285171097282E-2</v>
      </c>
      <c r="O402" s="8">
        <f t="shared" ca="1" si="59"/>
        <v>0.13746940946493358</v>
      </c>
      <c r="P402" s="29">
        <f ca="1">_xlfn.LOGNORM.INV(O402,'Input Parameters'!$H$27,'Input Parameters'!$I$27)</f>
        <v>0.87827592746174166</v>
      </c>
      <c r="Q402" s="10"/>
      <c r="R402" s="15">
        <f>'Input Parameters'!$E$28</f>
        <v>12.7</v>
      </c>
      <c r="S402" s="10">
        <f t="shared" ca="1" si="60"/>
        <v>0.29592576386988978</v>
      </c>
      <c r="T402" s="25">
        <f ca="1">_xlfn.LOGNORM.INV(S402,'Input Parameters'!$H$29,'Input Parameters'!$I$29)</f>
        <v>54.829929789106863</v>
      </c>
      <c r="U402" s="10">
        <f t="shared" ca="1" si="61"/>
        <v>0.73626215870584688</v>
      </c>
      <c r="V402" s="29">
        <f ca="1">IF('Input Parameters'!$D$30="Beta",_xlfn.BETA.INV(U402,'Input Parameters'!$L$30,'Input Parameters'!$M$30,'Input Parameters'!$J$30,'Input Parameters'!$K$30),IF('Input Parameters'!$D$30="LogNorm",_xlfn.LOGNORM.INV(U402,'Input Parameters'!$H$30,'Input Parameters'!$I$30)))</f>
        <v>1.2819465472522802</v>
      </c>
      <c r="W402" s="2">
        <f ca="1">N402+(P402-N402)*(1-ERF((T402-R402)/(2*SQRT(L402*'Input Parameters'!$E$31))))</f>
        <v>0.19057943662649884</v>
      </c>
      <c r="X402">
        <f t="shared" ca="1" si="62"/>
        <v>1</v>
      </c>
      <c r="Y402" s="7"/>
    </row>
    <row r="403" spans="1:25" ht="15" customHeight="1" x14ac:dyDescent="0.3">
      <c r="A403" s="130">
        <v>396</v>
      </c>
      <c r="B403" s="10">
        <f t="shared" ca="1" si="54"/>
        <v>0.21582292626635813</v>
      </c>
      <c r="C403" s="57">
        <f ca="1">_xlfn.NORM.INV(B403,'Input Parameters'!$E$19,'Input Parameters'!$F$19)</f>
        <v>500.8510278749676</v>
      </c>
      <c r="D403" s="10">
        <f t="shared" ca="1" si="55"/>
        <v>2.5478229927513807E-2</v>
      </c>
      <c r="E403" s="59">
        <f ca="1">IF(_xlfn.NORM.INV(D403,'Input Parameters'!$E$20,'Input Parameters'!$F$20)&lt;3500,3500,IF(_xlfn.NORM.INV(D403,'Input Parameters'!$E$20,'Input Parameters'!$F$20)&gt;5500,5500,_xlfn.NORM.INV(D403,'Input Parameters'!$E$20,'Input Parameters'!$F$20)))</f>
        <v>3500</v>
      </c>
      <c r="F403" s="10">
        <f t="shared" ca="1" si="56"/>
        <v>0.75407947887002391</v>
      </c>
      <c r="G403" s="61">
        <f ca="1">_xlfn.NORM.INV(F403,'Input Parameters'!$E$21,'Input Parameters'!$F$21)</f>
        <v>290.25283493722094</v>
      </c>
      <c r="H403" s="54">
        <f ca="1">EXP(E403*(1/'Input Parameters'!$E$22-1/G403))</f>
        <v>0.89309713608258101</v>
      </c>
      <c r="I403" s="10">
        <f t="shared" ca="1" si="57"/>
        <v>0.64242785634496313</v>
      </c>
      <c r="J403" s="29">
        <f ca="1">_xlfn.BETA.INV(I403,'Input Parameters'!$L$24,'Input Parameters'!$M$24,'Input Parameters'!$J$24,'Input Parameters'!$K$24)</f>
        <v>0.66469511955639526</v>
      </c>
      <c r="K403" s="156">
        <f ca="1">('Input Parameters'!$E$25/'Input Parameters'!$E$31)^$J403</f>
        <v>8.4954702977998887E-3</v>
      </c>
      <c r="L403" s="66">
        <f ca="1">$H403*$C403*'Input Parameters'!$E$23*K403</f>
        <v>3.800097083258982</v>
      </c>
      <c r="M403" s="23">
        <f t="shared" ca="1" si="58"/>
        <v>0.18456527910696396</v>
      </c>
      <c r="N403" s="15">
        <f ca="1">_xlfn.NORM.INV(M403,'Input Parameters'!$E$26,'Input Parameters'!$F$26)</f>
        <v>1.5139833786049363E-2</v>
      </c>
      <c r="O403" s="8">
        <f t="shared" ca="1" si="59"/>
        <v>0.78585130657880309</v>
      </c>
      <c r="P403" s="29">
        <f ca="1">_xlfn.LOGNORM.INV(O403,'Input Parameters'!$H$27,'Input Parameters'!$I$27)</f>
        <v>2.0211151012262549</v>
      </c>
      <c r="Q403" s="10"/>
      <c r="R403" s="15">
        <f>'Input Parameters'!$E$28</f>
        <v>12.7</v>
      </c>
      <c r="S403" s="10">
        <f t="shared" ca="1" si="60"/>
        <v>0.38925833890251138</v>
      </c>
      <c r="T403" s="25">
        <f ca="1">_xlfn.LOGNORM.INV(S403,'Input Parameters'!$H$29,'Input Parameters'!$I$29)</f>
        <v>56.421760880748877</v>
      </c>
      <c r="U403" s="10">
        <f t="shared" ca="1" si="61"/>
        <v>8.465045598775589E-2</v>
      </c>
      <c r="V403" s="29">
        <f ca="1">IF('Input Parameters'!$D$30="Beta",_xlfn.BETA.INV(U403,'Input Parameters'!$L$30,'Input Parameters'!$M$30,'Input Parameters'!$J$30,'Input Parameters'!$K$30),IF('Input Parameters'!$D$30="LogNorm",_xlfn.LOGNORM.INV(U403,'Input Parameters'!$H$30,'Input Parameters'!$I$30)))</f>
        <v>0.58111706587978296</v>
      </c>
      <c r="W403" s="2">
        <f ca="1">N403+(P403-N403)*(1-ERF((T403-R403)/(2*SQRT(L403*'Input Parameters'!$E$31))))</f>
        <v>0.24132181739834047</v>
      </c>
      <c r="X403">
        <f t="shared" ca="1" si="62"/>
        <v>1</v>
      </c>
      <c r="Y403" s="7"/>
    </row>
    <row r="404" spans="1:25" ht="15" customHeight="1" x14ac:dyDescent="0.3">
      <c r="A404" s="130">
        <v>397</v>
      </c>
      <c r="B404" s="10">
        <f t="shared" ca="1" si="54"/>
        <v>0.68488067745313386</v>
      </c>
      <c r="C404" s="57">
        <f ca="1">_xlfn.NORM.INV(B404,'Input Parameters'!$E$19,'Input Parameters'!$F$19)</f>
        <v>607.97753794078722</v>
      </c>
      <c r="D404" s="10">
        <f t="shared" ca="1" si="55"/>
        <v>0.48713760742444923</v>
      </c>
      <c r="E404" s="59">
        <f ca="1">IF(_xlfn.NORM.INV(D404,'Input Parameters'!$E$20,'Input Parameters'!$F$20)&lt;3500,3500,IF(_xlfn.NORM.INV(D404,'Input Parameters'!$E$20,'Input Parameters'!$F$20)&gt;5500,5500,_xlfn.NORM.INV(D404,'Input Parameters'!$E$20,'Input Parameters'!$F$20)))</f>
        <v>4777.4272226942303</v>
      </c>
      <c r="F404" s="10">
        <f t="shared" ca="1" si="56"/>
        <v>0.72664169234278331</v>
      </c>
      <c r="G404" s="61">
        <f ca="1">_xlfn.NORM.INV(F404,'Input Parameters'!$E$21,'Input Parameters'!$F$21)</f>
        <v>289.58712355370244</v>
      </c>
      <c r="H404" s="54">
        <f ca="1">EXP(E404*(1/'Input Parameters'!$E$22-1/G404))</f>
        <v>0.8251730816054631</v>
      </c>
      <c r="I404" s="10">
        <f t="shared" ca="1" si="57"/>
        <v>0.62734785176187957</v>
      </c>
      <c r="J404" s="29">
        <f ca="1">_xlfn.BETA.INV(I404,'Input Parameters'!$L$24,'Input Parameters'!$M$24,'Input Parameters'!$J$24,'Input Parameters'!$K$24)</f>
        <v>0.65851086783008261</v>
      </c>
      <c r="K404" s="156">
        <f ca="1">('Input Parameters'!$E$25/'Input Parameters'!$E$31)^$J404</f>
        <v>8.8808399386893049E-3</v>
      </c>
      <c r="L404" s="66">
        <f ca="1">$H404*$C404*'Input Parameters'!$E$23*K404</f>
        <v>4.4553992690099804</v>
      </c>
      <c r="M404" s="23">
        <f t="shared" ca="1" si="58"/>
        <v>0.64692481829823412</v>
      </c>
      <c r="N404" s="15">
        <f ca="1">_xlfn.NORM.INV(M404,'Input Parameters'!$E$26,'Input Parameters'!$F$26)</f>
        <v>4.1917656763564286E-2</v>
      </c>
      <c r="O404" s="8">
        <f t="shared" ca="1" si="59"/>
        <v>0.66675373430048424</v>
      </c>
      <c r="P404" s="29">
        <f ca="1">_xlfn.LOGNORM.INV(O404,'Input Parameters'!$H$27,'Input Parameters'!$I$27)</f>
        <v>1.7226715523697236</v>
      </c>
      <c r="Q404" s="10"/>
      <c r="R404" s="15">
        <f>'Input Parameters'!$E$28</f>
        <v>12.7</v>
      </c>
      <c r="S404" s="10">
        <f t="shared" ca="1" si="60"/>
        <v>0.55934221758866887</v>
      </c>
      <c r="T404" s="25">
        <f ca="1">_xlfn.LOGNORM.INV(S404,'Input Parameters'!$H$29,'Input Parameters'!$I$29)</f>
        <v>59.21616982328009</v>
      </c>
      <c r="U404" s="10">
        <f t="shared" ca="1" si="61"/>
        <v>0.122352554522276</v>
      </c>
      <c r="V404" s="29">
        <f ca="1">IF('Input Parameters'!$D$30="Beta",_xlfn.BETA.INV(U404,'Input Parameters'!$L$30,'Input Parameters'!$M$30,'Input Parameters'!$J$30,'Input Parameters'!$K$30),IF('Input Parameters'!$D$30="LogNorm",_xlfn.LOGNORM.INV(U404,'Input Parameters'!$H$30,'Input Parameters'!$I$30)))</f>
        <v>0.63157525762318922</v>
      </c>
      <c r="W404" s="2">
        <f ca="1">N404+(P404-N404)*(1-ERF((T404-R404)/(2*SQRT(L404*'Input Parameters'!$E$31))))</f>
        <v>0.24220767024318965</v>
      </c>
      <c r="X404">
        <f t="shared" ca="1" si="62"/>
        <v>1</v>
      </c>
      <c r="Y404" s="7"/>
    </row>
    <row r="405" spans="1:25" ht="15" customHeight="1" x14ac:dyDescent="0.3">
      <c r="A405" s="130">
        <v>398</v>
      </c>
      <c r="B405" s="10">
        <f t="shared" ca="1" si="54"/>
        <v>0.7863425452314371</v>
      </c>
      <c r="C405" s="57">
        <f ca="1">_xlfn.NORM.INV(B405,'Input Parameters'!$E$19,'Input Parameters'!$F$19)</f>
        <v>634.37565927166111</v>
      </c>
      <c r="D405" s="10">
        <f t="shared" ca="1" si="55"/>
        <v>0.76662809331597948</v>
      </c>
      <c r="E405" s="59">
        <f ca="1">IF(_xlfn.NORM.INV(D405,'Input Parameters'!$E$20,'Input Parameters'!$F$20)&lt;3500,3500,IF(_xlfn.NORM.INV(D405,'Input Parameters'!$E$20,'Input Parameters'!$F$20)&gt;5500,5500,_xlfn.NORM.INV(D405,'Input Parameters'!$E$20,'Input Parameters'!$F$20)))</f>
        <v>5309.4510946832543</v>
      </c>
      <c r="F405" s="10">
        <f t="shared" ca="1" si="56"/>
        <v>0.56502257779236464</v>
      </c>
      <c r="G405" s="61">
        <f ca="1">_xlfn.NORM.INV(F405,'Input Parameters'!$E$21,'Input Parameters'!$F$21)</f>
        <v>286.1368065310441</v>
      </c>
      <c r="H405" s="54">
        <f ca="1">EXP(E405*(1/'Input Parameters'!$E$22-1/G405))</f>
        <v>0.64749459556524036</v>
      </c>
      <c r="I405" s="10">
        <f t="shared" ca="1" si="57"/>
        <v>0.51188367560534354</v>
      </c>
      <c r="J405" s="29">
        <f ca="1">_xlfn.BETA.INV(I405,'Input Parameters'!$L$24,'Input Parameters'!$M$24,'Input Parameters'!$J$24,'Input Parameters'!$K$24)</f>
        <v>0.61195399076627588</v>
      </c>
      <c r="K405" s="156">
        <f ca="1">('Input Parameters'!$E$25/'Input Parameters'!$E$31)^$J405</f>
        <v>1.2402203021222103E-2</v>
      </c>
      <c r="L405" s="66">
        <f ca="1">$H405*$C405*'Input Parameters'!$E$23*K405</f>
        <v>5.094264557178632</v>
      </c>
      <c r="M405" s="23">
        <f t="shared" ca="1" si="58"/>
        <v>9.9904511010849628E-2</v>
      </c>
      <c r="N405" s="15">
        <f ca="1">_xlfn.NORM.INV(M405,'Input Parameters'!$E$26,'Input Parameters'!$F$26)</f>
        <v>7.0759869959605287E-3</v>
      </c>
      <c r="O405" s="8">
        <f t="shared" ca="1" si="59"/>
        <v>0.98422909089410826</v>
      </c>
      <c r="P405" s="29">
        <f ca="1">_xlfn.LOGNORM.INV(O405,'Input Parameters'!$H$27,'Input Parameters'!$I$27)</f>
        <v>3.6857365251024845</v>
      </c>
      <c r="Q405" s="10"/>
      <c r="R405" s="15">
        <f>'Input Parameters'!$E$28</f>
        <v>12.7</v>
      </c>
      <c r="S405" s="10">
        <f t="shared" ca="1" si="60"/>
        <v>0.939306134510142</v>
      </c>
      <c r="T405" s="25">
        <f ca="1">_xlfn.LOGNORM.INV(S405,'Input Parameters'!$H$29,'Input Parameters'!$I$29)</f>
        <v>69.292765521473072</v>
      </c>
      <c r="U405" s="10">
        <f t="shared" ca="1" si="61"/>
        <v>0.82494054490785984</v>
      </c>
      <c r="V405" s="29">
        <f ca="1">IF('Input Parameters'!$D$30="Beta",_xlfn.BETA.INV(U405,'Input Parameters'!$L$30,'Input Parameters'!$M$30,'Input Parameters'!$J$30,'Input Parameters'!$K$30),IF('Input Parameters'!$D$30="LogNorm",_xlfn.LOGNORM.INV(U405,'Input Parameters'!$H$30,'Input Parameters'!$I$30)))</f>
        <v>1.4443611157182428</v>
      </c>
      <c r="W405" s="2">
        <f ca="1">N405+(P405-N405)*(1-ERF((T405-R405)/(2*SQRT(L405*'Input Parameters'!$E$31))))</f>
        <v>0.28750439174927983</v>
      </c>
      <c r="X405">
        <f t="shared" ca="1" si="62"/>
        <v>1</v>
      </c>
      <c r="Y405" s="7"/>
    </row>
    <row r="406" spans="1:25" ht="15" customHeight="1" x14ac:dyDescent="0.3">
      <c r="A406" s="130">
        <v>399</v>
      </c>
      <c r="B406" s="10">
        <f t="shared" ca="1" si="54"/>
        <v>0.69033112604242874</v>
      </c>
      <c r="C406" s="57">
        <f ca="1">_xlfn.NORM.INV(B406,'Input Parameters'!$E$19,'Input Parameters'!$F$19)</f>
        <v>609.27868309673465</v>
      </c>
      <c r="D406" s="10">
        <f t="shared" ca="1" si="55"/>
        <v>0.60365757053856584</v>
      </c>
      <c r="E406" s="59">
        <f ca="1">IF(_xlfn.NORM.INV(D406,'Input Parameters'!$E$20,'Input Parameters'!$F$20)&lt;3500,3500,IF(_xlfn.NORM.INV(D406,'Input Parameters'!$E$20,'Input Parameters'!$F$20)&gt;5500,5500,_xlfn.NORM.INV(D406,'Input Parameters'!$E$20,'Input Parameters'!$F$20)))</f>
        <v>4983.978050899761</v>
      </c>
      <c r="F406" s="10">
        <f t="shared" ca="1" si="56"/>
        <v>0.34633550665843549</v>
      </c>
      <c r="G406" s="61">
        <f ca="1">_xlfn.NORM.INV(F406,'Input Parameters'!$E$21,'Input Parameters'!$F$21)</f>
        <v>281.74346939474594</v>
      </c>
      <c r="H406" s="54">
        <f ca="1">EXP(E406*(1/'Input Parameters'!$E$22-1/G406))</f>
        <v>0.5068150569418487</v>
      </c>
      <c r="I406" s="10">
        <f t="shared" ca="1" si="57"/>
        <v>0.81890007900318718</v>
      </c>
      <c r="J406" s="29">
        <f ca="1">_xlfn.BETA.INV(I406,'Input Parameters'!$L$24,'Input Parameters'!$M$24,'Input Parameters'!$J$24,'Input Parameters'!$K$24)</f>
        <v>0.74436294657640956</v>
      </c>
      <c r="K406" s="156">
        <f ca="1">('Input Parameters'!$E$25/'Input Parameters'!$E$31)^$J406</f>
        <v>4.7971987601377955E-3</v>
      </c>
      <c r="L406" s="66">
        <f ca="1">$H406*$C406*'Input Parameters'!$E$23*K406</f>
        <v>1.4813347308738507</v>
      </c>
      <c r="M406" s="23">
        <f t="shared" ca="1" si="58"/>
        <v>0.10502104955497937</v>
      </c>
      <c r="N406" s="15">
        <f ca="1">_xlfn.NORM.INV(M406,'Input Parameters'!$E$26,'Input Parameters'!$F$26)</f>
        <v>7.6775566049870174E-3</v>
      </c>
      <c r="O406" s="8">
        <f t="shared" ca="1" si="59"/>
        <v>0.10735668480276683</v>
      </c>
      <c r="P406" s="29">
        <f ca="1">_xlfn.LOGNORM.INV(O406,'Input Parameters'!$H$27,'Input Parameters'!$I$27)</f>
        <v>0.82226608736035156</v>
      </c>
      <c r="Q406" s="10"/>
      <c r="R406" s="15">
        <f>'Input Parameters'!$E$28</f>
        <v>12.7</v>
      </c>
      <c r="S406" s="10">
        <f t="shared" ca="1" si="60"/>
        <v>0.10999254838529393</v>
      </c>
      <c r="T406" s="25">
        <f ca="1">_xlfn.LOGNORM.INV(S406,'Input Parameters'!$H$29,'Input Parameters'!$I$29)</f>
        <v>50.740342911904143</v>
      </c>
      <c r="U406" s="10">
        <f t="shared" ca="1" si="61"/>
        <v>0.44588687815025874</v>
      </c>
      <c r="V406" s="29">
        <f ca="1">IF('Input Parameters'!$D$30="Beta",_xlfn.BETA.INV(U406,'Input Parameters'!$L$30,'Input Parameters'!$M$30,'Input Parameters'!$J$30,'Input Parameters'!$K$30),IF('Input Parameters'!$D$30="LogNorm",_xlfn.LOGNORM.INV(U406,'Input Parameters'!$H$30,'Input Parameters'!$I$30)))</f>
        <v>0.94700781157622926</v>
      </c>
      <c r="W406" s="2">
        <f ca="1">N406+(P406-N406)*(1-ERF((T406-R406)/(2*SQRT(L406*'Input Parameters'!$E$31))))</f>
        <v>2.9754076272831123E-2</v>
      </c>
      <c r="X406">
        <f t="shared" ca="1" si="62"/>
        <v>1</v>
      </c>
      <c r="Y406" s="7"/>
    </row>
    <row r="407" spans="1:25" ht="15" customHeight="1" x14ac:dyDescent="0.3">
      <c r="A407" s="130">
        <v>400</v>
      </c>
      <c r="B407" s="10">
        <f t="shared" ca="1" si="54"/>
        <v>0.10232341529730138</v>
      </c>
      <c r="C407" s="57">
        <f ca="1">_xlfn.NORM.INV(B407,'Input Parameters'!$E$19,'Input Parameters'!$F$19)</f>
        <v>460.11823241594226</v>
      </c>
      <c r="D407" s="10">
        <f t="shared" ca="1" si="55"/>
        <v>0.10180150556188039</v>
      </c>
      <c r="E407" s="59">
        <f ca="1">IF(_xlfn.NORM.INV(D407,'Input Parameters'!$E$20,'Input Parameters'!$F$20)&lt;3500,3500,IF(_xlfn.NORM.INV(D407,'Input Parameters'!$E$20,'Input Parameters'!$F$20)&gt;5500,5500,_xlfn.NORM.INV(D407,'Input Parameters'!$E$20,'Input Parameters'!$F$20)))</f>
        <v>3910.0527346121571</v>
      </c>
      <c r="F407" s="10">
        <f t="shared" ca="1" si="56"/>
        <v>0.27765884563703147</v>
      </c>
      <c r="G407" s="61">
        <f ca="1">_xlfn.NORM.INV(F407,'Input Parameters'!$E$21,'Input Parameters'!$F$21)</f>
        <v>280.21408933944394</v>
      </c>
      <c r="H407" s="54">
        <f ca="1">EXP(E407*(1/'Input Parameters'!$E$22-1/G407))</f>
        <v>0.54394071002997801</v>
      </c>
      <c r="I407" s="10">
        <f t="shared" ca="1" si="57"/>
        <v>1.7763223859120436E-2</v>
      </c>
      <c r="J407" s="29">
        <f ca="1">_xlfn.BETA.INV(I407,'Input Parameters'!$L$24,'Input Parameters'!$M$24,'Input Parameters'!$J$24,'Input Parameters'!$K$24)</f>
        <v>0.27473252793112463</v>
      </c>
      <c r="K407" s="156">
        <f ca="1">('Input Parameters'!$E$25/'Input Parameters'!$E$31)^$J407</f>
        <v>0.13934437370875</v>
      </c>
      <c r="L407" s="66">
        <f ca="1">$H407*$C407*'Input Parameters'!$E$23*K407</f>
        <v>34.874697119095316</v>
      </c>
      <c r="M407" s="23">
        <f t="shared" ca="1" si="58"/>
        <v>0.71951987212967305</v>
      </c>
      <c r="N407" s="15">
        <f ca="1">_xlfn.NORM.INV(M407,'Input Parameters'!$E$26,'Input Parameters'!$F$26)</f>
        <v>4.6209731661178893E-2</v>
      </c>
      <c r="O407" s="8">
        <f t="shared" ca="1" si="59"/>
        <v>0.23632935728936966</v>
      </c>
      <c r="P407" s="29">
        <f ca="1">_xlfn.LOGNORM.INV(O407,'Input Parameters'!$H$27,'Input Parameters'!$I$27)</f>
        <v>1.0361273938540292</v>
      </c>
      <c r="Q407" s="10"/>
      <c r="R407" s="15">
        <f>'Input Parameters'!$E$28</f>
        <v>12.7</v>
      </c>
      <c r="S407" s="10">
        <f t="shared" ca="1" si="60"/>
        <v>0.95164235704100975</v>
      </c>
      <c r="T407" s="25">
        <f ca="1">_xlfn.LOGNORM.INV(S407,'Input Parameters'!$H$29,'Input Parameters'!$I$29)</f>
        <v>70.169720767683685</v>
      </c>
      <c r="U407" s="10">
        <f t="shared" ca="1" si="61"/>
        <v>0.80966807801951723</v>
      </c>
      <c r="V407" s="29">
        <f ca="1">IF('Input Parameters'!$D$30="Beta",_xlfn.BETA.INV(U407,'Input Parameters'!$L$30,'Input Parameters'!$M$30,'Input Parameters'!$J$30,'Input Parameters'!$K$30),IF('Input Parameters'!$D$30="LogNorm",_xlfn.LOGNORM.INV(U407,'Input Parameters'!$H$30,'Input Parameters'!$I$30)))</f>
        <v>1.4118759886748331</v>
      </c>
      <c r="W407" s="2">
        <f ca="1">N407+(P407-N407)*(1-ERF((T407-R407)/(2*SQRT(L407*'Input Parameters'!$E$31))))</f>
        <v>0.5326280890785865</v>
      </c>
      <c r="X407">
        <f t="shared" ca="1" si="62"/>
        <v>1</v>
      </c>
      <c r="Y407" s="7"/>
    </row>
    <row r="408" spans="1:25" ht="15" customHeight="1" x14ac:dyDescent="0.3">
      <c r="A408" s="130">
        <v>401</v>
      </c>
      <c r="B408" s="10">
        <f t="shared" ca="1" si="54"/>
        <v>0.52329513051668131</v>
      </c>
      <c r="C408" s="57">
        <f ca="1">_xlfn.NORM.INV(B408,'Input Parameters'!$E$19,'Input Parameters'!$F$19)</f>
        <v>572.23695097676659</v>
      </c>
      <c r="D408" s="10">
        <f t="shared" ca="1" si="55"/>
        <v>6.7331347526086716E-2</v>
      </c>
      <c r="E408" s="59">
        <f ca="1">IF(_xlfn.NORM.INV(D408,'Input Parameters'!$E$20,'Input Parameters'!$F$20)&lt;3500,3500,IF(_xlfn.NORM.INV(D408,'Input Parameters'!$E$20,'Input Parameters'!$F$20)&gt;5500,5500,_xlfn.NORM.INV(D408,'Input Parameters'!$E$20,'Input Parameters'!$F$20)))</f>
        <v>3752.8242822088432</v>
      </c>
      <c r="F408" s="10">
        <f t="shared" ca="1" si="56"/>
        <v>0.781176592398657</v>
      </c>
      <c r="G408" s="61">
        <f ca="1">_xlfn.NORM.INV(F408,'Input Parameters'!$E$21,'Input Parameters'!$F$21)</f>
        <v>290.95072018730559</v>
      </c>
      <c r="H408" s="54">
        <f ca="1">EXP(E408*(1/'Input Parameters'!$E$22-1/G408))</f>
        <v>0.91373591047751346</v>
      </c>
      <c r="I408" s="10">
        <f t="shared" ca="1" si="57"/>
        <v>0.89399378618373249</v>
      </c>
      <c r="J408" s="29">
        <f ca="1">_xlfn.BETA.INV(I408,'Input Parameters'!$L$24,'Input Parameters'!$M$24,'Input Parameters'!$J$24,'Input Parameters'!$K$24)</f>
        <v>0.78844014178471267</v>
      </c>
      <c r="K408" s="156">
        <f ca="1">('Input Parameters'!$E$25/'Input Parameters'!$E$31)^$J408</f>
        <v>3.4967791167478924E-3</v>
      </c>
      <c r="L408" s="66">
        <f ca="1">$H408*$C408*'Input Parameters'!$E$23*K408</f>
        <v>1.8283729655910952</v>
      </c>
      <c r="M408" s="23">
        <f t="shared" ca="1" si="58"/>
        <v>6.1778261075546737E-2</v>
      </c>
      <c r="N408" s="15">
        <f ca="1">_xlfn.NORM.INV(M408,'Input Parameters'!$E$26,'Input Parameters'!$F$26)</f>
        <v>1.6596699240120361E-3</v>
      </c>
      <c r="O408" s="8">
        <f t="shared" ca="1" si="59"/>
        <v>0.34326963991024806</v>
      </c>
      <c r="P408" s="29">
        <f ca="1">_xlfn.LOGNORM.INV(O408,'Input Parameters'!$H$27,'Input Parameters'!$I$27)</f>
        <v>1.1908583177158805</v>
      </c>
      <c r="Q408" s="10"/>
      <c r="R408" s="15">
        <f>'Input Parameters'!$E$28</f>
        <v>12.7</v>
      </c>
      <c r="S408" s="10">
        <f t="shared" ca="1" si="60"/>
        <v>1.3112935237208023E-2</v>
      </c>
      <c r="T408" s="25">
        <f ca="1">_xlfn.LOGNORM.INV(S408,'Input Parameters'!$H$29,'Input Parameters'!$I$29)</f>
        <v>45.370648788942241</v>
      </c>
      <c r="U408" s="10">
        <f t="shared" ca="1" si="61"/>
        <v>3.7504986841964794E-2</v>
      </c>
      <c r="V408" s="29">
        <f ca="1">IF('Input Parameters'!$D$30="Beta",_xlfn.BETA.INV(U408,'Input Parameters'!$L$30,'Input Parameters'!$M$30,'Input Parameters'!$J$30,'Input Parameters'!$K$30),IF('Input Parameters'!$D$30="LogNorm",_xlfn.LOGNORM.INV(U408,'Input Parameters'!$H$30,'Input Parameters'!$I$30)))</f>
        <v>0.49515343650355326</v>
      </c>
      <c r="W408" s="2">
        <f ca="1">N408+(P408-N408)*(1-ERF((T408-R408)/(2*SQRT(L408*'Input Parameters'!$E$31))))</f>
        <v>0.1057704131995786</v>
      </c>
      <c r="X408">
        <f t="shared" ca="1" si="62"/>
        <v>1</v>
      </c>
      <c r="Y408" s="7"/>
    </row>
    <row r="409" spans="1:25" ht="15" customHeight="1" x14ac:dyDescent="0.3">
      <c r="A409" s="130">
        <v>402</v>
      </c>
      <c r="B409" s="10">
        <f t="shared" ca="1" si="54"/>
        <v>0.96063495400081378</v>
      </c>
      <c r="C409" s="57">
        <f ca="1">_xlfn.NORM.INV(B409,'Input Parameters'!$E$19,'Input Parameters'!$F$19)</f>
        <v>715.85965056642931</v>
      </c>
      <c r="D409" s="10">
        <f t="shared" ca="1" si="55"/>
        <v>0.43962989433514987</v>
      </c>
      <c r="E409" s="59">
        <f ca="1">IF(_xlfn.NORM.INV(D409,'Input Parameters'!$E$20,'Input Parameters'!$F$20)&lt;3500,3500,IF(_xlfn.NORM.INV(D409,'Input Parameters'!$E$20,'Input Parameters'!$F$20)&gt;5500,5500,_xlfn.NORM.INV(D409,'Input Parameters'!$E$20,'Input Parameters'!$F$20)))</f>
        <v>4693.6646575809791</v>
      </c>
      <c r="F409" s="10">
        <f t="shared" ca="1" si="56"/>
        <v>0.20598113708735277</v>
      </c>
      <c r="G409" s="61">
        <f ca="1">_xlfn.NORM.INV(F409,'Input Parameters'!$E$21,'Input Parameters'!$F$21)</f>
        <v>278.40129958386336</v>
      </c>
      <c r="H409" s="54">
        <f ca="1">EXP(E409*(1/'Input Parameters'!$E$22-1/G409))</f>
        <v>0.43170376858289694</v>
      </c>
      <c r="I409" s="10">
        <f t="shared" ca="1" si="57"/>
        <v>0.35430493338051361</v>
      </c>
      <c r="J409" s="29">
        <f ca="1">_xlfn.BETA.INV(I409,'Input Parameters'!$L$24,'Input Parameters'!$M$24,'Input Parameters'!$J$24,'Input Parameters'!$K$24)</f>
        <v>0.54608841362680804</v>
      </c>
      <c r="K409" s="156">
        <f ca="1">('Input Parameters'!$E$25/'Input Parameters'!$E$31)^$J409</f>
        <v>1.9892921819021726E-2</v>
      </c>
      <c r="L409" s="66">
        <f ca="1">$H409*$C409*'Input Parameters'!$E$23*K409</f>
        <v>6.1476948114686909</v>
      </c>
      <c r="M409" s="23">
        <f t="shared" ca="1" si="58"/>
        <v>0.674055906448082</v>
      </c>
      <c r="N409" s="15">
        <f ca="1">_xlfn.NORM.INV(M409,'Input Parameters'!$E$26,'Input Parameters'!$F$26)</f>
        <v>4.3473953490860022E-2</v>
      </c>
      <c r="O409" s="8">
        <f t="shared" ca="1" si="59"/>
        <v>0.99955095582893694</v>
      </c>
      <c r="P409" s="29">
        <f ca="1">_xlfn.LOGNORM.INV(O409,'Input Parameters'!$H$27,'Input Parameters'!$I$27)</f>
        <v>6.1860872698910558</v>
      </c>
      <c r="Q409" s="10"/>
      <c r="R409" s="15">
        <f>'Input Parameters'!$E$28</f>
        <v>12.7</v>
      </c>
      <c r="S409" s="10">
        <f t="shared" ca="1" si="60"/>
        <v>6.1375062732956676E-2</v>
      </c>
      <c r="T409" s="25">
        <f ca="1">_xlfn.LOGNORM.INV(S409,'Input Parameters'!$H$29,'Input Parameters'!$I$29)</f>
        <v>48.967514413467377</v>
      </c>
      <c r="U409" s="10">
        <f t="shared" ca="1" si="61"/>
        <v>0.25265883370012632</v>
      </c>
      <c r="V409" s="29">
        <f ca="1">IF('Input Parameters'!$D$30="Beta",_xlfn.BETA.INV(U409,'Input Parameters'!$L$30,'Input Parameters'!$M$30,'Input Parameters'!$J$30,'Input Parameters'!$K$30),IF('Input Parameters'!$D$30="LogNorm",_xlfn.LOGNORM.INV(U409,'Input Parameters'!$H$30,'Input Parameters'!$I$30)))</f>
        <v>0.76836907979897284</v>
      </c>
      <c r="W409" s="2">
        <f ca="1">N409+(P409-N409)*(1-ERF((T409-R409)/(2*SQRT(L409*'Input Parameters'!$E$31))))</f>
        <v>1.892374783677151</v>
      </c>
      <c r="X409">
        <f t="shared" ca="1" si="62"/>
        <v>0</v>
      </c>
      <c r="Y409" s="7"/>
    </row>
    <row r="410" spans="1:25" ht="15" customHeight="1" x14ac:dyDescent="0.3">
      <c r="A410" s="130">
        <v>403</v>
      </c>
      <c r="B410" s="10">
        <f t="shared" ca="1" si="54"/>
        <v>0.55185350961683621</v>
      </c>
      <c r="C410" s="57">
        <f ca="1">_xlfn.NORM.INV(B410,'Input Parameters'!$E$19,'Input Parameters'!$F$19)</f>
        <v>578.31420570245132</v>
      </c>
      <c r="D410" s="10">
        <f t="shared" ca="1" si="55"/>
        <v>0.99066697819444438</v>
      </c>
      <c r="E410" s="59">
        <f ca="1">IF(_xlfn.NORM.INV(D410,'Input Parameters'!$E$20,'Input Parameters'!$F$20)&lt;3500,3500,IF(_xlfn.NORM.INV(D410,'Input Parameters'!$E$20,'Input Parameters'!$F$20)&gt;5500,5500,_xlfn.NORM.INV(D410,'Input Parameters'!$E$20,'Input Parameters'!$F$20)))</f>
        <v>5500</v>
      </c>
      <c r="F410" s="10">
        <f t="shared" ca="1" si="56"/>
        <v>0.52993734919226287</v>
      </c>
      <c r="G410" s="61">
        <f ca="1">_xlfn.NORM.INV(F410,'Input Parameters'!$E$21,'Input Parameters'!$F$21)</f>
        <v>285.44038326946639</v>
      </c>
      <c r="H410" s="54">
        <f ca="1">EXP(E410*(1/'Input Parameters'!$E$22-1/G410))</f>
        <v>0.6082673170560241</v>
      </c>
      <c r="I410" s="10">
        <f t="shared" ca="1" si="57"/>
        <v>0.57803049017342456</v>
      </c>
      <c r="J410" s="29">
        <f ca="1">_xlfn.BETA.INV(I410,'Input Parameters'!$L$24,'Input Parameters'!$M$24,'Input Parameters'!$J$24,'Input Parameters'!$K$24)</f>
        <v>0.63853442305782571</v>
      </c>
      <c r="K410" s="156">
        <f ca="1">('Input Parameters'!$E$25/'Input Parameters'!$E$31)^$J410</f>
        <v>1.0249184282266005E-2</v>
      </c>
      <c r="L410" s="66">
        <f ca="1">$H410*$C410*'Input Parameters'!$E$23*K410</f>
        <v>3.6053517660339298</v>
      </c>
      <c r="M410" s="23">
        <f t="shared" ca="1" si="58"/>
        <v>0.12902250888112687</v>
      </c>
      <c r="N410" s="15">
        <f ca="1">_xlfn.NORM.INV(M410,'Input Parameters'!$E$26,'Input Parameters'!$F$26)</f>
        <v>1.0248497380780215E-2</v>
      </c>
      <c r="O410" s="8">
        <f t="shared" ca="1" si="59"/>
        <v>0.88780164328271471</v>
      </c>
      <c r="P410" s="29">
        <f ca="1">_xlfn.LOGNORM.INV(O410,'Input Parameters'!$H$27,'Input Parameters'!$I$27)</f>
        <v>2.4368486791226123</v>
      </c>
      <c r="Q410" s="10"/>
      <c r="R410" s="15">
        <f>'Input Parameters'!$E$28</f>
        <v>12.7</v>
      </c>
      <c r="S410" s="10">
        <f t="shared" ca="1" si="60"/>
        <v>0.74836978889962191</v>
      </c>
      <c r="T410" s="25">
        <f ca="1">_xlfn.LOGNORM.INV(S410,'Input Parameters'!$H$29,'Input Parameters'!$I$29)</f>
        <v>62.776715562350461</v>
      </c>
      <c r="U410" s="10">
        <f t="shared" ca="1" si="61"/>
        <v>0.26259531870471453</v>
      </c>
      <c r="V410" s="29">
        <f ca="1">IF('Input Parameters'!$D$30="Beta",_xlfn.BETA.INV(U410,'Input Parameters'!$L$30,'Input Parameters'!$M$30,'Input Parameters'!$J$30,'Input Parameters'!$K$30),IF('Input Parameters'!$D$30="LogNorm",_xlfn.LOGNORM.INV(U410,'Input Parameters'!$H$30,'Input Parameters'!$I$30)))</f>
        <v>0.77775282424308922</v>
      </c>
      <c r="W410" s="2">
        <f ca="1">N410+(P410-N410)*(1-ERF((T410-R410)/(2*SQRT(L410*'Input Parameters'!$E$31))))</f>
        <v>0.16118438551191794</v>
      </c>
      <c r="X410">
        <f t="shared" ca="1" si="62"/>
        <v>1</v>
      </c>
      <c r="Y410" s="7"/>
    </row>
    <row r="411" spans="1:25" ht="15" customHeight="1" x14ac:dyDescent="0.3">
      <c r="A411" s="130">
        <v>404</v>
      </c>
      <c r="B411" s="10">
        <f t="shared" ca="1" si="54"/>
        <v>0.80888907497733065</v>
      </c>
      <c r="C411" s="57">
        <f ca="1">_xlfn.NORM.INV(B411,'Input Parameters'!$E$19,'Input Parameters'!$F$19)</f>
        <v>641.13692694502379</v>
      </c>
      <c r="D411" s="10">
        <f t="shared" ca="1" si="55"/>
        <v>0.49090257057419706</v>
      </c>
      <c r="E411" s="59">
        <f ca="1">IF(_xlfn.NORM.INV(D411,'Input Parameters'!$E$20,'Input Parameters'!$F$20)&lt;3500,3500,IF(_xlfn.NORM.INV(D411,'Input Parameters'!$E$20,'Input Parameters'!$F$20)&gt;5500,5500,_xlfn.NORM.INV(D411,'Input Parameters'!$E$20,'Input Parameters'!$F$20)))</f>
        <v>4784.0359045911791</v>
      </c>
      <c r="F411" s="10">
        <f t="shared" ca="1" si="56"/>
        <v>0.56056270606721215</v>
      </c>
      <c r="G411" s="61">
        <f ca="1">_xlfn.NORM.INV(F411,'Input Parameters'!$E$21,'Input Parameters'!$F$21)</f>
        <v>286.04783279821714</v>
      </c>
      <c r="H411" s="54">
        <f ca="1">EXP(E411*(1/'Input Parameters'!$E$22-1/G411))</f>
        <v>0.67244596051838712</v>
      </c>
      <c r="I411" s="10">
        <f t="shared" ca="1" si="57"/>
        <v>0.26611522080600103</v>
      </c>
      <c r="J411" s="29">
        <f ca="1">_xlfn.BETA.INV(I411,'Input Parameters'!$L$24,'Input Parameters'!$M$24,'Input Parameters'!$J$24,'Input Parameters'!$K$24)</f>
        <v>0.50455226752065863</v>
      </c>
      <c r="K411" s="156">
        <f ca="1">('Input Parameters'!$E$25/'Input Parameters'!$E$31)^$J411</f>
        <v>2.6797953092041724E-2</v>
      </c>
      <c r="L411" s="66">
        <f ca="1">$H411*$C411*'Input Parameters'!$E$23*K411</f>
        <v>11.553399819279468</v>
      </c>
      <c r="M411" s="23">
        <f t="shared" ca="1" si="58"/>
        <v>0.56574649182444259</v>
      </c>
      <c r="N411" s="15">
        <f ca="1">_xlfn.NORM.INV(M411,'Input Parameters'!$E$26,'Input Parameters'!$F$26)</f>
        <v>3.7476658920312718E-2</v>
      </c>
      <c r="O411" s="8">
        <f t="shared" ca="1" si="59"/>
        <v>0.37593347145323863</v>
      </c>
      <c r="P411" s="29">
        <f ca="1">_xlfn.LOGNORM.INV(O411,'Input Parameters'!$H$27,'Input Parameters'!$I$27)</f>
        <v>1.2377943144738126</v>
      </c>
      <c r="Q411" s="10"/>
      <c r="R411" s="15">
        <f>'Input Parameters'!$E$28</f>
        <v>12.7</v>
      </c>
      <c r="S411" s="10">
        <f t="shared" ca="1" si="60"/>
        <v>0.5256691213703818</v>
      </c>
      <c r="T411" s="25">
        <f ca="1">_xlfn.LOGNORM.INV(S411,'Input Parameters'!$H$29,'Input Parameters'!$I$29)</f>
        <v>58.654308805626322</v>
      </c>
      <c r="U411" s="10">
        <f t="shared" ca="1" si="61"/>
        <v>0.99262002047925868</v>
      </c>
      <c r="V411" s="29">
        <f ca="1">IF('Input Parameters'!$D$30="Beta",_xlfn.BETA.INV(U411,'Input Parameters'!$L$30,'Input Parameters'!$M$30,'Input Parameters'!$J$30,'Input Parameters'!$K$30),IF('Input Parameters'!$D$30="LogNorm",_xlfn.LOGNORM.INV(U411,'Input Parameters'!$H$30,'Input Parameters'!$I$30)))</f>
        <v>2.6135427125798412</v>
      </c>
      <c r="W411" s="2">
        <f ca="1">N411+(P411-N411)*(1-ERF((T411-R411)/(2*SQRT(L411*'Input Parameters'!$E$31))))</f>
        <v>0.44447312192005473</v>
      </c>
      <c r="X411">
        <f t="shared" ca="1" si="62"/>
        <v>1</v>
      </c>
      <c r="Y411" s="7"/>
    </row>
    <row r="412" spans="1:25" ht="15" customHeight="1" x14ac:dyDescent="0.3">
      <c r="A412" s="130">
        <v>405</v>
      </c>
      <c r="B412" s="10">
        <f t="shared" ca="1" si="54"/>
        <v>0.46172353502093766</v>
      </c>
      <c r="C412" s="57">
        <f ca="1">_xlfn.NORM.INV(B412,'Input Parameters'!$E$19,'Input Parameters'!$F$19)</f>
        <v>559.18017972462837</v>
      </c>
      <c r="D412" s="10">
        <f t="shared" ca="1" si="55"/>
        <v>0.68152117864312001</v>
      </c>
      <c r="E412" s="59">
        <f ca="1">IF(_xlfn.NORM.INV(D412,'Input Parameters'!$E$20,'Input Parameters'!$F$20)&lt;3500,3500,IF(_xlfn.NORM.INV(D412,'Input Parameters'!$E$20,'Input Parameters'!$F$20)&gt;5500,5500,_xlfn.NORM.INV(D412,'Input Parameters'!$E$20,'Input Parameters'!$F$20)))</f>
        <v>5130.369741757072</v>
      </c>
      <c r="F412" s="10">
        <f t="shared" ca="1" si="56"/>
        <v>8.5938520272034635E-2</v>
      </c>
      <c r="G412" s="61">
        <f ca="1">_xlfn.NORM.INV(F412,'Input Parameters'!$E$21,'Input Parameters'!$F$21)</f>
        <v>274.11168911670154</v>
      </c>
      <c r="H412" s="54">
        <f ca="1">EXP(E412*(1/'Input Parameters'!$E$22-1/G412))</f>
        <v>0.29922676639254286</v>
      </c>
      <c r="I412" s="10">
        <f t="shared" ca="1" si="57"/>
        <v>0.53837225492564211</v>
      </c>
      <c r="J412" s="29">
        <f ca="1">_xlfn.BETA.INV(I412,'Input Parameters'!$L$24,'Input Parameters'!$M$24,'Input Parameters'!$J$24,'Input Parameters'!$K$24)</f>
        <v>0.62260284972832314</v>
      </c>
      <c r="K412" s="156">
        <f ca="1">('Input Parameters'!$E$25/'Input Parameters'!$E$31)^$J412</f>
        <v>1.1490079625694325E-2</v>
      </c>
      <c r="L412" s="66">
        <f ca="1">$H412*$C412*'Input Parameters'!$E$23*K412</f>
        <v>1.9225393919473268</v>
      </c>
      <c r="M412" s="23">
        <f t="shared" ca="1" si="58"/>
        <v>0.73716450313909465</v>
      </c>
      <c r="N412" s="15">
        <f ca="1">_xlfn.NORM.INV(M412,'Input Parameters'!$E$26,'Input Parameters'!$F$26)</f>
        <v>4.7327190200849752E-2</v>
      </c>
      <c r="O412" s="8">
        <f t="shared" ca="1" si="59"/>
        <v>0.75979484699937816</v>
      </c>
      <c r="P412" s="29">
        <f ca="1">_xlfn.LOGNORM.INV(O412,'Input Parameters'!$H$27,'Input Parameters'!$I$27)</f>
        <v>1.9452606773840793</v>
      </c>
      <c r="Q412" s="10"/>
      <c r="R412" s="15">
        <f>'Input Parameters'!$E$28</f>
        <v>12.7</v>
      </c>
      <c r="S412" s="10">
        <f t="shared" ca="1" si="60"/>
        <v>2.0192093513848874E-3</v>
      </c>
      <c r="T412" s="25">
        <f ca="1">_xlfn.LOGNORM.INV(S412,'Input Parameters'!$H$29,'Input Parameters'!$I$29)</f>
        <v>42.16667351072077</v>
      </c>
      <c r="U412" s="10">
        <f t="shared" ca="1" si="61"/>
        <v>0.91181603543105749</v>
      </c>
      <c r="V412" s="29">
        <f ca="1">IF('Input Parameters'!$D$30="Beta",_xlfn.BETA.INV(U412,'Input Parameters'!$L$30,'Input Parameters'!$M$30,'Input Parameters'!$J$30,'Input Parameters'!$K$30),IF('Input Parameters'!$D$30="LogNorm",_xlfn.LOGNORM.INV(U412,'Input Parameters'!$H$30,'Input Parameters'!$I$30)))</f>
        <v>1.7029656822058463</v>
      </c>
      <c r="W412" s="2">
        <f ca="1">N412+(P412-N412)*(1-ERF((T412-R412)/(2*SQRT(L412*'Input Parameters'!$E$31))))</f>
        <v>0.29958321014467076</v>
      </c>
      <c r="X412">
        <f t="shared" ca="1" si="62"/>
        <v>1</v>
      </c>
      <c r="Y412" s="7"/>
    </row>
    <row r="413" spans="1:25" ht="15" customHeight="1" x14ac:dyDescent="0.3">
      <c r="A413" s="130">
        <v>406</v>
      </c>
      <c r="B413" s="10">
        <f t="shared" ca="1" si="54"/>
        <v>0.39685625217339127</v>
      </c>
      <c r="C413" s="57">
        <f ca="1">_xlfn.NORM.INV(B413,'Input Parameters'!$E$19,'Input Parameters'!$F$19)</f>
        <v>545.20385874572401</v>
      </c>
      <c r="D413" s="10">
        <f t="shared" ca="1" si="55"/>
        <v>0.5770127317841115</v>
      </c>
      <c r="E413" s="59">
        <f ca="1">IF(_xlfn.NORM.INV(D413,'Input Parameters'!$E$20,'Input Parameters'!$F$20)&lt;3500,3500,IF(_xlfn.NORM.INV(D413,'Input Parameters'!$E$20,'Input Parameters'!$F$20)&gt;5500,5500,_xlfn.NORM.INV(D413,'Input Parameters'!$E$20,'Input Parameters'!$F$20)))</f>
        <v>4935.980004447495</v>
      </c>
      <c r="F413" s="10">
        <f t="shared" ca="1" si="56"/>
        <v>0.92228203124823915</v>
      </c>
      <c r="G413" s="61">
        <f ca="1">_xlfn.NORM.INV(F413,'Input Parameters'!$E$21,'Input Parameters'!$F$21)</f>
        <v>296.0158387461517</v>
      </c>
      <c r="H413" s="54">
        <f ca="1">EXP(E413*(1/'Input Parameters'!$E$22-1/G413))</f>
        <v>1.1872411650704164</v>
      </c>
      <c r="I413" s="10">
        <f t="shared" ca="1" si="57"/>
        <v>0.6569782682287284</v>
      </c>
      <c r="J413" s="29">
        <f ca="1">_xlfn.BETA.INV(I413,'Input Parameters'!$L$24,'Input Parameters'!$M$24,'Input Parameters'!$J$24,'Input Parameters'!$K$24)</f>
        <v>0.67071065766813431</v>
      </c>
      <c r="K413" s="156">
        <f ca="1">('Input Parameters'!$E$25/'Input Parameters'!$E$31)^$J413</f>
        <v>8.1366647938387326E-3</v>
      </c>
      <c r="L413" s="66">
        <f ca="1">$H413*$C413*'Input Parameters'!$E$23*K413</f>
        <v>5.2667692602146454</v>
      </c>
      <c r="M413" s="23">
        <f t="shared" ca="1" si="58"/>
        <v>0.92064301883257926</v>
      </c>
      <c r="N413" s="15">
        <f ca="1">_xlfn.NORM.INV(M413,'Input Parameters'!$E$26,'Input Parameters'!$F$26)</f>
        <v>6.3597610460529086E-2</v>
      </c>
      <c r="O413" s="8">
        <f t="shared" ca="1" si="59"/>
        <v>0.89723818601075378</v>
      </c>
      <c r="P413" s="29">
        <f ca="1">_xlfn.LOGNORM.INV(O413,'Input Parameters'!$H$27,'Input Parameters'!$I$27)</f>
        <v>2.4925122196184968</v>
      </c>
      <c r="Q413" s="10"/>
      <c r="R413" s="15">
        <f>'Input Parameters'!$E$28</f>
        <v>12.7</v>
      </c>
      <c r="S413" s="10">
        <f t="shared" ca="1" si="60"/>
        <v>0.61913854254949785</v>
      </c>
      <c r="T413" s="25">
        <f ca="1">_xlfn.LOGNORM.INV(S413,'Input Parameters'!$H$29,'Input Parameters'!$I$29)</f>
        <v>60.248365617975402</v>
      </c>
      <c r="U413" s="10">
        <f t="shared" ca="1" si="61"/>
        <v>0.17494131882921038</v>
      </c>
      <c r="V413" s="29">
        <f ca="1">IF('Input Parameters'!$D$30="Beta",_xlfn.BETA.INV(U413,'Input Parameters'!$L$30,'Input Parameters'!$M$30,'Input Parameters'!$J$30,'Input Parameters'!$K$30),IF('Input Parameters'!$D$30="LogNorm",_xlfn.LOGNORM.INV(U413,'Input Parameters'!$H$30,'Input Parameters'!$I$30)))</f>
        <v>0.69112522465424864</v>
      </c>
      <c r="W413" s="2">
        <f ca="1">N413+(P413-N413)*(1-ERF((T413-R413)/(2*SQRT(L413*'Input Parameters'!$E$31))))</f>
        <v>0.41071611765617899</v>
      </c>
      <c r="X413">
        <f t="shared" ca="1" si="62"/>
        <v>1</v>
      </c>
      <c r="Y413" s="7"/>
    </row>
    <row r="414" spans="1:25" ht="15" customHeight="1" x14ac:dyDescent="0.3">
      <c r="A414" s="130">
        <v>407</v>
      </c>
      <c r="B414" s="10">
        <f t="shared" ca="1" si="54"/>
        <v>0.99629381744313394</v>
      </c>
      <c r="C414" s="57">
        <f ca="1">_xlfn.NORM.INV(B414,'Input Parameters'!$E$19,'Input Parameters'!$F$19)</f>
        <v>793.56791436113303</v>
      </c>
      <c r="D414" s="10">
        <f t="shared" ca="1" si="55"/>
        <v>0.84519994160225043</v>
      </c>
      <c r="E414" s="59">
        <f ca="1">IF(_xlfn.NORM.INV(D414,'Input Parameters'!$E$20,'Input Parameters'!$F$20)&lt;3500,3500,IF(_xlfn.NORM.INV(D414,'Input Parameters'!$E$20,'Input Parameters'!$F$20)&gt;5500,5500,_xlfn.NORM.INV(D414,'Input Parameters'!$E$20,'Input Parameters'!$F$20)))</f>
        <v>5500</v>
      </c>
      <c r="F414" s="10">
        <f t="shared" ca="1" si="56"/>
        <v>0.15568228353301328</v>
      </c>
      <c r="G414" s="61">
        <f ca="1">_xlfn.NORM.INV(F414,'Input Parameters'!$E$21,'Input Parameters'!$F$21)</f>
        <v>276.89282755278333</v>
      </c>
      <c r="H414" s="54">
        <f ca="1">EXP(E414*(1/'Input Parameters'!$E$22-1/G414))</f>
        <v>0.33556157899034544</v>
      </c>
      <c r="I414" s="10">
        <f t="shared" ca="1" si="57"/>
        <v>0.82958476001810211</v>
      </c>
      <c r="J414" s="29">
        <f ca="1">_xlfn.BETA.INV(I414,'Input Parameters'!$L$24,'Input Parameters'!$M$24,'Input Parameters'!$J$24,'Input Parameters'!$K$24)</f>
        <v>0.74999975135017327</v>
      </c>
      <c r="K414" s="156">
        <f ca="1">('Input Parameters'!$E$25/'Input Parameters'!$E$31)^$J414</f>
        <v>4.6070892932647389E-3</v>
      </c>
      <c r="L414" s="66">
        <f ca="1">$H414*$C414*'Input Parameters'!$E$23*K414</f>
        <v>1.2268259652445437</v>
      </c>
      <c r="M414" s="23">
        <f t="shared" ca="1" si="58"/>
        <v>0.5893777204736329</v>
      </c>
      <c r="N414" s="15">
        <f ca="1">_xlfn.NORM.INV(M414,'Input Parameters'!$E$26,'Input Parameters'!$F$26)</f>
        <v>3.8744835244347582E-2</v>
      </c>
      <c r="O414" s="8">
        <f t="shared" ca="1" si="59"/>
        <v>0.55712833956227259</v>
      </c>
      <c r="P414" s="29">
        <f ca="1">_xlfn.LOGNORM.INV(O414,'Input Parameters'!$H$27,'Input Parameters'!$I$27)</f>
        <v>1.5170732961163516</v>
      </c>
      <c r="Q414" s="10"/>
      <c r="R414" s="15">
        <f>'Input Parameters'!$E$28</f>
        <v>12.7</v>
      </c>
      <c r="S414" s="10">
        <f t="shared" ca="1" si="60"/>
        <v>0.71548174580169233</v>
      </c>
      <c r="T414" s="25">
        <f ca="1">_xlfn.LOGNORM.INV(S414,'Input Parameters'!$H$29,'Input Parameters'!$I$29)</f>
        <v>62.076557379869975</v>
      </c>
      <c r="U414" s="10">
        <f t="shared" ca="1" si="61"/>
        <v>0.21759739270975131</v>
      </c>
      <c r="V414" s="29">
        <f ca="1">IF('Input Parameters'!$D$30="Beta",_xlfn.BETA.INV(U414,'Input Parameters'!$L$30,'Input Parameters'!$M$30,'Input Parameters'!$J$30,'Input Parameters'!$K$30),IF('Input Parameters'!$D$30="LogNorm",_xlfn.LOGNORM.INV(U414,'Input Parameters'!$H$30,'Input Parameters'!$I$30)))</f>
        <v>0.73453749297990334</v>
      </c>
      <c r="W414" s="2">
        <f ca="1">N414+(P414-N414)*(1-ERF((T414-R414)/(2*SQRT(L414*'Input Parameters'!$E$31))))</f>
        <v>4.1140362514109172E-2</v>
      </c>
      <c r="X414">
        <f t="shared" ca="1" si="62"/>
        <v>1</v>
      </c>
      <c r="Y414" s="7"/>
    </row>
    <row r="415" spans="1:25" ht="15" customHeight="1" x14ac:dyDescent="0.3">
      <c r="A415" s="130">
        <v>408</v>
      </c>
      <c r="B415" s="10">
        <f t="shared" ca="1" si="54"/>
        <v>1.9935003671012974E-2</v>
      </c>
      <c r="C415" s="57">
        <f ca="1">_xlfn.NORM.INV(B415,'Input Parameters'!$E$19,'Input Parameters'!$F$19)</f>
        <v>393.64462787405705</v>
      </c>
      <c r="D415" s="10">
        <f t="shared" ca="1" si="55"/>
        <v>0.82162273032132649</v>
      </c>
      <c r="E415" s="59">
        <f ca="1">IF(_xlfn.NORM.INV(D415,'Input Parameters'!$E$20,'Input Parameters'!$F$20)&lt;3500,3500,IF(_xlfn.NORM.INV(D415,'Input Parameters'!$E$20,'Input Parameters'!$F$20)&gt;5500,5500,_xlfn.NORM.INV(D415,'Input Parameters'!$E$20,'Input Parameters'!$F$20)))</f>
        <v>5445.0968180545588</v>
      </c>
      <c r="F415" s="10">
        <f t="shared" ca="1" si="56"/>
        <v>7.8110350077508106E-2</v>
      </c>
      <c r="G415" s="61">
        <f ca="1">_xlfn.NORM.INV(F415,'Input Parameters'!$E$21,'Input Parameters'!$F$21)</f>
        <v>273.70532585871507</v>
      </c>
      <c r="H415" s="54">
        <f ca="1">EXP(E415*(1/'Input Parameters'!$E$22-1/G415))</f>
        <v>0.26980305414825589</v>
      </c>
      <c r="I415" s="10">
        <f t="shared" ca="1" si="57"/>
        <v>0.35616591410491938</v>
      </c>
      <c r="J415" s="29">
        <f ca="1">_xlfn.BETA.INV(I415,'Input Parameters'!$L$24,'Input Parameters'!$M$24,'Input Parameters'!$J$24,'Input Parameters'!$K$24)</f>
        <v>0.54691357524682027</v>
      </c>
      <c r="K415" s="156">
        <f ca="1">('Input Parameters'!$E$25/'Input Parameters'!$E$31)^$J415</f>
        <v>1.9775516748372066E-2</v>
      </c>
      <c r="L415" s="66">
        <f ca="1">$H415*$C415*'Input Parameters'!$E$23*K415</f>
        <v>2.1002888713961387</v>
      </c>
      <c r="M415" s="23">
        <f t="shared" ca="1" si="58"/>
        <v>0.75241543512226849</v>
      </c>
      <c r="N415" s="15">
        <f ca="1">_xlfn.NORM.INV(M415,'Input Parameters'!$E$26,'Input Parameters'!$F$26)</f>
        <v>4.8324318903674328E-2</v>
      </c>
      <c r="O415" s="8">
        <f t="shared" ca="1" si="59"/>
        <v>0.66233678531979279</v>
      </c>
      <c r="P415" s="29">
        <f ca="1">_xlfn.LOGNORM.INV(O415,'Input Parameters'!$H$27,'Input Parameters'!$I$27)</f>
        <v>1.7134610256852296</v>
      </c>
      <c r="Q415" s="10"/>
      <c r="R415" s="15">
        <f>'Input Parameters'!$E$28</f>
        <v>12.7</v>
      </c>
      <c r="S415" s="10">
        <f t="shared" ca="1" si="60"/>
        <v>2.9005993879730463E-2</v>
      </c>
      <c r="T415" s="25">
        <f ca="1">_xlfn.LOGNORM.INV(S415,'Input Parameters'!$H$29,'Input Parameters'!$I$29)</f>
        <v>47.068597883522656</v>
      </c>
      <c r="U415" s="10">
        <f t="shared" ca="1" si="61"/>
        <v>0.20472340472563044</v>
      </c>
      <c r="V415" s="29">
        <f ca="1">IF('Input Parameters'!$D$30="Beta",_xlfn.BETA.INV(U415,'Input Parameters'!$L$30,'Input Parameters'!$M$30,'Input Parameters'!$J$30,'Input Parameters'!$K$30),IF('Input Parameters'!$D$30="LogNorm",_xlfn.LOGNORM.INV(U415,'Input Parameters'!$H$30,'Input Parameters'!$I$30)))</f>
        <v>0.72175021583153642</v>
      </c>
      <c r="W415" s="2">
        <f ca="1">N415+(P415-N415)*(1-ERF((T415-R415)/(2*SQRT(L415*'Input Parameters'!$E$31))))</f>
        <v>0.20411773116157339</v>
      </c>
      <c r="X415">
        <f t="shared" ca="1" si="62"/>
        <v>1</v>
      </c>
      <c r="Y415" s="7"/>
    </row>
    <row r="416" spans="1:25" ht="15" customHeight="1" x14ac:dyDescent="0.3">
      <c r="A416" s="130">
        <v>409</v>
      </c>
      <c r="B416" s="10">
        <f t="shared" ca="1" si="54"/>
        <v>2.4154118244340106E-2</v>
      </c>
      <c r="C416" s="57">
        <f ca="1">_xlfn.NORM.INV(B416,'Input Parameters'!$E$19,'Input Parameters'!$F$19)</f>
        <v>400.44233971970357</v>
      </c>
      <c r="D416" s="10">
        <f t="shared" ca="1" si="55"/>
        <v>0.66510801816103193</v>
      </c>
      <c r="E416" s="59">
        <f ca="1">IF(_xlfn.NORM.INV(D416,'Input Parameters'!$E$20,'Input Parameters'!$F$20)&lt;3500,3500,IF(_xlfn.NORM.INV(D416,'Input Parameters'!$E$20,'Input Parameters'!$F$20)&gt;5500,5500,_xlfn.NORM.INV(D416,'Input Parameters'!$E$20,'Input Parameters'!$F$20)))</f>
        <v>5098.5111668923482</v>
      </c>
      <c r="F416" s="10">
        <f t="shared" ca="1" si="56"/>
        <v>0.9096720168552811</v>
      </c>
      <c r="G416" s="61">
        <f ca="1">_xlfn.NORM.INV(F416,'Input Parameters'!$E$21,'Input Parameters'!$F$21)</f>
        <v>295.37248103240802</v>
      </c>
      <c r="H416" s="54">
        <f ca="1">EXP(E416*(1/'Input Parameters'!$E$22-1/G416))</f>
        <v>1.1500072334441689</v>
      </c>
      <c r="I416" s="10">
        <f t="shared" ca="1" si="57"/>
        <v>0.82574378956012162</v>
      </c>
      <c r="J416" s="29">
        <f ca="1">_xlfn.BETA.INV(I416,'Input Parameters'!$L$24,'Input Parameters'!$M$24,'Input Parameters'!$J$24,'Input Parameters'!$K$24)</f>
        <v>0.74795533585685492</v>
      </c>
      <c r="K416" s="156">
        <f ca="1">('Input Parameters'!$E$25/'Input Parameters'!$E$31)^$J416</f>
        <v>4.6751534230401754E-3</v>
      </c>
      <c r="L416" s="66">
        <f ca="1">$H416*$C416*'Input Parameters'!$E$23*K416</f>
        <v>2.1529623235047204</v>
      </c>
      <c r="M416" s="23">
        <f t="shared" ca="1" si="58"/>
        <v>0.10468980354744073</v>
      </c>
      <c r="N416" s="15">
        <f ca="1">_xlfn.NORM.INV(M416,'Input Parameters'!$E$26,'Input Parameters'!$F$26)</f>
        <v>7.6392631788465247E-3</v>
      </c>
      <c r="O416" s="8">
        <f t="shared" ca="1" si="59"/>
        <v>4.6466216011736616E-2</v>
      </c>
      <c r="P416" s="29">
        <f ca="1">_xlfn.LOGNORM.INV(O416,'Input Parameters'!$H$27,'Input Parameters'!$I$27)</f>
        <v>0.6769924987173539</v>
      </c>
      <c r="Q416" s="10"/>
      <c r="R416" s="15">
        <f>'Input Parameters'!$E$28</f>
        <v>12.7</v>
      </c>
      <c r="S416" s="10">
        <f t="shared" ca="1" si="60"/>
        <v>0.44734249456154274</v>
      </c>
      <c r="T416" s="25">
        <f ca="1">_xlfn.LOGNORM.INV(S416,'Input Parameters'!$H$29,'Input Parameters'!$I$29)</f>
        <v>57.37275284817499</v>
      </c>
      <c r="U416" s="10">
        <f t="shared" ca="1" si="61"/>
        <v>0.13317610279745684</v>
      </c>
      <c r="V416" s="29">
        <f ca="1">IF('Input Parameters'!$D$30="Beta",_xlfn.BETA.INV(U416,'Input Parameters'!$L$30,'Input Parameters'!$M$30,'Input Parameters'!$J$30,'Input Parameters'!$K$30),IF('Input Parameters'!$D$30="LogNorm",_xlfn.LOGNORM.INV(U416,'Input Parameters'!$H$30,'Input Parameters'!$I$30)))</f>
        <v>0.64461029045337837</v>
      </c>
      <c r="W416" s="2">
        <f ca="1">N416+(P416-N416)*(1-ERF((T416-R416)/(2*SQRT(L416*'Input Parameters'!$E$31))))</f>
        <v>2.8611527528851422E-2</v>
      </c>
      <c r="X416">
        <f t="shared" ca="1" si="62"/>
        <v>1</v>
      </c>
      <c r="Y416" s="7"/>
    </row>
    <row r="417" spans="1:25" ht="15" customHeight="1" x14ac:dyDescent="0.3">
      <c r="A417" s="130">
        <v>410</v>
      </c>
      <c r="B417" s="10">
        <f t="shared" ca="1" si="54"/>
        <v>0.97786376989047386</v>
      </c>
      <c r="C417" s="57">
        <f ca="1">_xlfn.NORM.INV(B417,'Input Parameters'!$E$19,'Input Parameters'!$F$19)</f>
        <v>737.27191825038017</v>
      </c>
      <c r="D417" s="10">
        <f t="shared" ca="1" si="55"/>
        <v>0.77884154093289193</v>
      </c>
      <c r="E417" s="59">
        <f ca="1">IF(_xlfn.NORM.INV(D417,'Input Parameters'!$E$20,'Input Parameters'!$F$20)&lt;3500,3500,IF(_xlfn.NORM.INV(D417,'Input Parameters'!$E$20,'Input Parameters'!$F$20)&gt;5500,5500,_xlfn.NORM.INV(D417,'Input Parameters'!$E$20,'Input Parameters'!$F$20)))</f>
        <v>5337.8006385177259</v>
      </c>
      <c r="F417" s="10">
        <f t="shared" ca="1" si="56"/>
        <v>6.5050863747098009E-2</v>
      </c>
      <c r="G417" s="61">
        <f ca="1">_xlfn.NORM.INV(F417,'Input Parameters'!$E$21,'Input Parameters'!$F$21)</f>
        <v>272.9523112635307</v>
      </c>
      <c r="H417" s="54">
        <f ca="1">EXP(E417*(1/'Input Parameters'!$E$22-1/G417))</f>
        <v>0.26235682945596434</v>
      </c>
      <c r="I417" s="10">
        <f t="shared" ca="1" si="57"/>
        <v>0.25755482191128654</v>
      </c>
      <c r="J417" s="29">
        <f ca="1">_xlfn.BETA.INV(I417,'Input Parameters'!$L$24,'Input Parameters'!$M$24,'Input Parameters'!$J$24,'Input Parameters'!$K$24)</f>
        <v>0.50019514396628706</v>
      </c>
      <c r="K417" s="156">
        <f ca="1">('Input Parameters'!$E$25/'Input Parameters'!$E$31)^$J417</f>
        <v>2.7648778262975019E-2</v>
      </c>
      <c r="L417" s="66">
        <f ca="1">$H417*$C417*'Input Parameters'!$E$23*K417</f>
        <v>5.3480568101689565</v>
      </c>
      <c r="M417" s="23">
        <f t="shared" ca="1" si="58"/>
        <v>0.82389117242297671</v>
      </c>
      <c r="N417" s="15">
        <f ca="1">_xlfn.NORM.INV(M417,'Input Parameters'!$E$26,'Input Parameters'!$F$26)</f>
        <v>5.3536223836073205E-2</v>
      </c>
      <c r="O417" s="8">
        <f t="shared" ca="1" si="59"/>
        <v>0.94857090097853336</v>
      </c>
      <c r="P417" s="29">
        <f ca="1">_xlfn.LOGNORM.INV(O417,'Input Parameters'!$H$27,'Input Parameters'!$I$27)</f>
        <v>2.9295578577614507</v>
      </c>
      <c r="Q417" s="10"/>
      <c r="R417" s="15">
        <f>'Input Parameters'!$E$28</f>
        <v>12.7</v>
      </c>
      <c r="S417" s="10">
        <f t="shared" ca="1" si="60"/>
        <v>0.22023776497626046</v>
      </c>
      <c r="T417" s="25">
        <f ca="1">_xlfn.LOGNORM.INV(S417,'Input Parameters'!$H$29,'Input Parameters'!$I$29)</f>
        <v>53.400790261755148</v>
      </c>
      <c r="U417" s="10">
        <f t="shared" ca="1" si="61"/>
        <v>0.28791307939722399</v>
      </c>
      <c r="V417" s="29">
        <f ca="1">IF('Input Parameters'!$D$30="Beta",_xlfn.BETA.INV(U417,'Input Parameters'!$L$30,'Input Parameters'!$M$30,'Input Parameters'!$J$30,'Input Parameters'!$K$30),IF('Input Parameters'!$D$30="LogNorm",_xlfn.LOGNORM.INV(U417,'Input Parameters'!$H$30,'Input Parameters'!$I$30)))</f>
        <v>0.80137492199609739</v>
      </c>
      <c r="W417" s="2">
        <f ca="1">N417+(P417-N417)*(1-ERF((T417-R417)/(2*SQRT(L417*'Input Parameters'!$E$31))))</f>
        <v>0.6670518500524163</v>
      </c>
      <c r="X417">
        <f t="shared" ca="1" si="62"/>
        <v>1</v>
      </c>
      <c r="Y417" s="7"/>
    </row>
    <row r="418" spans="1:25" ht="15" customHeight="1" x14ac:dyDescent="0.3">
      <c r="A418" s="130">
        <v>411</v>
      </c>
      <c r="B418" s="10">
        <f t="shared" ca="1" si="54"/>
        <v>0.62545517509893744</v>
      </c>
      <c r="C418" s="57">
        <f ca="1">_xlfn.NORM.INV(B418,'Input Parameters'!$E$19,'Input Parameters'!$F$19)</f>
        <v>594.32647706007231</v>
      </c>
      <c r="D418" s="10">
        <f t="shared" ca="1" si="55"/>
        <v>0.94593741767508788</v>
      </c>
      <c r="E418" s="59">
        <f ca="1">IF(_xlfn.NORM.INV(D418,'Input Parameters'!$E$20,'Input Parameters'!$F$20)&lt;3500,3500,IF(_xlfn.NORM.INV(D418,'Input Parameters'!$E$20,'Input Parameters'!$F$20)&gt;5500,5500,_xlfn.NORM.INV(D418,'Input Parameters'!$E$20,'Input Parameters'!$F$20)))</f>
        <v>5500</v>
      </c>
      <c r="F418" s="10">
        <f t="shared" ca="1" si="56"/>
        <v>0.18926447467367624</v>
      </c>
      <c r="G418" s="61">
        <f ca="1">_xlfn.NORM.INV(F418,'Input Parameters'!$E$21,'Input Parameters'!$F$21)</f>
        <v>277.92840547463209</v>
      </c>
      <c r="H418" s="54">
        <f ca="1">EXP(E418*(1/'Input Parameters'!$E$22-1/G418))</f>
        <v>0.3613392473083446</v>
      </c>
      <c r="I418" s="10">
        <f t="shared" ca="1" si="57"/>
        <v>2.3720171092300513E-2</v>
      </c>
      <c r="J418" s="29">
        <f ca="1">_xlfn.BETA.INV(I418,'Input Parameters'!$L$24,'Input Parameters'!$M$24,'Input Parameters'!$J$24,'Input Parameters'!$K$24)</f>
        <v>0.2914215239452117</v>
      </c>
      <c r="K418" s="156">
        <f ca="1">('Input Parameters'!$E$25/'Input Parameters'!$E$31)^$J418</f>
        <v>0.12362206746500362</v>
      </c>
      <c r="L418" s="66">
        <f ca="1">$H418*$C418*'Input Parameters'!$E$23*K418</f>
        <v>26.548269424857214</v>
      </c>
      <c r="M418" s="23">
        <f t="shared" ca="1" si="58"/>
        <v>0.5738535541282217</v>
      </c>
      <c r="N418" s="15">
        <f ca="1">_xlfn.NORM.INV(M418,'Input Parameters'!$E$26,'Input Parameters'!$F$26)</f>
        <v>3.791006696364347E-2</v>
      </c>
      <c r="O418" s="8">
        <f t="shared" ca="1" si="59"/>
        <v>4.9089613109188246E-2</v>
      </c>
      <c r="P418" s="29">
        <f ca="1">_xlfn.LOGNORM.INV(O418,'Input Parameters'!$H$27,'Input Parameters'!$I$27)</f>
        <v>0.68494054767715162</v>
      </c>
      <c r="Q418" s="10"/>
      <c r="R418" s="15">
        <f>'Input Parameters'!$E$28</f>
        <v>12.7</v>
      </c>
      <c r="S418" s="10">
        <f t="shared" ca="1" si="60"/>
        <v>0.66361659467118461</v>
      </c>
      <c r="T418" s="25">
        <f ca="1">_xlfn.LOGNORM.INV(S418,'Input Parameters'!$H$29,'Input Parameters'!$I$29)</f>
        <v>61.059639632480952</v>
      </c>
      <c r="U418" s="10">
        <f t="shared" ca="1" si="61"/>
        <v>0.93596648402283389</v>
      </c>
      <c r="V418" s="29">
        <f ca="1">IF('Input Parameters'!$D$30="Beta",_xlfn.BETA.INV(U418,'Input Parameters'!$L$30,'Input Parameters'!$M$30,'Input Parameters'!$J$30,'Input Parameters'!$K$30),IF('Input Parameters'!$D$30="LogNorm",_xlfn.LOGNORM.INV(U418,'Input Parameters'!$H$30,'Input Parameters'!$I$30)))</f>
        <v>1.8208614661152662</v>
      </c>
      <c r="W418" s="2">
        <f ca="1">N418+(P418-N418)*(1-ERF((T418-R418)/(2*SQRT(L418*'Input Parameters'!$E$31))))</f>
        <v>0.36589223264476933</v>
      </c>
      <c r="X418">
        <f t="shared" ca="1" si="62"/>
        <v>1</v>
      </c>
      <c r="Y418" s="7"/>
    </row>
    <row r="419" spans="1:25" ht="15" customHeight="1" x14ac:dyDescent="0.3">
      <c r="A419" s="130">
        <v>412</v>
      </c>
      <c r="B419" s="10">
        <f t="shared" ca="1" si="54"/>
        <v>0.55030214662273835</v>
      </c>
      <c r="C419" s="57">
        <f ca="1">_xlfn.NORM.INV(B419,'Input Parameters'!$E$19,'Input Parameters'!$F$19)</f>
        <v>577.98289189931313</v>
      </c>
      <c r="D419" s="10">
        <f t="shared" ca="1" si="55"/>
        <v>0.67530067995440279</v>
      </c>
      <c r="E419" s="59">
        <f ca="1">IF(_xlfn.NORM.INV(D419,'Input Parameters'!$E$20,'Input Parameters'!$F$20)&lt;3500,3500,IF(_xlfn.NORM.INV(D419,'Input Parameters'!$E$20,'Input Parameters'!$F$20)&gt;5500,5500,_xlfn.NORM.INV(D419,'Input Parameters'!$E$20,'Input Parameters'!$F$20)))</f>
        <v>5118.2184383078793</v>
      </c>
      <c r="F419" s="10">
        <f t="shared" ca="1" si="56"/>
        <v>0.62729975615516442</v>
      </c>
      <c r="G419" s="61">
        <f ca="1">_xlfn.NORM.INV(F419,'Input Parameters'!$E$21,'Input Parameters'!$F$21)</f>
        <v>287.40222140838438</v>
      </c>
      <c r="H419" s="54">
        <f ca="1">EXP(E419*(1/'Input Parameters'!$E$22-1/G419))</f>
        <v>0.71160429980871309</v>
      </c>
      <c r="I419" s="10">
        <f t="shared" ca="1" si="57"/>
        <v>0.15416220976565909</v>
      </c>
      <c r="J419" s="29">
        <f ca="1">_xlfn.BETA.INV(I419,'Input Parameters'!$L$24,'Input Parameters'!$M$24,'Input Parameters'!$J$24,'Input Parameters'!$K$24)</f>
        <v>0.43960880814925979</v>
      </c>
      <c r="K419" s="156">
        <f ca="1">('Input Parameters'!$E$25/'Input Parameters'!$E$31)^$J419</f>
        <v>4.2700068000820948E-2</v>
      </c>
      <c r="L419" s="66">
        <f ca="1">$H419*$C419*'Input Parameters'!$E$23*K419</f>
        <v>17.562329212009089</v>
      </c>
      <c r="M419" s="23">
        <f t="shared" ca="1" si="58"/>
        <v>0.18229810376680022</v>
      </c>
      <c r="N419" s="15">
        <f ca="1">_xlfn.NORM.INV(M419,'Input Parameters'!$E$26,'Input Parameters'!$F$26)</f>
        <v>1.4960520526900181E-2</v>
      </c>
      <c r="O419" s="8">
        <f t="shared" ca="1" si="59"/>
        <v>0.58727620522831869</v>
      </c>
      <c r="P419" s="29">
        <f ca="1">_xlfn.LOGNORM.INV(O419,'Input Parameters'!$H$27,'Input Parameters'!$I$27)</f>
        <v>1.5695405448976918</v>
      </c>
      <c r="Q419" s="10"/>
      <c r="R419" s="15">
        <f>'Input Parameters'!$E$28</f>
        <v>12.7</v>
      </c>
      <c r="S419" s="10">
        <f t="shared" ca="1" si="60"/>
        <v>0.21647945624868437</v>
      </c>
      <c r="T419" s="25">
        <f ca="1">_xlfn.LOGNORM.INV(S419,'Input Parameters'!$H$29,'Input Parameters'!$I$29)</f>
        <v>53.3244149627429</v>
      </c>
      <c r="U419" s="10">
        <f t="shared" ca="1" si="61"/>
        <v>0.54765586814091172</v>
      </c>
      <c r="V419" s="29">
        <f ca="1">IF('Input Parameters'!$D$30="Beta",_xlfn.BETA.INV(U419,'Input Parameters'!$L$30,'Input Parameters'!$M$30,'Input Parameters'!$J$30,'Input Parameters'!$K$30),IF('Input Parameters'!$D$30="LogNorm",_xlfn.LOGNORM.INV(U419,'Input Parameters'!$H$30,'Input Parameters'!$I$30)))</f>
        <v>1.0475207244381122</v>
      </c>
      <c r="W419" s="2">
        <f ca="1">N419+(P419-N419)*(1-ERF((T419-R419)/(2*SQRT(L419*'Input Parameters'!$E$31))))</f>
        <v>0.78145357121056669</v>
      </c>
      <c r="X419">
        <f t="shared" ca="1" si="62"/>
        <v>1</v>
      </c>
      <c r="Y419" s="7"/>
    </row>
    <row r="420" spans="1:25" ht="15" customHeight="1" x14ac:dyDescent="0.3">
      <c r="A420" s="130">
        <v>413</v>
      </c>
      <c r="B420" s="10">
        <f t="shared" ca="1" si="54"/>
        <v>0.40542367947074787</v>
      </c>
      <c r="C420" s="57">
        <f ca="1">_xlfn.NORM.INV(B420,'Input Parameters'!$E$19,'Input Parameters'!$F$19)</f>
        <v>547.07635936629731</v>
      </c>
      <c r="D420" s="10">
        <f t="shared" ca="1" si="55"/>
        <v>0.15344842563710259</v>
      </c>
      <c r="E420" s="59">
        <f ca="1">IF(_xlfn.NORM.INV(D420,'Input Parameters'!$E$20,'Input Parameters'!$F$20)&lt;3500,3500,IF(_xlfn.NORM.INV(D420,'Input Parameters'!$E$20,'Input Parameters'!$F$20)&gt;5500,5500,_xlfn.NORM.INV(D420,'Input Parameters'!$E$20,'Input Parameters'!$F$20)))</f>
        <v>4084.771468532299</v>
      </c>
      <c r="F420" s="10">
        <f t="shared" ca="1" si="56"/>
        <v>0.62796358068137825</v>
      </c>
      <c r="G420" s="61">
        <f ca="1">_xlfn.NORM.INV(F420,'Input Parameters'!$E$21,'Input Parameters'!$F$21)</f>
        <v>287.41601206616178</v>
      </c>
      <c r="H420" s="54">
        <f ca="1">EXP(E420*(1/'Input Parameters'!$E$22-1/G420))</f>
        <v>0.76272860671839526</v>
      </c>
      <c r="I420" s="10">
        <f t="shared" ca="1" si="57"/>
        <v>0.52369397904620163</v>
      </c>
      <c r="J420" s="29">
        <f ca="1">_xlfn.BETA.INV(I420,'Input Parameters'!$L$24,'Input Parameters'!$M$24,'Input Parameters'!$J$24,'Input Parameters'!$K$24)</f>
        <v>0.61670602193617863</v>
      </c>
      <c r="K420" s="156">
        <f ca="1">('Input Parameters'!$E$25/'Input Parameters'!$E$31)^$J420</f>
        <v>1.1986550114908942E-2</v>
      </c>
      <c r="L420" s="66">
        <f ca="1">$H420*$C420*'Input Parameters'!$E$23*K420</f>
        <v>5.001637228007751</v>
      </c>
      <c r="M420" s="23">
        <f t="shared" ca="1" si="58"/>
        <v>0.9159337820259289</v>
      </c>
      <c r="N420" s="15">
        <f ca="1">_xlfn.NORM.INV(M420,'Input Parameters'!$E$26,'Input Parameters'!$F$26)</f>
        <v>6.2942819906809291E-2</v>
      </c>
      <c r="O420" s="8">
        <f t="shared" ca="1" si="59"/>
        <v>0.88001225459838195</v>
      </c>
      <c r="P420" s="29">
        <f ca="1">_xlfn.LOGNORM.INV(O420,'Input Parameters'!$H$27,'Input Parameters'!$I$27)</f>
        <v>2.3942404013486511</v>
      </c>
      <c r="Q420" s="10"/>
      <c r="R420" s="15">
        <f>'Input Parameters'!$E$28</f>
        <v>12.7</v>
      </c>
      <c r="S420" s="10">
        <f t="shared" ca="1" si="60"/>
        <v>0.1650414742876628</v>
      </c>
      <c r="T420" s="25">
        <f ca="1">_xlfn.LOGNORM.INV(S420,'Input Parameters'!$H$29,'Input Parameters'!$I$29)</f>
        <v>52.200072569393072</v>
      </c>
      <c r="U420" s="10">
        <f t="shared" ca="1" si="61"/>
        <v>0.58363294704704793</v>
      </c>
      <c r="V420" s="29">
        <f ca="1">IF('Input Parameters'!$D$30="Beta",_xlfn.BETA.INV(U420,'Input Parameters'!$L$30,'Input Parameters'!$M$30,'Input Parameters'!$J$30,'Input Parameters'!$K$30),IF('Input Parameters'!$D$30="LogNorm",_xlfn.LOGNORM.INV(U420,'Input Parameters'!$H$30,'Input Parameters'!$I$30)))</f>
        <v>1.0859890379650301</v>
      </c>
      <c r="W420" s="2">
        <f ca="1">N420+(P420-N420)*(1-ERF((T420-R420)/(2*SQRT(L420*'Input Parameters'!$E$31))))</f>
        <v>0.55648448806636719</v>
      </c>
      <c r="X420">
        <f t="shared" ca="1" si="62"/>
        <v>1</v>
      </c>
      <c r="Y420" s="7"/>
    </row>
    <row r="421" spans="1:25" ht="15" customHeight="1" x14ac:dyDescent="0.3">
      <c r="A421" s="130">
        <v>414</v>
      </c>
      <c r="B421" s="10">
        <f t="shared" ca="1" si="54"/>
        <v>0.95440803772519067</v>
      </c>
      <c r="C421" s="57">
        <f ca="1">_xlfn.NORM.INV(B421,'Input Parameters'!$E$19,'Input Parameters'!$F$19)</f>
        <v>710.0361581184909</v>
      </c>
      <c r="D421" s="10">
        <f t="shared" ca="1" si="55"/>
        <v>0.23025216038255636</v>
      </c>
      <c r="E421" s="59">
        <f ca="1">IF(_xlfn.NORM.INV(D421,'Input Parameters'!$E$20,'Input Parameters'!$F$20)&lt;3500,3500,IF(_xlfn.NORM.INV(D421,'Input Parameters'!$E$20,'Input Parameters'!$F$20)&gt;5500,5500,_xlfn.NORM.INV(D421,'Input Parameters'!$E$20,'Input Parameters'!$F$20)))</f>
        <v>4283.3883327652384</v>
      </c>
      <c r="F421" s="10">
        <f t="shared" ca="1" si="56"/>
        <v>0.50814996062162221</v>
      </c>
      <c r="G421" s="61">
        <f ca="1">_xlfn.NORM.INV(F421,'Input Parameters'!$E$21,'Input Parameters'!$F$21)</f>
        <v>285.01058249526835</v>
      </c>
      <c r="H421" s="54">
        <f ca="1">EXP(E421*(1/'Input Parameters'!$E$22-1/G421))</f>
        <v>0.66378173700367293</v>
      </c>
      <c r="I421" s="10">
        <f t="shared" ca="1" si="57"/>
        <v>0.14315512235267058</v>
      </c>
      <c r="J421" s="29">
        <f ca="1">_xlfn.BETA.INV(I421,'Input Parameters'!$L$24,'Input Parameters'!$M$24,'Input Parameters'!$J$24,'Input Parameters'!$K$24)</f>
        <v>0.4318720865401342</v>
      </c>
      <c r="K421" s="156">
        <f ca="1">('Input Parameters'!$E$25/'Input Parameters'!$E$31)^$J421</f>
        <v>4.5136907252107214E-2</v>
      </c>
      <c r="L421" s="66">
        <f ca="1">$H421*$C421*'Input Parameters'!$E$23*K421</f>
        <v>21.27343217149787</v>
      </c>
      <c r="M421" s="23">
        <f t="shared" ca="1" si="58"/>
        <v>0.71608832224494157</v>
      </c>
      <c r="N421" s="15">
        <f ca="1">_xlfn.NORM.INV(M421,'Input Parameters'!$E$26,'Input Parameters'!$F$26)</f>
        <v>4.5996461745976824E-2</v>
      </c>
      <c r="O421" s="8">
        <f t="shared" ca="1" si="59"/>
        <v>0.10025424825587714</v>
      </c>
      <c r="P421" s="29">
        <f ca="1">_xlfn.LOGNORM.INV(O421,'Input Parameters'!$H$27,'Input Parameters'!$I$27)</f>
        <v>0.80805899291433858</v>
      </c>
      <c r="Q421" s="10"/>
      <c r="R421" s="15">
        <f>'Input Parameters'!$E$28</f>
        <v>12.7</v>
      </c>
      <c r="S421" s="10">
        <f t="shared" ca="1" si="60"/>
        <v>0.7045242308461479</v>
      </c>
      <c r="T421" s="25">
        <f ca="1">_xlfn.LOGNORM.INV(S421,'Input Parameters'!$H$29,'Input Parameters'!$I$29)</f>
        <v>61.85383919679564</v>
      </c>
      <c r="U421" s="10">
        <f t="shared" ca="1" si="61"/>
        <v>0.58945113308552211</v>
      </c>
      <c r="V421" s="29">
        <f ca="1">IF('Input Parameters'!$D$30="Beta",_xlfn.BETA.INV(U421,'Input Parameters'!$L$30,'Input Parameters'!$M$30,'Input Parameters'!$J$30,'Input Parameters'!$K$30),IF('Input Parameters'!$D$30="LogNorm",_xlfn.LOGNORM.INV(U421,'Input Parameters'!$H$30,'Input Parameters'!$I$30)))</f>
        <v>1.0924047720856531</v>
      </c>
      <c r="W421" s="2">
        <f ca="1">N421+(P421-N421)*(1-ERF((T421-R421)/(2*SQRT(L421*'Input Parameters'!$E$31))))</f>
        <v>0.3897685063675469</v>
      </c>
      <c r="X421">
        <f t="shared" ca="1" si="62"/>
        <v>1</v>
      </c>
      <c r="Y421" s="7"/>
    </row>
    <row r="422" spans="1:25" ht="15" customHeight="1" x14ac:dyDescent="0.3">
      <c r="A422" s="130">
        <v>415</v>
      </c>
      <c r="B422" s="10">
        <f t="shared" ca="1" si="54"/>
        <v>0.33244384923952275</v>
      </c>
      <c r="C422" s="57">
        <f ca="1">_xlfn.NORM.INV(B422,'Input Parameters'!$E$19,'Input Parameters'!$F$19)</f>
        <v>530.69671935293036</v>
      </c>
      <c r="D422" s="10">
        <f t="shared" ca="1" si="55"/>
        <v>0.17605054506809636</v>
      </c>
      <c r="E422" s="59">
        <f ca="1">IF(_xlfn.NORM.INV(D422,'Input Parameters'!$E$20,'Input Parameters'!$F$20)&lt;3500,3500,IF(_xlfn.NORM.INV(D422,'Input Parameters'!$E$20,'Input Parameters'!$F$20)&gt;5500,5500,_xlfn.NORM.INV(D422,'Input Parameters'!$E$20,'Input Parameters'!$F$20)))</f>
        <v>4148.6348858540896</v>
      </c>
      <c r="F422" s="10">
        <f t="shared" ca="1" si="56"/>
        <v>4.3844029378849125E-2</v>
      </c>
      <c r="G422" s="61">
        <f ca="1">_xlfn.NORM.INV(F422,'Input Parameters'!$E$21,'Input Parameters'!$F$21)</f>
        <v>271.42731019233622</v>
      </c>
      <c r="H422" s="54">
        <f ca="1">EXP(E422*(1/'Input Parameters'!$E$22-1/G422))</f>
        <v>0.32453824053456498</v>
      </c>
      <c r="I422" s="10">
        <f t="shared" ca="1" si="57"/>
        <v>0.8726420942947698</v>
      </c>
      <c r="J422" s="29">
        <f ca="1">_xlfn.BETA.INV(I422,'Input Parameters'!$L$24,'Input Parameters'!$M$24,'Input Parameters'!$J$24,'Input Parameters'!$K$24)</f>
        <v>0.77463993822023869</v>
      </c>
      <c r="K422" s="156">
        <f ca="1">('Input Parameters'!$E$25/'Input Parameters'!$E$31)^$J422</f>
        <v>3.8606621543775797E-3</v>
      </c>
      <c r="L422" s="66">
        <f ca="1">$H422*$C422*'Input Parameters'!$E$23*K422</f>
        <v>0.66492716884911585</v>
      </c>
      <c r="M422" s="23">
        <f t="shared" ca="1" si="58"/>
        <v>4.3069000764229481E-2</v>
      </c>
      <c r="N422" s="15">
        <f ca="1">_xlfn.NORM.INV(M422,'Input Parameters'!$E$26,'Input Parameters'!$F$26)</f>
        <v>-2.0387586887627707E-3</v>
      </c>
      <c r="O422" s="8">
        <f t="shared" ca="1" si="59"/>
        <v>0.31672006667216368</v>
      </c>
      <c r="P422" s="29">
        <f ca="1">_xlfn.LOGNORM.INV(O422,'Input Parameters'!$H$27,'Input Parameters'!$I$27)</f>
        <v>1.1528421630258403</v>
      </c>
      <c r="Q422" s="10"/>
      <c r="R422" s="15">
        <f>'Input Parameters'!$E$28</f>
        <v>12.7</v>
      </c>
      <c r="S422" s="10">
        <f t="shared" ca="1" si="60"/>
        <v>0.44596244496556625</v>
      </c>
      <c r="T422" s="25">
        <f ca="1">_xlfn.LOGNORM.INV(S422,'Input Parameters'!$H$29,'Input Parameters'!$I$29)</f>
        <v>57.350273277363584</v>
      </c>
      <c r="U422" s="10">
        <f t="shared" ca="1" si="61"/>
        <v>0.79669611965684206</v>
      </c>
      <c r="V422" s="29">
        <f ca="1">IF('Input Parameters'!$D$30="Beta",_xlfn.BETA.INV(U422,'Input Parameters'!$L$30,'Input Parameters'!$M$30,'Input Parameters'!$J$30,'Input Parameters'!$K$30),IF('Input Parameters'!$D$30="LogNorm",_xlfn.LOGNORM.INV(U422,'Input Parameters'!$H$30,'Input Parameters'!$I$30)))</f>
        <v>1.3860605565429167</v>
      </c>
      <c r="W422" s="2">
        <f ca="1">N422+(P422-N422)*(1-ERF((T422-R422)/(2*SQRT(L422*'Input Parameters'!$E$31))))</f>
        <v>-1.9140334539726085E-3</v>
      </c>
      <c r="X422">
        <f t="shared" ca="1" si="62"/>
        <v>1</v>
      </c>
      <c r="Y422" s="7"/>
    </row>
    <row r="423" spans="1:25" ht="15" customHeight="1" x14ac:dyDescent="0.3">
      <c r="A423" s="130">
        <v>416</v>
      </c>
      <c r="B423" s="10">
        <f t="shared" ca="1" si="54"/>
        <v>0.56904862847672877</v>
      </c>
      <c r="C423" s="57">
        <f ca="1">_xlfn.NORM.INV(B423,'Input Parameters'!$E$19,'Input Parameters'!$F$19)</f>
        <v>581.99899156713457</v>
      </c>
      <c r="D423" s="10">
        <f t="shared" ca="1" si="55"/>
        <v>0.20411637223257872</v>
      </c>
      <c r="E423" s="59">
        <f ca="1">IF(_xlfn.NORM.INV(D423,'Input Parameters'!$E$20,'Input Parameters'!$F$20)&lt;3500,3500,IF(_xlfn.NORM.INV(D423,'Input Parameters'!$E$20,'Input Parameters'!$F$20)&gt;5500,5500,_xlfn.NORM.INV(D423,'Input Parameters'!$E$20,'Input Parameters'!$F$20)))</f>
        <v>4221.0946684155706</v>
      </c>
      <c r="F423" s="10">
        <f t="shared" ca="1" si="56"/>
        <v>0.27083040654137114</v>
      </c>
      <c r="G423" s="61">
        <f ca="1">_xlfn.NORM.INV(F423,'Input Parameters'!$E$21,'Input Parameters'!$F$21)</f>
        <v>280.05301489605307</v>
      </c>
      <c r="H423" s="54">
        <f ca="1">EXP(E423*(1/'Input Parameters'!$E$22-1/G423))</f>
        <v>0.5137503414416813</v>
      </c>
      <c r="I423" s="10">
        <f t="shared" ca="1" si="57"/>
        <v>0.38576484361835894</v>
      </c>
      <c r="J423" s="29">
        <f ca="1">_xlfn.BETA.INV(I423,'Input Parameters'!$L$24,'Input Parameters'!$M$24,'Input Parameters'!$J$24,'Input Parameters'!$K$24)</f>
        <v>0.55982904236870956</v>
      </c>
      <c r="K423" s="156">
        <f ca="1">('Input Parameters'!$E$25/'Input Parameters'!$E$31)^$J423</f>
        <v>1.8025635243375204E-2</v>
      </c>
      <c r="L423" s="66">
        <f ca="1">$H423*$C423*'Input Parameters'!$E$23*K423</f>
        <v>5.3897042451242614</v>
      </c>
      <c r="M423" s="23">
        <f t="shared" ca="1" si="58"/>
        <v>0.42010418911442748</v>
      </c>
      <c r="N423" s="15">
        <f ca="1">_xlfn.NORM.INV(M423,'Input Parameters'!$E$26,'Input Parameters'!$F$26)</f>
        <v>2.9765834140649233E-2</v>
      </c>
      <c r="O423" s="8">
        <f t="shared" ca="1" si="59"/>
        <v>0.5286953403699608</v>
      </c>
      <c r="P423" s="29">
        <f ca="1">_xlfn.LOGNORM.INV(O423,'Input Parameters'!$H$27,'Input Parameters'!$I$27)</f>
        <v>1.4697045052308839</v>
      </c>
      <c r="Q423" s="10"/>
      <c r="R423" s="15">
        <f>'Input Parameters'!$E$28</f>
        <v>12.7</v>
      </c>
      <c r="S423" s="10">
        <f t="shared" ca="1" si="60"/>
        <v>0.67089978116691795</v>
      </c>
      <c r="T423" s="25">
        <f ca="1">_xlfn.LOGNORM.INV(S423,'Input Parameters'!$H$29,'Input Parameters'!$I$29)</f>
        <v>61.197212290825291</v>
      </c>
      <c r="U423" s="10">
        <f t="shared" ca="1" si="61"/>
        <v>0.14478097683185265</v>
      </c>
      <c r="V423" s="29">
        <f ca="1">IF('Input Parameters'!$D$30="Beta",_xlfn.BETA.INV(U423,'Input Parameters'!$L$30,'Input Parameters'!$M$30,'Input Parameters'!$J$30,'Input Parameters'!$K$30),IF('Input Parameters'!$D$30="LogNorm",_xlfn.LOGNORM.INV(U423,'Input Parameters'!$H$30,'Input Parameters'!$I$30)))</f>
        <v>0.65807389626169499</v>
      </c>
      <c r="W423" s="2">
        <f ca="1">N423+(P423-N423)*(1-ERF((T423-R423)/(2*SQRT(L423*'Input Parameters'!$E$31))))</f>
        <v>0.23083923575787341</v>
      </c>
      <c r="X423">
        <f t="shared" ca="1" si="62"/>
        <v>1</v>
      </c>
      <c r="Y423" s="7"/>
    </row>
    <row r="424" spans="1:25" ht="15" customHeight="1" x14ac:dyDescent="0.3">
      <c r="A424" s="130">
        <v>417</v>
      </c>
      <c r="B424" s="10">
        <f t="shared" ca="1" si="54"/>
        <v>0.99005187365136571</v>
      </c>
      <c r="C424" s="57">
        <f ca="1">_xlfn.NORM.INV(B424,'Input Parameters'!$E$19,'Input Parameters'!$F$19)</f>
        <v>764.04123313224818</v>
      </c>
      <c r="D424" s="10">
        <f t="shared" ca="1" si="55"/>
        <v>0.33896332601144696</v>
      </c>
      <c r="E424" s="59">
        <f ca="1">IF(_xlfn.NORM.INV(D424,'Input Parameters'!$E$20,'Input Parameters'!$F$20)&lt;3500,3500,IF(_xlfn.NORM.INV(D424,'Input Parameters'!$E$20,'Input Parameters'!$F$20)&gt;5500,5500,_xlfn.NORM.INV(D424,'Input Parameters'!$E$20,'Input Parameters'!$F$20)))</f>
        <v>4509.2941608175252</v>
      </c>
      <c r="F424" s="10">
        <f t="shared" ca="1" si="56"/>
        <v>0.76104666266143506</v>
      </c>
      <c r="G424" s="61">
        <f ca="1">_xlfn.NORM.INV(F424,'Input Parameters'!$E$21,'Input Parameters'!$F$21)</f>
        <v>290.42803313132947</v>
      </c>
      <c r="H424" s="54">
        <f ca="1">EXP(E424*(1/'Input Parameters'!$E$22-1/G424))</f>
        <v>0.87258850659788745</v>
      </c>
      <c r="I424" s="10">
        <f t="shared" ca="1" si="57"/>
        <v>0.39874305871328097</v>
      </c>
      <c r="J424" s="29">
        <f ca="1">_xlfn.BETA.INV(I424,'Input Parameters'!$L$24,'Input Parameters'!$M$24,'Input Parameters'!$J$24,'Input Parameters'!$K$24)</f>
        <v>0.56538168113897458</v>
      </c>
      <c r="K424" s="156">
        <f ca="1">('Input Parameters'!$E$25/'Input Parameters'!$E$31)^$J424</f>
        <v>1.7321747720173676E-2</v>
      </c>
      <c r="L424" s="66">
        <f ca="1">$H424*$C424*'Input Parameters'!$E$23*K424</f>
        <v>11.548298321570622</v>
      </c>
      <c r="M424" s="23">
        <f t="shared" ca="1" si="58"/>
        <v>8.4617848491421066E-2</v>
      </c>
      <c r="N424" s="15">
        <f ca="1">_xlfn.NORM.INV(M424,'Input Parameters'!$E$26,'Input Parameters'!$F$26)</f>
        <v>5.1320600605006921E-3</v>
      </c>
      <c r="O424" s="8">
        <f t="shared" ca="1" si="59"/>
        <v>0.3965986498785361</v>
      </c>
      <c r="P424" s="29">
        <f ca="1">_xlfn.LOGNORM.INV(O424,'Input Parameters'!$H$27,'Input Parameters'!$I$27)</f>
        <v>1.2677313791173304</v>
      </c>
      <c r="Q424" s="10"/>
      <c r="R424" s="15">
        <f>'Input Parameters'!$E$28</f>
        <v>12.7</v>
      </c>
      <c r="S424" s="10">
        <f t="shared" ca="1" si="60"/>
        <v>0.66275785512863505</v>
      </c>
      <c r="T424" s="25">
        <f ca="1">_xlfn.LOGNORM.INV(S424,'Input Parameters'!$H$29,'Input Parameters'!$I$29)</f>
        <v>61.043516681276159</v>
      </c>
      <c r="U424" s="10">
        <f t="shared" ca="1" si="61"/>
        <v>0.70805690867178417</v>
      </c>
      <c r="V424" s="29">
        <f ca="1">IF('Input Parameters'!$D$30="Beta",_xlfn.BETA.INV(U424,'Input Parameters'!$L$30,'Input Parameters'!$M$30,'Input Parameters'!$J$30,'Input Parameters'!$K$30),IF('Input Parameters'!$D$30="LogNorm",_xlfn.LOGNORM.INV(U424,'Input Parameters'!$H$30,'Input Parameters'!$I$30)))</f>
        <v>1.2401057373548865</v>
      </c>
      <c r="W424" s="2">
        <f ca="1">N424+(P424-N424)*(1-ERF((T424-R424)/(2*SQRT(L424*'Input Parameters'!$E$31))))</f>
        <v>0.40216040785752655</v>
      </c>
      <c r="X424">
        <f t="shared" ca="1" si="62"/>
        <v>1</v>
      </c>
      <c r="Y424" s="7"/>
    </row>
    <row r="425" spans="1:25" ht="15" customHeight="1" x14ac:dyDescent="0.3">
      <c r="A425" s="130">
        <v>418</v>
      </c>
      <c r="B425" s="10">
        <f t="shared" ca="1" si="54"/>
        <v>0.50858202486871051</v>
      </c>
      <c r="C425" s="57">
        <f ca="1">_xlfn.NORM.INV(B425,'Input Parameters'!$E$19,'Input Parameters'!$F$19)</f>
        <v>569.11789967461198</v>
      </c>
      <c r="D425" s="10">
        <f t="shared" ca="1" si="55"/>
        <v>0.93037090333137984</v>
      </c>
      <c r="E425" s="59">
        <f ca="1">IF(_xlfn.NORM.INV(D425,'Input Parameters'!$E$20,'Input Parameters'!$F$20)&lt;3500,3500,IF(_xlfn.NORM.INV(D425,'Input Parameters'!$E$20,'Input Parameters'!$F$20)&gt;5500,5500,_xlfn.NORM.INV(D425,'Input Parameters'!$E$20,'Input Parameters'!$F$20)))</f>
        <v>5500</v>
      </c>
      <c r="F425" s="10">
        <f t="shared" ca="1" si="56"/>
        <v>0.55717499344738719</v>
      </c>
      <c r="G425" s="61">
        <f ca="1">_xlfn.NORM.INV(F425,'Input Parameters'!$E$21,'Input Parameters'!$F$21)</f>
        <v>285.98035150705391</v>
      </c>
      <c r="H425" s="54">
        <f ca="1">EXP(E425*(1/'Input Parameters'!$E$22-1/G425))</f>
        <v>0.63080440730669363</v>
      </c>
      <c r="I425" s="10">
        <f t="shared" ca="1" si="57"/>
        <v>0.78985941795790748</v>
      </c>
      <c r="J425" s="29">
        <f ca="1">_xlfn.BETA.INV(I425,'Input Parameters'!$L$24,'Input Parameters'!$M$24,'Input Parameters'!$J$24,'Input Parameters'!$K$24)</f>
        <v>0.72974353786093693</v>
      </c>
      <c r="K425" s="156">
        <f ca="1">('Input Parameters'!$E$25/'Input Parameters'!$E$31)^$J425</f>
        <v>5.3276230511264677E-3</v>
      </c>
      <c r="L425" s="66">
        <f ca="1">$H425*$C425*'Input Parameters'!$E$23*K425</f>
        <v>1.9126277535704816</v>
      </c>
      <c r="M425" s="23">
        <f t="shared" ca="1" si="58"/>
        <v>0.42248540411325974</v>
      </c>
      <c r="N425" s="15">
        <f ca="1">_xlfn.NORM.INV(M425,'Input Parameters'!$E$26,'Input Parameters'!$F$26)</f>
        <v>2.9893675605367716E-2</v>
      </c>
      <c r="O425" s="8">
        <f t="shared" ca="1" si="59"/>
        <v>0.70431864299232272</v>
      </c>
      <c r="P425" s="29">
        <f ca="1">_xlfn.LOGNORM.INV(O425,'Input Parameters'!$H$27,'Input Parameters'!$I$27)</f>
        <v>1.8052979869016437</v>
      </c>
      <c r="Q425" s="10"/>
      <c r="R425" s="15">
        <f>'Input Parameters'!$E$28</f>
        <v>12.7</v>
      </c>
      <c r="S425" s="10">
        <f t="shared" ca="1" si="60"/>
        <v>0.32185648056344451</v>
      </c>
      <c r="T425" s="25">
        <f ca="1">_xlfn.LOGNORM.INV(S425,'Input Parameters'!$H$29,'Input Parameters'!$I$29)</f>
        <v>55.285138989140776</v>
      </c>
      <c r="U425" s="10">
        <f t="shared" ca="1" si="61"/>
        <v>0.68864998878567196</v>
      </c>
      <c r="V425" s="29">
        <f ca="1">IF('Input Parameters'!$D$30="Beta",_xlfn.BETA.INV(U425,'Input Parameters'!$L$30,'Input Parameters'!$M$30,'Input Parameters'!$J$30,'Input Parameters'!$K$30),IF('Input Parameters'!$D$30="LogNorm",_xlfn.LOGNORM.INV(U425,'Input Parameters'!$H$30,'Input Parameters'!$I$30)))</f>
        <v>1.2131686262670778</v>
      </c>
      <c r="W425" s="2">
        <f ca="1">N425+(P425-N425)*(1-ERF((T425-R425)/(2*SQRT(L425*'Input Parameters'!$E$31))))</f>
        <v>8.2187522864802076E-2</v>
      </c>
      <c r="X425">
        <f t="shared" ca="1" si="62"/>
        <v>1</v>
      </c>
      <c r="Y425" s="7"/>
    </row>
    <row r="426" spans="1:25" ht="15" customHeight="1" x14ac:dyDescent="0.3">
      <c r="A426" s="130">
        <v>419</v>
      </c>
      <c r="B426" s="10">
        <f t="shared" ca="1" si="54"/>
        <v>0.12487666832967381</v>
      </c>
      <c r="C426" s="57">
        <f ca="1">_xlfn.NORM.INV(B426,'Input Parameters'!$E$19,'Input Parameters'!$F$19)</f>
        <v>470.04483397274129</v>
      </c>
      <c r="D426" s="10">
        <f t="shared" ca="1" si="55"/>
        <v>0.26424097224582432</v>
      </c>
      <c r="E426" s="59">
        <f ca="1">IF(_xlfn.NORM.INV(D426,'Input Parameters'!$E$20,'Input Parameters'!$F$20)&lt;3500,3500,IF(_xlfn.NORM.INV(D426,'Input Parameters'!$E$20,'Input Parameters'!$F$20)&gt;5500,5500,_xlfn.NORM.INV(D426,'Input Parameters'!$E$20,'Input Parameters'!$F$20)))</f>
        <v>4358.7724731661328</v>
      </c>
      <c r="F426" s="10">
        <f t="shared" ca="1" si="56"/>
        <v>0.16473963654687585</v>
      </c>
      <c r="G426" s="61">
        <f ca="1">_xlfn.NORM.INV(F426,'Input Parameters'!$E$21,'Input Parameters'!$F$21)</f>
        <v>277.18521661414229</v>
      </c>
      <c r="H426" s="54">
        <f ca="1">EXP(E426*(1/'Input Parameters'!$E$22-1/G426))</f>
        <v>0.42794119141465298</v>
      </c>
      <c r="I426" s="10">
        <f t="shared" ca="1" si="57"/>
        <v>0.50999858524117991</v>
      </c>
      <c r="J426" s="29">
        <f ca="1">_xlfn.BETA.INV(I426,'Input Parameters'!$L$24,'Input Parameters'!$M$24,'Input Parameters'!$J$24,'Input Parameters'!$K$24)</f>
        <v>0.61119463432462884</v>
      </c>
      <c r="K426" s="156">
        <f ca="1">('Input Parameters'!$E$25/'Input Parameters'!$E$31)^$J426</f>
        <v>1.2469945628626107E-2</v>
      </c>
      <c r="L426" s="66">
        <f ca="1">$H426*$C426*'Input Parameters'!$E$23*K426</f>
        <v>2.5083488450834817</v>
      </c>
      <c r="M426" s="23">
        <f t="shared" ca="1" si="58"/>
        <v>0.87988555169848071</v>
      </c>
      <c r="N426" s="15">
        <f ca="1">_xlfn.NORM.INV(M426,'Input Parameters'!$E$26,'Input Parameters'!$F$26)</f>
        <v>5.8662712029617009E-2</v>
      </c>
      <c r="O426" s="8">
        <f t="shared" ca="1" si="59"/>
        <v>0.2906569163537146</v>
      </c>
      <c r="P426" s="29">
        <f ca="1">_xlfn.LOGNORM.INV(O426,'Input Parameters'!$H$27,'Input Parameters'!$I$27)</f>
        <v>1.1154266956710381</v>
      </c>
      <c r="Q426" s="10"/>
      <c r="R426" s="15">
        <f>'Input Parameters'!$E$28</f>
        <v>12.7</v>
      </c>
      <c r="S426" s="10">
        <f t="shared" ca="1" si="60"/>
        <v>0.71545569974678547</v>
      </c>
      <c r="T426" s="25">
        <f ca="1">_xlfn.LOGNORM.INV(S426,'Input Parameters'!$H$29,'Input Parameters'!$I$29)</f>
        <v>62.076022267876503</v>
      </c>
      <c r="U426" s="10">
        <f t="shared" ca="1" si="61"/>
        <v>0.95359638294128257</v>
      </c>
      <c r="V426" s="29">
        <f ca="1">IF('Input Parameters'!$D$30="Beta",_xlfn.BETA.INV(U426,'Input Parameters'!$L$30,'Input Parameters'!$M$30,'Input Parameters'!$J$30,'Input Parameters'!$K$30),IF('Input Parameters'!$D$30="LogNorm",_xlfn.LOGNORM.INV(U426,'Input Parameters'!$H$30,'Input Parameters'!$I$30)))</f>
        <v>1.9386888871097641</v>
      </c>
      <c r="W426" s="2">
        <f ca="1">N426+(P426-N426)*(1-ERF((T426-R426)/(2*SQRT(L426*'Input Parameters'!$E$31))))</f>
        <v>8.771342707057371E-2</v>
      </c>
      <c r="X426">
        <f t="shared" ca="1" si="62"/>
        <v>1</v>
      </c>
      <c r="Y426" s="7"/>
    </row>
    <row r="427" spans="1:25" ht="15" customHeight="1" x14ac:dyDescent="0.3">
      <c r="A427" s="130">
        <v>420</v>
      </c>
      <c r="B427" s="10">
        <f t="shared" ca="1" si="54"/>
        <v>0.67797958032975636</v>
      </c>
      <c r="C427" s="57">
        <f ca="1">_xlfn.NORM.INV(B427,'Input Parameters'!$E$19,'Input Parameters'!$F$19)</f>
        <v>606.34377005601402</v>
      </c>
      <c r="D427" s="10">
        <f t="shared" ca="1" si="55"/>
        <v>2.5311361537184052E-2</v>
      </c>
      <c r="E427" s="59">
        <f ca="1">IF(_xlfn.NORM.INV(D427,'Input Parameters'!$E$20,'Input Parameters'!$F$20)&lt;3500,3500,IF(_xlfn.NORM.INV(D427,'Input Parameters'!$E$20,'Input Parameters'!$F$20)&gt;5500,5500,_xlfn.NORM.INV(D427,'Input Parameters'!$E$20,'Input Parameters'!$F$20)))</f>
        <v>3500</v>
      </c>
      <c r="F427" s="10">
        <f t="shared" ca="1" si="56"/>
        <v>0.71469309540360282</v>
      </c>
      <c r="G427" s="61">
        <f ca="1">_xlfn.NORM.INV(F427,'Input Parameters'!$E$21,'Input Parameters'!$F$21)</f>
        <v>289.30778124948165</v>
      </c>
      <c r="H427" s="54">
        <f ca="1">EXP(E427*(1/'Input Parameters'!$E$22-1/G427))</f>
        <v>0.85860173130607864</v>
      </c>
      <c r="I427" s="10">
        <f t="shared" ca="1" si="57"/>
        <v>0.36258217854367791</v>
      </c>
      <c r="J427" s="29">
        <f ca="1">_xlfn.BETA.INV(I427,'Input Parameters'!$L$24,'Input Parameters'!$M$24,'Input Parameters'!$J$24,'Input Parameters'!$K$24)</f>
        <v>0.54974593945708639</v>
      </c>
      <c r="K427" s="156">
        <f ca="1">('Input Parameters'!$E$25/'Input Parameters'!$E$31)^$J427</f>
        <v>1.9377770234580861E-2</v>
      </c>
      <c r="L427" s="66">
        <f ca="1">$H427*$C427*'Input Parameters'!$E$23*K427</f>
        <v>10.08821853878487</v>
      </c>
      <c r="M427" s="23">
        <f t="shared" ca="1" si="58"/>
        <v>0.99963655427629439</v>
      </c>
      <c r="N427" s="15">
        <f ca="1">_xlfn.NORM.INV(M427,'Input Parameters'!$E$26,'Input Parameters'!$F$26)</f>
        <v>0.10496383185142522</v>
      </c>
      <c r="O427" s="8">
        <f t="shared" ca="1" si="59"/>
        <v>0.39320002111117347</v>
      </c>
      <c r="P427" s="29">
        <f ca="1">_xlfn.LOGNORM.INV(O427,'Input Parameters'!$H$27,'Input Parameters'!$I$27)</f>
        <v>1.2627901924249776</v>
      </c>
      <c r="Q427" s="10"/>
      <c r="R427" s="15">
        <f>'Input Parameters'!$E$28</f>
        <v>12.7</v>
      </c>
      <c r="S427" s="10">
        <f t="shared" ca="1" si="60"/>
        <v>0.56345011311280546</v>
      </c>
      <c r="T427" s="25">
        <f ca="1">_xlfn.LOGNORM.INV(S427,'Input Parameters'!$H$29,'Input Parameters'!$I$29)</f>
        <v>59.285491024838628</v>
      </c>
      <c r="U427" s="10">
        <f t="shared" ca="1" si="61"/>
        <v>0.88025836055995144</v>
      </c>
      <c r="V427" s="29">
        <f ca="1">IF('Input Parameters'!$D$30="Beta",_xlfn.BETA.INV(U427,'Input Parameters'!$L$30,'Input Parameters'!$M$30,'Input Parameters'!$J$30,'Input Parameters'!$K$30),IF('Input Parameters'!$D$30="LogNorm",_xlfn.LOGNORM.INV(U427,'Input Parameters'!$H$30,'Input Parameters'!$I$30)))</f>
        <v>1.5889405151822302</v>
      </c>
      <c r="W427" s="2">
        <f ca="1">N427+(P427-N427)*(1-ERF((T427-R427)/(2*SQRT(L427*'Input Parameters'!$E$31))))</f>
        <v>0.45194189594587725</v>
      </c>
      <c r="X427">
        <f t="shared" ca="1" si="62"/>
        <v>1</v>
      </c>
      <c r="Y427" s="7"/>
    </row>
    <row r="428" spans="1:25" ht="15" customHeight="1" x14ac:dyDescent="0.3">
      <c r="A428" s="130">
        <v>421</v>
      </c>
      <c r="B428" s="10">
        <f t="shared" ca="1" si="54"/>
        <v>0.94324945764989354</v>
      </c>
      <c r="C428" s="57">
        <f ca="1">_xlfn.NORM.INV(B428,'Input Parameters'!$E$19,'Input Parameters'!$F$19)</f>
        <v>701.03399012595537</v>
      </c>
      <c r="D428" s="10">
        <f t="shared" ca="1" si="55"/>
        <v>0.74562286201208794</v>
      </c>
      <c r="E428" s="59">
        <f ca="1">IF(_xlfn.NORM.INV(D428,'Input Parameters'!$E$20,'Input Parameters'!$F$20)&lt;3500,3500,IF(_xlfn.NORM.INV(D428,'Input Parameters'!$E$20,'Input Parameters'!$F$20)&gt;5500,5500,_xlfn.NORM.INV(D428,'Input Parameters'!$E$20,'Input Parameters'!$F$20)))</f>
        <v>5262.5450556428696</v>
      </c>
      <c r="F428" s="10">
        <f t="shared" ca="1" si="56"/>
        <v>0.15843569836960048</v>
      </c>
      <c r="G428" s="61">
        <f ca="1">_xlfn.NORM.INV(F428,'Input Parameters'!$E$21,'Input Parameters'!$F$21)</f>
        <v>276.98286487920006</v>
      </c>
      <c r="H428" s="54">
        <f ca="1">EXP(E428*(1/'Input Parameters'!$E$22-1/G428))</f>
        <v>0.35393985580712961</v>
      </c>
      <c r="I428" s="10">
        <f t="shared" ca="1" si="57"/>
        <v>0.89181360597727</v>
      </c>
      <c r="J428" s="29">
        <f ca="1">_xlfn.BETA.INV(I428,'Input Parameters'!$L$24,'Input Parameters'!$M$24,'Input Parameters'!$J$24,'Input Parameters'!$K$24)</f>
        <v>0.78696737031471997</v>
      </c>
      <c r="K428" s="156">
        <f ca="1">('Input Parameters'!$E$25/'Input Parameters'!$E$31)^$J428</f>
        <v>3.5339184184742601E-3</v>
      </c>
      <c r="L428" s="66">
        <f ca="1">$H428*$C428*'Input Parameters'!$E$23*K428</f>
        <v>0.87684951206889072</v>
      </c>
      <c r="M428" s="23">
        <f t="shared" ca="1" si="58"/>
        <v>0.580323174970374</v>
      </c>
      <c r="N428" s="15">
        <f ca="1">_xlfn.NORM.INV(M428,'Input Parameters'!$E$26,'Input Parameters'!$F$26)</f>
        <v>3.8257126446293858E-2</v>
      </c>
      <c r="O428" s="8">
        <f t="shared" ca="1" si="59"/>
        <v>0.68284384419517374</v>
      </c>
      <c r="P428" s="29">
        <f ca="1">_xlfn.LOGNORM.INV(O428,'Input Parameters'!$H$27,'Input Parameters'!$I$27)</f>
        <v>1.7570772301654987</v>
      </c>
      <c r="Q428" s="10"/>
      <c r="R428" s="15">
        <f>'Input Parameters'!$E$28</f>
        <v>12.7</v>
      </c>
      <c r="S428" s="10">
        <f t="shared" ca="1" si="60"/>
        <v>0.19715031272018702</v>
      </c>
      <c r="T428" s="25">
        <f ca="1">_xlfn.LOGNORM.INV(S428,'Input Parameters'!$H$29,'Input Parameters'!$I$29)</f>
        <v>52.920604015041469</v>
      </c>
      <c r="U428" s="10">
        <f t="shared" ca="1" si="61"/>
        <v>0.93298440567671248</v>
      </c>
      <c r="V428" s="29">
        <f ca="1">IF('Input Parameters'!$D$30="Beta",_xlfn.BETA.INV(U428,'Input Parameters'!$L$30,'Input Parameters'!$M$30,'Input Parameters'!$J$30,'Input Parameters'!$K$30),IF('Input Parameters'!$D$30="LogNorm",_xlfn.LOGNORM.INV(U428,'Input Parameters'!$H$30,'Input Parameters'!$I$30)))</f>
        <v>1.8041536145886388</v>
      </c>
      <c r="W428" s="2">
        <f ca="1">N428+(P428-N428)*(1-ERF((T428-R428)/(2*SQRT(L428*'Input Parameters'!$E$31))))</f>
        <v>4.236166694795257E-2</v>
      </c>
      <c r="X428">
        <f t="shared" ca="1" si="62"/>
        <v>1</v>
      </c>
      <c r="Y428" s="7"/>
    </row>
    <row r="429" spans="1:25" ht="15" customHeight="1" x14ac:dyDescent="0.3">
      <c r="A429" s="130">
        <v>422</v>
      </c>
      <c r="B429" s="10">
        <f t="shared" ca="1" si="54"/>
        <v>0.58968932324415113</v>
      </c>
      <c r="C429" s="57">
        <f ca="1">_xlfn.NORM.INV(B429,'Input Parameters'!$E$19,'Input Parameters'!$F$19)</f>
        <v>586.46002637444167</v>
      </c>
      <c r="D429" s="10">
        <f t="shared" ca="1" si="55"/>
        <v>0.78413477568253798</v>
      </c>
      <c r="E429" s="59">
        <f ca="1">IF(_xlfn.NORM.INV(D429,'Input Parameters'!$E$20,'Input Parameters'!$F$20)&lt;3500,3500,IF(_xlfn.NORM.INV(D429,'Input Parameters'!$E$20,'Input Parameters'!$F$20)&gt;5500,5500,_xlfn.NORM.INV(D429,'Input Parameters'!$E$20,'Input Parameters'!$F$20)))</f>
        <v>5350.3637544882322</v>
      </c>
      <c r="F429" s="10">
        <f t="shared" ca="1" si="56"/>
        <v>0.67769866223240338</v>
      </c>
      <c r="G429" s="61">
        <f ca="1">_xlfn.NORM.INV(F429,'Input Parameters'!$E$21,'Input Parameters'!$F$21)</f>
        <v>288.47560663475855</v>
      </c>
      <c r="H429" s="54">
        <f ca="1">EXP(E429*(1/'Input Parameters'!$E$22-1/G429))</f>
        <v>0.75096517360461379</v>
      </c>
      <c r="I429" s="10">
        <f t="shared" ca="1" si="57"/>
        <v>0.26140710844331572</v>
      </c>
      <c r="J429" s="29">
        <f ca="1">_xlfn.BETA.INV(I429,'Input Parameters'!$L$24,'Input Parameters'!$M$24,'Input Parameters'!$J$24,'Input Parameters'!$K$24)</f>
        <v>0.5021648271078365</v>
      </c>
      <c r="K429" s="156">
        <f ca="1">('Input Parameters'!$E$25/'Input Parameters'!$E$31)^$J429</f>
        <v>2.7260858673928433E-2</v>
      </c>
      <c r="L429" s="66">
        <f ca="1">$H429*$C429*'Input Parameters'!$E$23*K429</f>
        <v>12.005983542924087</v>
      </c>
      <c r="M429" s="23">
        <f t="shared" ca="1" si="58"/>
        <v>0.77743193830975477</v>
      </c>
      <c r="N429" s="15">
        <f ca="1">_xlfn.NORM.INV(M429,'Input Parameters'!$E$26,'Input Parameters'!$F$26)</f>
        <v>5.0034526463286821E-2</v>
      </c>
      <c r="O429" s="8">
        <f t="shared" ca="1" si="59"/>
        <v>0.68887601429891465</v>
      </c>
      <c r="P429" s="29">
        <f ca="1">_xlfn.LOGNORM.INV(O429,'Input Parameters'!$H$27,'Input Parameters'!$I$27)</f>
        <v>1.7703426666424216</v>
      </c>
      <c r="Q429" s="10"/>
      <c r="R429" s="15">
        <f>'Input Parameters'!$E$28</f>
        <v>12.7</v>
      </c>
      <c r="S429" s="10">
        <f t="shared" ca="1" si="60"/>
        <v>0.15885841930569156</v>
      </c>
      <c r="T429" s="25">
        <f ca="1">_xlfn.LOGNORM.INV(S429,'Input Parameters'!$H$29,'Input Parameters'!$I$29)</f>
        <v>52.052511073526148</v>
      </c>
      <c r="U429" s="10">
        <f t="shared" ca="1" si="61"/>
        <v>0.60932430771885771</v>
      </c>
      <c r="V429" s="29">
        <f ca="1">IF('Input Parameters'!$D$30="Beta",_xlfn.BETA.INV(U429,'Input Parameters'!$L$30,'Input Parameters'!$M$30,'Input Parameters'!$J$30,'Input Parameters'!$K$30),IF('Input Parameters'!$D$30="LogNorm",_xlfn.LOGNORM.INV(U429,'Input Parameters'!$H$30,'Input Parameters'!$I$30)))</f>
        <v>1.114784075141638</v>
      </c>
      <c r="W429" s="2">
        <f ca="1">N429+(P429-N429)*(1-ERF((T429-R429)/(2*SQRT(L429*'Input Parameters'!$E$31))))</f>
        <v>0.77588197719496943</v>
      </c>
      <c r="X429">
        <f t="shared" ca="1" si="62"/>
        <v>1</v>
      </c>
      <c r="Y429" s="7"/>
    </row>
    <row r="430" spans="1:25" ht="15" customHeight="1" x14ac:dyDescent="0.3">
      <c r="A430" s="130">
        <v>423</v>
      </c>
      <c r="B430" s="10">
        <f t="shared" ca="1" si="54"/>
        <v>0.11632378874215432</v>
      </c>
      <c r="C430" s="57">
        <f ca="1">_xlfn.NORM.INV(B430,'Input Parameters'!$E$19,'Input Parameters'!$F$19)</f>
        <v>466.44362917921984</v>
      </c>
      <c r="D430" s="10">
        <f t="shared" ca="1" si="55"/>
        <v>0.1613211228463165</v>
      </c>
      <c r="E430" s="59">
        <f ca="1">IF(_xlfn.NORM.INV(D430,'Input Parameters'!$E$20,'Input Parameters'!$F$20)&lt;3500,3500,IF(_xlfn.NORM.INV(D430,'Input Parameters'!$E$20,'Input Parameters'!$F$20)&gt;5500,5500,_xlfn.NORM.INV(D430,'Input Parameters'!$E$20,'Input Parameters'!$F$20)))</f>
        <v>4107.6701031053917</v>
      </c>
      <c r="F430" s="10">
        <f t="shared" ca="1" si="56"/>
        <v>0.48190745530109191</v>
      </c>
      <c r="G430" s="61">
        <f ca="1">_xlfn.NORM.INV(F430,'Input Parameters'!$E$21,'Input Parameters'!$F$21)</f>
        <v>284.49341662768035</v>
      </c>
      <c r="H430" s="54">
        <f ca="1">EXP(E430*(1/'Input Parameters'!$E$22-1/G430))</f>
        <v>0.65757926566340374</v>
      </c>
      <c r="I430" s="10">
        <f t="shared" ca="1" si="57"/>
        <v>0.62758778918765667</v>
      </c>
      <c r="J430" s="29">
        <f ca="1">_xlfn.BETA.INV(I430,'Input Parameters'!$L$24,'Input Parameters'!$M$24,'Input Parameters'!$J$24,'Input Parameters'!$K$24)</f>
        <v>0.65860891264119137</v>
      </c>
      <c r="K430" s="156">
        <f ca="1">('Input Parameters'!$E$25/'Input Parameters'!$E$31)^$J430</f>
        <v>8.8745959812813729E-3</v>
      </c>
      <c r="L430" s="66">
        <f ca="1">$H430*$C430*'Input Parameters'!$E$23*K430</f>
        <v>2.7220485528480269</v>
      </c>
      <c r="M430" s="23">
        <f t="shared" ca="1" si="58"/>
        <v>0.24497331526534716</v>
      </c>
      <c r="N430" s="15">
        <f ca="1">_xlfn.NORM.INV(M430,'Input Parameters'!$E$26,'Input Parameters'!$F$26)</f>
        <v>1.9501732067419647E-2</v>
      </c>
      <c r="O430" s="8">
        <f t="shared" ca="1" si="59"/>
        <v>0.41894045303092697</v>
      </c>
      <c r="P430" s="29">
        <f ca="1">_xlfn.LOGNORM.INV(O430,'Input Parameters'!$H$27,'Input Parameters'!$I$27)</f>
        <v>1.3004267665264151</v>
      </c>
      <c r="Q430" s="10"/>
      <c r="R430" s="15">
        <f>'Input Parameters'!$E$28</f>
        <v>12.7</v>
      </c>
      <c r="S430" s="10">
        <f t="shared" ca="1" si="60"/>
        <v>0.31191787409586935</v>
      </c>
      <c r="T430" s="25">
        <f ca="1">_xlfn.LOGNORM.INV(S430,'Input Parameters'!$H$29,'Input Parameters'!$I$29)</f>
        <v>55.112186085102138</v>
      </c>
      <c r="U430" s="10">
        <f t="shared" ca="1" si="61"/>
        <v>0.35295773421617904</v>
      </c>
      <c r="V430" s="29">
        <f ca="1">IF('Input Parameters'!$D$30="Beta",_xlfn.BETA.INV(U430,'Input Parameters'!$L$30,'Input Parameters'!$M$30,'Input Parameters'!$J$30,'Input Parameters'!$K$30),IF('Input Parameters'!$D$30="LogNorm",_xlfn.LOGNORM.INV(U430,'Input Parameters'!$H$30,'Input Parameters'!$I$30)))</f>
        <v>0.8610535975675323</v>
      </c>
      <c r="W430" s="2">
        <f ca="1">N430+(P430-N430)*(1-ERF((T430-R430)/(2*SQRT(L430*'Input Parameters'!$E$31))))</f>
        <v>0.10802193319037424</v>
      </c>
      <c r="X430">
        <f t="shared" ca="1" si="62"/>
        <v>1</v>
      </c>
      <c r="Y430" s="7"/>
    </row>
    <row r="431" spans="1:25" ht="15" customHeight="1" x14ac:dyDescent="0.3">
      <c r="A431" s="130">
        <v>424</v>
      </c>
      <c r="B431" s="10">
        <f t="shared" ca="1" si="54"/>
        <v>0.97004256538284317</v>
      </c>
      <c r="C431" s="57">
        <f ca="1">_xlfn.NORM.INV(B431,'Input Parameters'!$E$19,'Input Parameters'!$F$19)</f>
        <v>726.27995215032877</v>
      </c>
      <c r="D431" s="10">
        <f t="shared" ca="1" si="55"/>
        <v>0.74902431115796397</v>
      </c>
      <c r="E431" s="59">
        <f ca="1">IF(_xlfn.NORM.INV(D431,'Input Parameters'!$E$20,'Input Parameters'!$F$20)&lt;3500,3500,IF(_xlfn.NORM.INV(D431,'Input Parameters'!$E$20,'Input Parameters'!$F$20)&gt;5500,5500,_xlfn.NORM.INV(D431,'Input Parameters'!$E$20,'Input Parameters'!$F$20)))</f>
        <v>5269.9957913752241</v>
      </c>
      <c r="F431" s="10">
        <f t="shared" ca="1" si="56"/>
        <v>0.4921855690188689</v>
      </c>
      <c r="G431" s="61">
        <f ca="1">_xlfn.NORM.INV(F431,'Input Parameters'!$E$21,'Input Parameters'!$F$21)</f>
        <v>284.69602946641294</v>
      </c>
      <c r="H431" s="54">
        <f ca="1">EXP(E431*(1/'Input Parameters'!$E$22-1/G431))</f>
        <v>0.59177862965918215</v>
      </c>
      <c r="I431" s="10">
        <f t="shared" ca="1" si="57"/>
        <v>0.90386212895058515</v>
      </c>
      <c r="J431" s="29">
        <f ca="1">_xlfn.BETA.INV(I431,'Input Parameters'!$L$24,'Input Parameters'!$M$24,'Input Parameters'!$J$24,'Input Parameters'!$K$24)</f>
        <v>0.7953205144159432</v>
      </c>
      <c r="K431" s="156">
        <f ca="1">('Input Parameters'!$E$25/'Input Parameters'!$E$31)^$J431</f>
        <v>3.328379706658881E-3</v>
      </c>
      <c r="L431" s="66">
        <f ca="1">$H431*$C431*'Input Parameters'!$E$23*K431</f>
        <v>1.4305274624481368</v>
      </c>
      <c r="M431" s="23">
        <f t="shared" ca="1" si="58"/>
        <v>0.31604455482230154</v>
      </c>
      <c r="N431" s="15">
        <f ca="1">_xlfn.NORM.INV(M431,'Input Parameters'!$E$26,'Input Parameters'!$F$26)</f>
        <v>2.3945441824118414E-2</v>
      </c>
      <c r="O431" s="8">
        <f t="shared" ca="1" si="59"/>
        <v>0.64161006623875982</v>
      </c>
      <c r="P431" s="29">
        <f ca="1">_xlfn.LOGNORM.INV(O431,'Input Parameters'!$H$27,'Input Parameters'!$I$27)</f>
        <v>1.6714699385554517</v>
      </c>
      <c r="Q431" s="10"/>
      <c r="R431" s="15">
        <f>'Input Parameters'!$E$28</f>
        <v>12.7</v>
      </c>
      <c r="S431" s="10">
        <f t="shared" ca="1" si="60"/>
        <v>0.40267900033998472</v>
      </c>
      <c r="T431" s="25">
        <f ca="1">_xlfn.LOGNORM.INV(S431,'Input Parameters'!$H$29,'Input Parameters'!$I$29)</f>
        <v>56.642852449693692</v>
      </c>
      <c r="U431" s="10">
        <f t="shared" ca="1" si="61"/>
        <v>0.80829015947946448</v>
      </c>
      <c r="V431" s="29">
        <f ca="1">IF('Input Parameters'!$D$30="Beta",_xlfn.BETA.INV(U431,'Input Parameters'!$L$30,'Input Parameters'!$M$30,'Input Parameters'!$J$30,'Input Parameters'!$K$30),IF('Input Parameters'!$D$30="LogNorm",_xlfn.LOGNORM.INV(U431,'Input Parameters'!$H$30,'Input Parameters'!$I$30)))</f>
        <v>1.4090609661942355</v>
      </c>
      <c r="W431" s="2">
        <f ca="1">N431+(P431-N431)*(1-ERF((T431-R431)/(2*SQRT(L431*'Input Parameters'!$E$31))))</f>
        <v>3.9397799031044005E-2</v>
      </c>
      <c r="X431">
        <f t="shared" ca="1" si="62"/>
        <v>1</v>
      </c>
      <c r="Y431" s="7"/>
    </row>
    <row r="432" spans="1:25" ht="15" customHeight="1" x14ac:dyDescent="0.3">
      <c r="A432" s="130">
        <v>425</v>
      </c>
      <c r="B432" s="10">
        <f t="shared" ca="1" si="54"/>
        <v>0.99566543847366118</v>
      </c>
      <c r="C432" s="57">
        <f ca="1">_xlfn.NORM.INV(B432,'Input Parameters'!$E$19,'Input Parameters'!$F$19)</f>
        <v>789.09846975451069</v>
      </c>
      <c r="D432" s="10">
        <f t="shared" ca="1" si="55"/>
        <v>0.68811260395192964</v>
      </c>
      <c r="E432" s="59">
        <f ca="1">IF(_xlfn.NORM.INV(D432,'Input Parameters'!$E$20,'Input Parameters'!$F$20)&lt;3500,3500,IF(_xlfn.NORM.INV(D432,'Input Parameters'!$E$20,'Input Parameters'!$F$20)&gt;5500,5500,_xlfn.NORM.INV(D432,'Input Parameters'!$E$20,'Input Parameters'!$F$20)))</f>
        <v>5143.3552815110161</v>
      </c>
      <c r="F432" s="10">
        <f t="shared" ca="1" si="56"/>
        <v>0.23083057527642192</v>
      </c>
      <c r="G432" s="61">
        <f ca="1">_xlfn.NORM.INV(F432,'Input Parameters'!$E$21,'Input Parameters'!$F$21)</f>
        <v>279.06414172685254</v>
      </c>
      <c r="H432" s="54">
        <f ca="1">EXP(E432*(1/'Input Parameters'!$E$22-1/G432))</f>
        <v>0.41618958963667441</v>
      </c>
      <c r="I432" s="10">
        <f t="shared" ca="1" si="57"/>
        <v>0.81771218011512681</v>
      </c>
      <c r="J432" s="29">
        <f ca="1">_xlfn.BETA.INV(I432,'Input Parameters'!$L$24,'Input Parameters'!$M$24,'Input Parameters'!$J$24,'Input Parameters'!$K$24)</f>
        <v>0.74374568019164633</v>
      </c>
      <c r="K432" s="156">
        <f ca="1">('Input Parameters'!$E$25/'Input Parameters'!$E$31)^$J432</f>
        <v>4.8184878067136123E-3</v>
      </c>
      <c r="L432" s="66">
        <f ca="1">$H432*$C432*'Input Parameters'!$E$23*K432</f>
        <v>1.5824615929491268</v>
      </c>
      <c r="M432" s="23">
        <f t="shared" ca="1" si="58"/>
        <v>0.23017932926888529</v>
      </c>
      <c r="N432" s="15">
        <f ca="1">_xlfn.NORM.INV(M432,'Input Parameters'!$E$26,'Input Parameters'!$F$26)</f>
        <v>1.8496615696940652E-2</v>
      </c>
      <c r="O432" s="8">
        <f t="shared" ca="1" si="59"/>
        <v>0.39956000812830106</v>
      </c>
      <c r="P432" s="29">
        <f ca="1">_xlfn.LOGNORM.INV(O432,'Input Parameters'!$H$27,'Input Parameters'!$I$27)</f>
        <v>1.2720432224776923</v>
      </c>
      <c r="Q432" s="10"/>
      <c r="R432" s="15">
        <f>'Input Parameters'!$E$28</f>
        <v>12.7</v>
      </c>
      <c r="S432" s="10">
        <f t="shared" ca="1" si="60"/>
        <v>0.21110544999570613</v>
      </c>
      <c r="T432" s="25">
        <f ca="1">_xlfn.LOGNORM.INV(S432,'Input Parameters'!$H$29,'Input Parameters'!$I$29)</f>
        <v>53.214052471798794</v>
      </c>
      <c r="U432" s="10">
        <f t="shared" ca="1" si="61"/>
        <v>0.44222090714109863</v>
      </c>
      <c r="V432" s="29">
        <f ca="1">IF('Input Parameters'!$D$30="Beta",_xlfn.BETA.INV(U432,'Input Parameters'!$L$30,'Input Parameters'!$M$30,'Input Parameters'!$J$30,'Input Parameters'!$K$30),IF('Input Parameters'!$D$30="LogNorm",_xlfn.LOGNORM.INV(U432,'Input Parameters'!$H$30,'Input Parameters'!$I$30)))</f>
        <v>0.94354829473606583</v>
      </c>
      <c r="W432" s="2">
        <f ca="1">N432+(P432-N432)*(1-ERF((T432-R432)/(2*SQRT(L432*'Input Parameters'!$E$31))))</f>
        <v>4.7036250768285215E-2</v>
      </c>
      <c r="X432">
        <f t="shared" ca="1" si="62"/>
        <v>1</v>
      </c>
      <c r="Y432" s="7"/>
    </row>
    <row r="433" spans="1:25" ht="15" customHeight="1" x14ac:dyDescent="0.3">
      <c r="A433" s="130">
        <v>426</v>
      </c>
      <c r="B433" s="10">
        <f t="shared" ca="1" si="54"/>
        <v>0.64618023413068493</v>
      </c>
      <c r="C433" s="57">
        <f ca="1">_xlfn.NORM.INV(B433,'Input Parameters'!$E$19,'Input Parameters'!$F$19)</f>
        <v>598.98987862780643</v>
      </c>
      <c r="D433" s="10">
        <f t="shared" ca="1" si="55"/>
        <v>0.35708177379738371</v>
      </c>
      <c r="E433" s="59">
        <f ca="1">IF(_xlfn.NORM.INV(D433,'Input Parameters'!$E$20,'Input Parameters'!$F$20)&lt;3500,3500,IF(_xlfn.NORM.INV(D433,'Input Parameters'!$E$20,'Input Parameters'!$F$20)&gt;5500,5500,_xlfn.NORM.INV(D433,'Input Parameters'!$E$20,'Input Parameters'!$F$20)))</f>
        <v>4543.6109385562386</v>
      </c>
      <c r="F433" s="10">
        <f t="shared" ca="1" si="56"/>
        <v>0.75098772556257476</v>
      </c>
      <c r="G433" s="61">
        <f ca="1">_xlfn.NORM.INV(F433,'Input Parameters'!$E$21,'Input Parameters'!$F$21)</f>
        <v>290.17594588030113</v>
      </c>
      <c r="H433" s="54">
        <f ca="1">EXP(E433*(1/'Input Parameters'!$E$22-1/G433))</f>
        <v>0.85991698947094997</v>
      </c>
      <c r="I433" s="10">
        <f t="shared" ca="1" si="57"/>
        <v>0.51714750199211312</v>
      </c>
      <c r="J433" s="29">
        <f ca="1">_xlfn.BETA.INV(I433,'Input Parameters'!$L$24,'Input Parameters'!$M$24,'Input Parameters'!$J$24,'Input Parameters'!$K$24)</f>
        <v>0.61407302948065179</v>
      </c>
      <c r="K433" s="156">
        <f ca="1">('Input Parameters'!$E$25/'Input Parameters'!$E$31)^$J433</f>
        <v>1.2215102481484011E-2</v>
      </c>
      <c r="L433" s="66">
        <f ca="1">$H433*$C433*'Input Parameters'!$E$23*K433</f>
        <v>6.2917742023902568</v>
      </c>
      <c r="M433" s="23">
        <f t="shared" ca="1" si="58"/>
        <v>0.57803315961851898</v>
      </c>
      <c r="N433" s="15">
        <f ca="1">_xlfn.NORM.INV(M433,'Input Parameters'!$E$26,'Input Parameters'!$F$26)</f>
        <v>3.8134151659017332E-2</v>
      </c>
      <c r="O433" s="8">
        <f t="shared" ca="1" si="59"/>
        <v>0.53117248062858102</v>
      </c>
      <c r="P433" s="29">
        <f ca="1">_xlfn.LOGNORM.INV(O433,'Input Parameters'!$H$27,'Input Parameters'!$I$27)</f>
        <v>1.473758846522516</v>
      </c>
      <c r="Q433" s="10"/>
      <c r="R433" s="15">
        <f>'Input Parameters'!$E$28</f>
        <v>12.7</v>
      </c>
      <c r="S433" s="10">
        <f t="shared" ca="1" si="60"/>
        <v>0.14741775371470756</v>
      </c>
      <c r="T433" s="25">
        <f ca="1">_xlfn.LOGNORM.INV(S433,'Input Parameters'!$H$29,'Input Parameters'!$I$29)</f>
        <v>51.770353772658638</v>
      </c>
      <c r="U433" s="10">
        <f t="shared" ca="1" si="61"/>
        <v>0.14557729032813294</v>
      </c>
      <c r="V433" s="29">
        <f ca="1">IF('Input Parameters'!$D$30="Beta",_xlfn.BETA.INV(U433,'Input Parameters'!$L$30,'Input Parameters'!$M$30,'Input Parameters'!$J$30,'Input Parameters'!$K$30),IF('Input Parameters'!$D$30="LogNorm",_xlfn.LOGNORM.INV(U433,'Input Parameters'!$H$30,'Input Parameters'!$I$30)))</f>
        <v>0.65898043683463214</v>
      </c>
      <c r="W433" s="2">
        <f ca="1">N433+(P433-N433)*(1-ERF((T433-R433)/(2*SQRT(L433*'Input Parameters'!$E$31))))</f>
        <v>0.42678908571281476</v>
      </c>
      <c r="X433">
        <f t="shared" ca="1" si="62"/>
        <v>1</v>
      </c>
      <c r="Y433" s="7"/>
    </row>
    <row r="434" spans="1:25" ht="15" customHeight="1" x14ac:dyDescent="0.3">
      <c r="A434" s="130">
        <v>427</v>
      </c>
      <c r="B434" s="10">
        <f t="shared" ca="1" si="54"/>
        <v>0.82086684414942368</v>
      </c>
      <c r="C434" s="57">
        <f ca="1">_xlfn.NORM.INV(B434,'Input Parameters'!$E$19,'Input Parameters'!$F$19)</f>
        <v>644.92792092995319</v>
      </c>
      <c r="D434" s="10">
        <f t="shared" ca="1" si="55"/>
        <v>0.71283031166418376</v>
      </c>
      <c r="E434" s="59">
        <f ca="1">IF(_xlfn.NORM.INV(D434,'Input Parameters'!$E$20,'Input Parameters'!$F$20)&lt;3500,3500,IF(_xlfn.NORM.INV(D434,'Input Parameters'!$E$20,'Input Parameters'!$F$20)&gt;5500,5500,_xlfn.NORM.INV(D434,'Input Parameters'!$E$20,'Input Parameters'!$F$20)))</f>
        <v>5193.1705419513037</v>
      </c>
      <c r="F434" s="10">
        <f t="shared" ca="1" si="56"/>
        <v>0.91228971829589411</v>
      </c>
      <c r="G434" s="61">
        <f ca="1">_xlfn.NORM.INV(F434,'Input Parameters'!$E$21,'Input Parameters'!$F$21)</f>
        <v>295.50022583291081</v>
      </c>
      <c r="H434" s="54">
        <f ca="1">EXP(E434*(1/'Input Parameters'!$E$22-1/G434))</f>
        <v>1.1617921645735994</v>
      </c>
      <c r="I434" s="10">
        <f t="shared" ca="1" si="57"/>
        <v>0.54462410864341337</v>
      </c>
      <c r="J434" s="29">
        <f ca="1">_xlfn.BETA.INV(I434,'Input Parameters'!$L$24,'Input Parameters'!$M$24,'Input Parameters'!$J$24,'Input Parameters'!$K$24)</f>
        <v>0.62511287428182138</v>
      </c>
      <c r="K434" s="156">
        <f ca="1">('Input Parameters'!$E$25/'Input Parameters'!$E$31)^$J434</f>
        <v>1.1285043228828045E-2</v>
      </c>
      <c r="L434" s="66">
        <f ca="1">$H434*$C434*'Input Parameters'!$E$23*K434</f>
        <v>8.4555692264186764</v>
      </c>
      <c r="M434" s="23">
        <f t="shared" ca="1" si="58"/>
        <v>0.7922126878987763</v>
      </c>
      <c r="N434" s="15">
        <f ca="1">_xlfn.NORM.INV(M434,'Input Parameters'!$E$26,'Input Parameters'!$F$26)</f>
        <v>5.1096578115985891E-2</v>
      </c>
      <c r="O434" s="8">
        <f t="shared" ca="1" si="59"/>
        <v>0.63194313296440574</v>
      </c>
      <c r="P434" s="29">
        <f ca="1">_xlfn.LOGNORM.INV(O434,'Input Parameters'!$H$27,'Input Parameters'!$I$27)</f>
        <v>1.6525280111504503</v>
      </c>
      <c r="Q434" s="10"/>
      <c r="R434" s="15">
        <f>'Input Parameters'!$E$28</f>
        <v>12.7</v>
      </c>
      <c r="S434" s="10">
        <f t="shared" ca="1" si="60"/>
        <v>0.25438205318766482</v>
      </c>
      <c r="T434" s="25">
        <f ca="1">_xlfn.LOGNORM.INV(S434,'Input Parameters'!$H$29,'Input Parameters'!$I$29)</f>
        <v>54.068189153849112</v>
      </c>
      <c r="U434" s="10">
        <f t="shared" ca="1" si="61"/>
        <v>0.26945969766465361</v>
      </c>
      <c r="V434" s="29">
        <f ca="1">IF('Input Parameters'!$D$30="Beta",_xlfn.BETA.INV(U434,'Input Parameters'!$L$30,'Input Parameters'!$M$30,'Input Parameters'!$J$30,'Input Parameters'!$K$30),IF('Input Parameters'!$D$30="LogNorm",_xlfn.LOGNORM.INV(U434,'Input Parameters'!$H$30,'Input Parameters'!$I$30)))</f>
        <v>0.78419458733263059</v>
      </c>
      <c r="W434" s="2">
        <f ca="1">N434+(P434-N434)*(1-ERF((T434-R434)/(2*SQRT(L434*'Input Parameters'!$E$31))))</f>
        <v>0.55464348353065929</v>
      </c>
      <c r="X434">
        <f t="shared" ca="1" si="62"/>
        <v>1</v>
      </c>
      <c r="Y434" s="7"/>
    </row>
    <row r="435" spans="1:25" ht="15" customHeight="1" x14ac:dyDescent="0.3">
      <c r="A435" s="130">
        <v>428</v>
      </c>
      <c r="B435" s="10">
        <f t="shared" ca="1" si="54"/>
        <v>0.37996721764346886</v>
      </c>
      <c r="C435" s="57">
        <f ca="1">_xlfn.NORM.INV(B435,'Input Parameters'!$E$19,'Input Parameters'!$F$19)</f>
        <v>541.47959801387844</v>
      </c>
      <c r="D435" s="10">
        <f t="shared" ca="1" si="55"/>
        <v>0.51842734648697275</v>
      </c>
      <c r="E435" s="59">
        <f ca="1">IF(_xlfn.NORM.INV(D435,'Input Parameters'!$E$20,'Input Parameters'!$F$20)&lt;3500,3500,IF(_xlfn.NORM.INV(D435,'Input Parameters'!$E$20,'Input Parameters'!$F$20)&gt;5500,5500,_xlfn.NORM.INV(D435,'Input Parameters'!$E$20,'Input Parameters'!$F$20)))</f>
        <v>4832.3448615469633</v>
      </c>
      <c r="F435" s="10">
        <f t="shared" ca="1" si="56"/>
        <v>0.98792222986890599</v>
      </c>
      <c r="G435" s="61">
        <f ca="1">_xlfn.NORM.INV(F435,'Input Parameters'!$E$21,'Input Parameters'!$F$21)</f>
        <v>302.57151973673643</v>
      </c>
      <c r="H435" s="54">
        <f ca="1">EXP(E435*(1/'Input Parameters'!$E$22-1/G435))</f>
        <v>1.684934697243162</v>
      </c>
      <c r="I435" s="10">
        <f t="shared" ca="1" si="57"/>
        <v>0.45424873077801908</v>
      </c>
      <c r="J435" s="29">
        <f ca="1">_xlfn.BETA.INV(I435,'Input Parameters'!$L$24,'Input Parameters'!$M$24,'Input Parameters'!$J$24,'Input Parameters'!$K$24)</f>
        <v>0.58855022229262677</v>
      </c>
      <c r="K435" s="156">
        <f ca="1">('Input Parameters'!$E$25/'Input Parameters'!$E$31)^$J435</f>
        <v>1.4669377679556143E-2</v>
      </c>
      <c r="L435" s="66">
        <f ca="1">$H435*$C435*'Input Parameters'!$E$23*K435</f>
        <v>13.383720597616064</v>
      </c>
      <c r="M435" s="23">
        <f t="shared" ca="1" si="58"/>
        <v>0.41829810927695765</v>
      </c>
      <c r="N435" s="15">
        <f ca="1">_xlfn.NORM.INV(M435,'Input Parameters'!$E$26,'Input Parameters'!$F$26)</f>
        <v>2.9668765743151429E-2</v>
      </c>
      <c r="O435" s="8">
        <f t="shared" ca="1" si="59"/>
        <v>0.27539420116848234</v>
      </c>
      <c r="P435" s="29">
        <f ca="1">_xlfn.LOGNORM.INV(O435,'Input Parameters'!$H$27,'Input Parameters'!$I$27)</f>
        <v>1.0933853978647528</v>
      </c>
      <c r="Q435" s="10"/>
      <c r="R435" s="15">
        <f>'Input Parameters'!$E$28</f>
        <v>12.7</v>
      </c>
      <c r="S435" s="10">
        <f t="shared" ca="1" si="60"/>
        <v>0.34749409471968418</v>
      </c>
      <c r="T435" s="25">
        <f ca="1">_xlfn.LOGNORM.INV(S435,'Input Parameters'!$H$29,'Input Parameters'!$I$29)</f>
        <v>55.723964821835494</v>
      </c>
      <c r="U435" s="10">
        <f t="shared" ca="1" si="61"/>
        <v>0.26510733365529271</v>
      </c>
      <c r="V435" s="29">
        <f ca="1">IF('Input Parameters'!$D$30="Beta",_xlfn.BETA.INV(U435,'Input Parameters'!$L$30,'Input Parameters'!$M$30,'Input Parameters'!$J$30,'Input Parameters'!$K$30),IF('Input Parameters'!$D$30="LogNorm",_xlfn.LOGNORM.INV(U435,'Input Parameters'!$H$30,'Input Parameters'!$I$30)))</f>
        <v>0.78011380454094914</v>
      </c>
      <c r="W435" s="2">
        <f ca="1">N435+(P435-N435)*(1-ERF((T435-R435)/(2*SQRT(L435*'Input Parameters'!$E$31))))</f>
        <v>0.46115781072759304</v>
      </c>
      <c r="X435">
        <f t="shared" ca="1" si="62"/>
        <v>1</v>
      </c>
      <c r="Y435" s="7"/>
    </row>
    <row r="436" spans="1:25" ht="15" customHeight="1" x14ac:dyDescent="0.3">
      <c r="A436" s="130">
        <v>429</v>
      </c>
      <c r="B436" s="10">
        <f t="shared" ca="1" si="54"/>
        <v>8.4217147493566014E-2</v>
      </c>
      <c r="C436" s="57">
        <f ca="1">_xlfn.NORM.INV(B436,'Input Parameters'!$E$19,'Input Parameters'!$F$19)</f>
        <v>450.92219099125168</v>
      </c>
      <c r="D436" s="10">
        <f t="shared" ca="1" si="55"/>
        <v>0.74997189133834208</v>
      </c>
      <c r="E436" s="59">
        <f ca="1">IF(_xlfn.NORM.INV(D436,'Input Parameters'!$E$20,'Input Parameters'!$F$20)&lt;3500,3500,IF(_xlfn.NORM.INV(D436,'Input Parameters'!$E$20,'Input Parameters'!$F$20)&gt;5500,5500,_xlfn.NORM.INV(D436,'Input Parameters'!$E$20,'Input Parameters'!$F$20)))</f>
        <v>5272.0809090680759</v>
      </c>
      <c r="F436" s="10">
        <f t="shared" ca="1" si="56"/>
        <v>0.51177008439944538</v>
      </c>
      <c r="G436" s="61">
        <f ca="1">_xlfn.NORM.INV(F436,'Input Parameters'!$E$21,'Input Parameters'!$F$21)</f>
        <v>285.08192901121436</v>
      </c>
      <c r="H436" s="54">
        <f ca="1">EXP(E436*(1/'Input Parameters'!$E$22-1/G436))</f>
        <v>0.60667439059087791</v>
      </c>
      <c r="I436" s="10">
        <f t="shared" ca="1" si="57"/>
        <v>0.99573709645564812</v>
      </c>
      <c r="J436" s="29">
        <f ca="1">_xlfn.BETA.INV(I436,'Input Parameters'!$L$24,'Input Parameters'!$M$24,'Input Parameters'!$J$24,'Input Parameters'!$K$24)</f>
        <v>0.92014199031835564</v>
      </c>
      <c r="K436" s="156">
        <f ca="1">('Input Parameters'!$E$25/'Input Parameters'!$E$31)^$J436</f>
        <v>1.3594399267055314E-3</v>
      </c>
      <c r="L436" s="66">
        <f ca="1">$H436*$C436*'Input Parameters'!$E$23*K436</f>
        <v>0.37189239047590072</v>
      </c>
      <c r="M436" s="23">
        <f t="shared" ca="1" si="58"/>
        <v>0.48332502934657862</v>
      </c>
      <c r="N436" s="15">
        <f ca="1">_xlfn.NORM.INV(M436,'Input Parameters'!$E$26,'Input Parameters'!$F$26)</f>
        <v>3.3121987248652458E-2</v>
      </c>
      <c r="O436" s="8">
        <f t="shared" ca="1" si="59"/>
        <v>0.72857279932211749</v>
      </c>
      <c r="P436" s="29">
        <f ca="1">_xlfn.LOGNORM.INV(O436,'Input Parameters'!$H$27,'Input Parameters'!$I$27)</f>
        <v>1.8634320243135838</v>
      </c>
      <c r="Q436" s="10"/>
      <c r="R436" s="15">
        <f>'Input Parameters'!$E$28</f>
        <v>12.7</v>
      </c>
      <c r="S436" s="10">
        <f t="shared" ca="1" si="60"/>
        <v>0.43779726876498459</v>
      </c>
      <c r="T436" s="25">
        <f ca="1">_xlfn.LOGNORM.INV(S436,'Input Parameters'!$H$29,'Input Parameters'!$I$29)</f>
        <v>57.217223916734461</v>
      </c>
      <c r="U436" s="10">
        <f t="shared" ca="1" si="61"/>
        <v>0.58931106211521567</v>
      </c>
      <c r="V436" s="29">
        <f ca="1">IF('Input Parameters'!$D$30="Beta",_xlfn.BETA.INV(U436,'Input Parameters'!$L$30,'Input Parameters'!$M$30,'Input Parameters'!$J$30,'Input Parameters'!$K$30),IF('Input Parameters'!$D$30="LogNorm",_xlfn.LOGNORM.INV(U436,'Input Parameters'!$H$30,'Input Parameters'!$I$30)))</f>
        <v>1.092249621174141</v>
      </c>
      <c r="W436" s="2">
        <f ca="1">N436+(P436-N436)*(1-ERF((T436-R436)/(2*SQRT(L436*'Input Parameters'!$E$31))))</f>
        <v>3.3122434825247918E-2</v>
      </c>
      <c r="X436">
        <f t="shared" ca="1" si="62"/>
        <v>1</v>
      </c>
      <c r="Y436" s="7"/>
    </row>
    <row r="437" spans="1:25" ht="15" customHeight="1" x14ac:dyDescent="0.3">
      <c r="A437" s="130">
        <v>430</v>
      </c>
      <c r="B437" s="10">
        <f t="shared" ca="1" si="54"/>
        <v>0.55616792981346386</v>
      </c>
      <c r="C437" s="57">
        <f ca="1">_xlfn.NORM.INV(B437,'Input Parameters'!$E$19,'Input Parameters'!$F$19)</f>
        <v>579.2365136096015</v>
      </c>
      <c r="D437" s="10">
        <f t="shared" ca="1" si="55"/>
        <v>0.25538973995047454</v>
      </c>
      <c r="E437" s="59">
        <f ca="1">IF(_xlfn.NORM.INV(D437,'Input Parameters'!$E$20,'Input Parameters'!$F$20)&lt;3500,3500,IF(_xlfn.NORM.INV(D437,'Input Parameters'!$E$20,'Input Parameters'!$F$20)&gt;5500,5500,_xlfn.NORM.INV(D437,'Input Parameters'!$E$20,'Input Parameters'!$F$20)))</f>
        <v>4339.662885306876</v>
      </c>
      <c r="F437" s="10">
        <f t="shared" ca="1" si="56"/>
        <v>0.28473566868808664</v>
      </c>
      <c r="G437" s="61">
        <f ca="1">_xlfn.NORM.INV(F437,'Input Parameters'!$E$21,'Input Parameters'!$F$21)</f>
        <v>280.37899416063334</v>
      </c>
      <c r="H437" s="54">
        <f ca="1">EXP(E437*(1/'Input Parameters'!$E$22-1/G437))</f>
        <v>0.51339495135889701</v>
      </c>
      <c r="I437" s="10">
        <f t="shared" ca="1" si="57"/>
        <v>0.16293357619200322</v>
      </c>
      <c r="J437" s="29">
        <f ca="1">_xlfn.BETA.INV(I437,'Input Parameters'!$L$24,'Input Parameters'!$M$24,'Input Parameters'!$J$24,'Input Parameters'!$K$24)</f>
        <v>0.44553384760294568</v>
      </c>
      <c r="K437" s="156">
        <f ca="1">('Input Parameters'!$E$25/'Input Parameters'!$E$31)^$J437</f>
        <v>4.0923192636359101E-2</v>
      </c>
      <c r="L437" s="66">
        <f ca="1">$H437*$C437*'Input Parameters'!$E$23*K437</f>
        <v>12.169620419734793</v>
      </c>
      <c r="M437" s="23">
        <f t="shared" ca="1" si="58"/>
        <v>0.63049169160164165</v>
      </c>
      <c r="N437" s="15">
        <f ca="1">_xlfn.NORM.INV(M437,'Input Parameters'!$E$26,'Input Parameters'!$F$26)</f>
        <v>4.0996273573224627E-2</v>
      </c>
      <c r="O437" s="8">
        <f t="shared" ca="1" si="59"/>
        <v>0.65582589574150207</v>
      </c>
      <c r="P437" s="29">
        <f ca="1">_xlfn.LOGNORM.INV(O437,'Input Parameters'!$H$27,'Input Parameters'!$I$27)</f>
        <v>1.7000572057479628</v>
      </c>
      <c r="Q437" s="10"/>
      <c r="R437" s="15">
        <f>'Input Parameters'!$E$28</f>
        <v>12.7</v>
      </c>
      <c r="S437" s="10">
        <f t="shared" ca="1" si="60"/>
        <v>0.4984788486529268</v>
      </c>
      <c r="T437" s="25">
        <f ca="1">_xlfn.LOGNORM.INV(S437,'Input Parameters'!$H$29,'Input Parameters'!$I$29)</f>
        <v>58.206903299772293</v>
      </c>
      <c r="U437" s="10">
        <f t="shared" ca="1" si="61"/>
        <v>0.93238837737131708</v>
      </c>
      <c r="V437" s="29">
        <f ca="1">IF('Input Parameters'!$D$30="Beta",_xlfn.BETA.INV(U437,'Input Parameters'!$L$30,'Input Parameters'!$M$30,'Input Parameters'!$J$30,'Input Parameters'!$K$30),IF('Input Parameters'!$D$30="LogNorm",_xlfn.LOGNORM.INV(U437,'Input Parameters'!$H$30,'Input Parameters'!$I$30)))</f>
        <v>1.8009015234817483</v>
      </c>
      <c r="W437" s="2">
        <f ca="1">N437+(P437-N437)*(1-ERF((T437-R437)/(2*SQRT(L437*'Input Parameters'!$E$31))))</f>
        <v>0.63214459305131365</v>
      </c>
      <c r="X437">
        <f t="shared" ca="1" si="62"/>
        <v>1</v>
      </c>
      <c r="Y437" s="7"/>
    </row>
    <row r="438" spans="1:25" ht="15" customHeight="1" x14ac:dyDescent="0.3">
      <c r="A438" s="130">
        <v>431</v>
      </c>
      <c r="B438" s="10">
        <f t="shared" ca="1" si="54"/>
        <v>3.4407757896058877E-3</v>
      </c>
      <c r="C438" s="57">
        <f ca="1">_xlfn.NORM.INV(B438,'Input Parameters'!$E$19,'Input Parameters'!$F$19)</f>
        <v>338.93684428699919</v>
      </c>
      <c r="D438" s="10">
        <f t="shared" ca="1" si="55"/>
        <v>0.47577840185200992</v>
      </c>
      <c r="E438" s="59">
        <f ca="1">IF(_xlfn.NORM.INV(D438,'Input Parameters'!$E$20,'Input Parameters'!$F$20)&lt;3500,3500,IF(_xlfn.NORM.INV(D438,'Input Parameters'!$E$20,'Input Parameters'!$F$20)&gt;5500,5500,_xlfn.NORM.INV(D438,'Input Parameters'!$E$20,'Input Parameters'!$F$20)))</f>
        <v>4757.4736752274002</v>
      </c>
      <c r="F438" s="10">
        <f t="shared" ca="1" si="56"/>
        <v>0.11132515730426307</v>
      </c>
      <c r="G438" s="61">
        <f ca="1">_xlfn.NORM.INV(F438,'Input Parameters'!$E$21,'Input Parameters'!$F$21)</f>
        <v>275.26464377220037</v>
      </c>
      <c r="H438" s="54">
        <f ca="1">EXP(E438*(1/'Input Parameters'!$E$22-1/G438))</f>
        <v>0.35128396937511425</v>
      </c>
      <c r="I438" s="10">
        <f t="shared" ca="1" si="57"/>
        <v>0.62972816725929637</v>
      </c>
      <c r="J438" s="29">
        <f ca="1">_xlfn.BETA.INV(I438,'Input Parameters'!$L$24,'Input Parameters'!$M$24,'Input Parameters'!$J$24,'Input Parameters'!$K$24)</f>
        <v>0.65948400396866402</v>
      </c>
      <c r="K438" s="156">
        <f ca="1">('Input Parameters'!$E$25/'Input Parameters'!$E$31)^$J438</f>
        <v>8.8190601173938794E-3</v>
      </c>
      <c r="L438" s="66">
        <f ca="1">$H438*$C438*'Input Parameters'!$E$23*K438</f>
        <v>1.0500244605344087</v>
      </c>
      <c r="M438" s="23">
        <f t="shared" ca="1" si="58"/>
        <v>0.18875087633370324</v>
      </c>
      <c r="N438" s="15">
        <f ca="1">_xlfn.NORM.INV(M438,'Input Parameters'!$E$26,'Input Parameters'!$F$26)</f>
        <v>1.5467316350011476E-2</v>
      </c>
      <c r="O438" s="8">
        <f t="shared" ca="1" si="59"/>
        <v>0.2450384320924579</v>
      </c>
      <c r="P438" s="29">
        <f ca="1">_xlfn.LOGNORM.INV(O438,'Input Parameters'!$H$27,'Input Parameters'!$I$27)</f>
        <v>1.0490298636620472</v>
      </c>
      <c r="Q438" s="10"/>
      <c r="R438" s="15">
        <f>'Input Parameters'!$E$28</f>
        <v>12.7</v>
      </c>
      <c r="S438" s="10">
        <f t="shared" ca="1" si="60"/>
        <v>0.74481996774569836</v>
      </c>
      <c r="T438" s="25">
        <f ca="1">_xlfn.LOGNORM.INV(S438,'Input Parameters'!$H$29,'Input Parameters'!$I$29)</f>
        <v>62.698590493641397</v>
      </c>
      <c r="U438" s="10">
        <f t="shared" ca="1" si="61"/>
        <v>0.82021738134899058</v>
      </c>
      <c r="V438" s="29">
        <f ca="1">IF('Input Parameters'!$D$30="Beta",_xlfn.BETA.INV(U438,'Input Parameters'!$L$30,'Input Parameters'!$M$30,'Input Parameters'!$J$30,'Input Parameters'!$K$30),IF('Input Parameters'!$D$30="LogNorm",_xlfn.LOGNORM.INV(U438,'Input Parameters'!$H$30,'Input Parameters'!$I$30)))</f>
        <v>1.4340518030260905</v>
      </c>
      <c r="W438" s="2">
        <f ca="1">N438+(P438-N438)*(1-ERF((T438-R438)/(2*SQRT(L438*'Input Parameters'!$E$31))))</f>
        <v>1.6046309222452135E-2</v>
      </c>
      <c r="X438">
        <f t="shared" ca="1" si="62"/>
        <v>1</v>
      </c>
      <c r="Y438" s="7"/>
    </row>
    <row r="439" spans="1:25" ht="15" customHeight="1" x14ac:dyDescent="0.3">
      <c r="A439" s="130">
        <v>432</v>
      </c>
      <c r="B439" s="10">
        <f t="shared" ca="1" si="54"/>
        <v>0.79938961151294341</v>
      </c>
      <c r="C439" s="57">
        <f ca="1">_xlfn.NORM.INV(B439,'Input Parameters'!$E$19,'Input Parameters'!$F$19)</f>
        <v>638.23293133194738</v>
      </c>
      <c r="D439" s="10">
        <f t="shared" ca="1" si="55"/>
        <v>0.54731329725905797</v>
      </c>
      <c r="E439" s="59">
        <f ca="1">IF(_xlfn.NORM.INV(D439,'Input Parameters'!$E$20,'Input Parameters'!$F$20)&lt;3500,3500,IF(_xlfn.NORM.INV(D439,'Input Parameters'!$E$20,'Input Parameters'!$F$20)&gt;5500,5500,_xlfn.NORM.INV(D439,'Input Parameters'!$E$20,'Input Parameters'!$F$20)))</f>
        <v>4883.2133684523933</v>
      </c>
      <c r="F439" s="10">
        <f t="shared" ca="1" si="56"/>
        <v>0.57770330268757875</v>
      </c>
      <c r="G439" s="61">
        <f ca="1">_xlfn.NORM.INV(F439,'Input Parameters'!$E$21,'Input Parameters'!$F$21)</f>
        <v>286.3907284200975</v>
      </c>
      <c r="H439" s="54">
        <f ca="1">EXP(E439*(1/'Input Parameters'!$E$22-1/G439))</f>
        <v>0.68070873773748231</v>
      </c>
      <c r="I439" s="10">
        <f t="shared" ca="1" si="57"/>
        <v>0.45868594472774571</v>
      </c>
      <c r="J439" s="29">
        <f ca="1">_xlfn.BETA.INV(I439,'Input Parameters'!$L$24,'Input Parameters'!$M$24,'Input Parameters'!$J$24,'Input Parameters'!$K$24)</f>
        <v>0.59037019319264961</v>
      </c>
      <c r="K439" s="156">
        <f ca="1">('Input Parameters'!$E$25/'Input Parameters'!$E$31)^$J439</f>
        <v>1.4479104220877259E-2</v>
      </c>
      <c r="L439" s="66">
        <f ca="1">$H439*$C439*'Input Parameters'!$E$23*K439</f>
        <v>6.2904574429492826</v>
      </c>
      <c r="M439" s="23">
        <f t="shared" ca="1" si="58"/>
        <v>0.63181711127376827</v>
      </c>
      <c r="N439" s="15">
        <f ca="1">_xlfn.NORM.INV(M439,'Input Parameters'!$E$26,'Input Parameters'!$F$26)</f>
        <v>4.1070067312083063E-2</v>
      </c>
      <c r="O439" s="8">
        <f t="shared" ca="1" si="59"/>
        <v>0.618839937408866</v>
      </c>
      <c r="P439" s="29">
        <f ca="1">_xlfn.LOGNORM.INV(O439,'Input Parameters'!$H$27,'Input Parameters'!$I$27)</f>
        <v>1.6274472047186745</v>
      </c>
      <c r="Q439" s="10"/>
      <c r="R439" s="15">
        <f>'Input Parameters'!$E$28</f>
        <v>12.7</v>
      </c>
      <c r="S439" s="10">
        <f t="shared" ca="1" si="60"/>
        <v>0.76477215923772479</v>
      </c>
      <c r="T439" s="25">
        <f ca="1">_xlfn.LOGNORM.INV(S439,'Input Parameters'!$H$29,'Input Parameters'!$I$29)</f>
        <v>63.146909239784371</v>
      </c>
      <c r="U439" s="10">
        <f t="shared" ca="1" si="61"/>
        <v>0.93970803882961318</v>
      </c>
      <c r="V439" s="29">
        <f ca="1">IF('Input Parameters'!$D$30="Beta",_xlfn.BETA.INV(U439,'Input Parameters'!$L$30,'Input Parameters'!$M$30,'Input Parameters'!$J$30,'Input Parameters'!$K$30),IF('Input Parameters'!$D$30="LogNorm",_xlfn.LOGNORM.INV(U439,'Input Parameters'!$H$30,'Input Parameters'!$I$30)))</f>
        <v>1.8429367546992972</v>
      </c>
      <c r="W439" s="2">
        <f ca="1">N439+(P439-N439)*(1-ERF((T439-R439)/(2*SQRT(L439*'Input Parameters'!$E$31))))</f>
        <v>0.28688127371198074</v>
      </c>
      <c r="X439">
        <f t="shared" ca="1" si="62"/>
        <v>1</v>
      </c>
      <c r="Y439" s="7"/>
    </row>
    <row r="440" spans="1:25" ht="15" customHeight="1" x14ac:dyDescent="0.3">
      <c r="A440" s="130">
        <v>433</v>
      </c>
      <c r="B440" s="10">
        <f t="shared" ca="1" si="54"/>
        <v>4.597360285803509E-2</v>
      </c>
      <c r="C440" s="57">
        <f ca="1">_xlfn.NORM.INV(B440,'Input Parameters'!$E$19,'Input Parameters'!$F$19)</f>
        <v>424.89937966360299</v>
      </c>
      <c r="D440" s="10">
        <f t="shared" ca="1" si="55"/>
        <v>0.18748148426620859</v>
      </c>
      <c r="E440" s="59">
        <f ca="1">IF(_xlfn.NORM.INV(D440,'Input Parameters'!$E$20,'Input Parameters'!$F$20)&lt;3500,3500,IF(_xlfn.NORM.INV(D440,'Input Parameters'!$E$20,'Input Parameters'!$F$20)&gt;5500,5500,_xlfn.NORM.INV(D440,'Input Parameters'!$E$20,'Input Parameters'!$F$20)))</f>
        <v>4178.9492534708534</v>
      </c>
      <c r="F440" s="10">
        <f t="shared" ca="1" si="56"/>
        <v>0.74805953977249129</v>
      </c>
      <c r="G440" s="61">
        <f ca="1">_xlfn.NORM.INV(F440,'Input Parameters'!$E$21,'Input Parameters'!$F$21)</f>
        <v>290.10359166911906</v>
      </c>
      <c r="H440" s="54">
        <f ca="1">EXP(E440*(1/'Input Parameters'!$E$22-1/G440))</f>
        <v>0.86727536651161818</v>
      </c>
      <c r="I440" s="10">
        <f t="shared" ca="1" si="57"/>
        <v>0.52529407787346971</v>
      </c>
      <c r="J440" s="29">
        <f ca="1">_xlfn.BETA.INV(I440,'Input Parameters'!$L$24,'Input Parameters'!$M$24,'Input Parameters'!$J$24,'Input Parameters'!$K$24)</f>
        <v>0.61734923845410516</v>
      </c>
      <c r="K440" s="156">
        <f ca="1">('Input Parameters'!$E$25/'Input Parameters'!$E$31)^$J440</f>
        <v>1.1931369844710936E-2</v>
      </c>
      <c r="L440" s="66">
        <f ca="1">$H440*$C440*'Input Parameters'!$E$23*K440</f>
        <v>4.3967666434773465</v>
      </c>
      <c r="M440" s="23">
        <f t="shared" ca="1" si="58"/>
        <v>0.26328118009696955</v>
      </c>
      <c r="N440" s="15">
        <f ca="1">_xlfn.NORM.INV(M440,'Input Parameters'!$E$26,'Input Parameters'!$F$26)</f>
        <v>2.0701491446949376E-2</v>
      </c>
      <c r="O440" s="8">
        <f t="shared" ca="1" si="59"/>
        <v>0.74184652891316238</v>
      </c>
      <c r="P440" s="29">
        <f ca="1">_xlfn.LOGNORM.INV(O440,'Input Parameters'!$H$27,'Input Parameters'!$I$27)</f>
        <v>1.8971601629887707</v>
      </c>
      <c r="Q440" s="10"/>
      <c r="R440" s="15">
        <f>'Input Parameters'!$E$28</f>
        <v>12.7</v>
      </c>
      <c r="S440" s="10">
        <f t="shared" ca="1" si="60"/>
        <v>0.60542972585232957</v>
      </c>
      <c r="T440" s="25">
        <f ca="1">_xlfn.LOGNORM.INV(S440,'Input Parameters'!$H$29,'Input Parameters'!$I$29)</f>
        <v>60.006742651339792</v>
      </c>
      <c r="U440" s="10">
        <f t="shared" ca="1" si="61"/>
        <v>0.34661455111573414</v>
      </c>
      <c r="V440" s="29">
        <f ca="1">IF('Input Parameters'!$D$30="Beta",_xlfn.BETA.INV(U440,'Input Parameters'!$L$30,'Input Parameters'!$M$30,'Input Parameters'!$J$30,'Input Parameters'!$K$30),IF('Input Parameters'!$D$30="LogNorm",_xlfn.LOGNORM.INV(U440,'Input Parameters'!$H$30,'Input Parameters'!$I$30)))</f>
        <v>0.85525687752998703</v>
      </c>
      <c r="W440" s="2">
        <f ca="1">N440+(P440-N440)*(1-ERF((T440-R440)/(2*SQRT(L440*'Input Parameters'!$E$31))))</f>
        <v>0.22832415233436892</v>
      </c>
      <c r="X440">
        <f t="shared" ca="1" si="62"/>
        <v>1</v>
      </c>
      <c r="Y440" s="7"/>
    </row>
    <row r="441" spans="1:25" ht="15" customHeight="1" x14ac:dyDescent="0.3">
      <c r="A441" s="130">
        <v>434</v>
      </c>
      <c r="B441" s="10">
        <f t="shared" ca="1" si="54"/>
        <v>0.10120647630563784</v>
      </c>
      <c r="C441" s="57">
        <f ca="1">_xlfn.NORM.INV(B441,'Input Parameters'!$E$19,'Input Parameters'!$F$19)</f>
        <v>459.58725476211043</v>
      </c>
      <c r="D441" s="10">
        <f t="shared" ca="1" si="55"/>
        <v>0.27803639304005268</v>
      </c>
      <c r="E441" s="59">
        <f ca="1">IF(_xlfn.NORM.INV(D441,'Input Parameters'!$E$20,'Input Parameters'!$F$20)&lt;3500,3500,IF(_xlfn.NORM.INV(D441,'Input Parameters'!$E$20,'Input Parameters'!$F$20)&gt;5500,5500,_xlfn.NORM.INV(D441,'Input Parameters'!$E$20,'Input Parameters'!$F$20)))</f>
        <v>4387.9206919942526</v>
      </c>
      <c r="F441" s="10">
        <f t="shared" ca="1" si="56"/>
        <v>0.72823934676806457</v>
      </c>
      <c r="G441" s="61">
        <f ca="1">_xlfn.NORM.INV(F441,'Input Parameters'!$E$21,'Input Parameters'!$F$21)</f>
        <v>289.62492436437543</v>
      </c>
      <c r="H441" s="54">
        <f ca="1">EXP(E441*(1/'Input Parameters'!$E$22-1/G441))</f>
        <v>0.83986224339446702</v>
      </c>
      <c r="I441" s="10">
        <f t="shared" ca="1" si="57"/>
        <v>0.64736333833676052</v>
      </c>
      <c r="J441" s="29">
        <f ca="1">_xlfn.BETA.INV(I441,'Input Parameters'!$L$24,'Input Parameters'!$M$24,'Input Parameters'!$J$24,'Input Parameters'!$K$24)</f>
        <v>0.66672980438124585</v>
      </c>
      <c r="K441" s="156">
        <f ca="1">('Input Parameters'!$E$25/'Input Parameters'!$E$31)^$J441</f>
        <v>8.3723717420234305E-3</v>
      </c>
      <c r="L441" s="66">
        <f ca="1">$H441*$C441*'Input Parameters'!$E$23*K441</f>
        <v>3.2316516248663656</v>
      </c>
      <c r="M441" s="23">
        <f t="shared" ca="1" si="58"/>
        <v>0.80345395360152461</v>
      </c>
      <c r="N441" s="15">
        <f ca="1">_xlfn.NORM.INV(M441,'Input Parameters'!$E$26,'Input Parameters'!$F$26)</f>
        <v>5.1934488795651705E-2</v>
      </c>
      <c r="O441" s="8">
        <f t="shared" ca="1" si="59"/>
        <v>0.40489151689171721</v>
      </c>
      <c r="P441" s="29">
        <f ca="1">_xlfn.LOGNORM.INV(O441,'Input Parameters'!$H$27,'Input Parameters'!$I$27)</f>
        <v>1.279821930756488</v>
      </c>
      <c r="Q441" s="10"/>
      <c r="R441" s="15">
        <f>'Input Parameters'!$E$28</f>
        <v>12.7</v>
      </c>
      <c r="S441" s="10">
        <f t="shared" ca="1" si="60"/>
        <v>0.63197222336461056</v>
      </c>
      <c r="T441" s="25">
        <f ca="1">_xlfn.LOGNORM.INV(S441,'Input Parameters'!$H$29,'Input Parameters'!$I$29)</f>
        <v>60.477855699368064</v>
      </c>
      <c r="U441" s="10">
        <f t="shared" ca="1" si="61"/>
        <v>0.1264735836756895</v>
      </c>
      <c r="V441" s="29">
        <f ca="1">IF('Input Parameters'!$D$30="Beta",_xlfn.BETA.INV(U441,'Input Parameters'!$L$30,'Input Parameters'!$M$30,'Input Parameters'!$J$30,'Input Parameters'!$K$30),IF('Input Parameters'!$D$30="LogNorm",_xlfn.LOGNORM.INV(U441,'Input Parameters'!$H$30,'Input Parameters'!$I$30)))</f>
        <v>0.63659782755443406</v>
      </c>
      <c r="W441" s="2">
        <f ca="1">N441+(P441-N441)*(1-ERF((T441-R441)/(2*SQRT(L441*'Input Parameters'!$E$31))))</f>
        <v>0.12585528751825628</v>
      </c>
      <c r="X441">
        <f t="shared" ca="1" si="62"/>
        <v>1</v>
      </c>
      <c r="Y441" s="7"/>
    </row>
    <row r="442" spans="1:25" ht="15" customHeight="1" x14ac:dyDescent="0.3">
      <c r="A442" s="130">
        <v>435</v>
      </c>
      <c r="B442" s="10">
        <f t="shared" ca="1" si="54"/>
        <v>0.19899334814476266</v>
      </c>
      <c r="C442" s="57">
        <f ca="1">_xlfn.NORM.INV(B442,'Input Parameters'!$E$19,'Input Parameters'!$F$19)</f>
        <v>495.87870997378917</v>
      </c>
      <c r="D442" s="10">
        <f t="shared" ca="1" si="55"/>
        <v>0.62376535872085637</v>
      </c>
      <c r="E442" s="59">
        <f ca="1">IF(_xlfn.NORM.INV(D442,'Input Parameters'!$E$20,'Input Parameters'!$F$20)&lt;3500,3500,IF(_xlfn.NORM.INV(D442,'Input Parameters'!$E$20,'Input Parameters'!$F$20)&gt;5500,5500,_xlfn.NORM.INV(D442,'Input Parameters'!$E$20,'Input Parameters'!$F$20)))</f>
        <v>5020.7695662480073</v>
      </c>
      <c r="F442" s="10">
        <f t="shared" ca="1" si="56"/>
        <v>0.73361324518288162</v>
      </c>
      <c r="G442" s="61">
        <f ca="1">_xlfn.NORM.INV(F442,'Input Parameters'!$E$21,'Input Parameters'!$F$21)</f>
        <v>289.75289364426004</v>
      </c>
      <c r="H442" s="54">
        <f ca="1">EXP(E442*(1/'Input Parameters'!$E$22-1/G442))</f>
        <v>0.82528126338900221</v>
      </c>
      <c r="I442" s="10">
        <f t="shared" ca="1" si="57"/>
        <v>0.35772137718342389</v>
      </c>
      <c r="J442" s="29">
        <f ca="1">_xlfn.BETA.INV(I442,'Input Parameters'!$L$24,'Input Parameters'!$M$24,'Input Parameters'!$J$24,'Input Parameters'!$K$24)</f>
        <v>0.54760199184754821</v>
      </c>
      <c r="K442" s="156">
        <f ca="1">('Input Parameters'!$E$25/'Input Parameters'!$E$31)^$J442</f>
        <v>1.9678098290370663E-2</v>
      </c>
      <c r="L442" s="66">
        <f ca="1">$H442*$C442*'Input Parameters'!$E$23*K442</f>
        <v>8.0530532999326034</v>
      </c>
      <c r="M442" s="23">
        <f t="shared" ca="1" si="58"/>
        <v>0.80958504490149252</v>
      </c>
      <c r="N442" s="15">
        <f ca="1">_xlfn.NORM.INV(M442,'Input Parameters'!$E$26,'Input Parameters'!$F$26)</f>
        <v>5.2403731809102225E-2</v>
      </c>
      <c r="O442" s="8">
        <f t="shared" ca="1" si="59"/>
        <v>0.96445485657529351</v>
      </c>
      <c r="P442" s="29">
        <f ca="1">_xlfn.LOGNORM.INV(O442,'Input Parameters'!$H$27,'Input Parameters'!$I$27)</f>
        <v>3.1636282334406585</v>
      </c>
      <c r="Q442" s="10"/>
      <c r="R442" s="15">
        <f>'Input Parameters'!$E$28</f>
        <v>12.7</v>
      </c>
      <c r="S442" s="10">
        <f t="shared" ca="1" si="60"/>
        <v>0.36265900113405436</v>
      </c>
      <c r="T442" s="25">
        <f ca="1">_xlfn.LOGNORM.INV(S442,'Input Parameters'!$H$29,'Input Parameters'!$I$29)</f>
        <v>55.979395477913641</v>
      </c>
      <c r="U442" s="10">
        <f t="shared" ca="1" si="61"/>
        <v>0.17419604903121788</v>
      </c>
      <c r="V442" s="29">
        <f ca="1">IF('Input Parameters'!$D$30="Beta",_xlfn.BETA.INV(U442,'Input Parameters'!$L$30,'Input Parameters'!$M$30,'Input Parameters'!$J$30,'Input Parameters'!$K$30),IF('Input Parameters'!$D$30="LogNorm",_xlfn.LOGNORM.INV(U442,'Input Parameters'!$H$30,'Input Parameters'!$I$30)))</f>
        <v>0.69033647558515288</v>
      </c>
      <c r="W442" s="2">
        <f ca="1">N442+(P442-N442)*(1-ERF((T442-R442)/(2*SQRT(L442*'Input Parameters'!$E$31))))</f>
        <v>0.92618682878492509</v>
      </c>
      <c r="X442">
        <f t="shared" ca="1" si="62"/>
        <v>0</v>
      </c>
      <c r="Y442" s="7"/>
    </row>
    <row r="443" spans="1:25" ht="15" customHeight="1" x14ac:dyDescent="0.3">
      <c r="A443" s="130">
        <v>436</v>
      </c>
      <c r="B443" s="10">
        <f t="shared" ca="1" si="54"/>
        <v>0.59757772788538577</v>
      </c>
      <c r="C443" s="57">
        <f ca="1">_xlfn.NORM.INV(B443,'Input Parameters'!$E$19,'Input Parameters'!$F$19)</f>
        <v>588.17845298019051</v>
      </c>
      <c r="D443" s="10">
        <f t="shared" ca="1" si="55"/>
        <v>0.13231528755954014</v>
      </c>
      <c r="E443" s="59">
        <f ca="1">IF(_xlfn.NORM.INV(D443,'Input Parameters'!$E$20,'Input Parameters'!$F$20)&lt;3500,3500,IF(_xlfn.NORM.INV(D443,'Input Parameters'!$E$20,'Input Parameters'!$F$20)&gt;5500,5500,_xlfn.NORM.INV(D443,'Input Parameters'!$E$20,'Input Parameters'!$F$20)))</f>
        <v>4019.140776377882</v>
      </c>
      <c r="F443" s="10">
        <f t="shared" ca="1" si="56"/>
        <v>0.44211947503622617</v>
      </c>
      <c r="G443" s="61">
        <f ca="1">_xlfn.NORM.INV(F443,'Input Parameters'!$E$21,'Input Parameters'!$F$21)</f>
        <v>283.70560174250051</v>
      </c>
      <c r="H443" s="54">
        <f ca="1">EXP(E443*(1/'Input Parameters'!$E$22-1/G443))</f>
        <v>0.63802015434794435</v>
      </c>
      <c r="I443" s="10">
        <f t="shared" ca="1" si="57"/>
        <v>0.64497829332581191</v>
      </c>
      <c r="J443" s="29">
        <f ca="1">_xlfn.BETA.INV(I443,'Input Parameters'!$L$24,'Input Parameters'!$M$24,'Input Parameters'!$J$24,'Input Parameters'!$K$24)</f>
        <v>0.66574584804387027</v>
      </c>
      <c r="K443" s="156">
        <f ca="1">('Input Parameters'!$E$25/'Input Parameters'!$E$31)^$J443</f>
        <v>8.4316768292081023E-3</v>
      </c>
      <c r="L443" s="66">
        <f ca="1">$H443*$C443*'Input Parameters'!$E$23*K443</f>
        <v>3.1641528962051173</v>
      </c>
      <c r="M443" s="23">
        <f t="shared" ca="1" si="58"/>
        <v>0.21003161900585976</v>
      </c>
      <c r="N443" s="15">
        <f ca="1">_xlfn.NORM.INV(M443,'Input Parameters'!$E$26,'Input Parameters'!$F$26)</f>
        <v>1.7067457653003132E-2</v>
      </c>
      <c r="O443" s="8">
        <f t="shared" ca="1" si="59"/>
        <v>0.15512334831067798</v>
      </c>
      <c r="P443" s="29">
        <f ca="1">_xlfn.LOGNORM.INV(O443,'Input Parameters'!$H$27,'Input Parameters'!$I$27)</f>
        <v>0.90873251053330795</v>
      </c>
      <c r="Q443" s="10"/>
      <c r="R443" s="15">
        <f>'Input Parameters'!$E$28</f>
        <v>12.7</v>
      </c>
      <c r="S443" s="10">
        <f t="shared" ca="1" si="60"/>
        <v>0.57852588916219894</v>
      </c>
      <c r="T443" s="25">
        <f ca="1">_xlfn.LOGNORM.INV(S443,'Input Parameters'!$H$29,'Input Parameters'!$I$29)</f>
        <v>59.541649267787157</v>
      </c>
      <c r="U443" s="10">
        <f t="shared" ca="1" si="61"/>
        <v>0.28897467667869559</v>
      </c>
      <c r="V443" s="29">
        <f ca="1">IF('Input Parameters'!$D$30="Beta",_xlfn.BETA.INV(U443,'Input Parameters'!$L$30,'Input Parameters'!$M$30,'Input Parameters'!$J$30,'Input Parameters'!$K$30),IF('Input Parameters'!$D$30="LogNorm",_xlfn.LOGNORM.INV(U443,'Input Parameters'!$H$30,'Input Parameters'!$I$30)))</f>
        <v>0.80235808508624851</v>
      </c>
      <c r="W443" s="2">
        <f ca="1">N443+(P443-N443)*(1-ERF((T443-R443)/(2*SQRT(L443*'Input Parameters'!$E$31))))</f>
        <v>7.2883718125778763E-2</v>
      </c>
      <c r="X443">
        <f t="shared" ca="1" si="62"/>
        <v>1</v>
      </c>
      <c r="Y443" s="7"/>
    </row>
    <row r="444" spans="1:25" ht="15" customHeight="1" x14ac:dyDescent="0.3">
      <c r="A444" s="130">
        <v>437</v>
      </c>
      <c r="B444" s="10">
        <f t="shared" ca="1" si="54"/>
        <v>0.49170723749775047</v>
      </c>
      <c r="C444" s="57">
        <f ca="1">_xlfn.NORM.INV(B444,'Input Parameters'!$E$19,'Input Parameters'!$F$19)</f>
        <v>565.54338272061875</v>
      </c>
      <c r="D444" s="10">
        <f t="shared" ca="1" si="55"/>
        <v>0.65142041033849762</v>
      </c>
      <c r="E444" s="59">
        <f ca="1">IF(_xlfn.NORM.INV(D444,'Input Parameters'!$E$20,'Input Parameters'!$F$20)&lt;3500,3500,IF(_xlfn.NORM.INV(D444,'Input Parameters'!$E$20,'Input Parameters'!$F$20)&gt;5500,5500,_xlfn.NORM.INV(D444,'Input Parameters'!$E$20,'Input Parameters'!$F$20)))</f>
        <v>5072.4106862968756</v>
      </c>
      <c r="F444" s="10">
        <f t="shared" ca="1" si="56"/>
        <v>0.64653052307944392</v>
      </c>
      <c r="G444" s="61">
        <f ca="1">_xlfn.NORM.INV(F444,'Input Parameters'!$E$21,'Input Parameters'!$F$21)</f>
        <v>287.8051267927213</v>
      </c>
      <c r="H444" s="54">
        <f ca="1">EXP(E444*(1/'Input Parameters'!$E$22-1/G444))</f>
        <v>0.73162974095446687</v>
      </c>
      <c r="I444" s="10">
        <f t="shared" ca="1" si="57"/>
        <v>0.7767775650000085</v>
      </c>
      <c r="J444" s="29">
        <f ca="1">_xlfn.BETA.INV(I444,'Input Parameters'!$L$24,'Input Parameters'!$M$24,'Input Parameters'!$J$24,'Input Parameters'!$K$24)</f>
        <v>0.72343799696868283</v>
      </c>
      <c r="K444" s="156">
        <f ca="1">('Input Parameters'!$E$25/'Input Parameters'!$E$31)^$J444</f>
        <v>5.5741413113014025E-3</v>
      </c>
      <c r="L444" s="66">
        <f ca="1">$H444*$C444*'Input Parameters'!$E$23*K444</f>
        <v>2.3064033009727098</v>
      </c>
      <c r="M444" s="23">
        <f t="shared" ca="1" si="58"/>
        <v>0.81443393370823658</v>
      </c>
      <c r="N444" s="15">
        <f ca="1">_xlfn.NORM.INV(M444,'Input Parameters'!$E$26,'Input Parameters'!$F$26)</f>
        <v>5.2781449058797406E-2</v>
      </c>
      <c r="O444" s="8">
        <f t="shared" ca="1" si="59"/>
        <v>0.94662589906551931</v>
      </c>
      <c r="P444" s="29">
        <f ca="1">_xlfn.LOGNORM.INV(O444,'Input Parameters'!$H$27,'Input Parameters'!$I$27)</f>
        <v>2.9061036543431666</v>
      </c>
      <c r="Q444" s="10"/>
      <c r="R444" s="15">
        <f>'Input Parameters'!$E$28</f>
        <v>12.7</v>
      </c>
      <c r="S444" s="10">
        <f t="shared" ca="1" si="60"/>
        <v>0.1430921784724466</v>
      </c>
      <c r="T444" s="25">
        <f ca="1">_xlfn.LOGNORM.INV(S444,'Input Parameters'!$H$29,'Input Parameters'!$I$29)</f>
        <v>51.660286203725057</v>
      </c>
      <c r="U444" s="10">
        <f t="shared" ca="1" si="61"/>
        <v>0.86561870489258386</v>
      </c>
      <c r="V444" s="29">
        <f ca="1">IF('Input Parameters'!$D$30="Beta",_xlfn.BETA.INV(U444,'Input Parameters'!$L$30,'Input Parameters'!$M$30,'Input Parameters'!$J$30,'Input Parameters'!$K$30),IF('Input Parameters'!$D$30="LogNorm",_xlfn.LOGNORM.INV(U444,'Input Parameters'!$H$30,'Input Parameters'!$I$30)))</f>
        <v>1.5454579049117603</v>
      </c>
      <c r="W444" s="2">
        <f ca="1">N444+(P444-N444)*(1-ERF((T444-R444)/(2*SQRT(L444*'Input Parameters'!$E$31))))</f>
        <v>0.2515903548708443</v>
      </c>
      <c r="X444">
        <f t="shared" ca="1" si="62"/>
        <v>1</v>
      </c>
      <c r="Y444" s="7"/>
    </row>
    <row r="445" spans="1:25" ht="15" customHeight="1" x14ac:dyDescent="0.3">
      <c r="A445" s="130">
        <v>438</v>
      </c>
      <c r="B445" s="10">
        <f t="shared" ca="1" si="54"/>
        <v>0.53301509094913679</v>
      </c>
      <c r="C445" s="57">
        <f ca="1">_xlfn.NORM.INV(B445,'Input Parameters'!$E$19,'Input Parameters'!$F$19)</f>
        <v>574.30093056795613</v>
      </c>
      <c r="D445" s="10">
        <f t="shared" ca="1" si="55"/>
        <v>0.67979539431989711</v>
      </c>
      <c r="E445" s="59">
        <f ca="1">IF(_xlfn.NORM.INV(D445,'Input Parameters'!$E$20,'Input Parameters'!$F$20)&lt;3500,3500,IF(_xlfn.NORM.INV(D445,'Input Parameters'!$E$20,'Input Parameters'!$F$20)&gt;5500,5500,_xlfn.NORM.INV(D445,'Input Parameters'!$E$20,'Input Parameters'!$F$20)))</f>
        <v>5126.9887107230961</v>
      </c>
      <c r="F445" s="10">
        <f t="shared" ca="1" si="56"/>
        <v>0.99009852759876249</v>
      </c>
      <c r="G445" s="61">
        <f ca="1">_xlfn.NORM.INV(F445,'Input Parameters'!$E$21,'Input Parameters'!$F$21)</f>
        <v>303.16427685917051</v>
      </c>
      <c r="H445" s="54">
        <f ca="1">EXP(E445*(1/'Input Parameters'!$E$22-1/G445))</f>
        <v>1.7979894757774388</v>
      </c>
      <c r="I445" s="10">
        <f t="shared" ca="1" si="57"/>
        <v>0.84610120593118254</v>
      </c>
      <c r="J445" s="29">
        <f ca="1">_xlfn.BETA.INV(I445,'Input Parameters'!$L$24,'Input Parameters'!$M$24,'Input Parameters'!$J$24,'Input Parameters'!$K$24)</f>
        <v>0.75904704428353909</v>
      </c>
      <c r="K445" s="156">
        <f ca="1">('Input Parameters'!$E$25/'Input Parameters'!$E$31)^$J445</f>
        <v>4.3175800867386958E-3</v>
      </c>
      <c r="L445" s="66">
        <f ca="1">$H445*$C445*'Input Parameters'!$E$23*K445</f>
        <v>4.4582771946252722</v>
      </c>
      <c r="M445" s="23">
        <f t="shared" ca="1" si="58"/>
        <v>0.49018959655218852</v>
      </c>
      <c r="N445" s="15">
        <f ca="1">_xlfn.NORM.INV(M445,'Input Parameters'!$E$26,'Input Parameters'!$F$26)</f>
        <v>3.3483536213627541E-2</v>
      </c>
      <c r="O445" s="8">
        <f t="shared" ca="1" si="59"/>
        <v>0.65568338255642322</v>
      </c>
      <c r="P445" s="29">
        <f ca="1">_xlfn.LOGNORM.INV(O445,'Input Parameters'!$H$27,'Input Parameters'!$I$27)</f>
        <v>1.6997660683521845</v>
      </c>
      <c r="Q445" s="10"/>
      <c r="R445" s="15">
        <f>'Input Parameters'!$E$28</f>
        <v>12.7</v>
      </c>
      <c r="S445" s="10">
        <f t="shared" ca="1" si="60"/>
        <v>0.12157886657973782</v>
      </c>
      <c r="T445" s="25">
        <f ca="1">_xlfn.LOGNORM.INV(S445,'Input Parameters'!$H$29,'Input Parameters'!$I$29)</f>
        <v>51.080077186319251</v>
      </c>
      <c r="U445" s="10">
        <f t="shared" ca="1" si="61"/>
        <v>0.98780987186984326</v>
      </c>
      <c r="V445" s="29">
        <f ca="1">IF('Input Parameters'!$D$30="Beta",_xlfn.BETA.INV(U445,'Input Parameters'!$L$30,'Input Parameters'!$M$30,'Input Parameters'!$J$30,'Input Parameters'!$K$30),IF('Input Parameters'!$D$30="LogNorm",_xlfn.LOGNORM.INV(U445,'Input Parameters'!$H$30,'Input Parameters'!$I$30)))</f>
        <v>2.4276210780974492</v>
      </c>
      <c r="W445" s="2">
        <f ca="1">N445+(P445-N445)*(1-ERF((T445-R445)/(2*SQRT(L445*'Input Parameters'!$E$31))))</f>
        <v>0.36454816569815773</v>
      </c>
      <c r="X445">
        <f t="shared" ca="1" si="62"/>
        <v>1</v>
      </c>
      <c r="Y445" s="7"/>
    </row>
    <row r="446" spans="1:25" ht="15" customHeight="1" x14ac:dyDescent="0.3">
      <c r="A446" s="130">
        <v>439</v>
      </c>
      <c r="B446" s="10">
        <f t="shared" ca="1" si="54"/>
        <v>0.58537609720165595</v>
      </c>
      <c r="C446" s="57">
        <f ca="1">_xlfn.NORM.INV(B446,'Input Parameters'!$E$19,'Input Parameters'!$F$19)</f>
        <v>585.52380951805571</v>
      </c>
      <c r="D446" s="10">
        <f t="shared" ca="1" si="55"/>
        <v>1.3035825385623423E-2</v>
      </c>
      <c r="E446" s="59">
        <f ca="1">IF(_xlfn.NORM.INV(D446,'Input Parameters'!$E$20,'Input Parameters'!$F$20)&lt;3500,3500,IF(_xlfn.NORM.INV(D446,'Input Parameters'!$E$20,'Input Parameters'!$F$20)&gt;5500,5500,_xlfn.NORM.INV(D446,'Input Parameters'!$E$20,'Input Parameters'!$F$20)))</f>
        <v>3500</v>
      </c>
      <c r="F446" s="10">
        <f t="shared" ca="1" si="56"/>
        <v>0.47291507374682373</v>
      </c>
      <c r="G446" s="61">
        <f ca="1">_xlfn.NORM.INV(F446,'Input Parameters'!$E$21,'Input Parameters'!$F$21)</f>
        <v>284.31595951594909</v>
      </c>
      <c r="H446" s="54">
        <f ca="1">EXP(E446*(1/'Input Parameters'!$E$22-1/G446))</f>
        <v>0.69429689524037907</v>
      </c>
      <c r="I446" s="10">
        <f t="shared" ca="1" si="57"/>
        <v>0.82780019099934399</v>
      </c>
      <c r="J446" s="29">
        <f ca="1">_xlfn.BETA.INV(I446,'Input Parameters'!$L$24,'Input Parameters'!$M$24,'Input Parameters'!$J$24,'Input Parameters'!$K$24)</f>
        <v>0.74904728079554506</v>
      </c>
      <c r="K446" s="156">
        <f ca="1">('Input Parameters'!$E$25/'Input Parameters'!$E$31)^$J446</f>
        <v>4.6386754440103017E-3</v>
      </c>
      <c r="L446" s="66">
        <f ca="1">$H446*$C446*'Input Parameters'!$E$23*K446</f>
        <v>1.8857484962412643</v>
      </c>
      <c r="M446" s="23">
        <f t="shared" ca="1" si="58"/>
        <v>0.63239026061309189</v>
      </c>
      <c r="N446" s="15">
        <f ca="1">_xlfn.NORM.INV(M446,'Input Parameters'!$E$26,'Input Parameters'!$F$26)</f>
        <v>4.1102004838249377E-2</v>
      </c>
      <c r="O446" s="8">
        <f t="shared" ca="1" si="59"/>
        <v>0.6670238182614241</v>
      </c>
      <c r="P446" s="29">
        <f ca="1">_xlfn.LOGNORM.INV(O446,'Input Parameters'!$H$27,'Input Parameters'!$I$27)</f>
        <v>1.7232379080977516</v>
      </c>
      <c r="Q446" s="10"/>
      <c r="R446" s="15">
        <f>'Input Parameters'!$E$28</f>
        <v>12.7</v>
      </c>
      <c r="S446" s="10">
        <f t="shared" ca="1" si="60"/>
        <v>4.7348644047149002E-2</v>
      </c>
      <c r="T446" s="25">
        <f ca="1">_xlfn.LOGNORM.INV(S446,'Input Parameters'!$H$29,'Input Parameters'!$I$29)</f>
        <v>48.269968444421707</v>
      </c>
      <c r="U446" s="10">
        <f t="shared" ca="1" si="61"/>
        <v>0.46256501152592411</v>
      </c>
      <c r="V446" s="29">
        <f ca="1">IF('Input Parameters'!$D$30="Beta",_xlfn.BETA.INV(U446,'Input Parameters'!$L$30,'Input Parameters'!$M$30,'Input Parameters'!$J$30,'Input Parameters'!$K$30),IF('Input Parameters'!$D$30="LogNorm",_xlfn.LOGNORM.INV(U446,'Input Parameters'!$H$30,'Input Parameters'!$I$30)))</f>
        <v>0.96285605596819168</v>
      </c>
      <c r="W446" s="2">
        <f ca="1">N446+(P446-N446)*(1-ERF((T446-R446)/(2*SQRT(L446*'Input Parameters'!$E$31))))</f>
        <v>0.15382794672296199</v>
      </c>
      <c r="X446">
        <f t="shared" ca="1" si="62"/>
        <v>1</v>
      </c>
      <c r="Y446" s="7"/>
    </row>
    <row r="447" spans="1:25" ht="15" customHeight="1" x14ac:dyDescent="0.3">
      <c r="A447" s="130">
        <v>440</v>
      </c>
      <c r="B447" s="10">
        <f t="shared" ca="1" si="54"/>
        <v>0.54912498708210133</v>
      </c>
      <c r="C447" s="57">
        <f ca="1">_xlfn.NORM.INV(B447,'Input Parameters'!$E$19,'Input Parameters'!$F$19)</f>
        <v>577.73160393982062</v>
      </c>
      <c r="D447" s="10">
        <f t="shared" ca="1" si="55"/>
        <v>0.13575123432148406</v>
      </c>
      <c r="E447" s="59">
        <f ca="1">IF(_xlfn.NORM.INV(D447,'Input Parameters'!$E$20,'Input Parameters'!$F$20)&lt;3500,3500,IF(_xlfn.NORM.INV(D447,'Input Parameters'!$E$20,'Input Parameters'!$F$20)&gt;5500,5500,_xlfn.NORM.INV(D447,'Input Parameters'!$E$20,'Input Parameters'!$F$20)))</f>
        <v>4030.2736192404809</v>
      </c>
      <c r="F447" s="10">
        <f t="shared" ca="1" si="56"/>
        <v>0.60164078322723602</v>
      </c>
      <c r="G447" s="61">
        <f ca="1">_xlfn.NORM.INV(F447,'Input Parameters'!$E$21,'Input Parameters'!$F$21)</f>
        <v>286.87470744749589</v>
      </c>
      <c r="H447" s="54">
        <f ca="1">EXP(E447*(1/'Input Parameters'!$E$22-1/G447))</f>
        <v>0.74550134765831433</v>
      </c>
      <c r="I447" s="10">
        <f t="shared" ca="1" si="57"/>
        <v>0.15346126267749116</v>
      </c>
      <c r="J447" s="29">
        <f ca="1">_xlfn.BETA.INV(I447,'Input Parameters'!$L$24,'Input Parameters'!$M$24,'Input Parameters'!$J$24,'Input Parameters'!$K$24)</f>
        <v>0.43912650656831187</v>
      </c>
      <c r="K447" s="156">
        <f ca="1">('Input Parameters'!$E$25/'Input Parameters'!$E$31)^$J447</f>
        <v>4.2848058130168482E-2</v>
      </c>
      <c r="L447" s="66">
        <f ca="1">$H447*$C447*'Input Parameters'!$E$23*K447</f>
        <v>18.454645324711809</v>
      </c>
      <c r="M447" s="23">
        <f t="shared" ca="1" si="58"/>
        <v>0.24500756532019241</v>
      </c>
      <c r="N447" s="15">
        <f ca="1">_xlfn.NORM.INV(M447,'Input Parameters'!$E$26,'Input Parameters'!$F$26)</f>
        <v>1.9504020067223633E-2</v>
      </c>
      <c r="O447" s="8">
        <f t="shared" ca="1" si="59"/>
        <v>0.24036574342784511</v>
      </c>
      <c r="P447" s="29">
        <f ca="1">_xlfn.LOGNORM.INV(O447,'Input Parameters'!$H$27,'Input Parameters'!$I$27)</f>
        <v>1.0421190525244979</v>
      </c>
      <c r="Q447" s="10"/>
      <c r="R447" s="15">
        <f>'Input Parameters'!$E$28</f>
        <v>12.7</v>
      </c>
      <c r="S447" s="10">
        <f t="shared" ca="1" si="60"/>
        <v>4.2059953365681912E-2</v>
      </c>
      <c r="T447" s="25">
        <f ca="1">_xlfn.LOGNORM.INV(S447,'Input Parameters'!$H$29,'Input Parameters'!$I$29)</f>
        <v>47.966665313116955</v>
      </c>
      <c r="U447" s="10">
        <f t="shared" ca="1" si="61"/>
        <v>0.41741203460559861</v>
      </c>
      <c r="V447" s="29">
        <f ca="1">IF('Input Parameters'!$D$30="Beta",_xlfn.BETA.INV(U447,'Input Parameters'!$L$30,'Input Parameters'!$M$30,'Input Parameters'!$J$30,'Input Parameters'!$K$30),IF('Input Parameters'!$D$30="LogNorm",_xlfn.LOGNORM.INV(U447,'Input Parameters'!$H$30,'Input Parameters'!$I$30)))</f>
        <v>0.92033124677436584</v>
      </c>
      <c r="W447" s="2">
        <f ca="1">N447+(P447-N447)*(1-ERF((T447-R447)/(2*SQRT(L447*'Input Parameters'!$E$31))))</f>
        <v>0.59378683134372945</v>
      </c>
      <c r="X447">
        <f t="shared" ca="1" si="62"/>
        <v>1</v>
      </c>
      <c r="Y447" s="7"/>
    </row>
    <row r="448" spans="1:25" ht="15" customHeight="1" x14ac:dyDescent="0.3">
      <c r="A448" s="130">
        <v>441</v>
      </c>
      <c r="B448" s="10">
        <f t="shared" ca="1" si="54"/>
        <v>0.87507742977903724</v>
      </c>
      <c r="C448" s="57">
        <f ca="1">_xlfn.NORM.INV(B448,'Input Parameters'!$E$19,'Input Parameters'!$F$19)</f>
        <v>664.53631336404078</v>
      </c>
      <c r="D448" s="10">
        <f t="shared" ca="1" si="55"/>
        <v>0.13590170238073496</v>
      </c>
      <c r="E448" s="59">
        <f ca="1">IF(_xlfn.NORM.INV(D448,'Input Parameters'!$E$20,'Input Parameters'!$F$20)&lt;3500,3500,IF(_xlfn.NORM.INV(D448,'Input Parameters'!$E$20,'Input Parameters'!$F$20)&gt;5500,5500,_xlfn.NORM.INV(D448,'Input Parameters'!$E$20,'Input Parameters'!$F$20)))</f>
        <v>4030.7567102889743</v>
      </c>
      <c r="F448" s="10">
        <f t="shared" ca="1" si="56"/>
        <v>0.54987991992160568</v>
      </c>
      <c r="G448" s="61">
        <f ca="1">_xlfn.NORM.INV(F448,'Input Parameters'!$E$21,'Input Parameters'!$F$21)</f>
        <v>285.83531364912278</v>
      </c>
      <c r="H448" s="54">
        <f ca="1">EXP(E448*(1/'Input Parameters'!$E$22-1/G448))</f>
        <v>0.70834344768855806</v>
      </c>
      <c r="I448" s="10">
        <f t="shared" ca="1" si="57"/>
        <v>0.42114173134039179</v>
      </c>
      <c r="J448" s="29">
        <f ca="1">_xlfn.BETA.INV(I448,'Input Parameters'!$L$24,'Input Parameters'!$M$24,'Input Parameters'!$J$24,'Input Parameters'!$K$24)</f>
        <v>0.57483232819222885</v>
      </c>
      <c r="K448" s="156">
        <f ca="1">('Input Parameters'!$E$25/'Input Parameters'!$E$31)^$J448</f>
        <v>1.6186347467279271E-2</v>
      </c>
      <c r="L448" s="66">
        <f ca="1">$H448*$C448*'Input Parameters'!$E$23*K448</f>
        <v>7.6192365623964537</v>
      </c>
      <c r="M448" s="23">
        <f t="shared" ca="1" si="58"/>
        <v>0.15976381497533609</v>
      </c>
      <c r="N448" s="15">
        <f ca="1">_xlfn.NORM.INV(M448,'Input Parameters'!$E$26,'Input Parameters'!$F$26)</f>
        <v>1.3095989703922447E-2</v>
      </c>
      <c r="O448" s="8">
        <f t="shared" ca="1" si="59"/>
        <v>0.14633264777275379</v>
      </c>
      <c r="P448" s="29">
        <f ca="1">_xlfn.LOGNORM.INV(O448,'Input Parameters'!$H$27,'Input Parameters'!$I$27)</f>
        <v>0.89374578495811763</v>
      </c>
      <c r="Q448" s="10"/>
      <c r="R448" s="15">
        <f>'Input Parameters'!$E$28</f>
        <v>12.7</v>
      </c>
      <c r="S448" s="10">
        <f t="shared" ca="1" si="60"/>
        <v>0.53000020492684063</v>
      </c>
      <c r="T448" s="25">
        <f ca="1">_xlfn.LOGNORM.INV(S448,'Input Parameters'!$H$29,'Input Parameters'!$I$29)</f>
        <v>58.726020339084165</v>
      </c>
      <c r="U448" s="10">
        <f t="shared" ca="1" si="61"/>
        <v>0.15004158701974746</v>
      </c>
      <c r="V448" s="29">
        <f ca="1">IF('Input Parameters'!$D$30="Beta",_xlfn.BETA.INV(U448,'Input Parameters'!$L$30,'Input Parameters'!$M$30,'Input Parameters'!$J$30,'Input Parameters'!$K$30),IF('Input Parameters'!$D$30="LogNorm",_xlfn.LOGNORM.INV(U448,'Input Parameters'!$H$30,'Input Parameters'!$I$30)))</f>
        <v>0.6640247081634848</v>
      </c>
      <c r="W448" s="2">
        <f ca="1">N448+(P448-N448)*(1-ERF((T448-R448)/(2*SQRT(L448*'Input Parameters'!$E$31))))</f>
        <v>0.22302330855759986</v>
      </c>
      <c r="X448">
        <f t="shared" ca="1" si="62"/>
        <v>1</v>
      </c>
      <c r="Y448" s="7"/>
    </row>
    <row r="449" spans="1:25" ht="15" customHeight="1" x14ac:dyDescent="0.3">
      <c r="A449" s="130">
        <v>442</v>
      </c>
      <c r="B449" s="10">
        <f t="shared" ca="1" si="54"/>
        <v>0.52267598086340994</v>
      </c>
      <c r="C449" s="57">
        <f ca="1">_xlfn.NORM.INV(B449,'Input Parameters'!$E$19,'Input Parameters'!$F$19)</f>
        <v>572.1055907260029</v>
      </c>
      <c r="D449" s="10">
        <f t="shared" ca="1" si="55"/>
        <v>0.17195328412880384</v>
      </c>
      <c r="E449" s="59">
        <f ca="1">IF(_xlfn.NORM.INV(D449,'Input Parameters'!$E$20,'Input Parameters'!$F$20)&lt;3500,3500,IF(_xlfn.NORM.INV(D449,'Input Parameters'!$E$20,'Input Parameters'!$F$20)&gt;5500,5500,_xlfn.NORM.INV(D449,'Input Parameters'!$E$20,'Input Parameters'!$F$20)))</f>
        <v>4137.4677755135981</v>
      </c>
      <c r="F449" s="10">
        <f t="shared" ca="1" si="56"/>
        <v>0.77814070128502655</v>
      </c>
      <c r="G449" s="61">
        <f ca="1">_xlfn.NORM.INV(F449,'Input Parameters'!$E$21,'Input Parameters'!$F$21)</f>
        <v>290.87020130517038</v>
      </c>
      <c r="H449" s="54">
        <f ca="1">EXP(E449*(1/'Input Parameters'!$E$22-1/G449))</f>
        <v>0.90176924562304239</v>
      </c>
      <c r="I449" s="10">
        <f t="shared" ca="1" si="57"/>
        <v>1.1031981957351111E-2</v>
      </c>
      <c r="J449" s="29">
        <f ca="1">_xlfn.BETA.INV(I449,'Input Parameters'!$L$24,'Input Parameters'!$M$24,'Input Parameters'!$J$24,'Input Parameters'!$K$24)</f>
        <v>0.24970858275404498</v>
      </c>
      <c r="K449" s="156">
        <f ca="1">('Input Parameters'!$E$25/'Input Parameters'!$E$31)^$J449</f>
        <v>0.1667438567259483</v>
      </c>
      <c r="L449" s="66">
        <f ca="1">$H449*$C449*'Input Parameters'!$E$23*K449</f>
        <v>86.024360737052078</v>
      </c>
      <c r="M449" s="23">
        <f t="shared" ca="1" si="58"/>
        <v>0.97726560761951775</v>
      </c>
      <c r="N449" s="15">
        <f ca="1">_xlfn.NORM.INV(M449,'Input Parameters'!$E$26,'Input Parameters'!$F$26)</f>
        <v>7.6006123752587904E-2</v>
      </c>
      <c r="O449" s="8">
        <f t="shared" ca="1" si="59"/>
        <v>0.61358038397384906</v>
      </c>
      <c r="P449" s="29">
        <f ca="1">_xlfn.LOGNORM.INV(O449,'Input Parameters'!$H$27,'Input Parameters'!$I$27)</f>
        <v>1.617561219246173</v>
      </c>
      <c r="Q449" s="10"/>
      <c r="R449" s="15">
        <f>'Input Parameters'!$E$28</f>
        <v>12.7</v>
      </c>
      <c r="S449" s="10">
        <f t="shared" ca="1" si="60"/>
        <v>0.32269201786592383</v>
      </c>
      <c r="T449" s="25">
        <f ca="1">_xlfn.LOGNORM.INV(S449,'Input Parameters'!$H$29,'Input Parameters'!$I$29)</f>
        <v>55.299600563496327</v>
      </c>
      <c r="U449" s="10">
        <f t="shared" ca="1" si="61"/>
        <v>0.81196319339143641</v>
      </c>
      <c r="V449" s="29">
        <f ca="1">IF('Input Parameters'!$D$30="Beta",_xlfn.BETA.INV(U449,'Input Parameters'!$L$30,'Input Parameters'!$M$30,'Input Parameters'!$J$30,'Input Parameters'!$K$30),IF('Input Parameters'!$D$30="LogNorm",_xlfn.LOGNORM.INV(U449,'Input Parameters'!$H$30,'Input Parameters'!$I$30)))</f>
        <v>1.4166053557179457</v>
      </c>
      <c r="W449" s="2">
        <f ca="1">N449+(P449-N449)*(1-ERF((T449-R449)/(2*SQRT(L449*'Input Parameters'!$E$31))))</f>
        <v>1.2250087550719582</v>
      </c>
      <c r="X449">
        <f t="shared" ca="1" si="62"/>
        <v>1</v>
      </c>
      <c r="Y449" s="7"/>
    </row>
    <row r="450" spans="1:25" ht="15" customHeight="1" x14ac:dyDescent="0.3">
      <c r="A450" s="130">
        <v>443</v>
      </c>
      <c r="B450" s="10">
        <f t="shared" ca="1" si="54"/>
        <v>0.74133116265605525</v>
      </c>
      <c r="C450" s="57">
        <f ca="1">_xlfn.NORM.INV(B450,'Input Parameters'!$E$19,'Input Parameters'!$F$19)</f>
        <v>622.00992594347952</v>
      </c>
      <c r="D450" s="10">
        <f t="shared" ca="1" si="55"/>
        <v>0.92581881943829325</v>
      </c>
      <c r="E450" s="59">
        <f ca="1">IF(_xlfn.NORM.INV(D450,'Input Parameters'!$E$20,'Input Parameters'!$F$20)&lt;3500,3500,IF(_xlfn.NORM.INV(D450,'Input Parameters'!$E$20,'Input Parameters'!$F$20)&gt;5500,5500,_xlfn.NORM.INV(D450,'Input Parameters'!$E$20,'Input Parameters'!$F$20)))</f>
        <v>5500</v>
      </c>
      <c r="F450" s="10">
        <f t="shared" ca="1" si="56"/>
        <v>0.57919985426077103</v>
      </c>
      <c r="G450" s="61">
        <f ca="1">_xlfn.NORM.INV(F450,'Input Parameters'!$E$21,'Input Parameters'!$F$21)</f>
        <v>286.42079692291975</v>
      </c>
      <c r="H450" s="54">
        <f ca="1">EXP(E450*(1/'Input Parameters'!$E$22-1/G450))</f>
        <v>0.64973858970693443</v>
      </c>
      <c r="I450" s="10">
        <f t="shared" ca="1" si="57"/>
        <v>0.85863919658194388</v>
      </c>
      <c r="J450" s="29">
        <f ca="1">_xlfn.BETA.INV(I450,'Input Parameters'!$L$24,'Input Parameters'!$M$24,'Input Parameters'!$J$24,'Input Parameters'!$K$24)</f>
        <v>0.76623104270080733</v>
      </c>
      <c r="K450" s="156">
        <f ca="1">('Input Parameters'!$E$25/'Input Parameters'!$E$31)^$J450</f>
        <v>4.1007108006043619E-3</v>
      </c>
      <c r="L450" s="66">
        <f ca="1">$H450*$C450*'Input Parameters'!$E$23*K450</f>
        <v>1.6572770591658452</v>
      </c>
      <c r="M450" s="23">
        <f t="shared" ca="1" si="58"/>
        <v>0.78154114279027354</v>
      </c>
      <c r="N450" s="15">
        <f ca="1">_xlfn.NORM.INV(M450,'Input Parameters'!$E$26,'Input Parameters'!$F$26)</f>
        <v>5.0325581516927217E-2</v>
      </c>
      <c r="O450" s="8">
        <f t="shared" ca="1" si="59"/>
        <v>7.9035573232702605E-2</v>
      </c>
      <c r="P450" s="29">
        <f ca="1">_xlfn.LOGNORM.INV(O450,'Input Parameters'!$H$27,'Input Parameters'!$I$27)</f>
        <v>0.76239511579004382</v>
      </c>
      <c r="Q450" s="10"/>
      <c r="R450" s="15">
        <f>'Input Parameters'!$E$28</f>
        <v>12.7</v>
      </c>
      <c r="S450" s="10">
        <f t="shared" ca="1" si="60"/>
        <v>0.85970421617219717</v>
      </c>
      <c r="T450" s="25">
        <f ca="1">_xlfn.LOGNORM.INV(S450,'Input Parameters'!$H$29,'Input Parameters'!$I$29)</f>
        <v>65.731214649038264</v>
      </c>
      <c r="U450" s="10">
        <f t="shared" ca="1" si="61"/>
        <v>0.69301247532009513</v>
      </c>
      <c r="V450" s="29">
        <f ca="1">IF('Input Parameters'!$D$30="Beta",_xlfn.BETA.INV(U450,'Input Parameters'!$L$30,'Input Parameters'!$M$30,'Input Parameters'!$J$30,'Input Parameters'!$K$30),IF('Input Parameters'!$D$30="LogNorm",_xlfn.LOGNORM.INV(U450,'Input Parameters'!$H$30,'Input Parameters'!$I$30)))</f>
        <v>1.2191058765173541</v>
      </c>
      <c r="W450" s="2">
        <f ca="1">N450+(P450-N450)*(1-ERF((T450-R450)/(2*SQRT(L450*'Input Parameters'!$E$31))))</f>
        <v>5.287578519107685E-2</v>
      </c>
      <c r="X450">
        <f t="shared" ca="1" si="62"/>
        <v>1</v>
      </c>
      <c r="Y450" s="7"/>
    </row>
    <row r="451" spans="1:25" ht="15" customHeight="1" x14ac:dyDescent="0.3">
      <c r="A451" s="130">
        <v>444</v>
      </c>
      <c r="B451" s="10">
        <f t="shared" ca="1" si="54"/>
        <v>0.30720493629366197</v>
      </c>
      <c r="C451" s="57">
        <f ca="1">_xlfn.NORM.INV(B451,'Input Parameters'!$E$19,'Input Parameters'!$F$19)</f>
        <v>524.72985525249305</v>
      </c>
      <c r="D451" s="10">
        <f t="shared" ca="1" si="55"/>
        <v>0.97176601404114926</v>
      </c>
      <c r="E451" s="59">
        <f ca="1">IF(_xlfn.NORM.INV(D451,'Input Parameters'!$E$20,'Input Parameters'!$F$20)&lt;3500,3500,IF(_xlfn.NORM.INV(D451,'Input Parameters'!$E$20,'Input Parameters'!$F$20)&gt;5500,5500,_xlfn.NORM.INV(D451,'Input Parameters'!$E$20,'Input Parameters'!$F$20)))</f>
        <v>5500</v>
      </c>
      <c r="F451" s="10">
        <f t="shared" ca="1" si="56"/>
        <v>0.88513220030804107</v>
      </c>
      <c r="G451" s="61">
        <f ca="1">_xlfn.NORM.INV(F451,'Input Parameters'!$E$21,'Input Parameters'!$F$21)</f>
        <v>294.29017614410969</v>
      </c>
      <c r="H451" s="54">
        <f ca="1">EXP(E451*(1/'Input Parameters'!$E$22-1/G451))</f>
        <v>1.0857750094156358</v>
      </c>
      <c r="I451" s="10">
        <f t="shared" ca="1" si="57"/>
        <v>0.40422745225893997</v>
      </c>
      <c r="J451" s="29">
        <f ca="1">_xlfn.BETA.INV(I451,'Input Parameters'!$L$24,'Input Parameters'!$M$24,'Input Parameters'!$J$24,'Input Parameters'!$K$24)</f>
        <v>0.56771040496275493</v>
      </c>
      <c r="K451" s="156">
        <f ca="1">('Input Parameters'!$E$25/'Input Parameters'!$E$31)^$J451</f>
        <v>1.7034787797522662E-2</v>
      </c>
      <c r="L451" s="66">
        <f ca="1">$H451*$C451*'Input Parameters'!$E$23*K451</f>
        <v>9.7053755297553401</v>
      </c>
      <c r="M451" s="23">
        <f t="shared" ca="1" si="58"/>
        <v>0.46832062827404375</v>
      </c>
      <c r="N451" s="15">
        <f ca="1">_xlfn.NORM.INV(M451,'Input Parameters'!$E$26,'Input Parameters'!$F$26)</f>
        <v>3.2330666996548643E-2</v>
      </c>
      <c r="O451" s="8">
        <f t="shared" ca="1" si="59"/>
        <v>0.65639748360646255</v>
      </c>
      <c r="P451" s="29">
        <f ca="1">_xlfn.LOGNORM.INV(O451,'Input Parameters'!$H$27,'Input Parameters'!$I$27)</f>
        <v>1.701225847832093</v>
      </c>
      <c r="Q451" s="10"/>
      <c r="R451" s="15">
        <f>'Input Parameters'!$E$28</f>
        <v>12.7</v>
      </c>
      <c r="S451" s="10">
        <f t="shared" ca="1" si="60"/>
        <v>0.97271993640246091</v>
      </c>
      <c r="T451" s="25">
        <f ca="1">_xlfn.LOGNORM.INV(S451,'Input Parameters'!$H$29,'Input Parameters'!$I$29)</f>
        <v>72.259366905847614</v>
      </c>
      <c r="U451" s="10">
        <f t="shared" ca="1" si="61"/>
        <v>0.51705805762931412</v>
      </c>
      <c r="V451" s="29">
        <f ca="1">IF('Input Parameters'!$D$30="Beta",_xlfn.BETA.INV(U451,'Input Parameters'!$L$30,'Input Parameters'!$M$30,'Input Parameters'!$J$30,'Input Parameters'!$K$30),IF('Input Parameters'!$D$30="LogNorm",_xlfn.LOGNORM.INV(U451,'Input Parameters'!$H$30,'Input Parameters'!$I$30)))</f>
        <v>1.0162033117043818</v>
      </c>
      <c r="W451" s="2">
        <f ca="1">N451+(P451-N451)*(1-ERF((T451-R451)/(2*SQRT(L451*'Input Parameters'!$E$31))))</f>
        <v>0.32676201045429248</v>
      </c>
      <c r="X451">
        <f t="shared" ca="1" si="62"/>
        <v>1</v>
      </c>
      <c r="Y451" s="7"/>
    </row>
    <row r="452" spans="1:25" ht="15" customHeight="1" x14ac:dyDescent="0.3">
      <c r="A452" s="130">
        <v>445</v>
      </c>
      <c r="B452" s="10">
        <f t="shared" ca="1" si="54"/>
        <v>0.10317490279500141</v>
      </c>
      <c r="C452" s="57">
        <f ca="1">_xlfn.NORM.INV(B452,'Input Parameters'!$E$19,'Input Parameters'!$F$19)</f>
        <v>460.52019289838501</v>
      </c>
      <c r="D452" s="10">
        <f t="shared" ca="1" si="55"/>
        <v>0.33519240700753106</v>
      </c>
      <c r="E452" s="59">
        <f ca="1">IF(_xlfn.NORM.INV(D452,'Input Parameters'!$E$20,'Input Parameters'!$F$20)&lt;3500,3500,IF(_xlfn.NORM.INV(D452,'Input Parameters'!$E$20,'Input Parameters'!$F$20)&gt;5500,5500,_xlfn.NORM.INV(D452,'Input Parameters'!$E$20,'Input Parameters'!$F$20)))</f>
        <v>4502.066047661986</v>
      </c>
      <c r="F452" s="10">
        <f t="shared" ca="1" si="56"/>
        <v>0.59906157694568596</v>
      </c>
      <c r="G452" s="61">
        <f ca="1">_xlfn.NORM.INV(F452,'Input Parameters'!$E$21,'Input Parameters'!$F$21)</f>
        <v>286.82222220405907</v>
      </c>
      <c r="H452" s="54">
        <f ca="1">EXP(E452*(1/'Input Parameters'!$E$22-1/G452))</f>
        <v>0.71824034489949262</v>
      </c>
      <c r="I452" s="10">
        <f t="shared" ca="1" si="57"/>
        <v>0.72100465062568142</v>
      </c>
      <c r="J452" s="29">
        <f ca="1">_xlfn.BETA.INV(I452,'Input Parameters'!$L$24,'Input Parameters'!$M$24,'Input Parameters'!$J$24,'Input Parameters'!$K$24)</f>
        <v>0.69799127962021901</v>
      </c>
      <c r="K452" s="156">
        <f ca="1">('Input Parameters'!$E$25/'Input Parameters'!$E$31)^$J452</f>
        <v>6.6904525793898932E-3</v>
      </c>
      <c r="L452" s="66">
        <f ca="1">$H452*$C452*'Input Parameters'!$E$23*K452</f>
        <v>2.2129620758394277</v>
      </c>
      <c r="M452" s="23">
        <f t="shared" ca="1" si="58"/>
        <v>0.80511778740388062</v>
      </c>
      <c r="N452" s="15">
        <f ca="1">_xlfn.NORM.INV(M452,'Input Parameters'!$E$26,'Input Parameters'!$F$26)</f>
        <v>5.2060937843324953E-2</v>
      </c>
      <c r="O452" s="8">
        <f t="shared" ca="1" si="59"/>
        <v>0.86378393113946705</v>
      </c>
      <c r="P452" s="29">
        <f ca="1">_xlfn.LOGNORM.INV(O452,'Input Parameters'!$H$27,'Input Parameters'!$I$27)</f>
        <v>2.313469945304365</v>
      </c>
      <c r="Q452" s="10"/>
      <c r="R452" s="15">
        <f>'Input Parameters'!$E$28</f>
        <v>12.7</v>
      </c>
      <c r="S452" s="10">
        <f t="shared" ca="1" si="60"/>
        <v>0.66678002270321279</v>
      </c>
      <c r="T452" s="25">
        <f ca="1">_xlfn.LOGNORM.INV(S452,'Input Parameters'!$H$29,'Input Parameters'!$I$29)</f>
        <v>61.1192095850611</v>
      </c>
      <c r="U452" s="10">
        <f t="shared" ca="1" si="61"/>
        <v>0.69015442334887889</v>
      </c>
      <c r="V452" s="29">
        <f ca="1">IF('Input Parameters'!$D$30="Beta",_xlfn.BETA.INV(U452,'Input Parameters'!$L$30,'Input Parameters'!$M$30,'Input Parameters'!$J$30,'Input Parameters'!$K$30),IF('Input Parameters'!$D$30="LogNorm",_xlfn.LOGNORM.INV(U452,'Input Parameters'!$H$30,'Input Parameters'!$I$30)))</f>
        <v>1.2152087299452801</v>
      </c>
      <c r="W452" s="2">
        <f ca="1">N452+(P452-N452)*(1-ERF((T452-R452)/(2*SQRT(L452*'Input Parameters'!$E$31))))</f>
        <v>0.10036908778868404</v>
      </c>
      <c r="X452">
        <f t="shared" ca="1" si="62"/>
        <v>1</v>
      </c>
      <c r="Y452" s="7"/>
    </row>
    <row r="453" spans="1:25" ht="15" customHeight="1" x14ac:dyDescent="0.3">
      <c r="A453" s="130">
        <v>446</v>
      </c>
      <c r="B453" s="10">
        <f t="shared" ca="1" si="54"/>
        <v>0.19208251765145679</v>
      </c>
      <c r="C453" s="57">
        <f ca="1">_xlfn.NORM.INV(B453,'Input Parameters'!$E$19,'Input Parameters'!$F$19)</f>
        <v>493.764066535354</v>
      </c>
      <c r="D453" s="10">
        <f t="shared" ca="1" si="55"/>
        <v>0.92220068991528537</v>
      </c>
      <c r="E453" s="59">
        <f ca="1">IF(_xlfn.NORM.INV(D453,'Input Parameters'!$E$20,'Input Parameters'!$F$20)&lt;3500,3500,IF(_xlfn.NORM.INV(D453,'Input Parameters'!$E$20,'Input Parameters'!$F$20)&gt;5500,5500,_xlfn.NORM.INV(D453,'Input Parameters'!$E$20,'Input Parameters'!$F$20)))</f>
        <v>5500</v>
      </c>
      <c r="F453" s="10">
        <f t="shared" ca="1" si="56"/>
        <v>9.721678655184407E-2</v>
      </c>
      <c r="G453" s="61">
        <f ca="1">_xlfn.NORM.INV(F453,'Input Parameters'!$E$21,'Input Parameters'!$F$21)</f>
        <v>274.65106405759178</v>
      </c>
      <c r="H453" s="54">
        <f ca="1">EXP(E453*(1/'Input Parameters'!$E$22-1/G453))</f>
        <v>0.28533871167792696</v>
      </c>
      <c r="I453" s="10">
        <f t="shared" ca="1" si="57"/>
        <v>0.76233617195929704</v>
      </c>
      <c r="J453" s="29">
        <f ca="1">_xlfn.BETA.INV(I453,'Input Parameters'!$L$24,'Input Parameters'!$M$24,'Input Parameters'!$J$24,'Input Parameters'!$K$24)</f>
        <v>0.716644851616556</v>
      </c>
      <c r="K453" s="156">
        <f ca="1">('Input Parameters'!$E$25/'Input Parameters'!$E$31)^$J453</f>
        <v>5.8525018295952757E-3</v>
      </c>
      <c r="L453" s="66">
        <f ca="1">$H453*$C453*'Input Parameters'!$E$23*K453</f>
        <v>0.82455899809383315</v>
      </c>
      <c r="M453" s="23">
        <f t="shared" ca="1" si="58"/>
        <v>0.518919145350343</v>
      </c>
      <c r="N453" s="15">
        <f ca="1">_xlfn.NORM.INV(M453,'Input Parameters'!$E$26,'Input Parameters'!$F$26)</f>
        <v>3.4996262138711071E-2</v>
      </c>
      <c r="O453" s="8">
        <f t="shared" ca="1" si="59"/>
        <v>0.77404075182526877</v>
      </c>
      <c r="P453" s="29">
        <f ca="1">_xlfn.LOGNORM.INV(O453,'Input Parameters'!$H$27,'Input Parameters'!$I$27)</f>
        <v>1.9857614834090087</v>
      </c>
      <c r="Q453" s="10"/>
      <c r="R453" s="15">
        <f>'Input Parameters'!$E$28</f>
        <v>12.7</v>
      </c>
      <c r="S453" s="10">
        <f t="shared" ca="1" si="60"/>
        <v>0.71716161105348486</v>
      </c>
      <c r="T453" s="25">
        <f ca="1">_xlfn.LOGNORM.INV(S453,'Input Parameters'!$H$29,'Input Parameters'!$I$29)</f>
        <v>62.111129365190507</v>
      </c>
      <c r="U453" s="10">
        <f t="shared" ca="1" si="61"/>
        <v>0.12627153105751299</v>
      </c>
      <c r="V453" s="29">
        <f ca="1">IF('Input Parameters'!$D$30="Beta",_xlfn.BETA.INV(U453,'Input Parameters'!$L$30,'Input Parameters'!$M$30,'Input Parameters'!$J$30,'Input Parameters'!$K$30),IF('Input Parameters'!$D$30="LogNorm",_xlfn.LOGNORM.INV(U453,'Input Parameters'!$H$30,'Input Parameters'!$I$30)))</f>
        <v>0.63635334029348012</v>
      </c>
      <c r="W453" s="2">
        <f ca="1">N453+(P453-N453)*(1-ERF((T453-R453)/(2*SQRT(L453*'Input Parameters'!$E$31))))</f>
        <v>3.5228874887578913E-2</v>
      </c>
      <c r="X453">
        <f t="shared" ca="1" si="62"/>
        <v>1</v>
      </c>
      <c r="Y453" s="7"/>
    </row>
    <row r="454" spans="1:25" ht="15" customHeight="1" x14ac:dyDescent="0.3">
      <c r="A454" s="130">
        <v>447</v>
      </c>
      <c r="B454" s="10">
        <f t="shared" ca="1" si="54"/>
        <v>0.45308298724319951</v>
      </c>
      <c r="C454" s="57">
        <f ca="1">_xlfn.NORM.INV(B454,'Input Parameters'!$E$19,'Input Parameters'!$F$19)</f>
        <v>557.33948489033241</v>
      </c>
      <c r="D454" s="10">
        <f t="shared" ca="1" si="55"/>
        <v>0.75872450863847063</v>
      </c>
      <c r="E454" s="59">
        <f ca="1">IF(_xlfn.NORM.INV(D454,'Input Parameters'!$E$20,'Input Parameters'!$F$20)&lt;3500,3500,IF(_xlfn.NORM.INV(D454,'Input Parameters'!$E$20,'Input Parameters'!$F$20)&gt;5500,5500,_xlfn.NORM.INV(D454,'Input Parameters'!$E$20,'Input Parameters'!$F$20)))</f>
        <v>5291.5438874998181</v>
      </c>
      <c r="F454" s="10">
        <f t="shared" ca="1" si="56"/>
        <v>0.2711292597294932</v>
      </c>
      <c r="G454" s="61">
        <f ca="1">_xlfn.NORM.INV(F454,'Input Parameters'!$E$21,'Input Parameters'!$F$21)</f>
        <v>280.06010629238131</v>
      </c>
      <c r="H454" s="54">
        <f ca="1">EXP(E454*(1/'Input Parameters'!$E$22-1/G454))</f>
        <v>0.43411824708961216</v>
      </c>
      <c r="I454" s="10">
        <f t="shared" ca="1" si="57"/>
        <v>0.39769381296565254</v>
      </c>
      <c r="J454" s="29">
        <f ca="1">_xlfn.BETA.INV(I454,'Input Parameters'!$L$24,'Input Parameters'!$M$24,'Input Parameters'!$J$24,'Input Parameters'!$K$24)</f>
        <v>0.56493500066527302</v>
      </c>
      <c r="K454" s="156">
        <f ca="1">('Input Parameters'!$E$25/'Input Parameters'!$E$31)^$J454</f>
        <v>1.7377340533996706E-2</v>
      </c>
      <c r="L454" s="66">
        <f ca="1">$H454*$C454*'Input Parameters'!$E$23*K454</f>
        <v>4.2044690938287888</v>
      </c>
      <c r="M454" s="23">
        <f t="shared" ca="1" si="58"/>
        <v>0.70201572903371234</v>
      </c>
      <c r="N454" s="15">
        <f ca="1">_xlfn.NORM.INV(M454,'Input Parameters'!$E$26,'Input Parameters'!$F$26)</f>
        <v>4.5134343252738865E-2</v>
      </c>
      <c r="O454" s="8">
        <f t="shared" ca="1" si="59"/>
        <v>0.55779825808137362</v>
      </c>
      <c r="P454" s="29">
        <f ca="1">_xlfn.LOGNORM.INV(O454,'Input Parameters'!$H$27,'Input Parameters'!$I$27)</f>
        <v>1.5182126118118497</v>
      </c>
      <c r="Q454" s="10"/>
      <c r="R454" s="15">
        <f>'Input Parameters'!$E$28</f>
        <v>12.7</v>
      </c>
      <c r="S454" s="10">
        <f t="shared" ca="1" si="60"/>
        <v>3.7872043694755608E-2</v>
      </c>
      <c r="T454" s="25">
        <f ca="1">_xlfn.LOGNORM.INV(S454,'Input Parameters'!$H$29,'Input Parameters'!$I$29)</f>
        <v>47.705294059757364</v>
      </c>
      <c r="U454" s="10">
        <f t="shared" ca="1" si="61"/>
        <v>2.8296611993430698E-2</v>
      </c>
      <c r="V454" s="29">
        <f ca="1">IF('Input Parameters'!$D$30="Beta",_xlfn.BETA.INV(U454,'Input Parameters'!$L$30,'Input Parameters'!$M$30,'Input Parameters'!$J$30,'Input Parameters'!$K$30),IF('Input Parameters'!$D$30="LogNorm",_xlfn.LOGNORM.INV(U454,'Input Parameters'!$H$30,'Input Parameters'!$I$30)))</f>
        <v>0.47114501062575581</v>
      </c>
      <c r="W454" s="2">
        <f ca="1">N454+(P454-N454)*(1-ERF((T454-R454)/(2*SQRT(L454*'Input Parameters'!$E$31))))</f>
        <v>0.38007159072815672</v>
      </c>
      <c r="X454">
        <f t="shared" ca="1" si="62"/>
        <v>1</v>
      </c>
      <c r="Y454" s="7"/>
    </row>
    <row r="455" spans="1:25" ht="15" customHeight="1" x14ac:dyDescent="0.3">
      <c r="A455" s="130">
        <v>448</v>
      </c>
      <c r="B455" s="10">
        <f t="shared" ca="1" si="54"/>
        <v>0.22745039603560746</v>
      </c>
      <c r="C455" s="57">
        <f ca="1">_xlfn.NORM.INV(B455,'Input Parameters'!$E$19,'Input Parameters'!$F$19)</f>
        <v>504.15571224320939</v>
      </c>
      <c r="D455" s="10">
        <f t="shared" ca="1" si="55"/>
        <v>0.17752488363113439</v>
      </c>
      <c r="E455" s="59">
        <f ca="1">IF(_xlfn.NORM.INV(D455,'Input Parameters'!$E$20,'Input Parameters'!$F$20)&lt;3500,3500,IF(_xlfn.NORM.INV(D455,'Input Parameters'!$E$20,'Input Parameters'!$F$20)&gt;5500,5500,_xlfn.NORM.INV(D455,'Input Parameters'!$E$20,'Input Parameters'!$F$20)))</f>
        <v>4152.6128433868316</v>
      </c>
      <c r="F455" s="10">
        <f t="shared" ca="1" si="56"/>
        <v>0.11720477358308423</v>
      </c>
      <c r="G455" s="61">
        <f ca="1">_xlfn.NORM.INV(F455,'Input Parameters'!$E$21,'Input Parameters'!$F$21)</f>
        <v>275.50385835621773</v>
      </c>
      <c r="H455" s="54">
        <f ca="1">EXP(E455*(1/'Input Parameters'!$E$22-1/G455))</f>
        <v>0.406547826297666</v>
      </c>
      <c r="I455" s="10">
        <f t="shared" ca="1" si="57"/>
        <v>0.71493878854452053</v>
      </c>
      <c r="J455" s="29">
        <f ca="1">_xlfn.BETA.INV(I455,'Input Parameters'!$L$24,'Input Parameters'!$M$24,'Input Parameters'!$J$24,'Input Parameters'!$K$24)</f>
        <v>0.69533491694805449</v>
      </c>
      <c r="K455" s="156">
        <f ca="1">('Input Parameters'!$E$25/'Input Parameters'!$E$31)^$J455</f>
        <v>6.8191652458335309E-3</v>
      </c>
      <c r="L455" s="66">
        <f ca="1">$H455*$C455*'Input Parameters'!$E$23*K455</f>
        <v>1.3976793548295772</v>
      </c>
      <c r="M455" s="23">
        <f t="shared" ca="1" si="58"/>
        <v>0.24072620666270184</v>
      </c>
      <c r="N455" s="15">
        <f ca="1">_xlfn.NORM.INV(M455,'Input Parameters'!$E$26,'Input Parameters'!$F$26)</f>
        <v>1.9216662264192573E-2</v>
      </c>
      <c r="O455" s="8">
        <f t="shared" ca="1" si="59"/>
        <v>0.47292667939941957</v>
      </c>
      <c r="P455" s="29">
        <f ca="1">_xlfn.LOGNORM.INV(O455,'Input Parameters'!$H$27,'Input Parameters'!$I$27)</f>
        <v>1.3814940932129869</v>
      </c>
      <c r="Q455" s="10"/>
      <c r="R455" s="15">
        <f>'Input Parameters'!$E$28</f>
        <v>12.7</v>
      </c>
      <c r="S455" s="10">
        <f t="shared" ca="1" si="60"/>
        <v>1.0084840222425617E-2</v>
      </c>
      <c r="T455" s="25">
        <f ca="1">_xlfn.LOGNORM.INV(S455,'Input Parameters'!$H$29,'Input Parameters'!$I$29)</f>
        <v>44.862466247687983</v>
      </c>
      <c r="U455" s="10">
        <f t="shared" ca="1" si="61"/>
        <v>0.94988421629579334</v>
      </c>
      <c r="V455" s="29">
        <f ca="1">IF('Input Parameters'!$D$30="Beta",_xlfn.BETA.INV(U455,'Input Parameters'!$L$30,'Input Parameters'!$M$30,'Input Parameters'!$J$30,'Input Parameters'!$K$30),IF('Input Parameters'!$D$30="LogNorm",_xlfn.LOGNORM.INV(U455,'Input Parameters'!$H$30,'Input Parameters'!$I$30)))</f>
        <v>1.9105772281301117</v>
      </c>
      <c r="W455" s="2">
        <f ca="1">N455+(P455-N455)*(1-ERF((T455-R455)/(2*SQRT(L455*'Input Parameters'!$E$31))))</f>
        <v>9.3319053092226795E-2</v>
      </c>
      <c r="X455">
        <f t="shared" ca="1" si="62"/>
        <v>1</v>
      </c>
      <c r="Y455" s="7"/>
    </row>
    <row r="456" spans="1:25" ht="15" customHeight="1" x14ac:dyDescent="0.3">
      <c r="A456" s="130">
        <v>449</v>
      </c>
      <c r="B456" s="10">
        <f t="shared" ref="B456:B5007" ca="1" si="63">RAND()</f>
        <v>0.50117104374302868</v>
      </c>
      <c r="C456" s="57">
        <f ca="1">_xlfn.NORM.INV(B456,'Input Parameters'!$E$19,'Input Parameters'!$F$19)</f>
        <v>567.54803923587701</v>
      </c>
      <c r="D456" s="10">
        <f t="shared" ref="D456:D5007" ca="1" si="64">RAND()</f>
        <v>0.55745431997216177</v>
      </c>
      <c r="E456" s="59">
        <f ca="1">IF(_xlfn.NORM.INV(D456,'Input Parameters'!$E$20,'Input Parameters'!$F$20)&lt;3500,3500,IF(_xlfn.NORM.INV(D456,'Input Parameters'!$E$20,'Input Parameters'!$F$20)&gt;5500,5500,_xlfn.NORM.INV(D456,'Input Parameters'!$E$20,'Input Parameters'!$F$20)))</f>
        <v>4901.1626741601358</v>
      </c>
      <c r="F456" s="10">
        <f t="shared" ref="F456:F5007" ca="1" si="65">RAND()</f>
        <v>0.79468494902581555</v>
      </c>
      <c r="G456" s="61">
        <f ca="1">_xlfn.NORM.INV(F456,'Input Parameters'!$E$21,'Input Parameters'!$F$21)</f>
        <v>291.31709239727957</v>
      </c>
      <c r="H456" s="54">
        <f ca="1">EXP(E456*(1/'Input Parameters'!$E$22-1/G456))</f>
        <v>0.90788907158339305</v>
      </c>
      <c r="I456" s="10">
        <f t="shared" ref="I456:I5007" ca="1" si="66">RAND()</f>
        <v>0.27471354805021297</v>
      </c>
      <c r="J456" s="29">
        <f ca="1">_xlfn.BETA.INV(I456,'Input Parameters'!$L$24,'Input Parameters'!$M$24,'Input Parameters'!$J$24,'Input Parameters'!$K$24)</f>
        <v>0.50885859580786463</v>
      </c>
      <c r="K456" s="156">
        <f ca="1">('Input Parameters'!$E$25/'Input Parameters'!$E$31)^$J456</f>
        <v>2.5982775973624337E-2</v>
      </c>
      <c r="L456" s="66">
        <f ca="1">$H456*$C456*'Input Parameters'!$E$23*K456</f>
        <v>13.388162187461582</v>
      </c>
      <c r="M456" s="23">
        <f t="shared" ref="M456:M5007" ca="1" si="67">RAND()</f>
        <v>0.36011917683124295</v>
      </c>
      <c r="N456" s="15">
        <f ca="1">_xlfn.NORM.INV(M456,'Input Parameters'!$E$26,'Input Parameters'!$F$26)</f>
        <v>2.6479054602275422E-2</v>
      </c>
      <c r="O456" s="8">
        <f t="shared" ref="O456:O5007" ca="1" si="68">RAND()</f>
        <v>0.31212492197096786</v>
      </c>
      <c r="P456" s="29">
        <f ca="1">_xlfn.LOGNORM.INV(O456,'Input Parameters'!$H$27,'Input Parameters'!$I$27)</f>
        <v>1.1462583363587535</v>
      </c>
      <c r="Q456" s="10"/>
      <c r="R456" s="15">
        <f>'Input Parameters'!$E$28</f>
        <v>12.7</v>
      </c>
      <c r="S456" s="10">
        <f t="shared" ref="S456:S5007" ca="1" si="69">RAND()</f>
        <v>0.47133277256032902</v>
      </c>
      <c r="T456" s="25">
        <f ca="1">_xlfn.LOGNORM.INV(S456,'Input Parameters'!$H$29,'Input Parameters'!$I$29)</f>
        <v>57.763515678781211</v>
      </c>
      <c r="U456" s="10">
        <f t="shared" ref="U456:U5007" ca="1" si="70">RAND()</f>
        <v>9.3012616977355078E-2</v>
      </c>
      <c r="V456" s="29">
        <f ca="1">IF('Input Parameters'!$D$30="Beta",_xlfn.BETA.INV(U456,'Input Parameters'!$L$30,'Input Parameters'!$M$30,'Input Parameters'!$J$30,'Input Parameters'!$K$30),IF('Input Parameters'!$D$30="LogNorm",_xlfn.LOGNORM.INV(U456,'Input Parameters'!$H$30,'Input Parameters'!$I$30)))</f>
        <v>0.59316213283720276</v>
      </c>
      <c r="W456" s="2">
        <f ca="1">N456+(P456-N456)*(1-ERF((T456-R456)/(2*SQRT(L456*'Input Parameters'!$E$31))))</f>
        <v>0.45628307843624261</v>
      </c>
      <c r="X456">
        <f t="shared" ca="1" si="62"/>
        <v>1</v>
      </c>
      <c r="Y456" s="7"/>
    </row>
    <row r="457" spans="1:25" ht="15" customHeight="1" x14ac:dyDescent="0.3">
      <c r="A457" s="130">
        <v>450</v>
      </c>
      <c r="B457" s="10">
        <f t="shared" ca="1" si="63"/>
        <v>0.24125973137093515</v>
      </c>
      <c r="C457" s="57">
        <f ca="1">_xlfn.NORM.INV(B457,'Input Parameters'!$E$19,'Input Parameters'!$F$19)</f>
        <v>507.95935918782016</v>
      </c>
      <c r="D457" s="10">
        <f t="shared" ca="1" si="64"/>
        <v>0.38325457132360297</v>
      </c>
      <c r="E457" s="59">
        <f ca="1">IF(_xlfn.NORM.INV(D457,'Input Parameters'!$E$20,'Input Parameters'!$F$20)&lt;3500,3500,IF(_xlfn.NORM.INV(D457,'Input Parameters'!$E$20,'Input Parameters'!$F$20)&gt;5500,5500,_xlfn.NORM.INV(D457,'Input Parameters'!$E$20,'Input Parameters'!$F$20)))</f>
        <v>4592.1390894732813</v>
      </c>
      <c r="F457" s="10">
        <f t="shared" ca="1" si="65"/>
        <v>0.74508480162120228</v>
      </c>
      <c r="G457" s="61">
        <f ca="1">_xlfn.NORM.INV(F457,'Input Parameters'!$E$21,'Input Parameters'!$F$21)</f>
        <v>290.03054018627421</v>
      </c>
      <c r="H457" s="54">
        <f ca="1">EXP(E457*(1/'Input Parameters'!$E$22-1/G457))</f>
        <v>0.85174737812524715</v>
      </c>
      <c r="I457" s="10">
        <f t="shared" ca="1" si="66"/>
        <v>0.29933316540489474</v>
      </c>
      <c r="J457" s="29">
        <f ca="1">_xlfn.BETA.INV(I457,'Input Parameters'!$L$24,'Input Parameters'!$M$24,'Input Parameters'!$J$24,'Input Parameters'!$K$24)</f>
        <v>0.52083990679664027</v>
      </c>
      <c r="K457" s="156">
        <f ca="1">('Input Parameters'!$E$25/'Input Parameters'!$E$31)^$J457</f>
        <v>2.3842873072930416E-2</v>
      </c>
      <c r="L457" s="66">
        <f ca="1">$H457*$C457*'Input Parameters'!$E$23*K457</f>
        <v>10.315691812569632</v>
      </c>
      <c r="M457" s="23">
        <f t="shared" ca="1" si="67"/>
        <v>0.99940377005992631</v>
      </c>
      <c r="N457" s="15">
        <f ca="1">_xlfn.NORM.INV(M457,'Input Parameters'!$E$26,'Input Parameters'!$F$26)</f>
        <v>0.10205422845675251</v>
      </c>
      <c r="O457" s="8">
        <f t="shared" ca="1" si="68"/>
        <v>0.59823687325921249</v>
      </c>
      <c r="P457" s="29">
        <f ca="1">_xlfn.LOGNORM.INV(O457,'Input Parameters'!$H$27,'Input Parameters'!$I$27)</f>
        <v>1.5892744391758338</v>
      </c>
      <c r="Q457" s="10"/>
      <c r="R457" s="15">
        <f>'Input Parameters'!$E$28</f>
        <v>12.7</v>
      </c>
      <c r="S457" s="10">
        <f t="shared" ca="1" si="69"/>
        <v>0.89785183294409643</v>
      </c>
      <c r="T457" s="25">
        <f ca="1">_xlfn.LOGNORM.INV(S457,'Input Parameters'!$H$29,'Input Parameters'!$I$29)</f>
        <v>67.151574941255987</v>
      </c>
      <c r="U457" s="10">
        <f t="shared" ca="1" si="70"/>
        <v>0.59823688841047751</v>
      </c>
      <c r="V457" s="29">
        <f ca="1">IF('Input Parameters'!$D$30="Beta",_xlfn.BETA.INV(U457,'Input Parameters'!$L$30,'Input Parameters'!$M$30,'Input Parameters'!$J$30,'Input Parameters'!$K$30),IF('Input Parameters'!$D$30="LogNorm",_xlfn.LOGNORM.INV(U457,'Input Parameters'!$H$30,'Input Parameters'!$I$30)))</f>
        <v>1.1022069823751619</v>
      </c>
      <c r="W457" s="2">
        <f ca="1">N457+(P457-N457)*(1-ERF((T457-R457)/(2*SQRT(L457*'Input Parameters'!$E$31))))</f>
        <v>0.44501646358973251</v>
      </c>
      <c r="X457">
        <f t="shared" ref="X457:X520" ca="1" si="71">IFERROR(IF(W457&gt;V457,0,1),0)</f>
        <v>1</v>
      </c>
      <c r="Y457" s="7"/>
    </row>
    <row r="458" spans="1:25" ht="15" customHeight="1" x14ac:dyDescent="0.3">
      <c r="A458" s="130">
        <v>451</v>
      </c>
      <c r="B458" s="10">
        <f t="shared" ca="1" si="63"/>
        <v>0.71072760975215554</v>
      </c>
      <c r="C458" s="57">
        <f ca="1">_xlfn.NORM.INV(B458,'Input Parameters'!$E$19,'Input Parameters'!$F$19)</f>
        <v>614.2407298923863</v>
      </c>
      <c r="D458" s="10">
        <f t="shared" ca="1" si="64"/>
        <v>0.43089260082478398</v>
      </c>
      <c r="E458" s="59">
        <f ca="1">IF(_xlfn.NORM.INV(D458,'Input Parameters'!$E$20,'Input Parameters'!$F$20)&lt;3500,3500,IF(_xlfn.NORM.INV(D458,'Input Parameters'!$E$20,'Input Parameters'!$F$20)&gt;5500,5500,_xlfn.NORM.INV(D458,'Input Parameters'!$E$20,'Input Parameters'!$F$20)))</f>
        <v>4678.1285111209781</v>
      </c>
      <c r="F458" s="10">
        <f t="shared" ca="1" si="65"/>
        <v>0.62481465871681618</v>
      </c>
      <c r="G458" s="61">
        <f ca="1">_xlfn.NORM.INV(F458,'Input Parameters'!$E$21,'Input Parameters'!$F$21)</f>
        <v>287.35066392557474</v>
      </c>
      <c r="H458" s="54">
        <f ca="1">EXP(E458*(1/'Input Parameters'!$E$22-1/G458))</f>
        <v>0.73059291892019917</v>
      </c>
      <c r="I458" s="10">
        <f t="shared" ca="1" si="66"/>
        <v>0.53790357545833323</v>
      </c>
      <c r="J458" s="29">
        <f ca="1">_xlfn.BETA.INV(I458,'Input Parameters'!$L$24,'Input Parameters'!$M$24,'Input Parameters'!$J$24,'Input Parameters'!$K$24)</f>
        <v>0.6224146595577229</v>
      </c>
      <c r="K458" s="156">
        <f ca="1">('Input Parameters'!$E$25/'Input Parameters'!$E$31)^$J458</f>
        <v>1.1505601606648007E-2</v>
      </c>
      <c r="L458" s="66">
        <f ca="1">$H458*$C458*'Input Parameters'!$E$23*K458</f>
        <v>5.1632529459699148</v>
      </c>
      <c r="M458" s="23">
        <f t="shared" ca="1" si="67"/>
        <v>0.59477404614757068</v>
      </c>
      <c r="N458" s="15">
        <f ca="1">_xlfn.NORM.INV(M458,'Input Parameters'!$E$26,'Input Parameters'!$F$26)</f>
        <v>3.9036704701352634E-2</v>
      </c>
      <c r="O458" s="8">
        <f t="shared" ca="1" si="68"/>
        <v>0.20861202833081727</v>
      </c>
      <c r="P458" s="29">
        <f ca="1">_xlfn.LOGNORM.INV(O458,'Input Parameters'!$H$27,'Input Parameters'!$I$27)</f>
        <v>0.99432367928851073</v>
      </c>
      <c r="Q458" s="10"/>
      <c r="R458" s="15">
        <f>'Input Parameters'!$E$28</f>
        <v>12.7</v>
      </c>
      <c r="S458" s="10">
        <f t="shared" ca="1" si="69"/>
        <v>0.54036538325958816</v>
      </c>
      <c r="T458" s="25">
        <f ca="1">_xlfn.LOGNORM.INV(S458,'Input Parameters'!$H$29,'Input Parameters'!$I$29)</f>
        <v>58.898252956714806</v>
      </c>
      <c r="U458" s="10">
        <f t="shared" ca="1" si="70"/>
        <v>0.4082858863024672</v>
      </c>
      <c r="V458" s="29">
        <f ca="1">IF('Input Parameters'!$D$30="Beta",_xlfn.BETA.INV(U458,'Input Parameters'!$L$30,'Input Parameters'!$M$30,'Input Parameters'!$J$30,'Input Parameters'!$K$30),IF('Input Parameters'!$D$30="LogNorm",_xlfn.LOGNORM.INV(U458,'Input Parameters'!$H$30,'Input Parameters'!$I$30)))</f>
        <v>0.91186413412822431</v>
      </c>
      <c r="W458" s="2">
        <f ca="1">N458+(P458-N458)*(1-ERF((T458-R458)/(2*SQRT(L458*'Input Parameters'!$E$31))))</f>
        <v>0.18284316149851537</v>
      </c>
      <c r="X458">
        <f t="shared" ca="1" si="71"/>
        <v>1</v>
      </c>
      <c r="Y458" s="7"/>
    </row>
    <row r="459" spans="1:25" ht="15" customHeight="1" x14ac:dyDescent="0.3">
      <c r="A459" s="130">
        <v>452</v>
      </c>
      <c r="B459" s="10">
        <f t="shared" ca="1" si="63"/>
        <v>0.10576361183345451</v>
      </c>
      <c r="C459" s="57">
        <f ca="1">_xlfn.NORM.INV(B459,'Input Parameters'!$E$19,'Input Parameters'!$F$19)</f>
        <v>461.72764510647016</v>
      </c>
      <c r="D459" s="10">
        <f t="shared" ca="1" si="64"/>
        <v>0.79770181483477443</v>
      </c>
      <c r="E459" s="59">
        <f ca="1">IF(_xlfn.NORM.INV(D459,'Input Parameters'!$E$20,'Input Parameters'!$F$20)&lt;3500,3500,IF(_xlfn.NORM.INV(D459,'Input Parameters'!$E$20,'Input Parameters'!$F$20)&gt;5500,5500,_xlfn.NORM.INV(D459,'Input Parameters'!$E$20,'Input Parameters'!$F$20)))</f>
        <v>5383.4083142198042</v>
      </c>
      <c r="F459" s="10">
        <f t="shared" ca="1" si="65"/>
        <v>0.31422123194548279</v>
      </c>
      <c r="G459" s="61">
        <f ca="1">_xlfn.NORM.INV(F459,'Input Parameters'!$E$21,'Input Parameters'!$F$21)</f>
        <v>281.04638678478386</v>
      </c>
      <c r="H459" s="54">
        <f ca="1">EXP(E459*(1/'Input Parameters'!$E$22-1/G459))</f>
        <v>0.45773381658308943</v>
      </c>
      <c r="I459" s="10">
        <f t="shared" ca="1" si="66"/>
        <v>0.15676351076335571</v>
      </c>
      <c r="J459" s="29">
        <f ca="1">_xlfn.BETA.INV(I459,'Input Parameters'!$L$24,'Input Parameters'!$M$24,'Input Parameters'!$J$24,'Input Parameters'!$K$24)</f>
        <v>0.44138700916926604</v>
      </c>
      <c r="K459" s="156">
        <f ca="1">('Input Parameters'!$E$25/'Input Parameters'!$E$31)^$J459</f>
        <v>4.2158844774534486E-2</v>
      </c>
      <c r="L459" s="66">
        <f ca="1">$H459*$C459*'Input Parameters'!$E$23*K459</f>
        <v>8.9102025852435762</v>
      </c>
      <c r="M459" s="23">
        <f t="shared" ca="1" si="67"/>
        <v>0.96093140011925948</v>
      </c>
      <c r="N459" s="15">
        <f ca="1">_xlfn.NORM.INV(M459,'Input Parameters'!$E$26,'Input Parameters'!$F$26)</f>
        <v>7.0993563258178682E-2</v>
      </c>
      <c r="O459" s="8">
        <f t="shared" ca="1" si="68"/>
        <v>0.35940139267824756</v>
      </c>
      <c r="P459" s="29">
        <f ca="1">_xlfn.LOGNORM.INV(O459,'Input Parameters'!$H$27,'Input Parameters'!$I$27)</f>
        <v>1.2139963879824969</v>
      </c>
      <c r="Q459" s="10"/>
      <c r="R459" s="15">
        <f>'Input Parameters'!$E$28</f>
        <v>12.7</v>
      </c>
      <c r="S459" s="10">
        <f t="shared" ca="1" si="69"/>
        <v>9.7198976532897108E-2</v>
      </c>
      <c r="T459" s="25">
        <f ca="1">_xlfn.LOGNORM.INV(S459,'Input Parameters'!$H$29,'Input Parameters'!$I$29)</f>
        <v>50.336855183950604</v>
      </c>
      <c r="U459" s="10">
        <f t="shared" ca="1" si="70"/>
        <v>0.722342404567346</v>
      </c>
      <c r="V459" s="29">
        <f ca="1">IF('Input Parameters'!$D$30="Beta",_xlfn.BETA.INV(U459,'Input Parameters'!$L$30,'Input Parameters'!$M$30,'Input Parameters'!$J$30,'Input Parameters'!$K$30),IF('Input Parameters'!$D$30="LogNorm",_xlfn.LOGNORM.INV(U459,'Input Parameters'!$H$30,'Input Parameters'!$I$30)))</f>
        <v>1.2608643574260614</v>
      </c>
      <c r="W459" s="2">
        <f ca="1">N459+(P459-N459)*(1-ERF((T459-R459)/(2*SQRT(L459*'Input Parameters'!$E$31))))</f>
        <v>0.49690436569665414</v>
      </c>
      <c r="X459">
        <f t="shared" ca="1" si="71"/>
        <v>1</v>
      </c>
      <c r="Y459" s="7"/>
    </row>
    <row r="460" spans="1:25" ht="15" customHeight="1" x14ac:dyDescent="0.3">
      <c r="A460" s="130">
        <v>453</v>
      </c>
      <c r="B460" s="10">
        <f t="shared" ca="1" si="63"/>
        <v>5.842496226359839E-2</v>
      </c>
      <c r="C460" s="57">
        <f ca="1">_xlfn.NORM.INV(B460,'Input Parameters'!$E$19,'Input Parameters'!$F$19)</f>
        <v>434.79269920357939</v>
      </c>
      <c r="D460" s="10">
        <f t="shared" ca="1" si="64"/>
        <v>0.58764422948833361</v>
      </c>
      <c r="E460" s="59">
        <f ca="1">IF(_xlfn.NORM.INV(D460,'Input Parameters'!$E$20,'Input Parameters'!$F$20)&lt;3500,3500,IF(_xlfn.NORM.INV(D460,'Input Parameters'!$E$20,'Input Parameters'!$F$20)&gt;5500,5500,_xlfn.NORM.INV(D460,'Input Parameters'!$E$20,'Input Parameters'!$F$20)))</f>
        <v>4955.0424435262412</v>
      </c>
      <c r="F460" s="10">
        <f t="shared" ca="1" si="65"/>
        <v>0.69747010933583531</v>
      </c>
      <c r="G460" s="61">
        <f ca="1">_xlfn.NORM.INV(F460,'Input Parameters'!$E$21,'Input Parameters'!$F$21)</f>
        <v>288.91470521225887</v>
      </c>
      <c r="H460" s="54">
        <f ca="1">EXP(E460*(1/'Input Parameters'!$E$22-1/G460))</f>
        <v>0.78731276463189737</v>
      </c>
      <c r="I460" s="10">
        <f t="shared" ca="1" si="66"/>
        <v>1.7288646517776396E-2</v>
      </c>
      <c r="J460" s="29">
        <f ca="1">_xlfn.BETA.INV(I460,'Input Parameters'!$L$24,'Input Parameters'!$M$24,'Input Parameters'!$J$24,'Input Parameters'!$K$24)</f>
        <v>0.27323074042864576</v>
      </c>
      <c r="K460" s="156">
        <f ca="1">('Input Parameters'!$E$25/'Input Parameters'!$E$31)^$J460</f>
        <v>0.14085366607225783</v>
      </c>
      <c r="L460" s="66">
        <f ca="1">$H460*$C460*'Input Parameters'!$E$23*K460</f>
        <v>48.216723014930984</v>
      </c>
      <c r="M460" s="23">
        <f t="shared" ca="1" si="67"/>
        <v>0.9815155409377041</v>
      </c>
      <c r="N460" s="15">
        <f ca="1">_xlfn.NORM.INV(M460,'Input Parameters'!$E$26,'Input Parameters'!$F$26)</f>
        <v>7.7808250163837619E-2</v>
      </c>
      <c r="O460" s="8">
        <f t="shared" ca="1" si="68"/>
        <v>0.81112592247118231</v>
      </c>
      <c r="P460" s="29">
        <f ca="1">_xlfn.LOGNORM.INV(O460,'Input Parameters'!$H$27,'Input Parameters'!$I$27)</f>
        <v>2.1031617201239485</v>
      </c>
      <c r="Q460" s="10"/>
      <c r="R460" s="15">
        <f>'Input Parameters'!$E$28</f>
        <v>12.7</v>
      </c>
      <c r="S460" s="10">
        <f t="shared" ca="1" si="69"/>
        <v>2.7860646614608076E-3</v>
      </c>
      <c r="T460" s="25">
        <f ca="1">_xlfn.LOGNORM.INV(S460,'Input Parameters'!$H$29,'Input Parameters'!$I$29)</f>
        <v>42.658051303889231</v>
      </c>
      <c r="U460" s="10">
        <f t="shared" ca="1" si="70"/>
        <v>0.84969762967681217</v>
      </c>
      <c r="V460" s="29">
        <f ca="1">IF('Input Parameters'!$D$30="Beta",_xlfn.BETA.INV(U460,'Input Parameters'!$L$30,'Input Parameters'!$M$30,'Input Parameters'!$J$30,'Input Parameters'!$K$30),IF('Input Parameters'!$D$30="LogNorm",_xlfn.LOGNORM.INV(U460,'Input Parameters'!$H$30,'Input Parameters'!$I$30)))</f>
        <v>1.5029183031900719</v>
      </c>
      <c r="W460" s="2">
        <f ca="1">N460+(P460-N460)*(1-ERF((T460-R460)/(2*SQRT(L460*'Input Parameters'!$E$31))))</f>
        <v>1.6177102646341615</v>
      </c>
      <c r="X460">
        <f t="shared" ca="1" si="71"/>
        <v>0</v>
      </c>
      <c r="Y460" s="7"/>
    </row>
    <row r="461" spans="1:25" ht="15" customHeight="1" x14ac:dyDescent="0.3">
      <c r="A461" s="130">
        <v>454</v>
      </c>
      <c r="B461" s="10">
        <f t="shared" ca="1" si="63"/>
        <v>0.38764998142019735</v>
      </c>
      <c r="C461" s="57">
        <f ca="1">_xlfn.NORM.INV(B461,'Input Parameters'!$E$19,'Input Parameters'!$F$19)</f>
        <v>543.17953645796547</v>
      </c>
      <c r="D461" s="10">
        <f t="shared" ca="1" si="64"/>
        <v>0.71453847164373674</v>
      </c>
      <c r="E461" s="59">
        <f ca="1">IF(_xlfn.NORM.INV(D461,'Input Parameters'!$E$20,'Input Parameters'!$F$20)&lt;3500,3500,IF(_xlfn.NORM.INV(D461,'Input Parameters'!$E$20,'Input Parameters'!$F$20)&gt;5500,5500,_xlfn.NORM.INV(D461,'Input Parameters'!$E$20,'Input Parameters'!$F$20)))</f>
        <v>5196.6848123962918</v>
      </c>
      <c r="F461" s="10">
        <f t="shared" ca="1" si="65"/>
        <v>0.18676299422049136</v>
      </c>
      <c r="G461" s="61">
        <f ca="1">_xlfn.NORM.INV(F461,'Input Parameters'!$E$21,'Input Parameters'!$F$21)</f>
        <v>277.85547974084756</v>
      </c>
      <c r="H461" s="54">
        <f ca="1">EXP(E461*(1/'Input Parameters'!$E$22-1/G461))</f>
        <v>0.38033303725832679</v>
      </c>
      <c r="I461" s="10">
        <f t="shared" ca="1" si="66"/>
        <v>0.27075670088511206</v>
      </c>
      <c r="J461" s="29">
        <f ca="1">_xlfn.BETA.INV(I461,'Input Parameters'!$L$24,'Input Parameters'!$M$24,'Input Parameters'!$J$24,'Input Parameters'!$K$24)</f>
        <v>0.50688530143581723</v>
      </c>
      <c r="K461" s="156">
        <f ca="1">('Input Parameters'!$E$25/'Input Parameters'!$E$31)^$J461</f>
        <v>2.6353191239153979E-2</v>
      </c>
      <c r="L461" s="66">
        <f ca="1">$H461*$C461*'Input Parameters'!$E$23*K461</f>
        <v>5.4442826631232126</v>
      </c>
      <c r="M461" s="23">
        <f t="shared" ca="1" si="67"/>
        <v>0.87061760172272706</v>
      </c>
      <c r="N461" s="15">
        <f ca="1">_xlfn.NORM.INV(M461,'Input Parameters'!$E$26,'Input Parameters'!$F$26)</f>
        <v>5.7715623906419752E-2</v>
      </c>
      <c r="O461" s="8">
        <f t="shared" ca="1" si="68"/>
        <v>0.51911648275736044</v>
      </c>
      <c r="P461" s="29">
        <f ca="1">_xlfn.LOGNORM.INV(O461,'Input Parameters'!$H$27,'Input Parameters'!$I$27)</f>
        <v>1.4541469290327063</v>
      </c>
      <c r="Q461" s="10"/>
      <c r="R461" s="15">
        <f>'Input Parameters'!$E$28</f>
        <v>12.7</v>
      </c>
      <c r="S461" s="10">
        <f t="shared" ca="1" si="69"/>
        <v>0.15913088744707526</v>
      </c>
      <c r="T461" s="25">
        <f ca="1">_xlfn.LOGNORM.INV(S461,'Input Parameters'!$H$29,'Input Parameters'!$I$29)</f>
        <v>52.059082959883419</v>
      </c>
      <c r="U461" s="10">
        <f t="shared" ca="1" si="70"/>
        <v>0.17902700660417359</v>
      </c>
      <c r="V461" s="29">
        <f ca="1">IF('Input Parameters'!$D$30="Beta",_xlfn.BETA.INV(U461,'Input Parameters'!$L$30,'Input Parameters'!$M$30,'Input Parameters'!$J$30,'Input Parameters'!$K$30),IF('Input Parameters'!$D$30="LogNorm",_xlfn.LOGNORM.INV(U461,'Input Parameters'!$H$30,'Input Parameters'!$I$30)))</f>
        <v>0.69542769575478891</v>
      </c>
      <c r="W461" s="2">
        <f ca="1">N461+(P461-N461)*(1-ERF((T461-R461)/(2*SQRT(L461*'Input Parameters'!$E$31))))</f>
        <v>0.38302310293701342</v>
      </c>
      <c r="X461">
        <f t="shared" ca="1" si="71"/>
        <v>1</v>
      </c>
      <c r="Y461" s="7"/>
    </row>
    <row r="462" spans="1:25" ht="15" customHeight="1" x14ac:dyDescent="0.3">
      <c r="A462" s="130">
        <v>455</v>
      </c>
      <c r="B462" s="10">
        <f t="shared" ca="1" si="63"/>
        <v>0.74544251618292101</v>
      </c>
      <c r="C462" s="57">
        <f ca="1">_xlfn.NORM.INV(B462,'Input Parameters'!$E$19,'Input Parameters'!$F$19)</f>
        <v>623.08828603334018</v>
      </c>
      <c r="D462" s="10">
        <f t="shared" ca="1" si="64"/>
        <v>0.24448388946610267</v>
      </c>
      <c r="E462" s="59">
        <f ca="1">IF(_xlfn.NORM.INV(D462,'Input Parameters'!$E$20,'Input Parameters'!$F$20)&lt;3500,3500,IF(_xlfn.NORM.INV(D462,'Input Parameters'!$E$20,'Input Parameters'!$F$20)&gt;5500,5500,_xlfn.NORM.INV(D462,'Input Parameters'!$E$20,'Input Parameters'!$F$20)))</f>
        <v>4315.6339407281812</v>
      </c>
      <c r="F462" s="10">
        <f t="shared" ca="1" si="65"/>
        <v>0.3717200530174849</v>
      </c>
      <c r="G462" s="61">
        <f ca="1">_xlfn.NORM.INV(F462,'Input Parameters'!$E$21,'Input Parameters'!$F$21)</f>
        <v>282.2774127875511</v>
      </c>
      <c r="H462" s="54">
        <f ca="1">EXP(E462*(1/'Input Parameters'!$E$22-1/G462))</f>
        <v>0.57149448373383871</v>
      </c>
      <c r="I462" s="10">
        <f t="shared" ca="1" si="66"/>
        <v>0.1140763961498209</v>
      </c>
      <c r="J462" s="29">
        <f ca="1">_xlfn.BETA.INV(I462,'Input Parameters'!$L$24,'Input Parameters'!$M$24,'Input Parameters'!$J$24,'Input Parameters'!$K$24)</f>
        <v>0.40943251586316831</v>
      </c>
      <c r="K462" s="156">
        <f ca="1">('Input Parameters'!$E$25/'Input Parameters'!$E$31)^$J462</f>
        <v>5.3020126443249056E-2</v>
      </c>
      <c r="L462" s="66">
        <f ca="1">$H462*$C462*'Input Parameters'!$E$23*K462</f>
        <v>18.880017328138472</v>
      </c>
      <c r="M462" s="23">
        <f t="shared" ca="1" si="67"/>
        <v>0.87188442461870608</v>
      </c>
      <c r="N462" s="15">
        <f ca="1">_xlfn.NORM.INV(M462,'Input Parameters'!$E$26,'Input Parameters'!$F$26)</f>
        <v>5.7842227136820072E-2</v>
      </c>
      <c r="O462" s="8">
        <f t="shared" ca="1" si="68"/>
        <v>0.44800062673394825</v>
      </c>
      <c r="P462" s="29">
        <f ca="1">_xlfn.LOGNORM.INV(O462,'Input Parameters'!$H$27,'Input Parameters'!$I$27)</f>
        <v>1.3436400967361228</v>
      </c>
      <c r="Q462" s="10"/>
      <c r="R462" s="15">
        <f>'Input Parameters'!$E$28</f>
        <v>12.7</v>
      </c>
      <c r="S462" s="10">
        <f t="shared" ca="1" si="69"/>
        <v>0.3713208918072084</v>
      </c>
      <c r="T462" s="25">
        <f ca="1">_xlfn.LOGNORM.INV(S462,'Input Parameters'!$H$29,'Input Parameters'!$I$29)</f>
        <v>56.124158580689055</v>
      </c>
      <c r="U462" s="10">
        <f t="shared" ca="1" si="70"/>
        <v>0.68473333995185492</v>
      </c>
      <c r="V462" s="29">
        <f ca="1">IF('Input Parameters'!$D$30="Beta",_xlfn.BETA.INV(U462,'Input Parameters'!$L$30,'Input Parameters'!$M$30,'Input Parameters'!$J$30,'Input Parameters'!$K$30),IF('Input Parameters'!$D$30="LogNorm",_xlfn.LOGNORM.INV(U462,'Input Parameters'!$H$30,'Input Parameters'!$I$30)))</f>
        <v>1.2078932452120197</v>
      </c>
      <c r="W462" s="2">
        <f ca="1">N462+(P462-N462)*(1-ERF((T462-R462)/(2*SQRT(L462*'Input Parameters'!$E$31))))</f>
        <v>0.67473336469025513</v>
      </c>
      <c r="X462">
        <f t="shared" ca="1" si="71"/>
        <v>1</v>
      </c>
      <c r="Y462" s="7"/>
    </row>
    <row r="463" spans="1:25" ht="15" customHeight="1" x14ac:dyDescent="0.3">
      <c r="A463" s="130">
        <v>456</v>
      </c>
      <c r="B463" s="10">
        <f t="shared" ca="1" si="63"/>
        <v>0.61964831698275813</v>
      </c>
      <c r="C463" s="57">
        <f ca="1">_xlfn.NORM.INV(B463,'Input Parameters'!$E$19,'Input Parameters'!$F$19)</f>
        <v>593.03508957076826</v>
      </c>
      <c r="D463" s="10">
        <f t="shared" ca="1" si="64"/>
        <v>0.52180459582698158</v>
      </c>
      <c r="E463" s="59">
        <f ca="1">IF(_xlfn.NORM.INV(D463,'Input Parameters'!$E$20,'Input Parameters'!$F$20)&lt;3500,3500,IF(_xlfn.NORM.INV(D463,'Input Parameters'!$E$20,'Input Parameters'!$F$20)&gt;5500,5500,_xlfn.NORM.INV(D463,'Input Parameters'!$E$20,'Input Parameters'!$F$20)))</f>
        <v>4838.2782799306751</v>
      </c>
      <c r="F463" s="10">
        <f t="shared" ca="1" si="65"/>
        <v>3.9987623460935429E-2</v>
      </c>
      <c r="G463" s="61">
        <f ca="1">_xlfn.NORM.INV(F463,'Input Parameters'!$E$21,'Input Parameters'!$F$21)</f>
        <v>271.08847846094415</v>
      </c>
      <c r="H463" s="54">
        <f ca="1">EXP(E463*(1/'Input Parameters'!$E$22-1/G463))</f>
        <v>0.26323629420082162</v>
      </c>
      <c r="I463" s="10">
        <f t="shared" ca="1" si="66"/>
        <v>0.81103994168942217</v>
      </c>
      <c r="J463" s="29">
        <f ca="1">_xlfn.BETA.INV(I463,'Input Parameters'!$L$24,'Input Parameters'!$M$24,'Input Parameters'!$J$24,'Input Parameters'!$K$24)</f>
        <v>0.74031137221110055</v>
      </c>
      <c r="K463" s="156">
        <f ca="1">('Input Parameters'!$E$25/'Input Parameters'!$E$31)^$J463</f>
        <v>4.9386712535101325E-3</v>
      </c>
      <c r="L463" s="66">
        <f ca="1">$H463*$C463*'Input Parameters'!$E$23*K463</f>
        <v>0.7709678665552554</v>
      </c>
      <c r="M463" s="23">
        <f t="shared" ca="1" si="67"/>
        <v>0.27431670668794428</v>
      </c>
      <c r="N463" s="15">
        <f ca="1">_xlfn.NORM.INV(M463,'Input Parameters'!$E$26,'Input Parameters'!$F$26)</f>
        <v>2.1404007180891048E-2</v>
      </c>
      <c r="O463" s="8">
        <f t="shared" ca="1" si="68"/>
        <v>0.17942822767328581</v>
      </c>
      <c r="P463" s="29">
        <f ca="1">_xlfn.LOGNORM.INV(O463,'Input Parameters'!$H$27,'Input Parameters'!$I$27)</f>
        <v>0.94864500518384087</v>
      </c>
      <c r="Q463" s="10"/>
      <c r="R463" s="15">
        <f>'Input Parameters'!$E$28</f>
        <v>12.7</v>
      </c>
      <c r="S463" s="10">
        <f t="shared" ca="1" si="69"/>
        <v>0.12198528261156683</v>
      </c>
      <c r="T463" s="25">
        <f ca="1">_xlfn.LOGNORM.INV(S463,'Input Parameters'!$H$29,'Input Parameters'!$I$29)</f>
        <v>51.091609719727053</v>
      </c>
      <c r="U463" s="10">
        <f t="shared" ca="1" si="70"/>
        <v>0.29649395205626383</v>
      </c>
      <c r="V463" s="29">
        <f ca="1">IF('Input Parameters'!$D$30="Beta",_xlfn.BETA.INV(U463,'Input Parameters'!$L$30,'Input Parameters'!$M$30,'Input Parameters'!$J$30,'Input Parameters'!$K$30),IF('Input Parameters'!$D$30="LogNorm",_xlfn.LOGNORM.INV(U463,'Input Parameters'!$H$30,'Input Parameters'!$I$30)))</f>
        <v>0.80930825655104532</v>
      </c>
      <c r="W463" s="2">
        <f ca="1">N463+(P463-N463)*(1-ERF((T463-R463)/(2*SQRT(L463*'Input Parameters'!$E$31))))</f>
        <v>2.3249086956718186E-2</v>
      </c>
      <c r="X463">
        <f t="shared" ca="1" si="71"/>
        <v>1</v>
      </c>
      <c r="Y463" s="7"/>
    </row>
    <row r="464" spans="1:25" ht="15" customHeight="1" x14ac:dyDescent="0.3">
      <c r="A464" s="130">
        <v>457</v>
      </c>
      <c r="B464" s="10">
        <f t="shared" ca="1" si="63"/>
        <v>0.23241251494917792</v>
      </c>
      <c r="C464" s="57">
        <f ca="1">_xlfn.NORM.INV(B464,'Input Parameters'!$E$19,'Input Parameters'!$F$19)</f>
        <v>505.5368465014671</v>
      </c>
      <c r="D464" s="10">
        <f t="shared" ca="1" si="64"/>
        <v>0.99961501942244768</v>
      </c>
      <c r="E464" s="59">
        <f ca="1">IF(_xlfn.NORM.INV(D464,'Input Parameters'!$E$20,'Input Parameters'!$F$20)&lt;3500,3500,IF(_xlfn.NORM.INV(D464,'Input Parameters'!$E$20,'Input Parameters'!$F$20)&gt;5500,5500,_xlfn.NORM.INV(D464,'Input Parameters'!$E$20,'Input Parameters'!$F$20)))</f>
        <v>5500</v>
      </c>
      <c r="F464" s="10">
        <f t="shared" ca="1" si="65"/>
        <v>0.14060480978025347</v>
      </c>
      <c r="G464" s="61">
        <f ca="1">_xlfn.NORM.INV(F464,'Input Parameters'!$E$21,'Input Parameters'!$F$21)</f>
        <v>276.38001677127943</v>
      </c>
      <c r="H464" s="54">
        <f ca="1">EXP(E464*(1/'Input Parameters'!$E$22-1/G464))</f>
        <v>0.32341943872868906</v>
      </c>
      <c r="I464" s="10">
        <f t="shared" ca="1" si="66"/>
        <v>0.10253533003303472</v>
      </c>
      <c r="J464" s="29">
        <f ca="1">_xlfn.BETA.INV(I464,'Input Parameters'!$L$24,'Input Parameters'!$M$24,'Input Parameters'!$J$24,'Input Parameters'!$K$24)</f>
        <v>0.39949643748441471</v>
      </c>
      <c r="K464" s="156">
        <f ca="1">('Input Parameters'!$E$25/'Input Parameters'!$E$31)^$J464</f>
        <v>5.6937177912492802E-2</v>
      </c>
      <c r="L464" s="66">
        <f ca="1">$H464*$C464*'Input Parameters'!$E$23*K464</f>
        <v>9.3092538205268571</v>
      </c>
      <c r="M464" s="23">
        <f t="shared" ca="1" si="67"/>
        <v>0.22316956615994354</v>
      </c>
      <c r="N464" s="15">
        <f ca="1">_xlfn.NORM.INV(M464,'Input Parameters'!$E$26,'Input Parameters'!$F$26)</f>
        <v>1.8007819531559409E-2</v>
      </c>
      <c r="O464" s="8">
        <f t="shared" ca="1" si="68"/>
        <v>0.49869423250310585</v>
      </c>
      <c r="P464" s="29">
        <f ca="1">_xlfn.LOGNORM.INV(O464,'Input Parameters'!$H$27,'Input Parameters'!$I$27)</f>
        <v>1.4215727787048786</v>
      </c>
      <c r="Q464" s="10"/>
      <c r="R464" s="15">
        <f>'Input Parameters'!$E$28</f>
        <v>12.7</v>
      </c>
      <c r="S464" s="10">
        <f t="shared" ca="1" si="69"/>
        <v>9.179436138683772E-3</v>
      </c>
      <c r="T464" s="25">
        <f ca="1">_xlfn.LOGNORM.INV(S464,'Input Parameters'!$H$29,'Input Parameters'!$I$29)</f>
        <v>44.685904220643316</v>
      </c>
      <c r="U464" s="10">
        <f t="shared" ca="1" si="70"/>
        <v>0.42128784311251632</v>
      </c>
      <c r="V464" s="29">
        <f ca="1">IF('Input Parameters'!$D$30="Beta",_xlfn.BETA.INV(U464,'Input Parameters'!$L$30,'Input Parameters'!$M$30,'Input Parameters'!$J$30,'Input Parameters'!$K$30),IF('Input Parameters'!$D$30="LogNorm",_xlfn.LOGNORM.INV(U464,'Input Parameters'!$H$30,'Input Parameters'!$I$30)))</f>
        <v>0.92393805145545171</v>
      </c>
      <c r="W464" s="2">
        <f ca="1">N464+(P464-N464)*(1-ERF((T464-R464)/(2*SQRT(L464*'Input Parameters'!$E$31))))</f>
        <v>0.66156991071699467</v>
      </c>
      <c r="X464">
        <f t="shared" ca="1" si="71"/>
        <v>1</v>
      </c>
      <c r="Y464" s="7"/>
    </row>
    <row r="465" spans="1:25" ht="15" customHeight="1" x14ac:dyDescent="0.3">
      <c r="A465" s="130">
        <v>458</v>
      </c>
      <c r="B465" s="10">
        <f t="shared" ca="1" si="63"/>
        <v>0.40535356731672501</v>
      </c>
      <c r="C465" s="57">
        <f ca="1">_xlfn.NORM.INV(B465,'Input Parameters'!$E$19,'Input Parameters'!$F$19)</f>
        <v>547.06107710528227</v>
      </c>
      <c r="D465" s="10">
        <f t="shared" ca="1" si="64"/>
        <v>0.85007062644826259</v>
      </c>
      <c r="E465" s="59">
        <f ca="1">IF(_xlfn.NORM.INV(D465,'Input Parameters'!$E$20,'Input Parameters'!$F$20)&lt;3500,3500,IF(_xlfn.NORM.INV(D465,'Input Parameters'!$E$20,'Input Parameters'!$F$20)&gt;5500,5500,_xlfn.NORM.INV(D465,'Input Parameters'!$E$20,'Input Parameters'!$F$20)))</f>
        <v>5500</v>
      </c>
      <c r="F465" s="10">
        <f t="shared" ca="1" si="65"/>
        <v>0.71805364322439658</v>
      </c>
      <c r="G465" s="61">
        <f ca="1">_xlfn.NORM.INV(F465,'Input Parameters'!$E$21,'Input Parameters'!$F$21)</f>
        <v>289.38576386710099</v>
      </c>
      <c r="H465" s="54">
        <f ca="1">EXP(E465*(1/'Input Parameters'!$E$22-1/G465))</f>
        <v>0.79101253297520435</v>
      </c>
      <c r="I465" s="10">
        <f t="shared" ca="1" si="66"/>
        <v>0.93316362492159488</v>
      </c>
      <c r="J465" s="29">
        <f ca="1">_xlfn.BETA.INV(I465,'Input Parameters'!$L$24,'Input Parameters'!$M$24,'Input Parameters'!$J$24,'Input Parameters'!$K$24)</f>
        <v>0.81845937863189966</v>
      </c>
      <c r="K465" s="156">
        <f ca="1">('Input Parameters'!$E$25/'Input Parameters'!$E$31)^$J465</f>
        <v>2.8193260420634309E-3</v>
      </c>
      <c r="L465" s="66">
        <f ca="1">$H465*$C465*'Input Parameters'!$E$23*K465</f>
        <v>1.2200130713075741</v>
      </c>
      <c r="M465" s="23">
        <f t="shared" ca="1" si="67"/>
        <v>0.15192023856214432</v>
      </c>
      <c r="N465" s="15">
        <f ca="1">_xlfn.NORM.INV(M465,'Input Parameters'!$E$26,'Input Parameters'!$F$26)</f>
        <v>1.2407117638852945E-2</v>
      </c>
      <c r="O465" s="8">
        <f t="shared" ca="1" si="68"/>
        <v>0.61058899410033185</v>
      </c>
      <c r="P465" s="29">
        <f ca="1">_xlfn.LOGNORM.INV(O465,'Input Parameters'!$H$27,'Input Parameters'!$I$27)</f>
        <v>1.6119828332930222</v>
      </c>
      <c r="Q465" s="10"/>
      <c r="R465" s="15">
        <f>'Input Parameters'!$E$28</f>
        <v>12.7</v>
      </c>
      <c r="S465" s="10">
        <f t="shared" ca="1" si="69"/>
        <v>0.94245066448696413</v>
      </c>
      <c r="T465" s="25">
        <f ca="1">_xlfn.LOGNORM.INV(S465,'Input Parameters'!$H$29,'Input Parameters'!$I$29)</f>
        <v>69.500865230232918</v>
      </c>
      <c r="U465" s="10">
        <f t="shared" ca="1" si="70"/>
        <v>0.82996575332737899</v>
      </c>
      <c r="V465" s="29">
        <f ca="1">IF('Input Parameters'!$D$30="Beta",_xlfn.BETA.INV(U465,'Input Parameters'!$L$30,'Input Parameters'!$M$30,'Input Parameters'!$J$30,'Input Parameters'!$K$30),IF('Input Parameters'!$D$30="LogNorm",_xlfn.LOGNORM.INV(U465,'Input Parameters'!$H$30,'Input Parameters'!$I$30)))</f>
        <v>1.4556089937948187</v>
      </c>
      <c r="W465" s="2">
        <f ca="1">N465+(P465-N465)*(1-ERF((T465-R465)/(2*SQRT(L465*'Input Parameters'!$E$31))))</f>
        <v>1.2849560477859727E-2</v>
      </c>
      <c r="X465">
        <f t="shared" ca="1" si="71"/>
        <v>1</v>
      </c>
      <c r="Y465" s="7"/>
    </row>
    <row r="466" spans="1:25" ht="15" customHeight="1" x14ac:dyDescent="0.3">
      <c r="A466" s="130">
        <v>459</v>
      </c>
      <c r="B466" s="10">
        <f t="shared" ca="1" si="63"/>
        <v>8.0288239860434873E-2</v>
      </c>
      <c r="C466" s="57">
        <f ca="1">_xlfn.NORM.INV(B466,'Input Parameters'!$E$19,'Input Parameters'!$F$19)</f>
        <v>448.73506239025539</v>
      </c>
      <c r="D466" s="10">
        <f t="shared" ca="1" si="64"/>
        <v>0.57807637012320467</v>
      </c>
      <c r="E466" s="59">
        <f ca="1">IF(_xlfn.NORM.INV(D466,'Input Parameters'!$E$20,'Input Parameters'!$F$20)&lt;3500,3500,IF(_xlfn.NORM.INV(D466,'Input Parameters'!$E$20,'Input Parameters'!$F$20)&gt;5500,5500,_xlfn.NORM.INV(D466,'Input Parameters'!$E$20,'Input Parameters'!$F$20)))</f>
        <v>4937.8823585414193</v>
      </c>
      <c r="F466" s="10">
        <f t="shared" ca="1" si="65"/>
        <v>0.73925080840497337</v>
      </c>
      <c r="G466" s="61">
        <f ca="1">_xlfn.NORM.INV(F466,'Input Parameters'!$E$21,'Input Parameters'!$F$21)</f>
        <v>289.88855397578044</v>
      </c>
      <c r="H466" s="54">
        <f ca="1">EXP(E466*(1/'Input Parameters'!$E$22-1/G466))</f>
        <v>0.83453070976556065</v>
      </c>
      <c r="I466" s="10">
        <f t="shared" ca="1" si="66"/>
        <v>0.29710949650045204</v>
      </c>
      <c r="J466" s="29">
        <f ca="1">_xlfn.BETA.INV(I466,'Input Parameters'!$L$24,'Input Parameters'!$M$24,'Input Parameters'!$J$24,'Input Parameters'!$K$24)</f>
        <v>0.51977736572539712</v>
      </c>
      <c r="K466" s="156">
        <f ca="1">('Input Parameters'!$E$25/'Input Parameters'!$E$31)^$J466</f>
        <v>2.4025302331768649E-2</v>
      </c>
      <c r="L466" s="66">
        <f ca="1">$H466*$C466*'Input Parameters'!$E$23*K466</f>
        <v>8.9970718606356179</v>
      </c>
      <c r="M466" s="23">
        <f t="shared" ca="1" si="67"/>
        <v>0.99330752862327032</v>
      </c>
      <c r="N466" s="15">
        <f ca="1">_xlfn.NORM.INV(M466,'Input Parameters'!$E$26,'Input Parameters'!$F$26)</f>
        <v>8.5940549242226522E-2</v>
      </c>
      <c r="O466" s="8">
        <f t="shared" ca="1" si="68"/>
        <v>0.24923421163971848</v>
      </c>
      <c r="P466" s="29">
        <f ca="1">_xlfn.LOGNORM.INV(O466,'Input Parameters'!$H$27,'Input Parameters'!$I$27)</f>
        <v>1.0552136312077125</v>
      </c>
      <c r="Q466" s="10"/>
      <c r="R466" s="15">
        <f>'Input Parameters'!$E$28</f>
        <v>12.7</v>
      </c>
      <c r="S466" s="10">
        <f t="shared" ca="1" si="69"/>
        <v>0.35533829095338043</v>
      </c>
      <c r="T466" s="25">
        <f ca="1">_xlfn.LOGNORM.INV(S466,'Input Parameters'!$H$29,'Input Parameters'!$I$29)</f>
        <v>55.85642546565078</v>
      </c>
      <c r="U466" s="10">
        <f t="shared" ca="1" si="70"/>
        <v>0.30855438226381759</v>
      </c>
      <c r="V466" s="29">
        <f ca="1">IF('Input Parameters'!$D$30="Beta",_xlfn.BETA.INV(U466,'Input Parameters'!$L$30,'Input Parameters'!$M$30,'Input Parameters'!$J$30,'Input Parameters'!$K$30),IF('Input Parameters'!$D$30="LogNorm",_xlfn.LOGNORM.INV(U466,'Input Parameters'!$H$30,'Input Parameters'!$I$30)))</f>
        <v>0.82041317600951535</v>
      </c>
      <c r="W466" s="2">
        <f ca="1">N466+(P466-N466)*(1-ERF((T466-R466)/(2*SQRT(L466*'Input Parameters'!$E$31))))</f>
        <v>0.38542305047020498</v>
      </c>
      <c r="X466">
        <f t="shared" ca="1" si="71"/>
        <v>1</v>
      </c>
      <c r="Y466" s="7"/>
    </row>
    <row r="467" spans="1:25" ht="15" customHeight="1" x14ac:dyDescent="0.3">
      <c r="A467" s="130">
        <v>460</v>
      </c>
      <c r="B467" s="10">
        <f t="shared" ca="1" si="63"/>
        <v>0.83977814624206526</v>
      </c>
      <c r="C467" s="57">
        <f ca="1">_xlfn.NORM.INV(B467,'Input Parameters'!$E$19,'Input Parameters'!$F$19)</f>
        <v>651.25467819751259</v>
      </c>
      <c r="D467" s="10">
        <f t="shared" ca="1" si="64"/>
        <v>0.83501656606955232</v>
      </c>
      <c r="E467" s="59">
        <f ca="1">IF(_xlfn.NORM.INV(D467,'Input Parameters'!$E$20,'Input Parameters'!$F$20)&lt;3500,3500,IF(_xlfn.NORM.INV(D467,'Input Parameters'!$E$20,'Input Parameters'!$F$20)&gt;5500,5500,_xlfn.NORM.INV(D467,'Input Parameters'!$E$20,'Input Parameters'!$F$20)))</f>
        <v>5481.9264306375926</v>
      </c>
      <c r="F467" s="10">
        <f t="shared" ca="1" si="65"/>
        <v>1.6636689132058846E-2</v>
      </c>
      <c r="G467" s="61">
        <f ca="1">_xlfn.NORM.INV(F467,'Input Parameters'!$E$21,'Input Parameters'!$F$21)</f>
        <v>268.11787578946843</v>
      </c>
      <c r="H467" s="54">
        <f ca="1">EXP(E467*(1/'Input Parameters'!$E$22-1/G467))</f>
        <v>0.17616926747752518</v>
      </c>
      <c r="I467" s="10">
        <f t="shared" ca="1" si="66"/>
        <v>0.3857759440254126</v>
      </c>
      <c r="J467" s="29">
        <f ca="1">_xlfn.BETA.INV(I467,'Input Parameters'!$L$24,'Input Parameters'!$M$24,'Input Parameters'!$J$24,'Input Parameters'!$K$24)</f>
        <v>0.55983381812004884</v>
      </c>
      <c r="K467" s="156">
        <f ca="1">('Input Parameters'!$E$25/'Input Parameters'!$E$31)^$J467</f>
        <v>1.8025017712270511E-2</v>
      </c>
      <c r="L467" s="66">
        <f ca="1">$H467*$C467*'Input Parameters'!$E$23*K467</f>
        <v>2.068029381426157</v>
      </c>
      <c r="M467" s="23">
        <f t="shared" ca="1" si="67"/>
        <v>0.21070012017237461</v>
      </c>
      <c r="N467" s="15">
        <f ca="1">_xlfn.NORM.INV(M467,'Input Parameters'!$E$26,'Input Parameters'!$F$26)</f>
        <v>1.7116118733546855E-2</v>
      </c>
      <c r="O467" s="8">
        <f t="shared" ca="1" si="68"/>
        <v>2.966865036981281E-2</v>
      </c>
      <c r="P467" s="29">
        <f ca="1">_xlfn.LOGNORM.INV(O467,'Input Parameters'!$H$27,'Input Parameters'!$I$27)</f>
        <v>0.61814255868470858</v>
      </c>
      <c r="Q467" s="10"/>
      <c r="R467" s="15">
        <f>'Input Parameters'!$E$28</f>
        <v>12.7</v>
      </c>
      <c r="S467" s="10">
        <f t="shared" ca="1" si="69"/>
        <v>0.76316971619724727</v>
      </c>
      <c r="T467" s="25">
        <f ca="1">_xlfn.LOGNORM.INV(S467,'Input Parameters'!$H$29,'Input Parameters'!$I$29)</f>
        <v>63.110039190889445</v>
      </c>
      <c r="U467" s="10">
        <f t="shared" ca="1" si="70"/>
        <v>0.43987157675247579</v>
      </c>
      <c r="V467" s="29">
        <f ca="1">IF('Input Parameters'!$D$30="Beta",_xlfn.BETA.INV(U467,'Input Parameters'!$L$30,'Input Parameters'!$M$30,'Input Parameters'!$J$30,'Input Parameters'!$K$30),IF('Input Parameters'!$D$30="LogNorm",_xlfn.LOGNORM.INV(U467,'Input Parameters'!$H$30,'Input Parameters'!$I$30)))</f>
        <v>0.94133549060618038</v>
      </c>
      <c r="W467" s="2">
        <f ca="1">N467+(P467-N467)*(1-ERF((T467-R467)/(2*SQRT(L467*'Input Parameters'!$E$31))))</f>
        <v>2.5041419033047622E-2</v>
      </c>
      <c r="X467">
        <f t="shared" ca="1" si="71"/>
        <v>1</v>
      </c>
      <c r="Y467" s="7"/>
    </row>
    <row r="468" spans="1:25" ht="15" customHeight="1" x14ac:dyDescent="0.3">
      <c r="A468" s="130">
        <v>461</v>
      </c>
      <c r="B468" s="10">
        <f t="shared" ca="1" si="63"/>
        <v>0.7061728333406172</v>
      </c>
      <c r="C468" s="57">
        <f ca="1">_xlfn.NORM.INV(B468,'Input Parameters'!$E$19,'Input Parameters'!$F$19)</f>
        <v>613.11913888052732</v>
      </c>
      <c r="D468" s="10">
        <f t="shared" ca="1" si="64"/>
        <v>0.94072863437479803</v>
      </c>
      <c r="E468" s="59">
        <f ca="1">IF(_xlfn.NORM.INV(D468,'Input Parameters'!$E$20,'Input Parameters'!$F$20)&lt;3500,3500,IF(_xlfn.NORM.INV(D468,'Input Parameters'!$E$20,'Input Parameters'!$F$20)&gt;5500,5500,_xlfn.NORM.INV(D468,'Input Parameters'!$E$20,'Input Parameters'!$F$20)))</f>
        <v>5500</v>
      </c>
      <c r="F468" s="10">
        <f t="shared" ca="1" si="65"/>
        <v>0.33788902455173153</v>
      </c>
      <c r="G468" s="61">
        <f ca="1">_xlfn.NORM.INV(F468,'Input Parameters'!$E$21,'Input Parameters'!$F$21)</f>
        <v>281.56270236765897</v>
      </c>
      <c r="H468" s="54">
        <f ca="1">EXP(E468*(1/'Input Parameters'!$E$22-1/G468))</f>
        <v>0.46649583880466172</v>
      </c>
      <c r="I468" s="10">
        <f t="shared" ca="1" si="66"/>
        <v>4.3982683967647263E-2</v>
      </c>
      <c r="J468" s="29">
        <f ca="1">_xlfn.BETA.INV(I468,'Input Parameters'!$L$24,'Input Parameters'!$M$24,'Input Parameters'!$J$24,'Input Parameters'!$K$24)</f>
        <v>0.33155599690475579</v>
      </c>
      <c r="K468" s="156">
        <f ca="1">('Input Parameters'!$E$25/'Input Parameters'!$E$31)^$J468</f>
        <v>9.2695739478489067E-2</v>
      </c>
      <c r="L468" s="66">
        <f ca="1">$H468*$C468*'Input Parameters'!$E$23*K468</f>
        <v>26.512606167151528</v>
      </c>
      <c r="M468" s="23">
        <f t="shared" ca="1" si="67"/>
        <v>0.34193550237638815</v>
      </c>
      <c r="N468" s="15">
        <f ca="1">_xlfn.NORM.INV(M468,'Input Parameters'!$E$26,'Input Parameters'!$F$26)</f>
        <v>2.5449083176362568E-2</v>
      </c>
      <c r="O468" s="8">
        <f t="shared" ca="1" si="68"/>
        <v>0.99966130084256288</v>
      </c>
      <c r="P468" s="29">
        <f ca="1">_xlfn.LOGNORM.INV(O468,'Input Parameters'!$H$27,'Input Parameters'!$I$27)</f>
        <v>6.4030549541330197</v>
      </c>
      <c r="Q468" s="10"/>
      <c r="R468" s="15">
        <f>'Input Parameters'!$E$28</f>
        <v>12.7</v>
      </c>
      <c r="S468" s="10">
        <f t="shared" ca="1" si="69"/>
        <v>0.22404874122070084</v>
      </c>
      <c r="T468" s="25">
        <f ca="1">_xlfn.LOGNORM.INV(S468,'Input Parameters'!$H$29,'Input Parameters'!$I$29)</f>
        <v>53.477586565368419</v>
      </c>
      <c r="U468" s="10">
        <f t="shared" ca="1" si="70"/>
        <v>0.26379470242961556</v>
      </c>
      <c r="V468" s="29">
        <f ca="1">IF('Input Parameters'!$D$30="Beta",_xlfn.BETA.INV(U468,'Input Parameters'!$L$30,'Input Parameters'!$M$30,'Input Parameters'!$J$30,'Input Parameters'!$K$30),IF('Input Parameters'!$D$30="LogNorm",_xlfn.LOGNORM.INV(U468,'Input Parameters'!$H$30,'Input Parameters'!$I$30)))</f>
        <v>0.77888063220476578</v>
      </c>
      <c r="W468" s="2">
        <f ca="1">N468+(P468-N468)*(1-ERF((T468-R468)/(2*SQRT(L468*'Input Parameters'!$E$31))))</f>
        <v>3.6956734087999132</v>
      </c>
      <c r="X468">
        <f t="shared" ca="1" si="71"/>
        <v>0</v>
      </c>
      <c r="Y468" s="7"/>
    </row>
    <row r="469" spans="1:25" ht="15" customHeight="1" x14ac:dyDescent="0.3">
      <c r="A469" s="130">
        <v>462</v>
      </c>
      <c r="B469" s="10">
        <f t="shared" ca="1" si="63"/>
        <v>0.71336209725390776</v>
      </c>
      <c r="C469" s="57">
        <f ca="1">_xlfn.NORM.INV(B469,'Input Parameters'!$E$19,'Input Parameters'!$F$19)</f>
        <v>614.89324174341471</v>
      </c>
      <c r="D469" s="10">
        <f t="shared" ca="1" si="64"/>
        <v>0.11429032828648455</v>
      </c>
      <c r="E469" s="59">
        <f ca="1">IF(_xlfn.NORM.INV(D469,'Input Parameters'!$E$20,'Input Parameters'!$F$20)&lt;3500,3500,IF(_xlfn.NORM.INV(D469,'Input Parameters'!$E$20,'Input Parameters'!$F$20)&gt;5500,5500,_xlfn.NORM.INV(D469,'Input Parameters'!$E$20,'Input Parameters'!$F$20)))</f>
        <v>3957.1838413527294</v>
      </c>
      <c r="F469" s="10">
        <f t="shared" ca="1" si="65"/>
        <v>0.45564069176751198</v>
      </c>
      <c r="G469" s="61">
        <f ca="1">_xlfn.NORM.INV(F469,'Input Parameters'!$E$21,'Input Parameters'!$F$21)</f>
        <v>283.97421979236259</v>
      </c>
      <c r="H469" s="54">
        <f ca="1">EXP(E469*(1/'Input Parameters'!$E$22-1/G469))</f>
        <v>0.65098806040397572</v>
      </c>
      <c r="I469" s="10">
        <f t="shared" ca="1" si="66"/>
        <v>0.37468793005149026</v>
      </c>
      <c r="J469" s="29">
        <f ca="1">_xlfn.BETA.INV(I469,'Input Parameters'!$L$24,'Input Parameters'!$M$24,'Input Parameters'!$J$24,'Input Parameters'!$K$24)</f>
        <v>0.5550392591378982</v>
      </c>
      <c r="K469" s="156">
        <f ca="1">('Input Parameters'!$E$25/'Input Parameters'!$E$31)^$J469</f>
        <v>1.8655754737493237E-2</v>
      </c>
      <c r="L469" s="66">
        <f ca="1">$H469*$C469*'Input Parameters'!$E$23*K469</f>
        <v>7.4676777148593247</v>
      </c>
      <c r="M469" s="23">
        <f t="shared" ca="1" si="67"/>
        <v>0.93890525488267529</v>
      </c>
      <c r="N469" s="15">
        <f ca="1">_xlfn.NORM.INV(M469,'Input Parameters'!$E$26,'Input Parameters'!$F$26)</f>
        <v>6.6458617717754881E-2</v>
      </c>
      <c r="O469" s="8">
        <f t="shared" ca="1" si="68"/>
        <v>0.43714851737839366</v>
      </c>
      <c r="P469" s="29">
        <f ca="1">_xlfn.LOGNORM.INV(O469,'Input Parameters'!$H$27,'Input Parameters'!$I$27)</f>
        <v>1.3273988371024303</v>
      </c>
      <c r="Q469" s="10"/>
      <c r="R469" s="15">
        <f>'Input Parameters'!$E$28</f>
        <v>12.7</v>
      </c>
      <c r="S469" s="10">
        <f t="shared" ca="1" si="69"/>
        <v>0.87591272508337248</v>
      </c>
      <c r="T469" s="25">
        <f ca="1">_xlfn.LOGNORM.INV(S469,'Input Parameters'!$H$29,'Input Parameters'!$I$29)</f>
        <v>66.293018776449671</v>
      </c>
      <c r="U469" s="10">
        <f t="shared" ca="1" si="70"/>
        <v>0.57577475300427094</v>
      </c>
      <c r="V469" s="29">
        <f ca="1">IF('Input Parameters'!$D$30="Beta",_xlfn.BETA.INV(U469,'Input Parameters'!$L$30,'Input Parameters'!$M$30,'Input Parameters'!$J$30,'Input Parameters'!$K$30),IF('Input Parameters'!$D$30="LogNorm",_xlfn.LOGNORM.INV(U469,'Input Parameters'!$H$30,'Input Parameters'!$I$30)))</f>
        <v>1.077414951352399</v>
      </c>
      <c r="W469" s="2">
        <f ca="1">N469+(P469-N469)*(1-ERF((T469-R469)/(2*SQRT(L469*'Input Parameters'!$E$31))))</f>
        <v>0.27516414984280857</v>
      </c>
      <c r="X469">
        <f t="shared" ca="1" si="71"/>
        <v>1</v>
      </c>
      <c r="Y469" s="7"/>
    </row>
    <row r="470" spans="1:25" ht="15" customHeight="1" x14ac:dyDescent="0.3">
      <c r="A470" s="130">
        <v>463</v>
      </c>
      <c r="B470" s="10">
        <f t="shared" ca="1" si="63"/>
        <v>0.60954119918621441</v>
      </c>
      <c r="C470" s="57">
        <f ca="1">_xlfn.NORM.INV(B470,'Input Parameters'!$E$19,'Input Parameters'!$F$19)</f>
        <v>590.80143080879805</v>
      </c>
      <c r="D470" s="10">
        <f t="shared" ca="1" si="64"/>
        <v>0.4092512772915039</v>
      </c>
      <c r="E470" s="59">
        <f ca="1">IF(_xlfn.NORM.INV(D470,'Input Parameters'!$E$20,'Input Parameters'!$F$20)&lt;3500,3500,IF(_xlfn.NORM.INV(D470,'Input Parameters'!$E$20,'Input Parameters'!$F$20)&gt;5500,5500,_xlfn.NORM.INV(D470,'Input Parameters'!$E$20,'Input Parameters'!$F$20)))</f>
        <v>4639.3700267513977</v>
      </c>
      <c r="F470" s="10">
        <f t="shared" ca="1" si="65"/>
        <v>0.27964038520878365</v>
      </c>
      <c r="G470" s="61">
        <f ca="1">_xlfn.NORM.INV(F470,'Input Parameters'!$E$21,'Input Parameters'!$F$21)</f>
        <v>280.2604662963418</v>
      </c>
      <c r="H470" s="54">
        <f ca="1">EXP(E470*(1/'Input Parameters'!$E$22-1/G470))</f>
        <v>0.48687282127682036</v>
      </c>
      <c r="I470" s="10">
        <f t="shared" ca="1" si="66"/>
        <v>3.3814665707621927E-2</v>
      </c>
      <c r="J470" s="29">
        <f ca="1">_xlfn.BETA.INV(I470,'Input Parameters'!$L$24,'Input Parameters'!$M$24,'Input Parameters'!$J$24,'Input Parameters'!$K$24)</f>
        <v>0.31365254036463625</v>
      </c>
      <c r="K470" s="156">
        <f ca="1">('Input Parameters'!$E$25/'Input Parameters'!$E$31)^$J470</f>
        <v>0.10539906985425294</v>
      </c>
      <c r="L470" s="66">
        <f ca="1">$H470*$C470*'Input Parameters'!$E$23*K470</f>
        <v>30.317532252238671</v>
      </c>
      <c r="M470" s="23">
        <f t="shared" ca="1" si="67"/>
        <v>0.26582458587457602</v>
      </c>
      <c r="N470" s="15">
        <f ca="1">_xlfn.NORM.INV(M470,'Input Parameters'!$E$26,'Input Parameters'!$F$26)</f>
        <v>2.0864699186620785E-2</v>
      </c>
      <c r="O470" s="8">
        <f t="shared" ca="1" si="68"/>
        <v>0.67618671511709494</v>
      </c>
      <c r="P470" s="29">
        <f ca="1">_xlfn.LOGNORM.INV(O470,'Input Parameters'!$H$27,'Input Parameters'!$I$27)</f>
        <v>1.7426746268589852</v>
      </c>
      <c r="Q470" s="10"/>
      <c r="R470" s="15">
        <f>'Input Parameters'!$E$28</f>
        <v>12.7</v>
      </c>
      <c r="S470" s="10">
        <f t="shared" ca="1" si="69"/>
        <v>0.9802131983930793</v>
      </c>
      <c r="T470" s="25">
        <f ca="1">_xlfn.LOGNORM.INV(S470,'Input Parameters'!$H$29,'Input Parameters'!$I$29)</f>
        <v>73.369603886275925</v>
      </c>
      <c r="U470" s="10">
        <f t="shared" ca="1" si="70"/>
        <v>0.15424046032387417</v>
      </c>
      <c r="V470" s="29">
        <f ca="1">IF('Input Parameters'!$D$30="Beta",_xlfn.BETA.INV(U470,'Input Parameters'!$L$30,'Input Parameters'!$M$30,'Input Parameters'!$J$30,'Input Parameters'!$K$30),IF('Input Parameters'!$D$30="LogNorm",_xlfn.LOGNORM.INV(U470,'Input Parameters'!$H$30,'Input Parameters'!$I$30)))</f>
        <v>0.66871276830295268</v>
      </c>
      <c r="W470" s="2">
        <f ca="1">N470+(P470-N470)*(1-ERF((T470-R470)/(2*SQRT(L470*'Input Parameters'!$E$31))))</f>
        <v>0.77140830699923457</v>
      </c>
      <c r="X470">
        <f t="shared" ca="1" si="71"/>
        <v>0</v>
      </c>
      <c r="Y470" s="7"/>
    </row>
    <row r="471" spans="1:25" ht="15" customHeight="1" x14ac:dyDescent="0.3">
      <c r="A471" s="130">
        <v>464</v>
      </c>
      <c r="B471" s="10">
        <f t="shared" ca="1" si="63"/>
        <v>0.29242600372237326</v>
      </c>
      <c r="C471" s="57">
        <f ca="1">_xlfn.NORM.INV(B471,'Input Parameters'!$E$19,'Input Parameters'!$F$19)</f>
        <v>521.13669975251128</v>
      </c>
      <c r="D471" s="10">
        <f t="shared" ca="1" si="64"/>
        <v>0.65183880903718761</v>
      </c>
      <c r="E471" s="59">
        <f ca="1">IF(_xlfn.NORM.INV(D471,'Input Parameters'!$E$20,'Input Parameters'!$F$20)&lt;3500,3500,IF(_xlfn.NORM.INV(D471,'Input Parameters'!$E$20,'Input Parameters'!$F$20)&gt;5500,5500,_xlfn.NORM.INV(D471,'Input Parameters'!$E$20,'Input Parameters'!$F$20)))</f>
        <v>5073.2027491822128</v>
      </c>
      <c r="F471" s="10">
        <f t="shared" ca="1" si="65"/>
        <v>0.30792330314676575</v>
      </c>
      <c r="G471" s="61">
        <f ca="1">_xlfn.NORM.INV(F471,'Input Parameters'!$E$21,'Input Parameters'!$F$21)</f>
        <v>280.9062809520687</v>
      </c>
      <c r="H471" s="54">
        <f ca="1">EXP(E471*(1/'Input Parameters'!$E$22-1/G471))</f>
        <v>0.47452519328300757</v>
      </c>
      <c r="I471" s="10">
        <f t="shared" ca="1" si="66"/>
        <v>0.47586355695273796</v>
      </c>
      <c r="J471" s="29">
        <f ca="1">_xlfn.BETA.INV(I471,'Input Parameters'!$L$24,'Input Parameters'!$M$24,'Input Parameters'!$J$24,'Input Parameters'!$K$24)</f>
        <v>0.59738227672537347</v>
      </c>
      <c r="K471" s="156">
        <f ca="1">('Input Parameters'!$E$25/'Input Parameters'!$E$31)^$J471</f>
        <v>1.376879783812565E-2</v>
      </c>
      <c r="L471" s="66">
        <f ca="1">$H471*$C471*'Input Parameters'!$E$23*K471</f>
        <v>3.4049203454392032</v>
      </c>
      <c r="M471" s="23">
        <f t="shared" ca="1" si="67"/>
        <v>0.55321072572677221</v>
      </c>
      <c r="N471" s="15">
        <f ca="1">_xlfn.NORM.INV(M471,'Input Parameters'!$E$26,'Input Parameters'!$F$26)</f>
        <v>3.6809326732530283E-2</v>
      </c>
      <c r="O471" s="8">
        <f t="shared" ca="1" si="68"/>
        <v>0.91117650457718369</v>
      </c>
      <c r="P471" s="29">
        <f ca="1">_xlfn.LOGNORM.INV(O471,'Input Parameters'!$H$27,'Input Parameters'!$I$27)</f>
        <v>2.5846691836790607</v>
      </c>
      <c r="Q471" s="10"/>
      <c r="R471" s="15">
        <f>'Input Parameters'!$E$28</f>
        <v>12.7</v>
      </c>
      <c r="S471" s="10">
        <f t="shared" ca="1" si="69"/>
        <v>0.25828256364373536</v>
      </c>
      <c r="T471" s="25">
        <f ca="1">_xlfn.LOGNORM.INV(S471,'Input Parameters'!$H$29,'Input Parameters'!$I$29)</f>
        <v>54.141776719574651</v>
      </c>
      <c r="U471" s="10">
        <f t="shared" ca="1" si="70"/>
        <v>0.82375745714568394</v>
      </c>
      <c r="V471" s="29">
        <f ca="1">IF('Input Parameters'!$D$30="Beta",_xlfn.BETA.INV(U471,'Input Parameters'!$L$30,'Input Parameters'!$M$30,'Input Parameters'!$J$30,'Input Parameters'!$K$30),IF('Input Parameters'!$D$30="LogNorm",_xlfn.LOGNORM.INV(U471,'Input Parameters'!$H$30,'Input Parameters'!$I$30)))</f>
        <v>1.4417554714071108</v>
      </c>
      <c r="W471" s="2">
        <f ca="1">N471+(P471-N471)*(1-ERF((T471-R471)/(2*SQRT(L471*'Input Parameters'!$E$31))))</f>
        <v>0.32285833124519864</v>
      </c>
      <c r="X471">
        <f t="shared" ca="1" si="71"/>
        <v>1</v>
      </c>
      <c r="Y471" s="7"/>
    </row>
    <row r="472" spans="1:25" ht="15" customHeight="1" x14ac:dyDescent="0.3">
      <c r="A472" s="130">
        <v>465</v>
      </c>
      <c r="B472" s="10">
        <f t="shared" ca="1" si="63"/>
        <v>0.99622518616174138</v>
      </c>
      <c r="C472" s="57">
        <f ca="1">_xlfn.NORM.INV(B472,'Input Parameters'!$E$19,'Input Parameters'!$F$19)</f>
        <v>793.04805840493339</v>
      </c>
      <c r="D472" s="10">
        <f t="shared" ca="1" si="64"/>
        <v>0.58369922734107305</v>
      </c>
      <c r="E472" s="59">
        <f ca="1">IF(_xlfn.NORM.INV(D472,'Input Parameters'!$E$20,'Input Parameters'!$F$20)&lt;3500,3500,IF(_xlfn.NORM.INV(D472,'Input Parameters'!$E$20,'Input Parameters'!$F$20)&gt;5500,5500,_xlfn.NORM.INV(D472,'Input Parameters'!$E$20,'Input Parameters'!$F$20)))</f>
        <v>4947.9563257259588</v>
      </c>
      <c r="F472" s="10">
        <f t="shared" ca="1" si="65"/>
        <v>0.3104603275479898</v>
      </c>
      <c r="G472" s="61">
        <f ca="1">_xlfn.NORM.INV(F472,'Input Parameters'!$E$21,'Input Parameters'!$F$21)</f>
        <v>280.96286874154123</v>
      </c>
      <c r="H472" s="54">
        <f ca="1">EXP(E472*(1/'Input Parameters'!$E$22-1/G472))</f>
        <v>0.48505663553785117</v>
      </c>
      <c r="I472" s="10">
        <f t="shared" ca="1" si="66"/>
        <v>0.96408892554031744</v>
      </c>
      <c r="J472" s="29">
        <f ca="1">_xlfn.BETA.INV(I472,'Input Parameters'!$L$24,'Input Parameters'!$M$24,'Input Parameters'!$J$24,'Input Parameters'!$K$24)</f>
        <v>0.85081315383962441</v>
      </c>
      <c r="K472" s="156">
        <f ca="1">('Input Parameters'!$E$25/'Input Parameters'!$E$31)^$J472</f>
        <v>2.235369443762035E-3</v>
      </c>
      <c r="L472" s="66">
        <f ca="1">$H472*$C472*'Input Parameters'!$E$23*K472</f>
        <v>0.85988676859409952</v>
      </c>
      <c r="M472" s="23">
        <f t="shared" ca="1" si="67"/>
        <v>0.65398425819232608</v>
      </c>
      <c r="N472" s="15">
        <f ca="1">_xlfn.NORM.INV(M472,'Input Parameters'!$E$26,'Input Parameters'!$F$26)</f>
        <v>4.2318093585974124E-2</v>
      </c>
      <c r="O472" s="8">
        <f t="shared" ca="1" si="68"/>
        <v>0.83018802059093166</v>
      </c>
      <c r="P472" s="29">
        <f ca="1">_xlfn.LOGNORM.INV(O472,'Input Parameters'!$H$27,'Input Parameters'!$I$27)</f>
        <v>2.172055342246916</v>
      </c>
      <c r="Q472" s="10"/>
      <c r="R472" s="15">
        <f>'Input Parameters'!$E$28</f>
        <v>12.7</v>
      </c>
      <c r="S472" s="10">
        <f t="shared" ca="1" si="69"/>
        <v>0.87299420001169792</v>
      </c>
      <c r="T472" s="25">
        <f ca="1">_xlfn.LOGNORM.INV(S472,'Input Parameters'!$H$29,'Input Parameters'!$I$29)</f>
        <v>66.187896464064139</v>
      </c>
      <c r="U472" s="10">
        <f t="shared" ca="1" si="70"/>
        <v>0.31574452358017624</v>
      </c>
      <c r="V472" s="29">
        <f ca="1">IF('Input Parameters'!$D$30="Beta",_xlfn.BETA.INV(U472,'Input Parameters'!$L$30,'Input Parameters'!$M$30,'Input Parameters'!$J$30,'Input Parameters'!$K$30),IF('Input Parameters'!$D$30="LogNorm",_xlfn.LOGNORM.INV(U472,'Input Parameters'!$H$30,'Input Parameters'!$I$30)))</f>
        <v>0.82701367504576762</v>
      </c>
      <c r="W472" s="2">
        <f ca="1">N472+(P472-N472)*(1-ERF((T472-R472)/(2*SQRT(L472*'Input Parameters'!$E$31))))</f>
        <v>4.2414552927293514E-2</v>
      </c>
      <c r="X472">
        <f t="shared" ca="1" si="71"/>
        <v>1</v>
      </c>
      <c r="Y472" s="7"/>
    </row>
    <row r="473" spans="1:25" ht="15" customHeight="1" x14ac:dyDescent="0.3">
      <c r="A473" s="130">
        <v>466</v>
      </c>
      <c r="B473" s="10">
        <f t="shared" ca="1" si="63"/>
        <v>0.75631173251783523</v>
      </c>
      <c r="C473" s="57">
        <f ca="1">_xlfn.NORM.INV(B473,'Input Parameters'!$E$19,'Input Parameters'!$F$19)</f>
        <v>625.98419405037976</v>
      </c>
      <c r="D473" s="10">
        <f t="shared" ca="1" si="64"/>
        <v>0.41472945155859176</v>
      </c>
      <c r="E473" s="59">
        <f ca="1">IF(_xlfn.NORM.INV(D473,'Input Parameters'!$E$20,'Input Parameters'!$F$20)&lt;3500,3500,IF(_xlfn.NORM.INV(D473,'Input Parameters'!$E$20,'Input Parameters'!$F$20)&gt;5500,5500,_xlfn.NORM.INV(D473,'Input Parameters'!$E$20,'Input Parameters'!$F$20)))</f>
        <v>4649.2230826256255</v>
      </c>
      <c r="F473" s="10">
        <f t="shared" ca="1" si="65"/>
        <v>0.62717861749940929</v>
      </c>
      <c r="G473" s="61">
        <f ca="1">_xlfn.NORM.INV(F473,'Input Parameters'!$E$21,'Input Parameters'!$F$21)</f>
        <v>287.39970565568564</v>
      </c>
      <c r="H473" s="54">
        <f ca="1">EXP(E473*(1/'Input Parameters'!$E$22-1/G473))</f>
        <v>0.73403509080667295</v>
      </c>
      <c r="I473" s="10">
        <f t="shared" ca="1" si="66"/>
        <v>0.67355643793763509</v>
      </c>
      <c r="J473" s="29">
        <f ca="1">_xlfn.BETA.INV(I473,'Input Parameters'!$L$24,'Input Parameters'!$M$24,'Input Parameters'!$J$24,'Input Parameters'!$K$24)</f>
        <v>0.67763406303743889</v>
      </c>
      <c r="K473" s="156">
        <f ca="1">('Input Parameters'!$E$25/'Input Parameters'!$E$31)^$J473</f>
        <v>7.7424253150739685E-3</v>
      </c>
      <c r="L473" s="66">
        <f ca="1">$H473*$C473*'Input Parameters'!$E$23*K473</f>
        <v>3.5576008015676055</v>
      </c>
      <c r="M473" s="23">
        <f t="shared" ca="1" si="67"/>
        <v>0.59057794682295983</v>
      </c>
      <c r="N473" s="15">
        <f ca="1">_xlfn.NORM.INV(M473,'Input Parameters'!$E$26,'Input Parameters'!$F$26)</f>
        <v>3.8809670333621142E-2</v>
      </c>
      <c r="O473" s="8">
        <f t="shared" ca="1" si="68"/>
        <v>0.13125798511499109</v>
      </c>
      <c r="P473" s="29">
        <f ca="1">_xlfn.LOGNORM.INV(O473,'Input Parameters'!$H$27,'Input Parameters'!$I$27)</f>
        <v>0.86719296099676468</v>
      </c>
      <c r="Q473" s="10"/>
      <c r="R473" s="15">
        <f>'Input Parameters'!$E$28</f>
        <v>12.7</v>
      </c>
      <c r="S473" s="10">
        <f t="shared" ca="1" si="69"/>
        <v>0.61769134468991416</v>
      </c>
      <c r="T473" s="25">
        <f ca="1">_xlfn.LOGNORM.INV(S473,'Input Parameters'!$H$29,'Input Parameters'!$I$29)</f>
        <v>60.222693432827576</v>
      </c>
      <c r="U473" s="10">
        <f t="shared" ca="1" si="70"/>
        <v>0.79111486684489529</v>
      </c>
      <c r="V473" s="29">
        <f ca="1">IF('Input Parameters'!$D$30="Beta",_xlfn.BETA.INV(U473,'Input Parameters'!$L$30,'Input Parameters'!$M$30,'Input Parameters'!$J$30,'Input Parameters'!$K$30),IF('Input Parameters'!$D$30="LogNorm",_xlfn.LOGNORM.INV(U473,'Input Parameters'!$H$30,'Input Parameters'!$I$30)))</f>
        <v>1.3753983240296237</v>
      </c>
      <c r="W473" s="2">
        <f ca="1">N473+(P473-N473)*(1-ERF((T473-R473)/(2*SQRT(L473*'Input Parameters'!$E$31))))</f>
        <v>0.10078627081739912</v>
      </c>
      <c r="X473">
        <f t="shared" ca="1" si="71"/>
        <v>1</v>
      </c>
      <c r="Y473" s="7"/>
    </row>
    <row r="474" spans="1:25" ht="15" customHeight="1" x14ac:dyDescent="0.3">
      <c r="A474" s="130">
        <v>467</v>
      </c>
      <c r="B474" s="10">
        <f t="shared" ca="1" si="63"/>
        <v>0.72904957970212814</v>
      </c>
      <c r="C474" s="57">
        <f ca="1">_xlfn.NORM.INV(B474,'Input Parameters'!$E$19,'Input Parameters'!$F$19)</f>
        <v>618.8400210061078</v>
      </c>
      <c r="D474" s="10">
        <f t="shared" ca="1" si="64"/>
        <v>0.2427552439433377</v>
      </c>
      <c r="E474" s="59">
        <f ca="1">IF(_xlfn.NORM.INV(D474,'Input Parameters'!$E$20,'Input Parameters'!$F$20)&lt;3500,3500,IF(_xlfn.NORM.INV(D474,'Input Parameters'!$E$20,'Input Parameters'!$F$20)&gt;5500,5500,_xlfn.NORM.INV(D474,'Input Parameters'!$E$20,'Input Parameters'!$F$20)))</f>
        <v>4311.7729919862195</v>
      </c>
      <c r="F474" s="10">
        <f t="shared" ca="1" si="65"/>
        <v>0.99158737102979577</v>
      </c>
      <c r="G474" s="61">
        <f ca="1">_xlfn.NORM.INV(F474,'Input Parameters'!$E$21,'Input Parameters'!$F$21)</f>
        <v>303.63936279971881</v>
      </c>
      <c r="H474" s="54">
        <f ca="1">EXP(E474*(1/'Input Parameters'!$E$22-1/G474))</f>
        <v>1.6747084121695077</v>
      </c>
      <c r="I474" s="10">
        <f t="shared" ca="1" si="66"/>
        <v>0.24320732092102104</v>
      </c>
      <c r="J474" s="29">
        <f ca="1">_xlfn.BETA.INV(I474,'Input Parameters'!$L$24,'Input Parameters'!$M$24,'Input Parameters'!$J$24,'Input Parameters'!$K$24)</f>
        <v>0.49272256588639701</v>
      </c>
      <c r="K474" s="156">
        <f ca="1">('Input Parameters'!$E$25/'Input Parameters'!$E$31)^$J474</f>
        <v>2.9171331723176281E-2</v>
      </c>
      <c r="L474" s="66">
        <f ca="1">$H474*$C474*'Input Parameters'!$E$23*K474</f>
        <v>30.232485266863538</v>
      </c>
      <c r="M474" s="23">
        <f t="shared" ca="1" si="67"/>
        <v>0.55772580965988272</v>
      </c>
      <c r="N474" s="15">
        <f ca="1">_xlfn.NORM.INV(M474,'Input Parameters'!$E$26,'Input Parameters'!$F$26)</f>
        <v>3.7049321960987466E-2</v>
      </c>
      <c r="O474" s="8">
        <f t="shared" ca="1" si="68"/>
        <v>0.23446981140468204</v>
      </c>
      <c r="P474" s="29">
        <f ca="1">_xlfn.LOGNORM.INV(O474,'Input Parameters'!$H$27,'Input Parameters'!$I$27)</f>
        <v>1.0333598484394455</v>
      </c>
      <c r="Q474" s="10"/>
      <c r="R474" s="15">
        <f>'Input Parameters'!$E$28</f>
        <v>12.7</v>
      </c>
      <c r="S474" s="10">
        <f t="shared" ca="1" si="69"/>
        <v>0.35281700776737412</v>
      </c>
      <c r="T474" s="25">
        <f ca="1">_xlfn.LOGNORM.INV(S474,'Input Parameters'!$H$29,'Input Parameters'!$I$29)</f>
        <v>55.813931733511595</v>
      </c>
      <c r="U474" s="10">
        <f t="shared" ca="1" si="70"/>
        <v>0.24113848184622699</v>
      </c>
      <c r="V474" s="29">
        <f ca="1">IF('Input Parameters'!$D$30="Beta",_xlfn.BETA.INV(U474,'Input Parameters'!$L$30,'Input Parameters'!$M$30,'Input Parameters'!$J$30,'Input Parameters'!$K$30),IF('Input Parameters'!$D$30="LogNorm",_xlfn.LOGNORM.INV(U474,'Input Parameters'!$H$30,'Input Parameters'!$I$30)))</f>
        <v>0.75738901330156339</v>
      </c>
      <c r="W474" s="2">
        <f ca="1">N474+(P474-N474)*(1-ERF((T474-R474)/(2*SQRT(L474*'Input Parameters'!$E$31))))</f>
        <v>0.61418014408252286</v>
      </c>
      <c r="X474">
        <f t="shared" ca="1" si="71"/>
        <v>1</v>
      </c>
      <c r="Y474" s="7"/>
    </row>
    <row r="475" spans="1:25" ht="15" customHeight="1" x14ac:dyDescent="0.3">
      <c r="A475" s="130">
        <v>468</v>
      </c>
      <c r="B475" s="10">
        <f t="shared" ca="1" si="63"/>
        <v>0.97519852669213325</v>
      </c>
      <c r="C475" s="57">
        <f ca="1">_xlfn.NORM.INV(B475,'Input Parameters'!$E$19,'Input Parameters'!$F$19)</f>
        <v>733.20494727628011</v>
      </c>
      <c r="D475" s="10">
        <f t="shared" ca="1" si="64"/>
        <v>0.60140969998684024</v>
      </c>
      <c r="E475" s="59">
        <f ca="1">IF(_xlfn.NORM.INV(D475,'Input Parameters'!$E$20,'Input Parameters'!$F$20)&lt;3500,3500,IF(_xlfn.NORM.INV(D475,'Input Parameters'!$E$20,'Input Parameters'!$F$20)&gt;5500,5500,_xlfn.NORM.INV(D475,'Input Parameters'!$E$20,'Input Parameters'!$F$20)))</f>
        <v>4979.8983433611647</v>
      </c>
      <c r="F475" s="10">
        <f t="shared" ca="1" si="65"/>
        <v>0.48752802152958186</v>
      </c>
      <c r="G475" s="61">
        <f ca="1">_xlfn.NORM.INV(F475,'Input Parameters'!$E$21,'Input Parameters'!$F$21)</f>
        <v>284.60423581479085</v>
      </c>
      <c r="H475" s="54">
        <f ca="1">EXP(E475*(1/'Input Parameters'!$E$22-1/G475))</f>
        <v>0.60569092173798345</v>
      </c>
      <c r="I475" s="10">
        <f t="shared" ca="1" si="66"/>
        <v>0.66242016731657594</v>
      </c>
      <c r="J475" s="29">
        <f ca="1">_xlfn.BETA.INV(I475,'Input Parameters'!$L$24,'Input Parameters'!$M$24,'Input Parameters'!$J$24,'Input Parameters'!$K$24)</f>
        <v>0.6729745346304109</v>
      </c>
      <c r="K475" s="156">
        <f ca="1">('Input Parameters'!$E$25/'Input Parameters'!$E$31)^$J475</f>
        <v>8.0055923093082827E-3</v>
      </c>
      <c r="L475" s="66">
        <f ca="1">$H475*$C475*'Input Parameters'!$E$23*K475</f>
        <v>3.5552481625566519</v>
      </c>
      <c r="M475" s="23">
        <f t="shared" ca="1" si="67"/>
        <v>0.6391837044087112</v>
      </c>
      <c r="N475" s="15">
        <f ca="1">_xlfn.NORM.INV(M475,'Input Parameters'!$E$26,'Input Parameters'!$F$26)</f>
        <v>4.1481832169290703E-2</v>
      </c>
      <c r="O475" s="8">
        <f t="shared" ca="1" si="68"/>
        <v>1.9925780812140692E-2</v>
      </c>
      <c r="P475" s="29">
        <f ca="1">_xlfn.LOGNORM.INV(O475,'Input Parameters'!$H$27,'Input Parameters'!$I$27)</f>
        <v>0.57345928353859388</v>
      </c>
      <c r="Q475" s="10"/>
      <c r="R475" s="15">
        <f>'Input Parameters'!$E$28</f>
        <v>12.7</v>
      </c>
      <c r="S475" s="10">
        <f t="shared" ca="1" si="69"/>
        <v>0.44610432598468375</v>
      </c>
      <c r="T475" s="25">
        <f ca="1">_xlfn.LOGNORM.INV(S475,'Input Parameters'!$H$29,'Input Parameters'!$I$29)</f>
        <v>57.352584452168173</v>
      </c>
      <c r="U475" s="10">
        <f t="shared" ca="1" si="70"/>
        <v>0.78154110035055868</v>
      </c>
      <c r="V475" s="29">
        <f ca="1">IF('Input Parameters'!$D$30="Beta",_xlfn.BETA.INV(U475,'Input Parameters'!$L$30,'Input Parameters'!$M$30,'Input Parameters'!$J$30,'Input Parameters'!$K$30),IF('Input Parameters'!$D$30="LogNorm",_xlfn.LOGNORM.INV(U475,'Input Parameters'!$H$30,'Input Parameters'!$I$30)))</f>
        <v>1.3576760723437722</v>
      </c>
      <c r="W475" s="2">
        <f ca="1">N475+(P475-N475)*(1-ERF((T475-R475)/(2*SQRT(L475*'Input Parameters'!$E$31))))</f>
        <v>9.150030705695085E-2</v>
      </c>
      <c r="X475">
        <f t="shared" ca="1" si="71"/>
        <v>1</v>
      </c>
      <c r="Y475" s="7"/>
    </row>
    <row r="476" spans="1:25" ht="15" customHeight="1" x14ac:dyDescent="0.3">
      <c r="A476" s="130">
        <v>469</v>
      </c>
      <c r="B476" s="10">
        <f t="shared" ca="1" si="63"/>
        <v>0.23461180351566646</v>
      </c>
      <c r="C476" s="57">
        <f ca="1">_xlfn.NORM.INV(B476,'Input Parameters'!$E$19,'Input Parameters'!$F$19)</f>
        <v>506.14372724179248</v>
      </c>
      <c r="D476" s="10">
        <f t="shared" ca="1" si="64"/>
        <v>0.90584919855174162</v>
      </c>
      <c r="E476" s="59">
        <f ca="1">IF(_xlfn.NORM.INV(D476,'Input Parameters'!$E$20,'Input Parameters'!$F$20)&lt;3500,3500,IF(_xlfn.NORM.INV(D476,'Input Parameters'!$E$20,'Input Parameters'!$F$20)&gt;5500,5500,_xlfn.NORM.INV(D476,'Input Parameters'!$E$20,'Input Parameters'!$F$20)))</f>
        <v>5500</v>
      </c>
      <c r="F476" s="10">
        <f t="shared" ca="1" si="65"/>
        <v>0.52869307754288941</v>
      </c>
      <c r="G476" s="61">
        <f ca="1">_xlfn.NORM.INV(F476,'Input Parameters'!$E$21,'Input Parameters'!$F$21)</f>
        <v>285.41580210228932</v>
      </c>
      <c r="H476" s="54">
        <f ca="1">EXP(E476*(1/'Input Parameters'!$E$22-1/G476))</f>
        <v>0.60725874730114515</v>
      </c>
      <c r="I476" s="10">
        <f t="shared" ca="1" si="66"/>
        <v>0.86533504729524491</v>
      </c>
      <c r="J476" s="29">
        <f ca="1">_xlfn.BETA.INV(I476,'Input Parameters'!$L$24,'Input Parameters'!$M$24,'Input Parameters'!$J$24,'Input Parameters'!$K$24)</f>
        <v>0.77019686708656199</v>
      </c>
      <c r="K476" s="156">
        <f ca="1">('Input Parameters'!$E$25/'Input Parameters'!$E$31)^$J476</f>
        <v>3.9856933783352253E-3</v>
      </c>
      <c r="L476" s="66">
        <f ca="1">$H476*$C476*'Input Parameters'!$E$23*K476</f>
        <v>1.2250435368581296</v>
      </c>
      <c r="M476" s="23">
        <f t="shared" ca="1" si="67"/>
        <v>0.80375817166132424</v>
      </c>
      <c r="N476" s="15">
        <f ca="1">_xlfn.NORM.INV(M476,'Input Parameters'!$E$26,'Input Parameters'!$F$26)</f>
        <v>5.195756028467137E-2</v>
      </c>
      <c r="O476" s="8">
        <f t="shared" ca="1" si="68"/>
        <v>0.18405825304706658</v>
      </c>
      <c r="P476" s="29">
        <f ca="1">_xlfn.LOGNORM.INV(O476,'Input Parameters'!$H$27,'Input Parameters'!$I$27)</f>
        <v>0.95603469824752618</v>
      </c>
      <c r="Q476" s="10"/>
      <c r="R476" s="15">
        <f>'Input Parameters'!$E$28</f>
        <v>12.7</v>
      </c>
      <c r="S476" s="10">
        <f t="shared" ca="1" si="69"/>
        <v>0.91363753944670778</v>
      </c>
      <c r="T476" s="25">
        <f ca="1">_xlfn.LOGNORM.INV(S476,'Input Parameters'!$H$29,'Input Parameters'!$I$29)</f>
        <v>67.864742930953682</v>
      </c>
      <c r="U476" s="10">
        <f t="shared" ca="1" si="70"/>
        <v>0.5506774450324543</v>
      </c>
      <c r="V476" s="29">
        <f ca="1">IF('Input Parameters'!$D$30="Beta",_xlfn.BETA.INV(U476,'Input Parameters'!$L$30,'Input Parameters'!$M$30,'Input Parameters'!$J$30,'Input Parameters'!$K$30),IF('Input Parameters'!$D$30="LogNorm",_xlfn.LOGNORM.INV(U476,'Input Parameters'!$H$30,'Input Parameters'!$I$30)))</f>
        <v>1.0506781497422251</v>
      </c>
      <c r="W476" s="2">
        <f ca="1">N476+(P476-N476)*(1-ERF((T476-R476)/(2*SQRT(L476*'Input Parameters'!$E$31))))</f>
        <v>5.2341458224486243E-2</v>
      </c>
      <c r="X476">
        <f t="shared" ca="1" si="71"/>
        <v>1</v>
      </c>
      <c r="Y476" s="7"/>
    </row>
    <row r="477" spans="1:25" ht="15" customHeight="1" x14ac:dyDescent="0.3">
      <c r="A477" s="130">
        <v>470</v>
      </c>
      <c r="B477" s="10">
        <f t="shared" ca="1" si="63"/>
        <v>0.82413209318336422</v>
      </c>
      <c r="C477" s="57">
        <f ca="1">_xlfn.NORM.INV(B477,'Input Parameters'!$E$19,'Input Parameters'!$F$19)</f>
        <v>645.98873713181911</v>
      </c>
      <c r="D477" s="10">
        <f t="shared" ca="1" si="64"/>
        <v>0.43971222583158365</v>
      </c>
      <c r="E477" s="59">
        <f ca="1">IF(_xlfn.NORM.INV(D477,'Input Parameters'!$E$20,'Input Parameters'!$F$20)&lt;3500,3500,IF(_xlfn.NORM.INV(D477,'Input Parameters'!$E$20,'Input Parameters'!$F$20)&gt;5500,5500,_xlfn.NORM.INV(D477,'Input Parameters'!$E$20,'Input Parameters'!$F$20)))</f>
        <v>4693.8107938361991</v>
      </c>
      <c r="F477" s="10">
        <f t="shared" ca="1" si="65"/>
        <v>0.12345685685886998</v>
      </c>
      <c r="G477" s="61">
        <f ca="1">_xlfn.NORM.INV(F477,'Input Parameters'!$E$21,'Input Parameters'!$F$21)</f>
        <v>275.74907674571239</v>
      </c>
      <c r="H477" s="54">
        <f ca="1">EXP(E477*(1/'Input Parameters'!$E$22-1/G477))</f>
        <v>0.36706944025377675</v>
      </c>
      <c r="I477" s="10">
        <f t="shared" ca="1" si="66"/>
        <v>0.76617413200478779</v>
      </c>
      <c r="J477" s="29">
        <f ca="1">_xlfn.BETA.INV(I477,'Input Parameters'!$L$24,'Input Parameters'!$M$24,'Input Parameters'!$J$24,'Input Parameters'!$K$24)</f>
        <v>0.71843428711775104</v>
      </c>
      <c r="K477" s="156">
        <f ca="1">('Input Parameters'!$E$25/'Input Parameters'!$E$31)^$J477</f>
        <v>5.777855725056652E-3</v>
      </c>
      <c r="L477" s="66">
        <f ca="1">$H477*$C477*'Input Parameters'!$E$23*K477</f>
        <v>1.3700608892666055</v>
      </c>
      <c r="M477" s="23">
        <f t="shared" ca="1" si="67"/>
        <v>0.67204904244382502</v>
      </c>
      <c r="N477" s="15">
        <f ca="1">_xlfn.NORM.INV(M477,'Input Parameters'!$E$26,'Input Parameters'!$F$26)</f>
        <v>4.3357143523099495E-2</v>
      </c>
      <c r="O477" s="8">
        <f t="shared" ca="1" si="68"/>
        <v>0.21523914913625075</v>
      </c>
      <c r="P477" s="29">
        <f ca="1">_xlfn.LOGNORM.INV(O477,'Input Parameters'!$H$27,'Input Parameters'!$I$27)</f>
        <v>1.0044366642812042</v>
      </c>
      <c r="Q477" s="10"/>
      <c r="R477" s="15">
        <f>'Input Parameters'!$E$28</f>
        <v>12.7</v>
      </c>
      <c r="S477" s="10">
        <f t="shared" ca="1" si="69"/>
        <v>0.84737785702898538</v>
      </c>
      <c r="T477" s="25">
        <f ca="1">_xlfn.LOGNORM.INV(S477,'Input Parameters'!$H$29,'Input Parameters'!$I$29)</f>
        <v>65.335819865378099</v>
      </c>
      <c r="U477" s="10">
        <f t="shared" ca="1" si="70"/>
        <v>0.38402375423360868</v>
      </c>
      <c r="V477" s="29">
        <f ca="1">IF('Input Parameters'!$D$30="Beta",_xlfn.BETA.INV(U477,'Input Parameters'!$L$30,'Input Parameters'!$M$30,'Input Parameters'!$J$30,'Input Parameters'!$K$30),IF('Input Parameters'!$D$30="LogNorm",_xlfn.LOGNORM.INV(U477,'Input Parameters'!$H$30,'Input Parameters'!$I$30)))</f>
        <v>0.88949845415402173</v>
      </c>
      <c r="W477" s="2">
        <f ca="1">N477+(P477-N477)*(1-ERF((T477-R477)/(2*SQRT(L477*'Input Parameters'!$E$31))))</f>
        <v>4.4773670817375287E-2</v>
      </c>
      <c r="X477">
        <f t="shared" ca="1" si="71"/>
        <v>1</v>
      </c>
      <c r="Y477" s="7"/>
    </row>
    <row r="478" spans="1:25" ht="15" customHeight="1" x14ac:dyDescent="0.3">
      <c r="A478" s="130">
        <v>471</v>
      </c>
      <c r="B478" s="10">
        <f t="shared" ca="1" si="63"/>
        <v>0.6111321251457662</v>
      </c>
      <c r="C478" s="57">
        <f ca="1">_xlfn.NORM.INV(B478,'Input Parameters'!$E$19,'Input Parameters'!$F$19)</f>
        <v>591.15189627528025</v>
      </c>
      <c r="D478" s="10">
        <f t="shared" ca="1" si="64"/>
        <v>0.47197663210069962</v>
      </c>
      <c r="E478" s="59">
        <f ca="1">IF(_xlfn.NORM.INV(D478,'Input Parameters'!$E$20,'Input Parameters'!$F$20)&lt;3500,3500,IF(_xlfn.NORM.INV(D478,'Input Parameters'!$E$20,'Input Parameters'!$F$20)&gt;5500,5500,_xlfn.NORM.INV(D478,'Input Parameters'!$E$20,'Input Parameters'!$F$20)))</f>
        <v>4750.7885767139469</v>
      </c>
      <c r="F478" s="10">
        <f t="shared" ca="1" si="65"/>
        <v>0.21595300683914054</v>
      </c>
      <c r="G478" s="61">
        <f ca="1">_xlfn.NORM.INV(F478,'Input Parameters'!$E$21,'Input Parameters'!$F$21)</f>
        <v>278.67255687314616</v>
      </c>
      <c r="H478" s="54">
        <f ca="1">EXP(E478*(1/'Input Parameters'!$E$22-1/G478))</f>
        <v>0.4344699316838011</v>
      </c>
      <c r="I478" s="10">
        <f t="shared" ca="1" si="66"/>
        <v>0.99751839728752656</v>
      </c>
      <c r="J478" s="29">
        <f ca="1">_xlfn.BETA.INV(I478,'Input Parameters'!$L$24,'Input Parameters'!$M$24,'Input Parameters'!$J$24,'Input Parameters'!$K$24)</f>
        <v>0.93137295464060665</v>
      </c>
      <c r="K478" s="156">
        <f ca="1">('Input Parameters'!$E$25/'Input Parameters'!$E$31)^$J478</f>
        <v>1.2542113112068206E-3</v>
      </c>
      <c r="L478" s="66">
        <f ca="1">$H478*$C478*'Input Parameters'!$E$23*K478</f>
        <v>0.32212877857220923</v>
      </c>
      <c r="M478" s="23">
        <f t="shared" ca="1" si="67"/>
        <v>0.92248916277691539</v>
      </c>
      <c r="N478" s="15">
        <f ca="1">_xlfn.NORM.INV(M478,'Input Parameters'!$E$26,'Input Parameters'!$F$26)</f>
        <v>6.3862331060351038E-2</v>
      </c>
      <c r="O478" s="8">
        <f t="shared" ca="1" si="68"/>
        <v>0.32013740633271659</v>
      </c>
      <c r="P478" s="29">
        <f ca="1">_xlfn.LOGNORM.INV(O478,'Input Parameters'!$H$27,'Input Parameters'!$I$27)</f>
        <v>1.1577364935903787</v>
      </c>
      <c r="Q478" s="10"/>
      <c r="R478" s="15">
        <f>'Input Parameters'!$E$28</f>
        <v>12.7</v>
      </c>
      <c r="S478" s="10">
        <f t="shared" ca="1" si="69"/>
        <v>0.61861797496914461</v>
      </c>
      <c r="T478" s="25">
        <f ca="1">_xlfn.LOGNORM.INV(S478,'Input Parameters'!$H$29,'Input Parameters'!$I$29)</f>
        <v>60.239126502341428</v>
      </c>
      <c r="U478" s="10">
        <f t="shared" ca="1" si="70"/>
        <v>0.24352841444911966</v>
      </c>
      <c r="V478" s="29">
        <f ca="1">IF('Input Parameters'!$D$30="Beta",_xlfn.BETA.INV(U478,'Input Parameters'!$L$30,'Input Parameters'!$M$30,'Input Parameters'!$J$30,'Input Parameters'!$K$30),IF('Input Parameters'!$D$30="LogNorm",_xlfn.LOGNORM.INV(U478,'Input Parameters'!$H$30,'Input Parameters'!$I$30)))</f>
        <v>0.75967656740015532</v>
      </c>
      <c r="W478" s="2">
        <f ca="1">N478+(P478-N478)*(1-ERF((T478-R478)/(2*SQRT(L478*'Input Parameters'!$E$31))))</f>
        <v>6.3862334524142625E-2</v>
      </c>
      <c r="X478">
        <f t="shared" ca="1" si="71"/>
        <v>1</v>
      </c>
      <c r="Y478" s="7"/>
    </row>
    <row r="479" spans="1:25" ht="15" customHeight="1" x14ac:dyDescent="0.3">
      <c r="A479" s="130">
        <v>472</v>
      </c>
      <c r="B479" s="10">
        <f t="shared" ca="1" si="63"/>
        <v>0.65451553400465856</v>
      </c>
      <c r="C479" s="57">
        <f ca="1">_xlfn.NORM.INV(B479,'Input Parameters'!$E$19,'Input Parameters'!$F$19)</f>
        <v>600.89217169532958</v>
      </c>
      <c r="D479" s="10">
        <f t="shared" ca="1" si="64"/>
        <v>0.67801880515160673</v>
      </c>
      <c r="E479" s="59">
        <f ca="1">IF(_xlfn.NORM.INV(D479,'Input Parameters'!$E$20,'Input Parameters'!$F$20)&lt;3500,3500,IF(_xlfn.NORM.INV(D479,'Input Parameters'!$E$20,'Input Parameters'!$F$20)&gt;5500,5500,_xlfn.NORM.INV(D479,'Input Parameters'!$E$20,'Input Parameters'!$F$20)))</f>
        <v>5123.5160960808043</v>
      </c>
      <c r="F479" s="10">
        <f t="shared" ca="1" si="65"/>
        <v>1.7782551160659965E-2</v>
      </c>
      <c r="G479" s="61">
        <f ca="1">_xlfn.NORM.INV(F479,'Input Parameters'!$E$21,'Input Parameters'!$F$21)</f>
        <v>268.32934101610164</v>
      </c>
      <c r="H479" s="54">
        <f ca="1">EXP(E479*(1/'Input Parameters'!$E$22-1/G479))</f>
        <v>0.20034190774277172</v>
      </c>
      <c r="I479" s="10">
        <f t="shared" ca="1" si="66"/>
        <v>0.33498693643869981</v>
      </c>
      <c r="J479" s="29">
        <f ca="1">_xlfn.BETA.INV(I479,'Input Parameters'!$L$24,'Input Parameters'!$M$24,'Input Parameters'!$J$24,'Input Parameters'!$K$24)</f>
        <v>0.53741852611854168</v>
      </c>
      <c r="K479" s="156">
        <f ca="1">('Input Parameters'!$E$25/'Input Parameters'!$E$31)^$J479</f>
        <v>2.1169423075590138E-2</v>
      </c>
      <c r="L479" s="66">
        <f ca="1">$H479*$C479*'Input Parameters'!$E$23*K479</f>
        <v>2.5484573724109545</v>
      </c>
      <c r="M479" s="23">
        <f t="shared" ca="1" si="67"/>
        <v>0.18689515039372695</v>
      </c>
      <c r="N479" s="15">
        <f ca="1">_xlfn.NORM.INV(M479,'Input Parameters'!$E$26,'Input Parameters'!$F$26)</f>
        <v>1.5322684267557368E-2</v>
      </c>
      <c r="O479" s="8">
        <f t="shared" ca="1" si="68"/>
        <v>0.93926603515979024</v>
      </c>
      <c r="P479" s="29">
        <f ca="1">_xlfn.LOGNORM.INV(O479,'Input Parameters'!$H$27,'Input Parameters'!$I$27)</f>
        <v>2.82454655508556</v>
      </c>
      <c r="Q479" s="10"/>
      <c r="R479" s="15">
        <f>'Input Parameters'!$E$28</f>
        <v>12.7</v>
      </c>
      <c r="S479" s="10">
        <f t="shared" ca="1" si="69"/>
        <v>3.3802410407194339E-2</v>
      </c>
      <c r="T479" s="25">
        <f ca="1">_xlfn.LOGNORM.INV(S479,'Input Parameters'!$H$29,'Input Parameters'!$I$29)</f>
        <v>47.429191488087547</v>
      </c>
      <c r="U479" s="10">
        <f t="shared" ca="1" si="70"/>
        <v>0.41050973702933446</v>
      </c>
      <c r="V479" s="29">
        <f ca="1">IF('Input Parameters'!$D$30="Beta",_xlfn.BETA.INV(U479,'Input Parameters'!$L$30,'Input Parameters'!$M$30,'Input Parameters'!$J$30,'Input Parameters'!$K$30),IF('Input Parameters'!$D$30="LogNorm",_xlfn.LOGNORM.INV(U479,'Input Parameters'!$H$30,'Input Parameters'!$I$30)))</f>
        <v>0.9139242439308447</v>
      </c>
      <c r="W479" s="2">
        <f ca="1">N479+(P479-N479)*(1-ERF((T479-R479)/(2*SQRT(L479*'Input Parameters'!$E$31))))</f>
        <v>0.36359712559156221</v>
      </c>
      <c r="X479">
        <f t="shared" ca="1" si="71"/>
        <v>1</v>
      </c>
      <c r="Y479" s="7"/>
    </row>
    <row r="480" spans="1:25" ht="15" customHeight="1" x14ac:dyDescent="0.3">
      <c r="A480" s="130">
        <v>473</v>
      </c>
      <c r="B480" s="10">
        <f t="shared" ca="1" si="63"/>
        <v>0.53032832356702897</v>
      </c>
      <c r="C480" s="57">
        <f ca="1">_xlfn.NORM.INV(B480,'Input Parameters'!$E$19,'Input Parameters'!$F$19)</f>
        <v>573.73004504252674</v>
      </c>
      <c r="D480" s="10">
        <f t="shared" ca="1" si="64"/>
        <v>0.81079557013349246</v>
      </c>
      <c r="E480" s="59">
        <f ca="1">IF(_xlfn.NORM.INV(D480,'Input Parameters'!$E$20,'Input Parameters'!$F$20)&lt;3500,3500,IF(_xlfn.NORM.INV(D480,'Input Parameters'!$E$20,'Input Parameters'!$F$20)&gt;5500,5500,_xlfn.NORM.INV(D480,'Input Parameters'!$E$20,'Input Parameters'!$F$20)))</f>
        <v>5416.5822670448879</v>
      </c>
      <c r="F480" s="10">
        <f t="shared" ca="1" si="65"/>
        <v>0.92025327309147187</v>
      </c>
      <c r="G480" s="61">
        <f ca="1">_xlfn.NORM.INV(F480,'Input Parameters'!$E$21,'Input Parameters'!$F$21)</f>
        <v>295.90726909952957</v>
      </c>
      <c r="H480" s="54">
        <f ca="1">EXP(E480*(1/'Input Parameters'!$E$22-1/G480))</f>
        <v>1.1991702876827726</v>
      </c>
      <c r="I480" s="10">
        <f t="shared" ca="1" si="66"/>
        <v>0.54762145526013895</v>
      </c>
      <c r="J480" s="29">
        <f ca="1">_xlfn.BETA.INV(I480,'Input Parameters'!$L$24,'Input Parameters'!$M$24,'Input Parameters'!$J$24,'Input Parameters'!$K$24)</f>
        <v>0.62631616060072015</v>
      </c>
      <c r="K480" s="156">
        <f ca="1">('Input Parameters'!$E$25/'Input Parameters'!$E$31)^$J480</f>
        <v>1.1188051842293399E-2</v>
      </c>
      <c r="L480" s="66">
        <f ca="1">$H480*$C480*'Input Parameters'!$E$23*K480</f>
        <v>7.6973799266791136</v>
      </c>
      <c r="M480" s="23">
        <f t="shared" ca="1" si="67"/>
        <v>1.5676212466831485E-2</v>
      </c>
      <c r="N480" s="15">
        <f ca="1">_xlfn.NORM.INV(M480,'Input Parameters'!$E$26,'Input Parameters'!$F$26)</f>
        <v>-1.120398694021621E-2</v>
      </c>
      <c r="O480" s="8">
        <f t="shared" ca="1" si="68"/>
        <v>0.12482574396465163</v>
      </c>
      <c r="P480" s="29">
        <f ca="1">_xlfn.LOGNORM.INV(O480,'Input Parameters'!$H$27,'Input Parameters'!$I$27)</f>
        <v>0.85548223560020609</v>
      </c>
      <c r="Q480" s="10"/>
      <c r="R480" s="15">
        <f>'Input Parameters'!$E$28</f>
        <v>12.7</v>
      </c>
      <c r="S480" s="10">
        <f t="shared" ca="1" si="69"/>
        <v>0.76998509403443038</v>
      </c>
      <c r="T480" s="25">
        <f ca="1">_xlfn.LOGNORM.INV(S480,'Input Parameters'!$H$29,'Input Parameters'!$I$29)</f>
        <v>63.267975110278059</v>
      </c>
      <c r="U480" s="10">
        <f t="shared" ca="1" si="70"/>
        <v>0.90693578079248949</v>
      </c>
      <c r="V480" s="29">
        <f ca="1">IF('Input Parameters'!$D$30="Beta",_xlfn.BETA.INV(U480,'Input Parameters'!$L$30,'Input Parameters'!$M$30,'Input Parameters'!$J$30,'Input Parameters'!$K$30),IF('Input Parameters'!$D$30="LogNorm",_xlfn.LOGNORM.INV(U480,'Input Parameters'!$H$30,'Input Parameters'!$I$30)))</f>
        <v>1.6830015018474775</v>
      </c>
      <c r="W480" s="2">
        <f ca="1">N480+(P480-N480)*(1-ERF((T480-R480)/(2*SQRT(L480*'Input Parameters'!$E$31))))</f>
        <v>0.1599352849199431</v>
      </c>
      <c r="X480">
        <f t="shared" ca="1" si="71"/>
        <v>1</v>
      </c>
      <c r="Y480" s="7"/>
    </row>
    <row r="481" spans="1:25" ht="15" customHeight="1" x14ac:dyDescent="0.3">
      <c r="A481" s="130">
        <v>474</v>
      </c>
      <c r="B481" s="10">
        <f t="shared" ca="1" si="63"/>
        <v>0.34543076604857825</v>
      </c>
      <c r="C481" s="57">
        <f ca="1">_xlfn.NORM.INV(B481,'Input Parameters'!$E$19,'Input Parameters'!$F$19)</f>
        <v>533.69551851344193</v>
      </c>
      <c r="D481" s="10">
        <f t="shared" ca="1" si="64"/>
        <v>0.91324796944458686</v>
      </c>
      <c r="E481" s="59">
        <f ca="1">IF(_xlfn.NORM.INV(D481,'Input Parameters'!$E$20,'Input Parameters'!$F$20)&lt;3500,3500,IF(_xlfn.NORM.INV(D481,'Input Parameters'!$E$20,'Input Parameters'!$F$20)&gt;5500,5500,_xlfn.NORM.INV(D481,'Input Parameters'!$E$20,'Input Parameters'!$F$20)))</f>
        <v>5500</v>
      </c>
      <c r="F481" s="10">
        <f t="shared" ca="1" si="65"/>
        <v>0.14349294580846383</v>
      </c>
      <c r="G481" s="61">
        <f ca="1">_xlfn.NORM.INV(F481,'Input Parameters'!$E$21,'Input Parameters'!$F$21)</f>
        <v>276.48100968712367</v>
      </c>
      <c r="H481" s="54">
        <f ca="1">EXP(E481*(1/'Input Parameters'!$E$22-1/G481))</f>
        <v>0.32577897794044808</v>
      </c>
      <c r="I481" s="10">
        <f t="shared" ca="1" si="66"/>
        <v>0.65426573971512203</v>
      </c>
      <c r="J481" s="29">
        <f ca="1">_xlfn.BETA.INV(I481,'Input Parameters'!$L$24,'Input Parameters'!$M$24,'Input Parameters'!$J$24,'Input Parameters'!$K$24)</f>
        <v>0.6695852072249</v>
      </c>
      <c r="K481" s="156">
        <f ca="1">('Input Parameters'!$E$25/'Input Parameters'!$E$31)^$J481</f>
        <v>8.2026218259152791E-3</v>
      </c>
      <c r="L481" s="66">
        <f ca="1">$H481*$C481*'Input Parameters'!$E$23*K481</f>
        <v>1.4261634489632533</v>
      </c>
      <c r="M481" s="23">
        <f t="shared" ca="1" si="67"/>
        <v>0.73583856835862738</v>
      </c>
      <c r="N481" s="15">
        <f ca="1">_xlfn.NORM.INV(M481,'Input Parameters'!$E$26,'Input Parameters'!$F$26)</f>
        <v>4.7241933278308015E-2</v>
      </c>
      <c r="O481" s="8">
        <f t="shared" ca="1" si="68"/>
        <v>0.36319954018564649</v>
      </c>
      <c r="P481" s="29">
        <f ca="1">_xlfn.LOGNORM.INV(O481,'Input Parameters'!$H$27,'Input Parameters'!$I$27)</f>
        <v>1.2194545380585453</v>
      </c>
      <c r="Q481" s="10"/>
      <c r="R481" s="15">
        <f>'Input Parameters'!$E$28</f>
        <v>12.7</v>
      </c>
      <c r="S481" s="10">
        <f t="shared" ca="1" si="69"/>
        <v>0.21554658789894821</v>
      </c>
      <c r="T481" s="25">
        <f ca="1">_xlfn.LOGNORM.INV(S481,'Input Parameters'!$H$29,'Input Parameters'!$I$29)</f>
        <v>53.30535615201525</v>
      </c>
      <c r="U481" s="10">
        <f t="shared" ca="1" si="70"/>
        <v>3.5008979562669573E-3</v>
      </c>
      <c r="V481" s="29">
        <f ca="1">IF('Input Parameters'!$D$30="Beta",_xlfn.BETA.INV(U481,'Input Parameters'!$L$30,'Input Parameters'!$M$30,'Input Parameters'!$J$30,'Input Parameters'!$K$30),IF('Input Parameters'!$D$30="LogNorm",_xlfn.LOGNORM.INV(U481,'Input Parameters'!$H$30,'Input Parameters'!$I$30)))</f>
        <v>0.34498704299041061</v>
      </c>
      <c r="W481" s="2">
        <f ca="1">N481+(P481-N481)*(1-ERF((T481-R481)/(2*SQRT(L481*'Input Parameters'!$E$31))))</f>
        <v>6.6237277827002256E-2</v>
      </c>
      <c r="X481">
        <f t="shared" ca="1" si="71"/>
        <v>1</v>
      </c>
      <c r="Y481" s="7"/>
    </row>
    <row r="482" spans="1:25" ht="15" customHeight="1" x14ac:dyDescent="0.3">
      <c r="A482" s="130">
        <v>475</v>
      </c>
      <c r="B482" s="10">
        <f t="shared" ca="1" si="63"/>
        <v>0.75044381681294425</v>
      </c>
      <c r="C482" s="57">
        <f ca="1">_xlfn.NORM.INV(B482,'Input Parameters'!$E$19,'Input Parameters'!$F$19)</f>
        <v>624.4124549237863</v>
      </c>
      <c r="D482" s="10">
        <f t="shared" ca="1" si="64"/>
        <v>0.87377536255033506</v>
      </c>
      <c r="E482" s="59">
        <f ca="1">IF(_xlfn.NORM.INV(D482,'Input Parameters'!$E$20,'Input Parameters'!$F$20)&lt;3500,3500,IF(_xlfn.NORM.INV(D482,'Input Parameters'!$E$20,'Input Parameters'!$F$20)&gt;5500,5500,_xlfn.NORM.INV(D482,'Input Parameters'!$E$20,'Input Parameters'!$F$20)))</f>
        <v>5500</v>
      </c>
      <c r="F482" s="10">
        <f t="shared" ca="1" si="65"/>
        <v>0.81559988981515941</v>
      </c>
      <c r="G482" s="61">
        <f ca="1">_xlfn.NORM.INV(F482,'Input Parameters'!$E$21,'Input Parameters'!$F$21)</f>
        <v>291.91396281745</v>
      </c>
      <c r="H482" s="54">
        <f ca="1">EXP(E482*(1/'Input Parameters'!$E$22-1/G482))</f>
        <v>0.93254591447718982</v>
      </c>
      <c r="I482" s="10">
        <f t="shared" ca="1" si="66"/>
        <v>6.0309539513514476E-4</v>
      </c>
      <c r="J482" s="29">
        <f ca="1">_xlfn.BETA.INV(I482,'Input Parameters'!$L$24,'Input Parameters'!$M$24,'Input Parameters'!$J$24,'Input Parameters'!$K$24)</f>
        <v>0.14343077064976015</v>
      </c>
      <c r="K482" s="156">
        <f ca="1">('Input Parameters'!$E$25/'Input Parameters'!$E$31)^$J482</f>
        <v>0.35739721141887837</v>
      </c>
      <c r="L482" s="66">
        <f ca="1">$H482*$C482*'Input Parameters'!$E$23*K482</f>
        <v>208.10999585371891</v>
      </c>
      <c r="M482" s="23">
        <f t="shared" ca="1" si="67"/>
        <v>0.64031345206634782</v>
      </c>
      <c r="N482" s="15">
        <f ca="1">_xlfn.NORM.INV(M482,'Input Parameters'!$E$26,'Input Parameters'!$F$26)</f>
        <v>4.1545232016627527E-2</v>
      </c>
      <c r="O482" s="8">
        <f t="shared" ca="1" si="68"/>
        <v>0.9702027481995299</v>
      </c>
      <c r="P482" s="29">
        <f ca="1">_xlfn.LOGNORM.INV(O482,'Input Parameters'!$H$27,'Input Parameters'!$I$27)</f>
        <v>3.2759816522448828</v>
      </c>
      <c r="Q482" s="10"/>
      <c r="R482" s="15">
        <f>'Input Parameters'!$E$28</f>
        <v>12.7</v>
      </c>
      <c r="S482" s="10">
        <f t="shared" ca="1" si="69"/>
        <v>0.77506718620737414</v>
      </c>
      <c r="T482" s="25">
        <f ca="1">_xlfn.LOGNORM.INV(S482,'Input Parameters'!$H$29,'Input Parameters'!$I$29)</f>
        <v>63.387717132765189</v>
      </c>
      <c r="U482" s="10">
        <f t="shared" ca="1" si="70"/>
        <v>0.57393895781256909</v>
      </c>
      <c r="V482" s="29">
        <f ca="1">IF('Input Parameters'!$D$30="Beta",_xlfn.BETA.INV(U482,'Input Parameters'!$L$30,'Input Parameters'!$M$30,'Input Parameters'!$J$30,'Input Parameters'!$K$30),IF('Input Parameters'!$D$30="LogNorm",_xlfn.LOGNORM.INV(U482,'Input Parameters'!$H$30,'Input Parameters'!$I$30)))</f>
        <v>1.0754265223995623</v>
      </c>
      <c r="W482" s="2">
        <f ca="1">N482+(P482-N482)*(1-ERF((T482-R482)/(2*SQRT(L482*'Input Parameters'!$E$31))))</f>
        <v>2.6413375190920245</v>
      </c>
      <c r="X482">
        <f t="shared" ca="1" si="71"/>
        <v>0</v>
      </c>
      <c r="Y482" s="7"/>
    </row>
    <row r="483" spans="1:25" ht="15" customHeight="1" x14ac:dyDescent="0.3">
      <c r="A483" s="130">
        <v>476</v>
      </c>
      <c r="B483" s="10">
        <f t="shared" ca="1" si="63"/>
        <v>0.60626497892979969</v>
      </c>
      <c r="C483" s="57">
        <f ca="1">_xlfn.NORM.INV(B483,'Input Parameters'!$E$19,'Input Parameters'!$F$19)</f>
        <v>590.08097576037903</v>
      </c>
      <c r="D483" s="10">
        <f t="shared" ca="1" si="64"/>
        <v>0.53487453733263746</v>
      </c>
      <c r="E483" s="59">
        <f ca="1">IF(_xlfn.NORM.INV(D483,'Input Parameters'!$E$20,'Input Parameters'!$F$20)&lt;3500,3500,IF(_xlfn.NORM.INV(D483,'Input Parameters'!$E$20,'Input Parameters'!$F$20)&gt;5500,5500,_xlfn.NORM.INV(D483,'Input Parameters'!$E$20,'Input Parameters'!$F$20)))</f>
        <v>4861.2703967726729</v>
      </c>
      <c r="F483" s="10">
        <f t="shared" ca="1" si="65"/>
        <v>0.96694692864219556</v>
      </c>
      <c r="G483" s="61">
        <f ca="1">_xlfn.NORM.INV(F483,'Input Parameters'!$E$21,'Input Parameters'!$F$21)</f>
        <v>299.29434765153559</v>
      </c>
      <c r="H483" s="54">
        <f ca="1">EXP(E483*(1/'Input Parameters'!$E$22-1/G483))</f>
        <v>1.4175454697931362</v>
      </c>
      <c r="I483" s="10">
        <f t="shared" ca="1" si="66"/>
        <v>0.45868867811184166</v>
      </c>
      <c r="J483" s="29">
        <f ca="1">_xlfn.BETA.INV(I483,'Input Parameters'!$L$24,'Input Parameters'!$M$24,'Input Parameters'!$J$24,'Input Parameters'!$K$24)</f>
        <v>0.59037131314529767</v>
      </c>
      <c r="K483" s="156">
        <f ca="1">('Input Parameters'!$E$25/'Input Parameters'!$E$31)^$J483</f>
        <v>1.4478987895732248E-2</v>
      </c>
      <c r="L483" s="66">
        <f ca="1">$H483*$C483*'Input Parameters'!$E$23*K483</f>
        <v>12.111189979293593</v>
      </c>
      <c r="M483" s="23">
        <f t="shared" ca="1" si="67"/>
        <v>0.12073133509598344</v>
      </c>
      <c r="N483" s="15">
        <f ca="1">_xlfn.NORM.INV(M483,'Input Parameters'!$E$26,'Input Parameters'!$F$26)</f>
        <v>9.401887752023174E-3</v>
      </c>
      <c r="O483" s="8">
        <f t="shared" ca="1" si="68"/>
        <v>0.53334215732270107</v>
      </c>
      <c r="P483" s="29">
        <f ca="1">_xlfn.LOGNORM.INV(O483,'Input Parameters'!$H$27,'Input Parameters'!$I$27)</f>
        <v>1.4773207723698329</v>
      </c>
      <c r="Q483" s="10"/>
      <c r="R483" s="15">
        <f>'Input Parameters'!$E$28</f>
        <v>12.7</v>
      </c>
      <c r="S483" s="10">
        <f t="shared" ca="1" si="69"/>
        <v>0.10088832268966952</v>
      </c>
      <c r="T483" s="25">
        <f ca="1">_xlfn.LOGNORM.INV(S483,'Input Parameters'!$H$29,'Input Parameters'!$I$29)</f>
        <v>50.456650577895743</v>
      </c>
      <c r="U483" s="10">
        <f t="shared" ca="1" si="70"/>
        <v>0.690568216681825</v>
      </c>
      <c r="V483" s="29">
        <f ca="1">IF('Input Parameters'!$D$30="Beta",_xlfn.BETA.INV(U483,'Input Parameters'!$L$30,'Input Parameters'!$M$30,'Input Parameters'!$J$30,'Input Parameters'!$K$30),IF('Input Parameters'!$D$30="LogNorm",_xlfn.LOGNORM.INV(U483,'Input Parameters'!$H$30,'Input Parameters'!$I$30)))</f>
        <v>1.2157712165969914</v>
      </c>
      <c r="W483" s="2">
        <f ca="1">N483+(P483-N483)*(1-ERF((T483-R483)/(2*SQRT(L483*'Input Parameters'!$E$31))))</f>
        <v>0.65967135919857867</v>
      </c>
      <c r="X483">
        <f t="shared" ca="1" si="71"/>
        <v>1</v>
      </c>
      <c r="Y483" s="7"/>
    </row>
    <row r="484" spans="1:25" ht="15" customHeight="1" x14ac:dyDescent="0.3">
      <c r="A484" s="130">
        <v>477</v>
      </c>
      <c r="B484" s="10">
        <f t="shared" ca="1" si="63"/>
        <v>0.13189782843585518</v>
      </c>
      <c r="C484" s="57">
        <f ca="1">_xlfn.NORM.INV(B484,'Input Parameters'!$E$19,'Input Parameters'!$F$19)</f>
        <v>472.87422734847564</v>
      </c>
      <c r="D484" s="10">
        <f t="shared" ca="1" si="64"/>
        <v>0.66744277532712182</v>
      </c>
      <c r="E484" s="59">
        <f ca="1">IF(_xlfn.NORM.INV(D484,'Input Parameters'!$E$20,'Input Parameters'!$F$20)&lt;3500,3500,IF(_xlfn.NORM.INV(D484,'Input Parameters'!$E$20,'Input Parameters'!$F$20)&gt;5500,5500,_xlfn.NORM.INV(D484,'Input Parameters'!$E$20,'Input Parameters'!$F$20)))</f>
        <v>5103.0039574378152</v>
      </c>
      <c r="F484" s="10">
        <f t="shared" ca="1" si="65"/>
        <v>0.54236324058473095</v>
      </c>
      <c r="G484" s="61">
        <f ca="1">_xlfn.NORM.INV(F484,'Input Parameters'!$E$21,'Input Parameters'!$F$21)</f>
        <v>285.68621953568748</v>
      </c>
      <c r="H484" s="54">
        <f ca="1">EXP(E484*(1/'Input Parameters'!$E$22-1/G484))</f>
        <v>0.64026525246167076</v>
      </c>
      <c r="I484" s="10">
        <f t="shared" ca="1" si="66"/>
        <v>0.45786268878371006</v>
      </c>
      <c r="J484" s="29">
        <f ca="1">_xlfn.BETA.INV(I484,'Input Parameters'!$L$24,'Input Parameters'!$M$24,'Input Parameters'!$J$24,'Input Parameters'!$K$24)</f>
        <v>0.59003281473134628</v>
      </c>
      <c r="K484" s="156">
        <f ca="1">('Input Parameters'!$E$25/'Input Parameters'!$E$31)^$J484</f>
        <v>1.451418899503429E-2</v>
      </c>
      <c r="L484" s="66">
        <f ca="1">$H484*$C484*'Input Parameters'!$E$23*K484</f>
        <v>4.3943875102417431</v>
      </c>
      <c r="M484" s="23">
        <f t="shared" ca="1" si="67"/>
        <v>0.28430688658164749</v>
      </c>
      <c r="N484" s="15">
        <f ca="1">_xlfn.NORM.INV(M484,'Input Parameters'!$E$26,'Input Parameters'!$F$26)</f>
        <v>2.2028020696944157E-2</v>
      </c>
      <c r="O484" s="8">
        <f t="shared" ca="1" si="68"/>
        <v>6.4769586648231958E-2</v>
      </c>
      <c r="P484" s="29">
        <f ca="1">_xlfn.LOGNORM.INV(O484,'Input Parameters'!$H$27,'Input Parameters'!$I$27)</f>
        <v>0.72800422615136495</v>
      </c>
      <c r="Q484" s="10"/>
      <c r="R484" s="15">
        <f>'Input Parameters'!$E$28</f>
        <v>12.7</v>
      </c>
      <c r="S484" s="10">
        <f t="shared" ca="1" si="69"/>
        <v>0.34359801680769864</v>
      </c>
      <c r="T484" s="25">
        <f ca="1">_xlfn.LOGNORM.INV(S484,'Input Parameters'!$H$29,'Input Parameters'!$I$29)</f>
        <v>55.657884878774759</v>
      </c>
      <c r="U484" s="10">
        <f t="shared" ca="1" si="70"/>
        <v>0.94141904042143287</v>
      </c>
      <c r="V484" s="29">
        <f ca="1">IF('Input Parameters'!$D$30="Beta",_xlfn.BETA.INV(U484,'Input Parameters'!$L$30,'Input Parameters'!$M$30,'Input Parameters'!$J$30,'Input Parameters'!$K$30),IF('Input Parameters'!$D$30="LogNorm",_xlfn.LOGNORM.INV(U484,'Input Parameters'!$H$30,'Input Parameters'!$I$30)))</f>
        <v>1.8534834265954163</v>
      </c>
      <c r="W484" s="2">
        <f ca="1">N484+(P484-N484)*(1-ERF((T484-R484)/(2*SQRT(L484*'Input Parameters'!$E$31))))</f>
        <v>0.12603805276307697</v>
      </c>
      <c r="X484">
        <f t="shared" ca="1" si="71"/>
        <v>1</v>
      </c>
      <c r="Y484" s="7"/>
    </row>
    <row r="485" spans="1:25" ht="15" customHeight="1" x14ac:dyDescent="0.3">
      <c r="A485" s="130">
        <v>478</v>
      </c>
      <c r="B485" s="10">
        <f t="shared" ca="1" si="63"/>
        <v>0.59454769369687033</v>
      </c>
      <c r="C485" s="57">
        <f ca="1">_xlfn.NORM.INV(B485,'Input Parameters'!$E$19,'Input Parameters'!$F$19)</f>
        <v>587.51740106803857</v>
      </c>
      <c r="D485" s="10">
        <f t="shared" ca="1" si="64"/>
        <v>0.83601612823239013</v>
      </c>
      <c r="E485" s="59">
        <f ca="1">IF(_xlfn.NORM.INV(D485,'Input Parameters'!$E$20,'Input Parameters'!$F$20)&lt;3500,3500,IF(_xlfn.NORM.INV(D485,'Input Parameters'!$E$20,'Input Parameters'!$F$20)&gt;5500,5500,_xlfn.NORM.INV(D485,'Input Parameters'!$E$20,'Input Parameters'!$F$20)))</f>
        <v>5484.7508618970905</v>
      </c>
      <c r="F485" s="10">
        <f t="shared" ca="1" si="65"/>
        <v>6.4876566092687549E-2</v>
      </c>
      <c r="G485" s="61">
        <f ca="1">_xlfn.NORM.INV(F485,'Input Parameters'!$E$21,'Input Parameters'!$F$21)</f>
        <v>272.94150181636263</v>
      </c>
      <c r="H485" s="54">
        <f ca="1">EXP(E485*(1/'Input Parameters'!$E$22-1/G485))</f>
        <v>0.25266716475667778</v>
      </c>
      <c r="I485" s="10">
        <f t="shared" ca="1" si="66"/>
        <v>0.28849809184470354</v>
      </c>
      <c r="J485" s="29">
        <f ca="1">_xlfn.BETA.INV(I485,'Input Parameters'!$L$24,'Input Parameters'!$M$24,'Input Parameters'!$J$24,'Input Parameters'!$K$24)</f>
        <v>0.51562708291807402</v>
      </c>
      <c r="K485" s="156">
        <f ca="1">('Input Parameters'!$E$25/'Input Parameters'!$E$31)^$J485</f>
        <v>2.4751344001280776E-2</v>
      </c>
      <c r="L485" s="66">
        <f ca="1">$H485*$C485*'Input Parameters'!$E$23*K485</f>
        <v>3.6742468224261167</v>
      </c>
      <c r="M485" s="23">
        <f t="shared" ca="1" si="67"/>
        <v>0.66875488987705389</v>
      </c>
      <c r="N485" s="15">
        <f ca="1">_xlfn.NORM.INV(M485,'Input Parameters'!$E$26,'Input Parameters'!$F$26)</f>
        <v>4.3166030399204858E-2</v>
      </c>
      <c r="O485" s="8">
        <f t="shared" ca="1" si="68"/>
        <v>0.96493989121527468</v>
      </c>
      <c r="P485" s="29">
        <f ca="1">_xlfn.LOGNORM.INV(O485,'Input Parameters'!$H$27,'Input Parameters'!$I$27)</f>
        <v>3.1723641671405658</v>
      </c>
      <c r="Q485" s="10"/>
      <c r="R485" s="15">
        <f>'Input Parameters'!$E$28</f>
        <v>12.7</v>
      </c>
      <c r="S485" s="10">
        <f t="shared" ca="1" si="69"/>
        <v>0.57284027942316651</v>
      </c>
      <c r="T485" s="25">
        <f ca="1">_xlfn.LOGNORM.INV(S485,'Input Parameters'!$H$29,'Input Parameters'!$I$29)</f>
        <v>59.444704425619157</v>
      </c>
      <c r="U485" s="10">
        <f t="shared" ca="1" si="70"/>
        <v>0.89552350238869782</v>
      </c>
      <c r="V485" s="29">
        <f ca="1">IF('Input Parameters'!$D$30="Beta",_xlfn.BETA.INV(U485,'Input Parameters'!$L$30,'Input Parameters'!$M$30,'Input Parameters'!$J$30,'Input Parameters'!$K$30),IF('Input Parameters'!$D$30="LogNorm",_xlfn.LOGNORM.INV(U485,'Input Parameters'!$H$30,'Input Parameters'!$I$30)))</f>
        <v>1.6399770886112965</v>
      </c>
      <c r="W485" s="2">
        <f ca="1">N485+(P485-N485)*(1-ERF((T485-R485)/(2*SQRT(L485*'Input Parameters'!$E$31))))</f>
        <v>0.3080184364640694</v>
      </c>
      <c r="X485">
        <f t="shared" ca="1" si="71"/>
        <v>1</v>
      </c>
      <c r="Y485" s="7"/>
    </row>
    <row r="486" spans="1:25" ht="15" customHeight="1" x14ac:dyDescent="0.3">
      <c r="A486" s="130">
        <v>479</v>
      </c>
      <c r="B486" s="10">
        <f t="shared" ca="1" si="63"/>
        <v>0.54141109317375646</v>
      </c>
      <c r="C486" s="57">
        <f ca="1">_xlfn.NORM.INV(B486,'Input Parameters'!$E$19,'Input Parameters'!$F$19)</f>
        <v>576.08709864432069</v>
      </c>
      <c r="D486" s="10">
        <f t="shared" ca="1" si="64"/>
        <v>0.9578727764774787</v>
      </c>
      <c r="E486" s="59">
        <f ca="1">IF(_xlfn.NORM.INV(D486,'Input Parameters'!$E$20,'Input Parameters'!$F$20)&lt;3500,3500,IF(_xlfn.NORM.INV(D486,'Input Parameters'!$E$20,'Input Parameters'!$F$20)&gt;5500,5500,_xlfn.NORM.INV(D486,'Input Parameters'!$E$20,'Input Parameters'!$F$20)))</f>
        <v>5500</v>
      </c>
      <c r="F486" s="10">
        <f t="shared" ca="1" si="65"/>
        <v>0.2738152326071176</v>
      </c>
      <c r="G486" s="61">
        <f ca="1">_xlfn.NORM.INV(F486,'Input Parameters'!$E$21,'Input Parameters'!$F$21)</f>
        <v>280.12366722224385</v>
      </c>
      <c r="H486" s="54">
        <f ca="1">EXP(E486*(1/'Input Parameters'!$E$22-1/G486))</f>
        <v>0.42195598105325416</v>
      </c>
      <c r="I486" s="10">
        <f t="shared" ca="1" si="66"/>
        <v>0.94488458742398718</v>
      </c>
      <c r="J486" s="29">
        <f ca="1">_xlfn.BETA.INV(I486,'Input Parameters'!$L$24,'Input Parameters'!$M$24,'Input Parameters'!$J$24,'Input Parameters'!$K$24)</f>
        <v>0.82936655416551541</v>
      </c>
      <c r="K486" s="156">
        <f ca="1">('Input Parameters'!$E$25/'Input Parameters'!$E$31)^$J486</f>
        <v>2.6071423070005081E-3</v>
      </c>
      <c r="L486" s="66">
        <f ca="1">$H486*$C486*'Input Parameters'!$E$23*K486</f>
        <v>0.63375300813677404</v>
      </c>
      <c r="M486" s="23">
        <f t="shared" ca="1" si="67"/>
        <v>0.209750416012773</v>
      </c>
      <c r="N486" s="15">
        <f ca="1">_xlfn.NORM.INV(M486,'Input Parameters'!$E$26,'Input Parameters'!$F$26)</f>
        <v>1.7046961334907729E-2</v>
      </c>
      <c r="O486" s="8">
        <f t="shared" ca="1" si="68"/>
        <v>0.78556252713530361</v>
      </c>
      <c r="P486" s="29">
        <f ca="1">_xlfn.LOGNORM.INV(O486,'Input Parameters'!$H$27,'Input Parameters'!$I$27)</f>
        <v>2.0202298761241728</v>
      </c>
      <c r="Q486" s="10"/>
      <c r="R486" s="15">
        <f>'Input Parameters'!$E$28</f>
        <v>12.7</v>
      </c>
      <c r="S486" s="10">
        <f t="shared" ca="1" si="69"/>
        <v>0.29210494344387217</v>
      </c>
      <c r="T486" s="25">
        <f ca="1">_xlfn.LOGNORM.INV(S486,'Input Parameters'!$H$29,'Input Parameters'!$I$29)</f>
        <v>54.761697293087607</v>
      </c>
      <c r="U486" s="10">
        <f t="shared" ca="1" si="70"/>
        <v>0.15881334861901608</v>
      </c>
      <c r="V486" s="29">
        <f ca="1">IF('Input Parameters'!$D$30="Beta",_xlfn.BETA.INV(U486,'Input Parameters'!$L$30,'Input Parameters'!$M$30,'Input Parameters'!$J$30,'Input Parameters'!$K$30),IF('Input Parameters'!$D$30="LogNorm",_xlfn.LOGNORM.INV(U486,'Input Parameters'!$H$30,'Input Parameters'!$I$30)))</f>
        <v>0.67375998762001243</v>
      </c>
      <c r="W486" s="2">
        <f ca="1">N486+(P486-N486)*(1-ERF((T486-R486)/(2*SQRT(L486*'Input Parameters'!$E$31))))</f>
        <v>1.7421434892549589E-2</v>
      </c>
      <c r="X486">
        <f t="shared" ca="1" si="71"/>
        <v>1</v>
      </c>
      <c r="Y486" s="7"/>
    </row>
    <row r="487" spans="1:25" ht="15" customHeight="1" x14ac:dyDescent="0.3">
      <c r="A487" s="130">
        <v>480</v>
      </c>
      <c r="B487" s="10">
        <f t="shared" ca="1" si="63"/>
        <v>0.72107880257652546</v>
      </c>
      <c r="C487" s="57">
        <f ca="1">_xlfn.NORM.INV(B487,'Input Parameters'!$E$19,'Input Parameters'!$F$19)</f>
        <v>616.82116467083154</v>
      </c>
      <c r="D487" s="10">
        <f t="shared" ca="1" si="64"/>
        <v>0.60393166609862903</v>
      </c>
      <c r="E487" s="59">
        <f ca="1">IF(_xlfn.NORM.INV(D487,'Input Parameters'!$E$20,'Input Parameters'!$F$20)&lt;3500,3500,IF(_xlfn.NORM.INV(D487,'Input Parameters'!$E$20,'Input Parameters'!$F$20)&gt;5500,5500,_xlfn.NORM.INV(D487,'Input Parameters'!$E$20,'Input Parameters'!$F$20)))</f>
        <v>4984.4759376509173</v>
      </c>
      <c r="F487" s="10">
        <f t="shared" ca="1" si="65"/>
        <v>0.27576435941691202</v>
      </c>
      <c r="G487" s="61">
        <f ca="1">_xlfn.NORM.INV(F487,'Input Parameters'!$E$21,'Input Parameters'!$F$21)</f>
        <v>280.16959841604273</v>
      </c>
      <c r="H487" s="54">
        <f ca="1">EXP(E487*(1/'Input Parameters'!$E$22-1/G487))</f>
        <v>0.45883693525828217</v>
      </c>
      <c r="I487" s="10">
        <f t="shared" ca="1" si="66"/>
        <v>0.98749812349377464</v>
      </c>
      <c r="J487" s="29">
        <f ca="1">_xlfn.BETA.INV(I487,'Input Parameters'!$L$24,'Input Parameters'!$M$24,'Input Parameters'!$J$24,'Input Parameters'!$K$24)</f>
        <v>0.89127476451141319</v>
      </c>
      <c r="K487" s="156">
        <f ca="1">('Input Parameters'!$E$25/'Input Parameters'!$E$31)^$J487</f>
        <v>1.6722218953462581E-3</v>
      </c>
      <c r="L487" s="66">
        <f ca="1">$H487*$C487*'Input Parameters'!$E$23*K487</f>
        <v>0.47327279733635902</v>
      </c>
      <c r="M487" s="23">
        <f t="shared" ca="1" si="67"/>
        <v>0.63373269977060653</v>
      </c>
      <c r="N487" s="15">
        <f ca="1">_xlfn.NORM.INV(M487,'Input Parameters'!$E$26,'Input Parameters'!$F$26)</f>
        <v>4.117687388834592E-2</v>
      </c>
      <c r="O487" s="8">
        <f t="shared" ca="1" si="68"/>
        <v>0.63276753112652551</v>
      </c>
      <c r="P487" s="29">
        <f ca="1">_xlfn.LOGNORM.INV(O487,'Input Parameters'!$H$27,'Input Parameters'!$I$27)</f>
        <v>1.6541284317191696</v>
      </c>
      <c r="Q487" s="10"/>
      <c r="R487" s="15">
        <f>'Input Parameters'!$E$28</f>
        <v>12.7</v>
      </c>
      <c r="S487" s="10">
        <f t="shared" ca="1" si="69"/>
        <v>0.39194217723025082</v>
      </c>
      <c r="T487" s="25">
        <f ca="1">_xlfn.LOGNORM.INV(S487,'Input Parameters'!$H$29,'Input Parameters'!$I$29)</f>
        <v>56.466070000800357</v>
      </c>
      <c r="U487" s="10">
        <f t="shared" ca="1" si="70"/>
        <v>0.89337719826502504</v>
      </c>
      <c r="V487" s="29">
        <f ca="1">IF('Input Parameters'!$D$30="Beta",_xlfn.BETA.INV(U487,'Input Parameters'!$L$30,'Input Parameters'!$M$30,'Input Parameters'!$J$30,'Input Parameters'!$K$30),IF('Input Parameters'!$D$30="LogNorm",_xlfn.LOGNORM.INV(U487,'Input Parameters'!$H$30,'Input Parameters'!$I$30)))</f>
        <v>1.6323897382413157</v>
      </c>
      <c r="W487" s="2">
        <f ca="1">N487+(P487-N487)*(1-ERF((T487-R487)/(2*SQRT(L487*'Input Parameters'!$E$31))))</f>
        <v>4.1187912564569974E-2</v>
      </c>
      <c r="X487">
        <f t="shared" ca="1" si="71"/>
        <v>1</v>
      </c>
      <c r="Y487" s="7"/>
    </row>
    <row r="488" spans="1:25" ht="15" customHeight="1" x14ac:dyDescent="0.3">
      <c r="A488" s="130">
        <v>481</v>
      </c>
      <c r="B488" s="10">
        <f t="shared" ca="1" si="63"/>
        <v>0.16568890125726121</v>
      </c>
      <c r="C488" s="57">
        <f ca="1">_xlfn.NORM.INV(B488,'Input Parameters'!$E$19,'Input Parameters'!$F$19)</f>
        <v>485.22156739232008</v>
      </c>
      <c r="D488" s="10">
        <f t="shared" ca="1" si="64"/>
        <v>0.93402470788079017</v>
      </c>
      <c r="E488" s="59">
        <f ca="1">IF(_xlfn.NORM.INV(D488,'Input Parameters'!$E$20,'Input Parameters'!$F$20)&lt;3500,3500,IF(_xlfn.NORM.INV(D488,'Input Parameters'!$E$20,'Input Parameters'!$F$20)&gt;5500,5500,_xlfn.NORM.INV(D488,'Input Parameters'!$E$20,'Input Parameters'!$F$20)))</f>
        <v>5500</v>
      </c>
      <c r="F488" s="10">
        <f t="shared" ca="1" si="65"/>
        <v>0.62422105123976079</v>
      </c>
      <c r="G488" s="61">
        <f ca="1">_xlfn.NORM.INV(F488,'Input Parameters'!$E$21,'Input Parameters'!$F$21)</f>
        <v>287.33836453720954</v>
      </c>
      <c r="H488" s="54">
        <f ca="1">EXP(E488*(1/'Input Parameters'!$E$22-1/G488))</f>
        <v>0.69082751537666298</v>
      </c>
      <c r="I488" s="10">
        <f t="shared" ca="1" si="66"/>
        <v>0.4771639576830462</v>
      </c>
      <c r="J488" s="29">
        <f ca="1">_xlfn.BETA.INV(I488,'Input Parameters'!$L$24,'Input Parameters'!$M$24,'Input Parameters'!$J$24,'Input Parameters'!$K$24)</f>
        <v>0.59791115315763255</v>
      </c>
      <c r="K488" s="156">
        <f ca="1">('Input Parameters'!$E$25/'Input Parameters'!$E$31)^$J488</f>
        <v>1.3716659083792345E-2</v>
      </c>
      <c r="L488" s="66">
        <f ca="1">$H488*$C488*'Input Parameters'!$E$23*K488</f>
        <v>4.5978846127312183</v>
      </c>
      <c r="M488" s="23">
        <f t="shared" ca="1" si="67"/>
        <v>0.6835615152410357</v>
      </c>
      <c r="N488" s="15">
        <f ca="1">_xlfn.NORM.INV(M488,'Input Parameters'!$E$26,'Input Parameters'!$F$26)</f>
        <v>4.4031309849770481E-2</v>
      </c>
      <c r="O488" s="8">
        <f t="shared" ca="1" si="68"/>
        <v>0.1819592799677846</v>
      </c>
      <c r="P488" s="29">
        <f ca="1">_xlfn.LOGNORM.INV(O488,'Input Parameters'!$H$27,'Input Parameters'!$I$27)</f>
        <v>0.95269214132914015</v>
      </c>
      <c r="Q488" s="10"/>
      <c r="R488" s="15">
        <f>'Input Parameters'!$E$28</f>
        <v>12.7</v>
      </c>
      <c r="S488" s="10">
        <f t="shared" ca="1" si="69"/>
        <v>0.49836117643038524</v>
      </c>
      <c r="T488" s="25">
        <f ca="1">_xlfn.LOGNORM.INV(S488,'Input Parameters'!$H$29,'Input Parameters'!$I$29)</f>
        <v>58.204975726559013</v>
      </c>
      <c r="U488" s="10">
        <f t="shared" ca="1" si="70"/>
        <v>0.2110721208518449</v>
      </c>
      <c r="V488" s="29">
        <f ca="1">IF('Input Parameters'!$D$30="Beta",_xlfn.BETA.INV(U488,'Input Parameters'!$L$30,'Input Parameters'!$M$30,'Input Parameters'!$J$30,'Input Parameters'!$K$30),IF('Input Parameters'!$D$30="LogNorm",_xlfn.LOGNORM.INV(U488,'Input Parameters'!$H$30,'Input Parameters'!$I$30)))</f>
        <v>0.72808522929385533</v>
      </c>
      <c r="W488" s="2">
        <f ca="1">N488+(P488-N488)*(1-ERF((T488-R488)/(2*SQRT(L488*'Input Parameters'!$E$31))))</f>
        <v>0.16530039308797051</v>
      </c>
      <c r="X488">
        <f t="shared" ca="1" si="71"/>
        <v>1</v>
      </c>
      <c r="Y488" s="7"/>
    </row>
    <row r="489" spans="1:25" ht="15" customHeight="1" x14ac:dyDescent="0.3">
      <c r="A489" s="130">
        <v>482</v>
      </c>
      <c r="B489" s="10">
        <f t="shared" ca="1" si="63"/>
        <v>0.45048667111689789</v>
      </c>
      <c r="C489" s="57">
        <f ca="1">_xlfn.NORM.INV(B489,'Input Parameters'!$E$19,'Input Parameters'!$F$19)</f>
        <v>556.78550713623611</v>
      </c>
      <c r="D489" s="10">
        <f t="shared" ca="1" si="64"/>
        <v>0.51995090370715147</v>
      </c>
      <c r="E489" s="59">
        <f ca="1">IF(_xlfn.NORM.INV(D489,'Input Parameters'!$E$20,'Input Parameters'!$F$20)&lt;3500,3500,IF(_xlfn.NORM.INV(D489,'Input Parameters'!$E$20,'Input Parameters'!$F$20)&gt;5500,5500,_xlfn.NORM.INV(D489,'Input Parameters'!$E$20,'Input Parameters'!$F$20)))</f>
        <v>4835.021253968941</v>
      </c>
      <c r="F489" s="10">
        <f t="shared" ca="1" si="65"/>
        <v>0.52125751124058095</v>
      </c>
      <c r="G489" s="61">
        <f ca="1">_xlfn.NORM.INV(F489,'Input Parameters'!$E$21,'Input Parameters'!$F$21)</f>
        <v>285.26901596041398</v>
      </c>
      <c r="H489" s="54">
        <f ca="1">EXP(E489*(1/'Input Parameters'!$E$22-1/G489))</f>
        <v>0.63940999106130836</v>
      </c>
      <c r="I489" s="10">
        <f t="shared" ca="1" si="66"/>
        <v>0.32685896609577747</v>
      </c>
      <c r="J489" s="29">
        <f ca="1">_xlfn.BETA.INV(I489,'Input Parameters'!$L$24,'Input Parameters'!$M$24,'Input Parameters'!$J$24,'Input Parameters'!$K$24)</f>
        <v>0.53370951802287636</v>
      </c>
      <c r="K489" s="156">
        <f ca="1">('Input Parameters'!$E$25/'Input Parameters'!$E$31)^$J489</f>
        <v>2.1740232569126924E-2</v>
      </c>
      <c r="L489" s="66">
        <f ca="1">$H489*$C489*'Input Parameters'!$E$23*K489</f>
        <v>7.7398318568217768</v>
      </c>
      <c r="M489" s="23">
        <f t="shared" ca="1" si="67"/>
        <v>0.50684472857150098</v>
      </c>
      <c r="N489" s="15">
        <f ca="1">_xlfn.NORM.INV(M489,'Input Parameters'!$E$26,'Input Parameters'!$F$26)</f>
        <v>3.4360318672298627E-2</v>
      </c>
      <c r="O489" s="8">
        <f t="shared" ca="1" si="68"/>
        <v>0.90256873794274195</v>
      </c>
      <c r="P489" s="29">
        <f ca="1">_xlfn.LOGNORM.INV(O489,'Input Parameters'!$H$27,'Input Parameters'!$I$27)</f>
        <v>2.5262135789473001</v>
      </c>
      <c r="Q489" s="10"/>
      <c r="R489" s="15">
        <f>'Input Parameters'!$E$28</f>
        <v>12.7</v>
      </c>
      <c r="S489" s="10">
        <f t="shared" ca="1" si="69"/>
        <v>0.15535320212940085</v>
      </c>
      <c r="T489" s="25">
        <f ca="1">_xlfn.LOGNORM.INV(S489,'Input Parameters'!$H$29,'Input Parameters'!$I$29)</f>
        <v>51.96737272995481</v>
      </c>
      <c r="U489" s="10">
        <f t="shared" ca="1" si="70"/>
        <v>0.49577235680816112</v>
      </c>
      <c r="V489" s="29">
        <f ca="1">IF('Input Parameters'!$D$30="Beta",_xlfn.BETA.INV(U489,'Input Parameters'!$L$30,'Input Parameters'!$M$30,'Input Parameters'!$J$30,'Input Parameters'!$K$30),IF('Input Parameters'!$D$30="LogNorm",_xlfn.LOGNORM.INV(U489,'Input Parameters'!$H$30,'Input Parameters'!$I$30)))</f>
        <v>0.99504011298652839</v>
      </c>
      <c r="W489" s="2">
        <f ca="1">N489+(P489-N489)*(1-ERF((T489-R489)/(2*SQRT(L489*'Input Parameters'!$E$31))))</f>
        <v>0.82740873524437164</v>
      </c>
      <c r="X489">
        <f t="shared" ca="1" si="71"/>
        <v>1</v>
      </c>
      <c r="Y489" s="7"/>
    </row>
    <row r="490" spans="1:25" ht="15" customHeight="1" x14ac:dyDescent="0.3">
      <c r="A490" s="130">
        <v>483</v>
      </c>
      <c r="B490" s="10">
        <f t="shared" ca="1" si="63"/>
        <v>0.85083130094557524</v>
      </c>
      <c r="C490" s="57">
        <f ca="1">_xlfn.NORM.INV(B490,'Input Parameters'!$E$19,'Input Parameters'!$F$19)</f>
        <v>655.1804551637041</v>
      </c>
      <c r="D490" s="10">
        <f t="shared" ca="1" si="64"/>
        <v>0.53259385316824437</v>
      </c>
      <c r="E490" s="59">
        <f ca="1">IF(_xlfn.NORM.INV(D490,'Input Parameters'!$E$20,'Input Parameters'!$F$20)&lt;3500,3500,IF(_xlfn.NORM.INV(D490,'Input Parameters'!$E$20,'Input Parameters'!$F$20)&gt;5500,5500,_xlfn.NORM.INV(D490,'Input Parameters'!$E$20,'Input Parameters'!$F$20)))</f>
        <v>4857.254245224939</v>
      </c>
      <c r="F490" s="10">
        <f t="shared" ca="1" si="65"/>
        <v>0.25832165519412043</v>
      </c>
      <c r="G490" s="61">
        <f ca="1">_xlfn.NORM.INV(F490,'Input Parameters'!$E$21,'Input Parameters'!$F$21)</f>
        <v>279.75256753087274</v>
      </c>
      <c r="H490" s="54">
        <f ca="1">EXP(E490*(1/'Input Parameters'!$E$22-1/G490))</f>
        <v>0.45611047401266513</v>
      </c>
      <c r="I490" s="10">
        <f t="shared" ca="1" si="66"/>
        <v>7.1873363704774595E-2</v>
      </c>
      <c r="J490" s="29">
        <f ca="1">_xlfn.BETA.INV(I490,'Input Parameters'!$L$24,'Input Parameters'!$M$24,'Input Parameters'!$J$24,'Input Parameters'!$K$24)</f>
        <v>0.36881541866568462</v>
      </c>
      <c r="K490" s="156">
        <f ca="1">('Input Parameters'!$E$25/'Input Parameters'!$E$31)^$J490</f>
        <v>7.0954602486300727E-2</v>
      </c>
      <c r="L490" s="66">
        <f ca="1">$H490*$C490*'Input Parameters'!$E$23*K490</f>
        <v>21.203695074834187</v>
      </c>
      <c r="M490" s="23">
        <f t="shared" ca="1" si="67"/>
        <v>0.85112879276781783</v>
      </c>
      <c r="N490" s="15">
        <f ca="1">_xlfn.NORM.INV(M490,'Input Parameters'!$E$26,'Input Parameters'!$F$26)</f>
        <v>5.5867024911377565E-2</v>
      </c>
      <c r="O490" s="8">
        <f t="shared" ca="1" si="68"/>
        <v>0.40329242918594199</v>
      </c>
      <c r="P490" s="29">
        <f ca="1">_xlfn.LOGNORM.INV(O490,'Input Parameters'!$H$27,'Input Parameters'!$I$27)</f>
        <v>1.2774866480423257</v>
      </c>
      <c r="Q490" s="10"/>
      <c r="R490" s="15">
        <f>'Input Parameters'!$E$28</f>
        <v>12.7</v>
      </c>
      <c r="S490" s="10">
        <f t="shared" ca="1" si="69"/>
        <v>0.92339655286178846</v>
      </c>
      <c r="T490" s="25">
        <f ca="1">_xlfn.LOGNORM.INV(S490,'Input Parameters'!$H$29,'Input Parameters'!$I$29)</f>
        <v>68.360242139073321</v>
      </c>
      <c r="U490" s="10">
        <f t="shared" ca="1" si="70"/>
        <v>0.60581043105392329</v>
      </c>
      <c r="V490" s="29">
        <f ca="1">IF('Input Parameters'!$D$30="Beta",_xlfn.BETA.INV(U490,'Input Parameters'!$L$30,'Input Parameters'!$M$30,'Input Parameters'!$J$30,'Input Parameters'!$K$30),IF('Input Parameters'!$D$30="LogNorm",_xlfn.LOGNORM.INV(U490,'Input Parameters'!$H$30,'Input Parameters'!$I$30)))</f>
        <v>1.1107722194492236</v>
      </c>
      <c r="W490" s="2">
        <f ca="1">N490+(P490-N490)*(1-ERF((T490-R490)/(2*SQRT(L490*'Input Parameters'!$E$31))))</f>
        <v>0.53560399340809306</v>
      </c>
      <c r="X490">
        <f t="shared" ca="1" si="71"/>
        <v>1</v>
      </c>
      <c r="Y490" s="7"/>
    </row>
    <row r="491" spans="1:25" ht="15" customHeight="1" x14ac:dyDescent="0.3">
      <c r="A491" s="130">
        <v>484</v>
      </c>
      <c r="B491" s="10">
        <f t="shared" ca="1" si="63"/>
        <v>0.84684341487137926</v>
      </c>
      <c r="C491" s="57">
        <f ca="1">_xlfn.NORM.INV(B491,'Input Parameters'!$E$19,'Input Parameters'!$F$19)</f>
        <v>653.74254843353037</v>
      </c>
      <c r="D491" s="10">
        <f t="shared" ca="1" si="64"/>
        <v>0.1268476271920983</v>
      </c>
      <c r="E491" s="59">
        <f ca="1">IF(_xlfn.NORM.INV(D491,'Input Parameters'!$E$20,'Input Parameters'!$F$20)&lt;3500,3500,IF(_xlfn.NORM.INV(D491,'Input Parameters'!$E$20,'Input Parameters'!$F$20)&gt;5500,5500,_xlfn.NORM.INV(D491,'Input Parameters'!$E$20,'Input Parameters'!$F$20)))</f>
        <v>4001.0061154586547</v>
      </c>
      <c r="F491" s="10">
        <f t="shared" ca="1" si="65"/>
        <v>0.21111259826916617</v>
      </c>
      <c r="G491" s="61">
        <f ca="1">_xlfn.NORM.INV(F491,'Input Parameters'!$E$21,'Input Parameters'!$F$21)</f>
        <v>278.54182539303832</v>
      </c>
      <c r="H491" s="54">
        <f ca="1">EXP(E491*(1/'Input Parameters'!$E$22-1/G491))</f>
        <v>0.49223377438447496</v>
      </c>
      <c r="I491" s="10">
        <f t="shared" ca="1" si="66"/>
        <v>0.32147284503140283</v>
      </c>
      <c r="J491" s="29">
        <f ca="1">_xlfn.BETA.INV(I491,'Input Parameters'!$L$24,'Input Parameters'!$M$24,'Input Parameters'!$J$24,'Input Parameters'!$K$24)</f>
        <v>0.53123003840950944</v>
      </c>
      <c r="K491" s="156">
        <f ca="1">('Input Parameters'!$E$25/'Input Parameters'!$E$31)^$J491</f>
        <v>2.2130378219715835E-2</v>
      </c>
      <c r="L491" s="66">
        <f ca="1">$H491*$C491*'Input Parameters'!$E$23*K491</f>
        <v>7.1214265159739609</v>
      </c>
      <c r="M491" s="23">
        <f t="shared" ca="1" si="67"/>
        <v>0.67259467031584752</v>
      </c>
      <c r="N491" s="15">
        <f ca="1">_xlfn.NORM.INV(M491,'Input Parameters'!$E$26,'Input Parameters'!$F$26)</f>
        <v>4.3388873118605051E-2</v>
      </c>
      <c r="O491" s="8">
        <f t="shared" ca="1" si="68"/>
        <v>2.9083235254259709E-2</v>
      </c>
      <c r="P491" s="29">
        <f ca="1">_xlfn.LOGNORM.INV(O491,'Input Parameters'!$H$27,'Input Parameters'!$I$27)</f>
        <v>0.6157528345139881</v>
      </c>
      <c r="Q491" s="10"/>
      <c r="R491" s="15">
        <f>'Input Parameters'!$E$28</f>
        <v>12.7</v>
      </c>
      <c r="S491" s="10">
        <f t="shared" ca="1" si="69"/>
        <v>0.55809095263654529</v>
      </c>
      <c r="T491" s="25">
        <f ca="1">_xlfn.LOGNORM.INV(S491,'Input Parameters'!$H$29,'Input Parameters'!$I$29)</f>
        <v>59.195092431996216</v>
      </c>
      <c r="U491" s="10">
        <f t="shared" ca="1" si="70"/>
        <v>5.2527787023802897E-2</v>
      </c>
      <c r="V491" s="29">
        <f ca="1">IF('Input Parameters'!$D$30="Beta",_xlfn.BETA.INV(U491,'Input Parameters'!$L$30,'Input Parameters'!$M$30,'Input Parameters'!$J$30,'Input Parameters'!$K$30),IF('Input Parameters'!$D$30="LogNorm",_xlfn.LOGNORM.INV(U491,'Input Parameters'!$H$30,'Input Parameters'!$I$30)))</f>
        <v>0.52731466317136477</v>
      </c>
      <c r="W491" s="2">
        <f ca="1">N491+(P491-N491)*(1-ERF((T491-R491)/(2*SQRT(L491*'Input Parameters'!$E$31))))</f>
        <v>0.16813634124306345</v>
      </c>
      <c r="X491">
        <f t="shared" ca="1" si="71"/>
        <v>1</v>
      </c>
      <c r="Y491" s="7"/>
    </row>
    <row r="492" spans="1:25" ht="15" customHeight="1" x14ac:dyDescent="0.3">
      <c r="A492" s="130">
        <v>485</v>
      </c>
      <c r="B492" s="10">
        <f t="shared" ca="1" si="63"/>
        <v>0.91591726724232714</v>
      </c>
      <c r="C492" s="57">
        <f ca="1">_xlfn.NORM.INV(B492,'Input Parameters'!$E$19,'Input Parameters'!$F$19)</f>
        <v>683.75135243284365</v>
      </c>
      <c r="D492" s="10">
        <f t="shared" ca="1" si="64"/>
        <v>0.34601014854813028</v>
      </c>
      <c r="E492" s="59">
        <f ca="1">IF(_xlfn.NORM.INV(D492,'Input Parameters'!$E$20,'Input Parameters'!$F$20)&lt;3500,3500,IF(_xlfn.NORM.INV(D492,'Input Parameters'!$E$20,'Input Parameters'!$F$20)&gt;5500,5500,_xlfn.NORM.INV(D492,'Input Parameters'!$E$20,'Input Parameters'!$F$20)))</f>
        <v>4522.7195987138057</v>
      </c>
      <c r="F492" s="10">
        <f t="shared" ca="1" si="65"/>
        <v>0.25051388976294098</v>
      </c>
      <c r="G492" s="61">
        <f ca="1">_xlfn.NORM.INV(F492,'Input Parameters'!$E$21,'Input Parameters'!$F$21)</f>
        <v>279.56121437609374</v>
      </c>
      <c r="H492" s="54">
        <f ca="1">EXP(E492*(1/'Input Parameters'!$E$22-1/G492))</f>
        <v>0.47615149297052567</v>
      </c>
      <c r="I492" s="10">
        <f t="shared" ca="1" si="66"/>
        <v>2.2842125734641172E-2</v>
      </c>
      <c r="J492" s="29">
        <f ca="1">_xlfn.BETA.INV(I492,'Input Parameters'!$L$24,'Input Parameters'!$M$24,'Input Parameters'!$J$24,'Input Parameters'!$K$24)</f>
        <v>0.28917493603286432</v>
      </c>
      <c r="K492" s="156">
        <f ca="1">('Input Parameters'!$E$25/'Input Parameters'!$E$31)^$J492</f>
        <v>0.12563050189822389</v>
      </c>
      <c r="L492" s="66">
        <f ca="1">$H492*$C492*'Input Parameters'!$E$23*K492</f>
        <v>40.901425425993601</v>
      </c>
      <c r="M492" s="23">
        <f t="shared" ca="1" si="67"/>
        <v>1.9271851984566379E-2</v>
      </c>
      <c r="N492" s="15">
        <f ca="1">_xlfn.NORM.INV(M492,'Input Parameters'!$E$26,'Input Parameters'!$F$26)</f>
        <v>-9.4495332379160649E-3</v>
      </c>
      <c r="O492" s="8">
        <f t="shared" ca="1" si="68"/>
        <v>0.87733350477725502</v>
      </c>
      <c r="P492" s="29">
        <f ca="1">_xlfn.LOGNORM.INV(O492,'Input Parameters'!$H$27,'Input Parameters'!$I$27)</f>
        <v>2.3802064151333431</v>
      </c>
      <c r="Q492" s="10"/>
      <c r="R492" s="15">
        <f>'Input Parameters'!$E$28</f>
        <v>12.7</v>
      </c>
      <c r="S492" s="10">
        <f t="shared" ca="1" si="69"/>
        <v>0.91518067121917968</v>
      </c>
      <c r="T492" s="25">
        <f ca="1">_xlfn.LOGNORM.INV(S492,'Input Parameters'!$H$29,'Input Parameters'!$I$29)</f>
        <v>67.939954438393016</v>
      </c>
      <c r="U492" s="10">
        <f t="shared" ca="1" si="70"/>
        <v>0.15179661839601688</v>
      </c>
      <c r="V492" s="29">
        <f ca="1">IF('Input Parameters'!$D$30="Beta",_xlfn.BETA.INV(U492,'Input Parameters'!$L$30,'Input Parameters'!$M$30,'Input Parameters'!$J$30,'Input Parameters'!$K$30),IF('Input Parameters'!$D$30="LogNorm",_xlfn.LOGNORM.INV(U492,'Input Parameters'!$H$30,'Input Parameters'!$I$30)))</f>
        <v>0.6659906577082545</v>
      </c>
      <c r="W492" s="2">
        <f ca="1">N492+(P492-N492)*(1-ERF((T492-R492)/(2*SQRT(L492*'Input Parameters'!$E$31))))</f>
        <v>1.284214298984365</v>
      </c>
      <c r="X492">
        <f t="shared" ca="1" si="71"/>
        <v>0</v>
      </c>
      <c r="Y492" s="7"/>
    </row>
    <row r="493" spans="1:25" ht="15" customHeight="1" x14ac:dyDescent="0.3">
      <c r="A493" s="130">
        <v>486</v>
      </c>
      <c r="B493" s="10">
        <f t="shared" ca="1" si="63"/>
        <v>0.61991407263474019</v>
      </c>
      <c r="C493" s="57">
        <f ca="1">_xlfn.NORM.INV(B493,'Input Parameters'!$E$19,'Input Parameters'!$F$19)</f>
        <v>593.09405763341965</v>
      </c>
      <c r="D493" s="10">
        <f t="shared" ca="1" si="64"/>
        <v>0.41222036307879129</v>
      </c>
      <c r="E493" s="59">
        <f ca="1">IF(_xlfn.NORM.INV(D493,'Input Parameters'!$E$20,'Input Parameters'!$F$20)&lt;3500,3500,IF(_xlfn.NORM.INV(D493,'Input Parameters'!$E$20,'Input Parameters'!$F$20)&gt;5500,5500,_xlfn.NORM.INV(D493,'Input Parameters'!$E$20,'Input Parameters'!$F$20)))</f>
        <v>4644.7140559432519</v>
      </c>
      <c r="F493" s="10">
        <f t="shared" ca="1" si="65"/>
        <v>0.96106025496111902</v>
      </c>
      <c r="G493" s="61">
        <f ca="1">_xlfn.NORM.INV(F493,'Input Parameters'!$E$21,'Input Parameters'!$F$21)</f>
        <v>298.70815874875689</v>
      </c>
      <c r="H493" s="54">
        <f ca="1">EXP(E493*(1/'Input Parameters'!$E$22-1/G493))</f>
        <v>1.3538178383519284</v>
      </c>
      <c r="I493" s="10">
        <f t="shared" ca="1" si="66"/>
        <v>0.68722519631384116</v>
      </c>
      <c r="J493" s="29">
        <f ca="1">_xlfn.BETA.INV(I493,'Input Parameters'!$L$24,'Input Parameters'!$M$24,'Input Parameters'!$J$24,'Input Parameters'!$K$24)</f>
        <v>0.68340786161815026</v>
      </c>
      <c r="K493" s="156">
        <f ca="1">('Input Parameters'!$E$25/'Input Parameters'!$E$31)^$J493</f>
        <v>7.4282950723680904E-3</v>
      </c>
      <c r="L493" s="66">
        <f ca="1">$H493*$C493*'Input Parameters'!$E$23*K493</f>
        <v>5.9644850139469296</v>
      </c>
      <c r="M493" s="23">
        <f t="shared" ca="1" si="67"/>
        <v>0.60154617213191097</v>
      </c>
      <c r="N493" s="15">
        <f ca="1">_xlfn.NORM.INV(M493,'Input Parameters'!$E$26,'Input Parameters'!$F$26)</f>
        <v>3.940437561925083E-2</v>
      </c>
      <c r="O493" s="8">
        <f t="shared" ca="1" si="68"/>
        <v>0.18017052336615225</v>
      </c>
      <c r="P493" s="29">
        <f ca="1">_xlfn.LOGNORM.INV(O493,'Input Parameters'!$H$27,'Input Parameters'!$I$27)</f>
        <v>0.94983383373059083</v>
      </c>
      <c r="Q493" s="10"/>
      <c r="R493" s="15">
        <f>'Input Parameters'!$E$28</f>
        <v>12.7</v>
      </c>
      <c r="S493" s="10">
        <f t="shared" ca="1" si="69"/>
        <v>0.21223038791914539</v>
      </c>
      <c r="T493" s="25">
        <f ca="1">_xlfn.LOGNORM.INV(S493,'Input Parameters'!$H$29,'Input Parameters'!$I$29)</f>
        <v>53.237269984293064</v>
      </c>
      <c r="U493" s="10">
        <f t="shared" ca="1" si="70"/>
        <v>0.92508984771319736</v>
      </c>
      <c r="V493" s="29">
        <f ca="1">IF('Input Parameters'!$D$30="Beta",_xlfn.BETA.INV(U493,'Input Parameters'!$L$30,'Input Parameters'!$M$30,'Input Parameters'!$J$30,'Input Parameters'!$K$30),IF('Input Parameters'!$D$30="LogNorm",_xlfn.LOGNORM.INV(U493,'Input Parameters'!$H$30,'Input Parameters'!$I$30)))</f>
        <v>1.7631997799343411</v>
      </c>
      <c r="W493" s="2">
        <f ca="1">N493+(P493-N493)*(1-ERF((T493-R493)/(2*SQRT(L493*'Input Parameters'!$E$31))))</f>
        <v>0.25838053140448558</v>
      </c>
      <c r="X493">
        <f t="shared" ca="1" si="71"/>
        <v>1</v>
      </c>
      <c r="Y493" s="7"/>
    </row>
    <row r="494" spans="1:25" ht="15" customHeight="1" x14ac:dyDescent="0.3">
      <c r="A494" s="130">
        <v>487</v>
      </c>
      <c r="B494" s="10">
        <f t="shared" ca="1" si="63"/>
        <v>0.38065316465568777</v>
      </c>
      <c r="C494" s="57">
        <f ca="1">_xlfn.NORM.INV(B494,'Input Parameters'!$E$19,'Input Parameters'!$F$19)</f>
        <v>541.63179050120777</v>
      </c>
      <c r="D494" s="10">
        <f t="shared" ca="1" si="64"/>
        <v>6.9685509096740095E-2</v>
      </c>
      <c r="E494" s="59">
        <f ca="1">IF(_xlfn.NORM.INV(D494,'Input Parameters'!$E$20,'Input Parameters'!$F$20)&lt;3500,3500,IF(_xlfn.NORM.INV(D494,'Input Parameters'!$E$20,'Input Parameters'!$F$20)&gt;5500,5500,_xlfn.NORM.INV(D494,'Input Parameters'!$E$20,'Input Parameters'!$F$20)))</f>
        <v>3765.303853645828</v>
      </c>
      <c r="F494" s="10">
        <f t="shared" ca="1" si="65"/>
        <v>0.57770749761332574</v>
      </c>
      <c r="G494" s="61">
        <f ca="1">_xlfn.NORM.INV(F494,'Input Parameters'!$E$21,'Input Parameters'!$F$21)</f>
        <v>286.39081267224259</v>
      </c>
      <c r="H494" s="54">
        <f ca="1">EXP(E494*(1/'Input Parameters'!$E$22-1/G494))</f>
        <v>0.74336654897967358</v>
      </c>
      <c r="I494" s="10">
        <f t="shared" ca="1" si="66"/>
        <v>0.79946699773328811</v>
      </c>
      <c r="J494" s="29">
        <f ca="1">_xlfn.BETA.INV(I494,'Input Parameters'!$L$24,'Input Parameters'!$M$24,'Input Parameters'!$J$24,'Input Parameters'!$K$24)</f>
        <v>0.73447801632281795</v>
      </c>
      <c r="K494" s="156">
        <f ca="1">('Input Parameters'!$E$25/'Input Parameters'!$E$31)^$J494</f>
        <v>5.1497191276434172E-3</v>
      </c>
      <c r="L494" s="66">
        <f ca="1">$H494*$C494*'Input Parameters'!$E$23*K494</f>
        <v>2.0734363299460639</v>
      </c>
      <c r="M494" s="23">
        <f t="shared" ca="1" si="67"/>
        <v>0.20489377281040122</v>
      </c>
      <c r="N494" s="15">
        <f ca="1">_xlfn.NORM.INV(M494,'Input Parameters'!$E$26,'Input Parameters'!$F$26)</f>
        <v>1.6690381198071536E-2</v>
      </c>
      <c r="O494" s="8">
        <f t="shared" ca="1" si="68"/>
        <v>0.24353031968239747</v>
      </c>
      <c r="P494" s="29">
        <f ca="1">_xlfn.LOGNORM.INV(O494,'Input Parameters'!$H$27,'Input Parameters'!$I$27)</f>
        <v>1.0468022639164258</v>
      </c>
      <c r="Q494" s="10"/>
      <c r="R494" s="15">
        <f>'Input Parameters'!$E$28</f>
        <v>12.7</v>
      </c>
      <c r="S494" s="10">
        <f t="shared" ca="1" si="69"/>
        <v>6.4094604768578423E-2</v>
      </c>
      <c r="T494" s="25">
        <f ca="1">_xlfn.LOGNORM.INV(S494,'Input Parameters'!$H$29,'Input Parameters'!$I$29)</f>
        <v>49.088895204415792</v>
      </c>
      <c r="U494" s="10">
        <f t="shared" ca="1" si="70"/>
        <v>4.5143714969147375E-2</v>
      </c>
      <c r="V494" s="29">
        <f ca="1">IF('Input Parameters'!$D$30="Beta",_xlfn.BETA.INV(U494,'Input Parameters'!$L$30,'Input Parameters'!$M$30,'Input Parameters'!$J$30,'Input Parameters'!$K$30),IF('Input Parameters'!$D$30="LogNorm",_xlfn.LOGNORM.INV(U494,'Input Parameters'!$H$30,'Input Parameters'!$I$30)))</f>
        <v>0.51233895714438016</v>
      </c>
      <c r="W494" s="2">
        <f ca="1">N494+(P494-N494)*(1-ERF((T494-R494)/(2*SQRT(L494*'Input Parameters'!$E$31))))</f>
        <v>9.286525018530338E-2</v>
      </c>
      <c r="X494">
        <f t="shared" ca="1" si="71"/>
        <v>1</v>
      </c>
      <c r="Y494" s="7"/>
    </row>
    <row r="495" spans="1:25" ht="15" customHeight="1" x14ac:dyDescent="0.3">
      <c r="A495" s="130">
        <v>488</v>
      </c>
      <c r="B495" s="10">
        <f t="shared" ca="1" si="63"/>
        <v>8.660243711876292E-2</v>
      </c>
      <c r="C495" s="57">
        <f ca="1">_xlfn.NORM.INV(B495,'Input Parameters'!$E$19,'Input Parameters'!$F$19)</f>
        <v>452.21287132978421</v>
      </c>
      <c r="D495" s="10">
        <f t="shared" ca="1" si="64"/>
        <v>0.87047490458572718</v>
      </c>
      <c r="E495" s="59">
        <f ca="1">IF(_xlfn.NORM.INV(D495,'Input Parameters'!$E$20,'Input Parameters'!$F$20)&lt;3500,3500,IF(_xlfn.NORM.INV(D495,'Input Parameters'!$E$20,'Input Parameters'!$F$20)&gt;5500,5500,_xlfn.NORM.INV(D495,'Input Parameters'!$E$20,'Input Parameters'!$F$20)))</f>
        <v>5500</v>
      </c>
      <c r="F495" s="10">
        <f t="shared" ca="1" si="65"/>
        <v>0.56169812220479054</v>
      </c>
      <c r="G495" s="61">
        <f ca="1">_xlfn.NORM.INV(F495,'Input Parameters'!$E$21,'Input Parameters'!$F$21)</f>
        <v>286.07046915814038</v>
      </c>
      <c r="H495" s="54">
        <f ca="1">EXP(E495*(1/'Input Parameters'!$E$22-1/G495))</f>
        <v>0.6346377204068665</v>
      </c>
      <c r="I495" s="10">
        <f t="shared" ca="1" si="66"/>
        <v>0.10900215681634096</v>
      </c>
      <c r="J495" s="29">
        <f ca="1">_xlfn.BETA.INV(I495,'Input Parameters'!$L$24,'Input Parameters'!$M$24,'Input Parameters'!$J$24,'Input Parameters'!$K$24)</f>
        <v>0.40514935644644212</v>
      </c>
      <c r="K495" s="156">
        <f ca="1">('Input Parameters'!$E$25/'Input Parameters'!$E$31)^$J495</f>
        <v>5.4674478819214098E-2</v>
      </c>
      <c r="L495" s="66">
        <f ca="1">$H495*$C495*'Input Parameters'!$E$23*K495</f>
        <v>15.691102257205834</v>
      </c>
      <c r="M495" s="23">
        <f t="shared" ca="1" si="67"/>
        <v>3.2627538467819628E-2</v>
      </c>
      <c r="N495" s="15">
        <f ca="1">_xlfn.NORM.INV(M495,'Input Parameters'!$E$26,'Input Parameters'!$F$26)</f>
        <v>-4.7136388942685611E-3</v>
      </c>
      <c r="O495" s="8">
        <f t="shared" ca="1" si="68"/>
        <v>0.80891023513949734</v>
      </c>
      <c r="P495" s="29">
        <f ca="1">_xlfn.LOGNORM.INV(O495,'Input Parameters'!$H$27,'Input Parameters'!$I$27)</f>
        <v>2.0955777433340246</v>
      </c>
      <c r="Q495" s="10"/>
      <c r="R495" s="15">
        <f>'Input Parameters'!$E$28</f>
        <v>12.7</v>
      </c>
      <c r="S495" s="10">
        <f t="shared" ca="1" si="69"/>
        <v>0.87810925031751885</v>
      </c>
      <c r="T495" s="25">
        <f ca="1">_xlfn.LOGNORM.INV(S495,'Input Parameters'!$H$29,'Input Parameters'!$I$29)</f>
        <v>66.373393974426662</v>
      </c>
      <c r="U495" s="10">
        <f t="shared" ca="1" si="70"/>
        <v>0.15601260400297901</v>
      </c>
      <c r="V495" s="29">
        <f ca="1">IF('Input Parameters'!$D$30="Beta",_xlfn.BETA.INV(U495,'Input Parameters'!$L$30,'Input Parameters'!$M$30,'Input Parameters'!$J$30,'Input Parameters'!$K$30),IF('Input Parameters'!$D$30="LogNorm",_xlfn.LOGNORM.INV(U495,'Input Parameters'!$H$30,'Input Parameters'!$I$30)))</f>
        <v>0.67067576552540253</v>
      </c>
      <c r="W495" s="2">
        <f ca="1">N495+(P495-N495)*(1-ERF((T495-R495)/(2*SQRT(L495*'Input Parameters'!$E$31))))</f>
        <v>0.70519558511692149</v>
      </c>
      <c r="X495">
        <f t="shared" ca="1" si="71"/>
        <v>0</v>
      </c>
      <c r="Y495" s="7"/>
    </row>
    <row r="496" spans="1:25" ht="15" customHeight="1" x14ac:dyDescent="0.3">
      <c r="A496" s="130">
        <v>489</v>
      </c>
      <c r="B496" s="10">
        <f t="shared" ca="1" si="63"/>
        <v>0.77992992305754116</v>
      </c>
      <c r="C496" s="57">
        <f ca="1">_xlfn.NORM.INV(B496,'Input Parameters'!$E$19,'Input Parameters'!$F$19)</f>
        <v>632.53032967571471</v>
      </c>
      <c r="D496" s="10">
        <f t="shared" ca="1" si="64"/>
        <v>0.17410825787447626</v>
      </c>
      <c r="E496" s="59">
        <f ca="1">IF(_xlfn.NORM.INV(D496,'Input Parameters'!$E$20,'Input Parameters'!$F$20)&lt;3500,3500,IF(_xlfn.NORM.INV(D496,'Input Parameters'!$E$20,'Input Parameters'!$F$20)&gt;5500,5500,_xlfn.NORM.INV(D496,'Input Parameters'!$E$20,'Input Parameters'!$F$20)))</f>
        <v>4143.3620037183073</v>
      </c>
      <c r="F496" s="10">
        <f t="shared" ca="1" si="65"/>
        <v>0.20033318242672893</v>
      </c>
      <c r="G496" s="61">
        <f ca="1">_xlfn.NORM.INV(F496,'Input Parameters'!$E$21,'Input Parameters'!$F$21)</f>
        <v>278.2442066036628</v>
      </c>
      <c r="H496" s="54">
        <f ca="1">EXP(E496*(1/'Input Parameters'!$E$22-1/G496))</f>
        <v>0.47239883103884106</v>
      </c>
      <c r="I496" s="10">
        <f t="shared" ca="1" si="66"/>
        <v>0.44921617454006768</v>
      </c>
      <c r="J496" s="29">
        <f ca="1">_xlfn.BETA.INV(I496,'Input Parameters'!$L$24,'Input Parameters'!$M$24,'Input Parameters'!$J$24,'Input Parameters'!$K$24)</f>
        <v>0.58648127994306376</v>
      </c>
      <c r="K496" s="156">
        <f ca="1">('Input Parameters'!$E$25/'Input Parameters'!$E$31)^$J496</f>
        <v>1.4888719216525927E-2</v>
      </c>
      <c r="L496" s="66">
        <f ca="1">$H496*$C496*'Input Parameters'!$E$23*K496</f>
        <v>4.4488473937741251</v>
      </c>
      <c r="M496" s="23">
        <f t="shared" ca="1" si="67"/>
        <v>9.6363287856061075E-2</v>
      </c>
      <c r="N496" s="15">
        <f ca="1">_xlfn.NORM.INV(M496,'Input Parameters'!$E$26,'Input Parameters'!$F$26)</f>
        <v>6.6463355571600609E-3</v>
      </c>
      <c r="O496" s="8">
        <f t="shared" ca="1" si="68"/>
        <v>0.28876568879431663</v>
      </c>
      <c r="P496" s="29">
        <f ca="1">_xlfn.LOGNORM.INV(O496,'Input Parameters'!$H$27,'Input Parameters'!$I$27)</f>
        <v>1.1127022917102283</v>
      </c>
      <c r="Q496" s="10"/>
      <c r="R496" s="15">
        <f>'Input Parameters'!$E$28</f>
        <v>12.7</v>
      </c>
      <c r="S496" s="10">
        <f t="shared" ca="1" si="69"/>
        <v>5.6927516818621071E-2</v>
      </c>
      <c r="T496" s="25">
        <f ca="1">_xlfn.LOGNORM.INV(S496,'Input Parameters'!$H$29,'Input Parameters'!$I$29)</f>
        <v>48.760314587667999</v>
      </c>
      <c r="U496" s="10">
        <f t="shared" ca="1" si="70"/>
        <v>0.58160553568234252</v>
      </c>
      <c r="V496" s="29">
        <f ca="1">IF('Input Parameters'!$D$30="Beta",_xlfn.BETA.INV(U496,'Input Parameters'!$L$30,'Input Parameters'!$M$30,'Input Parameters'!$J$30,'Input Parameters'!$K$30),IF('Input Parameters'!$D$30="LogNorm",_xlfn.LOGNORM.INV(U496,'Input Parameters'!$H$30,'Input Parameters'!$I$30)))</f>
        <v>1.0837670637142982</v>
      </c>
      <c r="W496" s="2">
        <f ca="1">N496+(P496-N496)*(1-ERF((T496-R496)/(2*SQRT(L496*'Input Parameters'!$E$31))))</f>
        <v>0.25739017006444387</v>
      </c>
      <c r="X496">
        <f t="shared" ca="1" si="71"/>
        <v>1</v>
      </c>
      <c r="Y496" s="7"/>
    </row>
    <row r="497" spans="1:25" ht="15" customHeight="1" x14ac:dyDescent="0.3">
      <c r="A497" s="130">
        <v>490</v>
      </c>
      <c r="B497" s="10">
        <f t="shared" ca="1" si="63"/>
        <v>0.68964815167869298</v>
      </c>
      <c r="C497" s="57">
        <f ca="1">_xlfn.NORM.INV(B497,'Input Parameters'!$E$19,'Input Parameters'!$F$19)</f>
        <v>609.11510155911731</v>
      </c>
      <c r="D497" s="10">
        <f t="shared" ca="1" si="64"/>
        <v>0.70183392153090018</v>
      </c>
      <c r="E497" s="59">
        <f ca="1">IF(_xlfn.NORM.INV(D497,'Input Parameters'!$E$20,'Input Parameters'!$F$20)&lt;3500,3500,IF(_xlfn.NORM.INV(D497,'Input Parameters'!$E$20,'Input Parameters'!$F$20)&gt;5500,5500,_xlfn.NORM.INV(D497,'Input Parameters'!$E$20,'Input Parameters'!$F$20)))</f>
        <v>5170.7776756782505</v>
      </c>
      <c r="F497" s="10">
        <f t="shared" ca="1" si="65"/>
        <v>0.34461934824117435</v>
      </c>
      <c r="G497" s="61">
        <f ca="1">_xlfn.NORM.INV(F497,'Input Parameters'!$E$21,'Input Parameters'!$F$21)</f>
        <v>281.70687696229294</v>
      </c>
      <c r="H497" s="54">
        <f ca="1">EXP(E497*(1/'Input Parameters'!$E$22-1/G497))</f>
        <v>0.49289217973498517</v>
      </c>
      <c r="I497" s="10">
        <f t="shared" ca="1" si="66"/>
        <v>0.22477546960824435</v>
      </c>
      <c r="J497" s="29">
        <f ca="1">_xlfn.BETA.INV(I497,'Input Parameters'!$L$24,'Input Parameters'!$M$24,'Input Parameters'!$J$24,'Input Parameters'!$K$24)</f>
        <v>0.48277262420372502</v>
      </c>
      <c r="K497" s="156">
        <f ca="1">('Input Parameters'!$E$25/'Input Parameters'!$E$31)^$J497</f>
        <v>3.1329583729581834E-2</v>
      </c>
      <c r="L497" s="66">
        <f ca="1">$H497*$C497*'Input Parameters'!$E$23*K497</f>
        <v>9.4060204607003826</v>
      </c>
      <c r="M497" s="23">
        <f t="shared" ca="1" si="67"/>
        <v>0.32991709540087022</v>
      </c>
      <c r="N497" s="15">
        <f ca="1">_xlfn.NORM.INV(M497,'Input Parameters'!$E$26,'Input Parameters'!$F$26)</f>
        <v>2.4757015870899374E-2</v>
      </c>
      <c r="O497" s="8">
        <f t="shared" ca="1" si="68"/>
        <v>0.6254441571414372</v>
      </c>
      <c r="P497" s="29">
        <f ca="1">_xlfn.LOGNORM.INV(O497,'Input Parameters'!$H$27,'Input Parameters'!$I$27)</f>
        <v>1.6400057343666499</v>
      </c>
      <c r="Q497" s="10"/>
      <c r="R497" s="15">
        <f>'Input Parameters'!$E$28</f>
        <v>12.7</v>
      </c>
      <c r="S497" s="10">
        <f t="shared" ca="1" si="69"/>
        <v>0.52563820892894408</v>
      </c>
      <c r="T497" s="25">
        <f ca="1">_xlfn.LOGNORM.INV(S497,'Input Parameters'!$H$29,'Input Parameters'!$I$29)</f>
        <v>58.653797481010969</v>
      </c>
      <c r="U497" s="10">
        <f t="shared" ca="1" si="70"/>
        <v>0.78086234245573172</v>
      </c>
      <c r="V497" s="29">
        <f ca="1">IF('Input Parameters'!$D$30="Beta",_xlfn.BETA.INV(U497,'Input Parameters'!$L$30,'Input Parameters'!$M$30,'Input Parameters'!$J$30,'Input Parameters'!$K$30),IF('Input Parameters'!$D$30="LogNorm",_xlfn.LOGNORM.INV(U497,'Input Parameters'!$H$30,'Input Parameters'!$I$30)))</f>
        <v>1.3564454373120829</v>
      </c>
      <c r="W497" s="2">
        <f ca="1">N497+(P497-N497)*(1-ERF((T497-R497)/(2*SQRT(L497*'Input Parameters'!$E$31))))</f>
        <v>0.49216051501859193</v>
      </c>
      <c r="X497">
        <f t="shared" ca="1" si="71"/>
        <v>1</v>
      </c>
      <c r="Y497" s="7"/>
    </row>
    <row r="498" spans="1:25" ht="15" customHeight="1" x14ac:dyDescent="0.3">
      <c r="A498" s="130">
        <v>491</v>
      </c>
      <c r="B498" s="10">
        <f t="shared" ca="1" si="63"/>
        <v>0.52040071705357061</v>
      </c>
      <c r="C498" s="57">
        <f ca="1">_xlfn.NORM.INV(B498,'Input Parameters'!$E$19,'Input Parameters'!$F$19)</f>
        <v>571.6229626901287</v>
      </c>
      <c r="D498" s="10">
        <f t="shared" ca="1" si="64"/>
        <v>0.17295710123631514</v>
      </c>
      <c r="E498" s="59">
        <f ca="1">IF(_xlfn.NORM.INV(D498,'Input Parameters'!$E$20,'Input Parameters'!$F$20)&lt;3500,3500,IF(_xlfn.NORM.INV(D498,'Input Parameters'!$E$20,'Input Parameters'!$F$20)&gt;5500,5500,_xlfn.NORM.INV(D498,'Input Parameters'!$E$20,'Input Parameters'!$F$20)))</f>
        <v>4140.2192099935401</v>
      </c>
      <c r="F498" s="10">
        <f t="shared" ca="1" si="65"/>
        <v>0.33714597873872043</v>
      </c>
      <c r="G498" s="61">
        <f ca="1">_xlfn.NORM.INV(F498,'Input Parameters'!$E$21,'Input Parameters'!$F$21)</f>
        <v>281.54671798475977</v>
      </c>
      <c r="H498" s="54">
        <f ca="1">EXP(E498*(1/'Input Parameters'!$E$22-1/G498))</f>
        <v>0.56280368362525213</v>
      </c>
      <c r="I498" s="10">
        <f t="shared" ca="1" si="66"/>
        <v>3.4277663214643539E-3</v>
      </c>
      <c r="J498" s="29">
        <f ca="1">_xlfn.BETA.INV(I498,'Input Parameters'!$L$24,'Input Parameters'!$M$24,'Input Parameters'!$J$24,'Input Parameters'!$K$24)</f>
        <v>0.19885423866842697</v>
      </c>
      <c r="K498" s="156">
        <f ca="1">('Input Parameters'!$E$25/'Input Parameters'!$E$31)^$J498</f>
        <v>0.24015028317969575</v>
      </c>
      <c r="L498" s="66">
        <f ca="1">$H498*$C498*'Input Parameters'!$E$23*K498</f>
        <v>77.259109999752553</v>
      </c>
      <c r="M498" s="23">
        <f t="shared" ca="1" si="67"/>
        <v>0.73967250659705619</v>
      </c>
      <c r="N498" s="15">
        <f ca="1">_xlfn.NORM.INV(M498,'Input Parameters'!$E$26,'Input Parameters'!$F$26)</f>
        <v>4.7489057868142975E-2</v>
      </c>
      <c r="O498" s="8">
        <f t="shared" ca="1" si="68"/>
        <v>0.74401658704210372</v>
      </c>
      <c r="P498" s="29">
        <f ca="1">_xlfn.LOGNORM.INV(O498,'Input Parameters'!$H$27,'Input Parameters'!$I$27)</f>
        <v>1.9028168944427548</v>
      </c>
      <c r="Q498" s="10"/>
      <c r="R498" s="15">
        <f>'Input Parameters'!$E$28</f>
        <v>12.7</v>
      </c>
      <c r="S498" s="10">
        <f t="shared" ca="1" si="69"/>
        <v>0.72360092933972109</v>
      </c>
      <c r="T498" s="25">
        <f ca="1">_xlfn.LOGNORM.INV(S498,'Input Parameters'!$H$29,'Input Parameters'!$I$29)</f>
        <v>62.244760101418123</v>
      </c>
      <c r="U498" s="10">
        <f t="shared" ca="1" si="70"/>
        <v>0.87915506114705566</v>
      </c>
      <c r="V498" s="29">
        <f ca="1">IF('Input Parameters'!$D$30="Beta",_xlfn.BETA.INV(U498,'Input Parameters'!$L$30,'Input Parameters'!$M$30,'Input Parameters'!$J$30,'Input Parameters'!$K$30),IF('Input Parameters'!$D$30="LogNorm",_xlfn.LOGNORM.INV(U498,'Input Parameters'!$H$30,'Input Parameters'!$I$30)))</f>
        <v>1.5854942885527297</v>
      </c>
      <c r="W498" s="2">
        <f ca="1">N498+(P498-N498)*(1-ERF((T498-R498)/(2*SQRT(L498*'Input Parameters'!$E$31))))</f>
        <v>1.3280509048810638</v>
      </c>
      <c r="X498">
        <f t="shared" ca="1" si="71"/>
        <v>1</v>
      </c>
      <c r="Y498" s="7"/>
    </row>
    <row r="499" spans="1:25" ht="15" customHeight="1" x14ac:dyDescent="0.3">
      <c r="A499" s="130">
        <v>492</v>
      </c>
      <c r="B499" s="10">
        <f t="shared" ca="1" si="63"/>
        <v>6.7077190966953193E-2</v>
      </c>
      <c r="C499" s="57">
        <f ca="1">_xlfn.NORM.INV(B499,'Input Parameters'!$E$19,'Input Parameters'!$F$19)</f>
        <v>440.72587225572045</v>
      </c>
      <c r="D499" s="10">
        <f t="shared" ca="1" si="64"/>
        <v>0.10668176234326332</v>
      </c>
      <c r="E499" s="59">
        <f ca="1">IF(_xlfn.NORM.INV(D499,'Input Parameters'!$E$20,'Input Parameters'!$F$20)&lt;3500,3500,IF(_xlfn.NORM.INV(D499,'Input Parameters'!$E$20,'Input Parameters'!$F$20)&gt;5500,5500,_xlfn.NORM.INV(D499,'Input Parameters'!$E$20,'Input Parameters'!$F$20)))</f>
        <v>3928.9412013297629</v>
      </c>
      <c r="F499" s="10">
        <f t="shared" ca="1" si="65"/>
        <v>4.5676842375615534E-2</v>
      </c>
      <c r="G499" s="61">
        <f ca="1">_xlfn.NORM.INV(F499,'Input Parameters'!$E$21,'Input Parameters'!$F$21)</f>
        <v>271.57996320904908</v>
      </c>
      <c r="H499" s="54">
        <f ca="1">EXP(E499*(1/'Input Parameters'!$E$22-1/G499))</f>
        <v>0.34728073010523947</v>
      </c>
      <c r="I499" s="10">
        <f t="shared" ca="1" si="66"/>
        <v>0.79581037113675068</v>
      </c>
      <c r="J499" s="29">
        <f ca="1">_xlfn.BETA.INV(I499,'Input Parameters'!$L$24,'Input Parameters'!$M$24,'Input Parameters'!$J$24,'Input Parameters'!$K$24)</f>
        <v>0.73266509137784652</v>
      </c>
      <c r="K499" s="156">
        <f ca="1">('Input Parameters'!$E$25/'Input Parameters'!$E$31)^$J499</f>
        <v>5.217129145531069E-3</v>
      </c>
      <c r="L499" s="66">
        <f ca="1">$H499*$C499*'Input Parameters'!$E$23*K499</f>
        <v>0.79851084569770048</v>
      </c>
      <c r="M499" s="23">
        <f t="shared" ca="1" si="67"/>
        <v>3.8592114579200643E-2</v>
      </c>
      <c r="N499" s="15">
        <f ca="1">_xlfn.NORM.INV(M499,'Input Parameters'!$E$26,'Input Parameters'!$F$26)</f>
        <v>-3.1125184959212154E-3</v>
      </c>
      <c r="O499" s="8">
        <f t="shared" ca="1" si="68"/>
        <v>0.19355406828700483</v>
      </c>
      <c r="P499" s="29">
        <f ca="1">_xlfn.LOGNORM.INV(O499,'Input Parameters'!$H$27,'Input Parameters'!$I$27)</f>
        <v>0.97101080742900892</v>
      </c>
      <c r="Q499" s="10"/>
      <c r="R499" s="15">
        <f>'Input Parameters'!$E$28</f>
        <v>12.7</v>
      </c>
      <c r="S499" s="10">
        <f t="shared" ca="1" si="69"/>
        <v>0.45399401524100558</v>
      </c>
      <c r="T499" s="25">
        <f ca="1">_xlfn.LOGNORM.INV(S499,'Input Parameters'!$H$29,'Input Parameters'!$I$29)</f>
        <v>57.4810819677854</v>
      </c>
      <c r="U499" s="10">
        <f t="shared" ca="1" si="70"/>
        <v>0.31434400102975002</v>
      </c>
      <c r="V499" s="29">
        <f ca="1">IF('Input Parameters'!$D$30="Beta",_xlfn.BETA.INV(U499,'Input Parameters'!$L$30,'Input Parameters'!$M$30,'Input Parameters'!$J$30,'Input Parameters'!$K$30),IF('Input Parameters'!$D$30="LogNorm",_xlfn.LOGNORM.INV(U499,'Input Parameters'!$H$30,'Input Parameters'!$I$30)))</f>
        <v>0.82572898610366352</v>
      </c>
      <c r="W499" s="2">
        <f ca="1">N499+(P499-N499)*(1-ERF((T499-R499)/(2*SQRT(L499*'Input Parameters'!$E$31))))</f>
        <v>-2.7279628623945542E-3</v>
      </c>
      <c r="X499">
        <f t="shared" ca="1" si="71"/>
        <v>1</v>
      </c>
      <c r="Y499" s="7"/>
    </row>
    <row r="500" spans="1:25" ht="15" customHeight="1" x14ac:dyDescent="0.3">
      <c r="A500" s="130">
        <v>493</v>
      </c>
      <c r="B500" s="10">
        <f t="shared" ca="1" si="63"/>
        <v>0.99324482048633567</v>
      </c>
      <c r="C500" s="57">
        <f ca="1">_xlfn.NORM.INV(B500,'Input Parameters'!$E$19,'Input Parameters'!$F$19)</f>
        <v>776.01711690145589</v>
      </c>
      <c r="D500" s="10">
        <f t="shared" ca="1" si="64"/>
        <v>0.82803814670258591</v>
      </c>
      <c r="E500" s="59">
        <f ca="1">IF(_xlfn.NORM.INV(D500,'Input Parameters'!$E$20,'Input Parameters'!$F$20)&lt;3500,3500,IF(_xlfn.NORM.INV(D500,'Input Parameters'!$E$20,'Input Parameters'!$F$20)&gt;5500,5500,_xlfn.NORM.INV(D500,'Input Parameters'!$E$20,'Input Parameters'!$F$20)))</f>
        <v>5462.5086933267003</v>
      </c>
      <c r="F500" s="10">
        <f t="shared" ca="1" si="65"/>
        <v>0.27371629833454125</v>
      </c>
      <c r="G500" s="61">
        <f ca="1">_xlfn.NORM.INV(F500,'Input Parameters'!$E$21,'Input Parameters'!$F$21)</f>
        <v>280.12133153876289</v>
      </c>
      <c r="H500" s="54">
        <f ca="1">EXP(E500*(1/'Input Parameters'!$E$22-1/G500))</f>
        <v>0.42437611925275609</v>
      </c>
      <c r="I500" s="10">
        <f t="shared" ca="1" si="66"/>
        <v>0.32303267829892746</v>
      </c>
      <c r="J500" s="29">
        <f ca="1">_xlfn.BETA.INV(I500,'Input Parameters'!$L$24,'Input Parameters'!$M$24,'Input Parameters'!$J$24,'Input Parameters'!$K$24)</f>
        <v>0.53194992990280476</v>
      </c>
      <c r="K500" s="156">
        <f ca="1">('Input Parameters'!$E$25/'Input Parameters'!$E$31)^$J500</f>
        <v>2.2016387639015703E-2</v>
      </c>
      <c r="L500" s="66">
        <f ca="1">$H500*$C500*'Input Parameters'!$E$23*K500</f>
        <v>7.2505057445914067</v>
      </c>
      <c r="M500" s="23">
        <f t="shared" ca="1" si="67"/>
        <v>0.79170732290990731</v>
      </c>
      <c r="N500" s="15">
        <f ca="1">_xlfn.NORM.INV(M500,'Input Parameters'!$E$26,'Input Parameters'!$F$26)</f>
        <v>5.1059550380405966E-2</v>
      </c>
      <c r="O500" s="8">
        <f t="shared" ca="1" si="68"/>
        <v>0.82158842520910513</v>
      </c>
      <c r="P500" s="29">
        <f ca="1">_xlfn.LOGNORM.INV(O500,'Input Parameters'!$H$27,'Input Parameters'!$I$27)</f>
        <v>2.1401266482645847</v>
      </c>
      <c r="Q500" s="10"/>
      <c r="R500" s="15">
        <f>'Input Parameters'!$E$28</f>
        <v>12.7</v>
      </c>
      <c r="S500" s="10">
        <f t="shared" ca="1" si="69"/>
        <v>0.78723445006522741</v>
      </c>
      <c r="T500" s="25">
        <f ca="1">_xlfn.LOGNORM.INV(S500,'Input Parameters'!$H$29,'Input Parameters'!$I$29)</f>
        <v>63.681771206427939</v>
      </c>
      <c r="U500" s="10">
        <f t="shared" ca="1" si="70"/>
        <v>0.53308438249981571</v>
      </c>
      <c r="V500" s="29">
        <f ca="1">IF('Input Parameters'!$D$30="Beta",_xlfn.BETA.INV(U500,'Input Parameters'!$L$30,'Input Parameters'!$M$30,'Input Parameters'!$J$30,'Input Parameters'!$K$30),IF('Input Parameters'!$D$30="LogNorm",_xlfn.LOGNORM.INV(U500,'Input Parameters'!$H$30,'Input Parameters'!$I$30)))</f>
        <v>1.03246334517423</v>
      </c>
      <c r="W500" s="2">
        <f ca="1">N500+(P500-N500)*(1-ERF((T500-R500)/(2*SQRT(L500*'Input Parameters'!$E$31))))</f>
        <v>0.42841969582081108</v>
      </c>
      <c r="X500">
        <f t="shared" ca="1" si="71"/>
        <v>1</v>
      </c>
      <c r="Y500" s="7"/>
    </row>
    <row r="501" spans="1:25" ht="15" customHeight="1" x14ac:dyDescent="0.3">
      <c r="A501" s="130">
        <v>494</v>
      </c>
      <c r="B501" s="10">
        <f t="shared" ca="1" si="63"/>
        <v>0.28518014762806065</v>
      </c>
      <c r="C501" s="57">
        <f ca="1">_xlfn.NORM.INV(B501,'Input Parameters'!$E$19,'Input Parameters'!$F$19)</f>
        <v>519.34447948906188</v>
      </c>
      <c r="D501" s="10">
        <f t="shared" ca="1" si="64"/>
        <v>0.17144392144657461</v>
      </c>
      <c r="E501" s="59">
        <f ca="1">IF(_xlfn.NORM.INV(D501,'Input Parameters'!$E$20,'Input Parameters'!$F$20)&lt;3500,3500,IF(_xlfn.NORM.INV(D501,'Input Parameters'!$E$20,'Input Parameters'!$F$20)&gt;5500,5500,_xlfn.NORM.INV(D501,'Input Parameters'!$E$20,'Input Parameters'!$F$20)))</f>
        <v>4136.0677048047601</v>
      </c>
      <c r="F501" s="10">
        <f t="shared" ca="1" si="65"/>
        <v>0.61325571790527678</v>
      </c>
      <c r="G501" s="61">
        <f ca="1">_xlfn.NORM.INV(F501,'Input Parameters'!$E$21,'Input Parameters'!$F$21)</f>
        <v>287.11222374861063</v>
      </c>
      <c r="H501" s="54">
        <f ca="1">EXP(E501*(1/'Input Parameters'!$E$22-1/G501))</f>
        <v>0.74865223209264509</v>
      </c>
      <c r="I501" s="10">
        <f t="shared" ca="1" si="66"/>
        <v>0.15476552110105446</v>
      </c>
      <c r="J501" s="29">
        <f ca="1">_xlfn.BETA.INV(I501,'Input Parameters'!$L$24,'Input Parameters'!$M$24,'Input Parameters'!$J$24,'Input Parameters'!$K$24)</f>
        <v>0.4400228509812103</v>
      </c>
      <c r="K501" s="156">
        <f ca="1">('Input Parameters'!$E$25/'Input Parameters'!$E$31)^$J501</f>
        <v>4.2573430296940683E-2</v>
      </c>
      <c r="L501" s="66">
        <f ca="1">$H501*$C501*'Input Parameters'!$E$23*K501</f>
        <v>16.552907477809022</v>
      </c>
      <c r="M501" s="23">
        <f t="shared" ca="1" si="67"/>
        <v>0.55675110723079446</v>
      </c>
      <c r="N501" s="15">
        <f ca="1">_xlfn.NORM.INV(M501,'Input Parameters'!$E$26,'Input Parameters'!$F$26)</f>
        <v>3.6997479887112397E-2</v>
      </c>
      <c r="O501" s="8">
        <f t="shared" ca="1" si="68"/>
        <v>0.34777326624255622</v>
      </c>
      <c r="P501" s="29">
        <f ca="1">_xlfn.LOGNORM.INV(O501,'Input Parameters'!$H$27,'Input Parameters'!$I$27)</f>
        <v>1.1973121290088433</v>
      </c>
      <c r="Q501" s="10"/>
      <c r="R501" s="15">
        <f>'Input Parameters'!$E$28</f>
        <v>12.7</v>
      </c>
      <c r="S501" s="10">
        <f t="shared" ca="1" si="69"/>
        <v>0.91975705979510014</v>
      </c>
      <c r="T501" s="25">
        <f ca="1">_xlfn.LOGNORM.INV(S501,'Input Parameters'!$H$29,'Input Parameters'!$I$29)</f>
        <v>68.169738010804636</v>
      </c>
      <c r="U501" s="10">
        <f t="shared" ca="1" si="70"/>
        <v>0.3520106025041676</v>
      </c>
      <c r="V501" s="29">
        <f ca="1">IF('Input Parameters'!$D$30="Beta",_xlfn.BETA.INV(U501,'Input Parameters'!$L$30,'Input Parameters'!$M$30,'Input Parameters'!$J$30,'Input Parameters'!$K$30),IF('Input Parameters'!$D$30="LogNorm",_xlfn.LOGNORM.INV(U501,'Input Parameters'!$H$30,'Input Parameters'!$I$30)))</f>
        <v>0.86018799513586097</v>
      </c>
      <c r="W501" s="2">
        <f ca="1">N501+(P501-N501)*(1-ERF((T501-R501)/(2*SQRT(L501*'Input Parameters'!$E$31))))</f>
        <v>0.42572139022710498</v>
      </c>
      <c r="X501">
        <f t="shared" ca="1" si="71"/>
        <v>1</v>
      </c>
      <c r="Y501" s="7"/>
    </row>
    <row r="502" spans="1:25" ht="15" customHeight="1" x14ac:dyDescent="0.3">
      <c r="A502" s="130">
        <v>495</v>
      </c>
      <c r="B502" s="10">
        <f t="shared" ca="1" si="63"/>
        <v>0.26073280117778241</v>
      </c>
      <c r="C502" s="57">
        <f ca="1">_xlfn.NORM.INV(B502,'Input Parameters'!$E$19,'Input Parameters'!$F$19)</f>
        <v>513.12807598012296</v>
      </c>
      <c r="D502" s="10">
        <f t="shared" ca="1" si="64"/>
        <v>0.11492928984249207</v>
      </c>
      <c r="E502" s="59">
        <f ca="1">IF(_xlfn.NORM.INV(D502,'Input Parameters'!$E$20,'Input Parameters'!$F$20)&lt;3500,3500,IF(_xlfn.NORM.INV(D502,'Input Parameters'!$E$20,'Input Parameters'!$F$20)&gt;5500,5500,_xlfn.NORM.INV(D502,'Input Parameters'!$E$20,'Input Parameters'!$F$20)))</f>
        <v>3959.4937385091616</v>
      </c>
      <c r="F502" s="10">
        <f t="shared" ca="1" si="65"/>
        <v>0.66691788088110082</v>
      </c>
      <c r="G502" s="61">
        <f ca="1">_xlfn.NORM.INV(F502,'Input Parameters'!$E$21,'Input Parameters'!$F$21)</f>
        <v>288.24094792276526</v>
      </c>
      <c r="H502" s="54">
        <f ca="1">EXP(E502*(1/'Input Parameters'!$E$22-1/G502))</f>
        <v>0.80001953228360978</v>
      </c>
      <c r="I502" s="10">
        <f t="shared" ca="1" si="66"/>
        <v>0.11542408084765232</v>
      </c>
      <c r="J502" s="29">
        <f ca="1">_xlfn.BETA.INV(I502,'Input Parameters'!$L$24,'Input Parameters'!$M$24,'Input Parameters'!$J$24,'Input Parameters'!$K$24)</f>
        <v>0.41054911184240994</v>
      </c>
      <c r="K502" s="156">
        <f ca="1">('Input Parameters'!$E$25/'Input Parameters'!$E$31)^$J502</f>
        <v>5.2597133977085708E-2</v>
      </c>
      <c r="L502" s="66">
        <f ca="1">$H502*$C502*'Input Parameters'!$E$23*K502</f>
        <v>21.59178008587919</v>
      </c>
      <c r="M502" s="23">
        <f t="shared" ca="1" si="67"/>
        <v>0.83696765679773555</v>
      </c>
      <c r="N502" s="15">
        <f ca="1">_xlfn.NORM.INV(M502,'Input Parameters'!$E$26,'Input Parameters'!$F$26)</f>
        <v>5.4623498876800416E-2</v>
      </c>
      <c r="O502" s="8">
        <f t="shared" ca="1" si="68"/>
        <v>0.19594674214761865</v>
      </c>
      <c r="P502" s="29">
        <f ca="1">_xlfn.LOGNORM.INV(O502,'Input Parameters'!$H$27,'Input Parameters'!$I$27)</f>
        <v>0.97474897599128763</v>
      </c>
      <c r="Q502" s="10"/>
      <c r="R502" s="15">
        <f>'Input Parameters'!$E$28</f>
        <v>12.7</v>
      </c>
      <c r="S502" s="10">
        <f t="shared" ca="1" si="69"/>
        <v>0.99097208425236982</v>
      </c>
      <c r="T502" s="25">
        <f ca="1">_xlfn.LOGNORM.INV(S502,'Input Parameters'!$H$29,'Input Parameters'!$I$29)</f>
        <v>75.936609953120467</v>
      </c>
      <c r="U502" s="10">
        <f t="shared" ca="1" si="70"/>
        <v>0.54507407809914188</v>
      </c>
      <c r="V502" s="29">
        <f ca="1">IF('Input Parameters'!$D$30="Beta",_xlfn.BETA.INV(U502,'Input Parameters'!$L$30,'Input Parameters'!$M$30,'Input Parameters'!$J$30,'Input Parameters'!$K$30),IF('Input Parameters'!$D$30="LogNorm",_xlfn.LOGNORM.INV(U502,'Input Parameters'!$H$30,'Input Parameters'!$I$30)))</f>
        <v>1.0448326590221673</v>
      </c>
      <c r="W502" s="2">
        <f ca="1">N502+(P502-N502)*(1-ERF((T502-R502)/(2*SQRT(L502*'Input Parameters'!$E$31))))</f>
        <v>0.3636938159905746</v>
      </c>
      <c r="X502">
        <f t="shared" ca="1" si="71"/>
        <v>1</v>
      </c>
      <c r="Y502" s="7"/>
    </row>
    <row r="503" spans="1:25" ht="15" customHeight="1" x14ac:dyDescent="0.3">
      <c r="A503" s="130">
        <v>496</v>
      </c>
      <c r="B503" s="10">
        <f t="shared" ca="1" si="63"/>
        <v>0.84075287673213517</v>
      </c>
      <c r="C503" s="57">
        <f ca="1">_xlfn.NORM.INV(B503,'Input Parameters'!$E$19,'Input Parameters'!$F$19)</f>
        <v>651.59356204568348</v>
      </c>
      <c r="D503" s="10">
        <f t="shared" ca="1" si="64"/>
        <v>0.24814641101694601</v>
      </c>
      <c r="E503" s="59">
        <f ca="1">IF(_xlfn.NORM.INV(D503,'Input Parameters'!$E$20,'Input Parameters'!$F$20)&lt;3500,3500,IF(_xlfn.NORM.INV(D503,'Input Parameters'!$E$20,'Input Parameters'!$F$20)&gt;5500,5500,_xlfn.NORM.INV(D503,'Input Parameters'!$E$20,'Input Parameters'!$F$20)))</f>
        <v>4323.7660022557529</v>
      </c>
      <c r="F503" s="10">
        <f t="shared" ca="1" si="65"/>
        <v>6.7573369424584584E-2</v>
      </c>
      <c r="G503" s="61">
        <f ca="1">_xlfn.NORM.INV(F503,'Input Parameters'!$E$21,'Input Parameters'!$F$21)</f>
        <v>273.10629143482856</v>
      </c>
      <c r="H503" s="54">
        <f ca="1">EXP(E503*(1/'Input Parameters'!$E$22-1/G503))</f>
        <v>0.34132297772425513</v>
      </c>
      <c r="I503" s="10">
        <f t="shared" ca="1" si="66"/>
        <v>0.67098015693135649</v>
      </c>
      <c r="J503" s="29">
        <f ca="1">_xlfn.BETA.INV(I503,'Input Parameters'!$L$24,'Input Parameters'!$M$24,'Input Parameters'!$J$24,'Input Parameters'!$K$24)</f>
        <v>0.676552763803422</v>
      </c>
      <c r="K503" s="156">
        <f ca="1">('Input Parameters'!$E$25/'Input Parameters'!$E$31)^$J503</f>
        <v>7.8027149089188747E-3</v>
      </c>
      <c r="L503" s="66">
        <f ca="1">$H503*$C503*'Input Parameters'!$E$23*K503</f>
        <v>1.7353538741435783</v>
      </c>
      <c r="M503" s="23">
        <f t="shared" ca="1" si="67"/>
        <v>7.9260012354285259E-3</v>
      </c>
      <c r="N503" s="15">
        <f ca="1">_xlfn.NORM.INV(M503,'Input Parameters'!$E$26,'Input Parameters'!$F$26)</f>
        <v>-1.6658410817365188E-2</v>
      </c>
      <c r="O503" s="8">
        <f t="shared" ca="1" si="68"/>
        <v>0.80780418467840165</v>
      </c>
      <c r="P503" s="29">
        <f ca="1">_xlfn.LOGNORM.INV(O503,'Input Parameters'!$H$27,'Input Parameters'!$I$27)</f>
        <v>2.0918222453854742</v>
      </c>
      <c r="Q503" s="10"/>
      <c r="R503" s="15">
        <f>'Input Parameters'!$E$28</f>
        <v>12.7</v>
      </c>
      <c r="S503" s="10">
        <f t="shared" ca="1" si="69"/>
        <v>0.58694672980705498</v>
      </c>
      <c r="T503" s="25">
        <f ca="1">_xlfn.LOGNORM.INV(S503,'Input Parameters'!$H$29,'Input Parameters'!$I$29)</f>
        <v>59.686044803632484</v>
      </c>
      <c r="U503" s="10">
        <f t="shared" ca="1" si="70"/>
        <v>0.571480934964675</v>
      </c>
      <c r="V503" s="29">
        <f ca="1">IF('Input Parameters'!$D$30="Beta",_xlfn.BETA.INV(U503,'Input Parameters'!$L$30,'Input Parameters'!$M$30,'Input Parameters'!$J$30,'Input Parameters'!$K$30),IF('Input Parameters'!$D$30="LogNorm",_xlfn.LOGNORM.INV(U503,'Input Parameters'!$H$30,'Input Parameters'!$I$30)))</f>
        <v>1.0727725760164493</v>
      </c>
      <c r="W503" s="2">
        <f ca="1">N503+(P503-N503)*(1-ERF((T503-R503)/(2*SQRT(L503*'Input Parameters'!$E$31))))</f>
        <v>7.9393843370317053E-3</v>
      </c>
      <c r="X503">
        <f t="shared" ca="1" si="71"/>
        <v>1</v>
      </c>
      <c r="Y503" s="7"/>
    </row>
    <row r="504" spans="1:25" ht="15" customHeight="1" x14ac:dyDescent="0.3">
      <c r="A504" s="130">
        <v>497</v>
      </c>
      <c r="B504" s="10">
        <f t="shared" ca="1" si="63"/>
        <v>6.9579942488272151E-2</v>
      </c>
      <c r="C504" s="57">
        <f ca="1">_xlfn.NORM.INV(B504,'Input Parameters'!$E$19,'Input Parameters'!$F$19)</f>
        <v>442.33068706093064</v>
      </c>
      <c r="D504" s="10">
        <f t="shared" ca="1" si="64"/>
        <v>0.88079089759656282</v>
      </c>
      <c r="E504" s="59">
        <f ca="1">IF(_xlfn.NORM.INV(D504,'Input Parameters'!$E$20,'Input Parameters'!$F$20)&lt;3500,3500,IF(_xlfn.NORM.INV(D504,'Input Parameters'!$E$20,'Input Parameters'!$F$20)&gt;5500,5500,_xlfn.NORM.INV(D504,'Input Parameters'!$E$20,'Input Parameters'!$F$20)))</f>
        <v>5500</v>
      </c>
      <c r="F504" s="10">
        <f t="shared" ca="1" si="65"/>
        <v>0.75455589808391033</v>
      </c>
      <c r="G504" s="61">
        <f ca="1">_xlfn.NORM.INV(F504,'Input Parameters'!$E$21,'Input Parameters'!$F$21)</f>
        <v>290.26472896663915</v>
      </c>
      <c r="H504" s="54">
        <f ca="1">EXP(E504*(1/'Input Parameters'!$E$22-1/G504))</f>
        <v>0.83787266645380598</v>
      </c>
      <c r="I504" s="10">
        <f t="shared" ca="1" si="66"/>
        <v>0.86844080007803826</v>
      </c>
      <c r="J504" s="29">
        <f ca="1">_xlfn.BETA.INV(I504,'Input Parameters'!$L$24,'Input Parameters'!$M$24,'Input Parameters'!$J$24,'Input Parameters'!$K$24)</f>
        <v>0.77206997481088813</v>
      </c>
      <c r="K504" s="156">
        <f ca="1">('Input Parameters'!$E$25/'Input Parameters'!$E$31)^$J504</f>
        <v>3.9324965023249739E-3</v>
      </c>
      <c r="L504" s="66">
        <f ca="1">$H504*$C504*'Input Parameters'!$E$23*K504</f>
        <v>1.4574492391162546</v>
      </c>
      <c r="M504" s="23">
        <f t="shared" ca="1" si="67"/>
        <v>0.63154884806685552</v>
      </c>
      <c r="N504" s="15">
        <f ca="1">_xlfn.NORM.INV(M504,'Input Parameters'!$E$26,'Input Parameters'!$F$26)</f>
        <v>4.1055124537034575E-2</v>
      </c>
      <c r="O504" s="8">
        <f t="shared" ca="1" si="68"/>
        <v>7.4283427057724061E-2</v>
      </c>
      <c r="P504" s="29">
        <f ca="1">_xlfn.LOGNORM.INV(O504,'Input Parameters'!$H$27,'Input Parameters'!$I$27)</f>
        <v>0.75133748858177885</v>
      </c>
      <c r="Q504" s="10"/>
      <c r="R504" s="15">
        <f>'Input Parameters'!$E$28</f>
        <v>12.7</v>
      </c>
      <c r="S504" s="10">
        <f t="shared" ca="1" si="69"/>
        <v>0.56516127307041375</v>
      </c>
      <c r="T504" s="25">
        <f ca="1">_xlfn.LOGNORM.INV(S504,'Input Parameters'!$H$29,'Input Parameters'!$I$29)</f>
        <v>59.314424658618847</v>
      </c>
      <c r="U504" s="10">
        <f t="shared" ca="1" si="70"/>
        <v>0.70853925560292597</v>
      </c>
      <c r="V504" s="29">
        <f ca="1">IF('Input Parameters'!$D$30="Beta",_xlfn.BETA.INV(U504,'Input Parameters'!$L$30,'Input Parameters'!$M$30,'Input Parameters'!$J$30,'Input Parameters'!$K$30),IF('Input Parameters'!$D$30="LogNorm",_xlfn.LOGNORM.INV(U504,'Input Parameters'!$H$30,'Input Parameters'!$I$30)))</f>
        <v>1.2407931471852702</v>
      </c>
      <c r="W504" s="2">
        <f ca="1">N504+(P504-N504)*(1-ERF((T504-R504)/(2*SQRT(L504*'Input Parameters'!$E$31))))</f>
        <v>4.5549708617043931E-2</v>
      </c>
      <c r="X504">
        <f t="shared" ca="1" si="71"/>
        <v>1</v>
      </c>
      <c r="Y504" s="7"/>
    </row>
    <row r="505" spans="1:25" ht="15" customHeight="1" x14ac:dyDescent="0.3">
      <c r="A505" s="130">
        <v>498</v>
      </c>
      <c r="B505" s="10">
        <f t="shared" ca="1" si="63"/>
        <v>0.4587580333028155</v>
      </c>
      <c r="C505" s="57">
        <f ca="1">_xlfn.NORM.INV(B505,'Input Parameters'!$E$19,'Input Parameters'!$F$19)</f>
        <v>558.54891746664225</v>
      </c>
      <c r="D505" s="10">
        <f t="shared" ca="1" si="64"/>
        <v>0.65460454457896833</v>
      </c>
      <c r="E505" s="59">
        <f ca="1">IF(_xlfn.NORM.INV(D505,'Input Parameters'!$E$20,'Input Parameters'!$F$20)&lt;3500,3500,IF(_xlfn.NORM.INV(D505,'Input Parameters'!$E$20,'Input Parameters'!$F$20)&gt;5500,5500,_xlfn.NORM.INV(D505,'Input Parameters'!$E$20,'Input Parameters'!$F$20)))</f>
        <v>5078.4473770581426</v>
      </c>
      <c r="F505" s="10">
        <f t="shared" ca="1" si="65"/>
        <v>0.38342256492429738</v>
      </c>
      <c r="G505" s="61">
        <f ca="1">_xlfn.NORM.INV(F505,'Input Parameters'!$E$21,'Input Parameters'!$F$21)</f>
        <v>282.5194777073666</v>
      </c>
      <c r="H505" s="54">
        <f ca="1">EXP(E505*(1/'Input Parameters'!$E$22-1/G505))</f>
        <v>0.52572311764510793</v>
      </c>
      <c r="I505" s="10">
        <f t="shared" ca="1" si="66"/>
        <v>0.43501560047788657</v>
      </c>
      <c r="J505" s="29">
        <f ca="1">_xlfn.BETA.INV(I505,'Input Parameters'!$L$24,'Input Parameters'!$M$24,'Input Parameters'!$J$24,'Input Parameters'!$K$24)</f>
        <v>0.58061328918850597</v>
      </c>
      <c r="K505" s="156">
        <f ca="1">('Input Parameters'!$E$25/'Input Parameters'!$E$31)^$J505</f>
        <v>1.5528827548211742E-2</v>
      </c>
      <c r="L505" s="66">
        <f ca="1">$H505*$C505*'Input Parameters'!$E$23*K505</f>
        <v>4.5599171940095671</v>
      </c>
      <c r="M505" s="23">
        <f t="shared" ca="1" si="67"/>
        <v>0.75228732776690954</v>
      </c>
      <c r="N505" s="15">
        <f ca="1">_xlfn.NORM.INV(M505,'Input Parameters'!$E$26,'Input Parameters'!$F$26)</f>
        <v>4.8315810337236254E-2</v>
      </c>
      <c r="O505" s="8">
        <f t="shared" ca="1" si="68"/>
        <v>0.41385740587659636</v>
      </c>
      <c r="P505" s="29">
        <f ca="1">_xlfn.LOGNORM.INV(O505,'Input Parameters'!$H$27,'Input Parameters'!$I$27)</f>
        <v>1.2929527118310467</v>
      </c>
      <c r="Q505" s="10"/>
      <c r="R505" s="15">
        <f>'Input Parameters'!$E$28</f>
        <v>12.7</v>
      </c>
      <c r="S505" s="10">
        <f t="shared" ca="1" si="69"/>
        <v>0.78819534179847461</v>
      </c>
      <c r="T505" s="25">
        <f ca="1">_xlfn.LOGNORM.INV(S505,'Input Parameters'!$H$29,'Input Parameters'!$I$29)</f>
        <v>63.705462931804867</v>
      </c>
      <c r="U505" s="10">
        <f t="shared" ca="1" si="70"/>
        <v>0.36536564189186305</v>
      </c>
      <c r="V505" s="29">
        <f ca="1">IF('Input Parameters'!$D$30="Beta",_xlfn.BETA.INV(U505,'Input Parameters'!$L$30,'Input Parameters'!$M$30,'Input Parameters'!$J$30,'Input Parameters'!$K$30),IF('Input Parameters'!$D$30="LogNorm",_xlfn.LOGNORM.INV(U505,'Input Parameters'!$H$30,'Input Parameters'!$I$30)))</f>
        <v>0.87239895994566086</v>
      </c>
      <c r="W505" s="2">
        <f ca="1">N505+(P505-N505)*(1-ERF((T505-R505)/(2*SQRT(L505*'Input Parameters'!$E$31))))</f>
        <v>0.1618568453504243</v>
      </c>
      <c r="X505">
        <f t="shared" ca="1" si="71"/>
        <v>1</v>
      </c>
      <c r="Y505" s="7"/>
    </row>
    <row r="506" spans="1:25" ht="15" customHeight="1" x14ac:dyDescent="0.3">
      <c r="A506" s="130">
        <v>499</v>
      </c>
      <c r="B506" s="10">
        <f t="shared" ca="1" si="63"/>
        <v>0.57117720334869093</v>
      </c>
      <c r="C506" s="57">
        <f ca="1">_xlfn.NORM.INV(B506,'Input Parameters'!$E$19,'Input Parameters'!$F$19)</f>
        <v>582.4569363970212</v>
      </c>
      <c r="D506" s="10">
        <f t="shared" ca="1" si="64"/>
        <v>0.82577363145044602</v>
      </c>
      <c r="E506" s="59">
        <f ca="1">IF(_xlfn.NORM.INV(D506,'Input Parameters'!$E$20,'Input Parameters'!$F$20)&lt;3500,3500,IF(_xlfn.NORM.INV(D506,'Input Parameters'!$E$20,'Input Parameters'!$F$20)&gt;5500,5500,_xlfn.NORM.INV(D506,'Input Parameters'!$E$20,'Input Parameters'!$F$20)))</f>
        <v>5456.3162886728578</v>
      </c>
      <c r="F506" s="10">
        <f t="shared" ca="1" si="65"/>
        <v>0.92103120872637201</v>
      </c>
      <c r="G506" s="61">
        <f ca="1">_xlfn.NORM.INV(F506,'Input Parameters'!$E$21,'Input Parameters'!$F$21)</f>
        <v>295.94865044877508</v>
      </c>
      <c r="H506" s="54">
        <f ca="1">EXP(E506*(1/'Input Parameters'!$E$22-1/G506))</f>
        <v>1.2038690182851464</v>
      </c>
      <c r="I506" s="10">
        <f t="shared" ca="1" si="66"/>
        <v>0.14750314343153392</v>
      </c>
      <c r="J506" s="29">
        <f ca="1">_xlfn.BETA.INV(I506,'Input Parameters'!$L$24,'Input Parameters'!$M$24,'Input Parameters'!$J$24,'Input Parameters'!$K$24)</f>
        <v>0.43497089377964915</v>
      </c>
      <c r="K506" s="156">
        <f ca="1">('Input Parameters'!$E$25/'Input Parameters'!$E$31)^$J506</f>
        <v>4.414460898679412E-2</v>
      </c>
      <c r="L506" s="66">
        <f ca="1">$H506*$C506*'Input Parameters'!$E$23*K506</f>
        <v>30.954281939944508</v>
      </c>
      <c r="M506" s="23">
        <f t="shared" ca="1" si="67"/>
        <v>0.18461915454776723</v>
      </c>
      <c r="N506" s="15">
        <f ca="1">_xlfn.NORM.INV(M506,'Input Parameters'!$E$26,'Input Parameters'!$F$26)</f>
        <v>1.5144078117457011E-2</v>
      </c>
      <c r="O506" s="8">
        <f t="shared" ca="1" si="68"/>
        <v>0.9873165168767748</v>
      </c>
      <c r="P506" s="29">
        <f ca="1">_xlfn.LOGNORM.INV(O506,'Input Parameters'!$H$27,'Input Parameters'!$I$27)</f>
        <v>3.8279912094034234</v>
      </c>
      <c r="Q506" s="10"/>
      <c r="R506" s="15">
        <f>'Input Parameters'!$E$28</f>
        <v>12.7</v>
      </c>
      <c r="S506" s="10">
        <f t="shared" ca="1" si="69"/>
        <v>9.3397011106652883E-3</v>
      </c>
      <c r="T506" s="25">
        <f ca="1">_xlfn.LOGNORM.INV(S506,'Input Parameters'!$H$29,'Input Parameters'!$I$29)</f>
        <v>44.718183103101623</v>
      </c>
      <c r="U506" s="10">
        <f t="shared" ca="1" si="70"/>
        <v>0.66514912745941313</v>
      </c>
      <c r="V506" s="29">
        <f ca="1">IF('Input Parameters'!$D$30="Beta",_xlfn.BETA.INV(U506,'Input Parameters'!$L$30,'Input Parameters'!$M$30,'Input Parameters'!$J$30,'Input Parameters'!$K$30),IF('Input Parameters'!$D$30="LogNorm",_xlfn.LOGNORM.INV(U506,'Input Parameters'!$H$30,'Input Parameters'!$I$30)))</f>
        <v>1.1822481576401083</v>
      </c>
      <c r="W506" s="2">
        <f ca="1">N506+(P506-N506)*(1-ERF((T506-R506)/(2*SQRT(L506*'Input Parameters'!$E$31))))</f>
        <v>2.6233537776395122</v>
      </c>
      <c r="X506">
        <f t="shared" ca="1" si="71"/>
        <v>0</v>
      </c>
      <c r="Y506" s="7"/>
    </row>
    <row r="507" spans="1:25" ht="15" customHeight="1" x14ac:dyDescent="0.3">
      <c r="A507" s="130">
        <v>500</v>
      </c>
      <c r="B507" s="10">
        <f t="shared" ca="1" si="63"/>
        <v>0.9866010521934282</v>
      </c>
      <c r="C507" s="57">
        <f ca="1">_xlfn.NORM.INV(B507,'Input Parameters'!$E$19,'Input Parameters'!$F$19)</f>
        <v>754.42095491838381</v>
      </c>
      <c r="D507" s="10">
        <f t="shared" ca="1" si="64"/>
        <v>0.99625998662509296</v>
      </c>
      <c r="E507" s="59">
        <f ca="1">IF(_xlfn.NORM.INV(D507,'Input Parameters'!$E$20,'Input Parameters'!$F$20)&lt;3500,3500,IF(_xlfn.NORM.INV(D507,'Input Parameters'!$E$20,'Input Parameters'!$F$20)&gt;5500,5500,_xlfn.NORM.INV(D507,'Input Parameters'!$E$20,'Input Parameters'!$F$20)))</f>
        <v>5500</v>
      </c>
      <c r="F507" s="10">
        <f t="shared" ca="1" si="65"/>
        <v>0.56704580534940907</v>
      </c>
      <c r="G507" s="61">
        <f ca="1">_xlfn.NORM.INV(F507,'Input Parameters'!$E$21,'Input Parameters'!$F$21)</f>
        <v>286.17722334608408</v>
      </c>
      <c r="H507" s="54">
        <f ca="1">EXP(E507*(1/'Input Parameters'!$E$22-1/G507))</f>
        <v>0.63920569528027982</v>
      </c>
      <c r="I507" s="10">
        <f t="shared" ca="1" si="66"/>
        <v>0.73520739431204252</v>
      </c>
      <c r="J507" s="29">
        <f ca="1">_xlfn.BETA.INV(I507,'Input Parameters'!$L$24,'Input Parameters'!$M$24,'Input Parameters'!$J$24,'Input Parameters'!$K$24)</f>
        <v>0.70428552179187465</v>
      </c>
      <c r="K507" s="156">
        <f ca="1">('Input Parameters'!$E$25/'Input Parameters'!$E$31)^$J507</f>
        <v>6.3950833934797715E-3</v>
      </c>
      <c r="L507" s="66">
        <f ca="1">$H507*$C507*'Input Parameters'!$E$23*K507</f>
        <v>3.0839021585416555</v>
      </c>
      <c r="M507" s="23">
        <f t="shared" ca="1" si="67"/>
        <v>0.33187971294303753</v>
      </c>
      <c r="N507" s="15">
        <f ca="1">_xlfn.NORM.INV(M507,'Input Parameters'!$E$26,'Input Parameters'!$F$26)</f>
        <v>2.4870699097605226E-2</v>
      </c>
      <c r="O507" s="8">
        <f t="shared" ca="1" si="68"/>
        <v>9.4958019748619615E-2</v>
      </c>
      <c r="P507" s="29">
        <f ca="1">_xlfn.LOGNORM.INV(O507,'Input Parameters'!$H$27,'Input Parameters'!$I$27)</f>
        <v>0.79714988581980417</v>
      </c>
      <c r="Q507" s="10"/>
      <c r="R507" s="15">
        <f>'Input Parameters'!$E$28</f>
        <v>12.7</v>
      </c>
      <c r="S507" s="10">
        <f t="shared" ca="1" si="69"/>
        <v>4.4566990907059734E-2</v>
      </c>
      <c r="T507" s="25">
        <f ca="1">_xlfn.LOGNORM.INV(S507,'Input Parameters'!$H$29,'Input Parameters'!$I$29)</f>
        <v>48.113815523066627</v>
      </c>
      <c r="U507" s="10">
        <f t="shared" ca="1" si="70"/>
        <v>0.72525229729431495</v>
      </c>
      <c r="V507" s="29">
        <f ca="1">IF('Input Parameters'!$D$30="Beta",_xlfn.BETA.INV(U507,'Input Parameters'!$L$30,'Input Parameters'!$M$30,'Input Parameters'!$J$30,'Input Parameters'!$K$30),IF('Input Parameters'!$D$30="LogNorm",_xlfn.LOGNORM.INV(U507,'Input Parameters'!$H$30,'Input Parameters'!$I$30)))</f>
        <v>1.2651986544402634</v>
      </c>
      <c r="W507" s="2">
        <f ca="1">N507+(P507-N507)*(1-ERF((T507-R507)/(2*SQRT(L507*'Input Parameters'!$E$31))))</f>
        <v>0.14370887264702081</v>
      </c>
      <c r="X507">
        <f t="shared" ca="1" si="71"/>
        <v>1</v>
      </c>
      <c r="Y507" s="7"/>
    </row>
    <row r="508" spans="1:25" ht="15" customHeight="1" x14ac:dyDescent="0.3">
      <c r="A508" s="130">
        <v>501</v>
      </c>
      <c r="B508" s="10">
        <f t="shared" ca="1" si="63"/>
        <v>0.54268318472040555</v>
      </c>
      <c r="C508" s="57">
        <f ca="1">_xlfn.NORM.INV(B508,'Input Parameters'!$E$19,'Input Parameters'!$F$19)</f>
        <v>576.35804688811322</v>
      </c>
      <c r="D508" s="10">
        <f t="shared" ca="1" si="64"/>
        <v>0.39213043974966766</v>
      </c>
      <c r="E508" s="59">
        <f ca="1">IF(_xlfn.NORM.INV(D508,'Input Parameters'!$E$20,'Input Parameters'!$F$20)&lt;3500,3500,IF(_xlfn.NORM.INV(D508,'Input Parameters'!$E$20,'Input Parameters'!$F$20)&gt;5500,5500,_xlfn.NORM.INV(D508,'Input Parameters'!$E$20,'Input Parameters'!$F$20)))</f>
        <v>4608.3605444624927</v>
      </c>
      <c r="F508" s="10">
        <f t="shared" ca="1" si="65"/>
        <v>0.60448067217602131</v>
      </c>
      <c r="G508" s="61">
        <f ca="1">_xlfn.NORM.INV(F508,'Input Parameters'!$E$21,'Input Parameters'!$F$21)</f>
        <v>286.93260213423605</v>
      </c>
      <c r="H508" s="54">
        <f ca="1">EXP(E508*(1/'Input Parameters'!$E$22-1/G508))</f>
        <v>0.71706840260088955</v>
      </c>
      <c r="I508" s="10">
        <f t="shared" ca="1" si="66"/>
        <v>0.33615583374302416</v>
      </c>
      <c r="J508" s="29">
        <f ca="1">_xlfn.BETA.INV(I508,'Input Parameters'!$L$24,'Input Parameters'!$M$24,'Input Parameters'!$J$24,'Input Parameters'!$K$24)</f>
        <v>0.53794880877135876</v>
      </c>
      <c r="K508" s="156">
        <f ca="1">('Input Parameters'!$E$25/'Input Parameters'!$E$31)^$J508</f>
        <v>2.1089047394367511E-2</v>
      </c>
      <c r="L508" s="66">
        <f ca="1">$H508*$C508*'Input Parameters'!$E$23*K508</f>
        <v>8.7158532565197042</v>
      </c>
      <c r="M508" s="23">
        <f t="shared" ca="1" si="67"/>
        <v>0.3532103418264797</v>
      </c>
      <c r="N508" s="15">
        <f ca="1">_xlfn.NORM.INV(M508,'Input Parameters'!$E$26,'Input Parameters'!$F$26)</f>
        <v>2.6089981525398199E-2</v>
      </c>
      <c r="O508" s="8">
        <f t="shared" ca="1" si="68"/>
        <v>0.70194615505734936</v>
      </c>
      <c r="P508" s="29">
        <f ca="1">_xlfn.LOGNORM.INV(O508,'Input Parameters'!$H$27,'Input Parameters'!$I$27)</f>
        <v>1.7998303392709281</v>
      </c>
      <c r="Q508" s="10"/>
      <c r="R508" s="15">
        <f>'Input Parameters'!$E$28</f>
        <v>12.7</v>
      </c>
      <c r="S508" s="10">
        <f t="shared" ca="1" si="69"/>
        <v>0.6784190886600675</v>
      </c>
      <c r="T508" s="25">
        <f ca="1">_xlfn.LOGNORM.INV(S508,'Input Parameters'!$H$29,'Input Parameters'!$I$29)</f>
        <v>61.340867199298508</v>
      </c>
      <c r="U508" s="10">
        <f t="shared" ca="1" si="70"/>
        <v>0.71932281460625602</v>
      </c>
      <c r="V508" s="29">
        <f ca="1">IF('Input Parameters'!$D$30="Beta",_xlfn.BETA.INV(U508,'Input Parameters'!$L$30,'Input Parameters'!$M$30,'Input Parameters'!$J$30,'Input Parameters'!$K$30),IF('Input Parameters'!$D$30="LogNorm",_xlfn.LOGNORM.INV(U508,'Input Parameters'!$H$30,'Input Parameters'!$I$30)))</f>
        <v>1.2564056342746919</v>
      </c>
      <c r="W508" s="2">
        <f ca="1">N508+(P508-N508)*(1-ERF((T508-R508)/(2*SQRT(L508*'Input Parameters'!$E$31))))</f>
        <v>0.45890585683037832</v>
      </c>
      <c r="X508">
        <f t="shared" ca="1" si="71"/>
        <v>1</v>
      </c>
      <c r="Y508" s="7"/>
    </row>
    <row r="509" spans="1:25" ht="15" customHeight="1" x14ac:dyDescent="0.3">
      <c r="A509" s="130">
        <v>502</v>
      </c>
      <c r="B509" s="10">
        <f t="shared" ca="1" si="63"/>
        <v>0.93941999397687048</v>
      </c>
      <c r="C509" s="57">
        <f ca="1">_xlfn.NORM.INV(B509,'Input Parameters'!$E$19,'Input Parameters'!$F$19)</f>
        <v>698.26848872909579</v>
      </c>
      <c r="D509" s="10">
        <f t="shared" ca="1" si="64"/>
        <v>0.9738135650468307</v>
      </c>
      <c r="E509" s="59">
        <f ca="1">IF(_xlfn.NORM.INV(D509,'Input Parameters'!$E$20,'Input Parameters'!$F$20)&lt;3500,3500,IF(_xlfn.NORM.INV(D509,'Input Parameters'!$E$20,'Input Parameters'!$F$20)&gt;5500,5500,_xlfn.NORM.INV(D509,'Input Parameters'!$E$20,'Input Parameters'!$F$20)))</f>
        <v>5500</v>
      </c>
      <c r="F509" s="10">
        <f t="shared" ca="1" si="65"/>
        <v>0.93848153232171039</v>
      </c>
      <c r="G509" s="61">
        <f ca="1">_xlfn.NORM.INV(F509,'Input Parameters'!$E$21,'Input Parameters'!$F$21)</f>
        <v>296.971305849266</v>
      </c>
      <c r="H509" s="54">
        <f ca="1">EXP(E509*(1/'Input Parameters'!$E$22-1/G509))</f>
        <v>1.2853399442388016</v>
      </c>
      <c r="I509" s="10">
        <f t="shared" ca="1" si="66"/>
        <v>0.21323596454704419</v>
      </c>
      <c r="J509" s="29">
        <f ca="1">_xlfn.BETA.INV(I509,'Input Parameters'!$L$24,'Input Parameters'!$M$24,'Input Parameters'!$J$24,'Input Parameters'!$K$24)</f>
        <v>0.47631603549429352</v>
      </c>
      <c r="K509" s="156">
        <f ca="1">('Input Parameters'!$E$25/'Input Parameters'!$E$31)^$J509</f>
        <v>3.2814794498927102E-2</v>
      </c>
      <c r="L509" s="66">
        <f ca="1">$H509*$C509*'Input Parameters'!$E$23*K509</f>
        <v>29.451684321978398</v>
      </c>
      <c r="M509" s="23">
        <f t="shared" ca="1" si="67"/>
        <v>0.87271929616724808</v>
      </c>
      <c r="N509" s="15">
        <f ca="1">_xlfn.NORM.INV(M509,'Input Parameters'!$E$26,'Input Parameters'!$F$26)</f>
        <v>5.7926138146006417E-2</v>
      </c>
      <c r="O509" s="8">
        <f t="shared" ca="1" si="68"/>
        <v>0.54183602730916158</v>
      </c>
      <c r="P509" s="29">
        <f ca="1">_xlfn.LOGNORM.INV(O509,'Input Parameters'!$H$27,'Input Parameters'!$I$27)</f>
        <v>1.4913648855528119</v>
      </c>
      <c r="Q509" s="10"/>
      <c r="R509" s="15">
        <f>'Input Parameters'!$E$28</f>
        <v>12.7</v>
      </c>
      <c r="S509" s="10">
        <f t="shared" ca="1" si="69"/>
        <v>0.57785287014241005</v>
      </c>
      <c r="T509" s="25">
        <f ca="1">_xlfn.LOGNORM.INV(S509,'Input Parameters'!$H$29,'Input Parameters'!$I$29)</f>
        <v>59.530151266006612</v>
      </c>
      <c r="U509" s="10">
        <f t="shared" ca="1" si="70"/>
        <v>0.97062724260021238</v>
      </c>
      <c r="V509" s="29">
        <f ca="1">IF('Input Parameters'!$D$30="Beta",_xlfn.BETA.INV(U509,'Input Parameters'!$L$30,'Input Parameters'!$M$30,'Input Parameters'!$J$30,'Input Parameters'!$K$30),IF('Input Parameters'!$D$30="LogNorm",_xlfn.LOGNORM.INV(U509,'Input Parameters'!$H$30,'Input Parameters'!$I$30)))</f>
        <v>2.1055081107764777</v>
      </c>
      <c r="W509" s="2">
        <f ca="1">N509+(P509-N509)*(1-ERF((T509-R509)/(2*SQRT(L509*'Input Parameters'!$E$31))))</f>
        <v>0.83448423942497274</v>
      </c>
      <c r="X509">
        <f t="shared" ca="1" si="71"/>
        <v>1</v>
      </c>
      <c r="Y509" s="7"/>
    </row>
    <row r="510" spans="1:25" ht="15" customHeight="1" x14ac:dyDescent="0.3">
      <c r="A510" s="130">
        <v>503</v>
      </c>
      <c r="B510" s="10">
        <f t="shared" ca="1" si="63"/>
        <v>0.45215251430359549</v>
      </c>
      <c r="C510" s="57">
        <f ca="1">_xlfn.NORM.INV(B510,'Input Parameters'!$E$19,'Input Parameters'!$F$19)</f>
        <v>557.14099969658594</v>
      </c>
      <c r="D510" s="10">
        <f t="shared" ca="1" si="64"/>
        <v>0.75872314844973143</v>
      </c>
      <c r="E510" s="59">
        <f ca="1">IF(_xlfn.NORM.INV(D510,'Input Parameters'!$E$20,'Input Parameters'!$F$20)&lt;3500,3500,IF(_xlfn.NORM.INV(D510,'Input Parameters'!$E$20,'Input Parameters'!$F$20)&gt;5500,5500,_xlfn.NORM.INV(D510,'Input Parameters'!$E$20,'Input Parameters'!$F$20)))</f>
        <v>5291.5408335619995</v>
      </c>
      <c r="F510" s="10">
        <f t="shared" ca="1" si="65"/>
        <v>0.62732103985470189</v>
      </c>
      <c r="G510" s="61">
        <f ca="1">_xlfn.NORM.INV(F510,'Input Parameters'!$E$21,'Input Parameters'!$F$21)</f>
        <v>287.40266344560854</v>
      </c>
      <c r="H510" s="54">
        <f ca="1">EXP(E510*(1/'Input Parameters'!$E$22-1/G510))</f>
        <v>0.70347245366152755</v>
      </c>
      <c r="I510" s="10">
        <f t="shared" ca="1" si="66"/>
        <v>0.56878844744232315</v>
      </c>
      <c r="J510" s="29">
        <f ca="1">_xlfn.BETA.INV(I510,'Input Parameters'!$L$24,'Input Parameters'!$M$24,'Input Parameters'!$J$24,'Input Parameters'!$K$24)</f>
        <v>0.63481727231774265</v>
      </c>
      <c r="K510" s="156">
        <f ca="1">('Input Parameters'!$E$25/'Input Parameters'!$E$31)^$J510</f>
        <v>1.052615674918472E-2</v>
      </c>
      <c r="L510" s="66">
        <f ca="1">$H510*$C510*'Input Parameters'!$E$23*K510</f>
        <v>4.1255518361967898</v>
      </c>
      <c r="M510" s="23">
        <f t="shared" ca="1" si="67"/>
        <v>8.9081052814807604E-2</v>
      </c>
      <c r="N510" s="15">
        <f ca="1">_xlfn.NORM.INV(M510,'Input Parameters'!$E$26,'Input Parameters'!$F$26)</f>
        <v>5.7248543063931137E-3</v>
      </c>
      <c r="O510" s="8">
        <f t="shared" ca="1" si="68"/>
        <v>0.11812573910665392</v>
      </c>
      <c r="P510" s="29">
        <f ca="1">_xlfn.LOGNORM.INV(O510,'Input Parameters'!$H$27,'Input Parameters'!$I$27)</f>
        <v>0.84300423104249989</v>
      </c>
      <c r="Q510" s="10"/>
      <c r="R510" s="15">
        <f>'Input Parameters'!$E$28</f>
        <v>12.7</v>
      </c>
      <c r="S510" s="10">
        <f t="shared" ca="1" si="69"/>
        <v>0.2622603419984898</v>
      </c>
      <c r="T510" s="25">
        <f ca="1">_xlfn.LOGNORM.INV(S510,'Input Parameters'!$H$29,'Input Parameters'!$I$29)</f>
        <v>54.216333182560412</v>
      </c>
      <c r="U510" s="10">
        <f t="shared" ca="1" si="70"/>
        <v>0.95650292841832807</v>
      </c>
      <c r="V510" s="29">
        <f ca="1">IF('Input Parameters'!$D$30="Beta",_xlfn.BETA.INV(U510,'Input Parameters'!$L$30,'Input Parameters'!$M$30,'Input Parameters'!$J$30,'Input Parameters'!$K$30),IF('Input Parameters'!$D$30="LogNorm",_xlfn.LOGNORM.INV(U510,'Input Parameters'!$H$30,'Input Parameters'!$I$30)))</f>
        <v>1.9623016660106529</v>
      </c>
      <c r="W510" s="2">
        <f ca="1">N510+(P510-N510)*(1-ERF((T510-R510)/(2*SQRT(L510*'Input Parameters'!$E$31))))</f>
        <v>0.12995115791270254</v>
      </c>
      <c r="X510">
        <f t="shared" ca="1" si="71"/>
        <v>1</v>
      </c>
      <c r="Y510" s="7"/>
    </row>
    <row r="511" spans="1:25" ht="15" customHeight="1" x14ac:dyDescent="0.3">
      <c r="A511" s="130">
        <v>504</v>
      </c>
      <c r="B511" s="10">
        <f t="shared" ca="1" si="63"/>
        <v>0.18958746191645115</v>
      </c>
      <c r="C511" s="57">
        <f ca="1">_xlfn.NORM.INV(B511,'Input Parameters'!$E$19,'Input Parameters'!$F$19)</f>
        <v>492.98921764541473</v>
      </c>
      <c r="D511" s="10">
        <f t="shared" ca="1" si="64"/>
        <v>0.65444043670156815</v>
      </c>
      <c r="E511" s="59">
        <f ca="1">IF(_xlfn.NORM.INV(D511,'Input Parameters'!$E$20,'Input Parameters'!$F$20)&lt;3500,3500,IF(_xlfn.NORM.INV(D511,'Input Parameters'!$E$20,'Input Parameters'!$F$20)&gt;5500,5500,_xlfn.NORM.INV(D511,'Input Parameters'!$E$20,'Input Parameters'!$F$20)))</f>
        <v>5078.1357477629072</v>
      </c>
      <c r="F511" s="10">
        <f t="shared" ca="1" si="65"/>
        <v>0.87834880820455419</v>
      </c>
      <c r="G511" s="61">
        <f ca="1">_xlfn.NORM.INV(F511,'Input Parameters'!$E$21,'Input Parameters'!$F$21)</f>
        <v>294.02082935566352</v>
      </c>
      <c r="H511" s="54">
        <f ca="1">EXP(E511*(1/'Input Parameters'!$E$22-1/G511))</f>
        <v>1.0620217424776275</v>
      </c>
      <c r="I511" s="10">
        <f t="shared" ca="1" si="66"/>
        <v>0.37450906008356466</v>
      </c>
      <c r="J511" s="29">
        <f ca="1">_xlfn.BETA.INV(I511,'Input Parameters'!$L$24,'Input Parameters'!$M$24,'Input Parameters'!$J$24,'Input Parameters'!$K$24)</f>
        <v>0.55496150604718197</v>
      </c>
      <c r="K511" s="156">
        <f ca="1">('Input Parameters'!$E$25/'Input Parameters'!$E$31)^$J511</f>
        <v>1.866616317645959E-2</v>
      </c>
      <c r="L511" s="66">
        <f ca="1">$H511*$C511*'Input Parameters'!$E$23*K511</f>
        <v>9.7729547250155164</v>
      </c>
      <c r="M511" s="23">
        <f t="shared" ca="1" si="67"/>
        <v>0.81597852589021724</v>
      </c>
      <c r="N511" s="15">
        <f ca="1">_xlfn.NORM.INV(M511,'Input Parameters'!$E$26,'Input Parameters'!$F$26)</f>
        <v>5.2903050635240791E-2</v>
      </c>
      <c r="O511" s="8">
        <f t="shared" ca="1" si="68"/>
        <v>0.14989930728398215</v>
      </c>
      <c r="P511" s="29">
        <f ca="1">_xlfn.LOGNORM.INV(O511,'Input Parameters'!$H$27,'Input Parameters'!$I$27)</f>
        <v>0.89986665526749099</v>
      </c>
      <c r="Q511" s="10"/>
      <c r="R511" s="15">
        <f>'Input Parameters'!$E$28</f>
        <v>12.7</v>
      </c>
      <c r="S511" s="10">
        <f t="shared" ca="1" si="69"/>
        <v>0.51123884607551839</v>
      </c>
      <c r="T511" s="25">
        <f ca="1">_xlfn.LOGNORM.INV(S511,'Input Parameters'!$H$29,'Input Parameters'!$I$29)</f>
        <v>58.416325217880264</v>
      </c>
      <c r="U511" s="10">
        <f t="shared" ca="1" si="70"/>
        <v>0.64339111329481624</v>
      </c>
      <c r="V511" s="29">
        <f ca="1">IF('Input Parameters'!$D$30="Beta",_xlfn.BETA.INV(U511,'Input Parameters'!$L$30,'Input Parameters'!$M$30,'Input Parameters'!$J$30,'Input Parameters'!$K$30),IF('Input Parameters'!$D$30="LogNorm",_xlfn.LOGNORM.INV(U511,'Input Parameters'!$H$30,'Input Parameters'!$I$30)))</f>
        <v>1.1550501867429659</v>
      </c>
      <c r="W511" s="2">
        <f ca="1">N511+(P511-N511)*(1-ERF((T511-R511)/(2*SQRT(L511*'Input Parameters'!$E$31))))</f>
        <v>0.30793289562719506</v>
      </c>
      <c r="X511">
        <f t="shared" ca="1" si="71"/>
        <v>1</v>
      </c>
      <c r="Y511" s="7"/>
    </row>
    <row r="512" spans="1:25" ht="15" customHeight="1" x14ac:dyDescent="0.3">
      <c r="A512" s="130">
        <v>505</v>
      </c>
      <c r="B512" s="10">
        <f t="shared" ca="1" si="63"/>
        <v>0.3888695601053439</v>
      </c>
      <c r="C512" s="57">
        <f ca="1">_xlfn.NORM.INV(B512,'Input Parameters'!$E$19,'Input Parameters'!$F$19)</f>
        <v>543.44847518519805</v>
      </c>
      <c r="D512" s="10">
        <f t="shared" ca="1" si="64"/>
        <v>0.75465455463658593</v>
      </c>
      <c r="E512" s="59">
        <f ca="1">IF(_xlfn.NORM.INV(D512,'Input Parameters'!$E$20,'Input Parameters'!$F$20)&lt;3500,3500,IF(_xlfn.NORM.INV(D512,'Input Parameters'!$E$20,'Input Parameters'!$F$20)&gt;5500,5500,_xlfn.NORM.INV(D512,'Input Parameters'!$E$20,'Input Parameters'!$F$20)))</f>
        <v>5282.4472603461427</v>
      </c>
      <c r="F512" s="10">
        <f t="shared" ca="1" si="65"/>
        <v>2.1144646418244095E-2</v>
      </c>
      <c r="G512" s="61">
        <f ca="1">_xlfn.NORM.INV(F512,'Input Parameters'!$E$21,'Input Parameters'!$F$21)</f>
        <v>268.8889966178487</v>
      </c>
      <c r="H512" s="54">
        <f ca="1">EXP(E512*(1/'Input Parameters'!$E$22-1/G512))</f>
        <v>0.19856735691352814</v>
      </c>
      <c r="I512" s="10">
        <f t="shared" ca="1" si="66"/>
        <v>0.69393740101833035</v>
      </c>
      <c r="J512" s="29">
        <f ca="1">_xlfn.BETA.INV(I512,'Input Parameters'!$L$24,'Input Parameters'!$M$24,'Input Parameters'!$J$24,'Input Parameters'!$K$24)</f>
        <v>0.68626767058656202</v>
      </c>
      <c r="K512" s="156">
        <f ca="1">('Input Parameters'!$E$25/'Input Parameters'!$E$31)^$J512</f>
        <v>7.2774562934781245E-3</v>
      </c>
      <c r="L512" s="66">
        <f ca="1">$H512*$C512*'Input Parameters'!$E$23*K512</f>
        <v>0.78531851276923426</v>
      </c>
      <c r="M512" s="23">
        <f t="shared" ca="1" si="67"/>
        <v>0.77020539075618677</v>
      </c>
      <c r="N512" s="15">
        <f ca="1">_xlfn.NORM.INV(M512,'Input Parameters'!$E$26,'Input Parameters'!$F$26)</f>
        <v>4.9529992005400314E-2</v>
      </c>
      <c r="O512" s="8">
        <f t="shared" ca="1" si="68"/>
        <v>0.13149847103736945</v>
      </c>
      <c r="P512" s="29">
        <f ca="1">_xlfn.LOGNORM.INV(O512,'Input Parameters'!$H$27,'Input Parameters'!$I$27)</f>
        <v>0.86762604333984295</v>
      </c>
      <c r="Q512" s="10"/>
      <c r="R512" s="15">
        <f>'Input Parameters'!$E$28</f>
        <v>12.7</v>
      </c>
      <c r="S512" s="10">
        <f t="shared" ca="1" si="69"/>
        <v>0.82598488030881778</v>
      </c>
      <c r="T512" s="25">
        <f ca="1">_xlfn.LOGNORM.INV(S512,'Input Parameters'!$H$29,'Input Parameters'!$I$29)</f>
        <v>64.701938335474523</v>
      </c>
      <c r="U512" s="10">
        <f t="shared" ca="1" si="70"/>
        <v>0.52628660793272342</v>
      </c>
      <c r="V512" s="29">
        <f ca="1">IF('Input Parameters'!$D$30="Beta",_xlfn.BETA.INV(U512,'Input Parameters'!$L$30,'Input Parameters'!$M$30,'Input Parameters'!$J$30,'Input Parameters'!$K$30),IF('Input Parameters'!$D$30="LogNorm",_xlfn.LOGNORM.INV(U512,'Input Parameters'!$H$30,'Input Parameters'!$I$30)))</f>
        <v>1.0255297902679334</v>
      </c>
      <c r="W512" s="2">
        <f ca="1">N512+(P512-N512)*(1-ERF((T512-R512)/(2*SQRT(L512*'Input Parameters'!$E$31))))</f>
        <v>4.9557267258983934E-2</v>
      </c>
      <c r="X512">
        <f t="shared" ca="1" si="71"/>
        <v>1</v>
      </c>
      <c r="Y512" s="7"/>
    </row>
    <row r="513" spans="1:25" ht="15" customHeight="1" x14ac:dyDescent="0.3">
      <c r="A513" s="130">
        <v>506</v>
      </c>
      <c r="B513" s="10">
        <f t="shared" ca="1" si="63"/>
        <v>0.3013275587111065</v>
      </c>
      <c r="C513" s="57">
        <f ca="1">_xlfn.NORM.INV(B513,'Input Parameters'!$E$19,'Input Parameters'!$F$19)</f>
        <v>523.31047248647792</v>
      </c>
      <c r="D513" s="10">
        <f t="shared" ca="1" si="64"/>
        <v>0.13682703128184692</v>
      </c>
      <c r="E513" s="59">
        <f ca="1">IF(_xlfn.NORM.INV(D513,'Input Parameters'!$E$20,'Input Parameters'!$F$20)&lt;3500,3500,IF(_xlfn.NORM.INV(D513,'Input Parameters'!$E$20,'Input Parameters'!$F$20)&gt;5500,5500,_xlfn.NORM.INV(D513,'Input Parameters'!$E$20,'Input Parameters'!$F$20)))</f>
        <v>4033.7195419638228</v>
      </c>
      <c r="F513" s="10">
        <f t="shared" ca="1" si="65"/>
        <v>0.42154555736753296</v>
      </c>
      <c r="G513" s="61">
        <f ca="1">_xlfn.NORM.INV(F513,'Input Parameters'!$E$21,'Input Parameters'!$F$21)</f>
        <v>283.29418262820127</v>
      </c>
      <c r="H513" s="54">
        <f ca="1">EXP(E513*(1/'Input Parameters'!$E$22-1/G513))</f>
        <v>0.62396325959682142</v>
      </c>
      <c r="I513" s="10">
        <f t="shared" ca="1" si="66"/>
        <v>0.4735819377899666</v>
      </c>
      <c r="J513" s="29">
        <f ca="1">_xlfn.BETA.INV(I513,'Input Parameters'!$L$24,'Input Parameters'!$M$24,'Input Parameters'!$J$24,'Input Parameters'!$K$24)</f>
        <v>0.59645371443727213</v>
      </c>
      <c r="K513" s="156">
        <f ca="1">('Input Parameters'!$E$25/'Input Parameters'!$E$31)^$J513</f>
        <v>1.3860819123731329E-2</v>
      </c>
      <c r="L513" s="66">
        <f ca="1">$H513*$C513*'Input Parameters'!$E$23*K513</f>
        <v>4.5259248691780529</v>
      </c>
      <c r="M513" s="23">
        <f t="shared" ca="1" si="67"/>
        <v>0.71351031013241484</v>
      </c>
      <c r="N513" s="15">
        <f ca="1">_xlfn.NORM.INV(M513,'Input Parameters'!$E$26,'Input Parameters'!$F$26)</f>
        <v>4.5837050196317286E-2</v>
      </c>
      <c r="O513" s="8">
        <f t="shared" ca="1" si="68"/>
        <v>0.26414101855040928</v>
      </c>
      <c r="P513" s="29">
        <f ca="1">_xlfn.LOGNORM.INV(O513,'Input Parameters'!$H$27,'Input Parameters'!$I$27)</f>
        <v>1.0770372456490571</v>
      </c>
      <c r="Q513" s="10"/>
      <c r="R513" s="15">
        <f>'Input Parameters'!$E$28</f>
        <v>12.7</v>
      </c>
      <c r="S513" s="10">
        <f t="shared" ca="1" si="69"/>
        <v>0.66939173667931484</v>
      </c>
      <c r="T513" s="25">
        <f ca="1">_xlfn.LOGNORM.INV(S513,'Input Parameters'!$H$29,'Input Parameters'!$I$29)</f>
        <v>61.168602745272736</v>
      </c>
      <c r="U513" s="10">
        <f t="shared" ca="1" si="70"/>
        <v>0.23591800942947028</v>
      </c>
      <c r="V513" s="29">
        <f ca="1">IF('Input Parameters'!$D$30="Beta",_xlfn.BETA.INV(U513,'Input Parameters'!$L$30,'Input Parameters'!$M$30,'Input Parameters'!$J$30,'Input Parameters'!$K$30),IF('Input Parameters'!$D$30="LogNorm",_xlfn.LOGNORM.INV(U513,'Input Parameters'!$H$30,'Input Parameters'!$I$30)))</f>
        <v>0.75237309555233378</v>
      </c>
      <c r="W513" s="2">
        <f ca="1">N513+(P513-N513)*(1-ERF((T513-R513)/(2*SQRT(L513*'Input Parameters'!$E$31))))</f>
        <v>0.1563638927529096</v>
      </c>
      <c r="X513">
        <f t="shared" ca="1" si="71"/>
        <v>1</v>
      </c>
      <c r="Y513" s="7"/>
    </row>
    <row r="514" spans="1:25" ht="15" customHeight="1" x14ac:dyDescent="0.3">
      <c r="A514" s="130">
        <v>507</v>
      </c>
      <c r="B514" s="10">
        <f t="shared" ca="1" si="63"/>
        <v>0.94057077957849911</v>
      </c>
      <c r="C514" s="57">
        <f ca="1">_xlfn.NORM.INV(B514,'Input Parameters'!$E$19,'Input Parameters'!$F$19)</f>
        <v>699.08476906985447</v>
      </c>
      <c r="D514" s="10">
        <f t="shared" ca="1" si="64"/>
        <v>0.44359451298291708</v>
      </c>
      <c r="E514" s="59">
        <f ca="1">IF(_xlfn.NORM.INV(D514,'Input Parameters'!$E$20,'Input Parameters'!$F$20)&lt;3500,3500,IF(_xlfn.NORM.INV(D514,'Input Parameters'!$E$20,'Input Parameters'!$F$20)&gt;5500,5500,_xlfn.NORM.INV(D514,'Input Parameters'!$E$20,'Input Parameters'!$F$20)))</f>
        <v>4700.6966138907046</v>
      </c>
      <c r="F514" s="10">
        <f t="shared" ca="1" si="65"/>
        <v>0.77672917372345063</v>
      </c>
      <c r="G514" s="61">
        <f ca="1">_xlfn.NORM.INV(F514,'Input Parameters'!$E$21,'Input Parameters'!$F$21)</f>
        <v>290.83297890306415</v>
      </c>
      <c r="H514" s="54">
        <f ca="1">EXP(E514*(1/'Input Parameters'!$E$22-1/G514))</f>
        <v>0.88732830921638139</v>
      </c>
      <c r="I514" s="10">
        <f t="shared" ca="1" si="66"/>
        <v>0.7580442088059407</v>
      </c>
      <c r="J514" s="29">
        <f ca="1">_xlfn.BETA.INV(I514,'Input Parameters'!$L$24,'Input Parameters'!$M$24,'Input Parameters'!$J$24,'Input Parameters'!$K$24)</f>
        <v>0.71465660973370448</v>
      </c>
      <c r="K514" s="156">
        <f ca="1">('Input Parameters'!$E$25/'Input Parameters'!$E$31)^$J514</f>
        <v>5.9365727042575873E-3</v>
      </c>
      <c r="L514" s="66">
        <f ca="1">$H514*$C514*'Input Parameters'!$E$23*K514</f>
        <v>3.682561162224621</v>
      </c>
      <c r="M514" s="23">
        <f t="shared" ca="1" si="67"/>
        <v>0.97162411148888683</v>
      </c>
      <c r="N514" s="15">
        <f ca="1">_xlfn.NORM.INV(M514,'Input Parameters'!$E$26,'Input Parameters'!$F$26)</f>
        <v>7.4009571909855631E-2</v>
      </c>
      <c r="O514" s="8">
        <f t="shared" ca="1" si="68"/>
        <v>0.33130789431139662</v>
      </c>
      <c r="P514" s="29">
        <f ca="1">_xlfn.LOGNORM.INV(O514,'Input Parameters'!$H$27,'Input Parameters'!$I$27)</f>
        <v>1.1737291528504041</v>
      </c>
      <c r="Q514" s="10"/>
      <c r="R514" s="15">
        <f>'Input Parameters'!$E$28</f>
        <v>12.7</v>
      </c>
      <c r="S514" s="10">
        <f t="shared" ca="1" si="69"/>
        <v>0.47827557791027997</v>
      </c>
      <c r="T514" s="25">
        <f ca="1">_xlfn.LOGNORM.INV(S514,'Input Parameters'!$H$29,'Input Parameters'!$I$29)</f>
        <v>57.876717359482349</v>
      </c>
      <c r="U514" s="10">
        <f t="shared" ca="1" si="70"/>
        <v>0.90432192923283738</v>
      </c>
      <c r="V514" s="29">
        <f ca="1">IF('Input Parameters'!$D$30="Beta",_xlfn.BETA.INV(U514,'Input Parameters'!$L$30,'Input Parameters'!$M$30,'Input Parameters'!$J$30,'Input Parameters'!$K$30),IF('Input Parameters'!$D$30="LogNorm",_xlfn.LOGNORM.INV(U514,'Input Parameters'!$H$30,'Input Parameters'!$I$30)))</f>
        <v>1.6727184128683659</v>
      </c>
      <c r="W514" s="2">
        <f ca="1">N514+(P514-N514)*(1-ERF((T514-R514)/(2*SQRT(L514*'Input Parameters'!$E$31))))</f>
        <v>0.17956204505577317</v>
      </c>
      <c r="X514">
        <f t="shared" ca="1" si="71"/>
        <v>1</v>
      </c>
      <c r="Y514" s="7"/>
    </row>
    <row r="515" spans="1:25" ht="15" customHeight="1" x14ac:dyDescent="0.3">
      <c r="A515" s="130">
        <v>508</v>
      </c>
      <c r="B515" s="10">
        <f t="shared" ca="1" si="63"/>
        <v>0.14131809760045599</v>
      </c>
      <c r="C515" s="57">
        <f ca="1">_xlfn.NORM.INV(B515,'Input Parameters'!$E$19,'Input Parameters'!$F$19)</f>
        <v>476.51183303458868</v>
      </c>
      <c r="D515" s="10">
        <f t="shared" ca="1" si="64"/>
        <v>0.4301412209463813</v>
      </c>
      <c r="E515" s="59">
        <f ca="1">IF(_xlfn.NORM.INV(D515,'Input Parameters'!$E$20,'Input Parameters'!$F$20)&lt;3500,3500,IF(_xlfn.NORM.INV(D515,'Input Parameters'!$E$20,'Input Parameters'!$F$20)&gt;5500,5500,_xlfn.NORM.INV(D515,'Input Parameters'!$E$20,'Input Parameters'!$F$20)))</f>
        <v>4676.7897528368758</v>
      </c>
      <c r="F515" s="10">
        <f t="shared" ca="1" si="65"/>
        <v>0.3493962895355387</v>
      </c>
      <c r="G515" s="61">
        <f ca="1">_xlfn.NORM.INV(F515,'Input Parameters'!$E$21,'Input Parameters'!$F$21)</f>
        <v>281.8085661507983</v>
      </c>
      <c r="H515" s="54">
        <f ca="1">EXP(E515*(1/'Input Parameters'!$E$22-1/G515))</f>
        <v>0.53052569475421485</v>
      </c>
      <c r="I515" s="10">
        <f t="shared" ca="1" si="66"/>
        <v>0.23771016342406603</v>
      </c>
      <c r="J515" s="29">
        <f ca="1">_xlfn.BETA.INV(I515,'Input Parameters'!$L$24,'Input Parameters'!$M$24,'Input Parameters'!$J$24,'Input Parameters'!$K$24)</f>
        <v>0.48979857982751296</v>
      </c>
      <c r="K515" s="156">
        <f ca="1">('Input Parameters'!$E$25/'Input Parameters'!$E$31)^$J515</f>
        <v>2.9789673012453576E-2</v>
      </c>
      <c r="L515" s="66">
        <f ca="1">$H515*$C515*'Input Parameters'!$E$23*K515</f>
        <v>7.5308821033788167</v>
      </c>
      <c r="M515" s="23">
        <f t="shared" ca="1" si="67"/>
        <v>0.6024414538593782</v>
      </c>
      <c r="N515" s="15">
        <f ca="1">_xlfn.NORM.INV(M515,'Input Parameters'!$E$26,'Input Parameters'!$F$26)</f>
        <v>3.9453103843977287E-2</v>
      </c>
      <c r="O515" s="8">
        <f t="shared" ca="1" si="68"/>
        <v>0.58126957016700331</v>
      </c>
      <c r="P515" s="29">
        <f ca="1">_xlfn.LOGNORM.INV(O515,'Input Parameters'!$H$27,'Input Parameters'!$I$27)</f>
        <v>1.558882386274355</v>
      </c>
      <c r="Q515" s="10"/>
      <c r="R515" s="15">
        <f>'Input Parameters'!$E$28</f>
        <v>12.7</v>
      </c>
      <c r="S515" s="10">
        <f t="shared" ca="1" si="69"/>
        <v>0.89771302667449715</v>
      </c>
      <c r="T515" s="25">
        <f ca="1">_xlfn.LOGNORM.INV(S515,'Input Parameters'!$H$29,'Input Parameters'!$I$29)</f>
        <v>67.145706710654338</v>
      </c>
      <c r="U515" s="10">
        <f t="shared" ca="1" si="70"/>
        <v>0.20199963310447777</v>
      </c>
      <c r="V515" s="29">
        <f ca="1">IF('Input Parameters'!$D$30="Beta",_xlfn.BETA.INV(U515,'Input Parameters'!$L$30,'Input Parameters'!$M$30,'Input Parameters'!$J$30,'Input Parameters'!$K$30),IF('Input Parameters'!$D$30="LogNorm",_xlfn.LOGNORM.INV(U515,'Input Parameters'!$H$30,'Input Parameters'!$I$30)))</f>
        <v>0.71901381730664826</v>
      </c>
      <c r="W515" s="2">
        <f ca="1">N515+(P515-N515)*(1-ERF((T515-R515)/(2*SQRT(L515*'Input Parameters'!$E$31))))</f>
        <v>0.28354580550588476</v>
      </c>
      <c r="X515">
        <f t="shared" ca="1" si="71"/>
        <v>1</v>
      </c>
      <c r="Y515" s="7"/>
    </row>
    <row r="516" spans="1:25" ht="15" customHeight="1" x14ac:dyDescent="0.3">
      <c r="A516" s="130">
        <v>509</v>
      </c>
      <c r="B516" s="10">
        <f t="shared" ca="1" si="63"/>
        <v>0.73021972938612068</v>
      </c>
      <c r="C516" s="57">
        <f ca="1">_xlfn.NORM.INV(B516,'Input Parameters'!$E$19,'Input Parameters'!$F$19)</f>
        <v>619.13886337771919</v>
      </c>
      <c r="D516" s="10">
        <f t="shared" ca="1" si="64"/>
        <v>0.39697605987334539</v>
      </c>
      <c r="E516" s="59">
        <f ca="1">IF(_xlfn.NORM.INV(D516,'Input Parameters'!$E$20,'Input Parameters'!$F$20)&lt;3500,3500,IF(_xlfn.NORM.INV(D516,'Input Parameters'!$E$20,'Input Parameters'!$F$20)&gt;5500,5500,_xlfn.NORM.INV(D516,'Input Parameters'!$E$20,'Input Parameters'!$F$20)))</f>
        <v>4617.1725649030386</v>
      </c>
      <c r="F516" s="10">
        <f t="shared" ca="1" si="65"/>
        <v>0.17092630914838036</v>
      </c>
      <c r="G516" s="61">
        <f ca="1">_xlfn.NORM.INV(F516,'Input Parameters'!$E$21,'Input Parameters'!$F$21)</f>
        <v>277.3789827818328</v>
      </c>
      <c r="H516" s="54">
        <f ca="1">EXP(E516*(1/'Input Parameters'!$E$22-1/G516))</f>
        <v>0.41170396484240862</v>
      </c>
      <c r="I516" s="10">
        <f t="shared" ca="1" si="66"/>
        <v>0.38231875526406722</v>
      </c>
      <c r="J516" s="29">
        <f ca="1">_xlfn.BETA.INV(I516,'Input Parameters'!$L$24,'Input Parameters'!$M$24,'Input Parameters'!$J$24,'Input Parameters'!$K$24)</f>
        <v>0.55834413051468024</v>
      </c>
      <c r="K516" s="156">
        <f ca="1">('Input Parameters'!$E$25/'Input Parameters'!$E$31)^$J516</f>
        <v>1.8218672158818918E-2</v>
      </c>
      <c r="L516" s="66">
        <f ca="1">$H516*$C516*'Input Parameters'!$E$23*K516</f>
        <v>4.6439746013233263</v>
      </c>
      <c r="M516" s="23">
        <f t="shared" ca="1" si="67"/>
        <v>0.3500248410838398</v>
      </c>
      <c r="N516" s="15">
        <f ca="1">_xlfn.NORM.INV(M516,'Input Parameters'!$E$26,'Input Parameters'!$F$26)</f>
        <v>2.5909678567814075E-2</v>
      </c>
      <c r="O516" s="8">
        <f t="shared" ca="1" si="68"/>
        <v>0.91960840383040077</v>
      </c>
      <c r="P516" s="29">
        <f ca="1">_xlfn.LOGNORM.INV(O516,'Input Parameters'!$H$27,'Input Parameters'!$I$27)</f>
        <v>2.6476375433094455</v>
      </c>
      <c r="Q516" s="10"/>
      <c r="R516" s="15">
        <f>'Input Parameters'!$E$28</f>
        <v>12.7</v>
      </c>
      <c r="S516" s="10">
        <f t="shared" ca="1" si="69"/>
        <v>0.65017491451877407</v>
      </c>
      <c r="T516" s="25">
        <f ca="1">_xlfn.LOGNORM.INV(S516,'Input Parameters'!$H$29,'Input Parameters'!$I$29)</f>
        <v>60.809514138152515</v>
      </c>
      <c r="U516" s="10">
        <f t="shared" ca="1" si="70"/>
        <v>0.8643397968605272</v>
      </c>
      <c r="V516" s="29">
        <f ca="1">IF('Input Parameters'!$D$30="Beta",_xlfn.BETA.INV(U516,'Input Parameters'!$L$30,'Input Parameters'!$M$30,'Input Parameters'!$J$30,'Input Parameters'!$K$30),IF('Input Parameters'!$D$30="LogNorm",_xlfn.LOGNORM.INV(U516,'Input Parameters'!$H$30,'Input Parameters'!$I$30)))</f>
        <v>1.5418725768370665</v>
      </c>
      <c r="W516" s="2">
        <f ca="1">N516+(P516-N516)*(1-ERF((T516-R516)/(2*SQRT(L516*'Input Parameters'!$E$31))))</f>
        <v>0.32591060308359721</v>
      </c>
      <c r="X516">
        <f t="shared" ca="1" si="71"/>
        <v>1</v>
      </c>
      <c r="Y516" s="7"/>
    </row>
    <row r="517" spans="1:25" ht="15" customHeight="1" x14ac:dyDescent="0.3">
      <c r="A517" s="130">
        <v>510</v>
      </c>
      <c r="B517" s="10">
        <f t="shared" ca="1" si="63"/>
        <v>0.27516448529342952</v>
      </c>
      <c r="C517" s="57">
        <f ca="1">_xlfn.NORM.INV(B517,'Input Parameters'!$E$19,'Input Parameters'!$F$19)</f>
        <v>516.83091792886876</v>
      </c>
      <c r="D517" s="10">
        <f t="shared" ca="1" si="64"/>
        <v>0.64744285912571287</v>
      </c>
      <c r="E517" s="59">
        <f ca="1">IF(_xlfn.NORM.INV(D517,'Input Parameters'!$E$20,'Input Parameters'!$F$20)&lt;3500,3500,IF(_xlfn.NORM.INV(D517,'Input Parameters'!$E$20,'Input Parameters'!$F$20)&gt;5500,5500,_xlfn.NORM.INV(D517,'Input Parameters'!$E$20,'Input Parameters'!$F$20)))</f>
        <v>5064.8980820267352</v>
      </c>
      <c r="F517" s="10">
        <f t="shared" ca="1" si="65"/>
        <v>8.4162073506693913E-3</v>
      </c>
      <c r="G517" s="61">
        <f ca="1">_xlfn.NORM.INV(F517,'Input Parameters'!$E$21,'Input Parameters'!$F$21)</f>
        <v>266.06186466227291</v>
      </c>
      <c r="H517" s="54">
        <f ca="1">EXP(E517*(1/'Input Parameters'!$E$22-1/G517))</f>
        <v>0.17373897445183806</v>
      </c>
      <c r="I517" s="10">
        <f t="shared" ca="1" si="66"/>
        <v>0.53943221642234218</v>
      </c>
      <c r="J517" s="29">
        <f ca="1">_xlfn.BETA.INV(I517,'Input Parameters'!$L$24,'Input Parameters'!$M$24,'Input Parameters'!$J$24,'Input Parameters'!$K$24)</f>
        <v>0.62302844450516148</v>
      </c>
      <c r="K517" s="156">
        <f ca="1">('Input Parameters'!$E$25/'Input Parameters'!$E$31)^$J517</f>
        <v>1.1455053626558248E-2</v>
      </c>
      <c r="L517" s="66">
        <f ca="1">$H517*$C517*'Input Parameters'!$E$23*K517</f>
        <v>1.0285913469401846</v>
      </c>
      <c r="M517" s="23">
        <f t="shared" ca="1" si="67"/>
        <v>0.89792103854527316</v>
      </c>
      <c r="N517" s="15">
        <f ca="1">_xlfn.NORM.INV(M517,'Input Parameters'!$E$26,'Input Parameters'!$F$26)</f>
        <v>6.066567963579534E-2</v>
      </c>
      <c r="O517" s="8">
        <f t="shared" ca="1" si="68"/>
        <v>0.34207324686978591</v>
      </c>
      <c r="P517" s="29">
        <f ca="1">_xlfn.LOGNORM.INV(O517,'Input Parameters'!$H$27,'Input Parameters'!$I$27)</f>
        <v>1.189144411255094</v>
      </c>
      <c r="Q517" s="10"/>
      <c r="R517" s="15">
        <f>'Input Parameters'!$E$28</f>
        <v>12.7</v>
      </c>
      <c r="S517" s="10">
        <f t="shared" ca="1" si="69"/>
        <v>0.21098825851467629</v>
      </c>
      <c r="T517" s="25">
        <f ca="1">_xlfn.LOGNORM.INV(S517,'Input Parameters'!$H$29,'Input Parameters'!$I$29)</f>
        <v>53.211630185685451</v>
      </c>
      <c r="U517" s="10">
        <f t="shared" ca="1" si="70"/>
        <v>0.70098317610717997</v>
      </c>
      <c r="V517" s="29">
        <f ca="1">IF('Input Parameters'!$D$30="Beta",_xlfn.BETA.INV(U517,'Input Parameters'!$L$30,'Input Parameters'!$M$30,'Input Parameters'!$J$30,'Input Parameters'!$K$30),IF('Input Parameters'!$D$30="LogNorm",_xlfn.LOGNORM.INV(U517,'Input Parameters'!$H$30,'Input Parameters'!$I$30)))</f>
        <v>1.2301274567158382</v>
      </c>
      <c r="W517" s="2">
        <f ca="1">N517+(P517-N517)*(1-ERF((T517-R517)/(2*SQRT(L517*'Input Parameters'!$E$31))))</f>
        <v>6.6009343028681486E-2</v>
      </c>
      <c r="X517">
        <f t="shared" ca="1" si="71"/>
        <v>1</v>
      </c>
      <c r="Y517" s="7"/>
    </row>
    <row r="518" spans="1:25" ht="15" customHeight="1" x14ac:dyDescent="0.3">
      <c r="A518" s="130">
        <v>511</v>
      </c>
      <c r="B518" s="10">
        <f t="shared" ca="1" si="63"/>
        <v>0.20176143640405508</v>
      </c>
      <c r="C518" s="57">
        <f ca="1">_xlfn.NORM.INV(B518,'Input Parameters'!$E$19,'Input Parameters'!$F$19)</f>
        <v>496.7132552341784</v>
      </c>
      <c r="D518" s="10">
        <f t="shared" ca="1" si="64"/>
        <v>0.4756016046640722</v>
      </c>
      <c r="E518" s="59">
        <f ca="1">IF(_xlfn.NORM.INV(D518,'Input Parameters'!$E$20,'Input Parameters'!$F$20)&lt;3500,3500,IF(_xlfn.NORM.INV(D518,'Input Parameters'!$E$20,'Input Parameters'!$F$20)&gt;5500,5500,_xlfn.NORM.INV(D518,'Input Parameters'!$E$20,'Input Parameters'!$F$20)))</f>
        <v>4757.1628826457454</v>
      </c>
      <c r="F518" s="10">
        <f t="shared" ca="1" si="65"/>
        <v>0.17169049650657198</v>
      </c>
      <c r="G518" s="61">
        <f ca="1">_xlfn.NORM.INV(F518,'Input Parameters'!$E$21,'Input Parameters'!$F$21)</f>
        <v>277.40260272747673</v>
      </c>
      <c r="H518" s="54">
        <f ca="1">EXP(E518*(1/'Input Parameters'!$E$22-1/G518))</f>
        <v>0.40135960995621101</v>
      </c>
      <c r="I518" s="10">
        <f t="shared" ca="1" si="66"/>
        <v>0.70688854623961161</v>
      </c>
      <c r="J518" s="29">
        <f ca="1">_xlfn.BETA.INV(I518,'Input Parameters'!$L$24,'Input Parameters'!$M$24,'Input Parameters'!$J$24,'Input Parameters'!$K$24)</f>
        <v>0.69183652015279939</v>
      </c>
      <c r="K518" s="156">
        <f ca="1">('Input Parameters'!$E$25/'Input Parameters'!$E$31)^$J518</f>
        <v>6.9924638955454303E-3</v>
      </c>
      <c r="L518" s="66">
        <f ca="1">$H518*$C518*'Input Parameters'!$E$23*K518</f>
        <v>1.39402206607112</v>
      </c>
      <c r="M518" s="23">
        <f t="shared" ca="1" si="67"/>
        <v>0.96668810244489545</v>
      </c>
      <c r="N518" s="15">
        <f ca="1">_xlfn.NORM.INV(M518,'Input Parameters'!$E$26,'Input Parameters'!$F$26)</f>
        <v>7.2518273073067907E-2</v>
      </c>
      <c r="O518" s="8">
        <f t="shared" ca="1" si="68"/>
        <v>0.59506918362886618</v>
      </c>
      <c r="P518" s="29">
        <f ca="1">_xlfn.LOGNORM.INV(O518,'Input Parameters'!$H$27,'Input Parameters'!$I$27)</f>
        <v>1.5835322886362999</v>
      </c>
      <c r="Q518" s="10"/>
      <c r="R518" s="15">
        <f>'Input Parameters'!$E$28</f>
        <v>12.7</v>
      </c>
      <c r="S518" s="10">
        <f t="shared" ca="1" si="69"/>
        <v>0.27261412487361425</v>
      </c>
      <c r="T518" s="25">
        <f ca="1">_xlfn.LOGNORM.INV(S518,'Input Parameters'!$H$29,'Input Parameters'!$I$29)</f>
        <v>54.408210119254143</v>
      </c>
      <c r="U518" s="10">
        <f t="shared" ca="1" si="70"/>
        <v>0.93174218806959608</v>
      </c>
      <c r="V518" s="29">
        <f ca="1">IF('Input Parameters'!$D$30="Beta",_xlfn.BETA.INV(U518,'Input Parameters'!$L$30,'Input Parameters'!$M$30,'Input Parameters'!$J$30,'Input Parameters'!$K$30),IF('Input Parameters'!$D$30="LogNorm",_xlfn.LOGNORM.INV(U518,'Input Parameters'!$H$30,'Input Parameters'!$I$30)))</f>
        <v>1.7974072208317469</v>
      </c>
      <c r="W518" s="2">
        <f ca="1">N518+(P518-N518)*(1-ERF((T518-R518)/(2*SQRT(L518*'Input Parameters'!$E$31))))</f>
        <v>9.139660330423402E-2</v>
      </c>
      <c r="X518">
        <f t="shared" ca="1" si="71"/>
        <v>1</v>
      </c>
      <c r="Y518" s="7"/>
    </row>
    <row r="519" spans="1:25" ht="15" customHeight="1" x14ac:dyDescent="0.3">
      <c r="A519" s="130">
        <v>512</v>
      </c>
      <c r="B519" s="10">
        <f t="shared" ca="1" si="63"/>
        <v>0.74567130643711566</v>
      </c>
      <c r="C519" s="57">
        <f ca="1">_xlfn.NORM.INV(B519,'Input Parameters'!$E$19,'Input Parameters'!$F$19)</f>
        <v>623.14856111914833</v>
      </c>
      <c r="D519" s="10">
        <f t="shared" ca="1" si="64"/>
        <v>7.2698689009062956E-2</v>
      </c>
      <c r="E519" s="59">
        <f ca="1">IF(_xlfn.NORM.INV(D519,'Input Parameters'!$E$20,'Input Parameters'!$F$20)&lt;3500,3500,IF(_xlfn.NORM.INV(D519,'Input Parameters'!$E$20,'Input Parameters'!$F$20)&gt;5500,5500,_xlfn.NORM.INV(D519,'Input Parameters'!$E$20,'Input Parameters'!$F$20)))</f>
        <v>3780.8120490408423</v>
      </c>
      <c r="F519" s="10">
        <f t="shared" ca="1" si="65"/>
        <v>0.88510034774191138</v>
      </c>
      <c r="G519" s="61">
        <f ca="1">_xlfn.NORM.INV(F519,'Input Parameters'!$E$21,'Input Parameters'!$F$21)</f>
        <v>294.28888537532049</v>
      </c>
      <c r="H519" s="54">
        <f ca="1">EXP(E519*(1/'Input Parameters'!$E$22-1/G519))</f>
        <v>1.0581416843055356</v>
      </c>
      <c r="I519" s="10">
        <f t="shared" ca="1" si="66"/>
        <v>0.70517439370697865</v>
      </c>
      <c r="J519" s="29">
        <f ca="1">_xlfn.BETA.INV(I519,'Input Parameters'!$L$24,'Input Parameters'!$M$24,'Input Parameters'!$J$24,'Input Parameters'!$K$24)</f>
        <v>0.69109538052604558</v>
      </c>
      <c r="K519" s="156">
        <f ca="1">('Input Parameters'!$E$25/'Input Parameters'!$E$31)^$J519</f>
        <v>7.0297390331852993E-3</v>
      </c>
      <c r="L519" s="66">
        <f ca="1">$H519*$C519*'Input Parameters'!$E$23*K519</f>
        <v>4.63526558412791</v>
      </c>
      <c r="M519" s="23">
        <f t="shared" ca="1" si="67"/>
        <v>0.56462265924754207</v>
      </c>
      <c r="N519" s="15">
        <f ca="1">_xlfn.NORM.INV(M519,'Input Parameters'!$E$26,'Input Parameters'!$F$26)</f>
        <v>3.7416699079475341E-2</v>
      </c>
      <c r="O519" s="8">
        <f t="shared" ca="1" si="68"/>
        <v>0.14057522289661828</v>
      </c>
      <c r="P519" s="29">
        <f ca="1">_xlfn.LOGNORM.INV(O519,'Input Parameters'!$H$27,'Input Parameters'!$I$27)</f>
        <v>0.88374082594410608</v>
      </c>
      <c r="Q519" s="10"/>
      <c r="R519" s="15">
        <f>'Input Parameters'!$E$28</f>
        <v>12.7</v>
      </c>
      <c r="S519" s="10">
        <f t="shared" ca="1" si="69"/>
        <v>0.24464848528707062</v>
      </c>
      <c r="T519" s="25">
        <f ca="1">_xlfn.LOGNORM.INV(S519,'Input Parameters'!$H$29,'Input Parameters'!$I$29)</f>
        <v>53.882365476858553</v>
      </c>
      <c r="U519" s="10">
        <f t="shared" ca="1" si="70"/>
        <v>0.20011338393915945</v>
      </c>
      <c r="V519" s="29">
        <f ca="1">IF('Input Parameters'!$D$30="Beta",_xlfn.BETA.INV(U519,'Input Parameters'!$L$30,'Input Parameters'!$M$30,'Input Parameters'!$J$30,'Input Parameters'!$K$30),IF('Input Parameters'!$D$30="LogNorm",_xlfn.LOGNORM.INV(U519,'Input Parameters'!$H$30,'Input Parameters'!$I$30)))</f>
        <v>0.71711200652769225</v>
      </c>
      <c r="W519" s="2">
        <f ca="1">N519+(P519-N519)*(1-ERF((T519-R519)/(2*SQRT(L519*'Input Parameters'!$E$31))))</f>
        <v>0.18653377125080919</v>
      </c>
      <c r="X519">
        <f t="shared" ca="1" si="71"/>
        <v>1</v>
      </c>
      <c r="Y519" s="7"/>
    </row>
    <row r="520" spans="1:25" ht="15" customHeight="1" x14ac:dyDescent="0.3">
      <c r="A520" s="130">
        <v>513</v>
      </c>
      <c r="B520" s="10">
        <f t="shared" ca="1" si="63"/>
        <v>0.35805458497053377</v>
      </c>
      <c r="C520" s="57">
        <f ca="1">_xlfn.NORM.INV(B520,'Input Parameters'!$E$19,'Input Parameters'!$F$19)</f>
        <v>536.57041925283988</v>
      </c>
      <c r="D520" s="10">
        <f t="shared" ca="1" si="64"/>
        <v>0.16235566555771319</v>
      </c>
      <c r="E520" s="59">
        <f ca="1">IF(_xlfn.NORM.INV(D520,'Input Parameters'!$E$20,'Input Parameters'!$F$20)&lt;3500,3500,IF(_xlfn.NORM.INV(D520,'Input Parameters'!$E$20,'Input Parameters'!$F$20)&gt;5500,5500,_xlfn.NORM.INV(D520,'Input Parameters'!$E$20,'Input Parameters'!$F$20)))</f>
        <v>4110.6243419379498</v>
      </c>
      <c r="F520" s="10">
        <f t="shared" ca="1" si="65"/>
        <v>0.7829028259355072</v>
      </c>
      <c r="G520" s="61">
        <f ca="1">_xlfn.NORM.INV(F520,'Input Parameters'!$E$21,'Input Parameters'!$F$21)</f>
        <v>290.99679050638508</v>
      </c>
      <c r="H520" s="54">
        <f ca="1">EXP(E520*(1/'Input Parameters'!$E$22-1/G520))</f>
        <v>0.9079390488333059</v>
      </c>
      <c r="I520" s="10">
        <f t="shared" ca="1" si="66"/>
        <v>0.1244880317776299</v>
      </c>
      <c r="J520" s="29">
        <f ca="1">_xlfn.BETA.INV(I520,'Input Parameters'!$L$24,'Input Parameters'!$M$24,'Input Parameters'!$J$24,'Input Parameters'!$K$24)</f>
        <v>0.41784776744532304</v>
      </c>
      <c r="K520" s="156">
        <f ca="1">('Input Parameters'!$E$25/'Input Parameters'!$E$31)^$J520</f>
        <v>4.9914142369673634E-2</v>
      </c>
      <c r="L520" s="66">
        <f ca="1">$H520*$C520*'Input Parameters'!$E$23*K520</f>
        <v>24.316834264816592</v>
      </c>
      <c r="M520" s="23">
        <f t="shared" ca="1" si="67"/>
        <v>0.924592208976314</v>
      </c>
      <c r="N520" s="15">
        <f ca="1">_xlfn.NORM.INV(M520,'Input Parameters'!$E$26,'Input Parameters'!$F$26)</f>
        <v>6.4169789372497732E-2</v>
      </c>
      <c r="O520" s="8">
        <f t="shared" ca="1" si="68"/>
        <v>0.52851441156500389</v>
      </c>
      <c r="P520" s="29">
        <f ca="1">_xlfn.LOGNORM.INV(O520,'Input Parameters'!$H$27,'Input Parameters'!$I$27)</f>
        <v>1.4694088890737456</v>
      </c>
      <c r="Q520" s="10"/>
      <c r="R520" s="15">
        <f>'Input Parameters'!$E$28</f>
        <v>12.7</v>
      </c>
      <c r="S520" s="10">
        <f t="shared" ca="1" si="69"/>
        <v>0.36214346242081186</v>
      </c>
      <c r="T520" s="25">
        <f ca="1">_xlfn.LOGNORM.INV(S520,'Input Parameters'!$H$29,'Input Parameters'!$I$29)</f>
        <v>55.970755056275124</v>
      </c>
      <c r="U520" s="10">
        <f t="shared" ca="1" si="70"/>
        <v>0.14682613872451256</v>
      </c>
      <c r="V520" s="29">
        <f ca="1">IF('Input Parameters'!$D$30="Beta",_xlfn.BETA.INV(U520,'Input Parameters'!$L$30,'Input Parameters'!$M$30,'Input Parameters'!$J$30,'Input Parameters'!$K$30),IF('Input Parameters'!$D$30="LogNorm",_xlfn.LOGNORM.INV(U520,'Input Parameters'!$H$30,'Input Parameters'!$I$30)))</f>
        <v>0.66039796012305751</v>
      </c>
      <c r="W520" s="2">
        <f ca="1">N520+(P520-N520)*(1-ERF((T520-R520)/(2*SQRT(L520*'Input Parameters'!$E$31))))</f>
        <v>0.81589336417541636</v>
      </c>
      <c r="X520">
        <f t="shared" ca="1" si="71"/>
        <v>0</v>
      </c>
      <c r="Y520" s="7"/>
    </row>
    <row r="521" spans="1:25" ht="15" customHeight="1" x14ac:dyDescent="0.3">
      <c r="A521" s="130">
        <v>514</v>
      </c>
      <c r="B521" s="10">
        <f t="shared" ca="1" si="63"/>
        <v>0.41113109758762822</v>
      </c>
      <c r="C521" s="57">
        <f ca="1">_xlfn.NORM.INV(B521,'Input Parameters'!$E$19,'Input Parameters'!$F$19)</f>
        <v>548.31822960787736</v>
      </c>
      <c r="D521" s="10">
        <f t="shared" ca="1" si="64"/>
        <v>0.20019150518237683</v>
      </c>
      <c r="E521" s="59">
        <f ca="1">IF(_xlfn.NORM.INV(D521,'Input Parameters'!$E$20,'Input Parameters'!$F$20)&lt;3500,3500,IF(_xlfn.NORM.INV(D521,'Input Parameters'!$E$20,'Input Parameters'!$F$20)&gt;5500,5500,_xlfn.NORM.INV(D521,'Input Parameters'!$E$20,'Input Parameters'!$F$20)))</f>
        <v>4211.3438268337013</v>
      </c>
      <c r="F521" s="10">
        <f t="shared" ca="1" si="65"/>
        <v>0.74840353349496258</v>
      </c>
      <c r="G521" s="61">
        <f ca="1">_xlfn.NORM.INV(F521,'Input Parameters'!$E$21,'Input Parameters'!$F$21)</f>
        <v>290.11206844686376</v>
      </c>
      <c r="H521" s="54">
        <f ca="1">EXP(E521*(1/'Input Parameters'!$E$22-1/G521))</f>
        <v>0.86668608805980485</v>
      </c>
      <c r="I521" s="10">
        <f t="shared" ca="1" si="66"/>
        <v>0.37883604764041157</v>
      </c>
      <c r="J521" s="29">
        <f ca="1">_xlfn.BETA.INV(I521,'Input Parameters'!$L$24,'Input Parameters'!$M$24,'Input Parameters'!$J$24,'Input Parameters'!$K$24)</f>
        <v>0.55683870594485207</v>
      </c>
      <c r="K521" s="156">
        <f ca="1">('Input Parameters'!$E$25/'Input Parameters'!$E$31)^$J521</f>
        <v>1.8416486077877978E-2</v>
      </c>
      <c r="L521" s="66">
        <f ca="1">$H521*$C521*'Input Parameters'!$E$23*K521</f>
        <v>8.7518784886512382</v>
      </c>
      <c r="M521" s="23">
        <f t="shared" ca="1" si="67"/>
        <v>0.52961050481164595</v>
      </c>
      <c r="N521" s="15">
        <f ca="1">_xlfn.NORM.INV(M521,'Input Parameters'!$E$26,'Input Parameters'!$F$26)</f>
        <v>3.556010698377482E-2</v>
      </c>
      <c r="O521" s="8">
        <f t="shared" ca="1" si="68"/>
        <v>0.80092916436667871</v>
      </c>
      <c r="P521" s="29">
        <f ca="1">_xlfn.LOGNORM.INV(O521,'Input Parameters'!$H$27,'Input Parameters'!$I$27)</f>
        <v>2.0689158310622808</v>
      </c>
      <c r="Q521" s="10"/>
      <c r="R521" s="15">
        <f>'Input Parameters'!$E$28</f>
        <v>12.7</v>
      </c>
      <c r="S521" s="10">
        <f t="shared" ca="1" si="69"/>
        <v>0.75710824068192029</v>
      </c>
      <c r="T521" s="25">
        <f ca="1">_xlfn.LOGNORM.INV(S521,'Input Parameters'!$H$29,'Input Parameters'!$I$29)</f>
        <v>62.971986356132369</v>
      </c>
      <c r="U521" s="10">
        <f t="shared" ca="1" si="70"/>
        <v>0.63502458320301947</v>
      </c>
      <c r="V521" s="29">
        <f ca="1">IF('Input Parameters'!$D$30="Beta",_xlfn.BETA.INV(U521,'Input Parameters'!$L$30,'Input Parameters'!$M$30,'Input Parameters'!$J$30,'Input Parameters'!$K$30),IF('Input Parameters'!$D$30="LogNorm",_xlfn.LOGNORM.INV(U521,'Input Parameters'!$H$30,'Input Parameters'!$I$30)))</f>
        <v>1.1449160747586133</v>
      </c>
      <c r="W521" s="2">
        <f ca="1">N521+(P521-N521)*(1-ERF((T521-R521)/(2*SQRT(L521*'Input Parameters'!$E$31))))</f>
        <v>0.50225188211526217</v>
      </c>
      <c r="X521">
        <f t="shared" ref="X521:X584" ca="1" si="72">IFERROR(IF(W521&gt;V521,0,1),0)</f>
        <v>1</v>
      </c>
      <c r="Y521" s="7"/>
    </row>
    <row r="522" spans="1:25" ht="15" customHeight="1" x14ac:dyDescent="0.3">
      <c r="A522" s="130">
        <v>515</v>
      </c>
      <c r="B522" s="10">
        <f t="shared" ca="1" si="63"/>
        <v>0.75254684843883646</v>
      </c>
      <c r="C522" s="57">
        <f ca="1">_xlfn.NORM.INV(B522,'Input Parameters'!$E$19,'Input Parameters'!$F$19)</f>
        <v>624.97346103391101</v>
      </c>
      <c r="D522" s="10">
        <f t="shared" ca="1" si="64"/>
        <v>0.34498990724104495</v>
      </c>
      <c r="E522" s="59">
        <f ca="1">IF(_xlfn.NORM.INV(D522,'Input Parameters'!$E$20,'Input Parameters'!$F$20)&lt;3500,3500,IF(_xlfn.NORM.INV(D522,'Input Parameters'!$E$20,'Input Parameters'!$F$20)&gt;5500,5500,_xlfn.NORM.INV(D522,'Input Parameters'!$E$20,'Input Parameters'!$F$20)))</f>
        <v>4520.7822786166507</v>
      </c>
      <c r="F522" s="10">
        <f t="shared" ca="1" si="65"/>
        <v>0.40455521049512355</v>
      </c>
      <c r="G522" s="61">
        <f ca="1">_xlfn.NORM.INV(F522,'Input Parameters'!$E$21,'Input Parameters'!$F$21)</f>
        <v>282.95122988689599</v>
      </c>
      <c r="H522" s="54">
        <f ca="1">EXP(E522*(1/'Input Parameters'!$E$22-1/G522))</f>
        <v>0.57812912765266811</v>
      </c>
      <c r="I522" s="10">
        <f t="shared" ca="1" si="66"/>
        <v>0.32143287473606108</v>
      </c>
      <c r="J522" s="29">
        <f ca="1">_xlfn.BETA.INV(I522,'Input Parameters'!$L$24,'Input Parameters'!$M$24,'Input Parameters'!$J$24,'Input Parameters'!$K$24)</f>
        <v>0.53121157153498755</v>
      </c>
      <c r="K522" s="156">
        <f ca="1">('Input Parameters'!$E$25/'Input Parameters'!$E$31)^$J522</f>
        <v>2.213331009162944E-2</v>
      </c>
      <c r="L522" s="66">
        <f ca="1">$H522*$C522*'Input Parameters'!$E$23*K522</f>
        <v>7.9971049443324445</v>
      </c>
      <c r="M522" s="23">
        <f t="shared" ca="1" si="67"/>
        <v>0.75113439692278727</v>
      </c>
      <c r="N522" s="15">
        <f ca="1">_xlfn.NORM.INV(M522,'Input Parameters'!$E$26,'Input Parameters'!$F$26)</f>
        <v>4.8239340985266804E-2</v>
      </c>
      <c r="O522" s="8">
        <f t="shared" ca="1" si="68"/>
        <v>0.41096833165153301</v>
      </c>
      <c r="P522" s="29">
        <f ca="1">_xlfn.LOGNORM.INV(O522,'Input Parameters'!$H$27,'Input Parameters'!$I$27)</f>
        <v>1.2887144863808173</v>
      </c>
      <c r="Q522" s="10"/>
      <c r="R522" s="15">
        <f>'Input Parameters'!$E$28</f>
        <v>12.7</v>
      </c>
      <c r="S522" s="10">
        <f t="shared" ca="1" si="69"/>
        <v>0.64166781728664191</v>
      </c>
      <c r="T522" s="25">
        <f ca="1">_xlfn.LOGNORM.INV(S522,'Input Parameters'!$H$29,'Input Parameters'!$I$29)</f>
        <v>60.653558381707761</v>
      </c>
      <c r="U522" s="10">
        <f t="shared" ca="1" si="70"/>
        <v>0.78109083911170885</v>
      </c>
      <c r="V522" s="29">
        <f ca="1">IF('Input Parameters'!$D$30="Beta",_xlfn.BETA.INV(U522,'Input Parameters'!$L$30,'Input Parameters'!$M$30,'Input Parameters'!$J$30,'Input Parameters'!$K$30),IF('Input Parameters'!$D$30="LogNorm",_xlfn.LOGNORM.INV(U522,'Input Parameters'!$H$30,'Input Parameters'!$I$30)))</f>
        <v>1.3568593477968889</v>
      </c>
      <c r="W522" s="2">
        <f ca="1">N522+(P522-N522)*(1-ERF((T522-R522)/(2*SQRT(L522*'Input Parameters'!$E$31))))</f>
        <v>0.33417654759052362</v>
      </c>
      <c r="X522">
        <f t="shared" ca="1" si="72"/>
        <v>1</v>
      </c>
      <c r="Y522" s="7"/>
    </row>
    <row r="523" spans="1:25" ht="15" customHeight="1" x14ac:dyDescent="0.3">
      <c r="A523" s="130">
        <v>516</v>
      </c>
      <c r="B523" s="10">
        <f t="shared" ca="1" si="63"/>
        <v>0.96290852718792685</v>
      </c>
      <c r="C523" s="57">
        <f ca="1">_xlfn.NORM.INV(B523,'Input Parameters'!$E$19,'Input Parameters'!$F$19)</f>
        <v>718.17334517790164</v>
      </c>
      <c r="D523" s="10">
        <f t="shared" ca="1" si="64"/>
        <v>0.3695697285675098</v>
      </c>
      <c r="E523" s="59">
        <f ca="1">IF(_xlfn.NORM.INV(D523,'Input Parameters'!$E$20,'Input Parameters'!$F$20)&lt;3500,3500,IF(_xlfn.NORM.INV(D523,'Input Parameters'!$E$20,'Input Parameters'!$F$20)&gt;5500,5500,_xlfn.NORM.INV(D523,'Input Parameters'!$E$20,'Input Parameters'!$F$20)))</f>
        <v>4566.904798013551</v>
      </c>
      <c r="F523" s="10">
        <f t="shared" ca="1" si="65"/>
        <v>4.9243302005925971E-2</v>
      </c>
      <c r="G523" s="61">
        <f ca="1">_xlfn.NORM.INV(F523,'Input Parameters'!$E$21,'Input Parameters'!$F$21)</f>
        <v>271.86343096883473</v>
      </c>
      <c r="H523" s="54">
        <f ca="1">EXP(E523*(1/'Input Parameters'!$E$22-1/G523))</f>
        <v>0.29765511954600793</v>
      </c>
      <c r="I523" s="10">
        <f t="shared" ca="1" si="66"/>
        <v>0.89102676997263852</v>
      </c>
      <c r="J523" s="29">
        <f ca="1">_xlfn.BETA.INV(I523,'Input Parameters'!$L$24,'Input Parameters'!$M$24,'Input Parameters'!$J$24,'Input Parameters'!$K$24)</f>
        <v>0.78643974750931045</v>
      </c>
      <c r="K523" s="156">
        <f ca="1">('Input Parameters'!$E$25/'Input Parameters'!$E$31)^$J523</f>
        <v>3.5473193878913251E-3</v>
      </c>
      <c r="L523" s="66">
        <f ca="1">$H523*$C523*'Input Parameters'!$E$23*K523</f>
        <v>0.75830327482694149</v>
      </c>
      <c r="M523" s="23">
        <f t="shared" ca="1" si="67"/>
        <v>0.40939903644472353</v>
      </c>
      <c r="N523" s="15">
        <f ca="1">_xlfn.NORM.INV(M523,'Input Parameters'!$E$26,'Input Parameters'!$F$26)</f>
        <v>2.9189085878171043E-2</v>
      </c>
      <c r="O523" s="8">
        <f t="shared" ca="1" si="68"/>
        <v>0.15238092420550475</v>
      </c>
      <c r="P523" s="29">
        <f ca="1">_xlfn.LOGNORM.INV(O523,'Input Parameters'!$H$27,'Input Parameters'!$I$27)</f>
        <v>0.90409257087556616</v>
      </c>
      <c r="Q523" s="10"/>
      <c r="R523" s="15">
        <f>'Input Parameters'!$E$28</f>
        <v>12.7</v>
      </c>
      <c r="S523" s="10">
        <f t="shared" ca="1" si="69"/>
        <v>6.3560313625610876E-2</v>
      </c>
      <c r="T523" s="25">
        <f ca="1">_xlfn.LOGNORM.INV(S523,'Input Parameters'!$H$29,'Input Parameters'!$I$29)</f>
        <v>49.065345852719936</v>
      </c>
      <c r="U523" s="10">
        <f t="shared" ca="1" si="70"/>
        <v>0.19910474057408334</v>
      </c>
      <c r="V523" s="29">
        <f ca="1">IF('Input Parameters'!$D$30="Beta",_xlfn.BETA.INV(U523,'Input Parameters'!$L$30,'Input Parameters'!$M$30,'Input Parameters'!$J$30,'Input Parameters'!$K$30),IF('Input Parameters'!$D$30="LogNorm",_xlfn.LOGNORM.INV(U523,'Input Parameters'!$H$30,'Input Parameters'!$I$30)))</f>
        <v>0.71609269810822773</v>
      </c>
      <c r="W523" s="2">
        <f ca="1">N523+(P523-N523)*(1-ERF((T523-R523)/(2*SQRT(L523*'Input Parameters'!$E$31))))</f>
        <v>3.1943163584268054E-2</v>
      </c>
      <c r="X523">
        <f t="shared" ca="1" si="72"/>
        <v>1</v>
      </c>
      <c r="Y523" s="7"/>
    </row>
    <row r="524" spans="1:25" ht="15" customHeight="1" x14ac:dyDescent="0.3">
      <c r="A524" s="130">
        <v>517</v>
      </c>
      <c r="B524" s="10">
        <f t="shared" ca="1" si="63"/>
        <v>0.77472892083477174</v>
      </c>
      <c r="C524" s="57">
        <f ca="1">_xlfn.NORM.INV(B524,'Input Parameters'!$E$19,'Input Parameters'!$F$19)</f>
        <v>631.05621954216588</v>
      </c>
      <c r="D524" s="10">
        <f t="shared" ca="1" si="64"/>
        <v>0.11331932291296454</v>
      </c>
      <c r="E524" s="59">
        <f ca="1">IF(_xlfn.NORM.INV(D524,'Input Parameters'!$E$20,'Input Parameters'!$F$20)&lt;3500,3500,IF(_xlfn.NORM.INV(D524,'Input Parameters'!$E$20,'Input Parameters'!$F$20)&gt;5500,5500,_xlfn.NORM.INV(D524,'Input Parameters'!$E$20,'Input Parameters'!$F$20)))</f>
        <v>3953.6559057625541</v>
      </c>
      <c r="F524" s="10">
        <f t="shared" ca="1" si="65"/>
        <v>0.53895317290683931</v>
      </c>
      <c r="G524" s="61">
        <f ca="1">_xlfn.NORM.INV(F524,'Input Parameters'!$E$21,'Input Parameters'!$F$21)</f>
        <v>285.61868279106534</v>
      </c>
      <c r="H524" s="54">
        <f ca="1">EXP(E524*(1/'Input Parameters'!$E$22-1/G524))</f>
        <v>0.70558973307933914</v>
      </c>
      <c r="I524" s="10">
        <f t="shared" ca="1" si="66"/>
        <v>0.87338367645933446</v>
      </c>
      <c r="J524" s="29">
        <f ca="1">_xlfn.BETA.INV(I524,'Input Parameters'!$L$24,'Input Parameters'!$M$24,'Input Parameters'!$J$24,'Input Parameters'!$K$24)</f>
        <v>0.77509804633055746</v>
      </c>
      <c r="K524" s="156">
        <f ca="1">('Input Parameters'!$E$25/'Input Parameters'!$E$31)^$J524</f>
        <v>3.8479958370555949E-3</v>
      </c>
      <c r="L524" s="66">
        <f ca="1">$H524*$C524*'Input Parameters'!$E$23*K524</f>
        <v>1.713384752393633</v>
      </c>
      <c r="M524" s="23">
        <f t="shared" ca="1" si="67"/>
        <v>0.8495536329058786</v>
      </c>
      <c r="N524" s="15">
        <f ca="1">_xlfn.NORM.INV(M524,'Input Parameters'!$E$26,'Input Parameters'!$F$26)</f>
        <v>5.5724937872726477E-2</v>
      </c>
      <c r="O524" s="8">
        <f t="shared" ca="1" si="68"/>
        <v>0.34744927354541499</v>
      </c>
      <c r="P524" s="29">
        <f ca="1">_xlfn.LOGNORM.INV(O524,'Input Parameters'!$H$27,'Input Parameters'!$I$27)</f>
        <v>1.1968477163540139</v>
      </c>
      <c r="Q524" s="10"/>
      <c r="R524" s="15">
        <f>'Input Parameters'!$E$28</f>
        <v>12.7</v>
      </c>
      <c r="S524" s="10">
        <f t="shared" ca="1" si="69"/>
        <v>0.80482390935957016</v>
      </c>
      <c r="T524" s="25">
        <f ca="1">_xlfn.LOGNORM.INV(S524,'Input Parameters'!$H$29,'Input Parameters'!$I$29)</f>
        <v>64.12744301723238</v>
      </c>
      <c r="U524" s="10">
        <f t="shared" ca="1" si="70"/>
        <v>0.65774374136001679</v>
      </c>
      <c r="V524" s="29">
        <f ca="1">IF('Input Parameters'!$D$30="Beta",_xlfn.BETA.INV(U524,'Input Parameters'!$L$30,'Input Parameters'!$M$30,'Input Parameters'!$J$30,'Input Parameters'!$K$30),IF('Input Parameters'!$D$30="LogNorm",_xlfn.LOGNORM.INV(U524,'Input Parameters'!$H$30,'Input Parameters'!$I$30)))</f>
        <v>1.172847582215709</v>
      </c>
      <c r="W524" s="2">
        <f ca="1">N524+(P524-N524)*(1-ERF((T524-R524)/(2*SQRT(L524*'Input Parameters'!$E$31))))</f>
        <v>6.1963778481712792E-2</v>
      </c>
      <c r="X524">
        <f t="shared" ca="1" si="72"/>
        <v>1</v>
      </c>
      <c r="Y524" s="7"/>
    </row>
    <row r="525" spans="1:25" ht="15" customHeight="1" x14ac:dyDescent="0.3">
      <c r="A525" s="130">
        <v>518</v>
      </c>
      <c r="B525" s="10">
        <f t="shared" ca="1" si="63"/>
        <v>0.37241911849142573</v>
      </c>
      <c r="C525" s="57">
        <f ca="1">_xlfn.NORM.INV(B525,'Input Parameters'!$E$19,'Input Parameters'!$F$19)</f>
        <v>539.79922020566266</v>
      </c>
      <c r="D525" s="10">
        <f t="shared" ca="1" si="64"/>
        <v>0.52029136311936175</v>
      </c>
      <c r="E525" s="59">
        <f ca="1">IF(_xlfn.NORM.INV(D525,'Input Parameters'!$E$20,'Input Parameters'!$F$20)&lt;3500,3500,IF(_xlfn.NORM.INV(D525,'Input Parameters'!$E$20,'Input Parameters'!$F$20)&gt;5500,5500,_xlfn.NORM.INV(D525,'Input Parameters'!$E$20,'Input Parameters'!$F$20)))</f>
        <v>4835.6193985641257</v>
      </c>
      <c r="F525" s="10">
        <f t="shared" ca="1" si="65"/>
        <v>0.46088065615511353</v>
      </c>
      <c r="G525" s="61">
        <f ca="1">_xlfn.NORM.INV(F525,'Input Parameters'!$E$21,'Input Parameters'!$F$21)</f>
        <v>284.07802753165868</v>
      </c>
      <c r="H525" s="54">
        <f ca="1">EXP(E525*(1/'Input Parameters'!$E$22-1/G525))</f>
        <v>0.59551324597594446</v>
      </c>
      <c r="I525" s="10">
        <f t="shared" ca="1" si="66"/>
        <v>1.3292577857936805E-2</v>
      </c>
      <c r="J525" s="29">
        <f ca="1">_xlfn.BETA.INV(I525,'Input Parameters'!$L$24,'Input Parameters'!$M$24,'Input Parameters'!$J$24,'Input Parameters'!$K$24)</f>
        <v>0.25916038814779974</v>
      </c>
      <c r="K525" s="156">
        <f ca="1">('Input Parameters'!$E$25/'Input Parameters'!$E$31)^$J525</f>
        <v>0.15581289023545736</v>
      </c>
      <c r="L525" s="66">
        <f ca="1">$H525*$C525*'Input Parameters'!$E$23*K525</f>
        <v>50.087235531603945</v>
      </c>
      <c r="M525" s="23">
        <f t="shared" ca="1" si="67"/>
        <v>0.25127477299196777</v>
      </c>
      <c r="N525" s="15">
        <f ca="1">_xlfn.NORM.INV(M525,'Input Parameters'!$E$26,'Input Parameters'!$F$26)</f>
        <v>1.9919844017855244E-2</v>
      </c>
      <c r="O525" s="8">
        <f t="shared" ca="1" si="68"/>
        <v>0.56807840710817858</v>
      </c>
      <c r="P525" s="29">
        <f ca="1">_xlfn.LOGNORM.INV(O525,'Input Parameters'!$H$27,'Input Parameters'!$I$27)</f>
        <v>1.5358412990659271</v>
      </c>
      <c r="Q525" s="10"/>
      <c r="R525" s="15">
        <f>'Input Parameters'!$E$28</f>
        <v>12.7</v>
      </c>
      <c r="S525" s="10">
        <f t="shared" ca="1" si="69"/>
        <v>0.94102445619406594</v>
      </c>
      <c r="T525" s="25">
        <f ca="1">_xlfn.LOGNORM.INV(S525,'Input Parameters'!$H$29,'Input Parameters'!$I$29)</f>
        <v>69.405326051896594</v>
      </c>
      <c r="U525" s="10">
        <f t="shared" ca="1" si="70"/>
        <v>6.256673536428814E-2</v>
      </c>
      <c r="V525" s="29">
        <f ca="1">IF('Input Parameters'!$D$30="Beta",_xlfn.BETA.INV(U525,'Input Parameters'!$L$30,'Input Parameters'!$M$30,'Input Parameters'!$J$30,'Input Parameters'!$K$30),IF('Input Parameters'!$D$30="LogNorm",_xlfn.LOGNORM.INV(U525,'Input Parameters'!$H$30,'Input Parameters'!$I$30)))</f>
        <v>0.54577245813063036</v>
      </c>
      <c r="W525" s="2">
        <f ca="1">N525+(P525-N525)*(1-ERF((T525-R525)/(2*SQRT(L525*'Input Parameters'!$E$31))))</f>
        <v>0.88553172903459487</v>
      </c>
      <c r="X525">
        <f t="shared" ca="1" si="72"/>
        <v>0</v>
      </c>
      <c r="Y525" s="7"/>
    </row>
    <row r="526" spans="1:25" ht="15" customHeight="1" x14ac:dyDescent="0.3">
      <c r="A526" s="130">
        <v>519</v>
      </c>
      <c r="B526" s="10">
        <f t="shared" ca="1" si="63"/>
        <v>0.53236242382425292</v>
      </c>
      <c r="C526" s="57">
        <f ca="1">_xlfn.NORM.INV(B526,'Input Parameters'!$E$19,'Input Parameters'!$F$19)</f>
        <v>574.16222317361064</v>
      </c>
      <c r="D526" s="10">
        <f t="shared" ca="1" si="64"/>
        <v>0.42951592576740882</v>
      </c>
      <c r="E526" s="59">
        <f ca="1">IF(_xlfn.NORM.INV(D526,'Input Parameters'!$E$20,'Input Parameters'!$F$20)&lt;3500,3500,IF(_xlfn.NORM.INV(D526,'Input Parameters'!$E$20,'Input Parameters'!$F$20)&gt;5500,5500,_xlfn.NORM.INV(D526,'Input Parameters'!$E$20,'Input Parameters'!$F$20)))</f>
        <v>4675.675300345908</v>
      </c>
      <c r="F526" s="10">
        <f t="shared" ca="1" si="65"/>
        <v>0.10183260721316312</v>
      </c>
      <c r="G526" s="61">
        <f ca="1">_xlfn.NORM.INV(F526,'Input Parameters'!$E$21,'Input Parameters'!$F$21)</f>
        <v>274.85853833660695</v>
      </c>
      <c r="H526" s="54">
        <f ca="1">EXP(E526*(1/'Input Parameters'!$E$22-1/G526))</f>
        <v>0.34879527747591732</v>
      </c>
      <c r="I526" s="10">
        <f t="shared" ca="1" si="66"/>
        <v>0.60052810815133628</v>
      </c>
      <c r="J526" s="29">
        <f ca="1">_xlfn.BETA.INV(I526,'Input Parameters'!$L$24,'Input Parameters'!$M$24,'Input Parameters'!$J$24,'Input Parameters'!$K$24)</f>
        <v>0.64761044280731839</v>
      </c>
      <c r="K526" s="156">
        <f ca="1">('Input Parameters'!$E$25/'Input Parameters'!$E$31)^$J526</f>
        <v>9.6031470202193325E-3</v>
      </c>
      <c r="L526" s="66">
        <f ca="1">$H526*$C526*'Input Parameters'!$E$23*K526</f>
        <v>1.9231749289317257</v>
      </c>
      <c r="M526" s="23">
        <f t="shared" ca="1" si="67"/>
        <v>0.73128444451496022</v>
      </c>
      <c r="N526" s="15">
        <f ca="1">_xlfn.NORM.INV(M526,'Input Parameters'!$E$26,'Input Parameters'!$F$26)</f>
        <v>4.6950748074701218E-2</v>
      </c>
      <c r="O526" s="8">
        <f t="shared" ca="1" si="68"/>
        <v>0.95169740477590503</v>
      </c>
      <c r="P526" s="29">
        <f ca="1">_xlfn.LOGNORM.INV(O526,'Input Parameters'!$H$27,'Input Parameters'!$I$27)</f>
        <v>2.9692074244496021</v>
      </c>
      <c r="Q526" s="10"/>
      <c r="R526" s="15">
        <f>'Input Parameters'!$E$28</f>
        <v>12.7</v>
      </c>
      <c r="S526" s="10">
        <f t="shared" ca="1" si="69"/>
        <v>0.68740402015532165</v>
      </c>
      <c r="T526" s="25">
        <f ca="1">_xlfn.LOGNORM.INV(S526,'Input Parameters'!$H$29,'Input Parameters'!$I$29)</f>
        <v>61.514820753216583</v>
      </c>
      <c r="U526" s="10">
        <f t="shared" ca="1" si="70"/>
        <v>0.82386184160040765</v>
      </c>
      <c r="V526" s="29">
        <f ca="1">IF('Input Parameters'!$D$30="Beta",_xlfn.BETA.INV(U526,'Input Parameters'!$L$30,'Input Parameters'!$M$30,'Input Parameters'!$J$30,'Input Parameters'!$K$30),IF('Input Parameters'!$D$30="LogNorm",_xlfn.LOGNORM.INV(U526,'Input Parameters'!$H$30,'Input Parameters'!$I$30)))</f>
        <v>1.4419847334415508</v>
      </c>
      <c r="W526" s="2">
        <f ca="1">N526+(P526-N526)*(1-ERF((T526-R526)/(2*SQRT(L526*'Input Parameters'!$E$31))))</f>
        <v>8.4384268395769235E-2</v>
      </c>
      <c r="X526">
        <f t="shared" ca="1" si="72"/>
        <v>1</v>
      </c>
      <c r="Y526" s="7"/>
    </row>
    <row r="527" spans="1:25" ht="15" customHeight="1" x14ac:dyDescent="0.3">
      <c r="A527" s="130">
        <v>520</v>
      </c>
      <c r="B527" s="10">
        <f t="shared" ca="1" si="63"/>
        <v>0.11576579873902482</v>
      </c>
      <c r="C527" s="57">
        <f ca="1">_xlfn.NORM.INV(B527,'Input Parameters'!$E$19,'Input Parameters'!$F$19)</f>
        <v>466.20227105473077</v>
      </c>
      <c r="D527" s="10">
        <f t="shared" ca="1" si="64"/>
        <v>0.98394564446116473</v>
      </c>
      <c r="E527" s="59">
        <f ca="1">IF(_xlfn.NORM.INV(D527,'Input Parameters'!$E$20,'Input Parameters'!$F$20)&lt;3500,3500,IF(_xlfn.NORM.INV(D527,'Input Parameters'!$E$20,'Input Parameters'!$F$20)&gt;5500,5500,_xlfn.NORM.INV(D527,'Input Parameters'!$E$20,'Input Parameters'!$F$20)))</f>
        <v>5500</v>
      </c>
      <c r="F527" s="10">
        <f t="shared" ca="1" si="65"/>
        <v>6.8691221975532124E-2</v>
      </c>
      <c r="G527" s="61">
        <f ca="1">_xlfn.NORM.INV(F527,'Input Parameters'!$E$21,'Input Parameters'!$F$21)</f>
        <v>273.17310942450342</v>
      </c>
      <c r="H527" s="54">
        <f ca="1">EXP(E527*(1/'Input Parameters'!$E$22-1/G527))</f>
        <v>0.25603982854895718</v>
      </c>
      <c r="I527" s="10">
        <f t="shared" ca="1" si="66"/>
        <v>0.67756875019059304</v>
      </c>
      <c r="J527" s="29">
        <f ca="1">_xlfn.BETA.INV(I527,'Input Parameters'!$L$24,'Input Parameters'!$M$24,'Input Parameters'!$J$24,'Input Parameters'!$K$24)</f>
        <v>0.67932232537355763</v>
      </c>
      <c r="K527" s="156">
        <f ca="1">('Input Parameters'!$E$25/'Input Parameters'!$E$31)^$J527</f>
        <v>7.6492236289471133E-3</v>
      </c>
      <c r="L527" s="66">
        <f ca="1">$H527*$C527*'Input Parameters'!$E$23*K527</f>
        <v>0.91305990147892679</v>
      </c>
      <c r="M527" s="23">
        <f t="shared" ca="1" si="67"/>
        <v>6.6446043953909406E-3</v>
      </c>
      <c r="N527" s="15">
        <f ca="1">_xlfn.NORM.INV(M527,'Input Parameters'!$E$26,'Input Parameters'!$F$26)</f>
        <v>-1.7994391324714025E-2</v>
      </c>
      <c r="O527" s="8">
        <f t="shared" ca="1" si="68"/>
        <v>0.99304455974828132</v>
      </c>
      <c r="P527" s="29">
        <f ca="1">_xlfn.LOGNORM.INV(O527,'Input Parameters'!$H$27,'Input Parameters'!$I$27)</f>
        <v>4.2263832941501551</v>
      </c>
      <c r="Q527" s="10"/>
      <c r="R527" s="15">
        <f>'Input Parameters'!$E$28</f>
        <v>12.7</v>
      </c>
      <c r="S527" s="10">
        <f t="shared" ca="1" si="69"/>
        <v>0.42581177866532927</v>
      </c>
      <c r="T527" s="25">
        <f ca="1">_xlfn.LOGNORM.INV(S527,'Input Parameters'!$H$29,'Input Parameters'!$I$29)</f>
        <v>57.021685877314731</v>
      </c>
      <c r="U527" s="10">
        <f t="shared" ca="1" si="70"/>
        <v>0.566621975482411</v>
      </c>
      <c r="V527" s="29">
        <f ca="1">IF('Input Parameters'!$D$30="Beta",_xlfn.BETA.INV(U527,'Input Parameters'!$L$30,'Input Parameters'!$M$30,'Input Parameters'!$J$30,'Input Parameters'!$K$30),IF('Input Parameters'!$D$30="LogNorm",_xlfn.LOGNORM.INV(U527,'Input Parameters'!$H$30,'Input Parameters'!$I$30)))</f>
        <v>1.0675542191282019</v>
      </c>
      <c r="W527" s="2">
        <f ca="1">N527+(P527-N527)*(1-ERF((T527-R527)/(2*SQRT(L527*'Input Parameters'!$E$31))))</f>
        <v>-1.3585806797378627E-2</v>
      </c>
      <c r="X527">
        <f t="shared" ca="1" si="72"/>
        <v>1</v>
      </c>
      <c r="Y527" s="7"/>
    </row>
    <row r="528" spans="1:25" ht="15" customHeight="1" x14ac:dyDescent="0.3">
      <c r="A528" s="130">
        <v>521</v>
      </c>
      <c r="B528" s="10">
        <f t="shared" ca="1" si="63"/>
        <v>0.30617268143976939</v>
      </c>
      <c r="C528" s="57">
        <f ca="1">_xlfn.NORM.INV(B528,'Input Parameters'!$E$19,'Input Parameters'!$F$19)</f>
        <v>524.48144564238487</v>
      </c>
      <c r="D528" s="10">
        <f t="shared" ca="1" si="64"/>
        <v>0.52057894282343431</v>
      </c>
      <c r="E528" s="59">
        <f ca="1">IF(_xlfn.NORM.INV(D528,'Input Parameters'!$E$20,'Input Parameters'!$F$20)&lt;3500,3500,IF(_xlfn.NORM.INV(D528,'Input Parameters'!$E$20,'Input Parameters'!$F$20)&gt;5500,5500,_xlfn.NORM.INV(D528,'Input Parameters'!$E$20,'Input Parameters'!$F$20)))</f>
        <v>4836.124660372855</v>
      </c>
      <c r="F528" s="10">
        <f t="shared" ca="1" si="65"/>
        <v>0.84809140679167716</v>
      </c>
      <c r="G528" s="61">
        <f ca="1">_xlfn.NORM.INV(F528,'Input Parameters'!$E$21,'Input Parameters'!$F$21)</f>
        <v>292.93229667415221</v>
      </c>
      <c r="H528" s="54">
        <f ca="1">EXP(E528*(1/'Input Parameters'!$E$22-1/G528))</f>
        <v>0.99619245975877302</v>
      </c>
      <c r="I528" s="10">
        <f t="shared" ca="1" si="66"/>
        <v>0.19234566535294295</v>
      </c>
      <c r="J528" s="29">
        <f ca="1">_xlfn.BETA.INV(I528,'Input Parameters'!$L$24,'Input Parameters'!$M$24,'Input Parameters'!$J$24,'Input Parameters'!$K$24)</f>
        <v>0.46410879299165547</v>
      </c>
      <c r="K528" s="156">
        <f ca="1">('Input Parameters'!$E$25/'Input Parameters'!$E$31)^$J528</f>
        <v>3.5817933444836934E-2</v>
      </c>
      <c r="L528" s="66">
        <f ca="1">$H528*$C528*'Input Parameters'!$E$23*K528</f>
        <v>18.71431366554447</v>
      </c>
      <c r="M528" s="23">
        <f t="shared" ca="1" si="67"/>
        <v>0.39175068005962987</v>
      </c>
      <c r="N528" s="15">
        <f ca="1">_xlfn.NORM.INV(M528,'Input Parameters'!$E$26,'Input Parameters'!$F$26)</f>
        <v>2.8230059926423173E-2</v>
      </c>
      <c r="O528" s="8">
        <f t="shared" ca="1" si="68"/>
        <v>9.0271021745375712E-2</v>
      </c>
      <c r="P528" s="29">
        <f ca="1">_xlfn.LOGNORM.INV(O528,'Input Parameters'!$H$27,'Input Parameters'!$I$27)</f>
        <v>0.78724539067339361</v>
      </c>
      <c r="Q528" s="10"/>
      <c r="R528" s="15">
        <f>'Input Parameters'!$E$28</f>
        <v>12.7</v>
      </c>
      <c r="S528" s="10">
        <f t="shared" ca="1" si="69"/>
        <v>4.6535797445588334E-2</v>
      </c>
      <c r="T528" s="25">
        <f ca="1">_xlfn.LOGNORM.INV(S528,'Input Parameters'!$H$29,'Input Parameters'!$I$29)</f>
        <v>48.225065341732531</v>
      </c>
      <c r="U528" s="10">
        <f t="shared" ca="1" si="70"/>
        <v>0.49813357182990692</v>
      </c>
      <c r="V528" s="29">
        <f ca="1">IF('Input Parameters'!$D$30="Beta",_xlfn.BETA.INV(U528,'Input Parameters'!$L$30,'Input Parameters'!$M$30,'Input Parameters'!$J$30,'Input Parameters'!$K$30),IF('Input Parameters'!$D$30="LogNorm",_xlfn.LOGNORM.INV(U528,'Input Parameters'!$H$30,'Input Parameters'!$I$30)))</f>
        <v>0.99736532945359513</v>
      </c>
      <c r="W528" s="2">
        <f ca="1">N528+(P528-N528)*(1-ERF((T528-R528)/(2*SQRT(L528*'Input Parameters'!$E$31))))</f>
        <v>0.45438657080198652</v>
      </c>
      <c r="X528">
        <f t="shared" ca="1" si="72"/>
        <v>1</v>
      </c>
      <c r="Y528" s="7"/>
    </row>
    <row r="529" spans="1:25" ht="15" customHeight="1" x14ac:dyDescent="0.3">
      <c r="A529" s="130">
        <v>522</v>
      </c>
      <c r="B529" s="10">
        <f t="shared" ca="1" si="63"/>
        <v>0.26876170399384347</v>
      </c>
      <c r="C529" s="57">
        <f ca="1">_xlfn.NORM.INV(B529,'Input Parameters'!$E$19,'Input Parameters'!$F$19)</f>
        <v>515.20047802406577</v>
      </c>
      <c r="D529" s="10">
        <f t="shared" ca="1" si="64"/>
        <v>0.90841065800441645</v>
      </c>
      <c r="E529" s="59">
        <f ca="1">IF(_xlfn.NORM.INV(D529,'Input Parameters'!$E$20,'Input Parameters'!$F$20)&lt;3500,3500,IF(_xlfn.NORM.INV(D529,'Input Parameters'!$E$20,'Input Parameters'!$F$20)&gt;5500,5500,_xlfn.NORM.INV(D529,'Input Parameters'!$E$20,'Input Parameters'!$F$20)))</f>
        <v>5500</v>
      </c>
      <c r="F529" s="10">
        <f t="shared" ca="1" si="65"/>
        <v>0.79669320002059607</v>
      </c>
      <c r="G529" s="61">
        <f ca="1">_xlfn.NORM.INV(F529,'Input Parameters'!$E$21,'Input Parameters'!$F$21)</f>
        <v>291.37275996581673</v>
      </c>
      <c r="H529" s="54">
        <f ca="1">EXP(E529*(1/'Input Parameters'!$E$22-1/G529))</f>
        <v>0.90047494852826127</v>
      </c>
      <c r="I529" s="10">
        <f t="shared" ca="1" si="66"/>
        <v>0.747717999769963</v>
      </c>
      <c r="J529" s="29">
        <f ca="1">_xlfn.BETA.INV(I529,'Input Parameters'!$L$24,'Input Parameters'!$M$24,'Input Parameters'!$J$24,'Input Parameters'!$K$24)</f>
        <v>0.70992562738363918</v>
      </c>
      <c r="K529" s="156">
        <f ca="1">('Input Parameters'!$E$25/'Input Parameters'!$E$31)^$J529</f>
        <v>6.1415055072274209E-3</v>
      </c>
      <c r="L529" s="66">
        <f ca="1">$H529*$C529*'Input Parameters'!$E$23*K529</f>
        <v>2.8491987035600608</v>
      </c>
      <c r="M529" s="23">
        <f t="shared" ca="1" si="67"/>
        <v>0.39098055072510829</v>
      </c>
      <c r="N529" s="15">
        <f ca="1">_xlfn.NORM.INV(M529,'Input Parameters'!$E$26,'Input Parameters'!$F$26)</f>
        <v>2.8187949870755406E-2</v>
      </c>
      <c r="O529" s="8">
        <f t="shared" ca="1" si="68"/>
        <v>0.54632779168309187</v>
      </c>
      <c r="P529" s="29">
        <f ca="1">_xlfn.LOGNORM.INV(O529,'Input Parameters'!$H$27,'Input Parameters'!$I$27)</f>
        <v>1.498858130771789</v>
      </c>
      <c r="Q529" s="10"/>
      <c r="R529" s="15">
        <f>'Input Parameters'!$E$28</f>
        <v>12.7</v>
      </c>
      <c r="S529" s="10">
        <f t="shared" ca="1" si="69"/>
        <v>0.154383988477651</v>
      </c>
      <c r="T529" s="25">
        <f ca="1">_xlfn.LOGNORM.INV(S529,'Input Parameters'!$H$29,'Input Parameters'!$I$29)</f>
        <v>51.943633322387328</v>
      </c>
      <c r="U529" s="10">
        <f t="shared" ca="1" si="70"/>
        <v>0.31421003512310752</v>
      </c>
      <c r="V529" s="29">
        <f ca="1">IF('Input Parameters'!$D$30="Beta",_xlfn.BETA.INV(U529,'Input Parameters'!$L$30,'Input Parameters'!$M$30,'Input Parameters'!$J$30,'Input Parameters'!$K$30),IF('Input Parameters'!$D$30="LogNorm",_xlfn.LOGNORM.INV(U529,'Input Parameters'!$H$30,'Input Parameters'!$I$30)))</f>
        <v>0.82560607679589171</v>
      </c>
      <c r="W529" s="2">
        <f ca="1">N529+(P529-N529)*(1-ERF((T529-R529)/(2*SQRT(L529*'Input Parameters'!$E$31))))</f>
        <v>0.17552441984959749</v>
      </c>
      <c r="X529">
        <f t="shared" ca="1" si="72"/>
        <v>1</v>
      </c>
      <c r="Y529" s="7"/>
    </row>
    <row r="530" spans="1:25" ht="15" customHeight="1" x14ac:dyDescent="0.3">
      <c r="A530" s="130">
        <v>523</v>
      </c>
      <c r="B530" s="10">
        <f t="shared" ca="1" si="63"/>
        <v>0.58721884277881842</v>
      </c>
      <c r="C530" s="57">
        <f ca="1">_xlfn.NORM.INV(B530,'Input Parameters'!$E$19,'Input Parameters'!$F$19)</f>
        <v>585.92351038685399</v>
      </c>
      <c r="D530" s="10">
        <f t="shared" ca="1" si="64"/>
        <v>6.5271335277272469E-2</v>
      </c>
      <c r="E530" s="59">
        <f ca="1">IF(_xlfn.NORM.INV(D530,'Input Parameters'!$E$20,'Input Parameters'!$F$20)&lt;3500,3500,IF(_xlfn.NORM.INV(D530,'Input Parameters'!$E$20,'Input Parameters'!$F$20)&gt;5500,5500,_xlfn.NORM.INV(D530,'Input Parameters'!$E$20,'Input Parameters'!$F$20)))</f>
        <v>3741.624235637817</v>
      </c>
      <c r="F530" s="10">
        <f t="shared" ca="1" si="65"/>
        <v>0.90568407094390058</v>
      </c>
      <c r="G530" s="61">
        <f ca="1">_xlfn.NORM.INV(F530,'Input Parameters'!$E$21,'Input Parameters'!$F$21)</f>
        <v>295.18304847483188</v>
      </c>
      <c r="H530" s="54">
        <f ca="1">EXP(E530*(1/'Input Parameters'!$E$22-1/G530))</f>
        <v>1.0990452588755881</v>
      </c>
      <c r="I530" s="10">
        <f t="shared" ca="1" si="66"/>
        <v>0.62515014122540213</v>
      </c>
      <c r="J530" s="29">
        <f ca="1">_xlfn.BETA.INV(I530,'Input Parameters'!$L$24,'Input Parameters'!$M$24,'Input Parameters'!$J$24,'Input Parameters'!$K$24)</f>
        <v>0.6576133147119374</v>
      </c>
      <c r="K530" s="156">
        <f ca="1">('Input Parameters'!$E$25/'Input Parameters'!$E$31)^$J530</f>
        <v>8.9382049492592458E-3</v>
      </c>
      <c r="L530" s="66">
        <f ca="1">$H530*$C530*'Input Parameters'!$E$23*K530</f>
        <v>5.7558147835068221</v>
      </c>
      <c r="M530" s="23">
        <f t="shared" ca="1" si="67"/>
        <v>0.42270008445707008</v>
      </c>
      <c r="N530" s="15">
        <f ca="1">_xlfn.NORM.INV(M530,'Input Parameters'!$E$26,'Input Parameters'!$F$26)</f>
        <v>2.9905193709456639E-2</v>
      </c>
      <c r="O530" s="8">
        <f t="shared" ca="1" si="68"/>
        <v>0.41971562188328848</v>
      </c>
      <c r="P530" s="29">
        <f ca="1">_xlfn.LOGNORM.INV(O530,'Input Parameters'!$H$27,'Input Parameters'!$I$27)</f>
        <v>1.3015685696085129</v>
      </c>
      <c r="Q530" s="10"/>
      <c r="R530" s="15">
        <f>'Input Parameters'!$E$28</f>
        <v>12.7</v>
      </c>
      <c r="S530" s="10">
        <f t="shared" ca="1" si="69"/>
        <v>0.17650764383731132</v>
      </c>
      <c r="T530" s="25">
        <f ca="1">_xlfn.LOGNORM.INV(S530,'Input Parameters'!$H$29,'Input Parameters'!$I$29)</f>
        <v>52.465591101190022</v>
      </c>
      <c r="U530" s="10">
        <f t="shared" ca="1" si="70"/>
        <v>4.3718598734458047E-2</v>
      </c>
      <c r="V530" s="29">
        <f ca="1">IF('Input Parameters'!$D$30="Beta",_xlfn.BETA.INV(U530,'Input Parameters'!$L$30,'Input Parameters'!$M$30,'Input Parameters'!$J$30,'Input Parameters'!$K$30),IF('Input Parameters'!$D$30="LogNorm",_xlfn.LOGNORM.INV(U530,'Input Parameters'!$H$30,'Input Parameters'!$I$30)))</f>
        <v>0.50927900619160016</v>
      </c>
      <c r="W530" s="2">
        <f ca="1">N530+(P530-N530)*(1-ERF((T530-R530)/(2*SQRT(L530*'Input Parameters'!$E$31))))</f>
        <v>0.3366109112769759</v>
      </c>
      <c r="X530">
        <f t="shared" ca="1" si="72"/>
        <v>1</v>
      </c>
      <c r="Y530" s="7"/>
    </row>
    <row r="531" spans="1:25" ht="15" customHeight="1" x14ac:dyDescent="0.3">
      <c r="A531" s="130">
        <v>524</v>
      </c>
      <c r="B531" s="10">
        <f t="shared" ca="1" si="63"/>
        <v>0.52589073663114949</v>
      </c>
      <c r="C531" s="57">
        <f ca="1">_xlfn.NORM.INV(B531,'Input Parameters'!$E$19,'Input Parameters'!$F$19)</f>
        <v>572.7877744573924</v>
      </c>
      <c r="D531" s="10">
        <f t="shared" ca="1" si="64"/>
        <v>0.45206455555372349</v>
      </c>
      <c r="E531" s="59">
        <f ca="1">IF(_xlfn.NORM.INV(D531,'Input Parameters'!$E$20,'Input Parameters'!$F$20)&lt;3500,3500,IF(_xlfn.NORM.INV(D531,'Input Parameters'!$E$20,'Input Parameters'!$F$20)&gt;5500,5500,_xlfn.NORM.INV(D531,'Input Parameters'!$E$20,'Input Parameters'!$F$20)))</f>
        <v>4715.6871436104839</v>
      </c>
      <c r="F531" s="10">
        <f t="shared" ca="1" si="65"/>
        <v>0.2546076837716853</v>
      </c>
      <c r="G531" s="61">
        <f ca="1">_xlfn.NORM.INV(F531,'Input Parameters'!$E$21,'Input Parameters'!$F$21)</f>
        <v>279.66192890335634</v>
      </c>
      <c r="H531" s="54">
        <f ca="1">EXP(E531*(1/'Input Parameters'!$E$22-1/G531))</f>
        <v>0.4641239299972344</v>
      </c>
      <c r="I531" s="10">
        <f t="shared" ca="1" si="66"/>
        <v>0.39562377117548031</v>
      </c>
      <c r="J531" s="29">
        <f ca="1">_xlfn.BETA.INV(I531,'Input Parameters'!$L$24,'Input Parameters'!$M$24,'Input Parameters'!$J$24,'Input Parameters'!$K$24)</f>
        <v>0.56405263095218261</v>
      </c>
      <c r="K531" s="156">
        <f ca="1">('Input Parameters'!$E$25/'Input Parameters'!$E$31)^$J531</f>
        <v>1.7487683106081894E-2</v>
      </c>
      <c r="L531" s="66">
        <f ca="1">$H531*$C531*'Input Parameters'!$E$23*K531</f>
        <v>4.6490045977073153</v>
      </c>
      <c r="M531" s="23">
        <f t="shared" ca="1" si="67"/>
        <v>0.41515701868634325</v>
      </c>
      <c r="N531" s="15">
        <f ca="1">_xlfn.NORM.INV(M531,'Input Parameters'!$E$26,'Input Parameters'!$F$26)</f>
        <v>2.949972475856328E-2</v>
      </c>
      <c r="O531" s="8">
        <f t="shared" ca="1" si="68"/>
        <v>0.38380088825068792</v>
      </c>
      <c r="P531" s="29">
        <f ca="1">_xlfn.LOGNORM.INV(O531,'Input Parameters'!$H$27,'Input Parameters'!$I$27)</f>
        <v>1.2491627989594758</v>
      </c>
      <c r="Q531" s="10"/>
      <c r="R531" s="15">
        <f>'Input Parameters'!$E$28</f>
        <v>12.7</v>
      </c>
      <c r="S531" s="10">
        <f t="shared" ca="1" si="69"/>
        <v>1.4257033973698041E-3</v>
      </c>
      <c r="T531" s="25">
        <f ca="1">_xlfn.LOGNORM.INV(S531,'Input Parameters'!$H$29,'Input Parameters'!$I$29)</f>
        <v>41.657655278018439</v>
      </c>
      <c r="U531" s="10">
        <f t="shared" ca="1" si="70"/>
        <v>0.71474536358944574</v>
      </c>
      <c r="V531" s="29">
        <f ca="1">IF('Input Parameters'!$D$30="Beta",_xlfn.BETA.INV(U531,'Input Parameters'!$L$30,'Input Parameters'!$M$30,'Input Parameters'!$J$30,'Input Parameters'!$K$30),IF('Input Parameters'!$D$30="LogNorm",_xlfn.LOGNORM.INV(U531,'Input Parameters'!$H$30,'Input Parameters'!$I$30)))</f>
        <v>1.2497202536021708</v>
      </c>
      <c r="W531" s="2">
        <f ca="1">N531+(P531-N531)*(1-ERF((T531-R531)/(2*SQRT(L531*'Input Parameters'!$E$31))))</f>
        <v>0.44697179404038406</v>
      </c>
      <c r="X531">
        <f t="shared" ca="1" si="72"/>
        <v>1</v>
      </c>
      <c r="Y531" s="7"/>
    </row>
    <row r="532" spans="1:25" ht="15" customHeight="1" x14ac:dyDescent="0.3">
      <c r="A532" s="130">
        <v>525</v>
      </c>
      <c r="B532" s="10">
        <f t="shared" ca="1" si="63"/>
        <v>0.63081562983895378</v>
      </c>
      <c r="C532" s="57">
        <f ca="1">_xlfn.NORM.INV(B532,'Input Parameters'!$E$19,'Input Parameters'!$F$19)</f>
        <v>595.5242114420455</v>
      </c>
      <c r="D532" s="10">
        <f t="shared" ca="1" si="64"/>
        <v>7.5883501463868019E-2</v>
      </c>
      <c r="E532" s="59">
        <f ca="1">IF(_xlfn.NORM.INV(D532,'Input Parameters'!$E$20,'Input Parameters'!$F$20)&lt;3500,3500,IF(_xlfn.NORM.INV(D532,'Input Parameters'!$E$20,'Input Parameters'!$F$20)&gt;5500,5500,_xlfn.NORM.INV(D532,'Input Parameters'!$E$20,'Input Parameters'!$F$20)))</f>
        <v>3796.6774555798447</v>
      </c>
      <c r="F532" s="10">
        <f t="shared" ca="1" si="65"/>
        <v>0.27788334864214959</v>
      </c>
      <c r="G532" s="61">
        <f ca="1">_xlfn.NORM.INV(F532,'Input Parameters'!$E$21,'Input Parameters'!$F$21)</f>
        <v>280.21935180575935</v>
      </c>
      <c r="H532" s="54">
        <f ca="1">EXP(E532*(1/'Input Parameters'!$E$22-1/G532))</f>
        <v>0.55377070355709634</v>
      </c>
      <c r="I532" s="10">
        <f t="shared" ca="1" si="66"/>
        <v>0.49354930784629492</v>
      </c>
      <c r="J532" s="29">
        <f ca="1">_xlfn.BETA.INV(I532,'Input Parameters'!$L$24,'Input Parameters'!$M$24,'Input Parameters'!$J$24,'Input Parameters'!$K$24)</f>
        <v>0.60455518786162032</v>
      </c>
      <c r="K532" s="156">
        <f ca="1">('Input Parameters'!$E$25/'Input Parameters'!$E$31)^$J532</f>
        <v>1.3078240067837976E-2</v>
      </c>
      <c r="L532" s="66">
        <f ca="1">$H532*$C532*'Input Parameters'!$E$23*K532</f>
        <v>4.3129925119220811</v>
      </c>
      <c r="M532" s="23">
        <f t="shared" ca="1" si="67"/>
        <v>0.93997429322670412</v>
      </c>
      <c r="N532" s="15">
        <f ca="1">_xlfn.NORM.INV(M532,'Input Parameters'!$E$26,'Input Parameters'!$F$26)</f>
        <v>6.6645714439991594E-2</v>
      </c>
      <c r="O532" s="8">
        <f t="shared" ca="1" si="68"/>
        <v>0.68200133402028706</v>
      </c>
      <c r="P532" s="29">
        <f ca="1">_xlfn.LOGNORM.INV(O532,'Input Parameters'!$H$27,'Input Parameters'!$I$27)</f>
        <v>1.7552409355115077</v>
      </c>
      <c r="Q532" s="10"/>
      <c r="R532" s="15">
        <f>'Input Parameters'!$E$28</f>
        <v>12.7</v>
      </c>
      <c r="S532" s="10">
        <f t="shared" ca="1" si="69"/>
        <v>0.71547842900062708</v>
      </c>
      <c r="T532" s="25">
        <f ca="1">_xlfn.LOGNORM.INV(S532,'Input Parameters'!$H$29,'Input Parameters'!$I$29)</f>
        <v>62.076489235171209</v>
      </c>
      <c r="U532" s="10">
        <f t="shared" ca="1" si="70"/>
        <v>0.60772292116216931</v>
      </c>
      <c r="V532" s="29">
        <f ca="1">IF('Input Parameters'!$D$30="Beta",_xlfn.BETA.INV(U532,'Input Parameters'!$L$30,'Input Parameters'!$M$30,'Input Parameters'!$J$30,'Input Parameters'!$K$30),IF('Input Parameters'!$D$30="LogNorm",_xlfn.LOGNORM.INV(U532,'Input Parameters'!$H$30,'Input Parameters'!$I$30)))</f>
        <v>1.1129527069732115</v>
      </c>
      <c r="W532" s="2">
        <f ca="1">N532+(P532-N532)*(1-ERF((T532-R532)/(2*SQRT(L532*'Input Parameters'!$E$31))))</f>
        <v>0.22322361440813937</v>
      </c>
      <c r="X532">
        <f t="shared" ca="1" si="72"/>
        <v>1</v>
      </c>
      <c r="Y532" s="7"/>
    </row>
    <row r="533" spans="1:25" ht="15" customHeight="1" x14ac:dyDescent="0.3">
      <c r="A533" s="130">
        <v>526</v>
      </c>
      <c r="B533" s="10">
        <f t="shared" ca="1" si="63"/>
        <v>2.8203566539137359E-2</v>
      </c>
      <c r="C533" s="57">
        <f ca="1">_xlfn.NORM.INV(B533,'Input Parameters'!$E$19,'Input Parameters'!$F$19)</f>
        <v>406.08440490549128</v>
      </c>
      <c r="D533" s="10">
        <f t="shared" ca="1" si="64"/>
        <v>0.55886675418869614</v>
      </c>
      <c r="E533" s="59">
        <f ca="1">IF(_xlfn.NORM.INV(D533,'Input Parameters'!$E$20,'Input Parameters'!$F$20)&lt;3500,3500,IF(_xlfn.NORM.INV(D533,'Input Parameters'!$E$20,'Input Parameters'!$F$20)&gt;5500,5500,_xlfn.NORM.INV(D533,'Input Parameters'!$E$20,'Input Parameters'!$F$20)))</f>
        <v>4903.6676564048848</v>
      </c>
      <c r="F533" s="10">
        <f t="shared" ca="1" si="65"/>
        <v>0.35735711939303061</v>
      </c>
      <c r="G533" s="61">
        <f ca="1">_xlfn.NORM.INV(F533,'Input Parameters'!$E$21,'Input Parameters'!$F$21)</f>
        <v>281.97691757868</v>
      </c>
      <c r="H533" s="54">
        <f ca="1">EXP(E533*(1/'Input Parameters'!$E$22-1/G533))</f>
        <v>0.51983243811656754</v>
      </c>
      <c r="I533" s="10">
        <f t="shared" ca="1" si="66"/>
        <v>0.63866712499177114</v>
      </c>
      <c r="J533" s="29">
        <f ca="1">_xlfn.BETA.INV(I533,'Input Parameters'!$L$24,'Input Parameters'!$M$24,'Input Parameters'!$J$24,'Input Parameters'!$K$24)</f>
        <v>0.66314843232695475</v>
      </c>
      <c r="K533" s="156">
        <f ca="1">('Input Parameters'!$E$25/'Input Parameters'!$E$31)^$J533</f>
        <v>8.5902543877882862E-3</v>
      </c>
      <c r="L533" s="66">
        <f ca="1">$H533*$C533*'Input Parameters'!$E$23*K533</f>
        <v>1.8133670197775988</v>
      </c>
      <c r="M533" s="23">
        <f t="shared" ca="1" si="67"/>
        <v>0.27407095217746924</v>
      </c>
      <c r="N533" s="15">
        <f ca="1">_xlfn.NORM.INV(M533,'Input Parameters'!$E$26,'Input Parameters'!$F$26)</f>
        <v>2.1388517940430556E-2</v>
      </c>
      <c r="O533" s="8">
        <f t="shared" ca="1" si="68"/>
        <v>0.45860699982817976</v>
      </c>
      <c r="P533" s="29">
        <f ca="1">_xlfn.LOGNORM.INV(O533,'Input Parameters'!$H$27,'Input Parameters'!$I$27)</f>
        <v>1.3596482807453354</v>
      </c>
      <c r="Q533" s="10"/>
      <c r="R533" s="15">
        <f>'Input Parameters'!$E$28</f>
        <v>12.7</v>
      </c>
      <c r="S533" s="10">
        <f t="shared" ca="1" si="69"/>
        <v>0.85292913645295798</v>
      </c>
      <c r="T533" s="25">
        <f ca="1">_xlfn.LOGNORM.INV(S533,'Input Parameters'!$H$29,'Input Parameters'!$I$29)</f>
        <v>65.51083631676606</v>
      </c>
      <c r="U533" s="10">
        <f t="shared" ca="1" si="70"/>
        <v>0.37670469969052156</v>
      </c>
      <c r="V533" s="29">
        <f ca="1">IF('Input Parameters'!$D$30="Beta",_xlfn.BETA.INV(U533,'Input Parameters'!$L$30,'Input Parameters'!$M$30,'Input Parameters'!$J$30,'Input Parameters'!$K$30),IF('Input Parameters'!$D$30="LogNorm",_xlfn.LOGNORM.INV(U533,'Input Parameters'!$H$30,'Input Parameters'!$I$30)))</f>
        <v>0.88278311822451994</v>
      </c>
      <c r="W533" s="2">
        <f ca="1">N533+(P533-N533)*(1-ERF((T533-R533)/(2*SQRT(L533*'Input Parameters'!$E$31))))</f>
        <v>2.8819262237667807E-2</v>
      </c>
      <c r="X533">
        <f t="shared" ca="1" si="72"/>
        <v>1</v>
      </c>
      <c r="Y533" s="7"/>
    </row>
    <row r="534" spans="1:25" ht="15" customHeight="1" x14ac:dyDescent="0.3">
      <c r="A534" s="130">
        <v>527</v>
      </c>
      <c r="B534" s="10">
        <f t="shared" ca="1" si="63"/>
        <v>0.21363696222074913</v>
      </c>
      <c r="C534" s="57">
        <f ca="1">_xlfn.NORM.INV(B534,'Input Parameters'!$E$19,'Input Parameters'!$F$19)</f>
        <v>500.21839258512284</v>
      </c>
      <c r="D534" s="10">
        <f t="shared" ca="1" si="64"/>
        <v>0.14606937884383642</v>
      </c>
      <c r="E534" s="59">
        <f ca="1">IF(_xlfn.NORM.INV(D534,'Input Parameters'!$E$20,'Input Parameters'!$F$20)&lt;3500,3500,IF(_xlfn.NORM.INV(D534,'Input Parameters'!$E$20,'Input Parameters'!$F$20)&gt;5500,5500,_xlfn.NORM.INV(D534,'Input Parameters'!$E$20,'Input Parameters'!$F$20)))</f>
        <v>4062.5910496193378</v>
      </c>
      <c r="F534" s="10">
        <f t="shared" ca="1" si="65"/>
        <v>0.38049560007307881</v>
      </c>
      <c r="G534" s="61">
        <f ca="1">_xlfn.NORM.INV(F534,'Input Parameters'!$E$21,'Input Parameters'!$F$21)</f>
        <v>282.45914973033251</v>
      </c>
      <c r="H534" s="54">
        <f ca="1">EXP(E534*(1/'Input Parameters'!$E$22-1/G534))</f>
        <v>0.59604767623437649</v>
      </c>
      <c r="I534" s="10">
        <f t="shared" ca="1" si="66"/>
        <v>7.5326317297791268E-2</v>
      </c>
      <c r="J534" s="29">
        <f ca="1">_xlfn.BETA.INV(I534,'Input Parameters'!$L$24,'Input Parameters'!$M$24,'Input Parameters'!$J$24,'Input Parameters'!$K$24)</f>
        <v>0.37267089071351828</v>
      </c>
      <c r="K534" s="156">
        <f ca="1">('Input Parameters'!$E$25/'Input Parameters'!$E$31)^$J534</f>
        <v>6.901907103311973E-2</v>
      </c>
      <c r="L534" s="66">
        <f ca="1">$H534*$C534*'Input Parameters'!$E$23*K534</f>
        <v>20.578312830203188</v>
      </c>
      <c r="M534" s="23">
        <f t="shared" ca="1" si="67"/>
        <v>0.82059506776398827</v>
      </c>
      <c r="N534" s="15">
        <f ca="1">_xlfn.NORM.INV(M534,'Input Parameters'!$E$26,'Input Parameters'!$F$26)</f>
        <v>5.3270339944224754E-2</v>
      </c>
      <c r="O534" s="8">
        <f t="shared" ca="1" si="68"/>
        <v>0.22376947866864161</v>
      </c>
      <c r="P534" s="29">
        <f ca="1">_xlfn.LOGNORM.INV(O534,'Input Parameters'!$H$27,'Input Parameters'!$I$27)</f>
        <v>1.0173386085151268</v>
      </c>
      <c r="Q534" s="10"/>
      <c r="R534" s="15">
        <f>'Input Parameters'!$E$28</f>
        <v>12.7</v>
      </c>
      <c r="S534" s="10">
        <f t="shared" ca="1" si="69"/>
        <v>0.69264720216468412</v>
      </c>
      <c r="T534" s="25">
        <f ca="1">_xlfn.LOGNORM.INV(S534,'Input Parameters'!$H$29,'Input Parameters'!$I$29)</f>
        <v>61.617554794492037</v>
      </c>
      <c r="U534" s="10">
        <f t="shared" ca="1" si="70"/>
        <v>0.7702300808080641</v>
      </c>
      <c r="V534" s="29">
        <f ca="1">IF('Input Parameters'!$D$30="Beta",_xlfn.BETA.INV(U534,'Input Parameters'!$L$30,'Input Parameters'!$M$30,'Input Parameters'!$J$30,'Input Parameters'!$K$30),IF('Input Parameters'!$D$30="LogNorm",_xlfn.LOGNORM.INV(U534,'Input Parameters'!$H$30,'Input Parameters'!$I$30)))</f>
        <v>1.3375863192543367</v>
      </c>
      <c r="W534" s="2">
        <f ca="1">N534+(P534-N534)*(1-ERF((T534-R534)/(2*SQRT(L534*'Input Parameters'!$E$31))))</f>
        <v>0.48300993434542872</v>
      </c>
      <c r="X534">
        <f t="shared" ca="1" si="72"/>
        <v>1</v>
      </c>
      <c r="Y534" s="7"/>
    </row>
    <row r="535" spans="1:25" ht="15" customHeight="1" x14ac:dyDescent="0.3">
      <c r="A535" s="130">
        <v>528</v>
      </c>
      <c r="B535" s="10">
        <f t="shared" ca="1" si="63"/>
        <v>7.9470281257980835E-2</v>
      </c>
      <c r="C535" s="57">
        <f ca="1">_xlfn.NORM.INV(B535,'Input Parameters'!$E$19,'Input Parameters'!$F$19)</f>
        <v>448.26961087524637</v>
      </c>
      <c r="D535" s="10">
        <f t="shared" ca="1" si="64"/>
        <v>1.015200300897301E-3</v>
      </c>
      <c r="E535" s="59">
        <f ca="1">IF(_xlfn.NORM.INV(D535,'Input Parameters'!$E$20,'Input Parameters'!$F$20)&lt;3500,3500,IF(_xlfn.NORM.INV(D535,'Input Parameters'!$E$20,'Input Parameters'!$F$20)&gt;5500,5500,_xlfn.NORM.INV(D535,'Input Parameters'!$E$20,'Input Parameters'!$F$20)))</f>
        <v>3500</v>
      </c>
      <c r="F535" s="10">
        <f t="shared" ca="1" si="65"/>
        <v>0.50425861278896622</v>
      </c>
      <c r="G535" s="61">
        <f ca="1">_xlfn.NORM.INV(F535,'Input Parameters'!$E$21,'Input Parameters'!$F$21)</f>
        <v>284.93390520106806</v>
      </c>
      <c r="H535" s="54">
        <f ca="1">EXP(E535*(1/'Input Parameters'!$E$22-1/G535))</f>
        <v>0.71308264014489431</v>
      </c>
      <c r="I535" s="10">
        <f t="shared" ca="1" si="66"/>
        <v>0.75847392047324913</v>
      </c>
      <c r="J535" s="29">
        <f ca="1">_xlfn.BETA.INV(I535,'Input Parameters'!$L$24,'Input Parameters'!$M$24,'Input Parameters'!$J$24,'Input Parameters'!$K$24)</f>
        <v>0.71485507494141642</v>
      </c>
      <c r="K535" s="156">
        <f ca="1">('Input Parameters'!$E$25/'Input Parameters'!$E$31)^$J535</f>
        <v>5.9281268214650545E-3</v>
      </c>
      <c r="L535" s="66">
        <f ca="1">$H535*$C535*'Input Parameters'!$E$23*K535</f>
        <v>1.8949451686262335</v>
      </c>
      <c r="M535" s="23">
        <f t="shared" ca="1" si="67"/>
        <v>0.13178090098786566</v>
      </c>
      <c r="N535" s="15">
        <f ca="1">_xlfn.NORM.INV(M535,'Input Parameters'!$E$26,'Input Parameters'!$F$26)</f>
        <v>1.0521744739603982E-2</v>
      </c>
      <c r="O535" s="8">
        <f t="shared" ca="1" si="68"/>
        <v>0.98630137427547382</v>
      </c>
      <c r="P535" s="29">
        <f ca="1">_xlfn.LOGNORM.INV(O535,'Input Parameters'!$H$27,'Input Parameters'!$I$27)</f>
        <v>3.7775918653187404</v>
      </c>
      <c r="Q535" s="10"/>
      <c r="R535" s="15">
        <f>'Input Parameters'!$E$28</f>
        <v>12.7</v>
      </c>
      <c r="S535" s="10">
        <f t="shared" ca="1" si="69"/>
        <v>0.81106368006086738</v>
      </c>
      <c r="T535" s="25">
        <f ca="1">_xlfn.LOGNORM.INV(S535,'Input Parameters'!$H$29,'Input Parameters'!$I$29)</f>
        <v>64.292125853266995</v>
      </c>
      <c r="U535" s="10">
        <f t="shared" ca="1" si="70"/>
        <v>0.6836254134019113</v>
      </c>
      <c r="V535" s="29">
        <f ca="1">IF('Input Parameters'!$D$30="Beta",_xlfn.BETA.INV(U535,'Input Parameters'!$L$30,'Input Parameters'!$M$30,'Input Parameters'!$J$30,'Input Parameters'!$K$30),IF('Input Parameters'!$D$30="LogNorm",_xlfn.LOGNORM.INV(U535,'Input Parameters'!$H$30,'Input Parameters'!$I$30)))</f>
        <v>1.2064102165540449</v>
      </c>
      <c r="W535" s="2">
        <f ca="1">N535+(P535-N535)*(1-ERF((T535-R535)/(2*SQRT(L535*'Input Parameters'!$E$31))))</f>
        <v>4.0830293643359911E-2</v>
      </c>
      <c r="X535">
        <f t="shared" ca="1" si="72"/>
        <v>1</v>
      </c>
      <c r="Y535" s="7"/>
    </row>
    <row r="536" spans="1:25" ht="15" customHeight="1" x14ac:dyDescent="0.3">
      <c r="A536" s="130">
        <v>529</v>
      </c>
      <c r="B536" s="10">
        <f t="shared" ca="1" si="63"/>
        <v>0.412819642011789</v>
      </c>
      <c r="C536" s="57">
        <f ca="1">_xlfn.NORM.INV(B536,'Input Parameters'!$E$19,'Input Parameters'!$F$19)</f>
        <v>548.68484139020075</v>
      </c>
      <c r="D536" s="10">
        <f t="shared" ca="1" si="64"/>
        <v>5.4669501911370544E-2</v>
      </c>
      <c r="E536" s="59">
        <f ca="1">IF(_xlfn.NORM.INV(D536,'Input Parameters'!$E$20,'Input Parameters'!$F$20)&lt;3500,3500,IF(_xlfn.NORM.INV(D536,'Input Parameters'!$E$20,'Input Parameters'!$F$20)&gt;5500,5500,_xlfn.NORM.INV(D536,'Input Parameters'!$E$20,'Input Parameters'!$F$20)))</f>
        <v>3679.1801537962319</v>
      </c>
      <c r="F536" s="10">
        <f t="shared" ca="1" si="65"/>
        <v>0.59999451136876025</v>
      </c>
      <c r="G536" s="61">
        <f ca="1">_xlfn.NORM.INV(F536,'Input Parameters'!$E$21,'Input Parameters'!$F$21)</f>
        <v>286.84119656661829</v>
      </c>
      <c r="H536" s="54">
        <f ca="1">EXP(E536*(1/'Input Parameters'!$E$22-1/G536))</f>
        <v>0.76367620139908776</v>
      </c>
      <c r="I536" s="10">
        <f t="shared" ca="1" si="66"/>
        <v>0.95690208047946579</v>
      </c>
      <c r="J536" s="29">
        <f ca="1">_xlfn.BETA.INV(I536,'Input Parameters'!$L$24,'Input Parameters'!$M$24,'Input Parameters'!$J$24,'Input Parameters'!$K$24)</f>
        <v>0.84211212904963273</v>
      </c>
      <c r="K536" s="156">
        <f ca="1">('Input Parameters'!$E$25/'Input Parameters'!$E$31)^$J536</f>
        <v>2.3793414083942304E-3</v>
      </c>
      <c r="L536" s="66">
        <f ca="1">$H536*$C536*'Input Parameters'!$E$23*K536</f>
        <v>0.9969858204980665</v>
      </c>
      <c r="M536" s="23">
        <f t="shared" ca="1" si="67"/>
        <v>0.49134447076837573</v>
      </c>
      <c r="N536" s="15">
        <f ca="1">_xlfn.NORM.INV(M536,'Input Parameters'!$E$26,'Input Parameters'!$F$26)</f>
        <v>3.3544344168445935E-2</v>
      </c>
      <c r="O536" s="8">
        <f t="shared" ca="1" si="68"/>
        <v>0.91661582602111447</v>
      </c>
      <c r="P536" s="29">
        <f ca="1">_xlfn.LOGNORM.INV(O536,'Input Parameters'!$H$27,'Input Parameters'!$I$27)</f>
        <v>2.6245697124260827</v>
      </c>
      <c r="Q536" s="10"/>
      <c r="R536" s="15">
        <f>'Input Parameters'!$E$28</f>
        <v>12.7</v>
      </c>
      <c r="S536" s="10">
        <f t="shared" ca="1" si="69"/>
        <v>1.8000600509768483E-2</v>
      </c>
      <c r="T536" s="25">
        <f ca="1">_xlfn.LOGNORM.INV(S536,'Input Parameters'!$H$29,'Input Parameters'!$I$29)</f>
        <v>46.016716311726604</v>
      </c>
      <c r="U536" s="10">
        <f t="shared" ca="1" si="70"/>
        <v>2.8862507677470117E-2</v>
      </c>
      <c r="V536" s="29">
        <f ca="1">IF('Input Parameters'!$D$30="Beta",_xlfn.BETA.INV(U536,'Input Parameters'!$L$30,'Input Parameters'!$M$30,'Input Parameters'!$J$30,'Input Parameters'!$K$30),IF('Input Parameters'!$D$30="LogNorm",_xlfn.LOGNORM.INV(U536,'Input Parameters'!$H$30,'Input Parameters'!$I$30)))</f>
        <v>0.47275654525345989</v>
      </c>
      <c r="W536" s="2">
        <f ca="1">N536+(P536-N536)*(1-ERF((T536-R536)/(2*SQRT(L536*'Input Parameters'!$E$31))))</f>
        <v>8.0971020354115339E-2</v>
      </c>
      <c r="X536">
        <f t="shared" ca="1" si="72"/>
        <v>1</v>
      </c>
      <c r="Y536" s="7"/>
    </row>
    <row r="537" spans="1:25" ht="15" customHeight="1" x14ac:dyDescent="0.3">
      <c r="A537" s="130">
        <v>530</v>
      </c>
      <c r="B537" s="10">
        <f t="shared" ca="1" si="63"/>
        <v>0.60223797311630656</v>
      </c>
      <c r="C537" s="57">
        <f ca="1">_xlfn.NORM.INV(B537,'Input Parameters'!$E$19,'Input Parameters'!$F$19)</f>
        <v>589.19767710769827</v>
      </c>
      <c r="D537" s="10">
        <f t="shared" ca="1" si="64"/>
        <v>0.79804753739448631</v>
      </c>
      <c r="E537" s="59">
        <f ca="1">IF(_xlfn.NORM.INV(D537,'Input Parameters'!$E$20,'Input Parameters'!$F$20)&lt;3500,3500,IF(_xlfn.NORM.INV(D537,'Input Parameters'!$E$20,'Input Parameters'!$F$20)&gt;5500,5500,_xlfn.NORM.INV(D537,'Input Parameters'!$E$20,'Input Parameters'!$F$20)))</f>
        <v>5384.2672749818048</v>
      </c>
      <c r="F537" s="10">
        <f t="shared" ca="1" si="65"/>
        <v>0.60719124199179109</v>
      </c>
      <c r="G537" s="61">
        <f ca="1">_xlfn.NORM.INV(F537,'Input Parameters'!$E$21,'Input Parameters'!$F$21)</f>
        <v>286.98796603433635</v>
      </c>
      <c r="H537" s="54">
        <f ca="1">EXP(E537*(1/'Input Parameters'!$E$22-1/G537))</f>
        <v>0.68047717720705847</v>
      </c>
      <c r="I537" s="10">
        <f t="shared" ca="1" si="66"/>
        <v>0.56208062392780445</v>
      </c>
      <c r="J537" s="29">
        <f ca="1">_xlfn.BETA.INV(I537,'Input Parameters'!$L$24,'Input Parameters'!$M$24,'Input Parameters'!$J$24,'Input Parameters'!$K$24)</f>
        <v>0.63212197998204434</v>
      </c>
      <c r="K537" s="156">
        <f ca="1">('Input Parameters'!$E$25/'Input Parameters'!$E$31)^$J537</f>
        <v>1.0731658235065814E-2</v>
      </c>
      <c r="L537" s="66">
        <f ca="1">$H537*$C537*'Input Parameters'!$E$23*K537</f>
        <v>4.302703534435568</v>
      </c>
      <c r="M537" s="23">
        <f t="shared" ca="1" si="67"/>
        <v>0.85638211976546064</v>
      </c>
      <c r="N537" s="15">
        <f ca="1">_xlfn.NORM.INV(M537,'Input Parameters'!$E$26,'Input Parameters'!$F$26)</f>
        <v>5.6348308801708213E-2</v>
      </c>
      <c r="O537" s="8">
        <f t="shared" ca="1" si="68"/>
        <v>0.92992464105826755</v>
      </c>
      <c r="P537" s="29">
        <f ca="1">_xlfn.LOGNORM.INV(O537,'Input Parameters'!$H$27,'Input Parameters'!$I$27)</f>
        <v>2.734284521155844</v>
      </c>
      <c r="Q537" s="10"/>
      <c r="R537" s="15">
        <f>'Input Parameters'!$E$28</f>
        <v>12.7</v>
      </c>
      <c r="S537" s="10">
        <f t="shared" ca="1" si="69"/>
        <v>0.22928006366534748</v>
      </c>
      <c r="T537" s="25">
        <f ca="1">_xlfn.LOGNORM.INV(S537,'Input Parameters'!$H$29,'Input Parameters'!$I$29)</f>
        <v>53.581984023087891</v>
      </c>
      <c r="U537" s="10">
        <f t="shared" ca="1" si="70"/>
        <v>0.39927855144431901</v>
      </c>
      <c r="V537" s="29">
        <f ca="1">IF('Input Parameters'!$D$30="Beta",_xlfn.BETA.INV(U537,'Input Parameters'!$L$30,'Input Parameters'!$M$30,'Input Parameters'!$J$30,'Input Parameters'!$K$30),IF('Input Parameters'!$D$30="LogNorm",_xlfn.LOGNORM.INV(U537,'Input Parameters'!$H$30,'Input Parameters'!$I$30)))</f>
        <v>0.9035388939363902</v>
      </c>
      <c r="W537" s="2">
        <f ca="1">N537+(P537-N537)*(1-ERF((T537-R537)/(2*SQRT(L537*'Input Parameters'!$E$31))))</f>
        <v>0.49400492036391613</v>
      </c>
      <c r="X537">
        <f t="shared" ca="1" si="72"/>
        <v>1</v>
      </c>
      <c r="Y537" s="7"/>
    </row>
    <row r="538" spans="1:25" ht="15" customHeight="1" x14ac:dyDescent="0.3">
      <c r="A538" s="130">
        <v>531</v>
      </c>
      <c r="B538" s="10">
        <f t="shared" ca="1" si="63"/>
        <v>0.53319414512874086</v>
      </c>
      <c r="C538" s="57">
        <f ca="1">_xlfn.NORM.INV(B538,'Input Parameters'!$E$19,'Input Parameters'!$F$19)</f>
        <v>574.33898715114481</v>
      </c>
      <c r="D538" s="10">
        <f t="shared" ca="1" si="64"/>
        <v>0.6940144770585468</v>
      </c>
      <c r="E538" s="59">
        <f ca="1">IF(_xlfn.NORM.INV(D538,'Input Parameters'!$E$20,'Input Parameters'!$F$20)&lt;3500,3500,IF(_xlfn.NORM.INV(D538,'Input Parameters'!$E$20,'Input Parameters'!$F$20)&gt;5500,5500,_xlfn.NORM.INV(D538,'Input Parameters'!$E$20,'Input Parameters'!$F$20)))</f>
        <v>5155.0833518379286</v>
      </c>
      <c r="F538" s="10">
        <f t="shared" ca="1" si="65"/>
        <v>0.89844059636625928</v>
      </c>
      <c r="G538" s="61">
        <f ca="1">_xlfn.NORM.INV(F538,'Input Parameters'!$E$21,'Input Parameters'!$F$21)</f>
        <v>294.85354843837973</v>
      </c>
      <c r="H538" s="54">
        <f ca="1">EXP(E538*(1/'Input Parameters'!$E$22-1/G538))</f>
        <v>1.1169510322874037</v>
      </c>
      <c r="I538" s="10">
        <f t="shared" ca="1" si="66"/>
        <v>0.5674015421788734</v>
      </c>
      <c r="J538" s="29">
        <f ca="1">_xlfn.BETA.INV(I538,'Input Parameters'!$L$24,'Input Parameters'!$M$24,'Input Parameters'!$J$24,'Input Parameters'!$K$24)</f>
        <v>0.63425984493542009</v>
      </c>
      <c r="K538" s="156">
        <f ca="1">('Input Parameters'!$E$25/'Input Parameters'!$E$31)^$J538</f>
        <v>1.0568332296445005E-2</v>
      </c>
      <c r="L538" s="66">
        <f ca="1">$H538*$C538*'Input Parameters'!$E$23*K538</f>
        <v>6.7796752587781102</v>
      </c>
      <c r="M538" s="23">
        <f t="shared" ca="1" si="67"/>
        <v>0.54867632324202731</v>
      </c>
      <c r="N538" s="15">
        <f ca="1">_xlfn.NORM.INV(M538,'Input Parameters'!$E$26,'Input Parameters'!$F$26)</f>
        <v>3.656867332193519E-2</v>
      </c>
      <c r="O538" s="8">
        <f t="shared" ca="1" si="68"/>
        <v>0.81061446372706458</v>
      </c>
      <c r="P538" s="29">
        <f ca="1">_xlfn.LOGNORM.INV(O538,'Input Parameters'!$H$27,'Input Parameters'!$I$27)</f>
        <v>2.1014037963196679</v>
      </c>
      <c r="Q538" s="10"/>
      <c r="R538" s="15">
        <f>'Input Parameters'!$E$28</f>
        <v>12.7</v>
      </c>
      <c r="S538" s="10">
        <f t="shared" ca="1" si="69"/>
        <v>0.8371507399651803</v>
      </c>
      <c r="T538" s="25">
        <f ca="1">_xlfn.LOGNORM.INV(S538,'Input Parameters'!$H$29,'Input Parameters'!$I$29)</f>
        <v>65.025264652147044</v>
      </c>
      <c r="U538" s="10">
        <f t="shared" ca="1" si="70"/>
        <v>0.32743262189763811</v>
      </c>
      <c r="V538" s="29">
        <f ca="1">IF('Input Parameters'!$D$30="Beta",_xlfn.BETA.INV(U538,'Input Parameters'!$L$30,'Input Parameters'!$M$30,'Input Parameters'!$J$30,'Input Parameters'!$K$30),IF('Input Parameters'!$D$30="LogNorm",_xlfn.LOGNORM.INV(U538,'Input Parameters'!$H$30,'Input Parameters'!$I$30)))</f>
        <v>0.83772022165684012</v>
      </c>
      <c r="W538" s="2">
        <f ca="1">N538+(P538-N538)*(1-ERF((T538-R538)/(2*SQRT(L538*'Input Parameters'!$E$31))))</f>
        <v>0.35727627475714285</v>
      </c>
      <c r="X538">
        <f t="shared" ca="1" si="72"/>
        <v>1</v>
      </c>
      <c r="Y538" s="7"/>
    </row>
    <row r="539" spans="1:25" ht="15" customHeight="1" x14ac:dyDescent="0.3">
      <c r="A539" s="130">
        <v>532</v>
      </c>
      <c r="B539" s="10">
        <f t="shared" ca="1" si="63"/>
        <v>0.58406459684947509</v>
      </c>
      <c r="C539" s="57">
        <f ca="1">_xlfn.NORM.INV(B539,'Input Parameters'!$E$19,'Input Parameters'!$F$19)</f>
        <v>585.23958712387935</v>
      </c>
      <c r="D539" s="10">
        <f t="shared" ca="1" si="64"/>
        <v>0.96843879952169976</v>
      </c>
      <c r="E539" s="59">
        <f ca="1">IF(_xlfn.NORM.INV(D539,'Input Parameters'!$E$20,'Input Parameters'!$F$20)&lt;3500,3500,IF(_xlfn.NORM.INV(D539,'Input Parameters'!$E$20,'Input Parameters'!$F$20)&gt;5500,5500,_xlfn.NORM.INV(D539,'Input Parameters'!$E$20,'Input Parameters'!$F$20)))</f>
        <v>5500</v>
      </c>
      <c r="F539" s="10">
        <f t="shared" ca="1" si="65"/>
        <v>0.93690738160370102</v>
      </c>
      <c r="G539" s="61">
        <f ca="1">_xlfn.NORM.INV(F539,'Input Parameters'!$E$21,'Input Parameters'!$F$21)</f>
        <v>296.87045193604644</v>
      </c>
      <c r="H539" s="54">
        <f ca="1">EXP(E539*(1/'Input Parameters'!$E$22-1/G539))</f>
        <v>1.2772782474900115</v>
      </c>
      <c r="I539" s="10">
        <f t="shared" ca="1" si="66"/>
        <v>0.55033809047419369</v>
      </c>
      <c r="J539" s="29">
        <f ca="1">_xlfn.BETA.INV(I539,'Input Parameters'!$L$24,'Input Parameters'!$M$24,'Input Parameters'!$J$24,'Input Parameters'!$K$24)</f>
        <v>0.62740676304657472</v>
      </c>
      <c r="K539" s="156">
        <f ca="1">('Input Parameters'!$E$25/'Input Parameters'!$E$31)^$J539</f>
        <v>1.1100863747422746E-2</v>
      </c>
      <c r="L539" s="66">
        <f ca="1">$H539*$C539*'Input Parameters'!$E$23*K539</f>
        <v>8.2980487787705783</v>
      </c>
      <c r="M539" s="23">
        <f t="shared" ca="1" si="67"/>
        <v>0.3573745359057241</v>
      </c>
      <c r="N539" s="15">
        <f ca="1">_xlfn.NORM.INV(M539,'Input Parameters'!$E$26,'Input Parameters'!$F$26)</f>
        <v>2.6324805714885359E-2</v>
      </c>
      <c r="O539" s="8">
        <f t="shared" ca="1" si="68"/>
        <v>0.46751576098592329</v>
      </c>
      <c r="P539" s="29">
        <f ca="1">_xlfn.LOGNORM.INV(O539,'Input Parameters'!$H$27,'Input Parameters'!$I$27)</f>
        <v>1.3732061767515666</v>
      </c>
      <c r="Q539" s="10"/>
      <c r="R539" s="15">
        <f>'Input Parameters'!$E$28</f>
        <v>12.7</v>
      </c>
      <c r="S539" s="10">
        <f t="shared" ca="1" si="69"/>
        <v>0.76869300074324221</v>
      </c>
      <c r="T539" s="25">
        <f ca="1">_xlfn.LOGNORM.INV(S539,'Input Parameters'!$H$29,'Input Parameters'!$I$29)</f>
        <v>63.237804521574461</v>
      </c>
      <c r="U539" s="10">
        <f t="shared" ca="1" si="70"/>
        <v>0.63210679612942877</v>
      </c>
      <c r="V539" s="29">
        <f ca="1">IF('Input Parameters'!$D$30="Beta",_xlfn.BETA.INV(U539,'Input Parameters'!$L$30,'Input Parameters'!$M$30,'Input Parameters'!$J$30,'Input Parameters'!$K$30),IF('Input Parameters'!$D$30="LogNorm",_xlfn.LOGNORM.INV(U539,'Input Parameters'!$H$30,'Input Parameters'!$I$30)))</f>
        <v>1.1414212269137529</v>
      </c>
      <c r="W539" s="2">
        <f ca="1">N539+(P539-N539)*(1-ERF((T539-R539)/(2*SQRT(L539*'Input Parameters'!$E$31))))</f>
        <v>0.31559852290535367</v>
      </c>
      <c r="X539">
        <f t="shared" ca="1" si="72"/>
        <v>1</v>
      </c>
      <c r="Y539" s="7"/>
    </row>
    <row r="540" spans="1:25" ht="15" customHeight="1" x14ac:dyDescent="0.3">
      <c r="A540" s="130">
        <v>533</v>
      </c>
      <c r="B540" s="10">
        <f t="shared" ca="1" si="63"/>
        <v>0.39806646829698644</v>
      </c>
      <c r="C540" s="57">
        <f ca="1">_xlfn.NORM.INV(B540,'Input Parameters'!$E$19,'Input Parameters'!$F$19)</f>
        <v>545.46900183125888</v>
      </c>
      <c r="D540" s="10">
        <f t="shared" ca="1" si="64"/>
        <v>0.2776419504701223</v>
      </c>
      <c r="E540" s="59">
        <f ca="1">IF(_xlfn.NORM.INV(D540,'Input Parameters'!$E$20,'Input Parameters'!$F$20)&lt;3500,3500,IF(_xlfn.NORM.INV(D540,'Input Parameters'!$E$20,'Input Parameters'!$F$20)&gt;5500,5500,_xlfn.NORM.INV(D540,'Input Parameters'!$E$20,'Input Parameters'!$F$20)))</f>
        <v>4387.097360911428</v>
      </c>
      <c r="F540" s="10">
        <f t="shared" ca="1" si="65"/>
        <v>0.37994623015979034</v>
      </c>
      <c r="G540" s="61">
        <f ca="1">_xlfn.NORM.INV(F540,'Input Parameters'!$E$21,'Input Parameters'!$F$21)</f>
        <v>282.44781100177153</v>
      </c>
      <c r="H540" s="54">
        <f ca="1">EXP(E540*(1/'Input Parameters'!$E$22-1/G540))</f>
        <v>0.57155812169128639</v>
      </c>
      <c r="I540" s="10">
        <f t="shared" ca="1" si="66"/>
        <v>0.37340468877226274</v>
      </c>
      <c r="J540" s="29">
        <f ca="1">_xlfn.BETA.INV(I540,'Input Parameters'!$L$24,'Input Parameters'!$M$24,'Input Parameters'!$J$24,'Input Parameters'!$K$24)</f>
        <v>0.55448114985664299</v>
      </c>
      <c r="K540" s="156">
        <f ca="1">('Input Parameters'!$E$25/'Input Parameters'!$E$31)^$J540</f>
        <v>1.8730595073093027E-2</v>
      </c>
      <c r="L540" s="66">
        <f ca="1">$H540*$C540*'Input Parameters'!$E$23*K540</f>
        <v>5.8395858944226822</v>
      </c>
      <c r="M540" s="23">
        <f t="shared" ca="1" si="67"/>
        <v>0.11361278538825115</v>
      </c>
      <c r="N540" s="15">
        <f ca="1">_xlfn.NORM.INV(M540,'Input Parameters'!$E$26,'Input Parameters'!$F$26)</f>
        <v>8.6417320583717233E-3</v>
      </c>
      <c r="O540" s="8">
        <f t="shared" ca="1" si="68"/>
        <v>0.77399924881047644</v>
      </c>
      <c r="P540" s="29">
        <f ca="1">_xlfn.LOGNORM.INV(O540,'Input Parameters'!$H$27,'Input Parameters'!$I$27)</f>
        <v>1.9856402125759951</v>
      </c>
      <c r="Q540" s="10"/>
      <c r="R540" s="15">
        <f>'Input Parameters'!$E$28</f>
        <v>12.7</v>
      </c>
      <c r="S540" s="10">
        <f t="shared" ca="1" si="69"/>
        <v>0.23392732794107873</v>
      </c>
      <c r="T540" s="25">
        <f ca="1">_xlfn.LOGNORM.INV(S540,'Input Parameters'!$H$29,'Input Parameters'!$I$29)</f>
        <v>53.673778596121508</v>
      </c>
      <c r="U540" s="10">
        <f t="shared" ca="1" si="70"/>
        <v>0.77953466253017656</v>
      </c>
      <c r="V540" s="29">
        <f ca="1">IF('Input Parameters'!$D$30="Beta",_xlfn.BETA.INV(U540,'Input Parameters'!$L$30,'Input Parameters'!$M$30,'Input Parameters'!$J$30,'Input Parameters'!$K$30),IF('Input Parameters'!$D$30="LogNorm",_xlfn.LOGNORM.INV(U540,'Input Parameters'!$H$30,'Input Parameters'!$I$30)))</f>
        <v>1.3540477889985596</v>
      </c>
      <c r="W540" s="2">
        <f ca="1">N540+(P540-N540)*(1-ERF((T540-R540)/(2*SQRT(L540*'Input Parameters'!$E$31))))</f>
        <v>0.46443585784832087</v>
      </c>
      <c r="X540">
        <f t="shared" ca="1" si="72"/>
        <v>1</v>
      </c>
      <c r="Y540" s="7"/>
    </row>
    <row r="541" spans="1:25" ht="15" customHeight="1" x14ac:dyDescent="0.3">
      <c r="A541" s="130">
        <v>534</v>
      </c>
      <c r="B541" s="10">
        <f t="shared" ca="1" si="63"/>
        <v>0.1807143077770329</v>
      </c>
      <c r="C541" s="57">
        <f ca="1">_xlfn.NORM.INV(B541,'Input Parameters'!$E$19,'Input Parameters'!$F$19)</f>
        <v>490.18139093210112</v>
      </c>
      <c r="D541" s="10">
        <f t="shared" ca="1" si="64"/>
        <v>0.92291416309222907</v>
      </c>
      <c r="E541" s="59">
        <f ca="1">IF(_xlfn.NORM.INV(D541,'Input Parameters'!$E$20,'Input Parameters'!$F$20)&lt;3500,3500,IF(_xlfn.NORM.INV(D541,'Input Parameters'!$E$20,'Input Parameters'!$F$20)&gt;5500,5500,_xlfn.NORM.INV(D541,'Input Parameters'!$E$20,'Input Parameters'!$F$20)))</f>
        <v>5500</v>
      </c>
      <c r="F541" s="10">
        <f t="shared" ca="1" si="65"/>
        <v>0.4754871828259909</v>
      </c>
      <c r="G541" s="61">
        <f ca="1">_xlfn.NORM.INV(F541,'Input Parameters'!$E$21,'Input Parameters'!$F$21)</f>
        <v>284.36674177265644</v>
      </c>
      <c r="H541" s="54">
        <f ca="1">EXP(E541*(1/'Input Parameters'!$E$22-1/G541))</f>
        <v>0.56558767811049726</v>
      </c>
      <c r="I541" s="10">
        <f t="shared" ca="1" si="66"/>
        <v>0.83584289790668198</v>
      </c>
      <c r="J541" s="29">
        <f ca="1">_xlfn.BETA.INV(I541,'Input Parameters'!$L$24,'Input Parameters'!$M$24,'Input Parameters'!$J$24,'Input Parameters'!$K$24)</f>
        <v>0.753377003218067</v>
      </c>
      <c r="K541" s="156">
        <f ca="1">('Input Parameters'!$E$25/'Input Parameters'!$E$31)^$J541</f>
        <v>4.4968150988699065E-3</v>
      </c>
      <c r="L541" s="66">
        <f ca="1">$H541*$C541*'Input Parameters'!$E$23*K541</f>
        <v>1.2466995126200429</v>
      </c>
      <c r="M541" s="23">
        <f t="shared" ca="1" si="67"/>
        <v>0.57617542751838435</v>
      </c>
      <c r="N541" s="15">
        <f ca="1">_xlfn.NORM.INV(M541,'Input Parameters'!$E$26,'Input Parameters'!$F$26)</f>
        <v>3.8034494906684993E-2</v>
      </c>
      <c r="O541" s="8">
        <f t="shared" ca="1" si="68"/>
        <v>0.22928105369294527</v>
      </c>
      <c r="P541" s="29">
        <f ca="1">_xlfn.LOGNORM.INV(O541,'Input Parameters'!$H$27,'Input Parameters'!$I$27)</f>
        <v>1.0256120406056557</v>
      </c>
      <c r="Q541" s="10"/>
      <c r="R541" s="15">
        <f>'Input Parameters'!$E$28</f>
        <v>12.7</v>
      </c>
      <c r="S541" s="10">
        <f t="shared" ca="1" si="69"/>
        <v>0.2950053333106647</v>
      </c>
      <c r="T541" s="25">
        <f ca="1">_xlfn.LOGNORM.INV(S541,'Input Parameters'!$H$29,'Input Parameters'!$I$29)</f>
        <v>54.813522290910704</v>
      </c>
      <c r="U541" s="10">
        <f t="shared" ca="1" si="70"/>
        <v>0.65237941831359425</v>
      </c>
      <c r="V541" s="29">
        <f ca="1">IF('Input Parameters'!$D$30="Beta",_xlfn.BETA.INV(U541,'Input Parameters'!$L$30,'Input Parameters'!$M$30,'Input Parameters'!$J$30,'Input Parameters'!$K$30),IF('Input Parameters'!$D$30="LogNorm",_xlfn.LOGNORM.INV(U541,'Input Parameters'!$H$30,'Input Parameters'!$I$30)))</f>
        <v>1.1661324242528772</v>
      </c>
      <c r="W541" s="2">
        <f ca="1">N541+(P541-N541)*(1-ERF((T541-R541)/(2*SQRT(L541*'Input Parameters'!$E$31))))</f>
        <v>4.5592223888001243E-2</v>
      </c>
      <c r="X541">
        <f t="shared" ca="1" si="72"/>
        <v>1</v>
      </c>
      <c r="Y541" s="7"/>
    </row>
    <row r="542" spans="1:25" ht="15" customHeight="1" x14ac:dyDescent="0.3">
      <c r="A542" s="130">
        <v>535</v>
      </c>
      <c r="B542" s="10">
        <f t="shared" ca="1" si="63"/>
        <v>0.82485528847432643</v>
      </c>
      <c r="C542" s="57">
        <f ca="1">_xlfn.NORM.INV(B542,'Input Parameters'!$E$19,'Input Parameters'!$F$19)</f>
        <v>646.22537038481539</v>
      </c>
      <c r="D542" s="10">
        <f t="shared" ca="1" si="64"/>
        <v>7.620339890004324E-2</v>
      </c>
      <c r="E542" s="59">
        <f ca="1">IF(_xlfn.NORM.INV(D542,'Input Parameters'!$E$20,'Input Parameters'!$F$20)&lt;3500,3500,IF(_xlfn.NORM.INV(D542,'Input Parameters'!$E$20,'Input Parameters'!$F$20)&gt;5500,5500,_xlfn.NORM.INV(D542,'Input Parameters'!$E$20,'Input Parameters'!$F$20)))</f>
        <v>3798.2428012591977</v>
      </c>
      <c r="F542" s="10">
        <f t="shared" ca="1" si="65"/>
        <v>0.25654305623130969</v>
      </c>
      <c r="G542" s="61">
        <f ca="1">_xlfn.NORM.INV(F542,'Input Parameters'!$E$21,'Input Parameters'!$F$21)</f>
        <v>279.70924653945815</v>
      </c>
      <c r="H542" s="54">
        <f ca="1">EXP(E542*(1/'Input Parameters'!$E$22-1/G542))</f>
        <v>0.54011801429116835</v>
      </c>
      <c r="I542" s="10">
        <f t="shared" ca="1" si="66"/>
        <v>0.10900840350236185</v>
      </c>
      <c r="J542" s="29">
        <f ca="1">_xlfn.BETA.INV(I542,'Input Parameters'!$L$24,'Input Parameters'!$M$24,'Input Parameters'!$J$24,'Input Parameters'!$K$24)</f>
        <v>0.40515470872001269</v>
      </c>
      <c r="K542" s="156">
        <f ca="1">('Input Parameters'!$E$25/'Input Parameters'!$E$31)^$J542</f>
        <v>5.4672379644385705E-2</v>
      </c>
      <c r="L542" s="66">
        <f ca="1">$H542*$C542*'Input Parameters'!$E$23*K542</f>
        <v>19.082736069190062</v>
      </c>
      <c r="M542" s="23">
        <f t="shared" ca="1" si="67"/>
        <v>0.12688979422571578</v>
      </c>
      <c r="N542" s="15">
        <f ca="1">_xlfn.NORM.INV(M542,'Input Parameters'!$E$26,'Input Parameters'!$F$26)</f>
        <v>1.0034440819875878E-2</v>
      </c>
      <c r="O542" s="8">
        <f t="shared" ca="1" si="68"/>
        <v>0.61235747366809212</v>
      </c>
      <c r="P542" s="29">
        <f ca="1">_xlfn.LOGNORM.INV(O542,'Input Parameters'!$H$27,'Input Parameters'!$I$27)</f>
        <v>1.6152768890550546</v>
      </c>
      <c r="Q542" s="10"/>
      <c r="R542" s="15">
        <f>'Input Parameters'!$E$28</f>
        <v>12.7</v>
      </c>
      <c r="S542" s="10">
        <f t="shared" ca="1" si="69"/>
        <v>0.78224340256371849</v>
      </c>
      <c r="T542" s="25">
        <f ca="1">_xlfn.LOGNORM.INV(S542,'Input Parameters'!$H$29,'Input Parameters'!$I$29)</f>
        <v>63.559842148284709</v>
      </c>
      <c r="U542" s="10">
        <f t="shared" ca="1" si="70"/>
        <v>0.85862348597464178</v>
      </c>
      <c r="V542" s="29">
        <f ca="1">IF('Input Parameters'!$D$30="Beta",_xlfn.BETA.INV(U542,'Input Parameters'!$L$30,'Input Parameters'!$M$30,'Input Parameters'!$J$30,'Input Parameters'!$K$30),IF('Input Parameters'!$D$30="LogNorm",_xlfn.LOGNORM.INV(U542,'Input Parameters'!$H$30,'Input Parameters'!$I$30)))</f>
        <v>1.5262219004270485</v>
      </c>
      <c r="W542" s="2">
        <f ca="1">N542+(P542-N542)*(1-ERF((T542-R542)/(2*SQRT(L542*'Input Parameters'!$E$31))))</f>
        <v>0.66875735556358451</v>
      </c>
      <c r="X542">
        <f t="shared" ca="1" si="72"/>
        <v>1</v>
      </c>
      <c r="Y542" s="7"/>
    </row>
    <row r="543" spans="1:25" ht="15" customHeight="1" x14ac:dyDescent="0.3">
      <c r="A543" s="130">
        <v>536</v>
      </c>
      <c r="B543" s="10">
        <f t="shared" ca="1" si="63"/>
        <v>0.86931755228098051</v>
      </c>
      <c r="C543" s="57">
        <f ca="1">_xlfn.NORM.INV(B543,'Input Parameters'!$E$19,'Input Parameters'!$F$19)</f>
        <v>662.20794573811827</v>
      </c>
      <c r="D543" s="10">
        <f t="shared" ca="1" si="64"/>
        <v>5.6038333336593804E-2</v>
      </c>
      <c r="E543" s="59">
        <f ca="1">IF(_xlfn.NORM.INV(D543,'Input Parameters'!$E$20,'Input Parameters'!$F$20)&lt;3500,3500,IF(_xlfn.NORM.INV(D543,'Input Parameters'!$E$20,'Input Parameters'!$F$20)&gt;5500,5500,_xlfn.NORM.INV(D543,'Input Parameters'!$E$20,'Input Parameters'!$F$20)))</f>
        <v>3687.7504552181217</v>
      </c>
      <c r="F543" s="10">
        <f t="shared" ca="1" si="65"/>
        <v>0.87411563260249714</v>
      </c>
      <c r="G543" s="61">
        <f ca="1">_xlfn.NORM.INV(F543,'Input Parameters'!$E$21,'Input Parameters'!$F$21)</f>
        <v>293.85806184449905</v>
      </c>
      <c r="H543" s="54">
        <f ca="1">EXP(E543*(1/'Input Parameters'!$E$22-1/G543))</f>
        <v>1.0374351700333568</v>
      </c>
      <c r="I543" s="10">
        <f t="shared" ca="1" si="66"/>
        <v>0.93359106126969071</v>
      </c>
      <c r="J543" s="29">
        <f ca="1">_xlfn.BETA.INV(I543,'Input Parameters'!$L$24,'Input Parameters'!$M$24,'Input Parameters'!$J$24,'Input Parameters'!$K$24)</f>
        <v>0.81883636517325964</v>
      </c>
      <c r="K543" s="156">
        <f ca="1">('Input Parameters'!$E$25/'Input Parameters'!$E$31)^$J543</f>
        <v>2.8117119515498334E-3</v>
      </c>
      <c r="L543" s="66">
        <f ca="1">$H543*$C543*'Input Parameters'!$E$23*K543</f>
        <v>1.9316399608941117</v>
      </c>
      <c r="M543" s="23">
        <f t="shared" ca="1" si="67"/>
        <v>0.19199083320767829</v>
      </c>
      <c r="N543" s="15">
        <f ca="1">_xlfn.NORM.INV(M543,'Input Parameters'!$E$26,'Input Parameters'!$F$26)</f>
        <v>1.5717748711314088E-2</v>
      </c>
      <c r="O543" s="8">
        <f t="shared" ca="1" si="68"/>
        <v>0.46258702176518207</v>
      </c>
      <c r="P543" s="29">
        <f ca="1">_xlfn.LOGNORM.INV(O543,'Input Parameters'!$H$27,'Input Parameters'!$I$27)</f>
        <v>1.3656921967733888</v>
      </c>
      <c r="Q543" s="10"/>
      <c r="R543" s="15">
        <f>'Input Parameters'!$E$28</f>
        <v>12.7</v>
      </c>
      <c r="S543" s="10">
        <f t="shared" ca="1" si="69"/>
        <v>0.21197480894006027</v>
      </c>
      <c r="T543" s="25">
        <f ca="1">_xlfn.LOGNORM.INV(S543,'Input Parameters'!$H$29,'Input Parameters'!$I$29)</f>
        <v>53.232000553805129</v>
      </c>
      <c r="U543" s="10">
        <f t="shared" ca="1" si="70"/>
        <v>0.30273700830003436</v>
      </c>
      <c r="V543" s="29">
        <f ca="1">IF('Input Parameters'!$D$30="Beta",_xlfn.BETA.INV(U543,'Input Parameters'!$L$30,'Input Parameters'!$M$30,'Input Parameters'!$J$30,'Input Parameters'!$K$30),IF('Input Parameters'!$D$30="LogNorm",_xlfn.LOGNORM.INV(U543,'Input Parameters'!$H$30,'Input Parameters'!$I$30)))</f>
        <v>0.81506256998174687</v>
      </c>
      <c r="W543" s="2">
        <f ca="1">N543+(P543-N543)*(1-ERF((T543-R543)/(2*SQRT(L543*'Input Parameters'!$E$31))))</f>
        <v>6.862809828150207E-2</v>
      </c>
      <c r="X543">
        <f t="shared" ca="1" si="72"/>
        <v>1</v>
      </c>
      <c r="Y543" s="7"/>
    </row>
    <row r="544" spans="1:25" ht="15" customHeight="1" x14ac:dyDescent="0.3">
      <c r="A544" s="130">
        <v>537</v>
      </c>
      <c r="B544" s="10">
        <f t="shared" ca="1" si="63"/>
        <v>0.1140067258204478</v>
      </c>
      <c r="C544" s="57">
        <f ca="1">_xlfn.NORM.INV(B544,'Input Parameters'!$E$19,'Input Parameters'!$F$19)</f>
        <v>465.43593193712218</v>
      </c>
      <c r="D544" s="10">
        <f t="shared" ca="1" si="64"/>
        <v>0.88647381603090025</v>
      </c>
      <c r="E544" s="59">
        <f ca="1">IF(_xlfn.NORM.INV(D544,'Input Parameters'!$E$20,'Input Parameters'!$F$20)&lt;3500,3500,IF(_xlfn.NORM.INV(D544,'Input Parameters'!$E$20,'Input Parameters'!$F$20)&gt;5500,5500,_xlfn.NORM.INV(D544,'Input Parameters'!$E$20,'Input Parameters'!$F$20)))</f>
        <v>5500</v>
      </c>
      <c r="F544" s="10">
        <f t="shared" ca="1" si="65"/>
        <v>0.81588737420145141</v>
      </c>
      <c r="G544" s="61">
        <f ca="1">_xlfn.NORM.INV(F544,'Input Parameters'!$E$21,'Input Parameters'!$F$21)</f>
        <v>291.92244930555336</v>
      </c>
      <c r="H544" s="54">
        <f ca="1">EXP(E544*(1/'Input Parameters'!$E$22-1/G544))</f>
        <v>0.93305683988603927</v>
      </c>
      <c r="I544" s="10">
        <f t="shared" ca="1" si="66"/>
        <v>0.97744731250804162</v>
      </c>
      <c r="J544" s="29">
        <f ca="1">_xlfn.BETA.INV(I544,'Input Parameters'!$L$24,'Input Parameters'!$M$24,'Input Parameters'!$J$24,'Input Parameters'!$K$24)</f>
        <v>0.87051430661877904</v>
      </c>
      <c r="K544" s="156">
        <f ca="1">('Input Parameters'!$E$25/'Input Parameters'!$E$31)^$J544</f>
        <v>1.9407594274035598E-3</v>
      </c>
      <c r="L544" s="66">
        <f ca="1">$H544*$C544*'Input Parameters'!$E$23*K544</f>
        <v>0.84282947160649524</v>
      </c>
      <c r="M544" s="23">
        <f t="shared" ca="1" si="67"/>
        <v>0.33464954727697593</v>
      </c>
      <c r="N544" s="15">
        <f ca="1">_xlfn.NORM.INV(M544,'Input Parameters'!$E$26,'Input Parameters'!$F$26)</f>
        <v>2.5030686681266089E-2</v>
      </c>
      <c r="O544" s="8">
        <f t="shared" ca="1" si="68"/>
        <v>0.73220021076419317</v>
      </c>
      <c r="P544" s="29">
        <f ca="1">_xlfn.LOGNORM.INV(O544,'Input Parameters'!$H$27,'Input Parameters'!$I$27)</f>
        <v>1.8725048812588001</v>
      </c>
      <c r="Q544" s="10"/>
      <c r="R544" s="15">
        <f>'Input Parameters'!$E$28</f>
        <v>12.7</v>
      </c>
      <c r="S544" s="10">
        <f t="shared" ca="1" si="69"/>
        <v>0.43405538789939557</v>
      </c>
      <c r="T544" s="25">
        <f ca="1">_xlfn.LOGNORM.INV(S544,'Input Parameters'!$H$29,'Input Parameters'!$I$29)</f>
        <v>57.156213626012445</v>
      </c>
      <c r="U544" s="10">
        <f t="shared" ca="1" si="70"/>
        <v>0.80863806073455757</v>
      </c>
      <c r="V544" s="29">
        <f ca="1">IF('Input Parameters'!$D$30="Beta",_xlfn.BETA.INV(U544,'Input Parameters'!$L$30,'Input Parameters'!$M$30,'Input Parameters'!$J$30,'Input Parameters'!$K$30),IF('Input Parameters'!$D$30="LogNorm",_xlfn.LOGNORM.INV(U544,'Input Parameters'!$H$30,'Input Parameters'!$I$30)))</f>
        <v>1.4097700086822129</v>
      </c>
      <c r="W544" s="2">
        <f ca="1">N544+(P544-N544)*(1-ERF((T544-R544)/(2*SQRT(L544*'Input Parameters'!$E$31))))</f>
        <v>2.6170242251294409E-2</v>
      </c>
      <c r="X544">
        <f t="shared" ca="1" si="72"/>
        <v>1</v>
      </c>
      <c r="Y544" s="7"/>
    </row>
    <row r="545" spans="1:25" ht="15" customHeight="1" x14ac:dyDescent="0.3">
      <c r="A545" s="130">
        <v>538</v>
      </c>
      <c r="B545" s="10">
        <f t="shared" ca="1" si="63"/>
        <v>0.30568920187320681</v>
      </c>
      <c r="C545" s="57">
        <f ca="1">_xlfn.NORM.INV(B545,'Input Parameters'!$E$19,'Input Parameters'!$F$19)</f>
        <v>524.36497022519654</v>
      </c>
      <c r="D545" s="10">
        <f t="shared" ca="1" si="64"/>
        <v>0.17022336544183503</v>
      </c>
      <c r="E545" s="59">
        <f ca="1">IF(_xlfn.NORM.INV(D545,'Input Parameters'!$E$20,'Input Parameters'!$F$20)&lt;3500,3500,IF(_xlfn.NORM.INV(D545,'Input Parameters'!$E$20,'Input Parameters'!$F$20)&gt;5500,5500,_xlfn.NORM.INV(D545,'Input Parameters'!$E$20,'Input Parameters'!$F$20)))</f>
        <v>4132.7019392287357</v>
      </c>
      <c r="F545" s="10">
        <f t="shared" ca="1" si="65"/>
        <v>0.27442230866637474</v>
      </c>
      <c r="G545" s="61">
        <f ca="1">_xlfn.NORM.INV(F545,'Input Parameters'!$E$21,'Input Parameters'!$F$21)</f>
        <v>280.13799021598498</v>
      </c>
      <c r="H545" s="54">
        <f ca="1">EXP(E545*(1/'Input Parameters'!$E$22-1/G545))</f>
        <v>0.52330296098634377</v>
      </c>
      <c r="I545" s="10">
        <f t="shared" ca="1" si="66"/>
        <v>0.64613325086892948</v>
      </c>
      <c r="J545" s="29">
        <f ca="1">_xlfn.BETA.INV(I545,'Input Parameters'!$L$24,'Input Parameters'!$M$24,'Input Parameters'!$J$24,'Input Parameters'!$K$24)</f>
        <v>0.6662221613524677</v>
      </c>
      <c r="K545" s="156">
        <f ca="1">('Input Parameters'!$E$25/'Input Parameters'!$E$31)^$J545</f>
        <v>8.402916165028796E-3</v>
      </c>
      <c r="L545" s="66">
        <f ca="1">$H545*$C545*'Input Parameters'!$E$23*K545</f>
        <v>2.3057748298360026</v>
      </c>
      <c r="M545" s="23">
        <f t="shared" ca="1" si="67"/>
        <v>0.79097632141338114</v>
      </c>
      <c r="N545" s="15">
        <f ca="1">_xlfn.NORM.INV(M545,'Input Parameters'!$E$26,'Input Parameters'!$F$26)</f>
        <v>5.1006084057658135E-2</v>
      </c>
      <c r="O545" s="8">
        <f t="shared" ca="1" si="68"/>
        <v>0.94020668122936935</v>
      </c>
      <c r="P545" s="29">
        <f ca="1">_xlfn.LOGNORM.INV(O545,'Input Parameters'!$H$27,'Input Parameters'!$I$27)</f>
        <v>2.8343974869871222</v>
      </c>
      <c r="Q545" s="10"/>
      <c r="R545" s="15">
        <f>'Input Parameters'!$E$28</f>
        <v>12.7</v>
      </c>
      <c r="S545" s="10">
        <f t="shared" ca="1" si="69"/>
        <v>0.2750177359114413</v>
      </c>
      <c r="T545" s="25">
        <f ca="1">_xlfn.LOGNORM.INV(S545,'Input Parameters'!$H$29,'Input Parameters'!$I$29)</f>
        <v>54.452325279965855</v>
      </c>
      <c r="U545" s="10">
        <f t="shared" ca="1" si="70"/>
        <v>6.5892439036487338E-2</v>
      </c>
      <c r="V545" s="29">
        <f ca="1">IF('Input Parameters'!$D$30="Beta",_xlfn.BETA.INV(U545,'Input Parameters'!$L$30,'Input Parameters'!$M$30,'Input Parameters'!$J$30,'Input Parameters'!$K$30),IF('Input Parameters'!$D$30="LogNorm",_xlfn.LOGNORM.INV(U545,'Input Parameters'!$H$30,'Input Parameters'!$I$30)))</f>
        <v>0.55150089139647895</v>
      </c>
      <c r="W545" s="2">
        <f ca="1">N545+(P545-N545)*(1-ERF((T545-R545)/(2*SQRT(L545*'Input Parameters'!$E$31))))</f>
        <v>0.19535986276937653</v>
      </c>
      <c r="X545">
        <f t="shared" ca="1" si="72"/>
        <v>1</v>
      </c>
      <c r="Y545" s="7"/>
    </row>
    <row r="546" spans="1:25" ht="15" customHeight="1" x14ac:dyDescent="0.3">
      <c r="A546" s="130">
        <v>539</v>
      </c>
      <c r="B546" s="10">
        <f t="shared" ca="1" si="63"/>
        <v>0.72365006189123682</v>
      </c>
      <c r="C546" s="57">
        <f ca="1">_xlfn.NORM.INV(B546,'Input Parameters'!$E$19,'Input Parameters'!$F$19)</f>
        <v>617.46928034391988</v>
      </c>
      <c r="D546" s="10">
        <f t="shared" ca="1" si="64"/>
        <v>0.81210147258780341</v>
      </c>
      <c r="E546" s="59">
        <f ca="1">IF(_xlfn.NORM.INV(D546,'Input Parameters'!$E$20,'Input Parameters'!$F$20)&lt;3500,3500,IF(_xlfn.NORM.INV(D546,'Input Parameters'!$E$20,'Input Parameters'!$F$20)&gt;5500,5500,_xlfn.NORM.INV(D546,'Input Parameters'!$E$20,'Input Parameters'!$F$20)))</f>
        <v>5419.9668234431847</v>
      </c>
      <c r="F546" s="10">
        <f t="shared" ca="1" si="65"/>
        <v>0.22572842280559535</v>
      </c>
      <c r="G546" s="61">
        <f ca="1">_xlfn.NORM.INV(F546,'Input Parameters'!$E$21,'Input Parameters'!$F$21)</f>
        <v>278.93151066464162</v>
      </c>
      <c r="H546" s="54">
        <f ca="1">EXP(E546*(1/'Input Parameters'!$E$22-1/G546))</f>
        <v>0.39337414624780492</v>
      </c>
      <c r="I546" s="10">
        <f t="shared" ca="1" si="66"/>
        <v>0.94319985118719374</v>
      </c>
      <c r="J546" s="29">
        <f ca="1">_xlfn.BETA.INV(I546,'Input Parameters'!$L$24,'Input Parameters'!$M$24,'Input Parameters'!$J$24,'Input Parameters'!$K$24)</f>
        <v>0.82771917987203181</v>
      </c>
      <c r="K546" s="156">
        <f ca="1">('Input Parameters'!$E$25/'Input Parameters'!$E$31)^$J546</f>
        <v>2.6381350262728856E-3</v>
      </c>
      <c r="L546" s="66">
        <f ca="1">$H546*$C546*'Input Parameters'!$E$23*K546</f>
        <v>0.64079363511287024</v>
      </c>
      <c r="M546" s="23">
        <f t="shared" ca="1" si="67"/>
        <v>0.66859926529182534</v>
      </c>
      <c r="N546" s="15">
        <f ca="1">_xlfn.NORM.INV(M546,'Input Parameters'!$E$26,'Input Parameters'!$F$26)</f>
        <v>4.3157020579557545E-2</v>
      </c>
      <c r="O546" s="8">
        <f t="shared" ca="1" si="68"/>
        <v>2.1209101435933353E-2</v>
      </c>
      <c r="P546" s="29">
        <f ca="1">_xlfn.LOGNORM.INV(O546,'Input Parameters'!$H$27,'Input Parameters'!$I$27)</f>
        <v>0.58006558077637982</v>
      </c>
      <c r="Q546" s="10"/>
      <c r="R546" s="15">
        <f>'Input Parameters'!$E$28</f>
        <v>12.7</v>
      </c>
      <c r="S546" s="10">
        <f t="shared" ca="1" si="69"/>
        <v>0.20568898905663036</v>
      </c>
      <c r="T546" s="25">
        <f ca="1">_xlfn.LOGNORM.INV(S546,'Input Parameters'!$H$29,'Input Parameters'!$I$29)</f>
        <v>53.101375303598033</v>
      </c>
      <c r="U546" s="10">
        <f t="shared" ca="1" si="70"/>
        <v>0.46730432486039686</v>
      </c>
      <c r="V546" s="29">
        <f ca="1">IF('Input Parameters'!$D$30="Beta",_xlfn.BETA.INV(U546,'Input Parameters'!$L$30,'Input Parameters'!$M$30,'Input Parameters'!$J$30,'Input Parameters'!$K$30),IF('Input Parameters'!$D$30="LogNorm",_xlfn.LOGNORM.INV(U546,'Input Parameters'!$H$30,'Input Parameters'!$I$30)))</f>
        <v>0.96739494946882199</v>
      </c>
      <c r="W546" s="2">
        <f ca="1">N546+(P546-N546)*(1-ERF((T546-R546)/(2*SQRT(L546*'Input Parameters'!$E$31))))</f>
        <v>4.334956768160024E-2</v>
      </c>
      <c r="X546">
        <f t="shared" ca="1" si="72"/>
        <v>1</v>
      </c>
      <c r="Y546" s="7"/>
    </row>
    <row r="547" spans="1:25" ht="15" customHeight="1" x14ac:dyDescent="0.3">
      <c r="A547" s="130">
        <v>540</v>
      </c>
      <c r="B547" s="10">
        <f t="shared" ca="1" si="63"/>
        <v>0.43743358478614669</v>
      </c>
      <c r="C547" s="57">
        <f ca="1">_xlfn.NORM.INV(B547,'Input Parameters'!$E$19,'Input Parameters'!$F$19)</f>
        <v>553.99300440719355</v>
      </c>
      <c r="D547" s="10">
        <f t="shared" ca="1" si="64"/>
        <v>0.72952692664250474</v>
      </c>
      <c r="E547" s="59">
        <f ca="1">IF(_xlfn.NORM.INV(D547,'Input Parameters'!$E$20,'Input Parameters'!$F$20)&lt;3500,3500,IF(_xlfn.NORM.INV(D547,'Input Parameters'!$E$20,'Input Parameters'!$F$20)&gt;5500,5500,_xlfn.NORM.INV(D547,'Input Parameters'!$E$20,'Input Parameters'!$F$20)))</f>
        <v>5227.9680023512956</v>
      </c>
      <c r="F547" s="10">
        <f t="shared" ca="1" si="65"/>
        <v>0.3021881340873771</v>
      </c>
      <c r="G547" s="61">
        <f ca="1">_xlfn.NORM.INV(F547,'Input Parameters'!$E$21,'Input Parameters'!$F$21)</f>
        <v>280.77759619247252</v>
      </c>
      <c r="H547" s="54">
        <f ca="1">EXP(E547*(1/'Input Parameters'!$E$22-1/G547))</f>
        <v>0.4599161735009864</v>
      </c>
      <c r="I547" s="10">
        <f t="shared" ca="1" si="66"/>
        <v>0.45754144096965554</v>
      </c>
      <c r="J547" s="29">
        <f ca="1">_xlfn.BETA.INV(I547,'Input Parameters'!$L$24,'Input Parameters'!$M$24,'Input Parameters'!$J$24,'Input Parameters'!$K$24)</f>
        <v>0.58990112896419733</v>
      </c>
      <c r="K547" s="156">
        <f ca="1">('Input Parameters'!$E$25/'Input Parameters'!$E$31)^$J547</f>
        <v>1.4527906361755926E-2</v>
      </c>
      <c r="L547" s="66">
        <f ca="1">$H547*$C547*'Input Parameters'!$E$23*K547</f>
        <v>3.7015702411086684</v>
      </c>
      <c r="M547" s="23">
        <f t="shared" ca="1" si="67"/>
        <v>0.94569951754774784</v>
      </c>
      <c r="N547" s="15">
        <f ca="1">_xlfn.NORM.INV(M547,'Input Parameters'!$E$26,'Input Parameters'!$F$26)</f>
        <v>6.7694778374434966E-2</v>
      </c>
      <c r="O547" s="8">
        <f t="shared" ca="1" si="68"/>
        <v>0.40274303312258652</v>
      </c>
      <c r="P547" s="29">
        <f ca="1">_xlfn.LOGNORM.INV(O547,'Input Parameters'!$H$27,'Input Parameters'!$I$27)</f>
        <v>1.2766847602652389</v>
      </c>
      <c r="Q547" s="10"/>
      <c r="R547" s="15">
        <f>'Input Parameters'!$E$28</f>
        <v>12.7</v>
      </c>
      <c r="S547" s="10">
        <f t="shared" ca="1" si="69"/>
        <v>0.7280827866863071</v>
      </c>
      <c r="T547" s="25">
        <f ca="1">_xlfn.LOGNORM.INV(S547,'Input Parameters'!$H$29,'Input Parameters'!$I$29)</f>
        <v>62.338842414458341</v>
      </c>
      <c r="U547" s="10">
        <f t="shared" ca="1" si="70"/>
        <v>0.73000941817005149</v>
      </c>
      <c r="V547" s="29">
        <f ca="1">IF('Input Parameters'!$D$30="Beta",_xlfn.BETA.INV(U547,'Input Parameters'!$L$30,'Input Parameters'!$M$30,'Input Parameters'!$J$30,'Input Parameters'!$K$30),IF('Input Parameters'!$D$30="LogNorm",_xlfn.LOGNORM.INV(U547,'Input Parameters'!$H$30,'Input Parameters'!$I$30)))</f>
        <v>1.2723660164775743</v>
      </c>
      <c r="W547" s="2">
        <f ca="1">N547+(P547-N547)*(1-ERF((T547-R547)/(2*SQRT(L547*'Input Parameters'!$E$31))))</f>
        <v>0.15002178828895346</v>
      </c>
      <c r="X547">
        <f t="shared" ca="1" si="72"/>
        <v>1</v>
      </c>
      <c r="Y547" s="7"/>
    </row>
    <row r="548" spans="1:25" ht="15" customHeight="1" x14ac:dyDescent="0.3">
      <c r="A548" s="130">
        <v>541</v>
      </c>
      <c r="B548" s="10">
        <f t="shared" ca="1" si="63"/>
        <v>0.59974494015402147</v>
      </c>
      <c r="C548" s="57">
        <f ca="1">_xlfn.NORM.INV(B548,'Input Parameters'!$E$19,'Input Parameters'!$F$19)</f>
        <v>588.65204874006668</v>
      </c>
      <c r="D548" s="10">
        <f t="shared" ca="1" si="64"/>
        <v>5.4037788350938754E-2</v>
      </c>
      <c r="E548" s="59">
        <f ca="1">IF(_xlfn.NORM.INV(D548,'Input Parameters'!$E$20,'Input Parameters'!$F$20)&lt;3500,3500,IF(_xlfn.NORM.INV(D548,'Input Parameters'!$E$20,'Input Parameters'!$F$20)&gt;5500,5500,_xlfn.NORM.INV(D548,'Input Parameters'!$E$20,'Input Parameters'!$F$20)))</f>
        <v>3675.1676718111412</v>
      </c>
      <c r="F548" s="10">
        <f t="shared" ca="1" si="65"/>
        <v>0.63104912906465571</v>
      </c>
      <c r="G548" s="61">
        <f ca="1">_xlfn.NORM.INV(F548,'Input Parameters'!$E$21,'Input Parameters'!$F$21)</f>
        <v>287.48021753053882</v>
      </c>
      <c r="H548" s="54">
        <f ca="1">EXP(E548*(1/'Input Parameters'!$E$22-1/G548))</f>
        <v>0.78596958667388872</v>
      </c>
      <c r="I548" s="10">
        <f t="shared" ca="1" si="66"/>
        <v>0.95169305412560457</v>
      </c>
      <c r="J548" s="29">
        <f ca="1">_xlfn.BETA.INV(I548,'Input Parameters'!$L$24,'Input Parameters'!$M$24,'Input Parameters'!$J$24,'Input Parameters'!$K$24)</f>
        <v>0.83635216757490716</v>
      </c>
      <c r="K548" s="156">
        <f ca="1">('Input Parameters'!$E$25/'Input Parameters'!$E$31)^$J548</f>
        <v>2.4797136474412783E-3</v>
      </c>
      <c r="L548" s="66">
        <f ca="1">$H548*$C548*'Input Parameters'!$E$23*K548</f>
        <v>1.1472707818370944</v>
      </c>
      <c r="M548" s="23">
        <f t="shared" ca="1" si="67"/>
        <v>0.72204043466027068</v>
      </c>
      <c r="N548" s="15">
        <f ca="1">_xlfn.NORM.INV(M548,'Input Parameters'!$E$26,'Input Parameters'!$F$26)</f>
        <v>4.6367188836813802E-2</v>
      </c>
      <c r="O548" s="8">
        <f t="shared" ca="1" si="68"/>
        <v>0.514974037477823</v>
      </c>
      <c r="P548" s="29">
        <f ca="1">_xlfn.LOGNORM.INV(O548,'Input Parameters'!$H$27,'Input Parameters'!$I$27)</f>
        <v>1.4474760753357898</v>
      </c>
      <c r="Q548" s="10"/>
      <c r="R548" s="15">
        <f>'Input Parameters'!$E$28</f>
        <v>12.7</v>
      </c>
      <c r="S548" s="10">
        <f t="shared" ca="1" si="69"/>
        <v>0.22636829505832634</v>
      </c>
      <c r="T548" s="25">
        <f ca="1">_xlfn.LOGNORM.INV(S548,'Input Parameters'!$H$29,'Input Parameters'!$I$29)</f>
        <v>53.524018930043859</v>
      </c>
      <c r="U548" s="10">
        <f t="shared" ca="1" si="70"/>
        <v>0.22041509030861162</v>
      </c>
      <c r="V548" s="29">
        <f ca="1">IF('Input Parameters'!$D$30="Beta",_xlfn.BETA.INV(U548,'Input Parameters'!$L$30,'Input Parameters'!$M$30,'Input Parameters'!$J$30,'Input Parameters'!$K$30),IF('Input Parameters'!$D$30="LogNorm",_xlfn.LOGNORM.INV(U548,'Input Parameters'!$H$30,'Input Parameters'!$I$30)))</f>
        <v>0.73730638998955977</v>
      </c>
      <c r="W548" s="2">
        <f ca="1">N548+(P548-N548)*(1-ERF((T548-R548)/(2*SQRT(L548*'Input Parameters'!$E$31))))</f>
        <v>5.6227745384395345E-2</v>
      </c>
      <c r="X548">
        <f t="shared" ca="1" si="72"/>
        <v>1</v>
      </c>
      <c r="Y548" s="7"/>
    </row>
    <row r="549" spans="1:25" ht="15" customHeight="1" x14ac:dyDescent="0.3">
      <c r="A549" s="130">
        <v>542</v>
      </c>
      <c r="B549" s="10">
        <f t="shared" ca="1" si="63"/>
        <v>0.42332188260232606</v>
      </c>
      <c r="C549" s="57">
        <f ca="1">_xlfn.NORM.INV(B549,'Input Parameters'!$E$19,'Input Parameters'!$F$19)</f>
        <v>550.95748956178386</v>
      </c>
      <c r="D549" s="10">
        <f t="shared" ca="1" si="64"/>
        <v>0.84336138003223748</v>
      </c>
      <c r="E549" s="59">
        <f ca="1">IF(_xlfn.NORM.INV(D549,'Input Parameters'!$E$20,'Input Parameters'!$F$20)&lt;3500,3500,IF(_xlfn.NORM.INV(D549,'Input Parameters'!$E$20,'Input Parameters'!$F$20)&gt;5500,5500,_xlfn.NORM.INV(D549,'Input Parameters'!$E$20,'Input Parameters'!$F$20)))</f>
        <v>5500</v>
      </c>
      <c r="F549" s="10">
        <f t="shared" ca="1" si="65"/>
        <v>0.3379229249056569</v>
      </c>
      <c r="G549" s="61">
        <f ca="1">_xlfn.NORM.INV(F549,'Input Parameters'!$E$21,'Input Parameters'!$F$21)</f>
        <v>281.56343130654199</v>
      </c>
      <c r="H549" s="54">
        <f ca="1">EXP(E549*(1/'Input Parameters'!$E$22-1/G549))</f>
        <v>0.46651943061065054</v>
      </c>
      <c r="I549" s="10">
        <f t="shared" ca="1" si="66"/>
        <v>0.55317884034437725</v>
      </c>
      <c r="J549" s="29">
        <f ca="1">_xlfn.BETA.INV(I549,'Input Parameters'!$L$24,'Input Parameters'!$M$24,'Input Parameters'!$J$24,'Input Parameters'!$K$24)</f>
        <v>0.62854724751513902</v>
      </c>
      <c r="K549" s="156">
        <f ca="1">('Input Parameters'!$E$25/'Input Parameters'!$E$31)^$J549</f>
        <v>1.1010414532903908E-2</v>
      </c>
      <c r="L549" s="66">
        <f ca="1">$H549*$C549*'Input Parameters'!$E$23*K549</f>
        <v>2.8300329896511416</v>
      </c>
      <c r="M549" s="23">
        <f t="shared" ca="1" si="67"/>
        <v>0.45073598400006232</v>
      </c>
      <c r="N549" s="15">
        <f ca="1">_xlfn.NORM.INV(M549,'Input Parameters'!$E$26,'Input Parameters'!$F$26)</f>
        <v>3.1400155872195142E-2</v>
      </c>
      <c r="O549" s="8">
        <f t="shared" ca="1" si="68"/>
        <v>8.2573499896312907E-2</v>
      </c>
      <c r="P549" s="29">
        <f ca="1">_xlfn.LOGNORM.INV(O549,'Input Parameters'!$H$27,'Input Parameters'!$I$27)</f>
        <v>0.77040414459651807</v>
      </c>
      <c r="Q549" s="10"/>
      <c r="R549" s="15">
        <f>'Input Parameters'!$E$28</f>
        <v>12.7</v>
      </c>
      <c r="S549" s="10">
        <f t="shared" ca="1" si="69"/>
        <v>0.1009916540247533</v>
      </c>
      <c r="T549" s="25">
        <f ca="1">_xlfn.LOGNORM.INV(S549,'Input Parameters'!$H$29,'Input Parameters'!$I$29)</f>
        <v>50.459963439800774</v>
      </c>
      <c r="U549" s="10">
        <f t="shared" ca="1" si="70"/>
        <v>0.40423998892665636</v>
      </c>
      <c r="V549" s="29">
        <f ca="1">IF('Input Parameters'!$D$30="Beta",_xlfn.BETA.INV(U549,'Input Parameters'!$L$30,'Input Parameters'!$M$30,'Input Parameters'!$J$30,'Input Parameters'!$K$30),IF('Input Parameters'!$D$30="LogNorm",_xlfn.LOGNORM.INV(U549,'Input Parameters'!$H$30,'Input Parameters'!$I$30)))</f>
        <v>0.90812099794072698</v>
      </c>
      <c r="W549" s="2">
        <f ca="1">N549+(P549-N549)*(1-ERF((T549-R549)/(2*SQRT(L549*'Input Parameters'!$E$31))))</f>
        <v>0.11452060633834379</v>
      </c>
      <c r="X549">
        <f t="shared" ca="1" si="72"/>
        <v>1</v>
      </c>
      <c r="Y549" s="7"/>
    </row>
    <row r="550" spans="1:25" ht="15" customHeight="1" x14ac:dyDescent="0.3">
      <c r="A550" s="130">
        <v>543</v>
      </c>
      <c r="B550" s="10">
        <f t="shared" ca="1" si="63"/>
        <v>6.7057854067580358E-2</v>
      </c>
      <c r="C550" s="57">
        <f ca="1">_xlfn.NORM.INV(B550,'Input Parameters'!$E$19,'Input Parameters'!$F$19)</f>
        <v>440.71329435199431</v>
      </c>
      <c r="D550" s="10">
        <f t="shared" ca="1" si="64"/>
        <v>0.23990198079695979</v>
      </c>
      <c r="E550" s="59">
        <f ca="1">IF(_xlfn.NORM.INV(D550,'Input Parameters'!$E$20,'Input Parameters'!$F$20)&lt;3500,3500,IF(_xlfn.NORM.INV(D550,'Input Parameters'!$E$20,'Input Parameters'!$F$20)&gt;5500,5500,_xlfn.NORM.INV(D550,'Input Parameters'!$E$20,'Input Parameters'!$F$20)))</f>
        <v>4305.3674694352721</v>
      </c>
      <c r="F550" s="10">
        <f t="shared" ca="1" si="65"/>
        <v>0.53105161900086251</v>
      </c>
      <c r="G550" s="61">
        <f ca="1">_xlfn.NORM.INV(F550,'Input Parameters'!$E$21,'Input Parameters'!$F$21)</f>
        <v>285.46240108437951</v>
      </c>
      <c r="H550" s="54">
        <f ca="1">EXP(E550*(1/'Input Parameters'!$E$22-1/G550))</f>
        <v>0.67841538034021209</v>
      </c>
      <c r="I550" s="10">
        <f t="shared" ca="1" si="66"/>
        <v>0.79878853924767201</v>
      </c>
      <c r="J550" s="29">
        <f ca="1">_xlfn.BETA.INV(I550,'Input Parameters'!$L$24,'Input Parameters'!$M$24,'Input Parameters'!$J$24,'Input Parameters'!$K$24)</f>
        <v>0.7341405912000476</v>
      </c>
      <c r="K550" s="156">
        <f ca="1">('Input Parameters'!$E$25/'Input Parameters'!$E$31)^$J550</f>
        <v>5.1621993024346998E-3</v>
      </c>
      <c r="L550" s="66">
        <f ca="1">$H550*$C550*'Input Parameters'!$E$23*K550</f>
        <v>1.5434288165245156</v>
      </c>
      <c r="M550" s="23">
        <f t="shared" ca="1" si="67"/>
        <v>0.38364770922453395</v>
      </c>
      <c r="N550" s="15">
        <f ca="1">_xlfn.NORM.INV(M550,'Input Parameters'!$E$26,'Input Parameters'!$F$26)</f>
        <v>2.7785796630832488E-2</v>
      </c>
      <c r="O550" s="8">
        <f t="shared" ca="1" si="68"/>
        <v>0.71382383410894101</v>
      </c>
      <c r="P550" s="29">
        <f ca="1">_xlfn.LOGNORM.INV(O550,'Input Parameters'!$H$27,'Input Parameters'!$I$27)</f>
        <v>1.8275804108739542</v>
      </c>
      <c r="Q550" s="10"/>
      <c r="R550" s="15">
        <f>'Input Parameters'!$E$28</f>
        <v>12.7</v>
      </c>
      <c r="S550" s="10">
        <f t="shared" ca="1" si="69"/>
        <v>6.2877952186639385E-2</v>
      </c>
      <c r="T550" s="25">
        <f ca="1">_xlfn.LOGNORM.INV(S550,'Input Parameters'!$H$29,'Input Parameters'!$I$29)</f>
        <v>49.035061724432779</v>
      </c>
      <c r="U550" s="10">
        <f t="shared" ca="1" si="70"/>
        <v>0.4105266424027354</v>
      </c>
      <c r="V550" s="29">
        <f ca="1">IF('Input Parameters'!$D$30="Beta",_xlfn.BETA.INV(U550,'Input Parameters'!$L$30,'Input Parameters'!$M$30,'Input Parameters'!$J$30,'Input Parameters'!$K$30),IF('Input Parameters'!$D$30="LogNorm",_xlfn.LOGNORM.INV(U550,'Input Parameters'!$H$30,'Input Parameters'!$I$30)))</f>
        <v>0.91393991207515823</v>
      </c>
      <c r="W550" s="2">
        <f ca="1">N550+(P550-N550)*(1-ERF((T550-R550)/(2*SQRT(L550*'Input Parameters'!$E$31))))</f>
        <v>9.7316148325464924E-2</v>
      </c>
      <c r="X550">
        <f t="shared" ca="1" si="72"/>
        <v>1</v>
      </c>
      <c r="Y550" s="7"/>
    </row>
    <row r="551" spans="1:25" ht="15" customHeight="1" x14ac:dyDescent="0.3">
      <c r="A551" s="130">
        <v>544</v>
      </c>
      <c r="B551" s="10">
        <f t="shared" ca="1" si="63"/>
        <v>0.78717533419821928</v>
      </c>
      <c r="C551" s="57">
        <f ca="1">_xlfn.NORM.INV(B551,'Input Parameters'!$E$19,'Input Parameters'!$F$19)</f>
        <v>634.61765206127473</v>
      </c>
      <c r="D551" s="10">
        <f t="shared" ca="1" si="64"/>
        <v>0.16689977253321553</v>
      </c>
      <c r="E551" s="59">
        <f ca="1">IF(_xlfn.NORM.INV(D551,'Input Parameters'!$E$20,'Input Parameters'!$F$20)&lt;3500,3500,IF(_xlfn.NORM.INV(D551,'Input Parameters'!$E$20,'Input Parameters'!$F$20)&gt;5500,5500,_xlfn.NORM.INV(D551,'Input Parameters'!$E$20,'Input Parameters'!$F$20)))</f>
        <v>4123.457695088613</v>
      </c>
      <c r="F551" s="10">
        <f t="shared" ca="1" si="65"/>
        <v>1.0129146977960635E-2</v>
      </c>
      <c r="G551" s="61">
        <f ca="1">_xlfn.NORM.INV(F551,'Input Parameters'!$E$21,'Input Parameters'!$F$21)</f>
        <v>266.60277960229178</v>
      </c>
      <c r="H551" s="54">
        <f ca="1">EXP(E551*(1/'Input Parameters'!$E$22-1/G551))</f>
        <v>0.24822061458365943</v>
      </c>
      <c r="I551" s="10">
        <f t="shared" ca="1" si="66"/>
        <v>0.68329617131807796</v>
      </c>
      <c r="J551" s="29">
        <f ca="1">_xlfn.BETA.INV(I551,'Input Parameters'!$L$24,'Input Parameters'!$M$24,'Input Parameters'!$J$24,'Input Parameters'!$K$24)</f>
        <v>0.68174159101332876</v>
      </c>
      <c r="K551" s="156">
        <f ca="1">('Input Parameters'!$E$25/'Input Parameters'!$E$31)^$J551</f>
        <v>7.517618798982462E-3</v>
      </c>
      <c r="L551" s="66">
        <f ca="1">$H551*$C551*'Input Parameters'!$E$23*K551</f>
        <v>1.1842142816970453</v>
      </c>
      <c r="M551" s="23">
        <f t="shared" ca="1" si="67"/>
        <v>0.14614258353962928</v>
      </c>
      <c r="N551" s="15">
        <f ca="1">_xlfn.NORM.INV(M551,'Input Parameters'!$E$26,'Input Parameters'!$F$26)</f>
        <v>1.188444194056924E-2</v>
      </c>
      <c r="O551" s="8">
        <f t="shared" ca="1" si="68"/>
        <v>0.49819214686877045</v>
      </c>
      <c r="P551" s="29">
        <f ca="1">_xlfn.LOGNORM.INV(O551,'Input Parameters'!$H$27,'Input Parameters'!$I$27)</f>
        <v>1.4207814714838696</v>
      </c>
      <c r="Q551" s="10"/>
      <c r="R551" s="15">
        <f>'Input Parameters'!$E$28</f>
        <v>12.7</v>
      </c>
      <c r="S551" s="10">
        <f t="shared" ca="1" si="69"/>
        <v>0.96008063784395037</v>
      </c>
      <c r="T551" s="25">
        <f ca="1">_xlfn.LOGNORM.INV(S551,'Input Parameters'!$H$29,'Input Parameters'!$I$29)</f>
        <v>70.88737934187867</v>
      </c>
      <c r="U551" s="10">
        <f t="shared" ca="1" si="70"/>
        <v>0.4757354175752857</v>
      </c>
      <c r="V551" s="29">
        <f ca="1">IF('Input Parameters'!$D$30="Beta",_xlfn.BETA.INV(U551,'Input Parameters'!$L$30,'Input Parameters'!$M$30,'Input Parameters'!$J$30,'Input Parameters'!$K$30),IF('Input Parameters'!$D$30="LogNorm",_xlfn.LOGNORM.INV(U551,'Input Parameters'!$H$30,'Input Parameters'!$I$30)))</f>
        <v>0.97551179129231846</v>
      </c>
      <c r="W551" s="2">
        <f ca="1">N551+(P551-N551)*(1-ERF((T551-R551)/(2*SQRT(L551*'Input Parameters'!$E$31))))</f>
        <v>1.210457296952267E-2</v>
      </c>
      <c r="X551">
        <f t="shared" ca="1" si="72"/>
        <v>1</v>
      </c>
      <c r="Y551" s="7"/>
    </row>
    <row r="552" spans="1:25" ht="15" customHeight="1" x14ac:dyDescent="0.3">
      <c r="A552" s="130">
        <v>545</v>
      </c>
      <c r="B552" s="10">
        <f t="shared" ca="1" si="63"/>
        <v>0.14125953125473056</v>
      </c>
      <c r="C552" s="57">
        <f ca="1">_xlfn.NORM.INV(B552,'Input Parameters'!$E$19,'Input Parameters'!$F$19)</f>
        <v>476.48973650503115</v>
      </c>
      <c r="D552" s="10">
        <f t="shared" ca="1" si="64"/>
        <v>0.27529384262552181</v>
      </c>
      <c r="E552" s="59">
        <f ca="1">IF(_xlfn.NORM.INV(D552,'Input Parameters'!$E$20,'Input Parameters'!$F$20)&lt;3500,3500,IF(_xlfn.NORM.INV(D552,'Input Parameters'!$E$20,'Input Parameters'!$F$20)&gt;5500,5500,_xlfn.NORM.INV(D552,'Input Parameters'!$E$20,'Input Parameters'!$F$20)))</f>
        <v>4382.1841930567389</v>
      </c>
      <c r="F552" s="10">
        <f t="shared" ca="1" si="65"/>
        <v>0.25315318343612681</v>
      </c>
      <c r="G552" s="61">
        <f ca="1">_xlfn.NORM.INV(F552,'Input Parameters'!$E$21,'Input Parameters'!$F$21)</f>
        <v>279.6262439706781</v>
      </c>
      <c r="H552" s="54">
        <f ca="1">EXP(E552*(1/'Input Parameters'!$E$22-1/G552))</f>
        <v>0.48903712020682893</v>
      </c>
      <c r="I552" s="10">
        <f t="shared" ca="1" si="66"/>
        <v>0.58946183714424072</v>
      </c>
      <c r="J552" s="29">
        <f ca="1">_xlfn.BETA.INV(I552,'Input Parameters'!$L$24,'Input Parameters'!$M$24,'Input Parameters'!$J$24,'Input Parameters'!$K$24)</f>
        <v>0.64314022307319596</v>
      </c>
      <c r="K552" s="156">
        <f ca="1">('Input Parameters'!$E$25/'Input Parameters'!$E$31)^$J552</f>
        <v>9.9160850776417106E-3</v>
      </c>
      <c r="L552" s="66">
        <f ca="1">$H552*$C552*'Input Parameters'!$E$23*K552</f>
        <v>2.3106577322187238</v>
      </c>
      <c r="M552" s="23">
        <f t="shared" ca="1" si="67"/>
        <v>0.1817139899695408</v>
      </c>
      <c r="N552" s="15">
        <f ca="1">_xlfn.NORM.INV(M552,'Input Parameters'!$E$26,'Input Parameters'!$F$26)</f>
        <v>1.4914097108503388E-2</v>
      </c>
      <c r="O552" s="8">
        <f t="shared" ca="1" si="68"/>
        <v>0.77114383657357133</v>
      </c>
      <c r="P552" s="29">
        <f ca="1">_xlfn.LOGNORM.INV(O552,'Input Parameters'!$H$27,'Input Parameters'!$I$27)</f>
        <v>1.9773443602049121</v>
      </c>
      <c r="Q552" s="10"/>
      <c r="R552" s="15">
        <f>'Input Parameters'!$E$28</f>
        <v>12.7</v>
      </c>
      <c r="S552" s="10">
        <f t="shared" ca="1" si="69"/>
        <v>0.70701660510372288</v>
      </c>
      <c r="T552" s="25">
        <f ca="1">_xlfn.LOGNORM.INV(S552,'Input Parameters'!$H$29,'Input Parameters'!$I$29)</f>
        <v>61.904084485435625</v>
      </c>
      <c r="U552" s="10">
        <f t="shared" ca="1" si="70"/>
        <v>0.50233180522489673</v>
      </c>
      <c r="V552" s="29">
        <f ca="1">IF('Input Parameters'!$D$30="Beta",_xlfn.BETA.INV(U552,'Input Parameters'!$L$30,'Input Parameters'!$M$30,'Input Parameters'!$J$30,'Input Parameters'!$K$30),IF('Input Parameters'!$D$30="LogNorm",_xlfn.LOGNORM.INV(U552,'Input Parameters'!$H$30,'Input Parameters'!$I$30)))</f>
        <v>1.0015128772068262</v>
      </c>
      <c r="W552" s="2">
        <f ca="1">N552+(P552-N552)*(1-ERF((T552-R552)/(2*SQRT(L552*'Input Parameters'!$E$31))))</f>
        <v>5.8259782086853465E-2</v>
      </c>
      <c r="X552">
        <f t="shared" ca="1" si="72"/>
        <v>1</v>
      </c>
      <c r="Y552" s="7"/>
    </row>
    <row r="553" spans="1:25" ht="15" customHeight="1" x14ac:dyDescent="0.3">
      <c r="A553" s="130">
        <v>546</v>
      </c>
      <c r="B553" s="10">
        <f t="shared" ca="1" si="63"/>
        <v>0.57038398892158648</v>
      </c>
      <c r="C553" s="57">
        <f ca="1">_xlfn.NORM.INV(B553,'Input Parameters'!$E$19,'Input Parameters'!$F$19)</f>
        <v>582.28623171986658</v>
      </c>
      <c r="D553" s="10">
        <f t="shared" ca="1" si="64"/>
        <v>2.7390553356596792E-2</v>
      </c>
      <c r="E553" s="59">
        <f ca="1">IF(_xlfn.NORM.INV(D553,'Input Parameters'!$E$20,'Input Parameters'!$F$20)&lt;3500,3500,IF(_xlfn.NORM.INV(D553,'Input Parameters'!$E$20,'Input Parameters'!$F$20)&gt;5500,5500,_xlfn.NORM.INV(D553,'Input Parameters'!$E$20,'Input Parameters'!$F$20)))</f>
        <v>3500</v>
      </c>
      <c r="F553" s="10">
        <f t="shared" ca="1" si="65"/>
        <v>0.78029384155176684</v>
      </c>
      <c r="G553" s="61">
        <f ca="1">_xlfn.NORM.INV(F553,'Input Parameters'!$E$21,'Input Parameters'!$F$21)</f>
        <v>290.92724187338575</v>
      </c>
      <c r="H553" s="54">
        <f ca="1">EXP(E553*(1/'Input Parameters'!$E$22-1/G553))</f>
        <v>0.91841412063475325</v>
      </c>
      <c r="I553" s="10">
        <f t="shared" ca="1" si="66"/>
        <v>0.47826026274028355</v>
      </c>
      <c r="J553" s="29">
        <f ca="1">_xlfn.BETA.INV(I553,'Input Parameters'!$L$24,'Input Parameters'!$M$24,'Input Parameters'!$J$24,'Input Parameters'!$K$24)</f>
        <v>0.59835682798159151</v>
      </c>
      <c r="K553" s="156">
        <f ca="1">('Input Parameters'!$E$25/'Input Parameters'!$E$31)^$J553</f>
        <v>1.3672875995829054E-2</v>
      </c>
      <c r="L553" s="66">
        <f ca="1">$H553*$C553*'Input Parameters'!$E$23*K553</f>
        <v>7.3119792230700211</v>
      </c>
      <c r="M553" s="23">
        <f t="shared" ca="1" si="67"/>
        <v>0.73675793435442571</v>
      </c>
      <c r="N553" s="15">
        <f ca="1">_xlfn.NORM.INV(M553,'Input Parameters'!$E$26,'Input Parameters'!$F$26)</f>
        <v>4.7301024743949573E-2</v>
      </c>
      <c r="O553" s="8">
        <f t="shared" ca="1" si="68"/>
        <v>0.52874063255379877</v>
      </c>
      <c r="P553" s="29">
        <f ca="1">_xlfn.LOGNORM.INV(O553,'Input Parameters'!$H$27,'Input Parameters'!$I$27)</f>
        <v>1.4697785180936804</v>
      </c>
      <c r="Q553" s="10"/>
      <c r="R553" s="15">
        <f>'Input Parameters'!$E$28</f>
        <v>12.7</v>
      </c>
      <c r="S553" s="10">
        <f t="shared" ca="1" si="69"/>
        <v>0.74590889608361366</v>
      </c>
      <c r="T553" s="25">
        <f ca="1">_xlfn.LOGNORM.INV(S553,'Input Parameters'!$H$29,'Input Parameters'!$I$29)</f>
        <v>62.722484448048768</v>
      </c>
      <c r="U553" s="10">
        <f t="shared" ca="1" si="70"/>
        <v>1.4099467294147683E-2</v>
      </c>
      <c r="V553" s="29">
        <f ca="1">IF('Input Parameters'!$D$30="Beta",_xlfn.BETA.INV(U553,'Input Parameters'!$L$30,'Input Parameters'!$M$30,'Input Parameters'!$J$30,'Input Parameters'!$K$30),IF('Input Parameters'!$D$30="LogNorm",_xlfn.LOGNORM.INV(U553,'Input Parameters'!$H$30,'Input Parameters'!$I$30)))</f>
        <v>0.42055171026006649</v>
      </c>
      <c r="W553" s="2">
        <f ca="1">N553+(P553-N553)*(1-ERF((T553-R553)/(2*SQRT(L553*'Input Parameters'!$E$31))))</f>
        <v>0.31877762358602274</v>
      </c>
      <c r="X553">
        <f t="shared" ca="1" si="72"/>
        <v>1</v>
      </c>
      <c r="Y553" s="7"/>
    </row>
    <row r="554" spans="1:25" ht="15" customHeight="1" x14ac:dyDescent="0.3">
      <c r="A554" s="130">
        <v>547</v>
      </c>
      <c r="B554" s="10">
        <f t="shared" ca="1" si="63"/>
        <v>0.27165365354253834</v>
      </c>
      <c r="C554" s="57">
        <f ca="1">_xlfn.NORM.INV(B554,'Input Parameters'!$E$19,'Input Parameters'!$F$19)</f>
        <v>515.93926656861686</v>
      </c>
      <c r="D554" s="10">
        <f t="shared" ca="1" si="64"/>
        <v>0.87814124142550054</v>
      </c>
      <c r="E554" s="59">
        <f ca="1">IF(_xlfn.NORM.INV(D554,'Input Parameters'!$E$20,'Input Parameters'!$F$20)&lt;3500,3500,IF(_xlfn.NORM.INV(D554,'Input Parameters'!$E$20,'Input Parameters'!$F$20)&gt;5500,5500,_xlfn.NORM.INV(D554,'Input Parameters'!$E$20,'Input Parameters'!$F$20)))</f>
        <v>5500</v>
      </c>
      <c r="F554" s="10">
        <f t="shared" ca="1" si="65"/>
        <v>0.11702482745777165</v>
      </c>
      <c r="G554" s="61">
        <f ca="1">_xlfn.NORM.INV(F554,'Input Parameters'!$E$21,'Input Parameters'!$F$21)</f>
        <v>275.49666525025731</v>
      </c>
      <c r="H554" s="54">
        <f ca="1">EXP(E554*(1/'Input Parameters'!$E$22-1/G554))</f>
        <v>0.30342738614430592</v>
      </c>
      <c r="I554" s="10">
        <f t="shared" ca="1" si="66"/>
        <v>0.78374962060738718</v>
      </c>
      <c r="J554" s="29">
        <f ca="1">_xlfn.BETA.INV(I554,'Input Parameters'!$L$24,'Input Parameters'!$M$24,'Input Parameters'!$J$24,'Input Parameters'!$K$24)</f>
        <v>0.72677935632744051</v>
      </c>
      <c r="K554" s="156">
        <f ca="1">('Input Parameters'!$E$25/'Input Parameters'!$E$31)^$J554</f>
        <v>5.4421210282267598E-3</v>
      </c>
      <c r="L554" s="66">
        <f ca="1">$H554*$C554*'Input Parameters'!$E$23*K554</f>
        <v>0.85196460785634498</v>
      </c>
      <c r="M554" s="23">
        <f t="shared" ca="1" si="67"/>
        <v>0.25473071427374083</v>
      </c>
      <c r="N554" s="15">
        <f ca="1">_xlfn.NORM.INV(M554,'Input Parameters'!$E$26,'Input Parameters'!$F$26)</f>
        <v>2.0146792785574394E-2</v>
      </c>
      <c r="O554" s="8">
        <f t="shared" ca="1" si="68"/>
        <v>0.75489989997541052</v>
      </c>
      <c r="P554" s="29">
        <f ca="1">_xlfn.LOGNORM.INV(O554,'Input Parameters'!$H$27,'Input Parameters'!$I$27)</f>
        <v>1.931836722860238</v>
      </c>
      <c r="Q554" s="10"/>
      <c r="R554" s="15">
        <f>'Input Parameters'!$E$28</f>
        <v>12.7</v>
      </c>
      <c r="S554" s="10">
        <f t="shared" ca="1" si="69"/>
        <v>0.54635594896111628</v>
      </c>
      <c r="T554" s="25">
        <f ca="1">_xlfn.LOGNORM.INV(S554,'Input Parameters'!$H$29,'Input Parameters'!$I$29)</f>
        <v>58.998226341413648</v>
      </c>
      <c r="U554" s="10">
        <f t="shared" ca="1" si="70"/>
        <v>0.76764276309832935</v>
      </c>
      <c r="V554" s="29">
        <f ca="1">IF('Input Parameters'!$D$30="Beta",_xlfn.BETA.INV(U554,'Input Parameters'!$L$30,'Input Parameters'!$M$30,'Input Parameters'!$J$30,'Input Parameters'!$K$30),IF('Input Parameters'!$D$30="LogNorm",_xlfn.LOGNORM.INV(U554,'Input Parameters'!$H$30,'Input Parameters'!$I$30)))</f>
        <v>1.3331109027368744</v>
      </c>
      <c r="W554" s="2">
        <f ca="1">N554+(P554-N554)*(1-ERF((T554-R554)/(2*SQRT(L554*'Input Parameters'!$E$31))))</f>
        <v>2.0892194678923729E-2</v>
      </c>
      <c r="X554">
        <f t="shared" ca="1" si="72"/>
        <v>1</v>
      </c>
      <c r="Y554" s="7"/>
    </row>
    <row r="555" spans="1:25" ht="15" customHeight="1" x14ac:dyDescent="0.3">
      <c r="A555" s="130">
        <v>548</v>
      </c>
      <c r="B555" s="10">
        <f t="shared" ca="1" si="63"/>
        <v>0.76883686438755905</v>
      </c>
      <c r="C555" s="57">
        <f ca="1">_xlfn.NORM.INV(B555,'Input Parameters'!$E$19,'Input Parameters'!$F$19)</f>
        <v>629.40933465782655</v>
      </c>
      <c r="D555" s="10">
        <f t="shared" ca="1" si="64"/>
        <v>0.97487775942105404</v>
      </c>
      <c r="E555" s="59">
        <f ca="1">IF(_xlfn.NORM.INV(D555,'Input Parameters'!$E$20,'Input Parameters'!$F$20)&lt;3500,3500,IF(_xlfn.NORM.INV(D555,'Input Parameters'!$E$20,'Input Parameters'!$F$20)&gt;5500,5500,_xlfn.NORM.INV(D555,'Input Parameters'!$E$20,'Input Parameters'!$F$20)))</f>
        <v>5500</v>
      </c>
      <c r="F555" s="10">
        <f t="shared" ca="1" si="65"/>
        <v>0.77096762417888209</v>
      </c>
      <c r="G555" s="61">
        <f ca="1">_xlfn.NORM.INV(F555,'Input Parameters'!$E$21,'Input Parameters'!$F$21)</f>
        <v>290.6824129826112</v>
      </c>
      <c r="H555" s="54">
        <f ca="1">EXP(E555*(1/'Input Parameters'!$E$22-1/G555))</f>
        <v>0.86099870240153409</v>
      </c>
      <c r="I555" s="10">
        <f t="shared" ca="1" si="66"/>
        <v>0.11160938856320413</v>
      </c>
      <c r="J555" s="29">
        <f ca="1">_xlfn.BETA.INV(I555,'Input Parameters'!$L$24,'Input Parameters'!$M$24,'Input Parameters'!$J$24,'Input Parameters'!$K$24)</f>
        <v>0.4073660327975514</v>
      </c>
      <c r="K555" s="156">
        <f ca="1">('Input Parameters'!$E$25/'Input Parameters'!$E$31)^$J555</f>
        <v>5.3811952104843228E-2</v>
      </c>
      <c r="L555" s="66">
        <f ca="1">$H555*$C555*'Input Parameters'!$E$23*K555</f>
        <v>29.161806470657289</v>
      </c>
      <c r="M555" s="23">
        <f t="shared" ca="1" si="67"/>
        <v>0.48632517446946233</v>
      </c>
      <c r="N555" s="15">
        <f ca="1">_xlfn.NORM.INV(M555,'Input Parameters'!$E$26,'Input Parameters'!$F$26)</f>
        <v>3.3280027188784596E-2</v>
      </c>
      <c r="O555" s="8">
        <f t="shared" ca="1" si="68"/>
        <v>0.11189648799555429</v>
      </c>
      <c r="P555" s="29">
        <f ca="1">_xlfn.LOGNORM.INV(O555,'Input Parameters'!$H$27,'Input Parameters'!$I$27)</f>
        <v>0.83111857275488765</v>
      </c>
      <c r="Q555" s="10"/>
      <c r="R555" s="15">
        <f>'Input Parameters'!$E$28</f>
        <v>12.7</v>
      </c>
      <c r="S555" s="10">
        <f t="shared" ca="1" si="69"/>
        <v>0.20677785936812987</v>
      </c>
      <c r="T555" s="25">
        <f ca="1">_xlfn.LOGNORM.INV(S555,'Input Parameters'!$H$29,'Input Parameters'!$I$29)</f>
        <v>53.124146985115068</v>
      </c>
      <c r="U555" s="10">
        <f t="shared" ca="1" si="70"/>
        <v>0.84633431357022038</v>
      </c>
      <c r="V555" s="29">
        <f ca="1">IF('Input Parameters'!$D$30="Beta",_xlfn.BETA.INV(U555,'Input Parameters'!$L$30,'Input Parameters'!$M$30,'Input Parameters'!$J$30,'Input Parameters'!$K$30),IF('Input Parameters'!$D$30="LogNorm",_xlfn.LOGNORM.INV(U555,'Input Parameters'!$H$30,'Input Parameters'!$I$30)))</f>
        <v>1.4944671085572663</v>
      </c>
      <c r="W555" s="2">
        <f ca="1">N555+(P555-N555)*(1-ERF((T555-R555)/(2*SQRT(L555*'Input Parameters'!$E$31))))</f>
        <v>0.5092570895273425</v>
      </c>
      <c r="X555">
        <f t="shared" ca="1" si="72"/>
        <v>1</v>
      </c>
      <c r="Y555" s="7"/>
    </row>
    <row r="556" spans="1:25" ht="15" customHeight="1" x14ac:dyDescent="0.3">
      <c r="A556" s="130">
        <v>549</v>
      </c>
      <c r="B556" s="10">
        <f t="shared" ca="1" si="63"/>
        <v>0.51678019137965425</v>
      </c>
      <c r="C556" s="57">
        <f ca="1">_xlfn.NORM.INV(B556,'Input Parameters'!$E$19,'Input Parameters'!$F$19)</f>
        <v>570.85526249382463</v>
      </c>
      <c r="D556" s="10">
        <f t="shared" ca="1" si="64"/>
        <v>0.15732676525841449</v>
      </c>
      <c r="E556" s="59">
        <f ca="1">IF(_xlfn.NORM.INV(D556,'Input Parameters'!$E$20,'Input Parameters'!$F$20)&lt;3500,3500,IF(_xlfn.NORM.INV(D556,'Input Parameters'!$E$20,'Input Parameters'!$F$20)&gt;5500,5500,_xlfn.NORM.INV(D556,'Input Parameters'!$E$20,'Input Parameters'!$F$20)))</f>
        <v>4096.1461908378988</v>
      </c>
      <c r="F556" s="10">
        <f t="shared" ca="1" si="65"/>
        <v>0.30061926987244048</v>
      </c>
      <c r="G556" s="61">
        <f ca="1">_xlfn.NORM.INV(F556,'Input Parameters'!$E$21,'Input Parameters'!$F$21)</f>
        <v>280.74220476683877</v>
      </c>
      <c r="H556" s="54">
        <f ca="1">EXP(E556*(1/'Input Parameters'!$E$22-1/G556))</f>
        <v>0.54313513041070638</v>
      </c>
      <c r="I556" s="10">
        <f t="shared" ca="1" si="66"/>
        <v>0.1525047632916251</v>
      </c>
      <c r="J556" s="29">
        <f ca="1">_xlfn.BETA.INV(I556,'Input Parameters'!$L$24,'Input Parameters'!$M$24,'Input Parameters'!$J$24,'Input Parameters'!$K$24)</f>
        <v>0.43846617432063084</v>
      </c>
      <c r="K556" s="156">
        <f ca="1">('Input Parameters'!$E$25/'Input Parameters'!$E$31)^$J556</f>
        <v>4.3051507645499594E-2</v>
      </c>
      <c r="L556" s="66">
        <f ca="1">$H556*$C556*'Input Parameters'!$E$23*K556</f>
        <v>13.348186565121674</v>
      </c>
      <c r="M556" s="23">
        <f t="shared" ca="1" si="67"/>
        <v>0.28690771428972883</v>
      </c>
      <c r="N556" s="15">
        <f ca="1">_xlfn.NORM.INV(M556,'Input Parameters'!$E$26,'Input Parameters'!$F$26)</f>
        <v>2.2188733984097243E-2</v>
      </c>
      <c r="O556" s="8">
        <f t="shared" ca="1" si="68"/>
        <v>0.12915370130975012</v>
      </c>
      <c r="P556" s="29">
        <f ca="1">_xlfn.LOGNORM.INV(O556,'Input Parameters'!$H$27,'Input Parameters'!$I$27)</f>
        <v>0.86338914516103848</v>
      </c>
      <c r="Q556" s="10"/>
      <c r="R556" s="15">
        <f>'Input Parameters'!$E$28</f>
        <v>12.7</v>
      </c>
      <c r="S556" s="10">
        <f t="shared" ca="1" si="69"/>
        <v>0.14582477947297767</v>
      </c>
      <c r="T556" s="25">
        <f ca="1">_xlfn.LOGNORM.INV(S556,'Input Parameters'!$H$29,'Input Parameters'!$I$29)</f>
        <v>51.730048041962135</v>
      </c>
      <c r="U556" s="10">
        <f t="shared" ca="1" si="70"/>
        <v>0.24794681797549767</v>
      </c>
      <c r="V556" s="29">
        <f ca="1">IF('Input Parameters'!$D$30="Beta",_xlfn.BETA.INV(U556,'Input Parameters'!$L$30,'Input Parameters'!$M$30,'Input Parameters'!$J$30,'Input Parameters'!$K$30),IF('Input Parameters'!$D$30="LogNorm",_xlfn.LOGNORM.INV(U556,'Input Parameters'!$H$30,'Input Parameters'!$I$30)))</f>
        <v>0.76389202705091586</v>
      </c>
      <c r="W556" s="2">
        <f ca="1">N556+(P556-N556)*(1-ERF((T556-R556)/(2*SQRT(L556*'Input Parameters'!$E$31))))</f>
        <v>0.40074003481487408</v>
      </c>
      <c r="X556">
        <f t="shared" ca="1" si="72"/>
        <v>1</v>
      </c>
      <c r="Y556" s="7"/>
    </row>
    <row r="557" spans="1:25" ht="15" customHeight="1" x14ac:dyDescent="0.3">
      <c r="A557" s="130">
        <v>550</v>
      </c>
      <c r="B557" s="10">
        <f t="shared" ca="1" si="63"/>
        <v>0.12541301761134049</v>
      </c>
      <c r="C557" s="57">
        <f ca="1">_xlfn.NORM.INV(B557,'Input Parameters'!$E$19,'Input Parameters'!$F$19)</f>
        <v>470.2648200862169</v>
      </c>
      <c r="D557" s="10">
        <f t="shared" ca="1" si="64"/>
        <v>0.63695675603350288</v>
      </c>
      <c r="E557" s="59">
        <f ca="1">IF(_xlfn.NORM.INV(D557,'Input Parameters'!$E$20,'Input Parameters'!$F$20)&lt;3500,3500,IF(_xlfn.NORM.INV(D557,'Input Parameters'!$E$20,'Input Parameters'!$F$20)&gt;5500,5500,_xlfn.NORM.INV(D557,'Input Parameters'!$E$20,'Input Parameters'!$F$20)))</f>
        <v>5045.2352588008762</v>
      </c>
      <c r="F557" s="10">
        <f t="shared" ca="1" si="65"/>
        <v>0.83474353384302835</v>
      </c>
      <c r="G557" s="61">
        <f ca="1">_xlfn.NORM.INV(F557,'Input Parameters'!$E$21,'Input Parameters'!$F$21)</f>
        <v>292.498418462909</v>
      </c>
      <c r="H557" s="54">
        <f ca="1">EXP(E557*(1/'Input Parameters'!$E$22-1/G557))</f>
        <v>0.97090383788290302</v>
      </c>
      <c r="I557" s="10">
        <f t="shared" ca="1" si="66"/>
        <v>0.48482741403550889</v>
      </c>
      <c r="J557" s="29">
        <f ca="1">_xlfn.BETA.INV(I557,'Input Parameters'!$L$24,'Input Parameters'!$M$24,'Input Parameters'!$J$24,'Input Parameters'!$K$24)</f>
        <v>0.60102295888162383</v>
      </c>
      <c r="K557" s="156">
        <f ca="1">('Input Parameters'!$E$25/'Input Parameters'!$E$31)^$J557</f>
        <v>1.3413858631656703E-2</v>
      </c>
      <c r="L557" s="66">
        <f ca="1">$H557*$C557*'Input Parameters'!$E$23*K557</f>
        <v>6.1245253104480648</v>
      </c>
      <c r="M557" s="23">
        <f t="shared" ca="1" si="67"/>
        <v>0.43086372942268147</v>
      </c>
      <c r="N557" s="15">
        <f ca="1">_xlfn.NORM.INV(M557,'Input Parameters'!$E$26,'Input Parameters'!$F$26)</f>
        <v>3.0342312347748573E-2</v>
      </c>
      <c r="O557" s="8">
        <f t="shared" ca="1" si="68"/>
        <v>0.21415242877729934</v>
      </c>
      <c r="P557" s="29">
        <f ca="1">_xlfn.LOGNORM.INV(O557,'Input Parameters'!$H$27,'Input Parameters'!$I$27)</f>
        <v>1.0027839385016648</v>
      </c>
      <c r="Q557" s="10"/>
      <c r="R557" s="15">
        <f>'Input Parameters'!$E$28</f>
        <v>12.7</v>
      </c>
      <c r="S557" s="10">
        <f t="shared" ca="1" si="69"/>
        <v>0.4989456049826072</v>
      </c>
      <c r="T557" s="25">
        <f ca="1">_xlfn.LOGNORM.INV(S557,'Input Parameters'!$H$29,'Input Parameters'!$I$29)</f>
        <v>58.214549782955658</v>
      </c>
      <c r="U557" s="10">
        <f t="shared" ca="1" si="70"/>
        <v>0.63504530225175659</v>
      </c>
      <c r="V557" s="29">
        <f ca="1">IF('Input Parameters'!$D$30="Beta",_xlfn.BETA.INV(U557,'Input Parameters'!$L$30,'Input Parameters'!$M$30,'Input Parameters'!$J$30,'Input Parameters'!$K$30),IF('Input Parameters'!$D$30="LogNorm",_xlfn.LOGNORM.INV(U557,'Input Parameters'!$H$30,'Input Parameters'!$I$30)))</f>
        <v>1.1449409629826721</v>
      </c>
      <c r="W557" s="2">
        <f ca="1">N557+(P557-N557)*(1-ERF((T557-R557)/(2*SQRT(L557*'Input Parameters'!$E$31))))</f>
        <v>0.21845265255827545</v>
      </c>
      <c r="X557">
        <f t="shared" ca="1" si="72"/>
        <v>1</v>
      </c>
      <c r="Y557" s="7"/>
    </row>
    <row r="558" spans="1:25" ht="15" customHeight="1" x14ac:dyDescent="0.3">
      <c r="A558" s="130">
        <v>551</v>
      </c>
      <c r="B558" s="10">
        <f t="shared" ca="1" si="63"/>
        <v>0.51115880128146585</v>
      </c>
      <c r="C558" s="57">
        <f ca="1">_xlfn.NORM.INV(B558,'Input Parameters'!$E$19,'Input Parameters'!$F$19)</f>
        <v>569.66385497591978</v>
      </c>
      <c r="D558" s="10">
        <f t="shared" ca="1" si="64"/>
        <v>0.71651956653842108</v>
      </c>
      <c r="E558" s="59">
        <f ca="1">IF(_xlfn.NORM.INV(D558,'Input Parameters'!$E$20,'Input Parameters'!$F$20)&lt;3500,3500,IF(_xlfn.NORM.INV(D558,'Input Parameters'!$E$20,'Input Parameters'!$F$20)&gt;5500,5500,_xlfn.NORM.INV(D558,'Input Parameters'!$E$20,'Input Parameters'!$F$20)))</f>
        <v>5200.773171184469</v>
      </c>
      <c r="F558" s="10">
        <f t="shared" ca="1" si="65"/>
        <v>0.74249474858834419</v>
      </c>
      <c r="G558" s="61">
        <f ca="1">_xlfn.NORM.INV(F558,'Input Parameters'!$E$21,'Input Parameters'!$F$21)</f>
        <v>289.96729815501237</v>
      </c>
      <c r="H558" s="54">
        <f ca="1">EXP(E558*(1/'Input Parameters'!$E$22-1/G558))</f>
        <v>0.83056920070070128</v>
      </c>
      <c r="I558" s="10">
        <f t="shared" ca="1" si="66"/>
        <v>0.11149183660720141</v>
      </c>
      <c r="J558" s="29">
        <f ca="1">_xlfn.BETA.INV(I558,'Input Parameters'!$L$24,'Input Parameters'!$M$24,'Input Parameters'!$J$24,'Input Parameters'!$K$24)</f>
        <v>0.40726682405637143</v>
      </c>
      <c r="K558" s="156">
        <f ca="1">('Input Parameters'!$E$25/'Input Parameters'!$E$31)^$J558</f>
        <v>5.385026255246534E-2</v>
      </c>
      <c r="L558" s="66">
        <f ca="1">$H558*$C558*'Input Parameters'!$E$23*K558</f>
        <v>25.47899608310146</v>
      </c>
      <c r="M558" s="23">
        <f t="shared" ca="1" si="67"/>
        <v>0.31043982038028206</v>
      </c>
      <c r="N558" s="15">
        <f ca="1">_xlfn.NORM.INV(M558,'Input Parameters'!$E$26,'Input Parameters'!$F$26)</f>
        <v>2.3613314889185246E-2</v>
      </c>
      <c r="O558" s="8">
        <f t="shared" ca="1" si="68"/>
        <v>0.91372194194600631</v>
      </c>
      <c r="P558" s="29">
        <f ca="1">_xlfn.LOGNORM.INV(O558,'Input Parameters'!$H$27,'Input Parameters'!$I$27)</f>
        <v>2.6030309720568523</v>
      </c>
      <c r="Q558" s="10"/>
      <c r="R558" s="15">
        <f>'Input Parameters'!$E$28</f>
        <v>12.7</v>
      </c>
      <c r="S558" s="10">
        <f t="shared" ca="1" si="69"/>
        <v>3.9699470562693406E-2</v>
      </c>
      <c r="T558" s="25">
        <f ca="1">_xlfn.LOGNORM.INV(S558,'Input Parameters'!$H$29,'Input Parameters'!$I$29)</f>
        <v>47.821919197980705</v>
      </c>
      <c r="U558" s="10">
        <f t="shared" ca="1" si="70"/>
        <v>1.1915534234484215E-2</v>
      </c>
      <c r="V558" s="29">
        <f ca="1">IF('Input Parameters'!$D$30="Beta",_xlfn.BETA.INV(U558,'Input Parameters'!$L$30,'Input Parameters'!$M$30,'Input Parameters'!$J$30,'Input Parameters'!$K$30),IF('Input Parameters'!$D$30="LogNorm",_xlfn.LOGNORM.INV(U558,'Input Parameters'!$H$30,'Input Parameters'!$I$30)))</f>
        <v>0.40985489749328069</v>
      </c>
      <c r="W558" s="2">
        <f ca="1">N558+(P558-N558)*(1-ERF((T558-R558)/(2*SQRT(L558*'Input Parameters'!$E$31))))</f>
        <v>1.6298521602335461</v>
      </c>
      <c r="X558">
        <f t="shared" ca="1" si="72"/>
        <v>0</v>
      </c>
      <c r="Y558" s="7"/>
    </row>
    <row r="559" spans="1:25" ht="15" customHeight="1" x14ac:dyDescent="0.3">
      <c r="A559" s="130">
        <v>552</v>
      </c>
      <c r="B559" s="10">
        <f t="shared" ca="1" si="63"/>
        <v>0.9930178688463086</v>
      </c>
      <c r="C559" s="57">
        <f ca="1">_xlfn.NORM.INV(B559,'Input Parameters'!$E$19,'Input Parameters'!$F$19)</f>
        <v>775.0163274262386</v>
      </c>
      <c r="D559" s="10">
        <f t="shared" ca="1" si="64"/>
        <v>0.97593833514980011</v>
      </c>
      <c r="E559" s="59">
        <f ca="1">IF(_xlfn.NORM.INV(D559,'Input Parameters'!$E$20,'Input Parameters'!$F$20)&lt;3500,3500,IF(_xlfn.NORM.INV(D559,'Input Parameters'!$E$20,'Input Parameters'!$F$20)&gt;5500,5500,_xlfn.NORM.INV(D559,'Input Parameters'!$E$20,'Input Parameters'!$F$20)))</f>
        <v>5500</v>
      </c>
      <c r="F559" s="10">
        <f t="shared" ca="1" si="65"/>
        <v>0.27554897550172608</v>
      </c>
      <c r="G559" s="61">
        <f ca="1">_xlfn.NORM.INV(F559,'Input Parameters'!$E$21,'Input Parameters'!$F$21)</f>
        <v>280.16453076810137</v>
      </c>
      <c r="H559" s="54">
        <f ca="1">EXP(E559*(1/'Input Parameters'!$E$22-1/G559))</f>
        <v>0.42316609129092947</v>
      </c>
      <c r="I559" s="10">
        <f t="shared" ca="1" si="66"/>
        <v>0.88428482911097306</v>
      </c>
      <c r="J559" s="29">
        <f ca="1">_xlfn.BETA.INV(I559,'Input Parameters'!$L$24,'Input Parameters'!$M$24,'Input Parameters'!$J$24,'Input Parameters'!$K$24)</f>
        <v>0.78199948747250148</v>
      </c>
      <c r="K559" s="156">
        <f ca="1">('Input Parameters'!$E$25/'Input Parameters'!$E$31)^$J559</f>
        <v>3.6621288581278819E-3</v>
      </c>
      <c r="L559" s="66">
        <f ca="1">$H559*$C559*'Input Parameters'!$E$23*K559</f>
        <v>1.2010340873195453</v>
      </c>
      <c r="M559" s="23">
        <f t="shared" ca="1" si="67"/>
        <v>0.43244892111288558</v>
      </c>
      <c r="N559" s="15">
        <f ca="1">_xlfn.NORM.INV(M559,'Input Parameters'!$E$26,'Input Parameters'!$F$26)</f>
        <v>3.0427001401955048E-2</v>
      </c>
      <c r="O559" s="8">
        <f t="shared" ca="1" si="68"/>
        <v>6.8432995684473918E-2</v>
      </c>
      <c r="P559" s="29">
        <f ca="1">_xlfn.LOGNORM.INV(O559,'Input Parameters'!$H$27,'Input Parameters'!$I$27)</f>
        <v>0.73719519273973955</v>
      </c>
      <c r="Q559" s="10"/>
      <c r="R559" s="15">
        <f>'Input Parameters'!$E$28</f>
        <v>12.7</v>
      </c>
      <c r="S559" s="10">
        <f t="shared" ca="1" si="69"/>
        <v>0.46119700804716113</v>
      </c>
      <c r="T559" s="25">
        <f ca="1">_xlfn.LOGNORM.INV(S559,'Input Parameters'!$H$29,'Input Parameters'!$I$29)</f>
        <v>57.598386725055072</v>
      </c>
      <c r="U559" s="10">
        <f t="shared" ca="1" si="70"/>
        <v>0.9530671668819457</v>
      </c>
      <c r="V559" s="29">
        <f ca="1">IF('Input Parameters'!$D$30="Beta",_xlfn.BETA.INV(U559,'Input Parameters'!$L$30,'Input Parameters'!$M$30,'Input Parameters'!$J$30,'Input Parameters'!$K$30),IF('Input Parameters'!$D$30="LogNorm",_xlfn.LOGNORM.INV(U559,'Input Parameters'!$H$30,'Input Parameters'!$I$30)))</f>
        <v>1.9345478872212483</v>
      </c>
      <c r="W559" s="2">
        <f ca="1">N559+(P559-N559)*(1-ERF((T559-R559)/(2*SQRT(L559*'Input Parameters'!$E$31))))</f>
        <v>3.3090339035481357E-2</v>
      </c>
      <c r="X559">
        <f t="shared" ca="1" si="72"/>
        <v>1</v>
      </c>
      <c r="Y559" s="7"/>
    </row>
    <row r="560" spans="1:25" ht="15" customHeight="1" x14ac:dyDescent="0.3">
      <c r="A560" s="130">
        <v>553</v>
      </c>
      <c r="B560" s="10">
        <f t="shared" ca="1" si="63"/>
        <v>0.94422669596454623</v>
      </c>
      <c r="C560" s="57">
        <f ca="1">_xlfn.NORM.INV(B560,'Input Parameters'!$E$19,'Input Parameters'!$F$19)</f>
        <v>701.76314785917771</v>
      </c>
      <c r="D560" s="10">
        <f t="shared" ca="1" si="64"/>
        <v>0.48614925418033095</v>
      </c>
      <c r="E560" s="59">
        <f ca="1">IF(_xlfn.NORM.INV(D560,'Input Parameters'!$E$20,'Input Parameters'!$F$20)&lt;3500,3500,IF(_xlfn.NORM.INV(D560,'Input Parameters'!$E$20,'Input Parameters'!$F$20)&gt;5500,5500,_xlfn.NORM.INV(D560,'Input Parameters'!$E$20,'Input Parameters'!$F$20)))</f>
        <v>4775.6920457411788</v>
      </c>
      <c r="F560" s="10">
        <f t="shared" ca="1" si="65"/>
        <v>0.74874551380817178</v>
      </c>
      <c r="G560" s="61">
        <f ca="1">_xlfn.NORM.INV(F560,'Input Parameters'!$E$21,'Input Parameters'!$F$21)</f>
        <v>290.12050168070766</v>
      </c>
      <c r="H560" s="54">
        <f ca="1">EXP(E560*(1/'Input Parameters'!$E$22-1/G560))</f>
        <v>0.85063393946542221</v>
      </c>
      <c r="I560" s="10">
        <f t="shared" ca="1" si="66"/>
        <v>0.61551865088226954</v>
      </c>
      <c r="J560" s="29">
        <f ca="1">_xlfn.BETA.INV(I560,'Input Parameters'!$L$24,'Input Parameters'!$M$24,'Input Parameters'!$J$24,'Input Parameters'!$K$24)</f>
        <v>0.65368960854055858</v>
      </c>
      <c r="K560" s="156">
        <f ca="1">('Input Parameters'!$E$25/'Input Parameters'!$E$31)^$J560</f>
        <v>9.1933617420559936E-3</v>
      </c>
      <c r="L560" s="66">
        <f ca="1">$H560*$C560*'Input Parameters'!$E$23*K560</f>
        <v>5.4879180042532107</v>
      </c>
      <c r="M560" s="23">
        <f t="shared" ca="1" si="67"/>
        <v>7.728849585747033E-2</v>
      </c>
      <c r="N560" s="15">
        <f ca="1">_xlfn.NORM.INV(M560,'Input Parameters'!$E$26,'Input Parameters'!$F$26)</f>
        <v>4.1054654597897818E-3</v>
      </c>
      <c r="O560" s="8">
        <f t="shared" ca="1" si="68"/>
        <v>0.47994250808037131</v>
      </c>
      <c r="P560" s="29">
        <f ca="1">_xlfn.LOGNORM.INV(O560,'Input Parameters'!$H$27,'Input Parameters'!$I$27)</f>
        <v>1.39230349257582</v>
      </c>
      <c r="Q560" s="10"/>
      <c r="R560" s="15">
        <f>'Input Parameters'!$E$28</f>
        <v>12.7</v>
      </c>
      <c r="S560" s="10">
        <f t="shared" ca="1" si="69"/>
        <v>0.53865770286375425</v>
      </c>
      <c r="T560" s="25">
        <f ca="1">_xlfn.LOGNORM.INV(S560,'Input Parameters'!$H$29,'Input Parameters'!$I$29)</f>
        <v>58.869814390298096</v>
      </c>
      <c r="U560" s="10">
        <f t="shared" ca="1" si="70"/>
        <v>0.38413814740319852</v>
      </c>
      <c r="V560" s="29">
        <f ca="1">IF('Input Parameters'!$D$30="Beta",_xlfn.BETA.INV(U560,'Input Parameters'!$L$30,'Input Parameters'!$M$30,'Input Parameters'!$J$30,'Input Parameters'!$K$30),IF('Input Parameters'!$D$30="LogNorm",_xlfn.LOGNORM.INV(U560,'Input Parameters'!$H$30,'Input Parameters'!$I$30)))</f>
        <v>0.88960350680897882</v>
      </c>
      <c r="W560" s="2">
        <f ca="1">N560+(P560-N560)*(1-ERF((T560-R560)/(2*SQRT(L560*'Input Parameters'!$E$31))))</f>
        <v>0.23098877299436388</v>
      </c>
      <c r="X560">
        <f t="shared" ca="1" si="72"/>
        <v>1</v>
      </c>
      <c r="Y560" s="7"/>
    </row>
    <row r="561" spans="1:25" ht="15" customHeight="1" x14ac:dyDescent="0.3">
      <c r="A561" s="130">
        <v>554</v>
      </c>
      <c r="B561" s="10">
        <f t="shared" ca="1" si="63"/>
        <v>0.31233387160496762</v>
      </c>
      <c r="C561" s="57">
        <f ca="1">_xlfn.NORM.INV(B561,'Input Parameters'!$E$19,'Input Parameters'!$F$19)</f>
        <v>525.95873649148075</v>
      </c>
      <c r="D561" s="10">
        <f t="shared" ca="1" si="64"/>
        <v>0.11264867042053694</v>
      </c>
      <c r="E561" s="59">
        <f ca="1">IF(_xlfn.NORM.INV(D561,'Input Parameters'!$E$20,'Input Parameters'!$F$20)&lt;3500,3500,IF(_xlfn.NORM.INV(D561,'Input Parameters'!$E$20,'Input Parameters'!$F$20)&gt;5500,5500,_xlfn.NORM.INV(D561,'Input Parameters'!$E$20,'Input Parameters'!$F$20)))</f>
        <v>3951.2066294336892</v>
      </c>
      <c r="F561" s="10">
        <f t="shared" ca="1" si="65"/>
        <v>0.47003622775215137</v>
      </c>
      <c r="G561" s="61">
        <f ca="1">_xlfn.NORM.INV(F561,'Input Parameters'!$E$21,'Input Parameters'!$F$21)</f>
        <v>284.2590946689715</v>
      </c>
      <c r="H561" s="54">
        <f ca="1">EXP(E561*(1/'Input Parameters'!$E$22-1/G561))</f>
        <v>0.66055724958136386</v>
      </c>
      <c r="I561" s="10">
        <f t="shared" ca="1" si="66"/>
        <v>0.28201567152409346</v>
      </c>
      <c r="J561" s="29">
        <f ca="1">_xlfn.BETA.INV(I561,'Input Parameters'!$L$24,'Input Parameters'!$M$24,'Input Parameters'!$J$24,'Input Parameters'!$K$24)</f>
        <v>0.51246399559237055</v>
      </c>
      <c r="K561" s="156">
        <f ca="1">('Input Parameters'!$E$25/'Input Parameters'!$E$31)^$J561</f>
        <v>2.5319386028847417E-2</v>
      </c>
      <c r="L561" s="66">
        <f ca="1">$H561*$C561*'Input Parameters'!$E$23*K561</f>
        <v>8.7966093738375051</v>
      </c>
      <c r="M561" s="23">
        <f t="shared" ca="1" si="67"/>
        <v>0.91365204159397906</v>
      </c>
      <c r="N561" s="15">
        <f ca="1">_xlfn.NORM.INV(M561,'Input Parameters'!$E$26,'Input Parameters'!$F$26)</f>
        <v>6.2635438304154453E-2</v>
      </c>
      <c r="O561" s="8">
        <f t="shared" ca="1" si="68"/>
        <v>1.6546132576134354E-2</v>
      </c>
      <c r="P561" s="29">
        <f ca="1">_xlfn.LOGNORM.INV(O561,'Input Parameters'!$H$27,'Input Parameters'!$I$27)</f>
        <v>0.55457730604572963</v>
      </c>
      <c r="Q561" s="10"/>
      <c r="R561" s="15">
        <f>'Input Parameters'!$E$28</f>
        <v>12.7</v>
      </c>
      <c r="S561" s="10">
        <f t="shared" ca="1" si="69"/>
        <v>0.33794918259847662</v>
      </c>
      <c r="T561" s="25">
        <f ca="1">_xlfn.LOGNORM.INV(S561,'Input Parameters'!$H$29,'Input Parameters'!$I$29)</f>
        <v>55.561713179423094</v>
      </c>
      <c r="U561" s="10">
        <f t="shared" ca="1" si="70"/>
        <v>0.50447778874578764</v>
      </c>
      <c r="V561" s="29">
        <f ca="1">IF('Input Parameters'!$D$30="Beta",_xlfn.BETA.INV(U561,'Input Parameters'!$L$30,'Input Parameters'!$M$30,'Input Parameters'!$J$30,'Input Parameters'!$K$30),IF('Input Parameters'!$D$30="LogNorm",_xlfn.LOGNORM.INV(U561,'Input Parameters'!$H$30,'Input Parameters'!$I$30)))</f>
        <v>1.0036396789589239</v>
      </c>
      <c r="W561" s="2">
        <f ca="1">N561+(P561-N561)*(1-ERF((T561-R561)/(2*SQRT(L561*'Input Parameters'!$E$31))))</f>
        <v>0.21358340664262404</v>
      </c>
      <c r="X561">
        <f t="shared" ca="1" si="72"/>
        <v>1</v>
      </c>
      <c r="Y561" s="7"/>
    </row>
    <row r="562" spans="1:25" ht="15" customHeight="1" x14ac:dyDescent="0.3">
      <c r="A562" s="130">
        <v>555</v>
      </c>
      <c r="B562" s="10">
        <f t="shared" ca="1" si="63"/>
        <v>0.65041414478763737</v>
      </c>
      <c r="C562" s="57">
        <f ca="1">_xlfn.NORM.INV(B562,'Input Parameters'!$E$19,'Input Parameters'!$F$19)</f>
        <v>599.95407961817739</v>
      </c>
      <c r="D562" s="10">
        <f t="shared" ca="1" si="64"/>
        <v>0.43511955455518114</v>
      </c>
      <c r="E562" s="59">
        <f ca="1">IF(_xlfn.NORM.INV(D562,'Input Parameters'!$E$20,'Input Parameters'!$F$20)&lt;3500,3500,IF(_xlfn.NORM.INV(D562,'Input Parameters'!$E$20,'Input Parameters'!$F$20)&gt;5500,5500,_xlfn.NORM.INV(D562,'Input Parameters'!$E$20,'Input Parameters'!$F$20)))</f>
        <v>4685.6516577514949</v>
      </c>
      <c r="F562" s="10">
        <f t="shared" ca="1" si="65"/>
        <v>0.10825212168451404</v>
      </c>
      <c r="G562" s="61">
        <f ca="1">_xlfn.NORM.INV(F562,'Input Parameters'!$E$21,'Input Parameters'!$F$21)</f>
        <v>275.13600584568593</v>
      </c>
      <c r="H562" s="54">
        <f ca="1">EXP(E562*(1/'Input Parameters'!$E$22-1/G562))</f>
        <v>0.35404703900635526</v>
      </c>
      <c r="I562" s="10">
        <f t="shared" ca="1" si="66"/>
        <v>0.88681239014822277</v>
      </c>
      <c r="J562" s="29">
        <f ca="1">_xlfn.BETA.INV(I562,'Input Parameters'!$L$24,'Input Parameters'!$M$24,'Input Parameters'!$J$24,'Input Parameters'!$K$24)</f>
        <v>0.7836476693809924</v>
      </c>
      <c r="K562" s="156">
        <f ca="1">('Input Parameters'!$E$25/'Input Parameters'!$E$31)^$J562</f>
        <v>3.6190853275427115E-3</v>
      </c>
      <c r="L562" s="66">
        <f ca="1">$H562*$C562*'Input Parameters'!$E$23*K562</f>
        <v>0.76873702747715167</v>
      </c>
      <c r="M562" s="23">
        <f t="shared" ca="1" si="67"/>
        <v>0.30902202218849517</v>
      </c>
      <c r="N562" s="15">
        <f ca="1">_xlfn.NORM.INV(M562,'Input Parameters'!$E$26,'Input Parameters'!$F$26)</f>
        <v>2.3528888551477872E-2</v>
      </c>
      <c r="O562" s="8">
        <f t="shared" ca="1" si="68"/>
        <v>0.29177068851554855</v>
      </c>
      <c r="P562" s="29">
        <f ca="1">_xlfn.LOGNORM.INV(O562,'Input Parameters'!$H$27,'Input Parameters'!$I$27)</f>
        <v>1.117030365154922</v>
      </c>
      <c r="Q562" s="10"/>
      <c r="R562" s="15">
        <f>'Input Parameters'!$E$28</f>
        <v>12.7</v>
      </c>
      <c r="S562" s="10">
        <f t="shared" ca="1" si="69"/>
        <v>0.52218987357872226</v>
      </c>
      <c r="T562" s="25">
        <f ca="1">_xlfn.LOGNORM.INV(S562,'Input Parameters'!$H$29,'Input Parameters'!$I$29)</f>
        <v>58.596801620632263</v>
      </c>
      <c r="U562" s="10">
        <f t="shared" ca="1" si="70"/>
        <v>0.57668823913751721</v>
      </c>
      <c r="V562" s="29">
        <f ca="1">IF('Input Parameters'!$D$30="Beta",_xlfn.BETA.INV(U562,'Input Parameters'!$L$30,'Input Parameters'!$M$30,'Input Parameters'!$J$30,'Input Parameters'!$K$30),IF('Input Parameters'!$D$30="LogNorm",_xlfn.LOGNORM.INV(U562,'Input Parameters'!$H$30,'Input Parameters'!$I$30)))</f>
        <v>1.0784064191437981</v>
      </c>
      <c r="W562" s="2">
        <f ca="1">N562+(P562-N562)*(1-ERF((T562-R562)/(2*SQRT(L562*'Input Parameters'!$E$31))))</f>
        <v>2.3763251185927637E-2</v>
      </c>
      <c r="X562">
        <f t="shared" ca="1" si="72"/>
        <v>1</v>
      </c>
      <c r="Y562" s="7"/>
    </row>
    <row r="563" spans="1:25" ht="15" customHeight="1" x14ac:dyDescent="0.3">
      <c r="A563" s="130">
        <v>556</v>
      </c>
      <c r="B563" s="10">
        <f t="shared" ca="1" si="63"/>
        <v>0.93776948662181381</v>
      </c>
      <c r="C563" s="57">
        <f ca="1">_xlfn.NORM.INV(B563,'Input Parameters'!$E$19,'Input Parameters'!$F$19)</f>
        <v>697.11865734925095</v>
      </c>
      <c r="D563" s="10">
        <f t="shared" ca="1" si="64"/>
        <v>0.47225873748807479</v>
      </c>
      <c r="E563" s="59">
        <f ca="1">IF(_xlfn.NORM.INV(D563,'Input Parameters'!$E$20,'Input Parameters'!$F$20)&lt;3500,3500,IF(_xlfn.NORM.INV(D563,'Input Parameters'!$E$20,'Input Parameters'!$F$20)&gt;5500,5500,_xlfn.NORM.INV(D563,'Input Parameters'!$E$20,'Input Parameters'!$F$20)))</f>
        <v>4751.2847824636865</v>
      </c>
      <c r="F563" s="10">
        <f t="shared" ca="1" si="65"/>
        <v>0.92690841234221155</v>
      </c>
      <c r="G563" s="61">
        <f ca="1">_xlfn.NORM.INV(F563,'Input Parameters'!$E$21,'Input Parameters'!$F$21)</f>
        <v>296.27172886718955</v>
      </c>
      <c r="H563" s="54">
        <f ca="1">EXP(E563*(1/'Input Parameters'!$E$22-1/G563))</f>
        <v>1.1961082671220189</v>
      </c>
      <c r="I563" s="10">
        <f t="shared" ca="1" si="66"/>
        <v>0.49599434661053066</v>
      </c>
      <c r="J563" s="29">
        <f ca="1">_xlfn.BETA.INV(I563,'Input Parameters'!$L$24,'Input Parameters'!$M$24,'Input Parameters'!$J$24,'Input Parameters'!$K$24)</f>
        <v>0.60554378629084038</v>
      </c>
      <c r="K563" s="156">
        <f ca="1">('Input Parameters'!$E$25/'Input Parameters'!$E$31)^$J563</f>
        <v>1.2985820450144448E-2</v>
      </c>
      <c r="L563" s="66">
        <f ca="1">$H563*$C563*'Input Parameters'!$E$23*K563</f>
        <v>10.827958734470258</v>
      </c>
      <c r="M563" s="23">
        <f t="shared" ca="1" si="67"/>
        <v>0.3739878112194116</v>
      </c>
      <c r="N563" s="15">
        <f ca="1">_xlfn.NORM.INV(M563,'Input Parameters'!$E$26,'Input Parameters'!$F$26)</f>
        <v>2.7252493975938964E-2</v>
      </c>
      <c r="O563" s="8">
        <f t="shared" ca="1" si="68"/>
        <v>1.935774363757814E-2</v>
      </c>
      <c r="P563" s="29">
        <f ca="1">_xlfn.LOGNORM.INV(O563,'Input Parameters'!$H$27,'Input Parameters'!$I$27)</f>
        <v>0.57044461524495271</v>
      </c>
      <c r="Q563" s="10"/>
      <c r="R563" s="15">
        <f>'Input Parameters'!$E$28</f>
        <v>12.7</v>
      </c>
      <c r="S563" s="10">
        <f t="shared" ca="1" si="69"/>
        <v>6.7091647753937278E-2</v>
      </c>
      <c r="T563" s="25">
        <f ca="1">_xlfn.LOGNORM.INV(S563,'Input Parameters'!$H$29,'Input Parameters'!$I$29)</f>
        <v>49.218440261196498</v>
      </c>
      <c r="U563" s="10">
        <f t="shared" ca="1" si="70"/>
        <v>0.94265201075647165</v>
      </c>
      <c r="V563" s="29">
        <f ca="1">IF('Input Parameters'!$D$30="Beta",_xlfn.BETA.INV(U563,'Input Parameters'!$L$30,'Input Parameters'!$M$30,'Input Parameters'!$J$30,'Input Parameters'!$K$30),IF('Input Parameters'!$D$30="LogNorm",_xlfn.LOGNORM.INV(U563,'Input Parameters'!$H$30,'Input Parameters'!$I$30)))</f>
        <v>1.8612728604879438</v>
      </c>
      <c r="W563" s="2">
        <f ca="1">N563+(P563-N563)*(1-ERF((T563-R563)/(2*SQRT(L563*'Input Parameters'!$E$31))))</f>
        <v>0.26224175129098903</v>
      </c>
      <c r="X563">
        <f t="shared" ca="1" si="72"/>
        <v>1</v>
      </c>
      <c r="Y563" s="7"/>
    </row>
    <row r="564" spans="1:25" ht="15" customHeight="1" x14ac:dyDescent="0.3">
      <c r="A564" s="130">
        <v>557</v>
      </c>
      <c r="B564" s="10">
        <f t="shared" ca="1" si="63"/>
        <v>0.98607822013257074</v>
      </c>
      <c r="C564" s="57">
        <f ca="1">_xlfn.NORM.INV(B564,'Input Parameters'!$E$19,'Input Parameters'!$F$19)</f>
        <v>753.15635738314791</v>
      </c>
      <c r="D564" s="10">
        <f t="shared" ca="1" si="64"/>
        <v>0.71694547713919599</v>
      </c>
      <c r="E564" s="59">
        <f ca="1">IF(_xlfn.NORM.INV(D564,'Input Parameters'!$E$20,'Input Parameters'!$F$20)&lt;3500,3500,IF(_xlfn.NORM.INV(D564,'Input Parameters'!$E$20,'Input Parameters'!$F$20)&gt;5500,5500,_xlfn.NORM.INV(D564,'Input Parameters'!$E$20,'Input Parameters'!$F$20)))</f>
        <v>5201.6539006928915</v>
      </c>
      <c r="F564" s="10">
        <f t="shared" ca="1" si="65"/>
        <v>0.54568125019937752</v>
      </c>
      <c r="G564" s="61">
        <f ca="1">_xlfn.NORM.INV(F564,'Input Parameters'!$E$21,'Input Parameters'!$F$21)</f>
        <v>285.75199233283229</v>
      </c>
      <c r="H564" s="54">
        <f ca="1">EXP(E564*(1/'Input Parameters'!$E$22-1/G564))</f>
        <v>0.63743605770213918</v>
      </c>
      <c r="I564" s="10">
        <f t="shared" ca="1" si="66"/>
        <v>0.54271789904400036</v>
      </c>
      <c r="J564" s="29">
        <f ca="1">_xlfn.BETA.INV(I564,'Input Parameters'!$L$24,'Input Parameters'!$M$24,'Input Parameters'!$J$24,'Input Parameters'!$K$24)</f>
        <v>0.62434760506751052</v>
      </c>
      <c r="K564" s="156">
        <f ca="1">('Input Parameters'!$E$25/'Input Parameters'!$E$31)^$J564</f>
        <v>1.1347165035720362E-2</v>
      </c>
      <c r="L564" s="66">
        <f ca="1">$H564*$C564*'Input Parameters'!$E$23*K564</f>
        <v>5.4476493336483403</v>
      </c>
      <c r="M564" s="23">
        <f t="shared" ca="1" si="67"/>
        <v>7.3088628238084374E-2</v>
      </c>
      <c r="N564" s="15">
        <f ca="1">_xlfn.NORM.INV(M564,'Input Parameters'!$E$26,'Input Parameters'!$F$26)</f>
        <v>3.4834827344420657E-3</v>
      </c>
      <c r="O564" s="8">
        <f t="shared" ca="1" si="68"/>
        <v>0.20773283101892792</v>
      </c>
      <c r="P564" s="29">
        <f ca="1">_xlfn.LOGNORM.INV(O564,'Input Parameters'!$H$27,'Input Parameters'!$I$27)</f>
        <v>0.99297569352860471</v>
      </c>
      <c r="Q564" s="10"/>
      <c r="R564" s="15">
        <f>'Input Parameters'!$E$28</f>
        <v>12.7</v>
      </c>
      <c r="S564" s="10">
        <f t="shared" ca="1" si="69"/>
        <v>0.34016232056458273</v>
      </c>
      <c r="T564" s="25">
        <f ca="1">_xlfn.LOGNORM.INV(S564,'Input Parameters'!$H$29,'Input Parameters'!$I$29)</f>
        <v>55.599444700298612</v>
      </c>
      <c r="U564" s="10">
        <f t="shared" ca="1" si="70"/>
        <v>0.67255662384117065</v>
      </c>
      <c r="V564" s="29">
        <f ca="1">IF('Input Parameters'!$D$30="Beta",_xlfn.BETA.INV(U564,'Input Parameters'!$L$30,'Input Parameters'!$M$30,'Input Parameters'!$J$30,'Input Parameters'!$K$30),IF('Input Parameters'!$D$30="LogNorm",_xlfn.LOGNORM.INV(U564,'Input Parameters'!$H$30,'Input Parameters'!$I$30)))</f>
        <v>1.1918097099081815</v>
      </c>
      <c r="W564" s="2">
        <f ca="1">N564+(P564-N564)*(1-ERF((T564-R564)/(2*SQRT(L564*'Input Parameters'!$E$31))))</f>
        <v>0.19516308140933938</v>
      </c>
      <c r="X564">
        <f t="shared" ca="1" si="72"/>
        <v>1</v>
      </c>
      <c r="Y564" s="7"/>
    </row>
    <row r="565" spans="1:25" ht="15" customHeight="1" x14ac:dyDescent="0.3">
      <c r="A565" s="130">
        <v>558</v>
      </c>
      <c r="B565" s="10">
        <f t="shared" ca="1" si="63"/>
        <v>0.96652454357196338</v>
      </c>
      <c r="C565" s="57">
        <f ca="1">_xlfn.NORM.INV(B565,'Input Parameters'!$E$19,'Input Parameters'!$F$19)</f>
        <v>722.10428798274165</v>
      </c>
      <c r="D565" s="10">
        <f t="shared" ca="1" si="64"/>
        <v>0.92804779688480721</v>
      </c>
      <c r="E565" s="59">
        <f ca="1">IF(_xlfn.NORM.INV(D565,'Input Parameters'!$E$20,'Input Parameters'!$F$20)&lt;3500,3500,IF(_xlfn.NORM.INV(D565,'Input Parameters'!$E$20,'Input Parameters'!$F$20)&gt;5500,5500,_xlfn.NORM.INV(D565,'Input Parameters'!$E$20,'Input Parameters'!$F$20)))</f>
        <v>5500</v>
      </c>
      <c r="F565" s="10">
        <f t="shared" ca="1" si="65"/>
        <v>0.43111282734973477</v>
      </c>
      <c r="G565" s="61">
        <f ca="1">_xlfn.NORM.INV(F565,'Input Parameters'!$E$21,'Input Parameters'!$F$21)</f>
        <v>283.48596225258188</v>
      </c>
      <c r="H565" s="54">
        <f ca="1">EXP(E565*(1/'Input Parameters'!$E$22-1/G565))</f>
        <v>0.53260120215541529</v>
      </c>
      <c r="I565" s="10">
        <f t="shared" ca="1" si="66"/>
        <v>0.92741211191050432</v>
      </c>
      <c r="J565" s="29">
        <f ca="1">_xlfn.BETA.INV(I565,'Input Parameters'!$L$24,'Input Parameters'!$M$24,'Input Parameters'!$J$24,'Input Parameters'!$K$24)</f>
        <v>0.81351747604763747</v>
      </c>
      <c r="K565" s="156">
        <f ca="1">('Input Parameters'!$E$25/'Input Parameters'!$E$31)^$J565</f>
        <v>2.9210666429452174E-3</v>
      </c>
      <c r="L565" s="66">
        <f ca="1">$H565*$C565*'Input Parameters'!$E$23*K565</f>
        <v>1.1234235706975375</v>
      </c>
      <c r="M565" s="23">
        <f t="shared" ca="1" si="67"/>
        <v>0.57606065701485798</v>
      </c>
      <c r="N565" s="15">
        <f ca="1">_xlfn.NORM.INV(M565,'Input Parameters'!$E$26,'Input Parameters'!$F$26)</f>
        <v>3.8028341124466132E-2</v>
      </c>
      <c r="O565" s="8">
        <f t="shared" ca="1" si="68"/>
        <v>0.90095564866970268</v>
      </c>
      <c r="P565" s="29">
        <f ca="1">_xlfn.LOGNORM.INV(O565,'Input Parameters'!$H$27,'Input Parameters'!$I$27)</f>
        <v>2.5158277541847673</v>
      </c>
      <c r="Q565" s="10"/>
      <c r="R565" s="15">
        <f>'Input Parameters'!$E$28</f>
        <v>12.7</v>
      </c>
      <c r="S565" s="10">
        <f t="shared" ca="1" si="69"/>
        <v>0.60723095079230394</v>
      </c>
      <c r="T565" s="25">
        <f ca="1">_xlfn.LOGNORM.INV(S565,'Input Parameters'!$H$29,'Input Parameters'!$I$29)</f>
        <v>60.038296445327219</v>
      </c>
      <c r="U565" s="10">
        <f t="shared" ca="1" si="70"/>
        <v>0.68809409044900749</v>
      </c>
      <c r="V565" s="29">
        <f ca="1">IF('Input Parameters'!$D$30="Beta",_xlfn.BETA.INV(U565,'Input Parameters'!$L$30,'Input Parameters'!$M$30,'Input Parameters'!$J$30,'Input Parameters'!$K$30),IF('Input Parameters'!$D$30="LogNorm",_xlfn.LOGNORM.INV(U565,'Input Parameters'!$H$30,'Input Parameters'!$I$30)))</f>
        <v>1.212416742823208</v>
      </c>
      <c r="W565" s="2">
        <f ca="1">N565+(P565-N565)*(1-ERF((T565-R565)/(2*SQRT(L565*'Input Parameters'!$E$31))))</f>
        <v>4.1963114799382806E-2</v>
      </c>
      <c r="X565">
        <f t="shared" ca="1" si="72"/>
        <v>1</v>
      </c>
      <c r="Y565" s="7"/>
    </row>
    <row r="566" spans="1:25" ht="15" customHeight="1" x14ac:dyDescent="0.3">
      <c r="A566" s="130">
        <v>559</v>
      </c>
      <c r="B566" s="10">
        <f t="shared" ca="1" si="63"/>
        <v>0.50716763437394385</v>
      </c>
      <c r="C566" s="57">
        <f ca="1">_xlfn.NORM.INV(B566,'Input Parameters'!$E$19,'Input Parameters'!$F$19)</f>
        <v>568.81825896293935</v>
      </c>
      <c r="D566" s="10">
        <f t="shared" ca="1" si="64"/>
        <v>3.9491700199008939E-2</v>
      </c>
      <c r="E566" s="59">
        <f ca="1">IF(_xlfn.NORM.INV(D566,'Input Parameters'!$E$20,'Input Parameters'!$F$20)&lt;3500,3500,IF(_xlfn.NORM.INV(D566,'Input Parameters'!$E$20,'Input Parameters'!$F$20)&gt;5500,5500,_xlfn.NORM.INV(D566,'Input Parameters'!$E$20,'Input Parameters'!$F$20)))</f>
        <v>3570.3692780440633</v>
      </c>
      <c r="F566" s="10">
        <f t="shared" ca="1" si="65"/>
        <v>0.41572557360487294</v>
      </c>
      <c r="G566" s="61">
        <f ca="1">_xlfn.NORM.INV(F566,'Input Parameters'!$E$21,'Input Parameters'!$F$21)</f>
        <v>283.17707139485208</v>
      </c>
      <c r="H566" s="54">
        <f ca="1">EXP(E566*(1/'Input Parameters'!$E$22-1/G566))</f>
        <v>0.65527762873257644</v>
      </c>
      <c r="I566" s="10">
        <f t="shared" ca="1" si="66"/>
        <v>0.4410646316610124</v>
      </c>
      <c r="J566" s="29">
        <f ca="1">_xlfn.BETA.INV(I566,'Input Parameters'!$L$24,'Input Parameters'!$M$24,'Input Parameters'!$J$24,'Input Parameters'!$K$24)</f>
        <v>0.5831185524891237</v>
      </c>
      <c r="K566" s="156">
        <f ca="1">('Input Parameters'!$E$25/'Input Parameters'!$E$31)^$J566</f>
        <v>1.5252242059264608E-2</v>
      </c>
      <c r="L566" s="66">
        <f ca="1">$H566*$C566*'Input Parameters'!$E$23*K566</f>
        <v>5.685027360122362</v>
      </c>
      <c r="M566" s="23">
        <f t="shared" ca="1" si="67"/>
        <v>0.18776295877390126</v>
      </c>
      <c r="N566" s="15">
        <f ca="1">_xlfn.NORM.INV(M566,'Input Parameters'!$E$26,'Input Parameters'!$F$26)</f>
        <v>1.5390429632519888E-2</v>
      </c>
      <c r="O566" s="8">
        <f t="shared" ca="1" si="68"/>
        <v>0.10432750767899224</v>
      </c>
      <c r="P566" s="29">
        <f ca="1">_xlfn.LOGNORM.INV(O566,'Input Parameters'!$H$27,'Input Parameters'!$I$27)</f>
        <v>0.81626258633543858</v>
      </c>
      <c r="Q566" s="10"/>
      <c r="R566" s="15">
        <f>'Input Parameters'!$E$28</f>
        <v>12.7</v>
      </c>
      <c r="S566" s="10">
        <f t="shared" ca="1" si="69"/>
        <v>0.83679442715001429</v>
      </c>
      <c r="T566" s="25">
        <f ca="1">_xlfn.LOGNORM.INV(S566,'Input Parameters'!$H$29,'Input Parameters'!$I$29)</f>
        <v>65.014704166351351</v>
      </c>
      <c r="U566" s="10">
        <f t="shared" ca="1" si="70"/>
        <v>0.52144947703020017</v>
      </c>
      <c r="V566" s="29">
        <f ca="1">IF('Input Parameters'!$D$30="Beta",_xlfn.BETA.INV(U566,'Input Parameters'!$L$30,'Input Parameters'!$M$30,'Input Parameters'!$J$30,'Input Parameters'!$K$30),IF('Input Parameters'!$D$30="LogNorm",_xlfn.LOGNORM.INV(U566,'Input Parameters'!$H$30,'Input Parameters'!$I$30)))</f>
        <v>1.0206292461314066</v>
      </c>
      <c r="W566" s="2">
        <f ca="1">N566+(P566-N566)*(1-ERF((T566-R566)/(2*SQRT(L566*'Input Parameters'!$E$31))))</f>
        <v>0.11212765666168606</v>
      </c>
      <c r="X566">
        <f t="shared" ca="1" si="72"/>
        <v>1</v>
      </c>
      <c r="Y566" s="7"/>
    </row>
    <row r="567" spans="1:25" ht="15" customHeight="1" x14ac:dyDescent="0.3">
      <c r="A567" s="130">
        <v>560</v>
      </c>
      <c r="B567" s="10">
        <f t="shared" ca="1" si="63"/>
        <v>0.95466089462037595</v>
      </c>
      <c r="C567" s="57">
        <f ca="1">_xlfn.NORM.INV(B567,'Input Parameters'!$E$19,'Input Parameters'!$F$19)</f>
        <v>710.25971520590815</v>
      </c>
      <c r="D567" s="10">
        <f t="shared" ca="1" si="64"/>
        <v>4.4279068692825829E-2</v>
      </c>
      <c r="E567" s="59">
        <f ca="1">IF(_xlfn.NORM.INV(D567,'Input Parameters'!$E$20,'Input Parameters'!$F$20)&lt;3500,3500,IF(_xlfn.NORM.INV(D567,'Input Parameters'!$E$20,'Input Parameters'!$F$20)&gt;5500,5500,_xlfn.NORM.INV(D567,'Input Parameters'!$E$20,'Input Parameters'!$F$20)))</f>
        <v>3607.8628512878367</v>
      </c>
      <c r="F567" s="10">
        <f t="shared" ca="1" si="65"/>
        <v>0.23014489481882128</v>
      </c>
      <c r="G567" s="61">
        <f ca="1">_xlfn.NORM.INV(F567,'Input Parameters'!$E$21,'Input Parameters'!$F$21)</f>
        <v>279.04641374000948</v>
      </c>
      <c r="H567" s="54">
        <f ca="1">EXP(E567*(1/'Input Parameters'!$E$22-1/G567))</f>
        <v>0.54024523662071422</v>
      </c>
      <c r="I567" s="10">
        <f t="shared" ca="1" si="66"/>
        <v>0.78232129937806938</v>
      </c>
      <c r="J567" s="29">
        <f ca="1">_xlfn.BETA.INV(I567,'Input Parameters'!$L$24,'Input Parameters'!$M$24,'Input Parameters'!$J$24,'Input Parameters'!$K$24)</f>
        <v>0.72609134689023125</v>
      </c>
      <c r="K567" s="156">
        <f ca="1">('Input Parameters'!$E$25/'Input Parameters'!$E$31)^$J567</f>
        <v>5.469046836402861E-3</v>
      </c>
      <c r="L567" s="66">
        <f ca="1">$H567*$C567*'Input Parameters'!$E$23*K567</f>
        <v>2.0985521780081915</v>
      </c>
      <c r="M567" s="23">
        <f t="shared" ca="1" si="67"/>
        <v>0.59119323450157235</v>
      </c>
      <c r="N567" s="15">
        <f ca="1">_xlfn.NORM.INV(M567,'Input Parameters'!$E$26,'Input Parameters'!$F$26)</f>
        <v>3.8842925335474419E-2</v>
      </c>
      <c r="O567" s="8">
        <f t="shared" ca="1" si="68"/>
        <v>0.12396641235152717</v>
      </c>
      <c r="P567" s="29">
        <f ca="1">_xlfn.LOGNORM.INV(O567,'Input Parameters'!$H$27,'Input Parameters'!$I$27)</f>
        <v>0.8538984069781228</v>
      </c>
      <c r="Q567" s="10"/>
      <c r="R567" s="15">
        <f>'Input Parameters'!$E$28</f>
        <v>12.7</v>
      </c>
      <c r="S567" s="10">
        <f t="shared" ca="1" si="69"/>
        <v>7.7893730243496773E-3</v>
      </c>
      <c r="T567" s="25">
        <f ca="1">_xlfn.LOGNORM.INV(S567,'Input Parameters'!$H$29,'Input Parameters'!$I$29)</f>
        <v>44.384208601923824</v>
      </c>
      <c r="U567" s="10">
        <f t="shared" ca="1" si="70"/>
        <v>0.61851984771512891</v>
      </c>
      <c r="V567" s="29">
        <f ca="1">IF('Input Parameters'!$D$30="Beta",_xlfn.BETA.INV(U567,'Input Parameters'!$L$30,'Input Parameters'!$M$30,'Input Parameters'!$J$30,'Input Parameters'!$K$30),IF('Input Parameters'!$D$30="LogNorm",_xlfn.LOGNORM.INV(U567,'Input Parameters'!$H$30,'Input Parameters'!$I$30)))</f>
        <v>1.1254013586087386</v>
      </c>
      <c r="W567" s="2">
        <f ca="1">N567+(P567-N567)*(1-ERF((T567-R567)/(2*SQRT(L567*'Input Parameters'!$E$31))))</f>
        <v>0.13825389313532493</v>
      </c>
      <c r="X567">
        <f t="shared" ca="1" si="72"/>
        <v>1</v>
      </c>
      <c r="Y567" s="7"/>
    </row>
    <row r="568" spans="1:25" ht="15" customHeight="1" x14ac:dyDescent="0.3">
      <c r="A568" s="130">
        <v>561</v>
      </c>
      <c r="B568" s="10">
        <f t="shared" ca="1" si="63"/>
        <v>2.6161731031670077E-2</v>
      </c>
      <c r="C568" s="57">
        <f ca="1">_xlfn.NORM.INV(B568,'Input Parameters'!$E$19,'Input Parameters'!$F$19)</f>
        <v>403.33088726154961</v>
      </c>
      <c r="D568" s="10">
        <f t="shared" ca="1" si="64"/>
        <v>0.48247812142149205</v>
      </c>
      <c r="E568" s="59">
        <f ca="1">IF(_xlfn.NORM.INV(D568,'Input Parameters'!$E$20,'Input Parameters'!$F$20)&lt;3500,3500,IF(_xlfn.NORM.INV(D568,'Input Parameters'!$E$20,'Input Parameters'!$F$20)&gt;5500,5500,_xlfn.NORM.INV(D568,'Input Parameters'!$E$20,'Input Parameters'!$F$20)))</f>
        <v>4769.2455233435967</v>
      </c>
      <c r="F568" s="10">
        <f t="shared" ca="1" si="65"/>
        <v>0.21765047989183384</v>
      </c>
      <c r="G568" s="61">
        <f ca="1">_xlfn.NORM.INV(F568,'Input Parameters'!$E$21,'Input Parameters'!$F$21)</f>
        <v>278.71799924400358</v>
      </c>
      <c r="H568" s="54">
        <f ca="1">EXP(E568*(1/'Input Parameters'!$E$22-1/G568))</f>
        <v>0.43427517349479738</v>
      </c>
      <c r="I568" s="10">
        <f t="shared" ca="1" si="66"/>
        <v>0.47782037892200635</v>
      </c>
      <c r="J568" s="29">
        <f ca="1">_xlfn.BETA.INV(I568,'Input Parameters'!$L$24,'Input Parameters'!$M$24,'Input Parameters'!$J$24,'Input Parameters'!$K$24)</f>
        <v>0.59817802570990186</v>
      </c>
      <c r="K568" s="156">
        <f ca="1">('Input Parameters'!$E$25/'Input Parameters'!$E$31)^$J568</f>
        <v>1.3690424716139101E-2</v>
      </c>
      <c r="L568" s="66">
        <f ca="1">$H568*$C568*'Input Parameters'!$E$23*K568</f>
        <v>2.397968123186756</v>
      </c>
      <c r="M568" s="23">
        <f t="shared" ca="1" si="67"/>
        <v>0.78350214882997482</v>
      </c>
      <c r="N568" s="15">
        <f ca="1">_xlfn.NORM.INV(M568,'Input Parameters'!$E$26,'Input Parameters'!$F$26)</f>
        <v>5.0465589365797078E-2</v>
      </c>
      <c r="O568" s="8">
        <f t="shared" ca="1" si="68"/>
        <v>4.7788218856299469E-3</v>
      </c>
      <c r="P568" s="29">
        <f ca="1">_xlfn.LOGNORM.INV(O568,'Input Parameters'!$H$27,'Input Parameters'!$I$27)</f>
        <v>0.45236424503348199</v>
      </c>
      <c r="Q568" s="10"/>
      <c r="R568" s="15">
        <f>'Input Parameters'!$E$28</f>
        <v>12.7</v>
      </c>
      <c r="S568" s="10">
        <f t="shared" ca="1" si="69"/>
        <v>0.91529361292776568</v>
      </c>
      <c r="T568" s="25">
        <f ca="1">_xlfn.LOGNORM.INV(S568,'Input Parameters'!$H$29,'Input Parameters'!$I$29)</f>
        <v>67.945502601074566</v>
      </c>
      <c r="U568" s="10">
        <f t="shared" ca="1" si="70"/>
        <v>3.2400684621762821E-2</v>
      </c>
      <c r="V568" s="29">
        <f ca="1">IF('Input Parameters'!$D$30="Beta",_xlfn.BETA.INV(U568,'Input Parameters'!$L$30,'Input Parameters'!$M$30,'Input Parameters'!$J$30,'Input Parameters'!$K$30),IF('Input Parameters'!$D$30="LogNorm",_xlfn.LOGNORM.INV(U568,'Input Parameters'!$H$30,'Input Parameters'!$I$30)))</f>
        <v>0.48239008316773324</v>
      </c>
      <c r="W568" s="2">
        <f ca="1">N568+(P568-N568)*(1-ERF((T568-R568)/(2*SQRT(L568*'Input Parameters'!$E$31))))</f>
        <v>5.5146424721515236E-2</v>
      </c>
      <c r="X568">
        <f t="shared" ca="1" si="72"/>
        <v>1</v>
      </c>
      <c r="Y568" s="7"/>
    </row>
    <row r="569" spans="1:25" ht="15" customHeight="1" x14ac:dyDescent="0.3">
      <c r="A569" s="130">
        <v>562</v>
      </c>
      <c r="B569" s="10">
        <f t="shared" ca="1" si="63"/>
        <v>0.19907408675022664</v>
      </c>
      <c r="C569" s="57">
        <f ca="1">_xlfn.NORM.INV(B569,'Input Parameters'!$E$19,'Input Parameters'!$F$19)</f>
        <v>495.90315018643861</v>
      </c>
      <c r="D569" s="10">
        <f t="shared" ca="1" si="64"/>
        <v>0.66525455159397251</v>
      </c>
      <c r="E569" s="59">
        <f ca="1">IF(_xlfn.NORM.INV(D569,'Input Parameters'!$E$20,'Input Parameters'!$F$20)&lt;3500,3500,IF(_xlfn.NORM.INV(D569,'Input Parameters'!$E$20,'Input Parameters'!$F$20)&gt;5500,5500,_xlfn.NORM.INV(D569,'Input Parameters'!$E$20,'Input Parameters'!$F$20)))</f>
        <v>5098.7927789592723</v>
      </c>
      <c r="F569" s="10">
        <f t="shared" ca="1" si="65"/>
        <v>0.40513507270419435</v>
      </c>
      <c r="G569" s="61">
        <f ca="1">_xlfn.NORM.INV(F569,'Input Parameters'!$E$21,'Input Parameters'!$F$21)</f>
        <v>282.962990533869</v>
      </c>
      <c r="H569" s="54">
        <f ca="1">EXP(E569*(1/'Input Parameters'!$E$22-1/G569))</f>
        <v>0.53941559322707733</v>
      </c>
      <c r="I569" s="10">
        <f t="shared" ca="1" si="66"/>
        <v>0.3148290993068712</v>
      </c>
      <c r="J569" s="29">
        <f ca="1">_xlfn.BETA.INV(I569,'Input Parameters'!$L$24,'Input Parameters'!$M$24,'Input Parameters'!$J$24,'Input Parameters'!$K$24)</f>
        <v>0.52814662446762062</v>
      </c>
      <c r="K569" s="156">
        <f ca="1">('Input Parameters'!$E$25/'Input Parameters'!$E$31)^$J569</f>
        <v>2.2625334223890323E-2</v>
      </c>
      <c r="L569" s="66">
        <f ca="1">$H569*$C569*'Input Parameters'!$E$23*K569</f>
        <v>6.0522292093510908</v>
      </c>
      <c r="M569" s="23">
        <f t="shared" ca="1" si="67"/>
        <v>0.80429501624574107</v>
      </c>
      <c r="N569" s="15">
        <f ca="1">_xlfn.NORM.INV(M569,'Input Parameters'!$E$26,'Input Parameters'!$F$26)</f>
        <v>5.199832682272848E-2</v>
      </c>
      <c r="O569" s="8">
        <f t="shared" ca="1" si="68"/>
        <v>0.91160397059517095</v>
      </c>
      <c r="P569" s="29">
        <f ca="1">_xlfn.LOGNORM.INV(O569,'Input Parameters'!$H$27,'Input Parameters'!$I$27)</f>
        <v>2.5877160813634896</v>
      </c>
      <c r="Q569" s="10"/>
      <c r="R569" s="15">
        <f>'Input Parameters'!$E$28</f>
        <v>12.7</v>
      </c>
      <c r="S569" s="10">
        <f t="shared" ca="1" si="69"/>
        <v>0.55306326897280556</v>
      </c>
      <c r="T569" s="25">
        <f ca="1">_xlfn.LOGNORM.INV(S569,'Input Parameters'!$H$29,'Input Parameters'!$I$29)</f>
        <v>59.110573406596949</v>
      </c>
      <c r="U569" s="10">
        <f t="shared" ca="1" si="70"/>
        <v>0.74899151268841291</v>
      </c>
      <c r="V569" s="29">
        <f ca="1">IF('Input Parameters'!$D$30="Beta",_xlfn.BETA.INV(U569,'Input Parameters'!$L$30,'Input Parameters'!$M$30,'Input Parameters'!$J$30,'Input Parameters'!$K$30),IF('Input Parameters'!$D$30="LogNorm",_xlfn.LOGNORM.INV(U569,'Input Parameters'!$H$30,'Input Parameters'!$I$30)))</f>
        <v>1.3020484482207224</v>
      </c>
      <c r="W569" s="2">
        <f ca="1">N569+(P569-N569)*(1-ERF((T569-R569)/(2*SQRT(L569*'Input Parameters'!$E$31))))</f>
        <v>0.5140454323529644</v>
      </c>
      <c r="X569">
        <f t="shared" ca="1" si="72"/>
        <v>1</v>
      </c>
      <c r="Y569" s="7"/>
    </row>
    <row r="570" spans="1:25" ht="15" customHeight="1" x14ac:dyDescent="0.3">
      <c r="A570" s="130">
        <v>563</v>
      </c>
      <c r="B570" s="10">
        <f t="shared" ca="1" si="63"/>
        <v>0.52697791048755216</v>
      </c>
      <c r="C570" s="57">
        <f ca="1">_xlfn.NORM.INV(B570,'Input Parameters'!$E$19,'Input Parameters'!$F$19)</f>
        <v>573.01855573191449</v>
      </c>
      <c r="D570" s="10">
        <f t="shared" ca="1" si="64"/>
        <v>0.41586609059176172</v>
      </c>
      <c r="E570" s="59">
        <f ca="1">IF(_xlfn.NORM.INV(D570,'Input Parameters'!$E$20,'Input Parameters'!$F$20)&lt;3500,3500,IF(_xlfn.NORM.INV(D570,'Input Parameters'!$E$20,'Input Parameters'!$F$20)&gt;5500,5500,_xlfn.NORM.INV(D570,'Input Parameters'!$E$20,'Input Parameters'!$F$20)))</f>
        <v>4651.2636427966227</v>
      </c>
      <c r="F570" s="10">
        <f t="shared" ca="1" si="65"/>
        <v>0.43635774210402523</v>
      </c>
      <c r="G570" s="61">
        <f ca="1">_xlfn.NORM.INV(F570,'Input Parameters'!$E$21,'Input Parameters'!$F$21)</f>
        <v>283.59074772287374</v>
      </c>
      <c r="H570" s="54">
        <f ca="1">EXP(E570*(1/'Input Parameters'!$E$22-1/G570))</f>
        <v>0.59054837345225974</v>
      </c>
      <c r="I570" s="10">
        <f t="shared" ca="1" si="66"/>
        <v>0.91405386453117321</v>
      </c>
      <c r="J570" s="29">
        <f ca="1">_xlfn.BETA.INV(I570,'Input Parameters'!$L$24,'Input Parameters'!$M$24,'Input Parameters'!$J$24,'Input Parameters'!$K$24)</f>
        <v>0.80284698586999825</v>
      </c>
      <c r="K570" s="156">
        <f ca="1">('Input Parameters'!$E$25/'Input Parameters'!$E$31)^$J570</f>
        <v>3.1534405939510762E-3</v>
      </c>
      <c r="L570" s="66">
        <f ca="1">$H570*$C570*'Input Parameters'!$E$23*K570</f>
        <v>1.0671090849389275</v>
      </c>
      <c r="M570" s="23">
        <f t="shared" ca="1" si="67"/>
        <v>0.94737448555355419</v>
      </c>
      <c r="N570" s="15">
        <f ca="1">_xlfn.NORM.INV(M570,'Input Parameters'!$E$26,'Input Parameters'!$F$26)</f>
        <v>6.8018166938740132E-2</v>
      </c>
      <c r="O570" s="8">
        <f t="shared" ca="1" si="68"/>
        <v>0.64643375369169331</v>
      </c>
      <c r="P570" s="29">
        <f ca="1">_xlfn.LOGNORM.INV(O570,'Input Parameters'!$H$27,'Input Parameters'!$I$27)</f>
        <v>1.6810693674459425</v>
      </c>
      <c r="Q570" s="10"/>
      <c r="R570" s="15">
        <f>'Input Parameters'!$E$28</f>
        <v>12.7</v>
      </c>
      <c r="S570" s="10">
        <f t="shared" ca="1" si="69"/>
        <v>0.39979652986625736</v>
      </c>
      <c r="T570" s="25">
        <f ca="1">_xlfn.LOGNORM.INV(S570,'Input Parameters'!$H$29,'Input Parameters'!$I$29)</f>
        <v>56.595462854527455</v>
      </c>
      <c r="U570" s="10">
        <f t="shared" ca="1" si="70"/>
        <v>0.55007616588913455</v>
      </c>
      <c r="V570" s="29">
        <f ca="1">IF('Input Parameters'!$D$30="Beta",_xlfn.BETA.INV(U570,'Input Parameters'!$L$30,'Input Parameters'!$M$30,'Input Parameters'!$J$30,'Input Parameters'!$K$30),IF('Input Parameters'!$D$30="LogNorm",_xlfn.LOGNORM.INV(U570,'Input Parameters'!$H$30,'Input Parameters'!$I$30)))</f>
        <v>1.0500488408172692</v>
      </c>
      <c r="W570" s="2">
        <f ca="1">N570+(P570-N570)*(1-ERF((T570-R570)/(2*SQRT(L570*'Input Parameters'!$E$31))))</f>
        <v>7.2306436164321045E-2</v>
      </c>
      <c r="X570">
        <f t="shared" ca="1" si="72"/>
        <v>1</v>
      </c>
      <c r="Y570" s="7"/>
    </row>
    <row r="571" spans="1:25" ht="15" customHeight="1" x14ac:dyDescent="0.3">
      <c r="A571" s="130">
        <v>564</v>
      </c>
      <c r="B571" s="10">
        <f t="shared" ca="1" si="63"/>
        <v>0.40008749576349234</v>
      </c>
      <c r="C571" s="57">
        <f ca="1">_xlfn.NORM.INV(B571,'Input Parameters'!$E$19,'Input Parameters'!$F$19)</f>
        <v>545.91130611960796</v>
      </c>
      <c r="D571" s="10">
        <f t="shared" ca="1" si="64"/>
        <v>0.78494824979882349</v>
      </c>
      <c r="E571" s="59">
        <f ca="1">IF(_xlfn.NORM.INV(D571,'Input Parameters'!$E$20,'Input Parameters'!$F$20)&lt;3500,3500,IF(_xlfn.NORM.INV(D571,'Input Parameters'!$E$20,'Input Parameters'!$F$20)&gt;5500,5500,_xlfn.NORM.INV(D571,'Input Parameters'!$E$20,'Input Parameters'!$F$20)))</f>
        <v>5352.3101875844613</v>
      </c>
      <c r="F571" s="10">
        <f t="shared" ca="1" si="65"/>
        <v>0.1501241608192232</v>
      </c>
      <c r="G571" s="61">
        <f ca="1">_xlfn.NORM.INV(F571,'Input Parameters'!$E$21,'Input Parameters'!$F$21)</f>
        <v>276.70781798129201</v>
      </c>
      <c r="H571" s="54">
        <f ca="1">EXP(E571*(1/'Input Parameters'!$E$22-1/G571))</f>
        <v>0.34110935533920173</v>
      </c>
      <c r="I571" s="10">
        <f t="shared" ca="1" si="66"/>
        <v>0.28017665989991758</v>
      </c>
      <c r="J571" s="29">
        <f ca="1">_xlfn.BETA.INV(I571,'Input Parameters'!$L$24,'Input Parameters'!$M$24,'Input Parameters'!$J$24,'Input Parameters'!$K$24)</f>
        <v>0.5115603060697359</v>
      </c>
      <c r="K571" s="156">
        <f ca="1">('Input Parameters'!$E$25/'Input Parameters'!$E$31)^$J571</f>
        <v>2.5484056171448732E-2</v>
      </c>
      <c r="L571" s="66">
        <f ca="1">$H571*$C571*'Input Parameters'!$E$23*K571</f>
        <v>4.7455250821550123</v>
      </c>
      <c r="M571" s="23">
        <f t="shared" ca="1" si="67"/>
        <v>0.704333292634721</v>
      </c>
      <c r="N571" s="15">
        <f ca="1">_xlfn.NORM.INV(M571,'Input Parameters'!$E$26,'Input Parameters'!$F$26)</f>
        <v>4.5274999599198604E-2</v>
      </c>
      <c r="O571" s="8">
        <f t="shared" ca="1" si="68"/>
        <v>0.67177454347202725</v>
      </c>
      <c r="P571" s="29">
        <f ca="1">_xlfn.LOGNORM.INV(O571,'Input Parameters'!$H$27,'Input Parameters'!$I$27)</f>
        <v>1.7332607773018871</v>
      </c>
      <c r="Q571" s="10"/>
      <c r="R571" s="15">
        <f>'Input Parameters'!$E$28</f>
        <v>12.7</v>
      </c>
      <c r="S571" s="10">
        <f t="shared" ca="1" si="69"/>
        <v>0.41692073405368479</v>
      </c>
      <c r="T571" s="25">
        <f ca="1">_xlfn.LOGNORM.INV(S571,'Input Parameters'!$H$29,'Input Parameters'!$I$29)</f>
        <v>56.876353447710599</v>
      </c>
      <c r="U571" s="10">
        <f t="shared" ca="1" si="70"/>
        <v>0.77874651413813933</v>
      </c>
      <c r="V571" s="29">
        <f ca="1">IF('Input Parameters'!$D$30="Beta",_xlfn.BETA.INV(U571,'Input Parameters'!$L$30,'Input Parameters'!$M$30,'Input Parameters'!$J$30,'Input Parameters'!$K$30),IF('Input Parameters'!$D$30="LogNorm",_xlfn.LOGNORM.INV(U571,'Input Parameters'!$H$30,'Input Parameters'!$I$30)))</f>
        <v>1.3526303888136821</v>
      </c>
      <c r="W571" s="2">
        <f ca="1">N571+(P571-N571)*(1-ERF((T571-R571)/(2*SQRT(L571*'Input Parameters'!$E$31))))</f>
        <v>0.30115294333642784</v>
      </c>
      <c r="X571">
        <f t="shared" ca="1" si="72"/>
        <v>1</v>
      </c>
      <c r="Y571" s="7"/>
    </row>
    <row r="572" spans="1:25" ht="15" customHeight="1" x14ac:dyDescent="0.3">
      <c r="A572" s="130">
        <v>565</v>
      </c>
      <c r="B572" s="10">
        <f t="shared" ca="1" si="63"/>
        <v>0.72929381577999264</v>
      </c>
      <c r="C572" s="57">
        <f ca="1">_xlfn.NORM.INV(B572,'Input Parameters'!$E$19,'Input Parameters'!$F$19)</f>
        <v>618.90234267281676</v>
      </c>
      <c r="D572" s="10">
        <f t="shared" ca="1" si="64"/>
        <v>0.83360788641728467</v>
      </c>
      <c r="E572" s="59">
        <f ca="1">IF(_xlfn.NORM.INV(D572,'Input Parameters'!$E$20,'Input Parameters'!$F$20)&lt;3500,3500,IF(_xlfn.NORM.INV(D572,'Input Parameters'!$E$20,'Input Parameters'!$F$20)&gt;5500,5500,_xlfn.NORM.INV(D572,'Input Parameters'!$E$20,'Input Parameters'!$F$20)))</f>
        <v>5477.9647128414599</v>
      </c>
      <c r="F572" s="10">
        <f t="shared" ca="1" si="65"/>
        <v>0.47180900877403087</v>
      </c>
      <c r="G572" s="61">
        <f ca="1">_xlfn.NORM.INV(F572,'Input Parameters'!$E$21,'Input Parameters'!$F$21)</f>
        <v>284.29411526689734</v>
      </c>
      <c r="H572" s="54">
        <f ca="1">EXP(E572*(1/'Input Parameters'!$E$22-1/G572))</f>
        <v>0.56409765429926251</v>
      </c>
      <c r="I572" s="10">
        <f t="shared" ca="1" si="66"/>
        <v>0.31251959212751446</v>
      </c>
      <c r="J572" s="29">
        <f ca="1">_xlfn.BETA.INV(I572,'Input Parameters'!$L$24,'Input Parameters'!$M$24,'Input Parameters'!$J$24,'Input Parameters'!$K$24)</f>
        <v>0.52706806428753106</v>
      </c>
      <c r="K572" s="156">
        <f ca="1">('Input Parameters'!$E$25/'Input Parameters'!$E$31)^$J572</f>
        <v>2.2801067720975069E-2</v>
      </c>
      <c r="L572" s="66">
        <f ca="1">$H572*$C572*'Input Parameters'!$E$23*K572</f>
        <v>7.9603397663174782</v>
      </c>
      <c r="M572" s="23">
        <f t="shared" ca="1" si="67"/>
        <v>0.284297857845068</v>
      </c>
      <c r="N572" s="15">
        <f ca="1">_xlfn.NORM.INV(M572,'Input Parameters'!$E$26,'Input Parameters'!$F$26)</f>
        <v>2.2027461565418516E-2</v>
      </c>
      <c r="O572" s="8">
        <f t="shared" ca="1" si="68"/>
        <v>0.5404623516873911</v>
      </c>
      <c r="P572" s="29">
        <f ca="1">_xlfn.LOGNORM.INV(O572,'Input Parameters'!$H$27,'Input Parameters'!$I$27)</f>
        <v>1.4890825995037917</v>
      </c>
      <c r="Q572" s="10"/>
      <c r="R572" s="15">
        <f>'Input Parameters'!$E$28</f>
        <v>12.7</v>
      </c>
      <c r="S572" s="10">
        <f t="shared" ca="1" si="69"/>
        <v>0.67040970662707799</v>
      </c>
      <c r="T572" s="25">
        <f ca="1">_xlfn.LOGNORM.INV(S572,'Input Parameters'!$H$29,'Input Parameters'!$I$29)</f>
        <v>61.187907718919028</v>
      </c>
      <c r="U572" s="10">
        <f t="shared" ca="1" si="70"/>
        <v>0.45756729149225317</v>
      </c>
      <c r="V572" s="29">
        <f ca="1">IF('Input Parameters'!$D$30="Beta",_xlfn.BETA.INV(U572,'Input Parameters'!$L$30,'Input Parameters'!$M$30,'Input Parameters'!$J$30,'Input Parameters'!$K$30),IF('Input Parameters'!$D$30="LogNorm",_xlfn.LOGNORM.INV(U572,'Input Parameters'!$H$30,'Input Parameters'!$I$30)))</f>
        <v>0.95808726130425204</v>
      </c>
      <c r="W572" s="2">
        <f ca="1">N572+(P572-N572)*(1-ERF((T572-R572)/(2*SQRT(L572*'Input Parameters'!$E$31))))</f>
        <v>0.35106535134833838</v>
      </c>
      <c r="X572">
        <f t="shared" ca="1" si="72"/>
        <v>1</v>
      </c>
      <c r="Y572" s="7"/>
    </row>
    <row r="573" spans="1:25" ht="15" customHeight="1" x14ac:dyDescent="0.3">
      <c r="A573" s="130">
        <v>566</v>
      </c>
      <c r="B573" s="10">
        <f t="shared" ca="1" si="63"/>
        <v>0.69696286378214545</v>
      </c>
      <c r="C573" s="57">
        <f ca="1">_xlfn.NORM.INV(B573,'Input Parameters'!$E$19,'Input Parameters'!$F$19)</f>
        <v>610.8754018936437</v>
      </c>
      <c r="D573" s="10">
        <f t="shared" ca="1" si="64"/>
        <v>0.61700294546209578</v>
      </c>
      <c r="E573" s="59">
        <f ca="1">IF(_xlfn.NORM.INV(D573,'Input Parameters'!$E$20,'Input Parameters'!$F$20)&lt;3500,3500,IF(_xlfn.NORM.INV(D573,'Input Parameters'!$E$20,'Input Parameters'!$F$20)&gt;5500,5500,_xlfn.NORM.INV(D573,'Input Parameters'!$E$20,'Input Parameters'!$F$20)))</f>
        <v>5008.3331738193874</v>
      </c>
      <c r="F573" s="10">
        <f t="shared" ca="1" si="65"/>
        <v>0.8957519818515649</v>
      </c>
      <c r="G573" s="61">
        <f ca="1">_xlfn.NORM.INV(F573,'Input Parameters'!$E$21,'Input Parameters'!$F$21)</f>
        <v>294.73561402890346</v>
      </c>
      <c r="H573" s="54">
        <f ca="1">EXP(E573*(1/'Input Parameters'!$E$22-1/G573))</f>
        <v>1.1058978036612299</v>
      </c>
      <c r="I573" s="10">
        <f t="shared" ca="1" si="66"/>
        <v>9.9905596739281122E-2</v>
      </c>
      <c r="J573" s="29">
        <f ca="1">_xlfn.BETA.INV(I573,'Input Parameters'!$L$24,'Input Parameters'!$M$24,'Input Parameters'!$J$24,'Input Parameters'!$K$24)</f>
        <v>0.39713021928142794</v>
      </c>
      <c r="K573" s="156">
        <f ca="1">('Input Parameters'!$E$25/'Input Parameters'!$E$31)^$J573</f>
        <v>5.7911888830084274E-2</v>
      </c>
      <c r="L573" s="66">
        <f ca="1">$H573*$C573*'Input Parameters'!$E$23*K573</f>
        <v>39.123289495428899</v>
      </c>
      <c r="M573" s="23">
        <f t="shared" ca="1" si="67"/>
        <v>2.4674970145053821E-2</v>
      </c>
      <c r="N573" s="15">
        <f ca="1">_xlfn.NORM.INV(M573,'Input Parameters'!$E$26,'Input Parameters'!$F$26)</f>
        <v>-7.276672481428402E-3</v>
      </c>
      <c r="O573" s="8">
        <f t="shared" ca="1" si="68"/>
        <v>0.69130567628262007</v>
      </c>
      <c r="P573" s="29">
        <f ca="1">_xlfn.LOGNORM.INV(O573,'Input Parameters'!$H$27,'Input Parameters'!$I$27)</f>
        <v>1.7757455685116503</v>
      </c>
      <c r="Q573" s="10"/>
      <c r="R573" s="15">
        <f>'Input Parameters'!$E$28</f>
        <v>12.7</v>
      </c>
      <c r="S573" s="10">
        <f t="shared" ca="1" si="69"/>
        <v>0.82507841824848394</v>
      </c>
      <c r="T573" s="25">
        <f ca="1">_xlfn.LOGNORM.INV(S573,'Input Parameters'!$H$29,'Input Parameters'!$I$29)</f>
        <v>64.6763492050585</v>
      </c>
      <c r="U573" s="10">
        <f t="shared" ca="1" si="70"/>
        <v>0.39064559548928401</v>
      </c>
      <c r="V573" s="29">
        <f ca="1">IF('Input Parameters'!$D$30="Beta",_xlfn.BETA.INV(U573,'Input Parameters'!$L$30,'Input Parameters'!$M$30,'Input Parameters'!$J$30,'Input Parameters'!$K$30),IF('Input Parameters'!$D$30="LogNorm",_xlfn.LOGNORM.INV(U573,'Input Parameters'!$H$30,'Input Parameters'!$I$30)))</f>
        <v>0.89558505183442472</v>
      </c>
      <c r="W573" s="2">
        <f ca="1">N573+(P573-N573)*(1-ERF((T573-R573)/(2*SQRT(L573*'Input Parameters'!$E$31))))</f>
        <v>0.98552564007084142</v>
      </c>
      <c r="X573">
        <f t="shared" ca="1" si="72"/>
        <v>0</v>
      </c>
      <c r="Y573" s="7"/>
    </row>
    <row r="574" spans="1:25" ht="15" customHeight="1" x14ac:dyDescent="0.3">
      <c r="A574" s="130">
        <v>567</v>
      </c>
      <c r="B574" s="10">
        <f t="shared" ca="1" si="63"/>
        <v>0.848720776776134</v>
      </c>
      <c r="C574" s="57">
        <f ca="1">_xlfn.NORM.INV(B574,'Input Parameters'!$E$19,'Input Parameters'!$F$19)</f>
        <v>654.41632387910977</v>
      </c>
      <c r="D574" s="10">
        <f t="shared" ca="1" si="64"/>
        <v>0.34694321319147825</v>
      </c>
      <c r="E574" s="59">
        <f ca="1">IF(_xlfn.NORM.INV(D574,'Input Parameters'!$E$20,'Input Parameters'!$F$20)&lt;3500,3500,IF(_xlfn.NORM.INV(D574,'Input Parameters'!$E$20,'Input Parameters'!$F$20)&gt;5500,5500,_xlfn.NORM.INV(D574,'Input Parameters'!$E$20,'Input Parameters'!$F$20)))</f>
        <v>4524.4895225727832</v>
      </c>
      <c r="F574" s="10">
        <f t="shared" ca="1" si="65"/>
        <v>0.72207765848487127</v>
      </c>
      <c r="G574" s="61">
        <f ca="1">_xlfn.NORM.INV(F574,'Input Parameters'!$E$21,'Input Parameters'!$F$21)</f>
        <v>289.47973439277388</v>
      </c>
      <c r="H574" s="54">
        <f ca="1">EXP(E574*(1/'Input Parameters'!$E$22-1/G574))</f>
        <v>0.82879347516335466</v>
      </c>
      <c r="I574" s="10">
        <f t="shared" ca="1" si="66"/>
        <v>0.23345366834554437</v>
      </c>
      <c r="J574" s="29">
        <f ca="1">_xlfn.BETA.INV(I574,'Input Parameters'!$L$24,'Input Parameters'!$M$24,'Input Parameters'!$J$24,'Input Parameters'!$K$24)</f>
        <v>0.48750973802095615</v>
      </c>
      <c r="K574" s="156">
        <f ca="1">('Input Parameters'!$E$25/'Input Parameters'!$E$31)^$J574</f>
        <v>3.0282830634435105E-2</v>
      </c>
      <c r="L574" s="66">
        <f ca="1">$H574*$C574*'Input Parameters'!$E$23*K574</f>
        <v>16.424679920461536</v>
      </c>
      <c r="M574" s="23">
        <f t="shared" ca="1" si="67"/>
        <v>6.3667539362441183E-2</v>
      </c>
      <c r="N574" s="15">
        <f ca="1">_xlfn.NORM.INV(M574,'Input Parameters'!$E$26,'Input Parameters'!$F$26)</f>
        <v>1.9813956814050404E-3</v>
      </c>
      <c r="O574" s="8">
        <f t="shared" ca="1" si="68"/>
        <v>0.46220668480176852</v>
      </c>
      <c r="P574" s="29">
        <f ca="1">_xlfn.LOGNORM.INV(O574,'Input Parameters'!$H$27,'Input Parameters'!$I$27)</f>
        <v>1.3651137276998127</v>
      </c>
      <c r="Q574" s="10"/>
      <c r="R574" s="15">
        <f>'Input Parameters'!$E$28</f>
        <v>12.7</v>
      </c>
      <c r="S574" s="10">
        <f t="shared" ca="1" si="69"/>
        <v>7.1658652302478476E-2</v>
      </c>
      <c r="T574" s="25">
        <f ca="1">_xlfn.LOGNORM.INV(S574,'Input Parameters'!$H$29,'Input Parameters'!$I$29)</f>
        <v>49.408115616104631</v>
      </c>
      <c r="U574" s="10">
        <f t="shared" ca="1" si="70"/>
        <v>0.22750298501006916</v>
      </c>
      <c r="V574" s="29">
        <f ca="1">IF('Input Parameters'!$D$30="Beta",_xlfn.BETA.INV(U574,'Input Parameters'!$L$30,'Input Parameters'!$M$30,'Input Parameters'!$J$30,'Input Parameters'!$K$30),IF('Input Parameters'!$D$30="LogNorm",_xlfn.LOGNORM.INV(U574,'Input Parameters'!$H$30,'Input Parameters'!$I$30)))</f>
        <v>0.74422857491014549</v>
      </c>
      <c r="W574" s="2">
        <f ca="1">N574+(P574-N574)*(1-ERF((T574-R574)/(2*SQRT(L574*'Input Parameters'!$E$31))))</f>
        <v>0.71335549899963224</v>
      </c>
      <c r="X574">
        <f t="shared" ca="1" si="72"/>
        <v>1</v>
      </c>
      <c r="Y574" s="7"/>
    </row>
    <row r="575" spans="1:25" ht="15" customHeight="1" x14ac:dyDescent="0.3">
      <c r="A575" s="130">
        <v>568</v>
      </c>
      <c r="B575" s="10">
        <f t="shared" ca="1" si="63"/>
        <v>0.81249785357943705</v>
      </c>
      <c r="C575" s="57">
        <f ca="1">_xlfn.NORM.INV(B575,'Input Parameters'!$E$19,'Input Parameters'!$F$19)</f>
        <v>642.2632103903934</v>
      </c>
      <c r="D575" s="10">
        <f t="shared" ca="1" si="64"/>
        <v>0.23354937349069005</v>
      </c>
      <c r="E575" s="59">
        <f ca="1">IF(_xlfn.NORM.INV(D575,'Input Parameters'!$E$20,'Input Parameters'!$F$20)&lt;3500,3500,IF(_xlfn.NORM.INV(D575,'Input Parameters'!$E$20,'Input Parameters'!$F$20)&gt;5500,5500,_xlfn.NORM.INV(D575,'Input Parameters'!$E$20,'Input Parameters'!$F$20)))</f>
        <v>4290.9546294568472</v>
      </c>
      <c r="F575" s="10">
        <f t="shared" ca="1" si="65"/>
        <v>0.91845235322472596</v>
      </c>
      <c r="G575" s="61">
        <f ca="1">_xlfn.NORM.INV(F575,'Input Parameters'!$E$21,'Input Parameters'!$F$21)</f>
        <v>295.81262941842067</v>
      </c>
      <c r="H575" s="54">
        <f ca="1">EXP(E575*(1/'Input Parameters'!$E$22-1/G575))</f>
        <v>1.1494065896561401</v>
      </c>
      <c r="I575" s="10">
        <f t="shared" ca="1" si="66"/>
        <v>0.82025557963001761</v>
      </c>
      <c r="J575" s="29">
        <f ca="1">_xlfn.BETA.INV(I575,'Input Parameters'!$L$24,'Input Parameters'!$M$24,'Input Parameters'!$J$24,'Input Parameters'!$K$24)</f>
        <v>0.74506952955486705</v>
      </c>
      <c r="K575" s="156">
        <f ca="1">('Input Parameters'!$E$25/'Input Parameters'!$E$31)^$J575</f>
        <v>4.7729446868711297E-3</v>
      </c>
      <c r="L575" s="66">
        <f ca="1">$H575*$C575*'Input Parameters'!$E$23*K575</f>
        <v>3.5234907026836693</v>
      </c>
      <c r="M575" s="23">
        <f t="shared" ca="1" si="67"/>
        <v>0.75697902469014899</v>
      </c>
      <c r="N575" s="15">
        <f ca="1">_xlfn.NORM.INV(M575,'Input Parameters'!$E$26,'Input Parameters'!$F$26)</f>
        <v>4.8628975901560623E-2</v>
      </c>
      <c r="O575" s="8">
        <f t="shared" ca="1" si="68"/>
        <v>0.33309526865598671</v>
      </c>
      <c r="P575" s="29">
        <f ca="1">_xlfn.LOGNORM.INV(O575,'Input Parameters'!$H$27,'Input Parameters'!$I$27)</f>
        <v>1.1762879979916356</v>
      </c>
      <c r="Q575" s="10"/>
      <c r="R575" s="15">
        <f>'Input Parameters'!$E$28</f>
        <v>12.7</v>
      </c>
      <c r="S575" s="10">
        <f t="shared" ca="1" si="69"/>
        <v>0.62357956575080742</v>
      </c>
      <c r="T575" s="25">
        <f ca="1">_xlfn.LOGNORM.INV(S575,'Input Parameters'!$H$29,'Input Parameters'!$I$29)</f>
        <v>60.327401189626151</v>
      </c>
      <c r="U575" s="10">
        <f t="shared" ca="1" si="70"/>
        <v>0.29837870010611023</v>
      </c>
      <c r="V575" s="29">
        <f ca="1">IF('Input Parameters'!$D$30="Beta",_xlfn.BETA.INV(U575,'Input Parameters'!$L$30,'Input Parameters'!$M$30,'Input Parameters'!$J$30,'Input Parameters'!$K$30),IF('Input Parameters'!$D$30="LogNorm",_xlfn.LOGNORM.INV(U575,'Input Parameters'!$H$30,'Input Parameters'!$I$30)))</f>
        <v>0.81104689863920776</v>
      </c>
      <c r="W575" s="2">
        <f ca="1">N575+(P575-N575)*(1-ERF((T575-R575)/(2*SQRT(L575*'Input Parameters'!$E$31))))</f>
        <v>0.13071295602168559</v>
      </c>
      <c r="X575">
        <f t="shared" ca="1" si="72"/>
        <v>1</v>
      </c>
      <c r="Y575" s="7"/>
    </row>
    <row r="576" spans="1:25" ht="15" customHeight="1" x14ac:dyDescent="0.3">
      <c r="A576" s="130">
        <v>569</v>
      </c>
      <c r="B576" s="10">
        <f t="shared" ca="1" si="63"/>
        <v>0.30172528201524029</v>
      </c>
      <c r="C576" s="57">
        <f ca="1">_xlfn.NORM.INV(B576,'Input Parameters'!$E$19,'Input Parameters'!$F$19)</f>
        <v>523.40691040102479</v>
      </c>
      <c r="D576" s="10">
        <f t="shared" ca="1" si="64"/>
        <v>0.95803466773880941</v>
      </c>
      <c r="E576" s="59">
        <f ca="1">IF(_xlfn.NORM.INV(D576,'Input Parameters'!$E$20,'Input Parameters'!$F$20)&lt;3500,3500,IF(_xlfn.NORM.INV(D576,'Input Parameters'!$E$20,'Input Parameters'!$F$20)&gt;5500,5500,_xlfn.NORM.INV(D576,'Input Parameters'!$E$20,'Input Parameters'!$F$20)))</f>
        <v>5500</v>
      </c>
      <c r="F576" s="10">
        <f t="shared" ca="1" si="65"/>
        <v>0.73988228962420322</v>
      </c>
      <c r="G576" s="61">
        <f ca="1">_xlfn.NORM.INV(F576,'Input Parameters'!$E$21,'Input Parameters'!$F$21)</f>
        <v>289.90384286791181</v>
      </c>
      <c r="H576" s="54">
        <f ca="1">EXP(E576*(1/'Input Parameters'!$E$22-1/G576))</f>
        <v>0.8183404871370934</v>
      </c>
      <c r="I576" s="10">
        <f t="shared" ca="1" si="66"/>
        <v>0.68838479395113439</v>
      </c>
      <c r="J576" s="29">
        <f ca="1">_xlfn.BETA.INV(I576,'Input Parameters'!$L$24,'Input Parameters'!$M$24,'Input Parameters'!$J$24,'Input Parameters'!$K$24)</f>
        <v>0.68390071009788933</v>
      </c>
      <c r="K576" s="156">
        <f ca="1">('Input Parameters'!$E$25/'Input Parameters'!$E$31)^$J576</f>
        <v>7.402078913011108E-3</v>
      </c>
      <c r="L576" s="66">
        <f ca="1">$H576*$C576*'Input Parameters'!$E$23*K576</f>
        <v>3.1704959391636178</v>
      </c>
      <c r="M576" s="23">
        <f t="shared" ca="1" si="67"/>
        <v>2.5117777433664057E-2</v>
      </c>
      <c r="N576" s="15">
        <f ca="1">_xlfn.NORM.INV(M576,'Input Parameters'!$E$26,'Input Parameters'!$F$26)</f>
        <v>-7.1170081852760872E-3</v>
      </c>
      <c r="O576" s="8">
        <f t="shared" ca="1" si="68"/>
        <v>0.20867556628693662</v>
      </c>
      <c r="P576" s="29">
        <f ca="1">_xlfn.LOGNORM.INV(O576,'Input Parameters'!$H$27,'Input Parameters'!$I$27)</f>
        <v>0.99442103653410907</v>
      </c>
      <c r="Q576" s="10"/>
      <c r="R576" s="15">
        <f>'Input Parameters'!$E$28</f>
        <v>12.7</v>
      </c>
      <c r="S576" s="10">
        <f t="shared" ca="1" si="69"/>
        <v>0.63949047230918765</v>
      </c>
      <c r="T576" s="25">
        <f ca="1">_xlfn.LOGNORM.INV(S576,'Input Parameters'!$H$29,'Input Parameters'!$I$29)</f>
        <v>60.613916708969754</v>
      </c>
      <c r="U576" s="10">
        <f t="shared" ca="1" si="70"/>
        <v>0.17944178410002432</v>
      </c>
      <c r="V576" s="29">
        <f ca="1">IF('Input Parameters'!$D$30="Beta",_xlfn.BETA.INV(U576,'Input Parameters'!$L$30,'Input Parameters'!$M$30,'Input Parameters'!$J$30,'Input Parameters'!$K$30),IF('Input Parameters'!$D$30="LogNorm",_xlfn.LOGNORM.INV(U576,'Input Parameters'!$H$30,'Input Parameters'!$I$30)))</f>
        <v>0.69586248575977971</v>
      </c>
      <c r="W576" s="2">
        <f ca="1">N576+(P576-N576)*(1-ERF((T576-R576)/(2*SQRT(L576*'Input Parameters'!$E$31))))</f>
        <v>5.0043177009608551E-2</v>
      </c>
      <c r="X576">
        <f t="shared" ca="1" si="72"/>
        <v>1</v>
      </c>
      <c r="Y576" s="7"/>
    </row>
    <row r="577" spans="1:25" ht="15" customHeight="1" x14ac:dyDescent="0.3">
      <c r="A577" s="130">
        <v>570</v>
      </c>
      <c r="B577" s="10">
        <f t="shared" ca="1" si="63"/>
        <v>0.69819805492837195</v>
      </c>
      <c r="C577" s="57">
        <f ca="1">_xlfn.NORM.INV(B577,'Input Parameters'!$E$19,'Input Parameters'!$F$19)</f>
        <v>611.17450730697715</v>
      </c>
      <c r="D577" s="10">
        <f t="shared" ca="1" si="64"/>
        <v>0.82398103803995359</v>
      </c>
      <c r="E577" s="59">
        <f ca="1">IF(_xlfn.NORM.INV(D577,'Input Parameters'!$E$20,'Input Parameters'!$F$20)&lt;3500,3500,IF(_xlfn.NORM.INV(D577,'Input Parameters'!$E$20,'Input Parameters'!$F$20)&gt;5500,5500,_xlfn.NORM.INV(D577,'Input Parameters'!$E$20,'Input Parameters'!$F$20)))</f>
        <v>5451.4505595840455</v>
      </c>
      <c r="F577" s="10">
        <f t="shared" ca="1" si="65"/>
        <v>0.8693224289268584</v>
      </c>
      <c r="G577" s="61">
        <f ca="1">_xlfn.NORM.INV(F577,'Input Parameters'!$E$21,'Input Parameters'!$F$21)</f>
        <v>293.67830425004939</v>
      </c>
      <c r="H577" s="54">
        <f ca="1">EXP(E577*(1/'Input Parameters'!$E$22-1/G577))</f>
        <v>1.0439098595517802</v>
      </c>
      <c r="I577" s="10">
        <f t="shared" ca="1" si="66"/>
        <v>0.18491423811436469</v>
      </c>
      <c r="J577" s="29">
        <f ca="1">_xlfn.BETA.INV(I577,'Input Parameters'!$L$24,'Input Parameters'!$M$24,'Input Parameters'!$J$24,'Input Parameters'!$K$24)</f>
        <v>0.45958355646393478</v>
      </c>
      <c r="K577" s="156">
        <f ca="1">('Input Parameters'!$E$25/'Input Parameters'!$E$31)^$J577</f>
        <v>3.6999733221902142E-2</v>
      </c>
      <c r="L577" s="66">
        <f ca="1">$H577*$C577*'Input Parameters'!$E$23*K577</f>
        <v>23.606240273738742</v>
      </c>
      <c r="M577" s="23">
        <f t="shared" ca="1" si="67"/>
        <v>0.49351740562312918</v>
      </c>
      <c r="N577" s="15">
        <f ca="1">_xlfn.NORM.INV(M577,'Input Parameters'!$E$26,'Input Parameters'!$F$26)</f>
        <v>3.3658746440051582E-2</v>
      </c>
      <c r="O577" s="8">
        <f t="shared" ca="1" si="68"/>
        <v>0.87113096064523809</v>
      </c>
      <c r="P577" s="29">
        <f ca="1">_xlfn.LOGNORM.INV(O577,'Input Parameters'!$H$27,'Input Parameters'!$I$27)</f>
        <v>2.3488175678572589</v>
      </c>
      <c r="Q577" s="10"/>
      <c r="R577" s="15">
        <f>'Input Parameters'!$E$28</f>
        <v>12.7</v>
      </c>
      <c r="S577" s="10">
        <f t="shared" ca="1" si="69"/>
        <v>0.51952102897778596</v>
      </c>
      <c r="T577" s="25">
        <f ca="1">_xlfn.LOGNORM.INV(S577,'Input Parameters'!$H$29,'Input Parameters'!$I$29)</f>
        <v>58.552746651935514</v>
      </c>
      <c r="U577" s="10">
        <f t="shared" ca="1" si="70"/>
        <v>0.20379584187272004</v>
      </c>
      <c r="V577" s="29">
        <f ca="1">IF('Input Parameters'!$D$30="Beta",_xlfn.BETA.INV(U577,'Input Parameters'!$L$30,'Input Parameters'!$M$30,'Input Parameters'!$J$30,'Input Parameters'!$K$30),IF('Input Parameters'!$D$30="LogNorm",_xlfn.LOGNORM.INV(U577,'Input Parameters'!$H$30,'Input Parameters'!$I$30)))</f>
        <v>0.72081963907531088</v>
      </c>
      <c r="W577" s="2">
        <f ca="1">N577+(P577-N577)*(1-ERF((T577-R577)/(2*SQRT(L577*'Input Parameters'!$E$31))))</f>
        <v>1.2018068602628931</v>
      </c>
      <c r="X577">
        <f t="shared" ca="1" si="72"/>
        <v>0</v>
      </c>
      <c r="Y577" s="7"/>
    </row>
    <row r="578" spans="1:25" ht="15" customHeight="1" x14ac:dyDescent="0.3">
      <c r="A578" s="130">
        <v>571</v>
      </c>
      <c r="B578" s="10">
        <f t="shared" ca="1" si="63"/>
        <v>0.62152295304132321</v>
      </c>
      <c r="C578" s="57">
        <f ca="1">_xlfn.NORM.INV(B578,'Input Parameters'!$E$19,'Input Parameters'!$F$19)</f>
        <v>593.45131883047645</v>
      </c>
      <c r="D578" s="10">
        <f t="shared" ca="1" si="64"/>
        <v>0.95329024153553388</v>
      </c>
      <c r="E578" s="59">
        <f ca="1">IF(_xlfn.NORM.INV(D578,'Input Parameters'!$E$20,'Input Parameters'!$F$20)&lt;3500,3500,IF(_xlfn.NORM.INV(D578,'Input Parameters'!$E$20,'Input Parameters'!$F$20)&gt;5500,5500,_xlfn.NORM.INV(D578,'Input Parameters'!$E$20,'Input Parameters'!$F$20)))</f>
        <v>5500</v>
      </c>
      <c r="F578" s="10">
        <f t="shared" ca="1" si="65"/>
        <v>0.20551281060822035</v>
      </c>
      <c r="G578" s="61">
        <f ca="1">_xlfn.NORM.INV(F578,'Input Parameters'!$E$21,'Input Parameters'!$F$21)</f>
        <v>278.38837183740111</v>
      </c>
      <c r="H578" s="54">
        <f ca="1">EXP(E578*(1/'Input Parameters'!$E$22-1/G578))</f>
        <v>0.37334914279707987</v>
      </c>
      <c r="I578" s="10">
        <f t="shared" ca="1" si="66"/>
        <v>4.7808447243402608E-2</v>
      </c>
      <c r="J578" s="29">
        <f ca="1">_xlfn.BETA.INV(I578,'Input Parameters'!$L$24,'Input Parameters'!$M$24,'Input Parameters'!$J$24,'Input Parameters'!$K$24)</f>
        <v>0.33751477458089862</v>
      </c>
      <c r="K578" s="156">
        <f ca="1">('Input Parameters'!$E$25/'Input Parameters'!$E$31)^$J578</f>
        <v>8.8816898928903487E-2</v>
      </c>
      <c r="L578" s="66">
        <f ca="1">$H578*$C578*'Input Parameters'!$E$23*K578</f>
        <v>19.678675459960242</v>
      </c>
      <c r="M578" s="23">
        <f t="shared" ca="1" si="67"/>
        <v>0.64778057353965801</v>
      </c>
      <c r="N578" s="15">
        <f ca="1">_xlfn.NORM.INV(M578,'Input Parameters'!$E$26,'Input Parameters'!$F$26)</f>
        <v>4.1966042331809485E-2</v>
      </c>
      <c r="O578" s="8">
        <f t="shared" ca="1" si="68"/>
        <v>0.54304919069727586</v>
      </c>
      <c r="P578" s="29">
        <f ca="1">_xlfn.LOGNORM.INV(O578,'Input Parameters'!$H$27,'Input Parameters'!$I$27)</f>
        <v>1.4933840890536985</v>
      </c>
      <c r="Q578" s="10"/>
      <c r="R578" s="15">
        <f>'Input Parameters'!$E$28</f>
        <v>12.7</v>
      </c>
      <c r="S578" s="10">
        <f t="shared" ca="1" si="69"/>
        <v>0.58498505361139763</v>
      </c>
      <c r="T578" s="25">
        <f ca="1">_xlfn.LOGNORM.INV(S578,'Input Parameters'!$H$29,'Input Parameters'!$I$29)</f>
        <v>59.652317136470593</v>
      </c>
      <c r="U578" s="10">
        <f t="shared" ca="1" si="70"/>
        <v>5.8167339649436545E-2</v>
      </c>
      <c r="V578" s="29">
        <f ca="1">IF('Input Parameters'!$D$30="Beta",_xlfn.BETA.INV(U578,'Input Parameters'!$L$30,'Input Parameters'!$M$30,'Input Parameters'!$J$30,'Input Parameters'!$K$30),IF('Input Parameters'!$D$30="LogNorm",_xlfn.LOGNORM.INV(U578,'Input Parameters'!$H$30,'Input Parameters'!$I$30)))</f>
        <v>0.53791629737568247</v>
      </c>
      <c r="W578" s="2">
        <f ca="1">N578+(P578-N578)*(1-ERF((T578-R578)/(2*SQRT(L578*'Input Parameters'!$E$31))))</f>
        <v>0.70121201666501154</v>
      </c>
      <c r="X578">
        <f t="shared" ca="1" si="72"/>
        <v>0</v>
      </c>
      <c r="Y578" s="7"/>
    </row>
    <row r="579" spans="1:25" ht="15" customHeight="1" x14ac:dyDescent="0.3">
      <c r="A579" s="130">
        <v>572</v>
      </c>
      <c r="B579" s="10">
        <f t="shared" ca="1" si="63"/>
        <v>0.59739261066927207</v>
      </c>
      <c r="C579" s="57">
        <f ca="1">_xlfn.NORM.INV(B579,'Input Parameters'!$E$19,'Input Parameters'!$F$19)</f>
        <v>588.1380303500647</v>
      </c>
      <c r="D579" s="10">
        <f t="shared" ca="1" si="64"/>
        <v>0.30420447554360897</v>
      </c>
      <c r="E579" s="59">
        <f ca="1">IF(_xlfn.NORM.INV(D579,'Input Parameters'!$E$20,'Input Parameters'!$F$20)&lt;3500,3500,IF(_xlfn.NORM.INV(D579,'Input Parameters'!$E$20,'Input Parameters'!$F$20)&gt;5500,5500,_xlfn.NORM.INV(D579,'Input Parameters'!$E$20,'Input Parameters'!$F$20)))</f>
        <v>4441.3578744669085</v>
      </c>
      <c r="F579" s="10">
        <f t="shared" ca="1" si="65"/>
        <v>0.9719088196107899</v>
      </c>
      <c r="G579" s="61">
        <f ca="1">_xlfn.NORM.INV(F579,'Input Parameters'!$E$21,'Input Parameters'!$F$21)</f>
        <v>299.85960083647768</v>
      </c>
      <c r="H579" s="54">
        <f ca="1">EXP(E579*(1/'Input Parameters'!$E$22-1/G579))</f>
        <v>1.4144772558427019</v>
      </c>
      <c r="I579" s="10">
        <f t="shared" ca="1" si="66"/>
        <v>0.21995852854592146</v>
      </c>
      <c r="J579" s="29">
        <f ca="1">_xlfn.BETA.INV(I579,'Input Parameters'!$L$24,'Input Parameters'!$M$24,'Input Parameters'!$J$24,'Input Parameters'!$K$24)</f>
        <v>0.48010019761956024</v>
      </c>
      <c r="K579" s="156">
        <f ca="1">('Input Parameters'!$E$25/'Input Parameters'!$E$31)^$J579</f>
        <v>3.1935990347476961E-2</v>
      </c>
      <c r="L579" s="66">
        <f ca="1">$H579*$C579*'Input Parameters'!$E$23*K579</f>
        <v>26.567801617728982</v>
      </c>
      <c r="M579" s="23">
        <f t="shared" ca="1" si="67"/>
        <v>0.79493609340826599</v>
      </c>
      <c r="N579" s="15">
        <f ca="1">_xlfn.NORM.INV(M579,'Input Parameters'!$E$26,'Input Parameters'!$F$26)</f>
        <v>5.1297043276168075E-2</v>
      </c>
      <c r="O579" s="8">
        <f t="shared" ca="1" si="68"/>
        <v>0.21048996138070453</v>
      </c>
      <c r="P579" s="29">
        <f ca="1">_xlfn.LOGNORM.INV(O579,'Input Parameters'!$H$27,'Input Parameters'!$I$27)</f>
        <v>0.99719785327027</v>
      </c>
      <c r="Q579" s="10"/>
      <c r="R579" s="15">
        <f>'Input Parameters'!$E$28</f>
        <v>12.7</v>
      </c>
      <c r="S579" s="10">
        <f t="shared" ca="1" si="69"/>
        <v>0.65714998516913736</v>
      </c>
      <c r="T579" s="25">
        <f ca="1">_xlfn.LOGNORM.INV(S579,'Input Parameters'!$H$29,'Input Parameters'!$I$29)</f>
        <v>60.938717921492504</v>
      </c>
      <c r="U579" s="10">
        <f t="shared" ca="1" si="70"/>
        <v>0.55044081789285582</v>
      </c>
      <c r="V579" s="29">
        <f ca="1">IF('Input Parameters'!$D$30="Beta",_xlfn.BETA.INV(U579,'Input Parameters'!$L$30,'Input Parameters'!$M$30,'Input Parameters'!$J$30,'Input Parameters'!$K$30),IF('Input Parameters'!$D$30="LogNorm",_xlfn.LOGNORM.INV(U579,'Input Parameters'!$H$30,'Input Parameters'!$I$30)))</f>
        <v>1.0504304323264351</v>
      </c>
      <c r="W579" s="2">
        <f ca="1">N579+(P579-N579)*(1-ERF((T579-R579)/(2*SQRT(L579*'Input Parameters'!$E$31))))</f>
        <v>0.53193068419975165</v>
      </c>
      <c r="X579">
        <f t="shared" ca="1" si="72"/>
        <v>1</v>
      </c>
      <c r="Y579" s="7"/>
    </row>
    <row r="580" spans="1:25" ht="15" customHeight="1" x14ac:dyDescent="0.3">
      <c r="A580" s="130">
        <v>573</v>
      </c>
      <c r="B580" s="10">
        <f t="shared" ca="1" si="63"/>
        <v>0.20030324474774452</v>
      </c>
      <c r="C580" s="57">
        <f ca="1">_xlfn.NORM.INV(B580,'Input Parameters'!$E$19,'Input Parameters'!$F$19)</f>
        <v>496.27449146786375</v>
      </c>
      <c r="D580" s="10">
        <f t="shared" ca="1" si="64"/>
        <v>0.24856244643237457</v>
      </c>
      <c r="E580" s="59">
        <f ca="1">IF(_xlfn.NORM.INV(D580,'Input Parameters'!$E$20,'Input Parameters'!$F$20)&lt;3500,3500,IF(_xlfn.NORM.INV(D580,'Input Parameters'!$E$20,'Input Parameters'!$F$20)&gt;5500,5500,_xlfn.NORM.INV(D580,'Input Parameters'!$E$20,'Input Parameters'!$F$20)))</f>
        <v>4324.6856720489914</v>
      </c>
      <c r="F580" s="10">
        <f t="shared" ca="1" si="65"/>
        <v>0.50976108193192537</v>
      </c>
      <c r="G580" s="61">
        <f ca="1">_xlfn.NORM.INV(F580,'Input Parameters'!$E$21,'Input Parameters'!$F$21)</f>
        <v>285.04233298739189</v>
      </c>
      <c r="H580" s="54">
        <f ca="1">EXP(E580*(1/'Input Parameters'!$E$22-1/G580))</f>
        <v>0.6622827361232192</v>
      </c>
      <c r="I580" s="10">
        <f t="shared" ca="1" si="66"/>
        <v>0.39932006693904354</v>
      </c>
      <c r="J580" s="29">
        <f ca="1">_xlfn.BETA.INV(I580,'Input Parameters'!$L$24,'Input Parameters'!$M$24,'Input Parameters'!$J$24,'Input Parameters'!$K$24)</f>
        <v>0.56562716151939318</v>
      </c>
      <c r="K580" s="156">
        <f ca="1">('Input Parameters'!$E$25/'Input Parameters'!$E$31)^$J580</f>
        <v>1.7291271566404049E-2</v>
      </c>
      <c r="L580" s="66">
        <f ca="1">$H580*$C580*'Input Parameters'!$E$23*K580</f>
        <v>5.6831918763118932</v>
      </c>
      <c r="M580" s="23">
        <f t="shared" ca="1" si="67"/>
        <v>0.10228079366866583</v>
      </c>
      <c r="N580" s="15">
        <f ca="1">_xlfn.NORM.INV(M580,'Input Parameters'!$E$26,'Input Parameters'!$F$26)</f>
        <v>7.3580948388518724E-3</v>
      </c>
      <c r="O580" s="8">
        <f t="shared" ca="1" si="68"/>
        <v>4.5967787044659092E-2</v>
      </c>
      <c r="P580" s="29">
        <f ca="1">_xlfn.LOGNORM.INV(O580,'Input Parameters'!$H$27,'Input Parameters'!$I$27)</f>
        <v>0.67545272611838991</v>
      </c>
      <c r="Q580" s="10"/>
      <c r="R580" s="15">
        <f>'Input Parameters'!$E$28</f>
        <v>12.7</v>
      </c>
      <c r="S580" s="10">
        <f t="shared" ca="1" si="69"/>
        <v>0.56933973850807529</v>
      </c>
      <c r="T580" s="25">
        <f ca="1">_xlfn.LOGNORM.INV(S580,'Input Parameters'!$H$29,'Input Parameters'!$I$29)</f>
        <v>59.38522483299716</v>
      </c>
      <c r="U580" s="10">
        <f t="shared" ca="1" si="70"/>
        <v>0.20024459946573792</v>
      </c>
      <c r="V580" s="29">
        <f ca="1">IF('Input Parameters'!$D$30="Beta",_xlfn.BETA.INV(U580,'Input Parameters'!$L$30,'Input Parameters'!$M$30,'Input Parameters'!$J$30,'Input Parameters'!$K$30),IF('Input Parameters'!$D$30="LogNorm",_xlfn.LOGNORM.INV(U580,'Input Parameters'!$H$30,'Input Parameters'!$I$30)))</f>
        <v>0.71724448854579492</v>
      </c>
      <c r="W580" s="2">
        <f ca="1">N580+(P580-N580)*(1-ERF((T580-R580)/(2*SQRT(L580*'Input Parameters'!$E$31))))</f>
        <v>0.11834994200513188</v>
      </c>
      <c r="X580">
        <f t="shared" ca="1" si="72"/>
        <v>1</v>
      </c>
      <c r="Y580" s="7"/>
    </row>
    <row r="581" spans="1:25" ht="15" customHeight="1" x14ac:dyDescent="0.3">
      <c r="A581" s="130">
        <v>574</v>
      </c>
      <c r="B581" s="10">
        <f t="shared" ca="1" si="63"/>
        <v>0.18136615430414127</v>
      </c>
      <c r="C581" s="57">
        <f ca="1">_xlfn.NORM.INV(B581,'Input Parameters'!$E$19,'Input Parameters'!$F$19)</f>
        <v>490.39054619217507</v>
      </c>
      <c r="D581" s="10">
        <f t="shared" ca="1" si="64"/>
        <v>0.60219872597920621</v>
      </c>
      <c r="E581" s="59">
        <f ca="1">IF(_xlfn.NORM.INV(D581,'Input Parameters'!$E$20,'Input Parameters'!$F$20)&lt;3500,3500,IF(_xlfn.NORM.INV(D581,'Input Parameters'!$E$20,'Input Parameters'!$F$20)&gt;5500,5500,_xlfn.NORM.INV(D581,'Input Parameters'!$E$20,'Input Parameters'!$F$20)))</f>
        <v>4981.3296602152177</v>
      </c>
      <c r="F581" s="10">
        <f t="shared" ca="1" si="65"/>
        <v>0.48699334572411157</v>
      </c>
      <c r="G581" s="61">
        <f ca="1">_xlfn.NORM.INV(F581,'Input Parameters'!$E$21,'Input Parameters'!$F$21)</f>
        <v>284.59369620468163</v>
      </c>
      <c r="H581" s="54">
        <f ca="1">EXP(E581*(1/'Input Parameters'!$E$22-1/G581))</f>
        <v>0.60521122351733492</v>
      </c>
      <c r="I581" s="10">
        <f t="shared" ca="1" si="66"/>
        <v>0.28892456599309413</v>
      </c>
      <c r="J581" s="29">
        <f ca="1">_xlfn.BETA.INV(I581,'Input Parameters'!$L$24,'Input Parameters'!$M$24,'Input Parameters'!$J$24,'Input Parameters'!$K$24)</f>
        <v>0.5158339854003996</v>
      </c>
      <c r="K581" s="156">
        <f ca="1">('Input Parameters'!$E$25/'Input Parameters'!$E$31)^$J581</f>
        <v>2.4714634691070433E-2</v>
      </c>
      <c r="L581" s="66">
        <f ca="1">$H581*$C581*'Input Parameters'!$E$23*K581</f>
        <v>7.3350530307687913</v>
      </c>
      <c r="M581" s="23">
        <f t="shared" ca="1" si="67"/>
        <v>0.542011224899138</v>
      </c>
      <c r="N581" s="15">
        <f ca="1">_xlfn.NORM.INV(M581,'Input Parameters'!$E$26,'Input Parameters'!$F$26)</f>
        <v>3.6215540223450526E-2</v>
      </c>
      <c r="O581" s="8">
        <f t="shared" ca="1" si="68"/>
        <v>0.88003936833456475</v>
      </c>
      <c r="P581" s="29">
        <f ca="1">_xlfn.LOGNORM.INV(O581,'Input Parameters'!$H$27,'Input Parameters'!$I$27)</f>
        <v>2.3943839978860302</v>
      </c>
      <c r="Q581" s="10"/>
      <c r="R581" s="15">
        <f>'Input Parameters'!$E$28</f>
        <v>12.7</v>
      </c>
      <c r="S581" s="10">
        <f t="shared" ca="1" si="69"/>
        <v>0.39438738175709365</v>
      </c>
      <c r="T581" s="25">
        <f ca="1">_xlfn.LOGNORM.INV(S581,'Input Parameters'!$H$29,'Input Parameters'!$I$29)</f>
        <v>56.506395686202865</v>
      </c>
      <c r="U581" s="10">
        <f t="shared" ca="1" si="70"/>
        <v>0.26055226970166201</v>
      </c>
      <c r="V581" s="29">
        <f ca="1">IF('Input Parameters'!$D$30="Beta",_xlfn.BETA.INV(U581,'Input Parameters'!$L$30,'Input Parameters'!$M$30,'Input Parameters'!$J$30,'Input Parameters'!$K$30),IF('Input Parameters'!$D$30="LogNorm",_xlfn.LOGNORM.INV(U581,'Input Parameters'!$H$30,'Input Parameters'!$I$30)))</f>
        <v>0.77582938494939424</v>
      </c>
      <c r="W581" s="2">
        <f ca="1">N581+(P581-N581)*(1-ERF((T581-R581)/(2*SQRT(L581*'Input Parameters'!$E$31))))</f>
        <v>0.63221547068157646</v>
      </c>
      <c r="X581">
        <f t="shared" ca="1" si="72"/>
        <v>1</v>
      </c>
      <c r="Y581" s="7"/>
    </row>
    <row r="582" spans="1:25" ht="15" customHeight="1" x14ac:dyDescent="0.3">
      <c r="A582" s="130">
        <v>575</v>
      </c>
      <c r="B582" s="10">
        <f t="shared" ca="1" si="63"/>
        <v>0.52025213680891214</v>
      </c>
      <c r="C582" s="57">
        <f ca="1">_xlfn.NORM.INV(B582,'Input Parameters'!$E$19,'Input Parameters'!$F$19)</f>
        <v>571.5914509842795</v>
      </c>
      <c r="D582" s="10">
        <f t="shared" ca="1" si="64"/>
        <v>0.88163649415604051</v>
      </c>
      <c r="E582" s="59">
        <f ca="1">IF(_xlfn.NORM.INV(D582,'Input Parameters'!$E$20,'Input Parameters'!$F$20)&lt;3500,3500,IF(_xlfn.NORM.INV(D582,'Input Parameters'!$E$20,'Input Parameters'!$F$20)&gt;5500,5500,_xlfn.NORM.INV(D582,'Input Parameters'!$E$20,'Input Parameters'!$F$20)))</f>
        <v>5500</v>
      </c>
      <c r="F582" s="10">
        <f t="shared" ca="1" si="65"/>
        <v>0.89662773934292817</v>
      </c>
      <c r="G582" s="61">
        <f ca="1">_xlfn.NORM.INV(F582,'Input Parameters'!$E$21,'Input Parameters'!$F$21)</f>
        <v>294.77378344780226</v>
      </c>
      <c r="H582" s="54">
        <f ca="1">EXP(E582*(1/'Input Parameters'!$E$22-1/G582))</f>
        <v>1.1195819441842829</v>
      </c>
      <c r="I582" s="10">
        <f t="shared" ca="1" si="66"/>
        <v>0.15604114838969585</v>
      </c>
      <c r="J582" s="29">
        <f ca="1">_xlfn.BETA.INV(I582,'Input Parameters'!$L$24,'Input Parameters'!$M$24,'Input Parameters'!$J$24,'Input Parameters'!$K$24)</f>
        <v>0.44089504222595555</v>
      </c>
      <c r="K582" s="156">
        <f ca="1">('Input Parameters'!$E$25/'Input Parameters'!$E$31)^$J582</f>
        <v>4.2307892442878824E-2</v>
      </c>
      <c r="L582" s="66">
        <f ca="1">$H582*$C582*'Input Parameters'!$E$23*K582</f>
        <v>27.074659412486263</v>
      </c>
      <c r="M582" s="23">
        <f t="shared" ca="1" si="67"/>
        <v>0.60644679599444673</v>
      </c>
      <c r="N582" s="15">
        <f ca="1">_xlfn.NORM.INV(M582,'Input Parameters'!$E$26,'Input Parameters'!$F$26)</f>
        <v>3.9671469817905619E-2</v>
      </c>
      <c r="O582" s="8">
        <f t="shared" ca="1" si="68"/>
        <v>1.5024028982680071E-2</v>
      </c>
      <c r="P582" s="29">
        <f ca="1">_xlfn.LOGNORM.INV(O582,'Input Parameters'!$H$27,'Input Parameters'!$I$27)</f>
        <v>0.5452126764859816</v>
      </c>
      <c r="Q582" s="10"/>
      <c r="R582" s="15">
        <f>'Input Parameters'!$E$28</f>
        <v>12.7</v>
      </c>
      <c r="S582" s="10">
        <f t="shared" ca="1" si="69"/>
        <v>0.62368411324525241</v>
      </c>
      <c r="T582" s="25">
        <f ca="1">_xlfn.LOGNORM.INV(S582,'Input Parameters'!$H$29,'Input Parameters'!$I$29)</f>
        <v>60.329266504599659</v>
      </c>
      <c r="U582" s="10">
        <f t="shared" ca="1" si="70"/>
        <v>0.51189776677469656</v>
      </c>
      <c r="V582" s="29">
        <f ca="1">IF('Input Parameters'!$D$30="Beta",_xlfn.BETA.INV(U582,'Input Parameters'!$L$30,'Input Parameters'!$M$30,'Input Parameters'!$J$30,'Input Parameters'!$K$30),IF('Input Parameters'!$D$30="LogNorm",_xlfn.LOGNORM.INV(U582,'Input Parameters'!$H$30,'Input Parameters'!$I$30)))</f>
        <v>1.0110295899933686</v>
      </c>
      <c r="W582" s="2">
        <f ca="1">N582+(P582-N582)*(1-ERF((T582-R582)/(2*SQRT(L582*'Input Parameters'!$E$31))))</f>
        <v>0.30127135559497376</v>
      </c>
      <c r="X582">
        <f t="shared" ca="1" si="72"/>
        <v>1</v>
      </c>
      <c r="Y582" s="7"/>
    </row>
    <row r="583" spans="1:25" ht="15" customHeight="1" x14ac:dyDescent="0.3">
      <c r="A583" s="130">
        <v>576</v>
      </c>
      <c r="B583" s="10">
        <f t="shared" ca="1" si="63"/>
        <v>0.67890290290807365</v>
      </c>
      <c r="C583" s="57">
        <f ca="1">_xlfn.NORM.INV(B583,'Input Parameters'!$E$19,'Input Parameters'!$F$19)</f>
        <v>606.56150051440159</v>
      </c>
      <c r="D583" s="10">
        <f t="shared" ca="1" si="64"/>
        <v>0.52821714112548568</v>
      </c>
      <c r="E583" s="59">
        <f ca="1">IF(_xlfn.NORM.INV(D583,'Input Parameters'!$E$20,'Input Parameters'!$F$20)&lt;3500,3500,IF(_xlfn.NORM.INV(D583,'Input Parameters'!$E$20,'Input Parameters'!$F$20)&gt;5500,5500,_xlfn.NORM.INV(D583,'Input Parameters'!$E$20,'Input Parameters'!$F$20)))</f>
        <v>4849.5522725951505</v>
      </c>
      <c r="F583" s="10">
        <f t="shared" ca="1" si="65"/>
        <v>0.78903440964178917</v>
      </c>
      <c r="G583" s="61">
        <f ca="1">_xlfn.NORM.INV(F583,'Input Parameters'!$E$21,'Input Parameters'!$F$21)</f>
        <v>291.1621722985235</v>
      </c>
      <c r="H583" s="54">
        <f ca="1">EXP(E583*(1/'Input Parameters'!$E$22-1/G583))</f>
        <v>0.90079916175941643</v>
      </c>
      <c r="I583" s="10">
        <f t="shared" ca="1" si="66"/>
        <v>0.22238396900808999</v>
      </c>
      <c r="J583" s="29">
        <f ca="1">_xlfn.BETA.INV(I583,'Input Parameters'!$L$24,'Input Parameters'!$M$24,'Input Parameters'!$J$24,'Input Parameters'!$K$24)</f>
        <v>0.48144979090303086</v>
      </c>
      <c r="K583" s="156">
        <f ca="1">('Input Parameters'!$E$25/'Input Parameters'!$E$31)^$J583</f>
        <v>3.1628297995493028E-2</v>
      </c>
      <c r="L583" s="66">
        <f ca="1">$H583*$C583*'Input Parameters'!$E$23*K583</f>
        <v>17.281388626856202</v>
      </c>
      <c r="M583" s="23">
        <f t="shared" ca="1" si="67"/>
        <v>0.57698887771805296</v>
      </c>
      <c r="N583" s="15">
        <f ca="1">_xlfn.NORM.INV(M583,'Input Parameters'!$E$26,'Input Parameters'!$F$26)</f>
        <v>3.8078120565602933E-2</v>
      </c>
      <c r="O583" s="8">
        <f t="shared" ca="1" si="68"/>
        <v>5.1479083191815711E-2</v>
      </c>
      <c r="P583" s="29">
        <f ca="1">_xlfn.LOGNORM.INV(O583,'Input Parameters'!$H$27,'Input Parameters'!$I$27)</f>
        <v>0.6919662156314571</v>
      </c>
      <c r="Q583" s="10"/>
      <c r="R583" s="15">
        <f>'Input Parameters'!$E$28</f>
        <v>12.7</v>
      </c>
      <c r="S583" s="10">
        <f t="shared" ca="1" si="69"/>
        <v>0.76972699663746658</v>
      </c>
      <c r="T583" s="25">
        <f ca="1">_xlfn.LOGNORM.INV(S583,'Input Parameters'!$H$29,'Input Parameters'!$I$29)</f>
        <v>63.261939786688409</v>
      </c>
      <c r="U583" s="10">
        <f t="shared" ca="1" si="70"/>
        <v>0.63660338905512881</v>
      </c>
      <c r="V583" s="29">
        <f ca="1">IF('Input Parameters'!$D$30="Beta",_xlfn.BETA.INV(U583,'Input Parameters'!$L$30,'Input Parameters'!$M$30,'Input Parameters'!$J$30,'Input Parameters'!$K$30),IF('Input Parameters'!$D$30="LogNorm",_xlfn.LOGNORM.INV(U583,'Input Parameters'!$H$30,'Input Parameters'!$I$30)))</f>
        <v>1.1468154916323841</v>
      </c>
      <c r="W583" s="2">
        <f ca="1">N583+(P583-N583)*(1-ERF((T583-R583)/(2*SQRT(L583*'Input Parameters'!$E$31))))</f>
        <v>0.29294157468647741</v>
      </c>
      <c r="X583">
        <f t="shared" ca="1" si="72"/>
        <v>1</v>
      </c>
      <c r="Y583" s="7"/>
    </row>
    <row r="584" spans="1:25" ht="15" customHeight="1" x14ac:dyDescent="0.3">
      <c r="A584" s="130">
        <v>577</v>
      </c>
      <c r="B584" s="10">
        <f t="shared" ca="1" si="63"/>
        <v>0.11035639800458485</v>
      </c>
      <c r="C584" s="57">
        <f ca="1">_xlfn.NORM.INV(B584,'Input Parameters'!$E$19,'Input Parameters'!$F$19)</f>
        <v>463.81834730557813</v>
      </c>
      <c r="D584" s="10">
        <f t="shared" ca="1" si="64"/>
        <v>0.82336604277306225</v>
      </c>
      <c r="E584" s="59">
        <f ca="1">IF(_xlfn.NORM.INV(D584,'Input Parameters'!$E$20,'Input Parameters'!$F$20)&lt;3500,3500,IF(_xlfn.NORM.INV(D584,'Input Parameters'!$E$20,'Input Parameters'!$F$20)&gt;5500,5500,_xlfn.NORM.INV(D584,'Input Parameters'!$E$20,'Input Parameters'!$F$20)))</f>
        <v>5449.7884833425442</v>
      </c>
      <c r="F584" s="10">
        <f t="shared" ca="1" si="65"/>
        <v>0.45770514413712593</v>
      </c>
      <c r="G584" s="61">
        <f ca="1">_xlfn.NORM.INV(F584,'Input Parameters'!$E$21,'Input Parameters'!$F$21)</f>
        <v>284.01513542097075</v>
      </c>
      <c r="H584" s="54">
        <f ca="1">EXP(E584*(1/'Input Parameters'!$E$22-1/G584))</f>
        <v>0.55520783714139943</v>
      </c>
      <c r="I584" s="10">
        <f t="shared" ca="1" si="66"/>
        <v>0.15366272857273311</v>
      </c>
      <c r="J584" s="29">
        <f ca="1">_xlfn.BETA.INV(I584,'Input Parameters'!$L$24,'Input Parameters'!$M$24,'Input Parameters'!$J$24,'Input Parameters'!$K$24)</f>
        <v>0.4392652679887018</v>
      </c>
      <c r="K584" s="156">
        <f ca="1">('Input Parameters'!$E$25/'Input Parameters'!$E$31)^$J584</f>
        <v>4.2805427893831023E-2</v>
      </c>
      <c r="L584" s="66">
        <f ca="1">$H584*$C584*'Input Parameters'!$E$23*K584</f>
        <v>11.023064652612275</v>
      </c>
      <c r="M584" s="23">
        <f t="shared" ca="1" si="67"/>
        <v>0.18456113269580798</v>
      </c>
      <c r="N584" s="15">
        <f ca="1">_xlfn.NORM.INV(M584,'Input Parameters'!$E$26,'Input Parameters'!$F$26)</f>
        <v>1.5139507097988975E-2</v>
      </c>
      <c r="O584" s="8">
        <f t="shared" ca="1" si="68"/>
        <v>0.2441204830228878</v>
      </c>
      <c r="P584" s="29">
        <f ca="1">_xlfn.LOGNORM.INV(O584,'Input Parameters'!$H$27,'Input Parameters'!$I$27)</f>
        <v>1.0476743004160509</v>
      </c>
      <c r="Q584" s="10"/>
      <c r="R584" s="15">
        <f>'Input Parameters'!$E$28</f>
        <v>12.7</v>
      </c>
      <c r="S584" s="10">
        <f t="shared" ca="1" si="69"/>
        <v>0.21307668392209866</v>
      </c>
      <c r="T584" s="25">
        <f ca="1">_xlfn.LOGNORM.INV(S584,'Input Parameters'!$H$29,'Input Parameters'!$I$29)</f>
        <v>53.254695891625275</v>
      </c>
      <c r="U584" s="10">
        <f t="shared" ca="1" si="70"/>
        <v>0.10882382978716088</v>
      </c>
      <c r="V584" s="29">
        <f ca="1">IF('Input Parameters'!$D$30="Beta",_xlfn.BETA.INV(U584,'Input Parameters'!$L$30,'Input Parameters'!$M$30,'Input Parameters'!$J$30,'Input Parameters'!$K$30),IF('Input Parameters'!$D$30="LogNorm",_xlfn.LOGNORM.INV(U584,'Input Parameters'!$H$30,'Input Parameters'!$I$30)))</f>
        <v>0.61450054615453853</v>
      </c>
      <c r="W584" s="2">
        <f ca="1">N584+(P584-N584)*(1-ERF((T584-R584)/(2*SQRT(L584*'Input Parameters'!$E$31))))</f>
        <v>0.41549407380726044</v>
      </c>
      <c r="X584">
        <f t="shared" ca="1" si="72"/>
        <v>1</v>
      </c>
      <c r="Y584" s="7"/>
    </row>
    <row r="585" spans="1:25" ht="15" customHeight="1" x14ac:dyDescent="0.3">
      <c r="A585" s="130">
        <v>578</v>
      </c>
      <c r="B585" s="10">
        <f t="shared" ca="1" si="63"/>
        <v>0.44816803461588206</v>
      </c>
      <c r="C585" s="57">
        <f ca="1">_xlfn.NORM.INV(B585,'Input Parameters'!$E$19,'Input Parameters'!$F$19)</f>
        <v>556.29039649726565</v>
      </c>
      <c r="D585" s="10">
        <f t="shared" ca="1" si="64"/>
        <v>0.9460367745421373</v>
      </c>
      <c r="E585" s="59">
        <f ca="1">IF(_xlfn.NORM.INV(D585,'Input Parameters'!$E$20,'Input Parameters'!$F$20)&lt;3500,3500,IF(_xlfn.NORM.INV(D585,'Input Parameters'!$E$20,'Input Parameters'!$F$20)&gt;5500,5500,_xlfn.NORM.INV(D585,'Input Parameters'!$E$20,'Input Parameters'!$F$20)))</f>
        <v>5500</v>
      </c>
      <c r="F585" s="10">
        <f t="shared" ca="1" si="65"/>
        <v>0.63440255429398662</v>
      </c>
      <c r="G585" s="61">
        <f ca="1">_xlfn.NORM.INV(F585,'Input Parameters'!$E$21,'Input Parameters'!$F$21)</f>
        <v>287.55019684018339</v>
      </c>
      <c r="H585" s="54">
        <f ca="1">EXP(E585*(1/'Input Parameters'!$E$22-1/G585))</f>
        <v>0.70063782680868103</v>
      </c>
      <c r="I585" s="10">
        <f t="shared" ca="1" si="66"/>
        <v>0.23399574426165937</v>
      </c>
      <c r="J585" s="29">
        <f ca="1">_xlfn.BETA.INV(I585,'Input Parameters'!$L$24,'Input Parameters'!$M$24,'Input Parameters'!$J$24,'Input Parameters'!$K$24)</f>
        <v>0.48780246112832731</v>
      </c>
      <c r="K585" s="156">
        <f ca="1">('Input Parameters'!$E$25/'Input Parameters'!$E$31)^$J585</f>
        <v>3.0219307551591596E-2</v>
      </c>
      <c r="L585" s="66">
        <f ca="1">$H585*$C585*'Input Parameters'!$E$23*K585</f>
        <v>11.778219727704132</v>
      </c>
      <c r="M585" s="23">
        <f t="shared" ca="1" si="67"/>
        <v>0.24052110559750273</v>
      </c>
      <c r="N585" s="15">
        <f ca="1">_xlfn.NORM.INV(M585,'Input Parameters'!$E$26,'Input Parameters'!$F$26)</f>
        <v>1.9202826922520958E-2</v>
      </c>
      <c r="O585" s="8">
        <f t="shared" ca="1" si="68"/>
        <v>0.84217226076460849</v>
      </c>
      <c r="P585" s="29">
        <f ca="1">_xlfn.LOGNORM.INV(O585,'Input Parameters'!$H$27,'Input Parameters'!$I$27)</f>
        <v>2.2191815123472667</v>
      </c>
      <c r="Q585" s="10"/>
      <c r="R585" s="15">
        <f>'Input Parameters'!$E$28</f>
        <v>12.7</v>
      </c>
      <c r="S585" s="10">
        <f t="shared" ca="1" si="69"/>
        <v>0.4147972268499952</v>
      </c>
      <c r="T585" s="25">
        <f ca="1">_xlfn.LOGNORM.INV(S585,'Input Parameters'!$H$29,'Input Parameters'!$I$29)</f>
        <v>56.841597831334852</v>
      </c>
      <c r="U585" s="10">
        <f t="shared" ca="1" si="70"/>
        <v>0.51676090277732434</v>
      </c>
      <c r="V585" s="29">
        <f ca="1">IF('Input Parameters'!$D$30="Beta",_xlfn.BETA.INV(U585,'Input Parameters'!$L$30,'Input Parameters'!$M$30,'Input Parameters'!$J$30,'Input Parameters'!$K$30),IF('Input Parameters'!$D$30="LogNorm",_xlfn.LOGNORM.INV(U585,'Input Parameters'!$H$30,'Input Parameters'!$I$30)))</f>
        <v>1.0159045967410061</v>
      </c>
      <c r="W585" s="2">
        <f ca="1">N585+(P585-N585)*(1-ERF((T585-R585)/(2*SQRT(L585*'Input Parameters'!$E$31))))</f>
        <v>0.81800789347334546</v>
      </c>
      <c r="X585">
        <f t="shared" ref="X585:X648" ca="1" si="73">IFERROR(IF(W585&gt;V585,0,1),0)</f>
        <v>1</v>
      </c>
      <c r="Y585" s="7"/>
    </row>
    <row r="586" spans="1:25" ht="15" customHeight="1" x14ac:dyDescent="0.3">
      <c r="A586" s="130">
        <v>579</v>
      </c>
      <c r="B586" s="10">
        <f t="shared" ca="1" si="63"/>
        <v>0.51577522199495474</v>
      </c>
      <c r="C586" s="57">
        <f ca="1">_xlfn.NORM.INV(B586,'Input Parameters'!$E$19,'Input Parameters'!$F$19)</f>
        <v>570.64222242133837</v>
      </c>
      <c r="D586" s="10">
        <f t="shared" ca="1" si="64"/>
        <v>0.70675873267443889</v>
      </c>
      <c r="E586" s="59">
        <f ca="1">IF(_xlfn.NORM.INV(D586,'Input Parameters'!$E$20,'Input Parameters'!$F$20)&lt;3500,3500,IF(_xlfn.NORM.INV(D586,'Input Parameters'!$E$20,'Input Parameters'!$F$20)&gt;5500,5500,_xlfn.NORM.INV(D586,'Input Parameters'!$E$20,'Input Parameters'!$F$20)))</f>
        <v>5180.7582313310895</v>
      </c>
      <c r="F586" s="10">
        <f t="shared" ca="1" si="65"/>
        <v>0.91556744384993416</v>
      </c>
      <c r="G586" s="61">
        <f ca="1">_xlfn.NORM.INV(F586,'Input Parameters'!$E$21,'Input Parameters'!$F$21)</f>
        <v>295.66425627272685</v>
      </c>
      <c r="H586" s="54">
        <f ca="1">EXP(E586*(1/'Input Parameters'!$E$22-1/G586))</f>
        <v>1.1727271716160936</v>
      </c>
      <c r="I586" s="10">
        <f t="shared" ca="1" si="66"/>
        <v>0.58515317146320034</v>
      </c>
      <c r="J586" s="29">
        <f ca="1">_xlfn.BETA.INV(I586,'Input Parameters'!$L$24,'Input Parameters'!$M$24,'Input Parameters'!$J$24,'Input Parameters'!$K$24)</f>
        <v>0.64140297995586049</v>
      </c>
      <c r="K586" s="156">
        <f ca="1">('Input Parameters'!$E$25/'Input Parameters'!$E$31)^$J586</f>
        <v>1.0040434501666374E-2</v>
      </c>
      <c r="L586" s="66">
        <f ca="1">$H586*$C586*'Input Parameters'!$E$23*K586</f>
        <v>6.7191354724636909</v>
      </c>
      <c r="M586" s="23">
        <f t="shared" ca="1" si="67"/>
        <v>4.333771722809332E-2</v>
      </c>
      <c r="N586" s="15">
        <f ca="1">_xlfn.NORM.INV(M586,'Input Parameters'!$E$26,'Input Parameters'!$F$26)</f>
        <v>-1.9772362193013482E-3</v>
      </c>
      <c r="O586" s="8">
        <f t="shared" ca="1" si="68"/>
        <v>0.39555022903084203</v>
      </c>
      <c r="P586" s="29">
        <f ca="1">_xlfn.LOGNORM.INV(O586,'Input Parameters'!$H$27,'Input Parameters'!$I$27)</f>
        <v>1.2662062840073172</v>
      </c>
      <c r="Q586" s="10"/>
      <c r="R586" s="15">
        <f>'Input Parameters'!$E$28</f>
        <v>12.7</v>
      </c>
      <c r="S586" s="10">
        <f t="shared" ca="1" si="69"/>
        <v>0.56012363597521397</v>
      </c>
      <c r="T586" s="25">
        <f ca="1">_xlfn.LOGNORM.INV(S586,'Input Parameters'!$H$29,'Input Parameters'!$I$29)</f>
        <v>59.22934157047095</v>
      </c>
      <c r="U586" s="10">
        <f t="shared" ca="1" si="70"/>
        <v>0.8977421081291912</v>
      </c>
      <c r="V586" s="29">
        <f ca="1">IF('Input Parameters'!$D$30="Beta",_xlfn.BETA.INV(U586,'Input Parameters'!$L$30,'Input Parameters'!$M$30,'Input Parameters'!$J$30,'Input Parameters'!$K$30),IF('Input Parameters'!$D$30="LogNorm",_xlfn.LOGNORM.INV(U586,'Input Parameters'!$H$30,'Input Parameters'!$I$30)))</f>
        <v>1.6479776171906924</v>
      </c>
      <c r="W586" s="2">
        <f ca="1">N586+(P586-N586)*(1-ERF((T586-R586)/(2*SQRT(L586*'Input Parameters'!$E$31))))</f>
        <v>0.257167869974951</v>
      </c>
      <c r="X586">
        <f t="shared" ca="1" si="73"/>
        <v>1</v>
      </c>
      <c r="Y586" s="7"/>
    </row>
    <row r="587" spans="1:25" ht="15" customHeight="1" x14ac:dyDescent="0.3">
      <c r="A587" s="130">
        <v>580</v>
      </c>
      <c r="B587" s="10">
        <f t="shared" ca="1" si="63"/>
        <v>0.40131099524991021</v>
      </c>
      <c r="C587" s="57">
        <f ca="1">_xlfn.NORM.INV(B587,'Input Parameters'!$E$19,'Input Parameters'!$F$19)</f>
        <v>546.17878518570831</v>
      </c>
      <c r="D587" s="10">
        <f t="shared" ca="1" si="64"/>
        <v>0.17860805417603731</v>
      </c>
      <c r="E587" s="59">
        <f ca="1">IF(_xlfn.NORM.INV(D587,'Input Parameters'!$E$20,'Input Parameters'!$F$20)&lt;3500,3500,IF(_xlfn.NORM.INV(D587,'Input Parameters'!$E$20,'Input Parameters'!$F$20)&gt;5500,5500,_xlfn.NORM.INV(D587,'Input Parameters'!$E$20,'Input Parameters'!$F$20)))</f>
        <v>4155.5221065111364</v>
      </c>
      <c r="F587" s="10">
        <f t="shared" ca="1" si="65"/>
        <v>8.4718459278765423E-2</v>
      </c>
      <c r="G587" s="61">
        <f ca="1">_xlfn.NORM.INV(F587,'Input Parameters'!$E$21,'Input Parameters'!$F$21)</f>
        <v>274.05023938717903</v>
      </c>
      <c r="H587" s="54">
        <f ca="1">EXP(E587*(1/'Input Parameters'!$E$22-1/G587))</f>
        <v>0.37505241658355293</v>
      </c>
      <c r="I587" s="10">
        <f t="shared" ca="1" si="66"/>
        <v>0.93037911311334709</v>
      </c>
      <c r="J587" s="29">
        <f ca="1">_xlfn.BETA.INV(I587,'Input Parameters'!$L$24,'Input Parameters'!$M$24,'Input Parameters'!$J$24,'Input Parameters'!$K$24)</f>
        <v>0.81603724020643031</v>
      </c>
      <c r="K587" s="156">
        <f ca="1">('Input Parameters'!$E$25/'Input Parameters'!$E$31)^$J587</f>
        <v>2.8687408056112911E-3</v>
      </c>
      <c r="L587" s="66">
        <f ca="1">$H587*$C587*'Input Parameters'!$E$23*K587</f>
        <v>0.5876491417641998</v>
      </c>
      <c r="M587" s="23">
        <f t="shared" ca="1" si="67"/>
        <v>0.84054505776207011</v>
      </c>
      <c r="N587" s="15">
        <f ca="1">_xlfn.NORM.INV(M587,'Input Parameters'!$E$26,'Input Parameters'!$F$26)</f>
        <v>5.4930711471249095E-2</v>
      </c>
      <c r="O587" s="8">
        <f t="shared" ca="1" si="68"/>
        <v>0.82045455956917157</v>
      </c>
      <c r="P587" s="29">
        <f ca="1">_xlfn.LOGNORM.INV(O587,'Input Parameters'!$H$27,'Input Parameters'!$I$27)</f>
        <v>2.1360245969890075</v>
      </c>
      <c r="Q587" s="10"/>
      <c r="R587" s="15">
        <f>'Input Parameters'!$E$28</f>
        <v>12.7</v>
      </c>
      <c r="S587" s="10">
        <f t="shared" ca="1" si="69"/>
        <v>3.5497656836496194E-3</v>
      </c>
      <c r="T587" s="25">
        <f ca="1">_xlfn.LOGNORM.INV(S587,'Input Parameters'!$H$29,'Input Parameters'!$I$29)</f>
        <v>43.042020158824577</v>
      </c>
      <c r="U587" s="10">
        <f t="shared" ca="1" si="70"/>
        <v>0.95876312346648207</v>
      </c>
      <c r="V587" s="29">
        <f ca="1">IF('Input Parameters'!$D$30="Beta",_xlfn.BETA.INV(U587,'Input Parameters'!$L$30,'Input Parameters'!$M$30,'Input Parameters'!$J$30,'Input Parameters'!$K$30),IF('Input Parameters'!$D$30="LogNorm",_xlfn.LOGNORM.INV(U587,'Input Parameters'!$H$30,'Input Parameters'!$I$30)))</f>
        <v>1.9817729627367227</v>
      </c>
      <c r="W587" s="2">
        <f ca="1">N587+(P587-N587)*(1-ERF((T587-R587)/(2*SQRT(L587*'Input Parameters'!$E$31))))</f>
        <v>6.560554816492227E-2</v>
      </c>
      <c r="X587">
        <f t="shared" ca="1" si="73"/>
        <v>1</v>
      </c>
      <c r="Y587" s="7"/>
    </row>
    <row r="588" spans="1:25" ht="15" customHeight="1" x14ac:dyDescent="0.3">
      <c r="A588" s="130">
        <v>581</v>
      </c>
      <c r="B588" s="10">
        <f t="shared" ca="1" si="63"/>
        <v>0.93566908345452704</v>
      </c>
      <c r="C588" s="57">
        <f ca="1">_xlfn.NORM.INV(B588,'Input Parameters'!$E$19,'Input Parameters'!$F$19)</f>
        <v>695.68930298506712</v>
      </c>
      <c r="D588" s="10">
        <f t="shared" ca="1" si="64"/>
        <v>0.15296657507502831</v>
      </c>
      <c r="E588" s="59">
        <f ca="1">IF(_xlfn.NORM.INV(D588,'Input Parameters'!$E$20,'Input Parameters'!$F$20)&lt;3500,3500,IF(_xlfn.NORM.INV(D588,'Input Parameters'!$E$20,'Input Parameters'!$F$20)&gt;5500,5500,_xlfn.NORM.INV(D588,'Input Parameters'!$E$20,'Input Parameters'!$F$20)))</f>
        <v>4083.3450374454978</v>
      </c>
      <c r="F588" s="10">
        <f t="shared" ca="1" si="65"/>
        <v>0.19034566742579295</v>
      </c>
      <c r="G588" s="61">
        <f ca="1">_xlfn.NORM.INV(F588,'Input Parameters'!$E$21,'Input Parameters'!$F$21)</f>
        <v>277.95974166534052</v>
      </c>
      <c r="H588" s="54">
        <f ca="1">EXP(E588*(1/'Input Parameters'!$E$22-1/G588))</f>
        <v>0.47043960278101765</v>
      </c>
      <c r="I588" s="10">
        <f t="shared" ca="1" si="66"/>
        <v>0.5449449017802831</v>
      </c>
      <c r="J588" s="29">
        <f ca="1">_xlfn.BETA.INV(I588,'Input Parameters'!$L$24,'Input Parameters'!$M$24,'Input Parameters'!$J$24,'Input Parameters'!$K$24)</f>
        <v>0.62524165804944909</v>
      </c>
      <c r="K588" s="156">
        <f ca="1">('Input Parameters'!$E$25/'Input Parameters'!$E$31)^$J588</f>
        <v>1.1274622508212232E-2</v>
      </c>
      <c r="L588" s="66">
        <f ca="1">$H588*$C588*'Input Parameters'!$E$23*K588</f>
        <v>3.6899561922944262</v>
      </c>
      <c r="M588" s="23">
        <f t="shared" ca="1" si="67"/>
        <v>0.75832364271385044</v>
      </c>
      <c r="N588" s="15">
        <f ca="1">_xlfn.NORM.INV(M588,'Input Parameters'!$E$26,'Input Parameters'!$F$26)</f>
        <v>4.8719327661078948E-2</v>
      </c>
      <c r="O588" s="8">
        <f t="shared" ca="1" si="68"/>
        <v>8.9033831102232286E-2</v>
      </c>
      <c r="P588" s="29">
        <f ca="1">_xlfn.LOGNORM.INV(O588,'Input Parameters'!$H$27,'Input Parameters'!$I$27)</f>
        <v>0.78458875628229352</v>
      </c>
      <c r="Q588" s="10"/>
      <c r="R588" s="15">
        <f>'Input Parameters'!$E$28</f>
        <v>12.7</v>
      </c>
      <c r="S588" s="10">
        <f t="shared" ca="1" si="69"/>
        <v>0.22988648502276821</v>
      </c>
      <c r="T588" s="25">
        <f ca="1">_xlfn.LOGNORM.INV(S588,'Input Parameters'!$H$29,'Input Parameters'!$I$29)</f>
        <v>53.594011898183517</v>
      </c>
      <c r="U588" s="10">
        <f t="shared" ca="1" si="70"/>
        <v>0.58467136154146937</v>
      </c>
      <c r="V588" s="29">
        <f ca="1">IF('Input Parameters'!$D$30="Beta",_xlfn.BETA.INV(U588,'Input Parameters'!$L$30,'Input Parameters'!$M$30,'Input Parameters'!$J$30,'Input Parameters'!$K$30),IF('Input Parameters'!$D$30="LogNorm",_xlfn.LOGNORM.INV(U588,'Input Parameters'!$H$30,'Input Parameters'!$I$30)))</f>
        <v>1.0871298114607708</v>
      </c>
      <c r="W588" s="2">
        <f ca="1">N588+(P588-N588)*(1-ERF((T588-R588)/(2*SQRT(L588*'Input Parameters'!$E$31))))</f>
        <v>0.146028580856157</v>
      </c>
      <c r="X588">
        <f t="shared" ca="1" si="73"/>
        <v>1</v>
      </c>
      <c r="Y588" s="7"/>
    </row>
    <row r="589" spans="1:25" ht="15" customHeight="1" x14ac:dyDescent="0.3">
      <c r="A589" s="130">
        <v>582</v>
      </c>
      <c r="B589" s="10">
        <f t="shared" ca="1" si="63"/>
        <v>0.34799658243844234</v>
      </c>
      <c r="C589" s="57">
        <f ca="1">_xlfn.NORM.INV(B589,'Input Parameters'!$E$19,'Input Parameters'!$F$19)</f>
        <v>534.28289703862788</v>
      </c>
      <c r="D589" s="10">
        <f t="shared" ca="1" si="64"/>
        <v>2.702039385037569E-2</v>
      </c>
      <c r="E589" s="59">
        <f ca="1">IF(_xlfn.NORM.INV(D589,'Input Parameters'!$E$20,'Input Parameters'!$F$20)&lt;3500,3500,IF(_xlfn.NORM.INV(D589,'Input Parameters'!$E$20,'Input Parameters'!$F$20)&gt;5500,5500,_xlfn.NORM.INV(D589,'Input Parameters'!$E$20,'Input Parameters'!$F$20)))</f>
        <v>3500</v>
      </c>
      <c r="F589" s="10">
        <f t="shared" ca="1" si="65"/>
        <v>0.14427827945096139</v>
      </c>
      <c r="G589" s="61">
        <f ca="1">_xlfn.NORM.INV(F589,'Input Parameters'!$E$21,'Input Parameters'!$F$21)</f>
        <v>276.50823343790535</v>
      </c>
      <c r="H589" s="54">
        <f ca="1">EXP(E589*(1/'Input Parameters'!$E$22-1/G589))</f>
        <v>0.49043700453430839</v>
      </c>
      <c r="I589" s="10">
        <f t="shared" ca="1" si="66"/>
        <v>5.3410613722641775E-2</v>
      </c>
      <c r="J589" s="29">
        <f ca="1">_xlfn.BETA.INV(I589,'Input Parameters'!$L$24,'Input Parameters'!$M$24,'Input Parameters'!$J$24,'Input Parameters'!$K$24)</f>
        <v>0.34565361980833653</v>
      </c>
      <c r="K589" s="156">
        <f ca="1">('Input Parameters'!$E$25/'Input Parameters'!$E$31)^$J589</f>
        <v>8.3779851286453211E-2</v>
      </c>
      <c r="L589" s="66">
        <f ca="1">$H589*$C589*'Input Parameters'!$E$23*K589</f>
        <v>21.953010671678147</v>
      </c>
      <c r="M589" s="23">
        <f t="shared" ca="1" si="67"/>
        <v>0.51912996005358836</v>
      </c>
      <c r="N589" s="15">
        <f ca="1">_xlfn.NORM.INV(M589,'Input Parameters'!$E$26,'Input Parameters'!$F$26)</f>
        <v>3.5007371889568893E-2</v>
      </c>
      <c r="O589" s="8">
        <f t="shared" ca="1" si="68"/>
        <v>0.15879236841977418</v>
      </c>
      <c r="P589" s="29">
        <f ca="1">_xlfn.LOGNORM.INV(O589,'Input Parameters'!$H$27,'Input Parameters'!$I$27)</f>
        <v>0.91489275448901464</v>
      </c>
      <c r="Q589" s="10"/>
      <c r="R589" s="15">
        <f>'Input Parameters'!$E$28</f>
        <v>12.7</v>
      </c>
      <c r="S589" s="10">
        <f t="shared" ca="1" si="69"/>
        <v>8.9458873873836553E-2</v>
      </c>
      <c r="T589" s="25">
        <f ca="1">_xlfn.LOGNORM.INV(S589,'Input Parameters'!$H$29,'Input Parameters'!$I$29)</f>
        <v>50.075214937836947</v>
      </c>
      <c r="U589" s="10">
        <f t="shared" ca="1" si="70"/>
        <v>0.58397201136813404</v>
      </c>
      <c r="V589" s="29">
        <f ca="1">IF('Input Parameters'!$D$30="Beta",_xlfn.BETA.INV(U589,'Input Parameters'!$L$30,'Input Parameters'!$M$30,'Input Parameters'!$J$30,'Input Parameters'!$K$30),IF('Input Parameters'!$D$30="LogNorm",_xlfn.LOGNORM.INV(U589,'Input Parameters'!$H$30,'Input Parameters'!$I$30)))</f>
        <v>1.0863613220828852</v>
      </c>
      <c r="W589" s="2">
        <f ca="1">N589+(P589-N589)*(1-ERF((T589-R589)/(2*SQRT(L589*'Input Parameters'!$E$31))))</f>
        <v>0.53893226804795102</v>
      </c>
      <c r="X589">
        <f t="shared" ca="1" si="73"/>
        <v>1</v>
      </c>
      <c r="Y589" s="7"/>
    </row>
    <row r="590" spans="1:25" ht="15" customHeight="1" x14ac:dyDescent="0.3">
      <c r="A590" s="130">
        <v>583</v>
      </c>
      <c r="B590" s="10">
        <f t="shared" ca="1" si="63"/>
        <v>0.46581933539489917</v>
      </c>
      <c r="C590" s="57">
        <f ca="1">_xlfn.NORM.INV(B590,'Input Parameters'!$E$19,'Input Parameters'!$F$19)</f>
        <v>560.05130993649482</v>
      </c>
      <c r="D590" s="10">
        <f t="shared" ca="1" si="64"/>
        <v>0.93150397075152613</v>
      </c>
      <c r="E590" s="59">
        <f ca="1">IF(_xlfn.NORM.INV(D590,'Input Parameters'!$E$20,'Input Parameters'!$F$20)&lt;3500,3500,IF(_xlfn.NORM.INV(D590,'Input Parameters'!$E$20,'Input Parameters'!$F$20)&gt;5500,5500,_xlfn.NORM.INV(D590,'Input Parameters'!$E$20,'Input Parameters'!$F$20)))</f>
        <v>5500</v>
      </c>
      <c r="F590" s="10">
        <f t="shared" ca="1" si="65"/>
        <v>0.9718143158625262</v>
      </c>
      <c r="G590" s="61">
        <f ca="1">_xlfn.NORM.INV(F590,'Input Parameters'!$E$21,'Input Parameters'!$F$21)</f>
        <v>299.84808720111238</v>
      </c>
      <c r="H590" s="54">
        <f ca="1">EXP(E590*(1/'Input Parameters'!$E$22-1/G590))</f>
        <v>1.5352749129712882</v>
      </c>
      <c r="I590" s="10">
        <f t="shared" ca="1" si="66"/>
        <v>0.96851407978416582</v>
      </c>
      <c r="J590" s="29">
        <f ca="1">_xlfn.BETA.INV(I590,'Input Parameters'!$L$24,'Input Parameters'!$M$24,'Input Parameters'!$J$24,'Input Parameters'!$K$24)</f>
        <v>0.85672561192473284</v>
      </c>
      <c r="K590" s="156">
        <f ca="1">('Input Parameters'!$E$25/'Input Parameters'!$E$31)^$J590</f>
        <v>2.1425425116573405E-3</v>
      </c>
      <c r="L590" s="66">
        <f ca="1">$H590*$C590*'Input Parameters'!$E$23*K590</f>
        <v>1.8422281686310538</v>
      </c>
      <c r="M590" s="23">
        <f t="shared" ca="1" si="67"/>
        <v>0.61837825270429758</v>
      </c>
      <c r="N590" s="15">
        <f ca="1">_xlfn.NORM.INV(M590,'Input Parameters'!$E$26,'Input Parameters'!$F$26)</f>
        <v>4.0325709378413392E-2</v>
      </c>
      <c r="O590" s="8">
        <f t="shared" ca="1" si="68"/>
        <v>0.74045750986408887</v>
      </c>
      <c r="P590" s="29">
        <f ca="1">_xlfn.LOGNORM.INV(O590,'Input Parameters'!$H$27,'Input Parameters'!$I$27)</f>
        <v>1.893561109183223</v>
      </c>
      <c r="Q590" s="10"/>
      <c r="R590" s="15">
        <f>'Input Parameters'!$E$28</f>
        <v>12.7</v>
      </c>
      <c r="S590" s="10">
        <f t="shared" ca="1" si="69"/>
        <v>0.71028551248177119</v>
      </c>
      <c r="T590" s="25">
        <f ca="1">_xlfn.LOGNORM.INV(S590,'Input Parameters'!$H$29,'Input Parameters'!$I$29)</f>
        <v>61.970348602923657</v>
      </c>
      <c r="U590" s="10">
        <f t="shared" ca="1" si="70"/>
        <v>0.54028778789800103</v>
      </c>
      <c r="V590" s="29">
        <f ca="1">IF('Input Parameters'!$D$30="Beta",_xlfn.BETA.INV(U590,'Input Parameters'!$L$30,'Input Parameters'!$M$30,'Input Parameters'!$J$30,'Input Parameters'!$K$30),IF('Input Parameters'!$D$30="LogNorm",_xlfn.LOGNORM.INV(U590,'Input Parameters'!$H$30,'Input Parameters'!$I$30)))</f>
        <v>1.039872705829229</v>
      </c>
      <c r="W590" s="2">
        <f ca="1">N590+(P590-N590)*(1-ERF((T590-R590)/(2*SQRT(L590*'Input Parameters'!$E$31))))</f>
        <v>5.9345414135035503E-2</v>
      </c>
      <c r="X590">
        <f t="shared" ca="1" si="73"/>
        <v>1</v>
      </c>
      <c r="Y590" s="7"/>
    </row>
    <row r="591" spans="1:25" ht="15" customHeight="1" x14ac:dyDescent="0.3">
      <c r="A591" s="130">
        <v>584</v>
      </c>
      <c r="B591" s="10">
        <f t="shared" ca="1" si="63"/>
        <v>0.26893426948292898</v>
      </c>
      <c r="C591" s="57">
        <f ca="1">_xlfn.NORM.INV(B591,'Input Parameters'!$E$19,'Input Parameters'!$F$19)</f>
        <v>515.24467361329857</v>
      </c>
      <c r="D591" s="10">
        <f t="shared" ca="1" si="64"/>
        <v>0.87896539426009967</v>
      </c>
      <c r="E591" s="59">
        <f ca="1">IF(_xlfn.NORM.INV(D591,'Input Parameters'!$E$20,'Input Parameters'!$F$20)&lt;3500,3500,IF(_xlfn.NORM.INV(D591,'Input Parameters'!$E$20,'Input Parameters'!$F$20)&gt;5500,5500,_xlfn.NORM.INV(D591,'Input Parameters'!$E$20,'Input Parameters'!$F$20)))</f>
        <v>5500</v>
      </c>
      <c r="F591" s="10">
        <f t="shared" ca="1" si="65"/>
        <v>0.16691219683810299</v>
      </c>
      <c r="G591" s="61">
        <f ca="1">_xlfn.NORM.INV(F591,'Input Parameters'!$E$21,'Input Parameters'!$F$21)</f>
        <v>277.25378689637404</v>
      </c>
      <c r="H591" s="54">
        <f ca="1">EXP(E591*(1/'Input Parameters'!$E$22-1/G591))</f>
        <v>0.34435244347579885</v>
      </c>
      <c r="I591" s="10">
        <f t="shared" ca="1" si="66"/>
        <v>0.19200987504680389</v>
      </c>
      <c r="J591" s="29">
        <f ca="1">_xlfn.BETA.INV(I591,'Input Parameters'!$L$24,'Input Parameters'!$M$24,'Input Parameters'!$J$24,'Input Parameters'!$K$24)</f>
        <v>0.46390653216612693</v>
      </c>
      <c r="K591" s="156">
        <f ca="1">('Input Parameters'!$E$25/'Input Parameters'!$E$31)^$J591</f>
        <v>3.5869940396134822E-2</v>
      </c>
      <c r="L591" s="66">
        <f ca="1">$H591*$C591*'Input Parameters'!$E$23*K591</f>
        <v>6.3642515201123935</v>
      </c>
      <c r="M591" s="23">
        <f t="shared" ca="1" si="67"/>
        <v>0.68353850994824461</v>
      </c>
      <c r="N591" s="15">
        <f ca="1">_xlfn.NORM.INV(M591,'Input Parameters'!$E$26,'Input Parameters'!$F$26)</f>
        <v>4.4029952540399528E-2</v>
      </c>
      <c r="O591" s="8">
        <f t="shared" ca="1" si="68"/>
        <v>0.63964962071511877</v>
      </c>
      <c r="P591" s="29">
        <f ca="1">_xlfn.LOGNORM.INV(O591,'Input Parameters'!$H$27,'Input Parameters'!$I$27)</f>
        <v>1.6675970876996926</v>
      </c>
      <c r="Q591" s="10"/>
      <c r="R591" s="15">
        <f>'Input Parameters'!$E$28</f>
        <v>12.7</v>
      </c>
      <c r="S591" s="10">
        <f t="shared" ca="1" si="69"/>
        <v>0.3664266690464939</v>
      </c>
      <c r="T591" s="25">
        <f ca="1">_xlfn.LOGNORM.INV(S591,'Input Parameters'!$H$29,'Input Parameters'!$I$29)</f>
        <v>56.04245653079753</v>
      </c>
      <c r="U591" s="10">
        <f t="shared" ca="1" si="70"/>
        <v>0.47120660462614516</v>
      </c>
      <c r="V591" s="29">
        <f ca="1">IF('Input Parameters'!$D$30="Beta",_xlfn.BETA.INV(U591,'Input Parameters'!$L$30,'Input Parameters'!$M$30,'Input Parameters'!$J$30,'Input Parameters'!$K$30),IF('Input Parameters'!$D$30="LogNorm",_xlfn.LOGNORM.INV(U591,'Input Parameters'!$H$30,'Input Parameters'!$I$30)))</f>
        <v>0.97114488312942127</v>
      </c>
      <c r="W591" s="2">
        <f ca="1">N591+(P591-N591)*(1-ERF((T591-R591)/(2*SQRT(L591*'Input Parameters'!$E$31))))</f>
        <v>0.40839244808878244</v>
      </c>
      <c r="X591">
        <f t="shared" ca="1" si="73"/>
        <v>1</v>
      </c>
      <c r="Y591" s="7"/>
    </row>
    <row r="592" spans="1:25" ht="15" customHeight="1" x14ac:dyDescent="0.3">
      <c r="A592" s="130">
        <v>585</v>
      </c>
      <c r="B592" s="10">
        <f t="shared" ca="1" si="63"/>
        <v>0.95947616300252214</v>
      </c>
      <c r="C592" s="57">
        <f ca="1">_xlfn.NORM.INV(B592,'Input Parameters'!$E$19,'Input Parameters'!$F$19)</f>
        <v>714.72202152800583</v>
      </c>
      <c r="D592" s="10">
        <f t="shared" ca="1" si="64"/>
        <v>0.20020118914970031</v>
      </c>
      <c r="E592" s="59">
        <f ca="1">IF(_xlfn.NORM.INV(D592,'Input Parameters'!$E$20,'Input Parameters'!$F$20)&lt;3500,3500,IF(_xlfn.NORM.INV(D592,'Input Parameters'!$E$20,'Input Parameters'!$F$20)&gt;5500,5500,_xlfn.NORM.INV(D592,'Input Parameters'!$E$20,'Input Parameters'!$F$20)))</f>
        <v>4211.368025767295</v>
      </c>
      <c r="F592" s="10">
        <f t="shared" ca="1" si="65"/>
        <v>0.87841745124480286</v>
      </c>
      <c r="G592" s="61">
        <f ca="1">_xlfn.NORM.INV(F592,'Input Parameters'!$E$21,'Input Parameters'!$F$21)</f>
        <v>294.02350119357749</v>
      </c>
      <c r="H592" s="54">
        <f ca="1">EXP(E592*(1/'Input Parameters'!$E$22-1/G592))</f>
        <v>1.0513064356148683</v>
      </c>
      <c r="I592" s="10">
        <f t="shared" ca="1" si="66"/>
        <v>0.49650153297438937</v>
      </c>
      <c r="J592" s="29">
        <f ca="1">_xlfn.BETA.INV(I592,'Input Parameters'!$L$24,'Input Parameters'!$M$24,'Input Parameters'!$J$24,'Input Parameters'!$K$24)</f>
        <v>0.6057487744203327</v>
      </c>
      <c r="K592" s="156">
        <f ca="1">('Input Parameters'!$E$25/'Input Parameters'!$E$31)^$J592</f>
        <v>1.2966738936413735E-2</v>
      </c>
      <c r="L592" s="66">
        <f ca="1">$H592*$C592*'Input Parameters'!$E$23*K592</f>
        <v>9.743102099340927</v>
      </c>
      <c r="M592" s="23">
        <f t="shared" ca="1" si="67"/>
        <v>0.35027235483105124</v>
      </c>
      <c r="N592" s="15">
        <f ca="1">_xlfn.NORM.INV(M592,'Input Parameters'!$E$26,'Input Parameters'!$F$26)</f>
        <v>2.5923709344898613E-2</v>
      </c>
      <c r="O592" s="8">
        <f t="shared" ca="1" si="68"/>
        <v>0.28053409717810729</v>
      </c>
      <c r="P592" s="29">
        <f ca="1">_xlfn.LOGNORM.INV(O592,'Input Parameters'!$H$27,'Input Parameters'!$I$27)</f>
        <v>1.1008229653456911</v>
      </c>
      <c r="Q592" s="10"/>
      <c r="R592" s="15">
        <f>'Input Parameters'!$E$28</f>
        <v>12.7</v>
      </c>
      <c r="S592" s="10">
        <f t="shared" ca="1" si="69"/>
        <v>0.73006801098032426</v>
      </c>
      <c r="T592" s="25">
        <f ca="1">_xlfn.LOGNORM.INV(S592,'Input Parameters'!$H$29,'Input Parameters'!$I$29)</f>
        <v>62.380807424416673</v>
      </c>
      <c r="U592" s="10">
        <f t="shared" ca="1" si="70"/>
        <v>0.1230353746924181</v>
      </c>
      <c r="V592" s="29">
        <f ca="1">IF('Input Parameters'!$D$30="Beta",_xlfn.BETA.INV(U592,'Input Parameters'!$L$30,'Input Parameters'!$M$30,'Input Parameters'!$J$30,'Input Parameters'!$K$30),IF('Input Parameters'!$D$30="LogNorm",_xlfn.LOGNORM.INV(U592,'Input Parameters'!$H$30,'Input Parameters'!$I$30)))</f>
        <v>0.63241278582850913</v>
      </c>
      <c r="W592" s="2">
        <f ca="1">N592+(P592-N592)*(1-ERF((T592-R592)/(2*SQRT(L592*'Input Parameters'!$E$31))))</f>
        <v>0.30582714648619147</v>
      </c>
      <c r="X592">
        <f t="shared" ca="1" si="73"/>
        <v>1</v>
      </c>
      <c r="Y592" s="7"/>
    </row>
    <row r="593" spans="1:25" ht="15" customHeight="1" x14ac:dyDescent="0.3">
      <c r="A593" s="130">
        <v>586</v>
      </c>
      <c r="B593" s="10">
        <f t="shared" ca="1" si="63"/>
        <v>0.30717004633510658</v>
      </c>
      <c r="C593" s="57">
        <f ca="1">_xlfn.NORM.INV(B593,'Input Parameters'!$E$19,'Input Parameters'!$F$19)</f>
        <v>524.72146508575884</v>
      </c>
      <c r="D593" s="10">
        <f t="shared" ca="1" si="64"/>
        <v>0.62343290470493695</v>
      </c>
      <c r="E593" s="59">
        <f ca="1">IF(_xlfn.NORM.INV(D593,'Input Parameters'!$E$20,'Input Parameters'!$F$20)&lt;3500,3500,IF(_xlfn.NORM.INV(D593,'Input Parameters'!$E$20,'Input Parameters'!$F$20)&gt;5500,5500,_xlfn.NORM.INV(D593,'Input Parameters'!$E$20,'Input Parameters'!$F$20)))</f>
        <v>5020.1565686286513</v>
      </c>
      <c r="F593" s="10">
        <f t="shared" ca="1" si="65"/>
        <v>0.17344434200231185</v>
      </c>
      <c r="G593" s="61">
        <f ca="1">_xlfn.NORM.INV(F593,'Input Parameters'!$E$21,'Input Parameters'!$F$21)</f>
        <v>277.45655898730547</v>
      </c>
      <c r="H593" s="54">
        <f ca="1">EXP(E593*(1/'Input Parameters'!$E$22-1/G593))</f>
        <v>0.38295163941530558</v>
      </c>
      <c r="I593" s="10">
        <f t="shared" ca="1" si="66"/>
        <v>0.38900011497259146</v>
      </c>
      <c r="J593" s="29">
        <f ca="1">_xlfn.BETA.INV(I593,'Input Parameters'!$L$24,'Input Parameters'!$M$24,'Input Parameters'!$J$24,'Input Parameters'!$K$24)</f>
        <v>0.56121898710297125</v>
      </c>
      <c r="K593" s="156">
        <f ca="1">('Input Parameters'!$E$25/'Input Parameters'!$E$31)^$J593</f>
        <v>1.7846797672183352E-2</v>
      </c>
      <c r="L593" s="66">
        <f ca="1">$H593*$C593*'Input Parameters'!$E$23*K593</f>
        <v>3.5861880882609496</v>
      </c>
      <c r="M593" s="23">
        <f t="shared" ca="1" si="67"/>
        <v>0.1609654901919364</v>
      </c>
      <c r="N593" s="15">
        <f ca="1">_xlfn.NORM.INV(M593,'Input Parameters'!$E$26,'Input Parameters'!$F$26)</f>
        <v>1.3199551205195122E-2</v>
      </c>
      <c r="O593" s="8">
        <f t="shared" ca="1" si="68"/>
        <v>0.45709870797841423</v>
      </c>
      <c r="P593" s="29">
        <f ca="1">_xlfn.LOGNORM.INV(O593,'Input Parameters'!$H$27,'Input Parameters'!$I$27)</f>
        <v>1.3573632315886794</v>
      </c>
      <c r="Q593" s="10"/>
      <c r="R593" s="15">
        <f>'Input Parameters'!$E$28</f>
        <v>12.7</v>
      </c>
      <c r="S593" s="10">
        <f t="shared" ca="1" si="69"/>
        <v>0.23992752108325788</v>
      </c>
      <c r="T593" s="25">
        <f ca="1">_xlfn.LOGNORM.INV(S593,'Input Parameters'!$H$29,'Input Parameters'!$I$29)</f>
        <v>53.791044579611551</v>
      </c>
      <c r="U593" s="10">
        <f t="shared" ca="1" si="70"/>
        <v>0.47315849865169357</v>
      </c>
      <c r="V593" s="29">
        <f ca="1">IF('Input Parameters'!$D$30="Beta",_xlfn.BETA.INV(U593,'Input Parameters'!$L$30,'Input Parameters'!$M$30,'Input Parameters'!$J$30,'Input Parameters'!$K$30),IF('Input Parameters'!$D$30="LogNorm",_xlfn.LOGNORM.INV(U593,'Input Parameters'!$H$30,'Input Parameters'!$I$30)))</f>
        <v>0.97302500180086926</v>
      </c>
      <c r="W593" s="2">
        <f ca="1">N593+(P593-N593)*(1-ERF((T593-R593)/(2*SQRT(L593*'Input Parameters'!$E$31))))</f>
        <v>0.18115442059983664</v>
      </c>
      <c r="X593">
        <f t="shared" ca="1" si="73"/>
        <v>1</v>
      </c>
      <c r="Y593" s="7"/>
    </row>
    <row r="594" spans="1:25" ht="15" customHeight="1" x14ac:dyDescent="0.3">
      <c r="A594" s="130">
        <v>587</v>
      </c>
      <c r="B594" s="10">
        <f t="shared" ca="1" si="63"/>
        <v>0.59783148314239765</v>
      </c>
      <c r="C594" s="57">
        <f ca="1">_xlfn.NORM.INV(B594,'Input Parameters'!$E$19,'Input Parameters'!$F$19)</f>
        <v>588.2338713407637</v>
      </c>
      <c r="D594" s="10">
        <f t="shared" ca="1" si="64"/>
        <v>0.41919088243959302</v>
      </c>
      <c r="E594" s="59">
        <f ca="1">IF(_xlfn.NORM.INV(D594,'Input Parameters'!$E$20,'Input Parameters'!$F$20)&lt;3500,3500,IF(_xlfn.NORM.INV(D594,'Input Parameters'!$E$20,'Input Parameters'!$F$20)&gt;5500,5500,_xlfn.NORM.INV(D594,'Input Parameters'!$E$20,'Input Parameters'!$F$20)))</f>
        <v>4657.2253196124457</v>
      </c>
      <c r="F594" s="10">
        <f t="shared" ca="1" si="65"/>
        <v>0.34840635745226523</v>
      </c>
      <c r="G594" s="61">
        <f ca="1">_xlfn.NORM.INV(F594,'Input Parameters'!$E$21,'Input Parameters'!$F$21)</f>
        <v>281.78753529855743</v>
      </c>
      <c r="H594" s="54">
        <f ca="1">EXP(E594*(1/'Input Parameters'!$E$22-1/G594))</f>
        <v>0.53127868891531971</v>
      </c>
      <c r="I594" s="10">
        <f t="shared" ca="1" si="66"/>
        <v>0.9132795745296397</v>
      </c>
      <c r="J594" s="29">
        <f ca="1">_xlfn.BETA.INV(I594,'Input Parameters'!$L$24,'Input Parameters'!$M$24,'Input Parameters'!$J$24,'Input Parameters'!$K$24)</f>
        <v>0.80225829238523849</v>
      </c>
      <c r="K594" s="156">
        <f ca="1">('Input Parameters'!$E$25/'Input Parameters'!$E$31)^$J594</f>
        <v>3.1667857979037276E-3</v>
      </c>
      <c r="L594" s="66">
        <f ca="1">$H594*$C594*'Input Parameters'!$E$23*K594</f>
        <v>0.98967161024673211</v>
      </c>
      <c r="M594" s="23">
        <f t="shared" ca="1" si="67"/>
        <v>0.66122804845631777</v>
      </c>
      <c r="N594" s="15">
        <f ca="1">_xlfn.NORM.INV(M594,'Input Parameters'!$E$26,'Input Parameters'!$F$26)</f>
        <v>4.2732157432544791E-2</v>
      </c>
      <c r="O594" s="8">
        <f t="shared" ca="1" si="68"/>
        <v>5.3423511244629185E-2</v>
      </c>
      <c r="P594" s="29">
        <f ca="1">_xlfn.LOGNORM.INV(O594,'Input Parameters'!$H$27,'Input Parameters'!$I$27)</f>
        <v>0.69754497419781691</v>
      </c>
      <c r="Q594" s="10"/>
      <c r="R594" s="15">
        <f>'Input Parameters'!$E$28</f>
        <v>12.7</v>
      </c>
      <c r="S594" s="10">
        <f t="shared" ca="1" si="69"/>
        <v>0.2323445144665518</v>
      </c>
      <c r="T594" s="25">
        <f ca="1">_xlfn.LOGNORM.INV(S594,'Input Parameters'!$H$29,'Input Parameters'!$I$29)</f>
        <v>53.642611655470532</v>
      </c>
      <c r="U594" s="10">
        <f t="shared" ca="1" si="70"/>
        <v>0.47152663243521953</v>
      </c>
      <c r="V594" s="29">
        <f ca="1">IF('Input Parameters'!$D$30="Beta",_xlfn.BETA.INV(U594,'Input Parameters'!$L$30,'Input Parameters'!$M$30,'Input Parameters'!$J$30,'Input Parameters'!$K$30),IF('Input Parameters'!$D$30="LogNorm",_xlfn.LOGNORM.INV(U594,'Input Parameters'!$H$30,'Input Parameters'!$I$30)))</f>
        <v>0.97145293807782784</v>
      </c>
      <c r="W594" s="2">
        <f ca="1">N594+(P594-N594)*(1-ERF((T594-R594)/(2*SQRT(L594*'Input Parameters'!$E$31))))</f>
        <v>4.5097723250199832E-2</v>
      </c>
      <c r="X594">
        <f t="shared" ca="1" si="73"/>
        <v>1</v>
      </c>
      <c r="Y594" s="7"/>
    </row>
    <row r="595" spans="1:25" ht="15" customHeight="1" x14ac:dyDescent="0.3">
      <c r="A595" s="130">
        <v>588</v>
      </c>
      <c r="B595" s="10">
        <f t="shared" ca="1" si="63"/>
        <v>0.15422997963787721</v>
      </c>
      <c r="C595" s="57">
        <f ca="1">_xlfn.NORM.INV(B595,'Input Parameters'!$E$19,'Input Parameters'!$F$19)</f>
        <v>481.24022934817037</v>
      </c>
      <c r="D595" s="10">
        <f t="shared" ca="1" si="64"/>
        <v>0.21229026143955798</v>
      </c>
      <c r="E595" s="59">
        <f ca="1">IF(_xlfn.NORM.INV(D595,'Input Parameters'!$E$20,'Input Parameters'!$F$20)&lt;3500,3500,IF(_xlfn.NORM.INV(D595,'Input Parameters'!$E$20,'Input Parameters'!$F$20)&gt;5500,5500,_xlfn.NORM.INV(D595,'Input Parameters'!$E$20,'Input Parameters'!$F$20)))</f>
        <v>4241.0501565457243</v>
      </c>
      <c r="F595" s="10">
        <f t="shared" ca="1" si="65"/>
        <v>0.95706877874958229</v>
      </c>
      <c r="G595" s="61">
        <f ca="1">_xlfn.NORM.INV(F595,'Input Parameters'!$E$21,'Input Parameters'!$F$21)</f>
        <v>298.35064424481601</v>
      </c>
      <c r="H595" s="54">
        <f ca="1">EXP(E595*(1/'Input Parameters'!$E$22-1/G595))</f>
        <v>1.296396072558321</v>
      </c>
      <c r="I595" s="10">
        <f t="shared" ca="1" si="66"/>
        <v>0.98575915071175768</v>
      </c>
      <c r="J595" s="29">
        <f ca="1">_xlfn.BETA.INV(I595,'Input Parameters'!$L$24,'Input Parameters'!$M$24,'Input Parameters'!$J$24,'Input Parameters'!$K$24)</f>
        <v>0.88704404042084606</v>
      </c>
      <c r="K595" s="156">
        <f ca="1">('Input Parameters'!$E$25/'Input Parameters'!$E$31)^$J595</f>
        <v>1.7237506368229592E-3</v>
      </c>
      <c r="L595" s="66">
        <f ca="1">$H595*$C595*'Input Parameters'!$E$23*K595</f>
        <v>1.075410002035651</v>
      </c>
      <c r="M595" s="23">
        <f t="shared" ca="1" si="67"/>
        <v>0.88768750375695693</v>
      </c>
      <c r="N595" s="15">
        <f ca="1">_xlfn.NORM.INV(M595,'Input Parameters'!$E$26,'Input Parameters'!$F$26)</f>
        <v>5.9500750739639327E-2</v>
      </c>
      <c r="O595" s="8">
        <f t="shared" ca="1" si="68"/>
        <v>0.75015321494546316</v>
      </c>
      <c r="P595" s="29">
        <f ca="1">_xlfn.LOGNORM.INV(O595,'Input Parameters'!$H$27,'Input Parameters'!$I$27)</f>
        <v>1.9190435053083372</v>
      </c>
      <c r="Q595" s="10"/>
      <c r="R595" s="15">
        <f>'Input Parameters'!$E$28</f>
        <v>12.7</v>
      </c>
      <c r="S595" s="10">
        <f t="shared" ca="1" si="69"/>
        <v>6.4399069661673636E-2</v>
      </c>
      <c r="T595" s="25">
        <f ca="1">_xlfn.LOGNORM.INV(S595,'Input Parameters'!$H$29,'Input Parameters'!$I$29)</f>
        <v>49.102251585447021</v>
      </c>
      <c r="U595" s="10">
        <f t="shared" ca="1" si="70"/>
        <v>0.23651001499341362</v>
      </c>
      <c r="V595" s="29">
        <f ca="1">IF('Input Parameters'!$D$30="Beta",_xlfn.BETA.INV(U595,'Input Parameters'!$L$30,'Input Parameters'!$M$30,'Input Parameters'!$J$30,'Input Parameters'!$K$30),IF('Input Parameters'!$D$30="LogNorm",_xlfn.LOGNORM.INV(U595,'Input Parameters'!$H$30,'Input Parameters'!$I$30)))</f>
        <v>0.75294326236748388</v>
      </c>
      <c r="W595" s="2">
        <f ca="1">N595+(P595-N595)*(1-ERF((T595-R595)/(2*SQRT(L595*'Input Parameters'!$E$31))))</f>
        <v>8.3785650178914761E-2</v>
      </c>
      <c r="X595">
        <f t="shared" ca="1" si="73"/>
        <v>1</v>
      </c>
      <c r="Y595" s="7"/>
    </row>
    <row r="596" spans="1:25" ht="15" customHeight="1" x14ac:dyDescent="0.3">
      <c r="A596" s="130">
        <v>589</v>
      </c>
      <c r="B596" s="10">
        <f t="shared" ca="1" si="63"/>
        <v>7.6433986195126202E-2</v>
      </c>
      <c r="C596" s="57">
        <f ca="1">_xlfn.NORM.INV(B596,'Input Parameters'!$E$19,'Input Parameters'!$F$19)</f>
        <v>446.50942633143632</v>
      </c>
      <c r="D596" s="10">
        <f t="shared" ca="1" si="64"/>
        <v>0.89595013758101771</v>
      </c>
      <c r="E596" s="59">
        <f ca="1">IF(_xlfn.NORM.INV(D596,'Input Parameters'!$E$20,'Input Parameters'!$F$20)&lt;3500,3500,IF(_xlfn.NORM.INV(D596,'Input Parameters'!$E$20,'Input Parameters'!$F$20)&gt;5500,5500,_xlfn.NORM.INV(D596,'Input Parameters'!$E$20,'Input Parameters'!$F$20)))</f>
        <v>5500</v>
      </c>
      <c r="F596" s="10">
        <f t="shared" ca="1" si="65"/>
        <v>0.16322870386448995</v>
      </c>
      <c r="G596" s="61">
        <f ca="1">_xlfn.NORM.INV(F596,'Input Parameters'!$E$21,'Input Parameters'!$F$21)</f>
        <v>277.13718264637151</v>
      </c>
      <c r="H596" s="54">
        <f ca="1">EXP(E596*(1/'Input Parameters'!$E$22-1/G596))</f>
        <v>0.34149026445816583</v>
      </c>
      <c r="I596" s="10">
        <f t="shared" ca="1" si="66"/>
        <v>0.82855129358267776</v>
      </c>
      <c r="J596" s="29">
        <f ca="1">_xlfn.BETA.INV(I596,'Input Parameters'!$L$24,'Input Parameters'!$M$24,'Input Parameters'!$J$24,'Input Parameters'!$K$24)</f>
        <v>0.74944760661303245</v>
      </c>
      <c r="K596" s="156">
        <f ca="1">('Input Parameters'!$E$25/'Input Parameters'!$E$31)^$J596</f>
        <v>4.6253734075575393E-3</v>
      </c>
      <c r="L596" s="66">
        <f ca="1">$H596*$C596*'Input Parameters'!$E$23*K596</f>
        <v>0.70527056379440889</v>
      </c>
      <c r="M596" s="23">
        <f t="shared" ca="1" si="67"/>
        <v>0.95866332579843805</v>
      </c>
      <c r="N596" s="15">
        <f ca="1">_xlfn.NORM.INV(M596,'Input Parameters'!$E$26,'Input Parameters'!$F$26)</f>
        <v>7.0443000379743576E-2</v>
      </c>
      <c r="O596" s="8">
        <f t="shared" ca="1" si="68"/>
        <v>0.38863579881441157</v>
      </c>
      <c r="P596" s="29">
        <f ca="1">_xlfn.LOGNORM.INV(O596,'Input Parameters'!$H$27,'Input Parameters'!$I$27)</f>
        <v>1.2561660763706868</v>
      </c>
      <c r="Q596" s="10"/>
      <c r="R596" s="15">
        <f>'Input Parameters'!$E$28</f>
        <v>12.7</v>
      </c>
      <c r="S596" s="10">
        <f t="shared" ca="1" si="69"/>
        <v>0.15597044735174737</v>
      </c>
      <c r="T596" s="25">
        <f ca="1">_xlfn.LOGNORM.INV(S596,'Input Parameters'!$H$29,'Input Parameters'!$I$29)</f>
        <v>51.982445923380766</v>
      </c>
      <c r="U596" s="10">
        <f t="shared" ca="1" si="70"/>
        <v>0.80080428813635662</v>
      </c>
      <c r="V596" s="29">
        <f ca="1">IF('Input Parameters'!$D$30="Beta",_xlfn.BETA.INV(U596,'Input Parameters'!$L$30,'Input Parameters'!$M$30,'Input Parameters'!$J$30,'Input Parameters'!$K$30),IF('Input Parameters'!$D$30="LogNorm",_xlfn.LOGNORM.INV(U596,'Input Parameters'!$H$30,'Input Parameters'!$I$30)))</f>
        <v>1.3940744952407249</v>
      </c>
      <c r="W596" s="2">
        <f ca="1">N596+(P596-N596)*(1-ERF((T596-R596)/(2*SQRT(L596*'Input Parameters'!$E$31))))</f>
        <v>7.1558977905791479E-2</v>
      </c>
      <c r="X596">
        <f t="shared" ca="1" si="73"/>
        <v>1</v>
      </c>
      <c r="Y596" s="7"/>
    </row>
    <row r="597" spans="1:25" ht="15" customHeight="1" x14ac:dyDescent="0.3">
      <c r="A597" s="130">
        <v>590</v>
      </c>
      <c r="B597" s="10">
        <f t="shared" ca="1" si="63"/>
        <v>0.38086340303998667</v>
      </c>
      <c r="C597" s="57">
        <f ca="1">_xlfn.NORM.INV(B597,'Input Parameters'!$E$19,'Input Parameters'!$F$19)</f>
        <v>541.67841983874212</v>
      </c>
      <c r="D597" s="10">
        <f t="shared" ca="1" si="64"/>
        <v>0.58362299776275439</v>
      </c>
      <c r="E597" s="59">
        <f ca="1">IF(_xlfn.NORM.INV(D597,'Input Parameters'!$E$20,'Input Parameters'!$F$20)&lt;3500,3500,IF(_xlfn.NORM.INV(D597,'Input Parameters'!$E$20,'Input Parameters'!$F$20)&gt;5500,5500,_xlfn.NORM.INV(D597,'Input Parameters'!$E$20,'Input Parameters'!$F$20)))</f>
        <v>4947.8195516708984</v>
      </c>
      <c r="F597" s="10">
        <f t="shared" ca="1" si="65"/>
        <v>0.52761990870052355</v>
      </c>
      <c r="G597" s="61">
        <f ca="1">_xlfn.NORM.INV(F597,'Input Parameters'!$E$21,'Input Parameters'!$F$21)</f>
        <v>285.3946056035536</v>
      </c>
      <c r="H597" s="54">
        <f ca="1">EXP(E597*(1/'Input Parameters'!$E$22-1/G597))</f>
        <v>0.6376217438200622</v>
      </c>
      <c r="I597" s="10">
        <f t="shared" ca="1" si="66"/>
        <v>0.99537449199912531</v>
      </c>
      <c r="J597" s="29">
        <f ca="1">_xlfn.BETA.INV(I597,'Input Parameters'!$L$24,'Input Parameters'!$M$24,'Input Parameters'!$J$24,'Input Parameters'!$K$24)</f>
        <v>0.91827982359649862</v>
      </c>
      <c r="K597" s="156">
        <f ca="1">('Input Parameters'!$E$25/'Input Parameters'!$E$31)^$J597</f>
        <v>1.3777216247058857E-3</v>
      </c>
      <c r="L597" s="66">
        <f ca="1">$H597*$C597*'Input Parameters'!$E$23*K597</f>
        <v>0.47584567654369042</v>
      </c>
      <c r="M597" s="23">
        <f t="shared" ca="1" si="67"/>
        <v>0.76335936718213493</v>
      </c>
      <c r="N597" s="15">
        <f ca="1">_xlfn.NORM.INV(M597,'Input Parameters'!$E$26,'Input Parameters'!$F$26)</f>
        <v>4.9060159576008733E-2</v>
      </c>
      <c r="O597" s="8">
        <f t="shared" ca="1" si="68"/>
        <v>0.58162470376505093</v>
      </c>
      <c r="P597" s="29">
        <f ca="1">_xlfn.LOGNORM.INV(O597,'Input Parameters'!$H$27,'Input Parameters'!$I$27)</f>
        <v>1.5595095589333414</v>
      </c>
      <c r="Q597" s="10"/>
      <c r="R597" s="15">
        <f>'Input Parameters'!$E$28</f>
        <v>12.7</v>
      </c>
      <c r="S597" s="10">
        <f t="shared" ca="1" si="69"/>
        <v>0.68346327198238865</v>
      </c>
      <c r="T597" s="25">
        <f ca="1">_xlfn.LOGNORM.INV(S597,'Input Parameters'!$H$29,'Input Parameters'!$I$29)</f>
        <v>61.43820739738846</v>
      </c>
      <c r="U597" s="10">
        <f t="shared" ca="1" si="70"/>
        <v>0.55341385232240548</v>
      </c>
      <c r="V597" s="29">
        <f ca="1">IF('Input Parameters'!$D$30="Beta",_xlfn.BETA.INV(U597,'Input Parameters'!$L$30,'Input Parameters'!$M$30,'Input Parameters'!$J$30,'Input Parameters'!$K$30),IF('Input Parameters'!$D$30="LogNorm",_xlfn.LOGNORM.INV(U597,'Input Parameters'!$H$30,'Input Parameters'!$I$30)))</f>
        <v>1.053548452954046</v>
      </c>
      <c r="W597" s="2">
        <f ca="1">N597+(P597-N597)*(1-ERF((T597-R597)/(2*SQRT(L597*'Input Parameters'!$E$31))))</f>
        <v>4.9061043716651598E-2</v>
      </c>
      <c r="X597">
        <f t="shared" ca="1" si="73"/>
        <v>1</v>
      </c>
      <c r="Y597" s="7"/>
    </row>
    <row r="598" spans="1:25" ht="15" customHeight="1" x14ac:dyDescent="0.3">
      <c r="A598" s="130">
        <v>591</v>
      </c>
      <c r="B598" s="10">
        <f t="shared" ca="1" si="63"/>
        <v>4.5920411161848862E-2</v>
      </c>
      <c r="C598" s="57">
        <f ca="1">_xlfn.NORM.INV(B598,'Input Parameters'!$E$19,'Input Parameters'!$F$19)</f>
        <v>424.85274817879554</v>
      </c>
      <c r="D598" s="10">
        <f t="shared" ca="1" si="64"/>
        <v>0.67949860765033021</v>
      </c>
      <c r="E598" s="59">
        <f ca="1">IF(_xlfn.NORM.INV(D598,'Input Parameters'!$E$20,'Input Parameters'!$F$20)&lt;3500,3500,IF(_xlfn.NORM.INV(D598,'Input Parameters'!$E$20,'Input Parameters'!$F$20)&gt;5500,5500,_xlfn.NORM.INV(D598,'Input Parameters'!$E$20,'Input Parameters'!$F$20)))</f>
        <v>5126.4080380361829</v>
      </c>
      <c r="F598" s="10">
        <f t="shared" ca="1" si="65"/>
        <v>0.65470950521694171</v>
      </c>
      <c r="G598" s="61">
        <f ca="1">_xlfn.NORM.INV(F598,'Input Parameters'!$E$21,'Input Parameters'!$F$21)</f>
        <v>287.97880458592846</v>
      </c>
      <c r="H598" s="54">
        <f ca="1">EXP(E598*(1/'Input Parameters'!$E$22-1/G598))</f>
        <v>0.73707558432477616</v>
      </c>
      <c r="I598" s="10">
        <f t="shared" ca="1" si="66"/>
        <v>0.25774286198660623</v>
      </c>
      <c r="J598" s="29">
        <f ca="1">_xlfn.BETA.INV(I598,'Input Parameters'!$L$24,'Input Parameters'!$M$24,'Input Parameters'!$J$24,'Input Parameters'!$K$24)</f>
        <v>0.50029163589984416</v>
      </c>
      <c r="K598" s="156">
        <f ca="1">('Input Parameters'!$E$25/'Input Parameters'!$E$31)^$J598</f>
        <v>2.762964669133405E-2</v>
      </c>
      <c r="L598" s="66">
        <f ca="1">$H598*$C598*'Input Parameters'!$E$23*K598</f>
        <v>8.6521848377168276</v>
      </c>
      <c r="M598" s="23">
        <f t="shared" ca="1" si="67"/>
        <v>0.39069979187436477</v>
      </c>
      <c r="N598" s="15">
        <f ca="1">_xlfn.NORM.INV(M598,'Input Parameters'!$E$26,'Input Parameters'!$F$26)</f>
        <v>2.8172592395627853E-2</v>
      </c>
      <c r="O598" s="8">
        <f t="shared" ca="1" si="68"/>
        <v>0.71069036326252966</v>
      </c>
      <c r="P598" s="29">
        <f ca="1">_xlfn.LOGNORM.INV(O598,'Input Parameters'!$H$27,'Input Parameters'!$I$27)</f>
        <v>1.8201667420220029</v>
      </c>
      <c r="Q598" s="10"/>
      <c r="R598" s="15">
        <f>'Input Parameters'!$E$28</f>
        <v>12.7</v>
      </c>
      <c r="S598" s="10">
        <f t="shared" ca="1" si="69"/>
        <v>0.46531504341852714</v>
      </c>
      <c r="T598" s="25">
        <f ca="1">_xlfn.LOGNORM.INV(S598,'Input Parameters'!$H$29,'Input Parameters'!$I$29)</f>
        <v>57.66546295430382</v>
      </c>
      <c r="U598" s="10">
        <f t="shared" ca="1" si="70"/>
        <v>0.85636697931090633</v>
      </c>
      <c r="V598" s="29">
        <f ca="1">IF('Input Parameters'!$D$30="Beta",_xlfn.BETA.INV(U598,'Input Parameters'!$L$30,'Input Parameters'!$M$30,'Input Parameters'!$J$30,'Input Parameters'!$K$30),IF('Input Parameters'!$D$30="LogNorm",_xlfn.LOGNORM.INV(U598,'Input Parameters'!$H$30,'Input Parameters'!$I$30)))</f>
        <v>1.5202049121673558</v>
      </c>
      <c r="W598" s="2">
        <f ca="1">N598+(P598-N598)*(1-ERF((T598-R598)/(2*SQRT(L598*'Input Parameters'!$E$31))))</f>
        <v>0.52943682861203045</v>
      </c>
      <c r="X598">
        <f t="shared" ca="1" si="73"/>
        <v>1</v>
      </c>
      <c r="Y598" s="7"/>
    </row>
    <row r="599" spans="1:25" ht="15" customHeight="1" x14ac:dyDescent="0.3">
      <c r="A599" s="130">
        <v>592</v>
      </c>
      <c r="B599" s="10">
        <f t="shared" ca="1" si="63"/>
        <v>0.57140824389206746</v>
      </c>
      <c r="C599" s="57">
        <f ca="1">_xlfn.NORM.INV(B599,'Input Parameters'!$E$19,'Input Parameters'!$F$19)</f>
        <v>582.50666936242021</v>
      </c>
      <c r="D599" s="10">
        <f t="shared" ca="1" si="64"/>
        <v>0.64963429084146973</v>
      </c>
      <c r="E599" s="59">
        <f ca="1">IF(_xlfn.NORM.INV(D599,'Input Parameters'!$E$20,'Input Parameters'!$F$20)&lt;3500,3500,IF(_xlfn.NORM.INV(D599,'Input Parameters'!$E$20,'Input Parameters'!$F$20)&gt;5500,5500,_xlfn.NORM.INV(D599,'Input Parameters'!$E$20,'Input Parameters'!$F$20)))</f>
        <v>5069.0333209318551</v>
      </c>
      <c r="F599" s="10">
        <f t="shared" ca="1" si="65"/>
        <v>0.87587302513460596</v>
      </c>
      <c r="G599" s="61">
        <f ca="1">_xlfn.NORM.INV(F599,'Input Parameters'!$E$21,'Input Parameters'!$F$21)</f>
        <v>293.92516208077967</v>
      </c>
      <c r="H599" s="54">
        <f ca="1">EXP(E599*(1/'Input Parameters'!$E$22-1/G599))</f>
        <v>1.0559650656483885</v>
      </c>
      <c r="I599" s="10">
        <f t="shared" ca="1" si="66"/>
        <v>0.64317342065021188</v>
      </c>
      <c r="J599" s="29">
        <f ca="1">_xlfn.BETA.INV(I599,'Input Parameters'!$L$24,'Input Parameters'!$M$24,'Input Parameters'!$J$24,'Input Parameters'!$K$24)</f>
        <v>0.66500212346818577</v>
      </c>
      <c r="K599" s="156">
        <f ca="1">('Input Parameters'!$E$25/'Input Parameters'!$E$31)^$J599</f>
        <v>8.4767812493483745E-3</v>
      </c>
      <c r="L599" s="66">
        <f ca="1">$H599*$C599*'Input Parameters'!$E$23*K599</f>
        <v>5.214124884571123</v>
      </c>
      <c r="M599" s="23">
        <f t="shared" ca="1" si="67"/>
        <v>0.22096434249731467</v>
      </c>
      <c r="N599" s="15">
        <f ca="1">_xlfn.NORM.INV(M599,'Input Parameters'!$E$26,'Input Parameters'!$F$26)</f>
        <v>1.7852251329065452E-2</v>
      </c>
      <c r="O599" s="8">
        <f t="shared" ca="1" si="68"/>
        <v>9.0103781340697964E-3</v>
      </c>
      <c r="P599" s="29">
        <f ca="1">_xlfn.LOGNORM.INV(O599,'Input Parameters'!$H$27,'Input Parameters'!$I$27)</f>
        <v>0.49998625875988528</v>
      </c>
      <c r="Q599" s="10"/>
      <c r="R599" s="15">
        <f>'Input Parameters'!$E$28</f>
        <v>12.7</v>
      </c>
      <c r="S599" s="10">
        <f t="shared" ca="1" si="69"/>
        <v>0.65856040964294404</v>
      </c>
      <c r="T599" s="25">
        <f ca="1">_xlfn.LOGNORM.INV(S599,'Input Parameters'!$H$29,'Input Parameters'!$I$29)</f>
        <v>60.964996739572094</v>
      </c>
      <c r="U599" s="10">
        <f t="shared" ca="1" si="70"/>
        <v>0.72187151949651396</v>
      </c>
      <c r="V599" s="29">
        <f ca="1">IF('Input Parameters'!$D$30="Beta",_xlfn.BETA.INV(U599,'Input Parameters'!$L$30,'Input Parameters'!$M$30,'Input Parameters'!$J$30,'Input Parameters'!$K$30),IF('Input Parameters'!$D$30="LogNorm",_xlfn.LOGNORM.INV(U599,'Input Parameters'!$H$30,'Input Parameters'!$I$30)))</f>
        <v>1.2601664597210041</v>
      </c>
      <c r="W599" s="2">
        <f ca="1">N599+(P599-N599)*(1-ERF((T599-R599)/(2*SQRT(L599*'Input Parameters'!$E$31))))</f>
        <v>8.2948748977084943E-2</v>
      </c>
      <c r="X599">
        <f t="shared" ca="1" si="73"/>
        <v>1</v>
      </c>
      <c r="Y599" s="7"/>
    </row>
    <row r="600" spans="1:25" ht="15" customHeight="1" x14ac:dyDescent="0.3">
      <c r="A600" s="130">
        <v>593</v>
      </c>
      <c r="B600" s="10">
        <f t="shared" ca="1" si="63"/>
        <v>0.71493593264140143</v>
      </c>
      <c r="C600" s="57">
        <f ca="1">_xlfn.NORM.INV(B600,'Input Parameters'!$E$19,'Input Parameters'!$F$19)</f>
        <v>615.28440641578106</v>
      </c>
      <c r="D600" s="10">
        <f t="shared" ca="1" si="64"/>
        <v>4.1066402447812456E-2</v>
      </c>
      <c r="E600" s="59">
        <f ca="1">IF(_xlfn.NORM.INV(D600,'Input Parameters'!$E$20,'Input Parameters'!$F$20)&lt;3500,3500,IF(_xlfn.NORM.INV(D600,'Input Parameters'!$E$20,'Input Parameters'!$F$20)&gt;5500,5500,_xlfn.NORM.INV(D600,'Input Parameters'!$E$20,'Input Parameters'!$F$20)))</f>
        <v>3583.0899771663576</v>
      </c>
      <c r="F600" s="10">
        <f t="shared" ca="1" si="65"/>
        <v>5.7743555039759253E-2</v>
      </c>
      <c r="G600" s="61">
        <f ca="1">_xlfn.NORM.INV(F600,'Input Parameters'!$E$21,'Input Parameters'!$F$21)</f>
        <v>272.47834846229307</v>
      </c>
      <c r="H600" s="54">
        <f ca="1">EXP(E600*(1/'Input Parameters'!$E$22-1/G600))</f>
        <v>0.39811162470139266</v>
      </c>
      <c r="I600" s="10">
        <f t="shared" ca="1" si="66"/>
        <v>0.29339354047215105</v>
      </c>
      <c r="J600" s="29">
        <f ca="1">_xlfn.BETA.INV(I600,'Input Parameters'!$L$24,'Input Parameters'!$M$24,'Input Parameters'!$J$24,'Input Parameters'!$K$24)</f>
        <v>0.51799347397164697</v>
      </c>
      <c r="K600" s="156">
        <f ca="1">('Input Parameters'!$E$25/'Input Parameters'!$E$31)^$J600</f>
        <v>2.43347257016782E-2</v>
      </c>
      <c r="L600" s="66">
        <f ca="1">$H600*$C600*'Input Parameters'!$E$23*K600</f>
        <v>5.9608366807323891</v>
      </c>
      <c r="M600" s="23">
        <f t="shared" ca="1" si="67"/>
        <v>0.29555935386424925</v>
      </c>
      <c r="N600" s="15">
        <f ca="1">_xlfn.NORM.INV(M600,'Input Parameters'!$E$26,'Input Parameters'!$F$26)</f>
        <v>2.2718472733565823E-2</v>
      </c>
      <c r="O600" s="8">
        <f t="shared" ca="1" si="68"/>
        <v>0.25705995233203704</v>
      </c>
      <c r="P600" s="29">
        <f ca="1">_xlfn.LOGNORM.INV(O600,'Input Parameters'!$H$27,'Input Parameters'!$I$27)</f>
        <v>1.0666970838027836</v>
      </c>
      <c r="Q600" s="10"/>
      <c r="R600" s="15">
        <f>'Input Parameters'!$E$28</f>
        <v>12.7</v>
      </c>
      <c r="S600" s="10">
        <f t="shared" ca="1" si="69"/>
        <v>0.39172287464719791</v>
      </c>
      <c r="T600" s="25">
        <f ca="1">_xlfn.LOGNORM.INV(S600,'Input Parameters'!$H$29,'Input Parameters'!$I$29)</f>
        <v>56.462451312313441</v>
      </c>
      <c r="U600" s="10">
        <f t="shared" ca="1" si="70"/>
        <v>0.51538192740813005</v>
      </c>
      <c r="V600" s="29">
        <f ca="1">IF('Input Parameters'!$D$30="Beta",_xlfn.BETA.INV(U600,'Input Parameters'!$L$30,'Input Parameters'!$M$30,'Input Parameters'!$J$30,'Input Parameters'!$K$30),IF('Input Parameters'!$D$30="LogNorm",_xlfn.LOGNORM.INV(U600,'Input Parameters'!$H$30,'Input Parameters'!$I$30)))</f>
        <v>1.0145196499940303</v>
      </c>
      <c r="W600" s="2">
        <f ca="1">N600+(P600-N600)*(1-ERF((T600-R600)/(2*SQRT(L600*'Input Parameters'!$E$31))))</f>
        <v>0.23672588368683878</v>
      </c>
      <c r="X600">
        <f t="shared" ca="1" si="73"/>
        <v>1</v>
      </c>
      <c r="Y600" s="7"/>
    </row>
    <row r="601" spans="1:25" ht="15" customHeight="1" x14ac:dyDescent="0.3">
      <c r="A601" s="130">
        <v>594</v>
      </c>
      <c r="B601" s="10">
        <f t="shared" ca="1" si="63"/>
        <v>0.77213799815944417</v>
      </c>
      <c r="C601" s="57">
        <f ca="1">_xlfn.NORM.INV(B601,'Input Parameters'!$E$19,'Input Parameters'!$F$19)</f>
        <v>630.32908453068706</v>
      </c>
      <c r="D601" s="10">
        <f t="shared" ca="1" si="64"/>
        <v>0.60112971260017123</v>
      </c>
      <c r="E601" s="59">
        <f ca="1">IF(_xlfn.NORM.INV(D601,'Input Parameters'!$E$20,'Input Parameters'!$F$20)&lt;3500,3500,IF(_xlfn.NORM.INV(D601,'Input Parameters'!$E$20,'Input Parameters'!$F$20)&gt;5500,5500,_xlfn.NORM.INV(D601,'Input Parameters'!$E$20,'Input Parameters'!$F$20)))</f>
        <v>4979.390618890945</v>
      </c>
      <c r="F601" s="10">
        <f t="shared" ca="1" si="65"/>
        <v>6.5893738701289561E-2</v>
      </c>
      <c r="G601" s="61">
        <f ca="1">_xlfn.NORM.INV(F601,'Input Parameters'!$E$21,'Input Parameters'!$F$21)</f>
        <v>273.00426915684278</v>
      </c>
      <c r="H601" s="54">
        <f ca="1">EXP(E601*(1/'Input Parameters'!$E$22-1/G601))</f>
        <v>0.28801761984169449</v>
      </c>
      <c r="I601" s="10">
        <f t="shared" ca="1" si="66"/>
        <v>0.51331526291722995</v>
      </c>
      <c r="J601" s="29">
        <f ca="1">_xlfn.BETA.INV(I601,'Input Parameters'!$L$24,'Input Parameters'!$M$24,'Input Parameters'!$J$24,'Input Parameters'!$K$24)</f>
        <v>0.61253048959411394</v>
      </c>
      <c r="K601" s="156">
        <f ca="1">('Input Parameters'!$E$25/'Input Parameters'!$E$31)^$J601</f>
        <v>1.2351019101095135E-2</v>
      </c>
      <c r="L601" s="66">
        <f ca="1">$H601*$C601*'Input Parameters'!$E$23*K601</f>
        <v>2.2422766642553249</v>
      </c>
      <c r="M601" s="23">
        <f t="shared" ca="1" si="67"/>
        <v>0.91474295529919902</v>
      </c>
      <c r="N601" s="15">
        <f ca="1">_xlfn.NORM.INV(M601,'Input Parameters'!$E$26,'Input Parameters'!$F$26)</f>
        <v>6.2781630065527408E-2</v>
      </c>
      <c r="O601" s="8">
        <f t="shared" ca="1" si="68"/>
        <v>6.851741196292449E-2</v>
      </c>
      <c r="P601" s="29">
        <f ca="1">_xlfn.LOGNORM.INV(O601,'Input Parameters'!$H$27,'Input Parameters'!$I$27)</f>
        <v>0.73740378238058957</v>
      </c>
      <c r="Q601" s="10"/>
      <c r="R601" s="15">
        <f>'Input Parameters'!$E$28</f>
        <v>12.7</v>
      </c>
      <c r="S601" s="10">
        <f t="shared" ca="1" si="69"/>
        <v>0.43588340142837945</v>
      </c>
      <c r="T601" s="25">
        <f ca="1">_xlfn.LOGNORM.INV(S601,'Input Parameters'!$H$29,'Input Parameters'!$I$29)</f>
        <v>57.186022414683507</v>
      </c>
      <c r="U601" s="10">
        <f t="shared" ca="1" si="70"/>
        <v>0.23251860931142188</v>
      </c>
      <c r="V601" s="29">
        <f ca="1">IF('Input Parameters'!$D$30="Beta",_xlfn.BETA.INV(U601,'Input Parameters'!$L$30,'Input Parameters'!$M$30,'Input Parameters'!$J$30,'Input Parameters'!$K$30),IF('Input Parameters'!$D$30="LogNorm",_xlfn.LOGNORM.INV(U601,'Input Parameters'!$H$30,'Input Parameters'!$I$30)))</f>
        <v>0.74909210951174188</v>
      </c>
      <c r="W601" s="2">
        <f ca="1">N601+(P601-N601)*(1-ERF((T601-R601)/(2*SQRT(L601*'Input Parameters'!$E$31))))</f>
        <v>8.6843602969711609E-2</v>
      </c>
      <c r="X601">
        <f t="shared" ca="1" si="73"/>
        <v>1</v>
      </c>
      <c r="Y601" s="7"/>
    </row>
    <row r="602" spans="1:25" ht="15" customHeight="1" x14ac:dyDescent="0.3">
      <c r="A602" s="130">
        <v>595</v>
      </c>
      <c r="B602" s="10">
        <f t="shared" ca="1" si="63"/>
        <v>6.8712998371821099E-2</v>
      </c>
      <c r="C602" s="57">
        <f ca="1">_xlfn.NORM.INV(B602,'Input Parameters'!$E$19,'Input Parameters'!$F$19)</f>
        <v>441.77990199372977</v>
      </c>
      <c r="D602" s="10">
        <f t="shared" ca="1" si="64"/>
        <v>0.86185245388811249</v>
      </c>
      <c r="E602" s="59">
        <f ca="1">IF(_xlfn.NORM.INV(D602,'Input Parameters'!$E$20,'Input Parameters'!$F$20)&lt;3500,3500,IF(_xlfn.NORM.INV(D602,'Input Parameters'!$E$20,'Input Parameters'!$F$20)&gt;5500,5500,_xlfn.NORM.INV(D602,'Input Parameters'!$E$20,'Input Parameters'!$F$20)))</f>
        <v>5500</v>
      </c>
      <c r="F602" s="10">
        <f t="shared" ca="1" si="65"/>
        <v>0.1007368202186657</v>
      </c>
      <c r="G602" s="61">
        <f ca="1">_xlfn.NORM.INV(F602,'Input Parameters'!$E$21,'Input Parameters'!$F$21)</f>
        <v>274.80991611322997</v>
      </c>
      <c r="H602" s="54">
        <f ca="1">EXP(E602*(1/'Input Parameters'!$E$22-1/G602))</f>
        <v>0.28866085652475465</v>
      </c>
      <c r="I602" s="10">
        <f t="shared" ca="1" si="66"/>
        <v>0.52189955260117149</v>
      </c>
      <c r="J602" s="29">
        <f ca="1">_xlfn.BETA.INV(I602,'Input Parameters'!$L$24,'Input Parameters'!$M$24,'Input Parameters'!$J$24,'Input Parameters'!$K$24)</f>
        <v>0.61598453835165057</v>
      </c>
      <c r="K602" s="156">
        <f ca="1">('Input Parameters'!$E$25/'Input Parameters'!$E$31)^$J602</f>
        <v>1.2048748484859461E-2</v>
      </c>
      <c r="L602" s="66">
        <f ca="1">$H602*$C602*'Input Parameters'!$E$23*K602</f>
        <v>1.5365114081806639</v>
      </c>
      <c r="M602" s="23">
        <f t="shared" ca="1" si="67"/>
        <v>6.3483123051498169E-2</v>
      </c>
      <c r="N602" s="15">
        <f ca="1">_xlfn.NORM.INV(M602,'Input Parameters'!$E$26,'Input Parameters'!$F$26)</f>
        <v>1.9503214852877038E-3</v>
      </c>
      <c r="O602" s="8">
        <f t="shared" ca="1" si="68"/>
        <v>0.80127954582579941</v>
      </c>
      <c r="P602" s="29">
        <f ca="1">_xlfn.LOGNORM.INV(O602,'Input Parameters'!$H$27,'Input Parameters'!$I$27)</f>
        <v>2.0700655168501294</v>
      </c>
      <c r="Q602" s="10"/>
      <c r="R602" s="15">
        <f>'Input Parameters'!$E$28</f>
        <v>12.7</v>
      </c>
      <c r="S602" s="10">
        <f t="shared" ca="1" si="69"/>
        <v>0.31061290537645125</v>
      </c>
      <c r="T602" s="25">
        <f ca="1">_xlfn.LOGNORM.INV(S602,'Input Parameters'!$H$29,'Input Parameters'!$I$29)</f>
        <v>55.089343521287432</v>
      </c>
      <c r="U602" s="10">
        <f t="shared" ca="1" si="70"/>
        <v>0.15221412899719022</v>
      </c>
      <c r="V602" s="29">
        <f ca="1">IF('Input Parameters'!$D$30="Beta",_xlfn.BETA.INV(U602,'Input Parameters'!$L$30,'Input Parameters'!$M$30,'Input Parameters'!$J$30,'Input Parameters'!$K$30),IF('Input Parameters'!$D$30="LogNorm",_xlfn.LOGNORM.INV(U602,'Input Parameters'!$H$30,'Input Parameters'!$I$30)))</f>
        <v>0.66645696774246899</v>
      </c>
      <c r="W602" s="2">
        <f ca="1">N602+(P602-N602)*(1-ERF((T602-R602)/(2*SQRT(L602*'Input Parameters'!$E$31))))</f>
        <v>3.4216843814649726E-2</v>
      </c>
      <c r="X602">
        <f t="shared" ca="1" si="73"/>
        <v>1</v>
      </c>
      <c r="Y602" s="7"/>
    </row>
    <row r="603" spans="1:25" ht="15" customHeight="1" x14ac:dyDescent="0.3">
      <c r="A603" s="130">
        <v>596</v>
      </c>
      <c r="B603" s="10">
        <f t="shared" ca="1" si="63"/>
        <v>0.93526343384073274</v>
      </c>
      <c r="C603" s="57">
        <f ca="1">_xlfn.NORM.INV(B603,'Input Parameters'!$E$19,'Input Parameters'!$F$19)</f>
        <v>695.41744783227625</v>
      </c>
      <c r="D603" s="10">
        <f t="shared" ca="1" si="64"/>
        <v>9.2386536917600459E-2</v>
      </c>
      <c r="E603" s="59">
        <f ca="1">IF(_xlfn.NORM.INV(D603,'Input Parameters'!$E$20,'Input Parameters'!$F$20)&lt;3500,3500,IF(_xlfn.NORM.INV(D603,'Input Parameters'!$E$20,'Input Parameters'!$F$20)&gt;5500,5500,_xlfn.NORM.INV(D603,'Input Parameters'!$E$20,'Input Parameters'!$F$20)))</f>
        <v>3871.6591851590611</v>
      </c>
      <c r="F603" s="10">
        <f t="shared" ca="1" si="65"/>
        <v>0.34299003123200722</v>
      </c>
      <c r="G603" s="61">
        <f ca="1">_xlfn.NORM.INV(F603,'Input Parameters'!$E$21,'Input Parameters'!$F$21)</f>
        <v>281.67207304607223</v>
      </c>
      <c r="H603" s="54">
        <f ca="1">EXP(E603*(1/'Input Parameters'!$E$22-1/G603))</f>
        <v>0.5877709991225184</v>
      </c>
      <c r="I603" s="10">
        <f t="shared" ca="1" si="66"/>
        <v>0.78041472569946846</v>
      </c>
      <c r="J603" s="29">
        <f ca="1">_xlfn.BETA.INV(I603,'Input Parameters'!$L$24,'Input Parameters'!$M$24,'Input Parameters'!$J$24,'Input Parameters'!$K$24)</f>
        <v>0.72517579936652576</v>
      </c>
      <c r="K603" s="156">
        <f ca="1">('Input Parameters'!$E$25/'Input Parameters'!$E$31)^$J603</f>
        <v>5.5050842380981475E-3</v>
      </c>
      <c r="L603" s="66">
        <f ca="1">$H603*$C603*'Input Parameters'!$E$23*K603</f>
        <v>2.2501823077016434</v>
      </c>
      <c r="M603" s="23">
        <f t="shared" ca="1" si="67"/>
        <v>0.86198269144852757</v>
      </c>
      <c r="N603" s="15">
        <f ca="1">_xlfn.NORM.INV(M603,'Input Parameters'!$E$26,'Input Parameters'!$F$26)</f>
        <v>5.6874680528340701E-2</v>
      </c>
      <c r="O603" s="8">
        <f t="shared" ca="1" si="68"/>
        <v>0.20283966735643066</v>
      </c>
      <c r="P603" s="29">
        <f ca="1">_xlfn.LOGNORM.INV(O603,'Input Parameters'!$H$27,'Input Parameters'!$I$27)</f>
        <v>0.98544483897084367</v>
      </c>
      <c r="Q603" s="10"/>
      <c r="R603" s="15">
        <f>'Input Parameters'!$E$28</f>
        <v>12.7</v>
      </c>
      <c r="S603" s="10">
        <f t="shared" ca="1" si="69"/>
        <v>0.72475702781248574</v>
      </c>
      <c r="T603" s="25">
        <f ca="1">_xlfn.LOGNORM.INV(S603,'Input Parameters'!$H$29,'Input Parameters'!$I$29)</f>
        <v>62.268942646494125</v>
      </c>
      <c r="U603" s="10">
        <f t="shared" ca="1" si="70"/>
        <v>0.90222441956164467</v>
      </c>
      <c r="V603" s="29">
        <f ca="1">IF('Input Parameters'!$D$30="Beta",_xlfn.BETA.INV(U603,'Input Parameters'!$L$30,'Input Parameters'!$M$30,'Input Parameters'!$J$30,'Input Parameters'!$K$30),IF('Input Parameters'!$D$30="LogNorm",_xlfn.LOGNORM.INV(U603,'Input Parameters'!$H$30,'Input Parameters'!$I$30)))</f>
        <v>1.6646594519454243</v>
      </c>
      <c r="W603" s="2">
        <f ca="1">N603+(P603-N603)*(1-ERF((T603-R603)/(2*SQRT(L603*'Input Parameters'!$E$31))))</f>
        <v>7.4944276466655038E-2</v>
      </c>
      <c r="X603">
        <f t="shared" ca="1" si="73"/>
        <v>1</v>
      </c>
      <c r="Y603" s="7"/>
    </row>
    <row r="604" spans="1:25" ht="15" customHeight="1" x14ac:dyDescent="0.3">
      <c r="A604" s="130">
        <v>597</v>
      </c>
      <c r="B604" s="10">
        <f t="shared" ca="1" si="63"/>
        <v>0.19125056946611529</v>
      </c>
      <c r="C604" s="57">
        <f ca="1">_xlfn.NORM.INV(B604,'Input Parameters'!$E$19,'Input Parameters'!$F$19)</f>
        <v>493.50639165567935</v>
      </c>
      <c r="D604" s="10">
        <f t="shared" ca="1" si="64"/>
        <v>0.97048278707301683</v>
      </c>
      <c r="E604" s="59">
        <f ca="1">IF(_xlfn.NORM.INV(D604,'Input Parameters'!$E$20,'Input Parameters'!$F$20)&lt;3500,3500,IF(_xlfn.NORM.INV(D604,'Input Parameters'!$E$20,'Input Parameters'!$F$20)&gt;5500,5500,_xlfn.NORM.INV(D604,'Input Parameters'!$E$20,'Input Parameters'!$F$20)))</f>
        <v>5500</v>
      </c>
      <c r="F604" s="10">
        <f t="shared" ca="1" si="65"/>
        <v>0.9927069732418955</v>
      </c>
      <c r="G604" s="61">
        <f ca="1">_xlfn.NORM.INV(F604,'Input Parameters'!$E$21,'Input Parameters'!$F$21)</f>
        <v>304.04802590021092</v>
      </c>
      <c r="H604" s="54">
        <f ca="1">EXP(E604*(1/'Input Parameters'!$E$22-1/G604))</f>
        <v>1.9779946590284874</v>
      </c>
      <c r="I604" s="10">
        <f t="shared" ca="1" si="66"/>
        <v>0.24429078185757813</v>
      </c>
      <c r="J604" s="29">
        <f ca="1">_xlfn.BETA.INV(I604,'Input Parameters'!$L$24,'Input Parameters'!$M$24,'Input Parameters'!$J$24,'Input Parameters'!$K$24)</f>
        <v>0.49329474093978992</v>
      </c>
      <c r="K604" s="156">
        <f ca="1">('Input Parameters'!$E$25/'Input Parameters'!$E$31)^$J604</f>
        <v>2.9051842651974694E-2</v>
      </c>
      <c r="L604" s="66">
        <f ca="1">$H604*$C604*'Input Parameters'!$E$23*K604</f>
        <v>28.359043560459604</v>
      </c>
      <c r="M604" s="23">
        <f t="shared" ca="1" si="67"/>
        <v>0.28165936060394281</v>
      </c>
      <c r="N604" s="15">
        <f ca="1">_xlfn.NORM.INV(M604,'Input Parameters'!$E$26,'Input Parameters'!$F$26)</f>
        <v>2.186369833303279E-2</v>
      </c>
      <c r="O604" s="8">
        <f t="shared" ca="1" si="68"/>
        <v>0.91841708739831962</v>
      </c>
      <c r="P604" s="29">
        <f ca="1">_xlfn.LOGNORM.INV(O604,'Input Parameters'!$H$27,'Input Parameters'!$I$27)</f>
        <v>2.6383539038974502</v>
      </c>
      <c r="Q604" s="10"/>
      <c r="R604" s="15">
        <f>'Input Parameters'!$E$28</f>
        <v>12.7</v>
      </c>
      <c r="S604" s="10">
        <f t="shared" ca="1" si="69"/>
        <v>0.21897232765562213</v>
      </c>
      <c r="T604" s="25">
        <f ca="1">_xlfn.LOGNORM.INV(S604,'Input Parameters'!$H$29,'Input Parameters'!$I$29)</f>
        <v>53.375146603296514</v>
      </c>
      <c r="U604" s="10">
        <f t="shared" ca="1" si="70"/>
        <v>0.56463118535786283</v>
      </c>
      <c r="V604" s="29">
        <f ca="1">IF('Input Parameters'!$D$30="Beta",_xlfn.BETA.INV(U604,'Input Parameters'!$L$30,'Input Parameters'!$M$30,'Input Parameters'!$J$30,'Input Parameters'!$K$30),IF('Input Parameters'!$D$30="LogNorm",_xlfn.LOGNORM.INV(U604,'Input Parameters'!$H$30,'Input Parameters'!$I$30)))</f>
        <v>1.065426669934352</v>
      </c>
      <c r="W604" s="2">
        <f ca="1">N604+(P604-N604)*(1-ERF((T604-R604)/(2*SQRT(L604*'Input Parameters'!$E$31))))</f>
        <v>1.5633246251199011</v>
      </c>
      <c r="X604">
        <f t="shared" ca="1" si="73"/>
        <v>0</v>
      </c>
      <c r="Y604" s="7"/>
    </row>
    <row r="605" spans="1:25" ht="15" customHeight="1" x14ac:dyDescent="0.3">
      <c r="A605" s="130">
        <v>598</v>
      </c>
      <c r="B605" s="10">
        <f t="shared" ca="1" si="63"/>
        <v>0.54547231608382429</v>
      </c>
      <c r="C605" s="57">
        <f ca="1">_xlfn.NORM.INV(B605,'Input Parameters'!$E$19,'Input Parameters'!$F$19)</f>
        <v>576.95244599662669</v>
      </c>
      <c r="D605" s="10">
        <f t="shared" ca="1" si="64"/>
        <v>0.53130281642002242</v>
      </c>
      <c r="E605" s="59">
        <f ca="1">IF(_xlfn.NORM.INV(D605,'Input Parameters'!$E$20,'Input Parameters'!$F$20)&lt;3500,3500,IF(_xlfn.NORM.INV(D605,'Input Parameters'!$E$20,'Input Parameters'!$F$20)&gt;5500,5500,_xlfn.NORM.INV(D605,'Input Parameters'!$E$20,'Input Parameters'!$F$20)))</f>
        <v>4854.981648530792</v>
      </c>
      <c r="F605" s="10">
        <f t="shared" ca="1" si="65"/>
        <v>0.16078211235348816</v>
      </c>
      <c r="G605" s="61">
        <f ca="1">_xlfn.NORM.INV(F605,'Input Parameters'!$E$21,'Input Parameters'!$F$21)</f>
        <v>277.05878632716679</v>
      </c>
      <c r="H605" s="54">
        <f ca="1">EXP(E605*(1/'Input Parameters'!$E$22-1/G605))</f>
        <v>0.38543317640057168</v>
      </c>
      <c r="I605" s="10">
        <f t="shared" ca="1" si="66"/>
        <v>0.36083269505900806</v>
      </c>
      <c r="J605" s="29">
        <f ca="1">_xlfn.BETA.INV(I605,'Input Parameters'!$L$24,'Input Parameters'!$M$24,'Input Parameters'!$J$24,'Input Parameters'!$K$24)</f>
        <v>0.54897556371584344</v>
      </c>
      <c r="K605" s="156">
        <f ca="1">('Input Parameters'!$E$25/'Input Parameters'!$E$31)^$J605</f>
        <v>1.9485154579493104E-2</v>
      </c>
      <c r="L605" s="66">
        <f ca="1">$H605*$C605*'Input Parameters'!$E$23*K605</f>
        <v>4.333042696560768</v>
      </c>
      <c r="M605" s="23">
        <f t="shared" ca="1" si="67"/>
        <v>0.19567293806154706</v>
      </c>
      <c r="N605" s="15">
        <f ca="1">_xlfn.NORM.INV(M605,'Input Parameters'!$E$26,'Input Parameters'!$F$26)</f>
        <v>1.5999237568276158E-2</v>
      </c>
      <c r="O605" s="8">
        <f t="shared" ca="1" si="68"/>
        <v>0.41551778012430696</v>
      </c>
      <c r="P605" s="29">
        <f ca="1">_xlfn.LOGNORM.INV(O605,'Input Parameters'!$H$27,'Input Parameters'!$I$27)</f>
        <v>1.2953916384253779</v>
      </c>
      <c r="Q605" s="10"/>
      <c r="R605" s="15">
        <f>'Input Parameters'!$E$28</f>
        <v>12.7</v>
      </c>
      <c r="S605" s="10">
        <f t="shared" ca="1" si="69"/>
        <v>0.45382676586564152</v>
      </c>
      <c r="T605" s="25">
        <f ca="1">_xlfn.LOGNORM.INV(S605,'Input Parameters'!$H$29,'Input Parameters'!$I$29)</f>
        <v>57.478358284432495</v>
      </c>
      <c r="U605" s="10">
        <f t="shared" ca="1" si="70"/>
        <v>0.72258709099645668</v>
      </c>
      <c r="V605" s="29">
        <f ca="1">IF('Input Parameters'!$D$30="Beta",_xlfn.BETA.INV(U605,'Input Parameters'!$L$30,'Input Parameters'!$M$30,'Input Parameters'!$J$30,'Input Parameters'!$K$30),IF('Input Parameters'!$D$30="LogNorm",_xlfn.LOGNORM.INV(U605,'Input Parameters'!$H$30,'Input Parameters'!$I$30)))</f>
        <v>1.2612273875704767</v>
      </c>
      <c r="W605" s="2">
        <f ca="1">N605+(P605-N605)*(1-ERF((T605-R605)/(2*SQRT(L605*'Input Parameters'!$E$31))))</f>
        <v>0.18006301112021172</v>
      </c>
      <c r="X605">
        <f t="shared" ca="1" si="73"/>
        <v>1</v>
      </c>
      <c r="Y605" s="7"/>
    </row>
    <row r="606" spans="1:25" ht="15" customHeight="1" x14ac:dyDescent="0.3">
      <c r="A606" s="130">
        <v>599</v>
      </c>
      <c r="B606" s="10">
        <f t="shared" ca="1" si="63"/>
        <v>0.47403176510208644</v>
      </c>
      <c r="C606" s="57">
        <f ca="1">_xlfn.NORM.INV(B606,'Input Parameters'!$E$19,'Input Parameters'!$F$19)</f>
        <v>561.79577587033202</v>
      </c>
      <c r="D606" s="10">
        <f t="shared" ca="1" si="64"/>
        <v>0.22673012609421905</v>
      </c>
      <c r="E606" s="59">
        <f ca="1">IF(_xlfn.NORM.INV(D606,'Input Parameters'!$E$20,'Input Parameters'!$F$20)&lt;3500,3500,IF(_xlfn.NORM.INV(D606,'Input Parameters'!$E$20,'Input Parameters'!$F$20)&gt;5500,5500,_xlfn.NORM.INV(D606,'Input Parameters'!$E$20,'Input Parameters'!$F$20)))</f>
        <v>4275.2388690020171</v>
      </c>
      <c r="F606" s="10">
        <f t="shared" ca="1" si="65"/>
        <v>0.37058530713173565</v>
      </c>
      <c r="G606" s="61">
        <f ca="1">_xlfn.NORM.INV(F606,'Input Parameters'!$E$21,'Input Parameters'!$F$21)</f>
        <v>282.25381413283492</v>
      </c>
      <c r="H606" s="54">
        <f ca="1">EXP(E606*(1/'Input Parameters'!$E$22-1/G606))</f>
        <v>0.57376824771312807</v>
      </c>
      <c r="I606" s="10">
        <f t="shared" ca="1" si="66"/>
        <v>0.39161135987628137</v>
      </c>
      <c r="J606" s="29">
        <f ca="1">_xlfn.BETA.INV(I606,'Input Parameters'!$L$24,'Input Parameters'!$M$24,'Input Parameters'!$J$24,'Input Parameters'!$K$24)</f>
        <v>0.56233799388469341</v>
      </c>
      <c r="K606" s="156">
        <f ca="1">('Input Parameters'!$E$25/'Input Parameters'!$E$31)^$J606</f>
        <v>1.7704110450447556E-2</v>
      </c>
      <c r="L606" s="66">
        <f ca="1">$H606*$C606*'Input Parameters'!$E$23*K606</f>
        <v>5.7067531936921796</v>
      </c>
      <c r="M606" s="23">
        <f t="shared" ca="1" si="67"/>
        <v>0.26439876263094841</v>
      </c>
      <c r="N606" s="15">
        <f ca="1">_xlfn.NORM.INV(M606,'Input Parameters'!$E$26,'Input Parameters'!$F$26)</f>
        <v>2.0773303938564774E-2</v>
      </c>
      <c r="O606" s="8">
        <f t="shared" ca="1" si="68"/>
        <v>0.20545660329639648</v>
      </c>
      <c r="P606" s="29">
        <f ca="1">_xlfn.LOGNORM.INV(O606,'Input Parameters'!$H$27,'Input Parameters'!$I$27)</f>
        <v>0.98947857974495279</v>
      </c>
      <c r="Q606" s="10"/>
      <c r="R606" s="15">
        <f>'Input Parameters'!$E$28</f>
        <v>12.7</v>
      </c>
      <c r="S606" s="10">
        <f t="shared" ca="1" si="69"/>
        <v>0.46955164352260381</v>
      </c>
      <c r="T606" s="25">
        <f ca="1">_xlfn.LOGNORM.INV(S606,'Input Parameters'!$H$29,'Input Parameters'!$I$29)</f>
        <v>57.734488780362696</v>
      </c>
      <c r="U606" s="10">
        <f t="shared" ca="1" si="70"/>
        <v>0.42464545451126123</v>
      </c>
      <c r="V606" s="29">
        <f ca="1">IF('Input Parameters'!$D$30="Beta",_xlfn.BETA.INV(U606,'Input Parameters'!$L$30,'Input Parameters'!$M$30,'Input Parameters'!$J$30,'Input Parameters'!$K$30),IF('Input Parameters'!$D$30="LogNorm",_xlfn.LOGNORM.INV(U606,'Input Parameters'!$H$30,'Input Parameters'!$I$30)))</f>
        <v>0.92706827286115323</v>
      </c>
      <c r="W606" s="2">
        <f ca="1">N606+(P606-N606)*(1-ERF((T606-R606)/(2*SQRT(L606*'Input Parameters'!$E$31))))</f>
        <v>0.19758741526374066</v>
      </c>
      <c r="X606">
        <f t="shared" ca="1" si="73"/>
        <v>1</v>
      </c>
      <c r="Y606" s="7"/>
    </row>
    <row r="607" spans="1:25" ht="15" customHeight="1" x14ac:dyDescent="0.3">
      <c r="A607" s="130">
        <v>600</v>
      </c>
      <c r="B607" s="10">
        <f t="shared" ca="1" si="63"/>
        <v>0.27425953079743892</v>
      </c>
      <c r="C607" s="57">
        <f ca="1">_xlfn.NORM.INV(B607,'Input Parameters'!$E$19,'Input Parameters'!$F$19)</f>
        <v>516.60162622858263</v>
      </c>
      <c r="D607" s="10">
        <f t="shared" ca="1" si="64"/>
        <v>0.39701763409312685</v>
      </c>
      <c r="E607" s="59">
        <f ca="1">IF(_xlfn.NORM.INV(D607,'Input Parameters'!$E$20,'Input Parameters'!$F$20)&lt;3500,3500,IF(_xlfn.NORM.INV(D607,'Input Parameters'!$E$20,'Input Parameters'!$F$20)&gt;5500,5500,_xlfn.NORM.INV(D607,'Input Parameters'!$E$20,'Input Parameters'!$F$20)))</f>
        <v>4617.2480426446864</v>
      </c>
      <c r="F607" s="10">
        <f t="shared" ca="1" si="65"/>
        <v>0.54688262067900717</v>
      </c>
      <c r="G607" s="61">
        <f ca="1">_xlfn.NORM.INV(F607,'Input Parameters'!$E$21,'Input Parameters'!$F$21)</f>
        <v>285.77582240257311</v>
      </c>
      <c r="H607" s="54">
        <f ca="1">EXP(E607*(1/'Input Parameters'!$E$22-1/G607))</f>
        <v>0.67141855297996278</v>
      </c>
      <c r="I607" s="10">
        <f t="shared" ca="1" si="66"/>
        <v>0.90597336630148317</v>
      </c>
      <c r="J607" s="29">
        <f ca="1">_xlfn.BETA.INV(I607,'Input Parameters'!$L$24,'Input Parameters'!$M$24,'Input Parameters'!$J$24,'Input Parameters'!$K$24)</f>
        <v>0.79684193892475785</v>
      </c>
      <c r="K607" s="156">
        <f ca="1">('Input Parameters'!$E$25/'Input Parameters'!$E$31)^$J607</f>
        <v>3.2922512446855925E-3</v>
      </c>
      <c r="L607" s="66">
        <f ca="1">$H607*$C607*'Input Parameters'!$E$23*K607</f>
        <v>1.1419368223281721</v>
      </c>
      <c r="M607" s="23">
        <f t="shared" ca="1" si="67"/>
        <v>0.61196798707496713</v>
      </c>
      <c r="N607" s="15">
        <f ca="1">_xlfn.NORM.INV(M607,'Input Parameters'!$E$26,'Input Parameters'!$F$26)</f>
        <v>3.9973491668257928E-2</v>
      </c>
      <c r="O607" s="8">
        <f t="shared" ca="1" si="68"/>
        <v>0.43954321082913861</v>
      </c>
      <c r="P607" s="29">
        <f ca="1">_xlfn.LOGNORM.INV(O607,'Input Parameters'!$H$27,'Input Parameters'!$I$27)</f>
        <v>1.3309713982372635</v>
      </c>
      <c r="Q607" s="10"/>
      <c r="R607" s="15">
        <f>'Input Parameters'!$E$28</f>
        <v>12.7</v>
      </c>
      <c r="S607" s="10">
        <f t="shared" ca="1" si="69"/>
        <v>0.76075094916658281</v>
      </c>
      <c r="T607" s="25">
        <f ca="1">_xlfn.LOGNORM.INV(S607,'Input Parameters'!$H$29,'Input Parameters'!$I$29)</f>
        <v>63.054685766513806</v>
      </c>
      <c r="U607" s="10">
        <f t="shared" ca="1" si="70"/>
        <v>0.67600667155747773</v>
      </c>
      <c r="V607" s="29">
        <f ca="1">IF('Input Parameters'!$D$30="Beta",_xlfn.BETA.INV(U607,'Input Parameters'!$L$30,'Input Parameters'!$M$30,'Input Parameters'!$J$30,'Input Parameters'!$K$30),IF('Input Parameters'!$D$30="LogNorm",_xlfn.LOGNORM.INV(U607,'Input Parameters'!$H$30,'Input Parameters'!$I$30)))</f>
        <v>1.1963193315200209</v>
      </c>
      <c r="W607" s="2">
        <f ca="1">N607+(P607-N607)*(1-ERF((T607-R607)/(2*SQRT(L607*'Input Parameters'!$E$31))))</f>
        <v>4.1086679966287447E-2</v>
      </c>
      <c r="X607">
        <f t="shared" ca="1" si="73"/>
        <v>1</v>
      </c>
      <c r="Y607" s="7"/>
    </row>
    <row r="608" spans="1:25" ht="15" customHeight="1" x14ac:dyDescent="0.3">
      <c r="A608" s="130">
        <v>601</v>
      </c>
      <c r="B608" s="10">
        <f t="shared" ca="1" si="63"/>
        <v>0.45807072739809018</v>
      </c>
      <c r="C608" s="57">
        <f ca="1">_xlfn.NORM.INV(B608,'Input Parameters'!$E$19,'Input Parameters'!$F$19)</f>
        <v>558.40254315586958</v>
      </c>
      <c r="D608" s="10">
        <f t="shared" ca="1" si="64"/>
        <v>0.54435051113835731</v>
      </c>
      <c r="E608" s="59">
        <f ca="1">IF(_xlfn.NORM.INV(D608,'Input Parameters'!$E$20,'Input Parameters'!$F$20)&lt;3500,3500,IF(_xlfn.NORM.INV(D608,'Input Parameters'!$E$20,'Input Parameters'!$F$20)&gt;5500,5500,_xlfn.NORM.INV(D608,'Input Parameters'!$E$20,'Input Parameters'!$F$20)))</f>
        <v>4877.9801609649539</v>
      </c>
      <c r="F608" s="10">
        <f t="shared" ca="1" si="65"/>
        <v>0.51554829384716783</v>
      </c>
      <c r="G608" s="61">
        <f ca="1">_xlfn.NORM.INV(F608,'Input Parameters'!$E$21,'Input Parameters'!$F$21)</f>
        <v>285.15641160541759</v>
      </c>
      <c r="H608" s="54">
        <f ca="1">EXP(E608*(1/'Input Parameters'!$E$22-1/G608))</f>
        <v>0.6325884425785897</v>
      </c>
      <c r="I608" s="10">
        <f t="shared" ca="1" si="66"/>
        <v>0.34237247358584033</v>
      </c>
      <c r="J608" s="29">
        <f ca="1">_xlfn.BETA.INV(I608,'Input Parameters'!$L$24,'Input Parameters'!$M$24,'Input Parameters'!$J$24,'Input Parameters'!$K$24)</f>
        <v>0.54075638699212758</v>
      </c>
      <c r="K608" s="156">
        <f ca="1">('Input Parameters'!$E$25/'Input Parameters'!$E$31)^$J608</f>
        <v>2.0668556350570265E-2</v>
      </c>
      <c r="L608" s="66">
        <f ca="1">$H608*$C608*'Input Parameters'!$E$23*K608</f>
        <v>7.3009400755856797</v>
      </c>
      <c r="M608" s="23">
        <f t="shared" ca="1" si="67"/>
        <v>0.3097511685715173</v>
      </c>
      <c r="N608" s="15">
        <f ca="1">_xlfn.NORM.INV(M608,'Input Parameters'!$E$26,'Input Parameters'!$F$26)</f>
        <v>2.3572328447294993E-2</v>
      </c>
      <c r="O608" s="8">
        <f t="shared" ca="1" si="68"/>
        <v>0.52759009466816242</v>
      </c>
      <c r="P608" s="29">
        <f ca="1">_xlfn.LOGNORM.INV(O608,'Input Parameters'!$H$27,'Input Parameters'!$I$27)</f>
        <v>1.4678997412587769</v>
      </c>
      <c r="Q608" s="10"/>
      <c r="R608" s="15">
        <f>'Input Parameters'!$E$28</f>
        <v>12.7</v>
      </c>
      <c r="S608" s="10">
        <f t="shared" ca="1" si="69"/>
        <v>0.42749221663852943</v>
      </c>
      <c r="T608" s="25">
        <f ca="1">_xlfn.LOGNORM.INV(S608,'Input Parameters'!$H$29,'Input Parameters'!$I$29)</f>
        <v>57.049124213084042</v>
      </c>
      <c r="U608" s="10">
        <f t="shared" ca="1" si="70"/>
        <v>0.21838962218421543</v>
      </c>
      <c r="V608" s="29">
        <f ca="1">IF('Input Parameters'!$D$30="Beta",_xlfn.BETA.INV(U608,'Input Parameters'!$L$30,'Input Parameters'!$M$30,'Input Parameters'!$J$30,'Input Parameters'!$K$30),IF('Input Parameters'!$D$30="LogNorm",_xlfn.LOGNORM.INV(U608,'Input Parameters'!$H$30,'Input Parameters'!$I$30)))</f>
        <v>0.73531702198757021</v>
      </c>
      <c r="W608" s="2">
        <f ca="1">N608+(P608-N608)*(1-ERF((T608-R608)/(2*SQRT(L608*'Input Parameters'!$E$31))))</f>
        <v>0.37859765459179001</v>
      </c>
      <c r="X608">
        <f t="shared" ca="1" si="73"/>
        <v>1</v>
      </c>
      <c r="Y608" s="7"/>
    </row>
    <row r="609" spans="1:25" ht="15" customHeight="1" x14ac:dyDescent="0.3">
      <c r="A609" s="130">
        <v>602</v>
      </c>
      <c r="B609" s="10">
        <f t="shared" ca="1" si="63"/>
        <v>0.50805887250154946</v>
      </c>
      <c r="C609" s="57">
        <f ca="1">_xlfn.NORM.INV(B609,'Input Parameters'!$E$19,'Input Parameters'!$F$19)</f>
        <v>569.00706661092215</v>
      </c>
      <c r="D609" s="10">
        <f t="shared" ca="1" si="64"/>
        <v>0.47666086861885726</v>
      </c>
      <c r="E609" s="59">
        <f ca="1">IF(_xlfn.NORM.INV(D609,'Input Parameters'!$E$20,'Input Parameters'!$F$20)&lt;3500,3500,IF(_xlfn.NORM.INV(D609,'Input Parameters'!$E$20,'Input Parameters'!$F$20)&gt;5500,5500,_xlfn.NORM.INV(D609,'Input Parameters'!$E$20,'Input Parameters'!$F$20)))</f>
        <v>4759.0248434555178</v>
      </c>
      <c r="F609" s="10">
        <f t="shared" ca="1" si="65"/>
        <v>0.18541184086264495</v>
      </c>
      <c r="G609" s="61">
        <f ca="1">_xlfn.NORM.INV(F609,'Input Parameters'!$E$21,'Input Parameters'!$F$21)</f>
        <v>277.81583804233509</v>
      </c>
      <c r="H609" s="54">
        <f ca="1">EXP(E609*(1/'Input Parameters'!$E$22-1/G609))</f>
        <v>0.41158623942952255</v>
      </c>
      <c r="I609" s="10">
        <f t="shared" ca="1" si="66"/>
        <v>0.75788371709773905</v>
      </c>
      <c r="J609" s="29">
        <f ca="1">_xlfn.BETA.INV(I609,'Input Parameters'!$L$24,'Input Parameters'!$M$24,'Input Parameters'!$J$24,'Input Parameters'!$K$24)</f>
        <v>0.71458251921124172</v>
      </c>
      <c r="K609" s="156">
        <f ca="1">('Input Parameters'!$E$25/'Input Parameters'!$E$31)^$J609</f>
        <v>5.9397287831984098E-3</v>
      </c>
      <c r="L609" s="66">
        <f ca="1">$H609*$C609*'Input Parameters'!$E$23*K609</f>
        <v>1.391057626057272</v>
      </c>
      <c r="M609" s="23">
        <f t="shared" ca="1" si="67"/>
        <v>0.93892661707864378</v>
      </c>
      <c r="N609" s="15">
        <f ca="1">_xlfn.NORM.INV(M609,'Input Parameters'!$E$26,'Input Parameters'!$F$26)</f>
        <v>6.6462331236059491E-2</v>
      </c>
      <c r="O609" s="8">
        <f t="shared" ca="1" si="68"/>
        <v>9.6966596370993807E-2</v>
      </c>
      <c r="P609" s="29">
        <f ca="1">_xlfn.LOGNORM.INV(O609,'Input Parameters'!$H$27,'Input Parameters'!$I$27)</f>
        <v>0.80132091600950717</v>
      </c>
      <c r="Q609" s="10"/>
      <c r="R609" s="15">
        <f>'Input Parameters'!$E$28</f>
        <v>12.7</v>
      </c>
      <c r="S609" s="10">
        <f t="shared" ca="1" si="69"/>
        <v>0.62308410330451525</v>
      </c>
      <c r="T609" s="25">
        <f ca="1">_xlfn.LOGNORM.INV(S609,'Input Parameters'!$H$29,'Input Parameters'!$I$29)</f>
        <v>60.318564230856694</v>
      </c>
      <c r="U609" s="10">
        <f t="shared" ca="1" si="70"/>
        <v>0.52719135730080047</v>
      </c>
      <c r="V609" s="29">
        <f ca="1">IF('Input Parameters'!$D$30="Beta",_xlfn.BETA.INV(U609,'Input Parameters'!$L$30,'Input Parameters'!$M$30,'Input Parameters'!$J$30,'Input Parameters'!$K$30),IF('Input Parameters'!$D$30="LogNorm",_xlfn.LOGNORM.INV(U609,'Input Parameters'!$H$30,'Input Parameters'!$I$30)))</f>
        <v>1.0264494248533471</v>
      </c>
      <c r="W609" s="2">
        <f ca="1">N609+(P609-N609)*(1-ERF((T609-R609)/(2*SQRT(L609*'Input Parameters'!$E$31))))</f>
        <v>6.9626067098306335E-2</v>
      </c>
      <c r="X609">
        <f t="shared" ca="1" si="73"/>
        <v>1</v>
      </c>
      <c r="Y609" s="7"/>
    </row>
    <row r="610" spans="1:25" ht="15" customHeight="1" x14ac:dyDescent="0.3">
      <c r="A610" s="130">
        <v>603</v>
      </c>
      <c r="B610" s="10">
        <f t="shared" ca="1" si="63"/>
        <v>0.48527360186921586</v>
      </c>
      <c r="C610" s="57">
        <f ca="1">_xlfn.NORM.INV(B610,'Input Parameters'!$E$19,'Input Parameters'!$F$19)</f>
        <v>564.18009158250777</v>
      </c>
      <c r="D610" s="10">
        <f t="shared" ca="1" si="64"/>
        <v>7.5895727076003561E-2</v>
      </c>
      <c r="E610" s="59">
        <f ca="1">IF(_xlfn.NORM.INV(D610,'Input Parameters'!$E$20,'Input Parameters'!$F$20)&lt;3500,3500,IF(_xlfn.NORM.INV(D610,'Input Parameters'!$E$20,'Input Parameters'!$F$20)&gt;5500,5500,_xlfn.NORM.INV(D610,'Input Parameters'!$E$20,'Input Parameters'!$F$20)))</f>
        <v>3796.7373710947923</v>
      </c>
      <c r="F610" s="10">
        <f t="shared" ca="1" si="65"/>
        <v>0.30142831734074949</v>
      </c>
      <c r="G610" s="61">
        <f ca="1">_xlfn.NORM.INV(F610,'Input Parameters'!$E$21,'Input Parameters'!$F$21)</f>
        <v>280.76046612311256</v>
      </c>
      <c r="H610" s="54">
        <f ca="1">EXP(E610*(1/'Input Parameters'!$E$22-1/G610))</f>
        <v>0.56841677422730508</v>
      </c>
      <c r="I610" s="10">
        <f t="shared" ca="1" si="66"/>
        <v>0.61015274803788211</v>
      </c>
      <c r="J610" s="29">
        <f ca="1">_xlfn.BETA.INV(I610,'Input Parameters'!$L$24,'Input Parameters'!$M$24,'Input Parameters'!$J$24,'Input Parameters'!$K$24)</f>
        <v>0.65150999306852775</v>
      </c>
      <c r="K610" s="156">
        <f ca="1">('Input Parameters'!$E$25/'Input Parameters'!$E$31)^$J610</f>
        <v>9.3382348807463499E-3</v>
      </c>
      <c r="L610" s="66">
        <f ca="1">$H610*$C610*'Input Parameters'!$E$23*K610</f>
        <v>2.994673200013807</v>
      </c>
      <c r="M610" s="23">
        <f t="shared" ca="1" si="67"/>
        <v>0.29843531917848221</v>
      </c>
      <c r="N610" s="15">
        <f ca="1">_xlfn.NORM.INV(M610,'Input Parameters'!$E$26,'Input Parameters'!$F$26)</f>
        <v>2.2892973358332631E-2</v>
      </c>
      <c r="O610" s="8">
        <f t="shared" ca="1" si="68"/>
        <v>0.37059889781542754</v>
      </c>
      <c r="P610" s="29">
        <f ca="1">_xlfn.LOGNORM.INV(O610,'Input Parameters'!$H$27,'Input Parameters'!$I$27)</f>
        <v>1.2301030016554324</v>
      </c>
      <c r="Q610" s="10"/>
      <c r="R610" s="15">
        <f>'Input Parameters'!$E$28</f>
        <v>12.7</v>
      </c>
      <c r="S610" s="10">
        <f t="shared" ca="1" si="69"/>
        <v>0.43336003572586212</v>
      </c>
      <c r="T610" s="25">
        <f ca="1">_xlfn.LOGNORM.INV(S610,'Input Parameters'!$H$29,'Input Parameters'!$I$29)</f>
        <v>57.144872836490471</v>
      </c>
      <c r="U610" s="10">
        <f t="shared" ca="1" si="70"/>
        <v>0.47619728266123607</v>
      </c>
      <c r="V610" s="29">
        <f ca="1">IF('Input Parameters'!$D$30="Beta",_xlfn.BETA.INV(U610,'Input Parameters'!$L$30,'Input Parameters'!$M$30,'Input Parameters'!$J$30,'Input Parameters'!$K$30),IF('Input Parameters'!$D$30="LogNorm",_xlfn.LOGNORM.INV(U610,'Input Parameters'!$H$30,'Input Parameters'!$I$30)))</f>
        <v>0.97595806681540731</v>
      </c>
      <c r="W610" s="2">
        <f ca="1">N610+(P610-N610)*(1-ERF((T610-R610)/(2*SQRT(L610*'Input Parameters'!$E$31))))</f>
        <v>0.10662510970897154</v>
      </c>
      <c r="X610">
        <f t="shared" ca="1" si="73"/>
        <v>1</v>
      </c>
      <c r="Y610" s="7"/>
    </row>
    <row r="611" spans="1:25" ht="15" customHeight="1" x14ac:dyDescent="0.3">
      <c r="A611" s="130">
        <v>604</v>
      </c>
      <c r="B611" s="10">
        <f t="shared" ca="1" si="63"/>
        <v>0.76261529824251773</v>
      </c>
      <c r="C611" s="57">
        <f ca="1">_xlfn.NORM.INV(B611,'Input Parameters'!$E$19,'Input Parameters'!$F$19)</f>
        <v>627.69557275113971</v>
      </c>
      <c r="D611" s="10">
        <f t="shared" ca="1" si="64"/>
        <v>0.78607176599880701</v>
      </c>
      <c r="E611" s="59">
        <f ca="1">IF(_xlfn.NORM.INV(D611,'Input Parameters'!$E$20,'Input Parameters'!$F$20)&lt;3500,3500,IF(_xlfn.NORM.INV(D611,'Input Parameters'!$E$20,'Input Parameters'!$F$20)&gt;5500,5500,_xlfn.NORM.INV(D611,'Input Parameters'!$E$20,'Input Parameters'!$F$20)))</f>
        <v>5355.0055156454564</v>
      </c>
      <c r="F611" s="10">
        <f t="shared" ca="1" si="65"/>
        <v>9.420053467825884E-2</v>
      </c>
      <c r="G611" s="61">
        <f ca="1">_xlfn.NORM.INV(F611,'Input Parameters'!$E$21,'Input Parameters'!$F$21)</f>
        <v>274.51155415186321</v>
      </c>
      <c r="H611" s="54">
        <f ca="1">EXP(E611*(1/'Input Parameters'!$E$22-1/G611))</f>
        <v>0.29202192905755792</v>
      </c>
      <c r="I611" s="10">
        <f t="shared" ca="1" si="66"/>
        <v>0.70221494505373061</v>
      </c>
      <c r="J611" s="29">
        <f ca="1">_xlfn.BETA.INV(I611,'Input Parameters'!$L$24,'Input Parameters'!$M$24,'Input Parameters'!$J$24,'Input Parameters'!$K$24)</f>
        <v>0.68981881966793401</v>
      </c>
      <c r="K611" s="156">
        <f ca="1">('Input Parameters'!$E$25/'Input Parameters'!$E$31)^$J611</f>
        <v>7.0944093153456353E-3</v>
      </c>
      <c r="L611" s="66">
        <f ca="1">$H611*$C611*'Input Parameters'!$E$23*K611</f>
        <v>1.3004114139389935</v>
      </c>
      <c r="M611" s="23">
        <f t="shared" ca="1" si="67"/>
        <v>0.63810559401595546</v>
      </c>
      <c r="N611" s="15">
        <f ca="1">_xlfn.NORM.INV(M611,'Input Parameters'!$E$26,'Input Parameters'!$F$26)</f>
        <v>4.142139366439071E-2</v>
      </c>
      <c r="O611" s="8">
        <f t="shared" ca="1" si="68"/>
        <v>0.58312731523044747</v>
      </c>
      <c r="P611" s="29">
        <f ca="1">_xlfn.LOGNORM.INV(O611,'Input Parameters'!$H$27,'Input Parameters'!$I$27)</f>
        <v>1.5621673026094787</v>
      </c>
      <c r="Q611" s="10"/>
      <c r="R611" s="15">
        <f>'Input Parameters'!$E$28</f>
        <v>12.7</v>
      </c>
      <c r="S611" s="10">
        <f t="shared" ca="1" si="69"/>
        <v>0.47326314579812134</v>
      </c>
      <c r="T611" s="25">
        <f ca="1">_xlfn.LOGNORM.INV(S611,'Input Parameters'!$H$29,'Input Parameters'!$I$29)</f>
        <v>57.794980735704861</v>
      </c>
      <c r="U611" s="10">
        <f t="shared" ca="1" si="70"/>
        <v>0.11812331274636045</v>
      </c>
      <c r="V611" s="29">
        <f ca="1">IF('Input Parameters'!$D$30="Beta",_xlfn.BETA.INV(U611,'Input Parameters'!$L$30,'Input Parameters'!$M$30,'Input Parameters'!$J$30,'Input Parameters'!$K$30),IF('Input Parameters'!$D$30="LogNorm",_xlfn.LOGNORM.INV(U611,'Input Parameters'!$H$30,'Input Parameters'!$I$30)))</f>
        <v>0.62633847995314074</v>
      </c>
      <c r="W611" s="2">
        <f ca="1">N611+(P611-N611)*(1-ERF((T611-R611)/(2*SQRT(L611*'Input Parameters'!$E$31))))</f>
        <v>4.9284054952014433E-2</v>
      </c>
      <c r="X611">
        <f t="shared" ca="1" si="73"/>
        <v>1</v>
      </c>
      <c r="Y611" s="7"/>
    </row>
    <row r="612" spans="1:25" ht="15" customHeight="1" x14ac:dyDescent="0.3">
      <c r="A612" s="130">
        <v>605</v>
      </c>
      <c r="B612" s="10">
        <f t="shared" ca="1" si="63"/>
        <v>0.30728757481988422</v>
      </c>
      <c r="C612" s="57">
        <f ca="1">_xlfn.NORM.INV(B612,'Input Parameters'!$E$19,'Input Parameters'!$F$19)</f>
        <v>524.74972608747589</v>
      </c>
      <c r="D612" s="10">
        <f t="shared" ca="1" si="64"/>
        <v>0.4807185976070838</v>
      </c>
      <c r="E612" s="59">
        <f ca="1">IF(_xlfn.NORM.INV(D612,'Input Parameters'!$E$20,'Input Parameters'!$F$20)&lt;3500,3500,IF(_xlfn.NORM.INV(D612,'Input Parameters'!$E$20,'Input Parameters'!$F$20)&gt;5500,5500,_xlfn.NORM.INV(D612,'Input Parameters'!$E$20,'Input Parameters'!$F$20)))</f>
        <v>4766.1549019163249</v>
      </c>
      <c r="F612" s="10">
        <f t="shared" ca="1" si="65"/>
        <v>0.49259843229841604</v>
      </c>
      <c r="G612" s="61">
        <f ca="1">_xlfn.NORM.INV(F612,'Input Parameters'!$E$21,'Input Parameters'!$F$21)</f>
        <v>284.70416521912387</v>
      </c>
      <c r="H612" s="54">
        <f ca="1">EXP(E612*(1/'Input Parameters'!$E$22-1/G612))</f>
        <v>0.6225150902142822</v>
      </c>
      <c r="I612" s="10">
        <f t="shared" ca="1" si="66"/>
        <v>0.95383878654609722</v>
      </c>
      <c r="J612" s="29">
        <f ca="1">_xlfn.BETA.INV(I612,'Input Parameters'!$L$24,'Input Parameters'!$M$24,'Input Parameters'!$J$24,'Input Parameters'!$K$24)</f>
        <v>0.83867646959324926</v>
      </c>
      <c r="K612" s="156">
        <f ca="1">('Input Parameters'!$E$25/'Input Parameters'!$E$31)^$J612</f>
        <v>2.4387109421572422E-3</v>
      </c>
      <c r="L612" s="66">
        <f ca="1">$H612*$C612*'Input Parameters'!$E$23*K612</f>
        <v>0.7966405907093197</v>
      </c>
      <c r="M612" s="23">
        <f t="shared" ca="1" si="67"/>
        <v>0.72133150735958151</v>
      </c>
      <c r="N612" s="15">
        <f ca="1">_xlfn.NORM.INV(M612,'Input Parameters'!$E$26,'Input Parameters'!$F$26)</f>
        <v>4.6322832875666534E-2</v>
      </c>
      <c r="O612" s="8">
        <f t="shared" ca="1" si="68"/>
        <v>0.54500006151789948</v>
      </c>
      <c r="P612" s="29">
        <f ca="1">_xlfn.LOGNORM.INV(O612,'Input Parameters'!$H$27,'Input Parameters'!$I$27)</f>
        <v>1.4966382888631846</v>
      </c>
      <c r="Q612" s="10"/>
      <c r="R612" s="15">
        <f>'Input Parameters'!$E$28</f>
        <v>12.7</v>
      </c>
      <c r="S612" s="10">
        <f t="shared" ca="1" si="69"/>
        <v>0.50296613040362936</v>
      </c>
      <c r="T612" s="25">
        <f ca="1">_xlfn.LOGNORM.INV(S612,'Input Parameters'!$H$29,'Input Parameters'!$I$29)</f>
        <v>58.280456454454665</v>
      </c>
      <c r="U612" s="10">
        <f t="shared" ca="1" si="70"/>
        <v>0.20001967444280122</v>
      </c>
      <c r="V612" s="29">
        <f ca="1">IF('Input Parameters'!$D$30="Beta",_xlfn.BETA.INV(U612,'Input Parameters'!$L$30,'Input Parameters'!$M$30,'Input Parameters'!$J$30,'Input Parameters'!$K$30),IF('Input Parameters'!$D$30="LogNorm",_xlfn.LOGNORM.INV(U612,'Input Parameters'!$H$30,'Input Parameters'!$I$30)))</f>
        <v>0.7170173755702488</v>
      </c>
      <c r="W612" s="2">
        <f ca="1">N612+(P612-N612)*(1-ERF((T612-R612)/(2*SQRT(L612*'Input Parameters'!$E$31))))</f>
        <v>4.6765135691497706E-2</v>
      </c>
      <c r="X612">
        <f t="shared" ca="1" si="73"/>
        <v>1</v>
      </c>
      <c r="Y612" s="7"/>
    </row>
    <row r="613" spans="1:25" ht="15" customHeight="1" x14ac:dyDescent="0.3">
      <c r="A613" s="130">
        <v>606</v>
      </c>
      <c r="B613" s="10">
        <f t="shared" ca="1" si="63"/>
        <v>0.355475771112295</v>
      </c>
      <c r="C613" s="57">
        <f ca="1">_xlfn.NORM.INV(B613,'Input Parameters'!$E$19,'Input Parameters'!$F$19)</f>
        <v>535.98612175005655</v>
      </c>
      <c r="D613" s="10">
        <f t="shared" ca="1" si="64"/>
        <v>0.34574632103514202</v>
      </c>
      <c r="E613" s="59">
        <f ca="1">IF(_xlfn.NORM.INV(D613,'Input Parameters'!$E$20,'Input Parameters'!$F$20)&lt;3500,3500,IF(_xlfn.NORM.INV(D613,'Input Parameters'!$E$20,'Input Parameters'!$F$20)&gt;5500,5500,_xlfn.NORM.INV(D613,'Input Parameters'!$E$20,'Input Parameters'!$F$20)))</f>
        <v>4522.2188249748624</v>
      </c>
      <c r="F613" s="10">
        <f t="shared" ca="1" si="65"/>
        <v>2.6145762400421102E-2</v>
      </c>
      <c r="G613" s="61">
        <f ca="1">_xlfn.NORM.INV(F613,'Input Parameters'!$E$21,'Input Parameters'!$F$21)</f>
        <v>269.59589388822519</v>
      </c>
      <c r="H613" s="54">
        <f ca="1">EXP(E613*(1/'Input Parameters'!$E$22-1/G613))</f>
        <v>0.26187965009475606</v>
      </c>
      <c r="I613" s="10">
        <f t="shared" ca="1" si="66"/>
        <v>0.71970089448547536</v>
      </c>
      <c r="J613" s="29">
        <f ca="1">_xlfn.BETA.INV(I613,'Input Parameters'!$L$24,'Input Parameters'!$M$24,'Input Parameters'!$J$24,'Input Parameters'!$K$24)</f>
        <v>0.69741880620052976</v>
      </c>
      <c r="K613" s="156">
        <f ca="1">('Input Parameters'!$E$25/'Input Parameters'!$E$31)^$J613</f>
        <v>6.7179845230434E-3</v>
      </c>
      <c r="L613" s="66">
        <f ca="1">$H613*$C613*'Input Parameters'!$E$23*K613</f>
        <v>0.942962225769999</v>
      </c>
      <c r="M613" s="23">
        <f t="shared" ca="1" si="67"/>
        <v>0.11129405342505905</v>
      </c>
      <c r="N613" s="15">
        <f ca="1">_xlfn.NORM.INV(M613,'Input Parameters'!$E$26,'Input Parameters'!$F$26)</f>
        <v>8.3868252478350308E-3</v>
      </c>
      <c r="O613" s="8">
        <f t="shared" ca="1" si="68"/>
        <v>0.97552539641394342</v>
      </c>
      <c r="P613" s="29">
        <f ca="1">_xlfn.LOGNORM.INV(O613,'Input Parameters'!$H$27,'Input Parameters'!$I$27)</f>
        <v>3.4018997223713447</v>
      </c>
      <c r="Q613" s="10"/>
      <c r="R613" s="15">
        <f>'Input Parameters'!$E$28</f>
        <v>12.7</v>
      </c>
      <c r="S613" s="10">
        <f t="shared" ca="1" si="69"/>
        <v>0.71516598531086462</v>
      </c>
      <c r="T613" s="25">
        <f ca="1">_xlfn.LOGNORM.INV(S613,'Input Parameters'!$H$29,'Input Parameters'!$I$29)</f>
        <v>62.070072018452223</v>
      </c>
      <c r="U613" s="10">
        <f t="shared" ca="1" si="70"/>
        <v>0.94794035229340734</v>
      </c>
      <c r="V613" s="29">
        <f ca="1">IF('Input Parameters'!$D$30="Beta",_xlfn.BETA.INV(U613,'Input Parameters'!$L$30,'Input Parameters'!$M$30,'Input Parameters'!$J$30,'Input Parameters'!$K$30),IF('Input Parameters'!$D$30="LogNorm",_xlfn.LOGNORM.INV(U613,'Input Parameters'!$H$30,'Input Parameters'!$I$30)))</f>
        <v>1.8966678778358459</v>
      </c>
      <c r="W613" s="2">
        <f ca="1">N613+(P613-N613)*(1-ERF((T613-R613)/(2*SQRT(L613*'Input Parameters'!$E$31))))</f>
        <v>9.4875570336559745E-3</v>
      </c>
      <c r="X613">
        <f t="shared" ca="1" si="73"/>
        <v>1</v>
      </c>
      <c r="Y613" s="7"/>
    </row>
    <row r="614" spans="1:25" ht="15" customHeight="1" x14ac:dyDescent="0.3">
      <c r="A614" s="130">
        <v>607</v>
      </c>
      <c r="B614" s="10">
        <f t="shared" ca="1" si="63"/>
        <v>0.35469406467216513</v>
      </c>
      <c r="C614" s="57">
        <f ca="1">_xlfn.NORM.INV(B614,'Input Parameters'!$E$19,'Input Parameters'!$F$19)</f>
        <v>535.80871094364477</v>
      </c>
      <c r="D614" s="10">
        <f t="shared" ca="1" si="64"/>
        <v>0.94987189886218504</v>
      </c>
      <c r="E614" s="59">
        <f ca="1">IF(_xlfn.NORM.INV(D614,'Input Parameters'!$E$20,'Input Parameters'!$F$20)&lt;3500,3500,IF(_xlfn.NORM.INV(D614,'Input Parameters'!$E$20,'Input Parameters'!$F$20)&gt;5500,5500,_xlfn.NORM.INV(D614,'Input Parameters'!$E$20,'Input Parameters'!$F$20)))</f>
        <v>5500</v>
      </c>
      <c r="F614" s="10">
        <f t="shared" ca="1" si="65"/>
        <v>9.3394639536490409E-2</v>
      </c>
      <c r="G614" s="61">
        <f ca="1">_xlfn.NORM.INV(F614,'Input Parameters'!$E$21,'Input Parameters'!$F$21)</f>
        <v>274.47372312583707</v>
      </c>
      <c r="H614" s="54">
        <f ca="1">EXP(E614*(1/'Input Parameters'!$E$22-1/G614))</f>
        <v>0.28167058990165644</v>
      </c>
      <c r="I614" s="10">
        <f t="shared" ca="1" si="66"/>
        <v>0.33764670906727989</v>
      </c>
      <c r="J614" s="29">
        <f ca="1">_xlfn.BETA.INV(I614,'Input Parameters'!$L$24,'Input Parameters'!$M$24,'Input Parameters'!$J$24,'Input Parameters'!$K$24)</f>
        <v>0.53862405332460628</v>
      </c>
      <c r="K614" s="156">
        <f ca="1">('Input Parameters'!$E$25/'Input Parameters'!$E$31)^$J614</f>
        <v>2.0987141189095244E-2</v>
      </c>
      <c r="L614" s="66">
        <f ca="1">$H614*$C614*'Input Parameters'!$E$23*K614</f>
        <v>3.167411997658776</v>
      </c>
      <c r="M614" s="23">
        <f t="shared" ca="1" si="67"/>
        <v>0.19716859788165231</v>
      </c>
      <c r="N614" s="15">
        <f ca="1">_xlfn.NORM.INV(M614,'Input Parameters'!$E$26,'Input Parameters'!$F$26)</f>
        <v>1.6112657334096583E-2</v>
      </c>
      <c r="O614" s="8">
        <f t="shared" ca="1" si="68"/>
        <v>2.8800666632012861E-3</v>
      </c>
      <c r="P614" s="29">
        <f ca="1">_xlfn.LOGNORM.INV(O614,'Input Parameters'!$H$27,'Input Parameters'!$I$27)</f>
        <v>0.41964621180351636</v>
      </c>
      <c r="Q614" s="10"/>
      <c r="R614" s="15">
        <f>'Input Parameters'!$E$28</f>
        <v>12.7</v>
      </c>
      <c r="S614" s="10">
        <f t="shared" ca="1" si="69"/>
        <v>0.179946728504781</v>
      </c>
      <c r="T614" s="25">
        <f ca="1">_xlfn.LOGNORM.INV(S614,'Input Parameters'!$H$29,'Input Parameters'!$I$29)</f>
        <v>52.543334601402051</v>
      </c>
      <c r="U614" s="10">
        <f t="shared" ca="1" si="70"/>
        <v>0.86719855741176244</v>
      </c>
      <c r="V614" s="29">
        <f ca="1">IF('Input Parameters'!$D$30="Beta",_xlfn.BETA.INV(U614,'Input Parameters'!$L$30,'Input Parameters'!$M$30,'Input Parameters'!$J$30,'Input Parameters'!$K$30),IF('Input Parameters'!$D$30="LogNorm",_xlfn.LOGNORM.INV(U614,'Input Parameters'!$H$30,'Input Parameters'!$I$30)))</f>
        <v>1.5499310558580008</v>
      </c>
      <c r="W614" s="2">
        <f ca="1">N614+(P614-N614)*(1-ERF((T614-R614)/(2*SQRT(L614*'Input Parameters'!$E$31))))</f>
        <v>6.1879513957725937E-2</v>
      </c>
      <c r="X614">
        <f t="shared" ca="1" si="73"/>
        <v>1</v>
      </c>
      <c r="Y614" s="7"/>
    </row>
    <row r="615" spans="1:25" ht="15" customHeight="1" x14ac:dyDescent="0.3">
      <c r="A615" s="130">
        <v>608</v>
      </c>
      <c r="B615" s="10">
        <f t="shared" ca="1" si="63"/>
        <v>0.35003949338818319</v>
      </c>
      <c r="C615" s="57">
        <f ca="1">_xlfn.NORM.INV(B615,'Input Parameters'!$E$19,'Input Parameters'!$F$19)</f>
        <v>534.74943012345886</v>
      </c>
      <c r="D615" s="10">
        <f t="shared" ca="1" si="64"/>
        <v>0.58636165072018964</v>
      </c>
      <c r="E615" s="59">
        <f ca="1">IF(_xlfn.NORM.INV(D615,'Input Parameters'!$E$20,'Input Parameters'!$F$20)&lt;3500,3500,IF(_xlfn.NORM.INV(D615,'Input Parameters'!$E$20,'Input Parameters'!$F$20)&gt;5500,5500,_xlfn.NORM.INV(D615,'Input Parameters'!$E$20,'Input Parameters'!$F$20)))</f>
        <v>4952.7369331431364</v>
      </c>
      <c r="F615" s="10">
        <f t="shared" ca="1" si="65"/>
        <v>0.98961496535654958</v>
      </c>
      <c r="G615" s="61">
        <f ca="1">_xlfn.NORM.INV(F615,'Input Parameters'!$E$21,'Input Parameters'!$F$21)</f>
        <v>303.02340615781037</v>
      </c>
      <c r="H615" s="54">
        <f ca="1">EXP(E615*(1/'Input Parameters'!$E$22-1/G615))</f>
        <v>1.7491590825765957</v>
      </c>
      <c r="I615" s="10">
        <f t="shared" ca="1" si="66"/>
        <v>0.7980272861906833</v>
      </c>
      <c r="J615" s="29">
        <f ca="1">_xlfn.BETA.INV(I615,'Input Parameters'!$L$24,'Input Parameters'!$M$24,'Input Parameters'!$J$24,'Input Parameters'!$K$24)</f>
        <v>0.73376256327875722</v>
      </c>
      <c r="K615" s="156">
        <f ca="1">('Input Parameters'!$E$25/'Input Parameters'!$E$31)^$J615</f>
        <v>5.1762171596276239E-3</v>
      </c>
      <c r="L615" s="66">
        <f ca="1">$H615*$C615*'Input Parameters'!$E$23*K615</f>
        <v>4.8416359166187704</v>
      </c>
      <c r="M615" s="23">
        <f t="shared" ca="1" si="67"/>
        <v>0.13738422110044779</v>
      </c>
      <c r="N615" s="15">
        <f ca="1">_xlfn.NORM.INV(M615,'Input Parameters'!$E$26,'Input Parameters'!$F$26)</f>
        <v>1.1064910535367876E-2</v>
      </c>
      <c r="O615" s="8">
        <f t="shared" ca="1" si="68"/>
        <v>4.7052680867022412E-3</v>
      </c>
      <c r="P615" s="29">
        <f ca="1">_xlfn.LOGNORM.INV(O615,'Input Parameters'!$H$27,'Input Parameters'!$I$27)</f>
        <v>0.45129824538113611</v>
      </c>
      <c r="Q615" s="10"/>
      <c r="R615" s="15">
        <f>'Input Parameters'!$E$28</f>
        <v>12.7</v>
      </c>
      <c r="S615" s="10">
        <f t="shared" ca="1" si="69"/>
        <v>0.44792410582741005</v>
      </c>
      <c r="T615" s="25">
        <f ca="1">_xlfn.LOGNORM.INV(S615,'Input Parameters'!$H$29,'Input Parameters'!$I$29)</f>
        <v>57.382226201771388</v>
      </c>
      <c r="U615" s="10">
        <f t="shared" ca="1" si="70"/>
        <v>0.7245685944829644</v>
      </c>
      <c r="V615" s="29">
        <f ca="1">IF('Input Parameters'!$D$30="Beta",_xlfn.BETA.INV(U615,'Input Parameters'!$L$30,'Input Parameters'!$M$30,'Input Parameters'!$J$30,'Input Parameters'!$K$30),IF('Input Parameters'!$D$30="LogNorm",_xlfn.LOGNORM.INV(U615,'Input Parameters'!$H$30,'Input Parameters'!$I$30)))</f>
        <v>1.2641769186550129</v>
      </c>
      <c r="W615" s="2">
        <f ca="1">N615+(P615-N615)*(1-ERF((T615-R615)/(2*SQRT(L615*'Input Parameters'!$E$31))))</f>
        <v>7.7553890913925685E-2</v>
      </c>
      <c r="X615">
        <f t="shared" ca="1" si="73"/>
        <v>1</v>
      </c>
      <c r="Y615" s="7"/>
    </row>
    <row r="616" spans="1:25" ht="15" customHeight="1" x14ac:dyDescent="0.3">
      <c r="A616" s="130">
        <v>609</v>
      </c>
      <c r="B616" s="10">
        <f t="shared" ca="1" si="63"/>
        <v>0.39875080392648465</v>
      </c>
      <c r="C616" s="57">
        <f ca="1">_xlfn.NORM.INV(B616,'Input Parameters'!$E$19,'Input Parameters'!$F$19)</f>
        <v>545.61883588707917</v>
      </c>
      <c r="D616" s="10">
        <f t="shared" ca="1" si="64"/>
        <v>0.39053373104770372</v>
      </c>
      <c r="E616" s="59">
        <f ca="1">IF(_xlfn.NORM.INV(D616,'Input Parameters'!$E$20,'Input Parameters'!$F$20)&lt;3500,3500,IF(_xlfn.NORM.INV(D616,'Input Parameters'!$E$20,'Input Parameters'!$F$20)&gt;5500,5500,_xlfn.NORM.INV(D616,'Input Parameters'!$E$20,'Input Parameters'!$F$20)))</f>
        <v>4605.4502474002247</v>
      </c>
      <c r="F616" s="10">
        <f t="shared" ca="1" si="65"/>
        <v>4.1601213230264111E-2</v>
      </c>
      <c r="G616" s="61">
        <f ca="1">_xlfn.NORM.INV(F616,'Input Parameters'!$E$21,'Input Parameters'!$F$21)</f>
        <v>271.23333858273986</v>
      </c>
      <c r="H616" s="54">
        <f ca="1">EXP(E616*(1/'Input Parameters'!$E$22-1/G616))</f>
        <v>0.28325685953361429</v>
      </c>
      <c r="I616" s="10">
        <f t="shared" ca="1" si="66"/>
        <v>0.20038532970973777</v>
      </c>
      <c r="J616" s="29">
        <f ca="1">_xlfn.BETA.INV(I616,'Input Parameters'!$L$24,'Input Parameters'!$M$24,'Input Parameters'!$J$24,'Input Parameters'!$K$24)</f>
        <v>0.46889200230560601</v>
      </c>
      <c r="K616" s="156">
        <f ca="1">('Input Parameters'!$E$25/'Input Parameters'!$E$31)^$J616</f>
        <v>3.4609773798358036E-2</v>
      </c>
      <c r="L616" s="66">
        <f ca="1">$H616*$C616*'Input Parameters'!$E$23*K616</f>
        <v>5.3489501605222323</v>
      </c>
      <c r="M616" s="23">
        <f t="shared" ca="1" si="67"/>
        <v>0.35032297798855516</v>
      </c>
      <c r="N616" s="15">
        <f ca="1">_xlfn.NORM.INV(M616,'Input Parameters'!$E$26,'Input Parameters'!$F$26)</f>
        <v>2.592657856848711E-2</v>
      </c>
      <c r="O616" s="8">
        <f t="shared" ca="1" si="68"/>
        <v>0.98245349232554047</v>
      </c>
      <c r="P616" s="29">
        <f ca="1">_xlfn.LOGNORM.INV(O616,'Input Parameters'!$H$27,'Input Parameters'!$I$27)</f>
        <v>3.6164655257119844</v>
      </c>
      <c r="Q616" s="10"/>
      <c r="R616" s="15">
        <f>'Input Parameters'!$E$28</f>
        <v>12.7</v>
      </c>
      <c r="S616" s="10">
        <f t="shared" ca="1" si="69"/>
        <v>0.51550799697237093</v>
      </c>
      <c r="T616" s="25">
        <f ca="1">_xlfn.LOGNORM.INV(S616,'Input Parameters'!$H$29,'Input Parameters'!$I$29)</f>
        <v>58.486591861288659</v>
      </c>
      <c r="U616" s="10">
        <f t="shared" ca="1" si="70"/>
        <v>0.8023157728919148</v>
      </c>
      <c r="V616" s="29">
        <f ca="1">IF('Input Parameters'!$D$30="Beta",_xlfn.BETA.INV(U616,'Input Parameters'!$L$30,'Input Parameters'!$M$30,'Input Parameters'!$J$30,'Input Parameters'!$K$30),IF('Input Parameters'!$D$30="LogNorm",_xlfn.LOGNORM.INV(U616,'Input Parameters'!$H$30,'Input Parameters'!$I$30)))</f>
        <v>1.3970597546279258</v>
      </c>
      <c r="W616" s="2">
        <f ca="1">N616+(P616-N616)*(1-ERF((T616-R616)/(2*SQRT(L616*'Input Parameters'!$E$31))))</f>
        <v>0.6059815905666539</v>
      </c>
      <c r="X616">
        <f t="shared" ca="1" si="73"/>
        <v>1</v>
      </c>
      <c r="Y616" s="7"/>
    </row>
    <row r="617" spans="1:25" ht="15" customHeight="1" x14ac:dyDescent="0.3">
      <c r="A617" s="130">
        <v>610</v>
      </c>
      <c r="B617" s="10">
        <f t="shared" ca="1" si="63"/>
        <v>0.81730935435799923</v>
      </c>
      <c r="C617" s="57">
        <f ca="1">_xlfn.NORM.INV(B617,'Input Parameters'!$E$19,'Input Parameters'!$F$19)</f>
        <v>643.78591441471463</v>
      </c>
      <c r="D617" s="10">
        <f t="shared" ca="1" si="64"/>
        <v>0.57634141074308631</v>
      </c>
      <c r="E617" s="59">
        <f ca="1">IF(_xlfn.NORM.INV(D617,'Input Parameters'!$E$20,'Input Parameters'!$F$20)&lt;3500,3500,IF(_xlfn.NORM.INV(D617,'Input Parameters'!$E$20,'Input Parameters'!$F$20)&gt;5500,5500,_xlfn.NORM.INV(D617,'Input Parameters'!$E$20,'Input Parameters'!$F$20)))</f>
        <v>4934.779841111329</v>
      </c>
      <c r="F617" s="10">
        <f t="shared" ca="1" si="65"/>
        <v>0.12585693272183496</v>
      </c>
      <c r="G617" s="61">
        <f ca="1">_xlfn.NORM.INV(F617,'Input Parameters'!$E$21,'Input Parameters'!$F$21)</f>
        <v>275.84089569395945</v>
      </c>
      <c r="H617" s="54">
        <f ca="1">EXP(E617*(1/'Input Parameters'!$E$22-1/G617))</f>
        <v>0.35074422814891137</v>
      </c>
      <c r="I617" s="10">
        <f t="shared" ca="1" si="66"/>
        <v>0.82867772001389395</v>
      </c>
      <c r="J617" s="29">
        <f ca="1">_xlfn.BETA.INV(I617,'Input Parameters'!$L$24,'Input Parameters'!$M$24,'Input Parameters'!$J$24,'Input Parameters'!$K$24)</f>
        <v>0.74951506924839584</v>
      </c>
      <c r="K617" s="156">
        <f ca="1">('Input Parameters'!$E$25/'Input Parameters'!$E$31)^$J617</f>
        <v>4.6231355161420367E-3</v>
      </c>
      <c r="L617" s="66">
        <f ca="1">$H617*$C617*'Input Parameters'!$E$23*K617</f>
        <v>1.0439233873318414</v>
      </c>
      <c r="M617" s="23">
        <f t="shared" ca="1" si="67"/>
        <v>6.2829518015215746E-2</v>
      </c>
      <c r="N617" s="15">
        <f ca="1">_xlfn.NORM.INV(M617,'Input Parameters'!$E$26,'Input Parameters'!$F$26)</f>
        <v>1.8396198281983023E-3</v>
      </c>
      <c r="O617" s="8">
        <f t="shared" ca="1" si="68"/>
        <v>0.52874217496610632</v>
      </c>
      <c r="P617" s="29">
        <f ca="1">_xlfn.LOGNORM.INV(O617,'Input Parameters'!$H$27,'Input Parameters'!$I$27)</f>
        <v>1.4697810386567733</v>
      </c>
      <c r="Q617" s="10"/>
      <c r="R617" s="15">
        <f>'Input Parameters'!$E$28</f>
        <v>12.7</v>
      </c>
      <c r="S617" s="10">
        <f t="shared" ca="1" si="69"/>
        <v>0.70318323970819208</v>
      </c>
      <c r="T617" s="25">
        <f ca="1">_xlfn.LOGNORM.INV(S617,'Input Parameters'!$H$29,'Input Parameters'!$I$29)</f>
        <v>61.8269029092015</v>
      </c>
      <c r="U617" s="10">
        <f t="shared" ca="1" si="70"/>
        <v>9.4138685056734506E-2</v>
      </c>
      <c r="V617" s="29">
        <f ca="1">IF('Input Parameters'!$D$30="Beta",_xlfn.BETA.INV(U617,'Input Parameters'!$L$30,'Input Parameters'!$M$30,'Input Parameters'!$J$30,'Input Parameters'!$K$30),IF('Input Parameters'!$D$30="LogNorm",_xlfn.LOGNORM.INV(U617,'Input Parameters'!$H$30,'Input Parameters'!$I$30)))</f>
        <v>0.59474010966922275</v>
      </c>
      <c r="W617" s="2">
        <f ca="1">N617+(P617-N617)*(1-ERF((T617-R617)/(2*SQRT(L617*'Input Parameters'!$E$31))))</f>
        <v>2.8290551428912865E-3</v>
      </c>
      <c r="X617">
        <f t="shared" ca="1" si="73"/>
        <v>1</v>
      </c>
      <c r="Y617" s="7"/>
    </row>
    <row r="618" spans="1:25" ht="15" customHeight="1" x14ac:dyDescent="0.3">
      <c r="A618" s="130">
        <v>611</v>
      </c>
      <c r="B618" s="10">
        <f t="shared" ca="1" si="63"/>
        <v>0.60611082992840049</v>
      </c>
      <c r="C618" s="57">
        <f ca="1">_xlfn.NORM.INV(B618,'Input Parameters'!$E$19,'Input Parameters'!$F$19)</f>
        <v>590.04711889334305</v>
      </c>
      <c r="D618" s="10">
        <f t="shared" ca="1" si="64"/>
        <v>0.5115907432607647</v>
      </c>
      <c r="E618" s="59">
        <f ca="1">IF(_xlfn.NORM.INV(D618,'Input Parameters'!$E$20,'Input Parameters'!$F$20)&lt;3500,3500,IF(_xlfn.NORM.INV(D618,'Input Parameters'!$E$20,'Input Parameters'!$F$20)&gt;5500,5500,_xlfn.NORM.INV(D618,'Input Parameters'!$E$20,'Input Parameters'!$F$20)))</f>
        <v>4820.340441407343</v>
      </c>
      <c r="F618" s="10">
        <f t="shared" ca="1" si="65"/>
        <v>0.41335154794560514</v>
      </c>
      <c r="G618" s="61">
        <f ca="1">_xlfn.NORM.INV(F618,'Input Parameters'!$E$21,'Input Parameters'!$F$21)</f>
        <v>283.12919525887992</v>
      </c>
      <c r="H618" s="54">
        <f ca="1">EXP(E618*(1/'Input Parameters'!$E$22-1/G618))</f>
        <v>0.56351638616587341</v>
      </c>
      <c r="I618" s="10">
        <f t="shared" ca="1" si="66"/>
        <v>0.36355330190939583</v>
      </c>
      <c r="J618" s="29">
        <f ca="1">_xlfn.BETA.INV(I618,'Input Parameters'!$L$24,'Input Parameters'!$M$24,'Input Parameters'!$J$24,'Input Parameters'!$K$24)</f>
        <v>0.55017296268403226</v>
      </c>
      <c r="K618" s="156">
        <f ca="1">('Input Parameters'!$E$25/'Input Parameters'!$E$31)^$J618</f>
        <v>1.9318501687482781E-2</v>
      </c>
      <c r="L618" s="66">
        <f ca="1">$H618*$C618*'Input Parameters'!$E$23*K618</f>
        <v>6.4234253817148401</v>
      </c>
      <c r="M618" s="23">
        <f t="shared" ca="1" si="67"/>
        <v>0.98276657181698612</v>
      </c>
      <c r="N618" s="15">
        <f ca="1">_xlfn.NORM.INV(M618,'Input Parameters'!$E$26,'Input Parameters'!$F$26)</f>
        <v>7.8405910043953364E-2</v>
      </c>
      <c r="O618" s="8">
        <f t="shared" ca="1" si="68"/>
        <v>0.77600503217559569</v>
      </c>
      <c r="P618" s="29">
        <f ca="1">_xlfn.LOGNORM.INV(O618,'Input Parameters'!$H$27,'Input Parameters'!$I$27)</f>
        <v>1.9915240761775623</v>
      </c>
      <c r="Q618" s="10"/>
      <c r="R618" s="15">
        <f>'Input Parameters'!$E$28</f>
        <v>12.7</v>
      </c>
      <c r="S618" s="10">
        <f t="shared" ca="1" si="69"/>
        <v>0.89325074926130299</v>
      </c>
      <c r="T618" s="25">
        <f ca="1">_xlfn.LOGNORM.INV(S618,'Input Parameters'!$H$29,'Input Parameters'!$I$29)</f>
        <v>66.960326221752354</v>
      </c>
      <c r="U618" s="10">
        <f t="shared" ca="1" si="70"/>
        <v>0.67840086229808205</v>
      </c>
      <c r="V618" s="29">
        <f ca="1">IF('Input Parameters'!$D$30="Beta",_xlfn.BETA.INV(U618,'Input Parameters'!$L$30,'Input Parameters'!$M$30,'Input Parameters'!$J$30,'Input Parameters'!$K$30),IF('Input Parameters'!$D$30="LogNorm",_xlfn.LOGNORM.INV(U618,'Input Parameters'!$H$30,'Input Parameters'!$I$30)))</f>
        <v>1.1994705065574767</v>
      </c>
      <c r="W618" s="2">
        <f ca="1">N618+(P618-N618)*(1-ERF((T618-R618)/(2*SQRT(L618*'Input Parameters'!$E$31))))</f>
        <v>0.32723144004257915</v>
      </c>
      <c r="X618">
        <f t="shared" ca="1" si="73"/>
        <v>1</v>
      </c>
      <c r="Y618" s="7"/>
    </row>
    <row r="619" spans="1:25" ht="15" customHeight="1" x14ac:dyDescent="0.3">
      <c r="A619" s="130">
        <v>612</v>
      </c>
      <c r="B619" s="10">
        <f t="shared" ca="1" si="63"/>
        <v>0.66872364397216943</v>
      </c>
      <c r="C619" s="57">
        <f ca="1">_xlfn.NORM.INV(B619,'Input Parameters'!$E$19,'Input Parameters'!$F$19)</f>
        <v>604.17508092677747</v>
      </c>
      <c r="D619" s="10">
        <f t="shared" ca="1" si="64"/>
        <v>0.8032251041806675</v>
      </c>
      <c r="E619" s="59">
        <f ca="1">IF(_xlfn.NORM.INV(D619,'Input Parameters'!$E$20,'Input Parameters'!$F$20)&lt;3500,3500,IF(_xlfn.NORM.INV(D619,'Input Parameters'!$E$20,'Input Parameters'!$F$20)&gt;5500,5500,_xlfn.NORM.INV(D619,'Input Parameters'!$E$20,'Input Parameters'!$F$20)))</f>
        <v>5397.2382473451853</v>
      </c>
      <c r="F619" s="10">
        <f t="shared" ca="1" si="65"/>
        <v>0.77308076996920527</v>
      </c>
      <c r="G619" s="61">
        <f ca="1">_xlfn.NORM.INV(F619,'Input Parameters'!$E$21,'Input Parameters'!$F$21)</f>
        <v>290.73738445632398</v>
      </c>
      <c r="H619" s="54">
        <f ca="1">EXP(E619*(1/'Input Parameters'!$E$22-1/G619))</f>
        <v>0.86644613663303094</v>
      </c>
      <c r="I619" s="10">
        <f t="shared" ca="1" si="66"/>
        <v>0.61729792409657003</v>
      </c>
      <c r="J619" s="29">
        <f ca="1">_xlfn.BETA.INV(I619,'Input Parameters'!$L$24,'Input Parameters'!$M$24,'Input Parameters'!$J$24,'Input Parameters'!$K$24)</f>
        <v>0.65441330824006627</v>
      </c>
      <c r="K619" s="156">
        <f ca="1">('Input Parameters'!$E$25/'Input Parameters'!$E$31)^$J619</f>
        <v>9.1457581305173299E-3</v>
      </c>
      <c r="L619" s="66">
        <f ca="1">$H619*$C619*'Input Parameters'!$E$23*K619</f>
        <v>4.7876687014335877</v>
      </c>
      <c r="M619" s="23">
        <f t="shared" ca="1" si="67"/>
        <v>9.5184933220531565E-2</v>
      </c>
      <c r="N619" s="15">
        <f ca="1">_xlfn.NORM.INV(M619,'Input Parameters'!$E$26,'Input Parameters'!$F$26)</f>
        <v>6.5007995479764991E-3</v>
      </c>
      <c r="O619" s="8">
        <f t="shared" ca="1" si="68"/>
        <v>0.35460770083889925</v>
      </c>
      <c r="P619" s="29">
        <f ca="1">_xlfn.LOGNORM.INV(O619,'Input Parameters'!$H$27,'Input Parameters'!$I$27)</f>
        <v>1.2071140309769879</v>
      </c>
      <c r="Q619" s="10"/>
      <c r="R619" s="15">
        <f>'Input Parameters'!$E$28</f>
        <v>12.7</v>
      </c>
      <c r="S619" s="10">
        <f t="shared" ca="1" si="69"/>
        <v>0.8047184891744894</v>
      </c>
      <c r="T619" s="25">
        <f ca="1">_xlfn.LOGNORM.INV(S619,'Input Parameters'!$H$29,'Input Parameters'!$I$29)</f>
        <v>64.124692120592556</v>
      </c>
      <c r="U619" s="10">
        <f t="shared" ca="1" si="70"/>
        <v>0.67939097637882051</v>
      </c>
      <c r="V619" s="29">
        <f ca="1">IF('Input Parameters'!$D$30="Beta",_xlfn.BETA.INV(U619,'Input Parameters'!$L$30,'Input Parameters'!$M$30,'Input Parameters'!$J$30,'Input Parameters'!$K$30),IF('Input Parameters'!$D$30="LogNorm",_xlfn.LOGNORM.INV(U619,'Input Parameters'!$H$30,'Input Parameters'!$I$30)))</f>
        <v>1.2007789455269118</v>
      </c>
      <c r="W619" s="2">
        <f ca="1">N619+(P619-N619)*(1-ERF((T619-R619)/(2*SQRT(L619*'Input Parameters'!$E$31))))</f>
        <v>0.12240881463453163</v>
      </c>
      <c r="X619">
        <f t="shared" ca="1" si="73"/>
        <v>1</v>
      </c>
      <c r="Y619" s="7"/>
    </row>
    <row r="620" spans="1:25" ht="15" customHeight="1" x14ac:dyDescent="0.3">
      <c r="A620" s="130">
        <v>613</v>
      </c>
      <c r="B620" s="10">
        <f t="shared" ca="1" si="63"/>
        <v>0.23370821196932134</v>
      </c>
      <c r="C620" s="57">
        <f ca="1">_xlfn.NORM.INV(B620,'Input Parameters'!$E$19,'Input Parameters'!$F$19)</f>
        <v>505.89476991400392</v>
      </c>
      <c r="D620" s="10">
        <f t="shared" ca="1" si="64"/>
        <v>0.38355379884569174</v>
      </c>
      <c r="E620" s="59">
        <f ca="1">IF(_xlfn.NORM.INV(D620,'Input Parameters'!$E$20,'Input Parameters'!$F$20)&lt;3500,3500,IF(_xlfn.NORM.INV(D620,'Input Parameters'!$E$20,'Input Parameters'!$F$20)&gt;5500,5500,_xlfn.NORM.INV(D620,'Input Parameters'!$E$20,'Input Parameters'!$F$20)))</f>
        <v>4592.6877278146221</v>
      </c>
      <c r="F620" s="10">
        <f t="shared" ca="1" si="65"/>
        <v>0.77289347164910027</v>
      </c>
      <c r="G620" s="61">
        <f ca="1">_xlfn.NORM.INV(F620,'Input Parameters'!$E$21,'Input Parameters'!$F$21)</f>
        <v>290.73250046081</v>
      </c>
      <c r="H620" s="54">
        <f ca="1">EXP(E620*(1/'Input Parameters'!$E$22-1/G620))</f>
        <v>0.88492609943350442</v>
      </c>
      <c r="I620" s="10">
        <f t="shared" ca="1" si="66"/>
        <v>0.86920094814240079</v>
      </c>
      <c r="J620" s="29">
        <f ca="1">_xlfn.BETA.INV(I620,'Input Parameters'!$L$24,'Input Parameters'!$M$24,'Input Parameters'!$J$24,'Input Parameters'!$K$24)</f>
        <v>0.77253183025993699</v>
      </c>
      <c r="K620" s="156">
        <f ca="1">('Input Parameters'!$E$25/'Input Parameters'!$E$31)^$J620</f>
        <v>3.9194891420943952E-3</v>
      </c>
      <c r="L620" s="66">
        <f ca="1">$H620*$C620*'Input Parameters'!$E$23*K620</f>
        <v>1.7546748824138076</v>
      </c>
      <c r="M620" s="23">
        <f t="shared" ca="1" si="67"/>
        <v>8.2858017206618229E-2</v>
      </c>
      <c r="N620" s="15">
        <f ca="1">_xlfn.NORM.INV(M620,'Input Parameters'!$E$26,'Input Parameters'!$F$26)</f>
        <v>4.8918768910315436E-3</v>
      </c>
      <c r="O620" s="8">
        <f t="shared" ca="1" si="68"/>
        <v>0.20826776116241696</v>
      </c>
      <c r="P620" s="29">
        <f ca="1">_xlfn.LOGNORM.INV(O620,'Input Parameters'!$H$27,'Input Parameters'!$I$27)</f>
        <v>0.99379603097705238</v>
      </c>
      <c r="Q620" s="10"/>
      <c r="R620" s="15">
        <f>'Input Parameters'!$E$28</f>
        <v>12.7</v>
      </c>
      <c r="S620" s="10">
        <f t="shared" ca="1" si="69"/>
        <v>0.58365797898837823</v>
      </c>
      <c r="T620" s="25">
        <f ca="1">_xlfn.LOGNORM.INV(S620,'Input Parameters'!$H$29,'Input Parameters'!$I$29)</f>
        <v>59.629531857796295</v>
      </c>
      <c r="U620" s="10">
        <f t="shared" ca="1" si="70"/>
        <v>0.66809408941558124</v>
      </c>
      <c r="V620" s="29">
        <f ca="1">IF('Input Parameters'!$D$30="Beta",_xlfn.BETA.INV(U620,'Input Parameters'!$L$30,'Input Parameters'!$M$30,'Input Parameters'!$J$30,'Input Parameters'!$K$30),IF('Input Parameters'!$D$30="LogNorm",_xlfn.LOGNORM.INV(U620,'Input Parameters'!$H$30,'Input Parameters'!$I$30)))</f>
        <v>1.1860300919825146</v>
      </c>
      <c r="W620" s="2">
        <f ca="1">N620+(P620-N620)*(1-ERF((T620-R620)/(2*SQRT(L620*'Input Parameters'!$E$31))))</f>
        <v>1.6996177485342708E-2</v>
      </c>
      <c r="X620">
        <f t="shared" ca="1" si="73"/>
        <v>1</v>
      </c>
      <c r="Y620" s="7"/>
    </row>
    <row r="621" spans="1:25" ht="15" customHeight="1" x14ac:dyDescent="0.3">
      <c r="A621" s="130">
        <v>614</v>
      </c>
      <c r="B621" s="10">
        <f t="shared" ca="1" si="63"/>
        <v>0.10246906387107746</v>
      </c>
      <c r="C621" s="57">
        <f ca="1">_xlfn.NORM.INV(B621,'Input Parameters'!$E$19,'Input Parameters'!$F$19)</f>
        <v>460.18716045335213</v>
      </c>
      <c r="D621" s="10">
        <f t="shared" ca="1" si="64"/>
        <v>0.80836339258018464</v>
      </c>
      <c r="E621" s="59">
        <f ca="1">IF(_xlfn.NORM.INV(D621,'Input Parameters'!$E$20,'Input Parameters'!$F$20)&lt;3500,3500,IF(_xlfn.NORM.INV(D621,'Input Parameters'!$E$20,'Input Parameters'!$F$20)&gt;5500,5500,_xlfn.NORM.INV(D621,'Input Parameters'!$E$20,'Input Parameters'!$F$20)))</f>
        <v>5410.3168091409098</v>
      </c>
      <c r="F621" s="10">
        <f t="shared" ca="1" si="65"/>
        <v>0.77824850599239226</v>
      </c>
      <c r="G621" s="61">
        <f ca="1">_xlfn.NORM.INV(F621,'Input Parameters'!$E$21,'Input Parameters'!$F$21)</f>
        <v>290.87304969408626</v>
      </c>
      <c r="H621" s="54">
        <f ca="1">EXP(E621*(1/'Input Parameters'!$E$22-1/G621))</f>
        <v>0.8736954953938102</v>
      </c>
      <c r="I621" s="10">
        <f t="shared" ca="1" si="66"/>
        <v>0.45116745775664657</v>
      </c>
      <c r="J621" s="29">
        <f ca="1">_xlfn.BETA.INV(I621,'Input Parameters'!$L$24,'Input Parameters'!$M$24,'Input Parameters'!$J$24,'Input Parameters'!$K$24)</f>
        <v>0.58728409645620683</v>
      </c>
      <c r="K621" s="156">
        <f ca="1">('Input Parameters'!$E$25/'Input Parameters'!$E$31)^$J621</f>
        <v>1.4803220879295429E-2</v>
      </c>
      <c r="L621" s="66">
        <f ca="1">$H621*$C621*'Input Parameters'!$E$23*K621</f>
        <v>5.951834044905941</v>
      </c>
      <c r="M621" s="23">
        <f t="shared" ca="1" si="67"/>
        <v>0.89780726649879317</v>
      </c>
      <c r="N621" s="15">
        <f ca="1">_xlfn.NORM.INV(M621,'Input Parameters'!$E$26,'Input Parameters'!$F$26)</f>
        <v>6.0652273854831448E-2</v>
      </c>
      <c r="O621" s="8">
        <f t="shared" ca="1" si="68"/>
        <v>0.3604450062767719</v>
      </c>
      <c r="P621" s="29">
        <f ca="1">_xlfn.LOGNORM.INV(O621,'Input Parameters'!$H$27,'Input Parameters'!$I$27)</f>
        <v>1.215495641028062</v>
      </c>
      <c r="Q621" s="10"/>
      <c r="R621" s="15">
        <f>'Input Parameters'!$E$28</f>
        <v>12.7</v>
      </c>
      <c r="S621" s="10">
        <f t="shared" ca="1" si="69"/>
        <v>0.23494600103787988</v>
      </c>
      <c r="T621" s="25">
        <f ca="1">_xlfn.LOGNORM.INV(S621,'Input Parameters'!$H$29,'Input Parameters'!$I$29)</f>
        <v>53.693784883578921</v>
      </c>
      <c r="U621" s="10">
        <f t="shared" ca="1" si="70"/>
        <v>7.6323921508835268E-2</v>
      </c>
      <c r="V621" s="29">
        <f ca="1">IF('Input Parameters'!$D$30="Beta",_xlfn.BETA.INV(U621,'Input Parameters'!$L$30,'Input Parameters'!$M$30,'Input Parameters'!$J$30,'Input Parameters'!$K$30),IF('Input Parameters'!$D$30="LogNorm",_xlfn.LOGNORM.INV(U621,'Input Parameters'!$H$30,'Input Parameters'!$I$30)))</f>
        <v>0.56847234863327012</v>
      </c>
      <c r="W621" s="2">
        <f ca="1">N621+(P621-N621)*(1-ERF((T621-R621)/(2*SQRT(L621*'Input Parameters'!$E$31))))</f>
        <v>0.33177194679724364</v>
      </c>
      <c r="X621">
        <f t="shared" ca="1" si="73"/>
        <v>1</v>
      </c>
      <c r="Y621" s="7"/>
    </row>
    <row r="622" spans="1:25" ht="15" customHeight="1" x14ac:dyDescent="0.3">
      <c r="A622" s="130">
        <v>615</v>
      </c>
      <c r="B622" s="10">
        <f t="shared" ca="1" si="63"/>
        <v>0.79958637559103574</v>
      </c>
      <c r="C622" s="57">
        <f ca="1">_xlfn.NORM.INV(B622,'Input Parameters'!$E$19,'Input Parameters'!$F$19)</f>
        <v>638.29222882831766</v>
      </c>
      <c r="D622" s="10">
        <f t="shared" ca="1" si="64"/>
        <v>0.61815252554947575</v>
      </c>
      <c r="E622" s="59">
        <f ca="1">IF(_xlfn.NORM.INV(D622,'Input Parameters'!$E$20,'Input Parameters'!$F$20)&lt;3500,3500,IF(_xlfn.NORM.INV(D622,'Input Parameters'!$E$20,'Input Parameters'!$F$20)&gt;5500,5500,_xlfn.NORM.INV(D622,'Input Parameters'!$E$20,'Input Parameters'!$F$20)))</f>
        <v>5010.442563613231</v>
      </c>
      <c r="F622" s="10">
        <f t="shared" ca="1" si="65"/>
        <v>0.33155199416023651</v>
      </c>
      <c r="G622" s="61">
        <f ca="1">_xlfn.NORM.INV(F622,'Input Parameters'!$E$21,'Input Parameters'!$F$21)</f>
        <v>281.42593506538282</v>
      </c>
      <c r="H622" s="54">
        <f ca="1">EXP(E622*(1/'Input Parameters'!$E$22-1/G622))</f>
        <v>0.49495757130480711</v>
      </c>
      <c r="I622" s="10">
        <f t="shared" ca="1" si="66"/>
        <v>0.70295311035225361</v>
      </c>
      <c r="J622" s="29">
        <f ca="1">_xlfn.BETA.INV(I622,'Input Parameters'!$L$24,'Input Parameters'!$M$24,'Input Parameters'!$J$24,'Input Parameters'!$K$24)</f>
        <v>0.69013687653475508</v>
      </c>
      <c r="K622" s="156">
        <f ca="1">('Input Parameters'!$E$25/'Input Parameters'!$E$31)^$J622</f>
        <v>7.0782411902011715E-3</v>
      </c>
      <c r="L622" s="66">
        <f ca="1">$H622*$C622*'Input Parameters'!$E$23*K622</f>
        <v>2.2362115487460277</v>
      </c>
      <c r="M622" s="23">
        <f t="shared" ca="1" si="67"/>
        <v>0.21642910385963288</v>
      </c>
      <c r="N622" s="15">
        <f ca="1">_xlfn.NORM.INV(M622,'Input Parameters'!$E$26,'Input Parameters'!$F$26)</f>
        <v>1.7529489089078875E-2</v>
      </c>
      <c r="O622" s="8">
        <f t="shared" ca="1" si="68"/>
        <v>0.31356396422535282</v>
      </c>
      <c r="P622" s="29">
        <f ca="1">_xlfn.LOGNORM.INV(O622,'Input Parameters'!$H$27,'Input Parameters'!$I$27)</f>
        <v>1.1483205487262163</v>
      </c>
      <c r="Q622" s="10"/>
      <c r="R622" s="15">
        <f>'Input Parameters'!$E$28</f>
        <v>12.7</v>
      </c>
      <c r="S622" s="10">
        <f t="shared" ca="1" si="69"/>
        <v>1.2470218035185554E-2</v>
      </c>
      <c r="T622" s="25">
        <f ca="1">_xlfn.LOGNORM.INV(S622,'Input Parameters'!$H$29,'Input Parameters'!$I$29)</f>
        <v>45.271561512790264</v>
      </c>
      <c r="U622" s="10">
        <f t="shared" ca="1" si="70"/>
        <v>7.6332980379338888E-3</v>
      </c>
      <c r="V622" s="29">
        <f ca="1">IF('Input Parameters'!$D$30="Beta",_xlfn.BETA.INV(U622,'Input Parameters'!$L$30,'Input Parameters'!$M$30,'Input Parameters'!$J$30,'Input Parameters'!$K$30),IF('Input Parameters'!$D$30="LogNorm",_xlfn.LOGNORM.INV(U622,'Input Parameters'!$H$30,'Input Parameters'!$I$30)))</f>
        <v>0.38386176109649633</v>
      </c>
      <c r="W622" s="2">
        <f ca="1">N622+(P622-N622)*(1-ERF((T622-R622)/(2*SQRT(L622*'Input Parameters'!$E$31))))</f>
        <v>0.15720506653589669</v>
      </c>
      <c r="X622">
        <f t="shared" ca="1" si="73"/>
        <v>1</v>
      </c>
      <c r="Y622" s="7"/>
    </row>
    <row r="623" spans="1:25" ht="15" customHeight="1" x14ac:dyDescent="0.3">
      <c r="A623" s="130">
        <v>616</v>
      </c>
      <c r="B623" s="10">
        <f t="shared" ca="1" si="63"/>
        <v>6.023515052477435E-2</v>
      </c>
      <c r="C623" s="57">
        <f ca="1">_xlfn.NORM.INV(B623,'Input Parameters'!$E$19,'Input Parameters'!$F$19)</f>
        <v>436.08818018428502</v>
      </c>
      <c r="D623" s="10">
        <f t="shared" ca="1" si="64"/>
        <v>0.9107247594529293</v>
      </c>
      <c r="E623" s="59">
        <f ca="1">IF(_xlfn.NORM.INV(D623,'Input Parameters'!$E$20,'Input Parameters'!$F$20)&lt;3500,3500,IF(_xlfn.NORM.INV(D623,'Input Parameters'!$E$20,'Input Parameters'!$F$20)&gt;5500,5500,_xlfn.NORM.INV(D623,'Input Parameters'!$E$20,'Input Parameters'!$F$20)))</f>
        <v>5500</v>
      </c>
      <c r="F623" s="10">
        <f t="shared" ca="1" si="65"/>
        <v>0.87166203497573824</v>
      </c>
      <c r="G623" s="61">
        <f ca="1">_xlfn.NORM.INV(F623,'Input Parameters'!$E$21,'Input Parameters'!$F$21)</f>
        <v>293.76546302516078</v>
      </c>
      <c r="H623" s="54">
        <f ca="1">EXP(E623*(1/'Input Parameters'!$E$22-1/G623))</f>
        <v>1.0501283055075674</v>
      </c>
      <c r="I623" s="10">
        <f t="shared" ca="1" si="66"/>
        <v>0.67419870030691453</v>
      </c>
      <c r="J623" s="29">
        <f ca="1">_xlfn.BETA.INV(I623,'Input Parameters'!$L$24,'Input Parameters'!$M$24,'Input Parameters'!$J$24,'Input Parameters'!$K$24)</f>
        <v>0.67790395689309091</v>
      </c>
      <c r="K623" s="156">
        <f ca="1">('Input Parameters'!$E$25/'Input Parameters'!$E$31)^$J623</f>
        <v>7.7274497346335562E-3</v>
      </c>
      <c r="L623" s="66">
        <f ca="1">$H623*$C623*'Input Parameters'!$E$23*K623</f>
        <v>3.5387743371035061</v>
      </c>
      <c r="M623" s="23">
        <f t="shared" ca="1" si="67"/>
        <v>0.36934896793699579</v>
      </c>
      <c r="N623" s="15">
        <f ca="1">_xlfn.NORM.INV(M623,'Input Parameters'!$E$26,'Input Parameters'!$F$26)</f>
        <v>2.699485961177811E-2</v>
      </c>
      <c r="O623" s="8">
        <f t="shared" ca="1" si="68"/>
        <v>0.40337484116007338</v>
      </c>
      <c r="P623" s="29">
        <f ca="1">_xlfn.LOGNORM.INV(O623,'Input Parameters'!$H$27,'Input Parameters'!$I$27)</f>
        <v>1.2776069543074919</v>
      </c>
      <c r="Q623" s="10"/>
      <c r="R623" s="15">
        <f>'Input Parameters'!$E$28</f>
        <v>12.7</v>
      </c>
      <c r="S623" s="10">
        <f t="shared" ca="1" si="69"/>
        <v>0.202910694551103</v>
      </c>
      <c r="T623" s="25">
        <f ca="1">_xlfn.LOGNORM.INV(S623,'Input Parameters'!$H$29,'Input Parameters'!$I$29)</f>
        <v>53.042990587224111</v>
      </c>
      <c r="U623" s="10">
        <f t="shared" ca="1" si="70"/>
        <v>0.7716297886556337</v>
      </c>
      <c r="V623" s="29">
        <f ca="1">IF('Input Parameters'!$D$30="Beta",_xlfn.BETA.INV(U623,'Input Parameters'!$L$30,'Input Parameters'!$M$30,'Input Parameters'!$J$30,'Input Parameters'!$K$30),IF('Input Parameters'!$D$30="LogNorm",_xlfn.LOGNORM.INV(U623,'Input Parameters'!$H$30,'Input Parameters'!$I$30)))</f>
        <v>1.340025523199962</v>
      </c>
      <c r="W623" s="2">
        <f ca="1">N623+(P623-N623)*(1-ERF((T623-R623)/(2*SQRT(L623*'Input Parameters'!$E$31))))</f>
        <v>0.18883266115936706</v>
      </c>
      <c r="X623">
        <f t="shared" ca="1" si="73"/>
        <v>1</v>
      </c>
      <c r="Y623" s="7"/>
    </row>
    <row r="624" spans="1:25" ht="15" customHeight="1" x14ac:dyDescent="0.3">
      <c r="A624" s="130">
        <v>617</v>
      </c>
      <c r="B624" s="10">
        <f t="shared" ca="1" si="63"/>
        <v>0.96231558132189454</v>
      </c>
      <c r="C624" s="57">
        <f ca="1">_xlfn.NORM.INV(B624,'Input Parameters'!$E$19,'Input Parameters'!$F$19)</f>
        <v>717.55901974377798</v>
      </c>
      <c r="D624" s="10">
        <f t="shared" ca="1" si="64"/>
        <v>0.33488355264923286</v>
      </c>
      <c r="E624" s="59">
        <f ca="1">IF(_xlfn.NORM.INV(D624,'Input Parameters'!$E$20,'Input Parameters'!$F$20)&lt;3500,3500,IF(_xlfn.NORM.INV(D624,'Input Parameters'!$E$20,'Input Parameters'!$F$20)&gt;5500,5500,_xlfn.NORM.INV(D624,'Input Parameters'!$E$20,'Input Parameters'!$F$20)))</f>
        <v>4501.4726349641014</v>
      </c>
      <c r="F624" s="10">
        <f t="shared" ca="1" si="65"/>
        <v>0.9129665889783154</v>
      </c>
      <c r="G624" s="61">
        <f ca="1">_xlfn.NORM.INV(F624,'Input Parameters'!$E$21,'Input Parameters'!$F$21)</f>
        <v>295.53371889757739</v>
      </c>
      <c r="H624" s="54">
        <f ca="1">EXP(E624*(1/'Input Parameters'!$E$22-1/G624))</f>
        <v>1.1407842394270231</v>
      </c>
      <c r="I624" s="10">
        <f t="shared" ca="1" si="66"/>
        <v>0.50973055062667072</v>
      </c>
      <c r="J624" s="29">
        <f ca="1">_xlfn.BETA.INV(I624,'Input Parameters'!$L$24,'Input Parameters'!$M$24,'Input Parameters'!$J$24,'Input Parameters'!$K$24)</f>
        <v>0.61108664182761174</v>
      </c>
      <c r="K624" s="156">
        <f ca="1">('Input Parameters'!$E$25/'Input Parameters'!$E$31)^$J624</f>
        <v>1.2479609705313593E-2</v>
      </c>
      <c r="L624" s="66">
        <f ca="1">$H624*$C624*'Input Parameters'!$E$23*K624</f>
        <v>10.215559169435995</v>
      </c>
      <c r="M624" s="23">
        <f t="shared" ca="1" si="67"/>
        <v>0.32037143289736836</v>
      </c>
      <c r="N624" s="15">
        <f ca="1">_xlfn.NORM.INV(M624,'Input Parameters'!$E$26,'Input Parameters'!$F$26)</f>
        <v>2.420013159315211E-2</v>
      </c>
      <c r="O624" s="8">
        <f t="shared" ca="1" si="68"/>
        <v>0.3241175864049104</v>
      </c>
      <c r="P624" s="29">
        <f ca="1">_xlfn.LOGNORM.INV(O624,'Input Parameters'!$H$27,'Input Parameters'!$I$27)</f>
        <v>1.1634354895897112</v>
      </c>
      <c r="Q624" s="10"/>
      <c r="R624" s="15">
        <f>'Input Parameters'!$E$28</f>
        <v>12.7</v>
      </c>
      <c r="S624" s="10">
        <f t="shared" ca="1" si="69"/>
        <v>0.42196524829884863</v>
      </c>
      <c r="T624" s="25">
        <f ca="1">_xlfn.LOGNORM.INV(S624,'Input Parameters'!$H$29,'Input Parameters'!$I$29)</f>
        <v>56.958845454081825</v>
      </c>
      <c r="U624" s="10">
        <f t="shared" ca="1" si="70"/>
        <v>0.51091879969487697</v>
      </c>
      <c r="V624" s="29">
        <f ca="1">IF('Input Parameters'!$D$30="Beta",_xlfn.BETA.INV(U624,'Input Parameters'!$L$30,'Input Parameters'!$M$30,'Input Parameters'!$J$30,'Input Parameters'!$K$30),IF('Input Parameters'!$D$30="LogNorm",_xlfn.LOGNORM.INV(U624,'Input Parameters'!$H$30,'Input Parameters'!$I$30)))</f>
        <v>1.0100513024842512</v>
      </c>
      <c r="W624" s="2">
        <f ca="1">N624+(P624-N624)*(1-ERF((T624-R624)/(2*SQRT(L624*'Input Parameters'!$E$31))))</f>
        <v>0.39730032923123215</v>
      </c>
      <c r="X624">
        <f t="shared" ca="1" si="73"/>
        <v>1</v>
      </c>
      <c r="Y624" s="7"/>
    </row>
    <row r="625" spans="1:25" ht="15" customHeight="1" x14ac:dyDescent="0.3">
      <c r="A625" s="130">
        <v>618</v>
      </c>
      <c r="B625" s="10">
        <f t="shared" ca="1" si="63"/>
        <v>0.43546155812752274</v>
      </c>
      <c r="C625" s="57">
        <f ca="1">_xlfn.NORM.INV(B625,'Input Parameters'!$E$19,'Input Parameters'!$F$19)</f>
        <v>553.5699291472024</v>
      </c>
      <c r="D625" s="10">
        <f t="shared" ca="1" si="64"/>
        <v>0.50489907422618119</v>
      </c>
      <c r="E625" s="59">
        <f ca="1">IF(_xlfn.NORM.INV(D625,'Input Parameters'!$E$20,'Input Parameters'!$F$20)&lt;3500,3500,IF(_xlfn.NORM.INV(D625,'Input Parameters'!$E$20,'Input Parameters'!$F$20)&gt;5500,5500,_xlfn.NORM.INV(D625,'Input Parameters'!$E$20,'Input Parameters'!$F$20)))</f>
        <v>4808.5963266459867</v>
      </c>
      <c r="F625" s="10">
        <f t="shared" ca="1" si="65"/>
        <v>0.80458311669893046</v>
      </c>
      <c r="G625" s="61">
        <f ca="1">_xlfn.NORM.INV(F625,'Input Parameters'!$E$21,'Input Parameters'!$F$21)</f>
        <v>291.59471555084156</v>
      </c>
      <c r="H625" s="54">
        <f ca="1">EXP(E625*(1/'Input Parameters'!$E$22-1/G625))</f>
        <v>0.92395445672219134</v>
      </c>
      <c r="I625" s="10">
        <f t="shared" ca="1" si="66"/>
        <v>0.14279794420675174</v>
      </c>
      <c r="J625" s="29">
        <f ca="1">_xlfn.BETA.INV(I625,'Input Parameters'!$L$24,'Input Parameters'!$M$24,'Input Parameters'!$J$24,'Input Parameters'!$K$24)</f>
        <v>0.43161493294265241</v>
      </c>
      <c r="K625" s="156">
        <f ca="1">('Input Parameters'!$E$25/'Input Parameters'!$E$31)^$J625</f>
        <v>4.5220248313758732E-2</v>
      </c>
      <c r="L625" s="66">
        <f ca="1">$H625*$C625*'Input Parameters'!$E$23*K625</f>
        <v>23.128954296007215</v>
      </c>
      <c r="M625" s="23">
        <f t="shared" ca="1" si="67"/>
        <v>0.23682771242250922</v>
      </c>
      <c r="N625" s="15">
        <f ca="1">_xlfn.NORM.INV(M625,'Input Parameters'!$E$26,'Input Parameters'!$F$26)</f>
        <v>1.8952573142509463E-2</v>
      </c>
      <c r="O625" s="8">
        <f t="shared" ca="1" si="68"/>
        <v>0.58522061111874013</v>
      </c>
      <c r="P625" s="29">
        <f ca="1">_xlfn.LOGNORM.INV(O625,'Input Parameters'!$H$27,'Input Parameters'!$I$27)</f>
        <v>1.5658809739997952</v>
      </c>
      <c r="Q625" s="10"/>
      <c r="R625" s="15">
        <f>'Input Parameters'!$E$28</f>
        <v>12.7</v>
      </c>
      <c r="S625" s="10">
        <f t="shared" ca="1" si="69"/>
        <v>0.85912663393040356</v>
      </c>
      <c r="T625" s="25">
        <f ca="1">_xlfn.LOGNORM.INV(S625,'Input Parameters'!$H$29,'Input Parameters'!$I$29)</f>
        <v>65.712120937291857</v>
      </c>
      <c r="U625" s="10">
        <f t="shared" ca="1" si="70"/>
        <v>0.368109962250187</v>
      </c>
      <c r="V625" s="29">
        <f ca="1">IF('Input Parameters'!$D$30="Beta",_xlfn.BETA.INV(U625,'Input Parameters'!$L$30,'Input Parameters'!$M$30,'Input Parameters'!$J$30,'Input Parameters'!$K$30),IF('Input Parameters'!$D$30="LogNorm",_xlfn.LOGNORM.INV(U625,'Input Parameters'!$H$30,'Input Parameters'!$I$30)))</f>
        <v>0.87491038078235228</v>
      </c>
      <c r="W625" s="2">
        <f ca="1">N625+(P625-N625)*(1-ERF((T625-R625)/(2*SQRT(L625*'Input Parameters'!$E$31))))</f>
        <v>0.69298192354677535</v>
      </c>
      <c r="X625">
        <f t="shared" ca="1" si="73"/>
        <v>1</v>
      </c>
      <c r="Y625" s="7"/>
    </row>
    <row r="626" spans="1:25" ht="15" customHeight="1" x14ac:dyDescent="0.3">
      <c r="A626" s="130">
        <v>619</v>
      </c>
      <c r="B626" s="10">
        <f t="shared" ca="1" si="63"/>
        <v>0.13330665076131543</v>
      </c>
      <c r="C626" s="57">
        <f ca="1">_xlfn.NORM.INV(B626,'Input Parameters'!$E$19,'Input Parameters'!$F$19)</f>
        <v>473.42932413182706</v>
      </c>
      <c r="D626" s="10">
        <f t="shared" ca="1" si="64"/>
        <v>0.32589951521486005</v>
      </c>
      <c r="E626" s="59">
        <f ca="1">IF(_xlfn.NORM.INV(D626,'Input Parameters'!$E$20,'Input Parameters'!$F$20)&lt;3500,3500,IF(_xlfn.NORM.INV(D626,'Input Parameters'!$E$20,'Input Parameters'!$F$20)&gt;5500,5500,_xlfn.NORM.INV(D626,'Input Parameters'!$E$20,'Input Parameters'!$F$20)))</f>
        <v>4484.1149499888397</v>
      </c>
      <c r="F626" s="10">
        <f t="shared" ca="1" si="65"/>
        <v>0.20674447304143573</v>
      </c>
      <c r="G626" s="61">
        <f ca="1">_xlfn.NORM.INV(F626,'Input Parameters'!$E$21,'Input Parameters'!$F$21)</f>
        <v>278.42233350848363</v>
      </c>
      <c r="H626" s="54">
        <f ca="1">EXP(E626*(1/'Input Parameters'!$E$22-1/G626))</f>
        <v>0.44874694209445271</v>
      </c>
      <c r="I626" s="10">
        <f t="shared" ca="1" si="66"/>
        <v>0.68368930255082794</v>
      </c>
      <c r="J626" s="29">
        <f ca="1">_xlfn.BETA.INV(I626,'Input Parameters'!$L$24,'Input Parameters'!$M$24,'Input Parameters'!$J$24,'Input Parameters'!$K$24)</f>
        <v>0.68190806651269731</v>
      </c>
      <c r="K626" s="156">
        <f ca="1">('Input Parameters'!$E$25/'Input Parameters'!$E$31)^$J626</f>
        <v>7.508646467246435E-3</v>
      </c>
      <c r="L626" s="66">
        <f ca="1">$H626*$C626*'Input Parameters'!$E$23*K626</f>
        <v>1.5952116528986402</v>
      </c>
      <c r="M626" s="23">
        <f t="shared" ca="1" si="67"/>
        <v>0.60114896704982668</v>
      </c>
      <c r="N626" s="15">
        <f ca="1">_xlfn.NORM.INV(M626,'Input Parameters'!$E$26,'Input Parameters'!$F$26)</f>
        <v>3.9382765946947763E-2</v>
      </c>
      <c r="O626" s="8">
        <f t="shared" ca="1" si="68"/>
        <v>0.78070753739410093</v>
      </c>
      <c r="P626" s="29">
        <f ca="1">_xlfn.LOGNORM.INV(O626,'Input Parameters'!$H$27,'Input Parameters'!$I$27)</f>
        <v>2.0055067644113267</v>
      </c>
      <c r="Q626" s="10"/>
      <c r="R626" s="15">
        <f>'Input Parameters'!$E$28</f>
        <v>12.7</v>
      </c>
      <c r="S626" s="10">
        <f t="shared" ca="1" si="69"/>
        <v>0.38539373880988648</v>
      </c>
      <c r="T626" s="25">
        <f ca="1">_xlfn.LOGNORM.INV(S626,'Input Parameters'!$H$29,'Input Parameters'!$I$29)</f>
        <v>56.35786512930116</v>
      </c>
      <c r="U626" s="10">
        <f t="shared" ca="1" si="70"/>
        <v>0.49923881444741247</v>
      </c>
      <c r="V626" s="29">
        <f ca="1">IF('Input Parameters'!$D$30="Beta",_xlfn.BETA.INV(U626,'Input Parameters'!$L$30,'Input Parameters'!$M$30,'Input Parameters'!$J$30,'Input Parameters'!$K$30),IF('Input Parameters'!$D$30="LogNorm",_xlfn.LOGNORM.INV(U626,'Input Parameters'!$H$30,'Input Parameters'!$I$30)))</f>
        <v>0.99845556080332054</v>
      </c>
      <c r="W626" s="2">
        <f ca="1">N626+(P626-N626)*(1-ERF((T626-R626)/(2*SQRT(L626*'Input Parameters'!$E$31))))</f>
        <v>6.7925014996581601E-2</v>
      </c>
      <c r="X626">
        <f t="shared" ca="1" si="73"/>
        <v>1</v>
      </c>
      <c r="Y626" s="7"/>
    </row>
    <row r="627" spans="1:25" ht="15" customHeight="1" x14ac:dyDescent="0.3">
      <c r="A627" s="130">
        <v>620</v>
      </c>
      <c r="B627" s="10">
        <f t="shared" ca="1" si="63"/>
        <v>0.41326963943321948</v>
      </c>
      <c r="C627" s="57">
        <f ca="1">_xlfn.NORM.INV(B627,'Input Parameters'!$E$19,'Input Parameters'!$F$19)</f>
        <v>548.78248411250536</v>
      </c>
      <c r="D627" s="10">
        <f t="shared" ca="1" si="64"/>
        <v>0.64291750222120814</v>
      </c>
      <c r="E627" s="59">
        <f ca="1">IF(_xlfn.NORM.INV(D627,'Input Parameters'!$E$20,'Input Parameters'!$F$20)&lt;3500,3500,IF(_xlfn.NORM.INV(D627,'Input Parameters'!$E$20,'Input Parameters'!$F$20)&gt;5500,5500,_xlfn.NORM.INV(D627,'Input Parameters'!$E$20,'Input Parameters'!$F$20)))</f>
        <v>5056.3877029853229</v>
      </c>
      <c r="F627" s="10">
        <f t="shared" ca="1" si="65"/>
        <v>0.19936427751700025</v>
      </c>
      <c r="G627" s="61">
        <f ca="1">_xlfn.NORM.INV(F627,'Input Parameters'!$E$21,'Input Parameters'!$F$21)</f>
        <v>278.21699194659038</v>
      </c>
      <c r="H627" s="54">
        <f ca="1">EXP(E627*(1/'Input Parameters'!$E$22-1/G627))</f>
        <v>0.39973110136711737</v>
      </c>
      <c r="I627" s="10">
        <f t="shared" ca="1" si="66"/>
        <v>0.68515400832278439</v>
      </c>
      <c r="J627" s="29">
        <f ca="1">_xlfn.BETA.INV(I627,'Input Parameters'!$L$24,'Input Parameters'!$M$24,'Input Parameters'!$J$24,'Input Parameters'!$K$24)</f>
        <v>0.68252879461703775</v>
      </c>
      <c r="K627" s="156">
        <f ca="1">('Input Parameters'!$E$25/'Input Parameters'!$E$31)^$J627</f>
        <v>7.4752861249145911E-3</v>
      </c>
      <c r="L627" s="66">
        <f ca="1">$H627*$C627*'Input Parameters'!$E$23*K627</f>
        <v>1.6398193311339291</v>
      </c>
      <c r="M627" s="23">
        <f t="shared" ca="1" si="67"/>
        <v>8.4320816552094335E-2</v>
      </c>
      <c r="N627" s="15">
        <f ca="1">_xlfn.NORM.INV(M627,'Input Parameters'!$E$26,'Input Parameters'!$F$26)</f>
        <v>5.0917857358394741E-3</v>
      </c>
      <c r="O627" s="8">
        <f t="shared" ca="1" si="68"/>
        <v>0.79875660322358188</v>
      </c>
      <c r="P627" s="29">
        <f ca="1">_xlfn.LOGNORM.INV(O627,'Input Parameters'!$H$27,'Input Parameters'!$I$27)</f>
        <v>2.061828309347101</v>
      </c>
      <c r="Q627" s="10"/>
      <c r="R627" s="15">
        <f>'Input Parameters'!$E$28</f>
        <v>12.7</v>
      </c>
      <c r="S627" s="10">
        <f t="shared" ca="1" si="69"/>
        <v>0.84648662144618958</v>
      </c>
      <c r="T627" s="25">
        <f ca="1">_xlfn.LOGNORM.INV(S627,'Input Parameters'!$H$29,'Input Parameters'!$I$29)</f>
        <v>65.308161162885341</v>
      </c>
      <c r="U627" s="10">
        <f t="shared" ca="1" si="70"/>
        <v>0.55354507008689102</v>
      </c>
      <c r="V627" s="29">
        <f ca="1">IF('Input Parameters'!$D$30="Beta",_xlfn.BETA.INV(U627,'Input Parameters'!$L$30,'Input Parameters'!$M$30,'Input Parameters'!$J$30,'Input Parameters'!$K$30),IF('Input Parameters'!$D$30="LogNorm",_xlfn.LOGNORM.INV(U627,'Input Parameters'!$H$30,'Input Parameters'!$I$30)))</f>
        <v>1.0536863542483212</v>
      </c>
      <c r="W627" s="2">
        <f ca="1">N627+(P627-N627)*(1-ERF((T627-R627)/(2*SQRT(L627*'Input Parameters'!$E$31))))</f>
        <v>1.2646185158481961E-2</v>
      </c>
      <c r="X627">
        <f t="shared" ca="1" si="73"/>
        <v>1</v>
      </c>
      <c r="Y627" s="7"/>
    </row>
    <row r="628" spans="1:25" ht="15" customHeight="1" x14ac:dyDescent="0.3">
      <c r="A628" s="130">
        <v>621</v>
      </c>
      <c r="B628" s="10">
        <f t="shared" ca="1" si="63"/>
        <v>0.25155856123268361</v>
      </c>
      <c r="C628" s="57">
        <f ca="1">_xlfn.NORM.INV(B628,'Input Parameters'!$E$19,'Input Parameters'!$F$19)</f>
        <v>510.71937094284021</v>
      </c>
      <c r="D628" s="10">
        <f t="shared" ca="1" si="64"/>
        <v>0.22413615699349265</v>
      </c>
      <c r="E628" s="59">
        <f ca="1">IF(_xlfn.NORM.INV(D628,'Input Parameters'!$E$20,'Input Parameters'!$F$20)&lt;3500,3500,IF(_xlfn.NORM.INV(D628,'Input Parameters'!$E$20,'Input Parameters'!$F$20)&gt;5500,5500,_xlfn.NORM.INV(D628,'Input Parameters'!$E$20,'Input Parameters'!$F$20)))</f>
        <v>4269.1910604328141</v>
      </c>
      <c r="F628" s="10">
        <f t="shared" ca="1" si="65"/>
        <v>0.21199163109651176</v>
      </c>
      <c r="G628" s="61">
        <f ca="1">_xlfn.NORM.INV(F628,'Input Parameters'!$E$21,'Input Parameters'!$F$21)</f>
        <v>278.56569560731134</v>
      </c>
      <c r="H628" s="54">
        <f ca="1">EXP(E628*(1/'Input Parameters'!$E$22-1/G628))</f>
        <v>0.47001123133781247</v>
      </c>
      <c r="I628" s="10">
        <f t="shared" ca="1" si="66"/>
        <v>0.75148205064158202</v>
      </c>
      <c r="J628" s="29">
        <f ca="1">_xlfn.BETA.INV(I628,'Input Parameters'!$L$24,'Input Parameters'!$M$24,'Input Parameters'!$J$24,'Input Parameters'!$K$24)</f>
        <v>0.71164181405539151</v>
      </c>
      <c r="K628" s="156">
        <f ca="1">('Input Parameters'!$E$25/'Input Parameters'!$E$31)^$J628</f>
        <v>6.0663600426852848E-3</v>
      </c>
      <c r="L628" s="66">
        <f ca="1">$H628*$C628*'Input Parameters'!$E$23*K628</f>
        <v>1.456192361925114</v>
      </c>
      <c r="M628" s="23">
        <f t="shared" ca="1" si="67"/>
        <v>0.25513332326992089</v>
      </c>
      <c r="N628" s="15">
        <f ca="1">_xlfn.NORM.INV(M628,'Input Parameters'!$E$26,'Input Parameters'!$F$26)</f>
        <v>2.0173126360495758E-2</v>
      </c>
      <c r="O628" s="8">
        <f t="shared" ca="1" si="68"/>
        <v>0.7802950449875653</v>
      </c>
      <c r="P628" s="29">
        <f ca="1">_xlfn.LOGNORM.INV(O628,'Input Parameters'!$H$27,'Input Parameters'!$I$27)</f>
        <v>2.0042694735724611</v>
      </c>
      <c r="Q628" s="10"/>
      <c r="R628" s="15">
        <f>'Input Parameters'!$E$28</f>
        <v>12.7</v>
      </c>
      <c r="S628" s="10">
        <f t="shared" ca="1" si="69"/>
        <v>0.38597947770097485</v>
      </c>
      <c r="T628" s="25">
        <f ca="1">_xlfn.LOGNORM.INV(S628,'Input Parameters'!$H$29,'Input Parameters'!$I$29)</f>
        <v>56.367556769746308</v>
      </c>
      <c r="U628" s="10">
        <f t="shared" ca="1" si="70"/>
        <v>0.26055825910139363</v>
      </c>
      <c r="V628" s="29">
        <f ca="1">IF('Input Parameters'!$D$30="Beta",_xlfn.BETA.INV(U628,'Input Parameters'!$L$30,'Input Parameters'!$M$30,'Input Parameters'!$J$30,'Input Parameters'!$K$30),IF('Input Parameters'!$D$30="LogNorm",_xlfn.LOGNORM.INV(U628,'Input Parameters'!$H$30,'Input Parameters'!$I$30)))</f>
        <v>0.77583502803350024</v>
      </c>
      <c r="W628" s="2">
        <f ca="1">N628+(P628-N628)*(1-ERF((T628-R628)/(2*SQRT(L628*'Input Parameters'!$E$31))))</f>
        <v>4.1013556682964386E-2</v>
      </c>
      <c r="X628">
        <f t="shared" ca="1" si="73"/>
        <v>1</v>
      </c>
      <c r="Y628" s="7"/>
    </row>
    <row r="629" spans="1:25" ht="15" customHeight="1" x14ac:dyDescent="0.3">
      <c r="A629" s="130">
        <v>622</v>
      </c>
      <c r="B629" s="10">
        <f t="shared" ca="1" si="63"/>
        <v>0.57610500938451936</v>
      </c>
      <c r="C629" s="57">
        <f ca="1">_xlfn.NORM.INV(B629,'Input Parameters'!$E$19,'Input Parameters'!$F$19)</f>
        <v>583.51884620615238</v>
      </c>
      <c r="D629" s="10">
        <f t="shared" ca="1" si="64"/>
        <v>0.40021334248323448</v>
      </c>
      <c r="E629" s="59">
        <f ca="1">IF(_xlfn.NORM.INV(D629,'Input Parameters'!$E$20,'Input Parameters'!$F$20)&lt;3500,3500,IF(_xlfn.NORM.INV(D629,'Input Parameters'!$E$20,'Input Parameters'!$F$20)&gt;5500,5500,_xlfn.NORM.INV(D629,'Input Parameters'!$E$20,'Input Parameters'!$F$20)))</f>
        <v>4623.043548282214</v>
      </c>
      <c r="F629" s="10">
        <f t="shared" ca="1" si="65"/>
        <v>0.95502625701104182</v>
      </c>
      <c r="G629" s="61">
        <f ca="1">_xlfn.NORM.INV(F629,'Input Parameters'!$E$21,'Input Parameters'!$F$21)</f>
        <v>298.17800382296508</v>
      </c>
      <c r="H629" s="54">
        <f ca="1">EXP(E629*(1/'Input Parameters'!$E$22-1/G629))</f>
        <v>1.3152119519648298</v>
      </c>
      <c r="I629" s="10">
        <f t="shared" ca="1" si="66"/>
        <v>0.99976939476233462</v>
      </c>
      <c r="J629" s="29">
        <f ca="1">_xlfn.BETA.INV(I629,'Input Parameters'!$L$24,'Input Parameters'!$M$24,'Input Parameters'!$J$24,'Input Parameters'!$K$24)</f>
        <v>0.96409779428974662</v>
      </c>
      <c r="K629" s="156">
        <f ca="1">('Input Parameters'!$E$25/'Input Parameters'!$E$31)^$J629</f>
        <v>9.9178764583196652E-4</v>
      </c>
      <c r="L629" s="66">
        <f ca="1">$H629*$C629*'Input Parameters'!$E$23*K629</f>
        <v>0.76114838163097076</v>
      </c>
      <c r="M629" s="23">
        <f t="shared" ca="1" si="67"/>
        <v>0.96286250430915798</v>
      </c>
      <c r="N629" s="15">
        <f ca="1">_xlfn.NORM.INV(M629,'Input Parameters'!$E$26,'Input Parameters'!$F$26)</f>
        <v>7.148322973617785E-2</v>
      </c>
      <c r="O629" s="8">
        <f t="shared" ca="1" si="68"/>
        <v>0.16964098024121899</v>
      </c>
      <c r="P629" s="29">
        <f ca="1">_xlfn.LOGNORM.INV(O629,'Input Parameters'!$H$27,'Input Parameters'!$I$27)</f>
        <v>0.93281409280702721</v>
      </c>
      <c r="Q629" s="10"/>
      <c r="R629" s="15">
        <f>'Input Parameters'!$E$28</f>
        <v>12.7</v>
      </c>
      <c r="S629" s="10">
        <f t="shared" ca="1" si="69"/>
        <v>0.68495538637841646</v>
      </c>
      <c r="T629" s="25">
        <f ca="1">_xlfn.LOGNORM.INV(S629,'Input Parameters'!$H$29,'Input Parameters'!$I$29)</f>
        <v>61.467156603502509</v>
      </c>
      <c r="U629" s="10">
        <f t="shared" ca="1" si="70"/>
        <v>0.54544515471573618</v>
      </c>
      <c r="V629" s="29">
        <f ca="1">IF('Input Parameters'!$D$30="Beta",_xlfn.BETA.INV(U629,'Input Parameters'!$L$30,'Input Parameters'!$M$30,'Input Parameters'!$J$30,'Input Parameters'!$K$30),IF('Input Parameters'!$D$30="LogNorm",_xlfn.LOGNORM.INV(U629,'Input Parameters'!$H$30,'Input Parameters'!$I$30)))</f>
        <v>1.0452184609804014</v>
      </c>
      <c r="W629" s="2">
        <f ca="1">N629+(P629-N629)*(1-ERF((T629-R629)/(2*SQRT(L629*'Input Parameters'!$E$31))))</f>
        <v>7.1549829206873167E-2</v>
      </c>
      <c r="X629">
        <f t="shared" ca="1" si="73"/>
        <v>1</v>
      </c>
      <c r="Y629" s="7"/>
    </row>
    <row r="630" spans="1:25" ht="15" customHeight="1" x14ac:dyDescent="0.3">
      <c r="A630" s="130">
        <v>623</v>
      </c>
      <c r="B630" s="10">
        <f t="shared" ca="1" si="63"/>
        <v>0.82508386768015241</v>
      </c>
      <c r="C630" s="57">
        <f ca="1">_xlfn.NORM.INV(B630,'Input Parameters'!$E$19,'Input Parameters'!$F$19)</f>
        <v>646.30029151401516</v>
      </c>
      <c r="D630" s="10">
        <f t="shared" ca="1" si="64"/>
        <v>0.17261392493302219</v>
      </c>
      <c r="E630" s="59">
        <f ca="1">IF(_xlfn.NORM.INV(D630,'Input Parameters'!$E$20,'Input Parameters'!$F$20)&lt;3500,3500,IF(_xlfn.NORM.INV(D630,'Input Parameters'!$E$20,'Input Parameters'!$F$20)&gt;5500,5500,_xlfn.NORM.INV(D630,'Input Parameters'!$E$20,'Input Parameters'!$F$20)))</f>
        <v>4139.2797218202422</v>
      </c>
      <c r="F630" s="10">
        <f t="shared" ca="1" si="65"/>
        <v>0.99832820556371848</v>
      </c>
      <c r="G630" s="61">
        <f ca="1">_xlfn.NORM.INV(F630,'Input Parameters'!$E$21,'Input Parameters'!$F$21)</f>
        <v>307.91317504891981</v>
      </c>
      <c r="H630" s="54">
        <f ca="1">EXP(E630*(1/'Input Parameters'!$E$22-1/G630))</f>
        <v>1.9822351981029602</v>
      </c>
      <c r="I630" s="10">
        <f t="shared" ca="1" si="66"/>
        <v>0.18788239560092868</v>
      </c>
      <c r="J630" s="29">
        <f ca="1">_xlfn.BETA.INV(I630,'Input Parameters'!$L$24,'Input Parameters'!$M$24,'Input Parameters'!$J$24,'Input Parameters'!$K$24)</f>
        <v>0.46140343736734418</v>
      </c>
      <c r="K630" s="156">
        <f ca="1">('Input Parameters'!$E$25/'Input Parameters'!$E$31)^$J630</f>
        <v>3.651984092490717E-2</v>
      </c>
      <c r="L630" s="66">
        <f ca="1">$H630*$C630*'Input Parameters'!$E$23*K630</f>
        <v>46.78626889256406</v>
      </c>
      <c r="M630" s="23">
        <f t="shared" ca="1" si="67"/>
        <v>0.41828697139692361</v>
      </c>
      <c r="N630" s="15">
        <f ca="1">_xlfn.NORM.INV(M630,'Input Parameters'!$E$26,'Input Parameters'!$F$26)</f>
        <v>2.9668166848802833E-2</v>
      </c>
      <c r="O630" s="8">
        <f t="shared" ca="1" si="68"/>
        <v>0.47830291953330029</v>
      </c>
      <c r="P630" s="29">
        <f ca="1">_xlfn.LOGNORM.INV(O630,'Input Parameters'!$H$27,'Input Parameters'!$I$27)</f>
        <v>1.3897707863834827</v>
      </c>
      <c r="Q630" s="10"/>
      <c r="R630" s="15">
        <f>'Input Parameters'!$E$28</f>
        <v>12.7</v>
      </c>
      <c r="S630" s="10">
        <f t="shared" ca="1" si="69"/>
        <v>0.92500834159490497</v>
      </c>
      <c r="T630" s="25">
        <f ca="1">_xlfn.LOGNORM.INV(S630,'Input Parameters'!$H$29,'Input Parameters'!$I$29)</f>
        <v>68.446987710728408</v>
      </c>
      <c r="U630" s="10">
        <f t="shared" ca="1" si="70"/>
        <v>0.3391846547448033</v>
      </c>
      <c r="V630" s="29">
        <f ca="1">IF('Input Parameters'!$D$30="Beta",_xlfn.BETA.INV(U630,'Input Parameters'!$L$30,'Input Parameters'!$M$30,'Input Parameters'!$J$30,'Input Parameters'!$K$30),IF('Input Parameters'!$D$30="LogNorm",_xlfn.LOGNORM.INV(U630,'Input Parameters'!$H$30,'Input Parameters'!$I$30)))</f>
        <v>0.84846691878442559</v>
      </c>
      <c r="W630" s="2">
        <f ca="1">N630+(P630-N630)*(1-ERF((T630-R630)/(2*SQRT(L630*'Input Parameters'!$E$31))))</f>
        <v>0.79732871174713937</v>
      </c>
      <c r="X630">
        <f t="shared" ca="1" si="73"/>
        <v>1</v>
      </c>
      <c r="Y630" s="7"/>
    </row>
    <row r="631" spans="1:25" ht="15" customHeight="1" x14ac:dyDescent="0.3">
      <c r="A631" s="130">
        <v>624</v>
      </c>
      <c r="B631" s="10">
        <f t="shared" ca="1" si="63"/>
        <v>0.37066243306253344</v>
      </c>
      <c r="C631" s="57">
        <f ca="1">_xlfn.NORM.INV(B631,'Input Parameters'!$E$19,'Input Parameters'!$F$19)</f>
        <v>539.40660176790595</v>
      </c>
      <c r="D631" s="10">
        <f t="shared" ca="1" si="64"/>
        <v>0.3880054204093385</v>
      </c>
      <c r="E631" s="59">
        <f ca="1">IF(_xlfn.NORM.INV(D631,'Input Parameters'!$E$20,'Input Parameters'!$F$20)&lt;3500,3500,IF(_xlfn.NORM.INV(D631,'Input Parameters'!$E$20,'Input Parameters'!$F$20)&gt;5500,5500,_xlfn.NORM.INV(D631,'Input Parameters'!$E$20,'Input Parameters'!$F$20)))</f>
        <v>4600.8350238766661</v>
      </c>
      <c r="F631" s="10">
        <f t="shared" ca="1" si="65"/>
        <v>0.62798293632732383</v>
      </c>
      <c r="G631" s="61">
        <f ca="1">_xlfn.NORM.INV(F631,'Input Parameters'!$E$21,'Input Parameters'!$F$21)</f>
        <v>287.4164142893909</v>
      </c>
      <c r="H631" s="54">
        <f ca="1">EXP(E631*(1/'Input Parameters'!$E$22-1/G631))</f>
        <v>0.73708671010297899</v>
      </c>
      <c r="I631" s="10">
        <f t="shared" ca="1" si="66"/>
        <v>0.55944543078079334</v>
      </c>
      <c r="J631" s="29">
        <f ca="1">_xlfn.BETA.INV(I631,'Input Parameters'!$L$24,'Input Parameters'!$M$24,'Input Parameters'!$J$24,'Input Parameters'!$K$24)</f>
        <v>0.63106355584257501</v>
      </c>
      <c r="K631" s="156">
        <f ca="1">('Input Parameters'!$E$25/'Input Parameters'!$E$31)^$J631</f>
        <v>1.081345014118105E-2</v>
      </c>
      <c r="L631" s="66">
        <f ca="1">$H631*$C631*'Input Parameters'!$E$23*K631</f>
        <v>4.2993135591198177</v>
      </c>
      <c r="M631" s="23">
        <f t="shared" ca="1" si="67"/>
        <v>0.57465875750611417</v>
      </c>
      <c r="N631" s="15">
        <f ca="1">_xlfn.NORM.INV(M631,'Input Parameters'!$E$26,'Input Parameters'!$F$26)</f>
        <v>3.795320161034664E-2</v>
      </c>
      <c r="O631" s="8">
        <f t="shared" ca="1" si="68"/>
        <v>0.32495227662804915</v>
      </c>
      <c r="P631" s="29">
        <f ca="1">_xlfn.LOGNORM.INV(O631,'Input Parameters'!$H$27,'Input Parameters'!$I$27)</f>
        <v>1.1646305015208911</v>
      </c>
      <c r="Q631" s="10"/>
      <c r="R631" s="15">
        <f>'Input Parameters'!$E$28</f>
        <v>12.7</v>
      </c>
      <c r="S631" s="10">
        <f t="shared" ca="1" si="69"/>
        <v>0.52860408992677865</v>
      </c>
      <c r="T631" s="25">
        <f ca="1">_xlfn.LOGNORM.INV(S631,'Input Parameters'!$H$29,'Input Parameters'!$I$29)</f>
        <v>58.702888708653013</v>
      </c>
      <c r="U631" s="10">
        <f t="shared" ca="1" si="70"/>
        <v>0.63386619319095172</v>
      </c>
      <c r="V631" s="29">
        <f ca="1">IF('Input Parameters'!$D$30="Beta",_xlfn.BETA.INV(U631,'Input Parameters'!$L$30,'Input Parameters'!$M$30,'Input Parameters'!$J$30,'Input Parameters'!$K$30),IF('Input Parameters'!$D$30="LogNorm",_xlfn.LOGNORM.INV(U631,'Input Parameters'!$H$30,'Input Parameters'!$I$30)))</f>
        <v>1.1435261986643868</v>
      </c>
      <c r="W631" s="2">
        <f ca="1">N631+(P631-N631)*(1-ERF((T631-R631)/(2*SQRT(L631*'Input Parameters'!$E$31))))</f>
        <v>0.16942748771648641</v>
      </c>
      <c r="X631">
        <f t="shared" ca="1" si="73"/>
        <v>1</v>
      </c>
      <c r="Y631" s="7"/>
    </row>
    <row r="632" spans="1:25" ht="15" customHeight="1" x14ac:dyDescent="0.3">
      <c r="A632" s="130">
        <v>625</v>
      </c>
      <c r="B632" s="10">
        <f t="shared" ca="1" si="63"/>
        <v>0.36257238280408732</v>
      </c>
      <c r="C632" s="57">
        <f ca="1">_xlfn.NORM.INV(B632,'Input Parameters'!$E$19,'Input Parameters'!$F$19)</f>
        <v>537.59053231965117</v>
      </c>
      <c r="D632" s="10">
        <f t="shared" ca="1" si="64"/>
        <v>5.2400183677998036E-2</v>
      </c>
      <c r="E632" s="59">
        <f ca="1">IF(_xlfn.NORM.INV(D632,'Input Parameters'!$E$20,'Input Parameters'!$F$20)&lt;3500,3500,IF(_xlfn.NORM.INV(D632,'Input Parameters'!$E$20,'Input Parameters'!$F$20)&gt;5500,5500,_xlfn.NORM.INV(D632,'Input Parameters'!$E$20,'Input Parameters'!$F$20)))</f>
        <v>3664.5902550026021</v>
      </c>
      <c r="F632" s="10">
        <f t="shared" ca="1" si="65"/>
        <v>0.65976394381999359</v>
      </c>
      <c r="G632" s="61">
        <f ca="1">_xlfn.NORM.INV(F632,'Input Parameters'!$E$21,'Input Parameters'!$F$21)</f>
        <v>288.08689714357399</v>
      </c>
      <c r="H632" s="54">
        <f ca="1">EXP(E632*(1/'Input Parameters'!$E$22-1/G632))</f>
        <v>0.80791400576900196</v>
      </c>
      <c r="I632" s="10">
        <f t="shared" ca="1" si="66"/>
        <v>0.33666772031611925</v>
      </c>
      <c r="J632" s="29">
        <f ca="1">_xlfn.BETA.INV(I632,'Input Parameters'!$L$24,'Input Parameters'!$M$24,'Input Parameters'!$J$24,'Input Parameters'!$K$24)</f>
        <v>0.53818079080498171</v>
      </c>
      <c r="K632" s="156">
        <f ca="1">('Input Parameters'!$E$25/'Input Parameters'!$E$31)^$J632</f>
        <v>2.1053981574773801E-2</v>
      </c>
      <c r="L632" s="66">
        <f ca="1">$H632*$C632*'Input Parameters'!$E$23*K632</f>
        <v>9.1443109801585081</v>
      </c>
      <c r="M632" s="23">
        <f t="shared" ca="1" si="67"/>
        <v>0.6281109707702478</v>
      </c>
      <c r="N632" s="15">
        <f ca="1">_xlfn.NORM.INV(M632,'Input Parameters'!$E$26,'Input Parameters'!$F$26)</f>
        <v>4.0863941106377359E-2</v>
      </c>
      <c r="O632" s="8">
        <f t="shared" ca="1" si="68"/>
        <v>0.35754768962384753</v>
      </c>
      <c r="P632" s="29">
        <f ca="1">_xlfn.LOGNORM.INV(O632,'Input Parameters'!$H$27,'Input Parameters'!$I$27)</f>
        <v>1.2113342044599977</v>
      </c>
      <c r="Q632" s="10"/>
      <c r="R632" s="15">
        <f>'Input Parameters'!$E$28</f>
        <v>12.7</v>
      </c>
      <c r="S632" s="10">
        <f t="shared" ca="1" si="69"/>
        <v>0.67025628594509623</v>
      </c>
      <c r="T632" s="25">
        <f ca="1">_xlfn.LOGNORM.INV(S632,'Input Parameters'!$H$29,'Input Parameters'!$I$29)</f>
        <v>61.184996301975737</v>
      </c>
      <c r="U632" s="10">
        <f t="shared" ca="1" si="70"/>
        <v>0.34352709520603109</v>
      </c>
      <c r="V632" s="29">
        <f ca="1">IF('Input Parameters'!$D$30="Beta",_xlfn.BETA.INV(U632,'Input Parameters'!$L$30,'Input Parameters'!$M$30,'Input Parameters'!$J$30,'Input Parameters'!$K$30),IF('Input Parameters'!$D$30="LogNorm",_xlfn.LOGNORM.INV(U632,'Input Parameters'!$H$30,'Input Parameters'!$I$30)))</f>
        <v>0.8524355053927376</v>
      </c>
      <c r="W632" s="2">
        <f ca="1">N632+(P632-N632)*(1-ERF((T632-R632)/(2*SQRT(L632*'Input Parameters'!$E$31))))</f>
        <v>0.34155762871976836</v>
      </c>
      <c r="X632">
        <f t="shared" ca="1" si="73"/>
        <v>1</v>
      </c>
      <c r="Y632" s="7"/>
    </row>
    <row r="633" spans="1:25" ht="15" customHeight="1" x14ac:dyDescent="0.3">
      <c r="A633" s="130">
        <v>626</v>
      </c>
      <c r="B633" s="10">
        <f t="shared" ca="1" si="63"/>
        <v>0.58980958982509402</v>
      </c>
      <c r="C633" s="57">
        <f ca="1">_xlfn.NORM.INV(B633,'Input Parameters'!$E$19,'Input Parameters'!$F$19)</f>
        <v>586.48616430417439</v>
      </c>
      <c r="D633" s="10">
        <f t="shared" ca="1" si="64"/>
        <v>0.25997534290075885</v>
      </c>
      <c r="E633" s="59">
        <f ca="1">IF(_xlfn.NORM.INV(D633,'Input Parameters'!$E$20,'Input Parameters'!$F$20)&lt;3500,3500,IF(_xlfn.NORM.INV(D633,'Input Parameters'!$E$20,'Input Parameters'!$F$20)&gt;5500,5500,_xlfn.NORM.INV(D633,'Input Parameters'!$E$20,'Input Parameters'!$F$20)))</f>
        <v>4349.6050033935489</v>
      </c>
      <c r="F633" s="10">
        <f t="shared" ca="1" si="65"/>
        <v>0.76279306028783855</v>
      </c>
      <c r="G633" s="61">
        <f ca="1">_xlfn.NORM.INV(F633,'Input Parameters'!$E$21,'Input Parameters'!$F$21)</f>
        <v>290.47238280162662</v>
      </c>
      <c r="H633" s="54">
        <f ca="1">EXP(E633*(1/'Input Parameters'!$E$22-1/G633))</f>
        <v>0.87881749666787656</v>
      </c>
      <c r="I633" s="10">
        <f t="shared" ca="1" si="66"/>
        <v>0.83956716890692906</v>
      </c>
      <c r="J633" s="29">
        <f ca="1">_xlfn.BETA.INV(I633,'Input Parameters'!$L$24,'Input Parameters'!$M$24,'Input Parameters'!$J$24,'Input Parameters'!$K$24)</f>
        <v>0.75541550441323135</v>
      </c>
      <c r="K633" s="156">
        <f ca="1">('Input Parameters'!$E$25/'Input Parameters'!$E$31)^$J633</f>
        <v>4.4315353527955032E-3</v>
      </c>
      <c r="L633" s="66">
        <f ca="1">$H633*$C633*'Input Parameters'!$E$23*K633</f>
        <v>2.2840767039470986</v>
      </c>
      <c r="M633" s="23">
        <f t="shared" ca="1" si="67"/>
        <v>0.31737186057712397</v>
      </c>
      <c r="N633" s="15">
        <f ca="1">_xlfn.NORM.INV(M633,'Input Parameters'!$E$26,'Input Parameters'!$F$26)</f>
        <v>2.4023725655581356E-2</v>
      </c>
      <c r="O633" s="8">
        <f t="shared" ca="1" si="68"/>
        <v>0.68067809243065647</v>
      </c>
      <c r="P633" s="29">
        <f ca="1">_xlfn.LOGNORM.INV(O633,'Input Parameters'!$H$27,'Input Parameters'!$I$27)</f>
        <v>1.752364862475188</v>
      </c>
      <c r="Q633" s="10"/>
      <c r="R633" s="15">
        <f>'Input Parameters'!$E$28</f>
        <v>12.7</v>
      </c>
      <c r="S633" s="10">
        <f t="shared" ca="1" si="69"/>
        <v>0.93936242042659046</v>
      </c>
      <c r="T633" s="25">
        <f ca="1">_xlfn.LOGNORM.INV(S633,'Input Parameters'!$H$29,'Input Parameters'!$I$29)</f>
        <v>69.296409949071872</v>
      </c>
      <c r="U633" s="10">
        <f t="shared" ca="1" si="70"/>
        <v>0.91003512509424411</v>
      </c>
      <c r="V633" s="29">
        <f ca="1">IF('Input Parameters'!$D$30="Beta",_xlfn.BETA.INV(U633,'Input Parameters'!$L$30,'Input Parameters'!$M$30,'Input Parameters'!$J$30,'Input Parameters'!$K$30),IF('Input Parameters'!$D$30="LogNorm",_xlfn.LOGNORM.INV(U633,'Input Parameters'!$H$30,'Input Parameters'!$I$30)))</f>
        <v>1.6955599672093817</v>
      </c>
      <c r="W633" s="2">
        <f ca="1">N633+(P633-N633)*(1-ERF((T633-R633)/(2*SQRT(L633*'Input Parameters'!$E$31))))</f>
        <v>3.8017879698921786E-2</v>
      </c>
      <c r="X633">
        <f t="shared" ca="1" si="73"/>
        <v>1</v>
      </c>
      <c r="Y633" s="7"/>
    </row>
    <row r="634" spans="1:25" ht="15" customHeight="1" x14ac:dyDescent="0.3">
      <c r="A634" s="130">
        <v>627</v>
      </c>
      <c r="B634" s="10">
        <f t="shared" ca="1" si="63"/>
        <v>0.62831698967539817</v>
      </c>
      <c r="C634" s="57">
        <f ca="1">_xlfn.NORM.INV(B634,'Input Parameters'!$E$19,'Input Parameters'!$F$19)</f>
        <v>594.9652269036493</v>
      </c>
      <c r="D634" s="10">
        <f t="shared" ca="1" si="64"/>
        <v>0.30987820676699995</v>
      </c>
      <c r="E634" s="59">
        <f ca="1">IF(_xlfn.NORM.INV(D634,'Input Parameters'!$E$20,'Input Parameters'!$F$20)&lt;3500,3500,IF(_xlfn.NORM.INV(D634,'Input Parameters'!$E$20,'Input Parameters'!$F$20)&gt;5500,5500,_xlfn.NORM.INV(D634,'Input Parameters'!$E$20,'Input Parameters'!$F$20)))</f>
        <v>4452.6630784888148</v>
      </c>
      <c r="F634" s="10">
        <f t="shared" ca="1" si="65"/>
        <v>2.5600915615926478E-3</v>
      </c>
      <c r="G634" s="61">
        <f ca="1">_xlfn.NORM.INV(F634,'Input Parameters'!$E$21,'Input Parameters'!$F$21)</f>
        <v>262.84692215777426</v>
      </c>
      <c r="H634" s="54">
        <f ca="1">EXP(E634*(1/'Input Parameters'!$E$22-1/G634))</f>
        <v>0.1749359324668304</v>
      </c>
      <c r="I634" s="10">
        <f t="shared" ca="1" si="66"/>
        <v>0.15114595983956036</v>
      </c>
      <c r="J634" s="29">
        <f ca="1">_xlfn.BETA.INV(I634,'Input Parameters'!$L$24,'Input Parameters'!$M$24,'Input Parameters'!$J$24,'Input Parameters'!$K$24)</f>
        <v>0.43752370194899776</v>
      </c>
      <c r="K634" s="156">
        <f ca="1">('Input Parameters'!$E$25/'Input Parameters'!$E$31)^$J634</f>
        <v>4.33435594650027E-2</v>
      </c>
      <c r="L634" s="66">
        <f ca="1">$H634*$C634*'Input Parameters'!$E$23*K634</f>
        <v>4.5112322032601222</v>
      </c>
      <c r="M634" s="23">
        <f t="shared" ca="1" si="67"/>
        <v>2.4298379144129578E-2</v>
      </c>
      <c r="N634" s="15">
        <f ca="1">_xlfn.NORM.INV(M634,'Input Parameters'!$E$26,'Input Parameters'!$F$26)</f>
        <v>-7.4143637931050541E-3</v>
      </c>
      <c r="O634" s="8">
        <f t="shared" ca="1" si="68"/>
        <v>0.11271674448600222</v>
      </c>
      <c r="P634" s="29">
        <f ca="1">_xlfn.LOGNORM.INV(O634,'Input Parameters'!$H$27,'Input Parameters'!$I$27)</f>
        <v>0.83270040066525586</v>
      </c>
      <c r="Q634" s="10"/>
      <c r="R634" s="15">
        <f>'Input Parameters'!$E$28</f>
        <v>12.7</v>
      </c>
      <c r="S634" s="10">
        <f t="shared" ca="1" si="69"/>
        <v>0.15416076861007466</v>
      </c>
      <c r="T634" s="25">
        <f ca="1">_xlfn.LOGNORM.INV(S634,'Input Parameters'!$H$29,'Input Parameters'!$I$29)</f>
        <v>51.938153488755518</v>
      </c>
      <c r="U634" s="10">
        <f t="shared" ca="1" si="70"/>
        <v>0.55274441663825091</v>
      </c>
      <c r="V634" s="29">
        <f ca="1">IF('Input Parameters'!$D$30="Beta",_xlfn.BETA.INV(U634,'Input Parameters'!$L$30,'Input Parameters'!$M$30,'Input Parameters'!$J$30,'Input Parameters'!$K$30),IF('Input Parameters'!$D$30="LogNorm",_xlfn.LOGNORM.INV(U634,'Input Parameters'!$H$30,'Input Parameters'!$I$30)))</f>
        <v>1.0528452959188368</v>
      </c>
      <c r="W634" s="2">
        <f ca="1">N634+(P634-N634)*(1-ERF((T634-R634)/(2*SQRT(L634*'Input Parameters'!$E$31))))</f>
        <v>0.15342345930233733</v>
      </c>
      <c r="X634">
        <f t="shared" ca="1" si="73"/>
        <v>1</v>
      </c>
      <c r="Y634" s="7"/>
    </row>
    <row r="635" spans="1:25" ht="15" customHeight="1" x14ac:dyDescent="0.3">
      <c r="A635" s="130">
        <v>628</v>
      </c>
      <c r="B635" s="10">
        <f t="shared" ca="1" si="63"/>
        <v>0.95617542452272852</v>
      </c>
      <c r="C635" s="57">
        <f ca="1">_xlfn.NORM.INV(B635,'Input Parameters'!$E$19,'Input Parameters'!$F$19)</f>
        <v>711.62016737031888</v>
      </c>
      <c r="D635" s="10">
        <f t="shared" ca="1" si="64"/>
        <v>0.59593727382998818</v>
      </c>
      <c r="E635" s="59">
        <f ca="1">IF(_xlfn.NORM.INV(D635,'Input Parameters'!$E$20,'Input Parameters'!$F$20)&lt;3500,3500,IF(_xlfn.NORM.INV(D635,'Input Parameters'!$E$20,'Input Parameters'!$F$20)&gt;5500,5500,_xlfn.NORM.INV(D635,'Input Parameters'!$E$20,'Input Parameters'!$F$20)))</f>
        <v>4969.9915194246714</v>
      </c>
      <c r="F635" s="10">
        <f t="shared" ca="1" si="65"/>
        <v>0.56609744581726928</v>
      </c>
      <c r="G635" s="61">
        <f ca="1">_xlfn.NORM.INV(F635,'Input Parameters'!$E$21,'Input Parameters'!$F$21)</f>
        <v>286.1582742266425</v>
      </c>
      <c r="H635" s="54">
        <f ca="1">EXP(E635*(1/'Input Parameters'!$E$22-1/G635))</f>
        <v>0.66660822155953936</v>
      </c>
      <c r="I635" s="10">
        <f t="shared" ca="1" si="66"/>
        <v>0.66802319079775385</v>
      </c>
      <c r="J635" s="29">
        <f ca="1">_xlfn.BETA.INV(I635,'Input Parameters'!$L$24,'Input Parameters'!$M$24,'Input Parameters'!$J$24,'Input Parameters'!$K$24)</f>
        <v>0.67531422581226908</v>
      </c>
      <c r="K635" s="156">
        <f ca="1">('Input Parameters'!$E$25/'Input Parameters'!$E$31)^$J635</f>
        <v>7.8723486587702202E-3</v>
      </c>
      <c r="L635" s="66">
        <f ca="1">$H635*$C635*'Input Parameters'!$E$23*K635</f>
        <v>3.7344206301431826</v>
      </c>
      <c r="M635" s="23">
        <f t="shared" ca="1" si="67"/>
        <v>0.58386502320043587</v>
      </c>
      <c r="N635" s="15">
        <f ca="1">_xlfn.NORM.INV(M635,'Input Parameters'!$E$26,'Input Parameters'!$F$26)</f>
        <v>3.8447614677250379E-2</v>
      </c>
      <c r="O635" s="8">
        <f t="shared" ca="1" si="68"/>
        <v>0.45659009661003314</v>
      </c>
      <c r="P635" s="29">
        <f ca="1">_xlfn.LOGNORM.INV(O635,'Input Parameters'!$H$27,'Input Parameters'!$I$27)</f>
        <v>1.3565933467519313</v>
      </c>
      <c r="Q635" s="10"/>
      <c r="R635" s="15">
        <f>'Input Parameters'!$E$28</f>
        <v>12.7</v>
      </c>
      <c r="S635" s="10">
        <f t="shared" ca="1" si="69"/>
        <v>0.82417830721264329</v>
      </c>
      <c r="T635" s="25">
        <f ca="1">_xlfn.LOGNORM.INV(S635,'Input Parameters'!$H$29,'Input Parameters'!$I$29)</f>
        <v>64.651032459889038</v>
      </c>
      <c r="U635" s="10">
        <f t="shared" ca="1" si="70"/>
        <v>0.42847016492998935</v>
      </c>
      <c r="V635" s="29">
        <f ca="1">IF('Input Parameters'!$D$30="Beta",_xlfn.BETA.INV(U635,'Input Parameters'!$L$30,'Input Parameters'!$M$30,'Input Parameters'!$J$30,'Input Parameters'!$K$30),IF('Input Parameters'!$D$30="LogNorm",_xlfn.LOGNORM.INV(U635,'Input Parameters'!$H$30,'Input Parameters'!$I$30)))</f>
        <v>0.93064065612949265</v>
      </c>
      <c r="W635" s="2">
        <f ca="1">N635+(P635-N635)*(1-ERF((T635-R635)/(2*SQRT(L635*'Input Parameters'!$E$31))))</f>
        <v>0.11399101342391488</v>
      </c>
      <c r="X635">
        <f t="shared" ca="1" si="73"/>
        <v>1</v>
      </c>
      <c r="Y635" s="7"/>
    </row>
    <row r="636" spans="1:25" ht="15" customHeight="1" x14ac:dyDescent="0.3">
      <c r="A636" s="130">
        <v>629</v>
      </c>
      <c r="B636" s="10">
        <f t="shared" ca="1" si="63"/>
        <v>0.13717927065555124</v>
      </c>
      <c r="C636" s="57">
        <f ca="1">_xlfn.NORM.INV(B636,'Input Parameters'!$E$19,'Input Parameters'!$F$19)</f>
        <v>474.93471400555518</v>
      </c>
      <c r="D636" s="10">
        <f t="shared" ca="1" si="64"/>
        <v>0.35616336923540859</v>
      </c>
      <c r="E636" s="59">
        <f ca="1">IF(_xlfn.NORM.INV(D636,'Input Parameters'!$E$20,'Input Parameters'!$F$20)&lt;3500,3500,IF(_xlfn.NORM.INV(D636,'Input Parameters'!$E$20,'Input Parameters'!$F$20)&gt;5500,5500,_xlfn.NORM.INV(D636,'Input Parameters'!$E$20,'Input Parameters'!$F$20)))</f>
        <v>4541.8868902068971</v>
      </c>
      <c r="F636" s="10">
        <f t="shared" ca="1" si="65"/>
        <v>0.83772494758805738</v>
      </c>
      <c r="G636" s="61">
        <f ca="1">_xlfn.NORM.INV(F636,'Input Parameters'!$E$21,'Input Parameters'!$F$21)</f>
        <v>292.59328366643564</v>
      </c>
      <c r="H636" s="54">
        <f ca="1">EXP(E636*(1/'Input Parameters'!$E$22-1/G636))</f>
        <v>0.97868303429023618</v>
      </c>
      <c r="I636" s="10">
        <f t="shared" ca="1" si="66"/>
        <v>0.49036397476787508</v>
      </c>
      <c r="J636" s="29">
        <f ca="1">_xlfn.BETA.INV(I636,'Input Parameters'!$L$24,'Input Parameters'!$M$24,'Input Parameters'!$J$24,'Input Parameters'!$K$24)</f>
        <v>0.60326624976075827</v>
      </c>
      <c r="K636" s="156">
        <f ca="1">('Input Parameters'!$E$25/'Input Parameters'!$E$31)^$J636</f>
        <v>1.3199725640564977E-2</v>
      </c>
      <c r="L636" s="66">
        <f ca="1">$H636*$C636*'Input Parameters'!$E$23*K636</f>
        <v>6.135371695144868</v>
      </c>
      <c r="M636" s="23">
        <f t="shared" ca="1" si="67"/>
        <v>0.32843080186344675</v>
      </c>
      <c r="N636" s="15">
        <f ca="1">_xlfn.NORM.INV(M636,'Input Parameters'!$E$26,'Input Parameters'!$F$26)</f>
        <v>2.467074295203751E-2</v>
      </c>
      <c r="O636" s="8">
        <f t="shared" ca="1" si="68"/>
        <v>0.55510654237257118</v>
      </c>
      <c r="P636" s="29">
        <f ca="1">_xlfn.LOGNORM.INV(O636,'Input Parameters'!$H$27,'Input Parameters'!$I$27)</f>
        <v>1.5136417168539478</v>
      </c>
      <c r="Q636" s="10"/>
      <c r="R636" s="15">
        <f>'Input Parameters'!$E$28</f>
        <v>12.7</v>
      </c>
      <c r="S636" s="10">
        <f t="shared" ca="1" si="69"/>
        <v>9.7714931648803516E-2</v>
      </c>
      <c r="T636" s="25">
        <f ca="1">_xlfn.LOGNORM.INV(S636,'Input Parameters'!$H$29,'Input Parameters'!$I$29)</f>
        <v>50.353789301259397</v>
      </c>
      <c r="U636" s="10">
        <f t="shared" ca="1" si="70"/>
        <v>0.76899400566789067</v>
      </c>
      <c r="V636" s="29">
        <f ca="1">IF('Input Parameters'!$D$30="Beta",_xlfn.BETA.INV(U636,'Input Parameters'!$L$30,'Input Parameters'!$M$30,'Input Parameters'!$J$30,'Input Parameters'!$K$30),IF('Input Parameters'!$D$30="LogNorm",_xlfn.LOGNORM.INV(U636,'Input Parameters'!$H$30,'Input Parameters'!$I$30)))</f>
        <v>1.3354428550764965</v>
      </c>
      <c r="W636" s="2">
        <f ca="1">N636+(P636-N636)*(1-ERF((T636-R636)/(2*SQRT(L636*'Input Parameters'!$E$31))))</f>
        <v>0.44517662278522452</v>
      </c>
      <c r="X636">
        <f t="shared" ca="1" si="73"/>
        <v>1</v>
      </c>
      <c r="Y636" s="7"/>
    </row>
    <row r="637" spans="1:25" ht="15" customHeight="1" x14ac:dyDescent="0.3">
      <c r="A637" s="130">
        <v>630</v>
      </c>
      <c r="B637" s="10">
        <f t="shared" ca="1" si="63"/>
        <v>0.99607798418653792</v>
      </c>
      <c r="C637" s="57">
        <f ca="1">_xlfn.NORM.INV(B637,'Input Parameters'!$E$19,'Input Parameters'!$F$19)</f>
        <v>791.96104316614151</v>
      </c>
      <c r="D637" s="10">
        <f t="shared" ca="1" si="64"/>
        <v>0.46616757746815318</v>
      </c>
      <c r="E637" s="59">
        <f ca="1">IF(_xlfn.NORM.INV(D637,'Input Parameters'!$E$20,'Input Parameters'!$F$20)&lt;3500,3500,IF(_xlfn.NORM.INV(D637,'Input Parameters'!$E$20,'Input Parameters'!$F$20)&gt;5500,5500,_xlfn.NORM.INV(D637,'Input Parameters'!$E$20,'Input Parameters'!$F$20)))</f>
        <v>4740.5649487717637</v>
      </c>
      <c r="F637" s="10">
        <f t="shared" ca="1" si="65"/>
        <v>0.31658793453932499</v>
      </c>
      <c r="G637" s="61">
        <f ca="1">_xlfn.NORM.INV(F637,'Input Parameters'!$E$21,'Input Parameters'!$F$21)</f>
        <v>281.09872401885559</v>
      </c>
      <c r="H637" s="54">
        <f ca="1">EXP(E637*(1/'Input Parameters'!$E$22-1/G637))</f>
        <v>0.50408501280817808</v>
      </c>
      <c r="I637" s="10">
        <f t="shared" ca="1" si="66"/>
        <v>0.4770357168184548</v>
      </c>
      <c r="J637" s="29">
        <f ca="1">_xlfn.BETA.INV(I637,'Input Parameters'!$L$24,'Input Parameters'!$M$24,'Input Parameters'!$J$24,'Input Parameters'!$K$24)</f>
        <v>0.59785900850103768</v>
      </c>
      <c r="K637" s="156">
        <f ca="1">('Input Parameters'!$E$25/'Input Parameters'!$E$31)^$J637</f>
        <v>1.3721790926983836E-2</v>
      </c>
      <c r="L637" s="66">
        <f ca="1">$H637*$C637*'Input Parameters'!$E$23*K637</f>
        <v>5.4779542684633471</v>
      </c>
      <c r="M637" s="23">
        <f t="shared" ca="1" si="67"/>
        <v>0.61469963296952002</v>
      </c>
      <c r="N637" s="15">
        <f ca="1">_xlfn.NORM.INV(M637,'Input Parameters'!$E$26,'Input Parameters'!$F$26)</f>
        <v>4.0123373196058486E-2</v>
      </c>
      <c r="O637" s="8">
        <f t="shared" ca="1" si="68"/>
        <v>0.95922125100091959</v>
      </c>
      <c r="P637" s="29">
        <f ca="1">_xlfn.LOGNORM.INV(O637,'Input Parameters'!$H$27,'Input Parameters'!$I$27)</f>
        <v>3.0764236655326775</v>
      </c>
      <c r="Q637" s="10"/>
      <c r="R637" s="15">
        <f>'Input Parameters'!$E$28</f>
        <v>12.7</v>
      </c>
      <c r="S637" s="10">
        <f t="shared" ca="1" si="69"/>
        <v>0.23657947453103434</v>
      </c>
      <c r="T637" s="25">
        <f ca="1">_xlfn.LOGNORM.INV(S637,'Input Parameters'!$H$29,'Input Parameters'!$I$29)</f>
        <v>53.725781320291567</v>
      </c>
      <c r="U637" s="10">
        <f t="shared" ca="1" si="70"/>
        <v>0.12048242857966907</v>
      </c>
      <c r="V637" s="29">
        <f ca="1">IF('Input Parameters'!$D$30="Beta",_xlfn.BETA.INV(U637,'Input Parameters'!$L$30,'Input Parameters'!$M$30,'Input Parameters'!$J$30,'Input Parameters'!$K$30),IF('Input Parameters'!$D$30="LogNorm",_xlfn.LOGNORM.INV(U637,'Input Parameters'!$H$30,'Input Parameters'!$I$30)))</f>
        <v>0.62927022508473029</v>
      </c>
      <c r="W637" s="2">
        <f ca="1">N637+(P637-N637)*(1-ERF((T637-R637)/(2*SQRT(L637*'Input Parameters'!$E$31))))</f>
        <v>0.69345940703038067</v>
      </c>
      <c r="X637">
        <f t="shared" ca="1" si="73"/>
        <v>0</v>
      </c>
      <c r="Y637" s="7"/>
    </row>
    <row r="638" spans="1:25" ht="15" customHeight="1" x14ac:dyDescent="0.3">
      <c r="A638" s="130">
        <v>631</v>
      </c>
      <c r="B638" s="10">
        <f t="shared" ca="1" si="63"/>
        <v>0.4705139096605373</v>
      </c>
      <c r="C638" s="57">
        <f ca="1">_xlfn.NORM.INV(B638,'Input Parameters'!$E$19,'Input Parameters'!$F$19)</f>
        <v>561.04885141552904</v>
      </c>
      <c r="D638" s="10">
        <f t="shared" ca="1" si="64"/>
        <v>0.79636975782468111</v>
      </c>
      <c r="E638" s="59">
        <f ca="1">IF(_xlfn.NORM.INV(D638,'Input Parameters'!$E$20,'Input Parameters'!$F$20)&lt;3500,3500,IF(_xlfn.NORM.INV(D638,'Input Parameters'!$E$20,'Input Parameters'!$F$20)&gt;5500,5500,_xlfn.NORM.INV(D638,'Input Parameters'!$E$20,'Input Parameters'!$F$20)))</f>
        <v>5380.10694543508</v>
      </c>
      <c r="F638" s="10">
        <f t="shared" ca="1" si="65"/>
        <v>0.86448587271599997</v>
      </c>
      <c r="G638" s="61">
        <f ca="1">_xlfn.NORM.INV(F638,'Input Parameters'!$E$21,'Input Parameters'!$F$21)</f>
        <v>293.50148379641377</v>
      </c>
      <c r="H638" s="54">
        <f ca="1">EXP(E638*(1/'Input Parameters'!$E$22-1/G638))</f>
        <v>1.0318713516042679</v>
      </c>
      <c r="I638" s="10">
        <f t="shared" ca="1" si="66"/>
        <v>0.76418815342875157</v>
      </c>
      <c r="J638" s="29">
        <f ca="1">_xlfn.BETA.INV(I638,'Input Parameters'!$L$24,'Input Parameters'!$M$24,'Input Parameters'!$J$24,'Input Parameters'!$K$24)</f>
        <v>0.7175069488552781</v>
      </c>
      <c r="K638" s="156">
        <f ca="1">('Input Parameters'!$E$25/'Input Parameters'!$E$31)^$J638</f>
        <v>5.8164199133903926E-3</v>
      </c>
      <c r="L638" s="66">
        <f ca="1">$H638*$C638*'Input Parameters'!$E$23*K638</f>
        <v>3.3673013567762324</v>
      </c>
      <c r="M638" s="23">
        <f t="shared" ca="1" si="67"/>
        <v>0.86079490617997045</v>
      </c>
      <c r="N638" s="15">
        <f ca="1">_xlfn.NORM.INV(M638,'Input Parameters'!$E$26,'Input Parameters'!$F$26)</f>
        <v>5.6761850368553496E-2</v>
      </c>
      <c r="O638" s="8">
        <f t="shared" ca="1" si="68"/>
        <v>0.64035558893671296</v>
      </c>
      <c r="P638" s="29">
        <f ca="1">_xlfn.LOGNORM.INV(O638,'Input Parameters'!$H$27,'Input Parameters'!$I$27)</f>
        <v>1.668989847998106</v>
      </c>
      <c r="Q638" s="10"/>
      <c r="R638" s="15">
        <f>'Input Parameters'!$E$28</f>
        <v>12.7</v>
      </c>
      <c r="S638" s="10">
        <f t="shared" ca="1" si="69"/>
        <v>0.20135661534892735</v>
      </c>
      <c r="T638" s="25">
        <f ca="1">_xlfn.LOGNORM.INV(S638,'Input Parameters'!$H$29,'Input Parameters'!$I$29)</f>
        <v>53.0101522567507</v>
      </c>
      <c r="U638" s="10">
        <f t="shared" ca="1" si="70"/>
        <v>0.39825532211481585</v>
      </c>
      <c r="V638" s="29">
        <f ca="1">IF('Input Parameters'!$D$30="Beta",_xlfn.BETA.INV(U638,'Input Parameters'!$L$30,'Input Parameters'!$M$30,'Input Parameters'!$J$30,'Input Parameters'!$K$30),IF('Input Parameters'!$D$30="LogNorm",_xlfn.LOGNORM.INV(U638,'Input Parameters'!$H$30,'Input Parameters'!$I$30)))</f>
        <v>0.90259493933810686</v>
      </c>
      <c r="W638" s="2">
        <f ca="1">N638+(P638-N638)*(1-ERF((T638-R638)/(2*SQRT(L638*'Input Parameters'!$E$31))))</f>
        <v>0.25079159991909927</v>
      </c>
      <c r="X638">
        <f t="shared" ca="1" si="73"/>
        <v>1</v>
      </c>
      <c r="Y638" s="7"/>
    </row>
    <row r="639" spans="1:25" ht="15" customHeight="1" x14ac:dyDescent="0.3">
      <c r="A639" s="130">
        <v>632</v>
      </c>
      <c r="B639" s="10">
        <f t="shared" ca="1" si="63"/>
        <v>8.07629125660142E-2</v>
      </c>
      <c r="C639" s="57">
        <f ca="1">_xlfn.NORM.INV(B639,'Input Parameters'!$E$19,'Input Parameters'!$F$19)</f>
        <v>449.00352901937464</v>
      </c>
      <c r="D639" s="10">
        <f t="shared" ca="1" si="64"/>
        <v>0.33458034207921827</v>
      </c>
      <c r="E639" s="59">
        <f ca="1">IF(_xlfn.NORM.INV(D639,'Input Parameters'!$E$20,'Input Parameters'!$F$20)&lt;3500,3500,IF(_xlfn.NORM.INV(D639,'Input Parameters'!$E$20,'Input Parameters'!$F$20)&gt;5500,5500,_xlfn.NORM.INV(D639,'Input Parameters'!$E$20,'Input Parameters'!$F$20)))</f>
        <v>4500.8898571101381</v>
      </c>
      <c r="F639" s="10">
        <f t="shared" ca="1" si="65"/>
        <v>0.11763439567392153</v>
      </c>
      <c r="G639" s="61">
        <f ca="1">_xlfn.NORM.INV(F639,'Input Parameters'!$E$21,'Input Parameters'!$F$21)</f>
        <v>275.52100034974416</v>
      </c>
      <c r="H639" s="54">
        <f ca="1">EXP(E639*(1/'Input Parameters'!$E$22-1/G639))</f>
        <v>0.37737186120519522</v>
      </c>
      <c r="I639" s="10">
        <f t="shared" ca="1" si="66"/>
        <v>0.49936972067577423</v>
      </c>
      <c r="J639" s="29">
        <f ca="1">_xlfn.BETA.INV(I639,'Input Parameters'!$L$24,'Input Parameters'!$M$24,'Input Parameters'!$J$24,'Input Parameters'!$K$24)</f>
        <v>0.6069074939577177</v>
      </c>
      <c r="K639" s="156">
        <f ca="1">('Input Parameters'!$E$25/'Input Parameters'!$E$31)^$J639</f>
        <v>1.2859404425147596E-2</v>
      </c>
      <c r="L639" s="66">
        <f ca="1">$H639*$C639*'Input Parameters'!$E$23*K639</f>
        <v>2.1789141700222157</v>
      </c>
      <c r="M639" s="23">
        <f t="shared" ca="1" si="67"/>
        <v>0.22284896724476</v>
      </c>
      <c r="N639" s="15">
        <f ca="1">_xlfn.NORM.INV(M639,'Input Parameters'!$E$26,'Input Parameters'!$F$26)</f>
        <v>1.7985257429396356E-2</v>
      </c>
      <c r="O639" s="8">
        <f t="shared" ca="1" si="68"/>
        <v>0.42159388315188251</v>
      </c>
      <c r="P639" s="29">
        <f ca="1">_xlfn.LOGNORM.INV(O639,'Input Parameters'!$H$27,'Input Parameters'!$I$27)</f>
        <v>1.304337459886806</v>
      </c>
      <c r="Q639" s="10"/>
      <c r="R639" s="15">
        <f>'Input Parameters'!$E$28</f>
        <v>12.7</v>
      </c>
      <c r="S639" s="10">
        <f t="shared" ca="1" si="69"/>
        <v>0.3167760098711162</v>
      </c>
      <c r="T639" s="25">
        <f ca="1">_xlfn.LOGNORM.INV(S639,'Input Parameters'!$H$29,'Input Parameters'!$I$29)</f>
        <v>55.196947675853792</v>
      </c>
      <c r="U639" s="10">
        <f t="shared" ca="1" si="70"/>
        <v>0.90338818607088112</v>
      </c>
      <c r="V639" s="29">
        <f ca="1">IF('Input Parameters'!$D$30="Beta",_xlfn.BETA.INV(U639,'Input Parameters'!$L$30,'Input Parameters'!$M$30,'Input Parameters'!$J$30,'Input Parameters'!$K$30),IF('Input Parameters'!$D$30="LogNorm",_xlfn.LOGNORM.INV(U639,'Input Parameters'!$H$30,'Input Parameters'!$I$30)))</f>
        <v>1.6691101514817435</v>
      </c>
      <c r="W639" s="2">
        <f ca="1">N639+(P639-N639)*(1-ERF((T639-R639)/(2*SQRT(L639*'Input Parameters'!$E$31))))</f>
        <v>7.1724288575303621E-2</v>
      </c>
      <c r="X639">
        <f t="shared" ca="1" si="73"/>
        <v>1</v>
      </c>
      <c r="Y639" s="7"/>
    </row>
    <row r="640" spans="1:25" ht="15" customHeight="1" x14ac:dyDescent="0.3">
      <c r="A640" s="130">
        <v>633</v>
      </c>
      <c r="B640" s="10">
        <f t="shared" ca="1" si="63"/>
        <v>0.98731876914581418</v>
      </c>
      <c r="C640" s="57">
        <f ca="1">_xlfn.NORM.INV(B640,'Input Parameters'!$E$19,'Input Parameters'!$F$19)</f>
        <v>756.22821179707546</v>
      </c>
      <c r="D640" s="10">
        <f t="shared" ca="1" si="64"/>
        <v>0.22262497956225591</v>
      </c>
      <c r="E640" s="59">
        <f ca="1">IF(_xlfn.NORM.INV(D640,'Input Parameters'!$E$20,'Input Parameters'!$F$20)&lt;3500,3500,IF(_xlfn.NORM.INV(D640,'Input Parameters'!$E$20,'Input Parameters'!$F$20)&gt;5500,5500,_xlfn.NORM.INV(D640,'Input Parameters'!$E$20,'Input Parameters'!$F$20)))</f>
        <v>4265.6494451274793</v>
      </c>
      <c r="F640" s="10">
        <f t="shared" ca="1" si="65"/>
        <v>0.19501243147174796</v>
      </c>
      <c r="G640" s="61">
        <f ca="1">_xlfn.NORM.INV(F640,'Input Parameters'!$E$21,'Input Parameters'!$F$21)</f>
        <v>278.0937619106262</v>
      </c>
      <c r="H640" s="54">
        <f ca="1">EXP(E640*(1/'Input Parameters'!$E$22-1/G640))</f>
        <v>0.45824155159683122</v>
      </c>
      <c r="I640" s="10">
        <f t="shared" ca="1" si="66"/>
        <v>0.33088767295900245</v>
      </c>
      <c r="J640" s="29">
        <f ca="1">_xlfn.BETA.INV(I640,'Input Parameters'!$L$24,'Input Parameters'!$M$24,'Input Parameters'!$J$24,'Input Parameters'!$K$24)</f>
        <v>0.53555272148683086</v>
      </c>
      <c r="K640" s="156">
        <f ca="1">('Input Parameters'!$E$25/'Input Parameters'!$E$31)^$J640</f>
        <v>2.14546685855883E-2</v>
      </c>
      <c r="L640" s="66">
        <f ca="1">$H640*$C640*'Input Parameters'!$E$23*K640</f>
        <v>7.4347976361396384</v>
      </c>
      <c r="M640" s="23">
        <f t="shared" ca="1" si="67"/>
        <v>0.42967627630463545</v>
      </c>
      <c r="N640" s="15">
        <f ca="1">_xlfn.NORM.INV(M640,'Input Parameters'!$E$26,'Input Parameters'!$F$26)</f>
        <v>3.0278833605781125E-2</v>
      </c>
      <c r="O640" s="8">
        <f t="shared" ca="1" si="68"/>
        <v>0.10527193505426113</v>
      </c>
      <c r="P640" s="29">
        <f ca="1">_xlfn.LOGNORM.INV(O640,'Input Parameters'!$H$27,'Input Parameters'!$I$27)</f>
        <v>0.81814297334452224</v>
      </c>
      <c r="Q640" s="10"/>
      <c r="R640" s="15">
        <f>'Input Parameters'!$E$28</f>
        <v>12.7</v>
      </c>
      <c r="S640" s="10">
        <f t="shared" ca="1" si="69"/>
        <v>9.0518133914949561E-2</v>
      </c>
      <c r="T640" s="25">
        <f ca="1">_xlfn.LOGNORM.INV(S640,'Input Parameters'!$H$29,'Input Parameters'!$I$29)</f>
        <v>50.111904670623375</v>
      </c>
      <c r="U640" s="10">
        <f t="shared" ca="1" si="70"/>
        <v>0.50697656435166882</v>
      </c>
      <c r="V640" s="29">
        <f ca="1">IF('Input Parameters'!$D$30="Beta",_xlfn.BETA.INV(U640,'Input Parameters'!$L$30,'Input Parameters'!$M$30,'Input Parameters'!$J$30,'Input Parameters'!$K$30),IF('Input Parameters'!$D$30="LogNorm",_xlfn.LOGNORM.INV(U640,'Input Parameters'!$H$30,'Input Parameters'!$I$30)))</f>
        <v>1.0061219779299719</v>
      </c>
      <c r="W640" s="2">
        <f ca="1">N640+(P640-N640)*(1-ERF((T640-R640)/(2*SQRT(L640*'Input Parameters'!$E$31))))</f>
        <v>0.29180872130282631</v>
      </c>
      <c r="X640">
        <f t="shared" ca="1" si="73"/>
        <v>1</v>
      </c>
      <c r="Y640" s="7"/>
    </row>
    <row r="641" spans="1:25" ht="15" customHeight="1" x14ac:dyDescent="0.3">
      <c r="A641" s="130">
        <v>634</v>
      </c>
      <c r="B641" s="10">
        <f t="shared" ca="1" si="63"/>
        <v>0.61542373805900408</v>
      </c>
      <c r="C641" s="57">
        <f ca="1">_xlfn.NORM.INV(B641,'Input Parameters'!$E$19,'Input Parameters'!$F$19)</f>
        <v>592.09936522988403</v>
      </c>
      <c r="D641" s="10">
        <f t="shared" ca="1" si="64"/>
        <v>0.44964735098307407</v>
      </c>
      <c r="E641" s="59">
        <f ca="1">IF(_xlfn.NORM.INV(D641,'Input Parameters'!$E$20,'Input Parameters'!$F$20)&lt;3500,3500,IF(_xlfn.NORM.INV(D641,'Input Parameters'!$E$20,'Input Parameters'!$F$20)&gt;5500,5500,_xlfn.NORM.INV(D641,'Input Parameters'!$E$20,'Input Parameters'!$F$20)))</f>
        <v>4711.4133454235516</v>
      </c>
      <c r="F641" s="10">
        <f t="shared" ca="1" si="65"/>
        <v>0.98736441068049596</v>
      </c>
      <c r="G641" s="61">
        <f ca="1">_xlfn.NORM.INV(F641,'Input Parameters'!$E$21,'Input Parameters'!$F$21)</f>
        <v>302.43464379493594</v>
      </c>
      <c r="H641" s="54">
        <f ca="1">EXP(E641*(1/'Input Parameters'!$E$22-1/G641))</f>
        <v>1.6513995397523955</v>
      </c>
      <c r="I641" s="10">
        <f t="shared" ca="1" si="66"/>
        <v>0.61059750767743026</v>
      </c>
      <c r="J641" s="29">
        <f ca="1">_xlfn.BETA.INV(I641,'Input Parameters'!$L$24,'Input Parameters'!$M$24,'Input Parameters'!$J$24,'Input Parameters'!$K$24)</f>
        <v>0.65169049336166329</v>
      </c>
      <c r="K641" s="156">
        <f ca="1">('Input Parameters'!$E$25/'Input Parameters'!$E$31)^$J641</f>
        <v>9.3261513024880758E-3</v>
      </c>
      <c r="L641" s="66">
        <f ca="1">$H641*$C641*'Input Parameters'!$E$23*K641</f>
        <v>9.1190419093793853</v>
      </c>
      <c r="M641" s="23">
        <f t="shared" ca="1" si="67"/>
        <v>0.60171652073020521</v>
      </c>
      <c r="N641" s="15">
        <f ca="1">_xlfn.NORM.INV(M641,'Input Parameters'!$E$26,'Input Parameters'!$F$26)</f>
        <v>3.9413645071251786E-2</v>
      </c>
      <c r="O641" s="8">
        <f t="shared" ca="1" si="68"/>
        <v>0.19779251216823512</v>
      </c>
      <c r="P641" s="29">
        <f ca="1">_xlfn.LOGNORM.INV(O641,'Input Parameters'!$H$27,'Input Parameters'!$I$27)</f>
        <v>0.97762354420635078</v>
      </c>
      <c r="Q641" s="10"/>
      <c r="R641" s="15">
        <f>'Input Parameters'!$E$28</f>
        <v>12.7</v>
      </c>
      <c r="S641" s="10">
        <f t="shared" ca="1" si="69"/>
        <v>8.2971531448736147E-2</v>
      </c>
      <c r="T641" s="25">
        <f ca="1">_xlfn.LOGNORM.INV(S641,'Input Parameters'!$H$29,'Input Parameters'!$I$29)</f>
        <v>49.843765764901157</v>
      </c>
      <c r="U641" s="10">
        <f t="shared" ca="1" si="70"/>
        <v>0.85353096980175314</v>
      </c>
      <c r="V641" s="29">
        <f ca="1">IF('Input Parameters'!$D$30="Beta",_xlfn.BETA.INV(U641,'Input Parameters'!$L$30,'Input Parameters'!$M$30,'Input Parameters'!$J$30,'Input Parameters'!$K$30),IF('Input Parameters'!$D$30="LogNorm",_xlfn.LOGNORM.INV(U641,'Input Parameters'!$H$30,'Input Parameters'!$I$30)))</f>
        <v>1.512765460758664</v>
      </c>
      <c r="W641" s="2">
        <f ca="1">N641+(P641-N641)*(1-ERF((T641-R641)/(2*SQRT(L641*'Input Parameters'!$E$31))))</f>
        <v>0.40009434081720446</v>
      </c>
      <c r="X641">
        <f t="shared" ca="1" si="73"/>
        <v>1</v>
      </c>
      <c r="Y641" s="7"/>
    </row>
    <row r="642" spans="1:25" ht="15" customHeight="1" x14ac:dyDescent="0.3">
      <c r="A642" s="130">
        <v>635</v>
      </c>
      <c r="B642" s="10">
        <f t="shared" ca="1" si="63"/>
        <v>0.52192326953103718</v>
      </c>
      <c r="C642" s="57">
        <f ca="1">_xlfn.NORM.INV(B642,'Input Parameters'!$E$19,'Input Parameters'!$F$19)</f>
        <v>571.94590932358358</v>
      </c>
      <c r="D642" s="10">
        <f t="shared" ca="1" si="64"/>
        <v>0.71844889230861986</v>
      </c>
      <c r="E642" s="59">
        <f ca="1">IF(_xlfn.NORM.INV(D642,'Input Parameters'!$E$20,'Input Parameters'!$F$20)&lt;3500,3500,IF(_xlfn.NORM.INV(D642,'Input Parameters'!$E$20,'Input Parameters'!$F$20)&gt;5500,5500,_xlfn.NORM.INV(D642,'Input Parameters'!$E$20,'Input Parameters'!$F$20)))</f>
        <v>5204.7678767980869</v>
      </c>
      <c r="F642" s="10">
        <f t="shared" ca="1" si="65"/>
        <v>0.53462384275851416</v>
      </c>
      <c r="G642" s="61">
        <f ca="1">_xlfn.NORM.INV(F642,'Input Parameters'!$E$21,'Input Parameters'!$F$21)</f>
        <v>285.533020997248</v>
      </c>
      <c r="H642" s="54">
        <f ca="1">EXP(E642*(1/'Input Parameters'!$E$22-1/G642))</f>
        <v>0.62842463852326391</v>
      </c>
      <c r="I642" s="10">
        <f t="shared" ca="1" si="66"/>
        <v>0.71786274159142505</v>
      </c>
      <c r="J642" s="29">
        <f ca="1">_xlfn.BETA.INV(I642,'Input Parameters'!$L$24,'Input Parameters'!$M$24,'Input Parameters'!$J$24,'Input Parameters'!$K$24)</f>
        <v>0.69661311992991659</v>
      </c>
      <c r="K642" s="156">
        <f ca="1">('Input Parameters'!$E$25/'Input Parameters'!$E$31)^$J642</f>
        <v>6.7569244012689834E-3</v>
      </c>
      <c r="L642" s="66">
        <f ca="1">$H642*$C642*'Input Parameters'!$E$23*K642</f>
        <v>2.4286068861631596</v>
      </c>
      <c r="M642" s="23">
        <f t="shared" ca="1" si="67"/>
        <v>0.94006290954597238</v>
      </c>
      <c r="N642" s="15">
        <f ca="1">_xlfn.NORM.INV(M642,'Input Parameters'!$E$26,'Input Parameters'!$F$26)</f>
        <v>6.666134026737533E-2</v>
      </c>
      <c r="O642" s="8">
        <f t="shared" ca="1" si="68"/>
        <v>3.1633940645043324E-2</v>
      </c>
      <c r="P642" s="29">
        <f ca="1">_xlfn.LOGNORM.INV(O642,'Input Parameters'!$H$27,'Input Parameters'!$I$27)</f>
        <v>0.62595309665225607</v>
      </c>
      <c r="Q642" s="10"/>
      <c r="R642" s="15">
        <f>'Input Parameters'!$E$28</f>
        <v>12.7</v>
      </c>
      <c r="S642" s="10">
        <f t="shared" ca="1" si="69"/>
        <v>0.51135458907205666</v>
      </c>
      <c r="T642" s="25">
        <f ca="1">_xlfn.LOGNORM.INV(S642,'Input Parameters'!$H$29,'Input Parameters'!$I$29)</f>
        <v>58.418228821011255</v>
      </c>
      <c r="U642" s="10">
        <f t="shared" ca="1" si="70"/>
        <v>0.24377204507434991</v>
      </c>
      <c r="V642" s="29">
        <f ca="1">IF('Input Parameters'!$D$30="Beta",_xlfn.BETA.INV(U642,'Input Parameters'!$L$30,'Input Parameters'!$M$30,'Input Parameters'!$J$30,'Input Parameters'!$K$30),IF('Input Parameters'!$D$30="LogNorm",_xlfn.LOGNORM.INV(U642,'Input Parameters'!$H$30,'Input Parameters'!$I$30)))</f>
        <v>0.75990946431644379</v>
      </c>
      <c r="W642" s="2">
        <f ca="1">N642+(P642-N642)*(1-ERF((T642-R642)/(2*SQRT(L642*'Input Parameters'!$E$31))))</f>
        <v>8.7937202276489074E-2</v>
      </c>
      <c r="X642">
        <f t="shared" ca="1" si="73"/>
        <v>1</v>
      </c>
      <c r="Y642" s="7"/>
    </row>
    <row r="643" spans="1:25" ht="15" customHeight="1" x14ac:dyDescent="0.3">
      <c r="A643" s="130">
        <v>636</v>
      </c>
      <c r="B643" s="10">
        <f t="shared" ca="1" si="63"/>
        <v>0.6122695488651102</v>
      </c>
      <c r="C643" s="57">
        <f ca="1">_xlfn.NORM.INV(B643,'Input Parameters'!$E$19,'Input Parameters'!$F$19)</f>
        <v>591.40271104199621</v>
      </c>
      <c r="D643" s="10">
        <f t="shared" ca="1" si="64"/>
        <v>0.56892933667946233</v>
      </c>
      <c r="E643" s="59">
        <f ca="1">IF(_xlfn.NORM.INV(D643,'Input Parameters'!$E$20,'Input Parameters'!$F$20)&lt;3500,3500,IF(_xlfn.NORM.INV(D643,'Input Parameters'!$E$20,'Input Parameters'!$F$20)&gt;5500,5500,_xlfn.NORM.INV(D643,'Input Parameters'!$E$20,'Input Parameters'!$F$20)))</f>
        <v>4921.55429457229</v>
      </c>
      <c r="F643" s="10">
        <f t="shared" ca="1" si="65"/>
        <v>0.5829936881347435</v>
      </c>
      <c r="G643" s="61">
        <f ca="1">_xlfn.NORM.INV(F643,'Input Parameters'!$E$21,'Input Parameters'!$F$21)</f>
        <v>286.49712627396735</v>
      </c>
      <c r="H643" s="54">
        <f ca="1">EXP(E643*(1/'Input Parameters'!$E$22-1/G643))</f>
        <v>0.68300120534448561</v>
      </c>
      <c r="I643" s="10">
        <f t="shared" ca="1" si="66"/>
        <v>0.61714650191982656</v>
      </c>
      <c r="J643" s="29">
        <f ca="1">_xlfn.BETA.INV(I643,'Input Parameters'!$L$24,'Input Parameters'!$M$24,'Input Parameters'!$J$24,'Input Parameters'!$K$24)</f>
        <v>0.65435169954954819</v>
      </c>
      <c r="K643" s="156">
        <f ca="1">('Input Parameters'!$E$25/'Input Parameters'!$E$31)^$J643</f>
        <v>9.1498010179963934E-3</v>
      </c>
      <c r="L643" s="66">
        <f ca="1">$H643*$C643*'Input Parameters'!$E$23*K643</f>
        <v>3.6958678204891</v>
      </c>
      <c r="M643" s="23">
        <f t="shared" ca="1" si="67"/>
        <v>0.42630912086340977</v>
      </c>
      <c r="N643" s="15">
        <f ca="1">_xlfn.NORM.INV(M643,'Input Parameters'!$E$26,'Input Parameters'!$F$26)</f>
        <v>3.0098645507210607E-2</v>
      </c>
      <c r="O643" s="8">
        <f t="shared" ca="1" si="68"/>
        <v>0.27814938668893874</v>
      </c>
      <c r="P643" s="29">
        <f ca="1">_xlfn.LOGNORM.INV(O643,'Input Parameters'!$H$27,'Input Parameters'!$I$27)</f>
        <v>1.0973742985642807</v>
      </c>
      <c r="Q643" s="10"/>
      <c r="R643" s="15">
        <f>'Input Parameters'!$E$28</f>
        <v>12.7</v>
      </c>
      <c r="S643" s="10">
        <f t="shared" ca="1" si="69"/>
        <v>0.62027458468155228</v>
      </c>
      <c r="T643" s="25">
        <f ca="1">_xlfn.LOGNORM.INV(S643,'Input Parameters'!$H$29,'Input Parameters'!$I$29)</f>
        <v>60.268546520973572</v>
      </c>
      <c r="U643" s="10">
        <f t="shared" ca="1" si="70"/>
        <v>0.55506317194089638</v>
      </c>
      <c r="V643" s="29">
        <f ca="1">IF('Input Parameters'!$D$30="Beta",_xlfn.BETA.INV(U643,'Input Parameters'!$L$30,'Input Parameters'!$M$30,'Input Parameters'!$J$30,'Input Parameters'!$K$30),IF('Input Parameters'!$D$30="LogNorm",_xlfn.LOGNORM.INV(U643,'Input Parameters'!$H$30,'Input Parameters'!$I$30)))</f>
        <v>1.0552835458809386</v>
      </c>
      <c r="W643" s="2">
        <f ca="1">N643+(P643-N643)*(1-ERF((T643-R643)/(2*SQRT(L643*'Input Parameters'!$E$31))))</f>
        <v>0.11567479829126728</v>
      </c>
      <c r="X643">
        <f t="shared" ca="1" si="73"/>
        <v>1</v>
      </c>
      <c r="Y643" s="7"/>
    </row>
    <row r="644" spans="1:25" ht="15" customHeight="1" x14ac:dyDescent="0.3">
      <c r="A644" s="130">
        <v>637</v>
      </c>
      <c r="B644" s="10">
        <f t="shared" ca="1" si="63"/>
        <v>0.92264463047449896</v>
      </c>
      <c r="C644" s="57">
        <f ca="1">_xlfn.NORM.INV(B644,'Input Parameters'!$E$19,'Input Parameters'!$F$19)</f>
        <v>687.55090904240819</v>
      </c>
      <c r="D644" s="10">
        <f t="shared" ca="1" si="64"/>
        <v>0.89827632502843546</v>
      </c>
      <c r="E644" s="59">
        <f ca="1">IF(_xlfn.NORM.INV(D644,'Input Parameters'!$E$20,'Input Parameters'!$F$20)&lt;3500,3500,IF(_xlfn.NORM.INV(D644,'Input Parameters'!$E$20,'Input Parameters'!$F$20)&gt;5500,5500,_xlfn.NORM.INV(D644,'Input Parameters'!$E$20,'Input Parameters'!$F$20)))</f>
        <v>5500</v>
      </c>
      <c r="F644" s="10">
        <f t="shared" ca="1" si="65"/>
        <v>0.64756095876732167</v>
      </c>
      <c r="G644" s="61">
        <f ca="1">_xlfn.NORM.INV(F644,'Input Parameters'!$E$21,'Input Parameters'!$F$21)</f>
        <v>287.82692671300714</v>
      </c>
      <c r="H644" s="54">
        <f ca="1">EXP(E644*(1/'Input Parameters'!$E$22-1/G644))</f>
        <v>0.71364151678967325</v>
      </c>
      <c r="I644" s="10">
        <f t="shared" ca="1" si="66"/>
        <v>0.58210992949286888</v>
      </c>
      <c r="J644" s="29">
        <f ca="1">_xlfn.BETA.INV(I644,'Input Parameters'!$L$24,'Input Parameters'!$M$24,'Input Parameters'!$J$24,'Input Parameters'!$K$24)</f>
        <v>0.64017689080100793</v>
      </c>
      <c r="K644" s="156">
        <f ca="1">('Input Parameters'!$E$25/'Input Parameters'!$E$31)^$J644</f>
        <v>1.0129133731538691E-2</v>
      </c>
      <c r="L644" s="66">
        <f ca="1">$H644*$C644*'Input Parameters'!$E$23*K644</f>
        <v>4.9700101220542461</v>
      </c>
      <c r="M644" s="23">
        <f t="shared" ca="1" si="67"/>
        <v>0.88826273514831211</v>
      </c>
      <c r="N644" s="15">
        <f ca="1">_xlfn.NORM.INV(M644,'Input Parameters'!$E$26,'Input Parameters'!$F$26)</f>
        <v>5.9564159411746614E-2</v>
      </c>
      <c r="O644" s="8">
        <f t="shared" ca="1" si="68"/>
        <v>0.10275365129199043</v>
      </c>
      <c r="P644" s="29">
        <f ca="1">_xlfn.LOGNORM.INV(O644,'Input Parameters'!$H$27,'Input Parameters'!$I$27)</f>
        <v>0.8131111135771657</v>
      </c>
      <c r="Q644" s="10"/>
      <c r="R644" s="15">
        <f>'Input Parameters'!$E$28</f>
        <v>12.7</v>
      </c>
      <c r="S644" s="10">
        <f t="shared" ca="1" si="69"/>
        <v>0.72368548131466082</v>
      </c>
      <c r="T644" s="25">
        <f ca="1">_xlfn.LOGNORM.INV(S644,'Input Parameters'!$H$29,'Input Parameters'!$I$29)</f>
        <v>62.246526702999617</v>
      </c>
      <c r="U644" s="10">
        <f t="shared" ca="1" si="70"/>
        <v>0.52778512058797822</v>
      </c>
      <c r="V644" s="29">
        <f ca="1">IF('Input Parameters'!$D$30="Beta",_xlfn.BETA.INV(U644,'Input Parameters'!$L$30,'Input Parameters'!$M$30,'Input Parameters'!$J$30,'Input Parameters'!$K$30),IF('Input Parameters'!$D$30="LogNorm",_xlfn.LOGNORM.INV(U644,'Input Parameters'!$H$30,'Input Parameters'!$I$30)))</f>
        <v>1.0270534823550459</v>
      </c>
      <c r="W644" s="2">
        <f ca="1">N644+(P644-N644)*(1-ERF((T644-R644)/(2*SQRT(L644*'Input Parameters'!$E$31))))</f>
        <v>0.1470224700777546</v>
      </c>
      <c r="X644">
        <f t="shared" ca="1" si="73"/>
        <v>1</v>
      </c>
      <c r="Y644" s="7"/>
    </row>
    <row r="645" spans="1:25" ht="15" customHeight="1" x14ac:dyDescent="0.3">
      <c r="A645" s="130">
        <v>638</v>
      </c>
      <c r="B645" s="10">
        <f t="shared" ca="1" si="63"/>
        <v>0.48278303102991327</v>
      </c>
      <c r="C645" s="57">
        <f ca="1">_xlfn.NORM.INV(B645,'Input Parameters'!$E$19,'Input Parameters'!$F$19)</f>
        <v>563.65213953087709</v>
      </c>
      <c r="D645" s="10">
        <f t="shared" ca="1" si="64"/>
        <v>0.39393824231312158</v>
      </c>
      <c r="E645" s="59">
        <f ca="1">IF(_xlfn.NORM.INV(D645,'Input Parameters'!$E$20,'Input Parameters'!$F$20)&lt;3500,3500,IF(_xlfn.NORM.INV(D645,'Input Parameters'!$E$20,'Input Parameters'!$F$20)&gt;5500,5500,_xlfn.NORM.INV(D645,'Input Parameters'!$E$20,'Input Parameters'!$F$20)))</f>
        <v>4611.6516083263596</v>
      </c>
      <c r="F645" s="10">
        <f t="shared" ca="1" si="65"/>
        <v>0.24228741116936825</v>
      </c>
      <c r="G645" s="61">
        <f ca="1">_xlfn.NORM.INV(F645,'Input Parameters'!$E$21,'Input Parameters'!$F$21)</f>
        <v>279.35614664755417</v>
      </c>
      <c r="H645" s="54">
        <f ca="1">EXP(E645*(1/'Input Parameters'!$E$22-1/G645))</f>
        <v>0.46360651377798906</v>
      </c>
      <c r="I645" s="10">
        <f t="shared" ca="1" si="66"/>
        <v>4.1777280019883456E-3</v>
      </c>
      <c r="J645" s="29">
        <f ca="1">_xlfn.BETA.INV(I645,'Input Parameters'!$L$24,'Input Parameters'!$M$24,'Input Parameters'!$J$24,'Input Parameters'!$K$24)</f>
        <v>0.2065555664853802</v>
      </c>
      <c r="K645" s="156">
        <f ca="1">('Input Parameters'!$E$25/'Input Parameters'!$E$31)^$J645</f>
        <v>0.22724280346529344</v>
      </c>
      <c r="L645" s="66">
        <f ca="1">$H645*$C645*'Input Parameters'!$E$23*K645</f>
        <v>59.381454024040096</v>
      </c>
      <c r="M645" s="23">
        <f t="shared" ca="1" si="67"/>
        <v>0.38790954254178234</v>
      </c>
      <c r="N645" s="15">
        <f ca="1">_xlfn.NORM.INV(M645,'Input Parameters'!$E$26,'Input Parameters'!$F$26)</f>
        <v>2.8019795124125776E-2</v>
      </c>
      <c r="O645" s="8">
        <f t="shared" ca="1" si="68"/>
        <v>0.7404004147201646</v>
      </c>
      <c r="P645" s="29">
        <f ca="1">_xlfn.LOGNORM.INV(O645,'Input Parameters'!$H$27,'Input Parameters'!$I$27)</f>
        <v>1.8934135306459476</v>
      </c>
      <c r="Q645" s="10"/>
      <c r="R645" s="15">
        <f>'Input Parameters'!$E$28</f>
        <v>12.7</v>
      </c>
      <c r="S645" s="10">
        <f t="shared" ca="1" si="69"/>
        <v>0.59082271435070022</v>
      </c>
      <c r="T645" s="25">
        <f ca="1">_xlfn.LOGNORM.INV(S645,'Input Parameters'!$H$29,'Input Parameters'!$I$29)</f>
        <v>59.752852656463951</v>
      </c>
      <c r="U645" s="10">
        <f t="shared" ca="1" si="70"/>
        <v>0.37898229661723859</v>
      </c>
      <c r="V645" s="29">
        <f ca="1">IF('Input Parameters'!$D$30="Beta",_xlfn.BETA.INV(U645,'Input Parameters'!$L$30,'Input Parameters'!$M$30,'Input Parameters'!$J$30,'Input Parameters'!$K$30),IF('Input Parameters'!$D$30="LogNorm",_xlfn.LOGNORM.INV(U645,'Input Parameters'!$H$30,'Input Parameters'!$I$30)))</f>
        <v>0.88487161977932549</v>
      </c>
      <c r="W645" s="2">
        <f ca="1">N645+(P645-N645)*(1-ERF((T645-R645)/(2*SQRT(L645*'Input Parameters'!$E$31))))</f>
        <v>1.2702108231399141</v>
      </c>
      <c r="X645">
        <f t="shared" ca="1" si="73"/>
        <v>0</v>
      </c>
      <c r="Y645" s="7"/>
    </row>
    <row r="646" spans="1:25" ht="15" customHeight="1" x14ac:dyDescent="0.3">
      <c r="A646" s="130">
        <v>639</v>
      </c>
      <c r="B646" s="10">
        <f t="shared" ca="1" si="63"/>
        <v>0.46489780204018938</v>
      </c>
      <c r="C646" s="57">
        <f ca="1">_xlfn.NORM.INV(B646,'Input Parameters'!$E$19,'Input Parameters'!$F$19)</f>
        <v>559.85538071162205</v>
      </c>
      <c r="D646" s="10">
        <f t="shared" ca="1" si="64"/>
        <v>0.21331148006856548</v>
      </c>
      <c r="E646" s="59">
        <f ca="1">IF(_xlfn.NORM.INV(D646,'Input Parameters'!$E$20,'Input Parameters'!$F$20)&lt;3500,3500,IF(_xlfn.NORM.INV(D646,'Input Parameters'!$E$20,'Input Parameters'!$F$20)&gt;5500,5500,_xlfn.NORM.INV(D646,'Input Parameters'!$E$20,'Input Parameters'!$F$20)))</f>
        <v>4243.5113814161214</v>
      </c>
      <c r="F646" s="10">
        <f t="shared" ca="1" si="65"/>
        <v>0.89852988123728705</v>
      </c>
      <c r="G646" s="61">
        <f ca="1">_xlfn.NORM.INV(F646,'Input Parameters'!$E$21,'Input Parameters'!$F$21)</f>
        <v>294.8575036150782</v>
      </c>
      <c r="H646" s="54">
        <f ca="1">EXP(E646*(1/'Input Parameters'!$E$22-1/G646))</f>
        <v>1.0955295900854654</v>
      </c>
      <c r="I646" s="10">
        <f t="shared" ca="1" si="66"/>
        <v>0.16663956915046663</v>
      </c>
      <c r="J646" s="29">
        <f ca="1">_xlfn.BETA.INV(I646,'Input Parameters'!$L$24,'Input Parameters'!$M$24,'Input Parameters'!$J$24,'Input Parameters'!$K$24)</f>
        <v>0.44797891265912088</v>
      </c>
      <c r="K646" s="156">
        <f ca="1">('Input Parameters'!$E$25/'Input Parameters'!$E$31)^$J646</f>
        <v>4.021166664544619E-2</v>
      </c>
      <c r="L646" s="66">
        <f ca="1">$H646*$C646*'Input Parameters'!$E$23*K646</f>
        <v>24.66334865524173</v>
      </c>
      <c r="M646" s="23">
        <f t="shared" ca="1" si="67"/>
        <v>0.71516299004274042</v>
      </c>
      <c r="N646" s="15">
        <f ca="1">_xlfn.NORM.INV(M646,'Input Parameters'!$E$26,'Input Parameters'!$F$26)</f>
        <v>4.5939164683212082E-2</v>
      </c>
      <c r="O646" s="8">
        <f t="shared" ca="1" si="68"/>
        <v>0.89138102466807823</v>
      </c>
      <c r="P646" s="29">
        <f ca="1">_xlfn.LOGNORM.INV(O646,'Input Parameters'!$H$27,'Input Parameters'!$I$27)</f>
        <v>2.4574037325090106</v>
      </c>
      <c r="Q646" s="10"/>
      <c r="R646" s="15">
        <f>'Input Parameters'!$E$28</f>
        <v>12.7</v>
      </c>
      <c r="S646" s="10">
        <f t="shared" ca="1" si="69"/>
        <v>0.58910030611091713</v>
      </c>
      <c r="T646" s="25">
        <f ca="1">_xlfn.LOGNORM.INV(S646,'Input Parameters'!$H$29,'Input Parameters'!$I$29)</f>
        <v>59.723136904677517</v>
      </c>
      <c r="U646" s="10">
        <f t="shared" ca="1" si="70"/>
        <v>0.33344892906071255</v>
      </c>
      <c r="V646" s="29">
        <f ca="1">IF('Input Parameters'!$D$30="Beta",_xlfn.BETA.INV(U646,'Input Parameters'!$L$30,'Input Parameters'!$M$30,'Input Parameters'!$J$30,'Input Parameters'!$K$30),IF('Input Parameters'!$D$30="LogNorm",_xlfn.LOGNORM.INV(U646,'Input Parameters'!$H$30,'Input Parameters'!$I$30)))</f>
        <v>0.84322343704639136</v>
      </c>
      <c r="W646" s="2">
        <f ca="1">N646+(P646-N646)*(1-ERF((T646-R646)/(2*SQRT(L646*'Input Parameters'!$E$31))))</f>
        <v>1.2592842550830368</v>
      </c>
      <c r="X646">
        <f t="shared" ca="1" si="73"/>
        <v>0</v>
      </c>
      <c r="Y646" s="7"/>
    </row>
    <row r="647" spans="1:25" ht="15" customHeight="1" x14ac:dyDescent="0.3">
      <c r="A647" s="130">
        <v>640</v>
      </c>
      <c r="B647" s="10">
        <f t="shared" ca="1" si="63"/>
        <v>0.33285883764194768</v>
      </c>
      <c r="C647" s="57">
        <f ca="1">_xlfn.NORM.INV(B647,'Input Parameters'!$E$19,'Input Parameters'!$F$19)</f>
        <v>530.79324014299243</v>
      </c>
      <c r="D647" s="10">
        <f t="shared" ca="1" si="64"/>
        <v>0.10360481544108724</v>
      </c>
      <c r="E647" s="59">
        <f ca="1">IF(_xlfn.NORM.INV(D647,'Input Parameters'!$E$20,'Input Parameters'!$F$20)&lt;3500,3500,IF(_xlfn.NORM.INV(D647,'Input Parameters'!$E$20,'Input Parameters'!$F$20)&gt;5500,5500,_xlfn.NORM.INV(D647,'Input Parameters'!$E$20,'Input Parameters'!$F$20)))</f>
        <v>3917.1072001605671</v>
      </c>
      <c r="F647" s="10">
        <f t="shared" ca="1" si="65"/>
        <v>0.57578187209241904</v>
      </c>
      <c r="G647" s="61">
        <f ca="1">_xlfn.NORM.INV(F647,'Input Parameters'!$E$21,'Input Parameters'!$F$21)</f>
        <v>286.35215627645943</v>
      </c>
      <c r="H647" s="54">
        <f ca="1">EXP(E647*(1/'Input Parameters'!$E$22-1/G647))</f>
        <v>0.73317644615449884</v>
      </c>
      <c r="I647" s="10">
        <f t="shared" ca="1" si="66"/>
        <v>0.89040052765095579</v>
      </c>
      <c r="J647" s="29">
        <f ca="1">_xlfn.BETA.INV(I647,'Input Parameters'!$L$24,'Input Parameters'!$M$24,'Input Parameters'!$J$24,'Input Parameters'!$K$24)</f>
        <v>0.78602126480174994</v>
      </c>
      <c r="K647" s="156">
        <f ca="1">('Input Parameters'!$E$25/'Input Parameters'!$E$31)^$J647</f>
        <v>3.5579844611218305E-3</v>
      </c>
      <c r="L647" s="66">
        <f ca="1">$H647*$C647*'Input Parameters'!$E$23*K647</f>
        <v>1.3846433837730987</v>
      </c>
      <c r="M647" s="23">
        <f t="shared" ca="1" si="67"/>
        <v>0.1423788470876447</v>
      </c>
      <c r="N647" s="15">
        <f ca="1">_xlfn.NORM.INV(M647,'Input Parameters'!$E$26,'Input Parameters'!$F$26)</f>
        <v>1.1536455206878047E-2</v>
      </c>
      <c r="O647" s="8">
        <f t="shared" ca="1" si="68"/>
        <v>0.26263539094747224</v>
      </c>
      <c r="P647" s="29">
        <f ca="1">_xlfn.LOGNORM.INV(O647,'Input Parameters'!$H$27,'Input Parameters'!$I$27)</f>
        <v>1.0748423575032811</v>
      </c>
      <c r="Q647" s="10"/>
      <c r="R647" s="15">
        <f>'Input Parameters'!$E$28</f>
        <v>12.7</v>
      </c>
      <c r="S647" s="10">
        <f t="shared" ca="1" si="69"/>
        <v>0.64951441063975857</v>
      </c>
      <c r="T647" s="25">
        <f ca="1">_xlfn.LOGNORM.INV(S647,'Input Parameters'!$H$29,'Input Parameters'!$I$29)</f>
        <v>60.797342757422484</v>
      </c>
      <c r="U647" s="10">
        <f t="shared" ca="1" si="70"/>
        <v>0.75165078049724121</v>
      </c>
      <c r="V647" s="29">
        <f ca="1">IF('Input Parameters'!$D$30="Beta",_xlfn.BETA.INV(U647,'Input Parameters'!$L$30,'Input Parameters'!$M$30,'Input Parameters'!$J$30,'Input Parameters'!$K$30),IF('Input Parameters'!$D$30="LogNorm",_xlfn.LOGNORM.INV(U647,'Input Parameters'!$H$30,'Input Parameters'!$I$30)))</f>
        <v>1.3063553056898078</v>
      </c>
      <c r="W647" s="2">
        <f ca="1">N647+(P647-N647)*(1-ERF((T647-R647)/(2*SQRT(L647*'Input Parameters'!$E$31))))</f>
        <v>1.5629349784414475E-2</v>
      </c>
      <c r="X647">
        <f t="shared" ca="1" si="73"/>
        <v>1</v>
      </c>
      <c r="Y647" s="7"/>
    </row>
    <row r="648" spans="1:25" ht="15" customHeight="1" x14ac:dyDescent="0.3">
      <c r="A648" s="130">
        <v>641</v>
      </c>
      <c r="B648" s="10">
        <f t="shared" ca="1" si="63"/>
        <v>0.14112690984418619</v>
      </c>
      <c r="C648" s="57">
        <f ca="1">_xlfn.NORM.INV(B648,'Input Parameters'!$E$19,'Input Parameters'!$F$19)</f>
        <v>476.43967673229548</v>
      </c>
      <c r="D648" s="10">
        <f t="shared" ca="1" si="64"/>
        <v>0.14025755179555388</v>
      </c>
      <c r="E648" s="59">
        <f ca="1">IF(_xlfn.NORM.INV(D648,'Input Parameters'!$E$20,'Input Parameters'!$F$20)&lt;3500,3500,IF(_xlfn.NORM.INV(D648,'Input Parameters'!$E$20,'Input Parameters'!$F$20)&gt;5500,5500,_xlfn.NORM.INV(D648,'Input Parameters'!$E$20,'Input Parameters'!$F$20)))</f>
        <v>4044.5859518063708</v>
      </c>
      <c r="F648" s="10">
        <f t="shared" ca="1" si="65"/>
        <v>0.62618826702404884</v>
      </c>
      <c r="G648" s="61">
        <f ca="1">_xlfn.NORM.INV(F648,'Input Parameters'!$E$21,'Input Parameters'!$F$21)</f>
        <v>287.37914827360487</v>
      </c>
      <c r="H648" s="54">
        <f ca="1">EXP(E648*(1/'Input Parameters'!$E$22-1/G648))</f>
        <v>0.76338444885441914</v>
      </c>
      <c r="I648" s="10">
        <f t="shared" ca="1" si="66"/>
        <v>0.53359541891676587</v>
      </c>
      <c r="J648" s="29">
        <f ca="1">_xlfn.BETA.INV(I648,'Input Parameters'!$L$24,'Input Parameters'!$M$24,'Input Parameters'!$J$24,'Input Parameters'!$K$24)</f>
        <v>0.62068456700913943</v>
      </c>
      <c r="K648" s="156">
        <f ca="1">('Input Parameters'!$E$25/'Input Parameters'!$E$31)^$J648</f>
        <v>1.1649286278361235E-2</v>
      </c>
      <c r="L648" s="66">
        <f ca="1">$H648*$C648*'Input Parameters'!$E$23*K648</f>
        <v>4.2369227711046458</v>
      </c>
      <c r="M648" s="23">
        <f t="shared" ca="1" si="67"/>
        <v>0.74862058378127883</v>
      </c>
      <c r="N648" s="15">
        <f ca="1">_xlfn.NORM.INV(M648,'Input Parameters'!$E$26,'Input Parameters'!$F$26)</f>
        <v>4.8073260085899482E-2</v>
      </c>
      <c r="O648" s="8">
        <f t="shared" ca="1" si="68"/>
        <v>0.50625213275907921</v>
      </c>
      <c r="P648" s="29">
        <f ca="1">_xlfn.LOGNORM.INV(O648,'Input Parameters'!$H$27,'Input Parameters'!$I$27)</f>
        <v>1.4335380411634837</v>
      </c>
      <c r="Q648" s="10"/>
      <c r="R648" s="15">
        <f>'Input Parameters'!$E$28</f>
        <v>12.7</v>
      </c>
      <c r="S648" s="10">
        <f t="shared" ca="1" si="69"/>
        <v>0.47246207048297062</v>
      </c>
      <c r="T648" s="25">
        <f ca="1">_xlfn.LOGNORM.INV(S648,'Input Parameters'!$H$29,'Input Parameters'!$I$29)</f>
        <v>57.781922424159013</v>
      </c>
      <c r="U648" s="10">
        <f t="shared" ca="1" si="70"/>
        <v>0.8183068092744753</v>
      </c>
      <c r="V648" s="29">
        <f ca="1">IF('Input Parameters'!$D$30="Beta",_xlfn.BETA.INV(U648,'Input Parameters'!$L$30,'Input Parameters'!$M$30,'Input Parameters'!$J$30,'Input Parameters'!$K$30),IF('Input Parameters'!$D$30="LogNorm",_xlfn.LOGNORM.INV(U648,'Input Parameters'!$H$30,'Input Parameters'!$I$30)))</f>
        <v>1.4299506355216816</v>
      </c>
      <c r="W648" s="2">
        <f ca="1">N648+(P648-N648)*(1-ERF((T648-R648)/(2*SQRT(L648*'Input Parameters'!$E$31))))</f>
        <v>0.21634940801271257</v>
      </c>
      <c r="X648">
        <f t="shared" ca="1" si="73"/>
        <v>1</v>
      </c>
      <c r="Y648" s="7"/>
    </row>
    <row r="649" spans="1:25" ht="15" customHeight="1" x14ac:dyDescent="0.3">
      <c r="A649" s="130">
        <v>642</v>
      </c>
      <c r="B649" s="10">
        <f t="shared" ca="1" si="63"/>
        <v>0.43024060709487255</v>
      </c>
      <c r="C649" s="57">
        <f ca="1">_xlfn.NORM.INV(B649,'Input Parameters'!$E$19,'Input Parameters'!$F$19)</f>
        <v>552.44814216490659</v>
      </c>
      <c r="D649" s="10">
        <f t="shared" ca="1" si="64"/>
        <v>0.72520405213776085</v>
      </c>
      <c r="E649" s="59">
        <f ca="1">IF(_xlfn.NORM.INV(D649,'Input Parameters'!$E$20,'Input Parameters'!$F$20)&lt;3500,3500,IF(_xlfn.NORM.INV(D649,'Input Parameters'!$E$20,'Input Parameters'!$F$20)&gt;5500,5500,_xlfn.NORM.INV(D649,'Input Parameters'!$E$20,'Input Parameters'!$F$20)))</f>
        <v>5218.8602412166456</v>
      </c>
      <c r="F649" s="10">
        <f t="shared" ca="1" si="65"/>
        <v>0.95086771362311406</v>
      </c>
      <c r="G649" s="61">
        <f ca="1">_xlfn.NORM.INV(F649,'Input Parameters'!$E$21,'Input Parameters'!$F$21)</f>
        <v>297.84514087196743</v>
      </c>
      <c r="H649" s="54">
        <f ca="1">EXP(E649*(1/'Input Parameters'!$E$22-1/G649))</f>
        <v>1.3360938607290853</v>
      </c>
      <c r="I649" s="10">
        <f t="shared" ca="1" si="66"/>
        <v>9.015672754514048E-2</v>
      </c>
      <c r="J649" s="29">
        <f ca="1">_xlfn.BETA.INV(I649,'Input Parameters'!$L$24,'Input Parameters'!$M$24,'Input Parameters'!$J$24,'Input Parameters'!$K$24)</f>
        <v>0.38797696422034272</v>
      </c>
      <c r="K649" s="156">
        <f ca="1">('Input Parameters'!$E$25/'Input Parameters'!$E$31)^$J649</f>
        <v>6.1842078174772663E-2</v>
      </c>
      <c r="L649" s="66">
        <f ca="1">$H649*$C649*'Input Parameters'!$E$23*K649</f>
        <v>45.647033745626274</v>
      </c>
      <c r="M649" s="23">
        <f t="shared" ca="1" si="67"/>
        <v>0.1949875346453519</v>
      </c>
      <c r="N649" s="15">
        <f ca="1">_xlfn.NORM.INV(M649,'Input Parameters'!$E$26,'Input Parameters'!$F$26)</f>
        <v>1.5947085880307951E-2</v>
      </c>
      <c r="O649" s="8">
        <f t="shared" ca="1" si="68"/>
        <v>0.6484585413010554</v>
      </c>
      <c r="P649" s="29">
        <f ca="1">_xlfn.LOGNORM.INV(O649,'Input Parameters'!$H$27,'Input Parameters'!$I$27)</f>
        <v>1.685129159163679</v>
      </c>
      <c r="Q649" s="10"/>
      <c r="R649" s="15">
        <f>'Input Parameters'!$E$28</f>
        <v>12.7</v>
      </c>
      <c r="S649" s="10">
        <f t="shared" ca="1" si="69"/>
        <v>0.74111989219226437</v>
      </c>
      <c r="T649" s="25">
        <f ca="1">_xlfn.LOGNORM.INV(S649,'Input Parameters'!$H$29,'Input Parameters'!$I$29)</f>
        <v>62.617863421857187</v>
      </c>
      <c r="U649" s="10">
        <f t="shared" ca="1" si="70"/>
        <v>0.3909925524855018</v>
      </c>
      <c r="V649" s="29">
        <f ca="1">IF('Input Parameters'!$D$30="Beta",_xlfn.BETA.INV(U649,'Input Parameters'!$L$30,'Input Parameters'!$M$30,'Input Parameters'!$J$30,'Input Parameters'!$K$30),IF('Input Parameters'!$D$30="LogNorm",_xlfn.LOGNORM.INV(U649,'Input Parameters'!$H$30,'Input Parameters'!$I$30)))</f>
        <v>0.89590428695011337</v>
      </c>
      <c r="W649" s="2">
        <f ca="1">N649+(P649-N649)*(1-ERF((T649-R649)/(2*SQRT(L649*'Input Parameters'!$E$31))))</f>
        <v>1.0197355050675037</v>
      </c>
      <c r="X649">
        <f t="shared" ref="X649:X712" ca="1" si="74">IFERROR(IF(W649&gt;V649,0,1),0)</f>
        <v>0</v>
      </c>
      <c r="Y649" s="7"/>
    </row>
    <row r="650" spans="1:25" ht="15" customHeight="1" x14ac:dyDescent="0.3">
      <c r="A650" s="130">
        <v>643</v>
      </c>
      <c r="B650" s="10">
        <f t="shared" ca="1" si="63"/>
        <v>0.12678678233933083</v>
      </c>
      <c r="C650" s="57">
        <f ca="1">_xlfn.NORM.INV(B650,'Input Parameters'!$E$19,'Input Parameters'!$F$19)</f>
        <v>470.82529810265515</v>
      </c>
      <c r="D650" s="10">
        <f t="shared" ca="1" si="64"/>
        <v>0.42127817493260422</v>
      </c>
      <c r="E650" s="59">
        <f ca="1">IF(_xlfn.NORM.INV(D650,'Input Parameters'!$E$20,'Input Parameters'!$F$20)&lt;3500,3500,IF(_xlfn.NORM.INV(D650,'Input Parameters'!$E$20,'Input Parameters'!$F$20)&gt;5500,5500,_xlfn.NORM.INV(D650,'Input Parameters'!$E$20,'Input Parameters'!$F$20)))</f>
        <v>4660.9627270972542</v>
      </c>
      <c r="F650" s="10">
        <f t="shared" ca="1" si="65"/>
        <v>0.62179489484647366</v>
      </c>
      <c r="G650" s="61">
        <f ca="1">_xlfn.NORM.INV(F650,'Input Parameters'!$E$21,'Input Parameters'!$F$21)</f>
        <v>287.28815815127615</v>
      </c>
      <c r="H650" s="54">
        <f ca="1">EXP(E650*(1/'Input Parameters'!$E$22-1/G650))</f>
        <v>0.72885814016133499</v>
      </c>
      <c r="I650" s="10">
        <f t="shared" ca="1" si="66"/>
        <v>0.90220796698179107</v>
      </c>
      <c r="J650" s="29">
        <f ca="1">_xlfn.BETA.INV(I650,'Input Parameters'!$L$24,'Input Parameters'!$M$24,'Input Parameters'!$J$24,'Input Parameters'!$K$24)</f>
        <v>0.79414124465168001</v>
      </c>
      <c r="K650" s="156">
        <f ca="1">('Input Parameters'!$E$25/'Input Parameters'!$E$31)^$J650</f>
        <v>3.3566557268833743E-3</v>
      </c>
      <c r="L650" s="66">
        <f ca="1">$H650*$C650*'Input Parameters'!$E$23*K650</f>
        <v>1.1518862627636266</v>
      </c>
      <c r="M650" s="23">
        <f t="shared" ca="1" si="67"/>
        <v>7.8875442327045686E-2</v>
      </c>
      <c r="N650" s="15">
        <f ca="1">_xlfn.NORM.INV(M650,'Input Parameters'!$E$26,'Input Parameters'!$F$26)</f>
        <v>4.3337949515654742E-3</v>
      </c>
      <c r="O650" s="8">
        <f t="shared" ca="1" si="68"/>
        <v>1.3517113001925485E-2</v>
      </c>
      <c r="P650" s="29">
        <f ca="1">_xlfn.LOGNORM.INV(O650,'Input Parameters'!$H$27,'Input Parameters'!$I$27)</f>
        <v>0.53527801918397022</v>
      </c>
      <c r="Q650" s="10"/>
      <c r="R650" s="15">
        <f>'Input Parameters'!$E$28</f>
        <v>12.7</v>
      </c>
      <c r="S650" s="10">
        <f t="shared" ca="1" si="69"/>
        <v>5.3688039183009129E-2</v>
      </c>
      <c r="T650" s="25">
        <f ca="1">_xlfn.LOGNORM.INV(S650,'Input Parameters'!$H$29,'Input Parameters'!$I$29)</f>
        <v>48.601817526521671</v>
      </c>
      <c r="U650" s="10">
        <f t="shared" ca="1" si="70"/>
        <v>0.6829267241406608</v>
      </c>
      <c r="V650" s="29">
        <f ca="1">IF('Input Parameters'!$D$30="Beta",_xlfn.BETA.INV(U650,'Input Parameters'!$L$30,'Input Parameters'!$M$30,'Input Parameters'!$J$30,'Input Parameters'!$K$30),IF('Input Parameters'!$D$30="LogNorm",_xlfn.LOGNORM.INV(U650,'Input Parameters'!$H$30,'Input Parameters'!$I$30)))</f>
        <v>1.2054770470543477</v>
      </c>
      <c r="W650" s="2">
        <f ca="1">N650+(P650-N650)*(1-ERF((T650-R650)/(2*SQRT(L650*'Input Parameters'!$E$31))))</f>
        <v>1.3897541324545485E-2</v>
      </c>
      <c r="X650">
        <f t="shared" ca="1" si="74"/>
        <v>1</v>
      </c>
      <c r="Y650" s="7"/>
    </row>
    <row r="651" spans="1:25" ht="15" customHeight="1" x14ac:dyDescent="0.3">
      <c r="A651" s="130">
        <v>644</v>
      </c>
      <c r="B651" s="10">
        <f t="shared" ca="1" si="63"/>
        <v>0.64020024890202432</v>
      </c>
      <c r="C651" s="57">
        <f ca="1">_xlfn.NORM.INV(B651,'Input Parameters'!$E$19,'Input Parameters'!$F$19)</f>
        <v>597.63500154198789</v>
      </c>
      <c r="D651" s="10">
        <f t="shared" ca="1" si="64"/>
        <v>0.75725277077744735</v>
      </c>
      <c r="E651" s="59">
        <f ca="1">IF(_xlfn.NORM.INV(D651,'Input Parameters'!$E$20,'Input Parameters'!$F$20)&lt;3500,3500,IF(_xlfn.NORM.INV(D651,'Input Parameters'!$E$20,'Input Parameters'!$F$20)&gt;5500,5500,_xlfn.NORM.INV(D651,'Input Parameters'!$E$20,'Input Parameters'!$F$20)))</f>
        <v>5288.2449435263397</v>
      </c>
      <c r="F651" s="10">
        <f t="shared" ca="1" si="65"/>
        <v>0.7704980274814679</v>
      </c>
      <c r="G651" s="61">
        <f ca="1">_xlfn.NORM.INV(F651,'Input Parameters'!$E$21,'Input Parameters'!$F$21)</f>
        <v>290.67023561290353</v>
      </c>
      <c r="H651" s="54">
        <f ca="1">EXP(E651*(1/'Input Parameters'!$E$22-1/G651))</f>
        <v>0.86531445573557442</v>
      </c>
      <c r="I651" s="10">
        <f t="shared" ca="1" si="66"/>
        <v>0.11383053079231142</v>
      </c>
      <c r="J651" s="29">
        <f ca="1">_xlfn.BETA.INV(I651,'Input Parameters'!$L$24,'Input Parameters'!$M$24,'Input Parameters'!$J$24,'Input Parameters'!$K$24)</f>
        <v>0.4092278837597636</v>
      </c>
      <c r="K651" s="156">
        <f ca="1">('Input Parameters'!$E$25/'Input Parameters'!$E$31)^$J651</f>
        <v>5.3098013863081973E-2</v>
      </c>
      <c r="L651" s="66">
        <f ca="1">$H651*$C651*'Input Parameters'!$E$23*K651</f>
        <v>27.459224028036626</v>
      </c>
      <c r="M651" s="23">
        <f t="shared" ca="1" si="67"/>
        <v>0.6973952773361155</v>
      </c>
      <c r="N651" s="15">
        <f ca="1">_xlfn.NORM.INV(M651,'Input Parameters'!$E$26,'Input Parameters'!$F$26)</f>
        <v>4.4855397016835295E-2</v>
      </c>
      <c r="O651" s="8">
        <f t="shared" ca="1" si="68"/>
        <v>0.64821370021581914</v>
      </c>
      <c r="P651" s="29">
        <f ca="1">_xlfn.LOGNORM.INV(O651,'Input Parameters'!$H$27,'Input Parameters'!$I$27)</f>
        <v>1.6846372742978624</v>
      </c>
      <c r="Q651" s="10"/>
      <c r="R651" s="15">
        <f>'Input Parameters'!$E$28</f>
        <v>12.7</v>
      </c>
      <c r="S651" s="10">
        <f t="shared" ca="1" si="69"/>
        <v>0.24503379386133883</v>
      </c>
      <c r="T651" s="25">
        <f ca="1">_xlfn.LOGNORM.INV(S651,'Input Parameters'!$H$29,'Input Parameters'!$I$29)</f>
        <v>53.8897833505428</v>
      </c>
      <c r="U651" s="10">
        <f t="shared" ca="1" si="70"/>
        <v>0.35866469090236908</v>
      </c>
      <c r="V651" s="29">
        <f ca="1">IF('Input Parameters'!$D$30="Beta",_xlfn.BETA.INV(U651,'Input Parameters'!$L$30,'Input Parameters'!$M$30,'Input Parameters'!$J$30,'Input Parameters'!$K$30),IF('Input Parameters'!$D$30="LogNorm",_xlfn.LOGNORM.INV(U651,'Input Parameters'!$H$30,'Input Parameters'!$I$30)))</f>
        <v>0.86627028970270847</v>
      </c>
      <c r="W651" s="2">
        <f ca="1">N651+(P651-N651)*(1-ERF((T651-R651)/(2*SQRT(L651*'Input Parameters'!$E$31))))</f>
        <v>0.99320230271043708</v>
      </c>
      <c r="X651">
        <f t="shared" ca="1" si="74"/>
        <v>0</v>
      </c>
      <c r="Y651" s="7"/>
    </row>
    <row r="652" spans="1:25" ht="15" customHeight="1" x14ac:dyDescent="0.3">
      <c r="A652" s="130">
        <v>645</v>
      </c>
      <c r="B652" s="10">
        <f t="shared" ca="1" si="63"/>
        <v>0.74900031463749983</v>
      </c>
      <c r="C652" s="57">
        <f ca="1">_xlfn.NORM.INV(B652,'Input Parameters'!$E$19,'Input Parameters'!$F$19)</f>
        <v>624.02883864569742</v>
      </c>
      <c r="D652" s="10">
        <f t="shared" ca="1" si="64"/>
        <v>0.85097640157720111</v>
      </c>
      <c r="E652" s="59">
        <f ca="1">IF(_xlfn.NORM.INV(D652,'Input Parameters'!$E$20,'Input Parameters'!$F$20)&lt;3500,3500,IF(_xlfn.NORM.INV(D652,'Input Parameters'!$E$20,'Input Parameters'!$F$20)&gt;5500,5500,_xlfn.NORM.INV(D652,'Input Parameters'!$E$20,'Input Parameters'!$F$20)))</f>
        <v>5500</v>
      </c>
      <c r="F652" s="10">
        <f t="shared" ca="1" si="65"/>
        <v>0.26278611663093709</v>
      </c>
      <c r="G652" s="61">
        <f ca="1">_xlfn.NORM.INV(F652,'Input Parameters'!$E$21,'Input Parameters'!$F$21)</f>
        <v>279.86063310677957</v>
      </c>
      <c r="H652" s="54">
        <f ca="1">EXP(E652*(1/'Input Parameters'!$E$22-1/G652))</f>
        <v>0.41424074361355767</v>
      </c>
      <c r="I652" s="10">
        <f t="shared" ca="1" si="66"/>
        <v>0.73843705675681393</v>
      </c>
      <c r="J652" s="29">
        <f ca="1">_xlfn.BETA.INV(I652,'Input Parameters'!$L$24,'Input Parameters'!$M$24,'Input Parameters'!$J$24,'Input Parameters'!$K$24)</f>
        <v>0.70573248628958885</v>
      </c>
      <c r="K652" s="156">
        <f ca="1">('Input Parameters'!$E$25/'Input Parameters'!$E$31)^$J652</f>
        <v>6.329046585971069E-3</v>
      </c>
      <c r="L652" s="66">
        <f ca="1">$H652*$C652*'Input Parameters'!$E$23*K652</f>
        <v>1.6360469613112869</v>
      </c>
      <c r="M652" s="23">
        <f t="shared" ca="1" si="67"/>
        <v>0.74361317268082183</v>
      </c>
      <c r="N652" s="15">
        <f ca="1">_xlfn.NORM.INV(M652,'Input Parameters'!$E$26,'Input Parameters'!$F$26)</f>
        <v>4.7745024065802666E-2</v>
      </c>
      <c r="O652" s="8">
        <f t="shared" ca="1" si="68"/>
        <v>0.17209525859916541</v>
      </c>
      <c r="P652" s="29">
        <f ca="1">_xlfn.LOGNORM.INV(O652,'Input Parameters'!$H$27,'Input Parameters'!$I$27)</f>
        <v>0.93681215394254125</v>
      </c>
      <c r="Q652" s="10"/>
      <c r="R652" s="15">
        <f>'Input Parameters'!$E$28</f>
        <v>12.7</v>
      </c>
      <c r="S652" s="10">
        <f t="shared" ca="1" si="69"/>
        <v>0.34947155624244919</v>
      </c>
      <c r="T652" s="25">
        <f ca="1">_xlfn.LOGNORM.INV(S652,'Input Parameters'!$H$29,'Input Parameters'!$I$29)</f>
        <v>55.757428771879006</v>
      </c>
      <c r="U652" s="10">
        <f t="shared" ca="1" si="70"/>
        <v>0.28413704024192554</v>
      </c>
      <c r="V652" s="29">
        <f ca="1">IF('Input Parameters'!$D$30="Beta",_xlfn.BETA.INV(U652,'Input Parameters'!$L$30,'Input Parameters'!$M$30,'Input Parameters'!$J$30,'Input Parameters'!$K$30),IF('Input Parameters'!$D$30="LogNorm",_xlfn.LOGNORM.INV(U652,'Input Parameters'!$H$30,'Input Parameters'!$I$30)))</f>
        <v>0.79787369859758106</v>
      </c>
      <c r="W652" s="2">
        <f ca="1">N652+(P652-N652)*(1-ERF((T652-R652)/(2*SQRT(L652*'Input Parameters'!$E$31))))</f>
        <v>6.3123790895347365E-2</v>
      </c>
      <c r="X652">
        <f t="shared" ca="1" si="74"/>
        <v>1</v>
      </c>
      <c r="Y652" s="7"/>
    </row>
    <row r="653" spans="1:25" ht="15" customHeight="1" x14ac:dyDescent="0.3">
      <c r="A653" s="130">
        <v>646</v>
      </c>
      <c r="B653" s="10">
        <f t="shared" ca="1" si="63"/>
        <v>0.19485106553669662</v>
      </c>
      <c r="C653" s="57">
        <f ca="1">_xlfn.NORM.INV(B653,'Input Parameters'!$E$19,'Input Parameters'!$F$19)</f>
        <v>494.61667629247347</v>
      </c>
      <c r="D653" s="10">
        <f t="shared" ca="1" si="64"/>
        <v>0.41272247594227518</v>
      </c>
      <c r="E653" s="59">
        <f ca="1">IF(_xlfn.NORM.INV(D653,'Input Parameters'!$E$20,'Input Parameters'!$F$20)&lt;3500,3500,IF(_xlfn.NORM.INV(D653,'Input Parameters'!$E$20,'Input Parameters'!$F$20)&gt;5500,5500,_xlfn.NORM.INV(D653,'Input Parameters'!$E$20,'Input Parameters'!$F$20)))</f>
        <v>4645.6169015548257</v>
      </c>
      <c r="F653" s="10">
        <f t="shared" ca="1" si="65"/>
        <v>0.14783779404095265</v>
      </c>
      <c r="G653" s="61">
        <f ca="1">_xlfn.NORM.INV(F653,'Input Parameters'!$E$21,'Input Parameters'!$F$21)</f>
        <v>276.63038996618957</v>
      </c>
      <c r="H653" s="54">
        <f ca="1">EXP(E653*(1/'Input Parameters'!$E$22-1/G653))</f>
        <v>0.39131571493402806</v>
      </c>
      <c r="I653" s="10">
        <f t="shared" ca="1" si="66"/>
        <v>0.8589048248371689</v>
      </c>
      <c r="J653" s="29">
        <f ca="1">_xlfn.BETA.INV(I653,'Input Parameters'!$L$24,'Input Parameters'!$M$24,'Input Parameters'!$J$24,'Input Parameters'!$K$24)</f>
        <v>0.76638656052374543</v>
      </c>
      <c r="K653" s="156">
        <f ca="1">('Input Parameters'!$E$25/'Input Parameters'!$E$31)^$J653</f>
        <v>4.0961385389866887E-3</v>
      </c>
      <c r="L653" s="66">
        <f ca="1">$H653*$C653*'Input Parameters'!$E$23*K653</f>
        <v>0.7928128503216576</v>
      </c>
      <c r="M653" s="23">
        <f t="shared" ca="1" si="67"/>
        <v>0.16782961649640515</v>
      </c>
      <c r="N653" s="15">
        <f ca="1">_xlfn.NORM.INV(M653,'Input Parameters'!$E$26,'Input Parameters'!$F$26)</f>
        <v>1.3781674113914844E-2</v>
      </c>
      <c r="O653" s="8">
        <f t="shared" ca="1" si="68"/>
        <v>0.85482359215927384</v>
      </c>
      <c r="P653" s="29">
        <f ca="1">_xlfn.LOGNORM.INV(O653,'Input Parameters'!$H$27,'Input Parameters'!$I$27)</f>
        <v>2.2727583060340901</v>
      </c>
      <c r="Q653" s="10"/>
      <c r="R653" s="15">
        <f>'Input Parameters'!$E$28</f>
        <v>12.7</v>
      </c>
      <c r="S653" s="10">
        <f t="shared" ca="1" si="69"/>
        <v>0.127132509282331</v>
      </c>
      <c r="T653" s="25">
        <f ca="1">_xlfn.LOGNORM.INV(S653,'Input Parameters'!$H$29,'Input Parameters'!$I$29)</f>
        <v>51.235611075180529</v>
      </c>
      <c r="U653" s="10">
        <f t="shared" ca="1" si="70"/>
        <v>0.82298283672489847</v>
      </c>
      <c r="V653" s="29">
        <f ca="1">IF('Input Parameters'!$D$30="Beta",_xlfn.BETA.INV(U653,'Input Parameters'!$L$30,'Input Parameters'!$M$30,'Input Parameters'!$J$30,'Input Parameters'!$K$30),IF('Input Parameters'!$D$30="LogNorm",_xlfn.LOGNORM.INV(U653,'Input Parameters'!$H$30,'Input Parameters'!$I$30)))</f>
        <v>1.4400579671664684</v>
      </c>
      <c r="W653" s="2">
        <f ca="1">N653+(P653-N653)*(1-ERF((T653-R653)/(2*SQRT(L653*'Input Parameters'!$E$31))))</f>
        <v>1.8776864681703628E-2</v>
      </c>
      <c r="X653">
        <f t="shared" ca="1" si="74"/>
        <v>1</v>
      </c>
      <c r="Y653" s="7"/>
    </row>
    <row r="654" spans="1:25" ht="15" customHeight="1" x14ac:dyDescent="0.3">
      <c r="A654" s="130">
        <v>647</v>
      </c>
      <c r="B654" s="10">
        <f t="shared" ca="1" si="63"/>
        <v>0.30623022292495028</v>
      </c>
      <c r="C654" s="57">
        <f ca="1">_xlfn.NORM.INV(B654,'Input Parameters'!$E$19,'Input Parameters'!$F$19)</f>
        <v>524.49530258357856</v>
      </c>
      <c r="D654" s="10">
        <f t="shared" ca="1" si="64"/>
        <v>0.15351036037859911</v>
      </c>
      <c r="E654" s="59">
        <f ca="1">IF(_xlfn.NORM.INV(D654,'Input Parameters'!$E$20,'Input Parameters'!$F$20)&lt;3500,3500,IF(_xlfn.NORM.INV(D654,'Input Parameters'!$E$20,'Input Parameters'!$F$20)&gt;5500,5500,_xlfn.NORM.INV(D654,'Input Parameters'!$E$20,'Input Parameters'!$F$20)))</f>
        <v>4084.9545997448013</v>
      </c>
      <c r="F654" s="10">
        <f t="shared" ca="1" si="65"/>
        <v>0.45902450687643814</v>
      </c>
      <c r="G654" s="61">
        <f ca="1">_xlfn.NORM.INV(F654,'Input Parameters'!$E$21,'Input Parameters'!$F$21)</f>
        <v>284.04127211518119</v>
      </c>
      <c r="H654" s="54">
        <f ca="1">EXP(E654*(1/'Input Parameters'!$E$22-1/G654))</f>
        <v>0.64421136866545237</v>
      </c>
      <c r="I654" s="10">
        <f t="shared" ca="1" si="66"/>
        <v>0.86989559321903553</v>
      </c>
      <c r="J654" s="29">
        <f ca="1">_xlfn.BETA.INV(I654,'Input Parameters'!$L$24,'Input Parameters'!$M$24,'Input Parameters'!$J$24,'Input Parameters'!$K$24)</f>
        <v>0.77295508194493689</v>
      </c>
      <c r="K654" s="156">
        <f ca="1">('Input Parameters'!$E$25/'Input Parameters'!$E$31)^$J654</f>
        <v>3.9076067736596434E-3</v>
      </c>
      <c r="L654" s="66">
        <f ca="1">$H654*$C654*'Input Parameters'!$E$23*K654</f>
        <v>1.3203249843531237</v>
      </c>
      <c r="M654" s="23">
        <f t="shared" ca="1" si="67"/>
        <v>2.3235618395019753E-2</v>
      </c>
      <c r="N654" s="15">
        <f ca="1">_xlfn.NORM.INV(M654,'Input Parameters'!$E$26,'Input Parameters'!$F$26)</f>
        <v>-7.8128435476992678E-3</v>
      </c>
      <c r="O654" s="8">
        <f t="shared" ca="1" si="68"/>
        <v>0.43628217985961315</v>
      </c>
      <c r="P654" s="29">
        <f ca="1">_xlfn.LOGNORM.INV(O654,'Input Parameters'!$H$27,'Input Parameters'!$I$27)</f>
        <v>1.3261079038857113</v>
      </c>
      <c r="Q654" s="10"/>
      <c r="R654" s="15">
        <f>'Input Parameters'!$E$28</f>
        <v>12.7</v>
      </c>
      <c r="S654" s="10">
        <f t="shared" ca="1" si="69"/>
        <v>5.6048958747857869E-2</v>
      </c>
      <c r="T654" s="25">
        <f ca="1">_xlfn.LOGNORM.INV(S654,'Input Parameters'!$H$29,'Input Parameters'!$I$29)</f>
        <v>48.717997751562457</v>
      </c>
      <c r="U654" s="10">
        <f t="shared" ca="1" si="70"/>
        <v>0.60450053964071104</v>
      </c>
      <c r="V654" s="29">
        <f ca="1">IF('Input Parameters'!$D$30="Beta",_xlfn.BETA.INV(U654,'Input Parameters'!$L$30,'Input Parameters'!$M$30,'Input Parameters'!$J$30,'Input Parameters'!$K$30),IF('Input Parameters'!$D$30="LogNorm",_xlfn.LOGNORM.INV(U654,'Input Parameters'!$H$30,'Input Parameters'!$I$30)))</f>
        <v>1.1092829153881349</v>
      </c>
      <c r="W654" s="2">
        <f ca="1">N654+(P654-N654)*(1-ERF((T654-R654)/(2*SQRT(L654*'Input Parameters'!$E$31))))</f>
        <v>2.7747523367202688E-2</v>
      </c>
      <c r="X654">
        <f t="shared" ca="1" si="74"/>
        <v>1</v>
      </c>
      <c r="Y654" s="7"/>
    </row>
    <row r="655" spans="1:25" ht="15" customHeight="1" x14ac:dyDescent="0.3">
      <c r="A655" s="130">
        <v>648</v>
      </c>
      <c r="B655" s="10">
        <f t="shared" ca="1" si="63"/>
        <v>0.73636369166058535</v>
      </c>
      <c r="C655" s="57">
        <f ca="1">_xlfn.NORM.INV(B655,'Input Parameters'!$E$19,'Input Parameters'!$F$19)</f>
        <v>620.71877647211932</v>
      </c>
      <c r="D655" s="10">
        <f t="shared" ca="1" si="64"/>
        <v>0.23574059547562809</v>
      </c>
      <c r="E655" s="59">
        <f ca="1">IF(_xlfn.NORM.INV(D655,'Input Parameters'!$E$20,'Input Parameters'!$F$20)&lt;3500,3500,IF(_xlfn.NORM.INV(D655,'Input Parameters'!$E$20,'Input Parameters'!$F$20)&gt;5500,5500,_xlfn.NORM.INV(D655,'Input Parameters'!$E$20,'Input Parameters'!$F$20)))</f>
        <v>4295.9501967111664</v>
      </c>
      <c r="F655" s="10">
        <f t="shared" ca="1" si="65"/>
        <v>0.72134463652224423</v>
      </c>
      <c r="G655" s="61">
        <f ca="1">_xlfn.NORM.INV(F655,'Input Parameters'!$E$21,'Input Parameters'!$F$21)</f>
        <v>289.46256757910879</v>
      </c>
      <c r="H655" s="54">
        <f ca="1">EXP(E655*(1/'Input Parameters'!$E$22-1/G655))</f>
        <v>0.83595616330198508</v>
      </c>
      <c r="I655" s="10">
        <f t="shared" ca="1" si="66"/>
        <v>0.34458111085452747</v>
      </c>
      <c r="J655" s="29">
        <f ca="1">_xlfn.BETA.INV(I655,'Input Parameters'!$L$24,'Input Parameters'!$M$24,'Input Parameters'!$J$24,'Input Parameters'!$K$24)</f>
        <v>0.54174884633751874</v>
      </c>
      <c r="K655" s="156">
        <f ca="1">('Input Parameters'!$E$25/'Input Parameters'!$E$31)^$J655</f>
        <v>2.0521930073335592E-2</v>
      </c>
      <c r="L655" s="66">
        <f ca="1">$H655*$C655*'Input Parameters'!$E$23*K655</f>
        <v>10.648699957423689</v>
      </c>
      <c r="M655" s="23">
        <f t="shared" ca="1" si="67"/>
        <v>0.77104217779893169</v>
      </c>
      <c r="N655" s="15">
        <f ca="1">_xlfn.NORM.INV(M655,'Input Parameters'!$E$26,'Input Parameters'!$F$26)</f>
        <v>4.9587951499008853E-2</v>
      </c>
      <c r="O655" s="8">
        <f t="shared" ca="1" si="68"/>
        <v>0.82365812287755247</v>
      </c>
      <c r="P655" s="29">
        <f ca="1">_xlfn.LOGNORM.INV(O655,'Input Parameters'!$H$27,'Input Parameters'!$I$27)</f>
        <v>2.1476774151461608</v>
      </c>
      <c r="Q655" s="10"/>
      <c r="R655" s="15">
        <f>'Input Parameters'!$E$28</f>
        <v>12.7</v>
      </c>
      <c r="S655" s="10">
        <f t="shared" ca="1" si="69"/>
        <v>0.60480632516334709</v>
      </c>
      <c r="T655" s="25">
        <f ca="1">_xlfn.LOGNORM.INV(S655,'Input Parameters'!$H$29,'Input Parameters'!$I$29)</f>
        <v>59.995835032013964</v>
      </c>
      <c r="U655" s="10">
        <f t="shared" ca="1" si="70"/>
        <v>0.64802663547306538</v>
      </c>
      <c r="V655" s="29">
        <f ca="1">IF('Input Parameters'!$D$30="Beta",_xlfn.BETA.INV(U655,'Input Parameters'!$L$30,'Input Parameters'!$M$30,'Input Parameters'!$J$30,'Input Parameters'!$K$30),IF('Input Parameters'!$D$30="LogNorm",_xlfn.LOGNORM.INV(U655,'Input Parameters'!$H$30,'Input Parameters'!$I$30)))</f>
        <v>1.1607396646326655</v>
      </c>
      <c r="W655" s="2">
        <f ca="1">N655+(P655-N655)*(1-ERF((T655-R655)/(2*SQRT(L655*'Input Parameters'!$E$31))))</f>
        <v>0.69041738325299462</v>
      </c>
      <c r="X655">
        <f t="shared" ca="1" si="74"/>
        <v>1</v>
      </c>
      <c r="Y655" s="7"/>
    </row>
    <row r="656" spans="1:25" ht="15" customHeight="1" x14ac:dyDescent="0.3">
      <c r="A656" s="130">
        <v>649</v>
      </c>
      <c r="B656" s="10">
        <f t="shared" ca="1" si="63"/>
        <v>0.99486322692550189</v>
      </c>
      <c r="C656" s="57">
        <f ca="1">_xlfn.NORM.INV(B656,'Input Parameters'!$E$19,'Input Parameters'!$F$19)</f>
        <v>784.1678704247737</v>
      </c>
      <c r="D656" s="10">
        <f t="shared" ca="1" si="64"/>
        <v>0.16030610661998357</v>
      </c>
      <c r="E656" s="59">
        <f ca="1">IF(_xlfn.NORM.INV(D656,'Input Parameters'!$E$20,'Input Parameters'!$F$20)&lt;3500,3500,IF(_xlfn.NORM.INV(D656,'Input Parameters'!$E$20,'Input Parameters'!$F$20)&gt;5500,5500,_xlfn.NORM.INV(D656,'Input Parameters'!$E$20,'Input Parameters'!$F$20)))</f>
        <v>4104.7595903770052</v>
      </c>
      <c r="F656" s="10">
        <f t="shared" ca="1" si="65"/>
        <v>0.2499022439420403</v>
      </c>
      <c r="G656" s="61">
        <f ca="1">_xlfn.NORM.INV(F656,'Input Parameters'!$E$21,'Input Parameters'!$F$21)</f>
        <v>279.54609237905333</v>
      </c>
      <c r="H656" s="54">
        <f ca="1">EXP(E656*(1/'Input Parameters'!$E$22-1/G656))</f>
        <v>0.50954304606700473</v>
      </c>
      <c r="I656" s="10">
        <f t="shared" ca="1" si="66"/>
        <v>0.57022590754226177</v>
      </c>
      <c r="J656" s="29">
        <f ca="1">_xlfn.BETA.INV(I656,'Input Parameters'!$L$24,'Input Parameters'!$M$24,'Input Parameters'!$J$24,'Input Parameters'!$K$24)</f>
        <v>0.63539511355652101</v>
      </c>
      <c r="K656" s="156">
        <f ca="1">('Input Parameters'!$E$25/'Input Parameters'!$E$31)^$J656</f>
        <v>1.0482614329818387E-2</v>
      </c>
      <c r="L656" s="66">
        <f ca="1">$H656*$C656*'Input Parameters'!$E$23*K656</f>
        <v>4.1885097508652054</v>
      </c>
      <c r="M656" s="23">
        <f t="shared" ca="1" si="67"/>
        <v>0.98050879267102942</v>
      </c>
      <c r="N656" s="15">
        <f ca="1">_xlfn.NORM.INV(M656,'Input Parameters'!$E$26,'Input Parameters'!$F$26)</f>
        <v>7.7351821864021147E-2</v>
      </c>
      <c r="O656" s="8">
        <f t="shared" ca="1" si="68"/>
        <v>0.49122606029272198</v>
      </c>
      <c r="P656" s="29">
        <f ca="1">_xlfn.LOGNORM.INV(O656,'Input Parameters'!$H$27,'Input Parameters'!$I$27)</f>
        <v>1.4098469673193252</v>
      </c>
      <c r="Q656" s="10"/>
      <c r="R656" s="15">
        <f>'Input Parameters'!$E$28</f>
        <v>12.7</v>
      </c>
      <c r="S656" s="10">
        <f t="shared" ca="1" si="69"/>
        <v>0.58239926829408117</v>
      </c>
      <c r="T656" s="25">
        <f ca="1">_xlfn.LOGNORM.INV(S656,'Input Parameters'!$H$29,'Input Parameters'!$I$29)</f>
        <v>59.607943520684358</v>
      </c>
      <c r="U656" s="10">
        <f t="shared" ca="1" si="70"/>
        <v>0.25068832672270469</v>
      </c>
      <c r="V656" s="29">
        <f ca="1">IF('Input Parameters'!$D$30="Beta",_xlfn.BETA.INV(U656,'Input Parameters'!$L$30,'Input Parameters'!$M$30,'Input Parameters'!$J$30,'Input Parameters'!$K$30),IF('Input Parameters'!$D$30="LogNorm",_xlfn.LOGNORM.INV(U656,'Input Parameters'!$H$30,'Input Parameters'!$I$30)))</f>
        <v>0.76649908075437745</v>
      </c>
      <c r="W656" s="2">
        <f ca="1">N656+(P656-N656)*(1-ERF((T656-R656)/(2*SQRT(L656*'Input Parameters'!$E$31))))</f>
        <v>0.21737413714623682</v>
      </c>
      <c r="X656">
        <f t="shared" ca="1" si="74"/>
        <v>1</v>
      </c>
      <c r="Y656" s="7"/>
    </row>
    <row r="657" spans="1:25" ht="15" customHeight="1" x14ac:dyDescent="0.3">
      <c r="A657" s="130">
        <v>650</v>
      </c>
      <c r="B657" s="10">
        <f t="shared" ca="1" si="63"/>
        <v>0.75584089881902949</v>
      </c>
      <c r="C657" s="57">
        <f ca="1">_xlfn.NORM.INV(B657,'Input Parameters'!$E$19,'Input Parameters'!$F$19)</f>
        <v>625.85733518111761</v>
      </c>
      <c r="D657" s="10">
        <f t="shared" ca="1" si="64"/>
        <v>0.37258857075769614</v>
      </c>
      <c r="E657" s="59">
        <f ca="1">IF(_xlfn.NORM.INV(D657,'Input Parameters'!$E$20,'Input Parameters'!$F$20)&lt;3500,3500,IF(_xlfn.NORM.INV(D657,'Input Parameters'!$E$20,'Input Parameters'!$F$20)&gt;5500,5500,_xlfn.NORM.INV(D657,'Input Parameters'!$E$20,'Input Parameters'!$F$20)))</f>
        <v>4572.4963649804831</v>
      </c>
      <c r="F657" s="10">
        <f t="shared" ca="1" si="65"/>
        <v>0.80464280912404085</v>
      </c>
      <c r="G657" s="61">
        <f ca="1">_xlfn.NORM.INV(F657,'Input Parameters'!$E$21,'Input Parameters'!$F$21)</f>
        <v>291.5964152325306</v>
      </c>
      <c r="H657" s="54">
        <f ca="1">EXP(E657*(1/'Input Parameters'!$E$22-1/G657))</f>
        <v>0.92763430821086101</v>
      </c>
      <c r="I657" s="10">
        <f t="shared" ca="1" si="66"/>
        <v>0.18703304063354709</v>
      </c>
      <c r="J657" s="29">
        <f ca="1">_xlfn.BETA.INV(I657,'Input Parameters'!$L$24,'Input Parameters'!$M$24,'Input Parameters'!$J$24,'Input Parameters'!$K$24)</f>
        <v>0.46088439306835022</v>
      </c>
      <c r="K657" s="156">
        <f ca="1">('Input Parameters'!$E$25/'Input Parameters'!$E$31)^$J657</f>
        <v>3.6656071963941793E-2</v>
      </c>
      <c r="L657" s="66">
        <f ca="1">$H657*$C657*'Input Parameters'!$E$23*K657</f>
        <v>21.281296060530835</v>
      </c>
      <c r="M657" s="23">
        <f t="shared" ca="1" si="67"/>
        <v>0.78312900412567843</v>
      </c>
      <c r="N657" s="15">
        <f ca="1">_xlfn.NORM.INV(M657,'Input Parameters'!$E$26,'Input Parameters'!$F$26)</f>
        <v>5.0438892100050016E-2</v>
      </c>
      <c r="O657" s="8">
        <f t="shared" ca="1" si="68"/>
        <v>7.5186949944254899E-2</v>
      </c>
      <c r="P657" s="29">
        <f ca="1">_xlfn.LOGNORM.INV(O657,'Input Parameters'!$H$27,'Input Parameters'!$I$27)</f>
        <v>0.75346790387357376</v>
      </c>
      <c r="Q657" s="10"/>
      <c r="R657" s="15">
        <f>'Input Parameters'!$E$28</f>
        <v>12.7</v>
      </c>
      <c r="S657" s="10">
        <f t="shared" ca="1" si="69"/>
        <v>0.84385781783343861</v>
      </c>
      <c r="T657" s="25">
        <f ca="1">_xlfn.LOGNORM.INV(S657,'Input Parameters'!$H$29,'Input Parameters'!$I$29)</f>
        <v>65.227259633859958</v>
      </c>
      <c r="U657" s="10">
        <f t="shared" ca="1" si="70"/>
        <v>0.49723661376487671</v>
      </c>
      <c r="V657" s="29">
        <f ca="1">IF('Input Parameters'!$D$30="Beta",_xlfn.BETA.INV(U657,'Input Parameters'!$L$30,'Input Parameters'!$M$30,'Input Parameters'!$J$30,'Input Parameters'!$K$30),IF('Input Parameters'!$D$30="LogNorm",_xlfn.LOGNORM.INV(U657,'Input Parameters'!$H$30,'Input Parameters'!$I$30)))</f>
        <v>0.99648141890531516</v>
      </c>
      <c r="W657" s="2">
        <f ca="1">N657+(P657-N657)*(1-ERF((T657-R657)/(2*SQRT(L657*'Input Parameters'!$E$31))))</f>
        <v>0.34623106378863522</v>
      </c>
      <c r="X657">
        <f t="shared" ca="1" si="74"/>
        <v>1</v>
      </c>
      <c r="Y657" s="7"/>
    </row>
    <row r="658" spans="1:25" ht="15" customHeight="1" x14ac:dyDescent="0.3">
      <c r="A658" s="130">
        <v>651</v>
      </c>
      <c r="B658" s="10">
        <f t="shared" ca="1" si="63"/>
        <v>0.65421651789316426</v>
      </c>
      <c r="C658" s="57">
        <f ca="1">_xlfn.NORM.INV(B658,'Input Parameters'!$E$19,'Input Parameters'!$F$19)</f>
        <v>600.82364040970037</v>
      </c>
      <c r="D658" s="10">
        <f t="shared" ca="1" si="64"/>
        <v>0.94278980720751926</v>
      </c>
      <c r="E658" s="59">
        <f ca="1">IF(_xlfn.NORM.INV(D658,'Input Parameters'!$E$20,'Input Parameters'!$F$20)&lt;3500,3500,IF(_xlfn.NORM.INV(D658,'Input Parameters'!$E$20,'Input Parameters'!$F$20)&gt;5500,5500,_xlfn.NORM.INV(D658,'Input Parameters'!$E$20,'Input Parameters'!$F$20)))</f>
        <v>5500</v>
      </c>
      <c r="F658" s="10">
        <f t="shared" ca="1" si="65"/>
        <v>3.0052082740961161E-2</v>
      </c>
      <c r="G658" s="61">
        <f ca="1">_xlfn.NORM.INV(F658,'Input Parameters'!$E$21,'Input Parameters'!$F$21)</f>
        <v>270.07297435425107</v>
      </c>
      <c r="H658" s="54">
        <f ca="1">EXP(E658*(1/'Input Parameters'!$E$22-1/G658))</f>
        <v>0.20320596868458196</v>
      </c>
      <c r="I658" s="10">
        <f t="shared" ca="1" si="66"/>
        <v>0.86159299874971129</v>
      </c>
      <c r="J658" s="29">
        <f ca="1">_xlfn.BETA.INV(I658,'Input Parameters'!$L$24,'Input Parameters'!$M$24,'Input Parameters'!$J$24,'Input Parameters'!$K$24)</f>
        <v>0.76796868055669831</v>
      </c>
      <c r="K658" s="156">
        <f ca="1">('Input Parameters'!$E$25/'Input Parameters'!$E$31)^$J658</f>
        <v>4.0499125836221169E-3</v>
      </c>
      <c r="L658" s="66">
        <f ca="1">$H658*$C658*'Input Parameters'!$E$23*K658</f>
        <v>0.49445767417649406</v>
      </c>
      <c r="M658" s="23">
        <f t="shared" ca="1" si="67"/>
        <v>0.7604239487409864</v>
      </c>
      <c r="N658" s="15">
        <f ca="1">_xlfn.NORM.INV(M658,'Input Parameters'!$E$26,'Input Parameters'!$F$26)</f>
        <v>4.8861006070661669E-2</v>
      </c>
      <c r="O658" s="8">
        <f t="shared" ca="1" si="68"/>
        <v>0.13272749106852089</v>
      </c>
      <c r="P658" s="29">
        <f ca="1">_xlfn.LOGNORM.INV(O658,'Input Parameters'!$H$27,'Input Parameters'!$I$27)</f>
        <v>0.86983420597015104</v>
      </c>
      <c r="Q658" s="10"/>
      <c r="R658" s="15">
        <f>'Input Parameters'!$E$28</f>
        <v>12.7</v>
      </c>
      <c r="S658" s="10">
        <f t="shared" ca="1" si="69"/>
        <v>0.67865121512562865</v>
      </c>
      <c r="T658" s="25">
        <f ca="1">_xlfn.LOGNORM.INV(S658,'Input Parameters'!$H$29,'Input Parameters'!$I$29)</f>
        <v>61.34532918590083</v>
      </c>
      <c r="U658" s="10">
        <f t="shared" ca="1" si="70"/>
        <v>0.46508796528647123</v>
      </c>
      <c r="V658" s="29">
        <f ca="1">IF('Input Parameters'!$D$30="Beta",_xlfn.BETA.INV(U658,'Input Parameters'!$L$30,'Input Parameters'!$M$30,'Input Parameters'!$J$30,'Input Parameters'!$K$30),IF('Input Parameters'!$D$30="LogNorm",_xlfn.LOGNORM.INV(U658,'Input Parameters'!$H$30,'Input Parameters'!$I$30)))</f>
        <v>0.96527025206125328</v>
      </c>
      <c r="W658" s="2">
        <f ca="1">N658+(P658-N658)*(1-ERF((T658-R658)/(2*SQRT(L658*'Input Parameters'!$E$31))))</f>
        <v>4.8861826703919031E-2</v>
      </c>
      <c r="X658">
        <f t="shared" ca="1" si="74"/>
        <v>1</v>
      </c>
      <c r="Y658" s="7"/>
    </row>
    <row r="659" spans="1:25" ht="15" customHeight="1" x14ac:dyDescent="0.3">
      <c r="A659" s="130">
        <v>652</v>
      </c>
      <c r="B659" s="10">
        <f t="shared" ca="1" si="63"/>
        <v>5.5653147284014048E-2</v>
      </c>
      <c r="C659" s="57">
        <f ca="1">_xlfn.NORM.INV(B659,'Input Parameters'!$E$19,'Input Parameters'!$F$19)</f>
        <v>432.74650417477164</v>
      </c>
      <c r="D659" s="10">
        <f t="shared" ca="1" si="64"/>
        <v>4.9889228266566943E-2</v>
      </c>
      <c r="E659" s="59">
        <f ca="1">IF(_xlfn.NORM.INV(D659,'Input Parameters'!$E$20,'Input Parameters'!$F$20)&lt;3500,3500,IF(_xlfn.NORM.INV(D659,'Input Parameters'!$E$20,'Input Parameters'!$F$20)&gt;5500,5500,_xlfn.NORM.INV(D659,'Input Parameters'!$E$20,'Input Parameters'!$F$20)))</f>
        <v>3647.8499685758857</v>
      </c>
      <c r="F659" s="10">
        <f t="shared" ca="1" si="65"/>
        <v>0.36341409658606161</v>
      </c>
      <c r="G659" s="61">
        <f ca="1">_xlfn.NORM.INV(F659,'Input Parameters'!$E$21,'Input Parameters'!$F$21)</f>
        <v>282.10412604258721</v>
      </c>
      <c r="H659" s="54">
        <f ca="1">EXP(E659*(1/'Input Parameters'!$E$22-1/G659))</f>
        <v>0.61824918860016342</v>
      </c>
      <c r="I659" s="10">
        <f t="shared" ca="1" si="66"/>
        <v>1.6917995053255974E-2</v>
      </c>
      <c r="J659" s="29">
        <f ca="1">_xlfn.BETA.INV(I659,'Input Parameters'!$L$24,'Input Parameters'!$M$24,'Input Parameters'!$J$24,'Input Parameters'!$K$24)</f>
        <v>0.27203608551982061</v>
      </c>
      <c r="K659" s="156">
        <f ca="1">('Input Parameters'!$E$25/'Input Parameters'!$E$31)^$J659</f>
        <v>0.14206595707305342</v>
      </c>
      <c r="L659" s="66">
        <f ca="1">$H659*$C659*'Input Parameters'!$E$23*K659</f>
        <v>38.009061357394138</v>
      </c>
      <c r="M659" s="23">
        <f t="shared" ca="1" si="67"/>
        <v>0.16036929561261626</v>
      </c>
      <c r="N659" s="15">
        <f ca="1">_xlfn.NORM.INV(M659,'Input Parameters'!$E$26,'Input Parameters'!$F$26)</f>
        <v>1.3148233979993863E-2</v>
      </c>
      <c r="O659" s="8">
        <f t="shared" ca="1" si="68"/>
        <v>0.65972702867415478</v>
      </c>
      <c r="P659" s="29">
        <f ca="1">_xlfn.LOGNORM.INV(O659,'Input Parameters'!$H$27,'Input Parameters'!$I$27)</f>
        <v>1.7080639903000605</v>
      </c>
      <c r="Q659" s="10"/>
      <c r="R659" s="15">
        <f>'Input Parameters'!$E$28</f>
        <v>12.7</v>
      </c>
      <c r="S659" s="10">
        <f t="shared" ca="1" si="69"/>
        <v>0.60150432481895855</v>
      </c>
      <c r="T659" s="25">
        <f ca="1">_xlfn.LOGNORM.INV(S659,'Input Parameters'!$H$29,'Input Parameters'!$I$29)</f>
        <v>59.938170502001377</v>
      </c>
      <c r="U659" s="10">
        <f t="shared" ca="1" si="70"/>
        <v>0.47368583754877536</v>
      </c>
      <c r="V659" s="29">
        <f ca="1">IF('Input Parameters'!$D$30="Beta",_xlfn.BETA.INV(U659,'Input Parameters'!$L$30,'Input Parameters'!$M$30,'Input Parameters'!$J$30,'Input Parameters'!$K$30),IF('Input Parameters'!$D$30="LogNorm",_xlfn.LOGNORM.INV(U659,'Input Parameters'!$H$30,'Input Parameters'!$I$30)))</f>
        <v>0.97353346497970095</v>
      </c>
      <c r="W659" s="2">
        <f ca="1">N659+(P659-N659)*(1-ERF((T659-R659)/(2*SQRT(L659*'Input Parameters'!$E$31))))</f>
        <v>1.0096911740802366</v>
      </c>
      <c r="X659">
        <f t="shared" ca="1" si="74"/>
        <v>0</v>
      </c>
      <c r="Y659" s="7"/>
    </row>
    <row r="660" spans="1:25" ht="15" customHeight="1" x14ac:dyDescent="0.3">
      <c r="A660" s="130">
        <v>653</v>
      </c>
      <c r="B660" s="10">
        <f t="shared" ca="1" si="63"/>
        <v>0.4204063380534323</v>
      </c>
      <c r="C660" s="57">
        <f ca="1">_xlfn.NORM.INV(B660,'Input Parameters'!$E$19,'Input Parameters'!$F$19)</f>
        <v>550.32783038543505</v>
      </c>
      <c r="D660" s="10">
        <f t="shared" ca="1" si="64"/>
        <v>0.43301307834066582</v>
      </c>
      <c r="E660" s="59">
        <f ca="1">IF(_xlfn.NORM.INV(D660,'Input Parameters'!$E$20,'Input Parameters'!$F$20)&lt;3500,3500,IF(_xlfn.NORM.INV(D660,'Input Parameters'!$E$20,'Input Parameters'!$F$20)&gt;5500,5500,_xlfn.NORM.INV(D660,'Input Parameters'!$E$20,'Input Parameters'!$F$20)))</f>
        <v>4681.9042494178257</v>
      </c>
      <c r="F660" s="10">
        <f t="shared" ca="1" si="65"/>
        <v>0.60256052560119089</v>
      </c>
      <c r="G660" s="61">
        <f ca="1">_xlfn.NORM.INV(F660,'Input Parameters'!$E$21,'Input Parameters'!$F$21)</f>
        <v>286.89344536956293</v>
      </c>
      <c r="H660" s="54">
        <f ca="1">EXP(E660*(1/'Input Parameters'!$E$22-1/G660))</f>
        <v>0.71168583090299042</v>
      </c>
      <c r="I660" s="10">
        <f t="shared" ca="1" si="66"/>
        <v>0.40913775574843336</v>
      </c>
      <c r="J660" s="29">
        <f ca="1">_xlfn.BETA.INV(I660,'Input Parameters'!$L$24,'Input Parameters'!$M$24,'Input Parameters'!$J$24,'Input Parameters'!$K$24)</f>
        <v>0.5697869954528042</v>
      </c>
      <c r="K660" s="156">
        <f ca="1">('Input Parameters'!$E$25/'Input Parameters'!$E$31)^$J660</f>
        <v>1.6782909436968488E-2</v>
      </c>
      <c r="L660" s="66">
        <f ca="1">$H660*$C660*'Input Parameters'!$E$23*K660</f>
        <v>6.5732030243889188</v>
      </c>
      <c r="M660" s="23">
        <f t="shared" ca="1" si="67"/>
        <v>0.76173907450636968</v>
      </c>
      <c r="N660" s="15">
        <f ca="1">_xlfn.NORM.INV(M660,'Input Parameters'!$E$26,'Input Parameters'!$F$26)</f>
        <v>4.895006450462748E-2</v>
      </c>
      <c r="O660" s="8">
        <f t="shared" ca="1" si="68"/>
        <v>0.72878575681056834</v>
      </c>
      <c r="P660" s="29">
        <f ca="1">_xlfn.LOGNORM.INV(O660,'Input Parameters'!$H$27,'Input Parameters'!$I$27)</f>
        <v>1.8639617769385399</v>
      </c>
      <c r="Q660" s="10"/>
      <c r="R660" s="15">
        <f>'Input Parameters'!$E$28</f>
        <v>12.7</v>
      </c>
      <c r="S660" s="10">
        <f t="shared" ca="1" si="69"/>
        <v>0.33445504147187055</v>
      </c>
      <c r="T660" s="25">
        <f ca="1">_xlfn.LOGNORM.INV(S660,'Input Parameters'!$H$29,'Input Parameters'!$I$29)</f>
        <v>55.501998986533238</v>
      </c>
      <c r="U660" s="10">
        <f t="shared" ca="1" si="70"/>
        <v>9.104695563392573E-2</v>
      </c>
      <c r="V660" s="29">
        <f ca="1">IF('Input Parameters'!$D$30="Beta",_xlfn.BETA.INV(U660,'Input Parameters'!$L$30,'Input Parameters'!$M$30,'Input Parameters'!$J$30,'Input Parameters'!$K$30),IF('Input Parameters'!$D$30="LogNorm",_xlfn.LOGNORM.INV(U660,'Input Parameters'!$H$30,'Input Parameters'!$I$30)))</f>
        <v>0.59038366081085503</v>
      </c>
      <c r="W660" s="2">
        <f ca="1">N660+(P660-N660)*(1-ERF((T660-R660)/(2*SQRT(L660*'Input Parameters'!$E$31))))</f>
        <v>0.48057311718899287</v>
      </c>
      <c r="X660">
        <f t="shared" ca="1" si="74"/>
        <v>1</v>
      </c>
      <c r="Y660" s="7"/>
    </row>
    <row r="661" spans="1:25" ht="15" customHeight="1" x14ac:dyDescent="0.3">
      <c r="A661" s="130">
        <v>654</v>
      </c>
      <c r="B661" s="10">
        <f t="shared" ca="1" si="63"/>
        <v>0.47938409104968804</v>
      </c>
      <c r="C661" s="57">
        <f ca="1">_xlfn.NORM.INV(B661,'Input Parameters'!$E$19,'Input Parameters'!$F$19)</f>
        <v>562.93139717571682</v>
      </c>
      <c r="D661" s="10">
        <f t="shared" ca="1" si="64"/>
        <v>0.14947431939223654</v>
      </c>
      <c r="E661" s="59">
        <f ca="1">IF(_xlfn.NORM.INV(D661,'Input Parameters'!$E$20,'Input Parameters'!$F$20)&lt;3500,3500,IF(_xlfn.NORM.INV(D661,'Input Parameters'!$E$20,'Input Parameters'!$F$20)&gt;5500,5500,_xlfn.NORM.INV(D661,'Input Parameters'!$E$20,'Input Parameters'!$F$20)))</f>
        <v>4072.9165566801762</v>
      </c>
      <c r="F661" s="10">
        <f t="shared" ca="1" si="65"/>
        <v>0.79996046408518096</v>
      </c>
      <c r="G661" s="61">
        <f ca="1">_xlfn.NORM.INV(F661,'Input Parameters'!$E$21,'Input Parameters'!$F$21)</f>
        <v>291.46403298127177</v>
      </c>
      <c r="H661" s="54">
        <f ca="1">EXP(E661*(1/'Input Parameters'!$E$22-1/G661))</f>
        <v>0.92936419766684808</v>
      </c>
      <c r="I661" s="10">
        <f t="shared" ca="1" si="66"/>
        <v>0.87004450339124806</v>
      </c>
      <c r="J661" s="29">
        <f ca="1">_xlfn.BETA.INV(I661,'Input Parameters'!$L$24,'Input Parameters'!$M$24,'Input Parameters'!$J$24,'Input Parameters'!$K$24)</f>
        <v>0.77304596349904375</v>
      </c>
      <c r="K661" s="156">
        <f ca="1">('Input Parameters'!$E$25/'Input Parameters'!$E$31)^$J661</f>
        <v>3.9050600663731801E-3</v>
      </c>
      <c r="L661" s="66">
        <f ca="1">$H661*$C661*'Input Parameters'!$E$23*K661</f>
        <v>2.0430035827358908</v>
      </c>
      <c r="M661" s="23">
        <f t="shared" ca="1" si="67"/>
        <v>0.77641738255740833</v>
      </c>
      <c r="N661" s="15">
        <f ca="1">_xlfn.NORM.INV(M661,'Input Parameters'!$E$26,'Input Parameters'!$F$26)</f>
        <v>4.9963139226554917E-2</v>
      </c>
      <c r="O661" s="8">
        <f t="shared" ca="1" si="68"/>
        <v>0.15346618767861009</v>
      </c>
      <c r="P661" s="29">
        <f ca="1">_xlfn.LOGNORM.INV(O661,'Input Parameters'!$H$27,'Input Parameters'!$I$27)</f>
        <v>0.905932456581519</v>
      </c>
      <c r="Q661" s="10"/>
      <c r="R661" s="15">
        <f>'Input Parameters'!$E$28</f>
        <v>12.7</v>
      </c>
      <c r="S661" s="10">
        <f t="shared" ca="1" si="69"/>
        <v>0.39554343670211634</v>
      </c>
      <c r="T661" s="25">
        <f ca="1">_xlfn.LOGNORM.INV(S661,'Input Parameters'!$H$29,'Input Parameters'!$I$29)</f>
        <v>56.525447066709546</v>
      </c>
      <c r="U661" s="10">
        <f t="shared" ca="1" si="70"/>
        <v>0.89651073682387705</v>
      </c>
      <c r="V661" s="29">
        <f ca="1">IF('Input Parameters'!$D$30="Beta",_xlfn.BETA.INV(U661,'Input Parameters'!$L$30,'Input Parameters'!$M$30,'Input Parameters'!$J$30,'Input Parameters'!$K$30),IF('Input Parameters'!$D$30="LogNorm",_xlfn.LOGNORM.INV(U661,'Input Parameters'!$H$30,'Input Parameters'!$I$30)))</f>
        <v>1.6435169754465222</v>
      </c>
      <c r="W661" s="2">
        <f ca="1">N661+(P661-N661)*(1-ERF((T661-R661)/(2*SQRT(L661*'Input Parameters'!$E$31))))</f>
        <v>7.5772355570303582E-2</v>
      </c>
      <c r="X661">
        <f t="shared" ca="1" si="74"/>
        <v>1</v>
      </c>
      <c r="Y661" s="7"/>
    </row>
    <row r="662" spans="1:25" ht="15" customHeight="1" x14ac:dyDescent="0.3">
      <c r="A662" s="130">
        <v>655</v>
      </c>
      <c r="B662" s="10">
        <f t="shared" ca="1" si="63"/>
        <v>0.89419537344764188</v>
      </c>
      <c r="C662" s="57">
        <f ca="1">_xlfn.NORM.INV(B662,'Input Parameters'!$E$19,'Input Parameters'!$F$19)</f>
        <v>672.85339744216708</v>
      </c>
      <c r="D662" s="10">
        <f t="shared" ca="1" si="64"/>
        <v>3.5240217146678354E-2</v>
      </c>
      <c r="E662" s="59">
        <f ca="1">IF(_xlfn.NORM.INV(D662,'Input Parameters'!$E$20,'Input Parameters'!$F$20)&lt;3500,3500,IF(_xlfn.NORM.INV(D662,'Input Parameters'!$E$20,'Input Parameters'!$F$20)&gt;5500,5500,_xlfn.NORM.INV(D662,'Input Parameters'!$E$20,'Input Parameters'!$F$20)))</f>
        <v>3533.8325860745326</v>
      </c>
      <c r="F662" s="10">
        <f t="shared" ca="1" si="65"/>
        <v>0.29702110820041205</v>
      </c>
      <c r="G662" s="61">
        <f ca="1">_xlfn.NORM.INV(F662,'Input Parameters'!$E$21,'Input Parameters'!$F$21)</f>
        <v>280.66071805901703</v>
      </c>
      <c r="H662" s="54">
        <f ca="1">EXP(E662*(1/'Input Parameters'!$E$22-1/G662))</f>
        <v>0.58845357686961852</v>
      </c>
      <c r="I662" s="10">
        <f t="shared" ca="1" si="66"/>
        <v>0.18081089195356836</v>
      </c>
      <c r="J662" s="29">
        <f ca="1">_xlfn.BETA.INV(I662,'Input Parameters'!$L$24,'Input Parameters'!$M$24,'Input Parameters'!$J$24,'Input Parameters'!$K$24)</f>
        <v>0.45703924181365374</v>
      </c>
      <c r="K662" s="156">
        <f ca="1">('Input Parameters'!$E$25/'Input Parameters'!$E$31)^$J662</f>
        <v>3.7681244035762174E-2</v>
      </c>
      <c r="L662" s="66">
        <f ca="1">$H662*$C662*'Input Parameters'!$E$23*K662</f>
        <v>14.919624371419898</v>
      </c>
      <c r="M662" s="23">
        <f t="shared" ca="1" si="67"/>
        <v>0.35422775076326019</v>
      </c>
      <c r="N662" s="15">
        <f ca="1">_xlfn.NORM.INV(M662,'Input Parameters'!$E$26,'Input Parameters'!$F$26)</f>
        <v>2.6147444750886741E-2</v>
      </c>
      <c r="O662" s="8">
        <f t="shared" ca="1" si="68"/>
        <v>0.14787833263610861</v>
      </c>
      <c r="P662" s="29">
        <f ca="1">_xlfn.LOGNORM.INV(O662,'Input Parameters'!$H$27,'Input Parameters'!$I$27)</f>
        <v>0.89640537851331492</v>
      </c>
      <c r="Q662" s="10"/>
      <c r="R662" s="15">
        <f>'Input Parameters'!$E$28</f>
        <v>12.7</v>
      </c>
      <c r="S662" s="10">
        <f t="shared" ca="1" si="69"/>
        <v>0.89533447527591048</v>
      </c>
      <c r="T662" s="25">
        <f ca="1">_xlfn.LOGNORM.INV(S662,'Input Parameters'!$H$29,'Input Parameters'!$I$29)</f>
        <v>67.046115602495249</v>
      </c>
      <c r="U662" s="10">
        <f t="shared" ca="1" si="70"/>
        <v>0.89894736173708767</v>
      </c>
      <c r="V662" s="29">
        <f ca="1">IF('Input Parameters'!$D$30="Beta",_xlfn.BETA.INV(U662,'Input Parameters'!$L$30,'Input Parameters'!$M$30,'Input Parameters'!$J$30,'Input Parameters'!$K$30),IF('Input Parameters'!$D$30="LogNorm",_xlfn.LOGNORM.INV(U662,'Input Parameters'!$H$30,'Input Parameters'!$I$30)))</f>
        <v>1.652393521082987</v>
      </c>
      <c r="W662" s="2">
        <f ca="1">N662+(P662-N662)*(1-ERF((T662-R662)/(2*SQRT(L662*'Input Parameters'!$E$31))))</f>
        <v>0.30444751125528441</v>
      </c>
      <c r="X662">
        <f t="shared" ca="1" si="74"/>
        <v>1</v>
      </c>
      <c r="Y662" s="7"/>
    </row>
    <row r="663" spans="1:25" ht="15" customHeight="1" x14ac:dyDescent="0.3">
      <c r="A663" s="130">
        <v>656</v>
      </c>
      <c r="B663" s="10">
        <f t="shared" ca="1" si="63"/>
        <v>0.92021358390869135</v>
      </c>
      <c r="C663" s="57">
        <f ca="1">_xlfn.NORM.INV(B663,'Input Parameters'!$E$19,'Input Parameters'!$F$19)</f>
        <v>686.15006797029218</v>
      </c>
      <c r="D663" s="10">
        <f t="shared" ca="1" si="64"/>
        <v>4.5917136224447819E-2</v>
      </c>
      <c r="E663" s="59">
        <f ca="1">IF(_xlfn.NORM.INV(D663,'Input Parameters'!$E$20,'Input Parameters'!$F$20)&lt;3500,3500,IF(_xlfn.NORM.INV(D663,'Input Parameters'!$E$20,'Input Parameters'!$F$20)&gt;5500,5500,_xlfn.NORM.INV(D663,'Input Parameters'!$E$20,'Input Parameters'!$F$20)))</f>
        <v>3619.9397989160584</v>
      </c>
      <c r="F663" s="10">
        <f t="shared" ca="1" si="65"/>
        <v>0.22683431221861194</v>
      </c>
      <c r="G663" s="61">
        <f ca="1">_xlfn.NORM.INV(F663,'Input Parameters'!$E$21,'Input Parameters'!$F$21)</f>
        <v>278.96040047571586</v>
      </c>
      <c r="H663" s="54">
        <f ca="1">EXP(E663*(1/'Input Parameters'!$E$22-1/G663))</f>
        <v>0.53698072036093702</v>
      </c>
      <c r="I663" s="10">
        <f t="shared" ca="1" si="66"/>
        <v>0.40877188054139002</v>
      </c>
      <c r="J663" s="29">
        <f ca="1">_xlfn.BETA.INV(I663,'Input Parameters'!$L$24,'Input Parameters'!$M$24,'Input Parameters'!$J$24,'Input Parameters'!$K$24)</f>
        <v>0.56963252998009484</v>
      </c>
      <c r="K663" s="156">
        <f ca="1">('Input Parameters'!$E$25/'Input Parameters'!$E$31)^$J663</f>
        <v>1.6801516305818134E-2</v>
      </c>
      <c r="L663" s="66">
        <f ca="1">$H663*$C663*'Input Parameters'!$E$23*K663</f>
        <v>6.1905078925146899</v>
      </c>
      <c r="M663" s="23">
        <f t="shared" ca="1" si="67"/>
        <v>0.54954576046573989</v>
      </c>
      <c r="N663" s="15">
        <f ca="1">_xlfn.NORM.INV(M663,'Input Parameters'!$E$26,'Input Parameters'!$F$26)</f>
        <v>3.6614789681161101E-2</v>
      </c>
      <c r="O663" s="8">
        <f t="shared" ca="1" si="68"/>
        <v>0.67737601926443525</v>
      </c>
      <c r="P663" s="29">
        <f ca="1">_xlfn.LOGNORM.INV(O663,'Input Parameters'!$H$27,'Input Parameters'!$I$27)</f>
        <v>1.745229892000413</v>
      </c>
      <c r="Q663" s="10"/>
      <c r="R663" s="15">
        <f>'Input Parameters'!$E$28</f>
        <v>12.7</v>
      </c>
      <c r="S663" s="10">
        <f t="shared" ca="1" si="69"/>
        <v>0.34525362516362246</v>
      </c>
      <c r="T663" s="25">
        <f ca="1">_xlfn.LOGNORM.INV(S663,'Input Parameters'!$H$29,'Input Parameters'!$I$29)</f>
        <v>55.685989396687198</v>
      </c>
      <c r="U663" s="10">
        <f t="shared" ca="1" si="70"/>
        <v>0.67442458269871541</v>
      </c>
      <c r="V663" s="29">
        <f ca="1">IF('Input Parameters'!$D$30="Beta",_xlfn.BETA.INV(U663,'Input Parameters'!$L$30,'Input Parameters'!$M$30,'Input Parameters'!$J$30,'Input Parameters'!$K$30),IF('Input Parameters'!$D$30="LogNorm",_xlfn.LOGNORM.INV(U663,'Input Parameters'!$H$30,'Input Parameters'!$I$30)))</f>
        <v>1.1942468157049537</v>
      </c>
      <c r="W663" s="2">
        <f ca="1">N663+(P663-N663)*(1-ERF((T663-R663)/(2*SQRT(L663*'Input Parameters'!$E$31))))</f>
        <v>0.41565036721167031</v>
      </c>
      <c r="X663">
        <f t="shared" ca="1" si="74"/>
        <v>1</v>
      </c>
      <c r="Y663" s="7"/>
    </row>
    <row r="664" spans="1:25" ht="15" customHeight="1" x14ac:dyDescent="0.3">
      <c r="A664" s="130">
        <v>657</v>
      </c>
      <c r="B664" s="10">
        <f t="shared" ca="1" si="63"/>
        <v>0.98933023673591358</v>
      </c>
      <c r="C664" s="57">
        <f ca="1">_xlfn.NORM.INV(B664,'Input Parameters'!$E$19,'Input Parameters'!$F$19)</f>
        <v>761.81247607429918</v>
      </c>
      <c r="D664" s="10">
        <f t="shared" ca="1" si="64"/>
        <v>0.41323304627716351</v>
      </c>
      <c r="E664" s="59">
        <f ca="1">IF(_xlfn.NORM.INV(D664,'Input Parameters'!$E$20,'Input Parameters'!$F$20)&lt;3500,3500,IF(_xlfn.NORM.INV(D664,'Input Parameters'!$E$20,'Input Parameters'!$F$20)&gt;5500,5500,_xlfn.NORM.INV(D664,'Input Parameters'!$E$20,'Input Parameters'!$F$20)))</f>
        <v>4646.5346912243058</v>
      </c>
      <c r="F664" s="10">
        <f t="shared" ca="1" si="65"/>
        <v>6.1011628245655203E-2</v>
      </c>
      <c r="G664" s="61">
        <f ca="1">_xlfn.NORM.INV(F664,'Input Parameters'!$E$21,'Input Parameters'!$F$21)</f>
        <v>272.69579300145011</v>
      </c>
      <c r="H664" s="54">
        <f ca="1">EXP(E664*(1/'Input Parameters'!$E$22-1/G664))</f>
        <v>0.30703901311345994</v>
      </c>
      <c r="I664" s="10">
        <f t="shared" ca="1" si="66"/>
        <v>0.25874421828389871</v>
      </c>
      <c r="J664" s="29">
        <f ca="1">_xlfn.BETA.INV(I664,'Input Parameters'!$L$24,'Input Parameters'!$M$24,'Input Parameters'!$J$24,'Input Parameters'!$K$24)</f>
        <v>0.50080487407747609</v>
      </c>
      <c r="K664" s="156">
        <f ca="1">('Input Parameters'!$E$25/'Input Parameters'!$E$31)^$J664</f>
        <v>2.7528108588719888E-2</v>
      </c>
      <c r="L664" s="66">
        <f ca="1">$H664*$C664*'Input Parameters'!$E$23*K664</f>
        <v>6.4389939196555597</v>
      </c>
      <c r="M664" s="23">
        <f t="shared" ca="1" si="67"/>
        <v>0.24993235915786383</v>
      </c>
      <c r="N664" s="15">
        <f ca="1">_xlfn.NORM.INV(M664,'Input Parameters'!$E$26,'Input Parameters'!$F$26)</f>
        <v>1.983124493625367E-2</v>
      </c>
      <c r="O664" s="8">
        <f t="shared" ca="1" si="68"/>
        <v>9.0151319209015868E-2</v>
      </c>
      <c r="P664" s="29">
        <f ca="1">_xlfn.LOGNORM.INV(O664,'Input Parameters'!$H$27,'Input Parameters'!$I$27)</f>
        <v>0.78698914793083319</v>
      </c>
      <c r="Q664" s="10"/>
      <c r="R664" s="15">
        <f>'Input Parameters'!$E$28</f>
        <v>12.7</v>
      </c>
      <c r="S664" s="10">
        <f t="shared" ca="1" si="69"/>
        <v>0.49187917813773052</v>
      </c>
      <c r="T664" s="25">
        <f ca="1">_xlfn.LOGNORM.INV(S664,'Input Parameters'!$H$29,'Input Parameters'!$I$29)</f>
        <v>58.098885246646205</v>
      </c>
      <c r="U664" s="10">
        <f t="shared" ca="1" si="70"/>
        <v>0.80232105258077069</v>
      </c>
      <c r="V664" s="29">
        <f ca="1">IF('Input Parameters'!$D$30="Beta",_xlfn.BETA.INV(U664,'Input Parameters'!$L$30,'Input Parameters'!$M$30,'Input Parameters'!$J$30,'Input Parameters'!$K$30),IF('Input Parameters'!$D$30="LogNorm",_xlfn.LOGNORM.INV(U664,'Input Parameters'!$H$30,'Input Parameters'!$I$30)))</f>
        <v>1.3970702176117888</v>
      </c>
      <c r="W664" s="2">
        <f ca="1">N664+(P664-N664)*(1-ERF((T664-R664)/(2*SQRT(L664*'Input Parameters'!$E$31))))</f>
        <v>0.17774250361316063</v>
      </c>
      <c r="X664">
        <f t="shared" ca="1" si="74"/>
        <v>1</v>
      </c>
      <c r="Y664" s="7"/>
    </row>
    <row r="665" spans="1:25" ht="15" customHeight="1" x14ac:dyDescent="0.3">
      <c r="A665" s="130">
        <v>658</v>
      </c>
      <c r="B665" s="10">
        <f t="shared" ca="1" si="63"/>
        <v>0.23924617949907556</v>
      </c>
      <c r="C665" s="57">
        <f ca="1">_xlfn.NORM.INV(B665,'Input Parameters'!$E$19,'Input Parameters'!$F$19)</f>
        <v>507.41235784788836</v>
      </c>
      <c r="D665" s="10">
        <f t="shared" ca="1" si="64"/>
        <v>0.29259244535063789</v>
      </c>
      <c r="E665" s="59">
        <f ca="1">IF(_xlfn.NORM.INV(D665,'Input Parameters'!$E$20,'Input Parameters'!$F$20)&lt;3500,3500,IF(_xlfn.NORM.INV(D665,'Input Parameters'!$E$20,'Input Parameters'!$F$20)&gt;5500,5500,_xlfn.NORM.INV(D665,'Input Parameters'!$E$20,'Input Parameters'!$F$20)))</f>
        <v>4417.9211294452243</v>
      </c>
      <c r="F665" s="10">
        <f t="shared" ca="1" si="65"/>
        <v>2.7436500431455735E-2</v>
      </c>
      <c r="G665" s="61">
        <f ca="1">_xlfn.NORM.INV(F665,'Input Parameters'!$E$21,'Input Parameters'!$F$21)</f>
        <v>269.75973960005518</v>
      </c>
      <c r="H665" s="54">
        <f ca="1">EXP(E665*(1/'Input Parameters'!$E$22-1/G665))</f>
        <v>0.27280034607859666</v>
      </c>
      <c r="I665" s="10">
        <f t="shared" ca="1" si="66"/>
        <v>0.79740218708617272</v>
      </c>
      <c r="J665" s="29">
        <f ca="1">_xlfn.BETA.INV(I665,'Input Parameters'!$L$24,'Input Parameters'!$M$24,'Input Parameters'!$J$24,'Input Parameters'!$K$24)</f>
        <v>0.73345259856928524</v>
      </c>
      <c r="K665" s="156">
        <f ca="1">('Input Parameters'!$E$25/'Input Parameters'!$E$31)^$J665</f>
        <v>5.1877395253962927E-3</v>
      </c>
      <c r="L665" s="66">
        <f ca="1">$H665*$C665*'Input Parameters'!$E$23*K665</f>
        <v>0.7180986648053943</v>
      </c>
      <c r="M665" s="23">
        <f t="shared" ca="1" si="67"/>
        <v>0.57322526890057668</v>
      </c>
      <c r="N665" s="15">
        <f ca="1">_xlfn.NORM.INV(M665,'Input Parameters'!$E$26,'Input Parameters'!$F$26)</f>
        <v>3.7876421264161075E-2</v>
      </c>
      <c r="O665" s="8">
        <f t="shared" ca="1" si="68"/>
        <v>0.48304591678214304</v>
      </c>
      <c r="P665" s="29">
        <f ca="1">_xlfn.LOGNORM.INV(O665,'Input Parameters'!$H$27,'Input Parameters'!$I$27)</f>
        <v>1.3971086289762265</v>
      </c>
      <c r="Q665" s="10"/>
      <c r="R665" s="15">
        <f>'Input Parameters'!$E$28</f>
        <v>12.7</v>
      </c>
      <c r="S665" s="10">
        <f t="shared" ca="1" si="69"/>
        <v>0.80487829578268699</v>
      </c>
      <c r="T665" s="25">
        <f ca="1">_xlfn.LOGNORM.INV(S665,'Input Parameters'!$H$29,'Input Parameters'!$I$29)</f>
        <v>64.128862607970561</v>
      </c>
      <c r="U665" s="10">
        <f t="shared" ca="1" si="70"/>
        <v>0.47146757886790625</v>
      </c>
      <c r="V665" s="29">
        <f ca="1">IF('Input Parameters'!$D$30="Beta",_xlfn.BETA.INV(U665,'Input Parameters'!$L$30,'Input Parameters'!$M$30,'Input Parameters'!$J$30,'Input Parameters'!$K$30),IF('Input Parameters'!$D$30="LogNorm",_xlfn.LOGNORM.INV(U665,'Input Parameters'!$H$30,'Input Parameters'!$I$30)))</f>
        <v>0.97139608780537079</v>
      </c>
      <c r="W665" s="2">
        <f ca="1">N665+(P665-N665)*(1-ERF((T665-R665)/(2*SQRT(L665*'Input Parameters'!$E$31))))</f>
        <v>3.7900553523881352E-2</v>
      </c>
      <c r="X665">
        <f t="shared" ca="1" si="74"/>
        <v>1</v>
      </c>
      <c r="Y665" s="7"/>
    </row>
    <row r="666" spans="1:25" ht="15" customHeight="1" x14ac:dyDescent="0.3">
      <c r="A666" s="130">
        <v>659</v>
      </c>
      <c r="B666" s="10">
        <f t="shared" ca="1" si="63"/>
        <v>0.27229261915571679</v>
      </c>
      <c r="C666" s="57">
        <f ca="1">_xlfn.NORM.INV(B666,'Input Parameters'!$E$19,'Input Parameters'!$F$19)</f>
        <v>516.10196900496521</v>
      </c>
      <c r="D666" s="10">
        <f t="shared" ca="1" si="64"/>
        <v>0.21209019422051845</v>
      </c>
      <c r="E666" s="59">
        <f ca="1">IF(_xlfn.NORM.INV(D666,'Input Parameters'!$E$20,'Input Parameters'!$F$20)&lt;3500,3500,IF(_xlfn.NORM.INV(D666,'Input Parameters'!$E$20,'Input Parameters'!$F$20)&gt;5500,5500,_xlfn.NORM.INV(D666,'Input Parameters'!$E$20,'Input Parameters'!$F$20)))</f>
        <v>4240.5671677366827</v>
      </c>
      <c r="F666" s="10">
        <f t="shared" ca="1" si="65"/>
        <v>0.21021300316161851</v>
      </c>
      <c r="G666" s="61">
        <f ca="1">_xlfn.NORM.INV(F666,'Input Parameters'!$E$21,'Input Parameters'!$F$21)</f>
        <v>278.51733641979575</v>
      </c>
      <c r="H666" s="54">
        <f ca="1">EXP(E666*(1/'Input Parameters'!$E$22-1/G666))</f>
        <v>0.47114952978505253</v>
      </c>
      <c r="I666" s="10">
        <f t="shared" ca="1" si="66"/>
        <v>0.17056945778550092</v>
      </c>
      <c r="J666" s="29">
        <f ca="1">_xlfn.BETA.INV(I666,'Input Parameters'!$L$24,'Input Parameters'!$M$24,'Input Parameters'!$J$24,'Input Parameters'!$K$24)</f>
        <v>0.45053613956787558</v>
      </c>
      <c r="K666" s="156">
        <f ca="1">('Input Parameters'!$E$25/'Input Parameters'!$E$31)^$J666</f>
        <v>3.9480732942699236E-2</v>
      </c>
      <c r="L666" s="66">
        <f ca="1">$H666*$C666*'Input Parameters'!$E$23*K666</f>
        <v>9.6001823999301834</v>
      </c>
      <c r="M666" s="23">
        <f t="shared" ca="1" si="67"/>
        <v>0.14205909275001027</v>
      </c>
      <c r="N666" s="15">
        <f ca="1">_xlfn.NORM.INV(M666,'Input Parameters'!$E$26,'Input Parameters'!$F$26)</f>
        <v>1.1506606536681469E-2</v>
      </c>
      <c r="O666" s="8">
        <f t="shared" ca="1" si="68"/>
        <v>0.90918469750411035</v>
      </c>
      <c r="P666" s="29">
        <f ca="1">_xlfn.LOGNORM.INV(O666,'Input Parameters'!$H$27,'Input Parameters'!$I$27)</f>
        <v>2.5706604639041406</v>
      </c>
      <c r="Q666" s="10"/>
      <c r="R666" s="15">
        <f>'Input Parameters'!$E$28</f>
        <v>12.7</v>
      </c>
      <c r="S666" s="10">
        <f t="shared" ca="1" si="69"/>
        <v>0.41897567232697852</v>
      </c>
      <c r="T666" s="25">
        <f ca="1">_xlfn.LOGNORM.INV(S666,'Input Parameters'!$H$29,'Input Parameters'!$I$29)</f>
        <v>56.909969228313763</v>
      </c>
      <c r="U666" s="10">
        <f t="shared" ca="1" si="70"/>
        <v>0.68333749914048603</v>
      </c>
      <c r="V666" s="29">
        <f ca="1">IF('Input Parameters'!$D$30="Beta",_xlfn.BETA.INV(U666,'Input Parameters'!$L$30,'Input Parameters'!$M$30,'Input Parameters'!$J$30,'Input Parameters'!$K$30),IF('Input Parameters'!$D$30="LogNorm",_xlfn.LOGNORM.INV(U666,'Input Parameters'!$H$30,'Input Parameters'!$I$30)))</f>
        <v>1.2060254849396346</v>
      </c>
      <c r="W666" s="2">
        <f ca="1">N666+(P666-N666)*(1-ERF((T666-R666)/(2*SQRT(L666*'Input Parameters'!$E$31))))</f>
        <v>0.81253011396674424</v>
      </c>
      <c r="X666">
        <f t="shared" ca="1" si="74"/>
        <v>1</v>
      </c>
      <c r="Y666" s="7"/>
    </row>
    <row r="667" spans="1:25" ht="15" customHeight="1" x14ac:dyDescent="0.3">
      <c r="A667" s="130">
        <v>660</v>
      </c>
      <c r="B667" s="10">
        <f t="shared" ca="1" si="63"/>
        <v>0.95369014026743848</v>
      </c>
      <c r="C667" s="57">
        <f ca="1">_xlfn.NORM.INV(B667,'Input Parameters'!$E$19,'Input Parameters'!$F$19)</f>
        <v>709.40683332383435</v>
      </c>
      <c r="D667" s="10">
        <f t="shared" ca="1" si="64"/>
        <v>0.52666730308564147</v>
      </c>
      <c r="E667" s="59">
        <f ca="1">IF(_xlfn.NORM.INV(D667,'Input Parameters'!$E$20,'Input Parameters'!$F$20)&lt;3500,3500,IF(_xlfn.NORM.INV(D667,'Input Parameters'!$E$20,'Input Parameters'!$F$20)&gt;5500,5500,_xlfn.NORM.INV(D667,'Input Parameters'!$E$20,'Input Parameters'!$F$20)))</f>
        <v>4846.8264118229345</v>
      </c>
      <c r="F667" s="10">
        <f t="shared" ca="1" si="65"/>
        <v>0.85593458403093303</v>
      </c>
      <c r="G667" s="61">
        <f ca="1">_xlfn.NORM.INV(F667,'Input Parameters'!$E$21,'Input Parameters'!$F$21)</f>
        <v>293.1991356238928</v>
      </c>
      <c r="H667" s="54">
        <f ca="1">EXP(E667*(1/'Input Parameters'!$E$22-1/G667))</f>
        <v>1.0112984292227329</v>
      </c>
      <c r="I667" s="10">
        <f t="shared" ca="1" si="66"/>
        <v>0.23801007843821542</v>
      </c>
      <c r="J667" s="29">
        <f ca="1">_xlfn.BETA.INV(I667,'Input Parameters'!$L$24,'Input Parameters'!$M$24,'Input Parameters'!$J$24,'Input Parameters'!$K$24)</f>
        <v>0.48995902549339942</v>
      </c>
      <c r="K667" s="156">
        <f ca="1">('Input Parameters'!$E$25/'Input Parameters'!$E$31)^$J667</f>
        <v>2.975540587604137E-2</v>
      </c>
      <c r="L667" s="66">
        <f ca="1">$H667*$C667*'Input Parameters'!$E$23*K667</f>
        <v>21.347183277041971</v>
      </c>
      <c r="M667" s="23">
        <f t="shared" ca="1" si="67"/>
        <v>0.25250746418439651</v>
      </c>
      <c r="N667" s="15">
        <f ca="1">_xlfn.NORM.INV(M667,'Input Parameters'!$E$26,'Input Parameters'!$F$26)</f>
        <v>2.0000981237946309E-2</v>
      </c>
      <c r="O667" s="8">
        <f t="shared" ca="1" si="68"/>
        <v>0.42117955911863014</v>
      </c>
      <c r="P667" s="29">
        <f ca="1">_xlfn.LOGNORM.INV(O667,'Input Parameters'!$H$27,'Input Parameters'!$I$27)</f>
        <v>1.3037263953426066</v>
      </c>
      <c r="Q667" s="10"/>
      <c r="R667" s="15">
        <f>'Input Parameters'!$E$28</f>
        <v>12.7</v>
      </c>
      <c r="S667" s="10">
        <f t="shared" ca="1" si="69"/>
        <v>0.31256542377349417</v>
      </c>
      <c r="T667" s="25">
        <f ca="1">_xlfn.LOGNORM.INV(S667,'Input Parameters'!$H$29,'Input Parameters'!$I$29)</f>
        <v>55.123509141946968</v>
      </c>
      <c r="U667" s="10">
        <f t="shared" ca="1" si="70"/>
        <v>0.41137353103993768</v>
      </c>
      <c r="V667" s="29">
        <f ca="1">IF('Input Parameters'!$D$30="Beta",_xlfn.BETA.INV(U667,'Input Parameters'!$L$30,'Input Parameters'!$M$30,'Input Parameters'!$J$30,'Input Parameters'!$K$30),IF('Input Parameters'!$D$30="LogNorm",_xlfn.LOGNORM.INV(U667,'Input Parameters'!$H$30,'Input Parameters'!$I$30)))</f>
        <v>0.91472496790617419</v>
      </c>
      <c r="W667" s="2">
        <f ca="1">N667+(P667-N667)*(1-ERF((T667-R667)/(2*SQRT(L667*'Input Parameters'!$E$31))))</f>
        <v>0.68261866679783267</v>
      </c>
      <c r="X667">
        <f t="shared" ca="1" si="74"/>
        <v>1</v>
      </c>
      <c r="Y667" s="7"/>
    </row>
    <row r="668" spans="1:25" ht="15" customHeight="1" x14ac:dyDescent="0.3">
      <c r="A668" s="130">
        <v>661</v>
      </c>
      <c r="B668" s="10">
        <f t="shared" ca="1" si="63"/>
        <v>0.69491207075081973</v>
      </c>
      <c r="C668" s="57">
        <f ca="1">_xlfn.NORM.INV(B668,'Input Parameters'!$E$19,'Input Parameters'!$F$19)</f>
        <v>610.3799967324187</v>
      </c>
      <c r="D668" s="10">
        <f t="shared" ca="1" si="64"/>
        <v>0.48779860742773917</v>
      </c>
      <c r="E668" s="59">
        <f ca="1">IF(_xlfn.NORM.INV(D668,'Input Parameters'!$E$20,'Input Parameters'!$F$20)&lt;3500,3500,IF(_xlfn.NORM.INV(D668,'Input Parameters'!$E$20,'Input Parameters'!$F$20)&gt;5500,5500,_xlfn.NORM.INV(D668,'Input Parameters'!$E$20,'Input Parameters'!$F$20)))</f>
        <v>4778.5876122980326</v>
      </c>
      <c r="F668" s="10">
        <f t="shared" ca="1" si="65"/>
        <v>0.450568358629584</v>
      </c>
      <c r="G668" s="61">
        <f ca="1">_xlfn.NORM.INV(F668,'Input Parameters'!$E$21,'Input Parameters'!$F$21)</f>
        <v>283.87358741833236</v>
      </c>
      <c r="H668" s="54">
        <f ca="1">EXP(E668*(1/'Input Parameters'!$E$22-1/G668))</f>
        <v>0.59195016858689187</v>
      </c>
      <c r="I668" s="10">
        <f t="shared" ca="1" si="66"/>
        <v>0.31103234887351594</v>
      </c>
      <c r="J668" s="29">
        <f ca="1">_xlfn.BETA.INV(I668,'Input Parameters'!$L$24,'Input Parameters'!$M$24,'Input Parameters'!$J$24,'Input Parameters'!$K$24)</f>
        <v>0.52637163095129302</v>
      </c>
      <c r="K668" s="156">
        <f ca="1">('Input Parameters'!$E$25/'Input Parameters'!$E$31)^$J668</f>
        <v>2.2915264544797261E-2</v>
      </c>
      <c r="L668" s="66">
        <f ca="1">$H668*$C668*'Input Parameters'!$E$23*K668</f>
        <v>8.2796183130748879</v>
      </c>
      <c r="M668" s="23">
        <f t="shared" ca="1" si="67"/>
        <v>3.0444242397530519E-2</v>
      </c>
      <c r="N668" s="15">
        <f ca="1">_xlfn.NORM.INV(M668,'Input Parameters'!$E$26,'Input Parameters'!$F$26)</f>
        <v>-5.3603918858260366E-3</v>
      </c>
      <c r="O668" s="8">
        <f t="shared" ca="1" si="68"/>
        <v>0.84648459958326117</v>
      </c>
      <c r="P668" s="29">
        <f ca="1">_xlfn.LOGNORM.INV(O668,'Input Parameters'!$H$27,'Input Parameters'!$I$27)</f>
        <v>2.2369701872620769</v>
      </c>
      <c r="Q668" s="10"/>
      <c r="R668" s="15">
        <f>'Input Parameters'!$E$28</f>
        <v>12.7</v>
      </c>
      <c r="S668" s="10">
        <f t="shared" ca="1" si="69"/>
        <v>0.47403776613717619</v>
      </c>
      <c r="T668" s="25">
        <f ca="1">_xlfn.LOGNORM.INV(S668,'Input Parameters'!$H$29,'Input Parameters'!$I$29)</f>
        <v>57.807608934506646</v>
      </c>
      <c r="U668" s="10">
        <f t="shared" ca="1" si="70"/>
        <v>0.71153352007741932</v>
      </c>
      <c r="V668" s="29">
        <f ca="1">IF('Input Parameters'!$D$30="Beta",_xlfn.BETA.INV(U668,'Input Parameters'!$L$30,'Input Parameters'!$M$30,'Input Parameters'!$J$30,'Input Parameters'!$K$30),IF('Input Parameters'!$D$30="LogNorm",_xlfn.LOGNORM.INV(U668,'Input Parameters'!$H$30,'Input Parameters'!$I$30)))</f>
        <v>1.2450809190711709</v>
      </c>
      <c r="W668" s="2">
        <f ca="1">N668+(P668-N668)*(1-ERF((T668-R668)/(2*SQRT(L668*'Input Parameters'!$E$31))))</f>
        <v>0.59480522007066394</v>
      </c>
      <c r="X668">
        <f t="shared" ca="1" si="74"/>
        <v>1</v>
      </c>
      <c r="Y668" s="7"/>
    </row>
    <row r="669" spans="1:25" ht="15" customHeight="1" x14ac:dyDescent="0.3">
      <c r="A669" s="130">
        <v>662</v>
      </c>
      <c r="B669" s="10">
        <f t="shared" ca="1" si="63"/>
        <v>0.78244503812055111</v>
      </c>
      <c r="C669" s="57">
        <f ca="1">_xlfn.NORM.INV(B669,'Input Parameters'!$E$19,'Input Parameters'!$F$19)</f>
        <v>633.25034048569387</v>
      </c>
      <c r="D669" s="10">
        <f t="shared" ca="1" si="64"/>
        <v>1.375834838703871E-2</v>
      </c>
      <c r="E669" s="59">
        <f ca="1">IF(_xlfn.NORM.INV(D669,'Input Parameters'!$E$20,'Input Parameters'!$F$20)&lt;3500,3500,IF(_xlfn.NORM.INV(D669,'Input Parameters'!$E$20,'Input Parameters'!$F$20)&gt;5500,5500,_xlfn.NORM.INV(D669,'Input Parameters'!$E$20,'Input Parameters'!$F$20)))</f>
        <v>3500</v>
      </c>
      <c r="F669" s="10">
        <f t="shared" ca="1" si="65"/>
        <v>0.30367616846055512</v>
      </c>
      <c r="G669" s="61">
        <f ca="1">_xlfn.NORM.INV(F669,'Input Parameters'!$E$21,'Input Parameters'!$F$21)</f>
        <v>280.81108807263854</v>
      </c>
      <c r="H669" s="54">
        <f ca="1">EXP(E669*(1/'Input Parameters'!$E$22-1/G669))</f>
        <v>0.59541132745907899</v>
      </c>
      <c r="I669" s="10">
        <f t="shared" ca="1" si="66"/>
        <v>0.39323326734048458</v>
      </c>
      <c r="J669" s="29">
        <f ca="1">_xlfn.BETA.INV(I669,'Input Parameters'!$L$24,'Input Parameters'!$M$24,'Input Parameters'!$J$24,'Input Parameters'!$K$24)</f>
        <v>0.56303178358634498</v>
      </c>
      <c r="K669" s="156">
        <f ca="1">('Input Parameters'!$E$25/'Input Parameters'!$E$31)^$J669</f>
        <v>1.7616217170337574E-2</v>
      </c>
      <c r="L669" s="66">
        <f ca="1">$H669*$C669*'Input Parameters'!$E$23*K669</f>
        <v>6.6420964885067333</v>
      </c>
      <c r="M669" s="23">
        <f t="shared" ca="1" si="67"/>
        <v>0.96869525884899799</v>
      </c>
      <c r="N669" s="15">
        <f ca="1">_xlfn.NORM.INV(M669,'Input Parameters'!$E$26,'Input Parameters'!$F$26)</f>
        <v>7.3101047727069296E-2</v>
      </c>
      <c r="O669" s="8">
        <f t="shared" ca="1" si="68"/>
        <v>0.85778384547614572</v>
      </c>
      <c r="P669" s="29">
        <f ca="1">_xlfn.LOGNORM.INV(O669,'Input Parameters'!$H$27,'Input Parameters'!$I$27)</f>
        <v>2.2859357260902384</v>
      </c>
      <c r="Q669" s="10"/>
      <c r="R669" s="15">
        <f>'Input Parameters'!$E$28</f>
        <v>12.7</v>
      </c>
      <c r="S669" s="10">
        <f t="shared" ca="1" si="69"/>
        <v>0.59749436975317738</v>
      </c>
      <c r="T669" s="25">
        <f ca="1">_xlfn.LOGNORM.INV(S669,'Input Parameters'!$H$29,'Input Parameters'!$I$29)</f>
        <v>59.868386831443239</v>
      </c>
      <c r="U669" s="10">
        <f t="shared" ca="1" si="70"/>
        <v>0.74087805089700653</v>
      </c>
      <c r="V669" s="29">
        <f ca="1">IF('Input Parameters'!$D$30="Beta",_xlfn.BETA.INV(U669,'Input Parameters'!$L$30,'Input Parameters'!$M$30,'Input Parameters'!$J$30,'Input Parameters'!$K$30),IF('Input Parameters'!$D$30="LogNorm",_xlfn.LOGNORM.INV(U669,'Input Parameters'!$H$30,'Input Parameters'!$I$30)))</f>
        <v>1.2891404572600791</v>
      </c>
      <c r="W669" s="2">
        <f ca="1">N669+(P669-N669)*(1-ERF((T669-R669)/(2*SQRT(L669*'Input Parameters'!$E$31))))</f>
        <v>0.50596432508303646</v>
      </c>
      <c r="X669">
        <f t="shared" ca="1" si="74"/>
        <v>1</v>
      </c>
      <c r="Y669" s="7"/>
    </row>
    <row r="670" spans="1:25" ht="15" customHeight="1" x14ac:dyDescent="0.3">
      <c r="A670" s="130">
        <v>663</v>
      </c>
      <c r="B670" s="10">
        <f t="shared" ca="1" si="63"/>
        <v>0.64617495805186542</v>
      </c>
      <c r="C670" s="57">
        <f ca="1">_xlfn.NORM.INV(B670,'Input Parameters'!$E$19,'Input Parameters'!$F$19)</f>
        <v>598.9886796871765</v>
      </c>
      <c r="D670" s="10">
        <f t="shared" ca="1" si="64"/>
        <v>0.86402507922558891</v>
      </c>
      <c r="E670" s="59">
        <f ca="1">IF(_xlfn.NORM.INV(D670,'Input Parameters'!$E$20,'Input Parameters'!$F$20)&lt;3500,3500,IF(_xlfn.NORM.INV(D670,'Input Parameters'!$E$20,'Input Parameters'!$F$20)&gt;5500,5500,_xlfn.NORM.INV(D670,'Input Parameters'!$E$20,'Input Parameters'!$F$20)))</f>
        <v>5500</v>
      </c>
      <c r="F670" s="10">
        <f t="shared" ca="1" si="65"/>
        <v>0.77844220195216196</v>
      </c>
      <c r="G670" s="61">
        <f ca="1">_xlfn.NORM.INV(F670,'Input Parameters'!$E$21,'Input Parameters'!$F$21)</f>
        <v>290.87816946855258</v>
      </c>
      <c r="H670" s="54">
        <f ca="1">EXP(E670*(1/'Input Parameters'!$E$22-1/G670))</f>
        <v>0.87203235860084483</v>
      </c>
      <c r="I670" s="10">
        <f t="shared" ca="1" si="66"/>
        <v>0.38088662936562367</v>
      </c>
      <c r="J670" s="29">
        <f ca="1">_xlfn.BETA.INV(I670,'Input Parameters'!$L$24,'Input Parameters'!$M$24,'Input Parameters'!$J$24,'Input Parameters'!$K$24)</f>
        <v>0.55772566770128751</v>
      </c>
      <c r="K670" s="156">
        <f ca="1">('Input Parameters'!$E$25/'Input Parameters'!$E$31)^$J670</f>
        <v>1.8299680184983846E-2</v>
      </c>
      <c r="L670" s="66">
        <f ca="1">$H670*$C670*'Input Parameters'!$E$23*K670</f>
        <v>9.5586094021679475</v>
      </c>
      <c r="M670" s="23">
        <f t="shared" ca="1" si="67"/>
        <v>0.98533826291805082</v>
      </c>
      <c r="N670" s="15">
        <f ca="1">_xlfn.NORM.INV(M670,'Input Parameters'!$E$26,'Input Parameters'!$F$26)</f>
        <v>7.9761316616545175E-2</v>
      </c>
      <c r="O670" s="8">
        <f t="shared" ca="1" si="68"/>
        <v>0.36344917474063931</v>
      </c>
      <c r="P670" s="29">
        <f ca="1">_xlfn.LOGNORM.INV(O670,'Input Parameters'!$H$27,'Input Parameters'!$I$27)</f>
        <v>1.219813449924396</v>
      </c>
      <c r="Q670" s="10"/>
      <c r="R670" s="15">
        <f>'Input Parameters'!$E$28</f>
        <v>12.7</v>
      </c>
      <c r="S670" s="10">
        <f t="shared" ca="1" si="69"/>
        <v>0.43848634639723305</v>
      </c>
      <c r="T670" s="25">
        <f ca="1">_xlfn.LOGNORM.INV(S670,'Input Parameters'!$H$29,'Input Parameters'!$I$29)</f>
        <v>57.228456168043557</v>
      </c>
      <c r="U670" s="10">
        <f t="shared" ca="1" si="70"/>
        <v>0.1989240203550805</v>
      </c>
      <c r="V670" s="29">
        <f ca="1">IF('Input Parameters'!$D$30="Beta",_xlfn.BETA.INV(U670,'Input Parameters'!$L$30,'Input Parameters'!$M$30,'Input Parameters'!$J$30,'Input Parameters'!$K$30),IF('Input Parameters'!$D$30="LogNorm",_xlfn.LOGNORM.INV(U670,'Input Parameters'!$H$30,'Input Parameters'!$I$30)))</f>
        <v>0.71590989225074242</v>
      </c>
      <c r="W670" s="2">
        <f ca="1">N670+(P670-N670)*(1-ERF((T670-R670)/(2*SQRT(L670*'Input Parameters'!$E$31))))</f>
        <v>0.43144485508218244</v>
      </c>
      <c r="X670">
        <f t="shared" ca="1" si="74"/>
        <v>1</v>
      </c>
      <c r="Y670" s="7"/>
    </row>
    <row r="671" spans="1:25" ht="15" customHeight="1" x14ac:dyDescent="0.3">
      <c r="A671" s="130">
        <v>664</v>
      </c>
      <c r="B671" s="10">
        <f t="shared" ca="1" si="63"/>
        <v>0.31885034771726517</v>
      </c>
      <c r="C671" s="57">
        <f ca="1">_xlfn.NORM.INV(B671,'Input Parameters'!$E$19,'Input Parameters'!$F$19)</f>
        <v>527.50759489044128</v>
      </c>
      <c r="D671" s="10">
        <f t="shared" ca="1" si="64"/>
        <v>0.48068758025435077</v>
      </c>
      <c r="E671" s="59">
        <f ca="1">IF(_xlfn.NORM.INV(D671,'Input Parameters'!$E$20,'Input Parameters'!$F$20)&lt;3500,3500,IF(_xlfn.NORM.INV(D671,'Input Parameters'!$E$20,'Input Parameters'!$F$20)&gt;5500,5500,_xlfn.NORM.INV(D671,'Input Parameters'!$E$20,'Input Parameters'!$F$20)))</f>
        <v>4766.1004138803837</v>
      </c>
      <c r="F671" s="10">
        <f t="shared" ca="1" si="65"/>
        <v>3.2925861847839855E-2</v>
      </c>
      <c r="G671" s="61">
        <f ca="1">_xlfn.NORM.INV(F671,'Input Parameters'!$E$21,'Input Parameters'!$F$21)</f>
        <v>270.39206729585692</v>
      </c>
      <c r="H671" s="54">
        <f ca="1">EXP(E671*(1/'Input Parameters'!$E$22-1/G671))</f>
        <v>0.25664183723287315</v>
      </c>
      <c r="I671" s="10">
        <f t="shared" ca="1" si="66"/>
        <v>0.9002477704970524</v>
      </c>
      <c r="J671" s="29">
        <f ca="1">_xlfn.BETA.INV(I671,'Input Parameters'!$L$24,'Input Parameters'!$M$24,'Input Parameters'!$J$24,'Input Parameters'!$K$24)</f>
        <v>0.7927578333923162</v>
      </c>
      <c r="K671" s="156">
        <f ca="1">('Input Parameters'!$E$25/'Input Parameters'!$E$31)^$J671</f>
        <v>3.3901329049716741E-3</v>
      </c>
      <c r="L671" s="66">
        <f ca="1">$H671*$C671*'Input Parameters'!$E$23*K671</f>
        <v>0.45895794980460292</v>
      </c>
      <c r="M671" s="23">
        <f t="shared" ca="1" si="67"/>
        <v>0.36045481176689953</v>
      </c>
      <c r="N671" s="15">
        <f ca="1">_xlfn.NORM.INV(M671,'Input Parameters'!$E$26,'Input Parameters'!$F$26)</f>
        <v>2.6497889313430105E-2</v>
      </c>
      <c r="O671" s="8">
        <f t="shared" ca="1" si="68"/>
        <v>0.11827760660621323</v>
      </c>
      <c r="P671" s="29">
        <f ca="1">_xlfn.LOGNORM.INV(O671,'Input Parameters'!$H$27,'Input Parameters'!$I$27)</f>
        <v>0.84329045497248079</v>
      </c>
      <c r="Q671" s="10"/>
      <c r="R671" s="15">
        <f>'Input Parameters'!$E$28</f>
        <v>12.7</v>
      </c>
      <c r="S671" s="10">
        <f t="shared" ca="1" si="69"/>
        <v>0.95428292261604575</v>
      </c>
      <c r="T671" s="25">
        <f ca="1">_xlfn.LOGNORM.INV(S671,'Input Parameters'!$H$29,'Input Parameters'!$I$29)</f>
        <v>70.381883140215649</v>
      </c>
      <c r="U671" s="10">
        <f t="shared" ca="1" si="70"/>
        <v>0.16254116009560837</v>
      </c>
      <c r="V671" s="29">
        <f ca="1">IF('Input Parameters'!$D$30="Beta",_xlfn.BETA.INV(U671,'Input Parameters'!$L$30,'Input Parameters'!$M$30,'Input Parameters'!$J$30,'Input Parameters'!$K$30),IF('Input Parameters'!$D$30="LogNorm",_xlfn.LOGNORM.INV(U671,'Input Parameters'!$H$30,'Input Parameters'!$I$30)))</f>
        <v>0.67783187673645739</v>
      </c>
      <c r="W671" s="2">
        <f ca="1">N671+(P671-N671)*(1-ERF((T671-R671)/(2*SQRT(L671*'Input Parameters'!$E$31))))</f>
        <v>2.6497890733002134E-2</v>
      </c>
      <c r="X671">
        <f t="shared" ca="1" si="74"/>
        <v>1</v>
      </c>
      <c r="Y671" s="7"/>
    </row>
    <row r="672" spans="1:25" ht="15" customHeight="1" x14ac:dyDescent="0.3">
      <c r="A672" s="130">
        <v>665</v>
      </c>
      <c r="B672" s="10">
        <f t="shared" ca="1" si="63"/>
        <v>0.66799081238579427</v>
      </c>
      <c r="C672" s="57">
        <f ca="1">_xlfn.NORM.INV(B672,'Input Parameters'!$E$19,'Input Parameters'!$F$19)</f>
        <v>604.00442840375854</v>
      </c>
      <c r="D672" s="10">
        <f t="shared" ca="1" si="64"/>
        <v>0.82233309747475614</v>
      </c>
      <c r="E672" s="59">
        <f ca="1">IF(_xlfn.NORM.INV(D672,'Input Parameters'!$E$20,'Input Parameters'!$F$20)&lt;3500,3500,IF(_xlfn.NORM.INV(D672,'Input Parameters'!$E$20,'Input Parameters'!$F$20)&gt;5500,5500,_xlfn.NORM.INV(D672,'Input Parameters'!$E$20,'Input Parameters'!$F$20)))</f>
        <v>5447.0050748101239</v>
      </c>
      <c r="F672" s="10">
        <f t="shared" ca="1" si="65"/>
        <v>0.35209770459330314</v>
      </c>
      <c r="G672" s="61">
        <f ca="1">_xlfn.NORM.INV(F672,'Input Parameters'!$E$21,'Input Parameters'!$F$21)</f>
        <v>281.86584691754297</v>
      </c>
      <c r="H672" s="54">
        <f ca="1">EXP(E672*(1/'Input Parameters'!$E$22-1/G672))</f>
        <v>0.47981578503273165</v>
      </c>
      <c r="I672" s="10">
        <f t="shared" ca="1" si="66"/>
        <v>0.76129336289363869</v>
      </c>
      <c r="J672" s="29">
        <f ca="1">_xlfn.BETA.INV(I672,'Input Parameters'!$L$24,'Input Parameters'!$M$24,'Input Parameters'!$J$24,'Input Parameters'!$K$24)</f>
        <v>0.71616054181552169</v>
      </c>
      <c r="K672" s="156">
        <f ca="1">('Input Parameters'!$E$25/'Input Parameters'!$E$31)^$J672</f>
        <v>5.8728700667879255E-3</v>
      </c>
      <c r="L672" s="66">
        <f ca="1">$H672*$C672*'Input Parameters'!$E$23*K672</f>
        <v>1.7020215187207934</v>
      </c>
      <c r="M672" s="23">
        <f t="shared" ca="1" si="67"/>
        <v>0.34771749255785644</v>
      </c>
      <c r="N672" s="15">
        <f ca="1">_xlfn.NORM.INV(M672,'Input Parameters'!$E$26,'Input Parameters'!$F$26)</f>
        <v>2.5778707335055821E-2</v>
      </c>
      <c r="O672" s="8">
        <f t="shared" ca="1" si="68"/>
        <v>0.69574780494256216</v>
      </c>
      <c r="P672" s="29">
        <f ca="1">_xlfn.LOGNORM.INV(O672,'Input Parameters'!$H$27,'Input Parameters'!$I$27)</f>
        <v>1.7857151683950527</v>
      </c>
      <c r="Q672" s="10"/>
      <c r="R672" s="15">
        <f>'Input Parameters'!$E$28</f>
        <v>12.7</v>
      </c>
      <c r="S672" s="10">
        <f t="shared" ca="1" si="69"/>
        <v>0.23465052462914648</v>
      </c>
      <c r="T672" s="25">
        <f ca="1">_xlfn.LOGNORM.INV(S672,'Input Parameters'!$H$29,'Input Parameters'!$I$29)</f>
        <v>53.687986039967974</v>
      </c>
      <c r="U672" s="10">
        <f t="shared" ca="1" si="70"/>
        <v>5.6364396776070413E-2</v>
      </c>
      <c r="V672" s="29">
        <f ca="1">IF('Input Parameters'!$D$30="Beta",_xlfn.BETA.INV(U672,'Input Parameters'!$L$30,'Input Parameters'!$M$30,'Input Parameters'!$J$30,'Input Parameters'!$K$30),IF('Input Parameters'!$D$30="LogNorm",_xlfn.LOGNORM.INV(U672,'Input Parameters'!$H$30,'Input Parameters'!$I$30)))</f>
        <v>0.53459611036530197</v>
      </c>
      <c r="W672" s="2">
        <f ca="1">N672+(P672-N672)*(1-ERF((T672-R672)/(2*SQRT(L672*'Input Parameters'!$E$31))))</f>
        <v>7.2087397457731267E-2</v>
      </c>
      <c r="X672">
        <f t="shared" ca="1" si="74"/>
        <v>1</v>
      </c>
      <c r="Y672" s="7"/>
    </row>
    <row r="673" spans="1:25" ht="15" customHeight="1" x14ac:dyDescent="0.3">
      <c r="A673" s="130">
        <v>666</v>
      </c>
      <c r="B673" s="10">
        <f t="shared" ca="1" si="63"/>
        <v>0.12207156232179883</v>
      </c>
      <c r="C673" s="57">
        <f ca="1">_xlfn.NORM.INV(B673,'Input Parameters'!$E$19,'Input Parameters'!$F$19)</f>
        <v>468.88340835403744</v>
      </c>
      <c r="D673" s="10">
        <f t="shared" ca="1" si="64"/>
        <v>0.96617056026822679</v>
      </c>
      <c r="E673" s="59">
        <f ca="1">IF(_xlfn.NORM.INV(D673,'Input Parameters'!$E$20,'Input Parameters'!$F$20)&lt;3500,3500,IF(_xlfn.NORM.INV(D673,'Input Parameters'!$E$20,'Input Parameters'!$F$20)&gt;5500,5500,_xlfn.NORM.INV(D673,'Input Parameters'!$E$20,'Input Parameters'!$F$20)))</f>
        <v>5500</v>
      </c>
      <c r="F673" s="10">
        <f t="shared" ca="1" si="65"/>
        <v>0.99053117803869772</v>
      </c>
      <c r="G673" s="61">
        <f ca="1">_xlfn.NORM.INV(F673,'Input Parameters'!$E$21,'Input Parameters'!$F$21)</f>
        <v>303.29550338356415</v>
      </c>
      <c r="H673" s="54">
        <f ca="1">EXP(E673*(1/'Input Parameters'!$E$22-1/G673))</f>
        <v>1.891180702088137</v>
      </c>
      <c r="I673" s="10">
        <f t="shared" ca="1" si="66"/>
        <v>0.87097883111719177</v>
      </c>
      <c r="J673" s="29">
        <f ca="1">_xlfn.BETA.INV(I673,'Input Parameters'!$L$24,'Input Parameters'!$M$24,'Input Parameters'!$J$24,'Input Parameters'!$K$24)</f>
        <v>0.77361740983453531</v>
      </c>
      <c r="K673" s="156">
        <f ca="1">('Input Parameters'!$E$25/'Input Parameters'!$E$31)^$J673</f>
        <v>3.8890848291649443E-3</v>
      </c>
      <c r="L673" s="66">
        <f ca="1">$H673*$C673*'Input Parameters'!$E$23*K673</f>
        <v>3.4486197341952356</v>
      </c>
      <c r="M673" s="23">
        <f t="shared" ca="1" si="67"/>
        <v>0.47470767713637996</v>
      </c>
      <c r="N673" s="15">
        <f ca="1">_xlfn.NORM.INV(M673,'Input Parameters'!$E$26,'Input Parameters'!$F$26)</f>
        <v>3.2667739384090226E-2</v>
      </c>
      <c r="O673" s="8">
        <f t="shared" ca="1" si="68"/>
        <v>0.95353659322508777</v>
      </c>
      <c r="P673" s="29">
        <f ca="1">_xlfn.LOGNORM.INV(O673,'Input Parameters'!$H$27,'Input Parameters'!$I$27)</f>
        <v>2.9937645912576474</v>
      </c>
      <c r="Q673" s="10"/>
      <c r="R673" s="15">
        <f>'Input Parameters'!$E$28</f>
        <v>12.7</v>
      </c>
      <c r="S673" s="10">
        <f t="shared" ca="1" si="69"/>
        <v>0.92156592152132866</v>
      </c>
      <c r="T673" s="25">
        <f ca="1">_xlfn.LOGNORM.INV(S673,'Input Parameters'!$H$29,'Input Parameters'!$I$29)</f>
        <v>68.263516020145858</v>
      </c>
      <c r="U673" s="10">
        <f t="shared" ca="1" si="70"/>
        <v>0.77961930364456999</v>
      </c>
      <c r="V673" s="29">
        <f ca="1">IF('Input Parameters'!$D$30="Beta",_xlfn.BETA.INV(U673,'Input Parameters'!$L$30,'Input Parameters'!$M$30,'Input Parameters'!$J$30,'Input Parameters'!$K$30),IF('Input Parameters'!$D$30="LogNorm",_xlfn.LOGNORM.INV(U673,'Input Parameters'!$H$30,'Input Parameters'!$I$30)))</f>
        <v>1.3542002678127971</v>
      </c>
      <c r="W673" s="2">
        <f ca="1">N673+(P673-N673)*(1-ERF((T673-R673)/(2*SQRT(L673*'Input Parameters'!$E$31))))</f>
        <v>0.13444409524826204</v>
      </c>
      <c r="X673">
        <f t="shared" ca="1" si="74"/>
        <v>1</v>
      </c>
      <c r="Y673" s="7"/>
    </row>
    <row r="674" spans="1:25" ht="15" customHeight="1" x14ac:dyDescent="0.3">
      <c r="A674" s="130">
        <v>667</v>
      </c>
      <c r="B674" s="10">
        <f t="shared" ca="1" si="63"/>
        <v>0.40613120424493587</v>
      </c>
      <c r="C674" s="57">
        <f ca="1">_xlfn.NORM.INV(B674,'Input Parameters'!$E$19,'Input Parameters'!$F$19)</f>
        <v>547.23054075872312</v>
      </c>
      <c r="D674" s="10">
        <f t="shared" ca="1" si="64"/>
        <v>0.95196693803821053</v>
      </c>
      <c r="E674" s="59">
        <f ca="1">IF(_xlfn.NORM.INV(D674,'Input Parameters'!$E$20,'Input Parameters'!$F$20)&lt;3500,3500,IF(_xlfn.NORM.INV(D674,'Input Parameters'!$E$20,'Input Parameters'!$F$20)&gt;5500,5500,_xlfn.NORM.INV(D674,'Input Parameters'!$E$20,'Input Parameters'!$F$20)))</f>
        <v>5500</v>
      </c>
      <c r="F674" s="10">
        <f t="shared" ca="1" si="65"/>
        <v>0.64378932585665527</v>
      </c>
      <c r="G674" s="61">
        <f ca="1">_xlfn.NORM.INV(F674,'Input Parameters'!$E$21,'Input Parameters'!$F$21)</f>
        <v>287.74724394441114</v>
      </c>
      <c r="H674" s="54">
        <f ca="1">EXP(E674*(1/'Input Parameters'!$E$22-1/G674))</f>
        <v>0.70987520667783477</v>
      </c>
      <c r="I674" s="10">
        <f t="shared" ca="1" si="66"/>
        <v>0.79506534409477814</v>
      </c>
      <c r="J674" s="29">
        <f ca="1">_xlfn.BETA.INV(I674,'Input Parameters'!$L$24,'Input Parameters'!$M$24,'Input Parameters'!$J$24,'Input Parameters'!$K$24)</f>
        <v>0.73229739811120109</v>
      </c>
      <c r="K674" s="156">
        <f ca="1">('Input Parameters'!$E$25/'Input Parameters'!$E$31)^$J674</f>
        <v>5.2309083499815492E-3</v>
      </c>
      <c r="L674" s="66">
        <f ca="1">$H674*$C674*'Input Parameters'!$E$23*K674</f>
        <v>2.0320268690813248</v>
      </c>
      <c r="M674" s="23">
        <f t="shared" ca="1" si="67"/>
        <v>0.10026368501985727</v>
      </c>
      <c r="N674" s="15">
        <f ca="1">_xlfn.NORM.INV(M674,'Input Parameters'!$E$26,'Input Parameters'!$F$26)</f>
        <v>7.1189391505060741E-3</v>
      </c>
      <c r="O674" s="8">
        <f t="shared" ca="1" si="68"/>
        <v>0.35213819635036625</v>
      </c>
      <c r="P674" s="29">
        <f ca="1">_xlfn.LOGNORM.INV(O674,'Input Parameters'!$H$27,'Input Parameters'!$I$27)</f>
        <v>1.2035710094487788</v>
      </c>
      <c r="Q674" s="10"/>
      <c r="R674" s="15">
        <f>'Input Parameters'!$E$28</f>
        <v>12.7</v>
      </c>
      <c r="S674" s="10">
        <f t="shared" ca="1" si="69"/>
        <v>0.57274779280930632</v>
      </c>
      <c r="T674" s="25">
        <f ca="1">_xlfn.LOGNORM.INV(S674,'Input Parameters'!$H$29,'Input Parameters'!$I$29)</f>
        <v>59.443130936569482</v>
      </c>
      <c r="U674" s="10">
        <f t="shared" ca="1" si="70"/>
        <v>0.92275310697760748</v>
      </c>
      <c r="V674" s="29">
        <f ca="1">IF('Input Parameters'!$D$30="Beta",_xlfn.BETA.INV(U674,'Input Parameters'!$L$30,'Input Parameters'!$M$30,'Input Parameters'!$J$30,'Input Parameters'!$K$30),IF('Input Parameters'!$D$30="LogNorm",_xlfn.LOGNORM.INV(U674,'Input Parameters'!$H$30,'Input Parameters'!$I$30)))</f>
        <v>1.7518819098971004</v>
      </c>
      <c r="W674" s="2">
        <f ca="1">N674+(P674-N674)*(1-ERF((T674-R674)/(2*SQRT(L674*'Input Parameters'!$E$31))))</f>
        <v>3.1542338993929026E-2</v>
      </c>
      <c r="X674">
        <f t="shared" ca="1" si="74"/>
        <v>1</v>
      </c>
      <c r="Y674" s="7"/>
    </row>
    <row r="675" spans="1:25" ht="15" customHeight="1" x14ac:dyDescent="0.3">
      <c r="A675" s="130">
        <v>668</v>
      </c>
      <c r="B675" s="10">
        <f t="shared" ca="1" si="63"/>
        <v>0.48307219508609656</v>
      </c>
      <c r="C675" s="57">
        <f ca="1">_xlfn.NORM.INV(B675,'Input Parameters'!$E$19,'Input Parameters'!$F$19)</f>
        <v>563.71344353949212</v>
      </c>
      <c r="D675" s="10">
        <f t="shared" ca="1" si="64"/>
        <v>0.24694239113778271</v>
      </c>
      <c r="E675" s="59">
        <f ca="1">IF(_xlfn.NORM.INV(D675,'Input Parameters'!$E$20,'Input Parameters'!$F$20)&lt;3500,3500,IF(_xlfn.NORM.INV(D675,'Input Parameters'!$E$20,'Input Parameters'!$F$20)&gt;5500,5500,_xlfn.NORM.INV(D675,'Input Parameters'!$E$20,'Input Parameters'!$F$20)))</f>
        <v>4321.0998012898381</v>
      </c>
      <c r="F675" s="10">
        <f t="shared" ca="1" si="65"/>
        <v>0.39772882575096746</v>
      </c>
      <c r="G675" s="61">
        <f ca="1">_xlfn.NORM.INV(F675,'Input Parameters'!$E$21,'Input Parameters'!$F$21)</f>
        <v>282.81245083604432</v>
      </c>
      <c r="H675" s="54">
        <f ca="1">EXP(E675*(1/'Input Parameters'!$E$22-1/G675))</f>
        <v>0.58787044557714541</v>
      </c>
      <c r="I675" s="10">
        <f t="shared" ca="1" si="66"/>
        <v>0.41956793346382371</v>
      </c>
      <c r="J675" s="29">
        <f ca="1">_xlfn.BETA.INV(I675,'Input Parameters'!$L$24,'Input Parameters'!$M$24,'Input Parameters'!$J$24,'Input Parameters'!$K$24)</f>
        <v>0.57417326269087499</v>
      </c>
      <c r="K675" s="156">
        <f ca="1">('Input Parameters'!$E$25/'Input Parameters'!$E$31)^$J675</f>
        <v>1.626305508084044E-2</v>
      </c>
      <c r="L675" s="66">
        <f ca="1">$H675*$C675*'Input Parameters'!$E$23*K675</f>
        <v>5.3894215194278461</v>
      </c>
      <c r="M675" s="23">
        <f t="shared" ca="1" si="67"/>
        <v>0.47276075997276001</v>
      </c>
      <c r="N675" s="15">
        <f ca="1">_xlfn.NORM.INV(M675,'Input Parameters'!$E$26,'Input Parameters'!$F$26)</f>
        <v>3.2565032448111271E-2</v>
      </c>
      <c r="O675" s="8">
        <f t="shared" ca="1" si="68"/>
        <v>0.47725381631495656</v>
      </c>
      <c r="P675" s="29">
        <f ca="1">_xlfn.LOGNORM.INV(O675,'Input Parameters'!$H$27,'Input Parameters'!$I$27)</f>
        <v>1.3881523383754464</v>
      </c>
      <c r="Q675" s="10"/>
      <c r="R675" s="15">
        <f>'Input Parameters'!$E$28</f>
        <v>12.7</v>
      </c>
      <c r="S675" s="10">
        <f t="shared" ca="1" si="69"/>
        <v>7.1463173203841324E-2</v>
      </c>
      <c r="T675" s="25">
        <f ca="1">_xlfn.LOGNORM.INV(S675,'Input Parameters'!$H$29,'Input Parameters'!$I$29)</f>
        <v>49.400175829644972</v>
      </c>
      <c r="U675" s="10">
        <f t="shared" ca="1" si="70"/>
        <v>0.30857779558455389</v>
      </c>
      <c r="V675" s="29">
        <f ca="1">IF('Input Parameters'!$D$30="Beta",_xlfn.BETA.INV(U675,'Input Parameters'!$L$30,'Input Parameters'!$M$30,'Input Parameters'!$J$30,'Input Parameters'!$K$30),IF('Input Parameters'!$D$30="LogNorm",_xlfn.LOGNORM.INV(U675,'Input Parameters'!$H$30,'Input Parameters'!$I$30)))</f>
        <v>0.82043469082187404</v>
      </c>
      <c r="W675" s="2">
        <f ca="1">N675+(P675-N675)*(1-ERF((T675-R675)/(2*SQRT(L675*'Input Parameters'!$E$31))))</f>
        <v>0.38994213070944306</v>
      </c>
      <c r="X675">
        <f t="shared" ca="1" si="74"/>
        <v>1</v>
      </c>
      <c r="Y675" s="7"/>
    </row>
    <row r="676" spans="1:25" ht="15" customHeight="1" x14ac:dyDescent="0.3">
      <c r="A676" s="130">
        <v>669</v>
      </c>
      <c r="B676" s="10">
        <f t="shared" ca="1" si="63"/>
        <v>0.7857832643940682</v>
      </c>
      <c r="C676" s="57">
        <f ca="1">_xlfn.NORM.INV(B676,'Input Parameters'!$E$19,'Input Parameters'!$F$19)</f>
        <v>634.21345114678184</v>
      </c>
      <c r="D676" s="10">
        <f t="shared" ca="1" si="64"/>
        <v>0.22416708235472538</v>
      </c>
      <c r="E676" s="59">
        <f ca="1">IF(_xlfn.NORM.INV(D676,'Input Parameters'!$E$20,'Input Parameters'!$F$20)&lt;3500,3500,IF(_xlfn.NORM.INV(D676,'Input Parameters'!$E$20,'Input Parameters'!$F$20)&gt;5500,5500,_xlfn.NORM.INV(D676,'Input Parameters'!$E$20,'Input Parameters'!$F$20)))</f>
        <v>4269.2633955196443</v>
      </c>
      <c r="F676" s="10">
        <f t="shared" ca="1" si="65"/>
        <v>0.24821777215000185</v>
      </c>
      <c r="G676" s="61">
        <f ca="1">_xlfn.NORM.INV(F676,'Input Parameters'!$E$21,'Input Parameters'!$F$21)</f>
        <v>279.50434447770857</v>
      </c>
      <c r="H676" s="54">
        <f ca="1">EXP(E676*(1/'Input Parameters'!$E$22-1/G676))</f>
        <v>0.49482893125389932</v>
      </c>
      <c r="I676" s="10">
        <f t="shared" ca="1" si="66"/>
        <v>0.27588630625715482</v>
      </c>
      <c r="J676" s="29">
        <f ca="1">_xlfn.BETA.INV(I676,'Input Parameters'!$L$24,'Input Parameters'!$M$24,'Input Parameters'!$J$24,'Input Parameters'!$K$24)</f>
        <v>0.50944076412011252</v>
      </c>
      <c r="K676" s="156">
        <f ca="1">('Input Parameters'!$E$25/'Input Parameters'!$E$31)^$J676</f>
        <v>2.587449265276168E-2</v>
      </c>
      <c r="L676" s="66">
        <f ca="1">$H676*$C676*'Input Parameters'!$E$23*K676</f>
        <v>8.1201186547907351</v>
      </c>
      <c r="M676" s="23">
        <f t="shared" ca="1" si="67"/>
        <v>0.88086594726409861</v>
      </c>
      <c r="N676" s="15">
        <f ca="1">_xlfn.NORM.INV(M676,'Input Parameters'!$E$26,'Input Parameters'!$F$26)</f>
        <v>5.8765860958594714E-2</v>
      </c>
      <c r="O676" s="8">
        <f t="shared" ca="1" si="68"/>
        <v>0.77712281085317714</v>
      </c>
      <c r="P676" s="29">
        <f ca="1">_xlfn.LOGNORM.INV(O676,'Input Parameters'!$H$27,'Input Parameters'!$I$27)</f>
        <v>1.9948236116713474</v>
      </c>
      <c r="Q676" s="10"/>
      <c r="R676" s="15">
        <f>'Input Parameters'!$E$28</f>
        <v>12.7</v>
      </c>
      <c r="S676" s="10">
        <f t="shared" ca="1" si="69"/>
        <v>0.72358717311460974</v>
      </c>
      <c r="T676" s="25">
        <f ca="1">_xlfn.LOGNORM.INV(S676,'Input Parameters'!$H$29,'Input Parameters'!$I$29)</f>
        <v>62.244472713120061</v>
      </c>
      <c r="U676" s="10">
        <f t="shared" ca="1" si="70"/>
        <v>0.33272242532371921</v>
      </c>
      <c r="V676" s="29">
        <f ca="1">IF('Input Parameters'!$D$30="Beta",_xlfn.BETA.INV(U676,'Input Parameters'!$L$30,'Input Parameters'!$M$30,'Input Parameters'!$J$30,'Input Parameters'!$K$30),IF('Input Parameters'!$D$30="LogNorm",_xlfn.LOGNORM.INV(U676,'Input Parameters'!$H$30,'Input Parameters'!$I$30)))</f>
        <v>0.84255909689652464</v>
      </c>
      <c r="W676" s="2">
        <f ca="1">N676+(P676-N676)*(1-ERF((T676-R676)/(2*SQRT(L676*'Input Parameters'!$E$31))))</f>
        <v>0.48259929881695662</v>
      </c>
      <c r="X676">
        <f t="shared" ca="1" si="74"/>
        <v>1</v>
      </c>
      <c r="Y676" s="7"/>
    </row>
    <row r="677" spans="1:25" ht="15" customHeight="1" x14ac:dyDescent="0.3">
      <c r="A677" s="130">
        <v>670</v>
      </c>
      <c r="B677" s="10">
        <f t="shared" ca="1" si="63"/>
        <v>0.25930819890761603</v>
      </c>
      <c r="C677" s="57">
        <f ca="1">_xlfn.NORM.INV(B677,'Input Parameters'!$E$19,'Input Parameters'!$F$19)</f>
        <v>512.75696906542805</v>
      </c>
      <c r="D677" s="10">
        <f t="shared" ca="1" si="64"/>
        <v>0.45583848143305616</v>
      </c>
      <c r="E677" s="59">
        <f ca="1">IF(_xlfn.NORM.INV(D677,'Input Parameters'!$E$20,'Input Parameters'!$F$20)&lt;3500,3500,IF(_xlfn.NORM.INV(D677,'Input Parameters'!$E$20,'Input Parameters'!$F$20)&gt;5500,5500,_xlfn.NORM.INV(D677,'Input Parameters'!$E$20,'Input Parameters'!$F$20)))</f>
        <v>4722.3535081378222</v>
      </c>
      <c r="F677" s="10">
        <f t="shared" ca="1" si="65"/>
        <v>1.1613997222630124E-2</v>
      </c>
      <c r="G677" s="61">
        <f ca="1">_xlfn.NORM.INV(F677,'Input Parameters'!$E$21,'Input Parameters'!$F$21)</f>
        <v>267.01044318500925</v>
      </c>
      <c r="H677" s="54">
        <f ca="1">EXP(E677*(1/'Input Parameters'!$E$22-1/G677))</f>
        <v>0.20829956137539424</v>
      </c>
      <c r="I677" s="10">
        <f t="shared" ca="1" si="66"/>
        <v>0.28720924383953594</v>
      </c>
      <c r="J677" s="29">
        <f ca="1">_xlfn.BETA.INV(I677,'Input Parameters'!$L$24,'Input Parameters'!$M$24,'Input Parameters'!$J$24,'Input Parameters'!$K$24)</f>
        <v>0.51500091794925784</v>
      </c>
      <c r="K677" s="156">
        <f ca="1">('Input Parameters'!$E$25/'Input Parameters'!$E$31)^$J677</f>
        <v>2.4862772761289002E-2</v>
      </c>
      <c r="L677" s="66">
        <f ca="1">$H677*$C677*'Input Parameters'!$E$23*K677</f>
        <v>2.6555194569263216</v>
      </c>
      <c r="M677" s="23">
        <f t="shared" ca="1" si="67"/>
        <v>0.28876900303128472</v>
      </c>
      <c r="N677" s="15">
        <f ca="1">_xlfn.NORM.INV(M677,'Input Parameters'!$E$26,'Input Parameters'!$F$26)</f>
        <v>2.2303325090542107E-2</v>
      </c>
      <c r="O677" s="8">
        <f t="shared" ca="1" si="68"/>
        <v>0.66011124868689974</v>
      </c>
      <c r="P677" s="29">
        <f ca="1">_xlfn.LOGNORM.INV(O677,'Input Parameters'!$H$27,'Input Parameters'!$I$27)</f>
        <v>1.7088564980445802</v>
      </c>
      <c r="Q677" s="10"/>
      <c r="R677" s="15">
        <f>'Input Parameters'!$E$28</f>
        <v>12.7</v>
      </c>
      <c r="S677" s="10">
        <f t="shared" ca="1" si="69"/>
        <v>0.34325166481357927</v>
      </c>
      <c r="T677" s="25">
        <f ca="1">_xlfn.LOGNORM.INV(S677,'Input Parameters'!$H$29,'Input Parameters'!$I$29)</f>
        <v>55.652000809398551</v>
      </c>
      <c r="U677" s="10">
        <f t="shared" ca="1" si="70"/>
        <v>0.62927328721717002</v>
      </c>
      <c r="V677" s="29">
        <f ca="1">IF('Input Parameters'!$D$30="Beta",_xlfn.BETA.INV(U677,'Input Parameters'!$L$30,'Input Parameters'!$M$30,'Input Parameters'!$J$30,'Input Parameters'!$K$30),IF('Input Parameters'!$D$30="LogNorm",_xlfn.LOGNORM.INV(U677,'Input Parameters'!$H$30,'Input Parameters'!$I$30)))</f>
        <v>1.1380462264552758</v>
      </c>
      <c r="W677" s="2">
        <f ca="1">N677+(P677-N677)*(1-ERF((T677-R677)/(2*SQRT(L677*'Input Parameters'!$E$31))))</f>
        <v>0.12746531604358616</v>
      </c>
      <c r="X677">
        <f t="shared" ca="1" si="74"/>
        <v>1</v>
      </c>
      <c r="Y677" s="7"/>
    </row>
    <row r="678" spans="1:25" ht="15" customHeight="1" x14ac:dyDescent="0.3">
      <c r="A678" s="130">
        <v>671</v>
      </c>
      <c r="B678" s="10">
        <f t="shared" ca="1" si="63"/>
        <v>0.67456289500715538</v>
      </c>
      <c r="C678" s="57">
        <f ca="1">_xlfn.NORM.INV(B678,'Input Parameters'!$E$19,'Input Parameters'!$F$19)</f>
        <v>605.54031070072676</v>
      </c>
      <c r="D678" s="10">
        <f t="shared" ca="1" si="64"/>
        <v>0.53754696521343215</v>
      </c>
      <c r="E678" s="59">
        <f ca="1">IF(_xlfn.NORM.INV(D678,'Input Parameters'!$E$20,'Input Parameters'!$F$20)&lt;3500,3500,IF(_xlfn.NORM.INV(D678,'Input Parameters'!$E$20,'Input Parameters'!$F$20)&gt;5500,5500,_xlfn.NORM.INV(D678,'Input Parameters'!$E$20,'Input Parameters'!$F$20)))</f>
        <v>4865.978963469347</v>
      </c>
      <c r="F678" s="10">
        <f t="shared" ca="1" si="65"/>
        <v>0.22346487800273296</v>
      </c>
      <c r="G678" s="61">
        <f ca="1">_xlfn.NORM.INV(F678,'Input Parameters'!$E$21,'Input Parameters'!$F$21)</f>
        <v>278.87212780496452</v>
      </c>
      <c r="H678" s="54">
        <f ca="1">EXP(E678*(1/'Input Parameters'!$E$22-1/G678))</f>
        <v>0.43113014974166647</v>
      </c>
      <c r="I678" s="10">
        <f t="shared" ca="1" si="66"/>
        <v>0.74137772631564247</v>
      </c>
      <c r="J678" s="29">
        <f ca="1">_xlfn.BETA.INV(I678,'Input Parameters'!$L$24,'Input Parameters'!$M$24,'Input Parameters'!$J$24,'Input Parameters'!$K$24)</f>
        <v>0.70705534790050373</v>
      </c>
      <c r="K678" s="156">
        <f ca="1">('Input Parameters'!$E$25/'Input Parameters'!$E$31)^$J678</f>
        <v>6.2692704711118895E-3</v>
      </c>
      <c r="L678" s="66">
        <f ca="1">$H678*$C678*'Input Parameters'!$E$23*K678</f>
        <v>1.6366976581771082</v>
      </c>
      <c r="M678" s="23">
        <f t="shared" ca="1" si="67"/>
        <v>0.8381888577016271</v>
      </c>
      <c r="N678" s="15">
        <f ca="1">_xlfn.NORM.INV(M678,'Input Parameters'!$E$26,'Input Parameters'!$F$26)</f>
        <v>5.4727871918797959E-2</v>
      </c>
      <c r="O678" s="8">
        <f t="shared" ca="1" si="68"/>
        <v>0.60521193027596443</v>
      </c>
      <c r="P678" s="29">
        <f ca="1">_xlfn.LOGNORM.INV(O678,'Input Parameters'!$H$27,'Input Parameters'!$I$27)</f>
        <v>1.6020341254616246</v>
      </c>
      <c r="Q678" s="10"/>
      <c r="R678" s="15">
        <f>'Input Parameters'!$E$28</f>
        <v>12.7</v>
      </c>
      <c r="S678" s="10">
        <f t="shared" ca="1" si="69"/>
        <v>0.15327526517386647</v>
      </c>
      <c r="T678" s="25">
        <f ca="1">_xlfn.LOGNORM.INV(S678,'Input Parameters'!$H$29,'Input Parameters'!$I$29)</f>
        <v>51.916369071232829</v>
      </c>
      <c r="U678" s="10">
        <f t="shared" ca="1" si="70"/>
        <v>0.60890398291321957</v>
      </c>
      <c r="V678" s="29">
        <f ca="1">IF('Input Parameters'!$D$30="Beta",_xlfn.BETA.INV(U678,'Input Parameters'!$L$30,'Input Parameters'!$M$30,'Input Parameters'!$J$30,'Input Parameters'!$K$30),IF('Input Parameters'!$D$30="LogNorm",_xlfn.LOGNORM.INV(U678,'Input Parameters'!$H$30,'Input Parameters'!$I$30)))</f>
        <v>1.1143028903570336</v>
      </c>
      <c r="W678" s="2">
        <f ca="1">N678+(P678-N678)*(1-ERF((T678-R678)/(2*SQRT(L678*'Input Parameters'!$E$31))))</f>
        <v>0.10144617056782604</v>
      </c>
      <c r="X678">
        <f t="shared" ca="1" si="74"/>
        <v>1</v>
      </c>
      <c r="Y678" s="7"/>
    </row>
    <row r="679" spans="1:25" ht="15" customHeight="1" x14ac:dyDescent="0.3">
      <c r="A679" s="130">
        <v>672</v>
      </c>
      <c r="B679" s="10">
        <f t="shared" ca="1" si="63"/>
        <v>0.77357883259042981</v>
      </c>
      <c r="C679" s="57">
        <f ca="1">_xlfn.NORM.INV(B679,'Input Parameters'!$E$19,'Input Parameters'!$F$19)</f>
        <v>630.73287093919646</v>
      </c>
      <c r="D679" s="10">
        <f t="shared" ca="1" si="64"/>
        <v>0.40034295077420645</v>
      </c>
      <c r="E679" s="59">
        <f ca="1">IF(_xlfn.NORM.INV(D679,'Input Parameters'!$E$20,'Input Parameters'!$F$20)&lt;3500,3500,IF(_xlfn.NORM.INV(D679,'Input Parameters'!$E$20,'Input Parameters'!$F$20)&gt;5500,5500,_xlfn.NORM.INV(D679,'Input Parameters'!$E$20,'Input Parameters'!$F$20)))</f>
        <v>4623.2783380729288</v>
      </c>
      <c r="F679" s="10">
        <f t="shared" ca="1" si="65"/>
        <v>0.56908886422309657</v>
      </c>
      <c r="G679" s="61">
        <f ca="1">_xlfn.NORM.INV(F679,'Input Parameters'!$E$21,'Input Parameters'!$F$21)</f>
        <v>286.218071965359</v>
      </c>
      <c r="H679" s="54">
        <f ca="1">EXP(E679*(1/'Input Parameters'!$E$22-1/G679))</f>
        <v>0.68805573565926426</v>
      </c>
      <c r="I679" s="10">
        <f t="shared" ca="1" si="66"/>
        <v>0.88379855355713699</v>
      </c>
      <c r="J679" s="29">
        <f ca="1">_xlfn.BETA.INV(I679,'Input Parameters'!$L$24,'Input Parameters'!$M$24,'Input Parameters'!$J$24,'Input Parameters'!$K$24)</f>
        <v>0.78168457751887122</v>
      </c>
      <c r="K679" s="156">
        <f ca="1">('Input Parameters'!$E$25/'Input Parameters'!$E$31)^$J679</f>
        <v>3.6704110375429884E-3</v>
      </c>
      <c r="L679" s="66">
        <f ca="1">$H679*$C679*'Input Parameters'!$E$23*K679</f>
        <v>1.592882667946828</v>
      </c>
      <c r="M679" s="23">
        <f t="shared" ca="1" si="67"/>
        <v>0.32450125791821105</v>
      </c>
      <c r="N679" s="15">
        <f ca="1">_xlfn.NORM.INV(M679,'Input Parameters'!$E$26,'Input Parameters'!$F$26)</f>
        <v>2.4441884650165946E-2</v>
      </c>
      <c r="O679" s="8">
        <f t="shared" ca="1" si="68"/>
        <v>0.52669442508737496</v>
      </c>
      <c r="P679" s="29">
        <f ca="1">_xlfn.LOGNORM.INV(O679,'Input Parameters'!$H$27,'Input Parameters'!$I$27)</f>
        <v>1.4664390762076895</v>
      </c>
      <c r="Q679" s="10"/>
      <c r="R679" s="15">
        <f>'Input Parameters'!$E$28</f>
        <v>12.7</v>
      </c>
      <c r="S679" s="10">
        <f t="shared" ca="1" si="69"/>
        <v>0.30492983061439149</v>
      </c>
      <c r="T679" s="25">
        <f ca="1">_xlfn.LOGNORM.INV(S679,'Input Parameters'!$H$29,'Input Parameters'!$I$29)</f>
        <v>54.989483643714145</v>
      </c>
      <c r="U679" s="10">
        <f t="shared" ca="1" si="70"/>
        <v>0.25083510728003389</v>
      </c>
      <c r="V679" s="29">
        <f ca="1">IF('Input Parameters'!$D$30="Beta",_xlfn.BETA.INV(U679,'Input Parameters'!$L$30,'Input Parameters'!$M$30,'Input Parameters'!$J$30,'Input Parameters'!$K$30),IF('Input Parameters'!$D$30="LogNorm",_xlfn.LOGNORM.INV(U679,'Input Parameters'!$H$30,'Input Parameters'!$I$30)))</f>
        <v>0.76663848453135131</v>
      </c>
      <c r="W679" s="2">
        <f ca="1">N679+(P679-N679)*(1-ERF((T679-R679)/(2*SQRT(L679*'Input Parameters'!$E$31))))</f>
        <v>5.0138796155624943E-2</v>
      </c>
      <c r="X679">
        <f t="shared" ca="1" si="74"/>
        <v>1</v>
      </c>
      <c r="Y679" s="7"/>
    </row>
    <row r="680" spans="1:25" ht="15" customHeight="1" x14ac:dyDescent="0.3">
      <c r="A680" s="130">
        <v>673</v>
      </c>
      <c r="B680" s="10">
        <f t="shared" ca="1" si="63"/>
        <v>0.71389961113268952</v>
      </c>
      <c r="C680" s="57">
        <f ca="1">_xlfn.NORM.INV(B680,'Input Parameters'!$E$19,'Input Parameters'!$F$19)</f>
        <v>615.02672161171654</v>
      </c>
      <c r="D680" s="10">
        <f t="shared" ca="1" si="64"/>
        <v>0.89404545657498191</v>
      </c>
      <c r="E680" s="59">
        <f ca="1">IF(_xlfn.NORM.INV(D680,'Input Parameters'!$E$20,'Input Parameters'!$F$20)&lt;3500,3500,IF(_xlfn.NORM.INV(D680,'Input Parameters'!$E$20,'Input Parameters'!$F$20)&gt;5500,5500,_xlfn.NORM.INV(D680,'Input Parameters'!$E$20,'Input Parameters'!$F$20)))</f>
        <v>5500</v>
      </c>
      <c r="F680" s="10">
        <f t="shared" ca="1" si="65"/>
        <v>0.33669569307219327</v>
      </c>
      <c r="G680" s="61">
        <f ca="1">_xlfn.NORM.INV(F680,'Input Parameters'!$E$21,'Input Parameters'!$F$21)</f>
        <v>281.53702480298966</v>
      </c>
      <c r="H680" s="54">
        <f ca="1">EXP(E680*(1/'Input Parameters'!$E$22-1/G680))</f>
        <v>0.46566547799162006</v>
      </c>
      <c r="I680" s="10">
        <f t="shared" ca="1" si="66"/>
        <v>0.83494364171109692</v>
      </c>
      <c r="J680" s="29">
        <f ca="1">_xlfn.BETA.INV(I680,'Input Parameters'!$L$24,'Input Parameters'!$M$24,'Input Parameters'!$J$24,'Input Parameters'!$K$24)</f>
        <v>0.75288806196817171</v>
      </c>
      <c r="K680" s="156">
        <f ca="1">('Input Parameters'!$E$25/'Input Parameters'!$E$31)^$J680</f>
        <v>4.5126151159062778E-3</v>
      </c>
      <c r="L680" s="66">
        <f ca="1">$H680*$C680*'Input Parameters'!$E$23*K680</f>
        <v>1.2923981330570284</v>
      </c>
      <c r="M680" s="23">
        <f t="shared" ca="1" si="67"/>
        <v>1.2164038745817951E-2</v>
      </c>
      <c r="N680" s="15">
        <f ca="1">_xlfn.NORM.INV(M680,'Input Parameters'!$E$26,'Input Parameters'!$F$26)</f>
        <v>-1.3290070986692014E-2</v>
      </c>
      <c r="O680" s="8">
        <f t="shared" ca="1" si="68"/>
        <v>0.97830985177281971</v>
      </c>
      <c r="P680" s="29">
        <f ca="1">_xlfn.LOGNORM.INV(O680,'Input Parameters'!$H$27,'Input Parameters'!$I$27)</f>
        <v>3.4795229337194082</v>
      </c>
      <c r="Q680" s="10"/>
      <c r="R680" s="15">
        <f>'Input Parameters'!$E$28</f>
        <v>12.7</v>
      </c>
      <c r="S680" s="10">
        <f t="shared" ca="1" si="69"/>
        <v>1.8568760258641737E-2</v>
      </c>
      <c r="T680" s="25">
        <f ca="1">_xlfn.LOGNORM.INV(S680,'Input Parameters'!$H$29,'Input Parameters'!$I$29)</f>
        <v>46.082195008514503</v>
      </c>
      <c r="U680" s="10">
        <f t="shared" ca="1" si="70"/>
        <v>0.18131070808033323</v>
      </c>
      <c r="V680" s="29">
        <f ca="1">IF('Input Parameters'!$D$30="Beta",_xlfn.BETA.INV(U680,'Input Parameters'!$L$30,'Input Parameters'!$M$30,'Input Parameters'!$J$30,'Input Parameters'!$K$30),IF('Input Parameters'!$D$30="LogNorm",_xlfn.LOGNORM.INV(U680,'Input Parameters'!$H$30,'Input Parameters'!$I$30)))</f>
        <v>0.69781714378809323</v>
      </c>
      <c r="W680" s="2">
        <f ca="1">N680+(P680-N680)*(1-ERF((T680-R680)/(2*SQRT(L680*'Input Parameters'!$E$31))))</f>
        <v>0.11895158626941513</v>
      </c>
      <c r="X680">
        <f t="shared" ca="1" si="74"/>
        <v>1</v>
      </c>
      <c r="Y680" s="7"/>
    </row>
    <row r="681" spans="1:25" ht="15" customHeight="1" x14ac:dyDescent="0.3">
      <c r="A681" s="130">
        <v>674</v>
      </c>
      <c r="B681" s="10">
        <f t="shared" ca="1" si="63"/>
        <v>9.9647257831225744E-2</v>
      </c>
      <c r="C681" s="57">
        <f ca="1">_xlfn.NORM.INV(B681,'Input Parameters'!$E$19,'Input Parameters'!$F$19)</f>
        <v>458.83883304227686</v>
      </c>
      <c r="D681" s="10">
        <f t="shared" ca="1" si="64"/>
        <v>0.70653495804006194</v>
      </c>
      <c r="E681" s="59">
        <f ca="1">IF(_xlfn.NORM.INV(D681,'Input Parameters'!$E$20,'Input Parameters'!$F$20)&lt;3500,3500,IF(_xlfn.NORM.INV(D681,'Input Parameters'!$E$20,'Input Parameters'!$F$20)&gt;5500,5500,_xlfn.NORM.INV(D681,'Input Parameters'!$E$20,'Input Parameters'!$F$20)))</f>
        <v>5180.303065507539</v>
      </c>
      <c r="F681" s="10">
        <f t="shared" ca="1" si="65"/>
        <v>0.31605720728074449</v>
      </c>
      <c r="G681" s="61">
        <f ca="1">_xlfn.NORM.INV(F681,'Input Parameters'!$E$21,'Input Parameters'!$F$21)</f>
        <v>281.08700206304729</v>
      </c>
      <c r="H681" s="54">
        <f ca="1">EXP(E681*(1/'Input Parameters'!$E$22-1/G681))</f>
        <v>0.47268744190838086</v>
      </c>
      <c r="I681" s="10">
        <f t="shared" ca="1" si="66"/>
        <v>0.93466027090396664</v>
      </c>
      <c r="J681" s="29">
        <f ca="1">_xlfn.BETA.INV(I681,'Input Parameters'!$L$24,'Input Parameters'!$M$24,'Input Parameters'!$J$24,'Input Parameters'!$K$24)</f>
        <v>0.81978563565182117</v>
      </c>
      <c r="K681" s="156">
        <f ca="1">('Input Parameters'!$E$25/'Input Parameters'!$E$31)^$J681</f>
        <v>2.7926302570210667E-3</v>
      </c>
      <c r="L681" s="66">
        <f ca="1">$H681*$C681*'Input Parameters'!$E$23*K681</f>
        <v>0.60568618781302319</v>
      </c>
      <c r="M681" s="23">
        <f t="shared" ca="1" si="67"/>
        <v>0.58486796170463751</v>
      </c>
      <c r="N681" s="15">
        <f ca="1">_xlfn.NORM.INV(M681,'Input Parameters'!$E$26,'Input Parameters'!$F$26)</f>
        <v>3.850162074145734E-2</v>
      </c>
      <c r="O681" s="8">
        <f t="shared" ca="1" si="68"/>
        <v>0.13239546567641758</v>
      </c>
      <c r="P681" s="29">
        <f ca="1">_xlfn.LOGNORM.INV(O681,'Input Parameters'!$H$27,'Input Parameters'!$I$27)</f>
        <v>0.8692385025611582</v>
      </c>
      <c r="Q681" s="10"/>
      <c r="R681" s="15">
        <f>'Input Parameters'!$E$28</f>
        <v>12.7</v>
      </c>
      <c r="S681" s="10">
        <f t="shared" ca="1" si="69"/>
        <v>0.12545712575298373</v>
      </c>
      <c r="T681" s="25">
        <f ca="1">_xlfn.LOGNORM.INV(S681,'Input Parameters'!$H$29,'Input Parameters'!$I$29)</f>
        <v>51.189150047166294</v>
      </c>
      <c r="U681" s="10">
        <f t="shared" ca="1" si="70"/>
        <v>0.33968741892913124</v>
      </c>
      <c r="V681" s="29">
        <f ca="1">IF('Input Parameters'!$D$30="Beta",_xlfn.BETA.INV(U681,'Input Parameters'!$L$30,'Input Parameters'!$M$30,'Input Parameters'!$J$30,'Input Parameters'!$K$30),IF('Input Parameters'!$D$30="LogNorm",_xlfn.LOGNORM.INV(U681,'Input Parameters'!$H$30,'Input Parameters'!$I$30)))</f>
        <v>0.848926436819611</v>
      </c>
      <c r="W681" s="2">
        <f ca="1">N681+(P681-N681)*(1-ERF((T681-R681)/(2*SQRT(L681*'Input Parameters'!$E$31))))</f>
        <v>3.8892455094602686E-2</v>
      </c>
      <c r="X681">
        <f t="shared" ca="1" si="74"/>
        <v>1</v>
      </c>
      <c r="Y681" s="7"/>
    </row>
    <row r="682" spans="1:25" ht="15" customHeight="1" x14ac:dyDescent="0.3">
      <c r="A682" s="130">
        <v>675</v>
      </c>
      <c r="B682" s="10">
        <f t="shared" ca="1" si="63"/>
        <v>0.9404329277704675</v>
      </c>
      <c r="C682" s="57">
        <f ca="1">_xlfn.NORM.INV(B682,'Input Parameters'!$E$19,'Input Parameters'!$F$19)</f>
        <v>698.98633810385297</v>
      </c>
      <c r="D682" s="10">
        <f t="shared" ca="1" si="64"/>
        <v>2.7104313221437915E-2</v>
      </c>
      <c r="E682" s="59">
        <f ca="1">IF(_xlfn.NORM.INV(D682,'Input Parameters'!$E$20,'Input Parameters'!$F$20)&lt;3500,3500,IF(_xlfn.NORM.INV(D682,'Input Parameters'!$E$20,'Input Parameters'!$F$20)&gt;5500,5500,_xlfn.NORM.INV(D682,'Input Parameters'!$E$20,'Input Parameters'!$F$20)))</f>
        <v>3500</v>
      </c>
      <c r="F682" s="10">
        <f t="shared" ca="1" si="65"/>
        <v>0.93385570315356914</v>
      </c>
      <c r="G682" s="61">
        <f ca="1">_xlfn.NORM.INV(F682,'Input Parameters'!$E$21,'Input Parameters'!$F$21)</f>
        <v>296.68038490672825</v>
      </c>
      <c r="H682" s="54">
        <f ca="1">EXP(E682*(1/'Input Parameters'!$E$22-1/G682))</f>
        <v>1.1597276582607532</v>
      </c>
      <c r="I682" s="10">
        <f t="shared" ca="1" si="66"/>
        <v>0.79110108368855447</v>
      </c>
      <c r="J682" s="29">
        <f ca="1">_xlfn.BETA.INV(I682,'Input Parameters'!$L$24,'Input Parameters'!$M$24,'Input Parameters'!$J$24,'Input Parameters'!$K$24)</f>
        <v>0.73035024672448179</v>
      </c>
      <c r="K682" s="156">
        <f ca="1">('Input Parameters'!$E$25/'Input Parameters'!$E$31)^$J682</f>
        <v>5.3044862622483677E-3</v>
      </c>
      <c r="L682" s="66">
        <f ca="1">$H682*$C682*'Input Parameters'!$E$23*K682</f>
        <v>4.2999957977058809</v>
      </c>
      <c r="M682" s="23">
        <f t="shared" ca="1" si="67"/>
        <v>0.34883321655859545</v>
      </c>
      <c r="N682" s="15">
        <f ca="1">_xlfn.NORM.INV(M682,'Input Parameters'!$E$26,'Input Parameters'!$F$26)</f>
        <v>2.5842078409534931E-2</v>
      </c>
      <c r="O682" s="8">
        <f t="shared" ca="1" si="68"/>
        <v>0.72103916697695336</v>
      </c>
      <c r="P682" s="29">
        <f ca="1">_xlfn.LOGNORM.INV(O682,'Input Parameters'!$H$27,'Input Parameters'!$I$27)</f>
        <v>1.8449170714489096</v>
      </c>
      <c r="Q682" s="10"/>
      <c r="R682" s="15">
        <f>'Input Parameters'!$E$28</f>
        <v>12.7</v>
      </c>
      <c r="S682" s="10">
        <f t="shared" ca="1" si="69"/>
        <v>0.57807547827892891</v>
      </c>
      <c r="T682" s="25">
        <f ca="1">_xlfn.LOGNORM.INV(S682,'Input Parameters'!$H$29,'Input Parameters'!$I$29)</f>
        <v>59.533953673975773</v>
      </c>
      <c r="U682" s="10">
        <f t="shared" ca="1" si="70"/>
        <v>3.9479635012423908E-2</v>
      </c>
      <c r="V682" s="29">
        <f ca="1">IF('Input Parameters'!$D$30="Beta",_xlfn.BETA.INV(U682,'Input Parameters'!$L$30,'Input Parameters'!$M$30,'Input Parameters'!$J$30,'Input Parameters'!$K$30),IF('Input Parameters'!$D$30="LogNorm",_xlfn.LOGNORM.INV(U682,'Input Parameters'!$H$30,'Input Parameters'!$I$30)))</f>
        <v>0.49979229373223311</v>
      </c>
      <c r="W682" s="2">
        <f ca="1">N682+(P682-N682)*(1-ERF((T682-R682)/(2*SQRT(L682*'Input Parameters'!$E$31))))</f>
        <v>0.22641339200025895</v>
      </c>
      <c r="X682">
        <f t="shared" ca="1" si="74"/>
        <v>1</v>
      </c>
      <c r="Y682" s="7"/>
    </row>
    <row r="683" spans="1:25" ht="15" customHeight="1" x14ac:dyDescent="0.3">
      <c r="A683" s="130">
        <v>676</v>
      </c>
      <c r="B683" s="10">
        <f t="shared" ca="1" si="63"/>
        <v>0.48329646733811005</v>
      </c>
      <c r="C683" s="57">
        <f ca="1">_xlfn.NORM.INV(B683,'Input Parameters'!$E$19,'Input Parameters'!$F$19)</f>
        <v>563.76098890843275</v>
      </c>
      <c r="D683" s="10">
        <f t="shared" ca="1" si="64"/>
        <v>0.44942062921397063</v>
      </c>
      <c r="E683" s="59">
        <f ca="1">IF(_xlfn.NORM.INV(D683,'Input Parameters'!$E$20,'Input Parameters'!$F$20)&lt;3500,3500,IF(_xlfn.NORM.INV(D683,'Input Parameters'!$E$20,'Input Parameters'!$F$20)&gt;5500,5500,_xlfn.NORM.INV(D683,'Input Parameters'!$E$20,'Input Parameters'!$F$20)))</f>
        <v>4711.012317434177</v>
      </c>
      <c r="F683" s="10">
        <f t="shared" ca="1" si="65"/>
        <v>0.74647129099059228</v>
      </c>
      <c r="G683" s="61">
        <f ca="1">_xlfn.NORM.INV(F683,'Input Parameters'!$E$21,'Input Parameters'!$F$21)</f>
        <v>290.06453254130236</v>
      </c>
      <c r="H683" s="54">
        <f ca="1">EXP(E683*(1/'Input Parameters'!$E$22-1/G683))</f>
        <v>0.84983282460061083</v>
      </c>
      <c r="I683" s="10">
        <f t="shared" ca="1" si="66"/>
        <v>0.16224635839603174</v>
      </c>
      <c r="J683" s="29">
        <f ca="1">_xlfn.BETA.INV(I683,'Input Parameters'!$L$24,'Input Parameters'!$M$24,'Input Parameters'!$J$24,'Input Parameters'!$K$24)</f>
        <v>0.44507675862432911</v>
      </c>
      <c r="K683" s="156">
        <f ca="1">('Input Parameters'!$E$25/'Input Parameters'!$E$31)^$J683</f>
        <v>4.1057597956335047E-2</v>
      </c>
      <c r="L683" s="66">
        <f ca="1">$H683*$C683*'Input Parameters'!$E$23*K683</f>
        <v>19.67080166801756</v>
      </c>
      <c r="M683" s="23">
        <f t="shared" ca="1" si="67"/>
        <v>0.82672132816289245</v>
      </c>
      <c r="N683" s="15">
        <f ca="1">_xlfn.NORM.INV(M683,'Input Parameters'!$E$26,'Input Parameters'!$F$26)</f>
        <v>5.3767045823968559E-2</v>
      </c>
      <c r="O683" s="8">
        <f t="shared" ca="1" si="68"/>
        <v>0.48666769896941209</v>
      </c>
      <c r="P683" s="29">
        <f ca="1">_xlfn.LOGNORM.INV(O683,'Input Parameters'!$H$27,'Input Parameters'!$I$27)</f>
        <v>1.4027353567306324</v>
      </c>
      <c r="Q683" s="10"/>
      <c r="R683" s="15">
        <f>'Input Parameters'!$E$28</f>
        <v>12.7</v>
      </c>
      <c r="S683" s="10">
        <f t="shared" ca="1" si="69"/>
        <v>0.23415713947404881</v>
      </c>
      <c r="T683" s="25">
        <f ca="1">_xlfn.LOGNORM.INV(S683,'Input Parameters'!$H$29,'Input Parameters'!$I$29)</f>
        <v>53.678295546139623</v>
      </c>
      <c r="U683" s="10">
        <f t="shared" ca="1" si="70"/>
        <v>0.81681545031265335</v>
      </c>
      <c r="V683" s="29">
        <f ca="1">IF('Input Parameters'!$D$30="Beta",_xlfn.BETA.INV(U683,'Input Parameters'!$L$30,'Input Parameters'!$M$30,'Input Parameters'!$J$30,'Input Parameters'!$K$30),IF('Input Parameters'!$D$30="LogNorm",_xlfn.LOGNORM.INV(U683,'Input Parameters'!$H$30,'Input Parameters'!$I$30)))</f>
        <v>1.4267761398509484</v>
      </c>
      <c r="W683" s="2">
        <f ca="1">N683+(P683-N683)*(1-ERF((T683-R683)/(2*SQRT(L683*'Input Parameters'!$E$31))))</f>
        <v>0.74652722636788982</v>
      </c>
      <c r="X683">
        <f t="shared" ca="1" si="74"/>
        <v>1</v>
      </c>
      <c r="Y683" s="7"/>
    </row>
    <row r="684" spans="1:25" ht="15" customHeight="1" x14ac:dyDescent="0.3">
      <c r="A684" s="130">
        <v>677</v>
      </c>
      <c r="B684" s="10">
        <f t="shared" ca="1" si="63"/>
        <v>0.16765276966666942</v>
      </c>
      <c r="C684" s="57">
        <f ca="1">_xlfn.NORM.INV(B684,'Input Parameters'!$E$19,'Input Parameters'!$F$19)</f>
        <v>485.88574511507039</v>
      </c>
      <c r="D684" s="10">
        <f t="shared" ca="1" si="64"/>
        <v>9.9982011621759903E-2</v>
      </c>
      <c r="E684" s="59">
        <f ca="1">IF(_xlfn.NORM.INV(D684,'Input Parameters'!$E$20,'Input Parameters'!$F$20)&lt;3500,3500,IF(_xlfn.NORM.INV(D684,'Input Parameters'!$E$20,'Input Parameters'!$F$20)&gt;5500,5500,_xlfn.NORM.INV(D684,'Input Parameters'!$E$20,'Input Parameters'!$F$20)))</f>
        <v>3902.8421502066931</v>
      </c>
      <c r="F684" s="10">
        <f t="shared" ca="1" si="65"/>
        <v>5.8018956431621249E-2</v>
      </c>
      <c r="G684" s="61">
        <f ca="1">_xlfn.NORM.INV(F684,'Input Parameters'!$E$21,'Input Parameters'!$F$21)</f>
        <v>272.49703995793033</v>
      </c>
      <c r="H684" s="54">
        <f ca="1">EXP(E684*(1/'Input Parameters'!$E$22-1/G684))</f>
        <v>0.36705935372081727</v>
      </c>
      <c r="I684" s="10">
        <f t="shared" ca="1" si="66"/>
        <v>0.54854938439609713</v>
      </c>
      <c r="J684" s="29">
        <f ca="1">_xlfn.BETA.INV(I684,'Input Parameters'!$L$24,'Input Parameters'!$M$24,'Input Parameters'!$J$24,'Input Parameters'!$K$24)</f>
        <v>0.6266886777653129</v>
      </c>
      <c r="K684" s="156">
        <f ca="1">('Input Parameters'!$E$25/'Input Parameters'!$E$31)^$J684</f>
        <v>1.1158194262330836E-2</v>
      </c>
      <c r="L684" s="66">
        <f ca="1">$H684*$C684*'Input Parameters'!$E$23*K684</f>
        <v>1.9900517572978267</v>
      </c>
      <c r="M684" s="23">
        <f t="shared" ca="1" si="67"/>
        <v>0.11004119115442057</v>
      </c>
      <c r="N684" s="15">
        <f ca="1">_xlfn.NORM.INV(M684,'Input Parameters'!$E$26,'Input Parameters'!$F$26)</f>
        <v>8.2475091306517083E-3</v>
      </c>
      <c r="O684" s="8">
        <f t="shared" ca="1" si="68"/>
        <v>0.90437635511559977</v>
      </c>
      <c r="P684" s="29">
        <f ca="1">_xlfn.LOGNORM.INV(O684,'Input Parameters'!$H$27,'Input Parameters'!$I$27)</f>
        <v>2.538054811115424</v>
      </c>
      <c r="Q684" s="10"/>
      <c r="R684" s="15">
        <f>'Input Parameters'!$E$28</f>
        <v>12.7</v>
      </c>
      <c r="S684" s="10">
        <f t="shared" ca="1" si="69"/>
        <v>0.14018693566429796</v>
      </c>
      <c r="T684" s="25">
        <f ca="1">_xlfn.LOGNORM.INV(S684,'Input Parameters'!$H$29,'Input Parameters'!$I$29)</f>
        <v>51.585227786823417</v>
      </c>
      <c r="U684" s="10">
        <f t="shared" ca="1" si="70"/>
        <v>0.54268001673709798</v>
      </c>
      <c r="V684" s="29">
        <f ca="1">IF('Input Parameters'!$D$30="Beta",_xlfn.BETA.INV(U684,'Input Parameters'!$L$30,'Input Parameters'!$M$30,'Input Parameters'!$J$30,'Input Parameters'!$K$30),IF('Input Parameters'!$D$30="LogNorm",_xlfn.LOGNORM.INV(U684,'Input Parameters'!$H$30,'Input Parameters'!$I$30)))</f>
        <v>1.0423479808071361</v>
      </c>
      <c r="W684" s="2">
        <f ca="1">N684+(P684-N684)*(1-ERF((T684-R684)/(2*SQRT(L684*'Input Parameters'!$E$31))))</f>
        <v>0.1379803099339694</v>
      </c>
      <c r="X684">
        <f t="shared" ca="1" si="74"/>
        <v>1</v>
      </c>
      <c r="Y684" s="7"/>
    </row>
    <row r="685" spans="1:25" ht="15" customHeight="1" x14ac:dyDescent="0.3">
      <c r="A685" s="130">
        <v>678</v>
      </c>
      <c r="B685" s="10">
        <f t="shared" ca="1" si="63"/>
        <v>0.95651828301516706</v>
      </c>
      <c r="C685" s="57">
        <f ca="1">_xlfn.NORM.INV(B685,'Input Parameters'!$E$19,'Input Parameters'!$F$19)</f>
        <v>711.93339583211491</v>
      </c>
      <c r="D685" s="10">
        <f t="shared" ca="1" si="64"/>
        <v>0.27325217474250063</v>
      </c>
      <c r="E685" s="59">
        <f ca="1">IF(_xlfn.NORM.INV(D685,'Input Parameters'!$E$20,'Input Parameters'!$F$20)&lt;3500,3500,IF(_xlfn.NORM.INV(D685,'Input Parameters'!$E$20,'Input Parameters'!$F$20)&gt;5500,5500,_xlfn.NORM.INV(D685,'Input Parameters'!$E$20,'Input Parameters'!$F$20)))</f>
        <v>4377.8954335586932</v>
      </c>
      <c r="F685" s="10">
        <f t="shared" ca="1" si="65"/>
        <v>0.97076348181506689</v>
      </c>
      <c r="G685" s="61">
        <f ca="1">_xlfn.NORM.INV(F685,'Input Parameters'!$E$21,'Input Parameters'!$F$21)</f>
        <v>299.72217872161679</v>
      </c>
      <c r="H685" s="54">
        <f ca="1">EXP(E685*(1/'Input Parameters'!$E$22-1/G685))</f>
        <v>1.3980958392387002</v>
      </c>
      <c r="I685" s="10">
        <f t="shared" ca="1" si="66"/>
        <v>0.96634050449835385</v>
      </c>
      <c r="J685" s="29">
        <f ca="1">_xlfn.BETA.INV(I685,'Input Parameters'!$L$24,'Input Parameters'!$M$24,'Input Parameters'!$J$24,'Input Parameters'!$K$24)</f>
        <v>0.85376040765823169</v>
      </c>
      <c r="K685" s="156">
        <f ca="1">('Input Parameters'!$E$25/'Input Parameters'!$E$31)^$J685</f>
        <v>2.1886047661097371E-3</v>
      </c>
      <c r="L685" s="66">
        <f ca="1">$H685*$C685*'Input Parameters'!$E$23*K685</f>
        <v>2.1784302019629478</v>
      </c>
      <c r="M685" s="23">
        <f t="shared" ca="1" si="67"/>
        <v>0.96614837140147714</v>
      </c>
      <c r="N685" s="15">
        <f ca="1">_xlfn.NORM.INV(M685,'Input Parameters'!$E$26,'Input Parameters'!$F$26)</f>
        <v>7.2366512871042649E-2</v>
      </c>
      <c r="O685" s="8">
        <f t="shared" ca="1" si="68"/>
        <v>9.5946213211659748E-2</v>
      </c>
      <c r="P685" s="29">
        <f ca="1">_xlfn.LOGNORM.INV(O685,'Input Parameters'!$H$27,'Input Parameters'!$I$27)</f>
        <v>0.79920728202703473</v>
      </c>
      <c r="Q685" s="10"/>
      <c r="R685" s="15">
        <f>'Input Parameters'!$E$28</f>
        <v>12.7</v>
      </c>
      <c r="S685" s="10">
        <f t="shared" ca="1" si="69"/>
        <v>0.58269986817934882</v>
      </c>
      <c r="T685" s="25">
        <f ca="1">_xlfn.LOGNORM.INV(S685,'Input Parameters'!$H$29,'Input Parameters'!$I$29)</f>
        <v>59.613097119487904</v>
      </c>
      <c r="U685" s="10">
        <f t="shared" ca="1" si="70"/>
        <v>0.51782446659796078</v>
      </c>
      <c r="V685" s="29">
        <f ca="1">IF('Input Parameters'!$D$30="Beta",_xlfn.BETA.INV(U685,'Input Parameters'!$L$30,'Input Parameters'!$M$30,'Input Parameters'!$J$30,'Input Parameters'!$K$30),IF('Input Parameters'!$D$30="LogNorm",_xlfn.LOGNORM.INV(U685,'Input Parameters'!$H$30,'Input Parameters'!$I$30)))</f>
        <v>1.0169741943239803</v>
      </c>
      <c r="W685" s="2">
        <f ca="1">N685+(P685-N685)*(1-ERF((T685-R685)/(2*SQRT(L685*'Input Parameters'!$E$31))))</f>
        <v>9.0250855765064628E-2</v>
      </c>
      <c r="X685">
        <f t="shared" ca="1" si="74"/>
        <v>1</v>
      </c>
      <c r="Y685" s="7"/>
    </row>
    <row r="686" spans="1:25" ht="15" customHeight="1" x14ac:dyDescent="0.3">
      <c r="A686" s="130">
        <v>679</v>
      </c>
      <c r="B686" s="10">
        <f t="shared" ca="1" si="63"/>
        <v>0.38794842277016761</v>
      </c>
      <c r="C686" s="57">
        <f ca="1">_xlfn.NORM.INV(B686,'Input Parameters'!$E$19,'Input Parameters'!$F$19)</f>
        <v>543.24537054639052</v>
      </c>
      <c r="D686" s="10">
        <f t="shared" ca="1" si="64"/>
        <v>0.63374175102292885</v>
      </c>
      <c r="E686" s="59">
        <f ca="1">IF(_xlfn.NORM.INV(D686,'Input Parameters'!$E$20,'Input Parameters'!$F$20)&lt;3500,3500,IF(_xlfn.NORM.INV(D686,'Input Parameters'!$E$20,'Input Parameters'!$F$20)&gt;5500,5500,_xlfn.NORM.INV(D686,'Input Parameters'!$E$20,'Input Parameters'!$F$20)))</f>
        <v>5039.245966452042</v>
      </c>
      <c r="F686" s="10">
        <f t="shared" ca="1" si="65"/>
        <v>0.39600521833128777</v>
      </c>
      <c r="G686" s="61">
        <f ca="1">_xlfn.NORM.INV(F686,'Input Parameters'!$E$21,'Input Parameters'!$F$21)</f>
        <v>282.77731127979553</v>
      </c>
      <c r="H686" s="54">
        <f ca="1">EXP(E686*(1/'Input Parameters'!$E$22-1/G686))</f>
        <v>0.5370017680653667</v>
      </c>
      <c r="I686" s="10">
        <f t="shared" ca="1" si="66"/>
        <v>0.54074108985838543</v>
      </c>
      <c r="J686" s="29">
        <f ca="1">_xlfn.BETA.INV(I686,'Input Parameters'!$L$24,'Input Parameters'!$M$24,'Input Parameters'!$J$24,'Input Parameters'!$K$24)</f>
        <v>0.62355395749750064</v>
      </c>
      <c r="K686" s="156">
        <f ca="1">('Input Parameters'!$E$25/'Input Parameters'!$E$31)^$J686</f>
        <v>1.1411951744570933E-2</v>
      </c>
      <c r="L686" s="66">
        <f ca="1">$H686*$C686*'Input Parameters'!$E$23*K686</f>
        <v>3.3291370664750288</v>
      </c>
      <c r="M686" s="23">
        <f t="shared" ca="1" si="67"/>
        <v>8.2024023753110908E-2</v>
      </c>
      <c r="N686" s="15">
        <f ca="1">_xlfn.NORM.INV(M686,'Input Parameters'!$E$26,'Input Parameters'!$F$26)</f>
        <v>4.7767111037613288E-3</v>
      </c>
      <c r="O686" s="8">
        <f t="shared" ca="1" si="68"/>
        <v>0.70139671600318498</v>
      </c>
      <c r="P686" s="29">
        <f ca="1">_xlfn.LOGNORM.INV(O686,'Input Parameters'!$H$27,'Input Parameters'!$I$27)</f>
        <v>1.798569294189309</v>
      </c>
      <c r="Q686" s="10"/>
      <c r="R686" s="15">
        <f>'Input Parameters'!$E$28</f>
        <v>12.7</v>
      </c>
      <c r="S686" s="10">
        <f t="shared" ca="1" si="69"/>
        <v>0.5410860273202267</v>
      </c>
      <c r="T686" s="25">
        <f ca="1">_xlfn.LOGNORM.INV(S686,'Input Parameters'!$H$29,'Input Parameters'!$I$29)</f>
        <v>58.910261894627439</v>
      </c>
      <c r="U686" s="10">
        <f t="shared" ca="1" si="70"/>
        <v>0.54332230699044337</v>
      </c>
      <c r="V686" s="29">
        <f ca="1">IF('Input Parameters'!$D$30="Beta",_xlfn.BETA.INV(U686,'Input Parameters'!$L$30,'Input Parameters'!$M$30,'Input Parameters'!$J$30,'Input Parameters'!$K$30),IF('Input Parameters'!$D$30="LogNorm",_xlfn.LOGNORM.INV(U686,'Input Parameters'!$H$30,'Input Parameters'!$I$30)))</f>
        <v>1.0430138401538149</v>
      </c>
      <c r="W686" s="2">
        <f ca="1">N686+(P686-N686)*(1-ERF((T686-R686)/(2*SQRT(L686*'Input Parameters'!$E$31))))</f>
        <v>0.13629478432357314</v>
      </c>
      <c r="X686">
        <f t="shared" ca="1" si="74"/>
        <v>1</v>
      </c>
      <c r="Y686" s="7"/>
    </row>
    <row r="687" spans="1:25" ht="15" customHeight="1" x14ac:dyDescent="0.3">
      <c r="A687" s="130">
        <v>680</v>
      </c>
      <c r="B687" s="10">
        <f t="shared" ca="1" si="63"/>
        <v>0.74815425502699529</v>
      </c>
      <c r="C687" s="57">
        <f ca="1">_xlfn.NORM.INV(B687,'Input Parameters'!$E$19,'Input Parameters'!$F$19)</f>
        <v>623.80453781270853</v>
      </c>
      <c r="D687" s="10">
        <f t="shared" ca="1" si="64"/>
        <v>0.3672994700035086</v>
      </c>
      <c r="E687" s="59">
        <f ca="1">IF(_xlfn.NORM.INV(D687,'Input Parameters'!$E$20,'Input Parameters'!$F$20)&lt;3500,3500,IF(_xlfn.NORM.INV(D687,'Input Parameters'!$E$20,'Input Parameters'!$F$20)&gt;5500,5500,_xlfn.NORM.INV(D687,'Input Parameters'!$E$20,'Input Parameters'!$F$20)))</f>
        <v>4562.6899736804389</v>
      </c>
      <c r="F687" s="10">
        <f t="shared" ca="1" si="65"/>
        <v>0.4268807217488827</v>
      </c>
      <c r="G687" s="61">
        <f ca="1">_xlfn.NORM.INV(F687,'Input Parameters'!$E$21,'Input Parameters'!$F$21)</f>
        <v>283.4012349656328</v>
      </c>
      <c r="H687" s="54">
        <f ca="1">EXP(E687*(1/'Input Parameters'!$E$22-1/G687))</f>
        <v>0.59011810081211602</v>
      </c>
      <c r="I687" s="10">
        <f t="shared" ca="1" si="66"/>
        <v>0.36482043191658398</v>
      </c>
      <c r="J687" s="29">
        <f ca="1">_xlfn.BETA.INV(I687,'Input Parameters'!$L$24,'Input Parameters'!$M$24,'Input Parameters'!$J$24,'Input Parameters'!$K$24)</f>
        <v>0.55072950252715358</v>
      </c>
      <c r="K687" s="156">
        <f ca="1">('Input Parameters'!$E$25/'Input Parameters'!$E$31)^$J687</f>
        <v>1.9241528928970627E-2</v>
      </c>
      <c r="L687" s="66">
        <f ca="1">$H687*$C687*'Input Parameters'!$E$23*K687</f>
        <v>7.0831598641085831</v>
      </c>
      <c r="M687" s="23">
        <f t="shared" ca="1" si="67"/>
        <v>0.65498641826761939</v>
      </c>
      <c r="N687" s="15">
        <f ca="1">_xlfn.NORM.INV(M687,'Input Parameters'!$E$26,'Input Parameters'!$F$26)</f>
        <v>4.2375182262294954E-2</v>
      </c>
      <c r="O687" s="8">
        <f t="shared" ca="1" si="68"/>
        <v>0.94690402539504326</v>
      </c>
      <c r="P687" s="29">
        <f ca="1">_xlfn.LOGNORM.INV(O687,'Input Parameters'!$H$27,'Input Parameters'!$I$27)</f>
        <v>2.9094040751956256</v>
      </c>
      <c r="Q687" s="10"/>
      <c r="R687" s="15">
        <f>'Input Parameters'!$E$28</f>
        <v>12.7</v>
      </c>
      <c r="S687" s="10">
        <f t="shared" ca="1" si="69"/>
        <v>0.53843321366699737</v>
      </c>
      <c r="T687" s="25">
        <f ca="1">_xlfn.LOGNORM.INV(S687,'Input Parameters'!$H$29,'Input Parameters'!$I$29)</f>
        <v>58.866077812670127</v>
      </c>
      <c r="U687" s="10">
        <f t="shared" ca="1" si="70"/>
        <v>0.43862606607471499</v>
      </c>
      <c r="V687" s="29">
        <f ca="1">IF('Input Parameters'!$D$30="Beta",_xlfn.BETA.INV(U687,'Input Parameters'!$L$30,'Input Parameters'!$M$30,'Input Parameters'!$J$30,'Input Parameters'!$K$30),IF('Input Parameters'!$D$30="LogNorm",_xlfn.LOGNORM.INV(U687,'Input Parameters'!$H$30,'Input Parameters'!$I$30)))</f>
        <v>0.94016366367578796</v>
      </c>
      <c r="W687" s="2">
        <f ca="1">N687+(P687-N687)*(1-ERF((T687-R687)/(2*SQRT(L687*'Input Parameters'!$E$31))))</f>
        <v>0.67306992551835099</v>
      </c>
      <c r="X687">
        <f t="shared" ca="1" si="74"/>
        <v>1</v>
      </c>
      <c r="Y687" s="7"/>
    </row>
    <row r="688" spans="1:25" ht="15" customHeight="1" x14ac:dyDescent="0.3">
      <c r="A688" s="130">
        <v>681</v>
      </c>
      <c r="B688" s="10">
        <f t="shared" ca="1" si="63"/>
        <v>0.94574705982884821</v>
      </c>
      <c r="C688" s="57">
        <f ca="1">_xlfn.NORM.INV(B688,'Input Parameters'!$E$19,'Input Parameters'!$F$19)</f>
        <v>702.91786355086708</v>
      </c>
      <c r="D688" s="10">
        <f t="shared" ca="1" si="64"/>
        <v>3.8270048216303421E-3</v>
      </c>
      <c r="E688" s="59">
        <f ca="1">IF(_xlfn.NORM.INV(D688,'Input Parameters'!$E$20,'Input Parameters'!$F$20)&lt;3500,3500,IF(_xlfn.NORM.INV(D688,'Input Parameters'!$E$20,'Input Parameters'!$F$20)&gt;5500,5500,_xlfn.NORM.INV(D688,'Input Parameters'!$E$20,'Input Parameters'!$F$20)))</f>
        <v>3500</v>
      </c>
      <c r="F688" s="10">
        <f t="shared" ca="1" si="65"/>
        <v>0.29556228700870191</v>
      </c>
      <c r="G688" s="61">
        <f ca="1">_xlfn.NORM.INV(F688,'Input Parameters'!$E$21,'Input Parameters'!$F$21)</f>
        <v>280.62755226845445</v>
      </c>
      <c r="H688" s="54">
        <f ca="1">EXP(E688*(1/'Input Parameters'!$E$22-1/G688))</f>
        <v>0.59057748519305209</v>
      </c>
      <c r="I688" s="10">
        <f t="shared" ca="1" si="66"/>
        <v>0.72467919725382823</v>
      </c>
      <c r="J688" s="29">
        <f ca="1">_xlfn.BETA.INV(I688,'Input Parameters'!$L$24,'Input Parameters'!$M$24,'Input Parameters'!$J$24,'Input Parameters'!$K$24)</f>
        <v>0.69960940906277025</v>
      </c>
      <c r="K688" s="156">
        <f ca="1">('Input Parameters'!$E$25/'Input Parameters'!$E$31)^$J688</f>
        <v>6.613240615133722E-3</v>
      </c>
      <c r="L688" s="66">
        <f ca="1">$H688*$C688*'Input Parameters'!$E$23*K688</f>
        <v>2.7453378063950402</v>
      </c>
      <c r="M688" s="23">
        <f t="shared" ca="1" si="67"/>
        <v>0.83306819191192749</v>
      </c>
      <c r="N688" s="15">
        <f ca="1">_xlfn.NORM.INV(M688,'Input Parameters'!$E$26,'Input Parameters'!$F$26)</f>
        <v>5.4293579148754489E-2</v>
      </c>
      <c r="O688" s="8">
        <f t="shared" ca="1" si="68"/>
        <v>0.88461289242374952</v>
      </c>
      <c r="P688" s="29">
        <f ca="1">_xlfn.LOGNORM.INV(O688,'Input Parameters'!$H$27,'Input Parameters'!$I$27)</f>
        <v>2.4190684542374412</v>
      </c>
      <c r="Q688" s="10"/>
      <c r="R688" s="15">
        <f>'Input Parameters'!$E$28</f>
        <v>12.7</v>
      </c>
      <c r="S688" s="10">
        <f t="shared" ca="1" si="69"/>
        <v>0.24779999219208837</v>
      </c>
      <c r="T688" s="25">
        <f ca="1">_xlfn.LOGNORM.INV(S688,'Input Parameters'!$H$29,'Input Parameters'!$I$29)</f>
        <v>53.942884530553521</v>
      </c>
      <c r="U688" s="10">
        <f t="shared" ca="1" si="70"/>
        <v>0.17396057621314143</v>
      </c>
      <c r="V688" s="29">
        <f ca="1">IF('Input Parameters'!$D$30="Beta",_xlfn.BETA.INV(U688,'Input Parameters'!$L$30,'Input Parameters'!$M$30,'Input Parameters'!$J$30,'Input Parameters'!$K$30),IF('Input Parameters'!$D$30="LogNorm",_xlfn.LOGNORM.INV(U688,'Input Parameters'!$H$30,'Input Parameters'!$I$30)))</f>
        <v>0.69008700722010707</v>
      </c>
      <c r="W688" s="2">
        <f ca="1">N688+(P688-N688)*(1-ERF((T688-R688)/(2*SQRT(L688*'Input Parameters'!$E$31))))</f>
        <v>0.23967225428378527</v>
      </c>
      <c r="X688">
        <f t="shared" ca="1" si="74"/>
        <v>1</v>
      </c>
      <c r="Y688" s="7"/>
    </row>
    <row r="689" spans="1:25" ht="15" customHeight="1" x14ac:dyDescent="0.3">
      <c r="A689" s="130">
        <v>682</v>
      </c>
      <c r="B689" s="10">
        <f t="shared" ca="1" si="63"/>
        <v>0.31166101061017482</v>
      </c>
      <c r="C689" s="57">
        <f ca="1">_xlfn.NORM.INV(B689,'Input Parameters'!$E$19,'Input Parameters'!$F$19)</f>
        <v>525.79802350821126</v>
      </c>
      <c r="D689" s="10">
        <f t="shared" ca="1" si="64"/>
        <v>0.32661576650016888</v>
      </c>
      <c r="E689" s="59">
        <f ca="1">IF(_xlfn.NORM.INV(D689,'Input Parameters'!$E$20,'Input Parameters'!$F$20)&lt;3500,3500,IF(_xlfn.NORM.INV(D689,'Input Parameters'!$E$20,'Input Parameters'!$F$20)&gt;5500,5500,_xlfn.NORM.INV(D689,'Input Parameters'!$E$20,'Input Parameters'!$F$20)))</f>
        <v>4485.5057949442662</v>
      </c>
      <c r="F689" s="10">
        <f t="shared" ca="1" si="65"/>
        <v>0.78004894472144692</v>
      </c>
      <c r="G689" s="61">
        <f ca="1">_xlfn.NORM.INV(F689,'Input Parameters'!$E$21,'Input Parameters'!$F$21)</f>
        <v>290.92073801645847</v>
      </c>
      <c r="H689" s="54">
        <f ca="1">EXP(E689*(1/'Input Parameters'!$E$22-1/G689))</f>
        <v>0.89635801971594409</v>
      </c>
      <c r="I689" s="10">
        <f t="shared" ca="1" si="66"/>
        <v>0.44817748640351573</v>
      </c>
      <c r="J689" s="29">
        <f ca="1">_xlfn.BETA.INV(I689,'Input Parameters'!$L$24,'Input Parameters'!$M$24,'Input Parameters'!$J$24,'Input Parameters'!$K$24)</f>
        <v>0.58605360413468577</v>
      </c>
      <c r="K689" s="156">
        <f ca="1">('Input Parameters'!$E$25/'Input Parameters'!$E$31)^$J689</f>
        <v>1.493446724518867E-2</v>
      </c>
      <c r="L689" s="66">
        <f ca="1">$H689*$C689*'Input Parameters'!$E$23*K689</f>
        <v>7.0386633248652934</v>
      </c>
      <c r="M689" s="23">
        <f t="shared" ca="1" si="67"/>
        <v>0.70068970439174061</v>
      </c>
      <c r="N689" s="15">
        <f ca="1">_xlfn.NORM.INV(M689,'Input Parameters'!$E$26,'Input Parameters'!$F$26)</f>
        <v>4.5054089363533063E-2</v>
      </c>
      <c r="O689" s="8">
        <f t="shared" ca="1" si="68"/>
        <v>0.6135404877956101</v>
      </c>
      <c r="P689" s="29">
        <f ca="1">_xlfn.LOGNORM.INV(O689,'Input Parameters'!$H$27,'Input Parameters'!$I$27)</f>
        <v>1.6174866112523898</v>
      </c>
      <c r="Q689" s="10"/>
      <c r="R689" s="15">
        <f>'Input Parameters'!$E$28</f>
        <v>12.7</v>
      </c>
      <c r="S689" s="10">
        <f t="shared" ca="1" si="69"/>
        <v>0.59092421193908051</v>
      </c>
      <c r="T689" s="25">
        <f ca="1">_xlfn.LOGNORM.INV(S689,'Input Parameters'!$H$29,'Input Parameters'!$I$29)</f>
        <v>59.754605137455059</v>
      </c>
      <c r="U689" s="10">
        <f t="shared" ca="1" si="70"/>
        <v>0.16548274940787067</v>
      </c>
      <c r="V689" s="29">
        <f ca="1">IF('Input Parameters'!$D$30="Beta",_xlfn.BETA.INV(U689,'Input Parameters'!$L$30,'Input Parameters'!$M$30,'Input Parameters'!$J$30,'Input Parameters'!$K$30),IF('Input Parameters'!$D$30="LogNorm",_xlfn.LOGNORM.INV(U689,'Input Parameters'!$H$30,'Input Parameters'!$I$30)))</f>
        <v>0.68101929301060826</v>
      </c>
      <c r="W689" s="2">
        <f ca="1">N689+(P689-N689)*(1-ERF((T689-R689)/(2*SQRT(L689*'Input Parameters'!$E$31))))</f>
        <v>0.37494304318548588</v>
      </c>
      <c r="X689">
        <f t="shared" ca="1" si="74"/>
        <v>1</v>
      </c>
      <c r="Y689" s="7"/>
    </row>
    <row r="690" spans="1:25" ht="15" customHeight="1" x14ac:dyDescent="0.3">
      <c r="A690" s="130">
        <v>683</v>
      </c>
      <c r="B690" s="10">
        <f t="shared" ca="1" si="63"/>
        <v>1.018880561509683E-2</v>
      </c>
      <c r="C690" s="57">
        <f ca="1">_xlfn.NORM.INV(B690,'Input Parameters'!$E$19,'Input Parameters'!$F$19)</f>
        <v>371.31733437423748</v>
      </c>
      <c r="D690" s="10">
        <f t="shared" ca="1" si="64"/>
        <v>0.35141081651973793</v>
      </c>
      <c r="E690" s="59">
        <f ca="1">IF(_xlfn.NORM.INV(D690,'Input Parameters'!$E$20,'Input Parameters'!$F$20)&lt;3500,3500,IF(_xlfn.NORM.INV(D690,'Input Parameters'!$E$20,'Input Parameters'!$F$20)&gt;5500,5500,_xlfn.NORM.INV(D690,'Input Parameters'!$E$20,'Input Parameters'!$F$20)))</f>
        <v>4532.9399623950385</v>
      </c>
      <c r="F690" s="10">
        <f t="shared" ca="1" si="65"/>
        <v>0.82240454287043685</v>
      </c>
      <c r="G690" s="61">
        <f ca="1">_xlfn.NORM.INV(F690,'Input Parameters'!$E$21,'Input Parameters'!$F$21)</f>
        <v>292.11710071245813</v>
      </c>
      <c r="H690" s="54">
        <f ca="1">EXP(E690*(1/'Input Parameters'!$E$22-1/G690))</f>
        <v>0.9543172250684534</v>
      </c>
      <c r="I690" s="10">
        <f t="shared" ca="1" si="66"/>
        <v>8.2198650049683963E-2</v>
      </c>
      <c r="J690" s="29">
        <f ca="1">_xlfn.BETA.INV(I690,'Input Parameters'!$L$24,'Input Parameters'!$M$24,'Input Parameters'!$J$24,'Input Parameters'!$K$24)</f>
        <v>0.37999716666300259</v>
      </c>
      <c r="K690" s="156">
        <f ca="1">('Input Parameters'!$E$25/'Input Parameters'!$E$31)^$J690</f>
        <v>6.5485416435523067E-2</v>
      </c>
      <c r="L690" s="66">
        <f ca="1">$H690*$C690*'Input Parameters'!$E$23*K690</f>
        <v>23.205053842360233</v>
      </c>
      <c r="M690" s="23">
        <f t="shared" ca="1" si="67"/>
        <v>0.58393870654992863</v>
      </c>
      <c r="N690" s="15">
        <f ca="1">_xlfn.NORM.INV(M690,'Input Parameters'!$E$26,'Input Parameters'!$F$26)</f>
        <v>3.8451581360540589E-2</v>
      </c>
      <c r="O690" s="8">
        <f t="shared" ca="1" si="68"/>
        <v>0.83815217902059114</v>
      </c>
      <c r="P690" s="29">
        <f ca="1">_xlfn.LOGNORM.INV(O690,'Input Parameters'!$H$27,'Input Parameters'!$I$27)</f>
        <v>2.2030079391114552</v>
      </c>
      <c r="Q690" s="10"/>
      <c r="R690" s="15">
        <f>'Input Parameters'!$E$28</f>
        <v>12.7</v>
      </c>
      <c r="S690" s="10">
        <f t="shared" ca="1" si="69"/>
        <v>0.29556928967854801</v>
      </c>
      <c r="T690" s="25">
        <f ca="1">_xlfn.LOGNORM.INV(S690,'Input Parameters'!$H$29,'Input Parameters'!$I$29)</f>
        <v>54.823577523595809</v>
      </c>
      <c r="U690" s="10">
        <f t="shared" ca="1" si="70"/>
        <v>0.29671139491005183</v>
      </c>
      <c r="V690" s="29">
        <f ca="1">IF('Input Parameters'!$D$30="Beta",_xlfn.BETA.INV(U690,'Input Parameters'!$L$30,'Input Parameters'!$M$30,'Input Parameters'!$J$30,'Input Parameters'!$K$30),IF('Input Parameters'!$D$30="LogNorm",_xlfn.LOGNORM.INV(U690,'Input Parameters'!$H$30,'Input Parameters'!$I$30)))</f>
        <v>0.80950890993000379</v>
      </c>
      <c r="W690" s="2">
        <f ca="1">N690+(P690-N690)*(1-ERF((T690-R690)/(2*SQRT(L690*'Input Parameters'!$E$31))))</f>
        <v>1.1994310903975132</v>
      </c>
      <c r="X690">
        <f t="shared" ca="1" si="74"/>
        <v>0</v>
      </c>
      <c r="Y690" s="7"/>
    </row>
    <row r="691" spans="1:25" ht="15" customHeight="1" x14ac:dyDescent="0.3">
      <c r="A691" s="130">
        <v>684</v>
      </c>
      <c r="B691" s="10">
        <f t="shared" ca="1" si="63"/>
        <v>0.88502513559005902</v>
      </c>
      <c r="C691" s="57">
        <f ca="1">_xlfn.NORM.INV(B691,'Input Parameters'!$E$19,'Input Parameters'!$F$19)</f>
        <v>668.74126681003349</v>
      </c>
      <c r="D691" s="10">
        <f t="shared" ca="1" si="64"/>
        <v>0.54925055036024018</v>
      </c>
      <c r="E691" s="59">
        <f ca="1">IF(_xlfn.NORM.INV(D691,'Input Parameters'!$E$20,'Input Parameters'!$F$20)&lt;3500,3500,IF(_xlfn.NORM.INV(D691,'Input Parameters'!$E$20,'Input Parameters'!$F$20)&gt;5500,5500,_xlfn.NORM.INV(D691,'Input Parameters'!$E$20,'Input Parameters'!$F$20)))</f>
        <v>4886.6376618664253</v>
      </c>
      <c r="F691" s="10">
        <f t="shared" ca="1" si="65"/>
        <v>0.51540068873680334</v>
      </c>
      <c r="G691" s="61">
        <f ca="1">_xlfn.NORM.INV(F691,'Input Parameters'!$E$21,'Input Parameters'!$F$21)</f>
        <v>285.1535012853501</v>
      </c>
      <c r="H691" s="54">
        <f ca="1">EXP(E691*(1/'Input Parameters'!$E$22-1/G691))</f>
        <v>0.63196397569856477</v>
      </c>
      <c r="I691" s="10">
        <f t="shared" ca="1" si="66"/>
        <v>7.5700052312790866E-2</v>
      </c>
      <c r="J691" s="29">
        <f ca="1">_xlfn.BETA.INV(I691,'Input Parameters'!$L$24,'Input Parameters'!$M$24,'Input Parameters'!$J$24,'Input Parameters'!$K$24)</f>
        <v>0.37308083741717391</v>
      </c>
      <c r="K691" s="156">
        <f ca="1">('Input Parameters'!$E$25/'Input Parameters'!$E$31)^$J691</f>
        <v>6.8816399815726945E-2</v>
      </c>
      <c r="L691" s="66">
        <f ca="1">$H691*$C691*'Input Parameters'!$E$23*K691</f>
        <v>29.083213706976402</v>
      </c>
      <c r="M691" s="23">
        <f t="shared" ca="1" si="67"/>
        <v>0.41234205537974622</v>
      </c>
      <c r="N691" s="15">
        <f ca="1">_xlfn.NORM.INV(M691,'Input Parameters'!$E$26,'Input Parameters'!$F$26)</f>
        <v>2.9347986810262506E-2</v>
      </c>
      <c r="O691" s="8">
        <f t="shared" ca="1" si="68"/>
        <v>0.18668740382321336</v>
      </c>
      <c r="P691" s="29">
        <f ca="1">_xlfn.LOGNORM.INV(O691,'Input Parameters'!$H$27,'Input Parameters'!$I$27)</f>
        <v>0.96020459601174846</v>
      </c>
      <c r="Q691" s="10"/>
      <c r="R691" s="15">
        <f>'Input Parameters'!$E$28</f>
        <v>12.7</v>
      </c>
      <c r="S691" s="10">
        <f t="shared" ca="1" si="69"/>
        <v>0.45431077252866325</v>
      </c>
      <c r="T691" s="25">
        <f ca="1">_xlfn.LOGNORM.INV(S691,'Input Parameters'!$H$29,'Input Parameters'!$I$29)</f>
        <v>57.486240401861679</v>
      </c>
      <c r="U691" s="10">
        <f t="shared" ca="1" si="70"/>
        <v>0.21333576146491307</v>
      </c>
      <c r="V691" s="29">
        <f ca="1">IF('Input Parameters'!$D$30="Beta",_xlfn.BETA.INV(U691,'Input Parameters'!$L$30,'Input Parameters'!$M$30,'Input Parameters'!$J$30,'Input Parameters'!$K$30),IF('Input Parameters'!$D$30="LogNorm",_xlfn.LOGNORM.INV(U691,'Input Parameters'!$H$30,'Input Parameters'!$I$30)))</f>
        <v>0.73033006527543765</v>
      </c>
      <c r="W691" s="2">
        <f ca="1">N691+(P691-N691)*(1-ERF((T691-R691)/(2*SQRT(L691*'Input Parameters'!$E$31))))</f>
        <v>0.54788080968207964</v>
      </c>
      <c r="X691">
        <f t="shared" ca="1" si="74"/>
        <v>1</v>
      </c>
      <c r="Y691" s="7"/>
    </row>
    <row r="692" spans="1:25" ht="15" customHeight="1" x14ac:dyDescent="0.3">
      <c r="A692" s="130">
        <v>685</v>
      </c>
      <c r="B692" s="10">
        <f t="shared" ca="1" si="63"/>
        <v>0.96563954072085489</v>
      </c>
      <c r="C692" s="57">
        <f ca="1">_xlfn.NORM.INV(B692,'Input Parameters'!$E$19,'Input Parameters'!$F$19)</f>
        <v>721.11113796612835</v>
      </c>
      <c r="D692" s="10">
        <f t="shared" ca="1" si="64"/>
        <v>0.43219833092255378</v>
      </c>
      <c r="E692" s="59">
        <f ca="1">IF(_xlfn.NORM.INV(D692,'Input Parameters'!$E$20,'Input Parameters'!$F$20)&lt;3500,3500,IF(_xlfn.NORM.INV(D692,'Input Parameters'!$E$20,'Input Parameters'!$F$20)&gt;5500,5500,_xlfn.NORM.INV(D692,'Input Parameters'!$E$20,'Input Parameters'!$F$20)))</f>
        <v>4680.4539164342214</v>
      </c>
      <c r="F692" s="10">
        <f t="shared" ca="1" si="65"/>
        <v>0.96916666549992636</v>
      </c>
      <c r="G692" s="61">
        <f ca="1">_xlfn.NORM.INV(F692,'Input Parameters'!$E$21,'Input Parameters'!$F$21)</f>
        <v>299.53786314706934</v>
      </c>
      <c r="H692" s="54">
        <f ca="1">EXP(E692*(1/'Input Parameters'!$E$22-1/G692))</f>
        <v>1.4171699174892598</v>
      </c>
      <c r="I692" s="10">
        <f t="shared" ca="1" si="66"/>
        <v>0.74336897835833315</v>
      </c>
      <c r="J692" s="29">
        <f ca="1">_xlfn.BETA.INV(I692,'Input Parameters'!$L$24,'Input Parameters'!$M$24,'Input Parameters'!$J$24,'Input Parameters'!$K$24)</f>
        <v>0.70795409486230509</v>
      </c>
      <c r="K692" s="156">
        <f ca="1">('Input Parameters'!$E$25/'Input Parameters'!$E$31)^$J692</f>
        <v>6.2289812201173876E-3</v>
      </c>
      <c r="L692" s="66">
        <f ca="1">$H692*$C692*'Input Parameters'!$E$23*K692</f>
        <v>6.3656264552184236</v>
      </c>
      <c r="M692" s="23">
        <f t="shared" ca="1" si="67"/>
        <v>0.71425865491190799</v>
      </c>
      <c r="N692" s="15">
        <f ca="1">_xlfn.NORM.INV(M692,'Input Parameters'!$E$26,'Input Parameters'!$F$26)</f>
        <v>4.5883253519449774E-2</v>
      </c>
      <c r="O692" s="8">
        <f t="shared" ca="1" si="68"/>
        <v>0.65262085775779277</v>
      </c>
      <c r="P692" s="29">
        <f ca="1">_xlfn.LOGNORM.INV(O692,'Input Parameters'!$H$27,'Input Parameters'!$I$27)</f>
        <v>1.6935325061720254</v>
      </c>
      <c r="Q692" s="10"/>
      <c r="R692" s="15">
        <f>'Input Parameters'!$E$28</f>
        <v>12.7</v>
      </c>
      <c r="S692" s="10">
        <f t="shared" ca="1" si="69"/>
        <v>0.30864093632423306</v>
      </c>
      <c r="T692" s="25">
        <f ca="1">_xlfn.LOGNORM.INV(S692,'Input Parameters'!$H$29,'Input Parameters'!$I$29)</f>
        <v>55.054764244287703</v>
      </c>
      <c r="U692" s="10">
        <f t="shared" ca="1" si="70"/>
        <v>0.36485601337162044</v>
      </c>
      <c r="V692" s="29">
        <f ca="1">IF('Input Parameters'!$D$30="Beta",_xlfn.BETA.INV(U692,'Input Parameters'!$L$30,'Input Parameters'!$M$30,'Input Parameters'!$J$30,'Input Parameters'!$K$30),IF('Input Parameters'!$D$30="LogNorm",_xlfn.LOGNORM.INV(U692,'Input Parameters'!$H$30,'Input Parameters'!$I$30)))</f>
        <v>0.87193268676822455</v>
      </c>
      <c r="W692" s="2">
        <f ca="1">N692+(P692-N692)*(1-ERF((T692-R692)/(2*SQRT(L692*'Input Parameters'!$E$31))))</f>
        <v>0.43342748694942296</v>
      </c>
      <c r="X692">
        <f t="shared" ca="1" si="74"/>
        <v>1</v>
      </c>
      <c r="Y692" s="7"/>
    </row>
    <row r="693" spans="1:25" ht="15" customHeight="1" x14ac:dyDescent="0.3">
      <c r="A693" s="130">
        <v>686</v>
      </c>
      <c r="B693" s="10">
        <f t="shared" ca="1" si="63"/>
        <v>0.44653067503929578</v>
      </c>
      <c r="C693" s="57">
        <f ca="1">_xlfn.NORM.INV(B693,'Input Parameters'!$E$19,'Input Parameters'!$F$19)</f>
        <v>555.94053566172681</v>
      </c>
      <c r="D693" s="10">
        <f t="shared" ca="1" si="64"/>
        <v>0.27564693620316516</v>
      </c>
      <c r="E693" s="59">
        <f ca="1">IF(_xlfn.NORM.INV(D693,'Input Parameters'!$E$20,'Input Parameters'!$F$20)&lt;3500,3500,IF(_xlfn.NORM.INV(D693,'Input Parameters'!$E$20,'Input Parameters'!$F$20)&gt;5500,5500,_xlfn.NORM.INV(D693,'Input Parameters'!$E$20,'Input Parameters'!$F$20)))</f>
        <v>4382.9243143115409</v>
      </c>
      <c r="F693" s="10">
        <f t="shared" ca="1" si="65"/>
        <v>0.62000812355128698</v>
      </c>
      <c r="G693" s="61">
        <f ca="1">_xlfn.NORM.INV(F693,'Input Parameters'!$E$21,'Input Parameters'!$F$21)</f>
        <v>287.25124669083812</v>
      </c>
      <c r="H693" s="54">
        <f ca="1">EXP(E693*(1/'Input Parameters'!$E$22-1/G693))</f>
        <v>0.74128517322728149</v>
      </c>
      <c r="I693" s="10">
        <f t="shared" ca="1" si="66"/>
        <v>0.90607033438340501</v>
      </c>
      <c r="J693" s="29">
        <f ca="1">_xlfn.BETA.INV(I693,'Input Parameters'!$L$24,'Input Parameters'!$M$24,'Input Parameters'!$J$24,'Input Parameters'!$K$24)</f>
        <v>0.79691226674426507</v>
      </c>
      <c r="K693" s="156">
        <f ca="1">('Input Parameters'!$E$25/'Input Parameters'!$E$31)^$J693</f>
        <v>3.2905907229341031E-3</v>
      </c>
      <c r="L693" s="66">
        <f ca="1">$H693*$C693*'Input Parameters'!$E$23*K693</f>
        <v>1.3560869100777369</v>
      </c>
      <c r="M693" s="23">
        <f t="shared" ca="1" si="67"/>
        <v>0.2843812174845044</v>
      </c>
      <c r="N693" s="15">
        <f ca="1">_xlfn.NORM.INV(M693,'Input Parameters'!$E$26,'Input Parameters'!$F$26)</f>
        <v>2.2032623538008334E-2</v>
      </c>
      <c r="O693" s="8">
        <f t="shared" ca="1" si="68"/>
        <v>0.18618690104494873</v>
      </c>
      <c r="P693" s="29">
        <f ca="1">_xlfn.LOGNORM.INV(O693,'Input Parameters'!$H$27,'Input Parameters'!$I$27)</f>
        <v>0.95941221214125072</v>
      </c>
      <c r="Q693" s="10"/>
      <c r="R693" s="15">
        <f>'Input Parameters'!$E$28</f>
        <v>12.7</v>
      </c>
      <c r="S693" s="10">
        <f t="shared" ca="1" si="69"/>
        <v>0.9369210654474196</v>
      </c>
      <c r="T693" s="25">
        <f ca="1">_xlfn.LOGNORM.INV(S693,'Input Parameters'!$H$29,'Input Parameters'!$I$29)</f>
        <v>69.140877907904851</v>
      </c>
      <c r="U693" s="10">
        <f t="shared" ca="1" si="70"/>
        <v>0.35381604022960766</v>
      </c>
      <c r="V693" s="29">
        <f ca="1">IF('Input Parameters'!$D$30="Beta",_xlfn.BETA.INV(U693,'Input Parameters'!$L$30,'Input Parameters'!$M$30,'Input Parameters'!$J$30,'Input Parameters'!$K$30),IF('Input Parameters'!$D$30="LogNorm",_xlfn.LOGNORM.INV(U693,'Input Parameters'!$H$30,'Input Parameters'!$I$30)))</f>
        <v>0.86183805268057256</v>
      </c>
      <c r="W693" s="2">
        <f ca="1">N693+(P693-N693)*(1-ERF((T693-R693)/(2*SQRT(L693*'Input Parameters'!$E$31))))</f>
        <v>2.2604348766417513E-2</v>
      </c>
      <c r="X693">
        <f t="shared" ca="1" si="74"/>
        <v>1</v>
      </c>
      <c r="Y693" s="7"/>
    </row>
    <row r="694" spans="1:25" ht="15" customHeight="1" x14ac:dyDescent="0.3">
      <c r="A694" s="130">
        <v>687</v>
      </c>
      <c r="B694" s="10">
        <f t="shared" ca="1" si="63"/>
        <v>0.24054930081979864</v>
      </c>
      <c r="C694" s="57">
        <f ca="1">_xlfn.NORM.INV(B694,'Input Parameters'!$E$19,'Input Parameters'!$F$19)</f>
        <v>507.76664863352062</v>
      </c>
      <c r="D694" s="10">
        <f t="shared" ca="1" si="64"/>
        <v>0.80683891355950654</v>
      </c>
      <c r="E694" s="59">
        <f ca="1">IF(_xlfn.NORM.INV(D694,'Input Parameters'!$E$20,'Input Parameters'!$F$20)&lt;3500,3500,IF(_xlfn.NORM.INV(D694,'Input Parameters'!$E$20,'Input Parameters'!$F$20)&gt;5500,5500,_xlfn.NORM.INV(D694,'Input Parameters'!$E$20,'Input Parameters'!$F$20)))</f>
        <v>5406.4144603837822</v>
      </c>
      <c r="F694" s="10">
        <f t="shared" ca="1" si="65"/>
        <v>0.49096303565434185</v>
      </c>
      <c r="G694" s="61">
        <f ca="1">_xlfn.NORM.INV(F694,'Input Parameters'!$E$21,'Input Parameters'!$F$21)</f>
        <v>284.67193761114225</v>
      </c>
      <c r="H694" s="54">
        <f ca="1">EXP(E694*(1/'Input Parameters'!$E$22-1/G694))</f>
        <v>0.58285891068101914</v>
      </c>
      <c r="I694" s="10">
        <f t="shared" ca="1" si="66"/>
        <v>0.28348438841846213</v>
      </c>
      <c r="J694" s="29">
        <f ca="1">_xlfn.BETA.INV(I694,'Input Parameters'!$L$24,'Input Parameters'!$M$24,'Input Parameters'!$J$24,'Input Parameters'!$K$24)</f>
        <v>0.51318368184418106</v>
      </c>
      <c r="K694" s="156">
        <f ca="1">('Input Parameters'!$E$25/'Input Parameters'!$E$31)^$J694</f>
        <v>2.5189006386854618E-2</v>
      </c>
      <c r="L694" s="66">
        <f ca="1">$H694*$C694*'Input Parameters'!$E$23*K694</f>
        <v>7.4548455264649096</v>
      </c>
      <c r="M694" s="23">
        <f t="shared" ca="1" si="67"/>
        <v>0.89324280356244234</v>
      </c>
      <c r="N694" s="15">
        <f ca="1">_xlfn.NORM.INV(M694,'Input Parameters'!$E$26,'Input Parameters'!$F$26)</f>
        <v>6.0123153842719761E-2</v>
      </c>
      <c r="O694" s="8">
        <f t="shared" ca="1" si="68"/>
        <v>0.27649222572702103</v>
      </c>
      <c r="P694" s="29">
        <f ca="1">_xlfn.LOGNORM.INV(O694,'Input Parameters'!$H$27,'Input Parameters'!$I$27)</f>
        <v>1.094975686832806</v>
      </c>
      <c r="Q694" s="10"/>
      <c r="R694" s="15">
        <f>'Input Parameters'!$E$28</f>
        <v>12.7</v>
      </c>
      <c r="S694" s="10">
        <f t="shared" ca="1" si="69"/>
        <v>0.93544923834266402</v>
      </c>
      <c r="T694" s="25">
        <f ca="1">_xlfn.LOGNORM.INV(S694,'Input Parameters'!$H$29,'Input Parameters'!$I$29)</f>
        <v>69.049528531064439</v>
      </c>
      <c r="U694" s="10">
        <f t="shared" ca="1" si="70"/>
        <v>0.99617106272102074</v>
      </c>
      <c r="V694" s="29">
        <f ca="1">IF('Input Parameters'!$D$30="Beta",_xlfn.BETA.INV(U694,'Input Parameters'!$L$30,'Input Parameters'!$M$30,'Input Parameters'!$J$30,'Input Parameters'!$K$30),IF('Input Parameters'!$D$30="LogNorm",_xlfn.LOGNORM.INV(U694,'Input Parameters'!$H$30,'Input Parameters'!$I$30)))</f>
        <v>2.8600674841977312</v>
      </c>
      <c r="W694" s="2">
        <f ca="1">N694+(P694-N694)*(1-ERF((T694-R694)/(2*SQRT(L694*'Input Parameters'!$E$31))))</f>
        <v>0.20963040386867021</v>
      </c>
      <c r="X694">
        <f t="shared" ca="1" si="74"/>
        <v>1</v>
      </c>
      <c r="Y694" s="7"/>
    </row>
    <row r="695" spans="1:25" ht="15" customHeight="1" x14ac:dyDescent="0.3">
      <c r="A695" s="130">
        <v>688</v>
      </c>
      <c r="B695" s="10">
        <f t="shared" ca="1" si="63"/>
        <v>1.5029557538398075E-2</v>
      </c>
      <c r="C695" s="57">
        <f ca="1">_xlfn.NORM.INV(B695,'Input Parameters'!$E$19,'Input Parameters'!$F$19)</f>
        <v>383.9932588185527</v>
      </c>
      <c r="D695" s="10">
        <f t="shared" ca="1" si="64"/>
        <v>0.43846544875615245</v>
      </c>
      <c r="E695" s="59">
        <f ca="1">IF(_xlfn.NORM.INV(D695,'Input Parameters'!$E$20,'Input Parameters'!$F$20)&lt;3500,3500,IF(_xlfn.NORM.INV(D695,'Input Parameters'!$E$20,'Input Parameters'!$F$20)&gt;5500,5500,_xlfn.NORM.INV(D695,'Input Parameters'!$E$20,'Input Parameters'!$F$20)))</f>
        <v>4691.597297656439</v>
      </c>
      <c r="F695" s="10">
        <f t="shared" ca="1" si="65"/>
        <v>0.69127118906683871</v>
      </c>
      <c r="G695" s="61">
        <f ca="1">_xlfn.NORM.INV(F695,'Input Parameters'!$E$21,'Input Parameters'!$F$21)</f>
        <v>288.77573035073044</v>
      </c>
      <c r="H695" s="54">
        <f ca="1">EXP(E695*(1/'Input Parameters'!$E$22-1/G695))</f>
        <v>0.79117917045465502</v>
      </c>
      <c r="I695" s="10">
        <f t="shared" ca="1" si="66"/>
        <v>0.50376810529976279</v>
      </c>
      <c r="J695" s="29">
        <f ca="1">_xlfn.BETA.INV(I695,'Input Parameters'!$L$24,'Input Parameters'!$M$24,'Input Parameters'!$J$24,'Input Parameters'!$K$24)</f>
        <v>0.60868280891229942</v>
      </c>
      <c r="K695" s="156">
        <f ca="1">('Input Parameters'!$E$25/'Input Parameters'!$E$31)^$J695</f>
        <v>1.269667437559676E-2</v>
      </c>
      <c r="L695" s="66">
        <f ca="1">$H695*$C695*'Input Parameters'!$E$23*K695</f>
        <v>3.857344493718101</v>
      </c>
      <c r="M695" s="23">
        <f t="shared" ca="1" si="67"/>
        <v>0.65623927694615192</v>
      </c>
      <c r="N695" s="15">
        <f ca="1">_xlfn.NORM.INV(M695,'Input Parameters'!$E$26,'Input Parameters'!$F$26)</f>
        <v>4.2446639358675479E-2</v>
      </c>
      <c r="O695" s="8">
        <f t="shared" ca="1" si="68"/>
        <v>0.17804271141308614</v>
      </c>
      <c r="P695" s="29">
        <f ca="1">_xlfn.LOGNORM.INV(O695,'Input Parameters'!$H$27,'Input Parameters'!$I$27)</f>
        <v>0.94642172395832835</v>
      </c>
      <c r="Q695" s="10"/>
      <c r="R695" s="15">
        <f>'Input Parameters'!$E$28</f>
        <v>12.7</v>
      </c>
      <c r="S695" s="10">
        <f t="shared" ca="1" si="69"/>
        <v>0.53100242548046106</v>
      </c>
      <c r="T695" s="25">
        <f ca="1">_xlfn.LOGNORM.INV(S695,'Input Parameters'!$H$29,'Input Parameters'!$I$29)</f>
        <v>58.74263507472201</v>
      </c>
      <c r="U695" s="10">
        <f t="shared" ca="1" si="70"/>
        <v>0.41376902979754837</v>
      </c>
      <c r="V695" s="29">
        <f ca="1">IF('Input Parameters'!$D$30="Beta",_xlfn.BETA.INV(U695,'Input Parameters'!$L$30,'Input Parameters'!$M$30,'Input Parameters'!$J$30,'Input Parameters'!$K$30),IF('Input Parameters'!$D$30="LogNorm",_xlfn.LOGNORM.INV(U695,'Input Parameters'!$H$30,'Input Parameters'!$I$30)))</f>
        <v>0.9169471557298815</v>
      </c>
      <c r="W695" s="2">
        <f ca="1">N695+(P695-N695)*(1-ERF((T695-R695)/(2*SQRT(L695*'Input Parameters'!$E$31))))</f>
        <v>0.13047742429616965</v>
      </c>
      <c r="X695">
        <f t="shared" ca="1" si="74"/>
        <v>1</v>
      </c>
      <c r="Y695" s="7"/>
    </row>
    <row r="696" spans="1:25" ht="15" customHeight="1" x14ac:dyDescent="0.3">
      <c r="A696" s="130">
        <v>689</v>
      </c>
      <c r="B696" s="10">
        <f t="shared" ca="1" si="63"/>
        <v>0.66518761741339416</v>
      </c>
      <c r="C696" s="57">
        <f ca="1">_xlfn.NORM.INV(B696,'Input Parameters'!$E$19,'Input Parameters'!$F$19)</f>
        <v>603.35302796330814</v>
      </c>
      <c r="D696" s="10">
        <f t="shared" ca="1" si="64"/>
        <v>0.53447119782741936</v>
      </c>
      <c r="E696" s="59">
        <f ca="1">IF(_xlfn.NORM.INV(D696,'Input Parameters'!$E$20,'Input Parameters'!$F$20)&lt;3500,3500,IF(_xlfn.NORM.INV(D696,'Input Parameters'!$E$20,'Input Parameters'!$F$20)&gt;5500,5500,_xlfn.NORM.INV(D696,'Input Parameters'!$E$20,'Input Parameters'!$F$20)))</f>
        <v>4860.5599964308767</v>
      </c>
      <c r="F696" s="10">
        <f t="shared" ca="1" si="65"/>
        <v>0.71044925273810433</v>
      </c>
      <c r="G696" s="61">
        <f ca="1">_xlfn.NORM.INV(F696,'Input Parameters'!$E$21,'Input Parameters'!$F$21)</f>
        <v>289.20992340638361</v>
      </c>
      <c r="H696" s="54">
        <f ca="1">EXP(E696*(1/'Input Parameters'!$E$22-1/G696))</f>
        <v>0.80461050072418561</v>
      </c>
      <c r="I696" s="10">
        <f t="shared" ca="1" si="66"/>
        <v>0.77397837522742341</v>
      </c>
      <c r="J696" s="29">
        <f ca="1">_xlfn.BETA.INV(I696,'Input Parameters'!$L$24,'Input Parameters'!$M$24,'Input Parameters'!$J$24,'Input Parameters'!$K$24)</f>
        <v>0.72210821191105778</v>
      </c>
      <c r="K696" s="156">
        <f ca="1">('Input Parameters'!$E$25/'Input Parameters'!$E$31)^$J696</f>
        <v>5.6275690126081539E-3</v>
      </c>
      <c r="L696" s="66">
        <f ca="1">$H696*$C696*'Input Parameters'!$E$23*K696</f>
        <v>2.7319831870336553</v>
      </c>
      <c r="M696" s="23">
        <f t="shared" ca="1" si="67"/>
        <v>0.93028667778677321</v>
      </c>
      <c r="N696" s="15">
        <f ca="1">_xlfn.NORM.INV(M696,'Input Parameters'!$E$26,'Input Parameters'!$F$26)</f>
        <v>6.5036519885397312E-2</v>
      </c>
      <c r="O696" s="8">
        <f t="shared" ca="1" si="68"/>
        <v>0.97926238626183348</v>
      </c>
      <c r="P696" s="29">
        <f ca="1">_xlfn.LOGNORM.INV(O696,'Input Parameters'!$H$27,'Input Parameters'!$I$27)</f>
        <v>3.5084563069478829</v>
      </c>
      <c r="Q696" s="10"/>
      <c r="R696" s="15">
        <f>'Input Parameters'!$E$28</f>
        <v>12.7</v>
      </c>
      <c r="S696" s="10">
        <f t="shared" ca="1" si="69"/>
        <v>0.48596628955391574</v>
      </c>
      <c r="T696" s="25">
        <f ca="1">_xlfn.LOGNORM.INV(S696,'Input Parameters'!$H$29,'Input Parameters'!$I$29)</f>
        <v>58.002248184481303</v>
      </c>
      <c r="U696" s="10">
        <f t="shared" ca="1" si="70"/>
        <v>0.12298993559893334</v>
      </c>
      <c r="V696" s="29">
        <f ca="1">IF('Input Parameters'!$D$30="Beta",_xlfn.BETA.INV(U696,'Input Parameters'!$L$30,'Input Parameters'!$M$30,'Input Parameters'!$J$30,'Input Parameters'!$K$30),IF('Input Parameters'!$D$30="LogNorm",_xlfn.LOGNORM.INV(U696,'Input Parameters'!$H$30,'Input Parameters'!$I$30)))</f>
        <v>0.63235711846988318</v>
      </c>
      <c r="W696" s="2">
        <f ca="1">N696+(P696-N696)*(1-ERF((T696-R696)/(2*SQRT(L696*'Input Parameters'!$E$31))))</f>
        <v>0.24621792035810347</v>
      </c>
      <c r="X696">
        <f t="shared" ca="1" si="74"/>
        <v>1</v>
      </c>
      <c r="Y696" s="7"/>
    </row>
    <row r="697" spans="1:25" ht="15" customHeight="1" x14ac:dyDescent="0.3">
      <c r="A697" s="130">
        <v>690</v>
      </c>
      <c r="B697" s="10">
        <f t="shared" ca="1" si="63"/>
        <v>0.96598062948863139</v>
      </c>
      <c r="C697" s="57">
        <f ca="1">_xlfn.NORM.INV(B697,'Input Parameters'!$E$19,'Input Parameters'!$F$19)</f>
        <v>721.49138799010598</v>
      </c>
      <c r="D697" s="10">
        <f t="shared" ca="1" si="64"/>
        <v>0.31433619670739077</v>
      </c>
      <c r="E697" s="59">
        <f ca="1">IF(_xlfn.NORM.INV(D697,'Input Parameters'!$E$20,'Input Parameters'!$F$20)&lt;3500,3500,IF(_xlfn.NORM.INV(D697,'Input Parameters'!$E$20,'Input Parameters'!$F$20)&gt;5500,5500,_xlfn.NORM.INV(D697,'Input Parameters'!$E$20,'Input Parameters'!$F$20)))</f>
        <v>4461.4825823656929</v>
      </c>
      <c r="F697" s="10">
        <f t="shared" ca="1" si="65"/>
        <v>0.51745875606057412</v>
      </c>
      <c r="G697" s="61">
        <f ca="1">_xlfn.NORM.INV(F697,'Input Parameters'!$E$21,'Input Parameters'!$F$21)</f>
        <v>285.19408399528839</v>
      </c>
      <c r="H697" s="54">
        <f ca="1">EXP(E697*(1/'Input Parameters'!$E$22-1/G697))</f>
        <v>0.6591734655291358</v>
      </c>
      <c r="I697" s="10">
        <f t="shared" ca="1" si="66"/>
        <v>1.8862266505401459E-2</v>
      </c>
      <c r="J697" s="29">
        <f ca="1">_xlfn.BETA.INV(I697,'Input Parameters'!$L$24,'Input Parameters'!$M$24,'Input Parameters'!$J$24,'Input Parameters'!$K$24)</f>
        <v>0.27809798007710251</v>
      </c>
      <c r="K697" s="156">
        <f ca="1">('Input Parameters'!$E$25/'Input Parameters'!$E$31)^$J697</f>
        <v>0.13602057298871606</v>
      </c>
      <c r="L697" s="66">
        <f ca="1">$H697*$C697*'Input Parameters'!$E$23*K697</f>
        <v>64.689749351754202</v>
      </c>
      <c r="M697" s="23">
        <f t="shared" ca="1" si="67"/>
        <v>0.13087908687484051</v>
      </c>
      <c r="N697" s="15">
        <f ca="1">_xlfn.NORM.INV(M697,'Input Parameters'!$E$26,'Input Parameters'!$F$26)</f>
        <v>1.0432849545795295E-2</v>
      </c>
      <c r="O697" s="8">
        <f t="shared" ca="1" si="68"/>
        <v>0.78584932321351453</v>
      </c>
      <c r="P697" s="29">
        <f ca="1">_xlfn.LOGNORM.INV(O697,'Input Parameters'!$H$27,'Input Parameters'!$I$27)</f>
        <v>2.0211090177233832</v>
      </c>
      <c r="Q697" s="10"/>
      <c r="R697" s="15">
        <f>'Input Parameters'!$E$28</f>
        <v>12.7</v>
      </c>
      <c r="S697" s="10">
        <f t="shared" ca="1" si="69"/>
        <v>0.84535427224627424</v>
      </c>
      <c r="T697" s="25">
        <f ca="1">_xlfn.LOGNORM.INV(S697,'Input Parameters'!$H$29,'Input Parameters'!$I$29)</f>
        <v>65.273189432197711</v>
      </c>
      <c r="U697" s="10">
        <f t="shared" ca="1" si="70"/>
        <v>0.58527283241926686</v>
      </c>
      <c r="V697" s="29">
        <f ca="1">IF('Input Parameters'!$D$30="Beta",_xlfn.BETA.INV(U697,'Input Parameters'!$L$30,'Input Parameters'!$M$30,'Input Parameters'!$J$30,'Input Parameters'!$K$30),IF('Input Parameters'!$D$30="LogNorm",_xlfn.LOGNORM.INV(U697,'Input Parameters'!$H$30,'Input Parameters'!$I$30)))</f>
        <v>1.0877914157482005</v>
      </c>
      <c r="W697" s="2">
        <f ca="1">N697+(P697-N697)*(1-ERF((T697-R697)/(2*SQRT(L697*'Input Parameters'!$E$31))))</f>
        <v>1.305180910934149</v>
      </c>
      <c r="X697">
        <f t="shared" ca="1" si="74"/>
        <v>0</v>
      </c>
      <c r="Y697" s="7"/>
    </row>
    <row r="698" spans="1:25" ht="15" customHeight="1" x14ac:dyDescent="0.3">
      <c r="A698" s="130">
        <v>691</v>
      </c>
      <c r="B698" s="10">
        <f t="shared" ca="1" si="63"/>
        <v>0.80755799091363123</v>
      </c>
      <c r="C698" s="57">
        <f ca="1">_xlfn.NORM.INV(B698,'Input Parameters'!$E$19,'Input Parameters'!$F$19)</f>
        <v>640.72480146615862</v>
      </c>
      <c r="D698" s="10">
        <f t="shared" ca="1" si="64"/>
        <v>0.90898133813696524</v>
      </c>
      <c r="E698" s="59">
        <f ca="1">IF(_xlfn.NORM.INV(D698,'Input Parameters'!$E$20,'Input Parameters'!$F$20)&lt;3500,3500,IF(_xlfn.NORM.INV(D698,'Input Parameters'!$E$20,'Input Parameters'!$F$20)&gt;5500,5500,_xlfn.NORM.INV(D698,'Input Parameters'!$E$20,'Input Parameters'!$F$20)))</f>
        <v>5500</v>
      </c>
      <c r="F698" s="10">
        <f t="shared" ca="1" si="65"/>
        <v>0.76238270708954747</v>
      </c>
      <c r="G698" s="61">
        <f ca="1">_xlfn.NORM.INV(F698,'Input Parameters'!$E$21,'Input Parameters'!$F$21)</f>
        <v>290.46194585730871</v>
      </c>
      <c r="H698" s="54">
        <f ca="1">EXP(E698*(1/'Input Parameters'!$E$22-1/G698))</f>
        <v>0.84872187336817573</v>
      </c>
      <c r="I698" s="10">
        <f t="shared" ca="1" si="66"/>
        <v>0.39851593408553565</v>
      </c>
      <c r="J698" s="29">
        <f ca="1">_xlfn.BETA.INV(I698,'Input Parameters'!$L$24,'Input Parameters'!$M$24,'Input Parameters'!$J$24,'Input Parameters'!$K$24)</f>
        <v>0.56528502273527725</v>
      </c>
      <c r="K698" s="156">
        <f ca="1">('Input Parameters'!$E$25/'Input Parameters'!$E$31)^$J698</f>
        <v>1.733376250216026E-2</v>
      </c>
      <c r="L698" s="66">
        <f ca="1">$H698*$C698*'Input Parameters'!$E$23*K698</f>
        <v>9.4260507135593059</v>
      </c>
      <c r="M698" s="23">
        <f t="shared" ca="1" si="67"/>
        <v>0.34803366654837153</v>
      </c>
      <c r="N698" s="15">
        <f ca="1">_xlfn.NORM.INV(M698,'Input Parameters'!$E$26,'Input Parameters'!$F$26)</f>
        <v>2.5796673015076405E-2</v>
      </c>
      <c r="O698" s="8">
        <f t="shared" ca="1" si="68"/>
        <v>0.34531376900850763</v>
      </c>
      <c r="P698" s="29">
        <f ca="1">_xlfn.LOGNORM.INV(O698,'Input Parameters'!$H$27,'Input Parameters'!$I$27)</f>
        <v>1.1937871692005608</v>
      </c>
      <c r="Q698" s="10"/>
      <c r="R698" s="15">
        <f>'Input Parameters'!$E$28</f>
        <v>12.7</v>
      </c>
      <c r="S698" s="10">
        <f t="shared" ca="1" si="69"/>
        <v>0.16696747307028725</v>
      </c>
      <c r="T698" s="25">
        <f ca="1">_xlfn.LOGNORM.INV(S698,'Input Parameters'!$H$29,'Input Parameters'!$I$29)</f>
        <v>52.24538636590313</v>
      </c>
      <c r="U698" s="10">
        <f t="shared" ca="1" si="70"/>
        <v>0.73912746051407741</v>
      </c>
      <c r="V698" s="29">
        <f ca="1">IF('Input Parameters'!$D$30="Beta",_xlfn.BETA.INV(U698,'Input Parameters'!$L$30,'Input Parameters'!$M$30,'Input Parameters'!$J$30,'Input Parameters'!$K$30),IF('Input Parameters'!$D$30="LogNorm",_xlfn.LOGNORM.INV(U698,'Input Parameters'!$H$30,'Input Parameters'!$I$30)))</f>
        <v>1.2863997108242455</v>
      </c>
      <c r="W698" s="2">
        <f ca="1">N698+(P698-N698)*(1-ERF((T698-R698)/(2*SQRT(L698*'Input Parameters'!$E$31))))</f>
        <v>0.44908646229366089</v>
      </c>
      <c r="X698">
        <f t="shared" ca="1" si="74"/>
        <v>1</v>
      </c>
      <c r="Y698" s="7"/>
    </row>
    <row r="699" spans="1:25" ht="15" customHeight="1" x14ac:dyDescent="0.3">
      <c r="A699" s="130">
        <v>692</v>
      </c>
      <c r="B699" s="10">
        <f t="shared" ca="1" si="63"/>
        <v>0.24553105429791089</v>
      </c>
      <c r="C699" s="57">
        <f ca="1">_xlfn.NORM.INV(B699,'Input Parameters'!$E$19,'Input Parameters'!$F$19)</f>
        <v>509.11156661896132</v>
      </c>
      <c r="D699" s="10">
        <f t="shared" ca="1" si="64"/>
        <v>0.42059889464628786</v>
      </c>
      <c r="E699" s="59">
        <f ca="1">IF(_xlfn.NORM.INV(D699,'Input Parameters'!$E$20,'Input Parameters'!$F$20)&lt;3500,3500,IF(_xlfn.NORM.INV(D699,'Input Parameters'!$E$20,'Input Parameters'!$F$20)&gt;5500,5500,_xlfn.NORM.INV(D699,'Input Parameters'!$E$20,'Input Parameters'!$F$20)))</f>
        <v>4659.7468800134493</v>
      </c>
      <c r="F699" s="10">
        <f t="shared" ca="1" si="65"/>
        <v>0.46532720487282719</v>
      </c>
      <c r="G699" s="61">
        <f ca="1">_xlfn.NORM.INV(F699,'Input Parameters'!$E$21,'Input Parameters'!$F$21)</f>
        <v>284.16601088481832</v>
      </c>
      <c r="H699" s="54">
        <f ca="1">EXP(E699*(1/'Input Parameters'!$E$22-1/G699))</f>
        <v>0.60993608406312383</v>
      </c>
      <c r="I699" s="10">
        <f t="shared" ca="1" si="66"/>
        <v>0.84204623463106087</v>
      </c>
      <c r="J699" s="29">
        <f ca="1">_xlfn.BETA.INV(I699,'Input Parameters'!$L$24,'Input Parameters'!$M$24,'Input Parameters'!$J$24,'Input Parameters'!$K$24)</f>
        <v>0.75678487456542631</v>
      </c>
      <c r="K699" s="156">
        <f ca="1">('Input Parameters'!$E$25/'Input Parameters'!$E$31)^$J699</f>
        <v>4.3882164224770702E-3</v>
      </c>
      <c r="L699" s="66">
        <f ca="1">$H699*$C699*'Input Parameters'!$E$23*K699</f>
        <v>1.3626531658148462</v>
      </c>
      <c r="M699" s="23">
        <f t="shared" ca="1" si="67"/>
        <v>0.23501467939501008</v>
      </c>
      <c r="N699" s="15">
        <f ca="1">_xlfn.NORM.INV(M699,'Input Parameters'!$E$26,'Input Parameters'!$F$26)</f>
        <v>1.8828943035624157E-2</v>
      </c>
      <c r="O699" s="8">
        <f t="shared" ca="1" si="68"/>
        <v>0.45752288755217752</v>
      </c>
      <c r="P699" s="29">
        <f ca="1">_xlfn.LOGNORM.INV(O699,'Input Parameters'!$H$27,'Input Parameters'!$I$27)</f>
        <v>1.3580055647230225</v>
      </c>
      <c r="Q699" s="10"/>
      <c r="R699" s="15">
        <f>'Input Parameters'!$E$28</f>
        <v>12.7</v>
      </c>
      <c r="S699" s="10">
        <f t="shared" ca="1" si="69"/>
        <v>0.232283725083968</v>
      </c>
      <c r="T699" s="25">
        <f ca="1">_xlfn.LOGNORM.INV(S699,'Input Parameters'!$H$29,'Input Parameters'!$I$29)</f>
        <v>53.641412673965363</v>
      </c>
      <c r="U699" s="10">
        <f t="shared" ca="1" si="70"/>
        <v>8.4020351434610951E-2</v>
      </c>
      <c r="V699" s="29">
        <f ca="1">IF('Input Parameters'!$D$30="Beta",_xlfn.BETA.INV(U699,'Input Parameters'!$L$30,'Input Parameters'!$M$30,'Input Parameters'!$J$30,'Input Parameters'!$K$30),IF('Input Parameters'!$D$30="LogNorm",_xlfn.LOGNORM.INV(U699,'Input Parameters'!$H$30,'Input Parameters'!$I$30)))</f>
        <v>0.58018439458172888</v>
      </c>
      <c r="W699" s="2">
        <f ca="1">N699+(P699-N699)*(1-ERF((T699-R699)/(2*SQRT(L699*'Input Parameters'!$E$31))))</f>
        <v>3.6422383911413954E-2</v>
      </c>
      <c r="X699">
        <f t="shared" ca="1" si="74"/>
        <v>1</v>
      </c>
      <c r="Y699" s="7"/>
    </row>
    <row r="700" spans="1:25" ht="15" customHeight="1" x14ac:dyDescent="0.3">
      <c r="A700" s="130">
        <v>693</v>
      </c>
      <c r="B700" s="10">
        <f t="shared" ca="1" si="63"/>
        <v>0.16694395378062898</v>
      </c>
      <c r="C700" s="57">
        <f ca="1">_xlfn.NORM.INV(B700,'Input Parameters'!$E$19,'Input Parameters'!$F$19)</f>
        <v>485.64660633559089</v>
      </c>
      <c r="D700" s="10">
        <f t="shared" ca="1" si="64"/>
        <v>0.58584182229972037</v>
      </c>
      <c r="E700" s="59">
        <f ca="1">IF(_xlfn.NORM.INV(D700,'Input Parameters'!$E$20,'Input Parameters'!$F$20)&lt;3500,3500,IF(_xlfn.NORM.INV(D700,'Input Parameters'!$E$20,'Input Parameters'!$F$20)&gt;5500,5500,_xlfn.NORM.INV(D700,'Input Parameters'!$E$20,'Input Parameters'!$F$20)))</f>
        <v>4951.802984189475</v>
      </c>
      <c r="F700" s="10">
        <f t="shared" ca="1" si="65"/>
        <v>0.28965935115510111</v>
      </c>
      <c r="G700" s="61">
        <f ca="1">_xlfn.NORM.INV(F700,'Input Parameters'!$E$21,'Input Parameters'!$F$21)</f>
        <v>280.4925719556274</v>
      </c>
      <c r="H700" s="54">
        <f ca="1">EXP(E700*(1/'Input Parameters'!$E$22-1/G700))</f>
        <v>0.47066786906514824</v>
      </c>
      <c r="I700" s="10">
        <f t="shared" ca="1" si="66"/>
        <v>0.70525101536090962</v>
      </c>
      <c r="J700" s="29">
        <f ca="1">_xlfn.BETA.INV(I700,'Input Parameters'!$L$24,'Input Parameters'!$M$24,'Input Parameters'!$J$24,'Input Parameters'!$K$24)</f>
        <v>0.69112848156399109</v>
      </c>
      <c r="K700" s="156">
        <f ca="1">('Input Parameters'!$E$25/'Input Parameters'!$E$31)^$J700</f>
        <v>7.0280700066322034E-3</v>
      </c>
      <c r="L700" s="66">
        <f ca="1">$H700*$C700*'Input Parameters'!$E$23*K700</f>
        <v>1.6064639663456</v>
      </c>
      <c r="M700" s="23">
        <f t="shared" ca="1" si="67"/>
        <v>0.1116811703351992</v>
      </c>
      <c r="N700" s="15">
        <f ca="1">_xlfn.NORM.INV(M700,'Input Parameters'!$E$26,'Input Parameters'!$F$26)</f>
        <v>8.4296447190680066E-3</v>
      </c>
      <c r="O700" s="8">
        <f t="shared" ca="1" si="68"/>
        <v>0.97493701648765874</v>
      </c>
      <c r="P700" s="29">
        <f ca="1">_xlfn.LOGNORM.INV(O700,'Input Parameters'!$H$27,'Input Parameters'!$I$27)</f>
        <v>3.3866632976174822</v>
      </c>
      <c r="Q700" s="10"/>
      <c r="R700" s="15">
        <f>'Input Parameters'!$E$28</f>
        <v>12.7</v>
      </c>
      <c r="S700" s="10">
        <f t="shared" ca="1" si="69"/>
        <v>0.99143611135790544</v>
      </c>
      <c r="T700" s="25">
        <f ca="1">_xlfn.LOGNORM.INV(S700,'Input Parameters'!$H$29,'Input Parameters'!$I$29)</f>
        <v>76.102889076427189</v>
      </c>
      <c r="U700" s="10">
        <f t="shared" ca="1" si="70"/>
        <v>0.15950432929802494</v>
      </c>
      <c r="V700" s="29">
        <f ca="1">IF('Input Parameters'!$D$30="Beta",_xlfn.BETA.INV(U700,'Input Parameters'!$L$30,'Input Parameters'!$M$30,'Input Parameters'!$J$30,'Input Parameters'!$K$30),IF('Input Parameters'!$D$30="LogNorm",_xlfn.LOGNORM.INV(U700,'Input Parameters'!$H$30,'Input Parameters'!$I$30)))</f>
        <v>0.67451756657779471</v>
      </c>
      <c r="W700" s="2">
        <f ca="1">N700+(P700-N700)*(1-ERF((T700-R700)/(2*SQRT(L700*'Input Parameters'!$E$31))))</f>
        <v>9.7958245006942481E-3</v>
      </c>
      <c r="X700">
        <f t="shared" ca="1" si="74"/>
        <v>1</v>
      </c>
      <c r="Y700" s="7"/>
    </row>
    <row r="701" spans="1:25" ht="15" customHeight="1" x14ac:dyDescent="0.3">
      <c r="A701" s="130">
        <v>694</v>
      </c>
      <c r="B701" s="10">
        <f t="shared" ca="1" si="63"/>
        <v>0.45979414040302391</v>
      </c>
      <c r="C701" s="57">
        <f ca="1">_xlfn.NORM.INV(B701,'Input Parameters'!$E$19,'Input Parameters'!$F$19)</f>
        <v>558.7695258674056</v>
      </c>
      <c r="D701" s="10">
        <f t="shared" ca="1" si="64"/>
        <v>0.19109424861136748</v>
      </c>
      <c r="E701" s="59">
        <f ca="1">IF(_xlfn.NORM.INV(D701,'Input Parameters'!$E$20,'Input Parameters'!$F$20)&lt;3500,3500,IF(_xlfn.NORM.INV(D701,'Input Parameters'!$E$20,'Input Parameters'!$F$20)&gt;5500,5500,_xlfn.NORM.INV(D701,'Input Parameters'!$E$20,'Input Parameters'!$F$20)))</f>
        <v>4188.2902844950968</v>
      </c>
      <c r="F701" s="10">
        <f t="shared" ca="1" si="65"/>
        <v>0.60191424797083226</v>
      </c>
      <c r="G701" s="61">
        <f ca="1">_xlfn.NORM.INV(F701,'Input Parameters'!$E$21,'Input Parameters'!$F$21)</f>
        <v>286.88027754114586</v>
      </c>
      <c r="H701" s="54">
        <f ca="1">EXP(E701*(1/'Input Parameters'!$E$22-1/G701))</f>
        <v>0.73717495702840008</v>
      </c>
      <c r="I701" s="10">
        <f t="shared" ca="1" si="66"/>
        <v>0.98589873563464148</v>
      </c>
      <c r="J701" s="29">
        <f ca="1">_xlfn.BETA.INV(I701,'Input Parameters'!$L$24,'Input Parameters'!$M$24,'Input Parameters'!$J$24,'Input Parameters'!$K$24)</f>
        <v>0.88737052622030954</v>
      </c>
      <c r="K701" s="156">
        <f ca="1">('Input Parameters'!$E$25/'Input Parameters'!$E$31)^$J701</f>
        <v>1.7197182307967327E-3</v>
      </c>
      <c r="L701" s="66">
        <f ca="1">$H701*$C701*'Input Parameters'!$E$23*K701</f>
        <v>0.70837068629209099</v>
      </c>
      <c r="M701" s="23">
        <f t="shared" ca="1" si="67"/>
        <v>0.5662631390951347</v>
      </c>
      <c r="N701" s="15">
        <f ca="1">_xlfn.NORM.INV(M701,'Input Parameters'!$E$26,'Input Parameters'!$F$26)</f>
        <v>3.7504233086005451E-2</v>
      </c>
      <c r="O701" s="8">
        <f t="shared" ca="1" si="68"/>
        <v>0.80843936922712589</v>
      </c>
      <c r="P701" s="29">
        <f ca="1">_xlfn.LOGNORM.INV(O701,'Input Parameters'!$H$27,'Input Parameters'!$I$27)</f>
        <v>2.0939765122146676</v>
      </c>
      <c r="Q701" s="10"/>
      <c r="R701" s="15">
        <f>'Input Parameters'!$E$28</f>
        <v>12.7</v>
      </c>
      <c r="S701" s="10">
        <f t="shared" ca="1" si="69"/>
        <v>0.702080596218282</v>
      </c>
      <c r="T701" s="25">
        <f ca="1">_xlfn.LOGNORM.INV(S701,'Input Parameters'!$H$29,'Input Parameters'!$I$29)</f>
        <v>61.804804756192851</v>
      </c>
      <c r="U701" s="10">
        <f t="shared" ca="1" si="70"/>
        <v>0.85856392582200491</v>
      </c>
      <c r="V701" s="29">
        <f ca="1">IF('Input Parameters'!$D$30="Beta",_xlfn.BETA.INV(U701,'Input Parameters'!$L$30,'Input Parameters'!$M$30,'Input Parameters'!$J$30,'Input Parameters'!$K$30),IF('Input Parameters'!$D$30="LogNorm",_xlfn.LOGNORM.INV(U701,'Input Parameters'!$H$30,'Input Parameters'!$I$30)))</f>
        <v>1.5260619437448024</v>
      </c>
      <c r="W701" s="2">
        <f ca="1">N701+(P701-N701)*(1-ERF((T701-R701)/(2*SQRT(L701*'Input Parameters'!$E$31))))</f>
        <v>3.7580301580563615E-2</v>
      </c>
      <c r="X701">
        <f t="shared" ca="1" si="74"/>
        <v>1</v>
      </c>
      <c r="Y701" s="7"/>
    </row>
    <row r="702" spans="1:25" ht="15" customHeight="1" x14ac:dyDescent="0.3">
      <c r="A702" s="130">
        <v>695</v>
      </c>
      <c r="B702" s="10">
        <f t="shared" ca="1" si="63"/>
        <v>0.72455120666342199</v>
      </c>
      <c r="C702" s="57">
        <f ca="1">_xlfn.NORM.INV(B702,'Input Parameters'!$E$19,'Input Parameters'!$F$19)</f>
        <v>617.69712260613903</v>
      </c>
      <c r="D702" s="10">
        <f t="shared" ca="1" si="64"/>
        <v>0.59755503551221212</v>
      </c>
      <c r="E702" s="59">
        <f ca="1">IF(_xlfn.NORM.INV(D702,'Input Parameters'!$E$20,'Input Parameters'!$F$20)&lt;3500,3500,IF(_xlfn.NORM.INV(D702,'Input Parameters'!$E$20,'Input Parameters'!$F$20)&gt;5500,5500,_xlfn.NORM.INV(D702,'Input Parameters'!$E$20,'Input Parameters'!$F$20)))</f>
        <v>4972.9165478634386</v>
      </c>
      <c r="F702" s="10">
        <f t="shared" ca="1" si="65"/>
        <v>0.82826955833527893</v>
      </c>
      <c r="G702" s="61">
        <f ca="1">_xlfn.NORM.INV(F702,'Input Parameters'!$E$21,'Input Parameters'!$F$21)</f>
        <v>292.29616447394858</v>
      </c>
      <c r="H702" s="54">
        <f ca="1">EXP(E702*(1/'Input Parameters'!$E$22-1/G702))</f>
        <v>0.95995509196970874</v>
      </c>
      <c r="I702" s="10">
        <f t="shared" ca="1" si="66"/>
        <v>0.89109691595915164</v>
      </c>
      <c r="J702" s="29">
        <f ca="1">_xlfn.BETA.INV(I702,'Input Parameters'!$L$24,'Input Parameters'!$M$24,'Input Parameters'!$J$24,'Input Parameters'!$K$24)</f>
        <v>0.7864867019867039</v>
      </c>
      <c r="K702" s="156">
        <f ca="1">('Input Parameters'!$E$25/'Input Parameters'!$E$31)^$J702</f>
        <v>3.5461247448544488E-3</v>
      </c>
      <c r="L702" s="66">
        <f ca="1">$H702*$C702*'Input Parameters'!$E$23*K702</f>
        <v>2.1027154413030584</v>
      </c>
      <c r="M702" s="23">
        <f t="shared" ca="1" si="67"/>
        <v>0.227908924058981</v>
      </c>
      <c r="N702" s="15">
        <f ca="1">_xlfn.NORM.INV(M702,'Input Parameters'!$E$26,'Input Parameters'!$F$26)</f>
        <v>1.8339229114627504E-2</v>
      </c>
      <c r="O702" s="8">
        <f t="shared" ca="1" si="68"/>
        <v>0.24272190078245526</v>
      </c>
      <c r="P702" s="29">
        <f ca="1">_xlfn.LOGNORM.INV(O702,'Input Parameters'!$H$27,'Input Parameters'!$I$27)</f>
        <v>1.0456070546125877</v>
      </c>
      <c r="Q702" s="10"/>
      <c r="R702" s="15">
        <f>'Input Parameters'!$E$28</f>
        <v>12.7</v>
      </c>
      <c r="S702" s="10">
        <f t="shared" ca="1" si="69"/>
        <v>9.8367454368565088E-2</v>
      </c>
      <c r="T702" s="25">
        <f ca="1">_xlfn.LOGNORM.INV(S702,'Input Parameters'!$H$29,'Input Parameters'!$I$29)</f>
        <v>50.375120178511274</v>
      </c>
      <c r="U702" s="10">
        <f t="shared" ca="1" si="70"/>
        <v>0.26483090021888223</v>
      </c>
      <c r="V702" s="29">
        <f ca="1">IF('Input Parameters'!$D$30="Beta",_xlfn.BETA.INV(U702,'Input Parameters'!$L$30,'Input Parameters'!$M$30,'Input Parameters'!$J$30,'Input Parameters'!$K$30),IF('Input Parameters'!$D$30="LogNorm",_xlfn.LOGNORM.INV(U702,'Input Parameters'!$H$30,'Input Parameters'!$I$30)))</f>
        <v>0.77985420132523386</v>
      </c>
      <c r="W702" s="2">
        <f ca="1">N702+(P702-N702)*(1-ERF((T702-R702)/(2*SQRT(L702*'Input Parameters'!$E$31))))</f>
        <v>8.6328714689133487E-2</v>
      </c>
      <c r="X702">
        <f t="shared" ca="1" si="74"/>
        <v>1</v>
      </c>
      <c r="Y702" s="7"/>
    </row>
    <row r="703" spans="1:25" ht="15" customHeight="1" x14ac:dyDescent="0.3">
      <c r="A703" s="130">
        <v>696</v>
      </c>
      <c r="B703" s="10">
        <f t="shared" ca="1" si="63"/>
        <v>0.56741246164441927</v>
      </c>
      <c r="C703" s="57">
        <f ca="1">_xlfn.NORM.INV(B703,'Input Parameters'!$E$19,'Input Parameters'!$F$19)</f>
        <v>581.64727808638418</v>
      </c>
      <c r="D703" s="10">
        <f t="shared" ca="1" si="64"/>
        <v>8.7199953809000696E-2</v>
      </c>
      <c r="E703" s="59">
        <f ca="1">IF(_xlfn.NORM.INV(D703,'Input Parameters'!$E$20,'Input Parameters'!$F$20)&lt;3500,3500,IF(_xlfn.NORM.INV(D703,'Input Parameters'!$E$20,'Input Parameters'!$F$20)&gt;5500,5500,_xlfn.NORM.INV(D703,'Input Parameters'!$E$20,'Input Parameters'!$F$20)))</f>
        <v>3849.2592872900568</v>
      </c>
      <c r="F703" s="10">
        <f t="shared" ca="1" si="65"/>
        <v>0.33915417854513352</v>
      </c>
      <c r="G703" s="61">
        <f ca="1">_xlfn.NORM.INV(F703,'Input Parameters'!$E$21,'Input Parameters'!$F$21)</f>
        <v>281.58988712253415</v>
      </c>
      <c r="H703" s="54">
        <f ca="1">EXP(E703*(1/'Input Parameters'!$E$22-1/G703))</f>
        <v>0.58723404334169571</v>
      </c>
      <c r="I703" s="10">
        <f t="shared" ca="1" si="66"/>
        <v>0.50112314436007166</v>
      </c>
      <c r="J703" s="29">
        <f ca="1">_xlfn.BETA.INV(I703,'Input Parameters'!$L$24,'Input Parameters'!$M$24,'Input Parameters'!$J$24,'Input Parameters'!$K$24)</f>
        <v>0.60761544932919898</v>
      </c>
      <c r="K703" s="156">
        <f ca="1">('Input Parameters'!$E$25/'Input Parameters'!$E$31)^$J703</f>
        <v>1.2794262828135545E-2</v>
      </c>
      <c r="L703" s="66">
        <f ca="1">$H703*$C703*'Input Parameters'!$E$23*K703</f>
        <v>4.3700478551305926</v>
      </c>
      <c r="M703" s="23">
        <f t="shared" ca="1" si="67"/>
        <v>8.7268780661819645E-2</v>
      </c>
      <c r="N703" s="15">
        <f ca="1">_xlfn.NORM.INV(M703,'Input Parameters'!$E$26,'Input Parameters'!$F$26)</f>
        <v>5.4868885036912819E-3</v>
      </c>
      <c r="O703" s="8">
        <f t="shared" ca="1" si="68"/>
        <v>0.71184310630759584</v>
      </c>
      <c r="P703" s="29">
        <f ca="1">_xlfn.LOGNORM.INV(O703,'Input Parameters'!$H$27,'Input Parameters'!$I$27)</f>
        <v>1.8228861559916374</v>
      </c>
      <c r="Q703" s="10"/>
      <c r="R703" s="15">
        <f>'Input Parameters'!$E$28</f>
        <v>12.7</v>
      </c>
      <c r="S703" s="10">
        <f t="shared" ca="1" si="69"/>
        <v>0.67105944711264176</v>
      </c>
      <c r="T703" s="25">
        <f ca="1">_xlfn.LOGNORM.INV(S703,'Input Parameters'!$H$29,'Input Parameters'!$I$29)</f>
        <v>61.20024522320854</v>
      </c>
      <c r="U703" s="10">
        <f t="shared" ca="1" si="70"/>
        <v>0.5382373993718127</v>
      </c>
      <c r="V703" s="29">
        <f ca="1">IF('Input Parameters'!$D$30="Beta",_xlfn.BETA.INV(U703,'Input Parameters'!$L$30,'Input Parameters'!$M$30,'Input Parameters'!$J$30,'Input Parameters'!$K$30),IF('Input Parameters'!$D$30="LogNorm",_xlfn.LOGNORM.INV(U703,'Input Parameters'!$H$30,'Input Parameters'!$I$30)))</f>
        <v>1.037757017168198</v>
      </c>
      <c r="W703" s="2">
        <f ca="1">N703+(P703-N703)*(1-ERF((T703-R703)/(2*SQRT(L703*'Input Parameters'!$E$31))))</f>
        <v>0.18885104426894142</v>
      </c>
      <c r="X703">
        <f t="shared" ca="1" si="74"/>
        <v>1</v>
      </c>
      <c r="Y703" s="7"/>
    </row>
    <row r="704" spans="1:25" ht="15" customHeight="1" x14ac:dyDescent="0.3">
      <c r="A704" s="130">
        <v>697</v>
      </c>
      <c r="B704" s="10">
        <f t="shared" ca="1" si="63"/>
        <v>0.51911878077580242</v>
      </c>
      <c r="C704" s="57">
        <f ca="1">_xlfn.NORM.INV(B704,'Input Parameters'!$E$19,'Input Parameters'!$F$19)</f>
        <v>571.35110199506335</v>
      </c>
      <c r="D704" s="10">
        <f t="shared" ca="1" si="64"/>
        <v>0.44224508290465447</v>
      </c>
      <c r="E704" s="59">
        <f ca="1">IF(_xlfn.NORM.INV(D704,'Input Parameters'!$E$20,'Input Parameters'!$F$20)&lt;3500,3500,IF(_xlfn.NORM.INV(D704,'Input Parameters'!$E$20,'Input Parameters'!$F$20)&gt;5500,5500,_xlfn.NORM.INV(D704,'Input Parameters'!$E$20,'Input Parameters'!$F$20)))</f>
        <v>4698.3043200139118</v>
      </c>
      <c r="F704" s="10">
        <f t="shared" ca="1" si="65"/>
        <v>0.91659448371604757</v>
      </c>
      <c r="G704" s="61">
        <f ca="1">_xlfn.NORM.INV(F704,'Input Parameters'!$E$21,'Input Parameters'!$F$21)</f>
        <v>295.71663438712756</v>
      </c>
      <c r="H704" s="54">
        <f ca="1">EXP(E704*(1/'Input Parameters'!$E$22-1/G704))</f>
        <v>1.158711824275185</v>
      </c>
      <c r="I704" s="10">
        <f t="shared" ca="1" si="66"/>
        <v>0.27854845692594543</v>
      </c>
      <c r="J704" s="29">
        <f ca="1">_xlfn.BETA.INV(I704,'Input Parameters'!$L$24,'Input Parameters'!$M$24,'Input Parameters'!$J$24,'Input Parameters'!$K$24)</f>
        <v>0.51075780632782763</v>
      </c>
      <c r="K704" s="156">
        <f ca="1">('Input Parameters'!$E$25/'Input Parameters'!$E$31)^$J704</f>
        <v>2.5631185113997257E-2</v>
      </c>
      <c r="L704" s="66">
        <f ca="1">$H704*$C704*'Input Parameters'!$E$23*K704</f>
        <v>16.968646229839678</v>
      </c>
      <c r="M704" s="23">
        <f t="shared" ca="1" si="67"/>
        <v>0.40670614101115654</v>
      </c>
      <c r="N704" s="15">
        <f ca="1">_xlfn.NORM.INV(M704,'Input Parameters'!$E$26,'Input Parameters'!$F$26)</f>
        <v>2.9043448236865686E-2</v>
      </c>
      <c r="O704" s="8">
        <f t="shared" ca="1" si="68"/>
        <v>0.60677326176508051</v>
      </c>
      <c r="P704" s="29">
        <f ca="1">_xlfn.LOGNORM.INV(O704,'Input Parameters'!$H$27,'Input Parameters'!$I$27)</f>
        <v>1.6049126701363317</v>
      </c>
      <c r="Q704" s="10"/>
      <c r="R704" s="15">
        <f>'Input Parameters'!$E$28</f>
        <v>12.7</v>
      </c>
      <c r="S704" s="10">
        <f t="shared" ca="1" si="69"/>
        <v>2.0940088685623914E-2</v>
      </c>
      <c r="T704" s="25">
        <f ca="1">_xlfn.LOGNORM.INV(S704,'Input Parameters'!$H$29,'Input Parameters'!$I$29)</f>
        <v>46.339220041196022</v>
      </c>
      <c r="U704" s="10">
        <f t="shared" ca="1" si="70"/>
        <v>0.82987365003013136</v>
      </c>
      <c r="V704" s="29">
        <f ca="1">IF('Input Parameters'!$D$30="Beta",_xlfn.BETA.INV(U704,'Input Parameters'!$L$30,'Input Parameters'!$M$30,'Input Parameters'!$J$30,'Input Parameters'!$K$30),IF('Input Parameters'!$D$30="LogNorm",_xlfn.LOGNORM.INV(U704,'Input Parameters'!$H$30,'Input Parameters'!$I$30)))</f>
        <v>1.4554001498045144</v>
      </c>
      <c r="W704" s="2">
        <f ca="1">N704+(P704-N704)*(1-ERF((T704-R704)/(2*SQRT(L704*'Input Parameters'!$E$31))))</f>
        <v>0.91726928983141709</v>
      </c>
      <c r="X704">
        <f t="shared" ca="1" si="74"/>
        <v>1</v>
      </c>
      <c r="Y704" s="7"/>
    </row>
    <row r="705" spans="1:25" ht="15" customHeight="1" x14ac:dyDescent="0.3">
      <c r="A705" s="130">
        <v>698</v>
      </c>
      <c r="B705" s="10">
        <f t="shared" ca="1" si="63"/>
        <v>0.92309294459400881</v>
      </c>
      <c r="C705" s="57">
        <f ca="1">_xlfn.NORM.INV(B705,'Input Parameters'!$E$19,'Input Parameters'!$F$19)</f>
        <v>687.81287771885445</v>
      </c>
      <c r="D705" s="10">
        <f t="shared" ca="1" si="64"/>
        <v>0.56954969024979907</v>
      </c>
      <c r="E705" s="59">
        <f ca="1">IF(_xlfn.NORM.INV(D705,'Input Parameters'!$E$20,'Input Parameters'!$F$20)&lt;3500,3500,IF(_xlfn.NORM.INV(D705,'Input Parameters'!$E$20,'Input Parameters'!$F$20)&gt;5500,5500,_xlfn.NORM.INV(D705,'Input Parameters'!$E$20,'Input Parameters'!$F$20)))</f>
        <v>4922.6594791731595</v>
      </c>
      <c r="F705" s="10">
        <f t="shared" ca="1" si="65"/>
        <v>7.9415046516379428E-2</v>
      </c>
      <c r="G705" s="61">
        <f ca="1">_xlfn.NORM.INV(F705,'Input Parameters'!$E$21,'Input Parameters'!$F$21)</f>
        <v>273.77512509416897</v>
      </c>
      <c r="H705" s="54">
        <f ca="1">EXP(E705*(1/'Input Parameters'!$E$22-1/G705))</f>
        <v>0.30734577844133287</v>
      </c>
      <c r="I705" s="10">
        <f t="shared" ca="1" si="66"/>
        <v>0.55423760540396583</v>
      </c>
      <c r="J705" s="29">
        <f ca="1">_xlfn.BETA.INV(I705,'Input Parameters'!$L$24,'Input Parameters'!$M$24,'Input Parameters'!$J$24,'Input Parameters'!$K$24)</f>
        <v>0.62897233740724823</v>
      </c>
      <c r="K705" s="156">
        <f ca="1">('Input Parameters'!$E$25/'Input Parameters'!$E$31)^$J705</f>
        <v>1.0976890486016373E-2</v>
      </c>
      <c r="L705" s="66">
        <f ca="1">$H705*$C705*'Input Parameters'!$E$23*K705</f>
        <v>2.320474959869586</v>
      </c>
      <c r="M705" s="23">
        <f t="shared" ca="1" si="67"/>
        <v>3.4844453939392062E-2</v>
      </c>
      <c r="N705" s="15">
        <f ca="1">_xlfn.NORM.INV(M705,'Input Parameters'!$E$26,'Input Parameters'!$F$26)</f>
        <v>-4.0924748296244096E-3</v>
      </c>
      <c r="O705" s="8">
        <f t="shared" ca="1" si="68"/>
        <v>0.62050153576094946</v>
      </c>
      <c r="P705" s="29">
        <f ca="1">_xlfn.LOGNORM.INV(O705,'Input Parameters'!$H$27,'Input Parameters'!$I$27)</f>
        <v>1.6305914590869992</v>
      </c>
      <c r="Q705" s="10"/>
      <c r="R705" s="15">
        <f>'Input Parameters'!$E$28</f>
        <v>12.7</v>
      </c>
      <c r="S705" s="10">
        <f t="shared" ca="1" si="69"/>
        <v>0.11471218518835791</v>
      </c>
      <c r="T705" s="25">
        <f ca="1">_xlfn.LOGNORM.INV(S705,'Input Parameters'!$H$29,'Input Parameters'!$I$29)</f>
        <v>50.881390248489822</v>
      </c>
      <c r="U705" s="10">
        <f t="shared" ca="1" si="70"/>
        <v>0.7943030397734191</v>
      </c>
      <c r="V705" s="29">
        <f ca="1">IF('Input Parameters'!$D$30="Beta",_xlfn.BETA.INV(U705,'Input Parameters'!$L$30,'Input Parameters'!$M$30,'Input Parameters'!$J$30,'Input Parameters'!$K$30),IF('Input Parameters'!$D$30="LogNorm",_xlfn.LOGNORM.INV(U705,'Input Parameters'!$H$30,'Input Parameters'!$I$30)))</f>
        <v>1.3814578069000987</v>
      </c>
      <c r="W705" s="2">
        <f ca="1">N705+(P705-N705)*(1-ERF((T705-R705)/(2*SQRT(L705*'Input Parameters'!$E$31))))</f>
        <v>0.12069485645759329</v>
      </c>
      <c r="X705">
        <f t="shared" ca="1" si="74"/>
        <v>1</v>
      </c>
      <c r="Y705" s="7"/>
    </row>
    <row r="706" spans="1:25" ht="15" customHeight="1" x14ac:dyDescent="0.3">
      <c r="A706" s="130">
        <v>699</v>
      </c>
      <c r="B706" s="10">
        <f t="shared" ca="1" si="63"/>
        <v>0.75187032409558974</v>
      </c>
      <c r="C706" s="57">
        <f ca="1">_xlfn.NORM.INV(B706,'Input Parameters'!$E$19,'Input Parameters'!$F$19)</f>
        <v>624.79271463965802</v>
      </c>
      <c r="D706" s="10">
        <f t="shared" ca="1" si="64"/>
        <v>0.12540200261429579</v>
      </c>
      <c r="E706" s="59">
        <f ca="1">IF(_xlfn.NORM.INV(D706,'Input Parameters'!$E$20,'Input Parameters'!$F$20)&lt;3500,3500,IF(_xlfn.NORM.INV(D706,'Input Parameters'!$E$20,'Input Parameters'!$F$20)&gt;5500,5500,_xlfn.NORM.INV(D706,'Input Parameters'!$E$20,'Input Parameters'!$F$20)))</f>
        <v>3996.1209017001011</v>
      </c>
      <c r="F706" s="10">
        <f t="shared" ca="1" si="65"/>
        <v>0.43332751700700678</v>
      </c>
      <c r="G706" s="61">
        <f ca="1">_xlfn.NORM.INV(F706,'Input Parameters'!$E$21,'Input Parameters'!$F$21)</f>
        <v>283.53023690184489</v>
      </c>
      <c r="H706" s="54">
        <f ca="1">EXP(E706*(1/'Input Parameters'!$E$22-1/G706))</f>
        <v>0.63411595730238624</v>
      </c>
      <c r="I706" s="10">
        <f t="shared" ca="1" si="66"/>
        <v>0.77030311092898152</v>
      </c>
      <c r="J706" s="29">
        <f ca="1">_xlfn.BETA.INV(I706,'Input Parameters'!$L$24,'Input Parameters'!$M$24,'Input Parameters'!$J$24,'Input Parameters'!$K$24)</f>
        <v>0.72037201440137744</v>
      </c>
      <c r="K706" s="156">
        <f ca="1">('Input Parameters'!$E$25/'Input Parameters'!$E$31)^$J706</f>
        <v>5.6980969625727842E-3</v>
      </c>
      <c r="L706" s="66">
        <f ca="1">$H706*$C706*'Input Parameters'!$E$23*K706</f>
        <v>2.2575349066888144</v>
      </c>
      <c r="M706" s="23">
        <f t="shared" ca="1" si="67"/>
        <v>0.21089189628407345</v>
      </c>
      <c r="N706" s="15">
        <f ca="1">_xlfn.NORM.INV(M706,'Input Parameters'!$E$26,'Input Parameters'!$F$26)</f>
        <v>1.7130061640395097E-2</v>
      </c>
      <c r="O706" s="8">
        <f t="shared" ca="1" si="68"/>
        <v>0.60160460936198756</v>
      </c>
      <c r="P706" s="29">
        <f ca="1">_xlfn.LOGNORM.INV(O706,'Input Parameters'!$H$27,'Input Parameters'!$I$27)</f>
        <v>1.5954149844230388</v>
      </c>
      <c r="Q706" s="10"/>
      <c r="R706" s="15">
        <f>'Input Parameters'!$E$28</f>
        <v>12.7</v>
      </c>
      <c r="S706" s="10">
        <f t="shared" ca="1" si="69"/>
        <v>0.30752388537134023</v>
      </c>
      <c r="T706" s="25">
        <f ca="1">_xlfn.LOGNORM.INV(S706,'Input Parameters'!$H$29,'Input Parameters'!$I$29)</f>
        <v>55.035143071749765</v>
      </c>
      <c r="U706" s="10">
        <f t="shared" ca="1" si="70"/>
        <v>0.61305747779175546</v>
      </c>
      <c r="V706" s="29">
        <f ca="1">IF('Input Parameters'!$D$30="Beta",_xlfn.BETA.INV(U706,'Input Parameters'!$L$30,'Input Parameters'!$M$30,'Input Parameters'!$J$30,'Input Parameters'!$K$30),IF('Input Parameters'!$D$30="LogNorm",_xlfn.LOGNORM.INV(U706,'Input Parameters'!$H$30,'Input Parameters'!$I$30)))</f>
        <v>1.1190734316420163</v>
      </c>
      <c r="W706" s="2">
        <f ca="1">N706+(P706-N706)*(1-ERF((T706-R706)/(2*SQRT(L706*'Input Parameters'!$E$31))))</f>
        <v>9.0253704203107563E-2</v>
      </c>
      <c r="X706">
        <f t="shared" ca="1" si="74"/>
        <v>1</v>
      </c>
      <c r="Y706" s="7"/>
    </row>
    <row r="707" spans="1:25" ht="15" customHeight="1" x14ac:dyDescent="0.3">
      <c r="A707" s="130">
        <v>700</v>
      </c>
      <c r="B707" s="10">
        <f t="shared" ca="1" si="63"/>
        <v>4.2709450018865613E-2</v>
      </c>
      <c r="C707" s="57">
        <f ca="1">_xlfn.NORM.INV(B707,'Input Parameters'!$E$19,'Input Parameters'!$F$19)</f>
        <v>421.95370463252573</v>
      </c>
      <c r="D707" s="10">
        <f t="shared" ca="1" si="64"/>
        <v>0.23302082071807706</v>
      </c>
      <c r="E707" s="59">
        <f ca="1">IF(_xlfn.NORM.INV(D707,'Input Parameters'!$E$20,'Input Parameters'!$F$20)&lt;3500,3500,IF(_xlfn.NORM.INV(D707,'Input Parameters'!$E$20,'Input Parameters'!$F$20)&gt;5500,5500,_xlfn.NORM.INV(D707,'Input Parameters'!$E$20,'Input Parameters'!$F$20)))</f>
        <v>4289.745748831524</v>
      </c>
      <c r="F707" s="10">
        <f t="shared" ca="1" si="65"/>
        <v>0.84886341671648968</v>
      </c>
      <c r="G707" s="61">
        <f ca="1">_xlfn.NORM.INV(F707,'Input Parameters'!$E$21,'Input Parameters'!$F$21)</f>
        <v>292.95814747312596</v>
      </c>
      <c r="H707" s="54">
        <f ca="1">EXP(E707*(1/'Input Parameters'!$E$22-1/G707))</f>
        <v>0.99791057913175574</v>
      </c>
      <c r="I707" s="10">
        <f t="shared" ca="1" si="66"/>
        <v>0.60311795903791587</v>
      </c>
      <c r="J707" s="29">
        <f ca="1">_xlfn.BETA.INV(I707,'Input Parameters'!$L$24,'Input Parameters'!$M$24,'Input Parameters'!$J$24,'Input Parameters'!$K$24)</f>
        <v>0.64865858905340212</v>
      </c>
      <c r="K707" s="156">
        <f ca="1">('Input Parameters'!$E$25/'Input Parameters'!$E$31)^$J707</f>
        <v>9.5312124320063585E-3</v>
      </c>
      <c r="L707" s="66">
        <f ca="1">$H707*$C707*'Input Parameters'!$E$23*K707</f>
        <v>4.0133273079102247</v>
      </c>
      <c r="M707" s="23">
        <f t="shared" ca="1" si="67"/>
        <v>6.0469151369013763E-2</v>
      </c>
      <c r="N707" s="15">
        <f ca="1">_xlfn.NORM.INV(M707,'Input Parameters'!$E$26,'Input Parameters'!$F$26)</f>
        <v>1.4322084940449897E-3</v>
      </c>
      <c r="O707" s="8">
        <f t="shared" ca="1" si="68"/>
        <v>0.71201029897312373</v>
      </c>
      <c r="P707" s="29">
        <f ca="1">_xlfn.LOGNORM.INV(O707,'Input Parameters'!$H$27,'Input Parameters'!$I$27)</f>
        <v>1.8232813400480079</v>
      </c>
      <c r="Q707" s="10"/>
      <c r="R707" s="15">
        <f>'Input Parameters'!$E$28</f>
        <v>12.7</v>
      </c>
      <c r="S707" s="10">
        <f t="shared" ca="1" si="69"/>
        <v>0.26567499810927098</v>
      </c>
      <c r="T707" s="25">
        <f ca="1">_xlfn.LOGNORM.INV(S707,'Input Parameters'!$H$29,'Input Parameters'!$I$29)</f>
        <v>54.279954875990683</v>
      </c>
      <c r="U707" s="10">
        <f t="shared" ca="1" si="70"/>
        <v>0.14180689296093707</v>
      </c>
      <c r="V707" s="29">
        <f ca="1">IF('Input Parameters'!$D$30="Beta",_xlfn.BETA.INV(U707,'Input Parameters'!$L$30,'Input Parameters'!$M$30,'Input Parameters'!$J$30,'Input Parameters'!$K$30),IF('Input Parameters'!$D$30="LogNorm",_xlfn.LOGNORM.INV(U707,'Input Parameters'!$H$30,'Input Parameters'!$I$30)))</f>
        <v>0.65466928353638287</v>
      </c>
      <c r="W707" s="2">
        <f ca="1">N707+(P707-N707)*(1-ERF((T707-R707)/(2*SQRT(L707*'Input Parameters'!$E$31))))</f>
        <v>0.26050757400052815</v>
      </c>
      <c r="X707">
        <f t="shared" ca="1" si="74"/>
        <v>1</v>
      </c>
      <c r="Y707" s="7"/>
    </row>
    <row r="708" spans="1:25" ht="15" customHeight="1" x14ac:dyDescent="0.3">
      <c r="A708" s="130">
        <v>701</v>
      </c>
      <c r="B708" s="10">
        <f t="shared" ca="1" si="63"/>
        <v>0.80670094738554854</v>
      </c>
      <c r="C708" s="57">
        <f ca="1">_xlfn.NORM.INV(B708,'Input Parameters'!$E$19,'Input Parameters'!$F$19)</f>
        <v>640.46036867806401</v>
      </c>
      <c r="D708" s="10">
        <f t="shared" ca="1" si="64"/>
        <v>0.40175612125326388</v>
      </c>
      <c r="E708" s="59">
        <f ca="1">IF(_xlfn.NORM.INV(D708,'Input Parameters'!$E$20,'Input Parameters'!$F$20)&lt;3500,3500,IF(_xlfn.NORM.INV(D708,'Input Parameters'!$E$20,'Input Parameters'!$F$20)&gt;5500,5500,_xlfn.NORM.INV(D708,'Input Parameters'!$E$20,'Input Parameters'!$F$20)))</f>
        <v>4625.8370603466401</v>
      </c>
      <c r="F708" s="10">
        <f t="shared" ca="1" si="65"/>
        <v>0.19069128659559653</v>
      </c>
      <c r="G708" s="61">
        <f ca="1">_xlfn.NORM.INV(F708,'Input Parameters'!$E$21,'Input Parameters'!$F$21)</f>
        <v>277.96973566005437</v>
      </c>
      <c r="H708" s="54">
        <f ca="1">EXP(E708*(1/'Input Parameters'!$E$22-1/G708))</f>
        <v>0.42584769075532874</v>
      </c>
      <c r="I708" s="10">
        <f t="shared" ca="1" si="66"/>
        <v>0.44182786436295374</v>
      </c>
      <c r="J708" s="29">
        <f ca="1">_xlfn.BETA.INV(I708,'Input Parameters'!$L$24,'Input Parameters'!$M$24,'Input Parameters'!$J$24,'Input Parameters'!$K$24)</f>
        <v>0.5834340391569437</v>
      </c>
      <c r="K708" s="156">
        <f ca="1">('Input Parameters'!$E$25/'Input Parameters'!$E$31)^$J708</f>
        <v>1.5217762846113238E-2</v>
      </c>
      <c r="L708" s="66">
        <f ca="1">$H708*$C708*'Input Parameters'!$E$23*K708</f>
        <v>4.150470862362952</v>
      </c>
      <c r="M708" s="23">
        <f t="shared" ca="1" si="67"/>
        <v>0.33102979232419993</v>
      </c>
      <c r="N708" s="15">
        <f ca="1">_xlfn.NORM.INV(M708,'Input Parameters'!$E$26,'Input Parameters'!$F$26)</f>
        <v>2.4821501084639309E-2</v>
      </c>
      <c r="O708" s="8">
        <f t="shared" ca="1" si="68"/>
        <v>0.33064457975394568</v>
      </c>
      <c r="P708" s="29">
        <f ca="1">_xlfn.LOGNORM.INV(O708,'Input Parameters'!$H$27,'Input Parameters'!$I$27)</f>
        <v>1.1727795597621664</v>
      </c>
      <c r="Q708" s="10"/>
      <c r="R708" s="15">
        <f>'Input Parameters'!$E$28</f>
        <v>12.7</v>
      </c>
      <c r="S708" s="10">
        <f t="shared" ca="1" si="69"/>
        <v>0.40272911963934688</v>
      </c>
      <c r="T708" s="25">
        <f ca="1">_xlfn.LOGNORM.INV(S708,'Input Parameters'!$H$29,'Input Parameters'!$I$29)</f>
        <v>56.643676015338777</v>
      </c>
      <c r="U708" s="10">
        <f t="shared" ca="1" si="70"/>
        <v>0.53047027280049608</v>
      </c>
      <c r="V708" s="29">
        <f ca="1">IF('Input Parameters'!$D$30="Beta",_xlfn.BETA.INV(U708,'Input Parameters'!$L$30,'Input Parameters'!$M$30,'Input Parameters'!$J$30,'Input Parameters'!$K$30),IF('Input Parameters'!$D$30="LogNorm",_xlfn.LOGNORM.INV(U708,'Input Parameters'!$H$30,'Input Parameters'!$I$30)))</f>
        <v>1.0297904362473311</v>
      </c>
      <c r="W708" s="2">
        <f ca="1">N708+(P708-N708)*(1-ERF((T708-R708)/(2*SQRT(L708*'Input Parameters'!$E$31))))</f>
        <v>0.17084641508712856</v>
      </c>
      <c r="X708">
        <f t="shared" ca="1" si="74"/>
        <v>1</v>
      </c>
      <c r="Y708" s="7"/>
    </row>
    <row r="709" spans="1:25" ht="15" customHeight="1" x14ac:dyDescent="0.3">
      <c r="A709" s="130">
        <v>702</v>
      </c>
      <c r="B709" s="10">
        <f t="shared" ref="B709:B772" ca="1" si="75">RAND()</f>
        <v>0.51852017707233689</v>
      </c>
      <c r="C709" s="57">
        <f ca="1">_xlfn.NORM.INV(B709,'Input Parameters'!$E$19,'Input Parameters'!$F$19)</f>
        <v>571.22417042052825</v>
      </c>
      <c r="D709" s="10">
        <f t="shared" ref="D709:D772" ca="1" si="76">RAND()</f>
        <v>0.36828242332581751</v>
      </c>
      <c r="E709" s="59">
        <f ca="1">IF(_xlfn.NORM.INV(D709,'Input Parameters'!$E$20,'Input Parameters'!$F$20)&lt;3500,3500,IF(_xlfn.NORM.INV(D709,'Input Parameters'!$E$20,'Input Parameters'!$F$20)&gt;5500,5500,_xlfn.NORM.INV(D709,'Input Parameters'!$E$20,'Input Parameters'!$F$20)))</f>
        <v>4564.5159124427028</v>
      </c>
      <c r="F709" s="10">
        <f t="shared" ref="F709:F772" ca="1" si="77">RAND()</f>
        <v>0.75927291859609336</v>
      </c>
      <c r="G709" s="61">
        <f ca="1">_xlfn.NORM.INV(F709,'Input Parameters'!$E$21,'Input Parameters'!$F$21)</f>
        <v>290.38317004374125</v>
      </c>
      <c r="H709" s="54">
        <f ca="1">EXP(E709*(1/'Input Parameters'!$E$22-1/G709))</f>
        <v>0.86902065869904643</v>
      </c>
      <c r="I709" s="10">
        <f t="shared" ref="I709:I772" ca="1" si="78">RAND()</f>
        <v>0.13325975341840535</v>
      </c>
      <c r="J709" s="29">
        <f ca="1">_xlfn.BETA.INV(I709,'Input Parameters'!$L$24,'Input Parameters'!$M$24,'Input Parameters'!$J$24,'Input Parameters'!$K$24)</f>
        <v>0.42459278315878024</v>
      </c>
      <c r="K709" s="156">
        <f ca="1">('Input Parameters'!$E$25/'Input Parameters'!$E$31)^$J709</f>
        <v>4.7556509835998233E-2</v>
      </c>
      <c r="L709" s="66">
        <f ca="1">$H709*$C709*'Input Parameters'!$E$23*K709</f>
        <v>23.607318029392349</v>
      </c>
      <c r="M709" s="23">
        <f t="shared" ref="M709:M772" ca="1" si="79">RAND()</f>
        <v>0.3081525811612249</v>
      </c>
      <c r="N709" s="15">
        <f ca="1">_xlfn.NORM.INV(M709,'Input Parameters'!$E$26,'Input Parameters'!$F$26)</f>
        <v>2.3477031759425872E-2</v>
      </c>
      <c r="O709" s="8">
        <f t="shared" ref="O709:O772" ca="1" si="80">RAND()</f>
        <v>0.59845144480321721</v>
      </c>
      <c r="P709" s="29">
        <f ca="1">_xlfn.LOGNORM.INV(O709,'Input Parameters'!$H$27,'Input Parameters'!$I$27)</f>
        <v>1.5896645700690055</v>
      </c>
      <c r="Q709" s="10"/>
      <c r="R709" s="15">
        <f>'Input Parameters'!$E$28</f>
        <v>12.7</v>
      </c>
      <c r="S709" s="10">
        <f t="shared" ref="S709:S772" ca="1" si="81">RAND()</f>
        <v>0.75089290264097086</v>
      </c>
      <c r="T709" s="25">
        <f ca="1">_xlfn.LOGNORM.INV(S709,'Input Parameters'!$H$29,'Input Parameters'!$I$29)</f>
        <v>62.832658598224022</v>
      </c>
      <c r="U709" s="10">
        <f t="shared" ref="U709:U772" ca="1" si="82">RAND()</f>
        <v>0.33237262524847477</v>
      </c>
      <c r="V709" s="29">
        <f ca="1">IF('Input Parameters'!$D$30="Beta",_xlfn.BETA.INV(U709,'Input Parameters'!$L$30,'Input Parameters'!$M$30,'Input Parameters'!$J$30,'Input Parameters'!$K$30),IF('Input Parameters'!$D$30="LogNorm",_xlfn.LOGNORM.INV(U709,'Input Parameters'!$H$30,'Input Parameters'!$I$30)))</f>
        <v>0.84223920973964606</v>
      </c>
      <c r="W709" s="2">
        <f ca="1">N709+(P709-N709)*(1-ERF((T709-R709)/(2*SQRT(L709*'Input Parameters'!$E$31))))</f>
        <v>0.75275221162826556</v>
      </c>
      <c r="X709">
        <f t="shared" ca="1" si="74"/>
        <v>1</v>
      </c>
      <c r="Y709" s="7"/>
    </row>
    <row r="710" spans="1:25" ht="15" customHeight="1" x14ac:dyDescent="0.3">
      <c r="A710" s="130">
        <v>703</v>
      </c>
      <c r="B710" s="10">
        <f t="shared" ca="1" si="75"/>
        <v>0.60467156086796747</v>
      </c>
      <c r="C710" s="57">
        <f ca="1">_xlfn.NORM.INV(B710,'Input Parameters'!$E$19,'Input Parameters'!$F$19)</f>
        <v>589.73117712761768</v>
      </c>
      <c r="D710" s="10">
        <f t="shared" ca="1" si="76"/>
        <v>0.11646595571831009</v>
      </c>
      <c r="E710" s="59">
        <f ca="1">IF(_xlfn.NORM.INV(D710,'Input Parameters'!$E$20,'Input Parameters'!$F$20)&lt;3500,3500,IF(_xlfn.NORM.INV(D710,'Input Parameters'!$E$20,'Input Parameters'!$F$20)&gt;5500,5500,_xlfn.NORM.INV(D710,'Input Parameters'!$E$20,'Input Parameters'!$F$20)))</f>
        <v>3965.0117681053498</v>
      </c>
      <c r="F710" s="10">
        <f t="shared" ca="1" si="77"/>
        <v>9.3247654940131319E-2</v>
      </c>
      <c r="G710" s="61">
        <f ca="1">_xlfn.NORM.INV(F710,'Input Parameters'!$E$21,'Input Parameters'!$F$21)</f>
        <v>274.46679727986464</v>
      </c>
      <c r="H710" s="54">
        <f ca="1">EXP(E710*(1/'Input Parameters'!$E$22-1/G710))</f>
        <v>0.40100903627323653</v>
      </c>
      <c r="I710" s="10">
        <f t="shared" ca="1" si="78"/>
        <v>9.6278803328071594E-2</v>
      </c>
      <c r="J710" s="29">
        <f ca="1">_xlfn.BETA.INV(I710,'Input Parameters'!$L$24,'Input Parameters'!$M$24,'Input Parameters'!$J$24,'Input Parameters'!$K$24)</f>
        <v>0.39379788869702725</v>
      </c>
      <c r="K710" s="156">
        <f ca="1">('Input Parameters'!$E$25/'Input Parameters'!$E$31)^$J710</f>
        <v>5.9312930223065073E-2</v>
      </c>
      <c r="L710" s="66">
        <f ca="1">$H710*$C710*'Input Parameters'!$E$23*K710</f>
        <v>14.026768424841421</v>
      </c>
      <c r="M710" s="23">
        <f t="shared" ca="1" si="79"/>
        <v>5.6947845290491905E-2</v>
      </c>
      <c r="N710" s="15">
        <f ca="1">_xlfn.NORM.INV(M710,'Input Parameters'!$E$26,'Input Parameters'!$F$26)</f>
        <v>8.0062121355201771E-4</v>
      </c>
      <c r="O710" s="8">
        <f t="shared" ca="1" si="80"/>
        <v>0.79118800671379075</v>
      </c>
      <c r="P710" s="29">
        <f ca="1">_xlfn.LOGNORM.INV(O710,'Input Parameters'!$H$27,'Input Parameters'!$I$27)</f>
        <v>2.037672466192495</v>
      </c>
      <c r="Q710" s="10"/>
      <c r="R710" s="15">
        <f>'Input Parameters'!$E$28</f>
        <v>12.7</v>
      </c>
      <c r="S710" s="10">
        <f t="shared" ca="1" si="81"/>
        <v>0.99528315437326442</v>
      </c>
      <c r="T710" s="25">
        <f ca="1">_xlfn.LOGNORM.INV(S710,'Input Parameters'!$H$29,'Input Parameters'!$I$29)</f>
        <v>77.935758431957879</v>
      </c>
      <c r="U710" s="10">
        <f t="shared" ca="1" si="82"/>
        <v>0.66157585396746466</v>
      </c>
      <c r="V710" s="29">
        <f ca="1">IF('Input Parameters'!$D$30="Beta",_xlfn.BETA.INV(U710,'Input Parameters'!$L$30,'Input Parameters'!$M$30,'Input Parameters'!$J$30,'Input Parameters'!$K$30),IF('Input Parameters'!$D$30="LogNorm",_xlfn.LOGNORM.INV(U710,'Input Parameters'!$H$30,'Input Parameters'!$I$30)))</f>
        <v>1.1776928893706233</v>
      </c>
      <c r="W710" s="2">
        <f ca="1">N710+(P710-N710)*(1-ERF((T710-R710)/(2*SQRT(L710*'Input Parameters'!$E$31))))</f>
        <v>0.44499142164121352</v>
      </c>
      <c r="X710">
        <f t="shared" ca="1" si="74"/>
        <v>1</v>
      </c>
      <c r="Y710" s="7"/>
    </row>
    <row r="711" spans="1:25" ht="15" customHeight="1" x14ac:dyDescent="0.3">
      <c r="A711" s="130">
        <v>704</v>
      </c>
      <c r="B711" s="10">
        <f t="shared" ca="1" si="75"/>
        <v>0.51342997736291907</v>
      </c>
      <c r="C711" s="57">
        <f ca="1">_xlfn.NORM.INV(B711,'Input Parameters'!$E$19,'Input Parameters'!$F$19)</f>
        <v>570.14514219702119</v>
      </c>
      <c r="D711" s="10">
        <f t="shared" ca="1" si="76"/>
        <v>0.83929233789725166</v>
      </c>
      <c r="E711" s="59">
        <f ca="1">IF(_xlfn.NORM.INV(D711,'Input Parameters'!$E$20,'Input Parameters'!$F$20)&lt;3500,3500,IF(_xlfn.NORM.INV(D711,'Input Parameters'!$E$20,'Input Parameters'!$F$20)&gt;5500,5500,_xlfn.NORM.INV(D711,'Input Parameters'!$E$20,'Input Parameters'!$F$20)))</f>
        <v>5494.0875330571898</v>
      </c>
      <c r="F711" s="10">
        <f t="shared" ca="1" si="77"/>
        <v>0.12696882812702759</v>
      </c>
      <c r="G711" s="61">
        <f ca="1">_xlfn.NORM.INV(F711,'Input Parameters'!$E$21,'Input Parameters'!$F$21)</f>
        <v>275.88301921634053</v>
      </c>
      <c r="H711" s="54">
        <f ca="1">EXP(E711*(1/'Input Parameters'!$E$22-1/G711))</f>
        <v>0.3124212275909351</v>
      </c>
      <c r="I711" s="10">
        <f t="shared" ca="1" si="78"/>
        <v>0.71390405590357031</v>
      </c>
      <c r="J711" s="29">
        <f ca="1">_xlfn.BETA.INV(I711,'Input Parameters'!$L$24,'Input Parameters'!$M$24,'Input Parameters'!$J$24,'Input Parameters'!$K$24)</f>
        <v>0.69488356812922536</v>
      </c>
      <c r="K711" s="156">
        <f ca="1">('Input Parameters'!$E$25/'Input Parameters'!$E$31)^$J711</f>
        <v>6.841279931968554E-3</v>
      </c>
      <c r="L711" s="66">
        <f ca="1">$H711*$C711*'Input Parameters'!$E$23*K711</f>
        <v>1.218606033826342</v>
      </c>
      <c r="M711" s="23">
        <f t="shared" ca="1" si="79"/>
        <v>0.88451454686078146</v>
      </c>
      <c r="N711" s="15">
        <f ca="1">_xlfn.NORM.INV(M711,'Input Parameters'!$E$26,'Input Parameters'!$F$26)</f>
        <v>5.9155093326071946E-2</v>
      </c>
      <c r="O711" s="8">
        <f t="shared" ca="1" si="80"/>
        <v>0.2340153380966179</v>
      </c>
      <c r="P711" s="29">
        <f ca="1">_xlfn.LOGNORM.INV(O711,'Input Parameters'!$H$27,'Input Parameters'!$I$27)</f>
        <v>1.032682745741027</v>
      </c>
      <c r="Q711" s="10"/>
      <c r="R711" s="15">
        <f>'Input Parameters'!$E$28</f>
        <v>12.7</v>
      </c>
      <c r="S711" s="10">
        <f t="shared" ca="1" si="81"/>
        <v>0.16906757858303423</v>
      </c>
      <c r="T711" s="25">
        <f ca="1">_xlfn.LOGNORM.INV(S711,'Input Parameters'!$H$29,'Input Parameters'!$I$29)</f>
        <v>52.294458220838166</v>
      </c>
      <c r="U711" s="10">
        <f t="shared" ca="1" si="82"/>
        <v>0.95051008735055287</v>
      </c>
      <c r="V711" s="29">
        <f ca="1">IF('Input Parameters'!$D$30="Beta",_xlfn.BETA.INV(U711,'Input Parameters'!$L$30,'Input Parameters'!$M$30,'Input Parameters'!$J$30,'Input Parameters'!$K$30),IF('Input Parameters'!$D$30="LogNorm",_xlfn.LOGNORM.INV(U711,'Input Parameters'!$H$30,'Input Parameters'!$I$30)))</f>
        <v>1.9151693348576606</v>
      </c>
      <c r="W711" s="2">
        <f ca="1">N711+(P711-N711)*(1-ERF((T711-R711)/(2*SQRT(L711*'Input Parameters'!$E$31))))</f>
        <v>7.0063935716366016E-2</v>
      </c>
      <c r="X711">
        <f t="shared" ca="1" si="74"/>
        <v>1</v>
      </c>
      <c r="Y711" s="7"/>
    </row>
    <row r="712" spans="1:25" ht="15" customHeight="1" x14ac:dyDescent="0.3">
      <c r="A712" s="130">
        <v>705</v>
      </c>
      <c r="B712" s="10">
        <f t="shared" ca="1" si="75"/>
        <v>0.95881549248900311</v>
      </c>
      <c r="C712" s="57">
        <f ca="1">_xlfn.NORM.INV(B712,'Input Parameters'!$E$19,'Input Parameters'!$F$19)</f>
        <v>714.08519244413765</v>
      </c>
      <c r="D712" s="10">
        <f t="shared" ca="1" si="76"/>
        <v>0.62757596659224357</v>
      </c>
      <c r="E712" s="59">
        <f ca="1">IF(_xlfn.NORM.INV(D712,'Input Parameters'!$E$20,'Input Parameters'!$F$20)&lt;3500,3500,IF(_xlfn.NORM.INV(D712,'Input Parameters'!$E$20,'Input Parameters'!$F$20)&gt;5500,5500,_xlfn.NORM.INV(D712,'Input Parameters'!$E$20,'Input Parameters'!$F$20)))</f>
        <v>5027.8080178027794</v>
      </c>
      <c r="F712" s="10">
        <f t="shared" ca="1" si="77"/>
        <v>0.35718715945517732</v>
      </c>
      <c r="G712" s="61">
        <f ca="1">_xlfn.NORM.INV(F712,'Input Parameters'!$E$21,'Input Parameters'!$F$21)</f>
        <v>281.9733373640301</v>
      </c>
      <c r="H712" s="54">
        <f ca="1">EXP(E712*(1/'Input Parameters'!$E$22-1/G712))</f>
        <v>0.51117770434917154</v>
      </c>
      <c r="I712" s="10">
        <f t="shared" ca="1" si="78"/>
        <v>0.88895466339327922</v>
      </c>
      <c r="J712" s="29">
        <f ca="1">_xlfn.BETA.INV(I712,'Input Parameters'!$L$24,'Input Parameters'!$M$24,'Input Parameters'!$J$24,'Input Parameters'!$K$24)</f>
        <v>0.78505991517800555</v>
      </c>
      <c r="K712" s="156">
        <f ca="1">('Input Parameters'!$E$25/'Input Parameters'!$E$31)^$J712</f>
        <v>3.5826061460845788E-3</v>
      </c>
      <c r="L712" s="66">
        <f ca="1">$H712*$C712*'Input Parameters'!$E$23*K712</f>
        <v>1.3077387641797367</v>
      </c>
      <c r="M712" s="23">
        <f t="shared" ca="1" si="79"/>
        <v>0.42034142822287546</v>
      </c>
      <c r="N712" s="15">
        <f ca="1">_xlfn.NORM.INV(M712,'Input Parameters'!$E$26,'Input Parameters'!$F$26)</f>
        <v>2.9778577876131723E-2</v>
      </c>
      <c r="O712" s="8">
        <f t="shared" ca="1" si="80"/>
        <v>0.81259389912936708</v>
      </c>
      <c r="P712" s="29">
        <f ca="1">_xlfn.LOGNORM.INV(O712,'Input Parameters'!$H$27,'Input Parameters'!$I$27)</f>
        <v>2.1082318498919128</v>
      </c>
      <c r="Q712" s="10"/>
      <c r="R712" s="15">
        <f>'Input Parameters'!$E$28</f>
        <v>12.7</v>
      </c>
      <c r="S712" s="10">
        <f t="shared" ca="1" si="81"/>
        <v>0.51125957781510512</v>
      </c>
      <c r="T712" s="25">
        <f ca="1">_xlfn.LOGNORM.INV(S712,'Input Parameters'!$H$29,'Input Parameters'!$I$29)</f>
        <v>58.416666183163173</v>
      </c>
      <c r="U712" s="10">
        <f t="shared" ca="1" si="82"/>
        <v>0.43502172676282336</v>
      </c>
      <c r="V712" s="29">
        <f ca="1">IF('Input Parameters'!$D$30="Beta",_xlfn.BETA.INV(U712,'Input Parameters'!$L$30,'Input Parameters'!$M$30,'Input Parameters'!$J$30,'Input Parameters'!$K$30),IF('Input Parameters'!$D$30="LogNorm",_xlfn.LOGNORM.INV(U712,'Input Parameters'!$H$30,'Input Parameters'!$I$30)))</f>
        <v>0.93677751496492878</v>
      </c>
      <c r="W712" s="2">
        <f ca="1">N712+(P712-N712)*(1-ERF((T712-R712)/(2*SQRT(L712*'Input Parameters'!$E$31))))</f>
        <v>3.954977849942843E-2</v>
      </c>
      <c r="X712">
        <f t="shared" ca="1" si="74"/>
        <v>1</v>
      </c>
      <c r="Y712" s="7"/>
    </row>
    <row r="713" spans="1:25" ht="15" customHeight="1" x14ac:dyDescent="0.3">
      <c r="A713" s="130">
        <v>706</v>
      </c>
      <c r="B713" s="10">
        <f t="shared" ca="1" si="75"/>
        <v>0.40627013136826307</v>
      </c>
      <c r="C713" s="57">
        <f ca="1">_xlfn.NORM.INV(B713,'Input Parameters'!$E$19,'Input Parameters'!$F$19)</f>
        <v>547.26080742230897</v>
      </c>
      <c r="D713" s="10">
        <f t="shared" ca="1" si="76"/>
        <v>0.20563778846364267</v>
      </c>
      <c r="E713" s="59">
        <f ca="1">IF(_xlfn.NORM.INV(D713,'Input Parameters'!$E$20,'Input Parameters'!$F$20)&lt;3500,3500,IF(_xlfn.NORM.INV(D713,'Input Parameters'!$E$20,'Input Parameters'!$F$20)&gt;5500,5500,_xlfn.NORM.INV(D713,'Input Parameters'!$E$20,'Input Parameters'!$F$20)))</f>
        <v>4224.8443277524393</v>
      </c>
      <c r="F713" s="10">
        <f t="shared" ca="1" si="77"/>
        <v>5.5992848150704155E-2</v>
      </c>
      <c r="G713" s="61">
        <f ca="1">_xlfn.NORM.INV(F713,'Input Parameters'!$E$21,'Input Parameters'!$F$21)</f>
        <v>272.35785878635295</v>
      </c>
      <c r="H713" s="54">
        <f ca="1">EXP(E713*(1/'Input Parameters'!$E$22-1/G713))</f>
        <v>0.33526186150628984</v>
      </c>
      <c r="I713" s="10">
        <f t="shared" ca="1" si="78"/>
        <v>0.63449426137385379</v>
      </c>
      <c r="J713" s="29">
        <f ca="1">_xlfn.BETA.INV(I713,'Input Parameters'!$L$24,'Input Parameters'!$M$24,'Input Parameters'!$J$24,'Input Parameters'!$K$24)</f>
        <v>0.66143579454141999</v>
      </c>
      <c r="K713" s="156">
        <f ca="1">('Input Parameters'!$E$25/'Input Parameters'!$E$31)^$J713</f>
        <v>8.6964425423706818E-3</v>
      </c>
      <c r="L713" s="66">
        <f ca="1">$H713*$C713*'Input Parameters'!$E$23*K713</f>
        <v>1.5955856831777651</v>
      </c>
      <c r="M713" s="23">
        <f t="shared" ca="1" si="79"/>
        <v>0.43482216604874402</v>
      </c>
      <c r="N713" s="15">
        <f ca="1">_xlfn.NORM.INV(M713,'Input Parameters'!$E$26,'Input Parameters'!$F$26)</f>
        <v>3.0553684195561405E-2</v>
      </c>
      <c r="O713" s="8">
        <f t="shared" ca="1" si="80"/>
        <v>0.66215007684366023</v>
      </c>
      <c r="P713" s="29">
        <f ca="1">_xlfn.LOGNORM.INV(O713,'Input Parameters'!$H$27,'Input Parameters'!$I$27)</f>
        <v>1.7130738093478053</v>
      </c>
      <c r="Q713" s="10"/>
      <c r="R713" s="15">
        <f>'Input Parameters'!$E$28</f>
        <v>12.7</v>
      </c>
      <c r="S713" s="10">
        <f t="shared" ca="1" si="81"/>
        <v>0.49272085388858766</v>
      </c>
      <c r="T713" s="25">
        <f ca="1">_xlfn.LOGNORM.INV(S713,'Input Parameters'!$H$29,'Input Parameters'!$I$29)</f>
        <v>58.1126513574307</v>
      </c>
      <c r="U713" s="10">
        <f t="shared" ca="1" si="82"/>
        <v>0.12190914653566987</v>
      </c>
      <c r="V713" s="29">
        <f ca="1">IF('Input Parameters'!$D$30="Beta",_xlfn.BETA.INV(U713,'Input Parameters'!$L$30,'Input Parameters'!$M$30,'Input Parameters'!$J$30,'Input Parameters'!$K$30),IF('Input Parameters'!$D$30="LogNorm",_xlfn.LOGNORM.INV(U713,'Input Parameters'!$H$30,'Input Parameters'!$I$30)))</f>
        <v>0.63103022439047929</v>
      </c>
      <c r="W713" s="2">
        <f ca="1">N713+(P713-N713)*(1-ERF((T713-R713)/(2*SQRT(L713*'Input Parameters'!$E$31))))</f>
        <v>4.9090299854617062E-2</v>
      </c>
      <c r="X713">
        <f t="shared" ref="X713:X776" ca="1" si="83">IFERROR(IF(W713&gt;V713,0,1),0)</f>
        <v>1</v>
      </c>
      <c r="Y713" s="7"/>
    </row>
    <row r="714" spans="1:25" ht="15" customHeight="1" x14ac:dyDescent="0.3">
      <c r="A714" s="130">
        <v>707</v>
      </c>
      <c r="B714" s="10">
        <f t="shared" ca="1" si="75"/>
        <v>7.3916102216740054E-2</v>
      </c>
      <c r="C714" s="57">
        <f ca="1">_xlfn.NORM.INV(B714,'Input Parameters'!$E$19,'Input Parameters'!$F$19)</f>
        <v>445.00897069335485</v>
      </c>
      <c r="D714" s="10">
        <f t="shared" ca="1" si="76"/>
        <v>1.3614569964170764E-2</v>
      </c>
      <c r="E714" s="59">
        <f ca="1">IF(_xlfn.NORM.INV(D714,'Input Parameters'!$E$20,'Input Parameters'!$F$20)&lt;3500,3500,IF(_xlfn.NORM.INV(D714,'Input Parameters'!$E$20,'Input Parameters'!$F$20)&gt;5500,5500,_xlfn.NORM.INV(D714,'Input Parameters'!$E$20,'Input Parameters'!$F$20)))</f>
        <v>3500</v>
      </c>
      <c r="F714" s="10">
        <f t="shared" ca="1" si="77"/>
        <v>0.48049172811490704</v>
      </c>
      <c r="G714" s="61">
        <f ca="1">_xlfn.NORM.INV(F714,'Input Parameters'!$E$21,'Input Parameters'!$F$21)</f>
        <v>284.46549280413467</v>
      </c>
      <c r="H714" s="54">
        <f ca="1">EXP(E714*(1/'Input Parameters'!$E$22-1/G714))</f>
        <v>0.69880429679485123</v>
      </c>
      <c r="I714" s="10">
        <f t="shared" ca="1" si="78"/>
        <v>0.82581010467297722</v>
      </c>
      <c r="J714" s="29">
        <f ca="1">_xlfn.BETA.INV(I714,'Input Parameters'!$L$24,'Input Parameters'!$M$24,'Input Parameters'!$J$24,'Input Parameters'!$K$24)</f>
        <v>0.747990456614954</v>
      </c>
      <c r="K714" s="156">
        <f ca="1">('Input Parameters'!$E$25/'Input Parameters'!$E$31)^$J714</f>
        <v>4.6739757112186728E-3</v>
      </c>
      <c r="L714" s="66">
        <f ca="1">$H714*$C714*'Input Parameters'!$E$23*K714</f>
        <v>1.4534857680284923</v>
      </c>
      <c r="M714" s="23">
        <f t="shared" ca="1" si="79"/>
        <v>0.57879139294772863</v>
      </c>
      <c r="N714" s="15">
        <f ca="1">_xlfn.NORM.INV(M714,'Input Parameters'!$E$26,'Input Parameters'!$F$26)</f>
        <v>3.8174853203495084E-2</v>
      </c>
      <c r="O714" s="8">
        <f t="shared" ca="1" si="80"/>
        <v>0.84596406458496853</v>
      </c>
      <c r="P714" s="29">
        <f ca="1">_xlfn.LOGNORM.INV(O714,'Input Parameters'!$H$27,'Input Parameters'!$I$27)</f>
        <v>2.2347979825705768</v>
      </c>
      <c r="Q714" s="10"/>
      <c r="R714" s="15">
        <f>'Input Parameters'!$E$28</f>
        <v>12.7</v>
      </c>
      <c r="S714" s="10">
        <f t="shared" ca="1" si="81"/>
        <v>0.65969797321800594</v>
      </c>
      <c r="T714" s="25">
        <f ca="1">_xlfn.LOGNORM.INV(S714,'Input Parameters'!$H$29,'Input Parameters'!$I$29)</f>
        <v>60.986229984363426</v>
      </c>
      <c r="U714" s="10">
        <f t="shared" ca="1" si="82"/>
        <v>0.97938274889781884</v>
      </c>
      <c r="V714" s="29">
        <f ca="1">IF('Input Parameters'!$D$30="Beta",_xlfn.BETA.INV(U714,'Input Parameters'!$L$30,'Input Parameters'!$M$30,'Input Parameters'!$J$30,'Input Parameters'!$K$30),IF('Input Parameters'!$D$30="LogNorm",_xlfn.LOGNORM.INV(U714,'Input Parameters'!$H$30,'Input Parameters'!$I$30)))</f>
        <v>2.2347538725264151</v>
      </c>
      <c r="W714" s="2">
        <f ca="1">N714+(P714-N714)*(1-ERF((T714-R714)/(2*SQRT(L714*'Input Parameters'!$E$31))))</f>
        <v>4.8333957654514648E-2</v>
      </c>
      <c r="X714">
        <f t="shared" ca="1" si="83"/>
        <v>1</v>
      </c>
      <c r="Y714" s="7"/>
    </row>
    <row r="715" spans="1:25" ht="15" customHeight="1" x14ac:dyDescent="0.3">
      <c r="A715" s="130">
        <v>708</v>
      </c>
      <c r="B715" s="10">
        <f t="shared" ca="1" si="75"/>
        <v>0.1870272099958733</v>
      </c>
      <c r="C715" s="57">
        <f ca="1">_xlfn.NORM.INV(B715,'Input Parameters'!$E$19,'Input Parameters'!$F$19)</f>
        <v>492.18757182398747</v>
      </c>
      <c r="D715" s="10">
        <f t="shared" ca="1" si="76"/>
        <v>6.47918457997535E-2</v>
      </c>
      <c r="E715" s="59">
        <f ca="1">IF(_xlfn.NORM.INV(D715,'Input Parameters'!$E$20,'Input Parameters'!$F$20)&lt;3500,3500,IF(_xlfn.NORM.INV(D715,'Input Parameters'!$E$20,'Input Parameters'!$F$20)&gt;5500,5500,_xlfn.NORM.INV(D715,'Input Parameters'!$E$20,'Input Parameters'!$F$20)))</f>
        <v>3738.9780778051795</v>
      </c>
      <c r="F715" s="10">
        <f t="shared" ca="1" si="77"/>
        <v>0.18706980635804515</v>
      </c>
      <c r="G715" s="61">
        <f ca="1">_xlfn.NORM.INV(F715,'Input Parameters'!$E$21,'Input Parameters'!$F$21)</f>
        <v>277.86445658051798</v>
      </c>
      <c r="H715" s="54">
        <f ca="1">EXP(E715*(1/'Input Parameters'!$E$22-1/G715))</f>
        <v>0.49902212192982598</v>
      </c>
      <c r="I715" s="10">
        <f t="shared" ca="1" si="78"/>
        <v>0.74938117705121687</v>
      </c>
      <c r="J715" s="29">
        <f ca="1">_xlfn.BETA.INV(I715,'Input Parameters'!$L$24,'Input Parameters'!$M$24,'Input Parameters'!$J$24,'Input Parameters'!$K$24)</f>
        <v>0.71068279235652276</v>
      </c>
      <c r="K715" s="156">
        <f ca="1">('Input Parameters'!$E$25/'Input Parameters'!$E$31)^$J715</f>
        <v>6.1082379863277234E-3</v>
      </c>
      <c r="L715" s="66">
        <f ca="1">$H715*$C715*'Input Parameters'!$E$23*K715</f>
        <v>1.5002595198280115</v>
      </c>
      <c r="M715" s="23">
        <f t="shared" ca="1" si="79"/>
        <v>0.39996558259088866</v>
      </c>
      <c r="N715" s="15">
        <f ca="1">_xlfn.NORM.INV(M715,'Input Parameters'!$E$26,'Input Parameters'!$F$26)</f>
        <v>2.8677840023440159E-2</v>
      </c>
      <c r="O715" s="8">
        <f t="shared" ca="1" si="80"/>
        <v>0.10284055247685464</v>
      </c>
      <c r="P715" s="29">
        <f ca="1">_xlfn.LOGNORM.INV(O715,'Input Parameters'!$H$27,'Input Parameters'!$I$27)</f>
        <v>0.81328571490017931</v>
      </c>
      <c r="Q715" s="10"/>
      <c r="R715" s="15">
        <f>'Input Parameters'!$E$28</f>
        <v>12.7</v>
      </c>
      <c r="S715" s="10">
        <f t="shared" ca="1" si="81"/>
        <v>0.56521972164899503</v>
      </c>
      <c r="T715" s="25">
        <f ca="1">_xlfn.LOGNORM.INV(S715,'Input Parameters'!$H$29,'Input Parameters'!$I$29)</f>
        <v>59.315413563804526</v>
      </c>
      <c r="U715" s="10">
        <f t="shared" ca="1" si="82"/>
        <v>0.20642144122117911</v>
      </c>
      <c r="V715" s="29">
        <f ca="1">IF('Input Parameters'!$D$30="Beta",_xlfn.BETA.INV(U715,'Input Parameters'!$L$30,'Input Parameters'!$M$30,'Input Parameters'!$J$30,'Input Parameters'!$K$30),IF('Input Parameters'!$D$30="LogNorm",_xlfn.LOGNORM.INV(U715,'Input Parameters'!$H$30,'Input Parameters'!$I$30)))</f>
        <v>0.72345039150908697</v>
      </c>
      <c r="W715" s="2">
        <f ca="1">N715+(P715-N715)*(1-ERF((T715-R715)/(2*SQRT(L715*'Input Parameters'!$E$31))))</f>
        <v>3.4265412776746537E-2</v>
      </c>
      <c r="X715">
        <f t="shared" ca="1" si="83"/>
        <v>1</v>
      </c>
      <c r="Y715" s="7"/>
    </row>
    <row r="716" spans="1:25" ht="15" customHeight="1" x14ac:dyDescent="0.3">
      <c r="A716" s="130">
        <v>709</v>
      </c>
      <c r="B716" s="10">
        <f t="shared" ca="1" si="75"/>
        <v>0.95645509842490872</v>
      </c>
      <c r="C716" s="57">
        <f ca="1">_xlfn.NORM.INV(B716,'Input Parameters'!$E$19,'Input Parameters'!$F$19)</f>
        <v>711.87552224354738</v>
      </c>
      <c r="D716" s="10">
        <f t="shared" ca="1" si="76"/>
        <v>0.13626139390270664</v>
      </c>
      <c r="E716" s="59">
        <f ca="1">IF(_xlfn.NORM.INV(D716,'Input Parameters'!$E$20,'Input Parameters'!$F$20)&lt;3500,3500,IF(_xlfn.NORM.INV(D716,'Input Parameters'!$E$20,'Input Parameters'!$F$20)&gt;5500,5500,_xlfn.NORM.INV(D716,'Input Parameters'!$E$20,'Input Parameters'!$F$20)))</f>
        <v>4031.9100497004733</v>
      </c>
      <c r="F716" s="10">
        <f t="shared" ca="1" si="77"/>
        <v>0.29535818254878943</v>
      </c>
      <c r="G716" s="61">
        <f ca="1">_xlfn.NORM.INV(F716,'Input Parameters'!$E$21,'Input Parameters'!$F$21)</f>
        <v>280.62290603750318</v>
      </c>
      <c r="H716" s="54">
        <f ca="1">EXP(E716*(1/'Input Parameters'!$E$22-1/G716))</f>
        <v>0.54502138251359022</v>
      </c>
      <c r="I716" s="10">
        <f t="shared" ca="1" si="78"/>
        <v>0.1076235244157705</v>
      </c>
      <c r="J716" s="29">
        <f ca="1">_xlfn.BETA.INV(I716,'Input Parameters'!$L$24,'Input Parameters'!$M$24,'Input Parameters'!$J$24,'Input Parameters'!$K$24)</f>
        <v>0.40396315573667735</v>
      </c>
      <c r="K716" s="156">
        <f ca="1">('Input Parameters'!$E$25/'Input Parameters'!$E$31)^$J716</f>
        <v>5.5141703630909686E-2</v>
      </c>
      <c r="L716" s="66">
        <f ca="1">$H716*$C716*'Input Parameters'!$E$23*K716</f>
        <v>21.394285192770798</v>
      </c>
      <c r="M716" s="23">
        <f t="shared" ca="1" si="79"/>
        <v>0.48945929510785435</v>
      </c>
      <c r="N716" s="15">
        <f ca="1">_xlfn.NORM.INV(M716,'Input Parameters'!$E$26,'Input Parameters'!$F$26)</f>
        <v>3.3445081219444603E-2</v>
      </c>
      <c r="O716" s="8">
        <f t="shared" ca="1" si="80"/>
        <v>0.51950954942825922</v>
      </c>
      <c r="P716" s="29">
        <f ca="1">_xlfn.LOGNORM.INV(O716,'Input Parameters'!$H$27,'Input Parameters'!$I$27)</f>
        <v>1.4547816668839348</v>
      </c>
      <c r="Q716" s="10"/>
      <c r="R716" s="15">
        <f>'Input Parameters'!$E$28</f>
        <v>12.7</v>
      </c>
      <c r="S716" s="10">
        <f t="shared" ca="1" si="81"/>
        <v>0.59146219126647348</v>
      </c>
      <c r="T716" s="25">
        <f ca="1">_xlfn.LOGNORM.INV(S716,'Input Parameters'!$H$29,'Input Parameters'!$I$29)</f>
        <v>59.763896633102419</v>
      </c>
      <c r="U716" s="10">
        <f t="shared" ca="1" si="82"/>
        <v>0.46886906676512963</v>
      </c>
      <c r="V716" s="29">
        <f ca="1">IF('Input Parameters'!$D$30="Beta",_xlfn.BETA.INV(U716,'Input Parameters'!$L$30,'Input Parameters'!$M$30,'Input Parameters'!$J$30,'Input Parameters'!$K$30),IF('Input Parameters'!$D$30="LogNorm",_xlfn.LOGNORM.INV(U716,'Input Parameters'!$H$30,'Input Parameters'!$I$30)))</f>
        <v>0.96889720342909869</v>
      </c>
      <c r="W716" s="2">
        <f ca="1">N716+(P716-N716)*(1-ERF((T716-R716)/(2*SQRT(L716*'Input Parameters'!$E$31))))</f>
        <v>0.70408831696933083</v>
      </c>
      <c r="X716">
        <f t="shared" ca="1" si="83"/>
        <v>1</v>
      </c>
      <c r="Y716" s="7"/>
    </row>
    <row r="717" spans="1:25" ht="15" customHeight="1" x14ac:dyDescent="0.3">
      <c r="A717" s="130">
        <v>710</v>
      </c>
      <c r="B717" s="10">
        <f t="shared" ca="1" si="75"/>
        <v>0.84238801328944879</v>
      </c>
      <c r="C717" s="57">
        <f ca="1">_xlfn.NORM.INV(B717,'Input Parameters'!$E$19,'Input Parameters'!$F$19)</f>
        <v>652.16511420108975</v>
      </c>
      <c r="D717" s="10">
        <f t="shared" ca="1" si="76"/>
        <v>0.23044466629906146</v>
      </c>
      <c r="E717" s="59">
        <f ca="1">IF(_xlfn.NORM.INV(D717,'Input Parameters'!$E$20,'Input Parameters'!$F$20)&lt;3500,3500,IF(_xlfn.NORM.INV(D717,'Input Parameters'!$E$20,'Input Parameters'!$F$20)&gt;5500,5500,_xlfn.NORM.INV(D717,'Input Parameters'!$E$20,'Input Parameters'!$F$20)))</f>
        <v>4283.8317410986338</v>
      </c>
      <c r="F717" s="10">
        <f t="shared" ca="1" si="77"/>
        <v>0.40966350919381911</v>
      </c>
      <c r="G717" s="61">
        <f ca="1">_xlfn.NORM.INV(F717,'Input Parameters'!$E$21,'Input Parameters'!$F$21)</f>
        <v>283.05469236804652</v>
      </c>
      <c r="H717" s="54">
        <f ca="1">EXP(E717*(1/'Input Parameters'!$E$22-1/G717))</f>
        <v>0.59827567022632022</v>
      </c>
      <c r="I717" s="10">
        <f t="shared" ca="1" si="78"/>
        <v>0.60620620946700254</v>
      </c>
      <c r="J717" s="29">
        <f ca="1">_xlfn.BETA.INV(I717,'Input Parameters'!$L$24,'Input Parameters'!$M$24,'Input Parameters'!$J$24,'Input Parameters'!$K$24)</f>
        <v>0.64990953886416225</v>
      </c>
      <c r="K717" s="156">
        <f ca="1">('Input Parameters'!$E$25/'Input Parameters'!$E$31)^$J717</f>
        <v>9.4460643519927931E-3</v>
      </c>
      <c r="L717" s="66">
        <f ca="1">$H717*$C717*'Input Parameters'!$E$23*K717</f>
        <v>3.6856136319552948</v>
      </c>
      <c r="M717" s="23">
        <f t="shared" ca="1" si="79"/>
        <v>0.44323494061069946</v>
      </c>
      <c r="N717" s="15">
        <f ca="1">_xlfn.NORM.INV(M717,'Input Parameters'!$E$26,'Input Parameters'!$F$26)</f>
        <v>3.100177816080248E-2</v>
      </c>
      <c r="O717" s="8">
        <f t="shared" ca="1" si="80"/>
        <v>0.87570380194551756</v>
      </c>
      <c r="P717" s="29">
        <f ca="1">_xlfn.LOGNORM.INV(O717,'Input Parameters'!$H$27,'Input Parameters'!$I$27)</f>
        <v>2.3718129497608</v>
      </c>
      <c r="Q717" s="10"/>
      <c r="R717" s="15">
        <f>'Input Parameters'!$E$28</f>
        <v>12.7</v>
      </c>
      <c r="S717" s="10">
        <f t="shared" ca="1" si="81"/>
        <v>0.8605972837551874</v>
      </c>
      <c r="T717" s="25">
        <f ca="1">_xlfn.LOGNORM.INV(S717,'Input Parameters'!$H$29,'Input Parameters'!$I$29)</f>
        <v>65.760854048690931</v>
      </c>
      <c r="U717" s="10">
        <f t="shared" ca="1" si="82"/>
        <v>0.22826630234476364</v>
      </c>
      <c r="V717" s="29">
        <f ca="1">IF('Input Parameters'!$D$30="Beta",_xlfn.BETA.INV(U717,'Input Parameters'!$L$30,'Input Parameters'!$M$30,'Input Parameters'!$J$30,'Input Parameters'!$K$30),IF('Input Parameters'!$D$30="LogNorm",_xlfn.LOGNORM.INV(U717,'Input Parameters'!$H$30,'Input Parameters'!$I$30)))</f>
        <v>0.74497054503604099</v>
      </c>
      <c r="W717" s="2">
        <f ca="1">N717+(P717-N717)*(1-ERF((T717-R717)/(2*SQRT(L717*'Input Parameters'!$E$31))))</f>
        <v>0.14958441634099032</v>
      </c>
      <c r="X717">
        <f t="shared" ca="1" si="83"/>
        <v>1</v>
      </c>
      <c r="Y717" s="7"/>
    </row>
    <row r="718" spans="1:25" ht="15" customHeight="1" x14ac:dyDescent="0.3">
      <c r="A718" s="130">
        <v>711</v>
      </c>
      <c r="B718" s="10">
        <f t="shared" ca="1" si="75"/>
        <v>4.4821012355041212E-2</v>
      </c>
      <c r="C718" s="57">
        <f ca="1">_xlfn.NORM.INV(B718,'Input Parameters'!$E$19,'Input Parameters'!$F$19)</f>
        <v>423.87907451332296</v>
      </c>
      <c r="D718" s="10">
        <f t="shared" ca="1" si="76"/>
        <v>4.6225253712073977E-2</v>
      </c>
      <c r="E718" s="59">
        <f ca="1">IF(_xlfn.NORM.INV(D718,'Input Parameters'!$E$20,'Input Parameters'!$F$20)&lt;3500,3500,IF(_xlfn.NORM.INV(D718,'Input Parameters'!$E$20,'Input Parameters'!$F$20)&gt;5500,5500,_xlfn.NORM.INV(D718,'Input Parameters'!$E$20,'Input Parameters'!$F$20)))</f>
        <v>3622.1726128503378</v>
      </c>
      <c r="F718" s="10">
        <f t="shared" ca="1" si="77"/>
        <v>0.86389249855107564</v>
      </c>
      <c r="G718" s="61">
        <f ca="1">_xlfn.NORM.INV(F718,'Input Parameters'!$E$21,'Input Parameters'!$F$21)</f>
        <v>293.4800907556824</v>
      </c>
      <c r="H718" s="54">
        <f ca="1">EXP(E718*(1/'Input Parameters'!$E$22-1/G718))</f>
        <v>1.0204289006667926</v>
      </c>
      <c r="I718" s="10">
        <f t="shared" ca="1" si="78"/>
        <v>0.40738078630117791</v>
      </c>
      <c r="J718" s="29">
        <f ca="1">_xlfn.BETA.INV(I718,'Input Parameters'!$L$24,'Input Parameters'!$M$24,'Input Parameters'!$J$24,'Input Parameters'!$K$24)</f>
        <v>0.56904485094855717</v>
      </c>
      <c r="K718" s="156">
        <f ca="1">('Input Parameters'!$E$25/'Input Parameters'!$E$31)^$J718</f>
        <v>1.687249670277971E-2</v>
      </c>
      <c r="L718" s="66">
        <f ca="1">$H718*$C718*'Input Parameters'!$E$23*K718</f>
        <v>7.2980037067895953</v>
      </c>
      <c r="M718" s="23">
        <f t="shared" ca="1" si="79"/>
        <v>9.0654721292381946E-2</v>
      </c>
      <c r="N718" s="15">
        <f ca="1">_xlfn.NORM.INV(M718,'Input Parameters'!$E$26,'Input Parameters'!$F$26)</f>
        <v>5.9285836244987837E-3</v>
      </c>
      <c r="O718" s="8">
        <f t="shared" ca="1" si="80"/>
        <v>0.987849193271926</v>
      </c>
      <c r="P718" s="29">
        <f ca="1">_xlfn.LOGNORM.INV(O718,'Input Parameters'!$H$27,'Input Parameters'!$I$27)</f>
        <v>3.8561374903413208</v>
      </c>
      <c r="Q718" s="10"/>
      <c r="R718" s="15">
        <f>'Input Parameters'!$E$28</f>
        <v>12.7</v>
      </c>
      <c r="S718" s="10">
        <f t="shared" ca="1" si="81"/>
        <v>3.2794565220331084E-2</v>
      </c>
      <c r="T718" s="25">
        <f ca="1">_xlfn.LOGNORM.INV(S718,'Input Parameters'!$H$29,'Input Parameters'!$I$29)</f>
        <v>47.356882327635248</v>
      </c>
      <c r="U718" s="10">
        <f t="shared" ca="1" si="82"/>
        <v>0.51776090088987525</v>
      </c>
      <c r="V718" s="29">
        <f ca="1">IF('Input Parameters'!$D$30="Beta",_xlfn.BETA.INV(U718,'Input Parameters'!$L$30,'Input Parameters'!$M$30,'Input Parameters'!$J$30,'Input Parameters'!$K$30),IF('Input Parameters'!$D$30="LogNorm",_xlfn.LOGNORM.INV(U718,'Input Parameters'!$H$30,'Input Parameters'!$I$30)))</f>
        <v>1.0169102328579529</v>
      </c>
      <c r="W718" s="2">
        <f ca="1">N718+(P718-N718)*(1-ERF((T718-R718)/(2*SQRT(L718*'Input Parameters'!$E$31))))</f>
        <v>1.4086937743810624</v>
      </c>
      <c r="X718">
        <f t="shared" ca="1" si="83"/>
        <v>0</v>
      </c>
      <c r="Y718" s="7"/>
    </row>
    <row r="719" spans="1:25" ht="15" customHeight="1" x14ac:dyDescent="0.3">
      <c r="A719" s="130">
        <v>712</v>
      </c>
      <c r="B719" s="10">
        <f t="shared" ca="1" si="75"/>
        <v>0.89244420577919858</v>
      </c>
      <c r="C719" s="57">
        <f ca="1">_xlfn.NORM.INV(B719,'Input Parameters'!$E$19,'Input Parameters'!$F$19)</f>
        <v>672.04889272028595</v>
      </c>
      <c r="D719" s="10">
        <f t="shared" ca="1" si="76"/>
        <v>0.1759373166414766</v>
      </c>
      <c r="E719" s="59">
        <f ca="1">IF(_xlfn.NORM.INV(D719,'Input Parameters'!$E$20,'Input Parameters'!$F$20)&lt;3500,3500,IF(_xlfn.NORM.INV(D719,'Input Parameters'!$E$20,'Input Parameters'!$F$20)&gt;5500,5500,_xlfn.NORM.INV(D719,'Input Parameters'!$E$20,'Input Parameters'!$F$20)))</f>
        <v>4148.3285108920409</v>
      </c>
      <c r="F719" s="10">
        <f t="shared" ca="1" si="77"/>
        <v>0.65884731382891915</v>
      </c>
      <c r="G719" s="61">
        <f ca="1">_xlfn.NORM.INV(F719,'Input Parameters'!$E$21,'Input Parameters'!$F$21)</f>
        <v>288.06724949881141</v>
      </c>
      <c r="H719" s="54">
        <f ca="1">EXP(E719*(1/'Input Parameters'!$E$22-1/G719))</f>
        <v>0.78471235802134331</v>
      </c>
      <c r="I719" s="10">
        <f t="shared" ca="1" si="78"/>
        <v>0.77579152865958978</v>
      </c>
      <c r="J719" s="29">
        <f ca="1">_xlfn.BETA.INV(I719,'Input Parameters'!$L$24,'Input Parameters'!$M$24,'Input Parameters'!$J$24,'Input Parameters'!$K$24)</f>
        <v>0.72296882255165018</v>
      </c>
      <c r="K719" s="156">
        <f ca="1">('Input Parameters'!$E$25/'Input Parameters'!$E$31)^$J719</f>
        <v>5.5929334987171626E-3</v>
      </c>
      <c r="L719" s="66">
        <f ca="1">$H719*$C719*'Input Parameters'!$E$23*K719</f>
        <v>2.9495177733951921</v>
      </c>
      <c r="M719" s="23">
        <f t="shared" ca="1" si="79"/>
        <v>0.77742615195492926</v>
      </c>
      <c r="N719" s="15">
        <f ca="1">_xlfn.NORM.INV(M719,'Input Parameters'!$E$26,'Input Parameters'!$F$26)</f>
        <v>5.0034118792670834E-2</v>
      </c>
      <c r="O719" s="8">
        <f t="shared" ca="1" si="80"/>
        <v>0.30904261375644204</v>
      </c>
      <c r="P719" s="29">
        <f ca="1">_xlfn.LOGNORM.INV(O719,'Input Parameters'!$H$27,'Input Parameters'!$I$27)</f>
        <v>1.1418398663303275</v>
      </c>
      <c r="Q719" s="10"/>
      <c r="R719" s="15">
        <f>'Input Parameters'!$E$28</f>
        <v>12.7</v>
      </c>
      <c r="S719" s="10">
        <f t="shared" ca="1" si="81"/>
        <v>0.89428954128240989</v>
      </c>
      <c r="T719" s="25">
        <f ca="1">_xlfn.LOGNORM.INV(S719,'Input Parameters'!$H$29,'Input Parameters'!$I$29)</f>
        <v>67.002927921632391</v>
      </c>
      <c r="U719" s="10">
        <f t="shared" ca="1" si="82"/>
        <v>0.59886352837230239</v>
      </c>
      <c r="V719" s="29">
        <f ca="1">IF('Input Parameters'!$D$30="Beta",_xlfn.BETA.INV(U719,'Input Parameters'!$L$30,'Input Parameters'!$M$30,'Input Parameters'!$J$30,'Input Parameters'!$K$30),IF('Input Parameters'!$D$30="LogNorm",_xlfn.LOGNORM.INV(U719,'Input Parameters'!$H$30,'Input Parameters'!$I$30)))</f>
        <v>1.1029115375264604</v>
      </c>
      <c r="W719" s="2">
        <f ca="1">N719+(P719-N719)*(1-ERF((T719-R719)/(2*SQRT(L719*'Input Parameters'!$E$31))))</f>
        <v>7.7727713051315733E-2</v>
      </c>
      <c r="X719">
        <f t="shared" ca="1" si="83"/>
        <v>1</v>
      </c>
      <c r="Y719" s="7"/>
    </row>
    <row r="720" spans="1:25" ht="15" customHeight="1" x14ac:dyDescent="0.3">
      <c r="A720" s="130">
        <v>713</v>
      </c>
      <c r="B720" s="10">
        <f t="shared" ca="1" si="75"/>
        <v>0.92939160401978604</v>
      </c>
      <c r="C720" s="57">
        <f ca="1">_xlfn.NORM.INV(B720,'Input Parameters'!$E$19,'Input Parameters'!$F$19)</f>
        <v>691.62272795423269</v>
      </c>
      <c r="D720" s="10">
        <f t="shared" ca="1" si="76"/>
        <v>5.9897535412533509E-2</v>
      </c>
      <c r="E720" s="59">
        <f ca="1">IF(_xlfn.NORM.INV(D720,'Input Parameters'!$E$20,'Input Parameters'!$F$20)&lt;3500,3500,IF(_xlfn.NORM.INV(D720,'Input Parameters'!$E$20,'Input Parameters'!$F$20)&gt;5500,5500,_xlfn.NORM.INV(D720,'Input Parameters'!$E$20,'Input Parameters'!$F$20)))</f>
        <v>3711.0559700378872</v>
      </c>
      <c r="F720" s="10">
        <f t="shared" ca="1" si="77"/>
        <v>0.22600277744270192</v>
      </c>
      <c r="G720" s="61">
        <f ca="1">_xlfn.NORM.INV(F720,'Input Parameters'!$E$21,'Input Parameters'!$F$21)</f>
        <v>278.9386852408669</v>
      </c>
      <c r="H720" s="54">
        <f ca="1">EXP(E720*(1/'Input Parameters'!$E$22-1/G720))</f>
        <v>0.5280946991461406</v>
      </c>
      <c r="I720" s="10">
        <f t="shared" ca="1" si="78"/>
        <v>2.3398509244188292E-2</v>
      </c>
      <c r="J720" s="29">
        <f ca="1">_xlfn.BETA.INV(I720,'Input Parameters'!$L$24,'Input Parameters'!$M$24,'Input Parameters'!$J$24,'Input Parameters'!$K$24)</f>
        <v>0.29060580992690616</v>
      </c>
      <c r="K720" s="156">
        <f ca="1">('Input Parameters'!$E$25/'Input Parameters'!$E$31)^$J720</f>
        <v>0.12434757042869841</v>
      </c>
      <c r="L720" s="66">
        <f ca="1">$H720*$C720*'Input Parameters'!$E$23*K720</f>
        <v>45.416992180314331</v>
      </c>
      <c r="M720" s="23">
        <f t="shared" ca="1" si="79"/>
        <v>6.8419631321171903E-2</v>
      </c>
      <c r="N720" s="15">
        <f ca="1">_xlfn.NORM.INV(M720,'Input Parameters'!$E$26,'Input Parameters'!$F$26)</f>
        <v>2.7590350346878706E-3</v>
      </c>
      <c r="O720" s="8">
        <f t="shared" ca="1" si="80"/>
        <v>0.19950468675028488</v>
      </c>
      <c r="P720" s="29">
        <f ca="1">_xlfn.LOGNORM.INV(O720,'Input Parameters'!$H$27,'Input Parameters'!$I$27)</f>
        <v>0.9802831138366781</v>
      </c>
      <c r="Q720" s="10"/>
      <c r="R720" s="15">
        <f>'Input Parameters'!$E$28</f>
        <v>12.7</v>
      </c>
      <c r="S720" s="10">
        <f t="shared" ca="1" si="81"/>
        <v>0.60454188312593271</v>
      </c>
      <c r="T720" s="25">
        <f ca="1">_xlfn.LOGNORM.INV(S720,'Input Parameters'!$H$29,'Input Parameters'!$I$29)</f>
        <v>59.991210117269631</v>
      </c>
      <c r="U720" s="10">
        <f t="shared" ca="1" si="82"/>
        <v>0.44204574458882828</v>
      </c>
      <c r="V720" s="29">
        <f ca="1">IF('Input Parameters'!$D$30="Beta",_xlfn.BETA.INV(U720,'Input Parameters'!$L$30,'Input Parameters'!$M$30,'Input Parameters'!$J$30,'Input Parameters'!$K$30),IF('Input Parameters'!$D$30="LogNorm",_xlfn.LOGNORM.INV(U720,'Input Parameters'!$H$30,'Input Parameters'!$I$30)))</f>
        <v>0.94338319915458313</v>
      </c>
      <c r="W720" s="2">
        <f ca="1">N720+(P720-N720)*(1-ERF((T720-R720)/(2*SQRT(L720*'Input Parameters'!$E$31))))</f>
        <v>0.60858322529236808</v>
      </c>
      <c r="X720">
        <f t="shared" ca="1" si="83"/>
        <v>1</v>
      </c>
      <c r="Y720" s="7"/>
    </row>
    <row r="721" spans="1:25" ht="15" customHeight="1" x14ac:dyDescent="0.3">
      <c r="A721" s="130">
        <v>714</v>
      </c>
      <c r="B721" s="10">
        <f t="shared" ca="1" si="75"/>
        <v>0.39494375518598823</v>
      </c>
      <c r="C721" s="57">
        <f ca="1">_xlfn.NORM.INV(B721,'Input Parameters'!$E$19,'Input Parameters'!$F$19)</f>
        <v>544.78440969478186</v>
      </c>
      <c r="D721" s="10">
        <f t="shared" ca="1" si="76"/>
        <v>0.15786564066357567</v>
      </c>
      <c r="E721" s="59">
        <f ca="1">IF(_xlfn.NORM.INV(D721,'Input Parameters'!$E$20,'Input Parameters'!$F$20)&lt;3500,3500,IF(_xlfn.NORM.INV(D721,'Input Parameters'!$E$20,'Input Parameters'!$F$20)&gt;5500,5500,_xlfn.NORM.INV(D721,'Input Parameters'!$E$20,'Input Parameters'!$F$20)))</f>
        <v>4097.7119790355528</v>
      </c>
      <c r="F721" s="10">
        <f t="shared" ca="1" si="77"/>
        <v>0.10060568079391596</v>
      </c>
      <c r="G721" s="61">
        <f ca="1">_xlfn.NORM.INV(F721,'Input Parameters'!$E$21,'Input Parameters'!$F$21)</f>
        <v>274.80407141032322</v>
      </c>
      <c r="H721" s="54">
        <f ca="1">EXP(E721*(1/'Input Parameters'!$E$22-1/G721))</f>
        <v>0.39612335952563166</v>
      </c>
      <c r="I721" s="10">
        <f t="shared" ca="1" si="78"/>
        <v>0.46922837346690793</v>
      </c>
      <c r="J721" s="29">
        <f ca="1">_xlfn.BETA.INV(I721,'Input Parameters'!$L$24,'Input Parameters'!$M$24,'Input Parameters'!$J$24,'Input Parameters'!$K$24)</f>
        <v>0.59467963981668459</v>
      </c>
      <c r="K721" s="156">
        <f ca="1">('Input Parameters'!$E$25/'Input Parameters'!$E$31)^$J721</f>
        <v>1.403834481267391E-2</v>
      </c>
      <c r="L721" s="66">
        <f ca="1">$H721*$C721*'Input Parameters'!$E$23*K721</f>
        <v>3.0295005089652784</v>
      </c>
      <c r="M721" s="23">
        <f t="shared" ca="1" si="79"/>
        <v>3.8392904381794657E-2</v>
      </c>
      <c r="N721" s="15">
        <f ca="1">_xlfn.NORM.INV(M721,'Input Parameters'!$E$26,'Input Parameters'!$F$26)</f>
        <v>-3.1626065681811949E-3</v>
      </c>
      <c r="O721" s="8">
        <f t="shared" ca="1" si="80"/>
        <v>0.95236948493279727</v>
      </c>
      <c r="P721" s="29">
        <f ca="1">_xlfn.LOGNORM.INV(O721,'Input Parameters'!$H$27,'Input Parameters'!$I$27)</f>
        <v>2.9780695385860922</v>
      </c>
      <c r="Q721" s="10"/>
      <c r="R721" s="15">
        <f>'Input Parameters'!$E$28</f>
        <v>12.7</v>
      </c>
      <c r="S721" s="10">
        <f t="shared" ca="1" si="81"/>
        <v>0.45078586444869906</v>
      </c>
      <c r="T721" s="25">
        <f ca="1">_xlfn.LOGNORM.INV(S721,'Input Parameters'!$H$29,'Input Parameters'!$I$29)</f>
        <v>57.428835476991004</v>
      </c>
      <c r="U721" s="10">
        <f t="shared" ca="1" si="82"/>
        <v>0.37357995384700105</v>
      </c>
      <c r="V721" s="29">
        <f ca="1">IF('Input Parameters'!$D$30="Beta",_xlfn.BETA.INV(U721,'Input Parameters'!$L$30,'Input Parameters'!$M$30,'Input Parameters'!$J$30,'Input Parameters'!$K$30),IF('Input Parameters'!$D$30="LogNorm",_xlfn.LOGNORM.INV(U721,'Input Parameters'!$H$30,'Input Parameters'!$I$30)))</f>
        <v>0.87991942077901852</v>
      </c>
      <c r="W721" s="2">
        <f ca="1">N721+(P721-N721)*(1-ERF((T721-R721)/(2*SQRT(L721*'Input Parameters'!$E$31))))</f>
        <v>0.20312827799333211</v>
      </c>
      <c r="X721">
        <f t="shared" ca="1" si="83"/>
        <v>1</v>
      </c>
      <c r="Y721" s="7"/>
    </row>
    <row r="722" spans="1:25" ht="15" customHeight="1" x14ac:dyDescent="0.3">
      <c r="A722" s="130">
        <v>715</v>
      </c>
      <c r="B722" s="10">
        <f t="shared" ca="1" si="75"/>
        <v>0.64756026254112442</v>
      </c>
      <c r="C722" s="57">
        <f ca="1">_xlfn.NORM.INV(B722,'Input Parameters'!$E$19,'Input Parameters'!$F$19)</f>
        <v>599.30369745099858</v>
      </c>
      <c r="D722" s="10">
        <f t="shared" ca="1" si="76"/>
        <v>0.84860182504886894</v>
      </c>
      <c r="E722" s="59">
        <f ca="1">IF(_xlfn.NORM.INV(D722,'Input Parameters'!$E$20,'Input Parameters'!$F$20)&lt;3500,3500,IF(_xlfn.NORM.INV(D722,'Input Parameters'!$E$20,'Input Parameters'!$F$20)&gt;5500,5500,_xlfn.NORM.INV(D722,'Input Parameters'!$E$20,'Input Parameters'!$F$20)))</f>
        <v>5500</v>
      </c>
      <c r="F722" s="10">
        <f t="shared" ca="1" si="77"/>
        <v>5.252043527920347E-2</v>
      </c>
      <c r="G722" s="61">
        <f ca="1">_xlfn.NORM.INV(F722,'Input Parameters'!$E$21,'Input Parameters'!$F$21)</f>
        <v>272.10979136019671</v>
      </c>
      <c r="H722" s="54">
        <f ca="1">EXP(E722*(1/'Input Parameters'!$E$22-1/G722))</f>
        <v>0.23666762766661939</v>
      </c>
      <c r="I722" s="10">
        <f t="shared" ca="1" si="78"/>
        <v>0.24903854510204704</v>
      </c>
      <c r="J722" s="29">
        <f ca="1">_xlfn.BETA.INV(I722,'Input Parameters'!$L$24,'Input Parameters'!$M$24,'Input Parameters'!$J$24,'Input Parameters'!$K$24)</f>
        <v>0.49578650110351924</v>
      </c>
      <c r="K722" s="156">
        <f ca="1">('Input Parameters'!$E$25/'Input Parameters'!$E$31)^$J722</f>
        <v>2.8537161528239794E-2</v>
      </c>
      <c r="L722" s="66">
        <f ca="1">$H722*$C722*'Input Parameters'!$E$23*K722</f>
        <v>4.0475906878401977</v>
      </c>
      <c r="M722" s="23">
        <f t="shared" ca="1" si="79"/>
        <v>0.36550068792508794</v>
      </c>
      <c r="N722" s="15">
        <f ca="1">_xlfn.NORM.INV(M722,'Input Parameters'!$E$26,'Input Parameters'!$F$26)</f>
        <v>2.678033055229603E-2</v>
      </c>
      <c r="O722" s="8">
        <f t="shared" ca="1" si="80"/>
        <v>0.42261903483205088</v>
      </c>
      <c r="P722" s="29">
        <f ca="1">_xlfn.LOGNORM.INV(O722,'Input Parameters'!$H$27,'Input Parameters'!$I$27)</f>
        <v>1.3058500836509908</v>
      </c>
      <c r="Q722" s="10"/>
      <c r="R722" s="15">
        <f>'Input Parameters'!$E$28</f>
        <v>12.7</v>
      </c>
      <c r="S722" s="10">
        <f t="shared" ca="1" si="81"/>
        <v>0.46910284033603955</v>
      </c>
      <c r="T722" s="25">
        <f ca="1">_xlfn.LOGNORM.INV(S722,'Input Parameters'!$H$29,'Input Parameters'!$I$29)</f>
        <v>57.727175433826282</v>
      </c>
      <c r="U722" s="10">
        <f t="shared" ca="1" si="82"/>
        <v>0.95806114481349314</v>
      </c>
      <c r="V722" s="29">
        <f ca="1">IF('Input Parameters'!$D$30="Beta",_xlfn.BETA.INV(U722,'Input Parameters'!$L$30,'Input Parameters'!$M$30,'Input Parameters'!$J$30,'Input Parameters'!$K$30),IF('Input Parameters'!$D$30="LogNorm",_xlfn.LOGNORM.INV(U722,'Input Parameters'!$H$30,'Input Parameters'!$I$30)))</f>
        <v>1.9756141912438185</v>
      </c>
      <c r="W722" s="2">
        <f ca="1">N722+(P722-N722)*(1-ERF((T722-R722)/(2*SQRT(L722*'Input Parameters'!$E$31))))</f>
        <v>0.17198130862304667</v>
      </c>
      <c r="X722">
        <f t="shared" ca="1" si="83"/>
        <v>1</v>
      </c>
      <c r="Y722" s="7"/>
    </row>
    <row r="723" spans="1:25" ht="15" customHeight="1" x14ac:dyDescent="0.3">
      <c r="A723" s="130">
        <v>716</v>
      </c>
      <c r="B723" s="10">
        <f t="shared" ca="1" si="75"/>
        <v>0.62883965020387578</v>
      </c>
      <c r="C723" s="57">
        <f ca="1">_xlfn.NORM.INV(B723,'Input Parameters'!$E$19,'Input Parameters'!$F$19)</f>
        <v>595.08205325877111</v>
      </c>
      <c r="D723" s="10">
        <f t="shared" ca="1" si="76"/>
        <v>0.23153722527024145</v>
      </c>
      <c r="E723" s="59">
        <f ca="1">IF(_xlfn.NORM.INV(D723,'Input Parameters'!$E$20,'Input Parameters'!$F$20)&lt;3500,3500,IF(_xlfn.NORM.INV(D723,'Input Parameters'!$E$20,'Input Parameters'!$F$20)&gt;5500,5500,_xlfn.NORM.INV(D723,'Input Parameters'!$E$20,'Input Parameters'!$F$20)))</f>
        <v>4286.3443752673038</v>
      </c>
      <c r="F723" s="10">
        <f t="shared" ca="1" si="77"/>
        <v>0.82243980002239958</v>
      </c>
      <c r="G723" s="61">
        <f ca="1">_xlfn.NORM.INV(F723,'Input Parameters'!$E$21,'Input Parameters'!$F$21)</f>
        <v>292.11816586014305</v>
      </c>
      <c r="H723" s="54">
        <f ca="1">EXP(E723*(1/'Input Parameters'!$E$22-1/G723))</f>
        <v>0.95679903593510074</v>
      </c>
      <c r="I723" s="10">
        <f t="shared" ca="1" si="78"/>
        <v>0.81092824313818235</v>
      </c>
      <c r="J723" s="29">
        <f ca="1">_xlfn.BETA.INV(I723,'Input Parameters'!$L$24,'Input Parameters'!$M$24,'Input Parameters'!$J$24,'Input Parameters'!$K$24)</f>
        <v>0.74025433970419807</v>
      </c>
      <c r="K723" s="156">
        <f ca="1">('Input Parameters'!$E$25/'Input Parameters'!$E$31)^$J723</f>
        <v>4.9406922027953482E-3</v>
      </c>
      <c r="L723" s="66">
        <f ca="1">$H723*$C723*'Input Parameters'!$E$23*K723</f>
        <v>2.8131013604390547</v>
      </c>
      <c r="M723" s="23">
        <f t="shared" ca="1" si="79"/>
        <v>0.49307847795515225</v>
      </c>
      <c r="N723" s="15">
        <f ca="1">_xlfn.NORM.INV(M723,'Input Parameters'!$E$26,'Input Parameters'!$F$26)</f>
        <v>3.3635638379402054E-2</v>
      </c>
      <c r="O723" s="8">
        <f t="shared" ca="1" si="80"/>
        <v>0.71738147916242789</v>
      </c>
      <c r="P723" s="29">
        <f ca="1">_xlfn.LOGNORM.INV(O723,'Input Parameters'!$H$27,'Input Parameters'!$I$27)</f>
        <v>1.8360815038153202</v>
      </c>
      <c r="Q723" s="10"/>
      <c r="R723" s="15">
        <f>'Input Parameters'!$E$28</f>
        <v>12.7</v>
      </c>
      <c r="S723" s="10">
        <f t="shared" ca="1" si="81"/>
        <v>0.5478419436532711</v>
      </c>
      <c r="T723" s="25">
        <f ca="1">_xlfn.LOGNORM.INV(S723,'Input Parameters'!$H$29,'Input Parameters'!$I$29)</f>
        <v>59.023077972650007</v>
      </c>
      <c r="U723" s="10">
        <f t="shared" ca="1" si="82"/>
        <v>0.92890151269446275</v>
      </c>
      <c r="V723" s="29">
        <f ca="1">IF('Input Parameters'!$D$30="Beta",_xlfn.BETA.INV(U723,'Input Parameters'!$L$30,'Input Parameters'!$M$30,'Input Parameters'!$J$30,'Input Parameters'!$K$30),IF('Input Parameters'!$D$30="LogNorm",_xlfn.LOGNORM.INV(U723,'Input Parameters'!$H$30,'Input Parameters'!$I$30)))</f>
        <v>1.7824193462240252</v>
      </c>
      <c r="W723" s="2">
        <f ca="1">N723+(P723-N723)*(1-ERF((T723-R723)/(2*SQRT(L723*'Input Parameters'!$E$31))))</f>
        <v>0.12524723562891751</v>
      </c>
      <c r="X723">
        <f t="shared" ca="1" si="83"/>
        <v>1</v>
      </c>
      <c r="Y723" s="7"/>
    </row>
    <row r="724" spans="1:25" ht="15" customHeight="1" x14ac:dyDescent="0.3">
      <c r="A724" s="130">
        <v>717</v>
      </c>
      <c r="B724" s="10">
        <f t="shared" ca="1" si="75"/>
        <v>0.83896214424268389</v>
      </c>
      <c r="C724" s="57">
        <f ca="1">_xlfn.NORM.INV(B724,'Input Parameters'!$E$19,'Input Parameters'!$F$19)</f>
        <v>650.97201430353687</v>
      </c>
      <c r="D724" s="10">
        <f t="shared" ca="1" si="76"/>
        <v>0.1411430238170156</v>
      </c>
      <c r="E724" s="59">
        <f ca="1">IF(_xlfn.NORM.INV(D724,'Input Parameters'!$E$20,'Input Parameters'!$F$20)&lt;3500,3500,IF(_xlfn.NORM.INV(D724,'Input Parameters'!$E$20,'Input Parameters'!$F$20)&gt;5500,5500,_xlfn.NORM.INV(D724,'Input Parameters'!$E$20,'Input Parameters'!$F$20)))</f>
        <v>4047.3613326879536</v>
      </c>
      <c r="F724" s="10">
        <f t="shared" ca="1" si="77"/>
        <v>0.87383931669077619</v>
      </c>
      <c r="G724" s="61">
        <f ca="1">_xlfn.NORM.INV(F724,'Input Parameters'!$E$21,'Input Parameters'!$F$21)</f>
        <v>293.84757122754559</v>
      </c>
      <c r="H724" s="54">
        <f ca="1">EXP(E724*(1/'Input Parameters'!$E$22-1/G724))</f>
        <v>1.0406479932622532</v>
      </c>
      <c r="I724" s="10">
        <f t="shared" ca="1" si="78"/>
        <v>0.54873926634391768</v>
      </c>
      <c r="J724" s="29">
        <f ca="1">_xlfn.BETA.INV(I724,'Input Parameters'!$L$24,'Input Parameters'!$M$24,'Input Parameters'!$J$24,'Input Parameters'!$K$24)</f>
        <v>0.62676490615779801</v>
      </c>
      <c r="K724" s="156">
        <f ca="1">('Input Parameters'!$E$25/'Input Parameters'!$E$31)^$J724</f>
        <v>1.1152094317111751E-2</v>
      </c>
      <c r="L724" s="66">
        <f ca="1">$H724*$C724*'Input Parameters'!$E$23*K724</f>
        <v>7.5547935908950157</v>
      </c>
      <c r="M724" s="23">
        <f t="shared" ca="1" si="79"/>
        <v>7.8479743216849029E-2</v>
      </c>
      <c r="N724" s="15">
        <f ca="1">_xlfn.NORM.INV(M724,'Input Parameters'!$E$26,'Input Parameters'!$F$26)</f>
        <v>4.2771902723464685E-3</v>
      </c>
      <c r="O724" s="8">
        <f t="shared" ca="1" si="80"/>
        <v>0.1929173439651688</v>
      </c>
      <c r="P724" s="29">
        <f ca="1">_xlfn.LOGNORM.INV(O724,'Input Parameters'!$H$27,'Input Parameters'!$I$27)</f>
        <v>0.97001372236768058</v>
      </c>
      <c r="Q724" s="10"/>
      <c r="R724" s="15">
        <f>'Input Parameters'!$E$28</f>
        <v>12.7</v>
      </c>
      <c r="S724" s="10">
        <f t="shared" ca="1" si="81"/>
        <v>9.4427171360577877E-2</v>
      </c>
      <c r="T724" s="25">
        <f ca="1">_xlfn.LOGNORM.INV(S724,'Input Parameters'!$H$29,'Input Parameters'!$I$29)</f>
        <v>50.244833461377191</v>
      </c>
      <c r="U724" s="10">
        <f t="shared" ca="1" si="82"/>
        <v>0.61012888082366368</v>
      </c>
      <c r="V724" s="29">
        <f ca="1">IF('Input Parameters'!$D$30="Beta",_xlfn.BETA.INV(U724,'Input Parameters'!$L$30,'Input Parameters'!$M$30,'Input Parameters'!$J$30,'Input Parameters'!$K$30),IF('Input Parameters'!$D$30="LogNorm",_xlfn.LOGNORM.INV(U724,'Input Parameters'!$H$30,'Input Parameters'!$I$30)))</f>
        <v>1.1157061331452975</v>
      </c>
      <c r="W724" s="2">
        <f ca="1">N724+(P724-N724)*(1-ERF((T724-R724)/(2*SQRT(L724*'Input Parameters'!$E$31))))</f>
        <v>0.32693308938391452</v>
      </c>
      <c r="X724">
        <f t="shared" ca="1" si="83"/>
        <v>1</v>
      </c>
      <c r="Y724" s="7"/>
    </row>
    <row r="725" spans="1:25" ht="15" customHeight="1" x14ac:dyDescent="0.3">
      <c r="A725" s="130">
        <v>718</v>
      </c>
      <c r="B725" s="10">
        <f t="shared" ca="1" si="75"/>
        <v>4.5918993996316493E-2</v>
      </c>
      <c r="C725" s="57">
        <f ca="1">_xlfn.NORM.INV(B725,'Input Parameters'!$E$19,'Input Parameters'!$F$19)</f>
        <v>424.85150520098784</v>
      </c>
      <c r="D725" s="10">
        <f t="shared" ca="1" si="76"/>
        <v>0.22882497493302212</v>
      </c>
      <c r="E725" s="59">
        <f ca="1">IF(_xlfn.NORM.INV(D725,'Input Parameters'!$E$20,'Input Parameters'!$F$20)&lt;3500,3500,IF(_xlfn.NORM.INV(D725,'Input Parameters'!$E$20,'Input Parameters'!$F$20)&gt;5500,5500,_xlfn.NORM.INV(D725,'Input Parameters'!$E$20,'Input Parameters'!$F$20)))</f>
        <v>4280.0945334546213</v>
      </c>
      <c r="F725" s="10">
        <f t="shared" ca="1" si="77"/>
        <v>0.17995741707779656</v>
      </c>
      <c r="G725" s="61">
        <f ca="1">_xlfn.NORM.INV(F725,'Input Parameters'!$E$21,'Input Parameters'!$F$21)</f>
        <v>277.65395477460993</v>
      </c>
      <c r="H725" s="54">
        <f ca="1">EXP(E725*(1/'Input Parameters'!$E$22-1/G725))</f>
        <v>0.44602482083749245</v>
      </c>
      <c r="I725" s="10">
        <f t="shared" ca="1" si="78"/>
        <v>0.73358243624929453</v>
      </c>
      <c r="J725" s="29">
        <f ca="1">_xlfn.BETA.INV(I725,'Input Parameters'!$L$24,'Input Parameters'!$M$24,'Input Parameters'!$J$24,'Input Parameters'!$K$24)</f>
        <v>0.70355978324284885</v>
      </c>
      <c r="K725" s="156">
        <f ca="1">('Input Parameters'!$E$25/'Input Parameters'!$E$31)^$J725</f>
        <v>6.4284637815538248E-3</v>
      </c>
      <c r="L725" s="66">
        <f ca="1">$H725*$C725*'Input Parameters'!$E$23*K725</f>
        <v>1.2181573503650387</v>
      </c>
      <c r="M725" s="23">
        <f t="shared" ca="1" si="79"/>
        <v>0.44749602259993093</v>
      </c>
      <c r="N725" s="15">
        <f ca="1">_xlfn.NORM.INV(M725,'Input Parameters'!$E$26,'Input Parameters'!$F$26)</f>
        <v>3.1228205853177694E-2</v>
      </c>
      <c r="O725" s="8">
        <f t="shared" ca="1" si="80"/>
        <v>0.70751453549106114</v>
      </c>
      <c r="P725" s="29">
        <f ca="1">_xlfn.LOGNORM.INV(O725,'Input Parameters'!$H$27,'Input Parameters'!$I$27)</f>
        <v>1.8127217115026006</v>
      </c>
      <c r="Q725" s="10"/>
      <c r="R725" s="15">
        <f>'Input Parameters'!$E$28</f>
        <v>12.7</v>
      </c>
      <c r="S725" s="10">
        <f t="shared" ca="1" si="81"/>
        <v>0.91941449752759519</v>
      </c>
      <c r="T725" s="25">
        <f ca="1">_xlfn.LOGNORM.INV(S725,'Input Parameters'!$H$29,'Input Parameters'!$I$29)</f>
        <v>68.152173162179906</v>
      </c>
      <c r="U725" s="10">
        <f t="shared" ca="1" si="82"/>
        <v>0.93227389178755926</v>
      </c>
      <c r="V725" s="29">
        <f ca="1">IF('Input Parameters'!$D$30="Beta",_xlfn.BETA.INV(U725,'Input Parameters'!$L$30,'Input Parameters'!$M$30,'Input Parameters'!$J$30,'Input Parameters'!$K$30),IF('Input Parameters'!$D$30="LogNorm",_xlfn.LOGNORM.INV(U725,'Input Parameters'!$H$30,'Input Parameters'!$I$30)))</f>
        <v>1.8002800662818117</v>
      </c>
      <c r="W725" s="2">
        <f ca="1">N725+(P725-N725)*(1-ERF((T725-R725)/(2*SQRT(L725*'Input Parameters'!$E$31))))</f>
        <v>3.1907628266945889E-2</v>
      </c>
      <c r="X725">
        <f t="shared" ca="1" si="83"/>
        <v>1</v>
      </c>
      <c r="Y725" s="7"/>
    </row>
    <row r="726" spans="1:25" ht="15" customHeight="1" x14ac:dyDescent="0.3">
      <c r="A726" s="130">
        <v>719</v>
      </c>
      <c r="B726" s="10">
        <f t="shared" ca="1" si="75"/>
        <v>0.39794253208752006</v>
      </c>
      <c r="C726" s="57">
        <f ca="1">_xlfn.NORM.INV(B726,'Input Parameters'!$E$19,'Input Parameters'!$F$19)</f>
        <v>545.44185889200696</v>
      </c>
      <c r="D726" s="10">
        <f t="shared" ca="1" si="76"/>
        <v>0.13842219520860788</v>
      </c>
      <c r="E726" s="59">
        <f ca="1">IF(_xlfn.NORM.INV(D726,'Input Parameters'!$E$20,'Input Parameters'!$F$20)&lt;3500,3500,IF(_xlfn.NORM.INV(D726,'Input Parameters'!$E$20,'Input Parameters'!$F$20)&gt;5500,5500,_xlfn.NORM.INV(D726,'Input Parameters'!$E$20,'Input Parameters'!$F$20)))</f>
        <v>4038.7951516777184</v>
      </c>
      <c r="F726" s="10">
        <f t="shared" ca="1" si="77"/>
        <v>0.23307793640128516</v>
      </c>
      <c r="G726" s="61">
        <f ca="1">_xlfn.NORM.INV(F726,'Input Parameters'!$E$21,'Input Parameters'!$F$21)</f>
        <v>279.12204133070884</v>
      </c>
      <c r="H726" s="54">
        <f ca="1">EXP(E726*(1/'Input Parameters'!$E$22-1/G726))</f>
        <v>0.50391124766117668</v>
      </c>
      <c r="I726" s="10">
        <f t="shared" ca="1" si="78"/>
        <v>0.38490031104854994</v>
      </c>
      <c r="J726" s="29">
        <f ca="1">_xlfn.BETA.INV(I726,'Input Parameters'!$L$24,'Input Parameters'!$M$24,'Input Parameters'!$J$24,'Input Parameters'!$K$24)</f>
        <v>0.55945694795404832</v>
      </c>
      <c r="K726" s="156">
        <f ca="1">('Input Parameters'!$E$25/'Input Parameters'!$E$31)^$J726</f>
        <v>1.8073814208611864E-2</v>
      </c>
      <c r="L726" s="66">
        <f ca="1">$H726*$C726*'Input Parameters'!$E$23*K726</f>
        <v>4.9676653292620401</v>
      </c>
      <c r="M726" s="23">
        <f t="shared" ca="1" si="79"/>
        <v>0.10626631356763394</v>
      </c>
      <c r="N726" s="15">
        <f ca="1">_xlfn.NORM.INV(M726,'Input Parameters'!$E$26,'Input Parameters'!$F$26)</f>
        <v>7.8207374126865147E-3</v>
      </c>
      <c r="O726" s="8">
        <f t="shared" ca="1" si="80"/>
        <v>1.0883728315607022E-2</v>
      </c>
      <c r="P726" s="29">
        <f ca="1">_xlfn.LOGNORM.INV(O726,'Input Parameters'!$H$27,'Input Parameters'!$I$27)</f>
        <v>0.51589275445223204</v>
      </c>
      <c r="Q726" s="10"/>
      <c r="R726" s="15">
        <f>'Input Parameters'!$E$28</f>
        <v>12.7</v>
      </c>
      <c r="S726" s="10">
        <f t="shared" ca="1" si="81"/>
        <v>0.3933295903764269</v>
      </c>
      <c r="T726" s="25">
        <f ca="1">_xlfn.LOGNORM.INV(S726,'Input Parameters'!$H$29,'Input Parameters'!$I$29)</f>
        <v>56.48895585506385</v>
      </c>
      <c r="U726" s="10">
        <f t="shared" ca="1" si="82"/>
        <v>0.67411855705404311</v>
      </c>
      <c r="V726" s="29">
        <f ca="1">IF('Input Parameters'!$D$30="Beta",_xlfn.BETA.INV(U726,'Input Parameters'!$L$30,'Input Parameters'!$M$30,'Input Parameters'!$J$30,'Input Parameters'!$K$30),IF('Input Parameters'!$D$30="LogNorm",_xlfn.LOGNORM.INV(U726,'Input Parameters'!$H$30,'Input Parameters'!$I$30)))</f>
        <v>1.1938468165367013</v>
      </c>
      <c r="W726" s="2">
        <f ca="1">N726+(P726-N726)*(1-ERF((T726-R726)/(2*SQRT(L726*'Input Parameters'!$E$31))))</f>
        <v>9.1532475537628499E-2</v>
      </c>
      <c r="X726">
        <f t="shared" ca="1" si="83"/>
        <v>1</v>
      </c>
      <c r="Y726" s="7"/>
    </row>
    <row r="727" spans="1:25" ht="15" customHeight="1" x14ac:dyDescent="0.3">
      <c r="A727" s="130">
        <v>720</v>
      </c>
      <c r="B727" s="10">
        <f t="shared" ca="1" si="75"/>
        <v>0.60151033713383983</v>
      </c>
      <c r="C727" s="57">
        <f ca="1">_xlfn.NORM.INV(B727,'Input Parameters'!$E$19,'Input Parameters'!$F$19)</f>
        <v>589.03833240995357</v>
      </c>
      <c r="D727" s="10">
        <f t="shared" ca="1" si="76"/>
        <v>0.29787334750825423</v>
      </c>
      <c r="E727" s="59">
        <f ca="1">IF(_xlfn.NORM.INV(D727,'Input Parameters'!$E$20,'Input Parameters'!$F$20)&lt;3500,3500,IF(_xlfn.NORM.INV(D727,'Input Parameters'!$E$20,'Input Parameters'!$F$20)&gt;5500,5500,_xlfn.NORM.INV(D727,'Input Parameters'!$E$20,'Input Parameters'!$F$20)))</f>
        <v>4428.6312019636434</v>
      </c>
      <c r="F727" s="10">
        <f t="shared" ca="1" si="77"/>
        <v>0.46706192779515965</v>
      </c>
      <c r="G727" s="61">
        <f ca="1">_xlfn.NORM.INV(F727,'Input Parameters'!$E$21,'Input Parameters'!$F$21)</f>
        <v>284.2003118159833</v>
      </c>
      <c r="H727" s="54">
        <f ca="1">EXP(E727*(1/'Input Parameters'!$E$22-1/G727))</f>
        <v>0.62625435016877018</v>
      </c>
      <c r="I727" s="10">
        <f t="shared" ca="1" si="78"/>
        <v>0.82657576615348149</v>
      </c>
      <c r="J727" s="29">
        <f ca="1">_xlfn.BETA.INV(I727,'Input Parameters'!$L$24,'Input Parameters'!$M$24,'Input Parameters'!$J$24,'Input Parameters'!$K$24)</f>
        <v>0.74839639824300719</v>
      </c>
      <c r="K727" s="156">
        <f ca="1">('Input Parameters'!$E$25/'Input Parameters'!$E$31)^$J727</f>
        <v>4.6603846977122318E-3</v>
      </c>
      <c r="L727" s="66">
        <f ca="1">$H727*$C727*'Input Parameters'!$E$23*K727</f>
        <v>1.7191591425892629</v>
      </c>
      <c r="M727" s="23">
        <f t="shared" ca="1" si="79"/>
        <v>0.65715576316127744</v>
      </c>
      <c r="N727" s="15">
        <f ca="1">_xlfn.NORM.INV(M727,'Input Parameters'!$E$26,'Input Parameters'!$F$26)</f>
        <v>4.2498973331304188E-2</v>
      </c>
      <c r="O727" s="8">
        <f t="shared" ca="1" si="80"/>
        <v>8.3610154726139418E-2</v>
      </c>
      <c r="P727" s="29">
        <f ca="1">_xlfn.LOGNORM.INV(O727,'Input Parameters'!$H$27,'Input Parameters'!$I$27)</f>
        <v>0.77271729087538987</v>
      </c>
      <c r="Q727" s="10"/>
      <c r="R727" s="15">
        <f>'Input Parameters'!$E$28</f>
        <v>12.7</v>
      </c>
      <c r="S727" s="10">
        <f t="shared" ca="1" si="81"/>
        <v>0.7579097317411192</v>
      </c>
      <c r="T727" s="25">
        <f ca="1">_xlfn.LOGNORM.INV(S727,'Input Parameters'!$H$29,'Input Parameters'!$I$29)</f>
        <v>62.99011497289473</v>
      </c>
      <c r="U727" s="10">
        <f t="shared" ca="1" si="82"/>
        <v>0.64895327712408446</v>
      </c>
      <c r="V727" s="29">
        <f ca="1">IF('Input Parameters'!$D$30="Beta",_xlfn.BETA.INV(U727,'Input Parameters'!$L$30,'Input Parameters'!$M$30,'Input Parameters'!$J$30,'Input Parameters'!$K$30),IF('Input Parameters'!$D$30="LogNorm",_xlfn.LOGNORM.INV(U727,'Input Parameters'!$H$30,'Input Parameters'!$I$30)))</f>
        <v>1.1618835694575089</v>
      </c>
      <c r="W727" s="2">
        <f ca="1">N727+(P727-N727)*(1-ERF((T727-R727)/(2*SQRT(L727*'Input Parameters'!$E$31))))</f>
        <v>4.7380739683337628E-2</v>
      </c>
      <c r="X727">
        <f t="shared" ca="1" si="83"/>
        <v>1</v>
      </c>
      <c r="Y727" s="7"/>
    </row>
    <row r="728" spans="1:25" ht="15" customHeight="1" x14ac:dyDescent="0.3">
      <c r="A728" s="130">
        <v>721</v>
      </c>
      <c r="B728" s="10">
        <f t="shared" ca="1" si="75"/>
        <v>0.42111100351103647</v>
      </c>
      <c r="C728" s="57">
        <f ca="1">_xlfn.NORM.INV(B728,'Input Parameters'!$E$19,'Input Parameters'!$F$19)</f>
        <v>550.48009938599091</v>
      </c>
      <c r="D728" s="10">
        <f t="shared" ca="1" si="76"/>
        <v>0.14476106719799842</v>
      </c>
      <c r="E728" s="59">
        <f ca="1">IF(_xlfn.NORM.INV(D728,'Input Parameters'!$E$20,'Input Parameters'!$F$20)&lt;3500,3500,IF(_xlfn.NORM.INV(D728,'Input Parameters'!$E$20,'Input Parameters'!$F$20)&gt;5500,5500,_xlfn.NORM.INV(D728,'Input Parameters'!$E$20,'Input Parameters'!$F$20)))</f>
        <v>4058.5806454443318</v>
      </c>
      <c r="F728" s="10">
        <f t="shared" ca="1" si="77"/>
        <v>0.54720985759807872</v>
      </c>
      <c r="G728" s="61">
        <f ca="1">_xlfn.NORM.INV(F728,'Input Parameters'!$E$21,'Input Parameters'!$F$21)</f>
        <v>285.7823148540478</v>
      </c>
      <c r="H728" s="54">
        <f ca="1">EXP(E728*(1/'Input Parameters'!$E$22-1/G728))</f>
        <v>0.70480103127538152</v>
      </c>
      <c r="I728" s="10">
        <f t="shared" ca="1" si="78"/>
        <v>0.27006020561384758</v>
      </c>
      <c r="J728" s="29">
        <f ca="1">_xlfn.BETA.INV(I728,'Input Parameters'!$L$24,'Input Parameters'!$M$24,'Input Parameters'!$J$24,'Input Parameters'!$K$24)</f>
        <v>0.50653648498253989</v>
      </c>
      <c r="K728" s="156">
        <f ca="1">('Input Parameters'!$E$25/'Input Parameters'!$E$31)^$J728</f>
        <v>2.6419216121792502E-2</v>
      </c>
      <c r="L728" s="66">
        <f ca="1">$H728*$C728*'Input Parameters'!$E$23*K728</f>
        <v>10.250099512634346</v>
      </c>
      <c r="M728" s="23">
        <f t="shared" ca="1" si="79"/>
        <v>0.97831468810954647</v>
      </c>
      <c r="N728" s="15">
        <f ca="1">_xlfn.NORM.INV(M728,'Input Parameters'!$E$26,'Input Parameters'!$F$26)</f>
        <v>7.642258439716075E-2</v>
      </c>
      <c r="O728" s="8">
        <f t="shared" ca="1" si="80"/>
        <v>0.55905113819912156</v>
      </c>
      <c r="P728" s="29">
        <f ca="1">_xlfn.LOGNORM.INV(O728,'Input Parameters'!$H$27,'Input Parameters'!$I$27)</f>
        <v>1.5203464129867055</v>
      </c>
      <c r="Q728" s="10"/>
      <c r="R728" s="15">
        <f>'Input Parameters'!$E$28</f>
        <v>12.7</v>
      </c>
      <c r="S728" s="10">
        <f t="shared" ca="1" si="81"/>
        <v>0.36710843035195728</v>
      </c>
      <c r="T728" s="25">
        <f ca="1">_xlfn.LOGNORM.INV(S728,'Input Parameters'!$H$29,'Input Parameters'!$I$29)</f>
        <v>56.053851817054152</v>
      </c>
      <c r="U728" s="10">
        <f t="shared" ca="1" si="82"/>
        <v>0.59754488989172261</v>
      </c>
      <c r="V728" s="29">
        <f ca="1">IF('Input Parameters'!$D$30="Beta",_xlfn.BETA.INV(U728,'Input Parameters'!$L$30,'Input Parameters'!$M$30,'Input Parameters'!$J$30,'Input Parameters'!$K$30),IF('Input Parameters'!$D$30="LogNorm",_xlfn.LOGNORM.INV(U728,'Input Parameters'!$H$30,'Input Parameters'!$I$30)))</f>
        <v>1.1014297945092693</v>
      </c>
      <c r="W728" s="2">
        <f ca="1">N728+(P728-N728)*(1-ERF((T728-R728)/(2*SQRT(L728*'Input Parameters'!$E$31))))</f>
        <v>0.56490774941069954</v>
      </c>
      <c r="X728">
        <f t="shared" ca="1" si="83"/>
        <v>1</v>
      </c>
      <c r="Y728" s="7"/>
    </row>
    <row r="729" spans="1:25" ht="15" customHeight="1" x14ac:dyDescent="0.3">
      <c r="A729" s="130">
        <v>722</v>
      </c>
      <c r="B729" s="10">
        <f t="shared" ca="1" si="75"/>
        <v>0.99873731587754577</v>
      </c>
      <c r="C729" s="57">
        <f ca="1">_xlfn.NORM.INV(B729,'Input Parameters'!$E$19,'Input Parameters'!$F$19)</f>
        <v>822.51409331945024</v>
      </c>
      <c r="D729" s="10">
        <f t="shared" ca="1" si="76"/>
        <v>0.72365235227751556</v>
      </c>
      <c r="E729" s="59">
        <f ca="1">IF(_xlfn.NORM.INV(D729,'Input Parameters'!$E$20,'Input Parameters'!$F$20)&lt;3500,3500,IF(_xlfn.NORM.INV(D729,'Input Parameters'!$E$20,'Input Parameters'!$F$20)&gt;5500,5500,_xlfn.NORM.INV(D729,'Input Parameters'!$E$20,'Input Parameters'!$F$20)))</f>
        <v>5215.6082991953226</v>
      </c>
      <c r="F729" s="10">
        <f t="shared" ca="1" si="77"/>
        <v>0.56213936113814178</v>
      </c>
      <c r="G729" s="61">
        <f ca="1">_xlfn.NORM.INV(F729,'Input Parameters'!$E$21,'Input Parameters'!$F$21)</f>
        <v>286.07926869269392</v>
      </c>
      <c r="H729" s="54">
        <f ca="1">EXP(E729*(1/'Input Parameters'!$E$22-1/G729))</f>
        <v>0.65010026233889473</v>
      </c>
      <c r="I729" s="10">
        <f t="shared" ca="1" si="78"/>
        <v>0.37667325017668629</v>
      </c>
      <c r="J729" s="29">
        <f ca="1">_xlfn.BETA.INV(I729,'Input Parameters'!$L$24,'Input Parameters'!$M$24,'Input Parameters'!$J$24,'Input Parameters'!$K$24)</f>
        <v>0.5559013681716013</v>
      </c>
      <c r="K729" s="156">
        <f ca="1">('Input Parameters'!$E$25/'Input Parameters'!$E$31)^$J729</f>
        <v>1.8540736480347139E-2</v>
      </c>
      <c r="L729" s="66">
        <f ca="1">$H729*$C729*'Input Parameters'!$E$23*K729</f>
        <v>9.9140400885231088</v>
      </c>
      <c r="M729" s="23">
        <f t="shared" ca="1" si="79"/>
        <v>0.53598104821252035</v>
      </c>
      <c r="N729" s="15">
        <f ca="1">_xlfn.NORM.INV(M729,'Input Parameters'!$E$26,'Input Parameters'!$F$26)</f>
        <v>3.5896588493909982E-2</v>
      </c>
      <c r="O729" s="8">
        <f t="shared" ca="1" si="80"/>
        <v>0.84635647627025301</v>
      </c>
      <c r="P729" s="29">
        <f ca="1">_xlfn.LOGNORM.INV(O729,'Input Parameters'!$H$27,'Input Parameters'!$I$27)</f>
        <v>2.2364348779451073</v>
      </c>
      <c r="Q729" s="10"/>
      <c r="R729" s="15">
        <f>'Input Parameters'!$E$28</f>
        <v>12.7</v>
      </c>
      <c r="S729" s="10">
        <f t="shared" ca="1" si="81"/>
        <v>0.81632898389735353</v>
      </c>
      <c r="T729" s="25">
        <f ca="1">_xlfn.LOGNORM.INV(S729,'Input Parameters'!$H$29,'Input Parameters'!$I$29)</f>
        <v>64.43405310159568</v>
      </c>
      <c r="U729" s="10">
        <f t="shared" ca="1" si="82"/>
        <v>0.2767458887691433</v>
      </c>
      <c r="V729" s="29">
        <f ca="1">IF('Input Parameters'!$D$30="Beta",_xlfn.BETA.INV(U729,'Input Parameters'!$L$30,'Input Parameters'!$M$30,'Input Parameters'!$J$30,'Input Parameters'!$K$30),IF('Input Parameters'!$D$30="LogNorm",_xlfn.LOGNORM.INV(U729,'Input Parameters'!$H$30,'Input Parameters'!$I$30)))</f>
        <v>0.79100008998129623</v>
      </c>
      <c r="W729" s="2">
        <f ca="1">N729+(P729-N729)*(1-ERF((T729-R729)/(2*SQRT(L729*'Input Parameters'!$E$31))))</f>
        <v>0.57571393239368784</v>
      </c>
      <c r="X729">
        <f t="shared" ca="1" si="83"/>
        <v>1</v>
      </c>
      <c r="Y729" s="7"/>
    </row>
    <row r="730" spans="1:25" ht="15" customHeight="1" x14ac:dyDescent="0.3">
      <c r="A730" s="130">
        <v>723</v>
      </c>
      <c r="B730" s="10">
        <f t="shared" ca="1" si="75"/>
        <v>0.6159866485749691</v>
      </c>
      <c r="C730" s="57">
        <f ca="1">_xlfn.NORM.INV(B730,'Input Parameters'!$E$19,'Input Parameters'!$F$19)</f>
        <v>592.22386929219692</v>
      </c>
      <c r="D730" s="10">
        <f t="shared" ca="1" si="76"/>
        <v>6.1113361739988825E-2</v>
      </c>
      <c r="E730" s="59">
        <f ca="1">IF(_xlfn.NORM.INV(D730,'Input Parameters'!$E$20,'Input Parameters'!$F$20)&lt;3500,3500,IF(_xlfn.NORM.INV(D730,'Input Parameters'!$E$20,'Input Parameters'!$F$20)&gt;5500,5500,_xlfn.NORM.INV(D730,'Input Parameters'!$E$20,'Input Parameters'!$F$20)))</f>
        <v>3718.1539231208217</v>
      </c>
      <c r="F730" s="10">
        <f t="shared" ca="1" si="77"/>
        <v>0.62958591657594387</v>
      </c>
      <c r="G730" s="61">
        <f ca="1">_xlfn.NORM.INV(F730,'Input Parameters'!$E$21,'Input Parameters'!$F$21)</f>
        <v>287.44974873540355</v>
      </c>
      <c r="H730" s="54">
        <f ca="1">EXP(E730*(1/'Input Parameters'!$E$22-1/G730))</f>
        <v>0.78268494549015499</v>
      </c>
      <c r="I730" s="10">
        <f t="shared" ca="1" si="78"/>
        <v>0.93134892934084601</v>
      </c>
      <c r="J730" s="29">
        <f ca="1">_xlfn.BETA.INV(I730,'Input Parameters'!$L$24,'Input Parameters'!$M$24,'Input Parameters'!$J$24,'Input Parameters'!$K$24)</f>
        <v>0.81687433545796762</v>
      </c>
      <c r="K730" s="156">
        <f ca="1">('Input Parameters'!$E$25/'Input Parameters'!$E$31)^$J730</f>
        <v>2.8515658004133336E-3</v>
      </c>
      <c r="L730" s="66">
        <f ca="1">$H730*$C730*'Input Parameters'!$E$23*K730</f>
        <v>1.3217712017141394</v>
      </c>
      <c r="M730" s="23">
        <f t="shared" ca="1" si="79"/>
        <v>8.6370574221881657E-2</v>
      </c>
      <c r="N730" s="15">
        <f ca="1">_xlfn.NORM.INV(M730,'Input Parameters'!$E$26,'Input Parameters'!$F$26)</f>
        <v>5.3675777494763439E-3</v>
      </c>
      <c r="O730" s="8">
        <f t="shared" ca="1" si="80"/>
        <v>0.71515837912847502</v>
      </c>
      <c r="P730" s="29">
        <f ca="1">_xlfn.LOGNORM.INV(O730,'Input Parameters'!$H$27,'Input Parameters'!$I$27)</f>
        <v>1.8307587762385489</v>
      </c>
      <c r="Q730" s="10"/>
      <c r="R730" s="15">
        <f>'Input Parameters'!$E$28</f>
        <v>12.7</v>
      </c>
      <c r="S730" s="10">
        <f t="shared" ca="1" si="81"/>
        <v>0.24017421392284655</v>
      </c>
      <c r="T730" s="25">
        <f ca="1">_xlfn.LOGNORM.INV(S730,'Input Parameters'!$H$29,'Input Parameters'!$I$29)</f>
        <v>53.795836710953878</v>
      </c>
      <c r="U730" s="10">
        <f t="shared" ca="1" si="82"/>
        <v>0.66511838996879991</v>
      </c>
      <c r="V730" s="29">
        <f ca="1">IF('Input Parameters'!$D$30="Beta",_xlfn.BETA.INV(U730,'Input Parameters'!$L$30,'Input Parameters'!$M$30,'Input Parameters'!$J$30,'Input Parameters'!$K$30),IF('Input Parameters'!$D$30="LogNorm",_xlfn.LOGNORM.INV(U730,'Input Parameters'!$H$30,'Input Parameters'!$I$30)))</f>
        <v>1.182208817197776</v>
      </c>
      <c r="W730" s="2">
        <f ca="1">N730+(P730-N730)*(1-ERF((T730-R730)/(2*SQRT(L730*'Input Parameters'!$E$31))))</f>
        <v>2.6332575415261829E-2</v>
      </c>
      <c r="X730">
        <f t="shared" ca="1" si="83"/>
        <v>1</v>
      </c>
      <c r="Y730" s="7"/>
    </row>
    <row r="731" spans="1:25" ht="15" customHeight="1" x14ac:dyDescent="0.3">
      <c r="A731" s="130">
        <v>724</v>
      </c>
      <c r="B731" s="10">
        <f t="shared" ca="1" si="75"/>
        <v>0.37107880468037591</v>
      </c>
      <c r="C731" s="57">
        <f ca="1">_xlfn.NORM.INV(B731,'Input Parameters'!$E$19,'Input Parameters'!$F$19)</f>
        <v>539.49971479392366</v>
      </c>
      <c r="D731" s="10">
        <f t="shared" ca="1" si="76"/>
        <v>0.36974007598078051</v>
      </c>
      <c r="E731" s="59">
        <f ca="1">IF(_xlfn.NORM.INV(D731,'Input Parameters'!$E$20,'Input Parameters'!$F$20)&lt;3500,3500,IF(_xlfn.NORM.INV(D731,'Input Parameters'!$E$20,'Input Parameters'!$F$20)&gt;5500,5500,_xlfn.NORM.INV(D731,'Input Parameters'!$E$20,'Input Parameters'!$F$20)))</f>
        <v>4567.2207122136706</v>
      </c>
      <c r="F731" s="10">
        <f t="shared" ca="1" si="77"/>
        <v>0.35167202963259836</v>
      </c>
      <c r="G731" s="61">
        <f ca="1">_xlfn.NORM.INV(F731,'Input Parameters'!$E$21,'Input Parameters'!$F$21)</f>
        <v>281.85683150200691</v>
      </c>
      <c r="H731" s="54">
        <f ca="1">EXP(E731*(1/'Input Parameters'!$E$22-1/G731))</f>
        <v>0.5399597093849352</v>
      </c>
      <c r="I731" s="10">
        <f t="shared" ca="1" si="78"/>
        <v>0.74061748249289316</v>
      </c>
      <c r="J731" s="29">
        <f ca="1">_xlfn.BETA.INV(I731,'Input Parameters'!$L$24,'Input Parameters'!$M$24,'Input Parameters'!$J$24,'Input Parameters'!$K$24)</f>
        <v>0.70671285286441998</v>
      </c>
      <c r="K731" s="156">
        <f ca="1">('Input Parameters'!$E$25/'Input Parameters'!$E$31)^$J731</f>
        <v>6.284692407219487E-3</v>
      </c>
      <c r="L731" s="66">
        <f ca="1">$H731*$C731*'Input Parameters'!$E$23*K731</f>
        <v>1.83078186213481</v>
      </c>
      <c r="M731" s="23">
        <f t="shared" ca="1" si="79"/>
        <v>0.31935618984086622</v>
      </c>
      <c r="N731" s="15">
        <f ca="1">_xlfn.NORM.INV(M731,'Input Parameters'!$E$26,'Input Parameters'!$F$26)</f>
        <v>2.4140502786674824E-2</v>
      </c>
      <c r="O731" s="8">
        <f t="shared" ca="1" si="80"/>
        <v>0.32323003398989569</v>
      </c>
      <c r="P731" s="29">
        <f ca="1">_xlfn.LOGNORM.INV(O731,'Input Parameters'!$H$27,'Input Parameters'!$I$27)</f>
        <v>1.1621647535808983</v>
      </c>
      <c r="Q731" s="10"/>
      <c r="R731" s="15">
        <f>'Input Parameters'!$E$28</f>
        <v>12.7</v>
      </c>
      <c r="S731" s="10">
        <f t="shared" ca="1" si="81"/>
        <v>1.3608718118592655E-2</v>
      </c>
      <c r="T731" s="25">
        <f ca="1">_xlfn.LOGNORM.INV(S731,'Input Parameters'!$H$29,'Input Parameters'!$I$29)</f>
        <v>45.444394770406689</v>
      </c>
      <c r="U731" s="10">
        <f t="shared" ca="1" si="82"/>
        <v>0.79155050004661565</v>
      </c>
      <c r="V731" s="29">
        <f ca="1">IF('Input Parameters'!$D$30="Beta",_xlfn.BETA.INV(U731,'Input Parameters'!$L$30,'Input Parameters'!$M$30,'Input Parameters'!$J$30,'Input Parameters'!$K$30),IF('Input Parameters'!$D$30="LogNorm",_xlfn.LOGNORM.INV(U731,'Input Parameters'!$H$30,'Input Parameters'!$I$30)))</f>
        <v>1.3762214908366452</v>
      </c>
      <c r="W731" s="2">
        <f ca="1">N731+(P731-N731)*(1-ERF((T731-R731)/(2*SQRT(L731*'Input Parameters'!$E$31))))</f>
        <v>0.12319651410518787</v>
      </c>
      <c r="X731">
        <f t="shared" ca="1" si="83"/>
        <v>1</v>
      </c>
      <c r="Y731" s="7"/>
    </row>
    <row r="732" spans="1:25" ht="15" customHeight="1" x14ac:dyDescent="0.3">
      <c r="A732" s="130">
        <v>725</v>
      </c>
      <c r="B732" s="10">
        <f t="shared" ca="1" si="75"/>
        <v>0.55663546171818745</v>
      </c>
      <c r="C732" s="57">
        <f ca="1">_xlfn.NORM.INV(B732,'Input Parameters'!$E$19,'Input Parameters'!$F$19)</f>
        <v>579.33654294431358</v>
      </c>
      <c r="D732" s="10">
        <f t="shared" ca="1" si="76"/>
        <v>0.74761247190562818</v>
      </c>
      <c r="E732" s="59">
        <f ca="1">IF(_xlfn.NORM.INV(D732,'Input Parameters'!$E$20,'Input Parameters'!$F$20)&lt;3500,3500,IF(_xlfn.NORM.INV(D732,'Input Parameters'!$E$20,'Input Parameters'!$F$20)&gt;5500,5500,_xlfn.NORM.INV(D732,'Input Parameters'!$E$20,'Input Parameters'!$F$20)))</f>
        <v>5266.8967969927917</v>
      </c>
      <c r="F732" s="10">
        <f t="shared" ca="1" si="77"/>
        <v>0.15390334962898899</v>
      </c>
      <c r="G732" s="61">
        <f ca="1">_xlfn.NORM.INV(F732,'Input Parameters'!$E$21,'Input Parameters'!$F$21)</f>
        <v>276.83409654180548</v>
      </c>
      <c r="H732" s="54">
        <f ca="1">EXP(E732*(1/'Input Parameters'!$E$22-1/G732))</f>
        <v>0.35004072194723257</v>
      </c>
      <c r="I732" s="10">
        <f t="shared" ca="1" si="78"/>
        <v>0.35416531315764965</v>
      </c>
      <c r="J732" s="29">
        <f ca="1">_xlfn.BETA.INV(I732,'Input Parameters'!$L$24,'Input Parameters'!$M$24,'Input Parameters'!$J$24,'Input Parameters'!$K$24)</f>
        <v>0.54602643802888562</v>
      </c>
      <c r="K732" s="156">
        <f ca="1">('Input Parameters'!$E$25/'Input Parameters'!$E$31)^$J732</f>
        <v>1.9901767878136235E-2</v>
      </c>
      <c r="L732" s="66">
        <f ca="1">$H732*$C732*'Input Parameters'!$E$23*K732</f>
        <v>4.0359070071285643</v>
      </c>
      <c r="M732" s="23">
        <f t="shared" ca="1" si="79"/>
        <v>0.46800576788549031</v>
      </c>
      <c r="N732" s="15">
        <f ca="1">_xlfn.NORM.INV(M732,'Input Parameters'!$E$26,'Input Parameters'!$F$26)</f>
        <v>3.2314040026344193E-2</v>
      </c>
      <c r="O732" s="8">
        <f t="shared" ca="1" si="80"/>
        <v>0.17468780671705364</v>
      </c>
      <c r="P732" s="29">
        <f ca="1">_xlfn.LOGNORM.INV(O732,'Input Parameters'!$H$27,'Input Parameters'!$I$27)</f>
        <v>0.9410144817789311</v>
      </c>
      <c r="Q732" s="10"/>
      <c r="R732" s="15">
        <f>'Input Parameters'!$E$28</f>
        <v>12.7</v>
      </c>
      <c r="S732" s="10">
        <f t="shared" ca="1" si="81"/>
        <v>0.62017002703054169</v>
      </c>
      <c r="T732" s="25">
        <f ca="1">_xlfn.LOGNORM.INV(S732,'Input Parameters'!$H$29,'Input Parameters'!$I$29)</f>
        <v>60.266688085640581</v>
      </c>
      <c r="U732" s="10">
        <f t="shared" ca="1" si="82"/>
        <v>0.29030785686150296</v>
      </c>
      <c r="V732" s="29">
        <f ca="1">IF('Input Parameters'!$D$30="Beta",_xlfn.BETA.INV(U732,'Input Parameters'!$L$30,'Input Parameters'!$M$30,'Input Parameters'!$J$30,'Input Parameters'!$K$30),IF('Input Parameters'!$D$30="LogNorm",_xlfn.LOGNORM.INV(U732,'Input Parameters'!$H$30,'Input Parameters'!$I$30)))</f>
        <v>0.8035920661190793</v>
      </c>
      <c r="W732" s="2">
        <f ca="1">N732+(P732-N732)*(1-ERF((T732-R732)/(2*SQRT(L732*'Input Parameters'!$E$31))))</f>
        <v>0.11780796121452435</v>
      </c>
      <c r="X732">
        <f t="shared" ca="1" si="83"/>
        <v>1</v>
      </c>
      <c r="Y732" s="7"/>
    </row>
    <row r="733" spans="1:25" ht="15" customHeight="1" x14ac:dyDescent="0.3">
      <c r="A733" s="130">
        <v>726</v>
      </c>
      <c r="B733" s="10">
        <f t="shared" ca="1" si="75"/>
        <v>0.77402788072425166</v>
      </c>
      <c r="C733" s="57">
        <f ca="1">_xlfn.NORM.INV(B733,'Input Parameters'!$E$19,'Input Parameters'!$F$19)</f>
        <v>630.85901055760837</v>
      </c>
      <c r="D733" s="10">
        <f t="shared" ca="1" si="76"/>
        <v>0.58002737677834093</v>
      </c>
      <c r="E733" s="59">
        <f ca="1">IF(_xlfn.NORM.INV(D733,'Input Parameters'!$E$20,'Input Parameters'!$F$20)&lt;3500,3500,IF(_xlfn.NORM.INV(D733,'Input Parameters'!$E$20,'Input Parameters'!$F$20)&gt;5500,5500,_xlfn.NORM.INV(D733,'Input Parameters'!$E$20,'Input Parameters'!$F$20)))</f>
        <v>4941.3744611800103</v>
      </c>
      <c r="F733" s="10">
        <f t="shared" ca="1" si="77"/>
        <v>0.17353722511542968</v>
      </c>
      <c r="G733" s="61">
        <f ca="1">_xlfn.NORM.INV(F733,'Input Parameters'!$E$21,'Input Parameters'!$F$21)</f>
        <v>277.45940678057497</v>
      </c>
      <c r="H733" s="54">
        <f ca="1">EXP(E733*(1/'Input Parameters'!$E$22-1/G733))</f>
        <v>0.38883478282237627</v>
      </c>
      <c r="I733" s="10">
        <f t="shared" ca="1" si="78"/>
        <v>0.1710205485178421</v>
      </c>
      <c r="J733" s="29">
        <f ca="1">_xlfn.BETA.INV(I733,'Input Parameters'!$L$24,'Input Parameters'!$M$24,'Input Parameters'!$J$24,'Input Parameters'!$K$24)</f>
        <v>0.45082739770499131</v>
      </c>
      <c r="K733" s="156">
        <f ca="1">('Input Parameters'!$E$25/'Input Parameters'!$E$31)^$J733</f>
        <v>3.9398329824211945E-2</v>
      </c>
      <c r="L733" s="66">
        <f ca="1">$H733*$C733*'Input Parameters'!$E$23*K733</f>
        <v>9.6644074046534278</v>
      </c>
      <c r="M733" s="23">
        <f t="shared" ca="1" si="79"/>
        <v>0.73063030578928367</v>
      </c>
      <c r="N733" s="15">
        <f ca="1">_xlfn.NORM.INV(M733,'Input Parameters'!$E$26,'Input Parameters'!$F$26)</f>
        <v>4.6909128297418147E-2</v>
      </c>
      <c r="O733" s="8">
        <f t="shared" ca="1" si="80"/>
        <v>0.95618258043897353</v>
      </c>
      <c r="P733" s="29">
        <f ca="1">_xlfn.LOGNORM.INV(O733,'Input Parameters'!$H$27,'Input Parameters'!$I$27)</f>
        <v>3.0308811339979598</v>
      </c>
      <c r="Q733" s="10"/>
      <c r="R733" s="15">
        <f>'Input Parameters'!$E$28</f>
        <v>12.7</v>
      </c>
      <c r="S733" s="10">
        <f t="shared" ca="1" si="81"/>
        <v>0.49943192270947312</v>
      </c>
      <c r="T733" s="25">
        <f ca="1">_xlfn.LOGNORM.INV(S733,'Input Parameters'!$H$29,'Input Parameters'!$I$29)</f>
        <v>58.222517767868872</v>
      </c>
      <c r="U733" s="10">
        <f t="shared" ca="1" si="82"/>
        <v>0.13174102733871018</v>
      </c>
      <c r="V733" s="29">
        <f ca="1">IF('Input Parameters'!$D$30="Beta",_xlfn.BETA.INV(U733,'Input Parameters'!$L$30,'Input Parameters'!$M$30,'Input Parameters'!$J$30,'Input Parameters'!$K$30),IF('Input Parameters'!$D$30="LogNorm",_xlfn.LOGNORM.INV(U733,'Input Parameters'!$H$30,'Input Parameters'!$I$30)))</f>
        <v>0.64291026265734874</v>
      </c>
      <c r="W733" s="2">
        <f ca="1">N733+(P733-N733)*(1-ERF((T733-R733)/(2*SQRT(L733*'Input Parameters'!$E$31))))</f>
        <v>0.94348796133952351</v>
      </c>
      <c r="X733">
        <f t="shared" ca="1" si="83"/>
        <v>0</v>
      </c>
      <c r="Y733" s="7"/>
    </row>
    <row r="734" spans="1:25" ht="15" customHeight="1" x14ac:dyDescent="0.3">
      <c r="A734" s="130">
        <v>727</v>
      </c>
      <c r="B734" s="10">
        <f t="shared" ca="1" si="75"/>
        <v>0.57799610309496952</v>
      </c>
      <c r="C734" s="57">
        <f ca="1">_xlfn.NORM.INV(B734,'Input Parameters'!$E$19,'Input Parameters'!$F$19)</f>
        <v>583.92703636904389</v>
      </c>
      <c r="D734" s="10">
        <f t="shared" ca="1" si="76"/>
        <v>0.20145670440395591</v>
      </c>
      <c r="E734" s="59">
        <f ca="1">IF(_xlfn.NORM.INV(D734,'Input Parameters'!$E$20,'Input Parameters'!$F$20)&lt;3500,3500,IF(_xlfn.NORM.INV(D734,'Input Parameters'!$E$20,'Input Parameters'!$F$20)&gt;5500,5500,_xlfn.NORM.INV(D734,'Input Parameters'!$E$20,'Input Parameters'!$F$20)))</f>
        <v>4214.4994573851363</v>
      </c>
      <c r="F734" s="10">
        <f t="shared" ca="1" si="77"/>
        <v>0.75743870202593577</v>
      </c>
      <c r="G734" s="61">
        <f ca="1">_xlfn.NORM.INV(F734,'Input Parameters'!$E$21,'Input Parameters'!$F$21)</f>
        <v>290.33696622792655</v>
      </c>
      <c r="H734" s="54">
        <f ca="1">EXP(E734*(1/'Input Parameters'!$E$22-1/G734))</f>
        <v>0.87639990262328094</v>
      </c>
      <c r="I734" s="10">
        <f t="shared" ca="1" si="78"/>
        <v>0.88690477958359926</v>
      </c>
      <c r="J734" s="29">
        <f ca="1">_xlfn.BETA.INV(I734,'Input Parameters'!$L$24,'Input Parameters'!$M$24,'Input Parameters'!$J$24,'Input Parameters'!$K$24)</f>
        <v>0.78370828135991155</v>
      </c>
      <c r="K734" s="156">
        <f ca="1">('Input Parameters'!$E$25/'Input Parameters'!$E$31)^$J734</f>
        <v>3.6175120807125909E-3</v>
      </c>
      <c r="L734" s="66">
        <f ca="1">$H734*$C734*'Input Parameters'!$E$23*K734</f>
        <v>1.8512748224364108</v>
      </c>
      <c r="M734" s="23">
        <f t="shared" ca="1" si="79"/>
        <v>0.89940921644547089</v>
      </c>
      <c r="N734" s="15">
        <f ca="1">_xlfn.NORM.INV(M734,'Input Parameters'!$E$26,'Input Parameters'!$F$26)</f>
        <v>6.0842042073783166E-2</v>
      </c>
      <c r="O734" s="8">
        <f t="shared" ca="1" si="80"/>
        <v>0.45444353005452209</v>
      </c>
      <c r="P734" s="29">
        <f ca="1">_xlfn.LOGNORM.INV(O734,'Input Parameters'!$H$27,'Input Parameters'!$I$27)</f>
        <v>1.3533476992059521</v>
      </c>
      <c r="Q734" s="10"/>
      <c r="R734" s="15">
        <f>'Input Parameters'!$E$28</f>
        <v>12.7</v>
      </c>
      <c r="S734" s="10">
        <f t="shared" ca="1" si="81"/>
        <v>0.29925568811393866</v>
      </c>
      <c r="T734" s="25">
        <f ca="1">_xlfn.LOGNORM.INV(S734,'Input Parameters'!$H$29,'Input Parameters'!$I$29)</f>
        <v>54.889135187761205</v>
      </c>
      <c r="U734" s="10">
        <f t="shared" ca="1" si="82"/>
        <v>0.52624874373610164</v>
      </c>
      <c r="V734" s="29">
        <f ca="1">IF('Input Parameters'!$D$30="Beta",_xlfn.BETA.INV(U734,'Input Parameters'!$L$30,'Input Parameters'!$M$30,'Input Parameters'!$J$30,'Input Parameters'!$K$30),IF('Input Parameters'!$D$30="LogNorm",_xlfn.LOGNORM.INV(U734,'Input Parameters'!$H$30,'Input Parameters'!$I$30)))</f>
        <v>1.0254913241218389</v>
      </c>
      <c r="W734" s="2">
        <f ca="1">N734+(P734-N734)*(1-ERF((T734-R734)/(2*SQRT(L734*'Input Parameters'!$E$31))))</f>
        <v>9.7471099566232539E-2</v>
      </c>
      <c r="X734">
        <f t="shared" ca="1" si="83"/>
        <v>1</v>
      </c>
      <c r="Y734" s="7"/>
    </row>
    <row r="735" spans="1:25" ht="15" customHeight="1" x14ac:dyDescent="0.3">
      <c r="A735" s="130">
        <v>728</v>
      </c>
      <c r="B735" s="10">
        <f t="shared" ca="1" si="75"/>
        <v>0.78401524716321369</v>
      </c>
      <c r="C735" s="57">
        <f ca="1">_xlfn.NORM.INV(B735,'Input Parameters'!$E$19,'Input Parameters'!$F$19)</f>
        <v>633.70228640789446</v>
      </c>
      <c r="D735" s="10">
        <f t="shared" ca="1" si="76"/>
        <v>0.59606348909498352</v>
      </c>
      <c r="E735" s="59">
        <f ca="1">IF(_xlfn.NORM.INV(D735,'Input Parameters'!$E$20,'Input Parameters'!$F$20)&lt;3500,3500,IF(_xlfn.NORM.INV(D735,'Input Parameters'!$E$20,'Input Parameters'!$F$20)&gt;5500,5500,_xlfn.NORM.INV(D735,'Input Parameters'!$E$20,'Input Parameters'!$F$20)))</f>
        <v>4970.2196182383041</v>
      </c>
      <c r="F735" s="10">
        <f t="shared" ca="1" si="77"/>
        <v>0.10881536158484095</v>
      </c>
      <c r="G735" s="61">
        <f ca="1">_xlfn.NORM.INV(F735,'Input Parameters'!$E$21,'Input Parameters'!$F$21)</f>
        <v>275.15977773300739</v>
      </c>
      <c r="H735" s="54">
        <f ca="1">EXP(E735*(1/'Input Parameters'!$E$22-1/G735))</f>
        <v>0.33292960899575696</v>
      </c>
      <c r="I735" s="10">
        <f t="shared" ca="1" si="78"/>
        <v>0.72357787806879026</v>
      </c>
      <c r="J735" s="29">
        <f ca="1">_xlfn.BETA.INV(I735,'Input Parameters'!$L$24,'Input Parameters'!$M$24,'Input Parameters'!$J$24,'Input Parameters'!$K$24)</f>
        <v>0.69912370090603382</v>
      </c>
      <c r="K735" s="156">
        <f ca="1">('Input Parameters'!$E$25/'Input Parameters'!$E$31)^$J735</f>
        <v>6.6363229920440641E-3</v>
      </c>
      <c r="L735" s="66">
        <f ca="1">$H735*$C735*'Input Parameters'!$E$23*K735</f>
        <v>1.4001198407183419</v>
      </c>
      <c r="M735" s="23">
        <f t="shared" ca="1" si="79"/>
        <v>0.76324169714782453</v>
      </c>
      <c r="N735" s="15">
        <f ca="1">_xlfn.NORM.INV(M735,'Input Parameters'!$E$26,'Input Parameters'!$F$26)</f>
        <v>4.9052150257077168E-2</v>
      </c>
      <c r="O735" s="8">
        <f t="shared" ca="1" si="80"/>
        <v>0.9048442522817276</v>
      </c>
      <c r="P735" s="29">
        <f ca="1">_xlfn.LOGNORM.INV(O735,'Input Parameters'!$H$27,'Input Parameters'!$I$27)</f>
        <v>2.5411557965761071</v>
      </c>
      <c r="Q735" s="10"/>
      <c r="R735" s="15">
        <f>'Input Parameters'!$E$28</f>
        <v>12.7</v>
      </c>
      <c r="S735" s="10">
        <f t="shared" ca="1" si="81"/>
        <v>0.5284735471381431</v>
      </c>
      <c r="T735" s="25">
        <f ca="1">_xlfn.LOGNORM.INV(S735,'Input Parameters'!$H$29,'Input Parameters'!$I$29)</f>
        <v>58.700726569142617</v>
      </c>
      <c r="U735" s="10">
        <f t="shared" ca="1" si="82"/>
        <v>0.49875651148662614</v>
      </c>
      <c r="V735" s="29">
        <f ca="1">IF('Input Parameters'!$D$30="Beta",_xlfn.BETA.INV(U735,'Input Parameters'!$L$30,'Input Parameters'!$M$30,'Input Parameters'!$J$30,'Input Parameters'!$K$30),IF('Input Parameters'!$D$30="LogNorm",_xlfn.LOGNORM.INV(U735,'Input Parameters'!$H$30,'Input Parameters'!$I$30)))</f>
        <v>0.99797966314347619</v>
      </c>
      <c r="W735" s="2">
        <f ca="1">N735+(P735-N735)*(1-ERF((T735-R735)/(2*SQRT(L735*'Input Parameters'!$E$31))))</f>
        <v>6.395149576264772E-2</v>
      </c>
      <c r="X735">
        <f t="shared" ca="1" si="83"/>
        <v>1</v>
      </c>
      <c r="Y735" s="7"/>
    </row>
    <row r="736" spans="1:25" ht="15" customHeight="1" x14ac:dyDescent="0.3">
      <c r="A736" s="130">
        <v>729</v>
      </c>
      <c r="B736" s="10">
        <f t="shared" ca="1" si="75"/>
        <v>0.88482698294432949</v>
      </c>
      <c r="C736" s="57">
        <f ca="1">_xlfn.NORM.INV(B736,'Input Parameters'!$E$19,'Input Parameters'!$F$19)</f>
        <v>668.65504301026363</v>
      </c>
      <c r="D736" s="10">
        <f t="shared" ca="1" si="76"/>
        <v>0.41531878610639261</v>
      </c>
      <c r="E736" s="59">
        <f ca="1">IF(_xlfn.NORM.INV(D736,'Input Parameters'!$E$20,'Input Parameters'!$F$20)&lt;3500,3500,IF(_xlfn.NORM.INV(D736,'Input Parameters'!$E$20,'Input Parameters'!$F$20)&gt;5500,5500,_xlfn.NORM.INV(D736,'Input Parameters'!$E$20,'Input Parameters'!$F$20)))</f>
        <v>4650.2812489530343</v>
      </c>
      <c r="F736" s="10">
        <f t="shared" ca="1" si="77"/>
        <v>0.17311467888272136</v>
      </c>
      <c r="G736" s="61">
        <f ca="1">_xlfn.NORM.INV(F736,'Input Parameters'!$E$21,'Input Parameters'!$F$21)</f>
        <v>277.44644368147328</v>
      </c>
      <c r="H736" s="54">
        <f ca="1">EXP(E736*(1/'Input Parameters'!$E$22-1/G736))</f>
        <v>0.41076335543428305</v>
      </c>
      <c r="I736" s="10">
        <f t="shared" ca="1" si="78"/>
        <v>0.58689767650587144</v>
      </c>
      <c r="J736" s="29">
        <f ca="1">_xlfn.BETA.INV(I736,'Input Parameters'!$L$24,'Input Parameters'!$M$24,'Input Parameters'!$J$24,'Input Parameters'!$K$24)</f>
        <v>0.64210616431074741</v>
      </c>
      <c r="K736" s="156">
        <f ca="1">('Input Parameters'!$E$25/'Input Parameters'!$E$31)^$J736</f>
        <v>9.9899147975996954E-3</v>
      </c>
      <c r="L736" s="66">
        <f ca="1">$H736*$C736*'Input Parameters'!$E$23*K736</f>
        <v>2.7438198994534218</v>
      </c>
      <c r="M736" s="23">
        <f t="shared" ca="1" si="79"/>
        <v>0.42952342181161229</v>
      </c>
      <c r="N736" s="15">
        <f ca="1">_xlfn.NORM.INV(M736,'Input Parameters'!$E$26,'Input Parameters'!$F$26)</f>
        <v>3.0270659868192953E-2</v>
      </c>
      <c r="O736" s="8">
        <f t="shared" ca="1" si="80"/>
        <v>0.18347305009626835</v>
      </c>
      <c r="P736" s="29">
        <f ca="1">_xlfn.LOGNORM.INV(O736,'Input Parameters'!$H$27,'Input Parameters'!$I$27)</f>
        <v>0.95510400400194273</v>
      </c>
      <c r="Q736" s="10"/>
      <c r="R736" s="15">
        <f>'Input Parameters'!$E$28</f>
        <v>12.7</v>
      </c>
      <c r="S736" s="10">
        <f t="shared" ca="1" si="81"/>
        <v>0.94751199587123225</v>
      </c>
      <c r="T736" s="25">
        <f ca="1">_xlfn.LOGNORM.INV(S736,'Input Parameters'!$H$29,'Input Parameters'!$I$29)</f>
        <v>69.856894511892861</v>
      </c>
      <c r="U736" s="10">
        <f t="shared" ca="1" si="82"/>
        <v>0.60366847766211706</v>
      </c>
      <c r="V736" s="29">
        <f ca="1">IF('Input Parameters'!$D$30="Beta",_xlfn.BETA.INV(U736,'Input Parameters'!$L$30,'Input Parameters'!$M$30,'Input Parameters'!$J$30,'Input Parameters'!$K$30),IF('Input Parameters'!$D$30="LogNorm",_xlfn.LOGNORM.INV(U736,'Input Parameters'!$H$30,'Input Parameters'!$I$30)))</f>
        <v>1.1083386220982334</v>
      </c>
      <c r="W736" s="2">
        <f ca="1">N736+(P736-N736)*(1-ERF((T736-R736)/(2*SQRT(L736*'Input Parameters'!$E$31))))</f>
        <v>4.3856887298414214E-2</v>
      </c>
      <c r="X736">
        <f t="shared" ca="1" si="83"/>
        <v>1</v>
      </c>
      <c r="Y736" s="7"/>
    </row>
    <row r="737" spans="1:25" ht="15" customHeight="1" x14ac:dyDescent="0.3">
      <c r="A737" s="130">
        <v>730</v>
      </c>
      <c r="B737" s="10">
        <f t="shared" ca="1" si="75"/>
        <v>0.54524629341604314</v>
      </c>
      <c r="C737" s="57">
        <f ca="1">_xlfn.NORM.INV(B737,'Input Parameters'!$E$19,'Input Parameters'!$F$19)</f>
        <v>576.90426031917866</v>
      </c>
      <c r="D737" s="10">
        <f t="shared" ca="1" si="76"/>
        <v>0.33427213372071074</v>
      </c>
      <c r="E737" s="59">
        <f ca="1">IF(_xlfn.NORM.INV(D737,'Input Parameters'!$E$20,'Input Parameters'!$F$20)&lt;3500,3500,IF(_xlfn.NORM.INV(D737,'Input Parameters'!$E$20,'Input Parameters'!$F$20)&gt;5500,5500,_xlfn.NORM.INV(D737,'Input Parameters'!$E$20,'Input Parameters'!$F$20)))</f>
        <v>4500.2972608362843</v>
      </c>
      <c r="F737" s="10">
        <f t="shared" ca="1" si="77"/>
        <v>0.19320134097299813</v>
      </c>
      <c r="G737" s="61">
        <f ca="1">_xlfn.NORM.INV(F737,'Input Parameters'!$E$21,'Input Parameters'!$F$21)</f>
        <v>278.04198607559766</v>
      </c>
      <c r="H737" s="54">
        <f ca="1">EXP(E737*(1/'Input Parameters'!$E$22-1/G737))</f>
        <v>0.43766617386332518</v>
      </c>
      <c r="I737" s="10">
        <f t="shared" ca="1" si="78"/>
        <v>8.7759388446193687E-2</v>
      </c>
      <c r="J737" s="29">
        <f ca="1">_xlfn.BETA.INV(I737,'Input Parameters'!$L$24,'Input Parameters'!$M$24,'Input Parameters'!$J$24,'Input Parameters'!$K$24)</f>
        <v>0.3856250844979599</v>
      </c>
      <c r="K737" s="156">
        <f ca="1">('Input Parameters'!$E$25/'Input Parameters'!$E$31)^$J737</f>
        <v>6.2894286871054195E-2</v>
      </c>
      <c r="L737" s="66">
        <f ca="1">$H737*$C737*'Input Parameters'!$E$23*K737</f>
        <v>15.880271594444237</v>
      </c>
      <c r="M737" s="23">
        <f t="shared" ca="1" si="79"/>
        <v>2.1751723232853903E-2</v>
      </c>
      <c r="N737" s="15">
        <f ca="1">_xlfn.NORM.INV(M737,'Input Parameters'!$E$26,'Input Parameters'!$F$26)</f>
        <v>-8.395721927992969E-3</v>
      </c>
      <c r="O737" s="8">
        <f t="shared" ca="1" si="80"/>
        <v>4.919566511467699E-2</v>
      </c>
      <c r="P737" s="29">
        <f ca="1">_xlfn.LOGNORM.INV(O737,'Input Parameters'!$H$27,'Input Parameters'!$I$27)</f>
        <v>0.68525654526299751</v>
      </c>
      <c r="Q737" s="10"/>
      <c r="R737" s="15">
        <f>'Input Parameters'!$E$28</f>
        <v>12.7</v>
      </c>
      <c r="S737" s="10">
        <f t="shared" ca="1" si="81"/>
        <v>3.8836959175543306E-2</v>
      </c>
      <c r="T737" s="25">
        <f ca="1">_xlfn.LOGNORM.INV(S737,'Input Parameters'!$H$29,'Input Parameters'!$I$29)</f>
        <v>47.767396196758376</v>
      </c>
      <c r="U737" s="10">
        <f t="shared" ca="1" si="82"/>
        <v>0.28152150169026524</v>
      </c>
      <c r="V737" s="29">
        <f ca="1">IF('Input Parameters'!$D$30="Beta",_xlfn.BETA.INV(U737,'Input Parameters'!$L$30,'Input Parameters'!$M$30,'Input Parameters'!$J$30,'Input Parameters'!$K$30),IF('Input Parameters'!$D$30="LogNorm",_xlfn.LOGNORM.INV(U737,'Input Parameters'!$H$30,'Input Parameters'!$I$30)))</f>
        <v>0.79544451173102493</v>
      </c>
      <c r="W737" s="2">
        <f ca="1">N737+(P737-N737)*(1-ERF((T737-R737)/(2*SQRT(L737*'Input Parameters'!$E$31))))</f>
        <v>0.36186373936343813</v>
      </c>
      <c r="X737">
        <f t="shared" ca="1" si="83"/>
        <v>1</v>
      </c>
      <c r="Y737" s="7"/>
    </row>
    <row r="738" spans="1:25" ht="15" customHeight="1" x14ac:dyDescent="0.3">
      <c r="A738" s="130">
        <v>731</v>
      </c>
      <c r="B738" s="10">
        <f t="shared" ca="1" si="75"/>
        <v>0.88738107942290889</v>
      </c>
      <c r="C738" s="57">
        <f ca="1">_xlfn.NORM.INV(B738,'Input Parameters'!$E$19,'Input Parameters'!$F$19)</f>
        <v>669.77462998377177</v>
      </c>
      <c r="D738" s="10">
        <f t="shared" ca="1" si="76"/>
        <v>0.63147916059260523</v>
      </c>
      <c r="E738" s="59">
        <f ca="1">IF(_xlfn.NORM.INV(D738,'Input Parameters'!$E$20,'Input Parameters'!$F$20)&lt;3500,3500,IF(_xlfn.NORM.INV(D738,'Input Parameters'!$E$20,'Input Parameters'!$F$20)&gt;5500,5500,_xlfn.NORM.INV(D738,'Input Parameters'!$E$20,'Input Parameters'!$F$20)))</f>
        <v>5035.0414465273388</v>
      </c>
      <c r="F738" s="10">
        <f t="shared" ca="1" si="77"/>
        <v>0.99957505412588432</v>
      </c>
      <c r="G738" s="61">
        <f ca="1">_xlfn.NORM.INV(F738,'Input Parameters'!$E$21,'Input Parameters'!$F$21)</f>
        <v>311.0710625556793</v>
      </c>
      <c r="H738" s="54">
        <f ca="1">EXP(E738*(1/'Input Parameters'!$E$22-1/G738))</f>
        <v>2.7136549128893899</v>
      </c>
      <c r="I738" s="10">
        <f t="shared" ca="1" si="78"/>
        <v>0.31173913660929764</v>
      </c>
      <c r="J738" s="29">
        <f ca="1">_xlfn.BETA.INV(I738,'Input Parameters'!$L$24,'Input Parameters'!$M$24,'Input Parameters'!$J$24,'Input Parameters'!$K$24)</f>
        <v>0.52670278420388206</v>
      </c>
      <c r="K738" s="156">
        <f ca="1">('Input Parameters'!$E$25/'Input Parameters'!$E$31)^$J738</f>
        <v>2.286089293996971E-2</v>
      </c>
      <c r="L738" s="66">
        <f ca="1">$H738*$C738*'Input Parameters'!$E$23*K738</f>
        <v>41.550523690735211</v>
      </c>
      <c r="M738" s="23">
        <f t="shared" ca="1" si="79"/>
        <v>0.46986466529631121</v>
      </c>
      <c r="N738" s="15">
        <f ca="1">_xlfn.NORM.INV(M738,'Input Parameters'!$E$26,'Input Parameters'!$F$26)</f>
        <v>3.2412188685554059E-2</v>
      </c>
      <c r="O738" s="8">
        <f t="shared" ca="1" si="80"/>
        <v>5.7708088383212064E-2</v>
      </c>
      <c r="P738" s="29">
        <f ca="1">_xlfn.LOGNORM.INV(O738,'Input Parameters'!$H$27,'Input Parameters'!$I$27)</f>
        <v>0.70943999331592067</v>
      </c>
      <c r="Q738" s="10"/>
      <c r="R738" s="15">
        <f>'Input Parameters'!$E$28</f>
        <v>12.7</v>
      </c>
      <c r="S738" s="10">
        <f t="shared" ca="1" si="81"/>
        <v>0.23042465933154832</v>
      </c>
      <c r="T738" s="25">
        <f ca="1">_xlfn.LOGNORM.INV(S738,'Input Parameters'!$H$29,'Input Parameters'!$I$29)</f>
        <v>53.604673537037428</v>
      </c>
      <c r="U738" s="10">
        <f t="shared" ca="1" si="82"/>
        <v>0.16289443559701267</v>
      </c>
      <c r="V738" s="29">
        <f ca="1">IF('Input Parameters'!$D$30="Beta",_xlfn.BETA.INV(U738,'Input Parameters'!$L$30,'Input Parameters'!$M$30,'Input Parameters'!$J$30,'Input Parameters'!$K$30),IF('Input Parameters'!$D$30="LogNorm",_xlfn.LOGNORM.INV(U738,'Input Parameters'!$H$30,'Input Parameters'!$I$30)))</f>
        <v>0.67821585065323919</v>
      </c>
      <c r="W738" s="2">
        <f ca="1">N738+(P738-N738)*(1-ERF((T738-R738)/(2*SQRT(L738*'Input Parameters'!$E$31))))</f>
        <v>0.4749432466150954</v>
      </c>
      <c r="X738">
        <f t="shared" ca="1" si="83"/>
        <v>1</v>
      </c>
      <c r="Y738" s="7"/>
    </row>
    <row r="739" spans="1:25" ht="15" customHeight="1" x14ac:dyDescent="0.3">
      <c r="A739" s="130">
        <v>732</v>
      </c>
      <c r="B739" s="10">
        <f t="shared" ca="1" si="75"/>
        <v>0.68285021652893696</v>
      </c>
      <c r="C739" s="57">
        <f ca="1">_xlfn.NORM.INV(B739,'Input Parameters'!$E$19,'Input Parameters'!$F$19)</f>
        <v>607.49529260152087</v>
      </c>
      <c r="D739" s="10">
        <f t="shared" ca="1" si="76"/>
        <v>0.8392032232367308</v>
      </c>
      <c r="E739" s="59">
        <f ca="1">IF(_xlfn.NORM.INV(D739,'Input Parameters'!$E$20,'Input Parameters'!$F$20)&lt;3500,3500,IF(_xlfn.NORM.INV(D739,'Input Parameters'!$E$20,'Input Parameters'!$F$20)&gt;5500,5500,_xlfn.NORM.INV(D739,'Input Parameters'!$E$20,'Input Parameters'!$F$20)))</f>
        <v>5493.831937655963</v>
      </c>
      <c r="F739" s="10">
        <f t="shared" ca="1" si="77"/>
        <v>0.3019536366229757</v>
      </c>
      <c r="G739" s="61">
        <f ca="1">_xlfn.NORM.INV(F739,'Input Parameters'!$E$21,'Input Parameters'!$F$21)</f>
        <v>280.77231151403413</v>
      </c>
      <c r="H739" s="54">
        <f ca="1">EXP(E739*(1/'Input Parameters'!$E$22-1/G739))</f>
        <v>0.44194125794861244</v>
      </c>
      <c r="I739" s="10">
        <f t="shared" ca="1" si="78"/>
        <v>0.53558385018903731</v>
      </c>
      <c r="J739" s="29">
        <f ca="1">_xlfn.BETA.INV(I739,'Input Parameters'!$L$24,'Input Parameters'!$M$24,'Input Parameters'!$J$24,'Input Parameters'!$K$24)</f>
        <v>0.62148314714601005</v>
      </c>
      <c r="K739" s="156">
        <f ca="1">('Input Parameters'!$E$25/'Input Parameters'!$E$31)^$J739</f>
        <v>1.1582742348292341E-2</v>
      </c>
      <c r="L739" s="66">
        <f ca="1">$H739*$C739*'Input Parameters'!$E$23*K739</f>
        <v>3.1097026256055158</v>
      </c>
      <c r="M739" s="23">
        <f t="shared" ca="1" si="79"/>
        <v>0.94607613239358168</v>
      </c>
      <c r="N739" s="15">
        <f ca="1">_xlfn.NORM.INV(M739,'Input Parameters'!$E$26,'Input Parameters'!$F$26)</f>
        <v>6.7766796086450309E-2</v>
      </c>
      <c r="O739" s="8">
        <f t="shared" ca="1" si="80"/>
        <v>0.41734303053557154</v>
      </c>
      <c r="P739" s="29">
        <f ca="1">_xlfn.LOGNORM.INV(O739,'Input Parameters'!$H$27,'Input Parameters'!$I$27)</f>
        <v>1.2980754993382937</v>
      </c>
      <c r="Q739" s="10"/>
      <c r="R739" s="15">
        <f>'Input Parameters'!$E$28</f>
        <v>12.7</v>
      </c>
      <c r="S739" s="10">
        <f t="shared" ca="1" si="81"/>
        <v>0.48901443619450402</v>
      </c>
      <c r="T739" s="25">
        <f ca="1">_xlfn.LOGNORM.INV(S739,'Input Parameters'!$H$29,'Input Parameters'!$I$29)</f>
        <v>58.052050314971162</v>
      </c>
      <c r="U739" s="10">
        <f t="shared" ca="1" si="82"/>
        <v>0.50109304702579727</v>
      </c>
      <c r="V739" s="29">
        <f ca="1">IF('Input Parameters'!$D$30="Beta",_xlfn.BETA.INV(U739,'Input Parameters'!$L$30,'Input Parameters'!$M$30,'Input Parameters'!$J$30,'Input Parameters'!$K$30),IF('Input Parameters'!$D$30="LogNorm",_xlfn.LOGNORM.INV(U739,'Input Parameters'!$H$30,'Input Parameters'!$I$30)))</f>
        <v>1.000287278171883</v>
      </c>
      <c r="W739" s="2">
        <f ca="1">N739+(P739-N739)*(1-ERF((T739-R739)/(2*SQRT(L739*'Input Parameters'!$E$31))))</f>
        <v>0.15263579011893091</v>
      </c>
      <c r="X739">
        <f t="shared" ca="1" si="83"/>
        <v>1</v>
      </c>
      <c r="Y739" s="7"/>
    </row>
    <row r="740" spans="1:25" ht="15" customHeight="1" x14ac:dyDescent="0.3">
      <c r="A740" s="130">
        <v>733</v>
      </c>
      <c r="B740" s="10">
        <f t="shared" ca="1" si="75"/>
        <v>0.91214187869208885</v>
      </c>
      <c r="C740" s="57">
        <f ca="1">_xlfn.NORM.INV(B740,'Input Parameters'!$E$19,'Input Parameters'!$F$19)</f>
        <v>681.71833320794315</v>
      </c>
      <c r="D740" s="10">
        <f t="shared" ca="1" si="76"/>
        <v>0.27097341166388578</v>
      </c>
      <c r="E740" s="59">
        <f ca="1">IF(_xlfn.NORM.INV(D740,'Input Parameters'!$E$20,'Input Parameters'!$F$20)&lt;3500,3500,IF(_xlfn.NORM.INV(D740,'Input Parameters'!$E$20,'Input Parameters'!$F$20)&gt;5500,5500,_xlfn.NORM.INV(D740,'Input Parameters'!$E$20,'Input Parameters'!$F$20)))</f>
        <v>4373.0898340375679</v>
      </c>
      <c r="F740" s="10">
        <f t="shared" ca="1" si="77"/>
        <v>0.25429063857850698</v>
      </c>
      <c r="G740" s="61">
        <f ca="1">_xlfn.NORM.INV(F740,'Input Parameters'!$E$21,'Input Parameters'!$F$21)</f>
        <v>279.65415960300197</v>
      </c>
      <c r="H740" s="54">
        <f ca="1">EXP(E740*(1/'Input Parameters'!$E$22-1/G740))</f>
        <v>0.49052881206384347</v>
      </c>
      <c r="I740" s="10">
        <f t="shared" ca="1" si="78"/>
        <v>0.59983003511850252</v>
      </c>
      <c r="J740" s="29">
        <f ca="1">_xlfn.BETA.INV(I740,'Input Parameters'!$L$24,'Input Parameters'!$M$24,'Input Parameters'!$J$24,'Input Parameters'!$K$24)</f>
        <v>0.64732806111573171</v>
      </c>
      <c r="K740" s="156">
        <f ca="1">('Input Parameters'!$E$25/'Input Parameters'!$E$31)^$J740</f>
        <v>9.6226196250309426E-3</v>
      </c>
      <c r="L740" s="66">
        <f ca="1">$H740*$C740*'Input Parameters'!$E$23*K740</f>
        <v>3.2178279066470066</v>
      </c>
      <c r="M740" s="23">
        <f t="shared" ca="1" si="79"/>
        <v>2.9750340999032954E-2</v>
      </c>
      <c r="N740" s="15">
        <f ca="1">_xlfn.NORM.INV(M740,'Input Parameters'!$E$26,'Input Parameters'!$F$26)</f>
        <v>-5.5739860842740976E-3</v>
      </c>
      <c r="O740" s="8">
        <f t="shared" ca="1" si="80"/>
        <v>6.9398652692660767E-2</v>
      </c>
      <c r="P740" s="29">
        <f ca="1">_xlfn.LOGNORM.INV(O740,'Input Parameters'!$H$27,'Input Parameters'!$I$27)</f>
        <v>0.73957304274180424</v>
      </c>
      <c r="Q740" s="10"/>
      <c r="R740" s="15">
        <f>'Input Parameters'!$E$28</f>
        <v>12.7</v>
      </c>
      <c r="S740" s="10">
        <f t="shared" ca="1" si="81"/>
        <v>0.19544724241647571</v>
      </c>
      <c r="T740" s="25">
        <f ca="1">_xlfn.LOGNORM.INV(S740,'Input Parameters'!$H$29,'Input Parameters'!$I$29)</f>
        <v>52.884062695562747</v>
      </c>
      <c r="U740" s="10">
        <f t="shared" ca="1" si="82"/>
        <v>0.94371297874964843</v>
      </c>
      <c r="V740" s="29">
        <f ca="1">IF('Input Parameters'!$D$30="Beta",_xlfn.BETA.INV(U740,'Input Parameters'!$L$30,'Input Parameters'!$M$30,'Input Parameters'!$J$30,'Input Parameters'!$K$30),IF('Input Parameters'!$D$30="LogNorm",_xlfn.LOGNORM.INV(U740,'Input Parameters'!$H$30,'Input Parameters'!$I$30)))</f>
        <v>1.868108646577946</v>
      </c>
      <c r="W740" s="2">
        <f ca="1">N740+(P740-N740)*(1-ERF((T740-R740)/(2*SQRT(L740*'Input Parameters'!$E$31))))</f>
        <v>7.8770579175003991E-2</v>
      </c>
      <c r="X740">
        <f t="shared" ca="1" si="83"/>
        <v>1</v>
      </c>
      <c r="Y740" s="7"/>
    </row>
    <row r="741" spans="1:25" ht="15" customHeight="1" x14ac:dyDescent="0.3">
      <c r="A741" s="130">
        <v>734</v>
      </c>
      <c r="B741" s="10">
        <f t="shared" ca="1" si="75"/>
        <v>0.47369020555428165</v>
      </c>
      <c r="C741" s="57">
        <f ca="1">_xlfn.NORM.INV(B741,'Input Parameters'!$E$19,'Input Parameters'!$F$19)</f>
        <v>561.72327443066388</v>
      </c>
      <c r="D741" s="10">
        <f t="shared" ca="1" si="76"/>
        <v>0.25736621886887079</v>
      </c>
      <c r="E741" s="59">
        <f ca="1">IF(_xlfn.NORM.INV(D741,'Input Parameters'!$E$20,'Input Parameters'!$F$20)&lt;3500,3500,IF(_xlfn.NORM.INV(D741,'Input Parameters'!$E$20,'Input Parameters'!$F$20)&gt;5500,5500,_xlfn.NORM.INV(D741,'Input Parameters'!$E$20,'Input Parameters'!$F$20)))</f>
        <v>4343.9593945313372</v>
      </c>
      <c r="F741" s="10">
        <f t="shared" ca="1" si="77"/>
        <v>0.10985504323599837</v>
      </c>
      <c r="G741" s="61">
        <f ca="1">_xlfn.NORM.INV(F741,'Input Parameters'!$E$21,'Input Parameters'!$F$21)</f>
        <v>275.20342682940651</v>
      </c>
      <c r="H741" s="54">
        <f ca="1">EXP(E741*(1/'Input Parameters'!$E$22-1/G741))</f>
        <v>0.38337577335215645</v>
      </c>
      <c r="I741" s="10">
        <f t="shared" ca="1" si="78"/>
        <v>0.93793397867534678</v>
      </c>
      <c r="J741" s="29">
        <f ca="1">_xlfn.BETA.INV(I741,'Input Parameters'!$L$24,'Input Parameters'!$M$24,'Input Parameters'!$J$24,'Input Parameters'!$K$24)</f>
        <v>0.82275012369499967</v>
      </c>
      <c r="K741" s="156">
        <f ca="1">('Input Parameters'!$E$25/'Input Parameters'!$E$31)^$J741</f>
        <v>2.7338694858289577E-3</v>
      </c>
      <c r="L741" s="66">
        <f ca="1">$H741*$C741*'Input Parameters'!$E$23*K741</f>
        <v>0.58874178666256394</v>
      </c>
      <c r="M741" s="23">
        <f t="shared" ca="1" si="79"/>
        <v>0.5134106775823053</v>
      </c>
      <c r="N741" s="15">
        <f ca="1">_xlfn.NORM.INV(M741,'Input Parameters'!$E$26,'Input Parameters'!$F$26)</f>
        <v>3.4706060258924101E-2</v>
      </c>
      <c r="O741" s="8">
        <f t="shared" ca="1" si="80"/>
        <v>0.62849755950584163</v>
      </c>
      <c r="P741" s="29">
        <f ca="1">_xlfn.LOGNORM.INV(O741,'Input Parameters'!$H$27,'Input Parameters'!$I$27)</f>
        <v>1.645868393362532</v>
      </c>
      <c r="Q741" s="10"/>
      <c r="R741" s="15">
        <f>'Input Parameters'!$E$28</f>
        <v>12.7</v>
      </c>
      <c r="S741" s="10">
        <f t="shared" ca="1" si="81"/>
        <v>0.19595627566898621</v>
      </c>
      <c r="T741" s="25">
        <f ca="1">_xlfn.LOGNORM.INV(S741,'Input Parameters'!$H$29,'Input Parameters'!$I$29)</f>
        <v>52.895002100043648</v>
      </c>
      <c r="U741" s="10">
        <f t="shared" ca="1" si="82"/>
        <v>0.38672580422610481</v>
      </c>
      <c r="V741" s="29">
        <f ca="1">IF('Input Parameters'!$D$30="Beta",_xlfn.BETA.INV(U741,'Input Parameters'!$L$30,'Input Parameters'!$M$30,'Input Parameters'!$J$30,'Input Parameters'!$K$30),IF('Input Parameters'!$D$30="LogNorm",_xlfn.LOGNORM.INV(U741,'Input Parameters'!$H$30,'Input Parameters'!$I$30)))</f>
        <v>0.89198073023891422</v>
      </c>
      <c r="W741" s="2">
        <f ca="1">N741+(P741-N741)*(1-ERF((T741-R741)/(2*SQRT(L741*'Input Parameters'!$E$31))))</f>
        <v>3.504771928275225E-2</v>
      </c>
      <c r="X741">
        <f t="shared" ca="1" si="83"/>
        <v>1</v>
      </c>
      <c r="Y741" s="7"/>
    </row>
    <row r="742" spans="1:25" ht="15" customHeight="1" x14ac:dyDescent="0.3">
      <c r="A742" s="130">
        <v>735</v>
      </c>
      <c r="B742" s="10">
        <f t="shared" ca="1" si="75"/>
        <v>0.83951853949407751</v>
      </c>
      <c r="C742" s="57">
        <f ca="1">_xlfn.NORM.INV(B742,'Input Parameters'!$E$19,'Input Parameters'!$F$19)</f>
        <v>651.16464837848582</v>
      </c>
      <c r="D742" s="10">
        <f t="shared" ca="1" si="76"/>
        <v>0.14877903150384808</v>
      </c>
      <c r="E742" s="59">
        <f ca="1">IF(_xlfn.NORM.INV(D742,'Input Parameters'!$E$20,'Input Parameters'!$F$20)&lt;3500,3500,IF(_xlfn.NORM.INV(D742,'Input Parameters'!$E$20,'Input Parameters'!$F$20)&gt;5500,5500,_xlfn.NORM.INV(D742,'Input Parameters'!$E$20,'Input Parameters'!$F$20)))</f>
        <v>4070.820978998458</v>
      </c>
      <c r="F742" s="10">
        <f t="shared" ca="1" si="77"/>
        <v>0.21023040974746088</v>
      </c>
      <c r="G742" s="61">
        <f ca="1">_xlfn.NORM.INV(F742,'Input Parameters'!$E$21,'Input Parameters'!$F$21)</f>
        <v>278.51781084857589</v>
      </c>
      <c r="H742" s="54">
        <f ca="1">EXP(E742*(1/'Input Parameters'!$E$22-1/G742))</f>
        <v>0.48557100205770598</v>
      </c>
      <c r="I742" s="10">
        <f t="shared" ca="1" si="78"/>
        <v>0.45861099966428698</v>
      </c>
      <c r="J742" s="29">
        <f ca="1">_xlfn.BETA.INV(I742,'Input Parameters'!$L$24,'Input Parameters'!$M$24,'Input Parameters'!$J$24,'Input Parameters'!$K$24)</f>
        <v>0.59033948531106173</v>
      </c>
      <c r="K742" s="156">
        <f ca="1">('Input Parameters'!$E$25/'Input Parameters'!$E$31)^$J742</f>
        <v>1.4482294093773924E-2</v>
      </c>
      <c r="L742" s="66">
        <f ca="1">$H742*$C742*'Input Parameters'!$E$23*K742</f>
        <v>4.5791083553131458</v>
      </c>
      <c r="M742" s="23">
        <f t="shared" ca="1" si="79"/>
        <v>0.38465405727581026</v>
      </c>
      <c r="N742" s="15">
        <f ca="1">_xlfn.NORM.INV(M742,'Input Parameters'!$E$26,'Input Parameters'!$F$26)</f>
        <v>2.7841119312933579E-2</v>
      </c>
      <c r="O742" s="8">
        <f t="shared" ca="1" si="80"/>
        <v>0.1706284292885204</v>
      </c>
      <c r="P742" s="29">
        <f ca="1">_xlfn.LOGNORM.INV(O742,'Input Parameters'!$H$27,'Input Parameters'!$I$27)</f>
        <v>0.93442502881396061</v>
      </c>
      <c r="Q742" s="10"/>
      <c r="R742" s="15">
        <f>'Input Parameters'!$E$28</f>
        <v>12.7</v>
      </c>
      <c r="S742" s="10">
        <f t="shared" ca="1" si="81"/>
        <v>0.59457424890592669</v>
      </c>
      <c r="T742" s="25">
        <f ca="1">_xlfn.LOGNORM.INV(S742,'Input Parameters'!$H$29,'Input Parameters'!$I$29)</f>
        <v>59.817732758928472</v>
      </c>
      <c r="U742" s="10">
        <f t="shared" ca="1" si="82"/>
        <v>0.13694041931506651</v>
      </c>
      <c r="V742" s="29">
        <f ca="1">IF('Input Parameters'!$D$30="Beta",_xlfn.BETA.INV(U742,'Input Parameters'!$L$30,'Input Parameters'!$M$30,'Input Parameters'!$J$30,'Input Parameters'!$K$30),IF('Input Parameters'!$D$30="LogNorm",_xlfn.LOGNORM.INV(U742,'Input Parameters'!$H$30,'Input Parameters'!$I$30)))</f>
        <v>0.64903147762961211</v>
      </c>
      <c r="W742" s="2">
        <f ca="1">N742+(P742-N742)*(1-ERF((T742-R742)/(2*SQRT(L742*'Input Parameters'!$E$31))))</f>
        <v>0.13615861355449752</v>
      </c>
      <c r="X742">
        <f t="shared" ca="1" si="83"/>
        <v>1</v>
      </c>
      <c r="Y742" s="7"/>
    </row>
    <row r="743" spans="1:25" ht="15" customHeight="1" x14ac:dyDescent="0.3">
      <c r="A743" s="130">
        <v>736</v>
      </c>
      <c r="B743" s="10">
        <f t="shared" ca="1" si="75"/>
        <v>0.49010665087263261</v>
      </c>
      <c r="C743" s="57">
        <f ca="1">_xlfn.NORM.INV(B743,'Input Parameters'!$E$19,'Input Parameters'!$F$19)</f>
        <v>565.20427400688686</v>
      </c>
      <c r="D743" s="10">
        <f t="shared" ca="1" si="76"/>
        <v>0.66353389923479711</v>
      </c>
      <c r="E743" s="59">
        <f ca="1">IF(_xlfn.NORM.INV(D743,'Input Parameters'!$E$20,'Input Parameters'!$F$20)&lt;3500,3500,IF(_xlfn.NORM.INV(D743,'Input Parameters'!$E$20,'Input Parameters'!$F$20)&gt;5500,5500,_xlfn.NORM.INV(D743,'Input Parameters'!$E$20,'Input Parameters'!$F$20)))</f>
        <v>5095.4890148672812</v>
      </c>
      <c r="F743" s="10">
        <f t="shared" ca="1" si="77"/>
        <v>5.0524255666834161E-2</v>
      </c>
      <c r="G743" s="61">
        <f ca="1">_xlfn.NORM.INV(F743,'Input Parameters'!$E$21,'Input Parameters'!$F$21)</f>
        <v>271.96123825057384</v>
      </c>
      <c r="H743" s="54">
        <f ca="1">EXP(E743*(1/'Input Parameters'!$E$22-1/G743))</f>
        <v>0.26045165575880008</v>
      </c>
      <c r="I743" s="10">
        <f t="shared" ca="1" si="78"/>
        <v>0.44058401701308936</v>
      </c>
      <c r="J743" s="29">
        <f ca="1">_xlfn.BETA.INV(I743,'Input Parameters'!$L$24,'Input Parameters'!$M$24,'Input Parameters'!$J$24,'Input Parameters'!$K$24)</f>
        <v>0.58291981846315477</v>
      </c>
      <c r="K743" s="156">
        <f ca="1">('Input Parameters'!$E$25/'Input Parameters'!$E$31)^$J743</f>
        <v>1.5274001589727299E-2</v>
      </c>
      <c r="L743" s="66">
        <f ca="1">$H743*$C743*'Input Parameters'!$E$23*K743</f>
        <v>2.2484611677147881</v>
      </c>
      <c r="M743" s="23">
        <f t="shared" ca="1" si="79"/>
        <v>0.57688053786162319</v>
      </c>
      <c r="N743" s="15">
        <f ca="1">_xlfn.NORM.INV(M743,'Input Parameters'!$E$26,'Input Parameters'!$F$26)</f>
        <v>3.8072309243943267E-2</v>
      </c>
      <c r="O743" s="8">
        <f t="shared" ca="1" si="80"/>
        <v>1.0750562502781502E-4</v>
      </c>
      <c r="P743" s="29">
        <f ca="1">_xlfn.LOGNORM.INV(O743,'Input Parameters'!$H$27,'Input Parameters'!$I$27)</f>
        <v>0.27692312912530304</v>
      </c>
      <c r="Q743" s="10"/>
      <c r="R743" s="15">
        <f>'Input Parameters'!$E$28</f>
        <v>12.7</v>
      </c>
      <c r="S743" s="10">
        <f t="shared" ca="1" si="81"/>
        <v>0.42310555251814763</v>
      </c>
      <c r="T743" s="25">
        <f ca="1">_xlfn.LOGNORM.INV(S743,'Input Parameters'!$H$29,'Input Parameters'!$I$29)</f>
        <v>56.977479674604261</v>
      </c>
      <c r="U743" s="10">
        <f t="shared" ca="1" si="82"/>
        <v>0.90673643094959677</v>
      </c>
      <c r="V743" s="29">
        <f ca="1">IF('Input Parameters'!$D$30="Beta",_xlfn.BETA.INV(U743,'Input Parameters'!$L$30,'Input Parameters'!$M$30,'Input Parameters'!$J$30,'Input Parameters'!$K$30),IF('Input Parameters'!$D$30="LogNorm",_xlfn.LOGNORM.INV(U743,'Input Parameters'!$H$30,'Input Parameters'!$I$30)))</f>
        <v>1.6822075489527912</v>
      </c>
      <c r="W743" s="2">
        <f ca="1">N743+(P743-N743)*(1-ERF((T743-R743)/(2*SQRT(L743*'Input Parameters'!$E$31))))</f>
        <v>4.686205078763056E-2</v>
      </c>
      <c r="X743">
        <f t="shared" ca="1" si="83"/>
        <v>1</v>
      </c>
      <c r="Y743" s="7"/>
    </row>
    <row r="744" spans="1:25" ht="15" customHeight="1" x14ac:dyDescent="0.3">
      <c r="A744" s="130">
        <v>737</v>
      </c>
      <c r="B744" s="10">
        <f t="shared" ca="1" si="75"/>
        <v>0.24776105682891592</v>
      </c>
      <c r="C744" s="57">
        <f ca="1">_xlfn.NORM.INV(B744,'Input Parameters'!$E$19,'Input Parameters'!$F$19)</f>
        <v>509.70883440745445</v>
      </c>
      <c r="D744" s="10">
        <f t="shared" ca="1" si="76"/>
        <v>0.75808020334798143</v>
      </c>
      <c r="E744" s="59">
        <f ca="1">IF(_xlfn.NORM.INV(D744,'Input Parameters'!$E$20,'Input Parameters'!$F$20)&lt;3500,3500,IF(_xlfn.NORM.INV(D744,'Input Parameters'!$E$20,'Input Parameters'!$F$20)&gt;5500,5500,_xlfn.NORM.INV(D744,'Input Parameters'!$E$20,'Input Parameters'!$F$20)))</f>
        <v>5290.0983187262727</v>
      </c>
      <c r="F744" s="10">
        <f t="shared" ca="1" si="77"/>
        <v>0.22363742346509141</v>
      </c>
      <c r="G744" s="61">
        <f ca="1">_xlfn.NORM.INV(F744,'Input Parameters'!$E$21,'Input Parameters'!$F$21)</f>
        <v>278.87666643092126</v>
      </c>
      <c r="H744" s="54">
        <f ca="1">EXP(E744*(1/'Input Parameters'!$E$22-1/G744))</f>
        <v>0.40076971220505697</v>
      </c>
      <c r="I744" s="10">
        <f t="shared" ca="1" si="78"/>
        <v>0.29617645367251999</v>
      </c>
      <c r="J744" s="29">
        <f ca="1">_xlfn.BETA.INV(I744,'Input Parameters'!$L$24,'Input Parameters'!$M$24,'Input Parameters'!$J$24,'Input Parameters'!$K$24)</f>
        <v>0.51933042944049335</v>
      </c>
      <c r="K744" s="156">
        <f ca="1">('Input Parameters'!$E$25/'Input Parameters'!$E$31)^$J744</f>
        <v>2.4102453917024758E-2</v>
      </c>
      <c r="L744" s="66">
        <f ca="1">$H744*$C744*'Input Parameters'!$E$23*K744</f>
        <v>4.9235495712774515</v>
      </c>
      <c r="M744" s="23">
        <f t="shared" ca="1" si="79"/>
        <v>0.34612442198520876</v>
      </c>
      <c r="N744" s="15">
        <f ca="1">_xlfn.NORM.INV(M744,'Input Parameters'!$E$26,'Input Parameters'!$F$26)</f>
        <v>2.568809374775563E-2</v>
      </c>
      <c r="O744" s="8">
        <f t="shared" ca="1" si="80"/>
        <v>0.22042480654071972</v>
      </c>
      <c r="P744" s="29">
        <f ca="1">_xlfn.LOGNORM.INV(O744,'Input Parameters'!$H$27,'Input Parameters'!$I$27)</f>
        <v>1.0122945041274853</v>
      </c>
      <c r="Q744" s="10"/>
      <c r="R744" s="15">
        <f>'Input Parameters'!$E$28</f>
        <v>12.7</v>
      </c>
      <c r="S744" s="10">
        <f t="shared" ca="1" si="81"/>
        <v>0.25058261739330456</v>
      </c>
      <c r="T744" s="25">
        <f ca="1">_xlfn.LOGNORM.INV(S744,'Input Parameters'!$H$29,'Input Parameters'!$I$29)</f>
        <v>53.996035027547194</v>
      </c>
      <c r="U744" s="10">
        <f t="shared" ca="1" si="82"/>
        <v>9.2833668021162219E-2</v>
      </c>
      <c r="V744" s="29">
        <f ca="1">IF('Input Parameters'!$D$30="Beta",_xlfn.BETA.INV(U744,'Input Parameters'!$L$30,'Input Parameters'!$M$30,'Input Parameters'!$J$30,'Input Parameters'!$K$30),IF('Input Parameters'!$D$30="LogNorm",_xlfn.LOGNORM.INV(U744,'Input Parameters'!$H$30,'Input Parameters'!$I$30)))</f>
        <v>0.59291045914247464</v>
      </c>
      <c r="W744" s="2">
        <f ca="1">N744+(P744-N744)*(1-ERF((T744-R744)/(2*SQRT(L744*'Input Parameters'!$E$31))))</f>
        <v>0.21134350526986237</v>
      </c>
      <c r="X744">
        <f t="shared" ca="1" si="83"/>
        <v>1</v>
      </c>
      <c r="Y744" s="7"/>
    </row>
    <row r="745" spans="1:25" ht="15" customHeight="1" x14ac:dyDescent="0.3">
      <c r="A745" s="130">
        <v>738</v>
      </c>
      <c r="B745" s="10">
        <f t="shared" ca="1" si="75"/>
        <v>0.84334724774995329</v>
      </c>
      <c r="C745" s="57">
        <f ca="1">_xlfn.NORM.INV(B745,'Input Parameters'!$E$19,'Input Parameters'!$F$19)</f>
        <v>652.50222304527699</v>
      </c>
      <c r="D745" s="10">
        <f t="shared" ca="1" si="76"/>
        <v>0.29336339235732856</v>
      </c>
      <c r="E745" s="59">
        <f ca="1">IF(_xlfn.NORM.INV(D745,'Input Parameters'!$E$20,'Input Parameters'!$F$20)&lt;3500,3500,IF(_xlfn.NORM.INV(D745,'Input Parameters'!$E$20,'Input Parameters'!$F$20)&gt;5500,5500,_xlfn.NORM.INV(D745,'Input Parameters'!$E$20,'Input Parameters'!$F$20)))</f>
        <v>4419.4901954105462</v>
      </c>
      <c r="F745" s="10">
        <f t="shared" ca="1" si="77"/>
        <v>0.60533233124017016</v>
      </c>
      <c r="G745" s="61">
        <f ca="1">_xlfn.NORM.INV(F745,'Input Parameters'!$E$21,'Input Parameters'!$F$21)</f>
        <v>286.94998617202265</v>
      </c>
      <c r="H745" s="54">
        <f ca="1">EXP(E745*(1/'Input Parameters'!$E$22-1/G745))</f>
        <v>0.7275880871697914</v>
      </c>
      <c r="I745" s="10">
        <f t="shared" ca="1" si="78"/>
        <v>0.70191818364836844</v>
      </c>
      <c r="J745" s="29">
        <f ca="1">_xlfn.BETA.INV(I745,'Input Parameters'!$L$24,'Input Parameters'!$M$24,'Input Parameters'!$J$24,'Input Parameters'!$K$24)</f>
        <v>0.6896910177868818</v>
      </c>
      <c r="K745" s="156">
        <f ca="1">('Input Parameters'!$E$25/'Input Parameters'!$E$31)^$J745</f>
        <v>7.1009164017573172E-3</v>
      </c>
      <c r="L745" s="66">
        <f ca="1">$H745*$C745*'Input Parameters'!$E$23*K745</f>
        <v>3.3711802591516467</v>
      </c>
      <c r="M745" s="23">
        <f t="shared" ca="1" si="79"/>
        <v>0.9892259729734646</v>
      </c>
      <c r="N745" s="15">
        <f ca="1">_xlfn.NORM.INV(M745,'Input Parameters'!$E$26,'Input Parameters'!$F$26)</f>
        <v>8.2263069238422554E-2</v>
      </c>
      <c r="O745" s="8">
        <f t="shared" ca="1" si="80"/>
        <v>9.197099583145163E-2</v>
      </c>
      <c r="P745" s="29">
        <f ca="1">_xlfn.LOGNORM.INV(O745,'Input Parameters'!$H$27,'Input Parameters'!$I$27)</f>
        <v>0.79086642142929209</v>
      </c>
      <c r="Q745" s="10"/>
      <c r="R745" s="15">
        <f>'Input Parameters'!$E$28</f>
        <v>12.7</v>
      </c>
      <c r="S745" s="10">
        <f t="shared" ca="1" si="81"/>
        <v>0.27332971557032604</v>
      </c>
      <c r="T745" s="25">
        <f ca="1">_xlfn.LOGNORM.INV(S745,'Input Parameters'!$H$29,'Input Parameters'!$I$29)</f>
        <v>54.421360163794212</v>
      </c>
      <c r="U745" s="10">
        <f t="shared" ca="1" si="82"/>
        <v>0.64076459306678368</v>
      </c>
      <c r="V745" s="29">
        <f ca="1">IF('Input Parameters'!$D$30="Beta",_xlfn.BETA.INV(U745,'Input Parameters'!$L$30,'Input Parameters'!$M$30,'Input Parameters'!$J$30,'Input Parameters'!$K$30),IF('Input Parameters'!$D$30="LogNorm",_xlfn.LOGNORM.INV(U745,'Input Parameters'!$H$30,'Input Parameters'!$I$30)))</f>
        <v>1.1518503961595994</v>
      </c>
      <c r="W745" s="2">
        <f ca="1">N745+(P745-N745)*(1-ERF((T745-R745)/(2*SQRT(L745*'Input Parameters'!$E$31))))</f>
        <v>0.15886722939164399</v>
      </c>
      <c r="X745">
        <f t="shared" ca="1" si="83"/>
        <v>1</v>
      </c>
      <c r="Y745" s="7"/>
    </row>
    <row r="746" spans="1:25" ht="15" customHeight="1" x14ac:dyDescent="0.3">
      <c r="A746" s="130">
        <v>739</v>
      </c>
      <c r="B746" s="10">
        <f t="shared" ca="1" si="75"/>
        <v>0.54786025860931309</v>
      </c>
      <c r="C746" s="57">
        <f ca="1">_xlfn.NORM.INV(B746,'Input Parameters'!$E$19,'Input Parameters'!$F$19)</f>
        <v>577.46172536351946</v>
      </c>
      <c r="D746" s="10">
        <f t="shared" ca="1" si="76"/>
        <v>1.3670641681229667E-2</v>
      </c>
      <c r="E746" s="59">
        <f ca="1">IF(_xlfn.NORM.INV(D746,'Input Parameters'!$E$20,'Input Parameters'!$F$20)&lt;3500,3500,IF(_xlfn.NORM.INV(D746,'Input Parameters'!$E$20,'Input Parameters'!$F$20)&gt;5500,5500,_xlfn.NORM.INV(D746,'Input Parameters'!$E$20,'Input Parameters'!$F$20)))</f>
        <v>3500</v>
      </c>
      <c r="F746" s="10">
        <f t="shared" ca="1" si="77"/>
        <v>0.41241268989419311</v>
      </c>
      <c r="G746" s="61">
        <f ca="1">_xlfn.NORM.INV(F746,'Input Parameters'!$E$21,'Input Parameters'!$F$21)</f>
        <v>283.11024410848995</v>
      </c>
      <c r="H746" s="54">
        <f ca="1">EXP(E746*(1/'Input Parameters'!$E$22-1/G746))</f>
        <v>0.65883462079333632</v>
      </c>
      <c r="I746" s="10">
        <f t="shared" ca="1" si="78"/>
        <v>0.1955023985182629</v>
      </c>
      <c r="J746" s="29">
        <f ca="1">_xlfn.BETA.INV(I746,'Input Parameters'!$L$24,'Input Parameters'!$M$24,'Input Parameters'!$J$24,'Input Parameters'!$K$24)</f>
        <v>0.46600034375558558</v>
      </c>
      <c r="K746" s="156">
        <f ca="1">('Input Parameters'!$E$25/'Input Parameters'!$E$31)^$J746</f>
        <v>3.5335197818938506E-2</v>
      </c>
      <c r="L746" s="66">
        <f ca="1">$H746*$C746*'Input Parameters'!$E$23*K746</f>
        <v>13.443338795651155</v>
      </c>
      <c r="M746" s="23">
        <f t="shared" ca="1" si="79"/>
        <v>0.72952721583003677</v>
      </c>
      <c r="N746" s="15">
        <f ca="1">_xlfn.NORM.INV(M746,'Input Parameters'!$E$26,'Input Parameters'!$F$26)</f>
        <v>4.6839058421387816E-2</v>
      </c>
      <c r="O746" s="8">
        <f t="shared" ca="1" si="80"/>
        <v>0.37830106403732267</v>
      </c>
      <c r="P746" s="29">
        <f ca="1">_xlfn.LOGNORM.INV(O746,'Input Parameters'!$H$27,'Input Parameters'!$I$27)</f>
        <v>1.2412121641299858</v>
      </c>
      <c r="Q746" s="10"/>
      <c r="R746" s="15">
        <f>'Input Parameters'!$E$28</f>
        <v>12.7</v>
      </c>
      <c r="S746" s="10">
        <f t="shared" ca="1" si="81"/>
        <v>0.89736725279889173</v>
      </c>
      <c r="T746" s="25">
        <f ca="1">_xlfn.LOGNORM.INV(S746,'Input Parameters'!$H$29,'Input Parameters'!$I$29)</f>
        <v>67.131115995686443</v>
      </c>
      <c r="U746" s="10">
        <f t="shared" ca="1" si="82"/>
        <v>0.36329112861557655</v>
      </c>
      <c r="V746" s="29">
        <f ca="1">IF('Input Parameters'!$D$30="Beta",_xlfn.BETA.INV(U746,'Input Parameters'!$L$30,'Input Parameters'!$M$30,'Input Parameters'!$J$30,'Input Parameters'!$K$30),IF('Input Parameters'!$D$30="LogNorm",_xlfn.LOGNORM.INV(U746,'Input Parameters'!$H$30,'Input Parameters'!$I$30)))</f>
        <v>0.87050111990721712</v>
      </c>
      <c r="W746" s="2">
        <f ca="1">N746+(P746-N746)*(1-ERF((T746-R746)/(2*SQRT(L746*'Input Parameters'!$E$31))))</f>
        <v>0.3977949517431853</v>
      </c>
      <c r="X746">
        <f t="shared" ca="1" si="83"/>
        <v>1</v>
      </c>
      <c r="Y746" s="7"/>
    </row>
    <row r="747" spans="1:25" ht="15" customHeight="1" x14ac:dyDescent="0.3">
      <c r="A747" s="130">
        <v>740</v>
      </c>
      <c r="B747" s="10">
        <f t="shared" ca="1" si="75"/>
        <v>0.47575924280125781</v>
      </c>
      <c r="C747" s="57">
        <f ca="1">_xlfn.NORM.INV(B747,'Input Parameters'!$E$19,'Input Parameters'!$F$19)</f>
        <v>562.1623994991495</v>
      </c>
      <c r="D747" s="10">
        <f t="shared" ca="1" si="76"/>
        <v>0.1296863608708505</v>
      </c>
      <c r="E747" s="59">
        <f ca="1">IF(_xlfn.NORM.INV(D747,'Input Parameters'!$E$20,'Input Parameters'!$F$20)&lt;3500,3500,IF(_xlfn.NORM.INV(D747,'Input Parameters'!$E$20,'Input Parameters'!$F$20)&gt;5500,5500,_xlfn.NORM.INV(D747,'Input Parameters'!$E$20,'Input Parameters'!$F$20)))</f>
        <v>4010.4875139623355</v>
      </c>
      <c r="F747" s="10">
        <f t="shared" ca="1" si="77"/>
        <v>0.45683625139085771</v>
      </c>
      <c r="G747" s="61">
        <f ca="1">_xlfn.NORM.INV(F747,'Input Parameters'!$E$21,'Input Parameters'!$F$21)</f>
        <v>283.9979175526077</v>
      </c>
      <c r="H747" s="54">
        <f ca="1">EXP(E747*(1/'Input Parameters'!$E$22-1/G747))</f>
        <v>0.64799794155573376</v>
      </c>
      <c r="I747" s="10">
        <f t="shared" ca="1" si="78"/>
        <v>2.4213181937605355E-2</v>
      </c>
      <c r="J747" s="29">
        <f ca="1">_xlfn.BETA.INV(I747,'Input Parameters'!$L$24,'Input Parameters'!$M$24,'Input Parameters'!$J$24,'Input Parameters'!$K$24)</f>
        <v>0.29265594920085702</v>
      </c>
      <c r="K747" s="156">
        <f ca="1">('Input Parameters'!$E$25/'Input Parameters'!$E$31)^$J747</f>
        <v>0.1225322009037184</v>
      </c>
      <c r="L747" s="66">
        <f ca="1">$H747*$C747*'Input Parameters'!$E$23*K747</f>
        <v>44.636039665404816</v>
      </c>
      <c r="M747" s="23">
        <f t="shared" ca="1" si="79"/>
        <v>7.4504054880163317E-2</v>
      </c>
      <c r="N747" s="15">
        <f ca="1">_xlfn.NORM.INV(M747,'Input Parameters'!$E$26,'Input Parameters'!$F$26)</f>
        <v>3.6960784524924274E-3</v>
      </c>
      <c r="O747" s="8">
        <f t="shared" ca="1" si="80"/>
        <v>0.18764963552977831</v>
      </c>
      <c r="P747" s="29">
        <f ca="1">_xlfn.LOGNORM.INV(O747,'Input Parameters'!$H$27,'Input Parameters'!$I$27)</f>
        <v>0.96172612406489333</v>
      </c>
      <c r="Q747" s="10"/>
      <c r="R747" s="15">
        <f>'Input Parameters'!$E$28</f>
        <v>12.7</v>
      </c>
      <c r="S747" s="10">
        <f t="shared" ca="1" si="81"/>
        <v>9.8383624531598879E-2</v>
      </c>
      <c r="T747" s="25">
        <f ca="1">_xlfn.LOGNORM.INV(S747,'Input Parameters'!$H$29,'Input Parameters'!$I$29)</f>
        <v>50.375647575360261</v>
      </c>
      <c r="U747" s="10">
        <f t="shared" ca="1" si="82"/>
        <v>7.4974624015901825E-2</v>
      </c>
      <c r="V747" s="29">
        <f ca="1">IF('Input Parameters'!$D$30="Beta",_xlfn.BETA.INV(U747,'Input Parameters'!$L$30,'Input Parameters'!$M$30,'Input Parameters'!$J$30,'Input Parameters'!$K$30),IF('Input Parameters'!$D$30="LogNorm",_xlfn.LOGNORM.INV(U747,'Input Parameters'!$H$30,'Input Parameters'!$I$30)))</f>
        <v>0.56635344243360553</v>
      </c>
      <c r="W747" s="2">
        <f ca="1">N747+(P747-N747)*(1-ERF((T747-R747)/(2*SQRT(L747*'Input Parameters'!$E$31))))</f>
        <v>0.66480955368773353</v>
      </c>
      <c r="X747">
        <f t="shared" ca="1" si="83"/>
        <v>0</v>
      </c>
      <c r="Y747" s="7"/>
    </row>
    <row r="748" spans="1:25" ht="15" customHeight="1" x14ac:dyDescent="0.3">
      <c r="A748" s="130">
        <v>741</v>
      </c>
      <c r="B748" s="10">
        <f t="shared" ca="1" si="75"/>
        <v>0.81250714515689715</v>
      </c>
      <c r="C748" s="57">
        <f ca="1">_xlfn.NORM.INV(B748,'Input Parameters'!$E$19,'Input Parameters'!$F$19)</f>
        <v>642.26612742010263</v>
      </c>
      <c r="D748" s="10">
        <f t="shared" ca="1" si="76"/>
        <v>0.66502910640988022</v>
      </c>
      <c r="E748" s="59">
        <f ca="1">IF(_xlfn.NORM.INV(D748,'Input Parameters'!$E$20,'Input Parameters'!$F$20)&lt;3500,3500,IF(_xlfn.NORM.INV(D748,'Input Parameters'!$E$20,'Input Parameters'!$F$20)&gt;5500,5500,_xlfn.NORM.INV(D748,'Input Parameters'!$E$20,'Input Parameters'!$F$20)))</f>
        <v>5098.3595320877848</v>
      </c>
      <c r="F748" s="10">
        <f t="shared" ca="1" si="77"/>
        <v>5.6619601846028655E-2</v>
      </c>
      <c r="G748" s="61">
        <f ca="1">_xlfn.NORM.INV(F748,'Input Parameters'!$E$21,'Input Parameters'!$F$21)</f>
        <v>272.40133077023427</v>
      </c>
      <c r="H748" s="54">
        <f ca="1">EXP(E748*(1/'Input Parameters'!$E$22-1/G748))</f>
        <v>0.26825727690956813</v>
      </c>
      <c r="I748" s="10">
        <f t="shared" ca="1" si="78"/>
        <v>0.21877052701477717</v>
      </c>
      <c r="J748" s="29">
        <f ca="1">_xlfn.BETA.INV(I748,'Input Parameters'!$L$24,'Input Parameters'!$M$24,'Input Parameters'!$J$24,'Input Parameters'!$K$24)</f>
        <v>0.47943616823057122</v>
      </c>
      <c r="K748" s="156">
        <f ca="1">('Input Parameters'!$E$25/'Input Parameters'!$E$31)^$J748</f>
        <v>3.208847862590232E-2</v>
      </c>
      <c r="L748" s="66">
        <f ca="1">$H748*$C748*'Input Parameters'!$E$23*K748</f>
        <v>5.5286062057487735</v>
      </c>
      <c r="M748" s="23">
        <f t="shared" ca="1" si="79"/>
        <v>0.98051514801329809</v>
      </c>
      <c r="N748" s="15">
        <f ca="1">_xlfn.NORM.INV(M748,'Input Parameters'!$E$26,'Input Parameters'!$F$26)</f>
        <v>7.735463966503868E-2</v>
      </c>
      <c r="O748" s="8">
        <f t="shared" ca="1" si="80"/>
        <v>0.14061646404081085</v>
      </c>
      <c r="P748" s="29">
        <f ca="1">_xlfn.LOGNORM.INV(O748,'Input Parameters'!$H$27,'Input Parameters'!$I$27)</f>
        <v>0.88381306413948513</v>
      </c>
      <c r="Q748" s="10"/>
      <c r="R748" s="15">
        <f>'Input Parameters'!$E$28</f>
        <v>12.7</v>
      </c>
      <c r="S748" s="10">
        <f t="shared" ca="1" si="81"/>
        <v>0.17832112817934753</v>
      </c>
      <c r="T748" s="25">
        <f ca="1">_xlfn.LOGNORM.INV(S748,'Input Parameters'!$H$29,'Input Parameters'!$I$29)</f>
        <v>52.506689942117369</v>
      </c>
      <c r="U748" s="10">
        <f t="shared" ca="1" si="82"/>
        <v>0.17595877624762013</v>
      </c>
      <c r="V748" s="29">
        <f ca="1">IF('Input Parameters'!$D$30="Beta",_xlfn.BETA.INV(U748,'Input Parameters'!$L$30,'Input Parameters'!$M$30,'Input Parameters'!$J$30,'Input Parameters'!$K$30),IF('Input Parameters'!$D$30="LogNorm",_xlfn.LOGNORM.INV(U748,'Input Parameters'!$H$30,'Input Parameters'!$I$30)))</f>
        <v>0.69220005440609111</v>
      </c>
      <c r="W748" s="2">
        <f ca="1">N748+(P748-N748)*(1-ERF((T748-R748)/(2*SQRT(L748*'Input Parameters'!$E$31))))</f>
        <v>0.26385989433677193</v>
      </c>
      <c r="X748">
        <f t="shared" ca="1" si="83"/>
        <v>1</v>
      </c>
      <c r="Y748" s="7"/>
    </row>
    <row r="749" spans="1:25" ht="15" customHeight="1" x14ac:dyDescent="0.3">
      <c r="A749" s="130">
        <v>742</v>
      </c>
      <c r="B749" s="10">
        <f t="shared" ca="1" si="75"/>
        <v>0.97137087648170017</v>
      </c>
      <c r="C749" s="57">
        <f ca="1">_xlfn.NORM.INV(B749,'Input Parameters'!$E$19,'Input Parameters'!$F$19)</f>
        <v>727.96274322034708</v>
      </c>
      <c r="D749" s="10">
        <f t="shared" ca="1" si="76"/>
        <v>0.14943299023019285</v>
      </c>
      <c r="E749" s="59">
        <f ca="1">IF(_xlfn.NORM.INV(D749,'Input Parameters'!$E$20,'Input Parameters'!$F$20)&lt;3500,3500,IF(_xlfn.NORM.INV(D749,'Input Parameters'!$E$20,'Input Parameters'!$F$20)&gt;5500,5500,_xlfn.NORM.INV(D749,'Input Parameters'!$E$20,'Input Parameters'!$F$20)))</f>
        <v>4072.7921739501171</v>
      </c>
      <c r="F749" s="10">
        <f t="shared" ca="1" si="77"/>
        <v>0.64253863766353647</v>
      </c>
      <c r="G749" s="61">
        <f ca="1">_xlfn.NORM.INV(F749,'Input Parameters'!$E$21,'Input Parameters'!$F$21)</f>
        <v>287.72088683340644</v>
      </c>
      <c r="H749" s="54">
        <f ca="1">EXP(E749*(1/'Input Parameters'!$E$22-1/G749))</f>
        <v>0.77488281203398479</v>
      </c>
      <c r="I749" s="10">
        <f t="shared" ca="1" si="78"/>
        <v>0.66859111741290622</v>
      </c>
      <c r="J749" s="29">
        <f ca="1">_xlfn.BETA.INV(I749,'Input Parameters'!$L$24,'Input Parameters'!$M$24,'Input Parameters'!$J$24,'Input Parameters'!$K$24)</f>
        <v>0.67555189734079746</v>
      </c>
      <c r="K749" s="156">
        <f ca="1">('Input Parameters'!$E$25/'Input Parameters'!$E$31)^$J749</f>
        <v>7.8589381486111245E-3</v>
      </c>
      <c r="L749" s="66">
        <f ca="1">$H749*$C749*'Input Parameters'!$E$23*K749</f>
        <v>4.4331155504185098</v>
      </c>
      <c r="M749" s="23">
        <f t="shared" ca="1" si="79"/>
        <v>0.37311283639961434</v>
      </c>
      <c r="N749" s="15">
        <f ca="1">_xlfn.NORM.INV(M749,'Input Parameters'!$E$26,'Input Parameters'!$F$26)</f>
        <v>2.7203978015617414E-2</v>
      </c>
      <c r="O749" s="8">
        <f t="shared" ca="1" si="80"/>
        <v>0.27762540291665794</v>
      </c>
      <c r="P749" s="29">
        <f ca="1">_xlfn.LOGNORM.INV(O749,'Input Parameters'!$H$27,'Input Parameters'!$I$27)</f>
        <v>1.0966160626766055</v>
      </c>
      <c r="Q749" s="10"/>
      <c r="R749" s="15">
        <f>'Input Parameters'!$E$28</f>
        <v>12.7</v>
      </c>
      <c r="S749" s="10">
        <f t="shared" ca="1" si="81"/>
        <v>0.6986752159190619</v>
      </c>
      <c r="T749" s="25">
        <f ca="1">_xlfn.LOGNORM.INV(S749,'Input Parameters'!$H$29,'Input Parameters'!$I$29)</f>
        <v>61.736840536428758</v>
      </c>
      <c r="U749" s="10">
        <f t="shared" ca="1" si="82"/>
        <v>0.41329096316451985</v>
      </c>
      <c r="V749" s="29">
        <f ca="1">IF('Input Parameters'!$D$30="Beta",_xlfn.BETA.INV(U749,'Input Parameters'!$L$30,'Input Parameters'!$M$30,'Input Parameters'!$J$30,'Input Parameters'!$K$30),IF('Input Parameters'!$D$30="LogNorm",_xlfn.LOGNORM.INV(U749,'Input Parameters'!$H$30,'Input Parameters'!$I$30)))</f>
        <v>0.91650348649496893</v>
      </c>
      <c r="W749" s="2">
        <f ca="1">N749+(P749-N749)*(1-ERF((T749-R749)/(2*SQRT(L749*'Input Parameters'!$E$31))))</f>
        <v>0.13370643740630969</v>
      </c>
      <c r="X749">
        <f t="shared" ca="1" si="83"/>
        <v>1</v>
      </c>
      <c r="Y749" s="7"/>
    </row>
    <row r="750" spans="1:25" ht="15" customHeight="1" x14ac:dyDescent="0.3">
      <c r="A750" s="130">
        <v>743</v>
      </c>
      <c r="B750" s="10">
        <f t="shared" ca="1" si="75"/>
        <v>0.64385684479005711</v>
      </c>
      <c r="C750" s="57">
        <f ca="1">_xlfn.NORM.INV(B750,'Input Parameters'!$E$19,'Input Parameters'!$F$19)</f>
        <v>598.46252245161941</v>
      </c>
      <c r="D750" s="10">
        <f t="shared" ca="1" si="76"/>
        <v>0.57089726296400856</v>
      </c>
      <c r="E750" s="59">
        <f ca="1">IF(_xlfn.NORM.INV(D750,'Input Parameters'!$E$20,'Input Parameters'!$F$20)&lt;3500,3500,IF(_xlfn.NORM.INV(D750,'Input Parameters'!$E$20,'Input Parameters'!$F$20)&gt;5500,5500,_xlfn.NORM.INV(D750,'Input Parameters'!$E$20,'Input Parameters'!$F$20)))</f>
        <v>4925.0612913685363</v>
      </c>
      <c r="F750" s="10">
        <f t="shared" ca="1" si="77"/>
        <v>0.95011944679566296</v>
      </c>
      <c r="G750" s="61">
        <f ca="1">_xlfn.NORM.INV(F750,'Input Parameters'!$E$21,'Input Parameters'!$F$21)</f>
        <v>297.78766126988955</v>
      </c>
      <c r="H750" s="54">
        <f ca="1">EXP(E750*(1/'Input Parameters'!$E$22-1/G750))</f>
        <v>1.3102879336185813</v>
      </c>
      <c r="I750" s="10">
        <f t="shared" ca="1" si="78"/>
        <v>0.33168252407735199</v>
      </c>
      <c r="J750" s="29">
        <f ca="1">_xlfn.BETA.INV(I750,'Input Parameters'!$L$24,'Input Parameters'!$M$24,'Input Parameters'!$J$24,'Input Parameters'!$K$24)</f>
        <v>0.53591525671024831</v>
      </c>
      <c r="K750" s="156">
        <f ca="1">('Input Parameters'!$E$25/'Input Parameters'!$E$31)^$J750</f>
        <v>2.1398944698161441E-2</v>
      </c>
      <c r="L750" s="66">
        <f ca="1">$H750*$C750*'Input Parameters'!$E$23*K750</f>
        <v>16.780158424860456</v>
      </c>
      <c r="M750" s="23">
        <f t="shared" ca="1" si="79"/>
        <v>0.90516620983511809</v>
      </c>
      <c r="N750" s="15">
        <f ca="1">_xlfn.NORM.INV(M750,'Input Parameters'!$E$26,'Input Parameters'!$F$26)</f>
        <v>6.1542825715212031E-2</v>
      </c>
      <c r="O750" s="8">
        <f t="shared" ca="1" si="80"/>
        <v>0.16201188340086947</v>
      </c>
      <c r="P750" s="29">
        <f ca="1">_xlfn.LOGNORM.INV(O750,'Input Parameters'!$H$27,'Input Parameters'!$I$27)</f>
        <v>0.92025553416194572</v>
      </c>
      <c r="Q750" s="10"/>
      <c r="R750" s="15">
        <f>'Input Parameters'!$E$28</f>
        <v>12.7</v>
      </c>
      <c r="S750" s="10">
        <f t="shared" ca="1" si="81"/>
        <v>0.49333388810436085</v>
      </c>
      <c r="T750" s="25">
        <f ca="1">_xlfn.LOGNORM.INV(S750,'Input Parameters'!$H$29,'Input Parameters'!$I$29)</f>
        <v>58.122679614810657</v>
      </c>
      <c r="U750" s="10">
        <f t="shared" ca="1" si="82"/>
        <v>4.585621015606467E-2</v>
      </c>
      <c r="V750" s="29">
        <f ca="1">IF('Input Parameters'!$D$30="Beta",_xlfn.BETA.INV(U750,'Input Parameters'!$L$30,'Input Parameters'!$M$30,'Input Parameters'!$J$30,'Input Parameters'!$K$30),IF('Input Parameters'!$D$30="LogNorm",_xlfn.LOGNORM.INV(U750,'Input Parameters'!$H$30,'Input Parameters'!$I$30)))</f>
        <v>0.51384644218439224</v>
      </c>
      <c r="W750" s="2">
        <f ca="1">N750+(P750-N750)*(1-ERF((T750-R750)/(2*SQRT(L750*'Input Parameters'!$E$31))))</f>
        <v>0.43336015610732087</v>
      </c>
      <c r="X750">
        <f t="shared" ca="1" si="83"/>
        <v>1</v>
      </c>
      <c r="Y750" s="7"/>
    </row>
    <row r="751" spans="1:25" ht="15" customHeight="1" x14ac:dyDescent="0.3">
      <c r="A751" s="130">
        <v>744</v>
      </c>
      <c r="B751" s="10">
        <f t="shared" ca="1" si="75"/>
        <v>0.26463179457557795</v>
      </c>
      <c r="C751" s="57">
        <f ca="1">_xlfn.NORM.INV(B751,'Input Parameters'!$E$19,'Input Parameters'!$F$19)</f>
        <v>514.13846821960647</v>
      </c>
      <c r="D751" s="10">
        <f t="shared" ca="1" si="76"/>
        <v>0.50197785324771216</v>
      </c>
      <c r="E751" s="59">
        <f ca="1">IF(_xlfn.NORM.INV(D751,'Input Parameters'!$E$20,'Input Parameters'!$F$20)&lt;3500,3500,IF(_xlfn.NORM.INV(D751,'Input Parameters'!$E$20,'Input Parameters'!$F$20)&gt;5500,5500,_xlfn.NORM.INV(D751,'Input Parameters'!$E$20,'Input Parameters'!$F$20)))</f>
        <v>4803.4704342284722</v>
      </c>
      <c r="F751" s="10">
        <f t="shared" ca="1" si="77"/>
        <v>0.54119122724656243</v>
      </c>
      <c r="G751" s="61">
        <f ca="1">_xlfn.NORM.INV(F751,'Input Parameters'!$E$21,'Input Parameters'!$F$21)</f>
        <v>285.66300097796528</v>
      </c>
      <c r="H751" s="54">
        <f ca="1">EXP(E751*(1/'Input Parameters'!$E$22-1/G751))</f>
        <v>0.65634563959192949</v>
      </c>
      <c r="I751" s="10">
        <f t="shared" ca="1" si="78"/>
        <v>0.66247552143463739</v>
      </c>
      <c r="J751" s="29">
        <f ca="1">_xlfn.BETA.INV(I751,'Input Parameters'!$L$24,'Input Parameters'!$M$24,'Input Parameters'!$J$24,'Input Parameters'!$K$24)</f>
        <v>0.67299760474744219</v>
      </c>
      <c r="K751" s="156">
        <f ca="1">('Input Parameters'!$E$25/'Input Parameters'!$E$31)^$J751</f>
        <v>8.0042675367511078E-3</v>
      </c>
      <c r="L751" s="66">
        <f ca="1">$H751*$C751*'Input Parameters'!$E$23*K751</f>
        <v>2.7010604252230261</v>
      </c>
      <c r="M751" s="23">
        <f t="shared" ca="1" si="79"/>
        <v>0.64991293255778992</v>
      </c>
      <c r="N751" s="15">
        <f ca="1">_xlfn.NORM.INV(M751,'Input Parameters'!$E$26,'Input Parameters'!$F$26)</f>
        <v>4.2086793675719006E-2</v>
      </c>
      <c r="O751" s="8">
        <f t="shared" ca="1" si="80"/>
        <v>0.45532003199931292</v>
      </c>
      <c r="P751" s="29">
        <f ca="1">_xlfn.LOGNORM.INV(O751,'Input Parameters'!$H$27,'Input Parameters'!$I$27)</f>
        <v>1.3546722844571288</v>
      </c>
      <c r="Q751" s="10"/>
      <c r="R751" s="15">
        <f>'Input Parameters'!$E$28</f>
        <v>12.7</v>
      </c>
      <c r="S751" s="10">
        <f t="shared" ca="1" si="81"/>
        <v>0.73089263550489803</v>
      </c>
      <c r="T751" s="25">
        <f ca="1">_xlfn.LOGNORM.INV(S751,'Input Parameters'!$H$29,'Input Parameters'!$I$29)</f>
        <v>62.398292567197402</v>
      </c>
      <c r="U751" s="10">
        <f t="shared" ca="1" si="82"/>
        <v>0.77888089694358265</v>
      </c>
      <c r="V751" s="29">
        <f ca="1">IF('Input Parameters'!$D$30="Beta",_xlfn.BETA.INV(U751,'Input Parameters'!$L$30,'Input Parameters'!$M$30,'Input Parameters'!$J$30,'Input Parameters'!$K$30),IF('Input Parameters'!$D$30="LogNorm",_xlfn.LOGNORM.INV(U751,'Input Parameters'!$H$30,'Input Parameters'!$I$30)))</f>
        <v>1.3528717523297698</v>
      </c>
      <c r="W751" s="2">
        <f ca="1">N751+(P751-N751)*(1-ERF((T751-R751)/(2*SQRT(L751*'Input Parameters'!$E$31))))</f>
        <v>8.4740732986325312E-2</v>
      </c>
      <c r="X751">
        <f t="shared" ca="1" si="83"/>
        <v>1</v>
      </c>
      <c r="Y751" s="7"/>
    </row>
    <row r="752" spans="1:25" ht="15" customHeight="1" x14ac:dyDescent="0.3">
      <c r="A752" s="130">
        <v>745</v>
      </c>
      <c r="B752" s="10">
        <f t="shared" ca="1" si="75"/>
        <v>0.78925219563729598</v>
      </c>
      <c r="C752" s="57">
        <f ca="1">_xlfn.NORM.INV(B752,'Input Parameters'!$E$19,'Input Parameters'!$F$19)</f>
        <v>635.22356955648695</v>
      </c>
      <c r="D752" s="10">
        <f t="shared" ca="1" si="76"/>
        <v>0.92462441292785547</v>
      </c>
      <c r="E752" s="59">
        <f ca="1">IF(_xlfn.NORM.INV(D752,'Input Parameters'!$E$20,'Input Parameters'!$F$20)&lt;3500,3500,IF(_xlfn.NORM.INV(D752,'Input Parameters'!$E$20,'Input Parameters'!$F$20)&gt;5500,5500,_xlfn.NORM.INV(D752,'Input Parameters'!$E$20,'Input Parameters'!$F$20)))</f>
        <v>5500</v>
      </c>
      <c r="F752" s="10">
        <f t="shared" ca="1" si="77"/>
        <v>0.85824192007266276</v>
      </c>
      <c r="G752" s="61">
        <f ca="1">_xlfn.NORM.INV(F752,'Input Parameters'!$E$21,'Input Parameters'!$F$21)</f>
        <v>293.27948852304843</v>
      </c>
      <c r="H752" s="54">
        <f ca="1">EXP(E752*(1/'Input Parameters'!$E$22-1/G752))</f>
        <v>1.0180496014742606</v>
      </c>
      <c r="I752" s="10">
        <f t="shared" ca="1" si="78"/>
        <v>0.30078509880243687</v>
      </c>
      <c r="J752" s="29">
        <f ca="1">_xlfn.BETA.INV(I752,'Input Parameters'!$L$24,'Input Parameters'!$M$24,'Input Parameters'!$J$24,'Input Parameters'!$K$24)</f>
        <v>0.52153172073397602</v>
      </c>
      <c r="K752" s="156">
        <f ca="1">('Input Parameters'!$E$25/'Input Parameters'!$E$31)^$J752</f>
        <v>2.3724839736900871E-2</v>
      </c>
      <c r="L752" s="66">
        <f ca="1">$H752*$C752*'Input Parameters'!$E$23*K752</f>
        <v>15.342595300612937</v>
      </c>
      <c r="M752" s="23">
        <f t="shared" ca="1" si="79"/>
        <v>7.6218493979344326E-2</v>
      </c>
      <c r="N752" s="15">
        <f ca="1">_xlfn.NORM.INV(M752,'Input Parameters'!$E$26,'Input Parameters'!$F$26)</f>
        <v>3.9494962578408462E-3</v>
      </c>
      <c r="O752" s="8">
        <f t="shared" ca="1" si="80"/>
        <v>4.57959720850869E-2</v>
      </c>
      <c r="P752" s="29">
        <f ca="1">_xlfn.LOGNORM.INV(O752,'Input Parameters'!$H$27,'Input Parameters'!$I$27)</f>
        <v>0.67491965593188286</v>
      </c>
      <c r="Q752" s="10"/>
      <c r="R752" s="15">
        <f>'Input Parameters'!$E$28</f>
        <v>12.7</v>
      </c>
      <c r="S752" s="10">
        <f t="shared" ca="1" si="81"/>
        <v>0.2720828750577734</v>
      </c>
      <c r="T752" s="25">
        <f ca="1">_xlfn.LOGNORM.INV(S752,'Input Parameters'!$H$29,'Input Parameters'!$I$29)</f>
        <v>54.398438588550185</v>
      </c>
      <c r="U752" s="10">
        <f t="shared" ca="1" si="82"/>
        <v>0.87193931583080353</v>
      </c>
      <c r="V752" s="29">
        <f ca="1">IF('Input Parameters'!$D$30="Beta",_xlfn.BETA.INV(U752,'Input Parameters'!$L$30,'Input Parameters'!$M$30,'Input Parameters'!$J$30,'Input Parameters'!$K$30),IF('Input Parameters'!$D$30="LogNorm",_xlfn.LOGNORM.INV(U752,'Input Parameters'!$H$30,'Input Parameters'!$I$30)))</f>
        <v>1.5636584348815614</v>
      </c>
      <c r="W752" s="2">
        <f ca="1">N752+(P752-N752)*(1-ERF((T752-R752)/(2*SQRT(L752*'Input Parameters'!$E$31))))</f>
        <v>0.30695649961089477</v>
      </c>
      <c r="X752">
        <f t="shared" ca="1" si="83"/>
        <v>1</v>
      </c>
      <c r="Y752" s="7"/>
    </row>
    <row r="753" spans="1:25" ht="15" customHeight="1" x14ac:dyDescent="0.3">
      <c r="A753" s="130">
        <v>746</v>
      </c>
      <c r="B753" s="10">
        <f t="shared" ca="1" si="75"/>
        <v>0.88725115348240713</v>
      </c>
      <c r="C753" s="57">
        <f ca="1">_xlfn.NORM.INV(B753,'Input Parameters'!$E$19,'Input Parameters'!$F$19)</f>
        <v>669.71724231118014</v>
      </c>
      <c r="D753" s="10">
        <f t="shared" ca="1" si="76"/>
        <v>0.52647731731353875</v>
      </c>
      <c r="E753" s="59">
        <f ca="1">IF(_xlfn.NORM.INV(D753,'Input Parameters'!$E$20,'Input Parameters'!$F$20)&lt;3500,3500,IF(_xlfn.NORM.INV(D753,'Input Parameters'!$E$20,'Input Parameters'!$F$20)&gt;5500,5500,_xlfn.NORM.INV(D753,'Input Parameters'!$E$20,'Input Parameters'!$F$20)))</f>
        <v>4846.4923138403201</v>
      </c>
      <c r="F753" s="10">
        <f t="shared" ca="1" si="77"/>
        <v>4.7944664243930735E-2</v>
      </c>
      <c r="G753" s="61">
        <f ca="1">_xlfn.NORM.INV(F753,'Input Parameters'!$E$21,'Input Parameters'!$F$21)</f>
        <v>271.76217694229143</v>
      </c>
      <c r="H753" s="54">
        <f ca="1">EXP(E753*(1/'Input Parameters'!$E$22-1/G753))</f>
        <v>0.27454232792222938</v>
      </c>
      <c r="I753" s="10">
        <f t="shared" ca="1" si="78"/>
        <v>0.48248045384828608</v>
      </c>
      <c r="J753" s="29">
        <f ca="1">_xlfn.BETA.INV(I753,'Input Parameters'!$L$24,'Input Parameters'!$M$24,'Input Parameters'!$J$24,'Input Parameters'!$K$24)</f>
        <v>0.60007082512166121</v>
      </c>
      <c r="K753" s="156">
        <f ca="1">('Input Parameters'!$E$25/'Input Parameters'!$E$31)^$J753</f>
        <v>1.3505791260613329E-2</v>
      </c>
      <c r="L753" s="66">
        <f ca="1">$H753*$C753*'Input Parameters'!$E$23*K753</f>
        <v>2.483252179540512</v>
      </c>
      <c r="M753" s="23">
        <f t="shared" ca="1" si="79"/>
        <v>9.4219845001991542E-2</v>
      </c>
      <c r="N753" s="15">
        <f ca="1">_xlfn.NORM.INV(M753,'Input Parameters'!$E$26,'Input Parameters'!$F$26)</f>
        <v>6.3806121719365942E-3</v>
      </c>
      <c r="O753" s="8">
        <f t="shared" ca="1" si="80"/>
        <v>4.1351728860169135E-2</v>
      </c>
      <c r="P753" s="29">
        <f ca="1">_xlfn.LOGNORM.INV(O753,'Input Parameters'!$H$27,'Input Parameters'!$I$27)</f>
        <v>0.66069405231692124</v>
      </c>
      <c r="Q753" s="10"/>
      <c r="R753" s="15">
        <f>'Input Parameters'!$E$28</f>
        <v>12.7</v>
      </c>
      <c r="S753" s="10">
        <f t="shared" ca="1" si="81"/>
        <v>0.40196863110132364</v>
      </c>
      <c r="T753" s="25">
        <f ca="1">_xlfn.LOGNORM.INV(S753,'Input Parameters'!$H$29,'Input Parameters'!$I$29)</f>
        <v>56.631178041635714</v>
      </c>
      <c r="U753" s="10">
        <f t="shared" ca="1" si="82"/>
        <v>0.82959533283757836</v>
      </c>
      <c r="V753" s="29">
        <f ca="1">IF('Input Parameters'!$D$30="Beta",_xlfn.BETA.INV(U753,'Input Parameters'!$L$30,'Input Parameters'!$M$30,'Input Parameters'!$J$30,'Input Parameters'!$K$30),IF('Input Parameters'!$D$30="LogNorm",_xlfn.LOGNORM.INV(U753,'Input Parameters'!$H$30,'Input Parameters'!$I$30)))</f>
        <v>1.4547696880059293</v>
      </c>
      <c r="W753" s="2">
        <f ca="1">N753+(P753-N753)*(1-ERF((T753-R753)/(2*SQRT(L753*'Input Parameters'!$E$31))))</f>
        <v>3.824064682346974E-2</v>
      </c>
      <c r="X753">
        <f t="shared" ca="1" si="83"/>
        <v>1</v>
      </c>
      <c r="Y753" s="7"/>
    </row>
    <row r="754" spans="1:25" ht="15" customHeight="1" x14ac:dyDescent="0.3">
      <c r="A754" s="130">
        <v>747</v>
      </c>
      <c r="B754" s="10">
        <f t="shared" ca="1" si="75"/>
        <v>9.15411944102279E-2</v>
      </c>
      <c r="C754" s="57">
        <f ca="1">_xlfn.NORM.INV(B754,'Input Parameters'!$E$19,'Input Parameters'!$F$19)</f>
        <v>454.80311282818309</v>
      </c>
      <c r="D754" s="10">
        <f t="shared" ca="1" si="76"/>
        <v>0.83109162795123703</v>
      </c>
      <c r="E754" s="59">
        <f ca="1">IF(_xlfn.NORM.INV(D754,'Input Parameters'!$E$20,'Input Parameters'!$F$20)&lt;3500,3500,IF(_xlfn.NORM.INV(D754,'Input Parameters'!$E$20,'Input Parameters'!$F$20)&gt;5500,5500,_xlfn.NORM.INV(D754,'Input Parameters'!$E$20,'Input Parameters'!$F$20)))</f>
        <v>5470.9415938670008</v>
      </c>
      <c r="F754" s="10">
        <f t="shared" ca="1" si="77"/>
        <v>0.53062623775576057</v>
      </c>
      <c r="G754" s="61">
        <f ca="1">_xlfn.NORM.INV(F754,'Input Parameters'!$E$21,'Input Parameters'!$F$21)</f>
        <v>285.45399505300986</v>
      </c>
      <c r="H754" s="54">
        <f ca="1">EXP(E754*(1/'Input Parameters'!$E$22-1/G754))</f>
        <v>0.61042471893079486</v>
      </c>
      <c r="I754" s="10">
        <f t="shared" ca="1" si="78"/>
        <v>0.47940806500513955</v>
      </c>
      <c r="J754" s="29">
        <f ca="1">_xlfn.BETA.INV(I754,'Input Parameters'!$L$24,'Input Parameters'!$M$24,'Input Parameters'!$J$24,'Input Parameters'!$K$24)</f>
        <v>0.59882324951948629</v>
      </c>
      <c r="K754" s="156">
        <f ca="1">('Input Parameters'!$E$25/'Input Parameters'!$E$31)^$J754</f>
        <v>1.3627204407654787E-2</v>
      </c>
      <c r="L754" s="66">
        <f ca="1">$H754*$C754*'Input Parameters'!$E$23*K754</f>
        <v>3.7832262184727639</v>
      </c>
      <c r="M754" s="23">
        <f t="shared" ca="1" si="79"/>
        <v>6.7286123570243883E-2</v>
      </c>
      <c r="N754" s="15">
        <f ca="1">_xlfn.NORM.INV(M754,'Input Parameters'!$E$26,'Input Parameters'!$F$26)</f>
        <v>2.5774381391390974E-3</v>
      </c>
      <c r="O754" s="8">
        <f t="shared" ca="1" si="80"/>
        <v>0.97633289791145783</v>
      </c>
      <c r="P754" s="29">
        <f ca="1">_xlfn.LOGNORM.INV(O754,'Input Parameters'!$H$27,'Input Parameters'!$I$27)</f>
        <v>3.4234350287061996</v>
      </c>
      <c r="Q754" s="10"/>
      <c r="R754" s="15">
        <f>'Input Parameters'!$E$28</f>
        <v>12.7</v>
      </c>
      <c r="S754" s="10">
        <f t="shared" ca="1" si="81"/>
        <v>0.25850199121458284</v>
      </c>
      <c r="T754" s="25">
        <f ca="1">_xlfn.LOGNORM.INV(S754,'Input Parameters'!$H$29,'Input Parameters'!$I$29)</f>
        <v>54.145902201547429</v>
      </c>
      <c r="U754" s="10">
        <f t="shared" ca="1" si="82"/>
        <v>0.90370158548721236</v>
      </c>
      <c r="V754" s="29">
        <f ca="1">IF('Input Parameters'!$D$30="Beta",_xlfn.BETA.INV(U754,'Input Parameters'!$L$30,'Input Parameters'!$M$30,'Input Parameters'!$J$30,'Input Parameters'!$K$30),IF('Input Parameters'!$D$30="LogNorm",_xlfn.LOGNORM.INV(U754,'Input Parameters'!$H$30,'Input Parameters'!$I$30)))</f>
        <v>1.6703174830408178</v>
      </c>
      <c r="W754" s="2">
        <f ca="1">N754+(P754-N754)*(1-ERF((T754-R754)/(2*SQRT(L754*'Input Parameters'!$E$31))))</f>
        <v>0.45371969374656473</v>
      </c>
      <c r="X754">
        <f t="shared" ca="1" si="83"/>
        <v>1</v>
      </c>
      <c r="Y754" s="7"/>
    </row>
    <row r="755" spans="1:25" ht="15" customHeight="1" x14ac:dyDescent="0.3">
      <c r="A755" s="130">
        <v>748</v>
      </c>
      <c r="B755" s="10">
        <f t="shared" ca="1" si="75"/>
        <v>0.26152367354729456</v>
      </c>
      <c r="C755" s="57">
        <f ca="1">_xlfn.NORM.INV(B755,'Input Parameters'!$E$19,'Input Parameters'!$F$19)</f>
        <v>513.3336465295298</v>
      </c>
      <c r="D755" s="10">
        <f t="shared" ca="1" si="76"/>
        <v>0.50883358691374436</v>
      </c>
      <c r="E755" s="59">
        <f ca="1">IF(_xlfn.NORM.INV(D755,'Input Parameters'!$E$20,'Input Parameters'!$F$20)&lt;3500,3500,IF(_xlfn.NORM.INV(D755,'Input Parameters'!$E$20,'Input Parameters'!$F$20)&gt;5500,5500,_xlfn.NORM.INV(D755,'Input Parameters'!$E$20,'Input Parameters'!$F$20)))</f>
        <v>4815.5010298905481</v>
      </c>
      <c r="F755" s="10">
        <f t="shared" ca="1" si="77"/>
        <v>0.73448363274040385</v>
      </c>
      <c r="G755" s="61">
        <f ca="1">_xlfn.NORM.INV(F755,'Input Parameters'!$E$21,'Input Parameters'!$F$21)</f>
        <v>289.77374223102993</v>
      </c>
      <c r="H755" s="54">
        <f ca="1">EXP(E755*(1/'Input Parameters'!$E$22-1/G755))</f>
        <v>0.83278120761582175</v>
      </c>
      <c r="I755" s="10">
        <f t="shared" ca="1" si="78"/>
        <v>0.87838681158728216</v>
      </c>
      <c r="J755" s="29">
        <f ca="1">_xlfn.BETA.INV(I755,'Input Parameters'!$L$24,'Input Parameters'!$M$24,'Input Parameters'!$J$24,'Input Parameters'!$K$24)</f>
        <v>0.77822549991985146</v>
      </c>
      <c r="K755" s="156">
        <f ca="1">('Input Parameters'!$E$25/'Input Parameters'!$E$31)^$J755</f>
        <v>3.7626274880632393E-3</v>
      </c>
      <c r="L755" s="66">
        <f ca="1">$H755*$C755*'Input Parameters'!$E$23*K755</f>
        <v>1.6085029858863333</v>
      </c>
      <c r="M755" s="23">
        <f t="shared" ca="1" si="79"/>
        <v>0.21821593671275175</v>
      </c>
      <c r="N755" s="15">
        <f ca="1">_xlfn.NORM.INV(M755,'Input Parameters'!$E$26,'Input Parameters'!$F$26)</f>
        <v>1.7657114401575958E-2</v>
      </c>
      <c r="O755" s="8">
        <f t="shared" ca="1" si="80"/>
        <v>0.1647388926171941</v>
      </c>
      <c r="P755" s="29">
        <f ca="1">_xlfn.LOGNORM.INV(O755,'Input Parameters'!$H$27,'Input Parameters'!$I$27)</f>
        <v>0.92476803688333831</v>
      </c>
      <c r="Q755" s="10"/>
      <c r="R755" s="15">
        <f>'Input Parameters'!$E$28</f>
        <v>12.7</v>
      </c>
      <c r="S755" s="10">
        <f t="shared" ca="1" si="81"/>
        <v>0.63196852375185719</v>
      </c>
      <c r="T755" s="25">
        <f ca="1">_xlfn.LOGNORM.INV(S755,'Input Parameters'!$H$29,'Input Parameters'!$I$29)</f>
        <v>60.477789050770305</v>
      </c>
      <c r="U755" s="10">
        <f t="shared" ca="1" si="82"/>
        <v>0.89980966096738146</v>
      </c>
      <c r="V755" s="29">
        <f ca="1">IF('Input Parameters'!$D$30="Beta",_xlfn.BETA.INV(U755,'Input Parameters'!$L$30,'Input Parameters'!$M$30,'Input Parameters'!$J$30,'Input Parameters'!$K$30),IF('Input Parameters'!$D$30="LogNorm",_xlfn.LOGNORM.INV(U755,'Input Parameters'!$H$30,'Input Parameters'!$I$30)))</f>
        <v>1.6555838284932367</v>
      </c>
      <c r="W755" s="2">
        <f ca="1">N755+(P755-N755)*(1-ERF((T755-R755)/(2*SQRT(L755*'Input Parameters'!$E$31))))</f>
        <v>2.4665961044684655E-2</v>
      </c>
      <c r="X755">
        <f t="shared" ca="1" si="83"/>
        <v>1</v>
      </c>
      <c r="Y755" s="7"/>
    </row>
    <row r="756" spans="1:25" ht="15" customHeight="1" x14ac:dyDescent="0.3">
      <c r="A756" s="130">
        <v>749</v>
      </c>
      <c r="B756" s="10">
        <f t="shared" ca="1" si="75"/>
        <v>0.99079736250807382</v>
      </c>
      <c r="C756" s="57">
        <f ca="1">_xlfn.NORM.INV(B756,'Input Parameters'!$E$19,'Input Parameters'!$F$19)</f>
        <v>766.49712287385387</v>
      </c>
      <c r="D756" s="10">
        <f t="shared" ca="1" si="76"/>
        <v>4.9839649499017757E-2</v>
      </c>
      <c r="E756" s="59">
        <f ca="1">IF(_xlfn.NORM.INV(D756,'Input Parameters'!$E$20,'Input Parameters'!$F$20)&lt;3500,3500,IF(_xlfn.NORM.INV(D756,'Input Parameters'!$E$20,'Input Parameters'!$F$20)&gt;5500,5500,_xlfn.NORM.INV(D756,'Input Parameters'!$E$20,'Input Parameters'!$F$20)))</f>
        <v>3647.5127392323884</v>
      </c>
      <c r="F756" s="10">
        <f t="shared" ca="1" si="77"/>
        <v>0.68120645305584915</v>
      </c>
      <c r="G756" s="61">
        <f ca="1">_xlfn.NORM.INV(F756,'Input Parameters'!$E$21,'Input Parameters'!$F$21)</f>
        <v>288.552650417628</v>
      </c>
      <c r="H756" s="54">
        <f ca="1">EXP(E756*(1/'Input Parameters'!$E$22-1/G756))</f>
        <v>0.82541477723869972</v>
      </c>
      <c r="I756" s="10">
        <f t="shared" ca="1" si="78"/>
        <v>0.36778538831500618</v>
      </c>
      <c r="J756" s="29">
        <f ca="1">_xlfn.BETA.INV(I756,'Input Parameters'!$L$24,'Input Parameters'!$M$24,'Input Parameters'!$J$24,'Input Parameters'!$K$24)</f>
        <v>0.55202893946917764</v>
      </c>
      <c r="K756" s="156">
        <f ca="1">('Input Parameters'!$E$25/'Input Parameters'!$E$31)^$J756</f>
        <v>1.9063000987273815E-2</v>
      </c>
      <c r="L756" s="66">
        <f ca="1">$H756*$C756*'Input Parameters'!$E$23*K756</f>
        <v>12.060742328587628</v>
      </c>
      <c r="M756" s="23">
        <f t="shared" ca="1" si="79"/>
        <v>0.91570481908707069</v>
      </c>
      <c r="N756" s="15">
        <f ca="1">_xlfn.NORM.INV(M756,'Input Parameters'!$E$26,'Input Parameters'!$F$26)</f>
        <v>6.2911695167415307E-2</v>
      </c>
      <c r="O756" s="8">
        <f t="shared" ca="1" si="80"/>
        <v>0.13999837464246878</v>
      </c>
      <c r="P756" s="29">
        <f ca="1">_xlfn.LOGNORM.INV(O756,'Input Parameters'!$H$27,'Input Parameters'!$I$27)</f>
        <v>0.882729524399676</v>
      </c>
      <c r="Q756" s="10"/>
      <c r="R756" s="15">
        <f>'Input Parameters'!$E$28</f>
        <v>12.7</v>
      </c>
      <c r="S756" s="10">
        <f t="shared" ca="1" si="81"/>
        <v>9.0656936913942499E-2</v>
      </c>
      <c r="T756" s="25">
        <f ca="1">_xlfn.LOGNORM.INV(S756,'Input Parameters'!$H$29,'Input Parameters'!$I$29)</f>
        <v>50.11669071890109</v>
      </c>
      <c r="U756" s="10">
        <f t="shared" ca="1" si="82"/>
        <v>0.90491417213552527</v>
      </c>
      <c r="V756" s="29">
        <f ca="1">IF('Input Parameters'!$D$30="Beta",_xlfn.BETA.INV(U756,'Input Parameters'!$L$30,'Input Parameters'!$M$30,'Input Parameters'!$J$30,'Input Parameters'!$K$30),IF('Input Parameters'!$D$30="LogNorm",_xlfn.LOGNORM.INV(U756,'Input Parameters'!$H$30,'Input Parameters'!$I$30)))</f>
        <v>1.6750245365982295</v>
      </c>
      <c r="W756" s="2">
        <f ca="1">N756+(P756-N756)*(1-ERF((T756-R756)/(2*SQRT(L756*'Input Parameters'!$E$31))))</f>
        <v>0.42867828758795989</v>
      </c>
      <c r="X756">
        <f t="shared" ca="1" si="83"/>
        <v>1</v>
      </c>
      <c r="Y756" s="7"/>
    </row>
    <row r="757" spans="1:25" ht="15" customHeight="1" x14ac:dyDescent="0.3">
      <c r="A757" s="130">
        <v>750</v>
      </c>
      <c r="B757" s="10">
        <f t="shared" ca="1" si="75"/>
        <v>0.62160211424343914</v>
      </c>
      <c r="C757" s="57">
        <f ca="1">_xlfn.NORM.INV(B757,'Input Parameters'!$E$19,'Input Parameters'!$F$19)</f>
        <v>593.46890905279531</v>
      </c>
      <c r="D757" s="10">
        <f t="shared" ca="1" si="76"/>
        <v>0.51781532913366557</v>
      </c>
      <c r="E757" s="59">
        <f ca="1">IF(_xlfn.NORM.INV(D757,'Input Parameters'!$E$20,'Input Parameters'!$F$20)&lt;3500,3500,IF(_xlfn.NORM.INV(D757,'Input Parameters'!$E$20,'Input Parameters'!$F$20)&gt;5500,5500,_xlfn.NORM.INV(D757,'Input Parameters'!$E$20,'Input Parameters'!$F$20)))</f>
        <v>4831.2698822512857</v>
      </c>
      <c r="F757" s="10">
        <f t="shared" ca="1" si="77"/>
        <v>0.25837126644351505</v>
      </c>
      <c r="G757" s="61">
        <f ca="1">_xlfn.NORM.INV(F757,'Input Parameters'!$E$21,'Input Parameters'!$F$21)</f>
        <v>279.75377367933697</v>
      </c>
      <c r="H757" s="54">
        <f ca="1">EXP(E757*(1/'Input Parameters'!$E$22-1/G757))</f>
        <v>0.45806406277456818</v>
      </c>
      <c r="I757" s="10">
        <f t="shared" ca="1" si="78"/>
        <v>0.21408912415071135</v>
      </c>
      <c r="J757" s="29">
        <f ca="1">_xlfn.BETA.INV(I757,'Input Parameters'!$L$24,'Input Parameters'!$M$24,'Input Parameters'!$J$24,'Input Parameters'!$K$24)</f>
        <v>0.47679991485390494</v>
      </c>
      <c r="K757" s="156">
        <f ca="1">('Input Parameters'!$E$25/'Input Parameters'!$E$31)^$J757</f>
        <v>3.2701087486344531E-2</v>
      </c>
      <c r="L757" s="66">
        <f ca="1">$H757*$C757*'Input Parameters'!$E$23*K757</f>
        <v>8.8896853229440644</v>
      </c>
      <c r="M757" s="23">
        <f t="shared" ca="1" si="79"/>
        <v>0.59464389892025771</v>
      </c>
      <c r="N757" s="15">
        <f ca="1">_xlfn.NORM.INV(M757,'Input Parameters'!$E$26,'Input Parameters'!$F$26)</f>
        <v>3.9029654232436074E-2</v>
      </c>
      <c r="O757" s="8">
        <f t="shared" ca="1" si="80"/>
        <v>0.68688615993758129</v>
      </c>
      <c r="P757" s="29">
        <f ca="1">_xlfn.LOGNORM.INV(O757,'Input Parameters'!$H$27,'Input Parameters'!$I$27)</f>
        <v>1.7659435959877938</v>
      </c>
      <c r="Q757" s="10"/>
      <c r="R757" s="15">
        <f>'Input Parameters'!$E$28</f>
        <v>12.7</v>
      </c>
      <c r="S757" s="10">
        <f t="shared" ca="1" si="81"/>
        <v>0.20844179596673884</v>
      </c>
      <c r="T757" s="25">
        <f ca="1">_xlfn.LOGNORM.INV(S757,'Input Parameters'!$H$29,'Input Parameters'!$I$29)</f>
        <v>53.15882718875018</v>
      </c>
      <c r="U757" s="10">
        <f t="shared" ca="1" si="82"/>
        <v>0.77321999437645983</v>
      </c>
      <c r="V757" s="29">
        <f ca="1">IF('Input Parameters'!$D$30="Beta",_xlfn.BETA.INV(U757,'Input Parameters'!$L$30,'Input Parameters'!$M$30,'Input Parameters'!$J$30,'Input Parameters'!$K$30),IF('Input Parameters'!$D$30="LogNorm",_xlfn.LOGNORM.INV(U757,'Input Parameters'!$H$30,'Input Parameters'!$I$30)))</f>
        <v>1.3428123451523934</v>
      </c>
      <c r="W757" s="2">
        <f ca="1">N757+(P757-N757)*(1-ERF((T757-R757)/(2*SQRT(L757*'Input Parameters'!$E$31))))</f>
        <v>0.62151023759262547</v>
      </c>
      <c r="X757">
        <f t="shared" ca="1" si="83"/>
        <v>1</v>
      </c>
      <c r="Y757" s="7"/>
    </row>
    <row r="758" spans="1:25" ht="15" customHeight="1" x14ac:dyDescent="0.3">
      <c r="A758" s="130">
        <v>751</v>
      </c>
      <c r="B758" s="10">
        <f t="shared" ca="1" si="75"/>
        <v>0.24621393533398261</v>
      </c>
      <c r="C758" s="57">
        <f ca="1">_xlfn.NORM.INV(B758,'Input Parameters'!$E$19,'Input Parameters'!$F$19)</f>
        <v>509.29477216913892</v>
      </c>
      <c r="D758" s="10">
        <f t="shared" ca="1" si="76"/>
        <v>0.35162954905232136</v>
      </c>
      <c r="E758" s="59">
        <f ca="1">IF(_xlfn.NORM.INV(D758,'Input Parameters'!$E$20,'Input Parameters'!$F$20)&lt;3500,3500,IF(_xlfn.NORM.INV(D758,'Input Parameters'!$E$20,'Input Parameters'!$F$20)&gt;5500,5500,_xlfn.NORM.INV(D758,'Input Parameters'!$E$20,'Input Parameters'!$F$20)))</f>
        <v>4533.3526857147372</v>
      </c>
      <c r="F758" s="10">
        <f t="shared" ca="1" si="77"/>
        <v>0.3697034578650038</v>
      </c>
      <c r="G758" s="61">
        <f ca="1">_xlfn.NORM.INV(F758,'Input Parameters'!$E$21,'Input Parameters'!$F$21)</f>
        <v>282.23545865991218</v>
      </c>
      <c r="H758" s="54">
        <f ca="1">EXP(E758*(1/'Input Parameters'!$E$22-1/G758))</f>
        <v>0.55426415248491745</v>
      </c>
      <c r="I758" s="10">
        <f t="shared" ca="1" si="78"/>
        <v>0.80336054055054451</v>
      </c>
      <c r="J758" s="29">
        <f ca="1">_xlfn.BETA.INV(I758,'Input Parameters'!$L$24,'Input Parameters'!$M$24,'Input Parameters'!$J$24,'Input Parameters'!$K$24)</f>
        <v>0.73642393105611181</v>
      </c>
      <c r="K758" s="156">
        <f ca="1">('Input Parameters'!$E$25/'Input Parameters'!$E$31)^$J758</f>
        <v>5.0783330229774706E-3</v>
      </c>
      <c r="L758" s="66">
        <f ca="1">$H758*$C758*'Input Parameters'!$E$23*K758</f>
        <v>1.4335313224603285</v>
      </c>
      <c r="M758" s="23">
        <f t="shared" ca="1" si="79"/>
        <v>0.32274791535905212</v>
      </c>
      <c r="N758" s="15">
        <f ca="1">_xlfn.NORM.INV(M758,'Input Parameters'!$E$26,'Input Parameters'!$F$26)</f>
        <v>2.4339403455258111E-2</v>
      </c>
      <c r="O758" s="8">
        <f t="shared" ca="1" si="80"/>
        <v>0.74243400227361778</v>
      </c>
      <c r="P758" s="29">
        <f ca="1">_xlfn.LOGNORM.INV(O758,'Input Parameters'!$H$27,'Input Parameters'!$I$27)</f>
        <v>1.8986874323487006</v>
      </c>
      <c r="Q758" s="10"/>
      <c r="R758" s="15">
        <f>'Input Parameters'!$E$28</f>
        <v>12.7</v>
      </c>
      <c r="S758" s="10">
        <f t="shared" ca="1" si="81"/>
        <v>6.0153976103321405E-2</v>
      </c>
      <c r="T758" s="25">
        <f ca="1">_xlfn.LOGNORM.INV(S758,'Input Parameters'!$H$29,'Input Parameters'!$I$29)</f>
        <v>48.911745081185394</v>
      </c>
      <c r="U758" s="10">
        <f t="shared" ca="1" si="82"/>
        <v>0.42412664917739606</v>
      </c>
      <c r="V758" s="29">
        <f ca="1">IF('Input Parameters'!$D$30="Beta",_xlfn.BETA.INV(U758,'Input Parameters'!$L$30,'Input Parameters'!$M$30,'Input Parameters'!$J$30,'Input Parameters'!$K$30),IF('Input Parameters'!$D$30="LogNorm",_xlfn.LOGNORM.INV(U758,'Input Parameters'!$H$30,'Input Parameters'!$I$30)))</f>
        <v>0.92658425043639714</v>
      </c>
      <c r="W758" s="2">
        <f ca="1">N758+(P758-N758)*(1-ERF((T758-R758)/(2*SQRT(L758*'Input Parameters'!$E$31))))</f>
        <v>8.5194907378771667E-2</v>
      </c>
      <c r="X758">
        <f t="shared" ca="1" si="83"/>
        <v>1</v>
      </c>
      <c r="Y758" s="7"/>
    </row>
    <row r="759" spans="1:25" ht="15" customHeight="1" x14ac:dyDescent="0.3">
      <c r="A759" s="130">
        <v>752</v>
      </c>
      <c r="B759" s="10">
        <f t="shared" ca="1" si="75"/>
        <v>0.60123767047541687</v>
      </c>
      <c r="C759" s="57">
        <f ca="1">_xlfn.NORM.INV(B759,'Input Parameters'!$E$19,'Input Parameters'!$F$19)</f>
        <v>588.97864118889186</v>
      </c>
      <c r="D759" s="10">
        <f t="shared" ca="1" si="76"/>
        <v>0.83021070969194899</v>
      </c>
      <c r="E759" s="59">
        <f ca="1">IF(_xlfn.NORM.INV(D759,'Input Parameters'!$E$20,'Input Parameters'!$F$20)&lt;3500,3500,IF(_xlfn.NORM.INV(D759,'Input Parameters'!$E$20,'Input Parameters'!$F$20)&gt;5500,5500,_xlfn.NORM.INV(D759,'Input Parameters'!$E$20,'Input Parameters'!$F$20)))</f>
        <v>5468.498776837102</v>
      </c>
      <c r="F759" s="10">
        <f t="shared" ca="1" si="77"/>
        <v>0.47713094572213066</v>
      </c>
      <c r="G759" s="61">
        <f ca="1">_xlfn.NORM.INV(F759,'Input Parameters'!$E$21,'Input Parameters'!$F$21)</f>
        <v>284.39918459555548</v>
      </c>
      <c r="H759" s="54">
        <f ca="1">EXP(E759*(1/'Input Parameters'!$E$22-1/G759))</f>
        <v>0.5686829554057663</v>
      </c>
      <c r="I759" s="10">
        <f t="shared" ca="1" si="78"/>
        <v>0.67181328256565742</v>
      </c>
      <c r="J759" s="29">
        <f ca="1">_xlfn.BETA.INV(I759,'Input Parameters'!$L$24,'Input Parameters'!$M$24,'Input Parameters'!$J$24,'Input Parameters'!$K$24)</f>
        <v>0.67690220923398459</v>
      </c>
      <c r="K759" s="156">
        <f ca="1">('Input Parameters'!$E$25/'Input Parameters'!$E$31)^$J759</f>
        <v>7.7831798433118174E-3</v>
      </c>
      <c r="L759" s="66">
        <f ca="1">$H759*$C759*'Input Parameters'!$E$23*K759</f>
        <v>2.6069147130242305</v>
      </c>
      <c r="M759" s="23">
        <f t="shared" ca="1" si="79"/>
        <v>0.95002283840565438</v>
      </c>
      <c r="N759" s="15">
        <f ca="1">_xlfn.NORM.INV(M759,'Input Parameters'!$E$26,'Input Parameters'!$F$26)</f>
        <v>6.8546577263190342E-2</v>
      </c>
      <c r="O759" s="8">
        <f t="shared" ca="1" si="80"/>
        <v>7.5033611841079706E-2</v>
      </c>
      <c r="P759" s="29">
        <f ca="1">_xlfn.LOGNORM.INV(O759,'Input Parameters'!$H$27,'Input Parameters'!$I$27)</f>
        <v>0.7531073055419939</v>
      </c>
      <c r="Q759" s="10"/>
      <c r="R759" s="15">
        <f>'Input Parameters'!$E$28</f>
        <v>12.7</v>
      </c>
      <c r="S759" s="10">
        <f t="shared" ca="1" si="81"/>
        <v>0.14905692550084082</v>
      </c>
      <c r="T759" s="25">
        <f ca="1">_xlfn.LOGNORM.INV(S759,'Input Parameters'!$H$29,'Input Parameters'!$I$29)</f>
        <v>51.811557316176732</v>
      </c>
      <c r="U759" s="10">
        <f t="shared" ca="1" si="82"/>
        <v>0.35325343733527603</v>
      </c>
      <c r="V759" s="29">
        <f ca="1">IF('Input Parameters'!$D$30="Beta",_xlfn.BETA.INV(U759,'Input Parameters'!$L$30,'Input Parameters'!$M$30,'Input Parameters'!$J$30,'Input Parameters'!$K$30),IF('Input Parameters'!$D$30="LogNorm",_xlfn.LOGNORM.INV(U759,'Input Parameters'!$H$30,'Input Parameters'!$I$30)))</f>
        <v>0.86132385392608202</v>
      </c>
      <c r="W759" s="2">
        <f ca="1">N759+(P759-N759)*(1-ERF((T759-R759)/(2*SQRT(L759*'Input Parameters'!$E$31))))</f>
        <v>0.12792180962562785</v>
      </c>
      <c r="X759">
        <f t="shared" ca="1" si="83"/>
        <v>1</v>
      </c>
      <c r="Y759" s="7"/>
    </row>
    <row r="760" spans="1:25" ht="15" customHeight="1" x14ac:dyDescent="0.3">
      <c r="A760" s="130">
        <v>753</v>
      </c>
      <c r="B760" s="10">
        <f t="shared" ca="1" si="75"/>
        <v>0.54359204658840587</v>
      </c>
      <c r="C760" s="57">
        <f ca="1">_xlfn.NORM.INV(B760,'Input Parameters'!$E$19,'Input Parameters'!$F$19)</f>
        <v>576.55168617452023</v>
      </c>
      <c r="D760" s="10">
        <f t="shared" ca="1" si="76"/>
        <v>0.29789153482716157</v>
      </c>
      <c r="E760" s="59">
        <f ca="1">IF(_xlfn.NORM.INV(D760,'Input Parameters'!$E$20,'Input Parameters'!$F$20)&lt;3500,3500,IF(_xlfn.NORM.INV(D760,'Input Parameters'!$E$20,'Input Parameters'!$F$20)&gt;5500,5500,_xlfn.NORM.INV(D760,'Input Parameters'!$E$20,'Input Parameters'!$F$20)))</f>
        <v>4428.6679359956834</v>
      </c>
      <c r="F760" s="10">
        <f t="shared" ca="1" si="77"/>
        <v>6.5032470624395877E-2</v>
      </c>
      <c r="G760" s="61">
        <f ca="1">_xlfn.NORM.INV(F760,'Input Parameters'!$E$21,'Input Parameters'!$F$21)</f>
        <v>272.95117163589993</v>
      </c>
      <c r="H760" s="54">
        <f ca="1">EXP(E760*(1/'Input Parameters'!$E$22-1/G760))</f>
        <v>0.3294860567818465</v>
      </c>
      <c r="I760" s="10">
        <f t="shared" ca="1" si="78"/>
        <v>0.99250294120059013</v>
      </c>
      <c r="J760" s="29">
        <f ca="1">_xlfn.BETA.INV(I760,'Input Parameters'!$L$24,'Input Parameters'!$M$24,'Input Parameters'!$J$24,'Input Parameters'!$K$24)</f>
        <v>0.90623523718265453</v>
      </c>
      <c r="K760" s="156">
        <f ca="1">('Input Parameters'!$E$25/'Input Parameters'!$E$31)^$J760</f>
        <v>1.5020540734620735E-3</v>
      </c>
      <c r="L760" s="66">
        <f ca="1">$H760*$C760*'Input Parameters'!$E$23*K760</f>
        <v>0.28533881600139227</v>
      </c>
      <c r="M760" s="23">
        <f t="shared" ca="1" si="79"/>
        <v>0.94158358346732784</v>
      </c>
      <c r="N760" s="15">
        <f ca="1">_xlfn.NORM.INV(M760,'Input Parameters'!$E$26,'Input Parameters'!$F$26)</f>
        <v>6.6932346841605581E-2</v>
      </c>
      <c r="O760" s="8">
        <f t="shared" ca="1" si="80"/>
        <v>0.69523814126478922</v>
      </c>
      <c r="P760" s="29">
        <f ca="1">_xlfn.LOGNORM.INV(O760,'Input Parameters'!$H$27,'Input Parameters'!$I$27)</f>
        <v>1.7845652144933304</v>
      </c>
      <c r="Q760" s="10"/>
      <c r="R760" s="15">
        <f>'Input Parameters'!$E$28</f>
        <v>12.7</v>
      </c>
      <c r="S760" s="10">
        <f t="shared" ca="1" si="81"/>
        <v>8.110739673888645E-3</v>
      </c>
      <c r="T760" s="25">
        <f ca="1">_xlfn.LOGNORM.INV(S760,'Input Parameters'!$H$29,'Input Parameters'!$I$29)</f>
        <v>44.457740231337588</v>
      </c>
      <c r="U760" s="10">
        <f t="shared" ca="1" si="82"/>
        <v>0.48730598878989217</v>
      </c>
      <c r="V760" s="29">
        <f ca="1">IF('Input Parameters'!$D$30="Beta",_xlfn.BETA.INV(U760,'Input Parameters'!$L$30,'Input Parameters'!$M$30,'Input Parameters'!$J$30,'Input Parameters'!$K$30),IF('Input Parameters'!$D$30="LogNorm",_xlfn.LOGNORM.INV(U760,'Input Parameters'!$H$30,'Input Parameters'!$I$30)))</f>
        <v>0.98674553757315031</v>
      </c>
      <c r="W760" s="2">
        <f ca="1">N760+(P760-N760)*(1-ERF((T760-R760)/(2*SQRT(L760*'Input Parameters'!$E$31))))</f>
        <v>6.6977406327069236E-2</v>
      </c>
      <c r="X760">
        <f t="shared" ca="1" si="83"/>
        <v>1</v>
      </c>
      <c r="Y760" s="7"/>
    </row>
    <row r="761" spans="1:25" ht="15" customHeight="1" x14ac:dyDescent="0.3">
      <c r="A761" s="130">
        <v>754</v>
      </c>
      <c r="B761" s="10">
        <f t="shared" ca="1" si="75"/>
        <v>0.52192925064157403</v>
      </c>
      <c r="C761" s="57">
        <f ca="1">_xlfn.NORM.INV(B761,'Input Parameters'!$E$19,'Input Parameters'!$F$19)</f>
        <v>571.94717809992517</v>
      </c>
      <c r="D761" s="10">
        <f t="shared" ca="1" si="76"/>
        <v>0.18484026276887011</v>
      </c>
      <c r="E761" s="59">
        <f ca="1">IF(_xlfn.NORM.INV(D761,'Input Parameters'!$E$20,'Input Parameters'!$F$20)&lt;3500,3500,IF(_xlfn.NORM.INV(D761,'Input Parameters'!$E$20,'Input Parameters'!$F$20)&gt;5500,5500,_xlfn.NORM.INV(D761,'Input Parameters'!$E$20,'Input Parameters'!$F$20)))</f>
        <v>4172.0496353809849</v>
      </c>
      <c r="F761" s="10">
        <f t="shared" ca="1" si="77"/>
        <v>0.11174180044520987</v>
      </c>
      <c r="G761" s="61">
        <f ca="1">_xlfn.NORM.INV(F761,'Input Parameters'!$E$21,'Input Parameters'!$F$21)</f>
        <v>275.28188780581098</v>
      </c>
      <c r="H761" s="54">
        <f ca="1">EXP(E761*(1/'Input Parameters'!$E$22-1/G761))</f>
        <v>0.39992542757938332</v>
      </c>
      <c r="I761" s="10">
        <f t="shared" ca="1" si="78"/>
        <v>0.39993353178604985</v>
      </c>
      <c r="J761" s="29">
        <f ca="1">_xlfn.BETA.INV(I761,'Input Parameters'!$L$24,'Input Parameters'!$M$24,'Input Parameters'!$J$24,'Input Parameters'!$K$24)</f>
        <v>0.56588802725954856</v>
      </c>
      <c r="K761" s="156">
        <f ca="1">('Input Parameters'!$E$25/'Input Parameters'!$E$31)^$J761</f>
        <v>1.7258944099284235E-2</v>
      </c>
      <c r="L761" s="66">
        <f ca="1">$H761*$C761*'Input Parameters'!$E$23*K761</f>
        <v>3.9477456302233755</v>
      </c>
      <c r="M761" s="23">
        <f t="shared" ca="1" si="79"/>
        <v>8.9091452886513656E-2</v>
      </c>
      <c r="N761" s="15">
        <f ca="1">_xlfn.NORM.INV(M761,'Input Parameters'!$E$26,'Input Parameters'!$F$26)</f>
        <v>5.7262094660018269E-3</v>
      </c>
      <c r="O761" s="8">
        <f t="shared" ca="1" si="80"/>
        <v>0.66294676001641817</v>
      </c>
      <c r="P761" s="29">
        <f ca="1">_xlfn.LOGNORM.INV(O761,'Input Parameters'!$H$27,'Input Parameters'!$I$27)</f>
        <v>1.7147272465293857</v>
      </c>
      <c r="Q761" s="10"/>
      <c r="R761" s="15">
        <f>'Input Parameters'!$E$28</f>
        <v>12.7</v>
      </c>
      <c r="S761" s="10">
        <f t="shared" ca="1" si="81"/>
        <v>0.93054750646568574</v>
      </c>
      <c r="T761" s="25">
        <f ca="1">_xlfn.LOGNORM.INV(S761,'Input Parameters'!$H$29,'Input Parameters'!$I$29)</f>
        <v>68.757313448308153</v>
      </c>
      <c r="U761" s="10">
        <f t="shared" ca="1" si="82"/>
        <v>0.31457504095062883</v>
      </c>
      <c r="V761" s="29">
        <f ca="1">IF('Input Parameters'!$D$30="Beta",_xlfn.BETA.INV(U761,'Input Parameters'!$L$30,'Input Parameters'!$M$30,'Input Parameters'!$J$30,'Input Parameters'!$K$30),IF('Input Parameters'!$D$30="LogNorm",_xlfn.LOGNORM.INV(U761,'Input Parameters'!$H$30,'Input Parameters'!$I$30)))</f>
        <v>0.82594094790771533</v>
      </c>
      <c r="W761" s="2">
        <f ca="1">N761+(P761-N761)*(1-ERF((T761-R761)/(2*SQRT(L761*'Input Parameters'!$E$31))))</f>
        <v>8.4413708673885562E-2</v>
      </c>
      <c r="X761">
        <f t="shared" ca="1" si="83"/>
        <v>1</v>
      </c>
      <c r="Y761" s="7"/>
    </row>
    <row r="762" spans="1:25" ht="15" customHeight="1" x14ac:dyDescent="0.3">
      <c r="A762" s="130">
        <v>755</v>
      </c>
      <c r="B762" s="10">
        <f t="shared" ca="1" si="75"/>
        <v>0.4486747438403712</v>
      </c>
      <c r="C762" s="57">
        <f ca="1">_xlfn.NORM.INV(B762,'Input Parameters'!$E$19,'Input Parameters'!$F$19)</f>
        <v>556.39862847118275</v>
      </c>
      <c r="D762" s="10">
        <f t="shared" ca="1" si="76"/>
        <v>0.90482879824856521</v>
      </c>
      <c r="E762" s="59">
        <f ca="1">IF(_xlfn.NORM.INV(D762,'Input Parameters'!$E$20,'Input Parameters'!$F$20)&lt;3500,3500,IF(_xlfn.NORM.INV(D762,'Input Parameters'!$E$20,'Input Parameters'!$F$20)&gt;5500,5500,_xlfn.NORM.INV(D762,'Input Parameters'!$E$20,'Input Parameters'!$F$20)))</f>
        <v>5500</v>
      </c>
      <c r="F762" s="10">
        <f t="shared" ca="1" si="77"/>
        <v>0.30519696314862121</v>
      </c>
      <c r="G762" s="61">
        <f ca="1">_xlfn.NORM.INV(F762,'Input Parameters'!$E$21,'Input Parameters'!$F$21)</f>
        <v>280.84524170427989</v>
      </c>
      <c r="H762" s="54">
        <f ca="1">EXP(E762*(1/'Input Parameters'!$E$22-1/G762))</f>
        <v>0.44378802487117402</v>
      </c>
      <c r="I762" s="10">
        <f t="shared" ca="1" si="78"/>
        <v>0.25419899704207138</v>
      </c>
      <c r="J762" s="29">
        <f ca="1">_xlfn.BETA.INV(I762,'Input Parameters'!$L$24,'Input Parameters'!$M$24,'Input Parameters'!$J$24,'Input Parameters'!$K$24)</f>
        <v>0.49846701829976542</v>
      </c>
      <c r="K762" s="156">
        <f ca="1">('Input Parameters'!$E$25/'Input Parameters'!$E$31)^$J762</f>
        <v>2.7993667759444164E-2</v>
      </c>
      <c r="L762" s="66">
        <f ca="1">$H762*$C762*'Input Parameters'!$E$23*K762</f>
        <v>6.9122817782261174</v>
      </c>
      <c r="M762" s="23">
        <f t="shared" ca="1" si="79"/>
        <v>0.19253348289928451</v>
      </c>
      <c r="N762" s="15">
        <f ca="1">_xlfn.NORM.INV(M762,'Input Parameters'!$E$26,'Input Parameters'!$F$26)</f>
        <v>1.5759438814417211E-2</v>
      </c>
      <c r="O762" s="8">
        <f t="shared" ca="1" si="80"/>
        <v>0.23029738127092003</v>
      </c>
      <c r="P762" s="29">
        <f ca="1">_xlfn.LOGNORM.INV(O762,'Input Parameters'!$H$27,'Input Parameters'!$I$27)</f>
        <v>1.027132648436395</v>
      </c>
      <c r="Q762" s="10"/>
      <c r="R762" s="15">
        <f>'Input Parameters'!$E$28</f>
        <v>12.7</v>
      </c>
      <c r="S762" s="10">
        <f t="shared" ca="1" si="81"/>
        <v>0.45057886901438382</v>
      </c>
      <c r="T762" s="25">
        <f ca="1">_xlfn.LOGNORM.INV(S762,'Input Parameters'!$H$29,'Input Parameters'!$I$29)</f>
        <v>57.425464314066048</v>
      </c>
      <c r="U762" s="10">
        <f t="shared" ca="1" si="82"/>
        <v>0.2809236333736137</v>
      </c>
      <c r="V762" s="29">
        <f ca="1">IF('Input Parameters'!$D$30="Beta",_xlfn.BETA.INV(U762,'Input Parameters'!$L$30,'Input Parameters'!$M$30,'Input Parameters'!$J$30,'Input Parameters'!$K$30),IF('Input Parameters'!$D$30="LogNorm",_xlfn.LOGNORM.INV(U762,'Input Parameters'!$H$30,'Input Parameters'!$I$30)))</f>
        <v>0.79488875959660554</v>
      </c>
      <c r="W762" s="2">
        <f ca="1">N762+(P762-N762)*(1-ERF((T762-R762)/(2*SQRT(L762*'Input Parameters'!$E$31))))</f>
        <v>0.24737950887936355</v>
      </c>
      <c r="X762">
        <f t="shared" ca="1" si="83"/>
        <v>1</v>
      </c>
      <c r="Y762" s="7"/>
    </row>
    <row r="763" spans="1:25" ht="15" customHeight="1" x14ac:dyDescent="0.3">
      <c r="A763" s="130">
        <v>756</v>
      </c>
      <c r="B763" s="10">
        <f t="shared" ca="1" si="75"/>
        <v>0.32056377739038711</v>
      </c>
      <c r="C763" s="57">
        <f ca="1">_xlfn.NORM.INV(B763,'Input Parameters'!$E$19,'Input Parameters'!$F$19)</f>
        <v>527.91261757315363</v>
      </c>
      <c r="D763" s="10">
        <f t="shared" ca="1" si="76"/>
        <v>0.75004094692184531</v>
      </c>
      <c r="E763" s="59">
        <f ca="1">IF(_xlfn.NORM.INV(D763,'Input Parameters'!$E$20,'Input Parameters'!$F$20)&lt;3500,3500,IF(_xlfn.NORM.INV(D763,'Input Parameters'!$E$20,'Input Parameters'!$F$20)&gt;5500,5500,_xlfn.NORM.INV(D763,'Input Parameters'!$E$20,'Input Parameters'!$F$20)))</f>
        <v>5272.2330271642959</v>
      </c>
      <c r="F763" s="10">
        <f t="shared" ca="1" si="77"/>
        <v>6.2944484007720014E-2</v>
      </c>
      <c r="G763" s="61">
        <f ca="1">_xlfn.NORM.INV(F763,'Input Parameters'!$E$21,'Input Parameters'!$F$21)</f>
        <v>272.82014143948658</v>
      </c>
      <c r="H763" s="54">
        <f ca="1">EXP(E763*(1/'Input Parameters'!$E$22-1/G763))</f>
        <v>0.26422051994730633</v>
      </c>
      <c r="I763" s="10">
        <f t="shared" ca="1" si="78"/>
        <v>0.29706243537998145</v>
      </c>
      <c r="J763" s="29">
        <f ca="1">_xlfn.BETA.INV(I763,'Input Parameters'!$L$24,'Input Parameters'!$M$24,'Input Parameters'!$J$24,'Input Parameters'!$K$24)</f>
        <v>0.51975483864147742</v>
      </c>
      <c r="K763" s="156">
        <f ca="1">('Input Parameters'!$E$25/'Input Parameters'!$E$31)^$J763</f>
        <v>2.4029185113000791E-2</v>
      </c>
      <c r="L763" s="66">
        <f ca="1">$H763*$C763*'Input Parameters'!$E$23*K763</f>
        <v>3.3517192068399071</v>
      </c>
      <c r="M763" s="23">
        <f t="shared" ca="1" si="79"/>
        <v>0.50482465298684998</v>
      </c>
      <c r="N763" s="15">
        <f ca="1">_xlfn.NORM.INV(M763,'Input Parameters'!$E$26,'Input Parameters'!$F$26)</f>
        <v>3.4253972034399213E-2</v>
      </c>
      <c r="O763" s="8">
        <f t="shared" ca="1" si="80"/>
        <v>0.77696149194821706</v>
      </c>
      <c r="P763" s="29">
        <f ca="1">_xlfn.LOGNORM.INV(O763,'Input Parameters'!$H$27,'Input Parameters'!$I$27)</f>
        <v>1.9943465012378232</v>
      </c>
      <c r="Q763" s="10"/>
      <c r="R763" s="15">
        <f>'Input Parameters'!$E$28</f>
        <v>12.7</v>
      </c>
      <c r="S763" s="10">
        <f t="shared" ca="1" si="81"/>
        <v>0.75723200920614708</v>
      </c>
      <c r="T763" s="25">
        <f ca="1">_xlfn.LOGNORM.INV(S763,'Input Parameters'!$H$29,'Input Parameters'!$I$29)</f>
        <v>62.974783370908071</v>
      </c>
      <c r="U763" s="10">
        <f t="shared" ca="1" si="82"/>
        <v>0.98807108474769179</v>
      </c>
      <c r="V763" s="29">
        <f ca="1">IF('Input Parameters'!$D$30="Beta",_xlfn.BETA.INV(U763,'Input Parameters'!$L$30,'Input Parameters'!$M$30,'Input Parameters'!$J$30,'Input Parameters'!$K$30),IF('Input Parameters'!$D$30="LogNorm",_xlfn.LOGNORM.INV(U763,'Input Parameters'!$H$30,'Input Parameters'!$I$30)))</f>
        <v>2.435606390817143</v>
      </c>
      <c r="W763" s="2">
        <f ca="1">N763+(P763-N763)*(1-ERF((T763-R763)/(2*SQRT(L763*'Input Parameters'!$E$31))))</f>
        <v>0.13649827057651465</v>
      </c>
      <c r="X763">
        <f t="shared" ca="1" si="83"/>
        <v>1</v>
      </c>
      <c r="Y763" s="7"/>
    </row>
    <row r="764" spans="1:25" ht="15" customHeight="1" x14ac:dyDescent="0.3">
      <c r="A764" s="130">
        <v>757</v>
      </c>
      <c r="B764" s="10">
        <f t="shared" ca="1" si="75"/>
        <v>0.41315126980666561</v>
      </c>
      <c r="C764" s="57">
        <f ca="1">_xlfn.NORM.INV(B764,'Input Parameters'!$E$19,'Input Parameters'!$F$19)</f>
        <v>548.7568020725131</v>
      </c>
      <c r="D764" s="10">
        <f t="shared" ca="1" si="76"/>
        <v>0.51744270340726839</v>
      </c>
      <c r="E764" s="59">
        <f ca="1">IF(_xlfn.NORM.INV(D764,'Input Parameters'!$E$20,'Input Parameters'!$F$20)&lt;3500,3500,IF(_xlfn.NORM.INV(D764,'Input Parameters'!$E$20,'Input Parameters'!$F$20)&gt;5500,5500,_xlfn.NORM.INV(D764,'Input Parameters'!$E$20,'Input Parameters'!$F$20)))</f>
        <v>4830.6154192104786</v>
      </c>
      <c r="F764" s="10">
        <f t="shared" ca="1" si="77"/>
        <v>0.9598092544255219</v>
      </c>
      <c r="G764" s="61">
        <f ca="1">_xlfn.NORM.INV(F764,'Input Parameters'!$E$21,'Input Parameters'!$F$21)</f>
        <v>298.59302802593623</v>
      </c>
      <c r="H764" s="54">
        <f ca="1">EXP(E764*(1/'Input Parameters'!$E$22-1/G764))</f>
        <v>1.3618140807891723</v>
      </c>
      <c r="I764" s="10">
        <f t="shared" ca="1" si="78"/>
        <v>0.97661912199063039</v>
      </c>
      <c r="J764" s="29">
        <f ca="1">_xlfn.BETA.INV(I764,'Input Parameters'!$L$24,'Input Parameters'!$M$24,'Input Parameters'!$J$24,'Input Parameters'!$K$24)</f>
        <v>0.86910228762474817</v>
      </c>
      <c r="K764" s="156">
        <f ca="1">('Input Parameters'!$E$25/'Input Parameters'!$E$31)^$J764</f>
        <v>1.9605176382946864E-3</v>
      </c>
      <c r="L764" s="66">
        <f ca="1">$H764*$C764*'Input Parameters'!$E$23*K764</f>
        <v>1.4651041239339431</v>
      </c>
      <c r="M764" s="23">
        <f t="shared" ca="1" si="79"/>
        <v>0.23744712147926783</v>
      </c>
      <c r="N764" s="15">
        <f ca="1">_xlfn.NORM.INV(M764,'Input Parameters'!$E$26,'Input Parameters'!$F$26)</f>
        <v>1.8994690980692064E-2</v>
      </c>
      <c r="O764" s="8">
        <f t="shared" ca="1" si="80"/>
        <v>0.85762751708072282</v>
      </c>
      <c r="P764" s="29">
        <f ca="1">_xlfn.LOGNORM.INV(O764,'Input Parameters'!$H$27,'Input Parameters'!$I$27)</f>
        <v>2.2852333098819084</v>
      </c>
      <c r="Q764" s="10"/>
      <c r="R764" s="15">
        <f>'Input Parameters'!$E$28</f>
        <v>12.7</v>
      </c>
      <c r="S764" s="10">
        <f t="shared" ca="1" si="81"/>
        <v>0.92962556850912681</v>
      </c>
      <c r="T764" s="25">
        <f ca="1">_xlfn.LOGNORM.INV(S764,'Input Parameters'!$H$29,'Input Parameters'!$I$29)</f>
        <v>68.704276926507092</v>
      </c>
      <c r="U764" s="10">
        <f t="shared" ca="1" si="82"/>
        <v>9.3183115057166699E-2</v>
      </c>
      <c r="V764" s="29">
        <f ca="1">IF('Input Parameters'!$D$30="Beta",_xlfn.BETA.INV(U764,'Input Parameters'!$L$30,'Input Parameters'!$M$30,'Input Parameters'!$J$30,'Input Parameters'!$K$30),IF('Input Parameters'!$D$30="LogNorm",_xlfn.LOGNORM.INV(U764,'Input Parameters'!$H$30,'Input Parameters'!$I$30)))</f>
        <v>0.5934016876554814</v>
      </c>
      <c r="W764" s="2">
        <f ca="1">N764+(P764-N764)*(1-ERF((T764-R764)/(2*SQRT(L764*'Input Parameters'!$E$31))))</f>
        <v>2.1417465134788913E-2</v>
      </c>
      <c r="X764">
        <f t="shared" ca="1" si="83"/>
        <v>1</v>
      </c>
      <c r="Y764" s="7"/>
    </row>
    <row r="765" spans="1:25" ht="15" customHeight="1" x14ac:dyDescent="0.3">
      <c r="A765" s="130">
        <v>758</v>
      </c>
      <c r="B765" s="10">
        <f t="shared" ca="1" si="75"/>
        <v>0.71868987063891043</v>
      </c>
      <c r="C765" s="57">
        <f ca="1">_xlfn.NORM.INV(B765,'Input Parameters'!$E$19,'Input Parameters'!$F$19)</f>
        <v>616.22160716463679</v>
      </c>
      <c r="D765" s="10">
        <f t="shared" ca="1" si="76"/>
        <v>0.46993496038244797</v>
      </c>
      <c r="E765" s="59">
        <f ca="1">IF(_xlfn.NORM.INV(D765,'Input Parameters'!$E$20,'Input Parameters'!$F$20)&lt;3500,3500,IF(_xlfn.NORM.INV(D765,'Input Parameters'!$E$20,'Input Parameters'!$F$20)&gt;5500,5500,_xlfn.NORM.INV(D765,'Input Parameters'!$E$20,'Input Parameters'!$F$20)))</f>
        <v>4747.1966509865451</v>
      </c>
      <c r="F765" s="10">
        <f t="shared" ca="1" si="77"/>
        <v>2.196706776011792E-2</v>
      </c>
      <c r="G765" s="61">
        <f ca="1">_xlfn.NORM.INV(F765,'Input Parameters'!$E$21,'Input Parameters'!$F$21)</f>
        <v>269.01431130402261</v>
      </c>
      <c r="H765" s="54">
        <f ca="1">EXP(E765*(1/'Input Parameters'!$E$22-1/G765))</f>
        <v>0.23584133535778035</v>
      </c>
      <c r="I765" s="10">
        <f t="shared" ca="1" si="78"/>
        <v>0.88706152017173578</v>
      </c>
      <c r="J765" s="29">
        <f ca="1">_xlfn.BETA.INV(I765,'Input Parameters'!$L$24,'Input Parameters'!$M$24,'Input Parameters'!$J$24,'Input Parameters'!$K$24)</f>
        <v>0.78381117078892737</v>
      </c>
      <c r="K765" s="156">
        <f ca="1">('Input Parameters'!$E$25/'Input Parameters'!$E$31)^$J765</f>
        <v>3.6148430444357749E-3</v>
      </c>
      <c r="L765" s="66">
        <f ca="1">$H765*$C765*'Input Parameters'!$E$23*K765</f>
        <v>0.52534704362192319</v>
      </c>
      <c r="M765" s="23">
        <f t="shared" ca="1" si="79"/>
        <v>0.46156358485919058</v>
      </c>
      <c r="N765" s="15">
        <f ca="1">_xlfn.NORM.INV(M765,'Input Parameters'!$E$26,'Input Parameters'!$F$26)</f>
        <v>3.1973597725674985E-2</v>
      </c>
      <c r="O765" s="8">
        <f t="shared" ca="1" si="80"/>
        <v>0.84077829686232719</v>
      </c>
      <c r="P765" s="29">
        <f ca="1">_xlfn.LOGNORM.INV(O765,'Input Parameters'!$H$27,'Input Parameters'!$I$27)</f>
        <v>2.2135296706670431</v>
      </c>
      <c r="Q765" s="10"/>
      <c r="R765" s="15">
        <f>'Input Parameters'!$E$28</f>
        <v>12.7</v>
      </c>
      <c r="S765" s="10">
        <f t="shared" ca="1" si="81"/>
        <v>0.41545214456611346</v>
      </c>
      <c r="T765" s="25">
        <f ca="1">_xlfn.LOGNORM.INV(S765,'Input Parameters'!$H$29,'Input Parameters'!$I$29)</f>
        <v>56.852318953061683</v>
      </c>
      <c r="U765" s="10">
        <f t="shared" ca="1" si="82"/>
        <v>0.79446772673513366</v>
      </c>
      <c r="V765" s="29">
        <f ca="1">IF('Input Parameters'!$D$30="Beta",_xlfn.BETA.INV(U765,'Input Parameters'!$L$30,'Input Parameters'!$M$30,'Input Parameters'!$J$30,'Input Parameters'!$K$30),IF('Input Parameters'!$D$30="LogNorm",_xlfn.LOGNORM.INV(U765,'Input Parameters'!$H$30,'Input Parameters'!$I$30)))</f>
        <v>1.3817730465361264</v>
      </c>
      <c r="W765" s="2">
        <f ca="1">N765+(P765-N765)*(1-ERF((T765-R765)/(2*SQRT(L765*'Input Parameters'!$E$31))))</f>
        <v>3.2009633426272902E-2</v>
      </c>
      <c r="X765">
        <f t="shared" ca="1" si="83"/>
        <v>1</v>
      </c>
      <c r="Y765" s="7"/>
    </row>
    <row r="766" spans="1:25" ht="15" customHeight="1" x14ac:dyDescent="0.3">
      <c r="A766" s="130">
        <v>759</v>
      </c>
      <c r="B766" s="10">
        <f t="shared" ca="1" si="75"/>
        <v>0.79387213995709272</v>
      </c>
      <c r="C766" s="57">
        <f ca="1">_xlfn.NORM.INV(B766,'Input Parameters'!$E$19,'Input Parameters'!$F$19)</f>
        <v>636.58412847555815</v>
      </c>
      <c r="D766" s="10">
        <f t="shared" ca="1" si="76"/>
        <v>0.90512227829912961</v>
      </c>
      <c r="E766" s="59">
        <f ca="1">IF(_xlfn.NORM.INV(D766,'Input Parameters'!$E$20,'Input Parameters'!$F$20)&lt;3500,3500,IF(_xlfn.NORM.INV(D766,'Input Parameters'!$E$20,'Input Parameters'!$F$20)&gt;5500,5500,_xlfn.NORM.INV(D766,'Input Parameters'!$E$20,'Input Parameters'!$F$20)))</f>
        <v>5500</v>
      </c>
      <c r="F766" s="10">
        <f t="shared" ca="1" si="77"/>
        <v>0.47975189147394315</v>
      </c>
      <c r="G766" s="61">
        <f ca="1">_xlfn.NORM.INV(F766,'Input Parameters'!$E$21,'Input Parameters'!$F$21)</f>
        <v>284.45089834688116</v>
      </c>
      <c r="H766" s="54">
        <f ca="1">EXP(E766*(1/'Input Parameters'!$E$22-1/G766))</f>
        <v>0.56883337323032412</v>
      </c>
      <c r="I766" s="10">
        <f t="shared" ca="1" si="78"/>
        <v>0.20795496058334217</v>
      </c>
      <c r="J766" s="29">
        <f ca="1">_xlfn.BETA.INV(I766,'Input Parameters'!$L$24,'Input Parameters'!$M$24,'Input Parameters'!$J$24,'Input Parameters'!$K$24)</f>
        <v>0.47329648576604055</v>
      </c>
      <c r="K766" s="156">
        <f ca="1">('Input Parameters'!$E$25/'Input Parameters'!$E$31)^$J766</f>
        <v>3.3533346095580403E-2</v>
      </c>
      <c r="L766" s="66">
        <f ca="1">$H766*$C766*'Input Parameters'!$E$23*K766</f>
        <v>12.142769918958132</v>
      </c>
      <c r="M766" s="23">
        <f t="shared" ca="1" si="79"/>
        <v>0.71784309003291813</v>
      </c>
      <c r="N766" s="15">
        <f ca="1">_xlfn.NORM.INV(M766,'Input Parameters'!$E$26,'Input Parameters'!$F$26)</f>
        <v>4.6105364126252109E-2</v>
      </c>
      <c r="O766" s="8">
        <f t="shared" ca="1" si="80"/>
        <v>0.96253874913700577</v>
      </c>
      <c r="P766" s="29">
        <f ca="1">_xlfn.LOGNORM.INV(O766,'Input Parameters'!$H$27,'Input Parameters'!$I$27)</f>
        <v>3.1302678548203366</v>
      </c>
      <c r="Q766" s="10"/>
      <c r="R766" s="15">
        <f>'Input Parameters'!$E$28</f>
        <v>12.7</v>
      </c>
      <c r="S766" s="10">
        <f t="shared" ca="1" si="81"/>
        <v>0.98034628432681836</v>
      </c>
      <c r="T766" s="25">
        <f ca="1">_xlfn.LOGNORM.INV(S766,'Input Parameters'!$H$29,'Input Parameters'!$I$29)</f>
        <v>73.392521907416238</v>
      </c>
      <c r="U766" s="10">
        <f t="shared" ca="1" si="82"/>
        <v>0.2257979181513593</v>
      </c>
      <c r="V766" s="29">
        <f ca="1">IF('Input Parameters'!$D$30="Beta",_xlfn.BETA.INV(U766,'Input Parameters'!$L$30,'Input Parameters'!$M$30,'Input Parameters'!$J$30,'Input Parameters'!$K$30),IF('Input Parameters'!$D$30="LogNorm",_xlfn.LOGNORM.INV(U766,'Input Parameters'!$H$30,'Input Parameters'!$I$30)))</f>
        <v>0.74256879074559956</v>
      </c>
      <c r="W766" s="2">
        <f ca="1">N766+(P766-N766)*(1-ERF((T766-R766)/(2*SQRT(L766*'Input Parameters'!$E$31))))</f>
        <v>0.71878408723854292</v>
      </c>
      <c r="X766">
        <f t="shared" ca="1" si="83"/>
        <v>1</v>
      </c>
      <c r="Y766" s="7"/>
    </row>
    <row r="767" spans="1:25" ht="15" customHeight="1" x14ac:dyDescent="0.3">
      <c r="A767" s="130">
        <v>760</v>
      </c>
      <c r="B767" s="10">
        <f t="shared" ca="1" si="75"/>
        <v>0.51513877286955534</v>
      </c>
      <c r="C767" s="57">
        <f ca="1">_xlfn.NORM.INV(B767,'Input Parameters'!$E$19,'Input Parameters'!$F$19)</f>
        <v>570.50731478857381</v>
      </c>
      <c r="D767" s="10">
        <f t="shared" ca="1" si="76"/>
        <v>0.16427893579402242</v>
      </c>
      <c r="E767" s="59">
        <f ca="1">IF(_xlfn.NORM.INV(D767,'Input Parameters'!$E$20,'Input Parameters'!$F$20)&lt;3500,3500,IF(_xlfn.NORM.INV(D767,'Input Parameters'!$E$20,'Input Parameters'!$F$20)&gt;5500,5500,_xlfn.NORM.INV(D767,'Input Parameters'!$E$20,'Input Parameters'!$F$20)))</f>
        <v>4116.084049465212</v>
      </c>
      <c r="F767" s="10">
        <f t="shared" ca="1" si="77"/>
        <v>0.63161627099418927</v>
      </c>
      <c r="G767" s="61">
        <f ca="1">_xlfn.NORM.INV(F767,'Input Parameters'!$E$21,'Input Parameters'!$F$21)</f>
        <v>287.49203786314189</v>
      </c>
      <c r="H767" s="54">
        <f ca="1">EXP(E767*(1/'Input Parameters'!$E$22-1/G767))</f>
        <v>0.76403463025191409</v>
      </c>
      <c r="I767" s="10">
        <f t="shared" ca="1" si="78"/>
        <v>0.44586191214864046</v>
      </c>
      <c r="J767" s="29">
        <f ca="1">_xlfn.BETA.INV(I767,'Input Parameters'!$L$24,'Input Parameters'!$M$24,'Input Parameters'!$J$24,'Input Parameters'!$K$24)</f>
        <v>0.58509933807452175</v>
      </c>
      <c r="K767" s="156">
        <f ca="1">('Input Parameters'!$E$25/'Input Parameters'!$E$31)^$J767</f>
        <v>1.503705145751039E-2</v>
      </c>
      <c r="L767" s="66">
        <f ca="1">$H767*$C767*'Input Parameters'!$E$23*K767</f>
        <v>6.5544604411115941</v>
      </c>
      <c r="M767" s="23">
        <f t="shared" ca="1" si="79"/>
        <v>0.95054078370228068</v>
      </c>
      <c r="N767" s="15">
        <f ca="1">_xlfn.NORM.INV(M767,'Input Parameters'!$E$26,'Input Parameters'!$F$26)</f>
        <v>6.8652516130425972E-2</v>
      </c>
      <c r="O767" s="8">
        <f t="shared" ca="1" si="80"/>
        <v>0.15280720269532433</v>
      </c>
      <c r="P767" s="29">
        <f ca="1">_xlfn.LOGNORM.INV(O767,'Input Parameters'!$H$27,'Input Parameters'!$I$27)</f>
        <v>0.90481584262286208</v>
      </c>
      <c r="Q767" s="10"/>
      <c r="R767" s="15">
        <f>'Input Parameters'!$E$28</f>
        <v>12.7</v>
      </c>
      <c r="S767" s="10">
        <f t="shared" ca="1" si="81"/>
        <v>0.58626075428043412</v>
      </c>
      <c r="T767" s="25">
        <f ca="1">_xlfn.LOGNORM.INV(S767,'Input Parameters'!$H$29,'Input Parameters'!$I$29)</f>
        <v>59.674244261097265</v>
      </c>
      <c r="U767" s="10">
        <f t="shared" ca="1" si="82"/>
        <v>0.3861789315515457</v>
      </c>
      <c r="V767" s="29">
        <f ca="1">IF('Input Parameters'!$D$30="Beta",_xlfn.BETA.INV(U767,'Input Parameters'!$L$30,'Input Parameters'!$M$30,'Input Parameters'!$J$30,'Input Parameters'!$K$30),IF('Input Parameters'!$D$30="LogNorm",_xlfn.LOGNORM.INV(U767,'Input Parameters'!$H$30,'Input Parameters'!$I$30)))</f>
        <v>0.89147819125629801</v>
      </c>
      <c r="W767" s="2">
        <f ca="1">N767+(P767-N767)*(1-ERF((T767-R767)/(2*SQRT(L767*'Input Parameters'!$E$31))))</f>
        <v>0.23127883200284943</v>
      </c>
      <c r="X767">
        <f t="shared" ca="1" si="83"/>
        <v>1</v>
      </c>
      <c r="Y767" s="7"/>
    </row>
    <row r="768" spans="1:25" ht="15" customHeight="1" x14ac:dyDescent="0.3">
      <c r="A768" s="130">
        <v>761</v>
      </c>
      <c r="B768" s="10">
        <f t="shared" ca="1" si="75"/>
        <v>0.84886614485203493</v>
      </c>
      <c r="C768" s="57">
        <f ca="1">_xlfn.NORM.INV(B768,'Input Parameters'!$E$19,'Input Parameters'!$F$19)</f>
        <v>654.46872695252102</v>
      </c>
      <c r="D768" s="10">
        <f t="shared" ca="1" si="76"/>
        <v>0.1360328997816751</v>
      </c>
      <c r="E768" s="59">
        <f ca="1">IF(_xlfn.NORM.INV(D768,'Input Parameters'!$E$20,'Input Parameters'!$F$20)&lt;3500,3500,IF(_xlfn.NORM.INV(D768,'Input Parameters'!$E$20,'Input Parameters'!$F$20)&gt;5500,5500,_xlfn.NORM.INV(D768,'Input Parameters'!$E$20,'Input Parameters'!$F$20)))</f>
        <v>4031.1776323828553</v>
      </c>
      <c r="F768" s="10">
        <f t="shared" ca="1" si="77"/>
        <v>0.39860877954372353</v>
      </c>
      <c r="G768" s="61">
        <f ca="1">_xlfn.NORM.INV(F768,'Input Parameters'!$E$21,'Input Parameters'!$F$21)</f>
        <v>282.83037490915552</v>
      </c>
      <c r="H768" s="54">
        <f ca="1">EXP(E768*(1/'Input Parameters'!$E$22-1/G768))</f>
        <v>0.60975290419701034</v>
      </c>
      <c r="I768" s="10">
        <f t="shared" ca="1" si="78"/>
        <v>0.61331195086671975</v>
      </c>
      <c r="J768" s="29">
        <f ca="1">_xlfn.BETA.INV(I768,'Input Parameters'!$L$24,'Input Parameters'!$M$24,'Input Parameters'!$J$24,'Input Parameters'!$K$24)</f>
        <v>0.65279273585542708</v>
      </c>
      <c r="K768" s="156">
        <f ca="1">('Input Parameters'!$E$25/'Input Parameters'!$E$31)^$J768</f>
        <v>9.2527002963029362E-3</v>
      </c>
      <c r="L768" s="66">
        <f ca="1">$H768*$C768*'Input Parameters'!$E$23*K768</f>
        <v>3.6924215060328369</v>
      </c>
      <c r="M768" s="23">
        <f t="shared" ca="1" si="79"/>
        <v>0.25666392940598248</v>
      </c>
      <c r="N768" s="15">
        <f ca="1">_xlfn.NORM.INV(M768,'Input Parameters'!$E$26,'Input Parameters'!$F$26)</f>
        <v>2.0273041572721522E-2</v>
      </c>
      <c r="O768" s="8">
        <f t="shared" ca="1" si="80"/>
        <v>0.49919646617624813</v>
      </c>
      <c r="P768" s="29">
        <f ca="1">_xlfn.LOGNORM.INV(O768,'Input Parameters'!$H$27,'Input Parameters'!$I$27)</f>
        <v>1.4223647568925044</v>
      </c>
      <c r="Q768" s="10"/>
      <c r="R768" s="15">
        <f>'Input Parameters'!$E$28</f>
        <v>12.7</v>
      </c>
      <c r="S768" s="10">
        <f t="shared" ca="1" si="81"/>
        <v>0.60056550932718666</v>
      </c>
      <c r="T768" s="25">
        <f ca="1">_xlfn.LOGNORM.INV(S768,'Input Parameters'!$H$29,'Input Parameters'!$I$29)</f>
        <v>59.9218089415196</v>
      </c>
      <c r="U768" s="10">
        <f t="shared" ca="1" si="82"/>
        <v>0.92516302537464179</v>
      </c>
      <c r="V768" s="29">
        <f ca="1">IF('Input Parameters'!$D$30="Beta",_xlfn.BETA.INV(U768,'Input Parameters'!$L$30,'Input Parameters'!$M$30,'Input Parameters'!$J$30,'Input Parameters'!$K$30),IF('Input Parameters'!$D$30="LogNorm",_xlfn.LOGNORM.INV(U768,'Input Parameters'!$H$30,'Input Parameters'!$I$30)))</f>
        <v>1.7635597230904962</v>
      </c>
      <c r="W768" s="2">
        <f ca="1">N768+(P768-N768)*(1-ERF((T768-R768)/(2*SQRT(L768*'Input Parameters'!$E$31))))</f>
        <v>0.13561706227020418</v>
      </c>
      <c r="X768">
        <f t="shared" ca="1" si="83"/>
        <v>1</v>
      </c>
      <c r="Y768" s="7"/>
    </row>
    <row r="769" spans="1:25" ht="15" customHeight="1" x14ac:dyDescent="0.3">
      <c r="A769" s="130">
        <v>762</v>
      </c>
      <c r="B769" s="10">
        <f t="shared" ca="1" si="75"/>
        <v>0.6774335702090879</v>
      </c>
      <c r="C769" s="57">
        <f ca="1">_xlfn.NORM.INV(B769,'Input Parameters'!$E$19,'Input Parameters'!$F$19)</f>
        <v>606.21513632712208</v>
      </c>
      <c r="D769" s="10">
        <f t="shared" ca="1" si="76"/>
        <v>0.64862114614838284</v>
      </c>
      <c r="E769" s="59">
        <f ca="1">IF(_xlfn.NORM.INV(D769,'Input Parameters'!$E$20,'Input Parameters'!$F$20)&lt;3500,3500,IF(_xlfn.NORM.INV(D769,'Input Parameters'!$E$20,'Input Parameters'!$F$20)&gt;5500,5500,_xlfn.NORM.INV(D769,'Input Parameters'!$E$20,'Input Parameters'!$F$20)))</f>
        <v>5067.120355282691</v>
      </c>
      <c r="F769" s="10">
        <f t="shared" ca="1" si="77"/>
        <v>0.48970321408986761</v>
      </c>
      <c r="G769" s="61">
        <f ca="1">_xlfn.NORM.INV(F769,'Input Parameters'!$E$21,'Input Parameters'!$F$21)</f>
        <v>284.64710918317098</v>
      </c>
      <c r="H769" s="54">
        <f ca="1">EXP(E769*(1/'Input Parameters'!$E$22-1/G769))</f>
        <v>0.60200743293733394</v>
      </c>
      <c r="I769" s="10">
        <f t="shared" ca="1" si="78"/>
        <v>0.33781171853054359</v>
      </c>
      <c r="J769" s="29">
        <f ca="1">_xlfn.BETA.INV(I769,'Input Parameters'!$L$24,'Input Parameters'!$M$24,'Input Parameters'!$J$24,'Input Parameters'!$K$24)</f>
        <v>0.53869871337970099</v>
      </c>
      <c r="K769" s="156">
        <f ca="1">('Input Parameters'!$E$25/'Input Parameters'!$E$31)^$J769</f>
        <v>2.0975903958618876E-2</v>
      </c>
      <c r="L769" s="66">
        <f ca="1">$H769*$C769*'Input Parameters'!$E$23*K769</f>
        <v>7.6550726242367002</v>
      </c>
      <c r="M769" s="23">
        <f t="shared" ca="1" si="79"/>
        <v>0.29501041057718314</v>
      </c>
      <c r="N769" s="15">
        <f ca="1">_xlfn.NORM.INV(M769,'Input Parameters'!$E$26,'Input Parameters'!$F$26)</f>
        <v>2.268507698281964E-2</v>
      </c>
      <c r="O769" s="8">
        <f t="shared" ca="1" si="80"/>
        <v>0.65142181137207278</v>
      </c>
      <c r="P769" s="29">
        <f ca="1">_xlfn.LOGNORM.INV(O769,'Input Parameters'!$H$27,'Input Parameters'!$I$27)</f>
        <v>1.6911036887019666</v>
      </c>
      <c r="Q769" s="10"/>
      <c r="R769" s="15">
        <f>'Input Parameters'!$E$28</f>
        <v>12.7</v>
      </c>
      <c r="S769" s="10">
        <f t="shared" ca="1" si="81"/>
        <v>1.8578027465190883E-2</v>
      </c>
      <c r="T769" s="25">
        <f ca="1">_xlfn.LOGNORM.INV(S769,'Input Parameters'!$H$29,'Input Parameters'!$I$29)</f>
        <v>46.083249562873895</v>
      </c>
      <c r="U769" s="10">
        <f t="shared" ca="1" si="82"/>
        <v>0.13968468802831324</v>
      </c>
      <c r="V769" s="29">
        <f ca="1">IF('Input Parameters'!$D$30="Beta",_xlfn.BETA.INV(U769,'Input Parameters'!$L$30,'Input Parameters'!$M$30,'Input Parameters'!$J$30,'Input Parameters'!$K$30),IF('Input Parameters'!$D$30="LogNorm",_xlfn.LOGNORM.INV(U769,'Input Parameters'!$H$30,'Input Parameters'!$I$30)))</f>
        <v>0.65222116759081306</v>
      </c>
      <c r="W769" s="2">
        <f ca="1">N769+(P769-N769)*(1-ERF((T769-R769)/(2*SQRT(L769*'Input Parameters'!$E$31))))</f>
        <v>0.67931017172252461</v>
      </c>
      <c r="X769">
        <f t="shared" ca="1" si="83"/>
        <v>0</v>
      </c>
      <c r="Y769" s="7"/>
    </row>
    <row r="770" spans="1:25" ht="15" customHeight="1" x14ac:dyDescent="0.3">
      <c r="A770" s="130">
        <v>763</v>
      </c>
      <c r="B770" s="10">
        <f t="shared" ca="1" si="75"/>
        <v>0.43277065378819557</v>
      </c>
      <c r="C770" s="57">
        <f ca="1">_xlfn.NORM.INV(B770,'Input Parameters'!$E$19,'Input Parameters'!$F$19)</f>
        <v>552.99206917574122</v>
      </c>
      <c r="D770" s="10">
        <f t="shared" ca="1" si="76"/>
        <v>0.9287165230678498</v>
      </c>
      <c r="E770" s="59">
        <f ca="1">IF(_xlfn.NORM.INV(D770,'Input Parameters'!$E$20,'Input Parameters'!$F$20)&lt;3500,3500,IF(_xlfn.NORM.INV(D770,'Input Parameters'!$E$20,'Input Parameters'!$F$20)&gt;5500,5500,_xlfn.NORM.INV(D770,'Input Parameters'!$E$20,'Input Parameters'!$F$20)))</f>
        <v>5500</v>
      </c>
      <c r="F770" s="10">
        <f t="shared" ca="1" si="77"/>
        <v>0.596176192323015</v>
      </c>
      <c r="G770" s="61">
        <f ca="1">_xlfn.NORM.INV(F770,'Input Parameters'!$E$21,'Input Parameters'!$F$21)</f>
        <v>286.76361034421001</v>
      </c>
      <c r="H770" s="54">
        <f ca="1">EXP(E770*(1/'Input Parameters'!$E$22-1/G770))</f>
        <v>0.664826354236702</v>
      </c>
      <c r="I770" s="10">
        <f t="shared" ca="1" si="78"/>
        <v>0.21084921972338466</v>
      </c>
      <c r="J770" s="29">
        <f ca="1">_xlfn.BETA.INV(I770,'Input Parameters'!$L$24,'Input Parameters'!$M$24,'Input Parameters'!$J$24,'Input Parameters'!$K$24)</f>
        <v>0.47495660051938338</v>
      </c>
      <c r="K770" s="156">
        <f ca="1">('Input Parameters'!$E$25/'Input Parameters'!$E$31)^$J770</f>
        <v>3.3136368889025943E-2</v>
      </c>
      <c r="L770" s="66">
        <f ca="1">$H770*$C770*'Input Parameters'!$E$23*K770</f>
        <v>12.182377305073135</v>
      </c>
      <c r="M770" s="23">
        <f t="shared" ca="1" si="79"/>
        <v>0.95470242514029813</v>
      </c>
      <c r="N770" s="15">
        <f ca="1">_xlfn.NORM.INV(M770,'Input Parameters'!$E$26,'Input Parameters'!$F$26)</f>
        <v>6.9537598971374404E-2</v>
      </c>
      <c r="O770" s="8">
        <f t="shared" ca="1" si="80"/>
        <v>0.88892679395509777</v>
      </c>
      <c r="P770" s="29">
        <f ca="1">_xlfn.LOGNORM.INV(O770,'Input Parameters'!$H$27,'Input Parameters'!$I$27)</f>
        <v>2.4432401879738079</v>
      </c>
      <c r="Q770" s="10"/>
      <c r="R770" s="15">
        <f>'Input Parameters'!$E$28</f>
        <v>12.7</v>
      </c>
      <c r="S770" s="10">
        <f t="shared" ca="1" si="81"/>
        <v>0.96279839855445104</v>
      </c>
      <c r="T770" s="25">
        <f ca="1">_xlfn.LOGNORM.INV(S770,'Input Parameters'!$H$29,'Input Parameters'!$I$29)</f>
        <v>71.1465381124315</v>
      </c>
      <c r="U770" s="10">
        <f t="shared" ca="1" si="82"/>
        <v>0.19253922392448575</v>
      </c>
      <c r="V770" s="29">
        <f ca="1">IF('Input Parameters'!$D$30="Beta",_xlfn.BETA.INV(U770,'Input Parameters'!$L$30,'Input Parameters'!$M$30,'Input Parameters'!$J$30,'Input Parameters'!$K$30),IF('Input Parameters'!$D$30="LogNorm",_xlfn.LOGNORM.INV(U770,'Input Parameters'!$H$30,'Input Parameters'!$I$30)))</f>
        <v>0.7094162197451136</v>
      </c>
      <c r="W770" s="2">
        <f ca="1">N770+(P770-N770)*(1-ERF((T770-R770)/(2*SQRT(L770*'Input Parameters'!$E$31))))</f>
        <v>0.63064511865777062</v>
      </c>
      <c r="X770">
        <f t="shared" ca="1" si="83"/>
        <v>1</v>
      </c>
      <c r="Y770" s="7"/>
    </row>
    <row r="771" spans="1:25" ht="15" customHeight="1" x14ac:dyDescent="0.3">
      <c r="A771" s="130">
        <v>764</v>
      </c>
      <c r="B771" s="10">
        <f t="shared" ca="1" si="75"/>
        <v>3.9709359050118298E-2</v>
      </c>
      <c r="C771" s="57">
        <f ca="1">_xlfn.NORM.INV(B771,'Input Parameters'!$E$19,'Input Parameters'!$F$19)</f>
        <v>419.08118595395376</v>
      </c>
      <c r="D771" s="10">
        <f t="shared" ca="1" si="76"/>
        <v>0.34228170926033252</v>
      </c>
      <c r="E771" s="59">
        <f ca="1">IF(_xlfn.NORM.INV(D771,'Input Parameters'!$E$20,'Input Parameters'!$F$20)&lt;3500,3500,IF(_xlfn.NORM.INV(D771,'Input Parameters'!$E$20,'Input Parameters'!$F$20)&gt;5500,5500,_xlfn.NORM.INV(D771,'Input Parameters'!$E$20,'Input Parameters'!$F$20)))</f>
        <v>4515.6292867282673</v>
      </c>
      <c r="F771" s="10">
        <f t="shared" ca="1" si="77"/>
        <v>0.15449312590329345</v>
      </c>
      <c r="G771" s="61">
        <f ca="1">_xlfn.NORM.INV(F771,'Input Parameters'!$E$21,'Input Parameters'!$F$21)</f>
        <v>276.85361731597897</v>
      </c>
      <c r="H771" s="54">
        <f ca="1">EXP(E771*(1/'Input Parameters'!$E$22-1/G771))</f>
        <v>0.40704719110530546</v>
      </c>
      <c r="I771" s="10">
        <f t="shared" ca="1" si="78"/>
        <v>0.74344163859165191</v>
      </c>
      <c r="J771" s="29">
        <f ca="1">_xlfn.BETA.INV(I771,'Input Parameters'!$L$24,'Input Parameters'!$M$24,'Input Parameters'!$J$24,'Input Parameters'!$K$24)</f>
        <v>0.70798693611403296</v>
      </c>
      <c r="K771" s="156">
        <f ca="1">('Input Parameters'!$E$25/'Input Parameters'!$E$31)^$J771</f>
        <v>6.2275139179504505E-3</v>
      </c>
      <c r="L771" s="66">
        <f ca="1">$H771*$C771*'Input Parameters'!$E$23*K771</f>
        <v>1.0623255656869945</v>
      </c>
      <c r="M771" s="23">
        <f t="shared" ca="1" si="79"/>
        <v>0.38298370532701642</v>
      </c>
      <c r="N771" s="15">
        <f ca="1">_xlfn.NORM.INV(M771,'Input Parameters'!$E$26,'Input Parameters'!$F$26)</f>
        <v>2.7749270269307E-2</v>
      </c>
      <c r="O771" s="8">
        <f t="shared" ca="1" si="80"/>
        <v>0.10638931819038244</v>
      </c>
      <c r="P771" s="29">
        <f ca="1">_xlfn.LOGNORM.INV(O771,'Input Parameters'!$H$27,'Input Parameters'!$I$27)</f>
        <v>0.82035755961227363</v>
      </c>
      <c r="Q771" s="10"/>
      <c r="R771" s="15">
        <f>'Input Parameters'!$E$28</f>
        <v>12.7</v>
      </c>
      <c r="S771" s="10">
        <f t="shared" ca="1" si="81"/>
        <v>0.3681435481482499</v>
      </c>
      <c r="T771" s="25">
        <f ca="1">_xlfn.LOGNORM.INV(S771,'Input Parameters'!$H$29,'Input Parameters'!$I$29)</f>
        <v>56.071144327125985</v>
      </c>
      <c r="U771" s="10">
        <f t="shared" ca="1" si="82"/>
        <v>0.30609134686428385</v>
      </c>
      <c r="V771" s="29">
        <f ca="1">IF('Input Parameters'!$D$30="Beta",_xlfn.BETA.INV(U771,'Input Parameters'!$L$30,'Input Parameters'!$M$30,'Input Parameters'!$J$30,'Input Parameters'!$K$30),IF('Input Parameters'!$D$30="LogNorm",_xlfn.LOGNORM.INV(U771,'Input Parameters'!$H$30,'Input Parameters'!$I$30)))</f>
        <v>0.81814899623991055</v>
      </c>
      <c r="W771" s="2">
        <f ca="1">N771+(P771-N771)*(1-ERF((T771-R771)/(2*SQRT(L771*'Input Parameters'!$E$31))))</f>
        <v>3.0067889054558549E-2</v>
      </c>
      <c r="X771">
        <f t="shared" ca="1" si="83"/>
        <v>1</v>
      </c>
      <c r="Y771" s="7"/>
    </row>
    <row r="772" spans="1:25" ht="15" customHeight="1" x14ac:dyDescent="0.3">
      <c r="A772" s="130">
        <v>765</v>
      </c>
      <c r="B772" s="10">
        <f t="shared" ca="1" si="75"/>
        <v>0.95903226974751665</v>
      </c>
      <c r="C772" s="57">
        <f ca="1">_xlfn.NORM.INV(B772,'Input Parameters'!$E$19,'Input Parameters'!$F$19)</f>
        <v>714.29322756720455</v>
      </c>
      <c r="D772" s="10">
        <f t="shared" ca="1" si="76"/>
        <v>0.83322754665477328</v>
      </c>
      <c r="E772" s="59">
        <f ca="1">IF(_xlfn.NORM.INV(D772,'Input Parameters'!$E$20,'Input Parameters'!$F$20)&lt;3500,3500,IF(_xlfn.NORM.INV(D772,'Input Parameters'!$E$20,'Input Parameters'!$F$20)&gt;5500,5500,_xlfn.NORM.INV(D772,'Input Parameters'!$E$20,'Input Parameters'!$F$20)))</f>
        <v>5476.8987775325859</v>
      </c>
      <c r="F772" s="10">
        <f t="shared" ca="1" si="77"/>
        <v>0.65434468907026322</v>
      </c>
      <c r="G772" s="61">
        <f ca="1">_xlfn.NORM.INV(F772,'Input Parameters'!$E$21,'Input Parameters'!$F$21)</f>
        <v>287.97102584005978</v>
      </c>
      <c r="H772" s="54">
        <f ca="1">EXP(E772*(1/'Input Parameters'!$E$22-1/G772))</f>
        <v>0.72149073486361726</v>
      </c>
      <c r="I772" s="10">
        <f t="shared" ca="1" si="78"/>
        <v>0.88102922095350678</v>
      </c>
      <c r="J772" s="29">
        <f ca="1">_xlfn.BETA.INV(I772,'Input Parameters'!$L$24,'Input Parameters'!$M$24,'Input Parameters'!$J$24,'Input Parameters'!$K$24)</f>
        <v>0.77990420452577613</v>
      </c>
      <c r="K772" s="156">
        <f ca="1">('Input Parameters'!$E$25/'Input Parameters'!$E$31)^$J772</f>
        <v>3.71758865008692E-3</v>
      </c>
      <c r="L772" s="66">
        <f ca="1">$H772*$C772*'Input Parameters'!$E$23*K772</f>
        <v>1.9158814143611249</v>
      </c>
      <c r="M772" s="23">
        <f t="shared" ca="1" si="79"/>
        <v>0.79577347525072895</v>
      </c>
      <c r="N772" s="15">
        <f ca="1">_xlfn.NORM.INV(M772,'Input Parameters'!$E$26,'Input Parameters'!$F$26)</f>
        <v>5.1358998824919254E-2</v>
      </c>
      <c r="O772" s="8">
        <f t="shared" ca="1" si="80"/>
        <v>0.89390993133740038</v>
      </c>
      <c r="P772" s="29">
        <f ca="1">_xlfn.LOGNORM.INV(O772,'Input Parameters'!$H$27,'Input Parameters'!$I$27)</f>
        <v>2.4723292081474728</v>
      </c>
      <c r="Q772" s="10"/>
      <c r="R772" s="15">
        <f>'Input Parameters'!$E$28</f>
        <v>12.7</v>
      </c>
      <c r="S772" s="10">
        <f t="shared" ca="1" si="81"/>
        <v>0.33310334035977274</v>
      </c>
      <c r="T772" s="25">
        <f ca="1">_xlfn.LOGNORM.INV(S772,'Input Parameters'!$H$29,'Input Parameters'!$I$29)</f>
        <v>55.478850492839186</v>
      </c>
      <c r="U772" s="10">
        <f t="shared" ca="1" si="82"/>
        <v>0.34557999119446026</v>
      </c>
      <c r="V772" s="29">
        <f ca="1">IF('Input Parameters'!$D$30="Beta",_xlfn.BETA.INV(U772,'Input Parameters'!$L$30,'Input Parameters'!$M$30,'Input Parameters'!$J$30,'Input Parameters'!$K$30),IF('Input Parameters'!$D$30="LogNorm",_xlfn.LOGNORM.INV(U772,'Input Parameters'!$H$30,'Input Parameters'!$I$30)))</f>
        <v>0.85431148842846316</v>
      </c>
      <c r="W772" s="2">
        <f ca="1">N772+(P772-N772)*(1-ERF((T772-R772)/(2*SQRT(L772*'Input Parameters'!$E$31))))</f>
        <v>0.12122807920795567</v>
      </c>
      <c r="X772">
        <f t="shared" ca="1" si="83"/>
        <v>1</v>
      </c>
      <c r="Y772" s="7"/>
    </row>
    <row r="773" spans="1:25" ht="15" customHeight="1" x14ac:dyDescent="0.3">
      <c r="A773" s="130">
        <v>766</v>
      </c>
      <c r="B773" s="10">
        <f t="shared" ref="B773:B836" ca="1" si="84">RAND()</f>
        <v>4.2534775170544825E-2</v>
      </c>
      <c r="C773" s="57">
        <f ca="1">_xlfn.NORM.INV(B773,'Input Parameters'!$E$19,'Input Parameters'!$F$19)</f>
        <v>421.79101485541446</v>
      </c>
      <c r="D773" s="10">
        <f t="shared" ref="D773:D836" ca="1" si="85">RAND()</f>
        <v>0.20464088706023442</v>
      </c>
      <c r="E773" s="59">
        <f ca="1">IF(_xlfn.NORM.INV(D773,'Input Parameters'!$E$20,'Input Parameters'!$F$20)&lt;3500,3500,IF(_xlfn.NORM.INV(D773,'Input Parameters'!$E$20,'Input Parameters'!$F$20)&gt;5500,5500,_xlfn.NORM.INV(D773,'Input Parameters'!$E$20,'Input Parameters'!$F$20)))</f>
        <v>4222.3892512968469</v>
      </c>
      <c r="F773" s="10">
        <f t="shared" ref="F773:F836" ca="1" si="86">RAND()</f>
        <v>0.84130329647220314</v>
      </c>
      <c r="G773" s="61">
        <f ca="1">_xlfn.NORM.INV(F773,'Input Parameters'!$E$21,'Input Parameters'!$F$21)</f>
        <v>292.70865369693627</v>
      </c>
      <c r="H773" s="54">
        <f ca="1">EXP(E773*(1/'Input Parameters'!$E$22-1/G773))</f>
        <v>0.98575856997889444</v>
      </c>
      <c r="I773" s="10">
        <f t="shared" ref="I773:I836" ca="1" si="87">RAND()</f>
        <v>0.67718236344917726</v>
      </c>
      <c r="J773" s="29">
        <f ca="1">_xlfn.BETA.INV(I773,'Input Parameters'!$L$24,'Input Parameters'!$M$24,'Input Parameters'!$J$24,'Input Parameters'!$K$24)</f>
        <v>0.67915951563074028</v>
      </c>
      <c r="K773" s="156">
        <f ca="1">('Input Parameters'!$E$25/'Input Parameters'!$E$31)^$J773</f>
        <v>7.6581625556524464E-3</v>
      </c>
      <c r="L773" s="66">
        <f ca="1">$H773*$C773*'Input Parameters'!$E$23*K773</f>
        <v>3.1841422843166867</v>
      </c>
      <c r="M773" s="23">
        <f t="shared" ref="M773:M836" ca="1" si="88">RAND()</f>
        <v>0.18302885668071101</v>
      </c>
      <c r="N773" s="15">
        <f ca="1">_xlfn.NORM.INV(M773,'Input Parameters'!$E$26,'Input Parameters'!$F$26)</f>
        <v>1.501846765171698E-2</v>
      </c>
      <c r="O773" s="8">
        <f t="shared" ref="O773:O836" ca="1" si="89">RAND()</f>
        <v>0.75351270394038294</v>
      </c>
      <c r="P773" s="29">
        <f ca="1">_xlfn.LOGNORM.INV(O773,'Input Parameters'!$H$27,'Input Parameters'!$I$27)</f>
        <v>1.928075551588998</v>
      </c>
      <c r="Q773" s="10"/>
      <c r="R773" s="15">
        <f>'Input Parameters'!$E$28</f>
        <v>12.7</v>
      </c>
      <c r="S773" s="10">
        <f t="shared" ref="S773:S836" ca="1" si="90">RAND()</f>
        <v>0.99817449242552458</v>
      </c>
      <c r="T773" s="25">
        <f ca="1">_xlfn.LOGNORM.INV(S773,'Input Parameters'!$H$29,'Input Parameters'!$I$29)</f>
        <v>80.704332722927504</v>
      </c>
      <c r="U773" s="10">
        <f t="shared" ref="U773:U836" ca="1" si="91">RAND()</f>
        <v>0.56485387160520784</v>
      </c>
      <c r="V773" s="29">
        <f ca="1">IF('Input Parameters'!$D$30="Beta",_xlfn.BETA.INV(U773,'Input Parameters'!$L$30,'Input Parameters'!$M$30,'Input Parameters'!$J$30,'Input Parameters'!$K$30),IF('Input Parameters'!$D$30="LogNorm",_xlfn.LOGNORM.INV(U773,'Input Parameters'!$H$30,'Input Parameters'!$I$30)))</f>
        <v>1.0656643551279759</v>
      </c>
      <c r="W773" s="2">
        <f ca="1">N773+(P773-N773)*(1-ERF((T773-R773)/(2*SQRT(L773*'Input Parameters'!$E$31))))</f>
        <v>2.8492596942522715E-2</v>
      </c>
      <c r="X773">
        <f t="shared" ca="1" si="83"/>
        <v>1</v>
      </c>
      <c r="Y773" s="7"/>
    </row>
    <row r="774" spans="1:25" ht="15" customHeight="1" x14ac:dyDescent="0.3">
      <c r="A774" s="130">
        <v>767</v>
      </c>
      <c r="B774" s="10">
        <f t="shared" ca="1" si="84"/>
        <v>9.8468174652069251E-2</v>
      </c>
      <c r="C774" s="57">
        <f ca="1">_xlfn.NORM.INV(B774,'Input Parameters'!$E$19,'Input Parameters'!$F$19)</f>
        <v>458.26717448147673</v>
      </c>
      <c r="D774" s="10">
        <f t="shared" ca="1" si="85"/>
        <v>0.58083866670880835</v>
      </c>
      <c r="E774" s="59">
        <f ca="1">IF(_xlfn.NORM.INV(D774,'Input Parameters'!$E$20,'Input Parameters'!$F$20)&lt;3500,3500,IF(_xlfn.NORM.INV(D774,'Input Parameters'!$E$20,'Input Parameters'!$F$20)&gt;5500,5500,_xlfn.NORM.INV(D774,'Input Parameters'!$E$20,'Input Parameters'!$F$20)))</f>
        <v>4942.8276186750909</v>
      </c>
      <c r="F774" s="10">
        <f t="shared" ca="1" si="86"/>
        <v>8.6392324906322648E-2</v>
      </c>
      <c r="G774" s="61">
        <f ca="1">_xlfn.NORM.INV(F774,'Input Parameters'!$E$21,'Input Parameters'!$F$21)</f>
        <v>274.13437886059376</v>
      </c>
      <c r="H774" s="54">
        <f ca="1">EXP(E774*(1/'Input Parameters'!$E$22-1/G774))</f>
        <v>0.31318689140870609</v>
      </c>
      <c r="I774" s="10">
        <f t="shared" ca="1" si="87"/>
        <v>0.51823035258519201</v>
      </c>
      <c r="J774" s="29">
        <f ca="1">_xlfn.BETA.INV(I774,'Input Parameters'!$L$24,'Input Parameters'!$M$24,'Input Parameters'!$J$24,'Input Parameters'!$K$24)</f>
        <v>0.614508722232465</v>
      </c>
      <c r="K774" s="156">
        <f ca="1">('Input Parameters'!$E$25/'Input Parameters'!$E$31)^$J774</f>
        <v>1.2176984233312763E-2</v>
      </c>
      <c r="L774" s="66">
        <f ca="1">$H774*$C774*'Input Parameters'!$E$23*K774</f>
        <v>1.7476806179499793</v>
      </c>
      <c r="M774" s="23">
        <f t="shared" ca="1" si="88"/>
        <v>0.64580178663138632</v>
      </c>
      <c r="N774" s="15">
        <f ca="1">_xlfn.NORM.INV(M774,'Input Parameters'!$E$26,'Input Parameters'!$F$26)</f>
        <v>4.1854222689730249E-2</v>
      </c>
      <c r="O774" s="8">
        <f t="shared" ca="1" si="89"/>
        <v>0.39504266237678509</v>
      </c>
      <c r="P774" s="29">
        <f ca="1">_xlfn.LOGNORM.INV(O774,'Input Parameters'!$H$27,'Input Parameters'!$I$27)</f>
        <v>1.2654682128326589</v>
      </c>
      <c r="Q774" s="10"/>
      <c r="R774" s="15">
        <f>'Input Parameters'!$E$28</f>
        <v>12.7</v>
      </c>
      <c r="S774" s="10">
        <f t="shared" ca="1" si="90"/>
        <v>0.70042032178787905</v>
      </c>
      <c r="T774" s="25">
        <f ca="1">_xlfn.LOGNORM.INV(S774,'Input Parameters'!$H$29,'Input Parameters'!$I$29)</f>
        <v>61.771616104724501</v>
      </c>
      <c r="U774" s="10">
        <f t="shared" ca="1" si="91"/>
        <v>0.70659992531076654</v>
      </c>
      <c r="V774" s="29">
        <f ca="1">IF('Input Parameters'!$D$30="Beta",_xlfn.BETA.INV(U774,'Input Parameters'!$L$30,'Input Parameters'!$M$30,'Input Parameters'!$J$30,'Input Parameters'!$K$30),IF('Input Parameters'!$D$30="LogNorm",_xlfn.LOGNORM.INV(U774,'Input Parameters'!$H$30,'Input Parameters'!$I$30)))</f>
        <v>1.23803484532283</v>
      </c>
      <c r="W774" s="2">
        <f ca="1">N774+(P774-N774)*(1-ERF((T774-R774)/(2*SQRT(L774*'Input Parameters'!$E$31))))</f>
        <v>5.2465179833395763E-2</v>
      </c>
      <c r="X774">
        <f t="shared" ca="1" si="83"/>
        <v>1</v>
      </c>
      <c r="Y774" s="7"/>
    </row>
    <row r="775" spans="1:25" ht="15" customHeight="1" x14ac:dyDescent="0.3">
      <c r="A775" s="130">
        <v>768</v>
      </c>
      <c r="B775" s="10">
        <f t="shared" ca="1" si="84"/>
        <v>0.35702891586719143</v>
      </c>
      <c r="C775" s="57">
        <f ca="1">_xlfn.NORM.INV(B775,'Input Parameters'!$E$19,'Input Parameters'!$F$19)</f>
        <v>536.3382046874284</v>
      </c>
      <c r="D775" s="10">
        <f t="shared" ca="1" si="85"/>
        <v>0.71948575280447225</v>
      </c>
      <c r="E775" s="59">
        <f ca="1">IF(_xlfn.NORM.INV(D775,'Input Parameters'!$E$20,'Input Parameters'!$F$20)&lt;3500,3500,IF(_xlfn.NORM.INV(D775,'Input Parameters'!$E$20,'Input Parameters'!$F$20)&gt;5500,5500,_xlfn.NORM.INV(D775,'Input Parameters'!$E$20,'Input Parameters'!$F$20)))</f>
        <v>5206.9201660192557</v>
      </c>
      <c r="F775" s="10">
        <f t="shared" ca="1" si="86"/>
        <v>0.38600790923569861</v>
      </c>
      <c r="G775" s="61">
        <f ca="1">_xlfn.NORM.INV(F775,'Input Parameters'!$E$21,'Input Parameters'!$F$21)</f>
        <v>282.57265043994693</v>
      </c>
      <c r="H775" s="54">
        <f ca="1">EXP(E775*(1/'Input Parameters'!$E$22-1/G775))</f>
        <v>0.5190378874042767</v>
      </c>
      <c r="I775" s="10">
        <f t="shared" ca="1" si="87"/>
        <v>4.1436038391573504E-6</v>
      </c>
      <c r="J775" s="29">
        <f ca="1">_xlfn.BETA.INV(I775,'Input Parameters'!$L$24,'Input Parameters'!$M$24,'Input Parameters'!$J$24,'Input Parameters'!$K$24)</f>
        <v>5.844536990006622E-2</v>
      </c>
      <c r="K775" s="156">
        <f ca="1">('Input Parameters'!$E$25/'Input Parameters'!$E$31)^$J775</f>
        <v>0.65753278676724414</v>
      </c>
      <c r="L775" s="66">
        <f ca="1">$H775*$C775*'Input Parameters'!$E$23*K775</f>
        <v>183.04387769237587</v>
      </c>
      <c r="M775" s="23">
        <f t="shared" ca="1" si="88"/>
        <v>0.10647969769058852</v>
      </c>
      <c r="N775" s="15">
        <f ca="1">_xlfn.NORM.INV(M775,'Input Parameters'!$E$26,'Input Parameters'!$F$26)</f>
        <v>7.8451505220185069E-3</v>
      </c>
      <c r="O775" s="8">
        <f t="shared" ca="1" si="89"/>
        <v>0.67243115836146894</v>
      </c>
      <c r="P775" s="29">
        <f ca="1">_xlfn.LOGNORM.INV(O775,'Input Parameters'!$H$27,'Input Parameters'!$I$27)</f>
        <v>1.7346552384028266</v>
      </c>
      <c r="Q775" s="10"/>
      <c r="R775" s="15">
        <f>'Input Parameters'!$E$28</f>
        <v>12.7</v>
      </c>
      <c r="S775" s="10">
        <f t="shared" ca="1" si="90"/>
        <v>0.75585242192523583</v>
      </c>
      <c r="T775" s="25">
        <f ca="1">_xlfn.LOGNORM.INV(S775,'Input Parameters'!$H$29,'Input Parameters'!$I$29)</f>
        <v>62.94365687160635</v>
      </c>
      <c r="U775" s="10">
        <f t="shared" ca="1" si="91"/>
        <v>3.9139298705748171E-3</v>
      </c>
      <c r="V775" s="29">
        <f ca="1">IF('Input Parameters'!$D$30="Beta",_xlfn.BETA.INV(U775,'Input Parameters'!$L$30,'Input Parameters'!$M$30,'Input Parameters'!$J$30,'Input Parameters'!$K$30),IF('Input Parameters'!$D$30="LogNorm",_xlfn.LOGNORM.INV(U775,'Input Parameters'!$H$30,'Input Parameters'!$I$30)))</f>
        <v>0.35010630418832267</v>
      </c>
      <c r="W775" s="2">
        <f ca="1">N775+(P775-N775)*(1-ERF((T775-R775)/(2*SQRT(L775*'Input Parameters'!$E$31))))</f>
        <v>1.3769667927995224</v>
      </c>
      <c r="X775">
        <f t="shared" ca="1" si="83"/>
        <v>0</v>
      </c>
      <c r="Y775" s="7"/>
    </row>
    <row r="776" spans="1:25" ht="15" customHeight="1" x14ac:dyDescent="0.3">
      <c r="A776" s="130">
        <v>769</v>
      </c>
      <c r="B776" s="10">
        <f t="shared" ca="1" si="84"/>
        <v>0.13398027477811147</v>
      </c>
      <c r="C776" s="57">
        <f ca="1">_xlfn.NORM.INV(B776,'Input Parameters'!$E$19,'Input Parameters'!$F$19)</f>
        <v>473.6933157121091</v>
      </c>
      <c r="D776" s="10">
        <f t="shared" ca="1" si="85"/>
        <v>0.16378913021373676</v>
      </c>
      <c r="E776" s="59">
        <f ca="1">IF(_xlfn.NORM.INV(D776,'Input Parameters'!$E$20,'Input Parameters'!$F$20)&lt;3500,3500,IF(_xlfn.NORM.INV(D776,'Input Parameters'!$E$20,'Input Parameters'!$F$20)&gt;5500,5500,_xlfn.NORM.INV(D776,'Input Parameters'!$E$20,'Input Parameters'!$F$20)))</f>
        <v>4114.6975645602843</v>
      </c>
      <c r="F776" s="10">
        <f t="shared" ca="1" si="86"/>
        <v>0.51961653140891939</v>
      </c>
      <c r="G776" s="61">
        <f ca="1">_xlfn.NORM.INV(F776,'Input Parameters'!$E$21,'Input Parameters'!$F$21)</f>
        <v>285.23664270357119</v>
      </c>
      <c r="H776" s="54">
        <f ca="1">EXP(E776*(1/'Input Parameters'!$E$22-1/G776))</f>
        <v>0.68234423061929905</v>
      </c>
      <c r="I776" s="10">
        <f t="shared" ca="1" si="87"/>
        <v>0.54166727439739271</v>
      </c>
      <c r="J776" s="29">
        <f ca="1">_xlfn.BETA.INV(I776,'Input Parameters'!$L$24,'Input Parameters'!$M$24,'Input Parameters'!$J$24,'Input Parameters'!$K$24)</f>
        <v>0.62392580672641262</v>
      </c>
      <c r="K776" s="156">
        <f ca="1">('Input Parameters'!$E$25/'Input Parameters'!$E$31)^$J776</f>
        <v>1.1381551176631732E-2</v>
      </c>
      <c r="L776" s="66">
        <f ca="1">$H776*$C776*'Input Parameters'!$E$23*K776</f>
        <v>3.6787666083121602</v>
      </c>
      <c r="M776" s="23">
        <f t="shared" ca="1" si="88"/>
        <v>0.34023557918458069</v>
      </c>
      <c r="N776" s="15">
        <f ca="1">_xlfn.NORM.INV(M776,'Input Parameters'!$E$26,'Input Parameters'!$F$26)</f>
        <v>2.5351774194111082E-2</v>
      </c>
      <c r="O776" s="8">
        <f t="shared" ca="1" si="89"/>
        <v>0.97118059188188055</v>
      </c>
      <c r="P776" s="29">
        <f ca="1">_xlfn.LOGNORM.INV(O776,'Input Parameters'!$H$27,'Input Parameters'!$I$27)</f>
        <v>3.297287891757311</v>
      </c>
      <c r="Q776" s="10"/>
      <c r="R776" s="15">
        <f>'Input Parameters'!$E$28</f>
        <v>12.7</v>
      </c>
      <c r="S776" s="10">
        <f t="shared" ca="1" si="90"/>
        <v>7.6838849293249356E-2</v>
      </c>
      <c r="T776" s="25">
        <f ca="1">_xlfn.LOGNORM.INV(S776,'Input Parameters'!$H$29,'Input Parameters'!$I$29)</f>
        <v>49.613164876250941</v>
      </c>
      <c r="U776" s="10">
        <f t="shared" ca="1" si="91"/>
        <v>4.1824213517465014E-2</v>
      </c>
      <c r="V776" s="29">
        <f ca="1">IF('Input Parameters'!$D$30="Beta",_xlfn.BETA.INV(U776,'Input Parameters'!$L$30,'Input Parameters'!$M$30,'Input Parameters'!$J$30,'Input Parameters'!$K$30),IF('Input Parameters'!$D$30="LogNorm",_xlfn.LOGNORM.INV(U776,'Input Parameters'!$H$30,'Input Parameters'!$I$30)))</f>
        <v>0.50511397253929846</v>
      </c>
      <c r="W776" s="2">
        <f ca="1">N776+(P776-N776)*(1-ERF((T776-R776)/(2*SQRT(L776*'Input Parameters'!$E$31))))</f>
        <v>0.59321668791716664</v>
      </c>
      <c r="X776">
        <f t="shared" ca="1" si="83"/>
        <v>0</v>
      </c>
      <c r="Y776" s="7"/>
    </row>
    <row r="777" spans="1:25" ht="15" customHeight="1" x14ac:dyDescent="0.3">
      <c r="A777" s="130">
        <v>770</v>
      </c>
      <c r="B777" s="10">
        <f t="shared" ca="1" si="84"/>
        <v>0.98073155787393851</v>
      </c>
      <c r="C777" s="57">
        <f ca="1">_xlfn.NORM.INV(B777,'Input Parameters'!$E$19,'Input Parameters'!$F$19)</f>
        <v>742.13878742296265</v>
      </c>
      <c r="D777" s="10">
        <f t="shared" ca="1" si="85"/>
        <v>0.70651010114275414</v>
      </c>
      <c r="E777" s="59">
        <f ca="1">IF(_xlfn.NORM.INV(D777,'Input Parameters'!$E$20,'Input Parameters'!$F$20)&lt;3500,3500,IF(_xlfn.NORM.INV(D777,'Input Parameters'!$E$20,'Input Parameters'!$F$20)&gt;5500,5500,_xlfn.NORM.INV(D777,'Input Parameters'!$E$20,'Input Parameters'!$F$20)))</f>
        <v>5180.2525155903113</v>
      </c>
      <c r="F777" s="10">
        <f t="shared" ca="1" si="86"/>
        <v>0.2126169880325337</v>
      </c>
      <c r="G777" s="61">
        <f ca="1">_xlfn.NORM.INV(F777,'Input Parameters'!$E$21,'Input Parameters'!$F$21)</f>
        <v>278.58264200284708</v>
      </c>
      <c r="H777" s="54">
        <f ca="1">EXP(E777*(1/'Input Parameters'!$E$22-1/G777))</f>
        <v>0.40052181936434145</v>
      </c>
      <c r="I777" s="10">
        <f t="shared" ca="1" si="87"/>
        <v>0.2696225447248638</v>
      </c>
      <c r="J777" s="29">
        <f ca="1">_xlfn.BETA.INV(I777,'Input Parameters'!$L$24,'Input Parameters'!$M$24,'Input Parameters'!$J$24,'Input Parameters'!$K$24)</f>
        <v>0.50631706870865512</v>
      </c>
      <c r="K777" s="156">
        <f ca="1">('Input Parameters'!$E$25/'Input Parameters'!$E$31)^$J777</f>
        <v>2.6460832529387936E-2</v>
      </c>
      <c r="L777" s="66">
        <f ca="1">$H777*$C777*'Input Parameters'!$E$23*K777</f>
        <v>7.8652913522796419</v>
      </c>
      <c r="M777" s="23">
        <f t="shared" ca="1" si="88"/>
        <v>0.30054736342374488</v>
      </c>
      <c r="N777" s="15">
        <f ca="1">_xlfn.NORM.INV(M777,'Input Parameters'!$E$26,'Input Parameters'!$F$26)</f>
        <v>2.3020635360897809E-2</v>
      </c>
      <c r="O777" s="8">
        <f t="shared" ca="1" si="89"/>
        <v>0.42319093082663306</v>
      </c>
      <c r="P777" s="29">
        <f ca="1">_xlfn.LOGNORM.INV(O777,'Input Parameters'!$H$27,'Input Parameters'!$I$27)</f>
        <v>1.3066943481881068</v>
      </c>
      <c r="Q777" s="10"/>
      <c r="R777" s="15">
        <f>'Input Parameters'!$E$28</f>
        <v>12.7</v>
      </c>
      <c r="S777" s="10">
        <f t="shared" ca="1" si="90"/>
        <v>0.83213584148146913</v>
      </c>
      <c r="T777" s="25">
        <f ca="1">_xlfn.LOGNORM.INV(S777,'Input Parameters'!$H$29,'Input Parameters'!$I$29)</f>
        <v>64.878140654627188</v>
      </c>
      <c r="U777" s="10">
        <f t="shared" ca="1" si="91"/>
        <v>0.1519536841821344</v>
      </c>
      <c r="V777" s="29">
        <f ca="1">IF('Input Parameters'!$D$30="Beta",_xlfn.BETA.INV(U777,'Input Parameters'!$L$30,'Input Parameters'!$M$30,'Input Parameters'!$J$30,'Input Parameters'!$K$30),IF('Input Parameters'!$D$30="LogNorm",_xlfn.LOGNORM.INV(U777,'Input Parameters'!$H$30,'Input Parameters'!$I$30)))</f>
        <v>0.66616614318127965</v>
      </c>
      <c r="W777" s="2">
        <f ca="1">N777+(P777-N777)*(1-ERF((T777-R777)/(2*SQRT(L777*'Input Parameters'!$E$31))))</f>
        <v>0.26475711018090176</v>
      </c>
      <c r="X777">
        <f t="shared" ref="X777:X840" ca="1" si="92">IFERROR(IF(W777&gt;V777,0,1),0)</f>
        <v>1</v>
      </c>
      <c r="Y777" s="7"/>
    </row>
    <row r="778" spans="1:25" ht="15" customHeight="1" x14ac:dyDescent="0.3">
      <c r="A778" s="130">
        <v>771</v>
      </c>
      <c r="B778" s="10">
        <f t="shared" ca="1" si="84"/>
        <v>0.88037467706027417</v>
      </c>
      <c r="C778" s="57">
        <f ca="1">_xlfn.NORM.INV(B778,'Input Parameters'!$E$19,'Input Parameters'!$F$19)</f>
        <v>666.74482745560545</v>
      </c>
      <c r="D778" s="10">
        <f t="shared" ca="1" si="85"/>
        <v>1.4842102057595952E-2</v>
      </c>
      <c r="E778" s="59">
        <f ca="1">IF(_xlfn.NORM.INV(D778,'Input Parameters'!$E$20,'Input Parameters'!$F$20)&lt;3500,3500,IF(_xlfn.NORM.INV(D778,'Input Parameters'!$E$20,'Input Parameters'!$F$20)&gt;5500,5500,_xlfn.NORM.INV(D778,'Input Parameters'!$E$20,'Input Parameters'!$F$20)))</f>
        <v>3500</v>
      </c>
      <c r="F778" s="10">
        <f t="shared" ca="1" si="86"/>
        <v>0.93864278633325193</v>
      </c>
      <c r="G778" s="61">
        <f ca="1">_xlfn.NORM.INV(F778,'Input Parameters'!$E$21,'Input Parameters'!$F$21)</f>
        <v>296.98175050151582</v>
      </c>
      <c r="H778" s="54">
        <f ca="1">EXP(E778*(1/'Input Parameters'!$E$22-1/G778))</f>
        <v>1.173694598382661</v>
      </c>
      <c r="I778" s="10">
        <f t="shared" ca="1" si="87"/>
        <v>0.33883422757521453</v>
      </c>
      <c r="J778" s="29">
        <f ca="1">_xlfn.BETA.INV(I778,'Input Parameters'!$L$24,'Input Parameters'!$M$24,'Input Parameters'!$J$24,'Input Parameters'!$K$24)</f>
        <v>0.53916102272617794</v>
      </c>
      <c r="K778" s="156">
        <f ca="1">('Input Parameters'!$E$25/'Input Parameters'!$E$31)^$J778</f>
        <v>2.0906454733592372E-2</v>
      </c>
      <c r="L778" s="66">
        <f ca="1">$H778*$C778*'Input Parameters'!$E$23*K778</f>
        <v>16.360446554691737</v>
      </c>
      <c r="M778" s="23">
        <f t="shared" ca="1" si="88"/>
        <v>0.46427988335894022</v>
      </c>
      <c r="N778" s="15">
        <f ca="1">_xlfn.NORM.INV(M778,'Input Parameters'!$E$26,'Input Parameters'!$F$26)</f>
        <v>3.2117202456213405E-2</v>
      </c>
      <c r="O778" s="8">
        <f t="shared" ca="1" si="89"/>
        <v>0.16557492366125348</v>
      </c>
      <c r="P778" s="29">
        <f ca="1">_xlfn.LOGNORM.INV(O778,'Input Parameters'!$H$27,'Input Parameters'!$I$27)</f>
        <v>0.92614612919043382</v>
      </c>
      <c r="Q778" s="10"/>
      <c r="R778" s="15">
        <f>'Input Parameters'!$E$28</f>
        <v>12.7</v>
      </c>
      <c r="S778" s="10">
        <f t="shared" ca="1" si="90"/>
        <v>0.50706977489523464</v>
      </c>
      <c r="T778" s="25">
        <f ca="1">_xlfn.LOGNORM.INV(S778,'Input Parameters'!$H$29,'Input Parameters'!$I$29)</f>
        <v>58.347807754800932</v>
      </c>
      <c r="U778" s="10">
        <f t="shared" ca="1" si="91"/>
        <v>0.46868630066510397</v>
      </c>
      <c r="V778" s="29">
        <f ca="1">IF('Input Parameters'!$D$30="Beta",_xlfn.BETA.INV(U778,'Input Parameters'!$L$30,'Input Parameters'!$M$30,'Input Parameters'!$J$30,'Input Parameters'!$K$30),IF('Input Parameters'!$D$30="LogNorm",_xlfn.LOGNORM.INV(U778,'Input Parameters'!$H$30,'Input Parameters'!$I$30)))</f>
        <v>0.96872164010821704</v>
      </c>
      <c r="W778" s="2">
        <f ca="1">N778+(P778-N778)*(1-ERF((T778-R778)/(2*SQRT(L778*'Input Parameters'!$E$31))))</f>
        <v>0.41195945959846331</v>
      </c>
      <c r="X778">
        <f t="shared" ca="1" si="92"/>
        <v>1</v>
      </c>
      <c r="Y778" s="7"/>
    </row>
    <row r="779" spans="1:25" ht="15" customHeight="1" x14ac:dyDescent="0.3">
      <c r="A779" s="130">
        <v>772</v>
      </c>
      <c r="B779" s="10">
        <f t="shared" ca="1" si="84"/>
        <v>0.78137355532053709</v>
      </c>
      <c r="C779" s="57">
        <f ca="1">_xlfn.NORM.INV(B779,'Input Parameters'!$E$19,'Input Parameters'!$F$19)</f>
        <v>632.94302076464317</v>
      </c>
      <c r="D779" s="10">
        <f t="shared" ca="1" si="85"/>
        <v>0.19285383903791931</v>
      </c>
      <c r="E779" s="59">
        <f ca="1">IF(_xlfn.NORM.INV(D779,'Input Parameters'!$E$20,'Input Parameters'!$F$20)&lt;3500,3500,IF(_xlfn.NORM.INV(D779,'Input Parameters'!$E$20,'Input Parameters'!$F$20)&gt;5500,5500,_xlfn.NORM.INV(D779,'Input Parameters'!$E$20,'Input Parameters'!$F$20)))</f>
        <v>4192.8005691053722</v>
      </c>
      <c r="F779" s="10">
        <f t="shared" ca="1" si="86"/>
        <v>0.60823234902938639</v>
      </c>
      <c r="G779" s="61">
        <f ca="1">_xlfn.NORM.INV(F779,'Input Parameters'!$E$21,'Input Parameters'!$F$21)</f>
        <v>287.00925891921543</v>
      </c>
      <c r="H779" s="54">
        <f ca="1">EXP(E779*(1/'Input Parameters'!$E$22-1/G779))</f>
        <v>0.74178905047020915</v>
      </c>
      <c r="I779" s="10">
        <f t="shared" ca="1" si="87"/>
        <v>0.83144929147728952</v>
      </c>
      <c r="J779" s="29">
        <f ca="1">_xlfn.BETA.INV(I779,'Input Parameters'!$L$24,'Input Parameters'!$M$24,'Input Parameters'!$J$24,'Input Parameters'!$K$24)</f>
        <v>0.75099983532773817</v>
      </c>
      <c r="K779" s="156">
        <f ca="1">('Input Parameters'!$E$25/'Input Parameters'!$E$31)^$J779</f>
        <v>4.5741556197631079E-3</v>
      </c>
      <c r="L779" s="66">
        <f ca="1">$H779*$C779*'Input Parameters'!$E$23*K779</f>
        <v>2.1476127307285791</v>
      </c>
      <c r="M779" s="23">
        <f t="shared" ca="1" si="88"/>
        <v>0.19408526553158834</v>
      </c>
      <c r="N779" s="15">
        <f ca="1">_xlfn.NORM.INV(M779,'Input Parameters'!$E$26,'Input Parameters'!$F$26)</f>
        <v>1.58782628431112E-2</v>
      </c>
      <c r="O779" s="8">
        <f t="shared" ca="1" si="89"/>
        <v>0.94689547223290083</v>
      </c>
      <c r="P779" s="29">
        <f ca="1">_xlfn.LOGNORM.INV(O779,'Input Parameters'!$H$27,'Input Parameters'!$I$27)</f>
        <v>2.9093023180508721</v>
      </c>
      <c r="Q779" s="10"/>
      <c r="R779" s="15">
        <f>'Input Parameters'!$E$28</f>
        <v>12.7</v>
      </c>
      <c r="S779" s="10">
        <f t="shared" ca="1" si="90"/>
        <v>0.26211067371076902</v>
      </c>
      <c r="T779" s="25">
        <f ca="1">_xlfn.LOGNORM.INV(S779,'Input Parameters'!$H$29,'Input Parameters'!$I$29)</f>
        <v>54.213536635947186</v>
      </c>
      <c r="U779" s="10">
        <f t="shared" ca="1" si="91"/>
        <v>0.92496208281879233</v>
      </c>
      <c r="V779" s="29">
        <f ca="1">IF('Input Parameters'!$D$30="Beta",_xlfn.BETA.INV(U779,'Input Parameters'!$L$30,'Input Parameters'!$M$30,'Input Parameters'!$J$30,'Input Parameters'!$K$30),IF('Input Parameters'!$D$30="LogNorm",_xlfn.LOGNORM.INV(U779,'Input Parameters'!$H$30,'Input Parameters'!$I$30)))</f>
        <v>1.7625721536679897</v>
      </c>
      <c r="W779" s="2">
        <f ca="1">N779+(P779-N779)*(1-ERF((T779-R779)/(2*SQRT(L779*'Input Parameters'!$E$31))))</f>
        <v>0.14657268383444075</v>
      </c>
      <c r="X779">
        <f t="shared" ca="1" si="92"/>
        <v>1</v>
      </c>
      <c r="Y779" s="7"/>
    </row>
    <row r="780" spans="1:25" ht="15" customHeight="1" x14ac:dyDescent="0.3">
      <c r="A780" s="130">
        <v>773</v>
      </c>
      <c r="B780" s="10">
        <f t="shared" ca="1" si="84"/>
        <v>1.6781686880270485E-2</v>
      </c>
      <c r="C780" s="57">
        <f ca="1">_xlfn.NORM.INV(B780,'Input Parameters'!$E$19,'Input Parameters'!$F$19)</f>
        <v>387.71395922847069</v>
      </c>
      <c r="D780" s="10">
        <f t="shared" ca="1" si="85"/>
        <v>0.33846849709086035</v>
      </c>
      <c r="E780" s="59">
        <f ca="1">IF(_xlfn.NORM.INV(D780,'Input Parameters'!$E$20,'Input Parameters'!$F$20)&lt;3500,3500,IF(_xlfn.NORM.INV(D780,'Input Parameters'!$E$20,'Input Parameters'!$F$20)&gt;5500,5500,_xlfn.NORM.INV(D780,'Input Parameters'!$E$20,'Input Parameters'!$F$20)))</f>
        <v>4508.3474521812659</v>
      </c>
      <c r="F780" s="10">
        <f t="shared" ca="1" si="86"/>
        <v>0.32163072021623973</v>
      </c>
      <c r="G780" s="61">
        <f ca="1">_xlfn.NORM.INV(F780,'Input Parameters'!$E$21,'Input Parameters'!$F$21)</f>
        <v>281.20969131049276</v>
      </c>
      <c r="H780" s="54">
        <f ca="1">EXP(E780*(1/'Input Parameters'!$E$22-1/G780))</f>
        <v>0.52459635647288583</v>
      </c>
      <c r="I780" s="10">
        <f t="shared" ca="1" si="87"/>
        <v>0.4901889808087766</v>
      </c>
      <c r="J780" s="29">
        <f ca="1">_xlfn.BETA.INV(I780,'Input Parameters'!$L$24,'Input Parameters'!$M$24,'Input Parameters'!$J$24,'Input Parameters'!$K$24)</f>
        <v>0.60319540424521112</v>
      </c>
      <c r="K780" s="156">
        <f ca="1">('Input Parameters'!$E$25/'Input Parameters'!$E$31)^$J780</f>
        <v>1.3206435626708894E-2</v>
      </c>
      <c r="L780" s="66">
        <f ca="1">$H780*$C780*'Input Parameters'!$E$23*K780</f>
        <v>2.6861009243664196</v>
      </c>
      <c r="M780" s="23">
        <f t="shared" ca="1" si="88"/>
        <v>0.31605602889111806</v>
      </c>
      <c r="N780" s="15">
        <f ca="1">_xlfn.NORM.INV(M780,'Input Parameters'!$E$26,'Input Parameters'!$F$26)</f>
        <v>2.3946119156462775E-2</v>
      </c>
      <c r="O780" s="8">
        <f t="shared" ca="1" si="89"/>
        <v>0.99794178279977852</v>
      </c>
      <c r="P780" s="29">
        <f ca="1">_xlfn.LOGNORM.INV(O780,'Input Parameters'!$H$27,'Input Parameters'!$I$27)</f>
        <v>5.0659036561771469</v>
      </c>
      <c r="Q780" s="10"/>
      <c r="R780" s="15">
        <f>'Input Parameters'!$E$28</f>
        <v>12.7</v>
      </c>
      <c r="S780" s="10">
        <f t="shared" ca="1" si="90"/>
        <v>0.25810644327792809</v>
      </c>
      <c r="T780" s="25">
        <f ca="1">_xlfn.LOGNORM.INV(S780,'Input Parameters'!$H$29,'Input Parameters'!$I$29)</f>
        <v>54.138464374453662</v>
      </c>
      <c r="U780" s="10">
        <f t="shared" ca="1" si="91"/>
        <v>0.6183304356427437</v>
      </c>
      <c r="V780" s="29">
        <f ca="1">IF('Input Parameters'!$D$30="Beta",_xlfn.BETA.INV(U780,'Input Parameters'!$L$30,'Input Parameters'!$M$30,'Input Parameters'!$J$30,'Input Parameters'!$K$30),IF('Input Parameters'!$D$30="LogNorm",_xlfn.LOGNORM.INV(U780,'Input Parameters'!$H$30,'Input Parameters'!$I$30)))</f>
        <v>1.1251808839127329</v>
      </c>
      <c r="W780" s="2">
        <f ca="1">N780+(P780-N780)*(1-ERF((T780-R780)/(2*SQRT(L780*'Input Parameters'!$E$31))))</f>
        <v>0.39605566665383246</v>
      </c>
      <c r="X780">
        <f t="shared" ca="1" si="92"/>
        <v>1</v>
      </c>
      <c r="Y780" s="7"/>
    </row>
    <row r="781" spans="1:25" ht="15" customHeight="1" x14ac:dyDescent="0.3">
      <c r="A781" s="130">
        <v>774</v>
      </c>
      <c r="B781" s="10">
        <f t="shared" ca="1" si="84"/>
        <v>0.26421738621900159</v>
      </c>
      <c r="C781" s="57">
        <f ca="1">_xlfn.NORM.INV(B781,'Input Parameters'!$E$19,'Input Parameters'!$F$19)</f>
        <v>514.03144049162449</v>
      </c>
      <c r="D781" s="10">
        <f t="shared" ca="1" si="85"/>
        <v>0.51950863836704242</v>
      </c>
      <c r="E781" s="59">
        <f ca="1">IF(_xlfn.NORM.INV(D781,'Input Parameters'!$E$20,'Input Parameters'!$F$20)&lt;3500,3500,IF(_xlfn.NORM.INV(D781,'Input Parameters'!$E$20,'Input Parameters'!$F$20)&gt;5500,5500,_xlfn.NORM.INV(D781,'Input Parameters'!$E$20,'Input Parameters'!$F$20)))</f>
        <v>4834.2442872114043</v>
      </c>
      <c r="F781" s="10">
        <f t="shared" ca="1" si="86"/>
        <v>0.5979804811155629</v>
      </c>
      <c r="G781" s="61">
        <f ca="1">_xlfn.NORM.INV(F781,'Input Parameters'!$E$21,'Input Parameters'!$F$21)</f>
        <v>286.80024883970589</v>
      </c>
      <c r="H781" s="54">
        <f ca="1">EXP(E781*(1/'Input Parameters'!$E$22-1/G781))</f>
        <v>0.70000971244137411</v>
      </c>
      <c r="I781" s="10">
        <f t="shared" ca="1" si="87"/>
        <v>0.5754304644466971</v>
      </c>
      <c r="J781" s="29">
        <f ca="1">_xlfn.BETA.INV(I781,'Input Parameters'!$L$24,'Input Parameters'!$M$24,'Input Parameters'!$J$24,'Input Parameters'!$K$24)</f>
        <v>0.63748818935741158</v>
      </c>
      <c r="K781" s="156">
        <f ca="1">('Input Parameters'!$E$25/'Input Parameters'!$E$31)^$J781</f>
        <v>1.0326395918047822E-2</v>
      </c>
      <c r="L781" s="66">
        <f ca="1">$H781*$C781*'Input Parameters'!$E$23*K781</f>
        <v>3.7157160727226657</v>
      </c>
      <c r="M781" s="23">
        <f t="shared" ca="1" si="88"/>
        <v>0.64701474565352746</v>
      </c>
      <c r="N781" s="15">
        <f ca="1">_xlfn.NORM.INV(M781,'Input Parameters'!$E$26,'Input Parameters'!$F$26)</f>
        <v>4.1922739398421442E-2</v>
      </c>
      <c r="O781" s="8">
        <f t="shared" ca="1" si="89"/>
        <v>0.97536341039412</v>
      </c>
      <c r="P781" s="29">
        <f ca="1">_xlfn.LOGNORM.INV(O781,'Input Parameters'!$H$27,'Input Parameters'!$I$27)</f>
        <v>3.3976677592033582</v>
      </c>
      <c r="Q781" s="10"/>
      <c r="R781" s="15">
        <f>'Input Parameters'!$E$28</f>
        <v>12.7</v>
      </c>
      <c r="S781" s="10">
        <f t="shared" ca="1" si="90"/>
        <v>0.53216218092139522</v>
      </c>
      <c r="T781" s="25">
        <f ca="1">_xlfn.LOGNORM.INV(S781,'Input Parameters'!$H$29,'Input Parameters'!$I$29)</f>
        <v>58.761871352921922</v>
      </c>
      <c r="U781" s="10">
        <f t="shared" ca="1" si="91"/>
        <v>0.18886963344069319</v>
      </c>
      <c r="V781" s="29">
        <f ca="1">IF('Input Parameters'!$D$30="Beta",_xlfn.BETA.INV(U781,'Input Parameters'!$L$30,'Input Parameters'!$M$30,'Input Parameters'!$J$30,'Input Parameters'!$K$30),IF('Input Parameters'!$D$30="LogNorm",_xlfn.LOGNORM.INV(U781,'Input Parameters'!$H$30,'Input Parameters'!$I$30)))</f>
        <v>0.70565171457114317</v>
      </c>
      <c r="W781" s="2">
        <f ca="1">N781+(P781-N781)*(1-ERF((T781-R781)/(2*SQRT(L781*'Input Parameters'!$E$31))))</f>
        <v>0.34759270070408571</v>
      </c>
      <c r="X781">
        <f t="shared" ca="1" si="92"/>
        <v>1</v>
      </c>
      <c r="Y781" s="7"/>
    </row>
    <row r="782" spans="1:25" ht="15" customHeight="1" x14ac:dyDescent="0.3">
      <c r="A782" s="130">
        <v>775</v>
      </c>
      <c r="B782" s="10">
        <f t="shared" ca="1" si="84"/>
        <v>9.71190149688681E-2</v>
      </c>
      <c r="C782" s="57">
        <f ca="1">_xlfn.NORM.INV(B782,'Input Parameters'!$E$19,'Input Parameters'!$F$19)</f>
        <v>457.60687452137506</v>
      </c>
      <c r="D782" s="10">
        <f t="shared" ca="1" si="85"/>
        <v>0.14373793173688687</v>
      </c>
      <c r="E782" s="59">
        <f ca="1">IF(_xlfn.NORM.INV(D782,'Input Parameters'!$E$20,'Input Parameters'!$F$20)&lt;3500,3500,IF(_xlfn.NORM.INV(D782,'Input Parameters'!$E$20,'Input Parameters'!$F$20)&gt;5500,5500,_xlfn.NORM.INV(D782,'Input Parameters'!$E$20,'Input Parameters'!$F$20)))</f>
        <v>4055.4273609318857</v>
      </c>
      <c r="F782" s="10">
        <f t="shared" ca="1" si="86"/>
        <v>0.18844158220997076</v>
      </c>
      <c r="G782" s="61">
        <f ca="1">_xlfn.NORM.INV(F782,'Input Parameters'!$E$21,'Input Parameters'!$F$21)</f>
        <v>277.90448167450813</v>
      </c>
      <c r="H782" s="54">
        <f ca="1">EXP(E782*(1/'Input Parameters'!$E$22-1/G782))</f>
        <v>0.47150141502533943</v>
      </c>
      <c r="I782" s="10">
        <f t="shared" ca="1" si="87"/>
        <v>0.42832326793655906</v>
      </c>
      <c r="J782" s="29">
        <f ca="1">_xlfn.BETA.INV(I782,'Input Parameters'!$L$24,'Input Parameters'!$M$24,'Input Parameters'!$J$24,'Input Parameters'!$K$24)</f>
        <v>0.57783106530805239</v>
      </c>
      <c r="K782" s="156">
        <f ca="1">('Input Parameters'!$E$25/'Input Parameters'!$E$31)^$J782</f>
        <v>1.5841871888338216E-2</v>
      </c>
      <c r="L782" s="66">
        <f ca="1">$H782*$C782*'Input Parameters'!$E$23*K782</f>
        <v>3.4180785384888241</v>
      </c>
      <c r="M782" s="23">
        <f t="shared" ca="1" si="88"/>
        <v>0.28115163692812029</v>
      </c>
      <c r="N782" s="15">
        <f ca="1">_xlfn.NORM.INV(M782,'Input Parameters'!$E$26,'Input Parameters'!$F$26)</f>
        <v>2.1832100977555439E-2</v>
      </c>
      <c r="O782" s="8">
        <f t="shared" ca="1" si="89"/>
        <v>0.62968045200025158</v>
      </c>
      <c r="P782" s="29">
        <f ca="1">_xlfn.LOGNORM.INV(O782,'Input Parameters'!$H$27,'Input Parameters'!$I$27)</f>
        <v>1.6481493893926049</v>
      </c>
      <c r="Q782" s="10"/>
      <c r="R782" s="15">
        <f>'Input Parameters'!$E$28</f>
        <v>12.7</v>
      </c>
      <c r="S782" s="10">
        <f t="shared" ca="1" si="90"/>
        <v>0.52512353971733772</v>
      </c>
      <c r="T782" s="25">
        <f ca="1">_xlfn.LOGNORM.INV(S782,'Input Parameters'!$H$29,'Input Parameters'!$I$29)</f>
        <v>58.645285333169646</v>
      </c>
      <c r="U782" s="10">
        <f t="shared" ca="1" si="91"/>
        <v>0.9457635323184681</v>
      </c>
      <c r="V782" s="29">
        <f ca="1">IF('Input Parameters'!$D$30="Beta",_xlfn.BETA.INV(U782,'Input Parameters'!$L$30,'Input Parameters'!$M$30,'Input Parameters'!$J$30,'Input Parameters'!$K$30),IF('Input Parameters'!$D$30="LogNorm",_xlfn.LOGNORM.INV(U782,'Input Parameters'!$H$30,'Input Parameters'!$I$30)))</f>
        <v>1.8816875386188012</v>
      </c>
      <c r="W782" s="2">
        <f ca="1">N782+(P782-N782)*(1-ERF((T782-R782)/(2*SQRT(L782*'Input Parameters'!$E$31))))</f>
        <v>0.15010666027734626</v>
      </c>
      <c r="X782">
        <f t="shared" ca="1" si="92"/>
        <v>1</v>
      </c>
      <c r="Y782" s="7"/>
    </row>
    <row r="783" spans="1:25" ht="15" customHeight="1" x14ac:dyDescent="0.3">
      <c r="A783" s="130">
        <v>776</v>
      </c>
      <c r="B783" s="10">
        <f t="shared" ca="1" si="84"/>
        <v>0.21758417712541345</v>
      </c>
      <c r="C783" s="57">
        <f ca="1">_xlfn.NORM.INV(B783,'Input Parameters'!$E$19,'Input Parameters'!$F$19)</f>
        <v>501.35805051026551</v>
      </c>
      <c r="D783" s="10">
        <f t="shared" ca="1" si="85"/>
        <v>0.21315297857064808</v>
      </c>
      <c r="E783" s="59">
        <f ca="1">IF(_xlfn.NORM.INV(D783,'Input Parameters'!$E$20,'Input Parameters'!$F$20)&lt;3500,3500,IF(_xlfn.NORM.INV(D783,'Input Parameters'!$E$20,'Input Parameters'!$F$20)&gt;5500,5500,_xlfn.NORM.INV(D783,'Input Parameters'!$E$20,'Input Parameters'!$F$20)))</f>
        <v>4243.129830650324</v>
      </c>
      <c r="F783" s="10">
        <f t="shared" ca="1" si="86"/>
        <v>0.74762292369466032</v>
      </c>
      <c r="G783" s="61">
        <f ca="1">_xlfn.NORM.INV(F783,'Input Parameters'!$E$21,'Input Parameters'!$F$21)</f>
        <v>290.09284125967014</v>
      </c>
      <c r="H783" s="54">
        <f ca="1">EXP(E783*(1/'Input Parameters'!$E$22-1/G783))</f>
        <v>0.86491180150826152</v>
      </c>
      <c r="I783" s="10">
        <f t="shared" ca="1" si="87"/>
        <v>0.47881474365065424</v>
      </c>
      <c r="J783" s="29">
        <f ca="1">_xlfn.BETA.INV(I783,'Input Parameters'!$L$24,'Input Parameters'!$M$24,'Input Parameters'!$J$24,'Input Parameters'!$K$24)</f>
        <v>0.59858217097213073</v>
      </c>
      <c r="K783" s="156">
        <f ca="1">('Input Parameters'!$E$25/'Input Parameters'!$E$31)^$J783</f>
        <v>1.365079152753922E-2</v>
      </c>
      <c r="L783" s="66">
        <f ca="1">$H783*$C783*'Input Parameters'!$E$23*K783</f>
        <v>5.9193994826898004</v>
      </c>
      <c r="M783" s="23">
        <f t="shared" ca="1" si="88"/>
        <v>0.20508866802373482</v>
      </c>
      <c r="N783" s="15">
        <f ca="1">_xlfn.NORM.INV(M783,'Input Parameters'!$E$26,'Input Parameters'!$F$26)</f>
        <v>1.6704786460716152E-2</v>
      </c>
      <c r="O783" s="8">
        <f t="shared" ca="1" si="89"/>
        <v>0.51047592631702243</v>
      </c>
      <c r="P783" s="29">
        <f ca="1">_xlfn.LOGNORM.INV(O783,'Input Parameters'!$H$27,'Input Parameters'!$I$27)</f>
        <v>1.4402700231596355</v>
      </c>
      <c r="Q783" s="10"/>
      <c r="R783" s="15">
        <f>'Input Parameters'!$E$28</f>
        <v>12.7</v>
      </c>
      <c r="S783" s="10">
        <f t="shared" ca="1" si="90"/>
        <v>0.62723996996486453</v>
      </c>
      <c r="T783" s="25">
        <f ca="1">_xlfn.LOGNORM.INV(S783,'Input Parameters'!$H$29,'Input Parameters'!$I$29)</f>
        <v>60.392841350926446</v>
      </c>
      <c r="U783" s="10">
        <f t="shared" ca="1" si="91"/>
        <v>0.50124987356655304</v>
      </c>
      <c r="V783" s="29">
        <f ca="1">IF('Input Parameters'!$D$30="Beta",_xlfn.BETA.INV(U783,'Input Parameters'!$L$30,'Input Parameters'!$M$30,'Input Parameters'!$J$30,'Input Parameters'!$K$30),IF('Input Parameters'!$D$30="LogNorm",_xlfn.LOGNORM.INV(U783,'Input Parameters'!$H$30,'Input Parameters'!$I$30)))</f>
        <v>1.0004423549860348</v>
      </c>
      <c r="W783" s="2">
        <f ca="1">N783+(P783-N783)*(1-ERF((T783-R783)/(2*SQRT(L783*'Input Parameters'!$E$31))))</f>
        <v>0.25260617784775902</v>
      </c>
      <c r="X783">
        <f t="shared" ca="1" si="92"/>
        <v>1</v>
      </c>
      <c r="Y783" s="7"/>
    </row>
    <row r="784" spans="1:25" ht="15" customHeight="1" x14ac:dyDescent="0.3">
      <c r="A784" s="130">
        <v>777</v>
      </c>
      <c r="B784" s="10">
        <f t="shared" ca="1" si="84"/>
        <v>0.66707277475701465</v>
      </c>
      <c r="C784" s="57">
        <f ca="1">_xlfn.NORM.INV(B784,'Input Parameters'!$E$19,'Input Parameters'!$F$19)</f>
        <v>603.79085838330684</v>
      </c>
      <c r="D784" s="10">
        <f t="shared" ca="1" si="85"/>
        <v>4.0515446790921783E-2</v>
      </c>
      <c r="E784" s="59">
        <f ca="1">IF(_xlfn.NORM.INV(D784,'Input Parameters'!$E$20,'Input Parameters'!$F$20)&lt;3500,3500,IF(_xlfn.NORM.INV(D784,'Input Parameters'!$E$20,'Input Parameters'!$F$20)&gt;5500,5500,_xlfn.NORM.INV(D784,'Input Parameters'!$E$20,'Input Parameters'!$F$20)))</f>
        <v>3578.6850404974048</v>
      </c>
      <c r="F784" s="10">
        <f t="shared" ca="1" si="86"/>
        <v>0.56439655635171349</v>
      </c>
      <c r="G784" s="61">
        <f ca="1">_xlfn.NORM.INV(F784,'Input Parameters'!$E$21,'Input Parameters'!$F$21)</f>
        <v>286.12430781189533</v>
      </c>
      <c r="H784" s="54">
        <f ca="1">EXP(E784*(1/'Input Parameters'!$E$22-1/G784))</f>
        <v>0.74564447452629556</v>
      </c>
      <c r="I784" s="10">
        <f t="shared" ca="1" si="87"/>
        <v>0.94638831189137596</v>
      </c>
      <c r="J784" s="29">
        <f ca="1">_xlfn.BETA.INV(I784,'Input Parameters'!$L$24,'Input Parameters'!$M$24,'Input Parameters'!$J$24,'Input Parameters'!$K$24)</f>
        <v>0.83086259366991877</v>
      </c>
      <c r="K784" s="156">
        <f ca="1">('Input Parameters'!$E$25/'Input Parameters'!$E$31)^$J784</f>
        <v>2.5793122900931663E-3</v>
      </c>
      <c r="L784" s="66">
        <f ca="1">$H784*$C784*'Input Parameters'!$E$23*K784</f>
        <v>1.161240742534833</v>
      </c>
      <c r="M784" s="23">
        <f t="shared" ca="1" si="88"/>
        <v>0.6721984763894101</v>
      </c>
      <c r="N784" s="15">
        <f ca="1">_xlfn.NORM.INV(M784,'Input Parameters'!$E$26,'Input Parameters'!$F$26)</f>
        <v>4.3365831345682788E-2</v>
      </c>
      <c r="O784" s="8">
        <f t="shared" ca="1" si="89"/>
        <v>0.24974486301399501</v>
      </c>
      <c r="P784" s="29">
        <f ca="1">_xlfn.LOGNORM.INV(O784,'Input Parameters'!$H$27,'Input Parameters'!$I$27)</f>
        <v>1.0559648992116091</v>
      </c>
      <c r="Q784" s="10"/>
      <c r="R784" s="15">
        <f>'Input Parameters'!$E$28</f>
        <v>12.7</v>
      </c>
      <c r="S784" s="10">
        <f t="shared" ca="1" si="90"/>
        <v>3.7199800149118833E-2</v>
      </c>
      <c r="T784" s="25">
        <f ca="1">_xlfn.LOGNORM.INV(S784,'Input Parameters'!$H$29,'Input Parameters'!$I$29)</f>
        <v>47.661309841864835</v>
      </c>
      <c r="U784" s="10">
        <f t="shared" ca="1" si="91"/>
        <v>0.41935422313466963</v>
      </c>
      <c r="V784" s="29">
        <f ca="1">IF('Input Parameters'!$D$30="Beta",_xlfn.BETA.INV(U784,'Input Parameters'!$L$30,'Input Parameters'!$M$30,'Input Parameters'!$J$30,'Input Parameters'!$K$30),IF('Input Parameters'!$D$30="LogNorm",_xlfn.LOGNORM.INV(U784,'Input Parameters'!$H$30,'Input Parameters'!$I$30)))</f>
        <v>0.92213778285661452</v>
      </c>
      <c r="W784" s="2">
        <f ca="1">N784+(P784-N784)*(1-ERF((T784-R784)/(2*SQRT(L784*'Input Parameters'!$E$31))))</f>
        <v>6.542529387025213E-2</v>
      </c>
      <c r="X784">
        <f t="shared" ca="1" si="92"/>
        <v>1</v>
      </c>
      <c r="Y784" s="7"/>
    </row>
    <row r="785" spans="1:25" ht="15" customHeight="1" x14ac:dyDescent="0.3">
      <c r="A785" s="130">
        <v>778</v>
      </c>
      <c r="B785" s="10">
        <f t="shared" ca="1" si="84"/>
        <v>0.58006707159189053</v>
      </c>
      <c r="C785" s="57">
        <f ca="1">_xlfn.NORM.INV(B785,'Input Parameters'!$E$19,'Input Parameters'!$F$19)</f>
        <v>584.37449818331447</v>
      </c>
      <c r="D785" s="10">
        <f t="shared" ca="1" si="85"/>
        <v>0.27272501133261329</v>
      </c>
      <c r="E785" s="59">
        <f ca="1">IF(_xlfn.NORM.INV(D785,'Input Parameters'!$E$20,'Input Parameters'!$F$20)&lt;3500,3500,IF(_xlfn.NORM.INV(D785,'Input Parameters'!$E$20,'Input Parameters'!$F$20)&gt;5500,5500,_xlfn.NORM.INV(D785,'Input Parameters'!$E$20,'Input Parameters'!$F$20)))</f>
        <v>4376.7854937659577</v>
      </c>
      <c r="F785" s="10">
        <f t="shared" ca="1" si="86"/>
        <v>9.8973451108146926E-2</v>
      </c>
      <c r="G785" s="61">
        <f ca="1">_xlfn.NORM.INV(F785,'Input Parameters'!$E$21,'Input Parameters'!$F$21)</f>
        <v>274.73085545157784</v>
      </c>
      <c r="H785" s="54">
        <f ca="1">EXP(E785*(1/'Input Parameters'!$E$22-1/G785))</f>
        <v>0.370337278821599</v>
      </c>
      <c r="I785" s="10">
        <f t="shared" ca="1" si="87"/>
        <v>0.96532443671509005</v>
      </c>
      <c r="J785" s="29">
        <f ca="1">_xlfn.BETA.INV(I785,'Input Parameters'!$L$24,'Input Parameters'!$M$24,'Input Parameters'!$J$24,'Input Parameters'!$K$24)</f>
        <v>0.85241556373491123</v>
      </c>
      <c r="K785" s="156">
        <f ca="1">('Input Parameters'!$E$25/'Input Parameters'!$E$31)^$J785</f>
        <v>2.2098210729066484E-3</v>
      </c>
      <c r="L785" s="66">
        <f ca="1">$H785*$C785*'Input Parameters'!$E$23*K785</f>
        <v>0.47823988922331839</v>
      </c>
      <c r="M785" s="23">
        <f t="shared" ca="1" si="88"/>
        <v>0.73056249485149127</v>
      </c>
      <c r="N785" s="15">
        <f ca="1">_xlfn.NORM.INV(M785,'Input Parameters'!$E$26,'Input Parameters'!$F$26)</f>
        <v>4.6904816707694898E-2</v>
      </c>
      <c r="O785" s="8">
        <f t="shared" ca="1" si="89"/>
        <v>0.61917597691854998</v>
      </c>
      <c r="P785" s="29">
        <f ca="1">_xlfn.LOGNORM.INV(O785,'Input Parameters'!$H$27,'Input Parameters'!$I$27)</f>
        <v>1.6280822688651442</v>
      </c>
      <c r="Q785" s="10"/>
      <c r="R785" s="15">
        <f>'Input Parameters'!$E$28</f>
        <v>12.7</v>
      </c>
      <c r="S785" s="10">
        <f t="shared" ca="1" si="90"/>
        <v>0.34548637720119302</v>
      </c>
      <c r="T785" s="25">
        <f ca="1">_xlfn.LOGNORM.INV(S785,'Input Parameters'!$H$29,'Input Parameters'!$I$29)</f>
        <v>55.689937534448312</v>
      </c>
      <c r="U785" s="10">
        <f t="shared" ca="1" si="91"/>
        <v>0.20837560583361614</v>
      </c>
      <c r="V785" s="29">
        <f ca="1">IF('Input Parameters'!$D$30="Beta",_xlfn.BETA.INV(U785,'Input Parameters'!$L$30,'Input Parameters'!$M$30,'Input Parameters'!$J$30,'Input Parameters'!$K$30),IF('Input Parameters'!$D$30="LogNorm",_xlfn.LOGNORM.INV(U785,'Input Parameters'!$H$30,'Input Parameters'!$I$30)))</f>
        <v>0.72540171311399981</v>
      </c>
      <c r="W785" s="2">
        <f ca="1">N785+(P785-N785)*(1-ERF((T785-R785)/(2*SQRT(L785*'Input Parameters'!$E$31))))</f>
        <v>4.6922274781003651E-2</v>
      </c>
      <c r="X785">
        <f t="shared" ca="1" si="92"/>
        <v>1</v>
      </c>
      <c r="Y785" s="7"/>
    </row>
    <row r="786" spans="1:25" ht="15" customHeight="1" x14ac:dyDescent="0.3">
      <c r="A786" s="130">
        <v>779</v>
      </c>
      <c r="B786" s="10">
        <f t="shared" ca="1" si="84"/>
        <v>7.4726611191068604E-2</v>
      </c>
      <c r="C786" s="57">
        <f ca="1">_xlfn.NORM.INV(B786,'Input Parameters'!$E$19,'Input Parameters'!$F$19)</f>
        <v>445.49616678883729</v>
      </c>
      <c r="D786" s="10">
        <f t="shared" ca="1" si="85"/>
        <v>6.9040960231673276E-2</v>
      </c>
      <c r="E786" s="59">
        <f ca="1">IF(_xlfn.NORM.INV(D786,'Input Parameters'!$E$20,'Input Parameters'!$F$20)&lt;3500,3500,IF(_xlfn.NORM.INV(D786,'Input Parameters'!$E$20,'Input Parameters'!$F$20)&gt;5500,5500,_xlfn.NORM.INV(D786,'Input Parameters'!$E$20,'Input Parameters'!$F$20)))</f>
        <v>3761.919785206434</v>
      </c>
      <c r="F786" s="10">
        <f t="shared" ca="1" si="86"/>
        <v>0.21898609560106375</v>
      </c>
      <c r="G786" s="61">
        <f ca="1">_xlfn.NORM.INV(F786,'Input Parameters'!$E$21,'Input Parameters'!$F$21)</f>
        <v>278.7536108739933</v>
      </c>
      <c r="H786" s="54">
        <f ca="1">EXP(E786*(1/'Input Parameters'!$E$22-1/G786))</f>
        <v>0.51882695664084932</v>
      </c>
      <c r="I786" s="10">
        <f t="shared" ca="1" si="87"/>
        <v>0.30832333616127372</v>
      </c>
      <c r="J786" s="29">
        <f ca="1">_xlfn.BETA.INV(I786,'Input Parameters'!$L$24,'Input Parameters'!$M$24,'Input Parameters'!$J$24,'Input Parameters'!$K$24)</f>
        <v>0.52509923624314381</v>
      </c>
      <c r="K786" s="156">
        <f ca="1">('Input Parameters'!$E$25/'Input Parameters'!$E$31)^$J786</f>
        <v>2.3125383028890802E-2</v>
      </c>
      <c r="L786" s="66">
        <f ca="1">$H786*$C786*'Input Parameters'!$E$23*K786</f>
        <v>5.345095128529965</v>
      </c>
      <c r="M786" s="23">
        <f t="shared" ca="1" si="88"/>
        <v>0.70351984797322331</v>
      </c>
      <c r="N786" s="15">
        <f ca="1">_xlfn.NORM.INV(M786,'Input Parameters'!$E$26,'Input Parameters'!$F$26)</f>
        <v>4.5225573136693148E-2</v>
      </c>
      <c r="O786" s="8">
        <f t="shared" ca="1" si="89"/>
        <v>0.56865712362776755</v>
      </c>
      <c r="P786" s="29">
        <f ca="1">_xlfn.LOGNORM.INV(O786,'Input Parameters'!$H$27,'Input Parameters'!$I$27)</f>
        <v>1.5368420132388378</v>
      </c>
      <c r="Q786" s="10"/>
      <c r="R786" s="15">
        <f>'Input Parameters'!$E$28</f>
        <v>12.7</v>
      </c>
      <c r="S786" s="10">
        <f t="shared" ca="1" si="90"/>
        <v>0.12534565851442414</v>
      </c>
      <c r="T786" s="25">
        <f ca="1">_xlfn.LOGNORM.INV(S786,'Input Parameters'!$H$29,'Input Parameters'!$I$29)</f>
        <v>51.186045074819347</v>
      </c>
      <c r="U786" s="10">
        <f t="shared" ca="1" si="91"/>
        <v>0.29464033038071724</v>
      </c>
      <c r="V786" s="29">
        <f ca="1">IF('Input Parameters'!$D$30="Beta",_xlfn.BETA.INV(U786,'Input Parameters'!$L$30,'Input Parameters'!$M$30,'Input Parameters'!$J$30,'Input Parameters'!$K$30),IF('Input Parameters'!$D$30="LogNorm",_xlfn.LOGNORM.INV(U786,'Input Parameters'!$H$30,'Input Parameters'!$I$30)))</f>
        <v>0.80759703228939772</v>
      </c>
      <c r="W786" s="2">
        <f ca="1">N786+(P786-N786)*(1-ERF((T786-R786)/(2*SQRT(L786*'Input Parameters'!$E$31))))</f>
        <v>0.40195849662238503</v>
      </c>
      <c r="X786">
        <f t="shared" ca="1" si="92"/>
        <v>1</v>
      </c>
      <c r="Y786" s="7"/>
    </row>
    <row r="787" spans="1:25" ht="15" customHeight="1" x14ac:dyDescent="0.3">
      <c r="A787" s="130">
        <v>780</v>
      </c>
      <c r="B787" s="10">
        <f t="shared" ca="1" si="84"/>
        <v>0.66003169342864154</v>
      </c>
      <c r="C787" s="57">
        <f ca="1">_xlfn.NORM.INV(B787,'Input Parameters'!$E$19,'Input Parameters'!$F$19)</f>
        <v>602.16044357258238</v>
      </c>
      <c r="D787" s="10">
        <f t="shared" ca="1" si="85"/>
        <v>0.14071222879025791</v>
      </c>
      <c r="E787" s="59">
        <f ca="1">IF(_xlfn.NORM.INV(D787,'Input Parameters'!$E$20,'Input Parameters'!$F$20)&lt;3500,3500,IF(_xlfn.NORM.INV(D787,'Input Parameters'!$E$20,'Input Parameters'!$F$20)&gt;5500,5500,_xlfn.NORM.INV(D787,'Input Parameters'!$E$20,'Input Parameters'!$F$20)))</f>
        <v>4046.0125499808964</v>
      </c>
      <c r="F787" s="10">
        <f t="shared" ca="1" si="86"/>
        <v>0.36232158839853912</v>
      </c>
      <c r="G787" s="61">
        <f ca="1">_xlfn.NORM.INV(F787,'Input Parameters'!$E$21,'Input Parameters'!$F$21)</f>
        <v>282.08123528316531</v>
      </c>
      <c r="H787" s="54">
        <f ca="1">EXP(E787*(1/'Input Parameters'!$E$22-1/G787))</f>
        <v>0.58595411624406835</v>
      </c>
      <c r="I787" s="10">
        <f t="shared" ca="1" si="87"/>
        <v>0.94629516835512095</v>
      </c>
      <c r="J787" s="29">
        <f ca="1">_xlfn.BETA.INV(I787,'Input Parameters'!$L$24,'Input Parameters'!$M$24,'Input Parameters'!$J$24,'Input Parameters'!$K$24)</f>
        <v>0.83076919989782494</v>
      </c>
      <c r="K787" s="156">
        <f ca="1">('Input Parameters'!$E$25/'Input Parameters'!$E$31)^$J787</f>
        <v>2.5810409172249082E-3</v>
      </c>
      <c r="L787" s="66">
        <f ca="1">$H787*$C787*'Input Parameters'!$E$23*K787</f>
        <v>0.91069032317916154</v>
      </c>
      <c r="M787" s="23">
        <f t="shared" ca="1" si="88"/>
        <v>0.96974701269532482</v>
      </c>
      <c r="N787" s="15">
        <f ca="1">_xlfn.NORM.INV(M787,'Input Parameters'!$E$26,'Input Parameters'!$F$26)</f>
        <v>7.3418857072639329E-2</v>
      </c>
      <c r="O787" s="8">
        <f t="shared" ca="1" si="89"/>
        <v>0.5608216949377286</v>
      </c>
      <c r="P787" s="29">
        <f ca="1">_xlfn.LOGNORM.INV(O787,'Input Parameters'!$H$27,'Input Parameters'!$I$27)</f>
        <v>1.5233687193619412</v>
      </c>
      <c r="Q787" s="10"/>
      <c r="R787" s="15">
        <f>'Input Parameters'!$E$28</f>
        <v>12.7</v>
      </c>
      <c r="S787" s="10">
        <f t="shared" ca="1" si="90"/>
        <v>0.19535193783374738</v>
      </c>
      <c r="T787" s="25">
        <f ca="1">_xlfn.LOGNORM.INV(S787,'Input Parameters'!$H$29,'Input Parameters'!$I$29)</f>
        <v>52.882012877382721</v>
      </c>
      <c r="U787" s="10">
        <f t="shared" ca="1" si="91"/>
        <v>0.33418571022190768</v>
      </c>
      <c r="V787" s="29">
        <f ca="1">IF('Input Parameters'!$D$30="Beta",_xlfn.BETA.INV(U787,'Input Parameters'!$L$30,'Input Parameters'!$M$30,'Input Parameters'!$J$30,'Input Parameters'!$K$30),IF('Input Parameters'!$D$30="LogNorm",_xlfn.LOGNORM.INV(U787,'Input Parameters'!$H$30,'Input Parameters'!$I$30)))</f>
        <v>0.84389712635738867</v>
      </c>
      <c r="W787" s="2">
        <f ca="1">N787+(P787-N787)*(1-ERF((T787-R787)/(2*SQRT(L787*'Input Parameters'!$E$31))))</f>
        <v>7.7634477897708831E-2</v>
      </c>
      <c r="X787">
        <f t="shared" ca="1" si="92"/>
        <v>1</v>
      </c>
      <c r="Y787" s="7"/>
    </row>
    <row r="788" spans="1:25" ht="15" customHeight="1" x14ac:dyDescent="0.3">
      <c r="A788" s="130">
        <v>781</v>
      </c>
      <c r="B788" s="10">
        <f t="shared" ca="1" si="84"/>
        <v>0.65083657372468262</v>
      </c>
      <c r="C788" s="57">
        <f ca="1">_xlfn.NORM.INV(B788,'Input Parameters'!$E$19,'Input Parameters'!$F$19)</f>
        <v>600.05051220829716</v>
      </c>
      <c r="D788" s="10">
        <f t="shared" ca="1" si="85"/>
        <v>8.6330553896433182E-3</v>
      </c>
      <c r="E788" s="59">
        <f ca="1">IF(_xlfn.NORM.INV(D788,'Input Parameters'!$E$20,'Input Parameters'!$F$20)&lt;3500,3500,IF(_xlfn.NORM.INV(D788,'Input Parameters'!$E$20,'Input Parameters'!$F$20)&gt;5500,5500,_xlfn.NORM.INV(D788,'Input Parameters'!$E$20,'Input Parameters'!$F$20)))</f>
        <v>3500</v>
      </c>
      <c r="F788" s="10">
        <f t="shared" ca="1" si="86"/>
        <v>0.91315534123834774</v>
      </c>
      <c r="G788" s="61">
        <f ca="1">_xlfn.NORM.INV(F788,'Input Parameters'!$E$21,'Input Parameters'!$F$21)</f>
        <v>295.54309344802158</v>
      </c>
      <c r="H788" s="54">
        <f ca="1">EXP(E788*(1/'Input Parameters'!$E$22-1/G788))</f>
        <v>1.1082563058956392</v>
      </c>
      <c r="I788" s="10">
        <f t="shared" ca="1" si="87"/>
        <v>1.8866031978549302E-2</v>
      </c>
      <c r="J788" s="29">
        <f ca="1">_xlfn.BETA.INV(I788,'Input Parameters'!$L$24,'Input Parameters'!$M$24,'Input Parameters'!$J$24,'Input Parameters'!$K$24)</f>
        <v>0.27810925426735406</v>
      </c>
      <c r="K788" s="156">
        <f ca="1">('Input Parameters'!$E$25/'Input Parameters'!$E$31)^$J788</f>
        <v>0.13600957264160282</v>
      </c>
      <c r="L788" s="66">
        <f ca="1">$H788*$C788*'Input Parameters'!$E$23*K788</f>
        <v>90.447693805595733</v>
      </c>
      <c r="M788" s="23">
        <f t="shared" ca="1" si="88"/>
        <v>0.82790758673442222</v>
      </c>
      <c r="N788" s="15">
        <f ca="1">_xlfn.NORM.INV(M788,'Input Parameters'!$E$26,'Input Parameters'!$F$26)</f>
        <v>5.3864507944386228E-2</v>
      </c>
      <c r="O788" s="8">
        <f t="shared" ca="1" si="89"/>
        <v>0.18618378553453729</v>
      </c>
      <c r="P788" s="29">
        <f ca="1">_xlfn.LOGNORM.INV(O788,'Input Parameters'!$H$27,'Input Parameters'!$I$27)</f>
        <v>0.95940727766056</v>
      </c>
      <c r="Q788" s="10"/>
      <c r="R788" s="15">
        <f>'Input Parameters'!$E$28</f>
        <v>12.7</v>
      </c>
      <c r="S788" s="10">
        <f t="shared" ca="1" si="90"/>
        <v>0.2346228922035053</v>
      </c>
      <c r="T788" s="25">
        <f ca="1">_xlfn.LOGNORM.INV(S788,'Input Parameters'!$H$29,'Input Parameters'!$I$29)</f>
        <v>53.68744356814166</v>
      </c>
      <c r="U788" s="10">
        <f t="shared" ca="1" si="91"/>
        <v>0.18653807837903802</v>
      </c>
      <c r="V788" s="29">
        <f ca="1">IF('Input Parameters'!$D$30="Beta",_xlfn.BETA.INV(U788,'Input Parameters'!$L$30,'Input Parameters'!$M$30,'Input Parameters'!$J$30,'Input Parameters'!$K$30),IF('Input Parameters'!$D$30="LogNorm",_xlfn.LOGNORM.INV(U788,'Input Parameters'!$H$30,'Input Parameters'!$I$30)))</f>
        <v>0.70324693585721432</v>
      </c>
      <c r="W788" s="2">
        <f ca="1">N788+(P788-N788)*(1-ERF((T788-R788)/(2*SQRT(L788*'Input Parameters'!$E$31))))</f>
        <v>0.74258421513721817</v>
      </c>
      <c r="X788">
        <f t="shared" ca="1" si="92"/>
        <v>0</v>
      </c>
      <c r="Y788" s="7"/>
    </row>
    <row r="789" spans="1:25" ht="15" customHeight="1" x14ac:dyDescent="0.3">
      <c r="A789" s="130">
        <v>782</v>
      </c>
      <c r="B789" s="10">
        <f t="shared" ca="1" si="84"/>
        <v>0.23644209887237488</v>
      </c>
      <c r="C789" s="57">
        <f ca="1">_xlfn.NORM.INV(B789,'Input Parameters'!$E$19,'Input Parameters'!$F$19)</f>
        <v>506.64639114589613</v>
      </c>
      <c r="D789" s="10">
        <f t="shared" ca="1" si="85"/>
        <v>0.4046255988361589</v>
      </c>
      <c r="E789" s="59">
        <f ca="1">IF(_xlfn.NORM.INV(D789,'Input Parameters'!$E$20,'Input Parameters'!$F$20)&lt;3500,3500,IF(_xlfn.NORM.INV(D789,'Input Parameters'!$E$20,'Input Parameters'!$F$20)&gt;5500,5500,_xlfn.NORM.INV(D789,'Input Parameters'!$E$20,'Input Parameters'!$F$20)))</f>
        <v>4631.0254962511235</v>
      </c>
      <c r="F789" s="10">
        <f t="shared" ca="1" si="86"/>
        <v>0.62707702985139468</v>
      </c>
      <c r="G789" s="61">
        <f ca="1">_xlfn.NORM.INV(F789,'Input Parameters'!$E$21,'Input Parameters'!$F$21)</f>
        <v>287.39759613081793</v>
      </c>
      <c r="H789" s="54">
        <f ca="1">EXP(E789*(1/'Input Parameters'!$E$22-1/G789))</f>
        <v>0.7348370677017364</v>
      </c>
      <c r="I789" s="10">
        <f t="shared" ca="1" si="87"/>
        <v>0.17337178122527519</v>
      </c>
      <c r="J789" s="29">
        <f ca="1">_xlfn.BETA.INV(I789,'Input Parameters'!$L$24,'Input Parameters'!$M$24,'Input Parameters'!$J$24,'Input Parameters'!$K$24)</f>
        <v>0.45233813953543106</v>
      </c>
      <c r="K789" s="156">
        <f ca="1">('Input Parameters'!$E$25/'Input Parameters'!$E$31)^$J789</f>
        <v>3.8973660514243599E-2</v>
      </c>
      <c r="L789" s="66">
        <f ca="1">$H789*$C789*'Input Parameters'!$E$23*K789</f>
        <v>14.509993131149896</v>
      </c>
      <c r="M789" s="23">
        <f t="shared" ca="1" si="88"/>
        <v>0.40623264739667164</v>
      </c>
      <c r="N789" s="15">
        <f ca="1">_xlfn.NORM.INV(M789,'Input Parameters'!$E$26,'Input Parameters'!$F$26)</f>
        <v>2.9017816210275875E-2</v>
      </c>
      <c r="O789" s="8">
        <f t="shared" ca="1" si="89"/>
        <v>0.2193850942102773</v>
      </c>
      <c r="P789" s="29">
        <f ca="1">_xlfn.LOGNORM.INV(O789,'Input Parameters'!$H$27,'Input Parameters'!$I$27)</f>
        <v>1.0107227386505551</v>
      </c>
      <c r="Q789" s="10"/>
      <c r="R789" s="15">
        <f>'Input Parameters'!$E$28</f>
        <v>12.7</v>
      </c>
      <c r="S789" s="10">
        <f t="shared" ca="1" si="90"/>
        <v>0.92075591244910582</v>
      </c>
      <c r="T789" s="25">
        <f ca="1">_xlfn.LOGNORM.INV(S789,'Input Parameters'!$H$29,'Input Parameters'!$I$29)</f>
        <v>68.221305976225096</v>
      </c>
      <c r="U789" s="10">
        <f t="shared" ca="1" si="91"/>
        <v>0.3409208457959888</v>
      </c>
      <c r="V789" s="29">
        <f ca="1">IF('Input Parameters'!$D$30="Beta",_xlfn.BETA.INV(U789,'Input Parameters'!$L$30,'Input Parameters'!$M$30,'Input Parameters'!$J$30,'Input Parameters'!$K$30),IF('Input Parameters'!$D$30="LogNorm",_xlfn.LOGNORM.INV(U789,'Input Parameters'!$H$30,'Input Parameters'!$I$30)))</f>
        <v>0.85005371939975694</v>
      </c>
      <c r="W789" s="2">
        <f ca="1">N789+(P789-N789)*(1-ERF((T789-R789)/(2*SQRT(L789*'Input Parameters'!$E$31))))</f>
        <v>0.32618493334530985</v>
      </c>
      <c r="X789">
        <f t="shared" ca="1" si="92"/>
        <v>1</v>
      </c>
      <c r="Y789" s="7"/>
    </row>
    <row r="790" spans="1:25" ht="15" customHeight="1" x14ac:dyDescent="0.3">
      <c r="A790" s="130">
        <v>783</v>
      </c>
      <c r="B790" s="10">
        <f t="shared" ca="1" si="84"/>
        <v>7.658491605815354E-2</v>
      </c>
      <c r="C790" s="57">
        <f ca="1">_xlfn.NORM.INV(B790,'Input Parameters'!$E$19,'Input Parameters'!$F$19)</f>
        <v>446.59816518626076</v>
      </c>
      <c r="D790" s="10">
        <f t="shared" ca="1" si="85"/>
        <v>0.57971622556982527</v>
      </c>
      <c r="E790" s="59">
        <f ca="1">IF(_xlfn.NORM.INV(D790,'Input Parameters'!$E$20,'Input Parameters'!$F$20)&lt;3500,3500,IF(_xlfn.NORM.INV(D790,'Input Parameters'!$E$20,'Input Parameters'!$F$20)&gt;5500,5500,_xlfn.NORM.INV(D790,'Input Parameters'!$E$20,'Input Parameters'!$F$20)))</f>
        <v>4940.8172986773416</v>
      </c>
      <c r="F790" s="10">
        <f t="shared" ca="1" si="86"/>
        <v>0.59154356436909472</v>
      </c>
      <c r="G790" s="61">
        <f ca="1">_xlfn.NORM.INV(F790,'Input Parameters'!$E$21,'Input Parameters'!$F$21)</f>
        <v>286.66972674464472</v>
      </c>
      <c r="H790" s="54">
        <f ca="1">EXP(E790*(1/'Input Parameters'!$E$22-1/G790))</f>
        <v>0.68910093342095824</v>
      </c>
      <c r="I790" s="10">
        <f t="shared" ca="1" si="87"/>
        <v>0.36623440158103049</v>
      </c>
      <c r="J790" s="29">
        <f ca="1">_xlfn.BETA.INV(I790,'Input Parameters'!$L$24,'Input Parameters'!$M$24,'Input Parameters'!$J$24,'Input Parameters'!$K$24)</f>
        <v>0.55134968386111405</v>
      </c>
      <c r="K790" s="156">
        <f ca="1">('Input Parameters'!$E$25/'Input Parameters'!$E$31)^$J790</f>
        <v>1.9156115422228726E-2</v>
      </c>
      <c r="L790" s="66">
        <f ca="1">$H790*$C790*'Input Parameters'!$E$23*K790</f>
        <v>5.8953177478647456</v>
      </c>
      <c r="M790" s="23">
        <f t="shared" ca="1" si="88"/>
        <v>0.58996877240265233</v>
      </c>
      <c r="N790" s="15">
        <f ca="1">_xlfn.NORM.INV(M790,'Input Parameters'!$E$26,'Input Parameters'!$F$26)</f>
        <v>3.8776757618537425E-2</v>
      </c>
      <c r="O790" s="8">
        <f t="shared" ca="1" si="89"/>
        <v>0.7641654797234877</v>
      </c>
      <c r="P790" s="29">
        <f ca="1">_xlfn.LOGNORM.INV(O790,'Input Parameters'!$H$27,'Input Parameters'!$I$27)</f>
        <v>1.9574532857440026</v>
      </c>
      <c r="Q790" s="10"/>
      <c r="R790" s="15">
        <f>'Input Parameters'!$E$28</f>
        <v>12.7</v>
      </c>
      <c r="S790" s="10">
        <f t="shared" ca="1" si="90"/>
        <v>0.33840525372612107</v>
      </c>
      <c r="T790" s="25">
        <f ca="1">_xlfn.LOGNORM.INV(S790,'Input Parameters'!$H$29,'Input Parameters'!$I$29)</f>
        <v>55.569494344862271</v>
      </c>
      <c r="U790" s="10">
        <f t="shared" ca="1" si="91"/>
        <v>0.4779567853023593</v>
      </c>
      <c r="V790" s="29">
        <f ca="1">IF('Input Parameters'!$D$30="Beta",_xlfn.BETA.INV(U790,'Input Parameters'!$L$30,'Input Parameters'!$M$30,'Input Parameters'!$J$30,'Input Parameters'!$K$30),IF('Input Parameters'!$D$30="LogNorm",_xlfn.LOGNORM.INV(U790,'Input Parameters'!$H$30,'Input Parameters'!$I$30)))</f>
        <v>0.97765977280802863</v>
      </c>
      <c r="W790" s="2">
        <f ca="1">N790+(P790-N790)*(1-ERF((T790-R790)/(2*SQRT(L790*'Input Parameters'!$E$31))))</f>
        <v>0.44526230818478924</v>
      </c>
      <c r="X790">
        <f t="shared" ca="1" si="92"/>
        <v>1</v>
      </c>
      <c r="Y790" s="7"/>
    </row>
    <row r="791" spans="1:25" ht="15" customHeight="1" x14ac:dyDescent="0.3">
      <c r="A791" s="130">
        <v>784</v>
      </c>
      <c r="B791" s="10">
        <f t="shared" ca="1" si="84"/>
        <v>0.66952414943677718</v>
      </c>
      <c r="C791" s="57">
        <f ca="1">_xlfn.NORM.INV(B791,'Input Parameters'!$E$19,'Input Parameters'!$F$19)</f>
        <v>604.36166454309546</v>
      </c>
      <c r="D791" s="10">
        <f t="shared" ca="1" si="85"/>
        <v>1.898117611900163E-2</v>
      </c>
      <c r="E791" s="59">
        <f ca="1">IF(_xlfn.NORM.INV(D791,'Input Parameters'!$E$20,'Input Parameters'!$F$20)&lt;3500,3500,IF(_xlfn.NORM.INV(D791,'Input Parameters'!$E$20,'Input Parameters'!$F$20)&gt;5500,5500,_xlfn.NORM.INV(D791,'Input Parameters'!$E$20,'Input Parameters'!$F$20)))</f>
        <v>3500</v>
      </c>
      <c r="F791" s="10">
        <f t="shared" ca="1" si="86"/>
        <v>3.7456589644728755E-3</v>
      </c>
      <c r="G791" s="61">
        <f ca="1">_xlfn.NORM.INV(F791,'Input Parameters'!$E$21,'Input Parameters'!$F$21)</f>
        <v>263.83097855794085</v>
      </c>
      <c r="H791" s="54">
        <f ca="1">EXP(E791*(1/'Input Parameters'!$E$22-1/G791))</f>
        <v>0.26695460925333664</v>
      </c>
      <c r="I791" s="10">
        <f t="shared" ca="1" si="87"/>
        <v>0.6102028762529238</v>
      </c>
      <c r="J791" s="29">
        <f ca="1">_xlfn.BETA.INV(I791,'Input Parameters'!$L$24,'Input Parameters'!$M$24,'Input Parameters'!$J$24,'Input Parameters'!$K$24)</f>
        <v>0.65153033559295381</v>
      </c>
      <c r="K791" s="156">
        <f ca="1">('Input Parameters'!$E$25/'Input Parameters'!$E$31)^$J791</f>
        <v>9.3368722695784563E-3</v>
      </c>
      <c r="L791" s="66">
        <f ca="1">$H791*$C791*'Input Parameters'!$E$23*K791</f>
        <v>1.5063841938782558</v>
      </c>
      <c r="M791" s="23">
        <f t="shared" ca="1" si="88"/>
        <v>0.18811639832102034</v>
      </c>
      <c r="N791" s="15">
        <f ca="1">_xlfn.NORM.INV(M791,'Input Parameters'!$E$26,'Input Parameters'!$F$26)</f>
        <v>1.5417965406889483E-2</v>
      </c>
      <c r="O791" s="8">
        <f t="shared" ca="1" si="89"/>
        <v>3.129705090621715E-2</v>
      </c>
      <c r="P791" s="29">
        <f ca="1">_xlfn.LOGNORM.INV(O791,'Input Parameters'!$H$27,'Input Parameters'!$I$27)</f>
        <v>0.62463643384047973</v>
      </c>
      <c r="Q791" s="10"/>
      <c r="R791" s="15">
        <f>'Input Parameters'!$E$28</f>
        <v>12.7</v>
      </c>
      <c r="S791" s="10">
        <f t="shared" ca="1" si="90"/>
        <v>0.59453061597320833</v>
      </c>
      <c r="T791" s="25">
        <f ca="1">_xlfn.LOGNORM.INV(S791,'Input Parameters'!$H$29,'Input Parameters'!$I$29)</f>
        <v>59.816976901860386</v>
      </c>
      <c r="U791" s="10">
        <f t="shared" ca="1" si="91"/>
        <v>0.12952458007797485</v>
      </c>
      <c r="V791" s="29">
        <f ca="1">IF('Input Parameters'!$D$30="Beta",_xlfn.BETA.INV(U791,'Input Parameters'!$L$30,'Input Parameters'!$M$30,'Input Parameters'!$J$30,'Input Parameters'!$K$30),IF('Input Parameters'!$D$30="LogNorm",_xlfn.LOGNORM.INV(U791,'Input Parameters'!$H$30,'Input Parameters'!$I$30)))</f>
        <v>0.6402682432903376</v>
      </c>
      <c r="W791" s="2">
        <f ca="1">N791+(P791-N791)*(1-ERF((T791-R791)/(2*SQRT(L791*'Input Parameters'!$E$31))))</f>
        <v>1.9461349300235027E-2</v>
      </c>
      <c r="X791">
        <f t="shared" ca="1" si="92"/>
        <v>1</v>
      </c>
      <c r="Y791" s="7"/>
    </row>
    <row r="792" spans="1:25" ht="15" customHeight="1" x14ac:dyDescent="0.3">
      <c r="A792" s="130">
        <v>785</v>
      </c>
      <c r="B792" s="10">
        <f t="shared" ca="1" si="84"/>
        <v>0.68496047211004341</v>
      </c>
      <c r="C792" s="57">
        <f ca="1">_xlfn.NORM.INV(B792,'Input Parameters'!$E$19,'Input Parameters'!$F$19)</f>
        <v>607.99651657898505</v>
      </c>
      <c r="D792" s="10">
        <f t="shared" ca="1" si="85"/>
        <v>8.422728427893611E-2</v>
      </c>
      <c r="E792" s="59">
        <f ca="1">IF(_xlfn.NORM.INV(D792,'Input Parameters'!$E$20,'Input Parameters'!$F$20)&lt;3500,3500,IF(_xlfn.NORM.INV(D792,'Input Parameters'!$E$20,'Input Parameters'!$F$20)&gt;5500,5500,_xlfn.NORM.INV(D792,'Input Parameters'!$E$20,'Input Parameters'!$F$20)))</f>
        <v>3835.9693910924789</v>
      </c>
      <c r="F792" s="10">
        <f t="shared" ca="1" si="86"/>
        <v>0.20906039739300364</v>
      </c>
      <c r="G792" s="61">
        <f ca="1">_xlfn.NORM.INV(F792,'Input Parameters'!$E$21,'Input Parameters'!$F$21)</f>
        <v>278.48586979588777</v>
      </c>
      <c r="H792" s="54">
        <f ca="1">EXP(E792*(1/'Input Parameters'!$E$22-1/G792))</f>
        <v>0.50543723663515783</v>
      </c>
      <c r="I792" s="10">
        <f t="shared" ca="1" si="87"/>
        <v>0.85867437699564941</v>
      </c>
      <c r="J792" s="29">
        <f ca="1">_xlfn.BETA.INV(I792,'Input Parameters'!$L$24,'Input Parameters'!$M$24,'Input Parameters'!$J$24,'Input Parameters'!$K$24)</f>
        <v>0.76625163149925724</v>
      </c>
      <c r="K792" s="156">
        <f ca="1">('Input Parameters'!$E$25/'Input Parameters'!$E$31)^$J792</f>
        <v>4.1001051919604889E-3</v>
      </c>
      <c r="L792" s="66">
        <f ca="1">$H792*$C792*'Input Parameters'!$E$23*K792</f>
        <v>1.2599790507348445</v>
      </c>
      <c r="M792" s="23">
        <f t="shared" ca="1" si="88"/>
        <v>0.77221972148246942</v>
      </c>
      <c r="N792" s="15">
        <f ca="1">_xlfn.NORM.INV(M792,'Input Parameters'!$E$26,'Input Parameters'!$F$26)</f>
        <v>4.9669715017458316E-2</v>
      </c>
      <c r="O792" s="8">
        <f t="shared" ca="1" si="89"/>
        <v>8.8265479728177887E-2</v>
      </c>
      <c r="P792" s="29">
        <f ca="1">_xlfn.LOGNORM.INV(O792,'Input Parameters'!$H$27,'Input Parameters'!$I$27)</f>
        <v>0.78292957620813541</v>
      </c>
      <c r="Q792" s="10"/>
      <c r="R792" s="15">
        <f>'Input Parameters'!$E$28</f>
        <v>12.7</v>
      </c>
      <c r="S792" s="10">
        <f t="shared" ca="1" si="90"/>
        <v>0.14225184212653474</v>
      </c>
      <c r="T792" s="25">
        <f ca="1">_xlfn.LOGNORM.INV(S792,'Input Parameters'!$H$29,'Input Parameters'!$I$29)</f>
        <v>51.638671413338848</v>
      </c>
      <c r="U792" s="10">
        <f t="shared" ca="1" si="91"/>
        <v>0.57132020696472974</v>
      </c>
      <c r="V792" s="29">
        <f ca="1">IF('Input Parameters'!$D$30="Beta",_xlfn.BETA.INV(U792,'Input Parameters'!$L$30,'Input Parameters'!$M$30,'Input Parameters'!$J$30,'Input Parameters'!$K$30),IF('Input Parameters'!$D$30="LogNorm",_xlfn.LOGNORM.INV(U792,'Input Parameters'!$H$30,'Input Parameters'!$I$30)))</f>
        <v>1.0725993703361263</v>
      </c>
      <c r="W792" s="2">
        <f ca="1">N792+(P792-N792)*(1-ERF((T792-R792)/(2*SQRT(L792*'Input Parameters'!$E$31))))</f>
        <v>6.0059965809842554E-2</v>
      </c>
      <c r="X792">
        <f t="shared" ca="1" si="92"/>
        <v>1</v>
      </c>
      <c r="Y792" s="7"/>
    </row>
    <row r="793" spans="1:25" ht="15" customHeight="1" x14ac:dyDescent="0.3">
      <c r="A793" s="130">
        <v>786</v>
      </c>
      <c r="B793" s="10">
        <f t="shared" ca="1" si="84"/>
        <v>7.335824233664523E-3</v>
      </c>
      <c r="C793" s="57">
        <f ca="1">_xlfn.NORM.INV(B793,'Input Parameters'!$E$19,'Input Parameters'!$F$19)</f>
        <v>361.08753415443186</v>
      </c>
      <c r="D793" s="10">
        <f t="shared" ca="1" si="85"/>
        <v>8.657158098883655E-2</v>
      </c>
      <c r="E793" s="59">
        <f ca="1">IF(_xlfn.NORM.INV(D793,'Input Parameters'!$E$20,'Input Parameters'!$F$20)&lt;3500,3500,IF(_xlfn.NORM.INV(D793,'Input Parameters'!$E$20,'Input Parameters'!$F$20)&gt;5500,5500,_xlfn.NORM.INV(D793,'Input Parameters'!$E$20,'Input Parameters'!$F$20)))</f>
        <v>3846.4786057943174</v>
      </c>
      <c r="F793" s="10">
        <f t="shared" ca="1" si="86"/>
        <v>0.48961563823215237</v>
      </c>
      <c r="G793" s="61">
        <f ca="1">_xlfn.NORM.INV(F793,'Input Parameters'!$E$21,'Input Parameters'!$F$21)</f>
        <v>284.64538317517798</v>
      </c>
      <c r="H793" s="54">
        <f ca="1">EXP(E793*(1/'Input Parameters'!$E$22-1/G793))</f>
        <v>0.6802350141966782</v>
      </c>
      <c r="I793" s="10">
        <f t="shared" ca="1" si="87"/>
        <v>0.53410153362657742</v>
      </c>
      <c r="J793" s="29">
        <f ca="1">_xlfn.BETA.INV(I793,'Input Parameters'!$L$24,'Input Parameters'!$M$24,'Input Parameters'!$J$24,'Input Parameters'!$K$24)</f>
        <v>0.62088783931890701</v>
      </c>
      <c r="K793" s="156">
        <f ca="1">('Input Parameters'!$E$25/'Input Parameters'!$E$31)^$J793</f>
        <v>1.1632311858894795E-2</v>
      </c>
      <c r="L793" s="66">
        <f ca="1">$H793*$C793*'Input Parameters'!$E$23*K793</f>
        <v>2.8571794339270897</v>
      </c>
      <c r="M793" s="23">
        <f t="shared" ca="1" si="88"/>
        <v>0.61496749542028073</v>
      </c>
      <c r="N793" s="15">
        <f ca="1">_xlfn.NORM.INV(M793,'Input Parameters'!$E$26,'Input Parameters'!$F$26)</f>
        <v>4.0138087111297134E-2</v>
      </c>
      <c r="O793" s="8">
        <f t="shared" ca="1" si="89"/>
        <v>0.5325081480848084</v>
      </c>
      <c r="P793" s="29">
        <f ca="1">_xlfn.LOGNORM.INV(O793,'Input Parameters'!$H$27,'Input Parameters'!$I$27)</f>
        <v>1.4759503877317419</v>
      </c>
      <c r="Q793" s="10"/>
      <c r="R793" s="15">
        <f>'Input Parameters'!$E$28</f>
        <v>12.7</v>
      </c>
      <c r="S793" s="10">
        <f t="shared" ca="1" si="90"/>
        <v>7.8157250965062319E-2</v>
      </c>
      <c r="T793" s="25">
        <f ca="1">_xlfn.LOGNORM.INV(S793,'Input Parameters'!$H$29,'Input Parameters'!$I$29)</f>
        <v>49.663793256266381</v>
      </c>
      <c r="U793" s="10">
        <f t="shared" ca="1" si="91"/>
        <v>0.95659627516408374</v>
      </c>
      <c r="V793" s="29">
        <f ca="1">IF('Input Parameters'!$D$30="Beta",_xlfn.BETA.INV(U793,'Input Parameters'!$L$30,'Input Parameters'!$M$30,'Input Parameters'!$J$30,'Input Parameters'!$K$30),IF('Input Parameters'!$D$30="LogNorm",_xlfn.LOGNORM.INV(U793,'Input Parameters'!$H$30,'Input Parameters'!$I$30)))</f>
        <v>1.9630857247581743</v>
      </c>
      <c r="W793" s="2">
        <f ca="1">N793+(P793-N793)*(1-ERF((T793-R793)/(2*SQRT(L793*'Input Parameters'!$E$31))))</f>
        <v>0.21535453131940613</v>
      </c>
      <c r="X793">
        <f t="shared" ca="1" si="92"/>
        <v>1</v>
      </c>
      <c r="Y793" s="7"/>
    </row>
    <row r="794" spans="1:25" ht="15" customHeight="1" x14ac:dyDescent="0.3">
      <c r="A794" s="130">
        <v>787</v>
      </c>
      <c r="B794" s="10">
        <f t="shared" ca="1" si="84"/>
        <v>0.92517324163989989</v>
      </c>
      <c r="C794" s="57">
        <f ca="1">_xlfn.NORM.INV(B794,'Input Parameters'!$E$19,'Input Parameters'!$F$19)</f>
        <v>689.04391527305017</v>
      </c>
      <c r="D794" s="10">
        <f t="shared" ca="1" si="85"/>
        <v>0.80351461698196713</v>
      </c>
      <c r="E794" s="59">
        <f ca="1">IF(_xlfn.NORM.INV(D794,'Input Parameters'!$E$20,'Input Parameters'!$F$20)&lt;3500,3500,IF(_xlfn.NORM.INV(D794,'Input Parameters'!$E$20,'Input Parameters'!$F$20)&gt;5500,5500,_xlfn.NORM.INV(D794,'Input Parameters'!$E$20,'Input Parameters'!$F$20)))</f>
        <v>5397.9695898817181</v>
      </c>
      <c r="F794" s="10">
        <f t="shared" ca="1" si="86"/>
        <v>0.48920260994008513</v>
      </c>
      <c r="G794" s="61">
        <f ca="1">_xlfn.NORM.INV(F794,'Input Parameters'!$E$21,'Input Parameters'!$F$21)</f>
        <v>284.63724278213226</v>
      </c>
      <c r="H794" s="54">
        <f ca="1">EXP(E794*(1/'Input Parameters'!$E$22-1/G794))</f>
        <v>0.58200382895477587</v>
      </c>
      <c r="I794" s="10">
        <f t="shared" ca="1" si="87"/>
        <v>0.67363695571971793</v>
      </c>
      <c r="J794" s="29">
        <f ca="1">_xlfn.BETA.INV(I794,'Input Parameters'!$L$24,'Input Parameters'!$M$24,'Input Parameters'!$J$24,'Input Parameters'!$K$24)</f>
        <v>0.67766789127670624</v>
      </c>
      <c r="K794" s="156">
        <f ca="1">('Input Parameters'!$E$25/'Input Parameters'!$E$31)^$J794</f>
        <v>7.7405467003719636E-3</v>
      </c>
      <c r="L794" s="66">
        <f ca="1">$H794*$C794*'Input Parameters'!$E$23*K794</f>
        <v>3.1041620060045183</v>
      </c>
      <c r="M794" s="23">
        <f t="shared" ca="1" si="88"/>
        <v>0.36706584239144724</v>
      </c>
      <c r="N794" s="15">
        <f ca="1">_xlfn.NORM.INV(M794,'Input Parameters'!$E$26,'Input Parameters'!$F$26)</f>
        <v>2.6867672463415773E-2</v>
      </c>
      <c r="O794" s="8">
        <f t="shared" ca="1" si="89"/>
        <v>0.26641028685488688</v>
      </c>
      <c r="P794" s="29">
        <f ca="1">_xlfn.LOGNORM.INV(O794,'Input Parameters'!$H$27,'Input Parameters'!$I$27)</f>
        <v>1.0803417858316025</v>
      </c>
      <c r="Q794" s="10"/>
      <c r="R794" s="15">
        <f>'Input Parameters'!$E$28</f>
        <v>12.7</v>
      </c>
      <c r="S794" s="10">
        <f t="shared" ca="1" si="90"/>
        <v>0.5714479829074538</v>
      </c>
      <c r="T794" s="25">
        <f ca="1">_xlfn.LOGNORM.INV(S794,'Input Parameters'!$H$29,'Input Parameters'!$I$29)</f>
        <v>59.42102862558864</v>
      </c>
      <c r="U794" s="10">
        <f t="shared" ca="1" si="91"/>
        <v>0.50275267451714745</v>
      </c>
      <c r="V794" s="29">
        <f ca="1">IF('Input Parameters'!$D$30="Beta",_xlfn.BETA.INV(U794,'Input Parameters'!$L$30,'Input Parameters'!$M$30,'Input Parameters'!$J$30,'Input Parameters'!$K$30),IF('Input Parameters'!$D$30="LogNorm",_xlfn.LOGNORM.INV(U794,'Input Parameters'!$H$30,'Input Parameters'!$I$30)))</f>
        <v>1.0019296218079619</v>
      </c>
      <c r="W794" s="2">
        <f ca="1">N794+(P794-N794)*(1-ERF((T794-R794)/(2*SQRT(L794*'Input Parameters'!$E$31))))</f>
        <v>9.089625679631777E-2</v>
      </c>
      <c r="X794">
        <f t="shared" ca="1" si="92"/>
        <v>1</v>
      </c>
      <c r="Y794" s="7"/>
    </row>
    <row r="795" spans="1:25" ht="15" customHeight="1" x14ac:dyDescent="0.3">
      <c r="A795" s="130">
        <v>788</v>
      </c>
      <c r="B795" s="10">
        <f t="shared" ca="1" si="84"/>
        <v>0.8637303550322144</v>
      </c>
      <c r="C795" s="57">
        <f ca="1">_xlfn.NORM.INV(B795,'Input Parameters'!$E$19,'Input Parameters'!$F$19)</f>
        <v>660.01623895649095</v>
      </c>
      <c r="D795" s="10">
        <f t="shared" ca="1" si="85"/>
        <v>0.23952125014550485</v>
      </c>
      <c r="E795" s="59">
        <f ca="1">IF(_xlfn.NORM.INV(D795,'Input Parameters'!$E$20,'Input Parameters'!$F$20)&lt;3500,3500,IF(_xlfn.NORM.INV(D795,'Input Parameters'!$E$20,'Input Parameters'!$F$20)&gt;5500,5500,_xlfn.NORM.INV(D795,'Input Parameters'!$E$20,'Input Parameters'!$F$20)))</f>
        <v>4304.5096073069735</v>
      </c>
      <c r="F795" s="10">
        <f t="shared" ca="1" si="86"/>
        <v>0.7401867747998867</v>
      </c>
      <c r="G795" s="61">
        <f ca="1">_xlfn.NORM.INV(F795,'Input Parameters'!$E$21,'Input Parameters'!$F$21)</f>
        <v>289.9112216417933</v>
      </c>
      <c r="H795" s="54">
        <f ca="1">EXP(E795*(1/'Input Parameters'!$E$22-1/G795))</f>
        <v>0.85511196775342346</v>
      </c>
      <c r="I795" s="10">
        <f t="shared" ca="1" si="87"/>
        <v>0.93964524615709621</v>
      </c>
      <c r="J795" s="29">
        <f ca="1">_xlfn.BETA.INV(I795,'Input Parameters'!$L$24,'Input Parameters'!$M$24,'Input Parameters'!$J$24,'Input Parameters'!$K$24)</f>
        <v>0.82433652202883401</v>
      </c>
      <c r="K795" s="156">
        <f ca="1">('Input Parameters'!$E$25/'Input Parameters'!$E$31)^$J795</f>
        <v>2.7029341239986774E-3</v>
      </c>
      <c r="L795" s="66">
        <f ca="1">$H795*$C795*'Input Parameters'!$E$23*K795</f>
        <v>1.5255030028209757</v>
      </c>
      <c r="M795" s="23">
        <f t="shared" ca="1" si="88"/>
        <v>0.65171158018016961</v>
      </c>
      <c r="N795" s="15">
        <f ca="1">_xlfn.NORM.INV(M795,'Input Parameters'!$E$26,'Input Parameters'!$F$26)</f>
        <v>4.218885572816114E-2</v>
      </c>
      <c r="O795" s="8">
        <f t="shared" ca="1" si="89"/>
        <v>0.1863491619118206</v>
      </c>
      <c r="P795" s="29">
        <f ca="1">_xlfn.LOGNORM.INV(O795,'Input Parameters'!$H$27,'Input Parameters'!$I$27)</f>
        <v>0.95966917232084881</v>
      </c>
      <c r="Q795" s="10"/>
      <c r="R795" s="15">
        <f>'Input Parameters'!$E$28</f>
        <v>12.7</v>
      </c>
      <c r="S795" s="10">
        <f t="shared" ca="1" si="90"/>
        <v>0.9285045537311063</v>
      </c>
      <c r="T795" s="25">
        <f ca="1">_xlfn.LOGNORM.INV(S795,'Input Parameters'!$H$29,'Input Parameters'!$I$29)</f>
        <v>68.640557115773404</v>
      </c>
      <c r="U795" s="10">
        <f t="shared" ca="1" si="91"/>
        <v>7.9602070727155305E-2</v>
      </c>
      <c r="V795" s="29">
        <f ca="1">IF('Input Parameters'!$D$30="Beta",_xlfn.BETA.INV(U795,'Input Parameters'!$L$30,'Input Parameters'!$M$30,'Input Parameters'!$J$30,'Input Parameters'!$K$30),IF('Input Parameters'!$D$30="LogNorm",_xlfn.LOGNORM.INV(U795,'Input Parameters'!$H$30,'Input Parameters'!$I$30)))</f>
        <v>0.57353595993545847</v>
      </c>
      <c r="W795" s="2">
        <f ca="1">N795+(P795-N795)*(1-ERF((T795-R795)/(2*SQRT(L795*'Input Parameters'!$E$31))))</f>
        <v>4.343831795924432E-2</v>
      </c>
      <c r="X795">
        <f t="shared" ca="1" si="92"/>
        <v>1</v>
      </c>
      <c r="Y795" s="7"/>
    </row>
    <row r="796" spans="1:25" ht="15" customHeight="1" x14ac:dyDescent="0.3">
      <c r="A796" s="130">
        <v>789</v>
      </c>
      <c r="B796" s="10">
        <f t="shared" ca="1" si="84"/>
        <v>0.84861151705027238</v>
      </c>
      <c r="C796" s="57">
        <f ca="1">_xlfn.NORM.INV(B796,'Input Parameters'!$E$19,'Input Parameters'!$F$19)</f>
        <v>654.37695938365778</v>
      </c>
      <c r="D796" s="10">
        <f t="shared" ca="1" si="85"/>
        <v>1.1222615714019835E-2</v>
      </c>
      <c r="E796" s="59">
        <f ca="1">IF(_xlfn.NORM.INV(D796,'Input Parameters'!$E$20,'Input Parameters'!$F$20)&lt;3500,3500,IF(_xlfn.NORM.INV(D796,'Input Parameters'!$E$20,'Input Parameters'!$F$20)&gt;5500,5500,_xlfn.NORM.INV(D796,'Input Parameters'!$E$20,'Input Parameters'!$F$20)))</f>
        <v>3500</v>
      </c>
      <c r="F796" s="10">
        <f t="shared" ca="1" si="86"/>
        <v>0.91970296512168048</v>
      </c>
      <c r="G796" s="61">
        <f ca="1">_xlfn.NORM.INV(F796,'Input Parameters'!$E$21,'Input Parameters'!$F$21)</f>
        <v>295.87818018878437</v>
      </c>
      <c r="H796" s="54">
        <f ca="1">EXP(E796*(1/'Input Parameters'!$E$22-1/G796))</f>
        <v>1.1232202943847056</v>
      </c>
      <c r="I796" s="10">
        <f t="shared" ca="1" si="87"/>
        <v>0.41068507420848743</v>
      </c>
      <c r="J796" s="29">
        <f ca="1">_xlfn.BETA.INV(I796,'Input Parameters'!$L$24,'Input Parameters'!$M$24,'Input Parameters'!$J$24,'Input Parameters'!$K$24)</f>
        <v>0.57043978071672963</v>
      </c>
      <c r="K796" s="156">
        <f ca="1">('Input Parameters'!$E$25/'Input Parameters'!$E$31)^$J796</f>
        <v>1.6704502384503439E-2</v>
      </c>
      <c r="L796" s="66">
        <f ca="1">$H796*$C796*'Input Parameters'!$E$23*K796</f>
        <v>12.27796762728687</v>
      </c>
      <c r="M796" s="23">
        <f t="shared" ca="1" si="88"/>
        <v>0.34717540891542298</v>
      </c>
      <c r="N796" s="15">
        <f ca="1">_xlfn.NORM.INV(M796,'Input Parameters'!$E$26,'Input Parameters'!$F$26)</f>
        <v>2.574789097087582E-2</v>
      </c>
      <c r="O796" s="8">
        <f t="shared" ca="1" si="89"/>
        <v>0.79562788788261363</v>
      </c>
      <c r="P796" s="29">
        <f ca="1">_xlfn.LOGNORM.INV(O796,'Input Parameters'!$H$27,'Input Parameters'!$I$27)</f>
        <v>2.0517437311129925</v>
      </c>
      <c r="Q796" s="10"/>
      <c r="R796" s="15">
        <f>'Input Parameters'!$E$28</f>
        <v>12.7</v>
      </c>
      <c r="S796" s="10">
        <f t="shared" ca="1" si="90"/>
        <v>0.35112212446649216</v>
      </c>
      <c r="T796" s="25">
        <f ca="1">_xlfn.LOGNORM.INV(S796,'Input Parameters'!$H$29,'Input Parameters'!$I$29)</f>
        <v>55.785323222768405</v>
      </c>
      <c r="U796" s="10">
        <f t="shared" ca="1" si="91"/>
        <v>0.44383568513053306</v>
      </c>
      <c r="V796" s="29">
        <f ca="1">IF('Input Parameters'!$D$30="Beta",_xlfn.BETA.INV(U796,'Input Parameters'!$L$30,'Input Parameters'!$M$30,'Input Parameters'!$J$30,'Input Parameters'!$K$30),IF('Input Parameters'!$D$30="LogNorm",_xlfn.LOGNORM.INV(U796,'Input Parameters'!$H$30,'Input Parameters'!$I$30)))</f>
        <v>0.94507113150665267</v>
      </c>
      <c r="W796" s="2">
        <f ca="1">N796+(P796-N796)*(1-ERF((T796-R796)/(2*SQRT(L796*'Input Parameters'!$E$31))))</f>
        <v>0.80493358542473603</v>
      </c>
      <c r="X796">
        <f t="shared" ca="1" si="92"/>
        <v>1</v>
      </c>
      <c r="Y796" s="7"/>
    </row>
    <row r="797" spans="1:25" ht="15" customHeight="1" x14ac:dyDescent="0.3">
      <c r="A797" s="130">
        <v>790</v>
      </c>
      <c r="B797" s="10">
        <f t="shared" ca="1" si="84"/>
        <v>0.30289261127858347</v>
      </c>
      <c r="C797" s="57">
        <f ca="1">_xlfn.NORM.INV(B797,'Input Parameters'!$E$19,'Input Parameters'!$F$19)</f>
        <v>523.68962920164404</v>
      </c>
      <c r="D797" s="10">
        <f t="shared" ca="1" si="85"/>
        <v>0.5761097024875903</v>
      </c>
      <c r="E797" s="59">
        <f ca="1">IF(_xlfn.NORM.INV(D797,'Input Parameters'!$E$20,'Input Parameters'!$F$20)&lt;3500,3500,IF(_xlfn.NORM.INV(D797,'Input Parameters'!$E$20,'Input Parameters'!$F$20)&gt;5500,5500,_xlfn.NORM.INV(D797,'Input Parameters'!$E$20,'Input Parameters'!$F$20)))</f>
        <v>4934.3656936561647</v>
      </c>
      <c r="F797" s="10">
        <f t="shared" ca="1" si="86"/>
        <v>0.10595444230210449</v>
      </c>
      <c r="G797" s="61">
        <f ca="1">_xlfn.NORM.INV(F797,'Input Parameters'!$E$21,'Input Parameters'!$F$21)</f>
        <v>275.03809726510639</v>
      </c>
      <c r="H797" s="54">
        <f ca="1">EXP(E797*(1/'Input Parameters'!$E$22-1/G797))</f>
        <v>0.33292966976926042</v>
      </c>
      <c r="I797" s="10">
        <f t="shared" ca="1" si="87"/>
        <v>0.99156410891556801</v>
      </c>
      <c r="J797" s="29">
        <f ca="1">_xlfn.BETA.INV(I797,'Input Parameters'!$L$24,'Input Parameters'!$M$24,'Input Parameters'!$J$24,'Input Parameters'!$K$24)</f>
        <v>0.90300092103270047</v>
      </c>
      <c r="K797" s="156">
        <f ca="1">('Input Parameters'!$E$25/'Input Parameters'!$E$31)^$J797</f>
        <v>1.5373114436961497E-3</v>
      </c>
      <c r="L797" s="66">
        <f ca="1">$H797*$C797*'Input Parameters'!$E$23*K797</f>
        <v>0.26803304090785829</v>
      </c>
      <c r="M797" s="23">
        <f t="shared" ca="1" si="88"/>
        <v>0.18813317177513922</v>
      </c>
      <c r="N797" s="15">
        <f ca="1">_xlfn.NORM.INV(M797,'Input Parameters'!$E$26,'Input Parameters'!$F$26)</f>
        <v>1.5419271399328874E-2</v>
      </c>
      <c r="O797" s="8">
        <f t="shared" ca="1" si="89"/>
        <v>0.50700294908059629</v>
      </c>
      <c r="P797" s="29">
        <f ca="1">_xlfn.LOGNORM.INV(O797,'Input Parameters'!$H$27,'Input Parameters'!$I$27)</f>
        <v>1.4347323030327412</v>
      </c>
      <c r="Q797" s="10"/>
      <c r="R797" s="15">
        <f>'Input Parameters'!$E$28</f>
        <v>12.7</v>
      </c>
      <c r="S797" s="10">
        <f t="shared" ca="1" si="90"/>
        <v>0.32647293188566062</v>
      </c>
      <c r="T797" s="25">
        <f ca="1">_xlfn.LOGNORM.INV(S797,'Input Parameters'!$H$29,'Input Parameters'!$I$29)</f>
        <v>55.364896133437128</v>
      </c>
      <c r="U797" s="10">
        <f t="shared" ca="1" si="91"/>
        <v>0.66394433609611547</v>
      </c>
      <c r="V797" s="29">
        <f ca="1">IF('Input Parameters'!$D$30="Beta",_xlfn.BETA.INV(U797,'Input Parameters'!$L$30,'Input Parameters'!$M$30,'Input Parameters'!$J$30,'Input Parameters'!$K$30),IF('Input Parameters'!$D$30="LogNorm",_xlfn.LOGNORM.INV(U797,'Input Parameters'!$H$30,'Input Parameters'!$I$30)))</f>
        <v>1.1807081980808949</v>
      </c>
      <c r="W797" s="2">
        <f ca="1">N797+(P797-N797)*(1-ERF((T797-R797)/(2*SQRT(L797*'Input Parameters'!$E$31))))</f>
        <v>1.5419279398262441E-2</v>
      </c>
      <c r="X797">
        <f t="shared" ca="1" si="92"/>
        <v>1</v>
      </c>
      <c r="Y797" s="7"/>
    </row>
    <row r="798" spans="1:25" ht="15" customHeight="1" x14ac:dyDescent="0.3">
      <c r="A798" s="130">
        <v>791</v>
      </c>
      <c r="B798" s="10">
        <f t="shared" ca="1" si="84"/>
        <v>0.48506797487842435</v>
      </c>
      <c r="C798" s="57">
        <f ca="1">_xlfn.NORM.INV(B798,'Input Parameters'!$E$19,'Input Parameters'!$F$19)</f>
        <v>564.13650759714142</v>
      </c>
      <c r="D798" s="10">
        <f t="shared" ca="1" si="85"/>
        <v>0.98166202412314341</v>
      </c>
      <c r="E798" s="59">
        <f ca="1">IF(_xlfn.NORM.INV(D798,'Input Parameters'!$E$20,'Input Parameters'!$F$20)&lt;3500,3500,IF(_xlfn.NORM.INV(D798,'Input Parameters'!$E$20,'Input Parameters'!$F$20)&gt;5500,5500,_xlfn.NORM.INV(D798,'Input Parameters'!$E$20,'Input Parameters'!$F$20)))</f>
        <v>5500</v>
      </c>
      <c r="F798" s="10">
        <f t="shared" ca="1" si="86"/>
        <v>0.51202685401916226</v>
      </c>
      <c r="G798" s="61">
        <f ca="1">_xlfn.NORM.INV(F798,'Input Parameters'!$E$21,'Input Parameters'!$F$21)</f>
        <v>285.08699016277171</v>
      </c>
      <c r="H798" s="54">
        <f ca="1">EXP(E798*(1/'Input Parameters'!$E$22-1/G798))</f>
        <v>0.59391089690042964</v>
      </c>
      <c r="I798" s="10">
        <f t="shared" ca="1" si="87"/>
        <v>0.54942216412771605</v>
      </c>
      <c r="J798" s="29">
        <f ca="1">_xlfn.BETA.INV(I798,'Input Parameters'!$L$24,'Input Parameters'!$M$24,'Input Parameters'!$J$24,'Input Parameters'!$K$24)</f>
        <v>0.62703905766747203</v>
      </c>
      <c r="K798" s="156">
        <f ca="1">('Input Parameters'!$E$25/'Input Parameters'!$E$31)^$J798</f>
        <v>1.1130183726349574E-2</v>
      </c>
      <c r="L798" s="66">
        <f ca="1">$H798*$C798*'Input Parameters'!$E$23*K798</f>
        <v>3.7291326546394337</v>
      </c>
      <c r="M798" s="23">
        <f t="shared" ca="1" si="88"/>
        <v>0.86938897826493378</v>
      </c>
      <c r="N798" s="15">
        <f ca="1">_xlfn.NORM.INV(M798,'Input Parameters'!$E$26,'Input Parameters'!$F$26)</f>
        <v>5.759365619469467E-2</v>
      </c>
      <c r="O798" s="8">
        <f t="shared" ca="1" si="89"/>
        <v>6.1138182143180009E-2</v>
      </c>
      <c r="P798" s="29">
        <f ca="1">_xlfn.LOGNORM.INV(O798,'Input Parameters'!$H$27,'Input Parameters'!$I$27)</f>
        <v>0.71860683225870581</v>
      </c>
      <c r="Q798" s="10"/>
      <c r="R798" s="15">
        <f>'Input Parameters'!$E$28</f>
        <v>12.7</v>
      </c>
      <c r="S798" s="10">
        <f t="shared" ca="1" si="90"/>
        <v>0.94528092106421047</v>
      </c>
      <c r="T798" s="25">
        <f ca="1">_xlfn.LOGNORM.INV(S798,'Input Parameters'!$H$29,'Input Parameters'!$I$29)</f>
        <v>69.69652693642692</v>
      </c>
      <c r="U798" s="10">
        <f t="shared" ca="1" si="91"/>
        <v>0.2342647750478849</v>
      </c>
      <c r="V798" s="29">
        <f ca="1">IF('Input Parameters'!$D$30="Beta",_xlfn.BETA.INV(U798,'Input Parameters'!$L$30,'Input Parameters'!$M$30,'Input Parameters'!$J$30,'Input Parameters'!$K$30),IF('Input Parameters'!$D$30="LogNorm",_xlfn.LOGNORM.INV(U798,'Input Parameters'!$H$30,'Input Parameters'!$I$30)))</f>
        <v>0.75077895124012439</v>
      </c>
      <c r="W798" s="2">
        <f ca="1">N798+(P798-N798)*(1-ERF((T798-R798)/(2*SQRT(L798*'Input Parameters'!$E$31))))</f>
        <v>8.1975180739552622E-2</v>
      </c>
      <c r="X798">
        <f t="shared" ca="1" si="92"/>
        <v>1</v>
      </c>
      <c r="Y798" s="7"/>
    </row>
    <row r="799" spans="1:25" ht="15" customHeight="1" x14ac:dyDescent="0.3">
      <c r="A799" s="130">
        <v>792</v>
      </c>
      <c r="B799" s="10">
        <f t="shared" ca="1" si="84"/>
        <v>0.7211792605854962</v>
      </c>
      <c r="C799" s="57">
        <f ca="1">_xlfn.NORM.INV(B799,'Input Parameters'!$E$19,'Input Parameters'!$F$19)</f>
        <v>616.84643141629874</v>
      </c>
      <c r="D799" s="10">
        <f t="shared" ca="1" si="85"/>
        <v>0.22293867190862016</v>
      </c>
      <c r="E799" s="59">
        <f ca="1">IF(_xlfn.NORM.INV(D799,'Input Parameters'!$E$20,'Input Parameters'!$F$20)&lt;3500,3500,IF(_xlfn.NORM.INV(D799,'Input Parameters'!$E$20,'Input Parameters'!$F$20)&gt;5500,5500,_xlfn.NORM.INV(D799,'Input Parameters'!$E$20,'Input Parameters'!$F$20)))</f>
        <v>4266.3857414596378</v>
      </c>
      <c r="F799" s="10">
        <f t="shared" ca="1" si="86"/>
        <v>0.1263172091237712</v>
      </c>
      <c r="G799" s="61">
        <f ca="1">_xlfn.NORM.INV(F799,'Input Parameters'!$E$21,'Input Parameters'!$F$21)</f>
        <v>275.85836433063452</v>
      </c>
      <c r="H799" s="54">
        <f ca="1">EXP(E799*(1/'Input Parameters'!$E$22-1/G799))</f>
        <v>0.40461773482605157</v>
      </c>
      <c r="I799" s="10">
        <f t="shared" ca="1" si="87"/>
        <v>0.32679507638039207</v>
      </c>
      <c r="J799" s="29">
        <f ca="1">_xlfn.BETA.INV(I799,'Input Parameters'!$L$24,'Input Parameters'!$M$24,'Input Parameters'!$J$24,'Input Parameters'!$K$24)</f>
        <v>0.53368020984504427</v>
      </c>
      <c r="K799" s="156">
        <f ca="1">('Input Parameters'!$E$25/'Input Parameters'!$E$31)^$J799</f>
        <v>2.1744803794676484E-2</v>
      </c>
      <c r="L799" s="66">
        <f ca="1">$H799*$C799*'Input Parameters'!$E$23*K799</f>
        <v>5.4272204711522196</v>
      </c>
      <c r="M799" s="23">
        <f t="shared" ca="1" si="88"/>
        <v>0.77234399754591954</v>
      </c>
      <c r="N799" s="15">
        <f ca="1">_xlfn.NORM.INV(M799,'Input Parameters'!$E$26,'Input Parameters'!$F$26)</f>
        <v>4.9678358059992156E-2</v>
      </c>
      <c r="O799" s="8">
        <f t="shared" ca="1" si="89"/>
        <v>0.71592723306676942</v>
      </c>
      <c r="P799" s="29">
        <f ca="1">_xlfn.LOGNORM.INV(O799,'Input Parameters'!$H$27,'Input Parameters'!$I$27)</f>
        <v>1.8325956253681592</v>
      </c>
      <c r="Q799" s="10"/>
      <c r="R799" s="15">
        <f>'Input Parameters'!$E$28</f>
        <v>12.7</v>
      </c>
      <c r="S799" s="10">
        <f t="shared" ca="1" si="90"/>
        <v>0.80829242860201467</v>
      </c>
      <c r="T799" s="25">
        <f ca="1">_xlfn.LOGNORM.INV(S799,'Input Parameters'!$H$29,'Input Parameters'!$I$29)</f>
        <v>64.21852886820939</v>
      </c>
      <c r="U799" s="10">
        <f t="shared" ca="1" si="91"/>
        <v>0.16720683744757092</v>
      </c>
      <c r="V799" s="29">
        <f ca="1">IF('Input Parameters'!$D$30="Beta",_xlfn.BETA.INV(U799,'Input Parameters'!$L$30,'Input Parameters'!$M$30,'Input Parameters'!$J$30,'Input Parameters'!$K$30),IF('Input Parameters'!$D$30="LogNorm",_xlfn.LOGNORM.INV(U799,'Input Parameters'!$H$30,'Input Parameters'!$I$30)))</f>
        <v>0.68287731635770177</v>
      </c>
      <c r="W799" s="2">
        <f ca="1">N799+(P799-N799)*(1-ERF((T799-R799)/(2*SQRT(L799*'Input Parameters'!$E$31))))</f>
        <v>0.25985349391020462</v>
      </c>
      <c r="X799">
        <f t="shared" ca="1" si="92"/>
        <v>1</v>
      </c>
      <c r="Y799" s="7"/>
    </row>
    <row r="800" spans="1:25" ht="15" customHeight="1" x14ac:dyDescent="0.3">
      <c r="A800" s="130">
        <v>793</v>
      </c>
      <c r="B800" s="10">
        <f t="shared" ca="1" si="84"/>
        <v>5.5484007248253198E-2</v>
      </c>
      <c r="C800" s="57">
        <f ca="1">_xlfn.NORM.INV(B800,'Input Parameters'!$E$19,'Input Parameters'!$F$19)</f>
        <v>432.61906356491505</v>
      </c>
      <c r="D800" s="10">
        <f t="shared" ca="1" si="85"/>
        <v>0.33738732022912066</v>
      </c>
      <c r="E800" s="59">
        <f ca="1">IF(_xlfn.NORM.INV(D800,'Input Parameters'!$E$20,'Input Parameters'!$F$20)&lt;3500,3500,IF(_xlfn.NORM.INV(D800,'Input Parameters'!$E$20,'Input Parameters'!$F$20)&gt;5500,5500,_xlfn.NORM.INV(D800,'Input Parameters'!$E$20,'Input Parameters'!$F$20)))</f>
        <v>4506.2770799308219</v>
      </c>
      <c r="F800" s="10">
        <f t="shared" ca="1" si="86"/>
        <v>1.1985166893649257E-2</v>
      </c>
      <c r="G800" s="61">
        <f ca="1">_xlfn.NORM.INV(F800,'Input Parameters'!$E$21,'Input Parameters'!$F$21)</f>
        <v>267.10522937702547</v>
      </c>
      <c r="H800" s="54">
        <f ca="1">EXP(E800*(1/'Input Parameters'!$E$22-1/G800))</f>
        <v>0.22514561325460045</v>
      </c>
      <c r="I800" s="10">
        <f t="shared" ca="1" si="87"/>
        <v>0.19097027980793357</v>
      </c>
      <c r="J800" s="29">
        <f ca="1">_xlfn.BETA.INV(I800,'Input Parameters'!$L$24,'Input Parameters'!$M$24,'Input Parameters'!$J$24,'Input Parameters'!$K$24)</f>
        <v>0.4632790384412368</v>
      </c>
      <c r="K800" s="156">
        <f ca="1">('Input Parameters'!$E$25/'Input Parameters'!$E$31)^$J800</f>
        <v>3.6031767722109351E-2</v>
      </c>
      <c r="L800" s="66">
        <f ca="1">$H800*$C800*'Input Parameters'!$E$23*K800</f>
        <v>3.50957648609308</v>
      </c>
      <c r="M800" s="23">
        <f t="shared" ca="1" si="88"/>
        <v>0.26606997882413153</v>
      </c>
      <c r="N800" s="15">
        <f ca="1">_xlfn.NORM.INV(M800,'Input Parameters'!$E$26,'Input Parameters'!$F$26)</f>
        <v>2.088040375873184E-2</v>
      </c>
      <c r="O800" s="8">
        <f t="shared" ca="1" si="89"/>
        <v>0.91693396902763957</v>
      </c>
      <c r="P800" s="29">
        <f ca="1">_xlfn.LOGNORM.INV(O800,'Input Parameters'!$H$27,'Input Parameters'!$I$27)</f>
        <v>2.6269826838213195</v>
      </c>
      <c r="Q800" s="10"/>
      <c r="R800" s="15">
        <f>'Input Parameters'!$E$28</f>
        <v>12.7</v>
      </c>
      <c r="S800" s="10">
        <f t="shared" ca="1" si="90"/>
        <v>0.14957676330502323</v>
      </c>
      <c r="T800" s="25">
        <f ca="1">_xlfn.LOGNORM.INV(S800,'Input Parameters'!$H$29,'Input Parameters'!$I$29)</f>
        <v>51.82456789304306</v>
      </c>
      <c r="U800" s="10">
        <f t="shared" ca="1" si="91"/>
        <v>0.90963480649866824</v>
      </c>
      <c r="V800" s="29">
        <f ca="1">IF('Input Parameters'!$D$30="Beta",_xlfn.BETA.INV(U800,'Input Parameters'!$L$30,'Input Parameters'!$M$30,'Input Parameters'!$J$30,'Input Parameters'!$K$30),IF('Input Parameters'!$D$30="LogNorm",_xlfn.LOGNORM.INV(U800,'Input Parameters'!$H$30,'Input Parameters'!$I$30)))</f>
        <v>1.6939147106687502</v>
      </c>
      <c r="W800" s="2">
        <f ca="1">N800+(P800-N800)*(1-ERF((T800-R800)/(2*SQRT(L800*'Input Parameters'!$E$31))))</f>
        <v>0.38506355388179392</v>
      </c>
      <c r="X800">
        <f t="shared" ca="1" si="92"/>
        <v>1</v>
      </c>
      <c r="Y800" s="7"/>
    </row>
    <row r="801" spans="1:25" ht="15" customHeight="1" x14ac:dyDescent="0.3">
      <c r="A801" s="130">
        <v>794</v>
      </c>
      <c r="B801" s="10">
        <f t="shared" ca="1" si="84"/>
        <v>0.49178060697770676</v>
      </c>
      <c r="C801" s="57">
        <f ca="1">_xlfn.NORM.INV(B801,'Input Parameters'!$E$19,'Input Parameters'!$F$19)</f>
        <v>565.55892644538449</v>
      </c>
      <c r="D801" s="10">
        <f t="shared" ca="1" si="85"/>
        <v>0.58200229573585294</v>
      </c>
      <c r="E801" s="59">
        <f ca="1">IF(_xlfn.NORM.INV(D801,'Input Parameters'!$E$20,'Input Parameters'!$F$20)&lt;3500,3500,IF(_xlfn.NORM.INV(D801,'Input Parameters'!$E$20,'Input Parameters'!$F$20)&gt;5500,5500,_xlfn.NORM.INV(D801,'Input Parameters'!$E$20,'Input Parameters'!$F$20)))</f>
        <v>4944.9129518054406</v>
      </c>
      <c r="F801" s="10">
        <f t="shared" ca="1" si="86"/>
        <v>0.84522948730760927</v>
      </c>
      <c r="G801" s="61">
        <f ca="1">_xlfn.NORM.INV(F801,'Input Parameters'!$E$21,'Input Parameters'!$F$21)</f>
        <v>292.83721860064446</v>
      </c>
      <c r="H801" s="54">
        <f ca="1">EXP(E801*(1/'Input Parameters'!$E$22-1/G801))</f>
        <v>0.99066242778607327</v>
      </c>
      <c r="I801" s="10">
        <f t="shared" ca="1" si="87"/>
        <v>0.49693830572661168</v>
      </c>
      <c r="J801" s="29">
        <f ca="1">_xlfn.BETA.INV(I801,'Input Parameters'!$L$24,'Input Parameters'!$M$24,'Input Parameters'!$J$24,'Input Parameters'!$K$24)</f>
        <v>0.60592528167864179</v>
      </c>
      <c r="K801" s="156">
        <f ca="1">('Input Parameters'!$E$25/'Input Parameters'!$E$31)^$J801</f>
        <v>1.2950331058756951E-2</v>
      </c>
      <c r="L801" s="66">
        <f ca="1">$H801*$C801*'Input Parameters'!$E$23*K801</f>
        <v>7.255785314645002</v>
      </c>
      <c r="M801" s="23">
        <f t="shared" ca="1" si="88"/>
        <v>0.99863934511799834</v>
      </c>
      <c r="N801" s="15">
        <f ca="1">_xlfn.NORM.INV(M801,'Input Parameters'!$E$26,'Input Parameters'!$F$26)</f>
        <v>9.6949214051954877E-2</v>
      </c>
      <c r="O801" s="8">
        <f t="shared" ca="1" si="89"/>
        <v>0.2536982404755016</v>
      </c>
      <c r="P801" s="29">
        <f ca="1">_xlfn.LOGNORM.INV(O801,'Input Parameters'!$H$27,'Input Parameters'!$I$27)</f>
        <v>1.0617717506375113</v>
      </c>
      <c r="Q801" s="10"/>
      <c r="R801" s="15">
        <f>'Input Parameters'!$E$28</f>
        <v>12.7</v>
      </c>
      <c r="S801" s="10">
        <f t="shared" ca="1" si="90"/>
        <v>0.79413543673214593</v>
      </c>
      <c r="T801" s="25">
        <f ca="1">_xlfn.LOGNORM.INV(S801,'Input Parameters'!$H$29,'Input Parameters'!$I$29)</f>
        <v>63.85354233849467</v>
      </c>
      <c r="U801" s="10">
        <f t="shared" ca="1" si="91"/>
        <v>3.8744454507496084E-2</v>
      </c>
      <c r="V801" s="29">
        <f ca="1">IF('Input Parameters'!$D$30="Beta",_xlfn.BETA.INV(U801,'Input Parameters'!$L$30,'Input Parameters'!$M$30,'Input Parameters'!$J$30,'Input Parameters'!$K$30),IF('Input Parameters'!$D$30="LogNorm",_xlfn.LOGNORM.INV(U801,'Input Parameters'!$H$30,'Input Parameters'!$I$30)))</f>
        <v>0.49808274636834959</v>
      </c>
      <c r="W801" s="2">
        <f ca="1">N801+(P801-N801)*(1-ERF((T801-R801)/(2*SQRT(L801*'Input Parameters'!$E$31))))</f>
        <v>0.2699704169877023</v>
      </c>
      <c r="X801">
        <f t="shared" ca="1" si="92"/>
        <v>1</v>
      </c>
      <c r="Y801" s="7"/>
    </row>
    <row r="802" spans="1:25" ht="15" customHeight="1" x14ac:dyDescent="0.3">
      <c r="A802" s="130">
        <v>795</v>
      </c>
      <c r="B802" s="10">
        <f t="shared" ca="1" si="84"/>
        <v>0.67193237460923705</v>
      </c>
      <c r="C802" s="57">
        <f ca="1">_xlfn.NORM.INV(B802,'Input Parameters'!$E$19,'Input Parameters'!$F$19)</f>
        <v>604.92407476864673</v>
      </c>
      <c r="D802" s="10">
        <f t="shared" ca="1" si="85"/>
        <v>0.12084091772353445</v>
      </c>
      <c r="E802" s="59">
        <f ca="1">IF(_xlfn.NORM.INV(D802,'Input Parameters'!$E$20,'Input Parameters'!$F$20)&lt;3500,3500,IF(_xlfn.NORM.INV(D802,'Input Parameters'!$E$20,'Input Parameters'!$F$20)&gt;5500,5500,_xlfn.NORM.INV(D802,'Input Parameters'!$E$20,'Input Parameters'!$F$20)))</f>
        <v>3980.4446270932458</v>
      </c>
      <c r="F802" s="10">
        <f t="shared" ca="1" si="86"/>
        <v>0.88416522811053788</v>
      </c>
      <c r="G802" s="61">
        <f ca="1">_xlfn.NORM.INV(F802,'Input Parameters'!$E$21,'Input Parameters'!$F$21)</f>
        <v>294.2511041529803</v>
      </c>
      <c r="H802" s="54">
        <f ca="1">EXP(E802*(1/'Input Parameters'!$E$22-1/G802))</f>
        <v>1.0594624061405551</v>
      </c>
      <c r="I802" s="10">
        <f t="shared" ca="1" si="87"/>
        <v>0.80440106883158402</v>
      </c>
      <c r="J802" s="29">
        <f ca="1">_xlfn.BETA.INV(I802,'Input Parameters'!$L$24,'Input Parameters'!$M$24,'Input Parameters'!$J$24,'Input Parameters'!$K$24)</f>
        <v>0.73694675742890448</v>
      </c>
      <c r="K802" s="156">
        <f ca="1">('Input Parameters'!$E$25/'Input Parameters'!$E$31)^$J802</f>
        <v>5.0593223060444439E-3</v>
      </c>
      <c r="L802" s="66">
        <f ca="1">$H802*$C802*'Input Parameters'!$E$23*K802</f>
        <v>3.242490907676943</v>
      </c>
      <c r="M802" s="23">
        <f t="shared" ca="1" si="88"/>
        <v>0.2085581165541992</v>
      </c>
      <c r="N802" s="15">
        <f ca="1">_xlfn.NORM.INV(M802,'Input Parameters'!$E$26,'Input Parameters'!$F$26)</f>
        <v>1.6959876950222733E-2</v>
      </c>
      <c r="O802" s="8">
        <f t="shared" ca="1" si="89"/>
        <v>0.68489847710756935</v>
      </c>
      <c r="P802" s="29">
        <f ca="1">_xlfn.LOGNORM.INV(O802,'Input Parameters'!$H$27,'Input Parameters'!$I$27)</f>
        <v>1.7615721911417261</v>
      </c>
      <c r="Q802" s="10"/>
      <c r="R802" s="15">
        <f>'Input Parameters'!$E$28</f>
        <v>12.7</v>
      </c>
      <c r="S802" s="10">
        <f t="shared" ca="1" si="90"/>
        <v>7.7025240918992655E-2</v>
      </c>
      <c r="T802" s="25">
        <f ca="1">_xlfn.LOGNORM.INV(S802,'Input Parameters'!$H$29,'Input Parameters'!$I$29)</f>
        <v>49.620359266772589</v>
      </c>
      <c r="U802" s="10">
        <f t="shared" ca="1" si="91"/>
        <v>0.27785944028384357</v>
      </c>
      <c r="V802" s="29">
        <f ca="1">IF('Input Parameters'!$D$30="Beta",_xlfn.BETA.INV(U802,'Input Parameters'!$L$30,'Input Parameters'!$M$30,'Input Parameters'!$J$30,'Input Parameters'!$K$30),IF('Input Parameters'!$D$30="LogNorm",_xlfn.LOGNORM.INV(U802,'Input Parameters'!$H$30,'Input Parameters'!$I$30)))</f>
        <v>0.79203750309069143</v>
      </c>
      <c r="W802" s="2">
        <f ca="1">N802+(P802-N802)*(1-ERF((T802-R802)/(2*SQRT(L802*'Input Parameters'!$E$31))))</f>
        <v>0.2736117042558438</v>
      </c>
      <c r="X802">
        <f t="shared" ca="1" si="92"/>
        <v>1</v>
      </c>
      <c r="Y802" s="7"/>
    </row>
    <row r="803" spans="1:25" ht="15" customHeight="1" x14ac:dyDescent="0.3">
      <c r="A803" s="130">
        <v>796</v>
      </c>
      <c r="B803" s="10">
        <f t="shared" ca="1" si="84"/>
        <v>0.45033985075457938</v>
      </c>
      <c r="C803" s="57">
        <f ca="1">_xlfn.NORM.INV(B803,'Input Parameters'!$E$19,'Input Parameters'!$F$19)</f>
        <v>556.7541666940474</v>
      </c>
      <c r="D803" s="10">
        <f t="shared" ca="1" si="85"/>
        <v>0.63530324649195657</v>
      </c>
      <c r="E803" s="59">
        <f ca="1">IF(_xlfn.NORM.INV(D803,'Input Parameters'!$E$20,'Input Parameters'!$F$20)&lt;3500,3500,IF(_xlfn.NORM.INV(D803,'Input Parameters'!$E$20,'Input Parameters'!$F$20)&gt;5500,5500,_xlfn.NORM.INV(D803,'Input Parameters'!$E$20,'Input Parameters'!$F$20)))</f>
        <v>5042.152690691928</v>
      </c>
      <c r="F803" s="10">
        <f t="shared" ca="1" si="86"/>
        <v>0.5522333860737626</v>
      </c>
      <c r="G803" s="61">
        <f ca="1">_xlfn.NORM.INV(F803,'Input Parameters'!$E$21,'Input Parameters'!$F$21)</f>
        <v>285.88206533609298</v>
      </c>
      <c r="H803" s="54">
        <f ca="1">EXP(E803*(1/'Input Parameters'!$E$22-1/G803))</f>
        <v>0.65150832376872836</v>
      </c>
      <c r="I803" s="10">
        <f t="shared" ca="1" si="87"/>
        <v>0.18635145758691984</v>
      </c>
      <c r="J803" s="29">
        <f ca="1">_xlfn.BETA.INV(I803,'Input Parameters'!$L$24,'Input Parameters'!$M$24,'Input Parameters'!$J$24,'Input Parameters'!$K$24)</f>
        <v>0.46046687962925842</v>
      </c>
      <c r="K803" s="156">
        <f ca="1">('Input Parameters'!$E$25/'Input Parameters'!$E$31)^$J803</f>
        <v>3.6766023399888707E-2</v>
      </c>
      <c r="L803" s="66">
        <f ca="1">$H803*$C803*'Input Parameters'!$E$23*K803</f>
        <v>13.336138708031278</v>
      </c>
      <c r="M803" s="23">
        <f t="shared" ca="1" si="88"/>
        <v>0.79860562061314078</v>
      </c>
      <c r="N803" s="15">
        <f ca="1">_xlfn.NORM.INV(M803,'Input Parameters'!$E$26,'Input Parameters'!$F$26)</f>
        <v>5.1569671401452764E-2</v>
      </c>
      <c r="O803" s="8">
        <f t="shared" ca="1" si="89"/>
        <v>0.4527235684001617</v>
      </c>
      <c r="P803" s="29">
        <f ca="1">_xlfn.LOGNORM.INV(O803,'Input Parameters'!$H$27,'Input Parameters'!$I$27)</f>
        <v>1.3507512475619941</v>
      </c>
      <c r="Q803" s="10"/>
      <c r="R803" s="15">
        <f>'Input Parameters'!$E$28</f>
        <v>12.7</v>
      </c>
      <c r="S803" s="10">
        <f t="shared" ca="1" si="90"/>
        <v>0.42404993964038062</v>
      </c>
      <c r="T803" s="25">
        <f ca="1">_xlfn.LOGNORM.INV(S803,'Input Parameters'!$H$29,'Input Parameters'!$I$29)</f>
        <v>56.992908963608649</v>
      </c>
      <c r="U803" s="10">
        <f t="shared" ca="1" si="91"/>
        <v>0.96022890992800924</v>
      </c>
      <c r="V803" s="29">
        <f ca="1">IF('Input Parameters'!$D$30="Beta",_xlfn.BETA.INV(U803,'Input Parameters'!$L$30,'Input Parameters'!$M$30,'Input Parameters'!$J$30,'Input Parameters'!$K$30),IF('Input Parameters'!$D$30="LogNorm",_xlfn.LOGNORM.INV(U803,'Input Parameters'!$H$30,'Input Parameters'!$I$30)))</f>
        <v>1.9949764597533777</v>
      </c>
      <c r="W803" s="2">
        <f ca="1">N803+(P803-N803)*(1-ERF((T803-R803)/(2*SQRT(L803*'Input Parameters'!$E$31))))</f>
        <v>0.55966949639832231</v>
      </c>
      <c r="X803">
        <f t="shared" ca="1" si="92"/>
        <v>1</v>
      </c>
      <c r="Y803" s="7"/>
    </row>
    <row r="804" spans="1:25" ht="15" customHeight="1" x14ac:dyDescent="0.3">
      <c r="A804" s="130">
        <v>797</v>
      </c>
      <c r="B804" s="10">
        <f t="shared" ca="1" si="84"/>
        <v>0.68211896746797551</v>
      </c>
      <c r="C804" s="57">
        <f ca="1">_xlfn.NORM.INV(B804,'Input Parameters'!$E$19,'Input Parameters'!$F$19)</f>
        <v>607.32193799806237</v>
      </c>
      <c r="D804" s="10">
        <f t="shared" ca="1" si="85"/>
        <v>0.77170768573176707</v>
      </c>
      <c r="E804" s="59">
        <f ca="1">IF(_xlfn.NORM.INV(D804,'Input Parameters'!$E$20,'Input Parameters'!$F$20)&lt;3500,3500,IF(_xlfn.NORM.INV(D804,'Input Parameters'!$E$20,'Input Parameters'!$F$20)&gt;5500,5500,_xlfn.NORM.INV(D804,'Input Parameters'!$E$20,'Input Parameters'!$F$20)))</f>
        <v>5321.1377453278255</v>
      </c>
      <c r="F804" s="10">
        <f t="shared" ca="1" si="86"/>
        <v>0.55772308047638985</v>
      </c>
      <c r="G804" s="61">
        <f ca="1">_xlfn.NORM.INV(F804,'Input Parameters'!$E$21,'Input Parameters'!$F$21)</f>
        <v>285.99126330777307</v>
      </c>
      <c r="H804" s="54">
        <f ca="1">EXP(E804*(1/'Input Parameters'!$E$22-1/G804))</f>
        <v>0.64078235012188534</v>
      </c>
      <c r="I804" s="10">
        <f t="shared" ca="1" si="87"/>
        <v>0.23130067413214617</v>
      </c>
      <c r="J804" s="29">
        <f ca="1">_xlfn.BETA.INV(I804,'Input Parameters'!$L$24,'Input Parameters'!$M$24,'Input Parameters'!$J$24,'Input Parameters'!$K$24)</f>
        <v>0.48634349408539568</v>
      </c>
      <c r="K804" s="156">
        <f ca="1">('Input Parameters'!$E$25/'Input Parameters'!$E$31)^$J804</f>
        <v>3.053724275719321E-2</v>
      </c>
      <c r="L804" s="66">
        <f ca="1">$H804*$C804*'Input Parameters'!$E$23*K804</f>
        <v>11.883909385972535</v>
      </c>
      <c r="M804" s="23">
        <f t="shared" ca="1" si="88"/>
        <v>0.24939372952978733</v>
      </c>
      <c r="N804" s="15">
        <f ca="1">_xlfn.NORM.INV(M804,'Input Parameters'!$E$26,'Input Parameters'!$F$26)</f>
        <v>1.9795624542304324E-2</v>
      </c>
      <c r="O804" s="8">
        <f t="shared" ca="1" si="89"/>
        <v>0.40336082080962044</v>
      </c>
      <c r="P804" s="29">
        <f ca="1">_xlfn.LOGNORM.INV(O804,'Input Parameters'!$H$27,'Input Parameters'!$I$27)</f>
        <v>1.2775864868272437</v>
      </c>
      <c r="Q804" s="10"/>
      <c r="R804" s="15">
        <f>'Input Parameters'!$E$28</f>
        <v>12.7</v>
      </c>
      <c r="S804" s="10">
        <f t="shared" ca="1" si="90"/>
        <v>0.25389313452835682</v>
      </c>
      <c r="T804" s="25">
        <f ca="1">_xlfn.LOGNORM.INV(S804,'Input Parameters'!$H$29,'Input Parameters'!$I$29)</f>
        <v>54.058930779663505</v>
      </c>
      <c r="U804" s="10">
        <f t="shared" ca="1" si="91"/>
        <v>2.2222208383241959E-2</v>
      </c>
      <c r="V804" s="29">
        <f ca="1">IF('Input Parameters'!$D$30="Beta",_xlfn.BETA.INV(U804,'Input Parameters'!$L$30,'Input Parameters'!$M$30,'Input Parameters'!$J$30,'Input Parameters'!$K$30),IF('Input Parameters'!$D$30="LogNorm",_xlfn.LOGNORM.INV(U804,'Input Parameters'!$H$30,'Input Parameters'!$I$30)))</f>
        <v>0.45231395083120562</v>
      </c>
      <c r="W804" s="2">
        <f ca="1">N804+(P804-N804)*(1-ERF((T804-R804)/(2*SQRT(L804*'Input Parameters'!$E$31))))</f>
        <v>0.51818713073208555</v>
      </c>
      <c r="X804">
        <f t="shared" ca="1" si="92"/>
        <v>0</v>
      </c>
      <c r="Y804" s="7"/>
    </row>
    <row r="805" spans="1:25" ht="15" customHeight="1" x14ac:dyDescent="0.3">
      <c r="A805" s="130">
        <v>798</v>
      </c>
      <c r="B805" s="10">
        <f t="shared" ca="1" si="84"/>
        <v>0.81843740002451437</v>
      </c>
      <c r="C805" s="57">
        <f ca="1">_xlfn.NORM.INV(B805,'Input Parameters'!$E$19,'Input Parameters'!$F$19)</f>
        <v>644.14651345665709</v>
      </c>
      <c r="D805" s="10">
        <f t="shared" ca="1" si="85"/>
        <v>0.86686347520984286</v>
      </c>
      <c r="E805" s="59">
        <f ca="1">IF(_xlfn.NORM.INV(D805,'Input Parameters'!$E$20,'Input Parameters'!$F$20)&lt;3500,3500,IF(_xlfn.NORM.INV(D805,'Input Parameters'!$E$20,'Input Parameters'!$F$20)&gt;5500,5500,_xlfn.NORM.INV(D805,'Input Parameters'!$E$20,'Input Parameters'!$F$20)))</f>
        <v>5500</v>
      </c>
      <c r="F805" s="10">
        <f t="shared" ca="1" si="86"/>
        <v>8.5842302770177792E-2</v>
      </c>
      <c r="G805" s="61">
        <f ca="1">_xlfn.NORM.INV(F805,'Input Parameters'!$E$21,'Input Parameters'!$F$21)</f>
        <v>274.10686683203488</v>
      </c>
      <c r="H805" s="54">
        <f ca="1">EXP(E805*(1/'Input Parameters'!$E$22-1/G805))</f>
        <v>0.27421694183445661</v>
      </c>
      <c r="I805" s="10">
        <f t="shared" ca="1" si="87"/>
        <v>0.28898805020735963</v>
      </c>
      <c r="J805" s="29">
        <f ca="1">_xlfn.BETA.INV(I805,'Input Parameters'!$L$24,'Input Parameters'!$M$24,'Input Parameters'!$J$24,'Input Parameters'!$K$24)</f>
        <v>0.51586477215932092</v>
      </c>
      <c r="K805" s="156">
        <f ca="1">('Input Parameters'!$E$25/'Input Parameters'!$E$31)^$J805</f>
        <v>2.4709177059650377E-2</v>
      </c>
      <c r="L805" s="66">
        <f ca="1">$H805*$C805*'Input Parameters'!$E$23*K805</f>
        <v>4.3645274073027993</v>
      </c>
      <c r="M805" s="23">
        <f t="shared" ca="1" si="88"/>
        <v>0.25416735845496619</v>
      </c>
      <c r="N805" s="15">
        <f ca="1">_xlfn.NORM.INV(M805,'Input Parameters'!$E$26,'Input Parameters'!$F$26)</f>
        <v>2.0109908578269265E-2</v>
      </c>
      <c r="O805" s="8">
        <f t="shared" ca="1" si="89"/>
        <v>0.88828496618924835</v>
      </c>
      <c r="P805" s="29">
        <f ca="1">_xlfn.LOGNORM.INV(O805,'Input Parameters'!$H$27,'Input Parameters'!$I$27)</f>
        <v>2.4395865396071588</v>
      </c>
      <c r="Q805" s="10"/>
      <c r="R805" s="15">
        <f>'Input Parameters'!$E$28</f>
        <v>12.7</v>
      </c>
      <c r="S805" s="10">
        <f t="shared" ca="1" si="90"/>
        <v>5.5830823292542964E-2</v>
      </c>
      <c r="T805" s="25">
        <f ca="1">_xlfn.LOGNORM.INV(S805,'Input Parameters'!$H$29,'Input Parameters'!$I$29)</f>
        <v>48.70741576193074</v>
      </c>
      <c r="U805" s="10">
        <f t="shared" ca="1" si="91"/>
        <v>0.40445716187124148</v>
      </c>
      <c r="V805" s="29">
        <f ca="1">IF('Input Parameters'!$D$30="Beta",_xlfn.BETA.INV(U805,'Input Parameters'!$L$30,'Input Parameters'!$M$30,'Input Parameters'!$J$30,'Input Parameters'!$K$30),IF('Input Parameters'!$D$30="LogNorm",_xlfn.LOGNORM.INV(U805,'Input Parameters'!$H$30,'Input Parameters'!$I$30)))</f>
        <v>0.90832176513222673</v>
      </c>
      <c r="W805" s="2">
        <f ca="1">N805+(P805-N805)*(1-ERF((T805-R805)/(2*SQRT(L805*'Input Parameters'!$E$31))))</f>
        <v>0.55952204049220489</v>
      </c>
      <c r="X805">
        <f t="shared" ca="1" si="92"/>
        <v>1</v>
      </c>
      <c r="Y805" s="7"/>
    </row>
    <row r="806" spans="1:25" ht="15" customHeight="1" x14ac:dyDescent="0.3">
      <c r="A806" s="130">
        <v>799</v>
      </c>
      <c r="B806" s="10">
        <f t="shared" ca="1" si="84"/>
        <v>0.77916239504338469</v>
      </c>
      <c r="C806" s="57">
        <f ca="1">_xlfn.NORM.INV(B806,'Input Parameters'!$E$19,'Input Parameters'!$F$19)</f>
        <v>632.31154897895397</v>
      </c>
      <c r="D806" s="10">
        <f t="shared" ca="1" si="85"/>
        <v>0.15757253092056778</v>
      </c>
      <c r="E806" s="59">
        <f ca="1">IF(_xlfn.NORM.INV(D806,'Input Parameters'!$E$20,'Input Parameters'!$F$20)&lt;3500,3500,IF(_xlfn.NORM.INV(D806,'Input Parameters'!$E$20,'Input Parameters'!$F$20)&gt;5500,5500,_xlfn.NORM.INV(D806,'Input Parameters'!$E$20,'Input Parameters'!$F$20)))</f>
        <v>4096.8607384296893</v>
      </c>
      <c r="F806" s="10">
        <f t="shared" ca="1" si="86"/>
        <v>0.96590265550714838</v>
      </c>
      <c r="G806" s="61">
        <f ca="1">_xlfn.NORM.INV(F806,'Input Parameters'!$E$21,'Input Parameters'!$F$21)</f>
        <v>299.18442489246121</v>
      </c>
      <c r="H806" s="54">
        <f ca="1">EXP(E806*(1/'Input Parameters'!$E$22-1/G806))</f>
        <v>1.3351326676024922</v>
      </c>
      <c r="I806" s="10">
        <f t="shared" ca="1" si="87"/>
        <v>0.24026194969770431</v>
      </c>
      <c r="J806" s="29">
        <f ca="1">_xlfn.BETA.INV(I806,'Input Parameters'!$L$24,'Input Parameters'!$M$24,'Input Parameters'!$J$24,'Input Parameters'!$K$24)</f>
        <v>0.49116029701693509</v>
      </c>
      <c r="K806" s="156">
        <f ca="1">('Input Parameters'!$E$25/'Input Parameters'!$E$31)^$J806</f>
        <v>2.9500093917857462E-2</v>
      </c>
      <c r="L806" s="66">
        <f ca="1">$H806*$C806*'Input Parameters'!$E$23*K806</f>
        <v>24.904563539067301</v>
      </c>
      <c r="M806" s="23">
        <f t="shared" ca="1" si="88"/>
        <v>0.77719643707364705</v>
      </c>
      <c r="N806" s="15">
        <f ca="1">_xlfn.NORM.INV(M806,'Input Parameters'!$E$26,'Input Parameters'!$F$26)</f>
        <v>5.0017939387253713E-2</v>
      </c>
      <c r="O806" s="8">
        <f t="shared" ca="1" si="89"/>
        <v>0.10057222663988119</v>
      </c>
      <c r="P806" s="29">
        <f ca="1">_xlfn.LOGNORM.INV(O806,'Input Parameters'!$H$27,'Input Parameters'!$I$27)</f>
        <v>0.80870503377111269</v>
      </c>
      <c r="Q806" s="10"/>
      <c r="R806" s="15">
        <f>'Input Parameters'!$E$28</f>
        <v>12.7</v>
      </c>
      <c r="S806" s="10">
        <f t="shared" ca="1" si="90"/>
        <v>0.47619898646067982</v>
      </c>
      <c r="T806" s="25">
        <f ca="1">_xlfn.LOGNORM.INV(S806,'Input Parameters'!$H$29,'Input Parameters'!$I$29)</f>
        <v>57.842848367858302</v>
      </c>
      <c r="U806" s="10">
        <f t="shared" ca="1" si="91"/>
        <v>0.92845164136699498</v>
      </c>
      <c r="V806" s="29">
        <f ca="1">IF('Input Parameters'!$D$30="Beta",_xlfn.BETA.INV(U806,'Input Parameters'!$L$30,'Input Parameters'!$M$30,'Input Parameters'!$J$30,'Input Parameters'!$K$30),IF('Input Parameters'!$D$30="LogNorm",_xlfn.LOGNORM.INV(U806,'Input Parameters'!$H$30,'Input Parameters'!$I$30)))</f>
        <v>1.7800994414754008</v>
      </c>
      <c r="W806" s="2">
        <f ca="1">N806+(P806-N806)*(1-ERF((T806-R806)/(2*SQRT(L806*'Input Parameters'!$E$31))))</f>
        <v>0.44636195391252198</v>
      </c>
      <c r="X806">
        <f t="shared" ca="1" si="92"/>
        <v>1</v>
      </c>
      <c r="Y806" s="7"/>
    </row>
    <row r="807" spans="1:25" ht="15" customHeight="1" x14ac:dyDescent="0.3">
      <c r="A807" s="130">
        <v>800</v>
      </c>
      <c r="B807" s="10">
        <f t="shared" ca="1" si="84"/>
        <v>0.93266890108848521</v>
      </c>
      <c r="C807" s="57">
        <f ca="1">_xlfn.NORM.INV(B807,'Input Parameters'!$E$19,'Input Parameters'!$F$19)</f>
        <v>693.70923001473159</v>
      </c>
      <c r="D807" s="10">
        <f t="shared" ca="1" si="85"/>
        <v>0.13892382233699951</v>
      </c>
      <c r="E807" s="59">
        <f ca="1">IF(_xlfn.NORM.INV(D807,'Input Parameters'!$E$20,'Input Parameters'!$F$20)&lt;3500,3500,IF(_xlfn.NORM.INV(D807,'Input Parameters'!$E$20,'Input Parameters'!$F$20)&gt;5500,5500,_xlfn.NORM.INV(D807,'Input Parameters'!$E$20,'Input Parameters'!$F$20)))</f>
        <v>4040.3830170945953</v>
      </c>
      <c r="F807" s="10">
        <f t="shared" ca="1" si="86"/>
        <v>0.19533008247801087</v>
      </c>
      <c r="G807" s="61">
        <f ca="1">_xlfn.NORM.INV(F807,'Input Parameters'!$E$21,'Input Parameters'!$F$21)</f>
        <v>278.10281277896593</v>
      </c>
      <c r="H807" s="54">
        <f ca="1">EXP(E807*(1/'Input Parameters'!$E$22-1/G807))</f>
        <v>0.47774617715684981</v>
      </c>
      <c r="I807" s="10">
        <f t="shared" ca="1" si="87"/>
        <v>0.43148250342586636</v>
      </c>
      <c r="J807" s="29">
        <f ca="1">_xlfn.BETA.INV(I807,'Input Parameters'!$L$24,'Input Parameters'!$M$24,'Input Parameters'!$J$24,'Input Parameters'!$K$24)</f>
        <v>0.57914588676177814</v>
      </c>
      <c r="K807" s="156">
        <f ca="1">('Input Parameters'!$E$25/'Input Parameters'!$E$31)^$J807</f>
        <v>1.569315483835939E-2</v>
      </c>
      <c r="L807" s="66">
        <f ca="1">$H807*$C807*'Input Parameters'!$E$23*K807</f>
        <v>5.2009772408832164</v>
      </c>
      <c r="M807" s="23">
        <f t="shared" ca="1" si="88"/>
        <v>0.27591870831053245</v>
      </c>
      <c r="N807" s="15">
        <f ca="1">_xlfn.NORM.INV(M807,'Input Parameters'!$E$26,'Input Parameters'!$F$26)</f>
        <v>2.1504809793894512E-2</v>
      </c>
      <c r="O807" s="8">
        <f t="shared" ca="1" si="89"/>
        <v>0.28459430829908283</v>
      </c>
      <c r="P807" s="29">
        <f ca="1">_xlfn.LOGNORM.INV(O807,'Input Parameters'!$H$27,'Input Parameters'!$I$27)</f>
        <v>1.1066869776615758</v>
      </c>
      <c r="Q807" s="10"/>
      <c r="R807" s="15">
        <f>'Input Parameters'!$E$28</f>
        <v>12.7</v>
      </c>
      <c r="S807" s="10">
        <f t="shared" ca="1" si="90"/>
        <v>0.81866794783863039</v>
      </c>
      <c r="T807" s="25">
        <f ca="1">_xlfn.LOGNORM.INV(S807,'Input Parameters'!$H$29,'Input Parameters'!$I$29)</f>
        <v>64.498014316014078</v>
      </c>
      <c r="U807" s="10">
        <f t="shared" ca="1" si="91"/>
        <v>1.7423901198859282E-2</v>
      </c>
      <c r="V807" s="29">
        <f ca="1">IF('Input Parameters'!$D$30="Beta",_xlfn.BETA.INV(U807,'Input Parameters'!$L$30,'Input Parameters'!$M$30,'Input Parameters'!$J$30,'Input Parameters'!$K$30),IF('Input Parameters'!$D$30="LogNorm",_xlfn.LOGNORM.INV(U807,'Input Parameters'!$H$30,'Input Parameters'!$I$30)))</f>
        <v>0.4347818232289169</v>
      </c>
      <c r="W807" s="2">
        <f ca="1">N807+(P807-N807)*(1-ERF((T807-R807)/(2*SQRT(L807*'Input Parameters'!$E$31))))</f>
        <v>0.13899282456004081</v>
      </c>
      <c r="X807">
        <f t="shared" ca="1" si="92"/>
        <v>1</v>
      </c>
      <c r="Y807" s="7"/>
    </row>
    <row r="808" spans="1:25" ht="15" customHeight="1" x14ac:dyDescent="0.3">
      <c r="A808" s="130">
        <v>801</v>
      </c>
      <c r="B808" s="10">
        <f t="shared" ca="1" si="84"/>
        <v>0.78468492171406068</v>
      </c>
      <c r="C808" s="57">
        <f ca="1">_xlfn.NORM.INV(B808,'Input Parameters'!$E$19,'Input Parameters'!$F$19)</f>
        <v>633.89561426223509</v>
      </c>
      <c r="D808" s="10">
        <f t="shared" ca="1" si="85"/>
        <v>0.5227208499886985</v>
      </c>
      <c r="E808" s="59">
        <f ca="1">IF(_xlfn.NORM.INV(D808,'Input Parameters'!$E$20,'Input Parameters'!$F$20)&lt;3500,3500,IF(_xlfn.NORM.INV(D808,'Input Parameters'!$E$20,'Input Parameters'!$F$20)&gt;5500,5500,_xlfn.NORM.INV(D808,'Input Parameters'!$E$20,'Input Parameters'!$F$20)))</f>
        <v>4839.88848414125</v>
      </c>
      <c r="F808" s="10">
        <f t="shared" ca="1" si="86"/>
        <v>0.76477548958793728</v>
      </c>
      <c r="G808" s="61">
        <f ca="1">_xlfn.NORM.INV(F808,'Input Parameters'!$E$21,'Input Parameters'!$F$21)</f>
        <v>290.5229444471592</v>
      </c>
      <c r="H808" s="54">
        <f ca="1">EXP(E808*(1/'Input Parameters'!$E$22-1/G808))</f>
        <v>0.86862911830725376</v>
      </c>
      <c r="I808" s="10">
        <f t="shared" ca="1" si="87"/>
        <v>0.53621900086699781</v>
      </c>
      <c r="J808" s="29">
        <f ca="1">_xlfn.BETA.INV(I808,'Input Parameters'!$L$24,'Input Parameters'!$M$24,'Input Parameters'!$J$24,'Input Parameters'!$K$24)</f>
        <v>0.62173821105589688</v>
      </c>
      <c r="K808" s="156">
        <f ca="1">('Input Parameters'!$E$25/'Input Parameters'!$E$31)^$J808</f>
        <v>1.1561568629349223E-2</v>
      </c>
      <c r="L808" s="66">
        <f ca="1">$H808*$C808*'Input Parameters'!$E$23*K808</f>
        <v>6.3660330982264703</v>
      </c>
      <c r="M808" s="23">
        <f t="shared" ca="1" si="88"/>
        <v>0.67672445806574688</v>
      </c>
      <c r="N808" s="15">
        <f ca="1">_xlfn.NORM.INV(M808,'Input Parameters'!$E$26,'Input Parameters'!$F$26)</f>
        <v>4.3629733180974226E-2</v>
      </c>
      <c r="O808" s="8">
        <f t="shared" ca="1" si="89"/>
        <v>0.1918176233810176</v>
      </c>
      <c r="P808" s="29">
        <f ca="1">_xlfn.LOGNORM.INV(O808,'Input Parameters'!$H$27,'Input Parameters'!$I$27)</f>
        <v>0.96828927881348004</v>
      </c>
      <c r="Q808" s="10"/>
      <c r="R808" s="15">
        <f>'Input Parameters'!$E$28</f>
        <v>12.7</v>
      </c>
      <c r="S808" s="10">
        <f t="shared" ca="1" si="90"/>
        <v>0.90972277402483492</v>
      </c>
      <c r="T808" s="25">
        <f ca="1">_xlfn.LOGNORM.INV(S808,'Input Parameters'!$H$29,'Input Parameters'!$I$29)</f>
        <v>67.678701354584447</v>
      </c>
      <c r="U808" s="10">
        <f t="shared" ca="1" si="91"/>
        <v>0.95700932489703361</v>
      </c>
      <c r="V808" s="29">
        <f ca="1">IF('Input Parameters'!$D$30="Beta",_xlfn.BETA.INV(U808,'Input Parameters'!$L$30,'Input Parameters'!$M$30,'Input Parameters'!$J$30,'Input Parameters'!$K$30),IF('Input Parameters'!$D$30="LogNorm",_xlfn.LOGNORM.INV(U808,'Input Parameters'!$H$30,'Input Parameters'!$I$30)))</f>
        <v>1.9665753281544924</v>
      </c>
      <c r="W808" s="2">
        <f ca="1">N808+(P808-N808)*(1-ERF((T808-R808)/(2*SQRT(L808*'Input Parameters'!$E$31))))</f>
        <v>0.15770177969332805</v>
      </c>
      <c r="X808">
        <f t="shared" ca="1" si="92"/>
        <v>1</v>
      </c>
      <c r="Y808" s="7"/>
    </row>
    <row r="809" spans="1:25" ht="15" customHeight="1" x14ac:dyDescent="0.3">
      <c r="A809" s="130">
        <v>802</v>
      </c>
      <c r="B809" s="10">
        <f t="shared" ca="1" si="84"/>
        <v>0.6554613724589794</v>
      </c>
      <c r="C809" s="57">
        <f ca="1">_xlfn.NORM.INV(B809,'Input Parameters'!$E$19,'Input Parameters'!$F$19)</f>
        <v>601.1090935387607</v>
      </c>
      <c r="D809" s="10">
        <f t="shared" ca="1" si="85"/>
        <v>0.53299591334051066</v>
      </c>
      <c r="E809" s="59">
        <f ca="1">IF(_xlfn.NORM.INV(D809,'Input Parameters'!$E$20,'Input Parameters'!$F$20)&lt;3500,3500,IF(_xlfn.NORM.INV(D809,'Input Parameters'!$E$20,'Input Parameters'!$F$20)&gt;5500,5500,_xlfn.NORM.INV(D809,'Input Parameters'!$E$20,'Input Parameters'!$F$20)))</f>
        <v>4857.9621091096287</v>
      </c>
      <c r="F809" s="10">
        <f t="shared" ca="1" si="86"/>
        <v>0.7379607184561332</v>
      </c>
      <c r="G809" s="61">
        <f ca="1">_xlfn.NORM.INV(F809,'Input Parameters'!$E$21,'Input Parameters'!$F$21)</f>
        <v>289.85737847285708</v>
      </c>
      <c r="H809" s="54">
        <f ca="1">EXP(E809*(1/'Input Parameters'!$E$22-1/G809))</f>
        <v>0.8354702976531363</v>
      </c>
      <c r="I809" s="10">
        <f t="shared" ca="1" si="87"/>
        <v>9.4207807995666304E-2</v>
      </c>
      <c r="J809" s="29">
        <f ca="1">_xlfn.BETA.INV(I809,'Input Parameters'!$L$24,'Input Parameters'!$M$24,'Input Parameters'!$J$24,'Input Parameters'!$K$24)</f>
        <v>0.39185730281568598</v>
      </c>
      <c r="K809" s="156">
        <f ca="1">('Input Parameters'!$E$25/'Input Parameters'!$E$31)^$J809</f>
        <v>6.0144392648768932E-2</v>
      </c>
      <c r="L809" s="66">
        <f ca="1">$H809*$C809*'Input Parameters'!$E$23*K809</f>
        <v>30.205042855949877</v>
      </c>
      <c r="M809" s="23">
        <f t="shared" ca="1" si="88"/>
        <v>0.59629602961865447</v>
      </c>
      <c r="N809" s="15">
        <f ca="1">_xlfn.NORM.INV(M809,'Input Parameters'!$E$26,'Input Parameters'!$F$26)</f>
        <v>3.9119197527657218E-2</v>
      </c>
      <c r="O809" s="8">
        <f t="shared" ca="1" si="89"/>
        <v>0.93456222585761262</v>
      </c>
      <c r="P809" s="29">
        <f ca="1">_xlfn.LOGNORM.INV(O809,'Input Parameters'!$H$27,'Input Parameters'!$I$27)</f>
        <v>2.7774788811712927</v>
      </c>
      <c r="Q809" s="10"/>
      <c r="R809" s="15">
        <f>'Input Parameters'!$E$28</f>
        <v>12.7</v>
      </c>
      <c r="S809" s="10">
        <f t="shared" ca="1" si="90"/>
        <v>0.38775718998868158</v>
      </c>
      <c r="T809" s="25">
        <f ca="1">_xlfn.LOGNORM.INV(S809,'Input Parameters'!$H$29,'Input Parameters'!$I$29)</f>
        <v>56.396954783560069</v>
      </c>
      <c r="U809" s="10">
        <f t="shared" ca="1" si="91"/>
        <v>0.37285372844727216</v>
      </c>
      <c r="V809" s="29">
        <f ca="1">IF('Input Parameters'!$D$30="Beta",_xlfn.BETA.INV(U809,'Input Parameters'!$L$30,'Input Parameters'!$M$30,'Input Parameters'!$J$30,'Input Parameters'!$K$30),IF('Input Parameters'!$D$30="LogNorm",_xlfn.LOGNORM.INV(U809,'Input Parameters'!$H$30,'Input Parameters'!$I$30)))</f>
        <v>0.87925411631609585</v>
      </c>
      <c r="W809" s="2">
        <f ca="1">N809+(P809-N809)*(1-ERF((T809-R809)/(2*SQRT(L809*'Input Parameters'!$E$31))))</f>
        <v>1.6108686996118031</v>
      </c>
      <c r="X809">
        <f t="shared" ca="1" si="92"/>
        <v>0</v>
      </c>
      <c r="Y809" s="7"/>
    </row>
    <row r="810" spans="1:25" ht="15" customHeight="1" x14ac:dyDescent="0.3">
      <c r="A810" s="130">
        <v>803</v>
      </c>
      <c r="B810" s="10">
        <f t="shared" ca="1" si="84"/>
        <v>0.11675451526492731</v>
      </c>
      <c r="C810" s="57">
        <f ca="1">_xlfn.NORM.INV(B810,'Input Parameters'!$E$19,'Input Parameters'!$F$19)</f>
        <v>466.6293783719313</v>
      </c>
      <c r="D810" s="10">
        <f t="shared" ca="1" si="85"/>
        <v>0.90824467369886241</v>
      </c>
      <c r="E810" s="59">
        <f ca="1">IF(_xlfn.NORM.INV(D810,'Input Parameters'!$E$20,'Input Parameters'!$F$20)&lt;3500,3500,IF(_xlfn.NORM.INV(D810,'Input Parameters'!$E$20,'Input Parameters'!$F$20)&gt;5500,5500,_xlfn.NORM.INV(D810,'Input Parameters'!$E$20,'Input Parameters'!$F$20)))</f>
        <v>5500</v>
      </c>
      <c r="F810" s="10">
        <f t="shared" ca="1" si="86"/>
        <v>1.8730851675054838E-2</v>
      </c>
      <c r="G810" s="61">
        <f ca="1">_xlfn.NORM.INV(F810,'Input Parameters'!$E$21,'Input Parameters'!$F$21)</f>
        <v>268.49572625672653</v>
      </c>
      <c r="H810" s="54">
        <f ca="1">EXP(E810*(1/'Input Parameters'!$E$22-1/G810))</f>
        <v>0.18029401967317768</v>
      </c>
      <c r="I810" s="10">
        <f t="shared" ca="1" si="87"/>
        <v>0.25948112575203597</v>
      </c>
      <c r="J810" s="29">
        <f ca="1">_xlfn.BETA.INV(I810,'Input Parameters'!$L$24,'Input Parameters'!$M$24,'Input Parameters'!$J$24,'Input Parameters'!$K$24)</f>
        <v>0.50118192524804805</v>
      </c>
      <c r="K810" s="156">
        <f ca="1">('Input Parameters'!$E$25/'Input Parameters'!$E$31)^$J810</f>
        <v>2.7453751316064239E-2</v>
      </c>
      <c r="L810" s="66">
        <f ca="1">$H810*$C810*'Input Parameters'!$E$23*K810</f>
        <v>2.3096974496460976</v>
      </c>
      <c r="M810" s="23">
        <f t="shared" ca="1" si="88"/>
        <v>0.10067053084282851</v>
      </c>
      <c r="N810" s="15">
        <f ca="1">_xlfn.NORM.INV(M810,'Input Parameters'!$E$26,'Input Parameters'!$F$26)</f>
        <v>7.1674567443067994E-3</v>
      </c>
      <c r="O810" s="8">
        <f t="shared" ca="1" si="89"/>
        <v>0.80678955277833486</v>
      </c>
      <c r="P810" s="29">
        <f ca="1">_xlfn.LOGNORM.INV(O810,'Input Parameters'!$H$27,'Input Parameters'!$I$27)</f>
        <v>2.0883946512768503</v>
      </c>
      <c r="Q810" s="10"/>
      <c r="R810" s="15">
        <f>'Input Parameters'!$E$28</f>
        <v>12.7</v>
      </c>
      <c r="S810" s="10">
        <f t="shared" ca="1" si="90"/>
        <v>0.42442004519961196</v>
      </c>
      <c r="T810" s="25">
        <f ca="1">_xlfn.LOGNORM.INV(S810,'Input Parameters'!$H$29,'Input Parameters'!$I$29)</f>
        <v>56.998954896702145</v>
      </c>
      <c r="U810" s="10">
        <f t="shared" ca="1" si="91"/>
        <v>0.74788183912331041</v>
      </c>
      <c r="V810" s="29">
        <f ca="1">IF('Input Parameters'!$D$30="Beta",_xlfn.BETA.INV(U810,'Input Parameters'!$L$30,'Input Parameters'!$M$30,'Input Parameters'!$J$30,'Input Parameters'!$K$30),IF('Input Parameters'!$D$30="LogNorm",_xlfn.LOGNORM.INV(U810,'Input Parameters'!$H$30,'Input Parameters'!$I$30)))</f>
        <v>1.3002625917494313</v>
      </c>
      <c r="W810" s="2">
        <f ca="1">N810+(P810-N810)*(1-ERF((T810-R810)/(2*SQRT(L810*'Input Parameters'!$E$31))))</f>
        <v>8.8944395692959644E-2</v>
      </c>
      <c r="X810">
        <f t="shared" ca="1" si="92"/>
        <v>1</v>
      </c>
      <c r="Y810" s="7"/>
    </row>
    <row r="811" spans="1:25" ht="15" customHeight="1" x14ac:dyDescent="0.3">
      <c r="A811" s="130">
        <v>804</v>
      </c>
      <c r="B811" s="10">
        <f t="shared" ca="1" si="84"/>
        <v>0.98050735727805916</v>
      </c>
      <c r="C811" s="57">
        <f ca="1">_xlfn.NORM.INV(B811,'Input Parameters'!$E$19,'Input Parameters'!$F$19)</f>
        <v>741.73691330240752</v>
      </c>
      <c r="D811" s="10">
        <f t="shared" ca="1" si="85"/>
        <v>0.27382170331278521</v>
      </c>
      <c r="E811" s="59">
        <f ca="1">IF(_xlfn.NORM.INV(D811,'Input Parameters'!$E$20,'Input Parameters'!$F$20)&lt;3500,3500,IF(_xlfn.NORM.INV(D811,'Input Parameters'!$E$20,'Input Parameters'!$F$20)&gt;5500,5500,_xlfn.NORM.INV(D811,'Input Parameters'!$E$20,'Input Parameters'!$F$20)))</f>
        <v>4379.093381636294</v>
      </c>
      <c r="F811" s="10">
        <f t="shared" ca="1" si="86"/>
        <v>0.99898922200714335</v>
      </c>
      <c r="G811" s="61">
        <f ca="1">_xlfn.NORM.INV(F811,'Input Parameters'!$E$21,'Input Parameters'!$F$21)</f>
        <v>309.11418979266739</v>
      </c>
      <c r="H811" s="54">
        <f ca="1">EXP(E811*(1/'Input Parameters'!$E$22-1/G811))</f>
        <v>2.1795603194423334</v>
      </c>
      <c r="I811" s="10">
        <f t="shared" ca="1" si="87"/>
        <v>0.10052380227940871</v>
      </c>
      <c r="J811" s="29">
        <f ca="1">_xlfn.BETA.INV(I811,'Input Parameters'!$L$24,'Input Parameters'!$M$24,'Input Parameters'!$J$24,'Input Parameters'!$K$24)</f>
        <v>0.39769016008266611</v>
      </c>
      <c r="K811" s="156">
        <f ca="1">('Input Parameters'!$E$25/'Input Parameters'!$E$31)^$J811</f>
        <v>5.7679737113351601E-2</v>
      </c>
      <c r="L811" s="66">
        <f ca="1">$H811*$C811*'Input Parameters'!$E$23*K811</f>
        <v>93.248543626171582</v>
      </c>
      <c r="M811" s="23">
        <f t="shared" ca="1" si="88"/>
        <v>0.68112177401058782</v>
      </c>
      <c r="N811" s="15">
        <f ca="1">_xlfn.NORM.INV(M811,'Input Parameters'!$E$26,'Input Parameters'!$F$26)</f>
        <v>4.388759723252509E-2</v>
      </c>
      <c r="O811" s="8">
        <f t="shared" ca="1" si="89"/>
        <v>0.4724052083758159</v>
      </c>
      <c r="P811" s="29">
        <f ca="1">_xlfn.LOGNORM.INV(O811,'Input Parameters'!$H$27,'Input Parameters'!$I$27)</f>
        <v>1.3806935400554605</v>
      </c>
      <c r="Q811" s="10"/>
      <c r="R811" s="15">
        <f>'Input Parameters'!$E$28</f>
        <v>12.7</v>
      </c>
      <c r="S811" s="10">
        <f t="shared" ca="1" si="90"/>
        <v>0.71023918604797776</v>
      </c>
      <c r="T811" s="25">
        <f ca="1">_xlfn.LOGNORM.INV(S811,'Input Parameters'!$H$29,'Input Parameters'!$I$29)</f>
        <v>61.969406587324464</v>
      </c>
      <c r="U811" s="10">
        <f t="shared" ca="1" si="91"/>
        <v>0.25393783198071262</v>
      </c>
      <c r="V811" s="29">
        <f ca="1">IF('Input Parameters'!$D$30="Beta",_xlfn.BETA.INV(U811,'Input Parameters'!$L$30,'Input Parameters'!$M$30,'Input Parameters'!$J$30,'Input Parameters'!$K$30),IF('Input Parameters'!$D$30="LogNorm",_xlfn.LOGNORM.INV(U811,'Input Parameters'!$H$30,'Input Parameters'!$I$30)))</f>
        <v>0.76958115977589336</v>
      </c>
      <c r="W811" s="2">
        <f ca="1">N811+(P811-N811)*(1-ERF((T811-R811)/(2*SQRT(L811*'Input Parameters'!$E$31))))</f>
        <v>1.0040680214837365</v>
      </c>
      <c r="X811">
        <f t="shared" ca="1" si="92"/>
        <v>0</v>
      </c>
      <c r="Y811" s="7"/>
    </row>
    <row r="812" spans="1:25" ht="15" customHeight="1" x14ac:dyDescent="0.3">
      <c r="A812" s="130">
        <v>805</v>
      </c>
      <c r="B812" s="10">
        <f t="shared" ca="1" si="84"/>
        <v>0.87343358608896038</v>
      </c>
      <c r="C812" s="57">
        <f ca="1">_xlfn.NORM.INV(B812,'Input Parameters'!$E$19,'Input Parameters'!$F$19)</f>
        <v>663.86432336157281</v>
      </c>
      <c r="D812" s="10">
        <f t="shared" ca="1" si="85"/>
        <v>0.21843081252817997</v>
      </c>
      <c r="E812" s="59">
        <f ca="1">IF(_xlfn.NORM.INV(D812,'Input Parameters'!$E$20,'Input Parameters'!$F$20)&lt;3500,3500,IF(_xlfn.NORM.INV(D812,'Input Parameters'!$E$20,'Input Parameters'!$F$20)&gt;5500,5500,_xlfn.NORM.INV(D812,'Input Parameters'!$E$20,'Input Parameters'!$F$20)))</f>
        <v>4255.7473775957951</v>
      </c>
      <c r="F812" s="10">
        <f t="shared" ca="1" si="86"/>
        <v>0.18307243893115721</v>
      </c>
      <c r="G812" s="61">
        <f ca="1">_xlfn.NORM.INV(F812,'Input Parameters'!$E$21,'Input Parameters'!$F$21)</f>
        <v>277.74677542065922</v>
      </c>
      <c r="H812" s="54">
        <f ca="1">EXP(E812*(1/'Input Parameters'!$E$22-1/G812))</f>
        <v>0.45037910642668555</v>
      </c>
      <c r="I812" s="10">
        <f t="shared" ca="1" si="87"/>
        <v>0.41326091960749611</v>
      </c>
      <c r="J812" s="29">
        <f ca="1">_xlfn.BETA.INV(I812,'Input Parameters'!$L$24,'Input Parameters'!$M$24,'Input Parameters'!$J$24,'Input Parameters'!$K$24)</f>
        <v>0.5715248438577144</v>
      </c>
      <c r="K812" s="156">
        <f ca="1">('Input Parameters'!$E$25/'Input Parameters'!$E$31)^$J812</f>
        <v>1.65749834026091E-2</v>
      </c>
      <c r="L812" s="66">
        <f ca="1">$H812*$C812*'Input Parameters'!$E$23*K812</f>
        <v>4.9557645763699352</v>
      </c>
      <c r="M812" s="23">
        <f t="shared" ca="1" si="88"/>
        <v>0.19406836941317551</v>
      </c>
      <c r="N812" s="15">
        <f ca="1">_xlfn.NORM.INV(M812,'Input Parameters'!$E$26,'Input Parameters'!$F$26)</f>
        <v>1.5876972189544029E-2</v>
      </c>
      <c r="O812" s="8">
        <f t="shared" ca="1" si="89"/>
        <v>3.6921729571336881E-2</v>
      </c>
      <c r="P812" s="29">
        <f ca="1">_xlfn.LOGNORM.INV(O812,'Input Parameters'!$H$27,'Input Parameters'!$I$27)</f>
        <v>0.64556202346313607</v>
      </c>
      <c r="Q812" s="10"/>
      <c r="R812" s="15">
        <f>'Input Parameters'!$E$28</f>
        <v>12.7</v>
      </c>
      <c r="S812" s="10">
        <f t="shared" ca="1" si="90"/>
        <v>0.7879062223629284</v>
      </c>
      <c r="T812" s="25">
        <f ca="1">_xlfn.LOGNORM.INV(S812,'Input Parameters'!$H$29,'Input Parameters'!$I$29)</f>
        <v>63.698326885730083</v>
      </c>
      <c r="U812" s="10">
        <f t="shared" ca="1" si="91"/>
        <v>0.30262569564435959</v>
      </c>
      <c r="V812" s="29">
        <f ca="1">IF('Input Parameters'!$D$30="Beta",_xlfn.BETA.INV(U812,'Input Parameters'!$L$30,'Input Parameters'!$M$30,'Input Parameters'!$J$30,'Input Parameters'!$K$30),IF('Input Parameters'!$D$30="LogNorm",_xlfn.LOGNORM.INV(U812,'Input Parameters'!$H$30,'Input Parameters'!$I$30)))</f>
        <v>0.81496008744308712</v>
      </c>
      <c r="W812" s="2">
        <f ca="1">N812+(P812-N812)*(1-ERF((T812-R812)/(2*SQRT(L812*'Input Parameters'!$E$31))))</f>
        <v>8.2155007615468872E-2</v>
      </c>
      <c r="X812">
        <f t="shared" ca="1" si="92"/>
        <v>1</v>
      </c>
      <c r="Y812" s="7"/>
    </row>
    <row r="813" spans="1:25" ht="15" customHeight="1" x14ac:dyDescent="0.3">
      <c r="A813" s="130">
        <v>806</v>
      </c>
      <c r="B813" s="10">
        <f t="shared" ca="1" si="84"/>
        <v>0.57864040707831166</v>
      </c>
      <c r="C813" s="57">
        <f ca="1">_xlfn.NORM.INV(B813,'Input Parameters'!$E$19,'Input Parameters'!$F$19)</f>
        <v>584.06619674493243</v>
      </c>
      <c r="D813" s="10">
        <f t="shared" ca="1" si="85"/>
        <v>0.92227994027548121</v>
      </c>
      <c r="E813" s="59">
        <f ca="1">IF(_xlfn.NORM.INV(D813,'Input Parameters'!$E$20,'Input Parameters'!$F$20)&lt;3500,3500,IF(_xlfn.NORM.INV(D813,'Input Parameters'!$E$20,'Input Parameters'!$F$20)&gt;5500,5500,_xlfn.NORM.INV(D813,'Input Parameters'!$E$20,'Input Parameters'!$F$20)))</f>
        <v>5500</v>
      </c>
      <c r="F813" s="10">
        <f t="shared" ca="1" si="86"/>
        <v>0.57653974263196972</v>
      </c>
      <c r="G813" s="61">
        <f ca="1">_xlfn.NORM.INV(F813,'Input Parameters'!$E$21,'Input Parameters'!$F$21)</f>
        <v>286.36736592887553</v>
      </c>
      <c r="H813" s="54">
        <f ca="1">EXP(E813*(1/'Input Parameters'!$E$22-1/G813))</f>
        <v>0.64741484315149134</v>
      </c>
      <c r="I813" s="10">
        <f t="shared" ca="1" si="87"/>
        <v>0.771471445768664</v>
      </c>
      <c r="J813" s="29">
        <f ca="1">_xlfn.BETA.INV(I813,'Input Parameters'!$L$24,'Input Parameters'!$M$24,'Input Parameters'!$J$24,'Input Parameters'!$K$24)</f>
        <v>0.72092275329795363</v>
      </c>
      <c r="K813" s="156">
        <f ca="1">('Input Parameters'!$E$25/'Input Parameters'!$E$31)^$J813</f>
        <v>5.6756296066689665E-3</v>
      </c>
      <c r="L813" s="66">
        <f ca="1">$H813*$C813*'Input Parameters'!$E$23*K813</f>
        <v>2.1461435603960011</v>
      </c>
      <c r="M813" s="23">
        <f t="shared" ca="1" si="88"/>
        <v>0.57304649079569248</v>
      </c>
      <c r="N813" s="15">
        <f ca="1">_xlfn.NORM.INV(M813,'Input Parameters'!$E$26,'Input Parameters'!$F$26)</f>
        <v>3.786684922687817E-2</v>
      </c>
      <c r="O813" s="8">
        <f t="shared" ca="1" si="89"/>
        <v>0.31497832582913898</v>
      </c>
      <c r="P813" s="29">
        <f ca="1">_xlfn.LOGNORM.INV(O813,'Input Parameters'!$H$27,'Input Parameters'!$I$27)</f>
        <v>1.1503470387606531</v>
      </c>
      <c r="Q813" s="10"/>
      <c r="R813" s="15">
        <f>'Input Parameters'!$E$28</f>
        <v>12.7</v>
      </c>
      <c r="S813" s="10">
        <f t="shared" ca="1" si="90"/>
        <v>0.96148979722116168</v>
      </c>
      <c r="T813" s="25">
        <f ca="1">_xlfn.LOGNORM.INV(S813,'Input Parameters'!$H$29,'Input Parameters'!$I$29)</f>
        <v>71.019774980033873</v>
      </c>
      <c r="U813" s="10">
        <f t="shared" ca="1" si="91"/>
        <v>0.94754874002108602</v>
      </c>
      <c r="V813" s="29">
        <f ca="1">IF('Input Parameters'!$D$30="Beta",_xlfn.BETA.INV(U813,'Input Parameters'!$L$30,'Input Parameters'!$M$30,'Input Parameters'!$J$30,'Input Parameters'!$K$30),IF('Input Parameters'!$D$30="LogNorm",_xlfn.LOGNORM.INV(U813,'Input Parameters'!$H$30,'Input Parameters'!$I$30)))</f>
        <v>1.8939278497229337</v>
      </c>
      <c r="W813" s="2">
        <f ca="1">N813+(P813-N813)*(1-ERF((T813-R813)/(2*SQRT(L813*'Input Parameters'!$E$31))))</f>
        <v>4.3293979705320375E-2</v>
      </c>
      <c r="X813">
        <f t="shared" ca="1" si="92"/>
        <v>1</v>
      </c>
      <c r="Y813" s="7"/>
    </row>
    <row r="814" spans="1:25" ht="15" customHeight="1" x14ac:dyDescent="0.3">
      <c r="A814" s="130">
        <v>807</v>
      </c>
      <c r="B814" s="10">
        <f t="shared" ca="1" si="84"/>
        <v>0.26840641514009866</v>
      </c>
      <c r="C814" s="57">
        <f ca="1">_xlfn.NORM.INV(B814,'Input Parameters'!$E$19,'Input Parameters'!$F$19)</f>
        <v>515.10944040497634</v>
      </c>
      <c r="D814" s="10">
        <f t="shared" ca="1" si="85"/>
        <v>0.77967553577067739</v>
      </c>
      <c r="E814" s="59">
        <f ca="1">IF(_xlfn.NORM.INV(D814,'Input Parameters'!$E$20,'Input Parameters'!$F$20)&lt;3500,3500,IF(_xlfn.NORM.INV(D814,'Input Parameters'!$E$20,'Input Parameters'!$F$20)&gt;5500,5500,_xlfn.NORM.INV(D814,'Input Parameters'!$E$20,'Input Parameters'!$F$20)))</f>
        <v>5339.7685025994897</v>
      </c>
      <c r="F814" s="10">
        <f t="shared" ca="1" si="86"/>
        <v>4.1359429963950811E-3</v>
      </c>
      <c r="G814" s="61">
        <f ca="1">_xlfn.NORM.INV(F814,'Input Parameters'!$E$21,'Input Parameters'!$F$21)</f>
        <v>264.09358021646261</v>
      </c>
      <c r="H814" s="54">
        <f ca="1">EXP(E814*(1/'Input Parameters'!$E$22-1/G814))</f>
        <v>0.13604591450826217</v>
      </c>
      <c r="I814" s="10">
        <f t="shared" ca="1" si="87"/>
        <v>0.4312050560688554</v>
      </c>
      <c r="J814" s="29">
        <f ca="1">_xlfn.BETA.INV(I814,'Input Parameters'!$L$24,'Input Parameters'!$M$24,'Input Parameters'!$J$24,'Input Parameters'!$K$24)</f>
        <v>0.57903052096080321</v>
      </c>
      <c r="K814" s="156">
        <f ca="1">('Input Parameters'!$E$25/'Input Parameters'!$E$31)^$J814</f>
        <v>1.5706147587612861E-2</v>
      </c>
      <c r="L814" s="66">
        <f ca="1">$H814*$C814*'Input Parameters'!$E$23*K814</f>
        <v>1.1006638117332546</v>
      </c>
      <c r="M814" s="23">
        <f t="shared" ca="1" si="88"/>
        <v>0.36773802638802078</v>
      </c>
      <c r="N814" s="15">
        <f ca="1">_xlfn.NORM.INV(M814,'Input Parameters'!$E$26,'Input Parameters'!$F$26)</f>
        <v>2.6905145106042812E-2</v>
      </c>
      <c r="O814" s="8">
        <f t="shared" ca="1" si="89"/>
        <v>0.35943190769394417</v>
      </c>
      <c r="P814" s="29">
        <f ca="1">_xlfn.LOGNORM.INV(O814,'Input Parameters'!$H$27,'Input Parameters'!$I$27)</f>
        <v>1.2140402208424392</v>
      </c>
      <c r="Q814" s="10"/>
      <c r="R814" s="15">
        <f>'Input Parameters'!$E$28</f>
        <v>12.7</v>
      </c>
      <c r="S814" s="10">
        <f t="shared" ca="1" si="90"/>
        <v>0.40803651311405509</v>
      </c>
      <c r="T814" s="25">
        <f ca="1">_xlfn.LOGNORM.INV(S814,'Input Parameters'!$H$29,'Input Parameters'!$I$29)</f>
        <v>56.730809633311281</v>
      </c>
      <c r="U814" s="10">
        <f t="shared" ca="1" si="91"/>
        <v>0.3831412957489494</v>
      </c>
      <c r="V814" s="29">
        <f ca="1">IF('Input Parameters'!$D$30="Beta",_xlfn.BETA.INV(U814,'Input Parameters'!$L$30,'Input Parameters'!$M$30,'Input Parameters'!$J$30,'Input Parameters'!$K$30),IF('Input Parameters'!$D$30="LogNorm",_xlfn.LOGNORM.INV(U814,'Input Parameters'!$H$30,'Input Parameters'!$I$30)))</f>
        <v>0.88868815524946765</v>
      </c>
      <c r="W814" s="2">
        <f ca="1">N814+(P814-N814)*(1-ERF((T814-R814)/(2*SQRT(L814*'Input Parameters'!$E$31))))</f>
        <v>3.0467438485695872E-2</v>
      </c>
      <c r="X814">
        <f t="shared" ca="1" si="92"/>
        <v>1</v>
      </c>
      <c r="Y814" s="7"/>
    </row>
    <row r="815" spans="1:25" ht="15" customHeight="1" x14ac:dyDescent="0.3">
      <c r="A815" s="130">
        <v>808</v>
      </c>
      <c r="B815" s="10">
        <f t="shared" ca="1" si="84"/>
        <v>0.84399967387872377</v>
      </c>
      <c r="C815" s="57">
        <f ca="1">_xlfn.NORM.INV(B815,'Input Parameters'!$E$19,'Input Parameters'!$F$19)</f>
        <v>652.73228557072798</v>
      </c>
      <c r="D815" s="10">
        <f t="shared" ca="1" si="85"/>
        <v>0.83438565303001933</v>
      </c>
      <c r="E815" s="59">
        <f ca="1">IF(_xlfn.NORM.INV(D815,'Input Parameters'!$E$20,'Input Parameters'!$F$20)&lt;3500,3500,IF(_xlfn.NORM.INV(D815,'Input Parameters'!$E$20,'Input Parameters'!$F$20)&gt;5500,5500,_xlfn.NORM.INV(D815,'Input Parameters'!$E$20,'Input Parameters'!$F$20)))</f>
        <v>5480.1493808672112</v>
      </c>
      <c r="F815" s="10">
        <f t="shared" ca="1" si="86"/>
        <v>0.74905891615505704</v>
      </c>
      <c r="G815" s="61">
        <f ca="1">_xlfn.NORM.INV(F815,'Input Parameters'!$E$21,'Input Parameters'!$F$21)</f>
        <v>290.12823551329461</v>
      </c>
      <c r="H815" s="54">
        <f ca="1">EXP(E815*(1/'Input Parameters'!$E$22-1/G815))</f>
        <v>0.8309938387873641</v>
      </c>
      <c r="I815" s="10">
        <f t="shared" ca="1" si="87"/>
        <v>0.16319666807657873</v>
      </c>
      <c r="J815" s="29">
        <f ca="1">_xlfn.BETA.INV(I815,'Input Parameters'!$L$24,'Input Parameters'!$M$24,'Input Parameters'!$J$24,'Input Parameters'!$K$24)</f>
        <v>0.44570852823388629</v>
      </c>
      <c r="K815" s="156">
        <f ca="1">('Input Parameters'!$E$25/'Input Parameters'!$E$31)^$J815</f>
        <v>4.0871944724126551E-2</v>
      </c>
      <c r="L815" s="66">
        <f ca="1">$H815*$C815*'Input Parameters'!$E$23*K815</f>
        <v>22.16961751963148</v>
      </c>
      <c r="M815" s="23">
        <f t="shared" ca="1" si="88"/>
        <v>0.60889498457533886</v>
      </c>
      <c r="N815" s="15">
        <f ca="1">_xlfn.NORM.INV(M815,'Input Parameters'!$E$26,'Input Parameters'!$F$26)</f>
        <v>3.9805242920046661E-2</v>
      </c>
      <c r="O815" s="8">
        <f t="shared" ca="1" si="89"/>
        <v>0.40593346821645104</v>
      </c>
      <c r="P815" s="29">
        <f ca="1">_xlfn.LOGNORM.INV(O815,'Input Parameters'!$H$27,'Input Parameters'!$I$27)</f>
        <v>1.2813446239639894</v>
      </c>
      <c r="Q815" s="10"/>
      <c r="R815" s="15">
        <f>'Input Parameters'!$E$28</f>
        <v>12.7</v>
      </c>
      <c r="S815" s="10">
        <f t="shared" ca="1" si="90"/>
        <v>0.19169195234790948</v>
      </c>
      <c r="T815" s="25">
        <f ca="1">_xlfn.LOGNORM.INV(S815,'Input Parameters'!$H$29,'Input Parameters'!$I$29)</f>
        <v>52.802888922365341</v>
      </c>
      <c r="U815" s="10">
        <f t="shared" ca="1" si="91"/>
        <v>0.13393447665215175</v>
      </c>
      <c r="V815" s="29">
        <f ca="1">IF('Input Parameters'!$D$30="Beta",_xlfn.BETA.INV(U815,'Input Parameters'!$L$30,'Input Parameters'!$M$30,'Input Parameters'!$J$30,'Input Parameters'!$K$30),IF('Input Parameters'!$D$30="LogNorm",_xlfn.LOGNORM.INV(U815,'Input Parameters'!$H$30,'Input Parameters'!$I$30)))</f>
        <v>0.64550539156142694</v>
      </c>
      <c r="W815" s="2">
        <f ca="1">N815+(P815-N815)*(1-ERF((T815-R815)/(2*SQRT(L815*'Input Parameters'!$E$31))))</f>
        <v>0.71893144526636488</v>
      </c>
      <c r="X815">
        <f t="shared" ca="1" si="92"/>
        <v>0</v>
      </c>
      <c r="Y815" s="7"/>
    </row>
    <row r="816" spans="1:25" ht="15" customHeight="1" x14ac:dyDescent="0.3">
      <c r="A816" s="130">
        <v>809</v>
      </c>
      <c r="B816" s="10">
        <f t="shared" ca="1" si="84"/>
        <v>0.18438116285594697</v>
      </c>
      <c r="C816" s="57">
        <f ca="1">_xlfn.NORM.INV(B816,'Input Parameters'!$E$19,'Input Parameters'!$F$19)</f>
        <v>491.35189575788149</v>
      </c>
      <c r="D816" s="10">
        <f t="shared" ca="1" si="85"/>
        <v>0.29707664176233717</v>
      </c>
      <c r="E816" s="59">
        <f ca="1">IF(_xlfn.NORM.INV(D816,'Input Parameters'!$E$20,'Input Parameters'!$F$20)&lt;3500,3500,IF(_xlfn.NORM.INV(D816,'Input Parameters'!$E$20,'Input Parameters'!$F$20)&gt;5500,5500,_xlfn.NORM.INV(D816,'Input Parameters'!$E$20,'Input Parameters'!$F$20)))</f>
        <v>4427.0210411202524</v>
      </c>
      <c r="F816" s="10">
        <f t="shared" ca="1" si="86"/>
        <v>0.45662199333743769</v>
      </c>
      <c r="G816" s="61">
        <f ca="1">_xlfn.NORM.INV(F816,'Input Parameters'!$E$21,'Input Parameters'!$F$21)</f>
        <v>283.99367121690142</v>
      </c>
      <c r="H816" s="54">
        <f ca="1">EXP(E816*(1/'Input Parameters'!$E$22-1/G816))</f>
        <v>0.6193016494126059</v>
      </c>
      <c r="I816" s="10">
        <f t="shared" ca="1" si="87"/>
        <v>0.62224014563531294</v>
      </c>
      <c r="J816" s="29">
        <f ca="1">_xlfn.BETA.INV(I816,'Input Parameters'!$L$24,'Input Parameters'!$M$24,'Input Parameters'!$J$24,'Input Parameters'!$K$24)</f>
        <v>0.65642618658866514</v>
      </c>
      <c r="K816" s="156">
        <f ca="1">('Input Parameters'!$E$25/'Input Parameters'!$E$31)^$J816</f>
        <v>9.0146470150806682E-3</v>
      </c>
      <c r="L816" s="66">
        <f ca="1">$H816*$C816*'Input Parameters'!$E$23*K816</f>
        <v>2.7431123693961088</v>
      </c>
      <c r="M816" s="23">
        <f t="shared" ca="1" si="88"/>
        <v>0.56925227329401995</v>
      </c>
      <c r="N816" s="15">
        <f ca="1">_xlfn.NORM.INV(M816,'Input Parameters'!$E$26,'Input Parameters'!$F$26)</f>
        <v>3.7663887430952295E-2</v>
      </c>
      <c r="O816" s="8">
        <f t="shared" ca="1" si="89"/>
        <v>0.43641215815627743</v>
      </c>
      <c r="P816" s="29">
        <f ca="1">_xlfn.LOGNORM.INV(O816,'Input Parameters'!$H$27,'Input Parameters'!$I$27)</f>
        <v>1.3263015338949258</v>
      </c>
      <c r="Q816" s="10"/>
      <c r="R816" s="15">
        <f>'Input Parameters'!$E$28</f>
        <v>12.7</v>
      </c>
      <c r="S816" s="10">
        <f t="shared" ca="1" si="90"/>
        <v>0.69286072621132011</v>
      </c>
      <c r="T816" s="25">
        <f ca="1">_xlfn.LOGNORM.INV(S816,'Input Parameters'!$H$29,'Input Parameters'!$I$29)</f>
        <v>61.621758374670449</v>
      </c>
      <c r="U816" s="10">
        <f t="shared" ca="1" si="91"/>
        <v>0.26043514415531077</v>
      </c>
      <c r="V816" s="29">
        <f ca="1">IF('Input Parameters'!$D$30="Beta",_xlfn.BETA.INV(U816,'Input Parameters'!$L$30,'Input Parameters'!$M$30,'Input Parameters'!$J$30,'Input Parameters'!$K$30),IF('Input Parameters'!$D$30="LogNorm",_xlfn.LOGNORM.INV(U816,'Input Parameters'!$H$30,'Input Parameters'!$I$30)))</f>
        <v>0.77571902659266745</v>
      </c>
      <c r="W816" s="2">
        <f ca="1">N816+(P816-N816)*(1-ERF((T816-R816)/(2*SQRT(L816*'Input Parameters'!$E$31))))</f>
        <v>8.5007684612388834E-2</v>
      </c>
      <c r="X816">
        <f t="shared" ca="1" si="92"/>
        <v>1</v>
      </c>
      <c r="Y816" s="7"/>
    </row>
    <row r="817" spans="1:25" ht="15" customHeight="1" x14ac:dyDescent="0.3">
      <c r="A817" s="130">
        <v>810</v>
      </c>
      <c r="B817" s="10">
        <f t="shared" ca="1" si="84"/>
        <v>0.32751321950034107</v>
      </c>
      <c r="C817" s="57">
        <f ca="1">_xlfn.NORM.INV(B817,'Input Parameters'!$E$19,'Input Parameters'!$F$19)</f>
        <v>529.54621536936713</v>
      </c>
      <c r="D817" s="10">
        <f t="shared" ca="1" si="85"/>
        <v>0.72789471522610194</v>
      </c>
      <c r="E817" s="59">
        <f ca="1">IF(_xlfn.NORM.INV(D817,'Input Parameters'!$E$20,'Input Parameters'!$F$20)&lt;3500,3500,IF(_xlfn.NORM.INV(D817,'Input Parameters'!$E$20,'Input Parameters'!$F$20)&gt;5500,5500,_xlfn.NORM.INV(D817,'Input Parameters'!$E$20,'Input Parameters'!$F$20)))</f>
        <v>5224.5206996272445</v>
      </c>
      <c r="F817" s="10">
        <f t="shared" ca="1" si="86"/>
        <v>0.7913555674548991</v>
      </c>
      <c r="G817" s="61">
        <f ca="1">_xlfn.NORM.INV(F817,'Input Parameters'!$E$21,'Input Parameters'!$F$21)</f>
        <v>291.22551128766827</v>
      </c>
      <c r="H817" s="54">
        <f ca="1">EXP(E817*(1/'Input Parameters'!$E$22-1/G817))</f>
        <v>0.89704591517799159</v>
      </c>
      <c r="I817" s="10">
        <f t="shared" ca="1" si="87"/>
        <v>0.73135779182540284</v>
      </c>
      <c r="J817" s="29">
        <f ca="1">_xlfn.BETA.INV(I817,'Input Parameters'!$L$24,'Input Parameters'!$M$24,'Input Parameters'!$J$24,'Input Parameters'!$K$24)</f>
        <v>0.70256863585963547</v>
      </c>
      <c r="K817" s="156">
        <f ca="1">('Input Parameters'!$E$25/'Input Parameters'!$E$31)^$J817</f>
        <v>6.4743333097584347E-3</v>
      </c>
      <c r="L817" s="66">
        <f ca="1">$H817*$C817*'Input Parameters'!$E$23*K817</f>
        <v>3.0754848732880031</v>
      </c>
      <c r="M817" s="23">
        <f t="shared" ca="1" si="88"/>
        <v>0.70013481527726817</v>
      </c>
      <c r="N817" s="15">
        <f ca="1">_xlfn.NORM.INV(M817,'Input Parameters'!$E$26,'Input Parameters'!$F$26)</f>
        <v>4.5020554191970194E-2</v>
      </c>
      <c r="O817" s="8">
        <f t="shared" ca="1" si="89"/>
        <v>0.21709847649091851</v>
      </c>
      <c r="P817" s="29">
        <f ca="1">_xlfn.LOGNORM.INV(O817,'Input Parameters'!$H$27,'Input Parameters'!$I$27)</f>
        <v>1.0072594920436537</v>
      </c>
      <c r="Q817" s="10"/>
      <c r="R817" s="15">
        <f>'Input Parameters'!$E$28</f>
        <v>12.7</v>
      </c>
      <c r="S817" s="10">
        <f t="shared" ca="1" si="90"/>
        <v>0.27145617740608941</v>
      </c>
      <c r="T817" s="25">
        <f ca="1">_xlfn.LOGNORM.INV(S817,'Input Parameters'!$H$29,'Input Parameters'!$I$29)</f>
        <v>54.386901495374374</v>
      </c>
      <c r="U817" s="10">
        <f t="shared" ca="1" si="91"/>
        <v>0.285198546220505</v>
      </c>
      <c r="V817" s="29">
        <f ca="1">IF('Input Parameters'!$D$30="Beta",_xlfn.BETA.INV(U817,'Input Parameters'!$L$30,'Input Parameters'!$M$30,'Input Parameters'!$J$30,'Input Parameters'!$K$30),IF('Input Parameters'!$D$30="LogNorm",_xlfn.LOGNORM.INV(U817,'Input Parameters'!$H$30,'Input Parameters'!$I$30)))</f>
        <v>0.79885862350152148</v>
      </c>
      <c r="W817" s="2">
        <f ca="1">N817+(P817-N817)*(1-ERF((T817-R817)/(2*SQRT(L817*'Input Parameters'!$E$31))))</f>
        <v>0.13430950491527155</v>
      </c>
      <c r="X817">
        <f t="shared" ca="1" si="92"/>
        <v>1</v>
      </c>
      <c r="Y817" s="7"/>
    </row>
    <row r="818" spans="1:25" ht="15" customHeight="1" x14ac:dyDescent="0.3">
      <c r="A818" s="130">
        <v>811</v>
      </c>
      <c r="B818" s="10">
        <f t="shared" ca="1" si="84"/>
        <v>0.1116762204865398</v>
      </c>
      <c r="C818" s="57">
        <f ca="1">_xlfn.NORM.INV(B818,'Input Parameters'!$E$19,'Input Parameters'!$F$19)</f>
        <v>464.40756052165654</v>
      </c>
      <c r="D818" s="10">
        <f t="shared" ca="1" si="85"/>
        <v>0.46612711937052409</v>
      </c>
      <c r="E818" s="59">
        <f ca="1">IF(_xlfn.NORM.INV(D818,'Input Parameters'!$E$20,'Input Parameters'!$F$20)&lt;3500,3500,IF(_xlfn.NORM.INV(D818,'Input Parameters'!$E$20,'Input Parameters'!$F$20)&gt;5500,5500,_xlfn.NORM.INV(D818,'Input Parameters'!$E$20,'Input Parameters'!$F$20)))</f>
        <v>4740.493702724425</v>
      </c>
      <c r="F818" s="10">
        <f t="shared" ca="1" si="86"/>
        <v>4.7728265960829686E-2</v>
      </c>
      <c r="G818" s="61">
        <f ca="1">_xlfn.NORM.INV(F818,'Input Parameters'!$E$21,'Input Parameters'!$F$21)</f>
        <v>271.74509181268576</v>
      </c>
      <c r="H818" s="54">
        <f ca="1">EXP(E818*(1/'Input Parameters'!$E$22-1/G818))</f>
        <v>0.28210533965057066</v>
      </c>
      <c r="I818" s="10">
        <f t="shared" ca="1" si="87"/>
        <v>0.74437048206028078</v>
      </c>
      <c r="J818" s="29">
        <f ca="1">_xlfn.BETA.INV(I818,'Input Parameters'!$L$24,'Input Parameters'!$M$24,'Input Parameters'!$J$24,'Input Parameters'!$K$24)</f>
        <v>0.70840704772871166</v>
      </c>
      <c r="K818" s="156">
        <f ca="1">('Input Parameters'!$E$25/'Input Parameters'!$E$31)^$J818</f>
        <v>6.2087743688434838E-3</v>
      </c>
      <c r="L818" s="66">
        <f ca="1">$H818*$C818*'Input Parameters'!$E$23*K818</f>
        <v>0.8134230324205366</v>
      </c>
      <c r="M818" s="23">
        <f t="shared" ca="1" si="88"/>
        <v>0.2579015797087546</v>
      </c>
      <c r="N818" s="15">
        <f ca="1">_xlfn.NORM.INV(M818,'Input Parameters'!$E$26,'Input Parameters'!$F$26)</f>
        <v>2.0353606444693976E-2</v>
      </c>
      <c r="O818" s="8">
        <f t="shared" ca="1" si="89"/>
        <v>0.35650513985945942</v>
      </c>
      <c r="P818" s="29">
        <f ca="1">_xlfn.LOGNORM.INV(O818,'Input Parameters'!$H$27,'Input Parameters'!$I$27)</f>
        <v>1.209837407029531</v>
      </c>
      <c r="Q818" s="10"/>
      <c r="R818" s="15">
        <f>'Input Parameters'!$E$28</f>
        <v>12.7</v>
      </c>
      <c r="S818" s="10">
        <f t="shared" ca="1" si="90"/>
        <v>0.66361149285550836</v>
      </c>
      <c r="T818" s="25">
        <f ca="1">_xlfn.LOGNORM.INV(S818,'Input Parameters'!$H$29,'Input Parameters'!$I$29)</f>
        <v>61.059543785396549</v>
      </c>
      <c r="U818" s="10">
        <f t="shared" ca="1" si="91"/>
        <v>0.998691800935123</v>
      </c>
      <c r="V818" s="29">
        <f ca="1">IF('Input Parameters'!$D$30="Beta",_xlfn.BETA.INV(U818,'Input Parameters'!$L$30,'Input Parameters'!$M$30,'Input Parameters'!$J$30,'Input Parameters'!$K$30),IF('Input Parameters'!$D$30="LogNorm",_xlfn.LOGNORM.INV(U818,'Input Parameters'!$H$30,'Input Parameters'!$I$30)))</f>
        <v>3.2739841307037021</v>
      </c>
      <c r="W818" s="2">
        <f ca="1">N818+(P818-N818)*(1-ERF((T818-R818)/(2*SQRT(L818*'Input Parameters'!$E$31))))</f>
        <v>2.0531733049968994E-2</v>
      </c>
      <c r="X818">
        <f t="shared" ca="1" si="92"/>
        <v>1</v>
      </c>
      <c r="Y818" s="7"/>
    </row>
    <row r="819" spans="1:25" ht="15" customHeight="1" x14ac:dyDescent="0.3">
      <c r="A819" s="130">
        <v>812</v>
      </c>
      <c r="B819" s="10">
        <f t="shared" ca="1" si="84"/>
        <v>0.19339953060353199</v>
      </c>
      <c r="C819" s="57">
        <f ca="1">_xlfn.NORM.INV(B819,'Input Parameters'!$E$19,'Input Parameters'!$F$19)</f>
        <v>494.17058594888647</v>
      </c>
      <c r="D819" s="10">
        <f t="shared" ca="1" si="85"/>
        <v>2.2255602395833129E-3</v>
      </c>
      <c r="E819" s="59">
        <f ca="1">IF(_xlfn.NORM.INV(D819,'Input Parameters'!$E$20,'Input Parameters'!$F$20)&lt;3500,3500,IF(_xlfn.NORM.INV(D819,'Input Parameters'!$E$20,'Input Parameters'!$F$20)&gt;5500,5500,_xlfn.NORM.INV(D819,'Input Parameters'!$E$20,'Input Parameters'!$F$20)))</f>
        <v>3500</v>
      </c>
      <c r="F819" s="10">
        <f t="shared" ca="1" si="86"/>
        <v>0.1340068671833855</v>
      </c>
      <c r="G819" s="61">
        <f ca="1">_xlfn.NORM.INV(F819,'Input Parameters'!$E$21,'Input Parameters'!$F$21)</f>
        <v>276.14388434531315</v>
      </c>
      <c r="H819" s="54">
        <f ca="1">EXP(E819*(1/'Input Parameters'!$E$22-1/G819))</f>
        <v>0.4823142385044748</v>
      </c>
      <c r="I819" s="10">
        <f t="shared" ca="1" si="87"/>
        <v>0.40606241145894784</v>
      </c>
      <c r="J819" s="29">
        <f ca="1">_xlfn.BETA.INV(I819,'Input Parameters'!$L$24,'Input Parameters'!$M$24,'Input Parameters'!$J$24,'Input Parameters'!$K$24)</f>
        <v>0.56848732389889167</v>
      </c>
      <c r="K819" s="156">
        <f ca="1">('Input Parameters'!$E$25/'Input Parameters'!$E$31)^$J819</f>
        <v>1.6940112480131601E-2</v>
      </c>
      <c r="L819" s="66">
        <f ca="1">$H819*$C819*'Input Parameters'!$E$23*K819</f>
        <v>4.0375997460483237</v>
      </c>
      <c r="M819" s="23">
        <f t="shared" ca="1" si="88"/>
        <v>0.96617741318428008</v>
      </c>
      <c r="N819" s="15">
        <f ca="1">_xlfn.NORM.INV(M819,'Input Parameters'!$E$26,'Input Parameters'!$F$26)</f>
        <v>7.2374627888841261E-2</v>
      </c>
      <c r="O819" s="8">
        <f t="shared" ca="1" si="89"/>
        <v>0.58903086743678867</v>
      </c>
      <c r="P819" s="29">
        <f ca="1">_xlfn.LOGNORM.INV(O819,'Input Parameters'!$H$27,'Input Parameters'!$I$27)</f>
        <v>1.572674511966089</v>
      </c>
      <c r="Q819" s="10"/>
      <c r="R819" s="15">
        <f>'Input Parameters'!$E$28</f>
        <v>12.7</v>
      </c>
      <c r="S819" s="10">
        <f t="shared" ca="1" si="90"/>
        <v>0.75546821183826551</v>
      </c>
      <c r="T819" s="25">
        <f ca="1">_xlfn.LOGNORM.INV(S819,'Input Parameters'!$H$29,'Input Parameters'!$I$29)</f>
        <v>62.935007896193063</v>
      </c>
      <c r="U819" s="10">
        <f t="shared" ca="1" si="91"/>
        <v>0.25196753341076517</v>
      </c>
      <c r="V819" s="29">
        <f ca="1">IF('Input Parameters'!$D$30="Beta",_xlfn.BETA.INV(U819,'Input Parameters'!$L$30,'Input Parameters'!$M$30,'Input Parameters'!$J$30,'Input Parameters'!$K$30),IF('Input Parameters'!$D$30="LogNorm",_xlfn.LOGNORM.INV(U819,'Input Parameters'!$H$30,'Input Parameters'!$I$30)))</f>
        <v>0.76771340124739829</v>
      </c>
      <c r="W819" s="2">
        <f ca="1">N819+(P819-N819)*(1-ERF((T819-R819)/(2*SQRT(L819*'Input Parameters'!$E$31))))</f>
        <v>0.18804261940779965</v>
      </c>
      <c r="X819">
        <f t="shared" ca="1" si="92"/>
        <v>1</v>
      </c>
      <c r="Y819" s="7"/>
    </row>
    <row r="820" spans="1:25" ht="15" customHeight="1" x14ac:dyDescent="0.3">
      <c r="A820" s="130">
        <v>813</v>
      </c>
      <c r="B820" s="10">
        <f t="shared" ca="1" si="84"/>
        <v>0.53128998367476055</v>
      </c>
      <c r="C820" s="57">
        <f ca="1">_xlfn.NORM.INV(B820,'Input Parameters'!$E$19,'Input Parameters'!$F$19)</f>
        <v>573.93434393090843</v>
      </c>
      <c r="D820" s="10">
        <f t="shared" ca="1" si="85"/>
        <v>0.10569865197582973</v>
      </c>
      <c r="E820" s="59">
        <f ca="1">IF(_xlfn.NORM.INV(D820,'Input Parameters'!$E$20,'Input Parameters'!$F$20)&lt;3500,3500,IF(_xlfn.NORM.INV(D820,'Input Parameters'!$E$20,'Input Parameters'!$F$20)&gt;5500,5500,_xlfn.NORM.INV(D820,'Input Parameters'!$E$20,'Input Parameters'!$F$20)))</f>
        <v>3925.1872940962157</v>
      </c>
      <c r="F820" s="10">
        <f t="shared" ca="1" si="86"/>
        <v>0.9798033639386573</v>
      </c>
      <c r="G820" s="61">
        <f ca="1">_xlfn.NORM.INV(F820,'Input Parameters'!$E$21,'Input Parameters'!$F$21)</f>
        <v>300.9606776523147</v>
      </c>
      <c r="H820" s="54">
        <f ca="1">EXP(E820*(1/'Input Parameters'!$E$22-1/G820))</f>
        <v>1.4252546467804961</v>
      </c>
      <c r="I820" s="10">
        <f t="shared" ca="1" si="87"/>
        <v>0.67219558607267982</v>
      </c>
      <c r="J820" s="29">
        <f ca="1">_xlfn.BETA.INV(I820,'Input Parameters'!$L$24,'Input Parameters'!$M$24,'Input Parameters'!$J$24,'Input Parameters'!$K$24)</f>
        <v>0.67706263499698838</v>
      </c>
      <c r="K820" s="156">
        <f ca="1">('Input Parameters'!$E$25/'Input Parameters'!$E$31)^$J820</f>
        <v>7.7742279417597872E-3</v>
      </c>
      <c r="L820" s="66">
        <f ca="1">$H820*$C820*'Input Parameters'!$E$23*K820</f>
        <v>6.3593385965421767</v>
      </c>
      <c r="M820" s="23">
        <f t="shared" ca="1" si="88"/>
        <v>0.42932492851053283</v>
      </c>
      <c r="N820" s="15">
        <f ca="1">_xlfn.NORM.INV(M820,'Input Parameters'!$E$26,'Input Parameters'!$F$26)</f>
        <v>3.0260044798593642E-2</v>
      </c>
      <c r="O820" s="8">
        <f t="shared" ca="1" si="89"/>
        <v>0.45011059740809967</v>
      </c>
      <c r="P820" s="29">
        <f ca="1">_xlfn.LOGNORM.INV(O820,'Input Parameters'!$H$27,'Input Parameters'!$I$27)</f>
        <v>1.3468136696440025</v>
      </c>
      <c r="Q820" s="10"/>
      <c r="R820" s="15">
        <f>'Input Parameters'!$E$28</f>
        <v>12.7</v>
      </c>
      <c r="S820" s="10">
        <f t="shared" ca="1" si="90"/>
        <v>0.58407934063908873</v>
      </c>
      <c r="T820" s="25">
        <f ca="1">_xlfn.LOGNORM.INV(S820,'Input Parameters'!$H$29,'Input Parameters'!$I$29)</f>
        <v>59.636763719038107</v>
      </c>
      <c r="U820" s="10">
        <f t="shared" ca="1" si="91"/>
        <v>0.59974599292979314</v>
      </c>
      <c r="V820" s="29">
        <f ca="1">IF('Input Parameters'!$D$30="Beta",_xlfn.BETA.INV(U820,'Input Parameters'!$L$30,'Input Parameters'!$M$30,'Input Parameters'!$J$30,'Input Parameters'!$K$30),IF('Input Parameters'!$D$30="LogNorm",_xlfn.LOGNORM.INV(U820,'Input Parameters'!$H$30,'Input Parameters'!$I$30)))</f>
        <v>1.1039049758143558</v>
      </c>
      <c r="W820" s="2">
        <f ca="1">N820+(P820-N820)*(1-ERF((T820-R820)/(2*SQRT(L820*'Input Parameters'!$E$31))))</f>
        <v>0.27795268502855203</v>
      </c>
      <c r="X820">
        <f t="shared" ca="1" si="92"/>
        <v>1</v>
      </c>
      <c r="Y820" s="7"/>
    </row>
    <row r="821" spans="1:25" ht="15" customHeight="1" x14ac:dyDescent="0.3">
      <c r="A821" s="130">
        <v>814</v>
      </c>
      <c r="B821" s="10">
        <f t="shared" ca="1" si="84"/>
        <v>0.99703007176873892</v>
      </c>
      <c r="C821" s="57">
        <f ca="1">_xlfn.NORM.INV(B821,'Input Parameters'!$E$19,'Input Parameters'!$F$19)</f>
        <v>799.7665258804102</v>
      </c>
      <c r="D821" s="10">
        <f t="shared" ca="1" si="85"/>
        <v>0.95167549054069589</v>
      </c>
      <c r="E821" s="59">
        <f ca="1">IF(_xlfn.NORM.INV(D821,'Input Parameters'!$E$20,'Input Parameters'!$F$20)&lt;3500,3500,IF(_xlfn.NORM.INV(D821,'Input Parameters'!$E$20,'Input Parameters'!$F$20)&gt;5500,5500,_xlfn.NORM.INV(D821,'Input Parameters'!$E$20,'Input Parameters'!$F$20)))</f>
        <v>5500</v>
      </c>
      <c r="F821" s="10">
        <f t="shared" ca="1" si="86"/>
        <v>0.30252125078908743</v>
      </c>
      <c r="G821" s="61">
        <f ca="1">_xlfn.NORM.INV(F821,'Input Parameters'!$E$21,'Input Parameters'!$F$21)</f>
        <v>280.78510020926558</v>
      </c>
      <c r="H821" s="54">
        <f ca="1">EXP(E821*(1/'Input Parameters'!$E$22-1/G821))</f>
        <v>0.44193038800466738</v>
      </c>
      <c r="I821" s="10">
        <f t="shared" ca="1" si="87"/>
        <v>4.1765471144632693E-2</v>
      </c>
      <c r="J821" s="29">
        <f ca="1">_xlfn.BETA.INV(I821,'Input Parameters'!$L$24,'Input Parameters'!$M$24,'Input Parameters'!$J$24,'Input Parameters'!$K$24)</f>
        <v>0.32793013255547337</v>
      </c>
      <c r="K821" s="156">
        <f ca="1">('Input Parameters'!$E$25/'Input Parameters'!$E$31)^$J821</f>
        <v>9.5138414139047611E-2</v>
      </c>
      <c r="L821" s="66">
        <f ca="1">$H821*$C821*'Input Parameters'!$E$23*K821</f>
        <v>33.625828703934673</v>
      </c>
      <c r="M821" s="23">
        <f t="shared" ca="1" si="88"/>
        <v>0.88505017183102208</v>
      </c>
      <c r="N821" s="15">
        <f ca="1">_xlfn.NORM.INV(M821,'Input Parameters'!$E$26,'Input Parameters'!$F$26)</f>
        <v>5.9212964966158181E-2</v>
      </c>
      <c r="O821" s="8">
        <f t="shared" ca="1" si="89"/>
        <v>0.68035444836070802</v>
      </c>
      <c r="P821" s="29">
        <f ca="1">_xlfn.LOGNORM.INV(O821,'Input Parameters'!$H$27,'Input Parameters'!$I$27)</f>
        <v>1.7516628997383259</v>
      </c>
      <c r="Q821" s="10"/>
      <c r="R821" s="15">
        <f>'Input Parameters'!$E$28</f>
        <v>12.7</v>
      </c>
      <c r="S821" s="10">
        <f t="shared" ca="1" si="90"/>
        <v>0.54920892025694568</v>
      </c>
      <c r="T821" s="25">
        <f ca="1">_xlfn.LOGNORM.INV(S821,'Input Parameters'!$H$29,'Input Parameters'!$I$29)</f>
        <v>59.045958298400002</v>
      </c>
      <c r="U821" s="10">
        <f t="shared" ca="1" si="91"/>
        <v>0.79520733341032013</v>
      </c>
      <c r="V821" s="29">
        <f ca="1">IF('Input Parameters'!$D$30="Beta",_xlfn.BETA.INV(U821,'Input Parameters'!$L$30,'Input Parameters'!$M$30,'Input Parameters'!$J$30,'Input Parameters'!$K$30),IF('Input Parameters'!$D$30="LogNorm",_xlfn.LOGNORM.INV(U821,'Input Parameters'!$H$30,'Input Parameters'!$I$30)))</f>
        <v>1.3831915254610849</v>
      </c>
      <c r="W821" s="2">
        <f ca="1">N821+(P821-N821)*(1-ERF((T821-R821)/(2*SQRT(L821*'Input Parameters'!$E$31))))</f>
        <v>1.0272515375719173</v>
      </c>
      <c r="X821">
        <f t="shared" ca="1" si="92"/>
        <v>1</v>
      </c>
      <c r="Y821" s="7"/>
    </row>
    <row r="822" spans="1:25" ht="15" customHeight="1" x14ac:dyDescent="0.3">
      <c r="A822" s="130">
        <v>815</v>
      </c>
      <c r="B822" s="10">
        <f t="shared" ca="1" si="84"/>
        <v>0.91780069678705223</v>
      </c>
      <c r="C822" s="57">
        <f ca="1">_xlfn.NORM.INV(B822,'Input Parameters'!$E$19,'Input Parameters'!$F$19)</f>
        <v>684.79126134226715</v>
      </c>
      <c r="D822" s="10">
        <f t="shared" ca="1" si="85"/>
        <v>0.346375697581775</v>
      </c>
      <c r="E822" s="59">
        <f ca="1">IF(_xlfn.NORM.INV(D822,'Input Parameters'!$E$20,'Input Parameters'!$F$20)&lt;3500,3500,IF(_xlfn.NORM.INV(D822,'Input Parameters'!$E$20,'Input Parameters'!$F$20)&gt;5500,5500,_xlfn.NORM.INV(D822,'Input Parameters'!$E$20,'Input Parameters'!$F$20)))</f>
        <v>4523.4132167374037</v>
      </c>
      <c r="F822" s="10">
        <f t="shared" ca="1" si="86"/>
        <v>0.98048769490233989</v>
      </c>
      <c r="G822" s="61">
        <f ca="1">_xlfn.NORM.INV(F822,'Input Parameters'!$E$21,'Input Parameters'!$F$21)</f>
        <v>301.07246855151288</v>
      </c>
      <c r="H822" s="54">
        <f ca="1">EXP(E822*(1/'Input Parameters'!$E$22-1/G822))</f>
        <v>1.5127614058157255</v>
      </c>
      <c r="I822" s="10">
        <f t="shared" ca="1" si="87"/>
        <v>0.27993056498122726</v>
      </c>
      <c r="J822" s="29">
        <f ca="1">_xlfn.BETA.INV(I822,'Input Parameters'!$L$24,'Input Parameters'!$M$24,'Input Parameters'!$J$24,'Input Parameters'!$K$24)</f>
        <v>0.51143915762316094</v>
      </c>
      <c r="K822" s="156">
        <f ca="1">('Input Parameters'!$E$25/'Input Parameters'!$E$31)^$J822</f>
        <v>2.5506213077899846E-2</v>
      </c>
      <c r="L822" s="66">
        <f ca="1">$H822*$C822*'Input Parameters'!$E$23*K822</f>
        <v>26.422543963199697</v>
      </c>
      <c r="M822" s="23">
        <f t="shared" ca="1" si="88"/>
        <v>0.37999355910733046</v>
      </c>
      <c r="N822" s="15">
        <f ca="1">_xlfn.NORM.INV(M822,'Input Parameters'!$E$26,'Input Parameters'!$F$26)</f>
        <v>2.7584548211213863E-2</v>
      </c>
      <c r="O822" s="8">
        <f t="shared" ca="1" si="89"/>
        <v>0.7023680845888125</v>
      </c>
      <c r="P822" s="29">
        <f ca="1">_xlfn.LOGNORM.INV(O822,'Input Parameters'!$H$27,'Input Parameters'!$I$27)</f>
        <v>1.8008000507777548</v>
      </c>
      <c r="Q822" s="10"/>
      <c r="R822" s="15">
        <f>'Input Parameters'!$E$28</f>
        <v>12.7</v>
      </c>
      <c r="S822" s="10">
        <f t="shared" ca="1" si="90"/>
        <v>8.1819509961795767E-2</v>
      </c>
      <c r="T822" s="25">
        <f ca="1">_xlfn.LOGNORM.INV(S822,'Input Parameters'!$H$29,'Input Parameters'!$I$29)</f>
        <v>49.801373421378493</v>
      </c>
      <c r="U822" s="10">
        <f t="shared" ca="1" si="91"/>
        <v>0.38719494682972111</v>
      </c>
      <c r="V822" s="29">
        <f ca="1">IF('Input Parameters'!$D$30="Beta",_xlfn.BETA.INV(U822,'Input Parameters'!$L$30,'Input Parameters'!$M$30,'Input Parameters'!$J$30,'Input Parameters'!$K$30),IF('Input Parameters'!$D$30="LogNorm",_xlfn.LOGNORM.INV(U822,'Input Parameters'!$H$30,'Input Parameters'!$I$30)))</f>
        <v>0.8924119014413342</v>
      </c>
      <c r="W822" s="2">
        <f ca="1">N822+(P822-N822)*(1-ERF((T822-R822)/(2*SQRT(L822*'Input Parameters'!$E$31))))</f>
        <v>1.1088739535996783</v>
      </c>
      <c r="X822">
        <f t="shared" ca="1" si="92"/>
        <v>0</v>
      </c>
      <c r="Y822" s="7"/>
    </row>
    <row r="823" spans="1:25" ht="15" customHeight="1" x14ac:dyDescent="0.3">
      <c r="A823" s="130">
        <v>816</v>
      </c>
      <c r="B823" s="10">
        <f t="shared" ca="1" si="84"/>
        <v>0.21851512914489757</v>
      </c>
      <c r="C823" s="57">
        <f ca="1">_xlfn.NORM.INV(B823,'Input Parameters'!$E$19,'Input Parameters'!$F$19)</f>
        <v>501.62509247868718</v>
      </c>
      <c r="D823" s="10">
        <f t="shared" ca="1" si="85"/>
        <v>0.77750490728670751</v>
      </c>
      <c r="E823" s="59">
        <f ca="1">IF(_xlfn.NORM.INV(D823,'Input Parameters'!$E$20,'Input Parameters'!$F$20)&lt;3500,3500,IF(_xlfn.NORM.INV(D823,'Input Parameters'!$E$20,'Input Parameters'!$F$20)&gt;5500,5500,_xlfn.NORM.INV(D823,'Input Parameters'!$E$20,'Input Parameters'!$F$20)))</f>
        <v>5334.6555974271378</v>
      </c>
      <c r="F823" s="10">
        <f t="shared" ca="1" si="86"/>
        <v>0.55687126961109312</v>
      </c>
      <c r="G823" s="61">
        <f ca="1">_xlfn.NORM.INV(F823,'Input Parameters'!$E$21,'Input Parameters'!$F$21)</f>
        <v>285.97430564395552</v>
      </c>
      <c r="H823" s="54">
        <f ca="1">EXP(E823*(1/'Input Parameters'!$E$22-1/G823))</f>
        <v>0.63935068670769357</v>
      </c>
      <c r="I823" s="10">
        <f t="shared" ca="1" si="87"/>
        <v>0.33355315309325639</v>
      </c>
      <c r="J823" s="29">
        <f ca="1">_xlfn.BETA.INV(I823,'Input Parameters'!$L$24,'Input Parameters'!$M$24,'Input Parameters'!$J$24,'Input Parameters'!$K$24)</f>
        <v>0.53676702282986022</v>
      </c>
      <c r="K823" s="156">
        <f ca="1">('Input Parameters'!$E$25/'Input Parameters'!$E$31)^$J823</f>
        <v>2.1268591834762263E-2</v>
      </c>
      <c r="L823" s="66">
        <f ca="1">$H823*$C823*'Input Parameters'!$E$23*K823</f>
        <v>6.821142549255498</v>
      </c>
      <c r="M823" s="23">
        <f t="shared" ca="1" si="88"/>
        <v>0.53964616929649556</v>
      </c>
      <c r="N823" s="15">
        <f ca="1">_xlfn.NORM.INV(M823,'Input Parameters'!$E$26,'Input Parameters'!$F$26)</f>
        <v>3.6090389429536011E-2</v>
      </c>
      <c r="O823" s="8">
        <f t="shared" ca="1" si="89"/>
        <v>0.45350779177437983</v>
      </c>
      <c r="P823" s="29">
        <f ca="1">_xlfn.LOGNORM.INV(O823,'Input Parameters'!$H$27,'Input Parameters'!$I$27)</f>
        <v>1.3519346547111804</v>
      </c>
      <c r="Q823" s="10"/>
      <c r="R823" s="15">
        <f>'Input Parameters'!$E$28</f>
        <v>12.7</v>
      </c>
      <c r="S823" s="10">
        <f t="shared" ca="1" si="90"/>
        <v>0.63353494797447174</v>
      </c>
      <c r="T823" s="25">
        <f ca="1">_xlfn.LOGNORM.INV(S823,'Input Parameters'!$H$29,'Input Parameters'!$I$29)</f>
        <v>60.506034611439389</v>
      </c>
      <c r="U823" s="10">
        <f t="shared" ca="1" si="91"/>
        <v>6.6641020136624096E-2</v>
      </c>
      <c r="V823" s="29">
        <f ca="1">IF('Input Parameters'!$D$30="Beta",_xlfn.BETA.INV(U823,'Input Parameters'!$L$30,'Input Parameters'!$M$30,'Input Parameters'!$J$30,'Input Parameters'!$K$30),IF('Input Parameters'!$D$30="LogNorm",_xlfn.LOGNORM.INV(U823,'Input Parameters'!$H$30,'Input Parameters'!$I$30)))</f>
        <v>0.55276727628732103</v>
      </c>
      <c r="W823" s="2">
        <f ca="1">N823+(P823-N823)*(1-ERF((T823-R823)/(2*SQRT(L823*'Input Parameters'!$E$31))))</f>
        <v>0.29341358403079681</v>
      </c>
      <c r="X823">
        <f t="shared" ca="1" si="92"/>
        <v>1</v>
      </c>
      <c r="Y823" s="7"/>
    </row>
    <row r="824" spans="1:25" ht="15" customHeight="1" x14ac:dyDescent="0.3">
      <c r="A824" s="130">
        <v>817</v>
      </c>
      <c r="B824" s="10">
        <f t="shared" ca="1" si="84"/>
        <v>0.9482140215118362</v>
      </c>
      <c r="C824" s="57">
        <f ca="1">_xlfn.NORM.INV(B824,'Input Parameters'!$E$19,'Input Parameters'!$F$19)</f>
        <v>704.84724499934805</v>
      </c>
      <c r="D824" s="10">
        <f t="shared" ca="1" si="85"/>
        <v>0.45345151245383386</v>
      </c>
      <c r="E824" s="59">
        <f ca="1">IF(_xlfn.NORM.INV(D824,'Input Parameters'!$E$20,'Input Parameters'!$F$20)&lt;3500,3500,IF(_xlfn.NORM.INV(D824,'Input Parameters'!$E$20,'Input Parameters'!$F$20)&gt;5500,5500,_xlfn.NORM.INV(D824,'Input Parameters'!$E$20,'Input Parameters'!$F$20)))</f>
        <v>4718.1379584869992</v>
      </c>
      <c r="F824" s="10">
        <f t="shared" ca="1" si="86"/>
        <v>0.33642515884959934</v>
      </c>
      <c r="G824" s="61">
        <f ca="1">_xlfn.NORM.INV(F824,'Input Parameters'!$E$21,'Input Parameters'!$F$21)</f>
        <v>281.53119866058495</v>
      </c>
      <c r="H824" s="54">
        <f ca="1">EXP(E824*(1/'Input Parameters'!$E$22-1/G824))</f>
        <v>0.51893018824396664</v>
      </c>
      <c r="I824" s="10">
        <f t="shared" ca="1" si="87"/>
        <v>0.10919974844053293</v>
      </c>
      <c r="J824" s="29">
        <f ca="1">_xlfn.BETA.INV(I824,'Input Parameters'!$L$24,'Input Parameters'!$M$24,'Input Parameters'!$J$24,'Input Parameters'!$K$24)</f>
        <v>0.40531855908950443</v>
      </c>
      <c r="K824" s="156">
        <f ca="1">('Input Parameters'!$E$25/'Input Parameters'!$E$31)^$J824</f>
        <v>5.4608156112254003E-2</v>
      </c>
      <c r="L824" s="66">
        <f ca="1">$H824*$C824*'Input Parameters'!$E$23*K824</f>
        <v>19.973834871522222</v>
      </c>
      <c r="M824" s="23">
        <f t="shared" ca="1" si="88"/>
        <v>0.56288901487323406</v>
      </c>
      <c r="N824" s="15">
        <f ca="1">_xlfn.NORM.INV(M824,'Input Parameters'!$E$26,'Input Parameters'!$F$26)</f>
        <v>3.7324258367497379E-2</v>
      </c>
      <c r="O824" s="8">
        <f t="shared" ca="1" si="89"/>
        <v>0.38733317247194987</v>
      </c>
      <c r="P824" s="29">
        <f ca="1">_xlfn.LOGNORM.INV(O824,'Input Parameters'!$H$27,'Input Parameters'!$I$27)</f>
        <v>1.2542779037085274</v>
      </c>
      <c r="Q824" s="10"/>
      <c r="R824" s="15">
        <f>'Input Parameters'!$E$28</f>
        <v>12.7</v>
      </c>
      <c r="S824" s="10">
        <f t="shared" ca="1" si="90"/>
        <v>0.90632124858678353</v>
      </c>
      <c r="T824" s="25">
        <f ca="1">_xlfn.LOGNORM.INV(S824,'Input Parameters'!$H$29,'Input Parameters'!$I$29)</f>
        <v>67.522253427646049</v>
      </c>
      <c r="U824" s="10">
        <f t="shared" ca="1" si="91"/>
        <v>0.26634121094149799</v>
      </c>
      <c r="V824" s="29">
        <f ca="1">IF('Input Parameters'!$D$30="Beta",_xlfn.BETA.INV(U824,'Input Parameters'!$L$30,'Input Parameters'!$M$30,'Input Parameters'!$J$30,'Input Parameters'!$K$30),IF('Input Parameters'!$D$30="LogNorm",_xlfn.LOGNORM.INV(U824,'Input Parameters'!$H$30,'Input Parameters'!$I$30)))</f>
        <v>0.78127193907642356</v>
      </c>
      <c r="W824" s="2">
        <f ca="1">N824+(P824-N824)*(1-ERF((T824-R824)/(2*SQRT(L824*'Input Parameters'!$E$31))))</f>
        <v>0.50674212232916294</v>
      </c>
      <c r="X824">
        <f t="shared" ca="1" si="92"/>
        <v>1</v>
      </c>
      <c r="Y824" s="7"/>
    </row>
    <row r="825" spans="1:25" ht="15" customHeight="1" x14ac:dyDescent="0.3">
      <c r="A825" s="130">
        <v>818</v>
      </c>
      <c r="B825" s="10">
        <f t="shared" ca="1" si="84"/>
        <v>0.30929300554860495</v>
      </c>
      <c r="C825" s="57">
        <f ca="1">_xlfn.NORM.INV(B825,'Input Parameters'!$E$19,'Input Parameters'!$F$19)</f>
        <v>525.23122424867029</v>
      </c>
      <c r="D825" s="10">
        <f t="shared" ca="1" si="85"/>
        <v>0.62406050662977763</v>
      </c>
      <c r="E825" s="59">
        <f ca="1">IF(_xlfn.NORM.INV(D825,'Input Parameters'!$E$20,'Input Parameters'!$F$20)&lt;3500,3500,IF(_xlfn.NORM.INV(D825,'Input Parameters'!$E$20,'Input Parameters'!$F$20)&gt;5500,5500,_xlfn.NORM.INV(D825,'Input Parameters'!$E$20,'Input Parameters'!$F$20)))</f>
        <v>5021.3139186377412</v>
      </c>
      <c r="F825" s="10">
        <f t="shared" ca="1" si="86"/>
        <v>0.28623115329172155</v>
      </c>
      <c r="G825" s="61">
        <f ca="1">_xlfn.NORM.INV(F825,'Input Parameters'!$E$21,'Input Parameters'!$F$21)</f>
        <v>280.41358920754084</v>
      </c>
      <c r="H825" s="54">
        <f ca="1">EXP(E825*(1/'Input Parameters'!$E$22-1/G825))</f>
        <v>0.46337269249605623</v>
      </c>
      <c r="I825" s="10">
        <f t="shared" ca="1" si="87"/>
        <v>0.64801241294949008</v>
      </c>
      <c r="J825" s="29">
        <f ca="1">_xlfn.BETA.INV(I825,'Input Parameters'!$L$24,'Input Parameters'!$M$24,'Input Parameters'!$J$24,'Input Parameters'!$K$24)</f>
        <v>0.66699781546983872</v>
      </c>
      <c r="K825" s="156">
        <f ca="1">('Input Parameters'!$E$25/'Input Parameters'!$E$31)^$J825</f>
        <v>8.3562905647406906E-3</v>
      </c>
      <c r="L825" s="66">
        <f ca="1">$H825*$C825*'Input Parameters'!$E$23*K825</f>
        <v>2.0337356686505697</v>
      </c>
      <c r="M825" s="23">
        <f t="shared" ca="1" si="88"/>
        <v>0.98765982218361992</v>
      </c>
      <c r="N825" s="15">
        <f ca="1">_xlfn.NORM.INV(M825,'Input Parameters'!$E$26,'Input Parameters'!$F$26)</f>
        <v>8.1173757736445334E-2</v>
      </c>
      <c r="O825" s="8">
        <f t="shared" ca="1" si="89"/>
        <v>0.84122735753662503</v>
      </c>
      <c r="P825" s="29">
        <f ca="1">_xlfn.LOGNORM.INV(O825,'Input Parameters'!$H$27,'Input Parameters'!$I$27)</f>
        <v>2.2153452650509764</v>
      </c>
      <c r="Q825" s="10"/>
      <c r="R825" s="15">
        <f>'Input Parameters'!$E$28</f>
        <v>12.7</v>
      </c>
      <c r="S825" s="10">
        <f t="shared" ca="1" si="90"/>
        <v>0.95736961095327333</v>
      </c>
      <c r="T825" s="25">
        <f ca="1">_xlfn.LOGNORM.INV(S825,'Input Parameters'!$H$29,'Input Parameters'!$I$29)</f>
        <v>70.643644975867005</v>
      </c>
      <c r="U825" s="10">
        <f t="shared" ca="1" si="91"/>
        <v>0.76798039629486026</v>
      </c>
      <c r="V825" s="29">
        <f ca="1">IF('Input Parameters'!$D$30="Beta",_xlfn.BETA.INV(U825,'Input Parameters'!$L$30,'Input Parameters'!$M$30,'Input Parameters'!$J$30,'Input Parameters'!$K$30),IF('Input Parameters'!$D$30="LogNorm",_xlfn.LOGNORM.INV(U825,'Input Parameters'!$H$30,'Input Parameters'!$I$30)))</f>
        <v>1.333692493461667</v>
      </c>
      <c r="W825" s="2">
        <f ca="1">N825+(P825-N825)*(1-ERF((T825-R825)/(2*SQRT(L825*'Input Parameters'!$E$31))))</f>
        <v>8.9849731873810124E-2</v>
      </c>
      <c r="X825">
        <f t="shared" ca="1" si="92"/>
        <v>1</v>
      </c>
      <c r="Y825" s="7"/>
    </row>
    <row r="826" spans="1:25" ht="15" customHeight="1" x14ac:dyDescent="0.3">
      <c r="A826" s="130">
        <v>819</v>
      </c>
      <c r="B826" s="10">
        <f t="shared" ca="1" si="84"/>
        <v>0.48813125279969438</v>
      </c>
      <c r="C826" s="57">
        <f ca="1">_xlfn.NORM.INV(B826,'Input Parameters'!$E$19,'Input Parameters'!$F$19)</f>
        <v>564.78570863896982</v>
      </c>
      <c r="D826" s="10">
        <f t="shared" ca="1" si="85"/>
        <v>0.31243476279610904</v>
      </c>
      <c r="E826" s="59">
        <f ca="1">IF(_xlfn.NORM.INV(D826,'Input Parameters'!$E$20,'Input Parameters'!$F$20)&lt;3500,3500,IF(_xlfn.NORM.INV(D826,'Input Parameters'!$E$20,'Input Parameters'!$F$20)&gt;5500,5500,_xlfn.NORM.INV(D826,'Input Parameters'!$E$20,'Input Parameters'!$F$20)))</f>
        <v>4457.727515143546</v>
      </c>
      <c r="F826" s="10">
        <f t="shared" ca="1" si="86"/>
        <v>0.10612181264239917</v>
      </c>
      <c r="G826" s="61">
        <f ca="1">_xlfn.NORM.INV(F826,'Input Parameters'!$E$21,'Input Parameters'!$F$21)</f>
        <v>275.04528069492244</v>
      </c>
      <c r="H826" s="54">
        <f ca="1">EXP(E826*(1/'Input Parameters'!$E$22-1/G826))</f>
        <v>0.37040342991875758</v>
      </c>
      <c r="I826" s="10">
        <f t="shared" ca="1" si="87"/>
        <v>0.46560293391368213</v>
      </c>
      <c r="J826" s="29">
        <f ca="1">_xlfn.BETA.INV(I826,'Input Parameters'!$L$24,'Input Parameters'!$M$24,'Input Parameters'!$J$24,'Input Parameters'!$K$24)</f>
        <v>0.5931998798262178</v>
      </c>
      <c r="K826" s="156">
        <f ca="1">('Input Parameters'!$E$25/'Input Parameters'!$E$31)^$J826</f>
        <v>1.4188157385756591E-2</v>
      </c>
      <c r="L826" s="66">
        <f ca="1">$H826*$C826*'Input Parameters'!$E$23*K826</f>
        <v>2.9681421459258113</v>
      </c>
      <c r="M826" s="23">
        <f t="shared" ca="1" si="88"/>
        <v>0.78219205348746579</v>
      </c>
      <c r="N826" s="15">
        <f ca="1">_xlfn.NORM.INV(M826,'Input Parameters'!$E$26,'Input Parameters'!$F$26)</f>
        <v>5.0371973173769388E-2</v>
      </c>
      <c r="O826" s="8">
        <f t="shared" ca="1" si="89"/>
        <v>0.45796417365601083</v>
      </c>
      <c r="P826" s="29">
        <f ca="1">_xlfn.LOGNORM.INV(O826,'Input Parameters'!$H$27,'Input Parameters'!$I$27)</f>
        <v>1.3586740469923162</v>
      </c>
      <c r="Q826" s="10"/>
      <c r="R826" s="15">
        <f>'Input Parameters'!$E$28</f>
        <v>12.7</v>
      </c>
      <c r="S826" s="10">
        <f t="shared" ca="1" si="90"/>
        <v>0.93072638668931873</v>
      </c>
      <c r="T826" s="25">
        <f ca="1">_xlfn.LOGNORM.INV(S826,'Input Parameters'!$H$29,'Input Parameters'!$I$29)</f>
        <v>68.767671408588626</v>
      </c>
      <c r="U826" s="10">
        <f t="shared" ca="1" si="91"/>
        <v>0.27590293945236166</v>
      </c>
      <c r="V826" s="29">
        <f ca="1">IF('Input Parameters'!$D$30="Beta",_xlfn.BETA.INV(U826,'Input Parameters'!$L$30,'Input Parameters'!$M$30,'Input Parameters'!$J$30,'Input Parameters'!$K$30),IF('Input Parameters'!$D$30="LogNorm",_xlfn.LOGNORM.INV(U826,'Input Parameters'!$H$30,'Input Parameters'!$I$30)))</f>
        <v>0.79021432248270695</v>
      </c>
      <c r="W826" s="2">
        <f ca="1">N826+(P826-N826)*(1-ERF((T826-R826)/(2*SQRT(L826*'Input Parameters'!$E$31))))</f>
        <v>7.8343585195920218E-2</v>
      </c>
      <c r="X826">
        <f t="shared" ca="1" si="92"/>
        <v>1</v>
      </c>
      <c r="Y826" s="7"/>
    </row>
    <row r="827" spans="1:25" ht="15" customHeight="1" x14ac:dyDescent="0.3">
      <c r="A827" s="130">
        <v>820</v>
      </c>
      <c r="B827" s="10">
        <f t="shared" ca="1" si="84"/>
        <v>0.33096398506237468</v>
      </c>
      <c r="C827" s="57">
        <f ca="1">_xlfn.NORM.INV(B827,'Input Parameters'!$E$19,'Input Parameters'!$F$19)</f>
        <v>530.35213238417327</v>
      </c>
      <c r="D827" s="10">
        <f t="shared" ca="1" si="85"/>
        <v>0.94283490589417052</v>
      </c>
      <c r="E827" s="59">
        <f ca="1">IF(_xlfn.NORM.INV(D827,'Input Parameters'!$E$20,'Input Parameters'!$F$20)&lt;3500,3500,IF(_xlfn.NORM.INV(D827,'Input Parameters'!$E$20,'Input Parameters'!$F$20)&gt;5500,5500,_xlfn.NORM.INV(D827,'Input Parameters'!$E$20,'Input Parameters'!$F$20)))</f>
        <v>5500</v>
      </c>
      <c r="F827" s="10">
        <f t="shared" ca="1" si="86"/>
        <v>0.74177682141883516</v>
      </c>
      <c r="G827" s="61">
        <f ca="1">_xlfn.NORM.INV(F827,'Input Parameters'!$E$21,'Input Parameters'!$F$21)</f>
        <v>289.94982698777602</v>
      </c>
      <c r="H827" s="54">
        <f ca="1">EXP(E827*(1/'Input Parameters'!$E$22-1/G827))</f>
        <v>0.82080642027694783</v>
      </c>
      <c r="I827" s="10">
        <f t="shared" ca="1" si="87"/>
        <v>0.68262624096332214</v>
      </c>
      <c r="J827" s="29">
        <f ca="1">_xlfn.BETA.INV(I827,'Input Parameters'!$L$24,'Input Parameters'!$M$24,'Input Parameters'!$J$24,'Input Parameters'!$K$24)</f>
        <v>0.68145802746907314</v>
      </c>
      <c r="K827" s="156">
        <f ca="1">('Input Parameters'!$E$25/'Input Parameters'!$E$31)^$J827</f>
        <v>7.532926376742498E-3</v>
      </c>
      <c r="L827" s="66">
        <f ca="1">$H827*$C827*'Input Parameters'!$E$23*K827</f>
        <v>3.2792066574635959</v>
      </c>
      <c r="M827" s="23">
        <f t="shared" ca="1" si="88"/>
        <v>0.50280273901279537</v>
      </c>
      <c r="N827" s="15">
        <f ca="1">_xlfn.NORM.INV(M827,'Input Parameters'!$E$26,'Input Parameters'!$F$26)</f>
        <v>3.4147535135623193E-2</v>
      </c>
      <c r="O827" s="8">
        <f t="shared" ca="1" si="89"/>
        <v>0.73020576709841156</v>
      </c>
      <c r="P827" s="29">
        <f ca="1">_xlfn.LOGNORM.INV(O827,'Input Parameters'!$H$27,'Input Parameters'!$I$27)</f>
        <v>1.8675033759379713</v>
      </c>
      <c r="Q827" s="10"/>
      <c r="R827" s="15">
        <f>'Input Parameters'!$E$28</f>
        <v>12.7</v>
      </c>
      <c r="S827" s="10">
        <f t="shared" ca="1" si="90"/>
        <v>0.31862819980564405</v>
      </c>
      <c r="T827" s="25">
        <f ca="1">_xlfn.LOGNORM.INV(S827,'Input Parameters'!$H$29,'Input Parameters'!$I$29)</f>
        <v>55.229151657473565</v>
      </c>
      <c r="U827" s="10">
        <f t="shared" ca="1" si="91"/>
        <v>0.37435221939202667</v>
      </c>
      <c r="V827" s="29">
        <f ca="1">IF('Input Parameters'!$D$30="Beta",_xlfn.BETA.INV(U827,'Input Parameters'!$L$30,'Input Parameters'!$M$30,'Input Parameters'!$J$30,'Input Parameters'!$K$30),IF('Input Parameters'!$D$30="LogNorm",_xlfn.LOGNORM.INV(U827,'Input Parameters'!$H$30,'Input Parameters'!$I$30)))</f>
        <v>0.8806270039884232</v>
      </c>
      <c r="W827" s="2">
        <f ca="1">N827+(P827-N827)*(1-ERF((T827-R827)/(2*SQRT(L827*'Input Parameters'!$E$31))))</f>
        <v>0.21157362155521162</v>
      </c>
      <c r="X827">
        <f t="shared" ca="1" si="92"/>
        <v>1</v>
      </c>
      <c r="Y827" s="7"/>
    </row>
    <row r="828" spans="1:25" ht="15" customHeight="1" x14ac:dyDescent="0.3">
      <c r="A828" s="130">
        <v>821</v>
      </c>
      <c r="B828" s="10">
        <f t="shared" ca="1" si="84"/>
        <v>0.95710213434349423</v>
      </c>
      <c r="C828" s="57">
        <f ca="1">_xlfn.NORM.INV(B828,'Input Parameters'!$E$19,'Input Parameters'!$F$19)</f>
        <v>712.47140951302629</v>
      </c>
      <c r="D828" s="10">
        <f t="shared" ca="1" si="85"/>
        <v>0.81036103601363729</v>
      </c>
      <c r="E828" s="59">
        <f ca="1">IF(_xlfn.NORM.INV(D828,'Input Parameters'!$E$20,'Input Parameters'!$F$20)&lt;3500,3500,IF(_xlfn.NORM.INV(D828,'Input Parameters'!$E$20,'Input Parameters'!$F$20)&gt;5500,5500,_xlfn.NORM.INV(D828,'Input Parameters'!$E$20,'Input Parameters'!$F$20)))</f>
        <v>5415.459261170532</v>
      </c>
      <c r="F828" s="10">
        <f t="shared" ca="1" si="86"/>
        <v>0.75655408460202789</v>
      </c>
      <c r="G828" s="61">
        <f ca="1">_xlfn.NORM.INV(F828,'Input Parameters'!$E$21,'Input Parameters'!$F$21)</f>
        <v>290.31475045147846</v>
      </c>
      <c r="H828" s="54">
        <f ca="1">EXP(E828*(1/'Input Parameters'!$E$22-1/G828))</f>
        <v>0.84285903167899667</v>
      </c>
      <c r="I828" s="10">
        <f t="shared" ca="1" si="87"/>
        <v>0.56892059175059828</v>
      </c>
      <c r="J828" s="29">
        <f ca="1">_xlfn.BETA.INV(I828,'Input Parameters'!$L$24,'Input Parameters'!$M$24,'Input Parameters'!$J$24,'Input Parameters'!$K$24)</f>
        <v>0.63487038857898992</v>
      </c>
      <c r="K828" s="156">
        <f ca="1">('Input Parameters'!$E$25/'Input Parameters'!$E$31)^$J828</f>
        <v>1.0522146710281882E-2</v>
      </c>
      <c r="L828" s="66">
        <f ca="1">$H828*$C828*'Input Parameters'!$E$23*K828</f>
        <v>6.3186854909687931</v>
      </c>
      <c r="M828" s="23">
        <f t="shared" ca="1" si="88"/>
        <v>0.15430352052660301</v>
      </c>
      <c r="N828" s="15">
        <f ca="1">_xlfn.NORM.INV(M828,'Input Parameters'!$E$26,'Input Parameters'!$F$26)</f>
        <v>1.261886609828124E-2</v>
      </c>
      <c r="O828" s="8">
        <f t="shared" ca="1" si="89"/>
        <v>0.13033586849607826</v>
      </c>
      <c r="P828" s="29">
        <f ca="1">_xlfn.LOGNORM.INV(O828,'Input Parameters'!$H$27,'Input Parameters'!$I$27)</f>
        <v>0.86552926924947393</v>
      </c>
      <c r="Q828" s="10"/>
      <c r="R828" s="15">
        <f>'Input Parameters'!$E$28</f>
        <v>12.7</v>
      </c>
      <c r="S828" s="10">
        <f t="shared" ca="1" si="90"/>
        <v>0.2617803312035849</v>
      </c>
      <c r="T828" s="25">
        <f ca="1">_xlfn.LOGNORM.INV(S828,'Input Parameters'!$H$29,'Input Parameters'!$I$29)</f>
        <v>54.207361810468925</v>
      </c>
      <c r="U828" s="10">
        <f t="shared" ca="1" si="91"/>
        <v>0.36544042428078272</v>
      </c>
      <c r="V828" s="29">
        <f ca="1">IF('Input Parameters'!$D$30="Beta",_xlfn.BETA.INV(U828,'Input Parameters'!$L$30,'Input Parameters'!$M$30,'Input Parameters'!$J$30,'Input Parameters'!$K$30),IF('Input Parameters'!$D$30="LogNorm",_xlfn.LOGNORM.INV(U828,'Input Parameters'!$H$30,'Input Parameters'!$I$30)))</f>
        <v>0.87246738306286586</v>
      </c>
      <c r="W828" s="2">
        <f ca="1">N828+(P828-N828)*(1-ERF((T828-R828)/(2*SQRT(L828*'Input Parameters'!$E$31))))</f>
        <v>0.21984645183657242</v>
      </c>
      <c r="X828">
        <f t="shared" ca="1" si="92"/>
        <v>1</v>
      </c>
      <c r="Y828" s="7"/>
    </row>
    <row r="829" spans="1:25" ht="15" customHeight="1" x14ac:dyDescent="0.3">
      <c r="A829" s="130">
        <v>822</v>
      </c>
      <c r="B829" s="10">
        <f t="shared" ca="1" si="84"/>
        <v>4.4210997678532094E-2</v>
      </c>
      <c r="C829" s="57">
        <f ca="1">_xlfn.NORM.INV(B829,'Input Parameters'!$E$19,'Input Parameters'!$F$19)</f>
        <v>423.33049938660349</v>
      </c>
      <c r="D829" s="10">
        <f t="shared" ca="1" si="85"/>
        <v>0.78386959880832408</v>
      </c>
      <c r="E829" s="59">
        <f ca="1">IF(_xlfn.NORM.INV(D829,'Input Parameters'!$E$20,'Input Parameters'!$F$20)&lt;3500,3500,IF(_xlfn.NORM.INV(D829,'Input Parameters'!$E$20,'Input Parameters'!$F$20)&gt;5500,5500,_xlfn.NORM.INV(D829,'Input Parameters'!$E$20,'Input Parameters'!$F$20)))</f>
        <v>5349.7301741284464</v>
      </c>
      <c r="F829" s="10">
        <f t="shared" ca="1" si="86"/>
        <v>0.96867600472611637</v>
      </c>
      <c r="G829" s="61">
        <f ca="1">_xlfn.NORM.INV(F829,'Input Parameters'!$E$21,'Input Parameters'!$F$21)</f>
        <v>299.48281699245422</v>
      </c>
      <c r="H829" s="54">
        <f ca="1">EXP(E829*(1/'Input Parameters'!$E$22-1/G829))</f>
        <v>1.4847340260448827</v>
      </c>
      <c r="I829" s="10">
        <f t="shared" ca="1" si="87"/>
        <v>0.61641737258166529</v>
      </c>
      <c r="J829" s="29">
        <f ca="1">_xlfn.BETA.INV(I829,'Input Parameters'!$L$24,'Input Parameters'!$M$24,'Input Parameters'!$J$24,'Input Parameters'!$K$24)</f>
        <v>0.65405509162240016</v>
      </c>
      <c r="K829" s="156">
        <f ca="1">('Input Parameters'!$E$25/'Input Parameters'!$E$31)^$J829</f>
        <v>9.1692900607461113E-3</v>
      </c>
      <c r="L829" s="66">
        <f ca="1">$H829*$C829*'Input Parameters'!$E$23*K829</f>
        <v>5.7632031933673682</v>
      </c>
      <c r="M829" s="23">
        <f t="shared" ca="1" si="88"/>
        <v>0.57660168841747161</v>
      </c>
      <c r="N829" s="15">
        <f ca="1">_xlfn.NORM.INV(M829,'Input Parameters'!$E$26,'Input Parameters'!$F$26)</f>
        <v>3.8057353265506549E-2</v>
      </c>
      <c r="O829" s="8">
        <f t="shared" ca="1" si="89"/>
        <v>0.60308047468383041</v>
      </c>
      <c r="P829" s="29">
        <f ca="1">_xlfn.LOGNORM.INV(O829,'Input Parameters'!$H$27,'Input Parameters'!$I$27)</f>
        <v>1.5981178055312919</v>
      </c>
      <c r="Q829" s="10"/>
      <c r="R829" s="15">
        <f>'Input Parameters'!$E$28</f>
        <v>12.7</v>
      </c>
      <c r="S829" s="10">
        <f t="shared" ca="1" si="90"/>
        <v>0.67839443205957872</v>
      </c>
      <c r="T829" s="25">
        <f ca="1">_xlfn.LOGNORM.INV(S829,'Input Parameters'!$H$29,'Input Parameters'!$I$29)</f>
        <v>61.340393342405029</v>
      </c>
      <c r="U829" s="10">
        <f t="shared" ca="1" si="91"/>
        <v>7.8046966805251583E-2</v>
      </c>
      <c r="V829" s="29">
        <f ca="1">IF('Input Parameters'!$D$30="Beta",_xlfn.BETA.INV(U829,'Input Parameters'!$L$30,'Input Parameters'!$M$30,'Input Parameters'!$J$30,'Input Parameters'!$K$30),IF('Input Parameters'!$D$30="LogNorm",_xlfn.LOGNORM.INV(U829,'Input Parameters'!$H$30,'Input Parameters'!$I$30)))</f>
        <v>0.57114839562023378</v>
      </c>
      <c r="W829" s="2">
        <f ca="1">N829+(P829-N829)*(1-ERF((T829-R829)/(2*SQRT(L829*'Input Parameters'!$E$31))))</f>
        <v>0.2751061105326611</v>
      </c>
      <c r="X829">
        <f t="shared" ca="1" si="92"/>
        <v>1</v>
      </c>
      <c r="Y829" s="7"/>
    </row>
    <row r="830" spans="1:25" ht="15" customHeight="1" x14ac:dyDescent="0.3">
      <c r="A830" s="130">
        <v>823</v>
      </c>
      <c r="B830" s="10">
        <f t="shared" ca="1" si="84"/>
        <v>0.76125023608320919</v>
      </c>
      <c r="C830" s="57">
        <f ca="1">_xlfn.NORM.INV(B830,'Input Parameters'!$E$19,'Input Parameters'!$F$19)</f>
        <v>627.32288398238779</v>
      </c>
      <c r="D830" s="10">
        <f t="shared" ca="1" si="85"/>
        <v>0.37209891990541233</v>
      </c>
      <c r="E830" s="59">
        <f ca="1">IF(_xlfn.NORM.INV(D830,'Input Parameters'!$E$20,'Input Parameters'!$F$20)&lt;3500,3500,IF(_xlfn.NORM.INV(D830,'Input Parameters'!$E$20,'Input Parameters'!$F$20)&gt;5500,5500,_xlfn.NORM.INV(D830,'Input Parameters'!$E$20,'Input Parameters'!$F$20)))</f>
        <v>4571.5904178476958</v>
      </c>
      <c r="F830" s="10">
        <f t="shared" ca="1" si="86"/>
        <v>0.28656523283851987</v>
      </c>
      <c r="G830" s="61">
        <f ca="1">_xlfn.NORM.INV(F830,'Input Parameters'!$E$21,'Input Parameters'!$F$21)</f>
        <v>280.42130571639257</v>
      </c>
      <c r="H830" s="54">
        <f ca="1">EXP(E830*(1/'Input Parameters'!$E$22-1/G830))</f>
        <v>0.49664436527628641</v>
      </c>
      <c r="I830" s="10">
        <f t="shared" ca="1" si="87"/>
        <v>3.687645290777597E-2</v>
      </c>
      <c r="J830" s="29">
        <f ca="1">_xlfn.BETA.INV(I830,'Input Parameters'!$L$24,'Input Parameters'!$M$24,'Input Parameters'!$J$24,'Input Parameters'!$K$24)</f>
        <v>0.31941338507747136</v>
      </c>
      <c r="K830" s="156">
        <f ca="1">('Input Parameters'!$E$25/'Input Parameters'!$E$31)^$J830</f>
        <v>0.1011321539655135</v>
      </c>
      <c r="L830" s="66">
        <f ca="1">$H830*$C830*'Input Parameters'!$E$23*K830</f>
        <v>31.50836733991942</v>
      </c>
      <c r="M830" s="23">
        <f t="shared" ca="1" si="88"/>
        <v>3.9127806124600206E-2</v>
      </c>
      <c r="N830" s="15">
        <f ca="1">_xlfn.NORM.INV(M830,'Input Parameters'!$E$26,'Input Parameters'!$F$26)</f>
        <v>-2.9788649789467339E-3</v>
      </c>
      <c r="O830" s="8">
        <f t="shared" ca="1" si="89"/>
        <v>3.9161817573884816E-2</v>
      </c>
      <c r="P830" s="29">
        <f ca="1">_xlfn.LOGNORM.INV(O830,'Input Parameters'!$H$27,'Input Parameters'!$I$27)</f>
        <v>0.65334425592144418</v>
      </c>
      <c r="Q830" s="10"/>
      <c r="R830" s="15">
        <f>'Input Parameters'!$E$28</f>
        <v>12.7</v>
      </c>
      <c r="S830" s="10">
        <f t="shared" ca="1" si="90"/>
        <v>4.7893676847010624E-4</v>
      </c>
      <c r="T830" s="25">
        <f ca="1">_xlfn.LOGNORM.INV(S830,'Input Parameters'!$H$29,'Input Parameters'!$I$29)</f>
        <v>40.190739178830405</v>
      </c>
      <c r="U830" s="10">
        <f t="shared" ca="1" si="91"/>
        <v>0.15310343430427165</v>
      </c>
      <c r="V830" s="29">
        <f ca="1">IF('Input Parameters'!$D$30="Beta",_xlfn.BETA.INV(U830,'Input Parameters'!$L$30,'Input Parameters'!$M$30,'Input Parameters'!$J$30,'Input Parameters'!$K$30),IF('Input Parameters'!$D$30="LogNorm",_xlfn.LOGNORM.INV(U830,'Input Parameters'!$H$30,'Input Parameters'!$I$30)))</f>
        <v>0.66744847761572423</v>
      </c>
      <c r="W830" s="2">
        <f ca="1">N830+(P830-N830)*(1-ERF((T830-R830)/(2*SQRT(L830*'Input Parameters'!$E$31))))</f>
        <v>0.47555530529841905</v>
      </c>
      <c r="X830">
        <f t="shared" ca="1" si="92"/>
        <v>1</v>
      </c>
      <c r="Y830" s="7"/>
    </row>
    <row r="831" spans="1:25" ht="15" customHeight="1" x14ac:dyDescent="0.3">
      <c r="A831" s="130">
        <v>824</v>
      </c>
      <c r="B831" s="10">
        <f t="shared" ca="1" si="84"/>
        <v>0.193253698443688</v>
      </c>
      <c r="C831" s="57">
        <f ca="1">_xlfn.NORM.INV(B831,'Input Parameters'!$E$19,'Input Parameters'!$F$19)</f>
        <v>494.12565567787772</v>
      </c>
      <c r="D831" s="10">
        <f t="shared" ca="1" si="85"/>
        <v>1.8676792947534882E-2</v>
      </c>
      <c r="E831" s="59">
        <f ca="1">IF(_xlfn.NORM.INV(D831,'Input Parameters'!$E$20,'Input Parameters'!$F$20)&lt;3500,3500,IF(_xlfn.NORM.INV(D831,'Input Parameters'!$E$20,'Input Parameters'!$F$20)&gt;5500,5500,_xlfn.NORM.INV(D831,'Input Parameters'!$E$20,'Input Parameters'!$F$20)))</f>
        <v>3500</v>
      </c>
      <c r="F831" s="10">
        <f t="shared" ca="1" si="86"/>
        <v>0.11456356634984688</v>
      </c>
      <c r="G831" s="61">
        <f ca="1">_xlfn.NORM.INV(F831,'Input Parameters'!$E$21,'Input Parameters'!$F$21)</f>
        <v>275.3974824885737</v>
      </c>
      <c r="H831" s="54">
        <f ca="1">EXP(E831*(1/'Input Parameters'!$E$22-1/G831))</f>
        <v>0.4660273745545831</v>
      </c>
      <c r="I831" s="10">
        <f t="shared" ca="1" si="87"/>
        <v>0.12688165532366624</v>
      </c>
      <c r="J831" s="29">
        <f ca="1">_xlfn.BETA.INV(I831,'Input Parameters'!$L$24,'Input Parameters'!$M$24,'Input Parameters'!$J$24,'Input Parameters'!$K$24)</f>
        <v>0.41971769408503917</v>
      </c>
      <c r="K831" s="156">
        <f ca="1">('Input Parameters'!$E$25/'Input Parameters'!$E$31)^$J831</f>
        <v>4.9249064318585119E-2</v>
      </c>
      <c r="L831" s="66">
        <f ca="1">$H831*$C831*'Input Parameters'!$E$23*K831</f>
        <v>11.340881574219212</v>
      </c>
      <c r="M831" s="23">
        <f t="shared" ca="1" si="88"/>
        <v>0.10331546741871422</v>
      </c>
      <c r="N831" s="15">
        <f ca="1">_xlfn.NORM.INV(M831,'Input Parameters'!$E$26,'Input Parameters'!$F$26)</f>
        <v>7.4794397406786131E-3</v>
      </c>
      <c r="O831" s="8">
        <f t="shared" ca="1" si="89"/>
        <v>0.85554847571452752</v>
      </c>
      <c r="P831" s="29">
        <f ca="1">_xlfn.LOGNORM.INV(O831,'Input Parameters'!$H$27,'Input Parameters'!$I$27)</f>
        <v>2.2759611944449167</v>
      </c>
      <c r="Q831" s="10"/>
      <c r="R831" s="15">
        <f>'Input Parameters'!$E$28</f>
        <v>12.7</v>
      </c>
      <c r="S831" s="10">
        <f t="shared" ca="1" si="90"/>
        <v>0.69565646996242014</v>
      </c>
      <c r="T831" s="25">
        <f ca="1">_xlfn.LOGNORM.INV(S831,'Input Parameters'!$H$29,'Input Parameters'!$I$29)</f>
        <v>61.67694354908862</v>
      </c>
      <c r="U831" s="10">
        <f t="shared" ca="1" si="91"/>
        <v>0.84675488617694872</v>
      </c>
      <c r="V831" s="29">
        <f ca="1">IF('Input Parameters'!$D$30="Beta",_xlfn.BETA.INV(U831,'Input Parameters'!$L$30,'Input Parameters'!$M$30,'Input Parameters'!$J$30,'Input Parameters'!$K$30),IF('Input Parameters'!$D$30="LogNorm",_xlfn.LOGNORM.INV(U831,'Input Parameters'!$H$30,'Input Parameters'!$I$30)))</f>
        <v>1.4955145547652207</v>
      </c>
      <c r="W831" s="2">
        <f ca="1">N831+(P831-N831)*(1-ERF((T831-R831)/(2*SQRT(L831*'Input Parameters'!$E$31))))</f>
        <v>0.6965795461520049</v>
      </c>
      <c r="X831">
        <f t="shared" ca="1" si="92"/>
        <v>1</v>
      </c>
      <c r="Y831" s="7"/>
    </row>
    <row r="832" spans="1:25" ht="15" customHeight="1" x14ac:dyDescent="0.3">
      <c r="A832" s="130">
        <v>825</v>
      </c>
      <c r="B832" s="10">
        <f t="shared" ca="1" si="84"/>
        <v>0.83464869335237712</v>
      </c>
      <c r="C832" s="57">
        <f ca="1">_xlfn.NORM.INV(B832,'Input Parameters'!$E$19,'Input Parameters'!$F$19)</f>
        <v>649.49311804012973</v>
      </c>
      <c r="D832" s="10">
        <f t="shared" ca="1" si="85"/>
        <v>0.91499246143253443</v>
      </c>
      <c r="E832" s="59">
        <f ca="1">IF(_xlfn.NORM.INV(D832,'Input Parameters'!$E$20,'Input Parameters'!$F$20)&lt;3500,3500,IF(_xlfn.NORM.INV(D832,'Input Parameters'!$E$20,'Input Parameters'!$F$20)&gt;5500,5500,_xlfn.NORM.INV(D832,'Input Parameters'!$E$20,'Input Parameters'!$F$20)))</f>
        <v>5500</v>
      </c>
      <c r="F832" s="10">
        <f t="shared" ca="1" si="86"/>
        <v>0.6007536811447356</v>
      </c>
      <c r="G832" s="61">
        <f ca="1">_xlfn.NORM.INV(F832,'Input Parameters'!$E$21,'Input Parameters'!$F$21)</f>
        <v>286.85664540278503</v>
      </c>
      <c r="H832" s="54">
        <f ca="1">EXP(E832*(1/'Input Parameters'!$E$22-1/G832))</f>
        <v>0.66897474870272544</v>
      </c>
      <c r="I832" s="10">
        <f t="shared" ca="1" si="87"/>
        <v>0.73926037219254015</v>
      </c>
      <c r="J832" s="29">
        <f ca="1">_xlfn.BETA.INV(I832,'Input Parameters'!$L$24,'Input Parameters'!$M$24,'Input Parameters'!$J$24,'Input Parameters'!$K$24)</f>
        <v>0.70610233255115173</v>
      </c>
      <c r="K832" s="156">
        <f ca="1">('Input Parameters'!$E$25/'Input Parameters'!$E$31)^$J832</f>
        <v>6.3122771857604051E-3</v>
      </c>
      <c r="L832" s="66">
        <f ca="1">$H832*$C832*'Input Parameters'!$E$23*K832</f>
        <v>2.7426496908099929</v>
      </c>
      <c r="M832" s="23">
        <f t="shared" ca="1" si="88"/>
        <v>0.35735296789216342</v>
      </c>
      <c r="N832" s="15">
        <f ca="1">_xlfn.NORM.INV(M832,'Input Parameters'!$E$26,'Input Parameters'!$F$26)</f>
        <v>2.632359196163048E-2</v>
      </c>
      <c r="O832" s="8">
        <f t="shared" ca="1" si="89"/>
        <v>0.22304790898994475</v>
      </c>
      <c r="P832" s="29">
        <f ca="1">_xlfn.LOGNORM.INV(O832,'Input Parameters'!$H$27,'Input Parameters'!$I$27)</f>
        <v>1.0162519486543473</v>
      </c>
      <c r="Q832" s="10"/>
      <c r="R832" s="15">
        <f>'Input Parameters'!$E$28</f>
        <v>12.7</v>
      </c>
      <c r="S832" s="10">
        <f t="shared" ca="1" si="90"/>
        <v>0.58970746061166723</v>
      </c>
      <c r="T832" s="25">
        <f ca="1">_xlfn.LOGNORM.INV(S832,'Input Parameters'!$H$29,'Input Parameters'!$I$29)</f>
        <v>59.733606703315552</v>
      </c>
      <c r="U832" s="10">
        <f t="shared" ca="1" si="91"/>
        <v>0.95914152895577465</v>
      </c>
      <c r="V832" s="29">
        <f ca="1">IF('Input Parameters'!$D$30="Beta",_xlfn.BETA.INV(U832,'Input Parameters'!$L$30,'Input Parameters'!$M$30,'Input Parameters'!$J$30,'Input Parameters'!$K$30),IF('Input Parameters'!$D$30="LogNorm",_xlfn.LOGNORM.INV(U832,'Input Parameters'!$H$30,'Input Parameters'!$I$30)))</f>
        <v>1.9851362850037833</v>
      </c>
      <c r="W832" s="2">
        <f ca="1">N832+(P832-N832)*(1-ERF((T832-R832)/(2*SQRT(L832*'Input Parameters'!$E$31))))</f>
        <v>7.0495657267445708E-2</v>
      </c>
      <c r="X832">
        <f t="shared" ca="1" si="92"/>
        <v>1</v>
      </c>
      <c r="Y832" s="7"/>
    </row>
    <row r="833" spans="1:25" ht="15" customHeight="1" x14ac:dyDescent="0.3">
      <c r="A833" s="130">
        <v>826</v>
      </c>
      <c r="B833" s="10">
        <f t="shared" ca="1" si="84"/>
        <v>0.87174418347282845</v>
      </c>
      <c r="C833" s="57">
        <f ca="1">_xlfn.NORM.INV(B833,'Input Parameters'!$E$19,'Input Parameters'!$F$19)</f>
        <v>663.18001386933781</v>
      </c>
      <c r="D833" s="10">
        <f t="shared" ca="1" si="85"/>
        <v>0.84176892112168267</v>
      </c>
      <c r="E833" s="59">
        <f ca="1">IF(_xlfn.NORM.INV(D833,'Input Parameters'!$E$20,'Input Parameters'!$F$20)&lt;3500,3500,IF(_xlfn.NORM.INV(D833,'Input Parameters'!$E$20,'Input Parameters'!$F$20)&gt;5500,5500,_xlfn.NORM.INV(D833,'Input Parameters'!$E$20,'Input Parameters'!$F$20)))</f>
        <v>5500</v>
      </c>
      <c r="F833" s="10">
        <f t="shared" ca="1" si="86"/>
        <v>0.63233759923624511</v>
      </c>
      <c r="G833" s="61">
        <f ca="1">_xlfn.NORM.INV(F833,'Input Parameters'!$E$21,'Input Parameters'!$F$21)</f>
        <v>287.50708037751332</v>
      </c>
      <c r="H833" s="54">
        <f ca="1">EXP(E833*(1/'Input Parameters'!$E$22-1/G833))</f>
        <v>0.69863097890864601</v>
      </c>
      <c r="I833" s="10">
        <f t="shared" ca="1" si="87"/>
        <v>0.8889981233344928</v>
      </c>
      <c r="J833" s="29">
        <f ca="1">_xlfn.BETA.INV(I833,'Input Parameters'!$L$24,'Input Parameters'!$M$24,'Input Parameters'!$J$24,'Input Parameters'!$K$24)</f>
        <v>0.78508871412046188</v>
      </c>
      <c r="K833" s="156">
        <f ca="1">('Input Parameters'!$E$25/'Input Parameters'!$E$31)^$J833</f>
        <v>3.5818660898205984E-3</v>
      </c>
      <c r="L833" s="66">
        <f ca="1">$H833*$C833*'Input Parameters'!$E$23*K833</f>
        <v>1.6595433993645896</v>
      </c>
      <c r="M833" s="23">
        <f t="shared" ca="1" si="88"/>
        <v>0.60558461521832374</v>
      </c>
      <c r="N833" s="15">
        <f ca="1">_xlfn.NORM.INV(M833,'Input Parameters'!$E$26,'Input Parameters'!$F$26)</f>
        <v>3.9624413845357941E-2</v>
      </c>
      <c r="O833" s="8">
        <f t="shared" ca="1" si="89"/>
        <v>0.3456456735964849</v>
      </c>
      <c r="P833" s="29">
        <f ca="1">_xlfn.LOGNORM.INV(O833,'Input Parameters'!$H$27,'Input Parameters'!$I$27)</f>
        <v>1.1942627916191291</v>
      </c>
      <c r="Q833" s="10"/>
      <c r="R833" s="15">
        <f>'Input Parameters'!$E$28</f>
        <v>12.7</v>
      </c>
      <c r="S833" s="10">
        <f t="shared" ca="1" si="90"/>
        <v>0.44450661022396931</v>
      </c>
      <c r="T833" s="25">
        <f ca="1">_xlfn.LOGNORM.INV(S833,'Input Parameters'!$H$29,'Input Parameters'!$I$29)</f>
        <v>57.326557232645435</v>
      </c>
      <c r="U833" s="10">
        <f t="shared" ca="1" si="91"/>
        <v>0.30526996945433849</v>
      </c>
      <c r="V833" s="29">
        <f ca="1">IF('Input Parameters'!$D$30="Beta",_xlfn.BETA.INV(U833,'Input Parameters'!$L$30,'Input Parameters'!$M$30,'Input Parameters'!$J$30,'Input Parameters'!$K$30),IF('Input Parameters'!$D$30="LogNorm",_xlfn.LOGNORM.INV(U833,'Input Parameters'!$H$30,'Input Parameters'!$I$30)))</f>
        <v>0.81739354126138475</v>
      </c>
      <c r="W833" s="2">
        <f ca="1">N833+(P833-N833)*(1-ERF((T833-R833)/(2*SQRT(L833*'Input Parameters'!$E$31))))</f>
        <v>5.6140343232939136E-2</v>
      </c>
      <c r="X833">
        <f t="shared" ca="1" si="92"/>
        <v>1</v>
      </c>
      <c r="Y833" s="7"/>
    </row>
    <row r="834" spans="1:25" ht="15" customHeight="1" x14ac:dyDescent="0.3">
      <c r="A834" s="130">
        <v>827</v>
      </c>
      <c r="B834" s="10">
        <f t="shared" ca="1" si="84"/>
        <v>0.55515123795861565</v>
      </c>
      <c r="C834" s="57">
        <f ca="1">_xlfn.NORM.INV(B834,'Input Parameters'!$E$19,'Input Parameters'!$F$19)</f>
        <v>579.01904799622719</v>
      </c>
      <c r="D834" s="10">
        <f t="shared" ca="1" si="85"/>
        <v>0.47498721357332052</v>
      </c>
      <c r="E834" s="59">
        <f ca="1">IF(_xlfn.NORM.INV(D834,'Input Parameters'!$E$20,'Input Parameters'!$F$20)&lt;3500,3500,IF(_xlfn.NORM.INV(D834,'Input Parameters'!$E$20,'Input Parameters'!$F$20)&gt;5500,5500,_xlfn.NORM.INV(D834,'Input Parameters'!$E$20,'Input Parameters'!$F$20)))</f>
        <v>4756.0827756907629</v>
      </c>
      <c r="F834" s="10">
        <f t="shared" ca="1" si="86"/>
        <v>0.9236994740652732</v>
      </c>
      <c r="G834" s="61">
        <f ca="1">_xlfn.NORM.INV(F834,'Input Parameters'!$E$21,'Input Parameters'!$F$21)</f>
        <v>296.09297678316926</v>
      </c>
      <c r="H834" s="54">
        <f ca="1">EXP(E834*(1/'Input Parameters'!$E$22-1/G834))</f>
        <v>1.1847866376255114</v>
      </c>
      <c r="I834" s="10">
        <f t="shared" ca="1" si="87"/>
        <v>0.2178321682229899</v>
      </c>
      <c r="J834" s="29">
        <f ca="1">_xlfn.BETA.INV(I834,'Input Parameters'!$L$24,'Input Parameters'!$M$24,'Input Parameters'!$J$24,'Input Parameters'!$K$24)</f>
        <v>0.4789102685143331</v>
      </c>
      <c r="K834" s="156">
        <f ca="1">('Input Parameters'!$E$25/'Input Parameters'!$E$31)^$J834</f>
        <v>3.2209763185461579E-2</v>
      </c>
      <c r="L834" s="66">
        <f ca="1">$H834*$C834*'Input Parameters'!$E$23*K834</f>
        <v>22.096349480303569</v>
      </c>
      <c r="M834" s="23">
        <f t="shared" ca="1" si="88"/>
        <v>0.69427628565129085</v>
      </c>
      <c r="N834" s="15">
        <f ca="1">_xlfn.NORM.INV(M834,'Input Parameters'!$E$26,'Input Parameters'!$F$26)</f>
        <v>4.4668177107613706E-2</v>
      </c>
      <c r="O834" s="8">
        <f t="shared" ca="1" si="89"/>
        <v>0.55204011626267524</v>
      </c>
      <c r="P834" s="29">
        <f ca="1">_xlfn.LOGNORM.INV(O834,'Input Parameters'!$H$27,'Input Parameters'!$I$27)</f>
        <v>1.5084564966034679</v>
      </c>
      <c r="Q834" s="10"/>
      <c r="R834" s="15">
        <f>'Input Parameters'!$E$28</f>
        <v>12.7</v>
      </c>
      <c r="S834" s="10">
        <f t="shared" ca="1" si="90"/>
        <v>0.37376913187555971</v>
      </c>
      <c r="T834" s="25">
        <f ca="1">_xlfn.LOGNORM.INV(S834,'Input Parameters'!$H$29,'Input Parameters'!$I$29)</f>
        <v>56.164941835469925</v>
      </c>
      <c r="U834" s="10">
        <f t="shared" ca="1" si="91"/>
        <v>0.21662689599500473</v>
      </c>
      <c r="V834" s="29">
        <f ca="1">IF('Input Parameters'!$D$30="Beta",_xlfn.BETA.INV(U834,'Input Parameters'!$L$30,'Input Parameters'!$M$30,'Input Parameters'!$J$30,'Input Parameters'!$K$30),IF('Input Parameters'!$D$30="LogNorm",_xlfn.LOGNORM.INV(U834,'Input Parameters'!$H$30,'Input Parameters'!$I$30)))</f>
        <v>0.73358144904028055</v>
      </c>
      <c r="W834" s="2">
        <f ca="1">N834+(P834-N834)*(1-ERF((T834-R834)/(2*SQRT(L834*'Input Parameters'!$E$31))))</f>
        <v>0.79591699978805597</v>
      </c>
      <c r="X834">
        <f t="shared" ca="1" si="92"/>
        <v>0</v>
      </c>
      <c r="Y834" s="7"/>
    </row>
    <row r="835" spans="1:25" ht="15" customHeight="1" x14ac:dyDescent="0.3">
      <c r="A835" s="130">
        <v>828</v>
      </c>
      <c r="B835" s="10">
        <f t="shared" ca="1" si="84"/>
        <v>0.15244688544245133</v>
      </c>
      <c r="C835" s="57">
        <f ca="1">_xlfn.NORM.INV(B835,'Input Parameters'!$E$19,'Input Parameters'!$F$19)</f>
        <v>480.60339202539137</v>
      </c>
      <c r="D835" s="10">
        <f t="shared" ca="1" si="85"/>
        <v>0.68152127261804007</v>
      </c>
      <c r="E835" s="59">
        <f ca="1">IF(_xlfn.NORM.INV(D835,'Input Parameters'!$E$20,'Input Parameters'!$F$20)&lt;3500,3500,IF(_xlfn.NORM.INV(D835,'Input Parameters'!$E$20,'Input Parameters'!$F$20)&gt;5500,5500,_xlfn.NORM.INV(D835,'Input Parameters'!$E$20,'Input Parameters'!$F$20)))</f>
        <v>5130.3699260751946</v>
      </c>
      <c r="F835" s="10">
        <f t="shared" ca="1" si="86"/>
        <v>0.41404321843729386</v>
      </c>
      <c r="G835" s="61">
        <f ca="1">_xlfn.NORM.INV(F835,'Input Parameters'!$E$21,'Input Parameters'!$F$21)</f>
        <v>283.14315044618724</v>
      </c>
      <c r="H835" s="54">
        <f ca="1">EXP(E835*(1/'Input Parameters'!$E$22-1/G835))</f>
        <v>0.54359253803915308</v>
      </c>
      <c r="I835" s="10">
        <f t="shared" ca="1" si="87"/>
        <v>0.2014088736744799</v>
      </c>
      <c r="J835" s="29">
        <f ca="1">_xlfn.BETA.INV(I835,'Input Parameters'!$L$24,'Input Parameters'!$M$24,'Input Parameters'!$J$24,'Input Parameters'!$K$24)</f>
        <v>0.46949302034662327</v>
      </c>
      <c r="K835" s="156">
        <f ca="1">('Input Parameters'!$E$25/'Input Parameters'!$E$31)^$J835</f>
        <v>3.4460877334981252E-2</v>
      </c>
      <c r="L835" s="66">
        <f ca="1">$H835*$C835*'Input Parameters'!$E$23*K835</f>
        <v>9.0029875184936454</v>
      </c>
      <c r="M835" s="23">
        <f t="shared" ca="1" si="88"/>
        <v>0.43908920271514862</v>
      </c>
      <c r="N835" s="15">
        <f ca="1">_xlfn.NORM.INV(M835,'Input Parameters'!$E$26,'Input Parameters'!$F$26)</f>
        <v>3.0781144858406793E-2</v>
      </c>
      <c r="O835" s="8">
        <f t="shared" ca="1" si="89"/>
        <v>6.0832921595186495E-2</v>
      </c>
      <c r="P835" s="29">
        <f ca="1">_xlfn.LOGNORM.INV(O835,'Input Parameters'!$H$27,'Input Parameters'!$I$27)</f>
        <v>0.71780291044147049</v>
      </c>
      <c r="Q835" s="10"/>
      <c r="R835" s="15">
        <f>'Input Parameters'!$E$28</f>
        <v>12.7</v>
      </c>
      <c r="S835" s="10">
        <f t="shared" ca="1" si="90"/>
        <v>0.65244223238830712</v>
      </c>
      <c r="T835" s="25">
        <f ca="1">_xlfn.LOGNORM.INV(S835,'Input Parameters'!$H$29,'Input Parameters'!$I$29)</f>
        <v>60.851377593103891</v>
      </c>
      <c r="U835" s="10">
        <f t="shared" ca="1" si="91"/>
        <v>0.85992383830372776</v>
      </c>
      <c r="V835" s="29">
        <f ca="1">IF('Input Parameters'!$D$30="Beta",_xlfn.BETA.INV(U835,'Input Parameters'!$L$30,'Input Parameters'!$M$30,'Input Parameters'!$J$30,'Input Parameters'!$K$30),IF('Input Parameters'!$D$30="LogNorm",_xlfn.LOGNORM.INV(U835,'Input Parameters'!$H$30,'Input Parameters'!$I$30)))</f>
        <v>1.5297298284494363</v>
      </c>
      <c r="W835" s="2">
        <f ca="1">N835+(P835-N835)*(1-ERF((T835-R835)/(2*SQRT(L835*'Input Parameters'!$E$31))))</f>
        <v>0.2069883900749257</v>
      </c>
      <c r="X835">
        <f t="shared" ca="1" si="92"/>
        <v>1</v>
      </c>
      <c r="Y835" s="7"/>
    </row>
    <row r="836" spans="1:25" ht="15" customHeight="1" x14ac:dyDescent="0.3">
      <c r="A836" s="130">
        <v>829</v>
      </c>
      <c r="B836" s="10">
        <f t="shared" ca="1" si="84"/>
        <v>0.23179779315883264</v>
      </c>
      <c r="C836" s="57">
        <f ca="1">_xlfn.NORM.INV(B836,'Input Parameters'!$E$19,'Input Parameters'!$F$19)</f>
        <v>505.36664775081272</v>
      </c>
      <c r="D836" s="10">
        <f t="shared" ca="1" si="85"/>
        <v>0.16852810186048195</v>
      </c>
      <c r="E836" s="59">
        <f ca="1">IF(_xlfn.NORM.INV(D836,'Input Parameters'!$E$20,'Input Parameters'!$F$20)&lt;3500,3500,IF(_xlfn.NORM.INV(D836,'Input Parameters'!$E$20,'Input Parameters'!$F$20)&gt;5500,5500,_xlfn.NORM.INV(D836,'Input Parameters'!$E$20,'Input Parameters'!$F$20)))</f>
        <v>4128.0013752553441</v>
      </c>
      <c r="F836" s="10">
        <f t="shared" ca="1" si="86"/>
        <v>0.65453962231621732</v>
      </c>
      <c r="G836" s="61">
        <f ca="1">_xlfn.NORM.INV(F836,'Input Parameters'!$E$21,'Input Parameters'!$F$21)</f>
        <v>287.97518189860307</v>
      </c>
      <c r="H836" s="54">
        <f ca="1">EXP(E836*(1/'Input Parameters'!$E$22-1/G836))</f>
        <v>0.78205400520699275</v>
      </c>
      <c r="I836" s="10">
        <f t="shared" ca="1" si="87"/>
        <v>0.7689204481097911</v>
      </c>
      <c r="J836" s="29">
        <f ca="1">_xlfn.BETA.INV(I836,'Input Parameters'!$L$24,'Input Parameters'!$M$24,'Input Parameters'!$J$24,'Input Parameters'!$K$24)</f>
        <v>0.71972164644348102</v>
      </c>
      <c r="K836" s="156">
        <f ca="1">('Input Parameters'!$E$25/'Input Parameters'!$E$31)^$J836</f>
        <v>5.7247432339256237E-3</v>
      </c>
      <c r="L836" s="66">
        <f ca="1">$H836*$C836*'Input Parameters'!$E$23*K836</f>
        <v>2.2625559826943533</v>
      </c>
      <c r="M836" s="23">
        <f t="shared" ca="1" si="88"/>
        <v>0.6020724798371595</v>
      </c>
      <c r="N836" s="15">
        <f ca="1">_xlfn.NORM.INV(M836,'Input Parameters'!$E$26,'Input Parameters'!$F$26)</f>
        <v>3.943301785369685E-2</v>
      </c>
      <c r="O836" s="8">
        <f t="shared" ca="1" si="89"/>
        <v>0.68452220345262704</v>
      </c>
      <c r="P836" s="29">
        <f ca="1">_xlfn.LOGNORM.INV(O836,'Input Parameters'!$H$27,'Input Parameters'!$I$27)</f>
        <v>1.7607472189392606</v>
      </c>
      <c r="Q836" s="10"/>
      <c r="R836" s="15">
        <f>'Input Parameters'!$E$28</f>
        <v>12.7</v>
      </c>
      <c r="S836" s="10">
        <f t="shared" ca="1" si="90"/>
        <v>0.34019800967790426</v>
      </c>
      <c r="T836" s="25">
        <f ca="1">_xlfn.LOGNORM.INV(S836,'Input Parameters'!$H$29,'Input Parameters'!$I$29)</f>
        <v>55.600052596093803</v>
      </c>
      <c r="U836" s="10">
        <f t="shared" ca="1" si="91"/>
        <v>0.46941208502079712</v>
      </c>
      <c r="V836" s="29">
        <f ca="1">IF('Input Parameters'!$D$30="Beta",_xlfn.BETA.INV(U836,'Input Parameters'!$L$30,'Input Parameters'!$M$30,'Input Parameters'!$J$30,'Input Parameters'!$K$30),IF('Input Parameters'!$D$30="LogNorm",_xlfn.LOGNORM.INV(U836,'Input Parameters'!$H$30,'Input Parameters'!$I$30)))</f>
        <v>0.96941897210374361</v>
      </c>
      <c r="W836" s="2">
        <f ca="1">N836+(P836-N836)*(1-ERF((T836-R836)/(2*SQRT(L836*'Input Parameters'!$E$31))))</f>
        <v>0.11469907742916034</v>
      </c>
      <c r="X836">
        <f t="shared" ca="1" si="92"/>
        <v>1</v>
      </c>
      <c r="Y836" s="7"/>
    </row>
    <row r="837" spans="1:25" ht="15" customHeight="1" x14ac:dyDescent="0.3">
      <c r="A837" s="130">
        <v>830</v>
      </c>
      <c r="B837" s="10">
        <f t="shared" ref="B837:B900" ca="1" si="93">RAND()</f>
        <v>0.8529211507099258</v>
      </c>
      <c r="C837" s="57">
        <f ca="1">_xlfn.NORM.INV(B837,'Input Parameters'!$E$19,'Input Parameters'!$F$19)</f>
        <v>655.94424910900602</v>
      </c>
      <c r="D837" s="10">
        <f t="shared" ref="D837:D900" ca="1" si="94">RAND()</f>
        <v>0.26344525530645146</v>
      </c>
      <c r="E837" s="59">
        <f ca="1">IF(_xlfn.NORM.INV(D837,'Input Parameters'!$E$20,'Input Parameters'!$F$20)&lt;3500,3500,IF(_xlfn.NORM.INV(D837,'Input Parameters'!$E$20,'Input Parameters'!$F$20)&gt;5500,5500,_xlfn.NORM.INV(D837,'Input Parameters'!$E$20,'Input Parameters'!$F$20)))</f>
        <v>4357.0681383594292</v>
      </c>
      <c r="F837" s="10">
        <f t="shared" ref="F837:F900" ca="1" si="95">RAND()</f>
        <v>0.50088069215703046</v>
      </c>
      <c r="G837" s="61">
        <f ca="1">_xlfn.NORM.INV(F837,'Input Parameters'!$E$21,'Input Parameters'!$F$21)</f>
        <v>284.86735149748915</v>
      </c>
      <c r="H837" s="54">
        <f ca="1">EXP(E837*(1/'Input Parameters'!$E$22-1/G837))</f>
        <v>0.65407222505820362</v>
      </c>
      <c r="I837" s="10">
        <f t="shared" ref="I837:I900" ca="1" si="96">RAND()</f>
        <v>2.0707489211568841E-3</v>
      </c>
      <c r="J837" s="29">
        <f ca="1">_xlfn.BETA.INV(I837,'Input Parameters'!$L$24,'Input Parameters'!$M$24,'Input Parameters'!$J$24,'Input Parameters'!$K$24)</f>
        <v>0.18065914168869004</v>
      </c>
      <c r="K837" s="156">
        <f ca="1">('Input Parameters'!$E$25/'Input Parameters'!$E$31)^$J837</f>
        <v>0.27363313992220734</v>
      </c>
      <c r="L837" s="66">
        <f ca="1">$H837*$C837*'Input Parameters'!$E$23*K837</f>
        <v>117.39817079878786</v>
      </c>
      <c r="M837" s="23">
        <f t="shared" ref="M837:M900" ca="1" si="97">RAND()</f>
        <v>0.21660555683200378</v>
      </c>
      <c r="N837" s="15">
        <f ca="1">_xlfn.NORM.INV(M837,'Input Parameters'!$E$26,'Input Parameters'!$F$26)</f>
        <v>1.7542119347567064E-2</v>
      </c>
      <c r="O837" s="8">
        <f t="shared" ref="O837:O900" ca="1" si="98">RAND()</f>
        <v>0.533025293689388</v>
      </c>
      <c r="P837" s="29">
        <f ca="1">_xlfn.LOGNORM.INV(O837,'Input Parameters'!$H$27,'Input Parameters'!$I$27)</f>
        <v>1.4767999467733737</v>
      </c>
      <c r="Q837" s="10"/>
      <c r="R837" s="15">
        <f>'Input Parameters'!$E$28</f>
        <v>12.7</v>
      </c>
      <c r="S837" s="10">
        <f t="shared" ref="S837:S900" ca="1" si="99">RAND()</f>
        <v>6.0007555913170307E-2</v>
      </c>
      <c r="T837" s="25">
        <f ca="1">_xlfn.LOGNORM.INV(S837,'Input Parameters'!$H$29,'Input Parameters'!$I$29)</f>
        <v>48.905002787499143</v>
      </c>
      <c r="U837" s="10">
        <f t="shared" ref="U837:U900" ca="1" si="100">RAND()</f>
        <v>0.28898827599770971</v>
      </c>
      <c r="V837" s="29">
        <f ca="1">IF('Input Parameters'!$D$30="Beta",_xlfn.BETA.INV(U837,'Input Parameters'!$L$30,'Input Parameters'!$M$30,'Input Parameters'!$J$30,'Input Parameters'!$K$30),IF('Input Parameters'!$D$30="LogNorm",_xlfn.LOGNORM.INV(U837,'Input Parameters'!$H$30,'Input Parameters'!$I$30)))</f>
        <v>0.80237067641194715</v>
      </c>
      <c r="W837" s="2">
        <f ca="1">N837+(P837-N837)*(1-ERF((T837-R837)/(2*SQRT(L837*'Input Parameters'!$E$31))))</f>
        <v>1.204235553517218</v>
      </c>
      <c r="X837">
        <f t="shared" ca="1" si="92"/>
        <v>0</v>
      </c>
      <c r="Y837" s="7"/>
    </row>
    <row r="838" spans="1:25" ht="15" customHeight="1" x14ac:dyDescent="0.3">
      <c r="A838" s="130">
        <v>831</v>
      </c>
      <c r="B838" s="10">
        <f t="shared" ca="1" si="93"/>
        <v>0.94895288801553523</v>
      </c>
      <c r="C838" s="57">
        <f ca="1">_xlfn.NORM.INV(B838,'Input Parameters'!$E$19,'Input Parameters'!$F$19)</f>
        <v>705.43929315524611</v>
      </c>
      <c r="D838" s="10">
        <f t="shared" ca="1" si="94"/>
        <v>0.91309441208930531</v>
      </c>
      <c r="E838" s="59">
        <f ca="1">IF(_xlfn.NORM.INV(D838,'Input Parameters'!$E$20,'Input Parameters'!$F$20)&lt;3500,3500,IF(_xlfn.NORM.INV(D838,'Input Parameters'!$E$20,'Input Parameters'!$F$20)&gt;5500,5500,_xlfn.NORM.INV(D838,'Input Parameters'!$E$20,'Input Parameters'!$F$20)))</f>
        <v>5500</v>
      </c>
      <c r="F838" s="10">
        <f t="shared" ca="1" si="95"/>
        <v>2.3692558327139124E-2</v>
      </c>
      <c r="G838" s="61">
        <f ca="1">_xlfn.NORM.INV(F838,'Input Parameters'!$E$21,'Input Parameters'!$F$21)</f>
        <v>269.26486439145634</v>
      </c>
      <c r="H838" s="54">
        <f ca="1">EXP(E838*(1/'Input Parameters'!$E$22-1/G838))</f>
        <v>0.19115825365327904</v>
      </c>
      <c r="I838" s="10">
        <f t="shared" ca="1" si="96"/>
        <v>0.48617717592002963</v>
      </c>
      <c r="J838" s="29">
        <f ca="1">_xlfn.BETA.INV(I838,'Input Parameters'!$L$24,'Input Parameters'!$M$24,'Input Parameters'!$J$24,'Input Parameters'!$K$24)</f>
        <v>0.60157021059268889</v>
      </c>
      <c r="K838" s="156">
        <f ca="1">('Input Parameters'!$E$25/'Input Parameters'!$E$31)^$J838</f>
        <v>1.3361302588415948E-2</v>
      </c>
      <c r="L838" s="66">
        <f ca="1">$H838*$C838*'Input Parameters'!$E$23*K838</f>
        <v>1.8017789137507874</v>
      </c>
      <c r="M838" s="23">
        <f t="shared" ca="1" si="97"/>
        <v>0.74353224181857669</v>
      </c>
      <c r="N838" s="15">
        <f ca="1">_xlfn.NORM.INV(M838,'Input Parameters'!$E$26,'Input Parameters'!$F$26)</f>
        <v>4.7739746736498313E-2</v>
      </c>
      <c r="O838" s="8">
        <f t="shared" ca="1" si="98"/>
        <v>0.71848429691940774</v>
      </c>
      <c r="P838" s="29">
        <f ca="1">_xlfn.LOGNORM.INV(O838,'Input Parameters'!$H$27,'Input Parameters'!$I$27)</f>
        <v>1.8387351796446916</v>
      </c>
      <c r="Q838" s="10"/>
      <c r="R838" s="15">
        <f>'Input Parameters'!$E$28</f>
        <v>12.7</v>
      </c>
      <c r="S838" s="10">
        <f t="shared" ca="1" si="99"/>
        <v>0.29339203355646126</v>
      </c>
      <c r="T838" s="25">
        <f ca="1">_xlfn.LOGNORM.INV(S838,'Input Parameters'!$H$29,'Input Parameters'!$I$29)</f>
        <v>54.784718613509298</v>
      </c>
      <c r="U838" s="10">
        <f t="shared" ca="1" si="100"/>
        <v>0.76447745555636237</v>
      </c>
      <c r="V838" s="29">
        <f ca="1">IF('Input Parameters'!$D$30="Beta",_xlfn.BETA.INV(U838,'Input Parameters'!$L$30,'Input Parameters'!$M$30,'Input Parameters'!$J$30,'Input Parameters'!$K$30),IF('Input Parameters'!$D$30="LogNorm",_xlfn.LOGNORM.INV(U838,'Input Parameters'!$H$30,'Input Parameters'!$I$30)))</f>
        <v>1.3276933737710566</v>
      </c>
      <c r="W838" s="2">
        <f ca="1">N838+(P838-N838)*(1-ERF((T838-R838)/(2*SQRT(L838*'Input Parameters'!$E$31))))</f>
        <v>9.5425963849435691E-2</v>
      </c>
      <c r="X838">
        <f t="shared" ca="1" si="92"/>
        <v>1</v>
      </c>
      <c r="Y838" s="7"/>
    </row>
    <row r="839" spans="1:25" ht="15" customHeight="1" x14ac:dyDescent="0.3">
      <c r="A839" s="130">
        <v>832</v>
      </c>
      <c r="B839" s="10">
        <f t="shared" ca="1" si="93"/>
        <v>0.73624668178157426</v>
      </c>
      <c r="C839" s="57">
        <f ca="1">_xlfn.NORM.INV(B839,'Input Parameters'!$E$19,'Input Parameters'!$F$19)</f>
        <v>620.6885141783863</v>
      </c>
      <c r="D839" s="10">
        <f t="shared" ca="1" si="94"/>
        <v>0.76272579074910507</v>
      </c>
      <c r="E839" s="59">
        <f ca="1">IF(_xlfn.NORM.INV(D839,'Input Parameters'!$E$20,'Input Parameters'!$F$20)&lt;3500,3500,IF(_xlfn.NORM.INV(D839,'Input Parameters'!$E$20,'Input Parameters'!$F$20)&gt;5500,5500,_xlfn.NORM.INV(D839,'Input Parameters'!$E$20,'Input Parameters'!$F$20)))</f>
        <v>5300.5686806618105</v>
      </c>
      <c r="F839" s="10">
        <f t="shared" ca="1" si="95"/>
        <v>0.13178833167842918</v>
      </c>
      <c r="G839" s="61">
        <f ca="1">_xlfn.NORM.INV(F839,'Input Parameters'!$E$21,'Input Parameters'!$F$21)</f>
        <v>276.06269795925732</v>
      </c>
      <c r="H839" s="54">
        <f ca="1">EXP(E839*(1/'Input Parameters'!$E$22-1/G839))</f>
        <v>0.32958560235802875</v>
      </c>
      <c r="I839" s="10">
        <f t="shared" ca="1" si="96"/>
        <v>0.51330276943572328</v>
      </c>
      <c r="J839" s="29">
        <f ca="1">_xlfn.BETA.INV(I839,'Input Parameters'!$L$24,'Input Parameters'!$M$24,'Input Parameters'!$J$24,'Input Parameters'!$K$24)</f>
        <v>0.61252545911953349</v>
      </c>
      <c r="K839" s="156">
        <f ca="1">('Input Parameters'!$E$25/'Input Parameters'!$E$31)^$J839</f>
        <v>1.2351464812328973E-2</v>
      </c>
      <c r="L839" s="66">
        <f ca="1">$H839*$C839*'Input Parameters'!$E$23*K839</f>
        <v>2.5267391297590356</v>
      </c>
      <c r="M839" s="23">
        <f t="shared" ca="1" si="97"/>
        <v>0.87527032469119448</v>
      </c>
      <c r="N839" s="15">
        <f ca="1">_xlfn.NORM.INV(M839,'Input Parameters'!$E$26,'Input Parameters'!$F$26)</f>
        <v>5.8184934825281531E-2</v>
      </c>
      <c r="O839" s="8">
        <f t="shared" ca="1" si="98"/>
        <v>8.903498047421432E-2</v>
      </c>
      <c r="P839" s="29">
        <f ca="1">_xlfn.LOGNORM.INV(O839,'Input Parameters'!$H$27,'Input Parameters'!$I$27)</f>
        <v>0.78459123286156829</v>
      </c>
      <c r="Q839" s="10"/>
      <c r="R839" s="15">
        <f>'Input Parameters'!$E$28</f>
        <v>12.7</v>
      </c>
      <c r="S839" s="10">
        <f t="shared" ca="1" si="99"/>
        <v>7.109484393865062E-2</v>
      </c>
      <c r="T839" s="25">
        <f ca="1">_xlfn.LOGNORM.INV(S839,'Input Parameters'!$H$29,'Input Parameters'!$I$29)</f>
        <v>49.385173454645717</v>
      </c>
      <c r="U839" s="10">
        <f t="shared" ca="1" si="100"/>
        <v>0.40245978595285881</v>
      </c>
      <c r="V839" s="29">
        <f ca="1">IF('Input Parameters'!$D$30="Beta",_xlfn.BETA.INV(U839,'Input Parameters'!$L$30,'Input Parameters'!$M$30,'Input Parameters'!$J$30,'Input Parameters'!$K$30),IF('Input Parameters'!$D$30="LogNorm",_xlfn.LOGNORM.INV(U839,'Input Parameters'!$H$30,'Input Parameters'!$I$30)))</f>
        <v>0.90647591471613698</v>
      </c>
      <c r="W839" s="2">
        <f ca="1">N839+(P839-N839)*(1-ERF((T839-R839)/(2*SQRT(L839*'Input Parameters'!$E$31))))</f>
        <v>0.13278620959932896</v>
      </c>
      <c r="X839">
        <f t="shared" ca="1" si="92"/>
        <v>1</v>
      </c>
      <c r="Y839" s="7"/>
    </row>
    <row r="840" spans="1:25" ht="15" customHeight="1" x14ac:dyDescent="0.3">
      <c r="A840" s="130">
        <v>833</v>
      </c>
      <c r="B840" s="10">
        <f t="shared" ca="1" si="93"/>
        <v>0.15247897889896389</v>
      </c>
      <c r="C840" s="57">
        <f ca="1">_xlfn.NORM.INV(B840,'Input Parameters'!$E$19,'Input Parameters'!$F$19)</f>
        <v>480.61489781487307</v>
      </c>
      <c r="D840" s="10">
        <f t="shared" ca="1" si="94"/>
        <v>0.49541876612887137</v>
      </c>
      <c r="E840" s="59">
        <f ca="1">IF(_xlfn.NORM.INV(D840,'Input Parameters'!$E$20,'Input Parameters'!$F$20)&lt;3500,3500,IF(_xlfn.NORM.INV(D840,'Input Parameters'!$E$20,'Input Parameters'!$F$20)&gt;5500,5500,_xlfn.NORM.INV(D840,'Input Parameters'!$E$20,'Input Parameters'!$F$20)))</f>
        <v>4791.9614080735209</v>
      </c>
      <c r="F840" s="10">
        <f t="shared" ca="1" si="95"/>
        <v>0.63556820677112169</v>
      </c>
      <c r="G840" s="61">
        <f ca="1">_xlfn.NORM.INV(F840,'Input Parameters'!$E$21,'Input Parameters'!$F$21)</f>
        <v>287.57457162102901</v>
      </c>
      <c r="H840" s="54">
        <f ca="1">EXP(E840*(1/'Input Parameters'!$E$22-1/G840))</f>
        <v>0.73450929806686527</v>
      </c>
      <c r="I840" s="10">
        <f t="shared" ca="1" si="96"/>
        <v>0.69199964355854537</v>
      </c>
      <c r="J840" s="29">
        <f ca="1">_xlfn.BETA.INV(I840,'Input Parameters'!$L$24,'Input Parameters'!$M$24,'Input Parameters'!$J$24,'Input Parameters'!$K$24)</f>
        <v>0.68544030711672144</v>
      </c>
      <c r="K840" s="156">
        <f ca="1">('Input Parameters'!$E$25/'Input Parameters'!$E$31)^$J840</f>
        <v>7.320777383397585E-3</v>
      </c>
      <c r="L840" s="66">
        <f ca="1">$H840*$C840*'Input Parameters'!$E$23*K840</f>
        <v>2.5843523631003515</v>
      </c>
      <c r="M840" s="23">
        <f t="shared" ca="1" si="97"/>
        <v>0.5539968578491461</v>
      </c>
      <c r="N840" s="15">
        <f ca="1">_xlfn.NORM.INV(M840,'Input Parameters'!$E$26,'Input Parameters'!$F$26)</f>
        <v>3.6851085625558284E-2</v>
      </c>
      <c r="O840" s="8">
        <f t="shared" ca="1" si="98"/>
        <v>1.8906444829504765E-2</v>
      </c>
      <c r="P840" s="29">
        <f ca="1">_xlfn.LOGNORM.INV(O840,'Input Parameters'!$H$27,'Input Parameters'!$I$27)</f>
        <v>0.56800711118467151</v>
      </c>
      <c r="Q840" s="10"/>
      <c r="R840" s="15">
        <f>'Input Parameters'!$E$28</f>
        <v>12.7</v>
      </c>
      <c r="S840" s="10">
        <f t="shared" ca="1" si="99"/>
        <v>0.245343885533576</v>
      </c>
      <c r="T840" s="25">
        <f ca="1">_xlfn.LOGNORM.INV(S840,'Input Parameters'!$H$29,'Input Parameters'!$I$29)</f>
        <v>53.895749350152137</v>
      </c>
      <c r="U840" s="10">
        <f t="shared" ca="1" si="100"/>
        <v>0.18745451884498598</v>
      </c>
      <c r="V840" s="29">
        <f ca="1">IF('Input Parameters'!$D$30="Beta",_xlfn.BETA.INV(U840,'Input Parameters'!$L$30,'Input Parameters'!$M$30,'Input Parameters'!$J$30,'Input Parameters'!$K$30),IF('Input Parameters'!$D$30="LogNorm",_xlfn.LOGNORM.INV(U840,'Input Parameters'!$H$30,'Input Parameters'!$I$30)))</f>
        <v>0.70419338069428505</v>
      </c>
      <c r="W840" s="2">
        <f ca="1">N840+(P840-N840)*(1-ERF((T840-R840)/(2*SQRT(L840*'Input Parameters'!$E$31))))</f>
        <v>7.4023527692981844E-2</v>
      </c>
      <c r="X840">
        <f t="shared" ca="1" si="92"/>
        <v>1</v>
      </c>
      <c r="Y840" s="7"/>
    </row>
    <row r="841" spans="1:25" ht="15" customHeight="1" x14ac:dyDescent="0.3">
      <c r="A841" s="130">
        <v>834</v>
      </c>
      <c r="B841" s="10">
        <f t="shared" ca="1" si="93"/>
        <v>4.7267587058374971E-3</v>
      </c>
      <c r="C841" s="57">
        <f ca="1">_xlfn.NORM.INV(B841,'Input Parameters'!$E$19,'Input Parameters'!$F$19)</f>
        <v>348.00537972474791</v>
      </c>
      <c r="D841" s="10">
        <f t="shared" ca="1" si="94"/>
        <v>0.13234933281632411</v>
      </c>
      <c r="E841" s="59">
        <f ca="1">IF(_xlfn.NORM.INV(D841,'Input Parameters'!$E$20,'Input Parameters'!$F$20)&lt;3500,3500,IF(_xlfn.NORM.INV(D841,'Input Parameters'!$E$20,'Input Parameters'!$F$20)&gt;5500,5500,_xlfn.NORM.INV(D841,'Input Parameters'!$E$20,'Input Parameters'!$F$20)))</f>
        <v>4019.2520564804922</v>
      </c>
      <c r="F841" s="10">
        <f t="shared" ca="1" si="95"/>
        <v>0.90257379515639458</v>
      </c>
      <c r="G841" s="61">
        <f ca="1">_xlfn.NORM.INV(F841,'Input Parameters'!$E$21,'Input Parameters'!$F$21)</f>
        <v>295.03936852044598</v>
      </c>
      <c r="H841" s="54">
        <f ca="1">EXP(E841*(1/'Input Parameters'!$E$22-1/G841))</f>
        <v>1.0994593531103989</v>
      </c>
      <c r="I841" s="10">
        <f t="shared" ca="1" si="96"/>
        <v>0.22215735243178869</v>
      </c>
      <c r="J841" s="29">
        <f ca="1">_xlfn.BETA.INV(I841,'Input Parameters'!$L$24,'Input Parameters'!$M$24,'Input Parameters'!$J$24,'Input Parameters'!$K$24)</f>
        <v>0.48132403738941287</v>
      </c>
      <c r="K841" s="156">
        <f ca="1">('Input Parameters'!$E$25/'Input Parameters'!$E$31)^$J841</f>
        <v>3.165684271930886E-2</v>
      </c>
      <c r="L841" s="66">
        <f ca="1">$H841*$C841*'Input Parameters'!$E$23*K841</f>
        <v>12.112470556091075</v>
      </c>
      <c r="M841" s="23">
        <f t="shared" ca="1" si="97"/>
        <v>0.73257618047262874</v>
      </c>
      <c r="N841" s="15">
        <f ca="1">_xlfn.NORM.INV(M841,'Input Parameters'!$E$26,'Input Parameters'!$F$26)</f>
        <v>4.7033085038986053E-2</v>
      </c>
      <c r="O841" s="8">
        <f t="shared" ca="1" si="98"/>
        <v>9.217544647628384E-2</v>
      </c>
      <c r="P841" s="29">
        <f ca="1">_xlfn.LOGNORM.INV(O841,'Input Parameters'!$H$27,'Input Parameters'!$I$27)</f>
        <v>0.79129967201986251</v>
      </c>
      <c r="Q841" s="10"/>
      <c r="R841" s="15">
        <f>'Input Parameters'!$E$28</f>
        <v>12.7</v>
      </c>
      <c r="S841" s="10">
        <f t="shared" ca="1" si="99"/>
        <v>0.12733465584015724</v>
      </c>
      <c r="T841" s="25">
        <f ca="1">_xlfn.LOGNORM.INV(S841,'Input Parameters'!$H$29,'Input Parameters'!$I$29)</f>
        <v>51.24119086587632</v>
      </c>
      <c r="U841" s="10">
        <f t="shared" ca="1" si="100"/>
        <v>0.16063718811237448</v>
      </c>
      <c r="V841" s="29">
        <f ca="1">IF('Input Parameters'!$D$30="Beta",_xlfn.BETA.INV(U841,'Input Parameters'!$L$30,'Input Parameters'!$M$30,'Input Parameters'!$J$30,'Input Parameters'!$K$30),IF('Input Parameters'!$D$30="LogNorm",_xlfn.LOGNORM.INV(U841,'Input Parameters'!$H$30,'Input Parameters'!$I$30)))</f>
        <v>0.67575681200712734</v>
      </c>
      <c r="W841" s="2">
        <f ca="1">N841+(P841-N841)*(1-ERF((T841-R841)/(2*SQRT(L841*'Input Parameters'!$E$31))))</f>
        <v>0.36974203802285338</v>
      </c>
      <c r="X841">
        <f t="shared" ref="X841:X904" ca="1" si="101">IFERROR(IF(W841&gt;V841,0,1),0)</f>
        <v>1</v>
      </c>
      <c r="Y841" s="7"/>
    </row>
    <row r="842" spans="1:25" ht="15" customHeight="1" x14ac:dyDescent="0.3">
      <c r="A842" s="130">
        <v>835</v>
      </c>
      <c r="B842" s="10">
        <f t="shared" ca="1" si="93"/>
        <v>0.19882405975033091</v>
      </c>
      <c r="C842" s="57">
        <f ca="1">_xlfn.NORM.INV(B842,'Input Parameters'!$E$19,'Input Parameters'!$F$19)</f>
        <v>495.8274456334907</v>
      </c>
      <c r="D842" s="10">
        <f t="shared" ca="1" si="94"/>
        <v>0.14823615073045482</v>
      </c>
      <c r="E842" s="59">
        <f ca="1">IF(_xlfn.NORM.INV(D842,'Input Parameters'!$E$20,'Input Parameters'!$F$20)&lt;3500,3500,IF(_xlfn.NORM.INV(D842,'Input Parameters'!$E$20,'Input Parameters'!$F$20)&gt;5500,5500,_xlfn.NORM.INV(D842,'Input Parameters'!$E$20,'Input Parameters'!$F$20)))</f>
        <v>4069.1801975033882</v>
      </c>
      <c r="F842" s="10">
        <f t="shared" ca="1" si="95"/>
        <v>0.92775683129306796</v>
      </c>
      <c r="G842" s="61">
        <f ca="1">_xlfn.NORM.INV(F842,'Input Parameters'!$E$21,'Input Parameters'!$F$21)</f>
        <v>296.31998994940994</v>
      </c>
      <c r="H842" s="54">
        <f ca="1">EXP(E842*(1/'Input Parameters'!$E$22-1/G842))</f>
        <v>1.1683610801706181</v>
      </c>
      <c r="I842" s="10">
        <f t="shared" ca="1" si="96"/>
        <v>0.3696171581893769</v>
      </c>
      <c r="J842" s="29">
        <f ca="1">_xlfn.BETA.INV(I842,'Input Parameters'!$L$24,'Input Parameters'!$M$24,'Input Parameters'!$J$24,'Input Parameters'!$K$24)</f>
        <v>0.55282980297239359</v>
      </c>
      <c r="K842" s="156">
        <f ca="1">('Input Parameters'!$E$25/'Input Parameters'!$E$31)^$J842</f>
        <v>1.8953797415256789E-2</v>
      </c>
      <c r="L842" s="66">
        <f ca="1">$H842*$C842*'Input Parameters'!$E$23*K842</f>
        <v>10.980038898221069</v>
      </c>
      <c r="M842" s="23">
        <f t="shared" ca="1" si="97"/>
        <v>0.80513159829997838</v>
      </c>
      <c r="N842" s="15">
        <f ca="1">_xlfn.NORM.INV(M842,'Input Parameters'!$E$26,'Input Parameters'!$F$26)</f>
        <v>5.2061990190950549E-2</v>
      </c>
      <c r="O842" s="8">
        <f t="shared" ca="1" si="98"/>
        <v>0.21469288774933848</v>
      </c>
      <c r="P842" s="29">
        <f ca="1">_xlfn.LOGNORM.INV(O842,'Input Parameters'!$H$27,'Input Parameters'!$I$27)</f>
        <v>1.0036061565927348</v>
      </c>
      <c r="Q842" s="10"/>
      <c r="R842" s="15">
        <f>'Input Parameters'!$E$28</f>
        <v>12.7</v>
      </c>
      <c r="S842" s="10">
        <f t="shared" ca="1" si="99"/>
        <v>0.16749359938771136</v>
      </c>
      <c r="T842" s="25">
        <f ca="1">_xlfn.LOGNORM.INV(S842,'Input Parameters'!$H$29,'Input Parameters'!$I$29)</f>
        <v>52.257712834136711</v>
      </c>
      <c r="U842" s="10">
        <f t="shared" ca="1" si="100"/>
        <v>0.22094063180117696</v>
      </c>
      <c r="V842" s="29">
        <f ca="1">IF('Input Parameters'!$D$30="Beta",_xlfn.BETA.INV(U842,'Input Parameters'!$L$30,'Input Parameters'!$M$30,'Input Parameters'!$J$30,'Input Parameters'!$K$30),IF('Input Parameters'!$D$30="LogNorm",_xlfn.LOGNORM.INV(U842,'Input Parameters'!$H$30,'Input Parameters'!$I$30)))</f>
        <v>0.73782172424760073</v>
      </c>
      <c r="W842" s="2">
        <f ca="1">N842+(P842-N842)*(1-ERF((T842-R842)/(2*SQRT(L842*'Input Parameters'!$E$31))))</f>
        <v>0.43133935220031855</v>
      </c>
      <c r="X842">
        <f t="shared" ca="1" si="101"/>
        <v>1</v>
      </c>
      <c r="Y842" s="7"/>
    </row>
    <row r="843" spans="1:25" ht="15" customHeight="1" x14ac:dyDescent="0.3">
      <c r="A843" s="130">
        <v>836</v>
      </c>
      <c r="B843" s="10">
        <f t="shared" ca="1" si="93"/>
        <v>0.52805405165825103</v>
      </c>
      <c r="C843" s="57">
        <f ca="1">_xlfn.NORM.INV(B843,'Input Parameters'!$E$19,'Input Parameters'!$F$19)</f>
        <v>573.24703703877583</v>
      </c>
      <c r="D843" s="10">
        <f t="shared" ca="1" si="94"/>
        <v>0.89402980150378797</v>
      </c>
      <c r="E843" s="59">
        <f ca="1">IF(_xlfn.NORM.INV(D843,'Input Parameters'!$E$20,'Input Parameters'!$F$20)&lt;3500,3500,IF(_xlfn.NORM.INV(D843,'Input Parameters'!$E$20,'Input Parameters'!$F$20)&gt;5500,5500,_xlfn.NORM.INV(D843,'Input Parameters'!$E$20,'Input Parameters'!$F$20)))</f>
        <v>5500</v>
      </c>
      <c r="F843" s="10">
        <f t="shared" ca="1" si="95"/>
        <v>0.66493360240962496</v>
      </c>
      <c r="G843" s="61">
        <f ca="1">_xlfn.NORM.INV(F843,'Input Parameters'!$E$21,'Input Parameters'!$F$21)</f>
        <v>288.19809088218182</v>
      </c>
      <c r="H843" s="54">
        <f ca="1">EXP(E843*(1/'Input Parameters'!$E$22-1/G843))</f>
        <v>0.73142190372648497</v>
      </c>
      <c r="I843" s="10">
        <f t="shared" ca="1" si="96"/>
        <v>0.19187518385610969</v>
      </c>
      <c r="J843" s="29">
        <f ca="1">_xlfn.BETA.INV(I843,'Input Parameters'!$L$24,'Input Parameters'!$M$24,'Input Parameters'!$J$24,'Input Parameters'!$K$24)</f>
        <v>0.4638253444221665</v>
      </c>
      <c r="K843" s="156">
        <f ca="1">('Input Parameters'!$E$25/'Input Parameters'!$E$31)^$J843</f>
        <v>3.589083728312692E-2</v>
      </c>
      <c r="L843" s="66">
        <f ca="1">$H843*$C843*'Input Parameters'!$E$23*K843</f>
        <v>15.048505471231397</v>
      </c>
      <c r="M843" s="23">
        <f t="shared" ca="1" si="97"/>
        <v>0.38070610117026438</v>
      </c>
      <c r="N843" s="15">
        <f ca="1">_xlfn.NORM.INV(M843,'Input Parameters'!$E$26,'Input Parameters'!$F$26)</f>
        <v>2.7623836397052289E-2</v>
      </c>
      <c r="O843" s="8">
        <f t="shared" ca="1" si="98"/>
        <v>0.31735005424325002</v>
      </c>
      <c r="P843" s="29">
        <f ca="1">_xlfn.LOGNORM.INV(O843,'Input Parameters'!$H$27,'Input Parameters'!$I$27)</f>
        <v>1.1537445425234996</v>
      </c>
      <c r="Q843" s="10"/>
      <c r="R843" s="15">
        <f>'Input Parameters'!$E$28</f>
        <v>12.7</v>
      </c>
      <c r="S843" s="10">
        <f t="shared" ca="1" si="99"/>
        <v>3.4276290101370011E-2</v>
      </c>
      <c r="T843" s="25">
        <f ca="1">_xlfn.LOGNORM.INV(S843,'Input Parameters'!$H$29,'Input Parameters'!$I$29)</f>
        <v>47.462616133460479</v>
      </c>
      <c r="U843" s="10">
        <f t="shared" ca="1" si="100"/>
        <v>0.63696035500101877</v>
      </c>
      <c r="V843" s="29">
        <f ca="1">IF('Input Parameters'!$D$30="Beta",_xlfn.BETA.INV(U843,'Input Parameters'!$L$30,'Input Parameters'!$M$30,'Input Parameters'!$J$30,'Input Parameters'!$K$30),IF('Input Parameters'!$D$30="LogNorm",_xlfn.LOGNORM.INV(U843,'Input Parameters'!$H$30,'Input Parameters'!$I$30)))</f>
        <v>1.1472457701103145</v>
      </c>
      <c r="W843" s="2">
        <f ca="1">N843+(P843-N843)*(1-ERF((T843-R843)/(2*SQRT(L843*'Input Parameters'!$E$31))))</f>
        <v>0.62031016764773861</v>
      </c>
      <c r="X843">
        <f t="shared" ca="1" si="101"/>
        <v>1</v>
      </c>
      <c r="Y843" s="7"/>
    </row>
    <row r="844" spans="1:25" ht="15" customHeight="1" x14ac:dyDescent="0.3">
      <c r="A844" s="130">
        <v>837</v>
      </c>
      <c r="B844" s="10">
        <f t="shared" ca="1" si="93"/>
        <v>0.37565796830872156</v>
      </c>
      <c r="C844" s="57">
        <f ca="1">_xlfn.NORM.INV(B844,'Input Parameters'!$E$19,'Input Parameters'!$F$19)</f>
        <v>540.52155518761322</v>
      </c>
      <c r="D844" s="10">
        <f t="shared" ca="1" si="94"/>
        <v>0.94128020828507986</v>
      </c>
      <c r="E844" s="59">
        <f ca="1">IF(_xlfn.NORM.INV(D844,'Input Parameters'!$E$20,'Input Parameters'!$F$20)&lt;3500,3500,IF(_xlfn.NORM.INV(D844,'Input Parameters'!$E$20,'Input Parameters'!$F$20)&gt;5500,5500,_xlfn.NORM.INV(D844,'Input Parameters'!$E$20,'Input Parameters'!$F$20)))</f>
        <v>5500</v>
      </c>
      <c r="F844" s="10">
        <f t="shared" ca="1" si="95"/>
        <v>0.82799604915264358</v>
      </c>
      <c r="G844" s="61">
        <f ca="1">_xlfn.NORM.INV(F844,'Input Parameters'!$E$21,'Input Parameters'!$F$21)</f>
        <v>292.28772827343232</v>
      </c>
      <c r="H844" s="54">
        <f ca="1">EXP(E844*(1/'Input Parameters'!$E$22-1/G844))</f>
        <v>0.9552868811976295</v>
      </c>
      <c r="I844" s="10">
        <f t="shared" ca="1" si="96"/>
        <v>0.47892395712035996</v>
      </c>
      <c r="J844" s="29">
        <f ca="1">_xlfn.BETA.INV(I844,'Input Parameters'!$L$24,'Input Parameters'!$M$24,'Input Parameters'!$J$24,'Input Parameters'!$K$24)</f>
        <v>0.59862655044604696</v>
      </c>
      <c r="K844" s="156">
        <f ca="1">('Input Parameters'!$E$25/'Input Parameters'!$E$31)^$J844</f>
        <v>1.3646446376800915E-2</v>
      </c>
      <c r="L844" s="66">
        <f ca="1">$H844*$C844*'Input Parameters'!$E$23*K844</f>
        <v>7.0463855821822401</v>
      </c>
      <c r="M844" s="23">
        <f t="shared" ca="1" si="97"/>
        <v>0.41588744756776386</v>
      </c>
      <c r="N844" s="15">
        <f ca="1">_xlfn.NORM.INV(M844,'Input Parameters'!$E$26,'Input Parameters'!$F$26)</f>
        <v>2.9539059157805279E-2</v>
      </c>
      <c r="O844" s="8">
        <f t="shared" ca="1" si="98"/>
        <v>0.30482489452566019</v>
      </c>
      <c r="P844" s="29">
        <f ca="1">_xlfn.LOGNORM.INV(O844,'Input Parameters'!$H$27,'Input Parameters'!$I$27)</f>
        <v>1.1357902028541567</v>
      </c>
      <c r="Q844" s="10"/>
      <c r="R844" s="15">
        <f>'Input Parameters'!$E$28</f>
        <v>12.7</v>
      </c>
      <c r="S844" s="10">
        <f t="shared" ca="1" si="99"/>
        <v>0.11805265663420439</v>
      </c>
      <c r="T844" s="25">
        <f ca="1">_xlfn.LOGNORM.INV(S844,'Input Parameters'!$H$29,'Input Parameters'!$I$29)</f>
        <v>50.978970572712463</v>
      </c>
      <c r="U844" s="10">
        <f t="shared" ca="1" si="100"/>
        <v>0.67212607789383638</v>
      </c>
      <c r="V844" s="29">
        <f ca="1">IF('Input Parameters'!$D$30="Beta",_xlfn.BETA.INV(U844,'Input Parameters'!$L$30,'Input Parameters'!$M$30,'Input Parameters'!$J$30,'Input Parameters'!$K$30),IF('Input Parameters'!$D$30="LogNorm",_xlfn.LOGNORM.INV(U844,'Input Parameters'!$H$30,'Input Parameters'!$I$30)))</f>
        <v>1.1912494873920498</v>
      </c>
      <c r="W844" s="2">
        <f ca="1">N844+(P844-N844)*(1-ERF((T844-R844)/(2*SQRT(L844*'Input Parameters'!$E$31))))</f>
        <v>0.37013421898603976</v>
      </c>
      <c r="X844">
        <f t="shared" ca="1" si="101"/>
        <v>1</v>
      </c>
      <c r="Y844" s="7"/>
    </row>
    <row r="845" spans="1:25" ht="15" customHeight="1" x14ac:dyDescent="0.3">
      <c r="A845" s="130">
        <v>838</v>
      </c>
      <c r="B845" s="10">
        <f t="shared" ca="1" si="93"/>
        <v>0.70894181852391525</v>
      </c>
      <c r="C845" s="57">
        <f ca="1">_xlfn.NORM.INV(B845,'Input Parameters'!$E$19,'Input Parameters'!$F$19)</f>
        <v>613.80001254098545</v>
      </c>
      <c r="D845" s="10">
        <f t="shared" ca="1" si="94"/>
        <v>0.40218346591187537</v>
      </c>
      <c r="E845" s="59">
        <f ca="1">IF(_xlfn.NORM.INV(D845,'Input Parameters'!$E$20,'Input Parameters'!$F$20)&lt;3500,3500,IF(_xlfn.NORM.INV(D845,'Input Parameters'!$E$20,'Input Parameters'!$F$20)&gt;5500,5500,_xlfn.NORM.INV(D845,'Input Parameters'!$E$20,'Input Parameters'!$F$20)))</f>
        <v>4626.610361819311</v>
      </c>
      <c r="F845" s="10">
        <f t="shared" ca="1" si="95"/>
        <v>0.54890571384565412</v>
      </c>
      <c r="G845" s="61">
        <f ca="1">_xlfn.NORM.INV(F845,'Input Parameters'!$E$21,'Input Parameters'!$F$21)</f>
        <v>285.81597130302748</v>
      </c>
      <c r="H845" s="54">
        <f ca="1">EXP(E845*(1/'Input Parameters'!$E$22-1/G845))</f>
        <v>0.67240386051101186</v>
      </c>
      <c r="I845" s="10">
        <f t="shared" ca="1" si="96"/>
        <v>0.85909945072542893</v>
      </c>
      <c r="J845" s="29">
        <f ca="1">_xlfn.BETA.INV(I845,'Input Parameters'!$L$24,'Input Parameters'!$M$24,'Input Parameters'!$J$24,'Input Parameters'!$K$24)</f>
        <v>0.76650060076438731</v>
      </c>
      <c r="K845" s="156">
        <f ca="1">('Input Parameters'!$E$25/'Input Parameters'!$E$31)^$J845</f>
        <v>4.0927889684808727E-3</v>
      </c>
      <c r="L845" s="66">
        <f ca="1">$H845*$C845*'Input Parameters'!$E$23*K845</f>
        <v>1.6891819941276887</v>
      </c>
      <c r="M845" s="23">
        <f t="shared" ca="1" si="97"/>
        <v>0.28452680205668546</v>
      </c>
      <c r="N845" s="15">
        <f ca="1">_xlfn.NORM.INV(M845,'Input Parameters'!$E$26,'Input Parameters'!$F$26)</f>
        <v>2.2041637001371014E-2</v>
      </c>
      <c r="O845" s="8">
        <f t="shared" ca="1" si="98"/>
        <v>0.66266696223959964</v>
      </c>
      <c r="P845" s="29">
        <f ca="1">_xlfn.LOGNORM.INV(O845,'Input Parameters'!$H$27,'Input Parameters'!$I$27)</f>
        <v>1.7141461997853211</v>
      </c>
      <c r="Q845" s="10"/>
      <c r="R845" s="15">
        <f>'Input Parameters'!$E$28</f>
        <v>12.7</v>
      </c>
      <c r="S845" s="10">
        <f t="shared" ca="1" si="99"/>
        <v>0.50996553071570017</v>
      </c>
      <c r="T845" s="25">
        <f ca="1">_xlfn.LOGNORM.INV(S845,'Input Parameters'!$H$29,'Input Parameters'!$I$29)</f>
        <v>58.395388327805861</v>
      </c>
      <c r="U845" s="10">
        <f t="shared" ca="1" si="100"/>
        <v>0.54632736635571499</v>
      </c>
      <c r="V845" s="29">
        <f ca="1">IF('Input Parameters'!$D$30="Beta",_xlfn.BETA.INV(U845,'Input Parameters'!$L$30,'Input Parameters'!$M$30,'Input Parameters'!$J$30,'Input Parameters'!$K$30),IF('Input Parameters'!$D$30="LogNorm",_xlfn.LOGNORM.INV(U845,'Input Parameters'!$H$30,'Input Parameters'!$I$30)))</f>
        <v>1.0461364196190106</v>
      </c>
      <c r="W845" s="2">
        <f ca="1">N845+(P845-N845)*(1-ERF((T845-R845)/(2*SQRT(L845*'Input Parameters'!$E$31))))</f>
        <v>4.3895253117894557E-2</v>
      </c>
      <c r="X845">
        <f t="shared" ca="1" si="101"/>
        <v>1</v>
      </c>
      <c r="Y845" s="7"/>
    </row>
    <row r="846" spans="1:25" ht="15" customHeight="1" x14ac:dyDescent="0.3">
      <c r="A846" s="130">
        <v>839</v>
      </c>
      <c r="B846" s="10">
        <f t="shared" ca="1" si="93"/>
        <v>0.77656047610025825</v>
      </c>
      <c r="C846" s="57">
        <f ca="1">_xlfn.NORM.INV(B846,'Input Parameters'!$E$19,'Input Parameters'!$F$19)</f>
        <v>631.57310035756825</v>
      </c>
      <c r="D846" s="10">
        <f t="shared" ca="1" si="94"/>
        <v>0.94985175309912684</v>
      </c>
      <c r="E846" s="59">
        <f ca="1">IF(_xlfn.NORM.INV(D846,'Input Parameters'!$E$20,'Input Parameters'!$F$20)&lt;3500,3500,IF(_xlfn.NORM.INV(D846,'Input Parameters'!$E$20,'Input Parameters'!$F$20)&gt;5500,5500,_xlfn.NORM.INV(D846,'Input Parameters'!$E$20,'Input Parameters'!$F$20)))</f>
        <v>5500</v>
      </c>
      <c r="F846" s="10">
        <f t="shared" ca="1" si="95"/>
        <v>0.57384935853776375</v>
      </c>
      <c r="G846" s="61">
        <f ca="1">_xlfn.NORM.INV(F846,'Input Parameters'!$E$21,'Input Parameters'!$F$21)</f>
        <v>286.31339809918461</v>
      </c>
      <c r="H846" s="54">
        <f ca="1">EXP(E846*(1/'Input Parameters'!$E$22-1/G846))</f>
        <v>0.64507530991310802</v>
      </c>
      <c r="I846" s="10">
        <f t="shared" ca="1" si="96"/>
        <v>0.34574337354738516</v>
      </c>
      <c r="J846" s="29">
        <f ca="1">_xlfn.BETA.INV(I846,'Input Parameters'!$L$24,'Input Parameters'!$M$24,'Input Parameters'!$J$24,'Input Parameters'!$K$24)</f>
        <v>0.54227008314023417</v>
      </c>
      <c r="K846" s="156">
        <f ca="1">('Input Parameters'!$E$25/'Input Parameters'!$E$31)^$J846</f>
        <v>2.0445339453943133E-2</v>
      </c>
      <c r="L846" s="66">
        <f ca="1">$H846*$C846*'Input Parameters'!$E$23*K846</f>
        <v>8.3296810015845946</v>
      </c>
      <c r="M846" s="23">
        <f t="shared" ca="1" si="97"/>
        <v>0.91600365169197484</v>
      </c>
      <c r="N846" s="15">
        <f ca="1">_xlfn.NORM.INV(M846,'Input Parameters'!$E$26,'Input Parameters'!$F$26)</f>
        <v>6.295233051376381E-2</v>
      </c>
      <c r="O846" s="8">
        <f t="shared" ca="1" si="98"/>
        <v>0.6615412644250821</v>
      </c>
      <c r="P846" s="29">
        <f ca="1">_xlfn.LOGNORM.INV(O846,'Input Parameters'!$H$27,'Input Parameters'!$I$27)</f>
        <v>1.7118123692623926</v>
      </c>
      <c r="Q846" s="10"/>
      <c r="R846" s="15">
        <f>'Input Parameters'!$E$28</f>
        <v>12.7</v>
      </c>
      <c r="S846" s="10">
        <f t="shared" ca="1" si="99"/>
        <v>4.6360350297142583E-2</v>
      </c>
      <c r="T846" s="25">
        <f ca="1">_xlfn.LOGNORM.INV(S846,'Input Parameters'!$H$29,'Input Parameters'!$I$29)</f>
        <v>48.215296398445858</v>
      </c>
      <c r="U846" s="10">
        <f t="shared" ca="1" si="100"/>
        <v>0.23712524219935305</v>
      </c>
      <c r="V846" s="29">
        <f ca="1">IF('Input Parameters'!$D$30="Beta",_xlfn.BETA.INV(U846,'Input Parameters'!$L$30,'Input Parameters'!$M$30,'Input Parameters'!$J$30,'Input Parameters'!$K$30),IF('Input Parameters'!$D$30="LogNorm",_xlfn.LOGNORM.INV(U846,'Input Parameters'!$H$30,'Input Parameters'!$I$30)))</f>
        <v>0.75353541947277503</v>
      </c>
      <c r="W846" s="2">
        <f ca="1">N846+(P846-N846)*(1-ERF((T846-R846)/(2*SQRT(L846*'Input Parameters'!$E$31))))</f>
        <v>0.69648895148803092</v>
      </c>
      <c r="X846">
        <f t="shared" ca="1" si="101"/>
        <v>1</v>
      </c>
      <c r="Y846" s="7"/>
    </row>
    <row r="847" spans="1:25" ht="15" customHeight="1" x14ac:dyDescent="0.3">
      <c r="A847" s="130">
        <v>840</v>
      </c>
      <c r="B847" s="10">
        <f t="shared" ca="1" si="93"/>
        <v>0.91704197051315872</v>
      </c>
      <c r="C847" s="57">
        <f ca="1">_xlfn.NORM.INV(B847,'Input Parameters'!$E$19,'Input Parameters'!$F$19)</f>
        <v>684.37020762815234</v>
      </c>
      <c r="D847" s="10">
        <f t="shared" ca="1" si="94"/>
        <v>0.27072148198234891</v>
      </c>
      <c r="E847" s="59">
        <f ca="1">IF(_xlfn.NORM.INV(D847,'Input Parameters'!$E$20,'Input Parameters'!$F$20)&lt;3500,3500,IF(_xlfn.NORM.INV(D847,'Input Parameters'!$E$20,'Input Parameters'!$F$20)&gt;5500,5500,_xlfn.NORM.INV(D847,'Input Parameters'!$E$20,'Input Parameters'!$F$20)))</f>
        <v>4372.5573156726359</v>
      </c>
      <c r="F847" s="10">
        <f t="shared" ca="1" si="95"/>
        <v>0.28485417782429545</v>
      </c>
      <c r="G847" s="61">
        <f ca="1">_xlfn.NORM.INV(F847,'Input Parameters'!$E$21,'Input Parameters'!$F$21)</f>
        <v>280.38173878590658</v>
      </c>
      <c r="H847" s="54">
        <f ca="1">EXP(E847*(1/'Input Parameters'!$E$22-1/G847))</f>
        <v>0.51088497462873839</v>
      </c>
      <c r="I847" s="10">
        <f t="shared" ca="1" si="96"/>
        <v>0.62068832852491629</v>
      </c>
      <c r="J847" s="29">
        <f ca="1">_xlfn.BETA.INV(I847,'Input Parameters'!$L$24,'Input Parameters'!$M$24,'Input Parameters'!$J$24,'Input Parameters'!$K$24)</f>
        <v>0.65579372271677172</v>
      </c>
      <c r="K847" s="156">
        <f ca="1">('Input Parameters'!$E$25/'Input Parameters'!$E$31)^$J847</f>
        <v>9.055639477948697E-3</v>
      </c>
      <c r="L847" s="66">
        <f ca="1">$H847*$C847*'Input Parameters'!$E$23*K847</f>
        <v>3.166163584060619</v>
      </c>
      <c r="M847" s="23">
        <f t="shared" ca="1" si="97"/>
        <v>0.43169616639013531</v>
      </c>
      <c r="N847" s="15">
        <f ca="1">_xlfn.NORM.INV(M847,'Input Parameters'!$E$26,'Input Parameters'!$F$26)</f>
        <v>3.038679272123972E-2</v>
      </c>
      <c r="O847" s="8">
        <f t="shared" ca="1" si="98"/>
        <v>0.98328854459028114</v>
      </c>
      <c r="P847" s="29">
        <f ca="1">_xlfn.LOGNORM.INV(O847,'Input Parameters'!$H$27,'Input Parameters'!$I$27)</f>
        <v>3.6480943236319714</v>
      </c>
      <c r="Q847" s="10"/>
      <c r="R847" s="15">
        <f>'Input Parameters'!$E$28</f>
        <v>12.7</v>
      </c>
      <c r="S847" s="10">
        <f t="shared" ca="1" si="99"/>
        <v>0.21877752729686517</v>
      </c>
      <c r="T847" s="25">
        <f ca="1">_xlfn.LOGNORM.INV(S847,'Input Parameters'!$H$29,'Input Parameters'!$I$29)</f>
        <v>53.371192578943877</v>
      </c>
      <c r="U847" s="10">
        <f t="shared" ca="1" si="100"/>
        <v>0.90578470563060731</v>
      </c>
      <c r="V847" s="29">
        <f ca="1">IF('Input Parameters'!$D$30="Beta",_xlfn.BETA.INV(U847,'Input Parameters'!$L$30,'Input Parameters'!$M$30,'Input Parameters'!$J$30,'Input Parameters'!$K$30),IF('Input Parameters'!$D$30="LogNorm",_xlfn.LOGNORM.INV(U847,'Input Parameters'!$H$30,'Input Parameters'!$I$30)))</f>
        <v>1.6784394001504972</v>
      </c>
      <c r="W847" s="2">
        <f ca="1">N847+(P847-N847)*(1-ERF((T847-R847)/(2*SQRT(L847*'Input Parameters'!$E$31))))</f>
        <v>0.41401909646696883</v>
      </c>
      <c r="X847">
        <f t="shared" ca="1" si="101"/>
        <v>1</v>
      </c>
      <c r="Y847" s="7"/>
    </row>
    <row r="848" spans="1:25" ht="15" customHeight="1" x14ac:dyDescent="0.3">
      <c r="A848" s="130">
        <v>841</v>
      </c>
      <c r="B848" s="10">
        <f t="shared" ca="1" si="93"/>
        <v>0.45938224354044377</v>
      </c>
      <c r="C848" s="57">
        <f ca="1">_xlfn.NORM.INV(B848,'Input Parameters'!$E$19,'Input Parameters'!$F$19)</f>
        <v>558.68183164435459</v>
      </c>
      <c r="D848" s="10">
        <f t="shared" ca="1" si="94"/>
        <v>0.51082647738904663</v>
      </c>
      <c r="E848" s="59">
        <f ca="1">IF(_xlfn.NORM.INV(D848,'Input Parameters'!$E$20,'Input Parameters'!$F$20)&lt;3500,3500,IF(_xlfn.NORM.INV(D848,'Input Parameters'!$E$20,'Input Parameters'!$F$20)&gt;5500,5500,_xlfn.NORM.INV(D848,'Input Parameters'!$E$20,'Input Parameters'!$F$20)))</f>
        <v>4818.9989003670562</v>
      </c>
      <c r="F848" s="10">
        <f t="shared" ca="1" si="95"/>
        <v>0.91188442624960087</v>
      </c>
      <c r="G848" s="61">
        <f ca="1">_xlfn.NORM.INV(F848,'Input Parameters'!$E$21,'Input Parameters'!$F$21)</f>
        <v>295.4802632954686</v>
      </c>
      <c r="H848" s="54">
        <f ca="1">EXP(E848*(1/'Input Parameters'!$E$22-1/G848))</f>
        <v>1.1480410173974462</v>
      </c>
      <c r="I848" s="10">
        <f t="shared" ca="1" si="96"/>
        <v>0.45583736218424764</v>
      </c>
      <c r="J848" s="29">
        <f ca="1">_xlfn.BETA.INV(I848,'Input Parameters'!$L$24,'Input Parameters'!$M$24,'Input Parameters'!$J$24,'Input Parameters'!$K$24)</f>
        <v>0.58920225929867731</v>
      </c>
      <c r="K848" s="156">
        <f ca="1">('Input Parameters'!$E$25/'Input Parameters'!$E$31)^$J848</f>
        <v>1.4600923080020298E-2</v>
      </c>
      <c r="L848" s="66">
        <f ca="1">$H848*$C848*'Input Parameters'!$E$23*K848</f>
        <v>9.3648810666547195</v>
      </c>
      <c r="M848" s="23">
        <f t="shared" ca="1" si="97"/>
        <v>0.19925009406386884</v>
      </c>
      <c r="N848" s="15">
        <f ca="1">_xlfn.NORM.INV(M848,'Input Parameters'!$E$26,'Input Parameters'!$F$26)</f>
        <v>1.6269639932048024E-2</v>
      </c>
      <c r="O848" s="8">
        <f t="shared" ca="1" si="98"/>
        <v>0.37705471143625802</v>
      </c>
      <c r="P848" s="29">
        <f ca="1">_xlfn.LOGNORM.INV(O848,'Input Parameters'!$H$27,'Input Parameters'!$I$27)</f>
        <v>1.2394125898682506</v>
      </c>
      <c r="Q848" s="10"/>
      <c r="R848" s="15">
        <f>'Input Parameters'!$E$28</f>
        <v>12.7</v>
      </c>
      <c r="S848" s="10">
        <f t="shared" ca="1" si="99"/>
        <v>0.19811485832649367</v>
      </c>
      <c r="T848" s="25">
        <f ca="1">_xlfn.LOGNORM.INV(S848,'Input Parameters'!$H$29,'Input Parameters'!$I$29)</f>
        <v>52.941225862908802</v>
      </c>
      <c r="U848" s="10">
        <f t="shared" ca="1" si="100"/>
        <v>0.55899099716677447</v>
      </c>
      <c r="V848" s="29">
        <f ca="1">IF('Input Parameters'!$D$30="Beta",_xlfn.BETA.INV(U848,'Input Parameters'!$L$30,'Input Parameters'!$M$30,'Input Parameters'!$J$30,'Input Parameters'!$K$30),IF('Input Parameters'!$D$30="LogNorm",_xlfn.LOGNORM.INV(U848,'Input Parameters'!$H$30,'Input Parameters'!$I$30)))</f>
        <v>1.0594312700110498</v>
      </c>
      <c r="W848" s="2">
        <f ca="1">N848+(P848-N848)*(1-ERF((T848-R848)/(2*SQRT(L848*'Input Parameters'!$E$31))))</f>
        <v>0.44737545924751909</v>
      </c>
      <c r="X848">
        <f t="shared" ca="1" si="101"/>
        <v>1</v>
      </c>
      <c r="Y848" s="7"/>
    </row>
    <row r="849" spans="1:25" ht="15" customHeight="1" x14ac:dyDescent="0.3">
      <c r="A849" s="130">
        <v>842</v>
      </c>
      <c r="B849" s="10">
        <f t="shared" ca="1" si="93"/>
        <v>7.7033237504764429E-2</v>
      </c>
      <c r="C849" s="57">
        <f ca="1">_xlfn.NORM.INV(B849,'Input Parameters'!$E$19,'Input Parameters'!$F$19)</f>
        <v>446.86097284805822</v>
      </c>
      <c r="D849" s="10">
        <f t="shared" ca="1" si="94"/>
        <v>0.11382144495042212</v>
      </c>
      <c r="E849" s="59">
        <f ca="1">IF(_xlfn.NORM.INV(D849,'Input Parameters'!$E$20,'Input Parameters'!$F$20)&lt;3500,3500,IF(_xlfn.NORM.INV(D849,'Input Parameters'!$E$20,'Input Parameters'!$F$20)&gt;5500,5500,_xlfn.NORM.INV(D849,'Input Parameters'!$E$20,'Input Parameters'!$F$20)))</f>
        <v>3955.4829345450744</v>
      </c>
      <c r="F849" s="10">
        <f t="shared" ca="1" si="95"/>
        <v>0.50316037285973592</v>
      </c>
      <c r="G849" s="61">
        <f ca="1">_xlfn.NORM.INV(F849,'Input Parameters'!$E$21,'Input Parameters'!$F$21)</f>
        <v>284.91226662782992</v>
      </c>
      <c r="H849" s="54">
        <f ca="1">EXP(E849*(1/'Input Parameters'!$E$22-1/G849))</f>
        <v>0.68166327428113549</v>
      </c>
      <c r="I849" s="10">
        <f t="shared" ca="1" si="96"/>
        <v>0.21413358077340461</v>
      </c>
      <c r="J849" s="29">
        <f ca="1">_xlfn.BETA.INV(I849,'Input Parameters'!$L$24,'Input Parameters'!$M$24,'Input Parameters'!$J$24,'Input Parameters'!$K$24)</f>
        <v>0.47682509948931273</v>
      </c>
      <c r="K849" s="156">
        <f ca="1">('Input Parameters'!$E$25/'Input Parameters'!$E$31)^$J849</f>
        <v>3.2695180137392962E-2</v>
      </c>
      <c r="L849" s="66">
        <f ca="1">$H849*$C849*'Input Parameters'!$E$23*K849</f>
        <v>9.9592367723820878</v>
      </c>
      <c r="M849" s="23">
        <f t="shared" ca="1" si="97"/>
        <v>0.15804672500734429</v>
      </c>
      <c r="N849" s="15">
        <f ca="1">_xlfn.NORM.INV(M849,'Input Parameters'!$E$26,'Input Parameters'!$F$26)</f>
        <v>1.29471208058053E-2</v>
      </c>
      <c r="O849" s="8">
        <f t="shared" ca="1" si="98"/>
        <v>0.14979184134645218</v>
      </c>
      <c r="P849" s="29">
        <f ca="1">_xlfn.LOGNORM.INV(O849,'Input Parameters'!$H$27,'Input Parameters'!$I$27)</f>
        <v>0.89968305339137711</v>
      </c>
      <c r="Q849" s="10"/>
      <c r="R849" s="15">
        <f>'Input Parameters'!$E$28</f>
        <v>12.7</v>
      </c>
      <c r="S849" s="10">
        <f t="shared" ca="1" si="99"/>
        <v>0.82523348925092843</v>
      </c>
      <c r="T849" s="25">
        <f ca="1">_xlfn.LOGNORM.INV(S849,'Input Parameters'!$H$29,'Input Parameters'!$I$29)</f>
        <v>64.680720111575695</v>
      </c>
      <c r="U849" s="10">
        <f t="shared" ca="1" si="100"/>
        <v>0.70759144133457319</v>
      </c>
      <c r="V849" s="29">
        <f ca="1">IF('Input Parameters'!$D$30="Beta",_xlfn.BETA.INV(U849,'Input Parameters'!$L$30,'Input Parameters'!$M$30,'Input Parameters'!$J$30,'Input Parameters'!$K$30),IF('Input Parameters'!$D$30="LogNorm",_xlfn.LOGNORM.INV(U849,'Input Parameters'!$H$30,'Input Parameters'!$I$30)))</f>
        <v>1.2394432451871669</v>
      </c>
      <c r="W849" s="2">
        <f ca="1">N849+(P849-N849)*(1-ERF((T849-R849)/(2*SQRT(L849*'Input Parameters'!$E$31))))</f>
        <v>0.22943504692074351</v>
      </c>
      <c r="X849">
        <f t="shared" ca="1" si="101"/>
        <v>1</v>
      </c>
      <c r="Y849" s="7"/>
    </row>
    <row r="850" spans="1:25" ht="15" customHeight="1" x14ac:dyDescent="0.3">
      <c r="A850" s="130">
        <v>843</v>
      </c>
      <c r="B850" s="10">
        <f t="shared" ca="1" si="93"/>
        <v>0.3036083316021545</v>
      </c>
      <c r="C850" s="57">
        <f ca="1">_xlfn.NORM.INV(B850,'Input Parameters'!$E$19,'Input Parameters'!$F$19)</f>
        <v>523.86273023312333</v>
      </c>
      <c r="D850" s="10">
        <f t="shared" ca="1" si="94"/>
        <v>0.37755439145624781</v>
      </c>
      <c r="E850" s="59">
        <f ca="1">IF(_xlfn.NORM.INV(D850,'Input Parameters'!$E$20,'Input Parameters'!$F$20)&lt;3500,3500,IF(_xlfn.NORM.INV(D850,'Input Parameters'!$E$20,'Input Parameters'!$F$20)&gt;5500,5500,_xlfn.NORM.INV(D850,'Input Parameters'!$E$20,'Input Parameters'!$F$20)))</f>
        <v>4581.662871450395</v>
      </c>
      <c r="F850" s="10">
        <f t="shared" ca="1" si="95"/>
        <v>0.51156371085306795</v>
      </c>
      <c r="G850" s="61">
        <f ca="1">_xlfn.NORM.INV(F850,'Input Parameters'!$E$21,'Input Parameters'!$F$21)</f>
        <v>285.07786127970638</v>
      </c>
      <c r="H850" s="54">
        <f ca="1">EXP(E850*(1/'Input Parameters'!$E$22-1/G850))</f>
        <v>0.64755943190907184</v>
      </c>
      <c r="I850" s="10">
        <f t="shared" ca="1" si="96"/>
        <v>0.34893177274115805</v>
      </c>
      <c r="J850" s="29">
        <f ca="1">_xlfn.BETA.INV(I850,'Input Parameters'!$L$24,'Input Parameters'!$M$24,'Input Parameters'!$J$24,'Input Parameters'!$K$24)</f>
        <v>0.54369638758367045</v>
      </c>
      <c r="K850" s="156">
        <f ca="1">('Input Parameters'!$E$25/'Input Parameters'!$E$31)^$J850</f>
        <v>2.0237216170079314E-2</v>
      </c>
      <c r="L850" s="66">
        <f ca="1">$H850*$C850*'Input Parameters'!$E$23*K850</f>
        <v>6.8651164153459314</v>
      </c>
      <c r="M850" s="23">
        <f t="shared" ca="1" si="97"/>
        <v>0.72379118980695578</v>
      </c>
      <c r="N850" s="15">
        <f ca="1">_xlfn.NORM.INV(M850,'Input Parameters'!$E$26,'Input Parameters'!$F$26)</f>
        <v>4.6476966965982004E-2</v>
      </c>
      <c r="O850" s="8">
        <f t="shared" ca="1" si="98"/>
        <v>0.99826003794822027</v>
      </c>
      <c r="P850" s="29">
        <f ca="1">_xlfn.LOGNORM.INV(O850,'Input Parameters'!$H$27,'Input Parameters'!$I$27)</f>
        <v>5.1854525862716425</v>
      </c>
      <c r="Q850" s="10"/>
      <c r="R850" s="15">
        <f>'Input Parameters'!$E$28</f>
        <v>12.7</v>
      </c>
      <c r="S850" s="10">
        <f t="shared" ca="1" si="99"/>
        <v>4.2696284439627918E-2</v>
      </c>
      <c r="T850" s="25">
        <f ca="1">_xlfn.LOGNORM.INV(S850,'Input Parameters'!$H$29,'Input Parameters'!$I$29)</f>
        <v>48.004628798956624</v>
      </c>
      <c r="U850" s="10">
        <f t="shared" ca="1" si="100"/>
        <v>0.63375187141482603</v>
      </c>
      <c r="V850" s="29">
        <f ca="1">IF('Input Parameters'!$D$30="Beta",_xlfn.BETA.INV(U850,'Input Parameters'!$L$30,'Input Parameters'!$M$30,'Input Parameters'!$J$30,'Input Parameters'!$K$30),IF('Input Parameters'!$D$30="LogNorm",_xlfn.LOGNORM.INV(U850,'Input Parameters'!$H$30,'Input Parameters'!$I$30)))</f>
        <v>1.1433892025101029</v>
      </c>
      <c r="W850" s="2">
        <f ca="1">N850+(P850-N850)*(1-ERF((T850-R850)/(2*SQRT(L850*'Input Parameters'!$E$31))))</f>
        <v>1.7973335448621994</v>
      </c>
      <c r="X850">
        <f t="shared" ca="1" si="101"/>
        <v>0</v>
      </c>
      <c r="Y850" s="7"/>
    </row>
    <row r="851" spans="1:25" ht="15" customHeight="1" x14ac:dyDescent="0.3">
      <c r="A851" s="130">
        <v>844</v>
      </c>
      <c r="B851" s="10">
        <f t="shared" ca="1" si="93"/>
        <v>0.80085893984389434</v>
      </c>
      <c r="C851" s="57">
        <f ca="1">_xlfn.NORM.INV(B851,'Input Parameters'!$E$19,'Input Parameters'!$F$19)</f>
        <v>638.67658096661648</v>
      </c>
      <c r="D851" s="10">
        <f t="shared" ca="1" si="94"/>
        <v>0.312167049278116</v>
      </c>
      <c r="E851" s="59">
        <f ca="1">IF(_xlfn.NORM.INV(D851,'Input Parameters'!$E$20,'Input Parameters'!$F$20)&lt;3500,3500,IF(_xlfn.NORM.INV(D851,'Input Parameters'!$E$20,'Input Parameters'!$F$20)&gt;5500,5500,_xlfn.NORM.INV(D851,'Input Parameters'!$E$20,'Input Parameters'!$F$20)))</f>
        <v>4457.198028822183</v>
      </c>
      <c r="F851" s="10">
        <f t="shared" ca="1" si="95"/>
        <v>0.9560514112873576</v>
      </c>
      <c r="G851" s="61">
        <f ca="1">_xlfn.NORM.INV(F851,'Input Parameters'!$E$21,'Input Parameters'!$F$21)</f>
        <v>298.26384421093928</v>
      </c>
      <c r="H851" s="54">
        <f ca="1">EXP(E851*(1/'Input Parameters'!$E$22-1/G851))</f>
        <v>1.307962516222331</v>
      </c>
      <c r="I851" s="10">
        <f t="shared" ca="1" si="96"/>
        <v>0.34208262333416251</v>
      </c>
      <c r="J851" s="29">
        <f ca="1">_xlfn.BETA.INV(I851,'Input Parameters'!$L$24,'Input Parameters'!$M$24,'Input Parameters'!$J$24,'Input Parameters'!$K$24)</f>
        <v>0.54062594952333343</v>
      </c>
      <c r="K851" s="156">
        <f ca="1">('Input Parameters'!$E$25/'Input Parameters'!$E$31)^$J851</f>
        <v>2.0687904957333993E-2</v>
      </c>
      <c r="L851" s="66">
        <f ca="1">$H851*$C851*'Input Parameters'!$E$23*K851</f>
        <v>17.28195230173872</v>
      </c>
      <c r="M851" s="23">
        <f t="shared" ca="1" si="97"/>
        <v>0.39700337159345522</v>
      </c>
      <c r="N851" s="15">
        <f ca="1">_xlfn.NORM.INV(M851,'Input Parameters'!$E$26,'Input Parameters'!$F$26)</f>
        <v>2.8516664482097935E-2</v>
      </c>
      <c r="O851" s="8">
        <f t="shared" ca="1" si="98"/>
        <v>0.4763489851962267</v>
      </c>
      <c r="P851" s="29">
        <f ca="1">_xlfn.LOGNORM.INV(O851,'Input Parameters'!$H$27,'Input Parameters'!$I$27)</f>
        <v>1.3867577777053126</v>
      </c>
      <c r="Q851" s="10"/>
      <c r="R851" s="15">
        <f>'Input Parameters'!$E$28</f>
        <v>12.7</v>
      </c>
      <c r="S851" s="10">
        <f t="shared" ca="1" si="99"/>
        <v>0.25447521077150803</v>
      </c>
      <c r="T851" s="25">
        <f ca="1">_xlfn.LOGNORM.INV(S851,'Input Parameters'!$H$29,'Input Parameters'!$I$29)</f>
        <v>54.069952347149147</v>
      </c>
      <c r="U851" s="10">
        <f t="shared" ca="1" si="100"/>
        <v>0.57863966626843566</v>
      </c>
      <c r="V851" s="29">
        <f ca="1">IF('Input Parameters'!$D$30="Beta",_xlfn.BETA.INV(U851,'Input Parameters'!$L$30,'Input Parameters'!$M$30,'Input Parameters'!$J$30,'Input Parameters'!$K$30),IF('Input Parameters'!$D$30="LogNorm",_xlfn.LOGNORM.INV(U851,'Input Parameters'!$H$30,'Input Parameters'!$I$30)))</f>
        <v>1.0805290015414415</v>
      </c>
      <c r="W851" s="2">
        <f ca="1">N851+(P851-N851)*(1-ERF((T851-R851)/(2*SQRT(L851*'Input Parameters'!$E$31))))</f>
        <v>0.68269132859771486</v>
      </c>
      <c r="X851">
        <f t="shared" ca="1" si="101"/>
        <v>1</v>
      </c>
      <c r="Y851" s="7"/>
    </row>
    <row r="852" spans="1:25" ht="15" customHeight="1" x14ac:dyDescent="0.3">
      <c r="A852" s="130">
        <v>845</v>
      </c>
      <c r="B852" s="10">
        <f t="shared" ca="1" si="93"/>
        <v>0.84797954155618915</v>
      </c>
      <c r="C852" s="57">
        <f ca="1">_xlfn.NORM.INV(B852,'Input Parameters'!$E$19,'Input Parameters'!$F$19)</f>
        <v>654.14963869158771</v>
      </c>
      <c r="D852" s="10">
        <f t="shared" ca="1" si="94"/>
        <v>0.94564109892878578</v>
      </c>
      <c r="E852" s="59">
        <f ca="1">IF(_xlfn.NORM.INV(D852,'Input Parameters'!$E$20,'Input Parameters'!$F$20)&lt;3500,3500,IF(_xlfn.NORM.INV(D852,'Input Parameters'!$E$20,'Input Parameters'!$F$20)&gt;5500,5500,_xlfn.NORM.INV(D852,'Input Parameters'!$E$20,'Input Parameters'!$F$20)))</f>
        <v>5500</v>
      </c>
      <c r="F852" s="10">
        <f t="shared" ca="1" si="95"/>
        <v>0.15397448098367605</v>
      </c>
      <c r="G852" s="61">
        <f ca="1">_xlfn.NORM.INV(F852,'Input Parameters'!$E$21,'Input Parameters'!$F$21)</f>
        <v>276.83645351195014</v>
      </c>
      <c r="H852" s="54">
        <f ca="1">EXP(E852*(1/'Input Parameters'!$E$22-1/G852))</f>
        <v>0.33420701021473753</v>
      </c>
      <c r="I852" s="10">
        <f t="shared" ca="1" si="96"/>
        <v>0.29395705458750609</v>
      </c>
      <c r="J852" s="29">
        <f ca="1">_xlfn.BETA.INV(I852,'Input Parameters'!$L$24,'Input Parameters'!$M$24,'Input Parameters'!$J$24,'Input Parameters'!$K$24)</f>
        <v>0.51826467217651073</v>
      </c>
      <c r="K852" s="156">
        <f ca="1">('Input Parameters'!$E$25/'Input Parameters'!$E$31)^$J852</f>
        <v>2.4287429651131828E-2</v>
      </c>
      <c r="L852" s="66">
        <f ca="1">$H852*$C852*'Input Parameters'!$E$23*K852</f>
        <v>5.3097517508130947</v>
      </c>
      <c r="M852" s="23">
        <f t="shared" ca="1" si="97"/>
        <v>0.3023638878417535</v>
      </c>
      <c r="N852" s="15">
        <f ca="1">_xlfn.NORM.INV(M852,'Input Parameters'!$E$26,'Input Parameters'!$F$26)</f>
        <v>2.313011092941275E-2</v>
      </c>
      <c r="O852" s="8">
        <f t="shared" ca="1" si="98"/>
        <v>0.50546605142427314</v>
      </c>
      <c r="P852" s="29">
        <f ca="1">_xlfn.LOGNORM.INV(O852,'Input Parameters'!$H$27,'Input Parameters'!$I$27)</f>
        <v>1.4322887889801243</v>
      </c>
      <c r="Q852" s="10"/>
      <c r="R852" s="15">
        <f>'Input Parameters'!$E$28</f>
        <v>12.7</v>
      </c>
      <c r="S852" s="10">
        <f t="shared" ca="1" si="99"/>
        <v>0.59598070145586823</v>
      </c>
      <c r="T852" s="25">
        <f ca="1">_xlfn.LOGNORM.INV(S852,'Input Parameters'!$H$29,'Input Parameters'!$I$29)</f>
        <v>59.842112944110859</v>
      </c>
      <c r="U852" s="10">
        <f t="shared" ca="1" si="100"/>
        <v>0.66595770486248751</v>
      </c>
      <c r="V852" s="29">
        <f ca="1">IF('Input Parameters'!$D$30="Beta",_xlfn.BETA.INV(U852,'Input Parameters'!$L$30,'Input Parameters'!$M$30,'Input Parameters'!$J$30,'Input Parameters'!$K$30),IF('Input Parameters'!$D$30="LogNorm",_xlfn.LOGNORM.INV(U852,'Input Parameters'!$H$30,'Input Parameters'!$I$30)))</f>
        <v>1.183284023966322</v>
      </c>
      <c r="W852" s="2">
        <f ca="1">N852+(P852-N852)*(1-ERF((T852-R852)/(2*SQRT(L852*'Input Parameters'!$E$31))))</f>
        <v>0.23168710790452027</v>
      </c>
      <c r="X852">
        <f t="shared" ca="1" si="101"/>
        <v>1</v>
      </c>
      <c r="Y852" s="7"/>
    </row>
    <row r="853" spans="1:25" ht="15" customHeight="1" x14ac:dyDescent="0.3">
      <c r="A853" s="130">
        <v>846</v>
      </c>
      <c r="B853" s="10">
        <f t="shared" ca="1" si="93"/>
        <v>0.20587256305477331</v>
      </c>
      <c r="C853" s="57">
        <f ca="1">_xlfn.NORM.INV(B853,'Input Parameters'!$E$19,'Input Parameters'!$F$19)</f>
        <v>497.94016436319066</v>
      </c>
      <c r="D853" s="10">
        <f t="shared" ca="1" si="94"/>
        <v>0.83210330756910655</v>
      </c>
      <c r="E853" s="59">
        <f ca="1">IF(_xlfn.NORM.INV(D853,'Input Parameters'!$E$20,'Input Parameters'!$F$20)&lt;3500,3500,IF(_xlfn.NORM.INV(D853,'Input Parameters'!$E$20,'Input Parameters'!$F$20)&gt;5500,5500,_xlfn.NORM.INV(D853,'Input Parameters'!$E$20,'Input Parameters'!$F$20)))</f>
        <v>5473.757136006815</v>
      </c>
      <c r="F853" s="10">
        <f t="shared" ca="1" si="95"/>
        <v>8.8377653521181099E-3</v>
      </c>
      <c r="G853" s="61">
        <f ca="1">_xlfn.NORM.INV(F853,'Input Parameters'!$E$21,'Input Parameters'!$F$21)</f>
        <v>266.20336058771306</v>
      </c>
      <c r="H853" s="54">
        <f ca="1">EXP(E853*(1/'Input Parameters'!$E$22-1/G853))</f>
        <v>0.15250632474507769</v>
      </c>
      <c r="I853" s="10">
        <f t="shared" ca="1" si="96"/>
        <v>0.75475818586560317</v>
      </c>
      <c r="J853" s="29">
        <f ca="1">_xlfn.BETA.INV(I853,'Input Parameters'!$L$24,'Input Parameters'!$M$24,'Input Parameters'!$J$24,'Input Parameters'!$K$24)</f>
        <v>0.713143233679288</v>
      </c>
      <c r="K853" s="156">
        <f ca="1">('Input Parameters'!$E$25/'Input Parameters'!$E$31)^$J853</f>
        <v>6.0013728800345978E-3</v>
      </c>
      <c r="L853" s="66">
        <f ca="1">$H853*$C853*'Input Parameters'!$E$23*K853</f>
        <v>0.45573840163039997</v>
      </c>
      <c r="M853" s="23">
        <f t="shared" ca="1" si="97"/>
        <v>0.18234505502391829</v>
      </c>
      <c r="N853" s="15">
        <f ca="1">_xlfn.NORM.INV(M853,'Input Parameters'!$E$26,'Input Parameters'!$F$26)</f>
        <v>1.496424801644149E-2</v>
      </c>
      <c r="O853" s="8">
        <f t="shared" ca="1" si="98"/>
        <v>0.56400245617018885</v>
      </c>
      <c r="P853" s="29">
        <f ca="1">_xlfn.LOGNORM.INV(O853,'Input Parameters'!$H$27,'Input Parameters'!$I$27)</f>
        <v>1.5288186034793265</v>
      </c>
      <c r="Q853" s="10"/>
      <c r="R853" s="15">
        <f>'Input Parameters'!$E$28</f>
        <v>12.7</v>
      </c>
      <c r="S853" s="10">
        <f t="shared" ca="1" si="99"/>
        <v>0.27464742155718447</v>
      </c>
      <c r="T853" s="25">
        <f ca="1">_xlfn.LOGNORM.INV(S853,'Input Parameters'!$H$29,'Input Parameters'!$I$29)</f>
        <v>54.445538763081188</v>
      </c>
      <c r="U853" s="10">
        <f t="shared" ca="1" si="100"/>
        <v>0.45570873277671298</v>
      </c>
      <c r="V853" s="29">
        <f ca="1">IF('Input Parameters'!$D$30="Beta",_xlfn.BETA.INV(U853,'Input Parameters'!$L$30,'Input Parameters'!$M$30,'Input Parameters'!$J$30,'Input Parameters'!$K$30),IF('Input Parameters'!$D$30="LogNorm",_xlfn.LOGNORM.INV(U853,'Input Parameters'!$H$30,'Input Parameters'!$I$30)))</f>
        <v>0.9563182806639513</v>
      </c>
      <c r="W853" s="2">
        <f ca="1">N853+(P853-N853)*(1-ERF((T853-R853)/(2*SQRT(L853*'Input Parameters'!$E$31))))</f>
        <v>1.4982836581867002E-2</v>
      </c>
      <c r="X853">
        <f t="shared" ca="1" si="101"/>
        <v>1</v>
      </c>
      <c r="Y853" s="7"/>
    </row>
    <row r="854" spans="1:25" ht="15" customHeight="1" x14ac:dyDescent="0.3">
      <c r="A854" s="130">
        <v>847</v>
      </c>
      <c r="B854" s="10">
        <f t="shared" ca="1" si="93"/>
        <v>0.90151088202953744</v>
      </c>
      <c r="C854" s="57">
        <f ca="1">_xlfn.NORM.INV(B854,'Input Parameters'!$E$19,'Input Parameters'!$F$19)</f>
        <v>676.32262792828635</v>
      </c>
      <c r="D854" s="10">
        <f t="shared" ca="1" si="94"/>
        <v>0.46100720437716947</v>
      </c>
      <c r="E854" s="59">
        <f ca="1">IF(_xlfn.NORM.INV(D854,'Input Parameters'!$E$20,'Input Parameters'!$F$20)&lt;3500,3500,IF(_xlfn.NORM.INV(D854,'Input Parameters'!$E$20,'Input Parameters'!$F$20)&gt;5500,5500,_xlfn.NORM.INV(D854,'Input Parameters'!$E$20,'Input Parameters'!$F$20)))</f>
        <v>4731.4723878699151</v>
      </c>
      <c r="F854" s="10">
        <f t="shared" ca="1" si="95"/>
        <v>0.79627713796771227</v>
      </c>
      <c r="G854" s="61">
        <f ca="1">_xlfn.NORM.INV(F854,'Input Parameters'!$E$21,'Input Parameters'!$F$21)</f>
        <v>291.36120015487904</v>
      </c>
      <c r="H854" s="54">
        <f ca="1">EXP(E854*(1/'Input Parameters'!$E$22-1/G854))</f>
        <v>0.91317416468953216</v>
      </c>
      <c r="I854" s="10">
        <f t="shared" ca="1" si="96"/>
        <v>0.77456274443417794</v>
      </c>
      <c r="J854" s="29">
        <f ca="1">_xlfn.BETA.INV(I854,'Input Parameters'!$L$24,'Input Parameters'!$M$24,'Input Parameters'!$J$24,'Input Parameters'!$K$24)</f>
        <v>0.72238528385702105</v>
      </c>
      <c r="K854" s="156">
        <f ca="1">('Input Parameters'!$E$25/'Input Parameters'!$E$31)^$J854</f>
        <v>5.6163948278308042E-3</v>
      </c>
      <c r="L854" s="66">
        <f ca="1">$H854*$C854*'Input Parameters'!$E$23*K854</f>
        <v>3.4686874160065582</v>
      </c>
      <c r="M854" s="23">
        <f t="shared" ca="1" si="97"/>
        <v>0.69114350698820137</v>
      </c>
      <c r="N854" s="15">
        <f ca="1">_xlfn.NORM.INV(M854,'Input Parameters'!$E$26,'Input Parameters'!$F$26)</f>
        <v>4.4480979313096858E-2</v>
      </c>
      <c r="O854" s="8">
        <f t="shared" ca="1" si="98"/>
        <v>0.15701921173403866</v>
      </c>
      <c r="P854" s="29">
        <f ca="1">_xlfn.LOGNORM.INV(O854,'Input Parameters'!$H$27,'Input Parameters'!$I$27)</f>
        <v>0.91192227449217977</v>
      </c>
      <c r="Q854" s="10"/>
      <c r="R854" s="15">
        <f>'Input Parameters'!$E$28</f>
        <v>12.7</v>
      </c>
      <c r="S854" s="10">
        <f t="shared" ca="1" si="99"/>
        <v>0.17212705886150403</v>
      </c>
      <c r="T854" s="25">
        <f ca="1">_xlfn.LOGNORM.INV(S854,'Input Parameters'!$H$29,'Input Parameters'!$I$29)</f>
        <v>52.365333192244655</v>
      </c>
      <c r="U854" s="10">
        <f t="shared" ca="1" si="100"/>
        <v>0.94132763606484593</v>
      </c>
      <c r="V854" s="29">
        <f ca="1">IF('Input Parameters'!$D$30="Beta",_xlfn.BETA.INV(U854,'Input Parameters'!$L$30,'Input Parameters'!$M$30,'Input Parameters'!$J$30,'Input Parameters'!$K$30),IF('Input Parameters'!$D$30="LogNorm",_xlfn.LOGNORM.INV(U854,'Input Parameters'!$H$30,'Input Parameters'!$I$30)))</f>
        <v>1.8529124016460354</v>
      </c>
      <c r="W854" s="2">
        <f ca="1">N854+(P854-N854)*(1-ERF((T854-R854)/(2*SQRT(L854*'Input Parameters'!$E$31))))</f>
        <v>0.1590503375803238</v>
      </c>
      <c r="X854">
        <f t="shared" ca="1" si="101"/>
        <v>1</v>
      </c>
      <c r="Y854" s="7"/>
    </row>
    <row r="855" spans="1:25" ht="15" customHeight="1" x14ac:dyDescent="0.3">
      <c r="A855" s="130">
        <v>848</v>
      </c>
      <c r="B855" s="10">
        <f t="shared" ca="1" si="93"/>
        <v>0.25749874644514559</v>
      </c>
      <c r="C855" s="57">
        <f ca="1">_xlfn.NORM.INV(B855,'Input Parameters'!$E$19,'Input Parameters'!$F$19)</f>
        <v>512.28408646513685</v>
      </c>
      <c r="D855" s="10">
        <f t="shared" ca="1" si="94"/>
        <v>0.57437237151571507</v>
      </c>
      <c r="E855" s="59">
        <f ca="1">IF(_xlfn.NORM.INV(D855,'Input Parameters'!$E$20,'Input Parameters'!$F$20)&lt;3500,3500,IF(_xlfn.NORM.INV(D855,'Input Parameters'!$E$20,'Input Parameters'!$F$20)&gt;5500,5500,_xlfn.NORM.INV(D855,'Input Parameters'!$E$20,'Input Parameters'!$F$20)))</f>
        <v>4931.2619348672933</v>
      </c>
      <c r="F855" s="10">
        <f t="shared" ca="1" si="95"/>
        <v>0.67166003589513812</v>
      </c>
      <c r="G855" s="61">
        <f ca="1">_xlfn.NORM.INV(F855,'Input Parameters'!$E$21,'Input Parameters'!$F$21)</f>
        <v>288.34378305574984</v>
      </c>
      <c r="H855" s="54">
        <f ca="1">EXP(E855*(1/'Input Parameters'!$E$22-1/G855))</f>
        <v>0.76202399911503194</v>
      </c>
      <c r="I855" s="10">
        <f t="shared" ca="1" si="96"/>
        <v>2.2117215121592149E-2</v>
      </c>
      <c r="J855" s="29">
        <f ca="1">_xlfn.BETA.INV(I855,'Input Parameters'!$L$24,'Input Parameters'!$M$24,'Input Parameters'!$J$24,'Input Parameters'!$K$24)</f>
        <v>0.28727117084377163</v>
      </c>
      <c r="K855" s="156">
        <f ca="1">('Input Parameters'!$E$25/'Input Parameters'!$E$31)^$J855</f>
        <v>0.12735797529863774</v>
      </c>
      <c r="L855" s="66">
        <f ca="1">$H855*$C855*'Input Parameters'!$E$23*K855</f>
        <v>49.717085376191356</v>
      </c>
      <c r="M855" s="23">
        <f t="shared" ca="1" si="97"/>
        <v>0.14440305748734494</v>
      </c>
      <c r="N855" s="15">
        <f ca="1">_xlfn.NORM.INV(M855,'Input Parameters'!$E$26,'Input Parameters'!$F$26)</f>
        <v>1.1724369393744195E-2</v>
      </c>
      <c r="O855" s="8">
        <f t="shared" ca="1" si="98"/>
        <v>0.32916363813808136</v>
      </c>
      <c r="P855" s="29">
        <f ca="1">_xlfn.LOGNORM.INV(O855,'Input Parameters'!$H$27,'Input Parameters'!$I$27)</f>
        <v>1.1706594837851854</v>
      </c>
      <c r="Q855" s="10"/>
      <c r="R855" s="15">
        <f>'Input Parameters'!$E$28</f>
        <v>12.7</v>
      </c>
      <c r="S855" s="10">
        <f t="shared" ca="1" si="99"/>
        <v>0.80012130775849144</v>
      </c>
      <c r="T855" s="25">
        <f ca="1">_xlfn.LOGNORM.INV(S855,'Input Parameters'!$H$29,'Input Parameters'!$I$29)</f>
        <v>64.005707611579609</v>
      </c>
      <c r="U855" s="10">
        <f t="shared" ca="1" si="100"/>
        <v>0.54193740931781575</v>
      </c>
      <c r="V855" s="29">
        <f ca="1">IF('Input Parameters'!$D$30="Beta",_xlfn.BETA.INV(U855,'Input Parameters'!$L$30,'Input Parameters'!$M$30,'Input Parameters'!$J$30,'Input Parameters'!$K$30),IF('Input Parameters'!$D$30="LogNorm",_xlfn.LOGNORM.INV(U855,'Input Parameters'!$H$30,'Input Parameters'!$I$30)))</f>
        <v>1.0415787967314565</v>
      </c>
      <c r="W855" s="2">
        <f ca="1">N855+(P855-N855)*(1-ERF((T855-R855)/(2*SQRT(L855*'Input Parameters'!$E$31))))</f>
        <v>0.71507297019560367</v>
      </c>
      <c r="X855">
        <f t="shared" ca="1" si="101"/>
        <v>1</v>
      </c>
      <c r="Y855" s="7"/>
    </row>
    <row r="856" spans="1:25" ht="15" customHeight="1" x14ac:dyDescent="0.3">
      <c r="A856" s="130">
        <v>849</v>
      </c>
      <c r="B856" s="10">
        <f t="shared" ca="1" si="93"/>
        <v>0.12900184886738486</v>
      </c>
      <c r="C856" s="57">
        <f ca="1">_xlfn.NORM.INV(B856,'Input Parameters'!$E$19,'Input Parameters'!$F$19)</f>
        <v>471.72018135241484</v>
      </c>
      <c r="D856" s="10">
        <f t="shared" ca="1" si="94"/>
        <v>0.68515447559923626</v>
      </c>
      <c r="E856" s="59">
        <f ca="1">IF(_xlfn.NORM.INV(D856,'Input Parameters'!$E$20,'Input Parameters'!$F$20)&lt;3500,3500,IF(_xlfn.NORM.INV(D856,'Input Parameters'!$E$20,'Input Parameters'!$F$20)&gt;5500,5500,_xlfn.NORM.INV(D856,'Input Parameters'!$E$20,'Input Parameters'!$F$20)))</f>
        <v>5137.5132227984295</v>
      </c>
      <c r="F856" s="10">
        <f t="shared" ca="1" si="95"/>
        <v>0.69890948237510331</v>
      </c>
      <c r="G856" s="61">
        <f ca="1">_xlfn.NORM.INV(F856,'Input Parameters'!$E$21,'Input Parameters'!$F$21)</f>
        <v>288.94715580893472</v>
      </c>
      <c r="H856" s="54">
        <f ca="1">EXP(E856*(1/'Input Parameters'!$E$22-1/G856))</f>
        <v>0.78197018338598823</v>
      </c>
      <c r="I856" s="10">
        <f t="shared" ca="1" si="96"/>
        <v>0.37276541085367021</v>
      </c>
      <c r="J856" s="29">
        <f ca="1">_xlfn.BETA.INV(I856,'Input Parameters'!$L$24,'Input Parameters'!$M$24,'Input Parameters'!$J$24,'Input Parameters'!$K$24)</f>
        <v>0.55420285591129015</v>
      </c>
      <c r="K856" s="156">
        <f ca="1">('Input Parameters'!$E$25/'Input Parameters'!$E$31)^$J856</f>
        <v>1.8768025337942779E-2</v>
      </c>
      <c r="L856" s="66">
        <f ca="1">$H856*$C856*'Input Parameters'!$E$23*K856</f>
        <v>6.9229824650178058</v>
      </c>
      <c r="M856" s="23">
        <f t="shared" ca="1" si="97"/>
        <v>0.79268993866425275</v>
      </c>
      <c r="N856" s="15">
        <f ca="1">_xlfn.NORM.INV(M856,'Input Parameters'!$E$26,'Input Parameters'!$F$26)</f>
        <v>5.1131594807364761E-2</v>
      </c>
      <c r="O856" s="8">
        <f t="shared" ca="1" si="98"/>
        <v>0.68184728161799135</v>
      </c>
      <c r="P856" s="29">
        <f ca="1">_xlfn.LOGNORM.INV(O856,'Input Parameters'!$H$27,'Input Parameters'!$I$27)</f>
        <v>1.7549056000669898</v>
      </c>
      <c r="Q856" s="10"/>
      <c r="R856" s="15">
        <f>'Input Parameters'!$E$28</f>
        <v>12.7</v>
      </c>
      <c r="S856" s="10">
        <f t="shared" ca="1" si="99"/>
        <v>0.52549888681531287</v>
      </c>
      <c r="T856" s="25">
        <f ca="1">_xlfn.LOGNORM.INV(S856,'Input Parameters'!$H$29,'Input Parameters'!$I$29)</f>
        <v>58.651493032225517</v>
      </c>
      <c r="U856" s="10">
        <f t="shared" ca="1" si="100"/>
        <v>0.51498458505293221</v>
      </c>
      <c r="V856" s="29">
        <f ca="1">IF('Input Parameters'!$D$30="Beta",_xlfn.BETA.INV(U856,'Input Parameters'!$L$30,'Input Parameters'!$M$30,'Input Parameters'!$J$30,'Input Parameters'!$K$30),IF('Input Parameters'!$D$30="LogNorm",_xlfn.LOGNORM.INV(U856,'Input Parameters'!$H$30,'Input Parameters'!$I$30)))</f>
        <v>1.0141209725146503</v>
      </c>
      <c r="W856" s="2">
        <f ca="1">N856+(P856-N856)*(1-ERF((T856-R856)/(2*SQRT(L856*'Input Parameters'!$E$31))))</f>
        <v>0.42061396385944672</v>
      </c>
      <c r="X856">
        <f t="shared" ca="1" si="101"/>
        <v>1</v>
      </c>
      <c r="Y856" s="7"/>
    </row>
    <row r="857" spans="1:25" ht="15" customHeight="1" x14ac:dyDescent="0.3">
      <c r="A857" s="130">
        <v>850</v>
      </c>
      <c r="B857" s="10">
        <f t="shared" ca="1" si="93"/>
        <v>0.45040529420149766</v>
      </c>
      <c r="C857" s="57">
        <f ca="1">_xlfn.NORM.INV(B857,'Input Parameters'!$E$19,'Input Parameters'!$F$19)</f>
        <v>556.76813650589929</v>
      </c>
      <c r="D857" s="10">
        <f t="shared" ca="1" si="94"/>
        <v>0.79119984213888084</v>
      </c>
      <c r="E857" s="59">
        <f ca="1">IF(_xlfn.NORM.INV(D857,'Input Parameters'!$E$20,'Input Parameters'!$F$20)&lt;3500,3500,IF(_xlfn.NORM.INV(D857,'Input Parameters'!$E$20,'Input Parameters'!$F$20)&gt;5500,5500,_xlfn.NORM.INV(D857,'Input Parameters'!$E$20,'Input Parameters'!$F$20)))</f>
        <v>5367.4140305790343</v>
      </c>
      <c r="F857" s="10">
        <f t="shared" ca="1" si="95"/>
        <v>0.79598057667698141</v>
      </c>
      <c r="G857" s="61">
        <f ca="1">_xlfn.NORM.INV(F857,'Input Parameters'!$E$21,'Input Parameters'!$F$21)</f>
        <v>291.35296912668281</v>
      </c>
      <c r="H857" s="54">
        <f ca="1">EXP(E857*(1/'Input Parameters'!$E$22-1/G857))</f>
        <v>0.90162456248185252</v>
      </c>
      <c r="I857" s="10">
        <f t="shared" ca="1" si="96"/>
        <v>0.55753886320555679</v>
      </c>
      <c r="J857" s="29">
        <f ca="1">_xlfn.BETA.INV(I857,'Input Parameters'!$L$24,'Input Parameters'!$M$24,'Input Parameters'!$J$24,'Input Parameters'!$K$24)</f>
        <v>0.63029790053998846</v>
      </c>
      <c r="K857" s="156">
        <f ca="1">('Input Parameters'!$E$25/'Input Parameters'!$E$31)^$J857</f>
        <v>1.0873006040667047E-2</v>
      </c>
      <c r="L857" s="66">
        <f ca="1">$H857*$C857*'Input Parameters'!$E$23*K857</f>
        <v>5.458203664590215</v>
      </c>
      <c r="M857" s="23">
        <f t="shared" ca="1" si="97"/>
        <v>0.54311708184342211</v>
      </c>
      <c r="N857" s="15">
        <f ca="1">_xlfn.NORM.INV(M857,'Input Parameters'!$E$26,'Input Parameters'!$F$26)</f>
        <v>3.6274085194882053E-2</v>
      </c>
      <c r="O857" s="8">
        <f t="shared" ca="1" si="98"/>
        <v>0.33165283991022809</v>
      </c>
      <c r="P857" s="29">
        <f ca="1">_xlfn.LOGNORM.INV(O857,'Input Parameters'!$H$27,'Input Parameters'!$I$27)</f>
        <v>1.1742229767832917</v>
      </c>
      <c r="Q857" s="10"/>
      <c r="R857" s="15">
        <f>'Input Parameters'!$E$28</f>
        <v>12.7</v>
      </c>
      <c r="S857" s="10">
        <f t="shared" ca="1" si="99"/>
        <v>0.21742240970261517</v>
      </c>
      <c r="T857" s="25">
        <f ca="1">_xlfn.LOGNORM.INV(S857,'Input Parameters'!$H$29,'Input Parameters'!$I$29)</f>
        <v>53.343638478263856</v>
      </c>
      <c r="U857" s="10">
        <f t="shared" ca="1" si="100"/>
        <v>0.24900609451069666</v>
      </c>
      <c r="V857" s="29">
        <f ca="1">IF('Input Parameters'!$D$30="Beta",_xlfn.BETA.INV(U857,'Input Parameters'!$L$30,'Input Parameters'!$M$30,'Input Parameters'!$J$30,'Input Parameters'!$K$30),IF('Input Parameters'!$D$30="LogNorm",_xlfn.LOGNORM.INV(U857,'Input Parameters'!$H$30,'Input Parameters'!$I$30)))</f>
        <v>0.76490010712444867</v>
      </c>
      <c r="W857" s="2">
        <f ca="1">N857+(P857-N857)*(1-ERF((T857-R857)/(2*SQRT(L857*'Input Parameters'!$E$31))))</f>
        <v>0.28508276519721981</v>
      </c>
      <c r="X857">
        <f t="shared" ca="1" si="101"/>
        <v>1</v>
      </c>
      <c r="Y857" s="7"/>
    </row>
    <row r="858" spans="1:25" ht="15" customHeight="1" x14ac:dyDescent="0.3">
      <c r="A858" s="130">
        <v>851</v>
      </c>
      <c r="B858" s="10">
        <f t="shared" ca="1" si="93"/>
        <v>0.51442033260408082</v>
      </c>
      <c r="C858" s="57">
        <f ca="1">_xlfn.NORM.INV(B858,'Input Parameters'!$E$19,'Input Parameters'!$F$19)</f>
        <v>570.35503736124883</v>
      </c>
      <c r="D858" s="10">
        <f t="shared" ca="1" si="94"/>
        <v>0.79174669382316998</v>
      </c>
      <c r="E858" s="59">
        <f ca="1">IF(_xlfn.NORM.INV(D858,'Input Parameters'!$E$20,'Input Parameters'!$F$20)&lt;3500,3500,IF(_xlfn.NORM.INV(D858,'Input Parameters'!$E$20,'Input Parameters'!$F$20)&gt;5500,5500,_xlfn.NORM.INV(D858,'Input Parameters'!$E$20,'Input Parameters'!$F$20)))</f>
        <v>5368.7477717887523</v>
      </c>
      <c r="F858" s="10">
        <f t="shared" ca="1" si="95"/>
        <v>0.83089086481665286</v>
      </c>
      <c r="G858" s="61">
        <f ca="1">_xlfn.NORM.INV(F858,'Input Parameters'!$E$21,'Input Parameters'!$F$21)</f>
        <v>292.37745634034258</v>
      </c>
      <c r="H858" s="54">
        <f ca="1">EXP(E858*(1/'Input Parameters'!$E$22-1/G858))</f>
        <v>0.96173630889228601</v>
      </c>
      <c r="I858" s="10">
        <f t="shared" ca="1" si="96"/>
        <v>0.93272594408872522</v>
      </c>
      <c r="J858" s="29">
        <f ca="1">_xlfn.BETA.INV(I858,'Input Parameters'!$L$24,'Input Parameters'!$M$24,'Input Parameters'!$J$24,'Input Parameters'!$K$24)</f>
        <v>0.81807481298665752</v>
      </c>
      <c r="K858" s="156">
        <f ca="1">('Input Parameters'!$E$25/'Input Parameters'!$E$31)^$J858</f>
        <v>2.8271144548519247E-3</v>
      </c>
      <c r="L858" s="66">
        <f ca="1">$H858*$C858*'Input Parameters'!$E$23*K858</f>
        <v>1.5507603385496951</v>
      </c>
      <c r="M858" s="23">
        <f t="shared" ca="1" si="97"/>
        <v>0.97845149469993942</v>
      </c>
      <c r="N858" s="15">
        <f ca="1">_xlfn.NORM.INV(M858,'Input Parameters'!$E$26,'Input Parameters'!$F$26)</f>
        <v>7.6478140568116915E-2</v>
      </c>
      <c r="O858" s="8">
        <f t="shared" ca="1" si="98"/>
        <v>9.3045914502851712E-2</v>
      </c>
      <c r="P858" s="29">
        <f ca="1">_xlfn.LOGNORM.INV(O858,'Input Parameters'!$H$27,'Input Parameters'!$I$27)</f>
        <v>0.79313899560911816</v>
      </c>
      <c r="Q858" s="10"/>
      <c r="R858" s="15">
        <f>'Input Parameters'!$E$28</f>
        <v>12.7</v>
      </c>
      <c r="S858" s="10">
        <f t="shared" ca="1" si="99"/>
        <v>0.84662165689928259</v>
      </c>
      <c r="T858" s="25">
        <f ca="1">_xlfn.LOGNORM.INV(S858,'Input Parameters'!$H$29,'Input Parameters'!$I$29)</f>
        <v>65.312344263592124</v>
      </c>
      <c r="U858" s="10">
        <f t="shared" ca="1" si="100"/>
        <v>0.38245898135657763</v>
      </c>
      <c r="V858" s="29">
        <f ca="1">IF('Input Parameters'!$D$30="Beta",_xlfn.BETA.INV(U858,'Input Parameters'!$L$30,'Input Parameters'!$M$30,'Input Parameters'!$J$30,'Input Parameters'!$K$30),IF('Input Parameters'!$D$30="LogNorm",_xlfn.LOGNORM.INV(U858,'Input Parameters'!$H$30,'Input Parameters'!$I$30)))</f>
        <v>0.88806175934689413</v>
      </c>
      <c r="W858" s="2">
        <f ca="1">N858+(P858-N858)*(1-ERF((T858-R858)/(2*SQRT(L858*'Input Parameters'!$E$31))))</f>
        <v>7.8494232338829226E-2</v>
      </c>
      <c r="X858">
        <f t="shared" ca="1" si="101"/>
        <v>1</v>
      </c>
      <c r="Y858" s="7"/>
    </row>
    <row r="859" spans="1:25" ht="15" customHeight="1" x14ac:dyDescent="0.3">
      <c r="A859" s="130">
        <v>852</v>
      </c>
      <c r="B859" s="10">
        <f t="shared" ca="1" si="93"/>
        <v>0.38604702162736892</v>
      </c>
      <c r="C859" s="57">
        <f ca="1">_xlfn.NORM.INV(B859,'Input Parameters'!$E$19,'Input Parameters'!$F$19)</f>
        <v>542.82568293864972</v>
      </c>
      <c r="D859" s="10">
        <f t="shared" ca="1" si="94"/>
        <v>0.21610739490041408</v>
      </c>
      <c r="E859" s="59">
        <f ca="1">IF(_xlfn.NORM.INV(D859,'Input Parameters'!$E$20,'Input Parameters'!$F$20)&lt;3500,3500,IF(_xlfn.NORM.INV(D859,'Input Parameters'!$E$20,'Input Parameters'!$F$20)&gt;5500,5500,_xlfn.NORM.INV(D859,'Input Parameters'!$E$20,'Input Parameters'!$F$20)))</f>
        <v>4250.2148753702268</v>
      </c>
      <c r="F859" s="10">
        <f t="shared" ca="1" si="95"/>
        <v>0.96658447507483569</v>
      </c>
      <c r="G859" s="61">
        <f ca="1">_xlfn.NORM.INV(F859,'Input Parameters'!$E$21,'Input Parameters'!$F$21)</f>
        <v>299.25587506390502</v>
      </c>
      <c r="H859" s="54">
        <f ca="1">EXP(E859*(1/'Input Parameters'!$E$22-1/G859))</f>
        <v>1.3542414854937672</v>
      </c>
      <c r="I859" s="10">
        <f t="shared" ca="1" si="96"/>
        <v>0.22174844300969521</v>
      </c>
      <c r="J859" s="29">
        <f ca="1">_xlfn.BETA.INV(I859,'Input Parameters'!$L$24,'Input Parameters'!$M$24,'Input Parameters'!$J$24,'Input Parameters'!$K$24)</f>
        <v>0.48109694830630628</v>
      </c>
      <c r="K859" s="156">
        <f ca="1">('Input Parameters'!$E$25/'Input Parameters'!$E$31)^$J859</f>
        <v>3.1708454831867489E-2</v>
      </c>
      <c r="L859" s="66">
        <f ca="1">$H859*$C859*'Input Parameters'!$E$23*K859</f>
        <v>23.309426068634767</v>
      </c>
      <c r="M859" s="23">
        <f t="shared" ca="1" si="97"/>
        <v>7.0862890052510563E-2</v>
      </c>
      <c r="N859" s="15">
        <f ca="1">_xlfn.NORM.INV(M859,'Input Parameters'!$E$26,'Input Parameters'!$F$26)</f>
        <v>3.1427125449073681E-3</v>
      </c>
      <c r="O859" s="8">
        <f t="shared" ca="1" si="98"/>
        <v>0.61460675605084547</v>
      </c>
      <c r="P859" s="29">
        <f ca="1">_xlfn.LOGNORM.INV(O859,'Input Parameters'!$H$27,'Input Parameters'!$I$27)</f>
        <v>1.6194825491621396</v>
      </c>
      <c r="Q859" s="10"/>
      <c r="R859" s="15">
        <f>'Input Parameters'!$E$28</f>
        <v>12.7</v>
      </c>
      <c r="S859" s="10">
        <f t="shared" ca="1" si="99"/>
        <v>0.37677970778868874</v>
      </c>
      <c r="T859" s="25">
        <f ca="1">_xlfn.LOGNORM.INV(S859,'Input Parameters'!$H$29,'Input Parameters'!$I$29)</f>
        <v>56.21501709139288</v>
      </c>
      <c r="U859" s="10">
        <f t="shared" ca="1" si="100"/>
        <v>0.23399978251765841</v>
      </c>
      <c r="V859" s="29">
        <f ca="1">IF('Input Parameters'!$D$30="Beta",_xlfn.BETA.INV(U859,'Input Parameters'!$L$30,'Input Parameters'!$M$30,'Input Parameters'!$J$30,'Input Parameters'!$K$30),IF('Input Parameters'!$D$30="LogNorm",_xlfn.LOGNORM.INV(U859,'Input Parameters'!$H$30,'Input Parameters'!$I$30)))</f>
        <v>0.75052316743164305</v>
      </c>
      <c r="W859" s="2">
        <f ca="1">N859+(P859-N859)*(1-ERF((T859-R859)/(2*SQRT(L859*'Input Parameters'!$E$31))))</f>
        <v>0.84996843187750104</v>
      </c>
      <c r="X859">
        <f t="shared" ca="1" si="101"/>
        <v>0</v>
      </c>
      <c r="Y859" s="7"/>
    </row>
    <row r="860" spans="1:25" ht="15" customHeight="1" x14ac:dyDescent="0.3">
      <c r="A860" s="130">
        <v>853</v>
      </c>
      <c r="B860" s="10">
        <f t="shared" ca="1" si="93"/>
        <v>0.40140490543722041</v>
      </c>
      <c r="C860" s="57">
        <f ca="1">_xlfn.NORM.INV(B860,'Input Parameters'!$E$19,'Input Parameters'!$F$19)</f>
        <v>546.19930687045905</v>
      </c>
      <c r="D860" s="10">
        <f t="shared" ca="1" si="94"/>
        <v>0.50094315710621606</v>
      </c>
      <c r="E860" s="59">
        <f ca="1">IF(_xlfn.NORM.INV(D860,'Input Parameters'!$E$20,'Input Parameters'!$F$20)&lt;3500,3500,IF(_xlfn.NORM.INV(D860,'Input Parameters'!$E$20,'Input Parameters'!$F$20)&gt;5500,5500,_xlfn.NORM.INV(D860,'Input Parameters'!$E$20,'Input Parameters'!$F$20)))</f>
        <v>4801.6549025304948</v>
      </c>
      <c r="F860" s="10">
        <f t="shared" ca="1" si="95"/>
        <v>0.91159636852241044</v>
      </c>
      <c r="G860" s="61">
        <f ca="1">_xlfn.NORM.INV(F860,'Input Parameters'!$E$21,'Input Parameters'!$F$21)</f>
        <v>295.46611667791456</v>
      </c>
      <c r="H860" s="54">
        <f ca="1">EXP(E860*(1/'Input Parameters'!$E$22-1/G860))</f>
        <v>1.146578279145676</v>
      </c>
      <c r="I860" s="10">
        <f t="shared" ca="1" si="96"/>
        <v>0.94229058428575629</v>
      </c>
      <c r="J860" s="29">
        <f ca="1">_xlfn.BETA.INV(I860,'Input Parameters'!$L$24,'Input Parameters'!$M$24,'Input Parameters'!$J$24,'Input Parameters'!$K$24)</f>
        <v>0.82684218105451013</v>
      </c>
      <c r="K860" s="156">
        <f ca="1">('Input Parameters'!$E$25/'Input Parameters'!$E$31)^$J860</f>
        <v>2.6547843597197608E-3</v>
      </c>
      <c r="L860" s="66">
        <f ca="1">$H860*$C860*'Input Parameters'!$E$23*K860</f>
        <v>1.6625859469249957</v>
      </c>
      <c r="M860" s="23">
        <f t="shared" ca="1" si="97"/>
        <v>8.6577977852614341E-2</v>
      </c>
      <c r="N860" s="15">
        <f ca="1">_xlfn.NORM.INV(M860,'Input Parameters'!$E$26,'Input Parameters'!$F$26)</f>
        <v>5.3952096737473719E-3</v>
      </c>
      <c r="O860" s="8">
        <f t="shared" ca="1" si="98"/>
        <v>0.35210324050670083</v>
      </c>
      <c r="P860" s="29">
        <f ca="1">_xlfn.LOGNORM.INV(O860,'Input Parameters'!$H$27,'Input Parameters'!$I$27)</f>
        <v>1.2035208689615655</v>
      </c>
      <c r="Q860" s="10"/>
      <c r="R860" s="15">
        <f>'Input Parameters'!$E$28</f>
        <v>12.7</v>
      </c>
      <c r="S860" s="10">
        <f t="shared" ca="1" si="99"/>
        <v>0.2888557983790464</v>
      </c>
      <c r="T860" s="25">
        <f ca="1">_xlfn.LOGNORM.INV(S860,'Input Parameters'!$H$29,'Input Parameters'!$I$29)</f>
        <v>54.703413887467079</v>
      </c>
      <c r="U860" s="10">
        <f t="shared" ca="1" si="100"/>
        <v>0.65766633356463333</v>
      </c>
      <c r="V860" s="29">
        <f ca="1">IF('Input Parameters'!$D$30="Beta",_xlfn.BETA.INV(U860,'Input Parameters'!$L$30,'Input Parameters'!$M$30,'Input Parameters'!$J$30,'Input Parameters'!$K$30),IF('Input Parameters'!$D$30="LogNorm",_xlfn.LOGNORM.INV(U860,'Input Parameters'!$H$30,'Input Parameters'!$I$30)))</f>
        <v>1.172750126887494</v>
      </c>
      <c r="W860" s="2">
        <f ca="1">N860+(P860-N860)*(1-ERF((T860-R860)/(2*SQRT(L860*'Input Parameters'!$E$31))))</f>
        <v>3.0860064665768353E-2</v>
      </c>
      <c r="X860">
        <f t="shared" ca="1" si="101"/>
        <v>1</v>
      </c>
      <c r="Y860" s="7"/>
    </row>
    <row r="861" spans="1:25" ht="15" customHeight="1" x14ac:dyDescent="0.3">
      <c r="A861" s="130">
        <v>854</v>
      </c>
      <c r="B861" s="10">
        <f t="shared" ca="1" si="93"/>
        <v>0.4982516087345582</v>
      </c>
      <c r="C861" s="57">
        <f ca="1">_xlfn.NORM.INV(B861,'Input Parameters'!$E$19,'Input Parameters'!$F$19)</f>
        <v>566.92967190461968</v>
      </c>
      <c r="D861" s="10">
        <f t="shared" ca="1" si="94"/>
        <v>0.51191397094072799</v>
      </c>
      <c r="E861" s="59">
        <f ca="1">IF(_xlfn.NORM.INV(D861,'Input Parameters'!$E$20,'Input Parameters'!$F$20)&lt;3500,3500,IF(_xlfn.NORM.INV(D861,'Input Parameters'!$E$20,'Input Parameters'!$F$20)&gt;5500,5500,_xlfn.NORM.INV(D861,'Input Parameters'!$E$20,'Input Parameters'!$F$20)))</f>
        <v>4820.9078357881144</v>
      </c>
      <c r="F861" s="10">
        <f t="shared" ca="1" si="95"/>
        <v>0.21598155587577073</v>
      </c>
      <c r="G861" s="61">
        <f ca="1">_xlfn.NORM.INV(F861,'Input Parameters'!$E$21,'Input Parameters'!$F$21)</f>
        <v>278.67332285337028</v>
      </c>
      <c r="H861" s="54">
        <f ca="1">EXP(E861*(1/'Input Parameters'!$E$22-1/G861))</f>
        <v>0.42917739917101783</v>
      </c>
      <c r="I861" s="10">
        <f t="shared" ca="1" si="96"/>
        <v>0.29368274229127045</v>
      </c>
      <c r="J861" s="29">
        <f ca="1">_xlfn.BETA.INV(I861,'Input Parameters'!$L$24,'Input Parameters'!$M$24,'Input Parameters'!$J$24,'Input Parameters'!$K$24)</f>
        <v>0.5181326864138911</v>
      </c>
      <c r="K861" s="156">
        <f ca="1">('Input Parameters'!$E$25/'Input Parameters'!$E$31)^$J861</f>
        <v>2.4310436028886433E-2</v>
      </c>
      <c r="L861" s="66">
        <f ca="1">$H861*$C861*'Input Parameters'!$E$23*K861</f>
        <v>5.915054896744727</v>
      </c>
      <c r="M861" s="23">
        <f t="shared" ca="1" si="97"/>
        <v>0.50721783021377709</v>
      </c>
      <c r="N861" s="15">
        <f ca="1">_xlfn.NORM.INV(M861,'Input Parameters'!$E$26,'Input Parameters'!$F$26)</f>
        <v>3.4379961493597865E-2</v>
      </c>
      <c r="O861" s="8">
        <f t="shared" ca="1" si="98"/>
        <v>0.6274918737250772</v>
      </c>
      <c r="P861" s="29">
        <f ca="1">_xlfn.LOGNORM.INV(O861,'Input Parameters'!$H$27,'Input Parameters'!$I$27)</f>
        <v>1.6439334288691942</v>
      </c>
      <c r="Q861" s="10"/>
      <c r="R861" s="15">
        <f>'Input Parameters'!$E$28</f>
        <v>12.7</v>
      </c>
      <c r="S861" s="10">
        <f t="shared" ca="1" si="99"/>
        <v>0.14155888723648347</v>
      </c>
      <c r="T861" s="25">
        <f ca="1">_xlfn.LOGNORM.INV(S861,'Input Parameters'!$H$29,'Input Parameters'!$I$29)</f>
        <v>51.620789262956443</v>
      </c>
      <c r="U861" s="10">
        <f t="shared" ca="1" si="100"/>
        <v>0.99469707156590426</v>
      </c>
      <c r="V861" s="29">
        <f ca="1">IF('Input Parameters'!$D$30="Beta",_xlfn.BETA.INV(U861,'Input Parameters'!$L$30,'Input Parameters'!$M$30,'Input Parameters'!$J$30,'Input Parameters'!$K$30),IF('Input Parameters'!$D$30="LogNorm",_xlfn.LOGNORM.INV(U861,'Input Parameters'!$H$30,'Input Parameters'!$I$30)))</f>
        <v>2.7371771139050467</v>
      </c>
      <c r="W861" s="2">
        <f ca="1">N861+(P861-N861)*(1-ERF((T861-R861)/(2*SQRT(L861*'Input Parameters'!$E$31))))</f>
        <v>0.44933712795600872</v>
      </c>
      <c r="X861">
        <f t="shared" ca="1" si="101"/>
        <v>1</v>
      </c>
      <c r="Y861" s="7"/>
    </row>
    <row r="862" spans="1:25" ht="15" customHeight="1" x14ac:dyDescent="0.3">
      <c r="A862" s="130">
        <v>855</v>
      </c>
      <c r="B862" s="10">
        <f t="shared" ca="1" si="93"/>
        <v>0.62266589809839812</v>
      </c>
      <c r="C862" s="57">
        <f ca="1">_xlfn.NORM.INV(B862,'Input Parameters'!$E$19,'Input Parameters'!$F$19)</f>
        <v>593.70540031613359</v>
      </c>
      <c r="D862" s="10">
        <f t="shared" ca="1" si="94"/>
        <v>0.16598167419626753</v>
      </c>
      <c r="E862" s="59">
        <f ca="1">IF(_xlfn.NORM.INV(D862,'Input Parameters'!$E$20,'Input Parameters'!$F$20)&lt;3500,3500,IF(_xlfn.NORM.INV(D862,'Input Parameters'!$E$20,'Input Parameters'!$F$20)&gt;5500,5500,_xlfn.NORM.INV(D862,'Input Parameters'!$E$20,'Input Parameters'!$F$20)))</f>
        <v>4120.8832286009265</v>
      </c>
      <c r="F862" s="10">
        <f t="shared" ca="1" si="95"/>
        <v>0.52670844275853679</v>
      </c>
      <c r="G862" s="61">
        <f ca="1">_xlfn.NORM.INV(F862,'Input Parameters'!$E$21,'Input Parameters'!$F$21)</f>
        <v>285.37660606616225</v>
      </c>
      <c r="H862" s="54">
        <f ca="1">EXP(E862*(1/'Input Parameters'!$E$22-1/G862))</f>
        <v>0.68680151996153527</v>
      </c>
      <c r="I862" s="10">
        <f t="shared" ca="1" si="96"/>
        <v>0.47046018240712362</v>
      </c>
      <c r="J862" s="29">
        <f ca="1">_xlfn.BETA.INV(I862,'Input Parameters'!$L$24,'Input Parameters'!$M$24,'Input Parameters'!$J$24,'Input Parameters'!$K$24)</f>
        <v>0.59518191266264453</v>
      </c>
      <c r="K862" s="156">
        <f ca="1">('Input Parameters'!$E$25/'Input Parameters'!$E$31)^$J862</f>
        <v>1.3987854572828194E-2</v>
      </c>
      <c r="L862" s="66">
        <f ca="1">$H862*$C862*'Input Parameters'!$E$23*K862</f>
        <v>5.7036564065352655</v>
      </c>
      <c r="M862" s="23">
        <f t="shared" ca="1" si="97"/>
        <v>0.52269405543226666</v>
      </c>
      <c r="N862" s="15">
        <f ca="1">_xlfn.NORM.INV(M862,'Input Parameters'!$E$26,'Input Parameters'!$F$26)</f>
        <v>3.519524179129277E-2</v>
      </c>
      <c r="O862" s="8">
        <f t="shared" ca="1" si="98"/>
        <v>0.53001609570339492</v>
      </c>
      <c r="P862" s="29">
        <f ca="1">_xlfn.LOGNORM.INV(O862,'Input Parameters'!$H$27,'Input Parameters'!$I$27)</f>
        <v>1.4718645623776874</v>
      </c>
      <c r="Q862" s="10"/>
      <c r="R862" s="15">
        <f>'Input Parameters'!$E$28</f>
        <v>12.7</v>
      </c>
      <c r="S862" s="10">
        <f t="shared" ca="1" si="99"/>
        <v>0.53465982983427407</v>
      </c>
      <c r="T862" s="25">
        <f ca="1">_xlfn.LOGNORM.INV(S862,'Input Parameters'!$H$29,'Input Parameters'!$I$29)</f>
        <v>58.803335596562981</v>
      </c>
      <c r="U862" s="10">
        <f t="shared" ca="1" si="100"/>
        <v>0.36194955783284233</v>
      </c>
      <c r="V862" s="29">
        <f ca="1">IF('Input Parameters'!$D$30="Beta",_xlfn.BETA.INV(U862,'Input Parameters'!$L$30,'Input Parameters'!$M$30,'Input Parameters'!$J$30,'Input Parameters'!$K$30),IF('Input Parameters'!$D$30="LogNorm",_xlfn.LOGNORM.INV(U862,'Input Parameters'!$H$30,'Input Parameters'!$I$30)))</f>
        <v>0.86927405533399893</v>
      </c>
      <c r="W862" s="2">
        <f ca="1">N862+(P862-N862)*(1-ERF((T862-R862)/(2*SQRT(L862*'Input Parameters'!$E$31))))</f>
        <v>0.28265453055858997</v>
      </c>
      <c r="X862">
        <f t="shared" ca="1" si="101"/>
        <v>1</v>
      </c>
      <c r="Y862" s="7"/>
    </row>
    <row r="863" spans="1:25" ht="15" customHeight="1" x14ac:dyDescent="0.3">
      <c r="A863" s="130">
        <v>856</v>
      </c>
      <c r="B863" s="10">
        <f t="shared" ca="1" si="93"/>
        <v>0.55187850821067364</v>
      </c>
      <c r="C863" s="57">
        <f ca="1">_xlfn.NORM.INV(B863,'Input Parameters'!$E$19,'Input Parameters'!$F$19)</f>
        <v>578.31954585103017</v>
      </c>
      <c r="D863" s="10">
        <f t="shared" ca="1" si="94"/>
        <v>9.2689757693147024E-2</v>
      </c>
      <c r="E863" s="59">
        <f ca="1">IF(_xlfn.NORM.INV(D863,'Input Parameters'!$E$20,'Input Parameters'!$F$20)&lt;3500,3500,IF(_xlfn.NORM.INV(D863,'Input Parameters'!$E$20,'Input Parameters'!$F$20)&gt;5500,5500,_xlfn.NORM.INV(D863,'Input Parameters'!$E$20,'Input Parameters'!$F$20)))</f>
        <v>3872.9395712508531</v>
      </c>
      <c r="F863" s="10">
        <f t="shared" ca="1" si="95"/>
        <v>0.79506998235609616</v>
      </c>
      <c r="G863" s="61">
        <f ca="1">_xlfn.NORM.INV(F863,'Input Parameters'!$E$21,'Input Parameters'!$F$21)</f>
        <v>291.32774011038913</v>
      </c>
      <c r="H863" s="54">
        <f ca="1">EXP(E863*(1/'Input Parameters'!$E$22-1/G863))</f>
        <v>0.92693266024259657</v>
      </c>
      <c r="I863" s="10">
        <f t="shared" ca="1" si="96"/>
        <v>0.12636168583431306</v>
      </c>
      <c r="J863" s="29">
        <f ca="1">_xlfn.BETA.INV(I863,'Input Parameters'!$L$24,'Input Parameters'!$M$24,'Input Parameters'!$J$24,'Input Parameters'!$K$24)</f>
        <v>0.41931342266933513</v>
      </c>
      <c r="K863" s="156">
        <f ca="1">('Input Parameters'!$E$25/'Input Parameters'!$E$31)^$J863</f>
        <v>4.9392096875854843E-2</v>
      </c>
      <c r="L863" s="66">
        <f ca="1">$H863*$C863*'Input Parameters'!$E$23*K863</f>
        <v>26.477289215622871</v>
      </c>
      <c r="M863" s="23">
        <f t="shared" ca="1" si="97"/>
        <v>0.30129214387124537</v>
      </c>
      <c r="N863" s="15">
        <f ca="1">_xlfn.NORM.INV(M863,'Input Parameters'!$E$26,'Input Parameters'!$F$26)</f>
        <v>2.3065556597669953E-2</v>
      </c>
      <c r="O863" s="8">
        <f t="shared" ca="1" si="98"/>
        <v>0.90385249326309292</v>
      </c>
      <c r="P863" s="29">
        <f ca="1">_xlfn.LOGNORM.INV(O863,'Input Parameters'!$H$27,'Input Parameters'!$I$27)</f>
        <v>2.5346006034964437</v>
      </c>
      <c r="Q863" s="10"/>
      <c r="R863" s="15">
        <f>'Input Parameters'!$E$28</f>
        <v>12.7</v>
      </c>
      <c r="S863" s="10">
        <f t="shared" ca="1" si="99"/>
        <v>0.2949989271950646</v>
      </c>
      <c r="T863" s="25">
        <f ca="1">_xlfn.LOGNORM.INV(S863,'Input Parameters'!$H$29,'Input Parameters'!$I$29)</f>
        <v>54.81340803090113</v>
      </c>
      <c r="U863" s="10">
        <f t="shared" ca="1" si="100"/>
        <v>0.28526306419114611</v>
      </c>
      <c r="V863" s="29">
        <f ca="1">IF('Input Parameters'!$D$30="Beta",_xlfn.BETA.INV(U863,'Input Parameters'!$L$30,'Input Parameters'!$M$30,'Input Parameters'!$J$30,'Input Parameters'!$K$30),IF('Input Parameters'!$D$30="LogNorm",_xlfn.LOGNORM.INV(U863,'Input Parameters'!$H$30,'Input Parameters'!$I$30)))</f>
        <v>0.79891846961472479</v>
      </c>
      <c r="W863" s="2">
        <f ca="1">N863+(P863-N863)*(1-ERF((T863-R863)/(2*SQRT(L863*'Input Parameters'!$E$31))))</f>
        <v>1.4365022108665817</v>
      </c>
      <c r="X863">
        <f t="shared" ca="1" si="101"/>
        <v>0</v>
      </c>
      <c r="Y863" s="7"/>
    </row>
    <row r="864" spans="1:25" ht="15" customHeight="1" x14ac:dyDescent="0.3">
      <c r="A864" s="130">
        <v>857</v>
      </c>
      <c r="B864" s="10">
        <f t="shared" ca="1" si="93"/>
        <v>0.51519909941057984</v>
      </c>
      <c r="C864" s="57">
        <f ca="1">_xlfn.NORM.INV(B864,'Input Parameters'!$E$19,'Input Parameters'!$F$19)</f>
        <v>570.52010180308332</v>
      </c>
      <c r="D864" s="10">
        <f t="shared" ca="1" si="94"/>
        <v>0.90699288045528614</v>
      </c>
      <c r="E864" s="59">
        <f ca="1">IF(_xlfn.NORM.INV(D864,'Input Parameters'!$E$20,'Input Parameters'!$F$20)&lt;3500,3500,IF(_xlfn.NORM.INV(D864,'Input Parameters'!$E$20,'Input Parameters'!$F$20)&gt;5500,5500,_xlfn.NORM.INV(D864,'Input Parameters'!$E$20,'Input Parameters'!$F$20)))</f>
        <v>5500</v>
      </c>
      <c r="F864" s="10">
        <f t="shared" ca="1" si="95"/>
        <v>1.5624745615674507E-2</v>
      </c>
      <c r="G864" s="61">
        <f ca="1">_xlfn.NORM.INV(F864,'Input Parameters'!$E$21,'Input Parameters'!$F$21)</f>
        <v>267.92049392581072</v>
      </c>
      <c r="H864" s="54">
        <f ca="1">EXP(E864*(1/'Input Parameters'!$E$22-1/G864))</f>
        <v>0.17253639634257695</v>
      </c>
      <c r="I864" s="10">
        <f t="shared" ca="1" si="96"/>
        <v>0.43023695136219953</v>
      </c>
      <c r="J864" s="29">
        <f ca="1">_xlfn.BETA.INV(I864,'Input Parameters'!$L$24,'Input Parameters'!$M$24,'Input Parameters'!$J$24,'Input Parameters'!$K$24)</f>
        <v>0.57862781723435153</v>
      </c>
      <c r="K864" s="156">
        <f ca="1">('Input Parameters'!$E$25/'Input Parameters'!$E$31)^$J864</f>
        <v>1.5751585331959188E-2</v>
      </c>
      <c r="L864" s="66">
        <f ca="1">$H864*$C864*'Input Parameters'!$E$23*K864</f>
        <v>1.5505149008123165</v>
      </c>
      <c r="M864" s="23">
        <f t="shared" ca="1" si="97"/>
        <v>0.74501644395151989</v>
      </c>
      <c r="N864" s="15">
        <f ca="1">_xlfn.NORM.INV(M864,'Input Parameters'!$E$26,'Input Parameters'!$F$26)</f>
        <v>4.7836666970205124E-2</v>
      </c>
      <c r="O864" s="8">
        <f t="shared" ca="1" si="98"/>
        <v>0.94584668396416605</v>
      </c>
      <c r="P864" s="29">
        <f ca="1">_xlfn.LOGNORM.INV(O864,'Input Parameters'!$H$27,'Input Parameters'!$I$27)</f>
        <v>2.8969486689935136</v>
      </c>
      <c r="Q864" s="10"/>
      <c r="R864" s="15">
        <f>'Input Parameters'!$E$28</f>
        <v>12.7</v>
      </c>
      <c r="S864" s="10">
        <f t="shared" ca="1" si="99"/>
        <v>0.54410402124579782</v>
      </c>
      <c r="T864" s="25">
        <f ca="1">_xlfn.LOGNORM.INV(S864,'Input Parameters'!$H$29,'Input Parameters'!$I$29)</f>
        <v>58.960605810940798</v>
      </c>
      <c r="U864" s="10">
        <f t="shared" ca="1" si="100"/>
        <v>0.87323664953386149</v>
      </c>
      <c r="V864" s="29">
        <f ca="1">IF('Input Parameters'!$D$30="Beta",_xlfn.BETA.INV(U864,'Input Parameters'!$L$30,'Input Parameters'!$M$30,'Input Parameters'!$J$30,'Input Parameters'!$K$30),IF('Input Parameters'!$D$30="LogNorm",_xlfn.LOGNORM.INV(U864,'Input Parameters'!$H$30,'Input Parameters'!$I$30)))</f>
        <v>1.5674978239449109</v>
      </c>
      <c r="W864" s="2">
        <f ca="1">N864+(P864-N864)*(1-ERF((T864-R864)/(2*SQRT(L864*'Input Parameters'!$E$31))))</f>
        <v>7.2380051268756615E-2</v>
      </c>
      <c r="X864">
        <f t="shared" ca="1" si="101"/>
        <v>1</v>
      </c>
      <c r="Y864" s="7"/>
    </row>
    <row r="865" spans="1:25" ht="15" customHeight="1" x14ac:dyDescent="0.3">
      <c r="A865" s="130">
        <v>858</v>
      </c>
      <c r="B865" s="10">
        <f t="shared" ca="1" si="93"/>
        <v>0.15537228456580487</v>
      </c>
      <c r="C865" s="57">
        <f ca="1">_xlfn.NORM.INV(B865,'Input Parameters'!$E$19,'Input Parameters'!$F$19)</f>
        <v>481.64565072604103</v>
      </c>
      <c r="D865" s="10">
        <f t="shared" ca="1" si="94"/>
        <v>0.41358122679890075</v>
      </c>
      <c r="E865" s="59">
        <f ca="1">IF(_xlfn.NORM.INV(D865,'Input Parameters'!$E$20,'Input Parameters'!$F$20)&lt;3500,3500,IF(_xlfn.NORM.INV(D865,'Input Parameters'!$E$20,'Input Parameters'!$F$20)&gt;5500,5500,_xlfn.NORM.INV(D865,'Input Parameters'!$E$20,'Input Parameters'!$F$20)))</f>
        <v>4647.1604212849379</v>
      </c>
      <c r="F865" s="10">
        <f t="shared" ca="1" si="95"/>
        <v>0.81541263332379132</v>
      </c>
      <c r="G865" s="61">
        <f ca="1">_xlfn.NORM.INV(F865,'Input Parameters'!$E$21,'Input Parameters'!$F$21)</f>
        <v>291.90843946523728</v>
      </c>
      <c r="H865" s="54">
        <f ca="1">EXP(E865*(1/'Input Parameters'!$E$22-1/G865))</f>
        <v>0.9424154383528881</v>
      </c>
      <c r="I865" s="10">
        <f t="shared" ca="1" si="96"/>
        <v>0.11062662099175669</v>
      </c>
      <c r="J865" s="29">
        <f ca="1">_xlfn.BETA.INV(I865,'Input Parameters'!$L$24,'Input Parameters'!$M$24,'Input Parameters'!$J$24,'Input Parameters'!$K$24)</f>
        <v>0.40653450520226808</v>
      </c>
      <c r="K865" s="156">
        <f ca="1">('Input Parameters'!$E$25/'Input Parameters'!$E$31)^$J865</f>
        <v>5.4133899809585058E-2</v>
      </c>
      <c r="L865" s="66">
        <f ca="1">$H865*$C865*'Input Parameters'!$E$23*K865</f>
        <v>24.571934543571171</v>
      </c>
      <c r="M865" s="23">
        <f t="shared" ca="1" si="97"/>
        <v>0.75580246369049375</v>
      </c>
      <c r="N865" s="15">
        <f ca="1">_xlfn.NORM.INV(M865,'Input Parameters'!$E$26,'Input Parameters'!$F$26)</f>
        <v>4.855013834800409E-2</v>
      </c>
      <c r="O865" s="8">
        <f t="shared" ca="1" si="98"/>
        <v>0.2016595105972927</v>
      </c>
      <c r="P865" s="29">
        <f ca="1">_xlfn.LOGNORM.INV(O865,'Input Parameters'!$H$27,'Input Parameters'!$I$27)</f>
        <v>0.98362100940390595</v>
      </c>
      <c r="Q865" s="10"/>
      <c r="R865" s="15">
        <f>'Input Parameters'!$E$28</f>
        <v>12.7</v>
      </c>
      <c r="S865" s="10">
        <f t="shared" ca="1" si="99"/>
        <v>0.57397439643877191</v>
      </c>
      <c r="T865" s="25">
        <f ca="1">_xlfn.LOGNORM.INV(S865,'Input Parameters'!$H$29,'Input Parameters'!$I$29)</f>
        <v>59.464008290264232</v>
      </c>
      <c r="U865" s="10">
        <f t="shared" ca="1" si="100"/>
        <v>0.86145156335317019</v>
      </c>
      <c r="V865" s="29">
        <f ca="1">IF('Input Parameters'!$D$30="Beta",_xlfn.BETA.INV(U865,'Input Parameters'!$L$30,'Input Parameters'!$M$30,'Input Parameters'!$J$30,'Input Parameters'!$K$30),IF('Input Parameters'!$D$30="LogNorm",_xlfn.LOGNORM.INV(U865,'Input Parameters'!$H$30,'Input Parameters'!$I$30)))</f>
        <v>1.5338899323500244</v>
      </c>
      <c r="W865" s="2">
        <f ca="1">N865+(P865-N865)*(1-ERF((T865-R865)/(2*SQRT(L865*'Input Parameters'!$E$31))))</f>
        <v>0.52050086826187392</v>
      </c>
      <c r="X865">
        <f t="shared" ca="1" si="101"/>
        <v>1</v>
      </c>
      <c r="Y865" s="7"/>
    </row>
    <row r="866" spans="1:25" ht="15" customHeight="1" x14ac:dyDescent="0.3">
      <c r="A866" s="130">
        <v>859</v>
      </c>
      <c r="B866" s="10">
        <f t="shared" ca="1" si="93"/>
        <v>8.5274057818287563E-3</v>
      </c>
      <c r="C866" s="57">
        <f ca="1">_xlfn.NORM.INV(B866,'Input Parameters'!$E$19,'Input Parameters'!$F$19)</f>
        <v>365.72322571457477</v>
      </c>
      <c r="D866" s="10">
        <f t="shared" ca="1" si="94"/>
        <v>0.65332708858361077</v>
      </c>
      <c r="E866" s="59">
        <f ca="1">IF(_xlfn.NORM.INV(D866,'Input Parameters'!$E$20,'Input Parameters'!$F$20)&lt;3500,3500,IF(_xlfn.NORM.INV(D866,'Input Parameters'!$E$20,'Input Parameters'!$F$20)&gt;5500,5500,_xlfn.NORM.INV(D866,'Input Parameters'!$E$20,'Input Parameters'!$F$20)))</f>
        <v>5076.0230292976667</v>
      </c>
      <c r="F866" s="10">
        <f t="shared" ca="1" si="95"/>
        <v>0.49924630272116455</v>
      </c>
      <c r="G866" s="61">
        <f ca="1">_xlfn.NORM.INV(F866,'Input Parameters'!$E$21,'Input Parameters'!$F$21)</f>
        <v>284.83515057333676</v>
      </c>
      <c r="H866" s="54">
        <f ca="1">EXP(E866*(1/'Input Parameters'!$E$22-1/G866))</f>
        <v>0.60859369783733996</v>
      </c>
      <c r="I866" s="10">
        <f t="shared" ca="1" si="96"/>
        <v>0.25767495367031779</v>
      </c>
      <c r="J866" s="29">
        <f ca="1">_xlfn.BETA.INV(I866,'Input Parameters'!$L$24,'Input Parameters'!$M$24,'Input Parameters'!$J$24,'Input Parameters'!$K$24)</f>
        <v>0.50025679319223881</v>
      </c>
      <c r="K866" s="156">
        <f ca="1">('Input Parameters'!$E$25/'Input Parameters'!$E$31)^$J866</f>
        <v>2.7636553469320559E-2</v>
      </c>
      <c r="L866" s="66">
        <f ca="1">$H866*$C866*'Input Parameters'!$E$23*K866</f>
        <v>6.1512570249744112</v>
      </c>
      <c r="M866" s="23">
        <f t="shared" ca="1" si="97"/>
        <v>0.71300195251113785</v>
      </c>
      <c r="N866" s="15">
        <f ca="1">_xlfn.NORM.INV(M866,'Input Parameters'!$E$26,'Input Parameters'!$F$26)</f>
        <v>4.5805696510579294E-2</v>
      </c>
      <c r="O866" s="8">
        <f t="shared" ca="1" si="98"/>
        <v>0.53247431858049021</v>
      </c>
      <c r="P866" s="29">
        <f ca="1">_xlfn.LOGNORM.INV(O866,'Input Parameters'!$H$27,'Input Parameters'!$I$27)</f>
        <v>1.4758948333191433</v>
      </c>
      <c r="Q866" s="10"/>
      <c r="R866" s="15">
        <f>'Input Parameters'!$E$28</f>
        <v>12.7</v>
      </c>
      <c r="S866" s="10">
        <f t="shared" ca="1" si="99"/>
        <v>0.62977739486129225</v>
      </c>
      <c r="T866" s="25">
        <f ca="1">_xlfn.LOGNORM.INV(S866,'Input Parameters'!$H$29,'Input Parameters'!$I$29)</f>
        <v>60.438367163364092</v>
      </c>
      <c r="U866" s="10">
        <f t="shared" ca="1" si="100"/>
        <v>0.34726781296278275</v>
      </c>
      <c r="V866" s="29">
        <f ca="1">IF('Input Parameters'!$D$30="Beta",_xlfn.BETA.INV(U866,'Input Parameters'!$L$30,'Input Parameters'!$M$30,'Input Parameters'!$J$30,'Input Parameters'!$K$30),IF('Input Parameters'!$D$30="LogNorm",_xlfn.LOGNORM.INV(U866,'Input Parameters'!$H$30,'Input Parameters'!$I$30)))</f>
        <v>0.85585383276256544</v>
      </c>
      <c r="W866" s="2">
        <f ca="1">N866+(P866-N866)*(1-ERF((T866-R866)/(2*SQRT(L866*'Input Parameters'!$E$31))))</f>
        <v>0.29392803507948917</v>
      </c>
      <c r="X866">
        <f t="shared" ca="1" si="101"/>
        <v>1</v>
      </c>
      <c r="Y866" s="7"/>
    </row>
    <row r="867" spans="1:25" ht="15" customHeight="1" x14ac:dyDescent="0.3">
      <c r="A867" s="130">
        <v>860</v>
      </c>
      <c r="B867" s="10">
        <f t="shared" ca="1" si="93"/>
        <v>0.33929425320762552</v>
      </c>
      <c r="C867" s="57">
        <f ca="1">_xlfn.NORM.INV(B867,'Input Parameters'!$E$19,'Input Parameters'!$F$19)</f>
        <v>532.28404443769421</v>
      </c>
      <c r="D867" s="10">
        <f t="shared" ca="1" si="94"/>
        <v>0.93863083457693774</v>
      </c>
      <c r="E867" s="59">
        <f ca="1">IF(_xlfn.NORM.INV(D867,'Input Parameters'!$E$20,'Input Parameters'!$F$20)&lt;3500,3500,IF(_xlfn.NORM.INV(D867,'Input Parameters'!$E$20,'Input Parameters'!$F$20)&gt;5500,5500,_xlfn.NORM.INV(D867,'Input Parameters'!$E$20,'Input Parameters'!$F$20)))</f>
        <v>5500</v>
      </c>
      <c r="F867" s="10">
        <f t="shared" ca="1" si="95"/>
        <v>0.3909326308718879</v>
      </c>
      <c r="G867" s="61">
        <f ca="1">_xlfn.NORM.INV(F867,'Input Parameters'!$E$21,'Input Parameters'!$F$21)</f>
        <v>282.67365166681248</v>
      </c>
      <c r="H867" s="54">
        <f ca="1">EXP(E867*(1/'Input Parameters'!$E$22-1/G867))</f>
        <v>0.50371970496253538</v>
      </c>
      <c r="I867" s="10">
        <f t="shared" ca="1" si="96"/>
        <v>3.5044896701341255E-2</v>
      </c>
      <c r="J867" s="29">
        <f ca="1">_xlfn.BETA.INV(I867,'Input Parameters'!$L$24,'Input Parameters'!$M$24,'Input Parameters'!$J$24,'Input Parameters'!$K$24)</f>
        <v>0.31601122121444636</v>
      </c>
      <c r="K867" s="156">
        <f ca="1">('Input Parameters'!$E$25/'Input Parameters'!$E$31)^$J867</f>
        <v>0.10363070865673944</v>
      </c>
      <c r="L867" s="66">
        <f ca="1">$H867*$C867*'Input Parameters'!$E$23*K867</f>
        <v>27.785668909885402</v>
      </c>
      <c r="M867" s="23">
        <f t="shared" ca="1" si="97"/>
        <v>0.64023240105315271</v>
      </c>
      <c r="N867" s="15">
        <f ca="1">_xlfn.NORM.INV(M867,'Input Parameters'!$E$26,'Input Parameters'!$F$26)</f>
        <v>4.1540681264144938E-2</v>
      </c>
      <c r="O867" s="8">
        <f t="shared" ca="1" si="98"/>
        <v>0.85616948579306884</v>
      </c>
      <c r="P867" s="29">
        <f ca="1">_xlfn.LOGNORM.INV(O867,'Input Parameters'!$H$27,'Input Parameters'!$I$27)</f>
        <v>2.2787173498204631</v>
      </c>
      <c r="Q867" s="10"/>
      <c r="R867" s="15">
        <f>'Input Parameters'!$E$28</f>
        <v>12.7</v>
      </c>
      <c r="S867" s="10">
        <f t="shared" ca="1" si="99"/>
        <v>0.81813307881726383</v>
      </c>
      <c r="T867" s="25">
        <f ca="1">_xlfn.LOGNORM.INV(S867,'Input Parameters'!$H$29,'Input Parameters'!$I$29)</f>
        <v>64.483336937365863</v>
      </c>
      <c r="U867" s="10">
        <f t="shared" ca="1" si="100"/>
        <v>0.40289873709164536</v>
      </c>
      <c r="V867" s="29">
        <f ca="1">IF('Input Parameters'!$D$30="Beta",_xlfn.BETA.INV(U867,'Input Parameters'!$L$30,'Input Parameters'!$M$30,'Input Parameters'!$J$30,'Input Parameters'!$K$30),IF('Input Parameters'!$D$30="LogNorm",_xlfn.LOGNORM.INV(U867,'Input Parameters'!$H$30,'Input Parameters'!$I$30)))</f>
        <v>0.90688144400432802</v>
      </c>
      <c r="W867" s="2">
        <f ca="1">N867+(P867-N867)*(1-ERF((T867-R867)/(2*SQRT(L867*'Input Parameters'!$E$31))))</f>
        <v>1.1316634175709943</v>
      </c>
      <c r="X867">
        <f t="shared" ca="1" si="101"/>
        <v>0</v>
      </c>
      <c r="Y867" s="7"/>
    </row>
    <row r="868" spans="1:25" ht="15" customHeight="1" x14ac:dyDescent="0.3">
      <c r="A868" s="130">
        <v>861</v>
      </c>
      <c r="B868" s="10">
        <f t="shared" ca="1" si="93"/>
        <v>7.9858717987009498E-2</v>
      </c>
      <c r="C868" s="57">
        <f ca="1">_xlfn.NORM.INV(B868,'Input Parameters'!$E$19,'Input Parameters'!$F$19)</f>
        <v>448.49109657372776</v>
      </c>
      <c r="D868" s="10">
        <f t="shared" ca="1" si="94"/>
        <v>0.79681047546404982</v>
      </c>
      <c r="E868" s="59">
        <f ca="1">IF(_xlfn.NORM.INV(D868,'Input Parameters'!$E$20,'Input Parameters'!$F$20)&lt;3500,3500,IF(_xlfn.NORM.INV(D868,'Input Parameters'!$E$20,'Input Parameters'!$F$20)&gt;5500,5500,_xlfn.NORM.INV(D868,'Input Parameters'!$E$20,'Input Parameters'!$F$20)))</f>
        <v>5381.1977883004838</v>
      </c>
      <c r="F868" s="10">
        <f t="shared" ca="1" si="95"/>
        <v>0.41177866859680468</v>
      </c>
      <c r="G868" s="61">
        <f ca="1">_xlfn.NORM.INV(F868,'Input Parameters'!$E$21,'Input Parameters'!$F$21)</f>
        <v>283.09744046878569</v>
      </c>
      <c r="H868" s="54">
        <f ca="1">EXP(E868*(1/'Input Parameters'!$E$22-1/G868))</f>
        <v>0.52601496182883911</v>
      </c>
      <c r="I868" s="10">
        <f t="shared" ca="1" si="96"/>
        <v>0.67637974137322987</v>
      </c>
      <c r="J868" s="29">
        <f ca="1">_xlfn.BETA.INV(I868,'Input Parameters'!$L$24,'Input Parameters'!$M$24,'Input Parameters'!$J$24,'Input Parameters'!$K$24)</f>
        <v>0.67882147692623684</v>
      </c>
      <c r="K868" s="156">
        <f ca="1">('Input Parameters'!$E$25/'Input Parameters'!$E$31)^$J868</f>
        <v>7.6767556501301662E-3</v>
      </c>
      <c r="L868" s="66">
        <f ca="1">$H868*$C868*'Input Parameters'!$E$23*K868</f>
        <v>1.8110466633055069</v>
      </c>
      <c r="M868" s="23">
        <f t="shared" ca="1" si="97"/>
        <v>0.39257984820982872</v>
      </c>
      <c r="N868" s="15">
        <f ca="1">_xlfn.NORM.INV(M868,'Input Parameters'!$E$26,'Input Parameters'!$F$26)</f>
        <v>2.8275372260147171E-2</v>
      </c>
      <c r="O868" s="8">
        <f t="shared" ca="1" si="98"/>
        <v>8.5226524639296697E-2</v>
      </c>
      <c r="P868" s="29">
        <f ca="1">_xlfn.LOGNORM.INV(O868,'Input Parameters'!$H$27,'Input Parameters'!$I$27)</f>
        <v>0.77629497855006935</v>
      </c>
      <c r="Q868" s="10"/>
      <c r="R868" s="15">
        <f>'Input Parameters'!$E$28</f>
        <v>12.7</v>
      </c>
      <c r="S868" s="10">
        <f t="shared" ca="1" si="99"/>
        <v>0.83810968514625617</v>
      </c>
      <c r="T868" s="25">
        <f ca="1">_xlfn.LOGNORM.INV(S868,'Input Parameters'!$H$29,'Input Parameters'!$I$29)</f>
        <v>65.053769532487394</v>
      </c>
      <c r="U868" s="10">
        <f t="shared" ca="1" si="100"/>
        <v>0.3469313689519492</v>
      </c>
      <c r="V868" s="29">
        <f ca="1">IF('Input Parameters'!$D$30="Beta",_xlfn.BETA.INV(U868,'Input Parameters'!$L$30,'Input Parameters'!$M$30,'Input Parameters'!$J$30,'Input Parameters'!$K$30),IF('Input Parameters'!$D$30="LogNorm",_xlfn.LOGNORM.INV(U868,'Input Parameters'!$H$30,'Input Parameters'!$I$30)))</f>
        <v>0.85554638778039027</v>
      </c>
      <c r="W868" s="2">
        <f ca="1">N868+(P868-N868)*(1-ERF((T868-R868)/(2*SQRT(L868*'Input Parameters'!$E$31))))</f>
        <v>3.2721559058075424E-2</v>
      </c>
      <c r="X868">
        <f t="shared" ca="1" si="101"/>
        <v>1</v>
      </c>
      <c r="Y868" s="7"/>
    </row>
    <row r="869" spans="1:25" ht="15" customHeight="1" x14ac:dyDescent="0.3">
      <c r="A869" s="130">
        <v>862</v>
      </c>
      <c r="B869" s="10">
        <f t="shared" ca="1" si="93"/>
        <v>0.17489854615508338</v>
      </c>
      <c r="C869" s="57">
        <f ca="1">_xlfn.NORM.INV(B869,'Input Parameters'!$E$19,'Input Parameters'!$F$19)</f>
        <v>488.29394171713511</v>
      </c>
      <c r="D869" s="10">
        <f t="shared" ca="1" si="94"/>
        <v>0.72319435447100444</v>
      </c>
      <c r="E869" s="59">
        <f ca="1">IF(_xlfn.NORM.INV(D869,'Input Parameters'!$E$20,'Input Parameters'!$F$20)&lt;3500,3500,IF(_xlfn.NORM.INV(D869,'Input Parameters'!$E$20,'Input Parameters'!$F$20)&gt;5500,5500,_xlfn.NORM.INV(D869,'Input Parameters'!$E$20,'Input Parameters'!$F$20)))</f>
        <v>5214.6501751017213</v>
      </c>
      <c r="F869" s="10">
        <f t="shared" ca="1" si="95"/>
        <v>4.6469695696707891E-2</v>
      </c>
      <c r="G869" s="61">
        <f ca="1">_xlfn.NORM.INV(F869,'Input Parameters'!$E$21,'Input Parameters'!$F$21)</f>
        <v>271.64447583839188</v>
      </c>
      <c r="H869" s="54">
        <f ca="1">EXP(E869*(1/'Input Parameters'!$E$22-1/G869))</f>
        <v>0.24680456154890598</v>
      </c>
      <c r="I869" s="10">
        <f t="shared" ca="1" si="96"/>
        <v>0.32906315434292754</v>
      </c>
      <c r="J869" s="29">
        <f ca="1">_xlfn.BETA.INV(I869,'Input Parameters'!$L$24,'Input Parameters'!$M$24,'Input Parameters'!$J$24,'Input Parameters'!$K$24)</f>
        <v>0.53471915809153658</v>
      </c>
      <c r="K869" s="156">
        <f ca="1">('Input Parameters'!$E$25/'Input Parameters'!$E$31)^$J869</f>
        <v>2.15833433967196E-2</v>
      </c>
      <c r="L869" s="66">
        <f ca="1">$H869*$C869*'Input Parameters'!$E$23*K869</f>
        <v>2.6010771792583944</v>
      </c>
      <c r="M869" s="23">
        <f t="shared" ca="1" si="97"/>
        <v>0.62273457602020554</v>
      </c>
      <c r="N869" s="15">
        <f ca="1">_xlfn.NORM.INV(M869,'Input Parameters'!$E$26,'Input Parameters'!$F$26)</f>
        <v>4.0566084983325715E-2</v>
      </c>
      <c r="O869" s="8">
        <f t="shared" ca="1" si="98"/>
        <v>0.54761683056739152</v>
      </c>
      <c r="P869" s="29">
        <f ca="1">_xlfn.LOGNORM.INV(O869,'Input Parameters'!$H$27,'Input Parameters'!$I$27)</f>
        <v>1.5010172643594566</v>
      </c>
      <c r="Q869" s="10"/>
      <c r="R869" s="15">
        <f>'Input Parameters'!$E$28</f>
        <v>12.7</v>
      </c>
      <c r="S869" s="10">
        <f t="shared" ca="1" si="99"/>
        <v>0.36507317297375663</v>
      </c>
      <c r="T869" s="25">
        <f ca="1">_xlfn.LOGNORM.INV(S869,'Input Parameters'!$H$29,'Input Parameters'!$I$29)</f>
        <v>56.019819491280515</v>
      </c>
      <c r="U869" s="10">
        <f t="shared" ca="1" si="100"/>
        <v>0.27928601807109688</v>
      </c>
      <c r="V869" s="29">
        <f ca="1">IF('Input Parameters'!$D$30="Beta",_xlfn.BETA.INV(U869,'Input Parameters'!$L$30,'Input Parameters'!$M$30,'Input Parameters'!$J$30,'Input Parameters'!$K$30),IF('Input Parameters'!$D$30="LogNorm",_xlfn.LOGNORM.INV(U869,'Input Parameters'!$H$30,'Input Parameters'!$I$30)))</f>
        <v>0.79336556080601883</v>
      </c>
      <c r="W869" s="2">
        <f ca="1">N869+(P869-N869)*(1-ERF((T869-R869)/(2*SQRT(L869*'Input Parameters'!$E$31))))</f>
        <v>0.12457738235733139</v>
      </c>
      <c r="X869">
        <f t="shared" ca="1" si="101"/>
        <v>1</v>
      </c>
      <c r="Y869" s="7"/>
    </row>
    <row r="870" spans="1:25" ht="15" customHeight="1" x14ac:dyDescent="0.3">
      <c r="A870" s="130">
        <v>863</v>
      </c>
      <c r="B870" s="10">
        <f t="shared" ca="1" si="93"/>
        <v>0.93403152659321165</v>
      </c>
      <c r="C870" s="57">
        <f ca="1">_xlfn.NORM.INV(B870,'Input Parameters'!$E$19,'Input Parameters'!$F$19)</f>
        <v>694.59988258179749</v>
      </c>
      <c r="D870" s="10">
        <f t="shared" ca="1" si="94"/>
        <v>0.38122891488630006</v>
      </c>
      <c r="E870" s="59">
        <f ca="1">IF(_xlfn.NORM.INV(D870,'Input Parameters'!$E$20,'Input Parameters'!$F$20)&lt;3500,3500,IF(_xlfn.NORM.INV(D870,'Input Parameters'!$E$20,'Input Parameters'!$F$20)&gt;5500,5500,_xlfn.NORM.INV(D870,'Input Parameters'!$E$20,'Input Parameters'!$F$20)))</f>
        <v>4588.42163780598</v>
      </c>
      <c r="F870" s="10">
        <f t="shared" ca="1" si="95"/>
        <v>0.82026386944568674</v>
      </c>
      <c r="G870" s="61">
        <f ca="1">_xlfn.NORM.INV(F870,'Input Parameters'!$E$21,'Input Parameters'!$F$21)</f>
        <v>292.05267724744397</v>
      </c>
      <c r="H870" s="54">
        <f ca="1">EXP(E870*(1/'Input Parameters'!$E$22-1/G870))</f>
        <v>0.95047221801912252</v>
      </c>
      <c r="I870" s="10">
        <f t="shared" ca="1" si="96"/>
        <v>0.70251869388002852</v>
      </c>
      <c r="J870" s="29">
        <f ca="1">_xlfn.BETA.INV(I870,'Input Parameters'!$L$24,'Input Parameters'!$M$24,'Input Parameters'!$J$24,'Input Parameters'!$K$24)</f>
        <v>0.68994966935698954</v>
      </c>
      <c r="K870" s="156">
        <f ca="1">('Input Parameters'!$E$25/'Input Parameters'!$E$31)^$J870</f>
        <v>7.0877532263823699E-3</v>
      </c>
      <c r="L870" s="66">
        <f ca="1">$H870*$C870*'Input Parameters'!$E$23*K870</f>
        <v>4.6793197322224138</v>
      </c>
      <c r="M870" s="23">
        <f t="shared" ca="1" si="97"/>
        <v>0.5320272168246396</v>
      </c>
      <c r="N870" s="15">
        <f ca="1">_xlfn.NORM.INV(M870,'Input Parameters'!$E$26,'Input Parameters'!$F$26)</f>
        <v>3.5687701872647075E-2</v>
      </c>
      <c r="O870" s="8">
        <f t="shared" ca="1" si="98"/>
        <v>0.81997771471303604</v>
      </c>
      <c r="P870" s="29">
        <f ca="1">_xlfn.LOGNORM.INV(O870,'Input Parameters'!$H$27,'Input Parameters'!$I$27)</f>
        <v>2.1343066943801334</v>
      </c>
      <c r="Q870" s="10"/>
      <c r="R870" s="15">
        <f>'Input Parameters'!$E$28</f>
        <v>12.7</v>
      </c>
      <c r="S870" s="10">
        <f t="shared" ca="1" si="99"/>
        <v>0.13293509038211004</v>
      </c>
      <c r="T870" s="25">
        <f ca="1">_xlfn.LOGNORM.INV(S870,'Input Parameters'!$H$29,'Input Parameters'!$I$29)</f>
        <v>51.393628609826145</v>
      </c>
      <c r="U870" s="10">
        <f t="shared" ca="1" si="100"/>
        <v>0.56893806373010314</v>
      </c>
      <c r="V870" s="29">
        <f ca="1">IF('Input Parameters'!$D$30="Beta",_xlfn.BETA.INV(U870,'Input Parameters'!$L$30,'Input Parameters'!$M$30,'Input Parameters'!$J$30,'Input Parameters'!$K$30),IF('Input Parameters'!$D$30="LogNorm",_xlfn.LOGNORM.INV(U870,'Input Parameters'!$H$30,'Input Parameters'!$I$30)))</f>
        <v>1.0700370461714748</v>
      </c>
      <c r="W870" s="2">
        <f ca="1">N870+(P870-N870)*(1-ERF((T870-R870)/(2*SQRT(L870*'Input Parameters'!$E$31))))</f>
        <v>0.46785901902188259</v>
      </c>
      <c r="X870">
        <f t="shared" ca="1" si="101"/>
        <v>1</v>
      </c>
      <c r="Y870" s="7"/>
    </row>
    <row r="871" spans="1:25" ht="15" customHeight="1" x14ac:dyDescent="0.3">
      <c r="A871" s="130">
        <v>864</v>
      </c>
      <c r="B871" s="10">
        <f t="shared" ca="1" si="93"/>
        <v>6.3763543995374539E-2</v>
      </c>
      <c r="C871" s="57">
        <f ca="1">_xlfn.NORM.INV(B871,'Input Parameters'!$E$19,'Input Parameters'!$F$19)</f>
        <v>438.52821588741165</v>
      </c>
      <c r="D871" s="10">
        <f t="shared" ca="1" si="94"/>
        <v>0.33716725393169811</v>
      </c>
      <c r="E871" s="59">
        <f ca="1">IF(_xlfn.NORM.INV(D871,'Input Parameters'!$E$20,'Input Parameters'!$F$20)&lt;3500,3500,IF(_xlfn.NORM.INV(D871,'Input Parameters'!$E$20,'Input Parameters'!$F$20)&gt;5500,5500,_xlfn.NORM.INV(D871,'Input Parameters'!$E$20,'Input Parameters'!$F$20)))</f>
        <v>4505.8553552320691</v>
      </c>
      <c r="F871" s="10">
        <f t="shared" ca="1" si="95"/>
        <v>0.45641159376407192</v>
      </c>
      <c r="G871" s="61">
        <f ca="1">_xlfn.NORM.INV(F871,'Input Parameters'!$E$21,'Input Parameters'!$F$21)</f>
        <v>283.98950110837785</v>
      </c>
      <c r="H871" s="54">
        <f ca="1">EXP(E871*(1/'Input Parameters'!$E$22-1/G871))</f>
        <v>0.61389677028851863</v>
      </c>
      <c r="I871" s="10">
        <f t="shared" ca="1" si="96"/>
        <v>0.78943313844318097</v>
      </c>
      <c r="J871" s="29">
        <f ca="1">_xlfn.BETA.INV(I871,'Input Parameters'!$L$24,'Input Parameters'!$M$24,'Input Parameters'!$J$24,'Input Parameters'!$K$24)</f>
        <v>0.72953558914794736</v>
      </c>
      <c r="K871" s="156">
        <f ca="1">('Input Parameters'!$E$25/'Input Parameters'!$E$31)^$J871</f>
        <v>5.3355763569702857E-3</v>
      </c>
      <c r="L871" s="66">
        <f ca="1">$H871*$C871*'Input Parameters'!$E$23*K871</f>
        <v>1.4363961423001856</v>
      </c>
      <c r="M871" s="23">
        <f t="shared" ca="1" si="97"/>
        <v>0.82129603335555745</v>
      </c>
      <c r="N871" s="15">
        <f ca="1">_xlfn.NORM.INV(M871,'Input Parameters'!$E$26,'Input Parameters'!$F$26)</f>
        <v>5.3326624624178059E-2</v>
      </c>
      <c r="O871" s="8">
        <f t="shared" ca="1" si="98"/>
        <v>0.87929024308309467</v>
      </c>
      <c r="P871" s="29">
        <f ca="1">_xlfn.LOGNORM.INV(O871,'Input Parameters'!$H$27,'Input Parameters'!$I$27)</f>
        <v>2.3904281048643448</v>
      </c>
      <c r="Q871" s="10"/>
      <c r="R871" s="15">
        <f>'Input Parameters'!$E$28</f>
        <v>12.7</v>
      </c>
      <c r="S871" s="10">
        <f t="shared" ca="1" si="99"/>
        <v>0.65053063243715614</v>
      </c>
      <c r="T871" s="25">
        <f ca="1">_xlfn.LOGNORM.INV(S871,'Input Parameters'!$H$29,'Input Parameters'!$I$29)</f>
        <v>60.816073578632576</v>
      </c>
      <c r="U871" s="10">
        <f t="shared" ca="1" si="100"/>
        <v>0.77228911764532049</v>
      </c>
      <c r="V871" s="29">
        <f ca="1">IF('Input Parameters'!$D$30="Beta",_xlfn.BETA.INV(U871,'Input Parameters'!$L$30,'Input Parameters'!$M$30,'Input Parameters'!$J$30,'Input Parameters'!$K$30),IF('Input Parameters'!$D$30="LogNorm",_xlfn.LOGNORM.INV(U871,'Input Parameters'!$H$30,'Input Parameters'!$I$30)))</f>
        <v>1.3411789591876391</v>
      </c>
      <c r="W871" s="2">
        <f ca="1">N871+(P871-N871)*(1-ERF((T871-R871)/(2*SQRT(L871*'Input Parameters'!$E$31))))</f>
        <v>6.390913602329984E-2</v>
      </c>
      <c r="X871">
        <f t="shared" ca="1" si="101"/>
        <v>1</v>
      </c>
      <c r="Y871" s="7"/>
    </row>
    <row r="872" spans="1:25" ht="15" customHeight="1" x14ac:dyDescent="0.3">
      <c r="A872" s="130">
        <v>865</v>
      </c>
      <c r="B872" s="10">
        <f t="shared" ca="1" si="93"/>
        <v>0.11917127647028058</v>
      </c>
      <c r="C872" s="57">
        <f ca="1">_xlfn.NORM.INV(B872,'Input Parameters'!$E$19,'Input Parameters'!$F$19)</f>
        <v>467.66269544675686</v>
      </c>
      <c r="D872" s="10">
        <f t="shared" ca="1" si="94"/>
        <v>0.29107238651420242</v>
      </c>
      <c r="E872" s="59">
        <f ca="1">IF(_xlfn.NORM.INV(D872,'Input Parameters'!$E$20,'Input Parameters'!$F$20)&lt;3500,3500,IF(_xlfn.NORM.INV(D872,'Input Parameters'!$E$20,'Input Parameters'!$F$20)&gt;5500,5500,_xlfn.NORM.INV(D872,'Input Parameters'!$E$20,'Input Parameters'!$F$20)))</f>
        <v>4414.821794529782</v>
      </c>
      <c r="F872" s="10">
        <f t="shared" ca="1" si="95"/>
        <v>0.23564328010747837</v>
      </c>
      <c r="G872" s="61">
        <f ca="1">_xlfn.NORM.INV(F872,'Input Parameters'!$E$21,'Input Parameters'!$F$21)</f>
        <v>279.18775573250804</v>
      </c>
      <c r="H872" s="54">
        <f ca="1">EXP(E872*(1/'Input Parameters'!$E$22-1/G872))</f>
        <v>0.47452485440913617</v>
      </c>
      <c r="I872" s="10">
        <f t="shared" ca="1" si="96"/>
        <v>0.73180315957827002</v>
      </c>
      <c r="J872" s="29">
        <f ca="1">_xlfn.BETA.INV(I872,'Input Parameters'!$L$24,'Input Parameters'!$M$24,'Input Parameters'!$J$24,'Input Parameters'!$K$24)</f>
        <v>0.70276683898811576</v>
      </c>
      <c r="K872" s="156">
        <f ca="1">('Input Parameters'!$E$25/'Input Parameters'!$E$31)^$J872</f>
        <v>6.4651345168125138E-3</v>
      </c>
      <c r="L872" s="66">
        <f ca="1">$H872*$C872*'Input Parameters'!$E$23*K872</f>
        <v>1.4347269576595254</v>
      </c>
      <c r="M872" s="23">
        <f t="shared" ca="1" si="97"/>
        <v>0.84411543486843288</v>
      </c>
      <c r="N872" s="15">
        <f ca="1">_xlfn.NORM.INV(M872,'Input Parameters'!$E$26,'Input Parameters'!$F$26)</f>
        <v>5.5241853423622027E-2</v>
      </c>
      <c r="O872" s="8">
        <f t="shared" ca="1" si="98"/>
        <v>0.67572284586082898</v>
      </c>
      <c r="P872" s="29">
        <f ca="1">_xlfn.LOGNORM.INV(O872,'Input Parameters'!$H$27,'Input Parameters'!$I$27)</f>
        <v>1.7416800484013291</v>
      </c>
      <c r="Q872" s="10"/>
      <c r="R872" s="15">
        <f>'Input Parameters'!$E$28</f>
        <v>12.7</v>
      </c>
      <c r="S872" s="10">
        <f t="shared" ca="1" si="99"/>
        <v>0.97064230940112617</v>
      </c>
      <c r="T872" s="25">
        <f ca="1">_xlfn.LOGNORM.INV(S872,'Input Parameters'!$H$29,'Input Parameters'!$I$29)</f>
        <v>71.999865153979158</v>
      </c>
      <c r="U872" s="10">
        <f t="shared" ca="1" si="100"/>
        <v>0.83494848670921218</v>
      </c>
      <c r="V872" s="29">
        <f ca="1">IF('Input Parameters'!$D$30="Beta",_xlfn.BETA.INV(U872,'Input Parameters'!$L$30,'Input Parameters'!$M$30,'Input Parameters'!$J$30,'Input Parameters'!$K$30),IF('Input Parameters'!$D$30="LogNorm",_xlfn.LOGNORM.INV(U872,'Input Parameters'!$H$30,'Input Parameters'!$I$30)))</f>
        <v>1.4670631682400663</v>
      </c>
      <c r="W872" s="2">
        <f ca="1">N872+(P872-N872)*(1-ERF((T872-R872)/(2*SQRT(L872*'Input Parameters'!$E$31))))</f>
        <v>5.6024443968455032E-2</v>
      </c>
      <c r="X872">
        <f t="shared" ca="1" si="101"/>
        <v>1</v>
      </c>
      <c r="Y872" s="7"/>
    </row>
    <row r="873" spans="1:25" ht="15" customHeight="1" x14ac:dyDescent="0.3">
      <c r="A873" s="130">
        <v>866</v>
      </c>
      <c r="B873" s="10">
        <f t="shared" ca="1" si="93"/>
        <v>0.87333813412134698</v>
      </c>
      <c r="C873" s="57">
        <f ca="1">_xlfn.NORM.INV(B873,'Input Parameters'!$E$19,'Input Parameters'!$F$19)</f>
        <v>663.82549074519363</v>
      </c>
      <c r="D873" s="10">
        <f t="shared" ca="1" si="94"/>
        <v>0.61045729481917432</v>
      </c>
      <c r="E873" s="59">
        <f ca="1">IF(_xlfn.NORM.INV(D873,'Input Parameters'!$E$20,'Input Parameters'!$F$20)&lt;3500,3500,IF(_xlfn.NORM.INV(D873,'Input Parameters'!$E$20,'Input Parameters'!$F$20)&gt;5500,5500,_xlfn.NORM.INV(D873,'Input Parameters'!$E$20,'Input Parameters'!$F$20)))</f>
        <v>4996.3577702268258</v>
      </c>
      <c r="F873" s="10">
        <f t="shared" ca="1" si="95"/>
        <v>0.19805082751168124</v>
      </c>
      <c r="G873" s="61">
        <f ca="1">_xlfn.NORM.INV(F873,'Input Parameters'!$E$21,'Input Parameters'!$F$21)</f>
        <v>278.17997220085169</v>
      </c>
      <c r="H873" s="54">
        <f ca="1">EXP(E873*(1/'Input Parameters'!$E$22-1/G873))</f>
        <v>0.40314184167373213</v>
      </c>
      <c r="I873" s="10">
        <f t="shared" ca="1" si="96"/>
        <v>0.72258302894622439</v>
      </c>
      <c r="J873" s="29">
        <f ca="1">_xlfn.BETA.INV(I873,'Input Parameters'!$L$24,'Input Parameters'!$M$24,'Input Parameters'!$J$24,'Input Parameters'!$K$24)</f>
        <v>0.69868548794288698</v>
      </c>
      <c r="K873" s="156">
        <f ca="1">('Input Parameters'!$E$25/'Input Parameters'!$E$31)^$J873</f>
        <v>6.657217373449327E-3</v>
      </c>
      <c r="L873" s="66">
        <f ca="1">$H873*$C873*'Input Parameters'!$E$23*K873</f>
        <v>1.7815767588042373</v>
      </c>
      <c r="M873" s="23">
        <f t="shared" ca="1" si="97"/>
        <v>0.68183527522131404</v>
      </c>
      <c r="N873" s="15">
        <f ca="1">_xlfn.NORM.INV(M873,'Input Parameters'!$E$26,'Input Parameters'!$F$26)</f>
        <v>4.3929577734341238E-2</v>
      </c>
      <c r="O873" s="8">
        <f t="shared" ca="1" si="98"/>
        <v>0.45792837323002844</v>
      </c>
      <c r="P873" s="29">
        <f ca="1">_xlfn.LOGNORM.INV(O873,'Input Parameters'!$H$27,'Input Parameters'!$I$27)</f>
        <v>1.3586198053903573</v>
      </c>
      <c r="Q873" s="10"/>
      <c r="R873" s="15">
        <f>'Input Parameters'!$E$28</f>
        <v>12.7</v>
      </c>
      <c r="S873" s="10">
        <f t="shared" ca="1" si="99"/>
        <v>0.50660881268472946</v>
      </c>
      <c r="T873" s="25">
        <f ca="1">_xlfn.LOGNORM.INV(S873,'Input Parameters'!$H$29,'Input Parameters'!$I$29)</f>
        <v>58.340237826630975</v>
      </c>
      <c r="U873" s="10">
        <f t="shared" ca="1" si="100"/>
        <v>9.0943586800631859E-2</v>
      </c>
      <c r="V873" s="29">
        <f ca="1">IF('Input Parameters'!$D$30="Beta",_xlfn.BETA.INV(U873,'Input Parameters'!$L$30,'Input Parameters'!$M$30,'Input Parameters'!$J$30,'Input Parameters'!$K$30),IF('Input Parameters'!$D$30="LogNorm",_xlfn.LOGNORM.INV(U873,'Input Parameters'!$H$30,'Input Parameters'!$I$30)))</f>
        <v>0.59023668699855425</v>
      </c>
      <c r="W873" s="2">
        <f ca="1">N873+(P873-N873)*(1-ERF((T873-R873)/(2*SQRT(L873*'Input Parameters'!$E$31))))</f>
        <v>6.4454792576655276E-2</v>
      </c>
      <c r="X873">
        <f t="shared" ca="1" si="101"/>
        <v>1</v>
      </c>
      <c r="Y873" s="7"/>
    </row>
    <row r="874" spans="1:25" ht="15" customHeight="1" x14ac:dyDescent="0.3">
      <c r="A874" s="130">
        <v>867</v>
      </c>
      <c r="B874" s="10">
        <f t="shared" ca="1" si="93"/>
        <v>0.15754897028318193</v>
      </c>
      <c r="C874" s="57">
        <f ca="1">_xlfn.NORM.INV(B874,'Input Parameters'!$E$19,'Input Parameters'!$F$19)</f>
        <v>482.41278106439745</v>
      </c>
      <c r="D874" s="10">
        <f t="shared" ca="1" si="94"/>
        <v>0.4278333353865621</v>
      </c>
      <c r="E874" s="59">
        <f ca="1">IF(_xlfn.NORM.INV(D874,'Input Parameters'!$E$20,'Input Parameters'!$F$20)&lt;3500,3500,IF(_xlfn.NORM.INV(D874,'Input Parameters'!$E$20,'Input Parameters'!$F$20)&gt;5500,5500,_xlfn.NORM.INV(D874,'Input Parameters'!$E$20,'Input Parameters'!$F$20)))</f>
        <v>4672.6748756679026</v>
      </c>
      <c r="F874" s="10">
        <f t="shared" ca="1" si="95"/>
        <v>0.7577943901426305</v>
      </c>
      <c r="G874" s="61">
        <f ca="1">_xlfn.NORM.INV(F874,'Input Parameters'!$E$21,'Input Parameters'!$F$21)</f>
        <v>290.34591113640943</v>
      </c>
      <c r="H874" s="54">
        <f ca="1">EXP(E874*(1/'Input Parameters'!$E$22-1/G874))</f>
        <v>0.86434791335434635</v>
      </c>
      <c r="I874" s="10">
        <f t="shared" ca="1" si="96"/>
        <v>0.78948808404496618</v>
      </c>
      <c r="J874" s="29">
        <f ca="1">_xlfn.BETA.INV(I874,'Input Parameters'!$L$24,'Input Parameters'!$M$24,'Input Parameters'!$J$24,'Input Parameters'!$K$24)</f>
        <v>0.72956238308022592</v>
      </c>
      <c r="K874" s="156">
        <f ca="1">('Input Parameters'!$E$25/'Input Parameters'!$E$31)^$J874</f>
        <v>5.33455091745208E-3</v>
      </c>
      <c r="L874" s="66">
        <f ca="1">$H874*$C874*'Input Parameters'!$E$23*K874</f>
        <v>2.2243609294089954</v>
      </c>
      <c r="M874" s="23">
        <f t="shared" ca="1" si="97"/>
        <v>0.13837065210246613</v>
      </c>
      <c r="N874" s="15">
        <f ca="1">_xlfn.NORM.INV(M874,'Input Parameters'!$E$26,'Input Parameters'!$F$26)</f>
        <v>1.115895320830142E-2</v>
      </c>
      <c r="O874" s="8">
        <f t="shared" ca="1" si="98"/>
        <v>0.62217631032070364</v>
      </c>
      <c r="P874" s="29">
        <f ca="1">_xlfn.LOGNORM.INV(O874,'Input Parameters'!$H$27,'Input Parameters'!$I$27)</f>
        <v>1.6337710712518843</v>
      </c>
      <c r="Q874" s="10"/>
      <c r="R874" s="15">
        <f>'Input Parameters'!$E$28</f>
        <v>12.7</v>
      </c>
      <c r="S874" s="10">
        <f t="shared" ca="1" si="99"/>
        <v>0.16071390559447851</v>
      </c>
      <c r="T874" s="25">
        <f ca="1">_xlfn.LOGNORM.INV(S874,'Input Parameters'!$H$29,'Input Parameters'!$I$29)</f>
        <v>52.097136439749249</v>
      </c>
      <c r="U874" s="10">
        <f t="shared" ca="1" si="100"/>
        <v>0.82585351919108108</v>
      </c>
      <c r="V874" s="29">
        <f ca="1">IF('Input Parameters'!$D$30="Beta",_xlfn.BETA.INV(U874,'Input Parameters'!$L$30,'Input Parameters'!$M$30,'Input Parameters'!$J$30,'Input Parameters'!$K$30),IF('Input Parameters'!$D$30="LogNorm",_xlfn.LOGNORM.INV(U874,'Input Parameters'!$H$30,'Input Parameters'!$I$30)))</f>
        <v>1.4463827410594763</v>
      </c>
      <c r="W874" s="2">
        <f ca="1">N874+(P874-N874)*(1-ERF((T874-R874)/(2*SQRT(L874*'Input Parameters'!$E$31))))</f>
        <v>0.11140387133349786</v>
      </c>
      <c r="X874">
        <f t="shared" ca="1" si="101"/>
        <v>1</v>
      </c>
      <c r="Y874" s="7"/>
    </row>
    <row r="875" spans="1:25" ht="15" customHeight="1" x14ac:dyDescent="0.3">
      <c r="A875" s="130">
        <v>868</v>
      </c>
      <c r="B875" s="10">
        <f t="shared" ca="1" si="93"/>
        <v>8.9479668529795497E-2</v>
      </c>
      <c r="C875" s="57">
        <f ca="1">_xlfn.NORM.INV(B875,'Input Parameters'!$E$19,'Input Parameters'!$F$19)</f>
        <v>453.73486133019549</v>
      </c>
      <c r="D875" s="10">
        <f t="shared" ca="1" si="94"/>
        <v>0.32816238058150937</v>
      </c>
      <c r="E875" s="59">
        <f ca="1">IF(_xlfn.NORM.INV(D875,'Input Parameters'!$E$20,'Input Parameters'!$F$20)&lt;3500,3500,IF(_xlfn.NORM.INV(D875,'Input Parameters'!$E$20,'Input Parameters'!$F$20)&gt;5500,5500,_xlfn.NORM.INV(D875,'Input Parameters'!$E$20,'Input Parameters'!$F$20)))</f>
        <v>4488.5048499668001</v>
      </c>
      <c r="F875" s="10">
        <f t="shared" ca="1" si="95"/>
        <v>0.3126891605102502</v>
      </c>
      <c r="G875" s="61">
        <f ca="1">_xlfn.NORM.INV(F875,'Input Parameters'!$E$21,'Input Parameters'!$F$21)</f>
        <v>281.01241657679395</v>
      </c>
      <c r="H875" s="54">
        <f ca="1">EXP(E875*(1/'Input Parameters'!$E$22-1/G875))</f>
        <v>0.52022602232090609</v>
      </c>
      <c r="I875" s="10">
        <f t="shared" ca="1" si="96"/>
        <v>0.8064834127249576</v>
      </c>
      <c r="J875" s="29">
        <f ca="1">_xlfn.BETA.INV(I875,'Input Parameters'!$L$24,'Input Parameters'!$M$24,'Input Parameters'!$J$24,'Input Parameters'!$K$24)</f>
        <v>0.73799667716181128</v>
      </c>
      <c r="K875" s="156">
        <f ca="1">('Input Parameters'!$E$25/'Input Parameters'!$E$31)^$J875</f>
        <v>5.0213604019996886E-3</v>
      </c>
      <c r="L875" s="66">
        <f ca="1">$H875*$C875*'Input Parameters'!$E$23*K875</f>
        <v>1.1852654197901824</v>
      </c>
      <c r="M875" s="23">
        <f t="shared" ca="1" si="97"/>
        <v>0.79054302804928112</v>
      </c>
      <c r="N875" s="15">
        <f ca="1">_xlfn.NORM.INV(M875,'Input Parameters'!$E$26,'Input Parameters'!$F$26)</f>
        <v>5.0974444443628489E-2</v>
      </c>
      <c r="O875" s="8">
        <f t="shared" ca="1" si="98"/>
        <v>0.80408513183919039</v>
      </c>
      <c r="P875" s="29">
        <f ca="1">_xlfn.LOGNORM.INV(O875,'Input Parameters'!$H$27,'Input Parameters'!$I$27)</f>
        <v>2.0793390754629235</v>
      </c>
      <c r="Q875" s="10"/>
      <c r="R875" s="15">
        <f>'Input Parameters'!$E$28</f>
        <v>12.7</v>
      </c>
      <c r="S875" s="10">
        <f t="shared" ca="1" si="99"/>
        <v>0.99362692234879069</v>
      </c>
      <c r="T875" s="25">
        <f ca="1">_xlfn.LOGNORM.INV(S875,'Input Parameters'!$H$29,'Input Parameters'!$I$29)</f>
        <v>77.021181690530781</v>
      </c>
      <c r="U875" s="10">
        <f t="shared" ca="1" si="100"/>
        <v>3.7291777997106368E-2</v>
      </c>
      <c r="V875" s="29">
        <f ca="1">IF('Input Parameters'!$D$30="Beta",_xlfn.BETA.INV(U875,'Input Parameters'!$L$30,'Input Parameters'!$M$30,'Input Parameters'!$J$30,'Input Parameters'!$K$30),IF('Input Parameters'!$D$30="LogNorm",_xlfn.LOGNORM.INV(U875,'Input Parameters'!$H$30,'Input Parameters'!$I$30)))</f>
        <v>0.4946433780643002</v>
      </c>
      <c r="W875" s="2">
        <f ca="1">N875+(P875-N875)*(1-ERF((T875-R875)/(2*SQRT(L875*'Input Parameters'!$E$31))))</f>
        <v>5.1034189297638692E-2</v>
      </c>
      <c r="X875">
        <f t="shared" ca="1" si="101"/>
        <v>1</v>
      </c>
      <c r="Y875" s="7"/>
    </row>
    <row r="876" spans="1:25" ht="15" customHeight="1" x14ac:dyDescent="0.3">
      <c r="A876" s="130">
        <v>869</v>
      </c>
      <c r="B876" s="10">
        <f t="shared" ca="1" si="93"/>
        <v>0.81456831411572761</v>
      </c>
      <c r="C876" s="57">
        <f ca="1">_xlfn.NORM.INV(B876,'Input Parameters'!$E$19,'Input Parameters'!$F$19)</f>
        <v>642.91544238098913</v>
      </c>
      <c r="D876" s="10">
        <f t="shared" ca="1" si="94"/>
        <v>0.90023719653034484</v>
      </c>
      <c r="E876" s="59">
        <f ca="1">IF(_xlfn.NORM.INV(D876,'Input Parameters'!$E$20,'Input Parameters'!$F$20)&lt;3500,3500,IF(_xlfn.NORM.INV(D876,'Input Parameters'!$E$20,'Input Parameters'!$F$20)&gt;5500,5500,_xlfn.NORM.INV(D876,'Input Parameters'!$E$20,'Input Parameters'!$F$20)))</f>
        <v>5500</v>
      </c>
      <c r="F876" s="10">
        <f t="shared" ca="1" si="95"/>
        <v>0.60058571281486983</v>
      </c>
      <c r="G876" s="61">
        <f ca="1">_xlfn.NORM.INV(F876,'Input Parameters'!$E$21,'Input Parameters'!$F$21)</f>
        <v>286.85322664093104</v>
      </c>
      <c r="H876" s="54">
        <f ca="1">EXP(E876*(1/'Input Parameters'!$E$22-1/G876))</f>
        <v>0.66882189815833359</v>
      </c>
      <c r="I876" s="10">
        <f t="shared" ca="1" si="96"/>
        <v>0.40415421052903844</v>
      </c>
      <c r="J876" s="29">
        <f ca="1">_xlfn.BETA.INV(I876,'Input Parameters'!$L$24,'Input Parameters'!$M$24,'Input Parameters'!$J$24,'Input Parameters'!$K$24)</f>
        <v>0.56767937176308625</v>
      </c>
      <c r="K876" s="156">
        <f ca="1">('Input Parameters'!$E$25/'Input Parameters'!$E$31)^$J876</f>
        <v>1.7038580472422623E-2</v>
      </c>
      <c r="L876" s="66">
        <f ca="1">$H876*$C876*'Input Parameters'!$E$23*K876</f>
        <v>7.3265201969707592</v>
      </c>
      <c r="M876" s="23">
        <f t="shared" ca="1" si="97"/>
        <v>0.54676098676798934</v>
      </c>
      <c r="N876" s="15">
        <f ca="1">_xlfn.NORM.INV(M876,'Input Parameters'!$E$26,'Input Parameters'!$F$26)</f>
        <v>3.6467124139142687E-2</v>
      </c>
      <c r="O876" s="8">
        <f t="shared" ca="1" si="98"/>
        <v>0.49428765044559209</v>
      </c>
      <c r="P876" s="29">
        <f ca="1">_xlfn.LOGNORM.INV(O876,'Input Parameters'!$H$27,'Input Parameters'!$I$27)</f>
        <v>1.4146425906850384</v>
      </c>
      <c r="Q876" s="10"/>
      <c r="R876" s="15">
        <f>'Input Parameters'!$E$28</f>
        <v>12.7</v>
      </c>
      <c r="S876" s="10">
        <f t="shared" ca="1" si="99"/>
        <v>9.070306295375663E-2</v>
      </c>
      <c r="T876" s="25">
        <f ca="1">_xlfn.LOGNORM.INV(S876,'Input Parameters'!$H$29,'Input Parameters'!$I$29)</f>
        <v>50.118280081898256</v>
      </c>
      <c r="U876" s="10">
        <f t="shared" ca="1" si="100"/>
        <v>0.21024331356043247</v>
      </c>
      <c r="V876" s="29">
        <f ca="1">IF('Input Parameters'!$D$30="Beta",_xlfn.BETA.INV(U876,'Input Parameters'!$L$30,'Input Parameters'!$M$30,'Input Parameters'!$J$30,'Input Parameters'!$K$30),IF('Input Parameters'!$D$30="LogNorm",_xlfn.LOGNORM.INV(U876,'Input Parameters'!$H$30,'Input Parameters'!$I$30)))</f>
        <v>0.72726151969917474</v>
      </c>
      <c r="W876" s="2">
        <f ca="1">N876+(P876-N876)*(1-ERF((T876-R876)/(2*SQRT(L876*'Input Parameters'!$E$31))))</f>
        <v>0.48894712146785035</v>
      </c>
      <c r="X876">
        <f t="shared" ca="1" si="101"/>
        <v>1</v>
      </c>
      <c r="Y876" s="7"/>
    </row>
    <row r="877" spans="1:25" ht="15" customHeight="1" x14ac:dyDescent="0.3">
      <c r="A877" s="130">
        <v>870</v>
      </c>
      <c r="B877" s="10">
        <f t="shared" ca="1" si="93"/>
        <v>0.19813174305708203</v>
      </c>
      <c r="C877" s="57">
        <f ca="1">_xlfn.NORM.INV(B877,'Input Parameters'!$E$19,'Input Parameters'!$F$19)</f>
        <v>495.61752213584128</v>
      </c>
      <c r="D877" s="10">
        <f t="shared" ca="1" si="94"/>
        <v>0.81459128133644054</v>
      </c>
      <c r="E877" s="59">
        <f ca="1">IF(_xlfn.NORM.INV(D877,'Input Parameters'!$E$20,'Input Parameters'!$F$20)&lt;3500,3500,IF(_xlfn.NORM.INV(D877,'Input Parameters'!$E$20,'Input Parameters'!$F$20)&gt;5500,5500,_xlfn.NORM.INV(D877,'Input Parameters'!$E$20,'Input Parameters'!$F$20)))</f>
        <v>5426.4602591901848</v>
      </c>
      <c r="F877" s="10">
        <f t="shared" ca="1" si="95"/>
        <v>0.33708937729120869</v>
      </c>
      <c r="G877" s="61">
        <f ca="1">_xlfn.NORM.INV(F877,'Input Parameters'!$E$21,'Input Parameters'!$F$21)</f>
        <v>281.54549981653099</v>
      </c>
      <c r="H877" s="54">
        <f ca="1">EXP(E877*(1/'Input Parameters'!$E$22-1/G877))</f>
        <v>0.47072162882525181</v>
      </c>
      <c r="I877" s="10">
        <f t="shared" ca="1" si="96"/>
        <v>0.30057133310561857</v>
      </c>
      <c r="J877" s="29">
        <f ca="1">_xlfn.BETA.INV(I877,'Input Parameters'!$L$24,'Input Parameters'!$M$24,'Input Parameters'!$J$24,'Input Parameters'!$K$24)</f>
        <v>0.52142996284210652</v>
      </c>
      <c r="K877" s="156">
        <f ca="1">('Input Parameters'!$E$25/'Input Parameters'!$E$31)^$J877</f>
        <v>2.3742164364183731E-2</v>
      </c>
      <c r="L877" s="66">
        <f ca="1">$H877*$C877*'Input Parameters'!$E$23*K877</f>
        <v>5.5389967859537732</v>
      </c>
      <c r="M877" s="23">
        <f t="shared" ca="1" si="97"/>
        <v>0.79970255118260869</v>
      </c>
      <c r="N877" s="15">
        <f ca="1">_xlfn.NORM.INV(M877,'Input Parameters'!$E$26,'Input Parameters'!$F$26)</f>
        <v>5.1651744174686182E-2</v>
      </c>
      <c r="O877" s="8">
        <f t="shared" ca="1" si="98"/>
        <v>0.52760233290691516</v>
      </c>
      <c r="P877" s="29">
        <f ca="1">_xlfn.LOGNORM.INV(O877,'Input Parameters'!$H$27,'Input Parameters'!$I$27)</f>
        <v>1.4679197111074078</v>
      </c>
      <c r="Q877" s="10"/>
      <c r="R877" s="15">
        <f>'Input Parameters'!$E$28</f>
        <v>12.7</v>
      </c>
      <c r="S877" s="10">
        <f t="shared" ca="1" si="99"/>
        <v>0.69990978316254793</v>
      </c>
      <c r="T877" s="25">
        <f ca="1">_xlfn.LOGNORM.INV(S877,'Input Parameters'!$H$29,'Input Parameters'!$I$29)</f>
        <v>61.761430875394431</v>
      </c>
      <c r="U877" s="10">
        <f t="shared" ca="1" si="100"/>
        <v>0.78052812689752626</v>
      </c>
      <c r="V877" s="29">
        <f ca="1">IF('Input Parameters'!$D$30="Beta",_xlfn.BETA.INV(U877,'Input Parameters'!$L$30,'Input Parameters'!$M$30,'Input Parameters'!$J$30,'Input Parameters'!$K$30),IF('Input Parameters'!$D$30="LogNorm",_xlfn.LOGNORM.INV(U877,'Input Parameters'!$H$30,'Input Parameters'!$I$30)))</f>
        <v>1.3558406959769589</v>
      </c>
      <c r="W877" s="2">
        <f ca="1">N877+(P877-N877)*(1-ERF((T877-R877)/(2*SQRT(L877*'Input Parameters'!$E$31))))</f>
        <v>0.25059556829318441</v>
      </c>
      <c r="X877">
        <f t="shared" ca="1" si="101"/>
        <v>1</v>
      </c>
      <c r="Y877" s="7"/>
    </row>
    <row r="878" spans="1:25" ht="15" customHeight="1" x14ac:dyDescent="0.3">
      <c r="A878" s="130">
        <v>871</v>
      </c>
      <c r="B878" s="10">
        <f t="shared" ca="1" si="93"/>
        <v>0.65035440545053924</v>
      </c>
      <c r="C878" s="57">
        <f ca="1">_xlfn.NORM.INV(B878,'Input Parameters'!$E$19,'Input Parameters'!$F$19)</f>
        <v>599.94044568446304</v>
      </c>
      <c r="D878" s="10">
        <f t="shared" ca="1" si="94"/>
        <v>8.0166352728021084E-2</v>
      </c>
      <c r="E878" s="59">
        <f ca="1">IF(_xlfn.NORM.INV(D878,'Input Parameters'!$E$20,'Input Parameters'!$F$20)&lt;3500,3500,IF(_xlfn.NORM.INV(D878,'Input Parameters'!$E$20,'Input Parameters'!$F$20)&gt;5500,5500,_xlfn.NORM.INV(D878,'Input Parameters'!$E$20,'Input Parameters'!$F$20)))</f>
        <v>3817.2325703418828</v>
      </c>
      <c r="F878" s="10">
        <f t="shared" ca="1" si="95"/>
        <v>0.43675412227439037</v>
      </c>
      <c r="G878" s="61">
        <f ca="1">_xlfn.NORM.INV(F878,'Input Parameters'!$E$21,'Input Parameters'!$F$21)</f>
        <v>283.59865747820174</v>
      </c>
      <c r="H878" s="54">
        <f ca="1">EXP(E878*(1/'Input Parameters'!$E$22-1/G878))</f>
        <v>0.64928495374998585</v>
      </c>
      <c r="I878" s="10">
        <f t="shared" ca="1" si="96"/>
        <v>0.86101626568391065</v>
      </c>
      <c r="J878" s="29">
        <f ca="1">_xlfn.BETA.INV(I878,'Input Parameters'!$L$24,'Input Parameters'!$M$24,'Input Parameters'!$J$24,'Input Parameters'!$K$24)</f>
        <v>0.76762796381519938</v>
      </c>
      <c r="K878" s="156">
        <f ca="1">('Input Parameters'!$E$25/'Input Parameters'!$E$31)^$J878</f>
        <v>4.0598232752430867E-3</v>
      </c>
      <c r="L878" s="66">
        <f ca="1">$H878*$C878*'Input Parameters'!$E$23*K878</f>
        <v>1.581432316385841</v>
      </c>
      <c r="M878" s="23">
        <f t="shared" ca="1" si="97"/>
        <v>9.6234760925690277E-2</v>
      </c>
      <c r="N878" s="15">
        <f ca="1">_xlfn.NORM.INV(M878,'Input Parameters'!$E$26,'Input Parameters'!$F$26)</f>
        <v>6.6305252847577018E-3</v>
      </c>
      <c r="O878" s="8">
        <f t="shared" ca="1" si="98"/>
        <v>0.95688493504723959</v>
      </c>
      <c r="P878" s="29">
        <f ca="1">_xlfn.LOGNORM.INV(O878,'Input Parameters'!$H$27,'Input Parameters'!$I$27)</f>
        <v>3.0411160087060471</v>
      </c>
      <c r="Q878" s="10"/>
      <c r="R878" s="15">
        <f>'Input Parameters'!$E$28</f>
        <v>12.7</v>
      </c>
      <c r="S878" s="10">
        <f t="shared" ca="1" si="99"/>
        <v>0.55139360709617502</v>
      </c>
      <c r="T878" s="25">
        <f ca="1">_xlfn.LOGNORM.INV(S878,'Input Parameters'!$H$29,'Input Parameters'!$I$29)</f>
        <v>59.082564218581837</v>
      </c>
      <c r="U878" s="10">
        <f t="shared" ca="1" si="100"/>
        <v>0.81728533104234979</v>
      </c>
      <c r="V878" s="29">
        <f ca="1">IF('Input Parameters'!$D$30="Beta",_xlfn.BETA.INV(U878,'Input Parameters'!$L$30,'Input Parameters'!$M$30,'Input Parameters'!$J$30,'Input Parameters'!$K$30),IF('Input Parameters'!$D$30="LogNorm",_xlfn.LOGNORM.INV(U878,'Input Parameters'!$H$30,'Input Parameters'!$I$30)))</f>
        <v>1.4277738166430298</v>
      </c>
      <c r="W878" s="2">
        <f ca="1">N878+(P878-N878)*(1-ERF((T878-R878)/(2*SQRT(L878*'Input Parameters'!$E$31))))</f>
        <v>3.4263152908088831E-2</v>
      </c>
      <c r="X878">
        <f t="shared" ca="1" si="101"/>
        <v>1</v>
      </c>
      <c r="Y878" s="7"/>
    </row>
    <row r="879" spans="1:25" ht="15" customHeight="1" x14ac:dyDescent="0.3">
      <c r="A879" s="130">
        <v>872</v>
      </c>
      <c r="B879" s="10">
        <f t="shared" ca="1" si="93"/>
        <v>3.0283541943643133E-4</v>
      </c>
      <c r="C879" s="57">
        <f ca="1">_xlfn.NORM.INV(B879,'Input Parameters'!$E$19,'Input Parameters'!$F$19)</f>
        <v>277.54424914339995</v>
      </c>
      <c r="D879" s="10">
        <f t="shared" ca="1" si="94"/>
        <v>0.68267624388772319</v>
      </c>
      <c r="E879" s="59">
        <f ca="1">IF(_xlfn.NORM.INV(D879,'Input Parameters'!$E$20,'Input Parameters'!$F$20)&lt;3500,3500,IF(_xlfn.NORM.INV(D879,'Input Parameters'!$E$20,'Input Parameters'!$F$20)&gt;5500,5500,_xlfn.NORM.INV(D879,'Input Parameters'!$E$20,'Input Parameters'!$F$20)))</f>
        <v>5132.6369698453345</v>
      </c>
      <c r="F879" s="10">
        <f t="shared" ca="1" si="95"/>
        <v>0.52856250643039371</v>
      </c>
      <c r="G879" s="61">
        <f ca="1">_xlfn.NORM.INV(F879,'Input Parameters'!$E$21,'Input Parameters'!$F$21)</f>
        <v>285.41322293397059</v>
      </c>
      <c r="H879" s="54">
        <f ca="1">EXP(E879*(1/'Input Parameters'!$E$22-1/G879))</f>
        <v>0.62772926992323108</v>
      </c>
      <c r="I879" s="10">
        <f t="shared" ca="1" si="96"/>
        <v>0.55463648840560842</v>
      </c>
      <c r="J879" s="29">
        <f ca="1">_xlfn.BETA.INV(I879,'Input Parameters'!$L$24,'Input Parameters'!$M$24,'Input Parameters'!$J$24,'Input Parameters'!$K$24)</f>
        <v>0.62913249162618856</v>
      </c>
      <c r="K879" s="156">
        <f ca="1">('Input Parameters'!$E$25/'Input Parameters'!$E$31)^$J879</f>
        <v>1.0964286664157358E-2</v>
      </c>
      <c r="L879" s="66">
        <f ca="1">$H879*$C879*'Input Parameters'!$E$23*K879</f>
        <v>1.9102270657768892</v>
      </c>
      <c r="M879" s="23">
        <f t="shared" ca="1" si="97"/>
        <v>0.3114347849293565</v>
      </c>
      <c r="N879" s="15">
        <f ca="1">_xlfn.NORM.INV(M879,'Input Parameters'!$E$26,'Input Parameters'!$F$26)</f>
        <v>2.3672462375217623E-2</v>
      </c>
      <c r="O879" s="8">
        <f t="shared" ca="1" si="98"/>
        <v>0.12859298950467646</v>
      </c>
      <c r="P879" s="29">
        <f ca="1">_xlfn.LOGNORM.INV(O879,'Input Parameters'!$H$27,'Input Parameters'!$I$27)</f>
        <v>0.86237118016111125</v>
      </c>
      <c r="Q879" s="10"/>
      <c r="R879" s="15">
        <f>'Input Parameters'!$E$28</f>
        <v>12.7</v>
      </c>
      <c r="S879" s="10">
        <f t="shared" ca="1" si="99"/>
        <v>0.56091700635848041</v>
      </c>
      <c r="T879" s="25">
        <f ca="1">_xlfn.LOGNORM.INV(S879,'Input Parameters'!$H$29,'Input Parameters'!$I$29)</f>
        <v>59.242721821656062</v>
      </c>
      <c r="U879" s="10">
        <f t="shared" ca="1" si="100"/>
        <v>0.25092129527560758</v>
      </c>
      <c r="V879" s="29">
        <f ca="1">IF('Input Parameters'!$D$30="Beta",_xlfn.BETA.INV(U879,'Input Parameters'!$L$30,'Input Parameters'!$M$30,'Input Parameters'!$J$30,'Input Parameters'!$K$30),IF('Input Parameters'!$D$30="LogNorm",_xlfn.LOGNORM.INV(U879,'Input Parameters'!$H$30,'Input Parameters'!$I$30)))</f>
        <v>0.76672033264508954</v>
      </c>
      <c r="W879" s="2">
        <f ca="1">N879+(P879-N879)*(1-ERF((T879-R879)/(2*SQRT(L879*'Input Parameters'!$E$31))))</f>
        <v>3.8145675592556876E-2</v>
      </c>
      <c r="X879">
        <f t="shared" ca="1" si="101"/>
        <v>1</v>
      </c>
      <c r="Y879" s="7"/>
    </row>
    <row r="880" spans="1:25" ht="15" customHeight="1" x14ac:dyDescent="0.3">
      <c r="A880" s="130">
        <v>873</v>
      </c>
      <c r="B880" s="10">
        <f t="shared" ca="1" si="93"/>
        <v>0.50767802815516083</v>
      </c>
      <c r="C880" s="57">
        <f ca="1">_xlfn.NORM.INV(B880,'Input Parameters'!$E$19,'Input Parameters'!$F$19)</f>
        <v>568.92638423932942</v>
      </c>
      <c r="D880" s="10">
        <f t="shared" ca="1" si="94"/>
        <v>0.35741460226099242</v>
      </c>
      <c r="E880" s="59">
        <f ca="1">IF(_xlfn.NORM.INV(D880,'Input Parameters'!$E$20,'Input Parameters'!$F$20)&lt;3500,3500,IF(_xlfn.NORM.INV(D880,'Input Parameters'!$E$20,'Input Parameters'!$F$20)&gt;5500,5500,_xlfn.NORM.INV(D880,'Input Parameters'!$E$20,'Input Parameters'!$F$20)))</f>
        <v>4544.2353468556512</v>
      </c>
      <c r="F880" s="10">
        <f t="shared" ca="1" si="95"/>
        <v>9.1342387431486038E-2</v>
      </c>
      <c r="G880" s="61">
        <f ca="1">_xlfn.NORM.INV(F880,'Input Parameters'!$E$21,'Input Parameters'!$F$21)</f>
        <v>274.37628271758575</v>
      </c>
      <c r="H880" s="54">
        <f ca="1">EXP(E880*(1/'Input Parameters'!$E$22-1/G880))</f>
        <v>0.34898710728618082</v>
      </c>
      <c r="I880" s="10">
        <f t="shared" ca="1" si="96"/>
        <v>0.20288345910587269</v>
      </c>
      <c r="J880" s="29">
        <f ca="1">_xlfn.BETA.INV(I880,'Input Parameters'!$L$24,'Input Parameters'!$M$24,'Input Parameters'!$J$24,'Input Parameters'!$K$24)</f>
        <v>0.47035583894559779</v>
      </c>
      <c r="K880" s="156">
        <f ca="1">('Input Parameters'!$E$25/'Input Parameters'!$E$31)^$J880</f>
        <v>3.4248241485272786E-2</v>
      </c>
      <c r="L880" s="66">
        <f ca="1">$H880*$C880*'Input Parameters'!$E$23*K880</f>
        <v>6.799918928950845</v>
      </c>
      <c r="M880" s="23">
        <f t="shared" ca="1" si="97"/>
        <v>0.4189924014548414</v>
      </c>
      <c r="N880" s="15">
        <f ca="1">_xlfn.NORM.INV(M880,'Input Parameters'!$E$26,'Input Parameters'!$F$26)</f>
        <v>2.9706091557886529E-2</v>
      </c>
      <c r="O880" s="8">
        <f t="shared" ca="1" si="98"/>
        <v>0.42210825960598186</v>
      </c>
      <c r="P880" s="29">
        <f ca="1">_xlfn.LOGNORM.INV(O880,'Input Parameters'!$H$27,'Input Parameters'!$I$27)</f>
        <v>1.3050963067914993</v>
      </c>
      <c r="Q880" s="10"/>
      <c r="R880" s="15">
        <f>'Input Parameters'!$E$28</f>
        <v>12.7</v>
      </c>
      <c r="S880" s="10">
        <f t="shared" ca="1" si="99"/>
        <v>0.18268469759990813</v>
      </c>
      <c r="T880" s="25">
        <f ca="1">_xlfn.LOGNORM.INV(S880,'Input Parameters'!$H$29,'Input Parameters'!$I$29)</f>
        <v>52.604644939315563</v>
      </c>
      <c r="U880" s="10">
        <f t="shared" ca="1" si="100"/>
        <v>0.90625468121896369</v>
      </c>
      <c r="V880" s="29">
        <f ca="1">IF('Input Parameters'!$D$30="Beta",_xlfn.BETA.INV(U880,'Input Parameters'!$L$30,'Input Parameters'!$M$30,'Input Parameters'!$J$30,'Input Parameters'!$K$30),IF('Input Parameters'!$D$30="LogNorm",_xlfn.LOGNORM.INV(U880,'Input Parameters'!$H$30,'Input Parameters'!$I$30)))</f>
        <v>1.6802955801143293</v>
      </c>
      <c r="W880" s="2">
        <f ca="1">N880+(P880-N880)*(1-ERF((T880-R880)/(2*SQRT(L880*'Input Parameters'!$E$31))))</f>
        <v>0.38582062949036422</v>
      </c>
      <c r="X880">
        <f t="shared" ca="1" si="101"/>
        <v>1</v>
      </c>
      <c r="Y880" s="7"/>
    </row>
    <row r="881" spans="1:25" ht="15" customHeight="1" x14ac:dyDescent="0.3">
      <c r="A881" s="130">
        <v>874</v>
      </c>
      <c r="B881" s="10">
        <f t="shared" ca="1" si="93"/>
        <v>6.6734965153905534E-2</v>
      </c>
      <c r="C881" s="57">
        <f ca="1">_xlfn.NORM.INV(B881,'Input Parameters'!$E$19,'Input Parameters'!$F$19)</f>
        <v>440.50285191404987</v>
      </c>
      <c r="D881" s="10">
        <f t="shared" ca="1" si="94"/>
        <v>0.97701598321307725</v>
      </c>
      <c r="E881" s="59">
        <f ca="1">IF(_xlfn.NORM.INV(D881,'Input Parameters'!$E$20,'Input Parameters'!$F$20)&lt;3500,3500,IF(_xlfn.NORM.INV(D881,'Input Parameters'!$E$20,'Input Parameters'!$F$20)&gt;5500,5500,_xlfn.NORM.INV(D881,'Input Parameters'!$E$20,'Input Parameters'!$F$20)))</f>
        <v>5500</v>
      </c>
      <c r="F881" s="10">
        <f t="shared" ca="1" si="95"/>
        <v>0.65890546499988467</v>
      </c>
      <c r="G881" s="61">
        <f ca="1">_xlfn.NORM.INV(F881,'Input Parameters'!$E$21,'Input Parameters'!$F$21)</f>
        <v>288.06849535058859</v>
      </c>
      <c r="H881" s="54">
        <f ca="1">EXP(E881*(1/'Input Parameters'!$E$22-1/G881))</f>
        <v>0.72516915710555818</v>
      </c>
      <c r="I881" s="10">
        <f t="shared" ca="1" si="96"/>
        <v>0.22976014708158776</v>
      </c>
      <c r="J881" s="29">
        <f ca="1">_xlfn.BETA.INV(I881,'Input Parameters'!$L$24,'Input Parameters'!$M$24,'Input Parameters'!$J$24,'Input Parameters'!$K$24)</f>
        <v>0.48550542241736355</v>
      </c>
      <c r="K881" s="156">
        <f ca="1">('Input Parameters'!$E$25/'Input Parameters'!$E$31)^$J881</f>
        <v>3.0721384014622832E-2</v>
      </c>
      <c r="L881" s="66">
        <f ca="1">$H881*$C881*'Input Parameters'!$E$23*K881</f>
        <v>9.8136107020276082</v>
      </c>
      <c r="M881" s="23">
        <f t="shared" ca="1" si="97"/>
        <v>1.4266850798910879E-2</v>
      </c>
      <c r="N881" s="15">
        <f ca="1">_xlfn.NORM.INV(M881,'Input Parameters'!$E$26,'Input Parameters'!$F$26)</f>
        <v>-1.1987259767429211E-2</v>
      </c>
      <c r="O881" s="8">
        <f t="shared" ca="1" si="98"/>
        <v>0.61412799630503634</v>
      </c>
      <c r="P881" s="29">
        <f ca="1">_xlfn.LOGNORM.INV(O881,'Input Parameters'!$H$27,'Input Parameters'!$I$27)</f>
        <v>1.6185858590356055</v>
      </c>
      <c r="Q881" s="10"/>
      <c r="R881" s="15">
        <f>'Input Parameters'!$E$28</f>
        <v>12.7</v>
      </c>
      <c r="S881" s="10">
        <f t="shared" ca="1" si="99"/>
        <v>0.35785766702847199</v>
      </c>
      <c r="T881" s="25">
        <f ca="1">_xlfn.LOGNORM.INV(S881,'Input Parameters'!$H$29,'Input Parameters'!$I$29)</f>
        <v>55.898812785749826</v>
      </c>
      <c r="U881" s="10">
        <f t="shared" ca="1" si="100"/>
        <v>0.20013580796453534</v>
      </c>
      <c r="V881" s="29">
        <f ca="1">IF('Input Parameters'!$D$30="Beta",_xlfn.BETA.INV(U881,'Input Parameters'!$L$30,'Input Parameters'!$M$30,'Input Parameters'!$J$30,'Input Parameters'!$K$30),IF('Input Parameters'!$D$30="LogNorm",_xlfn.LOGNORM.INV(U881,'Input Parameters'!$H$30,'Input Parameters'!$I$30)))</f>
        <v>0.71713464895367596</v>
      </c>
      <c r="W881" s="2">
        <f ca="1">N881+(P881-N881)*(1-ERF((T881-R881)/(2*SQRT(L881*'Input Parameters'!$E$31))))</f>
        <v>0.5253162299193227</v>
      </c>
      <c r="X881">
        <f t="shared" ca="1" si="101"/>
        <v>1</v>
      </c>
      <c r="Y881" s="7"/>
    </row>
    <row r="882" spans="1:25" ht="15" customHeight="1" x14ac:dyDescent="0.3">
      <c r="A882" s="130">
        <v>875</v>
      </c>
      <c r="B882" s="10">
        <f t="shared" ca="1" si="93"/>
        <v>0.12506147294935743</v>
      </c>
      <c r="C882" s="57">
        <f ca="1">_xlfn.NORM.INV(B882,'Input Parameters'!$E$19,'Input Parameters'!$F$19)</f>
        <v>470.12070681282785</v>
      </c>
      <c r="D882" s="10">
        <f t="shared" ca="1" si="94"/>
        <v>0.62727302102070559</v>
      </c>
      <c r="E882" s="59">
        <f ca="1">IF(_xlfn.NORM.INV(D882,'Input Parameters'!$E$20,'Input Parameters'!$F$20)&lt;3500,3500,IF(_xlfn.NORM.INV(D882,'Input Parameters'!$E$20,'Input Parameters'!$F$20)&gt;5500,5500,_xlfn.NORM.INV(D882,'Input Parameters'!$E$20,'Input Parameters'!$F$20)))</f>
        <v>5027.2476226370536</v>
      </c>
      <c r="F882" s="10">
        <f t="shared" ca="1" si="95"/>
        <v>0.83322770930300938</v>
      </c>
      <c r="G882" s="61">
        <f ca="1">_xlfn.NORM.INV(F882,'Input Parameters'!$E$21,'Input Parameters'!$F$21)</f>
        <v>292.45061138805573</v>
      </c>
      <c r="H882" s="54">
        <f ca="1">EXP(E882*(1/'Input Parameters'!$E$22-1/G882))</f>
        <v>0.96828173338197798</v>
      </c>
      <c r="I882" s="10">
        <f t="shared" ca="1" si="96"/>
        <v>0.59082299075989342</v>
      </c>
      <c r="J882" s="29">
        <f ca="1">_xlfn.BETA.INV(I882,'Input Parameters'!$L$24,'Input Parameters'!$M$24,'Input Parameters'!$J$24,'Input Parameters'!$K$24)</f>
        <v>0.64368938583941682</v>
      </c>
      <c r="K882" s="156">
        <f ca="1">('Input Parameters'!$E$25/'Input Parameters'!$E$31)^$J882</f>
        <v>9.8770980468172124E-3</v>
      </c>
      <c r="L882" s="66">
        <f ca="1">$H882*$C882*'Input Parameters'!$E$23*K882</f>
        <v>4.4961468177115371</v>
      </c>
      <c r="M882" s="23">
        <f t="shared" ca="1" si="97"/>
        <v>0.88299807147940312</v>
      </c>
      <c r="N882" s="15">
        <f ca="1">_xlfn.NORM.INV(M882,'Input Parameters'!$E$26,'Input Parameters'!$F$26)</f>
        <v>5.8992272772137561E-2</v>
      </c>
      <c r="O882" s="8">
        <f t="shared" ca="1" si="98"/>
        <v>0.22757884052113064</v>
      </c>
      <c r="P882" s="29">
        <f ca="1">_xlfn.LOGNORM.INV(O882,'Input Parameters'!$H$27,'Input Parameters'!$I$27)</f>
        <v>1.0230617995804252</v>
      </c>
      <c r="Q882" s="10"/>
      <c r="R882" s="15">
        <f>'Input Parameters'!$E$28</f>
        <v>12.7</v>
      </c>
      <c r="S882" s="10">
        <f t="shared" ca="1" si="99"/>
        <v>0.48498355305901331</v>
      </c>
      <c r="T882" s="25">
        <f ca="1">_xlfn.LOGNORM.INV(S882,'Input Parameters'!$H$29,'Input Parameters'!$I$29)</f>
        <v>57.986198144347455</v>
      </c>
      <c r="U882" s="10">
        <f t="shared" ca="1" si="100"/>
        <v>0.93806758427770198</v>
      </c>
      <c r="V882" s="29">
        <f ca="1">IF('Input Parameters'!$D$30="Beta",_xlfn.BETA.INV(U882,'Input Parameters'!$L$30,'Input Parameters'!$M$30,'Input Parameters'!$J$30,'Input Parameters'!$K$30),IF('Input Parameters'!$D$30="LogNorm",_xlfn.LOGNORM.INV(U882,'Input Parameters'!$H$30,'Input Parameters'!$I$30)))</f>
        <v>1.8330972514263935</v>
      </c>
      <c r="W882" s="2">
        <f ca="1">N882+(P882-N882)*(1-ERF((T882-R882)/(2*SQRT(L882*'Input Parameters'!$E$31))))</f>
        <v>0.18528133943506533</v>
      </c>
      <c r="X882">
        <f t="shared" ca="1" si="101"/>
        <v>1</v>
      </c>
      <c r="Y882" s="7"/>
    </row>
    <row r="883" spans="1:25" ht="15" customHeight="1" x14ac:dyDescent="0.3">
      <c r="A883" s="130">
        <v>876</v>
      </c>
      <c r="B883" s="10">
        <f t="shared" ca="1" si="93"/>
        <v>0.89021284970557912</v>
      </c>
      <c r="C883" s="57">
        <f ca="1">_xlfn.NORM.INV(B883,'Input Parameters'!$E$19,'Input Parameters'!$F$19)</f>
        <v>671.03734367915763</v>
      </c>
      <c r="D883" s="10">
        <f t="shared" ca="1" si="94"/>
        <v>0.18530029644810952</v>
      </c>
      <c r="E883" s="59">
        <f ca="1">IF(_xlfn.NORM.INV(D883,'Input Parameters'!$E$20,'Input Parameters'!$F$20)&lt;3500,3500,IF(_xlfn.NORM.INV(D883,'Input Parameters'!$E$20,'Input Parameters'!$F$20)&gt;5500,5500,_xlfn.NORM.INV(D883,'Input Parameters'!$E$20,'Input Parameters'!$F$20)))</f>
        <v>4173.2557505763634</v>
      </c>
      <c r="F883" s="10">
        <f t="shared" ca="1" si="95"/>
        <v>0.40897183063188569</v>
      </c>
      <c r="G883" s="61">
        <f ca="1">_xlfn.NORM.INV(F883,'Input Parameters'!$E$21,'Input Parameters'!$F$21)</f>
        <v>283.04070183744125</v>
      </c>
      <c r="H883" s="54">
        <f ca="1">EXP(E883*(1/'Input Parameters'!$E$22-1/G883))</f>
        <v>0.60581992657877071</v>
      </c>
      <c r="I883" s="10">
        <f t="shared" ca="1" si="96"/>
        <v>3.4356081002039573E-2</v>
      </c>
      <c r="J883" s="29">
        <f ca="1">_xlfn.BETA.INV(I883,'Input Parameters'!$L$24,'Input Parameters'!$M$24,'Input Parameters'!$J$24,'Input Parameters'!$K$24)</f>
        <v>0.31469816974801718</v>
      </c>
      <c r="K883" s="156">
        <f ca="1">('Input Parameters'!$E$25/'Input Parameters'!$E$31)^$J883</f>
        <v>0.10461144253106679</v>
      </c>
      <c r="L883" s="66">
        <f ca="1">$H883*$C883*'Input Parameters'!$E$23*K883</f>
        <v>42.527458988532487</v>
      </c>
      <c r="M883" s="23">
        <f t="shared" ca="1" si="97"/>
        <v>0.19829670627522777</v>
      </c>
      <c r="N883" s="15">
        <f ca="1">_xlfn.NORM.INV(M883,'Input Parameters'!$E$26,'Input Parameters'!$F$26)</f>
        <v>1.6197860668616702E-2</v>
      </c>
      <c r="O883" s="8">
        <f t="shared" ca="1" si="98"/>
        <v>0.83899466512840382</v>
      </c>
      <c r="P883" s="29">
        <f ca="1">_xlfn.LOGNORM.INV(O883,'Input Parameters'!$H$27,'Input Parameters'!$I$27)</f>
        <v>2.2063657446381226</v>
      </c>
      <c r="Q883" s="10"/>
      <c r="R883" s="15">
        <f>'Input Parameters'!$E$28</f>
        <v>12.7</v>
      </c>
      <c r="S883" s="10">
        <f t="shared" ca="1" si="99"/>
        <v>4.0972398881153338E-2</v>
      </c>
      <c r="T883" s="25">
        <f ca="1">_xlfn.LOGNORM.INV(S883,'Input Parameters'!$H$29,'Input Parameters'!$I$29)</f>
        <v>47.900762885476595</v>
      </c>
      <c r="U883" s="10">
        <f t="shared" ca="1" si="100"/>
        <v>0.34210561738454004</v>
      </c>
      <c r="V883" s="29">
        <f ca="1">IF('Input Parameters'!$D$30="Beta",_xlfn.BETA.INV(U883,'Input Parameters'!$L$30,'Input Parameters'!$M$30,'Input Parameters'!$J$30,'Input Parameters'!$K$30),IF('Input Parameters'!$D$30="LogNorm",_xlfn.LOGNORM.INV(U883,'Input Parameters'!$H$30,'Input Parameters'!$I$30)))</f>
        <v>0.85113647793543878</v>
      </c>
      <c r="W883" s="2">
        <f ca="1">N883+(P883-N883)*(1-ERF((T883-R883)/(2*SQRT(L883*'Input Parameters'!$E$31))))</f>
        <v>1.5552218432739502</v>
      </c>
      <c r="X883">
        <f t="shared" ca="1" si="101"/>
        <v>0</v>
      </c>
      <c r="Y883" s="7"/>
    </row>
    <row r="884" spans="1:25" ht="15" customHeight="1" x14ac:dyDescent="0.3">
      <c r="A884" s="130">
        <v>877</v>
      </c>
      <c r="B884" s="10">
        <f t="shared" ca="1" si="93"/>
        <v>4.9942554402183315E-2</v>
      </c>
      <c r="C884" s="57">
        <f ca="1">_xlfn.NORM.INV(B884,'Input Parameters'!$E$19,'Input Parameters'!$F$19)</f>
        <v>428.26278122844354</v>
      </c>
      <c r="D884" s="10">
        <f t="shared" ca="1" si="94"/>
        <v>0.66589093918450493</v>
      </c>
      <c r="E884" s="59">
        <f ca="1">IF(_xlfn.NORM.INV(D884,'Input Parameters'!$E$20,'Input Parameters'!$F$20)&lt;3500,3500,IF(_xlfn.NORM.INV(D884,'Input Parameters'!$E$20,'Input Parameters'!$F$20)&gt;5500,5500,_xlfn.NORM.INV(D884,'Input Parameters'!$E$20,'Input Parameters'!$F$20)))</f>
        <v>5100.016368470081</v>
      </c>
      <c r="F884" s="10">
        <f t="shared" ca="1" si="95"/>
        <v>0.3628393266770199</v>
      </c>
      <c r="G884" s="61">
        <f ca="1">_xlfn.NORM.INV(F884,'Input Parameters'!$E$21,'Input Parameters'!$F$21)</f>
        <v>282.09208610132401</v>
      </c>
      <c r="H884" s="54">
        <f ca="1">EXP(E884*(1/'Input Parameters'!$E$22-1/G884))</f>
        <v>0.51014437818608216</v>
      </c>
      <c r="I884" s="10">
        <f t="shared" ca="1" si="96"/>
        <v>0.46421730918007231</v>
      </c>
      <c r="J884" s="29">
        <f ca="1">_xlfn.BETA.INV(I884,'Input Parameters'!$L$24,'Input Parameters'!$M$24,'Input Parameters'!$J$24,'Input Parameters'!$K$24)</f>
        <v>0.59263372362534039</v>
      </c>
      <c r="K884" s="156">
        <f ca="1">('Input Parameters'!$E$25/'Input Parameters'!$E$31)^$J884</f>
        <v>1.4245897610085774E-2</v>
      </c>
      <c r="L884" s="66">
        <f ca="1">$H884*$C884*'Input Parameters'!$E$23*K884</f>
        <v>3.1123845926533917</v>
      </c>
      <c r="M884" s="23">
        <f t="shared" ca="1" si="97"/>
        <v>4.1415233736954882E-2</v>
      </c>
      <c r="N884" s="15">
        <f ca="1">_xlfn.NORM.INV(M884,'Input Parameters'!$E$26,'Input Parameters'!$F$26)</f>
        <v>-2.4243742312875516E-3</v>
      </c>
      <c r="O884" s="8">
        <f t="shared" ca="1" si="98"/>
        <v>0.76033583873366672</v>
      </c>
      <c r="P884" s="29">
        <f ca="1">_xlfn.LOGNORM.INV(O884,'Input Parameters'!$H$27,'Input Parameters'!$I$27)</f>
        <v>1.9467591294159781</v>
      </c>
      <c r="Q884" s="10"/>
      <c r="R884" s="15">
        <f>'Input Parameters'!$E$28</f>
        <v>12.7</v>
      </c>
      <c r="S884" s="10">
        <f t="shared" ca="1" si="99"/>
        <v>0.24845950346535806</v>
      </c>
      <c r="T884" s="25">
        <f ca="1">_xlfn.LOGNORM.INV(S884,'Input Parameters'!$H$29,'Input Parameters'!$I$29)</f>
        <v>53.955505617007425</v>
      </c>
      <c r="U884" s="10">
        <f t="shared" ca="1" si="100"/>
        <v>0.86949538455729092</v>
      </c>
      <c r="V884" s="29">
        <f ca="1">IF('Input Parameters'!$D$30="Beta",_xlfn.BETA.INV(U884,'Input Parameters'!$L$30,'Input Parameters'!$M$30,'Input Parameters'!$J$30,'Input Parameters'!$K$30),IF('Input Parameters'!$D$30="LogNorm",_xlfn.LOGNORM.INV(U884,'Input Parameters'!$H$30,'Input Parameters'!$I$30)))</f>
        <v>1.556523575337335</v>
      </c>
      <c r="W884" s="2">
        <f ca="1">N884+(P884-N884)*(1-ERF((T884-R884)/(2*SQRT(L884*'Input Parameters'!$E$31))))</f>
        <v>0.18901797833012515</v>
      </c>
      <c r="X884">
        <f t="shared" ca="1" si="101"/>
        <v>1</v>
      </c>
      <c r="Y884" s="7"/>
    </row>
    <row r="885" spans="1:25" ht="15" customHeight="1" x14ac:dyDescent="0.3">
      <c r="A885" s="130">
        <v>878</v>
      </c>
      <c r="B885" s="10">
        <f t="shared" ca="1" si="93"/>
        <v>0.15466981659864576</v>
      </c>
      <c r="C885" s="57">
        <f ca="1">_xlfn.NORM.INV(B885,'Input Parameters'!$E$19,'Input Parameters'!$F$19)</f>
        <v>481.3965682902396</v>
      </c>
      <c r="D885" s="10">
        <f t="shared" ca="1" si="94"/>
        <v>0.54389242612864808</v>
      </c>
      <c r="E885" s="59">
        <f ca="1">IF(_xlfn.NORM.INV(D885,'Input Parameters'!$E$20,'Input Parameters'!$F$20)&lt;3500,3500,IF(_xlfn.NORM.INV(D885,'Input Parameters'!$E$20,'Input Parameters'!$F$20)&gt;5500,5500,_xlfn.NORM.INV(D885,'Input Parameters'!$E$20,'Input Parameters'!$F$20)))</f>
        <v>4877.171435714833</v>
      </c>
      <c r="F885" s="10">
        <f t="shared" ca="1" si="95"/>
        <v>0.92143041762906841</v>
      </c>
      <c r="G885" s="61">
        <f ca="1">_xlfn.NORM.INV(F885,'Input Parameters'!$E$21,'Input Parameters'!$F$21)</f>
        <v>295.97000585498586</v>
      </c>
      <c r="H885" s="54">
        <f ca="1">EXP(E885*(1/'Input Parameters'!$E$22-1/G885))</f>
        <v>1.1817967747728124</v>
      </c>
      <c r="I885" s="10">
        <f t="shared" ca="1" si="96"/>
        <v>0.10891537766552151</v>
      </c>
      <c r="J885" s="29">
        <f ca="1">_xlfn.BETA.INV(I885,'Input Parameters'!$L$24,'Input Parameters'!$M$24,'Input Parameters'!$J$24,'Input Parameters'!$K$24)</f>
        <v>0.40507498166367467</v>
      </c>
      <c r="K885" s="156">
        <f ca="1">('Input Parameters'!$E$25/'Input Parameters'!$E$31)^$J885</f>
        <v>5.4703657134592437E-2</v>
      </c>
      <c r="L885" s="66">
        <f ca="1">$H885*$C885*'Input Parameters'!$E$23*K885</f>
        <v>31.121616866117947</v>
      </c>
      <c r="M885" s="23">
        <f t="shared" ca="1" si="97"/>
        <v>0.26467258639820324</v>
      </c>
      <c r="N885" s="15">
        <f ca="1">_xlfn.NORM.INV(M885,'Input Parameters'!$E$26,'Input Parameters'!$F$26)</f>
        <v>2.0790875432021533E-2</v>
      </c>
      <c r="O885" s="8">
        <f t="shared" ca="1" si="98"/>
        <v>0.43169518257282702</v>
      </c>
      <c r="P885" s="29">
        <f ca="1">_xlfn.LOGNORM.INV(O885,'Input Parameters'!$H$27,'Input Parameters'!$I$27)</f>
        <v>1.3192859867532787</v>
      </c>
      <c r="Q885" s="10"/>
      <c r="R885" s="15">
        <f>'Input Parameters'!$E$28</f>
        <v>12.7</v>
      </c>
      <c r="S885" s="10">
        <f t="shared" ca="1" si="99"/>
        <v>8.6064925265435299E-2</v>
      </c>
      <c r="T885" s="25">
        <f ca="1">_xlfn.LOGNORM.INV(S885,'Input Parameters'!$H$29,'Input Parameters'!$I$29)</f>
        <v>49.955622117116711</v>
      </c>
      <c r="U885" s="10">
        <f t="shared" ca="1" si="100"/>
        <v>0.63486481892861091</v>
      </c>
      <c r="V885" s="29">
        <f ca="1">IF('Input Parameters'!$D$30="Beta",_xlfn.BETA.INV(U885,'Input Parameters'!$L$30,'Input Parameters'!$M$30,'Input Parameters'!$J$30,'Input Parameters'!$K$30),IF('Input Parameters'!$D$30="LogNorm",_xlfn.LOGNORM.INV(U885,'Input Parameters'!$H$30,'Input Parameters'!$I$30)))</f>
        <v>1.1447241960997641</v>
      </c>
      <c r="W885" s="2">
        <f ca="1">N885+(P885-N885)*(1-ERF((T885-R885)/(2*SQRT(L885*'Input Parameters'!$E$31))))</f>
        <v>0.84763192331454018</v>
      </c>
      <c r="X885">
        <f t="shared" ca="1" si="101"/>
        <v>1</v>
      </c>
      <c r="Y885" s="7"/>
    </row>
    <row r="886" spans="1:25" ht="15" customHeight="1" x14ac:dyDescent="0.3">
      <c r="A886" s="130">
        <v>879</v>
      </c>
      <c r="B886" s="10">
        <f t="shared" ca="1" si="93"/>
        <v>0.57070423991716168</v>
      </c>
      <c r="C886" s="57">
        <f ca="1">_xlfn.NORM.INV(B886,'Input Parameters'!$E$19,'Input Parameters'!$F$19)</f>
        <v>582.35514432478953</v>
      </c>
      <c r="D886" s="10">
        <f t="shared" ca="1" si="94"/>
        <v>0.21013113899770763</v>
      </c>
      <c r="E886" s="59">
        <f ca="1">IF(_xlfn.NORM.INV(D886,'Input Parameters'!$E$20,'Input Parameters'!$F$20)&lt;3500,3500,IF(_xlfn.NORM.INV(D886,'Input Parameters'!$E$20,'Input Parameters'!$F$20)&gt;5500,5500,_xlfn.NORM.INV(D886,'Input Parameters'!$E$20,'Input Parameters'!$F$20)))</f>
        <v>4235.8235866821124</v>
      </c>
      <c r="F886" s="10">
        <f t="shared" ca="1" si="95"/>
        <v>0.70043476829715012</v>
      </c>
      <c r="G886" s="61">
        <f ca="1">_xlfn.NORM.INV(F886,'Input Parameters'!$E$21,'Input Parameters'!$F$21)</f>
        <v>288.98161970437263</v>
      </c>
      <c r="H886" s="54">
        <f ca="1">EXP(E886*(1/'Input Parameters'!$E$22-1/G886))</f>
        <v>0.81789161001023025</v>
      </c>
      <c r="I886" s="10">
        <f t="shared" ca="1" si="96"/>
        <v>0.76850409014949606</v>
      </c>
      <c r="J886" s="29">
        <f ca="1">_xlfn.BETA.INV(I886,'Input Parameters'!$L$24,'Input Parameters'!$M$24,'Input Parameters'!$J$24,'Input Parameters'!$K$24)</f>
        <v>0.71952609778143239</v>
      </c>
      <c r="K886" s="156">
        <f ca="1">('Input Parameters'!$E$25/'Input Parameters'!$E$31)^$J886</f>
        <v>5.7327794110107405E-3</v>
      </c>
      <c r="L886" s="66">
        <f ca="1">$H886*$C886*'Input Parameters'!$E$23*K886</f>
        <v>2.7305422480352162</v>
      </c>
      <c r="M886" s="23">
        <f t="shared" ca="1" si="97"/>
        <v>0.3226214238218148</v>
      </c>
      <c r="N886" s="15">
        <f ca="1">_xlfn.NORM.INV(M886,'Input Parameters'!$E$26,'Input Parameters'!$F$26)</f>
        <v>2.4332001269995969E-2</v>
      </c>
      <c r="O886" s="8">
        <f t="shared" ca="1" si="98"/>
        <v>0.49139643976668224</v>
      </c>
      <c r="P886" s="29">
        <f ca="1">_xlfn.LOGNORM.INV(O886,'Input Parameters'!$H$27,'Input Parameters'!$I$27)</f>
        <v>1.4101134378024964</v>
      </c>
      <c r="Q886" s="10"/>
      <c r="R886" s="15">
        <f>'Input Parameters'!$E$28</f>
        <v>12.7</v>
      </c>
      <c r="S886" s="10">
        <f t="shared" ca="1" si="99"/>
        <v>0.49461626590567809</v>
      </c>
      <c r="T886" s="25">
        <f ca="1">_xlfn.LOGNORM.INV(S886,'Input Parameters'!$H$29,'Input Parameters'!$I$29)</f>
        <v>58.143662051964895</v>
      </c>
      <c r="U886" s="10">
        <f t="shared" ca="1" si="100"/>
        <v>0.72617129082928833</v>
      </c>
      <c r="V886" s="29">
        <f ca="1">IF('Input Parameters'!$D$30="Beta",_xlfn.BETA.INV(U886,'Input Parameters'!$L$30,'Input Parameters'!$M$30,'Input Parameters'!$J$30,'Input Parameters'!$K$30),IF('Input Parameters'!$D$30="LogNorm",_xlfn.LOGNORM.INV(U886,'Input Parameters'!$H$30,'Input Parameters'!$I$30)))</f>
        <v>1.2665752937824495</v>
      </c>
      <c r="W886" s="2">
        <f ca="1">N886+(P886-N886)*(1-ERF((T886-R886)/(2*SQRT(L886*'Input Parameters'!$E$31))))</f>
        <v>9.6144861141824384E-2</v>
      </c>
      <c r="X886">
        <f t="shared" ca="1" si="101"/>
        <v>1</v>
      </c>
      <c r="Y886" s="7"/>
    </row>
    <row r="887" spans="1:25" ht="15" customHeight="1" x14ac:dyDescent="0.3">
      <c r="A887" s="130">
        <v>880</v>
      </c>
      <c r="B887" s="10">
        <f t="shared" ca="1" si="93"/>
        <v>0.94131532913675331</v>
      </c>
      <c r="C887" s="57">
        <f ca="1">_xlfn.NORM.INV(B887,'Input Parameters'!$E$19,'Input Parameters'!$F$19)</f>
        <v>699.6195201232855</v>
      </c>
      <c r="D887" s="10">
        <f t="shared" ca="1" si="94"/>
        <v>0.47709146622198328</v>
      </c>
      <c r="E887" s="59">
        <f ca="1">IF(_xlfn.NORM.INV(D887,'Input Parameters'!$E$20,'Input Parameters'!$F$20)&lt;3500,3500,IF(_xlfn.NORM.INV(D887,'Input Parameters'!$E$20,'Input Parameters'!$F$20)&gt;5500,5500,_xlfn.NORM.INV(D887,'Input Parameters'!$E$20,'Input Parameters'!$F$20)))</f>
        <v>4759.7816588711266</v>
      </c>
      <c r="F887" s="10">
        <f t="shared" ca="1" si="95"/>
        <v>0.13717176504762252</v>
      </c>
      <c r="G887" s="61">
        <f ca="1">_xlfn.NORM.INV(F887,'Input Parameters'!$E$21,'Input Parameters'!$F$21)</f>
        <v>276.25812002533837</v>
      </c>
      <c r="H887" s="54">
        <f ca="1">EXP(E887*(1/'Input Parameters'!$E$22-1/G887))</f>
        <v>0.37363203859680144</v>
      </c>
      <c r="I887" s="10">
        <f t="shared" ca="1" si="96"/>
        <v>0.3127783061373911</v>
      </c>
      <c r="J887" s="29">
        <f ca="1">_xlfn.BETA.INV(I887,'Input Parameters'!$L$24,'Input Parameters'!$M$24,'Input Parameters'!$J$24,'Input Parameters'!$K$24)</f>
        <v>0.5271890616657241</v>
      </c>
      <c r="K887" s="156">
        <f ca="1">('Input Parameters'!$E$25/'Input Parameters'!$E$31)^$J887</f>
        <v>2.2781285426125737E-2</v>
      </c>
      <c r="L887" s="66">
        <f ca="1">$H887*$C887*'Input Parameters'!$E$23*K887</f>
        <v>5.9550341054260265</v>
      </c>
      <c r="M887" s="23">
        <f t="shared" ca="1" si="97"/>
        <v>0.69290595402546451</v>
      </c>
      <c r="N887" s="15">
        <f ca="1">_xlfn.NORM.INV(M887,'Input Parameters'!$E$26,'Input Parameters'!$F$26)</f>
        <v>4.4586190104389821E-2</v>
      </c>
      <c r="O887" s="8">
        <f t="shared" ca="1" si="98"/>
        <v>0.91548050609632592</v>
      </c>
      <c r="P887" s="29">
        <f ca="1">_xlfn.LOGNORM.INV(O887,'Input Parameters'!$H$27,'Input Parameters'!$I$27)</f>
        <v>2.6160326514237178</v>
      </c>
      <c r="Q887" s="10"/>
      <c r="R887" s="15">
        <f>'Input Parameters'!$E$28</f>
        <v>12.7</v>
      </c>
      <c r="S887" s="10">
        <f t="shared" ca="1" si="99"/>
        <v>0.26336301905283599</v>
      </c>
      <c r="T887" s="25">
        <f ca="1">_xlfn.LOGNORM.INV(S887,'Input Parameters'!$H$29,'Input Parameters'!$I$29)</f>
        <v>54.23691597453854</v>
      </c>
      <c r="U887" s="10">
        <f t="shared" ca="1" si="100"/>
        <v>0.28847301381265156</v>
      </c>
      <c r="V887" s="29">
        <f ca="1">IF('Input Parameters'!$D$30="Beta",_xlfn.BETA.INV(U887,'Input Parameters'!$L$30,'Input Parameters'!$M$30,'Input Parameters'!$J$30,'Input Parameters'!$K$30),IF('Input Parameters'!$D$30="LogNorm",_xlfn.LOGNORM.INV(U887,'Input Parameters'!$H$30,'Input Parameters'!$I$30)))</f>
        <v>0.80189354898038745</v>
      </c>
      <c r="W887" s="2">
        <f ca="1">N887+(P887-N887)*(1-ERF((T887-R887)/(2*SQRT(L887*'Input Parameters'!$E$31))))</f>
        <v>0.63280363567409526</v>
      </c>
      <c r="X887">
        <f t="shared" ca="1" si="101"/>
        <v>1</v>
      </c>
      <c r="Y887" s="7"/>
    </row>
    <row r="888" spans="1:25" ht="15" customHeight="1" x14ac:dyDescent="0.3">
      <c r="A888" s="130">
        <v>881</v>
      </c>
      <c r="B888" s="10">
        <f t="shared" ca="1" si="93"/>
        <v>0.9297115507891216</v>
      </c>
      <c r="C888" s="57">
        <f ca="1">_xlfn.NORM.INV(B888,'Input Parameters'!$E$19,'Input Parameters'!$F$19)</f>
        <v>691.82309664311936</v>
      </c>
      <c r="D888" s="10">
        <f t="shared" ca="1" si="94"/>
        <v>0.71658982914762237</v>
      </c>
      <c r="E888" s="59">
        <f ca="1">IF(_xlfn.NORM.INV(D888,'Input Parameters'!$E$20,'Input Parameters'!$F$20)&lt;3500,3500,IF(_xlfn.NORM.INV(D888,'Input Parameters'!$E$20,'Input Parameters'!$F$20)&gt;5500,5500,_xlfn.NORM.INV(D888,'Input Parameters'!$E$20,'Input Parameters'!$F$20)))</f>
        <v>5200.9184216869508</v>
      </c>
      <c r="F888" s="10">
        <f t="shared" ca="1" si="95"/>
        <v>0.4354294410101246</v>
      </c>
      <c r="G888" s="61">
        <f ca="1">_xlfn.NORM.INV(F888,'Input Parameters'!$E$21,'Input Parameters'!$F$21)</f>
        <v>283.57221849422393</v>
      </c>
      <c r="H888" s="54">
        <f ca="1">EXP(E888*(1/'Input Parameters'!$E$22-1/G888))</f>
        <v>0.55424727644404814</v>
      </c>
      <c r="I888" s="10">
        <f t="shared" ca="1" si="96"/>
        <v>0.30110447539698382</v>
      </c>
      <c r="J888" s="29">
        <f ca="1">_xlfn.BETA.INV(I888,'Input Parameters'!$L$24,'Input Parameters'!$M$24,'Input Parameters'!$J$24,'Input Parameters'!$K$24)</f>
        <v>0.52168369015574623</v>
      </c>
      <c r="K888" s="156">
        <f ca="1">('Input Parameters'!$E$25/'Input Parameters'!$E$31)^$J888</f>
        <v>2.3698989960739884E-2</v>
      </c>
      <c r="L888" s="66">
        <f ca="1">$H888*$C888*'Input Parameters'!$E$23*K888</f>
        <v>9.0871659996325054</v>
      </c>
      <c r="M888" s="23">
        <f t="shared" ca="1" si="97"/>
        <v>0.58838962515455506</v>
      </c>
      <c r="N888" s="15">
        <f ca="1">_xlfn.NORM.INV(M888,'Input Parameters'!$E$26,'Input Parameters'!$F$26)</f>
        <v>3.8691493222137927E-2</v>
      </c>
      <c r="O888" s="8">
        <f t="shared" ca="1" si="98"/>
        <v>5.2798252261450296E-2</v>
      </c>
      <c r="P888" s="29">
        <f ca="1">_xlfn.LOGNORM.INV(O888,'Input Parameters'!$H$27,'Input Parameters'!$I$27)</f>
        <v>0.69576401597497717</v>
      </c>
      <c r="Q888" s="10"/>
      <c r="R888" s="15">
        <f>'Input Parameters'!$E$28</f>
        <v>12.7</v>
      </c>
      <c r="S888" s="10">
        <f t="shared" ca="1" si="99"/>
        <v>0.34263910284632992</v>
      </c>
      <c r="T888" s="25">
        <f ca="1">_xlfn.LOGNORM.INV(S888,'Input Parameters'!$H$29,'Input Parameters'!$I$29)</f>
        <v>55.641590221894212</v>
      </c>
      <c r="U888" s="10">
        <f t="shared" ca="1" si="100"/>
        <v>0.3275874766996878</v>
      </c>
      <c r="V888" s="29">
        <f ca="1">IF('Input Parameters'!$D$30="Beta",_xlfn.BETA.INV(U888,'Input Parameters'!$L$30,'Input Parameters'!$M$30,'Input Parameters'!$J$30,'Input Parameters'!$K$30),IF('Input Parameters'!$D$30="LogNorm",_xlfn.LOGNORM.INV(U888,'Input Parameters'!$H$30,'Input Parameters'!$I$30)))</f>
        <v>0.83786192380066804</v>
      </c>
      <c r="W888" s="2">
        <f ca="1">N888+(P888-N888)*(1-ERF((T888-R888)/(2*SQRT(L888*'Input Parameters'!$E$31))))</f>
        <v>0.24488197098978848</v>
      </c>
      <c r="X888">
        <f t="shared" ca="1" si="101"/>
        <v>1</v>
      </c>
      <c r="Y888" s="7"/>
    </row>
    <row r="889" spans="1:25" ht="15" customHeight="1" x14ac:dyDescent="0.3">
      <c r="A889" s="130">
        <v>882</v>
      </c>
      <c r="B889" s="10">
        <f t="shared" ca="1" si="93"/>
        <v>0.9604783381755545</v>
      </c>
      <c r="C889" s="57">
        <f ca="1">_xlfn.NORM.INV(B889,'Input Parameters'!$E$19,'Input Parameters'!$F$19)</f>
        <v>715.70431669730192</v>
      </c>
      <c r="D889" s="10">
        <f t="shared" ca="1" si="94"/>
        <v>0.29889030207445966</v>
      </c>
      <c r="E889" s="59">
        <f ca="1">IF(_xlfn.NORM.INV(D889,'Input Parameters'!$E$20,'Input Parameters'!$F$20)&lt;3500,3500,IF(_xlfn.NORM.INV(D889,'Input Parameters'!$E$20,'Input Parameters'!$F$20)&gt;5500,5500,_xlfn.NORM.INV(D889,'Input Parameters'!$E$20,'Input Parameters'!$F$20)))</f>
        <v>4430.6836412219591</v>
      </c>
      <c r="F889" s="10">
        <f t="shared" ca="1" si="95"/>
        <v>0.76208725623200246</v>
      </c>
      <c r="G889" s="61">
        <f ca="1">_xlfn.NORM.INV(F889,'Input Parameters'!$E$21,'Input Parameters'!$F$21)</f>
        <v>290.45443746824174</v>
      </c>
      <c r="H889" s="54">
        <f ca="1">EXP(E889*(1/'Input Parameters'!$E$22-1/G889))</f>
        <v>0.87587808002687328</v>
      </c>
      <c r="I889" s="10">
        <f t="shared" ca="1" si="96"/>
        <v>9.7907824029122126E-2</v>
      </c>
      <c r="J889" s="29">
        <f ca="1">_xlfn.BETA.INV(I889,'Input Parameters'!$L$24,'Input Parameters'!$M$24,'Input Parameters'!$J$24,'Input Parameters'!$K$24)</f>
        <v>0.39530481816727209</v>
      </c>
      <c r="K889" s="156">
        <f ca="1">('Input Parameters'!$E$25/'Input Parameters'!$E$31)^$J889</f>
        <v>5.86752087442515E-2</v>
      </c>
      <c r="L889" s="66">
        <f ca="1">$H889*$C889*'Input Parameters'!$E$23*K889</f>
        <v>36.781711839319847</v>
      </c>
      <c r="M889" s="23">
        <f t="shared" ca="1" si="97"/>
        <v>0.1088955228320917</v>
      </c>
      <c r="N889" s="15">
        <f ca="1">_xlfn.NORM.INV(M889,'Input Parameters'!$E$26,'Input Parameters'!$F$26)</f>
        <v>8.1191131770933719E-3</v>
      </c>
      <c r="O889" s="8">
        <f t="shared" ca="1" si="98"/>
        <v>4.298600090753002E-3</v>
      </c>
      <c r="P889" s="29">
        <f ca="1">_xlfn.LOGNORM.INV(O889,'Input Parameters'!$H$27,'Input Parameters'!$I$27)</f>
        <v>0.4451705305441277</v>
      </c>
      <c r="Q889" s="10"/>
      <c r="R889" s="15">
        <f>'Input Parameters'!$E$28</f>
        <v>12.7</v>
      </c>
      <c r="S889" s="10">
        <f t="shared" ca="1" si="99"/>
        <v>0.13937474534553018</v>
      </c>
      <c r="T889" s="25">
        <f ca="1">_xlfn.LOGNORM.INV(S889,'Input Parameters'!$H$29,'Input Parameters'!$I$29)</f>
        <v>51.564075666681497</v>
      </c>
      <c r="U889" s="10">
        <f t="shared" ca="1" si="100"/>
        <v>0.72646347713135717</v>
      </c>
      <c r="V889" s="29">
        <f ca="1">IF('Input Parameters'!$D$30="Beta",_xlfn.BETA.INV(U889,'Input Parameters'!$L$30,'Input Parameters'!$M$30,'Input Parameters'!$J$30,'Input Parameters'!$K$30),IF('Input Parameters'!$D$30="LogNorm",_xlfn.LOGNORM.INV(U889,'Input Parameters'!$H$30,'Input Parameters'!$I$30)))</f>
        <v>1.2670137770995356</v>
      </c>
      <c r="W889" s="2">
        <f ca="1">N889+(P889-N889)*(1-ERF((T889-R889)/(2*SQRT(L889*'Input Parameters'!$E$31))))</f>
        <v>0.29240323757271147</v>
      </c>
      <c r="X889">
        <f t="shared" ca="1" si="101"/>
        <v>1</v>
      </c>
      <c r="Y889" s="7"/>
    </row>
    <row r="890" spans="1:25" ht="15" customHeight="1" x14ac:dyDescent="0.3">
      <c r="A890" s="130">
        <v>883</v>
      </c>
      <c r="B890" s="10">
        <f t="shared" ca="1" si="93"/>
        <v>0.38499344521707513</v>
      </c>
      <c r="C890" s="57">
        <f ca="1">_xlfn.NORM.INV(B890,'Input Parameters'!$E$19,'Input Parameters'!$F$19)</f>
        <v>542.59287226858464</v>
      </c>
      <c r="D890" s="10">
        <f t="shared" ca="1" si="94"/>
        <v>0.1795417321220335</v>
      </c>
      <c r="E890" s="59">
        <f ca="1">IF(_xlfn.NORM.INV(D890,'Input Parameters'!$E$20,'Input Parameters'!$F$20)&lt;3500,3500,IF(_xlfn.NORM.INV(D890,'Input Parameters'!$E$20,'Input Parameters'!$F$20)&gt;5500,5500,_xlfn.NORM.INV(D890,'Input Parameters'!$E$20,'Input Parameters'!$F$20)))</f>
        <v>4158.0209463541014</v>
      </c>
      <c r="F890" s="10">
        <f t="shared" ca="1" si="95"/>
        <v>0.55726365975982495</v>
      </c>
      <c r="G890" s="61">
        <f ca="1">_xlfn.NORM.INV(F890,'Input Parameters'!$E$21,'Input Parameters'!$F$21)</f>
        <v>285.9821166060716</v>
      </c>
      <c r="H890" s="54">
        <f ca="1">EXP(E890*(1/'Input Parameters'!$E$22-1/G890))</f>
        <v>0.70592509115071922</v>
      </c>
      <c r="I890" s="10">
        <f t="shared" ca="1" si="96"/>
        <v>0.52971351034915926</v>
      </c>
      <c r="J890" s="29">
        <f ca="1">_xlfn.BETA.INV(I890,'Input Parameters'!$L$24,'Input Parameters'!$M$24,'Input Parameters'!$J$24,'Input Parameters'!$K$24)</f>
        <v>0.61912520303915675</v>
      </c>
      <c r="K890" s="156">
        <f ca="1">('Input Parameters'!$E$25/'Input Parameters'!$E$31)^$J890</f>
        <v>1.1780328762160588E-2</v>
      </c>
      <c r="L890" s="66">
        <f ca="1">$H890*$C890*'Input Parameters'!$E$23*K890</f>
        <v>4.512218416493103</v>
      </c>
      <c r="M890" s="23">
        <f t="shared" ca="1" si="97"/>
        <v>0.37059532312095478</v>
      </c>
      <c r="N890" s="15">
        <f ca="1">_xlfn.NORM.INV(M890,'Input Parameters'!$E$26,'Input Parameters'!$F$26)</f>
        <v>2.7064182336520092E-2</v>
      </c>
      <c r="O890" s="8">
        <f t="shared" ca="1" si="98"/>
        <v>0.2790995641741455</v>
      </c>
      <c r="P890" s="29">
        <f ca="1">_xlfn.LOGNORM.INV(O890,'Input Parameters'!$H$27,'Input Parameters'!$I$27)</f>
        <v>1.0987488229457034</v>
      </c>
      <c r="Q890" s="10"/>
      <c r="R890" s="15">
        <f>'Input Parameters'!$E$28</f>
        <v>12.7</v>
      </c>
      <c r="S890" s="10">
        <f t="shared" ca="1" si="99"/>
        <v>0.61341793208389805</v>
      </c>
      <c r="T890" s="25">
        <f ca="1">_xlfn.LOGNORM.INV(S890,'Input Parameters'!$H$29,'Input Parameters'!$I$29)</f>
        <v>60.147118394213642</v>
      </c>
      <c r="U890" s="10">
        <f t="shared" ca="1" si="100"/>
        <v>0.96298290534625142</v>
      </c>
      <c r="V890" s="29">
        <f ca="1">IF('Input Parameters'!$D$30="Beta",_xlfn.BETA.INV(U890,'Input Parameters'!$L$30,'Input Parameters'!$M$30,'Input Parameters'!$J$30,'Input Parameters'!$K$30),IF('Input Parameters'!$D$30="LogNorm",_xlfn.LOGNORM.INV(U890,'Input Parameters'!$H$30,'Input Parameters'!$I$30)))</f>
        <v>2.0211500976654726</v>
      </c>
      <c r="W890" s="2">
        <f ca="1">N890+(P890-N890)*(1-ERF((T890-R890)/(2*SQRT(L890*'Input Parameters'!$E$31))))</f>
        <v>0.14949124681954717</v>
      </c>
      <c r="X890">
        <f t="shared" ca="1" si="101"/>
        <v>1</v>
      </c>
      <c r="Y890" s="7"/>
    </row>
    <row r="891" spans="1:25" ht="15" customHeight="1" x14ac:dyDescent="0.3">
      <c r="A891" s="130">
        <v>884</v>
      </c>
      <c r="B891" s="10">
        <f t="shared" ca="1" si="93"/>
        <v>0.32316400207179763</v>
      </c>
      <c r="C891" s="57">
        <f ca="1">_xlfn.NORM.INV(B891,'Input Parameters'!$E$19,'Input Parameters'!$F$19)</f>
        <v>528.52554158625367</v>
      </c>
      <c r="D891" s="10">
        <f t="shared" ca="1" si="94"/>
        <v>0.91807418463806589</v>
      </c>
      <c r="E891" s="59">
        <f ca="1">IF(_xlfn.NORM.INV(D891,'Input Parameters'!$E$20,'Input Parameters'!$F$20)&lt;3500,3500,IF(_xlfn.NORM.INV(D891,'Input Parameters'!$E$20,'Input Parameters'!$F$20)&gt;5500,5500,_xlfn.NORM.INV(D891,'Input Parameters'!$E$20,'Input Parameters'!$F$20)))</f>
        <v>5500</v>
      </c>
      <c r="F891" s="10">
        <f t="shared" ca="1" si="95"/>
        <v>0.29844743589668332</v>
      </c>
      <c r="G891" s="61">
        <f ca="1">_xlfn.NORM.INV(F891,'Input Parameters'!$E$21,'Input Parameters'!$F$21)</f>
        <v>280.69307316067022</v>
      </c>
      <c r="H891" s="54">
        <f ca="1">EXP(E891*(1/'Input Parameters'!$E$22-1/G891))</f>
        <v>0.43910139082081062</v>
      </c>
      <c r="I891" s="10">
        <f t="shared" ca="1" si="96"/>
        <v>0.6677064627527991</v>
      </c>
      <c r="J891" s="29">
        <f ca="1">_xlfn.BETA.INV(I891,'Input Parameters'!$L$24,'Input Parameters'!$M$24,'Input Parameters'!$J$24,'Input Parameters'!$K$24)</f>
        <v>0.67518172059012715</v>
      </c>
      <c r="K891" s="156">
        <f ca="1">('Input Parameters'!$E$25/'Input Parameters'!$E$31)^$J891</f>
        <v>7.8798351398057642E-3</v>
      </c>
      <c r="L891" s="66">
        <f ca="1">$H891*$C891*'Input Parameters'!$E$23*K891</f>
        <v>1.8287229869674271</v>
      </c>
      <c r="M891" s="23">
        <f t="shared" ca="1" si="97"/>
        <v>5.3710964255825888E-2</v>
      </c>
      <c r="N891" s="15">
        <f ca="1">_xlfn.NORM.INV(M891,'Input Parameters'!$E$26,'Input Parameters'!$F$26)</f>
        <v>1.92315389776751E-4</v>
      </c>
      <c r="O891" s="8">
        <f t="shared" ca="1" si="98"/>
        <v>0.51571603065859972</v>
      </c>
      <c r="P891" s="29">
        <f ca="1">_xlfn.LOGNORM.INV(O891,'Input Parameters'!$H$27,'Input Parameters'!$I$27)</f>
        <v>1.4486684903122649</v>
      </c>
      <c r="Q891" s="10"/>
      <c r="R891" s="15">
        <f>'Input Parameters'!$E$28</f>
        <v>12.7</v>
      </c>
      <c r="S891" s="10">
        <f t="shared" ca="1" si="99"/>
        <v>0.28810550079486352</v>
      </c>
      <c r="T891" s="25">
        <f ca="1">_xlfn.LOGNORM.INV(S891,'Input Parameters'!$H$29,'Input Parameters'!$I$29)</f>
        <v>54.689920185426622</v>
      </c>
      <c r="U891" s="10">
        <f t="shared" ca="1" si="100"/>
        <v>1.3426432812256639E-2</v>
      </c>
      <c r="V891" s="29">
        <f ca="1">IF('Input Parameters'!$D$30="Beta",_xlfn.BETA.INV(U891,'Input Parameters'!$L$30,'Input Parameters'!$M$30,'Input Parameters'!$J$30,'Input Parameters'!$K$30),IF('Input Parameters'!$D$30="LogNorm",_xlfn.LOGNORM.INV(U891,'Input Parameters'!$H$30,'Input Parameters'!$I$30)))</f>
        <v>0.41738904394368359</v>
      </c>
      <c r="W891" s="2">
        <f ca="1">N891+(P891-N891)*(1-ERF((T891-R891)/(2*SQRT(L891*'Input Parameters'!$E$31))))</f>
        <v>4.0922810489684443E-2</v>
      </c>
      <c r="X891">
        <f t="shared" ca="1" si="101"/>
        <v>1</v>
      </c>
      <c r="Y891" s="7"/>
    </row>
    <row r="892" spans="1:25" ht="15" customHeight="1" x14ac:dyDescent="0.3">
      <c r="A892" s="130">
        <v>885</v>
      </c>
      <c r="B892" s="10">
        <f t="shared" ca="1" si="93"/>
        <v>0.94972969494134374</v>
      </c>
      <c r="C892" s="57">
        <f ca="1">_xlfn.NORM.INV(B892,'Input Parameters'!$E$19,'Input Parameters'!$F$19)</f>
        <v>706.06914374051928</v>
      </c>
      <c r="D892" s="10">
        <f t="shared" ca="1" si="94"/>
        <v>0.89719968715071563</v>
      </c>
      <c r="E892" s="59">
        <f ca="1">IF(_xlfn.NORM.INV(D892,'Input Parameters'!$E$20,'Input Parameters'!$F$20)&lt;3500,3500,IF(_xlfn.NORM.INV(D892,'Input Parameters'!$E$20,'Input Parameters'!$F$20)&gt;5500,5500,_xlfn.NORM.INV(D892,'Input Parameters'!$E$20,'Input Parameters'!$F$20)))</f>
        <v>5500</v>
      </c>
      <c r="F892" s="10">
        <f t="shared" ca="1" si="95"/>
        <v>0.80704540225928623</v>
      </c>
      <c r="G892" s="61">
        <f ca="1">_xlfn.NORM.INV(F892,'Input Parameters'!$E$21,'Input Parameters'!$F$21)</f>
        <v>291.66509074200656</v>
      </c>
      <c r="H892" s="54">
        <f ca="1">EXP(E892*(1/'Input Parameters'!$E$22-1/G892))</f>
        <v>0.91767343400720325</v>
      </c>
      <c r="I892" s="10">
        <f t="shared" ca="1" si="96"/>
        <v>0.20730146491075852</v>
      </c>
      <c r="J892" s="29">
        <f ca="1">_xlfn.BETA.INV(I892,'Input Parameters'!$L$24,'Input Parameters'!$M$24,'Input Parameters'!$J$24,'Input Parameters'!$K$24)</f>
        <v>0.47291985423730076</v>
      </c>
      <c r="K892" s="156">
        <f ca="1">('Input Parameters'!$E$25/'Input Parameters'!$E$31)^$J892</f>
        <v>3.3624068462745044E-2</v>
      </c>
      <c r="L892" s="66">
        <f ca="1">$H892*$C892*'Input Parameters'!$E$23*K892</f>
        <v>21.786409039616174</v>
      </c>
      <c r="M892" s="23">
        <f t="shared" ca="1" si="97"/>
        <v>0.47415418464523484</v>
      </c>
      <c r="N892" s="15">
        <f ca="1">_xlfn.NORM.INV(M892,'Input Parameters'!$E$26,'Input Parameters'!$F$26)</f>
        <v>3.2638543998227999E-2</v>
      </c>
      <c r="O892" s="8">
        <f t="shared" ca="1" si="98"/>
        <v>0.25149626745895803</v>
      </c>
      <c r="P892" s="29">
        <f ca="1">_xlfn.LOGNORM.INV(O892,'Input Parameters'!$H$27,'Input Parameters'!$I$27)</f>
        <v>1.0585394354871014</v>
      </c>
      <c r="Q892" s="10"/>
      <c r="R892" s="15">
        <f>'Input Parameters'!$E$28</f>
        <v>12.7</v>
      </c>
      <c r="S892" s="10">
        <f t="shared" ca="1" si="99"/>
        <v>0.23957598226702703</v>
      </c>
      <c r="T892" s="25">
        <f ca="1">_xlfn.LOGNORM.INV(S892,'Input Parameters'!$H$29,'Input Parameters'!$I$29)</f>
        <v>53.784211855418143</v>
      </c>
      <c r="U892" s="10">
        <f t="shared" ca="1" si="100"/>
        <v>2.0727615550514278E-3</v>
      </c>
      <c r="V892" s="29">
        <f ca="1">IF('Input Parameters'!$D$30="Beta",_xlfn.BETA.INV(U892,'Input Parameters'!$L$30,'Input Parameters'!$M$30,'Input Parameters'!$J$30,'Input Parameters'!$K$30),IF('Input Parameters'!$D$30="LogNorm",_xlfn.LOGNORM.INV(U892,'Input Parameters'!$H$30,'Input Parameters'!$I$30)))</f>
        <v>0.32260348539022243</v>
      </c>
      <c r="W892" s="2">
        <f ca="1">N892+(P892-N892)*(1-ERF((T892-R892)/(2*SQRT(L892*'Input Parameters'!$E$31))))</f>
        <v>0.58014254963528988</v>
      </c>
      <c r="X892">
        <f t="shared" ca="1" si="101"/>
        <v>0</v>
      </c>
      <c r="Y892" s="7"/>
    </row>
    <row r="893" spans="1:25" ht="15" customHeight="1" x14ac:dyDescent="0.3">
      <c r="A893" s="130">
        <v>886</v>
      </c>
      <c r="B893" s="10">
        <f t="shared" ca="1" si="93"/>
        <v>0.98912154524352713</v>
      </c>
      <c r="C893" s="57">
        <f ca="1">_xlfn.NORM.INV(B893,'Input Parameters'!$E$19,'Input Parameters'!$F$19)</f>
        <v>761.19244605034476</v>
      </c>
      <c r="D893" s="10">
        <f t="shared" ca="1" si="94"/>
        <v>0.83441116374706126</v>
      </c>
      <c r="E893" s="59">
        <f ca="1">IF(_xlfn.NORM.INV(D893,'Input Parameters'!$E$20,'Input Parameters'!$F$20)&lt;3500,3500,IF(_xlfn.NORM.INV(D893,'Input Parameters'!$E$20,'Input Parameters'!$F$20)&gt;5500,5500,_xlfn.NORM.INV(D893,'Input Parameters'!$E$20,'Input Parameters'!$F$20)))</f>
        <v>5480.221150116553</v>
      </c>
      <c r="F893" s="10">
        <f t="shared" ca="1" si="95"/>
        <v>0.72874031831848651</v>
      </c>
      <c r="G893" s="61">
        <f ca="1">_xlfn.NORM.INV(F893,'Input Parameters'!$E$21,'Input Parameters'!$F$21)</f>
        <v>289.63680018677962</v>
      </c>
      <c r="H893" s="54">
        <f ca="1">EXP(E893*(1/'Input Parameters'!$E$22-1/G893))</f>
        <v>0.80478124559161168</v>
      </c>
      <c r="I893" s="10">
        <f t="shared" ca="1" si="96"/>
        <v>0.34770760435605708</v>
      </c>
      <c r="J893" s="29">
        <f ca="1">_xlfn.BETA.INV(I893,'Input Parameters'!$L$24,'Input Parameters'!$M$24,'Input Parameters'!$J$24,'Input Parameters'!$K$24)</f>
        <v>0.54314938295828863</v>
      </c>
      <c r="K893" s="156">
        <f ca="1">('Input Parameters'!$E$25/'Input Parameters'!$E$31)^$J893</f>
        <v>2.0316782278646733E-2</v>
      </c>
      <c r="L893" s="66">
        <f ca="1">$H893*$C893*'Input Parameters'!$E$23*K893</f>
        <v>12.445926832024272</v>
      </c>
      <c r="M893" s="23">
        <f t="shared" ca="1" si="97"/>
        <v>0.79407968731105272</v>
      </c>
      <c r="N893" s="15">
        <f ca="1">_xlfn.NORM.INV(M893,'Input Parameters'!$E$26,'Input Parameters'!$F$26)</f>
        <v>5.123383551280189E-2</v>
      </c>
      <c r="O893" s="8">
        <f t="shared" ca="1" si="98"/>
        <v>0.57513308924633644</v>
      </c>
      <c r="P893" s="29">
        <f ca="1">_xlfn.LOGNORM.INV(O893,'Input Parameters'!$H$27,'Input Parameters'!$I$27)</f>
        <v>1.5481028545998634</v>
      </c>
      <c r="Q893" s="10"/>
      <c r="R893" s="15">
        <f>'Input Parameters'!$E$28</f>
        <v>12.7</v>
      </c>
      <c r="S893" s="10">
        <f t="shared" ca="1" si="99"/>
        <v>0.94268724509183266</v>
      </c>
      <c r="T893" s="25">
        <f ca="1">_xlfn.LOGNORM.INV(S893,'Input Parameters'!$H$29,'Input Parameters'!$I$29)</f>
        <v>69.516905727769412</v>
      </c>
      <c r="U893" s="10">
        <f t="shared" ca="1" si="100"/>
        <v>0.80389200532116378</v>
      </c>
      <c r="V893" s="29">
        <f ca="1">IF('Input Parameters'!$D$30="Beta",_xlfn.BETA.INV(U893,'Input Parameters'!$L$30,'Input Parameters'!$M$30,'Input Parameters'!$J$30,'Input Parameters'!$K$30),IF('Input Parameters'!$D$30="LogNorm",_xlfn.LOGNORM.INV(U893,'Input Parameters'!$H$30,'Input Parameters'!$I$30)))</f>
        <v>1.4001944835922564</v>
      </c>
      <c r="W893" s="2">
        <f ca="1">N893+(P893-N893)*(1-ERF((T893-R893)/(2*SQRT(L893*'Input Parameters'!$E$31))))</f>
        <v>0.43261351989701324</v>
      </c>
      <c r="X893">
        <f t="shared" ca="1" si="101"/>
        <v>1</v>
      </c>
      <c r="Y893" s="7"/>
    </row>
    <row r="894" spans="1:25" ht="15" customHeight="1" x14ac:dyDescent="0.3">
      <c r="A894" s="130">
        <v>887</v>
      </c>
      <c r="B894" s="10">
        <f t="shared" ca="1" si="93"/>
        <v>0.28576519567707737</v>
      </c>
      <c r="C894" s="57">
        <f ca="1">_xlfn.NORM.INV(B894,'Input Parameters'!$E$19,'Input Parameters'!$F$19)</f>
        <v>519.48998015018401</v>
      </c>
      <c r="D894" s="10">
        <f t="shared" ca="1" si="94"/>
        <v>0.39784024012587726</v>
      </c>
      <c r="E894" s="59">
        <f ca="1">IF(_xlfn.NORM.INV(D894,'Input Parameters'!$E$20,'Input Parameters'!$F$20)&lt;3500,3500,IF(_xlfn.NORM.INV(D894,'Input Parameters'!$E$20,'Input Parameters'!$F$20)&gt;5500,5500,_xlfn.NORM.INV(D894,'Input Parameters'!$E$20,'Input Parameters'!$F$20)))</f>
        <v>4618.7410432193838</v>
      </c>
      <c r="F894" s="10">
        <f t="shared" ca="1" si="95"/>
        <v>0.55835438623232048</v>
      </c>
      <c r="G894" s="61">
        <f ca="1">_xlfn.NORM.INV(F894,'Input Parameters'!$E$21,'Input Parameters'!$F$21)</f>
        <v>286.00383462819991</v>
      </c>
      <c r="H894" s="54">
        <f ca="1">EXP(E894*(1/'Input Parameters'!$E$22-1/G894))</f>
        <v>0.68003815392233513</v>
      </c>
      <c r="I894" s="10">
        <f t="shared" ca="1" si="96"/>
        <v>0.20392027309212435</v>
      </c>
      <c r="J894" s="29">
        <f ca="1">_xlfn.BETA.INV(I894,'Input Parameters'!$L$24,'Input Parameters'!$M$24,'Input Parameters'!$J$24,'Input Parameters'!$K$24)</f>
        <v>0.47096037556535303</v>
      </c>
      <c r="K894" s="156">
        <f ca="1">('Input Parameters'!$E$25/'Input Parameters'!$E$31)^$J894</f>
        <v>3.4100039668919925E-2</v>
      </c>
      <c r="L894" s="66">
        <f ca="1">$H894*$C894*'Input Parameters'!$E$23*K894</f>
        <v>12.046623555471255</v>
      </c>
      <c r="M894" s="23">
        <f t="shared" ca="1" si="97"/>
        <v>0.58334435743022939</v>
      </c>
      <c r="N894" s="15">
        <f ca="1">_xlfn.NORM.INV(M894,'Input Parameters'!$E$26,'Input Parameters'!$F$26)</f>
        <v>3.8419589571688555E-2</v>
      </c>
      <c r="O894" s="8">
        <f t="shared" ca="1" si="98"/>
        <v>0.25304881600894114</v>
      </c>
      <c r="P894" s="29">
        <f ca="1">_xlfn.LOGNORM.INV(O894,'Input Parameters'!$H$27,'Input Parameters'!$I$27)</f>
        <v>1.060818966302949</v>
      </c>
      <c r="Q894" s="10"/>
      <c r="R894" s="15">
        <f>'Input Parameters'!$E$28</f>
        <v>12.7</v>
      </c>
      <c r="S894" s="10">
        <f t="shared" ca="1" si="99"/>
        <v>0.32491245890819986</v>
      </c>
      <c r="T894" s="25">
        <f ca="1">_xlfn.LOGNORM.INV(S894,'Input Parameters'!$H$29,'Input Parameters'!$I$29)</f>
        <v>55.337975568762751</v>
      </c>
      <c r="U894" s="10">
        <f t="shared" ca="1" si="100"/>
        <v>0.12126182181940304</v>
      </c>
      <c r="V894" s="29">
        <f ca="1">IF('Input Parameters'!$D$30="Beta",_xlfn.BETA.INV(U894,'Input Parameters'!$L$30,'Input Parameters'!$M$30,'Input Parameters'!$J$30,'Input Parameters'!$K$30),IF('Input Parameters'!$D$30="LogNorm",_xlfn.LOGNORM.INV(U894,'Input Parameters'!$H$30,'Input Parameters'!$I$30)))</f>
        <v>0.63023288092866514</v>
      </c>
      <c r="W894" s="2">
        <f ca="1">N894+(P894-N894)*(1-ERF((T894-R894)/(2*SQRT(L894*'Input Parameters'!$E$31))))</f>
        <v>0.43207824109659326</v>
      </c>
      <c r="X894">
        <f t="shared" ca="1" si="101"/>
        <v>1</v>
      </c>
      <c r="Y894" s="7"/>
    </row>
    <row r="895" spans="1:25" ht="15" customHeight="1" x14ac:dyDescent="0.3">
      <c r="A895" s="130">
        <v>888</v>
      </c>
      <c r="B895" s="10">
        <f t="shared" ca="1" si="93"/>
        <v>0.80750569697166696</v>
      </c>
      <c r="C895" s="57">
        <f ca="1">_xlfn.NORM.INV(B895,'Input Parameters'!$E$19,'Input Parameters'!$F$19)</f>
        <v>640.70864606938994</v>
      </c>
      <c r="D895" s="10">
        <f t="shared" ca="1" si="94"/>
        <v>0.2381783988411077</v>
      </c>
      <c r="E895" s="59">
        <f ca="1">IF(_xlfn.NORM.INV(D895,'Input Parameters'!$E$20,'Input Parameters'!$F$20)&lt;3500,3500,IF(_xlfn.NORM.INV(D895,'Input Parameters'!$E$20,'Input Parameters'!$F$20)&gt;5500,5500,_xlfn.NORM.INV(D895,'Input Parameters'!$E$20,'Input Parameters'!$F$20)))</f>
        <v>4301.4779316498352</v>
      </c>
      <c r="F895" s="10">
        <f t="shared" ca="1" si="95"/>
        <v>0.12944659605446762</v>
      </c>
      <c r="G895" s="61">
        <f ca="1">_xlfn.NORM.INV(F895,'Input Parameters'!$E$21,'Input Parameters'!$F$21)</f>
        <v>275.97597351620527</v>
      </c>
      <c r="H895" s="54">
        <f ca="1">EXP(E895*(1/'Input Parameters'!$E$22-1/G895))</f>
        <v>0.40429528967698913</v>
      </c>
      <c r="I895" s="10">
        <f t="shared" ca="1" si="96"/>
        <v>0.4339396763999035</v>
      </c>
      <c r="J895" s="29">
        <f ca="1">_xlfn.BETA.INV(I895,'Input Parameters'!$L$24,'Input Parameters'!$M$24,'Input Parameters'!$J$24,'Input Parameters'!$K$24)</f>
        <v>0.58016675608279267</v>
      </c>
      <c r="K895" s="156">
        <f ca="1">('Input Parameters'!$E$25/'Input Parameters'!$E$31)^$J895</f>
        <v>1.5578649653976345E-2</v>
      </c>
      <c r="L895" s="66">
        <f ca="1">$H895*$C895*'Input Parameters'!$E$23*K895</f>
        <v>4.0354231102203659</v>
      </c>
      <c r="M895" s="23">
        <f t="shared" ca="1" si="97"/>
        <v>0.40513113595287675</v>
      </c>
      <c r="N895" s="15">
        <f ca="1">_xlfn.NORM.INV(M895,'Input Parameters'!$E$26,'Input Parameters'!$F$26)</f>
        <v>2.8958158368807926E-2</v>
      </c>
      <c r="O895" s="8">
        <f t="shared" ca="1" si="98"/>
        <v>0.35439745752371787</v>
      </c>
      <c r="P895" s="29">
        <f ca="1">_xlfn.LOGNORM.INV(O895,'Input Parameters'!$H$27,'Input Parameters'!$I$27)</f>
        <v>1.2068123314023609</v>
      </c>
      <c r="Q895" s="10"/>
      <c r="R895" s="15">
        <f>'Input Parameters'!$E$28</f>
        <v>12.7</v>
      </c>
      <c r="S895" s="10">
        <f t="shared" ca="1" si="99"/>
        <v>0.11745811896017244</v>
      </c>
      <c r="T895" s="25">
        <f ca="1">_xlfn.LOGNORM.INV(S895,'Input Parameters'!$H$29,'Input Parameters'!$I$29)</f>
        <v>50.961734123974857</v>
      </c>
      <c r="U895" s="10">
        <f t="shared" ca="1" si="100"/>
        <v>0.20096346657081221</v>
      </c>
      <c r="V895" s="29">
        <f ca="1">IF('Input Parameters'!$D$30="Beta",_xlfn.BETA.INV(U895,'Input Parameters'!$L$30,'Input Parameters'!$M$30,'Input Parameters'!$J$30,'Input Parameters'!$K$30),IF('Input Parameters'!$D$30="LogNorm",_xlfn.LOGNORM.INV(U895,'Input Parameters'!$H$30,'Input Parameters'!$I$30)))</f>
        <v>0.71796980387178011</v>
      </c>
      <c r="W895" s="2">
        <f ca="1">N895+(P895-N895)*(1-ERF((T895-R895)/(2*SQRT(L895*'Input Parameters'!$E$31))))</f>
        <v>0.23866643795357401</v>
      </c>
      <c r="X895">
        <f t="shared" ca="1" si="101"/>
        <v>1</v>
      </c>
      <c r="Y895" s="7"/>
    </row>
    <row r="896" spans="1:25" ht="15" customHeight="1" x14ac:dyDescent="0.3">
      <c r="A896" s="130">
        <v>889</v>
      </c>
      <c r="B896" s="10">
        <f t="shared" ca="1" si="93"/>
        <v>0.42097772935418143</v>
      </c>
      <c r="C896" s="57">
        <f ca="1">_xlfn.NORM.INV(B896,'Input Parameters'!$E$19,'Input Parameters'!$F$19)</f>
        <v>550.45130478442456</v>
      </c>
      <c r="D896" s="10">
        <f t="shared" ca="1" si="94"/>
        <v>0.43603168264163739</v>
      </c>
      <c r="E896" s="59">
        <f ca="1">IF(_xlfn.NORM.INV(D896,'Input Parameters'!$E$20,'Input Parameters'!$F$20)&lt;3500,3500,IF(_xlfn.NORM.INV(D896,'Input Parameters'!$E$20,'Input Parameters'!$F$20)&gt;5500,5500,_xlfn.NORM.INV(D896,'Input Parameters'!$E$20,'Input Parameters'!$F$20)))</f>
        <v>4687.2733055613817</v>
      </c>
      <c r="F896" s="10">
        <f t="shared" ca="1" si="95"/>
        <v>0.40638603579297838</v>
      </c>
      <c r="G896" s="61">
        <f ca="1">_xlfn.NORM.INV(F896,'Input Parameters'!$E$21,'Input Parameters'!$F$21)</f>
        <v>282.9883479674894</v>
      </c>
      <c r="H896" s="54">
        <f ca="1">EXP(E896*(1/'Input Parameters'!$E$22-1/G896))</f>
        <v>0.56781174029765979</v>
      </c>
      <c r="I896" s="10">
        <f t="shared" ca="1" si="96"/>
        <v>0.76322209452335477</v>
      </c>
      <c r="J896" s="29">
        <f ca="1">_xlfn.BETA.INV(I896,'Input Parameters'!$L$24,'Input Parameters'!$M$24,'Input Parameters'!$J$24,'Input Parameters'!$K$24)</f>
        <v>0.71705692970848989</v>
      </c>
      <c r="K896" s="156">
        <f ca="1">('Input Parameters'!$E$25/'Input Parameters'!$E$31)^$J896</f>
        <v>5.8352270174401441E-3</v>
      </c>
      <c r="L896" s="66">
        <f ca="1">$H896*$C896*'Input Parameters'!$E$23*K896</f>
        <v>1.8238160371318621</v>
      </c>
      <c r="M896" s="23">
        <f t="shared" ca="1" si="97"/>
        <v>0.90983865696271771</v>
      </c>
      <c r="N896" s="15">
        <f ca="1">_xlfn.NORM.INV(M896,'Input Parameters'!$E$26,'Input Parameters'!$F$26)</f>
        <v>6.2135005060731385E-2</v>
      </c>
      <c r="O896" s="8">
        <f t="shared" ca="1" si="98"/>
        <v>0.8314906518600349</v>
      </c>
      <c r="P896" s="29">
        <f ca="1">_xlfn.LOGNORM.INV(O896,'Input Parameters'!$H$27,'Input Parameters'!$I$27)</f>
        <v>2.1770233519614752</v>
      </c>
      <c r="Q896" s="10"/>
      <c r="R896" s="15">
        <f>'Input Parameters'!$E$28</f>
        <v>12.7</v>
      </c>
      <c r="S896" s="10">
        <f t="shared" ca="1" si="99"/>
        <v>0.36609223442183758</v>
      </c>
      <c r="T896" s="25">
        <f ca="1">_xlfn.LOGNORM.INV(S896,'Input Parameters'!$H$29,'Input Parameters'!$I$29)</f>
        <v>56.036864903369839</v>
      </c>
      <c r="U896" s="10">
        <f t="shared" ca="1" si="100"/>
        <v>0.67588528881810306</v>
      </c>
      <c r="V896" s="29">
        <f ca="1">IF('Input Parameters'!$D$30="Beta",_xlfn.BETA.INV(U896,'Input Parameters'!$L$30,'Input Parameters'!$M$30,'Input Parameters'!$J$30,'Input Parameters'!$K$30),IF('Input Parameters'!$D$30="LogNorm",_xlfn.LOGNORM.INV(U896,'Input Parameters'!$H$30,'Input Parameters'!$I$30)))</f>
        <v>1.1961600473624203</v>
      </c>
      <c r="W896" s="2">
        <f ca="1">N896+(P896-N896)*(1-ERF((T896-R896)/(2*SQRT(L896*'Input Parameters'!$E$31))))</f>
        <v>0.11133317099491799</v>
      </c>
      <c r="X896">
        <f t="shared" ca="1" si="101"/>
        <v>1</v>
      </c>
      <c r="Y896" s="7"/>
    </row>
    <row r="897" spans="1:25" ht="15" customHeight="1" x14ac:dyDescent="0.3">
      <c r="A897" s="130">
        <v>890</v>
      </c>
      <c r="B897" s="10">
        <f t="shared" ca="1" si="93"/>
        <v>0.10056871324648686</v>
      </c>
      <c r="C897" s="57">
        <f ca="1">_xlfn.NORM.INV(B897,'Input Parameters'!$E$19,'Input Parameters'!$F$19)</f>
        <v>459.2821536601038</v>
      </c>
      <c r="D897" s="10">
        <f t="shared" ca="1" si="94"/>
        <v>0.32110789939596329</v>
      </c>
      <c r="E897" s="59">
        <f ca="1">IF(_xlfn.NORM.INV(D897,'Input Parameters'!$E$20,'Input Parameters'!$F$20)&lt;3500,3500,IF(_xlfn.NORM.INV(D897,'Input Parameters'!$E$20,'Input Parameters'!$F$20)&gt;5500,5500,_xlfn.NORM.INV(D897,'Input Parameters'!$E$20,'Input Parameters'!$F$20)))</f>
        <v>4474.7779149301878</v>
      </c>
      <c r="F897" s="10">
        <f t="shared" ca="1" si="95"/>
        <v>0.65449005841679253</v>
      </c>
      <c r="G897" s="61">
        <f ca="1">_xlfn.NORM.INV(F897,'Input Parameters'!$E$21,'Input Parameters'!$F$21)</f>
        <v>287.97412509268929</v>
      </c>
      <c r="H897" s="54">
        <f ca="1">EXP(E897*(1/'Input Parameters'!$E$22-1/G897))</f>
        <v>0.76602551270589703</v>
      </c>
      <c r="I897" s="10">
        <f t="shared" ca="1" si="96"/>
        <v>0.56977931810743077</v>
      </c>
      <c r="J897" s="29">
        <f ca="1">_xlfn.BETA.INV(I897,'Input Parameters'!$L$24,'Input Parameters'!$M$24,'Input Parameters'!$J$24,'Input Parameters'!$K$24)</f>
        <v>0.63521557939752449</v>
      </c>
      <c r="K897" s="156">
        <f ca="1">('Input Parameters'!$E$25/'Input Parameters'!$E$31)^$J897</f>
        <v>1.0496123553254237E-2</v>
      </c>
      <c r="L897" s="66">
        <f ca="1">$H897*$C897*'Input Parameters'!$E$23*K897</f>
        <v>3.6927655773037715</v>
      </c>
      <c r="M897" s="23">
        <f t="shared" ca="1" si="97"/>
        <v>0.56540201246038169</v>
      </c>
      <c r="N897" s="15">
        <f ca="1">_xlfn.NORM.INV(M897,'Input Parameters'!$E$26,'Input Parameters'!$F$26)</f>
        <v>3.7458276922457685E-2</v>
      </c>
      <c r="O897" s="8">
        <f t="shared" ca="1" si="98"/>
        <v>7.5535007734830129E-2</v>
      </c>
      <c r="P897" s="29">
        <f ca="1">_xlfn.LOGNORM.INV(O897,'Input Parameters'!$H$27,'Input Parameters'!$I$27)</f>
        <v>0.7542849780035682</v>
      </c>
      <c r="Q897" s="10"/>
      <c r="R897" s="15">
        <f>'Input Parameters'!$E$28</f>
        <v>12.7</v>
      </c>
      <c r="S897" s="10">
        <f t="shared" ca="1" si="99"/>
        <v>8.9932521077938143E-2</v>
      </c>
      <c r="T897" s="25">
        <f ca="1">_xlfn.LOGNORM.INV(S897,'Input Parameters'!$H$29,'Input Parameters'!$I$29)</f>
        <v>50.091657079876398</v>
      </c>
      <c r="U897" s="10">
        <f t="shared" ca="1" si="100"/>
        <v>0.95205073961799558</v>
      </c>
      <c r="V897" s="29">
        <f ca="1">IF('Input Parameters'!$D$30="Beta",_xlfn.BETA.INV(U897,'Input Parameters'!$L$30,'Input Parameters'!$M$30,'Input Parameters'!$J$30,'Input Parameters'!$K$30),IF('Input Parameters'!$D$30="LogNorm",_xlfn.LOGNORM.INV(U897,'Input Parameters'!$H$30,'Input Parameters'!$I$30)))</f>
        <v>1.9267227106340112</v>
      </c>
      <c r="W897" s="2">
        <f ca="1">N897+(P897-N897)*(1-ERF((T897-R897)/(2*SQRT(L897*'Input Parameters'!$E$31))))</f>
        <v>0.15849845343424995</v>
      </c>
      <c r="X897">
        <f t="shared" ca="1" si="101"/>
        <v>1</v>
      </c>
      <c r="Y897" s="7"/>
    </row>
    <row r="898" spans="1:25" ht="15" customHeight="1" x14ac:dyDescent="0.3">
      <c r="A898" s="130">
        <v>891</v>
      </c>
      <c r="B898" s="10">
        <f t="shared" ca="1" si="93"/>
        <v>0.21950447996514622</v>
      </c>
      <c r="C898" s="57">
        <f ca="1">_xlfn.NORM.INV(B898,'Input Parameters'!$E$19,'Input Parameters'!$F$19)</f>
        <v>501.90816901503172</v>
      </c>
      <c r="D898" s="10">
        <f t="shared" ca="1" si="94"/>
        <v>0.64575122695622389</v>
      </c>
      <c r="E898" s="59">
        <f ca="1">IF(_xlfn.NORM.INV(D898,'Input Parameters'!$E$20,'Input Parameters'!$F$20)&lt;3500,3500,IF(_xlfn.NORM.INV(D898,'Input Parameters'!$E$20,'Input Parameters'!$F$20)&gt;5500,5500,_xlfn.NORM.INV(D898,'Input Parameters'!$E$20,'Input Parameters'!$F$20)))</f>
        <v>5061.7122844203805</v>
      </c>
      <c r="F898" s="10">
        <f t="shared" ca="1" si="95"/>
        <v>0.79061974201865559</v>
      </c>
      <c r="G898" s="61">
        <f ca="1">_xlfn.NORM.INV(F898,'Input Parameters'!$E$21,'Input Parameters'!$F$21)</f>
        <v>291.20538766641903</v>
      </c>
      <c r="H898" s="54">
        <f ca="1">EXP(E898*(1/'Input Parameters'!$E$22-1/G898))</f>
        <v>0.89900778684318483</v>
      </c>
      <c r="I898" s="10">
        <f t="shared" ca="1" si="96"/>
        <v>0.13284477486479485</v>
      </c>
      <c r="J898" s="29">
        <f ca="1">_xlfn.BETA.INV(I898,'Input Parameters'!$L$24,'Input Parameters'!$M$24,'Input Parameters'!$J$24,'Input Parameters'!$K$24)</f>
        <v>0.42428016830394738</v>
      </c>
      <c r="K898" s="156">
        <f ca="1">('Input Parameters'!$E$25/'Input Parameters'!$E$31)^$J898</f>
        <v>4.7663277719481513E-2</v>
      </c>
      <c r="L898" s="66">
        <f ca="1">$H898*$C898*'Input Parameters'!$E$23*K898</f>
        <v>21.506593297491321</v>
      </c>
      <c r="M898" s="23">
        <f t="shared" ca="1" si="97"/>
        <v>0.59666202218459319</v>
      </c>
      <c r="N898" s="15">
        <f ca="1">_xlfn.NORM.INV(M898,'Input Parameters'!$E$26,'Input Parameters'!$F$26)</f>
        <v>3.9139046382014771E-2</v>
      </c>
      <c r="O898" s="8">
        <f t="shared" ca="1" si="98"/>
        <v>0.37890818232155199</v>
      </c>
      <c r="P898" s="29">
        <f ca="1">_xlfn.LOGNORM.INV(O898,'Input Parameters'!$H$27,'Input Parameters'!$I$27)</f>
        <v>1.2420890474387831</v>
      </c>
      <c r="Q898" s="10"/>
      <c r="R898" s="15">
        <f>'Input Parameters'!$E$28</f>
        <v>12.7</v>
      </c>
      <c r="S898" s="10">
        <f t="shared" ca="1" si="99"/>
        <v>0.72138509571450993</v>
      </c>
      <c r="T898" s="25">
        <f ca="1">_xlfn.LOGNORM.INV(S898,'Input Parameters'!$H$29,'Input Parameters'!$I$29)</f>
        <v>62.19857490122579</v>
      </c>
      <c r="U898" s="10">
        <f t="shared" ca="1" si="100"/>
        <v>0.37940184010143629</v>
      </c>
      <c r="V898" s="29">
        <f ca="1">IF('Input Parameters'!$D$30="Beta",_xlfn.BETA.INV(U898,'Input Parameters'!$L$30,'Input Parameters'!$M$30,'Input Parameters'!$J$30,'Input Parameters'!$K$30),IF('Input Parameters'!$D$30="LogNorm",_xlfn.LOGNORM.INV(U898,'Input Parameters'!$H$30,'Input Parameters'!$I$30)))</f>
        <v>0.88525644644297841</v>
      </c>
      <c r="W898" s="2">
        <f ca="1">N898+(P898-N898)*(1-ERF((T898-R898)/(2*SQRT(L898*'Input Parameters'!$E$31))))</f>
        <v>0.58096061928382514</v>
      </c>
      <c r="X898">
        <f t="shared" ca="1" si="101"/>
        <v>1</v>
      </c>
      <c r="Y898" s="7"/>
    </row>
    <row r="899" spans="1:25" ht="15" customHeight="1" x14ac:dyDescent="0.3">
      <c r="A899" s="130">
        <v>892</v>
      </c>
      <c r="B899" s="10">
        <f t="shared" ca="1" si="93"/>
        <v>0.49516921016408755</v>
      </c>
      <c r="C899" s="57">
        <f ca="1">_xlfn.NORM.INV(B899,'Input Parameters'!$E$19,'Input Parameters'!$F$19)</f>
        <v>566.27676496747188</v>
      </c>
      <c r="D899" s="10">
        <f t="shared" ca="1" si="94"/>
        <v>0.16258832393541744</v>
      </c>
      <c r="E899" s="59">
        <f ca="1">IF(_xlfn.NORM.INV(D899,'Input Parameters'!$E$20,'Input Parameters'!$F$20)&lt;3500,3500,IF(_xlfn.NORM.INV(D899,'Input Parameters'!$E$20,'Input Parameters'!$F$20)&gt;5500,5500,_xlfn.NORM.INV(D899,'Input Parameters'!$E$20,'Input Parameters'!$F$20)))</f>
        <v>4111.2870312517534</v>
      </c>
      <c r="F899" s="10">
        <f t="shared" ca="1" si="95"/>
        <v>0.71623959415703298</v>
      </c>
      <c r="G899" s="61">
        <f ca="1">_xlfn.NORM.INV(F899,'Input Parameters'!$E$21,'Input Parameters'!$F$21)</f>
        <v>289.34361330372047</v>
      </c>
      <c r="H899" s="54">
        <f ca="1">EXP(E899*(1/'Input Parameters'!$E$22-1/G899))</f>
        <v>0.83751492661551696</v>
      </c>
      <c r="I899" s="10">
        <f t="shared" ca="1" si="96"/>
        <v>0.4412520612176688</v>
      </c>
      <c r="J899" s="29">
        <f ca="1">_xlfn.BETA.INV(I899,'Input Parameters'!$L$24,'Input Parameters'!$M$24,'Input Parameters'!$J$24,'Input Parameters'!$K$24)</f>
        <v>0.58319604004273295</v>
      </c>
      <c r="K899" s="156">
        <f ca="1">('Input Parameters'!$E$25/'Input Parameters'!$E$31)^$J899</f>
        <v>1.5243766293756279E-2</v>
      </c>
      <c r="L899" s="66">
        <f ca="1">$H899*$C899*'Input Parameters'!$E$23*K899</f>
        <v>7.2295885294429558</v>
      </c>
      <c r="M899" s="23">
        <f t="shared" ca="1" si="97"/>
        <v>0.97876355391764447</v>
      </c>
      <c r="N899" s="15">
        <f ca="1">_xlfn.NORM.INV(M899,'Input Parameters'!$E$26,'Input Parameters'!$F$26)</f>
        <v>7.6605989874135028E-2</v>
      </c>
      <c r="O899" s="8">
        <f t="shared" ca="1" si="98"/>
        <v>0.26217702415244681</v>
      </c>
      <c r="P899" s="29">
        <f ca="1">_xlfn.LOGNORM.INV(O899,'Input Parameters'!$H$27,'Input Parameters'!$I$27)</f>
        <v>1.0741737694417606</v>
      </c>
      <c r="Q899" s="10"/>
      <c r="R899" s="15">
        <f>'Input Parameters'!$E$28</f>
        <v>12.7</v>
      </c>
      <c r="S899" s="10">
        <f t="shared" ca="1" si="99"/>
        <v>0.78637710444122333</v>
      </c>
      <c r="T899" s="25">
        <f ca="1">_xlfn.LOGNORM.INV(S899,'Input Parameters'!$H$29,'Input Parameters'!$I$29)</f>
        <v>63.660692600972773</v>
      </c>
      <c r="U899" s="10">
        <f t="shared" ca="1" si="100"/>
        <v>5.2308651924667715E-2</v>
      </c>
      <c r="V899" s="29">
        <f ca="1">IF('Input Parameters'!$D$30="Beta",_xlfn.BETA.INV(U899,'Input Parameters'!$L$30,'Input Parameters'!$M$30,'Input Parameters'!$J$30,'Input Parameters'!$K$30),IF('Input Parameters'!$D$30="LogNorm",_xlfn.LOGNORM.INV(U899,'Input Parameters'!$H$30,'Input Parameters'!$I$30)))</f>
        <v>0.52688930534737033</v>
      </c>
      <c r="W899" s="2">
        <f ca="1">N899+(P899-N899)*(1-ERF((T899-R899)/(2*SQRT(L899*'Input Parameters'!$E$31))))</f>
        <v>0.25635416635480479</v>
      </c>
      <c r="X899">
        <f t="shared" ca="1" si="101"/>
        <v>1</v>
      </c>
      <c r="Y899" s="7"/>
    </row>
    <row r="900" spans="1:25" ht="15" customHeight="1" x14ac:dyDescent="0.3">
      <c r="A900" s="130">
        <v>893</v>
      </c>
      <c r="B900" s="10">
        <f t="shared" ca="1" si="93"/>
        <v>0.26765209739463947</v>
      </c>
      <c r="C900" s="57">
        <f ca="1">_xlfn.NORM.INV(B900,'Input Parameters'!$E$19,'Input Parameters'!$F$19)</f>
        <v>514.91595621023271</v>
      </c>
      <c r="D900" s="10">
        <f t="shared" ca="1" si="94"/>
        <v>0.98908095985165134</v>
      </c>
      <c r="E900" s="59">
        <f ca="1">IF(_xlfn.NORM.INV(D900,'Input Parameters'!$E$20,'Input Parameters'!$F$20)&lt;3500,3500,IF(_xlfn.NORM.INV(D900,'Input Parameters'!$E$20,'Input Parameters'!$F$20)&gt;5500,5500,_xlfn.NORM.INV(D900,'Input Parameters'!$E$20,'Input Parameters'!$F$20)))</f>
        <v>5500</v>
      </c>
      <c r="F900" s="10">
        <f t="shared" ca="1" si="95"/>
        <v>0.75642604004649983</v>
      </c>
      <c r="G900" s="61">
        <f ca="1">_xlfn.NORM.INV(F900,'Input Parameters'!$E$21,'Input Parameters'!$F$21)</f>
        <v>290.31153843168676</v>
      </c>
      <c r="H900" s="54">
        <f ca="1">EXP(E900*(1/'Input Parameters'!$E$22-1/G900))</f>
        <v>0.84043643857664263</v>
      </c>
      <c r="I900" s="10">
        <f t="shared" ca="1" si="96"/>
        <v>0.7188723838896951</v>
      </c>
      <c r="J900" s="29">
        <f ca="1">_xlfn.BETA.INV(I900,'Input Parameters'!$L$24,'Input Parameters'!$M$24,'Input Parameters'!$J$24,'Input Parameters'!$K$24)</f>
        <v>0.69705545229003318</v>
      </c>
      <c r="K900" s="156">
        <f ca="1">('Input Parameters'!$E$25/'Input Parameters'!$E$31)^$J900</f>
        <v>6.7355180366511763E-3</v>
      </c>
      <c r="L900" s="66">
        <f ca="1">$H900*$C900*'Input Parameters'!$E$23*K900</f>
        <v>2.9148232642398764</v>
      </c>
      <c r="M900" s="23">
        <f t="shared" ca="1" si="97"/>
        <v>0.7313884567863993</v>
      </c>
      <c r="N900" s="15">
        <f ca="1">_xlfn.NORM.INV(M900,'Input Parameters'!$E$26,'Input Parameters'!$F$26)</f>
        <v>4.6957370573039468E-2</v>
      </c>
      <c r="O900" s="8">
        <f t="shared" ca="1" si="98"/>
        <v>0.31052742187082949</v>
      </c>
      <c r="P900" s="29">
        <f ca="1">_xlfn.LOGNORM.INV(O900,'Input Parameters'!$H$27,'Input Parameters'!$I$27)</f>
        <v>1.1439685793323153</v>
      </c>
      <c r="Q900" s="10"/>
      <c r="R900" s="15">
        <f>'Input Parameters'!$E$28</f>
        <v>12.7</v>
      </c>
      <c r="S900" s="10">
        <f t="shared" ca="1" si="99"/>
        <v>8.3609568827956005E-2</v>
      </c>
      <c r="T900" s="25">
        <f ca="1">_xlfn.LOGNORM.INV(S900,'Input Parameters'!$H$29,'Input Parameters'!$I$29)</f>
        <v>49.867069496675136</v>
      </c>
      <c r="U900" s="10">
        <f t="shared" ca="1" si="100"/>
        <v>0.76079430058394171</v>
      </c>
      <c r="V900" s="29">
        <f ca="1">IF('Input Parameters'!$D$30="Beta",_xlfn.BETA.INV(U900,'Input Parameters'!$L$30,'Input Parameters'!$M$30,'Input Parameters'!$J$30,'Input Parameters'!$K$30),IF('Input Parameters'!$D$30="LogNorm",_xlfn.LOGNORM.INV(U900,'Input Parameters'!$H$30,'Input Parameters'!$I$30)))</f>
        <v>1.321467204662605</v>
      </c>
      <c r="W900" s="2">
        <f ca="1">N900+(P900-N900)*(1-ERF((T900-R900)/(2*SQRT(L900*'Input Parameters'!$E$31))))</f>
        <v>0.18267852067759083</v>
      </c>
      <c r="X900">
        <f t="shared" ca="1" si="101"/>
        <v>1</v>
      </c>
      <c r="Y900" s="7"/>
    </row>
    <row r="901" spans="1:25" ht="15" customHeight="1" x14ac:dyDescent="0.3">
      <c r="A901" s="130">
        <v>894</v>
      </c>
      <c r="B901" s="10">
        <f t="shared" ref="B901:B964" ca="1" si="102">RAND()</f>
        <v>3.5358229887260118E-2</v>
      </c>
      <c r="C901" s="57">
        <f ca="1">_xlfn.NORM.INV(B901,'Input Parameters'!$E$19,'Input Parameters'!$F$19)</f>
        <v>414.58366172408631</v>
      </c>
      <c r="D901" s="10">
        <f t="shared" ref="D901:D964" ca="1" si="103">RAND()</f>
        <v>0.976476658912656</v>
      </c>
      <c r="E901" s="59">
        <f ca="1">IF(_xlfn.NORM.INV(D901,'Input Parameters'!$E$20,'Input Parameters'!$F$20)&lt;3500,3500,IF(_xlfn.NORM.INV(D901,'Input Parameters'!$E$20,'Input Parameters'!$F$20)&gt;5500,5500,_xlfn.NORM.INV(D901,'Input Parameters'!$E$20,'Input Parameters'!$F$20)))</f>
        <v>5500</v>
      </c>
      <c r="F901" s="10">
        <f t="shared" ref="F901:F964" ca="1" si="104">RAND()</f>
        <v>0.38861919250377297</v>
      </c>
      <c r="G901" s="61">
        <f ca="1">_xlfn.NORM.INV(F901,'Input Parameters'!$E$21,'Input Parameters'!$F$21)</f>
        <v>282.62625107740865</v>
      </c>
      <c r="H901" s="54">
        <f ca="1">EXP(E901*(1/'Input Parameters'!$E$22-1/G901))</f>
        <v>0.50207862729878072</v>
      </c>
      <c r="I901" s="10">
        <f t="shared" ref="I901:I964" ca="1" si="105">RAND()</f>
        <v>0.81992773995791723</v>
      </c>
      <c r="J901" s="29">
        <f ca="1">_xlfn.BETA.INV(I901,'Input Parameters'!$L$24,'Input Parameters'!$M$24,'Input Parameters'!$J$24,'Input Parameters'!$K$24)</f>
        <v>0.744898417038802</v>
      </c>
      <c r="K901" s="156">
        <f ca="1">('Input Parameters'!$E$25/'Input Parameters'!$E$31)^$J901</f>
        <v>4.7788069963642446E-3</v>
      </c>
      <c r="L901" s="66">
        <f ca="1">$H901*$C901*'Input Parameters'!$E$23*K901</f>
        <v>0.99472585982673178</v>
      </c>
      <c r="M901" s="23">
        <f t="shared" ref="M901:M964" ca="1" si="106">RAND()</f>
        <v>0.92250132991002587</v>
      </c>
      <c r="N901" s="15">
        <f ca="1">_xlfn.NORM.INV(M901,'Input Parameters'!$E$26,'Input Parameters'!$F$26)</f>
        <v>6.3864091507825502E-2</v>
      </c>
      <c r="O901" s="8">
        <f t="shared" ref="O901:O964" ca="1" si="107">RAND()</f>
        <v>0.33150434097326398</v>
      </c>
      <c r="P901" s="29">
        <f ca="1">_xlfn.LOGNORM.INV(O901,'Input Parameters'!$H$27,'Input Parameters'!$I$27)</f>
        <v>1.1740103854052861</v>
      </c>
      <c r="Q901" s="10"/>
      <c r="R901" s="15">
        <f>'Input Parameters'!$E$28</f>
        <v>12.7</v>
      </c>
      <c r="S901" s="10">
        <f t="shared" ref="S901:S964" ca="1" si="108">RAND()</f>
        <v>0.62071571974430861</v>
      </c>
      <c r="T901" s="25">
        <f ca="1">_xlfn.LOGNORM.INV(S901,'Input Parameters'!$H$29,'Input Parameters'!$I$29)</f>
        <v>60.276389726307862</v>
      </c>
      <c r="U901" s="10">
        <f t="shared" ref="U901:U964" ca="1" si="109">RAND()</f>
        <v>0.96459540689951928</v>
      </c>
      <c r="V901" s="29">
        <f ca="1">IF('Input Parameters'!$D$30="Beta",_xlfn.BETA.INV(U901,'Input Parameters'!$L$30,'Input Parameters'!$M$30,'Input Parameters'!$J$30,'Input Parameters'!$K$30),IF('Input Parameters'!$D$30="LogNorm",_xlfn.LOGNORM.INV(U901,'Input Parameters'!$H$30,'Input Parameters'!$I$30)))</f>
        <v>2.037392547202217</v>
      </c>
      <c r="W901" s="2">
        <f ca="1">N901+(P901-N901)*(1-ERF((T901-R901)/(2*SQRT(L901*'Input Parameters'!$E$31))))</f>
        <v>6.4689332671868216E-2</v>
      </c>
      <c r="X901">
        <f t="shared" ca="1" si="101"/>
        <v>1</v>
      </c>
      <c r="Y901" s="7"/>
    </row>
    <row r="902" spans="1:25" ht="15" customHeight="1" x14ac:dyDescent="0.3">
      <c r="A902" s="130">
        <v>895</v>
      </c>
      <c r="B902" s="10">
        <f t="shared" ca="1" si="102"/>
        <v>0.71525041935861688</v>
      </c>
      <c r="C902" s="57">
        <f ca="1">_xlfn.NORM.INV(B902,'Input Parameters'!$E$19,'Input Parameters'!$F$19)</f>
        <v>615.36269281540444</v>
      </c>
      <c r="D902" s="10">
        <f t="shared" ca="1" si="103"/>
        <v>0.67103827112542969</v>
      </c>
      <c r="E902" s="59">
        <f ca="1">IF(_xlfn.NORM.INV(D902,'Input Parameters'!$E$20,'Input Parameters'!$F$20)&lt;3500,3500,IF(_xlfn.NORM.INV(D902,'Input Parameters'!$E$20,'Input Parameters'!$F$20)&gt;5500,5500,_xlfn.NORM.INV(D902,'Input Parameters'!$E$20,'Input Parameters'!$F$20)))</f>
        <v>5109.9473674769915</v>
      </c>
      <c r="F902" s="10">
        <f t="shared" ca="1" si="104"/>
        <v>9.6911743999371525E-2</v>
      </c>
      <c r="G902" s="61">
        <f ca="1">_xlfn.NORM.INV(F902,'Input Parameters'!$E$21,'Input Parameters'!$F$21)</f>
        <v>274.63710087762604</v>
      </c>
      <c r="H902" s="54">
        <f ca="1">EXP(E902*(1/'Input Parameters'!$E$22-1/G902))</f>
        <v>0.31158387387666442</v>
      </c>
      <c r="I902" s="10">
        <f t="shared" ca="1" si="105"/>
        <v>0.93646455000722761</v>
      </c>
      <c r="J902" s="29">
        <f ca="1">_xlfn.BETA.INV(I902,'Input Parameters'!$L$24,'Input Parameters'!$M$24,'Input Parameters'!$J$24,'Input Parameters'!$K$24)</f>
        <v>0.82140839321223835</v>
      </c>
      <c r="K902" s="156">
        <f ca="1">('Input Parameters'!$E$25/'Input Parameters'!$E$31)^$J902</f>
        <v>2.7603099312968936E-3</v>
      </c>
      <c r="L902" s="66">
        <f ca="1">$H902*$C902*'Input Parameters'!$E$23*K902</f>
        <v>0.52925379832529773</v>
      </c>
      <c r="M902" s="23">
        <f t="shared" ca="1" si="106"/>
        <v>0.27169139526227237</v>
      </c>
      <c r="N902" s="15">
        <f ca="1">_xlfn.NORM.INV(M902,'Input Parameters'!$E$26,'Input Parameters'!$F$26)</f>
        <v>2.1238183738284275E-2</v>
      </c>
      <c r="O902" s="8">
        <f t="shared" ca="1" si="107"/>
        <v>0.77951188384934267</v>
      </c>
      <c r="P902" s="29">
        <f ca="1">_xlfn.LOGNORM.INV(O902,'Input Parameters'!$H$27,'Input Parameters'!$I$27)</f>
        <v>2.0019261024309274</v>
      </c>
      <c r="Q902" s="10"/>
      <c r="R902" s="15">
        <f>'Input Parameters'!$E$28</f>
        <v>12.7</v>
      </c>
      <c r="S902" s="10">
        <f t="shared" ca="1" si="108"/>
        <v>0.38512343362636059</v>
      </c>
      <c r="T902" s="25">
        <f ca="1">_xlfn.LOGNORM.INV(S902,'Input Parameters'!$H$29,'Input Parameters'!$I$29)</f>
        <v>56.353391762384646</v>
      </c>
      <c r="U902" s="10">
        <f t="shared" ca="1" si="109"/>
        <v>1.4211404737014655E-2</v>
      </c>
      <c r="V902" s="29">
        <f ca="1">IF('Input Parameters'!$D$30="Beta",_xlfn.BETA.INV(U902,'Input Parameters'!$L$30,'Input Parameters'!$M$30,'Input Parameters'!$J$30,'Input Parameters'!$K$30),IF('Input Parameters'!$D$30="LogNorm",_xlfn.LOGNORM.INV(U902,'Input Parameters'!$H$30,'Input Parameters'!$I$30)))</f>
        <v>0.42106729342130844</v>
      </c>
      <c r="W902" s="2">
        <f ca="1">N902+(P902-N902)*(1-ERF((T902-R902)/(2*SQRT(L902*'Input Parameters'!$E$31))))</f>
        <v>2.1281871953926394E-2</v>
      </c>
      <c r="X902">
        <f t="shared" ca="1" si="101"/>
        <v>1</v>
      </c>
      <c r="Y902" s="7"/>
    </row>
    <row r="903" spans="1:25" ht="15" customHeight="1" x14ac:dyDescent="0.3">
      <c r="A903" s="130">
        <v>896</v>
      </c>
      <c r="B903" s="10">
        <f t="shared" ca="1" si="102"/>
        <v>0.4442397957370936</v>
      </c>
      <c r="C903" s="57">
        <f ca="1">_xlfn.NORM.INV(B903,'Input Parameters'!$E$19,'Input Parameters'!$F$19)</f>
        <v>555.45070638548145</v>
      </c>
      <c r="D903" s="10">
        <f t="shared" ca="1" si="103"/>
        <v>0.92898034682598996</v>
      </c>
      <c r="E903" s="59">
        <f ca="1">IF(_xlfn.NORM.INV(D903,'Input Parameters'!$E$20,'Input Parameters'!$F$20)&lt;3500,3500,IF(_xlfn.NORM.INV(D903,'Input Parameters'!$E$20,'Input Parameters'!$F$20)&gt;5500,5500,_xlfn.NORM.INV(D903,'Input Parameters'!$E$20,'Input Parameters'!$F$20)))</f>
        <v>5500</v>
      </c>
      <c r="F903" s="10">
        <f t="shared" ca="1" si="104"/>
        <v>0.75195035886835071</v>
      </c>
      <c r="G903" s="61">
        <f ca="1">_xlfn.NORM.INV(F903,'Input Parameters'!$E$21,'Input Parameters'!$F$21)</f>
        <v>290.1998307466942</v>
      </c>
      <c r="H903" s="54">
        <f ca="1">EXP(E903*(1/'Input Parameters'!$E$22-1/G903))</f>
        <v>0.83432973906652452</v>
      </c>
      <c r="I903" s="10">
        <f t="shared" ca="1" si="105"/>
        <v>0.38819577139929373</v>
      </c>
      <c r="J903" s="29">
        <f ca="1">_xlfn.BETA.INV(I903,'Input Parameters'!$L$24,'Input Parameters'!$M$24,'Input Parameters'!$J$24,'Input Parameters'!$K$24)</f>
        <v>0.56087379056257858</v>
      </c>
      <c r="K903" s="156">
        <f ca="1">('Input Parameters'!$E$25/'Input Parameters'!$E$31)^$J903</f>
        <v>1.7891046172479823E-2</v>
      </c>
      <c r="L903" s="66">
        <f ca="1">$H903*$C903*'Input Parameters'!$E$23*K903</f>
        <v>8.2912304046020147</v>
      </c>
      <c r="M903" s="23">
        <f t="shared" ca="1" si="106"/>
        <v>0.40935392550522143</v>
      </c>
      <c r="N903" s="15">
        <f ca="1">_xlfn.NORM.INV(M903,'Input Parameters'!$E$26,'Input Parameters'!$F$26)</f>
        <v>2.9186648104613234E-2</v>
      </c>
      <c r="O903" s="8">
        <f t="shared" ca="1" si="107"/>
        <v>0.61734490076338266</v>
      </c>
      <c r="P903" s="29">
        <f ca="1">_xlfn.LOGNORM.INV(O903,'Input Parameters'!$H$27,'Input Parameters'!$I$27)</f>
        <v>1.6246268519982616</v>
      </c>
      <c r="Q903" s="10"/>
      <c r="R903" s="15">
        <f>'Input Parameters'!$E$28</f>
        <v>12.7</v>
      </c>
      <c r="S903" s="10">
        <f t="shared" ca="1" si="108"/>
        <v>0.26041074474258497</v>
      </c>
      <c r="T903" s="25">
        <f ca="1">_xlfn.LOGNORM.INV(S903,'Input Parameters'!$H$29,'Input Parameters'!$I$29)</f>
        <v>54.181725978176914</v>
      </c>
      <c r="U903" s="10">
        <f t="shared" ca="1" si="109"/>
        <v>0.56742103372295649</v>
      </c>
      <c r="V903" s="29">
        <f ca="1">IF('Input Parameters'!$D$30="Beta",_xlfn.BETA.INV(U903,'Input Parameters'!$L$30,'Input Parameters'!$M$30,'Input Parameters'!$J$30,'Input Parameters'!$K$30),IF('Input Parameters'!$D$30="LogNorm",_xlfn.LOGNORM.INV(U903,'Input Parameters'!$H$30,'Input Parameters'!$I$30)))</f>
        <v>1.0684098697198401</v>
      </c>
      <c r="W903" s="2">
        <f ca="1">N903+(P903-N903)*(1-ERF((T903-R903)/(2*SQRT(L903*'Input Parameters'!$E$31))))</f>
        <v>0.52115815725226688</v>
      </c>
      <c r="X903">
        <f t="shared" ca="1" si="101"/>
        <v>1</v>
      </c>
      <c r="Y903" s="7"/>
    </row>
    <row r="904" spans="1:25" ht="15" customHeight="1" x14ac:dyDescent="0.3">
      <c r="A904" s="130">
        <v>897</v>
      </c>
      <c r="B904" s="10">
        <f t="shared" ca="1" si="102"/>
        <v>9.5924014676509128E-2</v>
      </c>
      <c r="C904" s="57">
        <f ca="1">_xlfn.NORM.INV(B904,'Input Parameters'!$E$19,'Input Parameters'!$F$19)</f>
        <v>457.01637710553177</v>
      </c>
      <c r="D904" s="10">
        <f t="shared" ca="1" si="103"/>
        <v>0.55994651292172803</v>
      </c>
      <c r="E904" s="59">
        <f ca="1">IF(_xlfn.NORM.INV(D904,'Input Parameters'!$E$20,'Input Parameters'!$F$20)&lt;3500,3500,IF(_xlfn.NORM.INV(D904,'Input Parameters'!$E$20,'Input Parameters'!$F$20)&gt;5500,5500,_xlfn.NORM.INV(D904,'Input Parameters'!$E$20,'Input Parameters'!$F$20)))</f>
        <v>4905.5835256390001</v>
      </c>
      <c r="F904" s="10">
        <f t="shared" ca="1" si="104"/>
        <v>4.3909302244269033E-2</v>
      </c>
      <c r="G904" s="61">
        <f ca="1">_xlfn.NORM.INV(F904,'Input Parameters'!$E$21,'Input Parameters'!$F$21)</f>
        <v>271.43283419273172</v>
      </c>
      <c r="H904" s="54">
        <f ca="1">EXP(E904*(1/'Input Parameters'!$E$22-1/G904))</f>
        <v>0.26439456172572762</v>
      </c>
      <c r="I904" s="10">
        <f t="shared" ca="1" si="105"/>
        <v>0.78839165512307929</v>
      </c>
      <c r="J904" s="29">
        <f ca="1">_xlfn.BETA.INV(I904,'Input Parameters'!$L$24,'Input Parameters'!$M$24,'Input Parameters'!$J$24,'Input Parameters'!$K$24)</f>
        <v>0.72902825924439973</v>
      </c>
      <c r="K904" s="156">
        <f ca="1">('Input Parameters'!$E$25/'Input Parameters'!$E$31)^$J904</f>
        <v>5.3550297924462795E-3</v>
      </c>
      <c r="L904" s="66">
        <f ca="1">$H904*$C904*'Input Parameters'!$E$23*K904</f>
        <v>0.64706241240939688</v>
      </c>
      <c r="M904" s="23">
        <f t="shared" ca="1" si="106"/>
        <v>0.52608017915000327</v>
      </c>
      <c r="N904" s="15">
        <f ca="1">_xlfn.NORM.INV(M904,'Input Parameters'!$E$26,'Input Parameters'!$F$26)</f>
        <v>3.537381891307205E-2</v>
      </c>
      <c r="O904" s="8">
        <f t="shared" ca="1" si="107"/>
        <v>0.85823785681286591</v>
      </c>
      <c r="P904" s="29">
        <f ca="1">_xlfn.LOGNORM.INV(O904,'Input Parameters'!$H$27,'Input Parameters'!$I$27)</f>
        <v>2.2879798887661318</v>
      </c>
      <c r="Q904" s="10"/>
      <c r="R904" s="15">
        <f>'Input Parameters'!$E$28</f>
        <v>12.7</v>
      </c>
      <c r="S904" s="10">
        <f t="shared" ca="1" si="108"/>
        <v>0.92667918785199554</v>
      </c>
      <c r="T904" s="25">
        <f ca="1">_xlfn.LOGNORM.INV(S904,'Input Parameters'!$H$29,'Input Parameters'!$I$29)</f>
        <v>68.53854534598166</v>
      </c>
      <c r="U904" s="10">
        <f t="shared" ca="1" si="109"/>
        <v>0.7009042765202167</v>
      </c>
      <c r="V904" s="29">
        <f ca="1">IF('Input Parameters'!$D$30="Beta",_xlfn.BETA.INV(U904,'Input Parameters'!$L$30,'Input Parameters'!$M$30,'Input Parameters'!$J$30,'Input Parameters'!$K$30),IF('Input Parameters'!$D$30="LogNorm",_xlfn.LOGNORM.INV(U904,'Input Parameters'!$H$30,'Input Parameters'!$I$30)))</f>
        <v>1.2300172248375243</v>
      </c>
      <c r="W904" s="2">
        <f ca="1">N904+(P904-N904)*(1-ERF((T904-R904)/(2*SQRT(L904*'Input Parameters'!$E$31))))</f>
        <v>3.5375886588064155E-2</v>
      </c>
      <c r="X904">
        <f t="shared" ca="1" si="101"/>
        <v>1</v>
      </c>
      <c r="Y904" s="7"/>
    </row>
    <row r="905" spans="1:25" ht="15" customHeight="1" x14ac:dyDescent="0.3">
      <c r="A905" s="130">
        <v>898</v>
      </c>
      <c r="B905" s="10">
        <f t="shared" ca="1" si="102"/>
        <v>0.95286559450419672</v>
      </c>
      <c r="C905" s="57">
        <f ca="1">_xlfn.NORM.INV(B905,'Input Parameters'!$E$19,'Input Parameters'!$F$19)</f>
        <v>708.69361014125184</v>
      </c>
      <c r="D905" s="10">
        <f t="shared" ca="1" si="103"/>
        <v>0.69372074710486475</v>
      </c>
      <c r="E905" s="59">
        <f ca="1">IF(_xlfn.NORM.INV(D905,'Input Parameters'!$E$20,'Input Parameters'!$F$20)&lt;3500,3500,IF(_xlfn.NORM.INV(D905,'Input Parameters'!$E$20,'Input Parameters'!$F$20)&gt;5500,5500,_xlfn.NORM.INV(D905,'Input Parameters'!$E$20,'Input Parameters'!$F$20)))</f>
        <v>5154.4973226972661</v>
      </c>
      <c r="F905" s="10">
        <f t="shared" ca="1" si="104"/>
        <v>0.89338771571744802</v>
      </c>
      <c r="G905" s="61">
        <f ca="1">_xlfn.NORM.INV(F905,'Input Parameters'!$E$21,'Input Parameters'!$F$21)</f>
        <v>294.63371558896006</v>
      </c>
      <c r="H905" s="54">
        <f ca="1">EXP(E905*(1/'Input Parameters'!$E$22-1/G905))</f>
        <v>1.1024629567530229</v>
      </c>
      <c r="I905" s="10">
        <f t="shared" ca="1" si="105"/>
        <v>0.29767135519600352</v>
      </c>
      <c r="J905" s="29">
        <f ca="1">_xlfn.BETA.INV(I905,'Input Parameters'!$L$24,'Input Parameters'!$M$24,'Input Parameters'!$J$24,'Input Parameters'!$K$24)</f>
        <v>0.52004618684450132</v>
      </c>
      <c r="K905" s="156">
        <f ca="1">('Input Parameters'!$E$25/'Input Parameters'!$E$31)^$J905</f>
        <v>2.3979016554773025E-2</v>
      </c>
      <c r="L905" s="66">
        <f ca="1">$H905*$C905*'Input Parameters'!$E$23*K905</f>
        <v>18.735008325713032</v>
      </c>
      <c r="M905" s="23">
        <f t="shared" ca="1" si="106"/>
        <v>0.90820060172472683</v>
      </c>
      <c r="N905" s="15">
        <f ca="1">_xlfn.NORM.INV(M905,'Input Parameters'!$E$26,'Input Parameters'!$F$26)</f>
        <v>6.1924868403516999E-2</v>
      </c>
      <c r="O905" s="8">
        <f t="shared" ca="1" si="107"/>
        <v>0.30103552981322301</v>
      </c>
      <c r="P905" s="29">
        <f ca="1">_xlfn.LOGNORM.INV(O905,'Input Parameters'!$H$27,'Input Parameters'!$I$27)</f>
        <v>1.1303507353712823</v>
      </c>
      <c r="Q905" s="10"/>
      <c r="R905" s="15">
        <f>'Input Parameters'!$E$28</f>
        <v>12.7</v>
      </c>
      <c r="S905" s="10">
        <f t="shared" ca="1" si="108"/>
        <v>0.55534599883558966</v>
      </c>
      <c r="T905" s="25">
        <f ca="1">_xlfn.LOGNORM.INV(S905,'Input Parameters'!$H$29,'Input Parameters'!$I$29)</f>
        <v>59.148914186488014</v>
      </c>
      <c r="U905" s="10">
        <f t="shared" ca="1" si="109"/>
        <v>0.29097220650605893</v>
      </c>
      <c r="V905" s="29">
        <f ca="1">IF('Input Parameters'!$D$30="Beta",_xlfn.BETA.INV(U905,'Input Parameters'!$L$30,'Input Parameters'!$M$30,'Input Parameters'!$J$30,'Input Parameters'!$K$30),IF('Input Parameters'!$D$30="LogNorm",_xlfn.LOGNORM.INV(U905,'Input Parameters'!$H$30,'Input Parameters'!$I$30)))</f>
        <v>0.80420669808992518</v>
      </c>
      <c r="W905" s="2">
        <f ca="1">N905+(P905-N905)*(1-ERF((T905-R905)/(2*SQRT(L905*'Input Parameters'!$E$31))))</f>
        <v>0.54054292337055043</v>
      </c>
      <c r="X905">
        <f t="shared" ref="X905:X968" ca="1" si="110">IFERROR(IF(W905&gt;V905,0,1),0)</f>
        <v>1</v>
      </c>
      <c r="Y905" s="7"/>
    </row>
    <row r="906" spans="1:25" ht="15" customHeight="1" x14ac:dyDescent="0.3">
      <c r="A906" s="130">
        <v>899</v>
      </c>
      <c r="B906" s="10">
        <f t="shared" ca="1" si="102"/>
        <v>0.48459891505473551</v>
      </c>
      <c r="C906" s="57">
        <f ca="1">_xlfn.NORM.INV(B906,'Input Parameters'!$E$19,'Input Parameters'!$F$19)</f>
        <v>564.03708413197387</v>
      </c>
      <c r="D906" s="10">
        <f t="shared" ca="1" si="103"/>
        <v>9.6337973589573522E-2</v>
      </c>
      <c r="E906" s="59">
        <f ca="1">IF(_xlfn.NORM.INV(D906,'Input Parameters'!$E$20,'Input Parameters'!$F$20)&lt;3500,3500,IF(_xlfn.NORM.INV(D906,'Input Parameters'!$E$20,'Input Parameters'!$F$20)&gt;5500,5500,_xlfn.NORM.INV(D906,'Input Parameters'!$E$20,'Input Parameters'!$F$20)))</f>
        <v>3888.1074280332982</v>
      </c>
      <c r="F906" s="10">
        <f t="shared" ca="1" si="104"/>
        <v>0.61250938817400924</v>
      </c>
      <c r="G906" s="61">
        <f ca="1">_xlfn.NORM.INV(F906,'Input Parameters'!$E$21,'Input Parameters'!$F$21)</f>
        <v>287.09690195679286</v>
      </c>
      <c r="H906" s="54">
        <f ca="1">EXP(E906*(1/'Input Parameters'!$E$22-1/G906))</f>
        <v>0.76120783635143574</v>
      </c>
      <c r="I906" s="10">
        <f t="shared" ca="1" si="105"/>
        <v>0.84433933340760448</v>
      </c>
      <c r="J906" s="29">
        <f ca="1">_xlfn.BETA.INV(I906,'Input Parameters'!$L$24,'Input Parameters'!$M$24,'Input Parameters'!$J$24,'Input Parameters'!$K$24)</f>
        <v>0.75806067175262404</v>
      </c>
      <c r="K906" s="156">
        <f ca="1">('Input Parameters'!$E$25/'Input Parameters'!$E$31)^$J906</f>
        <v>4.3482387176912137E-3</v>
      </c>
      <c r="L906" s="66">
        <f ca="1">$H906*$C906*'Input Parameters'!$E$23*K906</f>
        <v>1.8669138951004014</v>
      </c>
      <c r="M906" s="23">
        <f t="shared" ca="1" si="106"/>
        <v>0.6499237092257486</v>
      </c>
      <c r="N906" s="15">
        <f ca="1">_xlfn.NORM.INV(M906,'Input Parameters'!$E$26,'Input Parameters'!$F$26)</f>
        <v>4.2087404613659264E-2</v>
      </c>
      <c r="O906" s="8">
        <f t="shared" ca="1" si="107"/>
        <v>0.63008126212835702</v>
      </c>
      <c r="P906" s="29">
        <f ca="1">_xlfn.LOGNORM.INV(O906,'Input Parameters'!$H$27,'Input Parameters'!$I$27)</f>
        <v>1.6489235325942644</v>
      </c>
      <c r="Q906" s="10"/>
      <c r="R906" s="15">
        <f>'Input Parameters'!$E$28</f>
        <v>12.7</v>
      </c>
      <c r="S906" s="10">
        <f t="shared" ca="1" si="108"/>
        <v>0.39364713474812774</v>
      </c>
      <c r="T906" s="25">
        <f ca="1">_xlfn.LOGNORM.INV(S906,'Input Parameters'!$H$29,'Input Parameters'!$I$29)</f>
        <v>56.494192008249804</v>
      </c>
      <c r="U906" s="10">
        <f t="shared" ca="1" si="109"/>
        <v>0.53587233900039777</v>
      </c>
      <c r="V906" s="29">
        <f ca="1">IF('Input Parameters'!$D$30="Beta",_xlfn.BETA.INV(U906,'Input Parameters'!$L$30,'Input Parameters'!$M$30,'Input Parameters'!$J$30,'Input Parameters'!$K$30),IF('Input Parameters'!$D$30="LogNorm",_xlfn.LOGNORM.INV(U906,'Input Parameters'!$H$30,'Input Parameters'!$I$30)))</f>
        <v>1.0353232747114773</v>
      </c>
      <c r="W906" s="2">
        <f ca="1">N906+(P906-N906)*(1-ERF((T906-R906)/(2*SQRT(L906*'Input Parameters'!$E$31))))</f>
        <v>7.9729155894545212E-2</v>
      </c>
      <c r="X906">
        <f t="shared" ca="1" si="110"/>
        <v>1</v>
      </c>
      <c r="Y906" s="7"/>
    </row>
    <row r="907" spans="1:25" ht="15" customHeight="1" x14ac:dyDescent="0.3">
      <c r="A907" s="130">
        <v>900</v>
      </c>
      <c r="B907" s="10">
        <f t="shared" ca="1" si="102"/>
        <v>0.77596013412915232</v>
      </c>
      <c r="C907" s="57">
        <f ca="1">_xlfn.NORM.INV(B907,'Input Parameters'!$E$19,'Input Parameters'!$F$19)</f>
        <v>631.40341449174787</v>
      </c>
      <c r="D907" s="10">
        <f t="shared" ca="1" si="103"/>
        <v>1.3622508205581862E-2</v>
      </c>
      <c r="E907" s="59">
        <f ca="1">IF(_xlfn.NORM.INV(D907,'Input Parameters'!$E$20,'Input Parameters'!$F$20)&lt;3500,3500,IF(_xlfn.NORM.INV(D907,'Input Parameters'!$E$20,'Input Parameters'!$F$20)&gt;5500,5500,_xlfn.NORM.INV(D907,'Input Parameters'!$E$20,'Input Parameters'!$F$20)))</f>
        <v>3500</v>
      </c>
      <c r="F907" s="10">
        <f t="shared" ca="1" si="104"/>
        <v>0.56220616675483803</v>
      </c>
      <c r="G907" s="61">
        <f ca="1">_xlfn.NORM.INV(F907,'Input Parameters'!$E$21,'Input Parameters'!$F$21)</f>
        <v>286.08060111698495</v>
      </c>
      <c r="H907" s="54">
        <f ca="1">EXP(E907*(1/'Input Parameters'!$E$22-1/G907))</f>
        <v>0.74907074577246924</v>
      </c>
      <c r="I907" s="10">
        <f t="shared" ca="1" si="105"/>
        <v>0.54291943323963887</v>
      </c>
      <c r="J907" s="29">
        <f ca="1">_xlfn.BETA.INV(I907,'Input Parameters'!$L$24,'Input Parameters'!$M$24,'Input Parameters'!$J$24,'Input Parameters'!$K$24)</f>
        <v>0.62442851454896808</v>
      </c>
      <c r="K907" s="156">
        <f ca="1">('Input Parameters'!$E$25/'Input Parameters'!$E$31)^$J907</f>
        <v>1.1340580960962439E-2</v>
      </c>
      <c r="L907" s="66">
        <f ca="1">$H907*$C907*'Input Parameters'!$E$23*K907</f>
        <v>5.3637072480606465</v>
      </c>
      <c r="M907" s="23">
        <f t="shared" ca="1" si="106"/>
        <v>3.4238281553145455E-2</v>
      </c>
      <c r="N907" s="15">
        <f ca="1">_xlfn.NORM.INV(M907,'Input Parameters'!$E$26,'Input Parameters'!$F$26)</f>
        <v>-4.25901404379566E-3</v>
      </c>
      <c r="O907" s="8">
        <f t="shared" ca="1" si="107"/>
        <v>0.83181755717796235</v>
      </c>
      <c r="P907" s="29">
        <f ca="1">_xlfn.LOGNORM.INV(O907,'Input Parameters'!$H$27,'Input Parameters'!$I$27)</f>
        <v>2.1782757720574661</v>
      </c>
      <c r="Q907" s="10"/>
      <c r="R907" s="15">
        <f>'Input Parameters'!$E$28</f>
        <v>12.7</v>
      </c>
      <c r="S907" s="10">
        <f t="shared" ca="1" si="108"/>
        <v>2.0330044368342071E-2</v>
      </c>
      <c r="T907" s="25">
        <f ca="1">_xlfn.LOGNORM.INV(S907,'Input Parameters'!$H$29,'Input Parameters'!$I$29)</f>
        <v>46.27542357402524</v>
      </c>
      <c r="U907" s="10">
        <f t="shared" ca="1" si="109"/>
        <v>0.62241319081152091</v>
      </c>
      <c r="V907" s="29">
        <f ca="1">IF('Input Parameters'!$D$30="Beta",_xlfn.BETA.INV(U907,'Input Parameters'!$L$30,'Input Parameters'!$M$30,'Input Parameters'!$J$30,'Input Parameters'!$K$30),IF('Input Parameters'!$D$30="LogNorm",_xlfn.LOGNORM.INV(U907,'Input Parameters'!$H$30,'Input Parameters'!$I$30)))</f>
        <v>1.1299502166479352</v>
      </c>
      <c r="W907" s="2">
        <f ca="1">N907+(P907-N907)*(1-ERF((T907-R907)/(2*SQRT(L907*'Input Parameters'!$E$31))))</f>
        <v>0.66208498653340497</v>
      </c>
      <c r="X907">
        <f t="shared" ca="1" si="110"/>
        <v>1</v>
      </c>
      <c r="Y907" s="7"/>
    </row>
    <row r="908" spans="1:25" ht="15" customHeight="1" x14ac:dyDescent="0.3">
      <c r="A908" s="130">
        <v>901</v>
      </c>
      <c r="B908" s="10">
        <f t="shared" ca="1" si="102"/>
        <v>0.32854434275263533</v>
      </c>
      <c r="C908" s="57">
        <f ca="1">_xlfn.NORM.INV(B908,'Input Parameters'!$E$19,'Input Parameters'!$F$19)</f>
        <v>529.78738807925674</v>
      </c>
      <c r="D908" s="10">
        <f t="shared" ca="1" si="103"/>
        <v>0.57317428360716616</v>
      </c>
      <c r="E908" s="59">
        <f ca="1">IF(_xlfn.NORM.INV(D908,'Input Parameters'!$E$20,'Input Parameters'!$F$20)&lt;3500,3500,IF(_xlfn.NORM.INV(D908,'Input Parameters'!$E$20,'Input Parameters'!$F$20)&gt;5500,5500,_xlfn.NORM.INV(D908,'Input Parameters'!$E$20,'Input Parameters'!$F$20)))</f>
        <v>4929.1230452032578</v>
      </c>
      <c r="F908" s="10">
        <f t="shared" ca="1" si="104"/>
        <v>0.94295890670663385</v>
      </c>
      <c r="G908" s="61">
        <f ca="1">_xlfn.NORM.INV(F908,'Input Parameters'!$E$21,'Input Parameters'!$F$21)</f>
        <v>297.26964712799264</v>
      </c>
      <c r="H908" s="54">
        <f ca="1">EXP(E908*(1/'Input Parameters'!$E$22-1/G908))</f>
        <v>1.2733177345781967</v>
      </c>
      <c r="I908" s="10">
        <f t="shared" ca="1" si="105"/>
        <v>0.91440855352583172</v>
      </c>
      <c r="J908" s="29">
        <f ca="1">_xlfn.BETA.INV(I908,'Input Parameters'!$L$24,'Input Parameters'!$M$24,'Input Parameters'!$J$24,'Input Parameters'!$K$24)</f>
        <v>0.80311764937441033</v>
      </c>
      <c r="K908" s="156">
        <f ca="1">('Input Parameters'!$E$25/'Input Parameters'!$E$31)^$J908</f>
        <v>3.1473237584975261E-3</v>
      </c>
      <c r="L908" s="66">
        <f ca="1">$H908*$C908*'Input Parameters'!$E$23*K908</f>
        <v>2.1231458223734121</v>
      </c>
      <c r="M908" s="23">
        <f t="shared" ca="1" si="106"/>
        <v>0.18901239901683864</v>
      </c>
      <c r="N908" s="15">
        <f ca="1">_xlfn.NORM.INV(M908,'Input Parameters'!$E$26,'Input Parameters'!$F$26)</f>
        <v>1.5487628330519219E-2</v>
      </c>
      <c r="O908" s="8">
        <f t="shared" ca="1" si="107"/>
        <v>0.49469689227471791</v>
      </c>
      <c r="P908" s="29">
        <f ca="1">_xlfn.LOGNORM.INV(O908,'Input Parameters'!$H$27,'Input Parameters'!$I$27)</f>
        <v>1.4152848087514596</v>
      </c>
      <c r="Q908" s="10"/>
      <c r="R908" s="15">
        <f>'Input Parameters'!$E$28</f>
        <v>12.7</v>
      </c>
      <c r="S908" s="10">
        <f t="shared" ca="1" si="108"/>
        <v>0.20999699916191172</v>
      </c>
      <c r="T908" s="25">
        <f ca="1">_xlfn.LOGNORM.INV(S908,'Input Parameters'!$H$29,'Input Parameters'!$I$29)</f>
        <v>53.191114152724445</v>
      </c>
      <c r="U908" s="10">
        <f t="shared" ca="1" si="109"/>
        <v>0.55948298053965873</v>
      </c>
      <c r="V908" s="29">
        <f ca="1">IF('Input Parameters'!$D$30="Beta",_xlfn.BETA.INV(U908,'Input Parameters'!$L$30,'Input Parameters'!$M$30,'Input Parameters'!$J$30,'Input Parameters'!$K$30),IF('Input Parameters'!$D$30="LogNorm",_xlfn.LOGNORM.INV(U908,'Input Parameters'!$H$30,'Input Parameters'!$I$30)))</f>
        <v>1.0599523689664276</v>
      </c>
      <c r="W908" s="2">
        <f ca="1">N908+(P908-N908)*(1-ERF((T908-R908)/(2*SQRT(L908*'Input Parameters'!$E$31))))</f>
        <v>8.4663210648058873E-2</v>
      </c>
      <c r="X908">
        <f t="shared" ca="1" si="110"/>
        <v>1</v>
      </c>
      <c r="Y908" s="7"/>
    </row>
    <row r="909" spans="1:25" ht="15" customHeight="1" x14ac:dyDescent="0.3">
      <c r="A909" s="130">
        <v>902</v>
      </c>
      <c r="B909" s="10">
        <f t="shared" ca="1" si="102"/>
        <v>0.6101895038803552</v>
      </c>
      <c r="C909" s="57">
        <f ca="1">_xlfn.NORM.INV(B909,'Input Parameters'!$E$19,'Input Parameters'!$F$19)</f>
        <v>590.9441968653615</v>
      </c>
      <c r="D909" s="10">
        <f t="shared" ca="1" si="103"/>
        <v>0.45999837690846046</v>
      </c>
      <c r="E909" s="59">
        <f ca="1">IF(_xlfn.NORM.INV(D909,'Input Parameters'!$E$20,'Input Parameters'!$F$20)&lt;3500,3500,IF(_xlfn.NORM.INV(D909,'Input Parameters'!$E$20,'Input Parameters'!$F$20)&gt;5500,5500,_xlfn.NORM.INV(D909,'Input Parameters'!$E$20,'Input Parameters'!$F$20)))</f>
        <v>4729.6935333006058</v>
      </c>
      <c r="F909" s="10">
        <f t="shared" ca="1" si="104"/>
        <v>0.71035183219497455</v>
      </c>
      <c r="G909" s="61">
        <f ca="1">_xlfn.NORM.INV(F909,'Input Parameters'!$E$21,'Input Parameters'!$F$21)</f>
        <v>289.2076849808675</v>
      </c>
      <c r="H909" s="54">
        <f ca="1">EXP(E909*(1/'Input Parameters'!$E$22-1/G909))</f>
        <v>0.80923144448304618</v>
      </c>
      <c r="I909" s="10">
        <f t="shared" ca="1" si="105"/>
        <v>1.5584951172610828E-2</v>
      </c>
      <c r="J909" s="29">
        <f ca="1">_xlfn.BETA.INV(I909,'Input Parameters'!$L$24,'Input Parameters'!$M$24,'Input Parameters'!$J$24,'Input Parameters'!$K$24)</f>
        <v>0.2675692238338937</v>
      </c>
      <c r="K909" s="156">
        <f ca="1">('Input Parameters'!$E$25/'Input Parameters'!$E$31)^$J909</f>
        <v>0.14669193121333809</v>
      </c>
      <c r="L909" s="66">
        <f ca="1">$H909*$C909*'Input Parameters'!$E$23*K909</f>
        <v>70.149640260287399</v>
      </c>
      <c r="M909" s="23">
        <f t="shared" ca="1" si="106"/>
        <v>0.70579704626143402</v>
      </c>
      <c r="N909" s="15">
        <f ca="1">_xlfn.NORM.INV(M909,'Input Parameters'!$E$26,'Input Parameters'!$F$26)</f>
        <v>4.5364097894467242E-2</v>
      </c>
      <c r="O909" s="8">
        <f t="shared" ca="1" si="107"/>
        <v>8.0081650840560625E-2</v>
      </c>
      <c r="P909" s="29">
        <f ca="1">_xlfn.LOGNORM.INV(O909,'Input Parameters'!$H$27,'Input Parameters'!$I$27)</f>
        <v>0.76478214907563191</v>
      </c>
      <c r="Q909" s="10"/>
      <c r="R909" s="15">
        <f>'Input Parameters'!$E$28</f>
        <v>12.7</v>
      </c>
      <c r="S909" s="10">
        <f t="shared" ca="1" si="108"/>
        <v>4.9496824956964725E-2</v>
      </c>
      <c r="T909" s="25">
        <f ca="1">_xlfn.LOGNORM.INV(S909,'Input Parameters'!$H$29,'Input Parameters'!$I$29)</f>
        <v>48.385928200733439</v>
      </c>
      <c r="U909" s="10">
        <f t="shared" ca="1" si="109"/>
        <v>0.21332512617568411</v>
      </c>
      <c r="V909" s="29">
        <f ca="1">IF('Input Parameters'!$D$30="Beta",_xlfn.BETA.INV(U909,'Input Parameters'!$L$30,'Input Parameters'!$M$30,'Input Parameters'!$J$30,'Input Parameters'!$K$30),IF('Input Parameters'!$D$30="LogNorm",_xlfn.LOGNORM.INV(U909,'Input Parameters'!$H$30,'Input Parameters'!$I$30)))</f>
        <v>0.73031953483006029</v>
      </c>
      <c r="W909" s="2">
        <f ca="1">N909+(P909-N909)*(1-ERF((T909-R909)/(2*SQRT(L909*'Input Parameters'!$E$31))))</f>
        <v>0.59442505806264745</v>
      </c>
      <c r="X909">
        <f t="shared" ca="1" si="110"/>
        <v>1</v>
      </c>
      <c r="Y909" s="7"/>
    </row>
    <row r="910" spans="1:25" ht="15" customHeight="1" x14ac:dyDescent="0.3">
      <c r="A910" s="130">
        <v>903</v>
      </c>
      <c r="B910" s="10">
        <f t="shared" ca="1" si="102"/>
        <v>0.59981096998273864</v>
      </c>
      <c r="C910" s="57">
        <f ca="1">_xlfn.NORM.INV(B910,'Input Parameters'!$E$19,'Input Parameters'!$F$19)</f>
        <v>588.66648854068148</v>
      </c>
      <c r="D910" s="10">
        <f t="shared" ca="1" si="103"/>
        <v>0.58311412337960822</v>
      </c>
      <c r="E910" s="59">
        <f ca="1">IF(_xlfn.NORM.INV(D910,'Input Parameters'!$E$20,'Input Parameters'!$F$20)&lt;3500,3500,IF(_xlfn.NORM.INV(D910,'Input Parameters'!$E$20,'Input Parameters'!$F$20)&gt;5500,5500,_xlfn.NORM.INV(D910,'Input Parameters'!$E$20,'Input Parameters'!$F$20)))</f>
        <v>4946.906653887947</v>
      </c>
      <c r="F910" s="10">
        <f t="shared" ca="1" si="104"/>
        <v>0.27457013716451462</v>
      </c>
      <c r="G910" s="61">
        <f ca="1">_xlfn.NORM.INV(F910,'Input Parameters'!$E$21,'Input Parameters'!$F$21)</f>
        <v>280.14147562467986</v>
      </c>
      <c r="H910" s="54">
        <f ca="1">EXP(E910*(1/'Input Parameters'!$E$22-1/G910))</f>
        <v>0.46072177466916736</v>
      </c>
      <c r="I910" s="10">
        <f t="shared" ca="1" si="105"/>
        <v>0.71230914780292587</v>
      </c>
      <c r="J910" s="29">
        <f ca="1">_xlfn.BETA.INV(I910,'Input Parameters'!$L$24,'Input Parameters'!$M$24,'Input Parameters'!$J$24,'Input Parameters'!$K$24)</f>
        <v>0.69418886137345082</v>
      </c>
      <c r="K910" s="156">
        <f ca="1">('Input Parameters'!$E$25/'Input Parameters'!$E$31)^$J910</f>
        <v>6.8754586273066399E-3</v>
      </c>
      <c r="L910" s="66">
        <f ca="1">$H910*$C910*'Input Parameters'!$E$23*K910</f>
        <v>1.8647032363457074</v>
      </c>
      <c r="M910" s="23">
        <f t="shared" ca="1" si="106"/>
        <v>0.39842724228430848</v>
      </c>
      <c r="N910" s="15">
        <f ca="1">_xlfn.NORM.INV(M910,'Input Parameters'!$E$26,'Input Parameters'!$F$26)</f>
        <v>2.8594177806047109E-2</v>
      </c>
      <c r="O910" s="8">
        <f t="shared" ca="1" si="107"/>
        <v>0.85989006111501531</v>
      </c>
      <c r="P910" s="29">
        <f ca="1">_xlfn.LOGNORM.INV(O910,'Input Parameters'!$H$27,'Input Parameters'!$I$27)</f>
        <v>2.295472111027173</v>
      </c>
      <c r="Q910" s="10"/>
      <c r="R910" s="15">
        <f>'Input Parameters'!$E$28</f>
        <v>12.7</v>
      </c>
      <c r="S910" s="10">
        <f t="shared" ca="1" si="108"/>
        <v>0.76072345250666806</v>
      </c>
      <c r="T910" s="25">
        <f ca="1">_xlfn.LOGNORM.INV(S910,'Input Parameters'!$H$29,'Input Parameters'!$I$29)</f>
        <v>63.054058550127955</v>
      </c>
      <c r="U910" s="10">
        <f t="shared" ca="1" si="109"/>
        <v>0.62023655752629847</v>
      </c>
      <c r="V910" s="29">
        <f ca="1">IF('Input Parameters'!$D$30="Beta",_xlfn.BETA.INV(U910,'Input Parameters'!$L$30,'Input Parameters'!$M$30,'Input Parameters'!$J$30,'Input Parameters'!$K$30),IF('Input Parameters'!$D$30="LogNorm",_xlfn.LOGNORM.INV(U910,'Input Parameters'!$H$30,'Input Parameters'!$I$30)))</f>
        <v>1.1274030889298583</v>
      </c>
      <c r="W910" s="2">
        <f ca="1">N910+(P910-N910)*(1-ERF((T910-R910)/(2*SQRT(L910*'Input Parameters'!$E$31))))</f>
        <v>4.9272996779384265E-2</v>
      </c>
      <c r="X910">
        <f t="shared" ca="1" si="110"/>
        <v>1</v>
      </c>
      <c r="Y910" s="7"/>
    </row>
    <row r="911" spans="1:25" ht="15" customHeight="1" x14ac:dyDescent="0.3">
      <c r="A911" s="130">
        <v>904</v>
      </c>
      <c r="B911" s="10">
        <f t="shared" ca="1" si="102"/>
        <v>0.82129946441036839</v>
      </c>
      <c r="C911" s="57">
        <f ca="1">_xlfn.NORM.INV(B911,'Input Parameters'!$E$19,'Input Parameters'!$F$19)</f>
        <v>645.06776615796025</v>
      </c>
      <c r="D911" s="10">
        <f t="shared" ca="1" si="103"/>
        <v>9.4747084105649026E-2</v>
      </c>
      <c r="E911" s="59">
        <f ca="1">IF(_xlfn.NORM.INV(D911,'Input Parameters'!$E$20,'Input Parameters'!$F$20)&lt;3500,3500,IF(_xlfn.NORM.INV(D911,'Input Parameters'!$E$20,'Input Parameters'!$F$20)&gt;5500,5500,_xlfn.NORM.INV(D911,'Input Parameters'!$E$20,'Input Parameters'!$F$20)))</f>
        <v>3881.5461264288047</v>
      </c>
      <c r="F911" s="10">
        <f t="shared" ca="1" si="104"/>
        <v>5.091823731490086E-4</v>
      </c>
      <c r="G911" s="61">
        <f ca="1">_xlfn.NORM.INV(F911,'Input Parameters'!$E$21,'Input Parameters'!$F$21)</f>
        <v>259.02672969273073</v>
      </c>
      <c r="H911" s="54">
        <f ca="1">EXP(E911*(1/'Input Parameters'!$E$22-1/G911))</f>
        <v>0.17595616739595404</v>
      </c>
      <c r="I911" s="10">
        <f t="shared" ca="1" si="105"/>
        <v>0.94737690818528719</v>
      </c>
      <c r="J911" s="29">
        <f ca="1">_xlfn.BETA.INV(I911,'Input Parameters'!$L$24,'Input Parameters'!$M$24,'Input Parameters'!$J$24,'Input Parameters'!$K$24)</f>
        <v>0.83185991600454989</v>
      </c>
      <c r="K911" s="156">
        <f ca="1">('Input Parameters'!$E$25/'Input Parameters'!$E$31)^$J911</f>
        <v>2.5609248679967882E-3</v>
      </c>
      <c r="L911" s="66">
        <f ca="1">$H911*$C911*'Input Parameters'!$E$23*K911</f>
        <v>0.29067432461529885</v>
      </c>
      <c r="M911" s="23">
        <f t="shared" ca="1" si="106"/>
        <v>0.20704185023809951</v>
      </c>
      <c r="N911" s="15">
        <f ca="1">_xlfn.NORM.INV(M911,'Input Parameters'!$E$26,'Input Parameters'!$F$26)</f>
        <v>1.6848705172534433E-2</v>
      </c>
      <c r="O911" s="8">
        <f t="shared" ca="1" si="107"/>
        <v>0.67798406362784958</v>
      </c>
      <c r="P911" s="29">
        <f ca="1">_xlfn.LOGNORM.INV(O911,'Input Parameters'!$H$27,'Input Parameters'!$I$27)</f>
        <v>1.746539252675247</v>
      </c>
      <c r="Q911" s="10"/>
      <c r="R911" s="15">
        <f>'Input Parameters'!$E$28</f>
        <v>12.7</v>
      </c>
      <c r="S911" s="10">
        <f t="shared" ca="1" si="108"/>
        <v>0.29440408693101727</v>
      </c>
      <c r="T911" s="25">
        <f ca="1">_xlfn.LOGNORM.INV(S911,'Input Parameters'!$H$29,'Input Parameters'!$I$29)</f>
        <v>54.80279445995582</v>
      </c>
      <c r="U911" s="10">
        <f t="shared" ca="1" si="109"/>
        <v>0.42827451984444553</v>
      </c>
      <c r="V911" s="29">
        <f ca="1">IF('Input Parameters'!$D$30="Beta",_xlfn.BETA.INV(U911,'Input Parameters'!$L$30,'Input Parameters'!$M$30,'Input Parameters'!$J$30,'Input Parameters'!$K$30),IF('Input Parameters'!$D$30="LogNorm",_xlfn.LOGNORM.INV(U911,'Input Parameters'!$H$30,'Input Parameters'!$I$30)))</f>
        <v>0.93045774018816985</v>
      </c>
      <c r="W911" s="2">
        <f ca="1">N911+(P911-N911)*(1-ERF((T911-R911)/(2*SQRT(L911*'Input Parameters'!$E$31))))</f>
        <v>1.6848763161281102E-2</v>
      </c>
      <c r="X911">
        <f t="shared" ca="1" si="110"/>
        <v>1</v>
      </c>
      <c r="Y911" s="7"/>
    </row>
    <row r="912" spans="1:25" ht="15" customHeight="1" x14ac:dyDescent="0.3">
      <c r="A912" s="130">
        <v>905</v>
      </c>
      <c r="B912" s="10">
        <f t="shared" ca="1" si="102"/>
        <v>0.5223778952199557</v>
      </c>
      <c r="C912" s="57">
        <f ca="1">_xlfn.NORM.INV(B912,'Input Parameters'!$E$19,'Input Parameters'!$F$19)</f>
        <v>572.04235233369047</v>
      </c>
      <c r="D912" s="10">
        <f t="shared" ca="1" si="103"/>
        <v>0.32207575747989381</v>
      </c>
      <c r="E912" s="59">
        <f ca="1">IF(_xlfn.NORM.INV(D912,'Input Parameters'!$E$20,'Input Parameters'!$F$20)&lt;3500,3500,IF(_xlfn.NORM.INV(D912,'Input Parameters'!$E$20,'Input Parameters'!$F$20)&gt;5500,5500,_xlfn.NORM.INV(D912,'Input Parameters'!$E$20,'Input Parameters'!$F$20)))</f>
        <v>4476.6685172760845</v>
      </c>
      <c r="F912" s="10">
        <f t="shared" ca="1" si="104"/>
        <v>0.41663601781016357</v>
      </c>
      <c r="G912" s="61">
        <f ca="1">_xlfn.NORM.INV(F912,'Input Parameters'!$E$21,'Input Parameters'!$F$21)</f>
        <v>283.19541545103056</v>
      </c>
      <c r="H912" s="54">
        <f ca="1">EXP(E912*(1/'Input Parameters'!$E$22-1/G912))</f>
        <v>0.58921208157693772</v>
      </c>
      <c r="I912" s="10">
        <f t="shared" ca="1" si="105"/>
        <v>0.42727413904422307</v>
      </c>
      <c r="J912" s="29">
        <f ca="1">_xlfn.BETA.INV(I912,'Input Parameters'!$L$24,'Input Parameters'!$M$24,'Input Parameters'!$J$24,'Input Parameters'!$K$24)</f>
        <v>0.57739385812699751</v>
      </c>
      <c r="K912" s="156">
        <f ca="1">('Input Parameters'!$E$25/'Input Parameters'!$E$31)^$J912</f>
        <v>1.5891635168370256E-2</v>
      </c>
      <c r="L912" s="66">
        <f ca="1">$H912*$C912*'Input Parameters'!$E$23*K912</f>
        <v>5.3563434140041348</v>
      </c>
      <c r="M912" s="23">
        <f t="shared" ca="1" si="106"/>
        <v>0.50864634988961199</v>
      </c>
      <c r="N912" s="15">
        <f ca="1">_xlfn.NORM.INV(M912,'Input Parameters'!$E$26,'Input Parameters'!$F$26)</f>
        <v>3.4455172524755107E-2</v>
      </c>
      <c r="O912" s="8">
        <f t="shared" ca="1" si="107"/>
        <v>0.58126596078642523</v>
      </c>
      <c r="P912" s="29">
        <f ca="1">_xlfn.LOGNORM.INV(O912,'Input Parameters'!$H$27,'Input Parameters'!$I$27)</f>
        <v>1.5588760139360434</v>
      </c>
      <c r="Q912" s="10"/>
      <c r="R912" s="15">
        <f>'Input Parameters'!$E$28</f>
        <v>12.7</v>
      </c>
      <c r="S912" s="10">
        <f t="shared" ca="1" si="108"/>
        <v>0.13820700560379329</v>
      </c>
      <c r="T912" s="25">
        <f ca="1">_xlfn.LOGNORM.INV(S912,'Input Parameters'!$H$29,'Input Parameters'!$I$29)</f>
        <v>51.533531687609837</v>
      </c>
      <c r="U912" s="10">
        <f t="shared" ca="1" si="109"/>
        <v>0.83400542532615229</v>
      </c>
      <c r="V912" s="29">
        <f ca="1">IF('Input Parameters'!$D$30="Beta",_xlfn.BETA.INV(U912,'Input Parameters'!$L$30,'Input Parameters'!$M$30,'Input Parameters'!$J$30,'Input Parameters'!$K$30),IF('Input Parameters'!$D$30="LogNorm",_xlfn.LOGNORM.INV(U912,'Input Parameters'!$H$30,'Input Parameters'!$I$30)))</f>
        <v>1.4648714084260901</v>
      </c>
      <c r="W912" s="2">
        <f ca="1">N912+(P912-N912)*(1-ERF((T912-R912)/(2*SQRT(L912*'Input Parameters'!$E$31))))</f>
        <v>0.39335833193171577</v>
      </c>
      <c r="X912">
        <f t="shared" ca="1" si="110"/>
        <v>1</v>
      </c>
      <c r="Y912" s="7"/>
    </row>
    <row r="913" spans="1:25" ht="15" customHeight="1" x14ac:dyDescent="0.3">
      <c r="A913" s="130">
        <v>906</v>
      </c>
      <c r="B913" s="10">
        <f t="shared" ca="1" si="102"/>
        <v>0.88425461568623642</v>
      </c>
      <c r="C913" s="57">
        <f ca="1">_xlfn.NORM.INV(B913,'Input Parameters'!$E$19,'Input Parameters'!$F$19)</f>
        <v>668.40657483555401</v>
      </c>
      <c r="D913" s="10">
        <f t="shared" ca="1" si="103"/>
        <v>0.61111988492968261</v>
      </c>
      <c r="E913" s="59">
        <f ca="1">IF(_xlfn.NORM.INV(D913,'Input Parameters'!$E$20,'Input Parameters'!$F$20)&lt;3500,3500,IF(_xlfn.NORM.INV(D913,'Input Parameters'!$E$20,'Input Parameters'!$F$20)&gt;5500,5500,_xlfn.NORM.INV(D913,'Input Parameters'!$E$20,'Input Parameters'!$F$20)))</f>
        <v>4997.5673233278967</v>
      </c>
      <c r="F913" s="10">
        <f t="shared" ca="1" si="104"/>
        <v>6.3963806022586667E-2</v>
      </c>
      <c r="G913" s="61">
        <f ca="1">_xlfn.NORM.INV(F913,'Input Parameters'!$E$21,'Input Parameters'!$F$21)</f>
        <v>272.88452377789321</v>
      </c>
      <c r="H913" s="54">
        <f ca="1">EXP(E913*(1/'Input Parameters'!$E$22-1/G913))</f>
        <v>0.28441802053467585</v>
      </c>
      <c r="I913" s="10">
        <f t="shared" ca="1" si="105"/>
        <v>0.28810148790034784</v>
      </c>
      <c r="J913" s="29">
        <f ca="1">_xlfn.BETA.INV(I913,'Input Parameters'!$L$24,'Input Parameters'!$M$24,'Input Parameters'!$J$24,'Input Parameters'!$K$24)</f>
        <v>0.51543454152246926</v>
      </c>
      <c r="K913" s="156">
        <f ca="1">('Input Parameters'!$E$25/'Input Parameters'!$E$31)^$J913</f>
        <v>2.4785554298942983E-2</v>
      </c>
      <c r="L913" s="66">
        <f ca="1">$H913*$C913*'Input Parameters'!$E$23*K913</f>
        <v>4.711904271107775</v>
      </c>
      <c r="M913" s="23">
        <f t="shared" ca="1" si="106"/>
        <v>0.58428813345529007</v>
      </c>
      <c r="N913" s="15">
        <f ca="1">_xlfn.NORM.INV(M913,'Input Parameters'!$E$26,'Input Parameters'!$F$26)</f>
        <v>3.8470394639547829E-2</v>
      </c>
      <c r="O913" s="8">
        <f t="shared" ca="1" si="107"/>
        <v>0.150076377610176</v>
      </c>
      <c r="P913" s="29">
        <f ca="1">_xlfn.LOGNORM.INV(O913,'Input Parameters'!$H$27,'Input Parameters'!$I$27)</f>
        <v>0.90016906413111752</v>
      </c>
      <c r="Q913" s="10"/>
      <c r="R913" s="15">
        <f>'Input Parameters'!$E$28</f>
        <v>12.7</v>
      </c>
      <c r="S913" s="10">
        <f t="shared" ca="1" si="108"/>
        <v>0.5837271974846836</v>
      </c>
      <c r="T913" s="25">
        <f ca="1">_xlfn.LOGNORM.INV(S913,'Input Parameters'!$H$29,'Input Parameters'!$I$29)</f>
        <v>59.630719686282134</v>
      </c>
      <c r="U913" s="10">
        <f t="shared" ca="1" si="109"/>
        <v>0.7892412310453516</v>
      </c>
      <c r="V913" s="29">
        <f ca="1">IF('Input Parameters'!$D$30="Beta",_xlfn.BETA.INV(U913,'Input Parameters'!$L$30,'Input Parameters'!$M$30,'Input Parameters'!$J$30,'Input Parameters'!$K$30),IF('Input Parameters'!$D$30="LogNorm",_xlfn.LOGNORM.INV(U913,'Input Parameters'!$H$30,'Input Parameters'!$I$30)))</f>
        <v>1.3718749702384263</v>
      </c>
      <c r="W913" s="2">
        <f ca="1">N913+(P913-N913)*(1-ERF((T913-R913)/(2*SQRT(L913*'Input Parameters'!$E$31))))</f>
        <v>0.14732005833915338</v>
      </c>
      <c r="X913">
        <f t="shared" ca="1" si="110"/>
        <v>1</v>
      </c>
      <c r="Y913" s="7"/>
    </row>
    <row r="914" spans="1:25" ht="15" customHeight="1" x14ac:dyDescent="0.3">
      <c r="A914" s="130">
        <v>907</v>
      </c>
      <c r="B914" s="10">
        <f t="shared" ca="1" si="102"/>
        <v>0.23210822826503741</v>
      </c>
      <c r="C914" s="57">
        <f ca="1">_xlfn.NORM.INV(B914,'Input Parameters'!$E$19,'Input Parameters'!$F$19)</f>
        <v>505.45262964752976</v>
      </c>
      <c r="D914" s="10">
        <f t="shared" ca="1" si="103"/>
        <v>0.47392591136687789</v>
      </c>
      <c r="E914" s="59">
        <f ca="1">IF(_xlfn.NORM.INV(D914,'Input Parameters'!$E$20,'Input Parameters'!$F$20)&lt;3500,3500,IF(_xlfn.NORM.INV(D914,'Input Parameters'!$E$20,'Input Parameters'!$F$20)&gt;5500,5500,_xlfn.NORM.INV(D914,'Input Parameters'!$E$20,'Input Parameters'!$F$20)))</f>
        <v>4754.2167457815613</v>
      </c>
      <c r="F914" s="10">
        <f t="shared" ca="1" si="104"/>
        <v>0.50668143680227795</v>
      </c>
      <c r="G914" s="61">
        <f ca="1">_xlfn.NORM.INV(F914,'Input Parameters'!$E$21,'Input Parameters'!$F$21)</f>
        <v>284.98164447876138</v>
      </c>
      <c r="H914" s="54">
        <f ca="1">EXP(E914*(1/'Input Parameters'!$E$22-1/G914))</f>
        <v>0.63347104230088758</v>
      </c>
      <c r="I914" s="10">
        <f t="shared" ca="1" si="105"/>
        <v>0.47097660812196107</v>
      </c>
      <c r="J914" s="29">
        <f ca="1">_xlfn.BETA.INV(I914,'Input Parameters'!$L$24,'Input Parameters'!$M$24,'Input Parameters'!$J$24,'Input Parameters'!$K$24)</f>
        <v>0.59539241239014107</v>
      </c>
      <c r="K914" s="156">
        <f ca="1">('Input Parameters'!$E$25/'Input Parameters'!$E$31)^$J914</f>
        <v>1.3966748434463151E-2</v>
      </c>
      <c r="L914" s="66">
        <f ca="1">$H914*$C914*'Input Parameters'!$E$23*K914</f>
        <v>4.4720076523054688</v>
      </c>
      <c r="M914" s="23">
        <f t="shared" ca="1" si="106"/>
        <v>0.82088717067073025</v>
      </c>
      <c r="N914" s="15">
        <f ca="1">_xlfn.NORM.INV(M914,'Input Parameters'!$E$26,'Input Parameters'!$F$26)</f>
        <v>5.3293777772484792E-2</v>
      </c>
      <c r="O914" s="8">
        <f t="shared" ca="1" si="107"/>
        <v>0.38942564711357597</v>
      </c>
      <c r="P914" s="29">
        <f ca="1">_xlfn.LOGNORM.INV(O914,'Input Parameters'!$H$27,'Input Parameters'!$I$27)</f>
        <v>1.2573114683738233</v>
      </c>
      <c r="Q914" s="10"/>
      <c r="R914" s="15">
        <f>'Input Parameters'!$E$28</f>
        <v>12.7</v>
      </c>
      <c r="S914" s="10">
        <f t="shared" ca="1" si="108"/>
        <v>0.63528237913921204</v>
      </c>
      <c r="T914" s="25">
        <f ca="1">_xlfn.LOGNORM.INV(S914,'Input Parameters'!$H$29,'Input Parameters'!$I$29)</f>
        <v>60.537607063329688</v>
      </c>
      <c r="U914" s="10">
        <f t="shared" ca="1" si="109"/>
        <v>0.34063969746742384</v>
      </c>
      <c r="V914" s="29">
        <f ca="1">IF('Input Parameters'!$D$30="Beta",_xlfn.BETA.INV(U914,'Input Parameters'!$L$30,'Input Parameters'!$M$30,'Input Parameters'!$J$30,'Input Parameters'!$K$30),IF('Input Parameters'!$D$30="LogNorm",_xlfn.LOGNORM.INV(U914,'Input Parameters'!$H$30,'Input Parameters'!$I$30)))</f>
        <v>0.84979677135461451</v>
      </c>
      <c r="W914" s="2">
        <f ca="1">N914+(P914-N914)*(1-ERF((T914-R914)/(2*SQRT(L914*'Input Parameters'!$E$31))))</f>
        <v>0.18536737299565298</v>
      </c>
      <c r="X914">
        <f t="shared" ca="1" si="110"/>
        <v>1</v>
      </c>
      <c r="Y914" s="7"/>
    </row>
    <row r="915" spans="1:25" ht="15" customHeight="1" x14ac:dyDescent="0.3">
      <c r="A915" s="130">
        <v>908</v>
      </c>
      <c r="B915" s="10">
        <f t="shared" ca="1" si="102"/>
        <v>0.74740108204185352</v>
      </c>
      <c r="C915" s="57">
        <f ca="1">_xlfn.NORM.INV(B915,'Input Parameters'!$E$19,'Input Parameters'!$F$19)</f>
        <v>623.6051968382792</v>
      </c>
      <c r="D915" s="10">
        <f t="shared" ca="1" si="103"/>
        <v>2.5974541470526247E-2</v>
      </c>
      <c r="E915" s="59">
        <f ca="1">IF(_xlfn.NORM.INV(D915,'Input Parameters'!$E$20,'Input Parameters'!$F$20)&lt;3500,3500,IF(_xlfn.NORM.INV(D915,'Input Parameters'!$E$20,'Input Parameters'!$F$20)&gt;5500,5500,_xlfn.NORM.INV(D915,'Input Parameters'!$E$20,'Input Parameters'!$F$20)))</f>
        <v>3500</v>
      </c>
      <c r="F915" s="10">
        <f t="shared" ca="1" si="104"/>
        <v>0.12873215673032978</v>
      </c>
      <c r="G915" s="61">
        <f ca="1">_xlfn.NORM.INV(F915,'Input Parameters'!$E$21,'Input Parameters'!$F$21)</f>
        <v>275.94929875234249</v>
      </c>
      <c r="H915" s="54">
        <f ca="1">EXP(E915*(1/'Input Parameters'!$E$22-1/G915))</f>
        <v>0.47802278129596526</v>
      </c>
      <c r="I915" s="10">
        <f t="shared" ca="1" si="105"/>
        <v>0.8046529396863179</v>
      </c>
      <c r="J915" s="29">
        <f ca="1">_xlfn.BETA.INV(I915,'Input Parameters'!$L$24,'Input Parameters'!$M$24,'Input Parameters'!$J$24,'Input Parameters'!$K$24)</f>
        <v>0.73707349316060178</v>
      </c>
      <c r="K915" s="156">
        <f ca="1">('Input Parameters'!$E$25/'Input Parameters'!$E$31)^$J915</f>
        <v>5.054724739620836E-3</v>
      </c>
      <c r="L915" s="66">
        <f ca="1">$H915*$C915*'Input Parameters'!$E$23*K915</f>
        <v>1.5068007606722424</v>
      </c>
      <c r="M915" s="23">
        <f t="shared" ca="1" si="106"/>
        <v>0.14446775893399366</v>
      </c>
      <c r="N915" s="15">
        <f ca="1">_xlfn.NORM.INV(M915,'Input Parameters'!$E$26,'Input Parameters'!$F$26)</f>
        <v>1.1730346446267383E-2</v>
      </c>
      <c r="O915" s="8">
        <f t="shared" ca="1" si="107"/>
        <v>0.66153613914974829</v>
      </c>
      <c r="P915" s="29">
        <f ca="1">_xlfn.LOGNORM.INV(O915,'Input Parameters'!$H$27,'Input Parameters'!$I$27)</f>
        <v>1.7118017575150568</v>
      </c>
      <c r="Q915" s="10"/>
      <c r="R915" s="15">
        <f>'Input Parameters'!$E$28</f>
        <v>12.7</v>
      </c>
      <c r="S915" s="10">
        <f t="shared" ca="1" si="108"/>
        <v>0.51475540629226646</v>
      </c>
      <c r="T915" s="25">
        <f ca="1">_xlfn.LOGNORM.INV(S915,'Input Parameters'!$H$29,'Input Parameters'!$I$29)</f>
        <v>58.474196820641644</v>
      </c>
      <c r="U915" s="10">
        <f t="shared" ca="1" si="109"/>
        <v>4.010688880153479E-2</v>
      </c>
      <c r="V915" s="29">
        <f ca="1">IF('Input Parameters'!$D$30="Beta",_xlfn.BETA.INV(U915,'Input Parameters'!$L$30,'Input Parameters'!$M$30,'Input Parameters'!$J$30,'Input Parameters'!$K$30),IF('Input Parameters'!$D$30="LogNorm",_xlfn.LOGNORM.INV(U915,'Input Parameters'!$H$30,'Input Parameters'!$I$30)))</f>
        <v>0.50123506333423529</v>
      </c>
      <c r="W915" s="2">
        <f ca="1">N915+(P915-N915)*(1-ERF((T915-R915)/(2*SQRT(L915*'Input Parameters'!$E$31))))</f>
        <v>2.5958450936418468E-2</v>
      </c>
      <c r="X915">
        <f t="shared" ca="1" si="110"/>
        <v>1</v>
      </c>
      <c r="Y915" s="7"/>
    </row>
    <row r="916" spans="1:25" ht="15" customHeight="1" x14ac:dyDescent="0.3">
      <c r="A916" s="130">
        <v>909</v>
      </c>
      <c r="B916" s="10">
        <f t="shared" ca="1" si="102"/>
        <v>0.54183873106296365</v>
      </c>
      <c r="C916" s="57">
        <f ca="1">_xlfn.NORM.INV(B916,'Input Parameters'!$E$19,'Input Parameters'!$F$19)</f>
        <v>576.17817285685419</v>
      </c>
      <c r="D916" s="10">
        <f t="shared" ca="1" si="103"/>
        <v>0.74878708995724608</v>
      </c>
      <c r="E916" s="59">
        <f ca="1">IF(_xlfn.NORM.INV(D916,'Input Parameters'!$E$20,'Input Parameters'!$F$20)&lt;3500,3500,IF(_xlfn.NORM.INV(D916,'Input Parameters'!$E$20,'Input Parameters'!$F$20)&gt;5500,5500,_xlfn.NORM.INV(D916,'Input Parameters'!$E$20,'Input Parameters'!$F$20)))</f>
        <v>5269.4744470013675</v>
      </c>
      <c r="F916" s="10">
        <f t="shared" ca="1" si="104"/>
        <v>0.39730765489066433</v>
      </c>
      <c r="G916" s="61">
        <f ca="1">_xlfn.NORM.INV(F916,'Input Parameters'!$E$21,'Input Parameters'!$F$21)</f>
        <v>282.80386812079746</v>
      </c>
      <c r="H916" s="54">
        <f ca="1">EXP(E916*(1/'Input Parameters'!$E$22-1/G916))</f>
        <v>0.52287642952414326</v>
      </c>
      <c r="I916" s="10">
        <f t="shared" ca="1" si="105"/>
        <v>0.60418734209699687</v>
      </c>
      <c r="J916" s="29">
        <f ca="1">_xlfn.BETA.INV(I916,'Input Parameters'!$L$24,'Input Parameters'!$M$24,'Input Parameters'!$J$24,'Input Parameters'!$K$24)</f>
        <v>0.64909162342906512</v>
      </c>
      <c r="K916" s="156">
        <f ca="1">('Input Parameters'!$E$25/'Input Parameters'!$E$31)^$J916</f>
        <v>9.5016506816793141E-3</v>
      </c>
      <c r="L916" s="66">
        <f ca="1">$H916*$C916*'Input Parameters'!$E$23*K916</f>
        <v>2.8625621658808731</v>
      </c>
      <c r="M916" s="23">
        <f t="shared" ca="1" si="106"/>
        <v>0.69621391923126785</v>
      </c>
      <c r="N916" s="15">
        <f ca="1">_xlfn.NORM.INV(M916,'Input Parameters'!$E$26,'Input Parameters'!$F$26)</f>
        <v>4.4784384333545188E-2</v>
      </c>
      <c r="O916" s="8">
        <f t="shared" ca="1" si="107"/>
        <v>0.72582382911702092</v>
      </c>
      <c r="P916" s="29">
        <f ca="1">_xlfn.LOGNORM.INV(O916,'Input Parameters'!$H$27,'Input Parameters'!$I$27)</f>
        <v>1.8566255723437199</v>
      </c>
      <c r="Q916" s="10"/>
      <c r="R916" s="15">
        <f>'Input Parameters'!$E$28</f>
        <v>12.7</v>
      </c>
      <c r="S916" s="10">
        <f t="shared" ca="1" si="108"/>
        <v>0.66419255708638192</v>
      </c>
      <c r="T916" s="25">
        <f ca="1">_xlfn.LOGNORM.INV(S916,'Input Parameters'!$H$29,'Input Parameters'!$I$29)</f>
        <v>61.07046476909791</v>
      </c>
      <c r="U916" s="10">
        <f t="shared" ca="1" si="109"/>
        <v>0.67248452052767282</v>
      </c>
      <c r="V916" s="29">
        <f ca="1">IF('Input Parameters'!$D$30="Beta",_xlfn.BETA.INV(U916,'Input Parameters'!$L$30,'Input Parameters'!$M$30,'Input Parameters'!$J$30,'Input Parameters'!$K$30),IF('Input Parameters'!$D$30="LogNorm",_xlfn.LOGNORM.INV(U916,'Input Parameters'!$H$30,'Input Parameters'!$I$30)))</f>
        <v>1.1917158505646028</v>
      </c>
      <c r="W916" s="2">
        <f ca="1">N916+(P916-N916)*(1-ERF((T916-R916)/(2*SQRT(L916*'Input Parameters'!$E$31))))</f>
        <v>0.12309445794857206</v>
      </c>
      <c r="X916">
        <f t="shared" ca="1" si="110"/>
        <v>1</v>
      </c>
      <c r="Y916" s="7"/>
    </row>
    <row r="917" spans="1:25" ht="15" customHeight="1" x14ac:dyDescent="0.3">
      <c r="A917" s="130">
        <v>910</v>
      </c>
      <c r="B917" s="10">
        <f t="shared" ca="1" si="102"/>
        <v>0.19676408108055488</v>
      </c>
      <c r="C917" s="57">
        <f ca="1">_xlfn.NORM.INV(B917,'Input Parameters'!$E$19,'Input Parameters'!$F$19)</f>
        <v>495.20151515941126</v>
      </c>
      <c r="D917" s="10">
        <f t="shared" ca="1" si="103"/>
        <v>0.2436153042149507</v>
      </c>
      <c r="E917" s="59">
        <f ca="1">IF(_xlfn.NORM.INV(D917,'Input Parameters'!$E$20,'Input Parameters'!$F$20)&lt;3500,3500,IF(_xlfn.NORM.INV(D917,'Input Parameters'!$E$20,'Input Parameters'!$F$20)&gt;5500,5500,_xlfn.NORM.INV(D917,'Input Parameters'!$E$20,'Input Parameters'!$F$20)))</f>
        <v>4313.6957952957791</v>
      </c>
      <c r="F917" s="10">
        <f t="shared" ca="1" si="104"/>
        <v>0.54915982092567528</v>
      </c>
      <c r="G917" s="61">
        <f ca="1">_xlfn.NORM.INV(F917,'Input Parameters'!$E$21,'Input Parameters'!$F$21)</f>
        <v>285.82101589599546</v>
      </c>
      <c r="H917" s="54">
        <f ca="1">EXP(E917*(1/'Input Parameters'!$E$22-1/G917))</f>
        <v>0.69088200883593109</v>
      </c>
      <c r="I917" s="10">
        <f t="shared" ca="1" si="105"/>
        <v>0.75297981638585809</v>
      </c>
      <c r="J917" s="29">
        <f ca="1">_xlfn.BETA.INV(I917,'Input Parameters'!$L$24,'Input Parameters'!$M$24,'Input Parameters'!$J$24,'Input Parameters'!$K$24)</f>
        <v>0.71232732201264581</v>
      </c>
      <c r="K917" s="156">
        <f ca="1">('Input Parameters'!$E$25/'Input Parameters'!$E$31)^$J917</f>
        <v>6.0366017996958824E-3</v>
      </c>
      <c r="L917" s="66">
        <f ca="1">$H917*$C917*'Input Parameters'!$E$23*K917</f>
        <v>2.0652773260771427</v>
      </c>
      <c r="M917" s="23">
        <f t="shared" ca="1" si="106"/>
        <v>0.5279580508279883</v>
      </c>
      <c r="N917" s="15">
        <f ca="1">_xlfn.NORM.INV(M917,'Input Parameters'!$E$26,'Input Parameters'!$F$26)</f>
        <v>3.5472895973439257E-2</v>
      </c>
      <c r="O917" s="8">
        <f t="shared" ca="1" si="107"/>
        <v>0.7355494719124287</v>
      </c>
      <c r="P917" s="29">
        <f ca="1">_xlfn.LOGNORM.INV(O917,'Input Parameters'!$H$27,'Input Parameters'!$I$27)</f>
        <v>1.8809767541467337</v>
      </c>
      <c r="Q917" s="10"/>
      <c r="R917" s="15">
        <f>'Input Parameters'!$E$28</f>
        <v>12.7</v>
      </c>
      <c r="S917" s="10">
        <f t="shared" ca="1" si="108"/>
        <v>0.65938599520244257</v>
      </c>
      <c r="T917" s="25">
        <f ca="1">_xlfn.LOGNORM.INV(S917,'Input Parameters'!$H$29,'Input Parameters'!$I$29)</f>
        <v>60.980403318666035</v>
      </c>
      <c r="U917" s="10">
        <f t="shared" ca="1" si="109"/>
        <v>0.33458771438184853</v>
      </c>
      <c r="V917" s="29">
        <f ca="1">IF('Input Parameters'!$D$30="Beta",_xlfn.BETA.INV(U917,'Input Parameters'!$L$30,'Input Parameters'!$M$30,'Input Parameters'!$J$30,'Input Parameters'!$K$30),IF('Input Parameters'!$D$30="LogNorm",_xlfn.LOGNORM.INV(U917,'Input Parameters'!$H$30,'Input Parameters'!$I$30)))</f>
        <v>0.84426468645073183</v>
      </c>
      <c r="W917" s="2">
        <f ca="1">N917+(P917-N917)*(1-ERF((T917-R917)/(2*SQRT(L917*'Input Parameters'!$E$31))))</f>
        <v>6.7810113192503949E-2</v>
      </c>
      <c r="X917">
        <f t="shared" ca="1" si="110"/>
        <v>1</v>
      </c>
      <c r="Y917" s="7"/>
    </row>
    <row r="918" spans="1:25" ht="15" customHeight="1" x14ac:dyDescent="0.3">
      <c r="A918" s="130">
        <v>911</v>
      </c>
      <c r="B918" s="10">
        <f t="shared" ca="1" si="102"/>
        <v>0.11556638667744823</v>
      </c>
      <c r="C918" s="57">
        <f ca="1">_xlfn.NORM.INV(B918,'Input Parameters'!$E$19,'Input Parameters'!$F$19)</f>
        <v>466.11581518607102</v>
      </c>
      <c r="D918" s="10">
        <f t="shared" ca="1" si="103"/>
        <v>5.118108775034691E-2</v>
      </c>
      <c r="E918" s="59">
        <f ca="1">IF(_xlfn.NORM.INV(D918,'Input Parameters'!$E$20,'Input Parameters'!$F$20)&lt;3500,3500,IF(_xlfn.NORM.INV(D918,'Input Parameters'!$E$20,'Input Parameters'!$F$20)&gt;5500,5500,_xlfn.NORM.INV(D918,'Input Parameters'!$E$20,'Input Parameters'!$F$20)))</f>
        <v>3656.5443198375206</v>
      </c>
      <c r="F918" s="10">
        <f t="shared" ca="1" si="104"/>
        <v>0.40753427520915741</v>
      </c>
      <c r="G918" s="61">
        <f ca="1">_xlfn.NORM.INV(F918,'Input Parameters'!$E$21,'Input Parameters'!$F$21)</f>
        <v>283.0116061096594</v>
      </c>
      <c r="H918" s="54">
        <f ca="1">EXP(E918*(1/'Input Parameters'!$E$22-1/G918))</f>
        <v>0.64374796166549653</v>
      </c>
      <c r="I918" s="10">
        <f t="shared" ca="1" si="105"/>
        <v>0.13868279833395503</v>
      </c>
      <c r="J918" s="29">
        <f ca="1">_xlfn.BETA.INV(I918,'Input Parameters'!$L$24,'Input Parameters'!$M$24,'Input Parameters'!$J$24,'Input Parameters'!$K$24)</f>
        <v>0.4286226854277182</v>
      </c>
      <c r="K918" s="156">
        <f ca="1">('Input Parameters'!$E$25/'Input Parameters'!$E$31)^$J918</f>
        <v>4.6201394814866542E-2</v>
      </c>
      <c r="L918" s="66">
        <f ca="1">$H918*$C918*'Input Parameters'!$E$23*K918</f>
        <v>13.863241623476521</v>
      </c>
      <c r="M918" s="23">
        <f t="shared" ca="1" si="106"/>
        <v>0.14977488724276511</v>
      </c>
      <c r="N918" s="15">
        <f ca="1">_xlfn.NORM.INV(M918,'Input Parameters'!$E$26,'Input Parameters'!$F$26)</f>
        <v>1.221461335004069E-2</v>
      </c>
      <c r="O918" s="8">
        <f t="shared" ca="1" si="107"/>
        <v>0.69661954720143582</v>
      </c>
      <c r="P918" s="29">
        <f ca="1">_xlfn.LOGNORM.INV(O918,'Input Parameters'!$H$27,'Input Parameters'!$I$27)</f>
        <v>1.7876857923514557</v>
      </c>
      <c r="Q918" s="10"/>
      <c r="R918" s="15">
        <f>'Input Parameters'!$E$28</f>
        <v>12.7</v>
      </c>
      <c r="S918" s="10">
        <f t="shared" ca="1" si="108"/>
        <v>0.94128955163280037</v>
      </c>
      <c r="T918" s="25">
        <f ca="1">_xlfn.LOGNORM.INV(S918,'Input Parameters'!$H$29,'Input Parameters'!$I$29)</f>
        <v>69.42293610620672</v>
      </c>
      <c r="U918" s="10">
        <f t="shared" ca="1" si="109"/>
        <v>0.13892242830405266</v>
      </c>
      <c r="V918" s="29">
        <f ca="1">IF('Input Parameters'!$D$30="Beta",_xlfn.BETA.INV(U918,'Input Parameters'!$L$30,'Input Parameters'!$M$30,'Input Parameters'!$J$30,'Input Parameters'!$K$30),IF('Input Parameters'!$D$30="LogNorm",_xlfn.LOGNORM.INV(U918,'Input Parameters'!$H$30,'Input Parameters'!$I$30)))</f>
        <v>0.6513379363951376</v>
      </c>
      <c r="W918" s="2">
        <f ca="1">N918+(P918-N918)*(1-ERF((T918-R918)/(2*SQRT(L918*'Input Parameters'!$E$31))))</f>
        <v>0.51178665781543309</v>
      </c>
      <c r="X918">
        <f t="shared" ca="1" si="110"/>
        <v>1</v>
      </c>
      <c r="Y918" s="7"/>
    </row>
    <row r="919" spans="1:25" ht="15" customHeight="1" x14ac:dyDescent="0.3">
      <c r="A919" s="130">
        <v>912</v>
      </c>
      <c r="B919" s="10">
        <f t="shared" ca="1" si="102"/>
        <v>0.54374430646968519</v>
      </c>
      <c r="C919" s="57">
        <f ca="1">_xlfn.NORM.INV(B919,'Input Parameters'!$E$19,'Input Parameters'!$F$19)</f>
        <v>576.58413091616649</v>
      </c>
      <c r="D919" s="10">
        <f t="shared" ca="1" si="103"/>
        <v>0.75984060408121123</v>
      </c>
      <c r="E919" s="59">
        <f ca="1">IF(_xlfn.NORM.INV(D919,'Input Parameters'!$E$20,'Input Parameters'!$F$20)&lt;3500,3500,IF(_xlfn.NORM.INV(D919,'Input Parameters'!$E$20,'Input Parameters'!$F$20)&gt;5500,5500,_xlfn.NORM.INV(D919,'Input Parameters'!$E$20,'Input Parameters'!$F$20)))</f>
        <v>5294.0529436540928</v>
      </c>
      <c r="F919" s="10">
        <f t="shared" ca="1" si="104"/>
        <v>0.80545301216606813</v>
      </c>
      <c r="G919" s="61">
        <f ca="1">_xlfn.NORM.INV(F919,'Input Parameters'!$E$21,'Input Parameters'!$F$21)</f>
        <v>291.61951623581371</v>
      </c>
      <c r="H919" s="54">
        <f ca="1">EXP(E919*(1/'Input Parameters'!$E$22-1/G919))</f>
        <v>0.91802254529674598</v>
      </c>
      <c r="I919" s="10">
        <f t="shared" ca="1" si="105"/>
        <v>2.8351962229780092E-2</v>
      </c>
      <c r="J919" s="29">
        <f ca="1">_xlfn.BETA.INV(I919,'Input Parameters'!$L$24,'Input Parameters'!$M$24,'Input Parameters'!$J$24,'Input Parameters'!$K$24)</f>
        <v>0.30234652853131239</v>
      </c>
      <c r="K919" s="156">
        <f ca="1">('Input Parameters'!$E$25/'Input Parameters'!$E$31)^$J919</f>
        <v>0.11430359545876724</v>
      </c>
      <c r="L919" s="66">
        <f ca="1">$H919*$C919*'Input Parameters'!$E$23*K919</f>
        <v>60.50286269202919</v>
      </c>
      <c r="M919" s="23">
        <f t="shared" ca="1" si="106"/>
        <v>4.2543617333289152E-2</v>
      </c>
      <c r="N919" s="15">
        <f ca="1">_xlfn.NORM.INV(M919,'Input Parameters'!$E$26,'Input Parameters'!$F$26)</f>
        <v>-2.1599464002645535E-3</v>
      </c>
      <c r="O919" s="8">
        <f t="shared" ca="1" si="107"/>
        <v>0.33240977818553885</v>
      </c>
      <c r="P919" s="29">
        <f ca="1">_xlfn.LOGNORM.INV(O919,'Input Parameters'!$H$27,'Input Parameters'!$I$27)</f>
        <v>1.1753066214403702</v>
      </c>
      <c r="Q919" s="10"/>
      <c r="R919" s="15">
        <f>'Input Parameters'!$E$28</f>
        <v>12.7</v>
      </c>
      <c r="S919" s="10">
        <f t="shared" ca="1" si="108"/>
        <v>0.14730037583826994</v>
      </c>
      <c r="T919" s="25">
        <f ca="1">_xlfn.LOGNORM.INV(S919,'Input Parameters'!$H$29,'Input Parameters'!$I$29)</f>
        <v>51.767392786823102</v>
      </c>
      <c r="U919" s="10">
        <f t="shared" ca="1" si="109"/>
        <v>0.28707733628331267</v>
      </c>
      <c r="V919" s="29">
        <f ca="1">IF('Input Parameters'!$D$30="Beta",_xlfn.BETA.INV(U919,'Input Parameters'!$L$30,'Input Parameters'!$M$30,'Input Parameters'!$J$30,'Input Parameters'!$K$30),IF('Input Parameters'!$D$30="LogNorm",_xlfn.LOGNORM.INV(U919,'Input Parameters'!$H$30,'Input Parameters'!$I$30)))</f>
        <v>0.80060057122929607</v>
      </c>
      <c r="W919" s="2">
        <f ca="1">N919+(P919-N919)*(1-ERF((T919-R919)/(2*SQRT(L919*'Input Parameters'!$E$31))))</f>
        <v>0.84853307886881058</v>
      </c>
      <c r="X919">
        <f t="shared" ca="1" si="110"/>
        <v>0</v>
      </c>
      <c r="Y919" s="7"/>
    </row>
    <row r="920" spans="1:25" ht="15" customHeight="1" x14ac:dyDescent="0.3">
      <c r="A920" s="130">
        <v>913</v>
      </c>
      <c r="B920" s="10">
        <f t="shared" ca="1" si="102"/>
        <v>0.84656834859534502</v>
      </c>
      <c r="C920" s="57">
        <f ca="1">_xlfn.NORM.INV(B920,'Input Parameters'!$E$19,'Input Parameters'!$F$19)</f>
        <v>653.64428959285362</v>
      </c>
      <c r="D920" s="10">
        <f t="shared" ca="1" si="103"/>
        <v>0.26790968047597818</v>
      </c>
      <c r="E920" s="59">
        <f ca="1">IF(_xlfn.NORM.INV(D920,'Input Parameters'!$E$20,'Input Parameters'!$F$20)&lt;3500,3500,IF(_xlfn.NORM.INV(D920,'Input Parameters'!$E$20,'Input Parameters'!$F$20)&gt;5500,5500,_xlfn.NORM.INV(D920,'Input Parameters'!$E$20,'Input Parameters'!$F$20)))</f>
        <v>4366.5969275474072</v>
      </c>
      <c r="F920" s="10">
        <f t="shared" ca="1" si="104"/>
        <v>0.29054327267651014</v>
      </c>
      <c r="G920" s="61">
        <f ca="1">_xlfn.NORM.INV(F920,'Input Parameters'!$E$21,'Input Parameters'!$F$21)</f>
        <v>280.512865284111</v>
      </c>
      <c r="H920" s="54">
        <f ca="1">EXP(E920*(1/'Input Parameters'!$E$22-1/G920))</f>
        <v>0.51508913196731287</v>
      </c>
      <c r="I920" s="10">
        <f t="shared" ca="1" si="105"/>
        <v>0.62869271028832652</v>
      </c>
      <c r="J920" s="29">
        <f ca="1">_xlfn.BETA.INV(I920,'Input Parameters'!$L$24,'Input Parameters'!$M$24,'Input Parameters'!$J$24,'Input Parameters'!$K$24)</f>
        <v>0.65906055092454063</v>
      </c>
      <c r="K920" s="156">
        <f ca="1">('Input Parameters'!$E$25/'Input Parameters'!$E$31)^$J920</f>
        <v>8.8458901586839309E-3</v>
      </c>
      <c r="L920" s="66">
        <f ca="1">$H920*$C920*'Input Parameters'!$E$23*K920</f>
        <v>2.9782791450045702</v>
      </c>
      <c r="M920" s="23">
        <f t="shared" ca="1" si="106"/>
        <v>0.23904419269672172</v>
      </c>
      <c r="N920" s="15">
        <f ca="1">_xlfn.NORM.INV(M920,'Input Parameters'!$E$26,'Input Parameters'!$F$26)</f>
        <v>1.9103009501567035E-2</v>
      </c>
      <c r="O920" s="8">
        <f t="shared" ca="1" si="107"/>
        <v>0.36930397745552324</v>
      </c>
      <c r="P920" s="29">
        <f ca="1">_xlfn.LOGNORM.INV(O920,'Input Parameters'!$H$27,'Input Parameters'!$I$27)</f>
        <v>1.2282378962341236</v>
      </c>
      <c r="Q920" s="10"/>
      <c r="R920" s="15">
        <f>'Input Parameters'!$E$28</f>
        <v>12.7</v>
      </c>
      <c r="S920" s="10">
        <f t="shared" ca="1" si="108"/>
        <v>0.85083763870348461</v>
      </c>
      <c r="T920" s="25">
        <f ca="1">_xlfn.LOGNORM.INV(S920,'Input Parameters'!$H$29,'Input Parameters'!$I$29)</f>
        <v>65.444332772622133</v>
      </c>
      <c r="U920" s="10">
        <f t="shared" ca="1" si="109"/>
        <v>0.77434459068424311</v>
      </c>
      <c r="V920" s="29">
        <f ca="1">IF('Input Parameters'!$D$30="Beta",_xlfn.BETA.INV(U920,'Input Parameters'!$L$30,'Input Parameters'!$M$30,'Input Parameters'!$J$30,'Input Parameters'!$K$30),IF('Input Parameters'!$D$30="LogNorm",_xlfn.LOGNORM.INV(U920,'Input Parameters'!$H$30,'Input Parameters'!$I$30)))</f>
        <v>1.3447933645801007</v>
      </c>
      <c r="W920" s="2">
        <f ca="1">N920+(P920-N920)*(1-ERF((T920-R920)/(2*SQRT(L920*'Input Parameters'!$E$31))))</f>
        <v>5.6206969914896973E-2</v>
      </c>
      <c r="X920">
        <f t="shared" ca="1" si="110"/>
        <v>1</v>
      </c>
      <c r="Y920" s="7"/>
    </row>
    <row r="921" spans="1:25" ht="15" customHeight="1" x14ac:dyDescent="0.3">
      <c r="A921" s="130">
        <v>914</v>
      </c>
      <c r="B921" s="10">
        <f t="shared" ca="1" si="102"/>
        <v>1.7933864554447121E-2</v>
      </c>
      <c r="C921" s="57">
        <f ca="1">_xlfn.NORM.INV(B921,'Input Parameters'!$E$19,'Input Parameters'!$F$19)</f>
        <v>389.98319313739069</v>
      </c>
      <c r="D921" s="10">
        <f t="shared" ca="1" si="103"/>
        <v>0.42450368754818313</v>
      </c>
      <c r="E921" s="59">
        <f ca="1">IF(_xlfn.NORM.INV(D921,'Input Parameters'!$E$20,'Input Parameters'!$F$20)&lt;3500,3500,IF(_xlfn.NORM.INV(D921,'Input Parameters'!$E$20,'Input Parameters'!$F$20)&gt;5500,5500,_xlfn.NORM.INV(D921,'Input Parameters'!$E$20,'Input Parameters'!$F$20)))</f>
        <v>4666.7304322134951</v>
      </c>
      <c r="F921" s="10">
        <f t="shared" ca="1" si="104"/>
        <v>0.40793708290588326</v>
      </c>
      <c r="G921" s="61">
        <f ca="1">_xlfn.NORM.INV(F921,'Input Parameters'!$E$21,'Input Parameters'!$F$21)</f>
        <v>283.01976135062358</v>
      </c>
      <c r="H921" s="54">
        <f ca="1">EXP(E921*(1/'Input Parameters'!$E$22-1/G921))</f>
        <v>0.57026476663573322</v>
      </c>
      <c r="I921" s="10">
        <f t="shared" ca="1" si="105"/>
        <v>0.80059563151570257</v>
      </c>
      <c r="J921" s="29">
        <f ca="1">_xlfn.BETA.INV(I921,'Input Parameters'!$L$24,'Input Parameters'!$M$24,'Input Parameters'!$J$24,'Input Parameters'!$K$24)</f>
        <v>0.73504040999989406</v>
      </c>
      <c r="K921" s="156">
        <f ca="1">('Input Parameters'!$E$25/'Input Parameters'!$E$31)^$J921</f>
        <v>5.1289851699078621E-3</v>
      </c>
      <c r="L921" s="66">
        <f ca="1">$H921*$C921*'Input Parameters'!$E$23*K921</f>
        <v>1.1406538590398747</v>
      </c>
      <c r="M921" s="23">
        <f t="shared" ca="1" si="106"/>
        <v>0.62334695613450153</v>
      </c>
      <c r="N921" s="15">
        <f ca="1">_xlfn.NORM.INV(M921,'Input Parameters'!$E$26,'Input Parameters'!$F$26)</f>
        <v>4.0599943577439575E-2</v>
      </c>
      <c r="O921" s="8">
        <f t="shared" ca="1" si="107"/>
        <v>8.0755053250008979E-3</v>
      </c>
      <c r="P921" s="29">
        <f ca="1">_xlfn.LOGNORM.INV(O921,'Input Parameters'!$H$27,'Input Parameters'!$I$27)</f>
        <v>0.49115228381129683</v>
      </c>
      <c r="Q921" s="10"/>
      <c r="R921" s="15">
        <f>'Input Parameters'!$E$28</f>
        <v>12.7</v>
      </c>
      <c r="S921" s="10">
        <f t="shared" ca="1" si="108"/>
        <v>0.52919974633274869</v>
      </c>
      <c r="T921" s="25">
        <f ca="1">_xlfn.LOGNORM.INV(S921,'Input Parameters'!$H$29,'Input Parameters'!$I$29)</f>
        <v>58.712756040490525</v>
      </c>
      <c r="U921" s="10">
        <f t="shared" ca="1" si="109"/>
        <v>0.7046611122848534</v>
      </c>
      <c r="V921" s="29">
        <f ca="1">IF('Input Parameters'!$D$30="Beta",_xlfn.BETA.INV(U921,'Input Parameters'!$L$30,'Input Parameters'!$M$30,'Input Parameters'!$J$30,'Input Parameters'!$K$30),IF('Input Parameters'!$D$30="LogNorm",_xlfn.LOGNORM.INV(U921,'Input Parameters'!$H$30,'Input Parameters'!$I$30)))</f>
        <v>1.2352918112881615</v>
      </c>
      <c r="W921" s="2">
        <f ca="1">N921+(P921-N921)*(1-ERF((T921-R921)/(2*SQRT(L921*'Input Parameters'!$E$31))))</f>
        <v>4.1643435520773618E-2</v>
      </c>
      <c r="X921">
        <f t="shared" ca="1" si="110"/>
        <v>1</v>
      </c>
      <c r="Y921" s="7"/>
    </row>
    <row r="922" spans="1:25" ht="15" customHeight="1" x14ac:dyDescent="0.3">
      <c r="A922" s="130">
        <v>915</v>
      </c>
      <c r="B922" s="10">
        <f t="shared" ca="1" si="102"/>
        <v>0.24717753733960524</v>
      </c>
      <c r="C922" s="57">
        <f ca="1">_xlfn.NORM.INV(B922,'Input Parameters'!$E$19,'Input Parameters'!$F$19)</f>
        <v>509.55282769527065</v>
      </c>
      <c r="D922" s="10">
        <f t="shared" ca="1" si="103"/>
        <v>0.5224694517043067</v>
      </c>
      <c r="E922" s="59">
        <f ca="1">IF(_xlfn.NORM.INV(D922,'Input Parameters'!$E$20,'Input Parameters'!$F$20)&lt;3500,3500,IF(_xlfn.NORM.INV(D922,'Input Parameters'!$E$20,'Input Parameters'!$F$20)&gt;5500,5500,_xlfn.NORM.INV(D922,'Input Parameters'!$E$20,'Input Parameters'!$F$20)))</f>
        <v>4839.4466618670458</v>
      </c>
      <c r="F922" s="10">
        <f t="shared" ca="1" si="104"/>
        <v>0.51198605708449763</v>
      </c>
      <c r="G922" s="61">
        <f ca="1">_xlfn.NORM.INV(F922,'Input Parameters'!$E$21,'Input Parameters'!$F$21)</f>
        <v>285.08618601334916</v>
      </c>
      <c r="H922" s="54">
        <f ca="1">EXP(E922*(1/'Input Parameters'!$E$22-1/G922))</f>
        <v>0.63223234186475263</v>
      </c>
      <c r="I922" s="10">
        <f t="shared" ca="1" si="105"/>
        <v>0.71001441078855043</v>
      </c>
      <c r="J922" s="29">
        <f ca="1">_xlfn.BETA.INV(I922,'Input Parameters'!$L$24,'Input Parameters'!$M$24,'Input Parameters'!$J$24,'Input Parameters'!$K$24)</f>
        <v>0.69319139902900695</v>
      </c>
      <c r="K922" s="156">
        <f ca="1">('Input Parameters'!$E$25/'Input Parameters'!$E$31)^$J922</f>
        <v>6.9248313257703527E-3</v>
      </c>
      <c r="L922" s="66">
        <f ca="1">$H922*$C922*'Input Parameters'!$E$23*K922</f>
        <v>2.2308744202086892</v>
      </c>
      <c r="M922" s="23">
        <f t="shared" ca="1" si="106"/>
        <v>0.55676737740501936</v>
      </c>
      <c r="N922" s="15">
        <f ca="1">_xlfn.NORM.INV(M922,'Input Parameters'!$E$26,'Input Parameters'!$F$26)</f>
        <v>3.6998345107697755E-2</v>
      </c>
      <c r="O922" s="8">
        <f t="shared" ca="1" si="107"/>
        <v>8.2986450012552115E-2</v>
      </c>
      <c r="P922" s="29">
        <f ca="1">_xlfn.LOGNORM.INV(O922,'Input Parameters'!$H$27,'Input Parameters'!$I$27)</f>
        <v>0.7713273545736492</v>
      </c>
      <c r="Q922" s="10"/>
      <c r="R922" s="15">
        <f>'Input Parameters'!$E$28</f>
        <v>12.7</v>
      </c>
      <c r="S922" s="10">
        <f t="shared" ca="1" si="108"/>
        <v>0.10528975366060789</v>
      </c>
      <c r="T922" s="25">
        <f ca="1">_xlfn.LOGNORM.INV(S922,'Input Parameters'!$H$29,'Input Parameters'!$I$29)</f>
        <v>50.595817880552715</v>
      </c>
      <c r="U922" s="10">
        <f t="shared" ca="1" si="109"/>
        <v>0.19666914543753844</v>
      </c>
      <c r="V922" s="29">
        <f ca="1">IF('Input Parameters'!$D$30="Beta",_xlfn.BETA.INV(U922,'Input Parameters'!$L$30,'Input Parameters'!$M$30,'Input Parameters'!$J$30,'Input Parameters'!$K$30),IF('Input Parameters'!$D$30="LogNorm",_xlfn.LOGNORM.INV(U922,'Input Parameters'!$H$30,'Input Parameters'!$I$30)))</f>
        <v>0.71362446401539026</v>
      </c>
      <c r="W922" s="2">
        <f ca="1">N922+(P922-N922)*(1-ERF((T922-R922)/(2*SQRT(L922*'Input Parameters'!$E$31))))</f>
        <v>9.045928237174683E-2</v>
      </c>
      <c r="X922">
        <f t="shared" ca="1" si="110"/>
        <v>1</v>
      </c>
      <c r="Y922" s="7"/>
    </row>
    <row r="923" spans="1:25" ht="15" customHeight="1" x14ac:dyDescent="0.3">
      <c r="A923" s="130">
        <v>916</v>
      </c>
      <c r="B923" s="10">
        <f t="shared" ca="1" si="102"/>
        <v>3.1946443530613045E-2</v>
      </c>
      <c r="C923" s="57">
        <f ca="1">_xlfn.NORM.INV(B923,'Input Parameters'!$E$19,'Input Parameters'!$F$19)</f>
        <v>410.72770652438004</v>
      </c>
      <c r="D923" s="10">
        <f t="shared" ca="1" si="103"/>
        <v>0.2107126205648141</v>
      </c>
      <c r="E923" s="59">
        <f ca="1">IF(_xlfn.NORM.INV(D923,'Input Parameters'!$E$20,'Input Parameters'!$F$20)&lt;3500,3500,IF(_xlfn.NORM.INV(D923,'Input Parameters'!$E$20,'Input Parameters'!$F$20)&gt;5500,5500,_xlfn.NORM.INV(D923,'Input Parameters'!$E$20,'Input Parameters'!$F$20)))</f>
        <v>4237.2342596625949</v>
      </c>
      <c r="F923" s="10">
        <f t="shared" ca="1" si="104"/>
        <v>0.62539904895750398</v>
      </c>
      <c r="G923" s="61">
        <f ca="1">_xlfn.NORM.INV(F923,'Input Parameters'!$E$21,'Input Parameters'!$F$21)</f>
        <v>287.36277831936906</v>
      </c>
      <c r="H923" s="54">
        <f ca="1">EXP(E923*(1/'Input Parameters'!$E$22-1/G923))</f>
        <v>0.75299736909974235</v>
      </c>
      <c r="I923" s="10">
        <f t="shared" ca="1" si="105"/>
        <v>3.1056780928848116E-2</v>
      </c>
      <c r="J923" s="29">
        <f ca="1">_xlfn.BETA.INV(I923,'Input Parameters'!$L$24,'Input Parameters'!$M$24,'Input Parameters'!$J$24,'Input Parameters'!$K$24)</f>
        <v>0.30812731963848489</v>
      </c>
      <c r="K923" s="156">
        <f ca="1">('Input Parameters'!$E$25/'Input Parameters'!$E$31)^$J923</f>
        <v>0.10966050177881322</v>
      </c>
      <c r="L923" s="66">
        <f ca="1">$H923*$C923*'Input Parameters'!$E$23*K923</f>
        <v>33.915458115776303</v>
      </c>
      <c r="M923" s="23">
        <f t="shared" ca="1" si="106"/>
        <v>0.16544256726115436</v>
      </c>
      <c r="N923" s="15">
        <f ca="1">_xlfn.NORM.INV(M923,'Input Parameters'!$E$26,'Input Parameters'!$F$26)</f>
        <v>1.3581016405258793E-2</v>
      </c>
      <c r="O923" s="8">
        <f t="shared" ca="1" si="107"/>
        <v>0.32056741292815738</v>
      </c>
      <c r="P923" s="29">
        <f ca="1">_xlfn.LOGNORM.INV(O923,'Input Parameters'!$H$27,'Input Parameters'!$I$27)</f>
        <v>1.1583522592946041</v>
      </c>
      <c r="Q923" s="10"/>
      <c r="R923" s="15">
        <f>'Input Parameters'!$E$28</f>
        <v>12.7</v>
      </c>
      <c r="S923" s="10">
        <f t="shared" ca="1" si="108"/>
        <v>0.81817192478516809</v>
      </c>
      <c r="T923" s="25">
        <f ca="1">_xlfn.LOGNORM.INV(S923,'Input Parameters'!$H$29,'Input Parameters'!$I$29)</f>
        <v>64.484401889624777</v>
      </c>
      <c r="U923" s="10">
        <f t="shared" ca="1" si="109"/>
        <v>0.83312695930805203</v>
      </c>
      <c r="V923" s="29">
        <f ca="1">IF('Input Parameters'!$D$30="Beta",_xlfn.BETA.INV(U923,'Input Parameters'!$L$30,'Input Parameters'!$M$30,'Input Parameters'!$J$30,'Input Parameters'!$K$30),IF('Input Parameters'!$D$30="LogNorm",_xlfn.LOGNORM.INV(U923,'Input Parameters'!$H$30,'Input Parameters'!$I$30)))</f>
        <v>1.4628399317552301</v>
      </c>
      <c r="W923" s="2">
        <f ca="1">N923+(P923-N923)*(1-ERF((T923-R923)/(2*SQRT(L923*'Input Parameters'!$E$31))))</f>
        <v>0.61974424046168908</v>
      </c>
      <c r="X923">
        <f t="shared" ca="1" si="110"/>
        <v>1</v>
      </c>
      <c r="Y923" s="7"/>
    </row>
    <row r="924" spans="1:25" ht="15" customHeight="1" x14ac:dyDescent="0.3">
      <c r="A924" s="130">
        <v>917</v>
      </c>
      <c r="B924" s="10">
        <f t="shared" ca="1" si="102"/>
        <v>0.57347207798512645</v>
      </c>
      <c r="C924" s="57">
        <f ca="1">_xlfn.NORM.INV(B924,'Input Parameters'!$E$19,'Input Parameters'!$F$19)</f>
        <v>582.95115881542415</v>
      </c>
      <c r="D924" s="10">
        <f t="shared" ca="1" si="103"/>
        <v>0.64206553583566306</v>
      </c>
      <c r="E924" s="59">
        <f ca="1">IF(_xlfn.NORM.INV(D924,'Input Parameters'!$E$20,'Input Parameters'!$F$20)&lt;3500,3500,IF(_xlfn.NORM.INV(D924,'Input Parameters'!$E$20,'Input Parameters'!$F$20)&gt;5500,5500,_xlfn.NORM.INV(D924,'Input Parameters'!$E$20,'Input Parameters'!$F$20)))</f>
        <v>5054.7897645072508</v>
      </c>
      <c r="F924" s="10">
        <f t="shared" ca="1" si="104"/>
        <v>0.37283726183798949</v>
      </c>
      <c r="G924" s="61">
        <f ca="1">_xlfn.NORM.INV(F924,'Input Parameters'!$E$21,'Input Parameters'!$F$21)</f>
        <v>282.30062409982776</v>
      </c>
      <c r="H924" s="54">
        <f ca="1">EXP(E924*(1/'Input Parameters'!$E$22-1/G924))</f>
        <v>0.52003666682871219</v>
      </c>
      <c r="I924" s="10">
        <f t="shared" ca="1" si="105"/>
        <v>0.42834608477681602</v>
      </c>
      <c r="J924" s="29">
        <f ca="1">_xlfn.BETA.INV(I924,'Input Parameters'!$L$24,'Input Parameters'!$M$24,'Input Parameters'!$J$24,'Input Parameters'!$K$24)</f>
        <v>0.57784057062088101</v>
      </c>
      <c r="K924" s="156">
        <f ca="1">('Input Parameters'!$E$25/'Input Parameters'!$E$31)^$J924</f>
        <v>1.5840791718373954E-2</v>
      </c>
      <c r="L924" s="66">
        <f ca="1">$H924*$C924*'Input Parameters'!$E$23*K924</f>
        <v>4.8022306986178496</v>
      </c>
      <c r="M924" s="23">
        <f t="shared" ca="1" si="106"/>
        <v>0.62081705676600174</v>
      </c>
      <c r="N924" s="15">
        <f ca="1">_xlfn.NORM.INV(M924,'Input Parameters'!$E$26,'Input Parameters'!$F$26)</f>
        <v>4.0460174902572393E-2</v>
      </c>
      <c r="O924" s="8">
        <f t="shared" ca="1" si="107"/>
        <v>0.66712612042040453</v>
      </c>
      <c r="P924" s="29">
        <f ca="1">_xlfn.LOGNORM.INV(O924,'Input Parameters'!$H$27,'Input Parameters'!$I$27)</f>
        <v>1.7234525278704795</v>
      </c>
      <c r="Q924" s="10"/>
      <c r="R924" s="15">
        <f>'Input Parameters'!$E$28</f>
        <v>12.7</v>
      </c>
      <c r="S924" s="10">
        <f t="shared" ca="1" si="108"/>
        <v>0.84694404239196552</v>
      </c>
      <c r="T924" s="25">
        <f ca="1">_xlfn.LOGNORM.INV(S924,'Input Parameters'!$H$29,'Input Parameters'!$I$29)</f>
        <v>65.322342016787829</v>
      </c>
      <c r="U924" s="10">
        <f t="shared" ca="1" si="109"/>
        <v>0.75761391929820021</v>
      </c>
      <c r="V924" s="29">
        <f ca="1">IF('Input Parameters'!$D$30="Beta",_xlfn.BETA.INV(U924,'Input Parameters'!$L$30,'Input Parameters'!$M$30,'Input Parameters'!$J$30,'Input Parameters'!$K$30),IF('Input Parameters'!$D$30="LogNorm",_xlfn.LOGNORM.INV(U924,'Input Parameters'!$H$30,'Input Parameters'!$I$30)))</f>
        <v>1.3161562110319531</v>
      </c>
      <c r="W924" s="2">
        <f ca="1">N924+(P924-N924)*(1-ERF((T924-R924)/(2*SQRT(L924*'Input Parameters'!$E$31))))</f>
        <v>0.19110604697440267</v>
      </c>
      <c r="X924">
        <f t="shared" ca="1" si="110"/>
        <v>1</v>
      </c>
      <c r="Y924" s="7"/>
    </row>
    <row r="925" spans="1:25" ht="15" customHeight="1" x14ac:dyDescent="0.3">
      <c r="A925" s="130">
        <v>918</v>
      </c>
      <c r="B925" s="10">
        <f t="shared" ca="1" si="102"/>
        <v>0.31914605690035069</v>
      </c>
      <c r="C925" s="57">
        <f ca="1">_xlfn.NORM.INV(B925,'Input Parameters'!$E$19,'Input Parameters'!$F$19)</f>
        <v>527.57756004865109</v>
      </c>
      <c r="D925" s="10">
        <f t="shared" ca="1" si="103"/>
        <v>0.82006745577875884</v>
      </c>
      <c r="E925" s="59">
        <f ca="1">IF(_xlfn.NORM.INV(D925,'Input Parameters'!$E$20,'Input Parameters'!$F$20)&lt;3500,3500,IF(_xlfn.NORM.INV(D925,'Input Parameters'!$E$20,'Input Parameters'!$F$20)&gt;5500,5500,_xlfn.NORM.INV(D925,'Input Parameters'!$E$20,'Input Parameters'!$F$20)))</f>
        <v>5440.9355332851273</v>
      </c>
      <c r="F925" s="10">
        <f t="shared" ca="1" si="104"/>
        <v>8.2904634240984709E-2</v>
      </c>
      <c r="G925" s="61">
        <f ca="1">_xlfn.NORM.INV(F925,'Input Parameters'!$E$21,'Input Parameters'!$F$21)</f>
        <v>273.95764509549934</v>
      </c>
      <c r="H925" s="54">
        <f ca="1">EXP(E925*(1/'Input Parameters'!$E$22-1/G925))</f>
        <v>0.27506354342263778</v>
      </c>
      <c r="I925" s="10">
        <f t="shared" ca="1" si="105"/>
        <v>0.63602646595049073</v>
      </c>
      <c r="J925" s="29">
        <f ca="1">_xlfn.BETA.INV(I925,'Input Parameters'!$L$24,'Input Parameters'!$M$24,'Input Parameters'!$J$24,'Input Parameters'!$K$24)</f>
        <v>0.6620642241208935</v>
      </c>
      <c r="K925" s="156">
        <f ca="1">('Input Parameters'!$E$25/'Input Parameters'!$E$31)^$J925</f>
        <v>8.6573266092012571E-3</v>
      </c>
      <c r="L925" s="66">
        <f ca="1">$H925*$C925*'Input Parameters'!$E$23*K925</f>
        <v>1.2563283224256891</v>
      </c>
      <c r="M925" s="23">
        <f t="shared" ca="1" si="106"/>
        <v>5.7136780337524007E-2</v>
      </c>
      <c r="N925" s="15">
        <f ca="1">_xlfn.NORM.INV(M925,'Input Parameters'!$E$26,'Input Parameters'!$F$26)</f>
        <v>8.3527694507023326E-4</v>
      </c>
      <c r="O925" s="8">
        <f t="shared" ca="1" si="107"/>
        <v>0.25858215734262446</v>
      </c>
      <c r="P925" s="29">
        <f ca="1">_xlfn.LOGNORM.INV(O925,'Input Parameters'!$H$27,'Input Parameters'!$I$27)</f>
        <v>1.0689237252632227</v>
      </c>
      <c r="Q925" s="10"/>
      <c r="R925" s="15">
        <f>'Input Parameters'!$E$28</f>
        <v>12.7</v>
      </c>
      <c r="S925" s="10">
        <f t="shared" ca="1" si="108"/>
        <v>0.49203006612509137</v>
      </c>
      <c r="T925" s="25">
        <f ca="1">_xlfn.LOGNORM.INV(S925,'Input Parameters'!$H$29,'Input Parameters'!$I$29)</f>
        <v>58.101352911815631</v>
      </c>
      <c r="U925" s="10">
        <f t="shared" ca="1" si="109"/>
        <v>0.92649479891253683</v>
      </c>
      <c r="V925" s="29">
        <f ca="1">IF('Input Parameters'!$D$30="Beta",_xlfn.BETA.INV(U925,'Input Parameters'!$L$30,'Input Parameters'!$M$30,'Input Parameters'!$J$30,'Input Parameters'!$K$30),IF('Input Parameters'!$D$30="LogNorm",_xlfn.LOGNORM.INV(U925,'Input Parameters'!$H$30,'Input Parameters'!$I$30)))</f>
        <v>1.770170861889411</v>
      </c>
      <c r="W925" s="2">
        <f ca="1">N925+(P925-N925)*(1-ERF((T925-R925)/(2*SQRT(L925*'Input Parameters'!$E$31))))</f>
        <v>5.3006737945866913E-3</v>
      </c>
      <c r="X925">
        <f t="shared" ca="1" si="110"/>
        <v>1</v>
      </c>
      <c r="Y925" s="7"/>
    </row>
    <row r="926" spans="1:25" ht="15" customHeight="1" x14ac:dyDescent="0.3">
      <c r="A926" s="130">
        <v>919</v>
      </c>
      <c r="B926" s="10">
        <f t="shared" ca="1" si="102"/>
        <v>0.11960798170925702</v>
      </c>
      <c r="C926" s="57">
        <f ca="1">_xlfn.NORM.INV(B926,'Input Parameters'!$E$19,'Input Parameters'!$F$19)</f>
        <v>467.84783081249981</v>
      </c>
      <c r="D926" s="10">
        <f t="shared" ca="1" si="103"/>
        <v>0.78777217024611546</v>
      </c>
      <c r="E926" s="59">
        <f ca="1">IF(_xlfn.NORM.INV(D926,'Input Parameters'!$E$20,'Input Parameters'!$F$20)&lt;3500,3500,IF(_xlfn.NORM.INV(D926,'Input Parameters'!$E$20,'Input Parameters'!$F$20)&gt;5500,5500,_xlfn.NORM.INV(D926,'Input Parameters'!$E$20,'Input Parameters'!$F$20)))</f>
        <v>5359.100533254229</v>
      </c>
      <c r="F926" s="10">
        <f t="shared" ca="1" si="104"/>
        <v>0.97264356588265066</v>
      </c>
      <c r="G926" s="61">
        <f ca="1">_xlfn.NORM.INV(F926,'Input Parameters'!$E$21,'Input Parameters'!$F$21)</f>
        <v>299.95023471951953</v>
      </c>
      <c r="H926" s="54">
        <f ca="1">EXP(E926*(1/'Input Parameters'!$E$22-1/G926))</f>
        <v>1.5277762833290325</v>
      </c>
      <c r="I926" s="10">
        <f t="shared" ca="1" si="105"/>
        <v>0.30070855021319753</v>
      </c>
      <c r="J926" s="29">
        <f ca="1">_xlfn.BETA.INV(I926,'Input Parameters'!$L$24,'Input Parameters'!$M$24,'Input Parameters'!$J$24,'Input Parameters'!$K$24)</f>
        <v>0.52149528548899904</v>
      </c>
      <c r="K926" s="156">
        <f ca="1">('Input Parameters'!$E$25/'Input Parameters'!$E$31)^$J926</f>
        <v>2.3731041507964963E-2</v>
      </c>
      <c r="L926" s="66">
        <f ca="1">$H926*$C926*'Input Parameters'!$E$23*K926</f>
        <v>16.962161076837738</v>
      </c>
      <c r="M926" s="23">
        <f t="shared" ca="1" si="106"/>
        <v>3.1522999249861239E-2</v>
      </c>
      <c r="N926" s="15">
        <f ca="1">_xlfn.NORM.INV(M926,'Input Parameters'!$E$26,'Input Parameters'!$F$26)</f>
        <v>-5.0362061382268966E-3</v>
      </c>
      <c r="O926" s="8">
        <f t="shared" ca="1" si="107"/>
        <v>0.56125083922330699</v>
      </c>
      <c r="P926" s="29">
        <f ca="1">_xlfn.LOGNORM.INV(O926,'Input Parameters'!$H$27,'Input Parameters'!$I$27)</f>
        <v>1.5241024754391621</v>
      </c>
      <c r="Q926" s="10"/>
      <c r="R926" s="15">
        <f>'Input Parameters'!$E$28</f>
        <v>12.7</v>
      </c>
      <c r="S926" s="10">
        <f t="shared" ca="1" si="108"/>
        <v>0.93989928042903748</v>
      </c>
      <c r="T926" s="25">
        <f ca="1">_xlfn.LOGNORM.INV(S926,'Input Parameters'!$H$29,'Input Parameters'!$I$29)</f>
        <v>69.331314228060251</v>
      </c>
      <c r="U926" s="10">
        <f t="shared" ca="1" si="109"/>
        <v>0.69691792249567619</v>
      </c>
      <c r="V926" s="29">
        <f ca="1">IF('Input Parameters'!$D$30="Beta",_xlfn.BETA.INV(U926,'Input Parameters'!$L$30,'Input Parameters'!$M$30,'Input Parameters'!$J$30,'Input Parameters'!$K$30),IF('Input Parameters'!$D$30="LogNorm",_xlfn.LOGNORM.INV(U926,'Input Parameters'!$H$30,'Input Parameters'!$I$30)))</f>
        <v>1.2244775790487346</v>
      </c>
      <c r="W926" s="2">
        <f ca="1">N926+(P926-N926)*(1-ERF((T926-R926)/(2*SQRT(L926*'Input Parameters'!$E$31))))</f>
        <v>0.50095650511166079</v>
      </c>
      <c r="X926">
        <f t="shared" ca="1" si="110"/>
        <v>1</v>
      </c>
      <c r="Y926" s="7"/>
    </row>
    <row r="927" spans="1:25" ht="15" customHeight="1" x14ac:dyDescent="0.3">
      <c r="A927" s="130">
        <v>920</v>
      </c>
      <c r="B927" s="10">
        <f t="shared" ca="1" si="102"/>
        <v>6.2131229249447695E-2</v>
      </c>
      <c r="C927" s="57">
        <f ca="1">_xlfn.NORM.INV(B927,'Input Parameters'!$E$19,'Input Parameters'!$F$19)</f>
        <v>437.41285347025541</v>
      </c>
      <c r="D927" s="10">
        <f t="shared" ca="1" si="103"/>
        <v>0.10649404482889002</v>
      </c>
      <c r="E927" s="59">
        <f ca="1">IF(_xlfn.NORM.INV(D927,'Input Parameters'!$E$20,'Input Parameters'!$F$20)&lt;3500,3500,IF(_xlfn.NORM.INV(D927,'Input Parameters'!$E$20,'Input Parameters'!$F$20)&gt;5500,5500,_xlfn.NORM.INV(D927,'Input Parameters'!$E$20,'Input Parameters'!$F$20)))</f>
        <v>3928.2263566304532</v>
      </c>
      <c r="F927" s="10">
        <f t="shared" ca="1" si="104"/>
        <v>0.50783013875569449</v>
      </c>
      <c r="G927" s="61">
        <f ca="1">_xlfn.NORM.INV(F927,'Input Parameters'!$E$21,'Input Parameters'!$F$21)</f>
        <v>285.00428006920811</v>
      </c>
      <c r="H927" s="54">
        <f ca="1">EXP(E927*(1/'Input Parameters'!$E$22-1/G927))</f>
        <v>0.68651480341613835</v>
      </c>
      <c r="I927" s="10">
        <f t="shared" ca="1" si="105"/>
        <v>0.49630420100308792</v>
      </c>
      <c r="J927" s="29">
        <f ca="1">_xlfn.BETA.INV(I927,'Input Parameters'!$L$24,'Input Parameters'!$M$24,'Input Parameters'!$J$24,'Input Parameters'!$K$24)</f>
        <v>0.60566902257118249</v>
      </c>
      <c r="K927" s="156">
        <f ca="1">('Input Parameters'!$E$25/'Input Parameters'!$E$31)^$J927</f>
        <v>1.2974159378114953E-2</v>
      </c>
      <c r="L927" s="66">
        <f ca="1">$H927*$C927*'Input Parameters'!$E$23*K927</f>
        <v>3.89601549779456</v>
      </c>
      <c r="M927" s="23">
        <f t="shared" ca="1" si="106"/>
        <v>0.30986097108754929</v>
      </c>
      <c r="N927" s="15">
        <f ca="1">_xlfn.NORM.INV(M927,'Input Parameters'!$E$26,'Input Parameters'!$F$26)</f>
        <v>2.3578866214371615E-2</v>
      </c>
      <c r="O927" s="8">
        <f t="shared" ca="1" si="107"/>
        <v>0.58070043692373541</v>
      </c>
      <c r="P927" s="29">
        <f ca="1">_xlfn.LOGNORM.INV(O927,'Input Parameters'!$H$27,'Input Parameters'!$I$27)</f>
        <v>1.5578780556083736</v>
      </c>
      <c r="Q927" s="10"/>
      <c r="R927" s="15">
        <f>'Input Parameters'!$E$28</f>
        <v>12.7</v>
      </c>
      <c r="S927" s="10">
        <f t="shared" ca="1" si="108"/>
        <v>0.11066796491395381</v>
      </c>
      <c r="T927" s="25">
        <f ca="1">_xlfn.LOGNORM.INV(S927,'Input Parameters'!$H$29,'Input Parameters'!$I$29)</f>
        <v>50.760765735489116</v>
      </c>
      <c r="U927" s="10">
        <f t="shared" ca="1" si="109"/>
        <v>0.15926452945418546</v>
      </c>
      <c r="V927" s="29">
        <f ca="1">IF('Input Parameters'!$D$30="Beta",_xlfn.BETA.INV(U927,'Input Parameters'!$L$30,'Input Parameters'!$M$30,'Input Parameters'!$J$30,'Input Parameters'!$K$30),IF('Input Parameters'!$D$30="LogNorm",_xlfn.LOGNORM.INV(U927,'Input Parameters'!$H$30,'Input Parameters'!$I$30)))</f>
        <v>0.67425480185168063</v>
      </c>
      <c r="W927" s="2">
        <f ca="1">N927+(P927-N927)*(1-ERF((T927-R927)/(2*SQRT(L927*'Input Parameters'!$E$31))))</f>
        <v>0.28859515517928186</v>
      </c>
      <c r="X927">
        <f t="shared" ca="1" si="110"/>
        <v>1</v>
      </c>
      <c r="Y927" s="7"/>
    </row>
    <row r="928" spans="1:25" ht="15" customHeight="1" x14ac:dyDescent="0.3">
      <c r="A928" s="130">
        <v>921</v>
      </c>
      <c r="B928" s="10">
        <f t="shared" ca="1" si="102"/>
        <v>0.69490104020910959</v>
      </c>
      <c r="C928" s="57">
        <f ca="1">_xlfn.NORM.INV(B928,'Input Parameters'!$E$19,'Input Parameters'!$F$19)</f>
        <v>610.37733612574266</v>
      </c>
      <c r="D928" s="10">
        <f t="shared" ca="1" si="103"/>
        <v>0.43637953831406096</v>
      </c>
      <c r="E928" s="59">
        <f ca="1">IF(_xlfn.NORM.INV(D928,'Input Parameters'!$E$20,'Input Parameters'!$F$20)&lt;3500,3500,IF(_xlfn.NORM.INV(D928,'Input Parameters'!$E$20,'Input Parameters'!$F$20)&gt;5500,5500,_xlfn.NORM.INV(D928,'Input Parameters'!$E$20,'Input Parameters'!$F$20)))</f>
        <v>4687.8915889430855</v>
      </c>
      <c r="F928" s="10">
        <f t="shared" ca="1" si="104"/>
        <v>0.78026870751012378</v>
      </c>
      <c r="G928" s="61">
        <f ca="1">_xlfn.NORM.INV(F928,'Input Parameters'!$E$21,'Input Parameters'!$F$21)</f>
        <v>290.92657418354514</v>
      </c>
      <c r="H928" s="54">
        <f ca="1">EXP(E928*(1/'Input Parameters'!$E$22-1/G928))</f>
        <v>0.89223214346151281</v>
      </c>
      <c r="I928" s="10">
        <f t="shared" ca="1" si="105"/>
        <v>0.29454967425047585</v>
      </c>
      <c r="J928" s="29">
        <f ca="1">_xlfn.BETA.INV(I928,'Input Parameters'!$L$24,'Input Parameters'!$M$24,'Input Parameters'!$J$24,'Input Parameters'!$K$24)</f>
        <v>0.5185496153364666</v>
      </c>
      <c r="K928" s="156">
        <f ca="1">('Input Parameters'!$E$25/'Input Parameters'!$E$31)^$J928</f>
        <v>2.4237835552773326E-2</v>
      </c>
      <c r="L928" s="66">
        <f ca="1">$H928*$C928*'Input Parameters'!$E$23*K928</f>
        <v>13.199883527072338</v>
      </c>
      <c r="M928" s="23">
        <f t="shared" ca="1" si="106"/>
        <v>0.16461847811393815</v>
      </c>
      <c r="N928" s="15">
        <f ca="1">_xlfn.NORM.INV(M928,'Input Parameters'!$E$26,'Input Parameters'!$F$26)</f>
        <v>1.3511308418757677E-2</v>
      </c>
      <c r="O928" s="8">
        <f t="shared" ca="1" si="107"/>
        <v>0.85396457010230564</v>
      </c>
      <c r="P928" s="29">
        <f ca="1">_xlfn.LOGNORM.INV(O928,'Input Parameters'!$H$27,'Input Parameters'!$I$27)</f>
        <v>2.2689824322691474</v>
      </c>
      <c r="Q928" s="10"/>
      <c r="R928" s="15">
        <f>'Input Parameters'!$E$28</f>
        <v>12.7</v>
      </c>
      <c r="S928" s="10">
        <f t="shared" ca="1" si="108"/>
        <v>0.65237615599655918</v>
      </c>
      <c r="T928" s="25">
        <f ca="1">_xlfn.LOGNORM.INV(S928,'Input Parameters'!$H$29,'Input Parameters'!$I$29)</f>
        <v>60.85015574314621</v>
      </c>
      <c r="U928" s="10">
        <f t="shared" ca="1" si="109"/>
        <v>0.44501646718709686</v>
      </c>
      <c r="V928" s="29">
        <f ca="1">IF('Input Parameters'!$D$30="Beta",_xlfn.BETA.INV(U928,'Input Parameters'!$L$30,'Input Parameters'!$M$30,'Input Parameters'!$J$30,'Input Parameters'!$K$30),IF('Input Parameters'!$D$30="LogNorm",_xlfn.LOGNORM.INV(U928,'Input Parameters'!$H$30,'Input Parameters'!$I$30)))</f>
        <v>0.94618567932890929</v>
      </c>
      <c r="W928" s="2">
        <f ca="1">N928+(P928-N928)*(1-ERF((T928-R928)/(2*SQRT(L928*'Input Parameters'!$E$31))))</f>
        <v>0.79998083704599532</v>
      </c>
      <c r="X928">
        <f t="shared" ca="1" si="110"/>
        <v>1</v>
      </c>
      <c r="Y928" s="7"/>
    </row>
    <row r="929" spans="1:25" ht="15" customHeight="1" x14ac:dyDescent="0.3">
      <c r="A929" s="130">
        <v>922</v>
      </c>
      <c r="B929" s="10">
        <f t="shared" ca="1" si="102"/>
        <v>0.45881533242358963</v>
      </c>
      <c r="C929" s="57">
        <f ca="1">_xlfn.NORM.INV(B929,'Input Parameters'!$E$19,'Input Parameters'!$F$19)</f>
        <v>558.56111916623308</v>
      </c>
      <c r="D929" s="10">
        <f t="shared" ca="1" si="103"/>
        <v>0.50065812511987995</v>
      </c>
      <c r="E929" s="59">
        <f ca="1">IF(_xlfn.NORM.INV(D929,'Input Parameters'!$E$20,'Input Parameters'!$F$20)&lt;3500,3500,IF(_xlfn.NORM.INV(D929,'Input Parameters'!$E$20,'Input Parameters'!$F$20)&gt;5500,5500,_xlfn.NORM.INV(D929,'Input Parameters'!$E$20,'Input Parameters'!$F$20)))</f>
        <v>4801.1547730473876</v>
      </c>
      <c r="F929" s="10">
        <f t="shared" ca="1" si="104"/>
        <v>0.16085514322332339</v>
      </c>
      <c r="G929" s="61">
        <f ca="1">_xlfn.NORM.INV(F929,'Input Parameters'!$E$21,'Input Parameters'!$F$21)</f>
        <v>277.06113767963916</v>
      </c>
      <c r="H929" s="54">
        <f ca="1">EXP(E929*(1/'Input Parameters'!$E$22-1/G929))</f>
        <v>0.38958616058340084</v>
      </c>
      <c r="I929" s="10">
        <f t="shared" ca="1" si="105"/>
        <v>0.44074074173519784</v>
      </c>
      <c r="J929" s="29">
        <f ca="1">_xlfn.BETA.INV(I929,'Input Parameters'!$L$24,'Input Parameters'!$M$24,'Input Parameters'!$J$24,'Input Parameters'!$K$24)</f>
        <v>0.58298462998883227</v>
      </c>
      <c r="K929" s="156">
        <f ca="1">('Input Parameters'!$E$25/'Input Parameters'!$E$31)^$J929</f>
        <v>1.5266901920516633E-2</v>
      </c>
      <c r="L929" s="66">
        <f ca="1">$H929*$C929*'Input Parameters'!$E$23*K929</f>
        <v>3.3221951362166147</v>
      </c>
      <c r="M929" s="23">
        <f t="shared" ca="1" si="106"/>
        <v>2.765338718748267E-2</v>
      </c>
      <c r="N929" s="15">
        <f ca="1">_xlfn.NORM.INV(M929,'Input Parameters'!$E$26,'Input Parameters'!$F$26)</f>
        <v>-6.2456262456524192E-3</v>
      </c>
      <c r="O929" s="8">
        <f t="shared" ca="1" si="107"/>
        <v>0.21166928472738311</v>
      </c>
      <c r="P929" s="29">
        <f ca="1">_xlfn.LOGNORM.INV(O929,'Input Parameters'!$H$27,'Input Parameters'!$I$27)</f>
        <v>0.99899933522573148</v>
      </c>
      <c r="Q929" s="10"/>
      <c r="R929" s="15">
        <f>'Input Parameters'!$E$28</f>
        <v>12.7</v>
      </c>
      <c r="S929" s="10">
        <f t="shared" ca="1" si="108"/>
        <v>0.91017713058627403</v>
      </c>
      <c r="T929" s="25">
        <f ca="1">_xlfn.LOGNORM.INV(S929,'Input Parameters'!$H$29,'Input Parameters'!$I$29)</f>
        <v>67.699955986080198</v>
      </c>
      <c r="U929" s="10">
        <f t="shared" ca="1" si="109"/>
        <v>0.13085257301807252</v>
      </c>
      <c r="V929" s="29">
        <f ca="1">IF('Input Parameters'!$D$30="Beta",_xlfn.BETA.INV(U929,'Input Parameters'!$L$30,'Input Parameters'!$M$30,'Input Parameters'!$J$30,'Input Parameters'!$K$30),IF('Input Parameters'!$D$30="LogNorm",_xlfn.LOGNORM.INV(U929,'Input Parameters'!$H$30,'Input Parameters'!$I$30)))</f>
        <v>0.64185363212061952</v>
      </c>
      <c r="W929" s="2">
        <f ca="1">N929+(P929-N929)*(1-ERF((T929-R929)/(2*SQRT(L929*'Input Parameters'!$E$31))))</f>
        <v>2.679353421855557E-2</v>
      </c>
      <c r="X929">
        <f t="shared" ca="1" si="110"/>
        <v>1</v>
      </c>
      <c r="Y929" s="7"/>
    </row>
    <row r="930" spans="1:25" ht="15" customHeight="1" x14ac:dyDescent="0.3">
      <c r="A930" s="130">
        <v>923</v>
      </c>
      <c r="B930" s="10">
        <f t="shared" ca="1" si="102"/>
        <v>0.16409503902125688</v>
      </c>
      <c r="C930" s="57">
        <f ca="1">_xlfn.NORM.INV(B930,'Input Parameters'!$E$19,'Input Parameters'!$F$19)</f>
        <v>484.67877427937174</v>
      </c>
      <c r="D930" s="10">
        <f t="shared" ca="1" si="103"/>
        <v>0.83605337864627272</v>
      </c>
      <c r="E930" s="59">
        <f ca="1">IF(_xlfn.NORM.INV(D930,'Input Parameters'!$E$20,'Input Parameters'!$F$20)&lt;3500,3500,IF(_xlfn.NORM.INV(D930,'Input Parameters'!$E$20,'Input Parameters'!$F$20)&gt;5500,5500,_xlfn.NORM.INV(D930,'Input Parameters'!$E$20,'Input Parameters'!$F$20)))</f>
        <v>5484.8563347016743</v>
      </c>
      <c r="F930" s="10">
        <f t="shared" ca="1" si="104"/>
        <v>9.2165356981072089E-3</v>
      </c>
      <c r="G930" s="61">
        <f ca="1">_xlfn.NORM.INV(F930,'Input Parameters'!$E$21,'Input Parameters'!$F$21)</f>
        <v>266.32553612210609</v>
      </c>
      <c r="H930" s="54">
        <f ca="1">EXP(E930*(1/'Input Parameters'!$E$22-1/G930))</f>
        <v>0.15336870303526789</v>
      </c>
      <c r="I930" s="10">
        <f t="shared" ca="1" si="105"/>
        <v>0.7158504161576239</v>
      </c>
      <c r="J930" s="29">
        <f ca="1">_xlfn.BETA.INV(I930,'Input Parameters'!$L$24,'Input Parameters'!$M$24,'Input Parameters'!$J$24,'Input Parameters'!$K$24)</f>
        <v>0.69573299089245388</v>
      </c>
      <c r="K930" s="156">
        <f ca="1">('Input Parameters'!$E$25/'Input Parameters'!$E$31)^$J930</f>
        <v>6.799720197803877E-3</v>
      </c>
      <c r="L930" s="66">
        <f ca="1">$H930*$C930*'Input Parameters'!$E$23*K930</f>
        <v>0.50545417502792722</v>
      </c>
      <c r="M930" s="23">
        <f t="shared" ca="1" si="106"/>
        <v>0.9569571412819059</v>
      </c>
      <c r="N930" s="15">
        <f ca="1">_xlfn.NORM.INV(M930,'Input Parameters'!$E$26,'Input Parameters'!$F$26)</f>
        <v>7.0044760428253333E-2</v>
      </c>
      <c r="O930" s="8">
        <f t="shared" ca="1" si="107"/>
        <v>0.9563363948424044</v>
      </c>
      <c r="P930" s="29">
        <f ca="1">_xlfn.LOGNORM.INV(O930,'Input Parameters'!$H$27,'Input Parameters'!$I$27)</f>
        <v>3.0331082297976439</v>
      </c>
      <c r="Q930" s="10"/>
      <c r="R930" s="15">
        <f>'Input Parameters'!$E$28</f>
        <v>12.7</v>
      </c>
      <c r="S930" s="10">
        <f t="shared" ca="1" si="108"/>
        <v>0.79501884488118746</v>
      </c>
      <c r="T930" s="25">
        <f ca="1">_xlfn.LOGNORM.INV(S930,'Input Parameters'!$H$29,'Input Parameters'!$I$29)</f>
        <v>63.875809082495842</v>
      </c>
      <c r="U930" s="10">
        <f t="shared" ca="1" si="109"/>
        <v>5.5880363129486077E-2</v>
      </c>
      <c r="V930" s="29">
        <f ca="1">IF('Input Parameters'!$D$30="Beta",_xlfn.BETA.INV(U930,'Input Parameters'!$L$30,'Input Parameters'!$M$30,'Input Parameters'!$J$30,'Input Parameters'!$K$30),IF('Input Parameters'!$D$30="LogNorm",_xlfn.LOGNORM.INV(U930,'Input Parameters'!$H$30,'Input Parameters'!$I$30)))</f>
        <v>0.53369408175171151</v>
      </c>
      <c r="W930" s="2">
        <f ca="1">N930+(P930-N930)*(1-ERF((T930-R930)/(2*SQRT(L930*'Input Parameters'!$E$31))))</f>
        <v>7.0045821980665585E-2</v>
      </c>
      <c r="X930">
        <f t="shared" ca="1" si="110"/>
        <v>1</v>
      </c>
      <c r="Y930" s="7"/>
    </row>
    <row r="931" spans="1:25" ht="15" customHeight="1" x14ac:dyDescent="0.3">
      <c r="A931" s="130">
        <v>924</v>
      </c>
      <c r="B931" s="10">
        <f t="shared" ca="1" si="102"/>
        <v>0.18546998697574779</v>
      </c>
      <c r="C931" s="57">
        <f ca="1">_xlfn.NORM.INV(B931,'Input Parameters'!$E$19,'Input Parameters'!$F$19)</f>
        <v>491.69666401468317</v>
      </c>
      <c r="D931" s="10">
        <f t="shared" ca="1" si="103"/>
        <v>0.88705719638587432</v>
      </c>
      <c r="E931" s="59">
        <f ca="1">IF(_xlfn.NORM.INV(D931,'Input Parameters'!$E$20,'Input Parameters'!$F$20)&lt;3500,3500,IF(_xlfn.NORM.INV(D931,'Input Parameters'!$E$20,'Input Parameters'!$F$20)&gt;5500,5500,_xlfn.NORM.INV(D931,'Input Parameters'!$E$20,'Input Parameters'!$F$20)))</f>
        <v>5500</v>
      </c>
      <c r="F931" s="10">
        <f t="shared" ca="1" si="104"/>
        <v>0.9633559558481144</v>
      </c>
      <c r="G931" s="61">
        <f ca="1">_xlfn.NORM.INV(F931,'Input Parameters'!$E$21,'Input Parameters'!$F$21)</f>
        <v>298.92751503305902</v>
      </c>
      <c r="H931" s="54">
        <f ca="1">EXP(E931*(1/'Input Parameters'!$E$22-1/G931))</f>
        <v>1.4509548126200147</v>
      </c>
      <c r="I931" s="10">
        <f t="shared" ca="1" si="105"/>
        <v>0.24749879364006866</v>
      </c>
      <c r="J931" s="29">
        <f ca="1">_xlfn.BETA.INV(I931,'Input Parameters'!$L$24,'Input Parameters'!$M$24,'Input Parameters'!$J$24,'Input Parameters'!$K$24)</f>
        <v>0.49498113441023855</v>
      </c>
      <c r="K931" s="156">
        <f ca="1">('Input Parameters'!$E$25/'Input Parameters'!$E$31)^$J931</f>
        <v>2.8702507480309281E-2</v>
      </c>
      <c r="L931" s="66">
        <f ca="1">$H931*$C931*'Input Parameters'!$E$23*K931</f>
        <v>20.477219607514492</v>
      </c>
      <c r="M931" s="23">
        <f t="shared" ca="1" si="106"/>
        <v>0.59260807747977495</v>
      </c>
      <c r="N931" s="15">
        <f ca="1">_xlfn.NORM.INV(M931,'Input Parameters'!$E$26,'Input Parameters'!$F$26)</f>
        <v>3.8919440855516435E-2</v>
      </c>
      <c r="O931" s="8">
        <f t="shared" ca="1" si="107"/>
        <v>0.48346889573688667</v>
      </c>
      <c r="P931" s="29">
        <f ca="1">_xlfn.LOGNORM.INV(O931,'Input Parameters'!$H$27,'Input Parameters'!$I$27)</f>
        <v>1.3977646977763656</v>
      </c>
      <c r="Q931" s="10"/>
      <c r="R931" s="15">
        <f>'Input Parameters'!$E$28</f>
        <v>12.7</v>
      </c>
      <c r="S931" s="10">
        <f t="shared" ca="1" si="108"/>
        <v>0.40484198910431213</v>
      </c>
      <c r="T931" s="25">
        <f ca="1">_xlfn.LOGNORM.INV(S931,'Input Parameters'!$H$29,'Input Parameters'!$I$29)</f>
        <v>56.678382089564181</v>
      </c>
      <c r="U931" s="10">
        <f t="shared" ca="1" si="109"/>
        <v>0.35559256859130672</v>
      </c>
      <c r="V931" s="29">
        <f ca="1">IF('Input Parameters'!$D$30="Beta",_xlfn.BETA.INV(U931,'Input Parameters'!$L$30,'Input Parameters'!$M$30,'Input Parameters'!$J$30,'Input Parameters'!$K$30),IF('Input Parameters'!$D$30="LogNorm",_xlfn.LOGNORM.INV(U931,'Input Parameters'!$H$30,'Input Parameters'!$I$30)))</f>
        <v>0.86346183964505607</v>
      </c>
      <c r="W931" s="2">
        <f ca="1">N931+(P931-N931)*(1-ERF((T931-R931)/(2*SQRT(L931*'Input Parameters'!$E$31))))</f>
        <v>0.70740488098552867</v>
      </c>
      <c r="X931">
        <f t="shared" ca="1" si="110"/>
        <v>1</v>
      </c>
      <c r="Y931" s="7"/>
    </row>
    <row r="932" spans="1:25" ht="15" customHeight="1" x14ac:dyDescent="0.3">
      <c r="A932" s="130">
        <v>925</v>
      </c>
      <c r="B932" s="10">
        <f t="shared" ca="1" si="102"/>
        <v>0.64782571442462789</v>
      </c>
      <c r="C932" s="57">
        <f ca="1">_xlfn.NORM.INV(B932,'Input Parameters'!$E$19,'Input Parameters'!$F$19)</f>
        <v>599.36411179757079</v>
      </c>
      <c r="D932" s="10">
        <f t="shared" ca="1" si="103"/>
        <v>0.54503320984863124</v>
      </c>
      <c r="E932" s="59">
        <f ca="1">IF(_xlfn.NORM.INV(D932,'Input Parameters'!$E$20,'Input Parameters'!$F$20)&lt;3500,3500,IF(_xlfn.NORM.INV(D932,'Input Parameters'!$E$20,'Input Parameters'!$F$20)&gt;5500,5500,_xlfn.NORM.INV(D932,'Input Parameters'!$E$20,'Input Parameters'!$F$20)))</f>
        <v>4879.1856235297128</v>
      </c>
      <c r="F932" s="10">
        <f t="shared" ca="1" si="104"/>
        <v>0.41454982400342999</v>
      </c>
      <c r="G932" s="61">
        <f ca="1">_xlfn.NORM.INV(F932,'Input Parameters'!$E$21,'Input Parameters'!$F$21)</f>
        <v>283.1533683368616</v>
      </c>
      <c r="H932" s="54">
        <f ca="1">EXP(E932*(1/'Input Parameters'!$E$22-1/G932))</f>
        <v>0.5604083936071208</v>
      </c>
      <c r="I932" s="10">
        <f t="shared" ca="1" si="105"/>
        <v>0.80125708934076667</v>
      </c>
      <c r="J932" s="29">
        <f ca="1">_xlfn.BETA.INV(I932,'Input Parameters'!$L$24,'Input Parameters'!$M$24,'Input Parameters'!$J$24,'Input Parameters'!$K$24)</f>
        <v>0.73537064280221476</v>
      </c>
      <c r="K932" s="156">
        <f ca="1">('Input Parameters'!$E$25/'Input Parameters'!$E$31)^$J932</f>
        <v>5.116849288106946E-3</v>
      </c>
      <c r="L932" s="66">
        <f ca="1">$H932*$C932*'Input Parameters'!$E$23*K932</f>
        <v>1.7186917484246511</v>
      </c>
      <c r="M932" s="23">
        <f t="shared" ca="1" si="106"/>
        <v>0.29365850560831119</v>
      </c>
      <c r="N932" s="15">
        <f ca="1">_xlfn.NORM.INV(M932,'Input Parameters'!$E$26,'Input Parameters'!$F$26)</f>
        <v>2.2602709512762997E-2</v>
      </c>
      <c r="O932" s="8">
        <f t="shared" ca="1" si="107"/>
        <v>0.38018729947713525</v>
      </c>
      <c r="P932" s="29">
        <f ca="1">_xlfn.LOGNORM.INV(O932,'Input Parameters'!$H$27,'Input Parameters'!$I$27)</f>
        <v>1.2439371402004431</v>
      </c>
      <c r="Q932" s="10"/>
      <c r="R932" s="15">
        <f>'Input Parameters'!$E$28</f>
        <v>12.7</v>
      </c>
      <c r="S932" s="10">
        <f t="shared" ca="1" si="108"/>
        <v>0.29080114285291825</v>
      </c>
      <c r="T932" s="25">
        <f ca="1">_xlfn.LOGNORM.INV(S932,'Input Parameters'!$H$29,'Input Parameters'!$I$29)</f>
        <v>54.738338790927337</v>
      </c>
      <c r="U932" s="10">
        <f t="shared" ca="1" si="109"/>
        <v>0.7861586356264002</v>
      </c>
      <c r="V932" s="29">
        <f ca="1">IF('Input Parameters'!$D$30="Beta",_xlfn.BETA.INV(U932,'Input Parameters'!$L$30,'Input Parameters'!$M$30,'Input Parameters'!$J$30,'Input Parameters'!$K$30),IF('Input Parameters'!$D$30="LogNorm",_xlfn.LOGNORM.INV(U932,'Input Parameters'!$H$30,'Input Parameters'!$I$30)))</f>
        <v>1.3661373112571</v>
      </c>
      <c r="W932" s="2">
        <f ca="1">N932+(P932-N932)*(1-ERF((T932-R932)/(2*SQRT(L932*'Input Parameters'!$E$31))))</f>
        <v>5.1138840399832866E-2</v>
      </c>
      <c r="X932">
        <f t="shared" ca="1" si="110"/>
        <v>1</v>
      </c>
      <c r="Y932" s="7"/>
    </row>
    <row r="933" spans="1:25" ht="15" customHeight="1" x14ac:dyDescent="0.3">
      <c r="A933" s="130">
        <v>926</v>
      </c>
      <c r="B933" s="10">
        <f t="shared" ca="1" si="102"/>
        <v>0.19595530540183925</v>
      </c>
      <c r="C933" s="57">
        <f ca="1">_xlfn.NORM.INV(B933,'Input Parameters'!$E$19,'Input Parameters'!$F$19)</f>
        <v>494.95468264971652</v>
      </c>
      <c r="D933" s="10">
        <f t="shared" ca="1" si="103"/>
        <v>0.34048050468319224</v>
      </c>
      <c r="E933" s="59">
        <f ca="1">IF(_xlfn.NORM.INV(D933,'Input Parameters'!$E$20,'Input Parameters'!$F$20)&lt;3500,3500,IF(_xlfn.NORM.INV(D933,'Input Parameters'!$E$20,'Input Parameters'!$F$20)&gt;5500,5500,_xlfn.NORM.INV(D933,'Input Parameters'!$E$20,'Input Parameters'!$F$20)))</f>
        <v>4512.1935303510108</v>
      </c>
      <c r="F933" s="10">
        <f t="shared" ca="1" si="104"/>
        <v>0.58525845998086767</v>
      </c>
      <c r="G933" s="61">
        <f ca="1">_xlfn.NORM.INV(F933,'Input Parameters'!$E$21,'Input Parameters'!$F$21)</f>
        <v>286.54276562977952</v>
      </c>
      <c r="H933" s="54">
        <f ca="1">EXP(E933*(1/'Input Parameters'!$E$22-1/G933))</f>
        <v>0.70677837539389221</v>
      </c>
      <c r="I933" s="10">
        <f t="shared" ca="1" si="105"/>
        <v>9.6519661023293235E-3</v>
      </c>
      <c r="J933" s="29">
        <f ca="1">_xlfn.BETA.INV(I933,'Input Parameters'!$L$24,'Input Parameters'!$M$24,'Input Parameters'!$J$24,'Input Parameters'!$K$24)</f>
        <v>0.24318455694831101</v>
      </c>
      <c r="K933" s="156">
        <f ca="1">('Input Parameters'!$E$25/'Input Parameters'!$E$31)^$J933</f>
        <v>0.17473302775263755</v>
      </c>
      <c r="L933" s="66">
        <f ca="1">$H933*$C933*'Input Parameters'!$E$23*K933</f>
        <v>61.125678533297751</v>
      </c>
      <c r="M933" s="23">
        <f t="shared" ca="1" si="106"/>
        <v>0.46938466956348301</v>
      </c>
      <c r="N933" s="15">
        <f ca="1">_xlfn.NORM.INV(M933,'Input Parameters'!$E$26,'Input Parameters'!$F$26)</f>
        <v>3.2386848608715733E-2</v>
      </c>
      <c r="O933" s="8">
        <f t="shared" ca="1" si="107"/>
        <v>0.12802877390912681</v>
      </c>
      <c r="P933" s="29">
        <f ca="1">_xlfn.LOGNORM.INV(O933,'Input Parameters'!$H$27,'Input Parameters'!$I$27)</f>
        <v>0.86134495702620839</v>
      </c>
      <c r="Q933" s="10"/>
      <c r="R933" s="15">
        <f>'Input Parameters'!$E$28</f>
        <v>12.7</v>
      </c>
      <c r="S933" s="10">
        <f t="shared" ca="1" si="108"/>
        <v>9.892333517811458E-2</v>
      </c>
      <c r="T933" s="25">
        <f ca="1">_xlfn.LOGNORM.INV(S933,'Input Parameters'!$H$29,'Input Parameters'!$I$29)</f>
        <v>50.393217334131549</v>
      </c>
      <c r="U933" s="10">
        <f t="shared" ca="1" si="109"/>
        <v>0.86002393449853776</v>
      </c>
      <c r="V933" s="29">
        <f ca="1">IF('Input Parameters'!$D$30="Beta",_xlfn.BETA.INV(U933,'Input Parameters'!$L$30,'Input Parameters'!$M$30,'Input Parameters'!$J$30,'Input Parameters'!$K$30),IF('Input Parameters'!$D$30="LogNorm",_xlfn.LOGNORM.INV(U933,'Input Parameters'!$H$30,'Input Parameters'!$I$30)))</f>
        <v>1.5300011055609553</v>
      </c>
      <c r="W933" s="2">
        <f ca="1">N933+(P933-N933)*(1-ERF((T933-R933)/(2*SQRT(L933*'Input Parameters'!$E$31))))</f>
        <v>0.64015682684603481</v>
      </c>
      <c r="X933">
        <f t="shared" ca="1" si="110"/>
        <v>1</v>
      </c>
      <c r="Y933" s="7"/>
    </row>
    <row r="934" spans="1:25" ht="15" customHeight="1" x14ac:dyDescent="0.3">
      <c r="A934" s="130">
        <v>927</v>
      </c>
      <c r="B934" s="10">
        <f t="shared" ca="1" si="102"/>
        <v>0.57501867599601952</v>
      </c>
      <c r="C934" s="57">
        <f ca="1">_xlfn.NORM.INV(B934,'Input Parameters'!$E$19,'Input Parameters'!$F$19)</f>
        <v>583.28453417939124</v>
      </c>
      <c r="D934" s="10">
        <f t="shared" ca="1" si="103"/>
        <v>0.59154505122151146</v>
      </c>
      <c r="E934" s="59">
        <f ca="1">IF(_xlfn.NORM.INV(D934,'Input Parameters'!$E$20,'Input Parameters'!$F$20)&lt;3500,3500,IF(_xlfn.NORM.INV(D934,'Input Parameters'!$E$20,'Input Parameters'!$F$20)&gt;5500,5500,_xlfn.NORM.INV(D934,'Input Parameters'!$E$20,'Input Parameters'!$F$20)))</f>
        <v>4962.064858031853</v>
      </c>
      <c r="F934" s="10">
        <f t="shared" ca="1" si="104"/>
        <v>0.78970612857759459</v>
      </c>
      <c r="G934" s="61">
        <f ca="1">_xlfn.NORM.INV(F934,'Input Parameters'!$E$21,'Input Parameters'!$F$21)</f>
        <v>291.18045965403388</v>
      </c>
      <c r="H934" s="54">
        <f ca="1">EXP(E934*(1/'Input Parameters'!$E$22-1/G934))</f>
        <v>0.89958074556530232</v>
      </c>
      <c r="I934" s="10">
        <f t="shared" ca="1" si="105"/>
        <v>0.62269713237324287</v>
      </c>
      <c r="J934" s="29">
        <f ca="1">_xlfn.BETA.INV(I934,'Input Parameters'!$L$24,'Input Parameters'!$M$24,'Input Parameters'!$J$24,'Input Parameters'!$K$24)</f>
        <v>0.65661251592026737</v>
      </c>
      <c r="K934" s="156">
        <f ca="1">('Input Parameters'!$E$25/'Input Parameters'!$E$31)^$J934</f>
        <v>9.0026057053372525E-3</v>
      </c>
      <c r="L934" s="66">
        <f ca="1">$H934*$C934*'Input Parameters'!$E$23*K934</f>
        <v>4.7237710688544832</v>
      </c>
      <c r="M934" s="23">
        <f t="shared" ca="1" si="106"/>
        <v>0.46441788155858932</v>
      </c>
      <c r="N934" s="15">
        <f ca="1">_xlfn.NORM.INV(M934,'Input Parameters'!$E$26,'Input Parameters'!$F$26)</f>
        <v>3.2124495711395244E-2</v>
      </c>
      <c r="O934" s="8">
        <f t="shared" ca="1" si="107"/>
        <v>0.83673982820449488</v>
      </c>
      <c r="P934" s="29">
        <f ca="1">_xlfn.LOGNORM.INV(O934,'Input Parameters'!$H$27,'Input Parameters'!$I$27)</f>
        <v>2.1974157087222128</v>
      </c>
      <c r="Q934" s="10"/>
      <c r="R934" s="15">
        <f>'Input Parameters'!$E$28</f>
        <v>12.7</v>
      </c>
      <c r="S934" s="10">
        <f t="shared" ca="1" si="108"/>
        <v>0.13559859001029784</v>
      </c>
      <c r="T934" s="25">
        <f ca="1">_xlfn.LOGNORM.INV(S934,'Input Parameters'!$H$29,'Input Parameters'!$I$29)</f>
        <v>51.464729372471567</v>
      </c>
      <c r="U934" s="10">
        <f t="shared" ca="1" si="109"/>
        <v>0.8423311463141</v>
      </c>
      <c r="V934" s="29">
        <f ca="1">IF('Input Parameters'!$D$30="Beta",_xlfn.BETA.INV(U934,'Input Parameters'!$L$30,'Input Parameters'!$M$30,'Input Parameters'!$J$30,'Input Parameters'!$K$30),IF('Input Parameters'!$D$30="LogNorm",_xlfn.LOGNORM.INV(U934,'Input Parameters'!$H$30,'Input Parameters'!$I$30)))</f>
        <v>1.4846266340859855</v>
      </c>
      <c r="W934" s="2">
        <f ca="1">N934+(P934-N934)*(1-ERF((T934-R934)/(2*SQRT(L934*'Input Parameters'!$E$31))))</f>
        <v>0.48086751900293084</v>
      </c>
      <c r="X934">
        <f t="shared" ca="1" si="110"/>
        <v>1</v>
      </c>
      <c r="Y934" s="7"/>
    </row>
    <row r="935" spans="1:25" ht="15" customHeight="1" x14ac:dyDescent="0.3">
      <c r="A935" s="130">
        <v>928</v>
      </c>
      <c r="B935" s="10">
        <f t="shared" ca="1" si="102"/>
        <v>0.55474887233313397</v>
      </c>
      <c r="C935" s="57">
        <f ca="1">_xlfn.NORM.INV(B935,'Input Parameters'!$E$19,'Input Parameters'!$F$19)</f>
        <v>578.93300539137886</v>
      </c>
      <c r="D935" s="10">
        <f t="shared" ca="1" si="103"/>
        <v>9.2258210385152251E-2</v>
      </c>
      <c r="E935" s="59">
        <f ca="1">IF(_xlfn.NORM.INV(D935,'Input Parameters'!$E$20,'Input Parameters'!$F$20)&lt;3500,3500,IF(_xlfn.NORM.INV(D935,'Input Parameters'!$E$20,'Input Parameters'!$F$20)&gt;5500,5500,_xlfn.NORM.INV(D935,'Input Parameters'!$E$20,'Input Parameters'!$F$20)))</f>
        <v>3871.1163744501664</v>
      </c>
      <c r="F935" s="10">
        <f t="shared" ca="1" si="104"/>
        <v>4.3093469682244145E-2</v>
      </c>
      <c r="G935" s="61">
        <f ca="1">_xlfn.NORM.INV(F935,'Input Parameters'!$E$21,'Input Parameters'!$F$21)</f>
        <v>271.36330905919743</v>
      </c>
      <c r="H935" s="54">
        <f ca="1">EXP(E935*(1/'Input Parameters'!$E$22-1/G935))</f>
        <v>0.34873728559414663</v>
      </c>
      <c r="I935" s="10">
        <f t="shared" ca="1" si="105"/>
        <v>0.67551069729867685</v>
      </c>
      <c r="J935" s="29">
        <f ca="1">_xlfn.BETA.INV(I935,'Input Parameters'!$L$24,'Input Parameters'!$M$24,'Input Parameters'!$J$24,'Input Parameters'!$K$24)</f>
        <v>0.67845570213108664</v>
      </c>
      <c r="K935" s="156">
        <f ca="1">('Input Parameters'!$E$25/'Input Parameters'!$E$31)^$J935</f>
        <v>7.6969251617765725E-3</v>
      </c>
      <c r="L935" s="66">
        <f ca="1">$H935*$C935*'Input Parameters'!$E$23*K935</f>
        <v>1.5539747451991719</v>
      </c>
      <c r="M935" s="23">
        <f t="shared" ca="1" si="106"/>
        <v>0.15915427000214721</v>
      </c>
      <c r="N935" s="15">
        <f ca="1">_xlfn.NORM.INV(M935,'Input Parameters'!$E$26,'Input Parameters'!$F$26)</f>
        <v>1.3043263721158247E-2</v>
      </c>
      <c r="O935" s="8">
        <f t="shared" ca="1" si="107"/>
        <v>0.14740097652432005</v>
      </c>
      <c r="P935" s="29">
        <f ca="1">_xlfn.LOGNORM.INV(O935,'Input Parameters'!$H$27,'Input Parameters'!$I$27)</f>
        <v>0.89558516700864021</v>
      </c>
      <c r="Q935" s="10"/>
      <c r="R935" s="15">
        <f>'Input Parameters'!$E$28</f>
        <v>12.7</v>
      </c>
      <c r="S935" s="10">
        <f t="shared" ca="1" si="108"/>
        <v>0.80293517035281436</v>
      </c>
      <c r="T935" s="25">
        <f ca="1">_xlfn.LOGNORM.INV(S935,'Input Parameters'!$H$29,'Input Parameters'!$I$29)</f>
        <v>64.078310840842065</v>
      </c>
      <c r="U935" s="10">
        <f t="shared" ca="1" si="109"/>
        <v>0.40394493906880302</v>
      </c>
      <c r="V935" s="29">
        <f ca="1">IF('Input Parameters'!$D$30="Beta",_xlfn.BETA.INV(U935,'Input Parameters'!$L$30,'Input Parameters'!$M$30,'Input Parameters'!$J$30,'Input Parameters'!$K$30),IF('Input Parameters'!$D$30="LogNorm",_xlfn.LOGNORM.INV(U935,'Input Parameters'!$H$30,'Input Parameters'!$I$30)))</f>
        <v>0.90784826422944054</v>
      </c>
      <c r="W935" s="2">
        <f ca="1">N935+(P935-N935)*(1-ERF((T935-R935)/(2*SQRT(L935*'Input Parameters'!$E$31))))</f>
        <v>1.6188831284101306E-2</v>
      </c>
      <c r="X935">
        <f t="shared" ca="1" si="110"/>
        <v>1</v>
      </c>
      <c r="Y935" s="7"/>
    </row>
    <row r="936" spans="1:25" ht="15" customHeight="1" x14ac:dyDescent="0.3">
      <c r="A936" s="130">
        <v>929</v>
      </c>
      <c r="B936" s="10">
        <f t="shared" ca="1" si="102"/>
        <v>7.7782350997471439E-2</v>
      </c>
      <c r="C936" s="57">
        <f ca="1">_xlfn.NORM.INV(B936,'Input Parameters'!$E$19,'Input Parameters'!$F$19)</f>
        <v>447.29752401726483</v>
      </c>
      <c r="D936" s="10">
        <f t="shared" ca="1" si="103"/>
        <v>0.35714619662759861</v>
      </c>
      <c r="E936" s="59">
        <f ca="1">IF(_xlfn.NORM.INV(D936,'Input Parameters'!$E$20,'Input Parameters'!$F$20)&lt;3500,3500,IF(_xlfn.NORM.INV(D936,'Input Parameters'!$E$20,'Input Parameters'!$F$20)&gt;5500,5500,_xlfn.NORM.INV(D936,'Input Parameters'!$E$20,'Input Parameters'!$F$20)))</f>
        <v>4543.731815971526</v>
      </c>
      <c r="F936" s="10">
        <f t="shared" ca="1" si="104"/>
        <v>0.75038928031349583</v>
      </c>
      <c r="G936" s="61">
        <f ca="1">_xlfn.NORM.INV(F936,'Input Parameters'!$E$21,'Input Parameters'!$F$21)</f>
        <v>290.16112201823444</v>
      </c>
      <c r="H936" s="54">
        <f ca="1">EXP(E936*(1/'Input Parameters'!$E$22-1/G936))</f>
        <v>0.85922590736544235</v>
      </c>
      <c r="I936" s="10">
        <f t="shared" ca="1" si="105"/>
        <v>0.32590074978548866</v>
      </c>
      <c r="J936" s="29">
        <f ca="1">_xlfn.BETA.INV(I936,'Input Parameters'!$L$24,'Input Parameters'!$M$24,'Input Parameters'!$J$24,'Input Parameters'!$K$24)</f>
        <v>0.5332696974934823</v>
      </c>
      <c r="K936" s="156">
        <f ca="1">('Input Parameters'!$E$25/'Input Parameters'!$E$31)^$J936</f>
        <v>2.1808932922409607E-2</v>
      </c>
      <c r="L936" s="66">
        <f ca="1">$H936*$C936*'Input Parameters'!$E$23*K936</f>
        <v>8.381818923089428</v>
      </c>
      <c r="M936" s="23">
        <f t="shared" ca="1" si="106"/>
        <v>0.30694029412503954</v>
      </c>
      <c r="N936" s="15">
        <f ca="1">_xlfn.NORM.INV(M936,'Input Parameters'!$E$26,'Input Parameters'!$F$26)</f>
        <v>2.3404618971020356E-2</v>
      </c>
      <c r="O936" s="8">
        <f t="shared" ca="1" si="107"/>
        <v>0.89005787124457736</v>
      </c>
      <c r="P936" s="29">
        <f ca="1">_xlfn.LOGNORM.INV(O936,'Input Parameters'!$H$27,'Input Parameters'!$I$27)</f>
        <v>2.4497293529815227</v>
      </c>
      <c r="Q936" s="10"/>
      <c r="R936" s="15">
        <f>'Input Parameters'!$E$28</f>
        <v>12.7</v>
      </c>
      <c r="S936" s="10">
        <f t="shared" ca="1" si="108"/>
        <v>0.62217989689256947</v>
      </c>
      <c r="T936" s="25">
        <f ca="1">_xlfn.LOGNORM.INV(S936,'Input Parameters'!$H$29,'Input Parameters'!$I$29)</f>
        <v>60.302449642715601</v>
      </c>
      <c r="U936" s="10">
        <f t="shared" ca="1" si="109"/>
        <v>0.4290167553255062</v>
      </c>
      <c r="V936" s="29">
        <f ca="1">IF('Input Parameters'!$D$30="Beta",_xlfn.BETA.INV(U936,'Input Parameters'!$L$30,'Input Parameters'!$M$30,'Input Parameters'!$J$30,'Input Parameters'!$K$30),IF('Input Parameters'!$D$30="LogNorm",_xlfn.LOGNORM.INV(U936,'Input Parameters'!$H$30,'Input Parameters'!$I$30)))</f>
        <v>0.93115178761303485</v>
      </c>
      <c r="W936" s="2">
        <f ca="1">N936+(P936-N936)*(1-ERF((T936-R936)/(2*SQRT(L936*'Input Parameters'!$E$31))))</f>
        <v>0.61779520913315999</v>
      </c>
      <c r="X936">
        <f t="shared" ca="1" si="110"/>
        <v>1</v>
      </c>
      <c r="Y936" s="7"/>
    </row>
    <row r="937" spans="1:25" ht="15" customHeight="1" x14ac:dyDescent="0.3">
      <c r="A937" s="130">
        <v>930</v>
      </c>
      <c r="B937" s="10">
        <f t="shared" ca="1" si="102"/>
        <v>0.90793670408055183</v>
      </c>
      <c r="C937" s="57">
        <f ca="1">_xlfn.NORM.INV(B937,'Input Parameters'!$E$19,'Input Parameters'!$F$19)</f>
        <v>679.52917811717111</v>
      </c>
      <c r="D937" s="10">
        <f t="shared" ca="1" si="103"/>
        <v>0.82295579325047874</v>
      </c>
      <c r="E937" s="59">
        <f ca="1">IF(_xlfn.NORM.INV(D937,'Input Parameters'!$E$20,'Input Parameters'!$F$20)&lt;3500,3500,IF(_xlfn.NORM.INV(D937,'Input Parameters'!$E$20,'Input Parameters'!$F$20)&gt;5500,5500,_xlfn.NORM.INV(D937,'Input Parameters'!$E$20,'Input Parameters'!$F$20)))</f>
        <v>5448.6817836702112</v>
      </c>
      <c r="F937" s="10">
        <f t="shared" ca="1" si="104"/>
        <v>0.3150615964752832</v>
      </c>
      <c r="G937" s="61">
        <f ca="1">_xlfn.NORM.INV(F937,'Input Parameters'!$E$21,'Input Parameters'!$F$21)</f>
        <v>281.06498979186989</v>
      </c>
      <c r="H937" s="54">
        <f ca="1">EXP(E937*(1/'Input Parameters'!$E$22-1/G937))</f>
        <v>0.45399935358576277</v>
      </c>
      <c r="I937" s="10">
        <f t="shared" ca="1" si="105"/>
        <v>0.50638887810919497</v>
      </c>
      <c r="J937" s="29">
        <f ca="1">_xlfn.BETA.INV(I937,'Input Parameters'!$L$24,'Input Parameters'!$M$24,'Input Parameters'!$J$24,'Input Parameters'!$K$24)</f>
        <v>0.60973977828724535</v>
      </c>
      <c r="K937" s="156">
        <f ca="1">('Input Parameters'!$E$25/'Input Parameters'!$E$31)^$J937</f>
        <v>1.2600769439593989E-2</v>
      </c>
      <c r="L937" s="66">
        <f ca="1">$H937*$C937*'Input Parameters'!$E$23*K937</f>
        <v>3.8874105524423892</v>
      </c>
      <c r="M937" s="23">
        <f t="shared" ca="1" si="106"/>
        <v>0.70553879907041217</v>
      </c>
      <c r="N937" s="15">
        <f ca="1">_xlfn.NORM.INV(M937,'Input Parameters'!$E$26,'Input Parameters'!$F$26)</f>
        <v>4.5348363632891506E-2</v>
      </c>
      <c r="O937" s="8">
        <f t="shared" ca="1" si="107"/>
        <v>6.6373941356045574E-2</v>
      </c>
      <c r="P937" s="29">
        <f ca="1">_xlfn.LOGNORM.INV(O937,'Input Parameters'!$H$27,'Input Parameters'!$I$27)</f>
        <v>0.7320633676448457</v>
      </c>
      <c r="Q937" s="10"/>
      <c r="R937" s="15">
        <f>'Input Parameters'!$E$28</f>
        <v>12.7</v>
      </c>
      <c r="S937" s="10">
        <f t="shared" ca="1" si="108"/>
        <v>0.42575879268113892</v>
      </c>
      <c r="T937" s="25">
        <f ca="1">_xlfn.LOGNORM.INV(S937,'Input Parameters'!$H$29,'Input Parameters'!$I$29)</f>
        <v>57.020820577257396</v>
      </c>
      <c r="U937" s="10">
        <f t="shared" ca="1" si="109"/>
        <v>0.22692583067352567</v>
      </c>
      <c r="V937" s="29">
        <f ca="1">IF('Input Parameters'!$D$30="Beta",_xlfn.BETA.INV(U937,'Input Parameters'!$L$30,'Input Parameters'!$M$30,'Input Parameters'!$J$30,'Input Parameters'!$K$30),IF('Input Parameters'!$D$30="LogNorm",_xlfn.LOGNORM.INV(U937,'Input Parameters'!$H$30,'Input Parameters'!$I$30)))</f>
        <v>0.7436671221387896</v>
      </c>
      <c r="W937" s="2">
        <f ca="1">N937+(P937-N937)*(1-ERF((T937-R937)/(2*SQRT(L937*'Input Parameters'!$E$31))))</f>
        <v>0.12222326191446257</v>
      </c>
      <c r="X937">
        <f t="shared" ca="1" si="110"/>
        <v>1</v>
      </c>
      <c r="Y937" s="7"/>
    </row>
    <row r="938" spans="1:25" ht="15" customHeight="1" x14ac:dyDescent="0.3">
      <c r="A938" s="130">
        <v>931</v>
      </c>
      <c r="B938" s="10">
        <f t="shared" ca="1" si="102"/>
        <v>0.37364800523464814</v>
      </c>
      <c r="C938" s="57">
        <f ca="1">_xlfn.NORM.INV(B938,'Input Parameters'!$E$19,'Input Parameters'!$F$19)</f>
        <v>540.07352285124898</v>
      </c>
      <c r="D938" s="10">
        <f t="shared" ca="1" si="103"/>
        <v>0.12727247867394076</v>
      </c>
      <c r="E938" s="59">
        <f ca="1">IF(_xlfn.NORM.INV(D938,'Input Parameters'!$E$20,'Input Parameters'!$F$20)&lt;3500,3500,IF(_xlfn.NORM.INV(D938,'Input Parameters'!$E$20,'Input Parameters'!$F$20)&gt;5500,5500,_xlfn.NORM.INV(D938,'Input Parameters'!$E$20,'Input Parameters'!$F$20)))</f>
        <v>4002.4344420417128</v>
      </c>
      <c r="F938" s="10">
        <f t="shared" ca="1" si="104"/>
        <v>1.5485224799516306E-4</v>
      </c>
      <c r="G938" s="61">
        <f ca="1">_xlfn.NORM.INV(F938,'Input Parameters'!$E$21,'Input Parameters'!$F$21)</f>
        <v>256.49862979545082</v>
      </c>
      <c r="H938" s="54">
        <f ca="1">EXP(E938*(1/'Input Parameters'!$E$22-1/G938))</f>
        <v>0.1431402357772231</v>
      </c>
      <c r="I938" s="10">
        <f t="shared" ca="1" si="105"/>
        <v>1.3629847101962245E-2</v>
      </c>
      <c r="J938" s="29">
        <f ca="1">_xlfn.BETA.INV(I938,'Input Parameters'!$L$24,'Input Parameters'!$M$24,'Input Parameters'!$J$24,'Input Parameters'!$K$24)</f>
        <v>0.26046329821145986</v>
      </c>
      <c r="K938" s="156">
        <f ca="1">('Input Parameters'!$E$25/'Input Parameters'!$E$31)^$J938</f>
        <v>0.15436337150710225</v>
      </c>
      <c r="L938" s="66">
        <f ca="1">$H938*$C938*'Input Parameters'!$E$23*K938</f>
        <v>11.933253604365246</v>
      </c>
      <c r="M938" s="23">
        <f t="shared" ca="1" si="106"/>
        <v>0.64632563738128102</v>
      </c>
      <c r="N938" s="15">
        <f ca="1">_xlfn.NORM.INV(M938,'Input Parameters'!$E$26,'Input Parameters'!$F$26)</f>
        <v>4.1883803273959769E-2</v>
      </c>
      <c r="O938" s="8">
        <f t="shared" ca="1" si="107"/>
        <v>0.43087566620471984</v>
      </c>
      <c r="P938" s="29">
        <f ca="1">_xlfn.LOGNORM.INV(O938,'Input Parameters'!$H$27,'Input Parameters'!$I$27)</f>
        <v>1.318069467853751</v>
      </c>
      <c r="Q938" s="10"/>
      <c r="R938" s="15">
        <f>'Input Parameters'!$E$28</f>
        <v>12.7</v>
      </c>
      <c r="S938" s="10">
        <f t="shared" ca="1" si="108"/>
        <v>0.62953102416458884</v>
      </c>
      <c r="T938" s="25">
        <f ca="1">_xlfn.LOGNORM.INV(S938,'Input Parameters'!$H$29,'Input Parameters'!$I$29)</f>
        <v>60.433940933109618</v>
      </c>
      <c r="U938" s="10">
        <f t="shared" ca="1" si="109"/>
        <v>0.43598546503658908</v>
      </c>
      <c r="V938" s="29">
        <f ca="1">IF('Input Parameters'!$D$30="Beta",_xlfn.BETA.INV(U938,'Input Parameters'!$L$30,'Input Parameters'!$M$30,'Input Parameters'!$J$30,'Input Parameters'!$K$30),IF('Input Parameters'!$D$30="LogNorm",_xlfn.LOGNORM.INV(U938,'Input Parameters'!$H$30,'Input Parameters'!$I$30)))</f>
        <v>0.93768220093368526</v>
      </c>
      <c r="W938" s="2">
        <f ca="1">N938+(P938-N938)*(1-ERF((T938-R938)/(2*SQRT(L938*'Input Parameters'!$E$31))))</f>
        <v>0.46114461639209148</v>
      </c>
      <c r="X938">
        <f t="shared" ca="1" si="110"/>
        <v>1</v>
      </c>
      <c r="Y938" s="7"/>
    </row>
    <row r="939" spans="1:25" ht="15" customHeight="1" x14ac:dyDescent="0.3">
      <c r="A939" s="130">
        <v>932</v>
      </c>
      <c r="B939" s="10">
        <f t="shared" ca="1" si="102"/>
        <v>0.58066103714399064</v>
      </c>
      <c r="C939" s="57">
        <f ca="1">_xlfn.NORM.INV(B939,'Input Parameters'!$E$19,'Input Parameters'!$F$19)</f>
        <v>584.50292062922131</v>
      </c>
      <c r="D939" s="10">
        <f t="shared" ca="1" si="103"/>
        <v>0.99118023370600883</v>
      </c>
      <c r="E939" s="59">
        <f ca="1">IF(_xlfn.NORM.INV(D939,'Input Parameters'!$E$20,'Input Parameters'!$F$20)&lt;3500,3500,IF(_xlfn.NORM.INV(D939,'Input Parameters'!$E$20,'Input Parameters'!$F$20)&gt;5500,5500,_xlfn.NORM.INV(D939,'Input Parameters'!$E$20,'Input Parameters'!$F$20)))</f>
        <v>5500</v>
      </c>
      <c r="F939" s="10">
        <f t="shared" ca="1" si="104"/>
        <v>0.45941411688780542</v>
      </c>
      <c r="G939" s="61">
        <f ca="1">_xlfn.NORM.INV(F939,'Input Parameters'!$E$21,'Input Parameters'!$F$21)</f>
        <v>284.0489886015115</v>
      </c>
      <c r="H939" s="54">
        <f ca="1">EXP(E939*(1/'Input Parameters'!$E$22-1/G939))</f>
        <v>0.55348195579128678</v>
      </c>
      <c r="I939" s="10">
        <f t="shared" ca="1" si="105"/>
        <v>0.44614827965315773</v>
      </c>
      <c r="J939" s="29">
        <f ca="1">_xlfn.BETA.INV(I939,'Input Parameters'!$L$24,'Input Parameters'!$M$24,'Input Parameters'!$J$24,'Input Parameters'!$K$24)</f>
        <v>0.58521741569072028</v>
      </c>
      <c r="K939" s="156">
        <f ca="1">('Input Parameters'!$E$25/'Input Parameters'!$E$31)^$J939</f>
        <v>1.5024319935171681E-2</v>
      </c>
      <c r="L939" s="66">
        <f ca="1">$H939*$C939*'Input Parameters'!$E$23*K939</f>
        <v>4.8605450816154931</v>
      </c>
      <c r="M939" s="23">
        <f t="shared" ca="1" si="106"/>
        <v>0.28041407246095851</v>
      </c>
      <c r="N939" s="15">
        <f ca="1">_xlfn.NORM.INV(M939,'Input Parameters'!$E$26,'Input Parameters'!$F$26)</f>
        <v>2.1786150704571072E-2</v>
      </c>
      <c r="O939" s="8">
        <f t="shared" ca="1" si="107"/>
        <v>0.93973290088531836</v>
      </c>
      <c r="P939" s="29">
        <f ca="1">_xlfn.LOGNORM.INV(O939,'Input Parameters'!$H$27,'Input Parameters'!$I$27)</f>
        <v>2.8294164844336693</v>
      </c>
      <c r="Q939" s="10"/>
      <c r="R939" s="15">
        <f>'Input Parameters'!$E$28</f>
        <v>12.7</v>
      </c>
      <c r="S939" s="10">
        <f t="shared" ca="1" si="108"/>
        <v>0.21839882498130903</v>
      </c>
      <c r="T939" s="25">
        <f ca="1">_xlfn.LOGNORM.INV(S939,'Input Parameters'!$H$29,'Input Parameters'!$I$29)</f>
        <v>53.363500780728486</v>
      </c>
      <c r="U939" s="10">
        <f t="shared" ca="1" si="109"/>
        <v>0.83100501623909251</v>
      </c>
      <c r="V939" s="29">
        <f ca="1">IF('Input Parameters'!$D$30="Beta",_xlfn.BETA.INV(U939,'Input Parameters'!$L$30,'Input Parameters'!$M$30,'Input Parameters'!$J$30,'Input Parameters'!$K$30),IF('Input Parameters'!$D$30="LogNorm",_xlfn.LOGNORM.INV(U939,'Input Parameters'!$H$30,'Input Parameters'!$I$30)))</f>
        <v>1.4579726507431043</v>
      </c>
      <c r="W939" s="2">
        <f ca="1">N939+(P939-N939)*(1-ERF((T939-R939)/(2*SQRT(L939*'Input Parameters'!$E$31))))</f>
        <v>0.56130669467546079</v>
      </c>
      <c r="X939">
        <f t="shared" ca="1" si="110"/>
        <v>1</v>
      </c>
      <c r="Y939" s="7"/>
    </row>
    <row r="940" spans="1:25" ht="15" customHeight="1" x14ac:dyDescent="0.3">
      <c r="A940" s="130">
        <v>933</v>
      </c>
      <c r="B940" s="10">
        <f t="shared" ca="1" si="102"/>
        <v>0.7305635609076705</v>
      </c>
      <c r="C940" s="57">
        <f ca="1">_xlfn.NORM.INV(B940,'Input Parameters'!$E$19,'Input Parameters'!$F$19)</f>
        <v>619.22679709848865</v>
      </c>
      <c r="D940" s="10">
        <f t="shared" ca="1" si="103"/>
        <v>0.41742794832659436</v>
      </c>
      <c r="E940" s="59">
        <f ca="1">IF(_xlfn.NORM.INV(D940,'Input Parameters'!$E$20,'Input Parameters'!$F$20)&lt;3500,3500,IF(_xlfn.NORM.INV(D940,'Input Parameters'!$E$20,'Input Parameters'!$F$20)&gt;5500,5500,_xlfn.NORM.INV(D940,'Input Parameters'!$E$20,'Input Parameters'!$F$20)))</f>
        <v>4654.06552367937</v>
      </c>
      <c r="F940" s="10">
        <f t="shared" ca="1" si="104"/>
        <v>0.25967841811361736</v>
      </c>
      <c r="G940" s="61">
        <f ca="1">_xlfn.NORM.INV(F940,'Input Parameters'!$E$21,'Input Parameters'!$F$21)</f>
        <v>279.78551007162014</v>
      </c>
      <c r="H940" s="54">
        <f ca="1">EXP(E940*(1/'Input Parameters'!$E$22-1/G940))</f>
        <v>0.4722614845726642</v>
      </c>
      <c r="I940" s="10">
        <f t="shared" ca="1" si="105"/>
        <v>0.5902702542311834</v>
      </c>
      <c r="J940" s="29">
        <f ca="1">_xlfn.BETA.INV(I940,'Input Parameters'!$L$24,'Input Parameters'!$M$24,'Input Parameters'!$J$24,'Input Parameters'!$K$24)</f>
        <v>0.64346636103909949</v>
      </c>
      <c r="K940" s="156">
        <f ca="1">('Input Parameters'!$E$25/'Input Parameters'!$E$31)^$J940</f>
        <v>9.8929128565678499E-3</v>
      </c>
      <c r="L940" s="66">
        <f ca="1">$H940*$C940*'Input Parameters'!$E$23*K940</f>
        <v>2.8930534254742493</v>
      </c>
      <c r="M940" s="23">
        <f t="shared" ca="1" si="106"/>
        <v>0.82078430668394686</v>
      </c>
      <c r="N940" s="15">
        <f ca="1">_xlfn.NORM.INV(M940,'Input Parameters'!$E$26,'Input Parameters'!$F$26)</f>
        <v>5.3285521405163475E-2</v>
      </c>
      <c r="O940" s="8">
        <f t="shared" ca="1" si="107"/>
        <v>0.37198381490338184</v>
      </c>
      <c r="P940" s="29">
        <f ca="1">_xlfn.LOGNORM.INV(O940,'Input Parameters'!$H$27,'Input Parameters'!$I$27)</f>
        <v>1.2320985256933752</v>
      </c>
      <c r="Q940" s="10"/>
      <c r="R940" s="15">
        <f>'Input Parameters'!$E$28</f>
        <v>12.7</v>
      </c>
      <c r="S940" s="10">
        <f t="shared" ca="1" si="108"/>
        <v>0.17880629610404808</v>
      </c>
      <c r="T940" s="25">
        <f ca="1">_xlfn.LOGNORM.INV(S940,'Input Parameters'!$H$29,'Input Parameters'!$I$29)</f>
        <v>52.517645957258921</v>
      </c>
      <c r="U940" s="10">
        <f t="shared" ca="1" si="109"/>
        <v>0.73618116973092129</v>
      </c>
      <c r="V940" s="29">
        <f ca="1">IF('Input Parameters'!$D$30="Beta",_xlfn.BETA.INV(U940,'Input Parameters'!$L$30,'Input Parameters'!$M$30,'Input Parameters'!$J$30,'Input Parameters'!$K$30),IF('Input Parameters'!$D$30="LogNorm",_xlfn.LOGNORM.INV(U940,'Input Parameters'!$H$30,'Input Parameters'!$I$30)))</f>
        <v>1.2818212607914214</v>
      </c>
      <c r="W940" s="2">
        <f ca="1">N940+(P940-N940)*(1-ERF((T940-R940)/(2*SQRT(L940*'Input Parameters'!$E$31))))</f>
        <v>0.16864333671678688</v>
      </c>
      <c r="X940">
        <f t="shared" ca="1" si="110"/>
        <v>1</v>
      </c>
      <c r="Y940" s="7"/>
    </row>
    <row r="941" spans="1:25" ht="15" customHeight="1" x14ac:dyDescent="0.3">
      <c r="A941" s="130">
        <v>934</v>
      </c>
      <c r="B941" s="10">
        <f t="shared" ca="1" si="102"/>
        <v>0.3030668147694261</v>
      </c>
      <c r="C941" s="57">
        <f ca="1">_xlfn.NORM.INV(B941,'Input Parameters'!$E$19,'Input Parameters'!$F$19)</f>
        <v>523.73177813321774</v>
      </c>
      <c r="D941" s="10">
        <f t="shared" ca="1" si="103"/>
        <v>0.61482331474197482</v>
      </c>
      <c r="E941" s="59">
        <f ca="1">IF(_xlfn.NORM.INV(D941,'Input Parameters'!$E$20,'Input Parameters'!$F$20)&lt;3500,3500,IF(_xlfn.NORM.INV(D941,'Input Parameters'!$E$20,'Input Parameters'!$F$20)&gt;5500,5500,_xlfn.NORM.INV(D941,'Input Parameters'!$E$20,'Input Parameters'!$F$20)))</f>
        <v>5004.3388922798285</v>
      </c>
      <c r="F941" s="10">
        <f t="shared" ca="1" si="104"/>
        <v>7.5357273761780252E-2</v>
      </c>
      <c r="G941" s="61">
        <f ca="1">_xlfn.NORM.INV(F941,'Input Parameters'!$E$21,'Input Parameters'!$F$21)</f>
        <v>273.55508467500709</v>
      </c>
      <c r="H941" s="54">
        <f ca="1">EXP(E941*(1/'Input Parameters'!$E$22-1/G941))</f>
        <v>0.29698888168363502</v>
      </c>
      <c r="I941" s="10">
        <f t="shared" ca="1" si="105"/>
        <v>0.63381434969324446</v>
      </c>
      <c r="J941" s="29">
        <f ca="1">_xlfn.BETA.INV(I941,'Input Parameters'!$L$24,'Input Parameters'!$M$24,'Input Parameters'!$J$24,'Input Parameters'!$K$24)</f>
        <v>0.66115708415014862</v>
      </c>
      <c r="K941" s="156">
        <f ca="1">('Input Parameters'!$E$25/'Input Parameters'!$E$31)^$J941</f>
        <v>8.71384710078703E-3</v>
      </c>
      <c r="L941" s="66">
        <f ca="1">$H941*$C941*'Input Parameters'!$E$23*K941</f>
        <v>1.3553736941658232</v>
      </c>
      <c r="M941" s="23">
        <f t="shared" ca="1" si="106"/>
        <v>0.18608451936270198</v>
      </c>
      <c r="N941" s="15">
        <f ca="1">_xlfn.NORM.INV(M941,'Input Parameters'!$E$26,'Input Parameters'!$F$26)</f>
        <v>1.5259226392050046E-2</v>
      </c>
      <c r="O941" s="8">
        <f t="shared" ca="1" si="107"/>
        <v>0.46874287641368706</v>
      </c>
      <c r="P941" s="29">
        <f ca="1">_xlfn.LOGNORM.INV(O941,'Input Parameters'!$H$27,'Input Parameters'!$I$27)</f>
        <v>1.3750821317972388</v>
      </c>
      <c r="Q941" s="10"/>
      <c r="R941" s="15">
        <f>'Input Parameters'!$E$28</f>
        <v>12.7</v>
      </c>
      <c r="S941" s="10">
        <f t="shared" ca="1" si="108"/>
        <v>0.88152828765791902</v>
      </c>
      <c r="T941" s="25">
        <f ca="1">_xlfn.LOGNORM.INV(S941,'Input Parameters'!$H$29,'Input Parameters'!$I$29)</f>
        <v>66.50075323381742</v>
      </c>
      <c r="U941" s="10">
        <f t="shared" ca="1" si="109"/>
        <v>0.48613260177656248</v>
      </c>
      <c r="V941" s="29">
        <f ca="1">IF('Input Parameters'!$D$30="Beta",_xlfn.BETA.INV(U941,'Input Parameters'!$L$30,'Input Parameters'!$M$30,'Input Parameters'!$J$30,'Input Parameters'!$K$30),IF('Input Parameters'!$D$30="LogNorm",_xlfn.LOGNORM.INV(U941,'Input Parameters'!$H$30,'Input Parameters'!$I$30)))</f>
        <v>0.98560107291494137</v>
      </c>
      <c r="W941" s="2">
        <f ca="1">N941+(P941-N941)*(1-ERF((T941-R941)/(2*SQRT(L941*'Input Parameters'!$E$31))))</f>
        <v>1.6733552665099981E-2</v>
      </c>
      <c r="X941">
        <f t="shared" ca="1" si="110"/>
        <v>1</v>
      </c>
      <c r="Y941" s="7"/>
    </row>
    <row r="942" spans="1:25" ht="15" customHeight="1" x14ac:dyDescent="0.3">
      <c r="A942" s="130">
        <v>935</v>
      </c>
      <c r="B942" s="10">
        <f t="shared" ca="1" si="102"/>
        <v>0.40536355746937369</v>
      </c>
      <c r="C942" s="57">
        <f ca="1">_xlfn.NORM.INV(B942,'Input Parameters'!$E$19,'Input Parameters'!$F$19)</f>
        <v>547.06325468714681</v>
      </c>
      <c r="D942" s="10">
        <f t="shared" ca="1" si="103"/>
        <v>0.29965080191583571</v>
      </c>
      <c r="E942" s="59">
        <f ca="1">IF(_xlfn.NORM.INV(D942,'Input Parameters'!$E$20,'Input Parameters'!$F$20)&lt;3500,3500,IF(_xlfn.NORM.INV(D942,'Input Parameters'!$E$20,'Input Parameters'!$F$20)&gt;5500,5500,_xlfn.NORM.INV(D942,'Input Parameters'!$E$20,'Input Parameters'!$F$20)))</f>
        <v>4432.2164248666368</v>
      </c>
      <c r="F942" s="10">
        <f t="shared" ca="1" si="104"/>
        <v>0.93349188801586747</v>
      </c>
      <c r="G942" s="61">
        <f ca="1">_xlfn.NORM.INV(F942,'Input Parameters'!$E$21,'Input Parameters'!$F$21)</f>
        <v>296.6581822772128</v>
      </c>
      <c r="H942" s="54">
        <f ca="1">EXP(E942*(1/'Input Parameters'!$E$22-1/G942))</f>
        <v>1.205067842685037</v>
      </c>
      <c r="I942" s="10">
        <f t="shared" ca="1" si="105"/>
        <v>0.36152205527138737</v>
      </c>
      <c r="J942" s="29">
        <f ca="1">_xlfn.BETA.INV(I942,'Input Parameters'!$L$24,'Input Parameters'!$M$24,'Input Parameters'!$J$24,'Input Parameters'!$K$24)</f>
        <v>0.54927928824919992</v>
      </c>
      <c r="K942" s="156">
        <f ca="1">('Input Parameters'!$E$25/'Input Parameters'!$E$31)^$J942</f>
        <v>1.9442746882286942E-2</v>
      </c>
      <c r="L942" s="66">
        <f ca="1">$H942*$C942*'Input Parameters'!$E$23*K942</f>
        <v>12.817598532101799</v>
      </c>
      <c r="M942" s="23">
        <f t="shared" ca="1" si="106"/>
        <v>0.11897085646947891</v>
      </c>
      <c r="N942" s="15">
        <f ca="1">_xlfn.NORM.INV(M942,'Input Parameters'!$E$26,'Input Parameters'!$F$26)</f>
        <v>9.2169108197682273E-3</v>
      </c>
      <c r="O942" s="8">
        <f t="shared" ca="1" si="107"/>
        <v>0.29797489871583671</v>
      </c>
      <c r="P942" s="29">
        <f ca="1">_xlfn.LOGNORM.INV(O942,'Input Parameters'!$H$27,'Input Parameters'!$I$27)</f>
        <v>1.1259539484243921</v>
      </c>
      <c r="Q942" s="10"/>
      <c r="R942" s="15">
        <f>'Input Parameters'!$E$28</f>
        <v>12.7</v>
      </c>
      <c r="S942" s="10">
        <f t="shared" ca="1" si="108"/>
        <v>0.40921341618861817</v>
      </c>
      <c r="T942" s="25">
        <f ca="1">_xlfn.LOGNORM.INV(S942,'Input Parameters'!$H$29,'Input Parameters'!$I$29)</f>
        <v>56.750111331520372</v>
      </c>
      <c r="U942" s="10">
        <f t="shared" ca="1" si="109"/>
        <v>0.64811090367509949</v>
      </c>
      <c r="V942" s="29">
        <f ca="1">IF('Input Parameters'!$D$30="Beta",_xlfn.BETA.INV(U942,'Input Parameters'!$L$30,'Input Parameters'!$M$30,'Input Parameters'!$J$30,'Input Parameters'!$K$30),IF('Input Parameters'!$D$30="LogNorm",_xlfn.LOGNORM.INV(U942,'Input Parameters'!$H$30,'Input Parameters'!$I$30)))</f>
        <v>1.1608435990842616</v>
      </c>
      <c r="W942" s="2">
        <f ca="1">N942+(P942-N942)*(1-ERF((T942-R942)/(2*SQRT(L942*'Input Parameters'!$E$31))))</f>
        <v>0.43836788000797239</v>
      </c>
      <c r="X942">
        <f t="shared" ca="1" si="110"/>
        <v>1</v>
      </c>
      <c r="Y942" s="7"/>
    </row>
    <row r="943" spans="1:25" ht="15" customHeight="1" x14ac:dyDescent="0.3">
      <c r="A943" s="130">
        <v>936</v>
      </c>
      <c r="B943" s="10">
        <f t="shared" ca="1" si="102"/>
        <v>0.4901690904336552</v>
      </c>
      <c r="C943" s="57">
        <f ca="1">_xlfn.NORM.INV(B943,'Input Parameters'!$E$19,'Input Parameters'!$F$19)</f>
        <v>565.21750337841445</v>
      </c>
      <c r="D943" s="10">
        <f t="shared" ca="1" si="103"/>
        <v>0.14642092820136932</v>
      </c>
      <c r="E943" s="59">
        <f ca="1">IF(_xlfn.NORM.INV(D943,'Input Parameters'!$E$20,'Input Parameters'!$F$20)&lt;3500,3500,IF(_xlfn.NORM.INV(D943,'Input Parameters'!$E$20,'Input Parameters'!$F$20)&gt;5500,5500,_xlfn.NORM.INV(D943,'Input Parameters'!$E$20,'Input Parameters'!$F$20)))</f>
        <v>4063.6645452855896</v>
      </c>
      <c r="F943" s="10">
        <f t="shared" ca="1" si="104"/>
        <v>0.10354850155649697</v>
      </c>
      <c r="G943" s="61">
        <f ca="1">_xlfn.NORM.INV(F943,'Input Parameters'!$E$21,'Input Parameters'!$F$21)</f>
        <v>274.93391672004896</v>
      </c>
      <c r="H943" s="54">
        <f ca="1">EXP(E943*(1/'Input Parameters'!$E$22-1/G943))</f>
        <v>0.40198057531618619</v>
      </c>
      <c r="I943" s="10">
        <f t="shared" ca="1" si="105"/>
        <v>0.94214013096399707</v>
      </c>
      <c r="J943" s="29">
        <f ca="1">_xlfn.BETA.INV(I943,'Input Parameters'!$L$24,'Input Parameters'!$M$24,'Input Parameters'!$J$24,'Input Parameters'!$K$24)</f>
        <v>0.82669786278358304</v>
      </c>
      <c r="K943" s="156">
        <f ca="1">('Input Parameters'!$E$25/'Input Parameters'!$E$31)^$J943</f>
        <v>2.6575342121341362E-3</v>
      </c>
      <c r="L943" s="66">
        <f ca="1">$H943*$C943*'Input Parameters'!$E$23*K943</f>
        <v>0.60380893319179985</v>
      </c>
      <c r="M943" s="23">
        <f t="shared" ca="1" si="106"/>
        <v>0.49813769405110142</v>
      </c>
      <c r="N943" s="15">
        <f ca="1">_xlfn.NORM.INV(M943,'Input Parameters'!$E$26,'Input Parameters'!$F$26)</f>
        <v>3.3901969360265752E-2</v>
      </c>
      <c r="O943" s="8">
        <f t="shared" ca="1" si="107"/>
        <v>0.45824245480349168</v>
      </c>
      <c r="P943" s="29">
        <f ca="1">_xlfn.LOGNORM.INV(O943,'Input Parameters'!$H$27,'Input Parameters'!$I$27)</f>
        <v>1.3590957299423607</v>
      </c>
      <c r="Q943" s="10"/>
      <c r="R943" s="15">
        <f>'Input Parameters'!$E$28</f>
        <v>12.7</v>
      </c>
      <c r="S943" s="10">
        <f t="shared" ca="1" si="108"/>
        <v>0.80884852990110512</v>
      </c>
      <c r="T943" s="25">
        <f ca="1">_xlfn.LOGNORM.INV(S943,'Input Parameters'!$H$29,'Input Parameters'!$I$29)</f>
        <v>64.233238044341519</v>
      </c>
      <c r="U943" s="10">
        <f t="shared" ca="1" si="109"/>
        <v>0.84442608106933836</v>
      </c>
      <c r="V943" s="29">
        <f ca="1">IF('Input Parameters'!$D$30="Beta",_xlfn.BETA.INV(U943,'Input Parameters'!$L$30,'Input Parameters'!$M$30,'Input Parameters'!$J$30,'Input Parameters'!$K$30),IF('Input Parameters'!$D$30="LogNorm",_xlfn.LOGNORM.INV(U943,'Input Parameters'!$H$30,'Input Parameters'!$I$30)))</f>
        <v>1.4897474066231111</v>
      </c>
      <c r="W943" s="2">
        <f ca="1">N943+(P943-N943)*(1-ERF((T943-R943)/(2*SQRT(L943*'Input Parameters'!$E$31))))</f>
        <v>3.3905599455750335E-2</v>
      </c>
      <c r="X943">
        <f t="shared" ca="1" si="110"/>
        <v>1</v>
      </c>
      <c r="Y943" s="7"/>
    </row>
    <row r="944" spans="1:25" ht="15" customHeight="1" x14ac:dyDescent="0.3">
      <c r="A944" s="130">
        <v>937</v>
      </c>
      <c r="B944" s="10">
        <f t="shared" ca="1" si="102"/>
        <v>7.9830141842343494E-2</v>
      </c>
      <c r="C944" s="57">
        <f ca="1">_xlfn.NORM.INV(B944,'Input Parameters'!$E$19,'Input Parameters'!$F$19)</f>
        <v>448.4748303294067</v>
      </c>
      <c r="D944" s="10">
        <f t="shared" ca="1" si="103"/>
        <v>0.63986254445241408</v>
      </c>
      <c r="E944" s="59">
        <f ca="1">IF(_xlfn.NORM.INV(D944,'Input Parameters'!$E$20,'Input Parameters'!$F$20)&lt;3500,3500,IF(_xlfn.NORM.INV(D944,'Input Parameters'!$E$20,'Input Parameters'!$F$20)&gt;5500,5500,_xlfn.NORM.INV(D944,'Input Parameters'!$E$20,'Input Parameters'!$F$20)))</f>
        <v>5050.6639833863483</v>
      </c>
      <c r="F944" s="10">
        <f t="shared" ca="1" si="104"/>
        <v>0.78104689649173775</v>
      </c>
      <c r="G944" s="61">
        <f ca="1">_xlfn.NORM.INV(F944,'Input Parameters'!$E$21,'Input Parameters'!$F$21)</f>
        <v>290.94726728806592</v>
      </c>
      <c r="H944" s="54">
        <f ca="1">EXP(E944*(1/'Input Parameters'!$E$22-1/G944))</f>
        <v>0.88548628219125114</v>
      </c>
      <c r="I944" s="10">
        <f t="shared" ca="1" si="105"/>
        <v>0.10049359922924361</v>
      </c>
      <c r="J944" s="29">
        <f ca="1">_xlfn.BETA.INV(I944,'Input Parameters'!$L$24,'Input Parameters'!$M$24,'Input Parameters'!$J$24,'Input Parameters'!$K$24)</f>
        <v>0.39766285685727554</v>
      </c>
      <c r="K944" s="156">
        <f ca="1">('Input Parameters'!$E$25/'Input Parameters'!$E$31)^$J944</f>
        <v>5.7691035430203715E-2</v>
      </c>
      <c r="L944" s="66">
        <f ca="1">$H944*$C944*'Input Parameters'!$E$23*K944</f>
        <v>22.910166501696555</v>
      </c>
      <c r="M944" s="23">
        <f t="shared" ca="1" si="106"/>
        <v>0.31900417461430319</v>
      </c>
      <c r="N944" s="15">
        <f ca="1">_xlfn.NORM.INV(M944,'Input Parameters'!$E$26,'Input Parameters'!$F$26)</f>
        <v>2.4119809141333132E-2</v>
      </c>
      <c r="O944" s="8">
        <f t="shared" ca="1" si="107"/>
        <v>0.81571879167080741</v>
      </c>
      <c r="P944" s="29">
        <f ca="1">_xlfn.LOGNORM.INV(O944,'Input Parameters'!$H$27,'Input Parameters'!$I$27)</f>
        <v>2.1191483782099327</v>
      </c>
      <c r="Q944" s="10"/>
      <c r="R944" s="15">
        <f>'Input Parameters'!$E$28</f>
        <v>12.7</v>
      </c>
      <c r="S944" s="10">
        <f t="shared" ca="1" si="108"/>
        <v>0.10228429699035657</v>
      </c>
      <c r="T944" s="25">
        <f ca="1">_xlfn.LOGNORM.INV(S944,'Input Parameters'!$H$29,'Input Parameters'!$I$29)</f>
        <v>50.501217352619179</v>
      </c>
      <c r="U944" s="10">
        <f t="shared" ca="1" si="109"/>
        <v>0.16426263885712766</v>
      </c>
      <c r="V944" s="29">
        <f ca="1">IF('Input Parameters'!$D$30="Beta",_xlfn.BETA.INV(U944,'Input Parameters'!$L$30,'Input Parameters'!$M$30,'Input Parameters'!$J$30,'Input Parameters'!$K$30),IF('Input Parameters'!$D$30="LogNorm",_xlfn.LOGNORM.INV(U944,'Input Parameters'!$H$30,'Input Parameters'!$I$30)))</f>
        <v>0.67969990213177145</v>
      </c>
      <c r="W944" s="2">
        <f ca="1">N944+(P944-N944)*(1-ERF((T944-R944)/(2*SQRT(L944*'Input Parameters'!$E$31))))</f>
        <v>1.231995616672211</v>
      </c>
      <c r="X944">
        <f t="shared" ca="1" si="110"/>
        <v>0</v>
      </c>
      <c r="Y944" s="7"/>
    </row>
    <row r="945" spans="1:25" ht="15" customHeight="1" x14ac:dyDescent="0.3">
      <c r="A945" s="130">
        <v>938</v>
      </c>
      <c r="B945" s="10">
        <f t="shared" ca="1" si="102"/>
        <v>0.23390375192204094</v>
      </c>
      <c r="C945" s="57">
        <f ca="1">_xlfn.NORM.INV(B945,'Input Parameters'!$E$19,'Input Parameters'!$F$19)</f>
        <v>505.94869017181446</v>
      </c>
      <c r="D945" s="10">
        <f t="shared" ca="1" si="103"/>
        <v>0.84125060767485582</v>
      </c>
      <c r="E945" s="59">
        <f ca="1">IF(_xlfn.NORM.INV(D945,'Input Parameters'!$E$20,'Input Parameters'!$F$20)&lt;3500,3500,IF(_xlfn.NORM.INV(D945,'Input Parameters'!$E$20,'Input Parameters'!$F$20)&gt;5500,5500,_xlfn.NORM.INV(D945,'Input Parameters'!$E$20,'Input Parameters'!$F$20)))</f>
        <v>5499.7277188711541</v>
      </c>
      <c r="F945" s="10">
        <f t="shared" ca="1" si="104"/>
        <v>0.92187114127613412</v>
      </c>
      <c r="G945" s="61">
        <f ca="1">_xlfn.NORM.INV(F945,'Input Parameters'!$E$21,'Input Parameters'!$F$21)</f>
        <v>295.99367779996447</v>
      </c>
      <c r="H945" s="54">
        <f ca="1">EXP(E945*(1/'Input Parameters'!$E$22-1/G945))</f>
        <v>1.2090606071554126</v>
      </c>
      <c r="I945" s="10">
        <f t="shared" ca="1" si="105"/>
        <v>0.16994205589352085</v>
      </c>
      <c r="J945" s="29">
        <f ca="1">_xlfn.BETA.INV(I945,'Input Parameters'!$L$24,'Input Parameters'!$M$24,'Input Parameters'!$J$24,'Input Parameters'!$K$24)</f>
        <v>0.45013027312419251</v>
      </c>
      <c r="K945" s="156">
        <f ca="1">('Input Parameters'!$E$25/'Input Parameters'!$E$31)^$J945</f>
        <v>3.9595848686196297E-2</v>
      </c>
      <c r="L945" s="66">
        <f ca="1">$H945*$C945*'Input Parameters'!$E$23*K945</f>
        <v>24.221676716333192</v>
      </c>
      <c r="M945" s="23">
        <f t="shared" ca="1" si="106"/>
        <v>0.20315382533024995</v>
      </c>
      <c r="N945" s="15">
        <f ca="1">_xlfn.NORM.INV(M945,'Input Parameters'!$E$26,'Input Parameters'!$F$26)</f>
        <v>1.6561413669171344E-2</v>
      </c>
      <c r="O945" s="8">
        <f t="shared" ca="1" si="107"/>
        <v>0.76907894133830657</v>
      </c>
      <c r="P945" s="29">
        <f ca="1">_xlfn.LOGNORM.INV(O945,'Input Parameters'!$H$27,'Input Parameters'!$I$27)</f>
        <v>1.9714027815438784</v>
      </c>
      <c r="Q945" s="10"/>
      <c r="R945" s="15">
        <f>'Input Parameters'!$E$28</f>
        <v>12.7</v>
      </c>
      <c r="S945" s="10">
        <f t="shared" ca="1" si="108"/>
        <v>9.3001479702035095E-3</v>
      </c>
      <c r="T945" s="25">
        <f ca="1">_xlfn.LOGNORM.INV(S945,'Input Parameters'!$H$29,'Input Parameters'!$I$29)</f>
        <v>44.710259883803388</v>
      </c>
      <c r="U945" s="10">
        <f t="shared" ca="1" si="109"/>
        <v>0.62360644885399052</v>
      </c>
      <c r="V945" s="29">
        <f ca="1">IF('Input Parameters'!$D$30="Beta",_xlfn.BETA.INV(U945,'Input Parameters'!$L$30,'Input Parameters'!$M$30,'Input Parameters'!$J$30,'Input Parameters'!$K$30),IF('Input Parameters'!$D$30="LogNorm",_xlfn.LOGNORM.INV(U945,'Input Parameters'!$H$30,'Input Parameters'!$I$30)))</f>
        <v>1.1313509563250235</v>
      </c>
      <c r="W945" s="2">
        <f ca="1">N945+(P945-N945)*(1-ERF((T945-R945)/(2*SQRT(L945*'Input Parameters'!$E$31))))</f>
        <v>1.2785706286335528</v>
      </c>
      <c r="X945">
        <f t="shared" ca="1" si="110"/>
        <v>0</v>
      </c>
      <c r="Y945" s="7"/>
    </row>
    <row r="946" spans="1:25" ht="15" customHeight="1" x14ac:dyDescent="0.3">
      <c r="A946" s="130">
        <v>939</v>
      </c>
      <c r="B946" s="10">
        <f t="shared" ca="1" si="102"/>
        <v>0.40229781992008562</v>
      </c>
      <c r="C946" s="57">
        <f ca="1">_xlfn.NORM.INV(B946,'Input Parameters'!$E$19,'Input Parameters'!$F$19)</f>
        <v>546.39436866082713</v>
      </c>
      <c r="D946" s="10">
        <f t="shared" ca="1" si="103"/>
        <v>0.57694774111098768</v>
      </c>
      <c r="E946" s="59">
        <f ca="1">IF(_xlfn.NORM.INV(D946,'Input Parameters'!$E$20,'Input Parameters'!$F$20)&lt;3500,3500,IF(_xlfn.NORM.INV(D946,'Input Parameters'!$E$20,'Input Parameters'!$F$20)&gt;5500,5500,_xlfn.NORM.INV(D946,'Input Parameters'!$E$20,'Input Parameters'!$F$20)))</f>
        <v>4935.8637990656234</v>
      </c>
      <c r="F946" s="10">
        <f t="shared" ca="1" si="104"/>
        <v>0.4038219168791084</v>
      </c>
      <c r="G946" s="61">
        <f ca="1">_xlfn.NORM.INV(F946,'Input Parameters'!$E$21,'Input Parameters'!$F$21)</f>
        <v>282.93635128250662</v>
      </c>
      <c r="H946" s="54">
        <f ca="1">EXP(E946*(1/'Input Parameters'!$E$22-1/G946))</f>
        <v>0.54925808869464066</v>
      </c>
      <c r="I946" s="10">
        <f t="shared" ca="1" si="105"/>
        <v>0.64006639883615168</v>
      </c>
      <c r="J946" s="29">
        <f ca="1">_xlfn.BETA.INV(I946,'Input Parameters'!$L$24,'Input Parameters'!$M$24,'Input Parameters'!$J$24,'Input Parameters'!$K$24)</f>
        <v>0.66372355330533916</v>
      </c>
      <c r="K946" s="156">
        <f ca="1">('Input Parameters'!$E$25/'Input Parameters'!$E$31)^$J946</f>
        <v>8.5548869450304075E-3</v>
      </c>
      <c r="L946" s="66">
        <f ca="1">$H946*$C946*'Input Parameters'!$E$23*K946</f>
        <v>2.5674201809990809</v>
      </c>
      <c r="M946" s="23">
        <f t="shared" ca="1" si="106"/>
        <v>0.54003028914994677</v>
      </c>
      <c r="N946" s="15">
        <f ca="1">_xlfn.NORM.INV(M946,'Input Parameters'!$E$26,'Input Parameters'!$F$26)</f>
        <v>3.6110710594912526E-2</v>
      </c>
      <c r="O946" s="8">
        <f t="shared" ca="1" si="107"/>
        <v>0.80744408453692007</v>
      </c>
      <c r="P946" s="29">
        <f ca="1">_xlfn.LOGNORM.INV(O946,'Input Parameters'!$H$27,'Input Parameters'!$I$27)</f>
        <v>2.0906038607751345</v>
      </c>
      <c r="Q946" s="10"/>
      <c r="R946" s="15">
        <f>'Input Parameters'!$E$28</f>
        <v>12.7</v>
      </c>
      <c r="S946" s="10">
        <f t="shared" ca="1" si="108"/>
        <v>0.95199932157821576</v>
      </c>
      <c r="T946" s="25">
        <f ca="1">_xlfn.LOGNORM.INV(S946,'Input Parameters'!$H$29,'Input Parameters'!$I$29)</f>
        <v>70.19781386497219</v>
      </c>
      <c r="U946" s="10">
        <f t="shared" ca="1" si="109"/>
        <v>0.47569282880969765</v>
      </c>
      <c r="V946" s="29">
        <f ca="1">IF('Input Parameters'!$D$30="Beta",_xlfn.BETA.INV(U946,'Input Parameters'!$L$30,'Input Parameters'!$M$30,'Input Parameters'!$J$30,'Input Parameters'!$K$30),IF('Input Parameters'!$D$30="LogNorm",_xlfn.LOGNORM.INV(U946,'Input Parameters'!$H$30,'Input Parameters'!$I$30)))</f>
        <v>0.97547064874742617</v>
      </c>
      <c r="W946" s="2">
        <f ca="1">N946+(P946-N946)*(1-ERF((T946-R946)/(2*SQRT(L946*'Input Parameters'!$E$31))))</f>
        <v>5.9055552044393216E-2</v>
      </c>
      <c r="X946">
        <f t="shared" ca="1" si="110"/>
        <v>1</v>
      </c>
      <c r="Y946" s="7"/>
    </row>
    <row r="947" spans="1:25" ht="15" customHeight="1" x14ac:dyDescent="0.3">
      <c r="A947" s="130">
        <v>940</v>
      </c>
      <c r="B947" s="10">
        <f t="shared" ca="1" si="102"/>
        <v>0.28959129086415303</v>
      </c>
      <c r="C947" s="57">
        <f ca="1">_xlfn.NORM.INV(B947,'Input Parameters'!$E$19,'Input Parameters'!$F$19)</f>
        <v>520.43806530057748</v>
      </c>
      <c r="D947" s="10">
        <f t="shared" ca="1" si="103"/>
        <v>0.179716692817253</v>
      </c>
      <c r="E947" s="59">
        <f ca="1">IF(_xlfn.NORM.INV(D947,'Input Parameters'!$E$20,'Input Parameters'!$F$20)&lt;3500,3500,IF(_xlfn.NORM.INV(D947,'Input Parameters'!$E$20,'Input Parameters'!$F$20)&gt;5500,5500,_xlfn.NORM.INV(D947,'Input Parameters'!$E$20,'Input Parameters'!$F$20)))</f>
        <v>4158.4882909676908</v>
      </c>
      <c r="F947" s="10">
        <f t="shared" ca="1" si="104"/>
        <v>0.18526592909408157</v>
      </c>
      <c r="G947" s="61">
        <f ca="1">_xlfn.NORM.INV(F947,'Input Parameters'!$E$21,'Input Parameters'!$F$21)</f>
        <v>277.81154640822535</v>
      </c>
      <c r="H947" s="54">
        <f ca="1">EXP(E947*(1/'Input Parameters'!$E$22-1/G947))</f>
        <v>0.46026846511918768</v>
      </c>
      <c r="I947" s="10">
        <f t="shared" ca="1" si="105"/>
        <v>0.18232997776112592</v>
      </c>
      <c r="J947" s="29">
        <f ca="1">_xlfn.BETA.INV(I947,'Input Parameters'!$L$24,'Input Parameters'!$M$24,'Input Parameters'!$J$24,'Input Parameters'!$K$24)</f>
        <v>0.45798508100430779</v>
      </c>
      <c r="K947" s="156">
        <f ca="1">('Input Parameters'!$E$25/'Input Parameters'!$E$31)^$J947</f>
        <v>3.74264413428297E-2</v>
      </c>
      <c r="L947" s="66">
        <f ca="1">$H947*$C947*'Input Parameters'!$E$23*K947</f>
        <v>8.9651757752767676</v>
      </c>
      <c r="M947" s="23">
        <f t="shared" ca="1" si="106"/>
        <v>9.5231044772654094E-2</v>
      </c>
      <c r="N947" s="15">
        <f ca="1">_xlfn.NORM.INV(M947,'Input Parameters'!$E$26,'Input Parameters'!$F$26)</f>
        <v>6.5065195394394121E-3</v>
      </c>
      <c r="O947" s="8">
        <f t="shared" ca="1" si="107"/>
        <v>0.4389582128178674</v>
      </c>
      <c r="P947" s="29">
        <f ca="1">_xlfn.LOGNORM.INV(O947,'Input Parameters'!$H$27,'Input Parameters'!$I$27)</f>
        <v>1.3300980831817506</v>
      </c>
      <c r="Q947" s="10"/>
      <c r="R947" s="15">
        <f>'Input Parameters'!$E$28</f>
        <v>12.7</v>
      </c>
      <c r="S947" s="10">
        <f t="shared" ca="1" si="108"/>
        <v>0.79318793320027647</v>
      </c>
      <c r="T947" s="25">
        <f ca="1">_xlfn.LOGNORM.INV(S947,'Input Parameters'!$H$29,'Input Parameters'!$I$29)</f>
        <v>63.829731544117358</v>
      </c>
      <c r="U947" s="10">
        <f t="shared" ca="1" si="109"/>
        <v>7.3967444209569799E-2</v>
      </c>
      <c r="V947" s="29">
        <f ca="1">IF('Input Parameters'!$D$30="Beta",_xlfn.BETA.INV(U947,'Input Parameters'!$L$30,'Input Parameters'!$M$30,'Input Parameters'!$J$30,'Input Parameters'!$K$30),IF('Input Parameters'!$D$30="LogNorm",_xlfn.LOGNORM.INV(U947,'Input Parameters'!$H$30,'Input Parameters'!$I$30)))</f>
        <v>0.56475799306946495</v>
      </c>
      <c r="W947" s="2">
        <f ca="1">N947+(P947-N947)*(1-ERF((T947-R947)/(2*SQRT(L947*'Input Parameters'!$E$31))))</f>
        <v>0.30729036931201731</v>
      </c>
      <c r="X947">
        <f t="shared" ca="1" si="110"/>
        <v>1</v>
      </c>
      <c r="Y947" s="7"/>
    </row>
    <row r="948" spans="1:25" ht="15" customHeight="1" x14ac:dyDescent="0.3">
      <c r="A948" s="130">
        <v>941</v>
      </c>
      <c r="B948" s="10">
        <f t="shared" ca="1" si="102"/>
        <v>0.63545833964488052</v>
      </c>
      <c r="C948" s="57">
        <f ca="1">_xlfn.NORM.INV(B948,'Input Parameters'!$E$19,'Input Parameters'!$F$19)</f>
        <v>596.56616745664473</v>
      </c>
      <c r="D948" s="10">
        <f t="shared" ca="1" si="103"/>
        <v>0.68504445653186874</v>
      </c>
      <c r="E948" s="59">
        <f ca="1">IF(_xlfn.NORM.INV(D948,'Input Parameters'!$E$20,'Input Parameters'!$F$20)&lt;3500,3500,IF(_xlfn.NORM.INV(D948,'Input Parameters'!$E$20,'Input Parameters'!$F$20)&gt;5500,5500,_xlfn.NORM.INV(D948,'Input Parameters'!$E$20,'Input Parameters'!$F$20)))</f>
        <v>5137.2963995288828</v>
      </c>
      <c r="F948" s="10">
        <f t="shared" ca="1" si="104"/>
        <v>0.44916509579335739</v>
      </c>
      <c r="G948" s="61">
        <f ca="1">_xlfn.NORM.INV(F948,'Input Parameters'!$E$21,'Input Parameters'!$F$21)</f>
        <v>283.84571985079401</v>
      </c>
      <c r="H948" s="54">
        <f ca="1">EXP(E948*(1/'Input Parameters'!$E$22-1/G948))</f>
        <v>0.56809361056775542</v>
      </c>
      <c r="I948" s="10">
        <f t="shared" ca="1" si="105"/>
        <v>0.85652686965721447</v>
      </c>
      <c r="J948" s="29">
        <f ca="1">_xlfn.BETA.INV(I948,'Input Parameters'!$L$24,'Input Parameters'!$M$24,'Input Parameters'!$J$24,'Input Parameters'!$K$24)</f>
        <v>0.76499945354622945</v>
      </c>
      <c r="K948" s="156">
        <f ca="1">('Input Parameters'!$E$25/'Input Parameters'!$E$31)^$J948</f>
        <v>4.1371005335717019E-3</v>
      </c>
      <c r="L948" s="66">
        <f ca="1">$H948*$C948*'Input Parameters'!$E$23*K948</f>
        <v>1.4020858270629841</v>
      </c>
      <c r="M948" s="23">
        <f t="shared" ca="1" si="106"/>
        <v>0.19016497015903966</v>
      </c>
      <c r="N948" s="15">
        <f ca="1">_xlfn.NORM.INV(M948,'Input Parameters'!$E$26,'Input Parameters'!$F$26)</f>
        <v>1.5576940857021625E-2</v>
      </c>
      <c r="O948" s="8">
        <f t="shared" ca="1" si="107"/>
        <v>3.1158859925849103E-2</v>
      </c>
      <c r="P948" s="29">
        <f ca="1">_xlfn.LOGNORM.INV(O948,'Input Parameters'!$H$27,'Input Parameters'!$I$27)</f>
        <v>0.62409375972689429</v>
      </c>
      <c r="Q948" s="10"/>
      <c r="R948" s="15">
        <f>'Input Parameters'!$E$28</f>
        <v>12.7</v>
      </c>
      <c r="S948" s="10">
        <f t="shared" ca="1" si="108"/>
        <v>0.39190592354110909</v>
      </c>
      <c r="T948" s="25">
        <f ca="1">_xlfn.LOGNORM.INV(S948,'Input Parameters'!$H$29,'Input Parameters'!$I$29)</f>
        <v>56.465471805666375</v>
      </c>
      <c r="U948" s="10">
        <f t="shared" ca="1" si="109"/>
        <v>0.47863418894096055</v>
      </c>
      <c r="V948" s="29">
        <f ca="1">IF('Input Parameters'!$D$30="Beta",_xlfn.BETA.INV(U948,'Input Parameters'!$L$30,'Input Parameters'!$M$30,'Input Parameters'!$J$30,'Input Parameters'!$K$30),IF('Input Parameters'!$D$30="LogNorm",_xlfn.LOGNORM.INV(U948,'Input Parameters'!$H$30,'Input Parameters'!$I$30)))</f>
        <v>0.97831560290989794</v>
      </c>
      <c r="W948" s="2">
        <f ca="1">N948+(P948-N948)*(1-ERF((T948-R948)/(2*SQRT(L948*'Input Parameters'!$E$31))))</f>
        <v>2.1029819413805894E-2</v>
      </c>
      <c r="X948">
        <f t="shared" ca="1" si="110"/>
        <v>1</v>
      </c>
      <c r="Y948" s="7"/>
    </row>
    <row r="949" spans="1:25" ht="15" customHeight="1" x14ac:dyDescent="0.3">
      <c r="A949" s="130">
        <v>942</v>
      </c>
      <c r="B949" s="10">
        <f t="shared" ca="1" si="102"/>
        <v>0.15814806884716159</v>
      </c>
      <c r="C949" s="57">
        <f ca="1">_xlfn.NORM.INV(B949,'Input Parameters'!$E$19,'Input Parameters'!$F$19)</f>
        <v>482.62269694141781</v>
      </c>
      <c r="D949" s="10">
        <f t="shared" ca="1" si="103"/>
        <v>0.15206169561436667</v>
      </c>
      <c r="E949" s="59">
        <f ca="1">IF(_xlfn.NORM.INV(D949,'Input Parameters'!$E$20,'Input Parameters'!$F$20)&lt;3500,3500,IF(_xlfn.NORM.INV(D949,'Input Parameters'!$E$20,'Input Parameters'!$F$20)&gt;5500,5500,_xlfn.NORM.INV(D949,'Input Parameters'!$E$20,'Input Parameters'!$F$20)))</f>
        <v>4080.6582330716565</v>
      </c>
      <c r="F949" s="10">
        <f t="shared" ca="1" si="104"/>
        <v>0.5751657265430985</v>
      </c>
      <c r="G949" s="61">
        <f ca="1">_xlfn.NORM.INV(F949,'Input Parameters'!$E$21,'Input Parameters'!$F$21)</f>
        <v>286.33979503990201</v>
      </c>
      <c r="H949" s="54">
        <f ca="1">EXP(E949*(1/'Input Parameters'!$E$22-1/G949))</f>
        <v>0.72329152966170673</v>
      </c>
      <c r="I949" s="10">
        <f t="shared" ca="1" si="105"/>
        <v>0.32765604581713537</v>
      </c>
      <c r="J949" s="29">
        <f ca="1">_xlfn.BETA.INV(I949,'Input Parameters'!$L$24,'Input Parameters'!$M$24,'Input Parameters'!$J$24,'Input Parameters'!$K$24)</f>
        <v>0.53407495791386783</v>
      </c>
      <c r="K949" s="156">
        <f ca="1">('Input Parameters'!$E$25/'Input Parameters'!$E$31)^$J949</f>
        <v>2.1683315175678425E-2</v>
      </c>
      <c r="L949" s="66">
        <f ca="1">$H949*$C949*'Input Parameters'!$E$23*K949</f>
        <v>7.5691446323319811</v>
      </c>
      <c r="M949" s="23">
        <f t="shared" ca="1" si="106"/>
        <v>0.15692972289907248</v>
      </c>
      <c r="N949" s="15">
        <f ca="1">_xlfn.NORM.INV(M949,'Input Parameters'!$E$26,'Input Parameters'!$F$26)</f>
        <v>1.2849707921793619E-2</v>
      </c>
      <c r="O949" s="8">
        <f t="shared" ca="1" si="107"/>
        <v>0.91433025216768116</v>
      </c>
      <c r="P949" s="29">
        <f ca="1">_xlfn.LOGNORM.INV(O949,'Input Parameters'!$H$27,'Input Parameters'!$I$27)</f>
        <v>2.6074984707873514</v>
      </c>
      <c r="Q949" s="10"/>
      <c r="R949" s="15">
        <f>'Input Parameters'!$E$28</f>
        <v>12.7</v>
      </c>
      <c r="S949" s="10">
        <f t="shared" ca="1" si="108"/>
        <v>9.7297834033093222E-2</v>
      </c>
      <c r="T949" s="25">
        <f ca="1">_xlfn.LOGNORM.INV(S949,'Input Parameters'!$H$29,'Input Parameters'!$I$29)</f>
        <v>50.340104433583015</v>
      </c>
      <c r="U949" s="10">
        <f t="shared" ca="1" si="109"/>
        <v>0.20037220659277566</v>
      </c>
      <c r="V949" s="29">
        <f ca="1">IF('Input Parameters'!$D$30="Beta",_xlfn.BETA.INV(U949,'Input Parameters'!$L$30,'Input Parameters'!$M$30,'Input Parameters'!$J$30,'Input Parameters'!$K$30),IF('Input Parameters'!$D$30="LogNorm",_xlfn.LOGNORM.INV(U949,'Input Parameters'!$H$30,'Input Parameters'!$I$30)))</f>
        <v>0.71737330077241079</v>
      </c>
      <c r="W949" s="2">
        <f ca="1">N949+(P949-N949)*(1-ERF((T949-R949)/(2*SQRT(L949*'Input Parameters'!$E$31))))</f>
        <v>0.87774228877571869</v>
      </c>
      <c r="X949">
        <f t="shared" ca="1" si="110"/>
        <v>0</v>
      </c>
      <c r="Y949" s="7"/>
    </row>
    <row r="950" spans="1:25" ht="15" customHeight="1" x14ac:dyDescent="0.3">
      <c r="A950" s="130">
        <v>943</v>
      </c>
      <c r="B950" s="10">
        <f t="shared" ca="1" si="102"/>
        <v>0.6372186688054241</v>
      </c>
      <c r="C950" s="57">
        <f ca="1">_xlfn.NORM.INV(B950,'Input Parameters'!$E$19,'Input Parameters'!$F$19)</f>
        <v>596.96239313470721</v>
      </c>
      <c r="D950" s="10">
        <f t="shared" ca="1" si="103"/>
        <v>0.80113063046645028</v>
      </c>
      <c r="E950" s="59">
        <f ca="1">IF(_xlfn.NORM.INV(D950,'Input Parameters'!$E$20,'Input Parameters'!$F$20)&lt;3500,3500,IF(_xlfn.NORM.INV(D950,'Input Parameters'!$E$20,'Input Parameters'!$F$20)&gt;5500,5500,_xlfn.NORM.INV(D950,'Input Parameters'!$E$20,'Input Parameters'!$F$20)))</f>
        <v>5391.9666470525126</v>
      </c>
      <c r="F950" s="10">
        <f t="shared" ca="1" si="104"/>
        <v>0.8040874242996916</v>
      </c>
      <c r="G950" s="61">
        <f ca="1">_xlfn.NORM.INV(F950,'Input Parameters'!$E$21,'Input Parameters'!$F$21)</f>
        <v>291.58061337232243</v>
      </c>
      <c r="H950" s="54">
        <f ca="1">EXP(E950*(1/'Input Parameters'!$E$22-1/G950))</f>
        <v>0.91431312113912444</v>
      </c>
      <c r="I950" s="10">
        <f t="shared" ca="1" si="105"/>
        <v>0.74980111609080158</v>
      </c>
      <c r="J950" s="29">
        <f ca="1">_xlfn.BETA.INV(I950,'Input Parameters'!$L$24,'Input Parameters'!$M$24,'Input Parameters'!$J$24,'Input Parameters'!$K$24)</f>
        <v>0.71087425602859144</v>
      </c>
      <c r="K950" s="156">
        <f ca="1">('Input Parameters'!$E$25/'Input Parameters'!$E$31)^$J950</f>
        <v>6.0998542402993447E-3</v>
      </c>
      <c r="L950" s="66">
        <f ca="1">$H950*$C950*'Input Parameters'!$E$23*K950</f>
        <v>3.3293647909228006</v>
      </c>
      <c r="M950" s="23">
        <f t="shared" ca="1" si="106"/>
        <v>0.89974401138361793</v>
      </c>
      <c r="N950" s="15">
        <f ca="1">_xlfn.NORM.INV(M950,'Input Parameters'!$E$26,'Input Parameters'!$F$26)</f>
        <v>6.0881980052307286E-2</v>
      </c>
      <c r="O950" s="8">
        <f t="shared" ca="1" si="107"/>
        <v>0.46891542311128753</v>
      </c>
      <c r="P950" s="29">
        <f ca="1">_xlfn.LOGNORM.INV(O950,'Input Parameters'!$H$27,'Input Parameters'!$I$27)</f>
        <v>1.3753460814747172</v>
      </c>
      <c r="Q950" s="10"/>
      <c r="R950" s="15">
        <f>'Input Parameters'!$E$28</f>
        <v>12.7</v>
      </c>
      <c r="S950" s="10">
        <f t="shared" ca="1" si="108"/>
        <v>0.32982281235180233</v>
      </c>
      <c r="T950" s="25">
        <f ca="1">_xlfn.LOGNORM.INV(S950,'Input Parameters'!$H$29,'Input Parameters'!$I$29)</f>
        <v>55.4225548851403</v>
      </c>
      <c r="U950" s="10">
        <f t="shared" ca="1" si="109"/>
        <v>0.41958393299042573</v>
      </c>
      <c r="V950" s="29">
        <f ca="1">IF('Input Parameters'!$D$30="Beta",_xlfn.BETA.INV(U950,'Input Parameters'!$L$30,'Input Parameters'!$M$30,'Input Parameters'!$J$30,'Input Parameters'!$K$30),IF('Input Parameters'!$D$30="LogNorm",_xlfn.LOGNORM.INV(U950,'Input Parameters'!$H$30,'Input Parameters'!$I$30)))</f>
        <v>0.92235156107560112</v>
      </c>
      <c r="W950" s="2">
        <f ca="1">N950+(P950-N950)*(1-ERF((T950-R950)/(2*SQRT(L950*'Input Parameters'!$E$31))))</f>
        <v>0.18943411174277364</v>
      </c>
      <c r="X950">
        <f t="shared" ca="1" si="110"/>
        <v>1</v>
      </c>
      <c r="Y950" s="7"/>
    </row>
    <row r="951" spans="1:25" ht="15" customHeight="1" x14ac:dyDescent="0.3">
      <c r="A951" s="130">
        <v>944</v>
      </c>
      <c r="B951" s="10">
        <f t="shared" ca="1" si="102"/>
        <v>5.559806558973257E-3</v>
      </c>
      <c r="C951" s="57">
        <f ca="1">_xlfn.NORM.INV(B951,'Input Parameters'!$E$19,'Input Parameters'!$F$19)</f>
        <v>352.76149522645574</v>
      </c>
      <c r="D951" s="10">
        <f t="shared" ca="1" si="103"/>
        <v>0.28894507591715279</v>
      </c>
      <c r="E951" s="59">
        <f ca="1">IF(_xlfn.NORM.INV(D951,'Input Parameters'!$E$20,'Input Parameters'!$F$20)&lt;3500,3500,IF(_xlfn.NORM.INV(D951,'Input Parameters'!$E$20,'Input Parameters'!$F$20)&gt;5500,5500,_xlfn.NORM.INV(D951,'Input Parameters'!$E$20,'Input Parameters'!$F$20)))</f>
        <v>4410.4715678915245</v>
      </c>
      <c r="F951" s="10">
        <f t="shared" ca="1" si="104"/>
        <v>0.63571482204106</v>
      </c>
      <c r="G951" s="61">
        <f ca="1">_xlfn.NORM.INV(F951,'Input Parameters'!$E$21,'Input Parameters'!$F$21)</f>
        <v>287.57763932163152</v>
      </c>
      <c r="H951" s="54">
        <f ca="1">EXP(E951*(1/'Input Parameters'!$E$22-1/G951))</f>
        <v>0.75289836695870316</v>
      </c>
      <c r="I951" s="10">
        <f t="shared" ca="1" si="105"/>
        <v>1.4492665471374178E-2</v>
      </c>
      <c r="J951" s="29">
        <f ca="1">_xlfn.BETA.INV(I951,'Input Parameters'!$L$24,'Input Parameters'!$M$24,'Input Parameters'!$J$24,'Input Parameters'!$K$24)</f>
        <v>0.26368854491811583</v>
      </c>
      <c r="K951" s="156">
        <f ca="1">('Input Parameters'!$E$25/'Input Parameters'!$E$31)^$J951</f>
        <v>0.15083294759623006</v>
      </c>
      <c r="L951" s="66">
        <f ca="1">$H951*$C951*'Input Parameters'!$E$23*K951</f>
        <v>40.060258564399874</v>
      </c>
      <c r="M951" s="23">
        <f t="shared" ca="1" si="106"/>
        <v>0.49305047010462344</v>
      </c>
      <c r="N951" s="15">
        <f ca="1">_xlfn.NORM.INV(M951,'Input Parameters'!$E$26,'Input Parameters'!$F$26)</f>
        <v>3.3634163845900449E-2</v>
      </c>
      <c r="O951" s="8">
        <f t="shared" ca="1" si="107"/>
        <v>0.13436829390090554</v>
      </c>
      <c r="P951" s="29">
        <f ca="1">_xlfn.LOGNORM.INV(O951,'Input Parameters'!$H$27,'Input Parameters'!$I$27)</f>
        <v>0.87276903521166826</v>
      </c>
      <c r="Q951" s="10"/>
      <c r="R951" s="15">
        <f>'Input Parameters'!$E$28</f>
        <v>12.7</v>
      </c>
      <c r="S951" s="10">
        <f t="shared" ca="1" si="108"/>
        <v>0.74778737365857273</v>
      </c>
      <c r="T951" s="25">
        <f ca="1">_xlfn.LOGNORM.INV(S951,'Input Parameters'!$H$29,'Input Parameters'!$I$29)</f>
        <v>62.76385139540082</v>
      </c>
      <c r="U951" s="10">
        <f t="shared" ca="1" si="109"/>
        <v>9.6902526610607165E-3</v>
      </c>
      <c r="V951" s="29">
        <f ca="1">IF('Input Parameters'!$D$30="Beta",_xlfn.BETA.INV(U951,'Input Parameters'!$L$30,'Input Parameters'!$M$30,'Input Parameters'!$J$30,'Input Parameters'!$K$30),IF('Input Parameters'!$D$30="LogNorm",_xlfn.LOGNORM.INV(U951,'Input Parameters'!$H$30,'Input Parameters'!$I$30)))</f>
        <v>0.39739493753373728</v>
      </c>
      <c r="W951" s="2">
        <f ca="1">N951+(P951-N951)*(1-ERF((T951-R951)/(2*SQRT(L951*'Input Parameters'!$E$31))))</f>
        <v>0.516934184206158</v>
      </c>
      <c r="X951">
        <f t="shared" ca="1" si="110"/>
        <v>0</v>
      </c>
      <c r="Y951" s="7"/>
    </row>
    <row r="952" spans="1:25" ht="15" customHeight="1" x14ac:dyDescent="0.3">
      <c r="A952" s="130">
        <v>945</v>
      </c>
      <c r="B952" s="10">
        <f t="shared" ca="1" si="102"/>
        <v>0.1521988892851156</v>
      </c>
      <c r="C952" s="57">
        <f ca="1">_xlfn.NORM.INV(B952,'Input Parameters'!$E$19,'Input Parameters'!$F$19)</f>
        <v>480.51442894033028</v>
      </c>
      <c r="D952" s="10">
        <f t="shared" ca="1" si="103"/>
        <v>0.24382753321873063</v>
      </c>
      <c r="E952" s="59">
        <f ca="1">IF(_xlfn.NORM.INV(D952,'Input Parameters'!$E$20,'Input Parameters'!$F$20)&lt;3500,3500,IF(_xlfn.NORM.INV(D952,'Input Parameters'!$E$20,'Input Parameters'!$F$20)&gt;5500,5500,_xlfn.NORM.INV(D952,'Input Parameters'!$E$20,'Input Parameters'!$F$20)))</f>
        <v>4314.169702973677</v>
      </c>
      <c r="F952" s="10">
        <f t="shared" ca="1" si="104"/>
        <v>0.25527809175704996</v>
      </c>
      <c r="G952" s="61">
        <f ca="1">_xlfn.NORM.INV(F952,'Input Parameters'!$E$21,'Input Parameters'!$F$21)</f>
        <v>279.67834081541264</v>
      </c>
      <c r="H952" s="54">
        <f ca="1">EXP(E952*(1/'Input Parameters'!$E$22-1/G952))</f>
        <v>0.49591994121646482</v>
      </c>
      <c r="I952" s="10">
        <f t="shared" ca="1" si="105"/>
        <v>3.285354799432616E-2</v>
      </c>
      <c r="J952" s="29">
        <f ca="1">_xlfn.BETA.INV(I952,'Input Parameters'!$L$24,'Input Parameters'!$M$24,'Input Parameters'!$J$24,'Input Parameters'!$K$24)</f>
        <v>0.31176579552109424</v>
      </c>
      <c r="K952" s="156">
        <f ca="1">('Input Parameters'!$E$25/'Input Parameters'!$E$31)^$J952</f>
        <v>0.1068353073801139</v>
      </c>
      <c r="L952" s="66">
        <f ca="1">$H952*$C952*'Input Parameters'!$E$23*K952</f>
        <v>25.45849984110097</v>
      </c>
      <c r="M952" s="23">
        <f t="shared" ca="1" si="106"/>
        <v>0.67911472724179145</v>
      </c>
      <c r="N952" s="15">
        <f ca="1">_xlfn.NORM.INV(M952,'Input Parameters'!$E$26,'Input Parameters'!$F$26)</f>
        <v>4.3769718897373758E-2</v>
      </c>
      <c r="O952" s="8">
        <f t="shared" ca="1" si="107"/>
        <v>0.9328812475199989</v>
      </c>
      <c r="P952" s="29">
        <f ca="1">_xlfn.LOGNORM.INV(O952,'Input Parameters'!$H$27,'Input Parameters'!$I$27)</f>
        <v>2.7614779485130145</v>
      </c>
      <c r="Q952" s="10"/>
      <c r="R952" s="15">
        <f>'Input Parameters'!$E$28</f>
        <v>12.7</v>
      </c>
      <c r="S952" s="10">
        <f t="shared" ca="1" si="108"/>
        <v>0.2000255513634589</v>
      </c>
      <c r="T952" s="25">
        <f ca="1">_xlfn.LOGNORM.INV(S952,'Input Parameters'!$H$29,'Input Parameters'!$I$29)</f>
        <v>52.98192162424322</v>
      </c>
      <c r="U952" s="10">
        <f t="shared" ca="1" si="109"/>
        <v>0.54401596025760868</v>
      </c>
      <c r="V952" s="29">
        <f ca="1">IF('Input Parameters'!$D$30="Beta",_xlfn.BETA.INV(U952,'Input Parameters'!$L$30,'Input Parameters'!$M$30,'Input Parameters'!$J$30,'Input Parameters'!$K$30),IF('Input Parameters'!$D$30="LogNorm",_xlfn.LOGNORM.INV(U952,'Input Parameters'!$H$30,'Input Parameters'!$I$30)))</f>
        <v>1.043733557031526</v>
      </c>
      <c r="W952" s="2">
        <f ca="1">N952+(P952-N952)*(1-ERF((T952-R952)/(2*SQRT(L952*'Input Parameters'!$E$31))))</f>
        <v>1.5993880395233679</v>
      </c>
      <c r="X952">
        <f t="shared" ca="1" si="110"/>
        <v>0</v>
      </c>
      <c r="Y952" s="7"/>
    </row>
    <row r="953" spans="1:25" ht="15" customHeight="1" x14ac:dyDescent="0.3">
      <c r="A953" s="130">
        <v>946</v>
      </c>
      <c r="B953" s="10">
        <f t="shared" ca="1" si="102"/>
        <v>0.45998124647503669</v>
      </c>
      <c r="C953" s="57">
        <f ca="1">_xlfn.NORM.INV(B953,'Input Parameters'!$E$19,'Input Parameters'!$F$19)</f>
        <v>558.80935833732315</v>
      </c>
      <c r="D953" s="10">
        <f t="shared" ca="1" si="103"/>
        <v>0.98855413767407729</v>
      </c>
      <c r="E953" s="59">
        <f ca="1">IF(_xlfn.NORM.INV(D953,'Input Parameters'!$E$20,'Input Parameters'!$F$20)&lt;3500,3500,IF(_xlfn.NORM.INV(D953,'Input Parameters'!$E$20,'Input Parameters'!$F$20)&gt;5500,5500,_xlfn.NORM.INV(D953,'Input Parameters'!$E$20,'Input Parameters'!$F$20)))</f>
        <v>5500</v>
      </c>
      <c r="F953" s="10">
        <f t="shared" ca="1" si="104"/>
        <v>0.68366962883268845</v>
      </c>
      <c r="G953" s="61">
        <f ca="1">_xlfn.NORM.INV(F953,'Input Parameters'!$E$21,'Input Parameters'!$F$21)</f>
        <v>288.60696363435079</v>
      </c>
      <c r="H953" s="54">
        <f ca="1">EXP(E953*(1/'Input Parameters'!$E$22-1/G953))</f>
        <v>0.75146685837809535</v>
      </c>
      <c r="I953" s="10">
        <f t="shared" ca="1" si="105"/>
        <v>0.22253407421222171</v>
      </c>
      <c r="J953" s="29">
        <f ca="1">_xlfn.BETA.INV(I953,'Input Parameters'!$L$24,'Input Parameters'!$M$24,'Input Parameters'!$J$24,'Input Parameters'!$K$24)</f>
        <v>0.48153304825565807</v>
      </c>
      <c r="K953" s="156">
        <f ca="1">('Input Parameters'!$E$25/'Input Parameters'!$E$31)^$J953</f>
        <v>3.1609413615685616E-2</v>
      </c>
      <c r="L953" s="66">
        <f ca="1">$H953*$C953*'Input Parameters'!$E$23*K953</f>
        <v>13.273637157659831</v>
      </c>
      <c r="M953" s="23">
        <f t="shared" ca="1" si="106"/>
        <v>1.0242318721419563E-3</v>
      </c>
      <c r="N953" s="15">
        <f ca="1">_xlfn.NORM.INV(M953,'Input Parameters'!$E$26,'Input Parameters'!$F$26)</f>
        <v>-3.0745402896843466E-2</v>
      </c>
      <c r="O953" s="8">
        <f t="shared" ca="1" si="107"/>
        <v>0.61068096461685439</v>
      </c>
      <c r="P953" s="29">
        <f ca="1">_xlfn.LOGNORM.INV(O953,'Input Parameters'!$H$27,'Input Parameters'!$I$27)</f>
        <v>1.6121538706265222</v>
      </c>
      <c r="Q953" s="10"/>
      <c r="R953" s="15">
        <f>'Input Parameters'!$E$28</f>
        <v>12.7</v>
      </c>
      <c r="S953" s="10">
        <f t="shared" ca="1" si="108"/>
        <v>0.3063444403101695</v>
      </c>
      <c r="T953" s="25">
        <f ca="1">_xlfn.LOGNORM.INV(S953,'Input Parameters'!$H$29,'Input Parameters'!$I$29)</f>
        <v>55.014399484266448</v>
      </c>
      <c r="U953" s="10">
        <f t="shared" ca="1" si="109"/>
        <v>0.3634880433852844</v>
      </c>
      <c r="V953" s="29">
        <f ca="1">IF('Input Parameters'!$D$30="Beta",_xlfn.BETA.INV(U953,'Input Parameters'!$L$30,'Input Parameters'!$M$30,'Input Parameters'!$J$30,'Input Parameters'!$K$30),IF('Input Parameters'!$D$30="LogNorm",_xlfn.LOGNORM.INV(U953,'Input Parameters'!$H$30,'Input Parameters'!$I$30)))</f>
        <v>0.87068124366198563</v>
      </c>
      <c r="W953" s="2">
        <f ca="1">N953+(P953-N953)*(1-ERF((T953-R953)/(2*SQRT(L953*'Input Parameters'!$E$31))))</f>
        <v>0.64530901718908884</v>
      </c>
      <c r="X953">
        <f t="shared" ca="1" si="110"/>
        <v>1</v>
      </c>
      <c r="Y953" s="7"/>
    </row>
    <row r="954" spans="1:25" ht="15" customHeight="1" x14ac:dyDescent="0.3">
      <c r="A954" s="130">
        <v>947</v>
      </c>
      <c r="B954" s="10">
        <f t="shared" ca="1" si="102"/>
        <v>0.79773596911396416</v>
      </c>
      <c r="C954" s="57">
        <f ca="1">_xlfn.NORM.INV(B954,'Input Parameters'!$E$19,'Input Parameters'!$F$19)</f>
        <v>637.73595673321336</v>
      </c>
      <c r="D954" s="10">
        <f t="shared" ca="1" si="103"/>
        <v>0.99839530934358278</v>
      </c>
      <c r="E954" s="59">
        <f ca="1">IF(_xlfn.NORM.INV(D954,'Input Parameters'!$E$20,'Input Parameters'!$F$20)&lt;3500,3500,IF(_xlfn.NORM.INV(D954,'Input Parameters'!$E$20,'Input Parameters'!$F$20)&gt;5500,5500,_xlfn.NORM.INV(D954,'Input Parameters'!$E$20,'Input Parameters'!$F$20)))</f>
        <v>5500</v>
      </c>
      <c r="F954" s="10">
        <f t="shared" ca="1" si="104"/>
        <v>0.77725998621426295</v>
      </c>
      <c r="G954" s="61">
        <f ca="1">_xlfn.NORM.INV(F954,'Input Parameters'!$E$21,'Input Parameters'!$F$21)</f>
        <v>290.84696080472349</v>
      </c>
      <c r="H954" s="54">
        <f ca="1">EXP(E954*(1/'Input Parameters'!$E$22-1/G954))</f>
        <v>0.87026487940899211</v>
      </c>
      <c r="I954" s="10">
        <f t="shared" ca="1" si="105"/>
        <v>0.73175658079762596</v>
      </c>
      <c r="J954" s="29">
        <f ca="1">_xlfn.BETA.INV(I954,'Input Parameters'!$L$24,'Input Parameters'!$M$24,'Input Parameters'!$J$24,'Input Parameters'!$K$24)</f>
        <v>0.70274610474456611</v>
      </c>
      <c r="K954" s="156">
        <f ca="1">('Input Parameters'!$E$25/'Input Parameters'!$E$31)^$J954</f>
        <v>6.4660962000618631E-3</v>
      </c>
      <c r="L954" s="66">
        <f ca="1">$H954*$C954*'Input Parameters'!$E$23*K954</f>
        <v>3.5886782535993933</v>
      </c>
      <c r="M954" s="23">
        <f t="shared" ca="1" si="106"/>
        <v>0.40331373921858527</v>
      </c>
      <c r="N954" s="15">
        <f ca="1">_xlfn.NORM.INV(M954,'Input Parameters'!$E$26,'Input Parameters'!$F$26)</f>
        <v>2.8859638925605252E-2</v>
      </c>
      <c r="O954" s="8">
        <f t="shared" ca="1" si="107"/>
        <v>0.77034902655033666</v>
      </c>
      <c r="P954" s="29">
        <f ca="1">_xlfn.LOGNORM.INV(O954,'Input Parameters'!$H$27,'Input Parameters'!$I$27)</f>
        <v>1.9750516975992813</v>
      </c>
      <c r="Q954" s="10"/>
      <c r="R954" s="15">
        <f>'Input Parameters'!$E$28</f>
        <v>12.7</v>
      </c>
      <c r="S954" s="10">
        <f t="shared" ca="1" si="108"/>
        <v>0.97926961175304561</v>
      </c>
      <c r="T954" s="25">
        <f ca="1">_xlfn.LOGNORM.INV(S954,'Input Parameters'!$H$29,'Input Parameters'!$I$29)</f>
        <v>73.210958392969403</v>
      </c>
      <c r="U954" s="10">
        <f t="shared" ca="1" si="109"/>
        <v>3.6619588686521931E-2</v>
      </c>
      <c r="V954" s="29">
        <f ca="1">IF('Input Parameters'!$D$30="Beta",_xlfn.BETA.INV(U954,'Input Parameters'!$L$30,'Input Parameters'!$M$30,'Input Parameters'!$J$30,'Input Parameters'!$K$30),IF('Input Parameters'!$D$30="LogNorm",_xlfn.LOGNORM.INV(U954,'Input Parameters'!$H$30,'Input Parameters'!$I$30)))</f>
        <v>0.49302304420371434</v>
      </c>
      <c r="W954" s="2">
        <f ca="1">N954+(P954-N954)*(1-ERF((T954-R954)/(2*SQRT(L954*'Input Parameters'!$E$31))))</f>
        <v>7.5381895322018472E-2</v>
      </c>
      <c r="X954">
        <f t="shared" ca="1" si="110"/>
        <v>1</v>
      </c>
      <c r="Y954" s="7"/>
    </row>
    <row r="955" spans="1:25" ht="15" customHeight="1" x14ac:dyDescent="0.3">
      <c r="A955" s="130">
        <v>948</v>
      </c>
      <c r="B955" s="10">
        <f t="shared" ca="1" si="102"/>
        <v>0.92479683231372545</v>
      </c>
      <c r="C955" s="57">
        <f ca="1">_xlfn.NORM.INV(B955,'Input Parameters'!$E$19,'Input Parameters'!$F$19)</f>
        <v>688.81925558298371</v>
      </c>
      <c r="D955" s="10">
        <f t="shared" ca="1" si="103"/>
        <v>0.86066761239955702</v>
      </c>
      <c r="E955" s="59">
        <f ca="1">IF(_xlfn.NORM.INV(D955,'Input Parameters'!$E$20,'Input Parameters'!$F$20)&lt;3500,3500,IF(_xlfn.NORM.INV(D955,'Input Parameters'!$E$20,'Input Parameters'!$F$20)&gt;5500,5500,_xlfn.NORM.INV(D955,'Input Parameters'!$E$20,'Input Parameters'!$F$20)))</f>
        <v>5500</v>
      </c>
      <c r="F955" s="10">
        <f t="shared" ca="1" si="104"/>
        <v>0.59674152450228091</v>
      </c>
      <c r="G955" s="61">
        <f ca="1">_xlfn.NORM.INV(F955,'Input Parameters'!$E$21,'Input Parameters'!$F$21)</f>
        <v>286.77508565984823</v>
      </c>
      <c r="H955" s="54">
        <f ca="1">EXP(E955*(1/'Input Parameters'!$E$22-1/G955))</f>
        <v>0.66533678490884529</v>
      </c>
      <c r="I955" s="10">
        <f t="shared" ca="1" si="105"/>
        <v>0.85926569223015359</v>
      </c>
      <c r="J955" s="29">
        <f ca="1">_xlfn.BETA.INV(I955,'Input Parameters'!$L$24,'Input Parameters'!$M$24,'Input Parameters'!$J$24,'Input Parameters'!$K$24)</f>
        <v>0.76659807126953439</v>
      </c>
      <c r="K955" s="156">
        <f ca="1">('Input Parameters'!$E$25/'Input Parameters'!$E$31)^$J955</f>
        <v>4.0899282525230706E-3</v>
      </c>
      <c r="L955" s="66">
        <f ca="1">$H955*$C955*'Input Parameters'!$E$23*K955</f>
        <v>1.8744009849336183</v>
      </c>
      <c r="M955" s="23">
        <f t="shared" ca="1" si="106"/>
        <v>0.11914405353371194</v>
      </c>
      <c r="N955" s="15">
        <f ca="1">_xlfn.NORM.INV(M955,'Input Parameters'!$E$26,'Input Parameters'!$F$26)</f>
        <v>9.2351942586666076E-3</v>
      </c>
      <c r="O955" s="8">
        <f t="shared" ca="1" si="107"/>
        <v>0.78490114223419005</v>
      </c>
      <c r="P955" s="29">
        <f ca="1">_xlfn.LOGNORM.INV(O955,'Input Parameters'!$H$27,'Input Parameters'!$I$27)</f>
        <v>2.0182065305455721</v>
      </c>
      <c r="Q955" s="10"/>
      <c r="R955" s="15">
        <f>'Input Parameters'!$E$28</f>
        <v>12.7</v>
      </c>
      <c r="S955" s="10">
        <f t="shared" ca="1" si="108"/>
        <v>0.47372230801963311</v>
      </c>
      <c r="T955" s="25">
        <f ca="1">_xlfn.LOGNORM.INV(S955,'Input Parameters'!$H$29,'Input Parameters'!$I$29)</f>
        <v>57.80246606147503</v>
      </c>
      <c r="U955" s="10">
        <f t="shared" ca="1" si="109"/>
        <v>0.87242059606784594</v>
      </c>
      <c r="V955" s="29">
        <f ca="1">IF('Input Parameters'!$D$30="Beta",_xlfn.BETA.INV(U955,'Input Parameters'!$L$30,'Input Parameters'!$M$30,'Input Parameters'!$J$30,'Input Parameters'!$K$30),IF('Input Parameters'!$D$30="LogNorm",_xlfn.LOGNORM.INV(U955,'Input Parameters'!$H$30,'Input Parameters'!$I$30)))</f>
        <v>1.5650784907142865</v>
      </c>
      <c r="W955" s="2">
        <f ca="1">N955+(P955-N955)*(1-ERF((T955-R955)/(2*SQRT(L955*'Input Parameters'!$E$31))))</f>
        <v>4.9083252472648192E-2</v>
      </c>
      <c r="X955">
        <f t="shared" ca="1" si="110"/>
        <v>1</v>
      </c>
      <c r="Y955" s="7"/>
    </row>
    <row r="956" spans="1:25" ht="15" customHeight="1" x14ac:dyDescent="0.3">
      <c r="A956" s="130">
        <v>949</v>
      </c>
      <c r="B956" s="10">
        <f t="shared" ca="1" si="102"/>
        <v>0.45056001753336083</v>
      </c>
      <c r="C956" s="57">
        <f ca="1">_xlfn.NORM.INV(B956,'Input Parameters'!$E$19,'Input Parameters'!$F$19)</f>
        <v>556.80116320402499</v>
      </c>
      <c r="D956" s="10">
        <f t="shared" ca="1" si="103"/>
        <v>0.97724588612087426</v>
      </c>
      <c r="E956" s="59">
        <f ca="1">IF(_xlfn.NORM.INV(D956,'Input Parameters'!$E$20,'Input Parameters'!$F$20)&lt;3500,3500,IF(_xlfn.NORM.INV(D956,'Input Parameters'!$E$20,'Input Parameters'!$F$20)&gt;5500,5500,_xlfn.NORM.INV(D956,'Input Parameters'!$E$20,'Input Parameters'!$F$20)))</f>
        <v>5500</v>
      </c>
      <c r="F956" s="10">
        <f t="shared" ca="1" si="104"/>
        <v>0.54412725158713138</v>
      </c>
      <c r="G956" s="61">
        <f ca="1">_xlfn.NORM.INV(F956,'Input Parameters'!$E$21,'Input Parameters'!$F$21)</f>
        <v>285.72117988568226</v>
      </c>
      <c r="H956" s="54">
        <f ca="1">EXP(E956*(1/'Input Parameters'!$E$22-1/G956))</f>
        <v>0.61989544120073814</v>
      </c>
      <c r="I956" s="10">
        <f t="shared" ca="1" si="105"/>
        <v>0.70064435928720747</v>
      </c>
      <c r="J956" s="29">
        <f ca="1">_xlfn.BETA.INV(I956,'Input Parameters'!$L$24,'Input Parameters'!$M$24,'Input Parameters'!$J$24,'Input Parameters'!$K$24)</f>
        <v>0.68914285981997536</v>
      </c>
      <c r="K956" s="156">
        <f ca="1">('Input Parameters'!$E$25/'Input Parameters'!$E$31)^$J956</f>
        <v>7.1288938613163341E-3</v>
      </c>
      <c r="L956" s="66">
        <f ca="1">$H956*$C956*'Input Parameters'!$E$23*K956</f>
        <v>2.4605983312605497</v>
      </c>
      <c r="M956" s="23">
        <f t="shared" ca="1" si="106"/>
        <v>0.36956685450957583</v>
      </c>
      <c r="N956" s="15">
        <f ca="1">_xlfn.NORM.INV(M956,'Input Parameters'!$E$26,'Input Parameters'!$F$26)</f>
        <v>2.7006984027488988E-2</v>
      </c>
      <c r="O956" s="8">
        <f t="shared" ca="1" si="107"/>
        <v>8.8237948164203162E-2</v>
      </c>
      <c r="P956" s="29">
        <f ca="1">_xlfn.LOGNORM.INV(O956,'Input Parameters'!$H$27,'Input Parameters'!$I$27)</f>
        <v>0.78286999049772454</v>
      </c>
      <c r="Q956" s="10"/>
      <c r="R956" s="15">
        <f>'Input Parameters'!$E$28</f>
        <v>12.7</v>
      </c>
      <c r="S956" s="10">
        <f t="shared" ca="1" si="108"/>
        <v>7.4181303977262858E-2</v>
      </c>
      <c r="T956" s="25">
        <f ca="1">_xlfn.LOGNORM.INV(S956,'Input Parameters'!$H$29,'Input Parameters'!$I$29)</f>
        <v>49.509230241130993</v>
      </c>
      <c r="U956" s="10">
        <f t="shared" ca="1" si="109"/>
        <v>3.3226968491052777E-2</v>
      </c>
      <c r="V956" s="29">
        <f ca="1">IF('Input Parameters'!$D$30="Beta",_xlfn.BETA.INV(U956,'Input Parameters'!$L$30,'Input Parameters'!$M$30,'Input Parameters'!$J$30,'Input Parameters'!$K$30),IF('Input Parameters'!$D$30="LogNorm",_xlfn.LOGNORM.INV(U956,'Input Parameters'!$H$30,'Input Parameters'!$I$30)))</f>
        <v>0.4845399834609137</v>
      </c>
      <c r="W956" s="2">
        <f ca="1">N956+(P956-N956)*(1-ERF((T956-R956)/(2*SQRT(L956*'Input Parameters'!$E$31))))</f>
        <v>0.10036959457791761</v>
      </c>
      <c r="X956">
        <f t="shared" ca="1" si="110"/>
        <v>1</v>
      </c>
      <c r="Y956" s="7"/>
    </row>
    <row r="957" spans="1:25" ht="15" customHeight="1" x14ac:dyDescent="0.3">
      <c r="A957" s="130">
        <v>950</v>
      </c>
      <c r="B957" s="10">
        <f t="shared" ca="1" si="102"/>
        <v>0.14446356845084007</v>
      </c>
      <c r="C957" s="57">
        <f ca="1">_xlfn.NORM.INV(B957,'Input Parameters'!$E$19,'Input Parameters'!$F$19)</f>
        <v>477.68959849149297</v>
      </c>
      <c r="D957" s="10">
        <f t="shared" ca="1" si="103"/>
        <v>0.42910957869407995</v>
      </c>
      <c r="E957" s="59">
        <f ca="1">IF(_xlfn.NORM.INV(D957,'Input Parameters'!$E$20,'Input Parameters'!$F$20)&lt;3500,3500,IF(_xlfn.NORM.INV(D957,'Input Parameters'!$E$20,'Input Parameters'!$F$20)&gt;5500,5500,_xlfn.NORM.INV(D957,'Input Parameters'!$E$20,'Input Parameters'!$F$20)))</f>
        <v>4674.950906383342</v>
      </c>
      <c r="F957" s="10">
        <f t="shared" ca="1" si="104"/>
        <v>0.60358809973758265</v>
      </c>
      <c r="G957" s="61">
        <f ca="1">_xlfn.NORM.INV(F957,'Input Parameters'!$E$21,'Input Parameters'!$F$21)</f>
        <v>286.91439389913143</v>
      </c>
      <c r="H957" s="54">
        <f ca="1">EXP(E957*(1/'Input Parameters'!$E$22-1/G957))</f>
        <v>0.71289307826824777</v>
      </c>
      <c r="I957" s="10">
        <f t="shared" ca="1" si="105"/>
        <v>0.29840996731460379</v>
      </c>
      <c r="J957" s="29">
        <f ca="1">_xlfn.BETA.INV(I957,'Input Parameters'!$L$24,'Input Parameters'!$M$24,'Input Parameters'!$J$24,'Input Parameters'!$K$24)</f>
        <v>0.52039921796157573</v>
      </c>
      <c r="K957" s="156">
        <f ca="1">('Input Parameters'!$E$25/'Input Parameters'!$E$31)^$J957</f>
        <v>2.3918366871070098E-2</v>
      </c>
      <c r="L957" s="66">
        <f ca="1">$H957*$C957*'Input Parameters'!$E$23*K957</f>
        <v>8.1451991227893519</v>
      </c>
      <c r="M957" s="23">
        <f t="shared" ca="1" si="106"/>
        <v>0.14870753471094877</v>
      </c>
      <c r="N957" s="15">
        <f ca="1">_xlfn.NORM.INV(M957,'Input Parameters'!$E$26,'Input Parameters'!$F$26)</f>
        <v>1.2118153570826802E-2</v>
      </c>
      <c r="O957" s="8">
        <f t="shared" ca="1" si="107"/>
        <v>0.45474773574731431</v>
      </c>
      <c r="P957" s="29">
        <f ca="1">_xlfn.LOGNORM.INV(O957,'Input Parameters'!$H$27,'Input Parameters'!$I$27)</f>
        <v>1.3538073110637714</v>
      </c>
      <c r="Q957" s="10"/>
      <c r="R957" s="15">
        <f>'Input Parameters'!$E$28</f>
        <v>12.7</v>
      </c>
      <c r="S957" s="10">
        <f t="shared" ca="1" si="108"/>
        <v>0.31598486340697485</v>
      </c>
      <c r="T957" s="25">
        <f ca="1">_xlfn.LOGNORM.INV(S957,'Input Parameters'!$H$29,'Input Parameters'!$I$29)</f>
        <v>55.183173472081151</v>
      </c>
      <c r="U957" s="10">
        <f t="shared" ca="1" si="109"/>
        <v>0.34362901808045188</v>
      </c>
      <c r="V957" s="29">
        <f ca="1">IF('Input Parameters'!$D$30="Beta",_xlfn.BETA.INV(U957,'Input Parameters'!$L$30,'Input Parameters'!$M$30,'Input Parameters'!$J$30,'Input Parameters'!$K$30),IF('Input Parameters'!$D$30="LogNorm",_xlfn.LOGNORM.INV(U957,'Input Parameters'!$H$30,'Input Parameters'!$I$30)))</f>
        <v>0.85252864645191562</v>
      </c>
      <c r="W957" s="2">
        <f ca="1">N957+(P957-N957)*(1-ERF((T957-R957)/(2*SQRT(L957*'Input Parameters'!$E$31))))</f>
        <v>0.40461319993632572</v>
      </c>
      <c r="X957">
        <f t="shared" ca="1" si="110"/>
        <v>1</v>
      </c>
      <c r="Y957" s="7"/>
    </row>
    <row r="958" spans="1:25" ht="15" customHeight="1" x14ac:dyDescent="0.3">
      <c r="A958" s="130">
        <v>951</v>
      </c>
      <c r="B958" s="10">
        <f t="shared" ca="1" si="102"/>
        <v>0.7129967607868003</v>
      </c>
      <c r="C958" s="57">
        <f ca="1">_xlfn.NORM.INV(B958,'Input Parameters'!$E$19,'Input Parameters'!$F$19)</f>
        <v>614.80258614887794</v>
      </c>
      <c r="D958" s="10">
        <f t="shared" ca="1" si="103"/>
        <v>0.88887676981469599</v>
      </c>
      <c r="E958" s="59">
        <f ca="1">IF(_xlfn.NORM.INV(D958,'Input Parameters'!$E$20,'Input Parameters'!$F$20)&lt;3500,3500,IF(_xlfn.NORM.INV(D958,'Input Parameters'!$E$20,'Input Parameters'!$F$20)&gt;5500,5500,_xlfn.NORM.INV(D958,'Input Parameters'!$E$20,'Input Parameters'!$F$20)))</f>
        <v>5500</v>
      </c>
      <c r="F958" s="10">
        <f t="shared" ca="1" si="104"/>
        <v>0.7374938033927888</v>
      </c>
      <c r="G958" s="61">
        <f ca="1">_xlfn.NORM.INV(F958,'Input Parameters'!$E$21,'Input Parameters'!$F$21)</f>
        <v>289.84611470918662</v>
      </c>
      <c r="H958" s="54">
        <f ca="1">EXP(E958*(1/'Input Parameters'!$E$22-1/G958))</f>
        <v>0.81525415452754912</v>
      </c>
      <c r="I958" s="10">
        <f t="shared" ca="1" si="105"/>
        <v>0.40145095489214211</v>
      </c>
      <c r="J958" s="29">
        <f ca="1">_xlfn.BETA.INV(I958,'Input Parameters'!$L$24,'Input Parameters'!$M$24,'Input Parameters'!$J$24,'Input Parameters'!$K$24)</f>
        <v>0.56653273866978593</v>
      </c>
      <c r="K958" s="156">
        <f ca="1">('Input Parameters'!$E$25/'Input Parameters'!$E$31)^$J958</f>
        <v>1.7179308054825114E-2</v>
      </c>
      <c r="L958" s="66">
        <f ca="1">$H958*$C958*'Input Parameters'!$E$23*K958</f>
        <v>8.6106190119781711</v>
      </c>
      <c r="M958" s="23">
        <f t="shared" ca="1" si="106"/>
        <v>0.42705445452212665</v>
      </c>
      <c r="N958" s="15">
        <f ca="1">_xlfn.NORM.INV(M958,'Input Parameters'!$E$26,'Input Parameters'!$F$26)</f>
        <v>3.0138555175871336E-2</v>
      </c>
      <c r="O958" s="8">
        <f t="shared" ca="1" si="107"/>
        <v>0.24544235862614849</v>
      </c>
      <c r="P958" s="29">
        <f ca="1">_xlfn.LOGNORM.INV(O958,'Input Parameters'!$H$27,'Input Parameters'!$I$27)</f>
        <v>1.0496260427920701</v>
      </c>
      <c r="Q958" s="10"/>
      <c r="R958" s="15">
        <f>'Input Parameters'!$E$28</f>
        <v>12.7</v>
      </c>
      <c r="S958" s="10">
        <f t="shared" ca="1" si="108"/>
        <v>0.60972742520951195</v>
      </c>
      <c r="T958" s="25">
        <f ca="1">_xlfn.LOGNORM.INV(S958,'Input Parameters'!$H$29,'Input Parameters'!$I$29)</f>
        <v>60.082123826697227</v>
      </c>
      <c r="U958" s="10">
        <f t="shared" ca="1" si="109"/>
        <v>0.82046283326424407</v>
      </c>
      <c r="V958" s="29">
        <f ca="1">IF('Input Parameters'!$D$30="Beta",_xlfn.BETA.INV(U958,'Input Parameters'!$L$30,'Input Parameters'!$M$30,'Input Parameters'!$J$30,'Input Parameters'!$K$30),IF('Input Parameters'!$D$30="LogNorm",_xlfn.LOGNORM.INV(U958,'Input Parameters'!$H$30,'Input Parameters'!$I$30)))</f>
        <v>1.4345815160761537</v>
      </c>
      <c r="W958" s="2">
        <f ca="1">N958+(P958-N958)*(1-ERF((T958-R958)/(2*SQRT(L958*'Input Parameters'!$E$31))))</f>
        <v>0.28862510056352803</v>
      </c>
      <c r="X958">
        <f t="shared" ca="1" si="110"/>
        <v>1</v>
      </c>
      <c r="Y958" s="7"/>
    </row>
    <row r="959" spans="1:25" ht="15" customHeight="1" x14ac:dyDescent="0.3">
      <c r="A959" s="130">
        <v>952</v>
      </c>
      <c r="B959" s="10">
        <f t="shared" ca="1" si="102"/>
        <v>0.56282460320793015</v>
      </c>
      <c r="C959" s="57">
        <f ca="1">_xlfn.NORM.INV(B959,'Input Parameters'!$E$19,'Input Parameters'!$F$19)</f>
        <v>580.66236760610298</v>
      </c>
      <c r="D959" s="10">
        <f t="shared" ca="1" si="103"/>
        <v>0.77736177417929675</v>
      </c>
      <c r="E959" s="59">
        <f ca="1">IF(_xlfn.NORM.INV(D959,'Input Parameters'!$E$20,'Input Parameters'!$F$20)&lt;3500,3500,IF(_xlfn.NORM.INV(D959,'Input Parameters'!$E$20,'Input Parameters'!$F$20)&gt;5500,5500,_xlfn.NORM.INV(D959,'Input Parameters'!$E$20,'Input Parameters'!$F$20)))</f>
        <v>5334.3194514012221</v>
      </c>
      <c r="F959" s="10">
        <f t="shared" ca="1" si="104"/>
        <v>0.65708594402741405</v>
      </c>
      <c r="G959" s="61">
        <f ca="1">_xlfn.NORM.INV(F959,'Input Parameters'!$E$21,'Input Parameters'!$F$21)</f>
        <v>288.02955138115675</v>
      </c>
      <c r="H959" s="54">
        <f ca="1">EXP(E959*(1/'Input Parameters'!$E$22-1/G959))</f>
        <v>0.73039208779849307</v>
      </c>
      <c r="I959" s="10">
        <f t="shared" ca="1" si="105"/>
        <v>0.36093963777254778</v>
      </c>
      <c r="J959" s="29">
        <f ca="1">_xlfn.BETA.INV(I959,'Input Parameters'!$L$24,'Input Parameters'!$M$24,'Input Parameters'!$J$24,'Input Parameters'!$K$24)</f>
        <v>0.54902269591555508</v>
      </c>
      <c r="K959" s="156">
        <f ca="1">('Input Parameters'!$E$25/'Input Parameters'!$E$31)^$J959</f>
        <v>1.9478567663263308E-2</v>
      </c>
      <c r="L959" s="66">
        <f ca="1">$H959*$C959*'Input Parameters'!$E$23*K959</f>
        <v>8.2610786861154519</v>
      </c>
      <c r="M959" s="23">
        <f t="shared" ca="1" si="106"/>
        <v>0.25498135977185687</v>
      </c>
      <c r="N959" s="15">
        <f ca="1">_xlfn.NORM.INV(M959,'Input Parameters'!$E$26,'Input Parameters'!$F$26)</f>
        <v>2.0163189392117385E-2</v>
      </c>
      <c r="O959" s="8">
        <f t="shared" ca="1" si="107"/>
        <v>0.59403885521432898</v>
      </c>
      <c r="P959" s="29">
        <f ca="1">_xlfn.LOGNORM.INV(O959,'Input Parameters'!$H$27,'Input Parameters'!$I$27)</f>
        <v>1.5816715064830074</v>
      </c>
      <c r="Q959" s="10"/>
      <c r="R959" s="15">
        <f>'Input Parameters'!$E$28</f>
        <v>12.7</v>
      </c>
      <c r="S959" s="10">
        <f t="shared" ca="1" si="108"/>
        <v>0.4320570415915076</v>
      </c>
      <c r="T959" s="25">
        <f ca="1">_xlfn.LOGNORM.INV(S959,'Input Parameters'!$H$29,'Input Parameters'!$I$29)</f>
        <v>57.123618732979907</v>
      </c>
      <c r="U959" s="10">
        <f t="shared" ca="1" si="109"/>
        <v>0.69206230230028343</v>
      </c>
      <c r="V959" s="29">
        <f ca="1">IF('Input Parameters'!$D$30="Beta",_xlfn.BETA.INV(U959,'Input Parameters'!$L$30,'Input Parameters'!$M$30,'Input Parameters'!$J$30,'Input Parameters'!$K$30),IF('Input Parameters'!$D$30="LogNorm",_xlfn.LOGNORM.INV(U959,'Input Parameters'!$H$30,'Input Parameters'!$I$30)))</f>
        <v>1.2178071065336853</v>
      </c>
      <c r="W959" s="2">
        <f ca="1">N959+(P959-N959)*(1-ERF((T959-R959)/(2*SQRT(L959*'Input Parameters'!$E$31))))</f>
        <v>0.4486997292061895</v>
      </c>
      <c r="X959">
        <f t="shared" ca="1" si="110"/>
        <v>1</v>
      </c>
      <c r="Y959" s="7"/>
    </row>
    <row r="960" spans="1:25" ht="15" customHeight="1" x14ac:dyDescent="0.3">
      <c r="A960" s="130">
        <v>953</v>
      </c>
      <c r="B960" s="10">
        <f t="shared" ca="1" si="102"/>
        <v>0.32606367757879062</v>
      </c>
      <c r="C960" s="57">
        <f ca="1">_xlfn.NORM.INV(B960,'Input Parameters'!$E$19,'Input Parameters'!$F$19)</f>
        <v>529.206656026838</v>
      </c>
      <c r="D960" s="10">
        <f t="shared" ca="1" si="103"/>
        <v>0.63953797453531691</v>
      </c>
      <c r="E960" s="59">
        <f ca="1">IF(_xlfn.NORM.INV(D960,'Input Parameters'!$E$20,'Input Parameters'!$F$20)&lt;3500,3500,IF(_xlfn.NORM.INV(D960,'Input Parameters'!$E$20,'Input Parameters'!$F$20)&gt;5500,5500,_xlfn.NORM.INV(D960,'Input Parameters'!$E$20,'Input Parameters'!$F$20)))</f>
        <v>5050.0568648081889</v>
      </c>
      <c r="F960" s="10">
        <f t="shared" ca="1" si="104"/>
        <v>9.7252244984422309E-2</v>
      </c>
      <c r="G960" s="61">
        <f ca="1">_xlfn.NORM.INV(F960,'Input Parameters'!$E$21,'Input Parameters'!$F$21)</f>
        <v>274.65268506370234</v>
      </c>
      <c r="H960" s="54">
        <f ca="1">EXP(E960*(1/'Input Parameters'!$E$22-1/G960))</f>
        <v>0.31620125759334927</v>
      </c>
      <c r="I960" s="10">
        <f t="shared" ca="1" si="105"/>
        <v>0.42952454195170586</v>
      </c>
      <c r="J960" s="29">
        <f ca="1">_xlfn.BETA.INV(I960,'Input Parameters'!$L$24,'Input Parameters'!$M$24,'Input Parameters'!$J$24,'Input Parameters'!$K$24)</f>
        <v>0.57833132086404027</v>
      </c>
      <c r="K960" s="156">
        <f ca="1">('Input Parameters'!$E$25/'Input Parameters'!$E$31)^$J960</f>
        <v>1.5785123519004327E-2</v>
      </c>
      <c r="L960" s="66">
        <f ca="1">$H960*$C960*'Input Parameters'!$E$23*K960</f>
        <v>2.6414164325670462</v>
      </c>
      <c r="M960" s="23">
        <f t="shared" ca="1" si="106"/>
        <v>0.62456895148654268</v>
      </c>
      <c r="N960" s="15">
        <f ca="1">_xlfn.NORM.INV(M960,'Input Parameters'!$E$26,'Input Parameters'!$F$26)</f>
        <v>4.0667559303310716E-2</v>
      </c>
      <c r="O960" s="8">
        <f t="shared" ca="1" si="107"/>
        <v>0.83708960113443365</v>
      </c>
      <c r="P960" s="29">
        <f ca="1">_xlfn.LOGNORM.INV(O960,'Input Parameters'!$H$27,'Input Parameters'!$I$27)</f>
        <v>2.1987963784741242</v>
      </c>
      <c r="Q960" s="10"/>
      <c r="R960" s="15">
        <f>'Input Parameters'!$E$28</f>
        <v>12.7</v>
      </c>
      <c r="S960" s="10">
        <f t="shared" ca="1" si="108"/>
        <v>0.2756278522191461</v>
      </c>
      <c r="T960" s="25">
        <f ca="1">_xlfn.LOGNORM.INV(S960,'Input Parameters'!$H$29,'Input Parameters'!$I$29)</f>
        <v>54.463498529742331</v>
      </c>
      <c r="U960" s="10">
        <f t="shared" ca="1" si="109"/>
        <v>0.3365125867295129</v>
      </c>
      <c r="V960" s="29">
        <f ca="1">IF('Input Parameters'!$D$30="Beta",_xlfn.BETA.INV(U960,'Input Parameters'!$L$30,'Input Parameters'!$M$30,'Input Parameters'!$J$30,'Input Parameters'!$K$30),IF('Input Parameters'!$D$30="LogNorm",_xlfn.LOGNORM.INV(U960,'Input Parameters'!$H$30,'Input Parameters'!$I$30)))</f>
        <v>0.84602445681106353</v>
      </c>
      <c r="W960" s="2">
        <f ca="1">N960+(P960-N960)*(1-ERF((T960-R960)/(2*SQRT(L960*'Input Parameters'!$E$31))))</f>
        <v>0.19003524178590514</v>
      </c>
      <c r="X960">
        <f t="shared" ca="1" si="110"/>
        <v>1</v>
      </c>
      <c r="Y960" s="7"/>
    </row>
    <row r="961" spans="1:25" ht="15" customHeight="1" x14ac:dyDescent="0.3">
      <c r="A961" s="130">
        <v>954</v>
      </c>
      <c r="B961" s="10">
        <f t="shared" ca="1" si="102"/>
        <v>0.90768004823946957</v>
      </c>
      <c r="C961" s="57">
        <f ca="1">_xlfn.NORM.INV(B961,'Input Parameters'!$E$19,'Input Parameters'!$F$19)</f>
        <v>679.39798909803949</v>
      </c>
      <c r="D961" s="10">
        <f t="shared" ca="1" si="103"/>
        <v>0.20054200206653472</v>
      </c>
      <c r="E961" s="59">
        <f ca="1">IF(_xlfn.NORM.INV(D961,'Input Parameters'!$E$20,'Input Parameters'!$F$20)&lt;3500,3500,IF(_xlfn.NORM.INV(D961,'Input Parameters'!$E$20,'Input Parameters'!$F$20)&gt;5500,5500,_xlfn.NORM.INV(D961,'Input Parameters'!$E$20,'Input Parameters'!$F$20)))</f>
        <v>4212.2192239611823</v>
      </c>
      <c r="F961" s="10">
        <f t="shared" ca="1" si="104"/>
        <v>0.34539422515364193</v>
      </c>
      <c r="G961" s="61">
        <f ca="1">_xlfn.NORM.INV(F961,'Input Parameters'!$E$21,'Input Parameters'!$F$21)</f>
        <v>281.72340750317653</v>
      </c>
      <c r="H961" s="54">
        <f ca="1">EXP(E961*(1/'Input Parameters'!$E$22-1/G961))</f>
        <v>0.56245863571634425</v>
      </c>
      <c r="I961" s="10">
        <f t="shared" ca="1" si="105"/>
        <v>0.97669782536339755</v>
      </c>
      <c r="J961" s="29">
        <f ca="1">_xlfn.BETA.INV(I961,'Input Parameters'!$L$24,'Input Parameters'!$M$24,'Input Parameters'!$J$24,'Input Parameters'!$K$24)</f>
        <v>0.86923506959730523</v>
      </c>
      <c r="K961" s="156">
        <f ca="1">('Input Parameters'!$E$25/'Input Parameters'!$E$31)^$J961</f>
        <v>1.9586510994098806E-3</v>
      </c>
      <c r="L961" s="66">
        <f ca="1">$H961*$C961*'Input Parameters'!$E$23*K961</f>
        <v>0.74846574168267366</v>
      </c>
      <c r="M961" s="23">
        <f t="shared" ca="1" si="106"/>
        <v>0.25502396347929546</v>
      </c>
      <c r="N961" s="15">
        <f ca="1">_xlfn.NORM.INV(M961,'Input Parameters'!$E$26,'Input Parameters'!$F$26)</f>
        <v>2.0165975582096353E-2</v>
      </c>
      <c r="O961" s="8">
        <f t="shared" ca="1" si="107"/>
        <v>0.69050104909130305</v>
      </c>
      <c r="P961" s="29">
        <f ca="1">_xlfn.LOGNORM.INV(O961,'Input Parameters'!$H$27,'Input Parameters'!$I$27)</f>
        <v>1.7739524265569344</v>
      </c>
      <c r="Q961" s="10"/>
      <c r="R961" s="15">
        <f>'Input Parameters'!$E$28</f>
        <v>12.7</v>
      </c>
      <c r="S961" s="10">
        <f t="shared" ca="1" si="108"/>
        <v>0.84683507040765549</v>
      </c>
      <c r="T961" s="25">
        <f ca="1">_xlfn.LOGNORM.INV(S961,'Input Parameters'!$H$29,'Input Parameters'!$I$29)</f>
        <v>65.318960868604009</v>
      </c>
      <c r="U961" s="10">
        <f t="shared" ca="1" si="109"/>
        <v>0.40996376074206076</v>
      </c>
      <c r="V961" s="29">
        <f ca="1">IF('Input Parameters'!$D$30="Beta",_xlfn.BETA.INV(U961,'Input Parameters'!$L$30,'Input Parameters'!$M$30,'Input Parameters'!$J$30,'Input Parameters'!$K$30),IF('Input Parameters'!$D$30="LogNorm",_xlfn.LOGNORM.INV(U961,'Input Parameters'!$H$30,'Input Parameters'!$I$30)))</f>
        <v>0.91341828662302893</v>
      </c>
      <c r="W961" s="2">
        <f ca="1">N961+(P961-N961)*(1-ERF((T961-R961)/(2*SQRT(L961*'Input Parameters'!$E$31))))</f>
        <v>2.0195832571396326E-2</v>
      </c>
      <c r="X961">
        <f t="shared" ca="1" si="110"/>
        <v>1</v>
      </c>
      <c r="Y961" s="7"/>
    </row>
    <row r="962" spans="1:25" ht="15" customHeight="1" x14ac:dyDescent="0.3">
      <c r="A962" s="130">
        <v>955</v>
      </c>
      <c r="B962" s="10">
        <f t="shared" ca="1" si="102"/>
        <v>0.52075419374182919</v>
      </c>
      <c r="C962" s="57">
        <f ca="1">_xlfn.NORM.INV(B962,'Input Parameters'!$E$19,'Input Parameters'!$F$19)</f>
        <v>571.69793237200042</v>
      </c>
      <c r="D962" s="10">
        <f t="shared" ca="1" si="103"/>
        <v>0.59204275906980197</v>
      </c>
      <c r="E962" s="59">
        <f ca="1">IF(_xlfn.NORM.INV(D962,'Input Parameters'!$E$20,'Input Parameters'!$F$20)&lt;3500,3500,IF(_xlfn.NORM.INV(D962,'Input Parameters'!$E$20,'Input Parameters'!$F$20)&gt;5500,5500,_xlfn.NORM.INV(D962,'Input Parameters'!$E$20,'Input Parameters'!$F$20)))</f>
        <v>4962.9620111228187</v>
      </c>
      <c r="F962" s="10">
        <f t="shared" ca="1" si="104"/>
        <v>0.64700003259399153</v>
      </c>
      <c r="G962" s="61">
        <f ca="1">_xlfn.NORM.INV(F962,'Input Parameters'!$E$21,'Input Parameters'!$F$21)</f>
        <v>287.81505691727477</v>
      </c>
      <c r="H962" s="54">
        <f ca="1">EXP(E962*(1/'Input Parameters'!$E$22-1/G962))</f>
        <v>0.7370177650626446</v>
      </c>
      <c r="I962" s="10">
        <f t="shared" ca="1" si="105"/>
        <v>0.69460958757246838</v>
      </c>
      <c r="J962" s="29">
        <f ca="1">_xlfn.BETA.INV(I962,'Input Parameters'!$L$24,'Input Parameters'!$M$24,'Input Parameters'!$J$24,'Input Parameters'!$K$24)</f>
        <v>0.68655501568649491</v>
      </c>
      <c r="K962" s="156">
        <f ca="1">('Input Parameters'!$E$25/'Input Parameters'!$E$31)^$J962</f>
        <v>7.2624708407414661E-3</v>
      </c>
      <c r="L962" s="66">
        <f ca="1">$H962*$C962*'Input Parameters'!$E$23*K962</f>
        <v>3.0600532178129929</v>
      </c>
      <c r="M962" s="23">
        <f t="shared" ca="1" si="106"/>
        <v>0.13094928165047892</v>
      </c>
      <c r="N962" s="15">
        <f ca="1">_xlfn.NORM.INV(M962,'Input Parameters'!$E$26,'Input Parameters'!$F$26)</f>
        <v>1.0439784063538935E-2</v>
      </c>
      <c r="O962" s="8">
        <f t="shared" ca="1" si="107"/>
        <v>0.6056424526773635</v>
      </c>
      <c r="P962" s="29">
        <f ca="1">_xlfn.LOGNORM.INV(O962,'Input Parameters'!$H$27,'Input Parameters'!$I$27)</f>
        <v>1.6028270279350076</v>
      </c>
      <c r="Q962" s="10"/>
      <c r="R962" s="15">
        <f>'Input Parameters'!$E$28</f>
        <v>12.7</v>
      </c>
      <c r="S962" s="10">
        <f t="shared" ca="1" si="108"/>
        <v>0.44922269073906584</v>
      </c>
      <c r="T962" s="25">
        <f ca="1">_xlfn.LOGNORM.INV(S962,'Input Parameters'!$H$29,'Input Parameters'!$I$29)</f>
        <v>57.40337680119621</v>
      </c>
      <c r="U962" s="10">
        <f t="shared" ca="1" si="109"/>
        <v>0.14724599213947487</v>
      </c>
      <c r="V962" s="29">
        <f ca="1">IF('Input Parameters'!$D$30="Beta",_xlfn.BETA.INV(U962,'Input Parameters'!$L$30,'Input Parameters'!$M$30,'Input Parameters'!$J$30,'Input Parameters'!$K$30),IF('Input Parameters'!$D$30="LogNorm",_xlfn.LOGNORM.INV(U962,'Input Parameters'!$H$30,'Input Parameters'!$I$30)))</f>
        <v>0.66087338388657157</v>
      </c>
      <c r="W962" s="2">
        <f ca="1">N962+(P962-N962)*(1-ERF((T962-R962)/(2*SQRT(L962*'Input Parameters'!$E$31))))</f>
        <v>0.12311795593783743</v>
      </c>
      <c r="X962">
        <f t="shared" ca="1" si="110"/>
        <v>1</v>
      </c>
      <c r="Y962" s="7"/>
    </row>
    <row r="963" spans="1:25" ht="15" customHeight="1" x14ac:dyDescent="0.3">
      <c r="A963" s="130">
        <v>956</v>
      </c>
      <c r="B963" s="10">
        <f t="shared" ca="1" si="102"/>
        <v>3.0271829800155858E-3</v>
      </c>
      <c r="C963" s="57">
        <f ca="1">_xlfn.NORM.INV(B963,'Input Parameters'!$E$19,'Input Parameters'!$F$19)</f>
        <v>335.36251031246968</v>
      </c>
      <c r="D963" s="10">
        <f t="shared" ca="1" si="103"/>
        <v>0.41134928955123518</v>
      </c>
      <c r="E963" s="59">
        <f ca="1">IF(_xlfn.NORM.INV(D963,'Input Parameters'!$E$20,'Input Parameters'!$F$20)&lt;3500,3500,IF(_xlfn.NORM.INV(D963,'Input Parameters'!$E$20,'Input Parameters'!$F$20)&gt;5500,5500,_xlfn.NORM.INV(D963,'Input Parameters'!$E$20,'Input Parameters'!$F$20)))</f>
        <v>4643.1471708245872</v>
      </c>
      <c r="F963" s="10">
        <f t="shared" ca="1" si="104"/>
        <v>0.42005275319618796</v>
      </c>
      <c r="G963" s="61">
        <f ca="1">_xlfn.NORM.INV(F963,'Input Parameters'!$E$21,'Input Parameters'!$F$21)</f>
        <v>283.26417798791266</v>
      </c>
      <c r="H963" s="54">
        <f ca="1">EXP(E963*(1/'Input Parameters'!$E$22-1/G963))</f>
        <v>0.58003873281098051</v>
      </c>
      <c r="I963" s="10">
        <f t="shared" ca="1" si="105"/>
        <v>0.80081335052516411</v>
      </c>
      <c r="J963" s="29">
        <f ca="1">_xlfn.BETA.INV(I963,'Input Parameters'!$L$24,'Input Parameters'!$M$24,'Input Parameters'!$J$24,'Input Parameters'!$K$24)</f>
        <v>0.73514905449053214</v>
      </c>
      <c r="K963" s="156">
        <f ca="1">('Input Parameters'!$E$25/'Input Parameters'!$E$31)^$J963</f>
        <v>5.1249893683003901E-3</v>
      </c>
      <c r="L963" s="66">
        <f ca="1">$H963*$C963*'Input Parameters'!$E$23*K963</f>
        <v>0.99692956514630227</v>
      </c>
      <c r="M963" s="23">
        <f t="shared" ca="1" si="106"/>
        <v>0.32823802569591376</v>
      </c>
      <c r="N963" s="15">
        <f ca="1">_xlfn.NORM.INV(M963,'Input Parameters'!$E$26,'Input Parameters'!$F$26)</f>
        <v>2.4659541614877902E-2</v>
      </c>
      <c r="O963" s="8">
        <f t="shared" ca="1" si="107"/>
        <v>0.49342664624418286</v>
      </c>
      <c r="P963" s="29">
        <f ca="1">_xlfn.LOGNORM.INV(O963,'Input Parameters'!$H$27,'Input Parameters'!$I$27)</f>
        <v>1.4132923473922159</v>
      </c>
      <c r="Q963" s="10"/>
      <c r="R963" s="15">
        <f>'Input Parameters'!$E$28</f>
        <v>12.7</v>
      </c>
      <c r="S963" s="10">
        <f t="shared" ca="1" si="108"/>
        <v>0.45335874142233579</v>
      </c>
      <c r="T963" s="25">
        <f ca="1">_xlfn.LOGNORM.INV(S963,'Input Parameters'!$H$29,'Input Parameters'!$I$29)</f>
        <v>57.47073640574019</v>
      </c>
      <c r="U963" s="10">
        <f t="shared" ca="1" si="109"/>
        <v>0.79855171428341343</v>
      </c>
      <c r="V963" s="29">
        <f ca="1">IF('Input Parameters'!$D$30="Beta",_xlfn.BETA.INV(U963,'Input Parameters'!$L$30,'Input Parameters'!$M$30,'Input Parameters'!$J$30,'Input Parameters'!$K$30),IF('Input Parameters'!$D$30="LogNorm",_xlfn.LOGNORM.INV(U963,'Input Parameters'!$H$30,'Input Parameters'!$I$30)))</f>
        <v>1.3896624706981116</v>
      </c>
      <c r="W963" s="2">
        <f ca="1">N963+(P963-N963)*(1-ERF((T963-R963)/(2*SQRT(L963*'Input Parameters'!$E$31))))</f>
        <v>2.6771697357822297E-2</v>
      </c>
      <c r="X963">
        <f t="shared" ca="1" si="110"/>
        <v>1</v>
      </c>
      <c r="Y963" s="7"/>
    </row>
    <row r="964" spans="1:25" ht="15" customHeight="1" x14ac:dyDescent="0.3">
      <c r="A964" s="130">
        <v>957</v>
      </c>
      <c r="B964" s="10">
        <f t="shared" ca="1" si="102"/>
        <v>0.30254736683074757</v>
      </c>
      <c r="C964" s="57">
        <f ca="1">_xlfn.NORM.INV(B964,'Input Parameters'!$E$19,'Input Parameters'!$F$19)</f>
        <v>523.60606443613653</v>
      </c>
      <c r="D964" s="10">
        <f t="shared" ca="1" si="103"/>
        <v>0.501964816133186</v>
      </c>
      <c r="E964" s="59">
        <f ca="1">IF(_xlfn.NORM.INV(D964,'Input Parameters'!$E$20,'Input Parameters'!$F$20)&lt;3500,3500,IF(_xlfn.NORM.INV(D964,'Input Parameters'!$E$20,'Input Parameters'!$F$20)&gt;5500,5500,_xlfn.NORM.INV(D964,'Input Parameters'!$E$20,'Input Parameters'!$F$20)))</f>
        <v>4803.4475585092632</v>
      </c>
      <c r="F964" s="10">
        <f t="shared" ca="1" si="104"/>
        <v>0.42022246832080101</v>
      </c>
      <c r="G964" s="61">
        <f ca="1">_xlfn.NORM.INV(F964,'Input Parameters'!$E$21,'Input Parameters'!$F$21)</f>
        <v>283.2675903359937</v>
      </c>
      <c r="H964" s="54">
        <f ca="1">EXP(E964*(1/'Input Parameters'!$E$22-1/G964))</f>
        <v>0.56934994277312434</v>
      </c>
      <c r="I964" s="10">
        <f t="shared" ca="1" si="105"/>
        <v>0.21635279775403216</v>
      </c>
      <c r="J964" s="29">
        <f ca="1">_xlfn.BETA.INV(I964,'Input Parameters'!$L$24,'Input Parameters'!$M$24,'Input Parameters'!$J$24,'Input Parameters'!$K$24)</f>
        <v>0.47807861078786862</v>
      </c>
      <c r="K964" s="156">
        <f ca="1">('Input Parameters'!$E$25/'Input Parameters'!$E$31)^$J964</f>
        <v>3.2402498936811394E-2</v>
      </c>
      <c r="L964" s="66">
        <f ca="1">$H964*$C964*'Input Parameters'!$E$23*K964</f>
        <v>9.6596736541994535</v>
      </c>
      <c r="M964" s="23">
        <f t="shared" ca="1" si="106"/>
        <v>0.30045941772671669</v>
      </c>
      <c r="N964" s="15">
        <f ca="1">_xlfn.NORM.INV(M964,'Input Parameters'!$E$26,'Input Parameters'!$F$26)</f>
        <v>2.30153276253388E-2</v>
      </c>
      <c r="O964" s="8">
        <f t="shared" ca="1" si="107"/>
        <v>0.59220589035812354</v>
      </c>
      <c r="P964" s="29">
        <f ca="1">_xlfn.LOGNORM.INV(O964,'Input Parameters'!$H$27,'Input Parameters'!$I$27)</f>
        <v>1.578369449153932</v>
      </c>
      <c r="Q964" s="10"/>
      <c r="R964" s="15">
        <f>'Input Parameters'!$E$28</f>
        <v>12.7</v>
      </c>
      <c r="S964" s="10">
        <f t="shared" ca="1" si="108"/>
        <v>0.25661465279178164</v>
      </c>
      <c r="T964" s="25">
        <f ca="1">_xlfn.LOGNORM.INV(S964,'Input Parameters'!$H$29,'Input Parameters'!$I$29)</f>
        <v>54.110368808028305</v>
      </c>
      <c r="U964" s="10">
        <f t="shared" ca="1" si="109"/>
        <v>0.66329573698600908</v>
      </c>
      <c r="V964" s="29">
        <f ca="1">IF('Input Parameters'!$D$30="Beta",_xlfn.BETA.INV(U964,'Input Parameters'!$L$30,'Input Parameters'!$M$30,'Input Parameters'!$J$30,'Input Parameters'!$K$30),IF('Input Parameters'!$D$30="LogNorm",_xlfn.LOGNORM.INV(U964,'Input Parameters'!$H$30,'Input Parameters'!$I$30)))</f>
        <v>1.1798808831257401</v>
      </c>
      <c r="W964" s="2">
        <f ca="1">N964+(P964-N964)*(1-ERF((T964-R964)/(2*SQRT(L964*'Input Parameters'!$E$31))))</f>
        <v>0.56136043924674994</v>
      </c>
      <c r="X964">
        <f t="shared" ca="1" si="110"/>
        <v>1</v>
      </c>
      <c r="Y964" s="7"/>
    </row>
    <row r="965" spans="1:25" ht="15" customHeight="1" x14ac:dyDescent="0.3">
      <c r="A965" s="130">
        <v>958</v>
      </c>
      <c r="B965" s="10">
        <f t="shared" ref="B965:B1028" ca="1" si="111">RAND()</f>
        <v>8.0733436594554675E-2</v>
      </c>
      <c r="C965" s="57">
        <f ca="1">_xlfn.NORM.INV(B965,'Input Parameters'!$E$19,'Input Parameters'!$F$19)</f>
        <v>448.98689267802882</v>
      </c>
      <c r="D965" s="10">
        <f t="shared" ref="D965:D1028" ca="1" si="112">RAND()</f>
        <v>0.29410882808115701</v>
      </c>
      <c r="E965" s="59">
        <f ca="1">IF(_xlfn.NORM.INV(D965,'Input Parameters'!$E$20,'Input Parameters'!$F$20)&lt;3500,3500,IF(_xlfn.NORM.INV(D965,'Input Parameters'!$E$20,'Input Parameters'!$F$20)&gt;5500,5500,_xlfn.NORM.INV(D965,'Input Parameters'!$E$20,'Input Parameters'!$F$20)))</f>
        <v>4421.0055237535216</v>
      </c>
      <c r="F965" s="10">
        <f t="shared" ref="F965:F1028" ca="1" si="113">RAND()</f>
        <v>0.2080130175882825</v>
      </c>
      <c r="G965" s="61">
        <f ca="1">_xlfn.NORM.INV(F965,'Input Parameters'!$E$21,'Input Parameters'!$F$21)</f>
        <v>278.4571871722415</v>
      </c>
      <c r="H965" s="54">
        <f ca="1">EXP(E965*(1/'Input Parameters'!$E$22-1/G965))</f>
        <v>0.45473919897955178</v>
      </c>
      <c r="I965" s="10">
        <f t="shared" ref="I965:I1028" ca="1" si="114">RAND()</f>
        <v>0.47722084464547909</v>
      </c>
      <c r="J965" s="29">
        <f ca="1">_xlfn.BETA.INV(I965,'Input Parameters'!$L$24,'Input Parameters'!$M$24,'Input Parameters'!$J$24,'Input Parameters'!$K$24)</f>
        <v>0.59793428346623723</v>
      </c>
      <c r="K965" s="156">
        <f ca="1">('Input Parameters'!$E$25/'Input Parameters'!$E$31)^$J965</f>
        <v>1.3714383317115044E-2</v>
      </c>
      <c r="L965" s="66">
        <f ca="1">$H965*$C965*'Input Parameters'!$E$23*K965</f>
        <v>2.8000922467815186</v>
      </c>
      <c r="M965" s="23">
        <f t="shared" ref="M965:M1028" ca="1" si="115">RAND()</f>
        <v>7.5668268757802526E-3</v>
      </c>
      <c r="N965" s="15">
        <f ca="1">_xlfn.NORM.INV(M965,'Input Parameters'!$E$26,'Input Parameters'!$F$26)</f>
        <v>-1.7012459735018075E-2</v>
      </c>
      <c r="O965" s="8">
        <f t="shared" ref="O965:O1028" ca="1" si="116">RAND()</f>
        <v>0.6841212313661178</v>
      </c>
      <c r="P965" s="29">
        <f ca="1">_xlfn.LOGNORM.INV(O965,'Input Parameters'!$H$27,'Input Parameters'!$I$27)</f>
        <v>1.7598689823695697</v>
      </c>
      <c r="Q965" s="10"/>
      <c r="R965" s="15">
        <f>'Input Parameters'!$E$28</f>
        <v>12.7</v>
      </c>
      <c r="S965" s="10">
        <f t="shared" ref="S965:S1028" ca="1" si="117">RAND()</f>
        <v>0.26108010628939327</v>
      </c>
      <c r="T965" s="25">
        <f ca="1">_xlfn.LOGNORM.INV(S965,'Input Parameters'!$H$29,'Input Parameters'!$I$29)</f>
        <v>54.194262166354882</v>
      </c>
      <c r="U965" s="10">
        <f t="shared" ref="U965:U1028" ca="1" si="118">RAND()</f>
        <v>0.52956668619001546</v>
      </c>
      <c r="V965" s="29">
        <f ca="1">IF('Input Parameters'!$D$30="Beta",_xlfn.BETA.INV(U965,'Input Parameters'!$L$30,'Input Parameters'!$M$30,'Input Parameters'!$J$30,'Input Parameters'!$K$30),IF('Input Parameters'!$D$30="LogNorm",_xlfn.LOGNORM.INV(U965,'Input Parameters'!$H$30,'Input Parameters'!$I$30)))</f>
        <v>1.0288684529559686</v>
      </c>
      <c r="W965" s="2">
        <f ca="1">N965+(P965-N965)*(1-ERF((T965-R965)/(2*SQRT(L965*'Input Parameters'!$E$31))))</f>
        <v>0.12430167952074983</v>
      </c>
      <c r="X965">
        <f t="shared" ca="1" si="110"/>
        <v>1</v>
      </c>
      <c r="Y965" s="7"/>
    </row>
    <row r="966" spans="1:25" ht="15" customHeight="1" x14ac:dyDescent="0.3">
      <c r="A966" s="130">
        <v>959</v>
      </c>
      <c r="B966" s="10">
        <f t="shared" ca="1" si="111"/>
        <v>0.40383230960374783</v>
      </c>
      <c r="C966" s="57">
        <f ca="1">_xlfn.NORM.INV(B966,'Input Parameters'!$E$19,'Input Parameters'!$F$19)</f>
        <v>546.72932644784453</v>
      </c>
      <c r="D966" s="10">
        <f t="shared" ca="1" si="112"/>
        <v>0.29762824269893862</v>
      </c>
      <c r="E966" s="59">
        <f ca="1">IF(_xlfn.NORM.INV(D966,'Input Parameters'!$E$20,'Input Parameters'!$F$20)&lt;3500,3500,IF(_xlfn.NORM.INV(D966,'Input Parameters'!$E$20,'Input Parameters'!$F$20)&gt;5500,5500,_xlfn.NORM.INV(D966,'Input Parameters'!$E$20,'Input Parameters'!$F$20)))</f>
        <v>4428.136049071627</v>
      </c>
      <c r="F966" s="10">
        <f t="shared" ca="1" si="113"/>
        <v>3.4475234404898303E-2</v>
      </c>
      <c r="G966" s="61">
        <f ca="1">_xlfn.NORM.INV(F966,'Input Parameters'!$E$21,'Input Parameters'!$F$21)</f>
        <v>270.55467078414824</v>
      </c>
      <c r="H966" s="54">
        <f ca="1">EXP(E966*(1/'Input Parameters'!$E$22-1/G966))</f>
        <v>0.28542142934481918</v>
      </c>
      <c r="I966" s="10">
        <f t="shared" ca="1" si="114"/>
        <v>0.41981126823758652</v>
      </c>
      <c r="J966" s="29">
        <f ca="1">_xlfn.BETA.INV(I966,'Input Parameters'!$L$24,'Input Parameters'!$M$24,'Input Parameters'!$J$24,'Input Parameters'!$K$24)</f>
        <v>0.57427521095117351</v>
      </c>
      <c r="K966" s="156">
        <f ca="1">('Input Parameters'!$E$25/'Input Parameters'!$E$31)^$J966</f>
        <v>1.625116575725075E-2</v>
      </c>
      <c r="L966" s="66">
        <f ca="1">$H966*$C966*'Input Parameters'!$E$23*K966</f>
        <v>2.5359662339637992</v>
      </c>
      <c r="M966" s="23">
        <f t="shared" ca="1" si="115"/>
        <v>0.87051824964437285</v>
      </c>
      <c r="N966" s="15">
        <f ca="1">_xlfn.NORM.INV(M966,'Input Parameters'!$E$26,'Input Parameters'!$F$26)</f>
        <v>5.7705731313646189E-2</v>
      </c>
      <c r="O966" s="8">
        <f t="shared" ca="1" si="116"/>
        <v>0.84112290935898504</v>
      </c>
      <c r="P966" s="29">
        <f ca="1">_xlfn.LOGNORM.INV(O966,'Input Parameters'!$H$27,'Input Parameters'!$I$27)</f>
        <v>2.2149225383407747</v>
      </c>
      <c r="Q966" s="10"/>
      <c r="R966" s="15">
        <f>'Input Parameters'!$E$28</f>
        <v>12.7</v>
      </c>
      <c r="S966" s="10">
        <f t="shared" ca="1" si="117"/>
        <v>0.59110394144538281</v>
      </c>
      <c r="T966" s="25">
        <f ca="1">_xlfn.LOGNORM.INV(S966,'Input Parameters'!$H$29,'Input Parameters'!$I$29)</f>
        <v>59.757708773378205</v>
      </c>
      <c r="U966" s="10">
        <f t="shared" ca="1" si="118"/>
        <v>0.76446249537685274</v>
      </c>
      <c r="V966" s="29">
        <f ca="1">IF('Input Parameters'!$D$30="Beta",_xlfn.BETA.INV(U966,'Input Parameters'!$L$30,'Input Parameters'!$M$30,'Input Parameters'!$J$30,'Input Parameters'!$K$30),IF('Input Parameters'!$D$30="LogNorm",_xlfn.LOGNORM.INV(U966,'Input Parameters'!$H$30,'Input Parameters'!$I$30)))</f>
        <v>1.327667917024439</v>
      </c>
      <c r="W966" s="2">
        <f ca="1">N966+(P966-N966)*(1-ERF((T966-R966)/(2*SQRT(L966*'Input Parameters'!$E$31))))</f>
        <v>0.13679364623777313</v>
      </c>
      <c r="X966">
        <f t="shared" ca="1" si="110"/>
        <v>1</v>
      </c>
      <c r="Y966" s="7"/>
    </row>
    <row r="967" spans="1:25" ht="15" customHeight="1" x14ac:dyDescent="0.3">
      <c r="A967" s="130">
        <v>960</v>
      </c>
      <c r="B967" s="10">
        <f t="shared" ca="1" si="111"/>
        <v>0.86102718101552944</v>
      </c>
      <c r="C967" s="57">
        <f ca="1">_xlfn.NORM.INV(B967,'Input Parameters'!$E$19,'Input Parameters'!$F$19)</f>
        <v>658.97792455703382</v>
      </c>
      <c r="D967" s="10">
        <f t="shared" ca="1" si="112"/>
        <v>0.27929187496635832</v>
      </c>
      <c r="E967" s="59">
        <f ca="1">IF(_xlfn.NORM.INV(D967,'Input Parameters'!$E$20,'Input Parameters'!$F$20)&lt;3500,3500,IF(_xlfn.NORM.INV(D967,'Input Parameters'!$E$20,'Input Parameters'!$F$20)&gt;5500,5500,_xlfn.NORM.INV(D967,'Input Parameters'!$E$20,'Input Parameters'!$F$20)))</f>
        <v>4390.5375117082058</v>
      </c>
      <c r="F967" s="10">
        <f t="shared" ca="1" si="113"/>
        <v>0.41912817236112854</v>
      </c>
      <c r="G967" s="61">
        <f ca="1">_xlfn.NORM.INV(F967,'Input Parameters'!$E$21,'Input Parameters'!$F$21)</f>
        <v>283.24558279356364</v>
      </c>
      <c r="H967" s="54">
        <f ca="1">EXP(E967*(1/'Input Parameters'!$E$22-1/G967))</f>
        <v>0.59687605158260348</v>
      </c>
      <c r="I967" s="10">
        <f t="shared" ca="1" si="114"/>
        <v>0.2917354768561905</v>
      </c>
      <c r="J967" s="29">
        <f ca="1">_xlfn.BETA.INV(I967,'Input Parameters'!$L$24,'Input Parameters'!$M$24,'Input Parameters'!$J$24,'Input Parameters'!$K$24)</f>
        <v>0.51719408906370268</v>
      </c>
      <c r="K967" s="156">
        <f ca="1">('Input Parameters'!$E$25/'Input Parameters'!$E$31)^$J967</f>
        <v>2.4474672253370387E-2</v>
      </c>
      <c r="L967" s="66">
        <f ca="1">$H967*$C967*'Input Parameters'!$E$23*K967</f>
        <v>9.6265773558826631</v>
      </c>
      <c r="M967" s="23">
        <f t="shared" ca="1" si="115"/>
        <v>0.33592620730502221</v>
      </c>
      <c r="N967" s="15">
        <f ca="1">_xlfn.NORM.INV(M967,'Input Parameters'!$E$26,'Input Parameters'!$F$26)</f>
        <v>2.5104251998012299E-2</v>
      </c>
      <c r="O967" s="8">
        <f t="shared" ca="1" si="116"/>
        <v>0.522828715010626</v>
      </c>
      <c r="P967" s="29">
        <f ca="1">_xlfn.LOGNORM.INV(O967,'Input Parameters'!$H$27,'Input Parameters'!$I$27)</f>
        <v>1.4601539198288702</v>
      </c>
      <c r="Q967" s="10"/>
      <c r="R967" s="15">
        <f>'Input Parameters'!$E$28</f>
        <v>12.7</v>
      </c>
      <c r="S967" s="10">
        <f t="shared" ca="1" si="117"/>
        <v>0.40547713294855614</v>
      </c>
      <c r="T967" s="25">
        <f ca="1">_xlfn.LOGNORM.INV(S967,'Input Parameters'!$H$29,'Input Parameters'!$I$29)</f>
        <v>56.688810183497139</v>
      </c>
      <c r="U967" s="10">
        <f t="shared" ca="1" si="118"/>
        <v>0.30436490566008212</v>
      </c>
      <c r="V967" s="29">
        <f ca="1">IF('Input Parameters'!$D$30="Beta",_xlfn.BETA.INV(U967,'Input Parameters'!$L$30,'Input Parameters'!$M$30,'Input Parameters'!$J$30,'Input Parameters'!$K$30),IF('Input Parameters'!$D$30="LogNorm",_xlfn.LOGNORM.INV(U967,'Input Parameters'!$H$30,'Input Parameters'!$I$30)))</f>
        <v>0.81656088049259279</v>
      </c>
      <c r="W967" s="2">
        <f ca="1">N967+(P967-N967)*(1-ERF((T967-R967)/(2*SQRT(L967*'Input Parameters'!$E$31))))</f>
        <v>0.47871555356971635</v>
      </c>
      <c r="X967">
        <f t="shared" ca="1" si="110"/>
        <v>1</v>
      </c>
      <c r="Y967" s="7"/>
    </row>
    <row r="968" spans="1:25" ht="15" customHeight="1" x14ac:dyDescent="0.3">
      <c r="A968" s="130">
        <v>961</v>
      </c>
      <c r="B968" s="10">
        <f t="shared" ca="1" si="111"/>
        <v>0.12967558367167498</v>
      </c>
      <c r="C968" s="57">
        <f ca="1">_xlfn.NORM.INV(B968,'Input Parameters'!$E$19,'Input Parameters'!$F$19)</f>
        <v>471.99025198953581</v>
      </c>
      <c r="D968" s="10">
        <f t="shared" ca="1" si="112"/>
        <v>0.62824504445380946</v>
      </c>
      <c r="E968" s="59">
        <f ca="1">IF(_xlfn.NORM.INV(D968,'Input Parameters'!$E$20,'Input Parameters'!$F$20)&lt;3500,3500,IF(_xlfn.NORM.INV(D968,'Input Parameters'!$E$20,'Input Parameters'!$F$20)&gt;5500,5500,_xlfn.NORM.INV(D968,'Input Parameters'!$E$20,'Input Parameters'!$F$20)))</f>
        <v>5029.0462103437922</v>
      </c>
      <c r="F968" s="10">
        <f t="shared" ca="1" si="113"/>
        <v>0.70582697634265323</v>
      </c>
      <c r="G968" s="61">
        <f ca="1">_xlfn.NORM.INV(F968,'Input Parameters'!$E$21,'Input Parameters'!$F$21)</f>
        <v>289.10410218226326</v>
      </c>
      <c r="H968" s="54">
        <f ca="1">EXP(E968*(1/'Input Parameters'!$E$22-1/G968))</f>
        <v>0.79350320698087784</v>
      </c>
      <c r="I968" s="10">
        <f t="shared" ca="1" si="114"/>
        <v>0.2538318278413233</v>
      </c>
      <c r="J968" s="29">
        <f ca="1">_xlfn.BETA.INV(I968,'Input Parameters'!$L$24,'Input Parameters'!$M$24,'Input Parameters'!$J$24,'Input Parameters'!$K$24)</f>
        <v>0.49827723129609608</v>
      </c>
      <c r="K968" s="156">
        <f ca="1">('Input Parameters'!$E$25/'Input Parameters'!$E$31)^$J968</f>
        <v>2.8031805585449803E-2</v>
      </c>
      <c r="L968" s="66">
        <f ca="1">$H968*$C968*'Input Parameters'!$E$23*K968</f>
        <v>10.498633812942431</v>
      </c>
      <c r="M968" s="23">
        <f t="shared" ca="1" si="115"/>
        <v>0.25815843634603375</v>
      </c>
      <c r="N968" s="15">
        <f ca="1">_xlfn.NORM.INV(M968,'Input Parameters'!$E$26,'Input Parameters'!$F$26)</f>
        <v>2.0370301356073192E-2</v>
      </c>
      <c r="O968" s="8">
        <f t="shared" ca="1" si="116"/>
        <v>0.19042537025011663</v>
      </c>
      <c r="P968" s="29">
        <f ca="1">_xlfn.LOGNORM.INV(O968,'Input Parameters'!$H$27,'Input Parameters'!$I$27)</f>
        <v>0.96610183981615194</v>
      </c>
      <c r="Q968" s="10"/>
      <c r="R968" s="15">
        <f>'Input Parameters'!$E$28</f>
        <v>12.7</v>
      </c>
      <c r="S968" s="10">
        <f t="shared" ca="1" si="117"/>
        <v>0.29738093340615401</v>
      </c>
      <c r="T968" s="25">
        <f ca="1">_xlfn.LOGNORM.INV(S968,'Input Parameters'!$H$29,'Input Parameters'!$I$29)</f>
        <v>54.855831776046529</v>
      </c>
      <c r="U968" s="10">
        <f t="shared" ca="1" si="118"/>
        <v>0.57373487844313575</v>
      </c>
      <c r="V968" s="29">
        <f ca="1">IF('Input Parameters'!$D$30="Beta",_xlfn.BETA.INV(U968,'Input Parameters'!$L$30,'Input Parameters'!$M$30,'Input Parameters'!$J$30,'Input Parameters'!$K$30),IF('Input Parameters'!$D$30="LogNorm",_xlfn.LOGNORM.INV(U968,'Input Parameters'!$H$30,'Input Parameters'!$I$30)))</f>
        <v>1.0752058098872981</v>
      </c>
      <c r="W968" s="2">
        <f ca="1">N968+(P968-N968)*(1-ERF((T968-R968)/(2*SQRT(L968*'Input Parameters'!$E$31))))</f>
        <v>0.35855023578500167</v>
      </c>
      <c r="X968">
        <f t="shared" ca="1" si="110"/>
        <v>1</v>
      </c>
      <c r="Y968" s="7"/>
    </row>
    <row r="969" spans="1:25" ht="15" customHeight="1" x14ac:dyDescent="0.3">
      <c r="A969" s="130">
        <v>962</v>
      </c>
      <c r="B969" s="10">
        <f t="shared" ca="1" si="111"/>
        <v>0.42437926536616333</v>
      </c>
      <c r="C969" s="57">
        <f ca="1">_xlfn.NORM.INV(B969,'Input Parameters'!$E$19,'Input Parameters'!$F$19)</f>
        <v>551.18562266005654</v>
      </c>
      <c r="D969" s="10">
        <f t="shared" ca="1" si="112"/>
        <v>0.10828292794836569</v>
      </c>
      <c r="E969" s="59">
        <f ca="1">IF(_xlfn.NORM.INV(D969,'Input Parameters'!$E$20,'Input Parameters'!$F$20)&lt;3500,3500,IF(_xlfn.NORM.INV(D969,'Input Parameters'!$E$20,'Input Parameters'!$F$20)&gt;5500,5500,_xlfn.NORM.INV(D969,'Input Parameters'!$E$20,'Input Parameters'!$F$20)))</f>
        <v>3935.002015070967</v>
      </c>
      <c r="F969" s="10">
        <f t="shared" ca="1" si="113"/>
        <v>0.5728363928145771</v>
      </c>
      <c r="G969" s="61">
        <f ca="1">_xlfn.NORM.INV(F969,'Input Parameters'!$E$21,'Input Parameters'!$F$21)</f>
        <v>286.29309648840388</v>
      </c>
      <c r="H969" s="54">
        <f ca="1">EXP(E969*(1/'Input Parameters'!$E$22-1/G969))</f>
        <v>0.73006508601595332</v>
      </c>
      <c r="I969" s="10">
        <f t="shared" ca="1" si="114"/>
        <v>0.40260070284223026</v>
      </c>
      <c r="J969" s="29">
        <f ca="1">_xlfn.BETA.INV(I969,'Input Parameters'!$L$24,'Input Parameters'!$M$24,'Input Parameters'!$J$24,'Input Parameters'!$K$24)</f>
        <v>0.56702072047310648</v>
      </c>
      <c r="K969" s="156">
        <f ca="1">('Input Parameters'!$E$25/'Input Parameters'!$E$31)^$J969</f>
        <v>1.711927597750669E-2</v>
      </c>
      <c r="L969" s="66">
        <f ca="1">$H969*$C969*'Input Parameters'!$E$23*K969</f>
        <v>6.8888202611396263</v>
      </c>
      <c r="M969" s="23">
        <f t="shared" ca="1" si="115"/>
        <v>0.71793200298924076</v>
      </c>
      <c r="N969" s="15">
        <f ca="1">_xlfn.NORM.INV(M969,'Input Parameters'!$E$26,'Input Parameters'!$F$26)</f>
        <v>4.6110890790214867E-2</v>
      </c>
      <c r="O969" s="8">
        <f t="shared" ca="1" si="116"/>
        <v>0.66377140940548585</v>
      </c>
      <c r="P969" s="29">
        <f ca="1">_xlfn.LOGNORM.INV(O969,'Input Parameters'!$H$27,'Input Parameters'!$I$27)</f>
        <v>1.7164420066510742</v>
      </c>
      <c r="Q969" s="10"/>
      <c r="R969" s="15">
        <f>'Input Parameters'!$E$28</f>
        <v>12.7</v>
      </c>
      <c r="S969" s="10">
        <f t="shared" ca="1" si="117"/>
        <v>0.78849819036875479</v>
      </c>
      <c r="T969" s="25">
        <f ca="1">_xlfn.LOGNORM.INV(S969,'Input Parameters'!$H$29,'Input Parameters'!$I$29)</f>
        <v>63.712944813473463</v>
      </c>
      <c r="U969" s="10">
        <f t="shared" ca="1" si="118"/>
        <v>0.1384348991780544</v>
      </c>
      <c r="V969" s="29">
        <f ca="1">IF('Input Parameters'!$D$30="Beta",_xlfn.BETA.INV(U969,'Input Parameters'!$L$30,'Input Parameters'!$M$30,'Input Parameters'!$J$30,'Input Parameters'!$K$30),IF('Input Parameters'!$D$30="LogNorm",_xlfn.LOGNORM.INV(U969,'Input Parameters'!$H$30,'Input Parameters'!$I$30)))</f>
        <v>0.65077193458778193</v>
      </c>
      <c r="W969" s="2">
        <f ca="1">N969+(P969-N969)*(1-ERF((T969-R969)/(2*SQRT(L969*'Input Parameters'!$E$31))))</f>
        <v>0.32896033309651757</v>
      </c>
      <c r="X969">
        <f t="shared" ref="X969:X1032" ca="1" si="119">IFERROR(IF(W969&gt;V969,0,1),0)</f>
        <v>1</v>
      </c>
      <c r="Y969" s="7"/>
    </row>
    <row r="970" spans="1:25" ht="15" customHeight="1" x14ac:dyDescent="0.3">
      <c r="A970" s="130">
        <v>963</v>
      </c>
      <c r="B970" s="10">
        <f t="shared" ca="1" si="111"/>
        <v>0.61620767127551201</v>
      </c>
      <c r="C970" s="57">
        <f ca="1">_xlfn.NORM.INV(B970,'Input Parameters'!$E$19,'Input Parameters'!$F$19)</f>
        <v>592.2727696849754</v>
      </c>
      <c r="D970" s="10">
        <f t="shared" ca="1" si="112"/>
        <v>0.94920766991759964</v>
      </c>
      <c r="E970" s="59">
        <f ca="1">IF(_xlfn.NORM.INV(D970,'Input Parameters'!$E$20,'Input Parameters'!$F$20)&lt;3500,3500,IF(_xlfn.NORM.INV(D970,'Input Parameters'!$E$20,'Input Parameters'!$F$20)&gt;5500,5500,_xlfn.NORM.INV(D970,'Input Parameters'!$E$20,'Input Parameters'!$F$20)))</f>
        <v>5500</v>
      </c>
      <c r="F970" s="10">
        <f t="shared" ca="1" si="113"/>
        <v>0.48723470043842521</v>
      </c>
      <c r="G970" s="61">
        <f ca="1">_xlfn.NORM.INV(F970,'Input Parameters'!$E$21,'Input Parameters'!$F$21)</f>
        <v>284.59845388113456</v>
      </c>
      <c r="H970" s="54">
        <f ca="1">EXP(E970*(1/'Input Parameters'!$E$22-1/G970))</f>
        <v>0.5745645275691087</v>
      </c>
      <c r="I970" s="10">
        <f t="shared" ca="1" si="114"/>
        <v>8.6104846627718223E-2</v>
      </c>
      <c r="J970" s="29">
        <f ca="1">_xlfn.BETA.INV(I970,'Input Parameters'!$L$24,'Input Parameters'!$M$24,'Input Parameters'!$J$24,'Input Parameters'!$K$24)</f>
        <v>0.38397647458994183</v>
      </c>
      <c r="K970" s="156">
        <f ca="1">('Input Parameters'!$E$25/'Input Parameters'!$E$31)^$J970</f>
        <v>6.3642514415795867E-2</v>
      </c>
      <c r="L970" s="66">
        <f ca="1">$H970*$C970*'Input Parameters'!$E$23*K970</f>
        <v>21.657479183102001</v>
      </c>
      <c r="M970" s="23">
        <f t="shared" ca="1" si="115"/>
        <v>0.97100417515697002</v>
      </c>
      <c r="N970" s="15">
        <f ca="1">_xlfn.NORM.INV(M970,'Input Parameters'!$E$26,'Input Parameters'!$F$26)</f>
        <v>7.3810981854832536E-2</v>
      </c>
      <c r="O970" s="8">
        <f t="shared" ca="1" si="116"/>
        <v>0.70984296643840572</v>
      </c>
      <c r="P970" s="29">
        <f ca="1">_xlfn.LOGNORM.INV(O970,'Input Parameters'!$H$27,'Input Parameters'!$I$27)</f>
        <v>1.8181734933268987</v>
      </c>
      <c r="Q970" s="10"/>
      <c r="R970" s="15">
        <f>'Input Parameters'!$E$28</f>
        <v>12.7</v>
      </c>
      <c r="S970" s="10">
        <f t="shared" ca="1" si="117"/>
        <v>0.65138907886475839</v>
      </c>
      <c r="T970" s="25">
        <f ca="1">_xlfn.LOGNORM.INV(S970,'Input Parameters'!$H$29,'Input Parameters'!$I$29)</f>
        <v>60.831916310186983</v>
      </c>
      <c r="U970" s="10">
        <f t="shared" ca="1" si="118"/>
        <v>0.3707777919128995</v>
      </c>
      <c r="V970" s="29">
        <f ca="1">IF('Input Parameters'!$D$30="Beta",_xlfn.BETA.INV(U970,'Input Parameters'!$L$30,'Input Parameters'!$M$30,'Input Parameters'!$J$30,'Input Parameters'!$K$30),IF('Input Parameters'!$D$30="LogNorm",_xlfn.LOGNORM.INV(U970,'Input Parameters'!$H$30,'Input Parameters'!$I$30)))</f>
        <v>0.87735280886819456</v>
      </c>
      <c r="W970" s="2">
        <f ca="1">N970+(P970-N970)*(1-ERF((T970-R970)/(2*SQRT(L970*'Input Parameters'!$E$31))))</f>
        <v>0.88420129051997898</v>
      </c>
      <c r="X970">
        <f t="shared" ca="1" si="119"/>
        <v>0</v>
      </c>
      <c r="Y970" s="7"/>
    </row>
    <row r="971" spans="1:25" ht="15" customHeight="1" x14ac:dyDescent="0.3">
      <c r="A971" s="130">
        <v>964</v>
      </c>
      <c r="B971" s="10">
        <f t="shared" ca="1" si="111"/>
        <v>0.85106693627283803</v>
      </c>
      <c r="C971" s="57">
        <f ca="1">_xlfn.NORM.INV(B971,'Input Parameters'!$E$19,'Input Parameters'!$F$19)</f>
        <v>655.266215246211</v>
      </c>
      <c r="D971" s="10">
        <f t="shared" ca="1" si="112"/>
        <v>0.34125930058831255</v>
      </c>
      <c r="E971" s="59">
        <f ca="1">IF(_xlfn.NORM.INV(D971,'Input Parameters'!$E$20,'Input Parameters'!$F$20)&lt;3500,3500,IF(_xlfn.NORM.INV(D971,'Input Parameters'!$E$20,'Input Parameters'!$F$20)&gt;5500,5500,_xlfn.NORM.INV(D971,'Input Parameters'!$E$20,'Input Parameters'!$F$20)))</f>
        <v>4513.679911712431</v>
      </c>
      <c r="F971" s="10">
        <f t="shared" ca="1" si="113"/>
        <v>0.3044246155719541</v>
      </c>
      <c r="G971" s="61">
        <f ca="1">_xlfn.NORM.INV(F971,'Input Parameters'!$E$21,'Input Parameters'!$F$21)</f>
        <v>280.82790600316349</v>
      </c>
      <c r="H971" s="54">
        <f ca="1">EXP(E971*(1/'Input Parameters'!$E$22-1/G971))</f>
        <v>0.51288150236794083</v>
      </c>
      <c r="I971" s="10">
        <f t="shared" ca="1" si="114"/>
        <v>0.97632792041815009</v>
      </c>
      <c r="J971" s="29">
        <f ca="1">_xlfn.BETA.INV(I971,'Input Parameters'!$L$24,'Input Parameters'!$M$24,'Input Parameters'!$J$24,'Input Parameters'!$K$24)</f>
        <v>0.86861348818374651</v>
      </c>
      <c r="K971" s="156">
        <f ca="1">('Input Parameters'!$E$25/'Input Parameters'!$E$31)^$J971</f>
        <v>1.9674041149527737E-3</v>
      </c>
      <c r="L971" s="66">
        <f ca="1">$H971*$C971*'Input Parameters'!$E$23*K971</f>
        <v>0.66119321495897376</v>
      </c>
      <c r="M971" s="23">
        <f t="shared" ca="1" si="115"/>
        <v>0.45713039455960169</v>
      </c>
      <c r="N971" s="15">
        <f ca="1">_xlfn.NORM.INV(M971,'Input Parameters'!$E$26,'Input Parameters'!$F$26)</f>
        <v>3.1739017927425769E-2</v>
      </c>
      <c r="O971" s="8">
        <f t="shared" ca="1" si="116"/>
        <v>0.39350380302258126</v>
      </c>
      <c r="P971" s="29">
        <f ca="1">_xlfn.LOGNORM.INV(O971,'Input Parameters'!$H$27,'Input Parameters'!$I$27)</f>
        <v>1.2632315438074575</v>
      </c>
      <c r="Q971" s="10"/>
      <c r="R971" s="15">
        <f>'Input Parameters'!$E$28</f>
        <v>12.7</v>
      </c>
      <c r="S971" s="10">
        <f t="shared" ca="1" si="117"/>
        <v>2.2061940616048381E-2</v>
      </c>
      <c r="T971" s="25">
        <f ca="1">_xlfn.LOGNORM.INV(S971,'Input Parameters'!$H$29,'Input Parameters'!$I$29)</f>
        <v>46.452760054854664</v>
      </c>
      <c r="U971" s="10">
        <f t="shared" ca="1" si="118"/>
        <v>0.84826173101230951</v>
      </c>
      <c r="V971" s="29">
        <f ca="1">IF('Input Parameters'!$D$30="Beta",_xlfn.BETA.INV(U971,'Input Parameters'!$L$30,'Input Parameters'!$M$30,'Input Parameters'!$J$30,'Input Parameters'!$K$30),IF('Input Parameters'!$D$30="LogNorm",_xlfn.LOGNORM.INV(U971,'Input Parameters'!$H$30,'Input Parameters'!$I$30)))</f>
        <v>1.4992891894173617</v>
      </c>
      <c r="W971" s="2">
        <f ca="1">N971+(P971-N971)*(1-ERF((T971-R971)/(2*SQRT(L971*'Input Parameters'!$E$31))))</f>
        <v>3.5844665473442311E-2</v>
      </c>
      <c r="X971">
        <f t="shared" ca="1" si="119"/>
        <v>1</v>
      </c>
      <c r="Y971" s="7"/>
    </row>
    <row r="972" spans="1:25" ht="15" customHeight="1" x14ac:dyDescent="0.3">
      <c r="A972" s="130">
        <v>965</v>
      </c>
      <c r="B972" s="10">
        <f t="shared" ca="1" si="111"/>
        <v>0.77460440216884729</v>
      </c>
      <c r="C972" s="57">
        <f ca="1">_xlfn.NORM.INV(B972,'Input Parameters'!$E$19,'Input Parameters'!$F$19)</f>
        <v>631.02116596286646</v>
      </c>
      <c r="D972" s="10">
        <f t="shared" ca="1" si="112"/>
        <v>0.88656889263692551</v>
      </c>
      <c r="E972" s="59">
        <f ca="1">IF(_xlfn.NORM.INV(D972,'Input Parameters'!$E$20,'Input Parameters'!$F$20)&lt;3500,3500,IF(_xlfn.NORM.INV(D972,'Input Parameters'!$E$20,'Input Parameters'!$F$20)&gt;5500,5500,_xlfn.NORM.INV(D972,'Input Parameters'!$E$20,'Input Parameters'!$F$20)))</f>
        <v>5500</v>
      </c>
      <c r="F972" s="10">
        <f t="shared" ca="1" si="113"/>
        <v>0.61320074252002721</v>
      </c>
      <c r="G972" s="61">
        <f ca="1">_xlfn.NORM.INV(F972,'Input Parameters'!$E$21,'Input Parameters'!$F$21)</f>
        <v>287.11109483767132</v>
      </c>
      <c r="H972" s="54">
        <f ca="1">EXP(E972*(1/'Input Parameters'!$E$22-1/G972))</f>
        <v>0.68043922038946869</v>
      </c>
      <c r="I972" s="10">
        <f t="shared" ca="1" si="114"/>
        <v>0.75133652708485998</v>
      </c>
      <c r="J972" s="29">
        <f ca="1">_xlfn.BETA.INV(I972,'Input Parameters'!$L$24,'Input Parameters'!$M$24,'Input Parameters'!$J$24,'Input Parameters'!$K$24)</f>
        <v>0.71157529002717035</v>
      </c>
      <c r="K972" s="156">
        <f ca="1">('Input Parameters'!$E$25/'Input Parameters'!$E$31)^$J972</f>
        <v>6.0692556811917089E-3</v>
      </c>
      <c r="L972" s="66">
        <f ca="1">$H972*$C972*'Input Parameters'!$E$23*K972</f>
        <v>2.6059657204967785</v>
      </c>
      <c r="M972" s="23">
        <f t="shared" ca="1" si="115"/>
        <v>0.20128423171258425</v>
      </c>
      <c r="N972" s="15">
        <f ca="1">_xlfn.NORM.INV(M972,'Input Parameters'!$E$26,'Input Parameters'!$F$26)</f>
        <v>1.6422099437568009E-2</v>
      </c>
      <c r="O972" s="8">
        <f t="shared" ca="1" si="116"/>
        <v>0.1718757059433399</v>
      </c>
      <c r="P972" s="29">
        <f ca="1">_xlfn.LOGNORM.INV(O972,'Input Parameters'!$H$27,'Input Parameters'!$I$27)</f>
        <v>0.93645529549431594</v>
      </c>
      <c r="Q972" s="10"/>
      <c r="R972" s="15">
        <f>'Input Parameters'!$E$28</f>
        <v>12.7</v>
      </c>
      <c r="S972" s="10">
        <f t="shared" ca="1" si="117"/>
        <v>0.54008659311660878</v>
      </c>
      <c r="T972" s="25">
        <f ca="1">_xlfn.LOGNORM.INV(S972,'Input Parameters'!$H$29,'Input Parameters'!$I$29)</f>
        <v>58.893608400955905</v>
      </c>
      <c r="U972" s="10">
        <f t="shared" ca="1" si="118"/>
        <v>0.90085826409941649</v>
      </c>
      <c r="V972" s="29">
        <f ca="1">IF('Input Parameters'!$D$30="Beta",_xlfn.BETA.INV(U972,'Input Parameters'!$L$30,'Input Parameters'!$M$30,'Input Parameters'!$J$30,'Input Parameters'!$K$30),IF('Input Parameters'!$D$30="LogNorm",_xlfn.LOGNORM.INV(U972,'Input Parameters'!$H$30,'Input Parameters'!$I$30)))</f>
        <v>1.6594989335078107</v>
      </c>
      <c r="W972" s="2">
        <f ca="1">N972+(P972-N972)*(1-ERF((T972-R972)/(2*SQRT(L972*'Input Parameters'!$E$31))))</f>
        <v>5.6012546882491354E-2</v>
      </c>
      <c r="X972">
        <f t="shared" ca="1" si="119"/>
        <v>1</v>
      </c>
      <c r="Y972" s="7"/>
    </row>
    <row r="973" spans="1:25" ht="15" customHeight="1" x14ac:dyDescent="0.3">
      <c r="A973" s="130">
        <v>966</v>
      </c>
      <c r="B973" s="10">
        <f t="shared" ca="1" si="111"/>
        <v>2.7987418355656879E-2</v>
      </c>
      <c r="C973" s="57">
        <f ca="1">_xlfn.NORM.INV(B973,'Input Parameters'!$E$19,'Input Parameters'!$F$19)</f>
        <v>405.80093772565579</v>
      </c>
      <c r="D973" s="10">
        <f t="shared" ca="1" si="112"/>
        <v>0.61678912160524946</v>
      </c>
      <c r="E973" s="59">
        <f ca="1">IF(_xlfn.NORM.INV(D973,'Input Parameters'!$E$20,'Input Parameters'!$F$20)&lt;3500,3500,IF(_xlfn.NORM.INV(D973,'Input Parameters'!$E$20,'Input Parameters'!$F$20)&gt;5500,5500,_xlfn.NORM.INV(D973,'Input Parameters'!$E$20,'Input Parameters'!$F$20)))</f>
        <v>5007.9410328717931</v>
      </c>
      <c r="F973" s="10">
        <f t="shared" ca="1" si="113"/>
        <v>0.89955879933306226</v>
      </c>
      <c r="G973" s="61">
        <f ca="1">_xlfn.NORM.INV(F973,'Input Parameters'!$E$21,'Input Parameters'!$F$21)</f>
        <v>294.90326710344499</v>
      </c>
      <c r="H973" s="54">
        <f ca="1">EXP(E973*(1/'Input Parameters'!$E$22-1/G973))</f>
        <v>1.116623279416987</v>
      </c>
      <c r="I973" s="10">
        <f t="shared" ca="1" si="114"/>
        <v>0.36667660386498913</v>
      </c>
      <c r="J973" s="29">
        <f ca="1">_xlfn.BETA.INV(I973,'Input Parameters'!$L$24,'Input Parameters'!$M$24,'Input Parameters'!$J$24,'Input Parameters'!$K$24)</f>
        <v>0.55154345515807668</v>
      </c>
      <c r="K973" s="156">
        <f ca="1">('Input Parameters'!$E$25/'Input Parameters'!$E$31)^$J973</f>
        <v>1.9129506390116582E-2</v>
      </c>
      <c r="L973" s="66">
        <f ca="1">$H973*$C973*'Input Parameters'!$E$23*K973</f>
        <v>8.6680915163500529</v>
      </c>
      <c r="M973" s="23">
        <f t="shared" ca="1" si="115"/>
        <v>0.34464572719498776</v>
      </c>
      <c r="N973" s="15">
        <f ca="1">_xlfn.NORM.INV(M973,'Input Parameters'!$E$26,'Input Parameters'!$F$26)</f>
        <v>2.5603847156889577E-2</v>
      </c>
      <c r="O973" s="8">
        <f t="shared" ca="1" si="116"/>
        <v>0.68157048856039171</v>
      </c>
      <c r="P973" s="29">
        <f ca="1">_xlfn.LOGNORM.INV(O973,'Input Parameters'!$H$27,'Input Parameters'!$I$27)</f>
        <v>1.7543034202549777</v>
      </c>
      <c r="Q973" s="10"/>
      <c r="R973" s="15">
        <f>'Input Parameters'!$E$28</f>
        <v>12.7</v>
      </c>
      <c r="S973" s="10">
        <f t="shared" ca="1" si="117"/>
        <v>0.1520169093410727</v>
      </c>
      <c r="T973" s="25">
        <f ca="1">_xlfn.LOGNORM.INV(S973,'Input Parameters'!$H$29,'Input Parameters'!$I$29)</f>
        <v>51.885283928517808</v>
      </c>
      <c r="U973" s="10">
        <f t="shared" ca="1" si="118"/>
        <v>0.11691651922073032</v>
      </c>
      <c r="V973" s="29">
        <f ca="1">IF('Input Parameters'!$D$30="Beta",_xlfn.BETA.INV(U973,'Input Parameters'!$L$30,'Input Parameters'!$M$30,'Input Parameters'!$J$30,'Input Parameters'!$K$30),IF('Input Parameters'!$D$30="LogNorm",_xlfn.LOGNORM.INV(U973,'Input Parameters'!$H$30,'Input Parameters'!$I$30)))</f>
        <v>0.62482809799566985</v>
      </c>
      <c r="W973" s="2">
        <f ca="1">N973+(P973-N973)*(1-ERF((T973-R973)/(2*SQRT(L973*'Input Parameters'!$E$31))))</f>
        <v>0.62484368263771051</v>
      </c>
      <c r="X973">
        <f t="shared" ca="1" si="119"/>
        <v>0</v>
      </c>
      <c r="Y973" s="7"/>
    </row>
    <row r="974" spans="1:25" ht="15" customHeight="1" x14ac:dyDescent="0.3">
      <c r="A974" s="130">
        <v>967</v>
      </c>
      <c r="B974" s="10">
        <f t="shared" ca="1" si="111"/>
        <v>0.86993176723191434</v>
      </c>
      <c r="C974" s="57">
        <f ca="1">_xlfn.NORM.INV(B974,'Input Parameters'!$E$19,'Input Parameters'!$F$19)</f>
        <v>662.45280032027824</v>
      </c>
      <c r="D974" s="10">
        <f t="shared" ca="1" si="112"/>
        <v>0.99255718102070523</v>
      </c>
      <c r="E974" s="59">
        <f ca="1">IF(_xlfn.NORM.INV(D974,'Input Parameters'!$E$20,'Input Parameters'!$F$20)&lt;3500,3500,IF(_xlfn.NORM.INV(D974,'Input Parameters'!$E$20,'Input Parameters'!$F$20)&gt;5500,5500,_xlfn.NORM.INV(D974,'Input Parameters'!$E$20,'Input Parameters'!$F$20)))</f>
        <v>5500</v>
      </c>
      <c r="F974" s="10">
        <f t="shared" ca="1" si="113"/>
        <v>0.58601023351551718</v>
      </c>
      <c r="G974" s="61">
        <f ca="1">_xlfn.NORM.INV(F974,'Input Parameters'!$E$21,'Input Parameters'!$F$21)</f>
        <v>286.55792781139542</v>
      </c>
      <c r="H974" s="54">
        <f ca="1">EXP(E974*(1/'Input Parameters'!$E$22-1/G974))</f>
        <v>0.65573672996100618</v>
      </c>
      <c r="I974" s="10">
        <f t="shared" ca="1" si="114"/>
        <v>0.5161818280848196</v>
      </c>
      <c r="J974" s="29">
        <f ca="1">_xlfn.BETA.INV(I974,'Input Parameters'!$L$24,'Input Parameters'!$M$24,'Input Parameters'!$J$24,'Input Parameters'!$K$24)</f>
        <v>0.61368442145031254</v>
      </c>
      <c r="K974" s="156">
        <f ca="1">('Input Parameters'!$E$25/'Input Parameters'!$E$31)^$J974</f>
        <v>1.2249202008839354E-2</v>
      </c>
      <c r="L974" s="66">
        <f ca="1">$H974*$C974*'Input Parameters'!$E$23*K974</f>
        <v>5.3209876116078556</v>
      </c>
      <c r="M974" s="23">
        <f t="shared" ca="1" si="115"/>
        <v>0.56527372003467824</v>
      </c>
      <c r="N974" s="15">
        <f ca="1">_xlfn.NORM.INV(M974,'Input Parameters'!$E$26,'Input Parameters'!$F$26)</f>
        <v>3.745143170086674E-2</v>
      </c>
      <c r="O974" s="8">
        <f t="shared" ca="1" si="116"/>
        <v>0.74526482696941043</v>
      </c>
      <c r="P974" s="29">
        <f ca="1">_xlfn.LOGNORM.INV(O974,'Input Parameters'!$H$27,'Input Parameters'!$I$27)</f>
        <v>1.9060897083474697</v>
      </c>
      <c r="Q974" s="10"/>
      <c r="R974" s="15">
        <f>'Input Parameters'!$E$28</f>
        <v>12.7</v>
      </c>
      <c r="S974" s="10">
        <f t="shared" ca="1" si="117"/>
        <v>0.96830491238701011</v>
      </c>
      <c r="T974" s="25">
        <f ca="1">_xlfn.LOGNORM.INV(S974,'Input Parameters'!$H$29,'Input Parameters'!$I$29)</f>
        <v>71.7265625737313</v>
      </c>
      <c r="U974" s="10">
        <f t="shared" ca="1" si="118"/>
        <v>0.4135308519041383</v>
      </c>
      <c r="V974" s="29">
        <f ca="1">IF('Input Parameters'!$D$30="Beta",_xlfn.BETA.INV(U974,'Input Parameters'!$L$30,'Input Parameters'!$M$30,'Input Parameters'!$J$30,'Input Parameters'!$K$30),IF('Input Parameters'!$D$30="LogNorm",_xlfn.LOGNORM.INV(U974,'Input Parameters'!$H$30,'Input Parameters'!$I$30)))</f>
        <v>0.9167261030166366</v>
      </c>
      <c r="W974" s="2">
        <f ca="1">N974+(P974-N974)*(1-ERF((T974-R974)/(2*SQRT(L974*'Input Parameters'!$E$31))))</f>
        <v>0.16898063566650279</v>
      </c>
      <c r="X974">
        <f t="shared" ca="1" si="119"/>
        <v>1</v>
      </c>
      <c r="Y974" s="7"/>
    </row>
    <row r="975" spans="1:25" ht="15" customHeight="1" x14ac:dyDescent="0.3">
      <c r="A975" s="130">
        <v>968</v>
      </c>
      <c r="B975" s="10">
        <f t="shared" ca="1" si="111"/>
        <v>0.38811532344117927</v>
      </c>
      <c r="C975" s="57">
        <f ca="1">_xlfn.NORM.INV(B975,'Input Parameters'!$E$19,'Input Parameters'!$F$19)</f>
        <v>543.28218130729601</v>
      </c>
      <c r="D975" s="10">
        <f t="shared" ca="1" si="112"/>
        <v>5.2537557787363576E-2</v>
      </c>
      <c r="E975" s="59">
        <f ca="1">IF(_xlfn.NORM.INV(D975,'Input Parameters'!$E$20,'Input Parameters'!$F$20)&lt;3500,3500,IF(_xlfn.NORM.INV(D975,'Input Parameters'!$E$20,'Input Parameters'!$F$20)&gt;5500,5500,_xlfn.NORM.INV(D975,'Input Parameters'!$E$20,'Input Parameters'!$F$20)))</f>
        <v>3665.4875606890801</v>
      </c>
      <c r="F975" s="10">
        <f t="shared" ca="1" si="113"/>
        <v>0.88423995330647787</v>
      </c>
      <c r="G975" s="61">
        <f ca="1">_xlfn.NORM.INV(F975,'Input Parameters'!$E$21,'Input Parameters'!$F$21)</f>
        <v>294.25411525795118</v>
      </c>
      <c r="H975" s="54">
        <f ca="1">EXP(E975*(1/'Input Parameters'!$E$22-1/G975))</f>
        <v>1.0547656785728949</v>
      </c>
      <c r="I975" s="10">
        <f t="shared" ca="1" si="114"/>
        <v>4.0572733290325846E-2</v>
      </c>
      <c r="J975" s="29">
        <f ca="1">_xlfn.BETA.INV(I975,'Input Parameters'!$L$24,'Input Parameters'!$M$24,'Input Parameters'!$J$24,'Input Parameters'!$K$24)</f>
        <v>0.3259218616686182</v>
      </c>
      <c r="K975" s="156">
        <f ca="1">('Input Parameters'!$E$25/'Input Parameters'!$E$31)^$J975</f>
        <v>9.6518939101819509E-2</v>
      </c>
      <c r="L975" s="66">
        <f ca="1">$H975*$C975*'Input Parameters'!$E$23*K975</f>
        <v>55.308768742894941</v>
      </c>
      <c r="M975" s="23">
        <f t="shared" ca="1" si="115"/>
        <v>0.75795692356895039</v>
      </c>
      <c r="N975" s="15">
        <f ca="1">_xlfn.NORM.INV(M975,'Input Parameters'!$E$26,'Input Parameters'!$F$26)</f>
        <v>4.8694658962661473E-2</v>
      </c>
      <c r="O975" s="8">
        <f t="shared" ca="1" si="116"/>
        <v>0.40664720471529991</v>
      </c>
      <c r="P975" s="29">
        <f ca="1">_xlfn.LOGNORM.INV(O975,'Input Parameters'!$H$27,'Input Parameters'!$I$27)</f>
        <v>1.2823881506387942</v>
      </c>
      <c r="Q975" s="10"/>
      <c r="R975" s="15">
        <f>'Input Parameters'!$E$28</f>
        <v>12.7</v>
      </c>
      <c r="S975" s="10">
        <f t="shared" ca="1" si="117"/>
        <v>0.7285712532987153</v>
      </c>
      <c r="T975" s="25">
        <f ca="1">_xlfn.LOGNORM.INV(S975,'Input Parameters'!$H$29,'Input Parameters'!$I$29)</f>
        <v>62.349151122610877</v>
      </c>
      <c r="U975" s="10">
        <f t="shared" ca="1" si="118"/>
        <v>0.75156999007587</v>
      </c>
      <c r="V975" s="29">
        <f ca="1">IF('Input Parameters'!$D$30="Beta",_xlfn.BETA.INV(U975,'Input Parameters'!$L$30,'Input Parameters'!$M$30,'Input Parameters'!$J$30,'Input Parameters'!$K$30),IF('Input Parameters'!$D$30="LogNorm",_xlfn.LOGNORM.INV(U975,'Input Parameters'!$H$30,'Input Parameters'!$I$30)))</f>
        <v>1.3062238900182275</v>
      </c>
      <c r="W975" s="2">
        <f ca="1">N975+(P975-N975)*(1-ERF((T975-R975)/(2*SQRT(L975*'Input Parameters'!$E$31))))</f>
        <v>0.83441173892747722</v>
      </c>
      <c r="X975">
        <f t="shared" ca="1" si="119"/>
        <v>1</v>
      </c>
      <c r="Y975" s="7"/>
    </row>
    <row r="976" spans="1:25" ht="15" customHeight="1" x14ac:dyDescent="0.3">
      <c r="A976" s="130">
        <v>969</v>
      </c>
      <c r="B976" s="10">
        <f t="shared" ca="1" si="111"/>
        <v>0.88464912913847116</v>
      </c>
      <c r="C976" s="57">
        <f ca="1">_xlfn.NORM.INV(B976,'Input Parameters'!$E$19,'Input Parameters'!$F$19)</f>
        <v>668.57774178290458</v>
      </c>
      <c r="D976" s="10">
        <f t="shared" ca="1" si="112"/>
        <v>0.32119643223962713</v>
      </c>
      <c r="E976" s="59">
        <f ca="1">IF(_xlfn.NORM.INV(D976,'Input Parameters'!$E$20,'Input Parameters'!$F$20)&lt;3500,3500,IF(_xlfn.NORM.INV(D976,'Input Parameters'!$E$20,'Input Parameters'!$F$20)&gt;5500,5500,_xlfn.NORM.INV(D976,'Input Parameters'!$E$20,'Input Parameters'!$F$20)))</f>
        <v>4474.950952326838</v>
      </c>
      <c r="F976" s="10">
        <f t="shared" ca="1" si="113"/>
        <v>0.48594484123112003</v>
      </c>
      <c r="G976" s="61">
        <f ca="1">_xlfn.NORM.INV(F976,'Input Parameters'!$E$21,'Input Parameters'!$F$21)</f>
        <v>284.57302657029391</v>
      </c>
      <c r="H976" s="54">
        <f ca="1">EXP(E976*(1/'Input Parameters'!$E$22-1/G976))</f>
        <v>0.63618186719001657</v>
      </c>
      <c r="I976" s="10">
        <f t="shared" ca="1" si="114"/>
        <v>0.23483219419198242</v>
      </c>
      <c r="J976" s="29">
        <f ca="1">_xlfn.BETA.INV(I976,'Input Parameters'!$L$24,'Input Parameters'!$M$24,'Input Parameters'!$J$24,'Input Parameters'!$K$24)</f>
        <v>0.48825343545635952</v>
      </c>
      <c r="K976" s="156">
        <f ca="1">('Input Parameters'!$E$25/'Input Parameters'!$E$31)^$J976</f>
        <v>3.0121703460797556E-2</v>
      </c>
      <c r="L976" s="66">
        <f ca="1">$H976*$C976*'Input Parameters'!$E$23*K976</f>
        <v>12.811876073176279</v>
      </c>
      <c r="M976" s="23">
        <f t="shared" ca="1" si="115"/>
        <v>0.32457762889054143</v>
      </c>
      <c r="N976" s="15">
        <f ca="1">_xlfn.NORM.INV(M976,'Input Parameters'!$E$26,'Input Parameters'!$F$26)</f>
        <v>2.4446343273605162E-2</v>
      </c>
      <c r="O976" s="8">
        <f t="shared" ca="1" si="116"/>
        <v>0.33263632756980344</v>
      </c>
      <c r="P976" s="29">
        <f ca="1">_xlfn.LOGNORM.INV(O976,'Input Parameters'!$H$27,'Input Parameters'!$I$27)</f>
        <v>1.1756309568786856</v>
      </c>
      <c r="Q976" s="10"/>
      <c r="R976" s="15">
        <f>'Input Parameters'!$E$28</f>
        <v>12.7</v>
      </c>
      <c r="S976" s="10">
        <f t="shared" ca="1" si="117"/>
        <v>0.92246607215087406</v>
      </c>
      <c r="T976" s="25">
        <f ca="1">_xlfn.LOGNORM.INV(S976,'Input Parameters'!$H$29,'Input Parameters'!$I$29)</f>
        <v>68.310843943721409</v>
      </c>
      <c r="U976" s="10">
        <f t="shared" ca="1" si="118"/>
        <v>0.19142926480622446</v>
      </c>
      <c r="V976" s="29">
        <f ca="1">IF('Input Parameters'!$D$30="Beta",_xlfn.BETA.INV(U976,'Input Parameters'!$L$30,'Input Parameters'!$M$30,'Input Parameters'!$J$30,'Input Parameters'!$K$30),IF('Input Parameters'!$D$30="LogNorm",_xlfn.LOGNORM.INV(U976,'Input Parameters'!$H$30,'Input Parameters'!$I$30)))</f>
        <v>0.70828012053159006</v>
      </c>
      <c r="W976" s="2">
        <f ca="1">N976+(P976-N976)*(1-ERF((T976-R976)/(2*SQRT(L976*'Input Parameters'!$E$31))))</f>
        <v>0.33750432402022784</v>
      </c>
      <c r="X976">
        <f t="shared" ca="1" si="119"/>
        <v>1</v>
      </c>
      <c r="Y976" s="7"/>
    </row>
    <row r="977" spans="1:25" ht="15" customHeight="1" x14ac:dyDescent="0.3">
      <c r="A977" s="130">
        <v>970</v>
      </c>
      <c r="B977" s="10">
        <f t="shared" ca="1" si="111"/>
        <v>0.64622781933666718</v>
      </c>
      <c r="C977" s="57">
        <f ca="1">_xlfn.NORM.INV(B977,'Input Parameters'!$E$19,'Input Parameters'!$F$19)</f>
        <v>599.00069221869228</v>
      </c>
      <c r="D977" s="10">
        <f t="shared" ca="1" si="112"/>
        <v>0.39141937740328758</v>
      </c>
      <c r="E977" s="59">
        <f ca="1">IF(_xlfn.NORM.INV(D977,'Input Parameters'!$E$20,'Input Parameters'!$F$20)&lt;3500,3500,IF(_xlfn.NORM.INV(D977,'Input Parameters'!$E$20,'Input Parameters'!$F$20)&gt;5500,5500,_xlfn.NORM.INV(D977,'Input Parameters'!$E$20,'Input Parameters'!$F$20)))</f>
        <v>4607.0649138572026</v>
      </c>
      <c r="F977" s="10">
        <f t="shared" ca="1" si="113"/>
        <v>0.95619628536542201</v>
      </c>
      <c r="G977" s="61">
        <f ca="1">_xlfn.NORM.INV(F977,'Input Parameters'!$E$21,'Input Parameters'!$F$21)</f>
        <v>298.27610493314188</v>
      </c>
      <c r="H977" s="54">
        <f ca="1">EXP(E977*(1/'Input Parameters'!$E$22-1/G977))</f>
        <v>1.3206611164636157</v>
      </c>
      <c r="I977" s="10">
        <f t="shared" ca="1" si="114"/>
        <v>0.33436793152799571</v>
      </c>
      <c r="J977" s="29">
        <f ca="1">_xlfn.BETA.INV(I977,'Input Parameters'!$L$24,'Input Parameters'!$M$24,'Input Parameters'!$J$24,'Input Parameters'!$K$24)</f>
        <v>0.5371373965347398</v>
      </c>
      <c r="K977" s="156">
        <f ca="1">('Input Parameters'!$E$25/'Input Parameters'!$E$31)^$J977</f>
        <v>2.1212158454392709E-2</v>
      </c>
      <c r="L977" s="66">
        <f ca="1">$H977*$C977*'Input Parameters'!$E$23*K977</f>
        <v>16.780449039186745</v>
      </c>
      <c r="M977" s="23">
        <f t="shared" ca="1" si="115"/>
        <v>0.83877874858626755</v>
      </c>
      <c r="N977" s="15">
        <f ca="1">_xlfn.NORM.INV(M977,'Input Parameters'!$E$26,'Input Parameters'!$F$26)</f>
        <v>5.4778472276289153E-2</v>
      </c>
      <c r="O977" s="8">
        <f t="shared" ca="1" si="116"/>
        <v>0.98933823885015282</v>
      </c>
      <c r="P977" s="29">
        <f ca="1">_xlfn.LOGNORM.INV(O977,'Input Parameters'!$H$27,'Input Parameters'!$I$27)</f>
        <v>3.9421778119269688</v>
      </c>
      <c r="Q977" s="10"/>
      <c r="R977" s="15">
        <f>'Input Parameters'!$E$28</f>
        <v>12.7</v>
      </c>
      <c r="S977" s="10">
        <f t="shared" ca="1" si="117"/>
        <v>0.95753801200915178</v>
      </c>
      <c r="T977" s="25">
        <f ca="1">_xlfn.LOGNORM.INV(S977,'Input Parameters'!$H$29,'Input Parameters'!$I$29)</f>
        <v>70.658389771617507</v>
      </c>
      <c r="U977" s="10">
        <f t="shared" ca="1" si="118"/>
        <v>0.81969295687895649</v>
      </c>
      <c r="V977" s="29">
        <f ca="1">IF('Input Parameters'!$D$30="Beta",_xlfn.BETA.INV(U977,'Input Parameters'!$L$30,'Input Parameters'!$M$30,'Input Parameters'!$J$30,'Input Parameters'!$K$30),IF('Input Parameters'!$D$30="LogNorm",_xlfn.LOGNORM.INV(U977,'Input Parameters'!$H$30,'Input Parameters'!$I$30)))</f>
        <v>1.432922209480062</v>
      </c>
      <c r="W977" s="2">
        <f ca="1">N977+(P977-N977)*(1-ERF((T977-R977)/(2*SQRT(L977*'Input Parameters'!$E$31))))</f>
        <v>1.2874268334144718</v>
      </c>
      <c r="X977">
        <f t="shared" ca="1" si="119"/>
        <v>1</v>
      </c>
      <c r="Y977" s="7"/>
    </row>
    <row r="978" spans="1:25" ht="15" customHeight="1" x14ac:dyDescent="0.3">
      <c r="A978" s="130">
        <v>971</v>
      </c>
      <c r="B978" s="10">
        <f t="shared" ca="1" si="111"/>
        <v>0.4560951966291108</v>
      </c>
      <c r="C978" s="57">
        <f ca="1">_xlfn.NORM.INV(B978,'Input Parameters'!$E$19,'Input Parameters'!$F$19)</f>
        <v>557.98166765077519</v>
      </c>
      <c r="D978" s="10">
        <f t="shared" ca="1" si="112"/>
        <v>0.22723836464670444</v>
      </c>
      <c r="E978" s="59">
        <f ca="1">IF(_xlfn.NORM.INV(D978,'Input Parameters'!$E$20,'Input Parameters'!$F$20)&lt;3500,3500,IF(_xlfn.NORM.INV(D978,'Input Parameters'!$E$20,'Input Parameters'!$F$20)&gt;5500,5500,_xlfn.NORM.INV(D978,'Input Parameters'!$E$20,'Input Parameters'!$F$20)))</f>
        <v>4276.4192316550389</v>
      </c>
      <c r="F978" s="10">
        <f t="shared" ca="1" si="113"/>
        <v>0.7104573244620459</v>
      </c>
      <c r="G978" s="61">
        <f ca="1">_xlfn.NORM.INV(F978,'Input Parameters'!$E$21,'Input Parameters'!$F$21)</f>
        <v>289.21010888572346</v>
      </c>
      <c r="H978" s="54">
        <f ca="1">EXP(E978*(1/'Input Parameters'!$E$22-1/G978))</f>
        <v>0.82591717932086928</v>
      </c>
      <c r="I978" s="10">
        <f t="shared" ca="1" si="114"/>
        <v>0.37521056407260989</v>
      </c>
      <c r="J978" s="29">
        <f ca="1">_xlfn.BETA.INV(I978,'Input Parameters'!$L$24,'Input Parameters'!$M$24,'Input Parameters'!$J$24,'Input Parameters'!$K$24)</f>
        <v>0.55526636691133702</v>
      </c>
      <c r="K978" s="156">
        <f ca="1">('Input Parameters'!$E$25/'Input Parameters'!$E$31)^$J978</f>
        <v>1.8625386114948107E-2</v>
      </c>
      <c r="L978" s="66">
        <f ca="1">$H978*$C978*'Input Parameters'!$E$23*K978</f>
        <v>8.5834467040001385</v>
      </c>
      <c r="M978" s="23">
        <f t="shared" ca="1" si="115"/>
        <v>0.23817937408041601</v>
      </c>
      <c r="N978" s="15">
        <f ca="1">_xlfn.NORM.INV(M978,'Input Parameters'!$E$26,'Input Parameters'!$F$26)</f>
        <v>1.9044404103380912E-2</v>
      </c>
      <c r="O978" s="8">
        <f t="shared" ca="1" si="116"/>
        <v>0.98395336050262339</v>
      </c>
      <c r="P978" s="29">
        <f ca="1">_xlfn.LOGNORM.INV(O978,'Input Parameters'!$H$27,'Input Parameters'!$I$27)</f>
        <v>3.6744658874228122</v>
      </c>
      <c r="Q978" s="10"/>
      <c r="R978" s="15">
        <f>'Input Parameters'!$E$28</f>
        <v>12.7</v>
      </c>
      <c r="S978" s="10">
        <f t="shared" ca="1" si="117"/>
        <v>0.61894830318927518</v>
      </c>
      <c r="T978" s="25">
        <f ca="1">_xlfn.LOGNORM.INV(S978,'Input Parameters'!$H$29,'Input Parameters'!$I$29)</f>
        <v>60.244988612655817</v>
      </c>
      <c r="U978" s="10">
        <f t="shared" ca="1" si="118"/>
        <v>0.69356702985688001</v>
      </c>
      <c r="V978" s="29">
        <f ca="1">IF('Input Parameters'!$D$30="Beta",_xlfn.BETA.INV(U978,'Input Parameters'!$L$30,'Input Parameters'!$M$30,'Input Parameters'!$J$30,'Input Parameters'!$K$30),IF('Input Parameters'!$D$30="LogNorm",_xlfn.LOGNORM.INV(U978,'Input Parameters'!$H$30,'Input Parameters'!$I$30)))</f>
        <v>1.2198653440366971</v>
      </c>
      <c r="W978" s="2">
        <f ca="1">N978+(P978-N978)*(1-ERF((T978-R978)/(2*SQRT(L978*'Input Parameters'!$E$31))))</f>
        <v>0.93717028861931584</v>
      </c>
      <c r="X978">
        <f t="shared" ca="1" si="119"/>
        <v>1</v>
      </c>
      <c r="Y978" s="7"/>
    </row>
    <row r="979" spans="1:25" ht="15" customHeight="1" x14ac:dyDescent="0.3">
      <c r="A979" s="130">
        <v>972</v>
      </c>
      <c r="B979" s="10">
        <f t="shared" ca="1" si="111"/>
        <v>0.17596405765298628</v>
      </c>
      <c r="C979" s="57">
        <f ca="1">_xlfn.NORM.INV(B979,'Input Parameters'!$E$19,'Input Parameters'!$F$19)</f>
        <v>488.64267745556771</v>
      </c>
      <c r="D979" s="10">
        <f t="shared" ca="1" si="112"/>
        <v>0.35919685627452291</v>
      </c>
      <c r="E979" s="59">
        <f ca="1">IF(_xlfn.NORM.INV(D979,'Input Parameters'!$E$20,'Input Parameters'!$F$20)&lt;3500,3500,IF(_xlfn.NORM.INV(D979,'Input Parameters'!$E$20,'Input Parameters'!$F$20)&gt;5500,5500,_xlfn.NORM.INV(D979,'Input Parameters'!$E$20,'Input Parameters'!$F$20)))</f>
        <v>4547.5755277193675</v>
      </c>
      <c r="F979" s="10">
        <f t="shared" ca="1" si="113"/>
        <v>0.66350685243545293</v>
      </c>
      <c r="G979" s="61">
        <f ca="1">_xlfn.NORM.INV(F979,'Input Parameters'!$E$21,'Input Parameters'!$F$21)</f>
        <v>288.1673369837813</v>
      </c>
      <c r="H979" s="54">
        <f ca="1">EXP(E979*(1/'Input Parameters'!$E$22-1/G979))</f>
        <v>0.77082959488712077</v>
      </c>
      <c r="I979" s="10">
        <f t="shared" ca="1" si="114"/>
        <v>0.72493762222613678</v>
      </c>
      <c r="J979" s="29">
        <f ca="1">_xlfn.BETA.INV(I979,'Input Parameters'!$L$24,'Input Parameters'!$M$24,'Input Parameters'!$J$24,'Input Parameters'!$K$24)</f>
        <v>0.69972347220983555</v>
      </c>
      <c r="K979" s="156">
        <f ca="1">('Input Parameters'!$E$25/'Input Parameters'!$E$31)^$J979</f>
        <v>6.6078316273533574E-3</v>
      </c>
      <c r="L979" s="66">
        <f ca="1">$H979*$C979*'Input Parameters'!$E$23*K979</f>
        <v>2.4889074275262342</v>
      </c>
      <c r="M979" s="23">
        <f t="shared" ca="1" si="115"/>
        <v>0.61678652766861308</v>
      </c>
      <c r="N979" s="15">
        <f ca="1">_xlfn.NORM.INV(M979,'Input Parameters'!$E$26,'Input Parameters'!$F$26)</f>
        <v>4.0238088284154962E-2</v>
      </c>
      <c r="O979" s="8">
        <f t="shared" ca="1" si="116"/>
        <v>0.45552199723143516</v>
      </c>
      <c r="P979" s="29">
        <f ca="1">_xlfn.LOGNORM.INV(O979,'Input Parameters'!$H$27,'Input Parameters'!$I$27)</f>
        <v>1.3549776347621445</v>
      </c>
      <c r="Q979" s="10"/>
      <c r="R979" s="15">
        <f>'Input Parameters'!$E$28</f>
        <v>12.7</v>
      </c>
      <c r="S979" s="10">
        <f t="shared" ca="1" si="117"/>
        <v>0.55726939617178384</v>
      </c>
      <c r="T979" s="25">
        <f ca="1">_xlfn.LOGNORM.INV(S979,'Input Parameters'!$H$29,'Input Parameters'!$I$29)</f>
        <v>59.181262823570194</v>
      </c>
      <c r="U979" s="10">
        <f t="shared" ca="1" si="118"/>
        <v>0.73449345474042116</v>
      </c>
      <c r="V979" s="29">
        <f ca="1">IF('Input Parameters'!$D$30="Beta",_xlfn.BETA.INV(U979,'Input Parameters'!$L$30,'Input Parameters'!$M$30,'Input Parameters'!$J$30,'Input Parameters'!$K$30),IF('Input Parameters'!$D$30="LogNorm",_xlfn.LOGNORM.INV(U979,'Input Parameters'!$H$30,'Input Parameters'!$I$30)))</f>
        <v>1.2792176548181684</v>
      </c>
      <c r="W979" s="2">
        <f ca="1">N979+(P979-N979)*(1-ERF((T979-R979)/(2*SQRT(L979*'Input Parameters'!$E$31))))</f>
        <v>8.917393498940801E-2</v>
      </c>
      <c r="X979">
        <f t="shared" ca="1" si="119"/>
        <v>1</v>
      </c>
      <c r="Y979" s="7"/>
    </row>
    <row r="980" spans="1:25" ht="15" customHeight="1" x14ac:dyDescent="0.3">
      <c r="A980" s="130">
        <v>973</v>
      </c>
      <c r="B980" s="10">
        <f t="shared" ca="1" si="111"/>
        <v>0.80705668609977443</v>
      </c>
      <c r="C980" s="57">
        <f ca="1">_xlfn.NORM.INV(B980,'Input Parameters'!$E$19,'Input Parameters'!$F$19)</f>
        <v>640.57004143184577</v>
      </c>
      <c r="D980" s="10">
        <f t="shared" ca="1" si="112"/>
        <v>0.11106133296968979</v>
      </c>
      <c r="E980" s="59">
        <f ca="1">IF(_xlfn.NORM.INV(D980,'Input Parameters'!$E$20,'Input Parameters'!$F$20)&lt;3500,3500,IF(_xlfn.NORM.INV(D980,'Input Parameters'!$E$20,'Input Parameters'!$F$20)&gt;5500,5500,_xlfn.NORM.INV(D980,'Input Parameters'!$E$20,'Input Parameters'!$F$20)))</f>
        <v>3945.3677474044439</v>
      </c>
      <c r="F980" s="10">
        <f t="shared" ca="1" si="113"/>
        <v>0.46260098571695629</v>
      </c>
      <c r="G980" s="61">
        <f ca="1">_xlfn.NORM.INV(F980,'Input Parameters'!$E$21,'Input Parameters'!$F$21)</f>
        <v>284.11207836550483</v>
      </c>
      <c r="H980" s="54">
        <f ca="1">EXP(E980*(1/'Input Parameters'!$E$22-1/G980))</f>
        <v>0.65623208694057611</v>
      </c>
      <c r="I980" s="10">
        <f t="shared" ca="1" si="114"/>
        <v>0.77647951348149802</v>
      </c>
      <c r="J980" s="29">
        <f ca="1">_xlfn.BETA.INV(I980,'Input Parameters'!$L$24,'Input Parameters'!$M$24,'Input Parameters'!$J$24,'Input Parameters'!$K$24)</f>
        <v>0.7232960921255156</v>
      </c>
      <c r="K980" s="156">
        <f ca="1">('Input Parameters'!$E$25/'Input Parameters'!$E$31)^$J980</f>
        <v>5.5798184597530241E-3</v>
      </c>
      <c r="L980" s="66">
        <f ca="1">$H980*$C980*'Input Parameters'!$E$23*K980</f>
        <v>2.3455470796390392</v>
      </c>
      <c r="M980" s="23">
        <f t="shared" ca="1" si="115"/>
        <v>0.89090750538478514</v>
      </c>
      <c r="N980" s="15">
        <f ca="1">_xlfn.NORM.INV(M980,'Input Parameters'!$E$26,'Input Parameters'!$F$26)</f>
        <v>5.9858743190642827E-2</v>
      </c>
      <c r="O980" s="8">
        <f t="shared" ca="1" si="116"/>
        <v>0.77467062807768539</v>
      </c>
      <c r="P980" s="29">
        <f ca="1">_xlfn.LOGNORM.INV(O980,'Input Parameters'!$H$27,'Input Parameters'!$I$27)</f>
        <v>1.9876044267411503</v>
      </c>
      <c r="Q980" s="10"/>
      <c r="R980" s="15">
        <f>'Input Parameters'!$E$28</f>
        <v>12.7</v>
      </c>
      <c r="S980" s="10">
        <f t="shared" ca="1" si="117"/>
        <v>0.31399298263666964</v>
      </c>
      <c r="T980" s="25">
        <f ca="1">_xlfn.LOGNORM.INV(S980,'Input Parameters'!$H$29,'Input Parameters'!$I$29)</f>
        <v>55.148443995411391</v>
      </c>
      <c r="U980" s="10">
        <f t="shared" ca="1" si="118"/>
        <v>0.67028410386386705</v>
      </c>
      <c r="V980" s="29">
        <f ca="1">IF('Input Parameters'!$D$30="Beta",_xlfn.BETA.INV(U980,'Input Parameters'!$L$30,'Input Parameters'!$M$30,'Input Parameters'!$J$30,'Input Parameters'!$K$30),IF('Input Parameters'!$D$30="LogNorm",_xlfn.LOGNORM.INV(U980,'Input Parameters'!$H$30,'Input Parameters'!$I$30)))</f>
        <v>1.1888590381015509</v>
      </c>
      <c r="W980" s="2">
        <f ca="1">N980+(P980-N980)*(1-ERF((T980-R980)/(2*SQRT(L980*'Input Parameters'!$E$31))))</f>
        <v>0.15626981608871043</v>
      </c>
      <c r="X980">
        <f t="shared" ca="1" si="119"/>
        <v>1</v>
      </c>
      <c r="Y980" s="7"/>
    </row>
    <row r="981" spans="1:25" ht="15" customHeight="1" x14ac:dyDescent="0.3">
      <c r="A981" s="130">
        <v>974</v>
      </c>
      <c r="B981" s="10">
        <f t="shared" ca="1" si="111"/>
        <v>0.13709330162397348</v>
      </c>
      <c r="C981" s="57">
        <f ca="1">_xlfn.NORM.INV(B981,'Input Parameters'!$E$19,'Input Parameters'!$F$19)</f>
        <v>474.90161350809836</v>
      </c>
      <c r="D981" s="10">
        <f t="shared" ca="1" si="112"/>
        <v>5.0675311858455641E-2</v>
      </c>
      <c r="E981" s="59">
        <f ca="1">IF(_xlfn.NORM.INV(D981,'Input Parameters'!$E$20,'Input Parameters'!$F$20)&lt;3500,3500,IF(_xlfn.NORM.INV(D981,'Input Parameters'!$E$20,'Input Parameters'!$F$20)&gt;5500,5500,_xlfn.NORM.INV(D981,'Input Parameters'!$E$20,'Input Parameters'!$F$20)))</f>
        <v>3653.1614488502582</v>
      </c>
      <c r="F981" s="10">
        <f t="shared" ca="1" si="113"/>
        <v>0.78902203932847348</v>
      </c>
      <c r="G981" s="61">
        <f ca="1">_xlfn.NORM.INV(F981,'Input Parameters'!$E$21,'Input Parameters'!$F$21)</f>
        <v>291.16183584080852</v>
      </c>
      <c r="H981" s="54">
        <f ca="1">EXP(E981*(1/'Input Parameters'!$E$22-1/G981))</f>
        <v>0.92430438708571272</v>
      </c>
      <c r="I981" s="10">
        <f t="shared" ca="1" si="114"/>
        <v>0.19471676913738079</v>
      </c>
      <c r="J981" s="29">
        <f ca="1">_xlfn.BETA.INV(I981,'Input Parameters'!$L$24,'Input Parameters'!$M$24,'Input Parameters'!$J$24,'Input Parameters'!$K$24)</f>
        <v>0.46553124089606845</v>
      </c>
      <c r="K981" s="156">
        <f ca="1">('Input Parameters'!$E$25/'Input Parameters'!$E$31)^$J981</f>
        <v>3.5454305709532521E-2</v>
      </c>
      <c r="L981" s="66">
        <f ca="1">$H981*$C981*'Input Parameters'!$E$23*K981</f>
        <v>15.562796715039237</v>
      </c>
      <c r="M981" s="23">
        <f t="shared" ca="1" si="115"/>
        <v>0.76793565392169871</v>
      </c>
      <c r="N981" s="15">
        <f ca="1">_xlfn.NORM.INV(M981,'Input Parameters'!$E$26,'Input Parameters'!$F$26)</f>
        <v>4.9373371986184585E-2</v>
      </c>
      <c r="O981" s="8">
        <f t="shared" ca="1" si="116"/>
        <v>6.7514206288972978E-2</v>
      </c>
      <c r="P981" s="29">
        <f ca="1">_xlfn.LOGNORM.INV(O981,'Input Parameters'!$H$27,'Input Parameters'!$I$27)</f>
        <v>0.73491580620935315</v>
      </c>
      <c r="Q981" s="10"/>
      <c r="R981" s="15">
        <f>'Input Parameters'!$E$28</f>
        <v>12.7</v>
      </c>
      <c r="S981" s="10">
        <f t="shared" ca="1" si="117"/>
        <v>0.70439633712621075</v>
      </c>
      <c r="T981" s="25">
        <f ca="1">_xlfn.LOGNORM.INV(S981,'Input Parameters'!$H$29,'Input Parameters'!$I$29)</f>
        <v>61.851267290396791</v>
      </c>
      <c r="U981" s="10">
        <f t="shared" ca="1" si="118"/>
        <v>0.42256407596450063</v>
      </c>
      <c r="V981" s="29">
        <f ca="1">IF('Input Parameters'!$D$30="Beta",_xlfn.BETA.INV(U981,'Input Parameters'!$L$30,'Input Parameters'!$M$30,'Input Parameters'!$J$30,'Input Parameters'!$K$30),IF('Input Parameters'!$D$30="LogNorm",_xlfn.LOGNORM.INV(U981,'Input Parameters'!$H$30,'Input Parameters'!$I$30)))</f>
        <v>0.92512722144335591</v>
      </c>
      <c r="W981" s="2">
        <f ca="1">N981+(P981-N981)*(1-ERF((T981-R981)/(2*SQRT(L981*'Input Parameters'!$E$31))))</f>
        <v>0.30872629770585985</v>
      </c>
      <c r="X981">
        <f t="shared" ca="1" si="119"/>
        <v>1</v>
      </c>
      <c r="Y981" s="7"/>
    </row>
    <row r="982" spans="1:25" ht="15" customHeight="1" x14ac:dyDescent="0.3">
      <c r="A982" s="130">
        <v>975</v>
      </c>
      <c r="B982" s="10">
        <f t="shared" ca="1" si="111"/>
        <v>0.39961025762433622</v>
      </c>
      <c r="C982" s="57">
        <f ca="1">_xlfn.NORM.INV(B982,'Input Parameters'!$E$19,'Input Parameters'!$F$19)</f>
        <v>545.80691526947294</v>
      </c>
      <c r="D982" s="10">
        <f t="shared" ca="1" si="112"/>
        <v>0.21786228996459966</v>
      </c>
      <c r="E982" s="59">
        <f ca="1">IF(_xlfn.NORM.INV(D982,'Input Parameters'!$E$20,'Input Parameters'!$F$20)&lt;3500,3500,IF(_xlfn.NORM.INV(D982,'Input Parameters'!$E$20,'Input Parameters'!$F$20)&gt;5500,5500,_xlfn.NORM.INV(D982,'Input Parameters'!$E$20,'Input Parameters'!$F$20)))</f>
        <v>4254.3967681244903</v>
      </c>
      <c r="F982" s="10">
        <f t="shared" ca="1" si="113"/>
        <v>0.29290127254231701</v>
      </c>
      <c r="G982" s="61">
        <f ca="1">_xlfn.NORM.INV(F982,'Input Parameters'!$E$21,'Input Parameters'!$F$21)</f>
        <v>280.56686028851146</v>
      </c>
      <c r="H982" s="54">
        <f ca="1">EXP(E982*(1/'Input Parameters'!$E$22-1/G982))</f>
        <v>0.52547639480268249</v>
      </c>
      <c r="I982" s="10">
        <f t="shared" ca="1" si="114"/>
        <v>0.85959617103118391</v>
      </c>
      <c r="J982" s="29">
        <f ca="1">_xlfn.BETA.INV(I982,'Input Parameters'!$L$24,'Input Parameters'!$M$24,'Input Parameters'!$J$24,'Input Parameters'!$K$24)</f>
        <v>0.76679200727411634</v>
      </c>
      <c r="K982" s="156">
        <f ca="1">('Input Parameters'!$E$25/'Input Parameters'!$E$31)^$J982</f>
        <v>4.0842422628907978E-3</v>
      </c>
      <c r="L982" s="66">
        <f ca="1">$H982*$C982*'Input Parameters'!$E$23*K982</f>
        <v>1.1713960100772918</v>
      </c>
      <c r="M982" s="23">
        <f t="shared" ca="1" si="115"/>
        <v>0.49115065491989207</v>
      </c>
      <c r="N982" s="15">
        <f ca="1">_xlfn.NORM.INV(M982,'Input Parameters'!$E$26,'Input Parameters'!$F$26)</f>
        <v>3.3534139402342025E-2</v>
      </c>
      <c r="O982" s="8">
        <f t="shared" ca="1" si="116"/>
        <v>0.52497003094794525</v>
      </c>
      <c r="P982" s="29">
        <f ca="1">_xlfn.LOGNORM.INV(O982,'Input Parameters'!$H$27,'Input Parameters'!$I$27)</f>
        <v>1.4636316239427167</v>
      </c>
      <c r="Q982" s="10"/>
      <c r="R982" s="15">
        <f>'Input Parameters'!$E$28</f>
        <v>12.7</v>
      </c>
      <c r="S982" s="10">
        <f t="shared" ca="1" si="117"/>
        <v>0.94074117505827093</v>
      </c>
      <c r="T982" s="25">
        <f ca="1">_xlfn.LOGNORM.INV(S982,'Input Parameters'!$H$29,'Input Parameters'!$I$29)</f>
        <v>69.386581353043553</v>
      </c>
      <c r="U982" s="10">
        <f t="shared" ca="1" si="118"/>
        <v>0.42634019991778327</v>
      </c>
      <c r="V982" s="29">
        <f ca="1">IF('Input Parameters'!$D$30="Beta",_xlfn.BETA.INV(U982,'Input Parameters'!$L$30,'Input Parameters'!$M$30,'Input Parameters'!$J$30,'Input Parameters'!$K$30),IF('Input Parameters'!$D$30="LogNorm",_xlfn.LOGNORM.INV(U982,'Input Parameters'!$H$30,'Input Parameters'!$I$30)))</f>
        <v>0.92865031253924191</v>
      </c>
      <c r="W982" s="2">
        <f ca="1">N982+(P982-N982)*(1-ERF((T982-R982)/(2*SQRT(L982*'Input Parameters'!$E$31))))</f>
        <v>3.3838232009297545E-2</v>
      </c>
      <c r="X982">
        <f t="shared" ca="1" si="119"/>
        <v>1</v>
      </c>
      <c r="Y982" s="7"/>
    </row>
    <row r="983" spans="1:25" ht="15" customHeight="1" x14ac:dyDescent="0.3">
      <c r="A983" s="130">
        <v>976</v>
      </c>
      <c r="B983" s="10">
        <f t="shared" ca="1" si="111"/>
        <v>0.24461848977826595</v>
      </c>
      <c r="C983" s="57">
        <f ca="1">_xlfn.NORM.INV(B983,'Input Parameters'!$E$19,'Input Parameters'!$F$19)</f>
        <v>508.86631290291524</v>
      </c>
      <c r="D983" s="10">
        <f t="shared" ca="1" si="112"/>
        <v>0.86467477674022164</v>
      </c>
      <c r="E983" s="59">
        <f ca="1">IF(_xlfn.NORM.INV(D983,'Input Parameters'!$E$20,'Input Parameters'!$F$20)&lt;3500,3500,IF(_xlfn.NORM.INV(D983,'Input Parameters'!$E$20,'Input Parameters'!$F$20)&gt;5500,5500,_xlfn.NORM.INV(D983,'Input Parameters'!$E$20,'Input Parameters'!$F$20)))</f>
        <v>5500</v>
      </c>
      <c r="F983" s="10">
        <f t="shared" ca="1" si="113"/>
        <v>0.53050543354667279</v>
      </c>
      <c r="G983" s="61">
        <f ca="1">_xlfn.NORM.INV(F983,'Input Parameters'!$E$21,'Input Parameters'!$F$21)</f>
        <v>285.45160794678571</v>
      </c>
      <c r="H983" s="54">
        <f ca="1">EXP(E983*(1/'Input Parameters'!$E$22-1/G983))</f>
        <v>0.60872836667392072</v>
      </c>
      <c r="I983" s="10">
        <f t="shared" ca="1" si="114"/>
        <v>0.57139176463337116</v>
      </c>
      <c r="J983" s="29">
        <f ca="1">_xlfn.BETA.INV(I983,'Input Parameters'!$L$24,'Input Parameters'!$M$24,'Input Parameters'!$J$24,'Input Parameters'!$K$24)</f>
        <v>0.63586384898696058</v>
      </c>
      <c r="K983" s="156">
        <f ca="1">('Input Parameters'!$E$25/'Input Parameters'!$E$31)^$J983</f>
        <v>1.0447425775102005E-2</v>
      </c>
      <c r="L983" s="66">
        <f ca="1">$H983*$C983*'Input Parameters'!$E$23*K983</f>
        <v>3.236208811462582</v>
      </c>
      <c r="M983" s="23">
        <f t="shared" ca="1" si="115"/>
        <v>0.89359327628812013</v>
      </c>
      <c r="N983" s="15">
        <f ca="1">_xlfn.NORM.INV(M983,'Input Parameters'!$E$26,'Input Parameters'!$F$26)</f>
        <v>6.0163194395167818E-2</v>
      </c>
      <c r="O983" s="8">
        <f t="shared" ca="1" si="116"/>
        <v>0.20272148114586808</v>
      </c>
      <c r="P983" s="29">
        <f ca="1">_xlfn.LOGNORM.INV(O983,'Input Parameters'!$H$27,'Input Parameters'!$I$27)</f>
        <v>0.98526232679616887</v>
      </c>
      <c r="Q983" s="10"/>
      <c r="R983" s="15">
        <f>'Input Parameters'!$E$28</f>
        <v>12.7</v>
      </c>
      <c r="S983" s="10">
        <f t="shared" ca="1" si="117"/>
        <v>0.53459280981786894</v>
      </c>
      <c r="T983" s="25">
        <f ca="1">_xlfn.LOGNORM.INV(S983,'Input Parameters'!$H$29,'Input Parameters'!$I$29)</f>
        <v>58.802222305865527</v>
      </c>
      <c r="U983" s="10">
        <f t="shared" ca="1" si="118"/>
        <v>0.68753957188032955</v>
      </c>
      <c r="V983" s="29">
        <f ca="1">IF('Input Parameters'!$D$30="Beta",_xlfn.BETA.INV(U983,'Input Parameters'!$L$30,'Input Parameters'!$M$30,'Input Parameters'!$J$30,'Input Parameters'!$K$30),IF('Input Parameters'!$D$30="LogNorm",_xlfn.LOGNORM.INV(U983,'Input Parameters'!$H$30,'Input Parameters'!$I$30)))</f>
        <v>1.2116677664627957</v>
      </c>
      <c r="W983" s="2">
        <f ca="1">N983+(P983-N983)*(1-ERF((T983-R983)/(2*SQRT(L983*'Input Parameters'!$E$31))))</f>
        <v>0.12488923431459859</v>
      </c>
      <c r="X983">
        <f t="shared" ca="1" si="119"/>
        <v>1</v>
      </c>
      <c r="Y983" s="7"/>
    </row>
    <row r="984" spans="1:25" ht="15" customHeight="1" x14ac:dyDescent="0.3">
      <c r="A984" s="130">
        <v>977</v>
      </c>
      <c r="B984" s="10">
        <f t="shared" ca="1" si="111"/>
        <v>0.70891924361618674</v>
      </c>
      <c r="C984" s="57">
        <f ca="1">_xlfn.NORM.INV(B984,'Input Parameters'!$E$19,'Input Parameters'!$F$19)</f>
        <v>613.79444936851473</v>
      </c>
      <c r="D984" s="10">
        <f t="shared" ca="1" si="112"/>
        <v>0.94878595088232576</v>
      </c>
      <c r="E984" s="59">
        <f ca="1">IF(_xlfn.NORM.INV(D984,'Input Parameters'!$E$20,'Input Parameters'!$F$20)&lt;3500,3500,IF(_xlfn.NORM.INV(D984,'Input Parameters'!$E$20,'Input Parameters'!$F$20)&gt;5500,5500,_xlfn.NORM.INV(D984,'Input Parameters'!$E$20,'Input Parameters'!$F$20)))</f>
        <v>5500</v>
      </c>
      <c r="F984" s="10">
        <f t="shared" ca="1" si="113"/>
        <v>0.94182136833191898</v>
      </c>
      <c r="G984" s="61">
        <f ca="1">_xlfn.NORM.INV(F984,'Input Parameters'!$E$21,'Input Parameters'!$F$21)</f>
        <v>297.19215479587251</v>
      </c>
      <c r="H984" s="54">
        <f ca="1">EXP(E984*(1/'Input Parameters'!$E$22-1/G984))</f>
        <v>1.3031520872667035</v>
      </c>
      <c r="I984" s="10">
        <f t="shared" ca="1" si="114"/>
        <v>0.66753945037167606</v>
      </c>
      <c r="J984" s="29">
        <f ca="1">_xlfn.BETA.INV(I984,'Input Parameters'!$L$24,'Input Parameters'!$M$24,'Input Parameters'!$J$24,'Input Parameters'!$K$24)</f>
        <v>0.67511186202008333</v>
      </c>
      <c r="K984" s="156">
        <f ca="1">('Input Parameters'!$E$25/'Input Parameters'!$E$31)^$J984</f>
        <v>7.8837849810416659E-3</v>
      </c>
      <c r="L984" s="66">
        <f ca="1">$H984*$C984*'Input Parameters'!$E$23*K984</f>
        <v>6.3059835240275968</v>
      </c>
      <c r="M984" s="23">
        <f t="shared" ca="1" si="115"/>
        <v>0.30094541865957025</v>
      </c>
      <c r="N984" s="15">
        <f ca="1">_xlfn.NORM.INV(M984,'Input Parameters'!$E$26,'Input Parameters'!$F$26)</f>
        <v>2.3044650194555386E-2</v>
      </c>
      <c r="O984" s="8">
        <f t="shared" ca="1" si="116"/>
        <v>0.32627221690855146</v>
      </c>
      <c r="P984" s="29">
        <f ca="1">_xlfn.LOGNORM.INV(O984,'Input Parameters'!$H$27,'Input Parameters'!$I$27)</f>
        <v>1.1665201753728498</v>
      </c>
      <c r="Q984" s="10"/>
      <c r="R984" s="15">
        <f>'Input Parameters'!$E$28</f>
        <v>12.7</v>
      </c>
      <c r="S984" s="10">
        <f t="shared" ca="1" si="117"/>
        <v>0.55118921653652875</v>
      </c>
      <c r="T984" s="25">
        <f ca="1">_xlfn.LOGNORM.INV(S984,'Input Parameters'!$H$29,'Input Parameters'!$I$29)</f>
        <v>59.079137463010461</v>
      </c>
      <c r="U984" s="10">
        <f t="shared" ca="1" si="118"/>
        <v>0.47727372087562459</v>
      </c>
      <c r="V984" s="29">
        <f ca="1">IF('Input Parameters'!$D$30="Beta",_xlfn.BETA.INV(U984,'Input Parameters'!$L$30,'Input Parameters'!$M$30,'Input Parameters'!$J$30,'Input Parameters'!$K$30),IF('Input Parameters'!$D$30="LogNorm",_xlfn.LOGNORM.INV(U984,'Input Parameters'!$H$30,'Input Parameters'!$I$30)))</f>
        <v>0.9769988449946625</v>
      </c>
      <c r="W984" s="2">
        <f ca="1">N984+(P984-N984)*(1-ERF((T984-R984)/(2*SQRT(L984*'Input Parameters'!$E$31))))</f>
        <v>0.2420942541450305</v>
      </c>
      <c r="X984">
        <f t="shared" ca="1" si="119"/>
        <v>1</v>
      </c>
      <c r="Y984" s="7"/>
    </row>
    <row r="985" spans="1:25" ht="15" customHeight="1" x14ac:dyDescent="0.3">
      <c r="A985" s="130">
        <v>978</v>
      </c>
      <c r="B985" s="10">
        <f t="shared" ca="1" si="111"/>
        <v>0.5717050872917846</v>
      </c>
      <c r="C985" s="57">
        <f ca="1">_xlfn.NORM.INV(B985,'Input Parameters'!$E$19,'Input Parameters'!$F$19)</f>
        <v>582.57057455153711</v>
      </c>
      <c r="D985" s="10">
        <f t="shared" ca="1" si="112"/>
        <v>5.6822619416928011E-2</v>
      </c>
      <c r="E985" s="59">
        <f ca="1">IF(_xlfn.NORM.INV(D985,'Input Parameters'!$E$20,'Input Parameters'!$F$20)&lt;3500,3500,IF(_xlfn.NORM.INV(D985,'Input Parameters'!$E$20,'Input Parameters'!$F$20)&gt;5500,5500,_xlfn.NORM.INV(D985,'Input Parameters'!$E$20,'Input Parameters'!$F$20)))</f>
        <v>3692.5867175601247</v>
      </c>
      <c r="F985" s="10">
        <f t="shared" ca="1" si="113"/>
        <v>0.41064508353929652</v>
      </c>
      <c r="G985" s="61">
        <f ca="1">_xlfn.NORM.INV(F985,'Input Parameters'!$E$21,'Input Parameters'!$F$21)</f>
        <v>283.07453685112881</v>
      </c>
      <c r="H985" s="54">
        <f ca="1">EXP(E985*(1/'Input Parameters'!$E$22-1/G985))</f>
        <v>0.64282107101906727</v>
      </c>
      <c r="I985" s="10">
        <f t="shared" ca="1" si="114"/>
        <v>0.58541739857360053</v>
      </c>
      <c r="J985" s="29">
        <f ca="1">_xlfn.BETA.INV(I985,'Input Parameters'!$L$24,'Input Parameters'!$M$24,'Input Parameters'!$J$24,'Input Parameters'!$K$24)</f>
        <v>0.6415094695106287</v>
      </c>
      <c r="K985" s="156">
        <f ca="1">('Input Parameters'!$E$25/'Input Parameters'!$E$31)^$J985</f>
        <v>1.0032767463224479E-2</v>
      </c>
      <c r="L985" s="66">
        <f ca="1">$H985*$C985*'Input Parameters'!$E$23*K985</f>
        <v>3.7571574495355069</v>
      </c>
      <c r="M985" s="23">
        <f t="shared" ca="1" si="115"/>
        <v>0.33545204272535434</v>
      </c>
      <c r="N985" s="15">
        <f ca="1">_xlfn.NORM.INV(M985,'Input Parameters'!$E$26,'Input Parameters'!$F$26)</f>
        <v>2.5076941877474897E-2</v>
      </c>
      <c r="O985" s="8">
        <f t="shared" ca="1" si="116"/>
        <v>0.2558252646808058</v>
      </c>
      <c r="P985" s="29">
        <f ca="1">_xlfn.LOGNORM.INV(O985,'Input Parameters'!$H$27,'Input Parameters'!$I$27)</f>
        <v>1.064889395544609</v>
      </c>
      <c r="Q985" s="10"/>
      <c r="R985" s="15">
        <f>'Input Parameters'!$E$28</f>
        <v>12.7</v>
      </c>
      <c r="S985" s="10">
        <f t="shared" ca="1" si="117"/>
        <v>0.87501158761234821</v>
      </c>
      <c r="T985" s="25">
        <f ca="1">_xlfn.LOGNORM.INV(S985,'Input Parameters'!$H$29,'Input Parameters'!$I$29)</f>
        <v>66.260360350376061</v>
      </c>
      <c r="U985" s="10">
        <f t="shared" ca="1" si="118"/>
        <v>0.10098546096997896</v>
      </c>
      <c r="V985" s="29">
        <f ca="1">IF('Input Parameters'!$D$30="Beta",_xlfn.BETA.INV(U985,'Input Parameters'!$L$30,'Input Parameters'!$M$30,'Input Parameters'!$J$30,'Input Parameters'!$K$30),IF('Input Parameters'!$D$30="LogNorm",_xlfn.LOGNORM.INV(U985,'Input Parameters'!$H$30,'Input Parameters'!$I$30)))</f>
        <v>0.60413286763417451</v>
      </c>
      <c r="W985" s="2">
        <f ca="1">N985+(P985-N985)*(1-ERF((T985-R985)/(2*SQRT(L985*'Input Parameters'!$E$31))))</f>
        <v>7.7810955044829086E-2</v>
      </c>
      <c r="X985">
        <f t="shared" ca="1" si="119"/>
        <v>1</v>
      </c>
      <c r="Y985" s="7"/>
    </row>
    <row r="986" spans="1:25" ht="15" customHeight="1" x14ac:dyDescent="0.3">
      <c r="A986" s="130">
        <v>979</v>
      </c>
      <c r="B986" s="10">
        <f t="shared" ca="1" si="111"/>
        <v>0.3018075573944109</v>
      </c>
      <c r="C986" s="57">
        <f ca="1">_xlfn.NORM.INV(B986,'Input Parameters'!$E$19,'Input Parameters'!$F$19)</f>
        <v>523.42685297573519</v>
      </c>
      <c r="D986" s="10">
        <f t="shared" ca="1" si="112"/>
        <v>0.44650038443596529</v>
      </c>
      <c r="E986" s="59">
        <f ca="1">IF(_xlfn.NORM.INV(D986,'Input Parameters'!$E$20,'Input Parameters'!$F$20)&lt;3500,3500,IF(_xlfn.NORM.INV(D986,'Input Parameters'!$E$20,'Input Parameters'!$F$20)&gt;5500,5500,_xlfn.NORM.INV(D986,'Input Parameters'!$E$20,'Input Parameters'!$F$20)))</f>
        <v>4705.8442967572955</v>
      </c>
      <c r="F986" s="10">
        <f t="shared" ca="1" si="113"/>
        <v>0.5157808889327653</v>
      </c>
      <c r="G986" s="61">
        <f ca="1">_xlfn.NORM.INV(F986,'Input Parameters'!$E$21,'Input Parameters'!$F$21)</f>
        <v>285.16099775254258</v>
      </c>
      <c r="H986" s="54">
        <f ca="1">EXP(E986*(1/'Input Parameters'!$E$22-1/G986))</f>
        <v>0.64306462602536762</v>
      </c>
      <c r="I986" s="10">
        <f t="shared" ca="1" si="114"/>
        <v>0.70440102612819755</v>
      </c>
      <c r="J986" s="29">
        <f ca="1">_xlfn.BETA.INV(I986,'Input Parameters'!$L$24,'Input Parameters'!$M$24,'Input Parameters'!$J$24,'Input Parameters'!$K$24)</f>
        <v>0.69076142373473659</v>
      </c>
      <c r="K986" s="156">
        <f ca="1">('Input Parameters'!$E$25/'Input Parameters'!$E$31)^$J986</f>
        <v>7.0466000510421584E-3</v>
      </c>
      <c r="L986" s="66">
        <f ca="1">$H986*$C986*'Input Parameters'!$E$23*K986</f>
        <v>2.371866505279244</v>
      </c>
      <c r="M986" s="23">
        <f t="shared" ca="1" si="115"/>
        <v>8.8001140651965404E-2</v>
      </c>
      <c r="N986" s="15">
        <f ca="1">_xlfn.NORM.INV(M986,'Input Parameters'!$E$26,'Input Parameters'!$F$26)</f>
        <v>5.5834927486403951E-3</v>
      </c>
      <c r="O986" s="8">
        <f t="shared" ca="1" si="116"/>
        <v>0.12872051409458818</v>
      </c>
      <c r="P986" s="29">
        <f ca="1">_xlfn.LOGNORM.INV(O986,'Input Parameters'!$H$27,'Input Parameters'!$I$27)</f>
        <v>0.86260286391697882</v>
      </c>
      <c r="Q986" s="10"/>
      <c r="R986" s="15">
        <f>'Input Parameters'!$E$28</f>
        <v>12.7</v>
      </c>
      <c r="S986" s="10">
        <f t="shared" ca="1" si="117"/>
        <v>0.40567876925292967</v>
      </c>
      <c r="T986" s="25">
        <f ca="1">_xlfn.LOGNORM.INV(S986,'Input Parameters'!$H$29,'Input Parameters'!$I$29)</f>
        <v>56.692120289510633</v>
      </c>
      <c r="U986" s="10">
        <f t="shared" ca="1" si="118"/>
        <v>0.3351661363380759</v>
      </c>
      <c r="V986" s="29">
        <f ca="1">IF('Input Parameters'!$D$30="Beta",_xlfn.BETA.INV(U986,'Input Parameters'!$L$30,'Input Parameters'!$M$30,'Input Parameters'!$J$30,'Input Parameters'!$K$30),IF('Input Parameters'!$D$30="LogNorm",_xlfn.LOGNORM.INV(U986,'Input Parameters'!$H$30,'Input Parameters'!$I$30)))</f>
        <v>0.84479352537867625</v>
      </c>
      <c r="W986" s="2">
        <f ca="1">N986+(P986-N986)*(1-ERF((T986-R986)/(2*SQRT(L986*'Input Parameters'!$E$31))))</f>
        <v>4.2779029027197282E-2</v>
      </c>
      <c r="X986">
        <f t="shared" ca="1" si="119"/>
        <v>1</v>
      </c>
      <c r="Y986" s="7"/>
    </row>
    <row r="987" spans="1:25" ht="15" customHeight="1" x14ac:dyDescent="0.3">
      <c r="A987" s="130">
        <v>980</v>
      </c>
      <c r="B987" s="10">
        <f t="shared" ca="1" si="111"/>
        <v>0.1484621447562875</v>
      </c>
      <c r="C987" s="57">
        <f ca="1">_xlfn.NORM.INV(B987,'Input Parameters'!$E$19,'Input Parameters'!$F$19)</f>
        <v>479.1621205276175</v>
      </c>
      <c r="D987" s="10">
        <f t="shared" ca="1" si="112"/>
        <v>0.96199699529666183</v>
      </c>
      <c r="E987" s="59">
        <f ca="1">IF(_xlfn.NORM.INV(D987,'Input Parameters'!$E$20,'Input Parameters'!$F$20)&lt;3500,3500,IF(_xlfn.NORM.INV(D987,'Input Parameters'!$E$20,'Input Parameters'!$F$20)&gt;5500,5500,_xlfn.NORM.INV(D987,'Input Parameters'!$E$20,'Input Parameters'!$F$20)))</f>
        <v>5500</v>
      </c>
      <c r="F987" s="10">
        <f t="shared" ca="1" si="113"/>
        <v>0.60515383406656098</v>
      </c>
      <c r="G987" s="61">
        <f ca="1">_xlfn.NORM.INV(F987,'Input Parameters'!$E$21,'Input Parameters'!$F$21)</f>
        <v>286.94634184525614</v>
      </c>
      <c r="H987" s="54">
        <f ca="1">EXP(E987*(1/'Input Parameters'!$E$22-1/G987))</f>
        <v>0.67299621212256266</v>
      </c>
      <c r="I987" s="10">
        <f t="shared" ca="1" si="114"/>
        <v>0.42136122439822754</v>
      </c>
      <c r="J987" s="29">
        <f ca="1">_xlfn.BETA.INV(I987,'Input Parameters'!$L$24,'Input Parameters'!$M$24,'Input Parameters'!$J$24,'Input Parameters'!$K$24)</f>
        <v>0.57492419049371823</v>
      </c>
      <c r="K987" s="156">
        <f ca="1">('Input Parameters'!$E$25/'Input Parameters'!$E$31)^$J987</f>
        <v>1.6175684524332989E-2</v>
      </c>
      <c r="L987" s="66">
        <f ca="1">$H987*$C987*'Input Parameters'!$E$23*K987</f>
        <v>5.2162424163417809</v>
      </c>
      <c r="M987" s="23">
        <f t="shared" ca="1" si="115"/>
        <v>0.58911395409237977</v>
      </c>
      <c r="N987" s="15">
        <f ca="1">_xlfn.NORM.INV(M987,'Input Parameters'!$E$26,'Input Parameters'!$F$26)</f>
        <v>3.8730592915894577E-2</v>
      </c>
      <c r="O987" s="8">
        <f t="shared" ca="1" si="116"/>
        <v>0.17514253282492376</v>
      </c>
      <c r="P987" s="29">
        <f ca="1">_xlfn.LOGNORM.INV(O987,'Input Parameters'!$H$27,'Input Parameters'!$I$27)</f>
        <v>0.94174939169665794</v>
      </c>
      <c r="Q987" s="10"/>
      <c r="R987" s="15">
        <f>'Input Parameters'!$E$28</f>
        <v>12.7</v>
      </c>
      <c r="S987" s="10">
        <f t="shared" ca="1" si="117"/>
        <v>0.31903328159668176</v>
      </c>
      <c r="T987" s="25">
        <f ca="1">_xlfn.LOGNORM.INV(S987,'Input Parameters'!$H$29,'Input Parameters'!$I$29)</f>
        <v>55.23618677277922</v>
      </c>
      <c r="U987" s="10">
        <f t="shared" ca="1" si="118"/>
        <v>0.11511968242464798</v>
      </c>
      <c r="V987" s="29">
        <f ca="1">IF('Input Parameters'!$D$30="Beta",_xlfn.BETA.INV(U987,'Input Parameters'!$L$30,'Input Parameters'!$M$30,'Input Parameters'!$J$30,'Input Parameters'!$K$30),IF('Input Parameters'!$D$30="LogNorm",_xlfn.LOGNORM.INV(U987,'Input Parameters'!$H$30,'Input Parameters'!$I$30)))</f>
        <v>0.62256546662283418</v>
      </c>
      <c r="W987" s="2">
        <f ca="1">N987+(P987-N987)*(1-ERF((T987-R987)/(2*SQRT(L987*'Input Parameters'!$E$31))))</f>
        <v>0.20837177177660277</v>
      </c>
      <c r="X987">
        <f t="shared" ca="1" si="119"/>
        <v>1</v>
      </c>
      <c r="Y987" s="7"/>
    </row>
    <row r="988" spans="1:25" ht="15" customHeight="1" x14ac:dyDescent="0.3">
      <c r="A988" s="130">
        <v>981</v>
      </c>
      <c r="B988" s="10">
        <f t="shared" ca="1" si="111"/>
        <v>0.18663469800738419</v>
      </c>
      <c r="C988" s="57">
        <f ca="1">_xlfn.NORM.INV(B988,'Input Parameters'!$E$19,'Input Parameters'!$F$19)</f>
        <v>492.06407353357986</v>
      </c>
      <c r="D988" s="10">
        <f t="shared" ca="1" si="112"/>
        <v>0.62866752872837106</v>
      </c>
      <c r="E988" s="59">
        <f ca="1">IF(_xlfn.NORM.INV(D988,'Input Parameters'!$E$20,'Input Parameters'!$F$20)&lt;3500,3500,IF(_xlfn.NORM.INV(D988,'Input Parameters'!$E$20,'Input Parameters'!$F$20)&gt;5500,5500,_xlfn.NORM.INV(D988,'Input Parameters'!$E$20,'Input Parameters'!$F$20)))</f>
        <v>5029.8284269255764</v>
      </c>
      <c r="F988" s="10">
        <f t="shared" ca="1" si="113"/>
        <v>0.73435169924541421</v>
      </c>
      <c r="G988" s="61">
        <f ca="1">_xlfn.NORM.INV(F988,'Input Parameters'!$E$21,'Input Parameters'!$F$21)</f>
        <v>289.77057977389615</v>
      </c>
      <c r="H988" s="54">
        <f ca="1">EXP(E988*(1/'Input Parameters'!$E$22-1/G988))</f>
        <v>0.82586992349128197</v>
      </c>
      <c r="I988" s="10">
        <f t="shared" ca="1" si="114"/>
        <v>0.95694918917369265</v>
      </c>
      <c r="J988" s="29">
        <f ca="1">_xlfn.BETA.INV(I988,'Input Parameters'!$L$24,'Input Parameters'!$M$24,'Input Parameters'!$J$24,'Input Parameters'!$K$24)</f>
        <v>0.84216611622772664</v>
      </c>
      <c r="K988" s="156">
        <f ca="1">('Input Parameters'!$E$25/'Input Parameters'!$E$31)^$J988</f>
        <v>2.3784201164187917E-3</v>
      </c>
      <c r="L988" s="66">
        <f ca="1">$H988*$C988*'Input Parameters'!$E$23*K988</f>
        <v>0.96654455211225865</v>
      </c>
      <c r="M988" s="23">
        <f t="shared" ca="1" si="115"/>
        <v>0.30862902909247558</v>
      </c>
      <c r="N988" s="15">
        <f ca="1">_xlfn.NORM.INV(M988,'Input Parameters'!$E$26,'Input Parameters'!$F$26)</f>
        <v>2.3505456864854037E-2</v>
      </c>
      <c r="O988" s="8">
        <f t="shared" ca="1" si="116"/>
        <v>0.86889524032023313</v>
      </c>
      <c r="P988" s="29">
        <f ca="1">_xlfn.LOGNORM.INV(O988,'Input Parameters'!$H$27,'Input Parameters'!$I$27)</f>
        <v>2.3378600523516631</v>
      </c>
      <c r="Q988" s="10"/>
      <c r="R988" s="15">
        <f>'Input Parameters'!$E$28</f>
        <v>12.7</v>
      </c>
      <c r="S988" s="10">
        <f t="shared" ca="1" si="117"/>
        <v>0.95511429099667444</v>
      </c>
      <c r="T988" s="25">
        <f ca="1">_xlfn.LOGNORM.INV(S988,'Input Parameters'!$H$29,'Input Parameters'!$I$29)</f>
        <v>70.450855022749593</v>
      </c>
      <c r="U988" s="10">
        <f t="shared" ca="1" si="118"/>
        <v>0.90862128060963332</v>
      </c>
      <c r="V988" s="29">
        <f ca="1">IF('Input Parameters'!$D$30="Beta",_xlfn.BETA.INV(U988,'Input Parameters'!$L$30,'Input Parameters'!$M$30,'Input Parameters'!$J$30,'Input Parameters'!$K$30),IF('Input Parameters'!$D$30="LogNorm",_xlfn.LOGNORM.INV(U988,'Input Parameters'!$H$30,'Input Parameters'!$I$30)))</f>
        <v>1.6897803725329787</v>
      </c>
      <c r="W988" s="2">
        <f ca="1">N988+(P988-N988)*(1-ERF((T988-R988)/(2*SQRT(L988*'Input Parameters'!$E$31))))</f>
        <v>2.3581177501572625E-2</v>
      </c>
      <c r="X988">
        <f t="shared" ca="1" si="119"/>
        <v>1</v>
      </c>
      <c r="Y988" s="7"/>
    </row>
    <row r="989" spans="1:25" ht="15" customHeight="1" x14ac:dyDescent="0.3">
      <c r="A989" s="130">
        <v>982</v>
      </c>
      <c r="B989" s="10">
        <f t="shared" ca="1" si="111"/>
        <v>0.81252226209316869</v>
      </c>
      <c r="C989" s="57">
        <f ca="1">_xlfn.NORM.INV(B989,'Input Parameters'!$E$19,'Input Parameters'!$F$19)</f>
        <v>642.27087347386509</v>
      </c>
      <c r="D989" s="10">
        <f t="shared" ca="1" si="112"/>
        <v>0.58411019045079482</v>
      </c>
      <c r="E989" s="59">
        <f ca="1">IF(_xlfn.NORM.INV(D989,'Input Parameters'!$E$20,'Input Parameters'!$F$20)&lt;3500,3500,IF(_xlfn.NORM.INV(D989,'Input Parameters'!$E$20,'Input Parameters'!$F$20)&gt;5500,5500,_xlfn.NORM.INV(D989,'Input Parameters'!$E$20,'Input Parameters'!$F$20)))</f>
        <v>4948.6937890783929</v>
      </c>
      <c r="F989" s="10">
        <f t="shared" ca="1" si="113"/>
        <v>0.48603062476413572</v>
      </c>
      <c r="G989" s="61">
        <f ca="1">_xlfn.NORM.INV(F989,'Input Parameters'!$E$21,'Input Parameters'!$F$21)</f>
        <v>284.57471772915954</v>
      </c>
      <c r="H989" s="54">
        <f ca="1">EXP(E989*(1/'Input Parameters'!$E$22-1/G989))</f>
        <v>0.60650195690625031</v>
      </c>
      <c r="I989" s="10">
        <f t="shared" ca="1" si="114"/>
        <v>0.95495714235540918</v>
      </c>
      <c r="J989" s="29">
        <f ca="1">_xlfn.BETA.INV(I989,'Input Parameters'!$L$24,'Input Parameters'!$M$24,'Input Parameters'!$J$24,'Input Parameters'!$K$24)</f>
        <v>0.83991410239215591</v>
      </c>
      <c r="K989" s="156">
        <f ca="1">('Input Parameters'!$E$25/'Input Parameters'!$E$31)^$J989</f>
        <v>2.4171553640431049E-3</v>
      </c>
      <c r="L989" s="66">
        <f ca="1">$H989*$C989*'Input Parameters'!$E$23*K989</f>
        <v>0.94157517539229663</v>
      </c>
      <c r="M989" s="23">
        <f t="shared" ca="1" si="115"/>
        <v>8.1581326334828619E-2</v>
      </c>
      <c r="N989" s="15">
        <f ca="1">_xlfn.NORM.INV(M989,'Input Parameters'!$E$26,'Input Parameters'!$F$26)</f>
        <v>4.7152204637608761E-3</v>
      </c>
      <c r="O989" s="8">
        <f t="shared" ca="1" si="116"/>
        <v>1.7002423810840162E-2</v>
      </c>
      <c r="P989" s="29">
        <f ca="1">_xlfn.LOGNORM.INV(O989,'Input Parameters'!$H$27,'Input Parameters'!$I$27)</f>
        <v>0.55726989848900743</v>
      </c>
      <c r="Q989" s="10"/>
      <c r="R989" s="15">
        <f>'Input Parameters'!$E$28</f>
        <v>12.7</v>
      </c>
      <c r="S989" s="10">
        <f t="shared" ca="1" si="117"/>
        <v>0.26336411425508843</v>
      </c>
      <c r="T989" s="25">
        <f ca="1">_xlfn.LOGNORM.INV(S989,'Input Parameters'!$H$29,'Input Parameters'!$I$29)</f>
        <v>54.236936399764176</v>
      </c>
      <c r="U989" s="10">
        <f t="shared" ca="1" si="118"/>
        <v>0.3013901171173039</v>
      </c>
      <c r="V989" s="29">
        <f ca="1">IF('Input Parameters'!$D$30="Beta",_xlfn.BETA.INV(U989,'Input Parameters'!$L$30,'Input Parameters'!$M$30,'Input Parameters'!$J$30,'Input Parameters'!$K$30),IF('Input Parameters'!$D$30="LogNorm",_xlfn.LOGNORM.INV(U989,'Input Parameters'!$H$30,'Input Parameters'!$I$30)))</f>
        <v>0.81382225241060135</v>
      </c>
      <c r="W989" s="2">
        <f ca="1">N989+(P989-N989)*(1-ERF((T989-R989)/(2*SQRT(L989*'Input Parameters'!$E$31))))</f>
        <v>6.0806410242669352E-3</v>
      </c>
      <c r="X989">
        <f t="shared" ca="1" si="119"/>
        <v>1</v>
      </c>
      <c r="Y989" s="7"/>
    </row>
    <row r="990" spans="1:25" ht="15" customHeight="1" x14ac:dyDescent="0.3">
      <c r="A990" s="130">
        <v>983</v>
      </c>
      <c r="B990" s="10">
        <f t="shared" ca="1" si="111"/>
        <v>0.91558318065111888</v>
      </c>
      <c r="C990" s="57">
        <f ca="1">_xlfn.NORM.INV(B990,'Input Parameters'!$E$19,'Input Parameters'!$F$19)</f>
        <v>683.56872339445238</v>
      </c>
      <c r="D990" s="10">
        <f t="shared" ca="1" si="112"/>
        <v>0.12269359389272494</v>
      </c>
      <c r="E990" s="59">
        <f ca="1">IF(_xlfn.NORM.INV(D990,'Input Parameters'!$E$20,'Input Parameters'!$F$20)&lt;3500,3500,IF(_xlfn.NORM.INV(D990,'Input Parameters'!$E$20,'Input Parameters'!$F$20)&gt;5500,5500,_xlfn.NORM.INV(D990,'Input Parameters'!$E$20,'Input Parameters'!$F$20)))</f>
        <v>3986.861406580897</v>
      </c>
      <c r="F990" s="10">
        <f t="shared" ca="1" si="113"/>
        <v>0.52240903209344469</v>
      </c>
      <c r="G990" s="61">
        <f ca="1">_xlfn.NORM.INV(F990,'Input Parameters'!$E$21,'Input Parameters'!$F$21)</f>
        <v>285.29173738077378</v>
      </c>
      <c r="H990" s="54">
        <f ca="1">EXP(E990*(1/'Input Parameters'!$E$22-1/G990))</f>
        <v>0.69236165900009994</v>
      </c>
      <c r="I990" s="10">
        <f t="shared" ca="1" si="114"/>
        <v>5.0786128755337057E-2</v>
      </c>
      <c r="J990" s="29">
        <f ca="1">_xlfn.BETA.INV(I990,'Input Parameters'!$L$24,'Input Parameters'!$M$24,'Input Parameters'!$J$24,'Input Parameters'!$K$24)</f>
        <v>0.34192054350247675</v>
      </c>
      <c r="K990" s="156">
        <f ca="1">('Input Parameters'!$E$25/'Input Parameters'!$E$31)^$J990</f>
        <v>8.6053736273842996E-2</v>
      </c>
      <c r="L990" s="66">
        <f ca="1">$H990*$C990*'Input Parameters'!$E$23*K990</f>
        <v>40.727234812221667</v>
      </c>
      <c r="M990" s="23">
        <f t="shared" ca="1" si="115"/>
        <v>0.18886190531379343</v>
      </c>
      <c r="N990" s="15">
        <f ca="1">_xlfn.NORM.INV(M990,'Input Parameters'!$E$26,'Input Parameters'!$F$26)</f>
        <v>1.5475941881352633E-2</v>
      </c>
      <c r="O990" s="8">
        <f t="shared" ca="1" si="116"/>
        <v>0.42829059034803618</v>
      </c>
      <c r="P990" s="29">
        <f ca="1">_xlfn.LOGNORM.INV(O990,'Input Parameters'!$H$27,'Input Parameters'!$I$27)</f>
        <v>1.3142365233968722</v>
      </c>
      <c r="Q990" s="10"/>
      <c r="R990" s="15">
        <f>'Input Parameters'!$E$28</f>
        <v>12.7</v>
      </c>
      <c r="S990" s="10">
        <f t="shared" ca="1" si="117"/>
        <v>0.47889461183136017</v>
      </c>
      <c r="T990" s="25">
        <f ca="1">_xlfn.LOGNORM.INV(S990,'Input Parameters'!$H$29,'Input Parameters'!$I$29)</f>
        <v>57.886815671484044</v>
      </c>
      <c r="U990" s="10">
        <f t="shared" ca="1" si="118"/>
        <v>7.5630236120184935E-2</v>
      </c>
      <c r="V990" s="29">
        <f ca="1">IF('Input Parameters'!$D$30="Beta",_xlfn.BETA.INV(U990,'Input Parameters'!$L$30,'Input Parameters'!$M$30,'Input Parameters'!$J$30,'Input Parameters'!$K$30),IF('Input Parameters'!$D$30="LogNorm",_xlfn.LOGNORM.INV(U990,'Input Parameters'!$H$30,'Input Parameters'!$I$30)))</f>
        <v>0.56738560918670844</v>
      </c>
      <c r="W990" s="2">
        <f ca="1">N990+(P990-N990)*(1-ERF((T990-R990)/(2*SQRT(L990*'Input Parameters'!$E$31))))</f>
        <v>0.81629326382402989</v>
      </c>
      <c r="X990">
        <f t="shared" ca="1" si="119"/>
        <v>0</v>
      </c>
      <c r="Y990" s="7"/>
    </row>
    <row r="991" spans="1:25" ht="15" customHeight="1" x14ac:dyDescent="0.3">
      <c r="A991" s="130">
        <v>984</v>
      </c>
      <c r="B991" s="10">
        <f t="shared" ca="1" si="111"/>
        <v>0.26157806323540211</v>
      </c>
      <c r="C991" s="57">
        <f ca="1">_xlfn.NORM.INV(B991,'Input Parameters'!$E$19,'Input Parameters'!$F$19)</f>
        <v>513.34777223386288</v>
      </c>
      <c r="D991" s="10">
        <f t="shared" ca="1" si="112"/>
        <v>0.29755397881552004</v>
      </c>
      <c r="E991" s="59">
        <f ca="1">IF(_xlfn.NORM.INV(D991,'Input Parameters'!$E$20,'Input Parameters'!$F$20)&lt;3500,3500,IF(_xlfn.NORM.INV(D991,'Input Parameters'!$E$20,'Input Parameters'!$F$20)&gt;5500,5500,_xlfn.NORM.INV(D991,'Input Parameters'!$E$20,'Input Parameters'!$F$20)))</f>
        <v>4427.9859868264084</v>
      </c>
      <c r="F991" s="10">
        <f t="shared" ca="1" si="113"/>
        <v>0.45688899045145148</v>
      </c>
      <c r="G991" s="61">
        <f ca="1">_xlfn.NORM.INV(F991,'Input Parameters'!$E$21,'Input Parameters'!$F$21)</f>
        <v>283.99896273886969</v>
      </c>
      <c r="H991" s="54">
        <f ca="1">EXP(E991*(1/'Input Parameters'!$E$22-1/G991))</f>
        <v>0.61941689261082222</v>
      </c>
      <c r="I991" s="10">
        <f t="shared" ca="1" si="114"/>
        <v>0.78267194510511673</v>
      </c>
      <c r="J991" s="29">
        <f ca="1">_xlfn.BETA.INV(I991,'Input Parameters'!$L$24,'Input Parameters'!$M$24,'Input Parameters'!$J$24,'Input Parameters'!$K$24)</f>
        <v>0.72626008025194089</v>
      </c>
      <c r="K991" s="156">
        <f ca="1">('Input Parameters'!$E$25/'Input Parameters'!$E$31)^$J991</f>
        <v>5.4624310148634258E-3</v>
      </c>
      <c r="L991" s="66">
        <f ca="1">$H991*$C991*'Input Parameters'!$E$23*K991</f>
        <v>1.7369235042731295</v>
      </c>
      <c r="M991" s="23">
        <f t="shared" ca="1" si="115"/>
        <v>0.52374049926096911</v>
      </c>
      <c r="N991" s="15">
        <f ca="1">_xlfn.NORM.INV(M991,'Input Parameters'!$E$26,'Input Parameters'!$F$26)</f>
        <v>3.5250419233359642E-2</v>
      </c>
      <c r="O991" s="8">
        <f t="shared" ca="1" si="116"/>
        <v>9.2746671697911176E-2</v>
      </c>
      <c r="P991" s="29">
        <f ca="1">_xlfn.LOGNORM.INV(O991,'Input Parameters'!$H$27,'Input Parameters'!$I$27)</f>
        <v>0.79250764699469112</v>
      </c>
      <c r="Q991" s="10"/>
      <c r="R991" s="15">
        <f>'Input Parameters'!$E$28</f>
        <v>12.7</v>
      </c>
      <c r="S991" s="10">
        <f t="shared" ca="1" si="117"/>
        <v>4.5748171455866071E-2</v>
      </c>
      <c r="T991" s="25">
        <f ca="1">_xlfn.LOGNORM.INV(S991,'Input Parameters'!$H$29,'Input Parameters'!$I$29)</f>
        <v>48.180991596583524</v>
      </c>
      <c r="U991" s="10">
        <f t="shared" ca="1" si="118"/>
        <v>0.37946467938993589</v>
      </c>
      <c r="V991" s="29">
        <f ca="1">IF('Input Parameters'!$D$30="Beta",_xlfn.BETA.INV(U991,'Input Parameters'!$L$30,'Input Parameters'!$M$30,'Input Parameters'!$J$30,'Input Parameters'!$K$30),IF('Input Parameters'!$D$30="LogNorm",_xlfn.LOGNORM.INV(U991,'Input Parameters'!$H$30,'Input Parameters'!$I$30)))</f>
        <v>0.8853140890184299</v>
      </c>
      <c r="W991" s="2">
        <f ca="1">N991+(P991-N991)*(1-ERF((T991-R991)/(2*SQRT(L991*'Input Parameters'!$E$31))))</f>
        <v>7.8379168856301348E-2</v>
      </c>
      <c r="X991">
        <f t="shared" ca="1" si="119"/>
        <v>1</v>
      </c>
      <c r="Y991" s="7"/>
    </row>
    <row r="992" spans="1:25" ht="15" customHeight="1" x14ac:dyDescent="0.3">
      <c r="A992" s="130">
        <v>985</v>
      </c>
      <c r="B992" s="10">
        <f t="shared" ca="1" si="111"/>
        <v>0.74982013007534665</v>
      </c>
      <c r="C992" s="57">
        <f ca="1">_xlfn.NORM.INV(B992,'Input Parameters'!$E$19,'Input Parameters'!$F$19)</f>
        <v>624.24656378726411</v>
      </c>
      <c r="D992" s="10">
        <f t="shared" ca="1" si="112"/>
        <v>0.52338105437557558</v>
      </c>
      <c r="E992" s="59">
        <f ca="1">IF(_xlfn.NORM.INV(D992,'Input Parameters'!$E$20,'Input Parameters'!$F$20)&lt;3500,3500,IF(_xlfn.NORM.INV(D992,'Input Parameters'!$E$20,'Input Parameters'!$F$20)&gt;5500,5500,_xlfn.NORM.INV(D992,'Input Parameters'!$E$20,'Input Parameters'!$F$20)))</f>
        <v>4841.048842658528</v>
      </c>
      <c r="F992" s="10">
        <f t="shared" ca="1" si="113"/>
        <v>0.91910948581529306</v>
      </c>
      <c r="G992" s="61">
        <f ca="1">_xlfn.NORM.INV(F992,'Input Parameters'!$E$21,'Input Parameters'!$F$21)</f>
        <v>295.8469776263737</v>
      </c>
      <c r="H992" s="54">
        <f ca="1">EXP(E992*(1/'Input Parameters'!$E$22-1/G992))</f>
        <v>1.1723343572633282</v>
      </c>
      <c r="I992" s="10">
        <f t="shared" ca="1" si="114"/>
        <v>0.89283708052029387</v>
      </c>
      <c r="J992" s="29">
        <f ca="1">_xlfn.BETA.INV(I992,'Input Parameters'!$L$24,'Input Parameters'!$M$24,'Input Parameters'!$J$24,'Input Parameters'!$K$24)</f>
        <v>0.78765675472404506</v>
      </c>
      <c r="K992" s="156">
        <f ca="1">('Input Parameters'!$E$25/'Input Parameters'!$E$31)^$J992</f>
        <v>3.5164851609200184E-3</v>
      </c>
      <c r="L992" s="66">
        <f ca="1">$H992*$C992*'Input Parameters'!$E$23*K992</f>
        <v>2.5734541937930024</v>
      </c>
      <c r="M992" s="23">
        <f t="shared" ca="1" si="115"/>
        <v>0.81756452372900723</v>
      </c>
      <c r="N992" s="15">
        <f ca="1">_xlfn.NORM.INV(M992,'Input Parameters'!$E$26,'Input Parameters'!$F$26)</f>
        <v>5.3028575073604436E-2</v>
      </c>
      <c r="O992" s="8">
        <f t="shared" ca="1" si="116"/>
        <v>0.41780343329557612</v>
      </c>
      <c r="P992" s="29">
        <f ca="1">_xlfn.LOGNORM.INV(O992,'Input Parameters'!$H$27,'Input Parameters'!$I$27)</f>
        <v>1.2987529399137254</v>
      </c>
      <c r="Q992" s="10"/>
      <c r="R992" s="15">
        <f>'Input Parameters'!$E$28</f>
        <v>12.7</v>
      </c>
      <c r="S992" s="10">
        <f t="shared" ca="1" si="117"/>
        <v>0.43700458601136127</v>
      </c>
      <c r="T992" s="25">
        <f ca="1">_xlfn.LOGNORM.INV(S992,'Input Parameters'!$H$29,'Input Parameters'!$I$29)</f>
        <v>57.204301781055079</v>
      </c>
      <c r="U992" s="10">
        <f t="shared" ca="1" si="118"/>
        <v>0.35811488489116738</v>
      </c>
      <c r="V992" s="29">
        <f ca="1">IF('Input Parameters'!$D$30="Beta",_xlfn.BETA.INV(U992,'Input Parameters'!$L$30,'Input Parameters'!$M$30,'Input Parameters'!$J$30,'Input Parameters'!$K$30),IF('Input Parameters'!$D$30="LogNorm",_xlfn.LOGNORM.INV(U992,'Input Parameters'!$H$30,'Input Parameters'!$I$30)))</f>
        <v>0.86576762271395258</v>
      </c>
      <c r="W992" s="2">
        <f ca="1">N992+(P992-N992)*(1-ERF((T992-R992)/(2*SQRT(L992*'Input Parameters'!$E$31))))</f>
        <v>0.1150649403141049</v>
      </c>
      <c r="X992">
        <f t="shared" ca="1" si="119"/>
        <v>1</v>
      </c>
      <c r="Y992" s="7"/>
    </row>
    <row r="993" spans="1:25" ht="15" customHeight="1" x14ac:dyDescent="0.3">
      <c r="A993" s="130">
        <v>986</v>
      </c>
      <c r="B993" s="10">
        <f t="shared" ca="1" si="111"/>
        <v>0.79632097557473347</v>
      </c>
      <c r="C993" s="57">
        <f ca="1">_xlfn.NORM.INV(B993,'Input Parameters'!$E$19,'Input Parameters'!$F$19)</f>
        <v>637.31263055023169</v>
      </c>
      <c r="D993" s="10">
        <f t="shared" ca="1" si="112"/>
        <v>0.94953160192306585</v>
      </c>
      <c r="E993" s="59">
        <f ca="1">IF(_xlfn.NORM.INV(D993,'Input Parameters'!$E$20,'Input Parameters'!$F$20)&lt;3500,3500,IF(_xlfn.NORM.INV(D993,'Input Parameters'!$E$20,'Input Parameters'!$F$20)&gt;5500,5500,_xlfn.NORM.INV(D993,'Input Parameters'!$E$20,'Input Parameters'!$F$20)))</f>
        <v>5500</v>
      </c>
      <c r="F993" s="10">
        <f t="shared" ca="1" si="113"/>
        <v>0.66328255870094854</v>
      </c>
      <c r="G993" s="61">
        <f ca="1">_xlfn.NORM.INV(F993,'Input Parameters'!$E$21,'Input Parameters'!$F$21)</f>
        <v>288.16250691291845</v>
      </c>
      <c r="H993" s="54">
        <f ca="1">EXP(E993*(1/'Input Parameters'!$E$22-1/G993))</f>
        <v>0.72970025384598203</v>
      </c>
      <c r="I993" s="10">
        <f t="shared" ca="1" si="114"/>
        <v>0.49015592145461573</v>
      </c>
      <c r="J993" s="29">
        <f ca="1">_xlfn.BETA.INV(I993,'Input Parameters'!$L$24,'Input Parameters'!$M$24,'Input Parameters'!$J$24,'Input Parameters'!$K$24)</f>
        <v>0.60318201990172549</v>
      </c>
      <c r="K993" s="156">
        <f ca="1">('Input Parameters'!$E$25/'Input Parameters'!$E$31)^$J993</f>
        <v>1.3207703680081671E-2</v>
      </c>
      <c r="L993" s="66">
        <f ca="1">$H993*$C993*'Input Parameters'!$E$23*K993</f>
        <v>6.1422054602126419</v>
      </c>
      <c r="M993" s="23">
        <f t="shared" ca="1" si="115"/>
        <v>5.9490895468019445E-2</v>
      </c>
      <c r="N993" s="15">
        <f ca="1">_xlfn.NORM.INV(M993,'Input Parameters'!$E$26,'Input Parameters'!$F$26)</f>
        <v>1.2597054924669976E-3</v>
      </c>
      <c r="O993" s="8">
        <f t="shared" ca="1" si="116"/>
        <v>0.76870597253383999</v>
      </c>
      <c r="P993" s="29">
        <f ca="1">_xlfn.LOGNORM.INV(O993,'Input Parameters'!$H$27,'Input Parameters'!$I$27)</f>
        <v>1.9703346625441231</v>
      </c>
      <c r="Q993" s="10"/>
      <c r="R993" s="15">
        <f>'Input Parameters'!$E$28</f>
        <v>12.7</v>
      </c>
      <c r="S993" s="10">
        <f t="shared" ca="1" si="117"/>
        <v>0.11234226830413052</v>
      </c>
      <c r="T993" s="25">
        <f ca="1">_xlfn.LOGNORM.INV(S993,'Input Parameters'!$H$29,'Input Parameters'!$I$29)</f>
        <v>50.811045120612498</v>
      </c>
      <c r="U993" s="10">
        <f t="shared" ca="1" si="118"/>
        <v>0.93610083916978259</v>
      </c>
      <c r="V993" s="29">
        <f ca="1">IF('Input Parameters'!$D$30="Beta",_xlfn.BETA.INV(U993,'Input Parameters'!$L$30,'Input Parameters'!$M$30,'Input Parameters'!$J$30,'Input Parameters'!$K$30),IF('Input Parameters'!$D$30="LogNorm",_xlfn.LOGNORM.INV(U993,'Input Parameters'!$H$30,'Input Parameters'!$I$30)))</f>
        <v>1.8216320323303112</v>
      </c>
      <c r="W993" s="2">
        <f ca="1">N993+(P993-N993)*(1-ERF((T993-R993)/(2*SQRT(L993*'Input Parameters'!$E$31))))</f>
        <v>0.54645199634218944</v>
      </c>
      <c r="X993">
        <f t="shared" ca="1" si="119"/>
        <v>1</v>
      </c>
      <c r="Y993" s="7"/>
    </row>
    <row r="994" spans="1:25" ht="15" customHeight="1" x14ac:dyDescent="0.3">
      <c r="A994" s="130">
        <v>987</v>
      </c>
      <c r="B994" s="10">
        <f t="shared" ca="1" si="111"/>
        <v>0.71333708898426673</v>
      </c>
      <c r="C994" s="57">
        <f ca="1">_xlfn.NORM.INV(B994,'Input Parameters'!$E$19,'Input Parameters'!$F$19)</f>
        <v>614.88703437699678</v>
      </c>
      <c r="D994" s="10">
        <f t="shared" ca="1" si="112"/>
        <v>0.90172806167851272</v>
      </c>
      <c r="E994" s="59">
        <f ca="1">IF(_xlfn.NORM.INV(D994,'Input Parameters'!$E$20,'Input Parameters'!$F$20)&lt;3500,3500,IF(_xlfn.NORM.INV(D994,'Input Parameters'!$E$20,'Input Parameters'!$F$20)&gt;5500,5500,_xlfn.NORM.INV(D994,'Input Parameters'!$E$20,'Input Parameters'!$F$20)))</f>
        <v>5500</v>
      </c>
      <c r="F994" s="10">
        <f t="shared" ca="1" si="113"/>
        <v>0.6982430733982391</v>
      </c>
      <c r="G994" s="61">
        <f ca="1">_xlfn.NORM.INV(F994,'Input Parameters'!$E$21,'Input Parameters'!$F$21)</f>
        <v>288.93212300162094</v>
      </c>
      <c r="H994" s="54">
        <f ca="1">EXP(E994*(1/'Input Parameters'!$E$22-1/G994))</f>
        <v>0.76775725007888873</v>
      </c>
      <c r="I994" s="10">
        <f t="shared" ca="1" si="114"/>
        <v>0.51612172288817582</v>
      </c>
      <c r="J994" s="29">
        <f ca="1">_xlfn.BETA.INV(I994,'Input Parameters'!$L$24,'Input Parameters'!$M$24,'Input Parameters'!$J$24,'Input Parameters'!$K$24)</f>
        <v>0.6136602318384119</v>
      </c>
      <c r="K994" s="156">
        <f ca="1">('Input Parameters'!$E$25/'Input Parameters'!$E$31)^$J994</f>
        <v>1.2251327740155761E-2</v>
      </c>
      <c r="L994" s="66">
        <f ca="1">$H994*$C994*'Input Parameters'!$E$23*K994</f>
        <v>5.7836555429802736</v>
      </c>
      <c r="M994" s="23">
        <f t="shared" ca="1" si="115"/>
        <v>0.49427293404389316</v>
      </c>
      <c r="N994" s="15">
        <f ca="1">_xlfn.NORM.INV(M994,'Input Parameters'!$E$26,'Input Parameters'!$F$26)</f>
        <v>3.3698521510046112E-2</v>
      </c>
      <c r="O994" s="8">
        <f t="shared" ca="1" si="116"/>
        <v>0.46078375565602547</v>
      </c>
      <c r="P994" s="29">
        <f ca="1">_xlfn.LOGNORM.INV(O994,'Input Parameters'!$H$27,'Input Parameters'!$I$27)</f>
        <v>1.3629512427649624</v>
      </c>
      <c r="Q994" s="10"/>
      <c r="R994" s="15">
        <f>'Input Parameters'!$E$28</f>
        <v>12.7</v>
      </c>
      <c r="S994" s="10">
        <f t="shared" ca="1" si="117"/>
        <v>0.41116124350916061</v>
      </c>
      <c r="T994" s="25">
        <f ca="1">_xlfn.LOGNORM.INV(S994,'Input Parameters'!$H$29,'Input Parameters'!$I$29)</f>
        <v>56.78204153154028</v>
      </c>
      <c r="U994" s="10">
        <f t="shared" ca="1" si="118"/>
        <v>8.9638165256649249E-2</v>
      </c>
      <c r="V994" s="29">
        <f ca="1">IF('Input Parameters'!$D$30="Beta",_xlfn.BETA.INV(U994,'Input Parameters'!$L$30,'Input Parameters'!$M$30,'Input Parameters'!$J$30,'Input Parameters'!$K$30),IF('Input Parameters'!$D$30="LogNorm",_xlfn.LOGNORM.INV(U994,'Input Parameters'!$H$30,'Input Parameters'!$I$30)))</f>
        <v>0.58837300913283508</v>
      </c>
      <c r="W994" s="2">
        <f ca="1">N994+(P994-N994)*(1-ERF((T994-R994)/(2*SQRT(L994*'Input Parameters'!$E$31))))</f>
        <v>0.29281488294548941</v>
      </c>
      <c r="X994">
        <f t="shared" ca="1" si="119"/>
        <v>1</v>
      </c>
      <c r="Y994" s="7"/>
    </row>
    <row r="995" spans="1:25" ht="15" customHeight="1" x14ac:dyDescent="0.3">
      <c r="A995" s="130">
        <v>988</v>
      </c>
      <c r="B995" s="10">
        <f t="shared" ca="1" si="111"/>
        <v>0.75516640675978208</v>
      </c>
      <c r="C995" s="57">
        <f ca="1">_xlfn.NORM.INV(B995,'Input Parameters'!$E$19,'Input Parameters'!$F$19)</f>
        <v>625.67583329143156</v>
      </c>
      <c r="D995" s="10">
        <f t="shared" ca="1" si="112"/>
        <v>7.0510621562762998E-2</v>
      </c>
      <c r="E995" s="59">
        <f ca="1">IF(_xlfn.NORM.INV(D995,'Input Parameters'!$E$20,'Input Parameters'!$F$20)&lt;3500,3500,IF(_xlfn.NORM.INV(D995,'Input Parameters'!$E$20,'Input Parameters'!$F$20)&gt;5500,5500,_xlfn.NORM.INV(D995,'Input Parameters'!$E$20,'Input Parameters'!$F$20)))</f>
        <v>3769.6009475783576</v>
      </c>
      <c r="F995" s="10">
        <f t="shared" ca="1" si="113"/>
        <v>0.20687393335319171</v>
      </c>
      <c r="G995" s="61">
        <f ca="1">_xlfn.NORM.INV(F995,'Input Parameters'!$E$21,'Input Parameters'!$F$21)</f>
        <v>278.42589625665539</v>
      </c>
      <c r="H995" s="54">
        <f ca="1">EXP(E995*(1/'Input Parameters'!$E$22-1/G995))</f>
        <v>0.50995047086329715</v>
      </c>
      <c r="I995" s="10">
        <f t="shared" ca="1" si="114"/>
        <v>0.21374641204229305</v>
      </c>
      <c r="J995" s="29">
        <f ca="1">_xlfn.BETA.INV(I995,'Input Parameters'!$L$24,'Input Parameters'!$M$24,'Input Parameters'!$J$24,'Input Parameters'!$K$24)</f>
        <v>0.47660567097960616</v>
      </c>
      <c r="K995" s="156">
        <f ca="1">('Input Parameters'!$E$25/'Input Parameters'!$E$31)^$J995</f>
        <v>3.2746685521727548E-2</v>
      </c>
      <c r="L995" s="66">
        <f ca="1">$H995*$C995*'Input Parameters'!$E$23*K995</f>
        <v>10.448278180124012</v>
      </c>
      <c r="M995" s="23">
        <f t="shared" ca="1" si="115"/>
        <v>0.69150768102115157</v>
      </c>
      <c r="N995" s="15">
        <f ca="1">_xlfn.NORM.INV(M995,'Input Parameters'!$E$26,'Input Parameters'!$F$26)</f>
        <v>4.4502697355047721E-2</v>
      </c>
      <c r="O995" s="8">
        <f t="shared" ca="1" si="116"/>
        <v>0.73211867156103116</v>
      </c>
      <c r="P995" s="29">
        <f ca="1">_xlfn.LOGNORM.INV(O995,'Input Parameters'!$H$27,'Input Parameters'!$I$27)</f>
        <v>1.8722997745691996</v>
      </c>
      <c r="Q995" s="10"/>
      <c r="R995" s="15">
        <f>'Input Parameters'!$E$28</f>
        <v>12.7</v>
      </c>
      <c r="S995" s="10">
        <f t="shared" ca="1" si="117"/>
        <v>2.8934664099825591E-2</v>
      </c>
      <c r="T995" s="25">
        <f ca="1">_xlfn.LOGNORM.INV(S995,'Input Parameters'!$H$29,'Input Parameters'!$I$29)</f>
        <v>47.062895356613339</v>
      </c>
      <c r="U995" s="10">
        <f t="shared" ca="1" si="118"/>
        <v>0.89634915599898501</v>
      </c>
      <c r="V995" s="29">
        <f ca="1">IF('Input Parameters'!$D$30="Beta",_xlfn.BETA.INV(U995,'Input Parameters'!$L$30,'Input Parameters'!$M$30,'Input Parameters'!$J$30,'Input Parameters'!$K$30),IF('Input Parameters'!$D$30="LogNorm",_xlfn.LOGNORM.INV(U995,'Input Parameters'!$H$30,'Input Parameters'!$I$30)))</f>
        <v>1.6429354064452835</v>
      </c>
      <c r="W995" s="2">
        <f ca="1">N995+(P995-N995)*(1-ERF((T995-R995)/(2*SQRT(L995*'Input Parameters'!$E$31))))</f>
        <v>0.87107517828484038</v>
      </c>
      <c r="X995">
        <f t="shared" ca="1" si="119"/>
        <v>1</v>
      </c>
      <c r="Y995" s="7"/>
    </row>
    <row r="996" spans="1:25" ht="15" customHeight="1" x14ac:dyDescent="0.3">
      <c r="A996" s="130">
        <v>989</v>
      </c>
      <c r="B996" s="10">
        <f t="shared" ca="1" si="111"/>
        <v>0.38336460994470556</v>
      </c>
      <c r="C996" s="57">
        <f ca="1">_xlfn.NORM.INV(B996,'Input Parameters'!$E$19,'Input Parameters'!$F$19)</f>
        <v>542.23257546407763</v>
      </c>
      <c r="D996" s="10">
        <f t="shared" ca="1" si="112"/>
        <v>0.33545486005446956</v>
      </c>
      <c r="E996" s="59">
        <f ca="1">IF(_xlfn.NORM.INV(D996,'Input Parameters'!$E$20,'Input Parameters'!$F$20)&lt;3500,3500,IF(_xlfn.NORM.INV(D996,'Input Parameters'!$E$20,'Input Parameters'!$F$20)&gt;5500,5500,_xlfn.NORM.INV(D996,'Input Parameters'!$E$20,'Input Parameters'!$F$20)))</f>
        <v>4502.5701396569439</v>
      </c>
      <c r="F996" s="10">
        <f t="shared" ca="1" si="113"/>
        <v>0.16591163005720466</v>
      </c>
      <c r="G996" s="61">
        <f ca="1">_xlfn.NORM.INV(F996,'Input Parameters'!$E$21,'Input Parameters'!$F$21)</f>
        <v>277.22227915293183</v>
      </c>
      <c r="H996" s="54">
        <f ca="1">EXP(E996*(1/'Input Parameters'!$E$22-1/G996))</f>
        <v>0.41702919116295256</v>
      </c>
      <c r="I996" s="10">
        <f t="shared" ca="1" si="114"/>
        <v>0.52307927337071014</v>
      </c>
      <c r="J996" s="29">
        <f ca="1">_xlfn.BETA.INV(I996,'Input Parameters'!$L$24,'Input Parameters'!$M$24,'Input Parameters'!$J$24,'Input Parameters'!$K$24)</f>
        <v>0.61645888616603761</v>
      </c>
      <c r="K996" s="156">
        <f ca="1">('Input Parameters'!$E$25/'Input Parameters'!$E$31)^$J996</f>
        <v>1.2007819201090906E-2</v>
      </c>
      <c r="L996" s="66">
        <f ca="1">$H996*$C996*'Input Parameters'!$E$23*K996</f>
        <v>2.7152898794338176</v>
      </c>
      <c r="M996" s="23">
        <f t="shared" ca="1" si="115"/>
        <v>0.72536083252351913</v>
      </c>
      <c r="N996" s="15">
        <f ca="1">_xlfn.NORM.INV(M996,'Input Parameters'!$E$26,'Input Parameters'!$F$26)</f>
        <v>4.657567937771849E-2</v>
      </c>
      <c r="O996" s="8">
        <f t="shared" ca="1" si="116"/>
        <v>0.47380223116232811</v>
      </c>
      <c r="P996" s="29">
        <f ca="1">_xlfn.LOGNORM.INV(O996,'Input Parameters'!$H$27,'Input Parameters'!$I$27)</f>
        <v>1.3828391092938466</v>
      </c>
      <c r="Q996" s="10"/>
      <c r="R996" s="15">
        <f>'Input Parameters'!$E$28</f>
        <v>12.7</v>
      </c>
      <c r="S996" s="10">
        <f t="shared" ca="1" si="117"/>
        <v>0.32545783748144952</v>
      </c>
      <c r="T996" s="25">
        <f ca="1">_xlfn.LOGNORM.INV(S996,'Input Parameters'!$H$29,'Input Parameters'!$I$29)</f>
        <v>55.347388695042838</v>
      </c>
      <c r="U996" s="10">
        <f t="shared" ca="1" si="118"/>
        <v>0.50412599393494173</v>
      </c>
      <c r="V996" s="29">
        <f ca="1">IF('Input Parameters'!$D$30="Beta",_xlfn.BETA.INV(U996,'Input Parameters'!$L$30,'Input Parameters'!$M$30,'Input Parameters'!$J$30,'Input Parameters'!$K$30),IF('Input Parameters'!$D$30="LogNorm",_xlfn.LOGNORM.INV(U996,'Input Parameters'!$H$30,'Input Parameters'!$I$30)))</f>
        <v>1.0032907122261012</v>
      </c>
      <c r="W996" s="2">
        <f ca="1">N996+(P996-N996)*(1-ERF((T996-R996)/(2*SQRT(L996*'Input Parameters'!$E$31))))</f>
        <v>0.13642394280179365</v>
      </c>
      <c r="X996">
        <f t="shared" ca="1" si="119"/>
        <v>1</v>
      </c>
      <c r="Y996" s="7"/>
    </row>
    <row r="997" spans="1:25" ht="15" customHeight="1" x14ac:dyDescent="0.3">
      <c r="A997" s="130">
        <v>990</v>
      </c>
      <c r="B997" s="10">
        <f t="shared" ca="1" si="111"/>
        <v>0.73422683300270752</v>
      </c>
      <c r="C997" s="57">
        <f ca="1">_xlfn.NORM.INV(B997,'Input Parameters'!$E$19,'Input Parameters'!$F$19)</f>
        <v>620.16719335534913</v>
      </c>
      <c r="D997" s="10">
        <f t="shared" ca="1" si="112"/>
        <v>0.56824780446289469</v>
      </c>
      <c r="E997" s="59">
        <f ca="1">IF(_xlfn.NORM.INV(D997,'Input Parameters'!$E$20,'Input Parameters'!$F$20)&lt;3500,3500,IF(_xlfn.NORM.INV(D997,'Input Parameters'!$E$20,'Input Parameters'!$F$20)&gt;5500,5500,_xlfn.NORM.INV(D997,'Input Parameters'!$E$20,'Input Parameters'!$F$20)))</f>
        <v>4920.3404668664307</v>
      </c>
      <c r="F997" s="10">
        <f t="shared" ca="1" si="113"/>
        <v>0.94607504594472613</v>
      </c>
      <c r="G997" s="61">
        <f ca="1">_xlfn.NORM.INV(F997,'Input Parameters'!$E$21,'Input Parameters'!$F$21)</f>
        <v>297.48835141866988</v>
      </c>
      <c r="H997" s="54">
        <f ca="1">EXP(E997*(1/'Input Parameters'!$E$22-1/G997))</f>
        <v>1.288351787846356</v>
      </c>
      <c r="I997" s="10">
        <f t="shared" ca="1" si="114"/>
        <v>0.17914933821293511</v>
      </c>
      <c r="J997" s="29">
        <f ca="1">_xlfn.BETA.INV(I997,'Input Parameters'!$L$24,'Input Parameters'!$M$24,'Input Parameters'!$J$24,'Input Parameters'!$K$24)</f>
        <v>0.4559993173952438</v>
      </c>
      <c r="K997" s="156">
        <f ca="1">('Input Parameters'!$E$25/'Input Parameters'!$E$31)^$J997</f>
        <v>3.7963395244119097E-2</v>
      </c>
      <c r="L997" s="66">
        <f ca="1">$H997*$C997*'Input Parameters'!$E$23*K997</f>
        <v>30.332506505805782</v>
      </c>
      <c r="M997" s="23">
        <f t="shared" ca="1" si="115"/>
        <v>0.23840199837923204</v>
      </c>
      <c r="N997" s="15">
        <f ca="1">_xlfn.NORM.INV(M997,'Input Parameters'!$E$26,'Input Parameters'!$F$26)</f>
        <v>1.9059501605260355E-2</v>
      </c>
      <c r="O997" s="8">
        <f t="shared" ca="1" si="116"/>
        <v>0.62277691487651776</v>
      </c>
      <c r="P997" s="29">
        <f ca="1">_xlfn.LOGNORM.INV(O997,'Input Parameters'!$H$27,'Input Parameters'!$I$27)</f>
        <v>1.634913908527319</v>
      </c>
      <c r="Q997" s="10"/>
      <c r="R997" s="15">
        <f>'Input Parameters'!$E$28</f>
        <v>12.7</v>
      </c>
      <c r="S997" s="10">
        <f t="shared" ca="1" si="117"/>
        <v>0.73093203053507583</v>
      </c>
      <c r="T997" s="25">
        <f ca="1">_xlfn.LOGNORM.INV(S997,'Input Parameters'!$H$29,'Input Parameters'!$I$29)</f>
        <v>62.399128684710689</v>
      </c>
      <c r="U997" s="10">
        <f t="shared" ca="1" si="118"/>
        <v>0.59936976081075466</v>
      </c>
      <c r="V997" s="29">
        <f ca="1">IF('Input Parameters'!$D$30="Beta",_xlfn.BETA.INV(U997,'Input Parameters'!$L$30,'Input Parameters'!$M$30,'Input Parameters'!$J$30,'Input Parameters'!$K$30),IF('Input Parameters'!$D$30="LogNorm",_xlfn.LOGNORM.INV(U997,'Input Parameters'!$H$30,'Input Parameters'!$I$30)))</f>
        <v>1.1034812517088985</v>
      </c>
      <c r="W997" s="2">
        <f ca="1">N997+(P997-N997)*(1-ERF((T997-R997)/(2*SQRT(L997*'Input Parameters'!$E$31))))</f>
        <v>0.86482566233688751</v>
      </c>
      <c r="X997">
        <f t="shared" ca="1" si="119"/>
        <v>1</v>
      </c>
      <c r="Y997" s="7"/>
    </row>
    <row r="998" spans="1:25" ht="15" customHeight="1" x14ac:dyDescent="0.3">
      <c r="A998" s="130">
        <v>991</v>
      </c>
      <c r="B998" s="10">
        <f t="shared" ca="1" si="111"/>
        <v>0.6257912438289911</v>
      </c>
      <c r="C998" s="57">
        <f ca="1">_xlfn.NORM.INV(B998,'Input Parameters'!$E$19,'Input Parameters'!$F$19)</f>
        <v>594.40140607645912</v>
      </c>
      <c r="D998" s="10">
        <f t="shared" ca="1" si="112"/>
        <v>0.26696465895468968</v>
      </c>
      <c r="E998" s="59">
        <f ca="1">IF(_xlfn.NORM.INV(D998,'Input Parameters'!$E$20,'Input Parameters'!$F$20)&lt;3500,3500,IF(_xlfn.NORM.INV(D998,'Input Parameters'!$E$20,'Input Parameters'!$F$20)&gt;5500,5500,_xlfn.NORM.INV(D998,'Input Parameters'!$E$20,'Input Parameters'!$F$20)))</f>
        <v>4364.5866396269575</v>
      </c>
      <c r="F998" s="10">
        <f t="shared" ca="1" si="113"/>
        <v>0.42447479814833888</v>
      </c>
      <c r="G998" s="61">
        <f ca="1">_xlfn.NORM.INV(F998,'Input Parameters'!$E$21,'Input Parameters'!$F$21)</f>
        <v>283.35299354353026</v>
      </c>
      <c r="H998" s="54">
        <f ca="1">EXP(E998*(1/'Input Parameters'!$E$22-1/G998))</f>
        <v>0.6022067369839581</v>
      </c>
      <c r="I998" s="10">
        <f t="shared" ca="1" si="114"/>
        <v>0.35961322745021274</v>
      </c>
      <c r="J998" s="29">
        <f ca="1">_xlfn.BETA.INV(I998,'Input Parameters'!$L$24,'Input Parameters'!$M$24,'Input Parameters'!$J$24,'Input Parameters'!$K$24)</f>
        <v>0.54843773912297888</v>
      </c>
      <c r="K998" s="156">
        <f ca="1">('Input Parameters'!$E$25/'Input Parameters'!$E$31)^$J998</f>
        <v>1.956047566183217E-2</v>
      </c>
      <c r="L998" s="66">
        <f ca="1">$H998*$C998*'Input Parameters'!$E$23*K998</f>
        <v>7.0017217748631762</v>
      </c>
      <c r="M998" s="23">
        <f t="shared" ca="1" si="115"/>
        <v>5.5417327090277135E-2</v>
      </c>
      <c r="N998" s="15">
        <f ca="1">_xlfn.NORM.INV(M998,'Input Parameters'!$E$26,'Input Parameters'!$F$26)</f>
        <v>5.1649117428653746E-4</v>
      </c>
      <c r="O998" s="8">
        <f t="shared" ca="1" si="116"/>
        <v>0.11819957486650867</v>
      </c>
      <c r="P998" s="29">
        <f ca="1">_xlfn.LOGNORM.INV(O998,'Input Parameters'!$H$27,'Input Parameters'!$I$27)</f>
        <v>0.84314340928053166</v>
      </c>
      <c r="Q998" s="10"/>
      <c r="R998" s="15">
        <f>'Input Parameters'!$E$28</f>
        <v>12.7</v>
      </c>
      <c r="S998" s="10">
        <f t="shared" ca="1" si="117"/>
        <v>0.74204384604392526</v>
      </c>
      <c r="T998" s="25">
        <f ca="1">_xlfn.LOGNORM.INV(S998,'Input Parameters'!$H$29,'Input Parameters'!$I$29)</f>
        <v>62.63795575575687</v>
      </c>
      <c r="U998" s="10">
        <f t="shared" ca="1" si="118"/>
        <v>4.4513417751240736E-2</v>
      </c>
      <c r="V998" s="29">
        <f ca="1">IF('Input Parameters'!$D$30="Beta",_xlfn.BETA.INV(U998,'Input Parameters'!$L$30,'Input Parameters'!$M$30,'Input Parameters'!$J$30,'Input Parameters'!$K$30),IF('Input Parameters'!$D$30="LogNorm",_xlfn.LOGNORM.INV(U998,'Input Parameters'!$H$30,'Input Parameters'!$I$30)))</f>
        <v>0.5109930940235945</v>
      </c>
      <c r="W998" s="2">
        <f ca="1">N998+(P998-N998)*(1-ERF((T998-R998)/(2*SQRT(L998*'Input Parameters'!$E$31))))</f>
        <v>0.15391277868837916</v>
      </c>
      <c r="X998">
        <f t="shared" ca="1" si="119"/>
        <v>1</v>
      </c>
      <c r="Y998" s="7"/>
    </row>
    <row r="999" spans="1:25" ht="15" customHeight="1" x14ac:dyDescent="0.3">
      <c r="A999" s="130">
        <v>992</v>
      </c>
      <c r="B999" s="10">
        <f t="shared" ca="1" si="111"/>
        <v>0.94465830338771584</v>
      </c>
      <c r="C999" s="57">
        <f ca="1">_xlfn.NORM.INV(B999,'Input Parameters'!$E$19,'Input Parameters'!$F$19)</f>
        <v>702.0883999158807</v>
      </c>
      <c r="D999" s="10">
        <f t="shared" ca="1" si="112"/>
        <v>0.40858671054219087</v>
      </c>
      <c r="E999" s="59">
        <f ca="1">IF(_xlfn.NORM.INV(D999,'Input Parameters'!$E$20,'Input Parameters'!$F$20)&lt;3500,3500,IF(_xlfn.NORM.INV(D999,'Input Parameters'!$E$20,'Input Parameters'!$F$20)&gt;5500,5500,_xlfn.NORM.INV(D999,'Input Parameters'!$E$20,'Input Parameters'!$F$20)))</f>
        <v>4638.1726071116527</v>
      </c>
      <c r="F999" s="10">
        <f t="shared" ca="1" si="113"/>
        <v>0.80390092374111677</v>
      </c>
      <c r="G999" s="61">
        <f ca="1">_xlfn.NORM.INV(F999,'Input Parameters'!$E$21,'Input Parameters'!$F$21)</f>
        <v>291.57531313989625</v>
      </c>
      <c r="H999" s="54">
        <f ca="1">EXP(E999*(1/'Input Parameters'!$E$22-1/G999))</f>
        <v>0.92556788695530956</v>
      </c>
      <c r="I999" s="10">
        <f t="shared" ca="1" si="114"/>
        <v>0.17500189051789472</v>
      </c>
      <c r="J999" s="29">
        <f ca="1">_xlfn.BETA.INV(I999,'Input Parameters'!$L$24,'Input Parameters'!$M$24,'Input Parameters'!$J$24,'Input Parameters'!$K$24)</f>
        <v>0.45337837229061767</v>
      </c>
      <c r="K999" s="156">
        <f ca="1">('Input Parameters'!$E$25/'Input Parameters'!$E$31)^$J999</f>
        <v>3.8683915257503344E-2</v>
      </c>
      <c r="L999" s="66">
        <f ca="1">$H999*$C999*'Input Parameters'!$E$23*K999</f>
        <v>25.137987094958014</v>
      </c>
      <c r="M999" s="23">
        <f t="shared" ca="1" si="115"/>
        <v>0.38746833222399413</v>
      </c>
      <c r="N999" s="15">
        <f ca="1">_xlfn.NORM.INV(M999,'Input Parameters'!$E$26,'Input Parameters'!$F$26)</f>
        <v>2.799560513087309E-2</v>
      </c>
      <c r="O999" s="8">
        <f t="shared" ca="1" si="116"/>
        <v>0.51697079138575419</v>
      </c>
      <c r="P999" s="29">
        <f ca="1">_xlfn.LOGNORM.INV(O999,'Input Parameters'!$H$27,'Input Parameters'!$I$27)</f>
        <v>1.4506873818846369</v>
      </c>
      <c r="Q999" s="10"/>
      <c r="R999" s="15">
        <f>'Input Parameters'!$E$28</f>
        <v>12.7</v>
      </c>
      <c r="S999" s="10">
        <f t="shared" ca="1" si="117"/>
        <v>6.2488815778900531E-3</v>
      </c>
      <c r="T999" s="25">
        <f ca="1">_xlfn.LOGNORM.INV(S999,'Input Parameters'!$H$29,'Input Parameters'!$I$29)</f>
        <v>43.991631819851889</v>
      </c>
      <c r="U999" s="10">
        <f t="shared" ca="1" si="118"/>
        <v>0.59657475492052792</v>
      </c>
      <c r="V999" s="29">
        <f ca="1">IF('Input Parameters'!$D$30="Beta",_xlfn.BETA.INV(U999,'Input Parameters'!$L$30,'Input Parameters'!$M$30,'Input Parameters'!$J$30,'Input Parameters'!$K$30),IF('Input Parameters'!$D$30="LogNorm",_xlfn.LOGNORM.INV(U999,'Input Parameters'!$H$30,'Input Parameters'!$I$30)))</f>
        <v>1.1003417288960045</v>
      </c>
      <c r="W999" s="2">
        <f ca="1">N999+(P999-N999)*(1-ERF((T999-R999)/(2*SQRT(L999*'Input Parameters'!$E$31))))</f>
        <v>0.96552885898157603</v>
      </c>
      <c r="X999">
        <f t="shared" ca="1" si="119"/>
        <v>1</v>
      </c>
      <c r="Y999" s="7"/>
    </row>
    <row r="1000" spans="1:25" ht="15" customHeight="1" x14ac:dyDescent="0.3">
      <c r="A1000" s="130">
        <v>993</v>
      </c>
      <c r="B1000" s="10">
        <f t="shared" ca="1" si="111"/>
        <v>0.23857442489017622</v>
      </c>
      <c r="C1000" s="57">
        <f ca="1">_xlfn.NORM.INV(B1000,'Input Parameters'!$E$19,'Input Parameters'!$F$19)</f>
        <v>507.22931047872891</v>
      </c>
      <c r="D1000" s="10">
        <f t="shared" ca="1" si="112"/>
        <v>0.23834764393240537</v>
      </c>
      <c r="E1000" s="59">
        <f ca="1">IF(_xlfn.NORM.INV(D1000,'Input Parameters'!$E$20,'Input Parameters'!$F$20)&lt;3500,3500,IF(_xlfn.NORM.INV(D1000,'Input Parameters'!$E$20,'Input Parameters'!$F$20)&gt;5500,5500,_xlfn.NORM.INV(D1000,'Input Parameters'!$E$20,'Input Parameters'!$F$20)))</f>
        <v>4301.8605404608443</v>
      </c>
      <c r="F1000" s="10">
        <f t="shared" ca="1" si="113"/>
        <v>0.47116640080142302</v>
      </c>
      <c r="G1000" s="61">
        <f ca="1">_xlfn.NORM.INV(F1000,'Input Parameters'!$E$21,'Input Parameters'!$F$21)</f>
        <v>284.28142210845743</v>
      </c>
      <c r="H1000" s="54">
        <f ca="1">EXP(E1000*(1/'Input Parameters'!$E$22-1/G1000))</f>
        <v>0.63744751131545963</v>
      </c>
      <c r="I1000" s="10">
        <f t="shared" ca="1" si="114"/>
        <v>0.57306816465705546</v>
      </c>
      <c r="J1000" s="29">
        <f ca="1">_xlfn.BETA.INV(I1000,'Input Parameters'!$L$24,'Input Parameters'!$M$24,'Input Parameters'!$J$24,'Input Parameters'!$K$24)</f>
        <v>0.6365379749130603</v>
      </c>
      <c r="K1000" s="156">
        <f ca="1">('Input Parameters'!$E$25/'Input Parameters'!$E$31)^$J1000</f>
        <v>1.0397025298568929E-2</v>
      </c>
      <c r="L1000" s="66">
        <f ca="1">$H1000*$C1000*'Input Parameters'!$E$23*K1000</f>
        <v>3.3616916246151476</v>
      </c>
      <c r="M1000" s="23">
        <f t="shared" ca="1" si="115"/>
        <v>0.22781671315598451</v>
      </c>
      <c r="N1000" s="15">
        <f ca="1">_xlfn.NORM.INV(M1000,'Input Parameters'!$E$26,'Input Parameters'!$F$26)</f>
        <v>1.8332818403635272E-2</v>
      </c>
      <c r="O1000" s="8">
        <f t="shared" ca="1" si="116"/>
        <v>0.11832553285759695</v>
      </c>
      <c r="P1000" s="29">
        <f ca="1">_xlfn.LOGNORM.INV(O1000,'Input Parameters'!$H$27,'Input Parameters'!$I$27)</f>
        <v>0.84338074755514181</v>
      </c>
      <c r="Q1000" s="10"/>
      <c r="R1000" s="15">
        <f>'Input Parameters'!$E$28</f>
        <v>12.7</v>
      </c>
      <c r="S1000" s="10">
        <f t="shared" ca="1" si="117"/>
        <v>0.1789653367592472</v>
      </c>
      <c r="T1000" s="25">
        <f ca="1">_xlfn.LOGNORM.INV(S1000,'Input Parameters'!$H$29,'Input Parameters'!$I$29)</f>
        <v>52.521233820675711</v>
      </c>
      <c r="U1000" s="10">
        <f t="shared" ca="1" si="118"/>
        <v>0.76334411293596138</v>
      </c>
      <c r="V1000" s="29">
        <f ca="1">IF('Input Parameters'!$D$30="Beta",_xlfn.BETA.INV(U1000,'Input Parameters'!$L$30,'Input Parameters'!$M$30,'Input Parameters'!$J$30,'Input Parameters'!$K$30),IF('Input Parameters'!$D$30="LogNorm",_xlfn.LOGNORM.INV(U1000,'Input Parameters'!$H$30,'Input Parameters'!$I$30)))</f>
        <v>1.3257687351020098</v>
      </c>
      <c r="W1000" s="2">
        <f ca="1">N1000+(P1000-N1000)*(1-ERF((T1000-R1000)/(2*SQRT(L1000*'Input Parameters'!$E$31))))</f>
        <v>0.12113336663653287</v>
      </c>
      <c r="X1000">
        <f t="shared" ca="1" si="119"/>
        <v>1</v>
      </c>
      <c r="Y1000" s="7"/>
    </row>
    <row r="1001" spans="1:25" ht="15" customHeight="1" x14ac:dyDescent="0.3">
      <c r="A1001" s="130">
        <v>994</v>
      </c>
      <c r="B1001" s="10">
        <f t="shared" ca="1" si="111"/>
        <v>0.76717407550189365</v>
      </c>
      <c r="C1001" s="57">
        <f ca="1">_xlfn.NORM.INV(B1001,'Input Parameters'!$E$19,'Input Parameters'!$F$19)</f>
        <v>628.94883310650812</v>
      </c>
      <c r="D1001" s="10">
        <f t="shared" ca="1" si="112"/>
        <v>0.74540021863444761</v>
      </c>
      <c r="E1001" s="59">
        <f ca="1">IF(_xlfn.NORM.INV(D1001,'Input Parameters'!$E$20,'Input Parameters'!$F$20)&lt;3500,3500,IF(_xlfn.NORM.INV(D1001,'Input Parameters'!$E$20,'Input Parameters'!$F$20)&gt;5500,5500,_xlfn.NORM.INV(D1001,'Input Parameters'!$E$20,'Input Parameters'!$F$20)))</f>
        <v>5262.0591959700441</v>
      </c>
      <c r="F1001" s="10">
        <f t="shared" ca="1" si="113"/>
        <v>0.10417802913206042</v>
      </c>
      <c r="G1001" s="61">
        <f ca="1">_xlfn.NORM.INV(F1001,'Input Parameters'!$E$21,'Input Parameters'!$F$21)</f>
        <v>274.96134410571909</v>
      </c>
      <c r="H1001" s="54">
        <f ca="1">EXP(E1001*(1/'Input Parameters'!$E$22-1/G1001))</f>
        <v>0.30783098337688902</v>
      </c>
      <c r="I1001" s="10">
        <f t="shared" ca="1" si="114"/>
        <v>0.76203174984478961</v>
      </c>
      <c r="J1001" s="29">
        <f ca="1">_xlfn.BETA.INV(I1001,'Input Parameters'!$L$24,'Input Parameters'!$M$24,'Input Parameters'!$J$24,'Input Parameters'!$K$24)</f>
        <v>0.71650338676750147</v>
      </c>
      <c r="K1001" s="156">
        <f ca="1">('Input Parameters'!$E$25/'Input Parameters'!$E$31)^$J1001</f>
        <v>5.8584439913723007E-3</v>
      </c>
      <c r="L1001" s="66">
        <f ca="1">$H1001*$C1001*'Input Parameters'!$E$23*K1001</f>
        <v>1.1342529767094824</v>
      </c>
      <c r="M1001" s="23">
        <f t="shared" ca="1" si="115"/>
        <v>0.29075785920560593</v>
      </c>
      <c r="N1001" s="15">
        <f ca="1">_xlfn.NORM.INV(M1001,'Input Parameters'!$E$26,'Input Parameters'!$F$26)</f>
        <v>2.2425386346158462E-2</v>
      </c>
      <c r="O1001" s="8">
        <f t="shared" ca="1" si="116"/>
        <v>0.58184776407262428</v>
      </c>
      <c r="P1001" s="29">
        <f ca="1">_xlfn.LOGNORM.INV(O1001,'Input Parameters'!$H$27,'Input Parameters'!$I$27)</f>
        <v>1.5599036767493939</v>
      </c>
      <c r="Q1001" s="10"/>
      <c r="R1001" s="15">
        <f>'Input Parameters'!$E$28</f>
        <v>12.7</v>
      </c>
      <c r="S1001" s="10">
        <f t="shared" ca="1" si="117"/>
        <v>0.54356280736156326</v>
      </c>
      <c r="T1001" s="25">
        <f ca="1">_xlfn.LOGNORM.INV(S1001,'Input Parameters'!$H$29,'Input Parameters'!$I$29)</f>
        <v>58.951571481667933</v>
      </c>
      <c r="U1001" s="10">
        <f t="shared" ca="1" si="118"/>
        <v>0.70627038361507477</v>
      </c>
      <c r="V1001" s="29">
        <f ca="1">IF('Input Parameters'!$D$30="Beta",_xlfn.BETA.INV(U1001,'Input Parameters'!$L$30,'Input Parameters'!$M$30,'Input Parameters'!$J$30,'Input Parameters'!$K$30),IF('Input Parameters'!$D$30="LogNorm",_xlfn.LOGNORM.INV(U1001,'Input Parameters'!$H$30,'Input Parameters'!$I$30)))</f>
        <v>1.2375675902682455</v>
      </c>
      <c r="W1001" s="2">
        <f ca="1">N1001+(P1001-N1001)*(1-ERF((T1001-R1001)/(2*SQRT(L1001*'Input Parameters'!$E$31))))</f>
        <v>2.5707300196234659E-2</v>
      </c>
      <c r="X1001">
        <f t="shared" ca="1" si="119"/>
        <v>1</v>
      </c>
      <c r="Y1001" s="7"/>
    </row>
    <row r="1002" spans="1:25" ht="15" customHeight="1" x14ac:dyDescent="0.3">
      <c r="A1002" s="130">
        <v>995</v>
      </c>
      <c r="B1002" s="10">
        <f t="shared" ca="1" si="111"/>
        <v>0.58126893906855981</v>
      </c>
      <c r="C1002" s="57">
        <f ca="1">_xlfn.NORM.INV(B1002,'Input Parameters'!$E$19,'Input Parameters'!$F$19)</f>
        <v>584.634397444819</v>
      </c>
      <c r="D1002" s="10">
        <f t="shared" ca="1" si="112"/>
        <v>0.99605556709562948</v>
      </c>
      <c r="E1002" s="59">
        <f ca="1">IF(_xlfn.NORM.INV(D1002,'Input Parameters'!$E$20,'Input Parameters'!$F$20)&lt;3500,3500,IF(_xlfn.NORM.INV(D1002,'Input Parameters'!$E$20,'Input Parameters'!$F$20)&gt;5500,5500,_xlfn.NORM.INV(D1002,'Input Parameters'!$E$20,'Input Parameters'!$F$20)))</f>
        <v>5500</v>
      </c>
      <c r="F1002" s="10">
        <f t="shared" ca="1" si="113"/>
        <v>5.8434983763970605E-2</v>
      </c>
      <c r="G1002" s="61">
        <f ca="1">_xlfn.NORM.INV(F1002,'Input Parameters'!$E$21,'Input Parameters'!$F$21)</f>
        <v>272.52514396009275</v>
      </c>
      <c r="H1002" s="54">
        <f ca="1">EXP(E1002*(1/'Input Parameters'!$E$22-1/G1002))</f>
        <v>0.24407176122687205</v>
      </c>
      <c r="I1002" s="10">
        <f t="shared" ca="1" si="114"/>
        <v>0.93807407096606787</v>
      </c>
      <c r="J1002" s="29">
        <f ca="1">_xlfn.BETA.INV(I1002,'Input Parameters'!$L$24,'Input Parameters'!$M$24,'Input Parameters'!$J$24,'Input Parameters'!$K$24)</f>
        <v>0.8228790149401467</v>
      </c>
      <c r="K1002" s="156">
        <f ca="1">('Input Parameters'!$E$25/'Input Parameters'!$E$31)^$J1002</f>
        <v>2.7313428978333137E-3</v>
      </c>
      <c r="L1002" s="66">
        <f ca="1">$H1002*$C1002*'Input Parameters'!$E$23*K1002</f>
        <v>0.38974282124965282</v>
      </c>
      <c r="M1002" s="23">
        <f t="shared" ca="1" si="115"/>
        <v>0.13321625967741646</v>
      </c>
      <c r="N1002" s="15">
        <f ca="1">_xlfn.NORM.INV(M1002,'Input Parameters'!$E$26,'Input Parameters'!$F$26)</f>
        <v>1.0662372033292438E-2</v>
      </c>
      <c r="O1002" s="8">
        <f t="shared" ca="1" si="116"/>
        <v>7.2042828595259234E-2</v>
      </c>
      <c r="P1002" s="29">
        <f ca="1">_xlfn.LOGNORM.INV(O1002,'Input Parameters'!$H$27,'Input Parameters'!$I$27)</f>
        <v>0.74599429435076026</v>
      </c>
      <c r="Q1002" s="10"/>
      <c r="R1002" s="15">
        <f>'Input Parameters'!$E$28</f>
        <v>12.7</v>
      </c>
      <c r="S1002" s="10">
        <f t="shared" ca="1" si="117"/>
        <v>0.22591205131148806</v>
      </c>
      <c r="T1002" s="25">
        <f ca="1">_xlfn.LOGNORM.INV(S1002,'Input Parameters'!$H$29,'Input Parameters'!$I$29)</f>
        <v>53.514904109439755</v>
      </c>
      <c r="U1002" s="10">
        <f t="shared" ca="1" si="118"/>
        <v>0.85005649933542315</v>
      </c>
      <c r="V1002" s="29">
        <f ca="1">IF('Input Parameters'!$D$30="Beta",_xlfn.BETA.INV(U1002,'Input Parameters'!$L$30,'Input Parameters'!$M$30,'Input Parameters'!$J$30,'Input Parameters'!$K$30),IF('Input Parameters'!$D$30="LogNorm",_xlfn.LOGNORM.INV(U1002,'Input Parameters'!$H$30,'Input Parameters'!$I$30)))</f>
        <v>1.503830297451006</v>
      </c>
      <c r="W1002" s="2">
        <f ca="1">N1002+(P1002-N1002)*(1-ERF((T1002-R1002)/(2*SQRT(L1002*'Input Parameters'!$E$31))))</f>
        <v>1.0665154587185069E-2</v>
      </c>
      <c r="X1002">
        <f t="shared" ca="1" si="119"/>
        <v>1</v>
      </c>
      <c r="Y1002" s="7"/>
    </row>
    <row r="1003" spans="1:25" ht="15" customHeight="1" x14ac:dyDescent="0.3">
      <c r="A1003" s="130">
        <v>996</v>
      </c>
      <c r="B1003" s="10">
        <f t="shared" ca="1" si="111"/>
        <v>0.9685134897797455</v>
      </c>
      <c r="C1003" s="57">
        <f ca="1">_xlfn.NORM.INV(B1003,'Input Parameters'!$E$19,'Input Parameters'!$F$19)</f>
        <v>724.41777357926139</v>
      </c>
      <c r="D1003" s="10">
        <f t="shared" ca="1" si="112"/>
        <v>0.18932787828290332</v>
      </c>
      <c r="E1003" s="59">
        <f ca="1">IF(_xlfn.NORM.INV(D1003,'Input Parameters'!$E$20,'Input Parameters'!$F$20)&lt;3500,3500,IF(_xlfn.NORM.INV(D1003,'Input Parameters'!$E$20,'Input Parameters'!$F$20)&gt;5500,5500,_xlfn.NORM.INV(D1003,'Input Parameters'!$E$20,'Input Parameters'!$F$20)))</f>
        <v>4183.7369331621003</v>
      </c>
      <c r="F1003" s="10">
        <f t="shared" ca="1" si="113"/>
        <v>0.84989453832456641</v>
      </c>
      <c r="G1003" s="61">
        <f ca="1">_xlfn.NORM.INV(F1003,'Input Parameters'!$E$21,'Input Parameters'!$F$21)</f>
        <v>292.99281206283291</v>
      </c>
      <c r="H1003" s="54">
        <f ca="1">EXP(E1003*(1/'Input Parameters'!$E$22-1/G1003))</f>
        <v>0.99964975818924739</v>
      </c>
      <c r="I1003" s="10">
        <f t="shared" ca="1" si="114"/>
        <v>0.12717033130371214</v>
      </c>
      <c r="J1003" s="29">
        <f ca="1">_xlfn.BETA.INV(I1003,'Input Parameters'!$L$24,'Input Parameters'!$M$24,'Input Parameters'!$J$24,'Input Parameters'!$K$24)</f>
        <v>0.41994167931801712</v>
      </c>
      <c r="K1003" s="156">
        <f ca="1">('Input Parameters'!$E$25/'Input Parameters'!$E$31)^$J1003</f>
        <v>4.9169995999901649E-2</v>
      </c>
      <c r="L1003" s="66">
        <f ca="1">$H1003*$C1003*'Input Parameters'!$E$23*K1003</f>
        <v>35.607143549282853</v>
      </c>
      <c r="M1003" s="23">
        <f t="shared" ca="1" si="115"/>
        <v>0.76928816527748678</v>
      </c>
      <c r="N1003" s="15">
        <f ca="1">_xlfn.NORM.INV(M1003,'Input Parameters'!$E$26,'Input Parameters'!$F$26)</f>
        <v>4.9466596590616932E-2</v>
      </c>
      <c r="O1003" s="8">
        <f t="shared" ca="1" si="116"/>
        <v>0.84685765101738275</v>
      </c>
      <c r="P1003" s="29">
        <f ca="1">_xlfn.LOGNORM.INV(O1003,'Input Parameters'!$H$27,'Input Parameters'!$I$27)</f>
        <v>2.2385312439642595</v>
      </c>
      <c r="Q1003" s="10"/>
      <c r="R1003" s="15">
        <f>'Input Parameters'!$E$28</f>
        <v>12.7</v>
      </c>
      <c r="S1003" s="10">
        <f t="shared" ca="1" si="117"/>
        <v>0.61975201083336495</v>
      </c>
      <c r="T1003" s="25">
        <f ca="1">_xlfn.LOGNORM.INV(S1003,'Input Parameters'!$H$29,'Input Parameters'!$I$29)</f>
        <v>60.259260285842977</v>
      </c>
      <c r="U1003" s="10">
        <f t="shared" ca="1" si="118"/>
        <v>0.72237818893027783</v>
      </c>
      <c r="V1003" s="29">
        <f ca="1">IF('Input Parameters'!$D$30="Beta",_xlfn.BETA.INV(U1003,'Input Parameters'!$L$30,'Input Parameters'!$M$30,'Input Parameters'!$J$30,'Input Parameters'!$K$30),IF('Input Parameters'!$D$30="LogNorm",_xlfn.LOGNORM.INV(U1003,'Input Parameters'!$H$30,'Input Parameters'!$I$30)))</f>
        <v>1.260917432775269</v>
      </c>
      <c r="W1003" s="2">
        <f ca="1">N1003+(P1003-N1003)*(1-ERF((T1003-R1003)/(2*SQRT(L1003*'Input Parameters'!$E$31))))</f>
        <v>1.303896030661726</v>
      </c>
      <c r="X1003">
        <f t="shared" ca="1" si="119"/>
        <v>0</v>
      </c>
      <c r="Y1003" s="7"/>
    </row>
    <row r="1004" spans="1:25" ht="15" customHeight="1" x14ac:dyDescent="0.3">
      <c r="A1004" s="130">
        <v>997</v>
      </c>
      <c r="B1004" s="10">
        <f t="shared" ca="1" si="111"/>
        <v>0.35999687641505485</v>
      </c>
      <c r="C1004" s="57">
        <f ca="1">_xlfn.NORM.INV(B1004,'Input Parameters'!$E$19,'Input Parameters'!$F$19)</f>
        <v>537.0095264614489</v>
      </c>
      <c r="D1004" s="10">
        <f t="shared" ca="1" si="112"/>
        <v>0.33816923703062507</v>
      </c>
      <c r="E1004" s="59">
        <f ca="1">IF(_xlfn.NORM.INV(D1004,'Input Parameters'!$E$20,'Input Parameters'!$F$20)&lt;3500,3500,IF(_xlfn.NORM.INV(D1004,'Input Parameters'!$E$20,'Input Parameters'!$F$20)&gt;5500,5500,_xlfn.NORM.INV(D1004,'Input Parameters'!$E$20,'Input Parameters'!$F$20)))</f>
        <v>4507.7746477916935</v>
      </c>
      <c r="F1004" s="10">
        <f t="shared" ca="1" si="113"/>
        <v>0.5214910074118011</v>
      </c>
      <c r="G1004" s="61">
        <f ca="1">_xlfn.NORM.INV(F1004,'Input Parameters'!$E$21,'Input Parameters'!$F$21)</f>
        <v>285.27362293880043</v>
      </c>
      <c r="H1004" s="54">
        <f ca="1">EXP(E1004*(1/'Input Parameters'!$E$22-1/G1004))</f>
        <v>0.65922791769342171</v>
      </c>
      <c r="I1004" s="10">
        <f t="shared" ca="1" si="114"/>
        <v>0.52372764848334619</v>
      </c>
      <c r="J1004" s="29">
        <f ca="1">_xlfn.BETA.INV(I1004,'Input Parameters'!$L$24,'Input Parameters'!$M$24,'Input Parameters'!$J$24,'Input Parameters'!$K$24)</f>
        <v>0.61671955782812415</v>
      </c>
      <c r="K1004" s="156">
        <f ca="1">('Input Parameters'!$E$25/'Input Parameters'!$E$31)^$J1004</f>
        <v>1.198538627300068E-2</v>
      </c>
      <c r="L1004" s="66">
        <f ca="1">$H1004*$C1004*'Input Parameters'!$E$23*K1004</f>
        <v>4.2429666330006608</v>
      </c>
      <c r="M1004" s="23">
        <f t="shared" ca="1" si="115"/>
        <v>0.6335579849308679</v>
      </c>
      <c r="N1004" s="15">
        <f ca="1">_xlfn.NORM.INV(M1004,'Input Parameters'!$E$26,'Input Parameters'!$F$26)</f>
        <v>4.1167124738337314E-2</v>
      </c>
      <c r="O1004" s="8">
        <f t="shared" ca="1" si="116"/>
        <v>0.22654215501221908</v>
      </c>
      <c r="P1004" s="29">
        <f ca="1">_xlfn.LOGNORM.INV(O1004,'Input Parameters'!$H$27,'Input Parameters'!$I$27)</f>
        <v>1.021506506120287</v>
      </c>
      <c r="Q1004" s="10"/>
      <c r="R1004" s="15">
        <f>'Input Parameters'!$E$28</f>
        <v>12.7</v>
      </c>
      <c r="S1004" s="10">
        <f t="shared" ca="1" si="117"/>
        <v>0.21605256601732958</v>
      </c>
      <c r="T1004" s="25">
        <f ca="1">_xlfn.LOGNORM.INV(S1004,'Input Parameters'!$H$29,'Input Parameters'!$I$29)</f>
        <v>53.315698524329271</v>
      </c>
      <c r="U1004" s="10">
        <f t="shared" ca="1" si="118"/>
        <v>0.38075493126657123</v>
      </c>
      <c r="V1004" s="29">
        <f ca="1">IF('Input Parameters'!$D$30="Beta",_xlfn.BETA.INV(U1004,'Input Parameters'!$L$30,'Input Parameters'!$M$30,'Input Parameters'!$J$30,'Input Parameters'!$K$30),IF('Input Parameters'!$D$30="LogNorm",_xlfn.LOGNORM.INV(U1004,'Input Parameters'!$H$30,'Input Parameters'!$I$30)))</f>
        <v>0.88649782526082388</v>
      </c>
      <c r="W1004" s="2">
        <f ca="1">N1004+(P1004-N1004)*(1-ERF((T1004-R1004)/(2*SQRT(L1004*'Input Parameters'!$E$31))))</f>
        <v>0.20119651311217884</v>
      </c>
      <c r="X1004">
        <f t="shared" ca="1" si="119"/>
        <v>1</v>
      </c>
      <c r="Y1004" s="7"/>
    </row>
    <row r="1005" spans="1:25" ht="15" customHeight="1" x14ac:dyDescent="0.3">
      <c r="A1005" s="130">
        <v>998</v>
      </c>
      <c r="B1005" s="10">
        <f t="shared" ca="1" si="111"/>
        <v>0.35751713924589146</v>
      </c>
      <c r="C1005" s="57">
        <f ca="1">_xlfn.NORM.INV(B1005,'Input Parameters'!$E$19,'Input Parameters'!$F$19)</f>
        <v>536.44876898036148</v>
      </c>
      <c r="D1005" s="10">
        <f t="shared" ca="1" si="112"/>
        <v>0.44520445103892747</v>
      </c>
      <c r="E1005" s="59">
        <f ca="1">IF(_xlfn.NORM.INV(D1005,'Input Parameters'!$E$20,'Input Parameters'!$F$20)&lt;3500,3500,IF(_xlfn.NORM.INV(D1005,'Input Parameters'!$E$20,'Input Parameters'!$F$20)&gt;5500,5500,_xlfn.NORM.INV(D1005,'Input Parameters'!$E$20,'Input Parameters'!$F$20)))</f>
        <v>4703.5492268519729</v>
      </c>
      <c r="F1005" s="10">
        <f t="shared" ca="1" si="113"/>
        <v>0.65497929826899859</v>
      </c>
      <c r="G1005" s="61">
        <f ca="1">_xlfn.NORM.INV(F1005,'Input Parameters'!$E$21,'Input Parameters'!$F$21)</f>
        <v>287.98455918528231</v>
      </c>
      <c r="H1005" s="54">
        <f ca="1">EXP(E1005*(1/'Input Parameters'!$E$22-1/G1005))</f>
        <v>0.75610518978680719</v>
      </c>
      <c r="I1005" s="10">
        <f t="shared" ca="1" si="114"/>
        <v>0.85937140705505488</v>
      </c>
      <c r="J1005" s="29">
        <f ca="1">_xlfn.BETA.INV(I1005,'Input Parameters'!$L$24,'Input Parameters'!$M$24,'Input Parameters'!$J$24,'Input Parameters'!$K$24)</f>
        <v>0.76666008361142535</v>
      </c>
      <c r="K1005" s="156">
        <f ca="1">('Input Parameters'!$E$25/'Input Parameters'!$E$31)^$J1005</f>
        <v>4.0881092587169389E-3</v>
      </c>
      <c r="L1005" s="66">
        <f ca="1">$H1005*$C1005*'Input Parameters'!$E$23*K1005</f>
        <v>1.6581849391856207</v>
      </c>
      <c r="M1005" s="23">
        <f t="shared" ca="1" si="115"/>
        <v>0.77729855879975418</v>
      </c>
      <c r="N1005" s="15">
        <f ca="1">_xlfn.NORM.INV(M1005,'Input Parameters'!$E$26,'Input Parameters'!$F$26)</f>
        <v>5.0025130906637197E-2</v>
      </c>
      <c r="O1005" s="8">
        <f t="shared" ca="1" si="116"/>
        <v>0.15309389275075547</v>
      </c>
      <c r="P1005" s="29">
        <f ca="1">_xlfn.LOGNORM.INV(O1005,'Input Parameters'!$H$27,'Input Parameters'!$I$27)</f>
        <v>0.90530184538660852</v>
      </c>
      <c r="Q1005" s="10"/>
      <c r="R1005" s="15">
        <f>'Input Parameters'!$E$28</f>
        <v>12.7</v>
      </c>
      <c r="S1005" s="10">
        <f t="shared" ca="1" si="117"/>
        <v>0.33062183861060712</v>
      </c>
      <c r="T1005" s="25">
        <f ca="1">_xlfn.LOGNORM.INV(S1005,'Input Parameters'!$H$29,'Input Parameters'!$I$29)</f>
        <v>55.436281821876449</v>
      </c>
      <c r="U1005" s="10">
        <f t="shared" ca="1" si="118"/>
        <v>0.90935344647355298</v>
      </c>
      <c r="V1005" s="29">
        <f ca="1">IF('Input Parameters'!$D$30="Beta",_xlfn.BETA.INV(U1005,'Input Parameters'!$L$30,'Input Parameters'!$M$30,'Input Parameters'!$J$30,'Input Parameters'!$K$30),IF('Input Parameters'!$D$30="LogNorm",_xlfn.LOGNORM.INV(U1005,'Input Parameters'!$H$30,'Input Parameters'!$I$30)))</f>
        <v>1.6927625460460201</v>
      </c>
      <c r="W1005" s="2">
        <f ca="1">N1005+(P1005-N1005)*(1-ERF((T1005-R1005)/(2*SQRT(L1005*'Input Parameters'!$E$31))))</f>
        <v>6.6222693794373982E-2</v>
      </c>
      <c r="X1005">
        <f t="shared" ca="1" si="119"/>
        <v>1</v>
      </c>
      <c r="Y1005" s="7"/>
    </row>
    <row r="1006" spans="1:25" ht="15" customHeight="1" x14ac:dyDescent="0.3">
      <c r="A1006" s="130">
        <v>999</v>
      </c>
      <c r="B1006" s="10">
        <f t="shared" ca="1" si="111"/>
        <v>0.99916780737970967</v>
      </c>
      <c r="C1006" s="57">
        <f ca="1">_xlfn.NORM.INV(B1006,'Input Parameters'!$E$19,'Input Parameters'!$F$19)</f>
        <v>833.00020407929253</v>
      </c>
      <c r="D1006" s="10">
        <f t="shared" ca="1" si="112"/>
        <v>0.49865520455220336</v>
      </c>
      <c r="E1006" s="59">
        <f ca="1">IF(_xlfn.NORM.INV(D1006,'Input Parameters'!$E$20,'Input Parameters'!$F$20)&lt;3500,3500,IF(_xlfn.NORM.INV(D1006,'Input Parameters'!$E$20,'Input Parameters'!$F$20)&gt;5500,5500,_xlfn.NORM.INV(D1006,'Input Parameters'!$E$20,'Input Parameters'!$F$20)))</f>
        <v>4797.6403639261107</v>
      </c>
      <c r="F1006" s="10">
        <f t="shared" ca="1" si="113"/>
        <v>0.39311939306955268</v>
      </c>
      <c r="G1006" s="61">
        <f ca="1">_xlfn.NORM.INV(F1006,'Input Parameters'!$E$21,'Input Parameters'!$F$21)</f>
        <v>282.71838407778972</v>
      </c>
      <c r="H1006" s="54">
        <f ca="1">EXP(E1006*(1/'Input Parameters'!$E$22-1/G1006))</f>
        <v>0.55129771595933441</v>
      </c>
      <c r="I1006" s="10">
        <f t="shared" ca="1" si="114"/>
        <v>0.11662471919296447</v>
      </c>
      <c r="J1006" s="29">
        <f ca="1">_xlfn.BETA.INV(I1006,'Input Parameters'!$L$24,'Input Parameters'!$M$24,'Input Parameters'!$J$24,'Input Parameters'!$K$24)</f>
        <v>0.41153675350095725</v>
      </c>
      <c r="K1006" s="156">
        <f ca="1">('Input Parameters'!$E$25/'Input Parameters'!$E$31)^$J1006</f>
        <v>5.2225805791731299E-2</v>
      </c>
      <c r="L1006" s="66">
        <f ca="1">$H1006*$C1006*'Input Parameters'!$E$23*K1006</f>
        <v>23.983714759293012</v>
      </c>
      <c r="M1006" s="23">
        <f t="shared" ca="1" si="115"/>
        <v>0.41077699870240203</v>
      </c>
      <c r="N1006" s="15">
        <f ca="1">_xlfn.NORM.INV(M1006,'Input Parameters'!$E$26,'Input Parameters'!$F$26)</f>
        <v>2.9263519235859171E-2</v>
      </c>
      <c r="O1006" s="8">
        <f t="shared" ca="1" si="116"/>
        <v>1.7718360409549438E-2</v>
      </c>
      <c r="P1006" s="29">
        <f ca="1">_xlfn.LOGNORM.INV(O1006,'Input Parameters'!$H$27,'Input Parameters'!$I$27)</f>
        <v>0.56139787584504364</v>
      </c>
      <c r="Q1006" s="10"/>
      <c r="R1006" s="15">
        <f>'Input Parameters'!$E$28</f>
        <v>12.7</v>
      </c>
      <c r="S1006" s="10">
        <f t="shared" ca="1" si="117"/>
        <v>0.93206685572675674</v>
      </c>
      <c r="T1006" s="25">
        <f ca="1">_xlfn.LOGNORM.INV(S1006,'Input Parameters'!$H$29,'Input Parameters'!$I$29)</f>
        <v>68.846004436446904</v>
      </c>
      <c r="U1006" s="10">
        <f t="shared" ca="1" si="118"/>
        <v>0.24381149604152674</v>
      </c>
      <c r="V1006" s="29">
        <f ca="1">IF('Input Parameters'!$D$30="Beta",_xlfn.BETA.INV(U1006,'Input Parameters'!$L$30,'Input Parameters'!$M$30,'Input Parameters'!$J$30,'Input Parameters'!$K$30),IF('Input Parameters'!$D$30="LogNorm",_xlfn.LOGNORM.INV(U1006,'Input Parameters'!$H$30,'Input Parameters'!$I$30)))</f>
        <v>0.75994717207041984</v>
      </c>
      <c r="W1006" s="2">
        <f ca="1">N1006+(P1006-N1006)*(1-ERF((T1006-R1006)/(2*SQRT(L1006*'Input Parameters'!$E$31))))</f>
        <v>0.25145811654677347</v>
      </c>
      <c r="X1006">
        <f t="shared" ca="1" si="119"/>
        <v>1</v>
      </c>
      <c r="Y1006" s="7"/>
    </row>
    <row r="1007" spans="1:25" ht="15" customHeight="1" x14ac:dyDescent="0.3">
      <c r="A1007" s="130">
        <v>1000</v>
      </c>
      <c r="B1007" s="10">
        <f t="shared" ca="1" si="111"/>
        <v>0.61609025467262057</v>
      </c>
      <c r="C1007" s="57">
        <f ca="1">_xlfn.NORM.INV(B1007,'Input Parameters'!$E$19,'Input Parameters'!$F$19)</f>
        <v>592.24679068864123</v>
      </c>
      <c r="D1007" s="10">
        <f t="shared" ca="1" si="112"/>
        <v>0.92089651465469224</v>
      </c>
      <c r="E1007" s="59">
        <f ca="1">IF(_xlfn.NORM.INV(D1007,'Input Parameters'!$E$20,'Input Parameters'!$F$20)&lt;3500,3500,IF(_xlfn.NORM.INV(D1007,'Input Parameters'!$E$20,'Input Parameters'!$F$20)&gt;5500,5500,_xlfn.NORM.INV(D1007,'Input Parameters'!$E$20,'Input Parameters'!$F$20)))</f>
        <v>5500</v>
      </c>
      <c r="F1007" s="10">
        <f t="shared" ca="1" si="113"/>
        <v>0.13857762679972985</v>
      </c>
      <c r="G1007" s="61">
        <f ca="1">_xlfn.NORM.INV(F1007,'Input Parameters'!$E$21,'Input Parameters'!$F$21)</f>
        <v>276.30828623295713</v>
      </c>
      <c r="H1007" s="54">
        <f ca="1">EXP(E1007*(1/'Input Parameters'!$E$22-1/G1007))</f>
        <v>0.321752916846888</v>
      </c>
      <c r="I1007" s="10">
        <f t="shared" ca="1" si="114"/>
        <v>0.3137456277005114</v>
      </c>
      <c r="J1007" s="29">
        <f ca="1">_xlfn.BETA.INV(I1007,'Input Parameters'!$L$24,'Input Parameters'!$M$24,'Input Parameters'!$J$24,'Input Parameters'!$K$24)</f>
        <v>0.52764107242540836</v>
      </c>
      <c r="K1007" s="156">
        <f ca="1">('Input Parameters'!$E$25/'Input Parameters'!$E$31)^$J1007</f>
        <v>2.2707536266456597E-2</v>
      </c>
      <c r="L1007" s="66">
        <f ca="1">$H1007*$C1007*'Input Parameters'!$E$23*K1007</f>
        <v>4.3270829947431766</v>
      </c>
      <c r="M1007" s="23">
        <f t="shared" ca="1" si="115"/>
        <v>0.85018663962103758</v>
      </c>
      <c r="N1007" s="15">
        <f ca="1">_xlfn.NORM.INV(M1007,'Input Parameters'!$E$26,'Input Parameters'!$F$26)</f>
        <v>5.5781918299932745E-2</v>
      </c>
      <c r="O1007" s="8">
        <f t="shared" ca="1" si="116"/>
        <v>4.6706287126137447E-2</v>
      </c>
      <c r="P1007" s="29">
        <f ca="1">_xlfn.LOGNORM.INV(O1007,'Input Parameters'!$H$27,'Input Parameters'!$I$27)</f>
        <v>0.67773065341560235</v>
      </c>
      <c r="Q1007" s="10"/>
      <c r="R1007" s="15">
        <f>'Input Parameters'!$E$28</f>
        <v>12.7</v>
      </c>
      <c r="S1007" s="10">
        <f t="shared" ca="1" si="117"/>
        <v>0.7506897769180414</v>
      </c>
      <c r="T1007" s="25">
        <f ca="1">_xlfn.LOGNORM.INV(S1007,'Input Parameters'!$H$29,'Input Parameters'!$I$29)</f>
        <v>62.82814190504056</v>
      </c>
      <c r="U1007" s="10">
        <f t="shared" ca="1" si="118"/>
        <v>0.96545929685876031</v>
      </c>
      <c r="V1007" s="29">
        <f ca="1">IF('Input Parameters'!$D$30="Beta",_xlfn.BETA.INV(U1007,'Input Parameters'!$L$30,'Input Parameters'!$M$30,'Input Parameters'!$J$30,'Input Parameters'!$K$30),IF('Input Parameters'!$D$30="LogNorm",_xlfn.LOGNORM.INV(U1007,'Input Parameters'!$H$30,'Input Parameters'!$I$30)))</f>
        <v>2.0464010607849987</v>
      </c>
      <c r="W1007" s="2">
        <f ca="1">N1007+(P1007-N1007)*(1-ERF((T1007-R1007)/(2*SQRT(L1007*'Input Parameters'!$E$31))))</f>
        <v>0.11075069447133551</v>
      </c>
      <c r="X1007">
        <f t="shared" ca="1" si="119"/>
        <v>1</v>
      </c>
      <c r="Y1007" s="7"/>
    </row>
    <row r="1008" spans="1:25" ht="15" customHeight="1" x14ac:dyDescent="0.3">
      <c r="A1008" s="130">
        <v>1001</v>
      </c>
      <c r="B1008" s="10">
        <f t="shared" ca="1" si="111"/>
        <v>0.13738410740322993</v>
      </c>
      <c r="C1008" s="57">
        <f ca="1">_xlfn.NORM.INV(B1008,'Input Parameters'!$E$19,'Input Parameters'!$F$19)</f>
        <v>475.01352486012269</v>
      </c>
      <c r="D1008" s="10">
        <f t="shared" ca="1" si="112"/>
        <v>0.46646742535975694</v>
      </c>
      <c r="E1008" s="59">
        <f ca="1">IF(_xlfn.NORM.INV(D1008,'Input Parameters'!$E$20,'Input Parameters'!$F$20)&lt;3500,3500,IF(_xlfn.NORM.INV(D1008,'Input Parameters'!$E$20,'Input Parameters'!$F$20)&gt;5500,5500,_xlfn.NORM.INV(D1008,'Input Parameters'!$E$20,'Input Parameters'!$F$20)))</f>
        <v>4741.0929568572647</v>
      </c>
      <c r="F1008" s="10">
        <f t="shared" ca="1" si="113"/>
        <v>0.66864363771784119</v>
      </c>
      <c r="G1008" s="61">
        <f ca="1">_xlfn.NORM.INV(F1008,'Input Parameters'!$E$21,'Input Parameters'!$F$21)</f>
        <v>288.27830343515734</v>
      </c>
      <c r="H1008" s="54">
        <f ca="1">EXP(E1008*(1/'Input Parameters'!$E$22-1/G1008))</f>
        <v>0.76718203048271205</v>
      </c>
      <c r="I1008" s="10">
        <f t="shared" ca="1" si="114"/>
        <v>0.20150498881474255</v>
      </c>
      <c r="J1008" s="29">
        <f ca="1">_xlfn.BETA.INV(I1008,'Input Parameters'!$L$24,'Input Parameters'!$M$24,'Input Parameters'!$J$24,'Input Parameters'!$K$24)</f>
        <v>0.46954936906959632</v>
      </c>
      <c r="K1008" s="156">
        <f ca="1">('Input Parameters'!$E$25/'Input Parameters'!$E$31)^$J1008</f>
        <v>3.4446950365377836E-2</v>
      </c>
      <c r="L1008" s="66">
        <f ca="1">$H1008*$C1008*'Input Parameters'!$E$23*K1008</f>
        <v>12.553221052071066</v>
      </c>
      <c r="M1008" s="23">
        <f t="shared" ca="1" si="115"/>
        <v>0.24007434047057863</v>
      </c>
      <c r="N1008" s="15">
        <f ca="1">_xlfn.NORM.INV(M1008,'Input Parameters'!$E$26,'Input Parameters'!$F$26)</f>
        <v>1.9172667578488147E-2</v>
      </c>
      <c r="O1008" s="8">
        <f t="shared" ca="1" si="116"/>
        <v>0.18505152135191116</v>
      </c>
      <c r="P1008" s="29">
        <f ca="1">_xlfn.LOGNORM.INV(O1008,'Input Parameters'!$H$27,'Input Parameters'!$I$27)</f>
        <v>0.95761223176939214</v>
      </c>
      <c r="Q1008" s="10"/>
      <c r="R1008" s="15">
        <f>'Input Parameters'!$E$28</f>
        <v>12.7</v>
      </c>
      <c r="S1008" s="10">
        <f t="shared" ca="1" si="117"/>
        <v>0.43781113318149445</v>
      </c>
      <c r="T1008" s="25">
        <f ca="1">_xlfn.LOGNORM.INV(S1008,'Input Parameters'!$H$29,'Input Parameters'!$I$29)</f>
        <v>57.217449920933767</v>
      </c>
      <c r="U1008" s="10">
        <f t="shared" ca="1" si="118"/>
        <v>0.98712252197040729</v>
      </c>
      <c r="V1008" s="29">
        <f ca="1">IF('Input Parameters'!$D$30="Beta",_xlfn.BETA.INV(U1008,'Input Parameters'!$L$30,'Input Parameters'!$M$30,'Input Parameters'!$J$30,'Input Parameters'!$K$30),IF('Input Parameters'!$D$30="LogNorm",_xlfn.LOGNORM.INV(U1008,'Input Parameters'!$H$30,'Input Parameters'!$I$30)))</f>
        <v>2.4074137321682039</v>
      </c>
      <c r="W1008" s="2">
        <f ca="1">N1008+(P1008-N1008)*(1-ERF((T1008-R1008)/(2*SQRT(L1008*'Input Parameters'!$E$31))))</f>
        <v>0.37042456129030082</v>
      </c>
      <c r="X1008">
        <f t="shared" ca="1" si="119"/>
        <v>1</v>
      </c>
      <c r="Y1008" s="7"/>
    </row>
    <row r="1009" spans="1:25" ht="15" customHeight="1" x14ac:dyDescent="0.3">
      <c r="A1009" s="130">
        <v>1002</v>
      </c>
      <c r="B1009" s="10">
        <f t="shared" ca="1" si="111"/>
        <v>0.33231990270098843</v>
      </c>
      <c r="C1009" s="57">
        <f ca="1">_xlfn.NORM.INV(B1009,'Input Parameters'!$E$19,'Input Parameters'!$F$19)</f>
        <v>530.66788177547198</v>
      </c>
      <c r="D1009" s="10">
        <f t="shared" ca="1" si="112"/>
        <v>0.50890413517675936</v>
      </c>
      <c r="E1009" s="59">
        <f ca="1">IF(_xlfn.NORM.INV(D1009,'Input Parameters'!$E$20,'Input Parameters'!$F$20)&lt;3500,3500,IF(_xlfn.NORM.INV(D1009,'Input Parameters'!$E$20,'Input Parameters'!$F$20)&gt;5500,5500,_xlfn.NORM.INV(D1009,'Input Parameters'!$E$20,'Input Parameters'!$F$20)))</f>
        <v>4815.6248472777097</v>
      </c>
      <c r="F1009" s="10">
        <f t="shared" ca="1" si="113"/>
        <v>0.42622628780333927</v>
      </c>
      <c r="G1009" s="61">
        <f ca="1">_xlfn.NORM.INV(F1009,'Input Parameters'!$E$21,'Input Parameters'!$F$21)</f>
        <v>283.38811832192863</v>
      </c>
      <c r="H1009" s="54">
        <f ca="1">EXP(E1009*(1/'Input Parameters'!$E$22-1/G1009))</f>
        <v>0.57266317985896342</v>
      </c>
      <c r="I1009" s="10">
        <f t="shared" ca="1" si="114"/>
        <v>0.53314268035293377</v>
      </c>
      <c r="J1009" s="29">
        <f ca="1">_xlfn.BETA.INV(I1009,'Input Parameters'!$L$24,'Input Parameters'!$M$24,'Input Parameters'!$J$24,'Input Parameters'!$K$24)</f>
        <v>0.62050272616308799</v>
      </c>
      <c r="K1009" s="156">
        <f ca="1">('Input Parameters'!$E$25/'Input Parameters'!$E$31)^$J1009</f>
        <v>1.1664492035181705E-2</v>
      </c>
      <c r="L1009" s="66">
        <f ca="1">$H1009*$C1009*'Input Parameters'!$E$23*K1009</f>
        <v>3.5447686366103901</v>
      </c>
      <c r="M1009" s="23">
        <f t="shared" ca="1" si="115"/>
        <v>0.84856652320863446</v>
      </c>
      <c r="N1009" s="15">
        <f ca="1">_xlfn.NORM.INV(M1009,'Input Parameters'!$E$26,'Input Parameters'!$F$26)</f>
        <v>5.5636400484209841E-2</v>
      </c>
      <c r="O1009" s="8">
        <f t="shared" ca="1" si="116"/>
        <v>0.64353402970082818</v>
      </c>
      <c r="P1009" s="29">
        <f ca="1">_xlfn.LOGNORM.INV(O1009,'Input Parameters'!$H$27,'Input Parameters'!$I$27)</f>
        <v>1.6752866638451103</v>
      </c>
      <c r="Q1009" s="10"/>
      <c r="R1009" s="15">
        <f>'Input Parameters'!$E$28</f>
        <v>12.7</v>
      </c>
      <c r="S1009" s="10">
        <f t="shared" ca="1" si="117"/>
        <v>0.58082583062967164</v>
      </c>
      <c r="T1009" s="25">
        <f ca="1">_xlfn.LOGNORM.INV(S1009,'Input Parameters'!$H$29,'Input Parameters'!$I$29)</f>
        <v>59.58098856047031</v>
      </c>
      <c r="U1009" s="10">
        <f t="shared" ca="1" si="118"/>
        <v>0.2475175379491763</v>
      </c>
      <c r="V1009" s="29">
        <f ca="1">IF('Input Parameters'!$D$30="Beta",_xlfn.BETA.INV(U1009,'Input Parameters'!$L$30,'Input Parameters'!$M$30,'Input Parameters'!$J$30,'Input Parameters'!$K$30),IF('Input Parameters'!$D$30="LogNorm",_xlfn.LOGNORM.INV(U1009,'Input Parameters'!$H$30,'Input Parameters'!$I$30)))</f>
        <v>0.76348322001331748</v>
      </c>
      <c r="W1009" s="2">
        <f ca="1">N1009+(P1009-N1009)*(1-ERF((T1009-R1009)/(2*SQRT(L1009*'Input Parameters'!$E$31))))</f>
        <v>0.18243478608741143</v>
      </c>
      <c r="X1009">
        <f t="shared" ca="1" si="119"/>
        <v>1</v>
      </c>
      <c r="Y1009" s="7"/>
    </row>
    <row r="1010" spans="1:25" ht="15" customHeight="1" x14ac:dyDescent="0.3">
      <c r="A1010" s="130">
        <v>1003</v>
      </c>
      <c r="B1010" s="10">
        <f t="shared" ca="1" si="111"/>
        <v>0.64720115450229387</v>
      </c>
      <c r="C1010" s="57">
        <f ca="1">_xlfn.NORM.INV(B1010,'Input Parameters'!$E$19,'Input Parameters'!$F$19)</f>
        <v>599.22199386720445</v>
      </c>
      <c r="D1010" s="10">
        <f t="shared" ca="1" si="112"/>
        <v>0.93616045853963181</v>
      </c>
      <c r="E1010" s="59">
        <f ca="1">IF(_xlfn.NORM.INV(D1010,'Input Parameters'!$E$20,'Input Parameters'!$F$20)&lt;3500,3500,IF(_xlfn.NORM.INV(D1010,'Input Parameters'!$E$20,'Input Parameters'!$F$20)&gt;5500,5500,_xlfn.NORM.INV(D1010,'Input Parameters'!$E$20,'Input Parameters'!$F$20)))</f>
        <v>5500</v>
      </c>
      <c r="F1010" s="10">
        <f t="shared" ca="1" si="113"/>
        <v>0.22426680259905496</v>
      </c>
      <c r="G1010" s="61">
        <f ca="1">_xlfn.NORM.INV(F1010,'Input Parameters'!$E$21,'Input Parameters'!$F$21)</f>
        <v>278.89320473313273</v>
      </c>
      <c r="H1010" s="54">
        <f ca="1">EXP(E1010*(1/'Input Parameters'!$E$22-1/G1010))</f>
        <v>0.38694245288994877</v>
      </c>
      <c r="I1010" s="10">
        <f t="shared" ca="1" si="114"/>
        <v>0.63844719261305449</v>
      </c>
      <c r="J1010" s="29">
        <f ca="1">_xlfn.BETA.INV(I1010,'Input Parameters'!$L$24,'Input Parameters'!$M$24,'Input Parameters'!$J$24,'Input Parameters'!$K$24)</f>
        <v>0.66305807548999862</v>
      </c>
      <c r="K1010" s="156">
        <f ca="1">('Input Parameters'!$E$25/'Input Parameters'!$E$31)^$J1010</f>
        <v>8.5958242159222525E-3</v>
      </c>
      <c r="L1010" s="66">
        <f ca="1">$H1010*$C1010*'Input Parameters'!$E$23*K1010</f>
        <v>1.9930658661530125</v>
      </c>
      <c r="M1010" s="23">
        <f t="shared" ca="1" si="115"/>
        <v>0.6976141890302765</v>
      </c>
      <c r="N1010" s="15">
        <f ca="1">_xlfn.NORM.INV(M1010,'Input Parameters'!$E$26,'Input Parameters'!$F$26)</f>
        <v>4.4868569648816609E-2</v>
      </c>
      <c r="O1010" s="8">
        <f t="shared" ca="1" si="116"/>
        <v>0.34030933980333167</v>
      </c>
      <c r="P1010" s="29">
        <f ca="1">_xlfn.LOGNORM.INV(O1010,'Input Parameters'!$H$27,'Input Parameters'!$I$27)</f>
        <v>1.1866178634540967</v>
      </c>
      <c r="Q1010" s="10"/>
      <c r="R1010" s="15">
        <f>'Input Parameters'!$E$28</f>
        <v>12.7</v>
      </c>
      <c r="S1010" s="10">
        <f t="shared" ca="1" si="117"/>
        <v>0.47596662089179564</v>
      </c>
      <c r="T1010" s="25">
        <f ca="1">_xlfn.LOGNORM.INV(S1010,'Input Parameters'!$H$29,'Input Parameters'!$I$29)</f>
        <v>57.83905910400965</v>
      </c>
      <c r="U1010" s="10">
        <f t="shared" ca="1" si="118"/>
        <v>0.31288788174249726</v>
      </c>
      <c r="V1010" s="29">
        <f ca="1">IF('Input Parameters'!$D$30="Beta",_xlfn.BETA.INV(U1010,'Input Parameters'!$L$30,'Input Parameters'!$M$30,'Input Parameters'!$J$30,'Input Parameters'!$K$30),IF('Input Parameters'!$D$30="LogNorm",_xlfn.LOGNORM.INV(U1010,'Input Parameters'!$H$30,'Input Parameters'!$I$30)))</f>
        <v>0.82439281866891467</v>
      </c>
      <c r="W1010" s="2">
        <f ca="1">N1010+(P1010-N1010)*(1-ERF((T1010-R1010)/(2*SQRT(L1010*'Input Parameters'!$E$31))))</f>
        <v>7.2004476735615885E-2</v>
      </c>
      <c r="X1010">
        <f t="shared" ca="1" si="119"/>
        <v>1</v>
      </c>
      <c r="Y1010" s="7"/>
    </row>
    <row r="1011" spans="1:25" ht="15" customHeight="1" x14ac:dyDescent="0.3">
      <c r="A1011" s="130">
        <v>1004</v>
      </c>
      <c r="B1011" s="10">
        <f t="shared" ca="1" si="111"/>
        <v>0.44048383739675112</v>
      </c>
      <c r="C1011" s="57">
        <f ca="1">_xlfn.NORM.INV(B1011,'Input Parameters'!$E$19,'Input Parameters'!$F$19)</f>
        <v>554.64674790700053</v>
      </c>
      <c r="D1011" s="10">
        <f t="shared" ca="1" si="112"/>
        <v>0.86305819896863367</v>
      </c>
      <c r="E1011" s="59">
        <f ca="1">IF(_xlfn.NORM.INV(D1011,'Input Parameters'!$E$20,'Input Parameters'!$F$20)&lt;3500,3500,IF(_xlfn.NORM.INV(D1011,'Input Parameters'!$E$20,'Input Parameters'!$F$20)&gt;5500,5500,_xlfn.NORM.INV(D1011,'Input Parameters'!$E$20,'Input Parameters'!$F$20)))</f>
        <v>5500</v>
      </c>
      <c r="F1011" s="10">
        <f t="shared" ca="1" si="113"/>
        <v>0.50192926010702255</v>
      </c>
      <c r="G1011" s="61">
        <f ca="1">_xlfn.NORM.INV(F1011,'Input Parameters'!$E$21,'Input Parameters'!$F$21)</f>
        <v>284.8880106203116</v>
      </c>
      <c r="H1011" s="54">
        <f ca="1">EXP(E1011*(1/'Input Parameters'!$E$22-1/G1011))</f>
        <v>0.58596179382860381</v>
      </c>
      <c r="I1011" s="10">
        <f t="shared" ca="1" si="114"/>
        <v>0.33702083781043723</v>
      </c>
      <c r="J1011" s="29">
        <f ca="1">_xlfn.BETA.INV(I1011,'Input Parameters'!$L$24,'Input Parameters'!$M$24,'Input Parameters'!$J$24,'Input Parameters'!$K$24)</f>
        <v>0.53834073519684256</v>
      </c>
      <c r="K1011" s="156">
        <f ca="1">('Input Parameters'!$E$25/'Input Parameters'!$E$31)^$J1011</f>
        <v>2.1029838747713553E-2</v>
      </c>
      <c r="L1011" s="66">
        <f ca="1">$H1011*$C1011*'Input Parameters'!$E$23*K1011</f>
        <v>6.8347355170569912</v>
      </c>
      <c r="M1011" s="23">
        <f t="shared" ca="1" si="115"/>
        <v>0.31702111759203566</v>
      </c>
      <c r="N1011" s="15">
        <f ca="1">_xlfn.NORM.INV(M1011,'Input Parameters'!$E$26,'Input Parameters'!$F$26)</f>
        <v>2.4003052526959098E-2</v>
      </c>
      <c r="O1011" s="8">
        <f t="shared" ca="1" si="116"/>
        <v>0.55935042417623626</v>
      </c>
      <c r="P1011" s="29">
        <f ca="1">_xlfn.LOGNORM.INV(O1011,'Input Parameters'!$H$27,'Input Parameters'!$I$27)</f>
        <v>1.5208567238604471</v>
      </c>
      <c r="Q1011" s="10"/>
      <c r="R1011" s="15">
        <f>'Input Parameters'!$E$28</f>
        <v>12.7</v>
      </c>
      <c r="S1011" s="10">
        <f t="shared" ca="1" si="117"/>
        <v>0.23679445607181371</v>
      </c>
      <c r="T1011" s="25">
        <f ca="1">_xlfn.LOGNORM.INV(S1011,'Input Parameters'!$H$29,'Input Parameters'!$I$29)</f>
        <v>53.729984715495476</v>
      </c>
      <c r="U1011" s="10">
        <f t="shared" ca="1" si="118"/>
        <v>0.91282199984810042</v>
      </c>
      <c r="V1011" s="29">
        <f ca="1">IF('Input Parameters'!$D$30="Beta",_xlfn.BETA.INV(U1011,'Input Parameters'!$L$30,'Input Parameters'!$M$30,'Input Parameters'!$J$30,'Input Parameters'!$K$30),IF('Input Parameters'!$D$30="LogNorm",_xlfn.LOGNORM.INV(U1011,'Input Parameters'!$H$30,'Input Parameters'!$I$30)))</f>
        <v>1.7072127614413279</v>
      </c>
      <c r="W1011" s="2">
        <f ca="1">N1011+(P1011-N1011)*(1-ERF((T1011-R1011)/(2*SQRT(L1011*'Input Parameters'!$E$31))))</f>
        <v>0.42382223058604013</v>
      </c>
      <c r="X1011">
        <f t="shared" ca="1" si="119"/>
        <v>1</v>
      </c>
      <c r="Y1011" s="7"/>
    </row>
    <row r="1012" spans="1:25" ht="15" customHeight="1" x14ac:dyDescent="0.3">
      <c r="A1012" s="130">
        <v>1005</v>
      </c>
      <c r="B1012" s="10">
        <f t="shared" ca="1" si="111"/>
        <v>0.79756318366862045</v>
      </c>
      <c r="C1012" s="57">
        <f ca="1">_xlfn.NORM.INV(B1012,'Input Parameters'!$E$19,'Input Parameters'!$F$19)</f>
        <v>637.68416955883913</v>
      </c>
      <c r="D1012" s="10">
        <f t="shared" ca="1" si="112"/>
        <v>0.95987377153326503</v>
      </c>
      <c r="E1012" s="59">
        <f ca="1">IF(_xlfn.NORM.INV(D1012,'Input Parameters'!$E$20,'Input Parameters'!$F$20)&lt;3500,3500,IF(_xlfn.NORM.INV(D1012,'Input Parameters'!$E$20,'Input Parameters'!$F$20)&gt;5500,5500,_xlfn.NORM.INV(D1012,'Input Parameters'!$E$20,'Input Parameters'!$F$20)))</f>
        <v>5500</v>
      </c>
      <c r="F1012" s="10">
        <f t="shared" ca="1" si="113"/>
        <v>0.69940789905142964</v>
      </c>
      <c r="G1012" s="61">
        <f ca="1">_xlfn.NORM.INV(F1012,'Input Parameters'!$E$21,'Input Parameters'!$F$21)</f>
        <v>288.9584088589782</v>
      </c>
      <c r="H1012" s="54">
        <f ca="1">EXP(E1012*(1/'Input Parameters'!$E$22-1/G1012))</f>
        <v>0.76908786891930825</v>
      </c>
      <c r="I1012" s="10">
        <f t="shared" ca="1" si="114"/>
        <v>0.41185964838892652</v>
      </c>
      <c r="J1012" s="29">
        <f ca="1">_xlfn.BETA.INV(I1012,'Input Parameters'!$L$24,'Input Parameters'!$M$24,'Input Parameters'!$J$24,'Input Parameters'!$K$24)</f>
        <v>0.57093481667234502</v>
      </c>
      <c r="K1012" s="156">
        <f ca="1">('Input Parameters'!$E$25/'Input Parameters'!$E$31)^$J1012</f>
        <v>1.6645287159814875E-2</v>
      </c>
      <c r="L1012" s="66">
        <f ca="1">$H1012*$C1012*'Input Parameters'!$E$23*K1012</f>
        <v>8.1634340549840356</v>
      </c>
      <c r="M1012" s="23">
        <f t="shared" ca="1" si="115"/>
        <v>0.57051592184190691</v>
      </c>
      <c r="N1012" s="15">
        <f ca="1">_xlfn.NORM.INV(M1012,'Input Parameters'!$E$26,'Input Parameters'!$F$26)</f>
        <v>3.7731444084796117E-2</v>
      </c>
      <c r="O1012" s="8">
        <f t="shared" ca="1" si="116"/>
        <v>0.55087859951978158</v>
      </c>
      <c r="P1012" s="29">
        <f ca="1">_xlfn.LOGNORM.INV(O1012,'Input Parameters'!$H$27,'Input Parameters'!$I$27)</f>
        <v>1.5064984395319658</v>
      </c>
      <c r="Q1012" s="10"/>
      <c r="R1012" s="15">
        <f>'Input Parameters'!$E$28</f>
        <v>12.7</v>
      </c>
      <c r="S1012" s="10">
        <f t="shared" ca="1" si="117"/>
        <v>0.13914539734379627</v>
      </c>
      <c r="T1012" s="25">
        <f ca="1">_xlfn.LOGNORM.INV(S1012,'Input Parameters'!$H$29,'Input Parameters'!$I$29)</f>
        <v>51.558089089981465</v>
      </c>
      <c r="U1012" s="10">
        <f t="shared" ca="1" si="118"/>
        <v>0.5807917937437741</v>
      </c>
      <c r="V1012" s="29">
        <f ca="1">IF('Input Parameters'!$D$30="Beta",_xlfn.BETA.INV(U1012,'Input Parameters'!$L$30,'Input Parameters'!$M$30,'Input Parameters'!$J$30,'Input Parameters'!$K$30),IF('Input Parameters'!$D$30="LogNorm",_xlfn.LOGNORM.INV(U1012,'Input Parameters'!$H$30,'Input Parameters'!$I$30)))</f>
        <v>1.0828771794483001</v>
      </c>
      <c r="W1012" s="2">
        <f ca="1">N1012+(P1012-N1012)*(1-ERF((T1012-R1012)/(2*SQRT(L1012*'Input Parameters'!$E$31))))</f>
        <v>0.53154710060170196</v>
      </c>
      <c r="X1012">
        <f t="shared" ca="1" si="119"/>
        <v>1</v>
      </c>
      <c r="Y1012" s="7"/>
    </row>
    <row r="1013" spans="1:25" ht="15" customHeight="1" x14ac:dyDescent="0.3">
      <c r="A1013" s="130">
        <v>1006</v>
      </c>
      <c r="B1013" s="10">
        <f t="shared" ca="1" si="111"/>
        <v>0.20297958305072827</v>
      </c>
      <c r="C1013" s="57">
        <f ca="1">_xlfn.NORM.INV(B1013,'Input Parameters'!$E$19,'Input Parameters'!$F$19)</f>
        <v>497.07833658037754</v>
      </c>
      <c r="D1013" s="10">
        <f t="shared" ca="1" si="112"/>
        <v>0.16140837059599078</v>
      </c>
      <c r="E1013" s="59">
        <f ca="1">IF(_xlfn.NORM.INV(D1013,'Input Parameters'!$E$20,'Input Parameters'!$F$20)&lt;3500,3500,IF(_xlfn.NORM.INV(D1013,'Input Parameters'!$E$20,'Input Parameters'!$F$20)&gt;5500,5500,_xlfn.NORM.INV(D1013,'Input Parameters'!$E$20,'Input Parameters'!$F$20)))</f>
        <v>4107.9197236064119</v>
      </c>
      <c r="F1013" s="10">
        <f t="shared" ca="1" si="113"/>
        <v>0.49302232872945007</v>
      </c>
      <c r="G1013" s="61">
        <f ca="1">_xlfn.NORM.INV(F1013,'Input Parameters'!$E$21,'Input Parameters'!$F$21)</f>
        <v>284.71251822513324</v>
      </c>
      <c r="H1013" s="54">
        <f ca="1">EXP(E1013*(1/'Input Parameters'!$E$22-1/G1013))</f>
        <v>0.66491003703342721</v>
      </c>
      <c r="I1013" s="10">
        <f t="shared" ca="1" si="114"/>
        <v>0.97990935880564756</v>
      </c>
      <c r="J1013" s="29">
        <f ca="1">_xlfn.BETA.INV(I1013,'Input Parameters'!$L$24,'Input Parameters'!$M$24,'Input Parameters'!$J$24,'Input Parameters'!$K$24)</f>
        <v>0.87492137338158604</v>
      </c>
      <c r="K1013" s="156">
        <f ca="1">('Input Parameters'!$E$25/'Input Parameters'!$E$31)^$J1013</f>
        <v>1.880363388922953E-3</v>
      </c>
      <c r="L1013" s="66">
        <f ca="1">$H1013*$C1013*'Input Parameters'!$E$23*K1013</f>
        <v>0.62148336988228647</v>
      </c>
      <c r="M1013" s="23">
        <f t="shared" ca="1" si="115"/>
        <v>0.55008030028396382</v>
      </c>
      <c r="N1013" s="15">
        <f ca="1">_xlfn.NORM.INV(M1013,'Input Parameters'!$E$26,'Input Parameters'!$F$26)</f>
        <v>3.6643148785941632E-2</v>
      </c>
      <c r="O1013" s="8">
        <f t="shared" ca="1" si="116"/>
        <v>0.90950825837500393</v>
      </c>
      <c r="P1013" s="29">
        <f ca="1">_xlfn.LOGNORM.INV(O1013,'Input Parameters'!$H$27,'Input Parameters'!$I$27)</f>
        <v>2.5729153406651259</v>
      </c>
      <c r="Q1013" s="10"/>
      <c r="R1013" s="15">
        <f>'Input Parameters'!$E$28</f>
        <v>12.7</v>
      </c>
      <c r="S1013" s="10">
        <f t="shared" ca="1" si="117"/>
        <v>0.99198972808386843</v>
      </c>
      <c r="T1013" s="25">
        <f ca="1">_xlfn.LOGNORM.INV(S1013,'Input Parameters'!$H$29,'Input Parameters'!$I$29)</f>
        <v>76.312460998429273</v>
      </c>
      <c r="U1013" s="10">
        <f t="shared" ca="1" si="118"/>
        <v>0.659295334707661</v>
      </c>
      <c r="V1013" s="29">
        <f ca="1">IF('Input Parameters'!$D$30="Beta",_xlfn.BETA.INV(U1013,'Input Parameters'!$L$30,'Input Parameters'!$M$30,'Input Parameters'!$J$30,'Input Parameters'!$K$30),IF('Input Parameters'!$D$30="LogNorm",_xlfn.LOGNORM.INV(U1013,'Input Parameters'!$H$30,'Input Parameters'!$I$30)))</f>
        <v>1.1748044961724708</v>
      </c>
      <c r="W1013" s="2">
        <f ca="1">N1013+(P1013-N1013)*(1-ERF((T1013-R1013)/(2*SQRT(L1013*'Input Parameters'!$E$31))))</f>
        <v>3.6643178164734676E-2</v>
      </c>
      <c r="X1013">
        <f t="shared" ca="1" si="119"/>
        <v>1</v>
      </c>
      <c r="Y1013" s="7"/>
    </row>
    <row r="1014" spans="1:25" ht="15" customHeight="1" x14ac:dyDescent="0.3">
      <c r="A1014" s="130">
        <v>1007</v>
      </c>
      <c r="B1014" s="10">
        <f t="shared" ca="1" si="111"/>
        <v>0.31812300490737733</v>
      </c>
      <c r="C1014" s="57">
        <f ca="1">_xlfn.NORM.INV(B1014,'Input Parameters'!$E$19,'Input Parameters'!$F$19)</f>
        <v>527.33538842167093</v>
      </c>
      <c r="D1014" s="10">
        <f t="shared" ca="1" si="112"/>
        <v>0.15111162497448005</v>
      </c>
      <c r="E1014" s="59">
        <f ca="1">IF(_xlfn.NORM.INV(D1014,'Input Parameters'!$E$20,'Input Parameters'!$F$20)&lt;3500,3500,IF(_xlfn.NORM.INV(D1014,'Input Parameters'!$E$20,'Input Parameters'!$F$20)&gt;5500,5500,_xlfn.NORM.INV(D1014,'Input Parameters'!$E$20,'Input Parameters'!$F$20)))</f>
        <v>4077.8257929789806</v>
      </c>
      <c r="F1014" s="10">
        <f t="shared" ca="1" si="113"/>
        <v>0.91261627716381721</v>
      </c>
      <c r="G1014" s="61">
        <f ca="1">_xlfn.NORM.INV(F1014,'Input Parameters'!$E$21,'Input Parameters'!$F$21)</f>
        <v>295.51636051174978</v>
      </c>
      <c r="H1014" s="54">
        <f ca="1">EXP(E1014*(1/'Input Parameters'!$E$22-1/G1014))</f>
        <v>1.125817327922167</v>
      </c>
      <c r="I1014" s="10">
        <f t="shared" ca="1" si="114"/>
        <v>0.81017018003481323</v>
      </c>
      <c r="J1014" s="29">
        <f ca="1">_xlfn.BETA.INV(I1014,'Input Parameters'!$L$24,'Input Parameters'!$M$24,'Input Parameters'!$J$24,'Input Parameters'!$K$24)</f>
        <v>0.73986766819828631</v>
      </c>
      <c r="K1014" s="156">
        <f ca="1">('Input Parameters'!$E$25/'Input Parameters'!$E$31)^$J1014</f>
        <v>4.9544157513874785E-3</v>
      </c>
      <c r="L1014" s="66">
        <f ca="1">$H1014*$C1014*'Input Parameters'!$E$23*K1014</f>
        <v>2.9413539815976253</v>
      </c>
      <c r="M1014" s="23">
        <f t="shared" ca="1" si="115"/>
        <v>0.58363286024826366</v>
      </c>
      <c r="N1014" s="15">
        <f ca="1">_xlfn.NORM.INV(M1014,'Input Parameters'!$E$26,'Input Parameters'!$F$26)</f>
        <v>3.8435117410166725E-2</v>
      </c>
      <c r="O1014" s="8">
        <f t="shared" ca="1" si="116"/>
        <v>0.39783957643857182</v>
      </c>
      <c r="P1014" s="29">
        <f ca="1">_xlfn.LOGNORM.INV(O1014,'Input Parameters'!$H$27,'Input Parameters'!$I$27)</f>
        <v>1.2695374717871553</v>
      </c>
      <c r="Q1014" s="10"/>
      <c r="R1014" s="15">
        <f>'Input Parameters'!$E$28</f>
        <v>12.7</v>
      </c>
      <c r="S1014" s="10">
        <f t="shared" ca="1" si="117"/>
        <v>7.2331454657419414E-3</v>
      </c>
      <c r="T1014" s="25">
        <f ca="1">_xlfn.LOGNORM.INV(S1014,'Input Parameters'!$H$29,'Input Parameters'!$I$29)</f>
        <v>44.250693292782039</v>
      </c>
      <c r="U1014" s="10">
        <f t="shared" ca="1" si="118"/>
        <v>0.74628255315685055</v>
      </c>
      <c r="V1014" s="29">
        <f ca="1">IF('Input Parameters'!$D$30="Beta",_xlfn.BETA.INV(U1014,'Input Parameters'!$L$30,'Input Parameters'!$M$30,'Input Parameters'!$J$30,'Input Parameters'!$K$30),IF('Input Parameters'!$D$30="LogNorm",_xlfn.LOGNORM.INV(U1014,'Input Parameters'!$H$30,'Input Parameters'!$I$30)))</f>
        <v>1.2977003398683744</v>
      </c>
      <c r="W1014" s="2">
        <f ca="1">N1014+(P1014-N1014)*(1-ERF((T1014-R1014)/(2*SQRT(L1014*'Input Parameters'!$E$31))))</f>
        <v>0.27642805715695706</v>
      </c>
      <c r="X1014">
        <f t="shared" ca="1" si="119"/>
        <v>1</v>
      </c>
      <c r="Y1014" s="7"/>
    </row>
    <row r="1015" spans="1:25" ht="15" customHeight="1" x14ac:dyDescent="0.3">
      <c r="A1015" s="130">
        <v>1008</v>
      </c>
      <c r="B1015" s="10">
        <f t="shared" ca="1" si="111"/>
        <v>0.41713180388292759</v>
      </c>
      <c r="C1015" s="57">
        <f ca="1">_xlfn.NORM.INV(B1015,'Input Parameters'!$E$19,'Input Parameters'!$F$19)</f>
        <v>549.61951441499684</v>
      </c>
      <c r="D1015" s="10">
        <f t="shared" ca="1" si="112"/>
        <v>0.16068266981036627</v>
      </c>
      <c r="E1015" s="59">
        <f ca="1">IF(_xlfn.NORM.INV(D1015,'Input Parameters'!$E$20,'Input Parameters'!$F$20)&lt;3500,3500,IF(_xlfn.NORM.INV(D1015,'Input Parameters'!$E$20,'Input Parameters'!$F$20)&gt;5500,5500,_xlfn.NORM.INV(D1015,'Input Parameters'!$E$20,'Input Parameters'!$F$20)))</f>
        <v>4105.8407683491432</v>
      </c>
      <c r="F1015" s="10">
        <f t="shared" ca="1" si="113"/>
        <v>0.2014238433943496</v>
      </c>
      <c r="G1015" s="61">
        <f ca="1">_xlfn.NORM.INV(F1015,'Input Parameters'!$E$21,'Input Parameters'!$F$21)</f>
        <v>278.27474672006446</v>
      </c>
      <c r="H1015" s="54">
        <f ca="1">EXP(E1015*(1/'Input Parameters'!$E$22-1/G1015))</f>
        <v>0.47638877288151926</v>
      </c>
      <c r="I1015" s="10">
        <f t="shared" ca="1" si="114"/>
        <v>0.55752984320006749</v>
      </c>
      <c r="J1015" s="29">
        <f ca="1">_xlfn.BETA.INV(I1015,'Input Parameters'!$L$24,'Input Parameters'!$M$24,'Input Parameters'!$J$24,'Input Parameters'!$K$24)</f>
        <v>0.63029427841570895</v>
      </c>
      <c r="K1015" s="156">
        <f ca="1">('Input Parameters'!$E$25/'Input Parameters'!$E$31)^$J1015</f>
        <v>1.0873288562887603E-2</v>
      </c>
      <c r="L1015" s="66">
        <f ca="1">$H1015*$C1015*'Input Parameters'!$E$23*K1015</f>
        <v>2.8469810455391507</v>
      </c>
      <c r="M1015" s="23">
        <f t="shared" ca="1" si="115"/>
        <v>0.82633532850398939</v>
      </c>
      <c r="N1015" s="15">
        <f ca="1">_xlfn.NORM.INV(M1015,'Input Parameters'!$E$26,'Input Parameters'!$F$26)</f>
        <v>5.3735424072246386E-2</v>
      </c>
      <c r="O1015" s="8">
        <f t="shared" ca="1" si="116"/>
        <v>0.78649132109402875</v>
      </c>
      <c r="P1015" s="29">
        <f ca="1">_xlfn.LOGNORM.INV(O1015,'Input Parameters'!$H$27,'Input Parameters'!$I$27)</f>
        <v>2.0230808681527486</v>
      </c>
      <c r="Q1015" s="10"/>
      <c r="R1015" s="15">
        <f>'Input Parameters'!$E$28</f>
        <v>12.7</v>
      </c>
      <c r="S1015" s="10">
        <f t="shared" ca="1" si="117"/>
        <v>0.99474240764763089</v>
      </c>
      <c r="T1015" s="25">
        <f ca="1">_xlfn.LOGNORM.INV(S1015,'Input Parameters'!$H$29,'Input Parameters'!$I$29)</f>
        <v>77.608202340626619</v>
      </c>
      <c r="U1015" s="10">
        <f t="shared" ca="1" si="118"/>
        <v>0.49435570508540294</v>
      </c>
      <c r="V1015" s="29">
        <f ca="1">IF('Input Parameters'!$D$30="Beta",_xlfn.BETA.INV(U1015,'Input Parameters'!$L$30,'Input Parameters'!$M$30,'Input Parameters'!$J$30,'Input Parameters'!$K$30),IF('Input Parameters'!$D$30="LogNorm",_xlfn.LOGNORM.INV(U1015,'Input Parameters'!$H$30,'Input Parameters'!$I$30)))</f>
        <v>0.99364759724633833</v>
      </c>
      <c r="W1015" s="2">
        <f ca="1">N1015+(P1015-N1015)*(1-ERF((T1015-R1015)/(2*SQRT(L1015*'Input Parameters'!$E$31))))</f>
        <v>6.6585993576088076E-2</v>
      </c>
      <c r="X1015">
        <f t="shared" ca="1" si="119"/>
        <v>1</v>
      </c>
      <c r="Y1015" s="7"/>
    </row>
    <row r="1016" spans="1:25" ht="15" customHeight="1" x14ac:dyDescent="0.3">
      <c r="A1016" s="130">
        <v>1009</v>
      </c>
      <c r="B1016" s="10">
        <f t="shared" ca="1" si="111"/>
        <v>0.49436182615742319</v>
      </c>
      <c r="C1016" s="57">
        <f ca="1">_xlfn.NORM.INV(B1016,'Input Parameters'!$E$19,'Input Parameters'!$F$19)</f>
        <v>566.10573813776512</v>
      </c>
      <c r="D1016" s="10">
        <f t="shared" ca="1" si="112"/>
        <v>0.19019965103915359</v>
      </c>
      <c r="E1016" s="59">
        <f ca="1">IF(_xlfn.NORM.INV(D1016,'Input Parameters'!$E$20,'Input Parameters'!$F$20)&lt;3500,3500,IF(_xlfn.NORM.INV(D1016,'Input Parameters'!$E$20,'Input Parameters'!$F$20)&gt;5500,5500,_xlfn.NORM.INV(D1016,'Input Parameters'!$E$20,'Input Parameters'!$F$20)))</f>
        <v>4185.9874368815845</v>
      </c>
      <c r="F1016" s="10">
        <f t="shared" ca="1" si="113"/>
        <v>2.2005272451201208E-2</v>
      </c>
      <c r="G1016" s="61">
        <f ca="1">_xlfn.NORM.INV(F1016,'Input Parameters'!$E$21,'Input Parameters'!$F$21)</f>
        <v>269.02003571787725</v>
      </c>
      <c r="H1016" s="54">
        <f ca="1">EXP(E1016*(1/'Input Parameters'!$E$22-1/G1016))</f>
        <v>0.27985432154555456</v>
      </c>
      <c r="I1016" s="10">
        <f t="shared" ca="1" si="114"/>
        <v>0.66377924123736165</v>
      </c>
      <c r="J1016" s="29">
        <f ca="1">_xlfn.BETA.INV(I1016,'Input Parameters'!$L$24,'Input Parameters'!$M$24,'Input Parameters'!$J$24,'Input Parameters'!$K$24)</f>
        <v>0.67354121295510994</v>
      </c>
      <c r="K1016" s="156">
        <f ca="1">('Input Parameters'!$E$25/'Input Parameters'!$E$31)^$J1016</f>
        <v>7.9731148806075538E-3</v>
      </c>
      <c r="L1016" s="66">
        <f ca="1">$H1016*$C1016*'Input Parameters'!$E$23*K1016</f>
        <v>1.2631577656562205</v>
      </c>
      <c r="M1016" s="23">
        <f t="shared" ca="1" si="115"/>
        <v>0.96352155542809004</v>
      </c>
      <c r="N1016" s="15">
        <f ca="1">_xlfn.NORM.INV(M1016,'Input Parameters'!$E$26,'Input Parameters'!$F$26)</f>
        <v>7.1655106109276293E-2</v>
      </c>
      <c r="O1016" s="8">
        <f t="shared" ca="1" si="116"/>
        <v>3.7352603882379709E-2</v>
      </c>
      <c r="P1016" s="29">
        <f ca="1">_xlfn.LOGNORM.INV(O1016,'Input Parameters'!$H$27,'Input Parameters'!$I$27)</f>
        <v>0.64708094844227293</v>
      </c>
      <c r="Q1016" s="10"/>
      <c r="R1016" s="15">
        <f>'Input Parameters'!$E$28</f>
        <v>12.7</v>
      </c>
      <c r="S1016" s="10">
        <f t="shared" ca="1" si="117"/>
        <v>0.31535873213278165</v>
      </c>
      <c r="T1016" s="25">
        <f ca="1">_xlfn.LOGNORM.INV(S1016,'Input Parameters'!$H$29,'Input Parameters'!$I$29)</f>
        <v>55.172264292298408</v>
      </c>
      <c r="U1016" s="10">
        <f t="shared" ca="1" si="118"/>
        <v>0.39302851410585149</v>
      </c>
      <c r="V1016" s="29">
        <f ca="1">IF('Input Parameters'!$D$30="Beta",_xlfn.BETA.INV(U1016,'Input Parameters'!$L$30,'Input Parameters'!$M$30,'Input Parameters'!$J$30,'Input Parameters'!$K$30),IF('Input Parameters'!$D$30="LogNorm",_xlfn.LOGNORM.INV(U1016,'Input Parameters'!$H$30,'Input Parameters'!$I$30)))</f>
        <v>0.89777826722366127</v>
      </c>
      <c r="W1016" s="2">
        <f ca="1">N1016+(P1016-N1016)*(1-ERF((T1016-R1016)/(2*SQRT(L1016*'Input Parameters'!$E$31))))</f>
        <v>7.5991852751782718E-2</v>
      </c>
      <c r="X1016">
        <f t="shared" ca="1" si="119"/>
        <v>1</v>
      </c>
      <c r="Y1016" s="7"/>
    </row>
    <row r="1017" spans="1:25" ht="15" customHeight="1" x14ac:dyDescent="0.3">
      <c r="A1017" s="130">
        <v>1010</v>
      </c>
      <c r="B1017" s="10">
        <f t="shared" ca="1" si="111"/>
        <v>0.6953340401227408</v>
      </c>
      <c r="C1017" s="57">
        <f ca="1">_xlfn.NORM.INV(B1017,'Input Parameters'!$E$19,'Input Parameters'!$F$19)</f>
        <v>610.48180938139501</v>
      </c>
      <c r="D1017" s="10">
        <f t="shared" ca="1" si="112"/>
        <v>0.86591083577991612</v>
      </c>
      <c r="E1017" s="59">
        <f ca="1">IF(_xlfn.NORM.INV(D1017,'Input Parameters'!$E$20,'Input Parameters'!$F$20)&lt;3500,3500,IF(_xlfn.NORM.INV(D1017,'Input Parameters'!$E$20,'Input Parameters'!$F$20)&gt;5500,5500,_xlfn.NORM.INV(D1017,'Input Parameters'!$E$20,'Input Parameters'!$F$20)))</f>
        <v>5500</v>
      </c>
      <c r="F1017" s="10">
        <f t="shared" ca="1" si="113"/>
        <v>0.70446874424917116</v>
      </c>
      <c r="G1017" s="61">
        <f ca="1">_xlfn.NORM.INV(F1017,'Input Parameters'!$E$21,'Input Parameters'!$F$21)</f>
        <v>289.07315403150687</v>
      </c>
      <c r="H1017" s="54">
        <f ca="1">EXP(E1017*(1/'Input Parameters'!$E$22-1/G1017))</f>
        <v>0.7749205956519678</v>
      </c>
      <c r="I1017" s="10">
        <f t="shared" ca="1" si="114"/>
        <v>0.98658450602635273</v>
      </c>
      <c r="J1017" s="29">
        <f ca="1">_xlfn.BETA.INV(I1017,'Input Parameters'!$L$24,'Input Parameters'!$M$24,'Input Parameters'!$J$24,'Input Parameters'!$K$24)</f>
        <v>0.889006476126879</v>
      </c>
      <c r="K1017" s="156">
        <f ca="1">('Input Parameters'!$E$25/'Input Parameters'!$E$31)^$J1017</f>
        <v>1.6996543270694775E-3</v>
      </c>
      <c r="L1017" s="66">
        <f ca="1">$H1017*$C1017*'Input Parameters'!$E$23*K1017</f>
        <v>0.80406384731638947</v>
      </c>
      <c r="M1017" s="23">
        <f t="shared" ca="1" si="115"/>
        <v>0.12390938556191944</v>
      </c>
      <c r="N1017" s="15">
        <f ca="1">_xlfn.NORM.INV(M1017,'Input Parameters'!$E$26,'Input Parameters'!$F$26)</f>
        <v>9.7310638184559747E-3</v>
      </c>
      <c r="O1017" s="8">
        <f t="shared" ca="1" si="116"/>
        <v>0.32903233896330875</v>
      </c>
      <c r="P1017" s="29">
        <f ca="1">_xlfn.LOGNORM.INV(O1017,'Input Parameters'!$H$27,'Input Parameters'!$I$27)</f>
        <v>1.1704715200349738</v>
      </c>
      <c r="Q1017" s="10"/>
      <c r="R1017" s="15">
        <f>'Input Parameters'!$E$28</f>
        <v>12.7</v>
      </c>
      <c r="S1017" s="10">
        <f t="shared" ca="1" si="117"/>
        <v>0.50147063147350512</v>
      </c>
      <c r="T1017" s="25">
        <f ca="1">_xlfn.LOGNORM.INV(S1017,'Input Parameters'!$H$29,'Input Parameters'!$I$29)</f>
        <v>58.255932480568411</v>
      </c>
      <c r="U1017" s="10">
        <f t="shared" ca="1" si="118"/>
        <v>0.17573879148190741</v>
      </c>
      <c r="V1017" s="29">
        <f ca="1">IF('Input Parameters'!$D$30="Beta",_xlfn.BETA.INV(U1017,'Input Parameters'!$L$30,'Input Parameters'!$M$30,'Input Parameters'!$J$30,'Input Parameters'!$K$30),IF('Input Parameters'!$D$30="LogNorm",_xlfn.LOGNORM.INV(U1017,'Input Parameters'!$H$30,'Input Parameters'!$I$30)))</f>
        <v>0.691967858170776</v>
      </c>
      <c r="W1017" s="2">
        <f ca="1">N1017+(P1017-N1017)*(1-ERF((T1017-R1017)/(2*SQRT(L1017*'Input Parameters'!$E$31))))</f>
        <v>1.0111376407825903E-2</v>
      </c>
      <c r="X1017">
        <f t="shared" ca="1" si="119"/>
        <v>1</v>
      </c>
      <c r="Y1017" s="7"/>
    </row>
    <row r="1018" spans="1:25" ht="15" customHeight="1" x14ac:dyDescent="0.3">
      <c r="A1018" s="130">
        <v>1011</v>
      </c>
      <c r="B1018" s="10">
        <f t="shared" ca="1" si="111"/>
        <v>0.87076678786070805</v>
      </c>
      <c r="C1018" s="57">
        <f ca="1">_xlfn.NORM.INV(B1018,'Input Parameters'!$E$19,'Input Parameters'!$F$19)</f>
        <v>662.78696531726587</v>
      </c>
      <c r="D1018" s="10">
        <f t="shared" ca="1" si="112"/>
        <v>0.26980891587248956</v>
      </c>
      <c r="E1018" s="59">
        <f ca="1">IF(_xlfn.NORM.INV(D1018,'Input Parameters'!$E$20,'Input Parameters'!$F$20)&lt;3500,3500,IF(_xlfn.NORM.INV(D1018,'Input Parameters'!$E$20,'Input Parameters'!$F$20)&gt;5500,5500,_xlfn.NORM.INV(D1018,'Input Parameters'!$E$20,'Input Parameters'!$F$20)))</f>
        <v>4370.6262959738933</v>
      </c>
      <c r="F1018" s="10">
        <f t="shared" ca="1" si="113"/>
        <v>0.65975331610581212</v>
      </c>
      <c r="G1018" s="61">
        <f ca="1">_xlfn.NORM.INV(F1018,'Input Parameters'!$E$21,'Input Parameters'!$F$21)</f>
        <v>288.08666922652611</v>
      </c>
      <c r="H1018" s="54">
        <f ca="1">EXP(E1018*(1/'Input Parameters'!$E$22-1/G1018))</f>
        <v>0.77537623358632057</v>
      </c>
      <c r="I1018" s="10">
        <f t="shared" ca="1" si="114"/>
        <v>0.93084906966247527</v>
      </c>
      <c r="J1018" s="29">
        <f ca="1">_xlfn.BETA.INV(I1018,'Input Parameters'!$L$24,'Input Parameters'!$M$24,'Input Parameters'!$J$24,'Input Parameters'!$K$24)</f>
        <v>0.81644203025790796</v>
      </c>
      <c r="K1018" s="156">
        <f ca="1">('Input Parameters'!$E$25/'Input Parameters'!$E$31)^$J1018</f>
        <v>2.8604226941041479E-3</v>
      </c>
      <c r="L1018" s="66">
        <f ca="1">$H1018*$C1018*'Input Parameters'!$E$23*K1018</f>
        <v>1.4699977124107566</v>
      </c>
      <c r="M1018" s="23">
        <f t="shared" ca="1" si="115"/>
        <v>0.99711964417219467</v>
      </c>
      <c r="N1018" s="15">
        <f ca="1">_xlfn.NORM.INV(M1018,'Input Parameters'!$E$26,'Input Parameters'!$F$26)</f>
        <v>9.1983090255343791E-2</v>
      </c>
      <c r="O1018" s="8">
        <f t="shared" ca="1" si="116"/>
        <v>0.62753839760879582</v>
      </c>
      <c r="P1018" s="29">
        <f ca="1">_xlfn.LOGNORM.INV(O1018,'Input Parameters'!$H$27,'Input Parameters'!$I$27)</f>
        <v>1.6440228547880802</v>
      </c>
      <c r="Q1018" s="10"/>
      <c r="R1018" s="15">
        <f>'Input Parameters'!$E$28</f>
        <v>12.7</v>
      </c>
      <c r="S1018" s="10">
        <f t="shared" ca="1" si="117"/>
        <v>0.52623114191336351</v>
      </c>
      <c r="T1018" s="25">
        <f ca="1">_xlfn.LOGNORM.INV(S1018,'Input Parameters'!$H$29,'Input Parameters'!$I$29)</f>
        <v>58.663606448567883</v>
      </c>
      <c r="U1018" s="10">
        <f t="shared" ca="1" si="118"/>
        <v>3.3001535329900689E-3</v>
      </c>
      <c r="V1018" s="29">
        <f ca="1">IF('Input Parameters'!$D$30="Beta",_xlfn.BETA.INV(U1018,'Input Parameters'!$L$30,'Input Parameters'!$M$30,'Input Parameters'!$J$30,'Input Parameters'!$K$30),IF('Input Parameters'!$D$30="LogNorm",_xlfn.LOGNORM.INV(U1018,'Input Parameters'!$H$30,'Input Parameters'!$I$30)))</f>
        <v>0.34232999876852593</v>
      </c>
      <c r="W1018" s="2">
        <f ca="1">N1018+(P1018-N1018)*(1-ERF((T1018-R1018)/(2*SQRT(L1018*'Input Parameters'!$E$31))))</f>
        <v>0.10338723555948355</v>
      </c>
      <c r="X1018">
        <f t="shared" ca="1" si="119"/>
        <v>1</v>
      </c>
      <c r="Y1018" s="7"/>
    </row>
    <row r="1019" spans="1:25" ht="15" customHeight="1" x14ac:dyDescent="0.3">
      <c r="A1019" s="130">
        <v>1012</v>
      </c>
      <c r="B1019" s="10">
        <f t="shared" ca="1" si="111"/>
        <v>0.71279250833602414</v>
      </c>
      <c r="C1019" s="57">
        <f ca="1">_xlfn.NORM.INV(B1019,'Input Parameters'!$E$19,'Input Parameters'!$F$19)</f>
        <v>614.75192621019357</v>
      </c>
      <c r="D1019" s="10">
        <f t="shared" ca="1" si="112"/>
        <v>0.36799521032168003</v>
      </c>
      <c r="E1019" s="59">
        <f ca="1">IF(_xlfn.NORM.INV(D1019,'Input Parameters'!$E$20,'Input Parameters'!$F$20)&lt;3500,3500,IF(_xlfn.NORM.INV(D1019,'Input Parameters'!$E$20,'Input Parameters'!$F$20)&gt;5500,5500,_xlfn.NORM.INV(D1019,'Input Parameters'!$E$20,'Input Parameters'!$F$20)))</f>
        <v>4563.9825504233813</v>
      </c>
      <c r="F1019" s="10">
        <f t="shared" ca="1" si="113"/>
        <v>0.99969549741048724</v>
      </c>
      <c r="G1019" s="61">
        <f ca="1">_xlfn.NORM.INV(F1019,'Input Parameters'!$E$21,'Input Parameters'!$F$21)</f>
        <v>311.79071453478383</v>
      </c>
      <c r="H1019" s="54">
        <f ca="1">EXP(E1019*(1/'Input Parameters'!$E$22-1/G1019))</f>
        <v>2.556819488748804</v>
      </c>
      <c r="I1019" s="10">
        <f t="shared" ca="1" si="114"/>
        <v>0.63336057944055069</v>
      </c>
      <c r="J1019" s="29">
        <f ca="1">_xlfn.BETA.INV(I1019,'Input Parameters'!$L$24,'Input Parameters'!$M$24,'Input Parameters'!$J$24,'Input Parameters'!$K$24)</f>
        <v>0.66097112589129903</v>
      </c>
      <c r="K1019" s="156">
        <f ca="1">('Input Parameters'!$E$25/'Input Parameters'!$E$31)^$J1019</f>
        <v>8.7254789590308652E-3</v>
      </c>
      <c r="L1019" s="66">
        <f ca="1">$H1019*$C1019*'Input Parameters'!$E$23*K1019</f>
        <v>13.714792514512119</v>
      </c>
      <c r="M1019" s="23">
        <f t="shared" ca="1" si="115"/>
        <v>0.74585321530957627</v>
      </c>
      <c r="N1019" s="15">
        <f ca="1">_xlfn.NORM.INV(M1019,'Input Parameters'!$E$26,'Input Parameters'!$F$26)</f>
        <v>4.7891439244293552E-2</v>
      </c>
      <c r="O1019" s="8">
        <f t="shared" ca="1" si="116"/>
        <v>0.35224771773451202</v>
      </c>
      <c r="P1019" s="29">
        <f ca="1">_xlfn.LOGNORM.INV(O1019,'Input Parameters'!$H$27,'Input Parameters'!$I$27)</f>
        <v>1.2037281082976916</v>
      </c>
      <c r="Q1019" s="10"/>
      <c r="R1019" s="15">
        <f>'Input Parameters'!$E$28</f>
        <v>12.7</v>
      </c>
      <c r="S1019" s="10">
        <f t="shared" ca="1" si="117"/>
        <v>0.80163208605704572</v>
      </c>
      <c r="T1019" s="25">
        <f ca="1">_xlfn.LOGNORM.INV(S1019,'Input Parameters'!$H$29,'Input Parameters'!$I$29)</f>
        <v>64.044601216981988</v>
      </c>
      <c r="U1019" s="10">
        <f t="shared" ca="1" si="118"/>
        <v>0.7846118446558773</v>
      </c>
      <c r="V1019" s="29">
        <f ca="1">IF('Input Parameters'!$D$30="Beta",_xlfn.BETA.INV(U1019,'Input Parameters'!$L$30,'Input Parameters'!$M$30,'Input Parameters'!$J$30,'Input Parameters'!$K$30),IF('Input Parameters'!$D$30="LogNorm",_xlfn.LOGNORM.INV(U1019,'Input Parameters'!$H$30,'Input Parameters'!$I$30)))</f>
        <v>1.3632853912385556</v>
      </c>
      <c r="W1019" s="2">
        <f ca="1">N1019+(P1019-N1019)*(1-ERF((T1019-R1019)/(2*SQRT(L1019*'Input Parameters'!$E$31))))</f>
        <v>0.42574474640699017</v>
      </c>
      <c r="X1019">
        <f t="shared" ca="1" si="119"/>
        <v>1</v>
      </c>
      <c r="Y1019" s="7"/>
    </row>
    <row r="1020" spans="1:25" ht="15" customHeight="1" x14ac:dyDescent="0.3">
      <c r="A1020" s="130">
        <v>1013</v>
      </c>
      <c r="B1020" s="10">
        <f t="shared" ca="1" si="111"/>
        <v>0.76218920677252355</v>
      </c>
      <c r="C1020" s="57">
        <f ca="1">_xlfn.NORM.INV(B1020,'Input Parameters'!$E$19,'Input Parameters'!$F$19)</f>
        <v>627.57911557983505</v>
      </c>
      <c r="D1020" s="10">
        <f t="shared" ca="1" si="112"/>
        <v>0.71464881688106896</v>
      </c>
      <c r="E1020" s="59">
        <f ca="1">IF(_xlfn.NORM.INV(D1020,'Input Parameters'!$E$20,'Input Parameters'!$F$20)&lt;3500,3500,IF(_xlfn.NORM.INV(D1020,'Input Parameters'!$E$20,'Input Parameters'!$F$20)&gt;5500,5500,_xlfn.NORM.INV(D1020,'Input Parameters'!$E$20,'Input Parameters'!$F$20)))</f>
        <v>5196.9121735762592</v>
      </c>
      <c r="F1020" s="10">
        <f t="shared" ca="1" si="113"/>
        <v>0.69977627328375391</v>
      </c>
      <c r="G1020" s="61">
        <f ca="1">_xlfn.NORM.INV(F1020,'Input Parameters'!$E$21,'Input Parameters'!$F$21)</f>
        <v>288.96673127739558</v>
      </c>
      <c r="H1020" s="54">
        <f ca="1">EXP(E1020*(1/'Input Parameters'!$E$22-1/G1020))</f>
        <v>0.78070044172330055</v>
      </c>
      <c r="I1020" s="10">
        <f t="shared" ca="1" si="114"/>
        <v>0.99927699746845777</v>
      </c>
      <c r="J1020" s="29">
        <f ca="1">_xlfn.BETA.INV(I1020,'Input Parameters'!$L$24,'Input Parameters'!$M$24,'Input Parameters'!$J$24,'Input Parameters'!$K$24)</f>
        <v>0.95111367073224018</v>
      </c>
      <c r="K1020" s="156">
        <f ca="1">('Input Parameters'!$E$25/'Input Parameters'!$E$31)^$J1020</f>
        <v>1.0886038119501033E-3</v>
      </c>
      <c r="L1020" s="66">
        <f ca="1">$H1020*$C1020*'Input Parameters'!$E$23*K1020</f>
        <v>0.53336284495698183</v>
      </c>
      <c r="M1020" s="23">
        <f t="shared" ca="1" si="115"/>
        <v>0.19674989938643261</v>
      </c>
      <c r="N1020" s="15">
        <f ca="1">_xlfn.NORM.INV(M1020,'Input Parameters'!$E$26,'Input Parameters'!$F$26)</f>
        <v>1.6080959035515856E-2</v>
      </c>
      <c r="O1020" s="8">
        <f t="shared" ca="1" si="116"/>
        <v>0.46008419741183426</v>
      </c>
      <c r="P1020" s="29">
        <f ca="1">_xlfn.LOGNORM.INV(O1020,'Input Parameters'!$H$27,'Input Parameters'!$I$27)</f>
        <v>1.36188907357664</v>
      </c>
      <c r="Q1020" s="10"/>
      <c r="R1020" s="15">
        <f>'Input Parameters'!$E$28</f>
        <v>12.7</v>
      </c>
      <c r="S1020" s="10">
        <f t="shared" ca="1" si="117"/>
        <v>0.50572130359242518</v>
      </c>
      <c r="T1020" s="25">
        <f ca="1">_xlfn.LOGNORM.INV(S1020,'Input Parameters'!$H$29,'Input Parameters'!$I$29)</f>
        <v>58.325666304172586</v>
      </c>
      <c r="U1020" s="10">
        <f t="shared" ca="1" si="118"/>
        <v>0.55890189165898441</v>
      </c>
      <c r="V1020" s="29">
        <f ca="1">IF('Input Parameters'!$D$30="Beta",_xlfn.BETA.INV(U1020,'Input Parameters'!$L$30,'Input Parameters'!$M$30,'Input Parameters'!$J$30,'Input Parameters'!$K$30),IF('Input Parameters'!$D$30="LogNorm",_xlfn.LOGNORM.INV(U1020,'Input Parameters'!$H$30,'Input Parameters'!$I$30)))</f>
        <v>1.0593369289773453</v>
      </c>
      <c r="W1020" s="2">
        <f ca="1">N1020+(P1020-N1020)*(1-ERF((T1020-R1020)/(2*SQRT(L1020*'Input Parameters'!$E$31))))</f>
        <v>1.6094392832091606E-2</v>
      </c>
      <c r="X1020">
        <f t="shared" ca="1" si="119"/>
        <v>1</v>
      </c>
      <c r="Y1020" s="7"/>
    </row>
    <row r="1021" spans="1:25" ht="15" customHeight="1" x14ac:dyDescent="0.3">
      <c r="A1021" s="130">
        <v>1014</v>
      </c>
      <c r="B1021" s="10">
        <f t="shared" ca="1" si="111"/>
        <v>0.93090548278235619</v>
      </c>
      <c r="C1021" s="57">
        <f ca="1">_xlfn.NORM.INV(B1021,'Input Parameters'!$E$19,'Input Parameters'!$F$19)</f>
        <v>692.57705637284209</v>
      </c>
      <c r="D1021" s="10">
        <f t="shared" ca="1" si="112"/>
        <v>0.7482336112762531</v>
      </c>
      <c r="E1021" s="59">
        <f ca="1">IF(_xlfn.NORM.INV(D1021,'Input Parameters'!$E$20,'Input Parameters'!$F$20)&lt;3500,3500,IF(_xlfn.NORM.INV(D1021,'Input Parameters'!$E$20,'Input Parameters'!$F$20)&gt;5500,5500,_xlfn.NORM.INV(D1021,'Input Parameters'!$E$20,'Input Parameters'!$F$20)))</f>
        <v>5268.2590702631787</v>
      </c>
      <c r="F1021" s="10">
        <f t="shared" ca="1" si="113"/>
        <v>0.39880316562017926</v>
      </c>
      <c r="G1021" s="61">
        <f ca="1">_xlfn.NORM.INV(F1021,'Input Parameters'!$E$21,'Input Parameters'!$F$21)</f>
        <v>282.83433300499371</v>
      </c>
      <c r="H1021" s="54">
        <f ca="1">EXP(E1021*(1/'Input Parameters'!$E$22-1/G1021))</f>
        <v>0.52400501894817453</v>
      </c>
      <c r="I1021" s="10">
        <f t="shared" ca="1" si="114"/>
        <v>0.70350292254864255</v>
      </c>
      <c r="J1021" s="29">
        <f ca="1">_xlfn.BETA.INV(I1021,'Input Parameters'!$L$24,'Input Parameters'!$M$24,'Input Parameters'!$J$24,'Input Parameters'!$K$24)</f>
        <v>0.69037392775010198</v>
      </c>
      <c r="K1021" s="156">
        <f ca="1">('Input Parameters'!$E$25/'Input Parameters'!$E$31)^$J1021</f>
        <v>7.0662148820050041E-3</v>
      </c>
      <c r="L1021" s="66">
        <f ca="1">$H1021*$C1021*'Input Parameters'!$E$23*K1021</f>
        <v>2.5644272728246982</v>
      </c>
      <c r="M1021" s="23">
        <f t="shared" ca="1" si="115"/>
        <v>0.94427422931859206</v>
      </c>
      <c r="N1021" s="15">
        <f ca="1">_xlfn.NORM.INV(M1021,'Input Parameters'!$E$26,'Input Parameters'!$F$26)</f>
        <v>6.7425754833628976E-2</v>
      </c>
      <c r="O1021" s="8">
        <f t="shared" ca="1" si="116"/>
        <v>0.66665156926892122</v>
      </c>
      <c r="P1021" s="29">
        <f ca="1">_xlfn.LOGNORM.INV(O1021,'Input Parameters'!$H$27,'Input Parameters'!$I$27)</f>
        <v>1.7224574120040603</v>
      </c>
      <c r="Q1021" s="10"/>
      <c r="R1021" s="15">
        <f>'Input Parameters'!$E$28</f>
        <v>12.7</v>
      </c>
      <c r="S1021" s="10">
        <f t="shared" ca="1" si="117"/>
        <v>0.17912315636368825</v>
      </c>
      <c r="T1021" s="25">
        <f ca="1">_xlfn.LOGNORM.INV(S1021,'Input Parameters'!$H$29,'Input Parameters'!$I$29)</f>
        <v>52.524792397190765</v>
      </c>
      <c r="U1021" s="10">
        <f t="shared" ca="1" si="118"/>
        <v>0.18120358613682452</v>
      </c>
      <c r="V1021" s="29">
        <f ca="1">IF('Input Parameters'!$D$30="Beta",_xlfn.BETA.INV(U1021,'Input Parameters'!$L$30,'Input Parameters'!$M$30,'Input Parameters'!$J$30,'Input Parameters'!$K$30),IF('Input Parameters'!$D$30="LogNorm",_xlfn.LOGNORM.INV(U1021,'Input Parameters'!$H$30,'Input Parameters'!$I$30)))</f>
        <v>0.69770530227257088</v>
      </c>
      <c r="W1021" s="2">
        <f ca="1">N1021+(P1021-N1021)*(1-ERF((T1021-R1021)/(2*SQRT(L1021*'Input Parameters'!$E$31))))</f>
        <v>0.19761354576104342</v>
      </c>
      <c r="X1021">
        <f t="shared" ca="1" si="119"/>
        <v>1</v>
      </c>
      <c r="Y1021" s="7"/>
    </row>
    <row r="1022" spans="1:25" ht="15" customHeight="1" x14ac:dyDescent="0.3">
      <c r="A1022" s="130">
        <v>1015</v>
      </c>
      <c r="B1022" s="10">
        <f t="shared" ca="1" si="111"/>
        <v>0.63334634562792236</v>
      </c>
      <c r="C1022" s="57">
        <f ca="1">_xlfn.NORM.INV(B1022,'Input Parameters'!$E$19,'Input Parameters'!$F$19)</f>
        <v>596.09163373055912</v>
      </c>
      <c r="D1022" s="10">
        <f t="shared" ca="1" si="112"/>
        <v>0.26332530708321433</v>
      </c>
      <c r="E1022" s="59">
        <f ca="1">IF(_xlfn.NORM.INV(D1022,'Input Parameters'!$E$20,'Input Parameters'!$F$20)&lt;3500,3500,IF(_xlfn.NORM.INV(D1022,'Input Parameters'!$E$20,'Input Parameters'!$F$20)&gt;5500,5500,_xlfn.NORM.INV(D1022,'Input Parameters'!$E$20,'Input Parameters'!$F$20)))</f>
        <v>4356.8109953232324</v>
      </c>
      <c r="F1022" s="10">
        <f t="shared" ca="1" si="113"/>
        <v>0.98375983277332713</v>
      </c>
      <c r="G1022" s="61">
        <f ca="1">_xlfn.NORM.INV(F1022,'Input Parameters'!$E$21,'Input Parameters'!$F$21)</f>
        <v>301.65820765887656</v>
      </c>
      <c r="H1022" s="54">
        <f ca="1">EXP(E1022*(1/'Input Parameters'!$E$22-1/G1022))</f>
        <v>1.5323304109157023</v>
      </c>
      <c r="I1022" s="10">
        <f t="shared" ca="1" si="114"/>
        <v>0.82367812895331072</v>
      </c>
      <c r="J1022" s="29">
        <f ca="1">_xlfn.BETA.INV(I1022,'Input Parameters'!$L$24,'Input Parameters'!$M$24,'Input Parameters'!$J$24,'Input Parameters'!$K$24)</f>
        <v>0.74686439164966867</v>
      </c>
      <c r="K1022" s="156">
        <f ca="1">('Input Parameters'!$E$25/'Input Parameters'!$E$31)^$J1022</f>
        <v>4.711884434681915E-3</v>
      </c>
      <c r="L1022" s="66">
        <f ca="1">$H1022*$C1022*'Input Parameters'!$E$23*K1022</f>
        <v>4.3038792424874703</v>
      </c>
      <c r="M1022" s="23">
        <f t="shared" ca="1" si="115"/>
        <v>0.90335663276018596</v>
      </c>
      <c r="N1022" s="15">
        <f ca="1">_xlfn.NORM.INV(M1022,'Input Parameters'!$E$26,'Input Parameters'!$F$26)</f>
        <v>6.1319265097232206E-2</v>
      </c>
      <c r="O1022" s="8">
        <f t="shared" ca="1" si="116"/>
        <v>0.57029631347578513</v>
      </c>
      <c r="P1022" s="29">
        <f ca="1">_xlfn.LOGNORM.INV(O1022,'Input Parameters'!$H$27,'Input Parameters'!$I$27)</f>
        <v>1.5396814279846003</v>
      </c>
      <c r="Q1022" s="10"/>
      <c r="R1022" s="15">
        <f>'Input Parameters'!$E$28</f>
        <v>12.7</v>
      </c>
      <c r="S1022" s="10">
        <f t="shared" ca="1" si="117"/>
        <v>0.21482656169788761</v>
      </c>
      <c r="T1022" s="25">
        <f ca="1">_xlfn.LOGNORM.INV(S1022,'Input Parameters'!$H$29,'Input Parameters'!$I$29)</f>
        <v>53.29061772104906</v>
      </c>
      <c r="U1022" s="10">
        <f t="shared" ca="1" si="118"/>
        <v>0.67144639187594934</v>
      </c>
      <c r="V1022" s="29">
        <f ca="1">IF('Input Parameters'!$D$30="Beta",_xlfn.BETA.INV(U1022,'Input Parameters'!$L$30,'Input Parameters'!$M$30,'Input Parameters'!$J$30,'Input Parameters'!$K$30),IF('Input Parameters'!$D$30="LogNorm",_xlfn.LOGNORM.INV(U1022,'Input Parameters'!$H$30,'Input Parameters'!$I$30)))</f>
        <v>1.1903662267331416</v>
      </c>
      <c r="W1022" s="2">
        <f ca="1">N1022+(P1022-N1022)*(1-ERF((T1022-R1022)/(2*SQRT(L1022*'Input Parameters'!$E$31))))</f>
        <v>0.30748161740084612</v>
      </c>
      <c r="X1022">
        <f t="shared" ca="1" si="119"/>
        <v>1</v>
      </c>
      <c r="Y1022" s="7"/>
    </row>
    <row r="1023" spans="1:25" ht="15" customHeight="1" x14ac:dyDescent="0.3">
      <c r="A1023" s="130">
        <v>1016</v>
      </c>
      <c r="B1023" s="10">
        <f t="shared" ca="1" si="111"/>
        <v>4.0416542122311161E-2</v>
      </c>
      <c r="C1023" s="57">
        <f ca="1">_xlfn.NORM.INV(B1023,'Input Parameters'!$E$19,'Input Parameters'!$F$19)</f>
        <v>419.77376152479314</v>
      </c>
      <c r="D1023" s="10">
        <f t="shared" ca="1" si="112"/>
        <v>0.10425079966299777</v>
      </c>
      <c r="E1023" s="59">
        <f ca="1">IF(_xlfn.NORM.INV(D1023,'Input Parameters'!$E$20,'Input Parameters'!$F$20)&lt;3500,3500,IF(_xlfn.NORM.INV(D1023,'Input Parameters'!$E$20,'Input Parameters'!$F$20)&gt;5500,5500,_xlfn.NORM.INV(D1023,'Input Parameters'!$E$20,'Input Parameters'!$F$20)))</f>
        <v>3919.6125676288202</v>
      </c>
      <c r="F1023" s="10">
        <f t="shared" ca="1" si="113"/>
        <v>0.41818731089539185</v>
      </c>
      <c r="G1023" s="61">
        <f ca="1">_xlfn.NORM.INV(F1023,'Input Parameters'!$E$21,'Input Parameters'!$F$21)</f>
        <v>283.22665093906579</v>
      </c>
      <c r="H1023" s="54">
        <f ca="1">EXP(E1023*(1/'Input Parameters'!$E$22-1/G1023))</f>
        <v>0.63026166153590912</v>
      </c>
      <c r="I1023" s="10">
        <f t="shared" ca="1" si="114"/>
        <v>0.12898615697393334</v>
      </c>
      <c r="J1023" s="29">
        <f ca="1">_xlfn.BETA.INV(I1023,'Input Parameters'!$L$24,'Input Parameters'!$M$24,'Input Parameters'!$J$24,'Input Parameters'!$K$24)</f>
        <v>0.42134318951894756</v>
      </c>
      <c r="K1023" s="156">
        <f ca="1">('Input Parameters'!$E$25/'Input Parameters'!$E$31)^$J1023</f>
        <v>4.867812739608933E-2</v>
      </c>
      <c r="L1023" s="66">
        <f ca="1">$H1023*$C1023*'Input Parameters'!$E$23*K1023</f>
        <v>12.878641143515081</v>
      </c>
      <c r="M1023" s="23">
        <f t="shared" ca="1" si="115"/>
        <v>0.41550237910597543</v>
      </c>
      <c r="N1023" s="15">
        <f ca="1">_xlfn.NORM.INV(M1023,'Input Parameters'!$E$26,'Input Parameters'!$F$26)</f>
        <v>2.9518324756617267E-2</v>
      </c>
      <c r="O1023" s="8">
        <f t="shared" ca="1" si="116"/>
        <v>0.74574511672827049</v>
      </c>
      <c r="P1023" s="29">
        <f ca="1">_xlfn.LOGNORM.INV(O1023,'Input Parameters'!$H$27,'Input Parameters'!$I$27)</f>
        <v>1.9073527381414901</v>
      </c>
      <c r="Q1023" s="10"/>
      <c r="R1023" s="15">
        <f>'Input Parameters'!$E$28</f>
        <v>12.7</v>
      </c>
      <c r="S1023" s="10">
        <f t="shared" ca="1" si="117"/>
        <v>0.29377854785529012</v>
      </c>
      <c r="T1023" s="25">
        <f ca="1">_xlfn.LOGNORM.INV(S1023,'Input Parameters'!$H$29,'Input Parameters'!$I$29)</f>
        <v>54.791624672823268</v>
      </c>
      <c r="U1023" s="10">
        <f t="shared" ca="1" si="118"/>
        <v>0.25687372815242937</v>
      </c>
      <c r="V1023" s="29">
        <f ca="1">IF('Input Parameters'!$D$30="Beta",_xlfn.BETA.INV(U1023,'Input Parameters'!$L$30,'Input Parameters'!$M$30,'Input Parameters'!$J$30,'Input Parameters'!$K$30),IF('Input Parameters'!$D$30="LogNorm",_xlfn.LOGNORM.INV(U1023,'Input Parameters'!$H$30,'Input Parameters'!$I$30)))</f>
        <v>0.77235858814006642</v>
      </c>
      <c r="W1023" s="2">
        <f ca="1">N1023+(P1023-N1023)*(1-ERF((T1023-R1023)/(2*SQRT(L1023*'Input Parameters'!$E$31))))</f>
        <v>0.79360527236817124</v>
      </c>
      <c r="X1023">
        <f t="shared" ca="1" si="119"/>
        <v>0</v>
      </c>
      <c r="Y1023" s="7"/>
    </row>
    <row r="1024" spans="1:25" ht="15" customHeight="1" x14ac:dyDescent="0.3">
      <c r="A1024" s="130">
        <v>1017</v>
      </c>
      <c r="B1024" s="10">
        <f t="shared" ca="1" si="111"/>
        <v>0.54794397674718942</v>
      </c>
      <c r="C1024" s="57">
        <f ca="1">_xlfn.NORM.INV(B1024,'Input Parameters'!$E$19,'Input Parameters'!$F$19)</f>
        <v>577.47958662217536</v>
      </c>
      <c r="D1024" s="10">
        <f t="shared" ca="1" si="112"/>
        <v>3.7247996529485849E-2</v>
      </c>
      <c r="E1024" s="59">
        <f ca="1">IF(_xlfn.NORM.INV(D1024,'Input Parameters'!$E$20,'Input Parameters'!$F$20)&lt;3500,3500,IF(_xlfn.NORM.INV(D1024,'Input Parameters'!$E$20,'Input Parameters'!$F$20)&gt;5500,5500,_xlfn.NORM.INV(D1024,'Input Parameters'!$E$20,'Input Parameters'!$F$20)))</f>
        <v>3551.511455812014</v>
      </c>
      <c r="F1024" s="10">
        <f t="shared" ca="1" si="113"/>
        <v>9.7334933237267829E-2</v>
      </c>
      <c r="G1024" s="61">
        <f ca="1">_xlfn.NORM.INV(F1024,'Input Parameters'!$E$21,'Input Parameters'!$F$21)</f>
        <v>274.65646352877877</v>
      </c>
      <c r="H1024" s="54">
        <f ca="1">EXP(E1024*(1/'Input Parameters'!$E$22-1/G1024))</f>
        <v>0.44506230763297411</v>
      </c>
      <c r="I1024" s="10">
        <f t="shared" ca="1" si="114"/>
        <v>0.54968944200707281</v>
      </c>
      <c r="J1024" s="29">
        <f ca="1">_xlfn.BETA.INV(I1024,'Input Parameters'!$L$24,'Input Parameters'!$M$24,'Input Parameters'!$J$24,'Input Parameters'!$K$24)</f>
        <v>0.62714635783240802</v>
      </c>
      <c r="K1024" s="156">
        <f ca="1">('Input Parameters'!$E$25/'Input Parameters'!$E$31)^$J1024</f>
        <v>1.1121619865886076E-2</v>
      </c>
      <c r="L1024" s="66">
        <f ca="1">$H1024*$C1024*'Input Parameters'!$E$23*K1024</f>
        <v>2.8584164283096065</v>
      </c>
      <c r="M1024" s="23">
        <f t="shared" ca="1" si="115"/>
        <v>0.61626437136599443</v>
      </c>
      <c r="N1024" s="15">
        <f ca="1">_xlfn.NORM.INV(M1024,'Input Parameters'!$E$26,'Input Parameters'!$F$26)</f>
        <v>4.0209368399242849E-2</v>
      </c>
      <c r="O1024" s="8">
        <f t="shared" ca="1" si="116"/>
        <v>4.4999694308066496E-2</v>
      </c>
      <c r="P1024" s="29">
        <f ca="1">_xlfn.LOGNORM.INV(O1024,'Input Parameters'!$H$27,'Input Parameters'!$I$27)</f>
        <v>0.67243351100659454</v>
      </c>
      <c r="Q1024" s="10"/>
      <c r="R1024" s="15">
        <f>'Input Parameters'!$E$28</f>
        <v>12.7</v>
      </c>
      <c r="S1024" s="10">
        <f t="shared" ca="1" si="117"/>
        <v>0.16649888827992032</v>
      </c>
      <c r="T1024" s="25">
        <f ca="1">_xlfn.LOGNORM.INV(S1024,'Input Parameters'!$H$29,'Input Parameters'!$I$29)</f>
        <v>52.234389369633163</v>
      </c>
      <c r="U1024" s="10">
        <f t="shared" ca="1" si="118"/>
        <v>0.66359062039254058</v>
      </c>
      <c r="V1024" s="29">
        <f ca="1">IF('Input Parameters'!$D$30="Beta",_xlfn.BETA.INV(U1024,'Input Parameters'!$L$30,'Input Parameters'!$M$30,'Input Parameters'!$J$30,'Input Parameters'!$K$30),IF('Input Parameters'!$D$30="LogNorm",_xlfn.LOGNORM.INV(U1024,'Input Parameters'!$H$30,'Input Parameters'!$I$30)))</f>
        <v>1.1802568702113785</v>
      </c>
      <c r="W1024" s="2">
        <f ca="1">N1024+(P1024-N1024)*(1-ERF((T1024-R1024)/(2*SQRT(L1024*'Input Parameters'!$E$31))))</f>
        <v>0.10231558914705036</v>
      </c>
      <c r="X1024">
        <f t="shared" ca="1" si="119"/>
        <v>1</v>
      </c>
      <c r="Y1024" s="7"/>
    </row>
    <row r="1025" spans="1:25" ht="15" customHeight="1" x14ac:dyDescent="0.3">
      <c r="A1025" s="130">
        <v>1018</v>
      </c>
      <c r="B1025" s="10">
        <f t="shared" ca="1" si="111"/>
        <v>0.26095690975198771</v>
      </c>
      <c r="C1025" s="57">
        <f ca="1">_xlfn.NORM.INV(B1025,'Input Parameters'!$E$19,'Input Parameters'!$F$19)</f>
        <v>513.18636077335077</v>
      </c>
      <c r="D1025" s="10">
        <f t="shared" ca="1" si="112"/>
        <v>0.32012628559712197</v>
      </c>
      <c r="E1025" s="59">
        <f ca="1">IF(_xlfn.NORM.INV(D1025,'Input Parameters'!$E$20,'Input Parameters'!$F$20)&lt;3500,3500,IF(_xlfn.NORM.INV(D1025,'Input Parameters'!$E$20,'Input Parameters'!$F$20)&gt;5500,5500,_xlfn.NORM.INV(D1025,'Input Parameters'!$E$20,'Input Parameters'!$F$20)))</f>
        <v>4472.8580159946287</v>
      </c>
      <c r="F1025" s="10">
        <f t="shared" ca="1" si="113"/>
        <v>0.83336294132867594</v>
      </c>
      <c r="G1025" s="61">
        <f ca="1">_xlfn.NORM.INV(F1025,'Input Parameters'!$E$21,'Input Parameters'!$F$21)</f>
        <v>292.45486499368377</v>
      </c>
      <c r="H1025" s="54">
        <f ca="1">EXP(E1025*(1/'Input Parameters'!$E$22-1/G1025))</f>
        <v>0.97194576814968325</v>
      </c>
      <c r="I1025" s="10">
        <f t="shared" ca="1" si="114"/>
        <v>9.0266791852845918E-2</v>
      </c>
      <c r="J1025" s="29">
        <f ca="1">_xlfn.BETA.INV(I1025,'Input Parameters'!$L$24,'Input Parameters'!$M$24,'Input Parameters'!$J$24,'Input Parameters'!$K$24)</f>
        <v>0.38808392325205338</v>
      </c>
      <c r="K1025" s="156">
        <f ca="1">('Input Parameters'!$E$25/'Input Parameters'!$E$31)^$J1025</f>
        <v>6.1794646448724899E-2</v>
      </c>
      <c r="L1025" s="66">
        <f ca="1">$H1025*$C1025*'Input Parameters'!$E$23*K1025</f>
        <v>30.822509164318863</v>
      </c>
      <c r="M1025" s="23">
        <f t="shared" ca="1" si="115"/>
        <v>0.30222764598251872</v>
      </c>
      <c r="N1025" s="15">
        <f ca="1">_xlfn.NORM.INV(M1025,'Input Parameters'!$E$26,'Input Parameters'!$F$26)</f>
        <v>2.3121910385619643E-2</v>
      </c>
      <c r="O1025" s="8">
        <f t="shared" ca="1" si="116"/>
        <v>0.59576778847136824</v>
      </c>
      <c r="P1025" s="29">
        <f ca="1">_xlfn.LOGNORM.INV(O1025,'Input Parameters'!$H$27,'Input Parameters'!$I$27)</f>
        <v>1.5847958977130792</v>
      </c>
      <c r="Q1025" s="10"/>
      <c r="R1025" s="15">
        <f>'Input Parameters'!$E$28</f>
        <v>12.7</v>
      </c>
      <c r="S1025" s="10">
        <f t="shared" ca="1" si="117"/>
        <v>0.92971389936652249</v>
      </c>
      <c r="T1025" s="25">
        <f ca="1">_xlfn.LOGNORM.INV(S1025,'Input Parameters'!$H$29,'Input Parameters'!$I$29)</f>
        <v>68.709333355535506</v>
      </c>
      <c r="U1025" s="10">
        <f t="shared" ca="1" si="118"/>
        <v>0.73513852496775611</v>
      </c>
      <c r="V1025" s="29">
        <f ca="1">IF('Input Parameters'!$D$30="Beta",_xlfn.BETA.INV(U1025,'Input Parameters'!$L$30,'Input Parameters'!$M$30,'Input Parameters'!$J$30,'Input Parameters'!$K$30),IF('Input Parameters'!$D$30="LogNorm",_xlfn.LOGNORM.INV(U1025,'Input Parameters'!$H$30,'Input Parameters'!$I$30)))</f>
        <v>1.2802111713508071</v>
      </c>
      <c r="W1025" s="2">
        <f ca="1">N1025+(P1025-N1025)*(1-ERF((T1025-R1025)/(2*SQRT(L1025*'Input Parameters'!$E$31))))</f>
        <v>0.76588578960671327</v>
      </c>
      <c r="X1025">
        <f t="shared" ca="1" si="119"/>
        <v>1</v>
      </c>
      <c r="Y1025" s="7"/>
    </row>
    <row r="1026" spans="1:25" ht="15" customHeight="1" x14ac:dyDescent="0.3">
      <c r="A1026" s="130">
        <v>1019</v>
      </c>
      <c r="B1026" s="10">
        <f t="shared" ca="1" si="111"/>
        <v>0.20747628744690905</v>
      </c>
      <c r="C1026" s="57">
        <f ca="1">_xlfn.NORM.INV(B1026,'Input Parameters'!$E$19,'Input Parameters'!$F$19)</f>
        <v>498.4148229372899</v>
      </c>
      <c r="D1026" s="10">
        <f t="shared" ca="1" si="112"/>
        <v>0.40267644857574592</v>
      </c>
      <c r="E1026" s="59">
        <f ca="1">IF(_xlfn.NORM.INV(D1026,'Input Parameters'!$E$20,'Input Parameters'!$F$20)&lt;3500,3500,IF(_xlfn.NORM.INV(D1026,'Input Parameters'!$E$20,'Input Parameters'!$F$20)&gt;5500,5500,_xlfn.NORM.INV(D1026,'Input Parameters'!$E$20,'Input Parameters'!$F$20)))</f>
        <v>4627.5021758226849</v>
      </c>
      <c r="F1026" s="10">
        <f t="shared" ca="1" si="113"/>
        <v>0.79399121435450715</v>
      </c>
      <c r="G1026" s="61">
        <f ca="1">_xlfn.NORM.INV(F1026,'Input Parameters'!$E$21,'Input Parameters'!$F$21)</f>
        <v>291.29793774707917</v>
      </c>
      <c r="H1026" s="54">
        <f ca="1">EXP(E1026*(1/'Input Parameters'!$E$22-1/G1026))</f>
        <v>0.91184796376507482</v>
      </c>
      <c r="I1026" s="10">
        <f t="shared" ca="1" si="114"/>
        <v>0.49938172359674127</v>
      </c>
      <c r="J1026" s="29">
        <f ca="1">_xlfn.BETA.INV(I1026,'Input Parameters'!$L$24,'Input Parameters'!$M$24,'Input Parameters'!$J$24,'Input Parameters'!$K$24)</f>
        <v>0.60691234124678128</v>
      </c>
      <c r="K1026" s="156">
        <f ca="1">('Input Parameters'!$E$25/'Input Parameters'!$E$31)^$J1026</f>
        <v>1.2858957282374798E-2</v>
      </c>
      <c r="L1026" s="66">
        <f ca="1">$H1026*$C1026*'Input Parameters'!$E$23*K1026</f>
        <v>5.8441201496918778</v>
      </c>
      <c r="M1026" s="23">
        <f t="shared" ca="1" si="115"/>
        <v>4.9605751833026068E-2</v>
      </c>
      <c r="N1026" s="15">
        <f ca="1">_xlfn.NORM.INV(M1026,'Input Parameters'!$E$26,'Input Parameters'!$F$26)</f>
        <v>-6.2245477729326593E-4</v>
      </c>
      <c r="O1026" s="8">
        <f t="shared" ca="1" si="116"/>
        <v>0.29952583829268231</v>
      </c>
      <c r="P1026" s="29">
        <f ca="1">_xlfn.LOGNORM.INV(O1026,'Input Parameters'!$H$27,'Input Parameters'!$I$27)</f>
        <v>1.1281823732872034</v>
      </c>
      <c r="Q1026" s="10"/>
      <c r="R1026" s="15">
        <f>'Input Parameters'!$E$28</f>
        <v>12.7</v>
      </c>
      <c r="S1026" s="10">
        <f t="shared" ca="1" si="117"/>
        <v>0.62590009499018162</v>
      </c>
      <c r="T1026" s="25">
        <f ca="1">_xlfn.LOGNORM.INV(S1026,'Input Parameters'!$H$29,'Input Parameters'!$I$29)</f>
        <v>60.368855549691254</v>
      </c>
      <c r="U1026" s="10">
        <f t="shared" ca="1" si="118"/>
        <v>0.10434424639724282</v>
      </c>
      <c r="V1026" s="29">
        <f ca="1">IF('Input Parameters'!$D$30="Beta",_xlfn.BETA.INV(U1026,'Input Parameters'!$L$30,'Input Parameters'!$M$30,'Input Parameters'!$J$30,'Input Parameters'!$K$30),IF('Input Parameters'!$D$30="LogNorm",_xlfn.LOGNORM.INV(U1026,'Input Parameters'!$H$30,'Input Parameters'!$I$30)))</f>
        <v>0.60862273222976115</v>
      </c>
      <c r="W1026" s="2">
        <f ca="1">N1026+(P1026-N1026)*(1-ERF((T1026-R1026)/(2*SQRT(L1026*'Input Parameters'!$E$31))))</f>
        <v>0.18362470443180295</v>
      </c>
      <c r="X1026">
        <f t="shared" ca="1" si="119"/>
        <v>1</v>
      </c>
      <c r="Y1026" s="7"/>
    </row>
    <row r="1027" spans="1:25" ht="15" customHeight="1" x14ac:dyDescent="0.3">
      <c r="A1027" s="130">
        <v>1020</v>
      </c>
      <c r="B1027" s="10">
        <f t="shared" ca="1" si="111"/>
        <v>0.55854079545441815</v>
      </c>
      <c r="C1027" s="57">
        <f ca="1">_xlfn.NORM.INV(B1027,'Input Parameters'!$E$19,'Input Parameters'!$F$19)</f>
        <v>579.74436871202261</v>
      </c>
      <c r="D1027" s="10">
        <f t="shared" ca="1" si="112"/>
        <v>0.90351130973286342</v>
      </c>
      <c r="E1027" s="59">
        <f ca="1">IF(_xlfn.NORM.INV(D1027,'Input Parameters'!$E$20,'Input Parameters'!$F$20)&lt;3500,3500,IF(_xlfn.NORM.INV(D1027,'Input Parameters'!$E$20,'Input Parameters'!$F$20)&gt;5500,5500,_xlfn.NORM.INV(D1027,'Input Parameters'!$E$20,'Input Parameters'!$F$20)))</f>
        <v>5500</v>
      </c>
      <c r="F1027" s="10">
        <f t="shared" ca="1" si="113"/>
        <v>0.31027849518684159</v>
      </c>
      <c r="G1027" s="61">
        <f ca="1">_xlfn.NORM.INV(F1027,'Input Parameters'!$E$21,'Input Parameters'!$F$21)</f>
        <v>280.95881974004521</v>
      </c>
      <c r="H1027" s="54">
        <f ca="1">EXP(E1027*(1/'Input Parameters'!$E$22-1/G1027))</f>
        <v>0.44731533071865637</v>
      </c>
      <c r="I1027" s="10">
        <f t="shared" ca="1" si="114"/>
        <v>0.4059434292119003</v>
      </c>
      <c r="J1027" s="29">
        <f ca="1">_xlfn.BETA.INV(I1027,'Input Parameters'!$L$24,'Input Parameters'!$M$24,'Input Parameters'!$J$24,'Input Parameters'!$K$24)</f>
        <v>0.56843698007930299</v>
      </c>
      <c r="K1027" s="156">
        <f ca="1">('Input Parameters'!$E$25/'Input Parameters'!$E$31)^$J1027</f>
        <v>1.6946231401437622E-2</v>
      </c>
      <c r="L1027" s="66">
        <f ca="1">$H1027*$C1027*'Input Parameters'!$E$23*K1027</f>
        <v>4.3946415160065273</v>
      </c>
      <c r="M1027" s="23">
        <f t="shared" ca="1" si="115"/>
        <v>0.21196817006286672</v>
      </c>
      <c r="N1027" s="15">
        <f ca="1">_xlfn.NORM.INV(M1027,'Input Parameters'!$E$26,'Input Parameters'!$F$26)</f>
        <v>1.7208173633038816E-2</v>
      </c>
      <c r="O1027" s="8">
        <f t="shared" ca="1" si="116"/>
        <v>0.42209502213716055</v>
      </c>
      <c r="P1027" s="29">
        <f ca="1">_xlfn.LOGNORM.INV(O1027,'Input Parameters'!$H$27,'Input Parameters'!$I$27)</f>
        <v>1.3050767748101488</v>
      </c>
      <c r="Q1027" s="10"/>
      <c r="R1027" s="15">
        <f>'Input Parameters'!$E$28</f>
        <v>12.7</v>
      </c>
      <c r="S1027" s="10">
        <f t="shared" ca="1" si="117"/>
        <v>0.84505434927574308</v>
      </c>
      <c r="T1027" s="25">
        <f ca="1">_xlfn.LOGNORM.INV(S1027,'Input Parameters'!$H$29,'Input Parameters'!$I$29)</f>
        <v>65.263958046071224</v>
      </c>
      <c r="U1027" s="10">
        <f t="shared" ca="1" si="118"/>
        <v>8.768244365184652E-2</v>
      </c>
      <c r="V1027" s="29">
        <f ca="1">IF('Input Parameters'!$D$30="Beta",_xlfn.BETA.INV(U1027,'Input Parameters'!$L$30,'Input Parameters'!$M$30,'Input Parameters'!$J$30,'Input Parameters'!$K$30),IF('Input Parameters'!$D$30="LogNorm",_xlfn.LOGNORM.INV(U1027,'Input Parameters'!$H$30,'Input Parameters'!$I$30)))</f>
        <v>0.5855540330538398</v>
      </c>
      <c r="W1027" s="2">
        <f ca="1">N1027+(P1027-N1027)*(1-ERF((T1027-R1027)/(2*SQRT(L1027*'Input Parameters'!$E$31))))</f>
        <v>0.11537846701916066</v>
      </c>
      <c r="X1027">
        <f t="shared" ca="1" si="119"/>
        <v>1</v>
      </c>
      <c r="Y1027" s="7"/>
    </row>
    <row r="1028" spans="1:25" ht="15" customHeight="1" x14ac:dyDescent="0.3">
      <c r="A1028" s="130">
        <v>1021</v>
      </c>
      <c r="B1028" s="10">
        <f t="shared" ca="1" si="111"/>
        <v>3.4611268302663034E-2</v>
      </c>
      <c r="C1028" s="57">
        <f ca="1">_xlfn.NORM.INV(B1028,'Input Parameters'!$E$19,'Input Parameters'!$F$19)</f>
        <v>413.76649276277811</v>
      </c>
      <c r="D1028" s="10">
        <f t="shared" ca="1" si="112"/>
        <v>0.79324981696774832</v>
      </c>
      <c r="E1028" s="59">
        <f ca="1">IF(_xlfn.NORM.INV(D1028,'Input Parameters'!$E$20,'Input Parameters'!$F$20)&lt;3500,3500,IF(_xlfn.NORM.INV(D1028,'Input Parameters'!$E$20,'Input Parameters'!$F$20)&gt;5500,5500,_xlfn.NORM.INV(D1028,'Input Parameters'!$E$20,'Input Parameters'!$F$20)))</f>
        <v>5372.4244945674818</v>
      </c>
      <c r="F1028" s="10">
        <f t="shared" ca="1" si="113"/>
        <v>0.78327957684674243</v>
      </c>
      <c r="G1028" s="61">
        <f ca="1">_xlfn.NORM.INV(F1028,'Input Parameters'!$E$21,'Input Parameters'!$F$21)</f>
        <v>291.0068734461766</v>
      </c>
      <c r="H1028" s="54">
        <f ca="1">EXP(E1028*(1/'Input Parameters'!$E$22-1/G1028))</f>
        <v>0.88198167060905008</v>
      </c>
      <c r="I1028" s="10">
        <f t="shared" ca="1" si="114"/>
        <v>0.46818100535394458</v>
      </c>
      <c r="J1028" s="29">
        <f ca="1">_xlfn.BETA.INV(I1028,'Input Parameters'!$L$24,'Input Parameters'!$M$24,'Input Parameters'!$J$24,'Input Parameters'!$K$24)</f>
        <v>0.59425237495245486</v>
      </c>
      <c r="K1028" s="156">
        <f ca="1">('Input Parameters'!$E$25/'Input Parameters'!$E$31)^$J1028</f>
        <v>1.4081438415563745E-2</v>
      </c>
      <c r="L1028" s="66">
        <f ca="1">$H1028*$C1028*'Input Parameters'!$E$23*K1028</f>
        <v>5.1388021598184395</v>
      </c>
      <c r="M1028" s="23">
        <f t="shared" ca="1" si="115"/>
        <v>0.6971948430219177</v>
      </c>
      <c r="N1028" s="15">
        <f ca="1">_xlfn.NORM.INV(M1028,'Input Parameters'!$E$26,'Input Parameters'!$F$26)</f>
        <v>4.484333997383249E-2</v>
      </c>
      <c r="O1028" s="8">
        <f t="shared" ca="1" si="116"/>
        <v>0.82590003154602709</v>
      </c>
      <c r="P1028" s="29">
        <f ca="1">_xlfn.LOGNORM.INV(O1028,'Input Parameters'!$H$27,'Input Parameters'!$I$27)</f>
        <v>2.1559504125880378</v>
      </c>
      <c r="Q1028" s="10"/>
      <c r="R1028" s="15">
        <f>'Input Parameters'!$E$28</f>
        <v>12.7</v>
      </c>
      <c r="S1028" s="10">
        <f t="shared" ca="1" si="117"/>
        <v>0.60398051115018203</v>
      </c>
      <c r="T1028" s="25">
        <f ca="1">_xlfn.LOGNORM.INV(S1028,'Input Parameters'!$H$29,'Input Parameters'!$I$29)</f>
        <v>59.98139606434502</v>
      </c>
      <c r="U1028" s="10">
        <f t="shared" ca="1" si="118"/>
        <v>0.29377650634674435</v>
      </c>
      <c r="V1028" s="29">
        <f ca="1">IF('Input Parameters'!$D$30="Beta",_xlfn.BETA.INV(U1028,'Input Parameters'!$L$30,'Input Parameters'!$M$30,'Input Parameters'!$J$30,'Input Parameters'!$K$30),IF('Input Parameters'!$D$30="LogNorm",_xlfn.LOGNORM.INV(U1028,'Input Parameters'!$H$30,'Input Parameters'!$I$30)))</f>
        <v>0.80679911407600047</v>
      </c>
      <c r="W1028" s="2">
        <f ca="1">N1028+(P1028-N1028)*(1-ERF((T1028-R1028)/(2*SQRT(L1028*'Input Parameters'!$E$31))))</f>
        <v>0.34093893998252706</v>
      </c>
      <c r="X1028">
        <f t="shared" ca="1" si="119"/>
        <v>1</v>
      </c>
      <c r="Y1028" s="7"/>
    </row>
    <row r="1029" spans="1:25" ht="15" customHeight="1" x14ac:dyDescent="0.3">
      <c r="A1029" s="130">
        <v>1022</v>
      </c>
      <c r="B1029" s="10">
        <f t="shared" ref="B1029:B1092" ca="1" si="120">RAND()</f>
        <v>0.25957853237128747</v>
      </c>
      <c r="C1029" s="57">
        <f ca="1">_xlfn.NORM.INV(B1029,'Input Parameters'!$E$19,'Input Parameters'!$F$19)</f>
        <v>512.82747126132244</v>
      </c>
      <c r="D1029" s="10">
        <f t="shared" ref="D1029:D1092" ca="1" si="121">RAND()</f>
        <v>6.886663673662996E-2</v>
      </c>
      <c r="E1029" s="59">
        <f ca="1">IF(_xlfn.NORM.INV(D1029,'Input Parameters'!$E$20,'Input Parameters'!$F$20)&lt;3500,3500,IF(_xlfn.NORM.INV(D1029,'Input Parameters'!$E$20,'Input Parameters'!$F$20)&gt;5500,5500,_xlfn.NORM.INV(D1029,'Input Parameters'!$E$20,'Input Parameters'!$F$20)))</f>
        <v>3761.0003560804639</v>
      </c>
      <c r="F1029" s="10">
        <f t="shared" ref="F1029:F1092" ca="1" si="122">RAND()</f>
        <v>0.67429741178778879</v>
      </c>
      <c r="G1029" s="61">
        <f ca="1">_xlfn.NORM.INV(F1029,'Input Parameters'!$E$21,'Input Parameters'!$F$21)</f>
        <v>288.40123411258065</v>
      </c>
      <c r="H1029" s="54">
        <f ca="1">EXP(E1029*(1/'Input Parameters'!$E$22-1/G1029))</f>
        <v>0.81490630445639944</v>
      </c>
      <c r="I1029" s="10">
        <f t="shared" ref="I1029:I1092" ca="1" si="123">RAND()</f>
        <v>0.85012336072044281</v>
      </c>
      <c r="J1029" s="29">
        <f ca="1">_xlfn.BETA.INV(I1029,'Input Parameters'!$L$24,'Input Parameters'!$M$24,'Input Parameters'!$J$24,'Input Parameters'!$K$24)</f>
        <v>0.76131944236416849</v>
      </c>
      <c r="K1029" s="156">
        <f ca="1">('Input Parameters'!$E$25/'Input Parameters'!$E$31)^$J1029</f>
        <v>4.2477690857338924E-3</v>
      </c>
      <c r="L1029" s="66">
        <f ca="1">$H1029*$C1029*'Input Parameters'!$E$23*K1029</f>
        <v>1.7751696293599304</v>
      </c>
      <c r="M1029" s="23">
        <f t="shared" ref="M1029:M1092" ca="1" si="124">RAND()</f>
        <v>0.77205723095849632</v>
      </c>
      <c r="N1029" s="15">
        <f ca="1">_xlfn.NORM.INV(M1029,'Input Parameters'!$E$26,'Input Parameters'!$F$26)</f>
        <v>4.9658418271596221E-2</v>
      </c>
      <c r="O1029" s="8">
        <f t="shared" ref="O1029:O1092" ca="1" si="125">RAND()</f>
        <v>0.18738700313321377</v>
      </c>
      <c r="P1029" s="29">
        <f ca="1">_xlfn.LOGNORM.INV(O1029,'Input Parameters'!$H$27,'Input Parameters'!$I$27)</f>
        <v>0.96131107753847533</v>
      </c>
      <c r="Q1029" s="10"/>
      <c r="R1029" s="15">
        <f>'Input Parameters'!$E$28</f>
        <v>12.7</v>
      </c>
      <c r="S1029" s="10">
        <f t="shared" ref="S1029:S1092" ca="1" si="126">RAND()</f>
        <v>0.24085529527140082</v>
      </c>
      <c r="T1029" s="25">
        <f ca="1">_xlfn.LOGNORM.INV(S1029,'Input Parameters'!$H$29,'Input Parameters'!$I$29)</f>
        <v>53.809055362665191</v>
      </c>
      <c r="U1029" s="10">
        <f t="shared" ref="U1029:U1092" ca="1" si="127">RAND()</f>
        <v>0.10901194269735948</v>
      </c>
      <c r="V1029" s="29">
        <f ca="1">IF('Input Parameters'!$D$30="Beta",_xlfn.BETA.INV(U1029,'Input Parameters'!$L$30,'Input Parameters'!$M$30,'Input Parameters'!$J$30,'Input Parameters'!$K$30),IF('Input Parameters'!$D$30="LogNorm",_xlfn.LOGNORM.INV(U1029,'Input Parameters'!$H$30,'Input Parameters'!$I$30)))</f>
        <v>0.61474474741339336</v>
      </c>
      <c r="W1029" s="2">
        <f ca="1">N1029+(P1029-N1029)*(1-ERF((T1029-R1029)/(2*SQRT(L1029*'Input Parameters'!$E$31))))</f>
        <v>7.621384314220972E-2</v>
      </c>
      <c r="X1029">
        <f t="shared" ca="1" si="119"/>
        <v>1</v>
      </c>
      <c r="Y1029" s="7"/>
    </row>
    <row r="1030" spans="1:25" ht="15" customHeight="1" x14ac:dyDescent="0.3">
      <c r="A1030" s="130">
        <v>1023</v>
      </c>
      <c r="B1030" s="10">
        <f t="shared" ca="1" si="120"/>
        <v>0.8927166749736537</v>
      </c>
      <c r="C1030" s="57">
        <f ca="1">_xlfn.NORM.INV(B1030,'Input Parameters'!$E$19,'Input Parameters'!$F$19)</f>
        <v>672.17344402907213</v>
      </c>
      <c r="D1030" s="10">
        <f t="shared" ca="1" si="121"/>
        <v>0.76116922436228862</v>
      </c>
      <c r="E1030" s="59">
        <f ca="1">IF(_xlfn.NORM.INV(D1030,'Input Parameters'!$E$20,'Input Parameters'!$F$20)&lt;3500,3500,IF(_xlfn.NORM.INV(D1030,'Input Parameters'!$E$20,'Input Parameters'!$F$20)&gt;5500,5500,_xlfn.NORM.INV(D1030,'Input Parameters'!$E$20,'Input Parameters'!$F$20)))</f>
        <v>5297.0480715547938</v>
      </c>
      <c r="F1030" s="10">
        <f t="shared" ca="1" si="122"/>
        <v>0.62286174323521026</v>
      </c>
      <c r="G1030" s="61">
        <f ca="1">_xlfn.NORM.INV(F1030,'Input Parameters'!$E$21,'Input Parameters'!$F$21)</f>
        <v>287.31022292005196</v>
      </c>
      <c r="H1030" s="54">
        <f ca="1">EXP(E1030*(1/'Input Parameters'!$E$22-1/G1030))</f>
        <v>0.69905726222326836</v>
      </c>
      <c r="I1030" s="10">
        <f t="shared" ca="1" si="123"/>
        <v>0.16741192695386631</v>
      </c>
      <c r="J1030" s="29">
        <f ca="1">_xlfn.BETA.INV(I1030,'Input Parameters'!$L$24,'Input Parameters'!$M$24,'Input Parameters'!$J$24,'Input Parameters'!$K$24)</f>
        <v>0.4484843368403118</v>
      </c>
      <c r="K1030" s="156">
        <f ca="1">('Input Parameters'!$E$25/'Input Parameters'!$E$31)^$J1030</f>
        <v>4.006613581340273E-2</v>
      </c>
      <c r="L1030" s="66">
        <f ca="1">$H1030*$C1030*'Input Parameters'!$E$23*K1030</f>
        <v>18.826585507953574</v>
      </c>
      <c r="M1030" s="23">
        <f t="shared" ca="1" si="124"/>
        <v>0.69958826630103477</v>
      </c>
      <c r="N1030" s="15">
        <f ca="1">_xlfn.NORM.INV(M1030,'Input Parameters'!$E$26,'Input Parameters'!$F$26)</f>
        <v>4.4987550514473965E-2</v>
      </c>
      <c r="O1030" s="8">
        <f t="shared" ca="1" si="125"/>
        <v>0.22470329983187876</v>
      </c>
      <c r="P1030" s="29">
        <f ca="1">_xlfn.LOGNORM.INV(O1030,'Input Parameters'!$H$27,'Input Parameters'!$I$27)</f>
        <v>1.0187436791419016</v>
      </c>
      <c r="Q1030" s="10"/>
      <c r="R1030" s="15">
        <f>'Input Parameters'!$E$28</f>
        <v>12.7</v>
      </c>
      <c r="S1030" s="10">
        <f t="shared" ca="1" si="126"/>
        <v>0.20090479195882704</v>
      </c>
      <c r="T1030" s="25">
        <f ca="1">_xlfn.LOGNORM.INV(S1030,'Input Parameters'!$H$29,'Input Parameters'!$I$29)</f>
        <v>53.00058040885726</v>
      </c>
      <c r="U1030" s="10">
        <f t="shared" ca="1" si="127"/>
        <v>1.4756180237028627E-2</v>
      </c>
      <c r="V1030" s="29">
        <f ca="1">IF('Input Parameters'!$D$30="Beta",_xlfn.BETA.INV(U1030,'Input Parameters'!$L$30,'Input Parameters'!$M$30,'Input Parameters'!$J$30,'Input Parameters'!$K$30),IF('Input Parameters'!$D$30="LogNorm",_xlfn.LOGNORM.INV(U1030,'Input Parameters'!$H$30,'Input Parameters'!$I$30)))</f>
        <v>0.42353640347216626</v>
      </c>
      <c r="W1030" s="2">
        <f ca="1">N1030+(P1030-N1030)*(1-ERF((T1030-R1030)/(2*SQRT(L1030*'Input Parameters'!$E$31))))</f>
        <v>0.54289975644774857</v>
      </c>
      <c r="X1030">
        <f t="shared" ca="1" si="119"/>
        <v>0</v>
      </c>
      <c r="Y1030" s="7"/>
    </row>
    <row r="1031" spans="1:25" ht="15" customHeight="1" x14ac:dyDescent="0.3">
      <c r="A1031" s="130">
        <v>1024</v>
      </c>
      <c r="B1031" s="10">
        <f t="shared" ca="1" si="120"/>
        <v>0.18506059908449879</v>
      </c>
      <c r="C1031" s="57">
        <f ca="1">_xlfn.NORM.INV(B1031,'Input Parameters'!$E$19,'Input Parameters'!$F$19)</f>
        <v>491.56718221891327</v>
      </c>
      <c r="D1031" s="10">
        <f t="shared" ca="1" si="121"/>
        <v>0.36241243785718547</v>
      </c>
      <c r="E1031" s="59">
        <f ca="1">IF(_xlfn.NORM.INV(D1031,'Input Parameters'!$E$20,'Input Parameters'!$F$20)&lt;3500,3500,IF(_xlfn.NORM.INV(D1031,'Input Parameters'!$E$20,'Input Parameters'!$F$20)&gt;5500,5500,_xlfn.NORM.INV(D1031,'Input Parameters'!$E$20,'Input Parameters'!$F$20)))</f>
        <v>4553.5875048850185</v>
      </c>
      <c r="F1031" s="10">
        <f t="shared" ca="1" si="122"/>
        <v>0.86035847589092385</v>
      </c>
      <c r="G1031" s="61">
        <f ca="1">_xlfn.NORM.INV(F1031,'Input Parameters'!$E$21,'Input Parameters'!$F$21)</f>
        <v>293.35398014859976</v>
      </c>
      <c r="H1031" s="54">
        <f ca="1">EXP(E1031*(1/'Input Parameters'!$E$22-1/G1031))</f>
        <v>1.018930040171292</v>
      </c>
      <c r="I1031" s="10">
        <f t="shared" ca="1" si="123"/>
        <v>0.19049116136510402</v>
      </c>
      <c r="J1031" s="29">
        <f ca="1">_xlfn.BETA.INV(I1031,'Input Parameters'!$L$24,'Input Parameters'!$M$24,'Input Parameters'!$J$24,'Input Parameters'!$K$24)</f>
        <v>0.46298917905513648</v>
      </c>
      <c r="K1031" s="156">
        <f ca="1">('Input Parameters'!$E$25/'Input Parameters'!$E$31)^$J1031</f>
        <v>3.610676724941074E-2</v>
      </c>
      <c r="L1031" s="66">
        <f ca="1">$H1031*$C1031*'Input Parameters'!$E$23*K1031</f>
        <v>18.084889260575501</v>
      </c>
      <c r="M1031" s="23">
        <f t="shared" ca="1" si="124"/>
        <v>0.40684225679084784</v>
      </c>
      <c r="N1031" s="15">
        <f ca="1">_xlfn.NORM.INV(M1031,'Input Parameters'!$E$26,'Input Parameters'!$F$26)</f>
        <v>2.905081533845516E-2</v>
      </c>
      <c r="O1031" s="8">
        <f t="shared" ca="1" si="125"/>
        <v>0.86505560847705476</v>
      </c>
      <c r="P1031" s="29">
        <f ca="1">_xlfn.LOGNORM.INV(O1031,'Input Parameters'!$H$27,'Input Parameters'!$I$27)</f>
        <v>2.3194548371809942</v>
      </c>
      <c r="Q1031" s="10"/>
      <c r="R1031" s="15">
        <f>'Input Parameters'!$E$28</f>
        <v>12.7</v>
      </c>
      <c r="S1031" s="10">
        <f t="shared" ca="1" si="126"/>
        <v>0.57543446683203214</v>
      </c>
      <c r="T1031" s="25">
        <f ca="1">_xlfn.LOGNORM.INV(S1031,'Input Parameters'!$H$29,'Input Parameters'!$I$29)</f>
        <v>59.488884826234006</v>
      </c>
      <c r="U1031" s="10">
        <f t="shared" ca="1" si="127"/>
        <v>0.83933140608652335</v>
      </c>
      <c r="V1031" s="29">
        <f ca="1">IF('Input Parameters'!$D$30="Beta",_xlfn.BETA.INV(U1031,'Input Parameters'!$L$30,'Input Parameters'!$M$30,'Input Parameters'!$J$30,'Input Parameters'!$K$30),IF('Input Parameters'!$D$30="LogNorm",_xlfn.LOGNORM.INV(U1031,'Input Parameters'!$H$30,'Input Parameters'!$I$30)))</f>
        <v>1.4774015170531301</v>
      </c>
      <c r="W1031" s="2">
        <f ca="1">N1031+(P1031-N1031)*(1-ERF((T1031-R1031)/(2*SQRT(L1031*'Input Parameters'!$E$31))))</f>
        <v>1.028994010171016</v>
      </c>
      <c r="X1031">
        <f t="shared" ca="1" si="119"/>
        <v>1</v>
      </c>
      <c r="Y1031" s="7"/>
    </row>
    <row r="1032" spans="1:25" ht="15" customHeight="1" x14ac:dyDescent="0.3">
      <c r="A1032" s="130">
        <v>1025</v>
      </c>
      <c r="B1032" s="10">
        <f t="shared" ca="1" si="120"/>
        <v>0.93855084696971536</v>
      </c>
      <c r="C1032" s="57">
        <f ca="1">_xlfn.NORM.INV(B1032,'Input Parameters'!$E$19,'Input Parameters'!$F$19)</f>
        <v>697.65998657641285</v>
      </c>
      <c r="D1032" s="10">
        <f t="shared" ca="1" si="121"/>
        <v>0.11935998797355574</v>
      </c>
      <c r="E1032" s="59">
        <f ca="1">IF(_xlfn.NORM.INV(D1032,'Input Parameters'!$E$20,'Input Parameters'!$F$20)&lt;3500,3500,IF(_xlfn.NORM.INV(D1032,'Input Parameters'!$E$20,'Input Parameters'!$F$20)&gt;5500,5500,_xlfn.NORM.INV(D1032,'Input Parameters'!$E$20,'Input Parameters'!$F$20)))</f>
        <v>3975.2654327638711</v>
      </c>
      <c r="F1032" s="10">
        <f t="shared" ca="1" si="122"/>
        <v>3.8772502769189088E-2</v>
      </c>
      <c r="G1032" s="61">
        <f ca="1">_xlfn.NORM.INV(F1032,'Input Parameters'!$E$21,'Input Parameters'!$F$21)</f>
        <v>270.97622254538288</v>
      </c>
      <c r="H1032" s="54">
        <f ca="1">EXP(E1032*(1/'Input Parameters'!$E$22-1/G1032))</f>
        <v>0.33197205799559965</v>
      </c>
      <c r="I1032" s="10">
        <f t="shared" ca="1" si="123"/>
        <v>0.74486842783507023</v>
      </c>
      <c r="J1032" s="29">
        <f ca="1">_xlfn.BETA.INV(I1032,'Input Parameters'!$L$24,'Input Parameters'!$M$24,'Input Parameters'!$J$24,'Input Parameters'!$K$24)</f>
        <v>0.708632488326016</v>
      </c>
      <c r="K1032" s="156">
        <f ca="1">('Input Parameters'!$E$25/'Input Parameters'!$E$31)^$J1032</f>
        <v>6.198741598503219E-3</v>
      </c>
      <c r="L1032" s="66">
        <f ca="1">$H1032*$C1032*'Input Parameters'!$E$23*K1032</f>
        <v>1.4356510031107292</v>
      </c>
      <c r="M1032" s="23">
        <f t="shared" ca="1" si="124"/>
        <v>0.8579859308296256</v>
      </c>
      <c r="N1032" s="15">
        <f ca="1">_xlfn.NORM.INV(M1032,'Input Parameters'!$E$26,'Input Parameters'!$F$26)</f>
        <v>5.6497600009357309E-2</v>
      </c>
      <c r="O1032" s="8">
        <f t="shared" ca="1" si="125"/>
        <v>0.15352695256117188</v>
      </c>
      <c r="P1032" s="29">
        <f ca="1">_xlfn.LOGNORM.INV(O1032,'Input Parameters'!$H$27,'Input Parameters'!$I$27)</f>
        <v>0.906035328494604</v>
      </c>
      <c r="Q1032" s="10"/>
      <c r="R1032" s="15">
        <f>'Input Parameters'!$E$28</f>
        <v>12.7</v>
      </c>
      <c r="S1032" s="10">
        <f t="shared" ca="1" si="126"/>
        <v>0.99008474460045182</v>
      </c>
      <c r="T1032" s="25">
        <f ca="1">_xlfn.LOGNORM.INV(S1032,'Input Parameters'!$H$29,'Input Parameters'!$I$29)</f>
        <v>75.63937655474794</v>
      </c>
      <c r="U1032" s="10">
        <f t="shared" ca="1" si="127"/>
        <v>0.39141699055095402</v>
      </c>
      <c r="V1032" s="29">
        <f ca="1">IF('Input Parameters'!$D$30="Beta",_xlfn.BETA.INV(U1032,'Input Parameters'!$L$30,'Input Parameters'!$M$30,'Input Parameters'!$J$30,'Input Parameters'!$K$30),IF('Input Parameters'!$D$30="LogNorm",_xlfn.LOGNORM.INV(U1032,'Input Parameters'!$H$30,'Input Parameters'!$I$30)))</f>
        <v>0.89629485856138813</v>
      </c>
      <c r="W1032" s="2">
        <f ca="1">N1032+(P1032-N1032)*(1-ERF((T1032-R1032)/(2*SQRT(L1032*'Input Parameters'!$E$31))))</f>
        <v>5.6670672476211686E-2</v>
      </c>
      <c r="X1032">
        <f t="shared" ca="1" si="119"/>
        <v>1</v>
      </c>
      <c r="Y1032" s="7"/>
    </row>
    <row r="1033" spans="1:25" ht="15" customHeight="1" x14ac:dyDescent="0.3">
      <c r="A1033" s="130">
        <v>1026</v>
      </c>
      <c r="B1033" s="10">
        <f t="shared" ca="1" si="120"/>
        <v>0.39367064975801169</v>
      </c>
      <c r="C1033" s="57">
        <f ca="1">_xlfn.NORM.INV(B1033,'Input Parameters'!$E$19,'Input Parameters'!$F$19)</f>
        <v>544.50488481759385</v>
      </c>
      <c r="D1033" s="10">
        <f t="shared" ca="1" si="121"/>
        <v>0.28719302010543413</v>
      </c>
      <c r="E1033" s="59">
        <f ca="1">IF(_xlfn.NORM.INV(D1033,'Input Parameters'!$E$20,'Input Parameters'!$F$20)&lt;3500,3500,IF(_xlfn.NORM.INV(D1033,'Input Parameters'!$E$20,'Input Parameters'!$F$20)&gt;5500,5500,_xlfn.NORM.INV(D1033,'Input Parameters'!$E$20,'Input Parameters'!$F$20)))</f>
        <v>4406.8773907574368</v>
      </c>
      <c r="F1033" s="10">
        <f t="shared" ca="1" si="122"/>
        <v>0.3356401870354272</v>
      </c>
      <c r="G1033" s="61">
        <f ca="1">_xlfn.NORM.INV(F1033,'Input Parameters'!$E$21,'Input Parameters'!$F$21)</f>
        <v>281.51428340705769</v>
      </c>
      <c r="H1033" s="54">
        <f ca="1">EXP(E1033*(1/'Input Parameters'!$E$22-1/G1033))</f>
        <v>0.54137104700465033</v>
      </c>
      <c r="I1033" s="10">
        <f t="shared" ca="1" si="123"/>
        <v>8.8252514825753581E-2</v>
      </c>
      <c r="J1033" s="29">
        <f ca="1">_xlfn.BETA.INV(I1033,'Input Parameters'!$L$24,'Input Parameters'!$M$24,'Input Parameters'!$J$24,'Input Parameters'!$K$24)</f>
        <v>0.38611237163858425</v>
      </c>
      <c r="K1033" s="156">
        <f ca="1">('Input Parameters'!$E$25/'Input Parameters'!$E$31)^$J1033</f>
        <v>6.2674818820501924E-2</v>
      </c>
      <c r="L1033" s="66">
        <f ca="1">$H1033*$C1033*'Input Parameters'!$E$23*K1033</f>
        <v>18.475231673037904</v>
      </c>
      <c r="M1033" s="23">
        <f t="shared" ca="1" si="124"/>
        <v>0.62750543302764417</v>
      </c>
      <c r="N1033" s="15">
        <f ca="1">_xlfn.NORM.INV(M1033,'Input Parameters'!$E$26,'Input Parameters'!$F$26)</f>
        <v>4.0830325908611208E-2</v>
      </c>
      <c r="O1033" s="8">
        <f t="shared" ca="1" si="125"/>
        <v>0.39715180092149049</v>
      </c>
      <c r="P1033" s="29">
        <f ca="1">_xlfn.LOGNORM.INV(O1033,'Input Parameters'!$H$27,'Input Parameters'!$I$27)</f>
        <v>1.268536326088272</v>
      </c>
      <c r="Q1033" s="10"/>
      <c r="R1033" s="15">
        <f>'Input Parameters'!$E$28</f>
        <v>12.7</v>
      </c>
      <c r="S1033" s="10">
        <f t="shared" ca="1" si="126"/>
        <v>0.53932220121888474</v>
      </c>
      <c r="T1033" s="25">
        <f ca="1">_xlfn.LOGNORM.INV(S1033,'Input Parameters'!$H$29,'Input Parameters'!$I$29)</f>
        <v>58.880877428855648</v>
      </c>
      <c r="U1033" s="10">
        <f t="shared" ca="1" si="127"/>
        <v>0.95850675714206635</v>
      </c>
      <c r="V1033" s="29">
        <f ca="1">IF('Input Parameters'!$D$30="Beta",_xlfn.BETA.INV(U1033,'Input Parameters'!$L$30,'Input Parameters'!$M$30,'Input Parameters'!$J$30,'Input Parameters'!$K$30),IF('Input Parameters'!$D$30="LogNorm",_xlfn.LOGNORM.INV(U1033,'Input Parameters'!$H$30,'Input Parameters'!$I$30)))</f>
        <v>1.9795117438968706</v>
      </c>
      <c r="W1033" s="2">
        <f ca="1">N1033+(P1033-N1033)*(1-ERF((T1033-R1033)/(2*SQRT(L1033*'Input Parameters'!$E$31))))</f>
        <v>0.59013466428388328</v>
      </c>
      <c r="X1033">
        <f t="shared" ref="X1033:X1096" ca="1" si="128">IFERROR(IF(W1033&gt;V1033,0,1),0)</f>
        <v>1</v>
      </c>
      <c r="Y1033" s="7"/>
    </row>
    <row r="1034" spans="1:25" ht="15" customHeight="1" x14ac:dyDescent="0.3">
      <c r="A1034" s="130">
        <v>1027</v>
      </c>
      <c r="B1034" s="10">
        <f t="shared" ca="1" si="120"/>
        <v>0.7826448204907086</v>
      </c>
      <c r="C1034" s="57">
        <f ca="1">_xlfn.NORM.INV(B1034,'Input Parameters'!$E$19,'Input Parameters'!$F$19)</f>
        <v>633.30773800243628</v>
      </c>
      <c r="D1034" s="10">
        <f t="shared" ca="1" si="121"/>
        <v>0.97012740745427883</v>
      </c>
      <c r="E1034" s="59">
        <f ca="1">IF(_xlfn.NORM.INV(D1034,'Input Parameters'!$E$20,'Input Parameters'!$F$20)&lt;3500,3500,IF(_xlfn.NORM.INV(D1034,'Input Parameters'!$E$20,'Input Parameters'!$F$20)&gt;5500,5500,_xlfn.NORM.INV(D1034,'Input Parameters'!$E$20,'Input Parameters'!$F$20)))</f>
        <v>5500</v>
      </c>
      <c r="F1034" s="10">
        <f t="shared" ca="1" si="122"/>
        <v>9.3168521723115627E-2</v>
      </c>
      <c r="G1034" s="61">
        <f ca="1">_xlfn.NORM.INV(F1034,'Input Parameters'!$E$21,'Input Parameters'!$F$21)</f>
        <v>274.46306521854751</v>
      </c>
      <c r="H1034" s="54">
        <f ca="1">EXP(E1034*(1/'Input Parameters'!$E$22-1/G1034))</f>
        <v>0.28145149993396645</v>
      </c>
      <c r="I1034" s="10">
        <f t="shared" ca="1" si="123"/>
        <v>0.97729944520613599</v>
      </c>
      <c r="J1034" s="29">
        <f ca="1">_xlfn.BETA.INV(I1034,'Input Parameters'!$L$24,'Input Parameters'!$M$24,'Input Parameters'!$J$24,'Input Parameters'!$K$24)</f>
        <v>0.87025977257049947</v>
      </c>
      <c r="K1034" s="156">
        <f ca="1">('Input Parameters'!$E$25/'Input Parameters'!$E$31)^$J1034</f>
        <v>1.9443063207817668E-3</v>
      </c>
      <c r="L1034" s="66">
        <f ca="1">$H1034*$C1034*'Input Parameters'!$E$23*K1034</f>
        <v>0.34656368271962346</v>
      </c>
      <c r="M1034" s="23">
        <f t="shared" ca="1" si="124"/>
        <v>0.44542016089263314</v>
      </c>
      <c r="N1034" s="15">
        <f ca="1">_xlfn.NORM.INV(M1034,'Input Parameters'!$E$26,'Input Parameters'!$F$26)</f>
        <v>3.1117939467610937E-2</v>
      </c>
      <c r="O1034" s="8">
        <f t="shared" ca="1" si="125"/>
        <v>0.34686197686690556</v>
      </c>
      <c r="P1034" s="29">
        <f ca="1">_xlfn.LOGNORM.INV(O1034,'Input Parameters'!$H$27,'Input Parameters'!$I$27)</f>
        <v>1.1960059344112222</v>
      </c>
      <c r="Q1034" s="10"/>
      <c r="R1034" s="15">
        <f>'Input Parameters'!$E$28</f>
        <v>12.7</v>
      </c>
      <c r="S1034" s="10">
        <f t="shared" ca="1" si="126"/>
        <v>0.7845635398172689</v>
      </c>
      <c r="T1034" s="25">
        <f ca="1">_xlfn.LOGNORM.INV(S1034,'Input Parameters'!$H$29,'Input Parameters'!$I$29)</f>
        <v>63.616289052167723</v>
      </c>
      <c r="U1034" s="10">
        <f t="shared" ca="1" si="127"/>
        <v>0.38669149814760084</v>
      </c>
      <c r="V1034" s="29">
        <f ca="1">IF('Input Parameters'!$D$30="Beta",_xlfn.BETA.INV(U1034,'Input Parameters'!$L$30,'Input Parameters'!$M$30,'Input Parameters'!$J$30,'Input Parameters'!$K$30),IF('Input Parameters'!$D$30="LogNorm",_xlfn.LOGNORM.INV(U1034,'Input Parameters'!$H$30,'Input Parameters'!$I$30)))</f>
        <v>0.89194920303677583</v>
      </c>
      <c r="W1034" s="2">
        <f ca="1">N1034+(P1034-N1034)*(1-ERF((T1034-R1034)/(2*SQRT(L1034*'Input Parameters'!$E$31))))</f>
        <v>3.1117940587064487E-2</v>
      </c>
      <c r="X1034">
        <f t="shared" ca="1" si="128"/>
        <v>1</v>
      </c>
      <c r="Y1034" s="7"/>
    </row>
    <row r="1035" spans="1:25" ht="15" customHeight="1" x14ac:dyDescent="0.3">
      <c r="A1035" s="130">
        <v>1028</v>
      </c>
      <c r="B1035" s="10">
        <f t="shared" ca="1" si="120"/>
        <v>0.70350965102538121</v>
      </c>
      <c r="C1035" s="57">
        <f ca="1">_xlfn.NORM.INV(B1035,'Input Parameters'!$E$19,'Input Parameters'!$F$19)</f>
        <v>612.46707659053584</v>
      </c>
      <c r="D1035" s="10">
        <f t="shared" ca="1" si="121"/>
        <v>0.19668120415025603</v>
      </c>
      <c r="E1035" s="59">
        <f ca="1">IF(_xlfn.NORM.INV(D1035,'Input Parameters'!$E$20,'Input Parameters'!$F$20)&lt;3500,3500,IF(_xlfn.NORM.INV(D1035,'Input Parameters'!$E$20,'Input Parameters'!$F$20)&gt;5500,5500,_xlfn.NORM.INV(D1035,'Input Parameters'!$E$20,'Input Parameters'!$F$20)))</f>
        <v>4202.5251481345567</v>
      </c>
      <c r="F1035" s="10">
        <f t="shared" ca="1" si="122"/>
        <v>0.20608995935641239</v>
      </c>
      <c r="G1035" s="61">
        <f ca="1">_xlfn.NORM.INV(F1035,'Input Parameters'!$E$21,'Input Parameters'!$F$21)</f>
        <v>278.40430103086624</v>
      </c>
      <c r="H1035" s="54">
        <f ca="1">EXP(E1035*(1/'Input Parameters'!$E$22-1/G1035))</f>
        <v>0.47144413624432396</v>
      </c>
      <c r="I1035" s="10">
        <f t="shared" ca="1" si="123"/>
        <v>0.40970105455713879</v>
      </c>
      <c r="J1035" s="29">
        <f ca="1">_xlfn.BETA.INV(I1035,'Input Parameters'!$L$24,'Input Parameters'!$M$24,'Input Parameters'!$J$24,'Input Parameters'!$K$24)</f>
        <v>0.57002472730740317</v>
      </c>
      <c r="K1035" s="156">
        <f ca="1">('Input Parameters'!$E$25/'Input Parameters'!$E$31)^$J1035</f>
        <v>1.6754312576560737E-2</v>
      </c>
      <c r="L1035" s="66">
        <f ca="1">$H1035*$C1035*'Input Parameters'!$E$23*K1035</f>
        <v>4.8377074300047438</v>
      </c>
      <c r="M1035" s="23">
        <f t="shared" ca="1" si="124"/>
        <v>0.39327136280111408</v>
      </c>
      <c r="N1035" s="15">
        <f ca="1">_xlfn.NORM.INV(M1035,'Input Parameters'!$E$26,'Input Parameters'!$F$26)</f>
        <v>2.8313141728850369E-2</v>
      </c>
      <c r="O1035" s="8">
        <f t="shared" ca="1" si="125"/>
        <v>0.98615583141387975</v>
      </c>
      <c r="P1035" s="29">
        <f ca="1">_xlfn.LOGNORM.INV(O1035,'Input Parameters'!$H$27,'Input Parameters'!$I$27)</f>
        <v>3.7706847834713031</v>
      </c>
      <c r="Q1035" s="10"/>
      <c r="R1035" s="15">
        <f>'Input Parameters'!$E$28</f>
        <v>12.7</v>
      </c>
      <c r="S1035" s="10">
        <f t="shared" ca="1" si="126"/>
        <v>0.34839170022455235</v>
      </c>
      <c r="T1035" s="25">
        <f ca="1">_xlfn.LOGNORM.INV(S1035,'Input Parameters'!$H$29,'Input Parameters'!$I$29)</f>
        <v>55.739160861800748</v>
      </c>
      <c r="U1035" s="10">
        <f t="shared" ca="1" si="127"/>
        <v>0.15287145384164369</v>
      </c>
      <c r="V1035" s="29">
        <f ca="1">IF('Input Parameters'!$D$30="Beta",_xlfn.BETA.INV(U1035,'Input Parameters'!$L$30,'Input Parameters'!$M$30,'Input Parameters'!$J$30,'Input Parameters'!$K$30),IF('Input Parameters'!$D$30="LogNorm",_xlfn.LOGNORM.INV(U1035,'Input Parameters'!$H$30,'Input Parameters'!$I$30)))</f>
        <v>0.66719006356614297</v>
      </c>
      <c r="W1035" s="2">
        <f ca="1">N1035+(P1035-N1035)*(1-ERF((T1035-R1035)/(2*SQRT(L1035*'Input Parameters'!$E$31))))</f>
        <v>0.65127942651329407</v>
      </c>
      <c r="X1035">
        <f t="shared" ca="1" si="128"/>
        <v>1</v>
      </c>
      <c r="Y1035" s="7"/>
    </row>
    <row r="1036" spans="1:25" ht="15" customHeight="1" x14ac:dyDescent="0.3">
      <c r="A1036" s="130">
        <v>1029</v>
      </c>
      <c r="B1036" s="10">
        <f t="shared" ca="1" si="120"/>
        <v>0.63814392900473815</v>
      </c>
      <c r="C1036" s="57">
        <f ca="1">_xlfn.NORM.INV(B1036,'Input Parameters'!$E$19,'Input Parameters'!$F$19)</f>
        <v>597.17091760885046</v>
      </c>
      <c r="D1036" s="10">
        <f t="shared" ca="1" si="121"/>
        <v>0.66115341478445089</v>
      </c>
      <c r="E1036" s="59">
        <f ca="1">IF(_xlfn.NORM.INV(D1036,'Input Parameters'!$E$20,'Input Parameters'!$F$20)&lt;3500,3500,IF(_xlfn.NORM.INV(D1036,'Input Parameters'!$E$20,'Input Parameters'!$F$20)&gt;5500,5500,_xlfn.NORM.INV(D1036,'Input Parameters'!$E$20,'Input Parameters'!$F$20)))</f>
        <v>5090.9291401471892</v>
      </c>
      <c r="F1036" s="10">
        <f t="shared" ca="1" si="122"/>
        <v>0.19737592546347194</v>
      </c>
      <c r="G1036" s="61">
        <f ca="1">_xlfn.NORM.INV(F1036,'Input Parameters'!$E$21,'Input Parameters'!$F$21)</f>
        <v>278.16089235433128</v>
      </c>
      <c r="H1036" s="54">
        <f ca="1">EXP(E1036*(1/'Input Parameters'!$E$22-1/G1036))</f>
        <v>0.39577174402559717</v>
      </c>
      <c r="I1036" s="10">
        <f t="shared" ca="1" si="123"/>
        <v>0.26840854731052777</v>
      </c>
      <c r="J1036" s="29">
        <f ca="1">_xlfn.BETA.INV(I1036,'Input Parameters'!$L$24,'Input Parameters'!$M$24,'Input Parameters'!$J$24,'Input Parameters'!$K$24)</f>
        <v>0.50570751671105563</v>
      </c>
      <c r="K1036" s="156">
        <f ca="1">('Input Parameters'!$E$25/'Input Parameters'!$E$31)^$J1036</f>
        <v>2.6576789833530817E-2</v>
      </c>
      <c r="L1036" s="66">
        <f ca="1">$H1036*$C1036*'Input Parameters'!$E$23*K1036</f>
        <v>6.2812482203647457</v>
      </c>
      <c r="M1036" s="23">
        <f t="shared" ca="1" si="124"/>
        <v>0.58442077967637973</v>
      </c>
      <c r="N1036" s="15">
        <f ca="1">_xlfn.NORM.INV(M1036,'Input Parameters'!$E$26,'Input Parameters'!$F$26)</f>
        <v>3.8477537301916817E-2</v>
      </c>
      <c r="O1036" s="8">
        <f t="shared" ca="1" si="125"/>
        <v>0.36515489679164903</v>
      </c>
      <c r="P1036" s="29">
        <f ca="1">_xlfn.LOGNORM.INV(O1036,'Input Parameters'!$H$27,'Input Parameters'!$I$27)</f>
        <v>1.2222664534897467</v>
      </c>
      <c r="Q1036" s="10"/>
      <c r="R1036" s="15">
        <f>'Input Parameters'!$E$28</f>
        <v>12.7</v>
      </c>
      <c r="S1036" s="10">
        <f t="shared" ca="1" si="126"/>
        <v>0.51541385428856423</v>
      </c>
      <c r="T1036" s="25">
        <f ca="1">_xlfn.LOGNORM.INV(S1036,'Input Parameters'!$H$29,'Input Parameters'!$I$29)</f>
        <v>58.485041154627169</v>
      </c>
      <c r="U1036" s="10">
        <f t="shared" ca="1" si="127"/>
        <v>0.50005415168341083</v>
      </c>
      <c r="V1036" s="29">
        <f ca="1">IF('Input Parameters'!$D$30="Beta",_xlfn.BETA.INV(U1036,'Input Parameters'!$L$30,'Input Parameters'!$M$30,'Input Parameters'!$J$30,'Input Parameters'!$K$30),IF('Input Parameters'!$D$30="LogNorm",_xlfn.LOGNORM.INV(U1036,'Input Parameters'!$H$30,'Input Parameters'!$I$30)))</f>
        <v>0.99926058383795457</v>
      </c>
      <c r="W1036" s="2">
        <f ca="1">N1036+(P1036-N1036)*(1-ERF((T1036-R1036)/(2*SQRT(L1036*'Input Parameters'!$E$31))))</f>
        <v>0.27101671763729124</v>
      </c>
      <c r="X1036">
        <f t="shared" ca="1" si="128"/>
        <v>1</v>
      </c>
      <c r="Y1036" s="7"/>
    </row>
    <row r="1037" spans="1:25" ht="15" customHeight="1" x14ac:dyDescent="0.3">
      <c r="A1037" s="130">
        <v>1030</v>
      </c>
      <c r="B1037" s="10">
        <f t="shared" ca="1" si="120"/>
        <v>0.73428555093707071</v>
      </c>
      <c r="C1037" s="57">
        <f ca="1">_xlfn.NORM.INV(B1037,'Input Parameters'!$E$19,'Input Parameters'!$F$19)</f>
        <v>620.1823199320761</v>
      </c>
      <c r="D1037" s="10">
        <f t="shared" ca="1" si="121"/>
        <v>0.4825373124853094</v>
      </c>
      <c r="E1037" s="59">
        <f ca="1">IF(_xlfn.NORM.INV(D1037,'Input Parameters'!$E$20,'Input Parameters'!$F$20)&lt;3500,3500,IF(_xlfn.NORM.INV(D1037,'Input Parameters'!$E$20,'Input Parameters'!$F$20)&gt;5500,5500,_xlfn.NORM.INV(D1037,'Input Parameters'!$E$20,'Input Parameters'!$F$20)))</f>
        <v>4769.3494822876619</v>
      </c>
      <c r="F1037" s="10">
        <f t="shared" ca="1" si="122"/>
        <v>0.8601452411046876</v>
      </c>
      <c r="G1037" s="61">
        <f ca="1">_xlfn.NORM.INV(F1037,'Input Parameters'!$E$21,'Input Parameters'!$F$21)</f>
        <v>293.34644082399967</v>
      </c>
      <c r="H1037" s="54">
        <f ca="1">EXP(E1037*(1/'Input Parameters'!$E$22-1/G1037))</f>
        <v>1.0194097907762141</v>
      </c>
      <c r="I1037" s="10">
        <f t="shared" ca="1" si="123"/>
        <v>0.73631689162289393</v>
      </c>
      <c r="J1037" s="29">
        <f ca="1">_xlfn.BETA.INV(I1037,'Input Parameters'!$L$24,'Input Parameters'!$M$24,'Input Parameters'!$J$24,'Input Parameters'!$K$24)</f>
        <v>0.70478191680091784</v>
      </c>
      <c r="K1037" s="156">
        <f ca="1">('Input Parameters'!$E$25/'Input Parameters'!$E$31)^$J1037</f>
        <v>6.372351553118983E-3</v>
      </c>
      <c r="L1037" s="66">
        <f ca="1">$H1037*$C1037*'Input Parameters'!$E$23*K1037</f>
        <v>4.0287276465081971</v>
      </c>
      <c r="M1037" s="23">
        <f t="shared" ca="1" si="124"/>
        <v>6.8289951508492153E-2</v>
      </c>
      <c r="N1037" s="15">
        <f ca="1">_xlfn.NORM.INV(M1037,'Input Parameters'!$E$26,'Input Parameters'!$F$26)</f>
        <v>2.7383775135628452E-3</v>
      </c>
      <c r="O1037" s="8">
        <f t="shared" ca="1" si="125"/>
        <v>9.5536982916265112E-2</v>
      </c>
      <c r="P1037" s="29">
        <f ca="1">_xlfn.LOGNORM.INV(O1037,'Input Parameters'!$H$27,'Input Parameters'!$I$27)</f>
        <v>0.79835653178734745</v>
      </c>
      <c r="Q1037" s="10"/>
      <c r="R1037" s="15">
        <f>'Input Parameters'!$E$28</f>
        <v>12.7</v>
      </c>
      <c r="S1037" s="10">
        <f t="shared" ca="1" si="126"/>
        <v>0.56583515111857363</v>
      </c>
      <c r="T1037" s="25">
        <f ca="1">_xlfn.LOGNORM.INV(S1037,'Input Parameters'!$H$29,'Input Parameters'!$I$29)</f>
        <v>59.325828628399798</v>
      </c>
      <c r="U1037" s="10">
        <f t="shared" ca="1" si="127"/>
        <v>0.75785073308157325</v>
      </c>
      <c r="V1037" s="29">
        <f ca="1">IF('Input Parameters'!$D$30="Beta",_xlfn.BETA.INV(U1037,'Input Parameters'!$L$30,'Input Parameters'!$M$30,'Input Parameters'!$J$30,'Input Parameters'!$K$30),IF('Input Parameters'!$D$30="LogNorm",_xlfn.LOGNORM.INV(U1037,'Input Parameters'!$H$30,'Input Parameters'!$I$30)))</f>
        <v>1.3165496277598634</v>
      </c>
      <c r="W1037" s="2">
        <f ca="1">N1037+(P1037-N1037)*(1-ERF((T1037-R1037)/(2*SQRT(L1037*'Input Parameters'!$E$31))))</f>
        <v>8.2673350290422498E-2</v>
      </c>
      <c r="X1037">
        <f t="shared" ca="1" si="128"/>
        <v>1</v>
      </c>
      <c r="Y1037" s="7"/>
    </row>
    <row r="1038" spans="1:25" ht="15" customHeight="1" x14ac:dyDescent="0.3">
      <c r="A1038" s="130">
        <v>1031</v>
      </c>
      <c r="B1038" s="10">
        <f t="shared" ca="1" si="120"/>
        <v>0.25634730716180232</v>
      </c>
      <c r="C1038" s="57">
        <f ca="1">_xlfn.NORM.INV(B1038,'Input Parameters'!$E$19,'Input Parameters'!$F$19)</f>
        <v>511.98227053054069</v>
      </c>
      <c r="D1038" s="10">
        <f t="shared" ca="1" si="121"/>
        <v>0.21857593719377133</v>
      </c>
      <c r="E1038" s="59">
        <f ca="1">IF(_xlfn.NORM.INV(D1038,'Input Parameters'!$E$20,'Input Parameters'!$F$20)&lt;3500,3500,IF(_xlfn.NORM.INV(D1038,'Input Parameters'!$E$20,'Input Parameters'!$F$20)&gt;5500,5500,_xlfn.NORM.INV(D1038,'Input Parameters'!$E$20,'Input Parameters'!$F$20)))</f>
        <v>4256.0918181464649</v>
      </c>
      <c r="F1038" s="10">
        <f t="shared" ca="1" si="122"/>
        <v>0.71743604971469999</v>
      </c>
      <c r="G1038" s="61">
        <f ca="1">_xlfn.NORM.INV(F1038,'Input Parameters'!$E$21,'Input Parameters'!$F$21)</f>
        <v>289.37139910733077</v>
      </c>
      <c r="H1038" s="54">
        <f ca="1">EXP(E1038*(1/'Input Parameters'!$E$22-1/G1038))</f>
        <v>0.83347708158343603</v>
      </c>
      <c r="I1038" s="10">
        <f t="shared" ca="1" si="123"/>
        <v>0.60991931538687238</v>
      </c>
      <c r="J1038" s="29">
        <f ca="1">_xlfn.BETA.INV(I1038,'Input Parameters'!$L$24,'Input Parameters'!$M$24,'Input Parameters'!$J$24,'Input Parameters'!$K$24)</f>
        <v>0.65141526846870601</v>
      </c>
      <c r="K1038" s="156">
        <f ca="1">('Input Parameters'!$E$25/'Input Parameters'!$E$31)^$J1038</f>
        <v>9.3445824745426991E-3</v>
      </c>
      <c r="L1038" s="66">
        <f ca="1">$H1038*$C1038*'Input Parameters'!$E$23*K1038</f>
        <v>3.9875715228126785</v>
      </c>
      <c r="M1038" s="23">
        <f t="shared" ca="1" si="124"/>
        <v>0.61395384760710259</v>
      </c>
      <c r="N1038" s="15">
        <f ca="1">_xlfn.NORM.INV(M1038,'Input Parameters'!$E$26,'Input Parameters'!$F$26)</f>
        <v>4.0082422370153088E-2</v>
      </c>
      <c r="O1038" s="8">
        <f t="shared" ca="1" si="125"/>
        <v>0.23256117517923902</v>
      </c>
      <c r="P1038" s="29">
        <f ca="1">_xlfn.LOGNORM.INV(O1038,'Input Parameters'!$H$27,'Input Parameters'!$I$27)</f>
        <v>1.0305143228841929</v>
      </c>
      <c r="Q1038" s="10"/>
      <c r="R1038" s="15">
        <f>'Input Parameters'!$E$28</f>
        <v>12.7</v>
      </c>
      <c r="S1038" s="10">
        <f t="shared" ca="1" si="126"/>
        <v>0.44596980035214762</v>
      </c>
      <c r="T1038" s="25">
        <f ca="1">_xlfn.LOGNORM.INV(S1038,'Input Parameters'!$H$29,'Input Parameters'!$I$29)</f>
        <v>57.35039309361624</v>
      </c>
      <c r="U1038" s="10">
        <f t="shared" ca="1" si="127"/>
        <v>0.97695453751348449</v>
      </c>
      <c r="V1038" s="29">
        <f ca="1">IF('Input Parameters'!$D$30="Beta",_xlfn.BETA.INV(U1038,'Input Parameters'!$L$30,'Input Parameters'!$M$30,'Input Parameters'!$J$30,'Input Parameters'!$K$30),IF('Input Parameters'!$D$30="LogNorm",_xlfn.LOGNORM.INV(U1038,'Input Parameters'!$H$30,'Input Parameters'!$I$30)))</f>
        <v>2.194057961749448</v>
      </c>
      <c r="W1038" s="2">
        <f ca="1">N1038+(P1038-N1038)*(1-ERF((T1038-R1038)/(2*SQRT(L1038*'Input Parameters'!$E$31))))</f>
        <v>0.15285093377333533</v>
      </c>
      <c r="X1038">
        <f t="shared" ca="1" si="128"/>
        <v>1</v>
      </c>
      <c r="Y1038" s="7"/>
    </row>
    <row r="1039" spans="1:25" ht="15" customHeight="1" x14ac:dyDescent="0.3">
      <c r="A1039" s="130">
        <v>1032</v>
      </c>
      <c r="B1039" s="10">
        <f t="shared" ca="1" si="120"/>
        <v>0.91758847861040038</v>
      </c>
      <c r="C1039" s="57">
        <f ca="1">_xlfn.NORM.INV(B1039,'Input Parameters'!$E$19,'Input Parameters'!$F$19)</f>
        <v>684.67319755353049</v>
      </c>
      <c r="D1039" s="10">
        <f t="shared" ca="1" si="121"/>
        <v>0.66580543247129353</v>
      </c>
      <c r="E1039" s="59">
        <f ca="1">IF(_xlfn.NORM.INV(D1039,'Input Parameters'!$E$20,'Input Parameters'!$F$20)&lt;3500,3500,IF(_xlfn.NORM.INV(D1039,'Input Parameters'!$E$20,'Input Parameters'!$F$20)&gt;5500,5500,_xlfn.NORM.INV(D1039,'Input Parameters'!$E$20,'Input Parameters'!$F$20)))</f>
        <v>5099.8519105228715</v>
      </c>
      <c r="F1039" s="10">
        <f t="shared" ca="1" si="122"/>
        <v>0.59862405140402319</v>
      </c>
      <c r="G1039" s="61">
        <f ca="1">_xlfn.NORM.INV(F1039,'Input Parameters'!$E$21,'Input Parameters'!$F$21)</f>
        <v>286.81332761324302</v>
      </c>
      <c r="H1039" s="54">
        <f ca="1">EXP(E1039*(1/'Input Parameters'!$E$22-1/G1039))</f>
        <v>0.68698266547428954</v>
      </c>
      <c r="I1039" s="10">
        <f t="shared" ca="1" si="123"/>
        <v>0.33438828690374256</v>
      </c>
      <c r="J1039" s="29">
        <f ca="1">_xlfn.BETA.INV(I1039,'Input Parameters'!$L$24,'Input Parameters'!$M$24,'Input Parameters'!$J$24,'Input Parameters'!$K$24)</f>
        <v>0.53714664465258788</v>
      </c>
      <c r="K1039" s="156">
        <f ca="1">('Input Parameters'!$E$25/'Input Parameters'!$E$31)^$J1039</f>
        <v>2.121075124798464E-2</v>
      </c>
      <c r="L1039" s="66">
        <f ca="1">$H1039*$C1039*'Input Parameters'!$E$23*K1039</f>
        <v>9.9766596487098873</v>
      </c>
      <c r="M1039" s="23">
        <f t="shared" ca="1" si="124"/>
        <v>0.71126758208109064</v>
      </c>
      <c r="N1039" s="15">
        <f ca="1">_xlfn.NORM.INV(M1039,'Input Parameters'!$E$26,'Input Parameters'!$F$26)</f>
        <v>4.5698923925460877E-2</v>
      </c>
      <c r="O1039" s="8">
        <f t="shared" ca="1" si="125"/>
        <v>0.92122716731485543</v>
      </c>
      <c r="P1039" s="29">
        <f ca="1">_xlfn.LOGNORM.INV(O1039,'Input Parameters'!$H$27,'Input Parameters'!$I$27)</f>
        <v>2.6604737535421052</v>
      </c>
      <c r="Q1039" s="10"/>
      <c r="R1039" s="15">
        <f>'Input Parameters'!$E$28</f>
        <v>12.7</v>
      </c>
      <c r="S1039" s="10">
        <f t="shared" ca="1" si="126"/>
        <v>0.60047330143214517</v>
      </c>
      <c r="T1039" s="25">
        <f ca="1">_xlfn.LOGNORM.INV(S1039,'Input Parameters'!$H$29,'Input Parameters'!$I$29)</f>
        <v>59.920202742702941</v>
      </c>
      <c r="U1039" s="10">
        <f t="shared" ca="1" si="127"/>
        <v>0.73931646430006936</v>
      </c>
      <c r="V1039" s="29">
        <f ca="1">IF('Input Parameters'!$D$30="Beta",_xlfn.BETA.INV(U1039,'Input Parameters'!$L$30,'Input Parameters'!$M$30,'Input Parameters'!$J$30,'Input Parameters'!$K$30),IF('Input Parameters'!$D$30="LogNorm",_xlfn.LOGNORM.INV(U1039,'Input Parameters'!$H$30,'Input Parameters'!$I$30)))</f>
        <v>1.2866948797685154</v>
      </c>
      <c r="W1039" s="2">
        <f ca="1">N1039+(P1039-N1039)*(1-ERF((T1039-R1039)/(2*SQRT(L1039*'Input Parameters'!$E$31))))</f>
        <v>0.80518978818939946</v>
      </c>
      <c r="X1039">
        <f t="shared" ca="1" si="128"/>
        <v>1</v>
      </c>
      <c r="Y1039" s="7"/>
    </row>
    <row r="1040" spans="1:25" ht="15" customHeight="1" x14ac:dyDescent="0.3">
      <c r="A1040" s="130">
        <v>1033</v>
      </c>
      <c r="B1040" s="10">
        <f t="shared" ca="1" si="120"/>
        <v>8.9010463725002764E-2</v>
      </c>
      <c r="C1040" s="57">
        <f ca="1">_xlfn.NORM.INV(B1040,'Input Parameters'!$E$19,'Input Parameters'!$F$19)</f>
        <v>453.48917608886785</v>
      </c>
      <c r="D1040" s="10">
        <f t="shared" ca="1" si="121"/>
        <v>0.32097129918637912</v>
      </c>
      <c r="E1040" s="59">
        <f ca="1">IF(_xlfn.NORM.INV(D1040,'Input Parameters'!$E$20,'Input Parameters'!$F$20)&lt;3500,3500,IF(_xlfn.NORM.INV(D1040,'Input Parameters'!$E$20,'Input Parameters'!$F$20)&gt;5500,5500,_xlfn.NORM.INV(D1040,'Input Parameters'!$E$20,'Input Parameters'!$F$20)))</f>
        <v>4474.5108908954935</v>
      </c>
      <c r="F1040" s="10">
        <f t="shared" ca="1" si="122"/>
        <v>0.24347970003482866</v>
      </c>
      <c r="G1040" s="61">
        <f ca="1">_xlfn.NORM.INV(F1040,'Input Parameters'!$E$21,'Input Parameters'!$F$21)</f>
        <v>279.38609713058355</v>
      </c>
      <c r="H1040" s="54">
        <f ca="1">EXP(E1040*(1/'Input Parameters'!$E$22-1/G1040))</f>
        <v>0.47514180585488641</v>
      </c>
      <c r="I1040" s="10">
        <f t="shared" ca="1" si="123"/>
        <v>6.9553122631595965E-2</v>
      </c>
      <c r="J1040" s="29">
        <f ca="1">_xlfn.BETA.INV(I1040,'Input Parameters'!$L$24,'Input Parameters'!$M$24,'Input Parameters'!$J$24,'Input Parameters'!$K$24)</f>
        <v>0.36615224601391128</v>
      </c>
      <c r="K1040" s="156">
        <f ca="1">('Input Parameters'!$E$25/'Input Parameters'!$E$31)^$J1040</f>
        <v>7.2323178604208796E-2</v>
      </c>
      <c r="L1040" s="66">
        <f ca="1">$H1040*$C1040*'Input Parameters'!$E$23*K1040</f>
        <v>15.583595788785292</v>
      </c>
      <c r="M1040" s="23">
        <f t="shared" ca="1" si="124"/>
        <v>0.93041884892864601</v>
      </c>
      <c r="N1040" s="15">
        <f ca="1">_xlfn.NORM.INV(M1040,'Input Parameters'!$E$26,'Input Parameters'!$F$26)</f>
        <v>6.5057272483892772E-2</v>
      </c>
      <c r="O1040" s="8">
        <f t="shared" ca="1" si="125"/>
        <v>0.85868691926242169</v>
      </c>
      <c r="P1040" s="29">
        <f ca="1">_xlfn.LOGNORM.INV(O1040,'Input Parameters'!$H$27,'Input Parameters'!$I$27)</f>
        <v>2.2900079396681949</v>
      </c>
      <c r="Q1040" s="10"/>
      <c r="R1040" s="15">
        <f>'Input Parameters'!$E$28</f>
        <v>12.7</v>
      </c>
      <c r="S1040" s="10">
        <f t="shared" ca="1" si="126"/>
        <v>0.78318108569671363</v>
      </c>
      <c r="T1040" s="25">
        <f ca="1">_xlfn.LOGNORM.INV(S1040,'Input Parameters'!$H$29,'Input Parameters'!$I$29)</f>
        <v>63.582607040642202</v>
      </c>
      <c r="U1040" s="10">
        <f t="shared" ca="1" si="127"/>
        <v>0.7826920614244669</v>
      </c>
      <c r="V1040" s="29">
        <f ca="1">IF('Input Parameters'!$D$30="Beta",_xlfn.BETA.INV(U1040,'Input Parameters'!$L$30,'Input Parameters'!$M$30,'Input Parameters'!$J$30,'Input Parameters'!$K$30),IF('Input Parameters'!$D$30="LogNorm",_xlfn.LOGNORM.INV(U1040,'Input Parameters'!$H$30,'Input Parameters'!$I$30)))</f>
        <v>1.3597704517136158</v>
      </c>
      <c r="W1040" s="2">
        <f ca="1">N1040+(P1040-N1040)*(1-ERF((T1040-R1040)/(2*SQRT(L1040*'Input Parameters'!$E$31))))</f>
        <v>0.87064949344219533</v>
      </c>
      <c r="X1040">
        <f t="shared" ca="1" si="128"/>
        <v>1</v>
      </c>
      <c r="Y1040" s="7"/>
    </row>
    <row r="1041" spans="1:25" ht="15" customHeight="1" x14ac:dyDescent="0.3">
      <c r="A1041" s="130">
        <v>1034</v>
      </c>
      <c r="B1041" s="10">
        <f t="shared" ca="1" si="120"/>
        <v>0.3532257840676456</v>
      </c>
      <c r="C1041" s="57">
        <f ca="1">_xlfn.NORM.INV(B1041,'Input Parameters'!$E$19,'Input Parameters'!$F$19)</f>
        <v>535.47510358109548</v>
      </c>
      <c r="D1041" s="10">
        <f t="shared" ca="1" si="121"/>
        <v>1.274586920044396E-2</v>
      </c>
      <c r="E1041" s="59">
        <f ca="1">IF(_xlfn.NORM.INV(D1041,'Input Parameters'!$E$20,'Input Parameters'!$F$20)&lt;3500,3500,IF(_xlfn.NORM.INV(D1041,'Input Parameters'!$E$20,'Input Parameters'!$F$20)&gt;5500,5500,_xlfn.NORM.INV(D1041,'Input Parameters'!$E$20,'Input Parameters'!$F$20)))</f>
        <v>3500</v>
      </c>
      <c r="F1041" s="10">
        <f t="shared" ca="1" si="122"/>
        <v>0.49306941545631666</v>
      </c>
      <c r="G1041" s="61">
        <f ca="1">_xlfn.NORM.INV(F1041,'Input Parameters'!$E$21,'Input Parameters'!$F$21)</f>
        <v>284.7134460734211</v>
      </c>
      <c r="H1041" s="54">
        <f ca="1">EXP(E1041*(1/'Input Parameters'!$E$22-1/G1041))</f>
        <v>0.70633238561169087</v>
      </c>
      <c r="I1041" s="10">
        <f t="shared" ca="1" si="123"/>
        <v>0.47644335797412307</v>
      </c>
      <c r="J1041" s="29">
        <f ca="1">_xlfn.BETA.INV(I1041,'Input Parameters'!$L$24,'Input Parameters'!$M$24,'Input Parameters'!$J$24,'Input Parameters'!$K$24)</f>
        <v>0.59761811468388948</v>
      </c>
      <c r="K1041" s="156">
        <f ca="1">('Input Parameters'!$E$25/'Input Parameters'!$E$31)^$J1041</f>
        <v>1.3745523550048582E-2</v>
      </c>
      <c r="L1041" s="66">
        <f ca="1">$H1041*$C1041*'Input Parameters'!$E$23*K1041</f>
        <v>5.1988787528829601</v>
      </c>
      <c r="M1041" s="23">
        <f t="shared" ca="1" si="124"/>
        <v>4.9882754456105349E-3</v>
      </c>
      <c r="N1041" s="15">
        <f ca="1">_xlfn.NORM.INV(M1041,'Input Parameters'!$E$26,'Input Parameters'!$F$26)</f>
        <v>-2.0109460846838199E-2</v>
      </c>
      <c r="O1041" s="8">
        <f t="shared" ca="1" si="125"/>
        <v>0.30425330372734516</v>
      </c>
      <c r="P1041" s="29">
        <f ca="1">_xlfn.LOGNORM.INV(O1041,'Input Parameters'!$H$27,'Input Parameters'!$I$27)</f>
        <v>1.134969982422988</v>
      </c>
      <c r="Q1041" s="10"/>
      <c r="R1041" s="15">
        <f>'Input Parameters'!$E$28</f>
        <v>12.7</v>
      </c>
      <c r="S1041" s="10">
        <f t="shared" ca="1" si="126"/>
        <v>0.51122163285115507</v>
      </c>
      <c r="T1041" s="25">
        <f ca="1">_xlfn.LOGNORM.INV(S1041,'Input Parameters'!$H$29,'Input Parameters'!$I$29)</f>
        <v>58.416042121873176</v>
      </c>
      <c r="U1041" s="10">
        <f t="shared" ca="1" si="127"/>
        <v>0.41642167354671</v>
      </c>
      <c r="V1041" s="29">
        <f ca="1">IF('Input Parameters'!$D$30="Beta",_xlfn.BETA.INV(U1041,'Input Parameters'!$L$30,'Input Parameters'!$M$30,'Input Parameters'!$J$30,'Input Parameters'!$K$30),IF('Input Parameters'!$D$30="LogNorm",_xlfn.LOGNORM.INV(U1041,'Input Parameters'!$H$30,'Input Parameters'!$I$30)))</f>
        <v>0.91941070312180817</v>
      </c>
      <c r="W1041" s="2">
        <f ca="1">N1041+(P1041-N1041)*(1-ERF((T1041-R1041)/(2*SQRT(L1041*'Input Parameters'!$E$31))))</f>
        <v>0.16038856635092288</v>
      </c>
      <c r="X1041">
        <f t="shared" ca="1" si="128"/>
        <v>1</v>
      </c>
      <c r="Y1041" s="7"/>
    </row>
    <row r="1042" spans="1:25" ht="15" customHeight="1" x14ac:dyDescent="0.3">
      <c r="A1042" s="130">
        <v>1035</v>
      </c>
      <c r="B1042" s="10">
        <f t="shared" ca="1" si="120"/>
        <v>0.29683230814758643</v>
      </c>
      <c r="C1042" s="57">
        <f ca="1">_xlfn.NORM.INV(B1042,'Input Parameters'!$E$19,'Input Parameters'!$F$19)</f>
        <v>522.21645448923755</v>
      </c>
      <c r="D1042" s="10">
        <f t="shared" ca="1" si="121"/>
        <v>0.96345194609556573</v>
      </c>
      <c r="E1042" s="59">
        <f ca="1">IF(_xlfn.NORM.INV(D1042,'Input Parameters'!$E$20,'Input Parameters'!$F$20)&lt;3500,3500,IF(_xlfn.NORM.INV(D1042,'Input Parameters'!$E$20,'Input Parameters'!$F$20)&gt;5500,5500,_xlfn.NORM.INV(D1042,'Input Parameters'!$E$20,'Input Parameters'!$F$20)))</f>
        <v>5500</v>
      </c>
      <c r="F1042" s="10">
        <f t="shared" ca="1" si="122"/>
        <v>0.1878276687704209</v>
      </c>
      <c r="G1042" s="61">
        <f ca="1">_xlfn.NORM.INV(F1042,'Input Parameters'!$E$21,'Input Parameters'!$F$21)</f>
        <v>277.88659149202579</v>
      </c>
      <c r="H1042" s="54">
        <f ca="1">EXP(E1042*(1/'Input Parameters'!$E$22-1/G1042))</f>
        <v>0.36026488097997905</v>
      </c>
      <c r="I1042" s="10">
        <f t="shared" ca="1" si="123"/>
        <v>0.7922218798542302</v>
      </c>
      <c r="J1042" s="29">
        <f ca="1">_xlfn.BETA.INV(I1042,'Input Parameters'!$L$24,'Input Parameters'!$M$24,'Input Parameters'!$J$24,'Input Parameters'!$K$24)</f>
        <v>0.73089918134733112</v>
      </c>
      <c r="K1042" s="156">
        <f ca="1">('Input Parameters'!$E$25/'Input Parameters'!$E$31)^$J1042</f>
        <v>5.2836392826598527E-3</v>
      </c>
      <c r="L1042" s="66">
        <f ca="1">$H1042*$C1042*'Input Parameters'!$E$23*K1042</f>
        <v>0.99404407477004642</v>
      </c>
      <c r="M1042" s="23">
        <f t="shared" ca="1" si="124"/>
        <v>0.97821010769222239</v>
      </c>
      <c r="N1042" s="15">
        <f ca="1">_xlfn.NORM.INV(M1042,'Input Parameters'!$E$26,'Input Parameters'!$F$26)</f>
        <v>7.6380314402390737E-2</v>
      </c>
      <c r="O1042" s="8">
        <f t="shared" ca="1" si="125"/>
        <v>0.13903002134265052</v>
      </c>
      <c r="P1042" s="29">
        <f ca="1">_xlfn.LOGNORM.INV(O1042,'Input Parameters'!$H$27,'Input Parameters'!$I$27)</f>
        <v>0.88102808615641626</v>
      </c>
      <c r="Q1042" s="10"/>
      <c r="R1042" s="15">
        <f>'Input Parameters'!$E$28</f>
        <v>12.7</v>
      </c>
      <c r="S1042" s="10">
        <f t="shared" ca="1" si="126"/>
        <v>0.17207862481623748</v>
      </c>
      <c r="T1042" s="25">
        <f ca="1">_xlfn.LOGNORM.INV(S1042,'Input Parameters'!$H$29,'Input Parameters'!$I$29)</f>
        <v>52.364216743588564</v>
      </c>
      <c r="U1042" s="10">
        <f t="shared" ca="1" si="127"/>
        <v>0.26955850729443886</v>
      </c>
      <c r="V1042" s="29">
        <f ca="1">IF('Input Parameters'!$D$30="Beta",_xlfn.BETA.INV(U1042,'Input Parameters'!$L$30,'Input Parameters'!$M$30,'Input Parameters'!$J$30,'Input Parameters'!$K$30),IF('Input Parameters'!$D$30="LogNorm",_xlfn.LOGNORM.INV(U1042,'Input Parameters'!$H$30,'Input Parameters'!$I$30)))</f>
        <v>0.7842870910031301</v>
      </c>
      <c r="W1042" s="2">
        <f ca="1">N1042+(P1042-N1042)*(1-ERF((T1042-R1042)/(2*SQRT(L1042*'Input Parameters'!$E$31))))</f>
        <v>8.0328757111059843E-2</v>
      </c>
      <c r="X1042">
        <f t="shared" ca="1" si="128"/>
        <v>1</v>
      </c>
      <c r="Y1042" s="7"/>
    </row>
    <row r="1043" spans="1:25" ht="15" customHeight="1" x14ac:dyDescent="0.3">
      <c r="A1043" s="130">
        <v>1036</v>
      </c>
      <c r="B1043" s="10">
        <f t="shared" ca="1" si="120"/>
        <v>0.79155037785994087</v>
      </c>
      <c r="C1043" s="57">
        <f ca="1">_xlfn.NORM.INV(B1043,'Input Parameters'!$E$19,'Input Parameters'!$F$19)</f>
        <v>635.89815390727301</v>
      </c>
      <c r="D1043" s="10">
        <f t="shared" ca="1" si="121"/>
        <v>0.9942222644050227</v>
      </c>
      <c r="E1043" s="59">
        <f ca="1">IF(_xlfn.NORM.INV(D1043,'Input Parameters'!$E$20,'Input Parameters'!$F$20)&lt;3500,3500,IF(_xlfn.NORM.INV(D1043,'Input Parameters'!$E$20,'Input Parameters'!$F$20)&gt;5500,5500,_xlfn.NORM.INV(D1043,'Input Parameters'!$E$20,'Input Parameters'!$F$20)))</f>
        <v>5500</v>
      </c>
      <c r="F1043" s="10">
        <f t="shared" ca="1" si="122"/>
        <v>0.94917012203711204</v>
      </c>
      <c r="G1043" s="61">
        <f ca="1">_xlfn.NORM.INV(F1043,'Input Parameters'!$E$21,'Input Parameters'!$F$21)</f>
        <v>297.71571845435307</v>
      </c>
      <c r="H1043" s="54">
        <f ca="1">EXP(E1043*(1/'Input Parameters'!$E$22-1/G1043))</f>
        <v>1.346261742435567</v>
      </c>
      <c r="I1043" s="10">
        <f t="shared" ca="1" si="123"/>
        <v>0.12443148146852434</v>
      </c>
      <c r="J1043" s="29">
        <f ca="1">_xlfn.BETA.INV(I1043,'Input Parameters'!$L$24,'Input Parameters'!$M$24,'Input Parameters'!$J$24,'Input Parameters'!$K$24)</f>
        <v>0.41780331192979742</v>
      </c>
      <c r="K1043" s="156">
        <f ca="1">('Input Parameters'!$E$25/'Input Parameters'!$E$31)^$J1043</f>
        <v>4.9930062715862859E-2</v>
      </c>
      <c r="L1043" s="66">
        <f ca="1">$H1043*$C1043*'Input Parameters'!$E$23*K1043</f>
        <v>42.744395549701757</v>
      </c>
      <c r="M1043" s="23">
        <f t="shared" ca="1" si="124"/>
        <v>0.42293686355248572</v>
      </c>
      <c r="N1043" s="15">
        <f ca="1">_xlfn.NORM.INV(M1043,'Input Parameters'!$E$26,'Input Parameters'!$F$26)</f>
        <v>2.991789603513504E-2</v>
      </c>
      <c r="O1043" s="8">
        <f t="shared" ca="1" si="125"/>
        <v>0.38914995654376827</v>
      </c>
      <c r="P1043" s="29">
        <f ca="1">_xlfn.LOGNORM.INV(O1043,'Input Parameters'!$H$27,'Input Parameters'!$I$27)</f>
        <v>1.2569116348967078</v>
      </c>
      <c r="Q1043" s="10"/>
      <c r="R1043" s="15">
        <f>'Input Parameters'!$E$28</f>
        <v>12.7</v>
      </c>
      <c r="S1043" s="10">
        <f t="shared" ca="1" si="126"/>
        <v>0.81679204653646387</v>
      </c>
      <c r="T1043" s="25">
        <f ca="1">_xlfn.LOGNORM.INV(S1043,'Input Parameters'!$H$29,'Input Parameters'!$I$29)</f>
        <v>64.446670423017551</v>
      </c>
      <c r="U1043" s="10">
        <f t="shared" ca="1" si="127"/>
        <v>0.53803085293246622</v>
      </c>
      <c r="V1043" s="29">
        <f ca="1">IF('Input Parameters'!$D$30="Beta",_xlfn.BETA.INV(U1043,'Input Parameters'!$L$30,'Input Parameters'!$M$30,'Input Parameters'!$J$30,'Input Parameters'!$K$30),IF('Input Parameters'!$D$30="LogNorm",_xlfn.LOGNORM.INV(U1043,'Input Parameters'!$H$30,'Input Parameters'!$I$30)))</f>
        <v>1.037544190501946</v>
      </c>
      <c r="W1043" s="2">
        <f ca="1">N1043+(P1043-N1043)*(1-ERF((T1043-R1043)/(2*SQRT(L1043*'Input Parameters'!$E$31))))</f>
        <v>0.73630830882758158</v>
      </c>
      <c r="X1043">
        <f t="shared" ca="1" si="128"/>
        <v>1</v>
      </c>
      <c r="Y1043" s="7"/>
    </row>
    <row r="1044" spans="1:25" ht="15" customHeight="1" x14ac:dyDescent="0.3">
      <c r="A1044" s="130">
        <v>1037</v>
      </c>
      <c r="B1044" s="10">
        <f t="shared" ca="1" si="120"/>
        <v>0.97749882957451462</v>
      </c>
      <c r="C1044" s="57">
        <f ca="1">_xlfn.NORM.INV(B1044,'Input Parameters'!$E$19,'Input Parameters'!$F$19)</f>
        <v>736.69145310234342</v>
      </c>
      <c r="D1044" s="10">
        <f t="shared" ca="1" si="121"/>
        <v>0.36559639843258351</v>
      </c>
      <c r="E1044" s="59">
        <f ca="1">IF(_xlfn.NORM.INV(D1044,'Input Parameters'!$E$20,'Input Parameters'!$F$20)&lt;3500,3500,IF(_xlfn.NORM.INV(D1044,'Input Parameters'!$E$20,'Input Parameters'!$F$20)&gt;5500,5500,_xlfn.NORM.INV(D1044,'Input Parameters'!$E$20,'Input Parameters'!$F$20)))</f>
        <v>4559.5225051513162</v>
      </c>
      <c r="F1044" s="10">
        <f t="shared" ca="1" si="122"/>
        <v>0.2680957168654724</v>
      </c>
      <c r="G1044" s="61">
        <f ca="1">_xlfn.NORM.INV(F1044,'Input Parameters'!$E$21,'Input Parameters'!$F$21)</f>
        <v>279.9879415544051</v>
      </c>
      <c r="H1044" s="54">
        <f ca="1">EXP(E1044*(1/'Input Parameters'!$E$22-1/G1044))</f>
        <v>0.48519713543676973</v>
      </c>
      <c r="I1044" s="10">
        <f t="shared" ca="1" si="123"/>
        <v>0.91275975164141232</v>
      </c>
      <c r="J1044" s="29">
        <f ca="1">_xlfn.BETA.INV(I1044,'Input Parameters'!$L$24,'Input Parameters'!$M$24,'Input Parameters'!$J$24,'Input Parameters'!$K$24)</f>
        <v>0.80186472045136625</v>
      </c>
      <c r="K1044" s="156">
        <f ca="1">('Input Parameters'!$E$25/'Input Parameters'!$E$31)^$J1044</f>
        <v>3.1757392397877221E-3</v>
      </c>
      <c r="L1044" s="66">
        <f ca="1">$H1044*$C1044*'Input Parameters'!$E$23*K1044</f>
        <v>1.1351380845190893</v>
      </c>
      <c r="M1044" s="23">
        <f t="shared" ca="1" si="124"/>
        <v>0.38876948851994153</v>
      </c>
      <c r="N1044" s="15">
        <f ca="1">_xlfn.NORM.INV(M1044,'Input Parameters'!$E$26,'Input Parameters'!$F$26)</f>
        <v>2.8066920141489093E-2</v>
      </c>
      <c r="O1044" s="8">
        <f t="shared" ca="1" si="125"/>
        <v>0.63908343976949489</v>
      </c>
      <c r="P1044" s="29">
        <f ca="1">_xlfn.LOGNORM.INV(O1044,'Input Parameters'!$H$27,'Input Parameters'!$I$27)</f>
        <v>1.6664816228750623</v>
      </c>
      <c r="Q1044" s="10"/>
      <c r="R1044" s="15">
        <f>'Input Parameters'!$E$28</f>
        <v>12.7</v>
      </c>
      <c r="S1044" s="10">
        <f t="shared" ca="1" si="126"/>
        <v>0.78415375697278611</v>
      </c>
      <c r="T1044" s="25">
        <f ca="1">_xlfn.LOGNORM.INV(S1044,'Input Parameters'!$H$29,'Input Parameters'!$I$29)</f>
        <v>63.606290248346291</v>
      </c>
      <c r="U1044" s="10">
        <f t="shared" ca="1" si="127"/>
        <v>0.40925698881421158</v>
      </c>
      <c r="V1044" s="29">
        <f ca="1">IF('Input Parameters'!$D$30="Beta",_xlfn.BETA.INV(U1044,'Input Parameters'!$L$30,'Input Parameters'!$M$30,'Input Parameters'!$J$30,'Input Parameters'!$K$30),IF('Input Parameters'!$D$30="LogNorm",_xlfn.LOGNORM.INV(U1044,'Input Parameters'!$H$30,'Input Parameters'!$I$30)))</f>
        <v>0.91276349544597746</v>
      </c>
      <c r="W1044" s="2">
        <f ca="1">N1044+(P1044-N1044)*(1-ERF((T1044-R1044)/(2*SQRT(L1044*'Input Parameters'!$E$31))))</f>
        <v>2.9260760263745241E-2</v>
      </c>
      <c r="X1044">
        <f t="shared" ca="1" si="128"/>
        <v>1</v>
      </c>
      <c r="Y1044" s="7"/>
    </row>
    <row r="1045" spans="1:25" ht="15" customHeight="1" x14ac:dyDescent="0.3">
      <c r="A1045" s="130">
        <v>1038</v>
      </c>
      <c r="B1045" s="10">
        <f t="shared" ca="1" si="120"/>
        <v>0.61718022449472276</v>
      </c>
      <c r="C1045" s="57">
        <f ca="1">_xlfn.NORM.INV(B1045,'Input Parameters'!$E$19,'Input Parameters'!$F$19)</f>
        <v>592.4880428561662</v>
      </c>
      <c r="D1045" s="10">
        <f t="shared" ca="1" si="121"/>
        <v>0.16668405782954088</v>
      </c>
      <c r="E1045" s="59">
        <f ca="1">IF(_xlfn.NORM.INV(D1045,'Input Parameters'!$E$20,'Input Parameters'!$F$20)&lt;3500,3500,IF(_xlfn.NORM.INV(D1045,'Input Parameters'!$E$20,'Input Parameters'!$F$20)&gt;5500,5500,_xlfn.NORM.INV(D1045,'Input Parameters'!$E$20,'Input Parameters'!$F$20)))</f>
        <v>4122.8536263957203</v>
      </c>
      <c r="F1045" s="10">
        <f t="shared" ca="1" si="122"/>
        <v>0.82776548622932644</v>
      </c>
      <c r="G1045" s="61">
        <f ca="1">_xlfn.NORM.INV(F1045,'Input Parameters'!$E$21,'Input Parameters'!$F$21)</f>
        <v>292.28062337052057</v>
      </c>
      <c r="H1045" s="54">
        <f ca="1">EXP(E1045*(1/'Input Parameters'!$E$22-1/G1045))</f>
        <v>0.96596012940889475</v>
      </c>
      <c r="I1045" s="10">
        <f t="shared" ca="1" si="123"/>
        <v>0.44802800419462818</v>
      </c>
      <c r="J1045" s="29">
        <f ca="1">_xlfn.BETA.INV(I1045,'Input Parameters'!$L$24,'Input Parameters'!$M$24,'Input Parameters'!$J$24,'Input Parameters'!$K$24)</f>
        <v>0.58599203641966491</v>
      </c>
      <c r="K1045" s="156">
        <f ca="1">('Input Parameters'!$E$25/'Input Parameters'!$E$31)^$J1045</f>
        <v>1.4941064642985795E-2</v>
      </c>
      <c r="L1045" s="66">
        <f ca="1">$H1045*$C1045*'Input Parameters'!$E$23*K1045</f>
        <v>8.5510675249544104</v>
      </c>
      <c r="M1045" s="23">
        <f t="shared" ca="1" si="124"/>
        <v>0.3108980432972136</v>
      </c>
      <c r="N1045" s="15">
        <f ca="1">_xlfn.NORM.INV(M1045,'Input Parameters'!$E$26,'Input Parameters'!$F$26)</f>
        <v>2.3640564995399214E-2</v>
      </c>
      <c r="O1045" s="8">
        <f t="shared" ca="1" si="125"/>
        <v>0.54843491762269481</v>
      </c>
      <c r="P1045" s="29">
        <f ca="1">_xlfn.LOGNORM.INV(O1045,'Input Parameters'!$H$27,'Input Parameters'!$I$27)</f>
        <v>1.5023896044651954</v>
      </c>
      <c r="Q1045" s="10"/>
      <c r="R1045" s="15">
        <f>'Input Parameters'!$E$28</f>
        <v>12.7</v>
      </c>
      <c r="S1045" s="10">
        <f t="shared" ca="1" si="126"/>
        <v>0.23554356006088817</v>
      </c>
      <c r="T1045" s="25">
        <f ca="1">_xlfn.LOGNORM.INV(S1045,'Input Parameters'!$H$29,'Input Parameters'!$I$29)</f>
        <v>53.70550183108341</v>
      </c>
      <c r="U1045" s="10">
        <f t="shared" ca="1" si="127"/>
        <v>0.55511093718104743</v>
      </c>
      <c r="V1045" s="29">
        <f ca="1">IF('Input Parameters'!$D$30="Beta",_xlfn.BETA.INV(U1045,'Input Parameters'!$L$30,'Input Parameters'!$M$30,'Input Parameters'!$J$30,'Input Parameters'!$K$30),IF('Input Parameters'!$D$30="LogNorm",_xlfn.LOGNORM.INV(U1045,'Input Parameters'!$H$30,'Input Parameters'!$I$30)))</f>
        <v>1.0553338525260745</v>
      </c>
      <c r="W1045" s="2">
        <f ca="1">N1045+(P1045-N1045)*(1-ERF((T1045-R1045)/(2*SQRT(L1045*'Input Parameters'!$E$31))))</f>
        <v>0.498931912058317</v>
      </c>
      <c r="X1045">
        <f t="shared" ca="1" si="128"/>
        <v>1</v>
      </c>
      <c r="Y1045" s="7"/>
    </row>
    <row r="1046" spans="1:25" ht="15" customHeight="1" x14ac:dyDescent="0.3">
      <c r="A1046" s="130">
        <v>1039</v>
      </c>
      <c r="B1046" s="10">
        <f t="shared" ca="1" si="120"/>
        <v>0.92736555186045144</v>
      </c>
      <c r="C1046" s="57">
        <f ca="1">_xlfn.NORM.INV(B1046,'Input Parameters'!$E$19,'Input Parameters'!$F$19)</f>
        <v>690.36983102083354</v>
      </c>
      <c r="D1046" s="10">
        <f t="shared" ca="1" si="121"/>
        <v>0.68219260275293314</v>
      </c>
      <c r="E1046" s="59">
        <f ca="1">IF(_xlfn.NORM.INV(D1046,'Input Parameters'!$E$20,'Input Parameters'!$F$20)&lt;3500,3500,IF(_xlfn.NORM.INV(D1046,'Input Parameters'!$E$20,'Input Parameters'!$F$20)&gt;5500,5500,_xlfn.NORM.INV(D1046,'Input Parameters'!$E$20,'Input Parameters'!$F$20)))</f>
        <v>5131.6872280532343</v>
      </c>
      <c r="F1046" s="10">
        <f t="shared" ca="1" si="122"/>
        <v>0.92263966466787073</v>
      </c>
      <c r="G1046" s="61">
        <f ca="1">_xlfn.NORM.INV(F1046,'Input Parameters'!$E$21,'Input Parameters'!$F$21)</f>
        <v>296.03519986175223</v>
      </c>
      <c r="H1046" s="54">
        <f ca="1">EXP(E1046*(1/'Input Parameters'!$E$22-1/G1046))</f>
        <v>1.1967040141119405</v>
      </c>
      <c r="I1046" s="10">
        <f t="shared" ca="1" si="123"/>
        <v>7.9645791304800873E-2</v>
      </c>
      <c r="J1046" s="29">
        <f ca="1">_xlfn.BETA.INV(I1046,'Input Parameters'!$L$24,'Input Parameters'!$M$24,'Input Parameters'!$J$24,'Input Parameters'!$K$24)</f>
        <v>0.37732644683794619</v>
      </c>
      <c r="K1046" s="156">
        <f ca="1">('Input Parameters'!$E$25/'Input Parameters'!$E$31)^$J1046</f>
        <v>6.6752116466481493E-2</v>
      </c>
      <c r="L1046" s="66">
        <f ca="1">$H1046*$C1046*'Input Parameters'!$E$23*K1046</f>
        <v>55.14848578691123</v>
      </c>
      <c r="M1046" s="23">
        <f t="shared" ca="1" si="124"/>
        <v>0.1700920185360244</v>
      </c>
      <c r="N1046" s="15">
        <f ca="1">_xlfn.NORM.INV(M1046,'Input Parameters'!$E$26,'Input Parameters'!$F$26)</f>
        <v>1.3970164645892298E-2</v>
      </c>
      <c r="O1046" s="8">
        <f t="shared" ca="1" si="125"/>
        <v>0.4813686417638664</v>
      </c>
      <c r="P1046" s="29">
        <f ca="1">_xlfn.LOGNORM.INV(O1046,'Input Parameters'!$H$27,'Input Parameters'!$I$27)</f>
        <v>1.3945097948695877</v>
      </c>
      <c r="Q1046" s="10"/>
      <c r="R1046" s="15">
        <f>'Input Parameters'!$E$28</f>
        <v>12.7</v>
      </c>
      <c r="S1046" s="10">
        <f t="shared" ca="1" si="126"/>
        <v>0.9894648424859197</v>
      </c>
      <c r="T1046" s="25">
        <f ca="1">_xlfn.LOGNORM.INV(S1046,'Input Parameters'!$H$29,'Input Parameters'!$I$29)</f>
        <v>75.445854445991515</v>
      </c>
      <c r="U1046" s="10">
        <f t="shared" ca="1" si="127"/>
        <v>0.12099823097563456</v>
      </c>
      <c r="V1046" s="29">
        <f ca="1">IF('Input Parameters'!$D$30="Beta",_xlfn.BETA.INV(U1046,'Input Parameters'!$L$30,'Input Parameters'!$M$30,'Input Parameters'!$J$30,'Input Parameters'!$K$30),IF('Input Parameters'!$D$30="LogNorm",_xlfn.LOGNORM.INV(U1046,'Input Parameters'!$H$30,'Input Parameters'!$I$30)))</f>
        <v>0.62990763462553223</v>
      </c>
      <c r="W1046" s="2">
        <f ca="1">N1046+(P1046-N1046)*(1-ERF((T1046-R1046)/(2*SQRT(L1046*'Input Parameters'!$E$31))))</f>
        <v>0.77355057787431192</v>
      </c>
      <c r="X1046">
        <f t="shared" ca="1" si="128"/>
        <v>0</v>
      </c>
      <c r="Y1046" s="7"/>
    </row>
    <row r="1047" spans="1:25" ht="15" customHeight="1" x14ac:dyDescent="0.3">
      <c r="A1047" s="130">
        <v>1040</v>
      </c>
      <c r="B1047" s="10">
        <f t="shared" ca="1" si="120"/>
        <v>0.55650207851586997</v>
      </c>
      <c r="C1047" s="57">
        <f ca="1">_xlfn.NORM.INV(B1047,'Input Parameters'!$E$19,'Input Parameters'!$F$19)</f>
        <v>579.30800364253139</v>
      </c>
      <c r="D1047" s="10">
        <f t="shared" ca="1" si="121"/>
        <v>8.466685512537131E-2</v>
      </c>
      <c r="E1047" s="59">
        <f ca="1">IF(_xlfn.NORM.INV(D1047,'Input Parameters'!$E$20,'Input Parameters'!$F$20)&lt;3500,3500,IF(_xlfn.NORM.INV(D1047,'Input Parameters'!$E$20,'Input Parameters'!$F$20)&gt;5500,5500,_xlfn.NORM.INV(D1047,'Input Parameters'!$E$20,'Input Parameters'!$F$20)))</f>
        <v>3837.956487829093</v>
      </c>
      <c r="F1047" s="10">
        <f t="shared" ca="1" si="122"/>
        <v>0.89676875424943159</v>
      </c>
      <c r="G1047" s="61">
        <f ca="1">_xlfn.NORM.INV(F1047,'Input Parameters'!$E$21,'Input Parameters'!$F$21)</f>
        <v>294.77995141751177</v>
      </c>
      <c r="H1047" s="54">
        <f ca="1">EXP(E1047*(1/'Input Parameters'!$E$22-1/G1047))</f>
        <v>1.0823058751906436</v>
      </c>
      <c r="I1047" s="10">
        <f t="shared" ca="1" si="123"/>
        <v>6.222832903361708E-2</v>
      </c>
      <c r="J1047" s="29">
        <f ca="1">_xlfn.BETA.INV(I1047,'Input Parameters'!$L$24,'Input Parameters'!$M$24,'Input Parameters'!$J$24,'Input Parameters'!$K$24)</f>
        <v>0.35731687560513098</v>
      </c>
      <c r="K1047" s="156">
        <f ca="1">('Input Parameters'!$E$25/'Input Parameters'!$E$31)^$J1047</f>
        <v>7.7055475105461041E-2</v>
      </c>
      <c r="L1047" s="66">
        <f ca="1">$H1047*$C1047*'Input Parameters'!$E$23*K1047</f>
        <v>48.312893354033335</v>
      </c>
      <c r="M1047" s="23">
        <f t="shared" ca="1" si="124"/>
        <v>0.62438613131584197</v>
      </c>
      <c r="N1047" s="15">
        <f ca="1">_xlfn.NORM.INV(M1047,'Input Parameters'!$E$26,'Input Parameters'!$F$26)</f>
        <v>4.0657439074812916E-2</v>
      </c>
      <c r="O1047" s="8">
        <f t="shared" ca="1" si="125"/>
        <v>0.54338053670451747</v>
      </c>
      <c r="P1047" s="29">
        <f ca="1">_xlfn.LOGNORM.INV(O1047,'Input Parameters'!$H$27,'Input Parameters'!$I$27)</f>
        <v>1.4939361758526093</v>
      </c>
      <c r="Q1047" s="10"/>
      <c r="R1047" s="15">
        <f>'Input Parameters'!$E$28</f>
        <v>12.7</v>
      </c>
      <c r="S1047" s="10">
        <f t="shared" ca="1" si="126"/>
        <v>0.6190369321368866</v>
      </c>
      <c r="T1047" s="25">
        <f ca="1">_xlfn.LOGNORM.INV(S1047,'Input Parameters'!$H$29,'Input Parameters'!$I$29)</f>
        <v>60.246561808953636</v>
      </c>
      <c r="U1047" s="10">
        <f t="shared" ca="1" si="127"/>
        <v>0.93419184964069513</v>
      </c>
      <c r="V1047" s="29">
        <f ca="1">IF('Input Parameters'!$D$30="Beta",_xlfn.BETA.INV(U1047,'Input Parameters'!$L$30,'Input Parameters'!$M$30,'Input Parameters'!$J$30,'Input Parameters'!$K$30),IF('Input Parameters'!$D$30="LogNorm",_xlfn.LOGNORM.INV(U1047,'Input Parameters'!$H$30,'Input Parameters'!$I$30)))</f>
        <v>1.8108292840829956</v>
      </c>
      <c r="W1047" s="2">
        <f ca="1">N1047+(P1047-N1047)*(1-ERF((T1047-R1047)/(2*SQRT(L1047*'Input Parameters'!$E$31))))</f>
        <v>0.95419071013128087</v>
      </c>
      <c r="X1047">
        <f t="shared" ca="1" si="128"/>
        <v>1</v>
      </c>
      <c r="Y1047" s="7"/>
    </row>
    <row r="1048" spans="1:25" ht="15" customHeight="1" x14ac:dyDescent="0.3">
      <c r="A1048" s="130">
        <v>1041</v>
      </c>
      <c r="B1048" s="10">
        <f t="shared" ca="1" si="120"/>
        <v>0.66266125943623433</v>
      </c>
      <c r="C1048" s="57">
        <f ca="1">_xlfn.NORM.INV(B1048,'Input Parameters'!$E$19,'Input Parameters'!$F$19)</f>
        <v>602.76778937777999</v>
      </c>
      <c r="D1048" s="10">
        <f t="shared" ca="1" si="121"/>
        <v>0.70286169455006442</v>
      </c>
      <c r="E1048" s="59">
        <f ca="1">IF(_xlfn.NORM.INV(D1048,'Input Parameters'!$E$20,'Input Parameters'!$F$20)&lt;3500,3500,IF(_xlfn.NORM.INV(D1048,'Input Parameters'!$E$20,'Input Parameters'!$F$20)&gt;5500,5500,_xlfn.NORM.INV(D1048,'Input Parameters'!$E$20,'Input Parameters'!$F$20)))</f>
        <v>5172.8542647578579</v>
      </c>
      <c r="F1048" s="10">
        <f t="shared" ca="1" si="122"/>
        <v>0.75766505941977491</v>
      </c>
      <c r="G1048" s="61">
        <f ca="1">_xlfn.NORM.INV(F1048,'Input Parameters'!$E$21,'Input Parameters'!$F$21)</f>
        <v>290.34265788125037</v>
      </c>
      <c r="H1048" s="54">
        <f ca="1">EXP(E1048*(1/'Input Parameters'!$E$22-1/G1048))</f>
        <v>0.85079477966049111</v>
      </c>
      <c r="I1048" s="10">
        <f t="shared" ca="1" si="123"/>
        <v>0.46357839770006937</v>
      </c>
      <c r="J1048" s="29">
        <f ca="1">_xlfn.BETA.INV(I1048,'Input Parameters'!$L$24,'Input Parameters'!$M$24,'Input Parameters'!$J$24,'Input Parameters'!$K$24)</f>
        <v>0.59237255462430005</v>
      </c>
      <c r="K1048" s="156">
        <f ca="1">('Input Parameters'!$E$25/'Input Parameters'!$E$31)^$J1048</f>
        <v>1.4272612434817178E-2</v>
      </c>
      <c r="L1048" s="66">
        <f ca="1">$H1048*$C1048*'Input Parameters'!$E$23*K1048</f>
        <v>7.3194479349685855</v>
      </c>
      <c r="M1048" s="23">
        <f t="shared" ca="1" si="124"/>
        <v>9.1882987885050449E-2</v>
      </c>
      <c r="N1048" s="15">
        <f ca="1">_xlfn.NORM.INV(M1048,'Input Parameters'!$E$26,'Input Parameters'!$F$26)</f>
        <v>6.0857800304241205E-3</v>
      </c>
      <c r="O1048" s="8">
        <f t="shared" ca="1" si="125"/>
        <v>7.6552998504551328E-2</v>
      </c>
      <c r="P1048" s="29">
        <f ca="1">_xlfn.LOGNORM.INV(O1048,'Input Parameters'!$H$27,'Input Parameters'!$I$27)</f>
        <v>0.75666341829514694</v>
      </c>
      <c r="Q1048" s="10"/>
      <c r="R1048" s="15">
        <f>'Input Parameters'!$E$28</f>
        <v>12.7</v>
      </c>
      <c r="S1048" s="10">
        <f t="shared" ca="1" si="126"/>
        <v>0.95115382683946503</v>
      </c>
      <c r="T1048" s="25">
        <f ca="1">_xlfn.LOGNORM.INV(S1048,'Input Parameters'!$H$29,'Input Parameters'!$I$29)</f>
        <v>70.131559071501329</v>
      </c>
      <c r="U1048" s="10">
        <f t="shared" ca="1" si="127"/>
        <v>0.78731082967522759</v>
      </c>
      <c r="V1048" s="29">
        <f ca="1">IF('Input Parameters'!$D$30="Beta",_xlfn.BETA.INV(U1048,'Input Parameters'!$L$30,'Input Parameters'!$M$30,'Input Parameters'!$J$30,'Input Parameters'!$K$30),IF('Input Parameters'!$D$30="LogNorm",_xlfn.LOGNORM.INV(U1048,'Input Parameters'!$H$30,'Input Parameters'!$I$30)))</f>
        <v>1.368273397064075</v>
      </c>
      <c r="W1048" s="2">
        <f ca="1">N1048+(P1048-N1048)*(1-ERF((T1048-R1048)/(2*SQRT(L1048*'Input Parameters'!$E$31))))</f>
        <v>0.10616891300262292</v>
      </c>
      <c r="X1048">
        <f t="shared" ca="1" si="128"/>
        <v>1</v>
      </c>
      <c r="Y1048" s="7"/>
    </row>
    <row r="1049" spans="1:25" ht="15" customHeight="1" x14ac:dyDescent="0.3">
      <c r="A1049" s="130">
        <v>1042</v>
      </c>
      <c r="B1049" s="10">
        <f t="shared" ca="1" si="120"/>
        <v>0.16642046534424793</v>
      </c>
      <c r="C1049" s="57">
        <f ca="1">_xlfn.NORM.INV(B1049,'Input Parameters'!$E$19,'Input Parameters'!$F$19)</f>
        <v>485.46957224437057</v>
      </c>
      <c r="D1049" s="10">
        <f t="shared" ca="1" si="121"/>
        <v>0.44403487811747744</v>
      </c>
      <c r="E1049" s="59">
        <f ca="1">IF(_xlfn.NORM.INV(D1049,'Input Parameters'!$E$20,'Input Parameters'!$F$20)&lt;3500,3500,IF(_xlfn.NORM.INV(D1049,'Input Parameters'!$E$20,'Input Parameters'!$F$20)&gt;5500,5500,_xlfn.NORM.INV(D1049,'Input Parameters'!$E$20,'Input Parameters'!$F$20)))</f>
        <v>4701.4770488143458</v>
      </c>
      <c r="F1049" s="10">
        <f t="shared" ca="1" si="122"/>
        <v>0.47279477750441679</v>
      </c>
      <c r="G1049" s="61">
        <f ca="1">_xlfn.NORM.INV(F1049,'Input Parameters'!$E$21,'Input Parameters'!$F$21)</f>
        <v>284.31358392618131</v>
      </c>
      <c r="H1049" s="54">
        <f ca="1">EXP(E1049*(1/'Input Parameters'!$E$22-1/G1049))</f>
        <v>0.61247870778171565</v>
      </c>
      <c r="I1049" s="10">
        <f t="shared" ca="1" si="123"/>
        <v>0.37328969227403452</v>
      </c>
      <c r="J1049" s="29">
        <f ca="1">_xlfn.BETA.INV(I1049,'Input Parameters'!$L$24,'Input Parameters'!$M$24,'Input Parameters'!$J$24,'Input Parameters'!$K$24)</f>
        <v>0.55443110166729603</v>
      </c>
      <c r="K1049" s="156">
        <f ca="1">('Input Parameters'!$E$25/'Input Parameters'!$E$31)^$J1049</f>
        <v>1.8737320996239482E-2</v>
      </c>
      <c r="L1049" s="66">
        <f ca="1">$H1049*$C1049*'Input Parameters'!$E$23*K1049</f>
        <v>5.5713508330254689</v>
      </c>
      <c r="M1049" s="23">
        <f t="shared" ca="1" si="124"/>
        <v>0.53971663711795814</v>
      </c>
      <c r="N1049" s="15">
        <f ca="1">_xlfn.NORM.INV(M1049,'Input Parameters'!$E$26,'Input Parameters'!$F$26)</f>
        <v>3.609411725487615E-2</v>
      </c>
      <c r="O1049" s="8">
        <f t="shared" ca="1" si="125"/>
        <v>0.94652068241549103</v>
      </c>
      <c r="P1049" s="29">
        <f ca="1">_xlfn.LOGNORM.INV(O1049,'Input Parameters'!$H$27,'Input Parameters'!$I$27)</f>
        <v>2.9048596139234895</v>
      </c>
      <c r="Q1049" s="10"/>
      <c r="R1049" s="15">
        <f>'Input Parameters'!$E$28</f>
        <v>12.7</v>
      </c>
      <c r="S1049" s="10">
        <f t="shared" ca="1" si="126"/>
        <v>0.37786454261323121</v>
      </c>
      <c r="T1049" s="25">
        <f ca="1">_xlfn.LOGNORM.INV(S1049,'Input Parameters'!$H$29,'Input Parameters'!$I$29)</f>
        <v>56.233041485332755</v>
      </c>
      <c r="U1049" s="10">
        <f t="shared" ca="1" si="127"/>
        <v>0.69872554479500948</v>
      </c>
      <c r="V1049" s="29">
        <f ca="1">IF('Input Parameters'!$D$30="Beta",_xlfn.BETA.INV(U1049,'Input Parameters'!$L$30,'Input Parameters'!$M$30,'Input Parameters'!$J$30,'Input Parameters'!$K$30),IF('Input Parameters'!$D$30="LogNorm",_xlfn.LOGNORM.INV(U1049,'Input Parameters'!$H$30,'Input Parameters'!$I$30)))</f>
        <v>1.2269823541610125</v>
      </c>
      <c r="W1049" s="2">
        <f ca="1">N1049+(P1049-N1049)*(1-ERF((T1049-R1049)/(2*SQRT(L1049*'Input Parameters'!$E$31))))</f>
        <v>0.58743160080697376</v>
      </c>
      <c r="X1049">
        <f t="shared" ca="1" si="128"/>
        <v>1</v>
      </c>
      <c r="Y1049" s="7"/>
    </row>
    <row r="1050" spans="1:25" ht="15" customHeight="1" x14ac:dyDescent="0.3">
      <c r="A1050" s="130">
        <v>1043</v>
      </c>
      <c r="B1050" s="10">
        <f t="shared" ca="1" si="120"/>
        <v>0.59565179592165995</v>
      </c>
      <c r="C1050" s="57">
        <f ca="1">_xlfn.NORM.INV(B1050,'Input Parameters'!$E$19,'Input Parameters'!$F$19)</f>
        <v>587.75813377818679</v>
      </c>
      <c r="D1050" s="10">
        <f t="shared" ca="1" si="121"/>
        <v>0.3858301989925168</v>
      </c>
      <c r="E1050" s="59">
        <f ca="1">IF(_xlfn.NORM.INV(D1050,'Input Parameters'!$E$20,'Input Parameters'!$F$20)&lt;3500,3500,IF(_xlfn.NORM.INV(D1050,'Input Parameters'!$E$20,'Input Parameters'!$F$20)&gt;5500,5500,_xlfn.NORM.INV(D1050,'Input Parameters'!$E$20,'Input Parameters'!$F$20)))</f>
        <v>4596.8574028763451</v>
      </c>
      <c r="F1050" s="10">
        <f t="shared" ca="1" si="122"/>
        <v>0.58237192552969708</v>
      </c>
      <c r="G1050" s="61">
        <f ca="1">_xlfn.NORM.INV(F1050,'Input Parameters'!$E$21,'Input Parameters'!$F$21)</f>
        <v>286.48460637839776</v>
      </c>
      <c r="H1050" s="54">
        <f ca="1">EXP(E1050*(1/'Input Parameters'!$E$22-1/G1050))</f>
        <v>0.69990790448769691</v>
      </c>
      <c r="I1050" s="10">
        <f t="shared" ca="1" si="123"/>
        <v>0.16090852489614715</v>
      </c>
      <c r="J1050" s="29">
        <f ca="1">_xlfn.BETA.INV(I1050,'Input Parameters'!$L$24,'Input Parameters'!$M$24,'Input Parameters'!$J$24,'Input Parameters'!$K$24)</f>
        <v>0.44418354153896422</v>
      </c>
      <c r="K1050" s="156">
        <f ca="1">('Input Parameters'!$E$25/'Input Parameters'!$E$31)^$J1050</f>
        <v>4.1321520612249585E-2</v>
      </c>
      <c r="L1050" s="66">
        <f ca="1">$H1050*$C1050*'Input Parameters'!$E$23*K1050</f>
        <v>16.998705158734591</v>
      </c>
      <c r="M1050" s="23">
        <f t="shared" ca="1" si="124"/>
        <v>0.36969262454262974</v>
      </c>
      <c r="N1050" s="15">
        <f ca="1">_xlfn.NORM.INV(M1050,'Input Parameters'!$E$26,'Input Parameters'!$F$26)</f>
        <v>2.7013981507514891E-2</v>
      </c>
      <c r="O1050" s="8">
        <f t="shared" ca="1" si="125"/>
        <v>0.46823864720653618</v>
      </c>
      <c r="P1050" s="29">
        <f ca="1">_xlfn.LOGNORM.INV(O1050,'Input Parameters'!$H$27,'Input Parameters'!$I$27)</f>
        <v>1.3743110364344211</v>
      </c>
      <c r="Q1050" s="10"/>
      <c r="R1050" s="15">
        <f>'Input Parameters'!$E$28</f>
        <v>12.7</v>
      </c>
      <c r="S1050" s="10">
        <f t="shared" ca="1" si="126"/>
        <v>0.98139495351668005</v>
      </c>
      <c r="T1050" s="25">
        <f ca="1">_xlfn.LOGNORM.INV(S1050,'Input Parameters'!$H$29,'Input Parameters'!$I$29)</f>
        <v>73.578135786197961</v>
      </c>
      <c r="U1050" s="10">
        <f t="shared" ca="1" si="127"/>
        <v>0.56372782311563785</v>
      </c>
      <c r="V1050" s="29">
        <f ca="1">IF('Input Parameters'!$D$30="Beta",_xlfn.BETA.INV(U1050,'Input Parameters'!$L$30,'Input Parameters'!$M$30,'Input Parameters'!$J$30,'Input Parameters'!$K$30),IF('Input Parameters'!$D$30="LogNorm",_xlfn.LOGNORM.INV(U1050,'Input Parameters'!$H$30,'Input Parameters'!$I$30)))</f>
        <v>1.0644632289923719</v>
      </c>
      <c r="W1050" s="2">
        <f ca="1">N1050+(P1050-N1050)*(1-ERF((T1050-R1050)/(2*SQRT(L1050*'Input Parameters'!$E$31))))</f>
        <v>0.42641104084876347</v>
      </c>
      <c r="X1050">
        <f t="shared" ca="1" si="128"/>
        <v>1</v>
      </c>
      <c r="Y1050" s="7"/>
    </row>
    <row r="1051" spans="1:25" ht="15" customHeight="1" x14ac:dyDescent="0.3">
      <c r="A1051" s="130">
        <v>1044</v>
      </c>
      <c r="B1051" s="10">
        <f t="shared" ca="1" si="120"/>
        <v>0.79325508599619632</v>
      </c>
      <c r="C1051" s="57">
        <f ca="1">_xlfn.NORM.INV(B1051,'Input Parameters'!$E$19,'Input Parameters'!$F$19)</f>
        <v>636.40137314403341</v>
      </c>
      <c r="D1051" s="10">
        <f t="shared" ca="1" si="121"/>
        <v>0.24501586388509711</v>
      </c>
      <c r="E1051" s="59">
        <f ca="1">IF(_xlfn.NORM.INV(D1051,'Input Parameters'!$E$20,'Input Parameters'!$F$20)&lt;3500,3500,IF(_xlfn.NORM.INV(D1051,'Input Parameters'!$E$20,'Input Parameters'!$F$20)&gt;5500,5500,_xlfn.NORM.INV(D1051,'Input Parameters'!$E$20,'Input Parameters'!$F$20)))</f>
        <v>4316.8191469585308</v>
      </c>
      <c r="F1051" s="10">
        <f t="shared" ca="1" si="122"/>
        <v>0.1274363480388897</v>
      </c>
      <c r="G1051" s="61">
        <f ca="1">_xlfn.NORM.INV(F1051,'Input Parameters'!$E$21,'Input Parameters'!$F$21)</f>
        <v>275.90065424814094</v>
      </c>
      <c r="H1051" s="54">
        <f ca="1">EXP(E1051*(1/'Input Parameters'!$E$22-1/G1051))</f>
        <v>0.40127440395081498</v>
      </c>
      <c r="I1051" s="10">
        <f t="shared" ca="1" si="123"/>
        <v>0.80781580354146787</v>
      </c>
      <c r="J1051" s="29">
        <f ca="1">_xlfn.BETA.INV(I1051,'Input Parameters'!$L$24,'Input Parameters'!$M$24,'Input Parameters'!$J$24,'Input Parameters'!$K$24)</f>
        <v>0.73867104142164131</v>
      </c>
      <c r="K1051" s="156">
        <f ca="1">('Input Parameters'!$E$25/'Input Parameters'!$E$31)^$J1051</f>
        <v>4.9971278091042346E-3</v>
      </c>
      <c r="L1051" s="66">
        <f ca="1">$H1051*$C1051*'Input Parameters'!$E$23*K1051</f>
        <v>1.2761244324773171</v>
      </c>
      <c r="M1051" s="23">
        <f t="shared" ca="1" si="124"/>
        <v>0.28843023866116602</v>
      </c>
      <c r="N1051" s="15">
        <f ca="1">_xlfn.NORM.INV(M1051,'Input Parameters'!$E$26,'Input Parameters'!$F$26)</f>
        <v>2.2282494913531153E-2</v>
      </c>
      <c r="O1051" s="8">
        <f t="shared" ca="1" si="125"/>
        <v>0.94983434457185911</v>
      </c>
      <c r="P1051" s="29">
        <f ca="1">_xlfn.LOGNORM.INV(O1051,'Input Parameters'!$H$27,'Input Parameters'!$I$27)</f>
        <v>2.9452788247715787</v>
      </c>
      <c r="Q1051" s="10"/>
      <c r="R1051" s="15">
        <f>'Input Parameters'!$E$28</f>
        <v>12.7</v>
      </c>
      <c r="S1051" s="10">
        <f t="shared" ca="1" si="126"/>
        <v>2.0508391886378097E-2</v>
      </c>
      <c r="T1051" s="25">
        <f ca="1">_xlfn.LOGNORM.INV(S1051,'Input Parameters'!$H$29,'Input Parameters'!$I$29)</f>
        <v>46.294231344054467</v>
      </c>
      <c r="U1051" s="10">
        <f t="shared" ca="1" si="127"/>
        <v>0.82573708793262868</v>
      </c>
      <c r="V1051" s="29">
        <f ca="1">IF('Input Parameters'!$D$30="Beta",_xlfn.BETA.INV(U1051,'Input Parameters'!$L$30,'Input Parameters'!$M$30,'Input Parameters'!$J$30,'Input Parameters'!$K$30),IF('Input Parameters'!$D$30="LogNorm",_xlfn.LOGNORM.INV(U1051,'Input Parameters'!$H$30,'Input Parameters'!$I$30)))</f>
        <v>1.4461243925102918</v>
      </c>
      <c r="W1051" s="2">
        <f ca="1">N1051+(P1051-N1051)*(1-ERF((T1051-R1051)/(2*SQRT(L1051*'Input Parameters'!$E$31))))</f>
        <v>0.12599344841679794</v>
      </c>
      <c r="X1051">
        <f t="shared" ca="1" si="128"/>
        <v>1</v>
      </c>
      <c r="Y1051" s="7"/>
    </row>
    <row r="1052" spans="1:25" ht="15" customHeight="1" x14ac:dyDescent="0.3">
      <c r="A1052" s="130">
        <v>1045</v>
      </c>
      <c r="B1052" s="10">
        <f t="shared" ca="1" si="120"/>
        <v>0.35425506917217486</v>
      </c>
      <c r="C1052" s="57">
        <f ca="1">_xlfn.NORM.INV(B1052,'Input Parameters'!$E$19,'Input Parameters'!$F$19)</f>
        <v>535.70901864256041</v>
      </c>
      <c r="D1052" s="10">
        <f t="shared" ca="1" si="121"/>
        <v>0.74169515241523754</v>
      </c>
      <c r="E1052" s="59">
        <f ca="1">IF(_xlfn.NORM.INV(D1052,'Input Parameters'!$E$20,'Input Parameters'!$F$20)&lt;3500,3500,IF(_xlfn.NORM.INV(D1052,'Input Parameters'!$E$20,'Input Parameters'!$F$20)&gt;5500,5500,_xlfn.NORM.INV(D1052,'Input Parameters'!$E$20,'Input Parameters'!$F$20)))</f>
        <v>5254.0062068713287</v>
      </c>
      <c r="F1052" s="10">
        <f t="shared" ca="1" si="122"/>
        <v>0.32872508123201494</v>
      </c>
      <c r="G1052" s="61">
        <f ca="1">_xlfn.NORM.INV(F1052,'Input Parameters'!$E$21,'Input Parameters'!$F$21)</f>
        <v>281.36459044165821</v>
      </c>
      <c r="H1052" s="54">
        <f ca="1">EXP(E1052*(1/'Input Parameters'!$E$22-1/G1052))</f>
        <v>0.47637922740304367</v>
      </c>
      <c r="I1052" s="10">
        <f t="shared" ca="1" si="123"/>
        <v>0.52294857689906704</v>
      </c>
      <c r="J1052" s="29">
        <f ca="1">_xlfn.BETA.INV(I1052,'Input Parameters'!$L$24,'Input Parameters'!$M$24,'Input Parameters'!$J$24,'Input Parameters'!$K$24)</f>
        <v>0.61640633862107208</v>
      </c>
      <c r="K1052" s="156">
        <f ca="1">('Input Parameters'!$E$25/'Input Parameters'!$E$31)^$J1052</f>
        <v>1.2012346429638571E-2</v>
      </c>
      <c r="L1052" s="66">
        <f ca="1">$H1052*$C1052*'Input Parameters'!$E$23*K1052</f>
        <v>3.0655585978147863</v>
      </c>
      <c r="M1052" s="23">
        <f t="shared" ca="1" si="124"/>
        <v>0.27112589588879532</v>
      </c>
      <c r="N1052" s="15">
        <f ca="1">_xlfn.NORM.INV(M1052,'Input Parameters'!$E$26,'Input Parameters'!$F$26)</f>
        <v>2.1202360863253597E-2</v>
      </c>
      <c r="O1052" s="8">
        <f t="shared" ca="1" si="125"/>
        <v>9.2361863119390097E-3</v>
      </c>
      <c r="P1052" s="29">
        <f ca="1">_xlfn.LOGNORM.INV(O1052,'Input Parameters'!$H$27,'Input Parameters'!$I$27)</f>
        <v>0.5020210896203916</v>
      </c>
      <c r="Q1052" s="10"/>
      <c r="R1052" s="15">
        <f>'Input Parameters'!$E$28</f>
        <v>12.7</v>
      </c>
      <c r="S1052" s="10">
        <f t="shared" ca="1" si="126"/>
        <v>0.10247089830005152</v>
      </c>
      <c r="T1052" s="25">
        <f ca="1">_xlfn.LOGNORM.INV(S1052,'Input Parameters'!$H$29,'Input Parameters'!$I$29)</f>
        <v>50.507143996057245</v>
      </c>
      <c r="U1052" s="10">
        <f t="shared" ca="1" si="127"/>
        <v>0.89129276405358615</v>
      </c>
      <c r="V1052" s="29">
        <f ca="1">IF('Input Parameters'!$D$30="Beta",_xlfn.BETA.INV(U1052,'Input Parameters'!$L$30,'Input Parameters'!$M$30,'Input Parameters'!$J$30,'Input Parameters'!$K$30),IF('Input Parameters'!$D$30="LogNorm",_xlfn.LOGNORM.INV(U1052,'Input Parameters'!$H$30,'Input Parameters'!$I$30)))</f>
        <v>1.6251588026451642</v>
      </c>
      <c r="W1052" s="2">
        <f ca="1">N1052+(P1052-N1052)*(1-ERF((T1052-R1052)/(2*SQRT(L1052*'Input Parameters'!$E$31))))</f>
        <v>8.2166132769002226E-2</v>
      </c>
      <c r="X1052">
        <f t="shared" ca="1" si="128"/>
        <v>1</v>
      </c>
      <c r="Y1052" s="7"/>
    </row>
    <row r="1053" spans="1:25" ht="15" customHeight="1" x14ac:dyDescent="0.3">
      <c r="A1053" s="130">
        <v>1046</v>
      </c>
      <c r="B1053" s="10">
        <f t="shared" ca="1" si="120"/>
        <v>0.58942567303415438</v>
      </c>
      <c r="C1053" s="57">
        <f ca="1">_xlfn.NORM.INV(B1053,'Input Parameters'!$E$19,'Input Parameters'!$F$19)</f>
        <v>586.40273282156397</v>
      </c>
      <c r="D1053" s="10">
        <f t="shared" ca="1" si="121"/>
        <v>9.5442232873543476E-2</v>
      </c>
      <c r="E1053" s="59">
        <f ca="1">IF(_xlfn.NORM.INV(D1053,'Input Parameters'!$E$20,'Input Parameters'!$F$20)&lt;3500,3500,IF(_xlfn.NORM.INV(D1053,'Input Parameters'!$E$20,'Input Parameters'!$F$20)&gt;5500,5500,_xlfn.NORM.INV(D1053,'Input Parameters'!$E$20,'Input Parameters'!$F$20)))</f>
        <v>3884.4230241973396</v>
      </c>
      <c r="F1053" s="10">
        <f t="shared" ca="1" si="122"/>
        <v>8.0470466801992768E-2</v>
      </c>
      <c r="G1053" s="61">
        <f ca="1">_xlfn.NORM.INV(F1053,'Input Parameters'!$E$21,'Input Parameters'!$F$21)</f>
        <v>273.83095607305484</v>
      </c>
      <c r="H1053" s="54">
        <f ca="1">EXP(E1053*(1/'Input Parameters'!$E$22-1/G1053))</f>
        <v>0.39531925017427849</v>
      </c>
      <c r="I1053" s="10">
        <f t="shared" ca="1" si="123"/>
        <v>0.84620734442604284</v>
      </c>
      <c r="J1053" s="29">
        <f ca="1">_xlfn.BETA.INV(I1053,'Input Parameters'!$L$24,'Input Parameters'!$M$24,'Input Parameters'!$J$24,'Input Parameters'!$K$24)</f>
        <v>0.75910663818341084</v>
      </c>
      <c r="K1053" s="156">
        <f ca="1">('Input Parameters'!$E$25/'Input Parameters'!$E$31)^$J1053</f>
        <v>4.3157347170875125E-3</v>
      </c>
      <c r="L1053" s="66">
        <f ca="1">$H1053*$C1053*'Input Parameters'!$E$23*K1053</f>
        <v>1.0004576048664389</v>
      </c>
      <c r="M1053" s="23">
        <f t="shared" ca="1" si="124"/>
        <v>0.96554133823124588</v>
      </c>
      <c r="N1053" s="15">
        <f ca="1">_xlfn.NORM.INV(M1053,'Input Parameters'!$E$26,'Input Parameters'!$F$26)</f>
        <v>7.2198188810061015E-2</v>
      </c>
      <c r="O1053" s="8">
        <f t="shared" ca="1" si="125"/>
        <v>0.52682032826376557</v>
      </c>
      <c r="P1053" s="29">
        <f ca="1">_xlfn.LOGNORM.INV(O1053,'Input Parameters'!$H$27,'Input Parameters'!$I$27)</f>
        <v>1.4666442988164308</v>
      </c>
      <c r="Q1053" s="10"/>
      <c r="R1053" s="15">
        <f>'Input Parameters'!$E$28</f>
        <v>12.7</v>
      </c>
      <c r="S1053" s="10">
        <f t="shared" ca="1" si="126"/>
        <v>5.384425147973082E-2</v>
      </c>
      <c r="T1053" s="25">
        <f ca="1">_xlfn.LOGNORM.INV(S1053,'Input Parameters'!$H$29,'Input Parameters'!$I$29)</f>
        <v>48.609619529517538</v>
      </c>
      <c r="U1053" s="10">
        <f t="shared" ca="1" si="127"/>
        <v>0.95831339164251794</v>
      </c>
      <c r="V1053" s="29">
        <f ca="1">IF('Input Parameters'!$D$30="Beta",_xlfn.BETA.INV(U1053,'Input Parameters'!$L$30,'Input Parameters'!$M$30,'Input Parameters'!$J$30,'Input Parameters'!$K$30),IF('Input Parameters'!$D$30="LogNorm",_xlfn.LOGNORM.INV(U1053,'Input Parameters'!$H$30,'Input Parameters'!$I$30)))</f>
        <v>1.9778153832464569</v>
      </c>
      <c r="W1053" s="2">
        <f ca="1">N1053+(P1053-N1053)*(1-ERF((T1053-R1053)/(2*SQRT(L1053*'Input Parameters'!$E$31))))</f>
        <v>8.771738784336866E-2</v>
      </c>
      <c r="X1053">
        <f t="shared" ca="1" si="128"/>
        <v>1</v>
      </c>
      <c r="Y1053" s="7"/>
    </row>
    <row r="1054" spans="1:25" ht="15" customHeight="1" x14ac:dyDescent="0.3">
      <c r="A1054" s="130">
        <v>1047</v>
      </c>
      <c r="B1054" s="10">
        <f t="shared" ca="1" si="120"/>
        <v>1.0753915249506751E-2</v>
      </c>
      <c r="C1054" s="57">
        <f ca="1">_xlfn.NORM.INV(B1054,'Input Parameters'!$E$19,'Input Parameters'!$F$19)</f>
        <v>373.03880207253752</v>
      </c>
      <c r="D1054" s="10">
        <f t="shared" ca="1" si="121"/>
        <v>0.77233573937726219</v>
      </c>
      <c r="E1054" s="59">
        <f ca="1">IF(_xlfn.NORM.INV(D1054,'Input Parameters'!$E$20,'Input Parameters'!$F$20)&lt;3500,3500,IF(_xlfn.NORM.INV(D1054,'Input Parameters'!$E$20,'Input Parameters'!$F$20)&gt;5500,5500,_xlfn.NORM.INV(D1054,'Input Parameters'!$E$20,'Input Parameters'!$F$20)))</f>
        <v>5322.5927881921007</v>
      </c>
      <c r="F1054" s="10">
        <f t="shared" ca="1" si="122"/>
        <v>0.81544621801220329</v>
      </c>
      <c r="G1054" s="61">
        <f ca="1">_xlfn.NORM.INV(F1054,'Input Parameters'!$E$21,'Input Parameters'!$F$21)</f>
        <v>291.90942982888572</v>
      </c>
      <c r="H1054" s="54">
        <f ca="1">EXP(E1054*(1/'Input Parameters'!$E$22-1/G1054))</f>
        <v>0.93438437942719821</v>
      </c>
      <c r="I1054" s="10">
        <f t="shared" ca="1" si="123"/>
        <v>0.30122900273932351</v>
      </c>
      <c r="J1054" s="29">
        <f ca="1">_xlfn.BETA.INV(I1054,'Input Parameters'!$L$24,'Input Parameters'!$M$24,'Input Parameters'!$J$24,'Input Parameters'!$K$24)</f>
        <v>0.52174292410539325</v>
      </c>
      <c r="K1054" s="156">
        <f ca="1">('Input Parameters'!$E$25/'Input Parameters'!$E$31)^$J1054</f>
        <v>2.3688921982818925E-2</v>
      </c>
      <c r="L1054" s="66">
        <f ca="1">$H1054*$C1054*'Input Parameters'!$E$23*K1054</f>
        <v>8.2570492492493628</v>
      </c>
      <c r="M1054" s="23">
        <f t="shared" ca="1" si="124"/>
        <v>0.72888515038117185</v>
      </c>
      <c r="N1054" s="15">
        <f ca="1">_xlfn.NORM.INV(M1054,'Input Parameters'!$E$26,'Input Parameters'!$F$26)</f>
        <v>4.6798339259065104E-2</v>
      </c>
      <c r="O1054" s="8">
        <f t="shared" ca="1" si="125"/>
        <v>0.39646192843877437</v>
      </c>
      <c r="P1054" s="29">
        <f ca="1">_xlfn.LOGNORM.INV(O1054,'Input Parameters'!$H$27,'Input Parameters'!$I$27)</f>
        <v>1.2675324538396966</v>
      </c>
      <c r="Q1054" s="10"/>
      <c r="R1054" s="15">
        <f>'Input Parameters'!$E$28</f>
        <v>12.7</v>
      </c>
      <c r="S1054" s="10">
        <f t="shared" ca="1" si="126"/>
        <v>0.66192951371992736</v>
      </c>
      <c r="T1054" s="25">
        <f ca="1">_xlfn.LOGNORM.INV(S1054,'Input Parameters'!$H$29,'Input Parameters'!$I$29)</f>
        <v>61.027983566157161</v>
      </c>
      <c r="U1054" s="10">
        <f t="shared" ca="1" si="127"/>
        <v>9.7146407345793828E-2</v>
      </c>
      <c r="V1054" s="29">
        <f ca="1">IF('Input Parameters'!$D$30="Beta",_xlfn.BETA.INV(U1054,'Input Parameters'!$L$30,'Input Parameters'!$M$30,'Input Parameters'!$J$30,'Input Parameters'!$K$30),IF('Input Parameters'!$D$30="LogNorm",_xlfn.LOGNORM.INV(U1054,'Input Parameters'!$H$30,'Input Parameters'!$I$30)))</f>
        <v>0.59890779483445866</v>
      </c>
      <c r="W1054" s="2">
        <f ca="1">N1054+(P1054-N1054)*(1-ERF((T1054-R1054)/(2*SQRT(L1054*'Input Parameters'!$E$31))))</f>
        <v>0.33286928927065468</v>
      </c>
      <c r="X1054">
        <f t="shared" ca="1" si="128"/>
        <v>1</v>
      </c>
      <c r="Y1054" s="7"/>
    </row>
    <row r="1055" spans="1:25" ht="15" customHeight="1" x14ac:dyDescent="0.3">
      <c r="A1055" s="130">
        <v>1048</v>
      </c>
      <c r="B1055" s="10">
        <f t="shared" ca="1" si="120"/>
        <v>0.45387995820131644</v>
      </c>
      <c r="C1055" s="57">
        <f ca="1">_xlfn.NORM.INV(B1055,'Input Parameters'!$E$19,'Input Parameters'!$F$19)</f>
        <v>557.50944818805033</v>
      </c>
      <c r="D1055" s="10">
        <f t="shared" ca="1" si="121"/>
        <v>0.42120170233372345</v>
      </c>
      <c r="E1055" s="59">
        <f ca="1">IF(_xlfn.NORM.INV(D1055,'Input Parameters'!$E$20,'Input Parameters'!$F$20)&lt;3500,3500,IF(_xlfn.NORM.INV(D1055,'Input Parameters'!$E$20,'Input Parameters'!$F$20)&gt;5500,5500,_xlfn.NORM.INV(D1055,'Input Parameters'!$E$20,'Input Parameters'!$F$20)))</f>
        <v>4660.8258694403221</v>
      </c>
      <c r="F1055" s="10">
        <f t="shared" ca="1" si="122"/>
        <v>0.92653515091759309</v>
      </c>
      <c r="G1055" s="61">
        <f ca="1">_xlfn.NORM.INV(F1055,'Input Parameters'!$E$21,'Input Parameters'!$F$21)</f>
        <v>296.25063217627257</v>
      </c>
      <c r="H1055" s="54">
        <f ca="1">EXP(E1055*(1/'Input Parameters'!$E$22-1/G1055))</f>
        <v>1.1907025948378605</v>
      </c>
      <c r="I1055" s="10">
        <f t="shared" ca="1" si="123"/>
        <v>0.64294629324637131</v>
      </c>
      <c r="J1055" s="29">
        <f ca="1">_xlfn.BETA.INV(I1055,'Input Parameters'!$L$24,'Input Parameters'!$M$24,'Input Parameters'!$J$24,'Input Parameters'!$K$24)</f>
        <v>0.6649085850126637</v>
      </c>
      <c r="K1055" s="156">
        <f ca="1">('Input Parameters'!$E$25/'Input Parameters'!$E$31)^$J1055</f>
        <v>8.482471100132713E-3</v>
      </c>
      <c r="L1055" s="66">
        <f ca="1">$H1055*$C1055*'Input Parameters'!$E$23*K1055</f>
        <v>5.630901372530019</v>
      </c>
      <c r="M1055" s="23">
        <f t="shared" ca="1" si="124"/>
        <v>0.25462238407578963</v>
      </c>
      <c r="N1055" s="15">
        <f ca="1">_xlfn.NORM.INV(M1055,'Input Parameters'!$E$26,'Input Parameters'!$F$26)</f>
        <v>2.0139703478707506E-2</v>
      </c>
      <c r="O1055" s="8">
        <f t="shared" ca="1" si="125"/>
        <v>0.50781463227343882</v>
      </c>
      <c r="P1055" s="29">
        <f ca="1">_xlfn.LOGNORM.INV(O1055,'Input Parameters'!$H$27,'Input Parameters'!$I$27)</f>
        <v>1.436024544617664</v>
      </c>
      <c r="Q1055" s="10"/>
      <c r="R1055" s="15">
        <f>'Input Parameters'!$E$28</f>
        <v>12.7</v>
      </c>
      <c r="S1055" s="10">
        <f t="shared" ca="1" si="126"/>
        <v>0.72195179203477178</v>
      </c>
      <c r="T1055" s="25">
        <f ca="1">_xlfn.LOGNORM.INV(S1055,'Input Parameters'!$H$29,'Input Parameters'!$I$29)</f>
        <v>62.21036631523792</v>
      </c>
      <c r="U1055" s="10">
        <f t="shared" ca="1" si="127"/>
        <v>3.9175652358132695E-2</v>
      </c>
      <c r="V1055" s="29">
        <f ca="1">IF('Input Parameters'!$D$30="Beta",_xlfn.BETA.INV(U1055,'Input Parameters'!$L$30,'Input Parameters'!$M$30,'Input Parameters'!$J$30,'Input Parameters'!$K$30),IF('Input Parameters'!$D$30="LogNorm",_xlfn.LOGNORM.INV(U1055,'Input Parameters'!$H$30,'Input Parameters'!$I$30)))</f>
        <v>0.49908788887841649</v>
      </c>
      <c r="W1055" s="2">
        <f ca="1">N1055+(P1055-N1055)*(1-ERF((T1055-R1055)/(2*SQRT(L1055*'Input Parameters'!$E$31))))</f>
        <v>0.21853504347402311</v>
      </c>
      <c r="X1055">
        <f t="shared" ca="1" si="128"/>
        <v>1</v>
      </c>
      <c r="Y1055" s="7"/>
    </row>
    <row r="1056" spans="1:25" ht="15" customHeight="1" x14ac:dyDescent="0.3">
      <c r="A1056" s="130">
        <v>1049</v>
      </c>
      <c r="B1056" s="10">
        <f t="shared" ca="1" si="120"/>
        <v>0.59584348504807194</v>
      </c>
      <c r="C1056" s="57">
        <f ca="1">_xlfn.NORM.INV(B1056,'Input Parameters'!$E$19,'Input Parameters'!$F$19)</f>
        <v>587.79994554567088</v>
      </c>
      <c r="D1056" s="10">
        <f t="shared" ca="1" si="121"/>
        <v>0.44915564469312774</v>
      </c>
      <c r="E1056" s="59">
        <f ca="1">IF(_xlfn.NORM.INV(D1056,'Input Parameters'!$E$20,'Input Parameters'!$F$20)&lt;3500,3500,IF(_xlfn.NORM.INV(D1056,'Input Parameters'!$E$20,'Input Parameters'!$F$20)&gt;5500,5500,_xlfn.NORM.INV(D1056,'Input Parameters'!$E$20,'Input Parameters'!$F$20)))</f>
        <v>4710.5435728348402</v>
      </c>
      <c r="F1056" s="10">
        <f t="shared" ca="1" si="122"/>
        <v>0.47392747054220885</v>
      </c>
      <c r="G1056" s="61">
        <f ca="1">_xlfn.NORM.INV(F1056,'Input Parameters'!$E$21,'Input Parameters'!$F$21)</f>
        <v>284.33595024457219</v>
      </c>
      <c r="H1056" s="54">
        <f ca="1">EXP(E1056*(1/'Input Parameters'!$E$22-1/G1056))</f>
        <v>0.61269793715127607</v>
      </c>
      <c r="I1056" s="10">
        <f t="shared" ca="1" si="123"/>
        <v>0.54336979286278952</v>
      </c>
      <c r="J1056" s="29">
        <f ca="1">_xlfn.BETA.INV(I1056,'Input Parameters'!$L$24,'Input Parameters'!$M$24,'Input Parameters'!$J$24,'Input Parameters'!$K$24)</f>
        <v>0.62460931815964449</v>
      </c>
      <c r="K1056" s="156">
        <f ca="1">('Input Parameters'!$E$25/'Input Parameters'!$E$31)^$J1056</f>
        <v>1.1325881724228635E-2</v>
      </c>
      <c r="L1056" s="66">
        <f ca="1">$H1056*$C1056*'Input Parameters'!$E$23*K1056</f>
        <v>4.0789462421351699</v>
      </c>
      <c r="M1056" s="23">
        <f t="shared" ca="1" si="124"/>
        <v>0.97955587737945582</v>
      </c>
      <c r="N1056" s="15">
        <f ca="1">_xlfn.NORM.INV(M1056,'Input Parameters'!$E$26,'Input Parameters'!$F$26)</f>
        <v>7.693789075866489E-2</v>
      </c>
      <c r="O1056" s="8">
        <f t="shared" ca="1" si="125"/>
        <v>0.271057088432622</v>
      </c>
      <c r="P1056" s="29">
        <f ca="1">_xlfn.LOGNORM.INV(O1056,'Input Parameters'!$H$27,'Input Parameters'!$I$27)</f>
        <v>1.0870958089118608</v>
      </c>
      <c r="Q1056" s="10"/>
      <c r="R1056" s="15">
        <f>'Input Parameters'!$E$28</f>
        <v>12.7</v>
      </c>
      <c r="S1056" s="10">
        <f t="shared" ca="1" si="126"/>
        <v>4.0210172357175278E-2</v>
      </c>
      <c r="T1056" s="25">
        <f ca="1">_xlfn.LOGNORM.INV(S1056,'Input Parameters'!$H$29,'Input Parameters'!$I$29)</f>
        <v>47.85377903693032</v>
      </c>
      <c r="U1056" s="10">
        <f t="shared" ca="1" si="127"/>
        <v>3.4438554084881945E-2</v>
      </c>
      <c r="V1056" s="29">
        <f ca="1">IF('Input Parameters'!$D$30="Beta",_xlfn.BETA.INV(U1056,'Input Parameters'!$L$30,'Input Parameters'!$M$30,'Input Parameters'!$J$30,'Input Parameters'!$K$30),IF('Input Parameters'!$D$30="LogNorm",_xlfn.LOGNORM.INV(U1056,'Input Parameters'!$H$30,'Input Parameters'!$I$30)))</f>
        <v>0.48763078553057271</v>
      </c>
      <c r="W1056" s="2">
        <f ca="1">N1056+(P1056-N1056)*(1-ERF((T1056-R1056)/(2*SQRT(L1056*'Input Parameters'!$E$31))))</f>
        <v>0.29755880609508367</v>
      </c>
      <c r="X1056">
        <f t="shared" ca="1" si="128"/>
        <v>1</v>
      </c>
      <c r="Y1056" s="7"/>
    </row>
    <row r="1057" spans="1:25" ht="15" customHeight="1" x14ac:dyDescent="0.3">
      <c r="A1057" s="130">
        <v>1050</v>
      </c>
      <c r="B1057" s="10">
        <f t="shared" ca="1" si="120"/>
        <v>0.67075850261951542</v>
      </c>
      <c r="C1057" s="57">
        <f ca="1">_xlfn.NORM.INV(B1057,'Input Parameters'!$E$19,'Input Parameters'!$F$19)</f>
        <v>604.64972529280294</v>
      </c>
      <c r="D1057" s="10">
        <f t="shared" ca="1" si="121"/>
        <v>0.55311362630305094</v>
      </c>
      <c r="E1057" s="59">
        <f ca="1">IF(_xlfn.NORM.INV(D1057,'Input Parameters'!$E$20,'Input Parameters'!$F$20)&lt;3500,3500,IF(_xlfn.NORM.INV(D1057,'Input Parameters'!$E$20,'Input Parameters'!$F$20)&gt;5500,5500,_xlfn.NORM.INV(D1057,'Input Parameters'!$E$20,'Input Parameters'!$F$20)))</f>
        <v>4893.4723213396292</v>
      </c>
      <c r="F1057" s="10">
        <f t="shared" ca="1" si="122"/>
        <v>0.88134567439565725</v>
      </c>
      <c r="G1057" s="61">
        <f ca="1">_xlfn.NORM.INV(F1057,'Input Parameters'!$E$21,'Input Parameters'!$F$21)</f>
        <v>294.13848096183597</v>
      </c>
      <c r="H1057" s="54">
        <f ca="1">EXP(E1057*(1/'Input Parameters'!$E$22-1/G1057))</f>
        <v>1.0667784246312264</v>
      </c>
      <c r="I1057" s="10">
        <f t="shared" ca="1" si="123"/>
        <v>0.16414955508728646</v>
      </c>
      <c r="J1057" s="29">
        <f ca="1">_xlfn.BETA.INV(I1057,'Input Parameters'!$L$24,'Input Parameters'!$M$24,'Input Parameters'!$J$24,'Input Parameters'!$K$24)</f>
        <v>0.44633977589482593</v>
      </c>
      <c r="K1057" s="156">
        <f ca="1">('Input Parameters'!$E$25/'Input Parameters'!$E$31)^$J1057</f>
        <v>4.068728331610711E-2</v>
      </c>
      <c r="L1057" s="66">
        <f ca="1">$H1057*$C1057*'Input Parameters'!$E$23*K1057</f>
        <v>26.244407745003624</v>
      </c>
      <c r="M1057" s="23">
        <f t="shared" ca="1" si="124"/>
        <v>0.96695368789684033</v>
      </c>
      <c r="N1057" s="15">
        <f ca="1">_xlfn.NORM.INV(M1057,'Input Parameters'!$E$26,'Input Parameters'!$F$26)</f>
        <v>7.2593694214761501E-2</v>
      </c>
      <c r="O1057" s="8">
        <f t="shared" ca="1" si="125"/>
        <v>7.1587811638845644E-2</v>
      </c>
      <c r="P1057" s="29">
        <f ca="1">_xlfn.LOGNORM.INV(O1057,'Input Parameters'!$H$27,'Input Parameters'!$I$27)</f>
        <v>0.74489842916854287</v>
      </c>
      <c r="Q1057" s="10"/>
      <c r="R1057" s="15">
        <f>'Input Parameters'!$E$28</f>
        <v>12.7</v>
      </c>
      <c r="S1057" s="10">
        <f t="shared" ca="1" si="126"/>
        <v>0.5172186417115946</v>
      </c>
      <c r="T1057" s="25">
        <f ca="1">_xlfn.LOGNORM.INV(S1057,'Input Parameters'!$H$29,'Input Parameters'!$I$29)</f>
        <v>58.51477912055477</v>
      </c>
      <c r="U1057" s="10">
        <f t="shared" ca="1" si="127"/>
        <v>0.80722439228561627</v>
      </c>
      <c r="V1057" s="29">
        <f ca="1">IF('Input Parameters'!$D$30="Beta",_xlfn.BETA.INV(U1057,'Input Parameters'!$L$30,'Input Parameters'!$M$30,'Input Parameters'!$J$30,'Input Parameters'!$K$30),IF('Input Parameters'!$D$30="LogNorm",_xlfn.LOGNORM.INV(U1057,'Input Parameters'!$H$30,'Input Parameters'!$I$30)))</f>
        <v>1.4068959714605003</v>
      </c>
      <c r="W1057" s="2">
        <f ca="1">N1057+(P1057-N1057)*(1-ERF((T1057-R1057)/(2*SQRT(L1057*'Input Parameters'!$E$31))))</f>
        <v>0.42699525362262769</v>
      </c>
      <c r="X1057">
        <f t="shared" ca="1" si="128"/>
        <v>1</v>
      </c>
      <c r="Y1057" s="7"/>
    </row>
    <row r="1058" spans="1:25" ht="15" customHeight="1" x14ac:dyDescent="0.3">
      <c r="A1058" s="130">
        <v>1051</v>
      </c>
      <c r="B1058" s="10">
        <f t="shared" ca="1" si="120"/>
        <v>0.28715886277212699</v>
      </c>
      <c r="C1058" s="57">
        <f ca="1">_xlfn.NORM.INV(B1058,'Input Parameters'!$E$19,'Input Parameters'!$F$19)</f>
        <v>519.83601410297251</v>
      </c>
      <c r="D1058" s="10">
        <f t="shared" ca="1" si="121"/>
        <v>0.13716880983897717</v>
      </c>
      <c r="E1058" s="59">
        <f ca="1">IF(_xlfn.NORM.INV(D1058,'Input Parameters'!$E$20,'Input Parameters'!$F$20)&lt;3500,3500,IF(_xlfn.NORM.INV(D1058,'Input Parameters'!$E$20,'Input Parameters'!$F$20)&gt;5500,5500,_xlfn.NORM.INV(D1058,'Input Parameters'!$E$20,'Input Parameters'!$F$20)))</f>
        <v>4034.8104252999256</v>
      </c>
      <c r="F1058" s="10">
        <f t="shared" ca="1" si="122"/>
        <v>0.86124511054468389</v>
      </c>
      <c r="G1058" s="61">
        <f ca="1">_xlfn.NORM.INV(F1058,'Input Parameters'!$E$21,'Input Parameters'!$F$21)</f>
        <v>293.38541307054692</v>
      </c>
      <c r="H1058" s="54">
        <f ca="1">EXP(E1058*(1/'Input Parameters'!$E$22-1/G1058))</f>
        <v>1.0182548216850003</v>
      </c>
      <c r="I1058" s="10">
        <f t="shared" ca="1" si="123"/>
        <v>0.40981197727905605</v>
      </c>
      <c r="J1058" s="29">
        <f ca="1">_xlfn.BETA.INV(I1058,'Input Parameters'!$L$24,'Input Parameters'!$M$24,'Input Parameters'!$J$24,'Input Parameters'!$K$24)</f>
        <v>0.57007152889637092</v>
      </c>
      <c r="K1058" s="156">
        <f ca="1">('Input Parameters'!$E$25/'Input Parameters'!$E$31)^$J1058</f>
        <v>1.6748688537838112E-2</v>
      </c>
      <c r="L1058" s="66">
        <f ca="1">$H1058*$C1058*'Input Parameters'!$E$23*K1058</f>
        <v>8.8655084010171237</v>
      </c>
      <c r="M1058" s="23">
        <f t="shared" ca="1" si="124"/>
        <v>0.75749662463547296</v>
      </c>
      <c r="N1058" s="15">
        <f ca="1">_xlfn.NORM.INV(M1058,'Input Parameters'!$E$26,'Input Parameters'!$F$26)</f>
        <v>4.8663723946706657E-2</v>
      </c>
      <c r="O1058" s="8">
        <f t="shared" ca="1" si="125"/>
        <v>6.8556937116776018E-3</v>
      </c>
      <c r="P1058" s="29">
        <f ca="1">_xlfn.LOGNORM.INV(O1058,'Input Parameters'!$H$27,'Input Parameters'!$I$27)</f>
        <v>0.47844466678393444</v>
      </c>
      <c r="Q1058" s="10"/>
      <c r="R1058" s="15">
        <f>'Input Parameters'!$E$28</f>
        <v>12.7</v>
      </c>
      <c r="S1058" s="10">
        <f t="shared" ca="1" si="126"/>
        <v>0.91627709673718905</v>
      </c>
      <c r="T1058" s="25">
        <f ca="1">_xlfn.LOGNORM.INV(S1058,'Input Parameters'!$H$29,'Input Parameters'!$I$29)</f>
        <v>67.994070858376645</v>
      </c>
      <c r="U1058" s="10">
        <f t="shared" ca="1" si="127"/>
        <v>0.84562142582357436</v>
      </c>
      <c r="V1058" s="29">
        <f ca="1">IF('Input Parameters'!$D$30="Beta",_xlfn.BETA.INV(U1058,'Input Parameters'!$L$30,'Input Parameters'!$M$30,'Input Parameters'!$J$30,'Input Parameters'!$K$30),IF('Input Parameters'!$D$30="LogNorm",_xlfn.LOGNORM.INV(U1058,'Input Parameters'!$H$30,'Input Parameters'!$I$30)))</f>
        <v>1.4926976392955631</v>
      </c>
      <c r="W1058" s="2">
        <f ca="1">N1058+(P1058-N1058)*(1-ERF((T1058-R1058)/(2*SQRT(L1058*'Input Parameters'!$E$31))))</f>
        <v>0.12995036437916227</v>
      </c>
      <c r="X1058">
        <f t="shared" ca="1" si="128"/>
        <v>1</v>
      </c>
      <c r="Y1058" s="7"/>
    </row>
    <row r="1059" spans="1:25" ht="15" customHeight="1" x14ac:dyDescent="0.3">
      <c r="A1059" s="130">
        <v>1052</v>
      </c>
      <c r="B1059" s="10">
        <f t="shared" ca="1" si="120"/>
        <v>0.88723660685153005</v>
      </c>
      <c r="C1059" s="57">
        <f ca="1">_xlfn.NORM.INV(B1059,'Input Parameters'!$E$19,'Input Parameters'!$F$19)</f>
        <v>669.71082007322661</v>
      </c>
      <c r="D1059" s="10">
        <f t="shared" ca="1" si="121"/>
        <v>0.18188835590148877</v>
      </c>
      <c r="E1059" s="59">
        <f ca="1">IF(_xlfn.NORM.INV(D1059,'Input Parameters'!$E$20,'Input Parameters'!$F$20)&lt;3500,3500,IF(_xlfn.NORM.INV(D1059,'Input Parameters'!$E$20,'Input Parameters'!$F$20)&gt;5500,5500,_xlfn.NORM.INV(D1059,'Input Parameters'!$E$20,'Input Parameters'!$F$20)))</f>
        <v>4164.2654963271107</v>
      </c>
      <c r="F1059" s="10">
        <f t="shared" ca="1" si="122"/>
        <v>0.43673580153774505</v>
      </c>
      <c r="G1059" s="61">
        <f ca="1">_xlfn.NORM.INV(F1059,'Input Parameters'!$E$21,'Input Parameters'!$F$21)</f>
        <v>283.59829191640159</v>
      </c>
      <c r="H1059" s="54">
        <f ca="1">EXP(E1059*(1/'Input Parameters'!$E$22-1/G1059))</f>
        <v>0.62427394149251625</v>
      </c>
      <c r="I1059" s="10">
        <f t="shared" ca="1" si="123"/>
        <v>0.701189383368368</v>
      </c>
      <c r="J1059" s="29">
        <f ca="1">_xlfn.BETA.INV(I1059,'Input Parameters'!$L$24,'Input Parameters'!$M$24,'Input Parameters'!$J$24,'Input Parameters'!$K$24)</f>
        <v>0.68937731372198185</v>
      </c>
      <c r="K1059" s="156">
        <f ca="1">('Input Parameters'!$E$25/'Input Parameters'!$E$31)^$J1059</f>
        <v>7.1169140922990887E-3</v>
      </c>
      <c r="L1059" s="66">
        <f ca="1">$H1059*$C1059*'Input Parameters'!$E$23*K1059</f>
        <v>2.9754608891575804</v>
      </c>
      <c r="M1059" s="23">
        <f t="shared" ca="1" si="124"/>
        <v>0.18388682117252919</v>
      </c>
      <c r="N1059" s="15">
        <f ca="1">_xlfn.NORM.INV(M1059,'Input Parameters'!$E$26,'Input Parameters'!$F$26)</f>
        <v>1.5086318463716795E-2</v>
      </c>
      <c r="O1059" s="8">
        <f t="shared" ca="1" si="125"/>
        <v>0.48789976400523738</v>
      </c>
      <c r="P1059" s="29">
        <f ca="1">_xlfn.LOGNORM.INV(O1059,'Input Parameters'!$H$27,'Input Parameters'!$I$27)</f>
        <v>1.4046542151189252</v>
      </c>
      <c r="Q1059" s="10"/>
      <c r="R1059" s="15">
        <f>'Input Parameters'!$E$28</f>
        <v>12.7</v>
      </c>
      <c r="S1059" s="10">
        <f t="shared" ca="1" si="126"/>
        <v>1.2796595264345512E-2</v>
      </c>
      <c r="T1059" s="25">
        <f ca="1">_xlfn.LOGNORM.INV(S1059,'Input Parameters'!$H$29,'Input Parameters'!$I$29)</f>
        <v>45.322389977843713</v>
      </c>
      <c r="U1059" s="10">
        <f t="shared" ca="1" si="127"/>
        <v>0.17400540508692397</v>
      </c>
      <c r="V1059" s="29">
        <f ca="1">IF('Input Parameters'!$D$30="Beta",_xlfn.BETA.INV(U1059,'Input Parameters'!$L$30,'Input Parameters'!$M$30,'Input Parameters'!$J$30,'Input Parameters'!$K$30),IF('Input Parameters'!$D$30="LogNorm",_xlfn.LOGNORM.INV(U1059,'Input Parameters'!$H$30,'Input Parameters'!$I$30)))</f>
        <v>0.69013451012587268</v>
      </c>
      <c r="W1059" s="2">
        <f ca="1">N1059+(P1059-N1059)*(1-ERF((T1059-R1059)/(2*SQRT(L1059*'Input Parameters'!$E$31))))</f>
        <v>0.26677867640783348</v>
      </c>
      <c r="X1059">
        <f t="shared" ca="1" si="128"/>
        <v>1</v>
      </c>
      <c r="Y1059" s="7"/>
    </row>
    <row r="1060" spans="1:25" ht="15" customHeight="1" x14ac:dyDescent="0.3">
      <c r="A1060" s="130">
        <v>1053</v>
      </c>
      <c r="B1060" s="10">
        <f t="shared" ca="1" si="120"/>
        <v>0.15949700138814438</v>
      </c>
      <c r="C1060" s="57">
        <f ca="1">_xlfn.NORM.INV(B1060,'Input Parameters'!$E$19,'Input Parameters'!$F$19)</f>
        <v>483.09344199601844</v>
      </c>
      <c r="D1060" s="10">
        <f t="shared" ca="1" si="121"/>
        <v>0.71141244905208278</v>
      </c>
      <c r="E1060" s="59">
        <f ca="1">IF(_xlfn.NORM.INV(D1060,'Input Parameters'!$E$20,'Input Parameters'!$F$20)&lt;3500,3500,IF(_xlfn.NORM.INV(D1060,'Input Parameters'!$E$20,'Input Parameters'!$F$20)&gt;5500,5500,_xlfn.NORM.INV(D1060,'Input Parameters'!$E$20,'Input Parameters'!$F$20)))</f>
        <v>5190.2610242545161</v>
      </c>
      <c r="F1060" s="10">
        <f t="shared" ca="1" si="122"/>
        <v>0.31051202982252391</v>
      </c>
      <c r="G1060" s="61">
        <f ca="1">_xlfn.NORM.INV(F1060,'Input Parameters'!$E$21,'Input Parameters'!$F$21)</f>
        <v>280.96401984761116</v>
      </c>
      <c r="H1060" s="54">
        <f ca="1">EXP(E1060*(1/'Input Parameters'!$E$22-1/G1060))</f>
        <v>0.46820750137023193</v>
      </c>
      <c r="I1060" s="10">
        <f t="shared" ca="1" si="123"/>
        <v>0.7038189713228491</v>
      </c>
      <c r="J1060" s="29">
        <f ca="1">_xlfn.BETA.INV(I1060,'Input Parameters'!$L$24,'Input Parameters'!$M$24,'Input Parameters'!$J$24,'Input Parameters'!$K$24)</f>
        <v>0.69051025063354465</v>
      </c>
      <c r="K1060" s="156">
        <f ca="1">('Input Parameters'!$E$25/'Input Parameters'!$E$31)^$J1060</f>
        <v>7.0593080759567594E-3</v>
      </c>
      <c r="L1060" s="66">
        <f ca="1">$H1060*$C1060*'Input Parameters'!$E$23*K1060</f>
        <v>1.5967305873443329</v>
      </c>
      <c r="M1060" s="23">
        <f t="shared" ca="1" si="124"/>
        <v>0.33212275090502208</v>
      </c>
      <c r="N1060" s="15">
        <f ca="1">_xlfn.NORM.INV(M1060,'Input Parameters'!$E$26,'Input Parameters'!$F$26)</f>
        <v>2.4884758232836361E-2</v>
      </c>
      <c r="O1060" s="8">
        <f t="shared" ca="1" si="125"/>
        <v>0.19516653034608411</v>
      </c>
      <c r="P1060" s="29">
        <f ca="1">_xlfn.LOGNORM.INV(O1060,'Input Parameters'!$H$27,'Input Parameters'!$I$27)</f>
        <v>0.97353150916500797</v>
      </c>
      <c r="Q1060" s="10"/>
      <c r="R1060" s="15">
        <f>'Input Parameters'!$E$28</f>
        <v>12.7</v>
      </c>
      <c r="S1060" s="10">
        <f t="shared" ca="1" si="126"/>
        <v>0.31147804401962365</v>
      </c>
      <c r="T1060" s="25">
        <f ca="1">_xlfn.LOGNORM.INV(S1060,'Input Parameters'!$H$29,'Input Parameters'!$I$29)</f>
        <v>55.104490745770804</v>
      </c>
      <c r="U1060" s="10">
        <f t="shared" ca="1" si="127"/>
        <v>0.26510171440634234</v>
      </c>
      <c r="V1060" s="29">
        <f ca="1">IF('Input Parameters'!$D$30="Beta",_xlfn.BETA.INV(U1060,'Input Parameters'!$L$30,'Input Parameters'!$M$30,'Input Parameters'!$J$30,'Input Parameters'!$K$30),IF('Input Parameters'!$D$30="LogNorm",_xlfn.LOGNORM.INV(U1060,'Input Parameters'!$H$30,'Input Parameters'!$I$30)))</f>
        <v>0.78010852792087881</v>
      </c>
      <c r="W1060" s="2">
        <f ca="1">N1060+(P1060-N1060)*(1-ERF((T1060-R1060)/(2*SQRT(L1060*'Input Parameters'!$E$31))))</f>
        <v>4.1627068998363104E-2</v>
      </c>
      <c r="X1060">
        <f t="shared" ca="1" si="128"/>
        <v>1</v>
      </c>
      <c r="Y1060" s="7"/>
    </row>
    <row r="1061" spans="1:25" ht="15" customHeight="1" x14ac:dyDescent="0.3">
      <c r="A1061" s="130">
        <v>1054</v>
      </c>
      <c r="B1061" s="10">
        <f t="shared" ca="1" si="120"/>
        <v>0.95112801641285027</v>
      </c>
      <c r="C1061" s="57">
        <f ca="1">_xlfn.NORM.INV(B1061,'Input Parameters'!$E$19,'Input Parameters'!$F$19)</f>
        <v>707.22275920239736</v>
      </c>
      <c r="D1061" s="10">
        <f t="shared" ca="1" si="121"/>
        <v>0.44650614905449237</v>
      </c>
      <c r="E1061" s="59">
        <f ca="1">IF(_xlfn.NORM.INV(D1061,'Input Parameters'!$E$20,'Input Parameters'!$F$20)&lt;3500,3500,IF(_xlfn.NORM.INV(D1061,'Input Parameters'!$E$20,'Input Parameters'!$F$20)&gt;5500,5500,_xlfn.NORM.INV(D1061,'Input Parameters'!$E$20,'Input Parameters'!$F$20)))</f>
        <v>4705.8545034924391</v>
      </c>
      <c r="F1061" s="10">
        <f t="shared" ca="1" si="122"/>
        <v>0.69902334290990409</v>
      </c>
      <c r="G1061" s="61">
        <f ca="1">_xlfn.NORM.INV(F1061,'Input Parameters'!$E$21,'Input Parameters'!$F$21)</f>
        <v>288.94972576517682</v>
      </c>
      <c r="H1061" s="54">
        <f ca="1">EXP(E1061*(1/'Input Parameters'!$E$22-1/G1061))</f>
        <v>0.79841256473964517</v>
      </c>
      <c r="I1061" s="10">
        <f t="shared" ca="1" si="123"/>
        <v>0.58183684832586446</v>
      </c>
      <c r="J1061" s="29">
        <f ca="1">_xlfn.BETA.INV(I1061,'Input Parameters'!$L$24,'Input Parameters'!$M$24,'Input Parameters'!$J$24,'Input Parameters'!$K$24)</f>
        <v>0.64006690474935657</v>
      </c>
      <c r="K1061" s="156">
        <f ca="1">('Input Parameters'!$E$25/'Input Parameters'!$E$31)^$J1061</f>
        <v>1.0137128672243976E-2</v>
      </c>
      <c r="L1061" s="66">
        <f ca="1">$H1061*$C1061*'Input Parameters'!$E$23*K1061</f>
        <v>5.7239858342367009</v>
      </c>
      <c r="M1061" s="23">
        <f t="shared" ca="1" si="124"/>
        <v>1.325495236671026E-2</v>
      </c>
      <c r="N1061" s="15">
        <f ca="1">_xlfn.NORM.INV(M1061,'Input Parameters'!$E$26,'Input Parameters'!$F$26)</f>
        <v>-1.259184751702376E-2</v>
      </c>
      <c r="O1061" s="8">
        <f t="shared" ca="1" si="125"/>
        <v>0.39788514164338429</v>
      </c>
      <c r="P1061" s="29">
        <f ca="1">_xlfn.LOGNORM.INV(O1061,'Input Parameters'!$H$27,'Input Parameters'!$I$27)</f>
        <v>1.2696038093345319</v>
      </c>
      <c r="Q1061" s="10"/>
      <c r="R1061" s="15">
        <f>'Input Parameters'!$E$28</f>
        <v>12.7</v>
      </c>
      <c r="S1061" s="10">
        <f t="shared" ca="1" si="126"/>
        <v>0.81244222305445801</v>
      </c>
      <c r="T1061" s="25">
        <f ca="1">_xlfn.LOGNORM.INV(S1061,'Input Parameters'!$H$29,'Input Parameters'!$I$29)</f>
        <v>64.32901553473053</v>
      </c>
      <c r="U1061" s="10">
        <f t="shared" ca="1" si="127"/>
        <v>3.9832683226270205E-2</v>
      </c>
      <c r="V1061" s="29">
        <f ca="1">IF('Input Parameters'!$D$30="Beta",_xlfn.BETA.INV(U1061,'Input Parameters'!$L$30,'Input Parameters'!$M$30,'Input Parameters'!$J$30,'Input Parameters'!$K$30),IF('Input Parameters'!$D$30="LogNorm",_xlfn.LOGNORM.INV(U1061,'Input Parameters'!$H$30,'Input Parameters'!$I$30)))</f>
        <v>0.50060611484452822</v>
      </c>
      <c r="W1061" s="2">
        <f ca="1">N1061+(P1061-N1061)*(1-ERF((T1061-R1061)/(2*SQRT(L1061*'Input Parameters'!$E$31))))</f>
        <v>0.15028765864837207</v>
      </c>
      <c r="X1061">
        <f t="shared" ca="1" si="128"/>
        <v>1</v>
      </c>
      <c r="Y1061" s="7"/>
    </row>
    <row r="1062" spans="1:25" ht="15" customHeight="1" x14ac:dyDescent="0.3">
      <c r="A1062" s="130">
        <v>1055</v>
      </c>
      <c r="B1062" s="10">
        <f t="shared" ca="1" si="120"/>
        <v>0.73519035639694463</v>
      </c>
      <c r="C1062" s="57">
        <f ca="1">_xlfn.NORM.INV(B1062,'Input Parameters'!$E$19,'Input Parameters'!$F$19)</f>
        <v>620.41562551557695</v>
      </c>
      <c r="D1062" s="10">
        <f t="shared" ca="1" si="121"/>
        <v>0.3400842552949187</v>
      </c>
      <c r="E1062" s="59">
        <f ca="1">IF(_xlfn.NORM.INV(D1062,'Input Parameters'!$E$20,'Input Parameters'!$F$20)&lt;3500,3500,IF(_xlfn.NORM.INV(D1062,'Input Parameters'!$E$20,'Input Parameters'!$F$20)&gt;5500,5500,_xlfn.NORM.INV(D1062,'Input Parameters'!$E$20,'Input Parameters'!$F$20)))</f>
        <v>4511.4367653062336</v>
      </c>
      <c r="F1062" s="10">
        <f t="shared" ca="1" si="122"/>
        <v>5.1893832680173446E-2</v>
      </c>
      <c r="G1062" s="61">
        <f ca="1">_xlfn.NORM.INV(F1062,'Input Parameters'!$E$21,'Input Parameters'!$F$21)</f>
        <v>272.06365105789558</v>
      </c>
      <c r="H1062" s="54">
        <f ca="1">EXP(E1062*(1/'Input Parameters'!$E$22-1/G1062))</f>
        <v>0.30578010881572543</v>
      </c>
      <c r="I1062" s="10">
        <f t="shared" ca="1" si="123"/>
        <v>0.38479504609758119</v>
      </c>
      <c r="J1062" s="29">
        <f ca="1">_xlfn.BETA.INV(I1062,'Input Parameters'!$L$24,'Input Parameters'!$M$24,'Input Parameters'!$J$24,'Input Parameters'!$K$24)</f>
        <v>0.55941162239556741</v>
      </c>
      <c r="K1062" s="156">
        <f ca="1">('Input Parameters'!$E$25/'Input Parameters'!$E$31)^$J1062</f>
        <v>1.8079691775441879E-2</v>
      </c>
      <c r="L1062" s="66">
        <f ca="1">$H1062*$C1062*'Input Parameters'!$E$23*K1062</f>
        <v>3.4299120217444252</v>
      </c>
      <c r="M1062" s="23">
        <f t="shared" ca="1" si="124"/>
        <v>6.0788091851936343E-2</v>
      </c>
      <c r="N1062" s="15">
        <f ca="1">_xlfn.NORM.INV(M1062,'Input Parameters'!$E$26,'Input Parameters'!$F$26)</f>
        <v>1.4879773153208403E-3</v>
      </c>
      <c r="O1062" s="8">
        <f t="shared" ca="1" si="125"/>
        <v>0.23161970925656483</v>
      </c>
      <c r="P1062" s="29">
        <f ca="1">_xlfn.LOGNORM.INV(O1062,'Input Parameters'!$H$27,'Input Parameters'!$I$27)</f>
        <v>1.0291088426081161</v>
      </c>
      <c r="Q1062" s="10"/>
      <c r="R1062" s="15">
        <f>'Input Parameters'!$E$28</f>
        <v>12.7</v>
      </c>
      <c r="S1062" s="10">
        <f t="shared" ca="1" si="126"/>
        <v>0.84858199406468793</v>
      </c>
      <c r="T1062" s="25">
        <f ca="1">_xlfn.LOGNORM.INV(S1062,'Input Parameters'!$H$29,'Input Parameters'!$I$29)</f>
        <v>65.373378670814134</v>
      </c>
      <c r="U1062" s="10">
        <f t="shared" ca="1" si="127"/>
        <v>0.92609487058598339</v>
      </c>
      <c r="V1062" s="29">
        <f ca="1">IF('Input Parameters'!$D$30="Beta",_xlfn.BETA.INV(U1062,'Input Parameters'!$L$30,'Input Parameters'!$M$30,'Input Parameters'!$J$30,'Input Parameters'!$K$30),IF('Input Parameters'!$D$30="LogNorm",_xlfn.LOGNORM.INV(U1062,'Input Parameters'!$H$30,'Input Parameters'!$I$30)))</f>
        <v>1.7681733991569515</v>
      </c>
      <c r="W1062" s="2">
        <f ca="1">N1062+(P1062-N1062)*(1-ERF((T1062-R1062)/(2*SQRT(L1062*'Input Parameters'!$E$31))))</f>
        <v>4.7026374413066417E-2</v>
      </c>
      <c r="X1062">
        <f t="shared" ca="1" si="128"/>
        <v>1</v>
      </c>
      <c r="Y1062" s="7"/>
    </row>
    <row r="1063" spans="1:25" ht="15" customHeight="1" x14ac:dyDescent="0.3">
      <c r="A1063" s="130">
        <v>1056</v>
      </c>
      <c r="B1063" s="10">
        <f t="shared" ca="1" si="120"/>
        <v>0.42953630859863157</v>
      </c>
      <c r="C1063" s="57">
        <f ca="1">_xlfn.NORM.INV(B1063,'Input Parameters'!$E$19,'Input Parameters'!$F$19)</f>
        <v>552.29661858611325</v>
      </c>
      <c r="D1063" s="10">
        <f t="shared" ca="1" si="121"/>
        <v>0.48777240994759741</v>
      </c>
      <c r="E1063" s="59">
        <f ca="1">IF(_xlfn.NORM.INV(D1063,'Input Parameters'!$E$20,'Input Parameters'!$F$20)&lt;3500,3500,IF(_xlfn.NORM.INV(D1063,'Input Parameters'!$E$20,'Input Parameters'!$F$20)&gt;5500,5500,_xlfn.NORM.INV(D1063,'Input Parameters'!$E$20,'Input Parameters'!$F$20)))</f>
        <v>4778.5416236000419</v>
      </c>
      <c r="F1063" s="10">
        <f t="shared" ca="1" si="122"/>
        <v>0.52584842819009958</v>
      </c>
      <c r="G1063" s="61">
        <f ca="1">_xlfn.NORM.INV(F1063,'Input Parameters'!$E$21,'Input Parameters'!$F$21)</f>
        <v>285.35962511873902</v>
      </c>
      <c r="H1063" s="54">
        <f ca="1">EXP(E1063*(1/'Input Parameters'!$E$22-1/G1063))</f>
        <v>0.64618688575950245</v>
      </c>
      <c r="I1063" s="10">
        <f t="shared" ca="1" si="123"/>
        <v>0.21608421366359798</v>
      </c>
      <c r="J1063" s="29">
        <f ca="1">_xlfn.BETA.INV(I1063,'Input Parameters'!$L$24,'Input Parameters'!$M$24,'Input Parameters'!$J$24,'Input Parameters'!$K$24)</f>
        <v>0.47792728344767638</v>
      </c>
      <c r="K1063" s="156">
        <f ca="1">('Input Parameters'!$E$25/'Input Parameters'!$E$31)^$J1063</f>
        <v>3.2437692694715192E-2</v>
      </c>
      <c r="L1063" s="66">
        <f ca="1">$H1063*$C1063*'Input Parameters'!$E$23*K1063</f>
        <v>11.576585382546803</v>
      </c>
      <c r="M1063" s="23">
        <f t="shared" ca="1" si="124"/>
        <v>0.71999403342051449</v>
      </c>
      <c r="N1063" s="15">
        <f ca="1">_xlfn.NORM.INV(M1063,'Input Parameters'!$E$26,'Input Parameters'!$F$26)</f>
        <v>4.6239299433941616E-2</v>
      </c>
      <c r="O1063" s="8">
        <f t="shared" ca="1" si="125"/>
        <v>0.68736131649389853</v>
      </c>
      <c r="P1063" s="29">
        <f ca="1">_xlfn.LOGNORM.INV(O1063,'Input Parameters'!$H$27,'Input Parameters'!$I$27)</f>
        <v>1.7669919548507531</v>
      </c>
      <c r="Q1063" s="10"/>
      <c r="R1063" s="15">
        <f>'Input Parameters'!$E$28</f>
        <v>12.7</v>
      </c>
      <c r="S1063" s="10">
        <f t="shared" ca="1" si="126"/>
        <v>0.7775893415909747</v>
      </c>
      <c r="T1063" s="25">
        <f ca="1">_xlfn.LOGNORM.INV(S1063,'Input Parameters'!$H$29,'Input Parameters'!$I$29)</f>
        <v>63.447796707031792</v>
      </c>
      <c r="U1063" s="10">
        <f t="shared" ca="1" si="127"/>
        <v>0.29380548731065481</v>
      </c>
      <c r="V1063" s="29">
        <f ca="1">IF('Input Parameters'!$D$30="Beta",_xlfn.BETA.INV(U1063,'Input Parameters'!$L$30,'Input Parameters'!$M$30,'Input Parameters'!$J$30,'Input Parameters'!$K$30),IF('Input Parameters'!$D$30="LogNorm",_xlfn.LOGNORM.INV(U1063,'Input Parameters'!$H$30,'Input Parameters'!$I$30)))</f>
        <v>0.80682588869864147</v>
      </c>
      <c r="W1063" s="2">
        <f ca="1">N1063+(P1063-N1063)*(1-ERF((T1063-R1063)/(2*SQRT(L1063*'Input Parameters'!$E$31))))</f>
        <v>0.54797882066348969</v>
      </c>
      <c r="X1063">
        <f t="shared" ca="1" si="128"/>
        <v>1</v>
      </c>
      <c r="Y1063" s="7"/>
    </row>
    <row r="1064" spans="1:25" ht="15" customHeight="1" x14ac:dyDescent="0.3">
      <c r="A1064" s="130">
        <v>1057</v>
      </c>
      <c r="B1064" s="10">
        <f t="shared" ca="1" si="120"/>
        <v>0.10766988795996668</v>
      </c>
      <c r="C1064" s="57">
        <f ca="1">_xlfn.NORM.INV(B1064,'Input Parameters'!$E$19,'Input Parameters'!$F$19)</f>
        <v>462.60319434911491</v>
      </c>
      <c r="D1064" s="10">
        <f t="shared" ca="1" si="121"/>
        <v>0.91757305970658631</v>
      </c>
      <c r="E1064" s="59">
        <f ca="1">IF(_xlfn.NORM.INV(D1064,'Input Parameters'!$E$20,'Input Parameters'!$F$20)&lt;3500,3500,IF(_xlfn.NORM.INV(D1064,'Input Parameters'!$E$20,'Input Parameters'!$F$20)&gt;5500,5500,_xlfn.NORM.INV(D1064,'Input Parameters'!$E$20,'Input Parameters'!$F$20)))</f>
        <v>5500</v>
      </c>
      <c r="F1064" s="10">
        <f t="shared" ca="1" si="122"/>
        <v>0.93950389741267093</v>
      </c>
      <c r="G1064" s="61">
        <f ca="1">_xlfn.NORM.INV(F1064,'Input Parameters'!$E$21,'Input Parameters'!$F$21)</f>
        <v>297.03789192207529</v>
      </c>
      <c r="H1064" s="54">
        <f ca="1">EXP(E1064*(1/'Input Parameters'!$E$22-1/G1064))</f>
        <v>1.290687306189986</v>
      </c>
      <c r="I1064" s="10">
        <f t="shared" ca="1" si="123"/>
        <v>0.91953931606975403</v>
      </c>
      <c r="J1064" s="29">
        <f ca="1">_xlfn.BETA.INV(I1064,'Input Parameters'!$L$24,'Input Parameters'!$M$24,'Input Parameters'!$J$24,'Input Parameters'!$K$24)</f>
        <v>0.80710582405193509</v>
      </c>
      <c r="K1064" s="156">
        <f ca="1">('Input Parameters'!$E$25/'Input Parameters'!$E$31)^$J1064</f>
        <v>3.0585566750024203E-3</v>
      </c>
      <c r="L1064" s="66">
        <f ca="1">$H1064*$C1064*'Input Parameters'!$E$23*K1064</f>
        <v>1.8261910016746161</v>
      </c>
      <c r="M1064" s="23">
        <f t="shared" ca="1" si="124"/>
        <v>0.49806237059881442</v>
      </c>
      <c r="N1064" s="15">
        <f ca="1">_xlfn.NORM.INV(M1064,'Input Parameters'!$E$26,'Input Parameters'!$F$26)</f>
        <v>3.3898004349493367E-2</v>
      </c>
      <c r="O1064" s="8">
        <f t="shared" ca="1" si="125"/>
        <v>0.79363254782829751</v>
      </c>
      <c r="P1064" s="29">
        <f ca="1">_xlfn.LOGNORM.INV(O1064,'Input Parameters'!$H$27,'Input Parameters'!$I$27)</f>
        <v>2.0453857563787423</v>
      </c>
      <c r="Q1064" s="10"/>
      <c r="R1064" s="15">
        <f>'Input Parameters'!$E$28</f>
        <v>12.7</v>
      </c>
      <c r="S1064" s="10">
        <f t="shared" ca="1" si="126"/>
        <v>0.48687246449222288</v>
      </c>
      <c r="T1064" s="25">
        <f ca="1">_xlfn.LOGNORM.INV(S1064,'Input Parameters'!$H$29,'Input Parameters'!$I$29)</f>
        <v>58.017050522839227</v>
      </c>
      <c r="U1064" s="10">
        <f t="shared" ca="1" si="127"/>
        <v>0.87250516709485326</v>
      </c>
      <c r="V1064" s="29">
        <f ca="1">IF('Input Parameters'!$D$30="Beta",_xlfn.BETA.INV(U1064,'Input Parameters'!$L$30,'Input Parameters'!$M$30,'Input Parameters'!$J$30,'Input Parameters'!$K$30),IF('Input Parameters'!$D$30="LogNorm",_xlfn.LOGNORM.INV(U1064,'Input Parameters'!$H$30,'Input Parameters'!$I$30)))</f>
        <v>1.5653285421928234</v>
      </c>
      <c r="W1064" s="2">
        <f ca="1">N1064+(P1064-N1064)*(1-ERF((T1064-R1064)/(2*SQRT(L1064*'Input Parameters'!$E$31))))</f>
        <v>6.9559734963817635E-2</v>
      </c>
      <c r="X1064">
        <f t="shared" ca="1" si="128"/>
        <v>1</v>
      </c>
      <c r="Y1064" s="7"/>
    </row>
    <row r="1065" spans="1:25" ht="15" customHeight="1" x14ac:dyDescent="0.3">
      <c r="A1065" s="130">
        <v>1058</v>
      </c>
      <c r="B1065" s="10">
        <f t="shared" ca="1" si="120"/>
        <v>0.87462462186985279</v>
      </c>
      <c r="C1065" s="57">
        <f ca="1">_xlfn.NORM.INV(B1065,'Input Parameters'!$E$19,'Input Parameters'!$F$19)</f>
        <v>664.35059646320451</v>
      </c>
      <c r="D1065" s="10">
        <f t="shared" ca="1" si="121"/>
        <v>7.8705653202372439E-2</v>
      </c>
      <c r="E1065" s="59">
        <f ca="1">IF(_xlfn.NORM.INV(D1065,'Input Parameters'!$E$20,'Input Parameters'!$F$20)&lt;3500,3500,IF(_xlfn.NORM.INV(D1065,'Input Parameters'!$E$20,'Input Parameters'!$F$20)&gt;5500,5500,_xlfn.NORM.INV(D1065,'Input Parameters'!$E$20,'Input Parameters'!$F$20)))</f>
        <v>3810.3177690245075</v>
      </c>
      <c r="F1065" s="10">
        <f t="shared" ca="1" si="122"/>
        <v>9.8227803077498566E-3</v>
      </c>
      <c r="G1065" s="61">
        <f ca="1">_xlfn.NORM.INV(F1065,'Input Parameters'!$E$21,'Input Parameters'!$F$21)</f>
        <v>266.51223289742819</v>
      </c>
      <c r="H1065" s="54">
        <f ca="1">EXP(E1065*(1/'Input Parameters'!$E$22-1/G1065))</f>
        <v>0.27459063632225583</v>
      </c>
      <c r="I1065" s="10">
        <f t="shared" ca="1" si="123"/>
        <v>0.4861187436122173</v>
      </c>
      <c r="J1065" s="29">
        <f ca="1">_xlfn.BETA.INV(I1065,'Input Parameters'!$L$24,'Input Parameters'!$M$24,'Input Parameters'!$J$24,'Input Parameters'!$K$24)</f>
        <v>0.60154652451355306</v>
      </c>
      <c r="K1065" s="156">
        <f ca="1">('Input Parameters'!$E$25/'Input Parameters'!$E$31)^$J1065</f>
        <v>1.3363573043235235E-2</v>
      </c>
      <c r="L1065" s="66">
        <f ca="1">$H1065*$C1065*'Input Parameters'!$E$23*K1065</f>
        <v>2.4378425028571429</v>
      </c>
      <c r="M1065" s="23">
        <f t="shared" ca="1" si="124"/>
        <v>0.80539430951605695</v>
      </c>
      <c r="N1065" s="15">
        <f ca="1">_xlfn.NORM.INV(M1065,'Input Parameters'!$E$26,'Input Parameters'!$F$26)</f>
        <v>5.2082016619412183E-2</v>
      </c>
      <c r="O1065" s="8">
        <f t="shared" ca="1" si="125"/>
        <v>0.6977549706136007</v>
      </c>
      <c r="P1065" s="29">
        <f ca="1">_xlfn.LOGNORM.INV(O1065,'Input Parameters'!$H$27,'Input Parameters'!$I$27)</f>
        <v>1.7902595509373085</v>
      </c>
      <c r="Q1065" s="10"/>
      <c r="R1065" s="15">
        <f>'Input Parameters'!$E$28</f>
        <v>12.7</v>
      </c>
      <c r="S1065" s="10">
        <f t="shared" ca="1" si="126"/>
        <v>0.4746325203820263</v>
      </c>
      <c r="T1065" s="25">
        <f ca="1">_xlfn.LOGNORM.INV(S1065,'Input Parameters'!$H$29,'Input Parameters'!$I$29)</f>
        <v>57.817305661544175</v>
      </c>
      <c r="U1065" s="10">
        <f t="shared" ca="1" si="127"/>
        <v>0.4648362175585683</v>
      </c>
      <c r="V1065" s="29">
        <f ca="1">IF('Input Parameters'!$D$30="Beta",_xlfn.BETA.INV(U1065,'Input Parameters'!$L$30,'Input Parameters'!$M$30,'Input Parameters'!$J$30,'Input Parameters'!$K$30),IF('Input Parameters'!$D$30="LogNorm",_xlfn.LOGNORM.INV(U1065,'Input Parameters'!$H$30,'Input Parameters'!$I$30)))</f>
        <v>0.96502914686330443</v>
      </c>
      <c r="W1065" s="2">
        <f ca="1">N1065+(P1065-N1065)*(1-ERF((T1065-R1065)/(2*SQRT(L1065*'Input Parameters'!$E$31))))</f>
        <v>0.12339233907495827</v>
      </c>
      <c r="X1065">
        <f t="shared" ca="1" si="128"/>
        <v>1</v>
      </c>
      <c r="Y1065" s="7"/>
    </row>
    <row r="1066" spans="1:25" ht="15" customHeight="1" x14ac:dyDescent="0.3">
      <c r="A1066" s="130">
        <v>1059</v>
      </c>
      <c r="B1066" s="10">
        <f t="shared" ca="1" si="120"/>
        <v>0.99990042369388421</v>
      </c>
      <c r="C1066" s="57">
        <f ca="1">_xlfn.NORM.INV(B1066,'Input Parameters'!$E$19,'Input Parameters'!$F$19)</f>
        <v>881.64751768075416</v>
      </c>
      <c r="D1066" s="10">
        <f t="shared" ca="1" si="121"/>
        <v>0.91078768199724469</v>
      </c>
      <c r="E1066" s="59">
        <f ca="1">IF(_xlfn.NORM.INV(D1066,'Input Parameters'!$E$20,'Input Parameters'!$F$20)&lt;3500,3500,IF(_xlfn.NORM.INV(D1066,'Input Parameters'!$E$20,'Input Parameters'!$F$20)&gt;5500,5500,_xlfn.NORM.INV(D1066,'Input Parameters'!$E$20,'Input Parameters'!$F$20)))</f>
        <v>5500</v>
      </c>
      <c r="F1066" s="10">
        <f t="shared" ca="1" si="122"/>
        <v>0.38806627032740382</v>
      </c>
      <c r="G1066" s="61">
        <f ca="1">_xlfn.NORM.INV(F1066,'Input Parameters'!$E$21,'Input Parameters'!$F$21)</f>
        <v>282.61491020360563</v>
      </c>
      <c r="H1066" s="54">
        <f ca="1">EXP(E1066*(1/'Input Parameters'!$E$22-1/G1066))</f>
        <v>0.50168670153649142</v>
      </c>
      <c r="I1066" s="10">
        <f t="shared" ca="1" si="123"/>
        <v>0.99808989669072656</v>
      </c>
      <c r="J1066" s="29">
        <f ca="1">_xlfn.BETA.INV(I1066,'Input Parameters'!$L$24,'Input Parameters'!$M$24,'Input Parameters'!$J$24,'Input Parameters'!$K$24)</f>
        <v>0.93618189645240435</v>
      </c>
      <c r="K1066" s="156">
        <f ca="1">('Input Parameters'!$E$25/'Input Parameters'!$E$31)^$J1066</f>
        <v>1.2116823479532109E-3</v>
      </c>
      <c r="L1066" s="66">
        <f ca="1">$H1066*$C1066*'Input Parameters'!$E$23*K1066</f>
        <v>0.53594023115439404</v>
      </c>
      <c r="M1066" s="23">
        <f t="shared" ca="1" si="124"/>
        <v>0.76459115856149584</v>
      </c>
      <c r="N1066" s="15">
        <f ca="1">_xlfn.NORM.INV(M1066,'Input Parameters'!$E$26,'Input Parameters'!$F$26)</f>
        <v>4.9144134570464792E-2</v>
      </c>
      <c r="O1066" s="8">
        <f t="shared" ca="1" si="125"/>
        <v>0.71178221873754943</v>
      </c>
      <c r="P1066" s="29">
        <f ca="1">_xlfn.LOGNORM.INV(O1066,'Input Parameters'!$H$27,'Input Parameters'!$I$27)</f>
        <v>1.8227422875584673</v>
      </c>
      <c r="Q1066" s="10"/>
      <c r="R1066" s="15">
        <f>'Input Parameters'!$E$28</f>
        <v>12.7</v>
      </c>
      <c r="S1066" s="10">
        <f t="shared" ca="1" si="126"/>
        <v>0.43043884629695195</v>
      </c>
      <c r="T1066" s="25">
        <f ca="1">_xlfn.LOGNORM.INV(S1066,'Input Parameters'!$H$29,'Input Parameters'!$I$29)</f>
        <v>57.097217349737555</v>
      </c>
      <c r="U1066" s="10">
        <f t="shared" ca="1" si="127"/>
        <v>0.13722217209769005</v>
      </c>
      <c r="V1066" s="29">
        <f ca="1">IF('Input Parameters'!$D$30="Beta",_xlfn.BETA.INV(U1066,'Input Parameters'!$L$30,'Input Parameters'!$M$30,'Input Parameters'!$J$30,'Input Parameters'!$K$30),IF('Input Parameters'!$D$30="LogNorm",_xlfn.LOGNORM.INV(U1066,'Input Parameters'!$H$30,'Input Parameters'!$I$30)))</f>
        <v>0.64936023530635323</v>
      </c>
      <c r="W1066" s="2">
        <f ca="1">N1066+(P1066-N1066)*(1-ERF((T1066-R1066)/(2*SQRT(L1066*'Input Parameters'!$E$31))))</f>
        <v>4.9176071133587344E-2</v>
      </c>
      <c r="X1066">
        <f t="shared" ca="1" si="128"/>
        <v>1</v>
      </c>
      <c r="Y1066" s="7"/>
    </row>
    <row r="1067" spans="1:25" ht="15" customHeight="1" x14ac:dyDescent="0.3">
      <c r="A1067" s="130">
        <v>1060</v>
      </c>
      <c r="B1067" s="10">
        <f t="shared" ca="1" si="120"/>
        <v>9.199715908569972E-2</v>
      </c>
      <c r="C1067" s="57">
        <f ca="1">_xlfn.NORM.INV(B1067,'Input Parameters'!$E$19,'Input Parameters'!$F$19)</f>
        <v>455.03697233037781</v>
      </c>
      <c r="D1067" s="10">
        <f t="shared" ca="1" si="121"/>
        <v>0.89568256074501751</v>
      </c>
      <c r="E1067" s="59">
        <f ca="1">IF(_xlfn.NORM.INV(D1067,'Input Parameters'!$E$20,'Input Parameters'!$F$20)&lt;3500,3500,IF(_xlfn.NORM.INV(D1067,'Input Parameters'!$E$20,'Input Parameters'!$F$20)&gt;5500,5500,_xlfn.NORM.INV(D1067,'Input Parameters'!$E$20,'Input Parameters'!$F$20)))</f>
        <v>5500</v>
      </c>
      <c r="F1067" s="10">
        <f t="shared" ca="1" si="122"/>
        <v>0.16728033339867421</v>
      </c>
      <c r="G1067" s="61">
        <f ca="1">_xlfn.NORM.INV(F1067,'Input Parameters'!$E$21,'Input Parameters'!$F$21)</f>
        <v>277.26534880289893</v>
      </c>
      <c r="H1067" s="54">
        <f ca="1">EXP(E1067*(1/'Input Parameters'!$E$22-1/G1067))</f>
        <v>0.34463741526473685</v>
      </c>
      <c r="I1067" s="10">
        <f t="shared" ca="1" si="123"/>
        <v>0.8365705730247408</v>
      </c>
      <c r="J1067" s="29">
        <f ca="1">_xlfn.BETA.INV(I1067,'Input Parameters'!$L$24,'Input Parameters'!$M$24,'Input Parameters'!$J$24,'Input Parameters'!$K$24)</f>
        <v>0.75377357374624299</v>
      </c>
      <c r="K1067" s="156">
        <f ca="1">('Input Parameters'!$E$25/'Input Parameters'!$E$31)^$J1067</f>
        <v>4.4840406591750443E-3</v>
      </c>
      <c r="L1067" s="66">
        <f ca="1">$H1067*$C1067*'Input Parameters'!$E$23*K1067</f>
        <v>0.70319965900064052</v>
      </c>
      <c r="M1067" s="23">
        <f t="shared" ca="1" si="124"/>
        <v>0.86106060665777284</v>
      </c>
      <c r="N1067" s="15">
        <f ca="1">_xlfn.NORM.INV(M1067,'Input Parameters'!$E$26,'Input Parameters'!$F$26)</f>
        <v>5.6787032695528955E-2</v>
      </c>
      <c r="O1067" s="8">
        <f t="shared" ca="1" si="125"/>
        <v>0.67485617081953875</v>
      </c>
      <c r="P1067" s="29">
        <f ca="1">_xlfn.LOGNORM.INV(O1067,'Input Parameters'!$H$27,'Input Parameters'!$I$27)</f>
        <v>1.7398249004594999</v>
      </c>
      <c r="Q1067" s="10"/>
      <c r="R1067" s="15">
        <f>'Input Parameters'!$E$28</f>
        <v>12.7</v>
      </c>
      <c r="S1067" s="10">
        <f t="shared" ca="1" si="126"/>
        <v>0.77673299373070281</v>
      </c>
      <c r="T1067" s="25">
        <f ca="1">_xlfn.LOGNORM.INV(S1067,'Input Parameters'!$H$29,'Input Parameters'!$I$29)</f>
        <v>63.427348243139498</v>
      </c>
      <c r="U1067" s="10">
        <f t="shared" ca="1" si="127"/>
        <v>0.96410209707170802</v>
      </c>
      <c r="V1067" s="29">
        <f ca="1">IF('Input Parameters'!$D$30="Beta",_xlfn.BETA.INV(U1067,'Input Parameters'!$L$30,'Input Parameters'!$M$30,'Input Parameters'!$J$30,'Input Parameters'!$K$30),IF('Input Parameters'!$D$30="LogNorm",_xlfn.LOGNORM.INV(U1067,'Input Parameters'!$H$30,'Input Parameters'!$I$30)))</f>
        <v>2.0323463948095206</v>
      </c>
      <c r="W1067" s="2">
        <f ca="1">N1067+(P1067-N1067)*(1-ERF((T1067-R1067)/(2*SQRT(L1067*'Input Parameters'!$E$31))))</f>
        <v>5.6818845846888948E-2</v>
      </c>
      <c r="X1067">
        <f t="shared" ca="1" si="128"/>
        <v>1</v>
      </c>
      <c r="Y1067" s="7"/>
    </row>
    <row r="1068" spans="1:25" ht="15" customHeight="1" x14ac:dyDescent="0.3">
      <c r="A1068" s="130">
        <v>1061</v>
      </c>
      <c r="B1068" s="10">
        <f t="shared" ca="1" si="120"/>
        <v>0.15887902405749521</v>
      </c>
      <c r="C1068" s="57">
        <f ca="1">_xlfn.NORM.INV(B1068,'Input Parameters'!$E$19,'Input Parameters'!$F$19)</f>
        <v>482.87810796372878</v>
      </c>
      <c r="D1068" s="10">
        <f t="shared" ca="1" si="121"/>
        <v>0.76855235785769682</v>
      </c>
      <c r="E1068" s="59">
        <f ca="1">IF(_xlfn.NORM.INV(D1068,'Input Parameters'!$E$20,'Input Parameters'!$F$20)&lt;3500,3500,IF(_xlfn.NORM.INV(D1068,'Input Parameters'!$E$20,'Input Parameters'!$F$20)&gt;5500,5500,_xlfn.NORM.INV(D1068,'Input Parameters'!$E$20,'Input Parameters'!$F$20)))</f>
        <v>5313.8613959767108</v>
      </c>
      <c r="F1068" s="10">
        <f t="shared" ca="1" si="122"/>
        <v>0.93400697493958829</v>
      </c>
      <c r="G1068" s="61">
        <f ca="1">_xlfn.NORM.INV(F1068,'Input Parameters'!$E$21,'Input Parameters'!$F$21)</f>
        <v>296.68964445163164</v>
      </c>
      <c r="H1068" s="54">
        <f ca="1">EXP(E1068*(1/'Input Parameters'!$E$22-1/G1068))</f>
        <v>1.2529999050578087</v>
      </c>
      <c r="I1068" s="10">
        <f t="shared" ca="1" si="123"/>
        <v>0.93274963538566025</v>
      </c>
      <c r="J1068" s="29">
        <f ca="1">_xlfn.BETA.INV(I1068,'Input Parameters'!$L$24,'Input Parameters'!$M$24,'Input Parameters'!$J$24,'Input Parameters'!$K$24)</f>
        <v>0.81809559175454394</v>
      </c>
      <c r="K1068" s="156">
        <f ca="1">('Input Parameters'!$E$25/'Input Parameters'!$E$31)^$J1068</f>
        <v>2.8266930836918073E-3</v>
      </c>
      <c r="L1068" s="66">
        <f ca="1">$H1068*$C1068*'Input Parameters'!$E$23*K1068</f>
        <v>1.7102799750920401</v>
      </c>
      <c r="M1068" s="23">
        <f t="shared" ca="1" si="124"/>
        <v>0.48923687555725659</v>
      </c>
      <c r="N1068" s="15">
        <f ca="1">_xlfn.NORM.INV(M1068,'Input Parameters'!$E$26,'Input Parameters'!$F$26)</f>
        <v>3.3433369058359669E-2</v>
      </c>
      <c r="O1068" s="8">
        <f t="shared" ca="1" si="125"/>
        <v>0.28833366003684247</v>
      </c>
      <c r="P1068" s="29">
        <f ca="1">_xlfn.LOGNORM.INV(O1068,'Input Parameters'!$H$27,'Input Parameters'!$I$27)</f>
        <v>1.1120796942489153</v>
      </c>
      <c r="Q1068" s="10"/>
      <c r="R1068" s="15">
        <f>'Input Parameters'!$E$28</f>
        <v>12.7</v>
      </c>
      <c r="S1068" s="10">
        <f t="shared" ca="1" si="126"/>
        <v>0.55655483547704721</v>
      </c>
      <c r="T1068" s="25">
        <f ca="1">_xlfn.LOGNORM.INV(S1068,'Input Parameters'!$H$29,'Input Parameters'!$I$29)</f>
        <v>59.169240318822219</v>
      </c>
      <c r="U1068" s="10">
        <f t="shared" ca="1" si="127"/>
        <v>0.46894551421147934</v>
      </c>
      <c r="V1068" s="29">
        <f ca="1">IF('Input Parameters'!$D$30="Beta",_xlfn.BETA.INV(U1068,'Input Parameters'!$L$30,'Input Parameters'!$M$30,'Input Parameters'!$J$30,'Input Parameters'!$K$30),IF('Input Parameters'!$D$30="LogNorm",_xlfn.LOGNORM.INV(U1068,'Input Parameters'!$H$30,'Input Parameters'!$I$30)))</f>
        <v>0.96897064566105329</v>
      </c>
      <c r="W1068" s="2">
        <f ca="1">N1068+(P1068-N1068)*(1-ERF((T1068-R1068)/(2*SQRT(L1068*'Input Parameters'!$E$31))))</f>
        <v>4.636177408425686E-2</v>
      </c>
      <c r="X1068">
        <f t="shared" ca="1" si="128"/>
        <v>1</v>
      </c>
      <c r="Y1068" s="7"/>
    </row>
    <row r="1069" spans="1:25" ht="15" customHeight="1" x14ac:dyDescent="0.3">
      <c r="A1069" s="130">
        <v>1062</v>
      </c>
      <c r="B1069" s="10">
        <f t="shared" ca="1" si="120"/>
        <v>0.67400354652863226</v>
      </c>
      <c r="C1069" s="57">
        <f ca="1">_xlfn.NORM.INV(B1069,'Input Parameters'!$E$19,'Input Parameters'!$F$19)</f>
        <v>605.40910630533347</v>
      </c>
      <c r="D1069" s="10">
        <f t="shared" ca="1" si="121"/>
        <v>0.25235753786626214</v>
      </c>
      <c r="E1069" s="59">
        <f ca="1">IF(_xlfn.NORM.INV(D1069,'Input Parameters'!$E$20,'Input Parameters'!$F$20)&lt;3500,3500,IF(_xlfn.NORM.INV(D1069,'Input Parameters'!$E$20,'Input Parameters'!$F$20)&gt;5500,5500,_xlfn.NORM.INV(D1069,'Input Parameters'!$E$20,'Input Parameters'!$F$20)))</f>
        <v>4333.0374695554847</v>
      </c>
      <c r="F1069" s="10">
        <f t="shared" ca="1" si="122"/>
        <v>8.0890440982062439E-2</v>
      </c>
      <c r="G1069" s="61">
        <f ca="1">_xlfn.NORM.INV(F1069,'Input Parameters'!$E$21,'Input Parameters'!$F$21)</f>
        <v>273.85301853562652</v>
      </c>
      <c r="H1069" s="54">
        <f ca="1">EXP(E1069*(1/'Input Parameters'!$E$22-1/G1069))</f>
        <v>0.35559273143058856</v>
      </c>
      <c r="I1069" s="10">
        <f t="shared" ca="1" si="123"/>
        <v>9.6820602474693263E-2</v>
      </c>
      <c r="J1069" s="29">
        <f ca="1">_xlfn.BETA.INV(I1069,'Input Parameters'!$L$24,'Input Parameters'!$M$24,'Input Parameters'!$J$24,'Input Parameters'!$K$24)</f>
        <v>0.39430095728039977</v>
      </c>
      <c r="K1069" s="156">
        <f ca="1">('Input Parameters'!$E$25/'Input Parameters'!$E$31)^$J1069</f>
        <v>5.9099268283688666E-2</v>
      </c>
      <c r="L1069" s="66">
        <f ca="1">$H1069*$C1069*'Input Parameters'!$E$23*K1069</f>
        <v>12.722835971461572</v>
      </c>
      <c r="M1069" s="23">
        <f t="shared" ca="1" si="124"/>
        <v>0.79584171549877969</v>
      </c>
      <c r="N1069" s="15">
        <f ca="1">_xlfn.NORM.INV(M1069,'Input Parameters'!$E$26,'Input Parameters'!$F$26)</f>
        <v>5.136405438790019E-2</v>
      </c>
      <c r="O1069" s="8">
        <f t="shared" ca="1" si="125"/>
        <v>0.75093919022171074</v>
      </c>
      <c r="P1069" s="29">
        <f ca="1">_xlfn.LOGNORM.INV(O1069,'Input Parameters'!$H$27,'Input Parameters'!$I$27)</f>
        <v>1.9211469942936883</v>
      </c>
      <c r="Q1069" s="10"/>
      <c r="R1069" s="15">
        <f>'Input Parameters'!$E$28</f>
        <v>12.7</v>
      </c>
      <c r="S1069" s="10">
        <f t="shared" ca="1" si="126"/>
        <v>3.0741816375017827E-2</v>
      </c>
      <c r="T1069" s="25">
        <f ca="1">_xlfn.LOGNORM.INV(S1069,'Input Parameters'!$H$29,'Input Parameters'!$I$29)</f>
        <v>47.204108584490982</v>
      </c>
      <c r="U1069" s="10">
        <f t="shared" ca="1" si="127"/>
        <v>0.49189131724473301</v>
      </c>
      <c r="V1069" s="29">
        <f ca="1">IF('Input Parameters'!$D$30="Beta",_xlfn.BETA.INV(U1069,'Input Parameters'!$L$30,'Input Parameters'!$M$30,'Input Parameters'!$J$30,'Input Parameters'!$K$30),IF('Input Parameters'!$D$30="LogNorm",_xlfn.LOGNORM.INV(U1069,'Input Parameters'!$H$30,'Input Parameters'!$I$30)))</f>
        <v>0.99122966158521042</v>
      </c>
      <c r="W1069" s="2">
        <f ca="1">N1069+(P1069-N1069)*(1-ERF((T1069-R1069)/(2*SQRT(L1069*'Input Parameters'!$E$31))))</f>
        <v>0.97497598372216321</v>
      </c>
      <c r="X1069">
        <f t="shared" ca="1" si="128"/>
        <v>1</v>
      </c>
      <c r="Y1069" s="7"/>
    </row>
    <row r="1070" spans="1:25" ht="15" customHeight="1" x14ac:dyDescent="0.3">
      <c r="A1070" s="130">
        <v>1063</v>
      </c>
      <c r="B1070" s="10">
        <f t="shared" ca="1" si="120"/>
        <v>0.3595747290115987</v>
      </c>
      <c r="C1070" s="57">
        <f ca="1">_xlfn.NORM.INV(B1070,'Input Parameters'!$E$19,'Input Parameters'!$F$19)</f>
        <v>536.91415864422618</v>
      </c>
      <c r="D1070" s="10">
        <f t="shared" ca="1" si="121"/>
        <v>0.92331970125435825</v>
      </c>
      <c r="E1070" s="59">
        <f ca="1">IF(_xlfn.NORM.INV(D1070,'Input Parameters'!$E$20,'Input Parameters'!$F$20)&lt;3500,3500,IF(_xlfn.NORM.INV(D1070,'Input Parameters'!$E$20,'Input Parameters'!$F$20)&gt;5500,5500,_xlfn.NORM.INV(D1070,'Input Parameters'!$E$20,'Input Parameters'!$F$20)))</f>
        <v>5500</v>
      </c>
      <c r="F1070" s="10">
        <f t="shared" ca="1" si="122"/>
        <v>0.61153286299676746</v>
      </c>
      <c r="G1070" s="61">
        <f ca="1">_xlfn.NORM.INV(F1070,'Input Parameters'!$E$21,'Input Parameters'!$F$21)</f>
        <v>287.07686723942123</v>
      </c>
      <c r="H1070" s="54">
        <f ca="1">EXP(E1070*(1/'Input Parameters'!$E$22-1/G1070))</f>
        <v>0.67888688908355022</v>
      </c>
      <c r="I1070" s="10">
        <f t="shared" ca="1" si="123"/>
        <v>3.1985921653978733E-2</v>
      </c>
      <c r="J1070" s="29">
        <f ca="1">_xlfn.BETA.INV(I1070,'Input Parameters'!$L$24,'Input Parameters'!$M$24,'Input Parameters'!$J$24,'Input Parameters'!$K$24)</f>
        <v>0.31002755931736181</v>
      </c>
      <c r="K1070" s="156">
        <f ca="1">('Input Parameters'!$E$25/'Input Parameters'!$E$31)^$J1070</f>
        <v>0.10817581127175711</v>
      </c>
      <c r="L1070" s="66">
        <f ca="1">$H1070*$C1070*'Input Parameters'!$E$23*K1070</f>
        <v>39.430514058412527</v>
      </c>
      <c r="M1070" s="23">
        <f t="shared" ca="1" si="124"/>
        <v>0.7254489337003891</v>
      </c>
      <c r="N1070" s="15">
        <f ca="1">_xlfn.NORM.INV(M1070,'Input Parameters'!$E$26,'Input Parameters'!$F$26)</f>
        <v>4.6581228148955975E-2</v>
      </c>
      <c r="O1070" s="8">
        <f t="shared" ca="1" si="125"/>
        <v>0.69963681299245095</v>
      </c>
      <c r="P1070" s="29">
        <f ca="1">_xlfn.LOGNORM.INV(O1070,'Input Parameters'!$H$27,'Input Parameters'!$I$27)</f>
        <v>1.7945430549502908</v>
      </c>
      <c r="Q1070" s="10"/>
      <c r="R1070" s="15">
        <f>'Input Parameters'!$E$28</f>
        <v>12.7</v>
      </c>
      <c r="S1070" s="10">
        <f t="shared" ca="1" si="126"/>
        <v>0.34851171240670598</v>
      </c>
      <c r="T1070" s="25">
        <f ca="1">_xlfn.LOGNORM.INV(S1070,'Input Parameters'!$H$29,'Input Parameters'!$I$29)</f>
        <v>55.741191834162166</v>
      </c>
      <c r="U1070" s="10">
        <f t="shared" ca="1" si="127"/>
        <v>0.7405999601234744</v>
      </c>
      <c r="V1070" s="29">
        <f ca="1">IF('Input Parameters'!$D$30="Beta",_xlfn.BETA.INV(U1070,'Input Parameters'!$L$30,'Input Parameters'!$M$30,'Input Parameters'!$J$30,'Input Parameters'!$K$30),IF('Input Parameters'!$D$30="LogNorm",_xlfn.LOGNORM.INV(U1070,'Input Parameters'!$H$30,'Input Parameters'!$I$30)))</f>
        <v>1.288704047658789</v>
      </c>
      <c r="W1070" s="2">
        <f ca="1">N1070+(P1070-N1070)*(1-ERF((T1070-R1070)/(2*SQRT(L1070*'Input Parameters'!$E$31))))</f>
        <v>1.1441351313376695</v>
      </c>
      <c r="X1070">
        <f t="shared" ca="1" si="128"/>
        <v>1</v>
      </c>
      <c r="Y1070" s="7"/>
    </row>
    <row r="1071" spans="1:25" ht="15" customHeight="1" x14ac:dyDescent="0.3">
      <c r="A1071" s="130">
        <v>1064</v>
      </c>
      <c r="B1071" s="10">
        <f t="shared" ca="1" si="120"/>
        <v>0.22944944697143577</v>
      </c>
      <c r="C1071" s="57">
        <f ca="1">_xlfn.NORM.INV(B1071,'Input Parameters'!$E$19,'Input Parameters'!$F$19)</f>
        <v>504.71412907890641</v>
      </c>
      <c r="D1071" s="10">
        <f t="shared" ca="1" si="121"/>
        <v>9.3182950364408934E-2</v>
      </c>
      <c r="E1071" s="59">
        <f ca="1">IF(_xlfn.NORM.INV(D1071,'Input Parameters'!$E$20,'Input Parameters'!$F$20)&lt;3500,3500,IF(_xlfn.NORM.INV(D1071,'Input Parameters'!$E$20,'Input Parameters'!$F$20)&gt;5500,5500,_xlfn.NORM.INV(D1071,'Input Parameters'!$E$20,'Input Parameters'!$F$20)))</f>
        <v>3875.0155357759063</v>
      </c>
      <c r="F1071" s="10">
        <f t="shared" ca="1" si="122"/>
        <v>0.96380087097391298</v>
      </c>
      <c r="G1071" s="61">
        <f ca="1">_xlfn.NORM.INV(F1071,'Input Parameters'!$E$21,'Input Parameters'!$F$21)</f>
        <v>298.97131985283215</v>
      </c>
      <c r="H1071" s="54">
        <f ca="1">EXP(E1071*(1/'Input Parameters'!$E$22-1/G1071))</f>
        <v>1.3023203765486762</v>
      </c>
      <c r="I1071" s="10">
        <f t="shared" ca="1" si="123"/>
        <v>0.15511444118177542</v>
      </c>
      <c r="J1071" s="29">
        <f ca="1">_xlfn.BETA.INV(I1071,'Input Parameters'!$L$24,'Input Parameters'!$M$24,'Input Parameters'!$J$24,'Input Parameters'!$K$24)</f>
        <v>0.44026185685557856</v>
      </c>
      <c r="K1071" s="156">
        <f ca="1">('Input Parameters'!$E$25/'Input Parameters'!$E$31)^$J1071</f>
        <v>4.2500499835475103E-2</v>
      </c>
      <c r="L1071" s="66">
        <f ca="1">$H1071*$C1071*'Input Parameters'!$E$23*K1071</f>
        <v>27.935557063443021</v>
      </c>
      <c r="M1071" s="23">
        <f t="shared" ca="1" si="124"/>
        <v>2.5994084892621783E-2</v>
      </c>
      <c r="N1071" s="15">
        <f ca="1">_xlfn.NORM.INV(M1071,'Input Parameters'!$E$26,'Input Parameters'!$F$26)</f>
        <v>-6.8078656627108131E-3</v>
      </c>
      <c r="O1071" s="8">
        <f t="shared" ca="1" si="125"/>
        <v>0.64395059982587277</v>
      </c>
      <c r="P1071" s="29">
        <f ca="1">_xlfn.LOGNORM.INV(O1071,'Input Parameters'!$H$27,'Input Parameters'!$I$27)</f>
        <v>1.6761151478993617</v>
      </c>
      <c r="Q1071" s="10"/>
      <c r="R1071" s="15">
        <f>'Input Parameters'!$E$28</f>
        <v>12.7</v>
      </c>
      <c r="S1071" s="10">
        <f t="shared" ca="1" si="126"/>
        <v>0.9247346858726252</v>
      </c>
      <c r="T1071" s="25">
        <f ca="1">_xlfn.LOGNORM.INV(S1071,'Input Parameters'!$H$29,'Input Parameters'!$I$29)</f>
        <v>68.432152455891128</v>
      </c>
      <c r="U1071" s="10">
        <f t="shared" ca="1" si="127"/>
        <v>0.5609739710206062</v>
      </c>
      <c r="V1071" s="29">
        <f ca="1">IF('Input Parameters'!$D$30="Beta",_xlfn.BETA.INV(U1071,'Input Parameters'!$L$30,'Input Parameters'!$M$30,'Input Parameters'!$J$30,'Input Parameters'!$K$30),IF('Input Parameters'!$D$30="LogNorm",_xlfn.LOGNORM.INV(U1071,'Input Parameters'!$H$30,'Input Parameters'!$I$30)))</f>
        <v>1.0615337608154956</v>
      </c>
      <c r="W1071" s="2">
        <f ca="1">N1071+(P1071-N1071)*(1-ERF((T1071-R1071)/(2*SQRT(L1071*'Input Parameters'!$E$31))))</f>
        <v>0.76044110821736388</v>
      </c>
      <c r="X1071">
        <f t="shared" ca="1" si="128"/>
        <v>1</v>
      </c>
      <c r="Y1071" s="7"/>
    </row>
    <row r="1072" spans="1:25" ht="15" customHeight="1" x14ac:dyDescent="0.3">
      <c r="A1072" s="130">
        <v>1065</v>
      </c>
      <c r="B1072" s="10">
        <f t="shared" ca="1" si="120"/>
        <v>0.67152006517848228</v>
      </c>
      <c r="C1072" s="57">
        <f ca="1">_xlfn.NORM.INV(B1072,'Input Parameters'!$E$19,'Input Parameters'!$F$19)</f>
        <v>604.82766753275075</v>
      </c>
      <c r="D1072" s="10">
        <f t="shared" ca="1" si="121"/>
        <v>0.14562136130589265</v>
      </c>
      <c r="E1072" s="59">
        <f ca="1">IF(_xlfn.NORM.INV(D1072,'Input Parameters'!$E$20,'Input Parameters'!$F$20)&lt;3500,3500,IF(_xlfn.NORM.INV(D1072,'Input Parameters'!$E$20,'Input Parameters'!$F$20)&gt;5500,5500,_xlfn.NORM.INV(D1072,'Input Parameters'!$E$20,'Input Parameters'!$F$20)))</f>
        <v>4061.2204589264447</v>
      </c>
      <c r="F1072" s="10">
        <f t="shared" ca="1" si="122"/>
        <v>0.97078343863174144</v>
      </c>
      <c r="G1072" s="61">
        <f ca="1">_xlfn.NORM.INV(F1072,'Input Parameters'!$E$21,'Input Parameters'!$F$21)</f>
        <v>299.72453459390158</v>
      </c>
      <c r="H1072" s="54">
        <f ca="1">EXP(E1072*(1/'Input Parameters'!$E$22-1/G1072))</f>
        <v>1.364758430441241</v>
      </c>
      <c r="I1072" s="10">
        <f t="shared" ca="1" si="123"/>
        <v>0.36888888259931518</v>
      </c>
      <c r="J1072" s="29">
        <f ca="1">_xlfn.BETA.INV(I1072,'Input Parameters'!$L$24,'Input Parameters'!$M$24,'Input Parameters'!$J$24,'Input Parameters'!$K$24)</f>
        <v>0.55251157077385882</v>
      </c>
      <c r="K1072" s="156">
        <f ca="1">('Input Parameters'!$E$25/'Input Parameters'!$E$31)^$J1072</f>
        <v>1.8997115590648598E-2</v>
      </c>
      <c r="L1072" s="66">
        <f ca="1">$H1072*$C1072*'Input Parameters'!$E$23*K1072</f>
        <v>15.681048588952388</v>
      </c>
      <c r="M1072" s="23">
        <f t="shared" ca="1" si="124"/>
        <v>0.6453018874096389</v>
      </c>
      <c r="N1072" s="15">
        <f ca="1">_xlfn.NORM.INV(M1072,'Input Parameters'!$E$26,'Input Parameters'!$F$26)</f>
        <v>4.1826009115221982E-2</v>
      </c>
      <c r="O1072" s="8">
        <f t="shared" ca="1" si="125"/>
        <v>0.30304208936494703</v>
      </c>
      <c r="P1072" s="29">
        <f ca="1">_xlfn.LOGNORM.INV(O1072,'Input Parameters'!$H$27,'Input Parameters'!$I$27)</f>
        <v>1.1332316041333521</v>
      </c>
      <c r="Q1072" s="10"/>
      <c r="R1072" s="15">
        <f>'Input Parameters'!$E$28</f>
        <v>12.7</v>
      </c>
      <c r="S1072" s="10">
        <f t="shared" ca="1" si="126"/>
        <v>0.23400690623704956</v>
      </c>
      <c r="T1072" s="25">
        <f ca="1">_xlfn.LOGNORM.INV(S1072,'Input Parameters'!$H$29,'Input Parameters'!$I$29)</f>
        <v>53.675342944081642</v>
      </c>
      <c r="U1072" s="10">
        <f t="shared" ca="1" si="127"/>
        <v>0.50716289860548014</v>
      </c>
      <c r="V1072" s="29">
        <f ca="1">IF('Input Parameters'!$D$30="Beta",_xlfn.BETA.INV(U1072,'Input Parameters'!$L$30,'Input Parameters'!$M$30,'Input Parameters'!$J$30,'Input Parameters'!$K$30),IF('Input Parameters'!$D$30="LogNorm",_xlfn.LOGNORM.INV(U1072,'Input Parameters'!$H$30,'Input Parameters'!$I$30)))</f>
        <v>1.0063073390160648</v>
      </c>
      <c r="W1072" s="2">
        <f ca="1">N1072+(P1072-N1072)*(1-ERF((T1072-R1072)/(2*SQRT(L1072*'Input Parameters'!$E$31))))</f>
        <v>0.54863664886334984</v>
      </c>
      <c r="X1072">
        <f t="shared" ca="1" si="128"/>
        <v>1</v>
      </c>
      <c r="Y1072" s="7"/>
    </row>
    <row r="1073" spans="1:25" ht="15" customHeight="1" x14ac:dyDescent="0.3">
      <c r="A1073" s="130">
        <v>1066</v>
      </c>
      <c r="B1073" s="10">
        <f t="shared" ca="1" si="120"/>
        <v>0.5833759975469085</v>
      </c>
      <c r="C1073" s="57">
        <f ca="1">_xlfn.NORM.INV(B1073,'Input Parameters'!$E$19,'Input Parameters'!$F$19)</f>
        <v>585.09043843566201</v>
      </c>
      <c r="D1073" s="10">
        <f t="shared" ca="1" si="121"/>
        <v>0.76977658354251155</v>
      </c>
      <c r="E1073" s="59">
        <f ca="1">IF(_xlfn.NORM.INV(D1073,'Input Parameters'!$E$20,'Input Parameters'!$F$20)&lt;3500,3500,IF(_xlfn.NORM.INV(D1073,'Input Parameters'!$E$20,'Input Parameters'!$F$20)&gt;5500,5500,_xlfn.NORM.INV(D1073,'Input Parameters'!$E$20,'Input Parameters'!$F$20)))</f>
        <v>5316.6778923148895</v>
      </c>
      <c r="F1073" s="10">
        <f t="shared" ca="1" si="122"/>
        <v>0.53189205070687284</v>
      </c>
      <c r="G1073" s="61">
        <f ca="1">_xlfn.NORM.INV(F1073,'Input Parameters'!$E$21,'Input Parameters'!$F$21)</f>
        <v>285.47901106721793</v>
      </c>
      <c r="H1073" s="54">
        <f ca="1">EXP(E1073*(1/'Input Parameters'!$E$22-1/G1073))</f>
        <v>0.61999107876634152</v>
      </c>
      <c r="I1073" s="10">
        <f t="shared" ca="1" si="123"/>
        <v>0.72048738091792264</v>
      </c>
      <c r="J1073" s="29">
        <f ca="1">_xlfn.BETA.INV(I1073,'Input Parameters'!$L$24,'Input Parameters'!$M$24,'Input Parameters'!$J$24,'Input Parameters'!$K$24)</f>
        <v>0.69776404669138348</v>
      </c>
      <c r="K1073" s="156">
        <f ca="1">('Input Parameters'!$E$25/'Input Parameters'!$E$31)^$J1073</f>
        <v>6.701367353889833E-3</v>
      </c>
      <c r="L1073" s="66">
        <f ca="1">$H1073*$C1073*'Input Parameters'!$E$23*K1073</f>
        <v>2.430926717869367</v>
      </c>
      <c r="M1073" s="23">
        <f t="shared" ca="1" si="124"/>
        <v>0.75851814443742138</v>
      </c>
      <c r="N1073" s="15">
        <f ca="1">_xlfn.NORM.INV(M1073,'Input Parameters'!$E$26,'Input Parameters'!$F$26)</f>
        <v>4.873241977346586E-2</v>
      </c>
      <c r="O1073" s="8">
        <f t="shared" ca="1" si="125"/>
        <v>5.2470926321798617E-2</v>
      </c>
      <c r="P1073" s="29">
        <f ca="1">_xlfn.LOGNORM.INV(O1073,'Input Parameters'!$H$27,'Input Parameters'!$I$27)</f>
        <v>0.69482682745854385</v>
      </c>
      <c r="Q1073" s="10"/>
      <c r="R1073" s="15">
        <f>'Input Parameters'!$E$28</f>
        <v>12.7</v>
      </c>
      <c r="S1073" s="10">
        <f t="shared" ca="1" si="126"/>
        <v>0.4172747396905806</v>
      </c>
      <c r="T1073" s="25">
        <f ca="1">_xlfn.LOGNORM.INV(S1073,'Input Parameters'!$H$29,'Input Parameters'!$I$29)</f>
        <v>56.882145665564842</v>
      </c>
      <c r="U1073" s="10">
        <f t="shared" ca="1" si="127"/>
        <v>0.77410609564654376</v>
      </c>
      <c r="V1073" s="29">
        <f ca="1">IF('Input Parameters'!$D$30="Beta",_xlfn.BETA.INV(U1073,'Input Parameters'!$L$30,'Input Parameters'!$M$30,'Input Parameters'!$J$30,'Input Parameters'!$K$30),IF('Input Parameters'!$D$30="LogNorm",_xlfn.LOGNORM.INV(U1073,'Input Parameters'!$H$30,'Input Parameters'!$I$30)))</f>
        <v>1.3443725368518753</v>
      </c>
      <c r="W1073" s="2">
        <f ca="1">N1073+(P1073-N1073)*(1-ERF((T1073-R1073)/(2*SQRT(L1073*'Input Parameters'!$E$31))))</f>
        <v>7.7868494148690806E-2</v>
      </c>
      <c r="X1073">
        <f t="shared" ca="1" si="128"/>
        <v>1</v>
      </c>
      <c r="Y1073" s="7"/>
    </row>
    <row r="1074" spans="1:25" ht="15" customHeight="1" x14ac:dyDescent="0.3">
      <c r="A1074" s="130">
        <v>1067</v>
      </c>
      <c r="B1074" s="10">
        <f t="shared" ca="1" si="120"/>
        <v>0.72789301367696113</v>
      </c>
      <c r="C1074" s="57">
        <f ca="1">_xlfn.NORM.INV(B1074,'Input Parameters'!$E$19,'Input Parameters'!$F$19)</f>
        <v>618.54527985942605</v>
      </c>
      <c r="D1074" s="10">
        <f t="shared" ca="1" si="121"/>
        <v>0.27192234889669609</v>
      </c>
      <c r="E1074" s="59">
        <f ca="1">IF(_xlfn.NORM.INV(D1074,'Input Parameters'!$E$20,'Input Parameters'!$F$20)&lt;3500,3500,IF(_xlfn.NORM.INV(D1074,'Input Parameters'!$E$20,'Input Parameters'!$F$20)&gt;5500,5500,_xlfn.NORM.INV(D1074,'Input Parameters'!$E$20,'Input Parameters'!$F$20)))</f>
        <v>4375.0934451553994</v>
      </c>
      <c r="F1074" s="10">
        <f t="shared" ca="1" si="122"/>
        <v>0.65240120693816672</v>
      </c>
      <c r="G1074" s="61">
        <f ca="1">_xlfn.NORM.INV(F1074,'Input Parameters'!$E$21,'Input Parameters'!$F$21)</f>
        <v>287.92963744546057</v>
      </c>
      <c r="H1074" s="54">
        <f ca="1">EXP(E1074*(1/'Input Parameters'!$E$22-1/G1074))</f>
        <v>0.76878071614952626</v>
      </c>
      <c r="I1074" s="10">
        <f t="shared" ca="1" si="123"/>
        <v>0.80351125534211332</v>
      </c>
      <c r="J1074" s="29">
        <f ca="1">_xlfn.BETA.INV(I1074,'Input Parameters'!$L$24,'Input Parameters'!$M$24,'Input Parameters'!$J$24,'Input Parameters'!$K$24)</f>
        <v>0.73649958566993012</v>
      </c>
      <c r="K1074" s="156">
        <f ca="1">('Input Parameters'!$E$25/'Input Parameters'!$E$31)^$J1074</f>
        <v>5.0755776985339091E-3</v>
      </c>
      <c r="L1074" s="66">
        <f ca="1">$H1074*$C1074*'Input Parameters'!$E$23*K1074</f>
        <v>2.4135675528378195</v>
      </c>
      <c r="M1074" s="23">
        <f t="shared" ca="1" si="124"/>
        <v>0.15259493209865771</v>
      </c>
      <c r="N1074" s="15">
        <f ca="1">_xlfn.NORM.INV(M1074,'Input Parameters'!$E$26,'Input Parameters'!$F$26)</f>
        <v>1.2467284595369305E-2</v>
      </c>
      <c r="O1074" s="8">
        <f t="shared" ca="1" si="125"/>
        <v>0.25534949612110547</v>
      </c>
      <c r="P1074" s="29">
        <f ca="1">_xlfn.LOGNORM.INV(O1074,'Input Parameters'!$H$27,'Input Parameters'!$I$27)</f>
        <v>1.0641924351862264</v>
      </c>
      <c r="Q1074" s="10"/>
      <c r="R1074" s="15">
        <f>'Input Parameters'!$E$28</f>
        <v>12.7</v>
      </c>
      <c r="S1074" s="10">
        <f t="shared" ca="1" si="126"/>
        <v>0.41704138359481102</v>
      </c>
      <c r="T1074" s="25">
        <f ca="1">_xlfn.LOGNORM.INV(S1074,'Input Parameters'!$H$29,'Input Parameters'!$I$29)</f>
        <v>56.878327565178822</v>
      </c>
      <c r="U1074" s="10">
        <f t="shared" ca="1" si="127"/>
        <v>0.28745777516007265</v>
      </c>
      <c r="V1074" s="29">
        <f ca="1">IF('Input Parameters'!$D$30="Beta",_xlfn.BETA.INV(U1074,'Input Parameters'!$L$30,'Input Parameters'!$M$30,'Input Parameters'!$J$30,'Input Parameters'!$K$30),IF('Input Parameters'!$D$30="LogNorm",_xlfn.LOGNORM.INV(U1074,'Input Parameters'!$H$30,'Input Parameters'!$I$30)))</f>
        <v>0.80095310284854349</v>
      </c>
      <c r="W1074" s="2">
        <f ca="1">N1074+(P1074-N1074)*(1-ERF((T1074-R1074)/(2*SQRT(L1074*'Input Parameters'!$E$31))))</f>
        <v>5.9109934051992746E-2</v>
      </c>
      <c r="X1074">
        <f t="shared" ca="1" si="128"/>
        <v>1</v>
      </c>
      <c r="Y1074" s="7"/>
    </row>
    <row r="1075" spans="1:25" ht="15" customHeight="1" x14ac:dyDescent="0.3">
      <c r="A1075" s="130">
        <v>1068</v>
      </c>
      <c r="B1075" s="10">
        <f t="shared" ca="1" si="120"/>
        <v>0.76425192392890484</v>
      </c>
      <c r="C1075" s="57">
        <f ca="1">_xlfn.NORM.INV(B1075,'Input Parameters'!$E$19,'Input Parameters'!$F$19)</f>
        <v>628.14395858340845</v>
      </c>
      <c r="D1075" s="10">
        <f t="shared" ca="1" si="121"/>
        <v>0.48463651506370153</v>
      </c>
      <c r="E1075" s="59">
        <f ca="1">IF(_xlfn.NORM.INV(D1075,'Input Parameters'!$E$20,'Input Parameters'!$F$20)&lt;3500,3500,IF(_xlfn.NORM.INV(D1075,'Input Parameters'!$E$20,'Input Parameters'!$F$20)&gt;5500,5500,_xlfn.NORM.INV(D1075,'Input Parameters'!$E$20,'Input Parameters'!$F$20)))</f>
        <v>4773.0359512769328</v>
      </c>
      <c r="F1075" s="10">
        <f t="shared" ca="1" si="122"/>
        <v>0.1568185709613904</v>
      </c>
      <c r="G1075" s="61">
        <f ca="1">_xlfn.NORM.INV(F1075,'Input Parameters'!$E$21,'Input Parameters'!$F$21)</f>
        <v>276.93011037035564</v>
      </c>
      <c r="H1075" s="54">
        <f ca="1">EXP(E1075*(1/'Input Parameters'!$E$22-1/G1075))</f>
        <v>0.38856286399208795</v>
      </c>
      <c r="I1075" s="10">
        <f t="shared" ca="1" si="123"/>
        <v>0.62008467542609791</v>
      </c>
      <c r="J1075" s="29">
        <f ca="1">_xlfn.BETA.INV(I1075,'Input Parameters'!$L$24,'Input Parameters'!$M$24,'Input Parameters'!$J$24,'Input Parameters'!$K$24)</f>
        <v>0.6555478052877769</v>
      </c>
      <c r="K1075" s="156">
        <f ca="1">('Input Parameters'!$E$25/'Input Parameters'!$E$31)^$J1075</f>
        <v>9.0716286343898445E-3</v>
      </c>
      <c r="L1075" s="66">
        <f ca="1">$H1075*$C1075*'Input Parameters'!$E$23*K1075</f>
        <v>2.2141433853649306</v>
      </c>
      <c r="M1075" s="23">
        <f t="shared" ca="1" si="124"/>
        <v>0.53582125696559013</v>
      </c>
      <c r="N1075" s="15">
        <f ca="1">_xlfn.NORM.INV(M1075,'Input Parameters'!$E$26,'Input Parameters'!$F$26)</f>
        <v>3.588814299099282E-2</v>
      </c>
      <c r="O1075" s="8">
        <f t="shared" ca="1" si="125"/>
        <v>0.4908892531282224</v>
      </c>
      <c r="P1075" s="29">
        <f ca="1">_xlfn.LOGNORM.INV(O1075,'Input Parameters'!$H$27,'Input Parameters'!$I$27)</f>
        <v>1.4093203476126996</v>
      </c>
      <c r="Q1075" s="10"/>
      <c r="R1075" s="15">
        <f>'Input Parameters'!$E$28</f>
        <v>12.7</v>
      </c>
      <c r="S1075" s="10">
        <f t="shared" ca="1" si="126"/>
        <v>0.43168483103971189</v>
      </c>
      <c r="T1075" s="25">
        <f ca="1">_xlfn.LOGNORM.INV(S1075,'Input Parameters'!$H$29,'Input Parameters'!$I$29)</f>
        <v>57.11754657948569</v>
      </c>
      <c r="U1075" s="10">
        <f t="shared" ca="1" si="127"/>
        <v>0.35912991001209116</v>
      </c>
      <c r="V1075" s="29">
        <f ca="1">IF('Input Parameters'!$D$30="Beta",_xlfn.BETA.INV(U1075,'Input Parameters'!$L$30,'Input Parameters'!$M$30,'Input Parameters'!$J$30,'Input Parameters'!$K$30),IF('Input Parameters'!$D$30="LogNorm",_xlfn.LOGNORM.INV(U1075,'Input Parameters'!$H$30,'Input Parameters'!$I$30)))</f>
        <v>0.86669564069081284</v>
      </c>
      <c r="W1075" s="2">
        <f ca="1">N1075+(P1075-N1075)*(1-ERF((T1075-R1075)/(2*SQRT(L1075*'Input Parameters'!$E$31))))</f>
        <v>8.3675134010937069E-2</v>
      </c>
      <c r="X1075">
        <f t="shared" ca="1" si="128"/>
        <v>1</v>
      </c>
      <c r="Y1075" s="7"/>
    </row>
    <row r="1076" spans="1:25" ht="15" customHeight="1" x14ac:dyDescent="0.3">
      <c r="A1076" s="130">
        <v>1069</v>
      </c>
      <c r="B1076" s="10">
        <f t="shared" ca="1" si="120"/>
        <v>0.56166053245527958</v>
      </c>
      <c r="C1076" s="57">
        <f ca="1">_xlfn.NORM.INV(B1076,'Input Parameters'!$E$19,'Input Parameters'!$F$19)</f>
        <v>580.41276143738799</v>
      </c>
      <c r="D1076" s="10">
        <f t="shared" ca="1" si="121"/>
        <v>0.53468352805617925</v>
      </c>
      <c r="E1076" s="59">
        <f ca="1">IF(_xlfn.NORM.INV(D1076,'Input Parameters'!$E$20,'Input Parameters'!$F$20)&lt;3500,3500,IF(_xlfn.NORM.INV(D1076,'Input Parameters'!$E$20,'Input Parameters'!$F$20)&gt;5500,5500,_xlfn.NORM.INV(D1076,'Input Parameters'!$E$20,'Input Parameters'!$F$20)))</f>
        <v>4860.9339650367683</v>
      </c>
      <c r="F1076" s="10">
        <f t="shared" ca="1" si="122"/>
        <v>0.60898738917509088</v>
      </c>
      <c r="G1076" s="61">
        <f ca="1">_xlfn.NORM.INV(F1076,'Input Parameters'!$E$21,'Input Parameters'!$F$21)</f>
        <v>287.02471102944128</v>
      </c>
      <c r="H1076" s="54">
        <f ca="1">EXP(E1076*(1/'Input Parameters'!$E$22-1/G1076))</f>
        <v>0.70795435465089096</v>
      </c>
      <c r="I1076" s="10">
        <f t="shared" ca="1" si="123"/>
        <v>0.20632653464122563</v>
      </c>
      <c r="J1076" s="29">
        <f ca="1">_xlfn.BETA.INV(I1076,'Input Parameters'!$L$24,'Input Parameters'!$M$24,'Input Parameters'!$J$24,'Input Parameters'!$K$24)</f>
        <v>0.4723567235546588</v>
      </c>
      <c r="K1076" s="156">
        <f ca="1">('Input Parameters'!$E$25/'Input Parameters'!$E$31)^$J1076</f>
        <v>3.3760172477865551E-2</v>
      </c>
      <c r="L1076" s="66">
        <f ca="1">$H1076*$C1076*'Input Parameters'!$E$23*K1076</f>
        <v>13.872248720530839</v>
      </c>
      <c r="M1076" s="23">
        <f t="shared" ca="1" si="124"/>
        <v>0.79998398249322811</v>
      </c>
      <c r="N1076" s="15">
        <f ca="1">_xlfn.NORM.INV(M1076,'Input Parameters'!$E$26,'Input Parameters'!$F$26)</f>
        <v>5.16728444575493E-2</v>
      </c>
      <c r="O1076" s="8">
        <f t="shared" ca="1" si="125"/>
        <v>0.64655177221618054</v>
      </c>
      <c r="P1076" s="29">
        <f ca="1">_xlfn.LOGNORM.INV(O1076,'Input Parameters'!$H$27,'Input Parameters'!$I$27)</f>
        <v>1.6813055023016765</v>
      </c>
      <c r="Q1076" s="10"/>
      <c r="R1076" s="15">
        <f>'Input Parameters'!$E$28</f>
        <v>12.7</v>
      </c>
      <c r="S1076" s="10">
        <f t="shared" ca="1" si="126"/>
        <v>4.3401545212504167E-2</v>
      </c>
      <c r="T1076" s="25">
        <f ca="1">_xlfn.LOGNORM.INV(S1076,'Input Parameters'!$H$29,'Input Parameters'!$I$29)</f>
        <v>48.04620836799787</v>
      </c>
      <c r="U1076" s="10">
        <f t="shared" ca="1" si="127"/>
        <v>0.8212450280455531</v>
      </c>
      <c r="V1076" s="29">
        <f ca="1">IF('Input Parameters'!$D$30="Beta",_xlfn.BETA.INV(U1076,'Input Parameters'!$L$30,'Input Parameters'!$M$30,'Input Parameters'!$J$30,'Input Parameters'!$K$30),IF('Input Parameters'!$D$30="LogNorm",_xlfn.LOGNORM.INV(U1076,'Input Parameters'!$H$30,'Input Parameters'!$I$30)))</f>
        <v>1.4362739347566109</v>
      </c>
      <c r="W1076" s="2">
        <f ca="1">N1076+(P1076-N1076)*(1-ERF((T1076-R1076)/(2*SQRT(L1076*'Input Parameters'!$E$31))))</f>
        <v>0.87005668178834827</v>
      </c>
      <c r="X1076">
        <f t="shared" ca="1" si="128"/>
        <v>1</v>
      </c>
      <c r="Y1076" s="7"/>
    </row>
    <row r="1077" spans="1:25" ht="15" customHeight="1" x14ac:dyDescent="0.3">
      <c r="A1077" s="130">
        <v>1070</v>
      </c>
      <c r="B1077" s="10">
        <f t="shared" ca="1" si="120"/>
        <v>5.9267082653177705E-2</v>
      </c>
      <c r="C1077" s="57">
        <f ca="1">_xlfn.NORM.INV(B1077,'Input Parameters'!$E$19,'Input Parameters'!$F$19)</f>
        <v>435.39922962155799</v>
      </c>
      <c r="D1077" s="10">
        <f t="shared" ca="1" si="121"/>
        <v>0.30226435987105271</v>
      </c>
      <c r="E1077" s="59">
        <f ca="1">IF(_xlfn.NORM.INV(D1077,'Input Parameters'!$E$20,'Input Parameters'!$F$20)&lt;3500,3500,IF(_xlfn.NORM.INV(D1077,'Input Parameters'!$E$20,'Input Parameters'!$F$20)&gt;5500,5500,_xlfn.NORM.INV(D1077,'Input Parameters'!$E$20,'Input Parameters'!$F$20)))</f>
        <v>4437.4706799073501</v>
      </c>
      <c r="F1077" s="10">
        <f t="shared" ca="1" si="122"/>
        <v>0.45531394533405256</v>
      </c>
      <c r="G1077" s="61">
        <f ca="1">_xlfn.NORM.INV(F1077,'Input Parameters'!$E$21,'Input Parameters'!$F$21)</f>
        <v>283.96774181838367</v>
      </c>
      <c r="H1077" s="54">
        <f ca="1">EXP(E1077*(1/'Input Parameters'!$E$22-1/G1077))</f>
        <v>0.61771963341842018</v>
      </c>
      <c r="I1077" s="10">
        <f t="shared" ca="1" si="123"/>
        <v>0.39459620789717076</v>
      </c>
      <c r="J1077" s="29">
        <f ca="1">_xlfn.BETA.INV(I1077,'Input Parameters'!$L$24,'Input Parameters'!$M$24,'Input Parameters'!$J$24,'Input Parameters'!$K$24)</f>
        <v>0.56361406633213107</v>
      </c>
      <c r="K1077" s="156">
        <f ca="1">('Input Parameters'!$E$25/'Input Parameters'!$E$31)^$J1077</f>
        <v>1.7542787115347187E-2</v>
      </c>
      <c r="L1077" s="66">
        <f ca="1">$H1077*$C1077*'Input Parameters'!$E$23*K1077</f>
        <v>4.7182142127088129</v>
      </c>
      <c r="M1077" s="23">
        <f t="shared" ca="1" si="124"/>
        <v>0.16731755233771417</v>
      </c>
      <c r="N1077" s="15">
        <f ca="1">_xlfn.NORM.INV(M1077,'Input Parameters'!$E$26,'Input Parameters'!$F$26)</f>
        <v>1.3738785366800739E-2</v>
      </c>
      <c r="O1077" s="8">
        <f t="shared" ca="1" si="125"/>
        <v>0.59192582658628901</v>
      </c>
      <c r="P1077" s="29">
        <f ca="1">_xlfn.LOGNORM.INV(O1077,'Input Parameters'!$H$27,'Input Parameters'!$I$27)</f>
        <v>1.5778658477863579</v>
      </c>
      <c r="Q1077" s="10"/>
      <c r="R1077" s="15">
        <f>'Input Parameters'!$E$28</f>
        <v>12.7</v>
      </c>
      <c r="S1077" s="10">
        <f t="shared" ca="1" si="126"/>
        <v>0.47013530304372164</v>
      </c>
      <c r="T1077" s="25">
        <f ca="1">_xlfn.LOGNORM.INV(S1077,'Input Parameters'!$H$29,'Input Parameters'!$I$29)</f>
        <v>57.744000084724675</v>
      </c>
      <c r="U1077" s="10">
        <f t="shared" ca="1" si="127"/>
        <v>0.50180007858431308</v>
      </c>
      <c r="V1077" s="29">
        <f ca="1">IF('Input Parameters'!$D$30="Beta",_xlfn.BETA.INV(U1077,'Input Parameters'!$L$30,'Input Parameters'!$M$30,'Input Parameters'!$J$30,'Input Parameters'!$K$30),IF('Input Parameters'!$D$30="LogNorm",_xlfn.LOGNORM.INV(U1077,'Input Parameters'!$H$30,'Input Parameters'!$I$30)))</f>
        <v>1.0009866131513145</v>
      </c>
      <c r="W1077" s="2">
        <f ca="1">N1077+(P1077-N1077)*(1-ERF((T1077-R1077)/(2*SQRT(L1077*'Input Parameters'!$E$31))))</f>
        <v>0.23671622548091162</v>
      </c>
      <c r="X1077">
        <f t="shared" ca="1" si="128"/>
        <v>1</v>
      </c>
      <c r="Y1077" s="7"/>
    </row>
    <row r="1078" spans="1:25" ht="15" customHeight="1" x14ac:dyDescent="0.3">
      <c r="A1078" s="130">
        <v>1071</v>
      </c>
      <c r="B1078" s="10">
        <f t="shared" ca="1" si="120"/>
        <v>0.71267049292579032</v>
      </c>
      <c r="C1078" s="57">
        <f ca="1">_xlfn.NORM.INV(B1078,'Input Parameters'!$E$19,'Input Parameters'!$F$19)</f>
        <v>614.72167134063295</v>
      </c>
      <c r="D1078" s="10">
        <f t="shared" ca="1" si="121"/>
        <v>5.929741710491665E-2</v>
      </c>
      <c r="E1078" s="59">
        <f ca="1">IF(_xlfn.NORM.INV(D1078,'Input Parameters'!$E$20,'Input Parameters'!$F$20)&lt;3500,3500,IF(_xlfn.NORM.INV(D1078,'Input Parameters'!$E$20,'Input Parameters'!$F$20)&gt;5500,5500,_xlfn.NORM.INV(D1078,'Input Parameters'!$E$20,'Input Parameters'!$F$20)))</f>
        <v>3707.5108390067653</v>
      </c>
      <c r="F1078" s="10">
        <f t="shared" ca="1" si="122"/>
        <v>0.2408187082986335</v>
      </c>
      <c r="G1078" s="61">
        <f ca="1">_xlfn.NORM.INV(F1078,'Input Parameters'!$E$21,'Input Parameters'!$F$21)</f>
        <v>279.31914256213054</v>
      </c>
      <c r="H1078" s="54">
        <f ca="1">EXP(E1078*(1/'Input Parameters'!$E$22-1/G1078))</f>
        <v>0.5380705780083247</v>
      </c>
      <c r="I1078" s="10">
        <f t="shared" ca="1" si="123"/>
        <v>0.9562457446920708</v>
      </c>
      <c r="J1078" s="29">
        <f ca="1">_xlfn.BETA.INV(I1078,'Input Parameters'!$L$24,'Input Parameters'!$M$24,'Input Parameters'!$J$24,'Input Parameters'!$K$24)</f>
        <v>0.84136370355913459</v>
      </c>
      <c r="K1078" s="156">
        <f ca="1">('Input Parameters'!$E$25/'Input Parameters'!$E$31)^$J1078</f>
        <v>2.3921501269057186E-3</v>
      </c>
      <c r="L1078" s="66">
        <f ca="1">$H1078*$C1078*'Input Parameters'!$E$23*K1078</f>
        <v>0.79123629539244456</v>
      </c>
      <c r="M1078" s="23">
        <f t="shared" ca="1" si="124"/>
        <v>0.78856389558859263</v>
      </c>
      <c r="N1078" s="15">
        <f ca="1">_xlfn.NORM.INV(M1078,'Input Parameters'!$E$26,'Input Parameters'!$F$26)</f>
        <v>5.0830412631390758E-2</v>
      </c>
      <c r="O1078" s="8">
        <f t="shared" ca="1" si="125"/>
        <v>0.24779854303118953</v>
      </c>
      <c r="P1078" s="29">
        <f ca="1">_xlfn.LOGNORM.INV(O1078,'Input Parameters'!$H$27,'Input Parameters'!$I$27)</f>
        <v>1.0530999548351982</v>
      </c>
      <c r="Q1078" s="10"/>
      <c r="R1078" s="15">
        <f>'Input Parameters'!$E$28</f>
        <v>12.7</v>
      </c>
      <c r="S1078" s="10">
        <f t="shared" ca="1" si="126"/>
        <v>0.49610722020742104</v>
      </c>
      <c r="T1078" s="25">
        <f ca="1">_xlfn.LOGNORM.INV(S1078,'Input Parameters'!$H$29,'Input Parameters'!$I$29)</f>
        <v>58.168065638525754</v>
      </c>
      <c r="U1078" s="10">
        <f t="shared" ca="1" si="127"/>
        <v>0.68530260206642291</v>
      </c>
      <c r="V1078" s="29">
        <f ca="1">IF('Input Parameters'!$D$30="Beta",_xlfn.BETA.INV(U1078,'Input Parameters'!$L$30,'Input Parameters'!$M$30,'Input Parameters'!$J$30,'Input Parameters'!$K$30),IF('Input Parameters'!$D$30="LogNorm",_xlfn.LOGNORM.INV(U1078,'Input Parameters'!$H$30,'Input Parameters'!$I$30)))</f>
        <v>1.2086568121179395</v>
      </c>
      <c r="W1078" s="2">
        <f ca="1">N1078+(P1078-N1078)*(1-ERF((T1078-R1078)/(2*SQRT(L1078*'Input Parameters'!$E$31))))</f>
        <v>5.1132118849172195E-2</v>
      </c>
      <c r="X1078">
        <f t="shared" ca="1" si="128"/>
        <v>1</v>
      </c>
      <c r="Y1078" s="7"/>
    </row>
    <row r="1079" spans="1:25" ht="15" customHeight="1" x14ac:dyDescent="0.3">
      <c r="A1079" s="130">
        <v>1072</v>
      </c>
      <c r="B1079" s="10">
        <f t="shared" ca="1" si="120"/>
        <v>0.9466677106759076</v>
      </c>
      <c r="C1079" s="57">
        <f ca="1">_xlfn.NORM.INV(B1079,'Input Parameters'!$E$19,'Input Parameters'!$F$19)</f>
        <v>703.62959693986124</v>
      </c>
      <c r="D1079" s="10">
        <f t="shared" ca="1" si="121"/>
        <v>0.44755731612611094</v>
      </c>
      <c r="E1079" s="59">
        <f ca="1">IF(_xlfn.NORM.INV(D1079,'Input Parameters'!$E$20,'Input Parameters'!$F$20)&lt;3500,3500,IF(_xlfn.NORM.INV(D1079,'Input Parameters'!$E$20,'Input Parameters'!$F$20)&gt;5500,5500,_xlfn.NORM.INV(D1079,'Input Parameters'!$E$20,'Input Parameters'!$F$20)))</f>
        <v>4707.7153496350311</v>
      </c>
      <c r="F1079" s="10">
        <f t="shared" ca="1" si="122"/>
        <v>0.25838995348731353</v>
      </c>
      <c r="G1079" s="61">
        <f ca="1">_xlfn.NORM.INV(F1079,'Input Parameters'!$E$21,'Input Parameters'!$F$21)</f>
        <v>279.75422796754435</v>
      </c>
      <c r="H1079" s="54">
        <f ca="1">EXP(E1079*(1/'Input Parameters'!$E$22-1/G1079))</f>
        <v>0.46731480049159996</v>
      </c>
      <c r="I1079" s="10">
        <f t="shared" ca="1" si="123"/>
        <v>0.28307970472169641</v>
      </c>
      <c r="J1079" s="29">
        <f ca="1">_xlfn.BETA.INV(I1079,'Input Parameters'!$L$24,'Input Parameters'!$M$24,'Input Parameters'!$J$24,'Input Parameters'!$K$24)</f>
        <v>0.51298556223202318</v>
      </c>
      <c r="K1079" s="156">
        <f ca="1">('Input Parameters'!$E$25/'Input Parameters'!$E$31)^$J1079</f>
        <v>2.5224830970224911E-2</v>
      </c>
      <c r="L1079" s="66">
        <f ca="1">$H1079*$C1079*'Input Parameters'!$E$23*K1079</f>
        <v>8.2943412561258203</v>
      </c>
      <c r="M1079" s="23">
        <f t="shared" ca="1" si="124"/>
        <v>0.89146862865653131</v>
      </c>
      <c r="N1079" s="15">
        <f ca="1">_xlfn.NORM.INV(M1079,'Input Parameters'!$E$26,'Input Parameters'!$F$26)</f>
        <v>5.9921900802911113E-2</v>
      </c>
      <c r="O1079" s="8">
        <f t="shared" ca="1" si="125"/>
        <v>0.26744064970589732</v>
      </c>
      <c r="P1079" s="29">
        <f ca="1">_xlfn.LOGNORM.INV(O1079,'Input Parameters'!$H$27,'Input Parameters'!$I$27)</f>
        <v>1.0818408380812148</v>
      </c>
      <c r="Q1079" s="10"/>
      <c r="R1079" s="15">
        <f>'Input Parameters'!$E$28</f>
        <v>12.7</v>
      </c>
      <c r="S1079" s="10">
        <f t="shared" ca="1" si="126"/>
        <v>0.53884829526004308</v>
      </c>
      <c r="T1079" s="25">
        <f ca="1">_xlfn.LOGNORM.INV(S1079,'Input Parameters'!$H$29,'Input Parameters'!$I$29)</f>
        <v>58.872987109548284</v>
      </c>
      <c r="U1079" s="10">
        <f t="shared" ca="1" si="127"/>
        <v>0.91734691612228803</v>
      </c>
      <c r="V1079" s="29">
        <f ca="1">IF('Input Parameters'!$D$30="Beta",_xlfn.BETA.INV(U1079,'Input Parameters'!$L$30,'Input Parameters'!$M$30,'Input Parameters'!$J$30,'Input Parameters'!$K$30),IF('Input Parameters'!$D$30="LogNorm",_xlfn.LOGNORM.INV(U1079,'Input Parameters'!$H$30,'Input Parameters'!$I$30)))</f>
        <v>1.7269203100815111</v>
      </c>
      <c r="W1079" s="2">
        <f ca="1">N1079+(P1079-N1079)*(1-ERF((T1079-R1079)/(2*SQRT(L1079*'Input Parameters'!$E$31))))</f>
        <v>0.32249178021604608</v>
      </c>
      <c r="X1079">
        <f t="shared" ca="1" si="128"/>
        <v>1</v>
      </c>
      <c r="Y1079" s="7"/>
    </row>
    <row r="1080" spans="1:25" ht="15" customHeight="1" x14ac:dyDescent="0.3">
      <c r="A1080" s="130">
        <v>1073</v>
      </c>
      <c r="B1080" s="10">
        <f t="shared" ca="1" si="120"/>
        <v>0.57538105391279837</v>
      </c>
      <c r="C1080" s="57">
        <f ca="1">_xlfn.NORM.INV(B1080,'Input Parameters'!$E$19,'Input Parameters'!$F$19)</f>
        <v>583.36268198231085</v>
      </c>
      <c r="D1080" s="10">
        <f t="shared" ca="1" si="121"/>
        <v>0.78841105200137596</v>
      </c>
      <c r="E1080" s="59">
        <f ca="1">IF(_xlfn.NORM.INV(D1080,'Input Parameters'!$E$20,'Input Parameters'!$F$20)&lt;3500,3500,IF(_xlfn.NORM.INV(D1080,'Input Parameters'!$E$20,'Input Parameters'!$F$20)&gt;5500,5500,_xlfn.NORM.INV(D1080,'Input Parameters'!$E$20,'Input Parameters'!$F$20)))</f>
        <v>5360.6440784632468</v>
      </c>
      <c r="F1080" s="10">
        <f t="shared" ca="1" si="122"/>
        <v>0.7874892068177991</v>
      </c>
      <c r="G1080" s="61">
        <f ca="1">_xlfn.NORM.INV(F1080,'Input Parameters'!$E$21,'Input Parameters'!$F$21)</f>
        <v>291.12023369059779</v>
      </c>
      <c r="H1080" s="54">
        <f ca="1">EXP(E1080*(1/'Input Parameters'!$E$22-1/G1080))</f>
        <v>0.88857554593286259</v>
      </c>
      <c r="I1080" s="10">
        <f t="shared" ca="1" si="123"/>
        <v>0.13839884528934998</v>
      </c>
      <c r="J1080" s="29">
        <f ca="1">_xlfn.BETA.INV(I1080,'Input Parameters'!$L$24,'Input Parameters'!$M$24,'Input Parameters'!$J$24,'Input Parameters'!$K$24)</f>
        <v>0.42841416970922191</v>
      </c>
      <c r="K1080" s="156">
        <f ca="1">('Input Parameters'!$E$25/'Input Parameters'!$E$31)^$J1080</f>
        <v>4.6270554455315027E-2</v>
      </c>
      <c r="L1080" s="66">
        <f ca="1">$H1080*$C1080*'Input Parameters'!$E$23*K1080</f>
        <v>23.984888524627252</v>
      </c>
      <c r="M1080" s="23">
        <f t="shared" ca="1" si="124"/>
        <v>0.5111523402868493</v>
      </c>
      <c r="N1080" s="15">
        <f ca="1">_xlfn.NORM.INV(M1080,'Input Parameters'!$E$26,'Input Parameters'!$F$26)</f>
        <v>3.4587126682517823E-2</v>
      </c>
      <c r="O1080" s="8">
        <f t="shared" ca="1" si="125"/>
        <v>0.45305188990489498</v>
      </c>
      <c r="P1080" s="29">
        <f ca="1">_xlfn.LOGNORM.INV(O1080,'Input Parameters'!$H$27,'Input Parameters'!$I$27)</f>
        <v>1.3512465980867621</v>
      </c>
      <c r="Q1080" s="10"/>
      <c r="R1080" s="15">
        <f>'Input Parameters'!$E$28</f>
        <v>12.7</v>
      </c>
      <c r="S1080" s="10">
        <f t="shared" ca="1" si="126"/>
        <v>0.13120869172201455</v>
      </c>
      <c r="T1080" s="25">
        <f ca="1">_xlfn.LOGNORM.INV(S1080,'Input Parameters'!$H$29,'Input Parameters'!$I$29)</f>
        <v>51.347071433251109</v>
      </c>
      <c r="U1080" s="10">
        <f t="shared" ca="1" si="127"/>
        <v>0.4009787406118932</v>
      </c>
      <c r="V1080" s="29">
        <f ca="1">IF('Input Parameters'!$D$30="Beta",_xlfn.BETA.INV(U1080,'Input Parameters'!$L$30,'Input Parameters'!$M$30,'Input Parameters'!$J$30,'Input Parameters'!$K$30),IF('Input Parameters'!$D$30="LogNorm",_xlfn.LOGNORM.INV(U1080,'Input Parameters'!$H$30,'Input Parameters'!$I$30)))</f>
        <v>0.90510813371775944</v>
      </c>
      <c r="W1080" s="2">
        <f ca="1">N1080+(P1080-N1080)*(1-ERF((T1080-R1080)/(2*SQRT(L1080*'Input Parameters'!$E$31))))</f>
        <v>0.79409643409481367</v>
      </c>
      <c r="X1080">
        <f t="shared" ca="1" si="128"/>
        <v>1</v>
      </c>
      <c r="Y1080" s="7"/>
    </row>
    <row r="1081" spans="1:25" ht="15" customHeight="1" x14ac:dyDescent="0.3">
      <c r="A1081" s="130">
        <v>1074</v>
      </c>
      <c r="B1081" s="10">
        <f t="shared" ca="1" si="120"/>
        <v>0.15904351564367347</v>
      </c>
      <c r="C1081" s="57">
        <f ca="1">_xlfn.NORM.INV(B1081,'Input Parameters'!$E$19,'Input Parameters'!$F$19)</f>
        <v>482.93547851817539</v>
      </c>
      <c r="D1081" s="10">
        <f t="shared" ca="1" si="121"/>
        <v>0.85147709289617957</v>
      </c>
      <c r="E1081" s="59">
        <f ca="1">IF(_xlfn.NORM.INV(D1081,'Input Parameters'!$E$20,'Input Parameters'!$F$20)&lt;3500,3500,IF(_xlfn.NORM.INV(D1081,'Input Parameters'!$E$20,'Input Parameters'!$F$20)&gt;5500,5500,_xlfn.NORM.INV(D1081,'Input Parameters'!$E$20,'Input Parameters'!$F$20)))</f>
        <v>5500</v>
      </c>
      <c r="F1081" s="10">
        <f t="shared" ca="1" si="122"/>
        <v>0.6442728716501408</v>
      </c>
      <c r="G1081" s="61">
        <f ca="1">_xlfn.NORM.INV(F1081,'Input Parameters'!$E$21,'Input Parameters'!$F$21)</f>
        <v>287.75744295313541</v>
      </c>
      <c r="H1081" s="54">
        <f ca="1">EXP(E1081*(1/'Input Parameters'!$E$22-1/G1081))</f>
        <v>0.71035628084786706</v>
      </c>
      <c r="I1081" s="10">
        <f t="shared" ca="1" si="123"/>
        <v>0.96850005827534047</v>
      </c>
      <c r="J1081" s="29">
        <f ca="1">_xlfn.BETA.INV(I1081,'Input Parameters'!$L$24,'Input Parameters'!$M$24,'Input Parameters'!$J$24,'Input Parameters'!$K$24)</f>
        <v>0.85670607622482453</v>
      </c>
      <c r="K1081" s="156">
        <f ca="1">('Input Parameters'!$E$25/'Input Parameters'!$E$31)^$J1081</f>
        <v>2.1428427891955373E-3</v>
      </c>
      <c r="L1081" s="66">
        <f ca="1">$H1081*$C1081*'Input Parameters'!$E$23*K1081</f>
        <v>0.73511561247879009</v>
      </c>
      <c r="M1081" s="23">
        <f t="shared" ca="1" si="124"/>
        <v>1.2385893858352537E-2</v>
      </c>
      <c r="N1081" s="15">
        <f ca="1">_xlfn.NORM.INV(M1081,'Input Parameters'!$E$26,'Input Parameters'!$F$26)</f>
        <v>-1.3143804403838444E-2</v>
      </c>
      <c r="O1081" s="8">
        <f t="shared" ca="1" si="125"/>
        <v>0.88128053756386882</v>
      </c>
      <c r="P1081" s="29">
        <f ca="1">_xlfn.LOGNORM.INV(O1081,'Input Parameters'!$H$27,'Input Parameters'!$I$27)</f>
        <v>2.4009912837339127</v>
      </c>
      <c r="Q1081" s="10"/>
      <c r="R1081" s="15">
        <f>'Input Parameters'!$E$28</f>
        <v>12.7</v>
      </c>
      <c r="S1081" s="10">
        <f t="shared" ca="1" si="126"/>
        <v>0.505720537225399</v>
      </c>
      <c r="T1081" s="25">
        <f ca="1">_xlfn.LOGNORM.INV(S1081,'Input Parameters'!$H$29,'Input Parameters'!$I$29)</f>
        <v>58.32565372339905</v>
      </c>
      <c r="U1081" s="10">
        <f t="shared" ca="1" si="127"/>
        <v>0.94078654341030687</v>
      </c>
      <c r="V1081" s="29">
        <f ca="1">IF('Input Parameters'!$D$30="Beta",_xlfn.BETA.INV(U1081,'Input Parameters'!$L$30,'Input Parameters'!$M$30,'Input Parameters'!$J$30,'Input Parameters'!$K$30),IF('Input Parameters'!$D$30="LogNorm",_xlfn.LOGNORM.INV(U1081,'Input Parameters'!$H$30,'Input Parameters'!$I$30)))</f>
        <v>1.8495498643913859</v>
      </c>
      <c r="W1081" s="2">
        <f ca="1">N1081+(P1081-N1081)*(1-ERF((T1081-R1081)/(2*SQRT(L1081*'Input Parameters'!$E$31))))</f>
        <v>-1.2738249942000538E-2</v>
      </c>
      <c r="X1081">
        <f t="shared" ca="1" si="128"/>
        <v>1</v>
      </c>
      <c r="Y1081" s="7"/>
    </row>
    <row r="1082" spans="1:25" ht="15" customHeight="1" x14ac:dyDescent="0.3">
      <c r="A1082" s="130">
        <v>1075</v>
      </c>
      <c r="B1082" s="10">
        <f t="shared" ca="1" si="120"/>
        <v>0.25192553393721351</v>
      </c>
      <c r="C1082" s="57">
        <f ca="1">_xlfn.NORM.INV(B1082,'Input Parameters'!$E$19,'Input Parameters'!$F$19)</f>
        <v>510.81659467131522</v>
      </c>
      <c r="D1082" s="10">
        <f t="shared" ca="1" si="121"/>
        <v>0.7436924345923025</v>
      </c>
      <c r="E1082" s="59">
        <f ca="1">IF(_xlfn.NORM.INV(D1082,'Input Parameters'!$E$20,'Input Parameters'!$F$20)&lt;3500,3500,IF(_xlfn.NORM.INV(D1082,'Input Parameters'!$E$20,'Input Parameters'!$F$20)&gt;5500,5500,_xlfn.NORM.INV(D1082,'Input Parameters'!$E$20,'Input Parameters'!$F$20)))</f>
        <v>5258.3397802626178</v>
      </c>
      <c r="F1082" s="10">
        <f t="shared" ca="1" si="122"/>
        <v>0.90645136240878599</v>
      </c>
      <c r="G1082" s="61">
        <f ca="1">_xlfn.NORM.INV(F1082,'Input Parameters'!$E$21,'Input Parameters'!$F$21)</f>
        <v>295.21902918905516</v>
      </c>
      <c r="H1082" s="54">
        <f ca="1">EXP(E1082*(1/'Input Parameters'!$E$22-1/G1082))</f>
        <v>1.1444179793062377</v>
      </c>
      <c r="I1082" s="10">
        <f t="shared" ca="1" si="123"/>
        <v>0.9056750343672112</v>
      </c>
      <c r="J1082" s="29">
        <f ca="1">_xlfn.BETA.INV(I1082,'Input Parameters'!$L$24,'Input Parameters'!$M$24,'Input Parameters'!$J$24,'Input Parameters'!$K$24)</f>
        <v>0.79662581877097072</v>
      </c>
      <c r="K1082" s="156">
        <f ca="1">('Input Parameters'!$E$25/'Input Parameters'!$E$31)^$J1082</f>
        <v>3.297359339240863E-3</v>
      </c>
      <c r="L1082" s="66">
        <f ca="1">$H1082*$C1082*'Input Parameters'!$E$23*K1082</f>
        <v>1.9275956959438267</v>
      </c>
      <c r="M1082" s="23">
        <f t="shared" ca="1" si="124"/>
        <v>0.85602410474032997</v>
      </c>
      <c r="N1082" s="15">
        <f ca="1">_xlfn.NORM.INV(M1082,'Input Parameters'!$E$26,'Input Parameters'!$F$26)</f>
        <v>5.6315136781387741E-2</v>
      </c>
      <c r="O1082" s="8">
        <f t="shared" ca="1" si="125"/>
        <v>8.5272507648996632E-2</v>
      </c>
      <c r="P1082" s="29">
        <f ca="1">_xlfn.LOGNORM.INV(O1082,'Input Parameters'!$H$27,'Input Parameters'!$I$27)</f>
        <v>0.77639625075638019</v>
      </c>
      <c r="Q1082" s="10"/>
      <c r="R1082" s="15">
        <f>'Input Parameters'!$E$28</f>
        <v>12.7</v>
      </c>
      <c r="S1082" s="10">
        <f t="shared" ca="1" si="126"/>
        <v>0.19171196305410709</v>
      </c>
      <c r="T1082" s="25">
        <f ca="1">_xlfn.LOGNORM.INV(S1082,'Input Parameters'!$H$29,'Input Parameters'!$I$29)</f>
        <v>52.80332370050499</v>
      </c>
      <c r="U1082" s="10">
        <f t="shared" ca="1" si="127"/>
        <v>0.69637486919278313</v>
      </c>
      <c r="V1082" s="29">
        <f ca="1">IF('Input Parameters'!$D$30="Beta",_xlfn.BETA.INV(U1082,'Input Parameters'!$L$30,'Input Parameters'!$M$30,'Input Parameters'!$J$30,'Input Parameters'!$K$30),IF('Input Parameters'!$D$30="LogNorm",_xlfn.LOGNORM.INV(U1082,'Input Parameters'!$H$30,'Input Parameters'!$I$30)))</f>
        <v>1.2237273897656884</v>
      </c>
      <c r="W1082" s="2">
        <f ca="1">N1082+(P1082-N1082)*(1-ERF((T1082-R1082)/(2*SQRT(L1082*'Input Parameters'!$E$31))))</f>
        <v>8.5913448464320252E-2</v>
      </c>
      <c r="X1082">
        <f t="shared" ca="1" si="128"/>
        <v>1</v>
      </c>
      <c r="Y1082" s="7"/>
    </row>
    <row r="1083" spans="1:25" ht="15" customHeight="1" x14ac:dyDescent="0.3">
      <c r="A1083" s="130">
        <v>1076</v>
      </c>
      <c r="B1083" s="10">
        <f t="shared" ca="1" si="120"/>
        <v>0.21623503796371268</v>
      </c>
      <c r="C1083" s="57">
        <f ca="1">_xlfn.NORM.INV(B1083,'Input Parameters'!$E$19,'Input Parameters'!$F$19)</f>
        <v>500.96987903208986</v>
      </c>
      <c r="D1083" s="10">
        <f t="shared" ca="1" si="121"/>
        <v>0.70720219862317113</v>
      </c>
      <c r="E1083" s="59">
        <f ca="1">IF(_xlfn.NORM.INV(D1083,'Input Parameters'!$E$20,'Input Parameters'!$F$20)&lt;3500,3500,IF(_xlfn.NORM.INV(D1083,'Input Parameters'!$E$20,'Input Parameters'!$F$20)&gt;5500,5500,_xlfn.NORM.INV(D1083,'Input Parameters'!$E$20,'Input Parameters'!$F$20)))</f>
        <v>5181.6607334659493</v>
      </c>
      <c r="F1083" s="10">
        <f t="shared" ca="1" si="122"/>
        <v>0.27789761754536491</v>
      </c>
      <c r="G1083" s="61">
        <f ca="1">_xlfn.NORM.INV(F1083,'Input Parameters'!$E$21,'Input Parameters'!$F$21)</f>
        <v>280.21968620604338</v>
      </c>
      <c r="H1083" s="54">
        <f ca="1">EXP(E1083*(1/'Input Parameters'!$E$22-1/G1083))</f>
        <v>0.44638475507885467</v>
      </c>
      <c r="I1083" s="10">
        <f t="shared" ca="1" si="123"/>
        <v>0.20844844732414902</v>
      </c>
      <c r="J1083" s="29">
        <f ca="1">_xlfn.BETA.INV(I1083,'Input Parameters'!$L$24,'Input Parameters'!$M$24,'Input Parameters'!$J$24,'Input Parameters'!$K$24)</f>
        <v>0.47358045760207101</v>
      </c>
      <c r="K1083" s="156">
        <f ca="1">('Input Parameters'!$E$25/'Input Parameters'!$E$31)^$J1083</f>
        <v>3.3465105331588904E-2</v>
      </c>
      <c r="L1083" s="66">
        <f ca="1">$H1083*$C1083*'Input Parameters'!$E$23*K1083</f>
        <v>7.4836447799699224</v>
      </c>
      <c r="M1083" s="23">
        <f t="shared" ca="1" si="124"/>
        <v>0.2247178295610549</v>
      </c>
      <c r="N1083" s="15">
        <f ca="1">_xlfn.NORM.INV(M1083,'Input Parameters'!$E$26,'Input Parameters'!$F$26)</f>
        <v>1.8116519726612192E-2</v>
      </c>
      <c r="O1083" s="8">
        <f t="shared" ca="1" si="125"/>
        <v>0.77642887714233977</v>
      </c>
      <c r="P1083" s="29">
        <f ca="1">_xlfn.LOGNORM.INV(O1083,'Input Parameters'!$H$27,'Input Parameters'!$I$27)</f>
        <v>1.9927734632094769</v>
      </c>
      <c r="Q1083" s="10"/>
      <c r="R1083" s="15">
        <f>'Input Parameters'!$E$28</f>
        <v>12.7</v>
      </c>
      <c r="S1083" s="10">
        <f t="shared" ca="1" si="126"/>
        <v>0.63288971027439411</v>
      </c>
      <c r="T1083" s="25">
        <f ca="1">_xlfn.LOGNORM.INV(S1083,'Input Parameters'!$H$29,'Input Parameters'!$I$29)</f>
        <v>60.494393342752829</v>
      </c>
      <c r="U1083" s="10">
        <f t="shared" ca="1" si="127"/>
        <v>0.38879426999265643</v>
      </c>
      <c r="V1083" s="29">
        <f ca="1">IF('Input Parameters'!$D$30="Beta",_xlfn.BETA.INV(U1083,'Input Parameters'!$L$30,'Input Parameters'!$M$30,'Input Parameters'!$J$30,'Input Parameters'!$K$30),IF('Input Parameters'!$D$30="LogNorm",_xlfn.LOGNORM.INV(U1083,'Input Parameters'!$H$30,'Input Parameters'!$I$30)))</f>
        <v>0.89388221029883475</v>
      </c>
      <c r="W1083" s="2">
        <f ca="1">N1083+(P1083-N1083)*(1-ERF((T1083-R1083)/(2*SQRT(L1083*'Input Parameters'!$E$31))))</f>
        <v>0.44599313628173948</v>
      </c>
      <c r="X1083">
        <f t="shared" ca="1" si="128"/>
        <v>1</v>
      </c>
      <c r="Y1083" s="7"/>
    </row>
    <row r="1084" spans="1:25" ht="15" customHeight="1" x14ac:dyDescent="0.3">
      <c r="A1084" s="130">
        <v>1077</v>
      </c>
      <c r="B1084" s="10">
        <f t="shared" ca="1" si="120"/>
        <v>0.62534739375869652</v>
      </c>
      <c r="C1084" s="57">
        <f ca="1">_xlfn.NORM.INV(B1084,'Input Parameters'!$E$19,'Input Parameters'!$F$19)</f>
        <v>594.30245091344261</v>
      </c>
      <c r="D1084" s="10">
        <f t="shared" ca="1" si="121"/>
        <v>0.69059659765353809</v>
      </c>
      <c r="E1084" s="59">
        <f ca="1">IF(_xlfn.NORM.INV(D1084,'Input Parameters'!$E$20,'Input Parameters'!$F$20)&lt;3500,3500,IF(_xlfn.NORM.INV(D1084,'Input Parameters'!$E$20,'Input Parameters'!$F$20)&gt;5500,5500,_xlfn.NORM.INV(D1084,'Input Parameters'!$E$20,'Input Parameters'!$F$20)))</f>
        <v>5148.2794875202144</v>
      </c>
      <c r="F1084" s="10">
        <f t="shared" ca="1" si="122"/>
        <v>0.54222960079047144</v>
      </c>
      <c r="G1084" s="61">
        <f ca="1">_xlfn.NORM.INV(F1084,'Input Parameters'!$E$21,'Input Parameters'!$F$21)</f>
        <v>285.6835716555442</v>
      </c>
      <c r="H1084" s="54">
        <f ca="1">EXP(E1084*(1/'Input Parameters'!$E$22-1/G1084))</f>
        <v>0.63763090121675869</v>
      </c>
      <c r="I1084" s="10">
        <f t="shared" ca="1" si="123"/>
        <v>0.66817977885260327</v>
      </c>
      <c r="J1084" s="29">
        <f ca="1">_xlfn.BETA.INV(I1084,'Input Parameters'!$L$24,'Input Parameters'!$M$24,'Input Parameters'!$J$24,'Input Parameters'!$K$24)</f>
        <v>0.67537974659594568</v>
      </c>
      <c r="K1084" s="156">
        <f ca="1">('Input Parameters'!$E$25/'Input Parameters'!$E$31)^$J1084</f>
        <v>7.868649394678259E-3</v>
      </c>
      <c r="L1084" s="66">
        <f ca="1">$H1084*$C1084*'Input Parameters'!$E$23*K1084</f>
        <v>2.9817901240579046</v>
      </c>
      <c r="M1084" s="23">
        <f t="shared" ca="1" si="124"/>
        <v>0.81365118213908294</v>
      </c>
      <c r="N1084" s="15">
        <f ca="1">_xlfn.NORM.INV(M1084,'Input Parameters'!$E$26,'Input Parameters'!$F$26)</f>
        <v>5.2720064994954186E-2</v>
      </c>
      <c r="O1084" s="8">
        <f t="shared" ca="1" si="125"/>
        <v>0.85888396946386225</v>
      </c>
      <c r="P1084" s="29">
        <f ca="1">_xlfn.LOGNORM.INV(O1084,'Input Parameters'!$H$27,'Input Parameters'!$I$27)</f>
        <v>2.2908998030890508</v>
      </c>
      <c r="Q1084" s="10"/>
      <c r="R1084" s="15">
        <f>'Input Parameters'!$E$28</f>
        <v>12.7</v>
      </c>
      <c r="S1084" s="10">
        <f t="shared" ca="1" si="126"/>
        <v>0.39818206556629587</v>
      </c>
      <c r="T1084" s="25">
        <f ca="1">_xlfn.LOGNORM.INV(S1084,'Input Parameters'!$H$29,'Input Parameters'!$I$29)</f>
        <v>56.568898353872108</v>
      </c>
      <c r="U1084" s="10">
        <f t="shared" ca="1" si="127"/>
        <v>1.4725007665511214E-2</v>
      </c>
      <c r="V1084" s="29">
        <f ca="1">IF('Input Parameters'!$D$30="Beta",_xlfn.BETA.INV(U1084,'Input Parameters'!$L$30,'Input Parameters'!$M$30,'Input Parameters'!$J$30,'Input Parameters'!$K$30),IF('Input Parameters'!$D$30="LogNorm",_xlfn.LOGNORM.INV(U1084,'Input Parameters'!$H$30,'Input Parameters'!$I$30)))</f>
        <v>0.4233968684146952</v>
      </c>
      <c r="W1084" s="2">
        <f ca="1">N1084+(P1084-N1084)*(1-ERF((T1084-R1084)/(2*SQRT(L1084*'Input Parameters'!$E$31))))</f>
        <v>0.21483327312547698</v>
      </c>
      <c r="X1084">
        <f t="shared" ca="1" si="128"/>
        <v>1</v>
      </c>
      <c r="Y1084" s="7"/>
    </row>
    <row r="1085" spans="1:25" ht="15" customHeight="1" x14ac:dyDescent="0.3">
      <c r="A1085" s="130">
        <v>1078</v>
      </c>
      <c r="B1085" s="10">
        <f t="shared" ca="1" si="120"/>
        <v>0.56990435268692585</v>
      </c>
      <c r="C1085" s="57">
        <f ca="1">_xlfn.NORM.INV(B1085,'Input Parameters'!$E$19,'Input Parameters'!$F$19)</f>
        <v>582.18304072843614</v>
      </c>
      <c r="D1085" s="10">
        <f t="shared" ca="1" si="121"/>
        <v>0.66634494531356769</v>
      </c>
      <c r="E1085" s="59">
        <f ca="1">IF(_xlfn.NORM.INV(D1085,'Input Parameters'!$E$20,'Input Parameters'!$F$20)&lt;3500,3500,IF(_xlfn.NORM.INV(D1085,'Input Parameters'!$E$20,'Input Parameters'!$F$20)&gt;5500,5500,_xlfn.NORM.INV(D1085,'Input Parameters'!$E$20,'Input Parameters'!$F$20)))</f>
        <v>5100.8898514974198</v>
      </c>
      <c r="F1085" s="10">
        <f t="shared" ca="1" si="122"/>
        <v>0.67504937513965058</v>
      </c>
      <c r="G1085" s="61">
        <f ca="1">_xlfn.NORM.INV(F1085,'Input Parameters'!$E$21,'Input Parameters'!$F$21)</f>
        <v>288.41764912808122</v>
      </c>
      <c r="H1085" s="54">
        <f ca="1">EXP(E1085*(1/'Input Parameters'!$E$22-1/G1085))</f>
        <v>0.7583613262078498</v>
      </c>
      <c r="I1085" s="10">
        <f t="shared" ca="1" si="123"/>
        <v>1.6054924366026624E-2</v>
      </c>
      <c r="J1085" s="29">
        <f ca="1">_xlfn.BETA.INV(I1085,'Input Parameters'!$L$24,'Input Parameters'!$M$24,'Input Parameters'!$J$24,'Input Parameters'!$K$24)</f>
        <v>0.26917584039394665</v>
      </c>
      <c r="K1085" s="156">
        <f ca="1">('Input Parameters'!$E$25/'Input Parameters'!$E$31)^$J1085</f>
        <v>0.14501099122660435</v>
      </c>
      <c r="L1085" s="66">
        <f ca="1">$H1085*$C1085*'Input Parameters'!$E$23*K1085</f>
        <v>64.023092597700185</v>
      </c>
      <c r="M1085" s="23">
        <f t="shared" ca="1" si="124"/>
        <v>0.37385597542639337</v>
      </c>
      <c r="N1085" s="15">
        <f ca="1">_xlfn.NORM.INV(M1085,'Input Parameters'!$E$26,'Input Parameters'!$F$26)</f>
        <v>2.7245186201515989E-2</v>
      </c>
      <c r="O1085" s="8">
        <f t="shared" ca="1" si="125"/>
        <v>0.56351008131015112</v>
      </c>
      <c r="P1085" s="29">
        <f ca="1">_xlfn.LOGNORM.INV(O1085,'Input Parameters'!$H$27,'Input Parameters'!$I$27)</f>
        <v>1.5279732442349436</v>
      </c>
      <c r="Q1085" s="10"/>
      <c r="R1085" s="15">
        <f>'Input Parameters'!$E$28</f>
        <v>12.7</v>
      </c>
      <c r="S1085" s="10">
        <f t="shared" ca="1" si="126"/>
        <v>0.79511170961318922</v>
      </c>
      <c r="T1085" s="25">
        <f ca="1">_xlfn.LOGNORM.INV(S1085,'Input Parameters'!$H$29,'Input Parameters'!$I$29)</f>
        <v>63.878153545270969</v>
      </c>
      <c r="U1085" s="10">
        <f t="shared" ca="1" si="127"/>
        <v>0.59811704047498038</v>
      </c>
      <c r="V1085" s="29">
        <f ca="1">IF('Input Parameters'!$D$30="Beta",_xlfn.BETA.INV(U1085,'Input Parameters'!$L$30,'Input Parameters'!$M$30,'Input Parameters'!$J$30,'Input Parameters'!$K$30),IF('Input Parameters'!$D$30="LogNorm",_xlfn.LOGNORM.INV(U1085,'Input Parameters'!$H$30,'Input Parameters'!$I$30)))</f>
        <v>1.102072316454904</v>
      </c>
      <c r="W1085" s="2">
        <f ca="1">N1085+(P1085-N1085)*(1-ERF((T1085-R1085)/(2*SQRT(L1085*'Input Parameters'!$E$31))))</f>
        <v>1.0043269830729622</v>
      </c>
      <c r="X1085">
        <f t="shared" ca="1" si="128"/>
        <v>1</v>
      </c>
      <c r="Y1085" s="7"/>
    </row>
    <row r="1086" spans="1:25" ht="15" customHeight="1" x14ac:dyDescent="0.3">
      <c r="A1086" s="130">
        <v>1079</v>
      </c>
      <c r="B1086" s="10">
        <f t="shared" ca="1" si="120"/>
        <v>0.9654625019041887</v>
      </c>
      <c r="C1086" s="57">
        <f ca="1">_xlfn.NORM.INV(B1086,'Input Parameters'!$E$19,'Input Parameters'!$F$19)</f>
        <v>720.91499444130227</v>
      </c>
      <c r="D1086" s="10">
        <f t="shared" ca="1" si="121"/>
        <v>0.27441779341514005</v>
      </c>
      <c r="E1086" s="59">
        <f ca="1">IF(_xlfn.NORM.INV(D1086,'Input Parameters'!$E$20,'Input Parameters'!$F$20)&lt;3500,3500,IF(_xlfn.NORM.INV(D1086,'Input Parameters'!$E$20,'Input Parameters'!$F$20)&gt;5500,5500,_xlfn.NORM.INV(D1086,'Input Parameters'!$E$20,'Input Parameters'!$F$20)))</f>
        <v>4380.3458804741658</v>
      </c>
      <c r="F1086" s="10">
        <f t="shared" ca="1" si="122"/>
        <v>0.96445739297009581</v>
      </c>
      <c r="G1086" s="61">
        <f ca="1">_xlfn.NORM.INV(F1086,'Input Parameters'!$E$21,'Input Parameters'!$F$21)</f>
        <v>299.03677102006577</v>
      </c>
      <c r="H1086" s="54">
        <f ca="1">EXP(E1086*(1/'Input Parameters'!$E$22-1/G1086))</f>
        <v>1.352292298855424</v>
      </c>
      <c r="I1086" s="10">
        <f t="shared" ca="1" si="123"/>
        <v>0.82067123891180727</v>
      </c>
      <c r="J1086" s="29">
        <f ca="1">_xlfn.BETA.INV(I1086,'Input Parameters'!$L$24,'Input Parameters'!$M$24,'Input Parameters'!$J$24,'Input Parameters'!$K$24)</f>
        <v>0.74528668099751127</v>
      </c>
      <c r="K1086" s="156">
        <f ca="1">('Input Parameters'!$E$25/'Input Parameters'!$E$31)^$J1086</f>
        <v>4.7655154381869196E-3</v>
      </c>
      <c r="L1086" s="66">
        <f ca="1">$H1086*$C1086*'Input Parameters'!$E$23*K1086</f>
        <v>4.6458428381080239</v>
      </c>
      <c r="M1086" s="23">
        <f t="shared" ca="1" si="124"/>
        <v>0.88523221855191292</v>
      </c>
      <c r="N1086" s="15">
        <f ca="1">_xlfn.NORM.INV(M1086,'Input Parameters'!$E$26,'Input Parameters'!$F$26)</f>
        <v>5.9232677875342914E-2</v>
      </c>
      <c r="O1086" s="8">
        <f t="shared" ca="1" si="125"/>
        <v>0.7106441308055752</v>
      </c>
      <c r="P1086" s="29">
        <f ca="1">_xlfn.LOGNORM.INV(O1086,'Input Parameters'!$H$27,'Input Parameters'!$I$27)</f>
        <v>1.8200578669329732</v>
      </c>
      <c r="Q1086" s="10"/>
      <c r="R1086" s="15">
        <f>'Input Parameters'!$E$28</f>
        <v>12.7</v>
      </c>
      <c r="S1086" s="10">
        <f t="shared" ca="1" si="126"/>
        <v>0.32065664036766439</v>
      </c>
      <c r="T1086" s="25">
        <f ca="1">_xlfn.LOGNORM.INV(S1086,'Input Parameters'!$H$29,'Input Parameters'!$I$29)</f>
        <v>55.264351335924999</v>
      </c>
      <c r="U1086" s="10">
        <f t="shared" ca="1" si="127"/>
        <v>0.3913492045511362</v>
      </c>
      <c r="V1086" s="29">
        <f ca="1">IF('Input Parameters'!$D$30="Beta",_xlfn.BETA.INV(U1086,'Input Parameters'!$L$30,'Input Parameters'!$M$30,'Input Parameters'!$J$30,'Input Parameters'!$K$30),IF('Input Parameters'!$D$30="LogNorm",_xlfn.LOGNORM.INV(U1086,'Input Parameters'!$H$30,'Input Parameters'!$I$30)))</f>
        <v>0.89623247786650351</v>
      </c>
      <c r="W1086" s="2">
        <f ca="1">N1086+(P1086-N1086)*(1-ERF((T1086-R1086)/(2*SQRT(L1086*'Input Parameters'!$E$31))))</f>
        <v>0.34555129379913896</v>
      </c>
      <c r="X1086">
        <f t="shared" ca="1" si="128"/>
        <v>1</v>
      </c>
      <c r="Y1086" s="7"/>
    </row>
    <row r="1087" spans="1:25" ht="15" customHeight="1" x14ac:dyDescent="0.3">
      <c r="A1087" s="130">
        <v>1080</v>
      </c>
      <c r="B1087" s="10">
        <f t="shared" ca="1" si="120"/>
        <v>0.89344696986048644</v>
      </c>
      <c r="C1087" s="57">
        <f ca="1">_xlfn.NORM.INV(B1087,'Input Parameters'!$E$19,'Input Parameters'!$F$19)</f>
        <v>672.50840585199126</v>
      </c>
      <c r="D1087" s="10">
        <f t="shared" ca="1" si="121"/>
        <v>0.6940431390660462</v>
      </c>
      <c r="E1087" s="59">
        <f ca="1">IF(_xlfn.NORM.INV(D1087,'Input Parameters'!$E$20,'Input Parameters'!$F$20)&lt;3500,3500,IF(_xlfn.NORM.INV(D1087,'Input Parameters'!$E$20,'Input Parameters'!$F$20)&gt;5500,5500,_xlfn.NORM.INV(D1087,'Input Parameters'!$E$20,'Input Parameters'!$F$20)))</f>
        <v>5155.1405495622766</v>
      </c>
      <c r="F1087" s="10">
        <f t="shared" ca="1" si="122"/>
        <v>0.50538718077261047</v>
      </c>
      <c r="G1087" s="61">
        <f ca="1">_xlfn.NORM.INV(F1087,'Input Parameters'!$E$21,'Input Parameters'!$F$21)</f>
        <v>284.95614199073015</v>
      </c>
      <c r="H1087" s="54">
        <f ca="1">EXP(E1087*(1/'Input Parameters'!$E$22-1/G1087))</f>
        <v>0.60855980376836127</v>
      </c>
      <c r="I1087" s="10">
        <f t="shared" ca="1" si="123"/>
        <v>0.73499881129216815</v>
      </c>
      <c r="J1087" s="29">
        <f ca="1">_xlfn.BETA.INV(I1087,'Input Parameters'!$L$24,'Input Parameters'!$M$24,'Input Parameters'!$J$24,'Input Parameters'!$K$24)</f>
        <v>0.70419227995176747</v>
      </c>
      <c r="K1087" s="156">
        <f ca="1">('Input Parameters'!$E$25/'Input Parameters'!$E$31)^$J1087</f>
        <v>6.3993623344206566E-3</v>
      </c>
      <c r="L1087" s="66">
        <f ca="1">$H1087*$C1087*'Input Parameters'!$E$23*K1087</f>
        <v>2.6190131623615676</v>
      </c>
      <c r="M1087" s="23">
        <f t="shared" ca="1" si="124"/>
        <v>0.46585150637492967</v>
      </c>
      <c r="N1087" s="15">
        <f ca="1">_xlfn.NORM.INV(M1087,'Input Parameters'!$E$26,'Input Parameters'!$F$26)</f>
        <v>3.220025008932547E-2</v>
      </c>
      <c r="O1087" s="8">
        <f t="shared" ca="1" si="125"/>
        <v>0.31994175682225523</v>
      </c>
      <c r="P1087" s="29">
        <f ca="1">_xlfn.LOGNORM.INV(O1087,'Input Parameters'!$H$27,'Input Parameters'!$I$27)</f>
        <v>1.1574563191449454</v>
      </c>
      <c r="Q1087" s="10"/>
      <c r="R1087" s="15">
        <f>'Input Parameters'!$E$28</f>
        <v>12.7</v>
      </c>
      <c r="S1087" s="10">
        <f t="shared" ca="1" si="126"/>
        <v>0.46766269801794891</v>
      </c>
      <c r="T1087" s="25">
        <f ca="1">_xlfn.LOGNORM.INV(S1087,'Input Parameters'!$H$29,'Input Parameters'!$I$29)</f>
        <v>57.703709888384843</v>
      </c>
      <c r="U1087" s="10">
        <f t="shared" ca="1" si="127"/>
        <v>0.80860124366864516</v>
      </c>
      <c r="V1087" s="29">
        <f ca="1">IF('Input Parameters'!$D$30="Beta",_xlfn.BETA.INV(U1087,'Input Parameters'!$L$30,'Input Parameters'!$M$30,'Input Parameters'!$J$30,'Input Parameters'!$K$30),IF('Input Parameters'!$D$30="LogNorm",_xlfn.LOGNORM.INV(U1087,'Input Parameters'!$H$30,'Input Parameters'!$I$30)))</f>
        <v>1.4096949191807626</v>
      </c>
      <c r="W1087" s="2">
        <f ca="1">N1087+(P1087-N1087)*(1-ERF((T1087-R1087)/(2*SQRT(L1087*'Input Parameters'!$E$31))))</f>
        <v>8.7626182972060929E-2</v>
      </c>
      <c r="X1087">
        <f t="shared" ca="1" si="128"/>
        <v>1</v>
      </c>
      <c r="Y1087" s="7"/>
    </row>
    <row r="1088" spans="1:25" ht="15" customHeight="1" x14ac:dyDescent="0.3">
      <c r="A1088" s="130">
        <v>1081</v>
      </c>
      <c r="B1088" s="10">
        <f t="shared" ca="1" si="120"/>
        <v>0.69477604547911331</v>
      </c>
      <c r="C1088" s="57">
        <f ca="1">_xlfn.NORM.INV(B1088,'Input Parameters'!$E$19,'Input Parameters'!$F$19)</f>
        <v>610.34718992631269</v>
      </c>
      <c r="D1088" s="10">
        <f t="shared" ca="1" si="121"/>
        <v>0.59722737948014515</v>
      </c>
      <c r="E1088" s="59">
        <f ca="1">IF(_xlfn.NORM.INV(D1088,'Input Parameters'!$E$20,'Input Parameters'!$F$20)&lt;3500,3500,IF(_xlfn.NORM.INV(D1088,'Input Parameters'!$E$20,'Input Parameters'!$F$20)&gt;5500,5500,_xlfn.NORM.INV(D1088,'Input Parameters'!$E$20,'Input Parameters'!$F$20)))</f>
        <v>4972.3238801769585</v>
      </c>
      <c r="F1088" s="10">
        <f t="shared" ca="1" si="122"/>
        <v>0.80916214464124381</v>
      </c>
      <c r="G1088" s="61">
        <f ca="1">_xlfn.NORM.INV(F1088,'Input Parameters'!$E$21,'Input Parameters'!$F$21)</f>
        <v>291.72602948500651</v>
      </c>
      <c r="H1088" s="54">
        <f ca="1">EXP(E1088*(1/'Input Parameters'!$E$22-1/G1088))</f>
        <v>0.92856967687962466</v>
      </c>
      <c r="I1088" s="10">
        <f t="shared" ca="1" si="123"/>
        <v>1.1983714782043409E-3</v>
      </c>
      <c r="J1088" s="29">
        <f ca="1">_xlfn.BETA.INV(I1088,'Input Parameters'!$L$24,'Input Parameters'!$M$24,'Input Parameters'!$J$24,'Input Parameters'!$K$24)</f>
        <v>0.16298421527278312</v>
      </c>
      <c r="K1088" s="156">
        <f ca="1">('Input Parameters'!$E$25/'Input Parameters'!$E$31)^$J1088</f>
        <v>0.31062308506954966</v>
      </c>
      <c r="L1088" s="66">
        <f ca="1">$H1088*$C1088*'Input Parameters'!$E$23*K1088</f>
        <v>176.04560020607778</v>
      </c>
      <c r="M1088" s="23">
        <f t="shared" ca="1" si="124"/>
        <v>0.98935849977977075</v>
      </c>
      <c r="N1088" s="15">
        <f ca="1">_xlfn.NORM.INV(M1088,'Input Parameters'!$E$26,'Input Parameters'!$F$26)</f>
        <v>8.2361448449175617E-2</v>
      </c>
      <c r="O1088" s="8">
        <f t="shared" ca="1" si="125"/>
        <v>0.34453615321757547</v>
      </c>
      <c r="P1088" s="29">
        <f ca="1">_xlfn.LOGNORM.INV(O1088,'Input Parameters'!$H$27,'Input Parameters'!$I$27)</f>
        <v>1.1926729122224617</v>
      </c>
      <c r="Q1088" s="10"/>
      <c r="R1088" s="15">
        <f>'Input Parameters'!$E$28</f>
        <v>12.7</v>
      </c>
      <c r="S1088" s="10">
        <f t="shared" ca="1" si="126"/>
        <v>0.44522384372570734</v>
      </c>
      <c r="T1088" s="25">
        <f ca="1">_xlfn.LOGNORM.INV(S1088,'Input Parameters'!$H$29,'Input Parameters'!$I$29)</f>
        <v>57.338241488981112</v>
      </c>
      <c r="U1088" s="10">
        <f t="shared" ca="1" si="127"/>
        <v>0.38457250858320358</v>
      </c>
      <c r="V1088" s="29">
        <f ca="1">IF('Input Parameters'!$D$30="Beta",_xlfn.BETA.INV(U1088,'Input Parameters'!$L$30,'Input Parameters'!$M$30,'Input Parameters'!$J$30,'Input Parameters'!$K$30),IF('Input Parameters'!$D$30="LogNorm",_xlfn.LOGNORM.INV(U1088,'Input Parameters'!$H$30,'Input Parameters'!$I$30)))</f>
        <v>0.89000242986136746</v>
      </c>
      <c r="W1088" s="2">
        <f ca="1">N1088+(P1088-N1088)*(1-ERF((T1088-R1088)/(2*SQRT(L1088*'Input Parameters'!$E$31))))</f>
        <v>0.98389550433934359</v>
      </c>
      <c r="X1088">
        <f t="shared" ca="1" si="128"/>
        <v>0</v>
      </c>
      <c r="Y1088" s="7"/>
    </row>
    <row r="1089" spans="1:25" ht="15" customHeight="1" x14ac:dyDescent="0.3">
      <c r="A1089" s="130">
        <v>1082</v>
      </c>
      <c r="B1089" s="10">
        <f t="shared" ca="1" si="120"/>
        <v>0.28246647472843067</v>
      </c>
      <c r="C1089" s="57">
        <f ca="1">_xlfn.NORM.INV(B1089,'Input Parameters'!$E$19,'Input Parameters'!$F$19)</f>
        <v>518.66772026027638</v>
      </c>
      <c r="D1089" s="10">
        <f t="shared" ca="1" si="121"/>
        <v>0.39450520460463612</v>
      </c>
      <c r="E1089" s="59">
        <f ca="1">IF(_xlfn.NORM.INV(D1089,'Input Parameters'!$E$20,'Input Parameters'!$F$20)&lt;3500,3500,IF(_xlfn.NORM.INV(D1089,'Input Parameters'!$E$20,'Input Parameters'!$F$20)&gt;5500,5500,_xlfn.NORM.INV(D1089,'Input Parameters'!$E$20,'Input Parameters'!$F$20)))</f>
        <v>4612.6828899835336</v>
      </c>
      <c r="F1089" s="10">
        <f t="shared" ca="1" si="122"/>
        <v>0.64853655489792694</v>
      </c>
      <c r="G1089" s="61">
        <f ca="1">_xlfn.NORM.INV(F1089,'Input Parameters'!$E$21,'Input Parameters'!$F$21)</f>
        <v>287.8475875693016</v>
      </c>
      <c r="H1089" s="54">
        <f ca="1">EXP(E1089*(1/'Input Parameters'!$E$22-1/G1089))</f>
        <v>0.75442797354820201</v>
      </c>
      <c r="I1089" s="10">
        <f t="shared" ca="1" si="123"/>
        <v>0.99043635791008888</v>
      </c>
      <c r="J1089" s="29">
        <f ca="1">_xlfn.BETA.INV(I1089,'Input Parameters'!$L$24,'Input Parameters'!$M$24,'Input Parameters'!$J$24,'Input Parameters'!$K$24)</f>
        <v>0.89942337704012365</v>
      </c>
      <c r="K1089" s="156">
        <f ca="1">('Input Parameters'!$E$25/'Input Parameters'!$E$31)^$J1089</f>
        <v>1.5772751308980532E-3</v>
      </c>
      <c r="L1089" s="66">
        <f ca="1">$H1089*$C1089*'Input Parameters'!$E$23*K1089</f>
        <v>0.61718371638636915</v>
      </c>
      <c r="M1089" s="23">
        <f t="shared" ca="1" si="124"/>
        <v>0.12125410702768824</v>
      </c>
      <c r="N1089" s="15">
        <f ca="1">_xlfn.NORM.INV(M1089,'Input Parameters'!$E$26,'Input Parameters'!$F$26)</f>
        <v>9.4564502708572029E-3</v>
      </c>
      <c r="O1089" s="8">
        <f t="shared" ca="1" si="125"/>
        <v>0.99008824642446636</v>
      </c>
      <c r="P1089" s="29">
        <f ca="1">_xlfn.LOGNORM.INV(O1089,'Input Parameters'!$H$27,'Input Parameters'!$I$27)</f>
        <v>3.9903708896735353</v>
      </c>
      <c r="Q1089" s="10"/>
      <c r="R1089" s="15">
        <f>'Input Parameters'!$E$28</f>
        <v>12.7</v>
      </c>
      <c r="S1089" s="10">
        <f t="shared" ca="1" si="126"/>
        <v>0.83377731130045685</v>
      </c>
      <c r="T1089" s="25">
        <f ca="1">_xlfn.LOGNORM.INV(S1089,'Input Parameters'!$H$29,'Input Parameters'!$I$29)</f>
        <v>64.925943767052871</v>
      </c>
      <c r="U1089" s="10">
        <f t="shared" ca="1" si="127"/>
        <v>0.41294893809352229</v>
      </c>
      <c r="V1089" s="29">
        <f ca="1">IF('Input Parameters'!$D$30="Beta",_xlfn.BETA.INV(U1089,'Input Parameters'!$L$30,'Input Parameters'!$M$30,'Input Parameters'!$J$30,'Input Parameters'!$K$30),IF('Input Parameters'!$D$30="LogNorm",_xlfn.LOGNORM.INV(U1089,'Input Parameters'!$H$30,'Input Parameters'!$I$30)))</f>
        <v>0.91618612908754682</v>
      </c>
      <c r="W1089" s="2">
        <f ca="1">N1089+(P1089-N1089)*(1-ERF((T1089-R1089)/(2*SQRT(L1089*'Input Parameters'!$E$31))))</f>
        <v>9.4667707954245416E-3</v>
      </c>
      <c r="X1089">
        <f t="shared" ca="1" si="128"/>
        <v>1</v>
      </c>
      <c r="Y1089" s="7"/>
    </row>
    <row r="1090" spans="1:25" ht="15" customHeight="1" x14ac:dyDescent="0.3">
      <c r="A1090" s="130">
        <v>1083</v>
      </c>
      <c r="B1090" s="10">
        <f t="shared" ca="1" si="120"/>
        <v>0.62168737361161786</v>
      </c>
      <c r="C1090" s="57">
        <f ca="1">_xlfn.NORM.INV(B1090,'Input Parameters'!$E$19,'Input Parameters'!$F$19)</f>
        <v>593.48785560259557</v>
      </c>
      <c r="D1090" s="10">
        <f t="shared" ca="1" si="121"/>
        <v>0.97786146311563849</v>
      </c>
      <c r="E1090" s="59">
        <f ca="1">IF(_xlfn.NORM.INV(D1090,'Input Parameters'!$E$20,'Input Parameters'!$F$20)&lt;3500,3500,IF(_xlfn.NORM.INV(D1090,'Input Parameters'!$E$20,'Input Parameters'!$F$20)&gt;5500,5500,_xlfn.NORM.INV(D1090,'Input Parameters'!$E$20,'Input Parameters'!$F$20)))</f>
        <v>5500</v>
      </c>
      <c r="F1090" s="10">
        <f t="shared" ca="1" si="122"/>
        <v>0.67171863404081034</v>
      </c>
      <c r="G1090" s="61">
        <f ca="1">_xlfn.NORM.INV(F1090,'Input Parameters'!$E$21,'Input Parameters'!$F$21)</f>
        <v>288.34505748676509</v>
      </c>
      <c r="H1090" s="54">
        <f ca="1">EXP(E1090*(1/'Input Parameters'!$E$22-1/G1090))</f>
        <v>0.73857113914850392</v>
      </c>
      <c r="I1090" s="10">
        <f t="shared" ca="1" si="123"/>
        <v>0.47313417037481409</v>
      </c>
      <c r="J1090" s="29">
        <f ca="1">_xlfn.BETA.INV(I1090,'Input Parameters'!$L$24,'Input Parameters'!$M$24,'Input Parameters'!$J$24,'Input Parameters'!$K$24)</f>
        <v>0.59627138944398694</v>
      </c>
      <c r="K1090" s="156">
        <f ca="1">('Input Parameters'!$E$25/'Input Parameters'!$E$31)^$J1090</f>
        <v>1.3878959785920814E-2</v>
      </c>
      <c r="L1090" s="66">
        <f ca="1">$H1090*$C1090*'Input Parameters'!$E$23*K1090</f>
        <v>6.0836061018153611</v>
      </c>
      <c r="M1090" s="23">
        <f t="shared" ca="1" si="124"/>
        <v>3.0967582334742061E-2</v>
      </c>
      <c r="N1090" s="15">
        <f ca="1">_xlfn.NORM.INV(M1090,'Input Parameters'!$E$26,'Input Parameters'!$F$26)</f>
        <v>-5.2019518870625517E-3</v>
      </c>
      <c r="O1090" s="8">
        <f t="shared" ca="1" si="125"/>
        <v>0.65976251228837746</v>
      </c>
      <c r="P1090" s="29">
        <f ca="1">_xlfn.LOGNORM.INV(O1090,'Input Parameters'!$H$27,'Input Parameters'!$I$27)</f>
        <v>1.708137150484119</v>
      </c>
      <c r="Q1090" s="10"/>
      <c r="R1090" s="15">
        <f>'Input Parameters'!$E$28</f>
        <v>12.7</v>
      </c>
      <c r="S1090" s="10">
        <f t="shared" ca="1" si="126"/>
        <v>0.10143192132055467</v>
      </c>
      <c r="T1090" s="25">
        <f ca="1">_xlfn.LOGNORM.INV(S1090,'Input Parameters'!$H$29,'Input Parameters'!$I$29)</f>
        <v>50.47405346769051</v>
      </c>
      <c r="U1090" s="10">
        <f t="shared" ca="1" si="127"/>
        <v>0.72922105503103862</v>
      </c>
      <c r="V1090" s="29">
        <f ca="1">IF('Input Parameters'!$D$30="Beta",_xlfn.BETA.INV(U1090,'Input Parameters'!$L$30,'Input Parameters'!$M$30,'Input Parameters'!$J$30,'Input Parameters'!$K$30),IF('Input Parameters'!$D$30="LogNorm",_xlfn.LOGNORM.INV(U1090,'Input Parameters'!$H$30,'Input Parameters'!$I$30)))</f>
        <v>1.271171094110735</v>
      </c>
      <c r="W1090" s="2">
        <f ca="1">N1090+(P1090-N1090)*(1-ERF((T1090-R1090)/(2*SQRT(L1090*'Input Parameters'!$E$31))))</f>
        <v>0.47254908691603142</v>
      </c>
      <c r="X1090">
        <f t="shared" ca="1" si="128"/>
        <v>1</v>
      </c>
      <c r="Y1090" s="7"/>
    </row>
    <row r="1091" spans="1:25" ht="15" customHeight="1" x14ac:dyDescent="0.3">
      <c r="A1091" s="130">
        <v>1084</v>
      </c>
      <c r="B1091" s="10">
        <f t="shared" ca="1" si="120"/>
        <v>0.19557301501973889</v>
      </c>
      <c r="C1091" s="57">
        <f ca="1">_xlfn.NORM.INV(B1091,'Input Parameters'!$E$19,'Input Parameters'!$F$19)</f>
        <v>494.83779530506962</v>
      </c>
      <c r="D1091" s="10">
        <f t="shared" ca="1" si="121"/>
        <v>0.77981495401451595</v>
      </c>
      <c r="E1091" s="59">
        <f ca="1">IF(_xlfn.NORM.INV(D1091,'Input Parameters'!$E$20,'Input Parameters'!$F$20)&lt;3500,3500,IF(_xlfn.NORM.INV(D1091,'Input Parameters'!$E$20,'Input Parameters'!$F$20)&gt;5500,5500,_xlfn.NORM.INV(D1091,'Input Parameters'!$E$20,'Input Parameters'!$F$20)))</f>
        <v>5340.0978849905132</v>
      </c>
      <c r="F1091" s="10">
        <f t="shared" ca="1" si="122"/>
        <v>0.60279542192461089</v>
      </c>
      <c r="G1091" s="61">
        <f ca="1">_xlfn.NORM.INV(F1091,'Input Parameters'!$E$21,'Input Parameters'!$F$21)</f>
        <v>286.89823277317709</v>
      </c>
      <c r="H1091" s="54">
        <f ca="1">EXP(E1091*(1/'Input Parameters'!$E$22-1/G1091))</f>
        <v>0.6786682608469391</v>
      </c>
      <c r="I1091" s="10">
        <f t="shared" ca="1" si="123"/>
        <v>4.1197188931571094E-2</v>
      </c>
      <c r="J1091" s="29">
        <f ca="1">_xlfn.BETA.INV(I1091,'Input Parameters'!$L$24,'Input Parameters'!$M$24,'Input Parameters'!$J$24,'Input Parameters'!$K$24)</f>
        <v>0.32697852891743706</v>
      </c>
      <c r="K1091" s="156">
        <f ca="1">('Input Parameters'!$E$25/'Input Parameters'!$E$31)^$J1091</f>
        <v>9.5790086294927107E-2</v>
      </c>
      <c r="L1091" s="66">
        <f ca="1">$H1091*$C1091*'Input Parameters'!$E$23*K1091</f>
        <v>32.1692523025771</v>
      </c>
      <c r="M1091" s="23">
        <f t="shared" ca="1" si="124"/>
        <v>0.93666803036215485</v>
      </c>
      <c r="N1091" s="15">
        <f ca="1">_xlfn.NORM.INV(M1091,'Input Parameters'!$E$26,'Input Parameters'!$F$26)</f>
        <v>6.6075200335928203E-2</v>
      </c>
      <c r="O1091" s="8">
        <f t="shared" ca="1" si="125"/>
        <v>0.35250817996550232</v>
      </c>
      <c r="P1091" s="29">
        <f ca="1">_xlfn.LOGNORM.INV(O1091,'Input Parameters'!$H$27,'Input Parameters'!$I$27)</f>
        <v>1.2041017303744133</v>
      </c>
      <c r="Q1091" s="10"/>
      <c r="R1091" s="15">
        <f>'Input Parameters'!$E$28</f>
        <v>12.7</v>
      </c>
      <c r="S1091" s="10">
        <f t="shared" ca="1" si="126"/>
        <v>0.10916719363193661</v>
      </c>
      <c r="T1091" s="25">
        <f ca="1">_xlfn.LOGNORM.INV(S1091,'Input Parameters'!$H$29,'Input Parameters'!$I$29)</f>
        <v>50.715275048585724</v>
      </c>
      <c r="U1091" s="10">
        <f t="shared" ca="1" si="127"/>
        <v>0.49879174852346453</v>
      </c>
      <c r="V1091" s="29">
        <f ca="1">IF('Input Parameters'!$D$30="Beta",_xlfn.BETA.INV(U1091,'Input Parameters'!$L$30,'Input Parameters'!$M$30,'Input Parameters'!$J$30,'Input Parameters'!$K$30),IF('Input Parameters'!$D$30="LogNorm",_xlfn.LOGNORM.INV(U1091,'Input Parameters'!$H$30,'Input Parameters'!$I$30)))</f>
        <v>0.99801442457956191</v>
      </c>
      <c r="W1091" s="2">
        <f ca="1">N1091+(P1091-N1091)*(1-ERF((T1091-R1091)/(2*SQRT(L1091*'Input Parameters'!$E$31))))</f>
        <v>0.78934027451472533</v>
      </c>
      <c r="X1091">
        <f t="shared" ca="1" si="128"/>
        <v>1</v>
      </c>
      <c r="Y1091" s="7"/>
    </row>
    <row r="1092" spans="1:25" ht="15" customHeight="1" x14ac:dyDescent="0.3">
      <c r="A1092" s="130">
        <v>1085</v>
      </c>
      <c r="B1092" s="10">
        <f t="shared" ca="1" si="120"/>
        <v>0.74780931668280015</v>
      </c>
      <c r="C1092" s="57">
        <f ca="1">_xlfn.NORM.INV(B1092,'Input Parameters'!$E$19,'Input Parameters'!$F$19)</f>
        <v>623.71320462101903</v>
      </c>
      <c r="D1092" s="10">
        <f t="shared" ca="1" si="121"/>
        <v>0.31028730483416855</v>
      </c>
      <c r="E1092" s="59">
        <f ca="1">IF(_xlfn.NORM.INV(D1092,'Input Parameters'!$E$20,'Input Parameters'!$F$20)&lt;3500,3500,IF(_xlfn.NORM.INV(D1092,'Input Parameters'!$E$20,'Input Parameters'!$F$20)&gt;5500,5500,_xlfn.NORM.INV(D1092,'Input Parameters'!$E$20,'Input Parameters'!$F$20)))</f>
        <v>4453.4747015952953</v>
      </c>
      <c r="F1092" s="10">
        <f t="shared" ca="1" si="122"/>
        <v>4.7011116022810384E-4</v>
      </c>
      <c r="G1092" s="61">
        <f ca="1">_xlfn.NORM.INV(F1092,'Input Parameters'!$E$21,'Input Parameters'!$F$21)</f>
        <v>258.85046478840849</v>
      </c>
      <c r="H1092" s="54">
        <f ca="1">EXP(E1092*(1/'Input Parameters'!$E$22-1/G1092))</f>
        <v>0.13462744773628468</v>
      </c>
      <c r="I1092" s="10">
        <f t="shared" ca="1" si="123"/>
        <v>0.71327151921059184</v>
      </c>
      <c r="J1092" s="29">
        <f ca="1">_xlfn.BETA.INV(I1092,'Input Parameters'!$L$24,'Input Parameters'!$M$24,'Input Parameters'!$J$24,'Input Parameters'!$K$24)</f>
        <v>0.69460790619767454</v>
      </c>
      <c r="K1092" s="156">
        <f ca="1">('Input Parameters'!$E$25/'Input Parameters'!$E$31)^$J1092</f>
        <v>6.854821770217439E-3</v>
      </c>
      <c r="L1092" s="66">
        <f ca="1">$H1092*$C1092*'Input Parameters'!$E$23*K1092</f>
        <v>0.57559195929669038</v>
      </c>
      <c r="M1092" s="23">
        <f t="shared" ca="1" si="124"/>
        <v>0.44485493046335334</v>
      </c>
      <c r="N1092" s="15">
        <f ca="1">_xlfn.NORM.INV(M1092,'Input Parameters'!$E$26,'Input Parameters'!$F$26)</f>
        <v>3.1087901708887047E-2</v>
      </c>
      <c r="O1092" s="8">
        <f t="shared" ca="1" si="125"/>
        <v>0.9616288910317643</v>
      </c>
      <c r="P1092" s="29">
        <f ca="1">_xlfn.LOGNORM.INV(O1092,'Input Parameters'!$H$27,'Input Parameters'!$I$27)</f>
        <v>3.1150314137780986</v>
      </c>
      <c r="Q1092" s="10"/>
      <c r="R1092" s="15">
        <f>'Input Parameters'!$E$28</f>
        <v>12.7</v>
      </c>
      <c r="S1092" s="10">
        <f t="shared" ca="1" si="126"/>
        <v>0.90271872223142191</v>
      </c>
      <c r="T1092" s="25">
        <f ca="1">_xlfn.LOGNORM.INV(S1092,'Input Parameters'!$H$29,'Input Parameters'!$I$29)</f>
        <v>67.361447176621013</v>
      </c>
      <c r="U1092" s="10">
        <f t="shared" ca="1" si="127"/>
        <v>0.42724425211274919</v>
      </c>
      <c r="V1092" s="29">
        <f ca="1">IF('Input Parameters'!$D$30="Beta",_xlfn.BETA.INV(U1092,'Input Parameters'!$L$30,'Input Parameters'!$M$30,'Input Parameters'!$J$30,'Input Parameters'!$K$30),IF('Input Parameters'!$D$30="LogNorm",_xlfn.LOGNORM.INV(U1092,'Input Parameters'!$H$30,'Input Parameters'!$I$30)))</f>
        <v>0.92949482437927511</v>
      </c>
      <c r="W1092" s="2">
        <f ca="1">N1092+(P1092-N1092)*(1-ERF((T1092-R1092)/(2*SQRT(L1092*'Input Parameters'!$E$31))))</f>
        <v>3.108897956859074E-2</v>
      </c>
      <c r="X1092">
        <f t="shared" ca="1" si="128"/>
        <v>1</v>
      </c>
      <c r="Y1092" s="7"/>
    </row>
    <row r="1093" spans="1:25" ht="15" customHeight="1" x14ac:dyDescent="0.3">
      <c r="A1093" s="130">
        <v>1086</v>
      </c>
      <c r="B1093" s="10">
        <f t="shared" ref="B1093:B1156" ca="1" si="129">RAND()</f>
        <v>0.1971832515628047</v>
      </c>
      <c r="C1093" s="57">
        <f ca="1">_xlfn.NORM.INV(B1093,'Input Parameters'!$E$19,'Input Parameters'!$F$19)</f>
        <v>495.32920119850962</v>
      </c>
      <c r="D1093" s="10">
        <f t="shared" ref="D1093:D1156" ca="1" si="130">RAND()</f>
        <v>0.41779817607158432</v>
      </c>
      <c r="E1093" s="59">
        <f ca="1">IF(_xlfn.NORM.INV(D1093,'Input Parameters'!$E$20,'Input Parameters'!$F$20)&lt;3500,3500,IF(_xlfn.NORM.INV(D1093,'Input Parameters'!$E$20,'Input Parameters'!$F$20)&gt;5500,5500,_xlfn.NORM.INV(D1093,'Input Parameters'!$E$20,'Input Parameters'!$F$20)))</f>
        <v>4654.7293461369763</v>
      </c>
      <c r="F1093" s="10">
        <f t="shared" ref="F1093:F1156" ca="1" si="131">RAND()</f>
        <v>0.15349735558522382</v>
      </c>
      <c r="G1093" s="61">
        <f ca="1">_xlfn.NORM.INV(F1093,'Input Parameters'!$E$21,'Input Parameters'!$F$21)</f>
        <v>276.82062992062481</v>
      </c>
      <c r="H1093" s="54">
        <f ca="1">EXP(E1093*(1/'Input Parameters'!$E$22-1/G1093))</f>
        <v>0.39513917462202452</v>
      </c>
      <c r="I1093" s="10">
        <f t="shared" ref="I1093:I1156" ca="1" si="132">RAND()</f>
        <v>0.5485319041637684</v>
      </c>
      <c r="J1093" s="29">
        <f ca="1">_xlfn.BETA.INV(I1093,'Input Parameters'!$L$24,'Input Parameters'!$M$24,'Input Parameters'!$J$24,'Input Parameters'!$K$24)</f>
        <v>0.6266816603058315</v>
      </c>
      <c r="K1093" s="156">
        <f ca="1">('Input Parameters'!$E$25/'Input Parameters'!$E$31)^$J1093</f>
        <v>1.1158755980866681E-2</v>
      </c>
      <c r="L1093" s="66">
        <f ca="1">$H1093*$C1093*'Input Parameters'!$E$23*K1093</f>
        <v>2.184036040116188</v>
      </c>
      <c r="M1093" s="23">
        <f t="shared" ref="M1093:M1156" ca="1" si="133">RAND()</f>
        <v>0.37244868098237427</v>
      </c>
      <c r="N1093" s="15">
        <f ca="1">_xlfn.NORM.INV(M1093,'Input Parameters'!$E$26,'Input Parameters'!$F$26)</f>
        <v>2.7167127437710867E-2</v>
      </c>
      <c r="O1093" s="8">
        <f t="shared" ref="O1093:O1156" ca="1" si="134">RAND()</f>
        <v>0.86389207124205591</v>
      </c>
      <c r="P1093" s="29">
        <f ca="1">_xlfn.LOGNORM.INV(O1093,'Input Parameters'!$H$27,'Input Parameters'!$I$27)</f>
        <v>2.3139767926004238</v>
      </c>
      <c r="Q1093" s="10"/>
      <c r="R1093" s="15">
        <f>'Input Parameters'!$E$28</f>
        <v>12.7</v>
      </c>
      <c r="S1093" s="10">
        <f t="shared" ref="S1093:S1156" ca="1" si="135">RAND()</f>
        <v>0.35632189444957718</v>
      </c>
      <c r="T1093" s="25">
        <f ca="1">_xlfn.LOGNORM.INV(S1093,'Input Parameters'!$H$29,'Input Parameters'!$I$29)</f>
        <v>55.872982842847925</v>
      </c>
      <c r="U1093" s="10">
        <f t="shared" ref="U1093:U1156" ca="1" si="136">RAND()</f>
        <v>0.7741374783451489</v>
      </c>
      <c r="V1093" s="29">
        <f ca="1">IF('Input Parameters'!$D$30="Beta",_xlfn.BETA.INV(U1093,'Input Parameters'!$L$30,'Input Parameters'!$M$30,'Input Parameters'!$J$30,'Input Parameters'!$K$30),IF('Input Parameters'!$D$30="LogNorm",_xlfn.LOGNORM.INV(U1093,'Input Parameters'!$H$30,'Input Parameters'!$I$30)))</f>
        <v>1.3444278901631641</v>
      </c>
      <c r="W1093" s="2">
        <f ca="1">N1093+(P1093-N1093)*(1-ERF((T1093-R1093)/(2*SQRT(L1093*'Input Parameters'!$E$31))))</f>
        <v>0.11602536314157939</v>
      </c>
      <c r="X1093">
        <f t="shared" ca="1" si="128"/>
        <v>1</v>
      </c>
      <c r="Y1093" s="7"/>
    </row>
    <row r="1094" spans="1:25" ht="15" customHeight="1" x14ac:dyDescent="0.3">
      <c r="A1094" s="130">
        <v>1087</v>
      </c>
      <c r="B1094" s="10">
        <f t="shared" ca="1" si="129"/>
        <v>0.18391430370317585</v>
      </c>
      <c r="C1094" s="57">
        <f ca="1">_xlfn.NORM.INV(B1094,'Input Parameters'!$E$19,'Input Parameters'!$F$19)</f>
        <v>491.20368037410424</v>
      </c>
      <c r="D1094" s="10">
        <f t="shared" ca="1" si="130"/>
        <v>0.59721120592434151</v>
      </c>
      <c r="E1094" s="59">
        <f ca="1">IF(_xlfn.NORM.INV(D1094,'Input Parameters'!$E$20,'Input Parameters'!$F$20)&lt;3500,3500,IF(_xlfn.NORM.INV(D1094,'Input Parameters'!$E$20,'Input Parameters'!$F$20)&gt;5500,5500,_xlfn.NORM.INV(D1094,'Input Parameters'!$E$20,'Input Parameters'!$F$20)))</f>
        <v>4972.2946284811815</v>
      </c>
      <c r="F1094" s="10">
        <f t="shared" ca="1" si="131"/>
        <v>0.8022486811044246</v>
      </c>
      <c r="G1094" s="61">
        <f ca="1">_xlfn.NORM.INV(F1094,'Input Parameters'!$E$21,'Input Parameters'!$F$21)</f>
        <v>291.52849021284152</v>
      </c>
      <c r="H1094" s="54">
        <f ca="1">EXP(E1094*(1/'Input Parameters'!$E$22-1/G1094))</f>
        <v>0.91790747650079274</v>
      </c>
      <c r="I1094" s="10">
        <f t="shared" ca="1" si="132"/>
        <v>8.5681730204683504E-2</v>
      </c>
      <c r="J1094" s="29">
        <f ca="1">_xlfn.BETA.INV(I1094,'Input Parameters'!$L$24,'Input Parameters'!$M$24,'Input Parameters'!$J$24,'Input Parameters'!$K$24)</f>
        <v>0.38355143536676184</v>
      </c>
      <c r="K1094" s="156">
        <f ca="1">('Input Parameters'!$E$25/'Input Parameters'!$E$31)^$J1094</f>
        <v>6.3836859065711599E-2</v>
      </c>
      <c r="L1094" s="66">
        <f ca="1">$H1094*$C1094*'Input Parameters'!$E$23*K1094</f>
        <v>28.782733056916214</v>
      </c>
      <c r="M1094" s="23">
        <f t="shared" ca="1" si="133"/>
        <v>0.21120077018171879</v>
      </c>
      <c r="N1094" s="15">
        <f ca="1">_xlfn.NORM.INV(M1094,'Input Parameters'!$E$26,'Input Parameters'!$F$26)</f>
        <v>1.7152502414763182E-2</v>
      </c>
      <c r="O1094" s="8">
        <f t="shared" ca="1" si="134"/>
        <v>0.86323626312737867</v>
      </c>
      <c r="P1094" s="29">
        <f ca="1">_xlfn.LOGNORM.INV(O1094,'Input Parameters'!$H$27,'Input Parameters'!$I$27)</f>
        <v>2.3109089702742605</v>
      </c>
      <c r="Q1094" s="10"/>
      <c r="R1094" s="15">
        <f>'Input Parameters'!$E$28</f>
        <v>12.7</v>
      </c>
      <c r="S1094" s="10">
        <f t="shared" ca="1" si="135"/>
        <v>0.79396670255950574</v>
      </c>
      <c r="T1094" s="25">
        <f ca="1">_xlfn.LOGNORM.INV(S1094,'Input Parameters'!$H$29,'Input Parameters'!$I$29)</f>
        <v>63.849296645789266</v>
      </c>
      <c r="U1094" s="10">
        <f t="shared" ca="1" si="136"/>
        <v>0.46149145368119515</v>
      </c>
      <c r="V1094" s="29">
        <f ca="1">IF('Input Parameters'!$D$30="Beta",_xlfn.BETA.INV(U1094,'Input Parameters'!$L$30,'Input Parameters'!$M$30,'Input Parameters'!$J$30,'Input Parameters'!$K$30),IF('Input Parameters'!$D$30="LogNorm",_xlfn.LOGNORM.INV(U1094,'Input Parameters'!$H$30,'Input Parameters'!$I$30)))</f>
        <v>0.96183017798568449</v>
      </c>
      <c r="W1094" s="2">
        <f ca="1">N1094+(P1094-N1094)*(1-ERF((T1094-R1094)/(2*SQRT(L1094*'Input Parameters'!$E$31))))</f>
        <v>1.1645212963125362</v>
      </c>
      <c r="X1094">
        <f t="shared" ca="1" si="128"/>
        <v>0</v>
      </c>
      <c r="Y1094" s="7"/>
    </row>
    <row r="1095" spans="1:25" ht="15" customHeight="1" x14ac:dyDescent="0.3">
      <c r="A1095" s="130">
        <v>1088</v>
      </c>
      <c r="B1095" s="10">
        <f t="shared" ca="1" si="129"/>
        <v>0.76039705636624044</v>
      </c>
      <c r="C1095" s="57">
        <f ca="1">_xlfn.NORM.INV(B1095,'Input Parameters'!$E$19,'Input Parameters'!$F$19)</f>
        <v>627.09054117915457</v>
      </c>
      <c r="D1095" s="10">
        <f t="shared" ca="1" si="130"/>
        <v>0.64461563273764444</v>
      </c>
      <c r="E1095" s="59">
        <f ca="1">IF(_xlfn.NORM.INV(D1095,'Input Parameters'!$E$20,'Input Parameters'!$F$20)&lt;3500,3500,IF(_xlfn.NORM.INV(D1095,'Input Parameters'!$E$20,'Input Parameters'!$F$20)&gt;5500,5500,_xlfn.NORM.INV(D1095,'Input Parameters'!$E$20,'Input Parameters'!$F$20)))</f>
        <v>5059.5766965282955</v>
      </c>
      <c r="F1095" s="10">
        <f t="shared" ca="1" si="131"/>
        <v>0.36955117144759009</v>
      </c>
      <c r="G1095" s="61">
        <f ca="1">_xlfn.NORM.INV(F1095,'Input Parameters'!$E$21,'Input Parameters'!$F$21)</f>
        <v>282.23228741456251</v>
      </c>
      <c r="H1095" s="54">
        <f ca="1">EXP(E1095*(1/'Input Parameters'!$E$22-1/G1095))</f>
        <v>0.5174642890445097</v>
      </c>
      <c r="I1095" s="10">
        <f t="shared" ca="1" si="132"/>
        <v>0.37336703064130006</v>
      </c>
      <c r="J1095" s="29">
        <f ca="1">_xlfn.BETA.INV(I1095,'Input Parameters'!$L$24,'Input Parameters'!$M$24,'Input Parameters'!$J$24,'Input Parameters'!$K$24)</f>
        <v>0.55446476109012177</v>
      </c>
      <c r="K1095" s="156">
        <f ca="1">('Input Parameters'!$E$25/'Input Parameters'!$E$31)^$J1095</f>
        <v>1.8732797276168119E-2</v>
      </c>
      <c r="L1095" s="66">
        <f ca="1">$H1095*$C1095*'Input Parameters'!$E$23*K1095</f>
        <v>6.0787357882285384</v>
      </c>
      <c r="M1095" s="23">
        <f t="shared" ca="1" si="133"/>
        <v>0.84711922235173087</v>
      </c>
      <c r="N1095" s="15">
        <f ca="1">_xlfn.NORM.INV(M1095,'Input Parameters'!$E$26,'Input Parameters'!$F$26)</f>
        <v>5.5507277874842047E-2</v>
      </c>
      <c r="O1095" s="8">
        <f t="shared" ca="1" si="134"/>
        <v>0.97737663982726863</v>
      </c>
      <c r="P1095" s="29">
        <f ca="1">_xlfn.LOGNORM.INV(O1095,'Input Parameters'!$H$27,'Input Parameters'!$I$27)</f>
        <v>3.4524186031485553</v>
      </c>
      <c r="Q1095" s="10"/>
      <c r="R1095" s="15">
        <f>'Input Parameters'!$E$28</f>
        <v>12.7</v>
      </c>
      <c r="S1095" s="10">
        <f t="shared" ca="1" si="135"/>
        <v>0.23857850416504711</v>
      </c>
      <c r="T1095" s="25">
        <f ca="1">_xlfn.LOGNORM.INV(S1095,'Input Parameters'!$H$29,'Input Parameters'!$I$29)</f>
        <v>53.764799128510425</v>
      </c>
      <c r="U1095" s="10">
        <f t="shared" ca="1" si="136"/>
        <v>0.20846090457211142</v>
      </c>
      <c r="V1095" s="29">
        <f ca="1">IF('Input Parameters'!$D$30="Beta",_xlfn.BETA.INV(U1095,'Input Parameters'!$L$30,'Input Parameters'!$M$30,'Input Parameters'!$J$30,'Input Parameters'!$K$30),IF('Input Parameters'!$D$30="LogNorm",_xlfn.LOGNORM.INV(U1095,'Input Parameters'!$H$30,'Input Parameters'!$I$30)))</f>
        <v>0.72548676047101757</v>
      </c>
      <c r="W1095" s="2">
        <f ca="1">N1095+(P1095-N1095)*(1-ERF((T1095-R1095)/(2*SQRT(L1095*'Input Parameters'!$E$31))))</f>
        <v>0.86703530206414292</v>
      </c>
      <c r="X1095">
        <f t="shared" ca="1" si="128"/>
        <v>0</v>
      </c>
      <c r="Y1095" s="7"/>
    </row>
    <row r="1096" spans="1:25" ht="15" customHeight="1" x14ac:dyDescent="0.3">
      <c r="A1096" s="130">
        <v>1089</v>
      </c>
      <c r="B1096" s="10">
        <f t="shared" ca="1" si="129"/>
        <v>0.8955219579011221</v>
      </c>
      <c r="C1096" s="57">
        <f ca="1">_xlfn.NORM.INV(B1096,'Input Parameters'!$E$19,'Input Parameters'!$F$19)</f>
        <v>673.4692738870732</v>
      </c>
      <c r="D1096" s="10">
        <f t="shared" ca="1" si="130"/>
        <v>0.72941854176726395</v>
      </c>
      <c r="E1096" s="59">
        <f ca="1">IF(_xlfn.NORM.INV(D1096,'Input Parameters'!$E$20,'Input Parameters'!$F$20)&lt;3500,3500,IF(_xlfn.NORM.INV(D1096,'Input Parameters'!$E$20,'Input Parameters'!$F$20)&gt;5500,5500,_xlfn.NORM.INV(D1096,'Input Parameters'!$E$20,'Input Parameters'!$F$20)))</f>
        <v>5227.7387676096487</v>
      </c>
      <c r="F1096" s="10">
        <f t="shared" ca="1" si="131"/>
        <v>0.95497891992819894</v>
      </c>
      <c r="G1096" s="61">
        <f ca="1">_xlfn.NORM.INV(F1096,'Input Parameters'!$E$21,'Input Parameters'!$F$21)</f>
        <v>298.1740783104903</v>
      </c>
      <c r="H1096" s="54">
        <f ca="1">EXP(E1096*(1/'Input Parameters'!$E$22-1/G1096))</f>
        <v>1.3628880312203548</v>
      </c>
      <c r="I1096" s="10">
        <f t="shared" ca="1" si="132"/>
        <v>0.12776488727456969</v>
      </c>
      <c r="J1096" s="29">
        <f ca="1">_xlfn.BETA.INV(I1096,'Input Parameters'!$L$24,'Input Parameters'!$M$24,'Input Parameters'!$J$24,'Input Parameters'!$K$24)</f>
        <v>0.42040197585565958</v>
      </c>
      <c r="K1096" s="156">
        <f ca="1">('Input Parameters'!$E$25/'Input Parameters'!$E$31)^$J1096</f>
        <v>4.9007906434011456E-2</v>
      </c>
      <c r="L1096" s="66">
        <f ca="1">$H1096*$C1096*'Input Parameters'!$E$23*K1096</f>
        <v>44.98255445091575</v>
      </c>
      <c r="M1096" s="23">
        <f t="shared" ca="1" si="133"/>
        <v>0.67955064287872136</v>
      </c>
      <c r="N1096" s="15">
        <f ca="1">_xlfn.NORM.INV(M1096,'Input Parameters'!$E$26,'Input Parameters'!$F$26)</f>
        <v>4.3795294911704252E-2</v>
      </c>
      <c r="O1096" s="8">
        <f t="shared" ca="1" si="134"/>
        <v>0.84560071246020574</v>
      </c>
      <c r="P1096" s="29">
        <f ca="1">_xlfn.LOGNORM.INV(O1096,'Input Parameters'!$H$27,'Input Parameters'!$I$27)</f>
        <v>2.2332858294743341</v>
      </c>
      <c r="Q1096" s="10"/>
      <c r="R1096" s="15">
        <f>'Input Parameters'!$E$28</f>
        <v>12.7</v>
      </c>
      <c r="S1096" s="10">
        <f t="shared" ca="1" si="135"/>
        <v>0.9043528698537755</v>
      </c>
      <c r="T1096" s="25">
        <f ca="1">_xlfn.LOGNORM.INV(S1096,'Input Parameters'!$H$29,'Input Parameters'!$I$29)</f>
        <v>67.433790467359884</v>
      </c>
      <c r="U1096" s="10">
        <f t="shared" ca="1" si="136"/>
        <v>0.43292784574057819</v>
      </c>
      <c r="V1096" s="29">
        <f ca="1">IF('Input Parameters'!$D$30="Beta",_xlfn.BETA.INV(U1096,'Input Parameters'!$L$30,'Input Parameters'!$M$30,'Input Parameters'!$J$30,'Input Parameters'!$K$30),IF('Input Parameters'!$D$30="LogNorm",_xlfn.LOGNORM.INV(U1096,'Input Parameters'!$H$30,'Input Parameters'!$I$30)))</f>
        <v>0.93481368840938905</v>
      </c>
      <c r="W1096" s="2">
        <f ca="1">N1096+(P1096-N1096)*(1-ERF((T1096-R1096)/(2*SQRT(L1096*'Input Parameters'!$E$31))))</f>
        <v>1.2784515674670185</v>
      </c>
      <c r="X1096">
        <f t="shared" ca="1" si="128"/>
        <v>0</v>
      </c>
      <c r="Y1096" s="7"/>
    </row>
    <row r="1097" spans="1:25" ht="15" customHeight="1" x14ac:dyDescent="0.3">
      <c r="A1097" s="130">
        <v>1090</v>
      </c>
      <c r="B1097" s="10">
        <f t="shared" ca="1" si="129"/>
        <v>0.9506283996049677</v>
      </c>
      <c r="C1097" s="57">
        <f ca="1">_xlfn.NORM.INV(B1097,'Input Parameters'!$E$19,'Input Parameters'!$F$19)</f>
        <v>706.80758572502691</v>
      </c>
      <c r="D1097" s="10">
        <f t="shared" ca="1" si="130"/>
        <v>0.53201415286597942</v>
      </c>
      <c r="E1097" s="59">
        <f ca="1">IF(_xlfn.NORM.INV(D1097,'Input Parameters'!$E$20,'Input Parameters'!$F$20)&lt;3500,3500,IF(_xlfn.NORM.INV(D1097,'Input Parameters'!$E$20,'Input Parameters'!$F$20)&gt;5500,5500,_xlfn.NORM.INV(D1097,'Input Parameters'!$E$20,'Input Parameters'!$F$20)))</f>
        <v>4856.2337324309883</v>
      </c>
      <c r="F1097" s="10">
        <f t="shared" ca="1" si="131"/>
        <v>0.51706527963603544</v>
      </c>
      <c r="G1097" s="61">
        <f ca="1">_xlfn.NORM.INV(F1097,'Input Parameters'!$E$21,'Input Parameters'!$F$21)</f>
        <v>285.18632441874837</v>
      </c>
      <c r="H1097" s="54">
        <f ca="1">EXP(E1097*(1/'Input Parameters'!$E$22-1/G1097))</f>
        <v>0.63501448810083994</v>
      </c>
      <c r="I1097" s="10">
        <f t="shared" ca="1" si="132"/>
        <v>0.59896665432060869</v>
      </c>
      <c r="J1097" s="29">
        <f ca="1">_xlfn.BETA.INV(I1097,'Input Parameters'!$L$24,'Input Parameters'!$M$24,'Input Parameters'!$J$24,'Input Parameters'!$K$24)</f>
        <v>0.64697888836930617</v>
      </c>
      <c r="K1097" s="156">
        <f ca="1">('Input Parameters'!$E$25/'Input Parameters'!$E$31)^$J1097</f>
        <v>9.6467526451678755E-3</v>
      </c>
      <c r="L1097" s="66">
        <f ca="1">$H1097*$C1097*'Input Parameters'!$E$23*K1097</f>
        <v>4.3297814821202172</v>
      </c>
      <c r="M1097" s="23">
        <f t="shared" ca="1" si="133"/>
        <v>0.96813682593302719</v>
      </c>
      <c r="N1097" s="15">
        <f ca="1">_xlfn.NORM.INV(M1097,'Input Parameters'!$E$26,'Input Parameters'!$F$26)</f>
        <v>7.2935880750350152E-2</v>
      </c>
      <c r="O1097" s="8">
        <f t="shared" ca="1" si="134"/>
        <v>0.90686612974339176</v>
      </c>
      <c r="P1097" s="29">
        <f ca="1">_xlfn.LOGNORM.INV(O1097,'Input Parameters'!$H$27,'Input Parameters'!$I$27)</f>
        <v>2.5547308671991495</v>
      </c>
      <c r="Q1097" s="10"/>
      <c r="R1097" s="15">
        <f>'Input Parameters'!$E$28</f>
        <v>12.7</v>
      </c>
      <c r="S1097" s="10">
        <f t="shared" ca="1" si="135"/>
        <v>0.74388102424671132</v>
      </c>
      <c r="T1097" s="25">
        <f ca="1">_xlfn.LOGNORM.INV(S1097,'Input Parameters'!$H$29,'Input Parameters'!$I$29)</f>
        <v>62.678037667687263</v>
      </c>
      <c r="U1097" s="10">
        <f t="shared" ca="1" si="136"/>
        <v>2.7739734958095341E-2</v>
      </c>
      <c r="V1097" s="29">
        <f ca="1">IF('Input Parameters'!$D$30="Beta",_xlfn.BETA.INV(U1097,'Input Parameters'!$L$30,'Input Parameters'!$M$30,'Input Parameters'!$J$30,'Input Parameters'!$K$30),IF('Input Parameters'!$D$30="LogNorm",_xlfn.LOGNORM.INV(U1097,'Input Parameters'!$H$30,'Input Parameters'!$I$30)))</f>
        <v>0.46953825404691762</v>
      </c>
      <c r="W1097" s="2">
        <f ca="1">N1097+(P1097-N1097)*(1-ERF((T1097-R1097)/(2*SQRT(L1097*'Input Parameters'!$E$31))))</f>
        <v>0.29490454624202711</v>
      </c>
      <c r="X1097">
        <f t="shared" ref="X1097:X1160" ca="1" si="137">IFERROR(IF(W1097&gt;V1097,0,1),0)</f>
        <v>1</v>
      </c>
      <c r="Y1097" s="7"/>
    </row>
    <row r="1098" spans="1:25" ht="15" customHeight="1" x14ac:dyDescent="0.3">
      <c r="A1098" s="130">
        <v>1091</v>
      </c>
      <c r="B1098" s="10">
        <f t="shared" ca="1" si="129"/>
        <v>0.83561592671423224</v>
      </c>
      <c r="C1098" s="57">
        <f ca="1">_xlfn.NORM.INV(B1098,'Input Parameters'!$E$19,'Input Parameters'!$F$19)</f>
        <v>649.82254176069011</v>
      </c>
      <c r="D1098" s="10">
        <f t="shared" ca="1" si="130"/>
        <v>6.7361491535047224E-2</v>
      </c>
      <c r="E1098" s="59">
        <f ca="1">IF(_xlfn.NORM.INV(D1098,'Input Parameters'!$E$20,'Input Parameters'!$F$20)&lt;3500,3500,IF(_xlfn.NORM.INV(D1098,'Input Parameters'!$E$20,'Input Parameters'!$F$20)&gt;5500,5500,_xlfn.NORM.INV(D1098,'Input Parameters'!$E$20,'Input Parameters'!$F$20)))</f>
        <v>3752.9861909560777</v>
      </c>
      <c r="F1098" s="10">
        <f t="shared" ca="1" si="131"/>
        <v>0.30866630236589798</v>
      </c>
      <c r="G1098" s="61">
        <f ca="1">_xlfn.NORM.INV(F1098,'Input Parameters'!$E$21,'Input Parameters'!$F$21)</f>
        <v>280.92287443729163</v>
      </c>
      <c r="H1098" s="54">
        <f ca="1">EXP(E1098*(1/'Input Parameters'!$E$22-1/G1098))</f>
        <v>0.57656747231163763</v>
      </c>
      <c r="I1098" s="10">
        <f t="shared" ca="1" si="132"/>
        <v>0.73732229125912496</v>
      </c>
      <c r="J1098" s="29">
        <f ca="1">_xlfn.BETA.INV(I1098,'Input Parameters'!$L$24,'Input Parameters'!$M$24,'Input Parameters'!$J$24,'Input Parameters'!$K$24)</f>
        <v>0.70523235575142318</v>
      </c>
      <c r="K1098" s="156">
        <f ca="1">('Input Parameters'!$E$25/'Input Parameters'!$E$31)^$J1098</f>
        <v>6.3517941529417686E-3</v>
      </c>
      <c r="L1098" s="66">
        <f ca="1">$H1098*$C1098*'Input Parameters'!$E$23*K1098</f>
        <v>2.3798047403239964</v>
      </c>
      <c r="M1098" s="23">
        <f t="shared" ca="1" si="133"/>
        <v>0.27839593889832304</v>
      </c>
      <c r="N1098" s="15">
        <f ca="1">_xlfn.NORM.INV(M1098,'Input Parameters'!$E$26,'Input Parameters'!$F$26)</f>
        <v>2.166012057480449E-2</v>
      </c>
      <c r="O1098" s="8">
        <f t="shared" ca="1" si="134"/>
        <v>0.97426994244958942</v>
      </c>
      <c r="P1098" s="29">
        <f ca="1">_xlfn.LOGNORM.INV(O1098,'Input Parameters'!$H$27,'Input Parameters'!$I$27)</f>
        <v>3.3698274481175359</v>
      </c>
      <c r="Q1098" s="10"/>
      <c r="R1098" s="15">
        <f>'Input Parameters'!$E$28</f>
        <v>12.7</v>
      </c>
      <c r="S1098" s="10">
        <f t="shared" ca="1" si="135"/>
        <v>0.30284466746892513</v>
      </c>
      <c r="T1098" s="25">
        <f ca="1">_xlfn.LOGNORM.INV(S1098,'Input Parameters'!$H$29,'Input Parameters'!$I$29)</f>
        <v>54.95268394369468</v>
      </c>
      <c r="U1098" s="10">
        <f t="shared" ca="1" si="136"/>
        <v>0.33478890323736732</v>
      </c>
      <c r="V1098" s="29">
        <f ca="1">IF('Input Parameters'!$D$30="Beta",_xlfn.BETA.INV(U1098,'Input Parameters'!$L$30,'Input Parameters'!$M$30,'Input Parameters'!$J$30,'Input Parameters'!$K$30),IF('Input Parameters'!$D$30="LogNorm",_xlfn.LOGNORM.INV(U1098,'Input Parameters'!$H$30,'Input Parameters'!$I$30)))</f>
        <v>0.84444863222374</v>
      </c>
      <c r="W1098" s="2">
        <f ca="1">N1098+(P1098-N1098)*(1-ERF((T1098-R1098)/(2*SQRT(L1098*'Input Parameters'!$E$31))))</f>
        <v>0.19837169169075328</v>
      </c>
      <c r="X1098">
        <f t="shared" ca="1" si="137"/>
        <v>1</v>
      </c>
      <c r="Y1098" s="7"/>
    </row>
    <row r="1099" spans="1:25" ht="15" customHeight="1" x14ac:dyDescent="0.3">
      <c r="A1099" s="130">
        <v>1092</v>
      </c>
      <c r="B1099" s="10">
        <f t="shared" ca="1" si="129"/>
        <v>0.97344655609345399</v>
      </c>
      <c r="C1099" s="57">
        <f ca="1">_xlfn.NORM.INV(B1099,'Input Parameters'!$E$19,'Input Parameters'!$F$19)</f>
        <v>730.72728877238876</v>
      </c>
      <c r="D1099" s="10">
        <f t="shared" ca="1" si="130"/>
        <v>2.5492223188732899E-2</v>
      </c>
      <c r="E1099" s="59">
        <f ca="1">IF(_xlfn.NORM.INV(D1099,'Input Parameters'!$E$20,'Input Parameters'!$F$20)&lt;3500,3500,IF(_xlfn.NORM.INV(D1099,'Input Parameters'!$E$20,'Input Parameters'!$F$20)&gt;5500,5500,_xlfn.NORM.INV(D1099,'Input Parameters'!$E$20,'Input Parameters'!$F$20)))</f>
        <v>3500</v>
      </c>
      <c r="F1099" s="10">
        <f t="shared" ca="1" si="131"/>
        <v>0.23997986908044799</v>
      </c>
      <c r="G1099" s="61">
        <f ca="1">_xlfn.NORM.INV(F1099,'Input Parameters'!$E$21,'Input Parameters'!$F$21)</f>
        <v>279.29795286189614</v>
      </c>
      <c r="H1099" s="54">
        <f ca="1">EXP(E1099*(1/'Input Parameters'!$E$22-1/G1099))</f>
        <v>0.55653363003019696</v>
      </c>
      <c r="I1099" s="10">
        <f t="shared" ca="1" si="132"/>
        <v>8.4439185039303366E-3</v>
      </c>
      <c r="J1099" s="29">
        <f ca="1">_xlfn.BETA.INV(I1099,'Input Parameters'!$L$24,'Input Parameters'!$M$24,'Input Parameters'!$J$24,'Input Parameters'!$K$24)</f>
        <v>0.23685729469667918</v>
      </c>
      <c r="K1099" s="156">
        <f ca="1">('Input Parameters'!$E$25/'Input Parameters'!$E$31)^$J1099</f>
        <v>0.18284671357940732</v>
      </c>
      <c r="L1099" s="66">
        <f ca="1">$H1099*$C1099*'Input Parameters'!$E$23*K1099</f>
        <v>74.359061187203523</v>
      </c>
      <c r="M1099" s="23">
        <f t="shared" ca="1" si="133"/>
        <v>0.26329773095125608</v>
      </c>
      <c r="N1099" s="15">
        <f ca="1">_xlfn.NORM.INV(M1099,'Input Parameters'!$E$26,'Input Parameters'!$F$26)</f>
        <v>2.0702556088251549E-2</v>
      </c>
      <c r="O1099" s="8">
        <f t="shared" ca="1" si="134"/>
        <v>0.96334104731164705</v>
      </c>
      <c r="P1099" s="29">
        <f ca="1">_xlfn.LOGNORM.INV(O1099,'Input Parameters'!$H$27,'Input Parameters'!$I$27)</f>
        <v>3.1440194633503333</v>
      </c>
      <c r="Q1099" s="10"/>
      <c r="R1099" s="15">
        <f>'Input Parameters'!$E$28</f>
        <v>12.7</v>
      </c>
      <c r="S1099" s="10">
        <f t="shared" ca="1" si="135"/>
        <v>0.6757163228465225</v>
      </c>
      <c r="T1099" s="25">
        <f ca="1">_xlfn.LOGNORM.INV(S1099,'Input Parameters'!$H$29,'Input Parameters'!$I$29)</f>
        <v>61.289035683139296</v>
      </c>
      <c r="U1099" s="10">
        <f t="shared" ca="1" si="136"/>
        <v>0.13028467755237438</v>
      </c>
      <c r="V1099" s="29">
        <f ca="1">IF('Input Parameters'!$D$30="Beta",_xlfn.BETA.INV(U1099,'Input Parameters'!$L$30,'Input Parameters'!$M$30,'Input Parameters'!$J$30,'Input Parameters'!$K$30),IF('Input Parameters'!$D$30="LogNorm",_xlfn.LOGNORM.INV(U1099,'Input Parameters'!$H$30,'Input Parameters'!$I$30)))</f>
        <v>0.64117655453868139</v>
      </c>
      <c r="W1099" s="2">
        <f ca="1">N1099+(P1099-N1099)*(1-ERF((T1099-R1099)/(2*SQRT(L1099*'Input Parameters'!$E$31))))</f>
        <v>2.1767605095861833</v>
      </c>
      <c r="X1099">
        <f t="shared" ca="1" si="137"/>
        <v>0</v>
      </c>
      <c r="Y1099" s="7"/>
    </row>
    <row r="1100" spans="1:25" ht="15" customHeight="1" x14ac:dyDescent="0.3">
      <c r="A1100" s="130">
        <v>1093</v>
      </c>
      <c r="B1100" s="10">
        <f t="shared" ca="1" si="129"/>
        <v>0.85810186482178707</v>
      </c>
      <c r="C1100" s="57">
        <f ca="1">_xlfn.NORM.INV(B1100,'Input Parameters'!$E$19,'Input Parameters'!$F$19)</f>
        <v>657.86965858493556</v>
      </c>
      <c r="D1100" s="10">
        <f t="shared" ca="1" si="130"/>
        <v>0.82388696752152424</v>
      </c>
      <c r="E1100" s="59">
        <f ca="1">IF(_xlfn.NORM.INV(D1100,'Input Parameters'!$E$20,'Input Parameters'!$F$20)&lt;3500,3500,IF(_xlfn.NORM.INV(D1100,'Input Parameters'!$E$20,'Input Parameters'!$F$20)&gt;5500,5500,_xlfn.NORM.INV(D1100,'Input Parameters'!$E$20,'Input Parameters'!$F$20)))</f>
        <v>5451.1960883112215</v>
      </c>
      <c r="F1100" s="10">
        <f t="shared" ca="1" si="131"/>
        <v>0.81033561945656751</v>
      </c>
      <c r="G1100" s="61">
        <f ca="1">_xlfn.NORM.INV(F1100,'Input Parameters'!$E$21,'Input Parameters'!$F$21)</f>
        <v>291.75999126263889</v>
      </c>
      <c r="H1100" s="54">
        <f ca="1">EXP(E1100*(1/'Input Parameters'!$E$22-1/G1100))</f>
        <v>0.92397331714941799</v>
      </c>
      <c r="I1100" s="10">
        <f t="shared" ca="1" si="132"/>
        <v>0.37223384565852058</v>
      </c>
      <c r="J1100" s="29">
        <f ca="1">_xlfn.BETA.INV(I1100,'Input Parameters'!$L$24,'Input Parameters'!$M$24,'Input Parameters'!$J$24,'Input Parameters'!$K$24)</f>
        <v>0.55397132046175568</v>
      </c>
      <c r="K1100" s="156">
        <f ca="1">('Input Parameters'!$E$25/'Input Parameters'!$E$31)^$J1100</f>
        <v>1.8799223627407664E-2</v>
      </c>
      <c r="L1100" s="66">
        <f ca="1">$H1100*$C1100*'Input Parameters'!$E$23*K1100</f>
        <v>11.427183479865901</v>
      </c>
      <c r="M1100" s="23">
        <f t="shared" ca="1" si="133"/>
        <v>0.70456098550925728</v>
      </c>
      <c r="N1100" s="15">
        <f ca="1">_xlfn.NORM.INV(M1100,'Input Parameters'!$E$26,'Input Parameters'!$F$26)</f>
        <v>4.5288845840265074E-2</v>
      </c>
      <c r="O1100" s="8">
        <f t="shared" ca="1" si="134"/>
        <v>0.48449434609022712</v>
      </c>
      <c r="P1100" s="29">
        <f ca="1">_xlfn.LOGNORM.INV(O1100,'Input Parameters'!$H$27,'Input Parameters'!$I$27)</f>
        <v>1.3993564008606376</v>
      </c>
      <c r="Q1100" s="10"/>
      <c r="R1100" s="15">
        <f>'Input Parameters'!$E$28</f>
        <v>12.7</v>
      </c>
      <c r="S1100" s="10">
        <f t="shared" ca="1" si="135"/>
        <v>0.57669904392686677</v>
      </c>
      <c r="T1100" s="25">
        <f ca="1">_xlfn.LOGNORM.INV(S1100,'Input Parameters'!$H$29,'Input Parameters'!$I$29)</f>
        <v>59.510453228026307</v>
      </c>
      <c r="U1100" s="10">
        <f t="shared" ca="1" si="136"/>
        <v>0.92076321782084192</v>
      </c>
      <c r="V1100" s="29">
        <f ca="1">IF('Input Parameters'!$D$30="Beta",_xlfn.BETA.INV(U1100,'Input Parameters'!$L$30,'Input Parameters'!$M$30,'Input Parameters'!$J$30,'Input Parameters'!$K$30),IF('Input Parameters'!$D$30="LogNorm",_xlfn.LOGNORM.INV(U1100,'Input Parameters'!$H$30,'Input Parameters'!$I$30)))</f>
        <v>1.742502869694464</v>
      </c>
      <c r="W1100" s="2">
        <f ca="1">N1100+(P1100-N1100)*(1-ERF((T1100-R1100)/(2*SQRT(L1100*'Input Parameters'!$E$31))))</f>
        <v>0.48874031441386767</v>
      </c>
      <c r="X1100">
        <f t="shared" ca="1" si="137"/>
        <v>1</v>
      </c>
      <c r="Y1100" s="7"/>
    </row>
    <row r="1101" spans="1:25" ht="15" customHeight="1" x14ac:dyDescent="0.3">
      <c r="A1101" s="130">
        <v>1094</v>
      </c>
      <c r="B1101" s="10">
        <f t="shared" ca="1" si="129"/>
        <v>0.65674366405470219</v>
      </c>
      <c r="C1101" s="57">
        <f ca="1">_xlfn.NORM.INV(B1101,'Input Parameters'!$E$19,'Input Parameters'!$F$19)</f>
        <v>601.40353521463499</v>
      </c>
      <c r="D1101" s="10">
        <f t="shared" ca="1" si="130"/>
        <v>0.2560468242529198</v>
      </c>
      <c r="E1101" s="59">
        <f ca="1">IF(_xlfn.NORM.INV(D1101,'Input Parameters'!$E$20,'Input Parameters'!$F$20)&lt;3500,3500,IF(_xlfn.NORM.INV(D1101,'Input Parameters'!$E$20,'Input Parameters'!$F$20)&gt;5500,5500,_xlfn.NORM.INV(D1101,'Input Parameters'!$E$20,'Input Parameters'!$F$20)))</f>
        <v>4341.0931855128856</v>
      </c>
      <c r="F1101" s="10">
        <f t="shared" ca="1" si="131"/>
        <v>0.10526600322382274</v>
      </c>
      <c r="G1101" s="61">
        <f ca="1">_xlfn.NORM.INV(F1101,'Input Parameters'!$E$21,'Input Parameters'!$F$21)</f>
        <v>275.00846333863495</v>
      </c>
      <c r="H1101" s="54">
        <f ca="1">EXP(E1101*(1/'Input Parameters'!$E$22-1/G1101))</f>
        <v>0.37935232103480615</v>
      </c>
      <c r="I1101" s="10">
        <f t="shared" ca="1" si="132"/>
        <v>0.77195401809479169</v>
      </c>
      <c r="J1101" s="29">
        <f ca="1">_xlfn.BETA.INV(I1101,'Input Parameters'!$L$24,'Input Parameters'!$M$24,'Input Parameters'!$J$24,'Input Parameters'!$K$24)</f>
        <v>0.72115055187070198</v>
      </c>
      <c r="K1101" s="156">
        <f ca="1">('Input Parameters'!$E$25/'Input Parameters'!$E$31)^$J1101</f>
        <v>5.6663624983542679E-3</v>
      </c>
      <c r="L1101" s="66">
        <f ca="1">$H1101*$C1101*'Input Parameters'!$E$23*K1101</f>
        <v>1.2927456253296894</v>
      </c>
      <c r="M1101" s="23">
        <f t="shared" ca="1" si="133"/>
        <v>0.13983293338400593</v>
      </c>
      <c r="N1101" s="15">
        <f ca="1">_xlfn.NORM.INV(M1101,'Input Parameters'!$E$26,'Input Parameters'!$F$26)</f>
        <v>1.1297524796354035E-2</v>
      </c>
      <c r="O1101" s="8">
        <f t="shared" ca="1" si="134"/>
        <v>0.95837041307091841</v>
      </c>
      <c r="P1101" s="29">
        <f ca="1">_xlfn.LOGNORM.INV(O1101,'Input Parameters'!$H$27,'Input Parameters'!$I$27)</f>
        <v>3.0633326171687205</v>
      </c>
      <c r="Q1101" s="10"/>
      <c r="R1101" s="15">
        <f>'Input Parameters'!$E$28</f>
        <v>12.7</v>
      </c>
      <c r="S1101" s="10">
        <f t="shared" ca="1" si="135"/>
        <v>0.95310950129711136</v>
      </c>
      <c r="T1101" s="25">
        <f ca="1">_xlfn.LOGNORM.INV(S1101,'Input Parameters'!$H$29,'Input Parameters'!$I$29)</f>
        <v>70.286341136092531</v>
      </c>
      <c r="U1101" s="10">
        <f t="shared" ca="1" si="136"/>
        <v>0.93627027218684389</v>
      </c>
      <c r="V1101" s="29">
        <f ca="1">IF('Input Parameters'!$D$30="Beta",_xlfn.BETA.INV(U1101,'Input Parameters'!$L$30,'Input Parameters'!$M$30,'Input Parameters'!$J$30,'Input Parameters'!$K$30),IF('Input Parameters'!$D$30="LogNorm",_xlfn.LOGNORM.INV(U1101,'Input Parameters'!$H$30,'Input Parameters'!$I$30)))</f>
        <v>1.8226060452423665</v>
      </c>
      <c r="W1101" s="2">
        <f ca="1">N1101+(P1101-N1101)*(1-ERF((T1101-R1101)/(2*SQRT(L1101*'Input Parameters'!$E$31))))</f>
        <v>1.2340742743809344E-2</v>
      </c>
      <c r="X1101">
        <f t="shared" ca="1" si="137"/>
        <v>1</v>
      </c>
      <c r="Y1101" s="7"/>
    </row>
    <row r="1102" spans="1:25" ht="15" customHeight="1" x14ac:dyDescent="0.3">
      <c r="A1102" s="130">
        <v>1095</v>
      </c>
      <c r="B1102" s="10">
        <f t="shared" ca="1" si="129"/>
        <v>0.2794259179523757</v>
      </c>
      <c r="C1102" s="57">
        <f ca="1">_xlfn.NORM.INV(B1102,'Input Parameters'!$E$19,'Input Parameters'!$F$19)</f>
        <v>517.90571344423415</v>
      </c>
      <c r="D1102" s="10">
        <f t="shared" ca="1" si="130"/>
        <v>0.43585232704213983</v>
      </c>
      <c r="E1102" s="59">
        <f ca="1">IF(_xlfn.NORM.INV(D1102,'Input Parameters'!$E$20,'Input Parameters'!$F$20)&lt;3500,3500,IF(_xlfn.NORM.INV(D1102,'Input Parameters'!$E$20,'Input Parameters'!$F$20)&gt;5500,5500,_xlfn.NORM.INV(D1102,'Input Parameters'!$E$20,'Input Parameters'!$F$20)))</f>
        <v>4686.9544821557965</v>
      </c>
      <c r="F1102" s="10">
        <f t="shared" ca="1" si="131"/>
        <v>0.23157050777451127</v>
      </c>
      <c r="G1102" s="61">
        <f ca="1">_xlfn.NORM.INV(F1102,'Input Parameters'!$E$21,'Input Parameters'!$F$21)</f>
        <v>279.0832394193186</v>
      </c>
      <c r="H1102" s="54">
        <f ca="1">EXP(E1102*(1/'Input Parameters'!$E$22-1/G1102))</f>
        <v>0.45037359959851581</v>
      </c>
      <c r="I1102" s="10">
        <f t="shared" ca="1" si="132"/>
        <v>0.16574157049994898</v>
      </c>
      <c r="J1102" s="29">
        <f ca="1">_xlfn.BETA.INV(I1102,'Input Parameters'!$L$24,'Input Parameters'!$M$24,'Input Parameters'!$J$24,'Input Parameters'!$K$24)</f>
        <v>0.44738949100299497</v>
      </c>
      <c r="K1102" s="156">
        <f ca="1">('Input Parameters'!$E$25/'Input Parameters'!$E$31)^$J1102</f>
        <v>4.0382051359258181E-2</v>
      </c>
      <c r="L1102" s="66">
        <f ca="1">$H1102*$C1102*'Input Parameters'!$E$23*K1102</f>
        <v>9.4191563013412285</v>
      </c>
      <c r="M1102" s="23">
        <f t="shared" ca="1" si="133"/>
        <v>0.24060996446574734</v>
      </c>
      <c r="N1102" s="15">
        <f ca="1">_xlfn.NORM.INV(M1102,'Input Parameters'!$E$26,'Input Parameters'!$F$26)</f>
        <v>1.9208821793689171E-2</v>
      </c>
      <c r="O1102" s="8">
        <f t="shared" ca="1" si="134"/>
        <v>0.48989666213052208</v>
      </c>
      <c r="P1102" s="29">
        <f ca="1">_xlfn.LOGNORM.INV(O1102,'Input Parameters'!$H$27,'Input Parameters'!$I$27)</f>
        <v>1.4077694510051368</v>
      </c>
      <c r="Q1102" s="10"/>
      <c r="R1102" s="15">
        <f>'Input Parameters'!$E$28</f>
        <v>12.7</v>
      </c>
      <c r="S1102" s="10">
        <f t="shared" ca="1" si="135"/>
        <v>7.5764314428164004E-2</v>
      </c>
      <c r="T1102" s="25">
        <f ca="1">_xlfn.LOGNORM.INV(S1102,'Input Parameters'!$H$29,'Input Parameters'!$I$29)</f>
        <v>49.571449415205208</v>
      </c>
      <c r="U1102" s="10">
        <f t="shared" ca="1" si="136"/>
        <v>0.63259492086088065</v>
      </c>
      <c r="V1102" s="29">
        <f ca="1">IF('Input Parameters'!$D$30="Beta",_xlfn.BETA.INV(U1102,'Input Parameters'!$L$30,'Input Parameters'!$M$30,'Input Parameters'!$J$30,'Input Parameters'!$K$30),IF('Input Parameters'!$D$30="LogNorm",_xlfn.LOGNORM.INV(U1102,'Input Parameters'!$H$30,'Input Parameters'!$I$30)))</f>
        <v>1.1420045043461136</v>
      </c>
      <c r="W1102" s="2">
        <f ca="1">N1102+(P1102-N1102)*(1-ERF((T1102-R1102)/(2*SQRT(L1102*'Input Parameters'!$E$31))))</f>
        <v>0.56851895000684549</v>
      </c>
      <c r="X1102">
        <f t="shared" ca="1" si="137"/>
        <v>1</v>
      </c>
      <c r="Y1102" s="7"/>
    </row>
    <row r="1103" spans="1:25" ht="15" customHeight="1" x14ac:dyDescent="0.3">
      <c r="A1103" s="130">
        <v>1096</v>
      </c>
      <c r="B1103" s="10">
        <f t="shared" ca="1" si="129"/>
        <v>0.66970292339799353</v>
      </c>
      <c r="C1103" s="57">
        <f ca="1">_xlfn.NORM.INV(B1103,'Input Parameters'!$E$19,'Input Parameters'!$F$19)</f>
        <v>604.40335824361318</v>
      </c>
      <c r="D1103" s="10">
        <f t="shared" ca="1" si="130"/>
        <v>0.86319069142199267</v>
      </c>
      <c r="E1103" s="59">
        <f ca="1">IF(_xlfn.NORM.INV(D1103,'Input Parameters'!$E$20,'Input Parameters'!$F$20)&lt;3500,3500,IF(_xlfn.NORM.INV(D1103,'Input Parameters'!$E$20,'Input Parameters'!$F$20)&gt;5500,5500,_xlfn.NORM.INV(D1103,'Input Parameters'!$E$20,'Input Parameters'!$F$20)))</f>
        <v>5500</v>
      </c>
      <c r="F1103" s="10">
        <f t="shared" ca="1" si="131"/>
        <v>0.21386436903841011</v>
      </c>
      <c r="G1103" s="61">
        <f ca="1">_xlfn.NORM.INV(F1103,'Input Parameters'!$E$21,'Input Parameters'!$F$21)</f>
        <v>278.61635778959953</v>
      </c>
      <c r="H1103" s="54">
        <f ca="1">EXP(E1103*(1/'Input Parameters'!$E$22-1/G1103))</f>
        <v>0.37943390276475858</v>
      </c>
      <c r="I1103" s="10">
        <f t="shared" ca="1" si="132"/>
        <v>3.6429076972310237E-2</v>
      </c>
      <c r="J1103" s="29">
        <f ca="1">_xlfn.BETA.INV(I1103,'Input Parameters'!$L$24,'Input Parameters'!$M$24,'Input Parameters'!$J$24,'Input Parameters'!$K$24)</f>
        <v>0.3185939336213775</v>
      </c>
      <c r="K1103" s="156">
        <f ca="1">('Input Parameters'!$E$25/'Input Parameters'!$E$31)^$J1103</f>
        <v>0.10172839735699281</v>
      </c>
      <c r="L1103" s="66">
        <f ca="1">$H1103*$C1103*'Input Parameters'!$E$23*K1103</f>
        <v>23.329487816684278</v>
      </c>
      <c r="M1103" s="23">
        <f t="shared" ca="1" si="133"/>
        <v>0.55882857489556004</v>
      </c>
      <c r="N1103" s="15">
        <f ca="1">_xlfn.NORM.INV(M1103,'Input Parameters'!$E$26,'Input Parameters'!$F$26)</f>
        <v>3.7107997818914037E-2</v>
      </c>
      <c r="O1103" s="8">
        <f t="shared" ca="1" si="134"/>
        <v>0.20758119980842571</v>
      </c>
      <c r="P1103" s="29">
        <f ca="1">_xlfn.LOGNORM.INV(O1103,'Input Parameters'!$H$27,'Input Parameters'!$I$27)</f>
        <v>0.99274305728571732</v>
      </c>
      <c r="Q1103" s="10"/>
      <c r="R1103" s="15">
        <f>'Input Parameters'!$E$28</f>
        <v>12.7</v>
      </c>
      <c r="S1103" s="10">
        <f t="shared" ca="1" si="135"/>
        <v>0.1920147250509705</v>
      </c>
      <c r="T1103" s="25">
        <f ca="1">_xlfn.LOGNORM.INV(S1103,'Input Parameters'!$H$29,'Input Parameters'!$I$29)</f>
        <v>52.809898942766573</v>
      </c>
      <c r="U1103" s="10">
        <f t="shared" ca="1" si="136"/>
        <v>0.58739854903458488</v>
      </c>
      <c r="V1103" s="29">
        <f ca="1">IF('Input Parameters'!$D$30="Beta",_xlfn.BETA.INV(U1103,'Input Parameters'!$L$30,'Input Parameters'!$M$30,'Input Parameters'!$J$30,'Input Parameters'!$K$30),IF('Input Parameters'!$D$30="LogNorm",_xlfn.LOGNORM.INV(U1103,'Input Parameters'!$H$30,'Input Parameters'!$I$30)))</f>
        <v>1.0901346616898977</v>
      </c>
      <c r="W1103" s="2">
        <f ca="1">N1103+(P1103-N1103)*(1-ERF((T1103-R1103)/(2*SQRT(L1103*'Input Parameters'!$E$31))))</f>
        <v>0.56946484372588491</v>
      </c>
      <c r="X1103">
        <f t="shared" ca="1" si="137"/>
        <v>1</v>
      </c>
      <c r="Y1103" s="7"/>
    </row>
    <row r="1104" spans="1:25" ht="15" customHeight="1" x14ac:dyDescent="0.3">
      <c r="A1104" s="130">
        <v>1097</v>
      </c>
      <c r="B1104" s="10">
        <f t="shared" ca="1" si="129"/>
        <v>0.83244156234702282</v>
      </c>
      <c r="C1104" s="57">
        <f ca="1">_xlfn.NORM.INV(B1104,'Input Parameters'!$E$19,'Input Parameters'!$F$19)</f>
        <v>648.7460427854013</v>
      </c>
      <c r="D1104" s="10">
        <f t="shared" ca="1" si="130"/>
        <v>0.52211484307219547</v>
      </c>
      <c r="E1104" s="59">
        <f ca="1">IF(_xlfn.NORM.INV(D1104,'Input Parameters'!$E$20,'Input Parameters'!$F$20)&lt;3500,3500,IF(_xlfn.NORM.INV(D1104,'Input Parameters'!$E$20,'Input Parameters'!$F$20)&gt;5500,5500,_xlfn.NORM.INV(D1104,'Input Parameters'!$E$20,'Input Parameters'!$F$20)))</f>
        <v>4838.8234782731206</v>
      </c>
      <c r="F1104" s="10">
        <f t="shared" ca="1" si="131"/>
        <v>0.40219928593970378</v>
      </c>
      <c r="G1104" s="61">
        <f ca="1">_xlfn.NORM.INV(F1104,'Input Parameters'!$E$21,'Input Parameters'!$F$21)</f>
        <v>282.90340345881248</v>
      </c>
      <c r="H1104" s="54">
        <f ca="1">EXP(E1104*(1/'Input Parameters'!$E$22-1/G1104))</f>
        <v>0.55466084104852575</v>
      </c>
      <c r="I1104" s="10">
        <f t="shared" ca="1" si="132"/>
        <v>0.6112868308794096</v>
      </c>
      <c r="J1104" s="29">
        <f ca="1">_xlfn.BETA.INV(I1104,'Input Parameters'!$L$24,'Input Parameters'!$M$24,'Input Parameters'!$J$24,'Input Parameters'!$K$24)</f>
        <v>0.65197030256277122</v>
      </c>
      <c r="K1104" s="156">
        <f ca="1">('Input Parameters'!$E$25/'Input Parameters'!$E$31)^$J1104</f>
        <v>9.3074503963640337E-3</v>
      </c>
      <c r="L1104" s="66">
        <f ca="1">$H1104*$C1104*'Input Parameters'!$E$23*K1104</f>
        <v>3.3491373452966249</v>
      </c>
      <c r="M1104" s="23">
        <f t="shared" ca="1" si="133"/>
        <v>0.42753457504011438</v>
      </c>
      <c r="N1104" s="15">
        <f ca="1">_xlfn.NORM.INV(M1104,'Input Parameters'!$E$26,'Input Parameters'!$F$26)</f>
        <v>3.0164256337465729E-2</v>
      </c>
      <c r="O1104" s="8">
        <f t="shared" ca="1" si="134"/>
        <v>0.76133447603778692</v>
      </c>
      <c r="P1104" s="29">
        <f ca="1">_xlfn.LOGNORM.INV(O1104,'Input Parameters'!$H$27,'Input Parameters'!$I$27)</f>
        <v>1.9495330793630397</v>
      </c>
      <c r="Q1104" s="10"/>
      <c r="R1104" s="15">
        <f>'Input Parameters'!$E$28</f>
        <v>12.7</v>
      </c>
      <c r="S1104" s="10">
        <f t="shared" ca="1" si="135"/>
        <v>0.91112418968926168</v>
      </c>
      <c r="T1104" s="25">
        <f ca="1">_xlfn.LOGNORM.INV(S1104,'Input Parameters'!$H$29,'Input Parameters'!$I$29)</f>
        <v>67.744539006553296</v>
      </c>
      <c r="U1104" s="10">
        <f t="shared" ca="1" si="136"/>
        <v>0.76379444265945717</v>
      </c>
      <c r="V1104" s="29">
        <f ca="1">IF('Input Parameters'!$D$30="Beta",_xlfn.BETA.INV(U1104,'Input Parameters'!$L$30,'Input Parameters'!$M$30,'Input Parameters'!$J$30,'Input Parameters'!$K$30),IF('Input Parameters'!$D$30="LogNorm",_xlfn.LOGNORM.INV(U1104,'Input Parameters'!$H$30,'Input Parameters'!$I$30)))</f>
        <v>1.3265325401260841</v>
      </c>
      <c r="W1104" s="2">
        <f ca="1">N1104+(P1104-N1104)*(1-ERF((T1104-R1104)/(2*SQRT(L1104*'Input Parameters'!$E$31))))</f>
        <v>9.43368501101704E-2</v>
      </c>
      <c r="X1104">
        <f t="shared" ca="1" si="137"/>
        <v>1</v>
      </c>
      <c r="Y1104" s="7"/>
    </row>
    <row r="1105" spans="1:25" ht="15" customHeight="1" x14ac:dyDescent="0.3">
      <c r="A1105" s="130">
        <v>1098</v>
      </c>
      <c r="B1105" s="10">
        <f t="shared" ca="1" si="129"/>
        <v>0.36380330890837009</v>
      </c>
      <c r="C1105" s="57">
        <f ca="1">_xlfn.NORM.INV(B1105,'Input Parameters'!$E$19,'Input Parameters'!$F$19)</f>
        <v>537.86771871593214</v>
      </c>
      <c r="D1105" s="10">
        <f t="shared" ca="1" si="130"/>
        <v>0.72235082521332639</v>
      </c>
      <c r="E1105" s="59">
        <f ca="1">IF(_xlfn.NORM.INV(D1105,'Input Parameters'!$E$20,'Input Parameters'!$F$20)&lt;3500,3500,IF(_xlfn.NORM.INV(D1105,'Input Parameters'!$E$20,'Input Parameters'!$F$20)&gt;5500,5500,_xlfn.NORM.INV(D1105,'Input Parameters'!$E$20,'Input Parameters'!$F$20)))</f>
        <v>5212.8875544363682</v>
      </c>
      <c r="F1105" s="10">
        <f t="shared" ca="1" si="131"/>
        <v>0.57932528221908353</v>
      </c>
      <c r="G1105" s="61">
        <f ca="1">_xlfn.NORM.INV(F1105,'Input Parameters'!$E$21,'Input Parameters'!$F$21)</f>
        <v>286.42331804200364</v>
      </c>
      <c r="H1105" s="54">
        <f ca="1">EXP(E1105*(1/'Input Parameters'!$E$22-1/G1105))</f>
        <v>0.66463575406497877</v>
      </c>
      <c r="I1105" s="10">
        <f t="shared" ca="1" si="132"/>
        <v>0.64537913477021658</v>
      </c>
      <c r="J1105" s="29">
        <f ca="1">_xlfn.BETA.INV(I1105,'Input Parameters'!$L$24,'Input Parameters'!$M$24,'Input Parameters'!$J$24,'Input Parameters'!$K$24)</f>
        <v>0.66591112279418774</v>
      </c>
      <c r="K1105" s="156">
        <f ca="1">('Input Parameters'!$E$25/'Input Parameters'!$E$31)^$J1105</f>
        <v>8.4216861036646735E-3</v>
      </c>
      <c r="L1105" s="66">
        <f ca="1">$H1105*$C1105*'Input Parameters'!$E$23*K1105</f>
        <v>3.0106358622421299</v>
      </c>
      <c r="M1105" s="23">
        <f t="shared" ca="1" si="133"/>
        <v>0.64827858358840107</v>
      </c>
      <c r="N1105" s="15">
        <f ca="1">_xlfn.NORM.INV(M1105,'Input Parameters'!$E$26,'Input Parameters'!$F$26)</f>
        <v>4.199421996134637E-2</v>
      </c>
      <c r="O1105" s="8">
        <f t="shared" ca="1" si="134"/>
        <v>8.3642426770508149E-2</v>
      </c>
      <c r="P1105" s="29">
        <f ca="1">_xlfn.LOGNORM.INV(O1105,'Input Parameters'!$H$27,'Input Parameters'!$I$27)</f>
        <v>0.7727890652292323</v>
      </c>
      <c r="Q1105" s="10"/>
      <c r="R1105" s="15">
        <f>'Input Parameters'!$E$28</f>
        <v>12.7</v>
      </c>
      <c r="S1105" s="10">
        <f t="shared" ca="1" si="135"/>
        <v>0.4902986913803471</v>
      </c>
      <c r="T1105" s="25">
        <f ca="1">_xlfn.LOGNORM.INV(S1105,'Input Parameters'!$H$29,'Input Parameters'!$I$29)</f>
        <v>58.073042604514391</v>
      </c>
      <c r="U1105" s="10">
        <f t="shared" ca="1" si="136"/>
        <v>0.81333827691786253</v>
      </c>
      <c r="V1105" s="29">
        <f ca="1">IF('Input Parameters'!$D$30="Beta",_xlfn.BETA.INV(U1105,'Input Parameters'!$L$30,'Input Parameters'!$M$30,'Input Parameters'!$J$30,'Input Parameters'!$K$30),IF('Input Parameters'!$D$30="LogNorm",_xlfn.LOGNORM.INV(U1105,'Input Parameters'!$H$30,'Input Parameters'!$I$30)))</f>
        <v>1.4194636111324574</v>
      </c>
      <c r="W1105" s="2">
        <f ca="1">N1105+(P1105-N1105)*(1-ERF((T1105-R1105)/(2*SQRT(L1105*'Input Parameters'!$E$31))))</f>
        <v>8.9092074547587302E-2</v>
      </c>
      <c r="X1105">
        <f t="shared" ca="1" si="137"/>
        <v>1</v>
      </c>
      <c r="Y1105" s="7"/>
    </row>
    <row r="1106" spans="1:25" ht="15" customHeight="1" x14ac:dyDescent="0.3">
      <c r="A1106" s="130">
        <v>1099</v>
      </c>
      <c r="B1106" s="10">
        <f t="shared" ca="1" si="129"/>
        <v>0.86736216325732385</v>
      </c>
      <c r="C1106" s="57">
        <f ca="1">_xlfn.NORM.INV(B1106,'Input Parameters'!$E$19,'Input Parameters'!$F$19)</f>
        <v>661.43369198438052</v>
      </c>
      <c r="D1106" s="10">
        <f t="shared" ca="1" si="130"/>
        <v>5.5672644007034644E-2</v>
      </c>
      <c r="E1106" s="59">
        <f ca="1">IF(_xlfn.NORM.INV(D1106,'Input Parameters'!$E$20,'Input Parameters'!$F$20)&lt;3500,3500,IF(_xlfn.NORM.INV(D1106,'Input Parameters'!$E$20,'Input Parameters'!$F$20)&gt;5500,5500,_xlfn.NORM.INV(D1106,'Input Parameters'!$E$20,'Input Parameters'!$F$20)))</f>
        <v>3685.4771856898547</v>
      </c>
      <c r="F1106" s="10">
        <f t="shared" ca="1" si="131"/>
        <v>0.1456227391285696</v>
      </c>
      <c r="G1106" s="61">
        <f ca="1">_xlfn.NORM.INV(F1106,'Input Parameters'!$E$21,'Input Parameters'!$F$21)</f>
        <v>276.55460853119945</v>
      </c>
      <c r="H1106" s="54">
        <f ca="1">EXP(E1106*(1/'Input Parameters'!$E$22-1/G1106))</f>
        <v>0.47332215635900649</v>
      </c>
      <c r="I1106" s="10">
        <f t="shared" ca="1" si="132"/>
        <v>0.97653778753405385</v>
      </c>
      <c r="J1106" s="29">
        <f ca="1">_xlfn.BETA.INV(I1106,'Input Parameters'!$L$24,'Input Parameters'!$M$24,'Input Parameters'!$J$24,'Input Parameters'!$K$24)</f>
        <v>0.86896536940926883</v>
      </c>
      <c r="K1106" s="156">
        <f ca="1">('Input Parameters'!$E$25/'Input Parameters'!$E$31)^$J1106</f>
        <v>1.9624441838074639E-3</v>
      </c>
      <c r="L1106" s="66">
        <f ca="1">$H1106*$C1106*'Input Parameters'!$E$23*K1106</f>
        <v>0.61438479751182629</v>
      </c>
      <c r="M1106" s="23">
        <f t="shared" ca="1" si="133"/>
        <v>0.53493570172963867</v>
      </c>
      <c r="N1106" s="15">
        <f ca="1">_xlfn.NORM.INV(M1106,'Input Parameters'!$E$26,'Input Parameters'!$F$26)</f>
        <v>3.584134392657274E-2</v>
      </c>
      <c r="O1106" s="8">
        <f t="shared" ca="1" si="134"/>
        <v>0.94304756134985901</v>
      </c>
      <c r="P1106" s="29">
        <f ca="1">_xlfn.LOGNORM.INV(O1106,'Input Parameters'!$H$27,'Input Parameters'!$I$27)</f>
        <v>2.8651241383940502</v>
      </c>
      <c r="Q1106" s="10"/>
      <c r="R1106" s="15">
        <f>'Input Parameters'!$E$28</f>
        <v>12.7</v>
      </c>
      <c r="S1106" s="10">
        <f t="shared" ca="1" si="135"/>
        <v>0.69409685823254397</v>
      </c>
      <c r="T1106" s="25">
        <f ca="1">_xlfn.LOGNORM.INV(S1106,'Input Parameters'!$H$29,'Input Parameters'!$I$29)</f>
        <v>61.646124738593706</v>
      </c>
      <c r="U1106" s="10">
        <f t="shared" ca="1" si="136"/>
        <v>0.49953942591095202</v>
      </c>
      <c r="V1106" s="29">
        <f ca="1">IF('Input Parameters'!$D$30="Beta",_xlfn.BETA.INV(U1106,'Input Parameters'!$L$30,'Input Parameters'!$M$30,'Input Parameters'!$J$30,'Input Parameters'!$K$30),IF('Input Parameters'!$D$30="LogNorm",_xlfn.LOGNORM.INV(U1106,'Input Parameters'!$H$30,'Input Parameters'!$I$30)))</f>
        <v>0.9987522941455198</v>
      </c>
      <c r="W1106" s="2">
        <f ca="1">N1106+(P1106-N1106)*(1-ERF((T1106-R1106)/(2*SQRT(L1106*'Input Parameters'!$E$31))))</f>
        <v>3.5869852245468889E-2</v>
      </c>
      <c r="X1106">
        <f t="shared" ca="1" si="137"/>
        <v>1</v>
      </c>
      <c r="Y1106" s="7"/>
    </row>
    <row r="1107" spans="1:25" ht="15" customHeight="1" x14ac:dyDescent="0.3">
      <c r="A1107" s="130">
        <v>1100</v>
      </c>
      <c r="B1107" s="10">
        <f t="shared" ca="1" si="129"/>
        <v>0.42985937108826777</v>
      </c>
      <c r="C1107" s="57">
        <f ca="1">_xlfn.NORM.INV(B1107,'Input Parameters'!$E$19,'Input Parameters'!$F$19)</f>
        <v>552.36612857713646</v>
      </c>
      <c r="D1107" s="10">
        <f t="shared" ca="1" si="130"/>
        <v>0.75737859696939369</v>
      </c>
      <c r="E1107" s="59">
        <f ca="1">IF(_xlfn.NORM.INV(D1107,'Input Parameters'!$E$20,'Input Parameters'!$F$20)&lt;3500,3500,IF(_xlfn.NORM.INV(D1107,'Input Parameters'!$E$20,'Input Parameters'!$F$20)&gt;5500,5500,_xlfn.NORM.INV(D1107,'Input Parameters'!$E$20,'Input Parameters'!$F$20)))</f>
        <v>5288.5265620860491</v>
      </c>
      <c r="F1107" s="10">
        <f t="shared" ca="1" si="131"/>
        <v>0.22871950645215722</v>
      </c>
      <c r="G1107" s="61">
        <f ca="1">_xlfn.NORM.INV(F1107,'Input Parameters'!$E$21,'Input Parameters'!$F$21)</f>
        <v>279.0094660542382</v>
      </c>
      <c r="H1107" s="54">
        <f ca="1">EXP(E1107*(1/'Input Parameters'!$E$22-1/G1107))</f>
        <v>0.4045133561841196</v>
      </c>
      <c r="I1107" s="10">
        <f t="shared" ca="1" si="132"/>
        <v>0.37586234936071583</v>
      </c>
      <c r="J1107" s="29">
        <f ca="1">_xlfn.BETA.INV(I1107,'Input Parameters'!$L$24,'Input Parameters'!$M$24,'Input Parameters'!$J$24,'Input Parameters'!$K$24)</f>
        <v>0.55554943789613931</v>
      </c>
      <c r="K1107" s="156">
        <f ca="1">('Input Parameters'!$E$25/'Input Parameters'!$E$31)^$J1107</f>
        <v>1.8587603347696983E-2</v>
      </c>
      <c r="L1107" s="66">
        <f ca="1">$H1107*$C1107*'Input Parameters'!$E$23*K1107</f>
        <v>4.1532043616437928</v>
      </c>
      <c r="M1107" s="23">
        <f t="shared" ca="1" si="133"/>
        <v>0.56273101734666886</v>
      </c>
      <c r="N1107" s="15">
        <f ca="1">_xlfn.NORM.INV(M1107,'Input Parameters'!$E$26,'Input Parameters'!$F$26)</f>
        <v>3.7315836913580647E-2</v>
      </c>
      <c r="O1107" s="8">
        <f t="shared" ca="1" si="134"/>
        <v>0.79669357151295173</v>
      </c>
      <c r="P1107" s="29">
        <f ca="1">_xlfn.LOGNORM.INV(O1107,'Input Parameters'!$H$27,'Input Parameters'!$I$27)</f>
        <v>2.0551627144594939</v>
      </c>
      <c r="Q1107" s="10"/>
      <c r="R1107" s="15">
        <f>'Input Parameters'!$E$28</f>
        <v>12.7</v>
      </c>
      <c r="S1107" s="10">
        <f t="shared" ca="1" si="135"/>
        <v>0.45313261607763311</v>
      </c>
      <c r="T1107" s="25">
        <f ca="1">_xlfn.LOGNORM.INV(S1107,'Input Parameters'!$H$29,'Input Parameters'!$I$29)</f>
        <v>57.467053890709771</v>
      </c>
      <c r="U1107" s="10">
        <f t="shared" ca="1" si="136"/>
        <v>0.27834396784675774</v>
      </c>
      <c r="V1107" s="29">
        <f ca="1">IF('Input Parameters'!$D$30="Beta",_xlfn.BETA.INV(U1107,'Input Parameters'!$L$30,'Input Parameters'!$M$30,'Input Parameters'!$J$30,'Input Parameters'!$K$30),IF('Input Parameters'!$D$30="LogNorm",_xlfn.LOGNORM.INV(U1107,'Input Parameters'!$H$30,'Input Parameters'!$I$30)))</f>
        <v>0.79248869109185227</v>
      </c>
      <c r="W1107" s="2">
        <f ca="1">N1107+(P1107-N1107)*(1-ERF((T1107-R1107)/(2*SQRT(L1107*'Input Parameters'!$E$31))))</f>
        <v>0.28017268656817795</v>
      </c>
      <c r="X1107">
        <f t="shared" ca="1" si="137"/>
        <v>1</v>
      </c>
      <c r="Y1107" s="7"/>
    </row>
    <row r="1108" spans="1:25" ht="15" customHeight="1" x14ac:dyDescent="0.3">
      <c r="A1108" s="130">
        <v>1101</v>
      </c>
      <c r="B1108" s="10">
        <f t="shared" ca="1" si="129"/>
        <v>0.45415702498116517</v>
      </c>
      <c r="C1108" s="57">
        <f ca="1">_xlfn.NORM.INV(B1108,'Input Parameters'!$E$19,'Input Parameters'!$F$19)</f>
        <v>557.56852657882598</v>
      </c>
      <c r="D1108" s="10">
        <f t="shared" ca="1" si="130"/>
        <v>0.47339753080484204</v>
      </c>
      <c r="E1108" s="59">
        <f ca="1">IF(_xlfn.NORM.INV(D1108,'Input Parameters'!$E$20,'Input Parameters'!$F$20)&lt;3500,3500,IF(_xlfn.NORM.INV(D1108,'Input Parameters'!$E$20,'Input Parameters'!$F$20)&gt;5500,5500,_xlfn.NORM.INV(D1108,'Input Parameters'!$E$20,'Input Parameters'!$F$20)))</f>
        <v>4753.2876024994957</v>
      </c>
      <c r="F1108" s="10">
        <f t="shared" ca="1" si="131"/>
        <v>0.20771577662180651</v>
      </c>
      <c r="G1108" s="61">
        <f ca="1">_xlfn.NORM.INV(F1108,'Input Parameters'!$E$21,'Input Parameters'!$F$21)</f>
        <v>278.44903167674391</v>
      </c>
      <c r="H1108" s="54">
        <f ca="1">EXP(E1108*(1/'Input Parameters'!$E$22-1/G1108))</f>
        <v>0.42837363678202101</v>
      </c>
      <c r="I1108" s="10">
        <f t="shared" ca="1" si="132"/>
        <v>7.1260291463390968E-2</v>
      </c>
      <c r="J1108" s="29">
        <f ca="1">_xlfn.BETA.INV(I1108,'Input Parameters'!$L$24,'Input Parameters'!$M$24,'Input Parameters'!$J$24,'Input Parameters'!$K$24)</f>
        <v>0.36811758772017511</v>
      </c>
      <c r="K1108" s="156">
        <f ca="1">('Input Parameters'!$E$25/'Input Parameters'!$E$31)^$J1108</f>
        <v>7.1310686325536679E-2</v>
      </c>
      <c r="L1108" s="66">
        <f ca="1">$H1108*$C1108*'Input Parameters'!$E$23*K1108</f>
        <v>17.032390382556581</v>
      </c>
      <c r="M1108" s="23">
        <f t="shared" ca="1" si="133"/>
        <v>0.65506500756502017</v>
      </c>
      <c r="N1108" s="15">
        <f ca="1">_xlfn.NORM.INV(M1108,'Input Parameters'!$E$26,'Input Parameters'!$F$26)</f>
        <v>4.2379661763667177E-2</v>
      </c>
      <c r="O1108" s="8">
        <f t="shared" ca="1" si="134"/>
        <v>0.38305779749500446</v>
      </c>
      <c r="P1108" s="29">
        <f ca="1">_xlfn.LOGNORM.INV(O1108,'Input Parameters'!$H$27,'Input Parameters'!$I$27)</f>
        <v>1.2480876269277958</v>
      </c>
      <c r="Q1108" s="10"/>
      <c r="R1108" s="15">
        <f>'Input Parameters'!$E$28</f>
        <v>12.7</v>
      </c>
      <c r="S1108" s="10">
        <f t="shared" ca="1" si="135"/>
        <v>4.9295668852889496E-2</v>
      </c>
      <c r="T1108" s="25">
        <f ca="1">_xlfn.LOGNORM.INV(S1108,'Input Parameters'!$H$29,'Input Parameters'!$I$29)</f>
        <v>48.37523071208151</v>
      </c>
      <c r="U1108" s="10">
        <f t="shared" ca="1" si="136"/>
        <v>0.28199874860756591</v>
      </c>
      <c r="V1108" s="29">
        <f ca="1">IF('Input Parameters'!$D$30="Beta",_xlfn.BETA.INV(U1108,'Input Parameters'!$L$30,'Input Parameters'!$M$30,'Input Parameters'!$J$30,'Input Parameters'!$K$30),IF('Input Parameters'!$D$30="LogNorm",_xlfn.LOGNORM.INV(U1108,'Input Parameters'!$H$30,'Input Parameters'!$I$30)))</f>
        <v>0.79588800943613869</v>
      </c>
      <c r="W1108" s="2">
        <f ca="1">N1108+(P1108-N1108)*(1-ERF((T1108-R1108)/(2*SQRT(L1108*'Input Parameters'!$E$31))))</f>
        <v>0.69471425203434256</v>
      </c>
      <c r="X1108">
        <f t="shared" ca="1" si="137"/>
        <v>1</v>
      </c>
      <c r="Y1108" s="7"/>
    </row>
    <row r="1109" spans="1:25" ht="15" customHeight="1" x14ac:dyDescent="0.3">
      <c r="A1109" s="130">
        <v>1102</v>
      </c>
      <c r="B1109" s="10">
        <f t="shared" ca="1" si="129"/>
        <v>0.71665291337172987</v>
      </c>
      <c r="C1109" s="57">
        <f ca="1">_xlfn.NORM.INV(B1109,'Input Parameters'!$E$19,'Input Parameters'!$F$19)</f>
        <v>615.71232514662995</v>
      </c>
      <c r="D1109" s="10">
        <f t="shared" ca="1" si="130"/>
        <v>0.50964055051606261</v>
      </c>
      <c r="E1109" s="59">
        <f ca="1">IF(_xlfn.NORM.INV(D1109,'Input Parameters'!$E$20,'Input Parameters'!$F$20)&lt;3500,3500,IF(_xlfn.NORM.INV(D1109,'Input Parameters'!$E$20,'Input Parameters'!$F$20)&gt;5500,5500,_xlfn.NORM.INV(D1109,'Input Parameters'!$E$20,'Input Parameters'!$F$20)))</f>
        <v>4816.9173402409033</v>
      </c>
      <c r="F1109" s="10">
        <f t="shared" ca="1" si="131"/>
        <v>0.77260701507237906</v>
      </c>
      <c r="G1109" s="61">
        <f ca="1">_xlfn.NORM.INV(F1109,'Input Parameters'!$E$21,'Input Parameters'!$F$21)</f>
        <v>290.72503520201167</v>
      </c>
      <c r="H1109" s="54">
        <f ca="1">EXP(E1109*(1/'Input Parameters'!$E$22-1/G1109))</f>
        <v>0.87928581935494632</v>
      </c>
      <c r="I1109" s="10">
        <f t="shared" ca="1" si="132"/>
        <v>0.80045057440091527</v>
      </c>
      <c r="J1109" s="29">
        <f ca="1">_xlfn.BETA.INV(I1109,'Input Parameters'!$L$24,'Input Parameters'!$M$24,'Input Parameters'!$J$24,'Input Parameters'!$K$24)</f>
        <v>0.73496805279255195</v>
      </c>
      <c r="K1109" s="156">
        <f ca="1">('Input Parameters'!$E$25/'Input Parameters'!$E$31)^$J1109</f>
        <v>5.1316481011257692E-3</v>
      </c>
      <c r="L1109" s="66">
        <f ca="1">$H1109*$C1109*'Input Parameters'!$E$23*K1109</f>
        <v>2.778208167352779</v>
      </c>
      <c r="M1109" s="23">
        <f t="shared" ca="1" si="133"/>
        <v>0.52030610654451481</v>
      </c>
      <c r="N1109" s="15">
        <f ca="1">_xlfn.NORM.INV(M1109,'Input Parameters'!$E$26,'Input Parameters'!$F$26)</f>
        <v>3.506935904506199E-2</v>
      </c>
      <c r="O1109" s="8">
        <f t="shared" ca="1" si="134"/>
        <v>0.62800959158770475</v>
      </c>
      <c r="P1109" s="29">
        <f ca="1">_xlfn.LOGNORM.INV(O1109,'Input Parameters'!$H$27,'Input Parameters'!$I$27)</f>
        <v>1.6449290368197396</v>
      </c>
      <c r="Q1109" s="10"/>
      <c r="R1109" s="15">
        <f>'Input Parameters'!$E$28</f>
        <v>12.7</v>
      </c>
      <c r="S1109" s="10">
        <f t="shared" ca="1" si="135"/>
        <v>0.92068419378851241</v>
      </c>
      <c r="T1109" s="25">
        <f ca="1">_xlfn.LOGNORM.INV(S1109,'Input Parameters'!$H$29,'Input Parameters'!$I$29)</f>
        <v>68.217585700638168</v>
      </c>
      <c r="U1109" s="10">
        <f t="shared" ca="1" si="136"/>
        <v>0.36958149374502514</v>
      </c>
      <c r="V1109" s="29">
        <f ca="1">IF('Input Parameters'!$D$30="Beta",_xlfn.BETA.INV(U1109,'Input Parameters'!$L$30,'Input Parameters'!$M$30,'Input Parameters'!$J$30,'Input Parameters'!$K$30),IF('Input Parameters'!$D$30="LogNorm",_xlfn.LOGNORM.INV(U1109,'Input Parameters'!$H$30,'Input Parameters'!$I$30)))</f>
        <v>0.87625745388234388</v>
      </c>
      <c r="W1109" s="2">
        <f ca="1">N1109+(P1109-N1109)*(1-ERF((T1109-R1109)/(2*SQRT(L1109*'Input Parameters'!$E$31))))</f>
        <v>6.4869926487015894E-2</v>
      </c>
      <c r="X1109">
        <f t="shared" ca="1" si="137"/>
        <v>1</v>
      </c>
      <c r="Y1109" s="7"/>
    </row>
    <row r="1110" spans="1:25" ht="15" customHeight="1" x14ac:dyDescent="0.3">
      <c r="A1110" s="130">
        <v>1103</v>
      </c>
      <c r="B1110" s="10">
        <f t="shared" ca="1" si="129"/>
        <v>0.33758486614408489</v>
      </c>
      <c r="C1110" s="57">
        <f ca="1">_xlfn.NORM.INV(B1110,'Input Parameters'!$E$19,'Input Parameters'!$F$19)</f>
        <v>531.88913507584255</v>
      </c>
      <c r="D1110" s="10">
        <f t="shared" ca="1" si="130"/>
        <v>0.81210449367911186</v>
      </c>
      <c r="E1110" s="59">
        <f ca="1">IF(_xlfn.NORM.INV(D1110,'Input Parameters'!$E$20,'Input Parameters'!$F$20)&lt;3500,3500,IF(_xlfn.NORM.INV(D1110,'Input Parameters'!$E$20,'Input Parameters'!$F$20)&gt;5500,5500,_xlfn.NORM.INV(D1110,'Input Parameters'!$E$20,'Input Parameters'!$F$20)))</f>
        <v>5419.9746701160275</v>
      </c>
      <c r="F1110" s="10">
        <f t="shared" ca="1" si="131"/>
        <v>0.50423424210433687</v>
      </c>
      <c r="G1110" s="61">
        <f ca="1">_xlfn.NORM.INV(F1110,'Input Parameters'!$E$21,'Input Parameters'!$F$21)</f>
        <v>284.93342502024296</v>
      </c>
      <c r="H1110" s="54">
        <f ca="1">EXP(E1110*(1/'Input Parameters'!$E$22-1/G1110))</f>
        <v>0.59233000116919476</v>
      </c>
      <c r="I1110" s="10">
        <f t="shared" ca="1" si="132"/>
        <v>0.54479823212892564</v>
      </c>
      <c r="J1110" s="29">
        <f ca="1">_xlfn.BETA.INV(I1110,'Input Parameters'!$L$24,'Input Parameters'!$M$24,'Input Parameters'!$J$24,'Input Parameters'!$K$24)</f>
        <v>0.62518277695593938</v>
      </c>
      <c r="K1110" s="156">
        <f ca="1">('Input Parameters'!$E$25/'Input Parameters'!$E$31)^$J1110</f>
        <v>1.1279385760581623E-2</v>
      </c>
      <c r="L1110" s="66">
        <f ca="1">$H1110*$C1110*'Input Parameters'!$E$23*K1110</f>
        <v>3.5536143832559128</v>
      </c>
      <c r="M1110" s="23">
        <f t="shared" ca="1" si="133"/>
        <v>0.51748591556873247</v>
      </c>
      <c r="N1110" s="15">
        <f ca="1">_xlfn.NORM.INV(M1110,'Input Parameters'!$E$26,'Input Parameters'!$F$26)</f>
        <v>3.4920739411650699E-2</v>
      </c>
      <c r="O1110" s="8">
        <f t="shared" ca="1" si="134"/>
        <v>0.48181951960279523</v>
      </c>
      <c r="P1110" s="29">
        <f ca="1">_xlfn.LOGNORM.INV(O1110,'Input Parameters'!$H$27,'Input Parameters'!$I$27)</f>
        <v>1.3952079750666471</v>
      </c>
      <c r="Q1110" s="10"/>
      <c r="R1110" s="15">
        <f>'Input Parameters'!$E$28</f>
        <v>12.7</v>
      </c>
      <c r="S1110" s="10">
        <f t="shared" ca="1" si="135"/>
        <v>0.74944506657307153</v>
      </c>
      <c r="T1110" s="25">
        <f ca="1">_xlfn.LOGNORM.INV(S1110,'Input Parameters'!$H$29,'Input Parameters'!$I$29)</f>
        <v>62.800514244647637</v>
      </c>
      <c r="U1110" s="10">
        <f t="shared" ca="1" si="136"/>
        <v>0.89735305801540111</v>
      </c>
      <c r="V1110" s="29">
        <f ca="1">IF('Input Parameters'!$D$30="Beta",_xlfn.BETA.INV(U1110,'Input Parameters'!$L$30,'Input Parameters'!$M$30,'Input Parameters'!$J$30,'Input Parameters'!$K$30),IF('Input Parameters'!$D$30="LogNorm",_xlfn.LOGNORM.INV(U1110,'Input Parameters'!$H$30,'Input Parameters'!$I$30)))</f>
        <v>1.6465627765572903</v>
      </c>
      <c r="W1110" s="2">
        <f ca="1">N1110+(P1110-N1110)*(1-ERF((T1110-R1110)/(2*SQRT(L1110*'Input Parameters'!$E$31))))</f>
        <v>0.11681812416347637</v>
      </c>
      <c r="X1110">
        <f t="shared" ca="1" si="137"/>
        <v>1</v>
      </c>
      <c r="Y1110" s="7"/>
    </row>
    <row r="1111" spans="1:25" ht="15" customHeight="1" x14ac:dyDescent="0.3">
      <c r="A1111" s="130">
        <v>1104</v>
      </c>
      <c r="B1111" s="10">
        <f t="shared" ca="1" si="129"/>
        <v>0.52785104907474045</v>
      </c>
      <c r="C1111" s="57">
        <f ca="1">_xlfn.NORM.INV(B1111,'Input Parameters'!$E$19,'Input Parameters'!$F$19)</f>
        <v>573.20393319402092</v>
      </c>
      <c r="D1111" s="10">
        <f t="shared" ca="1" si="130"/>
        <v>0.78201451305782277</v>
      </c>
      <c r="E1111" s="59">
        <f ca="1">IF(_xlfn.NORM.INV(D1111,'Input Parameters'!$E$20,'Input Parameters'!$F$20)&lt;3500,3500,IF(_xlfn.NORM.INV(D1111,'Input Parameters'!$E$20,'Input Parameters'!$F$20)&gt;5500,5500,_xlfn.NORM.INV(D1111,'Input Parameters'!$E$20,'Input Parameters'!$F$20)))</f>
        <v>5345.3103869683255</v>
      </c>
      <c r="F1111" s="10">
        <f t="shared" ca="1" si="131"/>
        <v>0.2412593956815966</v>
      </c>
      <c r="G1111" s="61">
        <f ca="1">_xlfn.NORM.INV(F1111,'Input Parameters'!$E$21,'Input Parameters'!$F$21)</f>
        <v>279.33025855701908</v>
      </c>
      <c r="H1111" s="54">
        <f ca="1">EXP(E1111*(1/'Input Parameters'!$E$22-1/G1111))</f>
        <v>0.40951304457071303</v>
      </c>
      <c r="I1111" s="10">
        <f t="shared" ca="1" si="132"/>
        <v>0.22465803192567202</v>
      </c>
      <c r="J1111" s="29">
        <f ca="1">_xlfn.BETA.INV(I1111,'Input Parameters'!$L$24,'Input Parameters'!$M$24,'Input Parameters'!$J$24,'Input Parameters'!$K$24)</f>
        <v>0.48270784483696882</v>
      </c>
      <c r="K1111" s="156">
        <f ca="1">('Input Parameters'!$E$25/'Input Parameters'!$E$31)^$J1111</f>
        <v>3.1344145903938227E-2</v>
      </c>
      <c r="L1111" s="66">
        <f ca="1">$H1111*$C1111*'Input Parameters'!$E$23*K1111</f>
        <v>7.3575520356118513</v>
      </c>
      <c r="M1111" s="23">
        <f t="shared" ca="1" si="133"/>
        <v>0.17691130402291311</v>
      </c>
      <c r="N1111" s="15">
        <f ca="1">_xlfn.NORM.INV(M1111,'Input Parameters'!$E$26,'Input Parameters'!$F$26)</f>
        <v>1.4528796165061704E-2</v>
      </c>
      <c r="O1111" s="8">
        <f t="shared" ca="1" si="134"/>
        <v>0.90997027094398231</v>
      </c>
      <c r="P1111" s="29">
        <f ca="1">_xlfn.LOGNORM.INV(O1111,'Input Parameters'!$H$27,'Input Parameters'!$I$27)</f>
        <v>2.5761489255903696</v>
      </c>
      <c r="Q1111" s="10"/>
      <c r="R1111" s="15">
        <f>'Input Parameters'!$E$28</f>
        <v>12.7</v>
      </c>
      <c r="S1111" s="10">
        <f t="shared" ca="1" si="135"/>
        <v>0.20067424131355061</v>
      </c>
      <c r="T1111" s="25">
        <f ca="1">_xlfn.LOGNORM.INV(S1111,'Input Parameters'!$H$29,'Input Parameters'!$I$29)</f>
        <v>52.995691899467012</v>
      </c>
      <c r="U1111" s="10">
        <f t="shared" ca="1" si="136"/>
        <v>0.7437505650552183</v>
      </c>
      <c r="V1111" s="29">
        <f ca="1">IF('Input Parameters'!$D$30="Beta",_xlfn.BETA.INV(U1111,'Input Parameters'!$L$30,'Input Parameters'!$M$30,'Input Parameters'!$J$30,'Input Parameters'!$K$30),IF('Input Parameters'!$D$30="LogNorm",_xlfn.LOGNORM.INV(U1111,'Input Parameters'!$H$30,'Input Parameters'!$I$30)))</f>
        <v>1.293671301776</v>
      </c>
      <c r="W1111" s="2">
        <f ca="1">N1111+(P1111-N1111)*(1-ERF((T1111-R1111)/(2*SQRT(L1111*'Input Parameters'!$E$31))))</f>
        <v>0.76638871774318851</v>
      </c>
      <c r="X1111">
        <f t="shared" ca="1" si="137"/>
        <v>1</v>
      </c>
      <c r="Y1111" s="7"/>
    </row>
    <row r="1112" spans="1:25" ht="15" customHeight="1" x14ac:dyDescent="0.3">
      <c r="A1112" s="130">
        <v>1105</v>
      </c>
      <c r="B1112" s="10">
        <f t="shared" ca="1" si="129"/>
        <v>0.59995895705550217</v>
      </c>
      <c r="C1112" s="57">
        <f ca="1">_xlfn.NORM.INV(B1112,'Input Parameters'!$E$19,'Input Parameters'!$F$19)</f>
        <v>588.69885351206062</v>
      </c>
      <c r="D1112" s="10">
        <f t="shared" ca="1" si="130"/>
        <v>0.33337295758883223</v>
      </c>
      <c r="E1112" s="59">
        <f ca="1">IF(_xlfn.NORM.INV(D1112,'Input Parameters'!$E$20,'Input Parameters'!$F$20)&lt;3500,3500,IF(_xlfn.NORM.INV(D1112,'Input Parameters'!$E$20,'Input Parameters'!$F$20)&gt;5500,5500,_xlfn.NORM.INV(D1112,'Input Parameters'!$E$20,'Input Parameters'!$F$20)))</f>
        <v>4498.5671730705471</v>
      </c>
      <c r="F1112" s="10">
        <f t="shared" ca="1" si="131"/>
        <v>0.33337347079720203</v>
      </c>
      <c r="G1112" s="61">
        <f ca="1">_xlfn.NORM.INV(F1112,'Input Parameters'!$E$21,'Input Parameters'!$F$21)</f>
        <v>281.4653510654976</v>
      </c>
      <c r="H1112" s="54">
        <f ca="1">EXP(E1112*(1/'Input Parameters'!$E$22-1/G1112))</f>
        <v>0.53302011720002751</v>
      </c>
      <c r="I1112" s="10">
        <f t="shared" ca="1" si="132"/>
        <v>0.1116344851951343</v>
      </c>
      <c r="J1112" s="29">
        <f ca="1">_xlfn.BETA.INV(I1112,'Input Parameters'!$L$24,'Input Parameters'!$M$24,'Input Parameters'!$J$24,'Input Parameters'!$K$24)</f>
        <v>0.40738720441007253</v>
      </c>
      <c r="K1112" s="156">
        <f ca="1">('Input Parameters'!$E$25/'Input Parameters'!$E$31)^$J1112</f>
        <v>5.3803780004377175E-2</v>
      </c>
      <c r="L1112" s="66">
        <f ca="1">$H1112*$C1112*'Input Parameters'!$E$23*K1112</f>
        <v>16.882998377193264</v>
      </c>
      <c r="M1112" s="23">
        <f t="shared" ca="1" si="133"/>
        <v>0.90312896504685147</v>
      </c>
      <c r="N1112" s="15">
        <f ca="1">_xlfn.NORM.INV(M1112,'Input Parameters'!$E$26,'Input Parameters'!$F$26)</f>
        <v>6.129135686753763E-2</v>
      </c>
      <c r="O1112" s="8">
        <f t="shared" ca="1" si="134"/>
        <v>0.19626118679620175</v>
      </c>
      <c r="P1112" s="29">
        <f ca="1">_xlfn.LOGNORM.INV(O1112,'Input Parameters'!$H$27,'Input Parameters'!$I$27)</f>
        <v>0.97523924276779927</v>
      </c>
      <c r="Q1112" s="10"/>
      <c r="R1112" s="15">
        <f>'Input Parameters'!$E$28</f>
        <v>12.7</v>
      </c>
      <c r="S1112" s="10">
        <f t="shared" ca="1" si="135"/>
        <v>0.10674669399805459</v>
      </c>
      <c r="T1112" s="25">
        <f ca="1">_xlfn.LOGNORM.INV(S1112,'Input Parameters'!$H$29,'Input Parameters'!$I$29)</f>
        <v>50.641036888968046</v>
      </c>
      <c r="U1112" s="10">
        <f t="shared" ca="1" si="136"/>
        <v>1.6630823176880472E-2</v>
      </c>
      <c r="V1112" s="29">
        <f ca="1">IF('Input Parameters'!$D$30="Beta",_xlfn.BETA.INV(U1112,'Input Parameters'!$L$30,'Input Parameters'!$M$30,'Input Parameters'!$J$30,'Input Parameters'!$K$30),IF('Input Parameters'!$D$30="LogNorm",_xlfn.LOGNORM.INV(U1112,'Input Parameters'!$H$30,'Input Parameters'!$I$30)))</f>
        <v>0.43157240934410501</v>
      </c>
      <c r="W1112" s="2">
        <f ca="1">N1112+(P1112-N1112)*(1-ERF((T1112-R1112)/(2*SQRT(L1112*'Input Parameters'!$E$31))))</f>
        <v>0.53087659989491331</v>
      </c>
      <c r="X1112">
        <f t="shared" ca="1" si="137"/>
        <v>0</v>
      </c>
      <c r="Y1112" s="7"/>
    </row>
    <row r="1113" spans="1:25" ht="15" customHeight="1" x14ac:dyDescent="0.3">
      <c r="A1113" s="130">
        <v>1106</v>
      </c>
      <c r="B1113" s="10">
        <f t="shared" ca="1" si="129"/>
        <v>0.13937716020718294</v>
      </c>
      <c r="C1113" s="57">
        <f ca="1">_xlfn.NORM.INV(B1113,'Input Parameters'!$E$19,'Input Parameters'!$F$19)</f>
        <v>475.77619961939416</v>
      </c>
      <c r="D1113" s="10">
        <f t="shared" ca="1" si="130"/>
        <v>0.31315002769837985</v>
      </c>
      <c r="E1113" s="59">
        <f ca="1">IF(_xlfn.NORM.INV(D1113,'Input Parameters'!$E$20,'Input Parameters'!$F$20)&lt;3500,3500,IF(_xlfn.NORM.INV(D1113,'Input Parameters'!$E$20,'Input Parameters'!$F$20)&gt;5500,5500,_xlfn.NORM.INV(D1113,'Input Parameters'!$E$20,'Input Parameters'!$F$20)))</f>
        <v>4459.1412138286478</v>
      </c>
      <c r="F1113" s="10">
        <f t="shared" ca="1" si="131"/>
        <v>0.82318393381361599</v>
      </c>
      <c r="G1113" s="61">
        <f ca="1">_xlfn.NORM.INV(F1113,'Input Parameters'!$E$21,'Input Parameters'!$F$21)</f>
        <v>292.1406779810394</v>
      </c>
      <c r="H1113" s="54">
        <f ca="1">EXP(E1113*(1/'Input Parameters'!$E$22-1/G1113))</f>
        <v>0.9562212880458183</v>
      </c>
      <c r="I1113" s="10">
        <f t="shared" ca="1" si="132"/>
        <v>0.75874009367713446</v>
      </c>
      <c r="J1113" s="29">
        <f ca="1">_xlfn.BETA.INV(I1113,'Input Parameters'!$L$24,'Input Parameters'!$M$24,'Input Parameters'!$J$24,'Input Parameters'!$K$24)</f>
        <v>0.71497807478417985</v>
      </c>
      <c r="K1113" s="156">
        <f ca="1">('Input Parameters'!$E$25/'Input Parameters'!$E$31)^$J1113</f>
        <v>5.9228984739107381E-3</v>
      </c>
      <c r="L1113" s="66">
        <f ca="1">$H1113*$C1113*'Input Parameters'!$E$23*K1113</f>
        <v>2.6946068490638675</v>
      </c>
      <c r="M1113" s="23">
        <f t="shared" ca="1" si="133"/>
        <v>0.23596278885628996</v>
      </c>
      <c r="N1113" s="15">
        <f ca="1">_xlfn.NORM.INV(M1113,'Input Parameters'!$E$26,'Input Parameters'!$F$26)</f>
        <v>1.8893659609714057E-2</v>
      </c>
      <c r="O1113" s="8">
        <f t="shared" ca="1" si="134"/>
        <v>0.76769403460313268</v>
      </c>
      <c r="P1113" s="29">
        <f ca="1">_xlfn.LOGNORM.INV(O1113,'Input Parameters'!$H$27,'Input Parameters'!$I$27)</f>
        <v>1.9674443787341487</v>
      </c>
      <c r="Q1113" s="10"/>
      <c r="R1113" s="15">
        <f>'Input Parameters'!$E$28</f>
        <v>12.7</v>
      </c>
      <c r="S1113" s="10">
        <f t="shared" ca="1" si="135"/>
        <v>0.97308012073176242</v>
      </c>
      <c r="T1113" s="25">
        <f ca="1">_xlfn.LOGNORM.INV(S1113,'Input Parameters'!$H$29,'Input Parameters'!$I$29)</f>
        <v>72.306118191537195</v>
      </c>
      <c r="U1113" s="10">
        <f t="shared" ca="1" si="136"/>
        <v>0.50080264662780338</v>
      </c>
      <c r="V1113" s="29">
        <f ca="1">IF('Input Parameters'!$D$30="Beta",_xlfn.BETA.INV(U1113,'Input Parameters'!$L$30,'Input Parameters'!$M$30,'Input Parameters'!$J$30,'Input Parameters'!$K$30),IF('Input Parameters'!$D$30="LogNorm",_xlfn.LOGNORM.INV(U1113,'Input Parameters'!$H$30,'Input Parameters'!$I$30)))</f>
        <v>1.0000001816835122</v>
      </c>
      <c r="W1113" s="2">
        <f ca="1">N1113+(P1113-N1113)*(1-ERF((T1113-R1113)/(2*SQRT(L1113*'Input Parameters'!$E$31))))</f>
        <v>3.8847579440627798E-2</v>
      </c>
      <c r="X1113">
        <f t="shared" ca="1" si="137"/>
        <v>1</v>
      </c>
      <c r="Y1113" s="7"/>
    </row>
    <row r="1114" spans="1:25" ht="15" customHeight="1" x14ac:dyDescent="0.3">
      <c r="A1114" s="130">
        <v>1107</v>
      </c>
      <c r="B1114" s="10">
        <f t="shared" ca="1" si="129"/>
        <v>0.61085676415241952</v>
      </c>
      <c r="C1114" s="57">
        <f ca="1">_xlfn.NORM.INV(B1114,'Input Parameters'!$E$19,'Input Parameters'!$F$19)</f>
        <v>591.09120773447603</v>
      </c>
      <c r="D1114" s="10">
        <f t="shared" ca="1" si="130"/>
        <v>0.77854571898456804</v>
      </c>
      <c r="E1114" s="59">
        <f ca="1">IF(_xlfn.NORM.INV(D1114,'Input Parameters'!$E$20,'Input Parameters'!$F$20)&lt;3500,3500,IF(_xlfn.NORM.INV(D1114,'Input Parameters'!$E$20,'Input Parameters'!$F$20)&gt;5500,5500,_xlfn.NORM.INV(D1114,'Input Parameters'!$E$20,'Input Parameters'!$F$20)))</f>
        <v>5337.1036484530741</v>
      </c>
      <c r="F1114" s="10">
        <f t="shared" ca="1" si="131"/>
        <v>0.82848291965366028</v>
      </c>
      <c r="G1114" s="61">
        <f ca="1">_xlfn.NORM.INV(F1114,'Input Parameters'!$E$21,'Input Parameters'!$F$21)</f>
        <v>292.30275141585497</v>
      </c>
      <c r="H1114" s="54">
        <f ca="1">EXP(E1114*(1/'Input Parameters'!$E$22-1/G1114))</f>
        <v>0.95748014206334808</v>
      </c>
      <c r="I1114" s="10">
        <f t="shared" ca="1" si="132"/>
        <v>0.5905891137957977</v>
      </c>
      <c r="J1114" s="29">
        <f ca="1">_xlfn.BETA.INV(I1114,'Input Parameters'!$L$24,'Input Parameters'!$M$24,'Input Parameters'!$J$24,'Input Parameters'!$K$24)</f>
        <v>0.64359501479151082</v>
      </c>
      <c r="K1114" s="156">
        <f ca="1">('Input Parameters'!$E$25/'Input Parameters'!$E$31)^$J1114</f>
        <v>9.8837868612277092E-3</v>
      </c>
      <c r="L1114" s="66">
        <f ca="1">$H1114*$C1114*'Input Parameters'!$E$23*K1114</f>
        <v>5.593809169074528</v>
      </c>
      <c r="M1114" s="23">
        <f t="shared" ca="1" si="133"/>
        <v>6.310931511900153E-2</v>
      </c>
      <c r="N1114" s="15">
        <f ca="1">_xlfn.NORM.INV(M1114,'Input Parameters'!$E$26,'Input Parameters'!$F$26)</f>
        <v>1.8871185721728231E-3</v>
      </c>
      <c r="O1114" s="8">
        <f t="shared" ca="1" si="134"/>
        <v>0.1607714701127908</v>
      </c>
      <c r="P1114" s="29">
        <f ca="1">_xlfn.LOGNORM.INV(O1114,'Input Parameters'!$H$27,'Input Parameters'!$I$27)</f>
        <v>0.91819397461148866</v>
      </c>
      <c r="Q1114" s="10"/>
      <c r="R1114" s="15">
        <f>'Input Parameters'!$E$28</f>
        <v>12.7</v>
      </c>
      <c r="S1114" s="10">
        <f t="shared" ca="1" si="135"/>
        <v>0.92105873260127846</v>
      </c>
      <c r="T1114" s="25">
        <f ca="1">_xlfn.LOGNORM.INV(S1114,'Input Parameters'!$H$29,'Input Parameters'!$I$29)</f>
        <v>68.237044633253845</v>
      </c>
      <c r="U1114" s="10">
        <f t="shared" ca="1" si="136"/>
        <v>0.30437755837577751</v>
      </c>
      <c r="V1114" s="29">
        <f ca="1">IF('Input Parameters'!$D$30="Beta",_xlfn.BETA.INV(U1114,'Input Parameters'!$L$30,'Input Parameters'!$M$30,'Input Parameters'!$J$30,'Input Parameters'!$K$30),IF('Input Parameters'!$D$30="LogNorm",_xlfn.LOGNORM.INV(U1114,'Input Parameters'!$H$30,'Input Parameters'!$I$30)))</f>
        <v>0.81657252275099868</v>
      </c>
      <c r="W1114" s="2">
        <f ca="1">N1114+(P1114-N1114)*(1-ERF((T1114-R1114)/(2*SQRT(L1114*'Input Parameters'!$E$31))))</f>
        <v>9.061592705136251E-2</v>
      </c>
      <c r="X1114">
        <f t="shared" ca="1" si="137"/>
        <v>1</v>
      </c>
      <c r="Y1114" s="7"/>
    </row>
    <row r="1115" spans="1:25" ht="15" customHeight="1" x14ac:dyDescent="0.3">
      <c r="A1115" s="130">
        <v>1108</v>
      </c>
      <c r="B1115" s="10">
        <f t="shared" ca="1" si="129"/>
        <v>0.36458009323511997</v>
      </c>
      <c r="C1115" s="57">
        <f ca="1">_xlfn.NORM.INV(B1115,'Input Parameters'!$E$19,'Input Parameters'!$F$19)</f>
        <v>538.04247604609623</v>
      </c>
      <c r="D1115" s="10">
        <f t="shared" ca="1" si="130"/>
        <v>0.45670852953139096</v>
      </c>
      <c r="E1115" s="59">
        <f ca="1">IF(_xlfn.NORM.INV(D1115,'Input Parameters'!$E$20,'Input Parameters'!$F$20)&lt;3500,3500,IF(_xlfn.NORM.INV(D1115,'Input Parameters'!$E$20,'Input Parameters'!$F$20)&gt;5500,5500,_xlfn.NORM.INV(D1115,'Input Parameters'!$E$20,'Input Parameters'!$F$20)))</f>
        <v>4723.8893642236744</v>
      </c>
      <c r="F1115" s="10">
        <f t="shared" ca="1" si="131"/>
        <v>0.67424459723196317</v>
      </c>
      <c r="G1115" s="61">
        <f ca="1">_xlfn.NORM.INV(F1115,'Input Parameters'!$E$21,'Input Parameters'!$F$21)</f>
        <v>288.40008177777986</v>
      </c>
      <c r="H1115" s="54">
        <f ca="1">EXP(E1115*(1/'Input Parameters'!$E$22-1/G1115))</f>
        <v>0.77325207974559507</v>
      </c>
      <c r="I1115" s="10">
        <f t="shared" ca="1" si="132"/>
        <v>0.44217024300515517</v>
      </c>
      <c r="J1115" s="29">
        <f ca="1">_xlfn.BETA.INV(I1115,'Input Parameters'!$L$24,'Input Parameters'!$M$24,'Input Parameters'!$J$24,'Input Parameters'!$K$24)</f>
        <v>0.58357551979865008</v>
      </c>
      <c r="K1115" s="156">
        <f ca="1">('Input Parameters'!$E$25/'Input Parameters'!$E$31)^$J1115</f>
        <v>1.520232589756133E-2</v>
      </c>
      <c r="L1115" s="66">
        <f ca="1">$H1115*$C1115*'Input Parameters'!$E$23*K1115</f>
        <v>6.3248131187820071</v>
      </c>
      <c r="M1115" s="23">
        <f t="shared" ca="1" si="133"/>
        <v>0.37675751087006815</v>
      </c>
      <c r="N1115" s="15">
        <f ca="1">_xlfn.NORM.INV(M1115,'Input Parameters'!$E$26,'Input Parameters'!$F$26)</f>
        <v>2.7405833631365159E-2</v>
      </c>
      <c r="O1115" s="8">
        <f t="shared" ca="1" si="134"/>
        <v>0.17541541632512225</v>
      </c>
      <c r="P1115" s="29">
        <f ca="1">_xlfn.LOGNORM.INV(O1115,'Input Parameters'!$H$27,'Input Parameters'!$I$27)</f>
        <v>0.94219010899726785</v>
      </c>
      <c r="Q1115" s="10"/>
      <c r="R1115" s="15">
        <f>'Input Parameters'!$E$28</f>
        <v>12.7</v>
      </c>
      <c r="S1115" s="10">
        <f t="shared" ca="1" si="135"/>
        <v>8.2692106217956307E-2</v>
      </c>
      <c r="T1115" s="25">
        <f ca="1">_xlfn.LOGNORM.INV(S1115,'Input Parameters'!$H$29,'Input Parameters'!$I$29)</f>
        <v>49.833521011576337</v>
      </c>
      <c r="U1115" s="10">
        <f t="shared" ca="1" si="136"/>
        <v>0.82209683435517433</v>
      </c>
      <c r="V1115" s="29">
        <f ca="1">IF('Input Parameters'!$D$30="Beta",_xlfn.BETA.INV(U1115,'Input Parameters'!$L$30,'Input Parameters'!$M$30,'Input Parameters'!$J$30,'Input Parameters'!$K$30),IF('Input Parameters'!$D$30="LogNorm",_xlfn.LOGNORM.INV(U1115,'Input Parameters'!$H$30,'Input Parameters'!$I$30)))</f>
        <v>1.4381245634004407</v>
      </c>
      <c r="W1115" s="2">
        <f ca="1">N1115+(P1115-N1115)*(1-ERF((T1115-R1115)/(2*SQRT(L1115*'Input Parameters'!$E$31))))</f>
        <v>0.29859875382034895</v>
      </c>
      <c r="X1115">
        <f t="shared" ca="1" si="137"/>
        <v>1</v>
      </c>
      <c r="Y1115" s="7"/>
    </row>
    <row r="1116" spans="1:25" ht="15" customHeight="1" x14ac:dyDescent="0.3">
      <c r="A1116" s="130">
        <v>1109</v>
      </c>
      <c r="B1116" s="10">
        <f t="shared" ca="1" si="129"/>
        <v>0.18814057877692814</v>
      </c>
      <c r="C1116" s="57">
        <f ca="1">_xlfn.NORM.INV(B1116,'Input Parameters'!$E$19,'Input Parameters'!$F$19)</f>
        <v>492.53700779315119</v>
      </c>
      <c r="D1116" s="10">
        <f t="shared" ca="1" si="130"/>
        <v>7.5531125211901418E-2</v>
      </c>
      <c r="E1116" s="59">
        <f ca="1">IF(_xlfn.NORM.INV(D1116,'Input Parameters'!$E$20,'Input Parameters'!$F$20)&lt;3500,3500,IF(_xlfn.NORM.INV(D1116,'Input Parameters'!$E$20,'Input Parameters'!$F$20)&gt;5500,5500,_xlfn.NORM.INV(D1116,'Input Parameters'!$E$20,'Input Parameters'!$F$20)))</f>
        <v>3794.9473547111506</v>
      </c>
      <c r="F1116" s="10">
        <f t="shared" ca="1" si="131"/>
        <v>0.74152135372948569</v>
      </c>
      <c r="G1116" s="61">
        <f ca="1">_xlfn.NORM.INV(F1116,'Input Parameters'!$E$21,'Input Parameters'!$F$21)</f>
        <v>289.94361611367111</v>
      </c>
      <c r="H1116" s="54">
        <f ca="1">EXP(E1116*(1/'Input Parameters'!$E$22-1/G1116))</f>
        <v>0.87237894304300245</v>
      </c>
      <c r="I1116" s="10">
        <f t="shared" ca="1" si="132"/>
        <v>0.55177500381674749</v>
      </c>
      <c r="J1116" s="29">
        <f ca="1">_xlfn.BETA.INV(I1116,'Input Parameters'!$L$24,'Input Parameters'!$M$24,'Input Parameters'!$J$24,'Input Parameters'!$K$24)</f>
        <v>0.6279836349102037</v>
      </c>
      <c r="K1116" s="156">
        <f ca="1">('Input Parameters'!$E$25/'Input Parameters'!$E$31)^$J1116</f>
        <v>1.1055020874278402E-2</v>
      </c>
      <c r="L1116" s="66">
        <f ca="1">$H1116*$C1116*'Input Parameters'!$E$23*K1116</f>
        <v>4.7501093664717038</v>
      </c>
      <c r="M1116" s="23">
        <f t="shared" ca="1" si="133"/>
        <v>0.36081276460702827</v>
      </c>
      <c r="N1116" s="15">
        <f ca="1">_xlfn.NORM.INV(M1116,'Input Parameters'!$E$26,'Input Parameters'!$F$26)</f>
        <v>2.6517969783344537E-2</v>
      </c>
      <c r="O1116" s="8">
        <f t="shared" ca="1" si="134"/>
        <v>3.6506873185706445E-2</v>
      </c>
      <c r="P1116" s="29">
        <f ca="1">_xlfn.LOGNORM.INV(O1116,'Input Parameters'!$H$27,'Input Parameters'!$I$27)</f>
        <v>0.64408922563785387</v>
      </c>
      <c r="Q1116" s="10"/>
      <c r="R1116" s="15">
        <f>'Input Parameters'!$E$28</f>
        <v>12.7</v>
      </c>
      <c r="S1116" s="10">
        <f t="shared" ca="1" si="135"/>
        <v>0.81416389180318083</v>
      </c>
      <c r="T1116" s="25">
        <f ca="1">_xlfn.LOGNORM.INV(S1116,'Input Parameters'!$H$29,'Input Parameters'!$I$29)</f>
        <v>64.375353309652539</v>
      </c>
      <c r="U1116" s="10">
        <f t="shared" ca="1" si="136"/>
        <v>0.11617178738258804</v>
      </c>
      <c r="V1116" s="29">
        <f ca="1">IF('Input Parameters'!$D$30="Beta",_xlfn.BETA.INV(U1116,'Input Parameters'!$L$30,'Input Parameters'!$M$30,'Input Parameters'!$J$30,'Input Parameters'!$K$30),IF('Input Parameters'!$D$30="LogNorm",_xlfn.LOGNORM.INV(U1116,'Input Parameters'!$H$30,'Input Parameters'!$I$30)))</f>
        <v>0.62389232994830912</v>
      </c>
      <c r="W1116" s="2">
        <f ca="1">N1116+(P1116-N1116)*(1-ERF((T1116-R1116)/(2*SQRT(L1116*'Input Parameters'!$E$31))))</f>
        <v>8.4341415693468702E-2</v>
      </c>
      <c r="X1116">
        <f t="shared" ca="1" si="137"/>
        <v>1</v>
      </c>
      <c r="Y1116" s="7"/>
    </row>
    <row r="1117" spans="1:25" ht="15" customHeight="1" x14ac:dyDescent="0.3">
      <c r="A1117" s="130">
        <v>1110</v>
      </c>
      <c r="B1117" s="10">
        <f t="shared" ca="1" si="129"/>
        <v>0.98517706060764987</v>
      </c>
      <c r="C1117" s="57">
        <f ca="1">_xlfn.NORM.INV(B1117,'Input Parameters'!$E$19,'Input Parameters'!$F$19)</f>
        <v>751.06973022932289</v>
      </c>
      <c r="D1117" s="10">
        <f t="shared" ca="1" si="130"/>
        <v>0.68997386567732588</v>
      </c>
      <c r="E1117" s="59">
        <f ca="1">IF(_xlfn.NORM.INV(D1117,'Input Parameters'!$E$20,'Input Parameters'!$F$20)&lt;3500,3500,IF(_xlfn.NORM.INV(D1117,'Input Parameters'!$E$20,'Input Parameters'!$F$20)&gt;5500,5500,_xlfn.NORM.INV(D1117,'Input Parameters'!$E$20,'Input Parameters'!$F$20)))</f>
        <v>5147.0433893285344</v>
      </c>
      <c r="F1117" s="10">
        <f t="shared" ca="1" si="131"/>
        <v>0.25077720063529707</v>
      </c>
      <c r="G1117" s="61">
        <f ca="1">_xlfn.NORM.INV(F1117,'Input Parameters'!$E$21,'Input Parameters'!$F$21)</f>
        <v>279.56771830404392</v>
      </c>
      <c r="H1117" s="54">
        <f ca="1">EXP(E1117*(1/'Input Parameters'!$E$22-1/G1117))</f>
        <v>0.42997833000697294</v>
      </c>
      <c r="I1117" s="10">
        <f t="shared" ca="1" si="132"/>
        <v>0.62321548170337404</v>
      </c>
      <c r="J1117" s="29">
        <f ca="1">_xlfn.BETA.INV(I1117,'Input Parameters'!$L$24,'Input Parameters'!$M$24,'Input Parameters'!$J$24,'Input Parameters'!$K$24)</f>
        <v>0.65682390854840733</v>
      </c>
      <c r="K1117" s="156">
        <f ca="1">('Input Parameters'!$E$25/'Input Parameters'!$E$31)^$J1117</f>
        <v>8.9889641838465702E-3</v>
      </c>
      <c r="L1117" s="66">
        <f ca="1">$H1117*$C1117*'Input Parameters'!$E$23*K1117</f>
        <v>2.9029294275121704</v>
      </c>
      <c r="M1117" s="23">
        <f t="shared" ca="1" si="133"/>
        <v>0.26120670588277428</v>
      </c>
      <c r="N1117" s="15">
        <f ca="1">_xlfn.NORM.INV(M1117,'Input Parameters'!$E$26,'Input Parameters'!$F$26)</f>
        <v>2.0567777680350126E-2</v>
      </c>
      <c r="O1117" s="8">
        <f t="shared" ca="1" si="134"/>
        <v>0.68116666862405761</v>
      </c>
      <c r="P1117" s="29">
        <f ca="1">_xlfn.LOGNORM.INV(O1117,'Input Parameters'!$H$27,'Input Parameters'!$I$27)</f>
        <v>1.7534256515213129</v>
      </c>
      <c r="Q1117" s="10"/>
      <c r="R1117" s="15">
        <f>'Input Parameters'!$E$28</f>
        <v>12.7</v>
      </c>
      <c r="S1117" s="10">
        <f t="shared" ca="1" si="135"/>
        <v>0.17550812561508522</v>
      </c>
      <c r="T1117" s="25">
        <f ca="1">_xlfn.LOGNORM.INV(S1117,'Input Parameters'!$H$29,'Input Parameters'!$I$29)</f>
        <v>52.442838761314171</v>
      </c>
      <c r="U1117" s="10">
        <f t="shared" ca="1" si="136"/>
        <v>0.59338995393158078</v>
      </c>
      <c r="V1117" s="29">
        <f ca="1">IF('Input Parameters'!$D$30="Beta",_xlfn.BETA.INV(U1117,'Input Parameters'!$L$30,'Input Parameters'!$M$30,'Input Parameters'!$J$30,'Input Parameters'!$K$30),IF('Input Parameters'!$D$30="LogNorm",_xlfn.LOGNORM.INV(U1117,'Input Parameters'!$H$30,'Input Parameters'!$I$30)))</f>
        <v>1.0967819568395438</v>
      </c>
      <c r="W1117" s="2">
        <f ca="1">N1117+(P1117-N1117)*(1-ERF((T1117-R1117)/(2*SQRT(L1117*'Input Parameters'!$E$31))))</f>
        <v>0.19223504262079671</v>
      </c>
      <c r="X1117">
        <f t="shared" ca="1" si="137"/>
        <v>1</v>
      </c>
      <c r="Y1117" s="7"/>
    </row>
    <row r="1118" spans="1:25" ht="15" customHeight="1" x14ac:dyDescent="0.3">
      <c r="A1118" s="130">
        <v>1111</v>
      </c>
      <c r="B1118" s="10">
        <f t="shared" ca="1" si="129"/>
        <v>0.60532019567193907</v>
      </c>
      <c r="C1118" s="57">
        <f ca="1">_xlfn.NORM.INV(B1118,'Input Parameters'!$E$19,'Input Parameters'!$F$19)</f>
        <v>589.87352339569406</v>
      </c>
      <c r="D1118" s="10">
        <f t="shared" ca="1" si="130"/>
        <v>0.48703716196685143</v>
      </c>
      <c r="E1118" s="59">
        <f ca="1">IF(_xlfn.NORM.INV(D1118,'Input Parameters'!$E$20,'Input Parameters'!$F$20)&lt;3500,3500,IF(_xlfn.NORM.INV(D1118,'Input Parameters'!$E$20,'Input Parameters'!$F$20)&gt;5500,5500,_xlfn.NORM.INV(D1118,'Input Parameters'!$E$20,'Input Parameters'!$F$20)))</f>
        <v>4777.2508847202926</v>
      </c>
      <c r="F1118" s="10">
        <f t="shared" ca="1" si="131"/>
        <v>0.99173486723986004</v>
      </c>
      <c r="G1118" s="61">
        <f ca="1">_xlfn.NORM.INV(F1118,'Input Parameters'!$E$21,'Input Parameters'!$F$21)</f>
        <v>303.69036044712419</v>
      </c>
      <c r="H1118" s="54">
        <f ca="1">EXP(E1118*(1/'Input Parameters'!$E$22-1/G1118))</f>
        <v>1.7752601477027707</v>
      </c>
      <c r="I1118" s="10">
        <f t="shared" ca="1" si="132"/>
        <v>0.1936855636065381</v>
      </c>
      <c r="J1118" s="29">
        <f ca="1">_xlfn.BETA.INV(I1118,'Input Parameters'!$L$24,'Input Parameters'!$M$24,'Input Parameters'!$J$24,'Input Parameters'!$K$24)</f>
        <v>0.46491384591011287</v>
      </c>
      <c r="K1118" s="156">
        <f ca="1">('Input Parameters'!$E$25/'Input Parameters'!$E$31)^$J1118</f>
        <v>3.561167796036048E-2</v>
      </c>
      <c r="L1118" s="66">
        <f ca="1">$H1118*$C1118*'Input Parameters'!$E$23*K1118</f>
        <v>37.291799828755416</v>
      </c>
      <c r="M1118" s="23">
        <f t="shared" ca="1" si="133"/>
        <v>0.25870207476749352</v>
      </c>
      <c r="N1118" s="15">
        <f ca="1">_xlfn.NORM.INV(M1118,'Input Parameters'!$E$26,'Input Parameters'!$F$26)</f>
        <v>2.0405607851999588E-2</v>
      </c>
      <c r="O1118" s="8">
        <f t="shared" ca="1" si="134"/>
        <v>0.64414624446879909</v>
      </c>
      <c r="P1118" s="29">
        <f ca="1">_xlfn.LOGNORM.INV(O1118,'Input Parameters'!$H$27,'Input Parameters'!$I$27)</f>
        <v>1.676504509704938</v>
      </c>
      <c r="Q1118" s="10"/>
      <c r="R1118" s="15">
        <f>'Input Parameters'!$E$28</f>
        <v>12.7</v>
      </c>
      <c r="S1118" s="10">
        <f t="shared" ca="1" si="135"/>
        <v>0.70920826503925405</v>
      </c>
      <c r="T1118" s="25">
        <f ca="1">_xlfn.LOGNORM.INV(S1118,'Input Parameters'!$H$29,'Input Parameters'!$I$29)</f>
        <v>61.948465460963774</v>
      </c>
      <c r="U1118" s="10">
        <f t="shared" ca="1" si="136"/>
        <v>0.32500417307554152</v>
      </c>
      <c r="V1118" s="29">
        <f ca="1">IF('Input Parameters'!$D$30="Beta",_xlfn.BETA.INV(U1118,'Input Parameters'!$L$30,'Input Parameters'!$M$30,'Input Parameters'!$J$30,'Input Parameters'!$K$30),IF('Input Parameters'!$D$30="LogNorm",_xlfn.LOGNORM.INV(U1118,'Input Parameters'!$H$30,'Input Parameters'!$I$30)))</f>
        <v>0.83549759823642356</v>
      </c>
      <c r="W1118" s="2">
        <f ca="1">N1118+(P1118-N1118)*(1-ERF((T1118-R1118)/(2*SQRT(L1118*'Input Parameters'!$E$31))))</f>
        <v>0.96190286456963725</v>
      </c>
      <c r="X1118">
        <f t="shared" ca="1" si="137"/>
        <v>0</v>
      </c>
      <c r="Y1118" s="7"/>
    </row>
    <row r="1119" spans="1:25" ht="15" customHeight="1" x14ac:dyDescent="0.3">
      <c r="A1119" s="130">
        <v>1112</v>
      </c>
      <c r="B1119" s="10">
        <f t="shared" ca="1" si="129"/>
        <v>0.86819539231614429</v>
      </c>
      <c r="C1119" s="57">
        <f ca="1">_xlfn.NORM.INV(B1119,'Input Parameters'!$E$19,'Input Parameters'!$F$19)</f>
        <v>661.76264687437731</v>
      </c>
      <c r="D1119" s="10">
        <f t="shared" ca="1" si="130"/>
        <v>0.21464299145294019</v>
      </c>
      <c r="E1119" s="59">
        <f ca="1">IF(_xlfn.NORM.INV(D1119,'Input Parameters'!$E$20,'Input Parameters'!$F$20)&lt;3500,3500,IF(_xlfn.NORM.INV(D1119,'Input Parameters'!$E$20,'Input Parameters'!$F$20)&gt;5500,5500,_xlfn.NORM.INV(D1119,'Input Parameters'!$E$20,'Input Parameters'!$F$20)))</f>
        <v>4246.7101450463033</v>
      </c>
      <c r="F1119" s="10">
        <f t="shared" ca="1" si="131"/>
        <v>0.6853298481001312</v>
      </c>
      <c r="G1119" s="61">
        <f ca="1">_xlfn.NORM.INV(F1119,'Input Parameters'!$E$21,'Input Parameters'!$F$21)</f>
        <v>288.64367290612705</v>
      </c>
      <c r="H1119" s="54">
        <f ca="1">EXP(E1119*(1/'Input Parameters'!$E$22-1/G1119))</f>
        <v>0.80352444486786223</v>
      </c>
      <c r="I1119" s="10">
        <f t="shared" ca="1" si="132"/>
        <v>5.238058828455161E-2</v>
      </c>
      <c r="J1119" s="29">
        <f ca="1">_xlfn.BETA.INV(I1119,'Input Parameters'!$L$24,'Input Parameters'!$M$24,'Input Parameters'!$J$24,'Input Parameters'!$K$24)</f>
        <v>0.34420439446526963</v>
      </c>
      <c r="K1119" s="156">
        <f ca="1">('Input Parameters'!$E$25/'Input Parameters'!$E$31)^$J1119</f>
        <v>8.4655377058753811E-2</v>
      </c>
      <c r="L1119" s="66">
        <f ca="1">$H1119*$C1119*'Input Parameters'!$E$23*K1119</f>
        <v>45.014858742697335</v>
      </c>
      <c r="M1119" s="23">
        <f t="shared" ca="1" si="133"/>
        <v>0.85777660384160803</v>
      </c>
      <c r="N1119" s="15">
        <f ca="1">_xlfn.NORM.INV(M1119,'Input Parameters'!$E$26,'Input Parameters'!$F$26)</f>
        <v>5.6478050272124256E-2</v>
      </c>
      <c r="O1119" s="8">
        <f t="shared" ca="1" si="134"/>
        <v>0.85960300570096893</v>
      </c>
      <c r="P1119" s="29">
        <f ca="1">_xlfn.LOGNORM.INV(O1119,'Input Parameters'!$H$27,'Input Parameters'!$I$27)</f>
        <v>2.2941643554256519</v>
      </c>
      <c r="Q1119" s="10"/>
      <c r="R1119" s="15">
        <f>'Input Parameters'!$E$28</f>
        <v>12.7</v>
      </c>
      <c r="S1119" s="10">
        <f t="shared" ca="1" si="135"/>
        <v>0.53066755742397664</v>
      </c>
      <c r="T1119" s="25">
        <f ca="1">_xlfn.LOGNORM.INV(S1119,'Input Parameters'!$H$29,'Input Parameters'!$I$29)</f>
        <v>58.737082777801326</v>
      </c>
      <c r="U1119" s="10">
        <f t="shared" ca="1" si="136"/>
        <v>0.94025952766792165</v>
      </c>
      <c r="V1119" s="29">
        <f ca="1">IF('Input Parameters'!$D$30="Beta",_xlfn.BETA.INV(U1119,'Input Parameters'!$L$30,'Input Parameters'!$M$30,'Input Parameters'!$J$30,'Input Parameters'!$K$30),IF('Input Parameters'!$D$30="LogNorm",_xlfn.LOGNORM.INV(U1119,'Input Parameters'!$H$30,'Input Parameters'!$I$30)))</f>
        <v>1.8463036958121151</v>
      </c>
      <c r="W1119" s="2">
        <f ca="1">N1119+(P1119-N1119)*(1-ERF((T1119-R1119)/(2*SQRT(L1119*'Input Parameters'!$E$31))))</f>
        <v>1.4607138992557884</v>
      </c>
      <c r="X1119">
        <f t="shared" ca="1" si="137"/>
        <v>1</v>
      </c>
      <c r="Y1119" s="7"/>
    </row>
    <row r="1120" spans="1:25" ht="15" customHeight="1" x14ac:dyDescent="0.3">
      <c r="A1120" s="130">
        <v>1113</v>
      </c>
      <c r="B1120" s="10">
        <f t="shared" ca="1" si="129"/>
        <v>0.92468601364334801</v>
      </c>
      <c r="C1120" s="57">
        <f ca="1">_xlfn.NORM.INV(B1120,'Input Parameters'!$E$19,'Input Parameters'!$F$19)</f>
        <v>688.75327693614054</v>
      </c>
      <c r="D1120" s="10">
        <f t="shared" ca="1" si="130"/>
        <v>0.12984873241893902</v>
      </c>
      <c r="E1120" s="59">
        <f ca="1">IF(_xlfn.NORM.INV(D1120,'Input Parameters'!$E$20,'Input Parameters'!$F$20)&lt;3500,3500,IF(_xlfn.NORM.INV(D1120,'Input Parameters'!$E$20,'Input Parameters'!$F$20)&gt;5500,5500,_xlfn.NORM.INV(D1120,'Input Parameters'!$E$20,'Input Parameters'!$F$20)))</f>
        <v>4011.0254654962346</v>
      </c>
      <c r="F1120" s="10">
        <f t="shared" ca="1" si="131"/>
        <v>4.820563476944506E-2</v>
      </c>
      <c r="G1120" s="61">
        <f ca="1">_xlfn.NORM.INV(F1120,'Input Parameters'!$E$21,'Input Parameters'!$F$21)</f>
        <v>271.78269923878713</v>
      </c>
      <c r="H1120" s="54">
        <f ca="1">EXP(E1120*(1/'Input Parameters'!$E$22-1/G1120))</f>
        <v>0.3434544525447657</v>
      </c>
      <c r="I1120" s="10">
        <f t="shared" ca="1" si="132"/>
        <v>0.90173642626562056</v>
      </c>
      <c r="J1120" s="29">
        <f ca="1">_xlfn.BETA.INV(I1120,'Input Parameters'!$L$24,'Input Parameters'!$M$24,'Input Parameters'!$J$24,'Input Parameters'!$K$24)</f>
        <v>0.79380708134560984</v>
      </c>
      <c r="K1120" s="156">
        <f ca="1">('Input Parameters'!$E$25/'Input Parameters'!$E$31)^$J1120</f>
        <v>3.3647117404149354E-3</v>
      </c>
      <c r="L1120" s="66">
        <f ca="1">$H1120*$C1120*'Input Parameters'!$E$23*K1120</f>
        <v>0.79594066322896673</v>
      </c>
      <c r="M1120" s="23">
        <f t="shared" ca="1" si="133"/>
        <v>0.21784238164691327</v>
      </c>
      <c r="N1120" s="15">
        <f ca="1">_xlfn.NORM.INV(M1120,'Input Parameters'!$E$26,'Input Parameters'!$F$26)</f>
        <v>1.76304830851432E-2</v>
      </c>
      <c r="O1120" s="8">
        <f t="shared" ca="1" si="134"/>
        <v>0.17153560085974595</v>
      </c>
      <c r="P1120" s="29">
        <f ca="1">_xlfn.LOGNORM.INV(O1120,'Input Parameters'!$H$27,'Input Parameters'!$I$27)</f>
        <v>0.93590218607574016</v>
      </c>
      <c r="Q1120" s="10"/>
      <c r="R1120" s="15">
        <f>'Input Parameters'!$E$28</f>
        <v>12.7</v>
      </c>
      <c r="S1120" s="10">
        <f t="shared" ca="1" si="135"/>
        <v>0.62815986330200313</v>
      </c>
      <c r="T1120" s="25">
        <f ca="1">_xlfn.LOGNORM.INV(S1120,'Input Parameters'!$H$29,'Input Parameters'!$I$29)</f>
        <v>60.409330309049992</v>
      </c>
      <c r="U1120" s="10">
        <f t="shared" ca="1" si="136"/>
        <v>0.12894749086314905</v>
      </c>
      <c r="V1120" s="29">
        <f ca="1">IF('Input Parameters'!$D$30="Beta",_xlfn.BETA.INV(U1120,'Input Parameters'!$L$30,'Input Parameters'!$M$30,'Input Parameters'!$J$30,'Input Parameters'!$K$30),IF('Input Parameters'!$D$30="LogNorm",_xlfn.LOGNORM.INV(U1120,'Input Parameters'!$H$30,'Input Parameters'!$I$30)))</f>
        <v>0.63957702051121723</v>
      </c>
      <c r="W1120" s="2">
        <f ca="1">N1120+(P1120-N1120)*(1-ERF((T1120-R1120)/(2*SQRT(L1120*'Input Parameters'!$E$31))))</f>
        <v>1.7773709778669659E-2</v>
      </c>
      <c r="X1120">
        <f t="shared" ca="1" si="137"/>
        <v>1</v>
      </c>
      <c r="Y1120" s="7"/>
    </row>
    <row r="1121" spans="1:25" ht="15" customHeight="1" x14ac:dyDescent="0.3">
      <c r="A1121" s="130">
        <v>1114</v>
      </c>
      <c r="B1121" s="10">
        <f t="shared" ca="1" si="129"/>
        <v>4.8357463806674383E-2</v>
      </c>
      <c r="C1121" s="57">
        <f ca="1">_xlfn.NORM.INV(B1121,'Input Parameters'!$E$19,'Input Parameters'!$F$19)</f>
        <v>426.94612306372198</v>
      </c>
      <c r="D1121" s="10">
        <f t="shared" ca="1" si="130"/>
        <v>0.10191417694031901</v>
      </c>
      <c r="E1121" s="59">
        <f ca="1">IF(_xlfn.NORM.INV(D1121,'Input Parameters'!$E$20,'Input Parameters'!$F$20)&lt;3500,3500,IF(_xlfn.NORM.INV(D1121,'Input Parameters'!$E$20,'Input Parameters'!$F$20)&gt;5500,5500,_xlfn.NORM.INV(D1121,'Input Parameters'!$E$20,'Input Parameters'!$F$20)))</f>
        <v>3910.4961495171965</v>
      </c>
      <c r="F1121" s="10">
        <f t="shared" ca="1" si="131"/>
        <v>0.56230227655865639</v>
      </c>
      <c r="G1121" s="61">
        <f ca="1">_xlfn.NORM.INV(F1121,'Input Parameters'!$E$21,'Input Parameters'!$F$21)</f>
        <v>286.08251806930991</v>
      </c>
      <c r="H1121" s="54">
        <f ca="1">EXP(E1121*(1/'Input Parameters'!$E$22-1/G1121))</f>
        <v>0.72417924569863013</v>
      </c>
      <c r="I1121" s="10">
        <f t="shared" ca="1" si="132"/>
        <v>0.22257293680795387</v>
      </c>
      <c r="J1121" s="29">
        <f ca="1">_xlfn.BETA.INV(I1121,'Input Parameters'!$L$24,'Input Parameters'!$M$24,'Input Parameters'!$J$24,'Input Parameters'!$K$24)</f>
        <v>0.48155459876868584</v>
      </c>
      <c r="K1121" s="156">
        <f ca="1">('Input Parameters'!$E$25/'Input Parameters'!$E$31)^$J1121</f>
        <v>3.160452737927482E-2</v>
      </c>
      <c r="L1121" s="66">
        <f ca="1">$H1121*$C1121*'Input Parameters'!$E$23*K1121</f>
        <v>9.7716622749154585</v>
      </c>
      <c r="M1121" s="23">
        <f t="shared" ca="1" si="133"/>
        <v>0.19594729462447436</v>
      </c>
      <c r="N1121" s="15">
        <f ca="1">_xlfn.NORM.INV(M1121,'Input Parameters'!$E$26,'Input Parameters'!$F$26)</f>
        <v>1.6020082004302869E-2</v>
      </c>
      <c r="O1121" s="8">
        <f t="shared" ca="1" si="134"/>
        <v>0.45822465821285607</v>
      </c>
      <c r="P1121" s="29">
        <f ca="1">_xlfn.LOGNORM.INV(O1121,'Input Parameters'!$H$27,'Input Parameters'!$I$27)</f>
        <v>1.3590687595568498</v>
      </c>
      <c r="Q1121" s="10"/>
      <c r="R1121" s="15">
        <f>'Input Parameters'!$E$28</f>
        <v>12.7</v>
      </c>
      <c r="S1121" s="10">
        <f t="shared" ca="1" si="135"/>
        <v>0.44145301892566091</v>
      </c>
      <c r="T1121" s="25">
        <f ca="1">_xlfn.LOGNORM.INV(S1121,'Input Parameters'!$H$29,'Input Parameters'!$I$29)</f>
        <v>57.276805058553997</v>
      </c>
      <c r="U1121" s="10">
        <f t="shared" ca="1" si="136"/>
        <v>0.18343128524407759</v>
      </c>
      <c r="V1121" s="29">
        <f ca="1">IF('Input Parameters'!$D$30="Beta",_xlfn.BETA.INV(U1121,'Input Parameters'!$L$30,'Input Parameters'!$M$30,'Input Parameters'!$J$30,'Input Parameters'!$K$30),IF('Input Parameters'!$D$30="LogNorm",_xlfn.LOGNORM.INV(U1121,'Input Parameters'!$H$30,'Input Parameters'!$I$30)))</f>
        <v>0.70002636300060039</v>
      </c>
      <c r="W1121" s="2">
        <f ca="1">N1121+(P1121-N1121)*(1-ERF((T1121-R1121)/(2*SQRT(L1121*'Input Parameters'!$E$31))))</f>
        <v>0.43678143198638936</v>
      </c>
      <c r="X1121">
        <f t="shared" ca="1" si="137"/>
        <v>1</v>
      </c>
      <c r="Y1121" s="7"/>
    </row>
    <row r="1122" spans="1:25" ht="15" customHeight="1" x14ac:dyDescent="0.3">
      <c r="A1122" s="130">
        <v>1115</v>
      </c>
      <c r="B1122" s="10">
        <f t="shared" ca="1" si="129"/>
        <v>0.96079767254729864</v>
      </c>
      <c r="C1122" s="57">
        <f ca="1">_xlfn.NORM.INV(B1122,'Input Parameters'!$E$19,'Input Parameters'!$F$19)</f>
        <v>716.02157072343221</v>
      </c>
      <c r="D1122" s="10">
        <f t="shared" ca="1" si="130"/>
        <v>0.23033970170341533</v>
      </c>
      <c r="E1122" s="59">
        <f ca="1">IF(_xlfn.NORM.INV(D1122,'Input Parameters'!$E$20,'Input Parameters'!$F$20)&lt;3500,3500,IF(_xlfn.NORM.INV(D1122,'Input Parameters'!$E$20,'Input Parameters'!$F$20)&gt;5500,5500,_xlfn.NORM.INV(D1122,'Input Parameters'!$E$20,'Input Parameters'!$F$20)))</f>
        <v>4283.5899966781208</v>
      </c>
      <c r="F1122" s="10">
        <f t="shared" ca="1" si="131"/>
        <v>0.16689193236517752</v>
      </c>
      <c r="G1122" s="61">
        <f ca="1">_xlfn.NORM.INV(F1122,'Input Parameters'!$E$21,'Input Parameters'!$F$21)</f>
        <v>277.25314998148582</v>
      </c>
      <c r="H1122" s="54">
        <f ca="1">EXP(E1122*(1/'Input Parameters'!$E$22-1/G1122))</f>
        <v>0.43589978993634393</v>
      </c>
      <c r="I1122" s="10">
        <f t="shared" ca="1" si="132"/>
        <v>0.58672337625671267</v>
      </c>
      <c r="J1122" s="29">
        <f ca="1">_xlfn.BETA.INV(I1122,'Input Parameters'!$L$24,'Input Parameters'!$M$24,'Input Parameters'!$J$24,'Input Parameters'!$K$24)</f>
        <v>0.64203589475225842</v>
      </c>
      <c r="K1122" s="156">
        <f ca="1">('Input Parameters'!$E$25/'Input Parameters'!$E$31)^$J1122</f>
        <v>9.9949518035711889E-3</v>
      </c>
      <c r="L1122" s="66">
        <f ca="1">$H1122*$C1122*'Input Parameters'!$E$23*K1122</f>
        <v>3.1195609116575875</v>
      </c>
      <c r="M1122" s="23">
        <f t="shared" ca="1" si="133"/>
        <v>0.99425694656333119</v>
      </c>
      <c r="N1122" s="15">
        <f ca="1">_xlfn.NORM.INV(M1122,'Input Parameters'!$E$26,'Input Parameters'!$F$26)</f>
        <v>8.7078575599888214E-2</v>
      </c>
      <c r="O1122" s="8">
        <f t="shared" ca="1" si="134"/>
        <v>0.59026410788300643</v>
      </c>
      <c r="P1122" s="29">
        <f ca="1">_xlfn.LOGNORM.INV(O1122,'Input Parameters'!$H$27,'Input Parameters'!$I$27)</f>
        <v>1.5748828273240587</v>
      </c>
      <c r="Q1122" s="10"/>
      <c r="R1122" s="15">
        <f>'Input Parameters'!$E$28</f>
        <v>12.7</v>
      </c>
      <c r="S1122" s="10">
        <f t="shared" ca="1" si="135"/>
        <v>0.13573145335509529</v>
      </c>
      <c r="T1122" s="25">
        <f ca="1">_xlfn.LOGNORM.INV(S1122,'Input Parameters'!$H$29,'Input Parameters'!$I$29)</f>
        <v>51.468253457855923</v>
      </c>
      <c r="U1122" s="10">
        <f t="shared" ca="1" si="136"/>
        <v>0.47979307434332075</v>
      </c>
      <c r="V1122" s="29">
        <f ca="1">IF('Input Parameters'!$D$30="Beta",_xlfn.BETA.INV(U1122,'Input Parameters'!$L$30,'Input Parameters'!$M$30,'Input Parameters'!$J$30,'Input Parameters'!$K$30),IF('Input Parameters'!$D$30="LogNorm",_xlfn.LOGNORM.INV(U1122,'Input Parameters'!$H$30,'Input Parameters'!$I$30)))</f>
        <v>0.97943846341480134</v>
      </c>
      <c r="W1122" s="2">
        <f ca="1">N1122+(P1122-N1122)*(1-ERF((T1122-R1122)/(2*SQRT(L1122*'Input Parameters'!$E$31))))</f>
        <v>0.26657135750920935</v>
      </c>
      <c r="X1122">
        <f t="shared" ca="1" si="137"/>
        <v>1</v>
      </c>
      <c r="Y1122" s="7"/>
    </row>
    <row r="1123" spans="1:25" ht="15" customHeight="1" x14ac:dyDescent="0.3">
      <c r="A1123" s="130">
        <v>1116</v>
      </c>
      <c r="B1123" s="10">
        <f t="shared" ca="1" si="129"/>
        <v>0.49962706310704408</v>
      </c>
      <c r="C1123" s="57">
        <f ca="1">_xlfn.NORM.INV(B1123,'Input Parameters'!$E$19,'Input Parameters'!$F$19)</f>
        <v>567.22100819192974</v>
      </c>
      <c r="D1123" s="10">
        <f t="shared" ca="1" si="130"/>
        <v>0.78429066284696103</v>
      </c>
      <c r="E1123" s="59">
        <f ca="1">IF(_xlfn.NORM.INV(D1123,'Input Parameters'!$E$20,'Input Parameters'!$F$20)&lt;3500,3500,IF(_xlfn.NORM.INV(D1123,'Input Parameters'!$E$20,'Input Parameters'!$F$20)&gt;5500,5500,_xlfn.NORM.INV(D1123,'Input Parameters'!$E$20,'Input Parameters'!$F$20)))</f>
        <v>5350.7364222332344</v>
      </c>
      <c r="F1123" s="10">
        <f t="shared" ca="1" si="131"/>
        <v>0.78621357227612299</v>
      </c>
      <c r="G1123" s="61">
        <f ca="1">_xlfn.NORM.INV(F1123,'Input Parameters'!$E$21,'Input Parameters'!$F$21)</f>
        <v>291.08574554389679</v>
      </c>
      <c r="H1123" s="54">
        <f ca="1">EXP(E1123*(1/'Input Parameters'!$E$22-1/G1123))</f>
        <v>0.88683624717793619</v>
      </c>
      <c r="I1123" s="10">
        <f t="shared" ca="1" si="132"/>
        <v>0.44839444123756811</v>
      </c>
      <c r="J1123" s="29">
        <f ca="1">_xlfn.BETA.INV(I1123,'Input Parameters'!$L$24,'Input Parameters'!$M$24,'Input Parameters'!$J$24,'Input Parameters'!$K$24)</f>
        <v>0.58614295348695911</v>
      </c>
      <c r="K1123" s="156">
        <f ca="1">('Input Parameters'!$E$25/'Input Parameters'!$E$31)^$J1123</f>
        <v>1.4924898037913862E-2</v>
      </c>
      <c r="L1123" s="66">
        <f ca="1">$H1123*$C1123*'Input Parameters'!$E$23*K1123</f>
        <v>7.507703551906908</v>
      </c>
      <c r="M1123" s="23">
        <f t="shared" ca="1" si="133"/>
        <v>0.35371630782758368</v>
      </c>
      <c r="N1123" s="15">
        <f ca="1">_xlfn.NORM.INV(M1123,'Input Parameters'!$E$26,'Input Parameters'!$F$26)</f>
        <v>2.6118565845908215E-2</v>
      </c>
      <c r="O1123" s="8">
        <f t="shared" ca="1" si="134"/>
        <v>0.71005592252566974</v>
      </c>
      <c r="P1123" s="29">
        <f ca="1">_xlfn.LOGNORM.INV(O1123,'Input Parameters'!$H$27,'Input Parameters'!$I$27)</f>
        <v>1.8186739465326518</v>
      </c>
      <c r="Q1123" s="10"/>
      <c r="R1123" s="15">
        <f>'Input Parameters'!$E$28</f>
        <v>12.7</v>
      </c>
      <c r="S1123" s="10">
        <f t="shared" ca="1" si="135"/>
        <v>0.28410014449357024</v>
      </c>
      <c r="T1123" s="25">
        <f ca="1">_xlfn.LOGNORM.INV(S1123,'Input Parameters'!$H$29,'Input Parameters'!$I$29)</f>
        <v>54.61765935276766</v>
      </c>
      <c r="U1123" s="10">
        <f t="shared" ca="1" si="136"/>
        <v>4.8285779630349301E-2</v>
      </c>
      <c r="V1123" s="29">
        <f ca="1">IF('Input Parameters'!$D$30="Beta",_xlfn.BETA.INV(U1123,'Input Parameters'!$L$30,'Input Parameters'!$M$30,'Input Parameters'!$J$30,'Input Parameters'!$K$30),IF('Input Parameters'!$D$30="LogNorm",_xlfn.LOGNORM.INV(U1123,'Input Parameters'!$H$30,'Input Parameters'!$I$30)))</f>
        <v>0.51888128803706213</v>
      </c>
      <c r="W1123" s="2">
        <f ca="1">N1123+(P1123-N1123)*(1-ERF((T1123-R1123)/(2*SQRT(L1123*'Input Parameters'!$E$31))))</f>
        <v>0.52689023811964997</v>
      </c>
      <c r="X1123">
        <f t="shared" ca="1" si="137"/>
        <v>0</v>
      </c>
      <c r="Y1123" s="7"/>
    </row>
    <row r="1124" spans="1:25" ht="15" customHeight="1" x14ac:dyDescent="0.3">
      <c r="A1124" s="130">
        <v>1117</v>
      </c>
      <c r="B1124" s="10">
        <f t="shared" ca="1" si="129"/>
        <v>0.57560604054630138</v>
      </c>
      <c r="C1124" s="57">
        <f ca="1">_xlfn.NORM.INV(B1124,'Input Parameters'!$E$19,'Input Parameters'!$F$19)</f>
        <v>583.41120788327623</v>
      </c>
      <c r="D1124" s="10">
        <f t="shared" ca="1" si="130"/>
        <v>0.99876037762602665</v>
      </c>
      <c r="E1124" s="59">
        <f ca="1">IF(_xlfn.NORM.INV(D1124,'Input Parameters'!$E$20,'Input Parameters'!$F$20)&lt;3500,3500,IF(_xlfn.NORM.INV(D1124,'Input Parameters'!$E$20,'Input Parameters'!$F$20)&gt;5500,5500,_xlfn.NORM.INV(D1124,'Input Parameters'!$E$20,'Input Parameters'!$F$20)))</f>
        <v>5500</v>
      </c>
      <c r="F1124" s="10">
        <f t="shared" ca="1" si="131"/>
        <v>0.61326141845397397</v>
      </c>
      <c r="G1124" s="61">
        <f ca="1">_xlfn.NORM.INV(F1124,'Input Parameters'!$E$21,'Input Parameters'!$F$21)</f>
        <v>287.11234081115674</v>
      </c>
      <c r="H1124" s="54">
        <f ca="1">EXP(E1124*(1/'Input Parameters'!$E$22-1/G1124))</f>
        <v>0.68049578919976883</v>
      </c>
      <c r="I1124" s="10">
        <f t="shared" ca="1" si="132"/>
        <v>0.39722342281689815</v>
      </c>
      <c r="J1124" s="29">
        <f ca="1">_xlfn.BETA.INV(I1124,'Input Parameters'!$L$24,'Input Parameters'!$M$24,'Input Parameters'!$J$24,'Input Parameters'!$K$24)</f>
        <v>0.56473462469132174</v>
      </c>
      <c r="K1124" s="156">
        <f ca="1">('Input Parameters'!$E$25/'Input Parameters'!$E$31)^$J1124</f>
        <v>1.740233679878005E-2</v>
      </c>
      <c r="L1124" s="66">
        <f ca="1">$H1124*$C1124*'Input Parameters'!$E$23*K1124</f>
        <v>6.9088820736993268</v>
      </c>
      <c r="M1124" s="23">
        <f t="shared" ca="1" si="133"/>
        <v>0.92624794571881353</v>
      </c>
      <c r="N1124" s="15">
        <f ca="1">_xlfn.NORM.INV(M1124,'Input Parameters'!$E$26,'Input Parameters'!$F$26)</f>
        <v>6.4416483114557874E-2</v>
      </c>
      <c r="O1124" s="8">
        <f t="shared" ca="1" si="134"/>
        <v>0.22138792571214128</v>
      </c>
      <c r="P1124" s="29">
        <f ca="1">_xlfn.LOGNORM.INV(O1124,'Input Parameters'!$H$27,'Input Parameters'!$I$27)</f>
        <v>1.0137488665991823</v>
      </c>
      <c r="Q1124" s="10"/>
      <c r="R1124" s="15">
        <f>'Input Parameters'!$E$28</f>
        <v>12.7</v>
      </c>
      <c r="S1124" s="10">
        <f t="shared" ca="1" si="135"/>
        <v>0.81288356717690369</v>
      </c>
      <c r="T1124" s="25">
        <f ca="1">_xlfn.LOGNORM.INV(S1124,'Input Parameters'!$H$29,'Input Parameters'!$I$29)</f>
        <v>64.340865718523204</v>
      </c>
      <c r="U1124" s="10">
        <f t="shared" ca="1" si="136"/>
        <v>0.48092091998637509</v>
      </c>
      <c r="V1124" s="29">
        <f ca="1">IF('Input Parameters'!$D$30="Beta",_xlfn.BETA.INV(U1124,'Input Parameters'!$L$30,'Input Parameters'!$M$30,'Input Parameters'!$J$30,'Input Parameters'!$K$30),IF('Input Parameters'!$D$30="LogNorm",_xlfn.LOGNORM.INV(U1124,'Input Parameters'!$H$30,'Input Parameters'!$I$30)))</f>
        <v>0.98053232724362394</v>
      </c>
      <c r="W1124" s="2">
        <f ca="1">N1124+(P1124-N1124)*(1-ERF((T1124-R1124)/(2*SQRT(L1124*'Input Parameters'!$E$31))))</f>
        <v>0.22083072865752595</v>
      </c>
      <c r="X1124">
        <f t="shared" ca="1" si="137"/>
        <v>1</v>
      </c>
      <c r="Y1124" s="7"/>
    </row>
    <row r="1125" spans="1:25" ht="15" customHeight="1" x14ac:dyDescent="0.3">
      <c r="A1125" s="130">
        <v>1118</v>
      </c>
      <c r="B1125" s="10">
        <f t="shared" ca="1" si="129"/>
        <v>0.41953811473369318</v>
      </c>
      <c r="C1125" s="57">
        <f ca="1">_xlfn.NORM.INV(B1125,'Input Parameters'!$E$19,'Input Parameters'!$F$19)</f>
        <v>550.14014279844662</v>
      </c>
      <c r="D1125" s="10">
        <f t="shared" ca="1" si="130"/>
        <v>0.90250259709270153</v>
      </c>
      <c r="E1125" s="59">
        <f ca="1">IF(_xlfn.NORM.INV(D1125,'Input Parameters'!$E$20,'Input Parameters'!$F$20)&lt;3500,3500,IF(_xlfn.NORM.INV(D1125,'Input Parameters'!$E$20,'Input Parameters'!$F$20)&gt;5500,5500,_xlfn.NORM.INV(D1125,'Input Parameters'!$E$20,'Input Parameters'!$F$20)))</f>
        <v>5500</v>
      </c>
      <c r="F1125" s="10">
        <f t="shared" ca="1" si="131"/>
        <v>0.6623217489578147</v>
      </c>
      <c r="G1125" s="61">
        <f ca="1">_xlfn.NORM.INV(F1125,'Input Parameters'!$E$21,'Input Parameters'!$F$21)</f>
        <v>288.1418304028337</v>
      </c>
      <c r="H1125" s="54">
        <f ca="1">EXP(E1125*(1/'Input Parameters'!$E$22-1/G1125))</f>
        <v>0.72870153494869661</v>
      </c>
      <c r="I1125" s="10">
        <f t="shared" ca="1" si="132"/>
        <v>0.13073816562147844</v>
      </c>
      <c r="J1125" s="29">
        <f ca="1">_xlfn.BETA.INV(I1125,'Input Parameters'!$L$24,'Input Parameters'!$M$24,'Input Parameters'!$J$24,'Input Parameters'!$K$24)</f>
        <v>0.42268355998182577</v>
      </c>
      <c r="K1125" s="156">
        <f ca="1">('Input Parameters'!$E$25/'Input Parameters'!$E$31)^$J1125</f>
        <v>4.8212319913874292E-2</v>
      </c>
      <c r="L1125" s="66">
        <f ca="1">$H1125*$C1125*'Input Parameters'!$E$23*K1125</f>
        <v>19.327738890237185</v>
      </c>
      <c r="M1125" s="23">
        <f t="shared" ca="1" si="133"/>
        <v>0.77515845478520051</v>
      </c>
      <c r="N1125" s="15">
        <f ca="1">_xlfn.NORM.INV(M1125,'Input Parameters'!$E$26,'Input Parameters'!$F$26)</f>
        <v>4.9874812839251131E-2</v>
      </c>
      <c r="O1125" s="8">
        <f t="shared" ca="1" si="134"/>
        <v>0.16308265290038615</v>
      </c>
      <c r="P1125" s="29">
        <f ca="1">_xlfn.LOGNORM.INV(O1125,'Input Parameters'!$H$27,'Input Parameters'!$I$27)</f>
        <v>0.92203059034339629</v>
      </c>
      <c r="Q1125" s="10"/>
      <c r="R1125" s="15">
        <f>'Input Parameters'!$E$28</f>
        <v>12.7</v>
      </c>
      <c r="S1125" s="10">
        <f t="shared" ca="1" si="135"/>
        <v>0.16935199349837937</v>
      </c>
      <c r="T1125" s="25">
        <f ca="1">_xlfn.LOGNORM.INV(S1125,'Input Parameters'!$H$29,'Input Parameters'!$I$29)</f>
        <v>52.301077299256903</v>
      </c>
      <c r="U1125" s="10">
        <f t="shared" ca="1" si="136"/>
        <v>1.3102925119767295E-2</v>
      </c>
      <c r="V1125" s="29">
        <f ca="1">IF('Input Parameters'!$D$30="Beta",_xlfn.BETA.INV(U1125,'Input Parameters'!$L$30,'Input Parameters'!$M$30,'Input Parameters'!$J$30,'Input Parameters'!$K$30),IF('Input Parameters'!$D$30="LogNorm",_xlfn.LOGNORM.INV(U1125,'Input Parameters'!$H$30,'Input Parameters'!$I$30)))</f>
        <v>0.4158287066850454</v>
      </c>
      <c r="W1125" s="2">
        <f ca="1">N1125+(P1125-N1125)*(1-ERF((T1125-R1125)/(2*SQRT(L1125*'Input Parameters'!$E$31))))</f>
        <v>0.50702494828998523</v>
      </c>
      <c r="X1125">
        <f t="shared" ca="1" si="137"/>
        <v>0</v>
      </c>
      <c r="Y1125" s="7"/>
    </row>
    <row r="1126" spans="1:25" ht="15" customHeight="1" x14ac:dyDescent="0.3">
      <c r="A1126" s="130">
        <v>1119</v>
      </c>
      <c r="B1126" s="10">
        <f t="shared" ca="1" si="129"/>
        <v>0.45198504270114281</v>
      </c>
      <c r="C1126" s="57">
        <f ca="1">_xlfn.NORM.INV(B1126,'Input Parameters'!$E$19,'Input Parameters'!$F$19)</f>
        <v>557.10526932600271</v>
      </c>
      <c r="D1126" s="10">
        <f t="shared" ca="1" si="130"/>
        <v>0.70182262027789843</v>
      </c>
      <c r="E1126" s="59">
        <f ca="1">IF(_xlfn.NORM.INV(D1126,'Input Parameters'!$E$20,'Input Parameters'!$F$20)&lt;3500,3500,IF(_xlfn.NORM.INV(D1126,'Input Parameters'!$E$20,'Input Parameters'!$F$20)&gt;5500,5500,_xlfn.NORM.INV(D1126,'Input Parameters'!$E$20,'Input Parameters'!$F$20)))</f>
        <v>5170.7548599466372</v>
      </c>
      <c r="F1126" s="10">
        <f t="shared" ca="1" si="131"/>
        <v>0.74551321536026327</v>
      </c>
      <c r="G1126" s="61">
        <f ca="1">_xlfn.NORM.INV(F1126,'Input Parameters'!$E$21,'Input Parameters'!$F$21)</f>
        <v>290.04103317269812</v>
      </c>
      <c r="H1126" s="54">
        <f ca="1">EXP(E1126*(1/'Input Parameters'!$E$22-1/G1126))</f>
        <v>0.83523750171879108</v>
      </c>
      <c r="I1126" s="10">
        <f t="shared" ca="1" si="132"/>
        <v>0.49869080508026153</v>
      </c>
      <c r="J1126" s="29">
        <f ca="1">_xlfn.BETA.INV(I1126,'Input Parameters'!$L$24,'Input Parameters'!$M$24,'Input Parameters'!$J$24,'Input Parameters'!$K$24)</f>
        <v>0.60663329533054822</v>
      </c>
      <c r="K1126" s="156">
        <f ca="1">('Input Parameters'!$E$25/'Input Parameters'!$E$31)^$J1126</f>
        <v>1.2884723469920348E-2</v>
      </c>
      <c r="L1126" s="66">
        <f ca="1">$H1126*$C1126*'Input Parameters'!$E$23*K1126</f>
        <v>5.9954578503130964</v>
      </c>
      <c r="M1126" s="23">
        <f t="shared" ca="1" si="133"/>
        <v>0.63400322024773248</v>
      </c>
      <c r="N1126" s="15">
        <f ca="1">_xlfn.NORM.INV(M1126,'Input Parameters'!$E$26,'Input Parameters'!$F$26)</f>
        <v>4.1191972079931256E-2</v>
      </c>
      <c r="O1126" s="8">
        <f t="shared" ca="1" si="134"/>
        <v>0.97133624478118175</v>
      </c>
      <c r="P1126" s="29">
        <f ca="1">_xlfn.LOGNORM.INV(O1126,'Input Parameters'!$H$27,'Input Parameters'!$I$27)</f>
        <v>3.3007476478728748</v>
      </c>
      <c r="Q1126" s="10"/>
      <c r="R1126" s="15">
        <f>'Input Parameters'!$E$28</f>
        <v>12.7</v>
      </c>
      <c r="S1126" s="10">
        <f t="shared" ca="1" si="135"/>
        <v>0.17479627141017795</v>
      </c>
      <c r="T1126" s="25">
        <f ca="1">_xlfn.LOGNORM.INV(S1126,'Input Parameters'!$H$29,'Input Parameters'!$I$29)</f>
        <v>52.426590538884717</v>
      </c>
      <c r="U1126" s="10">
        <f t="shared" ca="1" si="136"/>
        <v>0.77587778026349874</v>
      </c>
      <c r="V1126" s="29">
        <f ca="1">IF('Input Parameters'!$D$30="Beta",_xlfn.BETA.INV(U1126,'Input Parameters'!$L$30,'Input Parameters'!$M$30,'Input Parameters'!$J$30,'Input Parameters'!$K$30),IF('Input Parameters'!$D$30="LogNorm",_xlfn.LOGNORM.INV(U1126,'Input Parameters'!$H$30,'Input Parameters'!$I$30)))</f>
        <v>1.3475078940292837</v>
      </c>
      <c r="W1126" s="2">
        <f ca="1">N1126+(P1126-N1126)*(1-ERF((T1126-R1126)/(2*SQRT(L1126*'Input Parameters'!$E$31))))</f>
        <v>0.86025810578935957</v>
      </c>
      <c r="X1126">
        <f t="shared" ca="1" si="137"/>
        <v>1</v>
      </c>
      <c r="Y1126" s="7"/>
    </row>
    <row r="1127" spans="1:25" ht="15" customHeight="1" x14ac:dyDescent="0.3">
      <c r="A1127" s="130">
        <v>1120</v>
      </c>
      <c r="B1127" s="10">
        <f t="shared" ca="1" si="129"/>
        <v>0.35515951190819506</v>
      </c>
      <c r="C1127" s="57">
        <f ca="1">_xlfn.NORM.INV(B1127,'Input Parameters'!$E$19,'Input Parameters'!$F$19)</f>
        <v>535.91436236914603</v>
      </c>
      <c r="D1127" s="10">
        <f t="shared" ca="1" si="130"/>
        <v>0.79812510268947001</v>
      </c>
      <c r="E1127" s="59">
        <f ca="1">IF(_xlfn.NORM.INV(D1127,'Input Parameters'!$E$20,'Input Parameters'!$F$20)&lt;3500,3500,IF(_xlfn.NORM.INV(D1127,'Input Parameters'!$E$20,'Input Parameters'!$F$20)&gt;5500,5500,_xlfn.NORM.INV(D1127,'Input Parameters'!$E$20,'Input Parameters'!$F$20)))</f>
        <v>5384.4601097330915</v>
      </c>
      <c r="F1127" s="10">
        <f t="shared" ca="1" si="131"/>
        <v>0.3974172647497648</v>
      </c>
      <c r="G1127" s="61">
        <f ca="1">_xlfn.NORM.INV(F1127,'Input Parameters'!$E$21,'Input Parameters'!$F$21)</f>
        <v>282.80610200979186</v>
      </c>
      <c r="H1127" s="54">
        <f ca="1">EXP(E1127*(1/'Input Parameters'!$E$22-1/G1127))</f>
        <v>0.51560787457604218</v>
      </c>
      <c r="I1127" s="10">
        <f t="shared" ca="1" si="132"/>
        <v>0.99635945518306979</v>
      </c>
      <c r="J1127" s="29">
        <f ca="1">_xlfn.BETA.INV(I1127,'Input Parameters'!$L$24,'Input Parameters'!$M$24,'Input Parameters'!$J$24,'Input Parameters'!$K$24)</f>
        <v>0.92361160601947256</v>
      </c>
      <c r="K1127" s="156">
        <f ca="1">('Input Parameters'!$E$25/'Input Parameters'!$E$31)^$J1127</f>
        <v>1.3260218138612873E-3</v>
      </c>
      <c r="L1127" s="66">
        <f ca="1">$H1127*$C1127*'Input Parameters'!$E$23*K1127</f>
        <v>0.36640855587792187</v>
      </c>
      <c r="M1127" s="23">
        <f t="shared" ca="1" si="133"/>
        <v>0.37992105518172448</v>
      </c>
      <c r="N1127" s="15">
        <f ca="1">_xlfn.NORM.INV(M1127,'Input Parameters'!$E$26,'Input Parameters'!$F$26)</f>
        <v>2.758054922886569E-2</v>
      </c>
      <c r="O1127" s="8">
        <f t="shared" ca="1" si="134"/>
        <v>0.50988115011762403</v>
      </c>
      <c r="P1127" s="29">
        <f ca="1">_xlfn.LOGNORM.INV(O1127,'Input Parameters'!$H$27,'Input Parameters'!$I$27)</f>
        <v>1.4393200497216994</v>
      </c>
      <c r="Q1127" s="10"/>
      <c r="R1127" s="15">
        <f>'Input Parameters'!$E$28</f>
        <v>12.7</v>
      </c>
      <c r="S1127" s="10">
        <f t="shared" ca="1" si="135"/>
        <v>0.15618335233112268</v>
      </c>
      <c r="T1127" s="25">
        <f ca="1">_xlfn.LOGNORM.INV(S1127,'Input Parameters'!$H$29,'Input Parameters'!$I$29)</f>
        <v>51.987636973754086</v>
      </c>
      <c r="U1127" s="10">
        <f t="shared" ca="1" si="136"/>
        <v>0.68550829114720235</v>
      </c>
      <c r="V1127" s="29">
        <f ca="1">IF('Input Parameters'!$D$30="Beta",_xlfn.BETA.INV(U1127,'Input Parameters'!$L$30,'Input Parameters'!$M$30,'Input Parameters'!$J$30,'Input Parameters'!$K$30),IF('Input Parameters'!$D$30="LogNorm",_xlfn.LOGNORM.INV(U1127,'Input Parameters'!$H$30,'Input Parameters'!$I$30)))</f>
        <v>1.2089329724956197</v>
      </c>
      <c r="W1127" s="2">
        <f ca="1">N1127+(P1127-N1127)*(1-ERF((T1127-R1127)/(2*SQRT(L1127*'Input Parameters'!$E$31))))</f>
        <v>2.7586824022402995E-2</v>
      </c>
      <c r="X1127">
        <f t="shared" ca="1" si="137"/>
        <v>1</v>
      </c>
      <c r="Y1127" s="7"/>
    </row>
    <row r="1128" spans="1:25" ht="15" customHeight="1" x14ac:dyDescent="0.3">
      <c r="A1128" s="130">
        <v>1121</v>
      </c>
      <c r="B1128" s="10">
        <f t="shared" ca="1" si="129"/>
        <v>0.55789570363139851</v>
      </c>
      <c r="C1128" s="57">
        <f ca="1">_xlfn.NORM.INV(B1128,'Input Parameters'!$E$19,'Input Parameters'!$F$19)</f>
        <v>579.60625851897009</v>
      </c>
      <c r="D1128" s="10">
        <f t="shared" ca="1" si="130"/>
        <v>0.42365225981078602</v>
      </c>
      <c r="E1128" s="59">
        <f ca="1">IF(_xlfn.NORM.INV(D1128,'Input Parameters'!$E$20,'Input Parameters'!$F$20)&lt;3500,3500,IF(_xlfn.NORM.INV(D1128,'Input Parameters'!$E$20,'Input Parameters'!$F$20)&gt;5500,5500,_xlfn.NORM.INV(D1128,'Input Parameters'!$E$20,'Input Parameters'!$F$20)))</f>
        <v>4665.2088451905993</v>
      </c>
      <c r="F1128" s="10">
        <f t="shared" ca="1" si="131"/>
        <v>0.31963884920665508</v>
      </c>
      <c r="G1128" s="61">
        <f ca="1">_xlfn.NORM.INV(F1128,'Input Parameters'!$E$21,'Input Parameters'!$F$21)</f>
        <v>281.16594775948562</v>
      </c>
      <c r="H1128" s="54">
        <f ca="1">EXP(E1128*(1/'Input Parameters'!$E$22-1/G1128))</f>
        <v>0.51163008372820751</v>
      </c>
      <c r="I1128" s="10">
        <f t="shared" ca="1" si="132"/>
        <v>0.71157131642438332</v>
      </c>
      <c r="J1128" s="29">
        <f ca="1">_xlfn.BETA.INV(I1128,'Input Parameters'!$L$24,'Input Parameters'!$M$24,'Input Parameters'!$J$24,'Input Parameters'!$K$24)</f>
        <v>0.69386788026878232</v>
      </c>
      <c r="K1128" s="156">
        <f ca="1">('Input Parameters'!$E$25/'Input Parameters'!$E$31)^$J1128</f>
        <v>6.8913081148864247E-3</v>
      </c>
      <c r="L1128" s="66">
        <f ca="1">$H1128*$C1128*'Input Parameters'!$E$23*K1128</f>
        <v>2.0435760638038931</v>
      </c>
      <c r="M1128" s="23">
        <f t="shared" ca="1" si="133"/>
        <v>0.90194607988772935</v>
      </c>
      <c r="N1128" s="15">
        <f ca="1">_xlfn.NORM.INV(M1128,'Input Parameters'!$E$26,'Input Parameters'!$F$26)</f>
        <v>6.1147124717603404E-2</v>
      </c>
      <c r="O1128" s="8">
        <f t="shared" ca="1" si="134"/>
        <v>0.96227949464581874</v>
      </c>
      <c r="P1128" s="29">
        <f ca="1">_xlfn.LOGNORM.INV(O1128,'Input Parameters'!$H$27,'Input Parameters'!$I$27)</f>
        <v>3.1258882906829784</v>
      </c>
      <c r="Q1128" s="10"/>
      <c r="R1128" s="15">
        <f>'Input Parameters'!$E$28</f>
        <v>12.7</v>
      </c>
      <c r="S1128" s="10">
        <f t="shared" ca="1" si="135"/>
        <v>0.20687791495674945</v>
      </c>
      <c r="T1128" s="25">
        <f ca="1">_xlfn.LOGNORM.INV(S1128,'Input Parameters'!$H$29,'Input Parameters'!$I$29)</f>
        <v>53.126236381527193</v>
      </c>
      <c r="U1128" s="10">
        <f t="shared" ca="1" si="136"/>
        <v>0.9280743484967664</v>
      </c>
      <c r="V1128" s="29">
        <f ca="1">IF('Input Parameters'!$D$30="Beta",_xlfn.BETA.INV(U1128,'Input Parameters'!$L$30,'Input Parameters'!$M$30,'Input Parameters'!$J$30,'Input Parameters'!$K$30),IF('Input Parameters'!$D$30="LogNorm",_xlfn.LOGNORM.INV(U1128,'Input Parameters'!$H$30,'Input Parameters'!$I$30)))</f>
        <v>1.7781647383861487</v>
      </c>
      <c r="W1128" s="2">
        <f ca="1">N1128+(P1128-N1128)*(1-ERF((T1128-R1128)/(2*SQRT(L1128*'Input Parameters'!$E$31))))</f>
        <v>0.20071116841238962</v>
      </c>
      <c r="X1128">
        <f t="shared" ca="1" si="137"/>
        <v>1</v>
      </c>
      <c r="Y1128" s="7"/>
    </row>
    <row r="1129" spans="1:25" ht="15" customHeight="1" x14ac:dyDescent="0.3">
      <c r="A1129" s="130">
        <v>1122</v>
      </c>
      <c r="B1129" s="10">
        <f t="shared" ca="1" si="129"/>
        <v>0.59520529135507616</v>
      </c>
      <c r="C1129" s="57">
        <f ca="1">_xlfn.NORM.INV(B1129,'Input Parameters'!$E$19,'Input Parameters'!$F$19)</f>
        <v>587.66076035584695</v>
      </c>
      <c r="D1129" s="10">
        <f t="shared" ca="1" si="130"/>
        <v>0.42458102820128907</v>
      </c>
      <c r="E1129" s="59">
        <f ca="1">IF(_xlfn.NORM.INV(D1129,'Input Parameters'!$E$20,'Input Parameters'!$F$20)&lt;3500,3500,IF(_xlfn.NORM.INV(D1129,'Input Parameters'!$E$20,'Input Parameters'!$F$20)&gt;5500,5500,_xlfn.NORM.INV(D1129,'Input Parameters'!$E$20,'Input Parameters'!$F$20)))</f>
        <v>4666.8686164410883</v>
      </c>
      <c r="F1129" s="10">
        <f t="shared" ca="1" si="131"/>
        <v>0.52916506826043375</v>
      </c>
      <c r="G1129" s="61">
        <f ca="1">_xlfn.NORM.INV(F1129,'Input Parameters'!$E$21,'Input Parameters'!$F$21)</f>
        <v>285.42512583477111</v>
      </c>
      <c r="H1129" s="54">
        <f ca="1">EXP(E1129*(1/'Input Parameters'!$E$22-1/G1129))</f>
        <v>0.65526949208575946</v>
      </c>
      <c r="I1129" s="10">
        <f t="shared" ca="1" si="132"/>
        <v>0.7993841777969557</v>
      </c>
      <c r="J1129" s="29">
        <f ca="1">_xlfn.BETA.INV(I1129,'Input Parameters'!$L$24,'Input Parameters'!$M$24,'Input Parameters'!$J$24,'Input Parameters'!$K$24)</f>
        <v>0.73443680061708272</v>
      </c>
      <c r="K1129" s="156">
        <f ca="1">('Input Parameters'!$E$25/'Input Parameters'!$E$31)^$J1129</f>
        <v>5.1512419332930036E-3</v>
      </c>
      <c r="L1129" s="66">
        <f ca="1">$H1129*$C1129*'Input Parameters'!$E$23*K1129</f>
        <v>1.9836205038924295</v>
      </c>
      <c r="M1129" s="23">
        <f t="shared" ca="1" si="133"/>
        <v>0.70425313596032013</v>
      </c>
      <c r="N1129" s="15">
        <f ca="1">_xlfn.NORM.INV(M1129,'Input Parameters'!$E$26,'Input Parameters'!$F$26)</f>
        <v>4.5270126354858074E-2</v>
      </c>
      <c r="O1129" s="8">
        <f t="shared" ca="1" si="134"/>
        <v>0.48395424425610067</v>
      </c>
      <c r="P1129" s="29">
        <f ca="1">_xlfn.LOGNORM.INV(O1129,'Input Parameters'!$H$27,'Input Parameters'!$I$27)</f>
        <v>1.398517850013411</v>
      </c>
      <c r="Q1129" s="10"/>
      <c r="R1129" s="15">
        <f>'Input Parameters'!$E$28</f>
        <v>12.7</v>
      </c>
      <c r="S1129" s="10">
        <f t="shared" ca="1" si="135"/>
        <v>0.18836791336330405</v>
      </c>
      <c r="T1129" s="25">
        <f ca="1">_xlfn.LOGNORM.INV(S1129,'Input Parameters'!$H$29,'Input Parameters'!$I$29)</f>
        <v>52.730326450354021</v>
      </c>
      <c r="U1129" s="10">
        <f t="shared" ca="1" si="136"/>
        <v>8.174273971431445E-2</v>
      </c>
      <c r="V1129" s="29">
        <f ca="1">IF('Input Parameters'!$D$30="Beta",_xlfn.BETA.INV(U1129,'Input Parameters'!$L$30,'Input Parameters'!$M$30,'Input Parameters'!$J$30,'Input Parameters'!$K$30),IF('Input Parameters'!$D$30="LogNorm",_xlfn.LOGNORM.INV(U1129,'Input Parameters'!$H$30,'Input Parameters'!$I$30)))</f>
        <v>0.57678138987267169</v>
      </c>
      <c r="W1129" s="2">
        <f ca="1">N1129+(P1129-N1129)*(1-ERF((T1129-R1129)/(2*SQRT(L1129*'Input Parameters'!$E$31))))</f>
        <v>0.10543048870292382</v>
      </c>
      <c r="X1129">
        <f t="shared" ca="1" si="137"/>
        <v>1</v>
      </c>
      <c r="Y1129" s="7"/>
    </row>
    <row r="1130" spans="1:25" ht="15" customHeight="1" x14ac:dyDescent="0.3">
      <c r="A1130" s="130">
        <v>1123</v>
      </c>
      <c r="B1130" s="10">
        <f t="shared" ca="1" si="129"/>
        <v>0.20408591837173085</v>
      </c>
      <c r="C1130" s="57">
        <f ca="1">_xlfn.NORM.INV(B1130,'Input Parameters'!$E$19,'Input Parameters'!$F$19)</f>
        <v>497.40877559695326</v>
      </c>
      <c r="D1130" s="10">
        <f t="shared" ca="1" si="130"/>
        <v>7.5937553707467798E-2</v>
      </c>
      <c r="E1130" s="59">
        <f ca="1">IF(_xlfn.NORM.INV(D1130,'Input Parameters'!$E$20,'Input Parameters'!$F$20)&lt;3500,3500,IF(_xlfn.NORM.INV(D1130,'Input Parameters'!$E$20,'Input Parameters'!$F$20)&gt;5500,5500,_xlfn.NORM.INV(D1130,'Input Parameters'!$E$20,'Input Parameters'!$F$20)))</f>
        <v>3796.9423002852695</v>
      </c>
      <c r="F1130" s="10">
        <f t="shared" ca="1" si="131"/>
        <v>0.35722422179546376</v>
      </c>
      <c r="G1130" s="61">
        <f ca="1">_xlfn.NORM.INV(F1130,'Input Parameters'!$E$21,'Input Parameters'!$F$21)</f>
        <v>281.9741181349554</v>
      </c>
      <c r="H1130" s="54">
        <f ca="1">EXP(E1130*(1/'Input Parameters'!$E$22-1/G1130))</f>
        <v>0.60246673760692471</v>
      </c>
      <c r="I1130" s="10">
        <f t="shared" ca="1" si="132"/>
        <v>0.16205960500828809</v>
      </c>
      <c r="J1130" s="29">
        <f ca="1">_xlfn.BETA.INV(I1130,'Input Parameters'!$L$24,'Input Parameters'!$M$24,'Input Parameters'!$J$24,'Input Parameters'!$K$24)</f>
        <v>0.44495234040546833</v>
      </c>
      <c r="K1130" s="156">
        <f ca="1">('Input Parameters'!$E$25/'Input Parameters'!$E$31)^$J1130</f>
        <v>4.1094259042880721E-2</v>
      </c>
      <c r="L1130" s="66">
        <f ca="1">$H1130*$C1130*'Input Parameters'!$E$23*K1130</f>
        <v>12.314808752665268</v>
      </c>
      <c r="M1130" s="23">
        <f t="shared" ca="1" si="133"/>
        <v>4.3760809393008637E-2</v>
      </c>
      <c r="N1130" s="15">
        <f ca="1">_xlfn.NORM.INV(M1130,'Input Parameters'!$E$26,'Input Parameters'!$F$26)</f>
        <v>-1.8809908513724369E-3</v>
      </c>
      <c r="O1130" s="8">
        <f t="shared" ca="1" si="134"/>
        <v>0.6063788494871073</v>
      </c>
      <c r="P1130" s="29">
        <f ca="1">_xlfn.LOGNORM.INV(O1130,'Input Parameters'!$H$27,'Input Parameters'!$I$27)</f>
        <v>1.6041847280549415</v>
      </c>
      <c r="Q1130" s="10"/>
      <c r="R1130" s="15">
        <f>'Input Parameters'!$E$28</f>
        <v>12.7</v>
      </c>
      <c r="S1130" s="10">
        <f t="shared" ca="1" si="135"/>
        <v>0.82491381944317288</v>
      </c>
      <c r="T1130" s="25">
        <f ca="1">_xlfn.LOGNORM.INV(S1130,'Input Parameters'!$H$29,'Input Parameters'!$I$29)</f>
        <v>64.671712755474402</v>
      </c>
      <c r="U1130" s="10">
        <f t="shared" ca="1" si="136"/>
        <v>7.2749255660552015E-2</v>
      </c>
      <c r="V1130" s="29">
        <f ca="1">IF('Input Parameters'!$D$30="Beta",_xlfn.BETA.INV(U1130,'Input Parameters'!$L$30,'Input Parameters'!$M$30,'Input Parameters'!$J$30,'Input Parameters'!$K$30),IF('Input Parameters'!$D$30="LogNorm",_xlfn.LOGNORM.INV(U1130,'Input Parameters'!$H$30,'Input Parameters'!$I$30)))</f>
        <v>0.56281206466184586</v>
      </c>
      <c r="W1130" s="2">
        <f ca="1">N1130+(P1130-N1130)*(1-ERF((T1130-R1130)/(2*SQRT(L1130*'Input Parameters'!$E$31))))</f>
        <v>0.47190490330614021</v>
      </c>
      <c r="X1130">
        <f t="shared" ca="1" si="137"/>
        <v>1</v>
      </c>
      <c r="Y1130" s="7"/>
    </row>
    <row r="1131" spans="1:25" ht="15" customHeight="1" x14ac:dyDescent="0.3">
      <c r="A1131" s="130">
        <v>1124</v>
      </c>
      <c r="B1131" s="10">
        <f t="shared" ca="1" si="129"/>
        <v>0.18315407173548559</v>
      </c>
      <c r="C1131" s="57">
        <f ca="1">_xlfn.NORM.INV(B1131,'Input Parameters'!$E$19,'Input Parameters'!$F$19)</f>
        <v>490.96182455663859</v>
      </c>
      <c r="D1131" s="10">
        <f t="shared" ca="1" si="130"/>
        <v>0.91295750590320046</v>
      </c>
      <c r="E1131" s="59">
        <f ca="1">IF(_xlfn.NORM.INV(D1131,'Input Parameters'!$E$20,'Input Parameters'!$F$20)&lt;3500,3500,IF(_xlfn.NORM.INV(D1131,'Input Parameters'!$E$20,'Input Parameters'!$F$20)&gt;5500,5500,_xlfn.NORM.INV(D1131,'Input Parameters'!$E$20,'Input Parameters'!$F$20)))</f>
        <v>5500</v>
      </c>
      <c r="F1131" s="10">
        <f t="shared" ca="1" si="131"/>
        <v>0.26448878784202789</v>
      </c>
      <c r="G1131" s="61">
        <f ca="1">_xlfn.NORM.INV(F1131,'Input Parameters'!$E$21,'Input Parameters'!$F$21)</f>
        <v>279.90159924440684</v>
      </c>
      <c r="H1131" s="54">
        <f ca="1">EXP(E1131*(1/'Input Parameters'!$E$22-1/G1131))</f>
        <v>0.41543395686871049</v>
      </c>
      <c r="I1131" s="10">
        <f t="shared" ca="1" si="132"/>
        <v>0.1345151863634152</v>
      </c>
      <c r="J1131" s="29">
        <f ca="1">_xlfn.BETA.INV(I1131,'Input Parameters'!$L$24,'Input Parameters'!$M$24,'Input Parameters'!$J$24,'Input Parameters'!$K$24)</f>
        <v>0.42553479487662499</v>
      </c>
      <c r="K1131" s="156">
        <f ca="1">('Input Parameters'!$E$25/'Input Parameters'!$E$31)^$J1131</f>
        <v>4.7236226966370108E-2</v>
      </c>
      <c r="L1131" s="66">
        <f ca="1">$H1131*$C1131*'Input Parameters'!$E$23*K1131</f>
        <v>9.6344054069478897</v>
      </c>
      <c r="M1131" s="23">
        <f t="shared" ca="1" si="133"/>
        <v>0.58429445871582841</v>
      </c>
      <c r="N1131" s="15">
        <f ca="1">_xlfn.NORM.INV(M1131,'Input Parameters'!$E$26,'Input Parameters'!$F$26)</f>
        <v>3.8470735227026411E-2</v>
      </c>
      <c r="O1131" s="8">
        <f t="shared" ca="1" si="134"/>
        <v>0.65725013165706803</v>
      </c>
      <c r="P1131" s="29">
        <f ca="1">_xlfn.LOGNORM.INV(O1131,'Input Parameters'!$H$27,'Input Parameters'!$I$27)</f>
        <v>1.702971987906966</v>
      </c>
      <c r="Q1131" s="10"/>
      <c r="R1131" s="15">
        <f>'Input Parameters'!$E$28</f>
        <v>12.7</v>
      </c>
      <c r="S1131" s="10">
        <f t="shared" ca="1" si="135"/>
        <v>0.49143380921806412</v>
      </c>
      <c r="T1131" s="25">
        <f ca="1">_xlfn.LOGNORM.INV(S1131,'Input Parameters'!$H$29,'Input Parameters'!$I$29)</f>
        <v>58.091602055394155</v>
      </c>
      <c r="U1131" s="10">
        <f t="shared" ca="1" si="136"/>
        <v>0.16310107263103146</v>
      </c>
      <c r="V1131" s="29">
        <f ca="1">IF('Input Parameters'!$D$30="Beta",_xlfn.BETA.INV(U1131,'Input Parameters'!$L$30,'Input Parameters'!$M$30,'Input Parameters'!$J$30,'Input Parameters'!$K$30),IF('Input Parameters'!$D$30="LogNorm",_xlfn.LOGNORM.INV(U1131,'Input Parameters'!$H$30,'Input Parameters'!$I$30)))</f>
        <v>0.67844029343736545</v>
      </c>
      <c r="W1131" s="2">
        <f ca="1">N1131+(P1131-N1131)*(1-ERF((T1131-R1131)/(2*SQRT(L1131*'Input Parameters'!$E$31))))</f>
        <v>0.5396612785848478</v>
      </c>
      <c r="X1131">
        <f t="shared" ca="1" si="137"/>
        <v>1</v>
      </c>
      <c r="Y1131" s="7"/>
    </row>
    <row r="1132" spans="1:25" ht="15" customHeight="1" x14ac:dyDescent="0.3">
      <c r="A1132" s="130">
        <v>1125</v>
      </c>
      <c r="B1132" s="10">
        <f t="shared" ca="1" si="129"/>
        <v>0.18874583538662704</v>
      </c>
      <c r="C1132" s="57">
        <f ca="1">_xlfn.NORM.INV(B1132,'Input Parameters'!$E$19,'Input Parameters'!$F$19)</f>
        <v>492.72643493625822</v>
      </c>
      <c r="D1132" s="10">
        <f t="shared" ca="1" si="130"/>
        <v>0.77417905587080249</v>
      </c>
      <c r="E1132" s="59">
        <f ca="1">IF(_xlfn.NORM.INV(D1132,'Input Parameters'!$E$20,'Input Parameters'!$F$20)&lt;3500,3500,IF(_xlfn.NORM.INV(D1132,'Input Parameters'!$E$20,'Input Parameters'!$F$20)&gt;5500,5500,_xlfn.NORM.INV(D1132,'Input Parameters'!$E$20,'Input Parameters'!$F$20)))</f>
        <v>5326.8763993063349</v>
      </c>
      <c r="F1132" s="10">
        <f t="shared" ca="1" si="131"/>
        <v>0.73544038128603295</v>
      </c>
      <c r="G1132" s="61">
        <f ca="1">_xlfn.NORM.INV(F1132,'Input Parameters'!$E$21,'Input Parameters'!$F$21)</f>
        <v>289.79669948680464</v>
      </c>
      <c r="H1132" s="54">
        <f ca="1">EXP(E1132*(1/'Input Parameters'!$E$22-1/G1132))</f>
        <v>0.81794529032969621</v>
      </c>
      <c r="I1132" s="10">
        <f t="shared" ca="1" si="132"/>
        <v>0.97666998749201694</v>
      </c>
      <c r="J1132" s="29">
        <f ca="1">_xlfn.BETA.INV(I1132,'Input Parameters'!$L$24,'Input Parameters'!$M$24,'Input Parameters'!$J$24,'Input Parameters'!$K$24)</f>
        <v>0.86918807075368798</v>
      </c>
      <c r="K1132" s="156">
        <f ca="1">('Input Parameters'!$E$25/'Input Parameters'!$E$31)^$J1132</f>
        <v>1.9593115669193227E-3</v>
      </c>
      <c r="L1132" s="66">
        <f ca="1">$H1132*$C1132*'Input Parameters'!$E$23*K1132</f>
        <v>0.7896481485298249</v>
      </c>
      <c r="M1132" s="23">
        <f t="shared" ca="1" si="133"/>
        <v>0.22222594794452399</v>
      </c>
      <c r="N1132" s="15">
        <f ca="1">_xlfn.NORM.INV(M1132,'Input Parameters'!$E$26,'Input Parameters'!$F$26)</f>
        <v>1.7941359575357602E-2</v>
      </c>
      <c r="O1132" s="8">
        <f t="shared" ca="1" si="134"/>
        <v>0.52082496864807692</v>
      </c>
      <c r="P1132" s="29">
        <f ca="1">_xlfn.LOGNORM.INV(O1132,'Input Parameters'!$H$27,'Input Parameters'!$I$27)</f>
        <v>1.4569080944734367</v>
      </c>
      <c r="Q1132" s="10"/>
      <c r="R1132" s="15">
        <f>'Input Parameters'!$E$28</f>
        <v>12.7</v>
      </c>
      <c r="S1132" s="10">
        <f t="shared" ca="1" si="135"/>
        <v>0.55497406712126907</v>
      </c>
      <c r="T1132" s="25">
        <f ca="1">_xlfn.LOGNORM.INV(S1132,'Input Parameters'!$H$29,'Input Parameters'!$I$29)</f>
        <v>59.142663449320828</v>
      </c>
      <c r="U1132" s="10">
        <f t="shared" ca="1" si="136"/>
        <v>0.5488342530281054</v>
      </c>
      <c r="V1132" s="29">
        <f ca="1">IF('Input Parameters'!$D$30="Beta",_xlfn.BETA.INV(U1132,'Input Parameters'!$L$30,'Input Parameters'!$M$30,'Input Parameters'!$J$30,'Input Parameters'!$K$30),IF('Input Parameters'!$D$30="LogNorm",_xlfn.LOGNORM.INV(U1132,'Input Parameters'!$H$30,'Input Parameters'!$I$30)))</f>
        <v>1.0487506054186693</v>
      </c>
      <c r="W1132" s="2">
        <f ca="1">N1132+(P1132-N1132)*(1-ERF((T1132-R1132)/(2*SQRT(L1132*'Input Parameters'!$E$31))))</f>
        <v>1.825701928151361E-2</v>
      </c>
      <c r="X1132">
        <f t="shared" ca="1" si="137"/>
        <v>1</v>
      </c>
      <c r="Y1132" s="7"/>
    </row>
    <row r="1133" spans="1:25" ht="15" customHeight="1" x14ac:dyDescent="0.3">
      <c r="A1133" s="130">
        <v>1126</v>
      </c>
      <c r="B1133" s="10">
        <f t="shared" ca="1" si="129"/>
        <v>0.5193399619348763</v>
      </c>
      <c r="C1133" s="57">
        <f ca="1">_xlfn.NORM.INV(B1133,'Input Parameters'!$E$19,'Input Parameters'!$F$19)</f>
        <v>571.39800489260313</v>
      </c>
      <c r="D1133" s="10">
        <f t="shared" ca="1" si="130"/>
        <v>0.77207483750585137</v>
      </c>
      <c r="E1133" s="59">
        <f ca="1">IF(_xlfn.NORM.INV(D1133,'Input Parameters'!$E$20,'Input Parameters'!$F$20)&lt;3500,3500,IF(_xlfn.NORM.INV(D1133,'Input Parameters'!$E$20,'Input Parameters'!$F$20)&gt;5500,5500,_xlfn.NORM.INV(D1133,'Input Parameters'!$E$20,'Input Parameters'!$F$20)))</f>
        <v>5321.9880701229222</v>
      </c>
      <c r="F1133" s="10">
        <f t="shared" ca="1" si="131"/>
        <v>0.48033913994015098</v>
      </c>
      <c r="G1133" s="61">
        <f ca="1">_xlfn.NORM.INV(F1133,'Input Parameters'!$E$21,'Input Parameters'!$F$21)</f>
        <v>284.46248286928426</v>
      </c>
      <c r="H1133" s="54">
        <f ca="1">EXP(E1133*(1/'Input Parameters'!$E$22-1/G1133))</f>
        <v>0.57975710476028797</v>
      </c>
      <c r="I1133" s="10">
        <f t="shared" ca="1" si="132"/>
        <v>0.98247480982528168</v>
      </c>
      <c r="J1133" s="29">
        <f ca="1">_xlfn.BETA.INV(I1133,'Input Parameters'!$L$24,'Input Parameters'!$M$24,'Input Parameters'!$J$24,'Input Parameters'!$K$24)</f>
        <v>0.87990575378587499</v>
      </c>
      <c r="K1133" s="156">
        <f ca="1">('Input Parameters'!$E$25/'Input Parameters'!$E$31)^$J1133</f>
        <v>1.8143174918100673E-3</v>
      </c>
      <c r="L1133" s="66">
        <f ca="1">$H1133*$C1133*'Input Parameters'!$E$23*K1133</f>
        <v>0.60103268027369161</v>
      </c>
      <c r="M1133" s="23">
        <f t="shared" ca="1" si="133"/>
        <v>0.57111682740890124</v>
      </c>
      <c r="N1133" s="15">
        <f ca="1">_xlfn.NORM.INV(M1133,'Input Parameters'!$E$26,'Input Parameters'!$F$26)</f>
        <v>3.776358295872289E-2</v>
      </c>
      <c r="O1133" s="8">
        <f t="shared" ca="1" si="134"/>
        <v>0.81057228664786241</v>
      </c>
      <c r="P1133" s="29">
        <f ca="1">_xlfn.LOGNORM.INV(O1133,'Input Parameters'!$H$27,'Input Parameters'!$I$27)</f>
        <v>2.1012590264525364</v>
      </c>
      <c r="Q1133" s="10"/>
      <c r="R1133" s="15">
        <f>'Input Parameters'!$E$28</f>
        <v>12.7</v>
      </c>
      <c r="S1133" s="10">
        <f t="shared" ca="1" si="135"/>
        <v>0.30222314256838057</v>
      </c>
      <c r="T1133" s="25">
        <f ca="1">_xlfn.LOGNORM.INV(S1133,'Input Parameters'!$H$29,'Input Parameters'!$I$29)</f>
        <v>54.941697938008446</v>
      </c>
      <c r="U1133" s="10">
        <f t="shared" ca="1" si="136"/>
        <v>0.18652315606476444</v>
      </c>
      <c r="V1133" s="29">
        <f ca="1">IF('Input Parameters'!$D$30="Beta",_xlfn.BETA.INV(U1133,'Input Parameters'!$L$30,'Input Parameters'!$M$30,'Input Parameters'!$J$30,'Input Parameters'!$K$30),IF('Input Parameters'!$D$30="LogNorm",_xlfn.LOGNORM.INV(U1133,'Input Parameters'!$H$30,'Input Parameters'!$I$30)))</f>
        <v>0.70323151174670873</v>
      </c>
      <c r="W1133" s="2">
        <f ca="1">N1133+(P1133-N1133)*(1-ERF((T1133-R1133)/(2*SQRT(L1133*'Input Parameters'!$E$31))))</f>
        <v>3.8004539651532714E-2</v>
      </c>
      <c r="X1133">
        <f t="shared" ca="1" si="137"/>
        <v>1</v>
      </c>
      <c r="Y1133" s="7"/>
    </row>
    <row r="1134" spans="1:25" ht="15" customHeight="1" x14ac:dyDescent="0.3">
      <c r="A1134" s="130">
        <v>1127</v>
      </c>
      <c r="B1134" s="10">
        <f t="shared" ca="1" si="129"/>
        <v>4.3863945323449394E-2</v>
      </c>
      <c r="C1134" s="57">
        <f ca="1">_xlfn.NORM.INV(B1134,'Input Parameters'!$E$19,'Input Parameters'!$F$19)</f>
        <v>423.01567342903229</v>
      </c>
      <c r="D1134" s="10">
        <f t="shared" ca="1" si="130"/>
        <v>0.13905378551023984</v>
      </c>
      <c r="E1134" s="59">
        <f ca="1">IF(_xlfn.NORM.INV(D1134,'Input Parameters'!$E$20,'Input Parameters'!$F$20)&lt;3500,3500,IF(_xlfn.NORM.INV(D1134,'Input Parameters'!$E$20,'Input Parameters'!$F$20)&gt;5500,5500,_xlfn.NORM.INV(D1134,'Input Parameters'!$E$20,'Input Parameters'!$F$20)))</f>
        <v>4040.7937693355943</v>
      </c>
      <c r="F1134" s="10">
        <f t="shared" ca="1" si="131"/>
        <v>0.60984718189515041</v>
      </c>
      <c r="G1134" s="61">
        <f ca="1">_xlfn.NORM.INV(F1134,'Input Parameters'!$E$21,'Input Parameters'!$F$21)</f>
        <v>287.04231717510049</v>
      </c>
      <c r="H1134" s="54">
        <f ca="1">EXP(E1134*(1/'Input Parameters'!$E$22-1/G1134))</f>
        <v>0.75108223874635693</v>
      </c>
      <c r="I1134" s="10">
        <f t="shared" ca="1" si="132"/>
        <v>0.61364087825748792</v>
      </c>
      <c r="J1134" s="29">
        <f ca="1">_xlfn.BETA.INV(I1134,'Input Parameters'!$L$24,'Input Parameters'!$M$24,'Input Parameters'!$J$24,'Input Parameters'!$K$24)</f>
        <v>0.65292637566317913</v>
      </c>
      <c r="K1134" s="156">
        <f ca="1">('Input Parameters'!$E$25/'Input Parameters'!$E$31)^$J1134</f>
        <v>9.2438342463633041E-3</v>
      </c>
      <c r="L1134" s="66">
        <f ca="1">$H1134*$C1134*'Input Parameters'!$E$23*K1134</f>
        <v>2.9369469404443462</v>
      </c>
      <c r="M1134" s="23">
        <f t="shared" ca="1" si="133"/>
        <v>0.75764389009331667</v>
      </c>
      <c r="N1134" s="15">
        <f ca="1">_xlfn.NORM.INV(M1134,'Input Parameters'!$E$26,'Input Parameters'!$F$26)</f>
        <v>4.8673617657647821E-2</v>
      </c>
      <c r="O1134" s="8">
        <f t="shared" ca="1" si="134"/>
        <v>0.73062351218868116</v>
      </c>
      <c r="P1134" s="29">
        <f ca="1">_xlfn.LOGNORM.INV(O1134,'Input Parameters'!$H$27,'Input Parameters'!$I$27)</f>
        <v>1.8685483168131625</v>
      </c>
      <c r="Q1134" s="10"/>
      <c r="R1134" s="15">
        <f>'Input Parameters'!$E$28</f>
        <v>12.7</v>
      </c>
      <c r="S1134" s="10">
        <f t="shared" ca="1" si="135"/>
        <v>0.24140264345483564</v>
      </c>
      <c r="T1134" s="25">
        <f ca="1">_xlfn.LOGNORM.INV(S1134,'Input Parameters'!$H$29,'Input Parameters'!$I$29)</f>
        <v>53.819666093350243</v>
      </c>
      <c r="U1134" s="10">
        <f t="shared" ca="1" si="136"/>
        <v>0.43444475450360931</v>
      </c>
      <c r="V1134" s="29">
        <f ca="1">IF('Input Parameters'!$D$30="Beta",_xlfn.BETA.INV(U1134,'Input Parameters'!$L$30,'Input Parameters'!$M$30,'Input Parameters'!$J$30,'Input Parameters'!$K$30),IF('Input Parameters'!$D$30="LogNorm",_xlfn.LOGNORM.INV(U1134,'Input Parameters'!$H$30,'Input Parameters'!$I$30)))</f>
        <v>0.93623614108677811</v>
      </c>
      <c r="W1134" s="2">
        <f ca="1">N1134+(P1134-N1134)*(1-ERF((T1134-R1134)/(2*SQRT(L1134*'Input Parameters'!$E$31))))</f>
        <v>0.21203846571256554</v>
      </c>
      <c r="X1134">
        <f t="shared" ca="1" si="137"/>
        <v>1</v>
      </c>
      <c r="Y1134" s="7"/>
    </row>
    <row r="1135" spans="1:25" ht="15" customHeight="1" x14ac:dyDescent="0.3">
      <c r="A1135" s="130">
        <v>1128</v>
      </c>
      <c r="B1135" s="10">
        <f t="shared" ca="1" si="129"/>
        <v>0.72723039242978837</v>
      </c>
      <c r="C1135" s="57">
        <f ca="1">_xlfn.NORM.INV(B1135,'Input Parameters'!$E$19,'Input Parameters'!$F$19)</f>
        <v>618.37669712722482</v>
      </c>
      <c r="D1135" s="10">
        <f t="shared" ca="1" si="130"/>
        <v>0.29458179042189581</v>
      </c>
      <c r="E1135" s="59">
        <f ca="1">IF(_xlfn.NORM.INV(D1135,'Input Parameters'!$E$20,'Input Parameters'!$F$20)&lt;3500,3500,IF(_xlfn.NORM.INV(D1135,'Input Parameters'!$E$20,'Input Parameters'!$F$20)&gt;5500,5500,_xlfn.NORM.INV(D1135,'Input Parameters'!$E$20,'Input Parameters'!$F$20)))</f>
        <v>4421.9660452500848</v>
      </c>
      <c r="F1135" s="10">
        <f t="shared" ca="1" si="131"/>
        <v>0.28672304516527625</v>
      </c>
      <c r="G1135" s="61">
        <f ca="1">_xlfn.NORM.INV(F1135,'Input Parameters'!$E$21,'Input Parameters'!$F$21)</f>
        <v>280.42494935259742</v>
      </c>
      <c r="H1135" s="54">
        <f ca="1">EXP(E1135*(1/'Input Parameters'!$E$22-1/G1135))</f>
        <v>0.50825618751491553</v>
      </c>
      <c r="I1135" s="10">
        <f t="shared" ca="1" si="132"/>
        <v>0.86333253138183819</v>
      </c>
      <c r="J1135" s="29">
        <f ca="1">_xlfn.BETA.INV(I1135,'Input Parameters'!$L$24,'Input Parameters'!$M$24,'Input Parameters'!$J$24,'Input Parameters'!$K$24)</f>
        <v>0.76900066790355359</v>
      </c>
      <c r="K1135" s="156">
        <f ca="1">('Input Parameters'!$E$25/'Input Parameters'!$E$31)^$J1135</f>
        <v>4.0200417417982186E-3</v>
      </c>
      <c r="L1135" s="66">
        <f ca="1">$H1135*$C1135*'Input Parameters'!$E$23*K1135</f>
        <v>1.2634741249580463</v>
      </c>
      <c r="M1135" s="23">
        <f t="shared" ca="1" si="133"/>
        <v>0.14808418848814209</v>
      </c>
      <c r="N1135" s="15">
        <f ca="1">_xlfn.NORM.INV(M1135,'Input Parameters'!$E$26,'Input Parameters'!$F$26)</f>
        <v>1.2061605789696388E-2</v>
      </c>
      <c r="O1135" s="8">
        <f t="shared" ca="1" si="134"/>
        <v>0.97116766133082444</v>
      </c>
      <c r="P1135" s="29">
        <f ca="1">_xlfn.LOGNORM.INV(O1135,'Input Parameters'!$H$27,'Input Parameters'!$I$27)</f>
        <v>3.2970013417256627</v>
      </c>
      <c r="Q1135" s="10"/>
      <c r="R1135" s="15">
        <f>'Input Parameters'!$E$28</f>
        <v>12.7</v>
      </c>
      <c r="S1135" s="10">
        <f t="shared" ca="1" si="135"/>
        <v>0.87688055520785135</v>
      </c>
      <c r="T1135" s="25">
        <f ca="1">_xlfn.LOGNORM.INV(S1135,'Input Parameters'!$H$29,'Input Parameters'!$I$29)</f>
        <v>66.328297661705378</v>
      </c>
      <c r="U1135" s="10">
        <f t="shared" ca="1" si="136"/>
        <v>0.37116918470826432</v>
      </c>
      <c r="V1135" s="29">
        <f ca="1">IF('Input Parameters'!$D$30="Beta",_xlfn.BETA.INV(U1135,'Input Parameters'!$L$30,'Input Parameters'!$M$30,'Input Parameters'!$J$30,'Input Parameters'!$K$30),IF('Input Parameters'!$D$30="LogNorm",_xlfn.LOGNORM.INV(U1135,'Input Parameters'!$H$30,'Input Parameters'!$I$30)))</f>
        <v>0.87771122417288006</v>
      </c>
      <c r="W1135" s="2">
        <f ca="1">N1135+(P1135-N1135)*(1-ERF((T1135-R1135)/(2*SQRT(L1135*'Input Parameters'!$E$31))))</f>
        <v>1.4498616646931988E-2</v>
      </c>
      <c r="X1135">
        <f t="shared" ca="1" si="137"/>
        <v>1</v>
      </c>
      <c r="Y1135" s="7"/>
    </row>
    <row r="1136" spans="1:25" ht="15" customHeight="1" x14ac:dyDescent="0.3">
      <c r="A1136" s="130">
        <v>1129</v>
      </c>
      <c r="B1136" s="10">
        <f t="shared" ca="1" si="129"/>
        <v>0.54686504297660687</v>
      </c>
      <c r="C1136" s="57">
        <f ca="1">_xlfn.NORM.INV(B1136,'Input Parameters'!$E$19,'Input Parameters'!$F$19)</f>
        <v>577.24943073060149</v>
      </c>
      <c r="D1136" s="10">
        <f t="shared" ca="1" si="130"/>
        <v>0.37633320225291145</v>
      </c>
      <c r="E1136" s="59">
        <f ca="1">IF(_xlfn.NORM.INV(D1136,'Input Parameters'!$E$20,'Input Parameters'!$F$20)&lt;3500,3500,IF(_xlfn.NORM.INV(D1136,'Input Parameters'!$E$20,'Input Parameters'!$F$20)&gt;5500,5500,_xlfn.NORM.INV(D1136,'Input Parameters'!$E$20,'Input Parameters'!$F$20)))</f>
        <v>4579.4121837154098</v>
      </c>
      <c r="F1136" s="10">
        <f t="shared" ca="1" si="131"/>
        <v>0.13270909153928567</v>
      </c>
      <c r="G1136" s="61">
        <f ca="1">_xlfn.NORM.INV(F1136,'Input Parameters'!$E$21,'Input Parameters'!$F$21)</f>
        <v>276.09650616544235</v>
      </c>
      <c r="H1136" s="54">
        <f ca="1">EXP(E1136*(1/'Input Parameters'!$E$22-1/G1136))</f>
        <v>0.38408920289093151</v>
      </c>
      <c r="I1136" s="10">
        <f t="shared" ca="1" si="132"/>
        <v>0.49449357912882375</v>
      </c>
      <c r="J1136" s="29">
        <f ca="1">_xlfn.BETA.INV(I1136,'Input Parameters'!$L$24,'Input Parameters'!$M$24,'Input Parameters'!$J$24,'Input Parameters'!$K$24)</f>
        <v>0.60493706181204054</v>
      </c>
      <c r="K1136" s="156">
        <f ca="1">('Input Parameters'!$E$25/'Input Parameters'!$E$31)^$J1136</f>
        <v>1.3042462681084263E-2</v>
      </c>
      <c r="L1136" s="66">
        <f ca="1">$H1136*$C1136*'Input Parameters'!$E$23*K1136</f>
        <v>2.8917131833007108</v>
      </c>
      <c r="M1136" s="23">
        <f t="shared" ca="1" si="133"/>
        <v>0.33349161119478865</v>
      </c>
      <c r="N1136" s="15">
        <f ca="1">_xlfn.NORM.INV(M1136,'Input Parameters'!$E$26,'Input Parameters'!$F$26)</f>
        <v>2.4963867324493318E-2</v>
      </c>
      <c r="O1136" s="8">
        <f t="shared" ca="1" si="134"/>
        <v>0.15947942840944884</v>
      </c>
      <c r="P1136" s="29">
        <f ca="1">_xlfn.LOGNORM.INV(O1136,'Input Parameters'!$H$27,'Input Parameters'!$I$27)</f>
        <v>0.91604048421479478</v>
      </c>
      <c r="Q1136" s="10"/>
      <c r="R1136" s="15">
        <f>'Input Parameters'!$E$28</f>
        <v>12.7</v>
      </c>
      <c r="S1136" s="10">
        <f t="shared" ca="1" si="135"/>
        <v>0.41238437257272054</v>
      </c>
      <c r="T1136" s="25">
        <f ca="1">_xlfn.LOGNORM.INV(S1136,'Input Parameters'!$H$29,'Input Parameters'!$I$29)</f>
        <v>56.802082725367974</v>
      </c>
      <c r="U1136" s="10">
        <f t="shared" ca="1" si="136"/>
        <v>0.63048156499283659</v>
      </c>
      <c r="V1136" s="29">
        <f ca="1">IF('Input Parameters'!$D$30="Beta",_xlfn.BETA.INV(U1136,'Input Parameters'!$L$30,'Input Parameters'!$M$30,'Input Parameters'!$J$30,'Input Parameters'!$K$30),IF('Input Parameters'!$D$30="LogNorm",_xlfn.LOGNORM.INV(U1136,'Input Parameters'!$H$30,'Input Parameters'!$I$30)))</f>
        <v>1.1394831541224755</v>
      </c>
      <c r="W1136" s="2">
        <f ca="1">N1136+(P1136-N1136)*(1-ERF((T1136-R1136)/(2*SQRT(L1136*'Input Parameters'!$E$31))))</f>
        <v>8.4376026620151326E-2</v>
      </c>
      <c r="X1136">
        <f t="shared" ca="1" si="137"/>
        <v>1</v>
      </c>
      <c r="Y1136" s="7"/>
    </row>
    <row r="1137" spans="1:25" ht="15" customHeight="1" x14ac:dyDescent="0.3">
      <c r="A1137" s="130">
        <v>1130</v>
      </c>
      <c r="B1137" s="10">
        <f t="shared" ca="1" si="129"/>
        <v>0.88181060055116978</v>
      </c>
      <c r="C1137" s="57">
        <f ca="1">_xlfn.NORM.INV(B1137,'Input Parameters'!$E$19,'Input Parameters'!$F$19)</f>
        <v>667.35531450802102</v>
      </c>
      <c r="D1137" s="10">
        <f t="shared" ca="1" si="130"/>
        <v>0.38726147215627205</v>
      </c>
      <c r="E1137" s="59">
        <f ca="1">IF(_xlfn.NORM.INV(D1137,'Input Parameters'!$E$20,'Input Parameters'!$F$20)&lt;3500,3500,IF(_xlfn.NORM.INV(D1137,'Input Parameters'!$E$20,'Input Parameters'!$F$20)&gt;5500,5500,_xlfn.NORM.INV(D1137,'Input Parameters'!$E$20,'Input Parameters'!$F$20)))</f>
        <v>4599.4753662255434</v>
      </c>
      <c r="F1137" s="10">
        <f t="shared" ca="1" si="131"/>
        <v>0.86688521873412072</v>
      </c>
      <c r="G1137" s="61">
        <f ca="1">_xlfn.NORM.INV(F1137,'Input Parameters'!$E$21,'Input Parameters'!$F$21)</f>
        <v>293.58864911176448</v>
      </c>
      <c r="H1137" s="54">
        <f ca="1">EXP(E1137*(1/'Input Parameters'!$E$22-1/G1137))</f>
        <v>1.0319749903094679</v>
      </c>
      <c r="I1137" s="10">
        <f t="shared" ca="1" si="132"/>
        <v>0.10277063631679995</v>
      </c>
      <c r="J1137" s="29">
        <f ca="1">_xlfn.BETA.INV(I1137,'Input Parameters'!$L$24,'Input Parameters'!$M$24,'Input Parameters'!$J$24,'Input Parameters'!$K$24)</f>
        <v>0.39970619429111021</v>
      </c>
      <c r="K1137" s="156">
        <f ca="1">('Input Parameters'!$E$25/'Input Parameters'!$E$31)^$J1137</f>
        <v>5.685156893856555E-2</v>
      </c>
      <c r="L1137" s="66">
        <f ca="1">$H1137*$C1137*'Input Parameters'!$E$23*K1137</f>
        <v>39.153334090110093</v>
      </c>
      <c r="M1137" s="23">
        <f t="shared" ca="1" si="133"/>
        <v>0.36485863982187194</v>
      </c>
      <c r="N1137" s="15">
        <f ca="1">_xlfn.NORM.INV(M1137,'Input Parameters'!$E$26,'Input Parameters'!$F$26)</f>
        <v>2.6744465618303504E-2</v>
      </c>
      <c r="O1137" s="8">
        <f t="shared" ca="1" si="134"/>
        <v>0.6320033495808246</v>
      </c>
      <c r="P1137" s="29">
        <f ca="1">_xlfn.LOGNORM.INV(O1137,'Input Parameters'!$H$27,'Input Parameters'!$I$27)</f>
        <v>1.6526448184087719</v>
      </c>
      <c r="Q1137" s="10"/>
      <c r="R1137" s="15">
        <f>'Input Parameters'!$E$28</f>
        <v>12.7</v>
      </c>
      <c r="S1137" s="10">
        <f t="shared" ca="1" si="135"/>
        <v>0.47262948642474945</v>
      </c>
      <c r="T1137" s="25">
        <f ca="1">_xlfn.LOGNORM.INV(S1137,'Input Parameters'!$H$29,'Input Parameters'!$I$29)</f>
        <v>57.784651372249293</v>
      </c>
      <c r="U1137" s="10">
        <f t="shared" ca="1" si="136"/>
        <v>3.0196636201820115E-2</v>
      </c>
      <c r="V1137" s="29">
        <f ca="1">IF('Input Parameters'!$D$30="Beta",_xlfn.BETA.INV(U1137,'Input Parameters'!$L$30,'Input Parameters'!$M$30,'Input Parameters'!$J$30,'Input Parameters'!$K$30),IF('Input Parameters'!$D$30="LogNorm",_xlfn.LOGNORM.INV(U1137,'Input Parameters'!$H$30,'Input Parameters'!$I$30)))</f>
        <v>0.47647524424734627</v>
      </c>
      <c r="W1137" s="2">
        <f ca="1">N1137+(P1137-N1137)*(1-ERF((T1137-R1137)/(2*SQRT(L1137*'Input Parameters'!$E$31))))</f>
        <v>1.019216808193564</v>
      </c>
      <c r="X1137">
        <f t="shared" ca="1" si="137"/>
        <v>0</v>
      </c>
      <c r="Y1137" s="7"/>
    </row>
    <row r="1138" spans="1:25" ht="15" customHeight="1" x14ac:dyDescent="0.3">
      <c r="A1138" s="130">
        <v>1131</v>
      </c>
      <c r="B1138" s="10">
        <f t="shared" ca="1" si="129"/>
        <v>0.98236962438506792</v>
      </c>
      <c r="C1138" s="57">
        <f ca="1">_xlfn.NORM.INV(B1138,'Input Parameters'!$E$19,'Input Parameters'!$F$19)</f>
        <v>745.20217360736717</v>
      </c>
      <c r="D1138" s="10">
        <f t="shared" ca="1" si="130"/>
        <v>0.94408914435569713</v>
      </c>
      <c r="E1138" s="59">
        <f ca="1">IF(_xlfn.NORM.INV(D1138,'Input Parameters'!$E$20,'Input Parameters'!$F$20)&lt;3500,3500,IF(_xlfn.NORM.INV(D1138,'Input Parameters'!$E$20,'Input Parameters'!$F$20)&gt;5500,5500,_xlfn.NORM.INV(D1138,'Input Parameters'!$E$20,'Input Parameters'!$F$20)))</f>
        <v>5500</v>
      </c>
      <c r="F1138" s="10">
        <f t="shared" ca="1" si="131"/>
        <v>0.64784525378307312</v>
      </c>
      <c r="G1138" s="61">
        <f ca="1">_xlfn.NORM.INV(F1138,'Input Parameters'!$E$21,'Input Parameters'!$F$21)</f>
        <v>287.83294529030718</v>
      </c>
      <c r="H1138" s="54">
        <f ca="1">EXP(E1138*(1/'Input Parameters'!$E$22-1/G1138))</f>
        <v>0.71392671807895358</v>
      </c>
      <c r="I1138" s="10">
        <f t="shared" ca="1" si="132"/>
        <v>0.59052131675513542</v>
      </c>
      <c r="J1138" s="29">
        <f ca="1">_xlfn.BETA.INV(I1138,'Input Parameters'!$L$24,'Input Parameters'!$M$24,'Input Parameters'!$J$24,'Input Parameters'!$K$24)</f>
        <v>0.64356765917044179</v>
      </c>
      <c r="K1138" s="156">
        <f ca="1">('Input Parameters'!$E$25/'Input Parameters'!$E$31)^$J1138</f>
        <v>9.8857266147796361E-3</v>
      </c>
      <c r="L1138" s="66">
        <f ca="1">$H1138*$C1138*'Input Parameters'!$E$23*K1138</f>
        <v>5.2594017241532631</v>
      </c>
      <c r="M1138" s="23">
        <f t="shared" ca="1" si="133"/>
        <v>0.33659858093863848</v>
      </c>
      <c r="N1138" s="15">
        <f ca="1">_xlfn.NORM.INV(M1138,'Input Parameters'!$E$26,'Input Parameters'!$F$26)</f>
        <v>2.5142952460797792E-2</v>
      </c>
      <c r="O1138" s="8">
        <f t="shared" ca="1" si="134"/>
        <v>0.8324644998945836</v>
      </c>
      <c r="P1138" s="29">
        <f ca="1">_xlfn.LOGNORM.INV(O1138,'Input Parameters'!$H$27,'Input Parameters'!$I$27)</f>
        <v>2.1807610565478814</v>
      </c>
      <c r="Q1138" s="10"/>
      <c r="R1138" s="15">
        <f>'Input Parameters'!$E$28</f>
        <v>12.7</v>
      </c>
      <c r="S1138" s="10">
        <f t="shared" ca="1" si="135"/>
        <v>0.69153628693531266</v>
      </c>
      <c r="T1138" s="25">
        <f ca="1">_xlfn.LOGNORM.INV(S1138,'Input Parameters'!$H$29,'Input Parameters'!$I$29)</f>
        <v>61.595709863363901</v>
      </c>
      <c r="U1138" s="10">
        <f t="shared" ca="1" si="136"/>
        <v>0.6107019458829821</v>
      </c>
      <c r="V1138" s="29">
        <f ca="1">IF('Input Parameters'!$D$30="Beta",_xlfn.BETA.INV(U1138,'Input Parameters'!$L$30,'Input Parameters'!$M$30,'Input Parameters'!$J$30,'Input Parameters'!$K$30),IF('Input Parameters'!$D$30="LogNorm",_xlfn.LOGNORM.INV(U1138,'Input Parameters'!$H$30,'Input Parameters'!$I$30)))</f>
        <v>1.1163636729022766</v>
      </c>
      <c r="W1138" s="2">
        <f ca="1">N1138+(P1138-N1138)*(1-ERF((T1138-R1138)/(2*SQRT(L1138*'Input Parameters'!$E$31))))</f>
        <v>0.3089422286540629</v>
      </c>
      <c r="X1138">
        <f t="shared" ca="1" si="137"/>
        <v>1</v>
      </c>
      <c r="Y1138" s="7"/>
    </row>
    <row r="1139" spans="1:25" ht="15" customHeight="1" x14ac:dyDescent="0.3">
      <c r="A1139" s="130">
        <v>1132</v>
      </c>
      <c r="B1139" s="10">
        <f t="shared" ca="1" si="129"/>
        <v>8.8536372686441434E-2</v>
      </c>
      <c r="C1139" s="57">
        <f ca="1">_xlfn.NORM.INV(B1139,'Input Parameters'!$E$19,'Input Parameters'!$F$19)</f>
        <v>453.23995123702389</v>
      </c>
      <c r="D1139" s="10">
        <f t="shared" ca="1" si="130"/>
        <v>0.73562928890375479</v>
      </c>
      <c r="E1139" s="59">
        <f ca="1">IF(_xlfn.NORM.INV(D1139,'Input Parameters'!$E$20,'Input Parameters'!$F$20)&lt;3500,3500,IF(_xlfn.NORM.INV(D1139,'Input Parameters'!$E$20,'Input Parameters'!$F$20)&gt;5500,5500,_xlfn.NORM.INV(D1139,'Input Parameters'!$E$20,'Input Parameters'!$F$20)))</f>
        <v>5240.9498891340863</v>
      </c>
      <c r="F1139" s="10">
        <f t="shared" ca="1" si="131"/>
        <v>0.32664738333308807</v>
      </c>
      <c r="G1139" s="61">
        <f ca="1">_xlfn.NORM.INV(F1139,'Input Parameters'!$E$21,'Input Parameters'!$F$21)</f>
        <v>281.31936840905854</v>
      </c>
      <c r="H1139" s="54">
        <f ca="1">EXP(E1139*(1/'Input Parameters'!$E$22-1/G1139))</f>
        <v>0.47583098052869527</v>
      </c>
      <c r="I1139" s="10">
        <f t="shared" ca="1" si="132"/>
        <v>0.74119151121828086</v>
      </c>
      <c r="J1139" s="29">
        <f ca="1">_xlfn.BETA.INV(I1139,'Input Parameters'!$L$24,'Input Parameters'!$M$24,'Input Parameters'!$J$24,'Input Parameters'!$K$24)</f>
        <v>0.70697142427850812</v>
      </c>
      <c r="K1139" s="156">
        <f ca="1">('Input Parameters'!$E$25/'Input Parameters'!$E$31)^$J1139</f>
        <v>6.2730458970352053E-3</v>
      </c>
      <c r="L1139" s="66">
        <f ca="1">$H1139*$C1139*'Input Parameters'!$E$23*K1139</f>
        <v>1.3528802725259066</v>
      </c>
      <c r="M1139" s="23">
        <f t="shared" ca="1" si="133"/>
        <v>0.95990640905395463</v>
      </c>
      <c r="N1139" s="15">
        <f ca="1">_xlfn.NORM.INV(M1139,'Input Parameters'!$E$26,'Input Parameters'!$F$26)</f>
        <v>7.0741621629573426E-2</v>
      </c>
      <c r="O1139" s="8">
        <f t="shared" ca="1" si="134"/>
        <v>0.83825279713388201</v>
      </c>
      <c r="P1139" s="29">
        <f ca="1">_xlfn.LOGNORM.INV(O1139,'Input Parameters'!$H$27,'Input Parameters'!$I$27)</f>
        <v>2.2034080931725466</v>
      </c>
      <c r="Q1139" s="10"/>
      <c r="R1139" s="15">
        <f>'Input Parameters'!$E$28</f>
        <v>12.7</v>
      </c>
      <c r="S1139" s="10">
        <f t="shared" ca="1" si="135"/>
        <v>0.48788231570662133</v>
      </c>
      <c r="T1139" s="25">
        <f ca="1">_xlfn.LOGNORM.INV(S1139,'Input Parameters'!$H$29,'Input Parameters'!$I$29)</f>
        <v>58.033549558996185</v>
      </c>
      <c r="U1139" s="10">
        <f t="shared" ca="1" si="136"/>
        <v>0.56985483455574304</v>
      </c>
      <c r="V1139" s="29">
        <f ca="1">IF('Input Parameters'!$D$30="Beta",_xlfn.BETA.INV(U1139,'Input Parameters'!$L$30,'Input Parameters'!$M$30,'Input Parameters'!$J$30,'Input Parameters'!$K$30),IF('Input Parameters'!$D$30="LogNorm",_xlfn.LOGNORM.INV(U1139,'Input Parameters'!$H$30,'Input Parameters'!$I$30)))</f>
        <v>1.0710221099826949</v>
      </c>
      <c r="W1139" s="2">
        <f ca="1">N1139+(P1139-N1139)*(1-ERF((T1139-R1139)/(2*SQRT(L1139*'Input Parameters'!$E$31))))</f>
        <v>8.3221501443058718E-2</v>
      </c>
      <c r="X1139">
        <f t="shared" ca="1" si="137"/>
        <v>1</v>
      </c>
      <c r="Y1139" s="7"/>
    </row>
    <row r="1140" spans="1:25" ht="15" customHeight="1" x14ac:dyDescent="0.3">
      <c r="A1140" s="130">
        <v>1133</v>
      </c>
      <c r="B1140" s="10">
        <f t="shared" ca="1" si="129"/>
        <v>0.33207321887841057</v>
      </c>
      <c r="C1140" s="57">
        <f ca="1">_xlfn.NORM.INV(B1140,'Input Parameters'!$E$19,'Input Parameters'!$F$19)</f>
        <v>530.61047526552238</v>
      </c>
      <c r="D1140" s="10">
        <f t="shared" ca="1" si="130"/>
        <v>0.38850418697413436</v>
      </c>
      <c r="E1140" s="59">
        <f ca="1">IF(_xlfn.NORM.INV(D1140,'Input Parameters'!$E$20,'Input Parameters'!$F$20)&lt;3500,3500,IF(_xlfn.NORM.INV(D1140,'Input Parameters'!$E$20,'Input Parameters'!$F$20)&gt;5500,5500,_xlfn.NORM.INV(D1140,'Input Parameters'!$E$20,'Input Parameters'!$F$20)))</f>
        <v>4601.7461607109171</v>
      </c>
      <c r="F1140" s="10">
        <f t="shared" ca="1" si="131"/>
        <v>0.43606994091292073</v>
      </c>
      <c r="G1140" s="61">
        <f ca="1">_xlfn.NORM.INV(F1140,'Input Parameters'!$E$21,'Input Parameters'!$F$21)</f>
        <v>283.58500385931967</v>
      </c>
      <c r="H1140" s="54">
        <f ca="1">EXP(E1140*(1/'Input Parameters'!$E$22-1/G1140))</f>
        <v>0.5936739071779128</v>
      </c>
      <c r="I1140" s="10">
        <f t="shared" ca="1" si="132"/>
        <v>7.3617698039067481E-2</v>
      </c>
      <c r="J1140" s="29">
        <f ca="1">_xlfn.BETA.INV(I1140,'Input Parameters'!$L$24,'Input Parameters'!$M$24,'Input Parameters'!$J$24,'Input Parameters'!$K$24)</f>
        <v>0.3707786805867424</v>
      </c>
      <c r="K1140" s="156">
        <f ca="1">('Input Parameters'!$E$25/'Input Parameters'!$E$31)^$J1140</f>
        <v>6.9962313454186423E-2</v>
      </c>
      <c r="L1140" s="66">
        <f ca="1">$H1140*$C1140*'Input Parameters'!$E$23*K1140</f>
        <v>22.038799959331314</v>
      </c>
      <c r="M1140" s="23">
        <f t="shared" ca="1" si="133"/>
        <v>0.73345878299154421</v>
      </c>
      <c r="N1140" s="15">
        <f ca="1">_xlfn.NORM.INV(M1140,'Input Parameters'!$E$26,'Input Parameters'!$F$26)</f>
        <v>4.7089458655698538E-2</v>
      </c>
      <c r="O1140" s="8">
        <f t="shared" ca="1" si="134"/>
        <v>0.62979640817157312</v>
      </c>
      <c r="P1140" s="29">
        <f ca="1">_xlfn.LOGNORM.INV(O1140,'Input Parameters'!$H$27,'Input Parameters'!$I$27)</f>
        <v>1.6483732871324326</v>
      </c>
      <c r="Q1140" s="10"/>
      <c r="R1140" s="15">
        <f>'Input Parameters'!$E$28</f>
        <v>12.7</v>
      </c>
      <c r="S1140" s="10">
        <f t="shared" ca="1" si="135"/>
        <v>0.96403314698768927</v>
      </c>
      <c r="T1140" s="25">
        <f ca="1">_xlfn.LOGNORM.INV(S1140,'Input Parameters'!$H$29,'Input Parameters'!$I$29)</f>
        <v>71.269749512542646</v>
      </c>
      <c r="U1140" s="10">
        <f t="shared" ca="1" si="136"/>
        <v>0.52513587896268243</v>
      </c>
      <c r="V1140" s="29">
        <f ca="1">IF('Input Parameters'!$D$30="Beta",_xlfn.BETA.INV(U1140,'Input Parameters'!$L$30,'Input Parameters'!$M$30,'Input Parameters'!$J$30,'Input Parameters'!$K$30),IF('Input Parameters'!$D$30="LogNorm",_xlfn.LOGNORM.INV(U1140,'Input Parameters'!$H$30,'Input Parameters'!$I$30)))</f>
        <v>1.0243615176137342</v>
      </c>
      <c r="W1140" s="2">
        <f ca="1">N1140+(P1140-N1140)*(1-ERF((T1140-R1140)/(2*SQRT(L1140*'Input Parameters'!$E$31))))</f>
        <v>0.65184885079126043</v>
      </c>
      <c r="X1140">
        <f t="shared" ca="1" si="137"/>
        <v>1</v>
      </c>
      <c r="Y1140" s="7"/>
    </row>
    <row r="1141" spans="1:25" ht="15" customHeight="1" x14ac:dyDescent="0.3">
      <c r="A1141" s="130">
        <v>1134</v>
      </c>
      <c r="B1141" s="10">
        <f t="shared" ca="1" si="129"/>
        <v>0.43939117553233997</v>
      </c>
      <c r="C1141" s="57">
        <f ca="1">_xlfn.NORM.INV(B1141,'Input Parameters'!$E$19,'Input Parameters'!$F$19)</f>
        <v>554.41265291456796</v>
      </c>
      <c r="D1141" s="10">
        <f t="shared" ca="1" si="130"/>
        <v>0.92778996781228396</v>
      </c>
      <c r="E1141" s="59">
        <f ca="1">IF(_xlfn.NORM.INV(D1141,'Input Parameters'!$E$20,'Input Parameters'!$F$20)&lt;3500,3500,IF(_xlfn.NORM.INV(D1141,'Input Parameters'!$E$20,'Input Parameters'!$F$20)&gt;5500,5500,_xlfn.NORM.INV(D1141,'Input Parameters'!$E$20,'Input Parameters'!$F$20)))</f>
        <v>5500</v>
      </c>
      <c r="F1141" s="10">
        <f t="shared" ca="1" si="131"/>
        <v>0.74234048919818219</v>
      </c>
      <c r="G1141" s="61">
        <f ca="1">_xlfn.NORM.INV(F1141,'Input Parameters'!$E$21,'Input Parameters'!$F$21)</f>
        <v>289.96354203444497</v>
      </c>
      <c r="H1141" s="54">
        <f ca="1">EXP(E1141*(1/'Input Parameters'!$E$22-1/G1141))</f>
        <v>0.82154318583409303</v>
      </c>
      <c r="I1141" s="10">
        <f t="shared" ca="1" si="132"/>
        <v>0.93367341636383905</v>
      </c>
      <c r="J1141" s="29">
        <f ca="1">_xlfn.BETA.INV(I1141,'Input Parameters'!$L$24,'Input Parameters'!$M$24,'Input Parameters'!$J$24,'Input Parameters'!$K$24)</f>
        <v>0.81890916278333026</v>
      </c>
      <c r="K1141" s="156">
        <f ca="1">('Input Parameters'!$E$25/'Input Parameters'!$E$31)^$J1141</f>
        <v>2.8102440107287924E-3</v>
      </c>
      <c r="L1141" s="66">
        <f ca="1">$H1141*$C1141*'Input Parameters'!$E$23*K1141</f>
        <v>1.2799929038968327</v>
      </c>
      <c r="M1141" s="23">
        <f t="shared" ca="1" si="133"/>
        <v>0.95334219561303779</v>
      </c>
      <c r="N1141" s="15">
        <f ca="1">_xlfn.NORM.INV(M1141,'Input Parameters'!$E$26,'Input Parameters'!$F$26)</f>
        <v>6.9241387911102847E-2</v>
      </c>
      <c r="O1141" s="8">
        <f t="shared" ca="1" si="134"/>
        <v>0.12569241621473481</v>
      </c>
      <c r="P1141" s="29">
        <f ca="1">_xlfn.LOGNORM.INV(O1141,'Input Parameters'!$H$27,'Input Parameters'!$I$27)</f>
        <v>0.85707484974947212</v>
      </c>
      <c r="Q1141" s="10"/>
      <c r="R1141" s="15">
        <f>'Input Parameters'!$E$28</f>
        <v>12.7</v>
      </c>
      <c r="S1141" s="10">
        <f t="shared" ca="1" si="135"/>
        <v>0.35152599745262225</v>
      </c>
      <c r="T1141" s="25">
        <f ca="1">_xlfn.LOGNORM.INV(S1141,'Input Parameters'!$H$29,'Input Parameters'!$I$29)</f>
        <v>55.792143511929261</v>
      </c>
      <c r="U1141" s="10">
        <f t="shared" ca="1" si="136"/>
        <v>0.23399263377988289</v>
      </c>
      <c r="V1141" s="29">
        <f ca="1">IF('Input Parameters'!$D$30="Beta",_xlfn.BETA.INV(U1141,'Input Parameters'!$L$30,'Input Parameters'!$M$30,'Input Parameters'!$J$30,'Input Parameters'!$K$30),IF('Input Parameters'!$D$30="LogNorm",_xlfn.LOGNORM.INV(U1141,'Input Parameters'!$H$30,'Input Parameters'!$I$30)))</f>
        <v>0.75051626610483013</v>
      </c>
      <c r="W1141" s="2">
        <f ca="1">N1141+(P1141-N1141)*(1-ERF((T1141-R1141)/(2*SQRT(L1141*'Input Parameters'!$E$31))))</f>
        <v>7.4815758810343885E-2</v>
      </c>
      <c r="X1141">
        <f t="shared" ca="1" si="137"/>
        <v>1</v>
      </c>
      <c r="Y1141" s="7"/>
    </row>
    <row r="1142" spans="1:25" ht="15" customHeight="1" x14ac:dyDescent="0.3">
      <c r="A1142" s="130">
        <v>1135</v>
      </c>
      <c r="B1142" s="10">
        <f t="shared" ca="1" si="129"/>
        <v>0.52978730849062072</v>
      </c>
      <c r="C1142" s="57">
        <f ca="1">_xlfn.NORM.INV(B1142,'Input Parameters'!$E$19,'Input Parameters'!$F$19)</f>
        <v>573.61512624865929</v>
      </c>
      <c r="D1142" s="10">
        <f t="shared" ca="1" si="130"/>
        <v>0.90080309120451474</v>
      </c>
      <c r="E1142" s="59">
        <f ca="1">IF(_xlfn.NORM.INV(D1142,'Input Parameters'!$E$20,'Input Parameters'!$F$20)&lt;3500,3500,IF(_xlfn.NORM.INV(D1142,'Input Parameters'!$E$20,'Input Parameters'!$F$20)&gt;5500,5500,_xlfn.NORM.INV(D1142,'Input Parameters'!$E$20,'Input Parameters'!$F$20)))</f>
        <v>5500</v>
      </c>
      <c r="F1142" s="10">
        <f t="shared" ca="1" si="131"/>
        <v>0.57258090890620594</v>
      </c>
      <c r="G1142" s="61">
        <f ca="1">_xlfn.NORM.INV(F1142,'Input Parameters'!$E$21,'Input Parameters'!$F$21)</f>
        <v>286.2879776677874</v>
      </c>
      <c r="H1142" s="54">
        <f ca="1">EXP(E1142*(1/'Input Parameters'!$E$22-1/G1142))</f>
        <v>0.64397594743612252</v>
      </c>
      <c r="I1142" s="10">
        <f t="shared" ca="1" si="132"/>
        <v>0.65460073551384967</v>
      </c>
      <c r="J1142" s="29">
        <f ca="1">_xlfn.BETA.INV(I1142,'Input Parameters'!$L$24,'Input Parameters'!$M$24,'Input Parameters'!$J$24,'Input Parameters'!$K$24)</f>
        <v>0.66972409538328193</v>
      </c>
      <c r="K1142" s="156">
        <f ca="1">('Input Parameters'!$E$25/'Input Parameters'!$E$31)^$J1142</f>
        <v>8.1944534527424971E-3</v>
      </c>
      <c r="L1142" s="66">
        <f ca="1">$H1142*$C1142*'Input Parameters'!$E$23*K1142</f>
        <v>3.026984760807494</v>
      </c>
      <c r="M1142" s="23">
        <f t="shared" ca="1" si="133"/>
        <v>0.35395265820914068</v>
      </c>
      <c r="N1142" s="15">
        <f ca="1">_xlfn.NORM.INV(M1142,'Input Parameters'!$E$26,'Input Parameters'!$F$26)</f>
        <v>2.6131913348553335E-2</v>
      </c>
      <c r="O1142" s="8">
        <f t="shared" ca="1" si="134"/>
        <v>0.95668292819813949</v>
      </c>
      <c r="P1142" s="29">
        <f ca="1">_xlfn.LOGNORM.INV(O1142,'Input Parameters'!$H$27,'Input Parameters'!$I$27)</f>
        <v>3.0381550660448369</v>
      </c>
      <c r="Q1142" s="10"/>
      <c r="R1142" s="15">
        <f>'Input Parameters'!$E$28</f>
        <v>12.7</v>
      </c>
      <c r="S1142" s="10">
        <f t="shared" ca="1" si="135"/>
        <v>0.52647945427228759</v>
      </c>
      <c r="T1142" s="25">
        <f ca="1">_xlfn.LOGNORM.INV(S1142,'Input Parameters'!$H$29,'Input Parameters'!$I$29)</f>
        <v>58.667715083967309</v>
      </c>
      <c r="U1142" s="10">
        <f t="shared" ca="1" si="136"/>
        <v>0.78766658618531016</v>
      </c>
      <c r="V1142" s="29">
        <f ca="1">IF('Input Parameters'!$D$30="Beta",_xlfn.BETA.INV(U1142,'Input Parameters'!$L$30,'Input Parameters'!$M$30,'Input Parameters'!$J$30,'Input Parameters'!$K$30),IF('Input Parameters'!$D$30="LogNorm",_xlfn.LOGNORM.INV(U1142,'Input Parameters'!$H$30,'Input Parameters'!$I$30)))</f>
        <v>1.3689349844604275</v>
      </c>
      <c r="W1142" s="2">
        <f ca="1">N1142+(P1142-N1142)*(1-ERF((T1142-R1142)/(2*SQRT(L1142*'Input Parameters'!$E$31))))</f>
        <v>0.21205971846718025</v>
      </c>
      <c r="X1142">
        <f t="shared" ca="1" si="137"/>
        <v>1</v>
      </c>
      <c r="Y1142" s="7"/>
    </row>
    <row r="1143" spans="1:25" ht="15" customHeight="1" x14ac:dyDescent="0.3">
      <c r="A1143" s="130">
        <v>1136</v>
      </c>
      <c r="B1143" s="10">
        <f t="shared" ca="1" si="129"/>
        <v>0.54600299832410404</v>
      </c>
      <c r="C1143" s="57">
        <f ca="1">_xlfn.NORM.INV(B1143,'Input Parameters'!$E$19,'Input Parameters'!$F$19)</f>
        <v>577.06559428572052</v>
      </c>
      <c r="D1143" s="10">
        <f t="shared" ca="1" si="130"/>
        <v>0.36295168700006286</v>
      </c>
      <c r="E1143" s="59">
        <f ca="1">IF(_xlfn.NORM.INV(D1143,'Input Parameters'!$E$20,'Input Parameters'!$F$20)&lt;3500,3500,IF(_xlfn.NORM.INV(D1143,'Input Parameters'!$E$20,'Input Parameters'!$F$20)&gt;5500,5500,_xlfn.NORM.INV(D1143,'Input Parameters'!$E$20,'Input Parameters'!$F$20)))</f>
        <v>4554.5939169244948</v>
      </c>
      <c r="F1143" s="10">
        <f t="shared" ca="1" si="131"/>
        <v>0.60950952768583988</v>
      </c>
      <c r="G1143" s="61">
        <f ca="1">_xlfn.NORM.INV(F1143,'Input Parameters'!$E$21,'Input Parameters'!$F$21)</f>
        <v>287.03540165619791</v>
      </c>
      <c r="H1143" s="54">
        <f ca="1">EXP(E1143*(1/'Input Parameters'!$E$22-1/G1143))</f>
        <v>0.72396025368309214</v>
      </c>
      <c r="I1143" s="10">
        <f t="shared" ca="1" si="132"/>
        <v>0.26443488556471462</v>
      </c>
      <c r="J1143" s="29">
        <f ca="1">_xlfn.BETA.INV(I1143,'Input Parameters'!$L$24,'Input Parameters'!$M$24,'Input Parameters'!$J$24,'Input Parameters'!$K$24)</f>
        <v>0.50370264260991737</v>
      </c>
      <c r="K1143" s="156">
        <f ca="1">('Input Parameters'!$E$25/'Input Parameters'!$E$31)^$J1143</f>
        <v>2.6961780665432238E-2</v>
      </c>
      <c r="L1143" s="66">
        <f ca="1">$H1143*$C1143*'Input Parameters'!$E$23*K1143</f>
        <v>11.263891969817879</v>
      </c>
      <c r="M1143" s="23">
        <f t="shared" ca="1" si="133"/>
        <v>0.97038449814527339</v>
      </c>
      <c r="N1143" s="15">
        <f ca="1">_xlfn.NORM.INV(M1143,'Input Parameters'!$E$26,'Input Parameters'!$F$26)</f>
        <v>7.3615970399000807E-2</v>
      </c>
      <c r="O1143" s="8">
        <f t="shared" ca="1" si="134"/>
        <v>0.54722024705701855</v>
      </c>
      <c r="P1143" s="29">
        <f ca="1">_xlfn.LOGNORM.INV(O1143,'Input Parameters'!$H$27,'Input Parameters'!$I$27)</f>
        <v>1.5003525694647655</v>
      </c>
      <c r="Q1143" s="10"/>
      <c r="R1143" s="15">
        <f>'Input Parameters'!$E$28</f>
        <v>12.7</v>
      </c>
      <c r="S1143" s="10">
        <f t="shared" ca="1" si="135"/>
        <v>0.87526623133397552</v>
      </c>
      <c r="T1143" s="25">
        <f ca="1">_xlfn.LOGNORM.INV(S1143,'Input Parameters'!$H$29,'Input Parameters'!$I$29)</f>
        <v>66.269570620413162</v>
      </c>
      <c r="U1143" s="10">
        <f t="shared" ca="1" si="136"/>
        <v>0.17468334144420372</v>
      </c>
      <c r="V1143" s="29">
        <f ca="1">IF('Input Parameters'!$D$30="Beta",_xlfn.BETA.INV(U1143,'Input Parameters'!$L$30,'Input Parameters'!$M$30,'Input Parameters'!$J$30,'Input Parameters'!$K$30),IF('Input Parameters'!$D$30="LogNorm",_xlfn.LOGNORM.INV(U1143,'Input Parameters'!$H$30,'Input Parameters'!$I$30)))</f>
        <v>0.69085233678786873</v>
      </c>
      <c r="W1143" s="2">
        <f ca="1">N1143+(P1143-N1143)*(1-ERF((T1143-R1143)/(2*SQRT(L1143*'Input Parameters'!$E$31))))</f>
        <v>0.44320623760161082</v>
      </c>
      <c r="X1143">
        <f t="shared" ca="1" si="137"/>
        <v>1</v>
      </c>
      <c r="Y1143" s="7"/>
    </row>
    <row r="1144" spans="1:25" ht="15" customHeight="1" x14ac:dyDescent="0.3">
      <c r="A1144" s="130">
        <v>1137</v>
      </c>
      <c r="B1144" s="10">
        <f t="shared" ca="1" si="129"/>
        <v>0.99269785358306428</v>
      </c>
      <c r="C1144" s="57">
        <f ca="1">_xlfn.NORM.INV(B1144,'Input Parameters'!$E$19,'Input Parameters'!$F$19)</f>
        <v>773.65287194864061</v>
      </c>
      <c r="D1144" s="10">
        <f t="shared" ca="1" si="130"/>
        <v>0.49301214497717161</v>
      </c>
      <c r="E1144" s="59">
        <f ca="1">IF(_xlfn.NORM.INV(D1144,'Input Parameters'!$E$20,'Input Parameters'!$F$20)&lt;3500,3500,IF(_xlfn.NORM.INV(D1144,'Input Parameters'!$E$20,'Input Parameters'!$F$20)&gt;5500,5500,_xlfn.NORM.INV(D1144,'Input Parameters'!$E$20,'Input Parameters'!$F$20)))</f>
        <v>4787.7382044750439</v>
      </c>
      <c r="F1144" s="10">
        <f t="shared" ca="1" si="131"/>
        <v>4.222556116310372E-2</v>
      </c>
      <c r="G1144" s="61">
        <f ca="1">_xlfn.NORM.INV(F1144,'Input Parameters'!$E$21,'Input Parameters'!$F$21)</f>
        <v>271.28816880451029</v>
      </c>
      <c r="H1144" s="54">
        <f ca="1">EXP(E1144*(1/'Input Parameters'!$E$22-1/G1144))</f>
        <v>0.27042486632085477</v>
      </c>
      <c r="I1144" s="10">
        <f t="shared" ca="1" si="132"/>
        <v>0.89388093067711816</v>
      </c>
      <c r="J1144" s="29">
        <f ca="1">_xlfn.BETA.INV(I1144,'Input Parameters'!$L$24,'Input Parameters'!$M$24,'Input Parameters'!$J$24,'Input Parameters'!$K$24)</f>
        <v>0.78836350823219004</v>
      </c>
      <c r="K1144" s="156">
        <f ca="1">('Input Parameters'!$E$25/'Input Parameters'!$E$31)^$J1144</f>
        <v>3.4987019451541371E-3</v>
      </c>
      <c r="L1144" s="66">
        <f ca="1">$H1144*$C1144*'Input Parameters'!$E$23*K1144</f>
        <v>0.7319808381526528</v>
      </c>
      <c r="M1144" s="23">
        <f t="shared" ca="1" si="133"/>
        <v>0.41316624835279636</v>
      </c>
      <c r="N1144" s="15">
        <f ca="1">_xlfn.NORM.INV(M1144,'Input Parameters'!$E$26,'Input Parameters'!$F$26)</f>
        <v>2.9392438954626874E-2</v>
      </c>
      <c r="O1144" s="8">
        <f t="shared" ca="1" si="134"/>
        <v>0.41835141841392898</v>
      </c>
      <c r="P1144" s="29">
        <f ca="1">_xlfn.LOGNORM.INV(O1144,'Input Parameters'!$H$27,'Input Parameters'!$I$27)</f>
        <v>1.2995594946119033</v>
      </c>
      <c r="Q1144" s="10"/>
      <c r="R1144" s="15">
        <f>'Input Parameters'!$E$28</f>
        <v>12.7</v>
      </c>
      <c r="S1144" s="10">
        <f t="shared" ca="1" si="135"/>
        <v>0.69542879796913448</v>
      </c>
      <c r="T1144" s="25">
        <f ca="1">_xlfn.LOGNORM.INV(S1144,'Input Parameters'!$H$29,'Input Parameters'!$I$29)</f>
        <v>61.672439294619444</v>
      </c>
      <c r="U1144" s="10">
        <f t="shared" ca="1" si="136"/>
        <v>0.86786625046508903</v>
      </c>
      <c r="V1144" s="29">
        <f ca="1">IF('Input Parameters'!$D$30="Beta",_xlfn.BETA.INV(U1144,'Input Parameters'!$L$30,'Input Parameters'!$M$30,'Input Parameters'!$J$30,'Input Parameters'!$K$30),IF('Input Parameters'!$D$30="LogNorm",_xlfn.LOGNORM.INV(U1144,'Input Parameters'!$H$30,'Input Parameters'!$I$30)))</f>
        <v>1.5518364761940544</v>
      </c>
      <c r="W1144" s="2">
        <f ca="1">N1144+(P1144-N1144)*(1-ERF((T1144-R1144)/(2*SQRT(L1144*'Input Parameters'!$E$31))))</f>
        <v>2.9458192365896353E-2</v>
      </c>
      <c r="X1144">
        <f t="shared" ca="1" si="137"/>
        <v>1</v>
      </c>
      <c r="Y1144" s="7"/>
    </row>
    <row r="1145" spans="1:25" ht="15" customHeight="1" x14ac:dyDescent="0.3">
      <c r="A1145" s="130">
        <v>1138</v>
      </c>
      <c r="B1145" s="10">
        <f t="shared" ca="1" si="129"/>
        <v>0.87672116745788264</v>
      </c>
      <c r="C1145" s="57">
        <f ca="1">_xlfn.NORM.INV(B1145,'Input Parameters'!$E$19,'Input Parameters'!$F$19)</f>
        <v>665.21446587792911</v>
      </c>
      <c r="D1145" s="10">
        <f t="shared" ca="1" si="130"/>
        <v>0.61500063976237762</v>
      </c>
      <c r="E1145" s="59">
        <f ca="1">IF(_xlfn.NORM.INV(D1145,'Input Parameters'!$E$20,'Input Parameters'!$F$20)&lt;3500,3500,IF(_xlfn.NORM.INV(D1145,'Input Parameters'!$E$20,'Input Parameters'!$F$20)&gt;5500,5500,_xlfn.NORM.INV(D1145,'Input Parameters'!$E$20,'Input Parameters'!$F$20)))</f>
        <v>5004.6635989313263</v>
      </c>
      <c r="F1145" s="10">
        <f t="shared" ca="1" si="131"/>
        <v>0.87968785504043023</v>
      </c>
      <c r="G1145" s="61">
        <f ca="1">_xlfn.NORM.INV(F1145,'Input Parameters'!$E$21,'Input Parameters'!$F$21)</f>
        <v>294.07314259619631</v>
      </c>
      <c r="H1145" s="54">
        <f ca="1">EXP(E1145*(1/'Input Parameters'!$E$22-1/G1145))</f>
        <v>1.0643153760161534</v>
      </c>
      <c r="I1145" s="10">
        <f t="shared" ca="1" si="132"/>
        <v>2.4670340904186849E-2</v>
      </c>
      <c r="J1145" s="29">
        <f ca="1">_xlfn.BETA.INV(I1145,'Input Parameters'!$L$24,'Input Parameters'!$M$24,'Input Parameters'!$J$24,'Input Parameters'!$K$24)</f>
        <v>0.2937840296890703</v>
      </c>
      <c r="K1145" s="156">
        <f ca="1">('Input Parameters'!$E$25/'Input Parameters'!$E$31)^$J1145</f>
        <v>0.12154463003701094</v>
      </c>
      <c r="L1145" s="66">
        <f ca="1">$H1145*$C1145*'Input Parameters'!$E$23*K1145</f>
        <v>86.053353078690364</v>
      </c>
      <c r="M1145" s="23">
        <f t="shared" ca="1" si="133"/>
        <v>0.43903239246030445</v>
      </c>
      <c r="N1145" s="15">
        <f ca="1">_xlfn.NORM.INV(M1145,'Input Parameters'!$E$26,'Input Parameters'!$F$26)</f>
        <v>3.0778119042463872E-2</v>
      </c>
      <c r="O1145" s="8">
        <f t="shared" ca="1" si="134"/>
        <v>0.23307853182836469</v>
      </c>
      <c r="P1145" s="29">
        <f ca="1">_xlfn.LOGNORM.INV(O1145,'Input Parameters'!$H$27,'Input Parameters'!$I$27)</f>
        <v>1.0312861338778287</v>
      </c>
      <c r="Q1145" s="10"/>
      <c r="R1145" s="15">
        <f>'Input Parameters'!$E$28</f>
        <v>12.7</v>
      </c>
      <c r="S1145" s="10">
        <f t="shared" ca="1" si="135"/>
        <v>0.58562552518347488</v>
      </c>
      <c r="T1145" s="25">
        <f ca="1">_xlfn.LOGNORM.INV(S1145,'Input Parameters'!$H$29,'Input Parameters'!$I$29)</f>
        <v>59.663322805463146</v>
      </c>
      <c r="U1145" s="10">
        <f t="shared" ca="1" si="136"/>
        <v>1.3428874864190865E-2</v>
      </c>
      <c r="V1145" s="29">
        <f ca="1">IF('Input Parameters'!$D$30="Beta",_xlfn.BETA.INV(U1145,'Input Parameters'!$L$30,'Input Parameters'!$M$30,'Input Parameters'!$J$30,'Input Parameters'!$K$30),IF('Input Parameters'!$D$30="LogNorm",_xlfn.LOGNORM.INV(U1145,'Input Parameters'!$H$30,'Input Parameters'!$I$30)))</f>
        <v>0.41740072036882453</v>
      </c>
      <c r="W1145" s="2">
        <f ca="1">N1145+(P1145-N1145)*(1-ERF((T1145-R1145)/(2*SQRT(L1145*'Input Parameters'!$E$31))))</f>
        <v>0.7515016385248281</v>
      </c>
      <c r="X1145">
        <f t="shared" ca="1" si="137"/>
        <v>0</v>
      </c>
      <c r="Y1145" s="7"/>
    </row>
    <row r="1146" spans="1:25" ht="15" customHeight="1" x14ac:dyDescent="0.3">
      <c r="A1146" s="130">
        <v>1139</v>
      </c>
      <c r="B1146" s="10">
        <f t="shared" ca="1" si="129"/>
        <v>0.99927470910592675</v>
      </c>
      <c r="C1146" s="57">
        <f ca="1">_xlfn.NORM.INV(B1146,'Input Parameters'!$E$19,'Input Parameters'!$F$19)</f>
        <v>836.38116611681073</v>
      </c>
      <c r="D1146" s="10">
        <f t="shared" ca="1" si="130"/>
        <v>0.10558008880931802</v>
      </c>
      <c r="E1146" s="59">
        <f ca="1">IF(_xlfn.NORM.INV(D1146,'Input Parameters'!$E$20,'Input Parameters'!$F$20)&lt;3500,3500,IF(_xlfn.NORM.INV(D1146,'Input Parameters'!$E$20,'Input Parameters'!$F$20)&gt;5500,5500,_xlfn.NORM.INV(D1146,'Input Parameters'!$E$20,'Input Parameters'!$F$20)))</f>
        <v>3924.7328700737789</v>
      </c>
      <c r="F1146" s="10">
        <f t="shared" ca="1" si="131"/>
        <v>0.63842046983233169</v>
      </c>
      <c r="G1146" s="61">
        <f ca="1">_xlfn.NORM.INV(F1146,'Input Parameters'!$E$21,'Input Parameters'!$F$21)</f>
        <v>287.63432607064709</v>
      </c>
      <c r="H1146" s="54">
        <f ca="1">EXP(E1146*(1/'Input Parameters'!$E$22-1/G1146))</f>
        <v>0.77889668765638831</v>
      </c>
      <c r="I1146" s="10">
        <f t="shared" ca="1" si="132"/>
        <v>0.4575001079556309</v>
      </c>
      <c r="J1146" s="29">
        <f ca="1">_xlfn.BETA.INV(I1146,'Input Parameters'!$L$24,'Input Parameters'!$M$24,'Input Parameters'!$J$24,'Input Parameters'!$K$24)</f>
        <v>0.58988418431015088</v>
      </c>
      <c r="K1146" s="156">
        <f ca="1">('Input Parameters'!$E$25/'Input Parameters'!$E$31)^$J1146</f>
        <v>1.4529672383821978E-2</v>
      </c>
      <c r="L1146" s="66">
        <f ca="1">$H1146*$C1146*'Input Parameters'!$E$23*K1146</f>
        <v>9.4654207472025149</v>
      </c>
      <c r="M1146" s="23">
        <f t="shared" ca="1" si="133"/>
        <v>0.17888868224549992</v>
      </c>
      <c r="N1146" s="15">
        <f ca="1">_xlfn.NORM.INV(M1146,'Input Parameters'!$E$26,'Input Parameters'!$F$26)</f>
        <v>1.4688220746589715E-2</v>
      </c>
      <c r="O1146" s="8">
        <f t="shared" ca="1" si="134"/>
        <v>0.27757201978211921</v>
      </c>
      <c r="P1146" s="29">
        <f ca="1">_xlfn.LOGNORM.INV(O1146,'Input Parameters'!$H$27,'Input Parameters'!$I$27)</f>
        <v>1.0965388043063964</v>
      </c>
      <c r="Q1146" s="10"/>
      <c r="R1146" s="15">
        <f>'Input Parameters'!$E$28</f>
        <v>12.7</v>
      </c>
      <c r="S1146" s="10">
        <f t="shared" ca="1" si="135"/>
        <v>0.20177161431147073</v>
      </c>
      <c r="T1146" s="25">
        <f ca="1">_xlfn.LOGNORM.INV(S1146,'Input Parameters'!$H$29,'Input Parameters'!$I$29)</f>
        <v>53.01893416502331</v>
      </c>
      <c r="U1146" s="10">
        <f t="shared" ca="1" si="136"/>
        <v>0.69678546684228571</v>
      </c>
      <c r="V1146" s="29">
        <f ca="1">IF('Input Parameters'!$D$30="Beta",_xlfn.BETA.INV(U1146,'Input Parameters'!$L$30,'Input Parameters'!$M$30,'Input Parameters'!$J$30,'Input Parameters'!$K$30),IF('Input Parameters'!$D$30="LogNorm",_xlfn.LOGNORM.INV(U1146,'Input Parameters'!$H$30,'Input Parameters'!$I$30)))</f>
        <v>1.2242945032746113</v>
      </c>
      <c r="W1146" s="2">
        <f ca="1">N1146+(P1146-N1146)*(1-ERF((T1146-R1146)/(2*SQRT(L1146*'Input Parameters'!$E$31))))</f>
        <v>0.39777046151739626</v>
      </c>
      <c r="X1146">
        <f t="shared" ca="1" si="137"/>
        <v>1</v>
      </c>
      <c r="Y1146" s="7"/>
    </row>
    <row r="1147" spans="1:25" ht="15" customHeight="1" x14ac:dyDescent="0.3">
      <c r="A1147" s="130">
        <v>1140</v>
      </c>
      <c r="B1147" s="10">
        <f t="shared" ca="1" si="129"/>
        <v>0.51942126215940454</v>
      </c>
      <c r="C1147" s="57">
        <f ca="1">_xlfn.NORM.INV(B1147,'Input Parameters'!$E$19,'Input Parameters'!$F$19)</f>
        <v>571.41524544843526</v>
      </c>
      <c r="D1147" s="10">
        <f t="shared" ca="1" si="130"/>
        <v>0.95135665213269227</v>
      </c>
      <c r="E1147" s="59">
        <f ca="1">IF(_xlfn.NORM.INV(D1147,'Input Parameters'!$E$20,'Input Parameters'!$F$20)&lt;3500,3500,IF(_xlfn.NORM.INV(D1147,'Input Parameters'!$E$20,'Input Parameters'!$F$20)&gt;5500,5500,_xlfn.NORM.INV(D1147,'Input Parameters'!$E$20,'Input Parameters'!$F$20)))</f>
        <v>5500</v>
      </c>
      <c r="F1147" s="10">
        <f t="shared" ca="1" si="131"/>
        <v>0.71950032318048196</v>
      </c>
      <c r="G1147" s="61">
        <f ca="1">_xlfn.NORM.INV(F1147,'Input Parameters'!$E$21,'Input Parameters'!$F$21)</f>
        <v>289.4194720634585</v>
      </c>
      <c r="H1147" s="54">
        <f ca="1">EXP(E1147*(1/'Input Parameters'!$E$22-1/G1147))</f>
        <v>0.79276543409743039</v>
      </c>
      <c r="I1147" s="10">
        <f t="shared" ca="1" si="132"/>
        <v>0.9665650121494449</v>
      </c>
      <c r="J1147" s="29">
        <f ca="1">_xlfn.BETA.INV(I1147,'Input Parameters'!$L$24,'Input Parameters'!$M$24,'Input Parameters'!$J$24,'Input Parameters'!$K$24)</f>
        <v>0.85406099044523509</v>
      </c>
      <c r="K1147" s="156">
        <f ca="1">('Input Parameters'!$E$25/'Input Parameters'!$E$31)^$J1147</f>
        <v>2.1838906822814145E-3</v>
      </c>
      <c r="L1147" s="66">
        <f ca="1">$H1147*$C1147*'Input Parameters'!$E$23*K1147</f>
        <v>0.98929866841970404</v>
      </c>
      <c r="M1147" s="23">
        <f t="shared" ca="1" si="133"/>
        <v>0.29743309260851714</v>
      </c>
      <c r="N1147" s="15">
        <f ca="1">_xlfn.NORM.INV(M1147,'Input Parameters'!$E$26,'Input Parameters'!$F$26)</f>
        <v>2.2832250400769232E-2</v>
      </c>
      <c r="O1147" s="8">
        <f t="shared" ca="1" si="134"/>
        <v>0.20798881256358825</v>
      </c>
      <c r="P1147" s="29">
        <f ca="1">_xlfn.LOGNORM.INV(O1147,'Input Parameters'!$H$27,'Input Parameters'!$I$27)</f>
        <v>0.993368322667879</v>
      </c>
      <c r="Q1147" s="10"/>
      <c r="R1147" s="15">
        <f>'Input Parameters'!$E$28</f>
        <v>12.7</v>
      </c>
      <c r="S1147" s="10">
        <f t="shared" ca="1" si="135"/>
        <v>0.55372557854348325</v>
      </c>
      <c r="T1147" s="25">
        <f ca="1">_xlfn.LOGNORM.INV(S1147,'Input Parameters'!$H$29,'Input Parameters'!$I$29)</f>
        <v>59.121691914490036</v>
      </c>
      <c r="U1147" s="10">
        <f t="shared" ca="1" si="136"/>
        <v>0.56303462279151217</v>
      </c>
      <c r="V1147" s="29">
        <f ca="1">IF('Input Parameters'!$D$30="Beta",_xlfn.BETA.INV(U1147,'Input Parameters'!$L$30,'Input Parameters'!$M$30,'Input Parameters'!$J$30,'Input Parameters'!$K$30),IF('Input Parameters'!$D$30="LogNorm",_xlfn.LOGNORM.INV(U1147,'Input Parameters'!$H$30,'Input Parameters'!$I$30)))</f>
        <v>1.063724758096223</v>
      </c>
      <c r="W1147" s="2">
        <f ca="1">N1147+(P1147-N1147)*(1-ERF((T1147-R1147)/(2*SQRT(L1147*'Input Parameters'!$E$31))))</f>
        <v>2.3769892379066199E-2</v>
      </c>
      <c r="X1147">
        <f t="shared" ca="1" si="137"/>
        <v>1</v>
      </c>
      <c r="Y1147" s="7"/>
    </row>
    <row r="1148" spans="1:25" ht="15" customHeight="1" x14ac:dyDescent="0.3">
      <c r="A1148" s="130">
        <v>1141</v>
      </c>
      <c r="B1148" s="10">
        <f t="shared" ca="1" si="129"/>
        <v>0.73343765353109935</v>
      </c>
      <c r="C1148" s="57">
        <f ca="1">_xlfn.NORM.INV(B1148,'Input Parameters'!$E$19,'Input Parameters'!$F$19)</f>
        <v>619.96405351078158</v>
      </c>
      <c r="D1148" s="10">
        <f t="shared" ca="1" si="130"/>
        <v>0.1533302613040185</v>
      </c>
      <c r="E1148" s="59">
        <f ca="1">IF(_xlfn.NORM.INV(D1148,'Input Parameters'!$E$20,'Input Parameters'!$F$20)&lt;3500,3500,IF(_xlfn.NORM.INV(D1148,'Input Parameters'!$E$20,'Input Parameters'!$F$20)&gt;5500,5500,_xlfn.NORM.INV(D1148,'Input Parameters'!$E$20,'Input Parameters'!$F$20)))</f>
        <v>4084.4219394708025</v>
      </c>
      <c r="F1148" s="10">
        <f t="shared" ca="1" si="131"/>
        <v>0.4309164280000447</v>
      </c>
      <c r="G1148" s="61">
        <f ca="1">_xlfn.NORM.INV(F1148,'Input Parameters'!$E$21,'Input Parameters'!$F$21)</f>
        <v>283.48203389384463</v>
      </c>
      <c r="H1148" s="54">
        <f ca="1">EXP(E1148*(1/'Input Parameters'!$E$22-1/G1148))</f>
        <v>0.62622940319498133</v>
      </c>
      <c r="I1148" s="10">
        <f t="shared" ca="1" si="132"/>
        <v>0.64491302547785345</v>
      </c>
      <c r="J1148" s="29">
        <f ca="1">_xlfn.BETA.INV(I1148,'Input Parameters'!$L$24,'Input Parameters'!$M$24,'Input Parameters'!$J$24,'Input Parameters'!$K$24)</f>
        <v>0.66571894037374446</v>
      </c>
      <c r="K1148" s="156">
        <f ca="1">('Input Parameters'!$E$25/'Input Parameters'!$E$31)^$J1148</f>
        <v>8.433304497692376E-3</v>
      </c>
      <c r="L1148" s="66">
        <f ca="1">$H1148*$C1148*'Input Parameters'!$E$23*K1148</f>
        <v>3.2741437703854093</v>
      </c>
      <c r="M1148" s="23">
        <f t="shared" ca="1" si="133"/>
        <v>0.50473393118700904</v>
      </c>
      <c r="N1148" s="15">
        <f ca="1">_xlfn.NORM.INV(M1148,'Input Parameters'!$E$26,'Input Parameters'!$F$26)</f>
        <v>3.4249196169272265E-2</v>
      </c>
      <c r="O1148" s="8">
        <f t="shared" ca="1" si="134"/>
        <v>0.31239190279397089</v>
      </c>
      <c r="P1148" s="29">
        <f ca="1">_xlfn.LOGNORM.INV(O1148,'Input Parameters'!$H$27,'Input Parameters'!$I$27)</f>
        <v>1.1466409609147574</v>
      </c>
      <c r="Q1148" s="10"/>
      <c r="R1148" s="15">
        <f>'Input Parameters'!$E$28</f>
        <v>12.7</v>
      </c>
      <c r="S1148" s="10">
        <f t="shared" ca="1" si="135"/>
        <v>0.85364645201466083</v>
      </c>
      <c r="T1148" s="25">
        <f ca="1">_xlfn.LOGNORM.INV(S1148,'Input Parameters'!$H$29,'Input Parameters'!$I$29)</f>
        <v>65.533806403052182</v>
      </c>
      <c r="U1148" s="10">
        <f t="shared" ca="1" si="136"/>
        <v>0.59273602135415115</v>
      </c>
      <c r="V1148" s="29">
        <f ca="1">IF('Input Parameters'!$D$30="Beta",_xlfn.BETA.INV(U1148,'Input Parameters'!$L$30,'Input Parameters'!$M$30,'Input Parameters'!$J$30,'Input Parameters'!$K$30),IF('Input Parameters'!$D$30="LogNorm",_xlfn.LOGNORM.INV(U1148,'Input Parameters'!$H$30,'Input Parameters'!$I$30)))</f>
        <v>1.0960533184266146</v>
      </c>
      <c r="W1148" s="2">
        <f ca="1">N1148+(P1148-N1148)*(1-ERF((T1148-R1148)/(2*SQRT(L1148*'Input Parameters'!$E$31))))</f>
        <v>7.7582877103437586E-2</v>
      </c>
      <c r="X1148">
        <f t="shared" ca="1" si="137"/>
        <v>1</v>
      </c>
      <c r="Y1148" s="7"/>
    </row>
    <row r="1149" spans="1:25" ht="15" customHeight="1" x14ac:dyDescent="0.3">
      <c r="A1149" s="130">
        <v>1142</v>
      </c>
      <c r="B1149" s="10">
        <f t="shared" ca="1" si="129"/>
        <v>0.29234022290129857</v>
      </c>
      <c r="C1149" s="57">
        <f ca="1">_xlfn.NORM.INV(B1149,'Input Parameters'!$E$19,'Input Parameters'!$F$19)</f>
        <v>521.11560495537458</v>
      </c>
      <c r="D1149" s="10">
        <f t="shared" ca="1" si="130"/>
        <v>0.83059435546201754</v>
      </c>
      <c r="E1149" s="59">
        <f ca="1">IF(_xlfn.NORM.INV(D1149,'Input Parameters'!$E$20,'Input Parameters'!$F$20)&lt;3500,3500,IF(_xlfn.NORM.INV(D1149,'Input Parameters'!$E$20,'Input Parameters'!$F$20)&gt;5500,5500,_xlfn.NORM.INV(D1149,'Input Parameters'!$E$20,'Input Parameters'!$F$20)))</f>
        <v>5469.5616376073576</v>
      </c>
      <c r="F1149" s="10">
        <f t="shared" ca="1" si="131"/>
        <v>0.49535639303009371</v>
      </c>
      <c r="G1149" s="61">
        <f ca="1">_xlfn.NORM.INV(F1149,'Input Parameters'!$E$21,'Input Parameters'!$F$21)</f>
        <v>284.75850913330822</v>
      </c>
      <c r="H1149" s="54">
        <f ca="1">EXP(E1149*(1/'Input Parameters'!$E$22-1/G1149))</f>
        <v>0.58258867116771518</v>
      </c>
      <c r="I1149" s="10">
        <f t="shared" ca="1" si="132"/>
        <v>0.78078939456480623</v>
      </c>
      <c r="J1149" s="29">
        <f ca="1">_xlfn.BETA.INV(I1149,'Input Parameters'!$L$24,'Input Parameters'!$M$24,'Input Parameters'!$J$24,'Input Parameters'!$K$24)</f>
        <v>0.72535546427414022</v>
      </c>
      <c r="K1149" s="156">
        <f ca="1">('Input Parameters'!$E$25/'Input Parameters'!$E$31)^$J1149</f>
        <v>5.4979936642833563E-3</v>
      </c>
      <c r="L1149" s="66">
        <f ca="1">$H1149*$C1149*'Input Parameters'!$E$23*K1149</f>
        <v>1.6691691473922499</v>
      </c>
      <c r="M1149" s="23">
        <f t="shared" ca="1" si="133"/>
        <v>0.15288057503153252</v>
      </c>
      <c r="N1149" s="15">
        <f ca="1">_xlfn.NORM.INV(M1149,'Input Parameters'!$E$26,'Input Parameters'!$F$26)</f>
        <v>1.2492704105375521E-2</v>
      </c>
      <c r="O1149" s="8">
        <f t="shared" ca="1" si="134"/>
        <v>0.75435568524610186</v>
      </c>
      <c r="P1149" s="29">
        <f ca="1">_xlfn.LOGNORM.INV(O1149,'Input Parameters'!$H$27,'Input Parameters'!$I$27)</f>
        <v>1.9303589342773761</v>
      </c>
      <c r="Q1149" s="10"/>
      <c r="R1149" s="15">
        <f>'Input Parameters'!$E$28</f>
        <v>12.7</v>
      </c>
      <c r="S1149" s="10">
        <f t="shared" ca="1" si="135"/>
        <v>0.11107779101366011</v>
      </c>
      <c r="T1149" s="25">
        <f ca="1">_xlfn.LOGNORM.INV(S1149,'Input Parameters'!$H$29,'Input Parameters'!$I$29)</f>
        <v>50.773118272531605</v>
      </c>
      <c r="U1149" s="10">
        <f t="shared" ca="1" si="136"/>
        <v>0.72464252776793991</v>
      </c>
      <c r="V1149" s="29">
        <f ca="1">IF('Input Parameters'!$D$30="Beta",_xlfn.BETA.INV(U1149,'Input Parameters'!$L$30,'Input Parameters'!$M$30,'Input Parameters'!$J$30,'Input Parameters'!$K$30),IF('Input Parameters'!$D$30="LogNorm",_xlfn.LOGNORM.INV(U1149,'Input Parameters'!$H$30,'Input Parameters'!$I$30)))</f>
        <v>1.2642873056250459</v>
      </c>
      <c r="W1149" s="2">
        <f ca="1">N1149+(P1149-N1149)*(1-ERF((T1149-R1149)/(2*SQRT(L1149*'Input Parameters'!$E$31))))</f>
        <v>8.3798141152631567E-2</v>
      </c>
      <c r="X1149">
        <f t="shared" ca="1" si="137"/>
        <v>1</v>
      </c>
      <c r="Y1149" s="7"/>
    </row>
    <row r="1150" spans="1:25" ht="15" customHeight="1" x14ac:dyDescent="0.3">
      <c r="A1150" s="130">
        <v>1143</v>
      </c>
      <c r="B1150" s="10">
        <f t="shared" ca="1" si="129"/>
        <v>0.38652845913918221</v>
      </c>
      <c r="C1150" s="57">
        <f ca="1">_xlfn.NORM.INV(B1150,'Input Parameters'!$E$19,'Input Parameters'!$F$19)</f>
        <v>542.93200513128795</v>
      </c>
      <c r="D1150" s="10">
        <f t="shared" ca="1" si="130"/>
        <v>0.31710680043639272</v>
      </c>
      <c r="E1150" s="59">
        <f ca="1">IF(_xlfn.NORM.INV(D1150,'Input Parameters'!$E$20,'Input Parameters'!$F$20)&lt;3500,3500,IF(_xlfn.NORM.INV(D1150,'Input Parameters'!$E$20,'Input Parameters'!$F$20)&gt;5500,5500,_xlfn.NORM.INV(D1150,'Input Parameters'!$E$20,'Input Parameters'!$F$20)))</f>
        <v>4466.9367883243694</v>
      </c>
      <c r="F1150" s="10">
        <f t="shared" ca="1" si="131"/>
        <v>0.15673586113428362</v>
      </c>
      <c r="G1150" s="61">
        <f ca="1">_xlfn.NORM.INV(F1150,'Input Parameters'!$E$21,'Input Parameters'!$F$21)</f>
        <v>276.92740258676616</v>
      </c>
      <c r="H1150" s="54">
        <f ca="1">EXP(E1150*(1/'Input Parameters'!$E$22-1/G1150))</f>
        <v>0.4127822533516402</v>
      </c>
      <c r="I1150" s="10">
        <f t="shared" ca="1" si="132"/>
        <v>0.67583077978425432</v>
      </c>
      <c r="J1150" s="29">
        <f ca="1">_xlfn.BETA.INV(I1150,'Input Parameters'!$L$24,'Input Parameters'!$M$24,'Input Parameters'!$J$24,'Input Parameters'!$K$24)</f>
        <v>0.67859039395104048</v>
      </c>
      <c r="K1150" s="156">
        <f ca="1">('Input Parameters'!$E$25/'Input Parameters'!$E$31)^$J1150</f>
        <v>7.6894918442920734E-3</v>
      </c>
      <c r="L1150" s="66">
        <f ca="1">$H1150*$C1150*'Input Parameters'!$E$23*K1150</f>
        <v>1.7233127518992026</v>
      </c>
      <c r="M1150" s="23">
        <f t="shared" ca="1" si="133"/>
        <v>0.37542182236787158</v>
      </c>
      <c r="N1150" s="15">
        <f ca="1">_xlfn.NORM.INV(M1150,'Input Parameters'!$E$26,'Input Parameters'!$F$26)</f>
        <v>2.7331929931374187E-2</v>
      </c>
      <c r="O1150" s="8">
        <f t="shared" ca="1" si="134"/>
        <v>0.3722349079810463</v>
      </c>
      <c r="P1150" s="29">
        <f ca="1">_xlfn.LOGNORM.INV(O1150,'Input Parameters'!$H$27,'Input Parameters'!$I$27)</f>
        <v>1.2324604150394147</v>
      </c>
      <c r="Q1150" s="10"/>
      <c r="R1150" s="15">
        <f>'Input Parameters'!$E$28</f>
        <v>12.7</v>
      </c>
      <c r="S1150" s="10">
        <f t="shared" ca="1" si="135"/>
        <v>0.4799952912832296</v>
      </c>
      <c r="T1150" s="25">
        <f ca="1">_xlfn.LOGNORM.INV(S1150,'Input Parameters'!$H$29,'Input Parameters'!$I$29)</f>
        <v>57.904773391701795</v>
      </c>
      <c r="U1150" s="10">
        <f t="shared" ca="1" si="136"/>
        <v>0.66270617922347308</v>
      </c>
      <c r="V1150" s="29">
        <f ca="1">IF('Input Parameters'!$D$30="Beta",_xlfn.BETA.INV(U1150,'Input Parameters'!$L$30,'Input Parameters'!$M$30,'Input Parameters'!$J$30,'Input Parameters'!$K$30),IF('Input Parameters'!$D$30="LogNorm",_xlfn.LOGNORM.INV(U1150,'Input Parameters'!$H$30,'Input Parameters'!$I$30)))</f>
        <v>1.179129917693069</v>
      </c>
      <c r="W1150" s="2">
        <f ca="1">N1150+(P1150-N1150)*(1-ERF((T1150-R1150)/(2*SQRT(L1150*'Input Parameters'!$E$31))))</f>
        <v>4.5281708597825071E-2</v>
      </c>
      <c r="X1150">
        <f t="shared" ca="1" si="137"/>
        <v>1</v>
      </c>
      <c r="Y1150" s="7"/>
    </row>
    <row r="1151" spans="1:25" ht="15" customHeight="1" x14ac:dyDescent="0.3">
      <c r="A1151" s="130">
        <v>1144</v>
      </c>
      <c r="B1151" s="10">
        <f t="shared" ca="1" si="129"/>
        <v>0.33215238121161594</v>
      </c>
      <c r="C1151" s="57">
        <f ca="1">_xlfn.NORM.INV(B1151,'Input Parameters'!$E$19,'Input Parameters'!$F$19)</f>
        <v>530.62889920629516</v>
      </c>
      <c r="D1151" s="10">
        <f t="shared" ca="1" si="130"/>
        <v>0.11044330365336097</v>
      </c>
      <c r="E1151" s="59">
        <f ca="1">IF(_xlfn.NORM.INV(D1151,'Input Parameters'!$E$20,'Input Parameters'!$F$20)&lt;3500,3500,IF(_xlfn.NORM.INV(D1151,'Input Parameters'!$E$20,'Input Parameters'!$F$20)&gt;5500,5500,_xlfn.NORM.INV(D1151,'Input Parameters'!$E$20,'Input Parameters'!$F$20)))</f>
        <v>3943.0782225953444</v>
      </c>
      <c r="F1151" s="10">
        <f t="shared" ca="1" si="131"/>
        <v>0.57449157468027245</v>
      </c>
      <c r="G1151" s="61">
        <f ca="1">_xlfn.NORM.INV(F1151,'Input Parameters'!$E$21,'Input Parameters'!$F$21)</f>
        <v>286.32627428792256</v>
      </c>
      <c r="H1151" s="54">
        <f ca="1">EXP(E1151*(1/'Input Parameters'!$E$22-1/G1151))</f>
        <v>0.73075911556185547</v>
      </c>
      <c r="I1151" s="10">
        <f t="shared" ca="1" si="132"/>
        <v>0.18385389594642854</v>
      </c>
      <c r="J1151" s="29">
        <f ca="1">_xlfn.BETA.INV(I1151,'Input Parameters'!$L$24,'Input Parameters'!$M$24,'Input Parameters'!$J$24,'Input Parameters'!$K$24)</f>
        <v>0.45892928503077618</v>
      </c>
      <c r="K1151" s="156">
        <f ca="1">('Input Parameters'!$E$25/'Input Parameters'!$E$31)^$J1151</f>
        <v>3.7173797683472606E-2</v>
      </c>
      <c r="L1151" s="66">
        <f ca="1">$H1151*$C1151*'Input Parameters'!$E$23*K1151</f>
        <v>14.414582608636525</v>
      </c>
      <c r="M1151" s="23">
        <f t="shared" ca="1" si="133"/>
        <v>0.59098413665966065</v>
      </c>
      <c r="N1151" s="15">
        <f ca="1">_xlfn.NORM.INV(M1151,'Input Parameters'!$E$26,'Input Parameters'!$F$26)</f>
        <v>3.8831622679765358E-2</v>
      </c>
      <c r="O1151" s="8">
        <f t="shared" ca="1" si="134"/>
        <v>0.48983619766340036</v>
      </c>
      <c r="P1151" s="29">
        <f ca="1">_xlfn.LOGNORM.INV(O1151,'Input Parameters'!$H$27,'Input Parameters'!$I$27)</f>
        <v>1.4076750290172826</v>
      </c>
      <c r="Q1151" s="10"/>
      <c r="R1151" s="15">
        <f>'Input Parameters'!$E$28</f>
        <v>12.7</v>
      </c>
      <c r="S1151" s="10">
        <f t="shared" ca="1" si="135"/>
        <v>0.99116982768194895</v>
      </c>
      <c r="T1151" s="25">
        <f ca="1">_xlfn.LOGNORM.INV(S1151,'Input Parameters'!$H$29,'Input Parameters'!$I$29)</f>
        <v>76.006486882788948</v>
      </c>
      <c r="U1151" s="10">
        <f t="shared" ca="1" si="136"/>
        <v>0.9054146055592811</v>
      </c>
      <c r="V1151" s="29">
        <f ca="1">IF('Input Parameters'!$D$30="Beta",_xlfn.BETA.INV(U1151,'Input Parameters'!$L$30,'Input Parameters'!$M$30,'Input Parameters'!$J$30,'Input Parameters'!$K$30),IF('Input Parameters'!$D$30="LogNorm",_xlfn.LOGNORM.INV(U1151,'Input Parameters'!$H$30,'Input Parameters'!$I$30)))</f>
        <v>1.6769839188491862</v>
      </c>
      <c r="W1151" s="2">
        <f ca="1">N1151+(P1151-N1151)*(1-ERF((T1151-R1151)/(2*SQRT(L1151*'Input Parameters'!$E$31))))</f>
        <v>0.36513420423104814</v>
      </c>
      <c r="X1151">
        <f t="shared" ca="1" si="137"/>
        <v>1</v>
      </c>
      <c r="Y1151" s="7"/>
    </row>
    <row r="1152" spans="1:25" ht="15" customHeight="1" x14ac:dyDescent="0.3">
      <c r="A1152" s="130">
        <v>1145</v>
      </c>
      <c r="B1152" s="10">
        <f t="shared" ca="1" si="129"/>
        <v>0.75448897506542212</v>
      </c>
      <c r="C1152" s="57">
        <f ca="1">_xlfn.NORM.INV(B1152,'Input Parameters'!$E$19,'Input Parameters'!$F$19)</f>
        <v>625.49381105090856</v>
      </c>
      <c r="D1152" s="10">
        <f t="shared" ca="1" si="130"/>
        <v>0.53780203585610398</v>
      </c>
      <c r="E1152" s="59">
        <f ca="1">IF(_xlfn.NORM.INV(D1152,'Input Parameters'!$E$20,'Input Parameters'!$F$20)&lt;3500,3500,IF(_xlfn.NORM.INV(D1152,'Input Parameters'!$E$20,'Input Parameters'!$F$20)&gt;5500,5500,_xlfn.NORM.INV(D1152,'Input Parameters'!$E$20,'Input Parameters'!$F$20)))</f>
        <v>4866.4285267062178</v>
      </c>
      <c r="F1152" s="10">
        <f t="shared" ca="1" si="131"/>
        <v>0.1191014325559584</v>
      </c>
      <c r="G1152" s="61">
        <f ca="1">_xlfn.NORM.INV(F1152,'Input Parameters'!$E$21,'Input Parameters'!$F$21)</f>
        <v>275.5792036383221</v>
      </c>
      <c r="H1152" s="54">
        <f ca="1">EXP(E1152*(1/'Input Parameters'!$E$22-1/G1152))</f>
        <v>0.34995890612871006</v>
      </c>
      <c r="I1152" s="10">
        <f t="shared" ca="1" si="132"/>
        <v>0.77819181704777929</v>
      </c>
      <c r="J1152" s="29">
        <f ca="1">_xlfn.BETA.INV(I1152,'Input Parameters'!$L$24,'Input Parameters'!$M$24,'Input Parameters'!$J$24,'Input Parameters'!$K$24)</f>
        <v>0.72411236234973009</v>
      </c>
      <c r="K1152" s="156">
        <f ca="1">('Input Parameters'!$E$25/'Input Parameters'!$E$31)^$J1152</f>
        <v>5.5472410073274083E-3</v>
      </c>
      <c r="L1152" s="66">
        <f ca="1">$H1152*$C1152*'Input Parameters'!$E$23*K1152</f>
        <v>1.2142751353989187</v>
      </c>
      <c r="M1152" s="23">
        <f t="shared" ca="1" si="133"/>
        <v>0.84776169936367884</v>
      </c>
      <c r="N1152" s="15">
        <f ca="1">_xlfn.NORM.INV(M1152,'Input Parameters'!$E$26,'Input Parameters'!$F$26)</f>
        <v>5.5564496573674946E-2</v>
      </c>
      <c r="O1152" s="8">
        <f t="shared" ca="1" si="134"/>
        <v>0.74512899119156062</v>
      </c>
      <c r="P1152" s="29">
        <f ca="1">_xlfn.LOGNORM.INV(O1152,'Input Parameters'!$H$27,'Input Parameters'!$I$27)</f>
        <v>1.9057328755927876</v>
      </c>
      <c r="Q1152" s="10"/>
      <c r="R1152" s="15">
        <f>'Input Parameters'!$E$28</f>
        <v>12.7</v>
      </c>
      <c r="S1152" s="10">
        <f t="shared" ca="1" si="135"/>
        <v>0.74150680419167792</v>
      </c>
      <c r="T1152" s="25">
        <f ca="1">_xlfn.LOGNORM.INV(S1152,'Input Parameters'!$H$29,'Input Parameters'!$I$29)</f>
        <v>62.626271911492026</v>
      </c>
      <c r="U1152" s="10">
        <f t="shared" ca="1" si="136"/>
        <v>0.86584563677253945</v>
      </c>
      <c r="V1152" s="29">
        <f ca="1">IF('Input Parameters'!$D$30="Beta",_xlfn.BETA.INV(U1152,'Input Parameters'!$L$30,'Input Parameters'!$M$30,'Input Parameters'!$J$30,'Input Parameters'!$K$30),IF('Input Parameters'!$D$30="LogNorm",_xlfn.LOGNORM.INV(U1152,'Input Parameters'!$H$30,'Input Parameters'!$I$30)))</f>
        <v>1.5460974097669684</v>
      </c>
      <c r="W1152" s="2">
        <f ca="1">N1152+(P1152-N1152)*(1-ERF((T1152-R1152)/(2*SQRT(L1152*'Input Parameters'!$E$31))))</f>
        <v>5.8074448753404929E-2</v>
      </c>
      <c r="X1152">
        <f t="shared" ca="1" si="137"/>
        <v>1</v>
      </c>
      <c r="Y1152" s="7"/>
    </row>
    <row r="1153" spans="1:25" ht="15" customHeight="1" x14ac:dyDescent="0.3">
      <c r="A1153" s="130">
        <v>1146</v>
      </c>
      <c r="B1153" s="10">
        <f t="shared" ca="1" si="129"/>
        <v>0.57603840863440903</v>
      </c>
      <c r="C1153" s="57">
        <f ca="1">_xlfn.NORM.INV(B1153,'Input Parameters'!$E$19,'Input Parameters'!$F$19)</f>
        <v>583.50447747200622</v>
      </c>
      <c r="D1153" s="10">
        <f t="shared" ca="1" si="130"/>
        <v>0.25119725699634121</v>
      </c>
      <c r="E1153" s="59">
        <f ca="1">IF(_xlfn.NORM.INV(D1153,'Input Parameters'!$E$20,'Input Parameters'!$F$20)&lt;3500,3500,IF(_xlfn.NORM.INV(D1153,'Input Parameters'!$E$20,'Input Parameters'!$F$20)&gt;5500,5500,_xlfn.NORM.INV(D1153,'Input Parameters'!$E$20,'Input Parameters'!$F$20)))</f>
        <v>4330.4911601048843</v>
      </c>
      <c r="F1153" s="10">
        <f t="shared" ca="1" si="131"/>
        <v>0.23641602859220801</v>
      </c>
      <c r="G1153" s="61">
        <f ca="1">_xlfn.NORM.INV(F1153,'Input Parameters'!$E$21,'Input Parameters'!$F$21)</f>
        <v>279.20747309834417</v>
      </c>
      <c r="H1153" s="54">
        <f ca="1">EXP(E1153*(1/'Input Parameters'!$E$22-1/G1153))</f>
        <v>0.48185757013441471</v>
      </c>
      <c r="I1153" s="10">
        <f t="shared" ca="1" si="132"/>
        <v>0.44341873988950431</v>
      </c>
      <c r="J1153" s="29">
        <f ca="1">_xlfn.BETA.INV(I1153,'Input Parameters'!$L$24,'Input Parameters'!$M$24,'Input Parameters'!$J$24,'Input Parameters'!$K$24)</f>
        <v>0.58409120773257206</v>
      </c>
      <c r="K1153" s="156">
        <f ca="1">('Input Parameters'!$E$25/'Input Parameters'!$E$31)^$J1153</f>
        <v>1.514619164392546E-2</v>
      </c>
      <c r="L1153" s="66">
        <f ca="1">$H1153*$C1153*'Input Parameters'!$E$23*K1153</f>
        <v>4.2585948721765225</v>
      </c>
      <c r="M1153" s="23">
        <f t="shared" ca="1" si="133"/>
        <v>0.9287709209694891</v>
      </c>
      <c r="N1153" s="15">
        <f ca="1">_xlfn.NORM.INV(M1153,'Input Parameters'!$E$26,'Input Parameters'!$F$26)</f>
        <v>6.4800663334048131E-2</v>
      </c>
      <c r="O1153" s="8">
        <f t="shared" ca="1" si="134"/>
        <v>0.74224051789701884</v>
      </c>
      <c r="P1153" s="29">
        <f ca="1">_xlfn.LOGNORM.INV(O1153,'Input Parameters'!$H$27,'Input Parameters'!$I$27)</f>
        <v>1.8981840908921217</v>
      </c>
      <c r="Q1153" s="10"/>
      <c r="R1153" s="15">
        <f>'Input Parameters'!$E$28</f>
        <v>12.7</v>
      </c>
      <c r="S1153" s="10">
        <f t="shared" ca="1" si="135"/>
        <v>0.5536508386342871</v>
      </c>
      <c r="T1153" s="25">
        <f ca="1">_xlfn.LOGNORM.INV(S1153,'Input Parameters'!$H$29,'Input Parameters'!$I$29)</f>
        <v>59.12043698979241</v>
      </c>
      <c r="U1153" s="10">
        <f t="shared" ca="1" si="136"/>
        <v>0.97308242190468164</v>
      </c>
      <c r="V1153" s="29">
        <f ca="1">IF('Input Parameters'!$D$30="Beta",_xlfn.BETA.INV(U1153,'Input Parameters'!$L$30,'Input Parameters'!$M$30,'Input Parameters'!$J$30,'Input Parameters'!$K$30),IF('Input Parameters'!$D$30="LogNorm",_xlfn.LOGNORM.INV(U1153,'Input Parameters'!$H$30,'Input Parameters'!$I$30)))</f>
        <v>2.1373539253444296</v>
      </c>
      <c r="W1153" s="2">
        <f ca="1">N1153+(P1153-N1153)*(1-ERF((T1153-R1153)/(2*SQRT(L1153*'Input Parameters'!$E$31))))</f>
        <v>0.26958877503642398</v>
      </c>
      <c r="X1153">
        <f t="shared" ca="1" si="137"/>
        <v>1</v>
      </c>
      <c r="Y1153" s="7"/>
    </row>
    <row r="1154" spans="1:25" ht="15" customHeight="1" x14ac:dyDescent="0.3">
      <c r="A1154" s="130">
        <v>1147</v>
      </c>
      <c r="B1154" s="10">
        <f t="shared" ca="1" si="129"/>
        <v>0.72718328001193389</v>
      </c>
      <c r="C1154" s="57">
        <f ca="1">_xlfn.NORM.INV(B1154,'Input Parameters'!$E$19,'Input Parameters'!$F$19)</f>
        <v>618.36471862846531</v>
      </c>
      <c r="D1154" s="10">
        <f t="shared" ca="1" si="130"/>
        <v>0.63323184315113479</v>
      </c>
      <c r="E1154" s="59">
        <f ca="1">IF(_xlfn.NORM.INV(D1154,'Input Parameters'!$E$20,'Input Parameters'!$F$20)&lt;3500,3500,IF(_xlfn.NORM.INV(D1154,'Input Parameters'!$E$20,'Input Parameters'!$F$20)&gt;5500,5500,_xlfn.NORM.INV(D1154,'Input Parameters'!$E$20,'Input Parameters'!$F$20)))</f>
        <v>5038.2976680590937</v>
      </c>
      <c r="F1154" s="10">
        <f t="shared" ca="1" si="131"/>
        <v>0.73737045552850944</v>
      </c>
      <c r="G1154" s="61">
        <f ca="1">_xlfn.NORM.INV(F1154,'Input Parameters'!$E$21,'Input Parameters'!$F$21)</f>
        <v>289.84314080391107</v>
      </c>
      <c r="H1154" s="54">
        <f ca="1">EXP(E1154*(1/'Input Parameters'!$E$22-1/G1154))</f>
        <v>0.82920545071390228</v>
      </c>
      <c r="I1154" s="10">
        <f t="shared" ca="1" si="132"/>
        <v>0.60710541117572669</v>
      </c>
      <c r="J1154" s="29">
        <f ca="1">_xlfn.BETA.INV(I1154,'Input Parameters'!$L$24,'Input Parameters'!$M$24,'Input Parameters'!$J$24,'Input Parameters'!$K$24)</f>
        <v>0.65027400945931713</v>
      </c>
      <c r="K1154" s="156">
        <f ca="1">('Input Parameters'!$E$25/'Input Parameters'!$E$31)^$J1154</f>
        <v>9.421399428656824E-3</v>
      </c>
      <c r="L1154" s="66">
        <f ca="1">$H1154*$C1154*'Input Parameters'!$E$23*K1154</f>
        <v>4.8308357019299946</v>
      </c>
      <c r="M1154" s="23">
        <f t="shared" ca="1" si="133"/>
        <v>0.51031680134025192</v>
      </c>
      <c r="N1154" s="15">
        <f ca="1">_xlfn.NORM.INV(M1154,'Input Parameters'!$E$26,'Input Parameters'!$F$26)</f>
        <v>3.4543128649311174E-2</v>
      </c>
      <c r="O1154" s="8">
        <f t="shared" ca="1" si="134"/>
        <v>0.21805567634592127</v>
      </c>
      <c r="P1154" s="29">
        <f ca="1">_xlfn.LOGNORM.INV(O1154,'Input Parameters'!$H$27,'Input Parameters'!$I$27)</f>
        <v>1.0087103385920086</v>
      </c>
      <c r="Q1154" s="10"/>
      <c r="R1154" s="15">
        <f>'Input Parameters'!$E$28</f>
        <v>12.7</v>
      </c>
      <c r="S1154" s="10">
        <f t="shared" ca="1" si="135"/>
        <v>0.71898138499047781</v>
      </c>
      <c r="T1154" s="25">
        <f ca="1">_xlfn.LOGNORM.INV(S1154,'Input Parameters'!$H$29,'Input Parameters'!$I$29)</f>
        <v>62.148714016671647</v>
      </c>
      <c r="U1154" s="10">
        <f t="shared" ca="1" si="136"/>
        <v>0.75337203966404065</v>
      </c>
      <c r="V1154" s="29">
        <f ca="1">IF('Input Parameters'!$D$30="Beta",_xlfn.BETA.INV(U1154,'Input Parameters'!$L$30,'Input Parameters'!$M$30,'Input Parameters'!$J$30,'Input Parameters'!$K$30),IF('Input Parameters'!$D$30="LogNorm",_xlfn.LOGNORM.INV(U1154,'Input Parameters'!$H$30,'Input Parameters'!$I$30)))</f>
        <v>1.3091637454754492</v>
      </c>
      <c r="W1154" s="2">
        <f ca="1">N1154+(P1154-N1154)*(1-ERF((T1154-R1154)/(2*SQRT(L1154*'Input Parameters'!$E$31))))</f>
        <v>0.1433026979527702</v>
      </c>
      <c r="X1154">
        <f t="shared" ca="1" si="137"/>
        <v>1</v>
      </c>
      <c r="Y1154" s="7"/>
    </row>
    <row r="1155" spans="1:25" ht="15" customHeight="1" x14ac:dyDescent="0.3">
      <c r="A1155" s="130">
        <v>1148</v>
      </c>
      <c r="B1155" s="10">
        <f t="shared" ca="1" si="129"/>
        <v>0.58051094750640997</v>
      </c>
      <c r="C1155" s="57">
        <f ca="1">_xlfn.NORM.INV(B1155,'Input Parameters'!$E$19,'Input Parameters'!$F$19)</f>
        <v>584.47046571688838</v>
      </c>
      <c r="D1155" s="10">
        <f t="shared" ca="1" si="130"/>
        <v>0.43197531352296215</v>
      </c>
      <c r="E1155" s="59">
        <f ca="1">IF(_xlfn.NORM.INV(D1155,'Input Parameters'!$E$20,'Input Parameters'!$F$20)&lt;3500,3500,IF(_xlfn.NORM.INV(D1155,'Input Parameters'!$E$20,'Input Parameters'!$F$20)&gt;5500,5500,_xlfn.NORM.INV(D1155,'Input Parameters'!$E$20,'Input Parameters'!$F$20)))</f>
        <v>4680.0568336438018</v>
      </c>
      <c r="F1155" s="10">
        <f t="shared" ca="1" si="131"/>
        <v>0.55428944979938077</v>
      </c>
      <c r="G1155" s="61">
        <f ca="1">_xlfn.NORM.INV(F1155,'Input Parameters'!$E$21,'Input Parameters'!$F$21)</f>
        <v>285.92293896207485</v>
      </c>
      <c r="H1155" s="54">
        <f ca="1">EXP(E1155*(1/'Input Parameters'!$E$22-1/G1155))</f>
        <v>0.67344079459283868</v>
      </c>
      <c r="I1155" s="10">
        <f t="shared" ca="1" si="132"/>
        <v>0.81357281551991356</v>
      </c>
      <c r="J1155" s="29">
        <f ca="1">_xlfn.BETA.INV(I1155,'Input Parameters'!$L$24,'Input Parameters'!$M$24,'Input Parameters'!$J$24,'Input Parameters'!$K$24)</f>
        <v>0.74160865205869153</v>
      </c>
      <c r="K1155" s="156">
        <f ca="1">('Input Parameters'!$E$25/'Input Parameters'!$E$31)^$J1155</f>
        <v>4.8929246815960694E-3</v>
      </c>
      <c r="L1155" s="66">
        <f ca="1">$H1155*$C1155*'Input Parameters'!$E$23*K1155</f>
        <v>1.9258857591784648</v>
      </c>
      <c r="M1155" s="23">
        <f t="shared" ca="1" si="133"/>
        <v>0.6597892664985775</v>
      </c>
      <c r="N1155" s="15">
        <f ca="1">_xlfn.NORM.INV(M1155,'Input Parameters'!$E$26,'Input Parameters'!$F$26)</f>
        <v>4.2649649424066259E-2</v>
      </c>
      <c r="O1155" s="8">
        <f t="shared" ca="1" si="134"/>
        <v>0.94440566412473825</v>
      </c>
      <c r="P1155" s="29">
        <f ca="1">_xlfn.LOGNORM.INV(O1155,'Input Parameters'!$H$27,'Input Parameters'!$I$27)</f>
        <v>2.8803631380337462</v>
      </c>
      <c r="Q1155" s="10"/>
      <c r="R1155" s="15">
        <f>'Input Parameters'!$E$28</f>
        <v>12.7</v>
      </c>
      <c r="S1155" s="10">
        <f t="shared" ca="1" si="135"/>
        <v>0.25852449598964888</v>
      </c>
      <c r="T1155" s="25">
        <f ca="1">_xlfn.LOGNORM.INV(S1155,'Input Parameters'!$H$29,'Input Parameters'!$I$29)</f>
        <v>54.146325231487587</v>
      </c>
      <c r="U1155" s="10">
        <f t="shared" ca="1" si="136"/>
        <v>0.89344947700191013</v>
      </c>
      <c r="V1155" s="29">
        <f ca="1">IF('Input Parameters'!$D$30="Beta",_xlfn.BETA.INV(U1155,'Input Parameters'!$L$30,'Input Parameters'!$M$30,'Input Parameters'!$J$30,'Input Parameters'!$K$30),IF('Input Parameters'!$D$30="LogNorm",_xlfn.LOGNORM.INV(U1155,'Input Parameters'!$H$30,'Input Parameters'!$I$30)))</f>
        <v>1.6326428764034675</v>
      </c>
      <c r="W1155" s="2">
        <f ca="1">N1155+(P1155-N1155)*(1-ERF((T1155-R1155)/(2*SQRT(L1155*'Input Parameters'!$E$31))))</f>
        <v>0.14112500810883527</v>
      </c>
      <c r="X1155">
        <f t="shared" ca="1" si="137"/>
        <v>1</v>
      </c>
      <c r="Y1155" s="7"/>
    </row>
    <row r="1156" spans="1:25" ht="15" customHeight="1" x14ac:dyDescent="0.3">
      <c r="A1156" s="130">
        <v>1149</v>
      </c>
      <c r="B1156" s="10">
        <f t="shared" ca="1" si="129"/>
        <v>0.22867094889357453</v>
      </c>
      <c r="C1156" s="57">
        <f ca="1">_xlfn.NORM.INV(B1156,'Input Parameters'!$E$19,'Input Parameters'!$F$19)</f>
        <v>504.49698884078248</v>
      </c>
      <c r="D1156" s="10">
        <f t="shared" ca="1" si="130"/>
        <v>0.54333268867505302</v>
      </c>
      <c r="E1156" s="59">
        <f ca="1">IF(_xlfn.NORM.INV(D1156,'Input Parameters'!$E$20,'Input Parameters'!$F$20)&lt;3500,3500,IF(_xlfn.NORM.INV(D1156,'Input Parameters'!$E$20,'Input Parameters'!$F$20)&gt;5500,5500,_xlfn.NORM.INV(D1156,'Input Parameters'!$E$20,'Input Parameters'!$F$20)))</f>
        <v>4876.1833880641916</v>
      </c>
      <c r="F1156" s="10">
        <f t="shared" ca="1" si="131"/>
        <v>0.23707427861399832</v>
      </c>
      <c r="G1156" s="61">
        <f ca="1">_xlfn.NORM.INV(F1156,'Input Parameters'!$E$21,'Input Parameters'!$F$21)</f>
        <v>279.22424096850727</v>
      </c>
      <c r="H1156" s="54">
        <f ca="1">EXP(E1156*(1/'Input Parameters'!$E$22-1/G1156))</f>
        <v>0.43996509943437784</v>
      </c>
      <c r="I1156" s="10">
        <f t="shared" ca="1" si="132"/>
        <v>3.2691963932332424E-2</v>
      </c>
      <c r="J1156" s="29">
        <f ca="1">_xlfn.BETA.INV(I1156,'Input Parameters'!$L$24,'Input Parameters'!$M$24,'Input Parameters'!$J$24,'Input Parameters'!$K$24)</f>
        <v>0.31144464129804067</v>
      </c>
      <c r="K1156" s="156">
        <f ca="1">('Input Parameters'!$E$25/'Input Parameters'!$E$31)^$J1156</f>
        <v>0.10708171991492793</v>
      </c>
      <c r="L1156" s="66">
        <f ca="1">$H1156*$C1156*'Input Parameters'!$E$23*K1156</f>
        <v>23.767972900568466</v>
      </c>
      <c r="M1156" s="23">
        <f t="shared" ca="1" si="133"/>
        <v>0.69616925982247635</v>
      </c>
      <c r="N1156" s="15">
        <f ca="1">_xlfn.NORM.INV(M1156,'Input Parameters'!$E$26,'Input Parameters'!$F$26)</f>
        <v>4.4781702231966973E-2</v>
      </c>
      <c r="O1156" s="8">
        <f t="shared" ca="1" si="134"/>
        <v>0.43916596677964936</v>
      </c>
      <c r="P1156" s="29">
        <f ca="1">_xlfn.LOGNORM.INV(O1156,'Input Parameters'!$H$27,'Input Parameters'!$I$27)</f>
        <v>1.3304081860126611</v>
      </c>
      <c r="Q1156" s="10"/>
      <c r="R1156" s="15">
        <f>'Input Parameters'!$E$28</f>
        <v>12.7</v>
      </c>
      <c r="S1156" s="10">
        <f t="shared" ca="1" si="135"/>
        <v>0.18269998158616385</v>
      </c>
      <c r="T1156" s="25">
        <f ca="1">_xlfn.LOGNORM.INV(S1156,'Input Parameters'!$H$29,'Input Parameters'!$I$29)</f>
        <v>52.604985768879644</v>
      </c>
      <c r="U1156" s="10">
        <f t="shared" ca="1" si="136"/>
        <v>0.89614350956254629</v>
      </c>
      <c r="V1156" s="29">
        <f ca="1">IF('Input Parameters'!$D$30="Beta",_xlfn.BETA.INV(U1156,'Input Parameters'!$L$30,'Input Parameters'!$M$30,'Input Parameters'!$J$30,'Input Parameters'!$K$30),IF('Input Parameters'!$D$30="LogNorm",_xlfn.LOGNORM.INV(U1156,'Input Parameters'!$H$30,'Input Parameters'!$I$30)))</f>
        <v>1.6421964821071069</v>
      </c>
      <c r="W1156" s="2">
        <f ca="1">N1156+(P1156-N1156)*(1-ERF((T1156-R1156)/(2*SQRT(L1156*'Input Parameters'!$E$31))))</f>
        <v>0.76824912249291677</v>
      </c>
      <c r="X1156">
        <f t="shared" ca="1" si="137"/>
        <v>1</v>
      </c>
      <c r="Y1156" s="7"/>
    </row>
    <row r="1157" spans="1:25" ht="15" customHeight="1" x14ac:dyDescent="0.3">
      <c r="A1157" s="130">
        <v>1150</v>
      </c>
      <c r="B1157" s="10">
        <f t="shared" ref="B1157:B1220" ca="1" si="138">RAND()</f>
        <v>0.38696995901147768</v>
      </c>
      <c r="C1157" s="57">
        <f ca="1">_xlfn.NORM.INV(B1157,'Input Parameters'!$E$19,'Input Parameters'!$F$19)</f>
        <v>543.02947346448866</v>
      </c>
      <c r="D1157" s="10">
        <f t="shared" ref="D1157:D1220" ca="1" si="139">RAND()</f>
        <v>0.29921396069546369</v>
      </c>
      <c r="E1157" s="59">
        <f ca="1">IF(_xlfn.NORM.INV(D1157,'Input Parameters'!$E$20,'Input Parameters'!$F$20)&lt;3500,3500,IF(_xlfn.NORM.INV(D1157,'Input Parameters'!$E$20,'Input Parameters'!$F$20)&gt;5500,5500,_xlfn.NORM.INV(D1157,'Input Parameters'!$E$20,'Input Parameters'!$F$20)))</f>
        <v>4431.3361895914722</v>
      </c>
      <c r="F1157" s="10">
        <f t="shared" ref="F1157:F1220" ca="1" si="140">RAND()</f>
        <v>0.15319173430104238</v>
      </c>
      <c r="G1157" s="61">
        <f ca="1">_xlfn.NORM.INV(F1157,'Input Parameters'!$E$21,'Input Parameters'!$F$21)</f>
        <v>276.81047704412236</v>
      </c>
      <c r="H1157" s="54">
        <f ca="1">EXP(E1157*(1/'Input Parameters'!$E$22-1/G1157))</f>
        <v>0.41290311482409958</v>
      </c>
      <c r="I1157" s="10">
        <f t="shared" ref="I1157:I1220" ca="1" si="141">RAND()</f>
        <v>0.46083161446193999</v>
      </c>
      <c r="J1157" s="29">
        <f ca="1">_xlfn.BETA.INV(I1157,'Input Parameters'!$L$24,'Input Parameters'!$M$24,'Input Parameters'!$J$24,'Input Parameters'!$K$24)</f>
        <v>0.59124890770837923</v>
      </c>
      <c r="K1157" s="156">
        <f ca="1">('Input Parameters'!$E$25/'Input Parameters'!$E$31)^$J1157</f>
        <v>1.4388122233701237E-2</v>
      </c>
      <c r="L1157" s="66">
        <f ca="1">$H1157*$C1157*'Input Parameters'!$E$23*K1157</f>
        <v>3.2260840632329888</v>
      </c>
      <c r="M1157" s="23">
        <f t="shared" ref="M1157:M1220" ca="1" si="142">RAND()</f>
        <v>1.9184075035743486E-2</v>
      </c>
      <c r="N1157" s="15">
        <f ca="1">_xlfn.NORM.INV(M1157,'Input Parameters'!$E$26,'Input Parameters'!$F$26)</f>
        <v>-9.4888982274066655E-3</v>
      </c>
      <c r="O1157" s="8">
        <f t="shared" ref="O1157:O1220" ca="1" si="143">RAND()</f>
        <v>0.53454619462188413</v>
      </c>
      <c r="P1157" s="29">
        <f ca="1">_xlfn.LOGNORM.INV(O1157,'Input Parameters'!$H$27,'Input Parameters'!$I$27)</f>
        <v>1.4793018321994593</v>
      </c>
      <c r="Q1157" s="10"/>
      <c r="R1157" s="15">
        <f>'Input Parameters'!$E$28</f>
        <v>12.7</v>
      </c>
      <c r="S1157" s="10">
        <f t="shared" ref="S1157:S1220" ca="1" si="144">RAND()</f>
        <v>0.41407738528679483</v>
      </c>
      <c r="T1157" s="25">
        <f ca="1">_xlfn.LOGNORM.INV(S1157,'Input Parameters'!$H$29,'Input Parameters'!$I$29)</f>
        <v>56.829811753862352</v>
      </c>
      <c r="U1157" s="10">
        <f t="shared" ref="U1157:U1220" ca="1" si="145">RAND()</f>
        <v>0.99454753926874861</v>
      </c>
      <c r="V1157" s="29">
        <f ca="1">IF('Input Parameters'!$D$30="Beta",_xlfn.BETA.INV(U1157,'Input Parameters'!$L$30,'Input Parameters'!$M$30,'Input Parameters'!$J$30,'Input Parameters'!$K$30),IF('Input Parameters'!$D$30="LogNorm",_xlfn.LOGNORM.INV(U1157,'Input Parameters'!$H$30,'Input Parameters'!$I$30)))</f>
        <v>2.726734595806934</v>
      </c>
      <c r="W1157" s="2">
        <f ca="1">N1157+(P1157-N1157)*(1-ERF((T1157-R1157)/(2*SQRT(L1157*'Input Parameters'!$E$31))))</f>
        <v>0.1130849012224108</v>
      </c>
      <c r="X1157">
        <f t="shared" ca="1" si="137"/>
        <v>1</v>
      </c>
      <c r="Y1157" s="7"/>
    </row>
    <row r="1158" spans="1:25" ht="15" customHeight="1" x14ac:dyDescent="0.3">
      <c r="A1158" s="130">
        <v>1151</v>
      </c>
      <c r="B1158" s="10">
        <f t="shared" ca="1" si="138"/>
        <v>0.62165411498202472</v>
      </c>
      <c r="C1158" s="57">
        <f ca="1">_xlfn.NORM.INV(B1158,'Input Parameters'!$E$19,'Input Parameters'!$F$19)</f>
        <v>593.48046463026924</v>
      </c>
      <c r="D1158" s="10">
        <f t="shared" ca="1" si="139"/>
        <v>0.65908814835806606</v>
      </c>
      <c r="E1158" s="59">
        <f ca="1">IF(_xlfn.NORM.INV(D1158,'Input Parameters'!$E$20,'Input Parameters'!$F$20)&lt;3500,3500,IF(_xlfn.NORM.INV(D1158,'Input Parameters'!$E$20,'Input Parameters'!$F$20)&gt;5500,5500,_xlfn.NORM.INV(D1158,'Input Parameters'!$E$20,'Input Parameters'!$F$20)))</f>
        <v>5086.9830567377576</v>
      </c>
      <c r="F1158" s="10">
        <f t="shared" ca="1" si="140"/>
        <v>0.35313777826002291</v>
      </c>
      <c r="G1158" s="61">
        <f ca="1">_xlfn.NORM.INV(F1158,'Input Parameters'!$E$21,'Input Parameters'!$F$21)</f>
        <v>281.88785827180658</v>
      </c>
      <c r="H1158" s="54">
        <f ca="1">EXP(E1158*(1/'Input Parameters'!$E$22-1/G1158))</f>
        <v>0.50438953787297691</v>
      </c>
      <c r="I1158" s="10">
        <f t="shared" ca="1" si="141"/>
        <v>0.64675043447747649</v>
      </c>
      <c r="J1158" s="29">
        <f ca="1">_xlfn.BETA.INV(I1158,'Input Parameters'!$L$24,'Input Parameters'!$M$24,'Input Parameters'!$J$24,'Input Parameters'!$K$24)</f>
        <v>0.66647682109579676</v>
      </c>
      <c r="K1158" s="156">
        <f ca="1">('Input Parameters'!$E$25/'Input Parameters'!$E$31)^$J1158</f>
        <v>8.3875796144033902E-3</v>
      </c>
      <c r="L1158" s="66">
        <f ca="1">$H1158*$C1158*'Input Parameters'!$E$23*K1158</f>
        <v>2.5107828487329016</v>
      </c>
      <c r="M1158" s="23">
        <f t="shared" ca="1" si="142"/>
        <v>0.40979120362578592</v>
      </c>
      <c r="N1158" s="15">
        <f ca="1">_xlfn.NORM.INV(M1158,'Input Parameters'!$E$26,'Input Parameters'!$F$26)</f>
        <v>2.921027567717787E-2</v>
      </c>
      <c r="O1158" s="8">
        <f t="shared" ca="1" si="143"/>
        <v>0.38268984144352525</v>
      </c>
      <c r="P1158" s="29">
        <f ca="1">_xlfn.LOGNORM.INV(O1158,'Input Parameters'!$H$27,'Input Parameters'!$I$27)</f>
        <v>1.2475553468323923</v>
      </c>
      <c r="Q1158" s="10"/>
      <c r="R1158" s="15">
        <f>'Input Parameters'!$E$28</f>
        <v>12.7</v>
      </c>
      <c r="S1158" s="10">
        <f t="shared" ca="1" si="144"/>
        <v>3.7146400972413951E-2</v>
      </c>
      <c r="T1158" s="25">
        <f ca="1">_xlfn.LOGNORM.INV(S1158,'Input Parameters'!$H$29,'Input Parameters'!$I$29)</f>
        <v>47.657789982583445</v>
      </c>
      <c r="U1158" s="10">
        <f t="shared" ca="1" si="145"/>
        <v>0.45648315006211848</v>
      </c>
      <c r="V1158" s="29">
        <f ca="1">IF('Input Parameters'!$D$30="Beta",_xlfn.BETA.INV(U1158,'Input Parameters'!$L$30,'Input Parameters'!$M$30,'Input Parameters'!$J$30,'Input Parameters'!$K$30),IF('Input Parameters'!$D$30="LogNorm",_xlfn.LOGNORM.INV(U1158,'Input Parameters'!$H$30,'Input Parameters'!$I$30)))</f>
        <v>0.95705508545208051</v>
      </c>
      <c r="W1158" s="2">
        <f ca="1">N1158+(P1158-N1158)*(1-ERF((T1158-R1158)/(2*SQRT(L1158*'Input Parameters'!$E$31))))</f>
        <v>0.17390100247911849</v>
      </c>
      <c r="X1158">
        <f t="shared" ca="1" si="137"/>
        <v>1</v>
      </c>
      <c r="Y1158" s="7"/>
    </row>
    <row r="1159" spans="1:25" ht="15" customHeight="1" x14ac:dyDescent="0.3">
      <c r="A1159" s="130">
        <v>1152</v>
      </c>
      <c r="B1159" s="10">
        <f t="shared" ca="1" si="138"/>
        <v>9.7612748227226209E-2</v>
      </c>
      <c r="C1159" s="57">
        <f ca="1">_xlfn.NORM.INV(B1159,'Input Parameters'!$E$19,'Input Parameters'!$F$19)</f>
        <v>457.84929098769965</v>
      </c>
      <c r="D1159" s="10">
        <f t="shared" ca="1" si="139"/>
        <v>0.91654303367804246</v>
      </c>
      <c r="E1159" s="59">
        <f ca="1">IF(_xlfn.NORM.INV(D1159,'Input Parameters'!$E$20,'Input Parameters'!$F$20)&lt;3500,3500,IF(_xlfn.NORM.INV(D1159,'Input Parameters'!$E$20,'Input Parameters'!$F$20)&gt;5500,5500,_xlfn.NORM.INV(D1159,'Input Parameters'!$E$20,'Input Parameters'!$F$20)))</f>
        <v>5500</v>
      </c>
      <c r="F1159" s="10">
        <f t="shared" ca="1" si="140"/>
        <v>0.74977096658576969</v>
      </c>
      <c r="G1159" s="61">
        <f ca="1">_xlfn.NORM.INV(F1159,'Input Parameters'!$E$21,'Input Parameters'!$F$21)</f>
        <v>290.14582581775403</v>
      </c>
      <c r="H1159" s="54">
        <f ca="1">EXP(E1159*(1/'Input Parameters'!$E$22-1/G1159))</f>
        <v>0.83139172046272414</v>
      </c>
      <c r="I1159" s="10">
        <f t="shared" ca="1" si="141"/>
        <v>0.30346511461873582</v>
      </c>
      <c r="J1159" s="29">
        <f ca="1">_xlfn.BETA.INV(I1159,'Input Parameters'!$L$24,'Input Parameters'!$M$24,'Input Parameters'!$J$24,'Input Parameters'!$K$24)</f>
        <v>0.52280467188739899</v>
      </c>
      <c r="K1159" s="156">
        <f ca="1">('Input Parameters'!$E$25/'Input Parameters'!$E$31)^$J1159</f>
        <v>2.3509180715182963E-2</v>
      </c>
      <c r="L1159" s="66">
        <f ca="1">$H1159*$C1159*'Input Parameters'!$E$23*K1159</f>
        <v>8.9488192376555773</v>
      </c>
      <c r="M1159" s="23">
        <f t="shared" ca="1" si="142"/>
        <v>0.21776778806870256</v>
      </c>
      <c r="N1159" s="15">
        <f ca="1">_xlfn.NORM.INV(M1159,'Input Parameters'!$E$26,'Input Parameters'!$F$26)</f>
        <v>1.7625162040579845E-2</v>
      </c>
      <c r="O1159" s="8">
        <f t="shared" ca="1" si="143"/>
        <v>0.83827280700078866</v>
      </c>
      <c r="P1159" s="29">
        <f ca="1">_xlfn.LOGNORM.INV(O1159,'Input Parameters'!$H$27,'Input Parameters'!$I$27)</f>
        <v>2.2034876995855077</v>
      </c>
      <c r="Q1159" s="10"/>
      <c r="R1159" s="15">
        <f>'Input Parameters'!$E$28</f>
        <v>12.7</v>
      </c>
      <c r="S1159" s="10">
        <f t="shared" ca="1" si="144"/>
        <v>0.41825398412062786</v>
      </c>
      <c r="T1159" s="25">
        <f ca="1">_xlfn.LOGNORM.INV(S1159,'Input Parameters'!$H$29,'Input Parameters'!$I$29)</f>
        <v>56.898165372948199</v>
      </c>
      <c r="U1159" s="10">
        <f t="shared" ca="1" si="145"/>
        <v>0.50787922636263416</v>
      </c>
      <c r="V1159" s="29">
        <f ca="1">IF('Input Parameters'!$D$30="Beta",_xlfn.BETA.INV(U1159,'Input Parameters'!$L$30,'Input Parameters'!$M$30,'Input Parameters'!$J$30,'Input Parameters'!$K$30),IF('Input Parameters'!$D$30="LogNorm",_xlfn.LOGNORM.INV(U1159,'Input Parameters'!$H$30,'Input Parameters'!$I$30)))</f>
        <v>1.0070202584973948</v>
      </c>
      <c r="W1159" s="2">
        <f ca="1">N1159+(P1159-N1159)*(1-ERF((T1159-R1159)/(2*SQRT(L1159*'Input Parameters'!$E$31))))</f>
        <v>0.66495787181714672</v>
      </c>
      <c r="X1159">
        <f t="shared" ca="1" si="137"/>
        <v>1</v>
      </c>
      <c r="Y1159" s="7"/>
    </row>
    <row r="1160" spans="1:25" ht="15" customHeight="1" x14ac:dyDescent="0.3">
      <c r="A1160" s="130">
        <v>1153</v>
      </c>
      <c r="B1160" s="10">
        <f t="shared" ca="1" si="138"/>
        <v>0.98566381787586443</v>
      </c>
      <c r="C1160" s="57">
        <f ca="1">_xlfn.NORM.INV(B1160,'Input Parameters'!$E$19,'Input Parameters'!$F$19)</f>
        <v>752.1827961671238</v>
      </c>
      <c r="D1160" s="10">
        <f t="shared" ca="1" si="139"/>
        <v>0.60097174602632375</v>
      </c>
      <c r="E1160" s="59">
        <f ca="1">IF(_xlfn.NORM.INV(D1160,'Input Parameters'!$E$20,'Input Parameters'!$F$20)&lt;3500,3500,IF(_xlfn.NORM.INV(D1160,'Input Parameters'!$E$20,'Input Parameters'!$F$20)&gt;5500,5500,_xlfn.NORM.INV(D1160,'Input Parameters'!$E$20,'Input Parameters'!$F$20)))</f>
        <v>4979.1042065883048</v>
      </c>
      <c r="F1160" s="10">
        <f t="shared" ca="1" si="140"/>
        <v>0.4036124643665624</v>
      </c>
      <c r="G1160" s="61">
        <f ca="1">_xlfn.NORM.INV(F1160,'Input Parameters'!$E$21,'Input Parameters'!$F$21)</f>
        <v>282.93210021205414</v>
      </c>
      <c r="H1160" s="54">
        <f ca="1">EXP(E1160*(1/'Input Parameters'!$E$22-1/G1160))</f>
        <v>0.54623805495897548</v>
      </c>
      <c r="I1160" s="10">
        <f t="shared" ca="1" si="141"/>
        <v>0.612311914935457</v>
      </c>
      <c r="J1160" s="29">
        <f ca="1">_xlfn.BETA.INV(I1160,'Input Parameters'!$L$24,'Input Parameters'!$M$24,'Input Parameters'!$J$24,'Input Parameters'!$K$24)</f>
        <v>0.65238653027666449</v>
      </c>
      <c r="K1160" s="156">
        <f ca="1">('Input Parameters'!$E$25/'Input Parameters'!$E$31)^$J1160</f>
        <v>9.2797013851263922E-3</v>
      </c>
      <c r="L1160" s="66">
        <f ca="1">$H1160*$C1160*'Input Parameters'!$E$23*K1160</f>
        <v>3.812758958729757</v>
      </c>
      <c r="M1160" s="23">
        <f t="shared" ca="1" si="142"/>
        <v>0.93647689380374854</v>
      </c>
      <c r="N1160" s="15">
        <f ca="1">_xlfn.NORM.INV(M1160,'Input Parameters'!$E$26,'Input Parameters'!$F$26)</f>
        <v>6.6042935386285251E-2</v>
      </c>
      <c r="O1160" s="8">
        <f t="shared" ca="1" si="143"/>
        <v>0.91419212383168857</v>
      </c>
      <c r="P1160" s="29">
        <f ca="1">_xlfn.LOGNORM.INV(O1160,'Input Parameters'!$H$27,'Input Parameters'!$I$27)</f>
        <v>2.6064812891690736</v>
      </c>
      <c r="Q1160" s="10"/>
      <c r="R1160" s="15">
        <f>'Input Parameters'!$E$28</f>
        <v>12.7</v>
      </c>
      <c r="S1160" s="10">
        <f t="shared" ca="1" si="144"/>
        <v>0.47712796825597881</v>
      </c>
      <c r="T1160" s="25">
        <f ca="1">_xlfn.LOGNORM.INV(S1160,'Input Parameters'!$H$29,'Input Parameters'!$I$29)</f>
        <v>57.857998762204737</v>
      </c>
      <c r="U1160" s="10">
        <f t="shared" ca="1" si="145"/>
        <v>0.56401789830838489</v>
      </c>
      <c r="V1160" s="29">
        <f ca="1">IF('Input Parameters'!$D$30="Beta",_xlfn.BETA.INV(U1160,'Input Parameters'!$L$30,'Input Parameters'!$M$30,'Input Parameters'!$J$30,'Input Parameters'!$K$30),IF('Input Parameters'!$D$30="LogNorm",_xlfn.LOGNORM.INV(U1160,'Input Parameters'!$H$30,'Input Parameters'!$I$30)))</f>
        <v>1.064772461942268</v>
      </c>
      <c r="W1160" s="2">
        <f ca="1">N1160+(P1160-N1160)*(1-ERF((T1160-R1160)/(2*SQRT(L1160*'Input Parameters'!$E$31))))</f>
        <v>0.32512735591286424</v>
      </c>
      <c r="X1160">
        <f t="shared" ca="1" si="137"/>
        <v>1</v>
      </c>
      <c r="Y1160" s="7"/>
    </row>
    <row r="1161" spans="1:25" ht="15" customHeight="1" x14ac:dyDescent="0.3">
      <c r="A1161" s="130">
        <v>1154</v>
      </c>
      <c r="B1161" s="10">
        <f t="shared" ca="1" si="138"/>
        <v>0.54808376779606194</v>
      </c>
      <c r="C1161" s="57">
        <f ca="1">_xlfn.NORM.INV(B1161,'Input Parameters'!$E$19,'Input Parameters'!$F$19)</f>
        <v>577.5094120465543</v>
      </c>
      <c r="D1161" s="10">
        <f t="shared" ca="1" si="139"/>
        <v>0.86969263331031743</v>
      </c>
      <c r="E1161" s="59">
        <f ca="1">IF(_xlfn.NORM.INV(D1161,'Input Parameters'!$E$20,'Input Parameters'!$F$20)&lt;3500,3500,IF(_xlfn.NORM.INV(D1161,'Input Parameters'!$E$20,'Input Parameters'!$F$20)&gt;5500,5500,_xlfn.NORM.INV(D1161,'Input Parameters'!$E$20,'Input Parameters'!$F$20)))</f>
        <v>5500</v>
      </c>
      <c r="F1161" s="10">
        <f t="shared" ca="1" si="140"/>
        <v>0.8079561981132164</v>
      </c>
      <c r="G1161" s="61">
        <f ca="1">_xlfn.NORM.INV(F1161,'Input Parameters'!$E$21,'Input Parameters'!$F$21)</f>
        <v>291.69126116913293</v>
      </c>
      <c r="H1161" s="54">
        <f ca="1">EXP(E1161*(1/'Input Parameters'!$E$22-1/G1161))</f>
        <v>0.91922732741865798</v>
      </c>
      <c r="I1161" s="10">
        <f t="shared" ca="1" si="141"/>
        <v>0.82823918301789856</v>
      </c>
      <c r="J1161" s="29">
        <f ca="1">_xlfn.BETA.INV(I1161,'Input Parameters'!$L$24,'Input Parameters'!$M$24,'Input Parameters'!$J$24,'Input Parameters'!$K$24)</f>
        <v>0.74928115877984935</v>
      </c>
      <c r="K1161" s="156">
        <f ca="1">('Input Parameters'!$E$25/'Input Parameters'!$E$31)^$J1161</f>
        <v>4.6308995012181633E-3</v>
      </c>
      <c r="L1161" s="66">
        <f ca="1">$H1161*$C1161*'Input Parameters'!$E$23*K1161</f>
        <v>2.4583705780228593</v>
      </c>
      <c r="M1161" s="23">
        <f t="shared" ca="1" si="142"/>
        <v>0.68606704774573324</v>
      </c>
      <c r="N1161" s="15">
        <f ca="1">_xlfn.NORM.INV(M1161,'Input Parameters'!$E$26,'Input Parameters'!$F$26)</f>
        <v>4.4179388564788855E-2</v>
      </c>
      <c r="O1161" s="8">
        <f t="shared" ca="1" si="143"/>
        <v>0.47561742397210149</v>
      </c>
      <c r="P1161" s="29">
        <f ca="1">_xlfn.LOGNORM.INV(O1161,'Input Parameters'!$H$27,'Input Parameters'!$I$27)</f>
        <v>1.3856311547129498</v>
      </c>
      <c r="Q1161" s="10"/>
      <c r="R1161" s="15">
        <f>'Input Parameters'!$E$28</f>
        <v>12.7</v>
      </c>
      <c r="S1161" s="10">
        <f t="shared" ca="1" si="144"/>
        <v>0.52963160243169594</v>
      </c>
      <c r="T1161" s="25">
        <f ca="1">_xlfn.LOGNORM.INV(S1161,'Input Parameters'!$H$29,'Input Parameters'!$I$29)</f>
        <v>58.719911655051931</v>
      </c>
      <c r="U1161" s="10">
        <f t="shared" ca="1" si="145"/>
        <v>0.56054263359756895</v>
      </c>
      <c r="V1161" s="29">
        <f ca="1">IF('Input Parameters'!$D$30="Beta",_xlfn.BETA.INV(U1161,'Input Parameters'!$L$30,'Input Parameters'!$M$30,'Input Parameters'!$J$30,'Input Parameters'!$K$30),IF('Input Parameters'!$D$30="LogNorm",_xlfn.LOGNORM.INV(U1161,'Input Parameters'!$H$30,'Input Parameters'!$I$30)))</f>
        <v>1.0610759349156196</v>
      </c>
      <c r="W1161" s="2">
        <f ca="1">N1161+(P1161-N1161)*(1-ERF((T1161-R1161)/(2*SQRT(L1161*'Input Parameters'!$E$31))))</f>
        <v>9.5083639557301147E-2</v>
      </c>
      <c r="X1161">
        <f t="shared" ref="X1161:X1224" ca="1" si="146">IFERROR(IF(W1161&gt;V1161,0,1),0)</f>
        <v>1</v>
      </c>
      <c r="Y1161" s="7"/>
    </row>
    <row r="1162" spans="1:25" ht="15" customHeight="1" x14ac:dyDescent="0.3">
      <c r="A1162" s="130">
        <v>1155</v>
      </c>
      <c r="B1162" s="10">
        <f t="shared" ca="1" si="138"/>
        <v>0.46313445793747077</v>
      </c>
      <c r="C1162" s="57">
        <f ca="1">_xlfn.NORM.INV(B1162,'Input Parameters'!$E$19,'Input Parameters'!$F$19)</f>
        <v>559.48035976078506</v>
      </c>
      <c r="D1162" s="10">
        <f t="shared" ca="1" si="139"/>
        <v>0.58283185268237725</v>
      </c>
      <c r="E1162" s="59">
        <f ca="1">IF(_xlfn.NORM.INV(D1162,'Input Parameters'!$E$20,'Input Parameters'!$F$20)&lt;3500,3500,IF(_xlfn.NORM.INV(D1162,'Input Parameters'!$E$20,'Input Parameters'!$F$20)&gt;5500,5500,_xlfn.NORM.INV(D1162,'Input Parameters'!$E$20,'Input Parameters'!$F$20)))</f>
        <v>4946.400380752224</v>
      </c>
      <c r="F1162" s="10">
        <f t="shared" ca="1" si="140"/>
        <v>0.67716577943998091</v>
      </c>
      <c r="G1162" s="61">
        <f ca="1">_xlfn.NORM.INV(F1162,'Input Parameters'!$E$21,'Input Parameters'!$F$21)</f>
        <v>288.46393320132648</v>
      </c>
      <c r="H1162" s="54">
        <f ca="1">EXP(E1162*(1/'Input Parameters'!$E$22-1/G1162))</f>
        <v>0.76684820537544029</v>
      </c>
      <c r="I1162" s="10">
        <f t="shared" ca="1" si="141"/>
        <v>0.71053498693792871</v>
      </c>
      <c r="J1162" s="29">
        <f ca="1">_xlfn.BETA.INV(I1162,'Input Parameters'!$L$24,'Input Parameters'!$M$24,'Input Parameters'!$J$24,'Input Parameters'!$K$24)</f>
        <v>0.69341746749772659</v>
      </c>
      <c r="K1162" s="156">
        <f ca="1">('Input Parameters'!$E$25/'Input Parameters'!$E$31)^$J1162</f>
        <v>6.9136103382037867E-3</v>
      </c>
      <c r="L1162" s="66">
        <f ca="1">$H1162*$C1162*'Input Parameters'!$E$23*K1162</f>
        <v>2.9661912497955054</v>
      </c>
      <c r="M1162" s="23">
        <f t="shared" ca="1" si="142"/>
        <v>0.61491177973047417</v>
      </c>
      <c r="N1162" s="15">
        <f ca="1">_xlfn.NORM.INV(M1162,'Input Parameters'!$E$26,'Input Parameters'!$F$26)</f>
        <v>4.0135026352469905E-2</v>
      </c>
      <c r="O1162" s="8">
        <f t="shared" ca="1" si="143"/>
        <v>0.74837374460032524</v>
      </c>
      <c r="P1162" s="29">
        <f ca="1">_xlfn.LOGNORM.INV(O1162,'Input Parameters'!$H$27,'Input Parameters'!$I$27)</f>
        <v>1.914302544134747</v>
      </c>
      <c r="Q1162" s="10"/>
      <c r="R1162" s="15">
        <f>'Input Parameters'!$E$28</f>
        <v>12.7</v>
      </c>
      <c r="S1162" s="10">
        <f t="shared" ca="1" si="144"/>
        <v>0.3035494907586892</v>
      </c>
      <c r="T1162" s="25">
        <f ca="1">_xlfn.LOGNORM.INV(S1162,'Input Parameters'!$H$29,'Input Parameters'!$I$29)</f>
        <v>54.965132770013788</v>
      </c>
      <c r="U1162" s="10">
        <f t="shared" ca="1" si="145"/>
        <v>0.21490134690771723</v>
      </c>
      <c r="V1162" s="29">
        <f ca="1">IF('Input Parameters'!$D$30="Beta",_xlfn.BETA.INV(U1162,'Input Parameters'!$L$30,'Input Parameters'!$M$30,'Input Parameters'!$J$30,'Input Parameters'!$K$30),IF('Input Parameters'!$D$30="LogNorm",_xlfn.LOGNORM.INV(U1162,'Input Parameters'!$H$30,'Input Parameters'!$I$30)))</f>
        <v>0.73187854566782951</v>
      </c>
      <c r="W1162" s="2">
        <f ca="1">N1162+(P1162-N1162)*(1-ERF((T1162-R1162)/(2*SQRT(L1162*'Input Parameters'!$E$31))))</f>
        <v>0.19511474351682118</v>
      </c>
      <c r="X1162">
        <f t="shared" ca="1" si="146"/>
        <v>1</v>
      </c>
      <c r="Y1162" s="7"/>
    </row>
    <row r="1163" spans="1:25" ht="15" customHeight="1" x14ac:dyDescent="0.3">
      <c r="A1163" s="130">
        <v>1156</v>
      </c>
      <c r="B1163" s="10">
        <f t="shared" ca="1" si="138"/>
        <v>0.41808712387421365</v>
      </c>
      <c r="C1163" s="57">
        <f ca="1">_xlfn.NORM.INV(B1163,'Input Parameters'!$E$19,'Input Parameters'!$F$19)</f>
        <v>549.82628628080636</v>
      </c>
      <c r="D1163" s="10">
        <f t="shared" ca="1" si="139"/>
        <v>0.81778705629984028</v>
      </c>
      <c r="E1163" s="59">
        <f ca="1">IF(_xlfn.NORM.INV(D1163,'Input Parameters'!$E$20,'Input Parameters'!$F$20)&lt;3500,3500,IF(_xlfn.NORM.INV(D1163,'Input Parameters'!$E$20,'Input Parameters'!$F$20)&gt;5500,5500,_xlfn.NORM.INV(D1163,'Input Parameters'!$E$20,'Input Parameters'!$F$20)))</f>
        <v>5434.8747305007746</v>
      </c>
      <c r="F1163" s="10">
        <f t="shared" ca="1" si="140"/>
        <v>0.97058596181979906</v>
      </c>
      <c r="G1163" s="61">
        <f ca="1">_xlfn.NORM.INV(F1163,'Input Parameters'!$E$21,'Input Parameters'!$F$21)</f>
        <v>299.70128132091673</v>
      </c>
      <c r="H1163" s="54">
        <f ca="1">EXP(E1163*(1/'Input Parameters'!$E$22-1/G1163))</f>
        <v>1.5139990975054387</v>
      </c>
      <c r="I1163" s="10">
        <f t="shared" ca="1" si="141"/>
        <v>0.96657990313455688</v>
      </c>
      <c r="J1163" s="29">
        <f ca="1">_xlfn.BETA.INV(I1163,'Input Parameters'!$L$24,'Input Parameters'!$M$24,'Input Parameters'!$J$24,'Input Parameters'!$K$24)</f>
        <v>0.85408097212097067</v>
      </c>
      <c r="K1163" s="156">
        <f ca="1">('Input Parameters'!$E$25/'Input Parameters'!$E$31)^$J1163</f>
        <v>2.1835776669073101E-3</v>
      </c>
      <c r="L1163" s="66">
        <f ca="1">$H1163*$C1163*'Input Parameters'!$E$23*K1163</f>
        <v>1.8176897531691492</v>
      </c>
      <c r="M1163" s="23">
        <f t="shared" ca="1" si="142"/>
        <v>0.1140907441846446</v>
      </c>
      <c r="N1163" s="15">
        <f ca="1">_xlfn.NORM.INV(M1163,'Input Parameters'!$E$26,'Input Parameters'!$F$26)</f>
        <v>8.6938133486629439E-3</v>
      </c>
      <c r="O1163" s="8">
        <f t="shared" ca="1" si="143"/>
        <v>0.79357670967394311</v>
      </c>
      <c r="P1163" s="29">
        <f ca="1">_xlfn.LOGNORM.INV(O1163,'Input Parameters'!$H$27,'Input Parameters'!$I$27)</f>
        <v>2.0452086417300075</v>
      </c>
      <c r="Q1163" s="10"/>
      <c r="R1163" s="15">
        <f>'Input Parameters'!$E$28</f>
        <v>12.7</v>
      </c>
      <c r="S1163" s="10">
        <f t="shared" ca="1" si="144"/>
        <v>0.81089407837110017</v>
      </c>
      <c r="T1163" s="25">
        <f ca="1">_xlfn.LOGNORM.INV(S1163,'Input Parameters'!$H$29,'Input Parameters'!$I$29)</f>
        <v>64.287600265037668</v>
      </c>
      <c r="U1163" s="10">
        <f t="shared" ca="1" si="145"/>
        <v>0.2371860211043445</v>
      </c>
      <c r="V1163" s="29">
        <f ca="1">IF('Input Parameters'!$D$30="Beta",_xlfn.BETA.INV(U1163,'Input Parameters'!$L$30,'Input Parameters'!$M$30,'Input Parameters'!$J$30,'Input Parameters'!$K$30),IF('Input Parameters'!$D$30="LogNorm",_xlfn.LOGNORM.INV(U1163,'Input Parameters'!$H$30,'Input Parameters'!$I$30)))</f>
        <v>0.75359389864776616</v>
      </c>
      <c r="W1163" s="2">
        <f ca="1">N1163+(P1163-N1163)*(1-ERF((T1163-R1163)/(2*SQRT(L1163*'Input Parameters'!$E$31))))</f>
        <v>2.2577212662074977E-2</v>
      </c>
      <c r="X1163">
        <f t="shared" ca="1" si="146"/>
        <v>1</v>
      </c>
      <c r="Y1163" s="7"/>
    </row>
    <row r="1164" spans="1:25" ht="15" customHeight="1" x14ac:dyDescent="0.3">
      <c r="A1164" s="130">
        <v>1157</v>
      </c>
      <c r="B1164" s="10">
        <f t="shared" ca="1" si="138"/>
        <v>0.73967973029973799</v>
      </c>
      <c r="C1164" s="57">
        <f ca="1">_xlfn.NORM.INV(B1164,'Input Parameters'!$E$19,'Input Parameters'!$F$19)</f>
        <v>621.5792801481673</v>
      </c>
      <c r="D1164" s="10">
        <f t="shared" ca="1" si="139"/>
        <v>0.8552261226798179</v>
      </c>
      <c r="E1164" s="59">
        <f ca="1">IF(_xlfn.NORM.INV(D1164,'Input Parameters'!$E$20,'Input Parameters'!$F$20)&lt;3500,3500,IF(_xlfn.NORM.INV(D1164,'Input Parameters'!$E$20,'Input Parameters'!$F$20)&gt;5500,5500,_xlfn.NORM.INV(D1164,'Input Parameters'!$E$20,'Input Parameters'!$F$20)))</f>
        <v>5500</v>
      </c>
      <c r="F1164" s="10">
        <f t="shared" ca="1" si="140"/>
        <v>0.61263875192967376</v>
      </c>
      <c r="G1164" s="61">
        <f ca="1">_xlfn.NORM.INV(F1164,'Input Parameters'!$E$21,'Input Parameters'!$F$21)</f>
        <v>287.09955711945923</v>
      </c>
      <c r="H1164" s="54">
        <f ca="1">EXP(E1164*(1/'Input Parameters'!$E$22-1/G1164))</f>
        <v>0.67991559306640892</v>
      </c>
      <c r="I1164" s="10">
        <f t="shared" ca="1" si="141"/>
        <v>0.98687415457924643</v>
      </c>
      <c r="J1164" s="29">
        <f ca="1">_xlfn.BETA.INV(I1164,'Input Parameters'!$L$24,'Input Parameters'!$M$24,'Input Parameters'!$J$24,'Input Parameters'!$K$24)</f>
        <v>0.88971415707488199</v>
      </c>
      <c r="K1164" s="156">
        <f ca="1">('Input Parameters'!$E$25/'Input Parameters'!$E$31)^$J1164</f>
        <v>1.6910477551846297E-3</v>
      </c>
      <c r="L1164" s="66">
        <f ca="1">$H1164*$C1164*'Input Parameters'!$E$23*K1164</f>
        <v>0.71467304569057766</v>
      </c>
      <c r="M1164" s="23">
        <f t="shared" ca="1" si="142"/>
        <v>0.73354132497435531</v>
      </c>
      <c r="N1164" s="15">
        <f ca="1">_xlfn.NORM.INV(M1164,'Input Parameters'!$E$26,'Input Parameters'!$F$26)</f>
        <v>4.7094735600083919E-2</v>
      </c>
      <c r="O1164" s="8">
        <f t="shared" ca="1" si="143"/>
        <v>0.28892862681856413</v>
      </c>
      <c r="P1164" s="29">
        <f ca="1">_xlfn.LOGNORM.INV(O1164,'Input Parameters'!$H$27,'Input Parameters'!$I$27)</f>
        <v>1.1129370785203647</v>
      </c>
      <c r="Q1164" s="10"/>
      <c r="R1164" s="15">
        <f>'Input Parameters'!$E$28</f>
        <v>12.7</v>
      </c>
      <c r="S1164" s="10">
        <f t="shared" ca="1" si="144"/>
        <v>0.29076721798775751</v>
      </c>
      <c r="T1164" s="25">
        <f ca="1">_xlfn.LOGNORM.INV(S1164,'Input Parameters'!$H$29,'Input Parameters'!$I$29)</f>
        <v>54.737730484413305</v>
      </c>
      <c r="U1164" s="10">
        <f t="shared" ca="1" si="145"/>
        <v>0.29264827901133617</v>
      </c>
      <c r="V1164" s="29">
        <f ca="1">IF('Input Parameters'!$D$30="Beta",_xlfn.BETA.INV(U1164,'Input Parameters'!$L$30,'Input Parameters'!$M$30,'Input Parameters'!$J$30,'Input Parameters'!$K$30),IF('Input Parameters'!$D$30="LogNorm",_xlfn.LOGNORM.INV(U1164,'Input Parameters'!$H$30,'Input Parameters'!$I$30)))</f>
        <v>0.80575651816477634</v>
      </c>
      <c r="W1164" s="2">
        <f ca="1">N1164+(P1164-N1164)*(1-ERF((T1164-R1164)/(2*SQRT(L1164*'Input Parameters'!$E$31))))</f>
        <v>4.7561373347952234E-2</v>
      </c>
      <c r="X1164">
        <f t="shared" ca="1" si="146"/>
        <v>1</v>
      </c>
      <c r="Y1164" s="7"/>
    </row>
    <row r="1165" spans="1:25" ht="15" customHeight="1" x14ac:dyDescent="0.3">
      <c r="A1165" s="130">
        <v>1158</v>
      </c>
      <c r="B1165" s="10">
        <f t="shared" ca="1" si="138"/>
        <v>0.75356307613102724</v>
      </c>
      <c r="C1165" s="57">
        <f ca="1">_xlfn.NORM.INV(B1165,'Input Parameters'!$E$19,'Input Parameters'!$F$19)</f>
        <v>625.24546278861953</v>
      </c>
      <c r="D1165" s="10">
        <f t="shared" ca="1" si="139"/>
        <v>0.80254872758370721</v>
      </c>
      <c r="E1165" s="59">
        <f ca="1">IF(_xlfn.NORM.INV(D1165,'Input Parameters'!$E$20,'Input Parameters'!$F$20)&lt;3500,3500,IF(_xlfn.NORM.INV(D1165,'Input Parameters'!$E$20,'Input Parameters'!$F$20)&gt;5500,5500,_xlfn.NORM.INV(D1165,'Input Parameters'!$E$20,'Input Parameters'!$F$20)))</f>
        <v>5395.5321774869744</v>
      </c>
      <c r="F1165" s="10">
        <f t="shared" ca="1" si="140"/>
        <v>0.34109597952095105</v>
      </c>
      <c r="G1165" s="61">
        <f ca="1">_xlfn.NORM.INV(F1165,'Input Parameters'!$E$21,'Input Parameters'!$F$21)</f>
        <v>281.63153559832898</v>
      </c>
      <c r="H1165" s="54">
        <f ca="1">EXP(E1165*(1/'Input Parameters'!$E$22-1/G1165))</f>
        <v>0.47552326869498501</v>
      </c>
      <c r="I1165" s="10">
        <f t="shared" ca="1" si="141"/>
        <v>0.45420658798651004</v>
      </c>
      <c r="J1165" s="29">
        <f ca="1">_xlfn.BETA.INV(I1165,'Input Parameters'!$L$24,'Input Parameters'!$M$24,'Input Parameters'!$J$24,'Input Parameters'!$K$24)</f>
        <v>0.58853291838482424</v>
      </c>
      <c r="K1165" s="156">
        <f ca="1">('Input Parameters'!$E$25/'Input Parameters'!$E$31)^$J1165</f>
        <v>1.4671198708419779E-2</v>
      </c>
      <c r="L1165" s="66">
        <f ca="1">$H1165*$C1165*'Input Parameters'!$E$23*K1165</f>
        <v>4.3620226986910549</v>
      </c>
      <c r="M1165" s="23">
        <f t="shared" ca="1" si="142"/>
        <v>0.34120492626131038</v>
      </c>
      <c r="N1165" s="15">
        <f ca="1">_xlfn.NORM.INV(M1165,'Input Parameters'!$E$26,'Input Parameters'!$F$26)</f>
        <v>2.5407285305480764E-2</v>
      </c>
      <c r="O1165" s="8">
        <f t="shared" ca="1" si="143"/>
        <v>0.95415015716913798</v>
      </c>
      <c r="P1165" s="29">
        <f ca="1">_xlfn.LOGNORM.INV(O1165,'Input Parameters'!$H$27,'Input Parameters'!$I$27)</f>
        <v>3.0021767668933359</v>
      </c>
      <c r="Q1165" s="10"/>
      <c r="R1165" s="15">
        <f>'Input Parameters'!$E$28</f>
        <v>12.7</v>
      </c>
      <c r="S1165" s="10">
        <f t="shared" ca="1" si="144"/>
        <v>4.2496729676890554E-2</v>
      </c>
      <c r="T1165" s="25">
        <f ca="1">_xlfn.LOGNORM.INV(S1165,'Input Parameters'!$H$29,'Input Parameters'!$I$29)</f>
        <v>47.992769686525776</v>
      </c>
      <c r="U1165" s="10">
        <f t="shared" ca="1" si="145"/>
        <v>0.9486219715222789</v>
      </c>
      <c r="V1165" s="29">
        <f ca="1">IF('Input Parameters'!$D$30="Beta",_xlfn.BETA.INV(U1165,'Input Parameters'!$L$30,'Input Parameters'!$M$30,'Input Parameters'!$J$30,'Input Parameters'!$K$30),IF('Input Parameters'!$D$30="LogNorm",_xlfn.LOGNORM.INV(U1165,'Input Parameters'!$H$30,'Input Parameters'!$I$30)))</f>
        <v>1.9014859178066521</v>
      </c>
      <c r="W1165" s="2">
        <f ca="1">N1165+(P1165-N1165)*(1-ERF((T1165-R1165)/(2*SQRT(L1165*'Input Parameters'!$E$31))))</f>
        <v>0.71640847394365792</v>
      </c>
      <c r="X1165">
        <f t="shared" ca="1" si="146"/>
        <v>1</v>
      </c>
      <c r="Y1165" s="7"/>
    </row>
    <row r="1166" spans="1:25" ht="15" customHeight="1" x14ac:dyDescent="0.3">
      <c r="A1166" s="130">
        <v>1159</v>
      </c>
      <c r="B1166" s="10">
        <f t="shared" ca="1" si="138"/>
        <v>0.47471021180552397</v>
      </c>
      <c r="C1166" s="57">
        <f ca="1">_xlfn.NORM.INV(B1166,'Input Parameters'!$E$19,'Input Parameters'!$F$19)</f>
        <v>561.9397749953655</v>
      </c>
      <c r="D1166" s="10">
        <f t="shared" ca="1" si="139"/>
        <v>0.76893856922416581</v>
      </c>
      <c r="E1166" s="59">
        <f ca="1">IF(_xlfn.NORM.INV(D1166,'Input Parameters'!$E$20,'Input Parameters'!$F$20)&lt;3500,3500,IF(_xlfn.NORM.INV(D1166,'Input Parameters'!$E$20,'Input Parameters'!$F$20)&gt;5500,5500,_xlfn.NORM.INV(D1166,'Input Parameters'!$E$20,'Input Parameters'!$F$20)))</f>
        <v>5314.7490272572404</v>
      </c>
      <c r="F1166" s="10">
        <f t="shared" ca="1" si="140"/>
        <v>0.83855865976245769</v>
      </c>
      <c r="G1166" s="61">
        <f ca="1">_xlfn.NORM.INV(F1166,'Input Parameters'!$E$21,'Input Parameters'!$F$21)</f>
        <v>292.62001390727897</v>
      </c>
      <c r="H1166" s="54">
        <f ca="1">EXP(E1166*(1/'Input Parameters'!$E$22-1/G1166))</f>
        <v>0.97672048096826858</v>
      </c>
      <c r="I1166" s="10">
        <f t="shared" ca="1" si="141"/>
        <v>2.1702868860436819E-2</v>
      </c>
      <c r="J1166" s="29">
        <f ca="1">_xlfn.BETA.INV(I1166,'Input Parameters'!$L$24,'Input Parameters'!$M$24,'Input Parameters'!$J$24,'Input Parameters'!$K$24)</f>
        <v>0.28616202536620616</v>
      </c>
      <c r="K1166" s="156">
        <f ca="1">('Input Parameters'!$E$25/'Input Parameters'!$E$31)^$J1166</f>
        <v>0.12837534202652034</v>
      </c>
      <c r="L1166" s="66">
        <f ca="1">$H1166*$C1166*'Input Parameters'!$E$23*K1166</f>
        <v>70.459844682272802</v>
      </c>
      <c r="M1166" s="23">
        <f t="shared" ca="1" si="142"/>
        <v>0.54883750274492116</v>
      </c>
      <c r="N1166" s="15">
        <f ca="1">_xlfn.NORM.INV(M1166,'Input Parameters'!$E$26,'Input Parameters'!$F$26)</f>
        <v>3.657722160201872E-2</v>
      </c>
      <c r="O1166" s="8">
        <f t="shared" ca="1" si="143"/>
        <v>0.4188368888112054</v>
      </c>
      <c r="P1166" s="29">
        <f ca="1">_xlfn.LOGNORM.INV(O1166,'Input Parameters'!$H$27,'Input Parameters'!$I$27)</f>
        <v>1.3002742600750417</v>
      </c>
      <c r="Q1166" s="10"/>
      <c r="R1166" s="15">
        <f>'Input Parameters'!$E$28</f>
        <v>12.7</v>
      </c>
      <c r="S1166" s="10">
        <f t="shared" ca="1" si="144"/>
        <v>0.17622629658540523</v>
      </c>
      <c r="T1166" s="25">
        <f ca="1">_xlfn.LOGNORM.INV(S1166,'Input Parameters'!$H$29,'Input Parameters'!$I$29)</f>
        <v>52.459193976226906</v>
      </c>
      <c r="U1166" s="10">
        <f t="shared" ca="1" si="145"/>
        <v>0.30313889148335416</v>
      </c>
      <c r="V1166" s="29">
        <f ca="1">IF('Input Parameters'!$D$30="Beta",_xlfn.BETA.INV(U1166,'Input Parameters'!$L$30,'Input Parameters'!$M$30,'Input Parameters'!$J$30,'Input Parameters'!$K$30),IF('Input Parameters'!$D$30="LogNorm",_xlfn.LOGNORM.INV(U1166,'Input Parameters'!$H$30,'Input Parameters'!$I$30)))</f>
        <v>0.8154325397629284</v>
      </c>
      <c r="W1166" s="2">
        <f ca="1">N1166+(P1166-N1166)*(1-ERF((T1166-R1166)/(2*SQRT(L1166*'Input Parameters'!$E$31))))</f>
        <v>0.96878029095231677</v>
      </c>
      <c r="X1166">
        <f t="shared" ca="1" si="146"/>
        <v>0</v>
      </c>
      <c r="Y1166" s="7"/>
    </row>
    <row r="1167" spans="1:25" ht="15" customHeight="1" x14ac:dyDescent="0.3">
      <c r="A1167" s="130">
        <v>1160</v>
      </c>
      <c r="B1167" s="10">
        <f t="shared" ca="1" si="138"/>
        <v>0.51348645932657233</v>
      </c>
      <c r="C1167" s="57">
        <f ca="1">_xlfn.NORM.INV(B1167,'Input Parameters'!$E$19,'Input Parameters'!$F$19)</f>
        <v>570.15711245871603</v>
      </c>
      <c r="D1167" s="10">
        <f t="shared" ca="1" si="139"/>
        <v>8.1151956077399889E-3</v>
      </c>
      <c r="E1167" s="59">
        <f ca="1">IF(_xlfn.NORM.INV(D1167,'Input Parameters'!$E$20,'Input Parameters'!$F$20)&lt;3500,3500,IF(_xlfn.NORM.INV(D1167,'Input Parameters'!$E$20,'Input Parameters'!$F$20)&gt;5500,5500,_xlfn.NORM.INV(D1167,'Input Parameters'!$E$20,'Input Parameters'!$F$20)))</f>
        <v>3500</v>
      </c>
      <c r="F1167" s="10">
        <f t="shared" ca="1" si="140"/>
        <v>8.648065568235408E-2</v>
      </c>
      <c r="G1167" s="61">
        <f ca="1">_xlfn.NORM.INV(F1167,'Input Parameters'!$E$21,'Input Parameters'!$F$21)</f>
        <v>274.13878493539511</v>
      </c>
      <c r="H1167" s="54">
        <f ca="1">EXP(E1167*(1/'Input Parameters'!$E$22-1/G1167))</f>
        <v>0.43961174566821476</v>
      </c>
      <c r="I1167" s="10">
        <f t="shared" ca="1" si="141"/>
        <v>0.47285157435946645</v>
      </c>
      <c r="J1167" s="29">
        <f ca="1">_xlfn.BETA.INV(I1167,'Input Parameters'!$L$24,'Input Parameters'!$M$24,'Input Parameters'!$J$24,'Input Parameters'!$K$24)</f>
        <v>0.59615630383160256</v>
      </c>
      <c r="K1167" s="156">
        <f ca="1">('Input Parameters'!$E$25/'Input Parameters'!$E$31)^$J1167</f>
        <v>1.3890422599394655E-2</v>
      </c>
      <c r="L1167" s="66">
        <f ca="1">$H1167*$C1167*'Input Parameters'!$E$23*K1167</f>
        <v>3.4816033587904358</v>
      </c>
      <c r="M1167" s="23">
        <f t="shared" ca="1" si="142"/>
        <v>0.75556066192505533</v>
      </c>
      <c r="N1167" s="15">
        <f ca="1">_xlfn.NORM.INV(M1167,'Input Parameters'!$E$26,'Input Parameters'!$F$26)</f>
        <v>4.8533961400649542E-2</v>
      </c>
      <c r="O1167" s="8">
        <f t="shared" ca="1" si="143"/>
        <v>0.30901947568585009</v>
      </c>
      <c r="P1167" s="29">
        <f ca="1">_xlfn.LOGNORM.INV(O1167,'Input Parameters'!$H$27,'Input Parameters'!$I$27)</f>
        <v>1.1418066902714583</v>
      </c>
      <c r="Q1167" s="10"/>
      <c r="R1167" s="15">
        <f>'Input Parameters'!$E$28</f>
        <v>12.7</v>
      </c>
      <c r="S1167" s="10">
        <f t="shared" ca="1" si="144"/>
        <v>0.28789564711023252</v>
      </c>
      <c r="T1167" s="25">
        <f ca="1">_xlfn.LOGNORM.INV(S1167,'Input Parameters'!$H$29,'Input Parameters'!$I$29)</f>
        <v>54.686143710187736</v>
      </c>
      <c r="U1167" s="10">
        <f t="shared" ca="1" si="145"/>
        <v>0.46941982577340158</v>
      </c>
      <c r="V1167" s="29">
        <f ca="1">IF('Input Parameters'!$D$30="Beta",_xlfn.BETA.INV(U1167,'Input Parameters'!$L$30,'Input Parameters'!$M$30,'Input Parameters'!$J$30,'Input Parameters'!$K$30),IF('Input Parameters'!$D$30="LogNorm",_xlfn.LOGNORM.INV(U1167,'Input Parameters'!$H$30,'Input Parameters'!$I$30)))</f>
        <v>0.96942641157577092</v>
      </c>
      <c r="W1167" s="2">
        <f ca="1">N1167+(P1167-N1167)*(1-ERF((T1167-R1167)/(2*SQRT(L1167*'Input Parameters'!$E$31))))</f>
        <v>0.17052557859844331</v>
      </c>
      <c r="X1167">
        <f t="shared" ca="1" si="146"/>
        <v>1</v>
      </c>
      <c r="Y1167" s="7"/>
    </row>
    <row r="1168" spans="1:25" ht="15" customHeight="1" x14ac:dyDescent="0.3">
      <c r="A1168" s="130">
        <v>1161</v>
      </c>
      <c r="B1168" s="10">
        <f t="shared" ca="1" si="138"/>
        <v>0.9188721998797581</v>
      </c>
      <c r="C1168" s="57">
        <f ca="1">_xlfn.NORM.INV(B1168,'Input Parameters'!$E$19,'Input Parameters'!$F$19)</f>
        <v>685.39090579187484</v>
      </c>
      <c r="D1168" s="10">
        <f t="shared" ca="1" si="139"/>
        <v>0.65730400006983658</v>
      </c>
      <c r="E1168" s="59">
        <f ca="1">IF(_xlfn.NORM.INV(D1168,'Input Parameters'!$E$20,'Input Parameters'!$F$20)&lt;3500,3500,IF(_xlfn.NORM.INV(D1168,'Input Parameters'!$E$20,'Input Parameters'!$F$20)&gt;5500,5500,_xlfn.NORM.INV(D1168,'Input Parameters'!$E$20,'Input Parameters'!$F$20)))</f>
        <v>5083.5814344567953</v>
      </c>
      <c r="F1168" s="10">
        <f t="shared" ca="1" si="140"/>
        <v>0.19645444471264373</v>
      </c>
      <c r="G1168" s="61">
        <f ca="1">_xlfn.NORM.INV(F1168,'Input Parameters'!$E$21,'Input Parameters'!$F$21)</f>
        <v>278.13477775996296</v>
      </c>
      <c r="H1168" s="54">
        <f ca="1">EXP(E1168*(1/'Input Parameters'!$E$22-1/G1168))</f>
        <v>0.39562212148185971</v>
      </c>
      <c r="I1168" s="10">
        <f t="shared" ca="1" si="141"/>
        <v>0.46486650359253889</v>
      </c>
      <c r="J1168" s="29">
        <f ca="1">_xlfn.BETA.INV(I1168,'Input Parameters'!$L$24,'Input Parameters'!$M$24,'Input Parameters'!$J$24,'Input Parameters'!$K$24)</f>
        <v>0.5928990218012935</v>
      </c>
      <c r="K1168" s="156">
        <f ca="1">('Input Parameters'!$E$25/'Input Parameters'!$E$31)^$J1168</f>
        <v>1.4218811609658049E-2</v>
      </c>
      <c r="L1168" s="66">
        <f ca="1">$H1168*$C1168*'Input Parameters'!$E$23*K1168</f>
        <v>3.8555132966963281</v>
      </c>
      <c r="M1168" s="23">
        <f t="shared" ca="1" si="142"/>
        <v>5.5615400981093743E-2</v>
      </c>
      <c r="N1168" s="15">
        <f ca="1">_xlfn.NORM.INV(M1168,'Input Parameters'!$E$26,'Input Parameters'!$F$26)</f>
        <v>5.5360823849674723E-4</v>
      </c>
      <c r="O1168" s="8">
        <f t="shared" ca="1" si="143"/>
        <v>0.16759245233727238</v>
      </c>
      <c r="P1168" s="29">
        <f ca="1">_xlfn.LOGNORM.INV(O1168,'Input Parameters'!$H$27,'Input Parameters'!$I$27)</f>
        <v>0.92946173823400668</v>
      </c>
      <c r="Q1168" s="10"/>
      <c r="R1168" s="15">
        <f>'Input Parameters'!$E$28</f>
        <v>12.7</v>
      </c>
      <c r="S1168" s="10">
        <f t="shared" ca="1" si="144"/>
        <v>0.66855237501166331</v>
      </c>
      <c r="T1168" s="25">
        <f ca="1">_xlfn.LOGNORM.INV(S1168,'Input Parameters'!$H$29,'Input Parameters'!$I$29)</f>
        <v>61.152707379974785</v>
      </c>
      <c r="U1168" s="10">
        <f t="shared" ca="1" si="145"/>
        <v>0.69019522057341198</v>
      </c>
      <c r="V1168" s="29">
        <f ca="1">IF('Input Parameters'!$D$30="Beta",_xlfn.BETA.INV(U1168,'Input Parameters'!$L$30,'Input Parameters'!$M$30,'Input Parameters'!$J$30,'Input Parameters'!$K$30),IF('Input Parameters'!$D$30="LogNorm",_xlfn.LOGNORM.INV(U1168,'Input Parameters'!$H$30,'Input Parameters'!$I$30)))</f>
        <v>1.2152641611950568</v>
      </c>
      <c r="W1168" s="2">
        <f ca="1">N1168+(P1168-N1168)*(1-ERF((T1168-R1168)/(2*SQRT(L1168*'Input Parameters'!$E$31))))</f>
        <v>7.5802866474336011E-2</v>
      </c>
      <c r="X1168">
        <f t="shared" ca="1" si="146"/>
        <v>1</v>
      </c>
      <c r="Y1168" s="7"/>
    </row>
    <row r="1169" spans="1:25" ht="15" customHeight="1" x14ac:dyDescent="0.3">
      <c r="A1169" s="130">
        <v>1162</v>
      </c>
      <c r="B1169" s="10">
        <f t="shared" ca="1" si="138"/>
        <v>0.71451431587576064</v>
      </c>
      <c r="C1169" s="57">
        <f ca="1">_xlfn.NORM.INV(B1169,'Input Parameters'!$E$19,'Input Parameters'!$F$19)</f>
        <v>615.17951628577157</v>
      </c>
      <c r="D1169" s="10">
        <f t="shared" ca="1" si="139"/>
        <v>0.82221528759867535</v>
      </c>
      <c r="E1169" s="59">
        <f ca="1">IF(_xlfn.NORM.INV(D1169,'Input Parameters'!$E$20,'Input Parameters'!$F$20)&lt;3500,3500,IF(_xlfn.NORM.INV(D1169,'Input Parameters'!$E$20,'Input Parameters'!$F$20)&gt;5500,5500,_xlfn.NORM.INV(D1169,'Input Parameters'!$E$20,'Input Parameters'!$F$20)))</f>
        <v>5446.6882701702734</v>
      </c>
      <c r="F1169" s="10">
        <f t="shared" ca="1" si="140"/>
        <v>0.56969819432008784</v>
      </c>
      <c r="G1169" s="61">
        <f ca="1">_xlfn.NORM.INV(F1169,'Input Parameters'!$E$21,'Input Parameters'!$F$21)</f>
        <v>286.23026192879911</v>
      </c>
      <c r="H1169" s="54">
        <f ca="1">EXP(E1169*(1/'Input Parameters'!$E$22-1/G1169))</f>
        <v>0.64425265107858765</v>
      </c>
      <c r="I1169" s="10">
        <f t="shared" ca="1" si="141"/>
        <v>0.7692954098118634</v>
      </c>
      <c r="J1169" s="29">
        <f ca="1">_xlfn.BETA.INV(I1169,'Input Parameters'!$L$24,'Input Parameters'!$M$24,'Input Parameters'!$J$24,'Input Parameters'!$K$24)</f>
        <v>0.71989786926713362</v>
      </c>
      <c r="K1169" s="156">
        <f ca="1">('Input Parameters'!$E$25/'Input Parameters'!$E$31)^$J1169</f>
        <v>5.7175109130851694E-3</v>
      </c>
      <c r="L1169" s="66">
        <f ca="1">$H1169*$C1169*'Input Parameters'!$E$23*K1169</f>
        <v>2.2660270135550218</v>
      </c>
      <c r="M1169" s="23">
        <f t="shared" ca="1" si="142"/>
        <v>0.63354562999776309</v>
      </c>
      <c r="N1169" s="15">
        <f ca="1">_xlfn.NORM.INV(M1169,'Input Parameters'!$E$26,'Input Parameters'!$F$26)</f>
        <v>4.1166435387188553E-2</v>
      </c>
      <c r="O1169" s="8">
        <f t="shared" ca="1" si="143"/>
        <v>0.85093237352552542</v>
      </c>
      <c r="P1169" s="29">
        <f ca="1">_xlfn.LOGNORM.INV(O1169,'Input Parameters'!$H$27,'Input Parameters'!$I$27)</f>
        <v>2.2558214890312338</v>
      </c>
      <c r="Q1169" s="10"/>
      <c r="R1169" s="15">
        <f>'Input Parameters'!$E$28</f>
        <v>12.7</v>
      </c>
      <c r="S1169" s="10">
        <f t="shared" ca="1" si="144"/>
        <v>0.63816732915860841</v>
      </c>
      <c r="T1169" s="25">
        <f ca="1">_xlfn.LOGNORM.INV(S1169,'Input Parameters'!$H$29,'Input Parameters'!$I$29)</f>
        <v>60.589879918715901</v>
      </c>
      <c r="U1169" s="10">
        <f t="shared" ca="1" si="145"/>
        <v>0.62990176030975475</v>
      </c>
      <c r="V1169" s="29">
        <f ca="1">IF('Input Parameters'!$D$30="Beta",_xlfn.BETA.INV(U1169,'Input Parameters'!$L$30,'Input Parameters'!$M$30,'Input Parameters'!$J$30,'Input Parameters'!$K$30),IF('Input Parameters'!$D$30="LogNorm",_xlfn.LOGNORM.INV(U1169,'Input Parameters'!$H$30,'Input Parameters'!$I$30)))</f>
        <v>1.1387932128744438</v>
      </c>
      <c r="W1169" s="2">
        <f ca="1">N1169+(P1169-N1169)*(1-ERF((T1169-R1169)/(2*SQRT(L1169*'Input Parameters'!$E$31))))</f>
        <v>9.5375303889285598E-2</v>
      </c>
      <c r="X1169">
        <f t="shared" ca="1" si="146"/>
        <v>1</v>
      </c>
      <c r="Y1169" s="7"/>
    </row>
    <row r="1170" spans="1:25" ht="15" customHeight="1" x14ac:dyDescent="0.3">
      <c r="A1170" s="130">
        <v>1163</v>
      </c>
      <c r="B1170" s="10">
        <f t="shared" ca="1" si="138"/>
        <v>0.54086147882326197</v>
      </c>
      <c r="C1170" s="57">
        <f ca="1">_xlfn.NORM.INV(B1170,'Input Parameters'!$E$19,'Input Parameters'!$F$19)</f>
        <v>575.97006202934199</v>
      </c>
      <c r="D1170" s="10">
        <f t="shared" ca="1" si="139"/>
        <v>0.57229190571370869</v>
      </c>
      <c r="E1170" s="59">
        <f ca="1">IF(_xlfn.NORM.INV(D1170,'Input Parameters'!$E$20,'Input Parameters'!$F$20)&lt;3500,3500,IF(_xlfn.NORM.INV(D1170,'Input Parameters'!$E$20,'Input Parameters'!$F$20)&gt;5500,5500,_xlfn.NORM.INV(D1170,'Input Parameters'!$E$20,'Input Parameters'!$F$20)))</f>
        <v>4927.5485493470187</v>
      </c>
      <c r="F1170" s="10">
        <f t="shared" ca="1" si="140"/>
        <v>0.53378426244398736</v>
      </c>
      <c r="G1170" s="61">
        <f ca="1">_xlfn.NORM.INV(F1170,'Input Parameters'!$E$21,'Input Parameters'!$F$21)</f>
        <v>285.51641844176009</v>
      </c>
      <c r="H1170" s="54">
        <f ca="1">EXP(E1170*(1/'Input Parameters'!$E$22-1/G1170))</f>
        <v>0.6435213230798954</v>
      </c>
      <c r="I1170" s="10">
        <f t="shared" ca="1" si="141"/>
        <v>0.60950078475013181</v>
      </c>
      <c r="J1170" s="29">
        <f ca="1">_xlfn.BETA.INV(I1170,'Input Parameters'!$L$24,'Input Parameters'!$M$24,'Input Parameters'!$J$24,'Input Parameters'!$K$24)</f>
        <v>0.65124545217536478</v>
      </c>
      <c r="K1170" s="156">
        <f ca="1">('Input Parameters'!$E$25/'Input Parameters'!$E$31)^$J1170</f>
        <v>9.3559728437892769E-3</v>
      </c>
      <c r="L1170" s="66">
        <f ca="1">$H1170*$C1170*'Input Parameters'!$E$23*K1170</f>
        <v>3.4677821317492565</v>
      </c>
      <c r="M1170" s="23">
        <f t="shared" ca="1" si="142"/>
        <v>0.9922142656771471</v>
      </c>
      <c r="N1170" s="15">
        <f ca="1">_xlfn.NORM.INV(M1170,'Input Parameters'!$E$26,'Input Parameters'!$F$26)</f>
        <v>8.4794962190367168E-2</v>
      </c>
      <c r="O1170" s="8">
        <f t="shared" ca="1" si="143"/>
        <v>0.30828571884696188</v>
      </c>
      <c r="P1170" s="29">
        <f ca="1">_xlfn.LOGNORM.INV(O1170,'Input Parameters'!$H$27,'Input Parameters'!$I$27)</f>
        <v>1.1407545434092832</v>
      </c>
      <c r="Q1170" s="10"/>
      <c r="R1170" s="15">
        <f>'Input Parameters'!$E$28</f>
        <v>12.7</v>
      </c>
      <c r="S1170" s="10">
        <f t="shared" ca="1" si="144"/>
        <v>0.26701138202175356</v>
      </c>
      <c r="T1170" s="25">
        <f ca="1">_xlfn.LOGNORM.INV(S1170,'Input Parameters'!$H$29,'Input Parameters'!$I$29)</f>
        <v>54.304761310642526</v>
      </c>
      <c r="U1170" s="10">
        <f t="shared" ca="1" si="145"/>
        <v>8.9245837484958845E-2</v>
      </c>
      <c r="V1170" s="29">
        <f ca="1">IF('Input Parameters'!$D$30="Beta",_xlfn.BETA.INV(U1170,'Input Parameters'!$L$30,'Input Parameters'!$M$30,'Input Parameters'!$J$30,'Input Parameters'!$K$30),IF('Input Parameters'!$D$30="LogNorm",_xlfn.LOGNORM.INV(U1170,'Input Parameters'!$H$30,'Input Parameters'!$I$30)))</f>
        <v>0.58781012552075984</v>
      </c>
      <c r="W1170" s="2">
        <f ca="1">N1170+(P1170-N1170)*(1-ERF((T1170-R1170)/(2*SQRT(L1170*'Input Parameters'!$E$31))))</f>
        <v>0.20533555157005251</v>
      </c>
      <c r="X1170">
        <f t="shared" ca="1" si="146"/>
        <v>1</v>
      </c>
      <c r="Y1170" s="7"/>
    </row>
    <row r="1171" spans="1:25" ht="15" customHeight="1" x14ac:dyDescent="0.3">
      <c r="A1171" s="130">
        <v>1164</v>
      </c>
      <c r="B1171" s="10">
        <f t="shared" ca="1" si="138"/>
        <v>0.76044862549174652</v>
      </c>
      <c r="C1171" s="57">
        <f ca="1">_xlfn.NORM.INV(B1171,'Input Parameters'!$E$19,'Input Parameters'!$F$19)</f>
        <v>627.10457193375271</v>
      </c>
      <c r="D1171" s="10">
        <f t="shared" ca="1" si="139"/>
        <v>0.623354307606518</v>
      </c>
      <c r="E1171" s="59">
        <f ca="1">IF(_xlfn.NORM.INV(D1171,'Input Parameters'!$E$20,'Input Parameters'!$F$20)&lt;3500,3500,IF(_xlfn.NORM.INV(D1171,'Input Parameters'!$E$20,'Input Parameters'!$F$20)&gt;5500,5500,_xlfn.NORM.INV(D1171,'Input Parameters'!$E$20,'Input Parameters'!$F$20)))</f>
        <v>5020.0116715186487</v>
      </c>
      <c r="F1171" s="10">
        <f t="shared" ca="1" si="140"/>
        <v>0.97154329293437458</v>
      </c>
      <c r="G1171" s="61">
        <f ca="1">_xlfn.NORM.INV(F1171,'Input Parameters'!$E$21,'Input Parameters'!$F$21)</f>
        <v>299.81524507233263</v>
      </c>
      <c r="H1171" s="54">
        <f ca="1">EXP(E1171*(1/'Input Parameters'!$E$22-1/G1171))</f>
        <v>1.4761861033875605</v>
      </c>
      <c r="I1171" s="10">
        <f t="shared" ca="1" si="141"/>
        <v>0.27116803195688621</v>
      </c>
      <c r="J1171" s="29">
        <f ca="1">_xlfn.BETA.INV(I1171,'Input Parameters'!$L$24,'Input Parameters'!$M$24,'Input Parameters'!$J$24,'Input Parameters'!$K$24)</f>
        <v>0.50709109407037467</v>
      </c>
      <c r="K1171" s="156">
        <f ca="1">('Input Parameters'!$E$25/'Input Parameters'!$E$31)^$J1171</f>
        <v>2.6314315692796502E-2</v>
      </c>
      <c r="L1171" s="66">
        <f ca="1">$H1171*$C1171*'Input Parameters'!$E$23*K1171</f>
        <v>24.35976869914478</v>
      </c>
      <c r="M1171" s="23">
        <f t="shared" ca="1" si="142"/>
        <v>0.66571091848226116</v>
      </c>
      <c r="N1171" s="15">
        <f ca="1">_xlfn.NORM.INV(M1171,'Input Parameters'!$E$26,'Input Parameters'!$F$26)</f>
        <v>4.2990104435006143E-2</v>
      </c>
      <c r="O1171" s="8">
        <f t="shared" ca="1" si="143"/>
        <v>0.42812510241524226</v>
      </c>
      <c r="P1171" s="29">
        <f ca="1">_xlfn.LOGNORM.INV(O1171,'Input Parameters'!$H$27,'Input Parameters'!$I$27)</f>
        <v>1.3139913776842203</v>
      </c>
      <c r="Q1171" s="10"/>
      <c r="R1171" s="15">
        <f>'Input Parameters'!$E$28</f>
        <v>12.7</v>
      </c>
      <c r="S1171" s="10">
        <f t="shared" ca="1" si="144"/>
        <v>0.86509097305900584</v>
      </c>
      <c r="T1171" s="25">
        <f ca="1">_xlfn.LOGNORM.INV(S1171,'Input Parameters'!$H$29,'Input Parameters'!$I$29)</f>
        <v>65.912198030103212</v>
      </c>
      <c r="U1171" s="10">
        <f t="shared" ca="1" si="145"/>
        <v>8.9193888901466623E-2</v>
      </c>
      <c r="V1171" s="29">
        <f ca="1">IF('Input Parameters'!$D$30="Beta",_xlfn.BETA.INV(U1171,'Input Parameters'!$L$30,'Input Parameters'!$M$30,'Input Parameters'!$J$30,'Input Parameters'!$K$30),IF('Input Parameters'!$D$30="LogNorm",_xlfn.LOGNORM.INV(U1171,'Input Parameters'!$H$30,'Input Parameters'!$I$30)))</f>
        <v>0.58773549597958552</v>
      </c>
      <c r="W1171" s="2">
        <f ca="1">N1171+(P1171-N1171)*(1-ERF((T1171-R1171)/(2*SQRT(L1171*'Input Parameters'!$E$31))))</f>
        <v>0.60966052662516446</v>
      </c>
      <c r="X1171">
        <f t="shared" ca="1" si="146"/>
        <v>0</v>
      </c>
      <c r="Y1171" s="7"/>
    </row>
    <row r="1172" spans="1:25" ht="15" customHeight="1" x14ac:dyDescent="0.3">
      <c r="A1172" s="130">
        <v>1165</v>
      </c>
      <c r="B1172" s="10">
        <f t="shared" ca="1" si="138"/>
        <v>0.34782617335481991</v>
      </c>
      <c r="C1172" s="57">
        <f ca="1">_xlfn.NORM.INV(B1172,'Input Parameters'!$E$19,'Input Parameters'!$F$19)</f>
        <v>534.24393593825334</v>
      </c>
      <c r="D1172" s="10">
        <f t="shared" ca="1" si="139"/>
        <v>0.11762716744450297</v>
      </c>
      <c r="E1172" s="59">
        <f ca="1">IF(_xlfn.NORM.INV(D1172,'Input Parameters'!$E$20,'Input Parameters'!$F$20)&lt;3500,3500,IF(_xlfn.NORM.INV(D1172,'Input Parameters'!$E$20,'Input Parameters'!$F$20)&gt;5500,5500,_xlfn.NORM.INV(D1172,'Input Parameters'!$E$20,'Input Parameters'!$F$20)))</f>
        <v>3969.1474066622773</v>
      </c>
      <c r="F1172" s="10">
        <f t="shared" ca="1" si="140"/>
        <v>0.45680921673938324</v>
      </c>
      <c r="G1172" s="61">
        <f ca="1">_xlfn.NORM.INV(F1172,'Input Parameters'!$E$21,'Input Parameters'!$F$21)</f>
        <v>283.99738177222014</v>
      </c>
      <c r="H1172" s="54">
        <f ca="1">EXP(E1172*(1/'Input Parameters'!$E$22-1/G1172))</f>
        <v>0.65088531691044127</v>
      </c>
      <c r="I1172" s="10">
        <f t="shared" ca="1" si="141"/>
        <v>0.85984820708848153</v>
      </c>
      <c r="J1172" s="29">
        <f ca="1">_xlfn.BETA.INV(I1172,'Input Parameters'!$L$24,'Input Parameters'!$M$24,'Input Parameters'!$J$24,'Input Parameters'!$K$24)</f>
        <v>0.7669400630801575</v>
      </c>
      <c r="K1172" s="156">
        <f ca="1">('Input Parameters'!$E$25/'Input Parameters'!$E$31)^$J1172</f>
        <v>4.0799067515999909E-3</v>
      </c>
      <c r="L1172" s="66">
        <f ca="1">$H1172*$C1172*'Input Parameters'!$E$23*K1172</f>
        <v>1.418712231477522</v>
      </c>
      <c r="M1172" s="23">
        <f t="shared" ca="1" si="142"/>
        <v>0.57550581998776928</v>
      </c>
      <c r="N1172" s="15">
        <f ca="1">_xlfn.NORM.INV(M1172,'Input Parameters'!$E$26,'Input Parameters'!$F$26)</f>
        <v>3.7998596656610081E-2</v>
      </c>
      <c r="O1172" s="8">
        <f t="shared" ca="1" si="143"/>
        <v>0.77022170605019546</v>
      </c>
      <c r="P1172" s="29">
        <f ca="1">_xlfn.LOGNORM.INV(O1172,'Input Parameters'!$H$27,'Input Parameters'!$I$27)</f>
        <v>1.9746850965722018</v>
      </c>
      <c r="Q1172" s="10"/>
      <c r="R1172" s="15">
        <f>'Input Parameters'!$E$28</f>
        <v>12.7</v>
      </c>
      <c r="S1172" s="10">
        <f t="shared" ca="1" si="144"/>
        <v>0.66518711013369536</v>
      </c>
      <c r="T1172" s="25">
        <f ca="1">_xlfn.LOGNORM.INV(S1172,'Input Parameters'!$H$29,'Input Parameters'!$I$29)</f>
        <v>61.089178876978835</v>
      </c>
      <c r="U1172" s="10">
        <f t="shared" ca="1" si="145"/>
        <v>0.33490573726038997</v>
      </c>
      <c r="V1172" s="29">
        <f ca="1">IF('Input Parameters'!$D$30="Beta",_xlfn.BETA.INV(U1172,'Input Parameters'!$L$30,'Input Parameters'!$M$30,'Input Parameters'!$J$30,'Input Parameters'!$K$30),IF('Input Parameters'!$D$30="LogNorm",_xlfn.LOGNORM.INV(U1172,'Input Parameters'!$H$30,'Input Parameters'!$I$30)))</f>
        <v>0.84455545136174615</v>
      </c>
      <c r="W1172" s="2">
        <f ca="1">N1172+(P1172-N1172)*(1-ERF((T1172-R1172)/(2*SQRT(L1172*'Input Parameters'!$E$31))))</f>
        <v>4.5881219938267347E-2</v>
      </c>
      <c r="X1172">
        <f t="shared" ca="1" si="146"/>
        <v>1</v>
      </c>
      <c r="Y1172" s="7"/>
    </row>
    <row r="1173" spans="1:25" ht="15" customHeight="1" x14ac:dyDescent="0.3">
      <c r="A1173" s="130">
        <v>1166</v>
      </c>
      <c r="B1173" s="10">
        <f t="shared" ca="1" si="138"/>
        <v>0.42981062877579412</v>
      </c>
      <c r="C1173" s="57">
        <f ca="1">_xlfn.NORM.INV(B1173,'Input Parameters'!$E$19,'Input Parameters'!$F$19)</f>
        <v>552.35564184988596</v>
      </c>
      <c r="D1173" s="10">
        <f t="shared" ca="1" si="139"/>
        <v>0.3783607948496267</v>
      </c>
      <c r="E1173" s="59">
        <f ca="1">IF(_xlfn.NORM.INV(D1173,'Input Parameters'!$E$20,'Input Parameters'!$F$20)&lt;3500,3500,IF(_xlfn.NORM.INV(D1173,'Input Parameters'!$E$20,'Input Parameters'!$F$20)&gt;5500,5500,_xlfn.NORM.INV(D1173,'Input Parameters'!$E$20,'Input Parameters'!$F$20)))</f>
        <v>4583.1478588456075</v>
      </c>
      <c r="F1173" s="10">
        <f t="shared" ca="1" si="140"/>
        <v>9.9623937363325088E-2</v>
      </c>
      <c r="G1173" s="61">
        <f ca="1">_xlfn.NORM.INV(F1173,'Input Parameters'!$E$21,'Input Parameters'!$F$21)</f>
        <v>274.76013888983925</v>
      </c>
      <c r="H1173" s="54">
        <f ca="1">EXP(E1173*(1/'Input Parameters'!$E$22-1/G1173))</f>
        <v>0.35402119674909149</v>
      </c>
      <c r="I1173" s="10">
        <f t="shared" ca="1" si="141"/>
        <v>0.16304616129723837</v>
      </c>
      <c r="J1173" s="29">
        <f ca="1">_xlfn.BETA.INV(I1173,'Input Parameters'!$L$24,'Input Parameters'!$M$24,'Input Parameters'!$J$24,'Input Parameters'!$K$24)</f>
        <v>0.44560861973390486</v>
      </c>
      <c r="K1173" s="156">
        <f ca="1">('Input Parameters'!$E$25/'Input Parameters'!$E$31)^$J1173</f>
        <v>4.0901248080804802E-2</v>
      </c>
      <c r="L1173" s="66">
        <f ca="1">$H1173*$C1173*'Input Parameters'!$E$23*K1173</f>
        <v>7.9980593158918074</v>
      </c>
      <c r="M1173" s="23">
        <f t="shared" ca="1" si="142"/>
        <v>0.68305236071891595</v>
      </c>
      <c r="N1173" s="15">
        <f ca="1">_xlfn.NORM.INV(M1173,'Input Parameters'!$E$26,'Input Parameters'!$F$26)</f>
        <v>4.4001279582304167E-2</v>
      </c>
      <c r="O1173" s="8">
        <f t="shared" ca="1" si="143"/>
        <v>0.93902798170332646</v>
      </c>
      <c r="P1173" s="29">
        <f ca="1">_xlfn.LOGNORM.INV(O1173,'Input Parameters'!$H$27,'Input Parameters'!$I$27)</f>
        <v>2.8220778637604891</v>
      </c>
      <c r="Q1173" s="10"/>
      <c r="R1173" s="15">
        <f>'Input Parameters'!$E$28</f>
        <v>12.7</v>
      </c>
      <c r="S1173" s="10">
        <f t="shared" ca="1" si="144"/>
        <v>0.62935940795765155</v>
      </c>
      <c r="T1173" s="25">
        <f ca="1">_xlfn.LOGNORM.INV(S1173,'Input Parameters'!$H$29,'Input Parameters'!$I$29)</f>
        <v>60.4308584776606</v>
      </c>
      <c r="U1173" s="10">
        <f t="shared" ca="1" si="145"/>
        <v>0.49376464146307275</v>
      </c>
      <c r="V1173" s="29">
        <f ca="1">IF('Input Parameters'!$D$30="Beta",_xlfn.BETA.INV(U1173,'Input Parameters'!$L$30,'Input Parameters'!$M$30,'Input Parameters'!$J$30,'Input Parameters'!$K$30),IF('Input Parameters'!$D$30="LogNorm",_xlfn.LOGNORM.INV(U1173,'Input Parameters'!$H$30,'Input Parameters'!$I$30)))</f>
        <v>0.99306716043766052</v>
      </c>
      <c r="W1173" s="2">
        <f ca="1">N1173+(P1173-N1173)*(1-ERF((T1173-R1173)/(2*SQRT(L1173*'Input Parameters'!$E$31))))</f>
        <v>0.69047749249965518</v>
      </c>
      <c r="X1173">
        <f t="shared" ca="1" si="146"/>
        <v>1</v>
      </c>
      <c r="Y1173" s="7"/>
    </row>
    <row r="1174" spans="1:25" ht="15" customHeight="1" x14ac:dyDescent="0.3">
      <c r="A1174" s="130">
        <v>1167</v>
      </c>
      <c r="B1174" s="10">
        <f t="shared" ca="1" si="138"/>
        <v>0.10789502886804481</v>
      </c>
      <c r="C1174" s="57">
        <f ca="1">_xlfn.NORM.INV(B1174,'Input Parameters'!$E$19,'Input Parameters'!$F$19)</f>
        <v>462.70586110390911</v>
      </c>
      <c r="D1174" s="10">
        <f t="shared" ca="1" si="139"/>
        <v>0.59670248905205003</v>
      </c>
      <c r="E1174" s="59">
        <f ca="1">IF(_xlfn.NORM.INV(D1174,'Input Parameters'!$E$20,'Input Parameters'!$F$20)&lt;3500,3500,IF(_xlfn.NORM.INV(D1174,'Input Parameters'!$E$20,'Input Parameters'!$F$20)&gt;5500,5500,_xlfn.NORM.INV(D1174,'Input Parameters'!$E$20,'Input Parameters'!$F$20)))</f>
        <v>4971.3747100317732</v>
      </c>
      <c r="F1174" s="10">
        <f t="shared" ca="1" si="140"/>
        <v>0.53815326562481514</v>
      </c>
      <c r="G1174" s="61">
        <f ca="1">_xlfn.NORM.INV(F1174,'Input Parameters'!$E$21,'Input Parameters'!$F$21)</f>
        <v>285.60284894254147</v>
      </c>
      <c r="H1174" s="54">
        <f ca="1">EXP(E1174*(1/'Input Parameters'!$E$22-1/G1174))</f>
        <v>0.64438985062351795</v>
      </c>
      <c r="I1174" s="10">
        <f t="shared" ca="1" si="141"/>
        <v>0.41770772621773544</v>
      </c>
      <c r="J1174" s="29">
        <f ca="1">_xlfn.BETA.INV(I1174,'Input Parameters'!$L$24,'Input Parameters'!$M$24,'Input Parameters'!$J$24,'Input Parameters'!$K$24)</f>
        <v>0.57339334282290322</v>
      </c>
      <c r="K1174" s="156">
        <f ca="1">('Input Parameters'!$E$25/'Input Parameters'!$E$31)^$J1174</f>
        <v>1.6354298503735733E-2</v>
      </c>
      <c r="L1174" s="66">
        <f ca="1">$H1174*$C1174*'Input Parameters'!$E$23*K1174</f>
        <v>4.8762460623622781</v>
      </c>
      <c r="M1174" s="23">
        <f t="shared" ca="1" si="142"/>
        <v>0.59095958210762278</v>
      </c>
      <c r="N1174" s="15">
        <f ca="1">_xlfn.NORM.INV(M1174,'Input Parameters'!$E$26,'Input Parameters'!$F$26)</f>
        <v>3.8830295490391374E-2</v>
      </c>
      <c r="O1174" s="8">
        <f t="shared" ca="1" si="143"/>
        <v>0.83356586058771331</v>
      </c>
      <c r="P1174" s="29">
        <f ca="1">_xlfn.LOGNORM.INV(O1174,'Input Parameters'!$H$27,'Input Parameters'!$I$27)</f>
        <v>2.1850128508227162</v>
      </c>
      <c r="Q1174" s="10"/>
      <c r="R1174" s="15">
        <f>'Input Parameters'!$E$28</f>
        <v>12.7</v>
      </c>
      <c r="S1174" s="10">
        <f t="shared" ca="1" si="144"/>
        <v>1.0596037773772937E-2</v>
      </c>
      <c r="T1174" s="25">
        <f ca="1">_xlfn.LOGNORM.INV(S1174,'Input Parameters'!$H$29,'Input Parameters'!$I$29)</f>
        <v>44.9564084570804</v>
      </c>
      <c r="U1174" s="10">
        <f t="shared" ca="1" si="145"/>
        <v>1.0738875714430551E-2</v>
      </c>
      <c r="V1174" s="29">
        <f ca="1">IF('Input Parameters'!$D$30="Beta",_xlfn.BETA.INV(U1174,'Input Parameters'!$L$30,'Input Parameters'!$M$30,'Input Parameters'!$J$30,'Input Parameters'!$K$30),IF('Input Parameters'!$D$30="LogNorm",_xlfn.LOGNORM.INV(U1174,'Input Parameters'!$H$30,'Input Parameters'!$I$30)))</f>
        <v>0.40349836074461359</v>
      </c>
      <c r="W1174" s="2">
        <f ca="1">N1174+(P1174-N1174)*(1-ERF((T1174-R1174)/(2*SQRT(L1174*'Input Parameters'!$E$31))))</f>
        <v>0.68622793434603124</v>
      </c>
      <c r="X1174">
        <f t="shared" ca="1" si="146"/>
        <v>0</v>
      </c>
      <c r="Y1174" s="7"/>
    </row>
    <row r="1175" spans="1:25" ht="15" customHeight="1" x14ac:dyDescent="0.3">
      <c r="A1175" s="130">
        <v>1168</v>
      </c>
      <c r="B1175" s="10">
        <f t="shared" ca="1" si="138"/>
        <v>0.23936256069278405</v>
      </c>
      <c r="C1175" s="57">
        <f ca="1">_xlfn.NORM.INV(B1175,'Input Parameters'!$E$19,'Input Parameters'!$F$19)</f>
        <v>507.44404215894133</v>
      </c>
      <c r="D1175" s="10">
        <f t="shared" ca="1" si="139"/>
        <v>0.87328245531938931</v>
      </c>
      <c r="E1175" s="59">
        <f ca="1">IF(_xlfn.NORM.INV(D1175,'Input Parameters'!$E$20,'Input Parameters'!$F$20)&lt;3500,3500,IF(_xlfn.NORM.INV(D1175,'Input Parameters'!$E$20,'Input Parameters'!$F$20)&gt;5500,5500,_xlfn.NORM.INV(D1175,'Input Parameters'!$E$20,'Input Parameters'!$F$20)))</f>
        <v>5500</v>
      </c>
      <c r="F1175" s="10">
        <f t="shared" ca="1" si="140"/>
        <v>0.10941377049260792</v>
      </c>
      <c r="G1175" s="61">
        <f ca="1">_xlfn.NORM.INV(F1175,'Input Parameters'!$E$21,'Input Parameters'!$F$21)</f>
        <v>275.1849372184268</v>
      </c>
      <c r="H1175" s="54">
        <f ca="1">EXP(E1175*(1/'Input Parameters'!$E$22-1/G1175))</f>
        <v>0.29664237168435392</v>
      </c>
      <c r="I1175" s="10">
        <f t="shared" ca="1" si="141"/>
        <v>0.76088714724421369</v>
      </c>
      <c r="J1175" s="29">
        <f ca="1">_xlfn.BETA.INV(I1175,'Input Parameters'!$L$24,'Input Parameters'!$M$24,'Input Parameters'!$J$24,'Input Parameters'!$K$24)</f>
        <v>0.71597209959179686</v>
      </c>
      <c r="K1175" s="156">
        <f ca="1">('Input Parameters'!$E$25/'Input Parameters'!$E$31)^$J1175</f>
        <v>5.8808143766949069E-3</v>
      </c>
      <c r="L1175" s="66">
        <f ca="1">$H1175*$C1175*'Input Parameters'!$E$23*K1175</f>
        <v>0.88523548411781572</v>
      </c>
      <c r="M1175" s="23">
        <f t="shared" ca="1" si="142"/>
        <v>0.57465076663556214</v>
      </c>
      <c r="N1175" s="15">
        <f ca="1">_xlfn.NORM.INV(M1175,'Input Parameters'!$E$26,'Input Parameters'!$F$26)</f>
        <v>3.7952773458738071E-2</v>
      </c>
      <c r="O1175" s="8">
        <f t="shared" ca="1" si="143"/>
        <v>0.7446836660017313</v>
      </c>
      <c r="P1175" s="29">
        <f ca="1">_xlfn.LOGNORM.INV(O1175,'Input Parameters'!$H$27,'Input Parameters'!$I$27)</f>
        <v>1.9045641972701322</v>
      </c>
      <c r="Q1175" s="10"/>
      <c r="R1175" s="15">
        <f>'Input Parameters'!$E$28</f>
        <v>12.7</v>
      </c>
      <c r="S1175" s="10">
        <f t="shared" ca="1" si="144"/>
        <v>0.32732236150945448</v>
      </c>
      <c r="T1175" s="25">
        <f ca="1">_xlfn.LOGNORM.INV(S1175,'Input Parameters'!$H$29,'Input Parameters'!$I$29)</f>
        <v>55.379533553037085</v>
      </c>
      <c r="U1175" s="10">
        <f t="shared" ca="1" si="145"/>
        <v>0.74128560137909427</v>
      </c>
      <c r="V1175" s="29">
        <f ca="1">IF('Input Parameters'!$D$30="Beta",_xlfn.BETA.INV(U1175,'Input Parameters'!$L$30,'Input Parameters'!$M$30,'Input Parameters'!$J$30,'Input Parameters'!$K$30),IF('Input Parameters'!$D$30="LogNorm",_xlfn.LOGNORM.INV(U1175,'Input Parameters'!$H$30,'Input Parameters'!$I$30)))</f>
        <v>1.2897807338607841</v>
      </c>
      <c r="W1175" s="2">
        <f ca="1">N1175+(P1175-N1175)*(1-ERF((T1175-R1175)/(2*SQRT(L1175*'Input Parameters'!$E$31))))</f>
        <v>4.0451503805982184E-2</v>
      </c>
      <c r="X1175">
        <f t="shared" ca="1" si="146"/>
        <v>1</v>
      </c>
      <c r="Y1175" s="7"/>
    </row>
    <row r="1176" spans="1:25" ht="15" customHeight="1" x14ac:dyDescent="0.3">
      <c r="A1176" s="130">
        <v>1169</v>
      </c>
      <c r="B1176" s="10">
        <f t="shared" ca="1" si="138"/>
        <v>0.29295098417941046</v>
      </c>
      <c r="C1176" s="57">
        <f ca="1">_xlfn.NORM.INV(B1176,'Input Parameters'!$E$19,'Input Parameters'!$F$19)</f>
        <v>521.26573776666839</v>
      </c>
      <c r="D1176" s="10">
        <f t="shared" ca="1" si="139"/>
        <v>0.88077600632588615</v>
      </c>
      <c r="E1176" s="59">
        <f ca="1">IF(_xlfn.NORM.INV(D1176,'Input Parameters'!$E$20,'Input Parameters'!$F$20)&lt;3500,3500,IF(_xlfn.NORM.INV(D1176,'Input Parameters'!$E$20,'Input Parameters'!$F$20)&gt;5500,5500,_xlfn.NORM.INV(D1176,'Input Parameters'!$E$20,'Input Parameters'!$F$20)))</f>
        <v>5500</v>
      </c>
      <c r="F1176" s="10">
        <f t="shared" ca="1" si="140"/>
        <v>0.38702674616431698</v>
      </c>
      <c r="G1176" s="61">
        <f ca="1">_xlfn.NORM.INV(F1176,'Input Parameters'!$E$21,'Input Parameters'!$F$21)</f>
        <v>282.59357611136124</v>
      </c>
      <c r="H1176" s="54">
        <f ca="1">EXP(E1176*(1/'Input Parameters'!$E$22-1/G1176))</f>
        <v>0.50095016702938377</v>
      </c>
      <c r="I1176" s="10">
        <f t="shared" ca="1" si="141"/>
        <v>0.42433828243856442</v>
      </c>
      <c r="J1176" s="29">
        <f ca="1">_xlfn.BETA.INV(I1176,'Input Parameters'!$L$24,'Input Parameters'!$M$24,'Input Parameters'!$J$24,'Input Parameters'!$K$24)</f>
        <v>0.57616882359731847</v>
      </c>
      <c r="K1176" s="156">
        <f ca="1">('Input Parameters'!$E$25/'Input Parameters'!$E$31)^$J1176</f>
        <v>1.6031903800519512E-2</v>
      </c>
      <c r="L1176" s="66">
        <f ca="1">$H1176*$C1176*'Input Parameters'!$E$23*K1176</f>
        <v>4.1863815150901695</v>
      </c>
      <c r="M1176" s="23">
        <f t="shared" ca="1" si="142"/>
        <v>0.79644770530280995</v>
      </c>
      <c r="N1176" s="15">
        <f ca="1">_xlfn.NORM.INV(M1176,'Input Parameters'!$E$26,'Input Parameters'!$F$26)</f>
        <v>5.1408993239457509E-2</v>
      </c>
      <c r="O1176" s="8">
        <f t="shared" ca="1" si="143"/>
        <v>0.38388598510429328</v>
      </c>
      <c r="P1176" s="29">
        <f ca="1">_xlfn.LOGNORM.INV(O1176,'Input Parameters'!$H$27,'Input Parameters'!$I$27)</f>
        <v>1.2492859444513389</v>
      </c>
      <c r="Q1176" s="10"/>
      <c r="R1176" s="15">
        <f>'Input Parameters'!$E$28</f>
        <v>12.7</v>
      </c>
      <c r="S1176" s="10">
        <f t="shared" ca="1" si="144"/>
        <v>0.68753942402346924</v>
      </c>
      <c r="T1176" s="25">
        <f ca="1">_xlfn.LOGNORM.INV(S1176,'Input Parameters'!$H$29,'Input Parameters'!$I$29)</f>
        <v>61.51746222767823</v>
      </c>
      <c r="U1176" s="10">
        <f t="shared" ca="1" si="145"/>
        <v>0.85418256097578549</v>
      </c>
      <c r="V1176" s="29">
        <f ca="1">IF('Input Parameters'!$D$30="Beta",_xlfn.BETA.INV(U1176,'Input Parameters'!$L$30,'Input Parameters'!$M$30,'Input Parameters'!$J$30,'Input Parameters'!$K$30),IF('Input Parameters'!$D$30="LogNorm",_xlfn.LOGNORM.INV(U1176,'Input Parameters'!$H$30,'Input Parameters'!$I$30)))</f>
        <v>1.5144628719115987</v>
      </c>
      <c r="W1176" s="2">
        <f ca="1">N1176+(P1176-N1176)*(1-ERF((T1176-R1176)/(2*SQRT(L1176*'Input Parameters'!$E$31))))</f>
        <v>0.16111552938045545</v>
      </c>
      <c r="X1176">
        <f t="shared" ca="1" si="146"/>
        <v>1</v>
      </c>
      <c r="Y1176" s="7"/>
    </row>
    <row r="1177" spans="1:25" ht="15" customHeight="1" x14ac:dyDescent="0.3">
      <c r="A1177" s="130">
        <v>1170</v>
      </c>
      <c r="B1177" s="10">
        <f t="shared" ca="1" si="138"/>
        <v>0.71684466236556754</v>
      </c>
      <c r="C1177" s="57">
        <f ca="1">_xlfn.NORM.INV(B1177,'Input Parameters'!$E$19,'Input Parameters'!$F$19)</f>
        <v>615.76019121803347</v>
      </c>
      <c r="D1177" s="10">
        <f t="shared" ca="1" si="139"/>
        <v>0.33479263812961846</v>
      </c>
      <c r="E1177" s="59">
        <f ca="1">IF(_xlfn.NORM.INV(D1177,'Input Parameters'!$E$20,'Input Parameters'!$F$20)&lt;3500,3500,IF(_xlfn.NORM.INV(D1177,'Input Parameters'!$E$20,'Input Parameters'!$F$20)&gt;5500,5500,_xlfn.NORM.INV(D1177,'Input Parameters'!$E$20,'Input Parameters'!$F$20)))</f>
        <v>4501.2979168539105</v>
      </c>
      <c r="F1177" s="10">
        <f t="shared" ca="1" si="140"/>
        <v>0.59002511531740265</v>
      </c>
      <c r="G1177" s="61">
        <f ca="1">_xlfn.NORM.INV(F1177,'Input Parameters'!$E$21,'Input Parameters'!$F$21)</f>
        <v>286.63901132203341</v>
      </c>
      <c r="H1177" s="54">
        <f ca="1">EXP(E1177*(1/'Input Parameters'!$E$22-1/G1177))</f>
        <v>0.71111189722033197</v>
      </c>
      <c r="I1177" s="10">
        <f t="shared" ca="1" si="141"/>
        <v>0.69753642236950186</v>
      </c>
      <c r="J1177" s="29">
        <f ca="1">_xlfn.BETA.INV(I1177,'Input Parameters'!$L$24,'Input Parameters'!$M$24,'Input Parameters'!$J$24,'Input Parameters'!$K$24)</f>
        <v>0.68780826355419067</v>
      </c>
      <c r="K1177" s="156">
        <f ca="1">('Input Parameters'!$E$25/'Input Parameters'!$E$31)^$J1177</f>
        <v>7.1974721473813778E-3</v>
      </c>
      <c r="L1177" s="66">
        <f ca="1">$H1177*$C1177*'Input Parameters'!$E$23*K1177</f>
        <v>3.1515887822875017</v>
      </c>
      <c r="M1177" s="23">
        <f t="shared" ca="1" si="142"/>
        <v>0.13340786516256076</v>
      </c>
      <c r="N1177" s="15">
        <f ca="1">_xlfn.NORM.INV(M1177,'Input Parameters'!$E$26,'Input Parameters'!$F$26)</f>
        <v>1.0681065252645582E-2</v>
      </c>
      <c r="O1177" s="8">
        <f t="shared" ca="1" si="143"/>
        <v>0.69091077665461631</v>
      </c>
      <c r="P1177" s="29">
        <f ca="1">_xlfn.LOGNORM.INV(O1177,'Input Parameters'!$H$27,'Input Parameters'!$I$27)</f>
        <v>1.7748650384241242</v>
      </c>
      <c r="Q1177" s="10"/>
      <c r="R1177" s="15">
        <f>'Input Parameters'!$E$28</f>
        <v>12.7</v>
      </c>
      <c r="S1177" s="10">
        <f t="shared" ca="1" si="144"/>
        <v>0.99217422780235476</v>
      </c>
      <c r="T1177" s="25">
        <f ca="1">_xlfn.LOGNORM.INV(S1177,'Input Parameters'!$H$29,'Input Parameters'!$I$29)</f>
        <v>76.385271251952716</v>
      </c>
      <c r="U1177" s="10">
        <f t="shared" ca="1" si="145"/>
        <v>5.1803124375156995E-2</v>
      </c>
      <c r="V1177" s="29">
        <f ca="1">IF('Input Parameters'!$D$30="Beta",_xlfn.BETA.INV(U1177,'Input Parameters'!$L$30,'Input Parameters'!$M$30,'Input Parameters'!$J$30,'Input Parameters'!$K$30),IF('Input Parameters'!$D$30="LogNorm",_xlfn.LOGNORM.INV(U1177,'Input Parameters'!$H$30,'Input Parameters'!$I$30)))</f>
        <v>0.52590393371964861</v>
      </c>
      <c r="W1177" s="2">
        <f ca="1">N1177+(P1177-N1177)*(1-ERF((T1177-R1177)/(2*SQRT(L1177*'Input Parameters'!$E$31))))</f>
        <v>3.0426031550977284E-2</v>
      </c>
      <c r="X1177">
        <f t="shared" ca="1" si="146"/>
        <v>1</v>
      </c>
      <c r="Y1177" s="7"/>
    </row>
    <row r="1178" spans="1:25" ht="15" customHeight="1" x14ac:dyDescent="0.3">
      <c r="A1178" s="130">
        <v>1171</v>
      </c>
      <c r="B1178" s="10">
        <f t="shared" ca="1" si="138"/>
        <v>0.15833818445555958</v>
      </c>
      <c r="C1178" s="57">
        <f ca="1">_xlfn.NORM.INV(B1178,'Input Parameters'!$E$19,'Input Parameters'!$F$19)</f>
        <v>482.68920168889679</v>
      </c>
      <c r="D1178" s="10">
        <f t="shared" ca="1" si="139"/>
        <v>0.55285707704810183</v>
      </c>
      <c r="E1178" s="59">
        <f ca="1">IF(_xlfn.NORM.INV(D1178,'Input Parameters'!$E$20,'Input Parameters'!$F$20)&lt;3500,3500,IF(_xlfn.NORM.INV(D1178,'Input Parameters'!$E$20,'Input Parameters'!$F$20)&gt;5500,5500,_xlfn.NORM.INV(D1178,'Input Parameters'!$E$20,'Input Parameters'!$F$20)))</f>
        <v>4893.0181582340792</v>
      </c>
      <c r="F1178" s="10">
        <f t="shared" ca="1" si="140"/>
        <v>0.81017832456569028</v>
      </c>
      <c r="G1178" s="61">
        <f ca="1">_xlfn.NORM.INV(F1178,'Input Parameters'!$E$21,'Input Parameters'!$F$21)</f>
        <v>291.75543147840477</v>
      </c>
      <c r="H1178" s="54">
        <f ca="1">EXP(E1178*(1/'Input Parameters'!$E$22-1/G1178))</f>
        <v>0.93124063515670896</v>
      </c>
      <c r="I1178" s="10">
        <f t="shared" ca="1" si="141"/>
        <v>0.39237696767232544</v>
      </c>
      <c r="J1178" s="29">
        <f ca="1">_xlfn.BETA.INV(I1178,'Input Parameters'!$L$24,'Input Parameters'!$M$24,'Input Parameters'!$J$24,'Input Parameters'!$K$24)</f>
        <v>0.56266560998377313</v>
      </c>
      <c r="K1178" s="156">
        <f ca="1">('Input Parameters'!$E$25/'Input Parameters'!$E$31)^$J1178</f>
        <v>1.7662551640356645E-2</v>
      </c>
      <c r="L1178" s="66">
        <f ca="1">$H1178*$C1178*'Input Parameters'!$E$23*K1178</f>
        <v>7.9393134080000065</v>
      </c>
      <c r="M1178" s="23">
        <f t="shared" ca="1" si="142"/>
        <v>0.76793036582553154</v>
      </c>
      <c r="N1178" s="15">
        <f ca="1">_xlfn.NORM.INV(M1178,'Input Parameters'!$E$26,'Input Parameters'!$F$26)</f>
        <v>4.9373008088499898E-2</v>
      </c>
      <c r="O1178" s="8">
        <f t="shared" ca="1" si="143"/>
        <v>0.57827900191398263</v>
      </c>
      <c r="P1178" s="29">
        <f ca="1">_xlfn.LOGNORM.INV(O1178,'Input Parameters'!$H$27,'Input Parameters'!$I$27)</f>
        <v>1.5536155489454995</v>
      </c>
      <c r="Q1178" s="10"/>
      <c r="R1178" s="15">
        <f>'Input Parameters'!$E$28</f>
        <v>12.7</v>
      </c>
      <c r="S1178" s="10">
        <f t="shared" ca="1" si="144"/>
        <v>0.13520201703125467</v>
      </c>
      <c r="T1178" s="25">
        <f ca="1">_xlfn.LOGNORM.INV(S1178,'Input Parameters'!$H$29,'Input Parameters'!$I$29)</f>
        <v>51.454197964289193</v>
      </c>
      <c r="U1178" s="10">
        <f t="shared" ca="1" si="145"/>
        <v>0.59563071260864309</v>
      </c>
      <c r="V1178" s="29">
        <f ca="1">IF('Input Parameters'!$D$30="Beta",_xlfn.BETA.INV(U1178,'Input Parameters'!$L$30,'Input Parameters'!$M$30,'Input Parameters'!$J$30,'Input Parameters'!$K$30),IF('Input Parameters'!$D$30="LogNorm",_xlfn.LOGNORM.INV(U1178,'Input Parameters'!$H$30,'Input Parameters'!$I$30)))</f>
        <v>1.0992845985135506</v>
      </c>
      <c r="W1178" s="2">
        <f ca="1">N1178+(P1178-N1178)*(1-ERF((T1178-R1178)/(2*SQRT(L1178*'Input Parameters'!$E$31))))</f>
        <v>0.54694127119338265</v>
      </c>
      <c r="X1178">
        <f t="shared" ca="1" si="146"/>
        <v>1</v>
      </c>
      <c r="Y1178" s="7"/>
    </row>
    <row r="1179" spans="1:25" ht="15" customHeight="1" x14ac:dyDescent="0.3">
      <c r="A1179" s="130">
        <v>1172</v>
      </c>
      <c r="B1179" s="10">
        <f t="shared" ca="1" si="138"/>
        <v>0.83075113712936177</v>
      </c>
      <c r="C1179" s="57">
        <f ca="1">_xlfn.NORM.INV(B1179,'Input Parameters'!$E$19,'Input Parameters'!$F$19)</f>
        <v>648.17814091182663</v>
      </c>
      <c r="D1179" s="10">
        <f t="shared" ca="1" si="139"/>
        <v>0.87242896452643692</v>
      </c>
      <c r="E1179" s="59">
        <f ca="1">IF(_xlfn.NORM.INV(D1179,'Input Parameters'!$E$20,'Input Parameters'!$F$20)&lt;3500,3500,IF(_xlfn.NORM.INV(D1179,'Input Parameters'!$E$20,'Input Parameters'!$F$20)&gt;5500,5500,_xlfn.NORM.INV(D1179,'Input Parameters'!$E$20,'Input Parameters'!$F$20)))</f>
        <v>5500</v>
      </c>
      <c r="F1179" s="10">
        <f t="shared" ca="1" si="140"/>
        <v>0.58504861472807379</v>
      </c>
      <c r="G1179" s="61">
        <f ca="1">_xlfn.NORM.INV(F1179,'Input Parameters'!$E$21,'Input Parameters'!$F$21)</f>
        <v>286.53853448215983</v>
      </c>
      <c r="H1179" s="54">
        <f ca="1">EXP(E1179*(1/'Input Parameters'!$E$22-1/G1179))</f>
        <v>0.65488546049379359</v>
      </c>
      <c r="I1179" s="10">
        <f t="shared" ca="1" si="141"/>
        <v>0.55618337367593174</v>
      </c>
      <c r="J1179" s="29">
        <f ca="1">_xlfn.BETA.INV(I1179,'Input Parameters'!$L$24,'Input Parameters'!$M$24,'Input Parameters'!$J$24,'Input Parameters'!$K$24)</f>
        <v>0.62975360201759767</v>
      </c>
      <c r="K1179" s="156">
        <f ca="1">('Input Parameters'!$E$25/'Input Parameters'!$E$31)^$J1179</f>
        <v>1.0915543242231394E-2</v>
      </c>
      <c r="L1179" s="66">
        <f ca="1">$H1179*$C1179*'Input Parameters'!$E$23*K1179</f>
        <v>4.6334564325867218</v>
      </c>
      <c r="M1179" s="23">
        <f t="shared" ca="1" si="142"/>
        <v>9.3657462954143345E-2</v>
      </c>
      <c r="N1179" s="15">
        <f ca="1">_xlfn.NORM.INV(M1179,'Input Parameters'!$E$26,'Input Parameters'!$F$26)</f>
        <v>6.3101566414848174E-3</v>
      </c>
      <c r="O1179" s="8">
        <f t="shared" ca="1" si="143"/>
        <v>0.32925040752459866</v>
      </c>
      <c r="P1179" s="29">
        <f ca="1">_xlfn.LOGNORM.INV(O1179,'Input Parameters'!$H$27,'Input Parameters'!$I$27)</f>
        <v>1.1707837001029182</v>
      </c>
      <c r="Q1179" s="10"/>
      <c r="R1179" s="15">
        <f>'Input Parameters'!$E$28</f>
        <v>12.7</v>
      </c>
      <c r="S1179" s="10">
        <f t="shared" ca="1" si="144"/>
        <v>0.22606658659378054</v>
      </c>
      <c r="T1179" s="25">
        <f ca="1">_xlfn.LOGNORM.INV(S1179,'Input Parameters'!$H$29,'Input Parameters'!$I$29)</f>
        <v>53.517992399800058</v>
      </c>
      <c r="U1179" s="10">
        <f t="shared" ca="1" si="145"/>
        <v>0.54585759268159995</v>
      </c>
      <c r="V1179" s="29">
        <f ca="1">IF('Input Parameters'!$D$30="Beta",_xlfn.BETA.INV(U1179,'Input Parameters'!$L$30,'Input Parameters'!$M$30,'Input Parameters'!$J$30,'Input Parameters'!$K$30),IF('Input Parameters'!$D$30="LogNorm",_xlfn.LOGNORM.INV(U1179,'Input Parameters'!$H$30,'Input Parameters'!$I$30)))</f>
        <v>1.0456474812139351</v>
      </c>
      <c r="W1179" s="2">
        <f ca="1">N1179+(P1179-N1179)*(1-ERF((T1179-R1179)/(2*SQRT(L1179*'Input Parameters'!$E$31))))</f>
        <v>0.21587492213641324</v>
      </c>
      <c r="X1179">
        <f t="shared" ca="1" si="146"/>
        <v>1</v>
      </c>
      <c r="Y1179" s="7"/>
    </row>
    <row r="1180" spans="1:25" ht="15" customHeight="1" x14ac:dyDescent="0.3">
      <c r="A1180" s="130">
        <v>1173</v>
      </c>
      <c r="B1180" s="10">
        <f t="shared" ca="1" si="138"/>
        <v>0.72002700699451461</v>
      </c>
      <c r="C1180" s="57">
        <f ca="1">_xlfn.NORM.INV(B1180,'Input Parameters'!$E$19,'Input Parameters'!$F$19)</f>
        <v>616.55688688351881</v>
      </c>
      <c r="D1180" s="10">
        <f t="shared" ca="1" si="139"/>
        <v>0.49553271069061866</v>
      </c>
      <c r="E1180" s="59">
        <f ca="1">IF(_xlfn.NORM.INV(D1180,'Input Parameters'!$E$20,'Input Parameters'!$F$20)&lt;3500,3500,IF(_xlfn.NORM.INV(D1180,'Input Parameters'!$E$20,'Input Parameters'!$F$20)&gt;5500,5500,_xlfn.NORM.INV(D1180,'Input Parameters'!$E$20,'Input Parameters'!$F$20)))</f>
        <v>4792.1613525939383</v>
      </c>
      <c r="F1180" s="10">
        <f t="shared" ca="1" si="140"/>
        <v>6.7088319124597673E-2</v>
      </c>
      <c r="G1180" s="61">
        <f ca="1">_xlfn.NORM.INV(F1180,'Input Parameters'!$E$21,'Input Parameters'!$F$21)</f>
        <v>273.07703242651081</v>
      </c>
      <c r="H1180" s="54">
        <f ca="1">EXP(E1180*(1/'Input Parameters'!$E$22-1/G1180))</f>
        <v>0.30323313141890079</v>
      </c>
      <c r="I1180" s="10">
        <f t="shared" ca="1" si="141"/>
        <v>0.99596668795332444</v>
      </c>
      <c r="J1180" s="29">
        <f ca="1">_xlfn.BETA.INV(I1180,'Input Parameters'!$L$24,'Input Parameters'!$M$24,'Input Parameters'!$J$24,'Input Parameters'!$K$24)</f>
        <v>0.92137837340064666</v>
      </c>
      <c r="K1180" s="156">
        <f ca="1">('Input Parameters'!$E$25/'Input Parameters'!$E$31)^$J1180</f>
        <v>1.3474360215161862E-3</v>
      </c>
      <c r="L1180" s="66">
        <f ca="1">$H1180*$C1180*'Input Parameters'!$E$23*K1180</f>
        <v>0.25191727929870583</v>
      </c>
      <c r="M1180" s="23">
        <f t="shared" ca="1" si="142"/>
        <v>1.1686084902407634E-2</v>
      </c>
      <c r="N1180" s="15">
        <f ca="1">_xlfn.NORM.INV(M1180,'Input Parameters'!$E$26,'Input Parameters'!$F$26)</f>
        <v>-1.3613209071629384E-2</v>
      </c>
      <c r="O1180" s="8">
        <f t="shared" ca="1" si="143"/>
        <v>0.99694557931258732</v>
      </c>
      <c r="P1180" s="29">
        <f ca="1">_xlfn.LOGNORM.INV(O1180,'Input Parameters'!$H$27,'Input Parameters'!$I$27)</f>
        <v>4.7886579786463424</v>
      </c>
      <c r="Q1180" s="10"/>
      <c r="R1180" s="15">
        <f>'Input Parameters'!$E$28</f>
        <v>12.7</v>
      </c>
      <c r="S1180" s="10">
        <f t="shared" ca="1" si="144"/>
        <v>0.63280180817805021</v>
      </c>
      <c r="T1180" s="25">
        <f ca="1">_xlfn.LOGNORM.INV(S1180,'Input Parameters'!$H$29,'Input Parameters'!$I$29)</f>
        <v>60.492808126285659</v>
      </c>
      <c r="U1180" s="10">
        <f t="shared" ca="1" si="145"/>
        <v>0.52207586030674613</v>
      </c>
      <c r="V1180" s="29">
        <f ca="1">IF('Input Parameters'!$D$30="Beta",_xlfn.BETA.INV(U1180,'Input Parameters'!$L$30,'Input Parameters'!$M$30,'Input Parameters'!$J$30,'Input Parameters'!$K$30),IF('Input Parameters'!$D$30="LogNorm",_xlfn.LOGNORM.INV(U1180,'Input Parameters'!$H$30,'Input Parameters'!$I$30)))</f>
        <v>1.021262323398785</v>
      </c>
      <c r="W1180" s="2">
        <f ca="1">N1180+(P1180-N1180)*(1-ERF((T1180-R1180)/(2*SQRT(L1180*'Input Parameters'!$E$31))))</f>
        <v>-1.3613208991900223E-2</v>
      </c>
      <c r="X1180">
        <f t="shared" ca="1" si="146"/>
        <v>1</v>
      </c>
      <c r="Y1180" s="7"/>
    </row>
    <row r="1181" spans="1:25" ht="15" customHeight="1" x14ac:dyDescent="0.3">
      <c r="A1181" s="130">
        <v>1174</v>
      </c>
      <c r="B1181" s="10">
        <f t="shared" ca="1" si="138"/>
        <v>0.83716983814384971</v>
      </c>
      <c r="C1181" s="57">
        <f ca="1">_xlfn.NORM.INV(B1181,'Input Parameters'!$E$19,'Input Parameters'!$F$19)</f>
        <v>650.35442067271606</v>
      </c>
      <c r="D1181" s="10">
        <f t="shared" ca="1" si="139"/>
        <v>0.66088210055451768</v>
      </c>
      <c r="E1181" s="59">
        <f ca="1">IF(_xlfn.NORM.INV(D1181,'Input Parameters'!$E$20,'Input Parameters'!$F$20)&lt;3500,3500,IF(_xlfn.NORM.INV(D1181,'Input Parameters'!$E$20,'Input Parameters'!$F$20)&gt;5500,5500,_xlfn.NORM.INV(D1181,'Input Parameters'!$E$20,'Input Parameters'!$F$20)))</f>
        <v>5090.4102177220293</v>
      </c>
      <c r="F1181" s="10">
        <f t="shared" ca="1" si="140"/>
        <v>7.9876250129932602E-2</v>
      </c>
      <c r="G1181" s="61">
        <f ca="1">_xlfn.NORM.INV(F1181,'Input Parameters'!$E$21,'Input Parameters'!$F$21)</f>
        <v>273.79959103666437</v>
      </c>
      <c r="H1181" s="54">
        <f ca="1">EXP(E1181*(1/'Input Parameters'!$E$22-1/G1181))</f>
        <v>0.29572534931019967</v>
      </c>
      <c r="I1181" s="10">
        <f t="shared" ca="1" si="141"/>
        <v>0.38833068132500181</v>
      </c>
      <c r="J1181" s="29">
        <f ca="1">_xlfn.BETA.INV(I1181,'Input Parameters'!$L$24,'Input Parameters'!$M$24,'Input Parameters'!$J$24,'Input Parameters'!$K$24)</f>
        <v>0.56093170610538035</v>
      </c>
      <c r="K1181" s="156">
        <f ca="1">('Input Parameters'!$E$25/'Input Parameters'!$E$31)^$J1181</f>
        <v>1.788361470388572E-2</v>
      </c>
      <c r="L1181" s="66">
        <f ca="1">$H1181*$C1181*'Input Parameters'!$E$23*K1181</f>
        <v>3.4394892361136096</v>
      </c>
      <c r="M1181" s="23">
        <f t="shared" ca="1" si="142"/>
        <v>0.78917139940331671</v>
      </c>
      <c r="N1181" s="15">
        <f ca="1">_xlfn.NORM.INV(M1181,'Input Parameters'!$E$26,'Input Parameters'!$F$26)</f>
        <v>5.0874539392237177E-2</v>
      </c>
      <c r="O1181" s="8">
        <f t="shared" ca="1" si="143"/>
        <v>0.88451221771753963</v>
      </c>
      <c r="P1181" s="29">
        <f ca="1">_xlfn.LOGNORM.INV(O1181,'Input Parameters'!$H$27,'Input Parameters'!$I$27)</f>
        <v>2.4185149237428454</v>
      </c>
      <c r="Q1181" s="10"/>
      <c r="R1181" s="15">
        <f>'Input Parameters'!$E$28</f>
        <v>12.7</v>
      </c>
      <c r="S1181" s="10">
        <f t="shared" ca="1" si="144"/>
        <v>0.33636390266116023</v>
      </c>
      <c r="T1181" s="25">
        <f ca="1">_xlfn.LOGNORM.INV(S1181,'Input Parameters'!$H$29,'Input Parameters'!$I$29)</f>
        <v>55.534643053471619</v>
      </c>
      <c r="U1181" s="10">
        <f t="shared" ca="1" si="145"/>
        <v>0.35772201225418176</v>
      </c>
      <c r="V1181" s="29">
        <f ca="1">IF('Input Parameters'!$D$30="Beta",_xlfn.BETA.INV(U1181,'Input Parameters'!$L$30,'Input Parameters'!$M$30,'Input Parameters'!$J$30,'Input Parameters'!$K$30),IF('Input Parameters'!$D$30="LogNorm",_xlfn.LOGNORM.INV(U1181,'Input Parameters'!$H$30,'Input Parameters'!$I$30)))</f>
        <v>0.86540844806132999</v>
      </c>
      <c r="W1181" s="2">
        <f ca="1">N1181+(P1181-N1181)*(1-ERF((T1181-R1181)/(2*SQRT(L1181*'Input Parameters'!$E$31))))</f>
        <v>0.29339629459831451</v>
      </c>
      <c r="X1181">
        <f t="shared" ca="1" si="146"/>
        <v>1</v>
      </c>
      <c r="Y1181" s="7"/>
    </row>
    <row r="1182" spans="1:25" ht="15" customHeight="1" x14ac:dyDescent="0.3">
      <c r="A1182" s="130">
        <v>1175</v>
      </c>
      <c r="B1182" s="10">
        <f t="shared" ca="1" si="138"/>
        <v>0.10591893608838709</v>
      </c>
      <c r="C1182" s="57">
        <f ca="1">_xlfn.NORM.INV(B1182,'Input Parameters'!$E$19,'Input Parameters'!$F$19)</f>
        <v>461.79940965801075</v>
      </c>
      <c r="D1182" s="10">
        <f t="shared" ca="1" si="139"/>
        <v>0.33547387181320154</v>
      </c>
      <c r="E1182" s="59">
        <f ca="1">IF(_xlfn.NORM.INV(D1182,'Input Parameters'!$E$20,'Input Parameters'!$F$20)&lt;3500,3500,IF(_xlfn.NORM.INV(D1182,'Input Parameters'!$E$20,'Input Parameters'!$F$20)&gt;5500,5500,_xlfn.NORM.INV(D1182,'Input Parameters'!$E$20,'Input Parameters'!$F$20)))</f>
        <v>4502.606649434304</v>
      </c>
      <c r="F1182" s="10">
        <f t="shared" ca="1" si="140"/>
        <v>0.45020980461650995</v>
      </c>
      <c r="G1182" s="61">
        <f ca="1">_xlfn.NORM.INV(F1182,'Input Parameters'!$E$21,'Input Parameters'!$F$21)</f>
        <v>283.86646803180651</v>
      </c>
      <c r="H1182" s="54">
        <f ca="1">EXP(E1182*(1/'Input Parameters'!$E$22-1/G1182))</f>
        <v>0.60990718993807969</v>
      </c>
      <c r="I1182" s="10">
        <f t="shared" ca="1" si="141"/>
        <v>0.96703976488570997</v>
      </c>
      <c r="J1182" s="29">
        <f ca="1">_xlfn.BETA.INV(I1182,'Input Parameters'!$L$24,'Input Parameters'!$M$24,'Input Parameters'!$J$24,'Input Parameters'!$K$24)</f>
        <v>0.85470082268085146</v>
      </c>
      <c r="K1182" s="156">
        <f ca="1">('Input Parameters'!$E$25/'Input Parameters'!$E$31)^$J1182</f>
        <v>2.1738898830611169E-3</v>
      </c>
      <c r="L1182" s="66">
        <f ca="1">$H1182*$C1182*'Input Parameters'!$E$23*K1182</f>
        <v>0.61228647732210606</v>
      </c>
      <c r="M1182" s="23">
        <f t="shared" ca="1" si="142"/>
        <v>0.15050691344217493</v>
      </c>
      <c r="N1182" s="15">
        <f ca="1">_xlfn.NORM.INV(M1182,'Input Parameters'!$E$26,'Input Parameters'!$F$26)</f>
        <v>1.2280503859930791E-2</v>
      </c>
      <c r="O1182" s="8">
        <f t="shared" ca="1" si="143"/>
        <v>5.3645526822843626E-2</v>
      </c>
      <c r="P1182" s="29">
        <f ca="1">_xlfn.LOGNORM.INV(O1182,'Input Parameters'!$H$27,'Input Parameters'!$I$27)</f>
        <v>0.69817446604802014</v>
      </c>
      <c r="Q1182" s="10"/>
      <c r="R1182" s="15">
        <f>'Input Parameters'!$E$28</f>
        <v>12.7</v>
      </c>
      <c r="S1182" s="10">
        <f t="shared" ca="1" si="144"/>
        <v>9.4321845800919846E-2</v>
      </c>
      <c r="T1182" s="25">
        <f ca="1">_xlfn.LOGNORM.INV(S1182,'Input Parameters'!$H$29,'Input Parameters'!$I$29)</f>
        <v>50.241301088187832</v>
      </c>
      <c r="U1182" s="10">
        <f t="shared" ca="1" si="145"/>
        <v>0.59374470089331322</v>
      </c>
      <c r="V1182" s="29">
        <f ca="1">IF('Input Parameters'!$D$30="Beta",_xlfn.BETA.INV(U1182,'Input Parameters'!$L$30,'Input Parameters'!$M$30,'Input Parameters'!$J$30,'Input Parameters'!$K$30),IF('Input Parameters'!$D$30="LogNorm",_xlfn.LOGNORM.INV(U1182,'Input Parameters'!$H$30,'Input Parameters'!$I$30)))</f>
        <v>1.0971775544172613</v>
      </c>
      <c r="W1182" s="2">
        <f ca="1">N1182+(P1182-N1182)*(1-ERF((T1182-R1182)/(2*SQRT(L1182*'Input Parameters'!$E$31))))</f>
        <v>1.2755578681888856E-2</v>
      </c>
      <c r="X1182">
        <f t="shared" ca="1" si="146"/>
        <v>1</v>
      </c>
      <c r="Y1182" s="7"/>
    </row>
    <row r="1183" spans="1:25" ht="15" customHeight="1" x14ac:dyDescent="0.3">
      <c r="A1183" s="130">
        <v>1176</v>
      </c>
      <c r="B1183" s="10">
        <f t="shared" ca="1" si="138"/>
        <v>0.86413585764089851</v>
      </c>
      <c r="C1183" s="57">
        <f ca="1">_xlfn.NORM.INV(B1183,'Input Parameters'!$E$19,'Input Parameters'!$F$19)</f>
        <v>660.17320702456891</v>
      </c>
      <c r="D1183" s="10">
        <f t="shared" ca="1" si="139"/>
        <v>0.17530394230598922</v>
      </c>
      <c r="E1183" s="59">
        <f ca="1">IF(_xlfn.NORM.INV(D1183,'Input Parameters'!$E$20,'Input Parameters'!$F$20)&lt;3500,3500,IF(_xlfn.NORM.INV(D1183,'Input Parameters'!$E$20,'Input Parameters'!$F$20)&gt;5500,5500,_xlfn.NORM.INV(D1183,'Input Parameters'!$E$20,'Input Parameters'!$F$20)))</f>
        <v>4146.6124105956778</v>
      </c>
      <c r="F1183" s="10">
        <f t="shared" ca="1" si="140"/>
        <v>0.30942751093945609</v>
      </c>
      <c r="G1183" s="61">
        <f ca="1">_xlfn.NORM.INV(F1183,'Input Parameters'!$E$21,'Input Parameters'!$F$21)</f>
        <v>280.93985646273489</v>
      </c>
      <c r="H1183" s="54">
        <f ca="1">EXP(E1183*(1/'Input Parameters'!$E$22-1/G1183))</f>
        <v>0.54469672666018287</v>
      </c>
      <c r="I1183" s="10">
        <f t="shared" ca="1" si="141"/>
        <v>0.48990727718323757</v>
      </c>
      <c r="J1183" s="29">
        <f ca="1">_xlfn.BETA.INV(I1183,'Input Parameters'!$L$24,'Input Parameters'!$M$24,'Input Parameters'!$J$24,'Input Parameters'!$K$24)</f>
        <v>0.60308135006620622</v>
      </c>
      <c r="K1183" s="156">
        <f ca="1">('Input Parameters'!$E$25/'Input Parameters'!$E$31)^$J1183</f>
        <v>1.3217245198486632E-2</v>
      </c>
      <c r="L1183" s="66">
        <f ca="1">$H1183*$C1183*'Input Parameters'!$E$23*K1183</f>
        <v>4.7528445137076547</v>
      </c>
      <c r="M1183" s="23">
        <f t="shared" ca="1" si="142"/>
        <v>0.77917379831006883</v>
      </c>
      <c r="N1183" s="15">
        <f ca="1">_xlfn.NORM.INV(M1183,'Input Parameters'!$E$26,'Input Parameters'!$F$26)</f>
        <v>5.0157523326468445E-2</v>
      </c>
      <c r="O1183" s="8">
        <f t="shared" ca="1" si="143"/>
        <v>0.1611974823761062</v>
      </c>
      <c r="P1183" s="29">
        <f ca="1">_xlfn.LOGNORM.INV(O1183,'Input Parameters'!$H$27,'Input Parameters'!$I$27)</f>
        <v>0.9189026487848333</v>
      </c>
      <c r="Q1183" s="10"/>
      <c r="R1183" s="15">
        <f>'Input Parameters'!$E$28</f>
        <v>12.7</v>
      </c>
      <c r="S1183" s="10">
        <f t="shared" ca="1" si="144"/>
        <v>0.11336518524851014</v>
      </c>
      <c r="T1183" s="25">
        <f ca="1">_xlfn.LOGNORM.INV(S1183,'Input Parameters'!$H$29,'Input Parameters'!$I$29)</f>
        <v>50.841524492254464</v>
      </c>
      <c r="U1183" s="10">
        <f t="shared" ca="1" si="145"/>
        <v>0.87873306259881956</v>
      </c>
      <c r="V1183" s="29">
        <f ca="1">IF('Input Parameters'!$D$30="Beta",_xlfn.BETA.INV(U1183,'Input Parameters'!$L$30,'Input Parameters'!$M$30,'Input Parameters'!$J$30,'Input Parameters'!$K$30),IF('Input Parameters'!$D$30="LogNorm",_xlfn.LOGNORM.INV(U1183,'Input Parameters'!$H$30,'Input Parameters'!$I$30)))</f>
        <v>1.5841839717835879</v>
      </c>
      <c r="W1183" s="2">
        <f ca="1">N1183+(P1183-N1183)*(1-ERF((T1183-R1183)/(2*SQRT(L1183*'Input Parameters'!$E$31))))</f>
        <v>0.23784855054023904</v>
      </c>
      <c r="X1183">
        <f t="shared" ca="1" si="146"/>
        <v>1</v>
      </c>
      <c r="Y1183" s="7"/>
    </row>
    <row r="1184" spans="1:25" ht="15" customHeight="1" x14ac:dyDescent="0.3">
      <c r="A1184" s="130">
        <v>1177</v>
      </c>
      <c r="B1184" s="10">
        <f t="shared" ca="1" si="138"/>
        <v>0.81493550855907437</v>
      </c>
      <c r="C1184" s="57">
        <f ca="1">_xlfn.NORM.INV(B1184,'Input Parameters'!$E$19,'Input Parameters'!$F$19)</f>
        <v>643.03158586374786</v>
      </c>
      <c r="D1184" s="10">
        <f t="shared" ca="1" si="139"/>
        <v>4.9333376273355878E-2</v>
      </c>
      <c r="E1184" s="59">
        <f ca="1">IF(_xlfn.NORM.INV(D1184,'Input Parameters'!$E$20,'Input Parameters'!$F$20)&lt;3500,3500,IF(_xlfn.NORM.INV(D1184,'Input Parameters'!$E$20,'Input Parameters'!$F$20)&gt;5500,5500,_xlfn.NORM.INV(D1184,'Input Parameters'!$E$20,'Input Parameters'!$F$20)))</f>
        <v>3644.0537116345636</v>
      </c>
      <c r="F1184" s="10">
        <f t="shared" ca="1" si="140"/>
        <v>0.459582660838596</v>
      </c>
      <c r="G1184" s="61">
        <f ca="1">_xlfn.NORM.INV(F1184,'Input Parameters'!$E$21,'Input Parameters'!$F$21)</f>
        <v>284.05232648730816</v>
      </c>
      <c r="H1184" s="54">
        <f ca="1">EXP(E1184*(1/'Input Parameters'!$E$22-1/G1184))</f>
        <v>0.67586091495537814</v>
      </c>
      <c r="I1184" s="10">
        <f t="shared" ca="1" si="141"/>
        <v>0.54256940931125963</v>
      </c>
      <c r="J1184" s="29">
        <f ca="1">_xlfn.BETA.INV(I1184,'Input Parameters'!$L$24,'Input Parameters'!$M$24,'Input Parameters'!$J$24,'Input Parameters'!$K$24)</f>
        <v>0.62428799099040888</v>
      </c>
      <c r="K1184" s="156">
        <f ca="1">('Input Parameters'!$E$25/'Input Parameters'!$E$31)^$J1184</f>
        <v>1.1352018625344356E-2</v>
      </c>
      <c r="L1184" s="66">
        <f ca="1">$H1184*$C1184*'Input Parameters'!$E$23*K1184</f>
        <v>4.9335863406313898</v>
      </c>
      <c r="M1184" s="23">
        <f t="shared" ca="1" si="142"/>
        <v>0.48278103765480418</v>
      </c>
      <c r="N1184" s="15">
        <f ca="1">_xlfn.NORM.INV(M1184,'Input Parameters'!$E$26,'Input Parameters'!$F$26)</f>
        <v>3.3093326098525493E-2</v>
      </c>
      <c r="O1184" s="8">
        <f t="shared" ca="1" si="143"/>
        <v>0.94606590703672899</v>
      </c>
      <c r="P1184" s="29">
        <f ca="1">_xlfn.LOGNORM.INV(O1184,'Input Parameters'!$H$27,'Input Parameters'!$I$27)</f>
        <v>2.899510803109612</v>
      </c>
      <c r="Q1184" s="10"/>
      <c r="R1184" s="15">
        <f>'Input Parameters'!$E$28</f>
        <v>12.7</v>
      </c>
      <c r="S1184" s="10">
        <f t="shared" ca="1" si="144"/>
        <v>0.47738637948031226</v>
      </c>
      <c r="T1184" s="25">
        <f ca="1">_xlfn.LOGNORM.INV(S1184,'Input Parameters'!$H$29,'Input Parameters'!$I$29)</f>
        <v>57.862213429450961</v>
      </c>
      <c r="U1184" s="10">
        <f t="shared" ca="1" si="145"/>
        <v>4.7663888620593786E-2</v>
      </c>
      <c r="V1184" s="29">
        <f ca="1">IF('Input Parameters'!$D$30="Beta",_xlfn.BETA.INV(U1184,'Input Parameters'!$L$30,'Input Parameters'!$M$30,'Input Parameters'!$J$30,'Input Parameters'!$K$30),IF('Input Parameters'!$D$30="LogNorm",_xlfn.LOGNORM.INV(U1184,'Input Parameters'!$H$30,'Input Parameters'!$I$30)))</f>
        <v>0.51760758676016805</v>
      </c>
      <c r="W1184" s="2">
        <f ca="1">N1184+(P1184-N1184)*(1-ERF((T1184-R1184)/(2*SQRT(L1184*'Input Parameters'!$E$31))))</f>
        <v>0.46451566979886566</v>
      </c>
      <c r="X1184">
        <f t="shared" ca="1" si="146"/>
        <v>1</v>
      </c>
      <c r="Y1184" s="7"/>
    </row>
    <row r="1185" spans="1:25" ht="15" customHeight="1" x14ac:dyDescent="0.3">
      <c r="A1185" s="130">
        <v>1178</v>
      </c>
      <c r="B1185" s="10">
        <f t="shared" ca="1" si="138"/>
        <v>2.9216368921480496E-2</v>
      </c>
      <c r="C1185" s="57">
        <f ca="1">_xlfn.NORM.INV(B1185,'Input Parameters'!$E$19,'Input Parameters'!$F$19)</f>
        <v>407.38904663995231</v>
      </c>
      <c r="D1185" s="10">
        <f t="shared" ca="1" si="139"/>
        <v>0.84739915728564752</v>
      </c>
      <c r="E1185" s="59">
        <f ca="1">IF(_xlfn.NORM.INV(D1185,'Input Parameters'!$E$20,'Input Parameters'!$F$20)&lt;3500,3500,IF(_xlfn.NORM.INV(D1185,'Input Parameters'!$E$20,'Input Parameters'!$F$20)&gt;5500,5500,_xlfn.NORM.INV(D1185,'Input Parameters'!$E$20,'Input Parameters'!$F$20)))</f>
        <v>5500</v>
      </c>
      <c r="F1185" s="10">
        <f t="shared" ca="1" si="140"/>
        <v>0.43618331779339603</v>
      </c>
      <c r="G1185" s="61">
        <f ca="1">_xlfn.NORM.INV(F1185,'Input Parameters'!$E$21,'Input Parameters'!$F$21)</f>
        <v>283.58726668696687</v>
      </c>
      <c r="H1185" s="54">
        <f ca="1">EXP(E1185*(1/'Input Parameters'!$E$22-1/G1185))</f>
        <v>0.53630528626584217</v>
      </c>
      <c r="I1185" s="10">
        <f t="shared" ca="1" si="141"/>
        <v>0.62277830839472126</v>
      </c>
      <c r="J1185" s="29">
        <f ca="1">_xlfn.BETA.INV(I1185,'Input Parameters'!$L$24,'Input Parameters'!$M$24,'Input Parameters'!$J$24,'Input Parameters'!$K$24)</f>
        <v>0.65664561796057974</v>
      </c>
      <c r="K1185" s="156">
        <f ca="1">('Input Parameters'!$E$25/'Input Parameters'!$E$31)^$J1185</f>
        <v>9.0004682087887027E-3</v>
      </c>
      <c r="L1185" s="66">
        <f ca="1">$H1185*$C1185*'Input Parameters'!$E$23*K1185</f>
        <v>1.966466390068315</v>
      </c>
      <c r="M1185" s="23">
        <f t="shared" ca="1" si="142"/>
        <v>0.12332795530341756</v>
      </c>
      <c r="N1185" s="15">
        <f ca="1">_xlfn.NORM.INV(M1185,'Input Parameters'!$E$26,'Input Parameters'!$F$26)</f>
        <v>9.6712867782211241E-3</v>
      </c>
      <c r="O1185" s="8">
        <f t="shared" ca="1" si="143"/>
        <v>0.80355548481357453</v>
      </c>
      <c r="P1185" s="29">
        <f ca="1">_xlfn.LOGNORM.INV(O1185,'Input Parameters'!$H$27,'Input Parameters'!$I$27)</f>
        <v>2.0775790754006671</v>
      </c>
      <c r="Q1185" s="10"/>
      <c r="R1185" s="15">
        <f>'Input Parameters'!$E$28</f>
        <v>12.7</v>
      </c>
      <c r="S1185" s="10">
        <f t="shared" ca="1" si="144"/>
        <v>0.45683497526196182</v>
      </c>
      <c r="T1185" s="25">
        <f ca="1">_xlfn.LOGNORM.INV(S1185,'Input Parameters'!$H$29,'Input Parameters'!$I$29)</f>
        <v>57.52734727977041</v>
      </c>
      <c r="U1185" s="10">
        <f t="shared" ca="1" si="145"/>
        <v>0.64797483458875416</v>
      </c>
      <c r="V1185" s="29">
        <f ca="1">IF('Input Parameters'!$D$30="Beta",_xlfn.BETA.INV(U1185,'Input Parameters'!$L$30,'Input Parameters'!$M$30,'Input Parameters'!$J$30,'Input Parameters'!$K$30),IF('Input Parameters'!$D$30="LogNorm",_xlfn.LOGNORM.INV(U1185,'Input Parameters'!$H$30,'Input Parameters'!$I$30)))</f>
        <v>1.1606757836883945</v>
      </c>
      <c r="W1185" s="2">
        <f ca="1">N1185+(P1185-N1185)*(1-ERF((T1185-R1185)/(2*SQRT(L1185*'Input Parameters'!$E$31))))</f>
        <v>5.8880470776368612E-2</v>
      </c>
      <c r="X1185">
        <f t="shared" ca="1" si="146"/>
        <v>1</v>
      </c>
      <c r="Y1185" s="7"/>
    </row>
    <row r="1186" spans="1:25" ht="15" customHeight="1" x14ac:dyDescent="0.3">
      <c r="A1186" s="130">
        <v>1179</v>
      </c>
      <c r="B1186" s="10">
        <f t="shared" ca="1" si="138"/>
        <v>0.24510514283442997</v>
      </c>
      <c r="C1186" s="57">
        <f ca="1">_xlfn.NORM.INV(B1186,'Input Parameters'!$E$19,'Input Parameters'!$F$19)</f>
        <v>508.99716310288164</v>
      </c>
      <c r="D1186" s="10">
        <f t="shared" ca="1" si="139"/>
        <v>0.96837438687607114</v>
      </c>
      <c r="E1186" s="59">
        <f ca="1">IF(_xlfn.NORM.INV(D1186,'Input Parameters'!$E$20,'Input Parameters'!$F$20)&lt;3500,3500,IF(_xlfn.NORM.INV(D1186,'Input Parameters'!$E$20,'Input Parameters'!$F$20)&gt;5500,5500,_xlfn.NORM.INV(D1186,'Input Parameters'!$E$20,'Input Parameters'!$F$20)))</f>
        <v>5500</v>
      </c>
      <c r="F1186" s="10">
        <f t="shared" ca="1" si="140"/>
        <v>0.14697206095900206</v>
      </c>
      <c r="G1186" s="61">
        <f ca="1">_xlfn.NORM.INV(F1186,'Input Parameters'!$E$21,'Input Parameters'!$F$21)</f>
        <v>276.60086279206644</v>
      </c>
      <c r="H1186" s="54">
        <f ca="1">EXP(E1186*(1/'Input Parameters'!$E$22-1/G1186))</f>
        <v>0.32859923887018089</v>
      </c>
      <c r="I1186" s="10">
        <f t="shared" ca="1" si="141"/>
        <v>0.59683149484236719</v>
      </c>
      <c r="J1186" s="29">
        <f ca="1">_xlfn.BETA.INV(I1186,'Input Parameters'!$L$24,'Input Parameters'!$M$24,'Input Parameters'!$J$24,'Input Parameters'!$K$24)</f>
        <v>0.64611574049436149</v>
      </c>
      <c r="K1186" s="156">
        <f ca="1">('Input Parameters'!$E$25/'Input Parameters'!$E$31)^$J1186</f>
        <v>9.7066690261532907E-3</v>
      </c>
      <c r="L1186" s="66">
        <f ca="1">$H1186*$C1186*'Input Parameters'!$E$23*K1186</f>
        <v>1.6234994148864448</v>
      </c>
      <c r="M1186" s="23">
        <f t="shared" ca="1" si="142"/>
        <v>0.31756528792600958</v>
      </c>
      <c r="N1186" s="15">
        <f ca="1">_xlfn.NORM.INV(M1186,'Input Parameters'!$E$26,'Input Parameters'!$F$26)</f>
        <v>2.4035122313431041E-2</v>
      </c>
      <c r="O1186" s="8">
        <f t="shared" ca="1" si="143"/>
        <v>0.20073426790467108</v>
      </c>
      <c r="P1186" s="29">
        <f ca="1">_xlfn.LOGNORM.INV(O1186,'Input Parameters'!$H$27,'Input Parameters'!$I$27)</f>
        <v>0.98218902384758722</v>
      </c>
      <c r="Q1186" s="10"/>
      <c r="R1186" s="15">
        <f>'Input Parameters'!$E$28</f>
        <v>12.7</v>
      </c>
      <c r="S1186" s="10">
        <f t="shared" ca="1" si="144"/>
        <v>0.70034633629674992</v>
      </c>
      <c r="T1186" s="25">
        <f ca="1">_xlfn.LOGNORM.INV(S1186,'Input Parameters'!$H$29,'Input Parameters'!$I$29)</f>
        <v>61.770139505710077</v>
      </c>
      <c r="U1186" s="10">
        <f t="shared" ca="1" si="145"/>
        <v>0.45895373833640907</v>
      </c>
      <c r="V1186" s="29">
        <f ca="1">IF('Input Parameters'!$D$30="Beta",_xlfn.BETA.INV(U1186,'Input Parameters'!$L$30,'Input Parameters'!$M$30,'Input Parameters'!$J$30,'Input Parameters'!$K$30),IF('Input Parameters'!$D$30="LogNorm",_xlfn.LOGNORM.INV(U1186,'Input Parameters'!$H$30,'Input Parameters'!$I$30)))</f>
        <v>0.95940843682270405</v>
      </c>
      <c r="W1186" s="2">
        <f ca="1">N1186+(P1186-N1186)*(1-ERF((T1186-R1186)/(2*SQRT(L1186*'Input Parameters'!$E$31))))</f>
        <v>3.0230255048678104E-2</v>
      </c>
      <c r="X1186">
        <f t="shared" ca="1" si="146"/>
        <v>1</v>
      </c>
      <c r="Y1186" s="7"/>
    </row>
    <row r="1187" spans="1:25" ht="15" customHeight="1" x14ac:dyDescent="0.3">
      <c r="A1187" s="130">
        <v>1180</v>
      </c>
      <c r="B1187" s="10">
        <f t="shared" ca="1" si="138"/>
        <v>9.5896064814367965E-2</v>
      </c>
      <c r="C1187" s="57">
        <f ca="1">_xlfn.NORM.INV(B1187,'Input Parameters'!$E$19,'Input Parameters'!$F$19)</f>
        <v>457.00250141392235</v>
      </c>
      <c r="D1187" s="10">
        <f t="shared" ca="1" si="139"/>
        <v>0.5613343064504942</v>
      </c>
      <c r="E1187" s="59">
        <f ca="1">IF(_xlfn.NORM.INV(D1187,'Input Parameters'!$E$20,'Input Parameters'!$F$20)&lt;3500,3500,IF(_xlfn.NORM.INV(D1187,'Input Parameters'!$E$20,'Input Parameters'!$F$20)&gt;5500,5500,_xlfn.NORM.INV(D1187,'Input Parameters'!$E$20,'Input Parameters'!$F$20)))</f>
        <v>4908.0471203557636</v>
      </c>
      <c r="F1187" s="10">
        <f t="shared" ca="1" si="140"/>
        <v>0.82847024887447585</v>
      </c>
      <c r="G1187" s="61">
        <f ca="1">_xlfn.NORM.INV(F1187,'Input Parameters'!$E$21,'Input Parameters'!$F$21)</f>
        <v>292.30236009433906</v>
      </c>
      <c r="H1187" s="54">
        <f ca="1">EXP(E1187*(1/'Input Parameters'!$E$22-1/G1187))</f>
        <v>0.96080889339805087</v>
      </c>
      <c r="I1187" s="10">
        <f t="shared" ca="1" si="141"/>
        <v>0.99162607463394714</v>
      </c>
      <c r="J1187" s="29">
        <f ca="1">_xlfn.BETA.INV(I1187,'Input Parameters'!$L$24,'Input Parameters'!$M$24,'Input Parameters'!$J$24,'Input Parameters'!$K$24)</f>
        <v>0.90320664420911068</v>
      </c>
      <c r="K1187" s="156">
        <f ca="1">('Input Parameters'!$E$25/'Input Parameters'!$E$31)^$J1187</f>
        <v>1.5350444064544922E-3</v>
      </c>
      <c r="L1187" s="66">
        <f ca="1">$H1187*$C1187*'Input Parameters'!$E$23*K1187</f>
        <v>0.67402582238562625</v>
      </c>
      <c r="M1187" s="23">
        <f t="shared" ca="1" si="142"/>
        <v>0.16361815968029247</v>
      </c>
      <c r="N1187" s="15">
        <f ca="1">_xlfn.NORM.INV(M1187,'Input Parameters'!$E$26,'Input Parameters'!$F$26)</f>
        <v>1.3426389026313823E-2</v>
      </c>
      <c r="O1187" s="8">
        <f t="shared" ca="1" si="143"/>
        <v>7.6011736411042641E-2</v>
      </c>
      <c r="P1187" s="29">
        <f ca="1">_xlfn.LOGNORM.INV(O1187,'Input Parameters'!$H$27,'Input Parameters'!$I$27)</f>
        <v>0.7554008961883153</v>
      </c>
      <c r="Q1187" s="10"/>
      <c r="R1187" s="15">
        <f>'Input Parameters'!$E$28</f>
        <v>12.7</v>
      </c>
      <c r="S1187" s="10">
        <f t="shared" ca="1" si="144"/>
        <v>0.95041678340317648</v>
      </c>
      <c r="T1187" s="25">
        <f ca="1">_xlfn.LOGNORM.INV(S1187,'Input Parameters'!$H$29,'Input Parameters'!$I$29)</f>
        <v>70.074596418274297</v>
      </c>
      <c r="U1187" s="10">
        <f t="shared" ca="1" si="145"/>
        <v>0.96161476269775659</v>
      </c>
      <c r="V1187" s="29">
        <f ca="1">IF('Input Parameters'!$D$30="Beta",_xlfn.BETA.INV(U1187,'Input Parameters'!$L$30,'Input Parameters'!$M$30,'Input Parameters'!$J$30,'Input Parameters'!$K$30),IF('Input Parameters'!$D$30="LogNorm",_xlfn.LOGNORM.INV(U1187,'Input Parameters'!$H$30,'Input Parameters'!$I$30)))</f>
        <v>2.0079134195998485</v>
      </c>
      <c r="W1187" s="2">
        <f ca="1">N1187+(P1187-N1187)*(1-ERF((T1187-R1187)/(2*SQRT(L1187*'Input Parameters'!$E$31))))</f>
        <v>1.3426963978871593E-2</v>
      </c>
      <c r="X1187">
        <f t="shared" ca="1" si="146"/>
        <v>1</v>
      </c>
      <c r="Y1187" s="7"/>
    </row>
    <row r="1188" spans="1:25" ht="15" customHeight="1" x14ac:dyDescent="0.3">
      <c r="A1188" s="130">
        <v>1181</v>
      </c>
      <c r="B1188" s="10">
        <f t="shared" ca="1" si="138"/>
        <v>0.81711021010928098</v>
      </c>
      <c r="C1188" s="57">
        <f ca="1">_xlfn.NORM.INV(B1188,'Input Parameters'!$E$19,'Input Parameters'!$F$19)</f>
        <v>643.72239914851934</v>
      </c>
      <c r="D1188" s="10">
        <f t="shared" ca="1" si="139"/>
        <v>0.42870170390319784</v>
      </c>
      <c r="E1188" s="59">
        <f ca="1">IF(_xlfn.NORM.INV(D1188,'Input Parameters'!$E$20,'Input Parameters'!$F$20)&lt;3500,3500,IF(_xlfn.NORM.INV(D1188,'Input Parameters'!$E$20,'Input Parameters'!$F$20)&gt;5500,5500,_xlfn.NORM.INV(D1188,'Input Parameters'!$E$20,'Input Parameters'!$F$20)))</f>
        <v>4674.2236542636738</v>
      </c>
      <c r="F1188" s="10">
        <f t="shared" ca="1" si="140"/>
        <v>0.52847727463470728</v>
      </c>
      <c r="G1188" s="61">
        <f ca="1">_xlfn.NORM.INV(F1188,'Input Parameters'!$E$21,'Input Parameters'!$F$21)</f>
        <v>285.41153938491192</v>
      </c>
      <c r="H1188" s="54">
        <f ca="1">EXP(E1188*(1/'Input Parameters'!$E$22-1/G1188))</f>
        <v>0.65432281570882544</v>
      </c>
      <c r="I1188" s="10">
        <f t="shared" ca="1" si="141"/>
        <v>0.39683405836155061</v>
      </c>
      <c r="J1188" s="29">
        <f ca="1">_xlfn.BETA.INV(I1188,'Input Parameters'!$L$24,'Input Parameters'!$M$24,'Input Parameters'!$J$24,'Input Parameters'!$K$24)</f>
        <v>0.56456870577297968</v>
      </c>
      <c r="K1188" s="156">
        <f ca="1">('Input Parameters'!$E$25/'Input Parameters'!$E$31)^$J1188</f>
        <v>1.7423061866087643E-2</v>
      </c>
      <c r="L1188" s="66">
        <f ca="1">$H1188*$C1188*'Input Parameters'!$E$23*K1188</f>
        <v>7.3386329077238077</v>
      </c>
      <c r="M1188" s="23">
        <f t="shared" ca="1" si="142"/>
        <v>0.61563476534862072</v>
      </c>
      <c r="N1188" s="15">
        <f ca="1">_xlfn.NORM.INV(M1188,'Input Parameters'!$E$26,'Input Parameters'!$F$26)</f>
        <v>4.0174753947472053E-2</v>
      </c>
      <c r="O1188" s="8">
        <f t="shared" ca="1" si="143"/>
        <v>0.68329088006612293</v>
      </c>
      <c r="P1188" s="29">
        <f ca="1">_xlfn.LOGNORM.INV(O1188,'Input Parameters'!$H$27,'Input Parameters'!$I$27)</f>
        <v>1.7580531872078229</v>
      </c>
      <c r="Q1188" s="10"/>
      <c r="R1188" s="15">
        <f>'Input Parameters'!$E$28</f>
        <v>12.7</v>
      </c>
      <c r="S1188" s="10">
        <f t="shared" ca="1" si="144"/>
        <v>0.2273565616872294</v>
      </c>
      <c r="T1188" s="25">
        <f ca="1">_xlfn.LOGNORM.INV(S1188,'Input Parameters'!$H$29,'Input Parameters'!$I$29)</f>
        <v>53.543732292297506</v>
      </c>
      <c r="U1188" s="10">
        <f t="shared" ca="1" si="145"/>
        <v>2.6652146119823805E-2</v>
      </c>
      <c r="V1188" s="29">
        <f ca="1">IF('Input Parameters'!$D$30="Beta",_xlfn.BETA.INV(U1188,'Input Parameters'!$L$30,'Input Parameters'!$M$30,'Input Parameters'!$J$30,'Input Parameters'!$K$30),IF('Input Parameters'!$D$30="LogNorm",_xlfn.LOGNORM.INV(U1188,'Input Parameters'!$H$30,'Input Parameters'!$I$30)))</f>
        <v>0.46633754694808993</v>
      </c>
      <c r="W1188" s="2">
        <f ca="1">N1188+(P1188-N1188)*(1-ERF((T1188-R1188)/(2*SQRT(L1188*'Input Parameters'!$E$31))))</f>
        <v>0.53212876352424199</v>
      </c>
      <c r="X1188">
        <f t="shared" ca="1" si="146"/>
        <v>0</v>
      </c>
      <c r="Y1188" s="7"/>
    </row>
    <row r="1189" spans="1:25" ht="15" customHeight="1" x14ac:dyDescent="0.3">
      <c r="A1189" s="130">
        <v>1182</v>
      </c>
      <c r="B1189" s="10">
        <f t="shared" ca="1" si="138"/>
        <v>0.25125354705271707</v>
      </c>
      <c r="C1189" s="57">
        <f ca="1">_xlfn.NORM.INV(B1189,'Input Parameters'!$E$19,'Input Parameters'!$F$19)</f>
        <v>510.63850513037698</v>
      </c>
      <c r="D1189" s="10">
        <f t="shared" ca="1" si="139"/>
        <v>0.57206704230040961</v>
      </c>
      <c r="E1189" s="59">
        <f ca="1">IF(_xlfn.NORM.INV(D1189,'Input Parameters'!$E$20,'Input Parameters'!$F$20)&lt;3500,3500,IF(_xlfn.NORM.INV(D1189,'Input Parameters'!$E$20,'Input Parameters'!$F$20)&gt;5500,5500,_xlfn.NORM.INV(D1189,'Input Parameters'!$E$20,'Input Parameters'!$F$20)))</f>
        <v>4927.1474114520061</v>
      </c>
      <c r="F1189" s="10">
        <f t="shared" ca="1" si="140"/>
        <v>0.48852665018839614</v>
      </c>
      <c r="G1189" s="61">
        <f ca="1">_xlfn.NORM.INV(F1189,'Input Parameters'!$E$21,'Input Parameters'!$F$21)</f>
        <v>284.62391976483212</v>
      </c>
      <c r="H1189" s="54">
        <f ca="1">EXP(E1189*(1/'Input Parameters'!$E$22-1/G1189))</f>
        <v>0.60964582035939374</v>
      </c>
      <c r="I1189" s="10">
        <f t="shared" ca="1" si="141"/>
        <v>0.42541422899628101</v>
      </c>
      <c r="J1189" s="29">
        <f ca="1">_xlfn.BETA.INV(I1189,'Input Parameters'!$L$24,'Input Parameters'!$M$24,'Input Parameters'!$J$24,'Input Parameters'!$K$24)</f>
        <v>0.57661805013390155</v>
      </c>
      <c r="K1189" s="156">
        <f ca="1">('Input Parameters'!$E$25/'Input Parameters'!$E$31)^$J1189</f>
        <v>1.5980323375823308E-2</v>
      </c>
      <c r="L1189" s="66">
        <f ca="1">$H1189*$C1189*'Input Parameters'!$E$23*K1189</f>
        <v>4.9748125829541525</v>
      </c>
      <c r="M1189" s="23">
        <f t="shared" ca="1" si="142"/>
        <v>0.91884791450292769</v>
      </c>
      <c r="N1189" s="15">
        <f ca="1">_xlfn.NORM.INV(M1189,'Input Parameters'!$E$26,'Input Parameters'!$F$26)</f>
        <v>6.3344641769904217E-2</v>
      </c>
      <c r="O1189" s="8">
        <f t="shared" ca="1" si="143"/>
        <v>0.30374237909894874</v>
      </c>
      <c r="P1189" s="29">
        <f ca="1">_xlfn.LOGNORM.INV(O1189,'Input Parameters'!$H$27,'Input Parameters'!$I$27)</f>
        <v>1.134236737539045</v>
      </c>
      <c r="Q1189" s="10"/>
      <c r="R1189" s="15">
        <f>'Input Parameters'!$E$28</f>
        <v>12.7</v>
      </c>
      <c r="S1189" s="10">
        <f t="shared" ca="1" si="144"/>
        <v>0.54814457984286302</v>
      </c>
      <c r="T1189" s="25">
        <f ca="1">_xlfn.LOGNORM.INV(S1189,'Input Parameters'!$H$29,'Input Parameters'!$I$29)</f>
        <v>59.028141876676379</v>
      </c>
      <c r="U1189" s="10">
        <f t="shared" ca="1" si="145"/>
        <v>0.84828258065583162</v>
      </c>
      <c r="V1189" s="29">
        <f ca="1">IF('Input Parameters'!$D$30="Beta",_xlfn.BETA.INV(U1189,'Input Parameters'!$L$30,'Input Parameters'!$M$30,'Input Parameters'!$J$30,'Input Parameters'!$K$30),IF('Input Parameters'!$D$30="LogNorm",_xlfn.LOGNORM.INV(U1189,'Input Parameters'!$H$30,'Input Parameters'!$I$30)))</f>
        <v>1.4993416587912318</v>
      </c>
      <c r="W1189" s="2">
        <f ca="1">N1189+(P1189-N1189)*(1-ERF((T1189-R1189)/(2*SQRT(L1189*'Input Parameters'!$E$31))))</f>
        <v>0.21531113125186574</v>
      </c>
      <c r="X1189">
        <f t="shared" ca="1" si="146"/>
        <v>1</v>
      </c>
      <c r="Y1189" s="7"/>
    </row>
    <row r="1190" spans="1:25" ht="15" customHeight="1" x14ac:dyDescent="0.3">
      <c r="A1190" s="130">
        <v>1183</v>
      </c>
      <c r="B1190" s="10">
        <f t="shared" ca="1" si="138"/>
        <v>0.97011506178382123</v>
      </c>
      <c r="C1190" s="57">
        <f ca="1">_xlfn.NORM.INV(B1190,'Input Parameters'!$E$19,'Input Parameters'!$F$19)</f>
        <v>726.37018070779902</v>
      </c>
      <c r="D1190" s="10">
        <f t="shared" ca="1" si="139"/>
        <v>0.9975553423298662</v>
      </c>
      <c r="E1190" s="59">
        <f ca="1">IF(_xlfn.NORM.INV(D1190,'Input Parameters'!$E$20,'Input Parameters'!$F$20)&lt;3500,3500,IF(_xlfn.NORM.INV(D1190,'Input Parameters'!$E$20,'Input Parameters'!$F$20)&gt;5500,5500,_xlfn.NORM.INV(D1190,'Input Parameters'!$E$20,'Input Parameters'!$F$20)))</f>
        <v>5500</v>
      </c>
      <c r="F1190" s="10">
        <f t="shared" ca="1" si="140"/>
        <v>0.48440554601009334</v>
      </c>
      <c r="G1190" s="61">
        <f ca="1">_xlfn.NORM.INV(F1190,'Input Parameters'!$E$21,'Input Parameters'!$F$21)</f>
        <v>284.54267824953786</v>
      </c>
      <c r="H1190" s="54">
        <f ca="1">EXP(E1190*(1/'Input Parameters'!$E$22-1/G1190))</f>
        <v>0.57239210793989781</v>
      </c>
      <c r="I1190" s="10">
        <f t="shared" ca="1" si="141"/>
        <v>4.9223014339694782E-2</v>
      </c>
      <c r="J1190" s="29">
        <f ca="1">_xlfn.BETA.INV(I1190,'Input Parameters'!$L$24,'Input Parameters'!$M$24,'Input Parameters'!$J$24,'Input Parameters'!$K$24)</f>
        <v>0.3396314717578629</v>
      </c>
      <c r="K1190" s="156">
        <f ca="1">('Input Parameters'!$E$25/'Input Parameters'!$E$31)^$J1190</f>
        <v>8.7478470085825724E-2</v>
      </c>
      <c r="L1190" s="66">
        <f ca="1">$H1190*$C1190*'Input Parameters'!$E$23*K1190</f>
        <v>36.37079744061284</v>
      </c>
      <c r="M1190" s="23">
        <f t="shared" ca="1" si="142"/>
        <v>0.53848567271078152</v>
      </c>
      <c r="N1190" s="15">
        <f ca="1">_xlfn.NORM.INV(M1190,'Input Parameters'!$E$26,'Input Parameters'!$F$26)</f>
        <v>3.602900726844048E-2</v>
      </c>
      <c r="O1190" s="8">
        <f t="shared" ca="1" si="143"/>
        <v>0.78727863505927986</v>
      </c>
      <c r="P1190" s="29">
        <f ca="1">_xlfn.LOGNORM.INV(O1190,'Input Parameters'!$H$27,'Input Parameters'!$I$27)</f>
        <v>2.0255064043103044</v>
      </c>
      <c r="Q1190" s="10"/>
      <c r="R1190" s="15">
        <f>'Input Parameters'!$E$28</f>
        <v>12.7</v>
      </c>
      <c r="S1190" s="10">
        <f t="shared" ca="1" si="144"/>
        <v>0.75731821692516654</v>
      </c>
      <c r="T1190" s="25">
        <f ca="1">_xlfn.LOGNORM.INV(S1190,'Input Parameters'!$H$29,'Input Parameters'!$I$29)</f>
        <v>62.97673208763613</v>
      </c>
      <c r="U1190" s="10">
        <f t="shared" ca="1" si="145"/>
        <v>0.41836617466935933</v>
      </c>
      <c r="V1190" s="29">
        <f ca="1">IF('Input Parameters'!$D$30="Beta",_xlfn.BETA.INV(U1190,'Input Parameters'!$L$30,'Input Parameters'!$M$30,'Input Parameters'!$J$30,'Input Parameters'!$K$30),IF('Input Parameters'!$D$30="LogNorm",_xlfn.LOGNORM.INV(U1190,'Input Parameters'!$H$30,'Input Parameters'!$I$30)))</f>
        <v>0.92121853339915372</v>
      </c>
      <c r="W1190" s="2">
        <f ca="1">N1190+(P1190-N1190)*(1-ERF((T1190-R1190)/(2*SQRT(L1190*'Input Parameters'!$E$31))))</f>
        <v>1.1412500621368469</v>
      </c>
      <c r="X1190">
        <f t="shared" ca="1" si="146"/>
        <v>0</v>
      </c>
      <c r="Y1190" s="7"/>
    </row>
    <row r="1191" spans="1:25" ht="15" customHeight="1" x14ac:dyDescent="0.3">
      <c r="A1191" s="130">
        <v>1184</v>
      </c>
      <c r="B1191" s="10">
        <f t="shared" ca="1" si="138"/>
        <v>0.77745933776738263</v>
      </c>
      <c r="C1191" s="57">
        <f ca="1">_xlfn.NORM.INV(B1191,'Input Parameters'!$E$19,'Input Parameters'!$F$19)</f>
        <v>631.82764816705196</v>
      </c>
      <c r="D1191" s="10">
        <f t="shared" ca="1" si="139"/>
        <v>0.50409496255057817</v>
      </c>
      <c r="E1191" s="59">
        <f ca="1">IF(_xlfn.NORM.INV(D1191,'Input Parameters'!$E$20,'Input Parameters'!$F$20)&lt;3500,3500,IF(_xlfn.NORM.INV(D1191,'Input Parameters'!$E$20,'Input Parameters'!$F$20)&gt;5500,5500,_xlfn.NORM.INV(D1191,'Input Parameters'!$E$20,'Input Parameters'!$F$20)))</f>
        <v>4807.1853104166275</v>
      </c>
      <c r="F1191" s="10">
        <f t="shared" ca="1" si="140"/>
        <v>0.5680912222862079</v>
      </c>
      <c r="G1191" s="61">
        <f ca="1">_xlfn.NORM.INV(F1191,'Input Parameters'!$E$21,'Input Parameters'!$F$21)</f>
        <v>286.19812071097761</v>
      </c>
      <c r="H1191" s="54">
        <f ca="1">EXP(E1191*(1/'Input Parameters'!$E$22-1/G1191))</f>
        <v>0.67710503826566903</v>
      </c>
      <c r="I1191" s="10">
        <f t="shared" ca="1" si="141"/>
        <v>0.63642255614078991</v>
      </c>
      <c r="J1191" s="29">
        <f ca="1">_xlfn.BETA.INV(I1191,'Input Parameters'!$L$24,'Input Parameters'!$M$24,'Input Parameters'!$J$24,'Input Parameters'!$K$24)</f>
        <v>0.66222675831527544</v>
      </c>
      <c r="K1191" s="156">
        <f ca="1">('Input Parameters'!$E$25/'Input Parameters'!$E$31)^$J1191</f>
        <v>8.6472385091765167E-3</v>
      </c>
      <c r="L1191" s="66">
        <f ca="1">$H1191*$C1191*'Input Parameters'!$E$23*K1191</f>
        <v>3.6994069620816026</v>
      </c>
      <c r="M1191" s="23">
        <f t="shared" ca="1" si="142"/>
        <v>0.52180203896768906</v>
      </c>
      <c r="N1191" s="15">
        <f ca="1">_xlfn.NORM.INV(M1191,'Input Parameters'!$E$26,'Input Parameters'!$F$26)</f>
        <v>3.5148213605550704E-2</v>
      </c>
      <c r="O1191" s="8">
        <f t="shared" ca="1" si="143"/>
        <v>0.78689817619248248</v>
      </c>
      <c r="P1191" s="29">
        <f ca="1">_xlfn.LOGNORM.INV(O1191,'Input Parameters'!$H$27,'Input Parameters'!$I$27)</f>
        <v>2.0243332810886345</v>
      </c>
      <c r="Q1191" s="10"/>
      <c r="R1191" s="15">
        <f>'Input Parameters'!$E$28</f>
        <v>12.7</v>
      </c>
      <c r="S1191" s="10">
        <f t="shared" ca="1" si="144"/>
        <v>0.83759405507993545</v>
      </c>
      <c r="T1191" s="25">
        <f ca="1">_xlfn.LOGNORM.INV(S1191,'Input Parameters'!$H$29,'Input Parameters'!$I$29)</f>
        <v>65.03842713282593</v>
      </c>
      <c r="U1191" s="10">
        <f t="shared" ca="1" si="145"/>
        <v>0.39483527738926638</v>
      </c>
      <c r="V1191" s="29">
        <f ca="1">IF('Input Parameters'!$D$30="Beta",_xlfn.BETA.INV(U1191,'Input Parameters'!$L$30,'Input Parameters'!$M$30,'Input Parameters'!$J$30,'Input Parameters'!$K$30),IF('Input Parameters'!$D$30="LogNorm",_xlfn.LOGNORM.INV(U1191,'Input Parameters'!$H$30,'Input Parameters'!$I$30)))</f>
        <v>0.89944230428625394</v>
      </c>
      <c r="W1191" s="2">
        <f ca="1">N1191+(P1191-N1191)*(1-ERF((T1191-R1191)/(2*SQRT(L1191*'Input Parameters'!$E$31))))</f>
        <v>0.1432313830080561</v>
      </c>
      <c r="X1191">
        <f t="shared" ca="1" si="146"/>
        <v>1</v>
      </c>
      <c r="Y1191" s="7"/>
    </row>
    <row r="1192" spans="1:25" ht="15" customHeight="1" x14ac:dyDescent="0.3">
      <c r="A1192" s="130">
        <v>1185</v>
      </c>
      <c r="B1192" s="10">
        <f t="shared" ca="1" si="138"/>
        <v>0.85692777387818964</v>
      </c>
      <c r="C1192" s="57">
        <f ca="1">_xlfn.NORM.INV(B1192,'Input Parameters'!$E$19,'Input Parameters'!$F$19)</f>
        <v>657.42920541865294</v>
      </c>
      <c r="D1192" s="10">
        <f t="shared" ca="1" si="139"/>
        <v>0.48032166361969242</v>
      </c>
      <c r="E1192" s="59">
        <f ca="1">IF(_xlfn.NORM.INV(D1192,'Input Parameters'!$E$20,'Input Parameters'!$F$20)&lt;3500,3500,IF(_xlfn.NORM.INV(D1192,'Input Parameters'!$E$20,'Input Parameters'!$F$20)&gt;5500,5500,_xlfn.NORM.INV(D1192,'Input Parameters'!$E$20,'Input Parameters'!$F$20)))</f>
        <v>4765.4575942747888</v>
      </c>
      <c r="F1192" s="10">
        <f t="shared" ca="1" si="140"/>
        <v>1.4204118207763683E-2</v>
      </c>
      <c r="G1192" s="61">
        <f ca="1">_xlfn.NORM.INV(F1192,'Input Parameters'!$E$21,'Input Parameters'!$F$21)</f>
        <v>267.62400599644729</v>
      </c>
      <c r="H1192" s="54">
        <f ca="1">EXP(E1192*(1/'Input Parameters'!$E$22-1/G1192))</f>
        <v>0.21391432188562756</v>
      </c>
      <c r="I1192" s="10">
        <f t="shared" ca="1" si="141"/>
        <v>8.190069475900541E-2</v>
      </c>
      <c r="J1192" s="29">
        <f ca="1">_xlfn.BETA.INV(I1192,'Input Parameters'!$L$24,'Input Parameters'!$M$24,'Input Parameters'!$J$24,'Input Parameters'!$K$24)</f>
        <v>0.37968839823285094</v>
      </c>
      <c r="K1192" s="156">
        <f ca="1">('Input Parameters'!$E$25/'Input Parameters'!$E$31)^$J1192</f>
        <v>6.5630625102224796E-2</v>
      </c>
      <c r="L1192" s="66">
        <f ca="1">$H1192*$C1192*'Input Parameters'!$E$23*K1192</f>
        <v>9.2298660028277855</v>
      </c>
      <c r="M1192" s="23">
        <f t="shared" ca="1" si="142"/>
        <v>0.42754309464863582</v>
      </c>
      <c r="N1192" s="15">
        <f ca="1">_xlfn.NORM.INV(M1192,'Input Parameters'!$E$26,'Input Parameters'!$F$26)</f>
        <v>3.0164712345626312E-2</v>
      </c>
      <c r="O1192" s="8">
        <f t="shared" ca="1" si="143"/>
        <v>0.67126728117783718</v>
      </c>
      <c r="P1192" s="29">
        <f ca="1">_xlfn.LOGNORM.INV(O1192,'Input Parameters'!$H$27,'Input Parameters'!$I$27)</f>
        <v>1.732185036629361</v>
      </c>
      <c r="Q1192" s="10"/>
      <c r="R1192" s="15">
        <f>'Input Parameters'!$E$28</f>
        <v>12.7</v>
      </c>
      <c r="S1192" s="10">
        <f t="shared" ca="1" si="144"/>
        <v>9.0352806079477488E-2</v>
      </c>
      <c r="T1192" s="25">
        <f ca="1">_xlfn.LOGNORM.INV(S1192,'Input Parameters'!$H$29,'Input Parameters'!$I$29)</f>
        <v>50.106197505249604</v>
      </c>
      <c r="U1192" s="10">
        <f t="shared" ca="1" si="145"/>
        <v>0.14185530976634819</v>
      </c>
      <c r="V1192" s="29">
        <f ca="1">IF('Input Parameters'!$D$30="Beta",_xlfn.BETA.INV(U1192,'Input Parameters'!$L$30,'Input Parameters'!$M$30,'Input Parameters'!$J$30,'Input Parameters'!$K$30),IF('Input Parameters'!$D$30="LogNorm",_xlfn.LOGNORM.INV(U1192,'Input Parameters'!$H$30,'Input Parameters'!$I$30)))</f>
        <v>0.65472495154309518</v>
      </c>
      <c r="W1192" s="2">
        <f ca="1">N1192+(P1192-N1192)*(1-ERF((T1192-R1192)/(2*SQRT(L1192*'Input Parameters'!$E$31))))</f>
        <v>0.68367113216753816</v>
      </c>
      <c r="X1192">
        <f t="shared" ca="1" si="146"/>
        <v>0</v>
      </c>
      <c r="Y1192" s="7"/>
    </row>
    <row r="1193" spans="1:25" ht="15" customHeight="1" x14ac:dyDescent="0.3">
      <c r="A1193" s="130">
        <v>1186</v>
      </c>
      <c r="B1193" s="10">
        <f t="shared" ca="1" si="138"/>
        <v>0.12391392000287083</v>
      </c>
      <c r="C1193" s="57">
        <f ca="1">_xlfn.NORM.INV(B1193,'Input Parameters'!$E$19,'Input Parameters'!$F$19)</f>
        <v>469.64829620071771</v>
      </c>
      <c r="D1193" s="10">
        <f t="shared" ca="1" si="139"/>
        <v>0.29300348483288308</v>
      </c>
      <c r="E1193" s="59">
        <f ca="1">IF(_xlfn.NORM.INV(D1193,'Input Parameters'!$E$20,'Input Parameters'!$F$20)&lt;3500,3500,IF(_xlfn.NORM.INV(D1193,'Input Parameters'!$E$20,'Input Parameters'!$F$20)&gt;5500,5500,_xlfn.NORM.INV(D1193,'Input Parameters'!$E$20,'Input Parameters'!$F$20)))</f>
        <v>4418.7579338584228</v>
      </c>
      <c r="F1193" s="10">
        <f t="shared" ca="1" si="140"/>
        <v>0.37980702612079498</v>
      </c>
      <c r="G1193" s="61">
        <f ca="1">_xlfn.NORM.INV(F1193,'Input Parameters'!$E$21,'Input Parameters'!$F$21)</f>
        <v>282.444937104838</v>
      </c>
      <c r="H1193" s="54">
        <f ca="1">EXP(E1193*(1/'Input Parameters'!$E$22-1/G1193))</f>
        <v>0.56916480081110743</v>
      </c>
      <c r="I1193" s="10">
        <f t="shared" ca="1" si="141"/>
        <v>0.69792147338533406</v>
      </c>
      <c r="J1193" s="29">
        <f ca="1">_xlfn.BETA.INV(I1193,'Input Parameters'!$L$24,'Input Parameters'!$M$24,'Input Parameters'!$J$24,'Input Parameters'!$K$24)</f>
        <v>0.6879733956494497</v>
      </c>
      <c r="K1193" s="156">
        <f ca="1">('Input Parameters'!$E$25/'Input Parameters'!$E$31)^$J1193</f>
        <v>7.188951192359171E-3</v>
      </c>
      <c r="L1193" s="66">
        <f ca="1">$H1193*$C1193*'Input Parameters'!$E$23*K1193</f>
        <v>1.9216589817939695</v>
      </c>
      <c r="M1193" s="23">
        <f t="shared" ca="1" si="142"/>
        <v>7.7719279829920218E-2</v>
      </c>
      <c r="N1193" s="15">
        <f ca="1">_xlfn.NORM.INV(M1193,'Input Parameters'!$E$26,'Input Parameters'!$F$26)</f>
        <v>4.1677957052189997E-3</v>
      </c>
      <c r="O1193" s="8">
        <f t="shared" ca="1" si="143"/>
        <v>0.24729303128721591</v>
      </c>
      <c r="P1193" s="29">
        <f ca="1">_xlfn.LOGNORM.INV(O1193,'Input Parameters'!$H$27,'Input Parameters'!$I$27)</f>
        <v>1.0523551670283198</v>
      </c>
      <c r="Q1193" s="10"/>
      <c r="R1193" s="15">
        <f>'Input Parameters'!$E$28</f>
        <v>12.7</v>
      </c>
      <c r="S1193" s="10">
        <f t="shared" ca="1" si="144"/>
        <v>0.43122534038479032</v>
      </c>
      <c r="T1193" s="25">
        <f ca="1">_xlfn.LOGNORM.INV(S1193,'Input Parameters'!$H$29,'Input Parameters'!$I$29)</f>
        <v>57.110050084420209</v>
      </c>
      <c r="U1193" s="10">
        <f t="shared" ca="1" si="145"/>
        <v>0.27552092975775755</v>
      </c>
      <c r="V1193" s="29">
        <f ca="1">IF('Input Parameters'!$D$30="Beta",_xlfn.BETA.INV(U1193,'Input Parameters'!$L$30,'Input Parameters'!$M$30,'Input Parameters'!$J$30,'Input Parameters'!$K$30),IF('Input Parameters'!$D$30="LogNorm",_xlfn.LOGNORM.INV(U1193,'Input Parameters'!$H$30,'Input Parameters'!$I$30)))</f>
        <v>0.78985809590807865</v>
      </c>
      <c r="W1193" s="2">
        <f ca="1">N1193+(P1193-N1193)*(1-ERF((T1193-R1193)/(2*SQRT(L1193*'Input Parameters'!$E$31))))</f>
        <v>2.8793401173809442E-2</v>
      </c>
      <c r="X1193">
        <f t="shared" ca="1" si="146"/>
        <v>1</v>
      </c>
      <c r="Y1193" s="7"/>
    </row>
    <row r="1194" spans="1:25" ht="15" customHeight="1" x14ac:dyDescent="0.3">
      <c r="A1194" s="130">
        <v>1187</v>
      </c>
      <c r="B1194" s="10">
        <f t="shared" ca="1" si="138"/>
        <v>0.46854705549424003</v>
      </c>
      <c r="C1194" s="57">
        <f ca="1">_xlfn.NORM.INV(B1194,'Input Parameters'!$E$19,'Input Parameters'!$F$19)</f>
        <v>560.63103221342885</v>
      </c>
      <c r="D1194" s="10">
        <f t="shared" ca="1" si="139"/>
        <v>0.57077999705942595</v>
      </c>
      <c r="E1194" s="59">
        <f ca="1">IF(_xlfn.NORM.INV(D1194,'Input Parameters'!$E$20,'Input Parameters'!$F$20)&lt;3500,3500,IF(_xlfn.NORM.INV(D1194,'Input Parameters'!$E$20,'Input Parameters'!$F$20)&gt;5500,5500,_xlfn.NORM.INV(D1194,'Input Parameters'!$E$20,'Input Parameters'!$F$20)))</f>
        <v>4924.852227355731</v>
      </c>
      <c r="F1194" s="10">
        <f t="shared" ca="1" si="140"/>
        <v>0.12485901622044537</v>
      </c>
      <c r="G1194" s="61">
        <f ca="1">_xlfn.NORM.INV(F1194,'Input Parameters'!$E$21,'Input Parameters'!$F$21)</f>
        <v>275.8028686366726</v>
      </c>
      <c r="H1194" s="54">
        <f ca="1">EXP(E1194*(1/'Input Parameters'!$E$22-1/G1194))</f>
        <v>0.35062010736984772</v>
      </c>
      <c r="I1194" s="10">
        <f t="shared" ca="1" si="141"/>
        <v>6.6797962541990108E-3</v>
      </c>
      <c r="J1194" s="29">
        <f ca="1">_xlfn.BETA.INV(I1194,'Input Parameters'!$L$24,'Input Parameters'!$M$24,'Input Parameters'!$J$24,'Input Parameters'!$K$24)</f>
        <v>0.22622692448959733</v>
      </c>
      <c r="K1194" s="156">
        <f ca="1">('Input Parameters'!$E$25/'Input Parameters'!$E$31)^$J1194</f>
        <v>0.197335561818135</v>
      </c>
      <c r="L1194" s="66">
        <f ca="1">$H1194*$C1194*'Input Parameters'!$E$23*K1194</f>
        <v>38.789957891292481</v>
      </c>
      <c r="M1194" s="23">
        <f t="shared" ca="1" si="142"/>
        <v>0.53000276306706096</v>
      </c>
      <c r="N1194" s="15">
        <f ca="1">_xlfn.NORM.INV(M1194,'Input Parameters'!$E$26,'Input Parameters'!$F$26)</f>
        <v>3.5580812962355976E-2</v>
      </c>
      <c r="O1194" s="8">
        <f t="shared" ca="1" si="143"/>
        <v>0.20416768736541713</v>
      </c>
      <c r="P1194" s="29">
        <f ca="1">_xlfn.LOGNORM.INV(O1194,'Input Parameters'!$H$27,'Input Parameters'!$I$27)</f>
        <v>0.98749363632519649</v>
      </c>
      <c r="Q1194" s="10"/>
      <c r="R1194" s="15">
        <f>'Input Parameters'!$E$28</f>
        <v>12.7</v>
      </c>
      <c r="S1194" s="10">
        <f t="shared" ca="1" si="144"/>
        <v>0.76448876307997005</v>
      </c>
      <c r="T1194" s="25">
        <f ca="1">_xlfn.LOGNORM.INV(S1194,'Input Parameters'!$H$29,'Input Parameters'!$I$29)</f>
        <v>63.140377052248226</v>
      </c>
      <c r="U1194" s="10">
        <f t="shared" ca="1" si="145"/>
        <v>0.58351314244725005</v>
      </c>
      <c r="V1194" s="29">
        <f ca="1">IF('Input Parameters'!$D$30="Beta",_xlfn.BETA.INV(U1194,'Input Parameters'!$L$30,'Input Parameters'!$M$30,'Input Parameters'!$J$30,'Input Parameters'!$K$30),IF('Input Parameters'!$D$30="LogNorm",_xlfn.LOGNORM.INV(U1194,'Input Parameters'!$H$30,'Input Parameters'!$I$30)))</f>
        <v>1.0858575423724957</v>
      </c>
      <c r="W1194" s="2">
        <f ca="1">N1194+(P1194-N1194)*(1-ERF((T1194-R1194)/(2*SQRT(L1194*'Input Parameters'!$E$31))))</f>
        <v>0.5751905238869528</v>
      </c>
      <c r="X1194">
        <f t="shared" ca="1" si="146"/>
        <v>1</v>
      </c>
      <c r="Y1194" s="7"/>
    </row>
    <row r="1195" spans="1:25" ht="15" customHeight="1" x14ac:dyDescent="0.3">
      <c r="A1195" s="130">
        <v>1188</v>
      </c>
      <c r="B1195" s="10">
        <f t="shared" ca="1" si="138"/>
        <v>0.48362489439081058</v>
      </c>
      <c r="C1195" s="57">
        <f ca="1">_xlfn.NORM.INV(B1195,'Input Parameters'!$E$19,'Input Parameters'!$F$19)</f>
        <v>563.83061291577462</v>
      </c>
      <c r="D1195" s="10">
        <f t="shared" ca="1" si="139"/>
        <v>0.92456561218213473</v>
      </c>
      <c r="E1195" s="59">
        <f ca="1">IF(_xlfn.NORM.INV(D1195,'Input Parameters'!$E$20,'Input Parameters'!$F$20)&lt;3500,3500,IF(_xlfn.NORM.INV(D1195,'Input Parameters'!$E$20,'Input Parameters'!$F$20)&gt;5500,5500,_xlfn.NORM.INV(D1195,'Input Parameters'!$E$20,'Input Parameters'!$F$20)))</f>
        <v>5500</v>
      </c>
      <c r="F1195" s="10">
        <f t="shared" ca="1" si="140"/>
        <v>3.8931143156939241E-2</v>
      </c>
      <c r="G1195" s="61">
        <f ca="1">_xlfn.NORM.INV(F1195,'Input Parameters'!$E$21,'Input Parameters'!$F$21)</f>
        <v>270.99103925803348</v>
      </c>
      <c r="H1195" s="54">
        <f ca="1">EXP(E1195*(1/'Input Parameters'!$E$22-1/G1195))</f>
        <v>0.21772053533559432</v>
      </c>
      <c r="I1195" s="10">
        <f t="shared" ca="1" si="141"/>
        <v>0.11373018131367552</v>
      </c>
      <c r="J1195" s="29">
        <f ca="1">_xlfn.BETA.INV(I1195,'Input Parameters'!$L$24,'Input Parameters'!$M$24,'Input Parameters'!$J$24,'Input Parameters'!$K$24)</f>
        <v>0.40914428075004822</v>
      </c>
      <c r="K1195" s="156">
        <f ca="1">('Input Parameters'!$E$25/'Input Parameters'!$E$31)^$J1195</f>
        <v>5.3129867895465456E-2</v>
      </c>
      <c r="L1195" s="66">
        <f ca="1">$H1195*$C1195*'Input Parameters'!$E$23*K1195</f>
        <v>6.5220899113307516</v>
      </c>
      <c r="M1195" s="23">
        <f t="shared" ca="1" si="142"/>
        <v>0.22147864371813453</v>
      </c>
      <c r="N1195" s="15">
        <f ca="1">_xlfn.NORM.INV(M1195,'Input Parameters'!$E$26,'Input Parameters'!$F$26)</f>
        <v>1.7888611873079333E-2</v>
      </c>
      <c r="O1195" s="8">
        <f t="shared" ca="1" si="143"/>
        <v>0.35193520124914224</v>
      </c>
      <c r="P1195" s="29">
        <f ca="1">_xlfn.LOGNORM.INV(O1195,'Input Parameters'!$H$27,'Input Parameters'!$I$27)</f>
        <v>1.2032798384201777</v>
      </c>
      <c r="Q1195" s="10"/>
      <c r="R1195" s="15">
        <f>'Input Parameters'!$E$28</f>
        <v>12.7</v>
      </c>
      <c r="S1195" s="10">
        <f t="shared" ca="1" si="144"/>
        <v>0.45413368814298449</v>
      </c>
      <c r="T1195" s="25">
        <f ca="1">_xlfn.LOGNORM.INV(S1195,'Input Parameters'!$H$29,'Input Parameters'!$I$29)</f>
        <v>57.483356560841806</v>
      </c>
      <c r="U1195" s="10">
        <f t="shared" ca="1" si="145"/>
        <v>0.23985388160724275</v>
      </c>
      <c r="V1195" s="29">
        <f ca="1">IF('Input Parameters'!$D$30="Beta",_xlfn.BETA.INV(U1195,'Input Parameters'!$L$30,'Input Parameters'!$M$30,'Input Parameters'!$J$30,'Input Parameters'!$K$30),IF('Input Parameters'!$D$30="LogNorm",_xlfn.LOGNORM.INV(U1195,'Input Parameters'!$H$30,'Input Parameters'!$I$30)))</f>
        <v>0.75615721595122753</v>
      </c>
      <c r="W1195" s="2">
        <f ca="1">N1195+(P1195-N1195)*(1-ERF((T1195-R1195)/(2*SQRT(L1195*'Input Parameters'!$E$31))))</f>
        <v>0.27273537364184919</v>
      </c>
      <c r="X1195">
        <f t="shared" ca="1" si="146"/>
        <v>1</v>
      </c>
      <c r="Y1195" s="7"/>
    </row>
    <row r="1196" spans="1:25" ht="15" customHeight="1" x14ac:dyDescent="0.3">
      <c r="A1196" s="130">
        <v>1189</v>
      </c>
      <c r="B1196" s="10">
        <f t="shared" ca="1" si="138"/>
        <v>0.65280815345719667</v>
      </c>
      <c r="C1196" s="57">
        <f ca="1">_xlfn.NORM.INV(B1196,'Input Parameters'!$E$19,'Input Parameters'!$F$19)</f>
        <v>600.50115381997171</v>
      </c>
      <c r="D1196" s="10">
        <f t="shared" ca="1" si="139"/>
        <v>0.38008738501024253</v>
      </c>
      <c r="E1196" s="59">
        <f ca="1">IF(_xlfn.NORM.INV(D1196,'Input Parameters'!$E$20,'Input Parameters'!$F$20)&lt;3500,3500,IF(_xlfn.NORM.INV(D1196,'Input Parameters'!$E$20,'Input Parameters'!$F$20)&gt;5500,5500,_xlfn.NORM.INV(D1196,'Input Parameters'!$E$20,'Input Parameters'!$F$20)))</f>
        <v>4586.3240956757527</v>
      </c>
      <c r="F1196" s="10">
        <f t="shared" ca="1" si="140"/>
        <v>7.6669336483064843E-2</v>
      </c>
      <c r="G1196" s="61">
        <f ca="1">_xlfn.NORM.INV(F1196,'Input Parameters'!$E$21,'Input Parameters'!$F$21)</f>
        <v>273.62719824797762</v>
      </c>
      <c r="H1196" s="54">
        <f ca="1">EXP(E1196*(1/'Input Parameters'!$E$22-1/G1196))</f>
        <v>0.33014246923107959</v>
      </c>
      <c r="I1196" s="10">
        <f t="shared" ca="1" si="141"/>
        <v>0.9765055750373568</v>
      </c>
      <c r="J1196" s="29">
        <f ca="1">_xlfn.BETA.INV(I1196,'Input Parameters'!$L$24,'Input Parameters'!$M$24,'Input Parameters'!$J$24,'Input Parameters'!$K$24)</f>
        <v>0.86891122763854267</v>
      </c>
      <c r="K1196" s="156">
        <f ca="1">('Input Parameters'!$E$25/'Input Parameters'!$E$31)^$J1196</f>
        <v>1.9632065227423614E-3</v>
      </c>
      <c r="L1196" s="66">
        <f ca="1">$H1196*$C1196*'Input Parameters'!$E$23*K1196</f>
        <v>0.3892075261761439</v>
      </c>
      <c r="M1196" s="23">
        <f t="shared" ca="1" si="142"/>
        <v>0.53018800995961224</v>
      </c>
      <c r="N1196" s="15">
        <f ca="1">_xlfn.NORM.INV(M1196,'Input Parameters'!$E$26,'Input Parameters'!$F$26)</f>
        <v>3.5590592048552222E-2</v>
      </c>
      <c r="O1196" s="8">
        <f t="shared" ca="1" si="143"/>
        <v>0.91768626598252245</v>
      </c>
      <c r="P1196" s="29">
        <f ca="1">_xlfn.LOGNORM.INV(O1196,'Input Parameters'!$H$27,'Input Parameters'!$I$27)</f>
        <v>2.6327252013265499</v>
      </c>
      <c r="Q1196" s="10"/>
      <c r="R1196" s="15">
        <f>'Input Parameters'!$E$28</f>
        <v>12.7</v>
      </c>
      <c r="S1196" s="10">
        <f t="shared" ca="1" si="144"/>
        <v>0.50913938092024713</v>
      </c>
      <c r="T1196" s="25">
        <f ca="1">_xlfn.LOGNORM.INV(S1196,'Input Parameters'!$H$29,'Input Parameters'!$I$29)</f>
        <v>58.381809018987759</v>
      </c>
      <c r="U1196" s="10">
        <f t="shared" ca="1" si="145"/>
        <v>0.27398712465420572</v>
      </c>
      <c r="V1196" s="29">
        <f ca="1">IF('Input Parameters'!$D$30="Beta",_xlfn.BETA.INV(U1196,'Input Parameters'!$L$30,'Input Parameters'!$M$30,'Input Parameters'!$J$30,'Input Parameters'!$K$30),IF('Input Parameters'!$D$30="LogNorm",_xlfn.LOGNORM.INV(U1196,'Input Parameters'!$H$30,'Input Parameters'!$I$30)))</f>
        <v>0.78842697883094726</v>
      </c>
      <c r="W1196" s="2">
        <f ca="1">N1196+(P1196-N1196)*(1-ERF((T1196-R1196)/(2*SQRT(L1196*'Input Parameters'!$E$31))))</f>
        <v>3.5591175434133801E-2</v>
      </c>
      <c r="X1196">
        <f t="shared" ca="1" si="146"/>
        <v>1</v>
      </c>
      <c r="Y1196" s="7"/>
    </row>
    <row r="1197" spans="1:25" ht="15" customHeight="1" x14ac:dyDescent="0.3">
      <c r="A1197" s="130">
        <v>1190</v>
      </c>
      <c r="B1197" s="10">
        <f t="shared" ca="1" si="138"/>
        <v>0.87033665176957897</v>
      </c>
      <c r="C1197" s="57">
        <f ca="1">_xlfn.NORM.INV(B1197,'Input Parameters'!$E$19,'Input Parameters'!$F$19)</f>
        <v>662.61464398219186</v>
      </c>
      <c r="D1197" s="10">
        <f t="shared" ca="1" si="139"/>
        <v>0.40092591084046036</v>
      </c>
      <c r="E1197" s="59">
        <f ca="1">IF(_xlfn.NORM.INV(D1197,'Input Parameters'!$E$20,'Input Parameters'!$F$20)&lt;3500,3500,IF(_xlfn.NORM.INV(D1197,'Input Parameters'!$E$20,'Input Parameters'!$F$20)&gt;5500,5500,_xlfn.NORM.INV(D1197,'Input Parameters'!$E$20,'Input Parameters'!$F$20)))</f>
        <v>4624.3341445230517</v>
      </c>
      <c r="F1197" s="10">
        <f t="shared" ca="1" si="140"/>
        <v>0.46289563527372324</v>
      </c>
      <c r="G1197" s="61">
        <f ca="1">_xlfn.NORM.INV(F1197,'Input Parameters'!$E$21,'Input Parameters'!$F$21)</f>
        <v>284.11790901768961</v>
      </c>
      <c r="H1197" s="54">
        <f ca="1">EXP(E1197*(1/'Input Parameters'!$E$22-1/G1197))</f>
        <v>0.61054766042554443</v>
      </c>
      <c r="I1197" s="10">
        <f t="shared" ca="1" si="141"/>
        <v>0.75488773695707256</v>
      </c>
      <c r="J1197" s="29">
        <f ca="1">_xlfn.BETA.INV(I1197,'Input Parameters'!$L$24,'Input Parameters'!$M$24,'Input Parameters'!$J$24,'Input Parameters'!$K$24)</f>
        <v>0.7132027560807247</v>
      </c>
      <c r="K1197" s="156">
        <f ca="1">('Input Parameters'!$E$25/'Input Parameters'!$E$31)^$J1197</f>
        <v>5.9988109201084125E-3</v>
      </c>
      <c r="L1197" s="66">
        <f ca="1">$H1197*$C1197*'Input Parameters'!$E$23*K1197</f>
        <v>2.4268658723126779</v>
      </c>
      <c r="M1197" s="23">
        <f t="shared" ca="1" si="142"/>
        <v>0.540327898530787</v>
      </c>
      <c r="N1197" s="15">
        <f ca="1">_xlfn.NORM.INV(M1197,'Input Parameters'!$E$26,'Input Parameters'!$F$26)</f>
        <v>3.6126456438381679E-2</v>
      </c>
      <c r="O1197" s="8">
        <f t="shared" ca="1" si="143"/>
        <v>0.60118123182501082</v>
      </c>
      <c r="P1197" s="29">
        <f ca="1">_xlfn.LOGNORM.INV(O1197,'Input Parameters'!$H$27,'Input Parameters'!$I$27)</f>
        <v>1.5946409697812678</v>
      </c>
      <c r="Q1197" s="10"/>
      <c r="R1197" s="15">
        <f>'Input Parameters'!$E$28</f>
        <v>12.7</v>
      </c>
      <c r="S1197" s="10">
        <f t="shared" ca="1" si="144"/>
        <v>0.9451753882142927</v>
      </c>
      <c r="T1197" s="25">
        <f ca="1">_xlfn.LOGNORM.INV(S1197,'Input Parameters'!$H$29,'Input Parameters'!$I$29)</f>
        <v>69.689079430833345</v>
      </c>
      <c r="U1197" s="10">
        <f t="shared" ca="1" si="145"/>
        <v>0.64630939821233513</v>
      </c>
      <c r="V1197" s="29">
        <f ca="1">IF('Input Parameters'!$D$30="Beta",_xlfn.BETA.INV(U1197,'Input Parameters'!$L$30,'Input Parameters'!$M$30,'Input Parameters'!$J$30,'Input Parameters'!$K$30),IF('Input Parameters'!$D$30="LogNorm",_xlfn.LOGNORM.INV(U1197,'Input Parameters'!$H$30,'Input Parameters'!$I$30)))</f>
        <v>1.1586256295902804</v>
      </c>
      <c r="W1197" s="2">
        <f ca="1">N1197+(P1197-N1197)*(1-ERF((T1197-R1197)/(2*SQRT(L1197*'Input Parameters'!$E$31))))</f>
        <v>5.1226441102072653E-2</v>
      </c>
      <c r="X1197">
        <f t="shared" ca="1" si="146"/>
        <v>1</v>
      </c>
      <c r="Y1197" s="7"/>
    </row>
    <row r="1198" spans="1:25" ht="15" customHeight="1" x14ac:dyDescent="0.3">
      <c r="A1198" s="130">
        <v>1191</v>
      </c>
      <c r="B1198" s="10">
        <f t="shared" ca="1" si="138"/>
        <v>0.66599848549327989</v>
      </c>
      <c r="C1198" s="57">
        <f ca="1">_xlfn.NORM.INV(B1198,'Input Parameters'!$E$19,'Input Parameters'!$F$19)</f>
        <v>603.54123390282609</v>
      </c>
      <c r="D1198" s="10">
        <f t="shared" ca="1" si="139"/>
        <v>0.40088650983810847</v>
      </c>
      <c r="E1198" s="59">
        <f ca="1">IF(_xlfn.NORM.INV(D1198,'Input Parameters'!$E$20,'Input Parameters'!$F$20)&lt;3500,3500,IF(_xlfn.NORM.INV(D1198,'Input Parameters'!$E$20,'Input Parameters'!$F$20)&gt;5500,5500,_xlfn.NORM.INV(D1198,'Input Parameters'!$E$20,'Input Parameters'!$F$20)))</f>
        <v>4624.26279748042</v>
      </c>
      <c r="F1198" s="10">
        <f t="shared" ca="1" si="140"/>
        <v>0.1820626584569649</v>
      </c>
      <c r="G1198" s="61">
        <f ca="1">_xlfn.NORM.INV(F1198,'Input Parameters'!$E$21,'Input Parameters'!$F$21)</f>
        <v>277.71679523233394</v>
      </c>
      <c r="H1198" s="54">
        <f ca="1">EXP(E1198*(1/'Input Parameters'!$E$22-1/G1198))</f>
        <v>0.4195658893626707</v>
      </c>
      <c r="I1198" s="10">
        <f t="shared" ca="1" si="141"/>
        <v>0.10178678869440982</v>
      </c>
      <c r="J1198" s="29">
        <f ca="1">_xlfn.BETA.INV(I1198,'Input Parameters'!$L$24,'Input Parameters'!$M$24,'Input Parameters'!$J$24,'Input Parameters'!$K$24)</f>
        <v>0.39882704402221825</v>
      </c>
      <c r="K1198" s="156">
        <f ca="1">('Input Parameters'!$E$25/'Input Parameters'!$E$31)^$J1198</f>
        <v>5.7211243519310673E-2</v>
      </c>
      <c r="L1198" s="66">
        <f ca="1">$H1198*$C1198*'Input Parameters'!$E$23*K1198</f>
        <v>14.487335137088735</v>
      </c>
      <c r="M1198" s="23">
        <f t="shared" ca="1" si="142"/>
        <v>0.45337984801990105</v>
      </c>
      <c r="N1198" s="15">
        <f ca="1">_xlfn.NORM.INV(M1198,'Input Parameters'!$E$26,'Input Parameters'!$F$26)</f>
        <v>3.1540340472018612E-2</v>
      </c>
      <c r="O1198" s="8">
        <f t="shared" ca="1" si="143"/>
        <v>0.70369300067726193</v>
      </c>
      <c r="P1198" s="29">
        <f ca="1">_xlfn.LOGNORM.INV(O1198,'Input Parameters'!$H$27,'Input Parameters'!$I$27)</f>
        <v>1.803852572145979</v>
      </c>
      <c r="Q1198" s="10"/>
      <c r="R1198" s="15">
        <f>'Input Parameters'!$E$28</f>
        <v>12.7</v>
      </c>
      <c r="S1198" s="10">
        <f t="shared" ca="1" si="144"/>
        <v>0.49935710352968699</v>
      </c>
      <c r="T1198" s="25">
        <f ca="1">_xlfn.LOGNORM.INV(S1198,'Input Parameters'!$H$29,'Input Parameters'!$I$29)</f>
        <v>58.221291836752101</v>
      </c>
      <c r="U1198" s="10">
        <f t="shared" ca="1" si="145"/>
        <v>0.33336932362253291</v>
      </c>
      <c r="V1198" s="29">
        <f ca="1">IF('Input Parameters'!$D$30="Beta",_xlfn.BETA.INV(U1198,'Input Parameters'!$L$30,'Input Parameters'!$M$30,'Input Parameters'!$J$30,'Input Parameters'!$K$30),IF('Input Parameters'!$D$30="LogNorm",_xlfn.LOGNORM.INV(U1198,'Input Parameters'!$H$30,'Input Parameters'!$I$30)))</f>
        <v>0.84315064546344431</v>
      </c>
      <c r="W1198" s="2">
        <f ca="1">N1198+(P1198-N1198)*(1-ERF((T1198-R1198)/(2*SQRT(L1198*'Input Parameters'!$E$31))))</f>
        <v>0.73644576985186827</v>
      </c>
      <c r="X1198">
        <f t="shared" ca="1" si="146"/>
        <v>1</v>
      </c>
      <c r="Y1198" s="7"/>
    </row>
    <row r="1199" spans="1:25" ht="15" customHeight="1" x14ac:dyDescent="0.3">
      <c r="A1199" s="130">
        <v>1192</v>
      </c>
      <c r="B1199" s="10">
        <f t="shared" ca="1" si="138"/>
        <v>0.86626743334793366</v>
      </c>
      <c r="C1199" s="57">
        <f ca="1">_xlfn.NORM.INV(B1199,'Input Parameters'!$E$19,'Input Parameters'!$F$19)</f>
        <v>661.00365417197668</v>
      </c>
      <c r="D1199" s="10">
        <f t="shared" ca="1" si="139"/>
        <v>0.10695998920661309</v>
      </c>
      <c r="E1199" s="59">
        <f ca="1">IF(_xlfn.NORM.INV(D1199,'Input Parameters'!$E$20,'Input Parameters'!$F$20)&lt;3500,3500,IF(_xlfn.NORM.INV(D1199,'Input Parameters'!$E$20,'Input Parameters'!$F$20)&gt;5500,5500,_xlfn.NORM.INV(D1199,'Input Parameters'!$E$20,'Input Parameters'!$F$20)))</f>
        <v>3929.9990455903271</v>
      </c>
      <c r="F1199" s="10">
        <f t="shared" ca="1" si="140"/>
        <v>0.27084380760478532</v>
      </c>
      <c r="G1199" s="61">
        <f ca="1">_xlfn.NORM.INV(F1199,'Input Parameters'!$E$21,'Input Parameters'!$F$21)</f>
        <v>280.05333296939898</v>
      </c>
      <c r="H1199" s="54">
        <f ca="1">EXP(E1199*(1/'Input Parameters'!$E$22-1/G1199))</f>
        <v>0.53790575548942887</v>
      </c>
      <c r="I1199" s="10">
        <f t="shared" ca="1" si="141"/>
        <v>0.40089118927482004</v>
      </c>
      <c r="J1199" s="29">
        <f ca="1">_xlfn.BETA.INV(I1199,'Input Parameters'!$L$24,'Input Parameters'!$M$24,'Input Parameters'!$J$24,'Input Parameters'!$K$24)</f>
        <v>0.56629500000857946</v>
      </c>
      <c r="K1199" s="156">
        <f ca="1">('Input Parameters'!$E$25/'Input Parameters'!$E$31)^$J1199</f>
        <v>1.7208631152982212E-2</v>
      </c>
      <c r="L1199" s="66">
        <f ca="1">$H1199*$C1199*'Input Parameters'!$E$23*K1199</f>
        <v>6.1186607962763695</v>
      </c>
      <c r="M1199" s="23">
        <f t="shared" ca="1" si="142"/>
        <v>0.66438119571352761</v>
      </c>
      <c r="N1199" s="15">
        <f ca="1">_xlfn.NORM.INV(M1199,'Input Parameters'!$E$26,'Input Parameters'!$F$26)</f>
        <v>4.2913451557169677E-2</v>
      </c>
      <c r="O1199" s="8">
        <f t="shared" ca="1" si="143"/>
        <v>0.72062754175835242</v>
      </c>
      <c r="P1199" s="29">
        <f ca="1">_xlfn.LOGNORM.INV(O1199,'Input Parameters'!$H$27,'Input Parameters'!$I$27)</f>
        <v>1.843917828031352</v>
      </c>
      <c r="Q1199" s="10"/>
      <c r="R1199" s="15">
        <f>'Input Parameters'!$E$28</f>
        <v>12.7</v>
      </c>
      <c r="S1199" s="10">
        <f t="shared" ca="1" si="144"/>
        <v>0.26925453514898467</v>
      </c>
      <c r="T1199" s="25">
        <f ca="1">_xlfn.LOGNORM.INV(S1199,'Input Parameters'!$H$29,'Input Parameters'!$I$29)</f>
        <v>54.346284461772179</v>
      </c>
      <c r="U1199" s="10">
        <f t="shared" ca="1" si="145"/>
        <v>0.30185533541055587</v>
      </c>
      <c r="V1199" s="29">
        <f ca="1">IF('Input Parameters'!$D$30="Beta",_xlfn.BETA.INV(U1199,'Input Parameters'!$L$30,'Input Parameters'!$M$30,'Input Parameters'!$J$30,'Input Parameters'!$K$30),IF('Input Parameters'!$D$30="LogNorm",_xlfn.LOGNORM.INV(U1199,'Input Parameters'!$H$30,'Input Parameters'!$I$30)))</f>
        <v>0.81425072734630277</v>
      </c>
      <c r="W1199" s="2">
        <f ca="1">N1199+(P1199-N1199)*(1-ERF((T1199-R1199)/(2*SQRT(L1199*'Input Parameters'!$E$31))))</f>
        <v>0.46407107246322643</v>
      </c>
      <c r="X1199">
        <f t="shared" ca="1" si="146"/>
        <v>1</v>
      </c>
      <c r="Y1199" s="7"/>
    </row>
    <row r="1200" spans="1:25" ht="15" customHeight="1" x14ac:dyDescent="0.3">
      <c r="A1200" s="130">
        <v>1193</v>
      </c>
      <c r="B1200" s="10">
        <f t="shared" ca="1" si="138"/>
        <v>0.89888176016963994</v>
      </c>
      <c r="C1200" s="57">
        <f ca="1">_xlfn.NORM.INV(B1200,'Input Parameters'!$E$19,'Input Parameters'!$F$19)</f>
        <v>675.05487321347766</v>
      </c>
      <c r="D1200" s="10">
        <f t="shared" ca="1" si="139"/>
        <v>0.59637469651131847</v>
      </c>
      <c r="E1200" s="59">
        <f ca="1">IF(_xlfn.NORM.INV(D1200,'Input Parameters'!$E$20,'Input Parameters'!$F$20)&lt;3500,3500,IF(_xlfn.NORM.INV(D1200,'Input Parameters'!$E$20,'Input Parameters'!$F$20)&gt;5500,5500,_xlfn.NORM.INV(D1200,'Input Parameters'!$E$20,'Input Parameters'!$F$20)))</f>
        <v>4970.7821159467112</v>
      </c>
      <c r="F1200" s="10">
        <f t="shared" ca="1" si="140"/>
        <v>0.72680072362685355</v>
      </c>
      <c r="G1200" s="61">
        <f ca="1">_xlfn.NORM.INV(F1200,'Input Parameters'!$E$21,'Input Parameters'!$F$21)</f>
        <v>289.59088134362912</v>
      </c>
      <c r="H1200" s="54">
        <f ca="1">EXP(E1200*(1/'Input Parameters'!$E$22-1/G1200))</f>
        <v>0.81896274738834129</v>
      </c>
      <c r="I1200" s="10">
        <f t="shared" ca="1" si="141"/>
        <v>0.97167654081577504</v>
      </c>
      <c r="J1200" s="29">
        <f ca="1">_xlfn.BETA.INV(I1200,'Input Parameters'!$L$24,'Input Parameters'!$M$24,'Input Parameters'!$J$24,'Input Parameters'!$K$24)</f>
        <v>0.86128085067415783</v>
      </c>
      <c r="K1200" s="156">
        <f ca="1">('Input Parameters'!$E$25/'Input Parameters'!$E$31)^$J1200</f>
        <v>2.0736617187675928E-3</v>
      </c>
      <c r="L1200" s="66">
        <f ca="1">$H1200*$C1200*'Input Parameters'!$E$23*K1200</f>
        <v>1.1464130849182406</v>
      </c>
      <c r="M1200" s="23">
        <f t="shared" ca="1" si="142"/>
        <v>0.74448264352052129</v>
      </c>
      <c r="N1200" s="15">
        <f ca="1">_xlfn.NORM.INV(M1200,'Input Parameters'!$E$26,'Input Parameters'!$F$26)</f>
        <v>4.7801775302063726E-2</v>
      </c>
      <c r="O1200" s="8">
        <f t="shared" ca="1" si="143"/>
        <v>0.92052229461601387</v>
      </c>
      <c r="P1200" s="29">
        <f ca="1">_xlfn.LOGNORM.INV(O1200,'Input Parameters'!$H$27,'Input Parameters'!$I$27)</f>
        <v>2.6548524245363216</v>
      </c>
      <c r="Q1200" s="10"/>
      <c r="R1200" s="15">
        <f>'Input Parameters'!$E$28</f>
        <v>12.7</v>
      </c>
      <c r="S1200" s="10">
        <f t="shared" ca="1" si="144"/>
        <v>0.92972983263260633</v>
      </c>
      <c r="T1200" s="25">
        <f ca="1">_xlfn.LOGNORM.INV(S1200,'Input Parameters'!$H$29,'Input Parameters'!$I$29)</f>
        <v>68.710246002360392</v>
      </c>
      <c r="U1200" s="10">
        <f t="shared" ca="1" si="145"/>
        <v>0.9757139397483876</v>
      </c>
      <c r="V1200" s="29">
        <f ca="1">IF('Input Parameters'!$D$30="Beta",_xlfn.BETA.INV(U1200,'Input Parameters'!$L$30,'Input Parameters'!$M$30,'Input Parameters'!$J$30,'Input Parameters'!$K$30),IF('Input Parameters'!$D$30="LogNorm",_xlfn.LOGNORM.INV(U1200,'Input Parameters'!$H$30,'Input Parameters'!$I$30)))</f>
        <v>2.1749072121120081</v>
      </c>
      <c r="W1200" s="2">
        <f ca="1">N1200+(P1200-N1200)*(1-ERF((T1200-R1200)/(2*SQRT(L1200*'Input Parameters'!$E$31))))</f>
        <v>4.8366118732552615E-2</v>
      </c>
      <c r="X1200">
        <f t="shared" ca="1" si="146"/>
        <v>1</v>
      </c>
      <c r="Y1200" s="7"/>
    </row>
    <row r="1201" spans="1:25" ht="15" customHeight="1" x14ac:dyDescent="0.3">
      <c r="A1201" s="130">
        <v>1194</v>
      </c>
      <c r="B1201" s="10">
        <f t="shared" ca="1" si="138"/>
        <v>0.45489424220683883</v>
      </c>
      <c r="C1201" s="57">
        <f ca="1">_xlfn.NORM.INV(B1201,'Input Parameters'!$E$19,'Input Parameters'!$F$19)</f>
        <v>557.72569883557276</v>
      </c>
      <c r="D1201" s="10">
        <f t="shared" ca="1" si="139"/>
        <v>0.64210158400859751</v>
      </c>
      <c r="E1201" s="59">
        <f ca="1">IF(_xlfn.NORM.INV(D1201,'Input Parameters'!$E$20,'Input Parameters'!$F$20)&lt;3500,3500,IF(_xlfn.NORM.INV(D1201,'Input Parameters'!$E$20,'Input Parameters'!$F$20)&gt;5500,5500,_xlfn.NORM.INV(D1201,'Input Parameters'!$E$20,'Input Parameters'!$F$20)))</f>
        <v>5054.8573490987537</v>
      </c>
      <c r="F1201" s="10">
        <f t="shared" ca="1" si="140"/>
        <v>9.3958263682059728E-2</v>
      </c>
      <c r="G1201" s="61">
        <f ca="1">_xlfn.NORM.INV(F1201,'Input Parameters'!$E$21,'Input Parameters'!$F$21)</f>
        <v>274.50020645344409</v>
      </c>
      <c r="H1201" s="54">
        <f ca="1">EXP(E1201*(1/'Input Parameters'!$E$22-1/G1201))</f>
        <v>0.31264273648496971</v>
      </c>
      <c r="I1201" s="10">
        <f t="shared" ca="1" si="141"/>
        <v>0.8201451473883612</v>
      </c>
      <c r="J1201" s="29">
        <f ca="1">_xlfn.BETA.INV(I1201,'Input Parameters'!$L$24,'Input Parameters'!$M$24,'Input Parameters'!$J$24,'Input Parameters'!$K$24)</f>
        <v>0.74501187489812004</v>
      </c>
      <c r="K1201" s="156">
        <f ca="1">('Input Parameters'!$E$25/'Input Parameters'!$E$31)^$J1201</f>
        <v>4.7749191298546087E-3</v>
      </c>
      <c r="L1201" s="66">
        <f ca="1">$H1201*$C1201*'Input Parameters'!$E$23*K1201</f>
        <v>0.83259734226665982</v>
      </c>
      <c r="M1201" s="23">
        <f t="shared" ca="1" si="142"/>
        <v>0.56891144447446962</v>
      </c>
      <c r="N1201" s="15">
        <f ca="1">_xlfn.NORM.INV(M1201,'Input Parameters'!$E$26,'Input Parameters'!$F$26)</f>
        <v>3.7645672702139393E-2</v>
      </c>
      <c r="O1201" s="8">
        <f t="shared" ca="1" si="143"/>
        <v>0.98717519857547009</v>
      </c>
      <c r="P1201" s="29">
        <f ca="1">_xlfn.LOGNORM.INV(O1201,'Input Parameters'!$H$27,'Input Parameters'!$I$27)</f>
        <v>3.8207295833070991</v>
      </c>
      <c r="Q1201" s="10"/>
      <c r="R1201" s="15">
        <f>'Input Parameters'!$E$28</f>
        <v>12.7</v>
      </c>
      <c r="S1201" s="10">
        <f t="shared" ca="1" si="144"/>
        <v>0.96266797458969444</v>
      </c>
      <c r="T1201" s="25">
        <f ca="1">_xlfn.LOGNORM.INV(S1201,'Input Parameters'!$H$29,'Input Parameters'!$I$29)</f>
        <v>71.133731929020797</v>
      </c>
      <c r="U1201" s="10">
        <f t="shared" ca="1" si="145"/>
        <v>0.74398715590743214</v>
      </c>
      <c r="V1201" s="29">
        <f ca="1">IF('Input Parameters'!$D$30="Beta",_xlfn.BETA.INV(U1201,'Input Parameters'!$L$30,'Input Parameters'!$M$30,'Input Parameters'!$J$30,'Input Parameters'!$K$30),IF('Input Parameters'!$D$30="LogNorm",_xlfn.LOGNORM.INV(U1201,'Input Parameters'!$H$30,'Input Parameters'!$I$30)))</f>
        <v>1.2940463648364806</v>
      </c>
      <c r="W1201" s="2">
        <f ca="1">N1201+(P1201-N1201)*(1-ERF((T1201-R1201)/(2*SQRT(L1201*'Input Parameters'!$E$31))))</f>
        <v>3.7668171488612845E-2</v>
      </c>
      <c r="X1201">
        <f t="shared" ca="1" si="146"/>
        <v>1</v>
      </c>
      <c r="Y1201" s="7"/>
    </row>
    <row r="1202" spans="1:25" ht="15" customHeight="1" x14ac:dyDescent="0.3">
      <c r="A1202" s="130">
        <v>1195</v>
      </c>
      <c r="B1202" s="10">
        <f t="shared" ca="1" si="138"/>
        <v>0.31753651050384912</v>
      </c>
      <c r="C1202" s="57">
        <f ca="1">_xlfn.NORM.INV(B1202,'Input Parameters'!$E$19,'Input Parameters'!$F$19)</f>
        <v>527.19640842459921</v>
      </c>
      <c r="D1202" s="10">
        <f t="shared" ca="1" si="139"/>
        <v>0.55280409022488652</v>
      </c>
      <c r="E1202" s="59">
        <f ca="1">IF(_xlfn.NORM.INV(D1202,'Input Parameters'!$E$20,'Input Parameters'!$F$20)&lt;3500,3500,IF(_xlfn.NORM.INV(D1202,'Input Parameters'!$E$20,'Input Parameters'!$F$20)&gt;5500,5500,_xlfn.NORM.INV(D1202,'Input Parameters'!$E$20,'Input Parameters'!$F$20)))</f>
        <v>4892.9243617933125</v>
      </c>
      <c r="F1202" s="10">
        <f t="shared" ca="1" si="140"/>
        <v>0.66665256265882267</v>
      </c>
      <c r="G1202" s="61">
        <f ca="1">_xlfn.NORM.INV(F1202,'Input Parameters'!$E$21,'Input Parameters'!$F$21)</f>
        <v>288.23521168620186</v>
      </c>
      <c r="H1202" s="54">
        <f ca="1">EXP(E1202*(1/'Input Parameters'!$E$22-1/G1202))</f>
        <v>0.75877030943252055</v>
      </c>
      <c r="I1202" s="10">
        <f t="shared" ca="1" si="141"/>
        <v>0.52162782803081165</v>
      </c>
      <c r="J1202" s="29">
        <f ca="1">_xlfn.BETA.INV(I1202,'Input Parameters'!$L$24,'Input Parameters'!$M$24,'Input Parameters'!$J$24,'Input Parameters'!$K$24)</f>
        <v>0.61587527171144485</v>
      </c>
      <c r="K1202" s="156">
        <f ca="1">('Input Parameters'!$E$25/'Input Parameters'!$E$31)^$J1202</f>
        <v>1.2058196351133265E-2</v>
      </c>
      <c r="L1202" s="66">
        <f ca="1">$H1202*$C1202*'Input Parameters'!$E$23*K1202</f>
        <v>4.8235315449509137</v>
      </c>
      <c r="M1202" s="23">
        <f t="shared" ca="1" si="142"/>
        <v>0.7517141757532988</v>
      </c>
      <c r="N1202" s="15">
        <f ca="1">_xlfn.NORM.INV(M1202,'Input Parameters'!$E$26,'Input Parameters'!$F$26)</f>
        <v>4.8277771762444743E-2</v>
      </c>
      <c r="O1202" s="8">
        <f t="shared" ca="1" si="143"/>
        <v>0.99724987384515484</v>
      </c>
      <c r="P1202" s="29">
        <f ca="1">_xlfn.LOGNORM.INV(O1202,'Input Parameters'!$H$27,'Input Parameters'!$I$27)</f>
        <v>4.8618659169949643</v>
      </c>
      <c r="Q1202" s="10"/>
      <c r="R1202" s="15">
        <f>'Input Parameters'!$E$28</f>
        <v>12.7</v>
      </c>
      <c r="S1202" s="10">
        <f t="shared" ca="1" si="144"/>
        <v>0.58463199750596373</v>
      </c>
      <c r="T1202" s="25">
        <f ca="1">_xlfn.LOGNORM.INV(S1202,'Input Parameters'!$H$29,'Input Parameters'!$I$29)</f>
        <v>59.646252856506948</v>
      </c>
      <c r="U1202" s="10">
        <f t="shared" ca="1" si="145"/>
        <v>0.32697761748539012</v>
      </c>
      <c r="V1202" s="29">
        <f ca="1">IF('Input Parameters'!$D$30="Beta",_xlfn.BETA.INV(U1202,'Input Parameters'!$L$30,'Input Parameters'!$M$30,'Input Parameters'!$J$30,'Input Parameters'!$K$30),IF('Input Parameters'!$D$30="LogNorm",_xlfn.LOGNORM.INV(U1202,'Input Parameters'!$H$30,'Input Parameters'!$I$30)))</f>
        <v>0.83730384461458496</v>
      </c>
      <c r="W1202" s="2">
        <f ca="1">N1202+(P1202-N1202)*(1-ERF((T1202-R1202)/(2*SQRT(L1202*'Input Parameters'!$E$31))))</f>
        <v>0.67724691107533053</v>
      </c>
      <c r="X1202">
        <f t="shared" ca="1" si="146"/>
        <v>1</v>
      </c>
      <c r="Y1202" s="7"/>
    </row>
    <row r="1203" spans="1:25" ht="15" customHeight="1" x14ac:dyDescent="0.3">
      <c r="A1203" s="130">
        <v>1196</v>
      </c>
      <c r="B1203" s="10">
        <f t="shared" ca="1" si="138"/>
        <v>0.22727246877464113</v>
      </c>
      <c r="C1203" s="57">
        <f ca="1">_xlfn.NORM.INV(B1203,'Input Parameters'!$E$19,'Input Parameters'!$F$19)</f>
        <v>504.10587632343271</v>
      </c>
      <c r="D1203" s="10">
        <f t="shared" ca="1" si="139"/>
        <v>0.2310465861538672</v>
      </c>
      <c r="E1203" s="59">
        <f ca="1">IF(_xlfn.NORM.INV(D1203,'Input Parameters'!$E$20,'Input Parameters'!$F$20)&lt;3500,3500,IF(_xlfn.NORM.INV(D1203,'Input Parameters'!$E$20,'Input Parameters'!$F$20)&gt;5500,5500,_xlfn.NORM.INV(D1203,'Input Parameters'!$E$20,'Input Parameters'!$F$20)))</f>
        <v>4285.216838768426</v>
      </c>
      <c r="F1203" s="10">
        <f t="shared" ca="1" si="140"/>
        <v>0.14449087835164964</v>
      </c>
      <c r="G1203" s="61">
        <f ca="1">_xlfn.NORM.INV(F1203,'Input Parameters'!$E$21,'Input Parameters'!$F$21)</f>
        <v>276.51558602891771</v>
      </c>
      <c r="H1203" s="54">
        <f ca="1">EXP(E1203*(1/'Input Parameters'!$E$22-1/G1203))</f>
        <v>0.41816267600116741</v>
      </c>
      <c r="I1203" s="10">
        <f t="shared" ca="1" si="141"/>
        <v>0.96675976092711147</v>
      </c>
      <c r="J1203" s="29">
        <f ca="1">_xlfn.BETA.INV(I1203,'Input Parameters'!$L$24,'Input Parameters'!$M$24,'Input Parameters'!$J$24,'Input Parameters'!$K$24)</f>
        <v>0.85432276047057576</v>
      </c>
      <c r="K1203" s="156">
        <f ca="1">('Input Parameters'!$E$25/'Input Parameters'!$E$31)^$J1203</f>
        <v>2.1797935771988158E-3</v>
      </c>
      <c r="L1203" s="66">
        <f ca="1">$H1203*$C1203*'Input Parameters'!$E$23*K1203</f>
        <v>0.4594966980965034</v>
      </c>
      <c r="M1203" s="23">
        <f t="shared" ca="1" si="142"/>
        <v>0.9956095830090772</v>
      </c>
      <c r="N1203" s="15">
        <f ca="1">_xlfn.NORM.INV(M1203,'Input Parameters'!$E$26,'Input Parameters'!$F$26)</f>
        <v>8.902989574773218E-2</v>
      </c>
      <c r="O1203" s="8">
        <f t="shared" ca="1" si="143"/>
        <v>0.11277949838558576</v>
      </c>
      <c r="P1203" s="29">
        <f ca="1">_xlfn.LOGNORM.INV(O1203,'Input Parameters'!$H$27,'Input Parameters'!$I$27)</f>
        <v>0.83282120322275066</v>
      </c>
      <c r="Q1203" s="10"/>
      <c r="R1203" s="15">
        <f>'Input Parameters'!$E$28</f>
        <v>12.7</v>
      </c>
      <c r="S1203" s="10">
        <f t="shared" ca="1" si="144"/>
        <v>0.62775606219449609</v>
      </c>
      <c r="T1203" s="25">
        <f ca="1">_xlfn.LOGNORM.INV(S1203,'Input Parameters'!$H$29,'Input Parameters'!$I$29)</f>
        <v>60.402090068343831</v>
      </c>
      <c r="U1203" s="10">
        <f t="shared" ca="1" si="145"/>
        <v>0.45442210216490575</v>
      </c>
      <c r="V1203" s="29">
        <f ca="1">IF('Input Parameters'!$D$30="Beta",_xlfn.BETA.INV(U1203,'Input Parameters'!$L$30,'Input Parameters'!$M$30,'Input Parameters'!$J$30,'Input Parameters'!$K$30),IF('Input Parameters'!$D$30="LogNorm",_xlfn.LOGNORM.INV(U1203,'Input Parameters'!$H$30,'Input Parameters'!$I$30)))</f>
        <v>0.95509503917670235</v>
      </c>
      <c r="W1203" s="2">
        <f ca="1">N1203+(P1203-N1203)*(1-ERF((T1203-R1203)/(2*SQRT(L1203*'Input Parameters'!$E$31))))</f>
        <v>8.9030378530896195E-2</v>
      </c>
      <c r="X1203">
        <f t="shared" ca="1" si="146"/>
        <v>1</v>
      </c>
      <c r="Y1203" s="7"/>
    </row>
    <row r="1204" spans="1:25" ht="15" customHeight="1" x14ac:dyDescent="0.3">
      <c r="A1204" s="130">
        <v>1197</v>
      </c>
      <c r="B1204" s="10">
        <f t="shared" ca="1" si="138"/>
        <v>0.59879482073457002</v>
      </c>
      <c r="C1204" s="57">
        <f ca="1">_xlfn.NORM.INV(B1204,'Input Parameters'!$E$19,'Input Parameters'!$F$19)</f>
        <v>588.44433970125783</v>
      </c>
      <c r="D1204" s="10">
        <f t="shared" ca="1" si="139"/>
        <v>0.75576822523908782</v>
      </c>
      <c r="E1204" s="59">
        <f ca="1">IF(_xlfn.NORM.INV(D1204,'Input Parameters'!$E$20,'Input Parameters'!$F$20)&lt;3500,3500,IF(_xlfn.NORM.INV(D1204,'Input Parameters'!$E$20,'Input Parameters'!$F$20)&gt;5500,5500,_xlfn.NORM.INV(D1204,'Input Parameters'!$E$20,'Input Parameters'!$F$20)))</f>
        <v>5284.9282404360038</v>
      </c>
      <c r="F1204" s="10">
        <f t="shared" ca="1" si="140"/>
        <v>0.41014483774882415</v>
      </c>
      <c r="G1204" s="61">
        <f ca="1">_xlfn.NORM.INV(F1204,'Input Parameters'!$E$21,'Input Parameters'!$F$21)</f>
        <v>283.0644248068719</v>
      </c>
      <c r="H1204" s="54">
        <f ca="1">EXP(E1204*(1/'Input Parameters'!$E$22-1/G1204))</f>
        <v>0.53093799457929913</v>
      </c>
      <c r="I1204" s="10">
        <f t="shared" ca="1" si="141"/>
        <v>0.17396901633884054</v>
      </c>
      <c r="J1204" s="29">
        <f ca="1">_xlfn.BETA.INV(I1204,'Input Parameters'!$L$24,'Input Parameters'!$M$24,'Input Parameters'!$J$24,'Input Parameters'!$K$24)</f>
        <v>0.45271993099066238</v>
      </c>
      <c r="K1204" s="156">
        <f ca="1">('Input Parameters'!$E$25/'Input Parameters'!$E$31)^$J1204</f>
        <v>3.8867065520780134E-2</v>
      </c>
      <c r="L1204" s="66">
        <f ca="1">$H1204*$C1204*'Input Parameters'!$E$23*K1204</f>
        <v>12.143138466682805</v>
      </c>
      <c r="M1204" s="23">
        <f t="shared" ca="1" si="142"/>
        <v>0.5734043701843049</v>
      </c>
      <c r="N1204" s="15">
        <f ca="1">_xlfn.NORM.INV(M1204,'Input Parameters'!$E$26,'Input Parameters'!$F$26)</f>
        <v>3.7886011412539854E-2</v>
      </c>
      <c r="O1204" s="8">
        <f t="shared" ca="1" si="143"/>
        <v>0.72208579688143759</v>
      </c>
      <c r="P1204" s="29">
        <f ca="1">_xlfn.LOGNORM.INV(O1204,'Input Parameters'!$H$27,'Input Parameters'!$I$27)</f>
        <v>1.8474635068616707</v>
      </c>
      <c r="Q1204" s="10"/>
      <c r="R1204" s="15">
        <f>'Input Parameters'!$E$28</f>
        <v>12.7</v>
      </c>
      <c r="S1204" s="10">
        <f t="shared" ca="1" si="144"/>
        <v>0.40331727109837712</v>
      </c>
      <c r="T1204" s="25">
        <f ca="1">_xlfn.LOGNORM.INV(S1204,'Input Parameters'!$H$29,'Input Parameters'!$I$29)</f>
        <v>56.653339518396791</v>
      </c>
      <c r="U1204" s="10">
        <f t="shared" ca="1" si="145"/>
        <v>8.6800293097075598E-2</v>
      </c>
      <c r="V1204" s="29">
        <f ca="1">IF('Input Parameters'!$D$30="Beta",_xlfn.BETA.INV(U1204,'Input Parameters'!$L$30,'Input Parameters'!$M$30,'Input Parameters'!$J$30,'Input Parameters'!$K$30),IF('Input Parameters'!$D$30="LogNorm",_xlfn.LOGNORM.INV(U1204,'Input Parameters'!$H$30,'Input Parameters'!$I$30)))</f>
        <v>0.58427163441331909</v>
      </c>
      <c r="W1204" s="2">
        <f ca="1">N1204+(P1204-N1204)*(1-ERF((T1204-R1204)/(2*SQRT(L1204*'Input Parameters'!$E$31))))</f>
        <v>0.71186635637674367</v>
      </c>
      <c r="X1204">
        <f t="shared" ca="1" si="146"/>
        <v>0</v>
      </c>
      <c r="Y1204" s="7"/>
    </row>
    <row r="1205" spans="1:25" ht="15" customHeight="1" x14ac:dyDescent="0.3">
      <c r="A1205" s="130">
        <v>1198</v>
      </c>
      <c r="B1205" s="10">
        <f t="shared" ca="1" si="138"/>
        <v>0.86282333366110664</v>
      </c>
      <c r="C1205" s="57">
        <f ca="1">_xlfn.NORM.INV(B1205,'Input Parameters'!$E$19,'Input Parameters'!$F$19)</f>
        <v>659.66628852150609</v>
      </c>
      <c r="D1205" s="10">
        <f t="shared" ca="1" si="139"/>
        <v>0.15038057673997074</v>
      </c>
      <c r="E1205" s="59">
        <f ca="1">IF(_xlfn.NORM.INV(D1205,'Input Parameters'!$E$20,'Input Parameters'!$F$20)&lt;3500,3500,IF(_xlfn.NORM.INV(D1205,'Input Parameters'!$E$20,'Input Parameters'!$F$20)&gt;5500,5500,_xlfn.NORM.INV(D1205,'Input Parameters'!$E$20,'Input Parameters'!$F$20)))</f>
        <v>4075.6382474690249</v>
      </c>
      <c r="F1205" s="10">
        <f t="shared" ca="1" si="140"/>
        <v>0.85879362228899758</v>
      </c>
      <c r="G1205" s="61">
        <f ca="1">_xlfn.NORM.INV(F1205,'Input Parameters'!$E$21,'Input Parameters'!$F$21)</f>
        <v>293.29883243039961</v>
      </c>
      <c r="H1205" s="54">
        <f ca="1">EXP(E1205*(1/'Input Parameters'!$E$22-1/G1205))</f>
        <v>1.0142733707931286</v>
      </c>
      <c r="I1205" s="10">
        <f t="shared" ca="1" si="141"/>
        <v>0.84498442360271897</v>
      </c>
      <c r="J1205" s="29">
        <f ca="1">_xlfn.BETA.INV(I1205,'Input Parameters'!$L$24,'Input Parameters'!$M$24,'Input Parameters'!$J$24,'Input Parameters'!$K$24)</f>
        <v>0.75842119573438294</v>
      </c>
      <c r="K1205" s="156">
        <f ca="1">('Input Parameters'!$E$25/'Input Parameters'!$E$31)^$J1205</f>
        <v>4.3370076755505265E-3</v>
      </c>
      <c r="L1205" s="66">
        <f ca="1">$H1205*$C1205*'Input Parameters'!$E$23*K1205</f>
        <v>2.9018135529708267</v>
      </c>
      <c r="M1205" s="23">
        <f t="shared" ca="1" si="142"/>
        <v>0.40081723640897948</v>
      </c>
      <c r="N1205" s="15">
        <f ca="1">_xlfn.NORM.INV(M1205,'Input Parameters'!$E$26,'Input Parameters'!$F$26)</f>
        <v>2.8724120597256271E-2</v>
      </c>
      <c r="O1205" s="8">
        <f t="shared" ca="1" si="143"/>
        <v>8.021425900968604E-2</v>
      </c>
      <c r="P1205" s="29">
        <f ca="1">_xlfn.LOGNORM.INV(O1205,'Input Parameters'!$H$27,'Input Parameters'!$I$27)</f>
        <v>0.76508358885253114</v>
      </c>
      <c r="Q1205" s="10"/>
      <c r="R1205" s="15">
        <f>'Input Parameters'!$E$28</f>
        <v>12.7</v>
      </c>
      <c r="S1205" s="10">
        <f t="shared" ca="1" si="144"/>
        <v>0.57418788387900788</v>
      </c>
      <c r="T1205" s="25">
        <f ca="1">_xlfn.LOGNORM.INV(S1205,'Input Parameters'!$H$29,'Input Parameters'!$I$29)</f>
        <v>59.467643932145251</v>
      </c>
      <c r="U1205" s="10">
        <f t="shared" ca="1" si="145"/>
        <v>0.78363385624071358</v>
      </c>
      <c r="V1205" s="29">
        <f ca="1">IF('Input Parameters'!$D$30="Beta",_xlfn.BETA.INV(U1205,'Input Parameters'!$L$30,'Input Parameters'!$M$30,'Input Parameters'!$J$30,'Input Parameters'!$K$30),IF('Input Parameters'!$D$30="LogNorm",_xlfn.LOGNORM.INV(U1205,'Input Parameters'!$H$30,'Input Parameters'!$I$30)))</f>
        <v>1.3614913983411299</v>
      </c>
      <c r="W1205" s="2">
        <f ca="1">N1205+(P1205-N1205)*(1-ERF((T1205-R1205)/(2*SQRT(L1205*'Input Parameters'!$E$31))))</f>
        <v>6.7176979133530088E-2</v>
      </c>
      <c r="X1205">
        <f t="shared" ca="1" si="146"/>
        <v>1</v>
      </c>
      <c r="Y1205" s="7"/>
    </row>
    <row r="1206" spans="1:25" ht="15" customHeight="1" x14ac:dyDescent="0.3">
      <c r="A1206" s="130">
        <v>1199</v>
      </c>
      <c r="B1206" s="10">
        <f t="shared" ca="1" si="138"/>
        <v>0.73303659045893299</v>
      </c>
      <c r="C1206" s="57">
        <f ca="1">_xlfn.NORM.INV(B1206,'Input Parameters'!$E$19,'Input Parameters'!$F$19)</f>
        <v>619.86093390935798</v>
      </c>
      <c r="D1206" s="10">
        <f t="shared" ca="1" si="139"/>
        <v>0.44862629209675575</v>
      </c>
      <c r="E1206" s="59">
        <f ca="1">IF(_xlfn.NORM.INV(D1206,'Input Parameters'!$E$20,'Input Parameters'!$F$20)&lt;3500,3500,IF(_xlfn.NORM.INV(D1206,'Input Parameters'!$E$20,'Input Parameters'!$F$20)&gt;5500,5500,_xlfn.NORM.INV(D1206,'Input Parameters'!$E$20,'Input Parameters'!$F$20)))</f>
        <v>4709.6070537645146</v>
      </c>
      <c r="F1206" s="10">
        <f t="shared" ca="1" si="140"/>
        <v>0.45503508325345976</v>
      </c>
      <c r="G1206" s="61">
        <f ca="1">_xlfn.NORM.INV(F1206,'Input Parameters'!$E$21,'Input Parameters'!$F$21)</f>
        <v>283.96221271096272</v>
      </c>
      <c r="H1206" s="54">
        <f ca="1">EXP(E1206*(1/'Input Parameters'!$E$22-1/G1206))</f>
        <v>0.59954397181337993</v>
      </c>
      <c r="I1206" s="10">
        <f t="shared" ca="1" si="141"/>
        <v>0.40558871800473162</v>
      </c>
      <c r="J1206" s="29">
        <f ca="1">_xlfn.BETA.INV(I1206,'Input Parameters'!$L$24,'Input Parameters'!$M$24,'Input Parameters'!$J$24,'Input Parameters'!$K$24)</f>
        <v>0.56828686740103185</v>
      </c>
      <c r="K1206" s="156">
        <f ca="1">('Input Parameters'!$E$25/'Input Parameters'!$E$31)^$J1206</f>
        <v>1.6964489617916596E-2</v>
      </c>
      <c r="L1206" s="66">
        <f ca="1">$H1206*$C1206*'Input Parameters'!$E$23*K1206</f>
        <v>6.3045792055982206</v>
      </c>
      <c r="M1206" s="23">
        <f t="shared" ca="1" si="142"/>
        <v>0.3287574647382181</v>
      </c>
      <c r="N1206" s="15">
        <f ca="1">_xlfn.NORM.INV(M1206,'Input Parameters'!$E$26,'Input Parameters'!$F$26)</f>
        <v>2.4689717774610535E-2</v>
      </c>
      <c r="O1206" s="8">
        <f t="shared" ca="1" si="143"/>
        <v>0.92140377047290056</v>
      </c>
      <c r="P1206" s="29">
        <f ca="1">_xlfn.LOGNORM.INV(O1206,'Input Parameters'!$H$27,'Input Parameters'!$I$27)</f>
        <v>2.6618899949697128</v>
      </c>
      <c r="Q1206" s="10"/>
      <c r="R1206" s="15">
        <f>'Input Parameters'!$E$28</f>
        <v>12.7</v>
      </c>
      <c r="S1206" s="10">
        <f t="shared" ca="1" si="144"/>
        <v>0.89301275135680802</v>
      </c>
      <c r="T1206" s="25">
        <f ca="1">_xlfn.LOGNORM.INV(S1206,'Input Parameters'!$H$29,'Input Parameters'!$I$29)</f>
        <v>66.950611706800998</v>
      </c>
      <c r="U1206" s="10">
        <f t="shared" ca="1" si="145"/>
        <v>0.43818808975368073</v>
      </c>
      <c r="V1206" s="29">
        <f ca="1">IF('Input Parameters'!$D$30="Beta",_xlfn.BETA.INV(U1206,'Input Parameters'!$L$30,'Input Parameters'!$M$30,'Input Parameters'!$J$30,'Input Parameters'!$K$30),IF('Input Parameters'!$D$30="LogNorm",_xlfn.LOGNORM.INV(U1206,'Input Parameters'!$H$30,'Input Parameters'!$I$30)))</f>
        <v>0.93975180940609881</v>
      </c>
      <c r="W1206" s="2">
        <f ca="1">N1206+(P1206-N1206)*(1-ERF((T1206-R1206)/(2*SQRT(L1206*'Input Parameters'!$E$31))))</f>
        <v>0.35847092140574899</v>
      </c>
      <c r="X1206">
        <f t="shared" ca="1" si="146"/>
        <v>1</v>
      </c>
      <c r="Y1206" s="7"/>
    </row>
    <row r="1207" spans="1:25" ht="15" customHeight="1" x14ac:dyDescent="0.3">
      <c r="A1207" s="130">
        <v>1200</v>
      </c>
      <c r="B1207" s="10">
        <f t="shared" ca="1" si="138"/>
        <v>0.73867436708881751</v>
      </c>
      <c r="C1207" s="57">
        <f ca="1">_xlfn.NORM.INV(B1207,'Input Parameters'!$E$19,'Input Parameters'!$F$19)</f>
        <v>621.31779993038708</v>
      </c>
      <c r="D1207" s="10">
        <f t="shared" ca="1" si="139"/>
        <v>0.47090004926899309</v>
      </c>
      <c r="E1207" s="59">
        <f ca="1">IF(_xlfn.NORM.INV(D1207,'Input Parameters'!$E$20,'Input Parameters'!$F$20)&lt;3500,3500,IF(_xlfn.NORM.INV(D1207,'Input Parameters'!$E$20,'Input Parameters'!$F$20)&gt;5500,5500,_xlfn.NORM.INV(D1207,'Input Parameters'!$E$20,'Input Parameters'!$F$20)))</f>
        <v>4748.8947053438942</v>
      </c>
      <c r="F1207" s="10">
        <f t="shared" ca="1" si="140"/>
        <v>0.66469475349769469</v>
      </c>
      <c r="G1207" s="61">
        <f ca="1">_xlfn.NORM.INV(F1207,'Input Parameters'!$E$21,'Input Parameters'!$F$21)</f>
        <v>288.1929388825148</v>
      </c>
      <c r="H1207" s="54">
        <f ca="1">EXP(E1207*(1/'Input Parameters'!$E$22-1/G1207))</f>
        <v>0.76311480277815014</v>
      </c>
      <c r="I1207" s="10">
        <f t="shared" ca="1" si="141"/>
        <v>0.27123840766605778</v>
      </c>
      <c r="J1207" s="29">
        <f ca="1">_xlfn.BETA.INV(I1207,'Input Parameters'!$L$24,'Input Parameters'!$M$24,'Input Parameters'!$J$24,'Input Parameters'!$K$24)</f>
        <v>0.50712628818250782</v>
      </c>
      <c r="K1207" s="156">
        <f ca="1">('Input Parameters'!$E$25/'Input Parameters'!$E$31)^$J1207</f>
        <v>2.6307673044407533E-2</v>
      </c>
      <c r="L1207" s="66">
        <f ca="1">$H1207*$C1207*'Input Parameters'!$E$23*K1207</f>
        <v>12.47343618517526</v>
      </c>
      <c r="M1207" s="23">
        <f t="shared" ca="1" si="142"/>
        <v>0.38168625732138461</v>
      </c>
      <c r="N1207" s="15">
        <f ca="1">_xlfn.NORM.INV(M1207,'Input Parameters'!$E$26,'Input Parameters'!$F$26)</f>
        <v>2.7677843893651567E-2</v>
      </c>
      <c r="O1207" s="8">
        <f t="shared" ca="1" si="143"/>
        <v>0.57294401317400856</v>
      </c>
      <c r="P1207" s="29">
        <f ca="1">_xlfn.LOGNORM.INV(O1207,'Input Parameters'!$H$27,'Input Parameters'!$I$27)</f>
        <v>1.5442833498888315</v>
      </c>
      <c r="Q1207" s="10"/>
      <c r="R1207" s="15">
        <f>'Input Parameters'!$E$28</f>
        <v>12.7</v>
      </c>
      <c r="S1207" s="10">
        <f t="shared" ca="1" si="144"/>
        <v>0.56402358796633023</v>
      </c>
      <c r="T1207" s="25">
        <f ca="1">_xlfn.LOGNORM.INV(S1207,'Input Parameters'!$H$29,'Input Parameters'!$I$29)</f>
        <v>59.295183950133541</v>
      </c>
      <c r="U1207" s="10">
        <f t="shared" ca="1" si="145"/>
        <v>0.73268000669524003</v>
      </c>
      <c r="V1207" s="29">
        <f ca="1">IF('Input Parameters'!$D$30="Beta",_xlfn.BETA.INV(U1207,'Input Parameters'!$L$30,'Input Parameters'!$M$30,'Input Parameters'!$J$30,'Input Parameters'!$K$30),IF('Input Parameters'!$D$30="LogNorm",_xlfn.LOGNORM.INV(U1207,'Input Parameters'!$H$30,'Input Parameters'!$I$30)))</f>
        <v>1.2764352860778698</v>
      </c>
      <c r="W1207" s="2">
        <f ca="1">N1207+(P1207-N1207)*(1-ERF((T1207-R1207)/(2*SQRT(L1207*'Input Parameters'!$E$31))))</f>
        <v>0.55981520594471013</v>
      </c>
      <c r="X1207">
        <f t="shared" ca="1" si="146"/>
        <v>1</v>
      </c>
      <c r="Y1207" s="7"/>
    </row>
    <row r="1208" spans="1:25" ht="15" customHeight="1" x14ac:dyDescent="0.3">
      <c r="A1208" s="130">
        <v>1201</v>
      </c>
      <c r="B1208" s="10">
        <f t="shared" ca="1" si="138"/>
        <v>0.65662925831757457</v>
      </c>
      <c r="C1208" s="57">
        <f ca="1">_xlfn.NORM.INV(B1208,'Input Parameters'!$E$19,'Input Parameters'!$F$19)</f>
        <v>601.37724842388207</v>
      </c>
      <c r="D1208" s="10">
        <f t="shared" ca="1" si="139"/>
        <v>0.1341177760383343</v>
      </c>
      <c r="E1208" s="59">
        <f ca="1">IF(_xlfn.NORM.INV(D1208,'Input Parameters'!$E$20,'Input Parameters'!$F$20)&lt;3500,3500,IF(_xlfn.NORM.INV(D1208,'Input Parameters'!$E$20,'Input Parameters'!$F$20)&gt;5500,5500,_xlfn.NORM.INV(D1208,'Input Parameters'!$E$20,'Input Parameters'!$F$20)))</f>
        <v>4025.0054787343511</v>
      </c>
      <c r="F1208" s="10">
        <f t="shared" ca="1" si="140"/>
        <v>0.3659428298566938</v>
      </c>
      <c r="G1208" s="61">
        <f ca="1">_xlfn.NORM.INV(F1208,'Input Parameters'!$E$21,'Input Parameters'!$F$21)</f>
        <v>282.15702044027046</v>
      </c>
      <c r="H1208" s="54">
        <f ca="1">EXP(E1208*(1/'Input Parameters'!$E$22-1/G1208))</f>
        <v>0.58983877408243246</v>
      </c>
      <c r="I1208" s="10">
        <f t="shared" ca="1" si="141"/>
        <v>0.74578689720270641</v>
      </c>
      <c r="J1208" s="29">
        <f ca="1">_xlfn.BETA.INV(I1208,'Input Parameters'!$L$24,'Input Parameters'!$M$24,'Input Parameters'!$J$24,'Input Parameters'!$K$24)</f>
        <v>0.7090487267758192</v>
      </c>
      <c r="K1208" s="156">
        <f ca="1">('Input Parameters'!$E$25/'Input Parameters'!$E$31)^$J1208</f>
        <v>6.1802603417660329E-3</v>
      </c>
      <c r="L1208" s="66">
        <f ca="1">$H1208*$C1208*'Input Parameters'!$E$23*K1208</f>
        <v>2.1922348725339904</v>
      </c>
      <c r="M1208" s="23">
        <f t="shared" ca="1" si="142"/>
        <v>0.93270368577719232</v>
      </c>
      <c r="N1208" s="15">
        <f ca="1">_xlfn.NORM.INV(M1208,'Input Parameters'!$E$26,'Input Parameters'!$F$26)</f>
        <v>6.542091874633485E-2</v>
      </c>
      <c r="O1208" s="8">
        <f t="shared" ca="1" si="143"/>
        <v>4.8149600669946779E-2</v>
      </c>
      <c r="P1208" s="29">
        <f ca="1">_xlfn.LOGNORM.INV(O1208,'Input Parameters'!$H$27,'Input Parameters'!$I$27)</f>
        <v>0.6821219919547753</v>
      </c>
      <c r="Q1208" s="10"/>
      <c r="R1208" s="15">
        <f>'Input Parameters'!$E$28</f>
        <v>12.7</v>
      </c>
      <c r="S1208" s="10">
        <f t="shared" ca="1" si="144"/>
        <v>0.95502649750663782</v>
      </c>
      <c r="T1208" s="25">
        <f ca="1">_xlfn.LOGNORM.INV(S1208,'Input Parameters'!$H$29,'Input Parameters'!$I$29)</f>
        <v>70.443519993824239</v>
      </c>
      <c r="U1208" s="10">
        <f t="shared" ca="1" si="145"/>
        <v>0.47523934397518031</v>
      </c>
      <c r="V1208" s="29">
        <f ca="1">IF('Input Parameters'!$D$30="Beta",_xlfn.BETA.INV(U1208,'Input Parameters'!$L$30,'Input Parameters'!$M$30,'Input Parameters'!$J$30,'Input Parameters'!$K$30),IF('Input Parameters'!$D$30="LogNorm",_xlfn.LOGNORM.INV(U1208,'Input Parameters'!$H$30,'Input Parameters'!$I$30)))</f>
        <v>0.97503265412781293</v>
      </c>
      <c r="W1208" s="2">
        <f ca="1">N1208+(P1208-N1208)*(1-ERF((T1208-R1208)/(2*SQRT(L1208*'Input Parameters'!$E$31))))</f>
        <v>6.9010871163405568E-2</v>
      </c>
      <c r="X1208">
        <f t="shared" ca="1" si="146"/>
        <v>1</v>
      </c>
      <c r="Y1208" s="7"/>
    </row>
    <row r="1209" spans="1:25" ht="15" customHeight="1" x14ac:dyDescent="0.3">
      <c r="A1209" s="130">
        <v>1202</v>
      </c>
      <c r="B1209" s="10">
        <f t="shared" ca="1" si="138"/>
        <v>0.4095383717766643</v>
      </c>
      <c r="C1209" s="57">
        <f ca="1">_xlfn.NORM.INV(B1209,'Input Parameters'!$E$19,'Input Parameters'!$F$19)</f>
        <v>547.97209402668955</v>
      </c>
      <c r="D1209" s="10">
        <f t="shared" ca="1" si="139"/>
        <v>0.72340567799727906</v>
      </c>
      <c r="E1209" s="59">
        <f ca="1">IF(_xlfn.NORM.INV(D1209,'Input Parameters'!$E$20,'Input Parameters'!$F$20)&lt;3500,3500,IF(_xlfn.NORM.INV(D1209,'Input Parameters'!$E$20,'Input Parameters'!$F$20)&gt;5500,5500,_xlfn.NORM.INV(D1209,'Input Parameters'!$E$20,'Input Parameters'!$F$20)))</f>
        <v>5215.0921639096841</v>
      </c>
      <c r="F1209" s="10">
        <f t="shared" ca="1" si="140"/>
        <v>0.46163380734252168</v>
      </c>
      <c r="G1209" s="61">
        <f ca="1">_xlfn.NORM.INV(F1209,'Input Parameters'!$E$21,'Input Parameters'!$F$21)</f>
        <v>284.09293655202299</v>
      </c>
      <c r="H1209" s="54">
        <f ca="1">EXP(E1209*(1/'Input Parameters'!$E$22-1/G1209))</f>
        <v>0.57232741678110255</v>
      </c>
      <c r="I1209" s="10">
        <f t="shared" ca="1" si="141"/>
        <v>0.42585113332178348</v>
      </c>
      <c r="J1209" s="29">
        <f ca="1">_xlfn.BETA.INV(I1209,'Input Parameters'!$L$24,'Input Parameters'!$M$24,'Input Parameters'!$J$24,'Input Parameters'!$K$24)</f>
        <v>0.57680037572612297</v>
      </c>
      <c r="K1209" s="156">
        <f ca="1">('Input Parameters'!$E$25/'Input Parameters'!$E$31)^$J1209</f>
        <v>1.5959436032377771E-2</v>
      </c>
      <c r="L1209" s="66">
        <f ca="1">$H1209*$C1209*'Input Parameters'!$E$23*K1209</f>
        <v>5.0051895993399125</v>
      </c>
      <c r="M1209" s="23">
        <f t="shared" ca="1" si="142"/>
        <v>0.90539136762798511</v>
      </c>
      <c r="N1209" s="15">
        <f ca="1">_xlfn.NORM.INV(M1209,'Input Parameters'!$E$26,'Input Parameters'!$F$26)</f>
        <v>6.1570861500302665E-2</v>
      </c>
      <c r="O1209" s="8">
        <f t="shared" ca="1" si="143"/>
        <v>0.9546278024954179</v>
      </c>
      <c r="P1209" s="29">
        <f ca="1">_xlfn.LOGNORM.INV(O1209,'Input Parameters'!$H$27,'Input Parameters'!$I$27)</f>
        <v>3.0088048826021692</v>
      </c>
      <c r="Q1209" s="10"/>
      <c r="R1209" s="15">
        <f>'Input Parameters'!$E$28</f>
        <v>12.7</v>
      </c>
      <c r="S1209" s="10">
        <f t="shared" ca="1" si="144"/>
        <v>0.87624231119853213</v>
      </c>
      <c r="T1209" s="25">
        <f ca="1">_xlfn.LOGNORM.INV(S1209,'Input Parameters'!$H$29,'Input Parameters'!$I$29)</f>
        <v>66.30500888357976</v>
      </c>
      <c r="U1209" s="10">
        <f t="shared" ca="1" si="145"/>
        <v>0.1878227431934516</v>
      </c>
      <c r="V1209" s="29">
        <f ca="1">IF('Input Parameters'!$D$30="Beta",_xlfn.BETA.INV(U1209,'Input Parameters'!$L$30,'Input Parameters'!$M$30,'Input Parameters'!$J$30,'Input Parameters'!$K$30),IF('Input Parameters'!$D$30="LogNorm",_xlfn.LOGNORM.INV(U1209,'Input Parameters'!$H$30,'Input Parameters'!$I$30)))</f>
        <v>0.70457321264465655</v>
      </c>
      <c r="W1209" s="2">
        <f ca="1">N1209+(P1209-N1209)*(1-ERF((T1209-R1209)/(2*SQRT(L1209*'Input Parameters'!$E$31))))</f>
        <v>0.32745808612089128</v>
      </c>
      <c r="X1209">
        <f t="shared" ca="1" si="146"/>
        <v>1</v>
      </c>
      <c r="Y1209" s="7"/>
    </row>
    <row r="1210" spans="1:25" ht="15" customHeight="1" x14ac:dyDescent="0.3">
      <c r="A1210" s="130">
        <v>1203</v>
      </c>
      <c r="B1210" s="10">
        <f t="shared" ca="1" si="138"/>
        <v>0.24797281265953919</v>
      </c>
      <c r="C1210" s="57">
        <f ca="1">_xlfn.NORM.INV(B1210,'Input Parameters'!$E$19,'Input Parameters'!$F$19)</f>
        <v>509.76539979901912</v>
      </c>
      <c r="D1210" s="10">
        <f t="shared" ca="1" si="139"/>
        <v>0.48541190535475331</v>
      </c>
      <c r="E1210" s="59">
        <f ca="1">IF(_xlfn.NORM.INV(D1210,'Input Parameters'!$E$20,'Input Parameters'!$F$20)&lt;3500,3500,IF(_xlfn.NORM.INV(D1210,'Input Parameters'!$E$20,'Input Parameters'!$F$20)&gt;5500,5500,_xlfn.NORM.INV(D1210,'Input Parameters'!$E$20,'Input Parameters'!$F$20)))</f>
        <v>4774.3974415405437</v>
      </c>
      <c r="F1210" s="10">
        <f t="shared" ca="1" si="140"/>
        <v>0.72239003770583265</v>
      </c>
      <c r="G1210" s="61">
        <f ca="1">_xlfn.NORM.INV(F1210,'Input Parameters'!$E$21,'Input Parameters'!$F$21)</f>
        <v>289.48705678682069</v>
      </c>
      <c r="H1210" s="54">
        <f ca="1">EXP(E1210*(1/'Input Parameters'!$E$22-1/G1210))</f>
        <v>0.82058377587052223</v>
      </c>
      <c r="I1210" s="10">
        <f t="shared" ca="1" si="141"/>
        <v>0.28258036468787795</v>
      </c>
      <c r="J1210" s="29">
        <f ca="1">_xlfn.BETA.INV(I1210,'Input Parameters'!$L$24,'Input Parameters'!$M$24,'Input Parameters'!$J$24,'Input Parameters'!$K$24)</f>
        <v>0.51274091410861045</v>
      </c>
      <c r="K1210" s="156">
        <f ca="1">('Input Parameters'!$E$25/'Input Parameters'!$E$31)^$J1210</f>
        <v>2.5269139291256501E-2</v>
      </c>
      <c r="L1210" s="66">
        <f ca="1">$H1210*$C1210*'Input Parameters'!$E$23*K1210</f>
        <v>10.57021278389859</v>
      </c>
      <c r="M1210" s="23">
        <f t="shared" ca="1" si="142"/>
        <v>1.4276148673092126E-2</v>
      </c>
      <c r="N1210" s="15">
        <f ca="1">_xlfn.NORM.INV(M1210,'Input Parameters'!$E$26,'Input Parameters'!$F$26)</f>
        <v>-1.1981878224460382E-2</v>
      </c>
      <c r="O1210" s="8">
        <f t="shared" ca="1" si="143"/>
        <v>0.48808057052125908</v>
      </c>
      <c r="P1210" s="29">
        <f ca="1">_xlfn.LOGNORM.INV(O1210,'Input Parameters'!$H$27,'Input Parameters'!$I$27)</f>
        <v>1.4049360142960701</v>
      </c>
      <c r="Q1210" s="10"/>
      <c r="R1210" s="15">
        <f>'Input Parameters'!$E$28</f>
        <v>12.7</v>
      </c>
      <c r="S1210" s="10">
        <f t="shared" ca="1" si="144"/>
        <v>0.54771970377407131</v>
      </c>
      <c r="T1210" s="25">
        <f ca="1">_xlfn.LOGNORM.INV(S1210,'Input Parameters'!$H$29,'Input Parameters'!$I$29)</f>
        <v>59.021032831316248</v>
      </c>
      <c r="U1210" s="10">
        <f t="shared" ca="1" si="145"/>
        <v>0.45052510456001016</v>
      </c>
      <c r="V1210" s="29">
        <f ca="1">IF('Input Parameters'!$D$30="Beta",_xlfn.BETA.INV(U1210,'Input Parameters'!$L$30,'Input Parameters'!$M$30,'Input Parameters'!$J$30,'Input Parameters'!$K$30),IF('Input Parameters'!$D$30="LogNorm",_xlfn.LOGNORM.INV(U1210,'Input Parameters'!$H$30,'Input Parameters'!$I$30)))</f>
        <v>0.9513967588156147</v>
      </c>
      <c r="W1210" s="2">
        <f ca="1">N1210+(P1210-N1210)*(1-ERF((T1210-R1210)/(2*SQRT(L1210*'Input Parameters'!$E$31))))</f>
        <v>0.43253494464770309</v>
      </c>
      <c r="X1210">
        <f t="shared" ca="1" si="146"/>
        <v>1</v>
      </c>
      <c r="Y1210" s="7"/>
    </row>
    <row r="1211" spans="1:25" ht="15" customHeight="1" x14ac:dyDescent="0.3">
      <c r="A1211" s="130">
        <v>1204</v>
      </c>
      <c r="B1211" s="10">
        <f t="shared" ca="1" si="138"/>
        <v>0.2002226434275336</v>
      </c>
      <c r="C1211" s="57">
        <f ca="1">_xlfn.NORM.INV(B1211,'Input Parameters'!$E$19,'Input Parameters'!$F$19)</f>
        <v>496.25018303632464</v>
      </c>
      <c r="D1211" s="10">
        <f t="shared" ca="1" si="139"/>
        <v>0.98416267206874064</v>
      </c>
      <c r="E1211" s="59">
        <f ca="1">IF(_xlfn.NORM.INV(D1211,'Input Parameters'!$E$20,'Input Parameters'!$F$20)&lt;3500,3500,IF(_xlfn.NORM.INV(D1211,'Input Parameters'!$E$20,'Input Parameters'!$F$20)&gt;5500,5500,_xlfn.NORM.INV(D1211,'Input Parameters'!$E$20,'Input Parameters'!$F$20)))</f>
        <v>5500</v>
      </c>
      <c r="F1211" s="10">
        <f t="shared" ca="1" si="140"/>
        <v>0.75265507661389264</v>
      </c>
      <c r="G1211" s="61">
        <f ca="1">_xlfn.NORM.INV(F1211,'Input Parameters'!$E$21,'Input Parameters'!$F$21)</f>
        <v>290.21734757133697</v>
      </c>
      <c r="H1211" s="54">
        <f ca="1">EXP(E1211*(1/'Input Parameters'!$E$22-1/G1211))</f>
        <v>0.83528469580211406</v>
      </c>
      <c r="I1211" s="10">
        <f t="shared" ca="1" si="141"/>
        <v>0.84889856682512876</v>
      </c>
      <c r="J1211" s="29">
        <f ca="1">_xlfn.BETA.INV(I1211,'Input Parameters'!$L$24,'Input Parameters'!$M$24,'Input Parameters'!$J$24,'Input Parameters'!$K$24)</f>
        <v>0.76062437672661432</v>
      </c>
      <c r="K1211" s="156">
        <f ca="1">('Input Parameters'!$E$25/'Input Parameters'!$E$31)^$J1211</f>
        <v>4.2690017198158941E-3</v>
      </c>
      <c r="L1211" s="66">
        <f ca="1">$H1211*$C1211*'Input Parameters'!$E$23*K1211</f>
        <v>1.7695446848733762</v>
      </c>
      <c r="M1211" s="23">
        <f t="shared" ca="1" si="142"/>
        <v>0.1824183974961221</v>
      </c>
      <c r="N1211" s="15">
        <f ca="1">_xlfn.NORM.INV(M1211,'Input Parameters'!$E$26,'Input Parameters'!$F$26)</f>
        <v>1.4970069521134947E-2</v>
      </c>
      <c r="O1211" s="8">
        <f t="shared" ca="1" si="143"/>
        <v>0.82075337098001633</v>
      </c>
      <c r="P1211" s="29">
        <f ca="1">_xlfn.LOGNORM.INV(O1211,'Input Parameters'!$H$27,'Input Parameters'!$I$27)</f>
        <v>2.1371032760867394</v>
      </c>
      <c r="Q1211" s="10"/>
      <c r="R1211" s="15">
        <f>'Input Parameters'!$E$28</f>
        <v>12.7</v>
      </c>
      <c r="S1211" s="10">
        <f t="shared" ca="1" si="144"/>
        <v>0.47858765152944527</v>
      </c>
      <c r="T1211" s="25">
        <f ca="1">_xlfn.LOGNORM.INV(S1211,'Input Parameters'!$H$29,'Input Parameters'!$I$29)</f>
        <v>57.881808107425208</v>
      </c>
      <c r="U1211" s="10">
        <f t="shared" ca="1" si="145"/>
        <v>0.65542379370425385</v>
      </c>
      <c r="V1211" s="29">
        <f ca="1">IF('Input Parameters'!$D$30="Beta",_xlfn.BETA.INV(U1211,'Input Parameters'!$L$30,'Input Parameters'!$M$30,'Input Parameters'!$J$30,'Input Parameters'!$K$30),IF('Input Parameters'!$D$30="LogNorm",_xlfn.LOGNORM.INV(U1211,'Input Parameters'!$H$30,'Input Parameters'!$I$30)))</f>
        <v>1.169933901626331</v>
      </c>
      <c r="W1211" s="2">
        <f ca="1">N1211+(P1211-N1211)*(1-ERF((T1211-R1211)/(2*SQRT(L1211*'Input Parameters'!$E$31))))</f>
        <v>4.960182257638017E-2</v>
      </c>
      <c r="X1211">
        <f t="shared" ca="1" si="146"/>
        <v>1</v>
      </c>
      <c r="Y1211" s="7"/>
    </row>
    <row r="1212" spans="1:25" ht="15" customHeight="1" x14ac:dyDescent="0.3">
      <c r="A1212" s="130">
        <v>1205</v>
      </c>
      <c r="B1212" s="10">
        <f t="shared" ca="1" si="138"/>
        <v>0.52255182966900648</v>
      </c>
      <c r="C1212" s="57">
        <f ca="1">_xlfn.NORM.INV(B1212,'Input Parameters'!$E$19,'Input Parameters'!$F$19)</f>
        <v>572.07925192373341</v>
      </c>
      <c r="D1212" s="10">
        <f t="shared" ca="1" si="139"/>
        <v>0.18099264675365789</v>
      </c>
      <c r="E1212" s="59">
        <f ca="1">IF(_xlfn.NORM.INV(D1212,'Input Parameters'!$E$20,'Input Parameters'!$F$20)&lt;3500,3500,IF(_xlfn.NORM.INV(D1212,'Input Parameters'!$E$20,'Input Parameters'!$F$20)&gt;5500,5500,_xlfn.NORM.INV(D1212,'Input Parameters'!$E$20,'Input Parameters'!$F$20)))</f>
        <v>4161.8879371258772</v>
      </c>
      <c r="F1212" s="10">
        <f t="shared" ca="1" si="140"/>
        <v>0.58844863208519449</v>
      </c>
      <c r="G1212" s="61">
        <f ca="1">_xlfn.NORM.INV(F1212,'Input Parameters'!$E$21,'Input Parameters'!$F$21)</f>
        <v>286.60715084869895</v>
      </c>
      <c r="H1212" s="54">
        <f ca="1">EXP(E1212*(1/'Input Parameters'!$E$22-1/G1212))</f>
        <v>0.72845250960698071</v>
      </c>
      <c r="I1212" s="10">
        <f t="shared" ca="1" si="141"/>
        <v>0.78888033204114993</v>
      </c>
      <c r="J1212" s="29">
        <f ca="1">_xlfn.BETA.INV(I1212,'Input Parameters'!$L$24,'Input Parameters'!$M$24,'Input Parameters'!$J$24,'Input Parameters'!$K$24)</f>
        <v>0.72926617631604806</v>
      </c>
      <c r="K1212" s="156">
        <f ca="1">('Input Parameters'!$E$25/'Input Parameters'!$E$31)^$J1212</f>
        <v>5.3458981071793808E-3</v>
      </c>
      <c r="L1212" s="66">
        <f ca="1">$H1212*$C1212*'Input Parameters'!$E$23*K1212</f>
        <v>2.2278098398312109</v>
      </c>
      <c r="M1212" s="23">
        <f t="shared" ca="1" si="142"/>
        <v>0.72912164502931331</v>
      </c>
      <c r="N1212" s="15">
        <f ca="1">_xlfn.NORM.INV(M1212,'Input Parameters'!$E$26,'Input Parameters'!$F$26)</f>
        <v>4.6813331912901372E-2</v>
      </c>
      <c r="O1212" s="8">
        <f t="shared" ca="1" si="143"/>
        <v>0.12945230720695755</v>
      </c>
      <c r="P1212" s="29">
        <f ca="1">_xlfn.LOGNORM.INV(O1212,'Input Parameters'!$H$27,'Input Parameters'!$I$27)</f>
        <v>0.8639304989953891</v>
      </c>
      <c r="Q1212" s="10"/>
      <c r="R1212" s="15">
        <f>'Input Parameters'!$E$28</f>
        <v>12.7</v>
      </c>
      <c r="S1212" s="10">
        <f t="shared" ca="1" si="144"/>
        <v>0.53954570232779941</v>
      </c>
      <c r="T1212" s="25">
        <f ca="1">_xlfn.LOGNORM.INV(S1212,'Input Parameters'!$H$29,'Input Parameters'!$I$29)</f>
        <v>58.884599309966632</v>
      </c>
      <c r="U1212" s="10">
        <f t="shared" ca="1" si="145"/>
        <v>0.10905400301883739</v>
      </c>
      <c r="V1212" s="29">
        <f ca="1">IF('Input Parameters'!$D$30="Beta",_xlfn.BETA.INV(U1212,'Input Parameters'!$L$30,'Input Parameters'!$M$30,'Input Parameters'!$J$30,'Input Parameters'!$K$30),IF('Input Parameters'!$D$30="LogNorm",_xlfn.LOGNORM.INV(U1212,'Input Parameters'!$H$30,'Input Parameters'!$I$30)))</f>
        <v>0.61479932039476004</v>
      </c>
      <c r="W1212" s="2">
        <f ca="1">N1212+(P1212-N1212)*(1-ERF((T1212-R1212)/(2*SQRT(L1212*'Input Parameters'!$E$31))))</f>
        <v>7.0241013894131329E-2</v>
      </c>
      <c r="X1212">
        <f t="shared" ca="1" si="146"/>
        <v>1</v>
      </c>
      <c r="Y1212" s="7"/>
    </row>
    <row r="1213" spans="1:25" ht="15" customHeight="1" x14ac:dyDescent="0.3">
      <c r="A1213" s="130">
        <v>1206</v>
      </c>
      <c r="B1213" s="10">
        <f t="shared" ca="1" si="138"/>
        <v>0.71450171191405476</v>
      </c>
      <c r="C1213" s="57">
        <f ca="1">_xlfn.NORM.INV(B1213,'Input Parameters'!$E$19,'Input Parameters'!$F$19)</f>
        <v>615.17638179908545</v>
      </c>
      <c r="D1213" s="10">
        <f t="shared" ca="1" si="139"/>
        <v>0.61690856869286492</v>
      </c>
      <c r="E1213" s="59">
        <f ca="1">IF(_xlfn.NORM.INV(D1213,'Input Parameters'!$E$20,'Input Parameters'!$F$20)&lt;3500,3500,IF(_xlfn.NORM.INV(D1213,'Input Parameters'!$E$20,'Input Parameters'!$F$20)&gt;5500,5500,_xlfn.NORM.INV(D1213,'Input Parameters'!$E$20,'Input Parameters'!$F$20)))</f>
        <v>5008.1600840707706</v>
      </c>
      <c r="F1213" s="10">
        <f t="shared" ca="1" si="140"/>
        <v>0.98285059880731585</v>
      </c>
      <c r="G1213" s="61">
        <f ca="1">_xlfn.NORM.INV(F1213,'Input Parameters'!$E$21,'Input Parameters'!$F$21)</f>
        <v>301.48601407534926</v>
      </c>
      <c r="H1213" s="54">
        <f ca="1">EXP(E1213*(1/'Input Parameters'!$E$22-1/G1213))</f>
        <v>1.6178742160110968</v>
      </c>
      <c r="I1213" s="10">
        <f t="shared" ca="1" si="141"/>
        <v>0.52728916891304178</v>
      </c>
      <c r="J1213" s="29">
        <f ca="1">_xlfn.BETA.INV(I1213,'Input Parameters'!$L$24,'Input Parameters'!$M$24,'Input Parameters'!$J$24,'Input Parameters'!$K$24)</f>
        <v>0.61815107279265846</v>
      </c>
      <c r="K1213" s="156">
        <f ca="1">('Input Parameters'!$E$25/'Input Parameters'!$E$31)^$J1213</f>
        <v>1.1862937641980105E-2</v>
      </c>
      <c r="L1213" s="66">
        <f ca="1">$H1213*$C1213*'Input Parameters'!$E$23*K1213</f>
        <v>11.806920926496728</v>
      </c>
      <c r="M1213" s="23">
        <f t="shared" ca="1" si="142"/>
        <v>3.5135637419330235E-2</v>
      </c>
      <c r="N1213" s="15">
        <f ca="1">_xlfn.NORM.INV(M1213,'Input Parameters'!$E$26,'Input Parameters'!$F$26)</f>
        <v>-4.0133198772704798E-3</v>
      </c>
      <c r="O1213" s="8">
        <f t="shared" ca="1" si="143"/>
        <v>0.2611279009300872</v>
      </c>
      <c r="P1213" s="29">
        <f ca="1">_xlfn.LOGNORM.INV(O1213,'Input Parameters'!$H$27,'Input Parameters'!$I$27)</f>
        <v>1.0726427953433681</v>
      </c>
      <c r="Q1213" s="10"/>
      <c r="R1213" s="15">
        <f>'Input Parameters'!$E$28</f>
        <v>12.7</v>
      </c>
      <c r="S1213" s="10">
        <f t="shared" ca="1" si="144"/>
        <v>0.72500343473272955</v>
      </c>
      <c r="T1213" s="25">
        <f ca="1">_xlfn.LOGNORM.INV(S1213,'Input Parameters'!$H$29,'Input Parameters'!$I$29)</f>
        <v>62.27410450286893</v>
      </c>
      <c r="U1213" s="10">
        <f t="shared" ca="1" si="145"/>
        <v>9.1675714522103324E-2</v>
      </c>
      <c r="V1213" s="29">
        <f ca="1">IF('Input Parameters'!$D$30="Beta",_xlfn.BETA.INV(U1213,'Input Parameters'!$L$30,'Input Parameters'!$M$30,'Input Parameters'!$J$30,'Input Parameters'!$K$30),IF('Input Parameters'!$D$30="LogNorm",_xlfn.LOGNORM.INV(U1213,'Input Parameters'!$H$30,'Input Parameters'!$I$30)))</f>
        <v>0.59127578366095679</v>
      </c>
      <c r="W1213" s="2">
        <f ca="1">N1213+(P1213-N1213)*(1-ERF((T1213-R1213)/(2*SQRT(L1213*'Input Parameters'!$E$31))))</f>
        <v>0.32721880519940383</v>
      </c>
      <c r="X1213">
        <f t="shared" ca="1" si="146"/>
        <v>1</v>
      </c>
      <c r="Y1213" s="7"/>
    </row>
    <row r="1214" spans="1:25" ht="15" customHeight="1" x14ac:dyDescent="0.3">
      <c r="A1214" s="130">
        <v>1207</v>
      </c>
      <c r="B1214" s="10">
        <f t="shared" ca="1" si="138"/>
        <v>0.60402239665540225</v>
      </c>
      <c r="C1214" s="57">
        <f ca="1">_xlfn.NORM.INV(B1214,'Input Parameters'!$E$19,'Input Parameters'!$F$19)</f>
        <v>589.58877838221895</v>
      </c>
      <c r="D1214" s="10">
        <f t="shared" ca="1" si="139"/>
        <v>0.94958814380877776</v>
      </c>
      <c r="E1214" s="59">
        <f ca="1">IF(_xlfn.NORM.INV(D1214,'Input Parameters'!$E$20,'Input Parameters'!$F$20)&lt;3500,3500,IF(_xlfn.NORM.INV(D1214,'Input Parameters'!$E$20,'Input Parameters'!$F$20)&gt;5500,5500,_xlfn.NORM.INV(D1214,'Input Parameters'!$E$20,'Input Parameters'!$F$20)))</f>
        <v>5500</v>
      </c>
      <c r="F1214" s="10">
        <f t="shared" ca="1" si="140"/>
        <v>3.7591436287400359E-2</v>
      </c>
      <c r="G1214" s="61">
        <f ca="1">_xlfn.NORM.INV(F1214,'Input Parameters'!$E$21,'Input Parameters'!$F$21)</f>
        <v>270.86433174902623</v>
      </c>
      <c r="H1214" s="54">
        <f ca="1">EXP(E1214*(1/'Input Parameters'!$E$22-1/G1214))</f>
        <v>0.21566323508884844</v>
      </c>
      <c r="I1214" s="10">
        <f t="shared" ca="1" si="141"/>
        <v>0.49334872796793816</v>
      </c>
      <c r="J1214" s="29">
        <f ca="1">_xlfn.BETA.INV(I1214,'Input Parameters'!$L$24,'Input Parameters'!$M$24,'Input Parameters'!$J$24,'Input Parameters'!$K$24)</f>
        <v>0.60447405818918509</v>
      </c>
      <c r="K1214" s="156">
        <f ca="1">('Input Parameters'!$E$25/'Input Parameters'!$E$31)^$J1214</f>
        <v>1.3085853656381766E-2</v>
      </c>
      <c r="L1214" s="66">
        <f ca="1">$H1214*$C1214*'Input Parameters'!$E$23*K1214</f>
        <v>1.6639006207642717</v>
      </c>
      <c r="M1214" s="23">
        <f t="shared" ca="1" si="142"/>
        <v>0.40876149597938016</v>
      </c>
      <c r="N1214" s="15">
        <f ca="1">_xlfn.NORM.INV(M1214,'Input Parameters'!$E$26,'Input Parameters'!$F$26)</f>
        <v>2.915462746377322E-2</v>
      </c>
      <c r="O1214" s="8">
        <f t="shared" ca="1" si="143"/>
        <v>0.86130283637606531</v>
      </c>
      <c r="P1214" s="29">
        <f ca="1">_xlfn.LOGNORM.INV(O1214,'Input Parameters'!$H$27,'Input Parameters'!$I$27)</f>
        <v>2.3019460122059461</v>
      </c>
      <c r="Q1214" s="10"/>
      <c r="R1214" s="15">
        <f>'Input Parameters'!$E$28</f>
        <v>12.7</v>
      </c>
      <c r="S1214" s="10">
        <f t="shared" ca="1" si="144"/>
        <v>0.55620476332604207</v>
      </c>
      <c r="T1214" s="25">
        <f ca="1">_xlfn.LOGNORM.INV(S1214,'Input Parameters'!$H$29,'Input Parameters'!$I$29)</f>
        <v>59.163352367374252</v>
      </c>
      <c r="U1214" s="10">
        <f t="shared" ca="1" si="145"/>
        <v>0.31157648265121207</v>
      </c>
      <c r="V1214" s="29">
        <f ca="1">IF('Input Parameters'!$D$30="Beta",_xlfn.BETA.INV(U1214,'Input Parameters'!$L$30,'Input Parameters'!$M$30,'Input Parameters'!$J$30,'Input Parameters'!$K$30),IF('Input Parameters'!$D$30="LogNorm",_xlfn.LOGNORM.INV(U1214,'Input Parameters'!$H$30,'Input Parameters'!$I$30)))</f>
        <v>0.8231890115111733</v>
      </c>
      <c r="W1214" s="2">
        <f ca="1">N1214+(P1214-N1214)*(1-ERF((T1214-R1214)/(2*SQRT(L1214*'Input Parameters'!$E$31))))</f>
        <v>5.3848079888208673E-2</v>
      </c>
      <c r="X1214">
        <f t="shared" ca="1" si="146"/>
        <v>1</v>
      </c>
      <c r="Y1214" s="7"/>
    </row>
    <row r="1215" spans="1:25" ht="15" customHeight="1" x14ac:dyDescent="0.3">
      <c r="A1215" s="130">
        <v>1208</v>
      </c>
      <c r="B1215" s="10">
        <f t="shared" ca="1" si="138"/>
        <v>0.43729036040528979</v>
      </c>
      <c r="C1215" s="57">
        <f ca="1">_xlfn.NORM.INV(B1215,'Input Parameters'!$E$19,'Input Parameters'!$F$19)</f>
        <v>553.96228865005037</v>
      </c>
      <c r="D1215" s="10">
        <f t="shared" ca="1" si="139"/>
        <v>0.9236727365932822</v>
      </c>
      <c r="E1215" s="59">
        <f ca="1">IF(_xlfn.NORM.INV(D1215,'Input Parameters'!$E$20,'Input Parameters'!$F$20)&lt;3500,3500,IF(_xlfn.NORM.INV(D1215,'Input Parameters'!$E$20,'Input Parameters'!$F$20)&gt;5500,5500,_xlfn.NORM.INV(D1215,'Input Parameters'!$E$20,'Input Parameters'!$F$20)))</f>
        <v>5500</v>
      </c>
      <c r="F1215" s="10">
        <f t="shared" ca="1" si="140"/>
        <v>0.80814897073606462</v>
      </c>
      <c r="G1215" s="61">
        <f ca="1">_xlfn.NORM.INV(F1215,'Input Parameters'!$E$21,'Input Parameters'!$F$21)</f>
        <v>291.69680994553954</v>
      </c>
      <c r="H1215" s="54">
        <f ca="1">EXP(E1215*(1/'Input Parameters'!$E$22-1/G1215))</f>
        <v>0.91955709323285073</v>
      </c>
      <c r="I1215" s="10">
        <f t="shared" ca="1" si="141"/>
        <v>0.36004958401600584</v>
      </c>
      <c r="J1215" s="29">
        <f ca="1">_xlfn.BETA.INV(I1215,'Input Parameters'!$L$24,'Input Parameters'!$M$24,'Input Parameters'!$J$24,'Input Parameters'!$K$24)</f>
        <v>0.54863026611224652</v>
      </c>
      <c r="K1215" s="156">
        <f ca="1">('Input Parameters'!$E$25/'Input Parameters'!$E$31)^$J1215</f>
        <v>1.9533479305298421E-2</v>
      </c>
      <c r="L1215" s="66">
        <f ca="1">$H1215*$C1215*'Input Parameters'!$E$23*K1215</f>
        <v>9.9503534187863778</v>
      </c>
      <c r="M1215" s="23">
        <f t="shared" ca="1" si="142"/>
        <v>1.7927975057365209E-2</v>
      </c>
      <c r="N1215" s="15">
        <f ca="1">_xlfn.NORM.INV(M1215,'Input Parameters'!$E$26,'Input Parameters'!$F$26)</f>
        <v>-1.00697017951119E-2</v>
      </c>
      <c r="O1215" s="8">
        <f t="shared" ca="1" si="143"/>
        <v>0.49993469882776642</v>
      </c>
      <c r="P1215" s="29">
        <f ca="1">_xlfn.LOGNORM.INV(O1215,'Input Parameters'!$H$27,'Input Parameters'!$I$27)</f>
        <v>1.4235296823521209</v>
      </c>
      <c r="Q1215" s="10"/>
      <c r="R1215" s="15">
        <f>'Input Parameters'!$E$28</f>
        <v>12.7</v>
      </c>
      <c r="S1215" s="10">
        <f t="shared" ca="1" si="144"/>
        <v>0.55822639985011646</v>
      </c>
      <c r="T1215" s="25">
        <f ca="1">_xlfn.LOGNORM.INV(S1215,'Input Parameters'!$H$29,'Input Parameters'!$I$29)</f>
        <v>59.197373185067867</v>
      </c>
      <c r="U1215" s="10">
        <f t="shared" ca="1" si="145"/>
        <v>0.24559578316375996</v>
      </c>
      <c r="V1215" s="29">
        <f ca="1">IF('Input Parameters'!$D$30="Beta",_xlfn.BETA.INV(U1215,'Input Parameters'!$L$30,'Input Parameters'!$M$30,'Input Parameters'!$J$30,'Input Parameters'!$K$30),IF('Input Parameters'!$D$30="LogNorm",_xlfn.LOGNORM.INV(U1215,'Input Parameters'!$H$30,'Input Parameters'!$I$30)))</f>
        <v>0.76165114239051734</v>
      </c>
      <c r="W1215" s="2">
        <f ca="1">N1215+(P1215-N1215)*(1-ERF((T1215-R1215)/(2*SQRT(L1215*'Input Parameters'!$E$31))))</f>
        <v>0.41609785211445338</v>
      </c>
      <c r="X1215">
        <f t="shared" ca="1" si="146"/>
        <v>1</v>
      </c>
      <c r="Y1215" s="7"/>
    </row>
    <row r="1216" spans="1:25" ht="15" customHeight="1" x14ac:dyDescent="0.3">
      <c r="A1216" s="130">
        <v>1209</v>
      </c>
      <c r="B1216" s="10">
        <f t="shared" ca="1" si="138"/>
        <v>0.33347615044497003</v>
      </c>
      <c r="C1216" s="57">
        <f ca="1">_xlfn.NORM.INV(B1216,'Input Parameters'!$E$19,'Input Parameters'!$F$19)</f>
        <v>530.93673086898673</v>
      </c>
      <c r="D1216" s="10">
        <f t="shared" ca="1" si="139"/>
        <v>0.17600136327175286</v>
      </c>
      <c r="E1216" s="59">
        <f ca="1">IF(_xlfn.NORM.INV(D1216,'Input Parameters'!$E$20,'Input Parameters'!$F$20)&lt;3500,3500,IF(_xlfn.NORM.INV(D1216,'Input Parameters'!$E$20,'Input Parameters'!$F$20)&gt;5500,5500,_xlfn.NORM.INV(D1216,'Input Parameters'!$E$20,'Input Parameters'!$F$20)))</f>
        <v>4148.5018244358862</v>
      </c>
      <c r="F1216" s="10">
        <f t="shared" ca="1" si="140"/>
        <v>0.97075613321878174</v>
      </c>
      <c r="G1216" s="61">
        <f ca="1">_xlfn.NORM.INV(F1216,'Input Parameters'!$E$21,'Input Parameters'!$F$21)</f>
        <v>299.72131156731336</v>
      </c>
      <c r="H1216" s="54">
        <f ca="1">EXP(E1216*(1/'Input Parameters'!$E$22-1/G1216))</f>
        <v>1.3737056536446328</v>
      </c>
      <c r="I1216" s="10">
        <f t="shared" ca="1" si="141"/>
        <v>0.50749194213612414</v>
      </c>
      <c r="J1216" s="29">
        <f ca="1">_xlfn.BETA.INV(I1216,'Input Parameters'!$L$24,'Input Parameters'!$M$24,'Input Parameters'!$J$24,'Input Parameters'!$K$24)</f>
        <v>0.61018447088831329</v>
      </c>
      <c r="K1216" s="156">
        <f ca="1">('Input Parameters'!$E$25/'Input Parameters'!$E$31)^$J1216</f>
        <v>1.2560636733909265E-2</v>
      </c>
      <c r="L1216" s="66">
        <f ca="1">$H1216*$C1216*'Input Parameters'!$E$23*K1216</f>
        <v>9.1611103112434691</v>
      </c>
      <c r="M1216" s="23">
        <f t="shared" ca="1" si="142"/>
        <v>0.86168100875015252</v>
      </c>
      <c r="N1216" s="15">
        <f ca="1">_xlfn.NORM.INV(M1216,'Input Parameters'!$E$26,'Input Parameters'!$F$26)</f>
        <v>5.6845960579322029E-2</v>
      </c>
      <c r="O1216" s="8">
        <f t="shared" ca="1" si="143"/>
        <v>0.47797555938378888</v>
      </c>
      <c r="P1216" s="29">
        <f ca="1">_xlfn.LOGNORM.INV(O1216,'Input Parameters'!$H$27,'Input Parameters'!$I$27)</f>
        <v>1.3892655919765766</v>
      </c>
      <c r="Q1216" s="10"/>
      <c r="R1216" s="15">
        <f>'Input Parameters'!$E$28</f>
        <v>12.7</v>
      </c>
      <c r="S1216" s="10">
        <f t="shared" ca="1" si="144"/>
        <v>0.72488605965477193</v>
      </c>
      <c r="T1216" s="25">
        <f ca="1">_xlfn.LOGNORM.INV(S1216,'Input Parameters'!$H$29,'Input Parameters'!$I$29)</f>
        <v>62.271645333243633</v>
      </c>
      <c r="U1216" s="10">
        <f t="shared" ca="1" si="145"/>
        <v>0.59189209502559836</v>
      </c>
      <c r="V1216" s="29">
        <f ca="1">IF('Input Parameters'!$D$30="Beta",_xlfn.BETA.INV(U1216,'Input Parameters'!$L$30,'Input Parameters'!$M$30,'Input Parameters'!$J$30,'Input Parameters'!$K$30),IF('Input Parameters'!$D$30="LogNorm",_xlfn.LOGNORM.INV(U1216,'Input Parameters'!$H$30,'Input Parameters'!$I$30)))</f>
        <v>1.095114121370202</v>
      </c>
      <c r="W1216" s="2">
        <f ca="1">N1216+(P1216-N1216)*(1-ERF((T1216-R1216)/(2*SQRT(L1216*'Input Parameters'!$E$31))))</f>
        <v>0.3857206611767765</v>
      </c>
      <c r="X1216">
        <f t="shared" ca="1" si="146"/>
        <v>1</v>
      </c>
      <c r="Y1216" s="7"/>
    </row>
    <row r="1217" spans="1:25" ht="15" customHeight="1" x14ac:dyDescent="0.3">
      <c r="A1217" s="130">
        <v>1210</v>
      </c>
      <c r="B1217" s="10">
        <f t="shared" ca="1" si="138"/>
        <v>0.53917527030250323</v>
      </c>
      <c r="C1217" s="57">
        <f ca="1">_xlfn.NORM.INV(B1217,'Input Parameters'!$E$19,'Input Parameters'!$F$19)</f>
        <v>575.61109825338167</v>
      </c>
      <c r="D1217" s="10">
        <f t="shared" ca="1" si="139"/>
        <v>0.31626584562668836</v>
      </c>
      <c r="E1217" s="59">
        <f ca="1">IF(_xlfn.NORM.INV(D1217,'Input Parameters'!$E$20,'Input Parameters'!$F$20)&lt;3500,3500,IF(_xlfn.NORM.INV(D1217,'Input Parameters'!$E$20,'Input Parameters'!$F$20)&gt;5500,5500,_xlfn.NORM.INV(D1217,'Input Parameters'!$E$20,'Input Parameters'!$F$20)))</f>
        <v>4465.2834375132661</v>
      </c>
      <c r="F1217" s="10">
        <f t="shared" ca="1" si="140"/>
        <v>0.71875227992506219</v>
      </c>
      <c r="G1217" s="61">
        <f ca="1">_xlfn.NORM.INV(F1217,'Input Parameters'!$E$21,'Input Parameters'!$F$21)</f>
        <v>289.40203191602973</v>
      </c>
      <c r="H1217" s="54">
        <f ca="1">EXP(E1217*(1/'Input Parameters'!$E$22-1/G1217))</f>
        <v>0.82739873455578095</v>
      </c>
      <c r="I1217" s="10">
        <f t="shared" ca="1" si="141"/>
        <v>0.56921622956073226</v>
      </c>
      <c r="J1217" s="29">
        <f ca="1">_xlfn.BETA.INV(I1217,'Input Parameters'!$L$24,'Input Parameters'!$M$24,'Input Parameters'!$J$24,'Input Parameters'!$K$24)</f>
        <v>0.63498922508850852</v>
      </c>
      <c r="K1217" s="156">
        <f ca="1">('Input Parameters'!$E$25/'Input Parameters'!$E$31)^$J1217</f>
        <v>1.0513180619501806E-2</v>
      </c>
      <c r="L1217" s="66">
        <f ca="1">$H1217*$C1217*'Input Parameters'!$E$23*K1217</f>
        <v>5.0070062905072898</v>
      </c>
      <c r="M1217" s="23">
        <f t="shared" ca="1" si="142"/>
        <v>2.2944185731557321E-2</v>
      </c>
      <c r="N1217" s="15">
        <f ca="1">_xlfn.NORM.INV(M1217,'Input Parameters'!$E$26,'Input Parameters'!$F$26)</f>
        <v>-7.9247918419736857E-3</v>
      </c>
      <c r="O1217" s="8">
        <f t="shared" ca="1" si="143"/>
        <v>0.186035996601148</v>
      </c>
      <c r="P1217" s="29">
        <f ca="1">_xlfn.LOGNORM.INV(O1217,'Input Parameters'!$H$27,'Input Parameters'!$I$27)</f>
        <v>0.95917317347778375</v>
      </c>
      <c r="Q1217" s="10"/>
      <c r="R1217" s="15">
        <f>'Input Parameters'!$E$28</f>
        <v>12.7</v>
      </c>
      <c r="S1217" s="10">
        <f t="shared" ca="1" si="144"/>
        <v>0.68958807254510324</v>
      </c>
      <c r="T1217" s="25">
        <f ca="1">_xlfn.LOGNORM.INV(S1217,'Input Parameters'!$H$29,'Input Parameters'!$I$29)</f>
        <v>61.557501993396485</v>
      </c>
      <c r="U1217" s="10">
        <f t="shared" ca="1" si="145"/>
        <v>9.6754146641105931E-3</v>
      </c>
      <c r="V1217" s="29">
        <f ca="1">IF('Input Parameters'!$D$30="Beta",_xlfn.BETA.INV(U1217,'Input Parameters'!$L$30,'Input Parameters'!$M$30,'Input Parameters'!$J$30,'Input Parameters'!$K$30),IF('Input Parameters'!$D$30="LogNorm",_xlfn.LOGNORM.INV(U1217,'Input Parameters'!$H$30,'Input Parameters'!$I$30)))</f>
        <v>0.39730521157079801</v>
      </c>
      <c r="W1217" s="2">
        <f ca="1">N1217+(P1217-N1217)*(1-ERF((T1217-R1217)/(2*SQRT(L1217*'Input Parameters'!$E$31))))</f>
        <v>0.11064688090248553</v>
      </c>
      <c r="X1217">
        <f t="shared" ca="1" si="146"/>
        <v>1</v>
      </c>
      <c r="Y1217" s="7"/>
    </row>
    <row r="1218" spans="1:25" ht="15" customHeight="1" x14ac:dyDescent="0.3">
      <c r="A1218" s="130">
        <v>1211</v>
      </c>
      <c r="B1218" s="10">
        <f t="shared" ca="1" si="138"/>
        <v>0.58831104381115829</v>
      </c>
      <c r="C1218" s="57">
        <f ca="1">_xlfn.NORM.INV(B1218,'Input Parameters'!$E$19,'Input Parameters'!$F$19)</f>
        <v>586.16061059043398</v>
      </c>
      <c r="D1218" s="10">
        <f t="shared" ca="1" si="139"/>
        <v>0.24155589780943509</v>
      </c>
      <c r="E1218" s="59">
        <f ca="1">IF(_xlfn.NORM.INV(D1218,'Input Parameters'!$E$20,'Input Parameters'!$F$20)&lt;3500,3500,IF(_xlfn.NORM.INV(D1218,'Input Parameters'!$E$20,'Input Parameters'!$F$20)&gt;5500,5500,_xlfn.NORM.INV(D1218,'Input Parameters'!$E$20,'Input Parameters'!$F$20)))</f>
        <v>4309.0854920522506</v>
      </c>
      <c r="F1218" s="10">
        <f t="shared" ca="1" si="140"/>
        <v>2.0643123332350077E-2</v>
      </c>
      <c r="G1218" s="61">
        <f ca="1">_xlfn.NORM.INV(F1218,'Input Parameters'!$E$21,'Input Parameters'!$F$21)</f>
        <v>268.81053984513682</v>
      </c>
      <c r="H1218" s="54">
        <f ca="1">EXP(E1218*(1/'Input Parameters'!$E$22-1/G1218))</f>
        <v>0.26622351953131318</v>
      </c>
      <c r="I1218" s="10">
        <f t="shared" ca="1" si="141"/>
        <v>0.40629493904812375</v>
      </c>
      <c r="J1218" s="29">
        <f ca="1">_xlfn.BETA.INV(I1218,'Input Parameters'!$L$24,'Input Parameters'!$M$24,'Input Parameters'!$J$24,'Input Parameters'!$K$24)</f>
        <v>0.56858569790691804</v>
      </c>
      <c r="K1218" s="156">
        <f ca="1">('Input Parameters'!$E$25/'Input Parameters'!$E$31)^$J1218</f>
        <v>1.6928162218376272E-2</v>
      </c>
      <c r="L1218" s="66">
        <f ca="1">$H1218*$C1218*'Input Parameters'!$E$23*K1218</f>
        <v>2.6416353257548502</v>
      </c>
      <c r="M1218" s="23">
        <f t="shared" ca="1" si="142"/>
        <v>0.17165810998572739</v>
      </c>
      <c r="N1218" s="15">
        <f ca="1">_xlfn.NORM.INV(M1218,'Input Parameters'!$E$26,'Input Parameters'!$F$26)</f>
        <v>1.4099702861891706E-2</v>
      </c>
      <c r="O1218" s="8">
        <f t="shared" ca="1" si="143"/>
        <v>0.74670549414023712</v>
      </c>
      <c r="P1218" s="29">
        <f ca="1">_xlfn.LOGNORM.INV(O1218,'Input Parameters'!$H$27,'Input Parameters'!$I$27)</f>
        <v>1.9098845415950443</v>
      </c>
      <c r="Q1218" s="10"/>
      <c r="R1218" s="15">
        <f>'Input Parameters'!$E$28</f>
        <v>12.7</v>
      </c>
      <c r="S1218" s="10">
        <f t="shared" ca="1" si="144"/>
        <v>0.98016184055275002</v>
      </c>
      <c r="T1218" s="25">
        <f ca="1">_xlfn.LOGNORM.INV(S1218,'Input Parameters'!$H$29,'Input Parameters'!$I$29)</f>
        <v>73.360796708684362</v>
      </c>
      <c r="U1218" s="10">
        <f t="shared" ca="1" si="145"/>
        <v>0.29784888916582475</v>
      </c>
      <c r="V1218" s="29">
        <f ca="1">IF('Input Parameters'!$D$30="Beta",_xlfn.BETA.INV(U1218,'Input Parameters'!$L$30,'Input Parameters'!$M$30,'Input Parameters'!$J$30,'Input Parameters'!$K$30),IF('Input Parameters'!$D$30="LogNorm",_xlfn.LOGNORM.INV(U1218,'Input Parameters'!$H$30,'Input Parameters'!$I$30)))</f>
        <v>0.81055828970973787</v>
      </c>
      <c r="W1218" s="2">
        <f ca="1">N1218+(P1218-N1218)*(1-ERF((T1218-R1218)/(2*SQRT(L1218*'Input Parameters'!$E$31))))</f>
        <v>2.985845495405183E-2</v>
      </c>
      <c r="X1218">
        <f t="shared" ca="1" si="146"/>
        <v>1</v>
      </c>
      <c r="Y1218" s="7"/>
    </row>
    <row r="1219" spans="1:25" ht="15" customHeight="1" x14ac:dyDescent="0.3">
      <c r="A1219" s="130">
        <v>1212</v>
      </c>
      <c r="B1219" s="10">
        <f t="shared" ca="1" si="138"/>
        <v>0.54829046778666091</v>
      </c>
      <c r="C1219" s="57">
        <f ca="1">_xlfn.NORM.INV(B1219,'Input Parameters'!$E$19,'Input Parameters'!$F$19)</f>
        <v>577.55351530626342</v>
      </c>
      <c r="D1219" s="10">
        <f t="shared" ca="1" si="139"/>
        <v>2.6287006833199844E-2</v>
      </c>
      <c r="E1219" s="59">
        <f ca="1">IF(_xlfn.NORM.INV(D1219,'Input Parameters'!$E$20,'Input Parameters'!$F$20)&lt;3500,3500,IF(_xlfn.NORM.INV(D1219,'Input Parameters'!$E$20,'Input Parameters'!$F$20)&gt;5500,5500,_xlfn.NORM.INV(D1219,'Input Parameters'!$E$20,'Input Parameters'!$F$20)))</f>
        <v>3500</v>
      </c>
      <c r="F1219" s="10">
        <f t="shared" ca="1" si="140"/>
        <v>0.39775117553175221</v>
      </c>
      <c r="G1219" s="61">
        <f ca="1">_xlfn.NORM.INV(F1219,'Input Parameters'!$E$21,'Input Parameters'!$F$21)</f>
        <v>282.81290621697769</v>
      </c>
      <c r="H1219" s="54">
        <f ca="1">EXP(E1219*(1/'Input Parameters'!$E$22-1/G1219))</f>
        <v>0.6503267562363364</v>
      </c>
      <c r="I1219" s="10">
        <f t="shared" ca="1" si="141"/>
        <v>0.47657254785294256</v>
      </c>
      <c r="J1219" s="29">
        <f ca="1">_xlfn.BETA.INV(I1219,'Input Parameters'!$L$24,'Input Parameters'!$M$24,'Input Parameters'!$J$24,'Input Parameters'!$K$24)</f>
        <v>0.59767065664346164</v>
      </c>
      <c r="K1219" s="156">
        <f ca="1">('Input Parameters'!$E$25/'Input Parameters'!$E$31)^$J1219</f>
        <v>1.3740343670017701E-2</v>
      </c>
      <c r="L1219" s="66">
        <f ca="1">$H1219*$C1219*'Input Parameters'!$E$23*K1219</f>
        <v>5.1608525291306675</v>
      </c>
      <c r="M1219" s="23">
        <f t="shared" ca="1" si="142"/>
        <v>0.65414122784021977</v>
      </c>
      <c r="N1219" s="15">
        <f ca="1">_xlfn.NORM.INV(M1219,'Input Parameters'!$E$26,'Input Parameters'!$F$26)</f>
        <v>4.2327031390301473E-2</v>
      </c>
      <c r="O1219" s="8">
        <f t="shared" ca="1" si="143"/>
        <v>0.73938713772179954</v>
      </c>
      <c r="P1219" s="29">
        <f ca="1">_xlfn.LOGNORM.INV(O1219,'Input Parameters'!$H$27,'Input Parameters'!$I$27)</f>
        <v>1.8907991182147046</v>
      </c>
      <c r="Q1219" s="10"/>
      <c r="R1219" s="15">
        <f>'Input Parameters'!$E$28</f>
        <v>12.7</v>
      </c>
      <c r="S1219" s="10">
        <f t="shared" ca="1" si="144"/>
        <v>0.53568765783119054</v>
      </c>
      <c r="T1219" s="25">
        <f ca="1">_xlfn.LOGNORM.INV(S1219,'Input Parameters'!$H$29,'Input Parameters'!$I$29)</f>
        <v>58.820413878789047</v>
      </c>
      <c r="U1219" s="10">
        <f t="shared" ca="1" si="145"/>
        <v>0.27454235835208762</v>
      </c>
      <c r="V1219" s="29">
        <f ca="1">IF('Input Parameters'!$D$30="Beta",_xlfn.BETA.INV(U1219,'Input Parameters'!$L$30,'Input Parameters'!$M$30,'Input Parameters'!$J$30,'Input Parameters'!$K$30),IF('Input Parameters'!$D$30="LogNorm",_xlfn.LOGNORM.INV(U1219,'Input Parameters'!$H$30,'Input Parameters'!$I$30)))</f>
        <v>0.7889451950582228</v>
      </c>
      <c r="W1219" s="2">
        <f ca="1">N1219+(P1219-N1219)*(1-ERF((T1219-R1219)/(2*SQRT(L1219*'Input Parameters'!$E$31))))</f>
        <v>0.32168889351975671</v>
      </c>
      <c r="X1219">
        <f t="shared" ca="1" si="146"/>
        <v>1</v>
      </c>
      <c r="Y1219" s="7"/>
    </row>
    <row r="1220" spans="1:25" ht="15" customHeight="1" x14ac:dyDescent="0.3">
      <c r="A1220" s="130">
        <v>1213</v>
      </c>
      <c r="B1220" s="10">
        <f t="shared" ca="1" si="138"/>
        <v>0.93290591371325216</v>
      </c>
      <c r="C1220" s="57">
        <f ca="1">_xlfn.NORM.INV(B1220,'Input Parameters'!$E$19,'Input Parameters'!$F$19)</f>
        <v>693.86314028864751</v>
      </c>
      <c r="D1220" s="10">
        <f t="shared" ca="1" si="139"/>
        <v>0.21251081714063369</v>
      </c>
      <c r="E1220" s="59">
        <f ca="1">IF(_xlfn.NORM.INV(D1220,'Input Parameters'!$E$20,'Input Parameters'!$F$20)&lt;3500,3500,IF(_xlfn.NORM.INV(D1220,'Input Parameters'!$E$20,'Input Parameters'!$F$20)&gt;5500,5500,_xlfn.NORM.INV(D1220,'Input Parameters'!$E$20,'Input Parameters'!$F$20)))</f>
        <v>4241.5822990831957</v>
      </c>
      <c r="F1220" s="10">
        <f t="shared" ca="1" si="140"/>
        <v>0.61535577173062761</v>
      </c>
      <c r="G1220" s="61">
        <f ca="1">_xlfn.NORM.INV(F1220,'Input Parameters'!$E$21,'Input Parameters'!$F$21)</f>
        <v>287.15538321996752</v>
      </c>
      <c r="H1220" s="54">
        <f ca="1">EXP(E1220*(1/'Input Parameters'!$E$22-1/G1220))</f>
        <v>0.74479580148468583</v>
      </c>
      <c r="I1220" s="10">
        <f t="shared" ca="1" si="141"/>
        <v>0.61465354821426788</v>
      </c>
      <c r="J1220" s="29">
        <f ca="1">_xlfn.BETA.INV(I1220,'Input Parameters'!$L$24,'Input Parameters'!$M$24,'Input Parameters'!$J$24,'Input Parameters'!$K$24)</f>
        <v>0.65333791523856188</v>
      </c>
      <c r="K1220" s="156">
        <f ca="1">('Input Parameters'!$E$25/'Input Parameters'!$E$31)^$J1220</f>
        <v>9.2165848527337481E-3</v>
      </c>
      <c r="L1220" s="66">
        <f ca="1">$H1220*$C1220*'Input Parameters'!$E$23*K1220</f>
        <v>4.7630052795368627</v>
      </c>
      <c r="M1220" s="23">
        <f t="shared" ca="1" si="142"/>
        <v>0.92469331296207491</v>
      </c>
      <c r="N1220" s="15">
        <f ca="1">_xlfn.NORM.INV(M1220,'Input Parameters'!$E$26,'Input Parameters'!$F$26)</f>
        <v>6.4184734086046191E-2</v>
      </c>
      <c r="O1220" s="8">
        <f t="shared" ca="1" si="143"/>
        <v>0.61695729577667091</v>
      </c>
      <c r="P1220" s="29">
        <f ca="1">_xlfn.LOGNORM.INV(O1220,'Input Parameters'!$H$27,'Input Parameters'!$I$27)</f>
        <v>1.6238969817089293</v>
      </c>
      <c r="Q1220" s="10"/>
      <c r="R1220" s="15">
        <f>'Input Parameters'!$E$28</f>
        <v>12.7</v>
      </c>
      <c r="S1220" s="10">
        <f t="shared" ca="1" si="144"/>
        <v>0.35319393054267789</v>
      </c>
      <c r="T1220" s="25">
        <f ca="1">_xlfn.LOGNORM.INV(S1220,'Input Parameters'!$H$29,'Input Parameters'!$I$29)</f>
        <v>55.820289209656444</v>
      </c>
      <c r="U1220" s="10">
        <f t="shared" ca="1" si="145"/>
        <v>0.339864350485647</v>
      </c>
      <c r="V1220" s="29">
        <f ca="1">IF('Input Parameters'!$D$30="Beta",_xlfn.BETA.INV(U1220,'Input Parameters'!$L$30,'Input Parameters'!$M$30,'Input Parameters'!$J$30,'Input Parameters'!$K$30),IF('Input Parameters'!$D$30="LogNorm",_xlfn.LOGNORM.INV(U1220,'Input Parameters'!$H$30,'Input Parameters'!$I$30)))</f>
        <v>0.84908814640460628</v>
      </c>
      <c r="W1220" s="2">
        <f ca="1">N1220+(P1220-N1220)*(1-ERF((T1220-R1220)/(2*SQRT(L1220*'Input Parameters'!$E$31))))</f>
        <v>0.31745831777384148</v>
      </c>
      <c r="X1220">
        <f t="shared" ca="1" si="146"/>
        <v>1</v>
      </c>
      <c r="Y1220" s="7"/>
    </row>
    <row r="1221" spans="1:25" ht="15" customHeight="1" x14ac:dyDescent="0.3">
      <c r="A1221" s="130">
        <v>1214</v>
      </c>
      <c r="B1221" s="10">
        <f t="shared" ref="B1221:B1284" ca="1" si="147">RAND()</f>
        <v>0.68223646937931193</v>
      </c>
      <c r="C1221" s="57">
        <f ca="1">_xlfn.NORM.INV(B1221,'Input Parameters'!$E$19,'Input Parameters'!$F$19)</f>
        <v>607.34978238131805</v>
      </c>
      <c r="D1221" s="10">
        <f t="shared" ref="D1221:D1284" ca="1" si="148">RAND()</f>
        <v>0.31337648586055922</v>
      </c>
      <c r="E1221" s="59">
        <f ca="1">IF(_xlfn.NORM.INV(D1221,'Input Parameters'!$E$20,'Input Parameters'!$F$20)&lt;3500,3500,IF(_xlfn.NORM.INV(D1221,'Input Parameters'!$E$20,'Input Parameters'!$F$20)&gt;5500,5500,_xlfn.NORM.INV(D1221,'Input Parameters'!$E$20,'Input Parameters'!$F$20)))</f>
        <v>4459.5885114168605</v>
      </c>
      <c r="F1221" s="10">
        <f t="shared" ref="F1221:F1284" ca="1" si="149">RAND()</f>
        <v>0.26797488028645045</v>
      </c>
      <c r="G1221" s="61">
        <f ca="1">_xlfn.NORM.INV(F1221,'Input Parameters'!$E$21,'Input Parameters'!$F$21)</f>
        <v>279.98505851660769</v>
      </c>
      <c r="H1221" s="54">
        <f ca="1">EXP(E1221*(1/'Input Parameters'!$E$22-1/G1221))</f>
        <v>0.49286835186672856</v>
      </c>
      <c r="I1221" s="10">
        <f t="shared" ref="I1221:I1284" ca="1" si="150">RAND()</f>
        <v>0.39075511002849872</v>
      </c>
      <c r="J1221" s="29">
        <f ca="1">_xlfn.BETA.INV(I1221,'Input Parameters'!$L$24,'Input Parameters'!$M$24,'Input Parameters'!$J$24,'Input Parameters'!$K$24)</f>
        <v>0.56197133785165398</v>
      </c>
      <c r="K1221" s="156">
        <f ca="1">('Input Parameters'!$E$25/'Input Parameters'!$E$31)^$J1221</f>
        <v>1.7750737529392213E-2</v>
      </c>
      <c r="L1221" s="66">
        <f ca="1">$H1221*$C1221*'Input Parameters'!$E$23*K1221</f>
        <v>5.3135676555373887</v>
      </c>
      <c r="M1221" s="23">
        <f t="shared" ref="M1221:M1284" ca="1" si="151">RAND()</f>
        <v>0.58069625309855466</v>
      </c>
      <c r="N1221" s="15">
        <f ca="1">_xlfn.NORM.INV(M1221,'Input Parameters'!$E$26,'Input Parameters'!$F$26)</f>
        <v>3.8277174623282541E-2</v>
      </c>
      <c r="O1221" s="8">
        <f t="shared" ref="O1221:O1284" ca="1" si="152">RAND()</f>
        <v>0.98713377268828717</v>
      </c>
      <c r="P1221" s="29">
        <f ca="1">_xlfn.LOGNORM.INV(O1221,'Input Parameters'!$H$27,'Input Parameters'!$I$27)</f>
        <v>3.8186166317236907</v>
      </c>
      <c r="Q1221" s="10"/>
      <c r="R1221" s="15">
        <f>'Input Parameters'!$E$28</f>
        <v>12.7</v>
      </c>
      <c r="S1221" s="10">
        <f t="shared" ref="S1221:S1284" ca="1" si="153">RAND()</f>
        <v>0.11314363005184058</v>
      </c>
      <c r="T1221" s="25">
        <f ca="1">_xlfn.LOGNORM.INV(S1221,'Input Parameters'!$H$29,'Input Parameters'!$I$29)</f>
        <v>50.834938074448957</v>
      </c>
      <c r="U1221" s="10">
        <f t="shared" ref="U1221:U1284" ca="1" si="154">RAND()</f>
        <v>0.105986349776098</v>
      </c>
      <c r="V1221" s="29">
        <f ca="1">IF('Input Parameters'!$D$30="Beta",_xlfn.BETA.INV(U1221,'Input Parameters'!$L$30,'Input Parameters'!$M$30,'Input Parameters'!$J$30,'Input Parameters'!$K$30),IF('Input Parameters'!$D$30="LogNorm",_xlfn.LOGNORM.INV(U1221,'Input Parameters'!$H$30,'Input Parameters'!$I$30)))</f>
        <v>0.61079158911407228</v>
      </c>
      <c r="W1221" s="2">
        <f ca="1">N1221+(P1221-N1221)*(1-ERF((T1221-R1221)/(2*SQRT(L1221*'Input Parameters'!$E$31))))</f>
        <v>0.95341366232939684</v>
      </c>
      <c r="X1221">
        <f t="shared" ca="1" si="146"/>
        <v>0</v>
      </c>
      <c r="Y1221" s="7"/>
    </row>
    <row r="1222" spans="1:25" ht="15" customHeight="1" x14ac:dyDescent="0.3">
      <c r="A1222" s="130">
        <v>1215</v>
      </c>
      <c r="B1222" s="10">
        <f t="shared" ca="1" si="147"/>
        <v>0.46559330903129414</v>
      </c>
      <c r="C1222" s="57">
        <f ca="1">_xlfn.NORM.INV(B1222,'Input Parameters'!$E$19,'Input Parameters'!$F$19)</f>
        <v>560.00325762369118</v>
      </c>
      <c r="D1222" s="10">
        <f t="shared" ca="1" si="148"/>
        <v>0.49176357918124747</v>
      </c>
      <c r="E1222" s="59">
        <f ca="1">IF(_xlfn.NORM.INV(D1222,'Input Parameters'!$E$20,'Input Parameters'!$F$20)&lt;3500,3500,IF(_xlfn.NORM.INV(D1222,'Input Parameters'!$E$20,'Input Parameters'!$F$20)&gt;5500,5500,_xlfn.NORM.INV(D1222,'Input Parameters'!$E$20,'Input Parameters'!$F$20)))</f>
        <v>4785.5470214594952</v>
      </c>
      <c r="F1222" s="10">
        <f t="shared" ca="1" si="149"/>
        <v>0.34400878589665562</v>
      </c>
      <c r="G1222" s="61">
        <f ca="1">_xlfn.NORM.INV(F1222,'Input Parameters'!$E$21,'Input Parameters'!$F$21)</f>
        <v>281.69384196716976</v>
      </c>
      <c r="H1222" s="54">
        <f ca="1">EXP(E1222*(1/'Input Parameters'!$E$22-1/G1222))</f>
        <v>0.51915970465362937</v>
      </c>
      <c r="I1222" s="10">
        <f t="shared" ca="1" si="150"/>
        <v>0.5555669569763737</v>
      </c>
      <c r="J1222" s="29">
        <f ca="1">_xlfn.BETA.INV(I1222,'Input Parameters'!$L$24,'Input Parameters'!$M$24,'Input Parameters'!$J$24,'Input Parameters'!$K$24)</f>
        <v>0.62950609125249168</v>
      </c>
      <c r="K1222" s="156">
        <f ca="1">('Input Parameters'!$E$25/'Input Parameters'!$E$31)^$J1222</f>
        <v>1.0934941335704525E-2</v>
      </c>
      <c r="L1222" s="66">
        <f ca="1">$H1222*$C1222*'Input Parameters'!$E$23*K1222</f>
        <v>3.1791278054470302</v>
      </c>
      <c r="M1222" s="23">
        <f t="shared" ca="1" si="151"/>
        <v>0.50700987725755908</v>
      </c>
      <c r="N1222" s="15">
        <f ca="1">_xlfn.NORM.INV(M1222,'Input Parameters'!$E$26,'Input Parameters'!$F$26)</f>
        <v>3.4369013276854259E-2</v>
      </c>
      <c r="O1222" s="8">
        <f t="shared" ca="1" si="152"/>
        <v>0.2808273828749146</v>
      </c>
      <c r="P1222" s="29">
        <f ca="1">_xlfn.LOGNORM.INV(O1222,'Input Parameters'!$H$27,'Input Parameters'!$I$27)</f>
        <v>1.1012468648719049</v>
      </c>
      <c r="Q1222" s="10"/>
      <c r="R1222" s="15">
        <f>'Input Parameters'!$E$28</f>
        <v>12.7</v>
      </c>
      <c r="S1222" s="10">
        <f t="shared" ca="1" si="153"/>
        <v>0.83256384506440506</v>
      </c>
      <c r="T1222" s="25">
        <f ca="1">_xlfn.LOGNORM.INV(S1222,'Input Parameters'!$H$29,'Input Parameters'!$I$29)</f>
        <v>64.890572497534976</v>
      </c>
      <c r="U1222" s="10">
        <f t="shared" ca="1" si="154"/>
        <v>0.27930229619539437</v>
      </c>
      <c r="V1222" s="29">
        <f ca="1">IF('Input Parameters'!$D$30="Beta",_xlfn.BETA.INV(U1222,'Input Parameters'!$L$30,'Input Parameters'!$M$30,'Input Parameters'!$J$30,'Input Parameters'!$K$30),IF('Input Parameters'!$D$30="LogNorm",_xlfn.LOGNORM.INV(U1222,'Input Parameters'!$H$30,'Input Parameters'!$I$30)))</f>
        <v>0.79338070850795706</v>
      </c>
      <c r="W1222" s="2">
        <f ca="1">N1222+(P1222-N1222)*(1-ERF((T1222-R1222)/(2*SQRT(L1222*'Input Parameters'!$E$31))))</f>
        <v>7.541548473903173E-2</v>
      </c>
      <c r="X1222">
        <f t="shared" ca="1" si="146"/>
        <v>1</v>
      </c>
      <c r="Y1222" s="7"/>
    </row>
    <row r="1223" spans="1:25" ht="15" customHeight="1" x14ac:dyDescent="0.3">
      <c r="A1223" s="130">
        <v>1216</v>
      </c>
      <c r="B1223" s="10">
        <f t="shared" ca="1" si="147"/>
        <v>0.58828301455805609</v>
      </c>
      <c r="C1223" s="57">
        <f ca="1">_xlfn.NORM.INV(B1223,'Input Parameters'!$E$19,'Input Parameters'!$F$19)</f>
        <v>586.15452401775099</v>
      </c>
      <c r="D1223" s="10">
        <f t="shared" ca="1" si="148"/>
        <v>0.19056460314745938</v>
      </c>
      <c r="E1223" s="59">
        <f ca="1">IF(_xlfn.NORM.INV(D1223,'Input Parameters'!$E$20,'Input Parameters'!$F$20)&lt;3500,3500,IF(_xlfn.NORM.INV(D1223,'Input Parameters'!$E$20,'Input Parameters'!$F$20)&gt;5500,5500,_xlfn.NORM.INV(D1223,'Input Parameters'!$E$20,'Input Parameters'!$F$20)))</f>
        <v>4186.9276874460556</v>
      </c>
      <c r="F1223" s="10">
        <f t="shared" ca="1" si="149"/>
        <v>0.67000178912016428</v>
      </c>
      <c r="G1223" s="61">
        <f ca="1">_xlfn.NORM.INV(F1223,'Input Parameters'!$E$21,'Input Parameters'!$F$21)</f>
        <v>288.30775631292357</v>
      </c>
      <c r="H1223" s="54">
        <f ca="1">EXP(E1223*(1/'Input Parameters'!$E$22-1/G1223))</f>
        <v>0.79249496058124236</v>
      </c>
      <c r="I1223" s="10">
        <f t="shared" ca="1" si="150"/>
        <v>0.68008712280534234</v>
      </c>
      <c r="J1223" s="29">
        <f ca="1">_xlfn.BETA.INV(I1223,'Input Parameters'!$L$24,'Input Parameters'!$M$24,'Input Parameters'!$J$24,'Input Parameters'!$K$24)</f>
        <v>0.68038470466321965</v>
      </c>
      <c r="K1223" s="156">
        <f ca="1">('Input Parameters'!$E$25/'Input Parameters'!$E$31)^$J1223</f>
        <v>7.5911502478999363E-3</v>
      </c>
      <c r="L1223" s="66">
        <f ca="1">$H1223*$C1223*'Input Parameters'!$E$23*K1223</f>
        <v>3.5262753219592327</v>
      </c>
      <c r="M1223" s="23">
        <f t="shared" ca="1" si="151"/>
        <v>0.21431997644046763</v>
      </c>
      <c r="N1223" s="15">
        <f ca="1">_xlfn.NORM.INV(M1223,'Input Parameters'!$E$26,'Input Parameters'!$F$26)</f>
        <v>1.7378056344909906E-2</v>
      </c>
      <c r="O1223" s="8">
        <f t="shared" ca="1" si="152"/>
        <v>0.45736456655658697</v>
      </c>
      <c r="P1223" s="29">
        <f ca="1">_xlfn.LOGNORM.INV(O1223,'Input Parameters'!$H$27,'Input Parameters'!$I$27)</f>
        <v>1.3577657930483691</v>
      </c>
      <c r="Q1223" s="10"/>
      <c r="R1223" s="15">
        <f>'Input Parameters'!$E$28</f>
        <v>12.7</v>
      </c>
      <c r="S1223" s="10">
        <f t="shared" ca="1" si="153"/>
        <v>0.25416182209386873</v>
      </c>
      <c r="T1223" s="25">
        <f ca="1">_xlfn.LOGNORM.INV(S1223,'Input Parameters'!$H$29,'Input Parameters'!$I$29)</f>
        <v>54.064019723013594</v>
      </c>
      <c r="U1223" s="10">
        <f t="shared" ca="1" si="154"/>
        <v>0.38917701707712693</v>
      </c>
      <c r="V1223" s="29">
        <f ca="1">IF('Input Parameters'!$D$30="Beta",_xlfn.BETA.INV(U1223,'Input Parameters'!$L$30,'Input Parameters'!$M$30,'Input Parameters'!$J$30,'Input Parameters'!$K$30),IF('Input Parameters'!$D$30="LogNorm",_xlfn.LOGNORM.INV(U1223,'Input Parameters'!$H$30,'Input Parameters'!$I$30)))</f>
        <v>0.89423418277275246</v>
      </c>
      <c r="W1223" s="2">
        <f ca="1">N1223+(P1223-N1223)*(1-ERF((T1223-R1223)/(2*SQRT(L1223*'Input Parameters'!$E$31))))</f>
        <v>0.17733117036308579</v>
      </c>
      <c r="X1223">
        <f t="shared" ca="1" si="146"/>
        <v>1</v>
      </c>
      <c r="Y1223" s="7"/>
    </row>
    <row r="1224" spans="1:25" ht="15" customHeight="1" x14ac:dyDescent="0.3">
      <c r="A1224" s="130">
        <v>1217</v>
      </c>
      <c r="B1224" s="10">
        <f t="shared" ca="1" si="147"/>
        <v>0.26462776483732098</v>
      </c>
      <c r="C1224" s="57">
        <f ca="1">_xlfn.NORM.INV(B1224,'Input Parameters'!$E$19,'Input Parameters'!$F$19)</f>
        <v>514.13742788467232</v>
      </c>
      <c r="D1224" s="10">
        <f t="shared" ca="1" si="148"/>
        <v>0.60065137171364613</v>
      </c>
      <c r="E1224" s="59">
        <f ca="1">IF(_xlfn.NORM.INV(D1224,'Input Parameters'!$E$20,'Input Parameters'!$F$20)&lt;3500,3500,IF(_xlfn.NORM.INV(D1224,'Input Parameters'!$E$20,'Input Parameters'!$F$20)&gt;5500,5500,_xlfn.NORM.INV(D1224,'Input Parameters'!$E$20,'Input Parameters'!$F$20)))</f>
        <v>4978.52342162481</v>
      </c>
      <c r="F1224" s="10">
        <f t="shared" ca="1" si="149"/>
        <v>0.39561141067728178</v>
      </c>
      <c r="G1224" s="61">
        <f ca="1">_xlfn.NORM.INV(F1224,'Input Parameters'!$E$21,'Input Parameters'!$F$21)</f>
        <v>282.76927684638883</v>
      </c>
      <c r="H1224" s="54">
        <f ca="1">EXP(E1224*(1/'Input Parameters'!$E$22-1/G1224))</f>
        <v>0.54076955945076488</v>
      </c>
      <c r="I1224" s="10">
        <f t="shared" ca="1" si="150"/>
        <v>0.68993706468262428</v>
      </c>
      <c r="J1224" s="29">
        <f ca="1">_xlfn.BETA.INV(I1224,'Input Parameters'!$L$24,'Input Parameters'!$M$24,'Input Parameters'!$J$24,'Input Parameters'!$K$24)</f>
        <v>0.68456123257986978</v>
      </c>
      <c r="K1224" s="156">
        <f ca="1">('Input Parameters'!$E$25/'Input Parameters'!$E$31)^$J1224</f>
        <v>7.3670886822449193E-3</v>
      </c>
      <c r="L1224" s="66">
        <f ca="1">$H1224*$C1224*'Input Parameters'!$E$23*K1224</f>
        <v>2.0482707113608494</v>
      </c>
      <c r="M1224" s="23">
        <f t="shared" ca="1" si="151"/>
        <v>0.63849708171834418</v>
      </c>
      <c r="N1224" s="15">
        <f ca="1">_xlfn.NORM.INV(M1224,'Input Parameters'!$E$26,'Input Parameters'!$F$26)</f>
        <v>4.1443333199168195E-2</v>
      </c>
      <c r="O1224" s="8">
        <f t="shared" ca="1" si="152"/>
        <v>0.36166273649145453</v>
      </c>
      <c r="P1224" s="29">
        <f ca="1">_xlfn.LOGNORM.INV(O1224,'Input Parameters'!$H$27,'Input Parameters'!$I$27)</f>
        <v>1.2172454804360517</v>
      </c>
      <c r="Q1224" s="10"/>
      <c r="R1224" s="15">
        <f>'Input Parameters'!$E$28</f>
        <v>12.7</v>
      </c>
      <c r="S1224" s="10">
        <f t="shared" ca="1" si="153"/>
        <v>0.24415925381658532</v>
      </c>
      <c r="T1224" s="25">
        <f ca="1">_xlfn.LOGNORM.INV(S1224,'Input Parameters'!$H$29,'Input Parameters'!$I$29)</f>
        <v>53.872939304512329</v>
      </c>
      <c r="U1224" s="10">
        <f t="shared" ca="1" si="154"/>
        <v>0.34769946262654194</v>
      </c>
      <c r="V1224" s="29">
        <f ca="1">IF('Input Parameters'!$D$30="Beta",_xlfn.BETA.INV(U1224,'Input Parameters'!$L$30,'Input Parameters'!$M$30,'Input Parameters'!$J$30,'Input Parameters'!$K$30),IF('Input Parameters'!$D$30="LogNorm",_xlfn.LOGNORM.INV(U1224,'Input Parameters'!$H$30,'Input Parameters'!$I$30)))</f>
        <v>0.85624827806941961</v>
      </c>
      <c r="W1224" s="2">
        <f ca="1">N1224+(P1224-N1224)*(1-ERF((T1224-R1224)/(2*SQRT(L1224*'Input Parameters'!$E$31))))</f>
        <v>9.0741105215050813E-2</v>
      </c>
      <c r="X1224">
        <f t="shared" ca="1" si="146"/>
        <v>1</v>
      </c>
      <c r="Y1224" s="7"/>
    </row>
    <row r="1225" spans="1:25" ht="15" customHeight="1" x14ac:dyDescent="0.3">
      <c r="A1225" s="130">
        <v>1218</v>
      </c>
      <c r="B1225" s="10">
        <f t="shared" ca="1" si="147"/>
        <v>0.52526609581691341</v>
      </c>
      <c r="C1225" s="57">
        <f ca="1">_xlfn.NORM.INV(B1225,'Input Parameters'!$E$19,'Input Parameters'!$F$19)</f>
        <v>572.65519662268889</v>
      </c>
      <c r="D1225" s="10">
        <f t="shared" ca="1" si="148"/>
        <v>0.93925348307664991</v>
      </c>
      <c r="E1225" s="59">
        <f ca="1">IF(_xlfn.NORM.INV(D1225,'Input Parameters'!$E$20,'Input Parameters'!$F$20)&lt;3500,3500,IF(_xlfn.NORM.INV(D1225,'Input Parameters'!$E$20,'Input Parameters'!$F$20)&gt;5500,5500,_xlfn.NORM.INV(D1225,'Input Parameters'!$E$20,'Input Parameters'!$F$20)))</f>
        <v>5500</v>
      </c>
      <c r="F1225" s="10">
        <f t="shared" ca="1" si="149"/>
        <v>4.0110728642335114E-2</v>
      </c>
      <c r="G1225" s="61">
        <f ca="1">_xlfn.NORM.INV(F1225,'Input Parameters'!$E$21,'Input Parameters'!$F$21)</f>
        <v>271.09969581514122</v>
      </c>
      <c r="H1225" s="54">
        <f ca="1">EXP(E1225*(1/'Input Parameters'!$E$22-1/G1225))</f>
        <v>0.21949882153945463</v>
      </c>
      <c r="I1225" s="10">
        <f t="shared" ca="1" si="150"/>
        <v>0.5621595112931177</v>
      </c>
      <c r="J1225" s="29">
        <f ca="1">_xlfn.BETA.INV(I1225,'Input Parameters'!$L$24,'Input Parameters'!$M$24,'Input Parameters'!$J$24,'Input Parameters'!$K$24)</f>
        <v>0.63215366829707764</v>
      </c>
      <c r="K1225" s="156">
        <f ca="1">('Input Parameters'!$E$25/'Input Parameters'!$E$31)^$J1225</f>
        <v>1.0729219017088867E-2</v>
      </c>
      <c r="L1225" s="66">
        <f ca="1">$H1225*$C1225*'Input Parameters'!$E$23*K1225</f>
        <v>1.3486321535415013</v>
      </c>
      <c r="M1225" s="23">
        <f t="shared" ca="1" si="151"/>
        <v>0.15692494998799522</v>
      </c>
      <c r="N1225" s="15">
        <f ca="1">_xlfn.NORM.INV(M1225,'Input Parameters'!$E$26,'Input Parameters'!$F$26)</f>
        <v>1.2849290703421643E-2</v>
      </c>
      <c r="O1225" s="8">
        <f t="shared" ca="1" si="152"/>
        <v>0.78793273861784885</v>
      </c>
      <c r="P1225" s="29">
        <f ca="1">_xlfn.LOGNORM.INV(O1225,'Input Parameters'!$H$27,'Input Parameters'!$I$27)</f>
        <v>2.0275277560036011</v>
      </c>
      <c r="Q1225" s="10"/>
      <c r="R1225" s="15">
        <f>'Input Parameters'!$E$28</f>
        <v>12.7</v>
      </c>
      <c r="S1225" s="10">
        <f t="shared" ca="1" si="153"/>
        <v>0.95330638474682605</v>
      </c>
      <c r="T1225" s="25">
        <f ca="1">_xlfn.LOGNORM.INV(S1225,'Input Parameters'!$H$29,'Input Parameters'!$I$29)</f>
        <v>70.302227715047749</v>
      </c>
      <c r="U1225" s="10">
        <f t="shared" ca="1" si="154"/>
        <v>0.81888062154912522</v>
      </c>
      <c r="V1225" s="29">
        <f ca="1">IF('Input Parameters'!$D$30="Beta",_xlfn.BETA.INV(U1225,'Input Parameters'!$L$30,'Input Parameters'!$M$30,'Input Parameters'!$J$30,'Input Parameters'!$K$30),IF('Input Parameters'!$D$30="LogNorm",_xlfn.LOGNORM.INV(U1225,'Input Parameters'!$H$30,'Input Parameters'!$I$30)))</f>
        <v>1.4311782770450761</v>
      </c>
      <c r="W1225" s="2">
        <f ca="1">N1225+(P1225-N1225)*(1-ERF((T1225-R1225)/(2*SQRT(L1225*'Input Parameters'!$E$31))))</f>
        <v>1.3761164666285507E-2</v>
      </c>
      <c r="X1225">
        <f t="shared" ref="X1225:X1288" ca="1" si="155">IFERROR(IF(W1225&gt;V1225,0,1),0)</f>
        <v>1</v>
      </c>
      <c r="Y1225" s="7"/>
    </row>
    <row r="1226" spans="1:25" ht="15" customHeight="1" x14ac:dyDescent="0.3">
      <c r="A1226" s="130">
        <v>1219</v>
      </c>
      <c r="B1226" s="10">
        <f t="shared" ca="1" si="147"/>
        <v>0.87400867250204695</v>
      </c>
      <c r="C1226" s="57">
        <f ca="1">_xlfn.NORM.INV(B1226,'Input Parameters'!$E$19,'Input Parameters'!$F$19)</f>
        <v>664.09871797201606</v>
      </c>
      <c r="D1226" s="10">
        <f t="shared" ca="1" si="148"/>
        <v>0.14038182703851065</v>
      </c>
      <c r="E1226" s="59">
        <f ca="1">IF(_xlfn.NORM.INV(D1226,'Input Parameters'!$E$20,'Input Parameters'!$F$20)&lt;3500,3500,IF(_xlfn.NORM.INV(D1226,'Input Parameters'!$E$20,'Input Parameters'!$F$20)&gt;5500,5500,_xlfn.NORM.INV(D1226,'Input Parameters'!$E$20,'Input Parameters'!$F$20)))</f>
        <v>4044.9761902458654</v>
      </c>
      <c r="F1226" s="10">
        <f t="shared" ca="1" si="149"/>
        <v>0.30210785594413614</v>
      </c>
      <c r="G1226" s="61">
        <f ca="1">_xlfn.NORM.INV(F1226,'Input Parameters'!$E$21,'Input Parameters'!$F$21)</f>
        <v>280.77578723666926</v>
      </c>
      <c r="H1226" s="54">
        <f ca="1">EXP(E1226*(1/'Input Parameters'!$E$22-1/G1226))</f>
        <v>0.54823644930659665</v>
      </c>
      <c r="I1226" s="10">
        <f t="shared" ca="1" si="150"/>
        <v>0.28146857370656608</v>
      </c>
      <c r="J1226" s="29">
        <f ca="1">_xlfn.BETA.INV(I1226,'Input Parameters'!$L$24,'Input Parameters'!$M$24,'Input Parameters'!$J$24,'Input Parameters'!$K$24)</f>
        <v>0.5121954503806605</v>
      </c>
      <c r="K1226" s="156">
        <f ca="1">('Input Parameters'!$E$25/'Input Parameters'!$E$31)^$J1226</f>
        <v>2.5368208859994957E-2</v>
      </c>
      <c r="L1226" s="66">
        <f ca="1">$H1226*$C1226*'Input Parameters'!$E$23*K1226</f>
        <v>9.2361367099621425</v>
      </c>
      <c r="M1226" s="23">
        <f t="shared" ca="1" si="151"/>
        <v>0.82993235706672497</v>
      </c>
      <c r="N1226" s="15">
        <f ca="1">_xlfn.NORM.INV(M1226,'Input Parameters'!$E$26,'Input Parameters'!$F$26)</f>
        <v>5.4031857588809025E-2</v>
      </c>
      <c r="O1226" s="8">
        <f t="shared" ca="1" si="152"/>
        <v>0.79013941796058396</v>
      </c>
      <c r="P1226" s="29">
        <f ca="1">_xlfn.LOGNORM.INV(O1226,'Input Parameters'!$H$27,'Input Parameters'!$I$27)</f>
        <v>2.034389031375111</v>
      </c>
      <c r="Q1226" s="10"/>
      <c r="R1226" s="15">
        <f>'Input Parameters'!$E$28</f>
        <v>12.7</v>
      </c>
      <c r="S1226" s="10">
        <f t="shared" ca="1" si="153"/>
        <v>0.33641388735095279</v>
      </c>
      <c r="T1226" s="25">
        <f ca="1">_xlfn.LOGNORM.INV(S1226,'Input Parameters'!$H$29,'Input Parameters'!$I$29)</f>
        <v>55.535497142406953</v>
      </c>
      <c r="U1226" s="10">
        <f t="shared" ca="1" si="154"/>
        <v>0.40607853301460006</v>
      </c>
      <c r="V1226" s="29">
        <f ca="1">IF('Input Parameters'!$D$30="Beta",_xlfn.BETA.INV(U1226,'Input Parameters'!$L$30,'Input Parameters'!$M$30,'Input Parameters'!$J$30,'Input Parameters'!$K$30),IF('Input Parameters'!$D$30="LogNorm",_xlfn.LOGNORM.INV(U1226,'Input Parameters'!$H$30,'Input Parameters'!$I$30)))</f>
        <v>0.9098212007686296</v>
      </c>
      <c r="W1226" s="2">
        <f ca="1">N1226+(P1226-N1226)*(1-ERF((T1226-R1226)/(2*SQRT(L1226*'Input Parameters'!$E$31))))</f>
        <v>0.68563380591068845</v>
      </c>
      <c r="X1226">
        <f t="shared" ca="1" si="155"/>
        <v>1</v>
      </c>
      <c r="Y1226" s="7"/>
    </row>
    <row r="1227" spans="1:25" ht="15" customHeight="1" x14ac:dyDescent="0.3">
      <c r="A1227" s="130">
        <v>1220</v>
      </c>
      <c r="B1227" s="10">
        <f t="shared" ca="1" si="147"/>
        <v>0.44990182292484959</v>
      </c>
      <c r="C1227" s="57">
        <f ca="1">_xlfn.NORM.INV(B1227,'Input Parameters'!$E$19,'Input Parameters'!$F$19)</f>
        <v>556.66065613522483</v>
      </c>
      <c r="D1227" s="10">
        <f t="shared" ca="1" si="148"/>
        <v>0.21013697946644661</v>
      </c>
      <c r="E1227" s="59">
        <f ca="1">IF(_xlfn.NORM.INV(D1227,'Input Parameters'!$E$20,'Input Parameters'!$F$20)&lt;3500,3500,IF(_xlfn.NORM.INV(D1227,'Input Parameters'!$E$20,'Input Parameters'!$F$20)&gt;5500,5500,_xlfn.NORM.INV(D1227,'Input Parameters'!$E$20,'Input Parameters'!$F$20)))</f>
        <v>4235.8377670338377</v>
      </c>
      <c r="F1227" s="10">
        <f t="shared" ca="1" si="149"/>
        <v>0.72577366774334373</v>
      </c>
      <c r="G1227" s="61">
        <f ca="1">_xlfn.NORM.INV(F1227,'Input Parameters'!$E$21,'Input Parameters'!$F$21)</f>
        <v>289.56663182326218</v>
      </c>
      <c r="H1227" s="54">
        <f ca="1">EXP(E1227*(1/'Input Parameters'!$E$22-1/G1227))</f>
        <v>0.84247362488925726</v>
      </c>
      <c r="I1227" s="10">
        <f t="shared" ca="1" si="150"/>
        <v>0.293495438622002</v>
      </c>
      <c r="J1227" s="29">
        <f ca="1">_xlfn.BETA.INV(I1227,'Input Parameters'!$L$24,'Input Parameters'!$M$24,'Input Parameters'!$J$24,'Input Parameters'!$K$24)</f>
        <v>0.5180425317950712</v>
      </c>
      <c r="K1227" s="156">
        <f ca="1">('Input Parameters'!$E$25/'Input Parameters'!$E$31)^$J1227</f>
        <v>2.4326163364872044E-2</v>
      </c>
      <c r="L1227" s="66">
        <f ca="1">$H1227*$C1227*'Input Parameters'!$E$23*K1227</f>
        <v>11.408287559100478</v>
      </c>
      <c r="M1227" s="23">
        <f t="shared" ca="1" si="151"/>
        <v>0.60551780473522121</v>
      </c>
      <c r="N1227" s="15">
        <f ca="1">_xlfn.NORM.INV(M1227,'Input Parameters'!$E$26,'Input Parameters'!$F$26)</f>
        <v>3.9620768654589071E-2</v>
      </c>
      <c r="O1227" s="8">
        <f t="shared" ca="1" si="152"/>
        <v>0.90477912966714025</v>
      </c>
      <c r="P1227" s="29">
        <f ca="1">_xlfn.LOGNORM.INV(O1227,'Input Parameters'!$H$27,'Input Parameters'!$I$27)</f>
        <v>2.5407232981913306</v>
      </c>
      <c r="Q1227" s="10"/>
      <c r="R1227" s="15">
        <f>'Input Parameters'!$E$28</f>
        <v>12.7</v>
      </c>
      <c r="S1227" s="10">
        <f t="shared" ca="1" si="153"/>
        <v>0.58593709353378498</v>
      </c>
      <c r="T1227" s="25">
        <f ca="1">_xlfn.LOGNORM.INV(S1227,'Input Parameters'!$H$29,'Input Parameters'!$I$29)</f>
        <v>59.668678848536508</v>
      </c>
      <c r="U1227" s="10">
        <f t="shared" ca="1" si="154"/>
        <v>0.28463092649561017</v>
      </c>
      <c r="V1227" s="29">
        <f ca="1">IF('Input Parameters'!$D$30="Beta",_xlfn.BETA.INV(U1227,'Input Parameters'!$L$30,'Input Parameters'!$M$30,'Input Parameters'!$J$30,'Input Parameters'!$K$30),IF('Input Parameters'!$D$30="LogNorm",_xlfn.LOGNORM.INV(U1227,'Input Parameters'!$H$30,'Input Parameters'!$I$30)))</f>
        <v>0.79833202099241407</v>
      </c>
      <c r="W1227" s="2">
        <f ca="1">N1227+(P1227-N1227)*(1-ERF((T1227-R1227)/(2*SQRT(L1227*'Input Parameters'!$E$31))))</f>
        <v>0.85363726552619601</v>
      </c>
      <c r="X1227">
        <f t="shared" ca="1" si="155"/>
        <v>0</v>
      </c>
      <c r="Y1227" s="7"/>
    </row>
    <row r="1228" spans="1:25" ht="15" customHeight="1" x14ac:dyDescent="0.3">
      <c r="A1228" s="130">
        <v>1221</v>
      </c>
      <c r="B1228" s="10">
        <f t="shared" ca="1" si="147"/>
        <v>0.70027684609999008</v>
      </c>
      <c r="C1228" s="57">
        <f ca="1">_xlfn.NORM.INV(B1228,'Input Parameters'!$E$19,'Input Parameters'!$F$19)</f>
        <v>611.67913949946501</v>
      </c>
      <c r="D1228" s="10">
        <f t="shared" ca="1" si="148"/>
        <v>0.7765624475334113</v>
      </c>
      <c r="E1228" s="59">
        <f ca="1">IF(_xlfn.NORM.INV(D1228,'Input Parameters'!$E$20,'Input Parameters'!$F$20)&lt;3500,3500,IF(_xlfn.NORM.INV(D1228,'Input Parameters'!$E$20,'Input Parameters'!$F$20)&gt;5500,5500,_xlfn.NORM.INV(D1228,'Input Parameters'!$E$20,'Input Parameters'!$F$20)))</f>
        <v>5332.4445042028856</v>
      </c>
      <c r="F1228" s="10">
        <f t="shared" ca="1" si="149"/>
        <v>0.93156176554855941</v>
      </c>
      <c r="G1228" s="61">
        <f ca="1">_xlfn.NORM.INV(F1228,'Input Parameters'!$E$21,'Input Parameters'!$F$21)</f>
        <v>296.54193865228427</v>
      </c>
      <c r="H1228" s="54">
        <f ca="1">EXP(E1228*(1/'Input Parameters'!$E$22-1/G1228))</f>
        <v>1.2428125824843506</v>
      </c>
      <c r="I1228" s="10">
        <f t="shared" ca="1" si="150"/>
        <v>3.3443409977542693E-3</v>
      </c>
      <c r="J1228" s="29">
        <f ca="1">_xlfn.BETA.INV(I1228,'Input Parameters'!$L$24,'Input Parameters'!$M$24,'Input Parameters'!$J$24,'Input Parameters'!$K$24)</f>
        <v>0.19791820809212654</v>
      </c>
      <c r="K1228" s="156">
        <f ca="1">('Input Parameters'!$E$25/'Input Parameters'!$E$31)^$J1228</f>
        <v>0.24176823660774113</v>
      </c>
      <c r="L1228" s="66">
        <f ca="1">$H1228*$C1228*'Input Parameters'!$E$23*K1228</f>
        <v>183.79282538778739</v>
      </c>
      <c r="M1228" s="23">
        <f t="shared" ca="1" si="151"/>
        <v>0.28786745340420772</v>
      </c>
      <c r="N1228" s="15">
        <f ca="1">_xlfn.NORM.INV(M1228,'Input Parameters'!$E$26,'Input Parameters'!$F$26)</f>
        <v>2.2247864470234351E-2</v>
      </c>
      <c r="O1228" s="8">
        <f t="shared" ca="1" si="152"/>
        <v>0.48436345589678442</v>
      </c>
      <c r="P1228" s="29">
        <f ca="1">_xlfn.LOGNORM.INV(O1228,'Input Parameters'!$H$27,'Input Parameters'!$I$27)</f>
        <v>1.3991531414409679</v>
      </c>
      <c r="Q1228" s="10"/>
      <c r="R1228" s="15">
        <f>'Input Parameters'!$E$28</f>
        <v>12.7</v>
      </c>
      <c r="S1228" s="10">
        <f t="shared" ca="1" si="153"/>
        <v>0.59471213456971506</v>
      </c>
      <c r="T1228" s="25">
        <f ca="1">_xlfn.LOGNORM.INV(S1228,'Input Parameters'!$H$29,'Input Parameters'!$I$29)</f>
        <v>59.820121560882512</v>
      </c>
      <c r="U1228" s="10">
        <f t="shared" ca="1" si="154"/>
        <v>0.18358004954627416</v>
      </c>
      <c r="V1228" s="29">
        <f ca="1">IF('Input Parameters'!$D$30="Beta",_xlfn.BETA.INV(U1228,'Input Parameters'!$L$30,'Input Parameters'!$M$30,'Input Parameters'!$J$30,'Input Parameters'!$K$30),IF('Input Parameters'!$D$30="LogNorm",_xlfn.LOGNORM.INV(U1228,'Input Parameters'!$H$30,'Input Parameters'!$I$30)))</f>
        <v>0.70018100717867826</v>
      </c>
      <c r="W1228" s="2">
        <f ca="1">N1228+(P1228-N1228)*(1-ERF((T1228-R1228)/(2*SQRT(L1228*'Input Parameters'!$E$31))))</f>
        <v>1.1318421893401167</v>
      </c>
      <c r="X1228">
        <f t="shared" ca="1" si="155"/>
        <v>0</v>
      </c>
      <c r="Y1228" s="7"/>
    </row>
    <row r="1229" spans="1:25" ht="15" customHeight="1" x14ac:dyDescent="0.3">
      <c r="A1229" s="130">
        <v>1222</v>
      </c>
      <c r="B1229" s="10">
        <f t="shared" ca="1" si="147"/>
        <v>0.33227299252510689</v>
      </c>
      <c r="C1229" s="57">
        <f ca="1">_xlfn.NORM.INV(B1229,'Input Parameters'!$E$19,'Input Parameters'!$F$19)</f>
        <v>530.65696647457366</v>
      </c>
      <c r="D1229" s="10">
        <f t="shared" ca="1" si="148"/>
        <v>0.33184137059390528</v>
      </c>
      <c r="E1229" s="59">
        <f ca="1">IF(_xlfn.NORM.INV(D1229,'Input Parameters'!$E$20,'Input Parameters'!$F$20)&lt;3500,3500,IF(_xlfn.NORM.INV(D1229,'Input Parameters'!$E$20,'Input Parameters'!$F$20)&gt;5500,5500,_xlfn.NORM.INV(D1229,'Input Parameters'!$E$20,'Input Parameters'!$F$20)))</f>
        <v>4495.616023850177</v>
      </c>
      <c r="F1229" s="10">
        <f t="shared" ca="1" si="149"/>
        <v>0.86205666122126023</v>
      </c>
      <c r="G1229" s="61">
        <f ca="1">_xlfn.NORM.INV(F1229,'Input Parameters'!$E$21,'Input Parameters'!$F$21)</f>
        <v>293.41430425474454</v>
      </c>
      <c r="H1229" s="54">
        <f ca="1">EXP(E1229*(1/'Input Parameters'!$E$22-1/G1229))</f>
        <v>1.0219014415332868</v>
      </c>
      <c r="I1229" s="10">
        <f t="shared" ca="1" si="150"/>
        <v>0.678113111614977</v>
      </c>
      <c r="J1229" s="29">
        <f ca="1">_xlfn.BETA.INV(I1229,'Input Parameters'!$L$24,'Input Parameters'!$M$24,'Input Parameters'!$J$24,'Input Parameters'!$K$24)</f>
        <v>0.67955178441520059</v>
      </c>
      <c r="K1229" s="156">
        <f ca="1">('Input Parameters'!$E$25/'Input Parameters'!$E$31)^$J1229</f>
        <v>7.6366430930188585E-3</v>
      </c>
      <c r="L1229" s="66">
        <f ca="1">$H1229*$C1229*'Input Parameters'!$E$23*K1229</f>
        <v>4.141192088600067</v>
      </c>
      <c r="M1229" s="23">
        <f t="shared" ca="1" si="151"/>
        <v>0.75851593236916415</v>
      </c>
      <c r="N1229" s="15">
        <f ca="1">_xlfn.NORM.INV(M1229,'Input Parameters'!$E$26,'Input Parameters'!$F$26)</f>
        <v>4.8732270844675456E-2</v>
      </c>
      <c r="O1229" s="8">
        <f t="shared" ca="1" si="152"/>
        <v>0.6189228495097765</v>
      </c>
      <c r="P1229" s="29">
        <f ca="1">_xlfn.LOGNORM.INV(O1229,'Input Parameters'!$H$27,'Input Parameters'!$I$27)</f>
        <v>1.6276038573425016</v>
      </c>
      <c r="Q1229" s="10"/>
      <c r="R1229" s="15">
        <f>'Input Parameters'!$E$28</f>
        <v>12.7</v>
      </c>
      <c r="S1229" s="10">
        <f t="shared" ca="1" si="153"/>
        <v>0.40462987975737086</v>
      </c>
      <c r="T1229" s="25">
        <f ca="1">_xlfn.LOGNORM.INV(S1229,'Input Parameters'!$H$29,'Input Parameters'!$I$29)</f>
        <v>56.674899089346496</v>
      </c>
      <c r="U1229" s="10">
        <f t="shared" ca="1" si="154"/>
        <v>0.1196199546884511</v>
      </c>
      <c r="V1229" s="29">
        <f ca="1">IF('Input Parameters'!$D$30="Beta",_xlfn.BETA.INV(U1229,'Input Parameters'!$L$30,'Input Parameters'!$M$30,'Input Parameters'!$J$30,'Input Parameters'!$K$30),IF('Input Parameters'!$D$30="LogNorm",_xlfn.LOGNORM.INV(U1229,'Input Parameters'!$H$30,'Input Parameters'!$I$30)))</f>
        <v>0.62820155412210776</v>
      </c>
      <c r="W1229" s="2">
        <f ca="1">N1229+(P1229-N1229)*(1-ERF((T1229-R1229)/(2*SQRT(L1229*'Input Parameters'!$E$31))))</f>
        <v>0.24847406529429686</v>
      </c>
      <c r="X1229">
        <f t="shared" ca="1" si="155"/>
        <v>1</v>
      </c>
      <c r="Y1229" s="7"/>
    </row>
    <row r="1230" spans="1:25" ht="15" customHeight="1" x14ac:dyDescent="0.3">
      <c r="A1230" s="130">
        <v>1223</v>
      </c>
      <c r="B1230" s="10">
        <f t="shared" ca="1" si="147"/>
        <v>0.64692489239174822</v>
      </c>
      <c r="C1230" s="57">
        <f ca="1">_xlfn.NORM.INV(B1230,'Input Parameters'!$E$19,'Input Parameters'!$F$19)</f>
        <v>599.15915954129036</v>
      </c>
      <c r="D1230" s="10">
        <f t="shared" ca="1" si="148"/>
        <v>0.15453158696558766</v>
      </c>
      <c r="E1230" s="59">
        <f ca="1">IF(_xlfn.NORM.INV(D1230,'Input Parameters'!$E$20,'Input Parameters'!$F$20)&lt;3500,3500,IF(_xlfn.NORM.INV(D1230,'Input Parameters'!$E$20,'Input Parameters'!$F$20)&gt;5500,5500,_xlfn.NORM.INV(D1230,'Input Parameters'!$E$20,'Input Parameters'!$F$20)))</f>
        <v>4087.9671790843558</v>
      </c>
      <c r="F1230" s="10">
        <f t="shared" ca="1" si="149"/>
        <v>0.85463318384724785</v>
      </c>
      <c r="G1230" s="61">
        <f ca="1">_xlfn.NORM.INV(F1230,'Input Parameters'!$E$21,'Input Parameters'!$F$21)</f>
        <v>293.15419686932694</v>
      </c>
      <c r="H1230" s="54">
        <f ca="1">EXP(E1230*(1/'Input Parameters'!$E$22-1/G1230))</f>
        <v>1.0073656957126824</v>
      </c>
      <c r="I1230" s="10">
        <f t="shared" ca="1" si="150"/>
        <v>0.11552138485710262</v>
      </c>
      <c r="J1230" s="29">
        <f ca="1">_xlfn.BETA.INV(I1230,'Input Parameters'!$L$24,'Input Parameters'!$M$24,'Input Parameters'!$J$24,'Input Parameters'!$K$24)</f>
        <v>0.41062940185996716</v>
      </c>
      <c r="K1230" s="156">
        <f ca="1">('Input Parameters'!$E$25/'Input Parameters'!$E$31)^$J1230</f>
        <v>5.2566848629534091E-2</v>
      </c>
      <c r="L1230" s="66">
        <f ca="1">$H1230*$C1230*'Input Parameters'!$E$23*K1230</f>
        <v>31.727898125349629</v>
      </c>
      <c r="M1230" s="23">
        <f t="shared" ca="1" si="151"/>
        <v>0.75927899559528134</v>
      </c>
      <c r="N1230" s="15">
        <f ca="1">_xlfn.NORM.INV(M1230,'Input Parameters'!$E$26,'Input Parameters'!$F$26)</f>
        <v>4.8783688581115744E-2</v>
      </c>
      <c r="O1230" s="8">
        <f t="shared" ca="1" si="152"/>
        <v>0.27402437873456298</v>
      </c>
      <c r="P1230" s="29">
        <f ca="1">_xlfn.LOGNORM.INV(O1230,'Input Parameters'!$H$27,'Input Parameters'!$I$27)</f>
        <v>1.0914003262783512</v>
      </c>
      <c r="Q1230" s="10"/>
      <c r="R1230" s="15">
        <f>'Input Parameters'!$E$28</f>
        <v>12.7</v>
      </c>
      <c r="S1230" s="10">
        <f t="shared" ca="1" si="153"/>
        <v>0.91886303978973327</v>
      </c>
      <c r="T1230" s="25">
        <f ca="1">_xlfn.LOGNORM.INV(S1230,'Input Parameters'!$H$29,'Input Parameters'!$I$29)</f>
        <v>68.124024748781295</v>
      </c>
      <c r="U1230" s="10">
        <f t="shared" ca="1" si="154"/>
        <v>0.66802635815138078</v>
      </c>
      <c r="V1230" s="29">
        <f ca="1">IF('Input Parameters'!$D$30="Beta",_xlfn.BETA.INV(U1230,'Input Parameters'!$L$30,'Input Parameters'!$M$30,'Input Parameters'!$J$30,'Input Parameters'!$K$30),IF('Input Parameters'!$D$30="LogNorm",_xlfn.LOGNORM.INV(U1230,'Input Parameters'!$H$30,'Input Parameters'!$I$30)))</f>
        <v>1.1859428263712308</v>
      </c>
      <c r="W1230" s="2">
        <f ca="1">N1230+(P1230-N1230)*(1-ERF((T1230-R1230)/(2*SQRT(L1230*'Input Parameters'!$E$31))))</f>
        <v>0.55609610851952618</v>
      </c>
      <c r="X1230">
        <f t="shared" ca="1" si="155"/>
        <v>1</v>
      </c>
      <c r="Y1230" s="7"/>
    </row>
    <row r="1231" spans="1:25" ht="15" customHeight="1" x14ac:dyDescent="0.3">
      <c r="A1231" s="130">
        <v>1224</v>
      </c>
      <c r="B1231" s="10">
        <f t="shared" ca="1" si="147"/>
        <v>0.88048467329551361</v>
      </c>
      <c r="C1231" s="57">
        <f ca="1">_xlfn.NORM.INV(B1231,'Input Parameters'!$E$19,'Input Parameters'!$F$19)</f>
        <v>666.79140913251376</v>
      </c>
      <c r="D1231" s="10">
        <f t="shared" ca="1" si="148"/>
        <v>0.4710110366875393</v>
      </c>
      <c r="E1231" s="59">
        <f ca="1">IF(_xlfn.NORM.INV(D1231,'Input Parameters'!$E$20,'Input Parameters'!$F$20)&lt;3500,3500,IF(_xlfn.NORM.INV(D1231,'Input Parameters'!$E$20,'Input Parameters'!$F$20)&gt;5500,5500,_xlfn.NORM.INV(D1231,'Input Parameters'!$E$20,'Input Parameters'!$F$20)))</f>
        <v>4749.0899659914867</v>
      </c>
      <c r="F1231" s="10">
        <f t="shared" ca="1" si="149"/>
        <v>0.47808173045756752</v>
      </c>
      <c r="G1231" s="61">
        <f ca="1">_xlfn.NORM.INV(F1231,'Input Parameters'!$E$21,'Input Parameters'!$F$21)</f>
        <v>284.41794662038365</v>
      </c>
      <c r="H1231" s="54">
        <f ca="1">EXP(E1231*(1/'Input Parameters'!$E$22-1/G1231))</f>
        <v>0.61319228081871213</v>
      </c>
      <c r="I1231" s="10">
        <f t="shared" ca="1" si="150"/>
        <v>0.63922949828350617</v>
      </c>
      <c r="J1231" s="29">
        <f ca="1">_xlfn.BETA.INV(I1231,'Input Parameters'!$L$24,'Input Parameters'!$M$24,'Input Parameters'!$J$24,'Input Parameters'!$K$24)</f>
        <v>0.66337952460759908</v>
      </c>
      <c r="K1231" s="156">
        <f ca="1">('Input Parameters'!$E$25/'Input Parameters'!$E$31)^$J1231</f>
        <v>8.5760256777449029E-3</v>
      </c>
      <c r="L1231" s="66">
        <f ca="1">$H1231*$C1231*'Input Parameters'!$E$23*K1231</f>
        <v>3.5064911535822709</v>
      </c>
      <c r="M1231" s="23">
        <f t="shared" ca="1" si="151"/>
        <v>0.91323068403009322</v>
      </c>
      <c r="N1231" s="15">
        <f ca="1">_xlfn.NORM.INV(M1231,'Input Parameters'!$E$26,'Input Parameters'!$F$26)</f>
        <v>6.2579342620236816E-2</v>
      </c>
      <c r="O1231" s="8">
        <f t="shared" ca="1" si="152"/>
        <v>0.27536134042603999</v>
      </c>
      <c r="P1231" s="29">
        <f ca="1">_xlfn.LOGNORM.INV(O1231,'Input Parameters'!$H$27,'Input Parameters'!$I$27)</f>
        <v>1.0933377927202004</v>
      </c>
      <c r="Q1231" s="10"/>
      <c r="R1231" s="15">
        <f>'Input Parameters'!$E$28</f>
        <v>12.7</v>
      </c>
      <c r="S1231" s="10">
        <f t="shared" ca="1" si="153"/>
        <v>0.54908551582730236</v>
      </c>
      <c r="T1231" s="25">
        <f ca="1">_xlfn.LOGNORM.INV(S1231,'Input Parameters'!$H$29,'Input Parameters'!$I$29)</f>
        <v>59.043892005391022</v>
      </c>
      <c r="U1231" s="10">
        <f t="shared" ca="1" si="154"/>
        <v>0.83303447325141999</v>
      </c>
      <c r="V1231" s="29">
        <f ca="1">IF('Input Parameters'!$D$30="Beta",_xlfn.BETA.INV(U1231,'Input Parameters'!$L$30,'Input Parameters'!$M$30,'Input Parameters'!$J$30,'Input Parameters'!$K$30),IF('Input Parameters'!$D$30="LogNorm",_xlfn.LOGNORM.INV(U1231,'Input Parameters'!$H$30,'Input Parameters'!$I$30)))</f>
        <v>1.462626620808285</v>
      </c>
      <c r="W1231" s="2">
        <f ca="1">N1231+(P1231-N1231)*(1-ERF((T1231-R1231)/(2*SQRT(L1231*'Input Parameters'!$E$31))))</f>
        <v>0.14515976181975426</v>
      </c>
      <c r="X1231">
        <f t="shared" ca="1" si="155"/>
        <v>1</v>
      </c>
      <c r="Y1231" s="7"/>
    </row>
    <row r="1232" spans="1:25" ht="15" customHeight="1" x14ac:dyDescent="0.3">
      <c r="A1232" s="130">
        <v>1225</v>
      </c>
      <c r="B1232" s="10">
        <f t="shared" ca="1" si="147"/>
        <v>7.8412903927054467E-2</v>
      </c>
      <c r="C1232" s="57">
        <f ca="1">_xlfn.NORM.INV(B1232,'Input Parameters'!$E$19,'Input Parameters'!$F$19)</f>
        <v>447.66251621772864</v>
      </c>
      <c r="D1232" s="10">
        <f t="shared" ca="1" si="148"/>
        <v>0.36330671733579911</v>
      </c>
      <c r="E1232" s="59">
        <f ca="1">IF(_xlfn.NORM.INV(D1232,'Input Parameters'!$E$20,'Input Parameters'!$F$20)&lt;3500,3500,IF(_xlfn.NORM.INV(D1232,'Input Parameters'!$E$20,'Input Parameters'!$F$20)&gt;5500,5500,_xlfn.NORM.INV(D1232,'Input Parameters'!$E$20,'Input Parameters'!$F$20)))</f>
        <v>4555.2562405699955</v>
      </c>
      <c r="F1232" s="10">
        <f t="shared" ca="1" si="149"/>
        <v>0.69083167121960254</v>
      </c>
      <c r="G1232" s="61">
        <f ca="1">_xlfn.NORM.INV(F1232,'Input Parameters'!$E$21,'Input Parameters'!$F$21)</f>
        <v>288.76592365499448</v>
      </c>
      <c r="H1232" s="54">
        <f ca="1">EXP(E1232*(1/'Input Parameters'!$E$22-1/G1232))</f>
        <v>0.79615640405245625</v>
      </c>
      <c r="I1232" s="10">
        <f t="shared" ca="1" si="150"/>
        <v>0.7166423170483458</v>
      </c>
      <c r="J1232" s="29">
        <f ca="1">_xlfn.BETA.INV(I1232,'Input Parameters'!$L$24,'Input Parameters'!$M$24,'Input Parameters'!$J$24,'Input Parameters'!$K$24)</f>
        <v>0.69607910923270633</v>
      </c>
      <c r="K1232" s="156">
        <f ca="1">('Input Parameters'!$E$25/'Input Parameters'!$E$31)^$J1232</f>
        <v>6.7828581388163405E-3</v>
      </c>
      <c r="L1232" s="66">
        <f ca="1">$H1232*$C1232*'Input Parameters'!$E$23*K1232</f>
        <v>2.4174742580568833</v>
      </c>
      <c r="M1232" s="23">
        <f t="shared" ca="1" si="151"/>
        <v>0.63444853589671368</v>
      </c>
      <c r="N1232" s="15">
        <f ca="1">_xlfn.NORM.INV(M1232,'Input Parameters'!$E$26,'Input Parameters'!$F$26)</f>
        <v>4.1216833980054851E-2</v>
      </c>
      <c r="O1232" s="8">
        <f t="shared" ca="1" si="152"/>
        <v>0.74522159072206429</v>
      </c>
      <c r="P1232" s="29">
        <f ca="1">_xlfn.LOGNORM.INV(O1232,'Input Parameters'!$H$27,'Input Parameters'!$I$27)</f>
        <v>1.9059761111658675</v>
      </c>
      <c r="Q1232" s="10"/>
      <c r="R1232" s="15">
        <f>'Input Parameters'!$E$28</f>
        <v>12.7</v>
      </c>
      <c r="S1232" s="10">
        <f t="shared" ca="1" si="153"/>
        <v>0.94817597813470078</v>
      </c>
      <c r="T1232" s="25">
        <f ca="1">_xlfn.LOGNORM.INV(S1232,'Input Parameters'!$H$29,'Input Parameters'!$I$29)</f>
        <v>69.905737016283325</v>
      </c>
      <c r="U1232" s="10">
        <f t="shared" ca="1" si="154"/>
        <v>0.54686822375105559</v>
      </c>
      <c r="V1232" s="29">
        <f ca="1">IF('Input Parameters'!$D$30="Beta",_xlfn.BETA.INV(U1232,'Input Parameters'!$L$30,'Input Parameters'!$M$30,'Input Parameters'!$J$30,'Input Parameters'!$K$30),IF('Input Parameters'!$D$30="LogNorm",_xlfn.LOGNORM.INV(U1232,'Input Parameters'!$H$30,'Input Parameters'!$I$30)))</f>
        <v>1.0466997084583474</v>
      </c>
      <c r="W1232" s="2">
        <f ca="1">N1232+(P1232-N1232)*(1-ERF((T1232-R1232)/(2*SQRT(L1232*'Input Parameters'!$E$31))))</f>
        <v>5.8518989704048924E-2</v>
      </c>
      <c r="X1232">
        <f t="shared" ca="1" si="155"/>
        <v>1</v>
      </c>
      <c r="Y1232" s="7"/>
    </row>
    <row r="1233" spans="1:25" ht="15" customHeight="1" x14ac:dyDescent="0.3">
      <c r="A1233" s="130">
        <v>1226</v>
      </c>
      <c r="B1233" s="10">
        <f t="shared" ca="1" si="147"/>
        <v>0.97664859079130006</v>
      </c>
      <c r="C1233" s="57">
        <f ca="1">_xlfn.NORM.INV(B1233,'Input Parameters'!$E$19,'Input Parameters'!$F$19)</f>
        <v>735.36926329863968</v>
      </c>
      <c r="D1233" s="10">
        <f t="shared" ca="1" si="148"/>
        <v>0.57518247184158766</v>
      </c>
      <c r="E1233" s="59">
        <f ca="1">IF(_xlfn.NORM.INV(D1233,'Input Parameters'!$E$20,'Input Parameters'!$F$20)&lt;3500,3500,IF(_xlfn.NORM.INV(D1233,'Input Parameters'!$E$20,'Input Parameters'!$F$20)&gt;5500,5500,_xlfn.NORM.INV(D1233,'Input Parameters'!$E$20,'Input Parameters'!$F$20)))</f>
        <v>4932.7088622181864</v>
      </c>
      <c r="F1233" s="10">
        <f t="shared" ca="1" si="149"/>
        <v>0.81456012345369322</v>
      </c>
      <c r="G1233" s="61">
        <f ca="1">_xlfn.NORM.INV(F1233,'Input Parameters'!$E$21,'Input Parameters'!$F$21)</f>
        <v>291.88333759747127</v>
      </c>
      <c r="H1233" s="54">
        <f ca="1">EXP(E1233*(1/'Input Parameters'!$E$22-1/G1233))</f>
        <v>0.93762367313748962</v>
      </c>
      <c r="I1233" s="10">
        <f t="shared" ca="1" si="150"/>
        <v>7.2141956000561169E-2</v>
      </c>
      <c r="J1233" s="29">
        <f ca="1">_xlfn.BETA.INV(I1233,'Input Parameters'!$L$24,'Input Parameters'!$M$24,'Input Parameters'!$J$24,'Input Parameters'!$K$24)</f>
        <v>0.36911984862820174</v>
      </c>
      <c r="K1233" s="156">
        <f ca="1">('Input Parameters'!$E$25/'Input Parameters'!$E$31)^$J1233</f>
        <v>7.079981785805757E-2</v>
      </c>
      <c r="L1233" s="66">
        <f ca="1">$H1233*$C1233*'Input Parameters'!$E$23*K1233</f>
        <v>48.816448200664937</v>
      </c>
      <c r="M1233" s="23">
        <f t="shared" ca="1" si="151"/>
        <v>0.61166295890966538</v>
      </c>
      <c r="N1233" s="15">
        <f ca="1">_xlfn.NORM.INV(M1233,'Input Parameters'!$E$26,'Input Parameters'!$F$26)</f>
        <v>3.9956774217039089E-2</v>
      </c>
      <c r="O1233" s="8">
        <f t="shared" ca="1" si="152"/>
        <v>0.30157812370577952</v>
      </c>
      <c r="P1233" s="29">
        <f ca="1">_xlfn.LOGNORM.INV(O1233,'Input Parameters'!$H$27,'Input Parameters'!$I$27)</f>
        <v>1.1311298765090028</v>
      </c>
      <c r="Q1233" s="10"/>
      <c r="R1233" s="15">
        <f>'Input Parameters'!$E$28</f>
        <v>12.7</v>
      </c>
      <c r="S1233" s="10">
        <f t="shared" ca="1" si="153"/>
        <v>8.1359909579401091E-2</v>
      </c>
      <c r="T1233" s="25">
        <f ca="1">_xlfn.LOGNORM.INV(S1233,'Input Parameters'!$H$29,'Input Parameters'!$I$29)</f>
        <v>49.784345564684358</v>
      </c>
      <c r="U1233" s="10">
        <f t="shared" ca="1" si="154"/>
        <v>0.94021709716933233</v>
      </c>
      <c r="V1233" s="29">
        <f ca="1">IF('Input Parameters'!$D$30="Beta",_xlfn.BETA.INV(U1233,'Input Parameters'!$L$30,'Input Parameters'!$M$30,'Input Parameters'!$J$30,'Input Parameters'!$K$30),IF('Input Parameters'!$D$30="LogNorm",_xlfn.LOGNORM.INV(U1233,'Input Parameters'!$H$30,'Input Parameters'!$I$30)))</f>
        <v>1.8460435684119367</v>
      </c>
      <c r="W1233" s="2">
        <f ca="1">N1233+(P1233-N1233)*(1-ERF((T1233-R1233)/(2*SQRT(L1233*'Input Parameters'!$E$31))))</f>
        <v>0.81188360504617696</v>
      </c>
      <c r="X1233">
        <f t="shared" ca="1" si="155"/>
        <v>1</v>
      </c>
      <c r="Y1233" s="7"/>
    </row>
    <row r="1234" spans="1:25" ht="15" customHeight="1" x14ac:dyDescent="0.3">
      <c r="A1234" s="130">
        <v>1227</v>
      </c>
      <c r="B1234" s="10">
        <f t="shared" ca="1" si="147"/>
        <v>0.563085554044088</v>
      </c>
      <c r="C1234" s="57">
        <f ca="1">_xlfn.NORM.INV(B1234,'Input Parameters'!$E$19,'Input Parameters'!$F$19)</f>
        <v>580.71833798037869</v>
      </c>
      <c r="D1234" s="10">
        <f t="shared" ca="1" si="148"/>
        <v>0.19775422175023594</v>
      </c>
      <c r="E1234" s="59">
        <f ca="1">IF(_xlfn.NORM.INV(D1234,'Input Parameters'!$E$20,'Input Parameters'!$F$20)&lt;3500,3500,IF(_xlfn.NORM.INV(D1234,'Input Parameters'!$E$20,'Input Parameters'!$F$20)&gt;5500,5500,_xlfn.NORM.INV(D1234,'Input Parameters'!$E$20,'Input Parameters'!$F$20)))</f>
        <v>4205.2308256682581</v>
      </c>
      <c r="F1234" s="10">
        <f t="shared" ca="1" si="149"/>
        <v>0.20510000001179884</v>
      </c>
      <c r="G1234" s="61">
        <f ca="1">_xlfn.NORM.INV(F1234,'Input Parameters'!$E$21,'Input Parameters'!$F$21)</f>
        <v>278.37696204711472</v>
      </c>
      <c r="H1234" s="54">
        <f ca="1">EXP(E1234*(1/'Input Parameters'!$E$22-1/G1234))</f>
        <v>0.47051746255702287</v>
      </c>
      <c r="I1234" s="10">
        <f t="shared" ca="1" si="150"/>
        <v>0.9968889581242053</v>
      </c>
      <c r="J1234" s="29">
        <f ca="1">_xlfn.BETA.INV(I1234,'Input Parameters'!$L$24,'Input Parameters'!$M$24,'Input Parameters'!$J$24,'Input Parameters'!$K$24)</f>
        <v>0.9269043593413171</v>
      </c>
      <c r="K1234" s="156">
        <f ca="1">('Input Parameters'!$E$25/'Input Parameters'!$E$31)^$J1234</f>
        <v>1.2950672436456113E-3</v>
      </c>
      <c r="L1234" s="66">
        <f ca="1">$H1234*$C1234*'Input Parameters'!$E$23*K1234</f>
        <v>0.35386173743391414</v>
      </c>
      <c r="M1234" s="23">
        <f t="shared" ca="1" si="151"/>
        <v>0.29754253420936583</v>
      </c>
      <c r="N1234" s="15">
        <f ca="1">_xlfn.NORM.INV(M1234,'Input Parameters'!$E$26,'Input Parameters'!$F$26)</f>
        <v>2.2838885788585866E-2</v>
      </c>
      <c r="O1234" s="8">
        <f t="shared" ca="1" si="152"/>
        <v>0.5683914704268358</v>
      </c>
      <c r="P1234" s="29">
        <f ca="1">_xlfn.LOGNORM.INV(O1234,'Input Parameters'!$H$27,'Input Parameters'!$I$27)</f>
        <v>1.5363825343987854</v>
      </c>
      <c r="Q1234" s="10"/>
      <c r="R1234" s="15">
        <f>'Input Parameters'!$E$28</f>
        <v>12.7</v>
      </c>
      <c r="S1234" s="10">
        <f t="shared" ca="1" si="153"/>
        <v>0.49829545203003311</v>
      </c>
      <c r="T1234" s="25">
        <f ca="1">_xlfn.LOGNORM.INV(S1234,'Input Parameters'!$H$29,'Input Parameters'!$I$29)</f>
        <v>58.203899130571976</v>
      </c>
      <c r="U1234" s="10">
        <f t="shared" ca="1" si="154"/>
        <v>0.70880092124612259</v>
      </c>
      <c r="V1234" s="29">
        <f ca="1">IF('Input Parameters'!$D$30="Beta",_xlfn.BETA.INV(U1234,'Input Parameters'!$L$30,'Input Parameters'!$M$30,'Input Parameters'!$J$30,'Input Parameters'!$K$30),IF('Input Parameters'!$D$30="LogNorm",_xlfn.LOGNORM.INV(U1234,'Input Parameters'!$H$30,'Input Parameters'!$I$30)))</f>
        <v>1.2411664377377152</v>
      </c>
      <c r="W1234" s="2">
        <f ca="1">N1234+(P1234-N1234)*(1-ERF((T1234-R1234)/(2*SQRT(L1234*'Input Parameters'!$E$31))))</f>
        <v>2.283898171452918E-2</v>
      </c>
      <c r="X1234">
        <f t="shared" ca="1" si="155"/>
        <v>1</v>
      </c>
      <c r="Y1234" s="7"/>
    </row>
    <row r="1235" spans="1:25" ht="15" customHeight="1" x14ac:dyDescent="0.3">
      <c r="A1235" s="130">
        <v>1228</v>
      </c>
      <c r="B1235" s="10">
        <f t="shared" ca="1" si="147"/>
        <v>0.37989818089433469</v>
      </c>
      <c r="C1235" s="57">
        <f ca="1">_xlfn.NORM.INV(B1235,'Input Parameters'!$E$19,'Input Parameters'!$F$19)</f>
        <v>541.46427605503948</v>
      </c>
      <c r="D1235" s="10">
        <f t="shared" ca="1" si="148"/>
        <v>0.58126341239086277</v>
      </c>
      <c r="E1235" s="59">
        <f ca="1">IF(_xlfn.NORM.INV(D1235,'Input Parameters'!$E$20,'Input Parameters'!$F$20)&lt;3500,3500,IF(_xlfn.NORM.INV(D1235,'Input Parameters'!$E$20,'Input Parameters'!$F$20)&gt;5500,5500,_xlfn.NORM.INV(D1235,'Input Parameters'!$E$20,'Input Parameters'!$F$20)))</f>
        <v>4943.5886551932981</v>
      </c>
      <c r="F1235" s="10">
        <f t="shared" ca="1" si="149"/>
        <v>0.90915394920057224</v>
      </c>
      <c r="G1235" s="61">
        <f ca="1">_xlfn.NORM.INV(F1235,'Input Parameters'!$E$21,'Input Parameters'!$F$21)</f>
        <v>295.34752635612432</v>
      </c>
      <c r="H1235" s="54">
        <f ca="1">EXP(E1235*(1/'Input Parameters'!$E$22-1/G1235))</f>
        <v>1.1435153098449877</v>
      </c>
      <c r="I1235" s="10">
        <f t="shared" ca="1" si="150"/>
        <v>0.875129723314515</v>
      </c>
      <c r="J1235" s="29">
        <f ca="1">_xlfn.BETA.INV(I1235,'Input Parameters'!$L$24,'Input Parameters'!$M$24,'Input Parameters'!$J$24,'Input Parameters'!$K$24)</f>
        <v>0.77618213057455498</v>
      </c>
      <c r="K1235" s="156">
        <f ca="1">('Input Parameters'!$E$25/'Input Parameters'!$E$31)^$J1235</f>
        <v>3.8181870697425449E-3</v>
      </c>
      <c r="L1235" s="66">
        <f ca="1">$H1235*$C1235*'Input Parameters'!$E$23*K1235</f>
        <v>2.3641171566165204</v>
      </c>
      <c r="M1235" s="23">
        <f t="shared" ca="1" si="151"/>
        <v>0.6356497629595681</v>
      </c>
      <c r="N1235" s="15">
        <f ca="1">_xlfn.NORM.INV(M1235,'Input Parameters'!$E$26,'Input Parameters'!$F$26)</f>
        <v>4.1283948877570059E-2</v>
      </c>
      <c r="O1235" s="8">
        <f t="shared" ca="1" si="152"/>
        <v>0.78466789397051273</v>
      </c>
      <c r="P1235" s="29">
        <f ca="1">_xlfn.LOGNORM.INV(O1235,'Input Parameters'!$H$27,'Input Parameters'!$I$27)</f>
        <v>2.0174943091151651</v>
      </c>
      <c r="Q1235" s="10"/>
      <c r="R1235" s="15">
        <f>'Input Parameters'!$E$28</f>
        <v>12.7</v>
      </c>
      <c r="S1235" s="10">
        <f t="shared" ca="1" si="153"/>
        <v>0.10625710507009711</v>
      </c>
      <c r="T1235" s="25">
        <f ca="1">_xlfn.LOGNORM.INV(S1235,'Input Parameters'!$H$29,'Input Parameters'!$I$29)</f>
        <v>50.625887054841101</v>
      </c>
      <c r="U1235" s="10">
        <f t="shared" ca="1" si="154"/>
        <v>0.31672704096008408</v>
      </c>
      <c r="V1235" s="29">
        <f ca="1">IF('Input Parameters'!$D$30="Beta",_xlfn.BETA.INV(U1235,'Input Parameters'!$L$30,'Input Parameters'!$M$30,'Input Parameters'!$J$30,'Input Parameters'!$K$30),IF('Input Parameters'!$D$30="LogNorm",_xlfn.LOGNORM.INV(U1235,'Input Parameters'!$H$30,'Input Parameters'!$I$30)))</f>
        <v>0.82791467218834613</v>
      </c>
      <c r="W1235" s="2">
        <f ca="1">N1235+(P1235-N1235)*(1-ERF((T1235-R1235)/(2*SQRT(L1235*'Input Parameters'!$E$31))))</f>
        <v>0.20161635216407725</v>
      </c>
      <c r="X1235">
        <f t="shared" ca="1" si="155"/>
        <v>1</v>
      </c>
      <c r="Y1235" s="7"/>
    </row>
    <row r="1236" spans="1:25" ht="15" customHeight="1" x14ac:dyDescent="0.3">
      <c r="A1236" s="130">
        <v>1229</v>
      </c>
      <c r="B1236" s="10">
        <f t="shared" ca="1" si="147"/>
        <v>0.51934270901611934</v>
      </c>
      <c r="C1236" s="57">
        <f ca="1">_xlfn.NORM.INV(B1236,'Input Parameters'!$E$19,'Input Parameters'!$F$19)</f>
        <v>571.39858743688387</v>
      </c>
      <c r="D1236" s="10">
        <f t="shared" ca="1" si="148"/>
        <v>0.84770807874108067</v>
      </c>
      <c r="E1236" s="59">
        <f ca="1">IF(_xlfn.NORM.INV(D1236,'Input Parameters'!$E$20,'Input Parameters'!$F$20)&lt;3500,3500,IF(_xlfn.NORM.INV(D1236,'Input Parameters'!$E$20,'Input Parameters'!$F$20)&gt;5500,5500,_xlfn.NORM.INV(D1236,'Input Parameters'!$E$20,'Input Parameters'!$F$20)))</f>
        <v>5500</v>
      </c>
      <c r="F1236" s="10">
        <f t="shared" ca="1" si="149"/>
        <v>0.54806385912411104</v>
      </c>
      <c r="G1236" s="61">
        <f ca="1">_xlfn.NORM.INV(F1236,'Input Parameters'!$E$21,'Input Parameters'!$F$21)</f>
        <v>285.79926143766778</v>
      </c>
      <c r="H1236" s="54">
        <f ca="1">EXP(E1236*(1/'Input Parameters'!$E$22-1/G1236))</f>
        <v>0.62316409196571132</v>
      </c>
      <c r="I1236" s="10">
        <f t="shared" ca="1" si="150"/>
        <v>0.13647236079183434</v>
      </c>
      <c r="J1236" s="29">
        <f ca="1">_xlfn.BETA.INV(I1236,'Input Parameters'!$L$24,'Input Parameters'!$M$24,'Input Parameters'!$J$24,'Input Parameters'!$K$24)</f>
        <v>0.42699232413236771</v>
      </c>
      <c r="K1236" s="156">
        <f ca="1">('Input Parameters'!$E$25/'Input Parameters'!$E$31)^$J1236</f>
        <v>4.6744914216001403E-2</v>
      </c>
      <c r="L1236" s="66">
        <f ca="1">$H1236*$C1236*'Input Parameters'!$E$23*K1236</f>
        <v>16.644699157431578</v>
      </c>
      <c r="M1236" s="23">
        <f t="shared" ca="1" si="151"/>
        <v>0.84050873156195571</v>
      </c>
      <c r="N1236" s="15">
        <f ca="1">_xlfn.NORM.INV(M1236,'Input Parameters'!$E$26,'Input Parameters'!$F$26)</f>
        <v>5.4927569418376371E-2</v>
      </c>
      <c r="O1236" s="8">
        <f t="shared" ca="1" si="152"/>
        <v>0.52016583223913659</v>
      </c>
      <c r="P1236" s="29">
        <f ca="1">_xlfn.LOGNORM.INV(O1236,'Input Parameters'!$H$27,'Input Parameters'!$I$27)</f>
        <v>1.455842141587705</v>
      </c>
      <c r="Q1236" s="10"/>
      <c r="R1236" s="15">
        <f>'Input Parameters'!$E$28</f>
        <v>12.7</v>
      </c>
      <c r="S1236" s="10">
        <f t="shared" ca="1" si="153"/>
        <v>7.4814475031924732E-2</v>
      </c>
      <c r="T1236" s="25">
        <f ca="1">_xlfn.LOGNORM.INV(S1236,'Input Parameters'!$H$29,'Input Parameters'!$I$29)</f>
        <v>49.534227622097134</v>
      </c>
      <c r="U1236" s="10">
        <f t="shared" ca="1" si="154"/>
        <v>0.15282002481359314</v>
      </c>
      <c r="V1236" s="29">
        <f ca="1">IF('Input Parameters'!$D$30="Beta",_xlfn.BETA.INV(U1236,'Input Parameters'!$L$30,'Input Parameters'!$M$30,'Input Parameters'!$J$30,'Input Parameters'!$K$30),IF('Input Parameters'!$D$30="LogNorm",_xlfn.LOGNORM.INV(U1236,'Input Parameters'!$H$30,'Input Parameters'!$I$30)))</f>
        <v>0.6671327526861851</v>
      </c>
      <c r="W1236" s="2">
        <f ca="1">N1236+(P1236-N1236)*(1-ERF((T1236-R1236)/(2*SQRT(L1236*'Input Parameters'!$E$31))))</f>
        <v>0.78789708810624892</v>
      </c>
      <c r="X1236">
        <f t="shared" ca="1" si="155"/>
        <v>0</v>
      </c>
      <c r="Y1236" s="7"/>
    </row>
    <row r="1237" spans="1:25" ht="15" customHeight="1" x14ac:dyDescent="0.3">
      <c r="A1237" s="130">
        <v>1230</v>
      </c>
      <c r="B1237" s="10">
        <f t="shared" ca="1" si="147"/>
        <v>0.1206141713333454</v>
      </c>
      <c r="C1237" s="57">
        <f ca="1">_xlfn.NORM.INV(B1237,'Input Parameters'!$E$19,'Input Parameters'!$F$19)</f>
        <v>468.27258451782347</v>
      </c>
      <c r="D1237" s="10">
        <f t="shared" ca="1" si="148"/>
        <v>0.14493961743973194</v>
      </c>
      <c r="E1237" s="59">
        <f ca="1">IF(_xlfn.NORM.INV(D1237,'Input Parameters'!$E$20,'Input Parameters'!$F$20)&lt;3500,3500,IF(_xlfn.NORM.INV(D1237,'Input Parameters'!$E$20,'Input Parameters'!$F$20)&gt;5500,5500,_xlfn.NORM.INV(D1237,'Input Parameters'!$E$20,'Input Parameters'!$F$20)))</f>
        <v>4059.1293936070169</v>
      </c>
      <c r="F1237" s="10">
        <f t="shared" ca="1" si="149"/>
        <v>0.28098959280349423</v>
      </c>
      <c r="G1237" s="61">
        <f ca="1">_xlfn.NORM.INV(F1237,'Input Parameters'!$E$21,'Input Parameters'!$F$21)</f>
        <v>280.29195254905352</v>
      </c>
      <c r="H1237" s="54">
        <f ca="1">EXP(E1237*(1/'Input Parameters'!$E$22-1/G1237))</f>
        <v>0.53360107511813315</v>
      </c>
      <c r="I1237" s="10">
        <f t="shared" ca="1" si="150"/>
        <v>0.43313873373772971</v>
      </c>
      <c r="J1237" s="29">
        <f ca="1">_xlfn.BETA.INV(I1237,'Input Parameters'!$L$24,'Input Parameters'!$M$24,'Input Parameters'!$J$24,'Input Parameters'!$K$24)</f>
        <v>0.57983415948130201</v>
      </c>
      <c r="K1237" s="156">
        <f ca="1">('Input Parameters'!$E$25/'Input Parameters'!$E$31)^$J1237</f>
        <v>1.5615863092784409E-2</v>
      </c>
      <c r="L1237" s="66">
        <f ca="1">$H1237*$C1237*'Input Parameters'!$E$23*K1237</f>
        <v>3.9019474938975871</v>
      </c>
      <c r="M1237" s="23">
        <f t="shared" ca="1" si="151"/>
        <v>0.63056046498326557</v>
      </c>
      <c r="N1237" s="15">
        <f ca="1">_xlfn.NORM.INV(M1237,'Input Parameters'!$E$26,'Input Parameters'!$F$26)</f>
        <v>4.100010045092907E-2</v>
      </c>
      <c r="O1237" s="8">
        <f t="shared" ca="1" si="152"/>
        <v>0.87318401293959147</v>
      </c>
      <c r="P1237" s="29">
        <f ca="1">_xlfn.LOGNORM.INV(O1237,'Input Parameters'!$H$27,'Input Parameters'!$I$27)</f>
        <v>2.3590425577756955</v>
      </c>
      <c r="Q1237" s="10"/>
      <c r="R1237" s="15">
        <f>'Input Parameters'!$E$28</f>
        <v>12.7</v>
      </c>
      <c r="S1237" s="10">
        <f t="shared" ca="1" si="153"/>
        <v>0.67838070722262767</v>
      </c>
      <c r="T1237" s="25">
        <f ca="1">_xlfn.LOGNORM.INV(S1237,'Input Parameters'!$H$29,'Input Parameters'!$I$29)</f>
        <v>61.3401295830854</v>
      </c>
      <c r="U1237" s="10">
        <f t="shared" ca="1" si="154"/>
        <v>0.16873874621342655</v>
      </c>
      <c r="V1237" s="29">
        <f ca="1">IF('Input Parameters'!$D$30="Beta",_xlfn.BETA.INV(U1237,'Input Parameters'!$L$30,'Input Parameters'!$M$30,'Input Parameters'!$J$30,'Input Parameters'!$K$30),IF('Input Parameters'!$D$30="LogNorm",_xlfn.LOGNORM.INV(U1237,'Input Parameters'!$H$30,'Input Parameters'!$I$30)))</f>
        <v>0.68452210909185418</v>
      </c>
      <c r="W1237" s="2">
        <f ca="1">N1237+(P1237-N1237)*(1-ERF((T1237-R1237)/(2*SQRT(L1237*'Input Parameters'!$E$31))))</f>
        <v>0.23028055799778357</v>
      </c>
      <c r="X1237">
        <f t="shared" ca="1" si="155"/>
        <v>1</v>
      </c>
      <c r="Y1237" s="7"/>
    </row>
    <row r="1238" spans="1:25" ht="15" customHeight="1" x14ac:dyDescent="0.3">
      <c r="A1238" s="130">
        <v>1231</v>
      </c>
      <c r="B1238" s="10">
        <f t="shared" ca="1" si="147"/>
        <v>0.86711932086096677</v>
      </c>
      <c r="C1238" s="57">
        <f ca="1">_xlfn.NORM.INV(B1238,'Input Parameters'!$E$19,'Input Parameters'!$F$19)</f>
        <v>661.33808704254318</v>
      </c>
      <c r="D1238" s="10">
        <f t="shared" ca="1" si="148"/>
        <v>0.72273482941871037</v>
      </c>
      <c r="E1238" s="59">
        <f ca="1">IF(_xlfn.NORM.INV(D1238,'Input Parameters'!$E$20,'Input Parameters'!$F$20)&lt;3500,3500,IF(_xlfn.NORM.INV(D1238,'Input Parameters'!$E$20,'Input Parameters'!$F$20)&gt;5500,5500,_xlfn.NORM.INV(D1238,'Input Parameters'!$E$20,'Input Parameters'!$F$20)))</f>
        <v>5213.6896361247609</v>
      </c>
      <c r="F1238" s="10">
        <f t="shared" ca="1" si="149"/>
        <v>0.31504899955224053</v>
      </c>
      <c r="G1238" s="61">
        <f ca="1">_xlfn.NORM.INV(F1238,'Input Parameters'!$E$21,'Input Parameters'!$F$21)</f>
        <v>281.06471109265243</v>
      </c>
      <c r="H1238" s="54">
        <f ca="1">EXP(E1238*(1/'Input Parameters'!$E$22-1/G1238))</f>
        <v>0.46971870640897018</v>
      </c>
      <c r="I1238" s="10">
        <f t="shared" ca="1" si="150"/>
        <v>0.67473812425389779</v>
      </c>
      <c r="J1238" s="29">
        <f ca="1">_xlfn.BETA.INV(I1238,'Input Parameters'!$L$24,'Input Parameters'!$M$24,'Input Parameters'!$J$24,'Input Parameters'!$K$24)</f>
        <v>0.67813073802008539</v>
      </c>
      <c r="K1238" s="156">
        <f ca="1">('Input Parameters'!$E$25/'Input Parameters'!$E$31)^$J1238</f>
        <v>7.7148887444184839E-3</v>
      </c>
      <c r="L1238" s="66">
        <f ca="1">$H1238*$C1238*'Input Parameters'!$E$23*K1238</f>
        <v>2.3965751870414089</v>
      </c>
      <c r="M1238" s="23">
        <f t="shared" ca="1" si="151"/>
        <v>0.25908503971679986</v>
      </c>
      <c r="N1238" s="15">
        <f ca="1">_xlfn.NORM.INV(M1238,'Input Parameters'!$E$26,'Input Parameters'!$F$26)</f>
        <v>2.0430456384245552E-2</v>
      </c>
      <c r="O1238" s="8">
        <f t="shared" ca="1" si="152"/>
        <v>0.58891996327255181</v>
      </c>
      <c r="P1238" s="29">
        <f ca="1">_xlfn.LOGNORM.INV(O1238,'Input Parameters'!$H$27,'Input Parameters'!$I$27)</f>
        <v>1.572476149538343</v>
      </c>
      <c r="Q1238" s="10"/>
      <c r="R1238" s="15">
        <f>'Input Parameters'!$E$28</f>
        <v>12.7</v>
      </c>
      <c r="S1238" s="10">
        <f t="shared" ca="1" si="153"/>
        <v>0.92376007526667303</v>
      </c>
      <c r="T1238" s="25">
        <f ca="1">_xlfn.LOGNORM.INV(S1238,'Input Parameters'!$H$29,'Input Parameters'!$I$29)</f>
        <v>68.379674895866529</v>
      </c>
      <c r="U1238" s="10">
        <f t="shared" ca="1" si="154"/>
        <v>0.9036359645885309</v>
      </c>
      <c r="V1238" s="29">
        <f ca="1">IF('Input Parameters'!$D$30="Beta",_xlfn.BETA.INV(U1238,'Input Parameters'!$L$30,'Input Parameters'!$M$30,'Input Parameters'!$J$30,'Input Parameters'!$K$30),IF('Input Parameters'!$D$30="LogNorm",_xlfn.LOGNORM.INV(U1238,'Input Parameters'!$H$30,'Input Parameters'!$I$30)))</f>
        <v>1.6700643758046028</v>
      </c>
      <c r="W1238" s="2">
        <f ca="1">N1238+(P1238-N1238)*(1-ERF((T1238-R1238)/(2*SQRT(L1238*'Input Parameters'!$E$31))))</f>
        <v>3.7476874873299676E-2</v>
      </c>
      <c r="X1238">
        <f t="shared" ca="1" si="155"/>
        <v>1</v>
      </c>
      <c r="Y1238" s="7"/>
    </row>
    <row r="1239" spans="1:25" ht="15" customHeight="1" x14ac:dyDescent="0.3">
      <c r="A1239" s="130">
        <v>1232</v>
      </c>
      <c r="B1239" s="10">
        <f t="shared" ca="1" si="147"/>
        <v>0.47363021650020554</v>
      </c>
      <c r="C1239" s="57">
        <f ca="1">_xlfn.NORM.INV(B1239,'Input Parameters'!$E$19,'Input Parameters'!$F$19)</f>
        <v>561.71054037867384</v>
      </c>
      <c r="D1239" s="10">
        <f t="shared" ca="1" si="148"/>
        <v>0.96429412613986121</v>
      </c>
      <c r="E1239" s="59">
        <f ca="1">IF(_xlfn.NORM.INV(D1239,'Input Parameters'!$E$20,'Input Parameters'!$F$20)&lt;3500,3500,IF(_xlfn.NORM.INV(D1239,'Input Parameters'!$E$20,'Input Parameters'!$F$20)&gt;5500,5500,_xlfn.NORM.INV(D1239,'Input Parameters'!$E$20,'Input Parameters'!$F$20)))</f>
        <v>5500</v>
      </c>
      <c r="F1239" s="10">
        <f t="shared" ca="1" si="149"/>
        <v>0.51243971312987902</v>
      </c>
      <c r="G1239" s="61">
        <f ca="1">_xlfn.NORM.INV(F1239,'Input Parameters'!$E$21,'Input Parameters'!$F$21)</f>
        <v>285.09512818027832</v>
      </c>
      <c r="H1239" s="54">
        <f ca="1">EXP(E1239*(1/'Input Parameters'!$E$22-1/G1239))</f>
        <v>0.59423805298077048</v>
      </c>
      <c r="I1239" s="10">
        <f t="shared" ca="1" si="150"/>
        <v>0.25315150066813918</v>
      </c>
      <c r="J1239" s="29">
        <f ca="1">_xlfn.BETA.INV(I1239,'Input Parameters'!$L$24,'Input Parameters'!$M$24,'Input Parameters'!$J$24,'Input Parameters'!$K$24)</f>
        <v>0.49792520154880254</v>
      </c>
      <c r="K1239" s="156">
        <f ca="1">('Input Parameters'!$E$25/'Input Parameters'!$E$31)^$J1239</f>
        <v>2.8102683822394815E-2</v>
      </c>
      <c r="L1239" s="66">
        <f ca="1">$H1239*$C1239*'Input Parameters'!$E$23*K1239</f>
        <v>9.3803885901614912</v>
      </c>
      <c r="M1239" s="23">
        <f t="shared" ca="1" si="151"/>
        <v>0.36364067006163558</v>
      </c>
      <c r="N1239" s="15">
        <f ca="1">_xlfn.NORM.INV(M1239,'Input Parameters'!$E$26,'Input Parameters'!$F$26)</f>
        <v>2.6676371294258958E-2</v>
      </c>
      <c r="O1239" s="8">
        <f t="shared" ca="1" si="152"/>
        <v>0.46941601734936245</v>
      </c>
      <c r="P1239" s="29">
        <f ca="1">_xlfn.LOGNORM.INV(O1239,'Input Parameters'!$H$27,'Input Parameters'!$I$27)</f>
        <v>1.3761120913325617</v>
      </c>
      <c r="Q1239" s="10"/>
      <c r="R1239" s="15">
        <f>'Input Parameters'!$E$28</f>
        <v>12.7</v>
      </c>
      <c r="S1239" s="10">
        <f t="shared" ca="1" si="153"/>
        <v>0.49704920445300549</v>
      </c>
      <c r="T1239" s="25">
        <f ca="1">_xlfn.LOGNORM.INV(S1239,'Input Parameters'!$H$29,'Input Parameters'!$I$29)</f>
        <v>58.183488612350679</v>
      </c>
      <c r="U1239" s="10">
        <f t="shared" ca="1" si="154"/>
        <v>0.74731416766193781</v>
      </c>
      <c r="V1239" s="29">
        <f ca="1">IF('Input Parameters'!$D$30="Beta",_xlfn.BETA.INV(U1239,'Input Parameters'!$L$30,'Input Parameters'!$M$30,'Input Parameters'!$J$30,'Input Parameters'!$K$30),IF('Input Parameters'!$D$30="LogNorm",_xlfn.LOGNORM.INV(U1239,'Input Parameters'!$H$30,'Input Parameters'!$I$30)))</f>
        <v>1.2993515567882428</v>
      </c>
      <c r="W1239" s="2">
        <f ca="1">N1239+(P1239-N1239)*(1-ERF((T1239-R1239)/(2*SQRT(L1239*'Input Parameters'!$E$31))))</f>
        <v>0.42297150011151607</v>
      </c>
      <c r="X1239">
        <f t="shared" ca="1" si="155"/>
        <v>1</v>
      </c>
      <c r="Y1239" s="7"/>
    </row>
    <row r="1240" spans="1:25" ht="15" customHeight="1" x14ac:dyDescent="0.3">
      <c r="A1240" s="130">
        <v>1233</v>
      </c>
      <c r="B1240" s="10">
        <f t="shared" ca="1" si="147"/>
        <v>0.61667739464801463</v>
      </c>
      <c r="C1240" s="57">
        <f ca="1">_xlfn.NORM.INV(B1240,'Input Parameters'!$E$19,'Input Parameters'!$F$19)</f>
        <v>592.37672191404897</v>
      </c>
      <c r="D1240" s="10">
        <f t="shared" ca="1" si="148"/>
        <v>0.65720769337272156</v>
      </c>
      <c r="E1240" s="59">
        <f ca="1">IF(_xlfn.NORM.INV(D1240,'Input Parameters'!$E$20,'Input Parameters'!$F$20)&lt;3500,3500,IF(_xlfn.NORM.INV(D1240,'Input Parameters'!$E$20,'Input Parameters'!$F$20)&gt;5500,5500,_xlfn.NORM.INV(D1240,'Input Parameters'!$E$20,'Input Parameters'!$F$20)))</f>
        <v>5083.3980090640562</v>
      </c>
      <c r="F1240" s="10">
        <f t="shared" ca="1" si="149"/>
        <v>0.54492526712482248</v>
      </c>
      <c r="G1240" s="61">
        <f ca="1">_xlfn.NORM.INV(F1240,'Input Parameters'!$E$21,'Input Parameters'!$F$21)</f>
        <v>285.73700111376883</v>
      </c>
      <c r="H1240" s="54">
        <f ca="1">EXP(E1240*(1/'Input Parameters'!$E$22-1/G1240))</f>
        <v>0.6433944053127435</v>
      </c>
      <c r="I1240" s="10">
        <f t="shared" ca="1" si="150"/>
        <v>4.7216268982182896E-2</v>
      </c>
      <c r="J1240" s="29">
        <f ca="1">_xlfn.BETA.INV(I1240,'Input Parameters'!$L$24,'Input Parameters'!$M$24,'Input Parameters'!$J$24,'Input Parameters'!$K$24)</f>
        <v>0.33661535683748123</v>
      </c>
      <c r="K1240" s="156">
        <f ca="1">('Input Parameters'!$E$25/'Input Parameters'!$E$31)^$J1240</f>
        <v>8.9391799631435301E-2</v>
      </c>
      <c r="L1240" s="66">
        <f ca="1">$H1240*$C1240*'Input Parameters'!$E$23*K1240</f>
        <v>34.070063641504746</v>
      </c>
      <c r="M1240" s="23">
        <f t="shared" ca="1" si="151"/>
        <v>0.41014661442195621</v>
      </c>
      <c r="N1240" s="15">
        <f ca="1">_xlfn.NORM.INV(M1240,'Input Parameters'!$E$26,'Input Parameters'!$F$26)</f>
        <v>2.9229475222222988E-2</v>
      </c>
      <c r="O1240" s="8">
        <f t="shared" ca="1" si="152"/>
        <v>0.39143314628174009</v>
      </c>
      <c r="P1240" s="29">
        <f ca="1">_xlfn.LOGNORM.INV(O1240,'Input Parameters'!$H$27,'Input Parameters'!$I$27)</f>
        <v>1.2602243536813009</v>
      </c>
      <c r="Q1240" s="10"/>
      <c r="R1240" s="15">
        <f>'Input Parameters'!$E$28</f>
        <v>12.7</v>
      </c>
      <c r="S1240" s="10">
        <f t="shared" ca="1" si="153"/>
        <v>0.20184405495365443</v>
      </c>
      <c r="T1240" s="25">
        <f ca="1">_xlfn.LOGNORM.INV(S1240,'Input Parameters'!$H$29,'Input Parameters'!$I$29)</f>
        <v>53.020466141137412</v>
      </c>
      <c r="U1240" s="10">
        <f t="shared" ca="1" si="154"/>
        <v>0.65804560695711167</v>
      </c>
      <c r="V1240" s="29">
        <f ca="1">IF('Input Parameters'!$D$30="Beta",_xlfn.BETA.INV(U1240,'Input Parameters'!$L$30,'Input Parameters'!$M$30,'Input Parameters'!$J$30,'Input Parameters'!$K$30),IF('Input Parameters'!$D$30="LogNorm",_xlfn.LOGNORM.INV(U1240,'Input Parameters'!$H$30,'Input Parameters'!$I$30)))</f>
        <v>1.1732277839467045</v>
      </c>
      <c r="W1240" s="2">
        <f ca="1">N1240+(P1240-N1240)*(1-ERF((T1240-R1240)/(2*SQRT(L1240*'Input Parameters'!$E$31))))</f>
        <v>0.79888191553905763</v>
      </c>
      <c r="X1240">
        <f t="shared" ca="1" si="155"/>
        <v>1</v>
      </c>
      <c r="Y1240" s="7"/>
    </row>
    <row r="1241" spans="1:25" ht="15" customHeight="1" x14ac:dyDescent="0.3">
      <c r="A1241" s="130">
        <v>1234</v>
      </c>
      <c r="B1241" s="10">
        <f t="shared" ca="1" si="147"/>
        <v>0.93661363628119099</v>
      </c>
      <c r="C1241" s="57">
        <f ca="1">_xlfn.NORM.INV(B1241,'Input Parameters'!$E$19,'Input Parameters'!$F$19)</f>
        <v>696.32751882415459</v>
      </c>
      <c r="D1241" s="10">
        <f t="shared" ca="1" si="148"/>
        <v>0.7961702069748775</v>
      </c>
      <c r="E1241" s="59">
        <f ca="1">IF(_xlfn.NORM.INV(D1241,'Input Parameters'!$E$20,'Input Parameters'!$F$20)&lt;3500,3500,IF(_xlfn.NORM.INV(D1241,'Input Parameters'!$E$20,'Input Parameters'!$F$20)&gt;5500,5500,_xlfn.NORM.INV(D1241,'Input Parameters'!$E$20,'Input Parameters'!$F$20)))</f>
        <v>5379.6134899978661</v>
      </c>
      <c r="F1241" s="10">
        <f t="shared" ca="1" si="149"/>
        <v>0.91314341487395001</v>
      </c>
      <c r="G1241" s="61">
        <f ca="1">_xlfn.NORM.INV(F1241,'Input Parameters'!$E$21,'Input Parameters'!$F$21)</f>
        <v>295.5425006641612</v>
      </c>
      <c r="H1241" s="54">
        <f ca="1">EXP(E1241*(1/'Input Parameters'!$E$22-1/G1241))</f>
        <v>1.1711097482110315</v>
      </c>
      <c r="I1241" s="10">
        <f t="shared" ca="1" si="150"/>
        <v>0.16546633604820515</v>
      </c>
      <c r="J1241" s="29">
        <f ca="1">_xlfn.BETA.INV(I1241,'Input Parameters'!$L$24,'Input Parameters'!$M$24,'Input Parameters'!$J$24,'Input Parameters'!$K$24)</f>
        <v>0.44720844884675237</v>
      </c>
      <c r="K1241" s="156">
        <f ca="1">('Input Parameters'!$E$25/'Input Parameters'!$E$31)^$J1241</f>
        <v>4.0434530186981198E-2</v>
      </c>
      <c r="L1241" s="66">
        <f ca="1">$H1241*$C1241*'Input Parameters'!$E$23*K1241</f>
        <v>32.973386724667641</v>
      </c>
      <c r="M1241" s="23">
        <f t="shared" ca="1" si="151"/>
        <v>0.78751010566487534</v>
      </c>
      <c r="N1241" s="15">
        <f ca="1">_xlfn.NORM.INV(M1241,'Input Parameters'!$E$26,'Input Parameters'!$F$26)</f>
        <v>5.075404504755622E-2</v>
      </c>
      <c r="O1241" s="8">
        <f t="shared" ca="1" si="152"/>
        <v>0.20109654203440708</v>
      </c>
      <c r="P1241" s="29">
        <f ca="1">_xlfn.LOGNORM.INV(O1241,'Input Parameters'!$H$27,'Input Parameters'!$I$27)</f>
        <v>0.98274993254779552</v>
      </c>
      <c r="Q1241" s="10"/>
      <c r="R1241" s="15">
        <f>'Input Parameters'!$E$28</f>
        <v>12.7</v>
      </c>
      <c r="S1241" s="10">
        <f t="shared" ca="1" si="153"/>
        <v>0.58003638231160948</v>
      </c>
      <c r="T1241" s="25">
        <f ca="1">_xlfn.LOGNORM.INV(S1241,'Input Parameters'!$H$29,'Input Parameters'!$I$29)</f>
        <v>59.567477278240212</v>
      </c>
      <c r="U1241" s="10">
        <f t="shared" ca="1" si="154"/>
        <v>6.2634756593521135E-2</v>
      </c>
      <c r="V1241" s="29">
        <f ca="1">IF('Input Parameters'!$D$30="Beta",_xlfn.BETA.INV(U1241,'Input Parameters'!$L$30,'Input Parameters'!$M$30,'Input Parameters'!$J$30,'Input Parameters'!$K$30),IF('Input Parameters'!$D$30="LogNorm",_xlfn.LOGNORM.INV(U1241,'Input Parameters'!$H$30,'Input Parameters'!$I$30)))</f>
        <v>0.54589135948329515</v>
      </c>
      <c r="W1241" s="2">
        <f ca="1">N1241+(P1241-N1241)*(1-ERF((T1241-R1241)/(2*SQRT(L1241*'Input Parameters'!$E$31))))</f>
        <v>0.57626049113987243</v>
      </c>
      <c r="X1241">
        <f t="shared" ca="1" si="155"/>
        <v>0</v>
      </c>
      <c r="Y1241" s="7"/>
    </row>
    <row r="1242" spans="1:25" ht="15" customHeight="1" x14ac:dyDescent="0.3">
      <c r="A1242" s="130">
        <v>1235</v>
      </c>
      <c r="B1242" s="10">
        <f t="shared" ca="1" si="147"/>
        <v>0.99251314283428327</v>
      </c>
      <c r="C1242" s="57">
        <f ca="1">_xlfn.NORM.INV(B1242,'Input Parameters'!$E$19,'Input Parameters'!$F$19)</f>
        <v>772.88969849862178</v>
      </c>
      <c r="D1242" s="10">
        <f t="shared" ca="1" si="148"/>
        <v>0.36922235867491038</v>
      </c>
      <c r="E1242" s="59">
        <f ca="1">IF(_xlfn.NORM.INV(D1242,'Input Parameters'!$E$20,'Input Parameters'!$F$20)&lt;3500,3500,IF(_xlfn.NORM.INV(D1242,'Input Parameters'!$E$20,'Input Parameters'!$F$20)&gt;5500,5500,_xlfn.NORM.INV(D1242,'Input Parameters'!$E$20,'Input Parameters'!$F$20)))</f>
        <v>4566.2604432880662</v>
      </c>
      <c r="F1242" s="10">
        <f t="shared" ca="1" si="149"/>
        <v>0.75464672936115562</v>
      </c>
      <c r="G1242" s="61">
        <f ca="1">_xlfn.NORM.INV(F1242,'Input Parameters'!$E$21,'Input Parameters'!$F$21)</f>
        <v>290.26699801928953</v>
      </c>
      <c r="H1242" s="54">
        <f ca="1">EXP(E1242*(1/'Input Parameters'!$E$22-1/G1242))</f>
        <v>0.86352230601489044</v>
      </c>
      <c r="I1242" s="10">
        <f t="shared" ca="1" si="150"/>
        <v>0.36018768481532693</v>
      </c>
      <c r="J1242" s="29">
        <f ca="1">_xlfn.BETA.INV(I1242,'Input Parameters'!$L$24,'Input Parameters'!$M$24,'Input Parameters'!$J$24,'Input Parameters'!$K$24)</f>
        <v>0.54869117971053938</v>
      </c>
      <c r="K1242" s="156">
        <f ca="1">('Input Parameters'!$E$25/'Input Parameters'!$E$31)^$J1242</f>
        <v>1.9524945691759322E-2</v>
      </c>
      <c r="L1242" s="66">
        <f ca="1">$H1242*$C1242*'Input Parameters'!$E$23*K1242</f>
        <v>13.031095089124037</v>
      </c>
      <c r="M1242" s="23">
        <f t="shared" ca="1" si="151"/>
        <v>0.15333705040435786</v>
      </c>
      <c r="N1242" s="15">
        <f ca="1">_xlfn.NORM.INV(M1242,'Input Parameters'!$E$26,'Input Parameters'!$F$26)</f>
        <v>1.2533260792026026E-2</v>
      </c>
      <c r="O1242" s="8">
        <f t="shared" ca="1" si="152"/>
        <v>0.93665120090433851</v>
      </c>
      <c r="P1242" s="29">
        <f ca="1">_xlfn.LOGNORM.INV(O1242,'Input Parameters'!$H$27,'Input Parameters'!$I$27)</f>
        <v>2.7979479075617602</v>
      </c>
      <c r="Q1242" s="10"/>
      <c r="R1242" s="15">
        <f>'Input Parameters'!$E$28</f>
        <v>12.7</v>
      </c>
      <c r="S1242" s="10">
        <f t="shared" ca="1" si="153"/>
        <v>0.7522127575188079</v>
      </c>
      <c r="T1242" s="25">
        <f ca="1">_xlfn.LOGNORM.INV(S1242,'Input Parameters'!$H$29,'Input Parameters'!$I$29)</f>
        <v>62.862062651452028</v>
      </c>
      <c r="U1242" s="10">
        <f t="shared" ca="1" si="154"/>
        <v>3.9146548674578785E-2</v>
      </c>
      <c r="V1242" s="29">
        <f ca="1">IF('Input Parameters'!$D$30="Beta",_xlfn.BETA.INV(U1242,'Input Parameters'!$L$30,'Input Parameters'!$M$30,'Input Parameters'!$J$30,'Input Parameters'!$K$30),IF('Input Parameters'!$D$30="LogNorm",_xlfn.LOGNORM.INV(U1242,'Input Parameters'!$H$30,'Input Parameters'!$I$30)))</f>
        <v>0.4990202674959715</v>
      </c>
      <c r="W1242" s="2">
        <f ca="1">N1242+(P1242-N1242)*(1-ERF((T1242-R1242)/(2*SQRT(L1242*'Input Parameters'!$E$31))))</f>
        <v>0.92005464118353575</v>
      </c>
      <c r="X1242">
        <f t="shared" ca="1" si="155"/>
        <v>0</v>
      </c>
      <c r="Y1242" s="7"/>
    </row>
    <row r="1243" spans="1:25" ht="15" customHeight="1" x14ac:dyDescent="0.3">
      <c r="A1243" s="130">
        <v>1236</v>
      </c>
      <c r="B1243" s="10">
        <f t="shared" ca="1" si="147"/>
        <v>0.46246756158431723</v>
      </c>
      <c r="C1243" s="57">
        <f ca="1">_xlfn.NORM.INV(B1243,'Input Parameters'!$E$19,'Input Parameters'!$F$19)</f>
        <v>559.33848716791988</v>
      </c>
      <c r="D1243" s="10">
        <f t="shared" ca="1" si="148"/>
        <v>0.13195144539262882</v>
      </c>
      <c r="E1243" s="59">
        <f ca="1">IF(_xlfn.NORM.INV(D1243,'Input Parameters'!$E$20,'Input Parameters'!$F$20)&lt;3500,3500,IF(_xlfn.NORM.INV(D1243,'Input Parameters'!$E$20,'Input Parameters'!$F$20)&gt;5500,5500,_xlfn.NORM.INV(D1243,'Input Parameters'!$E$20,'Input Parameters'!$F$20)))</f>
        <v>4017.950289688788</v>
      </c>
      <c r="F1243" s="10">
        <f t="shared" ca="1" si="149"/>
        <v>0.15305829347286226</v>
      </c>
      <c r="G1243" s="61">
        <f ca="1">_xlfn.NORM.INV(F1243,'Input Parameters'!$E$21,'Input Parameters'!$F$21)</f>
        <v>276.80603987024415</v>
      </c>
      <c r="H1243" s="54">
        <f ca="1">EXP(E1243*(1/'Input Parameters'!$E$22-1/G1243))</f>
        <v>0.44831520423569515</v>
      </c>
      <c r="I1243" s="10">
        <f t="shared" ca="1" si="150"/>
        <v>0.17315634078320818</v>
      </c>
      <c r="J1243" s="29">
        <f ca="1">_xlfn.BETA.INV(I1243,'Input Parameters'!$L$24,'Input Parameters'!$M$24,'Input Parameters'!$J$24,'Input Parameters'!$K$24)</f>
        <v>0.45220022352226052</v>
      </c>
      <c r="K1243" s="156">
        <f ca="1">('Input Parameters'!$E$25/'Input Parameters'!$E$31)^$J1243</f>
        <v>3.9012238072506825E-2</v>
      </c>
      <c r="L1243" s="66">
        <f ca="1">$H1243*$C1243*'Input Parameters'!$E$23*K1243</f>
        <v>9.7827067947780559</v>
      </c>
      <c r="M1243" s="23">
        <f t="shared" ca="1" si="151"/>
        <v>0.57179018621225641</v>
      </c>
      <c r="N1243" s="15">
        <f ca="1">_xlfn.NORM.INV(M1243,'Input Parameters'!$E$26,'Input Parameters'!$F$26)</f>
        <v>3.7799607406548731E-2</v>
      </c>
      <c r="O1243" s="8">
        <f t="shared" ca="1" si="152"/>
        <v>0.52695476215232095</v>
      </c>
      <c r="P1243" s="29">
        <f ca="1">_xlfn.LOGNORM.INV(O1243,'Input Parameters'!$H$27,'Input Parameters'!$I$27)</f>
        <v>1.4668634630431749</v>
      </c>
      <c r="Q1243" s="10"/>
      <c r="R1243" s="15">
        <f>'Input Parameters'!$E$28</f>
        <v>12.7</v>
      </c>
      <c r="S1243" s="10">
        <f t="shared" ca="1" si="153"/>
        <v>0.41613767425064641</v>
      </c>
      <c r="T1243" s="25">
        <f ca="1">_xlfn.LOGNORM.INV(S1243,'Input Parameters'!$H$29,'Input Parameters'!$I$29)</f>
        <v>56.863539245653797</v>
      </c>
      <c r="U1243" s="10">
        <f t="shared" ca="1" si="154"/>
        <v>0.16292520973088098</v>
      </c>
      <c r="V1243" s="29">
        <f ca="1">IF('Input Parameters'!$D$30="Beta",_xlfn.BETA.INV(U1243,'Input Parameters'!$L$30,'Input Parameters'!$M$30,'Input Parameters'!$J$30,'Input Parameters'!$K$30),IF('Input Parameters'!$D$30="LogNorm",_xlfn.LOGNORM.INV(U1243,'Input Parameters'!$H$30,'Input Parameters'!$I$30)))</f>
        <v>0.67824928358813696</v>
      </c>
      <c r="W1243" s="2">
        <f ca="1">N1243+(P1243-N1243)*(1-ERF((T1243-R1243)/(2*SQRT(L1243*'Input Parameters'!$E$31))))</f>
        <v>0.49234046511547086</v>
      </c>
      <c r="X1243">
        <f t="shared" ca="1" si="155"/>
        <v>1</v>
      </c>
      <c r="Y1243" s="7"/>
    </row>
    <row r="1244" spans="1:25" ht="15" customHeight="1" x14ac:dyDescent="0.3">
      <c r="A1244" s="130">
        <v>1237</v>
      </c>
      <c r="B1244" s="10">
        <f t="shared" ca="1" si="147"/>
        <v>0.44520140862568558</v>
      </c>
      <c r="C1244" s="57">
        <f ca="1">_xlfn.NORM.INV(B1244,'Input Parameters'!$E$19,'Input Parameters'!$F$19)</f>
        <v>555.65636325238904</v>
      </c>
      <c r="D1244" s="10">
        <f t="shared" ca="1" si="148"/>
        <v>0.42310996934830714</v>
      </c>
      <c r="E1244" s="59">
        <f ca="1">IF(_xlfn.NORM.INV(D1244,'Input Parameters'!$E$20,'Input Parameters'!$F$20)&lt;3500,3500,IF(_xlfn.NORM.INV(D1244,'Input Parameters'!$E$20,'Input Parameters'!$F$20)&gt;5500,5500,_xlfn.NORM.INV(D1244,'Input Parameters'!$E$20,'Input Parameters'!$F$20)))</f>
        <v>4664.2393859247768</v>
      </c>
      <c r="F1244" s="10">
        <f t="shared" ca="1" si="149"/>
        <v>0.18081417668334654</v>
      </c>
      <c r="G1244" s="61">
        <f ca="1">_xlfn.NORM.INV(F1244,'Input Parameters'!$E$21,'Input Parameters'!$F$21)</f>
        <v>277.67958394560736</v>
      </c>
      <c r="H1244" s="54">
        <f ca="1">EXP(E1244*(1/'Input Parameters'!$E$22-1/G1244))</f>
        <v>0.41549121490454821</v>
      </c>
      <c r="I1244" s="10">
        <f t="shared" ca="1" si="150"/>
        <v>0.80912899098837021</v>
      </c>
      <c r="J1244" s="29">
        <f ca="1">_xlfn.BETA.INV(I1244,'Input Parameters'!$L$24,'Input Parameters'!$M$24,'Input Parameters'!$J$24,'Input Parameters'!$K$24)</f>
        <v>0.73933768186778503</v>
      </c>
      <c r="K1244" s="156">
        <f ca="1">('Input Parameters'!$E$25/'Input Parameters'!$E$31)^$J1244</f>
        <v>4.9732877083707543E-3</v>
      </c>
      <c r="L1244" s="66">
        <f ca="1">$H1244*$C1244*'Input Parameters'!$E$23*K1244</f>
        <v>1.1481846114037262</v>
      </c>
      <c r="M1244" s="23">
        <f t="shared" ca="1" si="151"/>
        <v>0.9151493222418331</v>
      </c>
      <c r="N1244" s="15">
        <f ca="1">_xlfn.NORM.INV(M1244,'Input Parameters'!$E$26,'Input Parameters'!$F$26)</f>
        <v>6.2836444877596542E-2</v>
      </c>
      <c r="O1244" s="8">
        <f t="shared" ca="1" si="152"/>
        <v>0.58565985996679637</v>
      </c>
      <c r="P1244" s="29">
        <f ca="1">_xlfn.LOGNORM.INV(O1244,'Input Parameters'!$H$27,'Input Parameters'!$I$27)</f>
        <v>1.5666618981336655</v>
      </c>
      <c r="Q1244" s="10"/>
      <c r="R1244" s="15">
        <f>'Input Parameters'!$E$28</f>
        <v>12.7</v>
      </c>
      <c r="S1244" s="10">
        <f t="shared" ca="1" si="153"/>
        <v>4.8202957166974314E-2</v>
      </c>
      <c r="T1244" s="25">
        <f ca="1">_xlfn.LOGNORM.INV(S1244,'Input Parameters'!$H$29,'Input Parameters'!$I$29)</f>
        <v>48.316545409619124</v>
      </c>
      <c r="U1244" s="10">
        <f t="shared" ca="1" si="154"/>
        <v>0.68070337313597029</v>
      </c>
      <c r="V1244" s="29">
        <f ca="1">IF('Input Parameters'!$D$30="Beta",_xlfn.BETA.INV(U1244,'Input Parameters'!$L$30,'Input Parameters'!$M$30,'Input Parameters'!$J$30,'Input Parameters'!$K$30),IF('Input Parameters'!$D$30="LogNorm",_xlfn.LOGNORM.INV(U1244,'Input Parameters'!$H$30,'Input Parameters'!$I$30)))</f>
        <v>1.2025180911978464</v>
      </c>
      <c r="W1244" s="2">
        <f ca="1">N1244+(P1244-N1244)*(1-ERF((T1244-R1244)/(2*SQRT(L1244*'Input Parameters'!$E$31))))</f>
        <v>9.1042500899073245E-2</v>
      </c>
      <c r="X1244">
        <f t="shared" ca="1" si="155"/>
        <v>1</v>
      </c>
      <c r="Y1244" s="7"/>
    </row>
    <row r="1245" spans="1:25" ht="15" customHeight="1" x14ac:dyDescent="0.3">
      <c r="A1245" s="130">
        <v>1238</v>
      </c>
      <c r="B1245" s="10">
        <f t="shared" ca="1" si="147"/>
        <v>0.89969108261373454</v>
      </c>
      <c r="C1245" s="57">
        <f ca="1">_xlfn.NORM.INV(B1245,'Input Parameters'!$E$19,'Input Parameters'!$F$19)</f>
        <v>675.44253531068682</v>
      </c>
      <c r="D1245" s="10">
        <f t="shared" ca="1" si="148"/>
        <v>0.15553492996476015</v>
      </c>
      <c r="E1245" s="59">
        <f ca="1">IF(_xlfn.NORM.INV(D1245,'Input Parameters'!$E$20,'Input Parameters'!$F$20)&lt;3500,3500,IF(_xlfn.NORM.INV(D1245,'Input Parameters'!$E$20,'Input Parameters'!$F$20)&gt;5500,5500,_xlfn.NORM.INV(D1245,'Input Parameters'!$E$20,'Input Parameters'!$F$20)))</f>
        <v>4090.9142138019311</v>
      </c>
      <c r="F1245" s="10">
        <f t="shared" ca="1" si="149"/>
        <v>0.28488099172626691</v>
      </c>
      <c r="G1245" s="61">
        <f ca="1">_xlfn.NORM.INV(F1245,'Input Parameters'!$E$21,'Input Parameters'!$F$21)</f>
        <v>280.3823597098085</v>
      </c>
      <c r="H1245" s="54">
        <f ca="1">EXP(E1245*(1/'Input Parameters'!$E$22-1/G1245))</f>
        <v>0.53348782908648917</v>
      </c>
      <c r="I1245" s="10">
        <f t="shared" ca="1" si="150"/>
        <v>0.77590243156228389</v>
      </c>
      <c r="J1245" s="29">
        <f ca="1">_xlfn.BETA.INV(I1245,'Input Parameters'!$L$24,'Input Parameters'!$M$24,'Input Parameters'!$J$24,'Input Parameters'!$K$24)</f>
        <v>0.72302155139869506</v>
      </c>
      <c r="K1245" s="156">
        <f ca="1">('Input Parameters'!$E$25/'Input Parameters'!$E$31)^$J1245</f>
        <v>5.5908183554518433E-3</v>
      </c>
      <c r="L1245" s="66">
        <f ca="1">$H1245*$C1245*'Input Parameters'!$E$23*K1245</f>
        <v>2.0145975650686618</v>
      </c>
      <c r="M1245" s="23">
        <f t="shared" ca="1" si="151"/>
        <v>0.35902223626687302</v>
      </c>
      <c r="N1245" s="15">
        <f ca="1">_xlfn.NORM.INV(M1245,'Input Parameters'!$E$26,'Input Parameters'!$F$26)</f>
        <v>2.6417455651129032E-2</v>
      </c>
      <c r="O1245" s="8">
        <f t="shared" ca="1" si="152"/>
        <v>0.76522816965468132</v>
      </c>
      <c r="P1245" s="29">
        <f ca="1">_xlfn.LOGNORM.INV(O1245,'Input Parameters'!$H$27,'Input Parameters'!$I$27)</f>
        <v>1.9604481879583771</v>
      </c>
      <c r="Q1245" s="10"/>
      <c r="R1245" s="15">
        <f>'Input Parameters'!$E$28</f>
        <v>12.7</v>
      </c>
      <c r="S1245" s="10">
        <f t="shared" ca="1" si="153"/>
        <v>0.21942906273501983</v>
      </c>
      <c r="T1245" s="25">
        <f ca="1">_xlfn.LOGNORM.INV(S1245,'Input Parameters'!$H$29,'Input Parameters'!$I$29)</f>
        <v>53.384410556430588</v>
      </c>
      <c r="U1245" s="10">
        <f t="shared" ca="1" si="154"/>
        <v>0.93834629457086716</v>
      </c>
      <c r="V1245" s="29">
        <f ca="1">IF('Input Parameters'!$D$30="Beta",_xlfn.BETA.INV(U1245,'Input Parameters'!$L$30,'Input Parameters'!$M$30,'Input Parameters'!$J$30,'Input Parameters'!$K$30),IF('Input Parameters'!$D$30="LogNorm",_xlfn.LOGNORM.INV(U1245,'Input Parameters'!$H$30,'Input Parameters'!$I$30)))</f>
        <v>1.8347508024102985</v>
      </c>
      <c r="W1245" s="2">
        <f ca="1">N1245+(P1245-N1245)*(1-ERF((T1245-R1245)/(2*SQRT(L1245*'Input Parameters'!$E$31))))</f>
        <v>0.10896006783783996</v>
      </c>
      <c r="X1245">
        <f t="shared" ca="1" si="155"/>
        <v>1</v>
      </c>
      <c r="Y1245" s="7"/>
    </row>
    <row r="1246" spans="1:25" ht="15" customHeight="1" x14ac:dyDescent="0.3">
      <c r="A1246" s="130">
        <v>1239</v>
      </c>
      <c r="B1246" s="10">
        <f t="shared" ca="1" si="147"/>
        <v>0.10019863649088534</v>
      </c>
      <c r="C1246" s="57">
        <f ca="1">_xlfn.NORM.INV(B1246,'Input Parameters'!$E$19,'Input Parameters'!$F$19)</f>
        <v>459.10446413567252</v>
      </c>
      <c r="D1246" s="10">
        <f t="shared" ca="1" si="148"/>
        <v>0.42335729615542195</v>
      </c>
      <c r="E1246" s="59">
        <f ca="1">IF(_xlfn.NORM.INV(D1246,'Input Parameters'!$E$20,'Input Parameters'!$F$20)&lt;3500,3500,IF(_xlfn.NORM.INV(D1246,'Input Parameters'!$E$20,'Input Parameters'!$F$20)&gt;5500,5500,_xlfn.NORM.INV(D1246,'Input Parameters'!$E$20,'Input Parameters'!$F$20)))</f>
        <v>4664.681567257554</v>
      </c>
      <c r="F1246" s="10">
        <f t="shared" ca="1" si="149"/>
        <v>0.38390072653721241</v>
      </c>
      <c r="G1246" s="61">
        <f ca="1">_xlfn.NORM.INV(F1246,'Input Parameters'!$E$21,'Input Parameters'!$F$21)</f>
        <v>282.52932001890133</v>
      </c>
      <c r="H1246" s="54">
        <f ca="1">EXP(E1246*(1/'Input Parameters'!$E$22-1/G1246))</f>
        <v>0.55431694337623416</v>
      </c>
      <c r="I1246" s="10">
        <f t="shared" ca="1" si="150"/>
        <v>0.36237810447401075</v>
      </c>
      <c r="J1246" s="29">
        <f ca="1">_xlfn.BETA.INV(I1246,'Input Parameters'!$L$24,'Input Parameters'!$M$24,'Input Parameters'!$J$24,'Input Parameters'!$K$24)</f>
        <v>0.5496561490548274</v>
      </c>
      <c r="K1246" s="156">
        <f ca="1">('Input Parameters'!$E$25/'Input Parameters'!$E$31)^$J1246</f>
        <v>1.9390255781954285E-2</v>
      </c>
      <c r="L1246" s="66">
        <f ca="1">$H1246*$C1246*'Input Parameters'!$E$23*K1246</f>
        <v>4.9346142350106481</v>
      </c>
      <c r="M1246" s="23">
        <f t="shared" ca="1" si="151"/>
        <v>6.768442047185308E-2</v>
      </c>
      <c r="N1246" s="15">
        <f ca="1">_xlfn.NORM.INV(M1246,'Input Parameters'!$E$26,'Input Parameters'!$F$26)</f>
        <v>2.6415158594983584E-3</v>
      </c>
      <c r="O1246" s="8">
        <f t="shared" ca="1" si="152"/>
        <v>0.48279279804886788</v>
      </c>
      <c r="P1246" s="29">
        <f ca="1">_xlfn.LOGNORM.INV(O1246,'Input Parameters'!$H$27,'Input Parameters'!$I$27)</f>
        <v>1.3967161579853364</v>
      </c>
      <c r="Q1246" s="10"/>
      <c r="R1246" s="15">
        <f>'Input Parameters'!$E$28</f>
        <v>12.7</v>
      </c>
      <c r="S1246" s="10">
        <f t="shared" ca="1" si="153"/>
        <v>0.26307576725198223</v>
      </c>
      <c r="T1246" s="25">
        <f ca="1">_xlfn.LOGNORM.INV(S1246,'Input Parameters'!$H$29,'Input Parameters'!$I$29)</f>
        <v>54.231557573270585</v>
      </c>
      <c r="U1246" s="10">
        <f t="shared" ca="1" si="154"/>
        <v>0.89453776495771331</v>
      </c>
      <c r="V1246" s="29">
        <f ca="1">IF('Input Parameters'!$D$30="Beta",_xlfn.BETA.INV(U1246,'Input Parameters'!$L$30,'Input Parameters'!$M$30,'Input Parameters'!$J$30,'Input Parameters'!$K$30),IF('Input Parameters'!$D$30="LogNorm",_xlfn.LOGNORM.INV(U1246,'Input Parameters'!$H$30,'Input Parameters'!$I$30)))</f>
        <v>1.6364741973862988</v>
      </c>
      <c r="W1246" s="2">
        <f ca="1">N1246+(P1246-N1246)*(1-ERF((T1246-R1246)/(2*SQRT(L1246*'Input Parameters'!$E$31))))</f>
        <v>0.26216651944848052</v>
      </c>
      <c r="X1246">
        <f t="shared" ca="1" si="155"/>
        <v>1</v>
      </c>
      <c r="Y1246" s="7"/>
    </row>
    <row r="1247" spans="1:25" ht="15" customHeight="1" x14ac:dyDescent="0.3">
      <c r="A1247" s="130">
        <v>1240</v>
      </c>
      <c r="B1247" s="10">
        <f t="shared" ca="1" si="147"/>
        <v>0.74961626590701147</v>
      </c>
      <c r="C1247" s="57">
        <f ca="1">_xlfn.NORM.INV(B1247,'Input Parameters'!$E$19,'Input Parameters'!$F$19)</f>
        <v>624.19238662807925</v>
      </c>
      <c r="D1247" s="10">
        <f t="shared" ca="1" si="148"/>
        <v>0.98636183182233172</v>
      </c>
      <c r="E1247" s="59">
        <f ca="1">IF(_xlfn.NORM.INV(D1247,'Input Parameters'!$E$20,'Input Parameters'!$F$20)&lt;3500,3500,IF(_xlfn.NORM.INV(D1247,'Input Parameters'!$E$20,'Input Parameters'!$F$20)&gt;5500,5500,_xlfn.NORM.INV(D1247,'Input Parameters'!$E$20,'Input Parameters'!$F$20)))</f>
        <v>5500</v>
      </c>
      <c r="F1247" s="10">
        <f t="shared" ca="1" si="149"/>
        <v>8.3084360604024354E-3</v>
      </c>
      <c r="G1247" s="61">
        <f ca="1">_xlfn.NORM.INV(F1247,'Input Parameters'!$E$21,'Input Parameters'!$F$21)</f>
        <v>266.02469423788358</v>
      </c>
      <c r="H1247" s="54">
        <f ca="1">EXP(E1247*(1/'Input Parameters'!$E$22-1/G1247))</f>
        <v>0.14905479054227683</v>
      </c>
      <c r="I1247" s="10">
        <f t="shared" ca="1" si="150"/>
        <v>0.76233906404698681</v>
      </c>
      <c r="J1247" s="29">
        <f ca="1">_xlfn.BETA.INV(I1247,'Input Parameters'!$L$24,'Input Parameters'!$M$24,'Input Parameters'!$J$24,'Input Parameters'!$K$24)</f>
        <v>0.71664619589663581</v>
      </c>
      <c r="K1247" s="156">
        <f ca="1">('Input Parameters'!$E$25/'Input Parameters'!$E$31)^$J1247</f>
        <v>5.8524453926863439E-3</v>
      </c>
      <c r="L1247" s="66">
        <f ca="1">$H1247*$C1247*'Input Parameters'!$E$23*K1247</f>
        <v>0.54450487942566317</v>
      </c>
      <c r="M1247" s="23">
        <f t="shared" ca="1" si="151"/>
        <v>0.82217489920730558</v>
      </c>
      <c r="N1247" s="15">
        <f ca="1">_xlfn.NORM.INV(M1247,'Input Parameters'!$E$26,'Input Parameters'!$F$26)</f>
        <v>5.3397390745352769E-2</v>
      </c>
      <c r="O1247" s="8">
        <f t="shared" ca="1" si="152"/>
        <v>0.98449224822644399</v>
      </c>
      <c r="P1247" s="29">
        <f ca="1">_xlfn.LOGNORM.INV(O1247,'Input Parameters'!$H$27,'Input Parameters'!$I$27)</f>
        <v>3.6966849301333293</v>
      </c>
      <c r="Q1247" s="10"/>
      <c r="R1247" s="15">
        <f>'Input Parameters'!$E$28</f>
        <v>12.7</v>
      </c>
      <c r="S1247" s="10">
        <f t="shared" ca="1" si="153"/>
        <v>0.74633893293460718</v>
      </c>
      <c r="T1247" s="25">
        <f ca="1">_xlfn.LOGNORM.INV(S1247,'Input Parameters'!$H$29,'Input Parameters'!$I$29)</f>
        <v>62.731937884461217</v>
      </c>
      <c r="U1247" s="10">
        <f t="shared" ca="1" si="154"/>
        <v>0.64890105040397628</v>
      </c>
      <c r="V1247" s="29">
        <f ca="1">IF('Input Parameters'!$D$30="Beta",_xlfn.BETA.INV(U1247,'Input Parameters'!$L$30,'Input Parameters'!$M$30,'Input Parameters'!$J$30,'Input Parameters'!$K$30),IF('Input Parameters'!$D$30="LogNorm",_xlfn.LOGNORM.INV(U1247,'Input Parameters'!$H$30,'Input Parameters'!$I$30)))</f>
        <v>1.161819038519992</v>
      </c>
      <c r="W1247" s="2">
        <f ca="1">N1247+(P1247-N1247)*(1-ERF((T1247-R1247)/(2*SQRT(L1247*'Input Parameters'!$E$31))))</f>
        <v>5.3403336146776503E-2</v>
      </c>
      <c r="X1247">
        <f t="shared" ca="1" si="155"/>
        <v>1</v>
      </c>
      <c r="Y1247" s="7"/>
    </row>
    <row r="1248" spans="1:25" ht="15" customHeight="1" x14ac:dyDescent="0.3">
      <c r="A1248" s="130">
        <v>1241</v>
      </c>
      <c r="B1248" s="10">
        <f t="shared" ca="1" si="147"/>
        <v>0.38176762781117335</v>
      </c>
      <c r="C1248" s="57">
        <f ca="1">_xlfn.NORM.INV(B1248,'Input Parameters'!$E$19,'Input Parameters'!$F$19)</f>
        <v>541.87888157131692</v>
      </c>
      <c r="D1248" s="10">
        <f t="shared" ca="1" si="148"/>
        <v>0.39057324922153425</v>
      </c>
      <c r="E1248" s="59">
        <f ca="1">IF(_xlfn.NORM.INV(D1248,'Input Parameters'!$E$20,'Input Parameters'!$F$20)&lt;3500,3500,IF(_xlfn.NORM.INV(D1248,'Input Parameters'!$E$20,'Input Parameters'!$F$20)&gt;5500,5500,_xlfn.NORM.INV(D1248,'Input Parameters'!$E$20,'Input Parameters'!$F$20)))</f>
        <v>4605.5223169768178</v>
      </c>
      <c r="F1248" s="10">
        <f t="shared" ca="1" si="149"/>
        <v>0.66055339091991971</v>
      </c>
      <c r="G1248" s="61">
        <f ca="1">_xlfn.NORM.INV(F1248,'Input Parameters'!$E$21,'Input Parameters'!$F$21)</f>
        <v>288.10383488890557</v>
      </c>
      <c r="H1248" s="54">
        <f ca="1">EXP(E1248*(1/'Input Parameters'!$E$22-1/G1248))</f>
        <v>0.76557560183306883</v>
      </c>
      <c r="I1248" s="10">
        <f t="shared" ca="1" si="150"/>
        <v>0.59109794293224904</v>
      </c>
      <c r="J1248" s="29">
        <f ca="1">_xlfn.BETA.INV(I1248,'Input Parameters'!$L$24,'Input Parameters'!$M$24,'Input Parameters'!$J$24,'Input Parameters'!$K$24)</f>
        <v>0.64380033773530077</v>
      </c>
      <c r="K1248" s="156">
        <f ca="1">('Input Parameters'!$E$25/'Input Parameters'!$E$31)^$J1248</f>
        <v>9.869239807252737E-3</v>
      </c>
      <c r="L1248" s="66">
        <f ca="1">$H1248*$C1248*'Input Parameters'!$E$23*K1248</f>
        <v>4.0942467407898384</v>
      </c>
      <c r="M1248" s="23">
        <f t="shared" ca="1" si="151"/>
        <v>0.97900691116236926</v>
      </c>
      <c r="N1248" s="15">
        <f ca="1">_xlfn.NORM.INV(M1248,'Input Parameters'!$E$26,'Input Parameters'!$F$26)</f>
        <v>7.670679966487931E-2</v>
      </c>
      <c r="O1248" s="8">
        <f t="shared" ca="1" si="152"/>
        <v>1.469749716793689E-2</v>
      </c>
      <c r="P1248" s="29">
        <f ca="1">_xlfn.LOGNORM.INV(O1248,'Input Parameters'!$H$27,'Input Parameters'!$I$27)</f>
        <v>0.54312011339931232</v>
      </c>
      <c r="Q1248" s="10"/>
      <c r="R1248" s="15">
        <f>'Input Parameters'!$E$28</f>
        <v>12.7</v>
      </c>
      <c r="S1248" s="10">
        <f t="shared" ca="1" si="153"/>
        <v>0.67383137653653657</v>
      </c>
      <c r="T1248" s="25">
        <f ca="1">_xlfn.LOGNORM.INV(S1248,'Input Parameters'!$H$29,'Input Parameters'!$I$29)</f>
        <v>61.253018647169064</v>
      </c>
      <c r="U1248" s="10">
        <f t="shared" ca="1" si="154"/>
        <v>0.84293292200334324</v>
      </c>
      <c r="V1248" s="29">
        <f ca="1">IF('Input Parameters'!$D$30="Beta",_xlfn.BETA.INV(U1248,'Input Parameters'!$L$30,'Input Parameters'!$M$30,'Input Parameters'!$J$30,'Input Parameters'!$K$30),IF('Input Parameters'!$D$30="LogNorm",_xlfn.LOGNORM.INV(U1248,'Input Parameters'!$H$30,'Input Parameters'!$I$30)))</f>
        <v>1.4860911814678033</v>
      </c>
      <c r="W1248" s="2">
        <f ca="1">N1248+(P1248-N1248)*(1-ERF((T1248-R1248)/(2*SQRT(L1248*'Input Parameters'!$E$31))))</f>
        <v>0.11856581551004156</v>
      </c>
      <c r="X1248">
        <f t="shared" ca="1" si="155"/>
        <v>1</v>
      </c>
      <c r="Y1248" s="7"/>
    </row>
    <row r="1249" spans="1:25" ht="15" customHeight="1" x14ac:dyDescent="0.3">
      <c r="A1249" s="130">
        <v>1242</v>
      </c>
      <c r="B1249" s="10">
        <f t="shared" ca="1" si="147"/>
        <v>0.88114969158636458</v>
      </c>
      <c r="C1249" s="57">
        <f ca="1">_xlfn.NORM.INV(B1249,'Input Parameters'!$E$19,'Input Parameters'!$F$19)</f>
        <v>667.07368023006939</v>
      </c>
      <c r="D1249" s="10">
        <f t="shared" ca="1" si="148"/>
        <v>0.71767872823896839</v>
      </c>
      <c r="E1249" s="59">
        <f ca="1">IF(_xlfn.NORM.INV(D1249,'Input Parameters'!$E$20,'Input Parameters'!$F$20)&lt;3500,3500,IF(_xlfn.NORM.INV(D1249,'Input Parameters'!$E$20,'Input Parameters'!$F$20)&gt;5500,5500,_xlfn.NORM.INV(D1249,'Input Parameters'!$E$20,'Input Parameters'!$F$20)))</f>
        <v>5203.1716636525089</v>
      </c>
      <c r="F1249" s="10">
        <f t="shared" ca="1" si="149"/>
        <v>0.43625487487332637</v>
      </c>
      <c r="G1249" s="61">
        <f ca="1">_xlfn.NORM.INV(F1249,'Input Parameters'!$E$21,'Input Parameters'!$F$21)</f>
        <v>283.58869480202185</v>
      </c>
      <c r="H1249" s="54">
        <f ca="1">EXP(E1249*(1/'Input Parameters'!$E$22-1/G1249))</f>
        <v>0.5546966044617464</v>
      </c>
      <c r="I1249" s="10">
        <f t="shared" ca="1" si="150"/>
        <v>0.23714608687228322</v>
      </c>
      <c r="J1249" s="29">
        <f ca="1">_xlfn.BETA.INV(I1249,'Input Parameters'!$L$24,'Input Parameters'!$M$24,'Input Parameters'!$J$24,'Input Parameters'!$K$24)</f>
        <v>0.48949652353830458</v>
      </c>
      <c r="K1249" s="156">
        <f ca="1">('Input Parameters'!$E$25/'Input Parameters'!$E$31)^$J1249</f>
        <v>2.9854291712047759E-2</v>
      </c>
      <c r="L1249" s="66">
        <f ca="1">$H1249*$C1249*'Input Parameters'!$E$23*K1249</f>
        <v>11.046789669016059</v>
      </c>
      <c r="M1249" s="23">
        <f t="shared" ca="1" si="151"/>
        <v>0.55821148042695057</v>
      </c>
      <c r="N1249" s="15">
        <f ca="1">_xlfn.NORM.INV(M1249,'Input Parameters'!$E$26,'Input Parameters'!$F$26)</f>
        <v>3.7075160537729572E-2</v>
      </c>
      <c r="O1249" s="8">
        <f t="shared" ca="1" si="152"/>
        <v>0.38759604667403713</v>
      </c>
      <c r="P1249" s="29">
        <f ca="1">_xlfn.LOGNORM.INV(O1249,'Input Parameters'!$H$27,'Input Parameters'!$I$27)</f>
        <v>1.2546588616091212</v>
      </c>
      <c r="Q1249" s="10"/>
      <c r="R1249" s="15">
        <f>'Input Parameters'!$E$28</f>
        <v>12.7</v>
      </c>
      <c r="S1249" s="10">
        <f t="shared" ca="1" si="153"/>
        <v>0.14811023450205874</v>
      </c>
      <c r="T1249" s="25">
        <f ca="1">_xlfn.LOGNORM.INV(S1249,'Input Parameters'!$H$29,'Input Parameters'!$I$29)</f>
        <v>51.787793734159358</v>
      </c>
      <c r="U1249" s="10">
        <f t="shared" ca="1" si="154"/>
        <v>0.90756493308679576</v>
      </c>
      <c r="V1249" s="29">
        <f ca="1">IF('Input Parameters'!$D$30="Beta",_xlfn.BETA.INV(U1249,'Input Parameters'!$L$30,'Input Parameters'!$M$30,'Input Parameters'!$J$30,'Input Parameters'!$K$30),IF('Input Parameters'!$D$30="LogNorm",_xlfn.LOGNORM.INV(U1249,'Input Parameters'!$H$30,'Input Parameters'!$I$30)))</f>
        <v>1.6855179812261978</v>
      </c>
      <c r="W1249" s="2">
        <f ca="1">N1249+(P1249-N1249)*(1-ERF((T1249-R1249)/(2*SQRT(L1249*'Input Parameters'!$E$31))))</f>
        <v>0.5309778121494324</v>
      </c>
      <c r="X1249">
        <f t="shared" ca="1" si="155"/>
        <v>1</v>
      </c>
      <c r="Y1249" s="7"/>
    </row>
    <row r="1250" spans="1:25" ht="15" customHeight="1" x14ac:dyDescent="0.3">
      <c r="A1250" s="130">
        <v>1243</v>
      </c>
      <c r="B1250" s="10">
        <f t="shared" ca="1" si="147"/>
        <v>0.85373041584212828</v>
      </c>
      <c r="C1250" s="57">
        <f ca="1">_xlfn.NORM.INV(B1250,'Input Parameters'!$E$19,'Input Parameters'!$F$19)</f>
        <v>656.241970460159</v>
      </c>
      <c r="D1250" s="10">
        <f t="shared" ca="1" si="148"/>
        <v>0.53064131576288731</v>
      </c>
      <c r="E1250" s="59">
        <f ca="1">IF(_xlfn.NORM.INV(D1250,'Input Parameters'!$E$20,'Input Parameters'!$F$20)&lt;3500,3500,IF(_xlfn.NORM.INV(D1250,'Input Parameters'!$E$20,'Input Parameters'!$F$20)&gt;5500,5500,_xlfn.NORM.INV(D1250,'Input Parameters'!$E$20,'Input Parameters'!$F$20)))</f>
        <v>4853.8174427672875</v>
      </c>
      <c r="F1250" s="10">
        <f t="shared" ca="1" si="149"/>
        <v>0.80076580721853041</v>
      </c>
      <c r="G1250" s="61">
        <f ca="1">_xlfn.NORM.INV(F1250,'Input Parameters'!$E$21,'Input Parameters'!$F$21)</f>
        <v>291.48666793606321</v>
      </c>
      <c r="H1250" s="54">
        <f ca="1">EXP(E1250*(1/'Input Parameters'!$E$22-1/G1250))</f>
        <v>0.91758825211897543</v>
      </c>
      <c r="I1250" s="10">
        <f t="shared" ca="1" si="150"/>
        <v>0.56577600307252696</v>
      </c>
      <c r="J1250" s="29">
        <f ca="1">_xlfn.BETA.INV(I1250,'Input Parameters'!$L$24,'Input Parameters'!$M$24,'Input Parameters'!$J$24,'Input Parameters'!$K$24)</f>
        <v>0.63360661181900979</v>
      </c>
      <c r="K1250" s="156">
        <f ca="1">('Input Parameters'!$E$25/'Input Parameters'!$E$31)^$J1250</f>
        <v>1.0617971704625428E-2</v>
      </c>
      <c r="L1250" s="66">
        <f ca="1">$H1250*$C1250*'Input Parameters'!$E$23*K1250</f>
        <v>6.3937170202684719</v>
      </c>
      <c r="M1250" s="23">
        <f t="shared" ca="1" si="151"/>
        <v>0.17907698491132984</v>
      </c>
      <c r="N1250" s="15">
        <f ca="1">_xlfn.NORM.INV(M1250,'Input Parameters'!$E$26,'Input Parameters'!$F$26)</f>
        <v>1.4703344478229838E-2</v>
      </c>
      <c r="O1250" s="8">
        <f t="shared" ca="1" si="152"/>
        <v>0.68987180370924983</v>
      </c>
      <c r="P1250" s="29">
        <f ca="1">_xlfn.LOGNORM.INV(O1250,'Input Parameters'!$H$27,'Input Parameters'!$I$27)</f>
        <v>1.7725528075086996</v>
      </c>
      <c r="Q1250" s="10"/>
      <c r="R1250" s="15">
        <f>'Input Parameters'!$E$28</f>
        <v>12.7</v>
      </c>
      <c r="S1250" s="10">
        <f t="shared" ca="1" si="153"/>
        <v>0.47980688646702629</v>
      </c>
      <c r="T1250" s="25">
        <f ca="1">_xlfn.LOGNORM.INV(S1250,'Input Parameters'!$H$29,'Input Parameters'!$I$29)</f>
        <v>57.901699329248466</v>
      </c>
      <c r="U1250" s="10">
        <f t="shared" ca="1" si="154"/>
        <v>0.46555900228347569</v>
      </c>
      <c r="V1250" s="29">
        <f ca="1">IF('Input Parameters'!$D$30="Beta",_xlfn.BETA.INV(U1250,'Input Parameters'!$L$30,'Input Parameters'!$M$30,'Input Parameters'!$J$30,'Input Parameters'!$K$30),IF('Input Parameters'!$D$30="LogNorm",_xlfn.LOGNORM.INV(U1250,'Input Parameters'!$H$30,'Input Parameters'!$I$30)))</f>
        <v>0.96572150208693142</v>
      </c>
      <c r="W1250" s="2">
        <f ca="1">N1250+(P1250-N1250)*(1-ERF((T1250-R1250)/(2*SQRT(L1250*'Input Parameters'!$E$31))))</f>
        <v>0.37719533346645967</v>
      </c>
      <c r="X1250">
        <f t="shared" ca="1" si="155"/>
        <v>1</v>
      </c>
      <c r="Y1250" s="7"/>
    </row>
    <row r="1251" spans="1:25" ht="15" customHeight="1" x14ac:dyDescent="0.3">
      <c r="A1251" s="130">
        <v>1244</v>
      </c>
      <c r="B1251" s="10">
        <f t="shared" ca="1" si="147"/>
        <v>0.38679658106726278</v>
      </c>
      <c r="C1251" s="57">
        <f ca="1">_xlfn.NORM.INV(B1251,'Input Parameters'!$E$19,'Input Parameters'!$F$19)</f>
        <v>542.99120129923904</v>
      </c>
      <c r="D1251" s="10">
        <f t="shared" ca="1" si="148"/>
        <v>0.83305977645956308</v>
      </c>
      <c r="E1251" s="59">
        <f ca="1">IF(_xlfn.NORM.INV(D1251,'Input Parameters'!$E$20,'Input Parameters'!$F$20)&lt;3500,3500,IF(_xlfn.NORM.INV(D1251,'Input Parameters'!$E$20,'Input Parameters'!$F$20)&gt;5500,5500,_xlfn.NORM.INV(D1251,'Input Parameters'!$E$20,'Input Parameters'!$F$20)))</f>
        <v>5476.4290855174495</v>
      </c>
      <c r="F1251" s="10">
        <f t="shared" ca="1" si="149"/>
        <v>0.68679905119657514</v>
      </c>
      <c r="G1251" s="61">
        <f ca="1">_xlfn.NORM.INV(F1251,'Input Parameters'!$E$21,'Input Parameters'!$F$21)</f>
        <v>288.67622773534799</v>
      </c>
      <c r="H1251" s="54">
        <f ca="1">EXP(E1251*(1/'Input Parameters'!$E$22-1/G1251))</f>
        <v>0.75582096350613093</v>
      </c>
      <c r="I1251" s="10">
        <f t="shared" ca="1" si="150"/>
        <v>0.27142734425781478</v>
      </c>
      <c r="J1251" s="29">
        <f ca="1">_xlfn.BETA.INV(I1251,'Input Parameters'!$L$24,'Input Parameters'!$M$24,'Input Parameters'!$J$24,'Input Parameters'!$K$24)</f>
        <v>0.50722075093336638</v>
      </c>
      <c r="K1251" s="156">
        <f ca="1">('Input Parameters'!$E$25/'Input Parameters'!$E$31)^$J1251</f>
        <v>2.6289852134341266E-2</v>
      </c>
      <c r="L1251" s="66">
        <f ca="1">$H1251*$C1251*'Input Parameters'!$E$23*K1251</f>
        <v>10.789463970350427</v>
      </c>
      <c r="M1251" s="23">
        <f t="shared" ca="1" si="151"/>
        <v>0.6162782414332344</v>
      </c>
      <c r="N1251" s="15">
        <f ca="1">_xlfn.NORM.INV(M1251,'Input Parameters'!$E$26,'Input Parameters'!$F$26)</f>
        <v>4.0210131136791324E-2</v>
      </c>
      <c r="O1251" s="8">
        <f t="shared" ca="1" si="152"/>
        <v>0.28979424981524093</v>
      </c>
      <c r="P1251" s="29">
        <f ca="1">_xlfn.LOGNORM.INV(O1251,'Input Parameters'!$H$27,'Input Parameters'!$I$27)</f>
        <v>1.1141841918755697</v>
      </c>
      <c r="Q1251" s="10"/>
      <c r="R1251" s="15">
        <f>'Input Parameters'!$E$28</f>
        <v>12.7</v>
      </c>
      <c r="S1251" s="10">
        <f t="shared" ca="1" si="153"/>
        <v>8.8885147141525844E-2</v>
      </c>
      <c r="T1251" s="25">
        <f ca="1">_xlfn.LOGNORM.INV(S1251,'Input Parameters'!$H$29,'Input Parameters'!$I$29)</f>
        <v>50.055218972887133</v>
      </c>
      <c r="U1251" s="10">
        <f t="shared" ca="1" si="154"/>
        <v>2.0858956165129117E-2</v>
      </c>
      <c r="V1251" s="29">
        <f ca="1">IF('Input Parameters'!$D$30="Beta",_xlfn.BETA.INV(U1251,'Input Parameters'!$L$30,'Input Parameters'!$M$30,'Input Parameters'!$J$30,'Input Parameters'!$K$30),IF('Input Parameters'!$D$30="LogNorm",_xlfn.LOGNORM.INV(U1251,'Input Parameters'!$H$30,'Input Parameters'!$I$30)))</f>
        <v>0.44762095986445194</v>
      </c>
      <c r="W1251" s="2">
        <f ca="1">N1251+(P1251-N1251)*(1-ERF((T1251-R1251)/(2*SQRT(L1251*'Input Parameters'!$E$31))))</f>
        <v>0.49268733750637406</v>
      </c>
      <c r="X1251">
        <f t="shared" ca="1" si="155"/>
        <v>0</v>
      </c>
      <c r="Y1251" s="7"/>
    </row>
    <row r="1252" spans="1:25" ht="15" customHeight="1" x14ac:dyDescent="0.3">
      <c r="A1252" s="130">
        <v>1245</v>
      </c>
      <c r="B1252" s="10">
        <f t="shared" ca="1" si="147"/>
        <v>0.38719981462030795</v>
      </c>
      <c r="C1252" s="57">
        <f ca="1">_xlfn.NORM.INV(B1252,'Input Parameters'!$E$19,'Input Parameters'!$F$19)</f>
        <v>543.08020506995058</v>
      </c>
      <c r="D1252" s="10">
        <f t="shared" ca="1" si="148"/>
        <v>0.18136832341291032</v>
      </c>
      <c r="E1252" s="59">
        <f ca="1">IF(_xlfn.NORM.INV(D1252,'Input Parameters'!$E$20,'Input Parameters'!$F$20)&lt;3500,3500,IF(_xlfn.NORM.INV(D1252,'Input Parameters'!$E$20,'Input Parameters'!$F$20)&gt;5500,5500,_xlfn.NORM.INV(D1252,'Input Parameters'!$E$20,'Input Parameters'!$F$20)))</f>
        <v>4162.886023417801</v>
      </c>
      <c r="F1252" s="10">
        <f t="shared" ca="1" si="149"/>
        <v>0.52014824184680564</v>
      </c>
      <c r="G1252" s="61">
        <f ca="1">_xlfn.NORM.INV(F1252,'Input Parameters'!$E$21,'Input Parameters'!$F$21)</f>
        <v>285.24713154443151</v>
      </c>
      <c r="H1252" s="54">
        <f ca="1">EXP(E1252*(1/'Input Parameters'!$E$22-1/G1252))</f>
        <v>0.67966132166588178</v>
      </c>
      <c r="I1252" s="10">
        <f t="shared" ca="1" si="150"/>
        <v>0.48192717605970903</v>
      </c>
      <c r="J1252" s="29">
        <f ca="1">_xlfn.BETA.INV(I1252,'Input Parameters'!$L$24,'Input Parameters'!$M$24,'Input Parameters'!$J$24,'Input Parameters'!$K$24)</f>
        <v>0.59984625813269365</v>
      </c>
      <c r="K1252" s="156">
        <f ca="1">('Input Parameters'!$E$25/'Input Parameters'!$E$31)^$J1252</f>
        <v>1.3527565841260178E-2</v>
      </c>
      <c r="L1252" s="66">
        <f ca="1">$H1252*$C1252*'Input Parameters'!$E$23*K1252</f>
        <v>4.9931680787849659</v>
      </c>
      <c r="M1252" s="23">
        <f t="shared" ca="1" si="151"/>
        <v>0.56153938470352549</v>
      </c>
      <c r="N1252" s="15">
        <f ca="1">_xlfn.NORM.INV(M1252,'Input Parameters'!$E$26,'Input Parameters'!$F$26)</f>
        <v>3.7252338569190885E-2</v>
      </c>
      <c r="O1252" s="8">
        <f t="shared" ca="1" si="152"/>
        <v>0.52813412687187011</v>
      </c>
      <c r="P1252" s="29">
        <f ca="1">_xlfn.LOGNORM.INV(O1252,'Input Parameters'!$H$27,'Input Parameters'!$I$27)</f>
        <v>1.4687877741636413</v>
      </c>
      <c r="Q1252" s="10"/>
      <c r="R1252" s="15">
        <f>'Input Parameters'!$E$28</f>
        <v>12.7</v>
      </c>
      <c r="S1252" s="10">
        <f t="shared" ca="1" si="153"/>
        <v>2.2629911684019066E-2</v>
      </c>
      <c r="T1252" s="25">
        <f ca="1">_xlfn.LOGNORM.INV(S1252,'Input Parameters'!$H$29,'Input Parameters'!$I$29)</f>
        <v>46.508496126207881</v>
      </c>
      <c r="U1252" s="10">
        <f t="shared" ca="1" si="154"/>
        <v>0.92922445583263791</v>
      </c>
      <c r="V1252" s="29">
        <f ca="1">IF('Input Parameters'!$D$30="Beta",_xlfn.BETA.INV(U1252,'Input Parameters'!$L$30,'Input Parameters'!$M$30,'Input Parameters'!$J$30,'Input Parameters'!$K$30),IF('Input Parameters'!$D$30="LogNorm",_xlfn.LOGNORM.INV(U1252,'Input Parameters'!$H$30,'Input Parameters'!$I$30)))</f>
        <v>1.7840935398587496</v>
      </c>
      <c r="W1252" s="2">
        <f ca="1">N1252+(P1252-N1252)*(1-ERF((T1252-R1252)/(2*SQRT(L1252*'Input Parameters'!$E$31))))</f>
        <v>0.44479183110432741</v>
      </c>
      <c r="X1252">
        <f t="shared" ca="1" si="155"/>
        <v>1</v>
      </c>
      <c r="Y1252" s="7"/>
    </row>
    <row r="1253" spans="1:25" ht="15" customHeight="1" x14ac:dyDescent="0.3">
      <c r="A1253" s="130">
        <v>1246</v>
      </c>
      <c r="B1253" s="10">
        <f t="shared" ca="1" si="147"/>
        <v>0.75721936157110903</v>
      </c>
      <c r="C1253" s="57">
        <f ca="1">_xlfn.NORM.INV(B1253,'Input Parameters'!$E$19,'Input Parameters'!$F$19)</f>
        <v>626.22911480428706</v>
      </c>
      <c r="D1253" s="10">
        <f t="shared" ca="1" si="148"/>
        <v>0.55688110571702554</v>
      </c>
      <c r="E1253" s="59">
        <f ca="1">IF(_xlfn.NORM.INV(D1253,'Input Parameters'!$E$20,'Input Parameters'!$F$20)&lt;3500,3500,IF(_xlfn.NORM.INV(D1253,'Input Parameters'!$E$20,'Input Parameters'!$F$20)&gt;5500,5500,_xlfn.NORM.INV(D1253,'Input Parameters'!$E$20,'Input Parameters'!$F$20)))</f>
        <v>4900.1464376953718</v>
      </c>
      <c r="F1253" s="10">
        <f t="shared" ca="1" si="149"/>
        <v>0.74866827358006194</v>
      </c>
      <c r="G1253" s="61">
        <f ca="1">_xlfn.NORM.INV(F1253,'Input Parameters'!$E$21,'Input Parameters'!$F$21)</f>
        <v>290.11859640668553</v>
      </c>
      <c r="H1253" s="54">
        <f ca="1">EXP(E1253*(1/'Input Parameters'!$E$22-1/G1253))</f>
        <v>0.84696142632826665</v>
      </c>
      <c r="I1253" s="10">
        <f t="shared" ca="1" si="150"/>
        <v>0.75710582498547263</v>
      </c>
      <c r="J1253" s="29">
        <f ca="1">_xlfn.BETA.INV(I1253,'Input Parameters'!$L$24,'Input Parameters'!$M$24,'Input Parameters'!$J$24,'Input Parameters'!$K$24)</f>
        <v>0.71422366581529206</v>
      </c>
      <c r="K1253" s="156">
        <f ca="1">('Input Parameters'!$E$25/'Input Parameters'!$E$31)^$J1253</f>
        <v>5.9550388391922766E-3</v>
      </c>
      <c r="L1253" s="66">
        <f ca="1">$H1253*$C1253*'Input Parameters'!$E$23*K1253</f>
        <v>3.1585043899979817</v>
      </c>
      <c r="M1253" s="23">
        <f t="shared" ca="1" si="151"/>
        <v>0.70506137306535166</v>
      </c>
      <c r="N1253" s="15">
        <f ca="1">_xlfn.NORM.INV(M1253,'Input Parameters'!$E$26,'Input Parameters'!$F$26)</f>
        <v>4.5319292192407386E-2</v>
      </c>
      <c r="O1253" s="8">
        <f t="shared" ca="1" si="152"/>
        <v>0.88750281827541144</v>
      </c>
      <c r="P1253" s="29">
        <f ca="1">_xlfn.LOGNORM.INV(O1253,'Input Parameters'!$H$27,'Input Parameters'!$I$27)</f>
        <v>2.4351616837094832</v>
      </c>
      <c r="Q1253" s="10"/>
      <c r="R1253" s="15">
        <f>'Input Parameters'!$E$28</f>
        <v>12.7</v>
      </c>
      <c r="S1253" s="10">
        <f t="shared" ca="1" si="153"/>
        <v>0.80385630506324512</v>
      </c>
      <c r="T1253" s="25">
        <f ca="1">_xlfn.LOGNORM.INV(S1253,'Input Parameters'!$H$29,'Input Parameters'!$I$29)</f>
        <v>64.102231967257666</v>
      </c>
      <c r="U1253" s="10">
        <f t="shared" ca="1" si="154"/>
        <v>0.84567448743107465</v>
      </c>
      <c r="V1253" s="29">
        <f ca="1">IF('Input Parameters'!$D$30="Beta",_xlfn.BETA.INV(U1253,'Input Parameters'!$L$30,'Input Parameters'!$M$30,'Input Parameters'!$J$30,'Input Parameters'!$K$30),IF('Input Parameters'!$D$30="LogNorm",_xlfn.LOGNORM.INV(U1253,'Input Parameters'!$H$30,'Input Parameters'!$I$30)))</f>
        <v>1.4928290857832491</v>
      </c>
      <c r="W1253" s="2">
        <f ca="1">N1253+(P1253-N1253)*(1-ERF((T1253-R1253)/(2*SQRT(L1253*'Input Parameters'!$E$31))))</f>
        <v>0.1429194406271117</v>
      </c>
      <c r="X1253">
        <f t="shared" ca="1" si="155"/>
        <v>1</v>
      </c>
      <c r="Y1253" s="7"/>
    </row>
    <row r="1254" spans="1:25" ht="15" customHeight="1" x14ac:dyDescent="0.3">
      <c r="A1254" s="130">
        <v>1247</v>
      </c>
      <c r="B1254" s="10">
        <f t="shared" ca="1" si="147"/>
        <v>0.98421251729321024</v>
      </c>
      <c r="C1254" s="57">
        <f ca="1">_xlfn.NORM.INV(B1254,'Input Parameters'!$E$19,'Input Parameters'!$F$19)</f>
        <v>748.95390671548751</v>
      </c>
      <c r="D1254" s="10">
        <f t="shared" ca="1" si="148"/>
        <v>0.60517106755338645</v>
      </c>
      <c r="E1254" s="59">
        <f ca="1">IF(_xlfn.NORM.INV(D1254,'Input Parameters'!$E$20,'Input Parameters'!$F$20)&lt;3500,3500,IF(_xlfn.NORM.INV(D1254,'Input Parameters'!$E$20,'Input Parameters'!$F$20)&gt;5500,5500,_xlfn.NORM.INV(D1254,'Input Parameters'!$E$20,'Input Parameters'!$F$20)))</f>
        <v>4986.7284445040714</v>
      </c>
      <c r="F1254" s="10">
        <f t="shared" ca="1" si="149"/>
        <v>0.71560340431882341</v>
      </c>
      <c r="G1254" s="61">
        <f ca="1">_xlfn.NORM.INV(F1254,'Input Parameters'!$E$21,'Input Parameters'!$F$21)</f>
        <v>289.32886165146954</v>
      </c>
      <c r="H1254" s="54">
        <f ca="1">EXP(E1254*(1/'Input Parameters'!$E$22-1/G1254))</f>
        <v>0.80577403368889378</v>
      </c>
      <c r="I1254" s="10">
        <f t="shared" ca="1" si="150"/>
        <v>0.86727969246538472</v>
      </c>
      <c r="J1254" s="29">
        <f ca="1">_xlfn.BETA.INV(I1254,'Input Parameters'!$L$24,'Input Parameters'!$M$24,'Input Parameters'!$J$24,'Input Parameters'!$K$24)</f>
        <v>0.77136710821134602</v>
      </c>
      <c r="K1254" s="156">
        <f ca="1">('Input Parameters'!$E$25/'Input Parameters'!$E$31)^$J1254</f>
        <v>3.9523744054491836E-3</v>
      </c>
      <c r="L1254" s="66">
        <f ca="1">$H1254*$C1254*'Input Parameters'!$E$23*K1254</f>
        <v>2.3852089855925098</v>
      </c>
      <c r="M1254" s="23">
        <f t="shared" ca="1" si="151"/>
        <v>0.89871763510044356</v>
      </c>
      <c r="N1254" s="15">
        <f ca="1">_xlfn.NORM.INV(M1254,'Input Parameters'!$E$26,'Input Parameters'!$F$26)</f>
        <v>6.0759848708087885E-2</v>
      </c>
      <c r="O1254" s="8">
        <f t="shared" ca="1" si="152"/>
        <v>0.44512804577359644</v>
      </c>
      <c r="P1254" s="29">
        <f ca="1">_xlfn.LOGNORM.INV(O1254,'Input Parameters'!$H$27,'Input Parameters'!$I$27)</f>
        <v>1.3393279505151454</v>
      </c>
      <c r="Q1254" s="10"/>
      <c r="R1254" s="15">
        <f>'Input Parameters'!$E$28</f>
        <v>12.7</v>
      </c>
      <c r="S1254" s="10">
        <f t="shared" ca="1" si="153"/>
        <v>0.8637536938324154</v>
      </c>
      <c r="T1254" s="25">
        <f ca="1">_xlfn.LOGNORM.INV(S1254,'Input Parameters'!$H$29,'Input Parameters'!$I$29)</f>
        <v>65.866767394980002</v>
      </c>
      <c r="U1254" s="10">
        <f t="shared" ca="1" si="154"/>
        <v>0.45026980270031047</v>
      </c>
      <c r="V1254" s="29">
        <f ca="1">IF('Input Parameters'!$D$30="Beta",_xlfn.BETA.INV(U1254,'Input Parameters'!$L$30,'Input Parameters'!$M$30,'Input Parameters'!$J$30,'Input Parameters'!$K$30),IF('Input Parameters'!$D$30="LogNorm",_xlfn.LOGNORM.INV(U1254,'Input Parameters'!$H$30,'Input Parameters'!$I$30)))</f>
        <v>0.951154822091269</v>
      </c>
      <c r="W1254" s="2">
        <f ca="1">N1254+(P1254-N1254)*(1-ERF((T1254-R1254)/(2*SQRT(L1254*'Input Parameters'!$E$31))))</f>
        <v>7.9840444531867338E-2</v>
      </c>
      <c r="X1254">
        <f t="shared" ca="1" si="155"/>
        <v>1</v>
      </c>
      <c r="Y1254" s="7"/>
    </row>
    <row r="1255" spans="1:25" ht="15" customHeight="1" x14ac:dyDescent="0.3">
      <c r="A1255" s="130">
        <v>1248</v>
      </c>
      <c r="B1255" s="10">
        <f t="shared" ca="1" si="147"/>
        <v>7.782173367657097E-2</v>
      </c>
      <c r="C1255" s="57">
        <f ca="1">_xlfn.NORM.INV(B1255,'Input Parameters'!$E$19,'Input Parameters'!$F$19)</f>
        <v>447.32038606996292</v>
      </c>
      <c r="D1255" s="10">
        <f t="shared" ca="1" si="148"/>
        <v>0.80091857756355667</v>
      </c>
      <c r="E1255" s="59">
        <f ca="1">IF(_xlfn.NORM.INV(D1255,'Input Parameters'!$E$20,'Input Parameters'!$F$20)&lt;3500,3500,IF(_xlfn.NORM.INV(D1255,'Input Parameters'!$E$20,'Input Parameters'!$F$20)&gt;5500,5500,_xlfn.NORM.INV(D1255,'Input Parameters'!$E$20,'Input Parameters'!$F$20)))</f>
        <v>5391.434800918747</v>
      </c>
      <c r="F1255" s="10">
        <f t="shared" ca="1" si="149"/>
        <v>0.45254121528227009</v>
      </c>
      <c r="G1255" s="61">
        <f ca="1">_xlfn.NORM.INV(F1255,'Input Parameters'!$E$21,'Input Parameters'!$F$21)</f>
        <v>283.91274595210109</v>
      </c>
      <c r="H1255" s="54">
        <f ca="1">EXP(E1255*(1/'Input Parameters'!$E$22-1/G1255))</f>
        <v>0.55490505078064201</v>
      </c>
      <c r="I1255" s="10">
        <f t="shared" ca="1" si="150"/>
        <v>0.31255499405658693</v>
      </c>
      <c r="J1255" s="29">
        <f ca="1">_xlfn.BETA.INV(I1255,'Input Parameters'!$L$24,'Input Parameters'!$M$24,'Input Parameters'!$J$24,'Input Parameters'!$K$24)</f>
        <v>0.5270846239689928</v>
      </c>
      <c r="K1255" s="156">
        <f ca="1">('Input Parameters'!$E$25/'Input Parameters'!$E$31)^$J1255</f>
        <v>2.279835930504167E-2</v>
      </c>
      <c r="L1255" s="66">
        <f ca="1">$H1255*$C1255*'Input Parameters'!$E$23*K1255</f>
        <v>5.659016533417085</v>
      </c>
      <c r="M1255" s="23">
        <f t="shared" ca="1" si="151"/>
        <v>2.2479391049039732E-2</v>
      </c>
      <c r="N1255" s="15">
        <f ca="1">_xlfn.NORM.INV(M1255,'Input Parameters'!$E$26,'Input Parameters'!$F$26)</f>
        <v>-8.1058378122131902E-3</v>
      </c>
      <c r="O1255" s="8">
        <f t="shared" ca="1" si="152"/>
        <v>0.43491028365131434</v>
      </c>
      <c r="P1255" s="29">
        <f ca="1">_xlfn.LOGNORM.INV(O1255,'Input Parameters'!$H$27,'Input Parameters'!$I$27)</f>
        <v>1.3240652705893996</v>
      </c>
      <c r="Q1255" s="10"/>
      <c r="R1255" s="15">
        <f>'Input Parameters'!$E$28</f>
        <v>12.7</v>
      </c>
      <c r="S1255" s="10">
        <f t="shared" ca="1" si="153"/>
        <v>8.5669414811817557E-3</v>
      </c>
      <c r="T1255" s="25">
        <f ca="1">_xlfn.LOGNORM.INV(S1255,'Input Parameters'!$H$29,'Input Parameters'!$I$29)</f>
        <v>44.55804002039681</v>
      </c>
      <c r="U1255" s="10">
        <f t="shared" ca="1" si="154"/>
        <v>0.2007724288948376</v>
      </c>
      <c r="V1255" s="29">
        <f ca="1">IF('Input Parameters'!$D$30="Beta",_xlfn.BETA.INV(U1255,'Input Parameters'!$L$30,'Input Parameters'!$M$30,'Input Parameters'!$J$30,'Input Parameters'!$K$30),IF('Input Parameters'!$D$30="LogNorm",_xlfn.LOGNORM.INV(U1255,'Input Parameters'!$H$30,'Input Parameters'!$I$30)))</f>
        <v>0.71777713326863701</v>
      </c>
      <c r="W1255" s="2">
        <f ca="1">N1255+(P1255-N1255)*(1-ERF((T1255-R1255)/(2*SQRT(L1255*'Input Parameters'!$E$31))))</f>
        <v>0.44970409776103543</v>
      </c>
      <c r="X1255">
        <f t="shared" ca="1" si="155"/>
        <v>1</v>
      </c>
      <c r="Y1255" s="7"/>
    </row>
    <row r="1256" spans="1:25" ht="15" customHeight="1" x14ac:dyDescent="0.3">
      <c r="A1256" s="130">
        <v>1249</v>
      </c>
      <c r="B1256" s="10">
        <f t="shared" ca="1" si="147"/>
        <v>7.4019011688725045E-2</v>
      </c>
      <c r="C1256" s="57">
        <f ca="1">_xlfn.NORM.INV(B1256,'Input Parameters'!$E$19,'Input Parameters'!$F$19)</f>
        <v>445.07105491109957</v>
      </c>
      <c r="D1256" s="10">
        <f t="shared" ca="1" si="148"/>
        <v>0.9166133112703887</v>
      </c>
      <c r="E1256" s="59">
        <f ca="1">IF(_xlfn.NORM.INV(D1256,'Input Parameters'!$E$20,'Input Parameters'!$F$20)&lt;3500,3500,IF(_xlfn.NORM.INV(D1256,'Input Parameters'!$E$20,'Input Parameters'!$F$20)&gt;5500,5500,_xlfn.NORM.INV(D1256,'Input Parameters'!$E$20,'Input Parameters'!$F$20)))</f>
        <v>5500</v>
      </c>
      <c r="F1256" s="10">
        <f t="shared" ca="1" si="149"/>
        <v>0.85139334677163958</v>
      </c>
      <c r="G1256" s="61">
        <f ca="1">_xlfn.NORM.INV(F1256,'Input Parameters'!$E$21,'Input Parameters'!$F$21)</f>
        <v>293.04348380980321</v>
      </c>
      <c r="H1256" s="54">
        <f ca="1">EXP(E1256*(1/'Input Parameters'!$E$22-1/G1256))</f>
        <v>1.0027893022323469</v>
      </c>
      <c r="I1256" s="10">
        <f t="shared" ca="1" si="150"/>
        <v>0.63768958013932842</v>
      </c>
      <c r="J1256" s="29">
        <f ca="1">_xlfn.BETA.INV(I1256,'Input Parameters'!$L$24,'Input Parameters'!$M$24,'Input Parameters'!$J$24,'Input Parameters'!$K$24)</f>
        <v>0.66274689771401529</v>
      </c>
      <c r="K1256" s="156">
        <f ca="1">('Input Parameters'!$E$25/'Input Parameters'!$E$31)^$J1256</f>
        <v>8.6150336648862531E-3</v>
      </c>
      <c r="L1256" s="66">
        <f ca="1">$H1256*$C1256*'Input Parameters'!$E$23*K1256</f>
        <v>3.8449971487920669</v>
      </c>
      <c r="M1256" s="23">
        <f t="shared" ca="1" si="151"/>
        <v>0.72084373154465431</v>
      </c>
      <c r="N1256" s="15">
        <f ca="1">_xlfn.NORM.INV(M1256,'Input Parameters'!$E$26,'Input Parameters'!$F$26)</f>
        <v>4.6292345764587642E-2</v>
      </c>
      <c r="O1256" s="8">
        <f t="shared" ca="1" si="152"/>
        <v>0.20649424393662386</v>
      </c>
      <c r="P1256" s="29">
        <f ca="1">_xlfn.LOGNORM.INV(O1256,'Input Parameters'!$H$27,'Input Parameters'!$I$27)</f>
        <v>0.99107407394486036</v>
      </c>
      <c r="Q1256" s="10"/>
      <c r="R1256" s="15">
        <f>'Input Parameters'!$E$28</f>
        <v>12.7</v>
      </c>
      <c r="S1256" s="10">
        <f t="shared" ca="1" si="153"/>
        <v>0.56669922704911557</v>
      </c>
      <c r="T1256" s="25">
        <f ca="1">_xlfn.LOGNORM.INV(S1256,'Input Parameters'!$H$29,'Input Parameters'!$I$29)</f>
        <v>59.340459250305976</v>
      </c>
      <c r="U1256" s="10">
        <f t="shared" ca="1" si="154"/>
        <v>0.67787808181247944</v>
      </c>
      <c r="V1256" s="29">
        <f ca="1">IF('Input Parameters'!$D$30="Beta",_xlfn.BETA.INV(U1256,'Input Parameters'!$L$30,'Input Parameters'!$M$30,'Input Parameters'!$J$30,'Input Parameters'!$K$30),IF('Input Parameters'!$D$30="LogNorm",_xlfn.LOGNORM.INV(U1256,'Input Parameters'!$H$30,'Input Parameters'!$I$30)))</f>
        <v>1.1987809009430188</v>
      </c>
      <c r="W1256" s="2">
        <f ca="1">N1256+(P1256-N1256)*(1-ERF((T1256-R1256)/(2*SQRT(L1256*'Input Parameters'!$E$31))))</f>
        <v>0.13376827268008415</v>
      </c>
      <c r="X1256">
        <f t="shared" ca="1" si="155"/>
        <v>1</v>
      </c>
      <c r="Y1256" s="7"/>
    </row>
    <row r="1257" spans="1:25" ht="15" customHeight="1" x14ac:dyDescent="0.3">
      <c r="A1257" s="130">
        <v>1250</v>
      </c>
      <c r="B1257" s="10">
        <f t="shared" ca="1" si="147"/>
        <v>0.75792191790336128</v>
      </c>
      <c r="C1257" s="57">
        <f ca="1">_xlfn.NORM.INV(B1257,'Input Parameters'!$E$19,'Input Parameters'!$F$19)</f>
        <v>626.41903774940738</v>
      </c>
      <c r="D1257" s="10">
        <f t="shared" ca="1" si="148"/>
        <v>0.39087100592298152</v>
      </c>
      <c r="E1257" s="59">
        <f ca="1">IF(_xlfn.NORM.INV(D1257,'Input Parameters'!$E$20,'Input Parameters'!$F$20)&lt;3500,3500,IF(_xlfn.NORM.INV(D1257,'Input Parameters'!$E$20,'Input Parameters'!$F$20)&gt;5500,5500,_xlfn.NORM.INV(D1257,'Input Parameters'!$E$20,'Input Parameters'!$F$20)))</f>
        <v>4606.0652717864514</v>
      </c>
      <c r="F1257" s="10">
        <f t="shared" ca="1" si="149"/>
        <v>0.90385666338503501</v>
      </c>
      <c r="G1257" s="61">
        <f ca="1">_xlfn.NORM.INV(F1257,'Input Parameters'!$E$21,'Input Parameters'!$F$21)</f>
        <v>295.09821623288519</v>
      </c>
      <c r="H1257" s="54">
        <f ca="1">EXP(E1257*(1/'Input Parameters'!$E$22-1/G1257))</f>
        <v>1.1182616401300642</v>
      </c>
      <c r="I1257" s="10">
        <f t="shared" ca="1" si="150"/>
        <v>0.13084887798823863</v>
      </c>
      <c r="J1257" s="29">
        <f ca="1">_xlfn.BETA.INV(I1257,'Input Parameters'!$L$24,'Input Parameters'!$M$24,'Input Parameters'!$J$24,'Input Parameters'!$K$24)</f>
        <v>0.42276787490778239</v>
      </c>
      <c r="K1257" s="156">
        <f ca="1">('Input Parameters'!$E$25/'Input Parameters'!$E$31)^$J1257</f>
        <v>4.8183168128854328E-2</v>
      </c>
      <c r="L1257" s="66">
        <f ca="1">$H1257*$C1257*'Input Parameters'!$E$23*K1257</f>
        <v>33.752327610962098</v>
      </c>
      <c r="M1257" s="23">
        <f t="shared" ca="1" si="151"/>
        <v>0.67556740334403631</v>
      </c>
      <c r="N1257" s="15">
        <f ca="1">_xlfn.NORM.INV(M1257,'Input Parameters'!$E$26,'Input Parameters'!$F$26)</f>
        <v>4.356212423954791E-2</v>
      </c>
      <c r="O1257" s="8">
        <f t="shared" ca="1" si="152"/>
        <v>0.89906339904422072</v>
      </c>
      <c r="P1257" s="29">
        <f ca="1">_xlfn.LOGNORM.INV(O1257,'Input Parameters'!$H$27,'Input Parameters'!$I$27)</f>
        <v>2.5038543974594618</v>
      </c>
      <c r="Q1257" s="10"/>
      <c r="R1257" s="15">
        <f>'Input Parameters'!$E$28</f>
        <v>12.7</v>
      </c>
      <c r="S1257" s="10">
        <f t="shared" ca="1" si="153"/>
        <v>0.99229485623860092</v>
      </c>
      <c r="T1257" s="25">
        <f ca="1">_xlfn.LOGNORM.INV(S1257,'Input Parameters'!$H$29,'Input Parameters'!$I$29)</f>
        <v>76.433734832278802</v>
      </c>
      <c r="U1257" s="10">
        <f t="shared" ca="1" si="154"/>
        <v>0.48151322926900642</v>
      </c>
      <c r="V1257" s="29">
        <f ca="1">IF('Input Parameters'!$D$30="Beta",_xlfn.BETA.INV(U1257,'Input Parameters'!$L$30,'Input Parameters'!$M$30,'Input Parameters'!$J$30,'Input Parameters'!$K$30),IF('Input Parameters'!$D$30="LogNorm",_xlfn.LOGNORM.INV(U1257,'Input Parameters'!$H$30,'Input Parameters'!$I$30)))</f>
        <v>0.98110721956658886</v>
      </c>
      <c r="W1257" s="2">
        <f ca="1">N1257+(P1257-N1257)*(1-ERF((T1257-R1257)/(2*SQRT(L1257*'Input Parameters'!$E$31))))</f>
        <v>1.1209658024207712</v>
      </c>
      <c r="X1257">
        <f t="shared" ca="1" si="155"/>
        <v>0</v>
      </c>
      <c r="Y1257" s="7"/>
    </row>
    <row r="1258" spans="1:25" ht="15" customHeight="1" x14ac:dyDescent="0.3">
      <c r="A1258" s="130">
        <v>1251</v>
      </c>
      <c r="B1258" s="10">
        <f t="shared" ca="1" si="147"/>
        <v>0.1239846988166905</v>
      </c>
      <c r="C1258" s="57">
        <f ca="1">_xlfn.NORM.INV(B1258,'Input Parameters'!$E$19,'Input Parameters'!$F$19)</f>
        <v>469.67752189510708</v>
      </c>
      <c r="D1258" s="10">
        <f t="shared" ca="1" si="148"/>
        <v>0.35453990418889891</v>
      </c>
      <c r="E1258" s="59">
        <f ca="1">IF(_xlfn.NORM.INV(D1258,'Input Parameters'!$E$20,'Input Parameters'!$F$20)&lt;3500,3500,IF(_xlfn.NORM.INV(D1258,'Input Parameters'!$E$20,'Input Parameters'!$F$20)&gt;5500,5500,_xlfn.NORM.INV(D1258,'Input Parameters'!$E$20,'Input Parameters'!$F$20)))</f>
        <v>4538.8354455405515</v>
      </c>
      <c r="F1258" s="10">
        <f t="shared" ca="1" si="149"/>
        <v>0.43790498763611807</v>
      </c>
      <c r="G1258" s="61">
        <f ca="1">_xlfn.NORM.INV(F1258,'Input Parameters'!$E$21,'Input Parameters'!$F$21)</f>
        <v>283.62161581498037</v>
      </c>
      <c r="H1258" s="54">
        <f ca="1">EXP(E1258*(1/'Input Parameters'!$E$22-1/G1258))</f>
        <v>0.59915761250455291</v>
      </c>
      <c r="I1258" s="10">
        <f t="shared" ca="1" si="150"/>
        <v>0.84768550565731404</v>
      </c>
      <c r="J1258" s="29">
        <f ca="1">_xlfn.BETA.INV(I1258,'Input Parameters'!$L$24,'Input Parameters'!$M$24,'Input Parameters'!$J$24,'Input Parameters'!$K$24)</f>
        <v>0.75993865659299564</v>
      </c>
      <c r="K1258" s="156">
        <f ca="1">('Input Parameters'!$E$25/'Input Parameters'!$E$31)^$J1258</f>
        <v>4.290052869440006E-3</v>
      </c>
      <c r="L1258" s="66">
        <f ca="1">$H1258*$C1258*'Input Parameters'!$E$23*K1258</f>
        <v>1.2072674788706905</v>
      </c>
      <c r="M1258" s="23">
        <f t="shared" ca="1" si="151"/>
        <v>0.62166898364833423</v>
      </c>
      <c r="N1258" s="15">
        <f ca="1">_xlfn.NORM.INV(M1258,'Input Parameters'!$E$26,'Input Parameters'!$F$26)</f>
        <v>4.0507208821080047E-2</v>
      </c>
      <c r="O1258" s="8">
        <f t="shared" ca="1" si="152"/>
        <v>0.89899702049937158</v>
      </c>
      <c r="P1258" s="29">
        <f ca="1">_xlfn.LOGNORM.INV(O1258,'Input Parameters'!$H$27,'Input Parameters'!$I$27)</f>
        <v>2.5034383954364556</v>
      </c>
      <c r="Q1258" s="10"/>
      <c r="R1258" s="15">
        <f>'Input Parameters'!$E$28</f>
        <v>12.7</v>
      </c>
      <c r="S1258" s="10">
        <f t="shared" ca="1" si="153"/>
        <v>0.49337213672339308</v>
      </c>
      <c r="T1258" s="25">
        <f ca="1">_xlfn.LOGNORM.INV(S1258,'Input Parameters'!$H$29,'Input Parameters'!$I$29)</f>
        <v>58.123305349493933</v>
      </c>
      <c r="U1258" s="10">
        <f t="shared" ca="1" si="154"/>
        <v>0.5518465092389474</v>
      </c>
      <c r="V1258" s="29">
        <f ca="1">IF('Input Parameters'!$D$30="Beta",_xlfn.BETA.INV(U1258,'Input Parameters'!$L$30,'Input Parameters'!$M$30,'Input Parameters'!$J$30,'Input Parameters'!$K$30),IF('Input Parameters'!$D$30="LogNorm",_xlfn.LOGNORM.INV(U1258,'Input Parameters'!$H$30,'Input Parameters'!$I$30)))</f>
        <v>1.0519031423608072</v>
      </c>
      <c r="W1258" s="2">
        <f ca="1">N1258+(P1258-N1258)*(1-ERF((T1258-R1258)/(2*SQRT(L1258*'Input Parameters'!$E$31))))</f>
        <v>4.9039492733375142E-2</v>
      </c>
      <c r="X1258">
        <f t="shared" ca="1" si="155"/>
        <v>1</v>
      </c>
      <c r="Y1258" s="7"/>
    </row>
    <row r="1259" spans="1:25" ht="15" customHeight="1" x14ac:dyDescent="0.3">
      <c r="A1259" s="130">
        <v>1252</v>
      </c>
      <c r="B1259" s="10">
        <f t="shared" ca="1" si="147"/>
        <v>4.6587835530870647E-2</v>
      </c>
      <c r="C1259" s="57">
        <f ca="1">_xlfn.NORM.INV(B1259,'Input Parameters'!$E$19,'Input Parameters'!$F$19)</f>
        <v>425.43474315078174</v>
      </c>
      <c r="D1259" s="10">
        <f t="shared" ca="1" si="148"/>
        <v>0.99677722952786096</v>
      </c>
      <c r="E1259" s="59">
        <f ca="1">IF(_xlfn.NORM.INV(D1259,'Input Parameters'!$E$20,'Input Parameters'!$F$20)&lt;3500,3500,IF(_xlfn.NORM.INV(D1259,'Input Parameters'!$E$20,'Input Parameters'!$F$20)&gt;5500,5500,_xlfn.NORM.INV(D1259,'Input Parameters'!$E$20,'Input Parameters'!$F$20)))</f>
        <v>5500</v>
      </c>
      <c r="F1259" s="10">
        <f t="shared" ca="1" si="149"/>
        <v>0.56290727646091554</v>
      </c>
      <c r="G1259" s="61">
        <f ca="1">_xlfn.NORM.INV(F1259,'Input Parameters'!$E$21,'Input Parameters'!$F$21)</f>
        <v>286.09458674671458</v>
      </c>
      <c r="H1259" s="54">
        <f ca="1">EXP(E1259*(1/'Input Parameters'!$E$22-1/G1259))</f>
        <v>0.63566713843905465</v>
      </c>
      <c r="I1259" s="10">
        <f t="shared" ca="1" si="150"/>
        <v>0.15655808977738594</v>
      </c>
      <c r="J1259" s="29">
        <f ca="1">_xlfn.BETA.INV(I1259,'Input Parameters'!$L$24,'Input Parameters'!$M$24,'Input Parameters'!$J$24,'Input Parameters'!$K$24)</f>
        <v>0.44124724817817257</v>
      </c>
      <c r="K1259" s="156">
        <f ca="1">('Input Parameters'!$E$25/'Input Parameters'!$E$31)^$J1259</f>
        <v>4.2201133674850205E-2</v>
      </c>
      <c r="L1259" s="66">
        <f ca="1">$H1259*$C1259*'Input Parameters'!$E$23*K1259</f>
        <v>11.412658764773747</v>
      </c>
      <c r="M1259" s="23">
        <f t="shared" ca="1" si="151"/>
        <v>0.34544095428721966</v>
      </c>
      <c r="N1259" s="15">
        <f ca="1">_xlfn.NORM.INV(M1259,'Input Parameters'!$E$26,'Input Parameters'!$F$26)</f>
        <v>2.5649170828277185E-2</v>
      </c>
      <c r="O1259" s="8">
        <f t="shared" ca="1" si="152"/>
        <v>0.36660113112444714</v>
      </c>
      <c r="P1259" s="29">
        <f ca="1">_xlfn.LOGNORM.INV(O1259,'Input Parameters'!$H$27,'Input Parameters'!$I$27)</f>
        <v>1.2243471371089323</v>
      </c>
      <c r="Q1259" s="10"/>
      <c r="R1259" s="15">
        <f>'Input Parameters'!$E$28</f>
        <v>12.7</v>
      </c>
      <c r="S1259" s="10">
        <f t="shared" ca="1" si="153"/>
        <v>0.54890811374847104</v>
      </c>
      <c r="T1259" s="25">
        <f ca="1">_xlfn.LOGNORM.INV(S1259,'Input Parameters'!$H$29,'Input Parameters'!$I$29)</f>
        <v>59.040921837519519</v>
      </c>
      <c r="U1259" s="10">
        <f t="shared" ca="1" si="154"/>
        <v>0.90547631846155341</v>
      </c>
      <c r="V1259" s="29">
        <f ca="1">IF('Input Parameters'!$D$30="Beta",_xlfn.BETA.INV(U1259,'Input Parameters'!$L$30,'Input Parameters'!$M$30,'Input Parameters'!$J$30,'Input Parameters'!$K$30),IF('Input Parameters'!$D$30="LogNorm",_xlfn.LOGNORM.INV(U1259,'Input Parameters'!$H$30,'Input Parameters'!$I$30)))</f>
        <v>1.6772262355958265</v>
      </c>
      <c r="W1259" s="2">
        <f ca="1">N1259+(P1259-N1259)*(1-ERF((T1259-R1259)/(2*SQRT(L1259*'Input Parameters'!$E$31))))</f>
        <v>0.42369328317031474</v>
      </c>
      <c r="X1259">
        <f t="shared" ca="1" si="155"/>
        <v>1</v>
      </c>
      <c r="Y1259" s="7"/>
    </row>
    <row r="1260" spans="1:25" ht="15" customHeight="1" x14ac:dyDescent="0.3">
      <c r="A1260" s="130">
        <v>1253</v>
      </c>
      <c r="B1260" s="10">
        <f t="shared" ca="1" si="147"/>
        <v>0.6270551139709607</v>
      </c>
      <c r="C1260" s="57">
        <f ca="1">_xlfn.NORM.INV(B1260,'Input Parameters'!$E$19,'Input Parameters'!$F$19)</f>
        <v>594.68338670574076</v>
      </c>
      <c r="D1260" s="10">
        <f t="shared" ca="1" si="148"/>
        <v>9.542000715823451E-3</v>
      </c>
      <c r="E1260" s="59">
        <f ca="1">IF(_xlfn.NORM.INV(D1260,'Input Parameters'!$E$20,'Input Parameters'!$F$20)&lt;3500,3500,IF(_xlfn.NORM.INV(D1260,'Input Parameters'!$E$20,'Input Parameters'!$F$20)&gt;5500,5500,_xlfn.NORM.INV(D1260,'Input Parameters'!$E$20,'Input Parameters'!$F$20)))</f>
        <v>3500</v>
      </c>
      <c r="F1260" s="10">
        <f t="shared" ca="1" si="149"/>
        <v>3.0696578380889239E-2</v>
      </c>
      <c r="G1260" s="61">
        <f ca="1">_xlfn.NORM.INV(F1260,'Input Parameters'!$E$21,'Input Parameters'!$F$21)</f>
        <v>270.14666534919758</v>
      </c>
      <c r="H1260" s="54">
        <f ca="1">EXP(E1260*(1/'Input Parameters'!$E$22-1/G1260))</f>
        <v>0.3640249942560761</v>
      </c>
      <c r="I1260" s="10">
        <f t="shared" ca="1" si="150"/>
        <v>1.4331413377675517E-2</v>
      </c>
      <c r="J1260" s="29">
        <f ca="1">_xlfn.BETA.INV(I1260,'Input Parameters'!$L$24,'Input Parameters'!$M$24,'Input Parameters'!$J$24,'Input Parameters'!$K$24)</f>
        <v>0.26309705363137448</v>
      </c>
      <c r="K1260" s="156">
        <f ca="1">('Input Parameters'!$E$25/'Input Parameters'!$E$31)^$J1260</f>
        <v>0.15147430522207736</v>
      </c>
      <c r="L1260" s="66">
        <f ca="1">$H1260*$C1260*'Input Parameters'!$E$23*K1260</f>
        <v>32.791099493436846</v>
      </c>
      <c r="M1260" s="23">
        <f t="shared" ca="1" si="151"/>
        <v>0.14382218399734648</v>
      </c>
      <c r="N1260" s="15">
        <f ca="1">_xlfn.NORM.INV(M1260,'Input Parameters'!$E$26,'Input Parameters'!$F$26)</f>
        <v>1.1670627867668929E-2</v>
      </c>
      <c r="O1260" s="8">
        <f t="shared" ca="1" si="152"/>
        <v>0.14513126057318548</v>
      </c>
      <c r="P1260" s="29">
        <f ca="1">_xlfn.LOGNORM.INV(O1260,'Input Parameters'!$H$27,'Input Parameters'!$I$27)</f>
        <v>0.89167105534931479</v>
      </c>
      <c r="Q1260" s="10"/>
      <c r="R1260" s="15">
        <f>'Input Parameters'!$E$28</f>
        <v>12.7</v>
      </c>
      <c r="S1260" s="10">
        <f t="shared" ca="1" si="153"/>
        <v>0.3581184920970969</v>
      </c>
      <c r="T1260" s="25">
        <f ca="1">_xlfn.LOGNORM.INV(S1260,'Input Parameters'!$H$29,'Input Parameters'!$I$29)</f>
        <v>55.903196894370851</v>
      </c>
      <c r="U1260" s="10">
        <f t="shared" ca="1" si="154"/>
        <v>0.91827938367149342</v>
      </c>
      <c r="V1260" s="29">
        <f ca="1">IF('Input Parameters'!$D$30="Beta",_xlfn.BETA.INV(U1260,'Input Parameters'!$L$30,'Input Parameters'!$M$30,'Input Parameters'!$J$30,'Input Parameters'!$K$30),IF('Input Parameters'!$D$30="LogNorm",_xlfn.LOGNORM.INV(U1260,'Input Parameters'!$H$30,'Input Parameters'!$I$30)))</f>
        <v>1.731110769116031</v>
      </c>
      <c r="W1260" s="2">
        <f ca="1">N1260+(P1260-N1260)*(1-ERF((T1260-R1260)/(2*SQRT(L1260*'Input Parameters'!$E$31))))</f>
        <v>0.53412451456797239</v>
      </c>
      <c r="X1260">
        <f t="shared" ca="1" si="155"/>
        <v>1</v>
      </c>
      <c r="Y1260" s="7"/>
    </row>
    <row r="1261" spans="1:25" ht="15" customHeight="1" x14ac:dyDescent="0.3">
      <c r="A1261" s="130">
        <v>1254</v>
      </c>
      <c r="B1261" s="10">
        <f t="shared" ca="1" si="147"/>
        <v>0.26908095970306078</v>
      </c>
      <c r="C1261" s="57">
        <f ca="1">_xlfn.NORM.INV(B1261,'Input Parameters'!$E$19,'Input Parameters'!$F$19)</f>
        <v>515.28223111663351</v>
      </c>
      <c r="D1261" s="10">
        <f t="shared" ca="1" si="148"/>
        <v>4.1426685934641272E-3</v>
      </c>
      <c r="E1261" s="59">
        <f ca="1">IF(_xlfn.NORM.INV(D1261,'Input Parameters'!$E$20,'Input Parameters'!$F$20)&lt;3500,3500,IF(_xlfn.NORM.INV(D1261,'Input Parameters'!$E$20,'Input Parameters'!$F$20)&gt;5500,5500,_xlfn.NORM.INV(D1261,'Input Parameters'!$E$20,'Input Parameters'!$F$20)))</f>
        <v>3500</v>
      </c>
      <c r="F1261" s="10">
        <f t="shared" ca="1" si="149"/>
        <v>0.92380550377981896</v>
      </c>
      <c r="G1261" s="61">
        <f ca="1">_xlfn.NORM.INV(F1261,'Input Parameters'!$E$21,'Input Parameters'!$F$21)</f>
        <v>296.09879065264124</v>
      </c>
      <c r="H1261" s="54">
        <f ca="1">EXP(E1261*(1/'Input Parameters'!$E$22-1/G1261))</f>
        <v>1.1331634614673056</v>
      </c>
      <c r="I1261" s="10">
        <f t="shared" ca="1" si="150"/>
        <v>0.42109422666548835</v>
      </c>
      <c r="J1261" s="29">
        <f ca="1">_xlfn.BETA.INV(I1261,'Input Parameters'!$L$24,'Input Parameters'!$M$24,'Input Parameters'!$J$24,'Input Parameters'!$K$24)</f>
        <v>0.57481244473587223</v>
      </c>
      <c r="K1261" s="156">
        <f ca="1">('Input Parameters'!$E$25/'Input Parameters'!$E$31)^$J1261</f>
        <v>1.6188656370367378E-2</v>
      </c>
      <c r="L1261" s="66">
        <f ca="1">$H1261*$C1261*'Input Parameters'!$E$23*K1261</f>
        <v>9.4525402116836759</v>
      </c>
      <c r="M1261" s="23">
        <f t="shared" ca="1" si="151"/>
        <v>0.10912131105694778</v>
      </c>
      <c r="N1261" s="15">
        <f ca="1">_xlfn.NORM.INV(M1261,'Input Parameters'!$E$26,'Input Parameters'!$F$26)</f>
        <v>8.1444939530705036E-3</v>
      </c>
      <c r="O1261" s="8">
        <f t="shared" ca="1" si="152"/>
        <v>0.64711696555997733</v>
      </c>
      <c r="P1261" s="29">
        <f ca="1">_xlfn.LOGNORM.INV(O1261,'Input Parameters'!$H$27,'Input Parameters'!$I$27)</f>
        <v>1.6824372088980044</v>
      </c>
      <c r="Q1261" s="10"/>
      <c r="R1261" s="15">
        <f>'Input Parameters'!$E$28</f>
        <v>12.7</v>
      </c>
      <c r="S1261" s="10">
        <f t="shared" ca="1" si="153"/>
        <v>0.74572067259626917</v>
      </c>
      <c r="T1261" s="25">
        <f ca="1">_xlfn.LOGNORM.INV(S1261,'Input Parameters'!$H$29,'Input Parameters'!$I$29)</f>
        <v>62.718349848158461</v>
      </c>
      <c r="U1261" s="10">
        <f t="shared" ca="1" si="154"/>
        <v>0.91612398943890172</v>
      </c>
      <c r="V1261" s="29">
        <f ca="1">IF('Input Parameters'!$D$30="Beta",_xlfn.BETA.INV(U1261,'Input Parameters'!$L$30,'Input Parameters'!$M$30,'Input Parameters'!$J$30,'Input Parameters'!$K$30),IF('Input Parameters'!$D$30="LogNorm",_xlfn.LOGNORM.INV(U1261,'Input Parameters'!$H$30,'Input Parameters'!$I$30)))</f>
        <v>1.721493267582493</v>
      </c>
      <c r="W1261" s="2">
        <f ca="1">N1261+(P1261-N1261)*(1-ERF((T1261-R1261)/(2*SQRT(L1261*'Input Parameters'!$E$31))))</f>
        <v>0.42669880744476341</v>
      </c>
      <c r="X1261">
        <f t="shared" ca="1" si="155"/>
        <v>1</v>
      </c>
      <c r="Y1261" s="7"/>
    </row>
    <row r="1262" spans="1:25" ht="15" customHeight="1" x14ac:dyDescent="0.3">
      <c r="A1262" s="130">
        <v>1255</v>
      </c>
      <c r="B1262" s="10">
        <f t="shared" ca="1" si="147"/>
        <v>0.95056881490460166</v>
      </c>
      <c r="C1262" s="57">
        <f ca="1">_xlfn.NORM.INV(B1262,'Input Parameters'!$E$19,'Input Parameters'!$F$19)</f>
        <v>706.75829602056024</v>
      </c>
      <c r="D1262" s="10">
        <f t="shared" ca="1" si="148"/>
        <v>0.63323399447867945</v>
      </c>
      <c r="E1262" s="59">
        <f ca="1">IF(_xlfn.NORM.INV(D1262,'Input Parameters'!$E$20,'Input Parameters'!$F$20)&lt;3500,3500,IF(_xlfn.NORM.INV(D1262,'Input Parameters'!$E$20,'Input Parameters'!$F$20)&gt;5500,5500,_xlfn.NORM.INV(D1262,'Input Parameters'!$E$20,'Input Parameters'!$F$20)))</f>
        <v>5038.3016680590417</v>
      </c>
      <c r="F1262" s="10">
        <f t="shared" ca="1" si="149"/>
        <v>0.12732987481058655</v>
      </c>
      <c r="G1262" s="61">
        <f ca="1">_xlfn.NORM.INV(F1262,'Input Parameters'!$E$21,'Input Parameters'!$F$21)</f>
        <v>275.8966419997796</v>
      </c>
      <c r="H1262" s="54">
        <f ca="1">EXP(E1262*(1/'Input Parameters'!$E$22-1/G1262))</f>
        <v>0.34438810570369266</v>
      </c>
      <c r="I1262" s="10">
        <f t="shared" ca="1" si="150"/>
        <v>0.78446663021069862</v>
      </c>
      <c r="J1262" s="29">
        <f ca="1">_xlfn.BETA.INV(I1262,'Input Parameters'!$L$24,'Input Parameters'!$M$24,'Input Parameters'!$J$24,'Input Parameters'!$K$24)</f>
        <v>0.7271254274178911</v>
      </c>
      <c r="K1262" s="156">
        <f ca="1">('Input Parameters'!$E$25/'Input Parameters'!$E$31)^$J1262</f>
        <v>5.4286274062151718E-3</v>
      </c>
      <c r="L1262" s="66">
        <f ca="1">$H1262*$C1262*'Input Parameters'!$E$23*K1262</f>
        <v>1.3213233004483536</v>
      </c>
      <c r="M1262" s="23">
        <f t="shared" ca="1" si="151"/>
        <v>6.5183153042642661E-2</v>
      </c>
      <c r="N1262" s="15">
        <f ca="1">_xlfn.NORM.INV(M1262,'Input Parameters'!$E$26,'Input Parameters'!$F$26)</f>
        <v>2.2341615760349265E-3</v>
      </c>
      <c r="O1262" s="8">
        <f t="shared" ca="1" si="152"/>
        <v>0.99340109682404987</v>
      </c>
      <c r="P1262" s="29">
        <f ca="1">_xlfn.LOGNORM.INV(O1262,'Input Parameters'!$H$27,'Input Parameters'!$I$27)</f>
        <v>4.2617388366333229</v>
      </c>
      <c r="Q1262" s="10"/>
      <c r="R1262" s="15">
        <f>'Input Parameters'!$E$28</f>
        <v>12.7</v>
      </c>
      <c r="S1262" s="10">
        <f t="shared" ca="1" si="153"/>
        <v>0.73033350784856965</v>
      </c>
      <c r="T1262" s="25">
        <f ca="1">_xlfn.LOGNORM.INV(S1262,'Input Parameters'!$H$29,'Input Parameters'!$I$29)</f>
        <v>62.386433497129772</v>
      </c>
      <c r="U1262" s="10">
        <f t="shared" ca="1" si="154"/>
        <v>0.61604967935311705</v>
      </c>
      <c r="V1262" s="29">
        <f ca="1">IF('Input Parameters'!$D$30="Beta",_xlfn.BETA.INV(U1262,'Input Parameters'!$L$30,'Input Parameters'!$M$30,'Input Parameters'!$J$30,'Input Parameters'!$K$30),IF('Input Parameters'!$D$30="LogNorm",_xlfn.LOGNORM.INV(U1262,'Input Parameters'!$H$30,'Input Parameters'!$I$30)))</f>
        <v>1.1225320484501884</v>
      </c>
      <c r="W1262" s="2">
        <f ca="1">N1262+(P1262-N1262)*(1-ERF((T1262-R1262)/(2*SQRT(L1262*'Input Parameters'!$E$31))))</f>
        <v>1.1774159679490939E-2</v>
      </c>
      <c r="X1262">
        <f t="shared" ca="1" si="155"/>
        <v>1</v>
      </c>
      <c r="Y1262" s="7"/>
    </row>
    <row r="1263" spans="1:25" ht="15" customHeight="1" x14ac:dyDescent="0.3">
      <c r="A1263" s="130">
        <v>1256</v>
      </c>
      <c r="B1263" s="10">
        <f t="shared" ca="1" si="147"/>
        <v>0.33843556284745369</v>
      </c>
      <c r="C1263" s="57">
        <f ca="1">_xlfn.NORM.INV(B1263,'Input Parameters'!$E$19,'Input Parameters'!$F$19)</f>
        <v>532.08576253152944</v>
      </c>
      <c r="D1263" s="10">
        <f t="shared" ca="1" si="148"/>
        <v>0.7951262151035059</v>
      </c>
      <c r="E1263" s="59">
        <f ca="1">IF(_xlfn.NORM.INV(D1263,'Input Parameters'!$E$20,'Input Parameters'!$F$20)&lt;3500,3500,IF(_xlfn.NORM.INV(D1263,'Input Parameters'!$E$20,'Input Parameters'!$F$20)&gt;5500,5500,_xlfn.NORM.INV(D1263,'Input Parameters'!$E$20,'Input Parameters'!$F$20)))</f>
        <v>5377.0365542100817</v>
      </c>
      <c r="F1263" s="10">
        <f t="shared" ca="1" si="149"/>
        <v>0.41494100532719103</v>
      </c>
      <c r="G1263" s="61">
        <f ca="1">_xlfn.NORM.INV(F1263,'Input Parameters'!$E$21,'Input Parameters'!$F$21)</f>
        <v>283.16125623665818</v>
      </c>
      <c r="H1263" s="54">
        <f ca="1">EXP(E1263*(1/'Input Parameters'!$E$22-1/G1263))</f>
        <v>0.52853393076719501</v>
      </c>
      <c r="I1263" s="10">
        <f t="shared" ca="1" si="150"/>
        <v>0.24703208459258619</v>
      </c>
      <c r="J1263" s="29">
        <f ca="1">_xlfn.BETA.INV(I1263,'Input Parameters'!$L$24,'Input Parameters'!$M$24,'Input Parameters'!$J$24,'Input Parameters'!$K$24)</f>
        <v>0.49473650711419176</v>
      </c>
      <c r="K1263" s="156">
        <f ca="1">('Input Parameters'!$E$25/'Input Parameters'!$E$31)^$J1263</f>
        <v>2.8752920169098167E-2</v>
      </c>
      <c r="L1263" s="66">
        <f ca="1">$H1263*$C1263*'Input Parameters'!$E$23*K1263</f>
        <v>8.0860508884744817</v>
      </c>
      <c r="M1263" s="23">
        <f t="shared" ca="1" si="151"/>
        <v>0.53022128859067441</v>
      </c>
      <c r="N1263" s="15">
        <f ca="1">_xlfn.NORM.INV(M1263,'Input Parameters'!$E$26,'Input Parameters'!$F$26)</f>
        <v>3.5592348846499679E-2</v>
      </c>
      <c r="O1263" s="8">
        <f t="shared" ca="1" si="152"/>
        <v>0.95265410728284228</v>
      </c>
      <c r="P1263" s="29">
        <f ca="1">_xlfn.LOGNORM.INV(O1263,'Input Parameters'!$H$27,'Input Parameters'!$I$27)</f>
        <v>2.9818608531315669</v>
      </c>
      <c r="Q1263" s="10"/>
      <c r="R1263" s="15">
        <f>'Input Parameters'!$E$28</f>
        <v>12.7</v>
      </c>
      <c r="S1263" s="10">
        <f t="shared" ca="1" si="153"/>
        <v>0.11537328424524529</v>
      </c>
      <c r="T1263" s="25">
        <f ca="1">_xlfn.LOGNORM.INV(S1263,'Input Parameters'!$H$29,'Input Parameters'!$I$29)</f>
        <v>50.900845635710255</v>
      </c>
      <c r="U1263" s="10">
        <f t="shared" ca="1" si="154"/>
        <v>0.99831260690216517</v>
      </c>
      <c r="V1263" s="29">
        <f ca="1">IF('Input Parameters'!$D$30="Beta",_xlfn.BETA.INV(U1263,'Input Parameters'!$L$30,'Input Parameters'!$M$30,'Input Parameters'!$J$30,'Input Parameters'!$K$30),IF('Input Parameters'!$D$30="LogNorm",_xlfn.LOGNORM.INV(U1263,'Input Parameters'!$H$30,'Input Parameters'!$I$30)))</f>
        <v>3.1745851620669492</v>
      </c>
      <c r="W1263" s="2">
        <f ca="1">N1263+(P1263-N1263)*(1-ERF((T1263-R1263)/(2*SQRT(L1263*'Input Parameters'!$E$31))))</f>
        <v>1.043657790393637</v>
      </c>
      <c r="X1263">
        <f t="shared" ca="1" si="155"/>
        <v>1</v>
      </c>
      <c r="Y1263" s="7"/>
    </row>
    <row r="1264" spans="1:25" ht="15" customHeight="1" x14ac:dyDescent="0.3">
      <c r="A1264" s="130">
        <v>1257</v>
      </c>
      <c r="B1264" s="10">
        <f t="shared" ca="1" si="147"/>
        <v>0.80654078036409604</v>
      </c>
      <c r="C1264" s="57">
        <f ca="1">_xlfn.NORM.INV(B1264,'Input Parameters'!$E$19,'Input Parameters'!$F$19)</f>
        <v>640.41103007510424</v>
      </c>
      <c r="D1264" s="10">
        <f t="shared" ca="1" si="148"/>
        <v>0.46490838460852169</v>
      </c>
      <c r="E1264" s="59">
        <f ca="1">IF(_xlfn.NORM.INV(D1264,'Input Parameters'!$E$20,'Input Parameters'!$F$20)&lt;3500,3500,IF(_xlfn.NORM.INV(D1264,'Input Parameters'!$E$20,'Input Parameters'!$F$20)&gt;5500,5500,_xlfn.NORM.INV(D1264,'Input Parameters'!$E$20,'Input Parameters'!$F$20)))</f>
        <v>4738.347238389103</v>
      </c>
      <c r="F1264" s="10">
        <f t="shared" ca="1" si="149"/>
        <v>0.10286899136599192</v>
      </c>
      <c r="G1264" s="61">
        <f ca="1">_xlfn.NORM.INV(F1264,'Input Parameters'!$E$21,'Input Parameters'!$F$21)</f>
        <v>274.90417553572109</v>
      </c>
      <c r="H1264" s="54">
        <f ca="1">EXP(E1264*(1/'Input Parameters'!$E$22-1/G1264))</f>
        <v>0.34489127025280963</v>
      </c>
      <c r="I1264" s="10">
        <f t="shared" ca="1" si="150"/>
        <v>0.73832171799418145</v>
      </c>
      <c r="J1264" s="29">
        <f ca="1">_xlfn.BETA.INV(I1264,'Input Parameters'!$L$24,'Input Parameters'!$M$24,'Input Parameters'!$J$24,'Input Parameters'!$K$24)</f>
        <v>0.70568070645316261</v>
      </c>
      <c r="K1264" s="156">
        <f ca="1">('Input Parameters'!$E$25/'Input Parameters'!$E$31)^$J1264</f>
        <v>6.3313979161575317E-3</v>
      </c>
      <c r="L1264" s="66">
        <f ca="1">$H1264*$C1264*'Input Parameters'!$E$23*K1264</f>
        <v>1.3984296199627166</v>
      </c>
      <c r="M1264" s="23">
        <f t="shared" ca="1" si="151"/>
        <v>0.19749327825872032</v>
      </c>
      <c r="N1264" s="15">
        <f ca="1">_xlfn.NORM.INV(M1264,'Input Parameters'!$E$26,'Input Parameters'!$F$26)</f>
        <v>1.6137209799108099E-2</v>
      </c>
      <c r="O1264" s="8">
        <f t="shared" ca="1" si="152"/>
        <v>0.32068037378229075</v>
      </c>
      <c r="P1264" s="29">
        <f ca="1">_xlfn.LOGNORM.INV(O1264,'Input Parameters'!$H$27,'Input Parameters'!$I$27)</f>
        <v>1.1585140153100499</v>
      </c>
      <c r="Q1264" s="10"/>
      <c r="R1264" s="15">
        <f>'Input Parameters'!$E$28</f>
        <v>12.7</v>
      </c>
      <c r="S1264" s="10">
        <f t="shared" ca="1" si="153"/>
        <v>0.75343090838397331</v>
      </c>
      <c r="T1264" s="25">
        <f ca="1">_xlfn.LOGNORM.INV(S1264,'Input Parameters'!$H$29,'Input Parameters'!$I$29)</f>
        <v>62.889287464781567</v>
      </c>
      <c r="U1264" s="10">
        <f t="shared" ca="1" si="154"/>
        <v>0.81290212652878191</v>
      </c>
      <c r="V1264" s="29">
        <f ca="1">IF('Input Parameters'!$D$30="Beta",_xlfn.BETA.INV(U1264,'Input Parameters'!$L$30,'Input Parameters'!$M$30,'Input Parameters'!$J$30,'Input Parameters'!$K$30),IF('Input Parameters'!$D$30="LogNorm",_xlfn.LOGNORM.INV(U1264,'Input Parameters'!$H$30,'Input Parameters'!$I$30)))</f>
        <v>1.4185549966372994</v>
      </c>
      <c r="W1264" s="2">
        <f ca="1">N1264+(P1264-N1264)*(1-ERF((T1264-R1264)/(2*SQRT(L1264*'Input Parameters'!$E$31))))</f>
        <v>1.9210605014198565E-2</v>
      </c>
      <c r="X1264">
        <f t="shared" ca="1" si="155"/>
        <v>1</v>
      </c>
      <c r="Y1264" s="7"/>
    </row>
    <row r="1265" spans="1:25" ht="15" customHeight="1" x14ac:dyDescent="0.3">
      <c r="A1265" s="130">
        <v>1258</v>
      </c>
      <c r="B1265" s="10">
        <f t="shared" ca="1" si="147"/>
        <v>0.72149988657490971</v>
      </c>
      <c r="C1265" s="57">
        <f ca="1">_xlfn.NORM.INV(B1265,'Input Parameters'!$E$19,'Input Parameters'!$F$19)</f>
        <v>616.92710347568823</v>
      </c>
      <c r="D1265" s="10">
        <f t="shared" ca="1" si="148"/>
        <v>0.21238140194226751</v>
      </c>
      <c r="E1265" s="59">
        <f ca="1">IF(_xlfn.NORM.INV(D1265,'Input Parameters'!$E$20,'Input Parameters'!$F$20)&lt;3500,3500,IF(_xlfn.NORM.INV(D1265,'Input Parameters'!$E$20,'Input Parameters'!$F$20)&gt;5500,5500,_xlfn.NORM.INV(D1265,'Input Parameters'!$E$20,'Input Parameters'!$F$20)))</f>
        <v>4241.270093604403</v>
      </c>
      <c r="F1265" s="10">
        <f t="shared" ca="1" si="149"/>
        <v>9.4909039541282603E-2</v>
      </c>
      <c r="G1265" s="61">
        <f ca="1">_xlfn.NORM.INV(F1265,'Input Parameters'!$E$21,'Input Parameters'!$F$21)</f>
        <v>274.54461667909464</v>
      </c>
      <c r="H1265" s="54">
        <f ca="1">EXP(E1265*(1/'Input Parameters'!$E$22-1/G1265))</f>
        <v>0.37792581005149539</v>
      </c>
      <c r="I1265" s="10">
        <f t="shared" ca="1" si="150"/>
        <v>0.28692492181546903</v>
      </c>
      <c r="J1265" s="29">
        <f ca="1">_xlfn.BETA.INV(I1265,'Input Parameters'!$L$24,'Input Parameters'!$M$24,'Input Parameters'!$J$24,'Input Parameters'!$K$24)</f>
        <v>0.51486260499673897</v>
      </c>
      <c r="K1265" s="156">
        <f ca="1">('Input Parameters'!$E$25/'Input Parameters'!$E$31)^$J1265</f>
        <v>2.4887453711447974E-2</v>
      </c>
      <c r="L1265" s="66">
        <f ca="1">$H1265*$C1265*'Input Parameters'!$E$23*K1265</f>
        <v>5.8025764148206385</v>
      </c>
      <c r="M1265" s="23">
        <f t="shared" ca="1" si="151"/>
        <v>0.55082747869999715</v>
      </c>
      <c r="N1265" s="15">
        <f ca="1">_xlfn.NORM.INV(M1265,'Input Parameters'!$E$26,'Input Parameters'!$F$26)</f>
        <v>3.6682797162485931E-2</v>
      </c>
      <c r="O1265" s="8">
        <f t="shared" ca="1" si="152"/>
        <v>0.14371844414208268</v>
      </c>
      <c r="P1265" s="29">
        <f ca="1">_xlfn.LOGNORM.INV(O1265,'Input Parameters'!$H$27,'Input Parameters'!$I$27)</f>
        <v>0.88922257423999529</v>
      </c>
      <c r="Q1265" s="10"/>
      <c r="R1265" s="15">
        <f>'Input Parameters'!$E$28</f>
        <v>12.7</v>
      </c>
      <c r="S1265" s="10">
        <f t="shared" ca="1" si="153"/>
        <v>0.39975474879626138</v>
      </c>
      <c r="T1265" s="25">
        <f ca="1">_xlfn.LOGNORM.INV(S1265,'Input Parameters'!$H$29,'Input Parameters'!$I$29)</f>
        <v>56.594775586297111</v>
      </c>
      <c r="U1265" s="10">
        <f t="shared" ca="1" si="154"/>
        <v>0.1786006927018754</v>
      </c>
      <c r="V1265" s="29">
        <f ca="1">IF('Input Parameters'!$D$30="Beta",_xlfn.BETA.INV(U1265,'Input Parameters'!$L$30,'Input Parameters'!$M$30,'Input Parameters'!$J$30,'Input Parameters'!$K$30),IF('Input Parameters'!$D$30="LogNorm",_xlfn.LOGNORM.INV(U1265,'Input Parameters'!$H$30,'Input Parameters'!$I$30)))</f>
        <v>0.69498043544486965</v>
      </c>
      <c r="W1265" s="2">
        <f ca="1">N1265+(P1265-N1265)*(1-ERF((T1265-R1265)/(2*SQRT(L1265*'Input Parameters'!$E$31))))</f>
        <v>0.2051181389962686</v>
      </c>
      <c r="X1265">
        <f t="shared" ca="1" si="155"/>
        <v>1</v>
      </c>
      <c r="Y1265" s="7"/>
    </row>
    <row r="1266" spans="1:25" ht="15" customHeight="1" x14ac:dyDescent="0.3">
      <c r="A1266" s="130">
        <v>1259</v>
      </c>
      <c r="B1266" s="10">
        <f t="shared" ca="1" si="147"/>
        <v>0.73906878178634439</v>
      </c>
      <c r="C1266" s="57">
        <f ca="1">_xlfn.NORM.INV(B1266,'Input Parameters'!$E$19,'Input Parameters'!$F$19)</f>
        <v>621.42031961856082</v>
      </c>
      <c r="D1266" s="10">
        <f t="shared" ca="1" si="148"/>
        <v>0.72115522852024638</v>
      </c>
      <c r="E1266" s="59">
        <f ca="1">IF(_xlfn.NORM.INV(D1266,'Input Parameters'!$E$20,'Input Parameters'!$F$20)&lt;3500,3500,IF(_xlfn.NORM.INV(D1266,'Input Parameters'!$E$20,'Input Parameters'!$F$20)&gt;5500,5500,_xlfn.NORM.INV(D1266,'Input Parameters'!$E$20,'Input Parameters'!$F$20)))</f>
        <v>5210.3937349537537</v>
      </c>
      <c r="F1266" s="10">
        <f t="shared" ca="1" si="149"/>
        <v>0.82781358975769415</v>
      </c>
      <c r="G1266" s="61">
        <f ca="1">_xlfn.NORM.INV(F1266,'Input Parameters'!$E$21,'Input Parameters'!$F$21)</f>
        <v>292.28210520161974</v>
      </c>
      <c r="H1266" s="54">
        <f ca="1">EXP(E1266*(1/'Input Parameters'!$E$22-1/G1266))</f>
        <v>0.95726226578776985</v>
      </c>
      <c r="I1266" s="10">
        <f t="shared" ca="1" si="150"/>
        <v>0.10449981123683627</v>
      </c>
      <c r="J1266" s="29">
        <f ca="1">_xlfn.BETA.INV(I1266,'Input Parameters'!$L$24,'Input Parameters'!$M$24,'Input Parameters'!$J$24,'Input Parameters'!$K$24)</f>
        <v>0.40123795249538663</v>
      </c>
      <c r="K1266" s="156">
        <f ca="1">('Input Parameters'!$E$25/'Input Parameters'!$E$31)^$J1266</f>
        <v>5.6230295477720495E-2</v>
      </c>
      <c r="L1266" s="66">
        <f ca="1">$H1266*$C1266*'Input Parameters'!$E$23*K1266</f>
        <v>33.449278577080499</v>
      </c>
      <c r="M1266" s="23">
        <f t="shared" ca="1" si="151"/>
        <v>0.91391119969378609</v>
      </c>
      <c r="N1266" s="15">
        <f ca="1">_xlfn.NORM.INV(M1266,'Input Parameters'!$E$26,'Input Parameters'!$F$26)</f>
        <v>6.2670041971644663E-2</v>
      </c>
      <c r="O1266" s="8">
        <f t="shared" ca="1" si="152"/>
        <v>0.24926559440914231</v>
      </c>
      <c r="P1266" s="29">
        <f ca="1">_xlfn.LOGNORM.INV(O1266,'Input Parameters'!$H$27,'Input Parameters'!$I$27)</f>
        <v>1.0552598095518484</v>
      </c>
      <c r="Q1266" s="10"/>
      <c r="R1266" s="15">
        <f>'Input Parameters'!$E$28</f>
        <v>12.7</v>
      </c>
      <c r="S1266" s="10">
        <f t="shared" ca="1" si="153"/>
        <v>0.40669631251617311</v>
      </c>
      <c r="T1266" s="25">
        <f ca="1">_xlfn.LOGNORM.INV(S1266,'Input Parameters'!$H$29,'Input Parameters'!$I$29)</f>
        <v>56.708821203818097</v>
      </c>
      <c r="U1266" s="10">
        <f t="shared" ca="1" si="154"/>
        <v>0.31309376390116372</v>
      </c>
      <c r="V1266" s="29">
        <f ca="1">IF('Input Parameters'!$D$30="Beta",_xlfn.BETA.INV(U1266,'Input Parameters'!$L$30,'Input Parameters'!$M$30,'Input Parameters'!$J$30,'Input Parameters'!$K$30),IF('Input Parameters'!$D$30="LogNorm",_xlfn.LOGNORM.INV(U1266,'Input Parameters'!$H$30,'Input Parameters'!$I$30)))</f>
        <v>0.82458177129157983</v>
      </c>
      <c r="W1266" s="2">
        <f ca="1">N1266+(P1266-N1266)*(1-ERF((T1266-R1266)/(2*SQRT(L1266*'Input Parameters'!$E$31))))</f>
        <v>0.64882910775923563</v>
      </c>
      <c r="X1266">
        <f t="shared" ca="1" si="155"/>
        <v>1</v>
      </c>
      <c r="Y1266" s="7"/>
    </row>
    <row r="1267" spans="1:25" ht="15" customHeight="1" x14ac:dyDescent="0.3">
      <c r="A1267" s="130">
        <v>1260</v>
      </c>
      <c r="B1267" s="10">
        <f t="shared" ca="1" si="147"/>
        <v>0.13162758866536972</v>
      </c>
      <c r="C1267" s="57">
        <f ca="1">_xlfn.NORM.INV(B1267,'Input Parameters'!$E$19,'Input Parameters'!$F$19)</f>
        <v>472.76728226430481</v>
      </c>
      <c r="D1267" s="10">
        <f t="shared" ca="1" si="148"/>
        <v>0.25714983419235005</v>
      </c>
      <c r="E1267" s="59">
        <f ca="1">IF(_xlfn.NORM.INV(D1267,'Input Parameters'!$E$20,'Input Parameters'!$F$20)&lt;3500,3500,IF(_xlfn.NORM.INV(D1267,'Input Parameters'!$E$20,'Input Parameters'!$F$20)&gt;5500,5500,_xlfn.NORM.INV(D1267,'Input Parameters'!$E$20,'Input Parameters'!$F$20)))</f>
        <v>4343.4898527567557</v>
      </c>
      <c r="F1267" s="10">
        <f t="shared" ca="1" si="149"/>
        <v>0.1609903267203836</v>
      </c>
      <c r="G1267" s="61">
        <f ca="1">_xlfn.NORM.INV(F1267,'Input Parameters'!$E$21,'Input Parameters'!$F$21)</f>
        <v>277.06548830284731</v>
      </c>
      <c r="H1267" s="54">
        <f ca="1">EXP(E1267*(1/'Input Parameters'!$E$22-1/G1267))</f>
        <v>0.42632000266191089</v>
      </c>
      <c r="I1267" s="10">
        <f t="shared" ca="1" si="150"/>
        <v>0.74837305415061672</v>
      </c>
      <c r="J1267" s="29">
        <f ca="1">_xlfn.BETA.INV(I1267,'Input Parameters'!$L$24,'Input Parameters'!$M$24,'Input Parameters'!$J$24,'Input Parameters'!$K$24)</f>
        <v>0.71022362766479197</v>
      </c>
      <c r="K1267" s="156">
        <f ca="1">('Input Parameters'!$E$25/'Input Parameters'!$E$31)^$J1267</f>
        <v>6.1283907156116472E-3</v>
      </c>
      <c r="L1267" s="66">
        <f ca="1">$H1267*$C1267*'Input Parameters'!$E$23*K1267</f>
        <v>1.2351780620663271</v>
      </c>
      <c r="M1267" s="23">
        <f t="shared" ca="1" si="151"/>
        <v>0.47322638733103173</v>
      </c>
      <c r="N1267" s="15">
        <f ca="1">_xlfn.NORM.INV(M1267,'Input Parameters'!$E$26,'Input Parameters'!$F$26)</f>
        <v>3.2589599009417762E-2</v>
      </c>
      <c r="O1267" s="8">
        <f t="shared" ca="1" si="152"/>
        <v>0.97170760744178442</v>
      </c>
      <c r="P1267" s="29">
        <f ca="1">_xlfn.LOGNORM.INV(O1267,'Input Parameters'!$H$27,'Input Parameters'!$I$27)</f>
        <v>3.3090804826479863</v>
      </c>
      <c r="Q1267" s="10"/>
      <c r="R1267" s="15">
        <f>'Input Parameters'!$E$28</f>
        <v>12.7</v>
      </c>
      <c r="S1267" s="10">
        <f t="shared" ca="1" si="153"/>
        <v>0.13529407490760537</v>
      </c>
      <c r="T1267" s="25">
        <f ca="1">_xlfn.LOGNORM.INV(S1267,'Input Parameters'!$H$29,'Input Parameters'!$I$29)</f>
        <v>51.456644349848716</v>
      </c>
      <c r="U1267" s="10">
        <f t="shared" ca="1" si="154"/>
        <v>0.5611101243454184</v>
      </c>
      <c r="V1267" s="29">
        <f ca="1">IF('Input Parameters'!$D$30="Beta",_xlfn.BETA.INV(U1267,'Input Parameters'!$L$30,'Input Parameters'!$M$30,'Input Parameters'!$J$30,'Input Parameters'!$K$30),IF('Input Parameters'!$D$30="LogNorm",_xlfn.LOGNORM.INV(U1267,'Input Parameters'!$H$30,'Input Parameters'!$I$30)))</f>
        <v>1.0616783322823831</v>
      </c>
      <c r="W1267" s="2">
        <f ca="1">N1267+(P1267-N1267)*(1-ERF((T1267-R1267)/(2*SQRT(L1267*'Input Parameters'!$E$31))))</f>
        <v>7.7375672969680731E-2</v>
      </c>
      <c r="X1267">
        <f t="shared" ca="1" si="155"/>
        <v>1</v>
      </c>
      <c r="Y1267" s="7"/>
    </row>
    <row r="1268" spans="1:25" ht="15" customHeight="1" x14ac:dyDescent="0.3">
      <c r="A1268" s="130">
        <v>1261</v>
      </c>
      <c r="B1268" s="10">
        <f t="shared" ca="1" si="147"/>
        <v>0.86195901588368073</v>
      </c>
      <c r="C1268" s="57">
        <f ca="1">_xlfn.NORM.INV(B1268,'Input Parameters'!$E$19,'Input Parameters'!$F$19)</f>
        <v>659.33428189643985</v>
      </c>
      <c r="D1268" s="10">
        <f t="shared" ca="1" si="148"/>
        <v>0.3485195808399304</v>
      </c>
      <c r="E1268" s="59">
        <f ca="1">IF(_xlfn.NORM.INV(D1268,'Input Parameters'!$E$20,'Input Parameters'!$F$20)&lt;3500,3500,IF(_xlfn.NORM.INV(D1268,'Input Parameters'!$E$20,'Input Parameters'!$F$20)&gt;5500,5500,_xlfn.NORM.INV(D1268,'Input Parameters'!$E$20,'Input Parameters'!$F$20)))</f>
        <v>4527.4757335519498</v>
      </c>
      <c r="F1268" s="10">
        <f t="shared" ca="1" si="149"/>
        <v>0.10229869659521929</v>
      </c>
      <c r="G1268" s="61">
        <f ca="1">_xlfn.NORM.INV(F1268,'Input Parameters'!$E$21,'Input Parameters'!$F$21)</f>
        <v>274.87910419011558</v>
      </c>
      <c r="H1268" s="54">
        <f ca="1">EXP(E1268*(1/'Input Parameters'!$E$22-1/G1268))</f>
        <v>0.36108083738319002</v>
      </c>
      <c r="I1268" s="10">
        <f t="shared" ca="1" si="150"/>
        <v>3.9959556170100385E-2</v>
      </c>
      <c r="J1268" s="29">
        <f ca="1">_xlfn.BETA.INV(I1268,'Input Parameters'!$L$24,'Input Parameters'!$M$24,'Input Parameters'!$J$24,'Input Parameters'!$K$24)</f>
        <v>0.32487277293508315</v>
      </c>
      <c r="K1268" s="156">
        <f ca="1">('Input Parameters'!$E$25/'Input Parameters'!$E$31)^$J1268</f>
        <v>9.7248050624971424E-2</v>
      </c>
      <c r="L1268" s="66">
        <f ca="1">$H1268*$C1268*'Input Parameters'!$E$23*K1268</f>
        <v>23.15213268853719</v>
      </c>
      <c r="M1268" s="23">
        <f t="shared" ca="1" si="151"/>
        <v>0.40604382492060864</v>
      </c>
      <c r="N1268" s="15">
        <f ca="1">_xlfn.NORM.INV(M1268,'Input Parameters'!$E$26,'Input Parameters'!$F$26)</f>
        <v>2.9007592456555438E-2</v>
      </c>
      <c r="O1268" s="8">
        <f t="shared" ca="1" si="152"/>
        <v>0.82272444215890139</v>
      </c>
      <c r="P1268" s="29">
        <f ca="1">_xlfn.LOGNORM.INV(O1268,'Input Parameters'!$H$27,'Input Parameters'!$I$27)</f>
        <v>2.144260934571256</v>
      </c>
      <c r="Q1268" s="10"/>
      <c r="R1268" s="15">
        <f>'Input Parameters'!$E$28</f>
        <v>12.7</v>
      </c>
      <c r="S1268" s="10">
        <f t="shared" ca="1" si="153"/>
        <v>6.7690360075649769E-2</v>
      </c>
      <c r="T1268" s="25">
        <f ca="1">_xlfn.LOGNORM.INV(S1268,'Input Parameters'!$H$29,'Input Parameters'!$I$29)</f>
        <v>49.243819901193532</v>
      </c>
      <c r="U1268" s="10">
        <f t="shared" ca="1" si="154"/>
        <v>0.58353713982077804</v>
      </c>
      <c r="V1268" s="29">
        <f ca="1">IF('Input Parameters'!$D$30="Beta",_xlfn.BETA.INV(U1268,'Input Parameters'!$L$30,'Input Parameters'!$M$30,'Input Parameters'!$J$30,'Input Parameters'!$K$30),IF('Input Parameters'!$D$30="LogNorm",_xlfn.LOGNORM.INV(U1268,'Input Parameters'!$H$30,'Input Parameters'!$I$30)))</f>
        <v>1.0858838795442121</v>
      </c>
      <c r="W1268" s="2">
        <f ca="1">N1268+(P1268-N1268)*(1-ERF((T1268-R1268)/(2*SQRT(L1268*'Input Parameters'!$E$31))))</f>
        <v>1.279635711476802</v>
      </c>
      <c r="X1268">
        <f t="shared" ca="1" si="155"/>
        <v>0</v>
      </c>
      <c r="Y1268" s="7"/>
    </row>
    <row r="1269" spans="1:25" ht="15" customHeight="1" x14ac:dyDescent="0.3">
      <c r="A1269" s="130">
        <v>1262</v>
      </c>
      <c r="B1269" s="10">
        <f t="shared" ca="1" si="147"/>
        <v>0.98081071822999755</v>
      </c>
      <c r="C1269" s="57">
        <f ca="1">_xlfn.NORM.INV(B1269,'Input Parameters'!$E$19,'Input Parameters'!$F$19)</f>
        <v>742.28162992579303</v>
      </c>
      <c r="D1269" s="10">
        <f t="shared" ca="1" si="148"/>
        <v>0.75359847035816985</v>
      </c>
      <c r="E1269" s="59">
        <f ca="1">IF(_xlfn.NORM.INV(D1269,'Input Parameters'!$E$20,'Input Parameters'!$F$20)&lt;3500,3500,IF(_xlfn.NORM.INV(D1269,'Input Parameters'!$E$20,'Input Parameters'!$F$20)&gt;5500,5500,_xlfn.NORM.INV(D1269,'Input Parameters'!$E$20,'Input Parameters'!$F$20)))</f>
        <v>5280.1001539776798</v>
      </c>
      <c r="F1269" s="10">
        <f t="shared" ca="1" si="149"/>
        <v>0.68156482796045514</v>
      </c>
      <c r="G1269" s="61">
        <f ca="1">_xlfn.NORM.INV(F1269,'Input Parameters'!$E$21,'Input Parameters'!$F$21)</f>
        <v>288.56054156883408</v>
      </c>
      <c r="H1269" s="54">
        <f ca="1">EXP(E1269*(1/'Input Parameters'!$E$22-1/G1269))</f>
        <v>0.75786692565822522</v>
      </c>
      <c r="I1269" s="10">
        <f t="shared" ca="1" si="150"/>
        <v>7.8849797287940948E-3</v>
      </c>
      <c r="J1269" s="29">
        <f ca="1">_xlfn.BETA.INV(I1269,'Input Parameters'!$L$24,'Input Parameters'!$M$24,'Input Parameters'!$J$24,'Input Parameters'!$K$24)</f>
        <v>0.23369155834926744</v>
      </c>
      <c r="K1269" s="156">
        <f ca="1">('Input Parameters'!$E$25/'Input Parameters'!$E$31)^$J1269</f>
        <v>0.18704659031580198</v>
      </c>
      <c r="L1269" s="66">
        <f ca="1">$H1269*$C1269*'Input Parameters'!$E$23*K1269</f>
        <v>105.22318972453036</v>
      </c>
      <c r="M1269" s="23">
        <f t="shared" ca="1" si="151"/>
        <v>0.77885474977139868</v>
      </c>
      <c r="N1269" s="15">
        <f ca="1">_xlfn.NORM.INV(M1269,'Input Parameters'!$E$26,'Input Parameters'!$F$26)</f>
        <v>5.0134953174191525E-2</v>
      </c>
      <c r="O1269" s="8">
        <f t="shared" ca="1" si="152"/>
        <v>0.91089418025656965</v>
      </c>
      <c r="P1269" s="29">
        <f ca="1">_xlfn.LOGNORM.INV(O1269,'Input Parameters'!$H$27,'Input Parameters'!$I$27)</f>
        <v>2.5826647703994818</v>
      </c>
      <c r="Q1269" s="10"/>
      <c r="R1269" s="15">
        <f>'Input Parameters'!$E$28</f>
        <v>12.7</v>
      </c>
      <c r="S1269" s="10">
        <f t="shared" ca="1" si="153"/>
        <v>0.12006006183132023</v>
      </c>
      <c r="T1269" s="25">
        <f ca="1">_xlfn.LOGNORM.INV(S1269,'Input Parameters'!$H$29,'Input Parameters'!$I$29)</f>
        <v>51.03676104413546</v>
      </c>
      <c r="U1269" s="10">
        <f t="shared" ca="1" si="154"/>
        <v>0.48916834204242299</v>
      </c>
      <c r="V1269" s="29">
        <f ca="1">IF('Input Parameters'!$D$30="Beta",_xlfn.BETA.INV(U1269,'Input Parameters'!$L$30,'Input Parameters'!$M$30,'Input Parameters'!$J$30,'Input Parameters'!$K$30),IF('Input Parameters'!$D$30="LogNorm",_xlfn.LOGNORM.INV(U1269,'Input Parameters'!$H$30,'Input Parameters'!$I$30)))</f>
        <v>0.98856449891419862</v>
      </c>
      <c r="W1269" s="2">
        <f ca="1">N1269+(P1269-N1269)*(1-ERF((T1269-R1269)/(2*SQRT(L1269*'Input Parameters'!$E$31))))</f>
        <v>2.0548181010657967</v>
      </c>
      <c r="X1269">
        <f t="shared" ca="1" si="155"/>
        <v>0</v>
      </c>
      <c r="Y1269" s="7"/>
    </row>
    <row r="1270" spans="1:25" ht="15" customHeight="1" x14ac:dyDescent="0.3">
      <c r="A1270" s="130">
        <v>1263</v>
      </c>
      <c r="B1270" s="10">
        <f t="shared" ca="1" si="147"/>
        <v>0.66263031426867358</v>
      </c>
      <c r="C1270" s="57">
        <f ca="1">_xlfn.NORM.INV(B1270,'Input Parameters'!$E$19,'Input Parameters'!$F$19)</f>
        <v>602.76063142868713</v>
      </c>
      <c r="D1270" s="10">
        <f t="shared" ca="1" si="148"/>
        <v>0.62105028655689065</v>
      </c>
      <c r="E1270" s="59">
        <f ca="1">IF(_xlfn.NORM.INV(D1270,'Input Parameters'!$E$20,'Input Parameters'!$F$20)&lt;3500,3500,IF(_xlfn.NORM.INV(D1270,'Input Parameters'!$E$20,'Input Parameters'!$F$20)&gt;5500,5500,_xlfn.NORM.INV(D1270,'Input Parameters'!$E$20,'Input Parameters'!$F$20)))</f>
        <v>5015.7682674710804</v>
      </c>
      <c r="F1270" s="10">
        <f t="shared" ca="1" si="149"/>
        <v>0.8508501340873047</v>
      </c>
      <c r="G1270" s="61">
        <f ca="1">_xlfn.NORM.INV(F1270,'Input Parameters'!$E$21,'Input Parameters'!$F$21)</f>
        <v>293.02507960680748</v>
      </c>
      <c r="H1270" s="54">
        <f ca="1">EXP(E1270*(1/'Input Parameters'!$E$22-1/G1270))</f>
        <v>1.0014662363053803</v>
      </c>
      <c r="I1270" s="10">
        <f t="shared" ca="1" si="150"/>
        <v>0.18921101027551812</v>
      </c>
      <c r="J1270" s="29">
        <f ca="1">_xlfn.BETA.INV(I1270,'Input Parameters'!$L$24,'Input Parameters'!$M$24,'Input Parameters'!$J$24,'Input Parameters'!$K$24)</f>
        <v>0.46221262570876986</v>
      </c>
      <c r="K1270" s="156">
        <f ca="1">('Input Parameters'!$E$25/'Input Parameters'!$E$31)^$J1270</f>
        <v>3.6308466416690756E-2</v>
      </c>
      <c r="L1270" s="66">
        <f ca="1">$H1270*$C1270*'Input Parameters'!$E$23*K1270</f>
        <v>21.9174031856837</v>
      </c>
      <c r="M1270" s="23">
        <f t="shared" ca="1" si="151"/>
        <v>1.4083090540039755E-2</v>
      </c>
      <c r="N1270" s="15">
        <f ca="1">_xlfn.NORM.INV(M1270,'Input Parameters'!$E$26,'Input Parameters'!$F$26)</f>
        <v>-1.2094243752001736E-2</v>
      </c>
      <c r="O1270" s="8">
        <f t="shared" ca="1" si="152"/>
        <v>0.88544876878981527</v>
      </c>
      <c r="P1270" s="29">
        <f ca="1">_xlfn.LOGNORM.INV(O1270,'Input Parameters'!$H$27,'Input Parameters'!$I$27)</f>
        <v>2.4236825122513448</v>
      </c>
      <c r="Q1270" s="10"/>
      <c r="R1270" s="15">
        <f>'Input Parameters'!$E$28</f>
        <v>12.7</v>
      </c>
      <c r="S1270" s="10">
        <f t="shared" ca="1" si="153"/>
        <v>0.20534391603735436</v>
      </c>
      <c r="T1270" s="25">
        <f ca="1">_xlfn.LOGNORM.INV(S1270,'Input Parameters'!$H$29,'Input Parameters'!$I$29)</f>
        <v>53.094145874579908</v>
      </c>
      <c r="U1270" s="10">
        <f t="shared" ca="1" si="154"/>
        <v>0.47451934770583803</v>
      </c>
      <c r="V1270" s="29">
        <f ca="1">IF('Input Parameters'!$D$30="Beta",_xlfn.BETA.INV(U1270,'Input Parameters'!$L$30,'Input Parameters'!$M$30,'Input Parameters'!$J$30,'Input Parameters'!$K$30),IF('Input Parameters'!$D$30="LogNorm",_xlfn.LOGNORM.INV(U1270,'Input Parameters'!$H$30,'Input Parameters'!$I$30)))</f>
        <v>0.97433759176123591</v>
      </c>
      <c r="W1270" s="2">
        <f ca="1">N1270+(P1270-N1270)*(1-ERF((T1270-R1270)/(2*SQRT(L1270*'Input Parameters'!$E$31))))</f>
        <v>1.3075809926962525</v>
      </c>
      <c r="X1270">
        <f t="shared" ca="1" si="155"/>
        <v>0</v>
      </c>
      <c r="Y1270" s="7"/>
    </row>
    <row r="1271" spans="1:25" ht="15" customHeight="1" x14ac:dyDescent="0.3">
      <c r="A1271" s="130">
        <v>1264</v>
      </c>
      <c r="B1271" s="10">
        <f t="shared" ca="1" si="147"/>
        <v>0.10684938667353538</v>
      </c>
      <c r="C1271" s="57">
        <f ca="1">_xlfn.NORM.INV(B1271,'Input Parameters'!$E$19,'Input Parameters'!$F$19)</f>
        <v>462.22772205218433</v>
      </c>
      <c r="D1271" s="10">
        <f t="shared" ca="1" si="148"/>
        <v>0.78450668473793927</v>
      </c>
      <c r="E1271" s="59">
        <f ca="1">IF(_xlfn.NORM.INV(D1271,'Input Parameters'!$E$20,'Input Parameters'!$F$20)&lt;3500,3500,IF(_xlfn.NORM.INV(D1271,'Input Parameters'!$E$20,'Input Parameters'!$F$20)&gt;5500,5500,_xlfn.NORM.INV(D1271,'Input Parameters'!$E$20,'Input Parameters'!$F$20)))</f>
        <v>5351.2531077474259</v>
      </c>
      <c r="F1271" s="10">
        <f t="shared" ca="1" si="149"/>
        <v>0.54289623981877067</v>
      </c>
      <c r="G1271" s="61">
        <f ca="1">_xlfn.NORM.INV(F1271,'Input Parameters'!$E$21,'Input Parameters'!$F$21)</f>
        <v>285.69678109534948</v>
      </c>
      <c r="H1271" s="54">
        <f ca="1">EXP(E1271*(1/'Input Parameters'!$E$22-1/G1271))</f>
        <v>0.62696099995552201</v>
      </c>
      <c r="I1271" s="10">
        <f t="shared" ca="1" si="150"/>
        <v>0.44388070460648421</v>
      </c>
      <c r="J1271" s="29">
        <f ca="1">_xlfn.BETA.INV(I1271,'Input Parameters'!$L$24,'Input Parameters'!$M$24,'Input Parameters'!$J$24,'Input Parameters'!$K$24)</f>
        <v>0.58428193136469131</v>
      </c>
      <c r="K1271" s="156">
        <f ca="1">('Input Parameters'!$E$25/'Input Parameters'!$E$31)^$J1271</f>
        <v>1.51254833228912E-2</v>
      </c>
      <c r="L1271" s="66">
        <f ca="1">$H1271*$C1271*'Input Parameters'!$E$23*K1271</f>
        <v>4.3833462331001822</v>
      </c>
      <c r="M1271" s="23">
        <f t="shared" ca="1" si="151"/>
        <v>0.39678773962901548</v>
      </c>
      <c r="N1271" s="15">
        <f ca="1">_xlfn.NORM.INV(M1271,'Input Parameters'!$E$26,'Input Parameters'!$F$26)</f>
        <v>2.8504919320445438E-2</v>
      </c>
      <c r="O1271" s="8">
        <f t="shared" ca="1" si="152"/>
        <v>0.78525358999592354</v>
      </c>
      <c r="P1271" s="29">
        <f ca="1">_xlfn.LOGNORM.INV(O1271,'Input Parameters'!$H$27,'Input Parameters'!$I$27)</f>
        <v>2.0192840554237499</v>
      </c>
      <c r="Q1271" s="10"/>
      <c r="R1271" s="15">
        <f>'Input Parameters'!$E$28</f>
        <v>12.7</v>
      </c>
      <c r="S1271" s="10">
        <f t="shared" ca="1" si="153"/>
        <v>0.811670489429139</v>
      </c>
      <c r="T1271" s="25">
        <f ca="1">_xlfn.LOGNORM.INV(S1271,'Input Parameters'!$H$29,'Input Parameters'!$I$29)</f>
        <v>64.308340877757814</v>
      </c>
      <c r="U1271" s="10">
        <f t="shared" ca="1" si="154"/>
        <v>0.83656771191633739</v>
      </c>
      <c r="V1271" s="29">
        <f ca="1">IF('Input Parameters'!$D$30="Beta",_xlfn.BETA.INV(U1271,'Input Parameters'!$L$30,'Input Parameters'!$M$30,'Input Parameters'!$J$30,'Input Parameters'!$K$30),IF('Input Parameters'!$D$30="LogNorm",_xlfn.LOGNORM.INV(U1271,'Input Parameters'!$H$30,'Input Parameters'!$I$30)))</f>
        <v>1.4708531071975723</v>
      </c>
      <c r="W1271" s="2">
        <f ca="1">N1271+(P1271-N1271)*(1-ERF((T1271-R1271)/(2*SQRT(L1271*'Input Parameters'!$E$31))))</f>
        <v>0.19041572883964891</v>
      </c>
      <c r="X1271">
        <f t="shared" ca="1" si="155"/>
        <v>1</v>
      </c>
      <c r="Y1271" s="7"/>
    </row>
    <row r="1272" spans="1:25" ht="15" customHeight="1" x14ac:dyDescent="0.3">
      <c r="A1272" s="130">
        <v>1265</v>
      </c>
      <c r="B1272" s="10">
        <f t="shared" ca="1" si="147"/>
        <v>0.73235204054185521</v>
      </c>
      <c r="C1272" s="57">
        <f ca="1">_xlfn.NORM.INV(B1272,'Input Parameters'!$E$19,'Input Parameters'!$F$19)</f>
        <v>619.6851059366461</v>
      </c>
      <c r="D1272" s="10">
        <f t="shared" ca="1" si="148"/>
        <v>0.47346018371990206</v>
      </c>
      <c r="E1272" s="59">
        <f ca="1">IF(_xlfn.NORM.INV(D1272,'Input Parameters'!$E$20,'Input Parameters'!$F$20)&lt;3500,3500,IF(_xlfn.NORM.INV(D1272,'Input Parameters'!$E$20,'Input Parameters'!$F$20)&gt;5500,5500,_xlfn.NORM.INV(D1272,'Input Parameters'!$E$20,'Input Parameters'!$F$20)))</f>
        <v>4753.397780267147</v>
      </c>
      <c r="F1272" s="10">
        <f t="shared" ca="1" si="149"/>
        <v>0.55083949973942514</v>
      </c>
      <c r="G1272" s="61">
        <f ca="1">_xlfn.NORM.INV(F1272,'Input Parameters'!$E$21,'Input Parameters'!$F$21)</f>
        <v>285.85437143300237</v>
      </c>
      <c r="H1272" s="54">
        <f ca="1">EXP(E1272*(1/'Input Parameters'!$E$22-1/G1272))</f>
        <v>0.66661771078916388</v>
      </c>
      <c r="I1272" s="10">
        <f t="shared" ca="1" si="150"/>
        <v>0.42791665845983518</v>
      </c>
      <c r="J1272" s="29">
        <f ca="1">_xlfn.BETA.INV(I1272,'Input Parameters'!$L$24,'Input Parameters'!$M$24,'Input Parameters'!$J$24,'Input Parameters'!$K$24)</f>
        <v>0.57766165205057673</v>
      </c>
      <c r="K1272" s="156">
        <f ca="1">('Input Parameters'!$E$25/'Input Parameters'!$E$31)^$J1272</f>
        <v>1.5861136125072371E-2</v>
      </c>
      <c r="L1272" s="66">
        <f ca="1">$H1272*$C1272*'Input Parameters'!$E$23*K1272</f>
        <v>6.5521253637222268</v>
      </c>
      <c r="M1272" s="23">
        <f t="shared" ca="1" si="151"/>
        <v>1.2047767870079551E-2</v>
      </c>
      <c r="N1272" s="15">
        <f ca="1">_xlfn.NORM.INV(M1272,'Input Parameters'!$E$26,'Input Parameters'!$F$26)</f>
        <v>-1.3367652759592723E-2</v>
      </c>
      <c r="O1272" s="8">
        <f t="shared" ca="1" si="152"/>
        <v>0.24784568633310056</v>
      </c>
      <c r="P1272" s="29">
        <f ca="1">_xlfn.LOGNORM.INV(O1272,'Input Parameters'!$H$27,'Input Parameters'!$I$27)</f>
        <v>1.0531693981426831</v>
      </c>
      <c r="Q1272" s="10"/>
      <c r="R1272" s="15">
        <f>'Input Parameters'!$E$28</f>
        <v>12.7</v>
      </c>
      <c r="S1272" s="10">
        <f t="shared" ca="1" si="153"/>
        <v>0.67653451070672888</v>
      </c>
      <c r="T1272" s="25">
        <f ca="1">_xlfn.LOGNORM.INV(S1272,'Input Parameters'!$H$29,'Input Parameters'!$I$29)</f>
        <v>61.304702727959054</v>
      </c>
      <c r="U1272" s="10">
        <f t="shared" ca="1" si="154"/>
        <v>0.34643189627296722</v>
      </c>
      <c r="V1272" s="29">
        <f ca="1">IF('Input Parameters'!$D$30="Beta",_xlfn.BETA.INV(U1272,'Input Parameters'!$L$30,'Input Parameters'!$M$30,'Input Parameters'!$J$30,'Input Parameters'!$K$30),IF('Input Parameters'!$D$30="LogNorm",_xlfn.LOGNORM.INV(U1272,'Input Parameters'!$H$30,'Input Parameters'!$I$30)))</f>
        <v>0.85508996631610512</v>
      </c>
      <c r="W1272" s="2">
        <f ca="1">N1272+(P1272-N1272)*(1-ERF((T1272-R1272)/(2*SQRT(L1272*'Input Parameters'!$E$31))))</f>
        <v>0.17794343286371761</v>
      </c>
      <c r="X1272">
        <f t="shared" ca="1" si="155"/>
        <v>1</v>
      </c>
      <c r="Y1272" s="7"/>
    </row>
    <row r="1273" spans="1:25" ht="15" customHeight="1" x14ac:dyDescent="0.3">
      <c r="A1273" s="130">
        <v>1266</v>
      </c>
      <c r="B1273" s="10">
        <f t="shared" ca="1" si="147"/>
        <v>6.2438411620515444E-2</v>
      </c>
      <c r="C1273" s="57">
        <f ca="1">_xlfn.NORM.INV(B1273,'Input Parameters'!$E$19,'Input Parameters'!$F$19)</f>
        <v>437.62448149786508</v>
      </c>
      <c r="D1273" s="10">
        <f t="shared" ca="1" si="148"/>
        <v>0.50016157769570746</v>
      </c>
      <c r="E1273" s="59">
        <f ca="1">IF(_xlfn.NORM.INV(D1273,'Input Parameters'!$E$20,'Input Parameters'!$F$20)&lt;3500,3500,IF(_xlfn.NORM.INV(D1273,'Input Parameters'!$E$20,'Input Parameters'!$F$20)&gt;5500,5500,_xlfn.NORM.INV(D1273,'Input Parameters'!$E$20,'Input Parameters'!$F$20)))</f>
        <v>4800.2835106621778</v>
      </c>
      <c r="F1273" s="10">
        <f t="shared" ca="1" si="149"/>
        <v>9.5181286727890169E-2</v>
      </c>
      <c r="G1273" s="61">
        <f ca="1">_xlfn.NORM.INV(F1273,'Input Parameters'!$E$21,'Input Parameters'!$F$21)</f>
        <v>274.55727278110913</v>
      </c>
      <c r="H1273" s="54">
        <f ca="1">EXP(E1273*(1/'Input Parameters'!$E$22-1/G1273))</f>
        <v>0.33270349988284326</v>
      </c>
      <c r="I1273" s="10">
        <f t="shared" ca="1" si="150"/>
        <v>0.31811623549100221</v>
      </c>
      <c r="J1273" s="29">
        <f ca="1">_xlfn.BETA.INV(I1273,'Input Parameters'!$L$24,'Input Parameters'!$M$24,'Input Parameters'!$J$24,'Input Parameters'!$K$24)</f>
        <v>0.52967573541916768</v>
      </c>
      <c r="K1273" s="156">
        <f ca="1">('Input Parameters'!$E$25/'Input Parameters'!$E$31)^$J1273</f>
        <v>2.2378509732516903E-2</v>
      </c>
      <c r="L1273" s="66">
        <f ca="1">$H1273*$C1273*'Input Parameters'!$E$23*K1273</f>
        <v>3.2582930388032203</v>
      </c>
      <c r="M1273" s="23">
        <f t="shared" ca="1" si="151"/>
        <v>0.97934132362761184</v>
      </c>
      <c r="N1273" s="15">
        <f ca="1">_xlfn.NORM.INV(M1273,'Input Parameters'!$E$26,'Input Parameters'!$F$26)</f>
        <v>7.6846954472382073E-2</v>
      </c>
      <c r="O1273" s="8">
        <f t="shared" ca="1" si="152"/>
        <v>0.58774784062608831</v>
      </c>
      <c r="P1273" s="29">
        <f ca="1">_xlfn.LOGNORM.INV(O1273,'Input Parameters'!$H$27,'Input Parameters'!$I$27)</f>
        <v>1.5703820004936475</v>
      </c>
      <c r="Q1273" s="10"/>
      <c r="R1273" s="15">
        <f>'Input Parameters'!$E$28</f>
        <v>12.7</v>
      </c>
      <c r="S1273" s="10">
        <f t="shared" ca="1" si="153"/>
        <v>0.30016702810060369</v>
      </c>
      <c r="T1273" s="25">
        <f ca="1">_xlfn.LOGNORM.INV(S1273,'Input Parameters'!$H$29,'Input Parameters'!$I$29)</f>
        <v>54.905297407628424</v>
      </c>
      <c r="U1273" s="10">
        <f t="shared" ca="1" si="154"/>
        <v>3.1584167021038834E-2</v>
      </c>
      <c r="V1273" s="29">
        <f ca="1">IF('Input Parameters'!$D$30="Beta",_xlfn.BETA.INV(U1273,'Input Parameters'!$L$30,'Input Parameters'!$M$30,'Input Parameters'!$J$30,'Input Parameters'!$K$30),IF('Input Parameters'!$D$30="LogNorm",_xlfn.LOGNORM.INV(U1273,'Input Parameters'!$H$30,'Input Parameters'!$I$30)))</f>
        <v>0.48023035493801008</v>
      </c>
      <c r="W1273" s="2">
        <f ca="1">N1273+(P1273-N1273)*(1-ERF((T1273-R1273)/(2*SQRT(L1273*'Input Parameters'!$E$31))))</f>
        <v>0.22361032902140707</v>
      </c>
      <c r="X1273">
        <f t="shared" ca="1" si="155"/>
        <v>1</v>
      </c>
      <c r="Y1273" s="7"/>
    </row>
    <row r="1274" spans="1:25" ht="15" customHeight="1" x14ac:dyDescent="0.3">
      <c r="A1274" s="130">
        <v>1267</v>
      </c>
      <c r="B1274" s="10">
        <f t="shared" ca="1" si="147"/>
        <v>0.50716703403673102</v>
      </c>
      <c r="C1274" s="57">
        <f ca="1">_xlfn.NORM.INV(B1274,'Input Parameters'!$E$19,'Input Parameters'!$F$19)</f>
        <v>568.81813178493542</v>
      </c>
      <c r="D1274" s="10">
        <f t="shared" ca="1" si="148"/>
        <v>0.3914416915231006</v>
      </c>
      <c r="E1274" s="59">
        <f ca="1">IF(_xlfn.NORM.INV(D1274,'Input Parameters'!$E$20,'Input Parameters'!$F$20)&lt;3500,3500,IF(_xlfn.NORM.INV(D1274,'Input Parameters'!$E$20,'Input Parameters'!$F$20)&gt;5500,5500,_xlfn.NORM.INV(D1274,'Input Parameters'!$E$20,'Input Parameters'!$F$20)))</f>
        <v>4607.1055825613457</v>
      </c>
      <c r="F1274" s="10">
        <f t="shared" ca="1" si="149"/>
        <v>0.16338395860369492</v>
      </c>
      <c r="G1274" s="61">
        <f ca="1">_xlfn.NORM.INV(F1274,'Input Parameters'!$E$21,'Input Parameters'!$F$21)</f>
        <v>277.14213160921605</v>
      </c>
      <c r="H1274" s="54">
        <f ca="1">EXP(E1274*(1/'Input Parameters'!$E$22-1/G1274))</f>
        <v>0.40668736842429282</v>
      </c>
      <c r="I1274" s="10">
        <f t="shared" ca="1" si="150"/>
        <v>0.12273980506507776</v>
      </c>
      <c r="J1274" s="29">
        <f ca="1">_xlfn.BETA.INV(I1274,'Input Parameters'!$L$24,'Input Parameters'!$M$24,'Input Parameters'!$J$24,'Input Parameters'!$K$24)</f>
        <v>0.4164673965359485</v>
      </c>
      <c r="K1274" s="156">
        <f ca="1">('Input Parameters'!$E$25/'Input Parameters'!$E$31)^$J1274</f>
        <v>5.041085522950052E-2</v>
      </c>
      <c r="L1274" s="66">
        <f ca="1">$H1274*$C1274*'Input Parameters'!$E$23*K1274</f>
        <v>11.661601068747354</v>
      </c>
      <c r="M1274" s="23">
        <f t="shared" ca="1" si="151"/>
        <v>3.3957732816707553E-2</v>
      </c>
      <c r="N1274" s="15">
        <f ca="1">_xlfn.NORM.INV(M1274,'Input Parameters'!$E$26,'Input Parameters'!$F$26)</f>
        <v>-4.3369132339558109E-3</v>
      </c>
      <c r="O1274" s="8">
        <f t="shared" ca="1" si="152"/>
        <v>0.66534631325089855</v>
      </c>
      <c r="P1274" s="29">
        <f ca="1">_xlfn.LOGNORM.INV(O1274,'Input Parameters'!$H$27,'Input Parameters'!$I$27)</f>
        <v>1.7197261738768772</v>
      </c>
      <c r="Q1274" s="10"/>
      <c r="R1274" s="15">
        <f>'Input Parameters'!$E$28</f>
        <v>12.7</v>
      </c>
      <c r="S1274" s="10">
        <f t="shared" ca="1" si="153"/>
        <v>0.98807227062547975</v>
      </c>
      <c r="T1274" s="25">
        <f ca="1">_xlfn.LOGNORM.INV(S1274,'Input Parameters'!$H$29,'Input Parameters'!$I$29)</f>
        <v>75.046487077472747</v>
      </c>
      <c r="U1274" s="10">
        <f t="shared" ca="1" si="154"/>
        <v>0.98296884997738998</v>
      </c>
      <c r="V1274" s="29">
        <f ca="1">IF('Input Parameters'!$D$30="Beta",_xlfn.BETA.INV(U1274,'Input Parameters'!$L$30,'Input Parameters'!$M$30,'Input Parameters'!$J$30,'Input Parameters'!$K$30),IF('Input Parameters'!$D$30="LogNorm",_xlfn.LOGNORM.INV(U1274,'Input Parameters'!$H$30,'Input Parameters'!$I$30)))</f>
        <v>2.3047143949556648</v>
      </c>
      <c r="W1274" s="2">
        <f ca="1">N1274+(P1274-N1274)*(1-ERF((T1274-R1274)/(2*SQRT(L1274*'Input Parameters'!$E$31))))</f>
        <v>0.33480746169120174</v>
      </c>
      <c r="X1274">
        <f t="shared" ca="1" si="155"/>
        <v>1</v>
      </c>
      <c r="Y1274" s="7"/>
    </row>
    <row r="1275" spans="1:25" ht="15" customHeight="1" x14ac:dyDescent="0.3">
      <c r="A1275" s="130">
        <v>1268</v>
      </c>
      <c r="B1275" s="10">
        <f t="shared" ca="1" si="147"/>
        <v>0.44288682972862281</v>
      </c>
      <c r="C1275" s="57">
        <f ca="1">_xlfn.NORM.INV(B1275,'Input Parameters'!$E$19,'Input Parameters'!$F$19)</f>
        <v>555.16123298184493</v>
      </c>
      <c r="D1275" s="10">
        <f t="shared" ca="1" si="148"/>
        <v>0.90039264742388792</v>
      </c>
      <c r="E1275" s="59">
        <f ca="1">IF(_xlfn.NORM.INV(D1275,'Input Parameters'!$E$20,'Input Parameters'!$F$20)&lt;3500,3500,IF(_xlfn.NORM.INV(D1275,'Input Parameters'!$E$20,'Input Parameters'!$F$20)&gt;5500,5500,_xlfn.NORM.INV(D1275,'Input Parameters'!$E$20,'Input Parameters'!$F$20)))</f>
        <v>5500</v>
      </c>
      <c r="F1275" s="10">
        <f t="shared" ca="1" si="149"/>
        <v>0.4759681675409424</v>
      </c>
      <c r="G1275" s="61">
        <f ca="1">_xlfn.NORM.INV(F1275,'Input Parameters'!$E$21,'Input Parameters'!$F$21)</f>
        <v>284.37623575876813</v>
      </c>
      <c r="H1275" s="54">
        <f ca="1">EXP(E1275*(1/'Input Parameters'!$E$22-1/G1275))</f>
        <v>0.56595300306592278</v>
      </c>
      <c r="I1275" s="10">
        <f t="shared" ca="1" si="150"/>
        <v>0.8037911766139636</v>
      </c>
      <c r="J1275" s="29">
        <f ca="1">_xlfn.BETA.INV(I1275,'Input Parameters'!$L$24,'Input Parameters'!$M$24,'Input Parameters'!$J$24,'Input Parameters'!$K$24)</f>
        <v>0.73664016462125192</v>
      </c>
      <c r="K1275" s="156">
        <f ca="1">('Input Parameters'!$E$25/'Input Parameters'!$E$31)^$J1275</f>
        <v>5.0704618131248887E-3</v>
      </c>
      <c r="L1275" s="66">
        <f ca="1">$H1275*$C1275*'Input Parameters'!$E$23*K1275</f>
        <v>1.593114596100601</v>
      </c>
      <c r="M1275" s="23">
        <f t="shared" ca="1" si="151"/>
        <v>0.32652157495114564</v>
      </c>
      <c r="N1275" s="15">
        <f ca="1">_xlfn.NORM.INV(M1275,'Input Parameters'!$E$26,'Input Parameters'!$F$26)</f>
        <v>2.455968883267234E-2</v>
      </c>
      <c r="O1275" s="8">
        <f t="shared" ca="1" si="152"/>
        <v>0.73778005466500352</v>
      </c>
      <c r="P1275" s="29">
        <f ca="1">_xlfn.LOGNORM.INV(O1275,'Input Parameters'!$H$27,'Input Parameters'!$I$27)</f>
        <v>1.886670665434814</v>
      </c>
      <c r="Q1275" s="10"/>
      <c r="R1275" s="15">
        <f>'Input Parameters'!$E$28</f>
        <v>12.7</v>
      </c>
      <c r="S1275" s="10">
        <f t="shared" ca="1" si="153"/>
        <v>0.52443084660938211</v>
      </c>
      <c r="T1275" s="25">
        <f ca="1">_xlfn.LOGNORM.INV(S1275,'Input Parameters'!$H$29,'Input Parameters'!$I$29)</f>
        <v>58.633831878268893</v>
      </c>
      <c r="U1275" s="10">
        <f t="shared" ca="1" si="154"/>
        <v>0.6893187615149533</v>
      </c>
      <c r="V1275" s="29">
        <f ca="1">IF('Input Parameters'!$D$30="Beta",_xlfn.BETA.INV(U1275,'Input Parameters'!$L$30,'Input Parameters'!$M$30,'Input Parameters'!$J$30,'Input Parameters'!$K$30),IF('Input Parameters'!$D$30="LogNorm",_xlfn.LOGNORM.INV(U1275,'Input Parameters'!$H$30,'Input Parameters'!$I$30)))</f>
        <v>1.2140745689409576</v>
      </c>
      <c r="W1275" s="2">
        <f ca="1">N1275+(P1275-N1275)*(1-ERF((T1275-R1275)/(2*SQRT(L1275*'Input Parameters'!$E$31))))</f>
        <v>4.3316244919331046E-2</v>
      </c>
      <c r="X1275">
        <f t="shared" ca="1" si="155"/>
        <v>1</v>
      </c>
      <c r="Y1275" s="7"/>
    </row>
    <row r="1276" spans="1:25" ht="15" customHeight="1" x14ac:dyDescent="0.3">
      <c r="A1276" s="130">
        <v>1269</v>
      </c>
      <c r="B1276" s="10">
        <f t="shared" ca="1" si="147"/>
        <v>0.33975452548916862</v>
      </c>
      <c r="C1276" s="57">
        <f ca="1">_xlfn.NORM.INV(B1276,'Input Parameters'!$E$19,'Input Parameters'!$F$19)</f>
        <v>532.39024744216988</v>
      </c>
      <c r="D1276" s="10">
        <f t="shared" ca="1" si="148"/>
        <v>0.17815684506808482</v>
      </c>
      <c r="E1276" s="59">
        <f ca="1">IF(_xlfn.NORM.INV(D1276,'Input Parameters'!$E$20,'Input Parameters'!$F$20)&lt;3500,3500,IF(_xlfn.NORM.INV(D1276,'Input Parameters'!$E$20,'Input Parameters'!$F$20)&gt;5500,5500,_xlfn.NORM.INV(D1276,'Input Parameters'!$E$20,'Input Parameters'!$F$20)))</f>
        <v>4154.3115695913211</v>
      </c>
      <c r="F1276" s="10">
        <f t="shared" ca="1" si="149"/>
        <v>0.70605411299751597</v>
      </c>
      <c r="G1276" s="61">
        <f ca="1">_xlfn.NORM.INV(F1276,'Input Parameters'!$E$21,'Input Parameters'!$F$21)</f>
        <v>289.10928406007372</v>
      </c>
      <c r="H1276" s="54">
        <f ca="1">EXP(E1276*(1/'Input Parameters'!$E$22-1/G1276))</f>
        <v>0.82629036721124549</v>
      </c>
      <c r="I1276" s="10">
        <f t="shared" ca="1" si="150"/>
        <v>0.30719697137329716</v>
      </c>
      <c r="J1276" s="29">
        <f ca="1">_xlfn.BETA.INV(I1276,'Input Parameters'!$L$24,'Input Parameters'!$M$24,'Input Parameters'!$J$24,'Input Parameters'!$K$24)</f>
        <v>0.5245687150879953</v>
      </c>
      <c r="K1276" s="156">
        <f ca="1">('Input Parameters'!$E$25/'Input Parameters'!$E$31)^$J1276</f>
        <v>2.3213559415292025E-2</v>
      </c>
      <c r="L1276" s="66">
        <f ca="1">$H1276*$C1276*'Input Parameters'!$E$23*K1276</f>
        <v>10.211852154875306</v>
      </c>
      <c r="M1276" s="23">
        <f t="shared" ca="1" si="151"/>
        <v>0.16552829736449437</v>
      </c>
      <c r="N1276" s="15">
        <f ca="1">_xlfn.NORM.INV(M1276,'Input Parameters'!$E$26,'Input Parameters'!$F$26)</f>
        <v>1.3588255219737631E-2</v>
      </c>
      <c r="O1276" s="8">
        <f t="shared" ca="1" si="152"/>
        <v>0.13749449256789403</v>
      </c>
      <c r="P1276" s="29">
        <f ca="1">_xlfn.LOGNORM.INV(O1276,'Input Parameters'!$H$27,'Input Parameters'!$I$27)</f>
        <v>0.87832026159096521</v>
      </c>
      <c r="Q1276" s="10"/>
      <c r="R1276" s="15">
        <f>'Input Parameters'!$E$28</f>
        <v>12.7</v>
      </c>
      <c r="S1276" s="10">
        <f t="shared" ca="1" si="153"/>
        <v>0.32333260868728253</v>
      </c>
      <c r="T1276" s="25">
        <f ca="1">_xlfn.LOGNORM.INV(S1276,'Input Parameters'!$H$29,'Input Parameters'!$I$29)</f>
        <v>55.310680046410845</v>
      </c>
      <c r="U1276" s="10">
        <f t="shared" ca="1" si="154"/>
        <v>0.8316690647450129</v>
      </c>
      <c r="V1276" s="29">
        <f ca="1">IF('Input Parameters'!$D$30="Beta",_xlfn.BETA.INV(U1276,'Input Parameters'!$L$30,'Input Parameters'!$M$30,'Input Parameters'!$J$30,'Input Parameters'!$K$30),IF('Input Parameters'!$D$30="LogNorm",_xlfn.LOGNORM.INV(U1276,'Input Parameters'!$H$30,'Input Parameters'!$I$30)))</f>
        <v>1.4594898450357634</v>
      </c>
      <c r="W1276" s="2">
        <f ca="1">N1276+(P1276-N1276)*(1-ERF((T1276-R1276)/(2*SQRT(L1276*'Input Parameters'!$E$31))))</f>
        <v>0.31256768463633278</v>
      </c>
      <c r="X1276">
        <f t="shared" ca="1" si="155"/>
        <v>1</v>
      </c>
      <c r="Y1276" s="7"/>
    </row>
    <row r="1277" spans="1:25" ht="15" customHeight="1" x14ac:dyDescent="0.3">
      <c r="A1277" s="130">
        <v>1270</v>
      </c>
      <c r="B1277" s="10">
        <f t="shared" ca="1" si="147"/>
        <v>0.69114717833192485</v>
      </c>
      <c r="C1277" s="57">
        <f ca="1">_xlfn.NORM.INV(B1277,'Input Parameters'!$E$19,'Input Parameters'!$F$19)</f>
        <v>609.47434515013401</v>
      </c>
      <c r="D1277" s="10">
        <f t="shared" ca="1" si="148"/>
        <v>0.11921000559594852</v>
      </c>
      <c r="E1277" s="59">
        <f ca="1">IF(_xlfn.NORM.INV(D1277,'Input Parameters'!$E$20,'Input Parameters'!$F$20)&lt;3500,3500,IF(_xlfn.NORM.INV(D1277,'Input Parameters'!$E$20,'Input Parameters'!$F$20)&gt;5500,5500,_xlfn.NORM.INV(D1277,'Input Parameters'!$E$20,'Input Parameters'!$F$20)))</f>
        <v>3974.7383837878419</v>
      </c>
      <c r="F1277" s="10">
        <f t="shared" ca="1" si="149"/>
        <v>0.64201460700629487</v>
      </c>
      <c r="G1277" s="61">
        <f ca="1">_xlfn.NORM.INV(F1277,'Input Parameters'!$E$21,'Input Parameters'!$F$21)</f>
        <v>287.70985297268527</v>
      </c>
      <c r="H1277" s="54">
        <f ca="1">EXP(E1277*(1/'Input Parameters'!$E$22-1/G1277))</f>
        <v>0.77924247685838477</v>
      </c>
      <c r="I1277" s="10">
        <f t="shared" ca="1" si="150"/>
        <v>0.88429375443648284</v>
      </c>
      <c r="J1277" s="29">
        <f ca="1">_xlfn.BETA.INV(I1277,'Input Parameters'!$L$24,'Input Parameters'!$M$24,'Input Parameters'!$J$24,'Input Parameters'!$K$24)</f>
        <v>0.78200527397170116</v>
      </c>
      <c r="K1277" s="156">
        <f ca="1">('Input Parameters'!$E$25/'Input Parameters'!$E$31)^$J1277</f>
        <v>3.6619768473094131E-3</v>
      </c>
      <c r="L1277" s="66">
        <f ca="1">$H1277*$C1277*'Input Parameters'!$E$23*K1277</f>
        <v>1.7391764324935943</v>
      </c>
      <c r="M1277" s="23">
        <f t="shared" ca="1" si="151"/>
        <v>6.1927783104580025E-2</v>
      </c>
      <c r="N1277" s="15">
        <f ca="1">_xlfn.NORM.INV(M1277,'Input Parameters'!$E$26,'Input Parameters'!$F$26)</f>
        <v>1.6854095053957102E-3</v>
      </c>
      <c r="O1277" s="8">
        <f t="shared" ca="1" si="152"/>
        <v>0.50122364712280754</v>
      </c>
      <c r="P1277" s="29">
        <f ca="1">_xlfn.LOGNORM.INV(O1277,'Input Parameters'!$H$27,'Input Parameters'!$I$27)</f>
        <v>1.4255659220335364</v>
      </c>
      <c r="Q1277" s="10"/>
      <c r="R1277" s="15">
        <f>'Input Parameters'!$E$28</f>
        <v>12.7</v>
      </c>
      <c r="S1277" s="10">
        <f t="shared" ca="1" si="153"/>
        <v>0.40373272094014745</v>
      </c>
      <c r="T1277" s="25">
        <f ca="1">_xlfn.LOGNORM.INV(S1277,'Input Parameters'!$H$29,'Input Parameters'!$I$29)</f>
        <v>56.66016430915861</v>
      </c>
      <c r="U1277" s="10">
        <f t="shared" ca="1" si="154"/>
        <v>0.76702133214397517</v>
      </c>
      <c r="V1277" s="29">
        <f ca="1">IF('Input Parameters'!$D$30="Beta",_xlfn.BETA.INV(U1277,'Input Parameters'!$L$30,'Input Parameters'!$M$30,'Input Parameters'!$J$30,'Input Parameters'!$K$30),IF('Input Parameters'!$D$30="LogNorm",_xlfn.LOGNORM.INV(U1277,'Input Parameters'!$H$30,'Input Parameters'!$I$30)))</f>
        <v>1.3320423446176366</v>
      </c>
      <c r="W1277" s="2">
        <f ca="1">N1277+(P1277-N1277)*(1-ERF((T1277-R1277)/(2*SQRT(L1277*'Input Parameters'!$E$31))))</f>
        <v>2.791296408648165E-2</v>
      </c>
      <c r="X1277">
        <f t="shared" ca="1" si="155"/>
        <v>1</v>
      </c>
      <c r="Y1277" s="7"/>
    </row>
    <row r="1278" spans="1:25" ht="15" customHeight="1" x14ac:dyDescent="0.3">
      <c r="A1278" s="130">
        <v>1271</v>
      </c>
      <c r="B1278" s="10">
        <f t="shared" ca="1" si="147"/>
        <v>0.37533619607261304</v>
      </c>
      <c r="C1278" s="57">
        <f ca="1">_xlfn.NORM.INV(B1278,'Input Parameters'!$E$19,'Input Parameters'!$F$19)</f>
        <v>540.44988122441111</v>
      </c>
      <c r="D1278" s="10">
        <f t="shared" ca="1" si="148"/>
        <v>0.49114722100565333</v>
      </c>
      <c r="E1278" s="59">
        <f ca="1">IF(_xlfn.NORM.INV(D1278,'Input Parameters'!$E$20,'Input Parameters'!$F$20)&lt;3500,3500,IF(_xlfn.NORM.INV(D1278,'Input Parameters'!$E$20,'Input Parameters'!$F$20)&gt;5500,5500,_xlfn.NORM.INV(D1278,'Input Parameters'!$E$20,'Input Parameters'!$F$20)))</f>
        <v>4784.4652866454871</v>
      </c>
      <c r="F1278" s="10">
        <f t="shared" ca="1" si="149"/>
        <v>0.94938278554353073</v>
      </c>
      <c r="G1278" s="61">
        <f ca="1">_xlfn.NORM.INV(F1278,'Input Parameters'!$E$21,'Input Parameters'!$F$21)</f>
        <v>297.73174112588862</v>
      </c>
      <c r="H1278" s="54">
        <f ca="1">EXP(E1278*(1/'Input Parameters'!$E$22-1/G1278))</f>
        <v>1.2963005785965787</v>
      </c>
      <c r="I1278" s="10">
        <f t="shared" ca="1" si="150"/>
        <v>0.96868718019308464</v>
      </c>
      <c r="J1278" s="29">
        <f ca="1">_xlfn.BETA.INV(I1278,'Input Parameters'!$L$24,'Input Parameters'!$M$24,'Input Parameters'!$J$24,'Input Parameters'!$K$24)</f>
        <v>0.856967241265854</v>
      </c>
      <c r="K1278" s="156">
        <f ca="1">('Input Parameters'!$E$25/'Input Parameters'!$E$31)^$J1278</f>
        <v>2.1388319745938513E-3</v>
      </c>
      <c r="L1278" s="66">
        <f ca="1">$H1278*$C1278*'Input Parameters'!$E$23*K1278</f>
        <v>1.4984346549341643</v>
      </c>
      <c r="M1278" s="23">
        <f t="shared" ca="1" si="151"/>
        <v>0.7117327654683141</v>
      </c>
      <c r="N1278" s="15">
        <f ca="1">_xlfn.NORM.INV(M1278,'Input Parameters'!$E$26,'Input Parameters'!$F$26)</f>
        <v>4.5727532105192877E-2</v>
      </c>
      <c r="O1278" s="8">
        <f t="shared" ca="1" si="152"/>
        <v>0.24558186583519703</v>
      </c>
      <c r="P1278" s="29">
        <f ca="1">_xlfn.LOGNORM.INV(O1278,'Input Parameters'!$H$27,'Input Parameters'!$I$27)</f>
        <v>1.0498319058761292</v>
      </c>
      <c r="Q1278" s="10"/>
      <c r="R1278" s="15">
        <f>'Input Parameters'!$E$28</f>
        <v>12.7</v>
      </c>
      <c r="S1278" s="10">
        <f t="shared" ca="1" si="153"/>
        <v>0.47585143596958412</v>
      </c>
      <c r="T1278" s="25">
        <f ca="1">_xlfn.LOGNORM.INV(S1278,'Input Parameters'!$H$29,'Input Parameters'!$I$29)</f>
        <v>57.837180787260216</v>
      </c>
      <c r="U1278" s="10">
        <f t="shared" ca="1" si="154"/>
        <v>0.77858237461198598</v>
      </c>
      <c r="V1278" s="29">
        <f ca="1">IF('Input Parameters'!$D$30="Beta",_xlfn.BETA.INV(U1278,'Input Parameters'!$L$30,'Input Parameters'!$M$30,'Input Parameters'!$J$30,'Input Parameters'!$K$30),IF('Input Parameters'!$D$30="LogNorm",_xlfn.LOGNORM.INV(U1278,'Input Parameters'!$H$30,'Input Parameters'!$I$30)))</f>
        <v>1.3523357516835675</v>
      </c>
      <c r="W1278" s="2">
        <f ca="1">N1278+(P1278-N1278)*(1-ERF((T1278-R1278)/(2*SQRT(L1278*'Input Parameters'!$E$31))))</f>
        <v>5.4889394829242211E-2</v>
      </c>
      <c r="X1278">
        <f t="shared" ca="1" si="155"/>
        <v>1</v>
      </c>
      <c r="Y1278" s="7"/>
    </row>
    <row r="1279" spans="1:25" ht="15" customHeight="1" x14ac:dyDescent="0.3">
      <c r="A1279" s="130">
        <v>1272</v>
      </c>
      <c r="B1279" s="10">
        <f t="shared" ca="1" si="147"/>
        <v>0.74217249191507106</v>
      </c>
      <c r="C1279" s="57">
        <f ca="1">_xlfn.NORM.INV(B1279,'Input Parameters'!$E$19,'Input Parameters'!$F$19)</f>
        <v>622.22986716370417</v>
      </c>
      <c r="D1279" s="10">
        <f t="shared" ca="1" si="148"/>
        <v>0.3406347201303167</v>
      </c>
      <c r="E1279" s="59">
        <f ca="1">IF(_xlfn.NORM.INV(D1279,'Input Parameters'!$E$20,'Input Parameters'!$F$20)&lt;3500,3500,IF(_xlfn.NORM.INV(D1279,'Input Parameters'!$E$20,'Input Parameters'!$F$20)&gt;5500,5500,_xlfn.NORM.INV(D1279,'Input Parameters'!$E$20,'Input Parameters'!$F$20)))</f>
        <v>4512.4879631543226</v>
      </c>
      <c r="F1279" s="10">
        <f t="shared" ca="1" si="149"/>
        <v>0.68084376056558416</v>
      </c>
      <c r="G1279" s="61">
        <f ca="1">_xlfn.NORM.INV(F1279,'Input Parameters'!$E$21,'Input Parameters'!$F$21)</f>
        <v>288.544667994299</v>
      </c>
      <c r="H1279" s="54">
        <f ca="1">EXP(E1279*(1/'Input Parameters'!$E$22-1/G1279))</f>
        <v>0.78835879119237029</v>
      </c>
      <c r="I1279" s="10">
        <f t="shared" ca="1" si="150"/>
        <v>0.2407805803472276</v>
      </c>
      <c r="J1279" s="29">
        <f ca="1">_xlfn.BETA.INV(I1279,'Input Parameters'!$L$24,'Input Parameters'!$M$24,'Input Parameters'!$J$24,'Input Parameters'!$K$24)</f>
        <v>0.49143611690750627</v>
      </c>
      <c r="K1279" s="156">
        <f ca="1">('Input Parameters'!$E$25/'Input Parameters'!$E$31)^$J1279</f>
        <v>2.9441782527828066E-2</v>
      </c>
      <c r="L1279" s="66">
        <f ca="1">$H1279*$C1279*'Input Parameters'!$E$23*K1279</f>
        <v>14.442383363401962</v>
      </c>
      <c r="M1279" s="23">
        <f t="shared" ca="1" si="151"/>
        <v>0.55501385443995532</v>
      </c>
      <c r="N1279" s="15">
        <f ca="1">_xlfn.NORM.INV(M1279,'Input Parameters'!$E$26,'Input Parameters'!$F$26)</f>
        <v>3.6905124663901168E-2</v>
      </c>
      <c r="O1279" s="8">
        <f t="shared" ca="1" si="152"/>
        <v>0.56342815558631953</v>
      </c>
      <c r="P1279" s="29">
        <f ca="1">_xlfn.LOGNORM.INV(O1279,'Input Parameters'!$H$27,'Input Parameters'!$I$27)</f>
        <v>1.5278326476089323</v>
      </c>
      <c r="Q1279" s="10"/>
      <c r="R1279" s="15">
        <f>'Input Parameters'!$E$28</f>
        <v>12.7</v>
      </c>
      <c r="S1279" s="10">
        <f t="shared" ca="1" si="153"/>
        <v>0.29890320567924056</v>
      </c>
      <c r="T1279" s="25">
        <f ca="1">_xlfn.LOGNORM.INV(S1279,'Input Parameters'!$H$29,'Input Parameters'!$I$29)</f>
        <v>54.882879358552657</v>
      </c>
      <c r="U1279" s="10">
        <f t="shared" ca="1" si="154"/>
        <v>0.69962361402565942</v>
      </c>
      <c r="V1279" s="29">
        <f ca="1">IF('Input Parameters'!$D$30="Beta",_xlfn.BETA.INV(U1279,'Input Parameters'!$L$30,'Input Parameters'!$M$30,'Input Parameters'!$J$30,'Input Parameters'!$K$30),IF('Input Parameters'!$D$30="LogNorm",_xlfn.LOGNORM.INV(U1279,'Input Parameters'!$H$30,'Input Parameters'!$I$30)))</f>
        <v>1.2282312084318161</v>
      </c>
      <c r="W1279" s="2">
        <f ca="1">N1279+(P1279-N1279)*(1-ERF((T1279-R1279)/(2*SQRT(L1279*'Input Parameters'!$E$31))))</f>
        <v>0.68176928416748794</v>
      </c>
      <c r="X1279">
        <f t="shared" ca="1" si="155"/>
        <v>1</v>
      </c>
      <c r="Y1279" s="7"/>
    </row>
    <row r="1280" spans="1:25" ht="15" customHeight="1" x14ac:dyDescent="0.3">
      <c r="A1280" s="130">
        <v>1273</v>
      </c>
      <c r="B1280" s="10">
        <f t="shared" ca="1" si="147"/>
        <v>0.4694156256077251</v>
      </c>
      <c r="C1280" s="57">
        <f ca="1">_xlfn.NORM.INV(B1280,'Input Parameters'!$E$19,'Input Parameters'!$F$19)</f>
        <v>560.8155622250365</v>
      </c>
      <c r="D1280" s="10">
        <f t="shared" ca="1" si="148"/>
        <v>0.99035797921204705</v>
      </c>
      <c r="E1280" s="59">
        <f ca="1">IF(_xlfn.NORM.INV(D1280,'Input Parameters'!$E$20,'Input Parameters'!$F$20)&lt;3500,3500,IF(_xlfn.NORM.INV(D1280,'Input Parameters'!$E$20,'Input Parameters'!$F$20)&gt;5500,5500,_xlfn.NORM.INV(D1280,'Input Parameters'!$E$20,'Input Parameters'!$F$20)))</f>
        <v>5500</v>
      </c>
      <c r="F1280" s="10">
        <f t="shared" ca="1" si="149"/>
        <v>0.60019908958126689</v>
      </c>
      <c r="G1280" s="61">
        <f ca="1">_xlfn.NORM.INV(F1280,'Input Parameters'!$E$21,'Input Parameters'!$F$21)</f>
        <v>286.84535890123112</v>
      </c>
      <c r="H1280" s="54">
        <f ca="1">EXP(E1280*(1/'Input Parameters'!$E$22-1/G1280))</f>
        <v>0.66847025562792939</v>
      </c>
      <c r="I1280" s="10">
        <f t="shared" ca="1" si="150"/>
        <v>0.99900396273527636</v>
      </c>
      <c r="J1280" s="29">
        <f ca="1">_xlfn.BETA.INV(I1280,'Input Parameters'!$L$24,'Input Parameters'!$M$24,'Input Parameters'!$J$24,'Input Parameters'!$K$24)</f>
        <v>0.94664812700088774</v>
      </c>
      <c r="K1280" s="156">
        <f ca="1">('Input Parameters'!$E$25/'Input Parameters'!$E$31)^$J1280</f>
        <v>1.1240404740817669E-3</v>
      </c>
      <c r="L1280" s="66">
        <f ca="1">$H1280*$C1280*'Input Parameters'!$E$23*K1280</f>
        <v>0.4213898722672394</v>
      </c>
      <c r="M1280" s="23">
        <f t="shared" ca="1" si="151"/>
        <v>0.85630494446791749</v>
      </c>
      <c r="N1280" s="15">
        <f ca="1">_xlfn.NORM.INV(M1280,'Input Parameters'!$E$26,'Input Parameters'!$F$26)</f>
        <v>5.6341153381363293E-2</v>
      </c>
      <c r="O1280" s="8">
        <f t="shared" ca="1" si="152"/>
        <v>0.23125286633309083</v>
      </c>
      <c r="P1280" s="29">
        <f ca="1">_xlfn.LOGNORM.INV(O1280,'Input Parameters'!$H$27,'Input Parameters'!$I$27)</f>
        <v>1.0285608548248337</v>
      </c>
      <c r="Q1280" s="10"/>
      <c r="R1280" s="15">
        <f>'Input Parameters'!$E$28</f>
        <v>12.7</v>
      </c>
      <c r="S1280" s="10">
        <f t="shared" ca="1" si="153"/>
        <v>0.9699392583283819</v>
      </c>
      <c r="T1280" s="25">
        <f ca="1">_xlfn.LOGNORM.INV(S1280,'Input Parameters'!$H$29,'Input Parameters'!$I$29)</f>
        <v>71.915708409460848</v>
      </c>
      <c r="U1280" s="10">
        <f t="shared" ca="1" si="154"/>
        <v>0.68607085770207121</v>
      </c>
      <c r="V1280" s="29">
        <f ca="1">IF('Input Parameters'!$D$30="Beta",_xlfn.BETA.INV(U1280,'Input Parameters'!$L$30,'Input Parameters'!$M$30,'Input Parameters'!$J$30,'Input Parameters'!$K$30),IF('Input Parameters'!$D$30="LogNorm",_xlfn.LOGNORM.INV(U1280,'Input Parameters'!$H$30,'Input Parameters'!$I$30)))</f>
        <v>1.2096889983853469</v>
      </c>
      <c r="W1280" s="2">
        <f ca="1">N1280+(P1280-N1280)*(1-ERF((T1280-R1280)/(2*SQRT(L1280*'Input Parameters'!$E$31))))</f>
        <v>5.6341153489891459E-2</v>
      </c>
      <c r="X1280">
        <f t="shared" ca="1" si="155"/>
        <v>1</v>
      </c>
      <c r="Y1280" s="7"/>
    </row>
    <row r="1281" spans="1:25" ht="15" customHeight="1" x14ac:dyDescent="0.3">
      <c r="A1281" s="130">
        <v>1274</v>
      </c>
      <c r="B1281" s="10">
        <f t="shared" ca="1" si="147"/>
        <v>0.73965444436757688</v>
      </c>
      <c r="C1281" s="57">
        <f ca="1">_xlfn.NORM.INV(B1281,'Input Parameters'!$E$19,'Input Parameters'!$F$19)</f>
        <v>621.5726972829749</v>
      </c>
      <c r="D1281" s="10">
        <f t="shared" ca="1" si="148"/>
        <v>0.73336120895250145</v>
      </c>
      <c r="E1281" s="59">
        <f ca="1">IF(_xlfn.NORM.INV(D1281,'Input Parameters'!$E$20,'Input Parameters'!$F$20)&lt;3500,3500,IF(_xlfn.NORM.INV(D1281,'Input Parameters'!$E$20,'Input Parameters'!$F$20)&gt;5500,5500,_xlfn.NORM.INV(D1281,'Input Parameters'!$E$20,'Input Parameters'!$F$20)))</f>
        <v>5236.107392376276</v>
      </c>
      <c r="F1281" s="10">
        <f t="shared" ca="1" si="149"/>
        <v>0.82682712427069582</v>
      </c>
      <c r="G1281" s="61">
        <f ca="1">_xlfn.NORM.INV(F1281,'Input Parameters'!$E$21,'Input Parameters'!$F$21)</f>
        <v>292.25176972913567</v>
      </c>
      <c r="H1281" s="54">
        <f ca="1">EXP(E1281*(1/'Input Parameters'!$E$22-1/G1281))</f>
        <v>0.9552779396491774</v>
      </c>
      <c r="I1281" s="10">
        <f t="shared" ca="1" si="150"/>
        <v>0.8925463945463995</v>
      </c>
      <c r="J1281" s="29">
        <f ca="1">_xlfn.BETA.INV(I1281,'Input Parameters'!$L$24,'Input Parameters'!$M$24,'Input Parameters'!$J$24,'Input Parameters'!$K$24)</f>
        <v>0.7874605994949716</v>
      </c>
      <c r="K1281" s="156">
        <f ca="1">('Input Parameters'!$E$25/'Input Parameters'!$E$31)^$J1281</f>
        <v>3.5214367917821687E-3</v>
      </c>
      <c r="L1281" s="66">
        <f ca="1">$H1281*$C1281*'Input Parameters'!$E$23*K1281</f>
        <v>2.0909400239101044</v>
      </c>
      <c r="M1281" s="23">
        <f t="shared" ca="1" si="151"/>
        <v>0.14756692556350137</v>
      </c>
      <c r="N1281" s="15">
        <f ca="1">_xlfn.NORM.INV(M1281,'Input Parameters'!$E$26,'Input Parameters'!$F$26)</f>
        <v>1.2014560459164322E-2</v>
      </c>
      <c r="O1281" s="8">
        <f t="shared" ca="1" si="152"/>
        <v>0.35418986553918597</v>
      </c>
      <c r="P1281" s="29">
        <f ca="1">_xlfn.LOGNORM.INV(O1281,'Input Parameters'!$H$27,'Input Parameters'!$I$27)</f>
        <v>1.2065144480235097</v>
      </c>
      <c r="Q1281" s="10"/>
      <c r="R1281" s="15">
        <f>'Input Parameters'!$E$28</f>
        <v>12.7</v>
      </c>
      <c r="S1281" s="10">
        <f t="shared" ca="1" si="153"/>
        <v>0.29873402162060048</v>
      </c>
      <c r="T1281" s="25">
        <f ca="1">_xlfn.LOGNORM.INV(S1281,'Input Parameters'!$H$29,'Input Parameters'!$I$29)</f>
        <v>54.879875757171256</v>
      </c>
      <c r="U1281" s="10">
        <f t="shared" ca="1" si="154"/>
        <v>0.74643332486598646</v>
      </c>
      <c r="V1281" s="29">
        <f ca="1">IF('Input Parameters'!$D$30="Beta",_xlfn.BETA.INV(U1281,'Input Parameters'!$L$30,'Input Parameters'!$M$30,'Input Parameters'!$J$30,'Input Parameters'!$K$30),IF('Input Parameters'!$D$30="LogNorm",_xlfn.LOGNORM.INV(U1281,'Input Parameters'!$H$30,'Input Parameters'!$I$30)))</f>
        <v>1.2979413158179469</v>
      </c>
      <c r="W1281" s="2">
        <f ca="1">N1281+(P1281-N1281)*(1-ERF((T1281-R1281)/(2*SQRT(L1281*'Input Parameters'!$E$31))))</f>
        <v>5.8777578966268354E-2</v>
      </c>
      <c r="X1281">
        <f t="shared" ca="1" si="155"/>
        <v>1</v>
      </c>
      <c r="Y1281" s="7"/>
    </row>
    <row r="1282" spans="1:25" ht="15" customHeight="1" x14ac:dyDescent="0.3">
      <c r="A1282" s="130">
        <v>1275</v>
      </c>
      <c r="B1282" s="10">
        <f t="shared" ca="1" si="147"/>
        <v>0.91066467349770597</v>
      </c>
      <c r="C1282" s="57">
        <f ca="1">_xlfn.NORM.INV(B1282,'Input Parameters'!$E$19,'Input Parameters'!$F$19)</f>
        <v>680.94061682378174</v>
      </c>
      <c r="D1282" s="10">
        <f t="shared" ca="1" si="148"/>
        <v>0.15108080082309927</v>
      </c>
      <c r="E1282" s="59">
        <f ca="1">IF(_xlfn.NORM.INV(D1282,'Input Parameters'!$E$20,'Input Parameters'!$F$20)&lt;3500,3500,IF(_xlfn.NORM.INV(D1282,'Input Parameters'!$E$20,'Input Parameters'!$F$20)&gt;5500,5500,_xlfn.NORM.INV(D1282,'Input Parameters'!$E$20,'Input Parameters'!$F$20)))</f>
        <v>4077.733699038924</v>
      </c>
      <c r="F1282" s="10">
        <f t="shared" ca="1" si="149"/>
        <v>0.87073810289874454</v>
      </c>
      <c r="G1282" s="61">
        <f ca="1">_xlfn.NORM.INV(F1282,'Input Parameters'!$E$21,'Input Parameters'!$F$21)</f>
        <v>293.7309127199527</v>
      </c>
      <c r="H1282" s="54">
        <f ca="1">EXP(E1282*(1/'Input Parameters'!$E$22-1/G1282))</f>
        <v>1.0352378067260322</v>
      </c>
      <c r="I1282" s="10">
        <f t="shared" ca="1" si="150"/>
        <v>0.66325850678045573</v>
      </c>
      <c r="J1282" s="29">
        <f ca="1">_xlfn.BETA.INV(I1282,'Input Parameters'!$L$24,'Input Parameters'!$M$24,'Input Parameters'!$J$24,'Input Parameters'!$K$24)</f>
        <v>0.67332402552977744</v>
      </c>
      <c r="K1282" s="156">
        <f ca="1">('Input Parameters'!$E$25/'Input Parameters'!$E$31)^$J1282</f>
        <v>7.9855467102716241E-3</v>
      </c>
      <c r="L1282" s="66">
        <f ca="1">$H1282*$C1282*'Input Parameters'!$E$23*K1282</f>
        <v>5.6292951287731645</v>
      </c>
      <c r="M1282" s="23">
        <f t="shared" ca="1" si="151"/>
        <v>0.909983387360906</v>
      </c>
      <c r="N1282" s="15">
        <f ca="1">_xlfn.NORM.INV(M1282,'Input Parameters'!$E$26,'Input Parameters'!$F$26)</f>
        <v>6.2153707544738604E-2</v>
      </c>
      <c r="O1282" s="8">
        <f t="shared" ca="1" si="152"/>
        <v>0.3468255311275763</v>
      </c>
      <c r="P1282" s="29">
        <f ca="1">_xlfn.LOGNORM.INV(O1282,'Input Parameters'!$H$27,'Input Parameters'!$I$27)</f>
        <v>1.1959536983028447</v>
      </c>
      <c r="Q1282" s="10"/>
      <c r="R1282" s="15">
        <f>'Input Parameters'!$E$28</f>
        <v>12.7</v>
      </c>
      <c r="S1282" s="10">
        <f t="shared" ca="1" si="153"/>
        <v>0.41685103339631613</v>
      </c>
      <c r="T1282" s="25">
        <f ca="1">_xlfn.LOGNORM.INV(S1282,'Input Parameters'!$H$29,'Input Parameters'!$I$29)</f>
        <v>56.875212949749027</v>
      </c>
      <c r="U1282" s="10">
        <f t="shared" ca="1" si="154"/>
        <v>0.8556398335590073</v>
      </c>
      <c r="V1282" s="29">
        <f ca="1">IF('Input Parameters'!$D$30="Beta",_xlfn.BETA.INV(U1282,'Input Parameters'!$L$30,'Input Parameters'!$M$30,'Input Parameters'!$J$30,'Input Parameters'!$K$30),IF('Input Parameters'!$D$30="LogNorm",_xlfn.LOGNORM.INV(U1282,'Input Parameters'!$H$30,'Input Parameters'!$I$30)))</f>
        <v>1.5182846014630473</v>
      </c>
      <c r="W1282" s="2">
        <f ca="1">N1282+(P1282-N1282)*(1-ERF((T1282-R1282)/(2*SQRT(L1282*'Input Parameters'!$E$31))))</f>
        <v>0.27529703151009072</v>
      </c>
      <c r="X1282">
        <f t="shared" ca="1" si="155"/>
        <v>1</v>
      </c>
      <c r="Y1282" s="7"/>
    </row>
    <row r="1283" spans="1:25" ht="15" customHeight="1" x14ac:dyDescent="0.3">
      <c r="A1283" s="130">
        <v>1276</v>
      </c>
      <c r="B1283" s="10">
        <f t="shared" ca="1" si="147"/>
        <v>0.34358567666890261</v>
      </c>
      <c r="C1283" s="57">
        <f ca="1">_xlfn.NORM.INV(B1283,'Input Parameters'!$E$19,'Input Parameters'!$F$19)</f>
        <v>533.27212786924179</v>
      </c>
      <c r="D1283" s="10">
        <f t="shared" ca="1" si="148"/>
        <v>0.45960236955679157</v>
      </c>
      <c r="E1283" s="59">
        <f ca="1">IF(_xlfn.NORM.INV(D1283,'Input Parameters'!$E$20,'Input Parameters'!$F$20)&lt;3500,3500,IF(_xlfn.NORM.INV(D1283,'Input Parameters'!$E$20,'Input Parameters'!$F$20)&gt;5500,5500,_xlfn.NORM.INV(D1283,'Input Parameters'!$E$20,'Input Parameters'!$F$20)))</f>
        <v>4728.9951343433404</v>
      </c>
      <c r="F1283" s="10">
        <f t="shared" ca="1" si="149"/>
        <v>0.97796776620097603</v>
      </c>
      <c r="G1283" s="61">
        <f ca="1">_xlfn.NORM.INV(F1283,'Input Parameters'!$E$21,'Input Parameters'!$F$21)</f>
        <v>300.67592956649264</v>
      </c>
      <c r="H1283" s="54">
        <f ca="1">EXP(E1283*(1/'Input Parameters'!$E$22-1/G1283))</f>
        <v>1.5098865038121028</v>
      </c>
      <c r="I1283" s="10">
        <f t="shared" ca="1" si="150"/>
        <v>0.33471097559651475</v>
      </c>
      <c r="J1283" s="29">
        <f ca="1">_xlfn.BETA.INV(I1283,'Input Parameters'!$L$24,'Input Parameters'!$M$24,'Input Parameters'!$J$24,'Input Parameters'!$K$24)</f>
        <v>0.53729322144727765</v>
      </c>
      <c r="K1283" s="156">
        <f ca="1">('Input Parameters'!$E$25/'Input Parameters'!$E$31)^$J1283</f>
        <v>2.1188460381110084E-2</v>
      </c>
      <c r="L1283" s="66">
        <f ca="1">$H1283*$C1283*'Input Parameters'!$E$23*K1283</f>
        <v>17.060532766229752</v>
      </c>
      <c r="M1283" s="23">
        <f t="shared" ca="1" si="151"/>
        <v>0.75701745828963618</v>
      </c>
      <c r="N1283" s="15">
        <f ca="1">_xlfn.NORM.INV(M1283,'Input Parameters'!$E$26,'Input Parameters'!$F$26)</f>
        <v>4.8631554687647557E-2</v>
      </c>
      <c r="O1283" s="8">
        <f t="shared" ca="1" si="152"/>
        <v>0.2603483887533532</v>
      </c>
      <c r="P1283" s="29">
        <f ca="1">_xlfn.LOGNORM.INV(O1283,'Input Parameters'!$H$27,'Input Parameters'!$I$27)</f>
        <v>1.0715046307899194</v>
      </c>
      <c r="Q1283" s="10"/>
      <c r="R1283" s="15">
        <f>'Input Parameters'!$E$28</f>
        <v>12.7</v>
      </c>
      <c r="S1283" s="10">
        <f t="shared" ca="1" si="153"/>
        <v>0.95499705190805617</v>
      </c>
      <c r="T1283" s="25">
        <f ca="1">_xlfn.LOGNORM.INV(S1283,'Input Parameters'!$H$29,'Input Parameters'!$I$29)</f>
        <v>70.44106260533853</v>
      </c>
      <c r="U1283" s="10">
        <f t="shared" ca="1" si="154"/>
        <v>0.44506579769660681</v>
      </c>
      <c r="V1283" s="29">
        <f ca="1">IF('Input Parameters'!$D$30="Beta",_xlfn.BETA.INV(U1283,'Input Parameters'!$L$30,'Input Parameters'!$M$30,'Input Parameters'!$J$30,'Input Parameters'!$K$30),IF('Input Parameters'!$D$30="LogNorm",_xlfn.LOGNORM.INV(U1283,'Input Parameters'!$H$30,'Input Parameters'!$I$30)))</f>
        <v>0.94623226121194481</v>
      </c>
      <c r="W1283" s="2">
        <f ca="1">N1283+(P1283-N1283)*(1-ERF((T1283-R1283)/(2*SQRT(L1283*'Input Parameters'!$E$31))))</f>
        <v>0.37892892484345203</v>
      </c>
      <c r="X1283">
        <f t="shared" ca="1" si="155"/>
        <v>1</v>
      </c>
      <c r="Y1283" s="7"/>
    </row>
    <row r="1284" spans="1:25" ht="15" customHeight="1" x14ac:dyDescent="0.3">
      <c r="A1284" s="130">
        <v>1277</v>
      </c>
      <c r="B1284" s="10">
        <f t="shared" ca="1" si="147"/>
        <v>0.28646612295793128</v>
      </c>
      <c r="C1284" s="57">
        <f ca="1">_xlfn.NORM.INV(B1284,'Input Parameters'!$E$19,'Input Parameters'!$F$19)</f>
        <v>519.66411341290484</v>
      </c>
      <c r="D1284" s="10">
        <f t="shared" ca="1" si="148"/>
        <v>0.47301625891578758</v>
      </c>
      <c r="E1284" s="59">
        <f ca="1">IF(_xlfn.NORM.INV(D1284,'Input Parameters'!$E$20,'Input Parameters'!$F$20)&lt;3500,3500,IF(_xlfn.NORM.INV(D1284,'Input Parameters'!$E$20,'Input Parameters'!$F$20)&gt;5500,5500,_xlfn.NORM.INV(D1284,'Input Parameters'!$E$20,'Input Parameters'!$F$20)))</f>
        <v>4752.6170949098141</v>
      </c>
      <c r="F1284" s="10">
        <f t="shared" ca="1" si="149"/>
        <v>0.61128774710599199</v>
      </c>
      <c r="G1284" s="61">
        <f ca="1">_xlfn.NORM.INV(F1284,'Input Parameters'!$E$21,'Input Parameters'!$F$21)</f>
        <v>287.07184063565626</v>
      </c>
      <c r="H1284" s="54">
        <f ca="1">EXP(E1284*(1/'Input Parameters'!$E$22-1/G1284))</f>
        <v>0.71536585420268861</v>
      </c>
      <c r="I1284" s="10">
        <f t="shared" ca="1" si="150"/>
        <v>6.9206004735274051E-2</v>
      </c>
      <c r="J1284" s="29">
        <f ca="1">_xlfn.BETA.INV(I1284,'Input Parameters'!$L$24,'Input Parameters'!$M$24,'Input Parameters'!$J$24,'Input Parameters'!$K$24)</f>
        <v>0.36574855485427971</v>
      </c>
      <c r="K1284" s="156">
        <f ca="1">('Input Parameters'!$E$25/'Input Parameters'!$E$31)^$J1284</f>
        <v>7.2532922690182342E-2</v>
      </c>
      <c r="L1284" s="66">
        <f ca="1">$H1284*$C1284*'Input Parameters'!$E$23*K1284</f>
        <v>26.964111282119717</v>
      </c>
      <c r="M1284" s="23">
        <f t="shared" ca="1" si="151"/>
        <v>1.0426403993048949E-2</v>
      </c>
      <c r="N1284" s="15">
        <f ca="1">_xlfn.NORM.INV(M1284,'Input Parameters'!$E$26,'Input Parameters'!$F$26)</f>
        <v>-1.4523417174477235E-2</v>
      </c>
      <c r="O1284" s="8">
        <f t="shared" ca="1" si="152"/>
        <v>0.4495598035853241</v>
      </c>
      <c r="P1284" s="29">
        <f ca="1">_xlfn.LOGNORM.INV(O1284,'Input Parameters'!$H$27,'Input Parameters'!$I$27)</f>
        <v>1.3459847156841798</v>
      </c>
      <c r="Q1284" s="10"/>
      <c r="R1284" s="15">
        <f>'Input Parameters'!$E$28</f>
        <v>12.7</v>
      </c>
      <c r="S1284" s="10">
        <f t="shared" ca="1" si="153"/>
        <v>0.46622730279416835</v>
      </c>
      <c r="T1284" s="25">
        <f ca="1">_xlfn.LOGNORM.INV(S1284,'Input Parameters'!$H$29,'Input Parameters'!$I$29)</f>
        <v>57.680324324147563</v>
      </c>
      <c r="U1284" s="10">
        <f t="shared" ca="1" si="154"/>
        <v>0.61806326634947817</v>
      </c>
      <c r="V1284" s="29">
        <f ca="1">IF('Input Parameters'!$D$30="Beta",_xlfn.BETA.INV(U1284,'Input Parameters'!$L$30,'Input Parameters'!$M$30,'Input Parameters'!$J$30,'Input Parameters'!$K$30),IF('Input Parameters'!$D$30="LogNorm",_xlfn.LOGNORM.INV(U1284,'Input Parameters'!$H$30,'Input Parameters'!$I$30)))</f>
        <v>1.1248700296589611</v>
      </c>
      <c r="W1284" s="2">
        <f ca="1">N1284+(P1284-N1284)*(1-ERF((T1284-R1284)/(2*SQRT(L1284*'Input Parameters'!$E$31))))</f>
        <v>0.72042189045345539</v>
      </c>
      <c r="X1284">
        <f t="shared" ca="1" si="155"/>
        <v>1</v>
      </c>
      <c r="Y1284" s="7"/>
    </row>
    <row r="1285" spans="1:25" ht="15" customHeight="1" x14ac:dyDescent="0.3">
      <c r="A1285" s="130">
        <v>1278</v>
      </c>
      <c r="B1285" s="10">
        <f t="shared" ref="B1285:B1348" ca="1" si="156">RAND()</f>
        <v>0.57174293991699621</v>
      </c>
      <c r="C1285" s="57">
        <f ca="1">_xlfn.NORM.INV(B1285,'Input Parameters'!$E$19,'Input Parameters'!$F$19)</f>
        <v>582.57872418646434</v>
      </c>
      <c r="D1285" s="10">
        <f t="shared" ref="D1285:D1348" ca="1" si="157">RAND()</f>
        <v>0.85320561094429881</v>
      </c>
      <c r="E1285" s="59">
        <f ca="1">IF(_xlfn.NORM.INV(D1285,'Input Parameters'!$E$20,'Input Parameters'!$F$20)&lt;3500,3500,IF(_xlfn.NORM.INV(D1285,'Input Parameters'!$E$20,'Input Parameters'!$F$20)&gt;5500,5500,_xlfn.NORM.INV(D1285,'Input Parameters'!$E$20,'Input Parameters'!$F$20)))</f>
        <v>5500</v>
      </c>
      <c r="F1285" s="10">
        <f t="shared" ref="F1285:F1348" ca="1" si="158">RAND()</f>
        <v>0.96732678743494016</v>
      </c>
      <c r="G1285" s="61">
        <f ca="1">_xlfn.NORM.INV(F1285,'Input Parameters'!$E$21,'Input Parameters'!$F$21)</f>
        <v>299.33504260556668</v>
      </c>
      <c r="H1285" s="54">
        <f ca="1">EXP(E1285*(1/'Input Parameters'!$E$22-1/G1285))</f>
        <v>1.4877593081553582</v>
      </c>
      <c r="I1285" s="10">
        <f t="shared" ref="I1285:I1348" ca="1" si="159">RAND()</f>
        <v>0.91986400198514151</v>
      </c>
      <c r="J1285" s="29">
        <f ca="1">_xlfn.BETA.INV(I1285,'Input Parameters'!$L$24,'Input Parameters'!$M$24,'Input Parameters'!$J$24,'Input Parameters'!$K$24)</f>
        <v>0.80736298165876352</v>
      </c>
      <c r="K1285" s="156">
        <f ca="1">('Input Parameters'!$E$25/'Input Parameters'!$E$31)^$J1285</f>
        <v>3.0529196575042978E-3</v>
      </c>
      <c r="L1285" s="66">
        <f ca="1">$H1285*$C1285*'Input Parameters'!$E$23*K1285</f>
        <v>2.6460781798588244</v>
      </c>
      <c r="M1285" s="23">
        <f t="shared" ref="M1285:M1348" ca="1" si="160">RAND()</f>
        <v>0.67352870338202908</v>
      </c>
      <c r="N1285" s="15">
        <f ca="1">_xlfn.NORM.INV(M1285,'Input Parameters'!$E$26,'Input Parameters'!$F$26)</f>
        <v>4.3443239267350317E-2</v>
      </c>
      <c r="O1285" s="8">
        <f t="shared" ref="O1285:O1348" ca="1" si="161">RAND()</f>
        <v>3.455782517477668E-2</v>
      </c>
      <c r="P1285" s="29">
        <f ca="1">_xlfn.LOGNORM.INV(O1285,'Input Parameters'!$H$27,'Input Parameters'!$I$27)</f>
        <v>0.63702770357637661</v>
      </c>
      <c r="Q1285" s="10"/>
      <c r="R1285" s="15">
        <f>'Input Parameters'!$E$28</f>
        <v>12.7</v>
      </c>
      <c r="S1285" s="10">
        <f t="shared" ref="S1285:S1348" ca="1" si="162">RAND()</f>
        <v>0.35170957682092585</v>
      </c>
      <c r="T1285" s="25">
        <f ca="1">_xlfn.LOGNORM.INV(S1285,'Input Parameters'!$H$29,'Input Parameters'!$I$29)</f>
        <v>55.795242995258583</v>
      </c>
      <c r="U1285" s="10">
        <f t="shared" ref="U1285:U1348" ca="1" si="163">RAND()</f>
        <v>0.34269034476444193</v>
      </c>
      <c r="V1285" s="29">
        <f ca="1">IF('Input Parameters'!$D$30="Beta",_xlfn.BETA.INV(U1285,'Input Parameters'!$L$30,'Input Parameters'!$M$30,'Input Parameters'!$J$30,'Input Parameters'!$K$30),IF('Input Parameters'!$D$30="LogNorm",_xlfn.LOGNORM.INV(U1285,'Input Parameters'!$H$30,'Input Parameters'!$I$30)))</f>
        <v>0.85167084156647666</v>
      </c>
      <c r="W1285" s="2">
        <f ca="1">N1285+(P1285-N1285)*(1-ERF((T1285-R1285)/(2*SQRT(L1285*'Input Parameters'!$E$31))))</f>
        <v>7.9665897971227084E-2</v>
      </c>
      <c r="X1285">
        <f t="shared" ca="1" si="155"/>
        <v>1</v>
      </c>
      <c r="Y1285" s="7"/>
    </row>
    <row r="1286" spans="1:25" ht="15" customHeight="1" x14ac:dyDescent="0.3">
      <c r="A1286" s="130">
        <v>1279</v>
      </c>
      <c r="B1286" s="10">
        <f t="shared" ca="1" si="156"/>
        <v>7.4989274206623269E-2</v>
      </c>
      <c r="C1286" s="57">
        <f ca="1">_xlfn.NORM.INV(B1286,'Input Parameters'!$E$19,'Input Parameters'!$F$19)</f>
        <v>445.65318770849626</v>
      </c>
      <c r="D1286" s="10">
        <f t="shared" ca="1" si="157"/>
        <v>0.95385965322375421</v>
      </c>
      <c r="E1286" s="59">
        <f ca="1">IF(_xlfn.NORM.INV(D1286,'Input Parameters'!$E$20,'Input Parameters'!$F$20)&lt;3500,3500,IF(_xlfn.NORM.INV(D1286,'Input Parameters'!$E$20,'Input Parameters'!$F$20)&gt;5500,5500,_xlfn.NORM.INV(D1286,'Input Parameters'!$E$20,'Input Parameters'!$F$20)))</f>
        <v>5500</v>
      </c>
      <c r="F1286" s="10">
        <f t="shared" ca="1" si="158"/>
        <v>0.97011470617117179</v>
      </c>
      <c r="G1286" s="61">
        <f ca="1">_xlfn.NORM.INV(F1286,'Input Parameters'!$E$21,'Input Parameters'!$F$21)</f>
        <v>299.646309326623</v>
      </c>
      <c r="H1286" s="54">
        <f ca="1">EXP(E1286*(1/'Input Parameters'!$E$22-1/G1286))</f>
        <v>1.5164283223213233</v>
      </c>
      <c r="I1286" s="10">
        <f t="shared" ca="1" si="159"/>
        <v>0.67005831550426542</v>
      </c>
      <c r="J1286" s="29">
        <f ca="1">_xlfn.BETA.INV(I1286,'Input Parameters'!$L$24,'Input Parameters'!$M$24,'Input Parameters'!$J$24,'Input Parameters'!$K$24)</f>
        <v>0.67616635888393695</v>
      </c>
      <c r="K1286" s="156">
        <f ca="1">('Input Parameters'!$E$25/'Input Parameters'!$E$31)^$J1286</f>
        <v>7.8243732119800471E-3</v>
      </c>
      <c r="L1286" s="66">
        <f ca="1">$H1286*$C1286*'Input Parameters'!$E$23*K1286</f>
        <v>5.2877201468878798</v>
      </c>
      <c r="M1286" s="23">
        <f t="shared" ca="1" si="160"/>
        <v>0.43048300816968854</v>
      </c>
      <c r="N1286" s="15">
        <f ca="1">_xlfn.NORM.INV(M1286,'Input Parameters'!$E$26,'Input Parameters'!$F$26)</f>
        <v>3.0321963459211912E-2</v>
      </c>
      <c r="O1286" s="8">
        <f t="shared" ca="1" si="161"/>
        <v>0.42041457644141422</v>
      </c>
      <c r="P1286" s="29">
        <f ca="1">_xlfn.LOGNORM.INV(O1286,'Input Parameters'!$H$27,'Input Parameters'!$I$27)</f>
        <v>1.3025985766160122</v>
      </c>
      <c r="Q1286" s="10"/>
      <c r="R1286" s="15">
        <f>'Input Parameters'!$E$28</f>
        <v>12.7</v>
      </c>
      <c r="S1286" s="10">
        <f t="shared" ca="1" si="162"/>
        <v>0.14278119912363307</v>
      </c>
      <c r="T1286" s="25">
        <f ca="1">_xlfn.LOGNORM.INV(S1286,'Input Parameters'!$H$29,'Input Parameters'!$I$29)</f>
        <v>51.652296293438049</v>
      </c>
      <c r="U1286" s="10">
        <f t="shared" ca="1" si="163"/>
        <v>0.54700298000454439</v>
      </c>
      <c r="V1286" s="29">
        <f ca="1">IF('Input Parameters'!$D$30="Beta",_xlfn.BETA.INV(U1286,'Input Parameters'!$L$30,'Input Parameters'!$M$30,'Input Parameters'!$J$30,'Input Parameters'!$K$30),IF('Input Parameters'!$D$30="LogNorm",_xlfn.LOGNORM.INV(U1286,'Input Parameters'!$H$30,'Input Parameters'!$I$30)))</f>
        <v>1.0468401148213806</v>
      </c>
      <c r="W1286" s="2">
        <f ca="1">N1286+(P1286-N1286)*(1-ERF((T1286-R1286)/(2*SQRT(L1286*'Input Parameters'!$E$31))))</f>
        <v>0.32421200190509614</v>
      </c>
      <c r="X1286">
        <f t="shared" ca="1" si="155"/>
        <v>1</v>
      </c>
      <c r="Y1286" s="7"/>
    </row>
    <row r="1287" spans="1:25" ht="15" customHeight="1" x14ac:dyDescent="0.3">
      <c r="A1287" s="130">
        <v>1280</v>
      </c>
      <c r="B1287" s="10">
        <f t="shared" ca="1" si="156"/>
        <v>0.43846091311501745</v>
      </c>
      <c r="C1287" s="57">
        <f ca="1">_xlfn.NORM.INV(B1287,'Input Parameters'!$E$19,'Input Parameters'!$F$19)</f>
        <v>554.21327293268121</v>
      </c>
      <c r="D1287" s="10">
        <f t="shared" ca="1" si="157"/>
        <v>1.919735981089199E-2</v>
      </c>
      <c r="E1287" s="59">
        <f ca="1">IF(_xlfn.NORM.INV(D1287,'Input Parameters'!$E$20,'Input Parameters'!$F$20)&lt;3500,3500,IF(_xlfn.NORM.INV(D1287,'Input Parameters'!$E$20,'Input Parameters'!$F$20)&gt;5500,5500,_xlfn.NORM.INV(D1287,'Input Parameters'!$E$20,'Input Parameters'!$F$20)))</f>
        <v>3500</v>
      </c>
      <c r="F1287" s="10">
        <f t="shared" ca="1" si="158"/>
        <v>0.96578588405109389</v>
      </c>
      <c r="G1287" s="61">
        <f ca="1">_xlfn.NORM.INV(F1287,'Input Parameters'!$E$21,'Input Parameters'!$F$21)</f>
        <v>299.17230610837248</v>
      </c>
      <c r="H1287" s="54">
        <f ca="1">EXP(E1287*(1/'Input Parameters'!$E$22-1/G1287))</f>
        <v>1.2794735151412486</v>
      </c>
      <c r="I1287" s="10">
        <f t="shared" ca="1" si="159"/>
        <v>0.52981331972713075</v>
      </c>
      <c r="J1287" s="29">
        <f ca="1">_xlfn.BETA.INV(I1287,'Input Parameters'!$L$24,'Input Parameters'!$M$24,'Input Parameters'!$J$24,'Input Parameters'!$K$24)</f>
        <v>0.61916530286924654</v>
      </c>
      <c r="K1287" s="156">
        <f ca="1">('Input Parameters'!$E$25/'Input Parameters'!$E$31)^$J1287</f>
        <v>1.1776940543167332E-2</v>
      </c>
      <c r="L1287" s="66">
        <f ca="1">$H1287*$C1287*'Input Parameters'!$E$23*K1287</f>
        <v>8.3510427239797718</v>
      </c>
      <c r="M1287" s="23">
        <f t="shared" ca="1" si="160"/>
        <v>0.94529371370073612</v>
      </c>
      <c r="N1287" s="15">
        <f ca="1">_xlfn.NORM.INV(M1287,'Input Parameters'!$E$26,'Input Parameters'!$F$26)</f>
        <v>6.7617619998428635E-2</v>
      </c>
      <c r="O1287" s="8">
        <f t="shared" ca="1" si="161"/>
        <v>0.15871713889453787</v>
      </c>
      <c r="P1287" s="29">
        <f ca="1">_xlfn.LOGNORM.INV(O1287,'Input Parameters'!$H$27,'Input Parameters'!$I$27)</f>
        <v>0.91476697402583029</v>
      </c>
      <c r="Q1287" s="10"/>
      <c r="R1287" s="15">
        <f>'Input Parameters'!$E$28</f>
        <v>12.7</v>
      </c>
      <c r="S1287" s="10">
        <f t="shared" ca="1" si="162"/>
        <v>0.19368923769492263</v>
      </c>
      <c r="T1287" s="25">
        <f ca="1">_xlfn.LOGNORM.INV(S1287,'Input Parameters'!$H$29,'Input Parameters'!$I$29)</f>
        <v>52.8461659411198</v>
      </c>
      <c r="U1287" s="10">
        <f t="shared" ca="1" si="163"/>
        <v>0.69553719033898742</v>
      </c>
      <c r="V1287" s="29">
        <f ca="1">IF('Input Parameters'!$D$30="Beta",_xlfn.BETA.INV(U1287,'Input Parameters'!$L$30,'Input Parameters'!$M$30,'Input Parameters'!$J$30,'Input Parameters'!$K$30),IF('Input Parameters'!$D$30="LogNorm",_xlfn.LOGNORM.INV(U1287,'Input Parameters'!$H$30,'Input Parameters'!$I$30)))</f>
        <v>1.2225722692927505</v>
      </c>
      <c r="W1287" s="2">
        <f ca="1">N1287+(P1287-N1287)*(1-ERF((T1287-R1287)/(2*SQRT(L1287*'Input Parameters'!$E$31))))</f>
        <v>0.34373394961677711</v>
      </c>
      <c r="X1287">
        <f t="shared" ca="1" si="155"/>
        <v>1</v>
      </c>
      <c r="Y1287" s="7"/>
    </row>
    <row r="1288" spans="1:25" ht="15" customHeight="1" x14ac:dyDescent="0.3">
      <c r="A1288" s="130">
        <v>1281</v>
      </c>
      <c r="B1288" s="10">
        <f t="shared" ca="1" si="156"/>
        <v>0.61023221759796964</v>
      </c>
      <c r="C1288" s="57">
        <f ca="1">_xlfn.NORM.INV(B1288,'Input Parameters'!$E$19,'Input Parameters'!$F$19)</f>
        <v>590.95360540872196</v>
      </c>
      <c r="D1288" s="10">
        <f t="shared" ca="1" si="157"/>
        <v>0.13094984358475792</v>
      </c>
      <c r="E1288" s="59">
        <f ca="1">IF(_xlfn.NORM.INV(D1288,'Input Parameters'!$E$20,'Input Parameters'!$F$20)&lt;3500,3500,IF(_xlfn.NORM.INV(D1288,'Input Parameters'!$E$20,'Input Parameters'!$F$20)&gt;5500,5500,_xlfn.NORM.INV(D1288,'Input Parameters'!$E$20,'Input Parameters'!$F$20)))</f>
        <v>4014.6613188822657</v>
      </c>
      <c r="F1288" s="10">
        <f t="shared" ca="1" si="158"/>
        <v>0.4099683733786792</v>
      </c>
      <c r="G1288" s="61">
        <f ca="1">_xlfn.NORM.INV(F1288,'Input Parameters'!$E$21,'Input Parameters'!$F$21)</f>
        <v>283.06085702494499</v>
      </c>
      <c r="H1288" s="54">
        <f ca="1">EXP(E1288*(1/'Input Parameters'!$E$22-1/G1288))</f>
        <v>0.61809279433683673</v>
      </c>
      <c r="I1288" s="10">
        <f t="shared" ca="1" si="159"/>
        <v>0.70364393112922052</v>
      </c>
      <c r="J1288" s="29">
        <f ca="1">_xlfn.BETA.INV(I1288,'Input Parameters'!$L$24,'Input Parameters'!$M$24,'Input Parameters'!$J$24,'Input Parameters'!$K$24)</f>
        <v>0.69043474437965124</v>
      </c>
      <c r="K1288" s="156">
        <f ca="1">('Input Parameters'!$E$25/'Input Parameters'!$E$31)^$J1288</f>
        <v>7.0631327697771125E-3</v>
      </c>
      <c r="L1288" s="66">
        <f ca="1">$H1288*$C1288*'Input Parameters'!$E$23*K1288</f>
        <v>2.579909295488652</v>
      </c>
      <c r="M1288" s="23">
        <f t="shared" ca="1" si="160"/>
        <v>0.84992523094040096</v>
      </c>
      <c r="N1288" s="15">
        <f ca="1">_xlfn.NORM.INV(M1288,'Input Parameters'!$E$26,'Input Parameters'!$F$26)</f>
        <v>5.5758368044812136E-2</v>
      </c>
      <c r="O1288" s="8">
        <f t="shared" ca="1" si="161"/>
        <v>0.27436951874780746</v>
      </c>
      <c r="P1288" s="29">
        <f ca="1">_xlfn.LOGNORM.INV(O1288,'Input Parameters'!$H$27,'Input Parameters'!$I$27)</f>
        <v>1.0919006045957382</v>
      </c>
      <c r="Q1288" s="10"/>
      <c r="R1288" s="15">
        <f>'Input Parameters'!$E$28</f>
        <v>12.7</v>
      </c>
      <c r="S1288" s="10">
        <f t="shared" ca="1" si="162"/>
        <v>0.36393194462659251</v>
      </c>
      <c r="T1288" s="25">
        <f ca="1">_xlfn.LOGNORM.INV(S1288,'Input Parameters'!$H$29,'Input Parameters'!$I$29)</f>
        <v>56.000717872457535</v>
      </c>
      <c r="U1288" s="10">
        <f t="shared" ca="1" si="163"/>
        <v>0.15410512800927179</v>
      </c>
      <c r="V1288" s="29">
        <f ca="1">IF('Input Parameters'!$D$30="Beta",_xlfn.BETA.INV(U1288,'Input Parameters'!$L$30,'Input Parameters'!$M$30,'Input Parameters'!$J$30,'Input Parameters'!$K$30),IF('Input Parameters'!$D$30="LogNorm",_xlfn.LOGNORM.INV(U1288,'Input Parameters'!$H$30,'Input Parameters'!$I$30)))</f>
        <v>0.66856248743958546</v>
      </c>
      <c r="W1288" s="2">
        <f ca="1">N1288+(P1288-N1288)*(1-ERF((T1288-R1288)/(2*SQRT(L1288*'Input Parameters'!$E$31))))</f>
        <v>0.11442360492587555</v>
      </c>
      <c r="X1288">
        <f t="shared" ca="1" si="155"/>
        <v>1</v>
      </c>
      <c r="Y1288" s="7"/>
    </row>
    <row r="1289" spans="1:25" ht="15" customHeight="1" x14ac:dyDescent="0.3">
      <c r="A1289" s="130">
        <v>1282</v>
      </c>
      <c r="B1289" s="10">
        <f t="shared" ca="1" si="156"/>
        <v>0.45403896049192116</v>
      </c>
      <c r="C1289" s="57">
        <f ca="1">_xlfn.NORM.INV(B1289,'Input Parameters'!$E$19,'Input Parameters'!$F$19)</f>
        <v>557.5433525091612</v>
      </c>
      <c r="D1289" s="10">
        <f t="shared" ca="1" si="157"/>
        <v>0.18113363699078344</v>
      </c>
      <c r="E1289" s="59">
        <f ca="1">IF(_xlfn.NORM.INV(D1289,'Input Parameters'!$E$20,'Input Parameters'!$F$20)&lt;3500,3500,IF(_xlfn.NORM.INV(D1289,'Input Parameters'!$E$20,'Input Parameters'!$F$20)&gt;5500,5500,_xlfn.NORM.INV(D1289,'Input Parameters'!$E$20,'Input Parameters'!$F$20)))</f>
        <v>4162.2626676699037</v>
      </c>
      <c r="F1289" s="10">
        <f t="shared" ca="1" si="158"/>
        <v>0.87947753736040624</v>
      </c>
      <c r="G1289" s="61">
        <f ca="1">_xlfn.NORM.INV(F1289,'Input Parameters'!$E$21,'Input Parameters'!$F$21)</f>
        <v>294.06489897102728</v>
      </c>
      <c r="H1289" s="54">
        <f ca="1">EXP(E1289*(1/'Input Parameters'!$E$22-1/G1289))</f>
        <v>1.0527892747768797</v>
      </c>
      <c r="I1289" s="10">
        <f t="shared" ca="1" si="159"/>
        <v>0.82511259194230713</v>
      </c>
      <c r="J1289" s="29">
        <f ca="1">_xlfn.BETA.INV(I1289,'Input Parameters'!$L$24,'Input Parameters'!$M$24,'Input Parameters'!$J$24,'Input Parameters'!$K$24)</f>
        <v>0.74762135631193871</v>
      </c>
      <c r="K1289" s="156">
        <f ca="1">('Input Parameters'!$E$25/'Input Parameters'!$E$31)^$J1289</f>
        <v>4.6863676690060141E-3</v>
      </c>
      <c r="L1289" s="66">
        <f ca="1">$H1289*$C1289*'Input Parameters'!$E$23*K1289</f>
        <v>2.7507837636941939</v>
      </c>
      <c r="M1289" s="23">
        <f t="shared" ca="1" si="160"/>
        <v>0.26720077843726542</v>
      </c>
      <c r="N1289" s="15">
        <f ca="1">_xlfn.NORM.INV(M1289,'Input Parameters'!$E$26,'Input Parameters'!$F$26)</f>
        <v>2.095267775513969E-2</v>
      </c>
      <c r="O1289" s="8">
        <f t="shared" ca="1" si="161"/>
        <v>0.68584874348785885</v>
      </c>
      <c r="P1289" s="29">
        <f ca="1">_xlfn.LOGNORM.INV(O1289,'Input Parameters'!$H$27,'Input Parameters'!$I$27)</f>
        <v>1.7636592304181997</v>
      </c>
      <c r="Q1289" s="10"/>
      <c r="R1289" s="15">
        <f>'Input Parameters'!$E$28</f>
        <v>12.7</v>
      </c>
      <c r="S1289" s="10">
        <f t="shared" ca="1" si="162"/>
        <v>0.10436783897131974</v>
      </c>
      <c r="T1289" s="25">
        <f ca="1">_xlfn.LOGNORM.INV(S1289,'Input Parameters'!$H$29,'Input Parameters'!$I$29)</f>
        <v>50.566991260508402</v>
      </c>
      <c r="U1289" s="10">
        <f t="shared" ca="1" si="163"/>
        <v>0.78136310408037823</v>
      </c>
      <c r="V1289" s="29">
        <f ca="1">IF('Input Parameters'!$D$30="Beta",_xlfn.BETA.INV(U1289,'Input Parameters'!$L$30,'Input Parameters'!$M$30,'Input Parameters'!$J$30,'Input Parameters'!$K$30),IF('Input Parameters'!$D$30="LogNorm",_xlfn.LOGNORM.INV(U1289,'Input Parameters'!$H$30,'Input Parameters'!$I$30)))</f>
        <v>1.3573530321649785</v>
      </c>
      <c r="W1289" s="2">
        <f ca="1">N1289+(P1289-N1289)*(1-ERF((T1289-R1289)/(2*SQRT(L1289*'Input Parameters'!$E$31))))</f>
        <v>0.20643854435155845</v>
      </c>
      <c r="X1289">
        <f t="shared" ref="X1289:X1352" ca="1" si="164">IFERROR(IF(W1289&gt;V1289,0,1),0)</f>
        <v>1</v>
      </c>
      <c r="Y1289" s="7"/>
    </row>
    <row r="1290" spans="1:25" ht="15" customHeight="1" x14ac:dyDescent="0.3">
      <c r="A1290" s="130">
        <v>1283</v>
      </c>
      <c r="B1290" s="10">
        <f t="shared" ca="1" si="156"/>
        <v>0.38546216456359672</v>
      </c>
      <c r="C1290" s="57">
        <f ca="1">_xlfn.NORM.INV(B1290,'Input Parameters'!$E$19,'Input Parameters'!$F$19)</f>
        <v>542.6964690780386</v>
      </c>
      <c r="D1290" s="10">
        <f t="shared" ca="1" si="157"/>
        <v>0.81981367712527897</v>
      </c>
      <c r="E1290" s="59">
        <f ca="1">IF(_xlfn.NORM.INV(D1290,'Input Parameters'!$E$20,'Input Parameters'!$F$20)&lt;3500,3500,IF(_xlfn.NORM.INV(D1290,'Input Parameters'!$E$20,'Input Parameters'!$F$20)&gt;5500,5500,_xlfn.NORM.INV(D1290,'Input Parameters'!$E$20,'Input Parameters'!$F$20)))</f>
        <v>5440.2586725948049</v>
      </c>
      <c r="F1290" s="10">
        <f t="shared" ca="1" si="158"/>
        <v>0.2074165202882976</v>
      </c>
      <c r="G1290" s="61">
        <f ca="1">_xlfn.NORM.INV(F1290,'Input Parameters'!$E$21,'Input Parameters'!$F$21)</f>
        <v>278.44081391749228</v>
      </c>
      <c r="H1290" s="54">
        <f ca="1">EXP(E1290*(1/'Input Parameters'!$E$22-1/G1290))</f>
        <v>0.37875757022325435</v>
      </c>
      <c r="I1290" s="10">
        <f t="shared" ca="1" si="159"/>
        <v>0.65272352505480347</v>
      </c>
      <c r="J1290" s="29">
        <f ca="1">_xlfn.BETA.INV(I1290,'Input Parameters'!$L$24,'Input Parameters'!$M$24,'Input Parameters'!$J$24,'Input Parameters'!$K$24)</f>
        <v>0.66894618334529232</v>
      </c>
      <c r="K1290" s="156">
        <f ca="1">('Input Parameters'!$E$25/'Input Parameters'!$E$31)^$J1290</f>
        <v>8.240309520079328E-3</v>
      </c>
      <c r="L1290" s="66">
        <f ca="1">$H1290*$C1290*'Input Parameters'!$E$23*K1290</f>
        <v>1.693798884987991</v>
      </c>
      <c r="M1290" s="23">
        <f t="shared" ca="1" si="160"/>
        <v>0.78791058812956327</v>
      </c>
      <c r="N1290" s="15">
        <f ca="1">_xlfn.NORM.INV(M1290,'Input Parameters'!$E$26,'Input Parameters'!$F$26)</f>
        <v>5.0783041644487895E-2</v>
      </c>
      <c r="O1290" s="8">
        <f t="shared" ca="1" si="161"/>
        <v>6.8942240779376718E-2</v>
      </c>
      <c r="P1290" s="29">
        <f ca="1">_xlfn.LOGNORM.INV(O1290,'Input Parameters'!$H$27,'Input Parameters'!$I$27)</f>
        <v>0.73845141249884039</v>
      </c>
      <c r="Q1290" s="10"/>
      <c r="R1290" s="15">
        <f>'Input Parameters'!$E$28</f>
        <v>12.7</v>
      </c>
      <c r="S1290" s="10">
        <f t="shared" ca="1" si="162"/>
        <v>0.83326387929885259</v>
      </c>
      <c r="T1290" s="25">
        <f ca="1">_xlfn.LOGNORM.INV(S1290,'Input Parameters'!$H$29,'Input Parameters'!$I$29)</f>
        <v>64.910955144745259</v>
      </c>
      <c r="U1290" s="10">
        <f t="shared" ca="1" si="163"/>
        <v>2.2214859319286906E-2</v>
      </c>
      <c r="V1290" s="29">
        <f ca="1">IF('Input Parameters'!$D$30="Beta",_xlfn.BETA.INV(U1290,'Input Parameters'!$L$30,'Input Parameters'!$M$30,'Input Parameters'!$J$30,'Input Parameters'!$K$30),IF('Input Parameters'!$D$30="LogNorm",_xlfn.LOGNORM.INV(U1290,'Input Parameters'!$H$30,'Input Parameters'!$I$30)))</f>
        <v>0.45228918372703025</v>
      </c>
      <c r="W1290" s="2">
        <f ca="1">N1290+(P1290-N1290)*(1-ERF((T1290-R1290)/(2*SQRT(L1290*'Input Parameters'!$E$31))))</f>
        <v>5.3917452330913024E-2</v>
      </c>
      <c r="X1290">
        <f t="shared" ca="1" si="164"/>
        <v>1</v>
      </c>
      <c r="Y1290" s="7"/>
    </row>
    <row r="1291" spans="1:25" ht="15" customHeight="1" x14ac:dyDescent="0.3">
      <c r="A1291" s="130">
        <v>1284</v>
      </c>
      <c r="B1291" s="10">
        <f t="shared" ca="1" si="156"/>
        <v>0.81544513766448257</v>
      </c>
      <c r="C1291" s="57">
        <f ca="1">_xlfn.NORM.INV(B1291,'Input Parameters'!$E$19,'Input Parameters'!$F$19)</f>
        <v>643.19301888068901</v>
      </c>
      <c r="D1291" s="10">
        <f t="shared" ca="1" si="157"/>
        <v>0.91715641020725358</v>
      </c>
      <c r="E1291" s="59">
        <f ca="1">IF(_xlfn.NORM.INV(D1291,'Input Parameters'!$E$20,'Input Parameters'!$F$20)&lt;3500,3500,IF(_xlfn.NORM.INV(D1291,'Input Parameters'!$E$20,'Input Parameters'!$F$20)&gt;5500,5500,_xlfn.NORM.INV(D1291,'Input Parameters'!$E$20,'Input Parameters'!$F$20)))</f>
        <v>5500</v>
      </c>
      <c r="F1291" s="10">
        <f t="shared" ca="1" si="158"/>
        <v>0.45511357585816359</v>
      </c>
      <c r="G1291" s="61">
        <f ca="1">_xlfn.NORM.INV(F1291,'Input Parameters'!$E$21,'Input Parameters'!$F$21)</f>
        <v>283.9637690588097</v>
      </c>
      <c r="H1291" s="54">
        <f ca="1">EXP(E1291*(1/'Input Parameters'!$E$22-1/G1291))</f>
        <v>0.55027503701785585</v>
      </c>
      <c r="I1291" s="10">
        <f t="shared" ca="1" si="159"/>
        <v>0.67095219551546947</v>
      </c>
      <c r="J1291" s="29">
        <f ca="1">_xlfn.BETA.INV(I1291,'Input Parameters'!$L$24,'Input Parameters'!$M$24,'Input Parameters'!$J$24,'Input Parameters'!$K$24)</f>
        <v>0.676541039446376</v>
      </c>
      <c r="K1291" s="156">
        <f ca="1">('Input Parameters'!$E$25/'Input Parameters'!$E$31)^$J1291</f>
        <v>7.8033711856863759E-3</v>
      </c>
      <c r="L1291" s="66">
        <f ca="1">$H1291*$C1291*'Input Parameters'!$E$23*K1291</f>
        <v>2.7618710598122154</v>
      </c>
      <c r="M1291" s="23">
        <f t="shared" ca="1" si="160"/>
        <v>0.88408230759043971</v>
      </c>
      <c r="N1291" s="15">
        <f ca="1">_xlfn.NORM.INV(M1291,'Input Parameters'!$E$26,'Input Parameters'!$F$26)</f>
        <v>5.9108530908491316E-2</v>
      </c>
      <c r="O1291" s="8">
        <f t="shared" ca="1" si="161"/>
        <v>0.93250615346101595</v>
      </c>
      <c r="P1291" s="29">
        <f ca="1">_xlfn.LOGNORM.INV(O1291,'Input Parameters'!$H$27,'Input Parameters'!$I$27)</f>
        <v>2.7579623184565079</v>
      </c>
      <c r="Q1291" s="10"/>
      <c r="R1291" s="15">
        <f>'Input Parameters'!$E$28</f>
        <v>12.7</v>
      </c>
      <c r="S1291" s="10">
        <f t="shared" ca="1" si="162"/>
        <v>1.8613882673818027E-2</v>
      </c>
      <c r="T1291" s="25">
        <f ca="1">_xlfn.LOGNORM.INV(S1291,'Input Parameters'!$H$29,'Input Parameters'!$I$29)</f>
        <v>46.087325690802729</v>
      </c>
      <c r="U1291" s="10">
        <f t="shared" ca="1" si="163"/>
        <v>0.55805148002673943</v>
      </c>
      <c r="V1291" s="29">
        <f ca="1">IF('Input Parameters'!$D$30="Beta",_xlfn.BETA.INV(U1291,'Input Parameters'!$L$30,'Input Parameters'!$M$30,'Input Parameters'!$J$30,'Input Parameters'!$K$30),IF('Input Parameters'!$D$30="LogNorm",_xlfn.LOGNORM.INV(U1291,'Input Parameters'!$H$30,'Input Parameters'!$I$30)))</f>
        <v>1.0584371307142728</v>
      </c>
      <c r="W1291" s="2">
        <f ca="1">N1291+(P1291-N1291)*(1-ERF((T1291-R1291)/(2*SQRT(L1291*'Input Parameters'!$E$31))))</f>
        <v>0.47861733596811268</v>
      </c>
      <c r="X1291">
        <f t="shared" ca="1" si="164"/>
        <v>1</v>
      </c>
      <c r="Y1291" s="7"/>
    </row>
    <row r="1292" spans="1:25" ht="15" customHeight="1" x14ac:dyDescent="0.3">
      <c r="A1292" s="130">
        <v>1285</v>
      </c>
      <c r="B1292" s="10">
        <f t="shared" ca="1" si="156"/>
        <v>0.84884377492040486</v>
      </c>
      <c r="C1292" s="57">
        <f ca="1">_xlfn.NORM.INV(B1292,'Input Parameters'!$E$19,'Input Parameters'!$F$19)</f>
        <v>654.46066073576299</v>
      </c>
      <c r="D1292" s="10">
        <f t="shared" ca="1" si="157"/>
        <v>0.61424360726366212</v>
      </c>
      <c r="E1292" s="59">
        <f ca="1">IF(_xlfn.NORM.INV(D1292,'Input Parameters'!$E$20,'Input Parameters'!$F$20)&lt;3500,3500,IF(_xlfn.NORM.INV(D1292,'Input Parameters'!$E$20,'Input Parameters'!$F$20)&gt;5500,5500,_xlfn.NORM.INV(D1292,'Input Parameters'!$E$20,'Input Parameters'!$F$20)))</f>
        <v>5003.2776740163745</v>
      </c>
      <c r="F1292" s="10">
        <f t="shared" ca="1" si="158"/>
        <v>0.15707076258594266</v>
      </c>
      <c r="G1292" s="61">
        <f ca="1">_xlfn.NORM.INV(F1292,'Input Parameters'!$E$21,'Input Parameters'!$F$21)</f>
        <v>276.93836091274983</v>
      </c>
      <c r="H1292" s="54">
        <f ca="1">EXP(E1292*(1/'Input Parameters'!$E$22-1/G1292))</f>
        <v>0.37144240529035161</v>
      </c>
      <c r="I1292" s="10">
        <f t="shared" ca="1" si="159"/>
        <v>0.52942085890514123</v>
      </c>
      <c r="J1292" s="29">
        <f ca="1">_xlfn.BETA.INV(I1292,'Input Parameters'!$L$24,'Input Parameters'!$M$24,'Input Parameters'!$J$24,'Input Parameters'!$K$24)</f>
        <v>0.61900762407409426</v>
      </c>
      <c r="K1292" s="156">
        <f ca="1">('Input Parameters'!$E$25/'Input Parameters'!$E$31)^$J1292</f>
        <v>1.1790269170008458E-2</v>
      </c>
      <c r="L1292" s="66">
        <f ca="1">$H1292*$C1292*'Input Parameters'!$E$23*K1292</f>
        <v>2.866148904814025</v>
      </c>
      <c r="M1292" s="23">
        <f t="shared" ca="1" si="160"/>
        <v>0.14223324437509532</v>
      </c>
      <c r="N1292" s="15">
        <f ca="1">_xlfn.NORM.INV(M1292,'Input Parameters'!$E$26,'Input Parameters'!$F$26)</f>
        <v>1.1522869005518327E-2</v>
      </c>
      <c r="O1292" s="8">
        <f t="shared" ca="1" si="161"/>
        <v>3.7239906218102248E-2</v>
      </c>
      <c r="P1292" s="29">
        <f ca="1">_xlfn.LOGNORM.INV(O1292,'Input Parameters'!$H$27,'Input Parameters'!$I$27)</f>
        <v>0.64668470922073384</v>
      </c>
      <c r="Q1292" s="10"/>
      <c r="R1292" s="15">
        <f>'Input Parameters'!$E$28</f>
        <v>12.7</v>
      </c>
      <c r="S1292" s="10">
        <f t="shared" ca="1" si="162"/>
        <v>0.31483390622703045</v>
      </c>
      <c r="T1292" s="25">
        <f ca="1">_xlfn.LOGNORM.INV(S1292,'Input Parameters'!$H$29,'Input Parameters'!$I$29)</f>
        <v>55.163114716095571</v>
      </c>
      <c r="U1292" s="10">
        <f t="shared" ca="1" si="163"/>
        <v>4.5665948111997201E-2</v>
      </c>
      <c r="V1292" s="29">
        <f ca="1">IF('Input Parameters'!$D$30="Beta",_xlfn.BETA.INV(U1292,'Input Parameters'!$L$30,'Input Parameters'!$M$30,'Input Parameters'!$J$30,'Input Parameters'!$K$30),IF('Input Parameters'!$D$30="LogNorm",_xlfn.LOGNORM.INV(U1292,'Input Parameters'!$H$30,'Input Parameters'!$I$30)))</f>
        <v>0.51344531021586992</v>
      </c>
      <c r="W1292" s="2">
        <f ca="1">N1292+(P1292-N1292)*(1-ERF((T1292-R1292)/(2*SQRT(L1292*'Input Parameters'!$E$31))))</f>
        <v>5.9880842543162754E-2</v>
      </c>
      <c r="X1292">
        <f t="shared" ca="1" si="164"/>
        <v>1</v>
      </c>
      <c r="Y1292" s="7"/>
    </row>
    <row r="1293" spans="1:25" ht="15" customHeight="1" x14ac:dyDescent="0.3">
      <c r="A1293" s="130">
        <v>1286</v>
      </c>
      <c r="B1293" s="10">
        <f t="shared" ca="1" si="156"/>
        <v>0.35385690213865995</v>
      </c>
      <c r="C1293" s="57">
        <f ca="1">_xlfn.NORM.INV(B1293,'Input Parameters'!$E$19,'Input Parameters'!$F$19)</f>
        <v>535.61856011400175</v>
      </c>
      <c r="D1293" s="10">
        <f t="shared" ca="1" si="157"/>
        <v>5.0471221655578602E-2</v>
      </c>
      <c r="E1293" s="59">
        <f ca="1">IF(_xlfn.NORM.INV(D1293,'Input Parameters'!$E$20,'Input Parameters'!$F$20)&lt;3500,3500,IF(_xlfn.NORM.INV(D1293,'Input Parameters'!$E$20,'Input Parameters'!$F$20)&gt;5500,5500,_xlfn.NORM.INV(D1293,'Input Parameters'!$E$20,'Input Parameters'!$F$20)))</f>
        <v>3651.7887795855795</v>
      </c>
      <c r="F1293" s="10">
        <f t="shared" ca="1" si="158"/>
        <v>0.43063528269526352</v>
      </c>
      <c r="G1293" s="61">
        <f ca="1">_xlfn.NORM.INV(F1293,'Input Parameters'!$E$21,'Input Parameters'!$F$21)</f>
        <v>283.47640986060111</v>
      </c>
      <c r="H1293" s="54">
        <f ca="1">EXP(E1293*(1/'Input Parameters'!$E$22-1/G1293))</f>
        <v>0.65788958529281716</v>
      </c>
      <c r="I1293" s="10">
        <f t="shared" ca="1" si="159"/>
        <v>0.96640979355667223</v>
      </c>
      <c r="J1293" s="29">
        <f ca="1">_xlfn.BETA.INV(I1293,'Input Parameters'!$L$24,'Input Parameters'!$M$24,'Input Parameters'!$J$24,'Input Parameters'!$K$24)</f>
        <v>0.85385304066992318</v>
      </c>
      <c r="K1293" s="156">
        <f ca="1">('Input Parameters'!$E$25/'Input Parameters'!$E$31)^$J1293</f>
        <v>2.1871509053033589E-3</v>
      </c>
      <c r="L1293" s="66">
        <f ca="1">$H1293*$C1293*'Input Parameters'!$E$23*K1293</f>
        <v>0.77070358260345895</v>
      </c>
      <c r="M1293" s="23">
        <f t="shared" ca="1" si="160"/>
        <v>0.24754294621906603</v>
      </c>
      <c r="N1293" s="15">
        <f ca="1">_xlfn.NORM.INV(M1293,'Input Parameters'!$E$26,'Input Parameters'!$F$26)</f>
        <v>1.9672916384235586E-2</v>
      </c>
      <c r="O1293" s="8">
        <f t="shared" ca="1" si="161"/>
        <v>0.66458076004240685</v>
      </c>
      <c r="P1293" s="29">
        <f ca="1">_xlfn.LOGNORM.INV(O1293,'Input Parameters'!$H$27,'Input Parameters'!$I$27)</f>
        <v>1.7181282185961455</v>
      </c>
      <c r="Q1293" s="10"/>
      <c r="R1293" s="15">
        <f>'Input Parameters'!$E$28</f>
        <v>12.7</v>
      </c>
      <c r="S1293" s="10">
        <f t="shared" ca="1" si="162"/>
        <v>0.93874752609255063</v>
      </c>
      <c r="T1293" s="25">
        <f ca="1">_xlfn.LOGNORM.INV(S1293,'Input Parameters'!$H$29,'Input Parameters'!$I$29)</f>
        <v>69.256749292266818</v>
      </c>
      <c r="U1293" s="10">
        <f t="shared" ca="1" si="163"/>
        <v>0.44923902426964601</v>
      </c>
      <c r="V1293" s="29">
        <f ca="1">IF('Input Parameters'!$D$30="Beta",_xlfn.BETA.INV(U1293,'Input Parameters'!$L$30,'Input Parameters'!$M$30,'Input Parameters'!$J$30,'Input Parameters'!$K$30),IF('Input Parameters'!$D$30="LogNorm",_xlfn.LOGNORM.INV(U1293,'Input Parameters'!$H$30,'Input Parameters'!$I$30)))</f>
        <v>0.95017843157398874</v>
      </c>
      <c r="W1293" s="2">
        <f ca="1">N1293+(P1293-N1293)*(1-ERF((T1293-R1293)/(2*SQRT(L1293*'Input Parameters'!$E$31))))</f>
        <v>1.9681797264016261E-2</v>
      </c>
      <c r="X1293">
        <f t="shared" ca="1" si="164"/>
        <v>1</v>
      </c>
      <c r="Y1293" s="7"/>
    </row>
    <row r="1294" spans="1:25" ht="15" customHeight="1" x14ac:dyDescent="0.3">
      <c r="A1294" s="130">
        <v>1287</v>
      </c>
      <c r="B1294" s="10">
        <f t="shared" ca="1" si="156"/>
        <v>0.13036487415130371</v>
      </c>
      <c r="C1294" s="57">
        <f ca="1">_xlfn.NORM.INV(B1294,'Input Parameters'!$E$19,'Input Parameters'!$F$19)</f>
        <v>472.265554331369</v>
      </c>
      <c r="D1294" s="10">
        <f t="shared" ca="1" si="157"/>
        <v>0.45279966538514382</v>
      </c>
      <c r="E1294" s="59">
        <f ca="1">IF(_xlfn.NORM.INV(D1294,'Input Parameters'!$E$20,'Input Parameters'!$F$20)&lt;3500,3500,IF(_xlfn.NORM.INV(D1294,'Input Parameters'!$E$20,'Input Parameters'!$F$20)&gt;5500,5500,_xlfn.NORM.INV(D1294,'Input Parameters'!$E$20,'Input Parameters'!$F$20)))</f>
        <v>4716.9862423765371</v>
      </c>
      <c r="F1294" s="10">
        <f t="shared" ca="1" si="158"/>
        <v>0.6301601273558749</v>
      </c>
      <c r="G1294" s="61">
        <f ca="1">_xlfn.NORM.INV(F1294,'Input Parameters'!$E$21,'Input Parameters'!$F$21)</f>
        <v>287.46170097052578</v>
      </c>
      <c r="H1294" s="54">
        <f ca="1">EXP(E1294*(1/'Input Parameters'!$E$22-1/G1294))</f>
        <v>0.73332562798721579</v>
      </c>
      <c r="I1294" s="10">
        <f t="shared" ca="1" si="159"/>
        <v>0.46046155993492621</v>
      </c>
      <c r="J1294" s="29">
        <f ca="1">_xlfn.BETA.INV(I1294,'Input Parameters'!$L$24,'Input Parameters'!$M$24,'Input Parameters'!$J$24,'Input Parameters'!$K$24)</f>
        <v>0.59109742102234397</v>
      </c>
      <c r="K1294" s="156">
        <f ca="1">('Input Parameters'!$E$25/'Input Parameters'!$E$31)^$J1294</f>
        <v>1.4403766261187299E-2</v>
      </c>
      <c r="L1294" s="66">
        <f ca="1">$H1294*$C1294*'Input Parameters'!$E$23*K1294</f>
        <v>4.9883762008524233</v>
      </c>
      <c r="M1294" s="23">
        <f t="shared" ca="1" si="160"/>
        <v>0.10081426488409306</v>
      </c>
      <c r="N1294" s="15">
        <f ca="1">_xlfn.NORM.INV(M1294,'Input Parameters'!$E$26,'Input Parameters'!$F$26)</f>
        <v>7.1845632688723182E-3</v>
      </c>
      <c r="O1294" s="8">
        <f t="shared" ca="1" si="161"/>
        <v>0.55952777734612158</v>
      </c>
      <c r="P1294" s="29">
        <f ca="1">_xlfn.LOGNORM.INV(O1294,'Input Parameters'!$H$27,'Input Parameters'!$I$27)</f>
        <v>1.5211592358671513</v>
      </c>
      <c r="Q1294" s="10"/>
      <c r="R1294" s="15">
        <f>'Input Parameters'!$E$28</f>
        <v>12.7</v>
      </c>
      <c r="S1294" s="10">
        <f t="shared" ca="1" si="162"/>
        <v>0.20680101069570134</v>
      </c>
      <c r="T1294" s="25">
        <f ca="1">_xlfn.LOGNORM.INV(S1294,'Input Parameters'!$H$29,'Input Parameters'!$I$29)</f>
        <v>53.124630485279333</v>
      </c>
      <c r="U1294" s="10">
        <f t="shared" ca="1" si="163"/>
        <v>5.6057541713007142E-2</v>
      </c>
      <c r="V1294" s="29">
        <f ca="1">IF('Input Parameters'!$D$30="Beta",_xlfn.BETA.INV(U1294,'Input Parameters'!$L$30,'Input Parameters'!$M$30,'Input Parameters'!$J$30,'Input Parameters'!$K$30),IF('Input Parameters'!$D$30="LogNorm",_xlfn.LOGNORM.INV(U1294,'Input Parameters'!$H$30,'Input Parameters'!$I$30)))</f>
        <v>0.53402480116762718</v>
      </c>
      <c r="W1294" s="2">
        <f ca="1">N1294+(P1294-N1294)*(1-ERF((T1294-R1294)/(2*SQRT(L1294*'Input Parameters'!$E$31))))</f>
        <v>0.31089664118520721</v>
      </c>
      <c r="X1294">
        <f t="shared" ca="1" si="164"/>
        <v>1</v>
      </c>
      <c r="Y1294" s="7"/>
    </row>
    <row r="1295" spans="1:25" ht="15" customHeight="1" x14ac:dyDescent="0.3">
      <c r="A1295" s="130">
        <v>1288</v>
      </c>
      <c r="B1295" s="10">
        <f t="shared" ca="1" si="156"/>
        <v>0.89109752301330492</v>
      </c>
      <c r="C1295" s="57">
        <f ca="1">_xlfn.NORM.INV(B1295,'Input Parameters'!$E$19,'Input Parameters'!$F$19)</f>
        <v>671.43661114323208</v>
      </c>
      <c r="D1295" s="10">
        <f t="shared" ca="1" si="157"/>
        <v>0.94015846835665196</v>
      </c>
      <c r="E1295" s="59">
        <f ca="1">IF(_xlfn.NORM.INV(D1295,'Input Parameters'!$E$20,'Input Parameters'!$F$20)&lt;3500,3500,IF(_xlfn.NORM.INV(D1295,'Input Parameters'!$E$20,'Input Parameters'!$F$20)&gt;5500,5500,_xlfn.NORM.INV(D1295,'Input Parameters'!$E$20,'Input Parameters'!$F$20)))</f>
        <v>5500</v>
      </c>
      <c r="F1295" s="10">
        <f t="shared" ca="1" si="158"/>
        <v>0.67025268338041277</v>
      </c>
      <c r="G1295" s="61">
        <f ca="1">_xlfn.NORM.INV(F1295,'Input Parameters'!$E$21,'Input Parameters'!$F$21)</f>
        <v>288.31320251169944</v>
      </c>
      <c r="H1295" s="54">
        <f ca="1">EXP(E1295*(1/'Input Parameters'!$E$22-1/G1295))</f>
        <v>0.73701625621195799</v>
      </c>
      <c r="I1295" s="10">
        <f t="shared" ca="1" si="159"/>
        <v>0.130888836170866</v>
      </c>
      <c r="J1295" s="29">
        <f ca="1">_xlfn.BETA.INV(I1295,'Input Parameters'!$L$24,'Input Parameters'!$M$24,'Input Parameters'!$J$24,'Input Parameters'!$K$24)</f>
        <v>0.4227982946061557</v>
      </c>
      <c r="K1295" s="156">
        <f ca="1">('Input Parameters'!$E$25/'Input Parameters'!$E$31)^$J1295</f>
        <v>4.8172654881963921E-2</v>
      </c>
      <c r="L1295" s="66">
        <f ca="1">$H1295*$C1295*'Input Parameters'!$E$23*K1295</f>
        <v>23.838705419212808</v>
      </c>
      <c r="M1295" s="23">
        <f t="shared" ca="1" si="160"/>
        <v>0.23325039869842934</v>
      </c>
      <c r="N1295" s="15">
        <f ca="1">_xlfn.NORM.INV(M1295,'Input Parameters'!$E$26,'Input Parameters'!$F$26)</f>
        <v>1.8708130460607632E-2</v>
      </c>
      <c r="O1295" s="8">
        <f t="shared" ca="1" si="161"/>
        <v>0.33158919207443149</v>
      </c>
      <c r="P1295" s="29">
        <f ca="1">_xlfn.LOGNORM.INV(O1295,'Input Parameters'!$H$27,'Input Parameters'!$I$27)</f>
        <v>1.1741318583399363</v>
      </c>
      <c r="Q1295" s="10"/>
      <c r="R1295" s="15">
        <f>'Input Parameters'!$E$28</f>
        <v>12.7</v>
      </c>
      <c r="S1295" s="10">
        <f t="shared" ca="1" si="162"/>
        <v>0.24918542348050121</v>
      </c>
      <c r="T1295" s="25">
        <f ca="1">_xlfn.LOGNORM.INV(S1295,'Input Parameters'!$H$29,'Input Parameters'!$I$29)</f>
        <v>53.969380354143325</v>
      </c>
      <c r="U1295" s="10">
        <f t="shared" ca="1" si="163"/>
        <v>0.26323975497787899</v>
      </c>
      <c r="V1295" s="29">
        <f ca="1">IF('Input Parameters'!$D$30="Beta",_xlfn.BETA.INV(U1295,'Input Parameters'!$L$30,'Input Parameters'!$M$30,'Input Parameters'!$J$30,'Input Parameters'!$K$30),IF('Input Parameters'!$D$30="LogNorm",_xlfn.LOGNORM.INV(U1295,'Input Parameters'!$H$30,'Input Parameters'!$I$30)))</f>
        <v>0.77835892559969833</v>
      </c>
      <c r="W1295" s="2">
        <f ca="1">N1295+(P1295-N1295)*(1-ERF((T1295-R1295)/(2*SQRT(L1295*'Input Parameters'!$E$31))))</f>
        <v>0.65424989415748125</v>
      </c>
      <c r="X1295">
        <f t="shared" ca="1" si="164"/>
        <v>1</v>
      </c>
      <c r="Y1295" s="7"/>
    </row>
    <row r="1296" spans="1:25" ht="15" customHeight="1" x14ac:dyDescent="0.3">
      <c r="A1296" s="130">
        <v>1289</v>
      </c>
      <c r="B1296" s="10">
        <f t="shared" ca="1" si="156"/>
        <v>0.66729737725951266</v>
      </c>
      <c r="C1296" s="57">
        <f ca="1">_xlfn.NORM.INV(B1296,'Input Parameters'!$E$19,'Input Parameters'!$F$19)</f>
        <v>603.84308777112415</v>
      </c>
      <c r="D1296" s="10">
        <f t="shared" ca="1" si="157"/>
        <v>0.53342609423980847</v>
      </c>
      <c r="E1296" s="59">
        <f ca="1">IF(_xlfn.NORM.INV(D1296,'Input Parameters'!$E$20,'Input Parameters'!$F$20)&lt;3500,3500,IF(_xlfn.NORM.INV(D1296,'Input Parameters'!$E$20,'Input Parameters'!$F$20)&gt;5500,5500,_xlfn.NORM.INV(D1296,'Input Parameters'!$E$20,'Input Parameters'!$F$20)))</f>
        <v>4858.7195477782034</v>
      </c>
      <c r="F1296" s="10">
        <f t="shared" ca="1" si="158"/>
        <v>0.44719825396204327</v>
      </c>
      <c r="G1296" s="61">
        <f ca="1">_xlfn.NORM.INV(F1296,'Input Parameters'!$E$21,'Input Parameters'!$F$21)</f>
        <v>283.80663876027734</v>
      </c>
      <c r="H1296" s="54">
        <f ca="1">EXP(E1296*(1/'Input Parameters'!$E$22-1/G1296))</f>
        <v>0.58440393176475103</v>
      </c>
      <c r="I1296" s="10">
        <f t="shared" ca="1" si="159"/>
        <v>0.57423815588320426</v>
      </c>
      <c r="J1296" s="29">
        <f ca="1">_xlfn.BETA.INV(I1296,'Input Parameters'!$L$24,'Input Parameters'!$M$24,'Input Parameters'!$J$24,'Input Parameters'!$K$24)</f>
        <v>0.63700855278041524</v>
      </c>
      <c r="K1296" s="156">
        <f ca="1">('Input Parameters'!$E$25/'Input Parameters'!$E$31)^$J1296</f>
        <v>1.0361987100006104E-2</v>
      </c>
      <c r="L1296" s="66">
        <f ca="1">$H1296*$C1296*'Input Parameters'!$E$23*K1296</f>
        <v>3.65662374979533</v>
      </c>
      <c r="M1296" s="23">
        <f t="shared" ca="1" si="160"/>
        <v>0.11062061502222698</v>
      </c>
      <c r="N1296" s="15">
        <f ca="1">_xlfn.NORM.INV(M1296,'Input Parameters'!$E$26,'Input Parameters'!$F$26)</f>
        <v>8.3120805959237716E-3</v>
      </c>
      <c r="O1296" s="8">
        <f t="shared" ca="1" si="161"/>
        <v>0.8311117618695486</v>
      </c>
      <c r="P1296" s="29">
        <f ca="1">_xlfn.LOGNORM.INV(O1296,'Input Parameters'!$H$27,'Input Parameters'!$I$27)</f>
        <v>2.1755746232605788</v>
      </c>
      <c r="Q1296" s="10"/>
      <c r="R1296" s="15">
        <f>'Input Parameters'!$E$28</f>
        <v>12.7</v>
      </c>
      <c r="S1296" s="10">
        <f t="shared" ca="1" si="162"/>
        <v>0.32612646926022337</v>
      </c>
      <c r="T1296" s="25">
        <f ca="1">_xlfn.LOGNORM.INV(S1296,'Input Parameters'!$H$29,'Input Parameters'!$I$29)</f>
        <v>55.358922533851626</v>
      </c>
      <c r="U1296" s="10">
        <f t="shared" ca="1" si="163"/>
        <v>0.52890795347799258</v>
      </c>
      <c r="V1296" s="29">
        <f ca="1">IF('Input Parameters'!$D$30="Beta",_xlfn.BETA.INV(U1296,'Input Parameters'!$L$30,'Input Parameters'!$M$30,'Input Parameters'!$J$30,'Input Parameters'!$K$30),IF('Input Parameters'!$D$30="LogNorm",_xlfn.LOGNORM.INV(U1296,'Input Parameters'!$H$30,'Input Parameters'!$I$30)))</f>
        <v>1.0281969270377891</v>
      </c>
      <c r="W1296" s="2">
        <f ca="1">N1296+(P1296-N1296)*(1-ERF((T1296-R1296)/(2*SQRT(L1296*'Input Parameters'!$E$31))))</f>
        <v>0.25688134544547114</v>
      </c>
      <c r="X1296">
        <f t="shared" ca="1" si="164"/>
        <v>1</v>
      </c>
      <c r="Y1296" s="7"/>
    </row>
    <row r="1297" spans="1:25" ht="15" customHeight="1" x14ac:dyDescent="0.3">
      <c r="A1297" s="130">
        <v>1290</v>
      </c>
      <c r="B1297" s="10">
        <f t="shared" ca="1" si="156"/>
        <v>0.14194116873949547</v>
      </c>
      <c r="C1297" s="57">
        <f ca="1">_xlfn.NORM.INV(B1297,'Input Parameters'!$E$19,'Input Parameters'!$F$19)</f>
        <v>476.74652864264419</v>
      </c>
      <c r="D1297" s="10">
        <f t="shared" ca="1" si="157"/>
        <v>0.53936579185478029</v>
      </c>
      <c r="E1297" s="59">
        <f ca="1">IF(_xlfn.NORM.INV(D1297,'Input Parameters'!$E$20,'Input Parameters'!$F$20)&lt;3500,3500,IF(_xlfn.NORM.INV(D1297,'Input Parameters'!$E$20,'Input Parameters'!$F$20)&gt;5500,5500,_xlfn.NORM.INV(D1297,'Input Parameters'!$E$20,'Input Parameters'!$F$20)))</f>
        <v>4869.1852601811534</v>
      </c>
      <c r="F1297" s="10">
        <f t="shared" ca="1" si="158"/>
        <v>0.79880513096866201</v>
      </c>
      <c r="G1297" s="61">
        <f ca="1">_xlfn.NORM.INV(F1297,'Input Parameters'!$E$21,'Input Parameters'!$F$21)</f>
        <v>291.43165665716788</v>
      </c>
      <c r="H1297" s="54">
        <f ca="1">EXP(E1297*(1/'Input Parameters'!$E$22-1/G1297))</f>
        <v>0.91445041647081549</v>
      </c>
      <c r="I1297" s="10">
        <f t="shared" ca="1" si="159"/>
        <v>0.72654726246623214</v>
      </c>
      <c r="J1297" s="29">
        <f ca="1">_xlfn.BETA.INV(I1297,'Input Parameters'!$L$24,'Input Parameters'!$M$24,'Input Parameters'!$J$24,'Input Parameters'!$K$24)</f>
        <v>0.70043472280751951</v>
      </c>
      <c r="K1297" s="156">
        <f ca="1">('Input Parameters'!$E$25/'Input Parameters'!$E$31)^$J1297</f>
        <v>6.5742030767708204E-3</v>
      </c>
      <c r="L1297" s="66">
        <f ca="1">$H1297*$C1297*'Input Parameters'!$E$23*K1297</f>
        <v>2.8660965529718898</v>
      </c>
      <c r="M1297" s="23">
        <f t="shared" ca="1" si="160"/>
        <v>0.80833492175350008</v>
      </c>
      <c r="N1297" s="15">
        <f ca="1">_xlfn.NORM.INV(M1297,'Input Parameters'!$E$26,'Input Parameters'!$F$26)</f>
        <v>5.2307312681590563E-2</v>
      </c>
      <c r="O1297" s="8">
        <f t="shared" ca="1" si="161"/>
        <v>0.56685123648773905</v>
      </c>
      <c r="P1297" s="29">
        <f ca="1">_xlfn.LOGNORM.INV(O1297,'Input Parameters'!$H$27,'Input Parameters'!$I$27)</f>
        <v>1.5337222675970392</v>
      </c>
      <c r="Q1297" s="10"/>
      <c r="R1297" s="15">
        <f>'Input Parameters'!$E$28</f>
        <v>12.7</v>
      </c>
      <c r="S1297" s="10">
        <f t="shared" ca="1" si="162"/>
        <v>0.3801489386137531</v>
      </c>
      <c r="T1297" s="25">
        <f ca="1">_xlfn.LOGNORM.INV(S1297,'Input Parameters'!$H$29,'Input Parameters'!$I$29)</f>
        <v>56.27096319538024</v>
      </c>
      <c r="U1297" s="10">
        <f t="shared" ca="1" si="163"/>
        <v>0.41009086763091984</v>
      </c>
      <c r="V1297" s="29">
        <f ca="1">IF('Input Parameters'!$D$30="Beta",_xlfn.BETA.INV(U1297,'Input Parameters'!$L$30,'Input Parameters'!$M$30,'Input Parameters'!$J$30,'Input Parameters'!$K$30),IF('Input Parameters'!$D$30="LogNorm",_xlfn.LOGNORM.INV(U1297,'Input Parameters'!$H$30,'Input Parameters'!$I$30)))</f>
        <v>0.91353606621465788</v>
      </c>
      <c r="W1297" s="2">
        <f ca="1">N1297+(P1297-N1297)*(1-ERF((T1297-R1297)/(2*SQRT(L1297*'Input Parameters'!$E$31))))</f>
        <v>0.15420067708602422</v>
      </c>
      <c r="X1297">
        <f t="shared" ca="1" si="164"/>
        <v>1</v>
      </c>
      <c r="Y1297" s="7"/>
    </row>
    <row r="1298" spans="1:25" ht="15" customHeight="1" x14ac:dyDescent="0.3">
      <c r="A1298" s="130">
        <v>1291</v>
      </c>
      <c r="B1298" s="10">
        <f t="shared" ca="1" si="156"/>
        <v>0.6755306844558524</v>
      </c>
      <c r="C1298" s="57">
        <f ca="1">_xlfn.NORM.INV(B1298,'Input Parameters'!$E$19,'Input Parameters'!$F$19)</f>
        <v>605.76753981647198</v>
      </c>
      <c r="D1298" s="10">
        <f t="shared" ca="1" si="157"/>
        <v>0.95962836283604769</v>
      </c>
      <c r="E1298" s="59">
        <f ca="1">IF(_xlfn.NORM.INV(D1298,'Input Parameters'!$E$20,'Input Parameters'!$F$20)&lt;3500,3500,IF(_xlfn.NORM.INV(D1298,'Input Parameters'!$E$20,'Input Parameters'!$F$20)&gt;5500,5500,_xlfn.NORM.INV(D1298,'Input Parameters'!$E$20,'Input Parameters'!$F$20)))</f>
        <v>5500</v>
      </c>
      <c r="F1298" s="10">
        <f t="shared" ca="1" si="158"/>
        <v>0.22422021744666643</v>
      </c>
      <c r="G1298" s="61">
        <f ca="1">_xlfn.NORM.INV(F1298,'Input Parameters'!$E$21,'Input Parameters'!$F$21)</f>
        <v>278.89198151144205</v>
      </c>
      <c r="H1298" s="54">
        <f ca="1">EXP(E1298*(1/'Input Parameters'!$E$22-1/G1298))</f>
        <v>0.38690898552645908</v>
      </c>
      <c r="I1298" s="10">
        <f t="shared" ca="1" si="159"/>
        <v>0.4222107935669398</v>
      </c>
      <c r="J1298" s="29">
        <f ca="1">_xlfn.BETA.INV(I1298,'Input Parameters'!$L$24,'Input Parameters'!$M$24,'Input Parameters'!$J$24,'Input Parameters'!$K$24)</f>
        <v>0.57527962503840424</v>
      </c>
      <c r="K1298" s="156">
        <f ca="1">('Input Parameters'!$E$25/'Input Parameters'!$E$31)^$J1298</f>
        <v>1.6134493485357827E-2</v>
      </c>
      <c r="L1298" s="66">
        <f ca="1">$H1298*$C1298*'Input Parameters'!$E$23*K1298</f>
        <v>3.7815526354700473</v>
      </c>
      <c r="M1298" s="23">
        <f t="shared" ca="1" si="160"/>
        <v>0.56261758922612748</v>
      </c>
      <c r="N1298" s="15">
        <f ca="1">_xlfn.NORM.INV(M1298,'Input Parameters'!$E$26,'Input Parameters'!$F$26)</f>
        <v>3.730979139029366E-2</v>
      </c>
      <c r="O1298" s="8">
        <f t="shared" ca="1" si="161"/>
        <v>0.53892164885128502</v>
      </c>
      <c r="P1298" s="29">
        <f ca="1">_xlfn.LOGNORM.INV(O1298,'Input Parameters'!$H$27,'Input Parameters'!$I$27)</f>
        <v>1.486527913203326</v>
      </c>
      <c r="Q1298" s="10"/>
      <c r="R1298" s="15">
        <f>'Input Parameters'!$E$28</f>
        <v>12.7</v>
      </c>
      <c r="S1298" s="10">
        <f t="shared" ca="1" si="162"/>
        <v>0.14514589870753314</v>
      </c>
      <c r="T1298" s="25">
        <f ca="1">_xlfn.LOGNORM.INV(S1298,'Input Parameters'!$H$29,'Input Parameters'!$I$29)</f>
        <v>51.712790581052793</v>
      </c>
      <c r="U1298" s="10">
        <f t="shared" ca="1" si="163"/>
        <v>0.25794730152403478</v>
      </c>
      <c r="V1298" s="29">
        <f ca="1">IF('Input Parameters'!$D$30="Beta",_xlfn.BETA.INV(U1298,'Input Parameters'!$L$30,'Input Parameters'!$M$30,'Input Parameters'!$J$30,'Input Parameters'!$K$30),IF('Input Parameters'!$D$30="LogNorm",_xlfn.LOGNORM.INV(U1298,'Input Parameters'!$H$30,'Input Parameters'!$I$30)))</f>
        <v>0.77337256729944537</v>
      </c>
      <c r="W1298" s="2">
        <f ca="1">N1298+(P1298-N1298)*(1-ERF((T1298-R1298)/(2*SQRT(L1298*'Input Parameters'!$E$31))))</f>
        <v>0.26341468055620776</v>
      </c>
      <c r="X1298">
        <f t="shared" ca="1" si="164"/>
        <v>1</v>
      </c>
      <c r="Y1298" s="7"/>
    </row>
    <row r="1299" spans="1:25" ht="15" customHeight="1" x14ac:dyDescent="0.3">
      <c r="A1299" s="130">
        <v>1292</v>
      </c>
      <c r="B1299" s="10">
        <f t="shared" ca="1" si="156"/>
        <v>0.93371985863865048</v>
      </c>
      <c r="C1299" s="57">
        <f ca="1">_xlfn.NORM.INV(B1299,'Input Parameters'!$E$19,'Input Parameters'!$F$19)</f>
        <v>694.3949196996416</v>
      </c>
      <c r="D1299" s="10">
        <f t="shared" ca="1" si="157"/>
        <v>0.42374363776685375</v>
      </c>
      <c r="E1299" s="59">
        <f ca="1">IF(_xlfn.NORM.INV(D1299,'Input Parameters'!$E$20,'Input Parameters'!$F$20)&lt;3500,3500,IF(_xlfn.NORM.INV(D1299,'Input Parameters'!$E$20,'Input Parameters'!$F$20)&gt;5500,5500,_xlfn.NORM.INV(D1299,'Input Parameters'!$E$20,'Input Parameters'!$F$20)))</f>
        <v>4665.3721771753944</v>
      </c>
      <c r="F1299" s="10">
        <f t="shared" ca="1" si="158"/>
        <v>0.21992751436111668</v>
      </c>
      <c r="G1299" s="61">
        <f ca="1">_xlfn.NORM.INV(F1299,'Input Parameters'!$E$21,'Input Parameters'!$F$21)</f>
        <v>278.77863697534156</v>
      </c>
      <c r="H1299" s="54">
        <f ca="1">EXP(E1299*(1/'Input Parameters'!$E$22-1/G1299))</f>
        <v>0.44384938911169303</v>
      </c>
      <c r="I1299" s="10">
        <f t="shared" ca="1" si="159"/>
        <v>5.8508559531832427E-3</v>
      </c>
      <c r="J1299" s="29">
        <f ca="1">_xlfn.BETA.INV(I1299,'Input Parameters'!$L$24,'Input Parameters'!$M$24,'Input Parameters'!$J$24,'Input Parameters'!$K$24)</f>
        <v>0.22046270382650937</v>
      </c>
      <c r="K1299" s="156">
        <f ca="1">('Input Parameters'!$E$25/'Input Parameters'!$E$31)^$J1299</f>
        <v>0.20566642314607794</v>
      </c>
      <c r="L1299" s="66">
        <f ca="1">$H1299*$C1299*'Input Parameters'!$E$23*K1299</f>
        <v>63.387782105993324</v>
      </c>
      <c r="M1299" s="23">
        <f t="shared" ca="1" si="160"/>
        <v>0.14610771920169585</v>
      </c>
      <c r="N1299" s="15">
        <f ca="1">_xlfn.NORM.INV(M1299,'Input Parameters'!$E$26,'Input Parameters'!$F$26)</f>
        <v>1.1881246314345468E-2</v>
      </c>
      <c r="O1299" s="8">
        <f t="shared" ca="1" si="161"/>
        <v>0.5636283146318346</v>
      </c>
      <c r="P1299" s="29">
        <f ca="1">_xlfn.LOGNORM.INV(O1299,'Input Parameters'!$H$27,'Input Parameters'!$I$27)</f>
        <v>1.5281761811099261</v>
      </c>
      <c r="Q1299" s="10"/>
      <c r="R1299" s="15">
        <f>'Input Parameters'!$E$28</f>
        <v>12.7</v>
      </c>
      <c r="S1299" s="10">
        <f t="shared" ca="1" si="162"/>
        <v>0.61812729006492417</v>
      </c>
      <c r="T1299" s="25">
        <f ca="1">_xlfn.LOGNORM.INV(S1299,'Input Parameters'!$H$29,'Input Parameters'!$I$29)</f>
        <v>60.230422532233995</v>
      </c>
      <c r="U1299" s="10">
        <f t="shared" ca="1" si="163"/>
        <v>0.50901385742712146</v>
      </c>
      <c r="V1299" s="29">
        <f ca="1">IF('Input Parameters'!$D$30="Beta",_xlfn.BETA.INV(U1299,'Input Parameters'!$L$30,'Input Parameters'!$M$30,'Input Parameters'!$J$30,'Input Parameters'!$K$30),IF('Input Parameters'!$D$30="LogNorm",_xlfn.LOGNORM.INV(U1299,'Input Parameters'!$H$30,'Input Parameters'!$I$30)))</f>
        <v>1.0081505774854742</v>
      </c>
      <c r="W1299" s="2">
        <f ca="1">N1299+(P1299-N1299)*(1-ERF((T1299-R1299)/(2*SQRT(L1299*'Input Parameters'!$E$31))))</f>
        <v>1.0322335336354536</v>
      </c>
      <c r="X1299">
        <f t="shared" ca="1" si="164"/>
        <v>0</v>
      </c>
      <c r="Y1299" s="7"/>
    </row>
    <row r="1300" spans="1:25" ht="15" customHeight="1" x14ac:dyDescent="0.3">
      <c r="A1300" s="130">
        <v>1293</v>
      </c>
      <c r="B1300" s="10">
        <f t="shared" ca="1" si="156"/>
        <v>0.25674466715164823</v>
      </c>
      <c r="C1300" s="57">
        <f ca="1">_xlfn.NORM.INV(B1300,'Input Parameters'!$E$19,'Input Parameters'!$F$19)</f>
        <v>512.0865063350044</v>
      </c>
      <c r="D1300" s="10">
        <f t="shared" ca="1" si="157"/>
        <v>0.31618603939556555</v>
      </c>
      <c r="E1300" s="59">
        <f ca="1">IF(_xlfn.NORM.INV(D1300,'Input Parameters'!$E$20,'Input Parameters'!$F$20)&lt;3500,3500,IF(_xlfn.NORM.INV(D1300,'Input Parameters'!$E$20,'Input Parameters'!$F$20)&gt;5500,5500,_xlfn.NORM.INV(D1300,'Input Parameters'!$E$20,'Input Parameters'!$F$20)))</f>
        <v>4465.1264383595662</v>
      </c>
      <c r="F1300" s="10">
        <f t="shared" ca="1" si="158"/>
        <v>0.91574782139289557</v>
      </c>
      <c r="G1300" s="61">
        <f ca="1">_xlfn.NORM.INV(F1300,'Input Parameters'!$E$21,'Input Parameters'!$F$21)</f>
        <v>295.67342060452967</v>
      </c>
      <c r="H1300" s="54">
        <f ca="1">EXP(E1300*(1/'Input Parameters'!$E$22-1/G1300))</f>
        <v>1.1477357555899277</v>
      </c>
      <c r="I1300" s="10">
        <f t="shared" ca="1" si="159"/>
        <v>0.26711076670648115</v>
      </c>
      <c r="J1300" s="29">
        <f ca="1">_xlfn.BETA.INV(I1300,'Input Parameters'!$L$24,'Input Parameters'!$M$24,'Input Parameters'!$J$24,'Input Parameters'!$K$24)</f>
        <v>0.50505437604336989</v>
      </c>
      <c r="K1300" s="156">
        <f ca="1">('Input Parameters'!$E$25/'Input Parameters'!$E$31)^$J1300</f>
        <v>2.6701603185003912E-2</v>
      </c>
      <c r="L1300" s="66">
        <f ca="1">$H1300*$C1300*'Input Parameters'!$E$23*K1300</f>
        <v>15.693600076407616</v>
      </c>
      <c r="M1300" s="23">
        <f t="shared" ca="1" si="160"/>
        <v>0.86885313921016816</v>
      </c>
      <c r="N1300" s="15">
        <f ca="1">_xlfn.NORM.INV(M1300,'Input Parameters'!$E$26,'Input Parameters'!$F$26)</f>
        <v>5.7540710940005638E-2</v>
      </c>
      <c r="O1300" s="8">
        <f t="shared" ca="1" si="161"/>
        <v>5.0793106659590692E-2</v>
      </c>
      <c r="P1300" s="29">
        <f ca="1">_xlfn.LOGNORM.INV(O1300,'Input Parameters'!$H$27,'Input Parameters'!$I$27)</f>
        <v>0.68996904185533836</v>
      </c>
      <c r="Q1300" s="10"/>
      <c r="R1300" s="15">
        <f>'Input Parameters'!$E$28</f>
        <v>12.7</v>
      </c>
      <c r="S1300" s="10">
        <f t="shared" ca="1" si="162"/>
        <v>0.22663463902753778</v>
      </c>
      <c r="T1300" s="25">
        <f ca="1">_xlfn.LOGNORM.INV(S1300,'Input Parameters'!$H$29,'Input Parameters'!$I$29)</f>
        <v>53.529335860042892</v>
      </c>
      <c r="U1300" s="10">
        <f t="shared" ca="1" si="163"/>
        <v>0.96367011984056872</v>
      </c>
      <c r="V1300" s="29">
        <f ca="1">IF('Input Parameters'!$D$30="Beta",_xlfn.BETA.INV(U1300,'Input Parameters'!$L$30,'Input Parameters'!$M$30,'Input Parameters'!$J$30,'Input Parameters'!$K$30),IF('Input Parameters'!$D$30="LogNorm",_xlfn.LOGNORM.INV(U1300,'Input Parameters'!$H$30,'Input Parameters'!$I$30)))</f>
        <v>2.0279841755839794</v>
      </c>
      <c r="W1300" s="2">
        <f ca="1">N1300+(P1300-N1300)*(1-ERF((T1300-R1300)/(2*SQRT(L1300*'Input Parameters'!$E$31))))</f>
        <v>0.35233875164135137</v>
      </c>
      <c r="X1300">
        <f t="shared" ca="1" si="164"/>
        <v>1</v>
      </c>
      <c r="Y1300" s="7"/>
    </row>
    <row r="1301" spans="1:25" ht="15" customHeight="1" x14ac:dyDescent="0.3">
      <c r="A1301" s="130">
        <v>1294</v>
      </c>
      <c r="B1301" s="10">
        <f t="shared" ca="1" si="156"/>
        <v>1.2033023188255276E-2</v>
      </c>
      <c r="C1301" s="57">
        <f ca="1">_xlfn.NORM.INV(B1301,'Input Parameters'!$E$19,'Input Parameters'!$F$19)</f>
        <v>376.66181346626036</v>
      </c>
      <c r="D1301" s="10">
        <f t="shared" ca="1" si="157"/>
        <v>0.37840857204243505</v>
      </c>
      <c r="E1301" s="59">
        <f ca="1">IF(_xlfn.NORM.INV(D1301,'Input Parameters'!$E$20,'Input Parameters'!$F$20)&lt;3500,3500,IF(_xlfn.NORM.INV(D1301,'Input Parameters'!$E$20,'Input Parameters'!$F$20)&gt;5500,5500,_xlfn.NORM.INV(D1301,'Input Parameters'!$E$20,'Input Parameters'!$F$20)))</f>
        <v>4583.2358096009957</v>
      </c>
      <c r="F1301" s="10">
        <f t="shared" ca="1" si="158"/>
        <v>0.93440368060611312</v>
      </c>
      <c r="G1301" s="61">
        <f ca="1">_xlfn.NORM.INV(F1301,'Input Parameters'!$E$21,'Input Parameters'!$F$21)</f>
        <v>296.71400569726882</v>
      </c>
      <c r="H1301" s="54">
        <f ca="1">EXP(E1301*(1/'Input Parameters'!$E$22-1/G1301))</f>
        <v>1.2162816576621767</v>
      </c>
      <c r="I1301" s="10">
        <f t="shared" ca="1" si="159"/>
        <v>0.58584470409537481</v>
      </c>
      <c r="J1301" s="29">
        <f ca="1">_xlfn.BETA.INV(I1301,'Input Parameters'!$L$24,'Input Parameters'!$M$24,'Input Parameters'!$J$24,'Input Parameters'!$K$24)</f>
        <v>0.64168169574368794</v>
      </c>
      <c r="K1301" s="156">
        <f ca="1">('Input Parameters'!$E$25/'Input Parameters'!$E$31)^$J1301</f>
        <v>1.0020379902703675E-2</v>
      </c>
      <c r="L1301" s="66">
        <f ca="1">$H1301*$C1301*'Input Parameters'!$E$23*K1301</f>
        <v>4.5906051293358505</v>
      </c>
      <c r="M1301" s="23">
        <f t="shared" ca="1" si="160"/>
        <v>0.20933253623325421</v>
      </c>
      <c r="N1301" s="15">
        <f ca="1">_xlfn.NORM.INV(M1301,'Input Parameters'!$E$26,'Input Parameters'!$F$26)</f>
        <v>1.7016473053728231E-2</v>
      </c>
      <c r="O1301" s="8">
        <f t="shared" ca="1" si="161"/>
        <v>0.28027736564858063</v>
      </c>
      <c r="P1301" s="29">
        <f ca="1">_xlfn.LOGNORM.INV(O1301,'Input Parameters'!$H$27,'Input Parameters'!$I$27)</f>
        <v>1.1004518572240047</v>
      </c>
      <c r="Q1301" s="10"/>
      <c r="R1301" s="15">
        <f>'Input Parameters'!$E$28</f>
        <v>12.7</v>
      </c>
      <c r="S1301" s="10">
        <f t="shared" ca="1" si="162"/>
        <v>0.49458399496645078</v>
      </c>
      <c r="T1301" s="25">
        <f ca="1">_xlfn.LOGNORM.INV(S1301,'Input Parameters'!$H$29,'Input Parameters'!$I$29)</f>
        <v>58.14313394971785</v>
      </c>
      <c r="U1301" s="10">
        <f t="shared" ca="1" si="163"/>
        <v>0.96937823827105063</v>
      </c>
      <c r="V1301" s="29">
        <f ca="1">IF('Input Parameters'!$D$30="Beta",_xlfn.BETA.INV(U1301,'Input Parameters'!$L$30,'Input Parameters'!$M$30,'Input Parameters'!$J$30,'Input Parameters'!$K$30),IF('Input Parameters'!$D$30="LogNorm",_xlfn.LOGNORM.INV(U1301,'Input Parameters'!$H$30,'Input Parameters'!$I$30)))</f>
        <v>2.0903190080431839</v>
      </c>
      <c r="W1301" s="2">
        <f ca="1">N1301+(P1301-N1301)*(1-ERF((T1301-R1301)/(2*SQRT(L1301*'Input Parameters'!$E$31))))</f>
        <v>0.16184976531391401</v>
      </c>
      <c r="X1301">
        <f t="shared" ca="1" si="164"/>
        <v>1</v>
      </c>
      <c r="Y1301" s="7"/>
    </row>
    <row r="1302" spans="1:25" ht="15" customHeight="1" x14ac:dyDescent="0.3">
      <c r="A1302" s="130">
        <v>1295</v>
      </c>
      <c r="B1302" s="10">
        <f t="shared" ca="1" si="156"/>
        <v>0.13925908265507858</v>
      </c>
      <c r="C1302" s="57">
        <f ca="1">_xlfn.NORM.INV(B1302,'Input Parameters'!$E$19,'Input Parameters'!$F$19)</f>
        <v>475.73122306998641</v>
      </c>
      <c r="D1302" s="10">
        <f t="shared" ca="1" si="157"/>
        <v>0.70212446360578717</v>
      </c>
      <c r="E1302" s="59">
        <f ca="1">IF(_xlfn.NORM.INV(D1302,'Input Parameters'!$E$20,'Input Parameters'!$F$20)&lt;3500,3500,IF(_xlfn.NORM.INV(D1302,'Input Parameters'!$E$20,'Input Parameters'!$F$20)&gt;5500,5500,_xlfn.NORM.INV(D1302,'Input Parameters'!$E$20,'Input Parameters'!$F$20)))</f>
        <v>5171.3643769563778</v>
      </c>
      <c r="F1302" s="10">
        <f t="shared" ca="1" si="158"/>
        <v>0.44325740484098486</v>
      </c>
      <c r="G1302" s="61">
        <f ca="1">_xlfn.NORM.INV(F1302,'Input Parameters'!$E$21,'Input Parameters'!$F$21)</f>
        <v>283.72825552194877</v>
      </c>
      <c r="H1302" s="54">
        <f ca="1">EXP(E1302*(1/'Input Parameters'!$E$22-1/G1302))</f>
        <v>0.561714444970148</v>
      </c>
      <c r="I1302" s="10">
        <f t="shared" ca="1" si="159"/>
        <v>0.53566642734549885</v>
      </c>
      <c r="J1302" s="29">
        <f ca="1">_xlfn.BETA.INV(I1302,'Input Parameters'!$L$24,'Input Parameters'!$M$24,'Input Parameters'!$J$24,'Input Parameters'!$K$24)</f>
        <v>0.62151630903416721</v>
      </c>
      <c r="K1302" s="156">
        <f ca="1">('Input Parameters'!$E$25/'Input Parameters'!$E$31)^$J1302</f>
        <v>1.1579987276106336E-2</v>
      </c>
      <c r="L1302" s="66">
        <f ca="1">$H1302*$C1302*'Input Parameters'!$E$23*K1302</f>
        <v>3.0944632569498434</v>
      </c>
      <c r="M1302" s="23">
        <f t="shared" ca="1" si="160"/>
        <v>0.70769485534602217</v>
      </c>
      <c r="N1302" s="15">
        <f ca="1">_xlfn.NORM.INV(M1302,'Input Parameters'!$E$26,'Input Parameters'!$F$26)</f>
        <v>4.5479922662915957E-2</v>
      </c>
      <c r="O1302" s="8">
        <f t="shared" ca="1" si="161"/>
        <v>5.725455099816501E-2</v>
      </c>
      <c r="P1302" s="29">
        <f ca="1">_xlfn.LOGNORM.INV(O1302,'Input Parameters'!$H$27,'Input Parameters'!$I$27)</f>
        <v>0.70820518154750756</v>
      </c>
      <c r="Q1302" s="10"/>
      <c r="R1302" s="15">
        <f>'Input Parameters'!$E$28</f>
        <v>12.7</v>
      </c>
      <c r="S1302" s="10">
        <f t="shared" ca="1" si="162"/>
        <v>6.8663432146521042E-2</v>
      </c>
      <c r="T1302" s="25">
        <f ca="1">_xlfn.LOGNORM.INV(S1302,'Input Parameters'!$H$29,'Input Parameters'!$I$29)</f>
        <v>49.284728875073263</v>
      </c>
      <c r="U1302" s="10">
        <f t="shared" ca="1" si="163"/>
        <v>0.71552876173042301</v>
      </c>
      <c r="V1302" s="29">
        <f ca="1">IF('Input Parameters'!$D$30="Beta",_xlfn.BETA.INV(U1302,'Input Parameters'!$L$30,'Input Parameters'!$M$30,'Input Parameters'!$J$30,'Input Parameters'!$K$30),IF('Input Parameters'!$D$30="LogNorm",_xlfn.LOGNORM.INV(U1302,'Input Parameters'!$H$30,'Input Parameters'!$I$30)))</f>
        <v>1.2508582200111544</v>
      </c>
      <c r="W1302" s="2">
        <f ca="1">N1302+(P1302-N1302)*(1-ERF((T1302-R1302)/(2*SQRT(L1302*'Input Parameters'!$E$31))))</f>
        <v>0.13919027378042173</v>
      </c>
      <c r="X1302">
        <f t="shared" ca="1" si="164"/>
        <v>1</v>
      </c>
      <c r="Y1302" s="7"/>
    </row>
    <row r="1303" spans="1:25" ht="15" customHeight="1" x14ac:dyDescent="0.3">
      <c r="A1303" s="130">
        <v>1296</v>
      </c>
      <c r="B1303" s="10">
        <f t="shared" ca="1" si="156"/>
        <v>0.84757209707769976</v>
      </c>
      <c r="C1303" s="57">
        <f ca="1">_xlfn.NORM.INV(B1303,'Input Parameters'!$E$19,'Input Parameters'!$F$19)</f>
        <v>654.00341413344256</v>
      </c>
      <c r="D1303" s="10">
        <f t="shared" ca="1" si="157"/>
        <v>0.32835672534576321</v>
      </c>
      <c r="E1303" s="59">
        <f ca="1">IF(_xlfn.NORM.INV(D1303,'Input Parameters'!$E$20,'Input Parameters'!$F$20)&lt;3500,3500,IF(_xlfn.NORM.INV(D1303,'Input Parameters'!$E$20,'Input Parameters'!$F$20)&gt;5500,5500,_xlfn.NORM.INV(D1303,'Input Parameters'!$E$20,'Input Parameters'!$F$20)))</f>
        <v>4488.8813006734326</v>
      </c>
      <c r="F1303" s="10">
        <f t="shared" ca="1" si="158"/>
        <v>0.29121198541136062</v>
      </c>
      <c r="G1303" s="61">
        <f ca="1">_xlfn.NORM.INV(F1303,'Input Parameters'!$E$21,'Input Parameters'!$F$21)</f>
        <v>280.52819859252298</v>
      </c>
      <c r="H1303" s="54">
        <f ca="1">EXP(E1303*(1/'Input Parameters'!$E$22-1/G1303))</f>
        <v>0.50605027020043858</v>
      </c>
      <c r="I1303" s="10">
        <f t="shared" ca="1" si="159"/>
        <v>0.99793615082417109</v>
      </c>
      <c r="J1303" s="29">
        <f ca="1">_xlfn.BETA.INV(I1303,'Input Parameters'!$L$24,'Input Parameters'!$M$24,'Input Parameters'!$J$24,'Input Parameters'!$K$24)</f>
        <v>0.93479850756960248</v>
      </c>
      <c r="K1303" s="156">
        <f ca="1">('Input Parameters'!$E$25/'Input Parameters'!$E$31)^$J1303</f>
        <v>1.223766710984095E-3</v>
      </c>
      <c r="L1303" s="66">
        <f ca="1">$H1303*$C1303*'Input Parameters'!$E$23*K1303</f>
        <v>0.40501612282037347</v>
      </c>
      <c r="M1303" s="23">
        <f t="shared" ca="1" si="160"/>
        <v>0.705695520849279</v>
      </c>
      <c r="N1303" s="15">
        <f ca="1">_xlfn.NORM.INV(M1303,'Input Parameters'!$E$26,'Input Parameters'!$F$26)</f>
        <v>4.5357911481388159E-2</v>
      </c>
      <c r="O1303" s="8">
        <f t="shared" ca="1" si="161"/>
        <v>0.16212322328353101</v>
      </c>
      <c r="P1303" s="29">
        <f ca="1">_xlfn.LOGNORM.INV(O1303,'Input Parameters'!$H$27,'Input Parameters'!$I$27)</f>
        <v>0.92044030207042804</v>
      </c>
      <c r="Q1303" s="10"/>
      <c r="R1303" s="15">
        <f>'Input Parameters'!$E$28</f>
        <v>12.7</v>
      </c>
      <c r="S1303" s="10">
        <f t="shared" ca="1" si="162"/>
        <v>0.56175275480399978</v>
      </c>
      <c r="T1303" s="25">
        <f ca="1">_xlfn.LOGNORM.INV(S1303,'Input Parameters'!$H$29,'Input Parameters'!$I$29)</f>
        <v>59.256824518406148</v>
      </c>
      <c r="U1303" s="10">
        <f t="shared" ca="1" si="163"/>
        <v>0.40339951288883735</v>
      </c>
      <c r="V1303" s="29">
        <f ca="1">IF('Input Parameters'!$D$30="Beta",_xlfn.BETA.INV(U1303,'Input Parameters'!$L$30,'Input Parameters'!$M$30,'Input Parameters'!$J$30,'Input Parameters'!$K$30),IF('Input Parameters'!$D$30="LogNorm",_xlfn.LOGNORM.INV(U1303,'Input Parameters'!$H$30,'Input Parameters'!$I$30)))</f>
        <v>0.90734417403852574</v>
      </c>
      <c r="W1303" s="2">
        <f ca="1">N1303+(P1303-N1303)*(1-ERF((T1303-R1303)/(2*SQRT(L1303*'Input Parameters'!$E$31))))</f>
        <v>4.5358113201970335E-2</v>
      </c>
      <c r="X1303">
        <f t="shared" ca="1" si="164"/>
        <v>1</v>
      </c>
      <c r="Y1303" s="7"/>
    </row>
    <row r="1304" spans="1:25" ht="15" customHeight="1" x14ac:dyDescent="0.3">
      <c r="A1304" s="130">
        <v>1297</v>
      </c>
      <c r="B1304" s="10">
        <f t="shared" ca="1" si="156"/>
        <v>0.38109263461524978</v>
      </c>
      <c r="C1304" s="57">
        <f ca="1">_xlfn.NORM.INV(B1304,'Input Parameters'!$E$19,'Input Parameters'!$F$19)</f>
        <v>541.72925283811765</v>
      </c>
      <c r="D1304" s="10">
        <f t="shared" ca="1" si="157"/>
        <v>0.75766063155984098</v>
      </c>
      <c r="E1304" s="59">
        <f ca="1">IF(_xlfn.NORM.INV(D1304,'Input Parameters'!$E$20,'Input Parameters'!$F$20)&lt;3500,3500,IF(_xlfn.NORM.INV(D1304,'Input Parameters'!$E$20,'Input Parameters'!$F$20)&gt;5500,5500,_xlfn.NORM.INV(D1304,'Input Parameters'!$E$20,'Input Parameters'!$F$20)))</f>
        <v>5289.1580867664461</v>
      </c>
      <c r="F1304" s="10">
        <f t="shared" ca="1" si="158"/>
        <v>0.15749276761462827</v>
      </c>
      <c r="G1304" s="61">
        <f ca="1">_xlfn.NORM.INV(F1304,'Input Parameters'!$E$21,'Input Parameters'!$F$21)</f>
        <v>276.95214749947212</v>
      </c>
      <c r="H1304" s="54">
        <f ca="1">EXP(E1304*(1/'Input Parameters'!$E$22-1/G1304))</f>
        <v>0.35134078581509981</v>
      </c>
      <c r="I1304" s="10">
        <f t="shared" ca="1" si="159"/>
        <v>0.18233066077821403</v>
      </c>
      <c r="J1304" s="29">
        <f ca="1">_xlfn.BETA.INV(I1304,'Input Parameters'!$L$24,'Input Parameters'!$M$24,'Input Parameters'!$J$24,'Input Parameters'!$K$24)</f>
        <v>0.45798550523109932</v>
      </c>
      <c r="K1304" s="156">
        <f ca="1">('Input Parameters'!$E$25/'Input Parameters'!$E$31)^$J1304</f>
        <v>3.7426327446439936E-2</v>
      </c>
      <c r="L1304" s="66">
        <f ca="1">$H1304*$C1304*'Input Parameters'!$E$23*K1304</f>
        <v>7.123412088544705</v>
      </c>
      <c r="M1304" s="23">
        <f t="shared" ca="1" si="160"/>
        <v>3.2413541015968717E-2</v>
      </c>
      <c r="N1304" s="15">
        <f ca="1">_xlfn.NORM.INV(M1304,'Input Parameters'!$E$26,'Input Parameters'!$F$26)</f>
        <v>-4.7754226332861263E-3</v>
      </c>
      <c r="O1304" s="8">
        <f t="shared" ca="1" si="161"/>
        <v>0.83361952453381405</v>
      </c>
      <c r="P1304" s="29">
        <f ca="1">_xlfn.LOGNORM.INV(O1304,'Input Parameters'!$H$27,'Input Parameters'!$I$27)</f>
        <v>2.1852206954120827</v>
      </c>
      <c r="Q1304" s="10"/>
      <c r="R1304" s="15">
        <f>'Input Parameters'!$E$28</f>
        <v>12.7</v>
      </c>
      <c r="S1304" s="10">
        <f t="shared" ca="1" si="162"/>
        <v>0.67769701411075145</v>
      </c>
      <c r="T1304" s="25">
        <f ca="1">_xlfn.LOGNORM.INV(S1304,'Input Parameters'!$H$29,'Input Parameters'!$I$29)</f>
        <v>61.326997942156609</v>
      </c>
      <c r="U1304" s="10">
        <f t="shared" ca="1" si="163"/>
        <v>0.15572760038790956</v>
      </c>
      <c r="V1304" s="29">
        <f ca="1">IF('Input Parameters'!$D$30="Beta",_xlfn.BETA.INV(U1304,'Input Parameters'!$L$30,'Input Parameters'!$M$30,'Input Parameters'!$J$30,'Input Parameters'!$K$30),IF('Input Parameters'!$D$30="LogNorm",_xlfn.LOGNORM.INV(U1304,'Input Parameters'!$H$30,'Input Parameters'!$I$30)))</f>
        <v>0.67036067717188441</v>
      </c>
      <c r="W1304" s="2">
        <f ca="1">N1304+(P1304-N1304)*(1-ERF((T1304-R1304)/(2*SQRT(L1304*'Input Parameters'!$E$31))))</f>
        <v>0.4280556026606156</v>
      </c>
      <c r="X1304">
        <f t="shared" ca="1" si="164"/>
        <v>1</v>
      </c>
      <c r="Y1304" s="7"/>
    </row>
    <row r="1305" spans="1:25" ht="15" customHeight="1" x14ac:dyDescent="0.3">
      <c r="A1305" s="130">
        <v>1298</v>
      </c>
      <c r="B1305" s="10">
        <f t="shared" ca="1" si="156"/>
        <v>0.13551706357667026</v>
      </c>
      <c r="C1305" s="57">
        <f ca="1">_xlfn.NORM.INV(B1305,'Input Parameters'!$E$19,'Input Parameters'!$F$19)</f>
        <v>474.29218548878146</v>
      </c>
      <c r="D1305" s="10">
        <f t="shared" ca="1" si="157"/>
        <v>0.28478619499975744</v>
      </c>
      <c r="E1305" s="59">
        <f ca="1">IF(_xlfn.NORM.INV(D1305,'Input Parameters'!$E$20,'Input Parameters'!$F$20)&lt;3500,3500,IF(_xlfn.NORM.INV(D1305,'Input Parameters'!$E$20,'Input Parameters'!$F$20)&gt;5500,5500,_xlfn.NORM.INV(D1305,'Input Parameters'!$E$20,'Input Parameters'!$F$20)))</f>
        <v>4401.9230378927914</v>
      </c>
      <c r="F1305" s="10">
        <f t="shared" ca="1" si="158"/>
        <v>7.2820571258536138E-4</v>
      </c>
      <c r="G1305" s="61">
        <f ca="1">_xlfn.NORM.INV(F1305,'Input Parameters'!$E$21,'Input Parameters'!$F$21)</f>
        <v>259.82980076867676</v>
      </c>
      <c r="H1305" s="54">
        <f ca="1">EXP(E1305*(1/'Input Parameters'!$E$22-1/G1305))</f>
        <v>0.14690997938393935</v>
      </c>
      <c r="I1305" s="10">
        <f t="shared" ca="1" si="159"/>
        <v>0.27148263012427498</v>
      </c>
      <c r="J1305" s="29">
        <f ca="1">_xlfn.BETA.INV(I1305,'Input Parameters'!$L$24,'Input Parameters'!$M$24,'Input Parameters'!$J$24,'Input Parameters'!$K$24)</f>
        <v>0.5072483860911885</v>
      </c>
      <c r="K1305" s="156">
        <f ca="1">('Input Parameters'!$E$25/'Input Parameters'!$E$31)^$J1305</f>
        <v>2.6284640894786625E-2</v>
      </c>
      <c r="L1305" s="66">
        <f ca="1">$H1305*$C1305*'Input Parameters'!$E$23*K1305</f>
        <v>1.8314679159001868</v>
      </c>
      <c r="M1305" s="23">
        <f t="shared" ca="1" si="160"/>
        <v>4.2094838358359699E-2</v>
      </c>
      <c r="N1305" s="15">
        <f ca="1">_xlfn.NORM.INV(M1305,'Input Parameters'!$E$26,'Input Parameters'!$F$26)</f>
        <v>-2.264426257271808E-3</v>
      </c>
      <c r="O1305" s="8">
        <f t="shared" ca="1" si="161"/>
        <v>0.98541438066367149</v>
      </c>
      <c r="P1305" s="29">
        <f ca="1">_xlfn.LOGNORM.INV(O1305,'Input Parameters'!$H$27,'Input Parameters'!$I$27)</f>
        <v>3.7366258622426249</v>
      </c>
      <c r="Q1305" s="10"/>
      <c r="R1305" s="15">
        <f>'Input Parameters'!$E$28</f>
        <v>12.7</v>
      </c>
      <c r="S1305" s="10">
        <f t="shared" ca="1" si="162"/>
        <v>0.44012521174659547</v>
      </c>
      <c r="T1305" s="25">
        <f ca="1">_xlfn.LOGNORM.INV(S1305,'Input Parameters'!$H$29,'Input Parameters'!$I$29)</f>
        <v>57.255167061943439</v>
      </c>
      <c r="U1305" s="10">
        <f t="shared" ca="1" si="163"/>
        <v>9.5745026827717794E-2</v>
      </c>
      <c r="V1305" s="29">
        <f ca="1">IF('Input Parameters'!$D$30="Beta",_xlfn.BETA.INV(U1305,'Input Parameters'!$L$30,'Input Parameters'!$M$30,'Input Parameters'!$J$30,'Input Parameters'!$K$30),IF('Input Parameters'!$D$30="LogNorm",_xlfn.LOGNORM.INV(U1305,'Input Parameters'!$H$30,'Input Parameters'!$I$30)))</f>
        <v>0.5969743286144209</v>
      </c>
      <c r="W1305" s="2">
        <f ca="1">N1305+(P1305-N1305)*(1-ERF((T1305-R1305)/(2*SQRT(L1305*'Input Parameters'!$E$31))))</f>
        <v>7.2184271070438538E-2</v>
      </c>
      <c r="X1305">
        <f t="shared" ca="1" si="164"/>
        <v>1</v>
      </c>
      <c r="Y1305" s="7"/>
    </row>
    <row r="1306" spans="1:25" ht="15" customHeight="1" x14ac:dyDescent="0.3">
      <c r="A1306" s="130">
        <v>1299</v>
      </c>
      <c r="B1306" s="10">
        <f t="shared" ca="1" si="156"/>
        <v>0.30748893636267105</v>
      </c>
      <c r="C1306" s="57">
        <f ca="1">_xlfn.NORM.INV(B1306,'Input Parameters'!$E$19,'Input Parameters'!$F$19)</f>
        <v>524.79813460095806</v>
      </c>
      <c r="D1306" s="10">
        <f t="shared" ca="1" si="157"/>
        <v>0.44863891773824127</v>
      </c>
      <c r="E1306" s="59">
        <f ca="1">IF(_xlfn.NORM.INV(D1306,'Input Parameters'!$E$20,'Input Parameters'!$F$20)&lt;3500,3500,IF(_xlfn.NORM.INV(D1306,'Input Parameters'!$E$20,'Input Parameters'!$F$20)&gt;5500,5500,_xlfn.NORM.INV(D1306,'Input Parameters'!$E$20,'Input Parameters'!$F$20)))</f>
        <v>4709.629392651058</v>
      </c>
      <c r="F1306" s="10">
        <f t="shared" ca="1" si="158"/>
        <v>0.84960022263499291</v>
      </c>
      <c r="G1306" s="61">
        <f ca="1">_xlfn.NORM.INV(F1306,'Input Parameters'!$E$21,'Input Parameters'!$F$21)</f>
        <v>292.98290152720813</v>
      </c>
      <c r="H1306" s="54">
        <f ca="1">EXP(E1306*(1/'Input Parameters'!$E$22-1/G1306))</f>
        <v>0.99906237219877447</v>
      </c>
      <c r="I1306" s="10">
        <f t="shared" ca="1" si="159"/>
        <v>3.4870545353980043E-2</v>
      </c>
      <c r="J1306" s="29">
        <f ca="1">_xlfn.BETA.INV(I1306,'Input Parameters'!$L$24,'Input Parameters'!$M$24,'Input Parameters'!$J$24,'Input Parameters'!$K$24)</f>
        <v>0.31568065777410248</v>
      </c>
      <c r="K1306" s="156">
        <f ca="1">('Input Parameters'!$E$25/'Input Parameters'!$E$31)^$J1306</f>
        <v>0.10387674105815381</v>
      </c>
      <c r="L1306" s="66">
        <f ca="1">$H1306*$C1306*'Input Parameters'!$E$23*K1306</f>
        <v>54.463205793809216</v>
      </c>
      <c r="M1306" s="23">
        <f t="shared" ca="1" si="160"/>
        <v>0.92819132855351205</v>
      </c>
      <c r="N1306" s="15">
        <f ca="1">_xlfn.NORM.INV(M1306,'Input Parameters'!$E$26,'Input Parameters'!$F$26)</f>
        <v>6.4711495512364464E-2</v>
      </c>
      <c r="O1306" s="8">
        <f t="shared" ca="1" si="161"/>
        <v>0.3296361795692796</v>
      </c>
      <c r="P1306" s="29">
        <f ca="1">_xlfn.LOGNORM.INV(O1306,'Input Parameters'!$H$27,'Input Parameters'!$I$27)</f>
        <v>1.1713359594512212</v>
      </c>
      <c r="Q1306" s="10"/>
      <c r="R1306" s="15">
        <f>'Input Parameters'!$E$28</f>
        <v>12.7</v>
      </c>
      <c r="S1306" s="10">
        <f t="shared" ca="1" si="162"/>
        <v>0.60755091166680464</v>
      </c>
      <c r="T1306" s="25">
        <f ca="1">_xlfn.LOGNORM.INV(S1306,'Input Parameters'!$H$29,'Input Parameters'!$I$29)</f>
        <v>60.043907432721539</v>
      </c>
      <c r="U1306" s="10">
        <f t="shared" ca="1" si="163"/>
        <v>0.45667109408650464</v>
      </c>
      <c r="V1306" s="29">
        <f ca="1">IF('Input Parameters'!$D$30="Beta",_xlfn.BETA.INV(U1306,'Input Parameters'!$L$30,'Input Parameters'!$M$30,'Input Parameters'!$J$30,'Input Parameters'!$K$30),IF('Input Parameters'!$D$30="LogNorm",_xlfn.LOGNORM.INV(U1306,'Input Parameters'!$H$30,'Input Parameters'!$I$30)))</f>
        <v>0.95723396301731078</v>
      </c>
      <c r="W1306" s="2">
        <f ca="1">N1306+(P1306-N1306)*(1-ERF((T1306-R1306)/(2*SQRT(L1306*'Input Parameters'!$E$31))))</f>
        <v>0.7841262515389873</v>
      </c>
      <c r="X1306">
        <f t="shared" ca="1" si="164"/>
        <v>1</v>
      </c>
      <c r="Y1306" s="7"/>
    </row>
    <row r="1307" spans="1:25" ht="15" customHeight="1" x14ac:dyDescent="0.3">
      <c r="A1307" s="130">
        <v>1300</v>
      </c>
      <c r="B1307" s="10">
        <f t="shared" ca="1" si="156"/>
        <v>9.6274250419119412E-3</v>
      </c>
      <c r="C1307" s="57">
        <f ca="1">_xlfn.NORM.INV(B1307,'Input Parameters'!$E$19,'Input Parameters'!$F$19)</f>
        <v>369.52268953648831</v>
      </c>
      <c r="D1307" s="10">
        <f t="shared" ca="1" si="157"/>
        <v>0.38516474450573923</v>
      </c>
      <c r="E1307" s="59">
        <f ca="1">IF(_xlfn.NORM.INV(D1307,'Input Parameters'!$E$20,'Input Parameters'!$F$20)&lt;3500,3500,IF(_xlfn.NORM.INV(D1307,'Input Parameters'!$E$20,'Input Parameters'!$F$20)&gt;5500,5500,_xlfn.NORM.INV(D1307,'Input Parameters'!$E$20,'Input Parameters'!$F$20)))</f>
        <v>4595.6392439317206</v>
      </c>
      <c r="F1307" s="10">
        <f t="shared" ca="1" si="158"/>
        <v>0.11901706077058649</v>
      </c>
      <c r="G1307" s="61">
        <f ca="1">_xlfn.NORM.INV(F1307,'Input Parameters'!$E$21,'Input Parameters'!$F$21)</f>
        <v>275.57587004056643</v>
      </c>
      <c r="H1307" s="54">
        <f ca="1">EXP(E1307*(1/'Input Parameters'!$E$22-1/G1307))</f>
        <v>0.37093884696367058</v>
      </c>
      <c r="I1307" s="10">
        <f t="shared" ca="1" si="159"/>
        <v>0.57629921722871158</v>
      </c>
      <c r="J1307" s="29">
        <f ca="1">_xlfn.BETA.INV(I1307,'Input Parameters'!$L$24,'Input Parameters'!$M$24,'Input Parameters'!$J$24,'Input Parameters'!$K$24)</f>
        <v>0.63783772195157473</v>
      </c>
      <c r="K1307" s="156">
        <f ca="1">('Input Parameters'!$E$25/'Input Parameters'!$E$31)^$J1307</f>
        <v>1.030053606303746E-2</v>
      </c>
      <c r="L1307" s="66">
        <f ca="1">$H1307*$C1307*'Input Parameters'!$E$23*K1307</f>
        <v>1.4118977782831583</v>
      </c>
      <c r="M1307" s="23">
        <f t="shared" ca="1" si="160"/>
        <v>1.006585541204752E-2</v>
      </c>
      <c r="N1307" s="15">
        <f ca="1">_xlfn.NORM.INV(M1307,'Input Parameters'!$E$26,'Input Parameters'!$F$26)</f>
        <v>-1.4801564470130542E-2</v>
      </c>
      <c r="O1307" s="8">
        <f t="shared" ca="1" si="161"/>
        <v>0.59463007141386515</v>
      </c>
      <c r="P1307" s="29">
        <f ca="1">_xlfn.LOGNORM.INV(O1307,'Input Parameters'!$H$27,'Input Parameters'!$I$27)</f>
        <v>1.5827388358501142</v>
      </c>
      <c r="Q1307" s="10"/>
      <c r="R1307" s="15">
        <f>'Input Parameters'!$E$28</f>
        <v>12.7</v>
      </c>
      <c r="S1307" s="10">
        <f t="shared" ca="1" si="162"/>
        <v>0.87406283398094653</v>
      </c>
      <c r="T1307" s="25">
        <f ca="1">_xlfn.LOGNORM.INV(S1307,'Input Parameters'!$H$29,'Input Parameters'!$I$29)</f>
        <v>66.226170758416913</v>
      </c>
      <c r="U1307" s="10">
        <f t="shared" ca="1" si="163"/>
        <v>0.77083131589903975</v>
      </c>
      <c r="V1307" s="29">
        <f ca="1">IF('Input Parameters'!$D$30="Beta",_xlfn.BETA.INV(U1307,'Input Parameters'!$L$30,'Input Parameters'!$M$30,'Input Parameters'!$J$30,'Input Parameters'!$K$30),IF('Input Parameters'!$D$30="LogNorm",_xlfn.LOGNORM.INV(U1307,'Input Parameters'!$H$30,'Input Parameters'!$I$30)))</f>
        <v>1.3386324945321104</v>
      </c>
      <c r="W1307" s="2">
        <f ca="1">N1307+(P1307-N1307)*(1-ERF((T1307-R1307)/(2*SQRT(L1307*'Input Parameters'!$E$31))))</f>
        <v>-1.249141051177829E-2</v>
      </c>
      <c r="X1307">
        <f t="shared" ca="1" si="164"/>
        <v>1</v>
      </c>
      <c r="Y1307" s="7"/>
    </row>
    <row r="1308" spans="1:25" ht="15" customHeight="1" x14ac:dyDescent="0.3">
      <c r="A1308" s="130">
        <v>1301</v>
      </c>
      <c r="B1308" s="10">
        <f t="shared" ca="1" si="156"/>
        <v>0.76245135936060093</v>
      </c>
      <c r="C1308" s="57">
        <f ca="1">_xlfn.NORM.INV(B1308,'Input Parameters'!$E$19,'Input Parameters'!$F$19)</f>
        <v>627.65075223627946</v>
      </c>
      <c r="D1308" s="10">
        <f t="shared" ca="1" si="157"/>
        <v>0.51273128169312643</v>
      </c>
      <c r="E1308" s="59">
        <f ca="1">IF(_xlfn.NORM.INV(D1308,'Input Parameters'!$E$20,'Input Parameters'!$F$20)&lt;3500,3500,IF(_xlfn.NORM.INV(D1308,'Input Parameters'!$E$20,'Input Parameters'!$F$20)&gt;5500,5500,_xlfn.NORM.INV(D1308,'Input Parameters'!$E$20,'Input Parameters'!$F$20)))</f>
        <v>4822.3426065084432</v>
      </c>
      <c r="F1308" s="10">
        <f t="shared" ca="1" si="158"/>
        <v>0.42390956854966921</v>
      </c>
      <c r="G1308" s="61">
        <f ca="1">_xlfn.NORM.INV(F1308,'Input Parameters'!$E$21,'Input Parameters'!$F$21)</f>
        <v>283.34165194879006</v>
      </c>
      <c r="H1308" s="54">
        <f ca="1">EXP(E1308*(1/'Input Parameters'!$E$22-1/G1308))</f>
        <v>0.57062339006490193</v>
      </c>
      <c r="I1308" s="10">
        <f t="shared" ca="1" si="159"/>
        <v>0.7971431368440316</v>
      </c>
      <c r="J1308" s="29">
        <f ca="1">_xlfn.BETA.INV(I1308,'Input Parameters'!$L$24,'Input Parameters'!$M$24,'Input Parameters'!$J$24,'Input Parameters'!$K$24)</f>
        <v>0.7333242631928869</v>
      </c>
      <c r="K1308" s="156">
        <f ca="1">('Input Parameters'!$E$25/'Input Parameters'!$E$31)^$J1308</f>
        <v>5.1925176609722351E-3</v>
      </c>
      <c r="L1308" s="66">
        <f ca="1">$H1308*$C1308*'Input Parameters'!$E$23*K1308</f>
        <v>1.859711623908755</v>
      </c>
      <c r="M1308" s="23">
        <f t="shared" ca="1" si="160"/>
        <v>0.75493984633086164</v>
      </c>
      <c r="N1308" s="15">
        <f ca="1">_xlfn.NORM.INV(M1308,'Input Parameters'!$E$26,'Input Parameters'!$F$26)</f>
        <v>4.849246721834917E-2</v>
      </c>
      <c r="O1308" s="8">
        <f t="shared" ca="1" si="161"/>
        <v>1.456037291169987E-2</v>
      </c>
      <c r="P1308" s="29">
        <f ca="1">_xlfn.LOGNORM.INV(O1308,'Input Parameters'!$H$27,'Input Parameters'!$I$27)</f>
        <v>0.54223185663429974</v>
      </c>
      <c r="Q1308" s="10"/>
      <c r="R1308" s="15">
        <f>'Input Parameters'!$E$28</f>
        <v>12.7</v>
      </c>
      <c r="S1308" s="10">
        <f t="shared" ca="1" si="162"/>
        <v>0.84842900696703794</v>
      </c>
      <c r="T1308" s="25">
        <f ca="1">_xlfn.LOGNORM.INV(S1308,'Input Parameters'!$H$29,'Input Parameters'!$I$29)</f>
        <v>65.368594599879188</v>
      </c>
      <c r="U1308" s="10">
        <f t="shared" ca="1" si="163"/>
        <v>0.63670450762381525</v>
      </c>
      <c r="V1308" s="29">
        <f ca="1">IF('Input Parameters'!$D$30="Beta",_xlfn.BETA.INV(U1308,'Input Parameters'!$L$30,'Input Parameters'!$M$30,'Input Parameters'!$J$30,'Input Parameters'!$K$30),IF('Input Parameters'!$D$30="LogNorm",_xlfn.LOGNORM.INV(U1308,'Input Parameters'!$H$30,'Input Parameters'!$I$30)))</f>
        <v>1.146937346694199</v>
      </c>
      <c r="W1308" s="2">
        <f ca="1">N1308+(P1308-N1308)*(1-ERF((T1308-R1308)/(2*SQRT(L1308*'Input Parameters'!$E$31))))</f>
        <v>5.1610522041906776E-2</v>
      </c>
      <c r="X1308">
        <f t="shared" ca="1" si="164"/>
        <v>1</v>
      </c>
      <c r="Y1308" s="7"/>
    </row>
    <row r="1309" spans="1:25" ht="15" customHeight="1" x14ac:dyDescent="0.3">
      <c r="A1309" s="130">
        <v>1302</v>
      </c>
      <c r="B1309" s="10">
        <f t="shared" ca="1" si="156"/>
        <v>0.61312701420091353</v>
      </c>
      <c r="C1309" s="57">
        <f ca="1">_xlfn.NORM.INV(B1309,'Input Parameters'!$E$19,'Input Parameters'!$F$19)</f>
        <v>591.59193218980931</v>
      </c>
      <c r="D1309" s="10">
        <f t="shared" ca="1" si="157"/>
        <v>0.59388031415281428</v>
      </c>
      <c r="E1309" s="59">
        <f ca="1">IF(_xlfn.NORM.INV(D1309,'Input Parameters'!$E$20,'Input Parameters'!$F$20)&lt;3500,3500,IF(_xlfn.NORM.INV(D1309,'Input Parameters'!$E$20,'Input Parameters'!$F$20)&gt;5500,5500,_xlfn.NORM.INV(D1309,'Input Parameters'!$E$20,'Input Parameters'!$F$20)))</f>
        <v>4966.2766642425377</v>
      </c>
      <c r="F1309" s="10">
        <f t="shared" ca="1" si="158"/>
        <v>0.39062914231725743</v>
      </c>
      <c r="G1309" s="61">
        <f ca="1">_xlfn.NORM.INV(F1309,'Input Parameters'!$E$21,'Input Parameters'!$F$21)</f>
        <v>282.66743796330974</v>
      </c>
      <c r="H1309" s="54">
        <f ca="1">EXP(E1309*(1/'Input Parameters'!$E$22-1/G1309))</f>
        <v>0.5381718512683894</v>
      </c>
      <c r="I1309" s="10">
        <f t="shared" ca="1" si="159"/>
        <v>6.635343088307355E-2</v>
      </c>
      <c r="J1309" s="29">
        <f ca="1">_xlfn.BETA.INV(I1309,'Input Parameters'!$L$24,'Input Parameters'!$M$24,'Input Parameters'!$J$24,'Input Parameters'!$K$24)</f>
        <v>0.36237658980887966</v>
      </c>
      <c r="K1309" s="156">
        <f ca="1">('Input Parameters'!$E$25/'Input Parameters'!$E$31)^$J1309</f>
        <v>7.4308809925431138E-2</v>
      </c>
      <c r="L1309" s="66">
        <f ca="1">$H1309*$C1309*'Input Parameters'!$E$23*K1309</f>
        <v>23.658299600456232</v>
      </c>
      <c r="M1309" s="23">
        <f t="shared" ca="1" si="160"/>
        <v>0.87300723034127681</v>
      </c>
      <c r="N1309" s="15">
        <f ca="1">_xlfn.NORM.INV(M1309,'Input Parameters'!$E$26,'Input Parameters'!$F$26)</f>
        <v>5.7955166496971675E-2</v>
      </c>
      <c r="O1309" s="8">
        <f t="shared" ca="1" si="161"/>
        <v>0.62186753699526442</v>
      </c>
      <c r="P1309" s="29">
        <f ca="1">_xlfn.LOGNORM.INV(O1309,'Input Parameters'!$H$27,'Input Parameters'!$I$27)</f>
        <v>1.6331840635015322</v>
      </c>
      <c r="Q1309" s="10"/>
      <c r="R1309" s="15">
        <f>'Input Parameters'!$E$28</f>
        <v>12.7</v>
      </c>
      <c r="S1309" s="10">
        <f t="shared" ca="1" si="162"/>
        <v>0.94250264138808892</v>
      </c>
      <c r="T1309" s="25">
        <f ca="1">_xlfn.LOGNORM.INV(S1309,'Input Parameters'!$H$29,'Input Parameters'!$I$29)</f>
        <v>69.504384567547191</v>
      </c>
      <c r="U1309" s="10">
        <f t="shared" ca="1" si="163"/>
        <v>0.89015812590069676</v>
      </c>
      <c r="V1309" s="29">
        <f ca="1">IF('Input Parameters'!$D$30="Beta",_xlfn.BETA.INV(U1309,'Input Parameters'!$L$30,'Input Parameters'!$M$30,'Input Parameters'!$J$30,'Input Parameters'!$K$30),IF('Input Parameters'!$D$30="LogNorm",_xlfn.LOGNORM.INV(U1309,'Input Parameters'!$H$30,'Input Parameters'!$I$30)))</f>
        <v>1.6212778613031253</v>
      </c>
      <c r="W1309" s="2">
        <f ca="1">N1309+(P1309-N1309)*(1-ERF((T1309-R1309)/(2*SQRT(L1309*'Input Parameters'!$E$31))))</f>
        <v>0.70209354212476838</v>
      </c>
      <c r="X1309">
        <f t="shared" ca="1" si="164"/>
        <v>1</v>
      </c>
      <c r="Y1309" s="7"/>
    </row>
    <row r="1310" spans="1:25" ht="15" customHeight="1" x14ac:dyDescent="0.3">
      <c r="A1310" s="130">
        <v>1303</v>
      </c>
      <c r="B1310" s="10">
        <f t="shared" ca="1" si="156"/>
        <v>0.73330994158261797</v>
      </c>
      <c r="C1310" s="57">
        <f ca="1">_xlfn.NORM.INV(B1310,'Input Parameters'!$E$19,'Input Parameters'!$F$19)</f>
        <v>619.93120826283757</v>
      </c>
      <c r="D1310" s="10">
        <f t="shared" ca="1" si="157"/>
        <v>0.54658515148863451</v>
      </c>
      <c r="E1310" s="59">
        <f ca="1">IF(_xlfn.NORM.INV(D1310,'Input Parameters'!$E$20,'Input Parameters'!$F$20)&lt;3500,3500,IF(_xlfn.NORM.INV(D1310,'Input Parameters'!$E$20,'Input Parameters'!$F$20)&gt;5500,5500,_xlfn.NORM.INV(D1310,'Input Parameters'!$E$20,'Input Parameters'!$F$20)))</f>
        <v>4881.9268152958894</v>
      </c>
      <c r="F1310" s="10">
        <f t="shared" ca="1" si="158"/>
        <v>0.92831400310785639</v>
      </c>
      <c r="G1310" s="61">
        <f ca="1">_xlfn.NORM.INV(F1310,'Input Parameters'!$E$21,'Input Parameters'!$F$21)</f>
        <v>296.35192062310819</v>
      </c>
      <c r="H1310" s="54">
        <f ca="1">EXP(E1310*(1/'Input Parameters'!$E$22-1/G1310))</f>
        <v>1.2073837760156776</v>
      </c>
      <c r="I1310" s="10">
        <f t="shared" ca="1" si="159"/>
        <v>0.91358678461187559</v>
      </c>
      <c r="J1310" s="29">
        <f ca="1">_xlfn.BETA.INV(I1310,'Input Parameters'!$L$24,'Input Parameters'!$M$24,'Input Parameters'!$J$24,'Input Parameters'!$K$24)</f>
        <v>0.80249151063115032</v>
      </c>
      <c r="K1310" s="156">
        <f ca="1">('Input Parameters'!$E$25/'Input Parameters'!$E$31)^$J1310</f>
        <v>3.1614921875863788E-3</v>
      </c>
      <c r="L1310" s="66">
        <f ca="1">$H1310*$C1310*'Input Parameters'!$E$23*K1310</f>
        <v>2.3663607253764476</v>
      </c>
      <c r="M1310" s="23">
        <f t="shared" ca="1" si="160"/>
        <v>0.78613683141865043</v>
      </c>
      <c r="N1310" s="15">
        <f ca="1">_xlfn.NORM.INV(M1310,'Input Parameters'!$E$26,'Input Parameters'!$F$26)</f>
        <v>5.0654855808717238E-2</v>
      </c>
      <c r="O1310" s="8">
        <f t="shared" ca="1" si="161"/>
        <v>0.15916613448809502</v>
      </c>
      <c r="P1310" s="29">
        <f ca="1">_xlfn.LOGNORM.INV(O1310,'Input Parameters'!$H$27,'Input Parameters'!$I$27)</f>
        <v>0.91551735264091816</v>
      </c>
      <c r="Q1310" s="10"/>
      <c r="R1310" s="15">
        <f>'Input Parameters'!$E$28</f>
        <v>12.7</v>
      </c>
      <c r="S1310" s="10">
        <f t="shared" ca="1" si="162"/>
        <v>0.11061081271630979</v>
      </c>
      <c r="T1310" s="25">
        <f ca="1">_xlfn.LOGNORM.INV(S1310,'Input Parameters'!$H$29,'Input Parameters'!$I$29)</f>
        <v>50.759040751843415</v>
      </c>
      <c r="U1310" s="10">
        <f t="shared" ca="1" si="163"/>
        <v>0.89113669717436128</v>
      </c>
      <c r="V1310" s="29">
        <f ca="1">IF('Input Parameters'!$D$30="Beta",_xlfn.BETA.INV(U1310,'Input Parameters'!$L$30,'Input Parameters'!$M$30,'Input Parameters'!$J$30,'Input Parameters'!$K$30),IF('Input Parameters'!$D$30="LogNorm",_xlfn.LOGNORM.INV(U1310,'Input Parameters'!$H$30,'Input Parameters'!$I$30)))</f>
        <v>1.6246227146919126</v>
      </c>
      <c r="W1310" s="2">
        <f ca="1">N1310+(P1310-N1310)*(1-ERF((T1310-R1310)/(2*SQRT(L1310*'Input Parameters'!$E$31))))</f>
        <v>0.12002779984025946</v>
      </c>
      <c r="X1310">
        <f t="shared" ca="1" si="164"/>
        <v>1</v>
      </c>
      <c r="Y1310" s="7"/>
    </row>
    <row r="1311" spans="1:25" ht="15" customHeight="1" x14ac:dyDescent="0.3">
      <c r="A1311" s="130">
        <v>1304</v>
      </c>
      <c r="B1311" s="10">
        <f t="shared" ca="1" si="156"/>
        <v>0.65325742429011446</v>
      </c>
      <c r="C1311" s="57">
        <f ca="1">_xlfn.NORM.INV(B1311,'Input Parameters'!$E$19,'Input Parameters'!$F$19)</f>
        <v>600.60397489194565</v>
      </c>
      <c r="D1311" s="10">
        <f t="shared" ca="1" si="157"/>
        <v>0.89096941513659045</v>
      </c>
      <c r="E1311" s="59">
        <f ca="1">IF(_xlfn.NORM.INV(D1311,'Input Parameters'!$E$20,'Input Parameters'!$F$20)&lt;3500,3500,IF(_xlfn.NORM.INV(D1311,'Input Parameters'!$E$20,'Input Parameters'!$F$20)&gt;5500,5500,_xlfn.NORM.INV(D1311,'Input Parameters'!$E$20,'Input Parameters'!$F$20)))</f>
        <v>5500</v>
      </c>
      <c r="F1311" s="10">
        <f t="shared" ca="1" si="158"/>
        <v>0.53579479243695227</v>
      </c>
      <c r="G1311" s="61">
        <f ca="1">_xlfn.NORM.INV(F1311,'Input Parameters'!$E$21,'Input Parameters'!$F$21)</f>
        <v>285.55618143106665</v>
      </c>
      <c r="H1311" s="54">
        <f ca="1">EXP(E1311*(1/'Input Parameters'!$E$22-1/G1311))</f>
        <v>0.61303875945243969</v>
      </c>
      <c r="I1311" s="10">
        <f t="shared" ca="1" si="159"/>
        <v>0.13441292256287385</v>
      </c>
      <c r="J1311" s="29">
        <f ca="1">_xlfn.BETA.INV(I1311,'Input Parameters'!$L$24,'Input Parameters'!$M$24,'Input Parameters'!$J$24,'Input Parameters'!$K$24)</f>
        <v>0.42545827028662542</v>
      </c>
      <c r="K1311" s="156">
        <f ca="1">('Input Parameters'!$E$25/'Input Parameters'!$E$31)^$J1311</f>
        <v>4.7262164543960539E-2</v>
      </c>
      <c r="L1311" s="66">
        <f ca="1">$H1311*$C1311*'Input Parameters'!$E$23*K1311</f>
        <v>17.401622522558331</v>
      </c>
      <c r="M1311" s="23">
        <f t="shared" ca="1" si="160"/>
        <v>0.49262856024003854</v>
      </c>
      <c r="N1311" s="15">
        <f ca="1">_xlfn.NORM.INV(M1311,'Input Parameters'!$E$26,'Input Parameters'!$F$26)</f>
        <v>3.3611951271709517E-2</v>
      </c>
      <c r="O1311" s="8">
        <f t="shared" ca="1" si="161"/>
        <v>0.60507290501601274</v>
      </c>
      <c r="P1311" s="29">
        <f ca="1">_xlfn.LOGNORM.INV(O1311,'Input Parameters'!$H$27,'Input Parameters'!$I$27)</f>
        <v>1.601778213976885</v>
      </c>
      <c r="Q1311" s="10"/>
      <c r="R1311" s="15">
        <f>'Input Parameters'!$E$28</f>
        <v>12.7</v>
      </c>
      <c r="S1311" s="10">
        <f t="shared" ca="1" si="162"/>
        <v>0.54498738334576946</v>
      </c>
      <c r="T1311" s="25">
        <f ca="1">_xlfn.LOGNORM.INV(S1311,'Input Parameters'!$H$29,'Input Parameters'!$I$29)</f>
        <v>58.97535744061971</v>
      </c>
      <c r="U1311" s="10">
        <f t="shared" ca="1" si="163"/>
        <v>0.6281624197792246</v>
      </c>
      <c r="V1311" s="29">
        <f ca="1">IF('Input Parameters'!$D$30="Beta",_xlfn.BETA.INV(U1311,'Input Parameters'!$L$30,'Input Parameters'!$M$30,'Input Parameters'!$J$30,'Input Parameters'!$K$30),IF('Input Parameters'!$D$30="LogNorm",_xlfn.LOGNORM.INV(U1311,'Input Parameters'!$H$30,'Input Parameters'!$I$30)))</f>
        <v>1.1367280766065426</v>
      </c>
      <c r="W1311" s="2">
        <f ca="1">N1311+(P1311-N1311)*(1-ERF((T1311-R1311)/(2*SQRT(L1311*'Input Parameters'!$E$31))))</f>
        <v>0.71231897138306577</v>
      </c>
      <c r="X1311">
        <f t="shared" ca="1" si="164"/>
        <v>1</v>
      </c>
      <c r="Y1311" s="7"/>
    </row>
    <row r="1312" spans="1:25" ht="15" customHeight="1" x14ac:dyDescent="0.3">
      <c r="A1312" s="130">
        <v>1305</v>
      </c>
      <c r="B1312" s="10">
        <f t="shared" ca="1" si="156"/>
        <v>0.13272978820932368</v>
      </c>
      <c r="C1312" s="57">
        <f ca="1">_xlfn.NORM.INV(B1312,'Input Parameters'!$E$19,'Input Parameters'!$F$19)</f>
        <v>473.20252267946245</v>
      </c>
      <c r="D1312" s="10">
        <f t="shared" ca="1" si="157"/>
        <v>0.50680784242174326</v>
      </c>
      <c r="E1312" s="59">
        <f ca="1">IF(_xlfn.NORM.INV(D1312,'Input Parameters'!$E$20,'Input Parameters'!$F$20)&lt;3500,3500,IF(_xlfn.NORM.INV(D1312,'Input Parameters'!$E$20,'Input Parameters'!$F$20)&gt;5500,5500,_xlfn.NORM.INV(D1312,'Input Parameters'!$E$20,'Input Parameters'!$F$20)))</f>
        <v>4811.9458910273652</v>
      </c>
      <c r="F1312" s="10">
        <f t="shared" ca="1" si="158"/>
        <v>0.59516716582438778</v>
      </c>
      <c r="G1312" s="61">
        <f ca="1">_xlfn.NORM.INV(F1312,'Input Parameters'!$E$21,'Input Parameters'!$F$21)</f>
        <v>286.7431388774811</v>
      </c>
      <c r="H1312" s="54">
        <f ca="1">EXP(E1312*(1/'Input Parameters'!$E$22-1/G1312))</f>
        <v>0.69882314504733167</v>
      </c>
      <c r="I1312" s="10">
        <f t="shared" ca="1" si="159"/>
        <v>0.51966685925449474</v>
      </c>
      <c r="J1312" s="29">
        <f ca="1">_xlfn.BETA.INV(I1312,'Input Parameters'!$L$24,'Input Parameters'!$M$24,'Input Parameters'!$J$24,'Input Parameters'!$K$24)</f>
        <v>0.61508660175211749</v>
      </c>
      <c r="K1312" s="156">
        <f ca="1">('Input Parameters'!$E$25/'Input Parameters'!$E$31)^$J1312</f>
        <v>1.2126609683537966E-2</v>
      </c>
      <c r="L1312" s="66">
        <f ca="1">$H1312*$C1312*'Input Parameters'!$E$23*K1312</f>
        <v>4.0100864091109907</v>
      </c>
      <c r="M1312" s="23">
        <f t="shared" ca="1" si="160"/>
        <v>0.14528683970172718</v>
      </c>
      <c r="N1312" s="15">
        <f ca="1">_xlfn.NORM.INV(M1312,'Input Parameters'!$E$26,'Input Parameters'!$F$26)</f>
        <v>1.1805856873367177E-2</v>
      </c>
      <c r="O1312" s="8">
        <f t="shared" ca="1" si="161"/>
        <v>0.38416627370373968</v>
      </c>
      <c r="P1312" s="29">
        <f ca="1">_xlfn.LOGNORM.INV(O1312,'Input Parameters'!$H$27,'Input Parameters'!$I$27)</f>
        <v>1.2496915847054233</v>
      </c>
      <c r="Q1312" s="10"/>
      <c r="R1312" s="15">
        <f>'Input Parameters'!$E$28</f>
        <v>12.7</v>
      </c>
      <c r="S1312" s="10">
        <f t="shared" ca="1" si="162"/>
        <v>0.91425497627948948</v>
      </c>
      <c r="T1312" s="25">
        <f ca="1">_xlfn.LOGNORM.INV(S1312,'Input Parameters'!$H$29,'Input Parameters'!$I$29)</f>
        <v>67.894704805968658</v>
      </c>
      <c r="U1312" s="10">
        <f t="shared" ca="1" si="163"/>
        <v>0.70313291387293619</v>
      </c>
      <c r="V1312" s="29">
        <f ca="1">IF('Input Parameters'!$D$30="Beta",_xlfn.BETA.INV(U1312,'Input Parameters'!$L$30,'Input Parameters'!$M$30,'Input Parameters'!$J$30,'Input Parameters'!$K$30),IF('Input Parameters'!$D$30="LogNorm",_xlfn.LOGNORM.INV(U1312,'Input Parameters'!$H$30,'Input Parameters'!$I$30)))</f>
        <v>1.2331398197699588</v>
      </c>
      <c r="W1312" s="2">
        <f ca="1">N1312+(P1312-N1312)*(1-ERF((T1312-R1312)/(2*SQRT(L1312*'Input Parameters'!$E$31))))</f>
        <v>7.530790235218808E-2</v>
      </c>
      <c r="X1312">
        <f t="shared" ca="1" si="164"/>
        <v>1</v>
      </c>
      <c r="Y1312" s="7"/>
    </row>
    <row r="1313" spans="1:25" ht="15" customHeight="1" x14ac:dyDescent="0.3">
      <c r="A1313" s="130">
        <v>1306</v>
      </c>
      <c r="B1313" s="10">
        <f t="shared" ca="1" si="156"/>
        <v>0.65468547886647843</v>
      </c>
      <c r="C1313" s="57">
        <f ca="1">_xlfn.NORM.INV(B1313,'Input Parameters'!$E$19,'Input Parameters'!$F$19)</f>
        <v>600.93113108181501</v>
      </c>
      <c r="D1313" s="10">
        <f t="shared" ca="1" si="157"/>
        <v>0.8248364853750344</v>
      </c>
      <c r="E1313" s="59">
        <f ca="1">IF(_xlfn.NORM.INV(D1313,'Input Parameters'!$E$20,'Input Parameters'!$F$20)&lt;3500,3500,IF(_xlfn.NORM.INV(D1313,'Input Parameters'!$E$20,'Input Parameters'!$F$20)&gt;5500,5500,_xlfn.NORM.INV(D1313,'Input Parameters'!$E$20,'Input Parameters'!$F$20)))</f>
        <v>5453.7686041927973</v>
      </c>
      <c r="F1313" s="10">
        <f t="shared" ca="1" si="158"/>
        <v>0.89177953325029391</v>
      </c>
      <c r="G1313" s="61">
        <f ca="1">_xlfn.NORM.INV(F1313,'Input Parameters'!$E$21,'Input Parameters'!$F$21)</f>
        <v>294.56533280919183</v>
      </c>
      <c r="H1313" s="54">
        <f ca="1">EXP(E1313*(1/'Input Parameters'!$E$22-1/G1313))</f>
        <v>1.1039704429355051</v>
      </c>
      <c r="I1313" s="10">
        <f t="shared" ca="1" si="159"/>
        <v>0.18241702523697823</v>
      </c>
      <c r="J1313" s="29">
        <f ca="1">_xlfn.BETA.INV(I1313,'Input Parameters'!$L$24,'Input Parameters'!$M$24,'Input Parameters'!$J$24,'Input Parameters'!$K$24)</f>
        <v>0.4580391392869721</v>
      </c>
      <c r="K1313" s="156">
        <f ca="1">('Input Parameters'!$E$25/'Input Parameters'!$E$31)^$J1313</f>
        <v>3.7411930569211722E-2</v>
      </c>
      <c r="L1313" s="66">
        <f ca="1">$H1313*$C1313*'Input Parameters'!$E$23*K1313</f>
        <v>24.819456601474116</v>
      </c>
      <c r="M1313" s="23">
        <f t="shared" ca="1" si="160"/>
        <v>0.91983733786811628</v>
      </c>
      <c r="N1313" s="15">
        <f ca="1">_xlfn.NORM.INV(M1313,'Input Parameters'!$E$26,'Input Parameters'!$F$26)</f>
        <v>6.3483543399714543E-2</v>
      </c>
      <c r="O1313" s="8">
        <f t="shared" ca="1" si="161"/>
        <v>0.31566490953500159</v>
      </c>
      <c r="P1313" s="29">
        <f ca="1">_xlfn.LOGNORM.INV(O1313,'Input Parameters'!$H$27,'Input Parameters'!$I$27)</f>
        <v>1.1513306557911083</v>
      </c>
      <c r="Q1313" s="10"/>
      <c r="R1313" s="15">
        <f>'Input Parameters'!$E$28</f>
        <v>12.7</v>
      </c>
      <c r="S1313" s="10">
        <f t="shared" ca="1" si="162"/>
        <v>0.90474662419277008</v>
      </c>
      <c r="T1313" s="25">
        <f ca="1">_xlfn.LOGNORM.INV(S1313,'Input Parameters'!$H$29,'Input Parameters'!$I$29)</f>
        <v>67.451369299678817</v>
      </c>
      <c r="U1313" s="10">
        <f t="shared" ca="1" si="163"/>
        <v>4.0147659822502124E-2</v>
      </c>
      <c r="V1313" s="29">
        <f ca="1">IF('Input Parameters'!$D$30="Beta",_xlfn.BETA.INV(U1313,'Input Parameters'!$L$30,'Input Parameters'!$M$30,'Input Parameters'!$J$30,'Input Parameters'!$K$30),IF('Input Parameters'!$D$30="LogNorm",_xlfn.LOGNORM.INV(U1313,'Input Parameters'!$H$30,'Input Parameters'!$I$30)))</f>
        <v>0.50132834889436251</v>
      </c>
      <c r="W1313" s="2">
        <f ca="1">N1313+(P1313-N1313)*(1-ERF((T1313-R1313)/(2*SQRT(L1313*'Input Parameters'!$E$31))))</f>
        <v>0.53897329639981673</v>
      </c>
      <c r="X1313">
        <f t="shared" ca="1" si="164"/>
        <v>0</v>
      </c>
      <c r="Y1313" s="7"/>
    </row>
    <row r="1314" spans="1:25" ht="15" customHeight="1" x14ac:dyDescent="0.3">
      <c r="A1314" s="130">
        <v>1307</v>
      </c>
      <c r="B1314" s="10">
        <f t="shared" ca="1" si="156"/>
        <v>0.77860855424034614</v>
      </c>
      <c r="C1314" s="57">
        <f ca="1">_xlfn.NORM.INV(B1314,'Input Parameters'!$E$19,'Input Parameters'!$F$19)</f>
        <v>632.15394928543083</v>
      </c>
      <c r="D1314" s="10">
        <f t="shared" ca="1" si="157"/>
        <v>0.6910245556946768</v>
      </c>
      <c r="E1314" s="59">
        <f ca="1">IF(_xlfn.NORM.INV(D1314,'Input Parameters'!$E$20,'Input Parameters'!$F$20)&lt;3500,3500,IF(_xlfn.NORM.INV(D1314,'Input Parameters'!$E$20,'Input Parameters'!$F$20)&gt;5500,5500,_xlfn.NORM.INV(D1314,'Input Parameters'!$E$20,'Input Parameters'!$F$20)))</f>
        <v>5149.1295970306874</v>
      </c>
      <c r="F1314" s="10">
        <f t="shared" ca="1" si="158"/>
        <v>0.95873604368137322</v>
      </c>
      <c r="G1314" s="61">
        <f ca="1">_xlfn.NORM.INV(F1314,'Input Parameters'!$E$21,'Input Parameters'!$F$21)</f>
        <v>298.49655710865602</v>
      </c>
      <c r="H1314" s="54">
        <f ca="1">EXP(E1314*(1/'Input Parameters'!$E$22-1/G1314))</f>
        <v>1.3821037381428574</v>
      </c>
      <c r="I1314" s="10">
        <f t="shared" ca="1" si="159"/>
        <v>0.35534107431457274</v>
      </c>
      <c r="J1314" s="29">
        <f ca="1">_xlfn.BETA.INV(I1314,'Input Parameters'!$L$24,'Input Parameters'!$M$24,'Input Parameters'!$J$24,'Input Parameters'!$K$24)</f>
        <v>0.54654804683900537</v>
      </c>
      <c r="K1314" s="156">
        <f ca="1">('Input Parameters'!$E$25/'Input Parameters'!$E$31)^$J1314</f>
        <v>1.9827438876127226E-2</v>
      </c>
      <c r="L1314" s="66">
        <f ca="1">$H1314*$C1314*'Input Parameters'!$E$23*K1314</f>
        <v>17.3232796706857</v>
      </c>
      <c r="M1314" s="23">
        <f t="shared" ca="1" si="160"/>
        <v>0.14113234282539933</v>
      </c>
      <c r="N1314" s="15">
        <f ca="1">_xlfn.NORM.INV(M1314,'Input Parameters'!$E$26,'Input Parameters'!$F$26)</f>
        <v>1.1419837755667721E-2</v>
      </c>
      <c r="O1314" s="8">
        <f t="shared" ca="1" si="161"/>
        <v>0.95044295989824268</v>
      </c>
      <c r="P1314" s="29">
        <f ca="1">_xlfn.LOGNORM.INV(O1314,'Input Parameters'!$H$27,'Input Parameters'!$I$27)</f>
        <v>2.9529953283823898</v>
      </c>
      <c r="Q1314" s="10"/>
      <c r="R1314" s="15">
        <f>'Input Parameters'!$E$28</f>
        <v>12.7</v>
      </c>
      <c r="S1314" s="10">
        <f t="shared" ca="1" si="162"/>
        <v>0.72436913034306583</v>
      </c>
      <c r="T1314" s="25">
        <f ca="1">_xlfn.LOGNORM.INV(S1314,'Input Parameters'!$H$29,'Input Parameters'!$I$29)</f>
        <v>62.260822247228511</v>
      </c>
      <c r="U1314" s="10">
        <f t="shared" ca="1" si="163"/>
        <v>0.47388686698628779</v>
      </c>
      <c r="V1314" s="29">
        <f ca="1">IF('Input Parameters'!$D$30="Beta",_xlfn.BETA.INV(U1314,'Input Parameters'!$L$30,'Input Parameters'!$M$30,'Input Parameters'!$J$30,'Input Parameters'!$K$30),IF('Input Parameters'!$D$30="LogNorm",_xlfn.LOGNORM.INV(U1314,'Input Parameters'!$H$30,'Input Parameters'!$I$30)))</f>
        <v>0.97372735689720391</v>
      </c>
      <c r="W1314" s="2">
        <f ca="1">N1314+(P1314-N1314)*(1-ERF((T1314-R1314)/(2*SQRT(L1314*'Input Parameters'!$E$31))))</f>
        <v>1.1874379179681021</v>
      </c>
      <c r="X1314">
        <f t="shared" ca="1" si="164"/>
        <v>0</v>
      </c>
      <c r="Y1314" s="7"/>
    </row>
    <row r="1315" spans="1:25" ht="15" customHeight="1" x14ac:dyDescent="0.3">
      <c r="A1315" s="130">
        <v>1308</v>
      </c>
      <c r="B1315" s="10">
        <f t="shared" ca="1" si="156"/>
        <v>0.2542431300089304</v>
      </c>
      <c r="C1315" s="57">
        <f ca="1">_xlfn.NORM.INV(B1315,'Input Parameters'!$E$19,'Input Parameters'!$F$19)</f>
        <v>511.42888975159116</v>
      </c>
      <c r="D1315" s="10">
        <f t="shared" ca="1" si="157"/>
        <v>0.42033402791957319</v>
      </c>
      <c r="E1315" s="59">
        <f ca="1">IF(_xlfn.NORM.INV(D1315,'Input Parameters'!$E$20,'Input Parameters'!$F$20)&lt;3500,3500,IF(_xlfn.NORM.INV(D1315,'Input Parameters'!$E$20,'Input Parameters'!$F$20)&gt;5500,5500,_xlfn.NORM.INV(D1315,'Input Parameters'!$E$20,'Input Parameters'!$F$20)))</f>
        <v>4659.2726792909652</v>
      </c>
      <c r="F1315" s="10">
        <f t="shared" ca="1" si="158"/>
        <v>0.29879661463840534</v>
      </c>
      <c r="G1315" s="61">
        <f ca="1">_xlfn.NORM.INV(F1315,'Input Parameters'!$E$21,'Input Parameters'!$F$21)</f>
        <v>280.70098325859408</v>
      </c>
      <c r="H1315" s="54">
        <f ca="1">EXP(E1315*(1/'Input Parameters'!$E$22-1/G1315))</f>
        <v>0.49820184036575915</v>
      </c>
      <c r="I1315" s="10">
        <f t="shared" ca="1" si="159"/>
        <v>0.65742780321136085</v>
      </c>
      <c r="J1315" s="29">
        <f ca="1">_xlfn.BETA.INV(I1315,'Input Parameters'!$L$24,'Input Parameters'!$M$24,'Input Parameters'!$J$24,'Input Parameters'!$K$24)</f>
        <v>0.67089736168897096</v>
      </c>
      <c r="K1315" s="156">
        <f ca="1">('Input Parameters'!$E$25/'Input Parameters'!$E$31)^$J1315</f>
        <v>8.1257744074586195E-3</v>
      </c>
      <c r="L1315" s="66">
        <f ca="1">$H1315*$C1315*'Input Parameters'!$E$23*K1315</f>
        <v>2.070405179489434</v>
      </c>
      <c r="M1315" s="23">
        <f t="shared" ca="1" si="160"/>
        <v>0.74334799288813203</v>
      </c>
      <c r="N1315" s="15">
        <f ca="1">_xlfn.NORM.INV(M1315,'Input Parameters'!$E$26,'Input Parameters'!$F$26)</f>
        <v>4.7727735490667542E-2</v>
      </c>
      <c r="O1315" s="8">
        <f t="shared" ca="1" si="161"/>
        <v>0.97954568489109795</v>
      </c>
      <c r="P1315" s="29">
        <f ca="1">_xlfn.LOGNORM.INV(O1315,'Input Parameters'!$H$27,'Input Parameters'!$I$27)</f>
        <v>3.5173262743562161</v>
      </c>
      <c r="Q1315" s="10"/>
      <c r="R1315" s="15">
        <f>'Input Parameters'!$E$28</f>
        <v>12.7</v>
      </c>
      <c r="S1315" s="10">
        <f t="shared" ca="1" si="162"/>
        <v>7.1903937355639491E-2</v>
      </c>
      <c r="T1315" s="25">
        <f ca="1">_xlfn.LOGNORM.INV(S1315,'Input Parameters'!$H$29,'Input Parameters'!$I$29)</f>
        <v>49.418056701612798</v>
      </c>
      <c r="U1315" s="10">
        <f t="shared" ca="1" si="163"/>
        <v>0.41114804383346382</v>
      </c>
      <c r="V1315" s="29">
        <f ca="1">IF('Input Parameters'!$D$30="Beta",_xlfn.BETA.INV(U1315,'Input Parameters'!$L$30,'Input Parameters'!$M$30,'Input Parameters'!$J$30,'Input Parameters'!$K$30),IF('Input Parameters'!$D$30="LogNorm",_xlfn.LOGNORM.INV(U1315,'Input Parameters'!$H$30,'Input Parameters'!$I$30)))</f>
        <v>0.91451591562492063</v>
      </c>
      <c r="W1315" s="2">
        <f ca="1">N1315+(P1315-N1315)*(1-ERF((T1315-R1315)/(2*SQRT(L1315*'Input Parameters'!$E$31))))</f>
        <v>0.29464480353105471</v>
      </c>
      <c r="X1315">
        <f t="shared" ca="1" si="164"/>
        <v>1</v>
      </c>
      <c r="Y1315" s="7"/>
    </row>
    <row r="1316" spans="1:25" ht="15" customHeight="1" x14ac:dyDescent="0.3">
      <c r="A1316" s="130">
        <v>1309</v>
      </c>
      <c r="B1316" s="10">
        <f t="shared" ca="1" si="156"/>
        <v>0.75352195732318905</v>
      </c>
      <c r="C1316" s="57">
        <f ca="1">_xlfn.NORM.INV(B1316,'Input Parameters'!$E$19,'Input Parameters'!$F$19)</f>
        <v>625.23444535491399</v>
      </c>
      <c r="D1316" s="10">
        <f t="shared" ca="1" si="157"/>
        <v>0.52544666664843642</v>
      </c>
      <c r="E1316" s="59">
        <f ca="1">IF(_xlfn.NORM.INV(D1316,'Input Parameters'!$E$20,'Input Parameters'!$F$20)&lt;3500,3500,IF(_xlfn.NORM.INV(D1316,'Input Parameters'!$E$20,'Input Parameters'!$F$20)&gt;5500,5500,_xlfn.NORM.INV(D1316,'Input Parameters'!$E$20,'Input Parameters'!$F$20)))</f>
        <v>4844.6800538239713</v>
      </c>
      <c r="F1316" s="10">
        <f t="shared" ca="1" si="158"/>
        <v>0.79936774119239085</v>
      </c>
      <c r="G1316" s="61">
        <f ca="1">_xlfn.NORM.INV(F1316,'Input Parameters'!$E$21,'Input Parameters'!$F$21)</f>
        <v>291.44740890691264</v>
      </c>
      <c r="H1316" s="54">
        <f ca="1">EXP(E1316*(1/'Input Parameters'!$E$22-1/G1316))</f>
        <v>0.91568444924079007</v>
      </c>
      <c r="I1316" s="10">
        <f t="shared" ca="1" si="159"/>
        <v>0.31550638116206708</v>
      </c>
      <c r="J1316" s="29">
        <f ca="1">_xlfn.BETA.INV(I1316,'Input Parameters'!$L$24,'Input Parameters'!$M$24,'Input Parameters'!$J$24,'Input Parameters'!$K$24)</f>
        <v>0.52846225585259066</v>
      </c>
      <c r="K1316" s="156">
        <f ca="1">('Input Parameters'!$E$25/'Input Parameters'!$E$31)^$J1316</f>
        <v>2.2574163966077955E-2</v>
      </c>
      <c r="L1316" s="66">
        <f ca="1">$H1316*$C1316*'Input Parameters'!$E$23*K1316</f>
        <v>12.924102987065787</v>
      </c>
      <c r="M1316" s="23">
        <f t="shared" ca="1" si="160"/>
        <v>0.33983977381243069</v>
      </c>
      <c r="N1316" s="15">
        <f ca="1">_xlfn.NORM.INV(M1316,'Input Parameters'!$E$26,'Input Parameters'!$F$26)</f>
        <v>2.5329090442641339E-2</v>
      </c>
      <c r="O1316" s="8">
        <f t="shared" ca="1" si="161"/>
        <v>0.15063412676325516</v>
      </c>
      <c r="P1316" s="29">
        <f ca="1">_xlfn.LOGNORM.INV(O1316,'Input Parameters'!$H$27,'Input Parameters'!$I$27)</f>
        <v>0.90112072479605332</v>
      </c>
      <c r="Q1316" s="10"/>
      <c r="R1316" s="15">
        <f>'Input Parameters'!$E$28</f>
        <v>12.7</v>
      </c>
      <c r="S1316" s="10">
        <f t="shared" ca="1" si="162"/>
        <v>8.7166923519242601E-2</v>
      </c>
      <c r="T1316" s="25">
        <f ca="1">_xlfn.LOGNORM.INV(S1316,'Input Parameters'!$H$29,'Input Parameters'!$I$29)</f>
        <v>49.994801711389599</v>
      </c>
      <c r="U1316" s="10">
        <f t="shared" ca="1" si="163"/>
        <v>0.47611253654590746</v>
      </c>
      <c r="V1316" s="29">
        <f ca="1">IF('Input Parameters'!$D$30="Beta",_xlfn.BETA.INV(U1316,'Input Parameters'!$L$30,'Input Parameters'!$M$30,'Input Parameters'!$J$30,'Input Parameters'!$K$30),IF('Input Parameters'!$D$30="LogNorm",_xlfn.LOGNORM.INV(U1316,'Input Parameters'!$H$30,'Input Parameters'!$I$30)))</f>
        <v>0.97587616821994294</v>
      </c>
      <c r="W1316" s="2">
        <f ca="1">N1316+(P1316-N1316)*(1-ERF((T1316-R1316)/(2*SQRT(L1316*'Input Parameters'!$E$31))))</f>
        <v>0.43101291044646795</v>
      </c>
      <c r="X1316">
        <f t="shared" ca="1" si="164"/>
        <v>1</v>
      </c>
      <c r="Y1316" s="7"/>
    </row>
    <row r="1317" spans="1:25" ht="15" customHeight="1" x14ac:dyDescent="0.3">
      <c r="A1317" s="130">
        <v>1310</v>
      </c>
      <c r="B1317" s="10">
        <f t="shared" ca="1" si="156"/>
        <v>0.17337863661576747</v>
      </c>
      <c r="C1317" s="57">
        <f ca="1">_xlfn.NORM.INV(B1317,'Input Parameters'!$E$19,'Input Parameters'!$F$19)</f>
        <v>487.79414217838132</v>
      </c>
      <c r="D1317" s="10">
        <f t="shared" ca="1" si="157"/>
        <v>0.7226094606300234</v>
      </c>
      <c r="E1317" s="59">
        <f ca="1">IF(_xlfn.NORM.INV(D1317,'Input Parameters'!$E$20,'Input Parameters'!$F$20)&lt;3500,3500,IF(_xlfn.NORM.INV(D1317,'Input Parameters'!$E$20,'Input Parameters'!$F$20)&gt;5500,5500,_xlfn.NORM.INV(D1317,'Input Parameters'!$E$20,'Input Parameters'!$F$20)))</f>
        <v>5213.427714714403</v>
      </c>
      <c r="F1317" s="10">
        <f t="shared" ca="1" si="158"/>
        <v>0.40035635990392704</v>
      </c>
      <c r="G1317" s="61">
        <f ca="1">_xlfn.NORM.INV(F1317,'Input Parameters'!$E$21,'Input Parameters'!$F$21)</f>
        <v>282.86594093757628</v>
      </c>
      <c r="H1317" s="54">
        <f ca="1">EXP(E1317*(1/'Input Parameters'!$E$22-1/G1317))</f>
        <v>0.52862912709199406</v>
      </c>
      <c r="I1317" s="10">
        <f t="shared" ca="1" si="159"/>
        <v>0.87421600213547168</v>
      </c>
      <c r="J1317" s="29">
        <f ca="1">_xlfn.BETA.INV(I1317,'Input Parameters'!$L$24,'Input Parameters'!$M$24,'Input Parameters'!$J$24,'Input Parameters'!$K$24)</f>
        <v>0.77561385445435349</v>
      </c>
      <c r="K1317" s="156">
        <f ca="1">('Input Parameters'!$E$25/'Input Parameters'!$E$31)^$J1317</f>
        <v>3.8337838917133936E-3</v>
      </c>
      <c r="L1317" s="66">
        <f ca="1">$H1317*$C1317*'Input Parameters'!$E$23*K1317</f>
        <v>0.98858791636264276</v>
      </c>
      <c r="M1317" s="23">
        <f t="shared" ca="1" si="160"/>
        <v>0.72666047904095354</v>
      </c>
      <c r="N1317" s="15">
        <f ca="1">_xlfn.NORM.INV(M1317,'Input Parameters'!$E$26,'Input Parameters'!$F$26)</f>
        <v>4.6657622858821038E-2</v>
      </c>
      <c r="O1317" s="8">
        <f t="shared" ca="1" si="161"/>
        <v>0.99469035000599937</v>
      </c>
      <c r="P1317" s="29">
        <f ca="1">_xlfn.LOGNORM.INV(O1317,'Input Parameters'!$H$27,'Input Parameters'!$I$27)</f>
        <v>4.408631509671932</v>
      </c>
      <c r="Q1317" s="10"/>
      <c r="R1317" s="15">
        <f>'Input Parameters'!$E$28</f>
        <v>12.7</v>
      </c>
      <c r="S1317" s="10">
        <f t="shared" ca="1" si="162"/>
        <v>0.7473611942109557</v>
      </c>
      <c r="T1317" s="25">
        <f ca="1">_xlfn.LOGNORM.INV(S1317,'Input Parameters'!$H$29,'Input Parameters'!$I$29)</f>
        <v>62.754449697422487</v>
      </c>
      <c r="U1317" s="10">
        <f t="shared" ca="1" si="163"/>
        <v>0.40542391111074483</v>
      </c>
      <c r="V1317" s="29">
        <f ca="1">IF('Input Parameters'!$D$30="Beta",_xlfn.BETA.INV(U1317,'Input Parameters'!$L$30,'Input Parameters'!$M$30,'Input Parameters'!$J$30,'Input Parameters'!$K$30),IF('Input Parameters'!$D$30="LogNorm",_xlfn.LOGNORM.INV(U1317,'Input Parameters'!$H$30,'Input Parameters'!$I$30)))</f>
        <v>0.90921569300663263</v>
      </c>
      <c r="W1317" s="2">
        <f ca="1">N1317+(P1317-N1317)*(1-ERF((T1317-R1317)/(2*SQRT(L1317*'Input Parameters'!$E$31))))</f>
        <v>4.8276794912323444E-2</v>
      </c>
      <c r="X1317">
        <f t="shared" ca="1" si="164"/>
        <v>1</v>
      </c>
      <c r="Y1317" s="7"/>
    </row>
    <row r="1318" spans="1:25" ht="15" customHeight="1" x14ac:dyDescent="0.3">
      <c r="A1318" s="130">
        <v>1311</v>
      </c>
      <c r="B1318" s="10">
        <f t="shared" ca="1" si="156"/>
        <v>0.41061169497078975</v>
      </c>
      <c r="C1318" s="57">
        <f ca="1">_xlfn.NORM.INV(B1318,'Input Parameters'!$E$19,'Input Parameters'!$F$19)</f>
        <v>548.20538686959719</v>
      </c>
      <c r="D1318" s="10">
        <f t="shared" ca="1" si="157"/>
        <v>0.48014289310645464</v>
      </c>
      <c r="E1318" s="59">
        <f ca="1">IF(_xlfn.NORM.INV(D1318,'Input Parameters'!$E$20,'Input Parameters'!$F$20)&lt;3500,3500,IF(_xlfn.NORM.INV(D1318,'Input Parameters'!$E$20,'Input Parameters'!$F$20)&gt;5500,5500,_xlfn.NORM.INV(D1318,'Input Parameters'!$E$20,'Input Parameters'!$F$20)))</f>
        <v>4765.1435307871434</v>
      </c>
      <c r="F1318" s="10">
        <f t="shared" ca="1" si="158"/>
        <v>0.34962847967171917</v>
      </c>
      <c r="G1318" s="61">
        <f ca="1">_xlfn.NORM.INV(F1318,'Input Parameters'!$E$21,'Input Parameters'!$F$21)</f>
        <v>281.81349581393329</v>
      </c>
      <c r="H1318" s="54">
        <f ca="1">EXP(E1318*(1/'Input Parameters'!$E$22-1/G1318))</f>
        <v>0.52436541843837525</v>
      </c>
      <c r="I1318" s="10">
        <f t="shared" ca="1" si="159"/>
        <v>2.5784251817624226E-2</v>
      </c>
      <c r="J1318" s="29">
        <f ca="1">_xlfn.BETA.INV(I1318,'Input Parameters'!$L$24,'Input Parameters'!$M$24,'Input Parameters'!$J$24,'Input Parameters'!$K$24)</f>
        <v>0.29646916373586529</v>
      </c>
      <c r="K1318" s="156">
        <f ca="1">('Input Parameters'!$E$25/'Input Parameters'!$E$31)^$J1318</f>
        <v>0.11922584880392086</v>
      </c>
      <c r="L1318" s="66">
        <f ca="1">$H1318*$C1318*'Input Parameters'!$E$23*K1318</f>
        <v>34.272656187271956</v>
      </c>
      <c r="M1318" s="23">
        <f t="shared" ca="1" si="160"/>
        <v>0.38529549855870238</v>
      </c>
      <c r="N1318" s="15">
        <f ca="1">_xlfn.NORM.INV(M1318,'Input Parameters'!$E$26,'Input Parameters'!$F$26)</f>
        <v>2.7876359401433841E-2</v>
      </c>
      <c r="O1318" s="8">
        <f t="shared" ca="1" si="161"/>
        <v>0.23860628769161074</v>
      </c>
      <c r="P1318" s="29">
        <f ca="1">_xlfn.LOGNORM.INV(O1318,'Input Parameters'!$H$27,'Input Parameters'!$I$27)</f>
        <v>1.0395098773371432</v>
      </c>
      <c r="Q1318" s="10"/>
      <c r="R1318" s="15">
        <f>'Input Parameters'!$E$28</f>
        <v>12.7</v>
      </c>
      <c r="S1318" s="10">
        <f t="shared" ca="1" si="162"/>
        <v>0.66888771239626266</v>
      </c>
      <c r="T1318" s="25">
        <f ca="1">_xlfn.LOGNORM.INV(S1318,'Input Parameters'!$H$29,'Input Parameters'!$I$29)</f>
        <v>61.159055389095002</v>
      </c>
      <c r="U1318" s="10">
        <f t="shared" ca="1" si="163"/>
        <v>0.82257715147995669</v>
      </c>
      <c r="V1318" s="29">
        <f ca="1">IF('Input Parameters'!$D$30="Beta",_xlfn.BETA.INV(U1318,'Input Parameters'!$L$30,'Input Parameters'!$M$30,'Input Parameters'!$J$30,'Input Parameters'!$K$30),IF('Input Parameters'!$D$30="LogNorm",_xlfn.LOGNORM.INV(U1318,'Input Parameters'!$H$30,'Input Parameters'!$I$30)))</f>
        <v>1.4391716160232841</v>
      </c>
      <c r="W1318" s="2">
        <f ca="1">N1318+(P1318-N1318)*(1-ERF((T1318-R1318)/(2*SQRT(L1318*'Input Parameters'!$E$31))))</f>
        <v>0.59271099152622853</v>
      </c>
      <c r="X1318">
        <f t="shared" ca="1" si="164"/>
        <v>1</v>
      </c>
      <c r="Y1318" s="7"/>
    </row>
    <row r="1319" spans="1:25" ht="15" customHeight="1" x14ac:dyDescent="0.3">
      <c r="A1319" s="130">
        <v>1312</v>
      </c>
      <c r="B1319" s="10">
        <f t="shared" ca="1" si="156"/>
        <v>0.71508851801509243</v>
      </c>
      <c r="C1319" s="57">
        <f ca="1">_xlfn.NORM.INV(B1319,'Input Parameters'!$E$19,'Input Parameters'!$F$19)</f>
        <v>615.32238493734599</v>
      </c>
      <c r="D1319" s="10">
        <f t="shared" ca="1" si="157"/>
        <v>1.7844480282804165E-2</v>
      </c>
      <c r="E1319" s="59">
        <f ca="1">IF(_xlfn.NORM.INV(D1319,'Input Parameters'!$E$20,'Input Parameters'!$F$20)&lt;3500,3500,IF(_xlfn.NORM.INV(D1319,'Input Parameters'!$E$20,'Input Parameters'!$F$20)&gt;5500,5500,_xlfn.NORM.INV(D1319,'Input Parameters'!$E$20,'Input Parameters'!$F$20)))</f>
        <v>3500</v>
      </c>
      <c r="F1319" s="10">
        <f t="shared" ca="1" si="158"/>
        <v>1.2758473873325515E-3</v>
      </c>
      <c r="G1319" s="61">
        <f ca="1">_xlfn.NORM.INV(F1319,'Input Parameters'!$E$21,'Input Parameters'!$F$21)</f>
        <v>261.13525668153744</v>
      </c>
      <c r="H1319" s="54">
        <f ca="1">EXP(E1319*(1/'Input Parameters'!$E$22-1/G1319))</f>
        <v>0.23278885949611097</v>
      </c>
      <c r="I1319" s="10">
        <f t="shared" ca="1" si="159"/>
        <v>0.79594690021654924</v>
      </c>
      <c r="J1319" s="29">
        <f ca="1">_xlfn.BETA.INV(I1319,'Input Parameters'!$L$24,'Input Parameters'!$M$24,'Input Parameters'!$J$24,'Input Parameters'!$K$24)</f>
        <v>0.73273253370677405</v>
      </c>
      <c r="K1319" s="156">
        <f ca="1">('Input Parameters'!$E$25/'Input Parameters'!$E$31)^$J1319</f>
        <v>5.2146057049280315E-3</v>
      </c>
      <c r="L1319" s="66">
        <f ca="1">$H1319*$C1319*'Input Parameters'!$E$23*K1319</f>
        <v>0.74694114434206282</v>
      </c>
      <c r="M1319" s="23">
        <f t="shared" ca="1" si="160"/>
        <v>0.79373014506374051</v>
      </c>
      <c r="N1319" s="15">
        <f ca="1">_xlfn.NORM.INV(M1319,'Input Parameters'!$E$26,'Input Parameters'!$F$26)</f>
        <v>5.1208082088881265E-2</v>
      </c>
      <c r="O1319" s="8">
        <f t="shared" ca="1" si="161"/>
        <v>0.50817313016455334</v>
      </c>
      <c r="P1319" s="29">
        <f ca="1">_xlfn.LOGNORM.INV(O1319,'Input Parameters'!$H$27,'Input Parameters'!$I$27)</f>
        <v>1.4365956783756928</v>
      </c>
      <c r="Q1319" s="10"/>
      <c r="R1319" s="15">
        <f>'Input Parameters'!$E$28</f>
        <v>12.7</v>
      </c>
      <c r="S1319" s="10">
        <f t="shared" ca="1" si="162"/>
        <v>0.58337100840167266</v>
      </c>
      <c r="T1319" s="25">
        <f ca="1">_xlfn.LOGNORM.INV(S1319,'Input Parameters'!$H$29,'Input Parameters'!$I$29)</f>
        <v>59.624608007269835</v>
      </c>
      <c r="U1319" s="10">
        <f t="shared" ca="1" si="163"/>
        <v>0.35024575931684288</v>
      </c>
      <c r="V1319" s="29">
        <f ca="1">IF('Input Parameters'!$D$30="Beta",_xlfn.BETA.INV(U1319,'Input Parameters'!$L$30,'Input Parameters'!$M$30,'Input Parameters'!$J$30,'Input Parameters'!$K$30),IF('Input Parameters'!$D$30="LogNorm",_xlfn.LOGNORM.INV(U1319,'Input Parameters'!$H$30,'Input Parameters'!$I$30)))</f>
        <v>0.85857515080875624</v>
      </c>
      <c r="W1319" s="2">
        <f ca="1">N1319+(P1319-N1319)*(1-ERF((T1319-R1319)/(2*SQRT(L1319*'Input Parameters'!$E$31))))</f>
        <v>5.1379077953959226E-2</v>
      </c>
      <c r="X1319">
        <f t="shared" ca="1" si="164"/>
        <v>1</v>
      </c>
      <c r="Y1319" s="7"/>
    </row>
    <row r="1320" spans="1:25" ht="15" customHeight="1" x14ac:dyDescent="0.3">
      <c r="A1320" s="130">
        <v>1313</v>
      </c>
      <c r="B1320" s="10">
        <f t="shared" ca="1" si="156"/>
        <v>0.49508608930188547</v>
      </c>
      <c r="C1320" s="57">
        <f ca="1">_xlfn.NORM.INV(B1320,'Input Parameters'!$E$19,'Input Parameters'!$F$19)</f>
        <v>566.25915781703088</v>
      </c>
      <c r="D1320" s="10">
        <f t="shared" ca="1" si="157"/>
        <v>0.581957375186128</v>
      </c>
      <c r="E1320" s="59">
        <f ca="1">IF(_xlfn.NORM.INV(D1320,'Input Parameters'!$E$20,'Input Parameters'!$F$20)&lt;3500,3500,IF(_xlfn.NORM.INV(D1320,'Input Parameters'!$E$20,'Input Parameters'!$F$20)&gt;5500,5500,_xlfn.NORM.INV(D1320,'Input Parameters'!$E$20,'Input Parameters'!$F$20)))</f>
        <v>4944.8324261864636</v>
      </c>
      <c r="F1320" s="10">
        <f t="shared" ca="1" si="158"/>
        <v>0.10908553048812186</v>
      </c>
      <c r="G1320" s="61">
        <f ca="1">_xlfn.NORM.INV(F1320,'Input Parameters'!$E$21,'Input Parameters'!$F$21)</f>
        <v>275.17114898603319</v>
      </c>
      <c r="H1320" s="54">
        <f ca="1">EXP(E1320*(1/'Input Parameters'!$E$22-1/G1320))</f>
        <v>0.33505391589830968</v>
      </c>
      <c r="I1320" s="10">
        <f t="shared" ca="1" si="159"/>
        <v>0.75235737481561937</v>
      </c>
      <c r="J1320" s="29">
        <f ca="1">_xlfn.BETA.INV(I1320,'Input Parameters'!$L$24,'Input Parameters'!$M$24,'Input Parameters'!$J$24,'Input Parameters'!$K$24)</f>
        <v>0.71204225524355924</v>
      </c>
      <c r="K1320" s="156">
        <f ca="1">('Input Parameters'!$E$25/'Input Parameters'!$E$31)^$J1320</f>
        <v>6.0489589191005267E-3</v>
      </c>
      <c r="L1320" s="66">
        <f ca="1">$H1320*$C1320*'Input Parameters'!$E$23*K1320</f>
        <v>1.1476529353328844</v>
      </c>
      <c r="M1320" s="23">
        <f t="shared" ca="1" si="160"/>
        <v>0.2827736328412862</v>
      </c>
      <c r="N1320" s="15">
        <f ca="1">_xlfn.NORM.INV(M1320,'Input Parameters'!$E$26,'Input Parameters'!$F$26)</f>
        <v>2.1932947181660889E-2</v>
      </c>
      <c r="O1320" s="8">
        <f t="shared" ca="1" si="161"/>
        <v>0.76656041662751329</v>
      </c>
      <c r="P1320" s="29">
        <f ca="1">_xlfn.LOGNORM.INV(O1320,'Input Parameters'!$H$27,'Input Parameters'!$I$27)</f>
        <v>1.9642198746469546</v>
      </c>
      <c r="Q1320" s="10"/>
      <c r="R1320" s="15">
        <f>'Input Parameters'!$E$28</f>
        <v>12.7</v>
      </c>
      <c r="S1320" s="10">
        <f t="shared" ca="1" si="162"/>
        <v>0.29746765888340143</v>
      </c>
      <c r="T1320" s="25">
        <f ca="1">_xlfn.LOGNORM.INV(S1320,'Input Parameters'!$H$29,'Input Parameters'!$I$29)</f>
        <v>54.857374040386972</v>
      </c>
      <c r="U1320" s="10">
        <f t="shared" ca="1" si="163"/>
        <v>0.35383378386377817</v>
      </c>
      <c r="V1320" s="29">
        <f ca="1">IF('Input Parameters'!$D$30="Beta",_xlfn.BETA.INV(U1320,'Input Parameters'!$L$30,'Input Parameters'!$M$30,'Input Parameters'!$J$30,'Input Parameters'!$K$30),IF('Input Parameters'!$D$30="LogNorm",_xlfn.LOGNORM.INV(U1320,'Input Parameters'!$H$30,'Input Parameters'!$I$30)))</f>
        <v>0.86185426996045811</v>
      </c>
      <c r="W1320" s="2">
        <f ca="1">N1320+(P1320-N1320)*(1-ERF((T1320-R1320)/(2*SQRT(L1320*'Input Parameters'!$E$31))))</f>
        <v>3.2406262630496632E-2</v>
      </c>
      <c r="X1320">
        <f t="shared" ca="1" si="164"/>
        <v>1</v>
      </c>
      <c r="Y1320" s="7"/>
    </row>
    <row r="1321" spans="1:25" ht="15" customHeight="1" x14ac:dyDescent="0.3">
      <c r="A1321" s="130">
        <v>1314</v>
      </c>
      <c r="B1321" s="10">
        <f t="shared" ca="1" si="156"/>
        <v>0.59599044801643619</v>
      </c>
      <c r="C1321" s="57">
        <f ca="1">_xlfn.NORM.INV(B1321,'Input Parameters'!$E$19,'Input Parameters'!$F$19)</f>
        <v>587.8320049176549</v>
      </c>
      <c r="D1321" s="10">
        <f t="shared" ca="1" si="157"/>
        <v>0.19033662580850741</v>
      </c>
      <c r="E1321" s="59">
        <f ca="1">IF(_xlfn.NORM.INV(D1321,'Input Parameters'!$E$20,'Input Parameters'!$F$20)&lt;3500,3500,IF(_xlfn.NORM.INV(D1321,'Input Parameters'!$E$20,'Input Parameters'!$F$20)&gt;5500,5500,_xlfn.NORM.INV(D1321,'Input Parameters'!$E$20,'Input Parameters'!$F$20)))</f>
        <v>4186.3404639442333</v>
      </c>
      <c r="F1321" s="10">
        <f t="shared" ca="1" si="158"/>
        <v>0.55777908908793783</v>
      </c>
      <c r="G1321" s="61">
        <f ca="1">_xlfn.NORM.INV(F1321,'Input Parameters'!$E$21,'Input Parameters'!$F$21)</f>
        <v>285.99237850021149</v>
      </c>
      <c r="H1321" s="54">
        <f ca="1">EXP(E1321*(1/'Input Parameters'!$E$22-1/G1321))</f>
        <v>0.70462274160730709</v>
      </c>
      <c r="I1321" s="10">
        <f t="shared" ca="1" si="159"/>
        <v>0.56343117374207252</v>
      </c>
      <c r="J1321" s="29">
        <f ca="1">_xlfn.BETA.INV(I1321,'Input Parameters'!$L$24,'Input Parameters'!$M$24,'Input Parameters'!$J$24,'Input Parameters'!$K$24)</f>
        <v>0.63266451163169124</v>
      </c>
      <c r="K1321" s="156">
        <f ca="1">('Input Parameters'!$E$25/'Input Parameters'!$E$31)^$J1321</f>
        <v>1.0689973113914692E-2</v>
      </c>
      <c r="L1321" s="66">
        <f ca="1">$H1321*$C1321*'Input Parameters'!$E$23*K1321</f>
        <v>4.4277847141324749</v>
      </c>
      <c r="M1321" s="23">
        <f t="shared" ca="1" si="160"/>
        <v>0.81313008569909051</v>
      </c>
      <c r="N1321" s="15">
        <f ca="1">_xlfn.NORM.INV(M1321,'Input Parameters'!$E$26,'Input Parameters'!$F$26)</f>
        <v>5.2679288693143325E-2</v>
      </c>
      <c r="O1321" s="8">
        <f t="shared" ca="1" si="161"/>
        <v>0.79778328347909</v>
      </c>
      <c r="P1321" s="29">
        <f ca="1">_xlfn.LOGNORM.INV(O1321,'Input Parameters'!$H$27,'Input Parameters'!$I$27)</f>
        <v>2.0586757839577476</v>
      </c>
      <c r="Q1321" s="10"/>
      <c r="R1321" s="15">
        <f>'Input Parameters'!$E$28</f>
        <v>12.7</v>
      </c>
      <c r="S1321" s="10">
        <f t="shared" ca="1" si="162"/>
        <v>0.66093973390170746</v>
      </c>
      <c r="T1321" s="25">
        <f ca="1">_xlfn.LOGNORM.INV(S1321,'Input Parameters'!$H$29,'Input Parameters'!$I$29)</f>
        <v>61.009447581461856</v>
      </c>
      <c r="U1321" s="10">
        <f t="shared" ca="1" si="163"/>
        <v>0.11031446469818584</v>
      </c>
      <c r="V1321" s="29">
        <f ca="1">IF('Input Parameters'!$D$30="Beta",_xlfn.BETA.INV(U1321,'Input Parameters'!$L$30,'Input Parameters'!$M$30,'Input Parameters'!$J$30,'Input Parameters'!$K$30),IF('Input Parameters'!$D$30="LogNorm",_xlfn.LOGNORM.INV(U1321,'Input Parameters'!$H$30,'Input Parameters'!$I$30)))</f>
        <v>0.61643002302357908</v>
      </c>
      <c r="W1321" s="2">
        <f ca="1">N1321+(P1321-N1321)*(1-ERF((T1321-R1321)/(2*SQRT(L1321*'Input Parameters'!$E$31))))</f>
        <v>0.26231654498655282</v>
      </c>
      <c r="X1321">
        <f t="shared" ca="1" si="164"/>
        <v>1</v>
      </c>
      <c r="Y1321" s="7"/>
    </row>
    <row r="1322" spans="1:25" ht="15" customHeight="1" x14ac:dyDescent="0.3">
      <c r="A1322" s="130">
        <v>1315</v>
      </c>
      <c r="B1322" s="10">
        <f t="shared" ca="1" si="156"/>
        <v>0.75647718107257078</v>
      </c>
      <c r="C1322" s="57">
        <f ca="1">_xlfn.NORM.INV(B1322,'Input Parameters'!$E$19,'Input Parameters'!$F$19)</f>
        <v>626.02880301728476</v>
      </c>
      <c r="D1322" s="10">
        <f t="shared" ca="1" si="157"/>
        <v>0.74221287346650211</v>
      </c>
      <c r="E1322" s="59">
        <f ca="1">IF(_xlfn.NORM.INV(D1322,'Input Parameters'!$E$20,'Input Parameters'!$F$20)&lt;3500,3500,IF(_xlfn.NORM.INV(D1322,'Input Parameters'!$E$20,'Input Parameters'!$F$20)&gt;5500,5500,_xlfn.NORM.INV(D1322,'Input Parameters'!$E$20,'Input Parameters'!$F$20)))</f>
        <v>5255.1278482214811</v>
      </c>
      <c r="F1322" s="10">
        <f t="shared" ca="1" si="158"/>
        <v>0.89799850283310823</v>
      </c>
      <c r="G1322" s="61">
        <f ca="1">_xlfn.NORM.INV(F1322,'Input Parameters'!$E$21,'Input Parameters'!$F$21)</f>
        <v>294.8340016201106</v>
      </c>
      <c r="H1322" s="54">
        <f ca="1">EXP(E1322*(1/'Input Parameters'!$E$22-1/G1322))</f>
        <v>1.1180292406837986</v>
      </c>
      <c r="I1322" s="10">
        <f t="shared" ca="1" si="159"/>
        <v>4.8294005136580109E-2</v>
      </c>
      <c r="J1322" s="29">
        <f ca="1">_xlfn.BETA.INV(I1322,'Input Parameters'!$L$24,'Input Parameters'!$M$24,'Input Parameters'!$J$24,'Input Parameters'!$K$24)</f>
        <v>0.33824632675738425</v>
      </c>
      <c r="K1322" s="156">
        <f ca="1">('Input Parameters'!$E$25/'Input Parameters'!$E$31)^$J1322</f>
        <v>8.8352024292034759E-2</v>
      </c>
      <c r="L1322" s="66">
        <f ca="1">$H1322*$C1322*'Input Parameters'!$E$23*K1322</f>
        <v>61.839216957965533</v>
      </c>
      <c r="M1322" s="23">
        <f t="shared" ca="1" si="160"/>
        <v>0.4423404408688465</v>
      </c>
      <c r="N1322" s="15">
        <f ca="1">_xlfn.NORM.INV(M1322,'Input Parameters'!$E$26,'Input Parameters'!$F$26)</f>
        <v>3.0954202330152843E-2</v>
      </c>
      <c r="O1322" s="8">
        <f t="shared" ca="1" si="161"/>
        <v>8.523576794319121E-2</v>
      </c>
      <c r="P1322" s="29">
        <f ca="1">_xlfn.LOGNORM.INV(O1322,'Input Parameters'!$H$27,'Input Parameters'!$I$27)</f>
        <v>0.77631533807289443</v>
      </c>
      <c r="Q1322" s="10"/>
      <c r="R1322" s="15">
        <f>'Input Parameters'!$E$28</f>
        <v>12.7</v>
      </c>
      <c r="S1322" s="10">
        <f t="shared" ca="1" si="162"/>
        <v>0.56844856751242778</v>
      </c>
      <c r="T1322" s="25">
        <f ca="1">_xlfn.LOGNORM.INV(S1322,'Input Parameters'!$H$29,'Input Parameters'!$I$29)</f>
        <v>59.37010692918016</v>
      </c>
      <c r="U1322" s="10">
        <f t="shared" ca="1" si="163"/>
        <v>0.23298934571529772</v>
      </c>
      <c r="V1322" s="29">
        <f ca="1">IF('Input Parameters'!$D$30="Beta",_xlfn.BETA.INV(U1322,'Input Parameters'!$L$30,'Input Parameters'!$M$30,'Input Parameters'!$J$30,'Input Parameters'!$K$30),IF('Input Parameters'!$D$30="LogNorm",_xlfn.LOGNORM.INV(U1322,'Input Parameters'!$H$30,'Input Parameters'!$I$30)))</f>
        <v>0.74954716954502509</v>
      </c>
      <c r="W1322" s="2">
        <f ca="1">N1322+(P1322-N1322)*(1-ERF((T1322-R1322)/(2*SQRT(L1322*'Input Parameters'!$E$31))))</f>
        <v>0.53387762695652541</v>
      </c>
      <c r="X1322">
        <f t="shared" ca="1" si="164"/>
        <v>1</v>
      </c>
      <c r="Y1322" s="7"/>
    </row>
    <row r="1323" spans="1:25" ht="15" customHeight="1" x14ac:dyDescent="0.3">
      <c r="A1323" s="130">
        <v>1316</v>
      </c>
      <c r="B1323" s="10">
        <f t="shared" ca="1" si="156"/>
        <v>0.92588581794618963</v>
      </c>
      <c r="C1323" s="57">
        <f ca="1">_xlfn.NORM.INV(B1323,'Input Parameters'!$E$19,'Input Parameters'!$F$19)</f>
        <v>689.47158846084722</v>
      </c>
      <c r="D1323" s="10">
        <f t="shared" ca="1" si="157"/>
        <v>0.21486253492901719</v>
      </c>
      <c r="E1323" s="59">
        <f ca="1">IF(_xlfn.NORM.INV(D1323,'Input Parameters'!$E$20,'Input Parameters'!$F$20)&lt;3500,3500,IF(_xlfn.NORM.INV(D1323,'Input Parameters'!$E$20,'Input Parameters'!$F$20)&gt;5500,5500,_xlfn.NORM.INV(D1323,'Input Parameters'!$E$20,'Input Parameters'!$F$20)))</f>
        <v>4247.236456951242</v>
      </c>
      <c r="F1323" s="10">
        <f t="shared" ca="1" si="158"/>
        <v>0.20639162327583482</v>
      </c>
      <c r="G1323" s="61">
        <f ca="1">_xlfn.NORM.INV(F1323,'Input Parameters'!$E$21,'Input Parameters'!$F$21)</f>
        <v>278.41261636948752</v>
      </c>
      <c r="H1323" s="54">
        <f ca="1">EXP(E1323*(1/'Input Parameters'!$E$22-1/G1323))</f>
        <v>0.46790069953865598</v>
      </c>
      <c r="I1323" s="10">
        <f t="shared" ca="1" si="159"/>
        <v>0.48088578180812669</v>
      </c>
      <c r="J1323" s="29">
        <f ca="1">_xlfn.BETA.INV(I1323,'Input Parameters'!$L$24,'Input Parameters'!$M$24,'Input Parameters'!$J$24,'Input Parameters'!$K$24)</f>
        <v>0.59942345717226209</v>
      </c>
      <c r="K1323" s="156">
        <f ca="1">('Input Parameters'!$E$25/'Input Parameters'!$E$31)^$J1323</f>
        <v>1.3568656999598354E-2</v>
      </c>
      <c r="L1323" s="66">
        <f ca="1">$H1323*$C1323*'Input Parameters'!$E$23*K1323</f>
        <v>4.3773062595403438</v>
      </c>
      <c r="M1323" s="23">
        <f t="shared" ca="1" si="160"/>
        <v>0.60926611642489403</v>
      </c>
      <c r="N1323" s="15">
        <f ca="1">_xlfn.NORM.INV(M1323,'Input Parameters'!$E$26,'Input Parameters'!$F$26)</f>
        <v>3.9825542626384859E-2</v>
      </c>
      <c r="O1323" s="8">
        <f t="shared" ca="1" si="161"/>
        <v>0.66734040122620042</v>
      </c>
      <c r="P1323" s="29">
        <f ca="1">_xlfn.LOGNORM.INV(O1323,'Input Parameters'!$H$27,'Input Parameters'!$I$27)</f>
        <v>1.7239022390091998</v>
      </c>
      <c r="Q1323" s="10"/>
      <c r="R1323" s="15">
        <f>'Input Parameters'!$E$28</f>
        <v>12.7</v>
      </c>
      <c r="S1323" s="10">
        <f t="shared" ca="1" si="162"/>
        <v>0.36141767820327086</v>
      </c>
      <c r="T1323" s="25">
        <f ca="1">_xlfn.LOGNORM.INV(S1323,'Input Parameters'!$H$29,'Input Parameters'!$I$29)</f>
        <v>55.958586075076013</v>
      </c>
      <c r="U1323" s="10">
        <f t="shared" ca="1" si="163"/>
        <v>0.86529760180695481</v>
      </c>
      <c r="V1323" s="29">
        <f ca="1">IF('Input Parameters'!$D$30="Beta",_xlfn.BETA.INV(U1323,'Input Parameters'!$L$30,'Input Parameters'!$M$30,'Input Parameters'!$J$30,'Input Parameters'!$K$30),IF('Input Parameters'!$D$30="LogNorm",_xlfn.LOGNORM.INV(U1323,'Input Parameters'!$H$30,'Input Parameters'!$I$30)))</f>
        <v>1.5445547376878268</v>
      </c>
      <c r="W1323" s="2">
        <f ca="1">N1323+(P1323-N1323)*(1-ERF((T1323-R1323)/(2*SQRT(L1323*'Input Parameters'!$E$31))))</f>
        <v>0.28188669263802901</v>
      </c>
      <c r="X1323">
        <f t="shared" ca="1" si="164"/>
        <v>1</v>
      </c>
      <c r="Y1323" s="7"/>
    </row>
    <row r="1324" spans="1:25" ht="15" customHeight="1" x14ac:dyDescent="0.3">
      <c r="A1324" s="130">
        <v>1317</v>
      </c>
      <c r="B1324" s="10">
        <f t="shared" ca="1" si="156"/>
        <v>0.67009444749552294</v>
      </c>
      <c r="C1324" s="57">
        <f ca="1">_xlfn.NORM.INV(B1324,'Input Parameters'!$E$19,'Input Parameters'!$F$19)</f>
        <v>604.49470115623103</v>
      </c>
      <c r="D1324" s="10">
        <f t="shared" ca="1" si="157"/>
        <v>0.59053006096035388</v>
      </c>
      <c r="E1324" s="59">
        <f ca="1">IF(_xlfn.NORM.INV(D1324,'Input Parameters'!$E$20,'Input Parameters'!$F$20)&lt;3500,3500,IF(_xlfn.NORM.INV(D1324,'Input Parameters'!$E$20,'Input Parameters'!$F$20)&gt;5500,5500,_xlfn.NORM.INV(D1324,'Input Parameters'!$E$20,'Input Parameters'!$F$20)))</f>
        <v>4960.2360903525423</v>
      </c>
      <c r="F1324" s="10">
        <f t="shared" ca="1" si="158"/>
        <v>0.80402112440059492</v>
      </c>
      <c r="G1324" s="61">
        <f ca="1">_xlfn.NORM.INV(F1324,'Input Parameters'!$E$21,'Input Parameters'!$F$21)</f>
        <v>291.57872881901204</v>
      </c>
      <c r="H1324" s="54">
        <f ca="1">EXP(E1324*(1/'Input Parameters'!$E$22-1/G1324))</f>
        <v>0.92079361317606145</v>
      </c>
      <c r="I1324" s="10">
        <f t="shared" ca="1" si="159"/>
        <v>0.2368127080098138</v>
      </c>
      <c r="J1324" s="29">
        <f ca="1">_xlfn.BETA.INV(I1324,'Input Parameters'!$L$24,'Input Parameters'!$M$24,'Input Parameters'!$J$24,'Input Parameters'!$K$24)</f>
        <v>0.48931782324645584</v>
      </c>
      <c r="K1324" s="156">
        <f ca="1">('Input Parameters'!$E$25/'Input Parameters'!$E$31)^$J1324</f>
        <v>2.9892586918923682E-2</v>
      </c>
      <c r="L1324" s="66">
        <f ca="1">$H1324*$C1324*'Input Parameters'!$E$23*K1324</f>
        <v>16.638658083614907</v>
      </c>
      <c r="M1324" s="23">
        <f t="shared" ca="1" si="160"/>
        <v>4.5540356614356403E-2</v>
      </c>
      <c r="N1324" s="15">
        <f ca="1">_xlfn.NORM.INV(M1324,'Input Parameters'!$E$26,'Input Parameters'!$F$26)</f>
        <v>-1.4842101750206574E-3</v>
      </c>
      <c r="O1324" s="8">
        <f t="shared" ca="1" si="161"/>
        <v>0.72708620364411403</v>
      </c>
      <c r="P1324" s="29">
        <f ca="1">_xlfn.LOGNORM.INV(O1324,'Input Parameters'!$H$27,'Input Parameters'!$I$27)</f>
        <v>1.859743897160445</v>
      </c>
      <c r="Q1324" s="10"/>
      <c r="R1324" s="15">
        <f>'Input Parameters'!$E$28</f>
        <v>12.7</v>
      </c>
      <c r="S1324" s="10">
        <f t="shared" ca="1" si="162"/>
        <v>0.65322923328815863</v>
      </c>
      <c r="T1324" s="25">
        <f ca="1">_xlfn.LOGNORM.INV(S1324,'Input Parameters'!$H$29,'Input Parameters'!$I$29)</f>
        <v>60.865938888251776</v>
      </c>
      <c r="U1324" s="10">
        <f t="shared" ca="1" si="163"/>
        <v>0.12807618684628719</v>
      </c>
      <c r="V1324" s="29">
        <f ca="1">IF('Input Parameters'!$D$30="Beta",_xlfn.BETA.INV(U1324,'Input Parameters'!$L$30,'Input Parameters'!$M$30,'Input Parameters'!$J$30,'Input Parameters'!$K$30),IF('Input Parameters'!$D$30="LogNorm",_xlfn.LOGNORM.INV(U1324,'Input Parameters'!$H$30,'Input Parameters'!$I$30)))</f>
        <v>0.6385307399398934</v>
      </c>
      <c r="W1324" s="2">
        <f ca="1">N1324+(P1324-N1324)*(1-ERF((T1324-R1324)/(2*SQRT(L1324*'Input Parameters'!$E$31))))</f>
        <v>0.7499680247487267</v>
      </c>
      <c r="X1324">
        <f t="shared" ca="1" si="164"/>
        <v>0</v>
      </c>
      <c r="Y1324" s="7"/>
    </row>
    <row r="1325" spans="1:25" ht="15" customHeight="1" x14ac:dyDescent="0.3">
      <c r="A1325" s="130">
        <v>1318</v>
      </c>
      <c r="B1325" s="10">
        <f t="shared" ca="1" si="156"/>
        <v>0.27636516890290896</v>
      </c>
      <c r="C1325" s="57">
        <f ca="1">_xlfn.NORM.INV(B1325,'Input Parameters'!$E$19,'Input Parameters'!$F$19)</f>
        <v>517.13456741884863</v>
      </c>
      <c r="D1325" s="10">
        <f t="shared" ca="1" si="157"/>
        <v>0.17189757633071423</v>
      </c>
      <c r="E1325" s="59">
        <f ca="1">IF(_xlfn.NORM.INV(D1325,'Input Parameters'!$E$20,'Input Parameters'!$F$20)&lt;3500,3500,IF(_xlfn.NORM.INV(D1325,'Input Parameters'!$E$20,'Input Parameters'!$F$20)&gt;5500,5500,_xlfn.NORM.INV(D1325,'Input Parameters'!$E$20,'Input Parameters'!$F$20)))</f>
        <v>4137.3147821942403</v>
      </c>
      <c r="F1325" s="10">
        <f t="shared" ca="1" si="158"/>
        <v>0.77852903908148152</v>
      </c>
      <c r="G1325" s="61">
        <f ca="1">_xlfn.NORM.INV(F1325,'Input Parameters'!$E$21,'Input Parameters'!$F$21)</f>
        <v>290.8804655793171</v>
      </c>
      <c r="H1325" s="54">
        <f ca="1">EXP(E1325*(1/'Input Parameters'!$E$22-1/G1325))</f>
        <v>0.9022254232233381</v>
      </c>
      <c r="I1325" s="10">
        <f t="shared" ca="1" si="159"/>
        <v>0.98617482604675155</v>
      </c>
      <c r="J1325" s="29">
        <f ca="1">_xlfn.BETA.INV(I1325,'Input Parameters'!$L$24,'Input Parameters'!$M$24,'Input Parameters'!$J$24,'Input Parameters'!$K$24)</f>
        <v>0.88802266402732988</v>
      </c>
      <c r="K1325" s="156">
        <f ca="1">('Input Parameters'!$E$25/'Input Parameters'!$E$31)^$J1325</f>
        <v>1.7116919339732618E-3</v>
      </c>
      <c r="L1325" s="66">
        <f ca="1">$H1325*$C1325*'Input Parameters'!$E$23*K1325</f>
        <v>0.79862745019930348</v>
      </c>
      <c r="M1325" s="23">
        <f t="shared" ca="1" si="160"/>
        <v>0.3864369950863088</v>
      </c>
      <c r="N1325" s="15">
        <f ca="1">_xlfn.NORM.INV(M1325,'Input Parameters'!$E$26,'Input Parameters'!$F$26)</f>
        <v>2.7939029428797106E-2</v>
      </c>
      <c r="O1325" s="8">
        <f t="shared" ca="1" si="161"/>
        <v>0.69896345852443897</v>
      </c>
      <c r="P1325" s="29">
        <f ca="1">_xlfn.LOGNORM.INV(O1325,'Input Parameters'!$H$27,'Input Parameters'!$I$27)</f>
        <v>1.7930077841434495</v>
      </c>
      <c r="Q1325" s="10"/>
      <c r="R1325" s="15">
        <f>'Input Parameters'!$E$28</f>
        <v>12.7</v>
      </c>
      <c r="S1325" s="10">
        <f t="shared" ca="1" si="162"/>
        <v>0.73302431240568355</v>
      </c>
      <c r="T1325" s="25">
        <f ca="1">_xlfn.LOGNORM.INV(S1325,'Input Parameters'!$H$29,'Input Parameters'!$I$29)</f>
        <v>62.443640109101977</v>
      </c>
      <c r="U1325" s="10">
        <f t="shared" ca="1" si="163"/>
        <v>0.16358759404261625</v>
      </c>
      <c r="V1325" s="29">
        <f ca="1">IF('Input Parameters'!$D$30="Beta",_xlfn.BETA.INV(U1325,'Input Parameters'!$L$30,'Input Parameters'!$M$30,'Input Parameters'!$J$30,'Input Parameters'!$K$30),IF('Input Parameters'!$D$30="LogNorm",_xlfn.LOGNORM.INV(U1325,'Input Parameters'!$H$30,'Input Parameters'!$I$30)))</f>
        <v>0.67896830197316926</v>
      </c>
      <c r="W1325" s="2">
        <f ca="1">N1325+(P1325-N1325)*(1-ERF((T1325-R1325)/(2*SQRT(L1325*'Input Parameters'!$E$31))))</f>
        <v>2.8085292714181771E-2</v>
      </c>
      <c r="X1325">
        <f t="shared" ca="1" si="164"/>
        <v>1</v>
      </c>
      <c r="Y1325" s="7"/>
    </row>
    <row r="1326" spans="1:25" ht="15" customHeight="1" x14ac:dyDescent="0.3">
      <c r="A1326" s="130">
        <v>1319</v>
      </c>
      <c r="B1326" s="10">
        <f t="shared" ca="1" si="156"/>
        <v>0.12956779035469845</v>
      </c>
      <c r="C1326" s="57">
        <f ca="1">_xlfn.NORM.INV(B1326,'Input Parameters'!$E$19,'Input Parameters'!$F$19)</f>
        <v>471.94710783354805</v>
      </c>
      <c r="D1326" s="10">
        <f t="shared" ca="1" si="157"/>
        <v>0.93783470760357646</v>
      </c>
      <c r="E1326" s="59">
        <f ca="1">IF(_xlfn.NORM.INV(D1326,'Input Parameters'!$E$20,'Input Parameters'!$F$20)&lt;3500,3500,IF(_xlfn.NORM.INV(D1326,'Input Parameters'!$E$20,'Input Parameters'!$F$20)&gt;5500,5500,_xlfn.NORM.INV(D1326,'Input Parameters'!$E$20,'Input Parameters'!$F$20)))</f>
        <v>5500</v>
      </c>
      <c r="F1326" s="10">
        <f t="shared" ca="1" si="158"/>
        <v>0.9637357253901786</v>
      </c>
      <c r="G1326" s="61">
        <f ca="1">_xlfn.NORM.INV(F1326,'Input Parameters'!$E$21,'Input Parameters'!$F$21)</f>
        <v>298.9648784005704</v>
      </c>
      <c r="H1326" s="54">
        <f ca="1">EXP(E1326*(1/'Input Parameters'!$E$22-1/G1326))</f>
        <v>1.4542950392834431</v>
      </c>
      <c r="I1326" s="10">
        <f t="shared" ca="1" si="159"/>
        <v>9.7668621109447296E-2</v>
      </c>
      <c r="J1326" s="29">
        <f ca="1">_xlfn.BETA.INV(I1326,'Input Parameters'!$L$24,'Input Parameters'!$M$24,'Input Parameters'!$J$24,'Input Parameters'!$K$24)</f>
        <v>0.39508459617009867</v>
      </c>
      <c r="K1326" s="156">
        <f ca="1">('Input Parameters'!$E$25/'Input Parameters'!$E$31)^$J1326</f>
        <v>5.8767975511137882E-2</v>
      </c>
      <c r="L1326" s="66">
        <f ca="1">$H1326*$C1326*'Input Parameters'!$E$23*K1326</f>
        <v>40.335419839571991</v>
      </c>
      <c r="M1326" s="23">
        <f t="shared" ca="1" si="160"/>
        <v>0.12955237324127244</v>
      </c>
      <c r="N1326" s="15">
        <f ca="1">_xlfn.NORM.INV(M1326,'Input Parameters'!$E$26,'Input Parameters'!$F$26)</f>
        <v>1.0301297485146528E-2</v>
      </c>
      <c r="O1326" s="8">
        <f t="shared" ca="1" si="161"/>
        <v>0.10511195733767187</v>
      </c>
      <c r="P1326" s="29">
        <f ca="1">_xlfn.LOGNORM.INV(O1326,'Input Parameters'!$H$27,'Input Parameters'!$I$27)</f>
        <v>0.81782501006166131</v>
      </c>
      <c r="Q1326" s="10"/>
      <c r="R1326" s="15">
        <f>'Input Parameters'!$E$28</f>
        <v>12.7</v>
      </c>
      <c r="S1326" s="10">
        <f t="shared" ca="1" si="162"/>
        <v>0.42804123285642526</v>
      </c>
      <c r="T1326" s="25">
        <f ca="1">_xlfn.LOGNORM.INV(S1326,'Input Parameters'!$H$29,'Input Parameters'!$I$29)</f>
        <v>57.058086777074912</v>
      </c>
      <c r="U1326" s="10">
        <f t="shared" ca="1" si="163"/>
        <v>0.94238574574366041</v>
      </c>
      <c r="V1326" s="29">
        <f ca="1">IF('Input Parameters'!$D$30="Beta",_xlfn.BETA.INV(U1326,'Input Parameters'!$L$30,'Input Parameters'!$M$30,'Input Parameters'!$J$30,'Input Parameters'!$K$30),IF('Input Parameters'!$D$30="LogNorm",_xlfn.LOGNORM.INV(U1326,'Input Parameters'!$H$30,'Input Parameters'!$I$30)))</f>
        <v>1.8595768531011074</v>
      </c>
      <c r="W1326" s="2">
        <f ca="1">N1326+(P1326-N1326)*(1-ERF((T1326-R1326)/(2*SQRT(L1326*'Input Parameters'!$E$31))))</f>
        <v>0.51209369772326629</v>
      </c>
      <c r="X1326">
        <f t="shared" ca="1" si="164"/>
        <v>1</v>
      </c>
      <c r="Y1326" s="7"/>
    </row>
    <row r="1327" spans="1:25" ht="15" customHeight="1" x14ac:dyDescent="0.3">
      <c r="A1327" s="130">
        <v>1320</v>
      </c>
      <c r="B1327" s="10">
        <f t="shared" ca="1" si="156"/>
        <v>0.39177832425258785</v>
      </c>
      <c r="C1327" s="57">
        <f ca="1">_xlfn.NORM.INV(B1327,'Input Parameters'!$E$19,'Input Parameters'!$F$19)</f>
        <v>544.08894067969811</v>
      </c>
      <c r="D1327" s="10">
        <f t="shared" ca="1" si="157"/>
        <v>0.38591828191997113</v>
      </c>
      <c r="E1327" s="59">
        <f ca="1">IF(_xlfn.NORM.INV(D1327,'Input Parameters'!$E$20,'Input Parameters'!$F$20)&lt;3500,3500,IF(_xlfn.NORM.INV(D1327,'Input Parameters'!$E$20,'Input Parameters'!$F$20)&gt;5500,5500,_xlfn.NORM.INV(D1327,'Input Parameters'!$E$20,'Input Parameters'!$F$20)))</f>
        <v>4597.0185983916244</v>
      </c>
      <c r="F1327" s="10">
        <f t="shared" ca="1" si="158"/>
        <v>0.79038806798415207</v>
      </c>
      <c r="G1327" s="61">
        <f ca="1">_xlfn.NORM.INV(F1327,'Input Parameters'!$E$21,'Input Parameters'!$F$21)</f>
        <v>291.19906038031371</v>
      </c>
      <c r="H1327" s="54">
        <f ca="1">EXP(E1327*(1/'Input Parameters'!$E$22-1/G1327))</f>
        <v>0.90752638884775949</v>
      </c>
      <c r="I1327" s="10">
        <f t="shared" ca="1" si="159"/>
        <v>0.28205239780977165</v>
      </c>
      <c r="J1327" s="29">
        <f ca="1">_xlfn.BETA.INV(I1327,'Input Parameters'!$L$24,'Input Parameters'!$M$24,'Input Parameters'!$J$24,'Input Parameters'!$K$24)</f>
        <v>0.51248201383115377</v>
      </c>
      <c r="K1327" s="156">
        <f ca="1">('Input Parameters'!$E$25/'Input Parameters'!$E$31)^$J1327</f>
        <v>2.5316113590800497E-2</v>
      </c>
      <c r="L1327" s="66">
        <f ca="1">$H1327*$C1327*'Input Parameters'!$E$23*K1327</f>
        <v>12.500465799590742</v>
      </c>
      <c r="M1327" s="23">
        <f t="shared" ca="1" si="160"/>
        <v>0.11829132859507752</v>
      </c>
      <c r="N1327" s="15">
        <f ca="1">_xlfn.NORM.INV(M1327,'Input Parameters'!$E$26,'Input Parameters'!$F$26)</f>
        <v>9.144994762854939E-3</v>
      </c>
      <c r="O1327" s="8">
        <f t="shared" ca="1" si="161"/>
        <v>0.31619637175343906</v>
      </c>
      <c r="P1327" s="29">
        <f ca="1">_xlfn.LOGNORM.INV(O1327,'Input Parameters'!$H$27,'Input Parameters'!$I$27)</f>
        <v>1.1520919928634377</v>
      </c>
      <c r="Q1327" s="10"/>
      <c r="R1327" s="15">
        <f>'Input Parameters'!$E$28</f>
        <v>12.7</v>
      </c>
      <c r="S1327" s="10">
        <f t="shared" ca="1" si="162"/>
        <v>0.44711206154434202</v>
      </c>
      <c r="T1327" s="25">
        <f ca="1">_xlfn.LOGNORM.INV(S1327,'Input Parameters'!$H$29,'Input Parameters'!$I$29)</f>
        <v>57.368999451401727</v>
      </c>
      <c r="U1327" s="10">
        <f t="shared" ca="1" si="163"/>
        <v>0.8171708711797584</v>
      </c>
      <c r="V1327" s="29">
        <f ca="1">IF('Input Parameters'!$D$30="Beta",_xlfn.BETA.INV(U1327,'Input Parameters'!$L$30,'Input Parameters'!$M$30,'Input Parameters'!$J$30,'Input Parameters'!$K$30),IF('Input Parameters'!$D$30="LogNorm",_xlfn.LOGNORM.INV(U1327,'Input Parameters'!$H$30,'Input Parameters'!$I$30)))</f>
        <v>1.4275305774658598</v>
      </c>
      <c r="W1327" s="2">
        <f ca="1">N1327+(P1327-N1327)*(1-ERF((T1327-R1327)/(2*SQRT(L1327*'Input Parameters'!$E$31))))</f>
        <v>0.43393567745143768</v>
      </c>
      <c r="X1327">
        <f t="shared" ca="1" si="164"/>
        <v>1</v>
      </c>
      <c r="Y1327" s="7"/>
    </row>
    <row r="1328" spans="1:25" ht="15" customHeight="1" x14ac:dyDescent="0.3">
      <c r="A1328" s="130">
        <v>1321</v>
      </c>
      <c r="B1328" s="10">
        <f t="shared" ca="1" si="156"/>
        <v>0.80824417395280146</v>
      </c>
      <c r="C1328" s="57">
        <f ca="1">_xlfn.NORM.INV(B1328,'Input Parameters'!$E$19,'Input Parameters'!$F$19)</f>
        <v>640.93703626034721</v>
      </c>
      <c r="D1328" s="10">
        <f t="shared" ca="1" si="157"/>
        <v>0.90297379814574463</v>
      </c>
      <c r="E1328" s="59">
        <f ca="1">IF(_xlfn.NORM.INV(D1328,'Input Parameters'!$E$20,'Input Parameters'!$F$20)&lt;3500,3500,IF(_xlfn.NORM.INV(D1328,'Input Parameters'!$E$20,'Input Parameters'!$F$20)&gt;5500,5500,_xlfn.NORM.INV(D1328,'Input Parameters'!$E$20,'Input Parameters'!$F$20)))</f>
        <v>5500</v>
      </c>
      <c r="F1328" s="10">
        <f t="shared" ca="1" si="158"/>
        <v>0.10455140118298389</v>
      </c>
      <c r="G1328" s="61">
        <f ca="1">_xlfn.NORM.INV(F1328,'Input Parameters'!$E$21,'Input Parameters'!$F$21)</f>
        <v>274.97755452995773</v>
      </c>
      <c r="H1328" s="54">
        <f ca="1">EXP(E1328*(1/'Input Parameters'!$E$22-1/G1328))</f>
        <v>0.29220447262793742</v>
      </c>
      <c r="I1328" s="10">
        <f t="shared" ca="1" si="159"/>
        <v>0.97508043787683274</v>
      </c>
      <c r="J1328" s="29">
        <f ca="1">_xlfn.BETA.INV(I1328,'Input Parameters'!$L$24,'Input Parameters'!$M$24,'Input Parameters'!$J$24,'Input Parameters'!$K$24)</f>
        <v>0.86656225213947335</v>
      </c>
      <c r="K1328" s="156">
        <f ca="1">('Input Parameters'!$E$25/'Input Parameters'!$E$31)^$J1328</f>
        <v>1.9965677979067124E-3</v>
      </c>
      <c r="L1328" s="66">
        <f ca="1">$H1328*$C1328*'Input Parameters'!$E$23*K1328</f>
        <v>0.37392653850449237</v>
      </c>
      <c r="M1328" s="23">
        <f t="shared" ca="1" si="160"/>
        <v>0.696516464135567</v>
      </c>
      <c r="N1328" s="15">
        <f ca="1">_xlfn.NORM.INV(M1328,'Input Parameters'!$E$26,'Input Parameters'!$F$26)</f>
        <v>4.4802558851347415E-2</v>
      </c>
      <c r="O1328" s="8">
        <f t="shared" ca="1" si="161"/>
        <v>0.58264141099718492</v>
      </c>
      <c r="P1328" s="29">
        <f ca="1">_xlfn.LOGNORM.INV(O1328,'Input Parameters'!$H$27,'Input Parameters'!$I$27)</f>
        <v>1.5613071313734317</v>
      </c>
      <c r="Q1328" s="10"/>
      <c r="R1328" s="15">
        <f>'Input Parameters'!$E$28</f>
        <v>12.7</v>
      </c>
      <c r="S1328" s="10">
        <f t="shared" ca="1" si="162"/>
        <v>0.79722999697342511</v>
      </c>
      <c r="T1328" s="25">
        <f ca="1">_xlfn.LOGNORM.INV(S1328,'Input Parameters'!$H$29,'Input Parameters'!$I$29)</f>
        <v>63.931828126829366</v>
      </c>
      <c r="U1328" s="10">
        <f t="shared" ca="1" si="163"/>
        <v>0.13624858029694198</v>
      </c>
      <c r="V1328" s="29">
        <f ca="1">IF('Input Parameters'!$D$30="Beta",_xlfn.BETA.INV(U1328,'Input Parameters'!$L$30,'Input Parameters'!$M$30,'Input Parameters'!$J$30,'Input Parameters'!$K$30),IF('Input Parameters'!$D$30="LogNorm",_xlfn.LOGNORM.INV(U1328,'Input Parameters'!$H$30,'Input Parameters'!$I$30)))</f>
        <v>0.64822296150303105</v>
      </c>
      <c r="W1328" s="2">
        <f ca="1">N1328+(P1328-N1328)*(1-ERF((T1328-R1328)/(2*SQRT(L1328*'Input Parameters'!$E$31))))</f>
        <v>4.4802563609672851E-2</v>
      </c>
      <c r="X1328">
        <f t="shared" ca="1" si="164"/>
        <v>1</v>
      </c>
      <c r="Y1328" s="7"/>
    </row>
    <row r="1329" spans="1:25" ht="15" customHeight="1" x14ac:dyDescent="0.3">
      <c r="A1329" s="130">
        <v>1322</v>
      </c>
      <c r="B1329" s="10">
        <f t="shared" ca="1" si="156"/>
        <v>0.96936276490258866</v>
      </c>
      <c r="C1329" s="57">
        <f ca="1">_xlfn.NORM.INV(B1329,'Input Parameters'!$E$19,'Input Parameters'!$F$19)</f>
        <v>725.44256748716725</v>
      </c>
      <c r="D1329" s="10">
        <f t="shared" ca="1" si="157"/>
        <v>0.41174361746535293</v>
      </c>
      <c r="E1329" s="59">
        <f ca="1">IF(_xlfn.NORM.INV(D1329,'Input Parameters'!$E$20,'Input Parameters'!$F$20)&lt;3500,3500,IF(_xlfn.NORM.INV(D1329,'Input Parameters'!$E$20,'Input Parameters'!$F$20)&gt;5500,5500,_xlfn.NORM.INV(D1329,'Input Parameters'!$E$20,'Input Parameters'!$F$20)))</f>
        <v>4643.8565838863979</v>
      </c>
      <c r="F1329" s="10">
        <f t="shared" ca="1" si="158"/>
        <v>0.61780676408986335</v>
      </c>
      <c r="G1329" s="61">
        <f ca="1">_xlfn.NORM.INV(F1329,'Input Parameters'!$E$21,'Input Parameters'!$F$21)</f>
        <v>287.20584319588295</v>
      </c>
      <c r="H1329" s="54">
        <f ca="1">EXP(E1329*(1/'Input Parameters'!$E$22-1/G1329))</f>
        <v>0.72633188141923244</v>
      </c>
      <c r="I1329" s="10">
        <f t="shared" ca="1" si="159"/>
        <v>0.96516729737535278</v>
      </c>
      <c r="J1329" s="29">
        <f ca="1">_xlfn.BETA.INV(I1329,'Input Parameters'!$L$24,'Input Parameters'!$M$24,'Input Parameters'!$J$24,'Input Parameters'!$K$24)</f>
        <v>0.85220979549799725</v>
      </c>
      <c r="K1329" s="156">
        <f ca="1">('Input Parameters'!$E$25/'Input Parameters'!$E$31)^$J1329</f>
        <v>2.2130853724713876E-3</v>
      </c>
      <c r="L1329" s="66">
        <f ca="1">$H1329*$C1329*'Input Parameters'!$E$23*K1329</f>
        <v>1.16610138341896</v>
      </c>
      <c r="M1329" s="23">
        <f t="shared" ca="1" si="160"/>
        <v>0.8360453746943366</v>
      </c>
      <c r="N1329" s="15">
        <f ca="1">_xlfn.NORM.INV(M1329,'Input Parameters'!$E$26,'Input Parameters'!$F$26)</f>
        <v>5.454501011724034E-2</v>
      </c>
      <c r="O1329" s="8">
        <f t="shared" ca="1" si="161"/>
        <v>0.47737821682621018</v>
      </c>
      <c r="P1329" s="29">
        <f ca="1">_xlfn.LOGNORM.INV(O1329,'Input Parameters'!$H$27,'Input Parameters'!$I$27)</f>
        <v>1.3883441645726451</v>
      </c>
      <c r="Q1329" s="10"/>
      <c r="R1329" s="15">
        <f>'Input Parameters'!$E$28</f>
        <v>12.7</v>
      </c>
      <c r="S1329" s="10">
        <f t="shared" ca="1" si="162"/>
        <v>0.50184859405684656</v>
      </c>
      <c r="T1329" s="25">
        <f ca="1">_xlfn.LOGNORM.INV(S1329,'Input Parameters'!$H$29,'Input Parameters'!$I$29)</f>
        <v>58.262129488531812</v>
      </c>
      <c r="U1329" s="10">
        <f t="shared" ca="1" si="163"/>
        <v>0.26790811320401831</v>
      </c>
      <c r="V1329" s="29">
        <f ca="1">IF('Input Parameters'!$D$30="Beta",_xlfn.BETA.INV(U1329,'Input Parameters'!$L$30,'Input Parameters'!$M$30,'Input Parameters'!$J$30,'Input Parameters'!$K$30),IF('Input Parameters'!$D$30="LogNorm",_xlfn.LOGNORM.INV(U1329,'Input Parameters'!$H$30,'Input Parameters'!$I$30)))</f>
        <v>0.78274121881819947</v>
      </c>
      <c r="W1329" s="2">
        <f ca="1">N1329+(P1329-N1329)*(1-ERF((T1329-R1329)/(2*SQRT(L1329*'Input Parameters'!$E$31))))</f>
        <v>5.8346406846285954E-2</v>
      </c>
      <c r="X1329">
        <f t="shared" ca="1" si="164"/>
        <v>1</v>
      </c>
      <c r="Y1329" s="7"/>
    </row>
    <row r="1330" spans="1:25" ht="15" customHeight="1" x14ac:dyDescent="0.3">
      <c r="A1330" s="130">
        <v>1323</v>
      </c>
      <c r="B1330" s="10">
        <f t="shared" ca="1" si="156"/>
        <v>0.74391832797189161</v>
      </c>
      <c r="C1330" s="57">
        <f ca="1">_xlfn.NORM.INV(B1330,'Input Parameters'!$E$19,'Input Parameters'!$F$19)</f>
        <v>622.68745806364143</v>
      </c>
      <c r="D1330" s="10">
        <f t="shared" ca="1" si="157"/>
        <v>0.29929193598527815</v>
      </c>
      <c r="E1330" s="59">
        <f ca="1">IF(_xlfn.NORM.INV(D1330,'Input Parameters'!$E$20,'Input Parameters'!$F$20)&lt;3500,3500,IF(_xlfn.NORM.INV(D1330,'Input Parameters'!$E$20,'Input Parameters'!$F$20)&gt;5500,5500,_xlfn.NORM.INV(D1330,'Input Parameters'!$E$20,'Input Parameters'!$F$20)))</f>
        <v>4431.4933525459192</v>
      </c>
      <c r="F1330" s="10">
        <f t="shared" ca="1" si="158"/>
        <v>0.33660293124634755</v>
      </c>
      <c r="G1330" s="61">
        <f ca="1">_xlfn.NORM.INV(F1330,'Input Parameters'!$E$21,'Input Parameters'!$F$21)</f>
        <v>281.53502731785602</v>
      </c>
      <c r="H1330" s="54">
        <f ca="1">EXP(E1330*(1/'Input Parameters'!$E$22-1/G1330))</f>
        <v>0.54014468126726434</v>
      </c>
      <c r="I1330" s="10">
        <f t="shared" ca="1" si="159"/>
        <v>0.56594978100556381</v>
      </c>
      <c r="J1330" s="29">
        <f ca="1">_xlfn.BETA.INV(I1330,'Input Parameters'!$L$24,'Input Parameters'!$M$24,'Input Parameters'!$J$24,'Input Parameters'!$K$24)</f>
        <v>0.63367644035259207</v>
      </c>
      <c r="K1330" s="156">
        <f ca="1">('Input Parameters'!$E$25/'Input Parameters'!$E$31)^$J1330</f>
        <v>1.0612654299999049E-2</v>
      </c>
      <c r="L1330" s="66">
        <f ca="1">$H1330*$C1330*'Input Parameters'!$E$23*K1330</f>
        <v>3.569474140735228</v>
      </c>
      <c r="M1330" s="23">
        <f t="shared" ca="1" si="160"/>
        <v>0.47935497544143646</v>
      </c>
      <c r="N1330" s="15">
        <f ca="1">_xlfn.NORM.INV(M1330,'Input Parameters'!$E$26,'Input Parameters'!$F$26)</f>
        <v>3.2912777049507527E-2</v>
      </c>
      <c r="O1330" s="8">
        <f t="shared" ca="1" si="161"/>
        <v>0.66794544005142498</v>
      </c>
      <c r="P1330" s="29">
        <f ca="1">_xlfn.LOGNORM.INV(O1330,'Input Parameters'!$H$27,'Input Parameters'!$I$27)</f>
        <v>1.7251732882594917</v>
      </c>
      <c r="Q1330" s="10"/>
      <c r="R1330" s="15">
        <f>'Input Parameters'!$E$28</f>
        <v>12.7</v>
      </c>
      <c r="S1330" s="10">
        <f t="shared" ca="1" si="162"/>
        <v>7.4166425265681735E-2</v>
      </c>
      <c r="T1330" s="25">
        <f ca="1">_xlfn.LOGNORM.INV(S1330,'Input Parameters'!$H$29,'Input Parameters'!$I$29)</f>
        <v>49.508641030990226</v>
      </c>
      <c r="U1330" s="10">
        <f t="shared" ca="1" si="163"/>
        <v>9.3753840111004072E-2</v>
      </c>
      <c r="V1330" s="29">
        <f ca="1">IF('Input Parameters'!$D$30="Beta",_xlfn.BETA.INV(U1330,'Input Parameters'!$L$30,'Input Parameters'!$M$30,'Input Parameters'!$J$30,'Input Parameters'!$K$30),IF('Input Parameters'!$D$30="LogNorm",_xlfn.LOGNORM.INV(U1330,'Input Parameters'!$H$30,'Input Parameters'!$I$30)))</f>
        <v>0.59420192485851675</v>
      </c>
      <c r="W1330" s="2">
        <f ca="1">N1330+(P1330-N1330)*(1-ERF((T1330-R1330)/(2*SQRT(L1330*'Input Parameters'!$E$31))))</f>
        <v>0.31774980340490155</v>
      </c>
      <c r="X1330">
        <f t="shared" ca="1" si="164"/>
        <v>1</v>
      </c>
      <c r="Y1330" s="7"/>
    </row>
    <row r="1331" spans="1:25" ht="15" customHeight="1" x14ac:dyDescent="0.3">
      <c r="A1331" s="130">
        <v>1324</v>
      </c>
      <c r="B1331" s="10">
        <f t="shared" ca="1" si="156"/>
        <v>0.45844856137323642</v>
      </c>
      <c r="C1331" s="57">
        <f ca="1">_xlfn.NORM.INV(B1331,'Input Parameters'!$E$19,'Input Parameters'!$F$19)</f>
        <v>558.48301305877931</v>
      </c>
      <c r="D1331" s="10">
        <f t="shared" ca="1" si="157"/>
        <v>0.71364563923709157</v>
      </c>
      <c r="E1331" s="59">
        <f ca="1">IF(_xlfn.NORM.INV(D1331,'Input Parameters'!$E$20,'Input Parameters'!$F$20)&lt;3500,3500,IF(_xlfn.NORM.INV(D1331,'Input Parameters'!$E$20,'Input Parameters'!$F$20)&gt;5500,5500,_xlfn.NORM.INV(D1331,'Input Parameters'!$E$20,'Input Parameters'!$F$20)))</f>
        <v>5194.8467086395131</v>
      </c>
      <c r="F1331" s="10">
        <f t="shared" ca="1" si="158"/>
        <v>0.93135134445968648</v>
      </c>
      <c r="G1331" s="61">
        <f ca="1">_xlfn.NORM.INV(F1331,'Input Parameters'!$E$21,'Input Parameters'!$F$21)</f>
        <v>296.52941949635868</v>
      </c>
      <c r="H1331" s="54">
        <f ca="1">EXP(E1331*(1/'Input Parameters'!$E$22-1/G1331))</f>
        <v>1.2349472489977724</v>
      </c>
      <c r="I1331" s="10">
        <f t="shared" ca="1" si="159"/>
        <v>0.80439420127722294</v>
      </c>
      <c r="J1331" s="29">
        <f ca="1">_xlfn.BETA.INV(I1331,'Input Parameters'!$L$24,'Input Parameters'!$M$24,'Input Parameters'!$J$24,'Input Parameters'!$K$24)</f>
        <v>0.73694330281698506</v>
      </c>
      <c r="K1331" s="156">
        <f ca="1">('Input Parameters'!$E$25/'Input Parameters'!$E$31)^$J1331</f>
        <v>5.059447686830339E-3</v>
      </c>
      <c r="L1331" s="66">
        <f ca="1">$H1331*$C1331*'Input Parameters'!$E$23*K1331</f>
        <v>3.4894861978103284</v>
      </c>
      <c r="M1331" s="23">
        <f t="shared" ca="1" si="160"/>
        <v>2.4198690656732302E-2</v>
      </c>
      <c r="N1331" s="15">
        <f ca="1">_xlfn.NORM.INV(M1331,'Input Parameters'!$E$26,'Input Parameters'!$F$26)</f>
        <v>-7.4511122195112106E-3</v>
      </c>
      <c r="O1331" s="8">
        <f t="shared" ca="1" si="161"/>
        <v>0.56553342737071066</v>
      </c>
      <c r="P1331" s="29">
        <f ca="1">_xlfn.LOGNORM.INV(O1331,'Input Parameters'!$H$27,'Input Parameters'!$I$27)</f>
        <v>1.5314512163257623</v>
      </c>
      <c r="Q1331" s="10"/>
      <c r="R1331" s="15">
        <f>'Input Parameters'!$E$28</f>
        <v>12.7</v>
      </c>
      <c r="S1331" s="10">
        <f t="shared" ca="1" si="162"/>
        <v>8.7472631328065042E-2</v>
      </c>
      <c r="T1331" s="25">
        <f ca="1">_xlfn.LOGNORM.INV(S1331,'Input Parameters'!$H$29,'Input Parameters'!$I$29)</f>
        <v>50.005610406955604</v>
      </c>
      <c r="U1331" s="10">
        <f t="shared" ca="1" si="163"/>
        <v>3.898370233070747E-2</v>
      </c>
      <c r="V1331" s="29">
        <f ca="1">IF('Input Parameters'!$D$30="Beta",_xlfn.BETA.INV(U1331,'Input Parameters'!$L$30,'Input Parameters'!$M$30,'Input Parameters'!$J$30,'Input Parameters'!$K$30),IF('Input Parameters'!$D$30="LogNorm",_xlfn.LOGNORM.INV(U1331,'Input Parameters'!$H$30,'Input Parameters'!$I$30)))</f>
        <v>0.49864131246243781</v>
      </c>
      <c r="W1331" s="2">
        <f ca="1">N1331+(P1331-N1331)*(1-ERF((T1331-R1331)/(2*SQRT(L1331*'Input Parameters'!$E$31))))</f>
        <v>0.23555405481017971</v>
      </c>
      <c r="X1331">
        <f t="shared" ca="1" si="164"/>
        <v>1</v>
      </c>
      <c r="Y1331" s="7"/>
    </row>
    <row r="1332" spans="1:25" ht="15" customHeight="1" x14ac:dyDescent="0.3">
      <c r="A1332" s="130">
        <v>1325</v>
      </c>
      <c r="B1332" s="10">
        <f t="shared" ca="1" si="156"/>
        <v>0.8203321881310216</v>
      </c>
      <c r="C1332" s="57">
        <f ca="1">_xlfn.NORM.INV(B1332,'Input Parameters'!$E$19,'Input Parameters'!$F$19)</f>
        <v>644.75538566667353</v>
      </c>
      <c r="D1332" s="10">
        <f t="shared" ca="1" si="157"/>
        <v>0.28658896993605709</v>
      </c>
      <c r="E1332" s="59">
        <f ca="1">IF(_xlfn.NORM.INV(D1332,'Input Parameters'!$E$20,'Input Parameters'!$F$20)&lt;3500,3500,IF(_xlfn.NORM.INV(D1332,'Input Parameters'!$E$20,'Input Parameters'!$F$20)&gt;5500,5500,_xlfn.NORM.INV(D1332,'Input Parameters'!$E$20,'Input Parameters'!$F$20)))</f>
        <v>4405.635837197312</v>
      </c>
      <c r="F1332" s="10">
        <f t="shared" ca="1" si="158"/>
        <v>0.3413487734387074</v>
      </c>
      <c r="G1332" s="61">
        <f ca="1">_xlfn.NORM.INV(F1332,'Input Parameters'!$E$21,'Input Parameters'!$F$21)</f>
        <v>281.63695095038838</v>
      </c>
      <c r="H1332" s="54">
        <f ca="1">EXP(E1332*(1/'Input Parameters'!$E$22-1/G1332))</f>
        <v>0.54516803821980453</v>
      </c>
      <c r="I1332" s="10">
        <f t="shared" ca="1" si="159"/>
        <v>0.65882549994355921</v>
      </c>
      <c r="J1332" s="29">
        <f ca="1">_xlfn.BETA.INV(I1332,'Input Parameters'!$L$24,'Input Parameters'!$M$24,'Input Parameters'!$J$24,'Input Parameters'!$K$24)</f>
        <v>0.67147821070984304</v>
      </c>
      <c r="K1332" s="156">
        <f ca="1">('Input Parameters'!$E$25/'Input Parameters'!$E$31)^$J1332</f>
        <v>8.0919867929164727E-3</v>
      </c>
      <c r="L1332" s="66">
        <f ca="1">$H1332*$C1332*'Input Parameters'!$E$23*K1332</f>
        <v>2.8443335902378628</v>
      </c>
      <c r="M1332" s="23">
        <f t="shared" ca="1" si="160"/>
        <v>7.1460444413487312E-2</v>
      </c>
      <c r="N1332" s="15">
        <f ca="1">_xlfn.NORM.INV(M1332,'Input Parameters'!$E$26,'Input Parameters'!$F$26)</f>
        <v>3.2349977734307048E-3</v>
      </c>
      <c r="O1332" s="8">
        <f t="shared" ca="1" si="161"/>
        <v>0.85331002520435195</v>
      </c>
      <c r="P1332" s="29">
        <f ca="1">_xlfn.LOGNORM.INV(O1332,'Input Parameters'!$H$27,'Input Parameters'!$I$27)</f>
        <v>2.2661195447416373</v>
      </c>
      <c r="Q1332" s="10"/>
      <c r="R1332" s="15">
        <f>'Input Parameters'!$E$28</f>
        <v>12.7</v>
      </c>
      <c r="S1332" s="10">
        <f t="shared" ca="1" si="162"/>
        <v>0.84367268206737545</v>
      </c>
      <c r="T1332" s="25">
        <f ca="1">_xlfn.LOGNORM.INV(S1332,'Input Parameters'!$H$29,'Input Parameters'!$I$29)</f>
        <v>65.221599816991656</v>
      </c>
      <c r="U1332" s="10">
        <f t="shared" ca="1" si="163"/>
        <v>0.22159134644586043</v>
      </c>
      <c r="V1332" s="29">
        <f ca="1">IF('Input Parameters'!$D$30="Beta",_xlfn.BETA.INV(U1332,'Input Parameters'!$L$30,'Input Parameters'!$M$30,'Input Parameters'!$J$30,'Input Parameters'!$K$30),IF('Input Parameters'!$D$30="LogNorm",_xlfn.LOGNORM.INV(U1332,'Input Parameters'!$H$30,'Input Parameters'!$I$30)))</f>
        <v>0.73845932720921847</v>
      </c>
      <c r="W1332" s="2">
        <f ca="1">N1332+(P1332-N1332)*(1-ERF((T1332-R1332)/(2*SQRT(L1332*'Input Parameters'!$E$31))))</f>
        <v>6.5825941888019768E-2</v>
      </c>
      <c r="X1332">
        <f t="shared" ca="1" si="164"/>
        <v>1</v>
      </c>
      <c r="Y1332" s="7"/>
    </row>
    <row r="1333" spans="1:25" ht="15" customHeight="1" x14ac:dyDescent="0.3">
      <c r="A1333" s="130">
        <v>1326</v>
      </c>
      <c r="B1333" s="10">
        <f t="shared" ca="1" si="156"/>
        <v>0.26727422383876864</v>
      </c>
      <c r="C1333" s="57">
        <f ca="1">_xlfn.NORM.INV(B1333,'Input Parameters'!$E$19,'Input Parameters'!$F$19)</f>
        <v>514.81892750727616</v>
      </c>
      <c r="D1333" s="10">
        <f t="shared" ca="1" si="157"/>
        <v>0.30181173007350459</v>
      </c>
      <c r="E1333" s="59">
        <f ca="1">IF(_xlfn.NORM.INV(D1333,'Input Parameters'!$E$20,'Input Parameters'!$F$20)&lt;3500,3500,IF(_xlfn.NORM.INV(D1333,'Input Parameters'!$E$20,'Input Parameters'!$F$20)&gt;5500,5500,_xlfn.NORM.INV(D1333,'Input Parameters'!$E$20,'Input Parameters'!$F$20)))</f>
        <v>4436.5621896204721</v>
      </c>
      <c r="F1333" s="10">
        <f t="shared" ca="1" si="158"/>
        <v>6.2749559975142311E-2</v>
      </c>
      <c r="G1333" s="61">
        <f ca="1">_xlfn.NORM.INV(F1333,'Input Parameters'!$E$21,'Input Parameters'!$F$21)</f>
        <v>272.80773733066167</v>
      </c>
      <c r="H1333" s="54">
        <f ca="1">EXP(E1333*(1/'Input Parameters'!$E$22-1/G1333))</f>
        <v>0.32603643078033673</v>
      </c>
      <c r="I1333" s="10">
        <f t="shared" ca="1" si="159"/>
        <v>0.32817889585096649</v>
      </c>
      <c r="J1333" s="29">
        <f ca="1">_xlfn.BETA.INV(I1333,'Input Parameters'!$L$24,'Input Parameters'!$M$24,'Input Parameters'!$J$24,'Input Parameters'!$K$24)</f>
        <v>0.53431446522922299</v>
      </c>
      <c r="K1333" s="156">
        <f ca="1">('Input Parameters'!$E$25/'Input Parameters'!$E$31)^$J1333</f>
        <v>2.1646092685299084E-2</v>
      </c>
      <c r="L1333" s="66">
        <f ca="1">$H1333*$C1333*'Input Parameters'!$E$23*K1333</f>
        <v>3.6332907180295395</v>
      </c>
      <c r="M1333" s="23">
        <f t="shared" ca="1" si="160"/>
        <v>0.39781969423106101</v>
      </c>
      <c r="N1333" s="15">
        <f ca="1">_xlfn.NORM.INV(M1333,'Input Parameters'!$E$26,'Input Parameters'!$F$26)</f>
        <v>2.8561112896619282E-2</v>
      </c>
      <c r="O1333" s="8">
        <f t="shared" ca="1" si="161"/>
        <v>0.58444343311478153</v>
      </c>
      <c r="P1333" s="29">
        <f ca="1">_xlfn.LOGNORM.INV(O1333,'Input Parameters'!$H$27,'Input Parameters'!$I$27)</f>
        <v>1.564500674612096</v>
      </c>
      <c r="Q1333" s="10"/>
      <c r="R1333" s="15">
        <f>'Input Parameters'!$E$28</f>
        <v>12.7</v>
      </c>
      <c r="S1333" s="10">
        <f t="shared" ca="1" si="162"/>
        <v>8.1807398657844588E-2</v>
      </c>
      <c r="T1333" s="25">
        <f ca="1">_xlfn.LOGNORM.INV(S1333,'Input Parameters'!$H$29,'Input Parameters'!$I$29)</f>
        <v>49.800925558163897</v>
      </c>
      <c r="U1333" s="10">
        <f t="shared" ca="1" si="163"/>
        <v>0.11332500921236488</v>
      </c>
      <c r="V1333" s="29">
        <f ca="1">IF('Input Parameters'!$D$30="Beta",_xlfn.BETA.INV(U1333,'Input Parameters'!$L$30,'Input Parameters'!$M$30,'Input Parameters'!$J$30,'Input Parameters'!$K$30),IF('Input Parameters'!$D$30="LogNorm",_xlfn.LOGNORM.INV(U1333,'Input Parameters'!$H$30,'Input Parameters'!$I$30)))</f>
        <v>0.62028866926368054</v>
      </c>
      <c r="W1333" s="2">
        <f ca="1">N1333+(P1333-N1333)*(1-ERF((T1333-R1333)/(2*SQRT(L1333*'Input Parameters'!$E$31))))</f>
        <v>0.28770842632190807</v>
      </c>
      <c r="X1333">
        <f t="shared" ca="1" si="164"/>
        <v>1</v>
      </c>
      <c r="Y1333" s="7"/>
    </row>
    <row r="1334" spans="1:25" ht="15" customHeight="1" x14ac:dyDescent="0.3">
      <c r="A1334" s="130">
        <v>1327</v>
      </c>
      <c r="B1334" s="10">
        <f t="shared" ca="1" si="156"/>
        <v>0.98726770055132262</v>
      </c>
      <c r="C1334" s="57">
        <f ca="1">_xlfn.NORM.INV(B1334,'Input Parameters'!$E$19,'Input Parameters'!$F$19)</f>
        <v>756.09673266857146</v>
      </c>
      <c r="D1334" s="10">
        <f t="shared" ca="1" si="157"/>
        <v>0.1685056792298476</v>
      </c>
      <c r="E1334" s="59">
        <f ca="1">IF(_xlfn.NORM.INV(D1334,'Input Parameters'!$E$20,'Input Parameters'!$F$20)&lt;3500,3500,IF(_xlfn.NORM.INV(D1334,'Input Parameters'!$E$20,'Input Parameters'!$F$20)&gt;5500,5500,_xlfn.NORM.INV(D1334,'Input Parameters'!$E$20,'Input Parameters'!$F$20)))</f>
        <v>4127.9389995899855</v>
      </c>
      <c r="F1334" s="10">
        <f t="shared" ca="1" si="158"/>
        <v>0.5491603662820691</v>
      </c>
      <c r="G1334" s="61">
        <f ca="1">_xlfn.NORM.INV(F1334,'Input Parameters'!$E$21,'Input Parameters'!$F$21)</f>
        <v>285.82102672296708</v>
      </c>
      <c r="H1334" s="54">
        <f ca="1">EXP(E1334*(1/'Input Parameters'!$E$22-1/G1334))</f>
        <v>0.7019718988285123</v>
      </c>
      <c r="I1334" s="10">
        <f t="shared" ca="1" si="159"/>
        <v>0.93487867328347973</v>
      </c>
      <c r="J1334" s="29">
        <f ca="1">_xlfn.BETA.INV(I1334,'Input Parameters'!$L$24,'Input Parameters'!$M$24,'Input Parameters'!$J$24,'Input Parameters'!$K$24)</f>
        <v>0.81998065502592365</v>
      </c>
      <c r="K1334" s="156">
        <f ca="1">('Input Parameters'!$E$25/'Input Parameters'!$E$31)^$J1334</f>
        <v>2.7887261524647058E-3</v>
      </c>
      <c r="L1334" s="66">
        <f ca="1">$H1334*$C1334*'Input Parameters'!$E$23*K1334</f>
        <v>1.4801405533612333</v>
      </c>
      <c r="M1334" s="23">
        <f t="shared" ca="1" si="160"/>
        <v>0.91827022347549458</v>
      </c>
      <c r="N1334" s="15">
        <f ca="1">_xlfn.NORM.INV(M1334,'Input Parameters'!$E$26,'Input Parameters'!$F$26)</f>
        <v>6.3264131847609539E-2</v>
      </c>
      <c r="O1334" s="8">
        <f t="shared" ca="1" si="161"/>
        <v>0.37381226313442606</v>
      </c>
      <c r="P1334" s="29">
        <f ca="1">_xlfn.LOGNORM.INV(O1334,'Input Parameters'!$H$27,'Input Parameters'!$I$27)</f>
        <v>1.2347344334170287</v>
      </c>
      <c r="Q1334" s="10"/>
      <c r="R1334" s="15">
        <f>'Input Parameters'!$E$28</f>
        <v>12.7</v>
      </c>
      <c r="S1334" s="10">
        <f t="shared" ca="1" si="162"/>
        <v>0.14868658840807303</v>
      </c>
      <c r="T1334" s="25">
        <f ca="1">_xlfn.LOGNORM.INV(S1334,'Input Parameters'!$H$29,'Input Parameters'!$I$29)</f>
        <v>51.802271965827558</v>
      </c>
      <c r="U1334" s="10">
        <f t="shared" ca="1" si="163"/>
        <v>0.86051302113377315</v>
      </c>
      <c r="V1334" s="29">
        <f ca="1">IF('Input Parameters'!$D$30="Beta",_xlfn.BETA.INV(U1334,'Input Parameters'!$L$30,'Input Parameters'!$M$30,'Input Parameters'!$J$30,'Input Parameters'!$K$30),IF('Input Parameters'!$D$30="LogNorm",_xlfn.LOGNORM.INV(U1334,'Input Parameters'!$H$30,'Input Parameters'!$I$30)))</f>
        <v>1.5313292039391593</v>
      </c>
      <c r="W1334" s="2">
        <f ca="1">N1334+(P1334-N1334)*(1-ERF((T1334-R1334)/(2*SQRT(L1334*'Input Parameters'!$E$31))))</f>
        <v>9.0262242251527416E-2</v>
      </c>
      <c r="X1334">
        <f t="shared" ca="1" si="164"/>
        <v>1</v>
      </c>
      <c r="Y1334" s="7"/>
    </row>
    <row r="1335" spans="1:25" ht="15" customHeight="1" x14ac:dyDescent="0.3">
      <c r="A1335" s="130">
        <v>1328</v>
      </c>
      <c r="B1335" s="10">
        <f t="shared" ca="1" si="156"/>
        <v>0.55025200032271671</v>
      </c>
      <c r="C1335" s="57">
        <f ca="1">_xlfn.NORM.INV(B1335,'Input Parameters'!$E$19,'Input Parameters'!$F$19)</f>
        <v>577.9721852698583</v>
      </c>
      <c r="D1335" s="10">
        <f t="shared" ca="1" si="157"/>
        <v>0.85686072711860894</v>
      </c>
      <c r="E1335" s="59">
        <f ca="1">IF(_xlfn.NORM.INV(D1335,'Input Parameters'!$E$20,'Input Parameters'!$F$20)&lt;3500,3500,IF(_xlfn.NORM.INV(D1335,'Input Parameters'!$E$20,'Input Parameters'!$F$20)&gt;5500,5500,_xlfn.NORM.INV(D1335,'Input Parameters'!$E$20,'Input Parameters'!$F$20)))</f>
        <v>5500</v>
      </c>
      <c r="F1335" s="10">
        <f t="shared" ca="1" si="158"/>
        <v>0.93542969103655027</v>
      </c>
      <c r="G1335" s="61">
        <f ca="1">_xlfn.NORM.INV(F1335,'Input Parameters'!$E$21,'Input Parameters'!$F$21)</f>
        <v>296.77754612324179</v>
      </c>
      <c r="H1335" s="54">
        <f ca="1">EXP(E1335*(1/'Input Parameters'!$E$22-1/G1335))</f>
        <v>1.2698918224731135</v>
      </c>
      <c r="I1335" s="10">
        <f t="shared" ca="1" si="159"/>
        <v>0.45389206318580622</v>
      </c>
      <c r="J1335" s="29">
        <f ca="1">_xlfn.BETA.INV(I1335,'Input Parameters'!$L$24,'Input Parameters'!$M$24,'Input Parameters'!$J$24,'Input Parameters'!$K$24)</f>
        <v>0.5884037626672074</v>
      </c>
      <c r="K1335" s="156">
        <f ca="1">('Input Parameters'!$E$25/'Input Parameters'!$E$31)^$J1335</f>
        <v>1.4684797941947414E-2</v>
      </c>
      <c r="L1335" s="66">
        <f ca="1">$H1335*$C1335*'Input Parameters'!$E$23*K1335</f>
        <v>10.778085894620883</v>
      </c>
      <c r="M1335" s="23">
        <f t="shared" ca="1" si="160"/>
        <v>0.36577630867284161</v>
      </c>
      <c r="N1335" s="15">
        <f ca="1">_xlfn.NORM.INV(M1335,'Input Parameters'!$E$26,'Input Parameters'!$F$26)</f>
        <v>2.679572031772566E-2</v>
      </c>
      <c r="O1335" s="8">
        <f t="shared" ca="1" si="161"/>
        <v>0.56978179330300383</v>
      </c>
      <c r="P1335" s="29">
        <f ca="1">_xlfn.LOGNORM.INV(O1335,'Input Parameters'!$H$27,'Input Parameters'!$I$27)</f>
        <v>1.5387893848113647</v>
      </c>
      <c r="Q1335" s="10"/>
      <c r="R1335" s="15">
        <f>'Input Parameters'!$E$28</f>
        <v>12.7</v>
      </c>
      <c r="S1335" s="10">
        <f t="shared" ca="1" si="162"/>
        <v>0.24148431170953688</v>
      </c>
      <c r="T1335" s="25">
        <f ca="1">_xlfn.LOGNORM.INV(S1335,'Input Parameters'!$H$29,'Input Parameters'!$I$29)</f>
        <v>53.821248347913539</v>
      </c>
      <c r="U1335" s="10">
        <f t="shared" ca="1" si="163"/>
        <v>0.83602264328909137</v>
      </c>
      <c r="V1335" s="29">
        <f ca="1">IF('Input Parameters'!$D$30="Beta",_xlfn.BETA.INV(U1335,'Input Parameters'!$L$30,'Input Parameters'!$M$30,'Input Parameters'!$J$30,'Input Parameters'!$K$30),IF('Input Parameters'!$D$30="LogNorm",_xlfn.LOGNORM.INV(U1335,'Input Parameters'!$H$30,'Input Parameters'!$I$30)))</f>
        <v>1.469573524868812</v>
      </c>
      <c r="W1335" s="2">
        <f ca="1">N1335+(P1335-N1335)*(1-ERF((T1335-R1335)/(2*SQRT(L1335*'Input Parameters'!$E$31))))</f>
        <v>0.59498176129053304</v>
      </c>
      <c r="X1335">
        <f t="shared" ca="1" si="164"/>
        <v>1</v>
      </c>
      <c r="Y1335" s="7"/>
    </row>
    <row r="1336" spans="1:25" ht="15" customHeight="1" x14ac:dyDescent="0.3">
      <c r="A1336" s="130">
        <v>1329</v>
      </c>
      <c r="B1336" s="10">
        <f t="shared" ca="1" si="156"/>
        <v>0.67639888523934433</v>
      </c>
      <c r="C1336" s="57">
        <f ca="1">_xlfn.NORM.INV(B1336,'Input Parameters'!$E$19,'Input Parameters'!$F$19)</f>
        <v>605.97162324876172</v>
      </c>
      <c r="D1336" s="10">
        <f t="shared" ca="1" si="157"/>
        <v>0.50859346152252383</v>
      </c>
      <c r="E1336" s="59">
        <f ca="1">IF(_xlfn.NORM.INV(D1336,'Input Parameters'!$E$20,'Input Parameters'!$F$20)&lt;3500,3500,IF(_xlfn.NORM.INV(D1336,'Input Parameters'!$E$20,'Input Parameters'!$F$20)&gt;5500,5500,_xlfn.NORM.INV(D1336,'Input Parameters'!$E$20,'Input Parameters'!$F$20)))</f>
        <v>4815.0795957902046</v>
      </c>
      <c r="F1336" s="10">
        <f t="shared" ca="1" si="158"/>
        <v>0.32251866083802383</v>
      </c>
      <c r="G1336" s="61">
        <f ca="1">_xlfn.NORM.INV(F1336,'Input Parameters'!$E$21,'Input Parameters'!$F$21)</f>
        <v>281.22915505066766</v>
      </c>
      <c r="H1336" s="54">
        <f ca="1">EXP(E1336*(1/'Input Parameters'!$E$22-1/G1336))</f>
        <v>0.50266405207246945</v>
      </c>
      <c r="I1336" s="10">
        <f t="shared" ca="1" si="159"/>
        <v>0.53359622318724498</v>
      </c>
      <c r="J1336" s="29">
        <f ca="1">_xlfn.BETA.INV(I1336,'Input Parameters'!$L$24,'Input Parameters'!$M$24,'Input Parameters'!$J$24,'Input Parameters'!$K$24)</f>
        <v>0.62068489003630489</v>
      </c>
      <c r="K1336" s="156">
        <f ca="1">('Input Parameters'!$E$25/'Input Parameters'!$E$31)^$J1336</f>
        <v>1.1649259284074696E-2</v>
      </c>
      <c r="L1336" s="66">
        <f ca="1">$H1336*$C1336*'Input Parameters'!$E$23*K1336</f>
        <v>3.5483661437606213</v>
      </c>
      <c r="M1336" s="23">
        <f t="shared" ca="1" si="160"/>
        <v>0.24722907976868536</v>
      </c>
      <c r="N1336" s="15">
        <f ca="1">_xlfn.NORM.INV(M1336,'Input Parameters'!$E$26,'Input Parameters'!$F$26)</f>
        <v>1.9652058346931539E-2</v>
      </c>
      <c r="O1336" s="8">
        <f t="shared" ca="1" si="161"/>
        <v>0.57940003232459225</v>
      </c>
      <c r="P1336" s="29">
        <f ca="1">_xlfn.LOGNORM.INV(O1336,'Input Parameters'!$H$27,'Input Parameters'!$I$27)</f>
        <v>1.5555868143807008</v>
      </c>
      <c r="Q1336" s="10"/>
      <c r="R1336" s="15">
        <f>'Input Parameters'!$E$28</f>
        <v>12.7</v>
      </c>
      <c r="S1336" s="10">
        <f t="shared" ca="1" si="162"/>
        <v>0.95822460518771357</v>
      </c>
      <c r="T1336" s="25">
        <f ca="1">_xlfn.LOGNORM.INV(S1336,'Input Parameters'!$H$29,'Input Parameters'!$I$29)</f>
        <v>70.719032677276132</v>
      </c>
      <c r="U1336" s="10">
        <f t="shared" ca="1" si="163"/>
        <v>9.1710961474864572E-2</v>
      </c>
      <c r="V1336" s="29">
        <f ca="1">IF('Input Parameters'!$D$30="Beta",_xlfn.BETA.INV(U1336,'Input Parameters'!$L$30,'Input Parameters'!$M$30,'Input Parameters'!$J$30,'Input Parameters'!$K$30),IF('Input Parameters'!$D$30="LogNorm",_xlfn.LOGNORM.INV(U1336,'Input Parameters'!$H$30,'Input Parameters'!$I$30)))</f>
        <v>0.5913256996382652</v>
      </c>
      <c r="W1336" s="2">
        <f ca="1">N1336+(P1336-N1336)*(1-ERF((T1336-R1336)/(2*SQRT(L1336*'Input Parameters'!$E$31))))</f>
        <v>6.4827334141604395E-2</v>
      </c>
      <c r="X1336">
        <f t="shared" ca="1" si="164"/>
        <v>1</v>
      </c>
      <c r="Y1336" s="7"/>
    </row>
    <row r="1337" spans="1:25" ht="15" customHeight="1" x14ac:dyDescent="0.3">
      <c r="A1337" s="130">
        <v>1330</v>
      </c>
      <c r="B1337" s="10">
        <f t="shared" ca="1" si="156"/>
        <v>0.18128958246343652</v>
      </c>
      <c r="C1337" s="57">
        <f ca="1">_xlfn.NORM.INV(B1337,'Input Parameters'!$E$19,'Input Parameters'!$F$19)</f>
        <v>490.36600134221806</v>
      </c>
      <c r="D1337" s="10">
        <f t="shared" ca="1" si="157"/>
        <v>0.66511445632531874</v>
      </c>
      <c r="E1337" s="59">
        <f ca="1">IF(_xlfn.NORM.INV(D1337,'Input Parameters'!$E$20,'Input Parameters'!$F$20)&lt;3500,3500,IF(_xlfn.NORM.INV(D1337,'Input Parameters'!$E$20,'Input Parameters'!$F$20)&gt;5500,5500,_xlfn.NORM.INV(D1337,'Input Parameters'!$E$20,'Input Parameters'!$F$20)))</f>
        <v>5098.523538922288</v>
      </c>
      <c r="F1337" s="10">
        <f t="shared" ca="1" si="158"/>
        <v>0.62669037203330435</v>
      </c>
      <c r="G1337" s="61">
        <f ca="1">_xlfn.NORM.INV(F1337,'Input Parameters'!$E$21,'Input Parameters'!$F$21)</f>
        <v>287.38956863964739</v>
      </c>
      <c r="H1337" s="54">
        <f ca="1">EXP(E1337*(1/'Input Parameters'!$E$22-1/G1337))</f>
        <v>0.71198025796941211</v>
      </c>
      <c r="I1337" s="10">
        <f t="shared" ca="1" si="159"/>
        <v>0.15923928928330344</v>
      </c>
      <c r="J1337" s="29">
        <f ca="1">_xlfn.BETA.INV(I1337,'Input Parameters'!$L$24,'Input Parameters'!$M$24,'Input Parameters'!$J$24,'Input Parameters'!$K$24)</f>
        <v>0.44306270078341908</v>
      </c>
      <c r="K1337" s="156">
        <f ca="1">('Input Parameters'!$E$25/'Input Parameters'!$E$31)^$J1337</f>
        <v>4.1655101624926243E-2</v>
      </c>
      <c r="L1337" s="66">
        <f ca="1">$H1337*$C1337*'Input Parameters'!$E$23*K1337</f>
        <v>14.543083625389183</v>
      </c>
      <c r="M1337" s="23">
        <f t="shared" ca="1" si="160"/>
        <v>0.90992837071741461</v>
      </c>
      <c r="N1337" s="15">
        <f ca="1">_xlfn.NORM.INV(M1337,'Input Parameters'!$E$26,'Input Parameters'!$F$26)</f>
        <v>6.2146595503353219E-2</v>
      </c>
      <c r="O1337" s="8">
        <f t="shared" ca="1" si="161"/>
        <v>0.9008705921164113</v>
      </c>
      <c r="P1337" s="29">
        <f ca="1">_xlfn.LOGNORM.INV(O1337,'Input Parameters'!$H$27,'Input Parameters'!$I$27)</f>
        <v>2.5152847462470942</v>
      </c>
      <c r="Q1337" s="10"/>
      <c r="R1337" s="15">
        <f>'Input Parameters'!$E$28</f>
        <v>12.7</v>
      </c>
      <c r="S1337" s="10">
        <f t="shared" ca="1" si="162"/>
        <v>0.72492125460541534</v>
      </c>
      <c r="T1337" s="25">
        <f ca="1">_xlfn.LOGNORM.INV(S1337,'Input Parameters'!$H$29,'Input Parameters'!$I$29)</f>
        <v>62.27238265150892</v>
      </c>
      <c r="U1337" s="10">
        <f t="shared" ca="1" si="163"/>
        <v>0.84491614531578718</v>
      </c>
      <c r="V1337" s="29">
        <f ca="1">IF('Input Parameters'!$D$30="Beta",_xlfn.BETA.INV(U1337,'Input Parameters'!$L$30,'Input Parameters'!$M$30,'Input Parameters'!$J$30,'Input Parameters'!$K$30),IF('Input Parameters'!$D$30="LogNorm",_xlfn.LOGNORM.INV(U1337,'Input Parameters'!$H$30,'Input Parameters'!$I$30)))</f>
        <v>1.4909544127879117</v>
      </c>
      <c r="W1337" s="2">
        <f ca="1">N1337+(P1337-N1337)*(1-ERF((T1337-R1337)/(2*SQRT(L1337*'Input Parameters'!$E$31))))</f>
        <v>0.94038448138902098</v>
      </c>
      <c r="X1337">
        <f t="shared" ca="1" si="164"/>
        <v>1</v>
      </c>
      <c r="Y1337" s="7"/>
    </row>
    <row r="1338" spans="1:25" ht="15" customHeight="1" x14ac:dyDescent="0.3">
      <c r="A1338" s="130">
        <v>1331</v>
      </c>
      <c r="B1338" s="10">
        <f t="shared" ca="1" si="156"/>
        <v>0.46523876986684187</v>
      </c>
      <c r="C1338" s="57">
        <f ca="1">_xlfn.NORM.INV(B1338,'Input Parameters'!$E$19,'Input Parameters'!$F$19)</f>
        <v>559.92787923691799</v>
      </c>
      <c r="D1338" s="10">
        <f t="shared" ca="1" si="157"/>
        <v>2.7737111711276352E-2</v>
      </c>
      <c r="E1338" s="59">
        <f ca="1">IF(_xlfn.NORM.INV(D1338,'Input Parameters'!$E$20,'Input Parameters'!$F$20)&lt;3500,3500,IF(_xlfn.NORM.INV(D1338,'Input Parameters'!$E$20,'Input Parameters'!$F$20)&gt;5500,5500,_xlfn.NORM.INV(D1338,'Input Parameters'!$E$20,'Input Parameters'!$F$20)))</f>
        <v>3500</v>
      </c>
      <c r="F1338" s="10">
        <f t="shared" ca="1" si="158"/>
        <v>0.53117393480249997</v>
      </c>
      <c r="G1338" s="61">
        <f ca="1">_xlfn.NORM.INV(F1338,'Input Parameters'!$E$21,'Input Parameters'!$F$21)</f>
        <v>285.46481831705103</v>
      </c>
      <c r="H1338" s="54">
        <f ca="1">EXP(E1338*(1/'Input Parameters'!$E$22-1/G1338))</f>
        <v>0.72956065364897871</v>
      </c>
      <c r="I1338" s="10">
        <f t="shared" ca="1" si="159"/>
        <v>0.41332781671496843</v>
      </c>
      <c r="J1338" s="29">
        <f ca="1">_xlfn.BETA.INV(I1338,'Input Parameters'!$L$24,'Input Parameters'!$M$24,'Input Parameters'!$J$24,'Input Parameters'!$K$24)</f>
        <v>0.57155299701557238</v>
      </c>
      <c r="K1338" s="156">
        <f ca="1">('Input Parameters'!$E$25/'Input Parameters'!$E$31)^$J1338</f>
        <v>1.65716362897535E-2</v>
      </c>
      <c r="L1338" s="66">
        <f ca="1">$H1338*$C1338*'Input Parameters'!$E$23*K1338</f>
        <v>6.7695357889868051</v>
      </c>
      <c r="M1338" s="23">
        <f t="shared" ca="1" si="160"/>
        <v>0.82213357999671755</v>
      </c>
      <c r="N1338" s="15">
        <f ca="1">_xlfn.NORM.INV(M1338,'Input Parameters'!$E$26,'Input Parameters'!$F$26)</f>
        <v>5.3394058797083019E-2</v>
      </c>
      <c r="O1338" s="8">
        <f t="shared" ca="1" si="161"/>
        <v>0.61249698216473791</v>
      </c>
      <c r="P1338" s="29">
        <f ca="1">_xlfn.LOGNORM.INV(O1338,'Input Parameters'!$H$27,'Input Parameters'!$I$27)</f>
        <v>1.6155372146513209</v>
      </c>
      <c r="Q1338" s="10"/>
      <c r="R1338" s="15">
        <f>'Input Parameters'!$E$28</f>
        <v>12.7</v>
      </c>
      <c r="S1338" s="10">
        <f t="shared" ca="1" si="162"/>
        <v>0.30208454706172083</v>
      </c>
      <c r="T1338" s="25">
        <f ca="1">_xlfn.LOGNORM.INV(S1338,'Input Parameters'!$H$29,'Input Parameters'!$I$29)</f>
        <v>54.939247057483442</v>
      </c>
      <c r="U1338" s="10">
        <f t="shared" ca="1" si="163"/>
        <v>0.27046827513972416</v>
      </c>
      <c r="V1338" s="29">
        <f ca="1">IF('Input Parameters'!$D$30="Beta",_xlfn.BETA.INV(U1338,'Input Parameters'!$L$30,'Input Parameters'!$M$30,'Input Parameters'!$J$30,'Input Parameters'!$K$30),IF('Input Parameters'!$D$30="LogNorm",_xlfn.LOGNORM.INV(U1338,'Input Parameters'!$H$30,'Input Parameters'!$I$30)))</f>
        <v>0.78513851362993226</v>
      </c>
      <c r="W1338" s="2">
        <f ca="1">N1338+(P1338-N1338)*(1-ERF((T1338-R1338)/(2*SQRT(L1338*'Input Parameters'!$E$31))))</f>
        <v>0.44547725316261166</v>
      </c>
      <c r="X1338">
        <f t="shared" ca="1" si="164"/>
        <v>1</v>
      </c>
      <c r="Y1338" s="7"/>
    </row>
    <row r="1339" spans="1:25" ht="15" customHeight="1" x14ac:dyDescent="0.3">
      <c r="A1339" s="130">
        <v>1332</v>
      </c>
      <c r="B1339" s="10">
        <f t="shared" ca="1" si="156"/>
        <v>7.7853111016042753E-2</v>
      </c>
      <c r="C1339" s="57">
        <f ca="1">_xlfn.NORM.INV(B1339,'Input Parameters'!$E$19,'Input Parameters'!$F$19)</f>
        <v>447.33859465598653</v>
      </c>
      <c r="D1339" s="10">
        <f t="shared" ca="1" si="157"/>
        <v>2.4859360726361412E-3</v>
      </c>
      <c r="E1339" s="59">
        <f ca="1">IF(_xlfn.NORM.INV(D1339,'Input Parameters'!$E$20,'Input Parameters'!$F$20)&lt;3500,3500,IF(_xlfn.NORM.INV(D1339,'Input Parameters'!$E$20,'Input Parameters'!$F$20)&gt;5500,5500,_xlfn.NORM.INV(D1339,'Input Parameters'!$E$20,'Input Parameters'!$F$20)))</f>
        <v>3500</v>
      </c>
      <c r="F1339" s="10">
        <f t="shared" ca="1" si="158"/>
        <v>0.44586336008325078</v>
      </c>
      <c r="G1339" s="61">
        <f ca="1">_xlfn.NORM.INV(F1339,'Input Parameters'!$E$21,'Input Parameters'!$F$21)</f>
        <v>283.78009981459991</v>
      </c>
      <c r="H1339" s="54">
        <f ca="1">EXP(E1339*(1/'Input Parameters'!$E$22-1/G1339))</f>
        <v>0.67834386071360031</v>
      </c>
      <c r="I1339" s="10">
        <f t="shared" ca="1" si="159"/>
        <v>0.45146890878103041</v>
      </c>
      <c r="J1339" s="29">
        <f ca="1">_xlfn.BETA.INV(I1339,'Input Parameters'!$L$24,'Input Parameters'!$M$24,'Input Parameters'!$J$24,'Input Parameters'!$K$24)</f>
        <v>0.58740805154732334</v>
      </c>
      <c r="K1339" s="156">
        <f ca="1">('Input Parameters'!$E$25/'Input Parameters'!$E$31)^$J1339</f>
        <v>1.4790063738935077E-2</v>
      </c>
      <c r="L1339" s="66">
        <f ca="1">$H1339*$C1339*'Input Parameters'!$E$23*K1339</f>
        <v>4.4880358099555213</v>
      </c>
      <c r="M1339" s="23">
        <f t="shared" ca="1" si="160"/>
        <v>0.19545819583663682</v>
      </c>
      <c r="N1339" s="15">
        <f ca="1">_xlfn.NORM.INV(M1339,'Input Parameters'!$E$26,'Input Parameters'!$F$26)</f>
        <v>1.5982909992919427E-2</v>
      </c>
      <c r="O1339" s="8">
        <f t="shared" ca="1" si="161"/>
        <v>0.82950323448844443</v>
      </c>
      <c r="P1339" s="29">
        <f ca="1">_xlfn.LOGNORM.INV(O1339,'Input Parameters'!$H$27,'Input Parameters'!$I$27)</f>
        <v>2.1694580117326931</v>
      </c>
      <c r="Q1339" s="10"/>
      <c r="R1339" s="15">
        <f>'Input Parameters'!$E$28</f>
        <v>12.7</v>
      </c>
      <c r="S1339" s="10">
        <f t="shared" ca="1" si="162"/>
        <v>0.88946559081739629</v>
      </c>
      <c r="T1339" s="25">
        <f ca="1">_xlfn.LOGNORM.INV(S1339,'Input Parameters'!$H$29,'Input Parameters'!$I$29)</f>
        <v>66.807798397943102</v>
      </c>
      <c r="U1339" s="10">
        <f t="shared" ca="1" si="163"/>
        <v>4.9729694391121959E-2</v>
      </c>
      <c r="V1339" s="29">
        <f ca="1">IF('Input Parameters'!$D$30="Beta",_xlfn.BETA.INV(U1339,'Input Parameters'!$L$30,'Input Parameters'!$M$30,'Input Parameters'!$J$30,'Input Parameters'!$K$30),IF('Input Parameters'!$D$30="LogNorm",_xlfn.LOGNORM.INV(U1339,'Input Parameters'!$H$30,'Input Parameters'!$I$30)))</f>
        <v>0.52180052028615953</v>
      </c>
      <c r="W1339" s="2">
        <f ca="1">N1339+(P1339-N1339)*(1-ERF((T1339-R1339)/(2*SQRT(L1339*'Input Parameters'!$E$31))))</f>
        <v>0.16870523956408703</v>
      </c>
      <c r="X1339">
        <f t="shared" ca="1" si="164"/>
        <v>1</v>
      </c>
      <c r="Y1339" s="7"/>
    </row>
    <row r="1340" spans="1:25" ht="15" customHeight="1" x14ac:dyDescent="0.3">
      <c r="A1340" s="130">
        <v>1333</v>
      </c>
      <c r="B1340" s="10">
        <f t="shared" ca="1" si="156"/>
        <v>0.17553532597614774</v>
      </c>
      <c r="C1340" s="57">
        <f ca="1">_xlfn.NORM.INV(B1340,'Input Parameters'!$E$19,'Input Parameters'!$F$19)</f>
        <v>488.50251743754654</v>
      </c>
      <c r="D1340" s="10">
        <f t="shared" ca="1" si="157"/>
        <v>0.28213528878267613</v>
      </c>
      <c r="E1340" s="59">
        <f ca="1">IF(_xlfn.NORM.INV(D1340,'Input Parameters'!$E$20,'Input Parameters'!$F$20)&lt;3500,3500,IF(_xlfn.NORM.INV(D1340,'Input Parameters'!$E$20,'Input Parameters'!$F$20)&gt;5500,5500,_xlfn.NORM.INV(D1340,'Input Parameters'!$E$20,'Input Parameters'!$F$20)))</f>
        <v>4396.4430672770341</v>
      </c>
      <c r="F1340" s="10">
        <f t="shared" ca="1" si="158"/>
        <v>0.21878331044845467</v>
      </c>
      <c r="G1340" s="61">
        <f ca="1">_xlfn.NORM.INV(F1340,'Input Parameters'!$E$21,'Input Parameters'!$F$21)</f>
        <v>278.74821206633862</v>
      </c>
      <c r="H1340" s="54">
        <f ca="1">EXP(E1340*(1/'Input Parameters'!$E$22-1/G1340))</f>
        <v>0.46432567548132586</v>
      </c>
      <c r="I1340" s="10">
        <f t="shared" ca="1" si="159"/>
        <v>0.40419923231285382</v>
      </c>
      <c r="J1340" s="29">
        <f ca="1">_xlfn.BETA.INV(I1340,'Input Parameters'!$L$24,'Input Parameters'!$M$24,'Input Parameters'!$J$24,'Input Parameters'!$K$24)</f>
        <v>0.56769844811812398</v>
      </c>
      <c r="K1340" s="156">
        <f ca="1">('Input Parameters'!$E$25/'Input Parameters'!$E$31)^$J1340</f>
        <v>1.7036248984966092E-2</v>
      </c>
      <c r="L1340" s="66">
        <f ca="1">$H1340*$C1340*'Input Parameters'!$E$23*K1340</f>
        <v>3.8642345927606243</v>
      </c>
      <c r="M1340" s="23">
        <f t="shared" ca="1" si="160"/>
        <v>0.38271101551749276</v>
      </c>
      <c r="N1340" s="15">
        <f ca="1">_xlfn.NORM.INV(M1340,'Input Parameters'!$E$26,'Input Parameters'!$F$26)</f>
        <v>2.7734264332141198E-2</v>
      </c>
      <c r="O1340" s="8">
        <f t="shared" ca="1" si="161"/>
        <v>0.79817541761188926</v>
      </c>
      <c r="P1340" s="29">
        <f ca="1">_xlfn.LOGNORM.INV(O1340,'Input Parameters'!$H$27,'Input Parameters'!$I$27)</f>
        <v>2.0599442079189969</v>
      </c>
      <c r="Q1340" s="10"/>
      <c r="R1340" s="15">
        <f>'Input Parameters'!$E$28</f>
        <v>12.7</v>
      </c>
      <c r="S1340" s="10">
        <f t="shared" ca="1" si="162"/>
        <v>0.73804409881165167</v>
      </c>
      <c r="T1340" s="25">
        <f ca="1">_xlfn.LOGNORM.INV(S1340,'Input Parameters'!$H$29,'Input Parameters'!$I$29)</f>
        <v>62.55128862501865</v>
      </c>
      <c r="U1340" s="10">
        <f t="shared" ca="1" si="163"/>
        <v>0.43997741659005629</v>
      </c>
      <c r="V1340" s="29">
        <f ca="1">IF('Input Parameters'!$D$30="Beta",_xlfn.BETA.INV(U1340,'Input Parameters'!$L$30,'Input Parameters'!$M$30,'Input Parameters'!$J$30,'Input Parameters'!$K$30),IF('Input Parameters'!$D$30="LogNorm",_xlfn.LOGNORM.INV(U1340,'Input Parameters'!$H$30,'Input Parameters'!$I$30)))</f>
        <v>0.94143511032630134</v>
      </c>
      <c r="W1340" s="2">
        <f ca="1">N1340+(P1340-N1340)*(1-ERF((T1340-R1340)/(2*SQRT(L1340*'Input Parameters'!$E$31))))</f>
        <v>0.17596435582757303</v>
      </c>
      <c r="X1340">
        <f t="shared" ca="1" si="164"/>
        <v>1</v>
      </c>
      <c r="Y1340" s="7"/>
    </row>
    <row r="1341" spans="1:25" ht="15" customHeight="1" x14ac:dyDescent="0.3">
      <c r="A1341" s="130">
        <v>1334</v>
      </c>
      <c r="B1341" s="10">
        <f t="shared" ca="1" si="156"/>
        <v>0.94935355098361673</v>
      </c>
      <c r="C1341" s="57">
        <f ca="1">_xlfn.NORM.INV(B1341,'Input Parameters'!$E$19,'Input Parameters'!$F$19)</f>
        <v>705.76319795734969</v>
      </c>
      <c r="D1341" s="10">
        <f t="shared" ca="1" si="157"/>
        <v>0.86569721757910167</v>
      </c>
      <c r="E1341" s="59">
        <f ca="1">IF(_xlfn.NORM.INV(D1341,'Input Parameters'!$E$20,'Input Parameters'!$F$20)&lt;3500,3500,IF(_xlfn.NORM.INV(D1341,'Input Parameters'!$E$20,'Input Parameters'!$F$20)&gt;5500,5500,_xlfn.NORM.INV(D1341,'Input Parameters'!$E$20,'Input Parameters'!$F$20)))</f>
        <v>5500</v>
      </c>
      <c r="F1341" s="10">
        <f t="shared" ca="1" si="158"/>
        <v>0.46225384136923453</v>
      </c>
      <c r="G1341" s="61">
        <f ca="1">_xlfn.NORM.INV(F1341,'Input Parameters'!$E$21,'Input Parameters'!$F$21)</f>
        <v>284.10520840249774</v>
      </c>
      <c r="H1341" s="54">
        <f ca="1">EXP(E1341*(1/'Input Parameters'!$E$22-1/G1341))</f>
        <v>0.55560674231559748</v>
      </c>
      <c r="I1341" s="10">
        <f t="shared" ca="1" si="159"/>
        <v>0.69853488959518684</v>
      </c>
      <c r="J1341" s="29">
        <f ca="1">_xlfn.BETA.INV(I1341,'Input Parameters'!$L$24,'Input Parameters'!$M$24,'Input Parameters'!$J$24,'Input Parameters'!$K$24)</f>
        <v>0.68823658854139291</v>
      </c>
      <c r="K1341" s="156">
        <f ca="1">('Input Parameters'!$E$25/'Input Parameters'!$E$31)^$J1341</f>
        <v>7.1753910650179716E-3</v>
      </c>
      <c r="L1341" s="66">
        <f ca="1">$H1341*$C1341*'Input Parameters'!$E$23*K1341</f>
        <v>2.8136630743850022</v>
      </c>
      <c r="M1341" s="23">
        <f t="shared" ca="1" si="160"/>
        <v>0.31530085301318589</v>
      </c>
      <c r="N1341" s="15">
        <f ca="1">_xlfn.NORM.INV(M1341,'Input Parameters'!$E$26,'Input Parameters'!$F$26)</f>
        <v>2.3901517578032352E-2</v>
      </c>
      <c r="O1341" s="8">
        <f t="shared" ca="1" si="161"/>
        <v>0.67025926084516096</v>
      </c>
      <c r="P1341" s="29">
        <f ca="1">_xlfn.LOGNORM.INV(O1341,'Input Parameters'!$H$27,'Input Parameters'!$I$27)</f>
        <v>1.7300513094959584</v>
      </c>
      <c r="Q1341" s="10"/>
      <c r="R1341" s="15">
        <f>'Input Parameters'!$E$28</f>
        <v>12.7</v>
      </c>
      <c r="S1341" s="10">
        <f t="shared" ca="1" si="162"/>
        <v>0.61666639877750051</v>
      </c>
      <c r="T1341" s="25">
        <f ca="1">_xlfn.LOGNORM.INV(S1341,'Input Parameters'!$H$29,'Input Parameters'!$I$29)</f>
        <v>60.204535939830748</v>
      </c>
      <c r="U1341" s="10">
        <f t="shared" ca="1" si="163"/>
        <v>0.73707938284481223</v>
      </c>
      <c r="V1341" s="29">
        <f ca="1">IF('Input Parameters'!$D$30="Beta",_xlfn.BETA.INV(U1341,'Input Parameters'!$L$30,'Input Parameters'!$M$30,'Input Parameters'!$J$30,'Input Parameters'!$K$30),IF('Input Parameters'!$D$30="LogNorm",_xlfn.LOGNORM.INV(U1341,'Input Parameters'!$H$30,'Input Parameters'!$I$30)))</f>
        <v>1.2832125447719867</v>
      </c>
      <c r="W1341" s="2">
        <f ca="1">N1341+(P1341-N1341)*(1-ERF((T1341-R1341)/(2*SQRT(L1341*'Input Parameters'!$E$31))))</f>
        <v>0.10106262006365159</v>
      </c>
      <c r="X1341">
        <f t="shared" ca="1" si="164"/>
        <v>1</v>
      </c>
      <c r="Y1341" s="7"/>
    </row>
    <row r="1342" spans="1:25" ht="15" customHeight="1" x14ac:dyDescent="0.3">
      <c r="A1342" s="130">
        <v>1335</v>
      </c>
      <c r="B1342" s="10">
        <f t="shared" ca="1" si="156"/>
        <v>0.15753211691649804</v>
      </c>
      <c r="C1342" s="57">
        <f ca="1">_xlfn.NORM.INV(B1342,'Input Parameters'!$E$19,'Input Parameters'!$F$19)</f>
        <v>482.40686830072559</v>
      </c>
      <c r="D1342" s="10">
        <f t="shared" ca="1" si="157"/>
        <v>0.53133636321578037</v>
      </c>
      <c r="E1342" s="59">
        <f ca="1">IF(_xlfn.NORM.INV(D1342,'Input Parameters'!$E$20,'Input Parameters'!$F$20)&lt;3500,3500,IF(_xlfn.NORM.INV(D1342,'Input Parameters'!$E$20,'Input Parameters'!$F$20)&gt;5500,5500,_xlfn.NORM.INV(D1342,'Input Parameters'!$E$20,'Input Parameters'!$F$20)))</f>
        <v>4855.0406931213502</v>
      </c>
      <c r="F1342" s="10">
        <f t="shared" ca="1" si="158"/>
        <v>0.72954090886542322</v>
      </c>
      <c r="G1342" s="61">
        <f ca="1">_xlfn.NORM.INV(F1342,'Input Parameters'!$E$21,'Input Parameters'!$F$21)</f>
        <v>289.65580137795195</v>
      </c>
      <c r="H1342" s="54">
        <f ca="1">EXP(E1342*(1/'Input Parameters'!$E$22-1/G1342))</f>
        <v>0.82587746728849509</v>
      </c>
      <c r="I1342" s="10">
        <f t="shared" ca="1" si="159"/>
        <v>0.755047849962314</v>
      </c>
      <c r="J1342" s="29">
        <f ca="1">_xlfn.BETA.INV(I1342,'Input Parameters'!$L$24,'Input Parameters'!$M$24,'Input Parameters'!$J$24,'Input Parameters'!$K$24)</f>
        <v>0.71327633617802544</v>
      </c>
      <c r="K1342" s="156">
        <f ca="1">('Input Parameters'!$E$25/'Input Parameters'!$E$31)^$J1342</f>
        <v>5.9956454012045877E-3</v>
      </c>
      <c r="L1342" s="66">
        <f ca="1">$H1342*$C1342*'Input Parameters'!$E$23*K1342</f>
        <v>2.3887188643800705</v>
      </c>
      <c r="M1342" s="23">
        <f t="shared" ca="1" si="160"/>
        <v>0.6435348664816688</v>
      </c>
      <c r="N1342" s="15">
        <f ca="1">_xlfn.NORM.INV(M1342,'Input Parameters'!$E$26,'Input Parameters'!$F$26)</f>
        <v>4.1726393779665187E-2</v>
      </c>
      <c r="O1342" s="8">
        <f t="shared" ca="1" si="161"/>
        <v>0.89987581429449048</v>
      </c>
      <c r="P1342" s="29">
        <f ca="1">_xlfn.LOGNORM.INV(O1342,'Input Parameters'!$H$27,'Input Parameters'!$I$27)</f>
        <v>2.5089677752692783</v>
      </c>
      <c r="Q1342" s="10"/>
      <c r="R1342" s="15">
        <f>'Input Parameters'!$E$28</f>
        <v>12.7</v>
      </c>
      <c r="S1342" s="10">
        <f t="shared" ca="1" si="162"/>
        <v>0.10308740821146922</v>
      </c>
      <c r="T1342" s="25">
        <f ca="1">_xlfn.LOGNORM.INV(S1342,'Input Parameters'!$H$29,'Input Parameters'!$I$29)</f>
        <v>50.526674279482435</v>
      </c>
      <c r="U1342" s="10">
        <f t="shared" ca="1" si="163"/>
        <v>0.39964941140356847</v>
      </c>
      <c r="V1342" s="29">
        <f ca="1">IF('Input Parameters'!$D$30="Beta",_xlfn.BETA.INV(U1342,'Input Parameters'!$L$30,'Input Parameters'!$M$30,'Input Parameters'!$J$30,'Input Parameters'!$K$30),IF('Input Parameters'!$D$30="LogNorm",_xlfn.LOGNORM.INV(U1342,'Input Parameters'!$H$30,'Input Parameters'!$I$30)))</f>
        <v>0.90388110710189684</v>
      </c>
      <c r="W1342" s="2">
        <f ca="1">N1342+(P1342-N1342)*(1-ERF((T1342-R1342)/(2*SQRT(L1342*'Input Parameters'!$E$31))))</f>
        <v>0.24779120184761111</v>
      </c>
      <c r="X1342">
        <f t="shared" ca="1" si="164"/>
        <v>1</v>
      </c>
      <c r="Y1342" s="7"/>
    </row>
    <row r="1343" spans="1:25" ht="15" customHeight="1" x14ac:dyDescent="0.3">
      <c r="A1343" s="130">
        <v>1336</v>
      </c>
      <c r="B1343" s="10">
        <f t="shared" ca="1" si="156"/>
        <v>0.40095200762666805</v>
      </c>
      <c r="C1343" s="57">
        <f ca="1">_xlfn.NORM.INV(B1343,'Input Parameters'!$E$19,'Input Parameters'!$F$19)</f>
        <v>546.10032606863717</v>
      </c>
      <c r="D1343" s="10">
        <f t="shared" ca="1" si="157"/>
        <v>9.9256296002268485E-2</v>
      </c>
      <c r="E1343" s="59">
        <f ca="1">IF(_xlfn.NORM.INV(D1343,'Input Parameters'!$E$20,'Input Parameters'!$F$20)&lt;3500,3500,IF(_xlfn.NORM.INV(D1343,'Input Parameters'!$E$20,'Input Parameters'!$F$20)&gt;5500,5500,_xlfn.NORM.INV(D1343,'Input Parameters'!$E$20,'Input Parameters'!$F$20)))</f>
        <v>3899.9394420802423</v>
      </c>
      <c r="F1343" s="10">
        <f t="shared" ca="1" si="158"/>
        <v>6.1795902744926301E-2</v>
      </c>
      <c r="G1343" s="61">
        <f ca="1">_xlfn.NORM.INV(F1343,'Input Parameters'!$E$21,'Input Parameters'!$F$21)</f>
        <v>272.74661408630681</v>
      </c>
      <c r="H1343" s="54">
        <f ca="1">EXP(E1343*(1/'Input Parameters'!$E$22-1/G1343))</f>
        <v>0.37217526709032817</v>
      </c>
      <c r="I1343" s="10">
        <f t="shared" ca="1" si="159"/>
        <v>0.62239273629546299</v>
      </c>
      <c r="J1343" s="29">
        <f ca="1">_xlfn.BETA.INV(I1343,'Input Parameters'!$L$24,'Input Parameters'!$M$24,'Input Parameters'!$J$24,'Input Parameters'!$K$24)</f>
        <v>0.65648839909618351</v>
      </c>
      <c r="K1343" s="156">
        <f ca="1">('Input Parameters'!$E$25/'Input Parameters'!$E$31)^$J1343</f>
        <v>9.0106248164086682E-3</v>
      </c>
      <c r="L1343" s="66">
        <f ca="1">$H1343*$C1343*'Input Parameters'!$E$23*K1343</f>
        <v>1.831364753594189</v>
      </c>
      <c r="M1343" s="23">
        <f t="shared" ca="1" si="160"/>
        <v>0.69125174191461791</v>
      </c>
      <c r="N1343" s="15">
        <f ca="1">_xlfn.NORM.INV(M1343,'Input Parameters'!$E$26,'Input Parameters'!$F$26)</f>
        <v>4.4487432886812318E-2</v>
      </c>
      <c r="O1343" s="8">
        <f t="shared" ca="1" si="161"/>
        <v>0.22262418836683995</v>
      </c>
      <c r="P1343" s="29">
        <f ca="1">_xlfn.LOGNORM.INV(O1343,'Input Parameters'!$H$27,'Input Parameters'!$I$27)</f>
        <v>1.0156134486865755</v>
      </c>
      <c r="Q1343" s="10"/>
      <c r="R1343" s="15">
        <f>'Input Parameters'!$E$28</f>
        <v>12.7</v>
      </c>
      <c r="S1343" s="10">
        <f t="shared" ca="1" si="162"/>
        <v>0.22139676267220498</v>
      </c>
      <c r="T1343" s="25">
        <f ca="1">_xlfn.LOGNORM.INV(S1343,'Input Parameters'!$H$29,'Input Parameters'!$I$29)</f>
        <v>53.424213685026068</v>
      </c>
      <c r="U1343" s="10">
        <f t="shared" ca="1" si="163"/>
        <v>0.9742035952198419</v>
      </c>
      <c r="V1343" s="29">
        <f ca="1">IF('Input Parameters'!$D$30="Beta",_xlfn.BETA.INV(U1343,'Input Parameters'!$L$30,'Input Parameters'!$M$30,'Input Parameters'!$J$30,'Input Parameters'!$K$30),IF('Input Parameters'!$D$30="LogNorm",_xlfn.LOGNORM.INV(U1343,'Input Parameters'!$H$30,'Input Parameters'!$I$30)))</f>
        <v>2.1528808842952709</v>
      </c>
      <c r="W1343" s="2">
        <f ca="1">N1343+(P1343-N1343)*(1-ERF((T1343-R1343)/(2*SQRT(L1343*'Input Parameters'!$E$31))))</f>
        <v>7.6870361835966433E-2</v>
      </c>
      <c r="X1343">
        <f t="shared" ca="1" si="164"/>
        <v>1</v>
      </c>
      <c r="Y1343" s="7"/>
    </row>
    <row r="1344" spans="1:25" ht="15" customHeight="1" x14ac:dyDescent="0.3">
      <c r="A1344" s="130">
        <v>1337</v>
      </c>
      <c r="B1344" s="10">
        <f t="shared" ca="1" si="156"/>
        <v>0.88740840228407269</v>
      </c>
      <c r="C1344" s="57">
        <f ca="1">_xlfn.NORM.INV(B1344,'Input Parameters'!$E$19,'Input Parameters'!$F$19)</f>
        <v>669.78670437855544</v>
      </c>
      <c r="D1344" s="10">
        <f t="shared" ca="1" si="157"/>
        <v>0.45861675217331177</v>
      </c>
      <c r="E1344" s="59">
        <f ca="1">IF(_xlfn.NORM.INV(D1344,'Input Parameters'!$E$20,'Input Parameters'!$F$20)&lt;3500,3500,IF(_xlfn.NORM.INV(D1344,'Input Parameters'!$E$20,'Input Parameters'!$F$20)&gt;5500,5500,_xlfn.NORM.INV(D1344,'Input Parameters'!$E$20,'Input Parameters'!$F$20)))</f>
        <v>4727.2565901149019</v>
      </c>
      <c r="F1344" s="10">
        <f t="shared" ca="1" si="158"/>
        <v>0.49958109958470787</v>
      </c>
      <c r="G1344" s="61">
        <f ca="1">_xlfn.NORM.INV(F1344,'Input Parameters'!$E$21,'Input Parameters'!$F$21)</f>
        <v>284.84174678134912</v>
      </c>
      <c r="H1344" s="54">
        <f ca="1">EXP(E1344*(1/'Input Parameters'!$E$22-1/G1344))</f>
        <v>0.62995992558637515</v>
      </c>
      <c r="I1344" s="10">
        <f t="shared" ca="1" si="159"/>
        <v>0.73008622080341778</v>
      </c>
      <c r="J1344" s="29">
        <f ca="1">_xlfn.BETA.INV(I1344,'Input Parameters'!$L$24,'Input Parameters'!$M$24,'Input Parameters'!$J$24,'Input Parameters'!$K$24)</f>
        <v>0.70200335020141091</v>
      </c>
      <c r="K1344" s="156">
        <f ca="1">('Input Parameters'!$E$25/'Input Parameters'!$E$31)^$J1344</f>
        <v>6.5006407059429814E-3</v>
      </c>
      <c r="L1344" s="66">
        <f ca="1">$H1344*$C1344*'Input Parameters'!$E$23*K1344</f>
        <v>2.7428724246043679</v>
      </c>
      <c r="M1344" s="23">
        <f t="shared" ca="1" si="160"/>
        <v>0.45673854089967048</v>
      </c>
      <c r="N1344" s="15">
        <f ca="1">_xlfn.NORM.INV(M1344,'Input Parameters'!$E$26,'Input Parameters'!$F$26)</f>
        <v>3.1718270060182012E-2</v>
      </c>
      <c r="O1344" s="8">
        <f t="shared" ca="1" si="161"/>
        <v>0.76136163223582853</v>
      </c>
      <c r="P1344" s="29">
        <f ca="1">_xlfn.LOGNORM.INV(O1344,'Input Parameters'!$H$27,'Input Parameters'!$I$27)</f>
        <v>1.9496086558799191</v>
      </c>
      <c r="Q1344" s="10"/>
      <c r="R1344" s="15">
        <f>'Input Parameters'!$E$28</f>
        <v>12.7</v>
      </c>
      <c r="S1344" s="10">
        <f t="shared" ca="1" si="162"/>
        <v>0.35130382324985532</v>
      </c>
      <c r="T1344" s="25">
        <f ca="1">_xlfn.LOGNORM.INV(S1344,'Input Parameters'!$H$29,'Input Parameters'!$I$29)</f>
        <v>55.788391856496858</v>
      </c>
      <c r="U1344" s="10">
        <f t="shared" ca="1" si="163"/>
        <v>0.10829320130916642</v>
      </c>
      <c r="V1344" s="29">
        <f ca="1">IF('Input Parameters'!$D$30="Beta",_xlfn.BETA.INV(U1344,'Input Parameters'!$L$30,'Input Parameters'!$M$30,'Input Parameters'!$J$30,'Input Parameters'!$K$30),IF('Input Parameters'!$D$30="LogNorm",_xlfn.LOGNORM.INV(U1344,'Input Parameters'!$H$30,'Input Parameters'!$I$30)))</f>
        <v>0.61381058869133498</v>
      </c>
      <c r="W1344" s="2">
        <f ca="1">N1344+(P1344-N1344)*(1-ERF((T1344-R1344)/(2*SQRT(L1344*'Input Parameters'!$E$31))))</f>
        <v>0.15794443506698055</v>
      </c>
      <c r="X1344">
        <f t="shared" ca="1" si="164"/>
        <v>1</v>
      </c>
      <c r="Y1344" s="7"/>
    </row>
    <row r="1345" spans="1:25" ht="15" customHeight="1" x14ac:dyDescent="0.3">
      <c r="A1345" s="130">
        <v>1338</v>
      </c>
      <c r="B1345" s="10">
        <f t="shared" ca="1" si="156"/>
        <v>0.11513549956693303</v>
      </c>
      <c r="C1345" s="57">
        <f ca="1">_xlfn.NORM.INV(B1345,'Input Parameters'!$E$19,'Input Parameters'!$F$19)</f>
        <v>465.92863979420042</v>
      </c>
      <c r="D1345" s="10">
        <f t="shared" ca="1" si="157"/>
        <v>0.47262883253635524</v>
      </c>
      <c r="E1345" s="59">
        <f ca="1">IF(_xlfn.NORM.INV(D1345,'Input Parameters'!$E$20,'Input Parameters'!$F$20)&lt;3500,3500,IF(_xlfn.NORM.INV(D1345,'Input Parameters'!$E$20,'Input Parameters'!$F$20)&gt;5500,5500,_xlfn.NORM.INV(D1345,'Input Parameters'!$E$20,'Input Parameters'!$F$20)))</f>
        <v>4751.9357194484519</v>
      </c>
      <c r="F1345" s="10">
        <f t="shared" ca="1" si="158"/>
        <v>8.9629559625431843E-2</v>
      </c>
      <c r="G1345" s="61">
        <f ca="1">_xlfn.NORM.INV(F1345,'Input Parameters'!$E$21,'Input Parameters'!$F$21)</f>
        <v>274.29370796029264</v>
      </c>
      <c r="H1345" s="54">
        <f ca="1">EXP(E1345*(1/'Input Parameters'!$E$22-1/G1345))</f>
        <v>0.33086325831833108</v>
      </c>
      <c r="I1345" s="10">
        <f t="shared" ca="1" si="159"/>
        <v>0.84077547616017423</v>
      </c>
      <c r="J1345" s="29">
        <f ca="1">_xlfn.BETA.INV(I1345,'Input Parameters'!$L$24,'Input Parameters'!$M$24,'Input Parameters'!$J$24,'Input Parameters'!$K$24)</f>
        <v>0.75608167532088522</v>
      </c>
      <c r="K1345" s="156">
        <f ca="1">('Input Parameters'!$E$25/'Input Parameters'!$E$31)^$J1345</f>
        <v>4.4104084136616095E-3</v>
      </c>
      <c r="L1345" s="66">
        <f ca="1">$H1345*$C1345*'Input Parameters'!$E$23*K1345</f>
        <v>0.67990268597209336</v>
      </c>
      <c r="M1345" s="23">
        <f t="shared" ca="1" si="160"/>
        <v>5.6404979575034098E-2</v>
      </c>
      <c r="N1345" s="15">
        <f ca="1">_xlfn.NORM.INV(M1345,'Input Parameters'!$E$26,'Input Parameters'!$F$26)</f>
        <v>7.0053872325820388E-4</v>
      </c>
      <c r="O1345" s="8">
        <f t="shared" ca="1" si="161"/>
        <v>0.13480095860116958</v>
      </c>
      <c r="P1345" s="29">
        <f ca="1">_xlfn.LOGNORM.INV(O1345,'Input Parameters'!$H$27,'Input Parameters'!$I$27)</f>
        <v>0.87354045399734725</v>
      </c>
      <c r="Q1345" s="10"/>
      <c r="R1345" s="15">
        <f>'Input Parameters'!$E$28</f>
        <v>12.7</v>
      </c>
      <c r="S1345" s="10">
        <f t="shared" ca="1" si="162"/>
        <v>0.43231768900817158</v>
      </c>
      <c r="T1345" s="25">
        <f ca="1">_xlfn.LOGNORM.INV(S1345,'Input Parameters'!$H$29,'Input Parameters'!$I$29)</f>
        <v>57.12787067051007</v>
      </c>
      <c r="U1345" s="10">
        <f t="shared" ca="1" si="163"/>
        <v>0.3399460729475442</v>
      </c>
      <c r="V1345" s="29">
        <f ca="1">IF('Input Parameters'!$D$30="Beta",_xlfn.BETA.INV(U1345,'Input Parameters'!$L$30,'Input Parameters'!$M$30,'Input Parameters'!$J$30,'Input Parameters'!$K$30),IF('Input Parameters'!$D$30="LogNorm",_xlfn.LOGNORM.INV(U1345,'Input Parameters'!$H$30,'Input Parameters'!$I$30)))</f>
        <v>0.84916283753943622</v>
      </c>
      <c r="W1345" s="2">
        <f ca="1">N1345+(P1345-N1345)*(1-ERF((T1345-R1345)/(2*SQRT(L1345*'Input Parameters'!$E$31))))</f>
        <v>8.2186829027357776E-4</v>
      </c>
      <c r="X1345">
        <f t="shared" ca="1" si="164"/>
        <v>1</v>
      </c>
      <c r="Y1345" s="7"/>
    </row>
    <row r="1346" spans="1:25" ht="15" customHeight="1" x14ac:dyDescent="0.3">
      <c r="A1346" s="130">
        <v>1339</v>
      </c>
      <c r="B1346" s="10">
        <f t="shared" ca="1" si="156"/>
        <v>0.50008198746298194</v>
      </c>
      <c r="C1346" s="57">
        <f ca="1">_xlfn.NORM.INV(B1346,'Input Parameters'!$E$19,'Input Parameters'!$F$19)</f>
        <v>567.31736577197023</v>
      </c>
      <c r="D1346" s="10">
        <f t="shared" ca="1" si="157"/>
        <v>0.36437893265791765</v>
      </c>
      <c r="E1346" s="59">
        <f ca="1">IF(_xlfn.NORM.INV(D1346,'Input Parameters'!$E$20,'Input Parameters'!$F$20)&lt;3500,3500,IF(_xlfn.NORM.INV(D1346,'Input Parameters'!$E$20,'Input Parameters'!$F$20)&gt;5500,5500,_xlfn.NORM.INV(D1346,'Input Parameters'!$E$20,'Input Parameters'!$F$20)))</f>
        <v>4557.2551755834274</v>
      </c>
      <c r="F1346" s="10">
        <f t="shared" ca="1" si="158"/>
        <v>0.10106776466622525</v>
      </c>
      <c r="G1346" s="61">
        <f ca="1">_xlfn.NORM.INV(F1346,'Input Parameters'!$E$21,'Input Parameters'!$F$21)</f>
        <v>274.82464122133683</v>
      </c>
      <c r="H1346" s="54">
        <f ca="1">EXP(E1346*(1/'Input Parameters'!$E$22-1/G1346))</f>
        <v>0.35749312440933195</v>
      </c>
      <c r="I1346" s="10">
        <f t="shared" ca="1" si="159"/>
        <v>0.34172812783248374</v>
      </c>
      <c r="J1346" s="29">
        <f ca="1">_xlfn.BETA.INV(I1346,'Input Parameters'!$L$24,'Input Parameters'!$M$24,'Input Parameters'!$J$24,'Input Parameters'!$K$24)</f>
        <v>0.54046635955877886</v>
      </c>
      <c r="K1346" s="156">
        <f ca="1">('Input Parameters'!$E$25/'Input Parameters'!$E$31)^$J1346</f>
        <v>2.0711602575758294E-2</v>
      </c>
      <c r="L1346" s="66">
        <f ca="1">$H1346*$C1346*'Input Parameters'!$E$23*K1346</f>
        <v>4.2005627350281634</v>
      </c>
      <c r="M1346" s="23">
        <f t="shared" ca="1" si="160"/>
        <v>0.26035555210341055</v>
      </c>
      <c r="N1346" s="15">
        <f ca="1">_xlfn.NORM.INV(M1346,'Input Parameters'!$E$26,'Input Parameters'!$F$26)</f>
        <v>2.051275747501255E-2</v>
      </c>
      <c r="O1346" s="8">
        <f t="shared" ca="1" si="161"/>
        <v>0.21125746431704806</v>
      </c>
      <c r="P1346" s="29">
        <f ca="1">_xlfn.LOGNORM.INV(O1346,'Input Parameters'!$H$27,'Input Parameters'!$I$27)</f>
        <v>0.99837055729008906</v>
      </c>
      <c r="Q1346" s="10"/>
      <c r="R1346" s="15">
        <f>'Input Parameters'!$E$28</f>
        <v>12.7</v>
      </c>
      <c r="S1346" s="10">
        <f t="shared" ca="1" si="162"/>
        <v>0.31614303706670366</v>
      </c>
      <c r="T1346" s="25">
        <f ca="1">_xlfn.LOGNORM.INV(S1346,'Input Parameters'!$H$29,'Input Parameters'!$I$29)</f>
        <v>55.185928240200234</v>
      </c>
      <c r="U1346" s="10">
        <f t="shared" ca="1" si="163"/>
        <v>0.53779506508431507</v>
      </c>
      <c r="V1346" s="29">
        <f ca="1">IF('Input Parameters'!$D$30="Beta",_xlfn.BETA.INV(U1346,'Input Parameters'!$L$30,'Input Parameters'!$M$30,'Input Parameters'!$J$30,'Input Parameters'!$K$30),IF('Input Parameters'!$D$30="LogNorm",_xlfn.LOGNORM.INV(U1346,'Input Parameters'!$H$30,'Input Parameters'!$I$30)))</f>
        <v>1.0373012995792672</v>
      </c>
      <c r="W1346" s="2">
        <f ca="1">N1346+(P1346-N1346)*(1-ERF((T1346-R1346)/(2*SQRT(L1346*'Input Parameters'!$E$31))))</f>
        <v>0.16005429343048147</v>
      </c>
      <c r="X1346">
        <f t="shared" ca="1" si="164"/>
        <v>1</v>
      </c>
      <c r="Y1346" s="7"/>
    </row>
    <row r="1347" spans="1:25" ht="15" customHeight="1" x14ac:dyDescent="0.3">
      <c r="A1347" s="130">
        <v>1340</v>
      </c>
      <c r="B1347" s="10">
        <f t="shared" ca="1" si="156"/>
        <v>0.93448444123496277</v>
      </c>
      <c r="C1347" s="57">
        <f ca="1">_xlfn.NORM.INV(B1347,'Input Parameters'!$E$19,'Input Parameters'!$F$19)</f>
        <v>694.89907558220023</v>
      </c>
      <c r="D1347" s="10">
        <f t="shared" ca="1" si="157"/>
        <v>0.36625565395098258</v>
      </c>
      <c r="E1347" s="59">
        <f ca="1">IF(_xlfn.NORM.INV(D1347,'Input Parameters'!$E$20,'Input Parameters'!$F$20)&lt;3500,3500,IF(_xlfn.NORM.INV(D1347,'Input Parameters'!$E$20,'Input Parameters'!$F$20)&gt;5500,5500,_xlfn.NORM.INV(D1347,'Input Parameters'!$E$20,'Input Parameters'!$F$20)))</f>
        <v>4560.7492063406398</v>
      </c>
      <c r="F1347" s="10">
        <f t="shared" ca="1" si="158"/>
        <v>0.62573187899025962</v>
      </c>
      <c r="G1347" s="61">
        <f ca="1">_xlfn.NORM.INV(F1347,'Input Parameters'!$E$21,'Input Parameters'!$F$21)</f>
        <v>287.36968054390604</v>
      </c>
      <c r="H1347" s="54">
        <f ca="1">EXP(E1347*(1/'Input Parameters'!$E$22-1/G1347))</f>
        <v>0.73714365457861686</v>
      </c>
      <c r="I1347" s="10">
        <f t="shared" ca="1" si="159"/>
        <v>0.87201022923528826</v>
      </c>
      <c r="J1347" s="29">
        <f ca="1">_xlfn.BETA.INV(I1347,'Input Parameters'!$L$24,'Input Parameters'!$M$24,'Input Parameters'!$J$24,'Input Parameters'!$K$24)</f>
        <v>0.7742506848378744</v>
      </c>
      <c r="K1347" s="156">
        <f ca="1">('Input Parameters'!$E$25/'Input Parameters'!$E$31)^$J1347</f>
        <v>3.8714574533055038E-3</v>
      </c>
      <c r="L1347" s="66">
        <f ca="1">$H1347*$C1347*'Input Parameters'!$E$23*K1347</f>
        <v>1.9831170853424485</v>
      </c>
      <c r="M1347" s="23">
        <f t="shared" ca="1" si="160"/>
        <v>0.17974254854776084</v>
      </c>
      <c r="N1347" s="15">
        <f ca="1">_xlfn.NORM.INV(M1347,'Input Parameters'!$E$26,'Input Parameters'!$F$26)</f>
        <v>1.4756719930277714E-2</v>
      </c>
      <c r="O1347" s="8">
        <f t="shared" ca="1" si="161"/>
        <v>0.3246816882773661</v>
      </c>
      <c r="P1347" s="29">
        <f ca="1">_xlfn.LOGNORM.INV(O1347,'Input Parameters'!$H$27,'Input Parameters'!$I$27)</f>
        <v>1.1642431085368306</v>
      </c>
      <c r="Q1347" s="10"/>
      <c r="R1347" s="15">
        <f>'Input Parameters'!$E$28</f>
        <v>12.7</v>
      </c>
      <c r="S1347" s="10">
        <f t="shared" ca="1" si="162"/>
        <v>0.69123851373691514</v>
      </c>
      <c r="T1347" s="25">
        <f ca="1">_xlfn.LOGNORM.INV(S1347,'Input Parameters'!$H$29,'Input Parameters'!$I$29)</f>
        <v>61.589861663406005</v>
      </c>
      <c r="U1347" s="10">
        <f t="shared" ca="1" si="163"/>
        <v>0.8335605922387791</v>
      </c>
      <c r="V1347" s="29">
        <f ca="1">IF('Input Parameters'!$D$30="Beta",_xlfn.BETA.INV(U1347,'Input Parameters'!$L$30,'Input Parameters'!$M$30,'Input Parameters'!$J$30,'Input Parameters'!$K$30),IF('Input Parameters'!$D$30="LogNorm",_xlfn.LOGNORM.INV(U1347,'Input Parameters'!$H$30,'Input Parameters'!$I$30)))</f>
        <v>1.4638415022312787</v>
      </c>
      <c r="W1347" s="2">
        <f ca="1">N1347+(P1347-N1347)*(1-ERF((T1347-R1347)/(2*SQRT(L1347*'Input Parameters'!$E$31))))</f>
        <v>3.0956780164415477E-2</v>
      </c>
      <c r="X1347">
        <f t="shared" ca="1" si="164"/>
        <v>1</v>
      </c>
      <c r="Y1347" s="7"/>
    </row>
    <row r="1348" spans="1:25" ht="15" customHeight="1" x14ac:dyDescent="0.3">
      <c r="A1348" s="130">
        <v>1341</v>
      </c>
      <c r="B1348" s="10">
        <f t="shared" ca="1" si="156"/>
        <v>0.57518268864134225</v>
      </c>
      <c r="C1348" s="57">
        <f ca="1">_xlfn.NORM.INV(B1348,'Input Parameters'!$E$19,'Input Parameters'!$F$19)</f>
        <v>583.31990226369953</v>
      </c>
      <c r="D1348" s="10">
        <f t="shared" ca="1" si="157"/>
        <v>0.56547836424933817</v>
      </c>
      <c r="E1348" s="59">
        <f ca="1">IF(_xlfn.NORM.INV(D1348,'Input Parameters'!$E$20,'Input Parameters'!$F$20)&lt;3500,3500,IF(_xlfn.NORM.INV(D1348,'Input Parameters'!$E$20,'Input Parameters'!$F$20)&gt;5500,5500,_xlfn.NORM.INV(D1348,'Input Parameters'!$E$20,'Input Parameters'!$F$20)))</f>
        <v>4915.4116984397206</v>
      </c>
      <c r="F1348" s="10">
        <f t="shared" ca="1" si="158"/>
        <v>8.0495310622624605E-2</v>
      </c>
      <c r="G1348" s="61">
        <f ca="1">_xlfn.NORM.INV(F1348,'Input Parameters'!$E$21,'Input Parameters'!$F$21)</f>
        <v>273.83226360810431</v>
      </c>
      <c r="H1348" s="54">
        <f ca="1">EXP(E1348*(1/'Input Parameters'!$E$22-1/G1348))</f>
        <v>0.3090357057395316</v>
      </c>
      <c r="I1348" s="10">
        <f t="shared" ca="1" si="159"/>
        <v>0.5721011470286993</v>
      </c>
      <c r="J1348" s="29">
        <f ca="1">_xlfn.BETA.INV(I1348,'Input Parameters'!$L$24,'Input Parameters'!$M$24,'Input Parameters'!$J$24,'Input Parameters'!$K$24)</f>
        <v>0.63614909234258943</v>
      </c>
      <c r="K1348" s="156">
        <f ca="1">('Input Parameters'!$E$25/'Input Parameters'!$E$31)^$J1348</f>
        <v>1.0426070037753714E-2</v>
      </c>
      <c r="L1348" s="66">
        <f ca="1">$H1348*$C1348*'Input Parameters'!$E$23*K1348</f>
        <v>1.8794730068395014</v>
      </c>
      <c r="M1348" s="23">
        <f t="shared" ca="1" si="160"/>
        <v>0.37716580910643094</v>
      </c>
      <c r="N1348" s="15">
        <f ca="1">_xlfn.NORM.INV(M1348,'Input Parameters'!$E$26,'Input Parameters'!$F$26)</f>
        <v>2.7428408459096741E-2</v>
      </c>
      <c r="O1348" s="8">
        <f t="shared" ca="1" si="161"/>
        <v>0.57551903713928221</v>
      </c>
      <c r="P1348" s="29">
        <f ca="1">_xlfn.LOGNORM.INV(O1348,'Input Parameters'!$H$27,'Input Parameters'!$I$27)</f>
        <v>1.5487776527382384</v>
      </c>
      <c r="Q1348" s="10"/>
      <c r="R1348" s="15">
        <f>'Input Parameters'!$E$28</f>
        <v>12.7</v>
      </c>
      <c r="S1348" s="10">
        <f t="shared" ca="1" si="162"/>
        <v>0.16233697059720753</v>
      </c>
      <c r="T1348" s="25">
        <f ca="1">_xlfn.LOGNORM.INV(S1348,'Input Parameters'!$H$29,'Input Parameters'!$I$29)</f>
        <v>52.135927899918293</v>
      </c>
      <c r="U1348" s="10">
        <f t="shared" ca="1" si="163"/>
        <v>0.30386167483881066</v>
      </c>
      <c r="V1348" s="29">
        <f ca="1">IF('Input Parameters'!$D$30="Beta",_xlfn.BETA.INV(U1348,'Input Parameters'!$L$30,'Input Parameters'!$M$30,'Input Parameters'!$J$30,'Input Parameters'!$K$30),IF('Input Parameters'!$D$30="LogNorm",_xlfn.LOGNORM.INV(U1348,'Input Parameters'!$H$30,'Input Parameters'!$I$30)))</f>
        <v>0.81609779785067449</v>
      </c>
      <c r="W1348" s="2">
        <f ca="1">N1348+(P1348-N1348)*(1-ERF((T1348-R1348)/(2*SQRT(L1348*'Input Parameters'!$E$31))))</f>
        <v>9.1245638387121936E-2</v>
      </c>
      <c r="X1348">
        <f t="shared" ca="1" si="164"/>
        <v>1</v>
      </c>
      <c r="Y1348" s="7"/>
    </row>
    <row r="1349" spans="1:25" ht="15" customHeight="1" x14ac:dyDescent="0.3">
      <c r="A1349" s="130">
        <v>1342</v>
      </c>
      <c r="B1349" s="10">
        <f t="shared" ref="B1349:B1412" ca="1" si="165">RAND()</f>
        <v>0.21709055948581379</v>
      </c>
      <c r="C1349" s="57">
        <f ca="1">_xlfn.NORM.INV(B1349,'Input Parameters'!$E$19,'Input Parameters'!$F$19)</f>
        <v>501.2161896890434</v>
      </c>
      <c r="D1349" s="10">
        <f t="shared" ref="D1349:D1412" ca="1" si="166">RAND()</f>
        <v>0.14219082615191347</v>
      </c>
      <c r="E1349" s="59">
        <f ca="1">IF(_xlfn.NORM.INV(D1349,'Input Parameters'!$E$20,'Input Parameters'!$F$20)&lt;3500,3500,IF(_xlfn.NORM.INV(D1349,'Input Parameters'!$E$20,'Input Parameters'!$F$20)&gt;5500,5500,_xlfn.NORM.INV(D1349,'Input Parameters'!$E$20,'Input Parameters'!$F$20)))</f>
        <v>4050.6303062499005</v>
      </c>
      <c r="F1349" s="10">
        <f t="shared" ref="F1349:F1412" ca="1" si="167">RAND()</f>
        <v>0.14481477739436499</v>
      </c>
      <c r="G1349" s="61">
        <f ca="1">_xlfn.NORM.INV(F1349,'Input Parameters'!$E$21,'Input Parameters'!$F$21)</f>
        <v>276.5267738622689</v>
      </c>
      <c r="H1349" s="54">
        <f ca="1">EXP(E1349*(1/'Input Parameters'!$E$22-1/G1349))</f>
        <v>0.43886549361381672</v>
      </c>
      <c r="I1349" s="10">
        <f t="shared" ref="I1349:I1412" ca="1" si="168">RAND()</f>
        <v>0.62553107717072542</v>
      </c>
      <c r="J1349" s="29">
        <f ca="1">_xlfn.BETA.INV(I1349,'Input Parameters'!$L$24,'Input Parameters'!$M$24,'Input Parameters'!$J$24,'Input Parameters'!$K$24)</f>
        <v>0.65776882769692013</v>
      </c>
      <c r="K1349" s="156">
        <f ca="1">('Input Parameters'!$E$25/'Input Parameters'!$E$31)^$J1349</f>
        <v>8.9282392280044219E-3</v>
      </c>
      <c r="L1349" s="66">
        <f ca="1">$H1349*$C1349*'Input Parameters'!$E$23*K1349</f>
        <v>1.9639134492849781</v>
      </c>
      <c r="M1349" s="23">
        <f t="shared" ref="M1349:M1412" ca="1" si="169">RAND()</f>
        <v>0.13442976776519222</v>
      </c>
      <c r="N1349" s="15">
        <f ca="1">_xlfn.NORM.INV(M1349,'Input Parameters'!$E$26,'Input Parameters'!$F$26)</f>
        <v>1.0780452561599478E-2</v>
      </c>
      <c r="O1349" s="8">
        <f t="shared" ref="O1349:O1412" ca="1" si="170">RAND()</f>
        <v>5.1857672398736954E-2</v>
      </c>
      <c r="P1349" s="29">
        <f ca="1">_xlfn.LOGNORM.INV(O1349,'Input Parameters'!$H$27,'Input Parameters'!$I$27)</f>
        <v>0.6930618495829266</v>
      </c>
      <c r="Q1349" s="10"/>
      <c r="R1349" s="15">
        <f>'Input Parameters'!$E$28</f>
        <v>12.7</v>
      </c>
      <c r="S1349" s="10">
        <f t="shared" ref="S1349:S1412" ca="1" si="171">RAND()</f>
        <v>0.57889423844945453</v>
      </c>
      <c r="T1349" s="25">
        <f ca="1">_xlfn.LOGNORM.INV(S1349,'Input Parameters'!$H$29,'Input Parameters'!$I$29)</f>
        <v>59.547944824386398</v>
      </c>
      <c r="U1349" s="10">
        <f t="shared" ref="U1349:U1412" ca="1" si="172">RAND()</f>
        <v>0.54608236276471889</v>
      </c>
      <c r="V1349" s="29">
        <f ca="1">IF('Input Parameters'!$D$30="Beta",_xlfn.BETA.INV(U1349,'Input Parameters'!$L$30,'Input Parameters'!$M$30,'Input Parameters'!$J$30,'Input Parameters'!$K$30),IF('Input Parameters'!$D$30="LogNorm",_xlfn.LOGNORM.INV(U1349,'Input Parameters'!$H$30,'Input Parameters'!$I$30)))</f>
        <v>1.0458813840511207</v>
      </c>
      <c r="W1349" s="2">
        <f ca="1">N1349+(P1349-N1349)*(1-ERF((T1349-R1349)/(2*SQRT(L1349*'Input Parameters'!$E$31))))</f>
        <v>2.3121289723853328E-2</v>
      </c>
      <c r="X1349">
        <f t="shared" ca="1" si="164"/>
        <v>1</v>
      </c>
      <c r="Y1349" s="7"/>
    </row>
    <row r="1350" spans="1:25" ht="15" customHeight="1" x14ac:dyDescent="0.3">
      <c r="A1350" s="130">
        <v>1343</v>
      </c>
      <c r="B1350" s="10">
        <f t="shared" ca="1" si="165"/>
        <v>0.24078009938757861</v>
      </c>
      <c r="C1350" s="57">
        <f ca="1">_xlfn.NORM.INV(B1350,'Input Parameters'!$E$19,'Input Parameters'!$F$19)</f>
        <v>507.82928869562875</v>
      </c>
      <c r="D1350" s="10">
        <f t="shared" ca="1" si="166"/>
        <v>0.54215073665724434</v>
      </c>
      <c r="E1350" s="59">
        <f ca="1">IF(_xlfn.NORM.INV(D1350,'Input Parameters'!$E$20,'Input Parameters'!$F$20)&lt;3500,3500,IF(_xlfn.NORM.INV(D1350,'Input Parameters'!$E$20,'Input Parameters'!$F$20)&gt;5500,5500,_xlfn.NORM.INV(D1350,'Input Parameters'!$E$20,'Input Parameters'!$F$20)))</f>
        <v>4874.0975043858907</v>
      </c>
      <c r="F1350" s="10">
        <f t="shared" ca="1" si="167"/>
        <v>0.65571142750466749</v>
      </c>
      <c r="G1350" s="61">
        <f ca="1">_xlfn.NORM.INV(F1350,'Input Parameters'!$E$21,'Input Parameters'!$F$21)</f>
        <v>288.00018374775175</v>
      </c>
      <c r="H1350" s="54">
        <f ca="1">EXP(E1350*(1/'Input Parameters'!$E$22-1/G1350))</f>
        <v>0.74916666453515346</v>
      </c>
      <c r="I1350" s="10">
        <f t="shared" ca="1" si="168"/>
        <v>0.8640543849195147</v>
      </c>
      <c r="J1350" s="29">
        <f ca="1">_xlfn.BETA.INV(I1350,'Input Parameters'!$L$24,'Input Parameters'!$M$24,'Input Parameters'!$J$24,'Input Parameters'!$K$24)</f>
        <v>0.76943084364193082</v>
      </c>
      <c r="K1350" s="156">
        <f ca="1">('Input Parameters'!$E$25/'Input Parameters'!$E$31)^$J1350</f>
        <v>4.0076554716431791E-3</v>
      </c>
      <c r="L1350" s="66">
        <f ca="1">$H1350*$C1350*'Input Parameters'!$E$23*K1350</f>
        <v>1.5247076122652912</v>
      </c>
      <c r="M1350" s="23">
        <f t="shared" ca="1" si="169"/>
        <v>1.7504360855808088E-2</v>
      </c>
      <c r="N1350" s="15">
        <f ca="1">_xlfn.NORM.INV(M1350,'Input Parameters'!$E$26,'Input Parameters'!$F$26)</f>
        <v>-1.0273407571251968E-2</v>
      </c>
      <c r="O1350" s="8">
        <f t="shared" ca="1" si="170"/>
        <v>0.49048910856916539</v>
      </c>
      <c r="P1350" s="29">
        <f ca="1">_xlfn.LOGNORM.INV(O1350,'Input Parameters'!$H$27,'Input Parameters'!$I$27)</f>
        <v>1.4086949382514167</v>
      </c>
      <c r="Q1350" s="10"/>
      <c r="R1350" s="15">
        <f>'Input Parameters'!$E$28</f>
        <v>12.7</v>
      </c>
      <c r="S1350" s="10">
        <f t="shared" ca="1" si="171"/>
        <v>0.14931360900929413</v>
      </c>
      <c r="T1350" s="25">
        <f ca="1">_xlfn.LOGNORM.INV(S1350,'Input Parameters'!$H$29,'Input Parameters'!$I$29)</f>
        <v>51.817985000090125</v>
      </c>
      <c r="U1350" s="10">
        <f t="shared" ca="1" si="172"/>
        <v>8.7924965377226938E-2</v>
      </c>
      <c r="V1350" s="29">
        <f ca="1">IF('Input Parameters'!$D$30="Beta",_xlfn.BETA.INV(U1350,'Input Parameters'!$L$30,'Input Parameters'!$M$30,'Input Parameters'!$J$30,'Input Parameters'!$K$30),IF('Input Parameters'!$D$30="LogNorm",_xlfn.LOGNORM.INV(U1350,'Input Parameters'!$H$30,'Input Parameters'!$I$30)))</f>
        <v>0.58590539314649925</v>
      </c>
      <c r="W1350" s="2">
        <f ca="1">N1350+(P1350-N1350)*(1-ERF((T1350-R1350)/(2*SQRT(L1350*'Input Parameters'!$E$31))))</f>
        <v>2.532023258780635E-2</v>
      </c>
      <c r="X1350">
        <f t="shared" ca="1" si="164"/>
        <v>1</v>
      </c>
      <c r="Y1350" s="7"/>
    </row>
    <row r="1351" spans="1:25" ht="15" customHeight="1" x14ac:dyDescent="0.3">
      <c r="A1351" s="130">
        <v>1344</v>
      </c>
      <c r="B1351" s="10">
        <f t="shared" ca="1" si="165"/>
        <v>0.76590279019970575</v>
      </c>
      <c r="C1351" s="57">
        <f ca="1">_xlfn.NORM.INV(B1351,'Input Parameters'!$E$19,'Input Parameters'!$F$19)</f>
        <v>628.59798827610075</v>
      </c>
      <c r="D1351" s="10">
        <f t="shared" ca="1" si="166"/>
        <v>0.58337754718102974</v>
      </c>
      <c r="E1351" s="59">
        <f ca="1">IF(_xlfn.NORM.INV(D1351,'Input Parameters'!$E$20,'Input Parameters'!$F$20)&lt;3500,3500,IF(_xlfn.NORM.INV(D1351,'Input Parameters'!$E$20,'Input Parameters'!$F$20)&gt;5500,5500,_xlfn.NORM.INV(D1351,'Input Parameters'!$E$20,'Input Parameters'!$F$20)))</f>
        <v>4947.3791930625912</v>
      </c>
      <c r="F1351" s="10">
        <f t="shared" ca="1" si="167"/>
        <v>1.2605749915671205E-2</v>
      </c>
      <c r="G1351" s="61">
        <f ca="1">_xlfn.NORM.INV(F1351,'Input Parameters'!$E$21,'Input Parameters'!$F$21)</f>
        <v>267.25816810993524</v>
      </c>
      <c r="H1351" s="54">
        <f ca="1">EXP(E1351*(1/'Input Parameters'!$E$22-1/G1351))</f>
        <v>0.19664453156878461</v>
      </c>
      <c r="I1351" s="10">
        <f t="shared" ca="1" si="168"/>
        <v>0.84136200182227994</v>
      </c>
      <c r="J1351" s="29">
        <f ca="1">_xlfn.BETA.INV(I1351,'Input Parameters'!$L$24,'Input Parameters'!$M$24,'Input Parameters'!$J$24,'Input Parameters'!$K$24)</f>
        <v>0.7564059076406533</v>
      </c>
      <c r="K1351" s="156">
        <f ca="1">('Input Parameters'!$E$25/'Input Parameters'!$E$31)^$J1351</f>
        <v>4.400162182737353E-3</v>
      </c>
      <c r="L1351" s="66">
        <f ca="1">$H1351*$C1351*'Input Parameters'!$E$23*K1351</f>
        <v>0.5439056180444457</v>
      </c>
      <c r="M1351" s="23">
        <f t="shared" ca="1" si="169"/>
        <v>0.4956269650130849</v>
      </c>
      <c r="N1351" s="15">
        <f ca="1">_xlfn.NORM.INV(M1351,'Input Parameters'!$E$26,'Input Parameters'!$F$26)</f>
        <v>3.3769802353929901E-2</v>
      </c>
      <c r="O1351" s="8">
        <f t="shared" ca="1" si="170"/>
        <v>0.95779288993650491</v>
      </c>
      <c r="P1351" s="29">
        <f ca="1">_xlfn.LOGNORM.INV(O1351,'Input Parameters'!$H$27,'Input Parameters'!$I$27)</f>
        <v>3.0546009336028583</v>
      </c>
      <c r="Q1351" s="10"/>
      <c r="R1351" s="15">
        <f>'Input Parameters'!$E$28</f>
        <v>12.7</v>
      </c>
      <c r="S1351" s="10">
        <f t="shared" ca="1" si="171"/>
        <v>0.29278385322636147</v>
      </c>
      <c r="T1351" s="25">
        <f ca="1">_xlfn.LOGNORM.INV(S1351,'Input Parameters'!$H$29,'Input Parameters'!$I$29)</f>
        <v>54.77384514957491</v>
      </c>
      <c r="U1351" s="10">
        <f t="shared" ca="1" si="172"/>
        <v>0.58895420191420378</v>
      </c>
      <c r="V1351" s="29">
        <f ca="1">IF('Input Parameters'!$D$30="Beta",_xlfn.BETA.INV(U1351,'Input Parameters'!$L$30,'Input Parameters'!$M$30,'Input Parameters'!$J$30,'Input Parameters'!$K$30),IF('Input Parameters'!$D$30="LogNorm",_xlfn.LOGNORM.INV(U1351,'Input Parameters'!$H$30,'Input Parameters'!$I$30)))</f>
        <v>1.0918544981727736</v>
      </c>
      <c r="W1351" s="2">
        <f ca="1">N1351+(P1351-N1351)*(1-ERF((T1351-R1351)/(2*SQRT(L1351*'Input Parameters'!$E$31))))</f>
        <v>3.393545360137578E-2</v>
      </c>
      <c r="X1351">
        <f t="shared" ca="1" si="164"/>
        <v>1</v>
      </c>
      <c r="Y1351" s="7"/>
    </row>
    <row r="1352" spans="1:25" ht="15" customHeight="1" x14ac:dyDescent="0.3">
      <c r="A1352" s="130">
        <v>1345</v>
      </c>
      <c r="B1352" s="10">
        <f t="shared" ca="1" si="165"/>
        <v>7.0648049855725037E-2</v>
      </c>
      <c r="C1352" s="57">
        <f ca="1">_xlfn.NORM.INV(B1352,'Input Parameters'!$E$19,'Input Parameters'!$F$19)</f>
        <v>443.0020568964494</v>
      </c>
      <c r="D1352" s="10">
        <f t="shared" ca="1" si="166"/>
        <v>0.17900063094419416</v>
      </c>
      <c r="E1352" s="59">
        <f ca="1">IF(_xlfn.NORM.INV(D1352,'Input Parameters'!$E$20,'Input Parameters'!$F$20)&lt;3500,3500,IF(_xlfn.NORM.INV(D1352,'Input Parameters'!$E$20,'Input Parameters'!$F$20)&gt;5500,5500,_xlfn.NORM.INV(D1352,'Input Parameters'!$E$20,'Input Parameters'!$F$20)))</f>
        <v>4156.5737744587605</v>
      </c>
      <c r="F1352" s="10">
        <f t="shared" ca="1" si="167"/>
        <v>0.67490830416454728</v>
      </c>
      <c r="G1352" s="61">
        <f ca="1">_xlfn.NORM.INV(F1352,'Input Parameters'!$E$21,'Input Parameters'!$F$21)</f>
        <v>288.41456842948025</v>
      </c>
      <c r="H1352" s="54">
        <f ca="1">EXP(E1352*(1/'Input Parameters'!$E$22-1/G1352))</f>
        <v>0.79808210261819423</v>
      </c>
      <c r="I1352" s="10">
        <f t="shared" ca="1" si="168"/>
        <v>0.21768961016329225</v>
      </c>
      <c r="J1352" s="29">
        <f ca="1">_xlfn.BETA.INV(I1352,'Input Parameters'!$L$24,'Input Parameters'!$M$24,'Input Parameters'!$J$24,'Input Parameters'!$K$24)</f>
        <v>0.4788302629559576</v>
      </c>
      <c r="K1352" s="156">
        <f ca="1">('Input Parameters'!$E$25/'Input Parameters'!$E$31)^$J1352</f>
        <v>3.2228254437423921E-2</v>
      </c>
      <c r="L1352" s="66">
        <f ca="1">$H1352*$C1352*'Input Parameters'!$E$23*K1352</f>
        <v>11.394364232862042</v>
      </c>
      <c r="M1352" s="23">
        <f t="shared" ca="1" si="169"/>
        <v>0.68769592468976204</v>
      </c>
      <c r="N1352" s="15">
        <f ca="1">_xlfn.NORM.INV(M1352,'Input Parameters'!$E$26,'Input Parameters'!$F$26)</f>
        <v>4.4275928059443199E-2</v>
      </c>
      <c r="O1352" s="8">
        <f t="shared" ca="1" si="170"/>
        <v>0.2606283330318433</v>
      </c>
      <c r="P1352" s="29">
        <f ca="1">_xlfn.LOGNORM.INV(O1352,'Input Parameters'!$H$27,'Input Parameters'!$I$27)</f>
        <v>1.0719134394898653</v>
      </c>
      <c r="Q1352" s="10"/>
      <c r="R1352" s="15">
        <f>'Input Parameters'!$E$28</f>
        <v>12.7</v>
      </c>
      <c r="S1352" s="10">
        <f t="shared" ca="1" si="171"/>
        <v>0.38667950159071063</v>
      </c>
      <c r="T1352" s="25">
        <f ca="1">_xlfn.LOGNORM.INV(S1352,'Input Parameters'!$H$29,'Input Parameters'!$I$29)</f>
        <v>56.379135917360749</v>
      </c>
      <c r="U1352" s="10">
        <f t="shared" ca="1" si="172"/>
        <v>0.70953194074137327</v>
      </c>
      <c r="V1352" s="29">
        <f ca="1">IF('Input Parameters'!$D$30="Beta",_xlfn.BETA.INV(U1352,'Input Parameters'!$L$30,'Input Parameters'!$M$30,'Input Parameters'!$J$30,'Input Parameters'!$K$30),IF('Input Parameters'!$D$30="LogNorm",_xlfn.LOGNORM.INV(U1352,'Input Parameters'!$H$30,'Input Parameters'!$I$30)))</f>
        <v>1.2422107327831773</v>
      </c>
      <c r="W1352" s="2">
        <f ca="1">N1352+(P1352-N1352)*(1-ERF((T1352-R1352)/(2*SQRT(L1352*'Input Parameters'!$E$31))))</f>
        <v>0.4144304313900638</v>
      </c>
      <c r="X1352">
        <f t="shared" ca="1" si="164"/>
        <v>1</v>
      </c>
      <c r="Y1352" s="7"/>
    </row>
    <row r="1353" spans="1:25" ht="15" customHeight="1" x14ac:dyDescent="0.3">
      <c r="A1353" s="130">
        <v>1346</v>
      </c>
      <c r="B1353" s="10">
        <f t="shared" ca="1" si="165"/>
        <v>0.94529574779821457</v>
      </c>
      <c r="C1353" s="57">
        <f ca="1">_xlfn.NORM.INV(B1353,'Input Parameters'!$E$19,'Input Parameters'!$F$19)</f>
        <v>702.57245120729488</v>
      </c>
      <c r="D1353" s="10">
        <f t="shared" ca="1" si="166"/>
        <v>0.38458466882084685</v>
      </c>
      <c r="E1353" s="59">
        <f ca="1">IF(_xlfn.NORM.INV(D1353,'Input Parameters'!$E$20,'Input Parameters'!$F$20)&lt;3500,3500,IF(_xlfn.NORM.INV(D1353,'Input Parameters'!$E$20,'Input Parameters'!$F$20)&gt;5500,5500,_xlfn.NORM.INV(D1353,'Input Parameters'!$E$20,'Input Parameters'!$F$20)))</f>
        <v>4594.5768716157545</v>
      </c>
      <c r="F1353" s="10">
        <f t="shared" ca="1" si="167"/>
        <v>5.0403516902023271E-2</v>
      </c>
      <c r="G1353" s="61">
        <f ca="1">_xlfn.NORM.INV(F1353,'Input Parameters'!$E$21,'Input Parameters'!$F$21)</f>
        <v>271.95210419159395</v>
      </c>
      <c r="H1353" s="54">
        <f ca="1">EXP(E1353*(1/'Input Parameters'!$E$22-1/G1353))</f>
        <v>0.29711025939457797</v>
      </c>
      <c r="I1353" s="10">
        <f t="shared" ca="1" si="168"/>
        <v>1.1485012735111488E-2</v>
      </c>
      <c r="J1353" s="29">
        <f ca="1">_xlfn.BETA.INV(I1353,'Input Parameters'!$L$24,'Input Parameters'!$M$24,'Input Parameters'!$J$24,'Input Parameters'!$K$24)</f>
        <v>0.25171385628199294</v>
      </c>
      <c r="K1353" s="156">
        <f ca="1">('Input Parameters'!$E$25/'Input Parameters'!$E$31)^$J1353</f>
        <v>0.16436242819382535</v>
      </c>
      <c r="L1353" s="66">
        <f ca="1">$H1353*$C1353*'Input Parameters'!$E$23*K1353</f>
        <v>34.309257047096615</v>
      </c>
      <c r="M1353" s="23">
        <f t="shared" ca="1" si="169"/>
        <v>0.45913666490244964</v>
      </c>
      <c r="N1353" s="15">
        <f ca="1">_xlfn.NORM.INV(M1353,'Input Parameters'!$E$26,'Input Parameters'!$F$26)</f>
        <v>3.1845211799706785E-2</v>
      </c>
      <c r="O1353" s="8">
        <f t="shared" ca="1" si="170"/>
        <v>0.27710691300880708</v>
      </c>
      <c r="P1353" s="29">
        <f ca="1">_xlfn.LOGNORM.INV(O1353,'Input Parameters'!$H$27,'Input Parameters'!$I$27)</f>
        <v>1.0958656046553148</v>
      </c>
      <c r="Q1353" s="10"/>
      <c r="R1353" s="15">
        <f>'Input Parameters'!$E$28</f>
        <v>12.7</v>
      </c>
      <c r="S1353" s="10">
        <f t="shared" ca="1" si="171"/>
        <v>0.42545539439624125</v>
      </c>
      <c r="T1353" s="25">
        <f ca="1">_xlfn.LOGNORM.INV(S1353,'Input Parameters'!$H$29,'Input Parameters'!$I$29)</f>
        <v>57.015865691120077</v>
      </c>
      <c r="U1353" s="10">
        <f t="shared" ca="1" si="172"/>
        <v>0.67387105924044288</v>
      </c>
      <c r="V1353" s="29">
        <f ca="1">IF('Input Parameters'!$D$30="Beta",_xlfn.BETA.INV(U1353,'Input Parameters'!$L$30,'Input Parameters'!$M$30,'Input Parameters'!$J$30,'Input Parameters'!$K$30),IF('Input Parameters'!$D$30="LogNorm",_xlfn.LOGNORM.INV(U1353,'Input Parameters'!$H$30,'Input Parameters'!$I$30)))</f>
        <v>1.193523527852592</v>
      </c>
      <c r="W1353" s="2">
        <f ca="1">N1353+(P1353-N1353)*(1-ERF((T1353-R1353)/(2*SQRT(L1353*'Input Parameters'!$E$31))))</f>
        <v>0.66245052175100494</v>
      </c>
      <c r="X1353">
        <f t="shared" ref="X1353:X1416" ca="1" si="173">IFERROR(IF(W1353&gt;V1353,0,1),0)</f>
        <v>1</v>
      </c>
      <c r="Y1353" s="7"/>
    </row>
    <row r="1354" spans="1:25" ht="15" customHeight="1" x14ac:dyDescent="0.3">
      <c r="A1354" s="130">
        <v>1347</v>
      </c>
      <c r="B1354" s="10">
        <f t="shared" ca="1" si="165"/>
        <v>0.33509757655603567</v>
      </c>
      <c r="C1354" s="57">
        <f ca="1">_xlfn.NORM.INV(B1354,'Input Parameters'!$E$19,'Input Parameters'!$F$19)</f>
        <v>531.31312423350778</v>
      </c>
      <c r="D1354" s="10">
        <f t="shared" ca="1" si="166"/>
        <v>0.4438587234601723</v>
      </c>
      <c r="E1354" s="59">
        <f ca="1">IF(_xlfn.NORM.INV(D1354,'Input Parameters'!$E$20,'Input Parameters'!$F$20)&lt;3500,3500,IF(_xlfn.NORM.INV(D1354,'Input Parameters'!$E$20,'Input Parameters'!$F$20)&gt;5500,5500,_xlfn.NORM.INV(D1354,'Input Parameters'!$E$20,'Input Parameters'!$F$20)))</f>
        <v>4701.1648743477153</v>
      </c>
      <c r="F1354" s="10">
        <f t="shared" ca="1" si="167"/>
        <v>0.91449981285136739</v>
      </c>
      <c r="G1354" s="61">
        <f ca="1">_xlfn.NORM.INV(F1354,'Input Parameters'!$E$21,'Input Parameters'!$F$21)</f>
        <v>295.61031235598665</v>
      </c>
      <c r="H1354" s="54">
        <f ca="1">EXP(E1354*(1/'Input Parameters'!$E$22-1/G1354))</f>
        <v>1.1522087147879669</v>
      </c>
      <c r="I1354" s="10">
        <f t="shared" ca="1" si="168"/>
        <v>4.9896118185654981E-3</v>
      </c>
      <c r="J1354" s="29">
        <f ca="1">_xlfn.BETA.INV(I1354,'Input Parameters'!$L$24,'Input Parameters'!$M$24,'Input Parameters'!$J$24,'Input Parameters'!$K$24)</f>
        <v>0.21375853633738609</v>
      </c>
      <c r="K1354" s="156">
        <f ca="1">('Input Parameters'!$E$25/'Input Parameters'!$E$31)^$J1354</f>
        <v>0.21579917215116318</v>
      </c>
      <c r="L1354" s="66">
        <f ca="1">$H1354*$C1354*'Input Parameters'!$E$23*K1354</f>
        <v>132.10871667908722</v>
      </c>
      <c r="M1354" s="23">
        <f t="shared" ca="1" si="169"/>
        <v>0.6027774578197701</v>
      </c>
      <c r="N1354" s="15">
        <f ca="1">_xlfn.NORM.INV(M1354,'Input Parameters'!$E$26,'Input Parameters'!$F$26)</f>
        <v>3.9471399370012247E-2</v>
      </c>
      <c r="O1354" s="8">
        <f t="shared" ca="1" si="170"/>
        <v>0.91724333128415592</v>
      </c>
      <c r="P1354" s="29">
        <f ca="1">_xlfn.LOGNORM.INV(O1354,'Input Parameters'!$H$27,'Input Parameters'!$I$27)</f>
        <v>2.6293378681881321</v>
      </c>
      <c r="Q1354" s="10"/>
      <c r="R1354" s="15">
        <f>'Input Parameters'!$E$28</f>
        <v>12.7</v>
      </c>
      <c r="S1354" s="10">
        <f t="shared" ca="1" si="171"/>
        <v>0.47429076533697534</v>
      </c>
      <c r="T1354" s="25">
        <f ca="1">_xlfn.LOGNORM.INV(S1354,'Input Parameters'!$H$29,'Input Parameters'!$I$29)</f>
        <v>57.811733686549232</v>
      </c>
      <c r="U1354" s="10">
        <f t="shared" ca="1" si="172"/>
        <v>0.13190934150219968</v>
      </c>
      <c r="V1354" s="29">
        <f ca="1">IF('Input Parameters'!$D$30="Beta",_xlfn.BETA.INV(U1354,'Input Parameters'!$L$30,'Input Parameters'!$M$30,'Input Parameters'!$J$30,'Input Parameters'!$K$30),IF('Input Parameters'!$D$30="LogNorm",_xlfn.LOGNORM.INV(U1354,'Input Parameters'!$H$30,'Input Parameters'!$I$30)))</f>
        <v>0.64311007777642959</v>
      </c>
      <c r="W1354" s="2">
        <f ca="1">N1354+(P1354-N1354)*(1-ERF((T1354-R1354)/(2*SQRT(L1354*'Input Parameters'!$E$31))))</f>
        <v>2.0631250455972139</v>
      </c>
      <c r="X1354">
        <f t="shared" ca="1" si="173"/>
        <v>0</v>
      </c>
      <c r="Y1354" s="7"/>
    </row>
    <row r="1355" spans="1:25" ht="15" customHeight="1" x14ac:dyDescent="0.3">
      <c r="A1355" s="130">
        <v>1348</v>
      </c>
      <c r="B1355" s="10">
        <f t="shared" ca="1" si="165"/>
        <v>0.35386423056945981</v>
      </c>
      <c r="C1355" s="57">
        <f ca="1">_xlfn.NORM.INV(B1355,'Input Parameters'!$E$19,'Input Parameters'!$F$19)</f>
        <v>535.62022536875497</v>
      </c>
      <c r="D1355" s="10">
        <f t="shared" ca="1" si="166"/>
        <v>0.8540188187724056</v>
      </c>
      <c r="E1355" s="59">
        <f ca="1">IF(_xlfn.NORM.INV(D1355,'Input Parameters'!$E$20,'Input Parameters'!$F$20)&lt;3500,3500,IF(_xlfn.NORM.INV(D1355,'Input Parameters'!$E$20,'Input Parameters'!$F$20)&gt;5500,5500,_xlfn.NORM.INV(D1355,'Input Parameters'!$E$20,'Input Parameters'!$F$20)))</f>
        <v>5500</v>
      </c>
      <c r="F1355" s="10">
        <f t="shared" ca="1" si="167"/>
        <v>0.27441637894874416</v>
      </c>
      <c r="G1355" s="61">
        <f ca="1">_xlfn.NORM.INV(F1355,'Input Parameters'!$E$21,'Input Parameters'!$F$21)</f>
        <v>280.13785038945269</v>
      </c>
      <c r="H1355" s="54">
        <f ca="1">EXP(E1355*(1/'Input Parameters'!$E$22-1/G1355))</f>
        <v>0.42237564082559165</v>
      </c>
      <c r="I1355" s="10">
        <f t="shared" ca="1" si="168"/>
        <v>0.98288752706175764</v>
      </c>
      <c r="J1355" s="29">
        <f ca="1">_xlfn.BETA.INV(I1355,'Input Parameters'!$L$24,'Input Parameters'!$M$24,'Input Parameters'!$J$24,'Input Parameters'!$K$24)</f>
        <v>0.88075142630966152</v>
      </c>
      <c r="K1355" s="156">
        <f ca="1">('Input Parameters'!$E$25/'Input Parameters'!$E$31)^$J1355</f>
        <v>1.8033443030905064E-3</v>
      </c>
      <c r="L1355" s="66">
        <f ca="1">$H1355*$C1355*'Input Parameters'!$E$23*K1355</f>
        <v>0.40797587617949888</v>
      </c>
      <c r="M1355" s="23">
        <f t="shared" ca="1" si="169"/>
        <v>0.91873061802449718</v>
      </c>
      <c r="N1355" s="15">
        <f ca="1">_xlfn.NORM.INV(M1355,'Input Parameters'!$E$26,'Input Parameters'!$F$26)</f>
        <v>6.3328259848601368E-2</v>
      </c>
      <c r="O1355" s="8">
        <f t="shared" ca="1" si="170"/>
        <v>0.18009486192364776</v>
      </c>
      <c r="P1355" s="29">
        <f ca="1">_xlfn.LOGNORM.INV(O1355,'Input Parameters'!$H$27,'Input Parameters'!$I$27)</f>
        <v>0.94971273052275251</v>
      </c>
      <c r="Q1355" s="10"/>
      <c r="R1355" s="15">
        <f>'Input Parameters'!$E$28</f>
        <v>12.7</v>
      </c>
      <c r="S1355" s="10">
        <f t="shared" ca="1" si="171"/>
        <v>0.13699043550821932</v>
      </c>
      <c r="T1355" s="25">
        <f ca="1">_xlfn.LOGNORM.INV(S1355,'Input Parameters'!$H$29,'Input Parameters'!$I$29)</f>
        <v>51.501542163080487</v>
      </c>
      <c r="U1355" s="10">
        <f t="shared" ca="1" si="172"/>
        <v>0.92759328599740098</v>
      </c>
      <c r="V1355" s="29">
        <f ca="1">IF('Input Parameters'!$D$30="Beta",_xlfn.BETA.INV(U1355,'Input Parameters'!$L$30,'Input Parameters'!$M$30,'Input Parameters'!$J$30,'Input Parameters'!$K$30),IF('Input Parameters'!$D$30="LogNorm",_xlfn.LOGNORM.INV(U1355,'Input Parameters'!$H$30,'Input Parameters'!$I$30)))</f>
        <v>1.7757122016660958</v>
      </c>
      <c r="W1355" s="2">
        <f ca="1">N1355+(P1355-N1355)*(1-ERF((T1355-R1355)/(2*SQRT(L1355*'Input Parameters'!$E$31))))</f>
        <v>6.334370745032783E-2</v>
      </c>
      <c r="X1355">
        <f t="shared" ca="1" si="173"/>
        <v>1</v>
      </c>
      <c r="Y1355" s="7"/>
    </row>
    <row r="1356" spans="1:25" ht="15" customHeight="1" x14ac:dyDescent="0.3">
      <c r="A1356" s="130">
        <v>1349</v>
      </c>
      <c r="B1356" s="10">
        <f t="shared" ca="1" si="165"/>
        <v>0.78889326925580294</v>
      </c>
      <c r="C1356" s="57">
        <f ca="1">_xlfn.NORM.INV(B1356,'Input Parameters'!$E$19,'Input Parameters'!$F$19)</f>
        <v>635.11860489190769</v>
      </c>
      <c r="D1356" s="10">
        <f t="shared" ca="1" si="166"/>
        <v>0.11767311887249809</v>
      </c>
      <c r="E1356" s="59">
        <f ca="1">IF(_xlfn.NORM.INV(D1356,'Input Parameters'!$E$20,'Input Parameters'!$F$20)&lt;3500,3500,IF(_xlfn.NORM.INV(D1356,'Input Parameters'!$E$20,'Input Parameters'!$F$20)&gt;5500,5500,_xlfn.NORM.INV(D1356,'Input Parameters'!$E$20,'Input Parameters'!$F$20)))</f>
        <v>3969.3104660361823</v>
      </c>
      <c r="F1356" s="10">
        <f t="shared" ca="1" si="167"/>
        <v>0.31408660905712038</v>
      </c>
      <c r="G1356" s="61">
        <f ca="1">_xlfn.NORM.INV(F1356,'Input Parameters'!$E$21,'Input Parameters'!$F$21)</f>
        <v>281.04340468242663</v>
      </c>
      <c r="H1356" s="54">
        <f ca="1">EXP(E1356*(1/'Input Parameters'!$E$22-1/G1356))</f>
        <v>0.56194924691936587</v>
      </c>
      <c r="I1356" s="10">
        <f t="shared" ca="1" si="168"/>
        <v>0.51753395842075522</v>
      </c>
      <c r="J1356" s="29">
        <f ca="1">_xlfn.BETA.INV(I1356,'Input Parameters'!$L$24,'Input Parameters'!$M$24,'Input Parameters'!$J$24,'Input Parameters'!$K$24)</f>
        <v>0.61422853134359867</v>
      </c>
      <c r="K1356" s="156">
        <f ca="1">('Input Parameters'!$E$25/'Input Parameters'!$E$31)^$J1356</f>
        <v>1.2201484131280721E-2</v>
      </c>
      <c r="L1356" s="66">
        <f ca="1">$H1356*$C1356*'Input Parameters'!$E$23*K1356</f>
        <v>4.3547636380430346</v>
      </c>
      <c r="M1356" s="23">
        <f t="shared" ca="1" si="169"/>
        <v>0.37556336522375555</v>
      </c>
      <c r="N1356" s="15">
        <f ca="1">_xlfn.NORM.INV(M1356,'Input Parameters'!$E$26,'Input Parameters'!$F$26)</f>
        <v>2.7339765400588818E-2</v>
      </c>
      <c r="O1356" s="8">
        <f t="shared" ca="1" si="170"/>
        <v>0.17628605158608412</v>
      </c>
      <c r="P1356" s="29">
        <f ca="1">_xlfn.LOGNORM.INV(O1356,'Input Parameters'!$H$27,'Input Parameters'!$I$27)</f>
        <v>0.94359469504277649</v>
      </c>
      <c r="Q1356" s="10"/>
      <c r="R1356" s="15">
        <f>'Input Parameters'!$E$28</f>
        <v>12.7</v>
      </c>
      <c r="S1356" s="10">
        <f t="shared" ca="1" si="171"/>
        <v>0.99874493180754365</v>
      </c>
      <c r="T1356" s="25">
        <f ca="1">_xlfn.LOGNORM.INV(S1356,'Input Parameters'!$H$29,'Input Parameters'!$I$29)</f>
        <v>81.755650337936871</v>
      </c>
      <c r="U1356" s="10">
        <f t="shared" ca="1" si="172"/>
        <v>0.20772705089526988</v>
      </c>
      <c r="V1356" s="29">
        <f ca="1">IF('Input Parameters'!$D$30="Beta",_xlfn.BETA.INV(U1356,'Input Parameters'!$L$30,'Input Parameters'!$M$30,'Input Parameters'!$J$30,'Input Parameters'!$K$30),IF('Input Parameters'!$D$30="LogNorm",_xlfn.LOGNORM.INV(U1356,'Input Parameters'!$H$30,'Input Parameters'!$I$30)))</f>
        <v>0.72475472318995326</v>
      </c>
      <c r="W1356" s="2">
        <f ca="1">N1356+(P1356-N1356)*(1-ERF((T1356-R1356)/(2*SQRT(L1356*'Input Parameters'!$E$31))))</f>
        <v>4.5012138096758192E-2</v>
      </c>
      <c r="X1356">
        <f t="shared" ca="1" si="173"/>
        <v>1</v>
      </c>
      <c r="Y1356" s="7"/>
    </row>
    <row r="1357" spans="1:25" ht="15" customHeight="1" x14ac:dyDescent="0.3">
      <c r="A1357" s="130">
        <v>1350</v>
      </c>
      <c r="B1357" s="10">
        <f t="shared" ca="1" si="165"/>
        <v>6.2325503122938275E-2</v>
      </c>
      <c r="C1357" s="57">
        <f ca="1">_xlfn.NORM.INV(B1357,'Input Parameters'!$E$19,'Input Parameters'!$F$19)</f>
        <v>437.54678970115594</v>
      </c>
      <c r="D1357" s="10">
        <f t="shared" ca="1" si="166"/>
        <v>0.86586407035560309</v>
      </c>
      <c r="E1357" s="59">
        <f ca="1">IF(_xlfn.NORM.INV(D1357,'Input Parameters'!$E$20,'Input Parameters'!$F$20)&lt;3500,3500,IF(_xlfn.NORM.INV(D1357,'Input Parameters'!$E$20,'Input Parameters'!$F$20)&gt;5500,5500,_xlfn.NORM.INV(D1357,'Input Parameters'!$E$20,'Input Parameters'!$F$20)))</f>
        <v>5500</v>
      </c>
      <c r="F1357" s="10">
        <f t="shared" ca="1" si="167"/>
        <v>0.84155271655016062</v>
      </c>
      <c r="G1357" s="61">
        <f ca="1">_xlfn.NORM.INV(F1357,'Input Parameters'!$E$21,'Input Parameters'!$F$21)</f>
        <v>292.71675846663572</v>
      </c>
      <c r="H1357" s="54">
        <f ca="1">EXP(E1357*(1/'Input Parameters'!$E$22-1/G1357))</f>
        <v>0.98200026170919785</v>
      </c>
      <c r="I1357" s="10">
        <f t="shared" ca="1" si="168"/>
        <v>0.1667799671904</v>
      </c>
      <c r="J1357" s="29">
        <f ca="1">_xlfn.BETA.INV(I1357,'Input Parameters'!$L$24,'Input Parameters'!$M$24,'Input Parameters'!$J$24,'Input Parameters'!$K$24)</f>
        <v>0.44807089274179751</v>
      </c>
      <c r="K1357" s="156">
        <f ca="1">('Input Parameters'!$E$25/'Input Parameters'!$E$31)^$J1357</f>
        <v>4.0185142793790887E-2</v>
      </c>
      <c r="L1357" s="66">
        <f ca="1">$H1357*$C1357*'Input Parameters'!$E$23*K1357</f>
        <v>17.266392980691318</v>
      </c>
      <c r="M1357" s="23">
        <f t="shared" ca="1" si="169"/>
        <v>0.16378648438055199</v>
      </c>
      <c r="N1357" s="15">
        <f ca="1">_xlfn.NORM.INV(M1357,'Input Parameters'!$E$26,'Input Parameters'!$F$26)</f>
        <v>1.3440702032247523E-2</v>
      </c>
      <c r="O1357" s="8">
        <f t="shared" ca="1" si="170"/>
        <v>0.72824169176285813</v>
      </c>
      <c r="P1357" s="29">
        <f ca="1">_xlfn.LOGNORM.INV(O1357,'Input Parameters'!$H$27,'Input Parameters'!$I$27)</f>
        <v>1.8626090716302328</v>
      </c>
      <c r="Q1357" s="10"/>
      <c r="R1357" s="15">
        <f>'Input Parameters'!$E$28</f>
        <v>12.7</v>
      </c>
      <c r="S1357" s="10">
        <f t="shared" ca="1" si="171"/>
        <v>0.97450438596550382</v>
      </c>
      <c r="T1357" s="25">
        <f ca="1">_xlfn.LOGNORM.INV(S1357,'Input Parameters'!$H$29,'Input Parameters'!$I$29)</f>
        <v>72.496574512877473</v>
      </c>
      <c r="U1357" s="10">
        <f t="shared" ca="1" si="172"/>
        <v>0.92151594642789825</v>
      </c>
      <c r="V1357" s="29">
        <f ca="1">IF('Input Parameters'!$D$30="Beta",_xlfn.BETA.INV(U1357,'Input Parameters'!$L$30,'Input Parameters'!$M$30,'Input Parameters'!$J$30,'Input Parameters'!$K$30),IF('Input Parameters'!$D$30="LogNorm",_xlfn.LOGNORM.INV(U1357,'Input Parameters'!$H$30,'Input Parameters'!$I$30)))</f>
        <v>1.7460236042408959</v>
      </c>
      <c r="W1357" s="2">
        <f ca="1">N1357+(P1357-N1357)*(1-ERF((T1357-R1357)/(2*SQRT(L1357*'Input Parameters'!$E$31))))</f>
        <v>0.58462399610891125</v>
      </c>
      <c r="X1357">
        <f t="shared" ca="1" si="173"/>
        <v>1</v>
      </c>
      <c r="Y1357" s="7"/>
    </row>
    <row r="1358" spans="1:25" ht="15" customHeight="1" x14ac:dyDescent="0.3">
      <c r="A1358" s="130">
        <v>1351</v>
      </c>
      <c r="B1358" s="10">
        <f t="shared" ca="1" si="165"/>
        <v>0.95765125076186486</v>
      </c>
      <c r="C1358" s="57">
        <f ca="1">_xlfn.NORM.INV(B1358,'Input Parameters'!$E$19,'Input Parameters'!$F$19)</f>
        <v>712.98284233974425</v>
      </c>
      <c r="D1358" s="10">
        <f t="shared" ca="1" si="166"/>
        <v>0.74205552217258985</v>
      </c>
      <c r="E1358" s="59">
        <f ca="1">IF(_xlfn.NORM.INV(D1358,'Input Parameters'!$E$20,'Input Parameters'!$F$20)&lt;3500,3500,IF(_xlfn.NORM.INV(D1358,'Input Parameters'!$E$20,'Input Parameters'!$F$20)&gt;5500,5500,_xlfn.NORM.INV(D1358,'Input Parameters'!$E$20,'Input Parameters'!$F$20)))</f>
        <v>5254.7868235494097</v>
      </c>
      <c r="F1358" s="10">
        <f t="shared" ca="1" si="167"/>
        <v>0.51900003672500816</v>
      </c>
      <c r="G1358" s="61">
        <f ca="1">_xlfn.NORM.INV(F1358,'Input Parameters'!$E$21,'Input Parameters'!$F$21)</f>
        <v>285.2244822181836</v>
      </c>
      <c r="H1358" s="54">
        <f ca="1">EXP(E1358*(1/'Input Parameters'!$E$22-1/G1358))</f>
        <v>0.61329377528861739</v>
      </c>
      <c r="I1358" s="10">
        <f t="shared" ca="1" si="168"/>
        <v>9.0893888503190801E-2</v>
      </c>
      <c r="J1358" s="29">
        <f ca="1">_xlfn.BETA.INV(I1358,'Input Parameters'!$L$24,'Input Parameters'!$M$24,'Input Parameters'!$J$24,'Input Parameters'!$K$24)</f>
        <v>0.38869165736566852</v>
      </c>
      <c r="K1358" s="156">
        <f ca="1">('Input Parameters'!$E$25/'Input Parameters'!$E$31)^$J1358</f>
        <v>6.1525832298719045E-2</v>
      </c>
      <c r="L1358" s="66">
        <f ca="1">$H1358*$C1358*'Input Parameters'!$E$23*K1358</f>
        <v>26.903273890337829</v>
      </c>
      <c r="M1358" s="23">
        <f t="shared" ca="1" si="169"/>
        <v>0.49658201568451477</v>
      </c>
      <c r="N1358" s="15">
        <f ca="1">_xlfn.NORM.INV(M1358,'Input Parameters'!$E$26,'Input Parameters'!$F$26)</f>
        <v>3.3820077860125287E-2</v>
      </c>
      <c r="O1358" s="8">
        <f t="shared" ca="1" si="170"/>
        <v>0.62232887708842322</v>
      </c>
      <c r="P1358" s="29">
        <f ca="1">_xlfn.LOGNORM.INV(O1358,'Input Parameters'!$H$27,'Input Parameters'!$I$27)</f>
        <v>1.634061247983877</v>
      </c>
      <c r="Q1358" s="10"/>
      <c r="R1358" s="15">
        <f>'Input Parameters'!$E$28</f>
        <v>12.7</v>
      </c>
      <c r="S1358" s="10">
        <f t="shared" ca="1" si="171"/>
        <v>5.1315441313512511E-2</v>
      </c>
      <c r="T1358" s="25">
        <f ca="1">_xlfn.LOGNORM.INV(S1358,'Input Parameters'!$H$29,'Input Parameters'!$I$29)</f>
        <v>48.481205577006882</v>
      </c>
      <c r="U1358" s="10">
        <f t="shared" ca="1" si="172"/>
        <v>0.59443760785690336</v>
      </c>
      <c r="V1358" s="29">
        <f ca="1">IF('Input Parameters'!$D$30="Beta",_xlfn.BETA.INV(U1358,'Input Parameters'!$L$30,'Input Parameters'!$M$30,'Input Parameters'!$J$30,'Input Parameters'!$K$30),IF('Input Parameters'!$D$30="LogNorm",_xlfn.LOGNORM.INV(U1358,'Input Parameters'!$H$30,'Input Parameters'!$I$30)))</f>
        <v>1.0979509122382849</v>
      </c>
      <c r="W1358" s="2">
        <f ca="1">N1358+(P1358-N1358)*(1-ERF((T1358-R1358)/(2*SQRT(L1358*'Input Parameters'!$E$31))))</f>
        <v>1.0350829852119114</v>
      </c>
      <c r="X1358">
        <f t="shared" ca="1" si="173"/>
        <v>1</v>
      </c>
      <c r="Y1358" s="7"/>
    </row>
    <row r="1359" spans="1:25" ht="15" customHeight="1" x14ac:dyDescent="0.3">
      <c r="A1359" s="130">
        <v>1352</v>
      </c>
      <c r="B1359" s="10">
        <f t="shared" ca="1" si="165"/>
        <v>0.87875912851285976</v>
      </c>
      <c r="C1359" s="57">
        <f ca="1">_xlfn.NORM.INV(B1359,'Input Parameters'!$E$19,'Input Parameters'!$F$19)</f>
        <v>666.06411947044683</v>
      </c>
      <c r="D1359" s="10">
        <f t="shared" ca="1" si="166"/>
        <v>0.15632678396365862</v>
      </c>
      <c r="E1359" s="59">
        <f ca="1">IF(_xlfn.NORM.INV(D1359,'Input Parameters'!$E$20,'Input Parameters'!$F$20)&lt;3500,3500,IF(_xlfn.NORM.INV(D1359,'Input Parameters'!$E$20,'Input Parameters'!$F$20)&gt;5500,5500,_xlfn.NORM.INV(D1359,'Input Parameters'!$E$20,'Input Parameters'!$F$20)))</f>
        <v>4093.2312158915061</v>
      </c>
      <c r="F1359" s="10">
        <f t="shared" ca="1" si="167"/>
        <v>0.18475902494829455</v>
      </c>
      <c r="G1359" s="61">
        <f ca="1">_xlfn.NORM.INV(F1359,'Input Parameters'!$E$21,'Input Parameters'!$F$21)</f>
        <v>277.79662073864841</v>
      </c>
      <c r="H1359" s="54">
        <f ca="1">EXP(E1359*(1/'Input Parameters'!$E$22-1/G1359))</f>
        <v>0.4655385138228344</v>
      </c>
      <c r="I1359" s="10">
        <f t="shared" ca="1" si="168"/>
        <v>0.82489275238467674</v>
      </c>
      <c r="J1359" s="29">
        <f ca="1">_xlfn.BETA.INV(I1359,'Input Parameters'!$L$24,'Input Parameters'!$M$24,'Input Parameters'!$J$24,'Input Parameters'!$K$24)</f>
        <v>0.74750516402706979</v>
      </c>
      <c r="K1359" s="156">
        <f ca="1">('Input Parameters'!$E$25/'Input Parameters'!$E$31)^$J1359</f>
        <v>4.6902754359009115E-3</v>
      </c>
      <c r="L1359" s="66">
        <f ca="1">$H1359*$C1359*'Input Parameters'!$E$23*K1359</f>
        <v>1.4543535731064277</v>
      </c>
      <c r="M1359" s="23">
        <f t="shared" ca="1" si="169"/>
        <v>0.44429659873200278</v>
      </c>
      <c r="N1359" s="15">
        <f ca="1">_xlfn.NORM.INV(M1359,'Input Parameters'!$E$26,'Input Parameters'!$F$26)</f>
        <v>3.1058224713923683E-2</v>
      </c>
      <c r="O1359" s="8">
        <f t="shared" ca="1" si="170"/>
        <v>0.69054474617446637</v>
      </c>
      <c r="P1359" s="29">
        <f ca="1">_xlfn.LOGNORM.INV(O1359,'Input Parameters'!$H$27,'Input Parameters'!$I$27)</f>
        <v>1.7740497083039244</v>
      </c>
      <c r="Q1359" s="10"/>
      <c r="R1359" s="15">
        <f>'Input Parameters'!$E$28</f>
        <v>12.7</v>
      </c>
      <c r="S1359" s="10">
        <f t="shared" ca="1" si="171"/>
        <v>0.86573552150532163</v>
      </c>
      <c r="T1359" s="25">
        <f ca="1">_xlfn.LOGNORM.INV(S1359,'Input Parameters'!$H$29,'Input Parameters'!$I$29)</f>
        <v>65.934216516147401</v>
      </c>
      <c r="U1359" s="10">
        <f t="shared" ca="1" si="172"/>
        <v>0.68520402987311191</v>
      </c>
      <c r="V1359" s="29">
        <f ca="1">IF('Input Parameters'!$D$30="Beta",_xlfn.BETA.INV(U1359,'Input Parameters'!$L$30,'Input Parameters'!$M$30,'Input Parameters'!$J$30,'Input Parameters'!$K$30),IF('Input Parameters'!$D$30="LogNorm",_xlfn.LOGNORM.INV(U1359,'Input Parameters'!$H$30,'Input Parameters'!$I$30)))</f>
        <v>1.2085245177496033</v>
      </c>
      <c r="W1359" s="2">
        <f ca="1">N1359+(P1359-N1359)*(1-ERF((T1359-R1359)/(2*SQRT(L1359*'Input Parameters'!$E$31))))</f>
        <v>3.4196149211482549E-2</v>
      </c>
      <c r="X1359">
        <f t="shared" ca="1" si="173"/>
        <v>1</v>
      </c>
      <c r="Y1359" s="7"/>
    </row>
    <row r="1360" spans="1:25" ht="15" customHeight="1" x14ac:dyDescent="0.3">
      <c r="A1360" s="130">
        <v>1353</v>
      </c>
      <c r="B1360" s="10">
        <f t="shared" ca="1" si="165"/>
        <v>0.45639464311759814</v>
      </c>
      <c r="C1360" s="57">
        <f ca="1">_xlfn.NORM.INV(B1360,'Input Parameters'!$E$19,'Input Parameters'!$F$19)</f>
        <v>558.04547761706976</v>
      </c>
      <c r="D1360" s="10">
        <f t="shared" ca="1" si="166"/>
        <v>0.11653747238580303</v>
      </c>
      <c r="E1360" s="59">
        <f ca="1">IF(_xlfn.NORM.INV(D1360,'Input Parameters'!$E$20,'Input Parameters'!$F$20)&lt;3500,3500,IF(_xlfn.NORM.INV(D1360,'Input Parameters'!$E$20,'Input Parameters'!$F$20)&gt;5500,5500,_xlfn.NORM.INV(D1360,'Input Parameters'!$E$20,'Input Parameters'!$F$20)))</f>
        <v>3965.2673161494686</v>
      </c>
      <c r="F1360" s="10">
        <f t="shared" ca="1" si="167"/>
        <v>0.9546450980703356</v>
      </c>
      <c r="G1360" s="61">
        <f ca="1">_xlfn.NORM.INV(F1360,'Input Parameters'!$E$21,'Input Parameters'!$F$21)</f>
        <v>298.14648943534633</v>
      </c>
      <c r="H1360" s="54">
        <f ca="1">EXP(E1360*(1/'Input Parameters'!$E$22-1/G1360))</f>
        <v>1.2631482379454089</v>
      </c>
      <c r="I1360" s="10">
        <f t="shared" ca="1" si="168"/>
        <v>6.0987064663636237E-2</v>
      </c>
      <c r="J1360" s="29">
        <f ca="1">_xlfn.BETA.INV(I1360,'Input Parameters'!$L$24,'Input Parameters'!$M$24,'Input Parameters'!$J$24,'Input Parameters'!$K$24)</f>
        <v>0.3557485774601733</v>
      </c>
      <c r="K1360" s="156">
        <f ca="1">('Input Parameters'!$E$25/'Input Parameters'!$E$31)^$J1360</f>
        <v>7.7927264089508855E-2</v>
      </c>
      <c r="L1360" s="66">
        <f ca="1">$H1360*$C1360*'Input Parameters'!$E$23*K1360</f>
        <v>54.930473497487206</v>
      </c>
      <c r="M1360" s="23">
        <f t="shared" ca="1" si="169"/>
        <v>1.0483097441961187E-2</v>
      </c>
      <c r="N1360" s="15">
        <f ca="1">_xlfn.NORM.INV(M1360,'Input Parameters'!$E$26,'Input Parameters'!$F$26)</f>
        <v>-1.4480446144948797E-2</v>
      </c>
      <c r="O1360" s="8">
        <f t="shared" ca="1" si="170"/>
        <v>0.39318281970339197</v>
      </c>
      <c r="P1360" s="29">
        <f ca="1">_xlfn.LOGNORM.INV(O1360,'Input Parameters'!$H$27,'Input Parameters'!$I$27)</f>
        <v>1.2627652030462444</v>
      </c>
      <c r="Q1360" s="10"/>
      <c r="R1360" s="15">
        <f>'Input Parameters'!$E$28</f>
        <v>12.7</v>
      </c>
      <c r="S1360" s="10">
        <f t="shared" ca="1" si="171"/>
        <v>0.46100997061477911</v>
      </c>
      <c r="T1360" s="25">
        <f ca="1">_xlfn.LOGNORM.INV(S1360,'Input Parameters'!$H$29,'Input Parameters'!$I$29)</f>
        <v>57.595340483268046</v>
      </c>
      <c r="U1360" s="10">
        <f t="shared" ca="1" si="172"/>
        <v>0.35163357482695856</v>
      </c>
      <c r="V1360" s="29">
        <f ca="1">IF('Input Parameters'!$D$30="Beta",_xlfn.BETA.INV(U1360,'Input Parameters'!$L$30,'Input Parameters'!$M$30,'Input Parameters'!$J$30,'Input Parameters'!$K$30),IF('Input Parameters'!$D$30="LogNorm",_xlfn.LOGNORM.INV(U1360,'Input Parameters'!$H$30,'Input Parameters'!$I$30)))</f>
        <v>0.85984343126654106</v>
      </c>
      <c r="W1360" s="2">
        <f ca="1">N1360+(P1360-N1360)*(1-ERF((T1360-R1360)/(2*SQRT(L1360*'Input Parameters'!$E$31))))</f>
        <v>0.83924342731633372</v>
      </c>
      <c r="X1360">
        <f t="shared" ca="1" si="173"/>
        <v>1</v>
      </c>
      <c r="Y1360" s="7"/>
    </row>
    <row r="1361" spans="1:25" ht="15" customHeight="1" x14ac:dyDescent="0.3">
      <c r="A1361" s="130">
        <v>1354</v>
      </c>
      <c r="B1361" s="10">
        <f t="shared" ca="1" si="165"/>
        <v>0.63077138913905506</v>
      </c>
      <c r="C1361" s="57">
        <f ca="1">_xlfn.NORM.INV(B1361,'Input Parameters'!$E$19,'Input Parameters'!$F$19)</f>
        <v>595.51430343547702</v>
      </c>
      <c r="D1361" s="10">
        <f t="shared" ca="1" si="166"/>
        <v>0.75445349381678684</v>
      </c>
      <c r="E1361" s="59">
        <f ca="1">IF(_xlfn.NORM.INV(D1361,'Input Parameters'!$E$20,'Input Parameters'!$F$20)&lt;3500,3500,IF(_xlfn.NORM.INV(D1361,'Input Parameters'!$E$20,'Input Parameters'!$F$20)&gt;5500,5500,_xlfn.NORM.INV(D1361,'Input Parameters'!$E$20,'Input Parameters'!$F$20)))</f>
        <v>5281.9999930564773</v>
      </c>
      <c r="F1361" s="10">
        <f t="shared" ca="1" si="167"/>
        <v>9.6885409803356803E-2</v>
      </c>
      <c r="G1361" s="61">
        <f ca="1">_xlfn.NORM.INV(F1361,'Input Parameters'!$E$21,'Input Parameters'!$F$21)</f>
        <v>274.63589393005759</v>
      </c>
      <c r="H1361" s="54">
        <f ca="1">EXP(E1361*(1/'Input Parameters'!$E$22-1/G1361))</f>
        <v>0.2995620991693444</v>
      </c>
      <c r="I1361" s="10">
        <f t="shared" ca="1" si="168"/>
        <v>0.88515946858016703</v>
      </c>
      <c r="J1361" s="29">
        <f ca="1">_xlfn.BETA.INV(I1361,'Input Parameters'!$L$24,'Input Parameters'!$M$24,'Input Parameters'!$J$24,'Input Parameters'!$K$24)</f>
        <v>0.78256765771039305</v>
      </c>
      <c r="K1361" s="156">
        <f ca="1">('Input Parameters'!$E$25/'Input Parameters'!$E$31)^$J1361</f>
        <v>3.6472331433813621E-3</v>
      </c>
      <c r="L1361" s="66">
        <f ca="1">$H1361*$C1361*'Input Parameters'!$E$23*K1361</f>
        <v>0.65064273982492149</v>
      </c>
      <c r="M1361" s="23">
        <f t="shared" ca="1" si="169"/>
        <v>0.65580448643317102</v>
      </c>
      <c r="N1361" s="15">
        <f ca="1">_xlfn.NORM.INV(M1361,'Input Parameters'!$E$26,'Input Parameters'!$F$26)</f>
        <v>4.2421829936838663E-2</v>
      </c>
      <c r="O1361" s="8">
        <f t="shared" ca="1" si="170"/>
        <v>0.82122018300026045</v>
      </c>
      <c r="P1361" s="29">
        <f ca="1">_xlfn.LOGNORM.INV(O1361,'Input Parameters'!$H$27,'Input Parameters'!$I$27)</f>
        <v>2.1387917791398485</v>
      </c>
      <c r="Q1361" s="10"/>
      <c r="R1361" s="15">
        <f>'Input Parameters'!$E$28</f>
        <v>12.7</v>
      </c>
      <c r="S1361" s="10">
        <f t="shared" ca="1" si="171"/>
        <v>0.8065082709701864</v>
      </c>
      <c r="T1361" s="25">
        <f ca="1">_xlfn.LOGNORM.INV(S1361,'Input Parameters'!$H$29,'Input Parameters'!$I$29)</f>
        <v>64.171535014884441</v>
      </c>
      <c r="U1361" s="10">
        <f t="shared" ca="1" si="172"/>
        <v>0.57551923461136301</v>
      </c>
      <c r="V1361" s="29">
        <f ca="1">IF('Input Parameters'!$D$30="Beta",_xlfn.BETA.INV(U1361,'Input Parameters'!$L$30,'Input Parameters'!$M$30,'Input Parameters'!$J$30,'Input Parameters'!$K$30),IF('Input Parameters'!$D$30="LogNorm",_xlfn.LOGNORM.INV(U1361,'Input Parameters'!$H$30,'Input Parameters'!$I$30)))</f>
        <v>1.0771378625317163</v>
      </c>
      <c r="W1361" s="2">
        <f ca="1">N1361+(P1361-N1361)*(1-ERF((T1361-R1361)/(2*SQRT(L1361*'Input Parameters'!$E$31))))</f>
        <v>4.2435284914574024E-2</v>
      </c>
      <c r="X1361">
        <f t="shared" ca="1" si="173"/>
        <v>1</v>
      </c>
      <c r="Y1361" s="7"/>
    </row>
    <row r="1362" spans="1:25" ht="15" customHeight="1" x14ac:dyDescent="0.3">
      <c r="A1362" s="130">
        <v>1355</v>
      </c>
      <c r="B1362" s="10">
        <f t="shared" ca="1" si="165"/>
        <v>0.67208529962931751</v>
      </c>
      <c r="C1362" s="57">
        <f ca="1">_xlfn.NORM.INV(B1362,'Input Parameters'!$E$19,'Input Parameters'!$F$19)</f>
        <v>604.95984453228039</v>
      </c>
      <c r="D1362" s="10">
        <f t="shared" ca="1" si="166"/>
        <v>0.59177473348411624</v>
      </c>
      <c r="E1362" s="59">
        <f ca="1">IF(_xlfn.NORM.INV(D1362,'Input Parameters'!$E$20,'Input Parameters'!$F$20)&lt;3500,3500,IF(_xlfn.NORM.INV(D1362,'Input Parameters'!$E$20,'Input Parameters'!$F$20)&gt;5500,5500,_xlfn.NORM.INV(D1362,'Input Parameters'!$E$20,'Input Parameters'!$F$20)))</f>
        <v>4962.4788431531661</v>
      </c>
      <c r="F1362" s="10">
        <f t="shared" ca="1" si="167"/>
        <v>0.48879584943215004</v>
      </c>
      <c r="G1362" s="61">
        <f ca="1">_xlfn.NORM.INV(F1362,'Input Parameters'!$E$21,'Input Parameters'!$F$21)</f>
        <v>284.6292256981215</v>
      </c>
      <c r="H1362" s="54">
        <f ca="1">EXP(E1362*(1/'Input Parameters'!$E$22-1/G1362))</f>
        <v>0.60768371240804253</v>
      </c>
      <c r="I1362" s="10">
        <f t="shared" ca="1" si="168"/>
        <v>0.65963730715743463</v>
      </c>
      <c r="J1362" s="29">
        <f ca="1">_xlfn.BETA.INV(I1362,'Input Parameters'!$L$24,'Input Parameters'!$M$24,'Input Parameters'!$J$24,'Input Parameters'!$K$24)</f>
        <v>0.67181582222797487</v>
      </c>
      <c r="K1362" s="156">
        <f ca="1">('Input Parameters'!$E$25/'Input Parameters'!$E$31)^$J1362</f>
        <v>8.0724127464291296E-3</v>
      </c>
      <c r="L1362" s="66">
        <f ca="1">$H1362*$C1362*'Input Parameters'!$E$23*K1362</f>
        <v>2.9676146346405834</v>
      </c>
      <c r="M1362" s="23">
        <f t="shared" ca="1" si="169"/>
        <v>0.39502785607346136</v>
      </c>
      <c r="N1362" s="15">
        <f ca="1">_xlfn.NORM.INV(M1362,'Input Parameters'!$E$26,'Input Parameters'!$F$26)</f>
        <v>2.8408996358978929E-2</v>
      </c>
      <c r="O1362" s="8">
        <f t="shared" ca="1" si="170"/>
        <v>0.47660348212091586</v>
      </c>
      <c r="P1362" s="29">
        <f ca="1">_xlfn.LOGNORM.INV(O1362,'Input Parameters'!$H$27,'Input Parameters'!$I$27)</f>
        <v>1.3871498952079562</v>
      </c>
      <c r="Q1362" s="10"/>
      <c r="R1362" s="15">
        <f>'Input Parameters'!$E$28</f>
        <v>12.7</v>
      </c>
      <c r="S1362" s="10">
        <f t="shared" ca="1" si="171"/>
        <v>0.69359152652249012</v>
      </c>
      <c r="T1362" s="25">
        <f ca="1">_xlfn.LOGNORM.INV(S1362,'Input Parameters'!$H$29,'Input Parameters'!$I$29)</f>
        <v>61.636157341013607</v>
      </c>
      <c r="U1362" s="10">
        <f t="shared" ca="1" si="172"/>
        <v>0.87242911820865043</v>
      </c>
      <c r="V1362" s="29">
        <f ca="1">IF('Input Parameters'!$D$30="Beta",_xlfn.BETA.INV(U1362,'Input Parameters'!$L$30,'Input Parameters'!$M$30,'Input Parameters'!$J$30,'Input Parameters'!$K$30),IF('Input Parameters'!$D$30="LogNorm",_xlfn.LOGNORM.INV(U1362,'Input Parameters'!$H$30,'Input Parameters'!$I$30)))</f>
        <v>1.5651036811283754</v>
      </c>
      <c r="W1362" s="2">
        <f ca="1">N1362+(P1362-N1362)*(1-ERF((T1362-R1362)/(2*SQRT(L1362*'Input Parameters'!$E$31))))</f>
        <v>8.8969308012928849E-2</v>
      </c>
      <c r="X1362">
        <f t="shared" ca="1" si="173"/>
        <v>1</v>
      </c>
      <c r="Y1362" s="7"/>
    </row>
    <row r="1363" spans="1:25" ht="15" customHeight="1" x14ac:dyDescent="0.3">
      <c r="A1363" s="130">
        <v>1356</v>
      </c>
      <c r="B1363" s="10">
        <f t="shared" ca="1" si="165"/>
        <v>0.2004134073370788</v>
      </c>
      <c r="C1363" s="57">
        <f ca="1">_xlfn.NORM.INV(B1363,'Input Parameters'!$E$19,'Input Parameters'!$F$19)</f>
        <v>496.30770573485177</v>
      </c>
      <c r="D1363" s="10">
        <f t="shared" ca="1" si="166"/>
        <v>0.26794640283199722</v>
      </c>
      <c r="E1363" s="59">
        <f ca="1">IF(_xlfn.NORM.INV(D1363,'Input Parameters'!$E$20,'Input Parameters'!$F$20)&lt;3500,3500,IF(_xlfn.NORM.INV(D1363,'Input Parameters'!$E$20,'Input Parameters'!$F$20)&gt;5500,5500,_xlfn.NORM.INV(D1363,'Input Parameters'!$E$20,'Input Parameters'!$F$20)))</f>
        <v>4366.6749726156359</v>
      </c>
      <c r="F1363" s="10">
        <f t="shared" ca="1" si="167"/>
        <v>0.36321740533182201</v>
      </c>
      <c r="G1363" s="61">
        <f ca="1">_xlfn.NORM.INV(F1363,'Input Parameters'!$E$21,'Input Parameters'!$F$21)</f>
        <v>282.10000659667151</v>
      </c>
      <c r="H1363" s="54">
        <f ca="1">EXP(E1363*(1/'Input Parameters'!$E$22-1/G1363))</f>
        <v>0.5622289986780693</v>
      </c>
      <c r="I1363" s="10">
        <f t="shared" ca="1" si="168"/>
        <v>0.14857013107660144</v>
      </c>
      <c r="J1363" s="29">
        <f ca="1">_xlfn.BETA.INV(I1363,'Input Parameters'!$L$24,'Input Parameters'!$M$24,'Input Parameters'!$J$24,'Input Parameters'!$K$24)</f>
        <v>0.43572262210512092</v>
      </c>
      <c r="K1363" s="156">
        <f ca="1">('Input Parameters'!$E$25/'Input Parameters'!$E$31)^$J1363</f>
        <v>4.3907197281052968E-2</v>
      </c>
      <c r="L1363" s="66">
        <f ca="1">$H1363*$C1363*'Input Parameters'!$E$23*K1363</f>
        <v>12.251802175660309</v>
      </c>
      <c r="M1363" s="23">
        <f t="shared" ca="1" si="169"/>
        <v>0.16938735877964228</v>
      </c>
      <c r="N1363" s="15">
        <f ca="1">_xlfn.NORM.INV(M1363,'Input Parameters'!$E$26,'Input Parameters'!$F$26)</f>
        <v>1.3911629937380682E-2</v>
      </c>
      <c r="O1363" s="8">
        <f t="shared" ca="1" si="170"/>
        <v>0.79954617464757594</v>
      </c>
      <c r="P1363" s="29">
        <f ca="1">_xlfn.LOGNORM.INV(O1363,'Input Parameters'!$H$27,'Input Parameters'!$I$27)</f>
        <v>2.0643959658284574</v>
      </c>
      <c r="Q1363" s="10"/>
      <c r="R1363" s="15">
        <f>'Input Parameters'!$E$28</f>
        <v>12.7</v>
      </c>
      <c r="S1363" s="10">
        <f t="shared" ca="1" si="171"/>
        <v>0.99668627238083063</v>
      </c>
      <c r="T1363" s="25">
        <f ca="1">_xlfn.LOGNORM.INV(S1363,'Input Parameters'!$H$29,'Input Parameters'!$I$29)</f>
        <v>78.984734781803496</v>
      </c>
      <c r="U1363" s="10">
        <f t="shared" ca="1" si="172"/>
        <v>0.1944757644872408</v>
      </c>
      <c r="V1363" s="29">
        <f ca="1">IF('Input Parameters'!$D$30="Beta",_xlfn.BETA.INV(U1363,'Input Parameters'!$L$30,'Input Parameters'!$M$30,'Input Parameters'!$J$30,'Input Parameters'!$K$30),IF('Input Parameters'!$D$30="LogNorm",_xlfn.LOGNORM.INV(U1363,'Input Parameters'!$H$30,'Input Parameters'!$I$30)))</f>
        <v>0.71139315613460818</v>
      </c>
      <c r="W1363" s="2">
        <f ca="1">N1363+(P1363-N1363)*(1-ERF((T1363-R1363)/(2*SQRT(L1363*'Input Parameters'!$E$31))))</f>
        <v>0.38413200317735419</v>
      </c>
      <c r="X1363">
        <f t="shared" ca="1" si="173"/>
        <v>1</v>
      </c>
      <c r="Y1363" s="7"/>
    </row>
    <row r="1364" spans="1:25" ht="15" customHeight="1" x14ac:dyDescent="0.3">
      <c r="A1364" s="130">
        <v>1357</v>
      </c>
      <c r="B1364" s="10">
        <f t="shared" ca="1" si="165"/>
        <v>0.58810362618181122</v>
      </c>
      <c r="C1364" s="57">
        <f ca="1">_xlfn.NORM.INV(B1364,'Input Parameters'!$E$19,'Input Parameters'!$F$19)</f>
        <v>586.11557201646474</v>
      </c>
      <c r="D1364" s="10">
        <f t="shared" ca="1" si="166"/>
        <v>0.37408169066752672</v>
      </c>
      <c r="E1364" s="59">
        <f ca="1">IF(_xlfn.NORM.INV(D1364,'Input Parameters'!$E$20,'Input Parameters'!$F$20)&lt;3500,3500,IF(_xlfn.NORM.INV(D1364,'Input Parameters'!$E$20,'Input Parameters'!$F$20)&gt;5500,5500,_xlfn.NORM.INV(D1364,'Input Parameters'!$E$20,'Input Parameters'!$F$20)))</f>
        <v>4575.2565766182715</v>
      </c>
      <c r="F1364" s="10">
        <f t="shared" ca="1" si="167"/>
        <v>0.16215131395329774</v>
      </c>
      <c r="G1364" s="61">
        <f ca="1">_xlfn.NORM.INV(F1364,'Input Parameters'!$E$21,'Input Parameters'!$F$21)</f>
        <v>277.10275472898212</v>
      </c>
      <c r="H1364" s="54">
        <f ca="1">EXP(E1364*(1/'Input Parameters'!$E$22-1/G1364))</f>
        <v>0.40826584712542074</v>
      </c>
      <c r="I1364" s="10">
        <f t="shared" ca="1" si="168"/>
        <v>0.88651104564199579</v>
      </c>
      <c r="J1364" s="29">
        <f ca="1">_xlfn.BETA.INV(I1364,'Input Parameters'!$L$24,'Input Parameters'!$M$24,'Input Parameters'!$J$24,'Input Parameters'!$K$24)</f>
        <v>0.78345015431996834</v>
      </c>
      <c r="K1364" s="156">
        <f ca="1">('Input Parameters'!$E$25/'Input Parameters'!$E$31)^$J1364</f>
        <v>3.6242167850943996E-3</v>
      </c>
      <c r="L1364" s="66">
        <f ca="1">$H1364*$C1364*'Input Parameters'!$E$23*K1364</f>
        <v>0.86724235188990773</v>
      </c>
      <c r="M1364" s="23">
        <f t="shared" ca="1" si="169"/>
        <v>0.64270199872242761</v>
      </c>
      <c r="N1364" s="15">
        <f ca="1">_xlfn.NORM.INV(M1364,'Input Parameters'!$E$26,'Input Parameters'!$F$26)</f>
        <v>4.1679501434448749E-2</v>
      </c>
      <c r="O1364" s="8">
        <f t="shared" ca="1" si="170"/>
        <v>8.5659254741502489E-3</v>
      </c>
      <c r="P1364" s="29">
        <f ca="1">_xlfn.LOGNORM.INV(O1364,'Input Parameters'!$H$27,'Input Parameters'!$I$27)</f>
        <v>0.4958725147150233</v>
      </c>
      <c r="Q1364" s="10"/>
      <c r="R1364" s="15">
        <f>'Input Parameters'!$E$28</f>
        <v>12.7</v>
      </c>
      <c r="S1364" s="10">
        <f t="shared" ca="1" si="171"/>
        <v>0.45310434907215391</v>
      </c>
      <c r="T1364" s="25">
        <f ca="1">_xlfn.LOGNORM.INV(S1364,'Input Parameters'!$H$29,'Input Parameters'!$I$29)</f>
        <v>57.466593553766259</v>
      </c>
      <c r="U1364" s="10">
        <f t="shared" ca="1" si="172"/>
        <v>0.21338992494953768</v>
      </c>
      <c r="V1364" s="29">
        <f ca="1">IF('Input Parameters'!$D$30="Beta",_xlfn.BETA.INV(U1364,'Input Parameters'!$L$30,'Input Parameters'!$M$30,'Input Parameters'!$J$30,'Input Parameters'!$K$30),IF('Input Parameters'!$D$30="LogNorm",_xlfn.LOGNORM.INV(U1364,'Input Parameters'!$H$30,'Input Parameters'!$I$30)))</f>
        <v>0.73038369241816092</v>
      </c>
      <c r="W1364" s="2">
        <f ca="1">N1364+(P1364-N1364)*(1-ERF((T1364-R1364)/(2*SQRT(L1364*'Input Parameters'!$E$31))))</f>
        <v>4.1986529418623603E-2</v>
      </c>
      <c r="X1364">
        <f t="shared" ca="1" si="173"/>
        <v>1</v>
      </c>
      <c r="Y1364" s="7"/>
    </row>
    <row r="1365" spans="1:25" ht="15" customHeight="1" x14ac:dyDescent="0.3">
      <c r="A1365" s="130">
        <v>1358</v>
      </c>
      <c r="B1365" s="10">
        <f t="shared" ca="1" si="165"/>
        <v>0.17099075330146463</v>
      </c>
      <c r="C1365" s="57">
        <f ca="1">_xlfn.NORM.INV(B1365,'Input Parameters'!$E$19,'Input Parameters'!$F$19)</f>
        <v>487.00325429051867</v>
      </c>
      <c r="D1365" s="10">
        <f t="shared" ca="1" si="166"/>
        <v>0.94011913837069583</v>
      </c>
      <c r="E1365" s="59">
        <f ca="1">IF(_xlfn.NORM.INV(D1365,'Input Parameters'!$E$20,'Input Parameters'!$F$20)&lt;3500,3500,IF(_xlfn.NORM.INV(D1365,'Input Parameters'!$E$20,'Input Parameters'!$F$20)&gt;5500,5500,_xlfn.NORM.INV(D1365,'Input Parameters'!$E$20,'Input Parameters'!$F$20)))</f>
        <v>5500</v>
      </c>
      <c r="F1365" s="10">
        <f t="shared" ca="1" si="167"/>
        <v>0.96157089265623974</v>
      </c>
      <c r="G1365" s="61">
        <f ca="1">_xlfn.NORM.INV(F1365,'Input Parameters'!$E$21,'Input Parameters'!$F$21)</f>
        <v>298.75601987432992</v>
      </c>
      <c r="H1365" s="54">
        <f ca="1">EXP(E1365*(1/'Input Parameters'!$E$22-1/G1365))</f>
        <v>1.4357109695697297</v>
      </c>
      <c r="I1365" s="10">
        <f t="shared" ca="1" si="168"/>
        <v>0.58027550219862201</v>
      </c>
      <c r="J1365" s="29">
        <f ca="1">_xlfn.BETA.INV(I1365,'Input Parameters'!$L$24,'Input Parameters'!$M$24,'Input Parameters'!$J$24,'Input Parameters'!$K$24)</f>
        <v>0.63943816435846879</v>
      </c>
      <c r="K1365" s="156">
        <f ca="1">('Input Parameters'!$E$25/'Input Parameters'!$E$31)^$J1365</f>
        <v>1.018295341957772E-2</v>
      </c>
      <c r="L1365" s="66">
        <f ca="1">$H1365*$C1365*'Input Parameters'!$E$23*K1365</f>
        <v>7.1198794275049853</v>
      </c>
      <c r="M1365" s="23">
        <f t="shared" ca="1" si="169"/>
        <v>0.28571435125265987</v>
      </c>
      <c r="N1365" s="15">
        <f ca="1">_xlfn.NORM.INV(M1365,'Input Parameters'!$E$26,'Input Parameters'!$F$26)</f>
        <v>2.211507878849317E-2</v>
      </c>
      <c r="O1365" s="8">
        <f t="shared" ca="1" si="170"/>
        <v>0.25976219386529786</v>
      </c>
      <c r="P1365" s="29">
        <f ca="1">_xlfn.LOGNORM.INV(O1365,'Input Parameters'!$H$27,'Input Parameters'!$I$27)</f>
        <v>1.0706483689780422</v>
      </c>
      <c r="Q1365" s="10"/>
      <c r="R1365" s="15">
        <f>'Input Parameters'!$E$28</f>
        <v>12.7</v>
      </c>
      <c r="S1365" s="10">
        <f t="shared" ca="1" si="171"/>
        <v>0.735380823239565</v>
      </c>
      <c r="T1365" s="25">
        <f ca="1">_xlfn.LOGNORM.INV(S1365,'Input Parameters'!$H$29,'Input Parameters'!$I$29)</f>
        <v>62.494022584360259</v>
      </c>
      <c r="U1365" s="10">
        <f t="shared" ca="1" si="172"/>
        <v>2.4503338239523775E-2</v>
      </c>
      <c r="V1365" s="29">
        <f ca="1">IF('Input Parameters'!$D$30="Beta",_xlfn.BETA.INV(U1365,'Input Parameters'!$L$30,'Input Parameters'!$M$30,'Input Parameters'!$J$30,'Input Parameters'!$K$30),IF('Input Parameters'!$D$30="LogNorm",_xlfn.LOGNORM.INV(U1365,'Input Parameters'!$H$30,'Input Parameters'!$I$30)))</f>
        <v>0.45974838212752062</v>
      </c>
      <c r="W1365" s="2">
        <f ca="1">N1365+(P1365-N1365)*(1-ERF((T1365-R1365)/(2*SQRT(L1365*'Input Parameters'!$E$31))))</f>
        <v>0.21817535050675851</v>
      </c>
      <c r="X1365">
        <f t="shared" ca="1" si="173"/>
        <v>1</v>
      </c>
      <c r="Y1365" s="7"/>
    </row>
    <row r="1366" spans="1:25" ht="15" customHeight="1" x14ac:dyDescent="0.3">
      <c r="A1366" s="130">
        <v>1359</v>
      </c>
      <c r="B1366" s="10">
        <f t="shared" ca="1" si="165"/>
        <v>0.35498441206736908</v>
      </c>
      <c r="C1366" s="57">
        <f ca="1">_xlfn.NORM.INV(B1366,'Input Parameters'!$E$19,'Input Parameters'!$F$19)</f>
        <v>535.87462238851549</v>
      </c>
      <c r="D1366" s="10">
        <f t="shared" ca="1" si="166"/>
        <v>0.61521049873586953</v>
      </c>
      <c r="E1366" s="59">
        <f ca="1">IF(_xlfn.NORM.INV(D1366,'Input Parameters'!$E$20,'Input Parameters'!$F$20)&lt;3500,3500,IF(_xlfn.NORM.INV(D1366,'Input Parameters'!$E$20,'Input Parameters'!$F$20)&gt;5500,5500,_xlfn.NORM.INV(D1366,'Input Parameters'!$E$20,'Input Parameters'!$F$20)))</f>
        <v>5005.047936665962</v>
      </c>
      <c r="F1366" s="10">
        <f t="shared" ca="1" si="167"/>
        <v>0.91004690241878472</v>
      </c>
      <c r="G1366" s="61">
        <f ca="1">_xlfn.NORM.INV(F1366,'Input Parameters'!$E$21,'Input Parameters'!$F$21)</f>
        <v>295.39060516637448</v>
      </c>
      <c r="H1366" s="54">
        <f ca="1">EXP(E1366*(1/'Input Parameters'!$E$22-1/G1366))</f>
        <v>1.1482577025784484</v>
      </c>
      <c r="I1366" s="10">
        <f t="shared" ca="1" si="168"/>
        <v>0.48128684853091996</v>
      </c>
      <c r="J1366" s="29">
        <f ca="1">_xlfn.BETA.INV(I1366,'Input Parameters'!$L$24,'Input Parameters'!$M$24,'Input Parameters'!$J$24,'Input Parameters'!$K$24)</f>
        <v>0.5995863061860055</v>
      </c>
      <c r="K1366" s="156">
        <f ca="1">('Input Parameters'!$E$25/'Input Parameters'!$E$31)^$J1366</f>
        <v>1.3552815279301748E-2</v>
      </c>
      <c r="L1366" s="66">
        <f ca="1">$H1366*$C1366*'Input Parameters'!$E$23*K1366</f>
        <v>8.3393476093355208</v>
      </c>
      <c r="M1366" s="23">
        <f t="shared" ca="1" si="169"/>
        <v>0.60690589658405236</v>
      </c>
      <c r="N1366" s="15">
        <f ca="1">_xlfn.NORM.INV(M1366,'Input Parameters'!$E$26,'Input Parameters'!$F$26)</f>
        <v>3.9696538149399364E-2</v>
      </c>
      <c r="O1366" s="8">
        <f t="shared" ca="1" si="170"/>
        <v>0.59387354157133398</v>
      </c>
      <c r="P1366" s="29">
        <f ca="1">_xlfn.LOGNORM.INV(O1366,'Input Parameters'!$H$27,'Input Parameters'!$I$27)</f>
        <v>1.5813732619947924</v>
      </c>
      <c r="Q1366" s="10"/>
      <c r="R1366" s="15">
        <f>'Input Parameters'!$E$28</f>
        <v>12.7</v>
      </c>
      <c r="S1366" s="10">
        <f t="shared" ca="1" si="171"/>
        <v>0.90133295351430476</v>
      </c>
      <c r="T1366" s="25">
        <f ca="1">_xlfn.LOGNORM.INV(S1366,'Input Parameters'!$H$29,'Input Parameters'!$I$29)</f>
        <v>67.300854895601915</v>
      </c>
      <c r="U1366" s="10">
        <f t="shared" ca="1" si="172"/>
        <v>0.48945555425814335</v>
      </c>
      <c r="V1366" s="29">
        <f ca="1">IF('Input Parameters'!$D$30="Beta",_xlfn.BETA.INV(U1366,'Input Parameters'!$L$30,'Input Parameters'!$M$30,'Input Parameters'!$J$30,'Input Parameters'!$K$30),IF('Input Parameters'!$D$30="LogNorm",_xlfn.LOGNORM.INV(U1366,'Input Parameters'!$H$30,'Input Parameters'!$I$30)))</f>
        <v>0.98884529595041448</v>
      </c>
      <c r="W1366" s="2">
        <f ca="1">N1366+(P1366-N1366)*(1-ERF((T1366-R1366)/(2*SQRT(L1366*'Input Parameters'!$E$31))))</f>
        <v>0.31910340087478284</v>
      </c>
      <c r="X1366">
        <f t="shared" ca="1" si="173"/>
        <v>1</v>
      </c>
      <c r="Y1366" s="7"/>
    </row>
    <row r="1367" spans="1:25" ht="15" customHeight="1" x14ac:dyDescent="0.3">
      <c r="A1367" s="130">
        <v>1360</v>
      </c>
      <c r="B1367" s="10">
        <f t="shared" ca="1" si="165"/>
        <v>8.1765373186472257E-2</v>
      </c>
      <c r="C1367" s="57">
        <f ca="1">_xlfn.NORM.INV(B1367,'Input Parameters'!$E$19,'Input Parameters'!$F$19)</f>
        <v>449.56661285667559</v>
      </c>
      <c r="D1367" s="10">
        <f t="shared" ca="1" si="166"/>
        <v>0.48011440823982332</v>
      </c>
      <c r="E1367" s="59">
        <f ca="1">IF(_xlfn.NORM.INV(D1367,'Input Parameters'!$E$20,'Input Parameters'!$F$20)&lt;3500,3500,IF(_xlfn.NORM.INV(D1367,'Input Parameters'!$E$20,'Input Parameters'!$F$20)&gt;5500,5500,_xlfn.NORM.INV(D1367,'Input Parameters'!$E$20,'Input Parameters'!$F$20)))</f>
        <v>4765.0934880146442</v>
      </c>
      <c r="F1367" s="10">
        <f t="shared" ca="1" si="167"/>
        <v>0.23870073658645696</v>
      </c>
      <c r="G1367" s="61">
        <f ca="1">_xlfn.NORM.INV(F1367,'Input Parameters'!$E$21,'Input Parameters'!$F$21)</f>
        <v>279.26556309516599</v>
      </c>
      <c r="H1367" s="54">
        <f ca="1">EXP(E1367*(1/'Input Parameters'!$E$22-1/G1367))</f>
        <v>0.44940569658958424</v>
      </c>
      <c r="I1367" s="10">
        <f t="shared" ca="1" si="168"/>
        <v>0.59087434989587972</v>
      </c>
      <c r="J1367" s="29">
        <f ca="1">_xlfn.BETA.INV(I1367,'Input Parameters'!$L$24,'Input Parameters'!$M$24,'Input Parameters'!$J$24,'Input Parameters'!$K$24)</f>
        <v>0.64371011032329151</v>
      </c>
      <c r="K1367" s="156">
        <f ca="1">('Input Parameters'!$E$25/'Input Parameters'!$E$31)^$J1367</f>
        <v>9.8756297468194643E-3</v>
      </c>
      <c r="L1367" s="66">
        <f ca="1">$H1367*$C1367*'Input Parameters'!$E$23*K1367</f>
        <v>1.9952504762009133</v>
      </c>
      <c r="M1367" s="23">
        <f t="shared" ca="1" si="169"/>
        <v>0.60390385707457994</v>
      </c>
      <c r="N1367" s="15">
        <f ca="1">_xlfn.NORM.INV(M1367,'Input Parameters'!$E$26,'Input Parameters'!$F$26)</f>
        <v>3.9532762573105756E-2</v>
      </c>
      <c r="O1367" s="8">
        <f t="shared" ca="1" si="170"/>
        <v>0.28734672543374473</v>
      </c>
      <c r="P1367" s="29">
        <f ca="1">_xlfn.LOGNORM.INV(O1367,'Input Parameters'!$H$27,'Input Parameters'!$I$27)</f>
        <v>1.1106570767308488</v>
      </c>
      <c r="Q1367" s="10"/>
      <c r="R1367" s="15">
        <f>'Input Parameters'!$E$28</f>
        <v>12.7</v>
      </c>
      <c r="S1367" s="10">
        <f t="shared" ca="1" si="171"/>
        <v>0.32296336958917005</v>
      </c>
      <c r="T1367" s="25">
        <f ca="1">_xlfn.LOGNORM.INV(S1367,'Input Parameters'!$H$29,'Input Parameters'!$I$29)</f>
        <v>55.304294626045085</v>
      </c>
      <c r="U1367" s="10">
        <f t="shared" ca="1" si="172"/>
        <v>0.36010470841553555</v>
      </c>
      <c r="V1367" s="29">
        <f ca="1">IF('Input Parameters'!$D$30="Beta",_xlfn.BETA.INV(U1367,'Input Parameters'!$L$30,'Input Parameters'!$M$30,'Input Parameters'!$J$30,'Input Parameters'!$K$30),IF('Input Parameters'!$D$30="LogNorm",_xlfn.LOGNORM.INV(U1367,'Input Parameters'!$H$30,'Input Parameters'!$I$30)))</f>
        <v>0.86758695967876398</v>
      </c>
      <c r="W1367" s="2">
        <f ca="1">N1367+(P1367-N1367)*(1-ERF((T1367-R1367)/(2*SQRT(L1367*'Input Parameters'!$E$31))))</f>
        <v>7.4821331216903764E-2</v>
      </c>
      <c r="X1367">
        <f t="shared" ca="1" si="173"/>
        <v>1</v>
      </c>
      <c r="Y1367" s="7"/>
    </row>
    <row r="1368" spans="1:25" ht="15" customHeight="1" x14ac:dyDescent="0.3">
      <c r="A1368" s="130">
        <v>1361</v>
      </c>
      <c r="B1368" s="10">
        <f t="shared" ca="1" si="165"/>
        <v>0.92050919836176481</v>
      </c>
      <c r="C1368" s="57">
        <f ca="1">_xlfn.NORM.INV(B1368,'Input Parameters'!$E$19,'Input Parameters'!$F$19)</f>
        <v>686.31866798390365</v>
      </c>
      <c r="D1368" s="10">
        <f t="shared" ca="1" si="166"/>
        <v>0.84355251980012114</v>
      </c>
      <c r="E1368" s="59">
        <f ca="1">IF(_xlfn.NORM.INV(D1368,'Input Parameters'!$E$20,'Input Parameters'!$F$20)&lt;3500,3500,IF(_xlfn.NORM.INV(D1368,'Input Parameters'!$E$20,'Input Parameters'!$F$20)&gt;5500,5500,_xlfn.NORM.INV(D1368,'Input Parameters'!$E$20,'Input Parameters'!$F$20)))</f>
        <v>5500</v>
      </c>
      <c r="F1368" s="10">
        <f t="shared" ca="1" si="167"/>
        <v>0.65641130885633514</v>
      </c>
      <c r="G1368" s="61">
        <f ca="1">_xlfn.NORM.INV(F1368,'Input Parameters'!$E$21,'Input Parameters'!$F$21)</f>
        <v>288.01513174564218</v>
      </c>
      <c r="H1368" s="54">
        <f ca="1">EXP(E1368*(1/'Input Parameters'!$E$22-1/G1368))</f>
        <v>0.72260840126303194</v>
      </c>
      <c r="I1368" s="10">
        <f t="shared" ca="1" si="168"/>
        <v>0.39903447744368581</v>
      </c>
      <c r="J1368" s="29">
        <f ca="1">_xlfn.BETA.INV(I1368,'Input Parameters'!$L$24,'Input Parameters'!$M$24,'Input Parameters'!$J$24,'Input Parameters'!$K$24)</f>
        <v>0.56550567555128706</v>
      </c>
      <c r="K1368" s="156">
        <f ca="1">('Input Parameters'!$E$25/'Input Parameters'!$E$31)^$J1368</f>
        <v>1.7306347225107942E-2</v>
      </c>
      <c r="L1368" s="66">
        <f ca="1">$H1368*$C1368*'Input Parameters'!$E$23*K1368</f>
        <v>8.5829035334246431</v>
      </c>
      <c r="M1368" s="23">
        <f t="shared" ca="1" si="169"/>
        <v>2.3294149343247916E-2</v>
      </c>
      <c r="N1368" s="15">
        <f ca="1">_xlfn.NORM.INV(M1368,'Input Parameters'!$E$26,'Input Parameters'!$F$26)</f>
        <v>-7.7905026825968449E-3</v>
      </c>
      <c r="O1368" s="8">
        <f t="shared" ca="1" si="170"/>
        <v>4.8208600274959101E-2</v>
      </c>
      <c r="P1368" s="29">
        <f ca="1">_xlfn.LOGNORM.INV(O1368,'Input Parameters'!$H$27,'Input Parameters'!$I$27)</f>
        <v>0.682299842092148</v>
      </c>
      <c r="Q1368" s="10"/>
      <c r="R1368" s="15">
        <f>'Input Parameters'!$E$28</f>
        <v>12.7</v>
      </c>
      <c r="S1368" s="10">
        <f t="shared" ca="1" si="171"/>
        <v>0.38140826356535285</v>
      </c>
      <c r="T1368" s="25">
        <f ca="1">_xlfn.LOGNORM.INV(S1368,'Input Parameters'!$H$29,'Input Parameters'!$I$29)</f>
        <v>56.291849554978342</v>
      </c>
      <c r="U1368" s="10">
        <f t="shared" ca="1" si="172"/>
        <v>0.9002083137008281</v>
      </c>
      <c r="V1368" s="29">
        <f ca="1">IF('Input Parameters'!$D$30="Beta",_xlfn.BETA.INV(U1368,'Input Parameters'!$L$30,'Input Parameters'!$M$30,'Input Parameters'!$J$30,'Input Parameters'!$K$30),IF('Input Parameters'!$D$30="LogNorm",_xlfn.LOGNORM.INV(U1368,'Input Parameters'!$H$30,'Input Parameters'!$I$30)))</f>
        <v>1.6570676219968303</v>
      </c>
      <c r="W1368" s="2">
        <f ca="1">N1368+(P1368-N1368)*(1-ERF((T1368-R1368)/(2*SQRT(L1368*'Input Parameters'!$E$31))))</f>
        <v>0.19422358482547786</v>
      </c>
      <c r="X1368">
        <f t="shared" ca="1" si="173"/>
        <v>1</v>
      </c>
      <c r="Y1368" s="7"/>
    </row>
    <row r="1369" spans="1:25" ht="15" customHeight="1" x14ac:dyDescent="0.3">
      <c r="A1369" s="130">
        <v>1362</v>
      </c>
      <c r="B1369" s="10">
        <f t="shared" ca="1" si="165"/>
        <v>0.89352824033930311</v>
      </c>
      <c r="C1369" s="57">
        <f ca="1">_xlfn.NORM.INV(B1369,'Input Parameters'!$E$19,'Input Parameters'!$F$19)</f>
        <v>672.5457842348751</v>
      </c>
      <c r="D1369" s="10">
        <f t="shared" ca="1" si="166"/>
        <v>0.94647882349114354</v>
      </c>
      <c r="E1369" s="59">
        <f ca="1">IF(_xlfn.NORM.INV(D1369,'Input Parameters'!$E$20,'Input Parameters'!$F$20)&lt;3500,3500,IF(_xlfn.NORM.INV(D1369,'Input Parameters'!$E$20,'Input Parameters'!$F$20)&gt;5500,5500,_xlfn.NORM.INV(D1369,'Input Parameters'!$E$20,'Input Parameters'!$F$20)))</f>
        <v>5500</v>
      </c>
      <c r="F1369" s="10">
        <f t="shared" ca="1" si="167"/>
        <v>0.6872063650645639</v>
      </c>
      <c r="G1369" s="61">
        <f ca="1">_xlfn.NORM.INV(F1369,'Input Parameters'!$E$21,'Input Parameters'!$F$21)</f>
        <v>288.68526466828541</v>
      </c>
      <c r="H1369" s="54">
        <f ca="1">EXP(E1369*(1/'Input Parameters'!$E$22-1/G1369))</f>
        <v>0.75536117710505779</v>
      </c>
      <c r="I1369" s="10">
        <f t="shared" ca="1" si="168"/>
        <v>0.28540250419041024</v>
      </c>
      <c r="J1369" s="29">
        <f ca="1">_xlfn.BETA.INV(I1369,'Input Parameters'!$L$24,'Input Parameters'!$M$24,'Input Parameters'!$J$24,'Input Parameters'!$K$24)</f>
        <v>0.51412088568165126</v>
      </c>
      <c r="K1369" s="156">
        <f ca="1">('Input Parameters'!$E$25/'Input Parameters'!$E$31)^$J1369</f>
        <v>2.5020226765908097E-2</v>
      </c>
      <c r="L1369" s="66">
        <f ca="1">$H1369*$C1369*'Input Parameters'!$E$23*K1369</f>
        <v>12.710649880899407</v>
      </c>
      <c r="M1369" s="23">
        <f t="shared" ca="1" si="169"/>
        <v>0.53905866392165902</v>
      </c>
      <c r="N1369" s="15">
        <f ca="1">_xlfn.NORM.INV(M1369,'Input Parameters'!$E$26,'Input Parameters'!$F$26)</f>
        <v>3.6059312300861207E-2</v>
      </c>
      <c r="O1369" s="8">
        <f t="shared" ca="1" si="170"/>
        <v>0.14541893967485309</v>
      </c>
      <c r="P1369" s="29">
        <f ca="1">_xlfn.LOGNORM.INV(O1369,'Input Parameters'!$H$27,'Input Parameters'!$I$27)</f>
        <v>0.89216847012982925</v>
      </c>
      <c r="Q1369" s="10"/>
      <c r="R1369" s="15">
        <f>'Input Parameters'!$E$28</f>
        <v>12.7</v>
      </c>
      <c r="S1369" s="10">
        <f t="shared" ca="1" si="171"/>
        <v>0.53078610278018312</v>
      </c>
      <c r="T1369" s="25">
        <f ca="1">_xlfn.LOGNORM.INV(S1369,'Input Parameters'!$H$29,'Input Parameters'!$I$29)</f>
        <v>58.739048223796814</v>
      </c>
      <c r="U1369" s="10">
        <f t="shared" ca="1" si="172"/>
        <v>0.87072463162410385</v>
      </c>
      <c r="V1369" s="29">
        <f ca="1">IF('Input Parameters'!$D$30="Beta",_xlfn.BETA.INV(U1369,'Input Parameters'!$L$30,'Input Parameters'!$M$30,'Input Parameters'!$J$30,'Input Parameters'!$K$30),IF('Input Parameters'!$D$30="LogNorm",_xlfn.LOGNORM.INV(U1369,'Input Parameters'!$H$30,'Input Parameters'!$I$30)))</f>
        <v>1.5600964982405361</v>
      </c>
      <c r="W1369" s="2">
        <f ca="1">N1369+(P1369-N1369)*(1-ERF((T1369-R1369)/(2*SQRT(L1369*'Input Parameters'!$E$31))))</f>
        <v>0.34526870548687061</v>
      </c>
      <c r="X1369">
        <f t="shared" ca="1" si="173"/>
        <v>1</v>
      </c>
      <c r="Y1369" s="7"/>
    </row>
    <row r="1370" spans="1:25" ht="15" customHeight="1" x14ac:dyDescent="0.3">
      <c r="A1370" s="130">
        <v>1363</v>
      </c>
      <c r="B1370" s="10">
        <f t="shared" ca="1" si="165"/>
        <v>0.49237107502402322</v>
      </c>
      <c r="C1370" s="57">
        <f ca="1">_xlfn.NORM.INV(B1370,'Input Parameters'!$E$19,'Input Parameters'!$F$19)</f>
        <v>565.68401822377075</v>
      </c>
      <c r="D1370" s="10">
        <f t="shared" ca="1" si="166"/>
        <v>0.46870926190745288</v>
      </c>
      <c r="E1370" s="59">
        <f ca="1">IF(_xlfn.NORM.INV(D1370,'Input Parameters'!$E$20,'Input Parameters'!$F$20)&lt;3500,3500,IF(_xlfn.NORM.INV(D1370,'Input Parameters'!$E$20,'Input Parameters'!$F$20)&gt;5500,5500,_xlfn.NORM.INV(D1370,'Input Parameters'!$E$20,'Input Parameters'!$F$20)))</f>
        <v>4745.0396100326743</v>
      </c>
      <c r="F1370" s="10">
        <f t="shared" ca="1" si="167"/>
        <v>2.8070544174387035E-2</v>
      </c>
      <c r="G1370" s="61">
        <f ca="1">_xlfn.NORM.INV(F1370,'Input Parameters'!$E$21,'Input Parameters'!$F$21)</f>
        <v>269.8378807110916</v>
      </c>
      <c r="H1370" s="54">
        <f ca="1">EXP(E1370*(1/'Input Parameters'!$E$22-1/G1370))</f>
        <v>0.24904915864623006</v>
      </c>
      <c r="I1370" s="10">
        <f t="shared" ca="1" si="168"/>
        <v>0.55984625281590106</v>
      </c>
      <c r="J1370" s="29">
        <f ca="1">_xlfn.BETA.INV(I1370,'Input Parameters'!$L$24,'Input Parameters'!$M$24,'Input Parameters'!$J$24,'Input Parameters'!$K$24)</f>
        <v>0.63122453302171633</v>
      </c>
      <c r="K1370" s="156">
        <f ca="1">('Input Parameters'!$E$25/'Input Parameters'!$E$31)^$J1370</f>
        <v>1.0800970219657601E-2</v>
      </c>
      <c r="L1370" s="66">
        <f ca="1">$H1370*$C1370*'Input Parameters'!$E$23*K1370</f>
        <v>1.5216744786020713</v>
      </c>
      <c r="M1370" s="23">
        <f t="shared" ca="1" si="169"/>
        <v>0.24280118564244846</v>
      </c>
      <c r="N1370" s="15">
        <f ca="1">_xlfn.NORM.INV(M1370,'Input Parameters'!$E$26,'Input Parameters'!$F$26)</f>
        <v>1.9356273853407914E-2</v>
      </c>
      <c r="O1370" s="8">
        <f t="shared" ca="1" si="170"/>
        <v>0.70457216911942577</v>
      </c>
      <c r="P1370" s="29">
        <f ca="1">_xlfn.LOGNORM.INV(O1370,'Input Parameters'!$H$27,'Input Parameters'!$I$27)</f>
        <v>1.8058844355676547</v>
      </c>
      <c r="Q1370" s="10"/>
      <c r="R1370" s="15">
        <f>'Input Parameters'!$E$28</f>
        <v>12.7</v>
      </c>
      <c r="S1370" s="10">
        <f t="shared" ca="1" si="171"/>
        <v>0.23843940156799681</v>
      </c>
      <c r="T1370" s="25">
        <f ca="1">_xlfn.LOGNORM.INV(S1370,'Input Parameters'!$H$29,'Input Parameters'!$I$29)</f>
        <v>53.762088973770467</v>
      </c>
      <c r="U1370" s="10">
        <f t="shared" ca="1" si="172"/>
        <v>0.4714978859313177</v>
      </c>
      <c r="V1370" s="29">
        <f ca="1">IF('Input Parameters'!$D$30="Beta",_xlfn.BETA.INV(U1370,'Input Parameters'!$L$30,'Input Parameters'!$M$30,'Input Parameters'!$J$30,'Input Parameters'!$K$30),IF('Input Parameters'!$D$30="LogNorm",_xlfn.LOGNORM.INV(U1370,'Input Parameters'!$H$30,'Input Parameters'!$I$30)))</f>
        <v>0.97142526376880423</v>
      </c>
      <c r="W1370" s="2">
        <f ca="1">N1370+(P1370-N1370)*(1-ERF((T1370-R1370)/(2*SQRT(L1370*'Input Parameters'!$E$31))))</f>
        <v>5.2556750571447403E-2</v>
      </c>
      <c r="X1370">
        <f t="shared" ca="1" si="173"/>
        <v>1</v>
      </c>
      <c r="Y1370" s="7"/>
    </row>
    <row r="1371" spans="1:25" ht="15" customHeight="1" x14ac:dyDescent="0.3">
      <c r="A1371" s="130">
        <v>1364</v>
      </c>
      <c r="B1371" s="10">
        <f t="shared" ca="1" si="165"/>
        <v>0.14399300432490714</v>
      </c>
      <c r="C1371" s="57">
        <f ca="1">_xlfn.NORM.INV(B1371,'Input Parameters'!$E$19,'Input Parameters'!$F$19)</f>
        <v>477.51451321755047</v>
      </c>
      <c r="D1371" s="10">
        <f t="shared" ca="1" si="166"/>
        <v>0.29274559921035315</v>
      </c>
      <c r="E1371" s="59">
        <f ca="1">IF(_xlfn.NORM.INV(D1371,'Input Parameters'!$E$20,'Input Parameters'!$F$20)&lt;3500,3500,IF(_xlfn.NORM.INV(D1371,'Input Parameters'!$E$20,'Input Parameters'!$F$20)&gt;5500,5500,_xlfn.NORM.INV(D1371,'Input Parameters'!$E$20,'Input Parameters'!$F$20)))</f>
        <v>4418.2329876469603</v>
      </c>
      <c r="F1371" s="10">
        <f t="shared" ca="1" si="167"/>
        <v>0.8948836086135431</v>
      </c>
      <c r="G1371" s="61">
        <f ca="1">_xlfn.NORM.INV(F1371,'Input Parameters'!$E$21,'Input Parameters'!$F$21)</f>
        <v>294.69799524883859</v>
      </c>
      <c r="H1371" s="54">
        <f ca="1">EXP(E1371*(1/'Input Parameters'!$E$22-1/G1371))</f>
        <v>1.0907702468798885</v>
      </c>
      <c r="I1371" s="10">
        <f t="shared" ca="1" si="168"/>
        <v>0.27370104846411869</v>
      </c>
      <c r="J1371" s="29">
        <f ca="1">_xlfn.BETA.INV(I1371,'Input Parameters'!$L$24,'Input Parameters'!$M$24,'Input Parameters'!$J$24,'Input Parameters'!$K$24)</f>
        <v>0.50835499939153117</v>
      </c>
      <c r="K1371" s="156">
        <f ca="1">('Input Parameters'!$E$25/'Input Parameters'!$E$31)^$J1371</f>
        <v>2.607681039752548E-2</v>
      </c>
      <c r="L1371" s="66">
        <f ca="1">$H1371*$C1371*'Input Parameters'!$E$23*K1371</f>
        <v>13.582331568170353</v>
      </c>
      <c r="M1371" s="23">
        <f t="shared" ca="1" si="169"/>
        <v>0.51573448228948027</v>
      </c>
      <c r="N1371" s="15">
        <f ca="1">_xlfn.NORM.INV(M1371,'Input Parameters'!$E$26,'Input Parameters'!$F$26)</f>
        <v>3.4828465310285363E-2</v>
      </c>
      <c r="O1371" s="8">
        <f t="shared" ca="1" si="170"/>
        <v>0.63616295419838054</v>
      </c>
      <c r="P1371" s="29">
        <f ca="1">_xlfn.LOGNORM.INV(O1371,'Input Parameters'!$H$27,'Input Parameters'!$I$27)</f>
        <v>1.660749078884038</v>
      </c>
      <c r="Q1371" s="10"/>
      <c r="R1371" s="15">
        <f>'Input Parameters'!$E$28</f>
        <v>12.7</v>
      </c>
      <c r="S1371" s="10">
        <f t="shared" ca="1" si="171"/>
        <v>0.48908277231771802</v>
      </c>
      <c r="T1371" s="25">
        <f ca="1">_xlfn.LOGNORM.INV(S1371,'Input Parameters'!$H$29,'Input Parameters'!$I$29)</f>
        <v>58.053167183280749</v>
      </c>
      <c r="U1371" s="10">
        <f t="shared" ca="1" si="172"/>
        <v>0.28515042836826732</v>
      </c>
      <c r="V1371" s="29">
        <f ca="1">IF('Input Parameters'!$D$30="Beta",_xlfn.BETA.INV(U1371,'Input Parameters'!$L$30,'Input Parameters'!$M$30,'Input Parameters'!$J$30,'Input Parameters'!$K$30),IF('Input Parameters'!$D$30="LogNorm",_xlfn.LOGNORM.INV(U1371,'Input Parameters'!$H$30,'Input Parameters'!$I$30)))</f>
        <v>0.79881398866463249</v>
      </c>
      <c r="W1371" s="2">
        <f ca="1">N1371+(P1371-N1371)*(1-ERF((T1371-R1371)/(2*SQRT(L1371*'Input Parameters'!$E$31))))</f>
        <v>0.65951696484790057</v>
      </c>
      <c r="X1371">
        <f t="shared" ca="1" si="173"/>
        <v>1</v>
      </c>
      <c r="Y1371" s="7"/>
    </row>
    <row r="1372" spans="1:25" ht="15" customHeight="1" x14ac:dyDescent="0.3">
      <c r="A1372" s="130">
        <v>1365</v>
      </c>
      <c r="B1372" s="10">
        <f t="shared" ca="1" si="165"/>
        <v>0.61484742027431727</v>
      </c>
      <c r="C1372" s="57">
        <f ca="1">_xlfn.NORM.INV(B1372,'Input Parameters'!$E$19,'Input Parameters'!$F$19)</f>
        <v>591.97195151015956</v>
      </c>
      <c r="D1372" s="10">
        <f t="shared" ca="1" si="166"/>
        <v>0.276001021010022</v>
      </c>
      <c r="E1372" s="59">
        <f ca="1">IF(_xlfn.NORM.INV(D1372,'Input Parameters'!$E$20,'Input Parameters'!$F$20)&lt;3500,3500,IF(_xlfn.NORM.INV(D1372,'Input Parameters'!$E$20,'Input Parameters'!$F$20)&gt;5500,5500,_xlfn.NORM.INV(D1372,'Input Parameters'!$E$20,'Input Parameters'!$F$20)))</f>
        <v>4383.6660453616132</v>
      </c>
      <c r="F1372" s="10">
        <f t="shared" ca="1" si="167"/>
        <v>0.26693615894912526</v>
      </c>
      <c r="G1372" s="61">
        <f ca="1">_xlfn.NORM.INV(F1372,'Input Parameters'!$E$21,'Input Parameters'!$F$21)</f>
        <v>279.9602486088408</v>
      </c>
      <c r="H1372" s="54">
        <f ca="1">EXP(E1372*(1/'Input Parameters'!$E$22-1/G1372))</f>
        <v>0.49814923398766281</v>
      </c>
      <c r="I1372" s="10">
        <f t="shared" ca="1" si="168"/>
        <v>3.4796713111926558E-2</v>
      </c>
      <c r="J1372" s="29">
        <f ca="1">_xlfn.BETA.INV(I1372,'Input Parameters'!$L$24,'Input Parameters'!$M$24,'Input Parameters'!$J$24,'Input Parameters'!$K$24)</f>
        <v>0.3155403111757657</v>
      </c>
      <c r="K1372" s="156">
        <f ca="1">('Input Parameters'!$E$25/'Input Parameters'!$E$31)^$J1372</f>
        <v>0.10398137506040117</v>
      </c>
      <c r="L1372" s="66">
        <f ca="1">$H1372*$C1372*'Input Parameters'!$E$23*K1372</f>
        <v>30.663106600037146</v>
      </c>
      <c r="M1372" s="23">
        <f t="shared" ca="1" si="169"/>
        <v>0.90952737146339491</v>
      </c>
      <c r="N1372" s="15">
        <f ca="1">_xlfn.NORM.INV(M1372,'Input Parameters'!$E$26,'Input Parameters'!$F$26)</f>
        <v>6.2094855275744321E-2</v>
      </c>
      <c r="O1372" s="8">
        <f t="shared" ca="1" si="170"/>
        <v>0.71746671341229085</v>
      </c>
      <c r="P1372" s="29">
        <f ca="1">_xlfn.LOGNORM.INV(O1372,'Input Parameters'!$H$27,'Input Parameters'!$I$27)</f>
        <v>1.8362862858920175</v>
      </c>
      <c r="Q1372" s="10"/>
      <c r="R1372" s="15">
        <f>'Input Parameters'!$E$28</f>
        <v>12.7</v>
      </c>
      <c r="S1372" s="10">
        <f t="shared" ca="1" si="171"/>
        <v>0.84127321034648084</v>
      </c>
      <c r="T1372" s="25">
        <f ca="1">_xlfn.LOGNORM.INV(S1372,'Input Parameters'!$H$29,'Input Parameters'!$I$29)</f>
        <v>65.14868471442982</v>
      </c>
      <c r="U1372" s="10">
        <f t="shared" ca="1" si="172"/>
        <v>0.8335512596921445</v>
      </c>
      <c r="V1372" s="29">
        <f ca="1">IF('Input Parameters'!$D$30="Beta",_xlfn.BETA.INV(U1372,'Input Parameters'!$L$30,'Input Parameters'!$M$30,'Input Parameters'!$J$30,'Input Parameters'!$K$30),IF('Input Parameters'!$D$30="LogNorm",_xlfn.LOGNORM.INV(U1372,'Input Parameters'!$H$30,'Input Parameters'!$I$30)))</f>
        <v>1.463819921718126</v>
      </c>
      <c r="W1372" s="2">
        <f ca="1">N1372+(P1372-N1372)*(1-ERF((T1372-R1372)/(2*SQRT(L1372*'Input Parameters'!$E$31))))</f>
        <v>0.95454569596934191</v>
      </c>
      <c r="X1372">
        <f t="shared" ca="1" si="173"/>
        <v>1</v>
      </c>
      <c r="Y1372" s="7"/>
    </row>
    <row r="1373" spans="1:25" ht="15" customHeight="1" x14ac:dyDescent="0.3">
      <c r="A1373" s="130">
        <v>1366</v>
      </c>
      <c r="B1373" s="10">
        <f t="shared" ca="1" si="165"/>
        <v>0.21413801705324587</v>
      </c>
      <c r="C1373" s="57">
        <f ca="1">_xlfn.NORM.INV(B1373,'Input Parameters'!$E$19,'Input Parameters'!$F$19)</f>
        <v>500.3637330434064</v>
      </c>
      <c r="D1373" s="10">
        <f t="shared" ca="1" si="166"/>
        <v>0.14551537311842377</v>
      </c>
      <c r="E1373" s="59">
        <f ca="1">IF(_xlfn.NORM.INV(D1373,'Input Parameters'!$E$20,'Input Parameters'!$F$20)&lt;3500,3500,IF(_xlfn.NORM.INV(D1373,'Input Parameters'!$E$20,'Input Parameters'!$F$20)&gt;5500,5500,_xlfn.NORM.INV(D1373,'Input Parameters'!$E$20,'Input Parameters'!$F$20)))</f>
        <v>4060.8958017132318</v>
      </c>
      <c r="F1373" s="10">
        <f t="shared" ca="1" si="167"/>
        <v>0.20007078508728293</v>
      </c>
      <c r="G1373" s="61">
        <f ca="1">_xlfn.NORM.INV(F1373,'Input Parameters'!$E$21,'Input Parameters'!$F$21)</f>
        <v>278.23684420151699</v>
      </c>
      <c r="H1373" s="54">
        <f ca="1">EXP(E1373*(1/'Input Parameters'!$E$22-1/G1373))</f>
        <v>0.47931761993315175</v>
      </c>
      <c r="I1373" s="10">
        <f t="shared" ca="1" si="168"/>
        <v>0.59767954636523912</v>
      </c>
      <c r="J1373" s="29">
        <f ca="1">_xlfn.BETA.INV(I1373,'Input Parameters'!$L$24,'Input Parameters'!$M$24,'Input Parameters'!$J$24,'Input Parameters'!$K$24)</f>
        <v>0.6464585080292421</v>
      </c>
      <c r="K1373" s="156">
        <f ca="1">('Input Parameters'!$E$25/'Input Parameters'!$E$31)^$J1373</f>
        <v>9.6828310122034113E-3</v>
      </c>
      <c r="L1373" s="66">
        <f ca="1">$H1373*$C1373*'Input Parameters'!$E$23*K1373</f>
        <v>2.3222638976575802</v>
      </c>
      <c r="M1373" s="23">
        <f t="shared" ca="1" si="169"/>
        <v>0.48696111543060361</v>
      </c>
      <c r="N1373" s="15">
        <f ca="1">_xlfn.NORM.INV(M1373,'Input Parameters'!$E$26,'Input Parameters'!$F$26)</f>
        <v>3.3313521386322043E-2</v>
      </c>
      <c r="O1373" s="8">
        <f t="shared" ca="1" si="170"/>
        <v>0.80614840970453505</v>
      </c>
      <c r="P1373" s="29">
        <f ca="1">_xlfn.LOGNORM.INV(O1373,'Input Parameters'!$H$27,'Input Parameters'!$I$27)</f>
        <v>2.0862373130227292</v>
      </c>
      <c r="Q1373" s="10"/>
      <c r="R1373" s="15">
        <f>'Input Parameters'!$E$28</f>
        <v>12.7</v>
      </c>
      <c r="S1373" s="10">
        <f t="shared" ca="1" si="171"/>
        <v>0.73570467415321994</v>
      </c>
      <c r="T1373" s="25">
        <f ca="1">_xlfn.LOGNORM.INV(S1373,'Input Parameters'!$H$29,'Input Parameters'!$I$29)</f>
        <v>62.500967513052757</v>
      </c>
      <c r="U1373" s="10">
        <f t="shared" ca="1" si="172"/>
        <v>0.71920057227871725</v>
      </c>
      <c r="V1373" s="29">
        <f ca="1">IF('Input Parameters'!$D$30="Beta",_xlfn.BETA.INV(U1373,'Input Parameters'!$L$30,'Input Parameters'!$M$30,'Input Parameters'!$J$30,'Input Parameters'!$K$30),IF('Input Parameters'!$D$30="LogNorm",_xlfn.LOGNORM.INV(U1373,'Input Parameters'!$H$30,'Input Parameters'!$I$30)))</f>
        <v>1.2562259543660983</v>
      </c>
      <c r="W1373" s="2">
        <f ca="1">N1373+(P1373-N1373)*(1-ERF((T1373-R1373)/(2*SQRT(L1373*'Input Parameters'!$E$31))))</f>
        <v>7.6101669247469708E-2</v>
      </c>
      <c r="X1373">
        <f t="shared" ca="1" si="173"/>
        <v>1</v>
      </c>
      <c r="Y1373" s="7"/>
    </row>
    <row r="1374" spans="1:25" ht="15" customHeight="1" x14ac:dyDescent="0.3">
      <c r="A1374" s="130">
        <v>1367</v>
      </c>
      <c r="B1374" s="10">
        <f t="shared" ca="1" si="165"/>
        <v>0.81088057465468688</v>
      </c>
      <c r="C1374" s="57">
        <f ca="1">_xlfn.NORM.INV(B1374,'Input Parameters'!$E$19,'Input Parameters'!$F$19)</f>
        <v>641.75682946038296</v>
      </c>
      <c r="D1374" s="10">
        <f t="shared" ca="1" si="166"/>
        <v>0.33766522037564972</v>
      </c>
      <c r="E1374" s="59">
        <f ca="1">IF(_xlfn.NORM.INV(D1374,'Input Parameters'!$E$20,'Input Parameters'!$F$20)&lt;3500,3500,IF(_xlfn.NORM.INV(D1374,'Input Parameters'!$E$20,'Input Parameters'!$F$20)&gt;5500,5500,_xlfn.NORM.INV(D1374,'Input Parameters'!$E$20,'Input Parameters'!$F$20)))</f>
        <v>4506.8094824432756</v>
      </c>
      <c r="F1374" s="10">
        <f t="shared" ca="1" si="167"/>
        <v>9.0704154412462379E-2</v>
      </c>
      <c r="G1374" s="61">
        <f ca="1">_xlfn.NORM.INV(F1374,'Input Parameters'!$E$21,'Input Parameters'!$F$21)</f>
        <v>274.34564919684192</v>
      </c>
      <c r="H1374" s="54">
        <f ca="1">EXP(E1374*(1/'Input Parameters'!$E$22-1/G1374))</f>
        <v>0.35138095769903027</v>
      </c>
      <c r="I1374" s="10">
        <f t="shared" ca="1" si="168"/>
        <v>0.70596640366987451</v>
      </c>
      <c r="J1374" s="29">
        <f ca="1">_xlfn.BETA.INV(I1374,'Input Parameters'!$L$24,'Input Parameters'!$M$24,'Input Parameters'!$J$24,'Input Parameters'!$K$24)</f>
        <v>0.69143765758988573</v>
      </c>
      <c r="K1374" s="156">
        <f ca="1">('Input Parameters'!$E$25/'Input Parameters'!$E$31)^$J1374</f>
        <v>7.0124998005072995E-3</v>
      </c>
      <c r="L1374" s="66">
        <f ca="1">$H1374*$C1374*'Input Parameters'!$E$23*K1374</f>
        <v>1.58132662455077</v>
      </c>
      <c r="M1374" s="23">
        <f t="shared" ca="1" si="169"/>
        <v>0.99084278385886737</v>
      </c>
      <c r="N1374" s="15">
        <f ca="1">_xlfn.NORM.INV(M1374,'Input Parameters'!$E$26,'Input Parameters'!$F$26)</f>
        <v>8.3543178739490076E-2</v>
      </c>
      <c r="O1374" s="8">
        <f t="shared" ca="1" si="170"/>
        <v>0.58302804081555581</v>
      </c>
      <c r="P1374" s="29">
        <f ca="1">_xlfn.LOGNORM.INV(O1374,'Input Parameters'!$H$27,'Input Parameters'!$I$27)</f>
        <v>1.5619915054841622</v>
      </c>
      <c r="Q1374" s="10"/>
      <c r="R1374" s="15">
        <f>'Input Parameters'!$E$28</f>
        <v>12.7</v>
      </c>
      <c r="S1374" s="10">
        <f t="shared" ca="1" si="171"/>
        <v>0.88721878793074738</v>
      </c>
      <c r="T1374" s="25">
        <f ca="1">_xlfn.LOGNORM.INV(S1374,'Input Parameters'!$H$29,'Input Parameters'!$I$29)</f>
        <v>66.719185732626528</v>
      </c>
      <c r="U1374" s="10">
        <f t="shared" ca="1" si="172"/>
        <v>0.90890909038240364</v>
      </c>
      <c r="V1374" s="29">
        <f ca="1">IF('Input Parameters'!$D$30="Beta",_xlfn.BETA.INV(U1374,'Input Parameters'!$L$30,'Input Parameters'!$M$30,'Input Parameters'!$J$30,'Input Parameters'!$K$30),IF('Input Parameters'!$D$30="LogNorm",_xlfn.LOGNORM.INV(U1374,'Input Parameters'!$H$30,'Input Parameters'!$I$30)))</f>
        <v>1.6909498976982613</v>
      </c>
      <c r="W1374" s="2">
        <f ca="1">N1374+(P1374-N1374)*(1-ERF((T1374-R1374)/(2*SQRT(L1374*'Input Parameters'!$E$31))))</f>
        <v>8.706952086194987E-2</v>
      </c>
      <c r="X1374">
        <f t="shared" ca="1" si="173"/>
        <v>1</v>
      </c>
      <c r="Y1374" s="7"/>
    </row>
    <row r="1375" spans="1:25" ht="15" customHeight="1" x14ac:dyDescent="0.3">
      <c r="A1375" s="130">
        <v>1368</v>
      </c>
      <c r="B1375" s="10">
        <f t="shared" ca="1" si="165"/>
        <v>1.1797312557617956E-2</v>
      </c>
      <c r="C1375" s="57">
        <f ca="1">_xlfn.NORM.INV(B1375,'Input Parameters'!$E$19,'Input Parameters'!$F$19)</f>
        <v>376.02016801939499</v>
      </c>
      <c r="D1375" s="10">
        <f t="shared" ca="1" si="166"/>
        <v>0.52558450338774787</v>
      </c>
      <c r="E1375" s="59">
        <f ca="1">IF(_xlfn.NORM.INV(D1375,'Input Parameters'!$E$20,'Input Parameters'!$F$20)&lt;3500,3500,IF(_xlfn.NORM.INV(D1375,'Input Parameters'!$E$20,'Input Parameters'!$F$20)&gt;5500,5500,_xlfn.NORM.INV(D1375,'Input Parameters'!$E$20,'Input Parameters'!$F$20)))</f>
        <v>4844.9224035042198</v>
      </c>
      <c r="F1375" s="10">
        <f t="shared" ca="1" si="167"/>
        <v>0.20214771487228866</v>
      </c>
      <c r="G1375" s="61">
        <f ca="1">_xlfn.NORM.INV(F1375,'Input Parameters'!$E$21,'Input Parameters'!$F$21)</f>
        <v>278.29496149322057</v>
      </c>
      <c r="H1375" s="54">
        <f ca="1">EXP(E1375*(1/'Input Parameters'!$E$22-1/G1375))</f>
        <v>0.41738943611638823</v>
      </c>
      <c r="I1375" s="10">
        <f t="shared" ca="1" si="168"/>
        <v>0.59779612453875786</v>
      </c>
      <c r="J1375" s="29">
        <f ca="1">_xlfn.BETA.INV(I1375,'Input Parameters'!$L$24,'Input Parameters'!$M$24,'Input Parameters'!$J$24,'Input Parameters'!$K$24)</f>
        <v>0.64650563312649123</v>
      </c>
      <c r="K1375" s="156">
        <f ca="1">('Input Parameters'!$E$25/'Input Parameters'!$E$31)^$J1375</f>
        <v>9.6795582443662057E-3</v>
      </c>
      <c r="L1375" s="66">
        <f ca="1">$H1375*$C1375*'Input Parameters'!$E$23*K1375</f>
        <v>1.519176136139305</v>
      </c>
      <c r="M1375" s="23">
        <f t="shared" ca="1" si="169"/>
        <v>0.25055152138606451</v>
      </c>
      <c r="N1375" s="15">
        <f ca="1">_xlfn.NORM.INV(M1375,'Input Parameters'!$E$26,'Input Parameters'!$F$26)</f>
        <v>1.9872140779297123E-2</v>
      </c>
      <c r="O1375" s="8">
        <f t="shared" ca="1" si="170"/>
        <v>0.13594113080834092</v>
      </c>
      <c r="P1375" s="29">
        <f ca="1">_xlfn.LOGNORM.INV(O1375,'Input Parameters'!$H$27,'Input Parameters'!$I$27)</f>
        <v>0.87556846635488961</v>
      </c>
      <c r="Q1375" s="10"/>
      <c r="R1375" s="15">
        <f>'Input Parameters'!$E$28</f>
        <v>12.7</v>
      </c>
      <c r="S1375" s="10">
        <f t="shared" ca="1" si="171"/>
        <v>2.8057563394947027E-2</v>
      </c>
      <c r="T1375" s="25">
        <f ca="1">_xlfn.LOGNORM.INV(S1375,'Input Parameters'!$H$29,'Input Parameters'!$I$29)</f>
        <v>46.99185935580995</v>
      </c>
      <c r="U1375" s="10">
        <f t="shared" ca="1" si="172"/>
        <v>0.96686400831719321</v>
      </c>
      <c r="V1375" s="29">
        <f ca="1">IF('Input Parameters'!$D$30="Beta",_xlfn.BETA.INV(U1375,'Input Parameters'!$L$30,'Input Parameters'!$M$30,'Input Parameters'!$J$30,'Input Parameters'!$K$30),IF('Input Parameters'!$D$30="LogNorm",_xlfn.LOGNORM.INV(U1375,'Input Parameters'!$H$30,'Input Parameters'!$I$30)))</f>
        <v>2.0615415167480697</v>
      </c>
      <c r="W1375" s="2">
        <f ca="1">N1375+(P1375-N1375)*(1-ERF((T1375-R1375)/(2*SQRT(L1375*'Input Parameters'!$E$31))))</f>
        <v>6.192783124164325E-2</v>
      </c>
      <c r="X1375">
        <f t="shared" ca="1" si="173"/>
        <v>1</v>
      </c>
      <c r="Y1375" s="7"/>
    </row>
    <row r="1376" spans="1:25" ht="15" customHeight="1" x14ac:dyDescent="0.3">
      <c r="A1376" s="130">
        <v>1369</v>
      </c>
      <c r="B1376" s="10">
        <f t="shared" ca="1" si="165"/>
        <v>0.24412468468676007</v>
      </c>
      <c r="C1376" s="57">
        <f ca="1">_xlfn.NORM.INV(B1376,'Input Parameters'!$E$19,'Input Parameters'!$F$19)</f>
        <v>508.73339629922066</v>
      </c>
      <c r="D1376" s="10">
        <f t="shared" ca="1" si="166"/>
        <v>0.90782599682985488</v>
      </c>
      <c r="E1376" s="59">
        <f ca="1">IF(_xlfn.NORM.INV(D1376,'Input Parameters'!$E$20,'Input Parameters'!$F$20)&lt;3500,3500,IF(_xlfn.NORM.INV(D1376,'Input Parameters'!$E$20,'Input Parameters'!$F$20)&gt;5500,5500,_xlfn.NORM.INV(D1376,'Input Parameters'!$E$20,'Input Parameters'!$F$20)))</f>
        <v>5500</v>
      </c>
      <c r="F1376" s="10">
        <f t="shared" ca="1" si="167"/>
        <v>0.23276562079006835</v>
      </c>
      <c r="G1376" s="61">
        <f ca="1">_xlfn.NORM.INV(F1376,'Input Parameters'!$E$21,'Input Parameters'!$F$21)</f>
        <v>279.11401366992555</v>
      </c>
      <c r="H1376" s="54">
        <f ca="1">EXP(E1376*(1/'Input Parameters'!$E$22-1/G1376))</f>
        <v>0.39302658054175776</v>
      </c>
      <c r="I1376" s="10">
        <f t="shared" ca="1" si="168"/>
        <v>0.62553443539622167</v>
      </c>
      <c r="J1376" s="29">
        <f ca="1">_xlfn.BETA.INV(I1376,'Input Parameters'!$L$24,'Input Parameters'!$M$24,'Input Parameters'!$J$24,'Input Parameters'!$K$24)</f>
        <v>0.65777019877205234</v>
      </c>
      <c r="K1376" s="156">
        <f ca="1">('Input Parameters'!$E$25/'Input Parameters'!$E$31)^$J1376</f>
        <v>8.9281514149813154E-3</v>
      </c>
      <c r="L1376" s="66">
        <f ca="1">$H1376*$C1376*'Input Parameters'!$E$23*K1376</f>
        <v>1.7851459053803169</v>
      </c>
      <c r="M1376" s="23">
        <f t="shared" ca="1" si="169"/>
        <v>9.6638177653482815E-2</v>
      </c>
      <c r="N1376" s="15">
        <f ca="1">_xlfn.NORM.INV(M1376,'Input Parameters'!$E$26,'Input Parameters'!$F$26)</f>
        <v>6.680098184228777E-3</v>
      </c>
      <c r="O1376" s="8">
        <f t="shared" ca="1" si="170"/>
        <v>6.7789906282157086E-2</v>
      </c>
      <c r="P1376" s="29">
        <f ca="1">_xlfn.LOGNORM.INV(O1376,'Input Parameters'!$H$27,'Input Parameters'!$I$27)</f>
        <v>0.73560153877323453</v>
      </c>
      <c r="Q1376" s="10"/>
      <c r="R1376" s="15">
        <f>'Input Parameters'!$E$28</f>
        <v>12.7</v>
      </c>
      <c r="S1376" s="10">
        <f t="shared" ca="1" si="171"/>
        <v>0.22879856446892521</v>
      </c>
      <c r="T1376" s="25">
        <f ca="1">_xlfn.LOGNORM.INV(S1376,'Input Parameters'!$H$29,'Input Parameters'!$I$29)</f>
        <v>53.572423096062444</v>
      </c>
      <c r="U1376" s="10">
        <f t="shared" ca="1" si="172"/>
        <v>0.65923757888698742</v>
      </c>
      <c r="V1376" s="29">
        <f ca="1">IF('Input Parameters'!$D$30="Beta",_xlfn.BETA.INV(U1376,'Input Parameters'!$L$30,'Input Parameters'!$M$30,'Input Parameters'!$J$30,'Input Parameters'!$K$30),IF('Input Parameters'!$D$30="LogNorm",_xlfn.LOGNORM.INV(U1376,'Input Parameters'!$H$30,'Input Parameters'!$I$30)))</f>
        <v>1.174731533680925</v>
      </c>
      <c r="W1376" s="2">
        <f ca="1">N1376+(P1376-N1376)*(1-ERF((T1376-R1376)/(2*SQRT(L1376*'Input Parameters'!$E$31))))</f>
        <v>2.8936073923989336E-2</v>
      </c>
      <c r="X1376">
        <f t="shared" ca="1" si="173"/>
        <v>1</v>
      </c>
      <c r="Y1376" s="7"/>
    </row>
    <row r="1377" spans="1:25" ht="15" customHeight="1" x14ac:dyDescent="0.3">
      <c r="A1377" s="130">
        <v>1370</v>
      </c>
      <c r="B1377" s="10">
        <f t="shared" ca="1" si="165"/>
        <v>0.25940816734798355</v>
      </c>
      <c r="C1377" s="57">
        <f ca="1">_xlfn.NORM.INV(B1377,'Input Parameters'!$E$19,'Input Parameters'!$F$19)</f>
        <v>512.78304497130148</v>
      </c>
      <c r="D1377" s="10">
        <f t="shared" ca="1" si="166"/>
        <v>0.93452599519787383</v>
      </c>
      <c r="E1377" s="59">
        <f ca="1">IF(_xlfn.NORM.INV(D1377,'Input Parameters'!$E$20,'Input Parameters'!$F$20)&lt;3500,3500,IF(_xlfn.NORM.INV(D1377,'Input Parameters'!$E$20,'Input Parameters'!$F$20)&gt;5500,5500,_xlfn.NORM.INV(D1377,'Input Parameters'!$E$20,'Input Parameters'!$F$20)))</f>
        <v>5500</v>
      </c>
      <c r="F1377" s="10">
        <f t="shared" ca="1" si="167"/>
        <v>0.137240626395007</v>
      </c>
      <c r="G1377" s="61">
        <f ca="1">_xlfn.NORM.INV(F1377,'Input Parameters'!$E$21,'Input Parameters'!$F$21)</f>
        <v>276.26058539834963</v>
      </c>
      <c r="H1377" s="54">
        <f ca="1">EXP(E1377*(1/'Input Parameters'!$E$22-1/G1377))</f>
        <v>0.32064895971852508</v>
      </c>
      <c r="I1377" s="10">
        <f t="shared" ca="1" si="168"/>
        <v>0.78884523025279318</v>
      </c>
      <c r="J1377" s="29">
        <f ca="1">_xlfn.BETA.INV(I1377,'Input Parameters'!$L$24,'Input Parameters'!$M$24,'Input Parameters'!$J$24,'Input Parameters'!$K$24)</f>
        <v>0.72924907911736037</v>
      </c>
      <c r="K1377" s="156">
        <f ca="1">('Input Parameters'!$E$25/'Input Parameters'!$E$31)^$J1377</f>
        <v>5.3465538088051205E-3</v>
      </c>
      <c r="L1377" s="66">
        <f ca="1">$H1377*$C1377*'Input Parameters'!$E$23*K1377</f>
        <v>0.87909828783193233</v>
      </c>
      <c r="M1377" s="23">
        <f t="shared" ca="1" si="169"/>
        <v>0.13433008919365119</v>
      </c>
      <c r="N1377" s="15">
        <f ca="1">_xlfn.NORM.INV(M1377,'Input Parameters'!$E$26,'Input Parameters'!$F$26)</f>
        <v>1.0770781005016394E-2</v>
      </c>
      <c r="O1377" s="8">
        <f t="shared" ca="1" si="170"/>
        <v>0.7381883275759904</v>
      </c>
      <c r="P1377" s="29">
        <f ca="1">_xlfn.LOGNORM.INV(O1377,'Input Parameters'!$H$27,'Input Parameters'!$I$27)</f>
        <v>1.8877173942489403</v>
      </c>
      <c r="Q1377" s="10"/>
      <c r="R1377" s="15">
        <f>'Input Parameters'!$E$28</f>
        <v>12.7</v>
      </c>
      <c r="S1377" s="10">
        <f t="shared" ca="1" si="171"/>
        <v>0.74980290807351713</v>
      </c>
      <c r="T1377" s="25">
        <f ca="1">_xlfn.LOGNORM.INV(S1377,'Input Parameters'!$H$29,'Input Parameters'!$I$29)</f>
        <v>62.808448197558491</v>
      </c>
      <c r="U1377" s="10">
        <f t="shared" ca="1" si="172"/>
        <v>0.50101924138930232</v>
      </c>
      <c r="V1377" s="29">
        <f ca="1">IF('Input Parameters'!$D$30="Beta",_xlfn.BETA.INV(U1377,'Input Parameters'!$L$30,'Input Parameters'!$M$30,'Input Parameters'!$J$30,'Input Parameters'!$K$30),IF('Input Parameters'!$D$30="LogNorm",_xlfn.LOGNORM.INV(U1377,'Input Parameters'!$H$30,'Input Parameters'!$I$30)))</f>
        <v>1.0002143043688636</v>
      </c>
      <c r="W1377" s="2">
        <f ca="1">N1377+(P1377-N1377)*(1-ERF((T1377-R1377)/(2*SQRT(L1377*'Input Parameters'!$E$31))))</f>
        <v>1.1066320360231313E-2</v>
      </c>
      <c r="X1377">
        <f t="shared" ca="1" si="173"/>
        <v>1</v>
      </c>
      <c r="Y1377" s="7"/>
    </row>
    <row r="1378" spans="1:25" ht="15" customHeight="1" x14ac:dyDescent="0.3">
      <c r="A1378" s="130">
        <v>1371</v>
      </c>
      <c r="B1378" s="10">
        <f t="shared" ca="1" si="165"/>
        <v>0.58483342320780962</v>
      </c>
      <c r="C1378" s="57">
        <f ca="1">_xlfn.NORM.INV(B1378,'Input Parameters'!$E$19,'Input Parameters'!$F$19)</f>
        <v>585.40617885399672</v>
      </c>
      <c r="D1378" s="10">
        <f t="shared" ca="1" si="166"/>
        <v>0.85241108800750176</v>
      </c>
      <c r="E1378" s="59">
        <f ca="1">IF(_xlfn.NORM.INV(D1378,'Input Parameters'!$E$20,'Input Parameters'!$F$20)&lt;3500,3500,IF(_xlfn.NORM.INV(D1378,'Input Parameters'!$E$20,'Input Parameters'!$F$20)&gt;5500,5500,_xlfn.NORM.INV(D1378,'Input Parameters'!$E$20,'Input Parameters'!$F$20)))</f>
        <v>5500</v>
      </c>
      <c r="F1378" s="10">
        <f t="shared" ca="1" si="167"/>
        <v>0.25178026754858229</v>
      </c>
      <c r="G1378" s="61">
        <f ca="1">_xlfn.NORM.INV(F1378,'Input Parameters'!$E$21,'Input Parameters'!$F$21)</f>
        <v>279.59246158436116</v>
      </c>
      <c r="H1378" s="54">
        <f ca="1">EXP(E1378*(1/'Input Parameters'!$E$22-1/G1378))</f>
        <v>0.40650549770467775</v>
      </c>
      <c r="I1378" s="10">
        <f t="shared" ca="1" si="168"/>
        <v>0.81998921120853852</v>
      </c>
      <c r="J1378" s="29">
        <f ca="1">_xlfn.BETA.INV(I1378,'Input Parameters'!$L$24,'Input Parameters'!$M$24,'Input Parameters'!$J$24,'Input Parameters'!$K$24)</f>
        <v>0.74493049062322714</v>
      </c>
      <c r="K1378" s="156">
        <f ca="1">('Input Parameters'!$E$25/'Input Parameters'!$E$31)^$J1378</f>
        <v>4.7777076082937383E-3</v>
      </c>
      <c r="L1378" s="66">
        <f ca="1">$H1378*$C1378*'Input Parameters'!$E$23*K1378</f>
        <v>1.1369550454941706</v>
      </c>
      <c r="M1378" s="23">
        <f t="shared" ca="1" si="169"/>
        <v>0.59163122881095709</v>
      </c>
      <c r="N1378" s="15">
        <f ca="1">_xlfn.NORM.INV(M1378,'Input Parameters'!$E$26,'Input Parameters'!$F$26)</f>
        <v>3.886660540142868E-2</v>
      </c>
      <c r="O1378" s="8">
        <f t="shared" ca="1" si="170"/>
        <v>0.21889189607334469</v>
      </c>
      <c r="P1378" s="29">
        <f ca="1">_xlfn.LOGNORM.INV(O1378,'Input Parameters'!$H$27,'Input Parameters'!$I$27)</f>
        <v>1.0099765154170204</v>
      </c>
      <c r="Q1378" s="10"/>
      <c r="R1378" s="15">
        <f>'Input Parameters'!$E$28</f>
        <v>12.7</v>
      </c>
      <c r="S1378" s="10">
        <f t="shared" ca="1" si="171"/>
        <v>0.54286147208660396</v>
      </c>
      <c r="T1378" s="25">
        <f ca="1">_xlfn.LOGNORM.INV(S1378,'Input Parameters'!$H$29,'Input Parameters'!$I$29)</f>
        <v>58.939868354334799</v>
      </c>
      <c r="U1378" s="10">
        <f t="shared" ca="1" si="172"/>
        <v>0.45031820987746518</v>
      </c>
      <c r="V1378" s="29">
        <f ca="1">IF('Input Parameters'!$D$30="Beta",_xlfn.BETA.INV(U1378,'Input Parameters'!$L$30,'Input Parameters'!$M$30,'Input Parameters'!$J$30,'Input Parameters'!$K$30),IF('Input Parameters'!$D$30="LogNorm",_xlfn.LOGNORM.INV(U1378,'Input Parameters'!$H$30,'Input Parameters'!$I$30)))</f>
        <v>0.95120069190480994</v>
      </c>
      <c r="W1378" s="2">
        <f ca="1">N1378+(P1378-N1378)*(1-ERF((T1378-R1378)/(2*SQRT(L1378*'Input Parameters'!$E$31))))</f>
        <v>4.0970490172395596E-2</v>
      </c>
      <c r="X1378">
        <f t="shared" ca="1" si="173"/>
        <v>1</v>
      </c>
      <c r="Y1378" s="7"/>
    </row>
    <row r="1379" spans="1:25" ht="15" customHeight="1" x14ac:dyDescent="0.3">
      <c r="A1379" s="130">
        <v>1372</v>
      </c>
      <c r="B1379" s="10">
        <f t="shared" ca="1" si="165"/>
        <v>0.15796916561845287</v>
      </c>
      <c r="C1379" s="57">
        <f ca="1">_xlfn.NORM.INV(B1379,'Input Parameters'!$E$19,'Input Parameters'!$F$19)</f>
        <v>482.56006648215327</v>
      </c>
      <c r="D1379" s="10">
        <f t="shared" ca="1" si="166"/>
        <v>0.94957436658450445</v>
      </c>
      <c r="E1379" s="59">
        <f ca="1">IF(_xlfn.NORM.INV(D1379,'Input Parameters'!$E$20,'Input Parameters'!$F$20)&lt;3500,3500,IF(_xlfn.NORM.INV(D1379,'Input Parameters'!$E$20,'Input Parameters'!$F$20)&gt;5500,5500,_xlfn.NORM.INV(D1379,'Input Parameters'!$E$20,'Input Parameters'!$F$20)))</f>
        <v>5500</v>
      </c>
      <c r="F1379" s="10">
        <f t="shared" ca="1" si="167"/>
        <v>0.56267767268004365</v>
      </c>
      <c r="G1379" s="61">
        <f ca="1">_xlfn.NORM.INV(F1379,'Input Parameters'!$E$21,'Input Parameters'!$F$21)</f>
        <v>286.09000621365743</v>
      </c>
      <c r="H1379" s="54">
        <f ca="1">EXP(E1379*(1/'Input Parameters'!$E$22-1/G1379))</f>
        <v>0.63547151120779066</v>
      </c>
      <c r="I1379" s="10">
        <f t="shared" ca="1" si="168"/>
        <v>0.50902965177880799</v>
      </c>
      <c r="J1379" s="29">
        <f ca="1">_xlfn.BETA.INV(I1379,'Input Parameters'!$L$24,'Input Parameters'!$M$24,'Input Parameters'!$J$24,'Input Parameters'!$K$24)</f>
        <v>0.61080421937135088</v>
      </c>
      <c r="K1379" s="156">
        <f ca="1">('Input Parameters'!$E$25/'Input Parameters'!$E$31)^$J1379</f>
        <v>1.250491866122923E-2</v>
      </c>
      <c r="L1379" s="66">
        <f ca="1">$H1379*$C1379*'Input Parameters'!$E$23*K1379</f>
        <v>3.8346730067805206</v>
      </c>
      <c r="M1379" s="23">
        <f t="shared" ca="1" si="169"/>
        <v>0.78519739133203548</v>
      </c>
      <c r="N1379" s="15">
        <f ca="1">_xlfn.NORM.INV(M1379,'Input Parameters'!$E$26,'Input Parameters'!$F$26)</f>
        <v>5.0587215200438435E-2</v>
      </c>
      <c r="O1379" s="8">
        <f t="shared" ca="1" si="170"/>
        <v>9.8841432256195128E-2</v>
      </c>
      <c r="P1379" s="29">
        <f ca="1">_xlfn.LOGNORM.INV(O1379,'Input Parameters'!$H$27,'Input Parameters'!$I$27)</f>
        <v>0.80517662984127047</v>
      </c>
      <c r="Q1379" s="10"/>
      <c r="R1379" s="15">
        <f>'Input Parameters'!$E$28</f>
        <v>12.7</v>
      </c>
      <c r="S1379" s="10">
        <f t="shared" ca="1" si="171"/>
        <v>0.147064658473679</v>
      </c>
      <c r="T1379" s="25">
        <f ca="1">_xlfn.LOGNORM.INV(S1379,'Input Parameters'!$H$29,'Input Parameters'!$I$29)</f>
        <v>51.761442289262021</v>
      </c>
      <c r="U1379" s="10">
        <f t="shared" ca="1" si="172"/>
        <v>0.31318127728041767</v>
      </c>
      <c r="V1379" s="29">
        <f ca="1">IF('Input Parameters'!$D$30="Beta",_xlfn.BETA.INV(U1379,'Input Parameters'!$L$30,'Input Parameters'!$M$30,'Input Parameters'!$J$30,'Input Parameters'!$K$30),IF('Input Parameters'!$D$30="LogNorm",_xlfn.LOGNORM.INV(U1379,'Input Parameters'!$H$30,'Input Parameters'!$I$30)))</f>
        <v>0.82466208542280883</v>
      </c>
      <c r="W1379" s="2">
        <f ca="1">N1379+(P1379-N1379)*(1-ERF((T1379-R1379)/(2*SQRT(L1379*'Input Parameters'!$E$31))))</f>
        <v>0.17011109376428205</v>
      </c>
      <c r="X1379">
        <f t="shared" ca="1" si="173"/>
        <v>1</v>
      </c>
      <c r="Y1379" s="7"/>
    </row>
    <row r="1380" spans="1:25" ht="15" customHeight="1" x14ac:dyDescent="0.3">
      <c r="A1380" s="130">
        <v>1373</v>
      </c>
      <c r="B1380" s="10">
        <f t="shared" ca="1" si="165"/>
        <v>0.57973925064621723</v>
      </c>
      <c r="C1380" s="57">
        <f ca="1">_xlfn.NORM.INV(B1380,'Input Parameters'!$E$19,'Input Parameters'!$F$19)</f>
        <v>584.30363628518069</v>
      </c>
      <c r="D1380" s="10">
        <f t="shared" ca="1" si="166"/>
        <v>0.2805355379305654</v>
      </c>
      <c r="E1380" s="59">
        <f ca="1">IF(_xlfn.NORM.INV(D1380,'Input Parameters'!$E$20,'Input Parameters'!$F$20)&lt;3500,3500,IF(_xlfn.NORM.INV(D1380,'Input Parameters'!$E$20,'Input Parameters'!$F$20)&gt;5500,5500,_xlfn.NORM.INV(D1380,'Input Parameters'!$E$20,'Input Parameters'!$F$20)))</f>
        <v>4393.1240673963957</v>
      </c>
      <c r="F1380" s="10">
        <f t="shared" ca="1" si="167"/>
        <v>0.52864614706445445</v>
      </c>
      <c r="G1380" s="61">
        <f ca="1">_xlfn.NORM.INV(F1380,'Input Parameters'!$E$21,'Input Parameters'!$F$21)</f>
        <v>285.41487507858017</v>
      </c>
      <c r="H1380" s="54">
        <f ca="1">EXP(E1380*(1/'Input Parameters'!$E$22-1/G1380))</f>
        <v>0.67134866752431421</v>
      </c>
      <c r="I1380" s="10">
        <f t="shared" ca="1" si="168"/>
        <v>0.72644242049810792</v>
      </c>
      <c r="J1380" s="29">
        <f ca="1">_xlfn.BETA.INV(I1380,'Input Parameters'!$L$24,'Input Parameters'!$M$24,'Input Parameters'!$J$24,'Input Parameters'!$K$24)</f>
        <v>0.70038835466044191</v>
      </c>
      <c r="K1380" s="156">
        <f ca="1">('Input Parameters'!$E$25/'Input Parameters'!$E$31)^$J1380</f>
        <v>6.5763901789792556E-3</v>
      </c>
      <c r="L1380" s="66">
        <f ca="1">$H1380*$C1380*'Input Parameters'!$E$23*K1380</f>
        <v>2.5797302273450526</v>
      </c>
      <c r="M1380" s="23">
        <f t="shared" ca="1" si="169"/>
        <v>0.56200784805559023</v>
      </c>
      <c r="N1380" s="15">
        <f ca="1">_xlfn.NORM.INV(M1380,'Input Parameters'!$E$26,'Input Parameters'!$F$26)</f>
        <v>3.7277297924178526E-2</v>
      </c>
      <c r="O1380" s="8">
        <f t="shared" ca="1" si="170"/>
        <v>0.81317724019795079</v>
      </c>
      <c r="P1380" s="29">
        <f ca="1">_xlfn.LOGNORM.INV(O1380,'Input Parameters'!$H$27,'Input Parameters'!$I$27)</f>
        <v>2.1102568233040393</v>
      </c>
      <c r="Q1380" s="10"/>
      <c r="R1380" s="15">
        <f>'Input Parameters'!$E$28</f>
        <v>12.7</v>
      </c>
      <c r="S1380" s="10">
        <f t="shared" ca="1" si="171"/>
        <v>0.61097889956751938</v>
      </c>
      <c r="T1380" s="25">
        <f ca="1">_xlfn.LOGNORM.INV(S1380,'Input Parameters'!$H$29,'Input Parameters'!$I$29)</f>
        <v>60.104136191814511</v>
      </c>
      <c r="U1380" s="10">
        <f t="shared" ca="1" si="172"/>
        <v>0.57758559728104342</v>
      </c>
      <c r="V1380" s="29">
        <f ca="1">IF('Input Parameters'!$D$30="Beta",_xlfn.BETA.INV(U1380,'Input Parameters'!$L$30,'Input Parameters'!$M$30,'Input Parameters'!$J$30,'Input Parameters'!$K$30),IF('Input Parameters'!$D$30="LogNorm",_xlfn.LOGNORM.INV(U1380,'Input Parameters'!$H$30,'Input Parameters'!$I$30)))</f>
        <v>1.0793817067983213</v>
      </c>
      <c r="W1380" s="2">
        <f ca="1">N1380+(P1380-N1380)*(1-ERF((T1380-R1380)/(2*SQRT(L1380*'Input Parameters'!$E$31))))</f>
        <v>0.11375317015413068</v>
      </c>
      <c r="X1380">
        <f t="shared" ca="1" si="173"/>
        <v>1</v>
      </c>
      <c r="Y1380" s="7"/>
    </row>
    <row r="1381" spans="1:25" ht="15" customHeight="1" x14ac:dyDescent="0.3">
      <c r="A1381" s="130">
        <v>1374</v>
      </c>
      <c r="B1381" s="10">
        <f t="shared" ca="1" si="165"/>
        <v>2.4045113661740336E-2</v>
      </c>
      <c r="C1381" s="57">
        <f ca="1">_xlfn.NORM.INV(B1381,'Input Parameters'!$E$19,'Input Parameters'!$F$19)</f>
        <v>400.27981357870038</v>
      </c>
      <c r="D1381" s="10">
        <f t="shared" ca="1" si="166"/>
        <v>0.30214367594002445</v>
      </c>
      <c r="E1381" s="59">
        <f ca="1">IF(_xlfn.NORM.INV(D1381,'Input Parameters'!$E$20,'Input Parameters'!$F$20)&lt;3500,3500,IF(_xlfn.NORM.INV(D1381,'Input Parameters'!$E$20,'Input Parameters'!$F$20)&gt;5500,5500,_xlfn.NORM.INV(D1381,'Input Parameters'!$E$20,'Input Parameters'!$F$20)))</f>
        <v>4437.2285104101038</v>
      </c>
      <c r="F1381" s="10">
        <f t="shared" ca="1" si="167"/>
        <v>0.30294071965296698</v>
      </c>
      <c r="G1381" s="61">
        <f ca="1">_xlfn.NORM.INV(F1381,'Input Parameters'!$E$21,'Input Parameters'!$F$21)</f>
        <v>280.79454418818909</v>
      </c>
      <c r="H1381" s="54">
        <f ca="1">EXP(E1381*(1/'Input Parameters'!$E$22-1/G1381))</f>
        <v>0.51774198507055769</v>
      </c>
      <c r="I1381" s="10">
        <f t="shared" ca="1" si="168"/>
        <v>0.35587714381147972</v>
      </c>
      <c r="J1381" s="29">
        <f ca="1">_xlfn.BETA.INV(I1381,'Input Parameters'!$L$24,'Input Parameters'!$M$24,'Input Parameters'!$J$24,'Input Parameters'!$K$24)</f>
        <v>0.54678564376715433</v>
      </c>
      <c r="K1381" s="156">
        <f ca="1">('Input Parameters'!$E$25/'Input Parameters'!$E$31)^$J1381</f>
        <v>1.9793673516690043E-2</v>
      </c>
      <c r="L1381" s="66">
        <f ca="1">$H1381*$C1381*'Input Parameters'!$E$23*K1381</f>
        <v>4.1020738613285683</v>
      </c>
      <c r="M1381" s="23">
        <f t="shared" ca="1" si="169"/>
        <v>0.11374477384511794</v>
      </c>
      <c r="N1381" s="15">
        <f ca="1">_xlfn.NORM.INV(M1381,'Input Parameters'!$E$26,'Input Parameters'!$F$26)</f>
        <v>8.6561299033955791E-3</v>
      </c>
      <c r="O1381" s="8">
        <f t="shared" ca="1" si="170"/>
        <v>0.63931510826297766</v>
      </c>
      <c r="P1381" s="29">
        <f ca="1">_xlfn.LOGNORM.INV(O1381,'Input Parameters'!$H$27,'Input Parameters'!$I$27)</f>
        <v>1.6669378830055099</v>
      </c>
      <c r="Q1381" s="10"/>
      <c r="R1381" s="15">
        <f>'Input Parameters'!$E$28</f>
        <v>12.7</v>
      </c>
      <c r="S1381" s="10">
        <f t="shared" ca="1" si="171"/>
        <v>0.24465906626953693</v>
      </c>
      <c r="T1381" s="25">
        <f ca="1">_xlfn.LOGNORM.INV(S1381,'Input Parameters'!$H$29,'Input Parameters'!$I$29)</f>
        <v>53.882569249849205</v>
      </c>
      <c r="U1381" s="10">
        <f t="shared" ca="1" si="172"/>
        <v>0.65151578573947533</v>
      </c>
      <c r="V1381" s="29">
        <f ca="1">IF('Input Parameters'!$D$30="Beta",_xlfn.BETA.INV(U1381,'Input Parameters'!$L$30,'Input Parameters'!$M$30,'Input Parameters'!$J$30,'Input Parameters'!$K$30),IF('Input Parameters'!$D$30="LogNorm",_xlfn.LOGNORM.INV(U1381,'Input Parameters'!$H$30,'Input Parameters'!$I$30)))</f>
        <v>1.1650585064033807</v>
      </c>
      <c r="W1381" s="2">
        <f ca="1">N1381+(P1381-N1381)*(1-ERF((T1381-R1381)/(2*SQRT(L1381*'Input Parameters'!$E$31))))</f>
        <v>0.25821506303263503</v>
      </c>
      <c r="X1381">
        <f t="shared" ca="1" si="173"/>
        <v>1</v>
      </c>
      <c r="Y1381" s="7"/>
    </row>
    <row r="1382" spans="1:25" ht="15" customHeight="1" x14ac:dyDescent="0.3">
      <c r="A1382" s="130">
        <v>1375</v>
      </c>
      <c r="B1382" s="10">
        <f t="shared" ca="1" si="165"/>
        <v>0.89056105648662609</v>
      </c>
      <c r="C1382" s="57">
        <f ca="1">_xlfn.NORM.INV(B1382,'Input Parameters'!$E$19,'Input Parameters'!$F$19)</f>
        <v>671.1942182909188</v>
      </c>
      <c r="D1382" s="10">
        <f t="shared" ca="1" si="166"/>
        <v>0.7867807602750867</v>
      </c>
      <c r="E1382" s="59">
        <f ca="1">IF(_xlfn.NORM.INV(D1382,'Input Parameters'!$E$20,'Input Parameters'!$F$20)&lt;3500,3500,IF(_xlfn.NORM.INV(D1382,'Input Parameters'!$E$20,'Input Parameters'!$F$20)&gt;5500,5500,_xlfn.NORM.INV(D1382,'Input Parameters'!$E$20,'Input Parameters'!$F$20)))</f>
        <v>5356.7106428881489</v>
      </c>
      <c r="F1382" s="10">
        <f t="shared" ca="1" si="167"/>
        <v>0.84944635522535195</v>
      </c>
      <c r="G1382" s="61">
        <f ca="1">_xlfn.NORM.INV(F1382,'Input Parameters'!$E$21,'Input Parameters'!$F$21)</f>
        <v>292.9777254704826</v>
      </c>
      <c r="H1382" s="54">
        <f ca="1">EXP(E1382*(1/'Input Parameters'!$E$22-1/G1382))</f>
        <v>0.99861099851157298</v>
      </c>
      <c r="I1382" s="10">
        <f t="shared" ca="1" si="168"/>
        <v>0.73597435122450083</v>
      </c>
      <c r="J1382" s="29">
        <f ca="1">_xlfn.BETA.INV(I1382,'Input Parameters'!$L$24,'Input Parameters'!$M$24,'Input Parameters'!$J$24,'Input Parameters'!$K$24)</f>
        <v>0.70462858638477788</v>
      </c>
      <c r="K1382" s="156">
        <f ca="1">('Input Parameters'!$E$25/'Input Parameters'!$E$31)^$J1382</f>
        <v>6.3793645056736204E-3</v>
      </c>
      <c r="L1382" s="66">
        <f ca="1">$H1382*$C1382*'Input Parameters'!$E$23*K1382</f>
        <v>4.2758451563219921</v>
      </c>
      <c r="M1382" s="23">
        <f t="shared" ca="1" si="169"/>
        <v>0.38010863781289916</v>
      </c>
      <c r="N1382" s="15">
        <f ca="1">_xlfn.NORM.INV(M1382,'Input Parameters'!$E$26,'Input Parameters'!$F$26)</f>
        <v>2.7590894944620529E-2</v>
      </c>
      <c r="O1382" s="8">
        <f t="shared" ca="1" si="170"/>
        <v>0.45616839082049876</v>
      </c>
      <c r="P1382" s="29">
        <f ca="1">_xlfn.LOGNORM.INV(O1382,'Input Parameters'!$H$27,'Input Parameters'!$I$27)</f>
        <v>1.3559552604741654</v>
      </c>
      <c r="Q1382" s="10"/>
      <c r="R1382" s="15">
        <f>'Input Parameters'!$E$28</f>
        <v>12.7</v>
      </c>
      <c r="S1382" s="10">
        <f t="shared" ca="1" si="171"/>
        <v>0.70794952706626191</v>
      </c>
      <c r="T1382" s="25">
        <f ca="1">_xlfn.LOGNORM.INV(S1382,'Input Parameters'!$H$29,'Input Parameters'!$I$29)</f>
        <v>61.922953245404798</v>
      </c>
      <c r="U1382" s="10">
        <f t="shared" ca="1" si="172"/>
        <v>0.17410968066287402</v>
      </c>
      <c r="V1382" s="29">
        <f ca="1">IF('Input Parameters'!$D$30="Beta",_xlfn.BETA.INV(U1382,'Input Parameters'!$L$30,'Input Parameters'!$M$30,'Input Parameters'!$J$30,'Input Parameters'!$K$30),IF('Input Parameters'!$D$30="LogNorm",_xlfn.LOGNORM.INV(U1382,'Input Parameters'!$H$30,'Input Parameters'!$I$30)))</f>
        <v>0.69024498827009606</v>
      </c>
      <c r="W1382" s="2">
        <f ca="1">N1382+(P1382-N1382)*(1-ERF((T1382-R1382)/(2*SQRT(L1382*'Input Parameters'!$E$31))))</f>
        <v>0.15024131332919652</v>
      </c>
      <c r="X1382">
        <f t="shared" ca="1" si="173"/>
        <v>1</v>
      </c>
      <c r="Y1382" s="7"/>
    </row>
    <row r="1383" spans="1:25" ht="15" customHeight="1" x14ac:dyDescent="0.3">
      <c r="A1383" s="130">
        <v>1376</v>
      </c>
      <c r="B1383" s="10">
        <f t="shared" ca="1" si="165"/>
        <v>0.73671419079561962</v>
      </c>
      <c r="C1383" s="57">
        <f ca="1">_xlfn.NORM.INV(B1383,'Input Parameters'!$E$19,'Input Parameters'!$F$19)</f>
        <v>620.80946718678524</v>
      </c>
      <c r="D1383" s="10">
        <f t="shared" ca="1" si="166"/>
        <v>0.23025392171079551</v>
      </c>
      <c r="E1383" s="59">
        <f ca="1">IF(_xlfn.NORM.INV(D1383,'Input Parameters'!$E$20,'Input Parameters'!$F$20)&lt;3500,3500,IF(_xlfn.NORM.INV(D1383,'Input Parameters'!$E$20,'Input Parameters'!$F$20)&gt;5500,5500,_xlfn.NORM.INV(D1383,'Input Parameters'!$E$20,'Input Parameters'!$F$20)))</f>
        <v>4283.3923906585751</v>
      </c>
      <c r="F1383" s="10">
        <f t="shared" ca="1" si="167"/>
        <v>0.21829033772774675</v>
      </c>
      <c r="G1383" s="61">
        <f ca="1">_xlfn.NORM.INV(F1383,'Input Parameters'!$E$21,'Input Parameters'!$F$21)</f>
        <v>278.73507548801319</v>
      </c>
      <c r="H1383" s="54">
        <f ca="1">EXP(E1383*(1/'Input Parameters'!$E$22-1/G1383))</f>
        <v>0.47323356413747353</v>
      </c>
      <c r="I1383" s="10">
        <f t="shared" ca="1" si="168"/>
        <v>0.35630528194107791</v>
      </c>
      <c r="J1383" s="29">
        <f ca="1">_xlfn.BETA.INV(I1383,'Input Parameters'!$L$24,'Input Parameters'!$M$24,'Input Parameters'!$J$24,'Input Parameters'!$K$24)</f>
        <v>0.54697530386532311</v>
      </c>
      <c r="K1383" s="156">
        <f ca="1">('Input Parameters'!$E$25/'Input Parameters'!$E$31)^$J1383</f>
        <v>1.9766761827239011E-2</v>
      </c>
      <c r="L1383" s="66">
        <f ca="1">$H1383*$C1383*'Input Parameters'!$E$23*K1383</f>
        <v>5.8072349885759502</v>
      </c>
      <c r="M1383" s="23">
        <f t="shared" ca="1" si="169"/>
        <v>0.55793275633686179</v>
      </c>
      <c r="N1383" s="15">
        <f ca="1">_xlfn.NORM.INV(M1383,'Input Parameters'!$E$26,'Input Parameters'!$F$26)</f>
        <v>3.7060331337547603E-2</v>
      </c>
      <c r="O1383" s="8">
        <f t="shared" ca="1" si="170"/>
        <v>0.17010018040472497</v>
      </c>
      <c r="P1383" s="29">
        <f ca="1">_xlfn.LOGNORM.INV(O1383,'Input Parameters'!$H$27,'Input Parameters'!$I$27)</f>
        <v>0.93356363695749978</v>
      </c>
      <c r="Q1383" s="10"/>
      <c r="R1383" s="15">
        <f>'Input Parameters'!$E$28</f>
        <v>12.7</v>
      </c>
      <c r="S1383" s="10">
        <f t="shared" ca="1" si="171"/>
        <v>0.62928244715470028</v>
      </c>
      <c r="T1383" s="25">
        <f ca="1">_xlfn.LOGNORM.INV(S1383,'Input Parameters'!$H$29,'Input Parameters'!$I$29)</f>
        <v>60.429476360464754</v>
      </c>
      <c r="U1383" s="10">
        <f t="shared" ca="1" si="172"/>
        <v>0.41283886759596633</v>
      </c>
      <c r="V1383" s="29">
        <f ca="1">IF('Input Parameters'!$D$30="Beta",_xlfn.BETA.INV(U1383,'Input Parameters'!$L$30,'Input Parameters'!$M$30,'Input Parameters'!$J$30,'Input Parameters'!$K$30),IF('Input Parameters'!$D$30="LogNorm",_xlfn.LOGNORM.INV(U1383,'Input Parameters'!$H$30,'Input Parameters'!$I$30)))</f>
        <v>0.91608400748603114</v>
      </c>
      <c r="W1383" s="2">
        <f ca="1">N1383+(P1383-N1383)*(1-ERF((T1383-R1383)/(2*SQRT(L1383*'Input Parameters'!$E$31))))</f>
        <v>0.18172003277378571</v>
      </c>
      <c r="X1383">
        <f t="shared" ca="1" si="173"/>
        <v>1</v>
      </c>
      <c r="Y1383" s="7"/>
    </row>
    <row r="1384" spans="1:25" ht="15" customHeight="1" x14ac:dyDescent="0.3">
      <c r="A1384" s="130">
        <v>1377</v>
      </c>
      <c r="B1384" s="10">
        <f t="shared" ca="1" si="165"/>
        <v>0.50815850287983333</v>
      </c>
      <c r="C1384" s="57">
        <f ca="1">_xlfn.NORM.INV(B1384,'Input Parameters'!$E$19,'Input Parameters'!$F$19)</f>
        <v>569.02817369036563</v>
      </c>
      <c r="D1384" s="10">
        <f t="shared" ca="1" si="166"/>
        <v>0.54387288514186982</v>
      </c>
      <c r="E1384" s="59">
        <f ca="1">IF(_xlfn.NORM.INV(D1384,'Input Parameters'!$E$20,'Input Parameters'!$F$20)&lt;3500,3500,IF(_xlfn.NORM.INV(D1384,'Input Parameters'!$E$20,'Input Parameters'!$F$20)&gt;5500,5500,_xlfn.NORM.INV(D1384,'Input Parameters'!$E$20,'Input Parameters'!$F$20)))</f>
        <v>4877.1369394176982</v>
      </c>
      <c r="F1384" s="10">
        <f t="shared" ca="1" si="167"/>
        <v>0.3697696864413953</v>
      </c>
      <c r="G1384" s="61">
        <f ca="1">_xlfn.NORM.INV(F1384,'Input Parameters'!$E$21,'Input Parameters'!$F$21)</f>
        <v>282.23683768532055</v>
      </c>
      <c r="H1384" s="54">
        <f ca="1">EXP(E1384*(1/'Input Parameters'!$E$22-1/G1384))</f>
        <v>0.53005186478478172</v>
      </c>
      <c r="I1384" s="10">
        <f t="shared" ca="1" si="168"/>
        <v>0.23067329175386853</v>
      </c>
      <c r="J1384" s="29">
        <f ca="1">_xlfn.BETA.INV(I1384,'Input Parameters'!$L$24,'Input Parameters'!$M$24,'Input Parameters'!$J$24,'Input Parameters'!$K$24)</f>
        <v>0.48600255243622192</v>
      </c>
      <c r="K1384" s="156">
        <f ca="1">('Input Parameters'!$E$25/'Input Parameters'!$E$31)^$J1384</f>
        <v>3.0612020967995646E-2</v>
      </c>
      <c r="L1384" s="66">
        <f ca="1">$H1384*$C1384*'Input Parameters'!$E$23*K1384</f>
        <v>9.2330277017228184</v>
      </c>
      <c r="M1384" s="23">
        <f t="shared" ca="1" si="169"/>
        <v>0.71978315029400053</v>
      </c>
      <c r="N1384" s="15">
        <f ca="1">_xlfn.NORM.INV(M1384,'Input Parameters'!$E$26,'Input Parameters'!$F$26)</f>
        <v>4.6226146181193632E-2</v>
      </c>
      <c r="O1384" s="8">
        <f t="shared" ca="1" si="170"/>
        <v>0.56701392803522621</v>
      </c>
      <c r="P1384" s="29">
        <f ca="1">_xlfn.LOGNORM.INV(O1384,'Input Parameters'!$H$27,'Input Parameters'!$I$27)</f>
        <v>1.5340029645393751</v>
      </c>
      <c r="Q1384" s="10"/>
      <c r="R1384" s="15">
        <f>'Input Parameters'!$E$28</f>
        <v>12.7</v>
      </c>
      <c r="S1384" s="10">
        <f t="shared" ca="1" si="171"/>
        <v>0.20795451833737477</v>
      </c>
      <c r="T1384" s="25">
        <f ca="1">_xlfn.LOGNORM.INV(S1384,'Input Parameters'!$H$29,'Input Parameters'!$I$29)</f>
        <v>53.14868586551971</v>
      </c>
      <c r="U1384" s="10">
        <f t="shared" ca="1" si="172"/>
        <v>0.81714547945622362</v>
      </c>
      <c r="V1384" s="29">
        <f ca="1">IF('Input Parameters'!$D$30="Beta",_xlfn.BETA.INV(U1384,'Input Parameters'!$L$30,'Input Parameters'!$M$30,'Input Parameters'!$J$30,'Input Parameters'!$K$30),IF('Input Parameters'!$D$30="LogNorm",_xlfn.LOGNORM.INV(U1384,'Input Parameters'!$H$30,'Input Parameters'!$I$30)))</f>
        <v>1.4274766358964091</v>
      </c>
      <c r="W1384" s="2">
        <f ca="1">N1384+(P1384-N1384)*(1-ERF((T1384-R1384)/(2*SQRT(L1384*'Input Parameters'!$E$31))))</f>
        <v>0.561834595022221</v>
      </c>
      <c r="X1384">
        <f t="shared" ca="1" si="173"/>
        <v>1</v>
      </c>
      <c r="Y1384" s="7"/>
    </row>
    <row r="1385" spans="1:25" ht="15" customHeight="1" x14ac:dyDescent="0.3">
      <c r="A1385" s="130">
        <v>1378</v>
      </c>
      <c r="B1385" s="10">
        <f t="shared" ca="1" si="165"/>
        <v>0.70551355336562971</v>
      </c>
      <c r="C1385" s="57">
        <f ca="1">_xlfn.NORM.INV(B1385,'Input Parameters'!$E$19,'Input Parameters'!$F$19)</f>
        <v>612.95746582503307</v>
      </c>
      <c r="D1385" s="10">
        <f t="shared" ca="1" si="166"/>
        <v>0.36660625425587479</v>
      </c>
      <c r="E1385" s="59">
        <f ca="1">IF(_xlfn.NORM.INV(D1385,'Input Parameters'!$E$20,'Input Parameters'!$F$20)&lt;3500,3500,IF(_xlfn.NORM.INV(D1385,'Input Parameters'!$E$20,'Input Parameters'!$F$20)&gt;5500,5500,_xlfn.NORM.INV(D1385,'Input Parameters'!$E$20,'Input Parameters'!$F$20)))</f>
        <v>4561.4012819386571</v>
      </c>
      <c r="F1385" s="10">
        <f t="shared" ca="1" si="167"/>
        <v>0.77135496840333184</v>
      </c>
      <c r="G1385" s="61">
        <f ca="1">_xlfn.NORM.INV(F1385,'Input Parameters'!$E$21,'Input Parameters'!$F$21)</f>
        <v>290.6924679637799</v>
      </c>
      <c r="H1385" s="54">
        <f ca="1">EXP(E1385*(1/'Input Parameters'!$E$22-1/G1385))</f>
        <v>0.88375183630667797</v>
      </c>
      <c r="I1385" s="10">
        <f t="shared" ca="1" si="168"/>
        <v>0.76708700703150567</v>
      </c>
      <c r="J1385" s="29">
        <f ca="1">_xlfn.BETA.INV(I1385,'Input Parameters'!$L$24,'Input Parameters'!$M$24,'Input Parameters'!$J$24,'Input Parameters'!$K$24)</f>
        <v>0.71886155710001842</v>
      </c>
      <c r="K1385" s="156">
        <f ca="1">('Input Parameters'!$E$25/'Input Parameters'!$E$31)^$J1385</f>
        <v>5.7601734691115928E-3</v>
      </c>
      <c r="L1385" s="66">
        <f ca="1">$H1385*$C1385*'Input Parameters'!$E$23*K1385</f>
        <v>3.1202991359786822</v>
      </c>
      <c r="M1385" s="23">
        <f t="shared" ca="1" si="169"/>
        <v>0.62303052017954352</v>
      </c>
      <c r="N1385" s="15">
        <f ca="1">_xlfn.NORM.INV(M1385,'Input Parameters'!$E$26,'Input Parameters'!$F$26)</f>
        <v>4.058244564641416E-2</v>
      </c>
      <c r="O1385" s="8">
        <f t="shared" ca="1" si="170"/>
        <v>4.2018726743384471E-2</v>
      </c>
      <c r="P1385" s="29">
        <f ca="1">_xlfn.LOGNORM.INV(O1385,'Input Parameters'!$H$27,'Input Parameters'!$I$27)</f>
        <v>0.66288565323640902</v>
      </c>
      <c r="Q1385" s="10"/>
      <c r="R1385" s="15">
        <f>'Input Parameters'!$E$28</f>
        <v>12.7</v>
      </c>
      <c r="S1385" s="10">
        <f t="shared" ca="1" si="171"/>
        <v>0.48037715244109847</v>
      </c>
      <c r="T1385" s="25">
        <f ca="1">_xlfn.LOGNORM.INV(S1385,'Input Parameters'!$H$29,'Input Parameters'!$I$29)</f>
        <v>57.91100421627209</v>
      </c>
      <c r="U1385" s="10">
        <f t="shared" ca="1" si="172"/>
        <v>0.97053549235917669</v>
      </c>
      <c r="V1385" s="29">
        <f ca="1">IF('Input Parameters'!$D$30="Beta",_xlfn.BETA.INV(U1385,'Input Parameters'!$L$30,'Input Parameters'!$M$30,'Input Parameters'!$J$30,'Input Parameters'!$K$30),IF('Input Parameters'!$D$30="LogNorm",_xlfn.LOGNORM.INV(U1385,'Input Parameters'!$H$30,'Input Parameters'!$I$30)))</f>
        <v>2.1043704851414682</v>
      </c>
      <c r="W1385" s="2">
        <f ca="1">N1385+(P1385-N1385)*(1-ERF((T1385-R1385)/(2*SQRT(L1385*'Input Parameters'!$E$31))))</f>
        <v>8.434686017271073E-2</v>
      </c>
      <c r="X1385">
        <f t="shared" ca="1" si="173"/>
        <v>1</v>
      </c>
      <c r="Y1385" s="7"/>
    </row>
    <row r="1386" spans="1:25" ht="15" customHeight="1" x14ac:dyDescent="0.3">
      <c r="A1386" s="130">
        <v>1379</v>
      </c>
      <c r="B1386" s="10">
        <f t="shared" ca="1" si="165"/>
        <v>0.81648853001098542</v>
      </c>
      <c r="C1386" s="57">
        <f ca="1">_xlfn.NORM.INV(B1386,'Input Parameters'!$E$19,'Input Parameters'!$F$19)</f>
        <v>643.52439704661822</v>
      </c>
      <c r="D1386" s="10">
        <f t="shared" ca="1" si="166"/>
        <v>0.84313718347618072</v>
      </c>
      <c r="E1386" s="59">
        <f ca="1">IF(_xlfn.NORM.INV(D1386,'Input Parameters'!$E$20,'Input Parameters'!$F$20)&lt;3500,3500,IF(_xlfn.NORM.INV(D1386,'Input Parameters'!$E$20,'Input Parameters'!$F$20)&gt;5500,5500,_xlfn.NORM.INV(D1386,'Input Parameters'!$E$20,'Input Parameters'!$F$20)))</f>
        <v>5500</v>
      </c>
      <c r="F1386" s="10">
        <f t="shared" ca="1" si="167"/>
        <v>0.19545817594122472</v>
      </c>
      <c r="G1386" s="61">
        <f ca="1">_xlfn.NORM.INV(F1386,'Input Parameters'!$E$21,'Input Parameters'!$F$21)</f>
        <v>278.10646003097332</v>
      </c>
      <c r="H1386" s="54">
        <f ca="1">EXP(E1386*(1/'Input Parameters'!$E$22-1/G1386))</f>
        <v>0.36594648940175695</v>
      </c>
      <c r="I1386" s="10">
        <f t="shared" ca="1" si="168"/>
        <v>0.20944843335063235</v>
      </c>
      <c r="J1386" s="29">
        <f ca="1">_xlfn.BETA.INV(I1386,'Input Parameters'!$L$24,'Input Parameters'!$M$24,'Input Parameters'!$J$24,'Input Parameters'!$K$24)</f>
        <v>0.47415473290158272</v>
      </c>
      <c r="K1386" s="156">
        <f ca="1">('Input Parameters'!$E$25/'Input Parameters'!$E$31)^$J1386</f>
        <v>3.3327526354989999E-2</v>
      </c>
      <c r="L1386" s="66">
        <f ca="1">$H1386*$C1386*'Input Parameters'!$E$23*K1386</f>
        <v>7.8484822808864596</v>
      </c>
      <c r="M1386" s="23">
        <f t="shared" ca="1" si="169"/>
        <v>0.80554547279407929</v>
      </c>
      <c r="N1386" s="15">
        <f ca="1">_xlfn.NORM.INV(M1386,'Input Parameters'!$E$26,'Input Parameters'!$F$26)</f>
        <v>5.2093547225166965E-2</v>
      </c>
      <c r="O1386" s="8">
        <f t="shared" ca="1" si="170"/>
        <v>0.54934181884007649</v>
      </c>
      <c r="P1386" s="29">
        <f ca="1">_xlfn.LOGNORM.INV(O1386,'Input Parameters'!$H$27,'Input Parameters'!$I$27)</f>
        <v>1.5039128008621039</v>
      </c>
      <c r="Q1386" s="10"/>
      <c r="R1386" s="15">
        <f>'Input Parameters'!$E$28</f>
        <v>12.7</v>
      </c>
      <c r="S1386" s="10">
        <f t="shared" ca="1" si="171"/>
        <v>0.26629307358894339</v>
      </c>
      <c r="T1386" s="25">
        <f ca="1">_xlfn.LOGNORM.INV(S1386,'Input Parameters'!$H$29,'Input Parameters'!$I$29)</f>
        <v>54.291434234438427</v>
      </c>
      <c r="U1386" s="10">
        <f t="shared" ca="1" si="172"/>
        <v>0.46591896072055683</v>
      </c>
      <c r="V1386" s="29">
        <f ca="1">IF('Input Parameters'!$D$30="Beta",_xlfn.BETA.INV(U1386,'Input Parameters'!$L$30,'Input Parameters'!$M$30,'Input Parameters'!$J$30,'Input Parameters'!$K$30),IF('Input Parameters'!$D$30="LogNorm",_xlfn.LOGNORM.INV(U1386,'Input Parameters'!$H$30,'Input Parameters'!$I$30)))</f>
        <v>0.96606645064061691</v>
      </c>
      <c r="W1386" s="2">
        <f ca="1">N1386+(P1386-N1386)*(1-ERF((T1386-R1386)/(2*SQRT(L1386*'Input Parameters'!$E$31))))</f>
        <v>0.47866963378625615</v>
      </c>
      <c r="X1386">
        <f t="shared" ca="1" si="173"/>
        <v>1</v>
      </c>
      <c r="Y1386" s="7"/>
    </row>
    <row r="1387" spans="1:25" ht="15" customHeight="1" x14ac:dyDescent="0.3">
      <c r="A1387" s="130">
        <v>1380</v>
      </c>
      <c r="B1387" s="10">
        <f t="shared" ca="1" si="165"/>
        <v>1.1745765789786478E-2</v>
      </c>
      <c r="C1387" s="57">
        <f ca="1">_xlfn.NORM.INV(B1387,'Input Parameters'!$E$19,'Input Parameters'!$F$19)</f>
        <v>375.87836812730075</v>
      </c>
      <c r="D1387" s="10">
        <f t="shared" ca="1" si="166"/>
        <v>3.867136412826E-2</v>
      </c>
      <c r="E1387" s="59">
        <f ca="1">IF(_xlfn.NORM.INV(D1387,'Input Parameters'!$E$20,'Input Parameters'!$F$20)&lt;3500,3500,IF(_xlfn.NORM.INV(D1387,'Input Parameters'!$E$20,'Input Parameters'!$F$20)&gt;5500,5500,_xlfn.NORM.INV(D1387,'Input Parameters'!$E$20,'Input Parameters'!$F$20)))</f>
        <v>3563.5782969033407</v>
      </c>
      <c r="F1387" s="10">
        <f t="shared" ca="1" si="167"/>
        <v>0.45450234464241479</v>
      </c>
      <c r="G1387" s="61">
        <f ca="1">_xlfn.NORM.INV(F1387,'Input Parameters'!$E$21,'Input Parameters'!$F$21)</f>
        <v>283.95164867062221</v>
      </c>
      <c r="H1387" s="54">
        <f ca="1">EXP(E1387*(1/'Input Parameters'!$E$22-1/G1387))</f>
        <v>0.67870800425473432</v>
      </c>
      <c r="I1387" s="10">
        <f t="shared" ca="1" si="168"/>
        <v>0.41790023083995531</v>
      </c>
      <c r="J1387" s="29">
        <f ca="1">_xlfn.BETA.INV(I1387,'Input Parameters'!$L$24,'Input Parameters'!$M$24,'Input Parameters'!$J$24,'Input Parameters'!$K$24)</f>
        <v>0.5734740996518346</v>
      </c>
      <c r="K1387" s="156">
        <f ca="1">('Input Parameters'!$E$25/'Input Parameters'!$E$31)^$J1387</f>
        <v>1.6344826990303436E-2</v>
      </c>
      <c r="L1387" s="66">
        <f ca="1">$H1387*$C1387*'Input Parameters'!$E$23*K1387</f>
        <v>4.1697558980875273</v>
      </c>
      <c r="M1387" s="23">
        <f t="shared" ca="1" si="169"/>
        <v>0.48845636336932119</v>
      </c>
      <c r="N1387" s="15">
        <f ca="1">_xlfn.NORM.INV(M1387,'Input Parameters'!$E$26,'Input Parameters'!$F$26)</f>
        <v>3.3392267455631314E-2</v>
      </c>
      <c r="O1387" s="8">
        <f t="shared" ca="1" si="170"/>
        <v>0.11145585454393026</v>
      </c>
      <c r="P1387" s="29">
        <f ca="1">_xlfn.LOGNORM.INV(O1387,'Input Parameters'!$H$27,'Input Parameters'!$I$27)</f>
        <v>0.83026665341572414</v>
      </c>
      <c r="Q1387" s="10"/>
      <c r="R1387" s="15">
        <f>'Input Parameters'!$E$28</f>
        <v>12.7</v>
      </c>
      <c r="S1387" s="10">
        <f t="shared" ca="1" si="171"/>
        <v>0.90736245322223275</v>
      </c>
      <c r="T1387" s="25">
        <f ca="1">_xlfn.LOGNORM.INV(S1387,'Input Parameters'!$H$29,'Input Parameters'!$I$29)</f>
        <v>67.569650797108537</v>
      </c>
      <c r="U1387" s="10">
        <f t="shared" ca="1" si="172"/>
        <v>3.0066066256828283E-2</v>
      </c>
      <c r="V1387" s="29">
        <f ca="1">IF('Input Parameters'!$D$30="Beta",_xlfn.BETA.INV(U1387,'Input Parameters'!$L$30,'Input Parameters'!$M$30,'Input Parameters'!$J$30,'Input Parameters'!$K$30),IF('Input Parameters'!$D$30="LogNorm",_xlfn.LOGNORM.INV(U1387,'Input Parameters'!$H$30,'Input Parameters'!$I$30)))</f>
        <v>0.47611611767122031</v>
      </c>
      <c r="W1387" s="2">
        <f ca="1">N1387+(P1387-N1387)*(1-ERF((T1387-R1387)/(2*SQRT(L1387*'Input Parameters'!$E$31))))</f>
        <v>7.9155460582121612E-2</v>
      </c>
      <c r="X1387">
        <f t="shared" ca="1" si="173"/>
        <v>1</v>
      </c>
      <c r="Y1387" s="7"/>
    </row>
    <row r="1388" spans="1:25" ht="15" customHeight="1" x14ac:dyDescent="0.3">
      <c r="A1388" s="130">
        <v>1381</v>
      </c>
      <c r="B1388" s="10">
        <f t="shared" ca="1" si="165"/>
        <v>0.40513704661815841</v>
      </c>
      <c r="C1388" s="57">
        <f ca="1">_xlfn.NORM.INV(B1388,'Input Parameters'!$E$19,'Input Parameters'!$F$19)</f>
        <v>547.01387817023112</v>
      </c>
      <c r="D1388" s="10">
        <f t="shared" ca="1" si="166"/>
        <v>0.62961986545607462</v>
      </c>
      <c r="E1388" s="59">
        <f ca="1">IF(_xlfn.NORM.INV(D1388,'Input Parameters'!$E$20,'Input Parameters'!$F$20)&lt;3500,3500,IF(_xlfn.NORM.INV(D1388,'Input Parameters'!$E$20,'Input Parameters'!$F$20)&gt;5500,5500,_xlfn.NORM.INV(D1388,'Input Parameters'!$E$20,'Input Parameters'!$F$20)))</f>
        <v>5031.5927037262318</v>
      </c>
      <c r="F1388" s="10">
        <f t="shared" ca="1" si="167"/>
        <v>3.6945278520011837E-2</v>
      </c>
      <c r="G1388" s="61">
        <f ca="1">_xlfn.NORM.INV(F1388,'Input Parameters'!$E$21,'Input Parameters'!$F$21)</f>
        <v>270.801897077479</v>
      </c>
      <c r="H1388" s="54">
        <f ca="1">EXP(E1388*(1/'Input Parameters'!$E$22-1/G1388))</f>
        <v>0.24471187896727517</v>
      </c>
      <c r="I1388" s="10">
        <f t="shared" ca="1" si="168"/>
        <v>0.13370161635933064</v>
      </c>
      <c r="J1388" s="29">
        <f ca="1">_xlfn.BETA.INV(I1388,'Input Parameters'!$L$24,'Input Parameters'!$M$24,'Input Parameters'!$J$24,'Input Parameters'!$K$24)</f>
        <v>0.42492497291320824</v>
      </c>
      <c r="K1388" s="156">
        <f ca="1">('Input Parameters'!$E$25/'Input Parameters'!$E$31)^$J1388</f>
        <v>4.7443318588755029E-2</v>
      </c>
      <c r="L1388" s="66">
        <f ca="1">$H1388*$C1388*'Input Parameters'!$E$23*K1388</f>
        <v>6.3508002938287795</v>
      </c>
      <c r="M1388" s="23">
        <f t="shared" ca="1" si="169"/>
        <v>0.86850466612955313</v>
      </c>
      <c r="N1388" s="15">
        <f ca="1">_xlfn.NORM.INV(M1388,'Input Parameters'!$E$26,'Input Parameters'!$F$26)</f>
        <v>5.7506359113312006E-2</v>
      </c>
      <c r="O1388" s="8">
        <f t="shared" ca="1" si="170"/>
        <v>0.81288708708261526</v>
      </c>
      <c r="P1388" s="29">
        <f ca="1">_xlfn.LOGNORM.INV(O1388,'Input Parameters'!$H$27,'Input Parameters'!$I$27)</f>
        <v>2.1092488729958827</v>
      </c>
      <c r="Q1388" s="10"/>
      <c r="R1388" s="15">
        <f>'Input Parameters'!$E$28</f>
        <v>12.7</v>
      </c>
      <c r="S1388" s="10">
        <f t="shared" ca="1" si="171"/>
        <v>0.42805070184549576</v>
      </c>
      <c r="T1388" s="25">
        <f ca="1">_xlfn.LOGNORM.INV(S1388,'Input Parameters'!$H$29,'Input Parameters'!$I$29)</f>
        <v>57.058241348502037</v>
      </c>
      <c r="U1388" s="10">
        <f t="shared" ca="1" si="172"/>
        <v>0.14680761845164936</v>
      </c>
      <c r="V1388" s="29">
        <f ca="1">IF('Input Parameters'!$D$30="Beta",_xlfn.BETA.INV(U1388,'Input Parameters'!$L$30,'Input Parameters'!$M$30,'Input Parameters'!$J$30,'Input Parameters'!$K$30),IF('Input Parameters'!$D$30="LogNorm",_xlfn.LOGNORM.INV(U1388,'Input Parameters'!$H$30,'Input Parameters'!$I$30)))</f>
        <v>0.66037697547240126</v>
      </c>
      <c r="W1388" s="2">
        <f ca="1">N1388+(P1388-N1388)*(1-ERF((T1388-R1388)/(2*SQRT(L1388*'Input Parameters'!$E$31))))</f>
        <v>0.49506650401231389</v>
      </c>
      <c r="X1388">
        <f t="shared" ca="1" si="173"/>
        <v>1</v>
      </c>
      <c r="Y1388" s="7"/>
    </row>
    <row r="1389" spans="1:25" ht="15" customHeight="1" x14ac:dyDescent="0.3">
      <c r="A1389" s="130">
        <v>1382</v>
      </c>
      <c r="B1389" s="10">
        <f t="shared" ca="1" si="165"/>
        <v>0.46070566121770684</v>
      </c>
      <c r="C1389" s="57">
        <f ca="1">_xlfn.NORM.INV(B1389,'Input Parameters'!$E$19,'Input Parameters'!$F$19)</f>
        <v>558.96355918370114</v>
      </c>
      <c r="D1389" s="10">
        <f t="shared" ca="1" si="166"/>
        <v>0.25199766351595032</v>
      </c>
      <c r="E1389" s="59">
        <f ca="1">IF(_xlfn.NORM.INV(D1389,'Input Parameters'!$E$20,'Input Parameters'!$F$20)&lt;3500,3500,IF(_xlfn.NORM.INV(D1389,'Input Parameters'!$E$20,'Input Parameters'!$F$20)&gt;5500,5500,_xlfn.NORM.INV(D1389,'Input Parameters'!$E$20,'Input Parameters'!$F$20)))</f>
        <v>4332.2483650146596</v>
      </c>
      <c r="F1389" s="10">
        <f t="shared" ca="1" si="167"/>
        <v>0.40754440597800057</v>
      </c>
      <c r="G1389" s="61">
        <f ca="1">_xlfn.NORM.INV(F1389,'Input Parameters'!$E$21,'Input Parameters'!$F$21)</f>
        <v>283.0118112413399</v>
      </c>
      <c r="H1389" s="54">
        <f ca="1">EXP(E1389*(1/'Input Parameters'!$E$22-1/G1389))</f>
        <v>0.59343438068977195</v>
      </c>
      <c r="I1389" s="10">
        <f t="shared" ca="1" si="168"/>
        <v>0.92058789619024317</v>
      </c>
      <c r="J1389" s="29">
        <f ca="1">_xlfn.BETA.INV(I1389,'Input Parameters'!$L$24,'Input Parameters'!$M$24,'Input Parameters'!$J$24,'Input Parameters'!$K$24)</f>
        <v>0.80793845858536417</v>
      </c>
      <c r="K1389" s="156">
        <f ca="1">('Input Parameters'!$E$25/'Input Parameters'!$E$31)^$J1389</f>
        <v>3.0403425387492381E-3</v>
      </c>
      <c r="L1389" s="66">
        <f ca="1">$H1389*$C1389*'Input Parameters'!$E$23*K1389</f>
        <v>1.0085065313696224</v>
      </c>
      <c r="M1389" s="23">
        <f t="shared" ca="1" si="169"/>
        <v>0.30786308832067677</v>
      </c>
      <c r="N1389" s="15">
        <f ca="1">_xlfn.NORM.INV(M1389,'Input Parameters'!$E$26,'Input Parameters'!$F$26)</f>
        <v>2.3459751064164997E-2</v>
      </c>
      <c r="O1389" s="8">
        <f t="shared" ca="1" si="170"/>
        <v>0.86416838997164147</v>
      </c>
      <c r="P1389" s="29">
        <f ca="1">_xlfn.LOGNORM.INV(O1389,'Input Parameters'!$H$27,'Input Parameters'!$I$27)</f>
        <v>2.315273643323565</v>
      </c>
      <c r="Q1389" s="10"/>
      <c r="R1389" s="15">
        <f>'Input Parameters'!$E$28</f>
        <v>12.7</v>
      </c>
      <c r="S1389" s="10">
        <f t="shared" ca="1" si="171"/>
        <v>9.9787508366849575E-2</v>
      </c>
      <c r="T1389" s="25">
        <f ca="1">_xlfn.LOGNORM.INV(S1389,'Input Parameters'!$H$29,'Input Parameters'!$I$29)</f>
        <v>50.421216859181939</v>
      </c>
      <c r="U1389" s="10">
        <f t="shared" ca="1" si="172"/>
        <v>0.52661524829283379</v>
      </c>
      <c r="V1389" s="29">
        <f ca="1">IF('Input Parameters'!$D$30="Beta",_xlfn.BETA.INV(U1389,'Input Parameters'!$L$30,'Input Parameters'!$M$30,'Input Parameters'!$J$30,'Input Parameters'!$K$30),IF('Input Parameters'!$D$30="LogNorm",_xlfn.LOGNORM.INV(U1389,'Input Parameters'!$H$30,'Input Parameters'!$I$30)))</f>
        <v>1.0258637260082797</v>
      </c>
      <c r="W1389" s="2">
        <f ca="1">N1389+(P1389-N1389)*(1-ERF((T1389-R1389)/(2*SQRT(L1389*'Input Parameters'!$E$31))))</f>
        <v>4.1580877789527182E-2</v>
      </c>
      <c r="X1389">
        <f t="shared" ca="1" si="173"/>
        <v>1</v>
      </c>
      <c r="Y1389" s="7"/>
    </row>
    <row r="1390" spans="1:25" ht="15" customHeight="1" x14ac:dyDescent="0.3">
      <c r="A1390" s="130">
        <v>1383</v>
      </c>
      <c r="B1390" s="10">
        <f t="shared" ca="1" si="165"/>
        <v>0.32507650378560615</v>
      </c>
      <c r="C1390" s="57">
        <f ca="1">_xlfn.NORM.INV(B1390,'Input Parameters'!$E$19,'Input Parameters'!$F$19)</f>
        <v>528.97505546579623</v>
      </c>
      <c r="D1390" s="10">
        <f t="shared" ca="1" si="166"/>
        <v>0.39801439330889299</v>
      </c>
      <c r="E1390" s="59">
        <f ca="1">IF(_xlfn.NORM.INV(D1390,'Input Parameters'!$E$20,'Input Parameters'!$F$20)&lt;3500,3500,IF(_xlfn.NORM.INV(D1390,'Input Parameters'!$E$20,'Input Parameters'!$F$20)&gt;5500,5500,_xlfn.NORM.INV(D1390,'Input Parameters'!$E$20,'Input Parameters'!$F$20)))</f>
        <v>4619.0570190641874</v>
      </c>
      <c r="F1390" s="10">
        <f t="shared" ca="1" si="167"/>
        <v>0.14379591366719702</v>
      </c>
      <c r="G1390" s="61">
        <f ca="1">_xlfn.NORM.INV(F1390,'Input Parameters'!$E$21,'Input Parameters'!$F$21)</f>
        <v>276.49152400997758</v>
      </c>
      <c r="H1390" s="54">
        <f ca="1">EXP(E1390*(1/'Input Parameters'!$E$22-1/G1390))</f>
        <v>0.39013488892904141</v>
      </c>
      <c r="I1390" s="10">
        <f t="shared" ca="1" si="168"/>
        <v>0.77468106831268535</v>
      </c>
      <c r="J1390" s="29">
        <f ca="1">_xlfn.BETA.INV(I1390,'Input Parameters'!$L$24,'Input Parameters'!$M$24,'Input Parameters'!$J$24,'Input Parameters'!$K$24)</f>
        <v>0.72244142015502766</v>
      </c>
      <c r="K1390" s="156">
        <f ca="1">('Input Parameters'!$E$25/'Input Parameters'!$E$31)^$J1390</f>
        <v>5.6141335811085314E-3</v>
      </c>
      <c r="L1390" s="66">
        <f ca="1">$H1390*$C1390*'Input Parameters'!$E$23*K1390</f>
        <v>1.1585978673516557</v>
      </c>
      <c r="M1390" s="23">
        <f t="shared" ca="1" si="169"/>
        <v>5.4169470141215426E-2</v>
      </c>
      <c r="N1390" s="15">
        <f ca="1">_xlfn.NORM.INV(M1390,'Input Parameters'!$E$26,'Input Parameters'!$F$26)</f>
        <v>2.8021392429895126E-4</v>
      </c>
      <c r="O1390" s="8">
        <f t="shared" ca="1" si="170"/>
        <v>0.53673190115737512</v>
      </c>
      <c r="P1390" s="29">
        <f ca="1">_xlfn.LOGNORM.INV(O1390,'Input Parameters'!$H$27,'Input Parameters'!$I$27)</f>
        <v>1.4829062168592804</v>
      </c>
      <c r="Q1390" s="10"/>
      <c r="R1390" s="15">
        <f>'Input Parameters'!$E$28</f>
        <v>12.7</v>
      </c>
      <c r="S1390" s="10">
        <f t="shared" ca="1" si="171"/>
        <v>0.7737259409923638</v>
      </c>
      <c r="T1390" s="25">
        <f ca="1">_xlfn.LOGNORM.INV(S1390,'Input Parameters'!$H$29,'Input Parameters'!$I$29)</f>
        <v>63.355946330435266</v>
      </c>
      <c r="U1390" s="10">
        <f t="shared" ca="1" si="172"/>
        <v>8.2362724520514519E-2</v>
      </c>
      <c r="V1390" s="29">
        <f ca="1">IF('Input Parameters'!$D$30="Beta",_xlfn.BETA.INV(U1390,'Input Parameters'!$L$30,'Input Parameters'!$M$30,'Input Parameters'!$J$30,'Input Parameters'!$K$30),IF('Input Parameters'!$D$30="LogNorm",_xlfn.LOGNORM.INV(U1390,'Input Parameters'!$H$30,'Input Parameters'!$I$30)))</f>
        <v>0.57771272146316954</v>
      </c>
      <c r="W1390" s="2">
        <f ca="1">N1390+(P1390-N1390)*(1-ERF((T1390-R1390)/(2*SQRT(L1390*'Input Parameters'!$E$31))))</f>
        <v>1.578316656869712E-3</v>
      </c>
      <c r="X1390">
        <f t="shared" ca="1" si="173"/>
        <v>1</v>
      </c>
      <c r="Y1390" s="7"/>
    </row>
    <row r="1391" spans="1:25" ht="15" customHeight="1" x14ac:dyDescent="0.3">
      <c r="A1391" s="130">
        <v>1384</v>
      </c>
      <c r="B1391" s="10">
        <f t="shared" ca="1" si="165"/>
        <v>0.43440576562791522</v>
      </c>
      <c r="C1391" s="57">
        <f ca="1">_xlfn.NORM.INV(B1391,'Input Parameters'!$E$19,'Input Parameters'!$F$19)</f>
        <v>553.34328034370162</v>
      </c>
      <c r="D1391" s="10">
        <f t="shared" ca="1" si="166"/>
        <v>0.33851683055716097</v>
      </c>
      <c r="E1391" s="59">
        <f ca="1">IF(_xlfn.NORM.INV(D1391,'Input Parameters'!$E$20,'Input Parameters'!$F$20)&lt;3500,3500,IF(_xlfn.NORM.INV(D1391,'Input Parameters'!$E$20,'Input Parameters'!$F$20)&gt;5500,5500,_xlfn.NORM.INV(D1391,'Input Parameters'!$E$20,'Input Parameters'!$F$20)))</f>
        <v>4508.4399474432585</v>
      </c>
      <c r="F1391" s="10">
        <f t="shared" ca="1" si="167"/>
        <v>0.60757413431432494</v>
      </c>
      <c r="G1391" s="61">
        <f ca="1">_xlfn.NORM.INV(F1391,'Input Parameters'!$E$21,'Input Parameters'!$F$21)</f>
        <v>286.99579517607793</v>
      </c>
      <c r="H1391" s="54">
        <f ca="1">EXP(E1391*(1/'Input Parameters'!$E$22-1/G1391))</f>
        <v>0.72476117804449414</v>
      </c>
      <c r="I1391" s="10">
        <f t="shared" ca="1" si="168"/>
        <v>0.70954183540931481</v>
      </c>
      <c r="J1391" s="29">
        <f ca="1">_xlfn.BETA.INV(I1391,'Input Parameters'!$L$24,'Input Parameters'!$M$24,'Input Parameters'!$J$24,'Input Parameters'!$K$24)</f>
        <v>0.69298628266997075</v>
      </c>
      <c r="K1391" s="156">
        <f ca="1">('Input Parameters'!$E$25/'Input Parameters'!$E$31)^$J1391</f>
        <v>6.9350281056112352E-3</v>
      </c>
      <c r="L1391" s="66">
        <f ca="1">$H1391*$C1391*'Input Parameters'!$E$23*K1391</f>
        <v>2.7812356532951115</v>
      </c>
      <c r="M1391" s="23">
        <f t="shared" ca="1" si="169"/>
        <v>0.25193004471813396</v>
      </c>
      <c r="N1391" s="15">
        <f ca="1">_xlfn.NORM.INV(M1391,'Input Parameters'!$E$26,'Input Parameters'!$F$26)</f>
        <v>1.9963000883031611E-2</v>
      </c>
      <c r="O1391" s="8">
        <f t="shared" ca="1" si="170"/>
        <v>0.20179191837377242</v>
      </c>
      <c r="P1391" s="29">
        <f ca="1">_xlfn.LOGNORM.INV(O1391,'Input Parameters'!$H$27,'Input Parameters'!$I$27)</f>
        <v>0.98382578319512715</v>
      </c>
      <c r="Q1391" s="10"/>
      <c r="R1391" s="15">
        <f>'Input Parameters'!$E$28</f>
        <v>12.7</v>
      </c>
      <c r="S1391" s="10">
        <f t="shared" ca="1" si="171"/>
        <v>0.79670540811684532</v>
      </c>
      <c r="T1391" s="25">
        <f ca="1">_xlfn.LOGNORM.INV(S1391,'Input Parameters'!$H$29,'Input Parameters'!$I$29)</f>
        <v>63.918500507243813</v>
      </c>
      <c r="U1391" s="10">
        <f t="shared" ca="1" si="172"/>
        <v>0.17095237685360254</v>
      </c>
      <c r="V1391" s="29">
        <f ca="1">IF('Input Parameters'!$D$30="Beta",_xlfn.BETA.INV(U1391,'Input Parameters'!$L$30,'Input Parameters'!$M$30,'Input Parameters'!$J$30,'Input Parameters'!$K$30),IF('Input Parameters'!$D$30="LogNorm",_xlfn.LOGNORM.INV(U1391,'Input Parameters'!$H$30,'Input Parameters'!$I$30)))</f>
        <v>0.68688892246606681</v>
      </c>
      <c r="W1391" s="2">
        <f ca="1">N1391+(P1391-N1391)*(1-ERF((T1391-R1391)/(2*SQRT(L1391*'Input Parameters'!$E$31))))</f>
        <v>4.8764077737934286E-2</v>
      </c>
      <c r="X1391">
        <f t="shared" ca="1" si="173"/>
        <v>1</v>
      </c>
      <c r="Y1391" s="7"/>
    </row>
    <row r="1392" spans="1:25" ht="15" customHeight="1" x14ac:dyDescent="0.3">
      <c r="A1392" s="130">
        <v>1385</v>
      </c>
      <c r="B1392" s="10">
        <f t="shared" ca="1" si="165"/>
        <v>0.19942756729416489</v>
      </c>
      <c r="C1392" s="57">
        <f ca="1">_xlfn.NORM.INV(B1392,'Input Parameters'!$E$19,'Input Parameters'!$F$19)</f>
        <v>496.01008130126593</v>
      </c>
      <c r="D1392" s="10">
        <f t="shared" ca="1" si="166"/>
        <v>4.3803587805055666E-2</v>
      </c>
      <c r="E1392" s="59">
        <f ca="1">IF(_xlfn.NORM.INV(D1392,'Input Parameters'!$E$20,'Input Parameters'!$F$20)&lt;3500,3500,IF(_xlfn.NORM.INV(D1392,'Input Parameters'!$E$20,'Input Parameters'!$F$20)&gt;5500,5500,_xlfn.NORM.INV(D1392,'Input Parameters'!$E$20,'Input Parameters'!$F$20)))</f>
        <v>3604.2899520675028</v>
      </c>
      <c r="F1392" s="10">
        <f t="shared" ca="1" si="167"/>
        <v>0.42823418407055647</v>
      </c>
      <c r="G1392" s="61">
        <f ca="1">_xlfn.NORM.INV(F1392,'Input Parameters'!$E$21,'Input Parameters'!$F$21)</f>
        <v>283.42834929473855</v>
      </c>
      <c r="H1392" s="54">
        <f ca="1">EXP(E1392*(1/'Input Parameters'!$E$22-1/G1392))</f>
        <v>0.66005778484306588</v>
      </c>
      <c r="I1392" s="10">
        <f t="shared" ca="1" si="168"/>
        <v>0.64292491399979412</v>
      </c>
      <c r="J1392" s="29">
        <f ca="1">_xlfn.BETA.INV(I1392,'Input Parameters'!$L$24,'Input Parameters'!$M$24,'Input Parameters'!$J$24,'Input Parameters'!$K$24)</f>
        <v>0.66489978094554747</v>
      </c>
      <c r="K1392" s="156">
        <f ca="1">('Input Parameters'!$E$25/'Input Parameters'!$E$31)^$J1392</f>
        <v>8.4830068393510587E-3</v>
      </c>
      <c r="L1392" s="66">
        <f ca="1">$H1392*$C1392*'Input Parameters'!$E$23*K1392</f>
        <v>2.7772967007577098</v>
      </c>
      <c r="M1392" s="23">
        <f t="shared" ca="1" si="169"/>
        <v>0.55998144293296082</v>
      </c>
      <c r="N1392" s="15">
        <f ca="1">_xlfn.NORM.INV(M1392,'Input Parameters'!$E$26,'Input Parameters'!$F$26)</f>
        <v>3.7169365504424179E-2</v>
      </c>
      <c r="O1392" s="8">
        <f t="shared" ca="1" si="170"/>
        <v>0.70823815175216465</v>
      </c>
      <c r="P1392" s="29">
        <f ca="1">_xlfn.LOGNORM.INV(O1392,'Input Parameters'!$H$27,'Input Parameters'!$I$27)</f>
        <v>1.8144120576731579</v>
      </c>
      <c r="Q1392" s="10"/>
      <c r="R1392" s="15">
        <f>'Input Parameters'!$E$28</f>
        <v>12.7</v>
      </c>
      <c r="S1392" s="10">
        <f t="shared" ca="1" si="171"/>
        <v>0.91733010915892244</v>
      </c>
      <c r="T1392" s="25">
        <f ca="1">_xlfn.LOGNORM.INV(S1392,'Input Parameters'!$H$29,'Input Parameters'!$I$29)</f>
        <v>68.046589216727483</v>
      </c>
      <c r="U1392" s="10">
        <f t="shared" ca="1" si="172"/>
        <v>0.60329527463618005</v>
      </c>
      <c r="V1392" s="29">
        <f ca="1">IF('Input Parameters'!$D$30="Beta",_xlfn.BETA.INV(U1392,'Input Parameters'!$L$30,'Input Parameters'!$M$30,'Input Parameters'!$J$30,'Input Parameters'!$K$30),IF('Input Parameters'!$D$30="LogNorm",_xlfn.LOGNORM.INV(U1392,'Input Parameters'!$H$30,'Input Parameters'!$I$30)))</f>
        <v>1.1079155155598841</v>
      </c>
      <c r="W1392" s="2">
        <f ca="1">N1392+(P1392-N1392)*(1-ERF((T1392-R1392)/(2*SQRT(L1392*'Input Parameters'!$E$31))))</f>
        <v>7.0681537911327641E-2</v>
      </c>
      <c r="X1392">
        <f t="shared" ca="1" si="173"/>
        <v>1</v>
      </c>
      <c r="Y1392" s="7"/>
    </row>
    <row r="1393" spans="1:25" ht="15" customHeight="1" x14ac:dyDescent="0.3">
      <c r="A1393" s="130">
        <v>1386</v>
      </c>
      <c r="B1393" s="10">
        <f t="shared" ca="1" si="165"/>
        <v>0.46611944187865917</v>
      </c>
      <c r="C1393" s="57">
        <f ca="1">_xlfn.NORM.INV(B1393,'Input Parameters'!$E$19,'Input Parameters'!$F$19)</f>
        <v>560.11510777088859</v>
      </c>
      <c r="D1393" s="10">
        <f t="shared" ca="1" si="166"/>
        <v>0.11778007718690453</v>
      </c>
      <c r="E1393" s="59">
        <f ca="1">IF(_xlfn.NORM.INV(D1393,'Input Parameters'!$E$20,'Input Parameters'!$F$20)&lt;3500,3500,IF(_xlfn.NORM.INV(D1393,'Input Parameters'!$E$20,'Input Parameters'!$F$20)&gt;5500,5500,_xlfn.NORM.INV(D1393,'Input Parameters'!$E$20,'Input Parameters'!$F$20)))</f>
        <v>3969.6898348594723</v>
      </c>
      <c r="F1393" s="10">
        <f t="shared" ca="1" si="167"/>
        <v>0.68690799610137265</v>
      </c>
      <c r="G1393" s="61">
        <f ca="1">_xlfn.NORM.INV(F1393,'Input Parameters'!$E$21,'Input Parameters'!$F$21)</f>
        <v>288.6786443625972</v>
      </c>
      <c r="H1393" s="54">
        <f ca="1">EXP(E1393*(1/'Input Parameters'!$E$22-1/G1393))</f>
        <v>0.81643146487882978</v>
      </c>
      <c r="I1393" s="10">
        <f t="shared" ca="1" si="168"/>
        <v>0.26853093304117504</v>
      </c>
      <c r="J1393" s="29">
        <f ca="1">_xlfn.BETA.INV(I1393,'Input Parameters'!$L$24,'Input Parameters'!$M$24,'Input Parameters'!$J$24,'Input Parameters'!$K$24)</f>
        <v>0.50576902907847088</v>
      </c>
      <c r="K1393" s="156">
        <f ca="1">('Input Parameters'!$E$25/'Input Parameters'!$E$31)^$J1393</f>
        <v>2.6565065095692401E-2</v>
      </c>
      <c r="L1393" s="66">
        <f ca="1">$H1393*$C1393*'Input Parameters'!$E$23*K1393</f>
        <v>12.148087327200539</v>
      </c>
      <c r="M1393" s="23">
        <f t="shared" ca="1" si="169"/>
        <v>0.27378571035827182</v>
      </c>
      <c r="N1393" s="15">
        <f ca="1">_xlfn.NORM.INV(M1393,'Input Parameters'!$E$26,'Input Parameters'!$F$26)</f>
        <v>2.1370531313987418E-2</v>
      </c>
      <c r="O1393" s="8">
        <f t="shared" ca="1" si="170"/>
        <v>0.21609586731409058</v>
      </c>
      <c r="P1393" s="29">
        <f ca="1">_xlfn.LOGNORM.INV(O1393,'Input Parameters'!$H$27,'Input Parameters'!$I$27)</f>
        <v>1.0057380952238866</v>
      </c>
      <c r="Q1393" s="10"/>
      <c r="R1393" s="15">
        <f>'Input Parameters'!$E$28</f>
        <v>12.7</v>
      </c>
      <c r="S1393" s="10">
        <f t="shared" ca="1" si="171"/>
        <v>0.79343941765360615</v>
      </c>
      <c r="T1393" s="25">
        <f ca="1">_xlfn.LOGNORM.INV(S1393,'Input Parameters'!$H$29,'Input Parameters'!$I$29)</f>
        <v>63.836044179331445</v>
      </c>
      <c r="U1393" s="10">
        <f t="shared" ca="1" si="172"/>
        <v>9.7857908846985975E-2</v>
      </c>
      <c r="V1393" s="29">
        <f ca="1">IF('Input Parameters'!$D$30="Beta",_xlfn.BETA.INV(U1393,'Input Parameters'!$L$30,'Input Parameters'!$M$30,'Input Parameters'!$J$30,'Input Parameters'!$K$30),IF('Input Parameters'!$D$30="LogNorm",_xlfn.LOGNORM.INV(U1393,'Input Parameters'!$H$30,'Input Parameters'!$I$30)))</f>
        <v>0.59988398569586832</v>
      </c>
      <c r="W1393" s="2">
        <f ca="1">N1393+(P1393-N1393)*(1-ERF((T1393-R1393)/(2*SQRT(L1393*'Input Parameters'!$E$31))))</f>
        <v>0.31622424884069156</v>
      </c>
      <c r="X1393">
        <f t="shared" ca="1" si="173"/>
        <v>1</v>
      </c>
      <c r="Y1393" s="7"/>
    </row>
    <row r="1394" spans="1:25" ht="15" customHeight="1" x14ac:dyDescent="0.3">
      <c r="A1394" s="130">
        <v>1387</v>
      </c>
      <c r="B1394" s="10">
        <f t="shared" ca="1" si="165"/>
        <v>0.85321685545599202</v>
      </c>
      <c r="C1394" s="57">
        <f ca="1">_xlfn.NORM.INV(B1394,'Input Parameters'!$E$19,'Input Parameters'!$F$19)</f>
        <v>656.05290848481343</v>
      </c>
      <c r="D1394" s="10">
        <f t="shared" ca="1" si="166"/>
        <v>0.73109297673299756</v>
      </c>
      <c r="E1394" s="59">
        <f ca="1">IF(_xlfn.NORM.INV(D1394,'Input Parameters'!$E$20,'Input Parameters'!$F$20)&lt;3500,3500,IF(_xlfn.NORM.INV(D1394,'Input Parameters'!$E$20,'Input Parameters'!$F$20)&gt;5500,5500,_xlfn.NORM.INV(D1394,'Input Parameters'!$E$20,'Input Parameters'!$F$20)))</f>
        <v>5231.2853539671032</v>
      </c>
      <c r="F1394" s="10">
        <f t="shared" ca="1" si="167"/>
        <v>0.61023806797624436</v>
      </c>
      <c r="G1394" s="61">
        <f ca="1">_xlfn.NORM.INV(F1394,'Input Parameters'!$E$21,'Input Parameters'!$F$21)</f>
        <v>287.05032506004756</v>
      </c>
      <c r="H1394" s="54">
        <f ca="1">EXP(E1394*(1/'Input Parameters'!$E$22-1/G1394))</f>
        <v>0.69069062709093931</v>
      </c>
      <c r="I1394" s="10">
        <f t="shared" ca="1" si="168"/>
        <v>0.16960199086834127</v>
      </c>
      <c r="J1394" s="29">
        <f ca="1">_xlfn.BETA.INV(I1394,'Input Parameters'!$L$24,'Input Parameters'!$M$24,'Input Parameters'!$J$24,'Input Parameters'!$K$24)</f>
        <v>0.44990990934201053</v>
      </c>
      <c r="K1394" s="156">
        <f ca="1">('Input Parameters'!$E$25/'Input Parameters'!$E$31)^$J1394</f>
        <v>3.9658490911203652E-2</v>
      </c>
      <c r="L1394" s="66">
        <f ca="1">$H1394*$C1394*'Input Parameters'!$E$23*K1394</f>
        <v>17.97043591563315</v>
      </c>
      <c r="M1394" s="23">
        <f t="shared" ca="1" si="169"/>
        <v>0.74200382794509956</v>
      </c>
      <c r="N1394" s="15">
        <f ca="1">_xlfn.NORM.INV(M1394,'Input Parameters'!$E$26,'Input Parameters'!$F$26)</f>
        <v>4.7640244333640995E-2</v>
      </c>
      <c r="O1394" s="8">
        <f t="shared" ca="1" si="170"/>
        <v>0.26634062453234253</v>
      </c>
      <c r="P1394" s="29">
        <f ca="1">_xlfn.LOGNORM.INV(O1394,'Input Parameters'!$H$27,'Input Parameters'!$I$27)</f>
        <v>1.0802404050600705</v>
      </c>
      <c r="Q1394" s="10"/>
      <c r="R1394" s="15">
        <f>'Input Parameters'!$E$28</f>
        <v>12.7</v>
      </c>
      <c r="S1394" s="10">
        <f t="shared" ca="1" si="171"/>
        <v>0.96951109659398438</v>
      </c>
      <c r="T1394" s="25">
        <f ca="1">_xlfn.LOGNORM.INV(S1394,'Input Parameters'!$H$29,'Input Parameters'!$I$29)</f>
        <v>71.865300185747387</v>
      </c>
      <c r="U1394" s="10">
        <f t="shared" ca="1" si="172"/>
        <v>0.65775761483238304</v>
      </c>
      <c r="V1394" s="29">
        <f ca="1">IF('Input Parameters'!$D$30="Beta",_xlfn.BETA.INV(U1394,'Input Parameters'!$L$30,'Input Parameters'!$M$30,'Input Parameters'!$J$30,'Input Parameters'!$K$30),IF('Input Parameters'!$D$30="LogNorm",_xlfn.LOGNORM.INV(U1394,'Input Parameters'!$H$30,'Input Parameters'!$I$30)))</f>
        <v>1.1728650504602256</v>
      </c>
      <c r="W1394" s="2">
        <f ca="1">N1394+(P1394-N1394)*(1-ERF((T1394-R1394)/(2*SQRT(L1394*'Input Parameters'!$E$31))))</f>
        <v>0.38188474662933164</v>
      </c>
      <c r="X1394">
        <f t="shared" ca="1" si="173"/>
        <v>1</v>
      </c>
      <c r="Y1394" s="7"/>
    </row>
    <row r="1395" spans="1:25" ht="15" customHeight="1" x14ac:dyDescent="0.3">
      <c r="A1395" s="130">
        <v>1388</v>
      </c>
      <c r="B1395" s="10">
        <f t="shared" ca="1" si="165"/>
        <v>0.40570984620186556</v>
      </c>
      <c r="C1395" s="57">
        <f ca="1">_xlfn.NORM.INV(B1395,'Input Parameters'!$E$19,'Input Parameters'!$F$19)</f>
        <v>547.138727927334</v>
      </c>
      <c r="D1395" s="10">
        <f t="shared" ca="1" si="166"/>
        <v>8.0037730498448312E-2</v>
      </c>
      <c r="E1395" s="59">
        <f ca="1">IF(_xlfn.NORM.INV(D1395,'Input Parameters'!$E$20,'Input Parameters'!$F$20)&lt;3500,3500,IF(_xlfn.NORM.INV(D1395,'Input Parameters'!$E$20,'Input Parameters'!$F$20)&gt;5500,5500,_xlfn.NORM.INV(D1395,'Input Parameters'!$E$20,'Input Parameters'!$F$20)))</f>
        <v>3816.6275314565401</v>
      </c>
      <c r="F1395" s="10">
        <f t="shared" ca="1" si="167"/>
        <v>8.4949148211598269E-2</v>
      </c>
      <c r="G1395" s="61">
        <f ca="1">_xlfn.NORM.INV(F1395,'Input Parameters'!$E$21,'Input Parameters'!$F$21)</f>
        <v>274.06190889593938</v>
      </c>
      <c r="H1395" s="54">
        <f ca="1">EXP(E1395*(1/'Input Parameters'!$E$22-1/G1395))</f>
        <v>0.40652148936238158</v>
      </c>
      <c r="I1395" s="10">
        <f t="shared" ca="1" si="168"/>
        <v>0.16982389114583674</v>
      </c>
      <c r="J1395" s="29">
        <f ca="1">_xlfn.BETA.INV(I1395,'Input Parameters'!$L$24,'Input Parameters'!$M$24,'Input Parameters'!$J$24,'Input Parameters'!$K$24)</f>
        <v>0.45005373181471114</v>
      </c>
      <c r="K1395" s="156">
        <f ca="1">('Input Parameters'!$E$25/'Input Parameters'!$E$31)^$J1395</f>
        <v>3.9617595656980809E-2</v>
      </c>
      <c r="L1395" s="66">
        <f ca="1">$H1395*$C1395*'Input Parameters'!$E$23*K1395</f>
        <v>8.8118902526281619</v>
      </c>
      <c r="M1395" s="23">
        <f t="shared" ca="1" si="169"/>
        <v>0.76981724493039816</v>
      </c>
      <c r="N1395" s="15">
        <f ca="1">_xlfn.NORM.INV(M1395,'Input Parameters'!$E$26,'Input Parameters'!$F$26)</f>
        <v>4.9503147482364951E-2</v>
      </c>
      <c r="O1395" s="8">
        <f t="shared" ca="1" si="170"/>
        <v>0.97791966095836858</v>
      </c>
      <c r="P1395" s="29">
        <f ca="1">_xlfn.LOGNORM.INV(O1395,'Input Parameters'!$H$27,'Input Parameters'!$I$27)</f>
        <v>3.4680468541264231</v>
      </c>
      <c r="Q1395" s="10"/>
      <c r="R1395" s="15">
        <f>'Input Parameters'!$E$28</f>
        <v>12.7</v>
      </c>
      <c r="S1395" s="10">
        <f t="shared" ca="1" si="171"/>
        <v>0.67910037054189853</v>
      </c>
      <c r="T1395" s="25">
        <f ca="1">_xlfn.LOGNORM.INV(S1395,'Input Parameters'!$H$29,'Input Parameters'!$I$29)</f>
        <v>61.353967685275144</v>
      </c>
      <c r="U1395" s="10">
        <f t="shared" ca="1" si="172"/>
        <v>0.50585659808024253</v>
      </c>
      <c r="V1395" s="29">
        <f ca="1">IF('Input Parameters'!$D$30="Beta",_xlfn.BETA.INV(U1395,'Input Parameters'!$L$30,'Input Parameters'!$M$30,'Input Parameters'!$J$30,'Input Parameters'!$K$30),IF('Input Parameters'!$D$30="LogNorm",_xlfn.LOGNORM.INV(U1395,'Input Parameters'!$H$30,'Input Parameters'!$I$30)))</f>
        <v>1.0050086104760543</v>
      </c>
      <c r="W1395" s="2">
        <f ca="1">N1395+(P1395-N1395)*(1-ERF((T1395-R1395)/(2*SQRT(L1395*'Input Parameters'!$E$31))))</f>
        <v>0.89207909478237668</v>
      </c>
      <c r="X1395">
        <f t="shared" ca="1" si="173"/>
        <v>1</v>
      </c>
      <c r="Y1395" s="7"/>
    </row>
    <row r="1396" spans="1:25" ht="15" customHeight="1" x14ac:dyDescent="0.3">
      <c r="A1396" s="130">
        <v>1389</v>
      </c>
      <c r="B1396" s="10">
        <f t="shared" ca="1" si="165"/>
        <v>0.70393693298965299</v>
      </c>
      <c r="C1396" s="57">
        <f ca="1">_xlfn.NORM.INV(B1396,'Input Parameters'!$E$19,'Input Parameters'!$F$19)</f>
        <v>612.5715117243883</v>
      </c>
      <c r="D1396" s="10">
        <f t="shared" ca="1" si="166"/>
        <v>0.97449551399008461</v>
      </c>
      <c r="E1396" s="59">
        <f ca="1">IF(_xlfn.NORM.INV(D1396,'Input Parameters'!$E$20,'Input Parameters'!$F$20)&lt;3500,3500,IF(_xlfn.NORM.INV(D1396,'Input Parameters'!$E$20,'Input Parameters'!$F$20)&gt;5500,5500,_xlfn.NORM.INV(D1396,'Input Parameters'!$E$20,'Input Parameters'!$F$20)))</f>
        <v>5500</v>
      </c>
      <c r="F1396" s="10">
        <f t="shared" ca="1" si="167"/>
        <v>0.72283276619335357</v>
      </c>
      <c r="G1396" s="61">
        <f ca="1">_xlfn.NORM.INV(F1396,'Input Parameters'!$E$21,'Input Parameters'!$F$21)</f>
        <v>289.49744156172528</v>
      </c>
      <c r="H1396" s="54">
        <f ca="1">EXP(E1396*(1/'Input Parameters'!$E$22-1/G1396))</f>
        <v>0.79683334590779198</v>
      </c>
      <c r="I1396" s="10">
        <f t="shared" ca="1" si="168"/>
        <v>0.89355271292488314</v>
      </c>
      <c r="J1396" s="29">
        <f ca="1">_xlfn.BETA.INV(I1396,'Input Parameters'!$L$24,'Input Parameters'!$M$24,'Input Parameters'!$J$24,'Input Parameters'!$K$24)</f>
        <v>0.78814088325118226</v>
      </c>
      <c r="K1396" s="156">
        <f ca="1">('Input Parameters'!$E$25/'Input Parameters'!$E$31)^$J1396</f>
        <v>3.5042938743861675E-3</v>
      </c>
      <c r="L1396" s="66">
        <f ca="1">$H1396*$C1396*'Input Parameters'!$E$23*K1396</f>
        <v>1.7105068403656121</v>
      </c>
      <c r="M1396" s="23">
        <f t="shared" ca="1" si="169"/>
        <v>0.90221275906915221</v>
      </c>
      <c r="N1396" s="15">
        <f ca="1">_xlfn.NORM.INV(M1396,'Input Parameters'!$E$26,'Input Parameters'!$F$26)</f>
        <v>6.1179529709298755E-2</v>
      </c>
      <c r="O1396" s="8">
        <f t="shared" ca="1" si="170"/>
        <v>0.7541776667685659</v>
      </c>
      <c r="P1396" s="29">
        <f ca="1">_xlfn.LOGNORM.INV(O1396,'Input Parameters'!$H$27,'Input Parameters'!$I$27)</f>
        <v>1.9298761607859172</v>
      </c>
      <c r="Q1396" s="10"/>
      <c r="R1396" s="15">
        <f>'Input Parameters'!$E$28</f>
        <v>12.7</v>
      </c>
      <c r="S1396" s="10">
        <f t="shared" ca="1" si="171"/>
        <v>0.3916106693264908</v>
      </c>
      <c r="T1396" s="25">
        <f ca="1">_xlfn.LOGNORM.INV(S1396,'Input Parameters'!$H$29,'Input Parameters'!$I$29)</f>
        <v>56.460599694517946</v>
      </c>
      <c r="U1396" s="10">
        <f t="shared" ca="1" si="172"/>
        <v>0.92915436388011663</v>
      </c>
      <c r="V1396" s="29">
        <f ca="1">IF('Input Parameters'!$D$30="Beta",_xlfn.BETA.INV(U1396,'Input Parameters'!$L$30,'Input Parameters'!$M$30,'Input Parameters'!$J$30,'Input Parameters'!$K$30),IF('Input Parameters'!$D$30="LogNorm",_xlfn.LOGNORM.INV(U1396,'Input Parameters'!$H$30,'Input Parameters'!$I$30)))</f>
        <v>1.7837295393855923</v>
      </c>
      <c r="W1396" s="2">
        <f ca="1">N1396+(P1396-N1396)*(1-ERF((T1396-R1396)/(2*SQRT(L1396*'Input Parameters'!$E$31))))</f>
        <v>9.4785785705662304E-2</v>
      </c>
      <c r="X1396">
        <f t="shared" ca="1" si="173"/>
        <v>1</v>
      </c>
      <c r="Y1396" s="7"/>
    </row>
    <row r="1397" spans="1:25" ht="15" customHeight="1" x14ac:dyDescent="0.3">
      <c r="A1397" s="130">
        <v>1390</v>
      </c>
      <c r="B1397" s="10">
        <f t="shared" ca="1" si="165"/>
        <v>5.5831121320458421E-2</v>
      </c>
      <c r="C1397" s="57">
        <f ca="1">_xlfn.NORM.INV(B1397,'Input Parameters'!$E$19,'Input Parameters'!$F$19)</f>
        <v>432.88027124560944</v>
      </c>
      <c r="D1397" s="10">
        <f t="shared" ca="1" si="166"/>
        <v>0.46127045751073303</v>
      </c>
      <c r="E1397" s="59">
        <f ca="1">IF(_xlfn.NORM.INV(D1397,'Input Parameters'!$E$20,'Input Parameters'!$F$20)&lt;3500,3500,IF(_xlfn.NORM.INV(D1397,'Input Parameters'!$E$20,'Input Parameters'!$F$20)&gt;5500,5500,_xlfn.NORM.INV(D1397,'Input Parameters'!$E$20,'Input Parameters'!$F$20)))</f>
        <v>4731.936506010773</v>
      </c>
      <c r="F1397" s="10">
        <f t="shared" ca="1" si="167"/>
        <v>0.48298110624086388</v>
      </c>
      <c r="G1397" s="61">
        <f ca="1">_xlfn.NORM.INV(F1397,'Input Parameters'!$E$21,'Input Parameters'!$F$21)</f>
        <v>284.51459031510535</v>
      </c>
      <c r="H1397" s="54">
        <f ca="1">EXP(E1397*(1/'Input Parameters'!$E$22-1/G1397))</f>
        <v>0.61775776250806325</v>
      </c>
      <c r="I1397" s="10">
        <f t="shared" ca="1" si="168"/>
        <v>0.75946302697866463</v>
      </c>
      <c r="J1397" s="29">
        <f ca="1">_xlfn.BETA.INV(I1397,'Input Parameters'!$L$24,'Input Parameters'!$M$24,'Input Parameters'!$J$24,'Input Parameters'!$K$24)</f>
        <v>0.7153124013229708</v>
      </c>
      <c r="K1397" s="156">
        <f ca="1">('Input Parameters'!$E$25/'Input Parameters'!$E$31)^$J1397</f>
        <v>5.9087105630627936E-3</v>
      </c>
      <c r="L1397" s="66">
        <f ca="1">$H1397*$C1397*'Input Parameters'!$E$23*K1397</f>
        <v>1.5800787085204158</v>
      </c>
      <c r="M1397" s="23">
        <f t="shared" ca="1" si="169"/>
        <v>0.48154257215585849</v>
      </c>
      <c r="N1397" s="15">
        <f ca="1">_xlfn.NORM.INV(M1397,'Input Parameters'!$E$26,'Input Parameters'!$F$26)</f>
        <v>3.3028069001127237E-2</v>
      </c>
      <c r="O1397" s="8">
        <f t="shared" ca="1" si="170"/>
        <v>0.60304756367580015</v>
      </c>
      <c r="P1397" s="29">
        <f ca="1">_xlfn.LOGNORM.INV(O1397,'Input Parameters'!$H$27,'Input Parameters'!$I$27)</f>
        <v>1.5980574548331545</v>
      </c>
      <c r="Q1397" s="10"/>
      <c r="R1397" s="15">
        <f>'Input Parameters'!$E$28</f>
        <v>12.7</v>
      </c>
      <c r="S1397" s="10">
        <f t="shared" ca="1" si="171"/>
        <v>0.94309317740662735</v>
      </c>
      <c r="T1397" s="25">
        <f ca="1">_xlfn.LOGNORM.INV(S1397,'Input Parameters'!$H$29,'Input Parameters'!$I$29)</f>
        <v>69.544559019588434</v>
      </c>
      <c r="U1397" s="10">
        <f t="shared" ca="1" si="172"/>
        <v>0.90187553916567975</v>
      </c>
      <c r="V1397" s="29">
        <f ca="1">IF('Input Parameters'!$D$30="Beta",_xlfn.BETA.INV(U1397,'Input Parameters'!$L$30,'Input Parameters'!$M$30,'Input Parameters'!$J$30,'Input Parameters'!$K$30),IF('Input Parameters'!$D$30="LogNorm",_xlfn.LOGNORM.INV(U1397,'Input Parameters'!$H$30,'Input Parameters'!$I$30)))</f>
        <v>1.6633350671039062</v>
      </c>
      <c r="W1397" s="2">
        <f ca="1">N1397+(P1397-N1397)*(1-ERF((T1397-R1397)/(2*SQRT(L1397*'Input Parameters'!$E$31))))</f>
        <v>3.5196253469492837E-2</v>
      </c>
      <c r="X1397">
        <f t="shared" ca="1" si="173"/>
        <v>1</v>
      </c>
      <c r="Y1397" s="7"/>
    </row>
    <row r="1398" spans="1:25" ht="15" customHeight="1" x14ac:dyDescent="0.3">
      <c r="A1398" s="130">
        <v>1391</v>
      </c>
      <c r="B1398" s="10">
        <f t="shared" ca="1" si="165"/>
        <v>0.96724284589416187</v>
      </c>
      <c r="C1398" s="57">
        <f ca="1">_xlfn.NORM.INV(B1398,'Input Parameters'!$E$19,'Input Parameters'!$F$19)</f>
        <v>722.92638447878574</v>
      </c>
      <c r="D1398" s="10">
        <f t="shared" ca="1" si="166"/>
        <v>0.32659726557367008</v>
      </c>
      <c r="E1398" s="59">
        <f ca="1">IF(_xlfn.NORM.INV(D1398,'Input Parameters'!$E$20,'Input Parameters'!$F$20)&lt;3500,3500,IF(_xlfn.NORM.INV(D1398,'Input Parameters'!$E$20,'Input Parameters'!$F$20)&gt;5500,5500,_xlfn.NORM.INV(D1398,'Input Parameters'!$E$20,'Input Parameters'!$F$20)))</f>
        <v>4485.4698847566551</v>
      </c>
      <c r="F1398" s="10">
        <f t="shared" ca="1" si="167"/>
        <v>0.82483414349539608</v>
      </c>
      <c r="G1398" s="61">
        <f ca="1">_xlfn.NORM.INV(F1398,'Input Parameters'!$E$21,'Input Parameters'!$F$21)</f>
        <v>292.1908161046988</v>
      </c>
      <c r="H1398" s="54">
        <f ca="1">EXP(E1398*(1/'Input Parameters'!$E$22-1/G1398))</f>
        <v>0.95849050723505902</v>
      </c>
      <c r="I1398" s="10">
        <f t="shared" ca="1" si="168"/>
        <v>0.52136985347500509</v>
      </c>
      <c r="J1398" s="29">
        <f ca="1">_xlfn.BETA.INV(I1398,'Input Parameters'!$L$24,'Input Parameters'!$M$24,'Input Parameters'!$J$24,'Input Parameters'!$K$24)</f>
        <v>0.61577153060965051</v>
      </c>
      <c r="K1398" s="156">
        <f ca="1">('Input Parameters'!$E$25/'Input Parameters'!$E$31)^$J1398</f>
        <v>1.2067173301188104E-2</v>
      </c>
      <c r="L1398" s="66">
        <f ca="1">$H1398*$C1398*'Input Parameters'!$E$23*K1398</f>
        <v>8.3615625181139688</v>
      </c>
      <c r="M1398" s="23">
        <f t="shared" ca="1" si="169"/>
        <v>0.51459893159839487</v>
      </c>
      <c r="N1398" s="15">
        <f ca="1">_xlfn.NORM.INV(M1398,'Input Parameters'!$E$26,'Input Parameters'!$F$26)</f>
        <v>3.4768647584226715E-2</v>
      </c>
      <c r="O1398" s="8">
        <f t="shared" ca="1" si="170"/>
        <v>0.31368532265153504</v>
      </c>
      <c r="P1398" s="29">
        <f ca="1">_xlfn.LOGNORM.INV(O1398,'Input Parameters'!$H$27,'Input Parameters'!$I$27)</f>
        <v>1.1484944437377747</v>
      </c>
      <c r="Q1398" s="10"/>
      <c r="R1398" s="15">
        <f>'Input Parameters'!$E$28</f>
        <v>12.7</v>
      </c>
      <c r="S1398" s="10">
        <f t="shared" ca="1" si="171"/>
        <v>0.31383880275595766</v>
      </c>
      <c r="T1398" s="25">
        <f ca="1">_xlfn.LOGNORM.INV(S1398,'Input Parameters'!$H$29,'Input Parameters'!$I$29)</f>
        <v>55.145752777227223</v>
      </c>
      <c r="U1398" s="10">
        <f t="shared" ca="1" si="172"/>
        <v>0.14676384557274724</v>
      </c>
      <c r="V1398" s="29">
        <f ca="1">IF('Input Parameters'!$D$30="Beta",_xlfn.BETA.INV(U1398,'Input Parameters'!$L$30,'Input Parameters'!$M$30,'Input Parameters'!$J$30,'Input Parameters'!$K$30),IF('Input Parameters'!$D$30="LogNorm",_xlfn.LOGNORM.INV(U1398,'Input Parameters'!$H$30,'Input Parameters'!$I$30)))</f>
        <v>0.66032737359898264</v>
      </c>
      <c r="W1398" s="2">
        <f ca="1">N1398+(P1398-N1398)*(1-ERF((T1398-R1398)/(2*SQRT(L1398*'Input Parameters'!$E$31))))</f>
        <v>0.36810048353835417</v>
      </c>
      <c r="X1398">
        <f t="shared" ca="1" si="173"/>
        <v>1</v>
      </c>
      <c r="Y1398" s="7"/>
    </row>
    <row r="1399" spans="1:25" ht="15" customHeight="1" x14ac:dyDescent="0.3">
      <c r="A1399" s="130">
        <v>1392</v>
      </c>
      <c r="B1399" s="10">
        <f t="shared" ca="1" si="165"/>
        <v>0.3806083858431436</v>
      </c>
      <c r="C1399" s="57">
        <f ca="1">_xlfn.NORM.INV(B1399,'Input Parameters'!$E$19,'Input Parameters'!$F$19)</f>
        <v>541.62185787847045</v>
      </c>
      <c r="D1399" s="10">
        <f t="shared" ca="1" si="166"/>
        <v>0.93972845439432406</v>
      </c>
      <c r="E1399" s="59">
        <f ca="1">IF(_xlfn.NORM.INV(D1399,'Input Parameters'!$E$20,'Input Parameters'!$F$20)&lt;3500,3500,IF(_xlfn.NORM.INV(D1399,'Input Parameters'!$E$20,'Input Parameters'!$F$20)&gt;5500,5500,_xlfn.NORM.INV(D1399,'Input Parameters'!$E$20,'Input Parameters'!$F$20)))</f>
        <v>5500</v>
      </c>
      <c r="F1399" s="10">
        <f t="shared" ca="1" si="167"/>
        <v>0.40746913524827877</v>
      </c>
      <c r="G1399" s="61">
        <f ca="1">_xlfn.NORM.INV(F1399,'Input Parameters'!$E$21,'Input Parameters'!$F$21)</f>
        <v>283.01028710091151</v>
      </c>
      <c r="H1399" s="54">
        <f ca="1">EXP(E1399*(1/'Input Parameters'!$E$22-1/G1399))</f>
        <v>0.51551365312683961</v>
      </c>
      <c r="I1399" s="10">
        <f t="shared" ca="1" si="168"/>
        <v>0.40014851359645676</v>
      </c>
      <c r="J1399" s="29">
        <f ca="1">_xlfn.BETA.INV(I1399,'Input Parameters'!$L$24,'Input Parameters'!$M$24,'Input Parameters'!$J$24,'Input Parameters'!$K$24)</f>
        <v>0.5659794144337944</v>
      </c>
      <c r="K1399" s="156">
        <f ca="1">('Input Parameters'!$E$25/'Input Parameters'!$E$31)^$J1399</f>
        <v>1.7247633356780402E-2</v>
      </c>
      <c r="L1399" s="66">
        <f ca="1">$H1399*$C1399*'Input Parameters'!$E$23*K1399</f>
        <v>4.815771430654757</v>
      </c>
      <c r="M1399" s="23">
        <f t="shared" ca="1" si="169"/>
        <v>0.27976266060047428</v>
      </c>
      <c r="N1399" s="15">
        <f ca="1">_xlfn.NORM.INV(M1399,'Input Parameters'!$E$26,'Input Parameters'!$F$26)</f>
        <v>2.1745519058994342E-2</v>
      </c>
      <c r="O1399" s="8">
        <f t="shared" ca="1" si="170"/>
        <v>0.28545964671425139</v>
      </c>
      <c r="P1399" s="29">
        <f ca="1">_xlfn.LOGNORM.INV(O1399,'Input Parameters'!$H$27,'Input Parameters'!$I$27)</f>
        <v>1.1079355728812612</v>
      </c>
      <c r="Q1399" s="10"/>
      <c r="R1399" s="15">
        <f>'Input Parameters'!$E$28</f>
        <v>12.7</v>
      </c>
      <c r="S1399" s="10">
        <f t="shared" ca="1" si="171"/>
        <v>0.92247603058415051</v>
      </c>
      <c r="T1399" s="25">
        <f ca="1">_xlfn.LOGNORM.INV(S1399,'Input Parameters'!$H$29,'Input Parameters'!$I$29)</f>
        <v>68.31137004723692</v>
      </c>
      <c r="U1399" s="10">
        <f t="shared" ca="1" si="172"/>
        <v>0.96869307271770744</v>
      </c>
      <c r="V1399" s="29">
        <f ca="1">IF('Input Parameters'!$D$30="Beta",_xlfn.BETA.INV(U1399,'Input Parameters'!$L$30,'Input Parameters'!$M$30,'Input Parameters'!$J$30,'Input Parameters'!$K$30),IF('Input Parameters'!$D$30="LogNorm",_xlfn.LOGNORM.INV(U1399,'Input Parameters'!$H$30,'Input Parameters'!$I$30)))</f>
        <v>2.0822485220293752</v>
      </c>
      <c r="W1399" s="2">
        <f ca="1">N1399+(P1399-N1399)*(1-ERF((T1399-R1399)/(2*SQRT(L1399*'Input Parameters'!$E$31))))</f>
        <v>0.10119785998370864</v>
      </c>
      <c r="X1399">
        <f t="shared" ca="1" si="173"/>
        <v>1</v>
      </c>
      <c r="Y1399" s="7"/>
    </row>
    <row r="1400" spans="1:25" ht="15" customHeight="1" x14ac:dyDescent="0.3">
      <c r="A1400" s="130">
        <v>1393</v>
      </c>
      <c r="B1400" s="10">
        <f t="shared" ca="1" si="165"/>
        <v>0.98367452129965982</v>
      </c>
      <c r="C1400" s="57">
        <f ca="1">_xlfn.NORM.INV(B1400,'Input Parameters'!$E$19,'Input Parameters'!$F$19)</f>
        <v>747.82151156847385</v>
      </c>
      <c r="D1400" s="10">
        <f t="shared" ca="1" si="166"/>
        <v>0.5957858210080339</v>
      </c>
      <c r="E1400" s="59">
        <f ca="1">IF(_xlfn.NORM.INV(D1400,'Input Parameters'!$E$20,'Input Parameters'!$F$20)&lt;3500,3500,IF(_xlfn.NORM.INV(D1400,'Input Parameters'!$E$20,'Input Parameters'!$F$20)&gt;5500,5500,_xlfn.NORM.INV(D1400,'Input Parameters'!$E$20,'Input Parameters'!$F$20)))</f>
        <v>4969.7178346012679</v>
      </c>
      <c r="F1400" s="10">
        <f t="shared" ca="1" si="167"/>
        <v>2.5324209585007251E-2</v>
      </c>
      <c r="G1400" s="61">
        <f ca="1">_xlfn.NORM.INV(F1400,'Input Parameters'!$E$21,'Input Parameters'!$F$21)</f>
        <v>269.4880493868298</v>
      </c>
      <c r="H1400" s="54">
        <f ca="1">EXP(E1400*(1/'Input Parameters'!$E$22-1/G1400))</f>
        <v>0.22767527779000182</v>
      </c>
      <c r="I1400" s="10">
        <f t="shared" ca="1" si="168"/>
        <v>0.84302478579635842</v>
      </c>
      <c r="J1400" s="29">
        <f ca="1">_xlfn.BETA.INV(I1400,'Input Parameters'!$L$24,'Input Parameters'!$M$24,'Input Parameters'!$J$24,'Input Parameters'!$K$24)</f>
        <v>0.75732821469773781</v>
      </c>
      <c r="K1400" s="156">
        <f ca="1">('Input Parameters'!$E$25/'Input Parameters'!$E$31)^$J1400</f>
        <v>4.3711458643837077E-3</v>
      </c>
      <c r="L1400" s="66">
        <f ca="1">$H1400*$C1400*'Input Parameters'!$E$23*K1400</f>
        <v>0.74423335098569721</v>
      </c>
      <c r="M1400" s="23">
        <f t="shared" ca="1" si="169"/>
        <v>0.44118056387868954</v>
      </c>
      <c r="N1400" s="15">
        <f ca="1">_xlfn.NORM.INV(M1400,'Input Parameters'!$E$26,'Input Parameters'!$F$26)</f>
        <v>3.0892488535453715E-2</v>
      </c>
      <c r="O1400" s="8">
        <f t="shared" ca="1" si="170"/>
        <v>0.49800659970556704</v>
      </c>
      <c r="P1400" s="29">
        <f ca="1">_xlfn.LOGNORM.INV(O1400,'Input Parameters'!$H$27,'Input Parameters'!$I$27)</f>
        <v>1.4204891520722196</v>
      </c>
      <c r="Q1400" s="10"/>
      <c r="R1400" s="15">
        <f>'Input Parameters'!$E$28</f>
        <v>12.7</v>
      </c>
      <c r="S1400" s="10">
        <f t="shared" ca="1" si="171"/>
        <v>0.13426504179201937</v>
      </c>
      <c r="T1400" s="25">
        <f ca="1">_xlfn.LOGNORM.INV(S1400,'Input Parameters'!$H$29,'Input Parameters'!$I$29)</f>
        <v>51.429239786135959</v>
      </c>
      <c r="U1400" s="10">
        <f t="shared" ca="1" si="172"/>
        <v>0.22327259648576026</v>
      </c>
      <c r="V1400" s="29">
        <f ca="1">IF('Input Parameters'!$D$30="Beta",_xlfn.BETA.INV(U1400,'Input Parameters'!$L$30,'Input Parameters'!$M$30,'Input Parameters'!$J$30,'Input Parameters'!$K$30),IF('Input Parameters'!$D$30="LogNorm",_xlfn.LOGNORM.INV(U1400,'Input Parameters'!$H$30,'Input Parameters'!$I$30)))</f>
        <v>0.7401043057577702</v>
      </c>
      <c r="W1400" s="2">
        <f ca="1">N1400+(P1400-N1400)*(1-ERF((T1400-R1400)/(2*SQRT(L1400*'Input Parameters'!$E$31))))</f>
        <v>3.2978513189474604E-2</v>
      </c>
      <c r="X1400">
        <f t="shared" ca="1" si="173"/>
        <v>1</v>
      </c>
      <c r="Y1400" s="7"/>
    </row>
    <row r="1401" spans="1:25" ht="15" customHeight="1" x14ac:dyDescent="0.3">
      <c r="A1401" s="130">
        <v>1394</v>
      </c>
      <c r="B1401" s="10">
        <f t="shared" ca="1" si="165"/>
        <v>0.73530877423429553</v>
      </c>
      <c r="C1401" s="57">
        <f ca="1">_xlfn.NORM.INV(B1401,'Input Parameters'!$E$19,'Input Parameters'!$F$19)</f>
        <v>620.44618969883265</v>
      </c>
      <c r="D1401" s="10">
        <f t="shared" ca="1" si="166"/>
        <v>0.41326302897512823</v>
      </c>
      <c r="E1401" s="59">
        <f ca="1">IF(_xlfn.NORM.INV(D1401,'Input Parameters'!$E$20,'Input Parameters'!$F$20)&lt;3500,3500,IF(_xlfn.NORM.INV(D1401,'Input Parameters'!$E$20,'Input Parameters'!$F$20)&gt;5500,5500,_xlfn.NORM.INV(D1401,'Input Parameters'!$E$20,'Input Parameters'!$F$20)))</f>
        <v>4646.5885792275176</v>
      </c>
      <c r="F1401" s="10">
        <f t="shared" ca="1" si="167"/>
        <v>0.44032172401003844</v>
      </c>
      <c r="G1401" s="61">
        <f ca="1">_xlfn.NORM.INV(F1401,'Input Parameters'!$E$21,'Input Parameters'!$F$21)</f>
        <v>283.6697928575706</v>
      </c>
      <c r="H1401" s="54">
        <f ca="1">EXP(E1401*(1/'Input Parameters'!$E$22-1/G1401))</f>
        <v>0.59356493442885228</v>
      </c>
      <c r="I1401" s="10">
        <f t="shared" ca="1" si="168"/>
        <v>0.57607651860681064</v>
      </c>
      <c r="J1401" s="29">
        <f ca="1">_xlfn.BETA.INV(I1401,'Input Parameters'!$L$24,'Input Parameters'!$M$24,'Input Parameters'!$J$24,'Input Parameters'!$K$24)</f>
        <v>0.6377481172627204</v>
      </c>
      <c r="K1401" s="156">
        <f ca="1">('Input Parameters'!$E$25/'Input Parameters'!$E$31)^$J1401</f>
        <v>1.0307159206179207E-2</v>
      </c>
      <c r="L1401" s="66">
        <f ca="1">$H1401*$C1401*'Input Parameters'!$E$23*K1401</f>
        <v>3.795870107008962</v>
      </c>
      <c r="M1401" s="23">
        <f t="shared" ca="1" si="169"/>
        <v>0.54655386147923768</v>
      </c>
      <c r="N1401" s="15">
        <f ca="1">_xlfn.NORM.INV(M1401,'Input Parameters'!$E$26,'Input Parameters'!$F$26)</f>
        <v>3.6456146066123483E-2</v>
      </c>
      <c r="O1401" s="8">
        <f t="shared" ca="1" si="170"/>
        <v>0.87707806312345138</v>
      </c>
      <c r="P1401" s="29">
        <f ca="1">_xlfn.LOGNORM.INV(O1401,'Input Parameters'!$H$27,'Input Parameters'!$I$27)</f>
        <v>2.3788837035022916</v>
      </c>
      <c r="Q1401" s="10"/>
      <c r="R1401" s="15">
        <f>'Input Parameters'!$E$28</f>
        <v>12.7</v>
      </c>
      <c r="S1401" s="10">
        <f t="shared" ca="1" si="171"/>
        <v>4.7072489397350314E-2</v>
      </c>
      <c r="T1401" s="25">
        <f ca="1">_xlfn.LOGNORM.INV(S1401,'Input Parameters'!$H$29,'Input Parameters'!$I$29)</f>
        <v>48.254778305448902</v>
      </c>
      <c r="U1401" s="10">
        <f t="shared" ca="1" si="172"/>
        <v>0.42807339245345799</v>
      </c>
      <c r="V1401" s="29">
        <f ca="1">IF('Input Parameters'!$D$30="Beta",_xlfn.BETA.INV(U1401,'Input Parameters'!$L$30,'Input Parameters'!$M$30,'Input Parameters'!$J$30,'Input Parameters'!$K$30),IF('Input Parameters'!$D$30="LogNorm",_xlfn.LOGNORM.INV(U1401,'Input Parameters'!$H$30,'Input Parameters'!$I$30)))</f>
        <v>0.93026971893241173</v>
      </c>
      <c r="W1401" s="2">
        <f ca="1">N1401+(P1401-N1401)*(1-ERF((T1401-R1401)/(2*SQRT(L1401*'Input Parameters'!$E$31))))</f>
        <v>0.49770067251697708</v>
      </c>
      <c r="X1401">
        <f t="shared" ca="1" si="173"/>
        <v>1</v>
      </c>
      <c r="Y1401" s="7"/>
    </row>
    <row r="1402" spans="1:25" ht="15" customHeight="1" x14ac:dyDescent="0.3">
      <c r="A1402" s="130">
        <v>1395</v>
      </c>
      <c r="B1402" s="10">
        <f t="shared" ca="1" si="165"/>
        <v>0.94833475086165564</v>
      </c>
      <c r="C1402" s="57">
        <f ca="1">_xlfn.NORM.INV(B1402,'Input Parameters'!$E$19,'Input Parameters'!$F$19)</f>
        <v>704.94352341390311</v>
      </c>
      <c r="D1402" s="10">
        <f t="shared" ca="1" si="166"/>
        <v>0.15691657777201151</v>
      </c>
      <c r="E1402" s="59">
        <f ca="1">IF(_xlfn.NORM.INV(D1402,'Input Parameters'!$E$20,'Input Parameters'!$F$20)&lt;3500,3500,IF(_xlfn.NORM.INV(D1402,'Input Parameters'!$E$20,'Input Parameters'!$F$20)&gt;5500,5500,_xlfn.NORM.INV(D1402,'Input Parameters'!$E$20,'Input Parameters'!$F$20)))</f>
        <v>4094.9519611968335</v>
      </c>
      <c r="F1402" s="10">
        <f t="shared" ca="1" si="167"/>
        <v>0.94178077601550625</v>
      </c>
      <c r="G1402" s="61">
        <f ca="1">_xlfn.NORM.INV(F1402,'Input Parameters'!$E$21,'Input Parameters'!$F$21)</f>
        <v>297.18941162323551</v>
      </c>
      <c r="H1402" s="54">
        <f ca="1">EXP(E1402*(1/'Input Parameters'!$E$22-1/G1402))</f>
        <v>1.2177631903933519</v>
      </c>
      <c r="I1402" s="10">
        <f t="shared" ca="1" si="168"/>
        <v>0.37590805288020479</v>
      </c>
      <c r="J1402" s="29">
        <f ca="1">_xlfn.BETA.INV(I1402,'Input Parameters'!$L$24,'Input Parameters'!$M$24,'Input Parameters'!$J$24,'Input Parameters'!$K$24)</f>
        <v>0.55556928038830367</v>
      </c>
      <c r="K1402" s="156">
        <f ca="1">('Input Parameters'!$E$25/'Input Parameters'!$E$31)^$J1402</f>
        <v>1.8584957756741568E-2</v>
      </c>
      <c r="L1402" s="66">
        <f ca="1">$H1402*$C1402*'Input Parameters'!$E$23*K1402</f>
        <v>15.954336420607852</v>
      </c>
      <c r="M1402" s="23">
        <f t="shared" ca="1" si="169"/>
        <v>0.76633391259212114</v>
      </c>
      <c r="N1402" s="15">
        <f ca="1">_xlfn.NORM.INV(M1402,'Input Parameters'!$E$26,'Input Parameters'!$F$26)</f>
        <v>4.9263358980760785E-2</v>
      </c>
      <c r="O1402" s="8">
        <f t="shared" ca="1" si="170"/>
        <v>0.72449871001244914</v>
      </c>
      <c r="P1402" s="29">
        <f ca="1">_xlfn.LOGNORM.INV(O1402,'Input Parameters'!$H$27,'Input Parameters'!$I$27)</f>
        <v>1.8533654797297106</v>
      </c>
      <c r="Q1402" s="10"/>
      <c r="R1402" s="15">
        <f>'Input Parameters'!$E$28</f>
        <v>12.7</v>
      </c>
      <c r="S1402" s="10">
        <f t="shared" ca="1" si="171"/>
        <v>0.63212700669506838</v>
      </c>
      <c r="T1402" s="25">
        <f ca="1">_xlfn.LOGNORM.INV(S1402,'Input Parameters'!$H$29,'Input Parameters'!$I$29)</f>
        <v>60.480644387698192</v>
      </c>
      <c r="U1402" s="10">
        <f t="shared" ca="1" si="172"/>
        <v>9.1710639899092228E-2</v>
      </c>
      <c r="V1402" s="29">
        <f ca="1">IF('Input Parameters'!$D$30="Beta",_xlfn.BETA.INV(U1402,'Input Parameters'!$L$30,'Input Parameters'!$M$30,'Input Parameters'!$J$30,'Input Parameters'!$K$30),IF('Input Parameters'!$D$30="LogNorm",_xlfn.LOGNORM.INV(U1402,'Input Parameters'!$H$30,'Input Parameters'!$I$30)))</f>
        <v>0.59132524427477062</v>
      </c>
      <c r="W1402" s="2">
        <f ca="1">N1402+(P1402-N1402)*(1-ERF((T1402-R1402)/(2*SQRT(L1402*'Input Parameters'!$E$31))))</f>
        <v>0.76663169554296706</v>
      </c>
      <c r="X1402">
        <f t="shared" ca="1" si="173"/>
        <v>0</v>
      </c>
      <c r="Y1402" s="7"/>
    </row>
    <row r="1403" spans="1:25" ht="15" customHeight="1" x14ac:dyDescent="0.3">
      <c r="A1403" s="130">
        <v>1396</v>
      </c>
      <c r="B1403" s="10">
        <f t="shared" ca="1" si="165"/>
        <v>0.27305273471605318</v>
      </c>
      <c r="C1403" s="57">
        <f ca="1">_xlfn.NORM.INV(B1403,'Input Parameters'!$E$19,'Input Parameters'!$F$19)</f>
        <v>516.29527351344916</v>
      </c>
      <c r="D1403" s="10">
        <f t="shared" ca="1" si="166"/>
        <v>0.88687759126787791</v>
      </c>
      <c r="E1403" s="59">
        <f ca="1">IF(_xlfn.NORM.INV(D1403,'Input Parameters'!$E$20,'Input Parameters'!$F$20)&lt;3500,3500,IF(_xlfn.NORM.INV(D1403,'Input Parameters'!$E$20,'Input Parameters'!$F$20)&gt;5500,5500,_xlfn.NORM.INV(D1403,'Input Parameters'!$E$20,'Input Parameters'!$F$20)))</f>
        <v>5500</v>
      </c>
      <c r="F1403" s="10">
        <f t="shared" ca="1" si="167"/>
        <v>0.8576308072417439</v>
      </c>
      <c r="G1403" s="61">
        <f ca="1">_xlfn.NORM.INV(F1403,'Input Parameters'!$E$21,'Input Parameters'!$F$21)</f>
        <v>293.25812097324274</v>
      </c>
      <c r="H1403" s="54">
        <f ca="1">EXP(E1403*(1/'Input Parameters'!$E$22-1/G1403))</f>
        <v>1.0166594634158677</v>
      </c>
      <c r="I1403" s="10">
        <f t="shared" ca="1" si="168"/>
        <v>0.4214854530565123</v>
      </c>
      <c r="J1403" s="29">
        <f ca="1">_xlfn.BETA.INV(I1403,'Input Parameters'!$L$24,'Input Parameters'!$M$24,'Input Parameters'!$J$24,'Input Parameters'!$K$24)</f>
        <v>0.57497617670651102</v>
      </c>
      <c r="K1403" s="156">
        <f ca="1">('Input Parameters'!$E$25/'Input Parameters'!$E$31)^$J1403</f>
        <v>1.6169653322487348E-2</v>
      </c>
      <c r="L1403" s="66">
        <f ca="1">$H1403*$C1403*'Input Parameters'!$E$23*K1403</f>
        <v>8.4873940428195382</v>
      </c>
      <c r="M1403" s="23">
        <f t="shared" ca="1" si="169"/>
        <v>0.2934595330513502</v>
      </c>
      <c r="N1403" s="15">
        <f ca="1">_xlfn.NORM.INV(M1403,'Input Parameters'!$E$26,'Input Parameters'!$F$26)</f>
        <v>2.2590571933035562E-2</v>
      </c>
      <c r="O1403" s="8">
        <f t="shared" ca="1" si="170"/>
        <v>0.23709063160043387</v>
      </c>
      <c r="P1403" s="29">
        <f ca="1">_xlfn.LOGNORM.INV(O1403,'Input Parameters'!$H$27,'Input Parameters'!$I$27)</f>
        <v>1.0372590572435361</v>
      </c>
      <c r="Q1403" s="10"/>
      <c r="R1403" s="15">
        <f>'Input Parameters'!$E$28</f>
        <v>12.7</v>
      </c>
      <c r="S1403" s="10">
        <f t="shared" ca="1" si="171"/>
        <v>0.33153679566945171</v>
      </c>
      <c r="T1403" s="25">
        <f ca="1">_xlfn.LOGNORM.INV(S1403,'Input Parameters'!$H$29,'Input Parameters'!$I$29)</f>
        <v>55.451988296396621</v>
      </c>
      <c r="U1403" s="10">
        <f t="shared" ca="1" si="172"/>
        <v>0.59582046328084792</v>
      </c>
      <c r="V1403" s="29">
        <f ca="1">IF('Input Parameters'!$D$30="Beta",_xlfn.BETA.INV(U1403,'Input Parameters'!$L$30,'Input Parameters'!$M$30,'Input Parameters'!$J$30,'Input Parameters'!$K$30),IF('Input Parameters'!$D$30="LogNorm",_xlfn.LOGNORM.INV(U1403,'Input Parameters'!$H$30,'Input Parameters'!$I$30)))</f>
        <v>1.0994969478205856</v>
      </c>
      <c r="W1403" s="2">
        <f ca="1">N1403+(P1403-N1403)*(1-ERF((T1403-R1403)/(2*SQRT(L1403*'Input Parameters'!$E$31))))</f>
        <v>0.3264121661783369</v>
      </c>
      <c r="X1403">
        <f t="shared" ca="1" si="173"/>
        <v>1</v>
      </c>
      <c r="Y1403" s="7"/>
    </row>
    <row r="1404" spans="1:25" ht="15" customHeight="1" x14ac:dyDescent="0.3">
      <c r="A1404" s="130">
        <v>1397</v>
      </c>
      <c r="B1404" s="10">
        <f t="shared" ca="1" si="165"/>
        <v>3.2012285008846675E-3</v>
      </c>
      <c r="C1404" s="57">
        <f ca="1">_xlfn.NORM.INV(B1404,'Input Parameters'!$E$19,'Input Parameters'!$F$19)</f>
        <v>336.91711754416752</v>
      </c>
      <c r="D1404" s="10">
        <f t="shared" ca="1" si="166"/>
        <v>0.48296342981573392</v>
      </c>
      <c r="E1404" s="59">
        <f ca="1">IF(_xlfn.NORM.INV(D1404,'Input Parameters'!$E$20,'Input Parameters'!$F$20)&lt;3500,3500,IF(_xlfn.NORM.INV(D1404,'Input Parameters'!$E$20,'Input Parameters'!$F$20)&gt;5500,5500,_xlfn.NORM.INV(D1404,'Input Parameters'!$E$20,'Input Parameters'!$F$20)))</f>
        <v>4770.0978644291808</v>
      </c>
      <c r="F1404" s="10">
        <f t="shared" ca="1" si="167"/>
        <v>0.4843769607477475</v>
      </c>
      <c r="G1404" s="61">
        <f ca="1">_xlfn.NORM.INV(F1404,'Input Parameters'!$E$21,'Input Parameters'!$F$21)</f>
        <v>284.54211462844273</v>
      </c>
      <c r="H1404" s="54">
        <f ca="1">EXP(E1404*(1/'Input Parameters'!$E$22-1/G1404))</f>
        <v>0.61636159031446969</v>
      </c>
      <c r="I1404" s="10">
        <f t="shared" ca="1" si="168"/>
        <v>0.7276920605899635</v>
      </c>
      <c r="J1404" s="29">
        <f ca="1">_xlfn.BETA.INV(I1404,'Input Parameters'!$L$24,'Input Parameters'!$M$24,'Input Parameters'!$J$24,'Input Parameters'!$K$24)</f>
        <v>0.70094141062390225</v>
      </c>
      <c r="K1404" s="156">
        <f ca="1">('Input Parameters'!$E$25/'Input Parameters'!$E$31)^$J1404</f>
        <v>6.5503508718303275E-3</v>
      </c>
      <c r="L1404" s="66">
        <f ca="1">$H1404*$C1404*'Input Parameters'!$E$23*K1404</f>
        <v>1.3602640089640028</v>
      </c>
      <c r="M1404" s="23">
        <f t="shared" ca="1" si="169"/>
        <v>0.5759073167990969</v>
      </c>
      <c r="N1404" s="15">
        <f ca="1">_xlfn.NORM.INV(M1404,'Input Parameters'!$E$26,'Input Parameters'!$F$26)</f>
        <v>3.8020119845276167E-2</v>
      </c>
      <c r="O1404" s="8">
        <f t="shared" ca="1" si="170"/>
        <v>0.63252953636341325</v>
      </c>
      <c r="P1404" s="29">
        <f ca="1">_xlfn.LOGNORM.INV(O1404,'Input Parameters'!$H$27,'Input Parameters'!$I$27)</f>
        <v>1.6536661270208146</v>
      </c>
      <c r="Q1404" s="10"/>
      <c r="R1404" s="15">
        <f>'Input Parameters'!$E$28</f>
        <v>12.7</v>
      </c>
      <c r="S1404" s="10">
        <f t="shared" ca="1" si="171"/>
        <v>0.20579520085906577</v>
      </c>
      <c r="T1404" s="25">
        <f ca="1">_xlfn.LOGNORM.INV(S1404,'Input Parameters'!$H$29,'Input Parameters'!$I$29)</f>
        <v>53.103599235538709</v>
      </c>
      <c r="U1404" s="10">
        <f t="shared" ca="1" si="172"/>
        <v>0.60375070529435737</v>
      </c>
      <c r="V1404" s="29">
        <f ca="1">IF('Input Parameters'!$D$30="Beta",_xlfn.BETA.INV(U1404,'Input Parameters'!$L$30,'Input Parameters'!$M$30,'Input Parameters'!$J$30,'Input Parameters'!$K$30),IF('Input Parameters'!$D$30="LogNorm",_xlfn.LOGNORM.INV(U1404,'Input Parameters'!$H$30,'Input Parameters'!$I$30)))</f>
        <v>1.1084318811348881</v>
      </c>
      <c r="W1404" s="2">
        <f ca="1">N1404+(P1404-N1404)*(1-ERF((T1404-R1404)/(2*SQRT(L1404*'Input Parameters'!$E$31))))</f>
        <v>6.1126902353172523E-2</v>
      </c>
      <c r="X1404">
        <f t="shared" ca="1" si="173"/>
        <v>1</v>
      </c>
      <c r="Y1404" s="7"/>
    </row>
    <row r="1405" spans="1:25" ht="15" customHeight="1" x14ac:dyDescent="0.3">
      <c r="A1405" s="130">
        <v>1398</v>
      </c>
      <c r="B1405" s="10">
        <f t="shared" ca="1" si="165"/>
        <v>0.75446791881758468</v>
      </c>
      <c r="C1405" s="57">
        <f ca="1">_xlfn.NORM.INV(B1405,'Input Parameters'!$E$19,'Input Parameters'!$F$19)</f>
        <v>625.4881576798814</v>
      </c>
      <c r="D1405" s="10">
        <f t="shared" ca="1" si="166"/>
        <v>0.8770860115125021</v>
      </c>
      <c r="E1405" s="59">
        <f ca="1">IF(_xlfn.NORM.INV(D1405,'Input Parameters'!$E$20,'Input Parameters'!$F$20)&lt;3500,3500,IF(_xlfn.NORM.INV(D1405,'Input Parameters'!$E$20,'Input Parameters'!$F$20)&gt;5500,5500,_xlfn.NORM.INV(D1405,'Input Parameters'!$E$20,'Input Parameters'!$F$20)))</f>
        <v>5500</v>
      </c>
      <c r="F1405" s="10">
        <f t="shared" ca="1" si="167"/>
        <v>0.32433297364046221</v>
      </c>
      <c r="G1405" s="61">
        <f ca="1">_xlfn.NORM.INV(F1405,'Input Parameters'!$E$21,'Input Parameters'!$F$21)</f>
        <v>281.26885618259035</v>
      </c>
      <c r="H1405" s="54">
        <f ca="1">EXP(E1405*(1/'Input Parameters'!$E$22-1/G1405))</f>
        <v>0.4570723896560574</v>
      </c>
      <c r="I1405" s="10">
        <f t="shared" ca="1" si="168"/>
        <v>0.69435213967445297</v>
      </c>
      <c r="J1405" s="29">
        <f ca="1">_xlfn.BETA.INV(I1405,'Input Parameters'!$L$24,'Input Parameters'!$M$24,'Input Parameters'!$J$24,'Input Parameters'!$K$24)</f>
        <v>0.68644494135527689</v>
      </c>
      <c r="K1405" s="156">
        <f ca="1">('Input Parameters'!$E$25/'Input Parameters'!$E$31)^$J1405</f>
        <v>7.2682077228465305E-3</v>
      </c>
      <c r="L1405" s="66">
        <f ca="1">$H1405*$C1405*'Input Parameters'!$E$23*K1405</f>
        <v>2.0779323774479992</v>
      </c>
      <c r="M1405" s="23">
        <f t="shared" ca="1" si="169"/>
        <v>0.21070435035145174</v>
      </c>
      <c r="N1405" s="15">
        <f ca="1">_xlfn.NORM.INV(M1405,'Input Parameters'!$E$26,'Input Parameters'!$F$26)</f>
        <v>1.7116426365116177E-2</v>
      </c>
      <c r="O1405" s="8">
        <f t="shared" ca="1" si="170"/>
        <v>0.26833751561481622</v>
      </c>
      <c r="P1405" s="29">
        <f ca="1">_xlfn.LOGNORM.INV(O1405,'Input Parameters'!$H$27,'Input Parameters'!$I$27)</f>
        <v>1.0831449874128076</v>
      </c>
      <c r="Q1405" s="10"/>
      <c r="R1405" s="15">
        <f>'Input Parameters'!$E$28</f>
        <v>12.7</v>
      </c>
      <c r="S1405" s="10">
        <f t="shared" ca="1" si="171"/>
        <v>8.2102956355098899E-2</v>
      </c>
      <c r="T1405" s="25">
        <f ca="1">_xlfn.LOGNORM.INV(S1405,'Input Parameters'!$H$29,'Input Parameters'!$I$29)</f>
        <v>49.81184187842797</v>
      </c>
      <c r="U1405" s="10">
        <f t="shared" ca="1" si="172"/>
        <v>0.45100473594692636</v>
      </c>
      <c r="V1405" s="29">
        <f ca="1">IF('Input Parameters'!$D$30="Beta",_xlfn.BETA.INV(U1405,'Input Parameters'!$L$30,'Input Parameters'!$M$30,'Input Parameters'!$J$30,'Input Parameters'!$K$30),IF('Input Parameters'!$D$30="LogNorm",_xlfn.LOGNORM.INV(U1405,'Input Parameters'!$H$30,'Input Parameters'!$I$30)))</f>
        <v>0.95185139535666052</v>
      </c>
      <c r="W1405" s="2">
        <f ca="1">N1405+(P1405-N1405)*(1-ERF((T1405-R1405)/(2*SQRT(L1405*'Input Parameters'!$E$31))))</f>
        <v>9.0340391020330632E-2</v>
      </c>
      <c r="X1405">
        <f t="shared" ca="1" si="173"/>
        <v>1</v>
      </c>
      <c r="Y1405" s="7"/>
    </row>
    <row r="1406" spans="1:25" ht="15" customHeight="1" x14ac:dyDescent="0.3">
      <c r="A1406" s="130">
        <v>1399</v>
      </c>
      <c r="B1406" s="10">
        <f t="shared" ca="1" si="165"/>
        <v>0.28308042971626191</v>
      </c>
      <c r="C1406" s="57">
        <f ca="1">_xlfn.NORM.INV(B1406,'Input Parameters'!$E$19,'Input Parameters'!$F$19)</f>
        <v>518.82110538432835</v>
      </c>
      <c r="D1406" s="10">
        <f t="shared" ca="1" si="166"/>
        <v>0.8560831046693298</v>
      </c>
      <c r="E1406" s="59">
        <f ca="1">IF(_xlfn.NORM.INV(D1406,'Input Parameters'!$E$20,'Input Parameters'!$F$20)&lt;3500,3500,IF(_xlfn.NORM.INV(D1406,'Input Parameters'!$E$20,'Input Parameters'!$F$20)&gt;5500,5500,_xlfn.NORM.INV(D1406,'Input Parameters'!$E$20,'Input Parameters'!$F$20)))</f>
        <v>5500</v>
      </c>
      <c r="F1406" s="10">
        <f t="shared" ca="1" si="167"/>
        <v>0.92468152846306162</v>
      </c>
      <c r="G1406" s="61">
        <f ca="1">_xlfn.NORM.INV(F1406,'Input Parameters'!$E$21,'Input Parameters'!$F$21)</f>
        <v>296.14706248417764</v>
      </c>
      <c r="H1406" s="54">
        <f ca="1">EXP(E1406*(1/'Input Parameters'!$E$22-1/G1406))</f>
        <v>1.2207642311557478</v>
      </c>
      <c r="I1406" s="10">
        <f t="shared" ca="1" si="168"/>
        <v>0.36463123216900073</v>
      </c>
      <c r="J1406" s="29">
        <f ca="1">_xlfn.BETA.INV(I1406,'Input Parameters'!$L$24,'Input Parameters'!$M$24,'Input Parameters'!$J$24,'Input Parameters'!$K$24)</f>
        <v>0.55064644960180287</v>
      </c>
      <c r="K1406" s="156">
        <f ca="1">('Input Parameters'!$E$25/'Input Parameters'!$E$31)^$J1406</f>
        <v>1.925299614207716E-2</v>
      </c>
      <c r="L1406" s="66">
        <f ca="1">$H1406*$C1406*'Input Parameters'!$E$23*K1406</f>
        <v>12.194043901867305</v>
      </c>
      <c r="M1406" s="23">
        <f t="shared" ca="1" si="169"/>
        <v>0.41586342292674583</v>
      </c>
      <c r="N1406" s="15">
        <f ca="1">_xlfn.NORM.INV(M1406,'Input Parameters'!$E$26,'Input Parameters'!$F$26)</f>
        <v>2.9537765654085887E-2</v>
      </c>
      <c r="O1406" s="8">
        <f t="shared" ca="1" si="170"/>
        <v>1.319794334476454E-2</v>
      </c>
      <c r="P1406" s="29">
        <f ca="1">_xlfn.LOGNORM.INV(O1406,'Input Parameters'!$H$27,'Input Parameters'!$I$27)</f>
        <v>0.5330768983524411</v>
      </c>
      <c r="Q1406" s="10"/>
      <c r="R1406" s="15">
        <f>'Input Parameters'!$E$28</f>
        <v>12.7</v>
      </c>
      <c r="S1406" s="10">
        <f t="shared" ca="1" si="171"/>
        <v>0.75075526162159334</v>
      </c>
      <c r="T1406" s="25">
        <f ca="1">_xlfn.LOGNORM.INV(S1406,'Input Parameters'!$H$29,'Input Parameters'!$I$29)</f>
        <v>62.829597770273992</v>
      </c>
      <c r="U1406" s="10">
        <f t="shared" ca="1" si="172"/>
        <v>0.41128718889808047</v>
      </c>
      <c r="V1406" s="29">
        <f ca="1">IF('Input Parameters'!$D$30="Beta",_xlfn.BETA.INV(U1406,'Input Parameters'!$L$30,'Input Parameters'!$M$30,'Input Parameters'!$J$30,'Input Parameters'!$K$30),IF('Input Parameters'!$D$30="LogNorm",_xlfn.LOGNORM.INV(U1406,'Input Parameters'!$H$30,'Input Parameters'!$I$30)))</f>
        <v>0.91464491648785951</v>
      </c>
      <c r="W1406" s="2">
        <f ca="1">N1406+(P1406-N1406)*(1-ERF((T1406-R1406)/(2*SQRT(L1406*'Input Parameters'!$E$31))))</f>
        <v>0.18566613721598399</v>
      </c>
      <c r="X1406">
        <f t="shared" ca="1" si="173"/>
        <v>1</v>
      </c>
      <c r="Y1406" s="7"/>
    </row>
    <row r="1407" spans="1:25" ht="15" customHeight="1" x14ac:dyDescent="0.3">
      <c r="A1407" s="130">
        <v>1400</v>
      </c>
      <c r="B1407" s="10">
        <f t="shared" ca="1" si="165"/>
        <v>0.84495620275816408</v>
      </c>
      <c r="C1407" s="57">
        <f ca="1">_xlfn.NORM.INV(B1407,'Input Parameters'!$E$19,'Input Parameters'!$F$19)</f>
        <v>653.07073217027573</v>
      </c>
      <c r="D1407" s="10">
        <f t="shared" ca="1" si="166"/>
        <v>0.8755936620010335</v>
      </c>
      <c r="E1407" s="59">
        <f ca="1">IF(_xlfn.NORM.INV(D1407,'Input Parameters'!$E$20,'Input Parameters'!$F$20)&lt;3500,3500,IF(_xlfn.NORM.INV(D1407,'Input Parameters'!$E$20,'Input Parameters'!$F$20)&gt;5500,5500,_xlfn.NORM.INV(D1407,'Input Parameters'!$E$20,'Input Parameters'!$F$20)))</f>
        <v>5500</v>
      </c>
      <c r="F1407" s="10">
        <f t="shared" ca="1" si="167"/>
        <v>0.76992015224838339</v>
      </c>
      <c r="G1407" s="61">
        <f ca="1">_xlfn.NORM.INV(F1407,'Input Parameters'!$E$21,'Input Parameters'!$F$21)</f>
        <v>290.65526955804529</v>
      </c>
      <c r="H1407" s="54">
        <f ca="1">EXP(E1407*(1/'Input Parameters'!$E$22-1/G1407))</f>
        <v>0.85947868265019844</v>
      </c>
      <c r="I1407" s="10">
        <f t="shared" ca="1" si="168"/>
        <v>0.68790991296005732</v>
      </c>
      <c r="J1407" s="29">
        <f ca="1">_xlfn.BETA.INV(I1407,'Input Parameters'!$L$24,'Input Parameters'!$M$24,'Input Parameters'!$J$24,'Input Parameters'!$K$24)</f>
        <v>0.68369881774453267</v>
      </c>
      <c r="K1407" s="156">
        <f ca="1">('Input Parameters'!$E$25/'Input Parameters'!$E$31)^$J1407</f>
        <v>7.4128069954504609E-3</v>
      </c>
      <c r="L1407" s="66">
        <f ca="1">$H1407*$C1407*'Input Parameters'!$E$23*K1407</f>
        <v>4.1608113282847654</v>
      </c>
      <c r="M1407" s="23">
        <f t="shared" ca="1" si="169"/>
        <v>0.9388454919189565</v>
      </c>
      <c r="N1407" s="15">
        <f ca="1">_xlfn.NORM.INV(M1407,'Input Parameters'!$E$26,'Input Parameters'!$F$26)</f>
        <v>6.6448234152423125E-2</v>
      </c>
      <c r="O1407" s="8">
        <f t="shared" ca="1" si="170"/>
        <v>0.80429368931347589</v>
      </c>
      <c r="P1407" s="29">
        <f ca="1">_xlfn.LOGNORM.INV(O1407,'Input Parameters'!$H$27,'Input Parameters'!$I$27)</f>
        <v>2.0800333068980361</v>
      </c>
      <c r="Q1407" s="10"/>
      <c r="R1407" s="15">
        <f>'Input Parameters'!$E$28</f>
        <v>12.7</v>
      </c>
      <c r="S1407" s="10">
        <f t="shared" ca="1" si="171"/>
        <v>0.40577834764214471</v>
      </c>
      <c r="T1407" s="25">
        <f ca="1">_xlfn.LOGNORM.INV(S1407,'Input Parameters'!$H$29,'Input Parameters'!$I$29)</f>
        <v>56.693754909979795</v>
      </c>
      <c r="U1407" s="10">
        <f t="shared" ca="1" si="172"/>
        <v>0.55835015016372536</v>
      </c>
      <c r="V1407" s="29">
        <f ca="1">IF('Input Parameters'!$D$30="Beta",_xlfn.BETA.INV(U1407,'Input Parameters'!$L$30,'Input Parameters'!$M$30,'Input Parameters'!$J$30,'Input Parameters'!$K$30),IF('Input Parameters'!$D$30="LogNorm",_xlfn.LOGNORM.INV(U1407,'Input Parameters'!$H$30,'Input Parameters'!$I$30)))</f>
        <v>1.0587530261829003</v>
      </c>
      <c r="W1407" s="2">
        <f ca="1">N1407+(P1407-N1407)*(1-ERF((T1407-R1407)/(2*SQRT(L1407*'Input Parameters'!$E$31))))</f>
        <v>0.32266495992745048</v>
      </c>
      <c r="X1407">
        <f t="shared" ca="1" si="173"/>
        <v>1</v>
      </c>
      <c r="Y1407" s="7"/>
    </row>
    <row r="1408" spans="1:25" ht="15" customHeight="1" x14ac:dyDescent="0.3">
      <c r="A1408" s="130">
        <v>1401</v>
      </c>
      <c r="B1408" s="10">
        <f t="shared" ca="1" si="165"/>
        <v>0.39331071570017373</v>
      </c>
      <c r="C1408" s="57">
        <f ca="1">_xlfn.NORM.INV(B1408,'Input Parameters'!$E$19,'Input Parameters'!$F$19)</f>
        <v>544.42581205425881</v>
      </c>
      <c r="D1408" s="10">
        <f t="shared" ca="1" si="166"/>
        <v>0.40426961525813665</v>
      </c>
      <c r="E1408" s="59">
        <f ca="1">IF(_xlfn.NORM.INV(D1408,'Input Parameters'!$E$20,'Input Parameters'!$F$20)&lt;3500,3500,IF(_xlfn.NORM.INV(D1408,'Input Parameters'!$E$20,'Input Parameters'!$F$20)&gt;5500,5500,_xlfn.NORM.INV(D1408,'Input Parameters'!$E$20,'Input Parameters'!$F$20)))</f>
        <v>4630.3823357482252</v>
      </c>
      <c r="F1408" s="10">
        <f t="shared" ca="1" si="167"/>
        <v>0.88606730476067996</v>
      </c>
      <c r="G1408" s="61">
        <f ca="1">_xlfn.NORM.INV(F1408,'Input Parameters'!$E$21,'Input Parameters'!$F$21)</f>
        <v>294.32818363394563</v>
      </c>
      <c r="H1408" s="54">
        <f ca="1">EXP(E1408*(1/'Input Parameters'!$E$22-1/G1408))</f>
        <v>1.0739185084757339</v>
      </c>
      <c r="I1408" s="10">
        <f t="shared" ca="1" si="168"/>
        <v>0.41639730243223383</v>
      </c>
      <c r="J1408" s="29">
        <f ca="1">_xlfn.BETA.INV(I1408,'Input Parameters'!$L$24,'Input Parameters'!$M$24,'Input Parameters'!$J$24,'Input Parameters'!$K$24)</f>
        <v>0.57284332506833169</v>
      </c>
      <c r="K1408" s="156">
        <f ca="1">('Input Parameters'!$E$25/'Input Parameters'!$E$31)^$J1408</f>
        <v>1.6418953140238699E-2</v>
      </c>
      <c r="L1408" s="66">
        <f ca="1">$H1408*$C1408*'Input Parameters'!$E$23*K1408</f>
        <v>9.5996521920521598</v>
      </c>
      <c r="M1408" s="23">
        <f t="shared" ca="1" si="169"/>
        <v>0.31137094750350103</v>
      </c>
      <c r="N1408" s="15">
        <f ca="1">_xlfn.NORM.INV(M1408,'Input Parameters'!$E$26,'Input Parameters'!$F$26)</f>
        <v>2.3668669906400552E-2</v>
      </c>
      <c r="O1408" s="8">
        <f t="shared" ca="1" si="170"/>
        <v>0.16966477977344196</v>
      </c>
      <c r="P1408" s="29">
        <f ca="1">_xlfn.LOGNORM.INV(O1408,'Input Parameters'!$H$27,'Input Parameters'!$I$27)</f>
        <v>0.93285295749886576</v>
      </c>
      <c r="Q1408" s="10"/>
      <c r="R1408" s="15">
        <f>'Input Parameters'!$E$28</f>
        <v>12.7</v>
      </c>
      <c r="S1408" s="10">
        <f t="shared" ca="1" si="171"/>
        <v>0.63122574448103519</v>
      </c>
      <c r="T1408" s="25">
        <f ca="1">_xlfn.LOGNORM.INV(S1408,'Input Parameters'!$H$29,'Input Parameters'!$I$29)</f>
        <v>60.46441380982661</v>
      </c>
      <c r="U1408" s="10">
        <f t="shared" ca="1" si="172"/>
        <v>0.95874995020529197</v>
      </c>
      <c r="V1408" s="29">
        <f ca="1">IF('Input Parameters'!$D$30="Beta",_xlfn.BETA.INV(U1408,'Input Parameters'!$L$30,'Input Parameters'!$M$30,'Input Parameters'!$J$30,'Input Parameters'!$K$30),IF('Input Parameters'!$D$30="LogNorm",_xlfn.LOGNORM.INV(U1408,'Input Parameters'!$H$30,'Input Parameters'!$I$30)))</f>
        <v>1.9816564307025744</v>
      </c>
      <c r="W1408" s="2">
        <f ca="1">N1408+(P1408-N1408)*(1-ERF((T1408-R1408)/(2*SQRT(L1408*'Input Parameters'!$E$31))))</f>
        <v>0.27430733913994709</v>
      </c>
      <c r="X1408">
        <f t="shared" ca="1" si="173"/>
        <v>1</v>
      </c>
      <c r="Y1408" s="7"/>
    </row>
    <row r="1409" spans="1:25" ht="15" customHeight="1" x14ac:dyDescent="0.3">
      <c r="A1409" s="130">
        <v>1402</v>
      </c>
      <c r="B1409" s="10">
        <f t="shared" ca="1" si="165"/>
        <v>0.94143180392438963</v>
      </c>
      <c r="C1409" s="57">
        <f ca="1">_xlfn.NORM.INV(B1409,'Input Parameters'!$E$19,'Input Parameters'!$F$19)</f>
        <v>699.70365562779978</v>
      </c>
      <c r="D1409" s="10">
        <f t="shared" ca="1" si="166"/>
        <v>0.54180880814941379</v>
      </c>
      <c r="E1409" s="59">
        <f ca="1">IF(_xlfn.NORM.INV(D1409,'Input Parameters'!$E$20,'Input Parameters'!$F$20)&lt;3500,3500,IF(_xlfn.NORM.INV(D1409,'Input Parameters'!$E$20,'Input Parameters'!$F$20)&gt;5500,5500,_xlfn.NORM.INV(D1409,'Input Parameters'!$E$20,'Input Parameters'!$F$20)))</f>
        <v>4873.494199755346</v>
      </c>
      <c r="F1409" s="10">
        <f t="shared" ca="1" si="167"/>
        <v>0.82153095649999663</v>
      </c>
      <c r="G1409" s="61">
        <f ca="1">_xlfn.NORM.INV(F1409,'Input Parameters'!$E$21,'Input Parameters'!$F$21)</f>
        <v>292.09075142687038</v>
      </c>
      <c r="H1409" s="54">
        <f ca="1">EXP(E1409*(1/'Input Parameters'!$E$22-1/G1409))</f>
        <v>0.94954050340048834</v>
      </c>
      <c r="I1409" s="10">
        <f t="shared" ca="1" si="168"/>
        <v>0.89596693289254892</v>
      </c>
      <c r="J1409" s="29">
        <f ca="1">_xlfn.BETA.INV(I1409,'Input Parameters'!$L$24,'Input Parameters'!$M$24,'Input Parameters'!$J$24,'Input Parameters'!$K$24)</f>
        <v>0.78978714927636673</v>
      </c>
      <c r="K1409" s="156">
        <f ca="1">('Input Parameters'!$E$25/'Input Parameters'!$E$31)^$J1409</f>
        <v>3.4631530835528492E-3</v>
      </c>
      <c r="L1409" s="66">
        <f ca="1">$H1409*$C1409*'Input Parameters'!$E$23*K1409</f>
        <v>2.3009083855616415</v>
      </c>
      <c r="M1409" s="23">
        <f t="shared" ca="1" si="169"/>
        <v>0.11802461211734983</v>
      </c>
      <c r="N1409" s="15">
        <f ca="1">_xlfn.NORM.INV(M1409,'Input Parameters'!$E$26,'Input Parameters'!$F$26)</f>
        <v>9.1166877165271033E-3</v>
      </c>
      <c r="O1409" s="8">
        <f t="shared" ca="1" si="170"/>
        <v>0.21505108501937487</v>
      </c>
      <c r="P1409" s="29">
        <f ca="1">_xlfn.LOGNORM.INV(O1409,'Input Parameters'!$H$27,'Input Parameters'!$I$27)</f>
        <v>1.0041508020584522</v>
      </c>
      <c r="Q1409" s="10"/>
      <c r="R1409" s="15">
        <f>'Input Parameters'!$E$28</f>
        <v>12.7</v>
      </c>
      <c r="S1409" s="10">
        <f t="shared" ca="1" si="171"/>
        <v>0.39492899419766592</v>
      </c>
      <c r="T1409" s="25">
        <f ca="1">_xlfn.LOGNORM.INV(S1409,'Input Parameters'!$H$29,'Input Parameters'!$I$29)</f>
        <v>56.515322367387384</v>
      </c>
      <c r="U1409" s="10">
        <f t="shared" ca="1" si="172"/>
        <v>9.4334852702454119E-2</v>
      </c>
      <c r="V1409" s="29">
        <f ca="1">IF('Input Parameters'!$D$30="Beta",_xlfn.BETA.INV(U1409,'Input Parameters'!$L$30,'Input Parameters'!$M$30,'Input Parameters'!$J$30,'Input Parameters'!$K$30),IF('Input Parameters'!$D$30="LogNorm",_xlfn.LOGNORM.INV(U1409,'Input Parameters'!$H$30,'Input Parameters'!$I$30)))</f>
        <v>0.59501400205810639</v>
      </c>
      <c r="W1409" s="2">
        <f ca="1">N1409+(P1409-N1409)*(1-ERF((T1409-R1409)/(2*SQRT(L1409*'Input Parameters'!$E$31))))</f>
        <v>5.0014871141435699E-2</v>
      </c>
      <c r="X1409">
        <f t="shared" ca="1" si="173"/>
        <v>1</v>
      </c>
      <c r="Y1409" s="7"/>
    </row>
    <row r="1410" spans="1:25" ht="15" customHeight="1" x14ac:dyDescent="0.3">
      <c r="A1410" s="130">
        <v>1403</v>
      </c>
      <c r="B1410" s="10">
        <f t="shared" ca="1" si="165"/>
        <v>0.40546779110035869</v>
      </c>
      <c r="C1410" s="57">
        <f ca="1">_xlfn.NORM.INV(B1410,'Input Parameters'!$E$19,'Input Parameters'!$F$19)</f>
        <v>547.08597398556901</v>
      </c>
      <c r="D1410" s="10">
        <f t="shared" ca="1" si="166"/>
        <v>0.94844272678401242</v>
      </c>
      <c r="E1410" s="59">
        <f ca="1">IF(_xlfn.NORM.INV(D1410,'Input Parameters'!$E$20,'Input Parameters'!$F$20)&lt;3500,3500,IF(_xlfn.NORM.INV(D1410,'Input Parameters'!$E$20,'Input Parameters'!$F$20)&gt;5500,5500,_xlfn.NORM.INV(D1410,'Input Parameters'!$E$20,'Input Parameters'!$F$20)))</f>
        <v>5500</v>
      </c>
      <c r="F1410" s="10">
        <f t="shared" ca="1" si="167"/>
        <v>0.65317743850177601</v>
      </c>
      <c r="G1410" s="61">
        <f ca="1">_xlfn.NORM.INV(F1410,'Input Parameters'!$E$21,'Input Parameters'!$F$21)</f>
        <v>287.9461577679412</v>
      </c>
      <c r="H1410" s="54">
        <f ca="1">EXP(E1410*(1/'Input Parameters'!$E$22-1/G1410))</f>
        <v>0.71931054696230512</v>
      </c>
      <c r="I1410" s="10">
        <f t="shared" ca="1" si="168"/>
        <v>0.1768647417137742</v>
      </c>
      <c r="J1410" s="29">
        <f ca="1">_xlfn.BETA.INV(I1410,'Input Parameters'!$L$24,'Input Parameters'!$M$24,'Input Parameters'!$J$24,'Input Parameters'!$K$24)</f>
        <v>0.45456009255511126</v>
      </c>
      <c r="K1410" s="156">
        <f ca="1">('Input Parameters'!$E$25/'Input Parameters'!$E$31)^$J1410</f>
        <v>3.8357372832216269E-2</v>
      </c>
      <c r="L1410" s="66">
        <f ca="1">$H1410*$C1410*'Input Parameters'!$E$23*K1410</f>
        <v>15.094574065535218</v>
      </c>
      <c r="M1410" s="23">
        <f t="shared" ca="1" si="169"/>
        <v>0.69229294617880921</v>
      </c>
      <c r="N1410" s="15">
        <f ca="1">_xlfn.NORM.INV(M1410,'Input Parameters'!$E$26,'Input Parameters'!$F$26)</f>
        <v>4.4549566063065371E-2</v>
      </c>
      <c r="O1410" s="8">
        <f t="shared" ca="1" si="170"/>
        <v>0.49471982476559462</v>
      </c>
      <c r="P1410" s="29">
        <f ca="1">_xlfn.LOGNORM.INV(O1410,'Input Parameters'!$H$27,'Input Parameters'!$I$27)</f>
        <v>1.4153208047814254</v>
      </c>
      <c r="Q1410" s="10"/>
      <c r="R1410" s="15">
        <f>'Input Parameters'!$E$28</f>
        <v>12.7</v>
      </c>
      <c r="S1410" s="10">
        <f t="shared" ca="1" si="171"/>
        <v>0.80029539139884587</v>
      </c>
      <c r="T1410" s="25">
        <f ca="1">_xlfn.LOGNORM.INV(S1410,'Input Parameters'!$H$29,'Input Parameters'!$I$29)</f>
        <v>64.010178989603062</v>
      </c>
      <c r="U1410" s="10">
        <f t="shared" ca="1" si="172"/>
        <v>8.2291389232829082E-2</v>
      </c>
      <c r="V1410" s="29">
        <f ca="1">IF('Input Parameters'!$D$30="Beta",_xlfn.BETA.INV(U1410,'Input Parameters'!$L$30,'Input Parameters'!$M$30,'Input Parameters'!$J$30,'Input Parameters'!$K$30),IF('Input Parameters'!$D$30="LogNorm",_xlfn.LOGNORM.INV(U1410,'Input Parameters'!$H$30,'Input Parameters'!$I$30)))</f>
        <v>0.57760575577009043</v>
      </c>
      <c r="W1410" s="2">
        <f ca="1">N1410+(P1410-N1410)*(1-ERF((T1410-R1410)/(2*SQRT(L1410*'Input Parameters'!$E$31))))</f>
        <v>0.52484065231104915</v>
      </c>
      <c r="X1410">
        <f t="shared" ca="1" si="173"/>
        <v>1</v>
      </c>
      <c r="Y1410" s="7"/>
    </row>
    <row r="1411" spans="1:25" ht="15" customHeight="1" x14ac:dyDescent="0.3">
      <c r="A1411" s="130">
        <v>1404</v>
      </c>
      <c r="B1411" s="10">
        <f t="shared" ca="1" si="165"/>
        <v>0.92097176534199798</v>
      </c>
      <c r="C1411" s="57">
        <f ca="1">_xlfn.NORM.INV(B1411,'Input Parameters'!$E$19,'Input Parameters'!$F$19)</f>
        <v>686.58344202618343</v>
      </c>
      <c r="D1411" s="10">
        <f t="shared" ca="1" si="166"/>
        <v>0.66020928408278945</v>
      </c>
      <c r="E1411" s="59">
        <f ca="1">IF(_xlfn.NORM.INV(D1411,'Input Parameters'!$E$20,'Input Parameters'!$F$20)&lt;3500,3500,IF(_xlfn.NORM.INV(D1411,'Input Parameters'!$E$20,'Input Parameters'!$F$20)&gt;5500,5500,_xlfn.NORM.INV(D1411,'Input Parameters'!$E$20,'Input Parameters'!$F$20)))</f>
        <v>5089.1240595886975</v>
      </c>
      <c r="F1411" s="10">
        <f t="shared" ca="1" si="167"/>
        <v>0.76875199669976457</v>
      </c>
      <c r="G1411" s="61">
        <f ca="1">_xlfn.NORM.INV(F1411,'Input Parameters'!$E$21,'Input Parameters'!$F$21)</f>
        <v>290.62508024442786</v>
      </c>
      <c r="H1411" s="54">
        <f ca="1">EXP(E1411*(1/'Input Parameters'!$E$22-1/G1411))</f>
        <v>0.86767715304743975</v>
      </c>
      <c r="I1411" s="10">
        <f t="shared" ca="1" si="168"/>
        <v>0.69956758918874506</v>
      </c>
      <c r="J1411" s="29">
        <f ca="1">_xlfn.BETA.INV(I1411,'Input Parameters'!$L$24,'Input Parameters'!$M$24,'Input Parameters'!$J$24,'Input Parameters'!$K$24)</f>
        <v>0.6886800276711913</v>
      </c>
      <c r="K1411" s="156">
        <f ca="1">('Input Parameters'!$E$25/'Input Parameters'!$E$31)^$J1411</f>
        <v>7.1526021834345281E-3</v>
      </c>
      <c r="L1411" s="66">
        <f ca="1">$H1411*$C1411*'Input Parameters'!$E$23*K1411</f>
        <v>4.2610394850294426</v>
      </c>
      <c r="M1411" s="23">
        <f t="shared" ca="1" si="169"/>
        <v>0.31093356316112131</v>
      </c>
      <c r="N1411" s="15">
        <f ca="1">_xlfn.NORM.INV(M1411,'Input Parameters'!$E$26,'Input Parameters'!$F$26)</f>
        <v>2.3642676600975875E-2</v>
      </c>
      <c r="O1411" s="8">
        <f t="shared" ca="1" si="170"/>
        <v>0.43718570349672725</v>
      </c>
      <c r="P1411" s="29">
        <f ca="1">_xlfn.LOGNORM.INV(O1411,'Input Parameters'!$H$27,'Input Parameters'!$I$27)</f>
        <v>1.3274542663127242</v>
      </c>
      <c r="Q1411" s="10"/>
      <c r="R1411" s="15">
        <f>'Input Parameters'!$E$28</f>
        <v>12.7</v>
      </c>
      <c r="S1411" s="10">
        <f t="shared" ca="1" si="171"/>
        <v>0.74692999566707263</v>
      </c>
      <c r="T1411" s="25">
        <f ca="1">_xlfn.LOGNORM.INV(S1411,'Input Parameters'!$H$29,'Input Parameters'!$I$29)</f>
        <v>62.744947205356254</v>
      </c>
      <c r="U1411" s="10">
        <f t="shared" ca="1" si="172"/>
        <v>2.0498050713455784E-2</v>
      </c>
      <c r="V1411" s="29">
        <f ca="1">IF('Input Parameters'!$D$30="Beta",_xlfn.BETA.INV(U1411,'Input Parameters'!$L$30,'Input Parameters'!$M$30,'Input Parameters'!$J$30,'Input Parameters'!$K$30),IF('Input Parameters'!$D$30="LogNorm",_xlfn.LOGNORM.INV(U1411,'Input Parameters'!$H$30,'Input Parameters'!$I$30)))</f>
        <v>0.4463436980864896</v>
      </c>
      <c r="W1411" s="2">
        <f ca="1">N1411+(P1411-N1411)*(1-ERF((T1411-R1411)/(2*SQRT(L1411*'Input Parameters'!$E$31))))</f>
        <v>0.13638741660091577</v>
      </c>
      <c r="X1411">
        <f t="shared" ca="1" si="173"/>
        <v>1</v>
      </c>
      <c r="Y1411" s="7"/>
    </row>
    <row r="1412" spans="1:25" ht="15" customHeight="1" x14ac:dyDescent="0.3">
      <c r="A1412" s="130">
        <v>1405</v>
      </c>
      <c r="B1412" s="10">
        <f t="shared" ca="1" si="165"/>
        <v>0.1454482964936159</v>
      </c>
      <c r="C1412" s="57">
        <f ca="1">_xlfn.NORM.INV(B1412,'Input Parameters'!$E$19,'Input Parameters'!$F$19)</f>
        <v>478.05475210145318</v>
      </c>
      <c r="D1412" s="10">
        <f t="shared" ca="1" si="166"/>
        <v>0.80902951771627085</v>
      </c>
      <c r="E1412" s="59">
        <f ca="1">IF(_xlfn.NORM.INV(D1412,'Input Parameters'!$E$20,'Input Parameters'!$F$20)&lt;3500,3500,IF(_xlfn.NORM.INV(D1412,'Input Parameters'!$E$20,'Input Parameters'!$F$20)&gt;5500,5500,_xlfn.NORM.INV(D1412,'Input Parameters'!$E$20,'Input Parameters'!$F$20)))</f>
        <v>5412.027916375213</v>
      </c>
      <c r="F1412" s="10">
        <f t="shared" ca="1" si="167"/>
        <v>0.71573818116859678</v>
      </c>
      <c r="G1412" s="61">
        <f ca="1">_xlfn.NORM.INV(F1412,'Input Parameters'!$E$21,'Input Parameters'!$F$21)</f>
        <v>289.33198547119537</v>
      </c>
      <c r="H1412" s="54">
        <f ca="1">EXP(E1412*(1/'Input Parameters'!$E$22-1/G1412))</f>
        <v>0.79122910823267212</v>
      </c>
      <c r="I1412" s="10">
        <f t="shared" ca="1" si="168"/>
        <v>0.90041877578003948</v>
      </c>
      <c r="J1412" s="29">
        <f ca="1">_xlfn.BETA.INV(I1412,'Input Parameters'!$L$24,'Input Parameters'!$M$24,'Input Parameters'!$J$24,'Input Parameters'!$K$24)</f>
        <v>0.79287792688357916</v>
      </c>
      <c r="K1412" s="156">
        <f ca="1">('Input Parameters'!$E$25/'Input Parameters'!$E$31)^$J1412</f>
        <v>3.3872135753848271E-3</v>
      </c>
      <c r="L1412" s="66">
        <f ca="1">$H1412*$C1412*'Input Parameters'!$E$23*K1412</f>
        <v>1.2812163638617176</v>
      </c>
      <c r="M1412" s="23">
        <f t="shared" ca="1" si="169"/>
        <v>0.2300634562550582</v>
      </c>
      <c r="N1412" s="15">
        <f ca="1">_xlfn.NORM.INV(M1412,'Input Parameters'!$E$26,'Input Parameters'!$F$26)</f>
        <v>1.8488604399965355E-2</v>
      </c>
      <c r="O1412" s="8">
        <f t="shared" ca="1" si="170"/>
        <v>0.79786837993163673</v>
      </c>
      <c r="P1412" s="29">
        <f ca="1">_xlfn.LOGNORM.INV(O1412,'Input Parameters'!$H$27,'Input Parameters'!$I$27)</f>
        <v>2.0589508512855939</v>
      </c>
      <c r="Q1412" s="10"/>
      <c r="R1412" s="15">
        <f>'Input Parameters'!$E$28</f>
        <v>12.7</v>
      </c>
      <c r="S1412" s="10">
        <f t="shared" ca="1" si="171"/>
        <v>0.39434215317462151</v>
      </c>
      <c r="T1412" s="25">
        <f ca="1">_xlfn.LOGNORM.INV(S1412,'Input Parameters'!$H$29,'Input Parameters'!$I$29)</f>
        <v>56.505650155131846</v>
      </c>
      <c r="U1412" s="10">
        <f t="shared" ca="1" si="172"/>
        <v>0.52747082967894587</v>
      </c>
      <c r="V1412" s="29">
        <f ca="1">IF('Input Parameters'!$D$30="Beta",_xlfn.BETA.INV(U1412,'Input Parameters'!$L$30,'Input Parameters'!$M$30,'Input Parameters'!$J$30,'Input Parameters'!$K$30),IF('Input Parameters'!$D$30="LogNorm",_xlfn.LOGNORM.INV(U1412,'Input Parameters'!$H$30,'Input Parameters'!$I$30)))</f>
        <v>1.0267336905014584</v>
      </c>
      <c r="W1412" s="2">
        <f ca="1">N1412+(P1412-N1412)*(1-ERF((T1412-R1412)/(2*SQRT(L1412*'Input Parameters'!$E$31))))</f>
        <v>3.1157131891443118E-2</v>
      </c>
      <c r="X1412">
        <f t="shared" ca="1" si="173"/>
        <v>1</v>
      </c>
      <c r="Y1412" s="7"/>
    </row>
    <row r="1413" spans="1:25" ht="15" customHeight="1" x14ac:dyDescent="0.3">
      <c r="A1413" s="130">
        <v>1406</v>
      </c>
      <c r="B1413" s="10">
        <f t="shared" ref="B1413:B1476" ca="1" si="174">RAND()</f>
        <v>0.93119144446562374</v>
      </c>
      <c r="C1413" s="57">
        <f ca="1">_xlfn.NORM.INV(B1413,'Input Parameters'!$E$19,'Input Parameters'!$F$19)</f>
        <v>692.75912709470231</v>
      </c>
      <c r="D1413" s="10">
        <f t="shared" ref="D1413:D1476" ca="1" si="175">RAND()</f>
        <v>0.40300223541616076</v>
      </c>
      <c r="E1413" s="59">
        <f ca="1">IF(_xlfn.NORM.INV(D1413,'Input Parameters'!$E$20,'Input Parameters'!$F$20)&lt;3500,3500,IF(_xlfn.NORM.INV(D1413,'Input Parameters'!$E$20,'Input Parameters'!$F$20)&gt;5500,5500,_xlfn.NORM.INV(D1413,'Input Parameters'!$E$20,'Input Parameters'!$F$20)))</f>
        <v>4628.0913760402163</v>
      </c>
      <c r="F1413" s="10">
        <f t="shared" ref="F1413:F1476" ca="1" si="176">RAND()</f>
        <v>0.266109897583519</v>
      </c>
      <c r="G1413" s="61">
        <f ca="1">_xlfn.NORM.INV(F1413,'Input Parameters'!$E$21,'Input Parameters'!$F$21)</f>
        <v>279.94047848021609</v>
      </c>
      <c r="H1413" s="54">
        <f ca="1">EXP(E1413*(1/'Input Parameters'!$E$22-1/G1413))</f>
        <v>0.47860556631699469</v>
      </c>
      <c r="I1413" s="10">
        <f t="shared" ref="I1413:I1476" ca="1" si="177">RAND()</f>
        <v>0.72271626296628877</v>
      </c>
      <c r="J1413" s="29">
        <f ca="1">_xlfn.BETA.INV(I1413,'Input Parameters'!$L$24,'Input Parameters'!$M$24,'Input Parameters'!$J$24,'Input Parameters'!$K$24)</f>
        <v>0.69874414559662568</v>
      </c>
      <c r="K1413" s="156">
        <f ca="1">('Input Parameters'!$E$25/'Input Parameters'!$E$31)^$J1413</f>
        <v>6.6544167156416187E-3</v>
      </c>
      <c r="L1413" s="66">
        <f ca="1">$H1413*$C1413*'Input Parameters'!$E$23*K1413</f>
        <v>2.2063275884485156</v>
      </c>
      <c r="M1413" s="23">
        <f t="shared" ref="M1413:M1476" ca="1" si="178">RAND()</f>
        <v>0.88797242829224809</v>
      </c>
      <c r="N1413" s="15">
        <f ca="1">_xlfn.NORM.INV(M1413,'Input Parameters'!$E$26,'Input Parameters'!$F$26)</f>
        <v>5.9532129329947281E-2</v>
      </c>
      <c r="O1413" s="8">
        <f t="shared" ref="O1413:O1476" ca="1" si="179">RAND()</f>
        <v>0.97641917398896327</v>
      </c>
      <c r="P1413" s="29">
        <f ca="1">_xlfn.LOGNORM.INV(O1413,'Input Parameters'!$H$27,'Input Parameters'!$I$27)</f>
        <v>3.4257804760273332</v>
      </c>
      <c r="Q1413" s="10"/>
      <c r="R1413" s="15">
        <f>'Input Parameters'!$E$28</f>
        <v>12.7</v>
      </c>
      <c r="S1413" s="10">
        <f t="shared" ref="S1413:S1476" ca="1" si="180">RAND()</f>
        <v>0.67648191161413163</v>
      </c>
      <c r="T1413" s="25">
        <f ca="1">_xlfn.LOGNORM.INV(S1413,'Input Parameters'!$H$29,'Input Parameters'!$I$29)</f>
        <v>61.303694924736782</v>
      </c>
      <c r="U1413" s="10">
        <f t="shared" ref="U1413:U1476" ca="1" si="181">RAND()</f>
        <v>8.5282870453455062E-2</v>
      </c>
      <c r="V1413" s="29">
        <f ca="1">IF('Input Parameters'!$D$30="Beta",_xlfn.BETA.INV(U1413,'Input Parameters'!$L$30,'Input Parameters'!$M$30,'Input Parameters'!$J$30,'Input Parameters'!$K$30),IF('Input Parameters'!$D$30="LogNorm",_xlfn.LOGNORM.INV(U1413,'Input Parameters'!$H$30,'Input Parameters'!$I$30)))</f>
        <v>0.58204943027742984</v>
      </c>
      <c r="W1413" s="2">
        <f ca="1">N1413+(P1413-N1413)*(1-ERF((T1413-R1413)/(2*SQRT(L1413*'Input Parameters'!$E$31))))</f>
        <v>0.12914817681380544</v>
      </c>
      <c r="X1413">
        <f t="shared" ca="1" si="173"/>
        <v>1</v>
      </c>
      <c r="Y1413" s="7"/>
    </row>
    <row r="1414" spans="1:25" ht="15" customHeight="1" x14ac:dyDescent="0.3">
      <c r="A1414" s="130">
        <v>1407</v>
      </c>
      <c r="B1414" s="10">
        <f t="shared" ca="1" si="174"/>
        <v>0.87189861379320377</v>
      </c>
      <c r="C1414" s="57">
        <f ca="1">_xlfn.NORM.INV(B1414,'Input Parameters'!$E$19,'Input Parameters'!$F$19)</f>
        <v>663.24230627000406</v>
      </c>
      <c r="D1414" s="10">
        <f t="shared" ca="1" si="175"/>
        <v>0.49511673017220648</v>
      </c>
      <c r="E1414" s="59">
        <f ca="1">IF(_xlfn.NORM.INV(D1414,'Input Parameters'!$E$20,'Input Parameters'!$F$20)&lt;3500,3500,IF(_xlfn.NORM.INV(D1414,'Input Parameters'!$E$20,'Input Parameters'!$F$20)&gt;5500,5500,_xlfn.NORM.INV(D1414,'Input Parameters'!$E$20,'Input Parameters'!$F$20)))</f>
        <v>4791.4314064647124</v>
      </c>
      <c r="F1414" s="10">
        <f t="shared" ca="1" si="176"/>
        <v>0.53057869464083085</v>
      </c>
      <c r="G1414" s="61">
        <f ca="1">_xlfn.NORM.INV(F1414,'Input Parameters'!$E$21,'Input Parameters'!$F$21)</f>
        <v>285.4530555884989</v>
      </c>
      <c r="H1414" s="54">
        <f ca="1">EXP(E1414*(1/'Input Parameters'!$E$22-1/G1414))</f>
        <v>0.64898306764393854</v>
      </c>
      <c r="I1414" s="10">
        <f t="shared" ca="1" si="177"/>
        <v>0.95747101203413221</v>
      </c>
      <c r="J1414" s="29">
        <f ca="1">_xlfn.BETA.INV(I1414,'Input Parameters'!$L$24,'Input Parameters'!$M$24,'Input Parameters'!$J$24,'Input Parameters'!$K$24)</f>
        <v>0.84276657880697237</v>
      </c>
      <c r="K1414" s="156">
        <f ca="1">('Input Parameters'!$E$25/'Input Parameters'!$E$31)^$J1414</f>
        <v>2.368197230969391E-3</v>
      </c>
      <c r="L1414" s="66">
        <f ca="1">$H1414*$C1414*'Input Parameters'!$E$23*K1414</f>
        <v>1.019350301509053</v>
      </c>
      <c r="M1414" s="23">
        <f t="shared" ca="1" si="178"/>
        <v>0.49662684600378648</v>
      </c>
      <c r="N1414" s="15">
        <f ca="1">_xlfn.NORM.INV(M1414,'Input Parameters'!$E$26,'Input Parameters'!$F$26)</f>
        <v>3.3822437777471272E-2</v>
      </c>
      <c r="O1414" s="8">
        <f t="shared" ca="1" si="179"/>
        <v>0.69905096797804167</v>
      </c>
      <c r="P1414" s="29">
        <f ca="1">_xlfn.LOGNORM.INV(O1414,'Input Parameters'!$H$27,'Input Parameters'!$I$27)</f>
        <v>1.7932071467279656</v>
      </c>
      <c r="Q1414" s="10"/>
      <c r="R1414" s="15">
        <f>'Input Parameters'!$E$28</f>
        <v>12.7</v>
      </c>
      <c r="S1414" s="10">
        <f t="shared" ca="1" si="180"/>
        <v>0.81322101793307111</v>
      </c>
      <c r="T1414" s="25">
        <f ca="1">_xlfn.LOGNORM.INV(S1414,'Input Parameters'!$H$29,'Input Parameters'!$I$29)</f>
        <v>64.349939485084775</v>
      </c>
      <c r="U1414" s="10">
        <f t="shared" ca="1" si="181"/>
        <v>0.68071088278486325</v>
      </c>
      <c r="V1414" s="29">
        <f ca="1">IF('Input Parameters'!$D$30="Beta",_xlfn.BETA.INV(U1414,'Input Parameters'!$L$30,'Input Parameters'!$M$30,'Input Parameters'!$J$30,'Input Parameters'!$K$30),IF('Input Parameters'!$D$30="LogNorm",_xlfn.LOGNORM.INV(U1414,'Input Parameters'!$H$30,'Input Parameters'!$I$30)))</f>
        <v>1.2025280586006639</v>
      </c>
      <c r="W1414" s="2">
        <f ca="1">N1414+(P1414-N1414)*(1-ERF((T1414-R1414)/(2*SQRT(L1414*'Input Parameters'!$E$31))))</f>
        <v>3.4346048618166938E-2</v>
      </c>
      <c r="X1414">
        <f t="shared" ca="1" si="173"/>
        <v>1</v>
      </c>
      <c r="Y1414" s="7"/>
    </row>
    <row r="1415" spans="1:25" ht="15" customHeight="1" x14ac:dyDescent="0.3">
      <c r="A1415" s="130">
        <v>1408</v>
      </c>
      <c r="B1415" s="10">
        <f t="shared" ca="1" si="174"/>
        <v>0.63076391324130854</v>
      </c>
      <c r="C1415" s="57">
        <f ca="1">_xlfn.NORM.INV(B1415,'Input Parameters'!$E$19,'Input Parameters'!$F$19)</f>
        <v>595.51262919548958</v>
      </c>
      <c r="D1415" s="10">
        <f t="shared" ca="1" si="175"/>
        <v>0.5724373498076174</v>
      </c>
      <c r="E1415" s="59">
        <f ca="1">IF(_xlfn.NORM.INV(D1415,'Input Parameters'!$E$20,'Input Parameters'!$F$20)&lt;3500,3500,IF(_xlfn.NORM.INV(D1415,'Input Parameters'!$E$20,'Input Parameters'!$F$20)&gt;5500,5500,_xlfn.NORM.INV(D1415,'Input Parameters'!$E$20,'Input Parameters'!$F$20)))</f>
        <v>4927.8080319884157</v>
      </c>
      <c r="F1415" s="10">
        <f t="shared" ca="1" si="176"/>
        <v>0.14984057281227647</v>
      </c>
      <c r="G1415" s="61">
        <f ca="1">_xlfn.NORM.INV(F1415,'Input Parameters'!$E$21,'Input Parameters'!$F$21)</f>
        <v>276.69825721352674</v>
      </c>
      <c r="H1415" s="54">
        <f ca="1">EXP(E1415*(1/'Input Parameters'!$E$22-1/G1415))</f>
        <v>0.37125602163598398</v>
      </c>
      <c r="I1415" s="10">
        <f t="shared" ca="1" si="177"/>
        <v>0.81139785990578306</v>
      </c>
      <c r="J1415" s="29">
        <f ca="1">_xlfn.BETA.INV(I1415,'Input Parameters'!$L$24,'Input Parameters'!$M$24,'Input Parameters'!$J$24,'Input Parameters'!$K$24)</f>
        <v>0.74049422268895015</v>
      </c>
      <c r="K1415" s="156">
        <f ca="1">('Input Parameters'!$E$25/'Input Parameters'!$E$31)^$J1415</f>
        <v>4.9321975111474648E-3</v>
      </c>
      <c r="L1415" s="66">
        <f ca="1">$H1415*$C1415*'Input Parameters'!$E$23*K1415</f>
        <v>1.0904479548515258</v>
      </c>
      <c r="M1415" s="23">
        <f t="shared" ca="1" si="178"/>
        <v>0.50766901240914664</v>
      </c>
      <c r="N1415" s="15">
        <f ca="1">_xlfn.NORM.INV(M1415,'Input Parameters'!$E$26,'Input Parameters'!$F$26)</f>
        <v>3.4403715496575837E-2</v>
      </c>
      <c r="O1415" s="8">
        <f t="shared" ca="1" si="179"/>
        <v>0.25252314040967438</v>
      </c>
      <c r="P1415" s="29">
        <f ca="1">_xlfn.LOGNORM.INV(O1415,'Input Parameters'!$H$27,'Input Parameters'!$I$27)</f>
        <v>1.0600474214168121</v>
      </c>
      <c r="Q1415" s="10"/>
      <c r="R1415" s="15">
        <f>'Input Parameters'!$E$28</f>
        <v>12.7</v>
      </c>
      <c r="S1415" s="10">
        <f t="shared" ca="1" si="180"/>
        <v>0.90020506920397936</v>
      </c>
      <c r="T1415" s="25">
        <f ca="1">_xlfn.LOGNORM.INV(S1415,'Input Parameters'!$H$29,'Input Parameters'!$I$29)</f>
        <v>67.252036442321824</v>
      </c>
      <c r="U1415" s="10">
        <f t="shared" ca="1" si="181"/>
        <v>0.96223697781338036</v>
      </c>
      <c r="V1415" s="29">
        <f ca="1">IF('Input Parameters'!$D$30="Beta",_xlfn.BETA.INV(U1415,'Input Parameters'!$L$30,'Input Parameters'!$M$30,'Input Parameters'!$J$30,'Input Parameters'!$K$30),IF('Input Parameters'!$D$30="LogNorm",_xlfn.LOGNORM.INV(U1415,'Input Parameters'!$H$30,'Input Parameters'!$I$30)))</f>
        <v>2.0138739721433132</v>
      </c>
      <c r="W1415" s="2">
        <f ca="1">N1415+(P1415-N1415)*(1-ERF((T1415-R1415)/(2*SQRT(L1415*'Input Parameters'!$E$31))))</f>
        <v>3.4630155951811202E-2</v>
      </c>
      <c r="X1415">
        <f t="shared" ca="1" si="173"/>
        <v>1</v>
      </c>
      <c r="Y1415" s="7"/>
    </row>
    <row r="1416" spans="1:25" ht="15" customHeight="1" x14ac:dyDescent="0.3">
      <c r="A1416" s="130">
        <v>1409</v>
      </c>
      <c r="B1416" s="10">
        <f t="shared" ca="1" si="174"/>
        <v>0.58785581207822146</v>
      </c>
      <c r="C1416" s="57">
        <f ca="1">_xlfn.NORM.INV(B1416,'Input Parameters'!$E$19,'Input Parameters'!$F$19)</f>
        <v>586.06176877585676</v>
      </c>
      <c r="D1416" s="10">
        <f t="shared" ca="1" si="175"/>
        <v>0.47253011709974424</v>
      </c>
      <c r="E1416" s="59">
        <f ca="1">IF(_xlfn.NORM.INV(D1416,'Input Parameters'!$E$20,'Input Parameters'!$F$20)&lt;3500,3500,IF(_xlfn.NORM.INV(D1416,'Input Parameters'!$E$20,'Input Parameters'!$F$20)&gt;5500,5500,_xlfn.NORM.INV(D1416,'Input Parameters'!$E$20,'Input Parameters'!$F$20)))</f>
        <v>4751.7620991417016</v>
      </c>
      <c r="F1416" s="10">
        <f t="shared" ca="1" si="176"/>
        <v>5.4059649679487176E-2</v>
      </c>
      <c r="G1416" s="61">
        <f ca="1">_xlfn.NORM.INV(F1416,'Input Parameters'!$E$21,'Input Parameters'!$F$21)</f>
        <v>272.2213059729994</v>
      </c>
      <c r="H1416" s="54">
        <f ca="1">EXP(E1416*(1/'Input Parameters'!$E$22-1/G1416))</f>
        <v>0.28999451346134342</v>
      </c>
      <c r="I1416" s="10">
        <f t="shared" ca="1" si="177"/>
        <v>0.59412743149265534</v>
      </c>
      <c r="J1416" s="29">
        <f ca="1">_xlfn.BETA.INV(I1416,'Input Parameters'!$L$24,'Input Parameters'!$M$24,'Input Parameters'!$J$24,'Input Parameters'!$K$24)</f>
        <v>0.6450233254288319</v>
      </c>
      <c r="K1416" s="156">
        <f ca="1">('Input Parameters'!$E$25/'Input Parameters'!$E$31)^$J1416</f>
        <v>9.783034082795735E-3</v>
      </c>
      <c r="L1416" s="66">
        <f ca="1">$H1416*$C1416*'Input Parameters'!$E$23*K1416</f>
        <v>1.6626725981194328</v>
      </c>
      <c r="M1416" s="23">
        <f t="shared" ca="1" si="178"/>
        <v>0.43720773821489745</v>
      </c>
      <c r="N1416" s="15">
        <f ca="1">_xlfn.NORM.INV(M1416,'Input Parameters'!$E$26,'Input Parameters'!$F$26)</f>
        <v>3.0680898749211677E-2</v>
      </c>
      <c r="O1416" s="8">
        <f t="shared" ca="1" si="179"/>
        <v>0.11492592888201214</v>
      </c>
      <c r="P1416" s="29">
        <f ca="1">_xlfn.LOGNORM.INV(O1416,'Input Parameters'!$H$27,'Input Parameters'!$I$27)</f>
        <v>0.83693499808762273</v>
      </c>
      <c r="Q1416" s="10"/>
      <c r="R1416" s="15">
        <f>'Input Parameters'!$E$28</f>
        <v>12.7</v>
      </c>
      <c r="S1416" s="10">
        <f t="shared" ca="1" si="180"/>
        <v>0.67650316393859655</v>
      </c>
      <c r="T1416" s="25">
        <f ca="1">_xlfn.LOGNORM.INV(S1416,'Input Parameters'!$H$29,'Input Parameters'!$I$29)</f>
        <v>61.304102111004639</v>
      </c>
      <c r="U1416" s="10">
        <f t="shared" ca="1" si="181"/>
        <v>0.53309786243914459</v>
      </c>
      <c r="V1416" s="29">
        <f ca="1">IF('Input Parameters'!$D$30="Beta",_xlfn.BETA.INV(U1416,'Input Parameters'!$L$30,'Input Parameters'!$M$30,'Input Parameters'!$J$30,'Input Parameters'!$K$30),IF('Input Parameters'!$D$30="LogNorm",_xlfn.LOGNORM.INV(U1416,'Input Parameters'!$H$30,'Input Parameters'!$I$30)))</f>
        <v>1.0324771499693828</v>
      </c>
      <c r="W1416" s="2">
        <f ca="1">N1416+(P1416-N1416)*(1-ERF((T1416-R1416)/(2*SQRT(L1416*'Input Parameters'!$E$31))))</f>
        <v>3.688162140642999E-2</v>
      </c>
      <c r="X1416">
        <f t="shared" ca="1" si="173"/>
        <v>1</v>
      </c>
      <c r="Y1416" s="7"/>
    </row>
    <row r="1417" spans="1:25" ht="15" customHeight="1" x14ac:dyDescent="0.3">
      <c r="A1417" s="130">
        <v>1410</v>
      </c>
      <c r="B1417" s="10">
        <f t="shared" ca="1" si="174"/>
        <v>0.59203708876739003</v>
      </c>
      <c r="C1417" s="57">
        <f ca="1">_xlfn.NORM.INV(B1417,'Input Parameters'!$E$19,'Input Parameters'!$F$19)</f>
        <v>586.97060875496084</v>
      </c>
      <c r="D1417" s="10">
        <f t="shared" ca="1" si="175"/>
        <v>0.63302183980987337</v>
      </c>
      <c r="E1417" s="59">
        <f ca="1">IF(_xlfn.NORM.INV(D1417,'Input Parameters'!$E$20,'Input Parameters'!$F$20)&lt;3500,3500,IF(_xlfn.NORM.INV(D1417,'Input Parameters'!$E$20,'Input Parameters'!$F$20)&gt;5500,5500,_xlfn.NORM.INV(D1417,'Input Parameters'!$E$20,'Input Parameters'!$F$20)))</f>
        <v>5037.9072426969869</v>
      </c>
      <c r="F1417" s="10">
        <f t="shared" ca="1" si="176"/>
        <v>0.29017913474502399</v>
      </c>
      <c r="G1417" s="61">
        <f ca="1">_xlfn.NORM.INV(F1417,'Input Parameters'!$E$21,'Input Parameters'!$F$21)</f>
        <v>280.50450880836365</v>
      </c>
      <c r="H1417" s="54">
        <f ca="1">EXP(E1417*(1/'Input Parameters'!$E$22-1/G1417))</f>
        <v>0.4648956710726686</v>
      </c>
      <c r="I1417" s="10">
        <f t="shared" ca="1" si="177"/>
        <v>0.24239368454637888</v>
      </c>
      <c r="J1417" s="29">
        <f ca="1">_xlfn.BETA.INV(I1417,'Input Parameters'!$L$24,'Input Parameters'!$M$24,'Input Parameters'!$J$24,'Input Parameters'!$K$24)</f>
        <v>0.49229200313087063</v>
      </c>
      <c r="K1417" s="156">
        <f ca="1">('Input Parameters'!$E$25/'Input Parameters'!$E$31)^$J1417</f>
        <v>2.9261571409071065E-2</v>
      </c>
      <c r="L1417" s="66">
        <f ca="1">$H1417*$C1417*'Input Parameters'!$E$23*K1417</f>
        <v>7.9849003876265634</v>
      </c>
      <c r="M1417" s="23">
        <f t="shared" ca="1" si="178"/>
        <v>0.29470302869645681</v>
      </c>
      <c r="N1417" s="15">
        <f ca="1">_xlfn.NORM.INV(M1417,'Input Parameters'!$E$26,'Input Parameters'!$F$26)</f>
        <v>2.2666364466270343E-2</v>
      </c>
      <c r="O1417" s="8">
        <f t="shared" ca="1" si="179"/>
        <v>0.24728780715475596</v>
      </c>
      <c r="P1417" s="29">
        <f ca="1">_xlfn.LOGNORM.INV(O1417,'Input Parameters'!$H$27,'Input Parameters'!$I$27)</f>
        <v>1.0523474686413701</v>
      </c>
      <c r="Q1417" s="10"/>
      <c r="R1417" s="15">
        <f>'Input Parameters'!$E$28</f>
        <v>12.7</v>
      </c>
      <c r="S1417" s="10">
        <f t="shared" ca="1" si="180"/>
        <v>0.61327984896094101</v>
      </c>
      <c r="T1417" s="25">
        <f ca="1">_xlfn.LOGNORM.INV(S1417,'Input Parameters'!$H$29,'Input Parameters'!$I$29)</f>
        <v>60.144682091864283</v>
      </c>
      <c r="U1417" s="10">
        <f t="shared" ca="1" si="181"/>
        <v>0.59127671298130124</v>
      </c>
      <c r="V1417" s="29">
        <f ca="1">IF('Input Parameters'!$D$30="Beta",_xlfn.BETA.INV(U1417,'Input Parameters'!$L$30,'Input Parameters'!$M$30,'Input Parameters'!$J$30,'Input Parameters'!$K$30),IF('Input Parameters'!$D$30="LogNorm",_xlfn.LOGNORM.INV(U1417,'Input Parameters'!$H$30,'Input Parameters'!$I$30)))</f>
        <v>1.0944300753281337</v>
      </c>
      <c r="W1417" s="2">
        <f ca="1">N1417+(P1417-N1417)*(1-ERF((T1417-R1417)/(2*SQRT(L1417*'Input Parameters'!$E$31))))</f>
        <v>0.26477914636564176</v>
      </c>
      <c r="X1417">
        <f t="shared" ref="X1417:X1480" ca="1" si="182">IFERROR(IF(W1417&gt;V1417,0,1),0)</f>
        <v>1</v>
      </c>
      <c r="Y1417" s="7"/>
    </row>
    <row r="1418" spans="1:25" ht="15" customHeight="1" x14ac:dyDescent="0.3">
      <c r="A1418" s="130">
        <v>1411</v>
      </c>
      <c r="B1418" s="10">
        <f t="shared" ca="1" si="174"/>
        <v>0.14497591698679368</v>
      </c>
      <c r="C1418" s="57">
        <f ca="1">_xlfn.NORM.INV(B1418,'Input Parameters'!$E$19,'Input Parameters'!$F$19)</f>
        <v>477.87979427247927</v>
      </c>
      <c r="D1418" s="10">
        <f t="shared" ca="1" si="175"/>
        <v>0.19008447040535725</v>
      </c>
      <c r="E1418" s="59">
        <f ca="1">IF(_xlfn.NORM.INV(D1418,'Input Parameters'!$E$20,'Input Parameters'!$F$20)&lt;3500,3500,IF(_xlfn.NORM.INV(D1418,'Input Parameters'!$E$20,'Input Parameters'!$F$20)&gt;5500,5500,_xlfn.NORM.INV(D1418,'Input Parameters'!$E$20,'Input Parameters'!$F$20)))</f>
        <v>4185.6904592426936</v>
      </c>
      <c r="F1418" s="10">
        <f t="shared" ca="1" si="176"/>
        <v>0.47488143769514402</v>
      </c>
      <c r="G1418" s="61">
        <f ca="1">_xlfn.NORM.INV(F1418,'Input Parameters'!$E$21,'Input Parameters'!$F$21)</f>
        <v>284.35478418018999</v>
      </c>
      <c r="H1418" s="54">
        <f ca="1">EXP(E1418*(1/'Input Parameters'!$E$22-1/G1418))</f>
        <v>0.64770174445520812</v>
      </c>
      <c r="I1418" s="10">
        <f t="shared" ca="1" si="177"/>
        <v>0.992784632815921</v>
      </c>
      <c r="J1418" s="29">
        <f ca="1">_xlfn.BETA.INV(I1418,'Input Parameters'!$L$24,'Input Parameters'!$M$24,'Input Parameters'!$J$24,'Input Parameters'!$K$24)</f>
        <v>0.90725905278488561</v>
      </c>
      <c r="K1418" s="156">
        <f ca="1">('Input Parameters'!$E$25/'Input Parameters'!$E$31)^$J1418</f>
        <v>1.4910628138714915E-3</v>
      </c>
      <c r="L1418" s="66">
        <f ca="1">$H1418*$C1418*'Input Parameters'!$E$23*K1418</f>
        <v>0.4615190947719105</v>
      </c>
      <c r="M1418" s="23">
        <f t="shared" ca="1" si="178"/>
        <v>0.60435633967303293</v>
      </c>
      <c r="N1418" s="15">
        <f ca="1">_xlfn.NORM.INV(M1418,'Input Parameters'!$E$26,'Input Parameters'!$F$26)</f>
        <v>3.9557425885437453E-2</v>
      </c>
      <c r="O1418" s="8">
        <f t="shared" ca="1" si="179"/>
        <v>0.79741483010010983</v>
      </c>
      <c r="P1418" s="29">
        <f ca="1">_xlfn.LOGNORM.INV(O1418,'Input Parameters'!$H$27,'Input Parameters'!$I$27)</f>
        <v>2.0574860101246792</v>
      </c>
      <c r="Q1418" s="10"/>
      <c r="R1418" s="15">
        <f>'Input Parameters'!$E$28</f>
        <v>12.7</v>
      </c>
      <c r="S1418" s="10">
        <f t="shared" ca="1" si="180"/>
        <v>0.91027941560603687</v>
      </c>
      <c r="T1418" s="25">
        <f ca="1">_xlfn.LOGNORM.INV(S1418,'Input Parameters'!$H$29,'Input Parameters'!$I$29)</f>
        <v>67.704752777973681</v>
      </c>
      <c r="U1418" s="10">
        <f t="shared" ca="1" si="181"/>
        <v>0.72635522932257512</v>
      </c>
      <c r="V1418" s="29">
        <f ca="1">IF('Input Parameters'!$D$30="Beta",_xlfn.BETA.INV(U1418,'Input Parameters'!$L$30,'Input Parameters'!$M$30,'Input Parameters'!$J$30,'Input Parameters'!$K$30),IF('Input Parameters'!$D$30="LogNorm",_xlfn.LOGNORM.INV(U1418,'Input Parameters'!$H$30,'Input Parameters'!$I$30)))</f>
        <v>1.2668512851510292</v>
      </c>
      <c r="W1418" s="2">
        <f ca="1">N1418+(P1418-N1418)*(1-ERF((T1418-R1418)/(2*SQRT(L1418*'Input Parameters'!$E$31))))</f>
        <v>3.9557446733506862E-2</v>
      </c>
      <c r="X1418">
        <f t="shared" ca="1" si="182"/>
        <v>1</v>
      </c>
      <c r="Y1418" s="7"/>
    </row>
    <row r="1419" spans="1:25" ht="15" customHeight="1" x14ac:dyDescent="0.3">
      <c r="A1419" s="130">
        <v>1412</v>
      </c>
      <c r="B1419" s="10">
        <f t="shared" ca="1" si="174"/>
        <v>0.74346536271744268</v>
      </c>
      <c r="C1419" s="57">
        <f ca="1">_xlfn.NORM.INV(B1419,'Input Parameters'!$E$19,'Input Parameters'!$F$19)</f>
        <v>622.56857839765564</v>
      </c>
      <c r="D1419" s="10">
        <f t="shared" ca="1" si="175"/>
        <v>0.62578647562031198</v>
      </c>
      <c r="E1419" s="59">
        <f ca="1">IF(_xlfn.NORM.INV(D1419,'Input Parameters'!$E$20,'Input Parameters'!$F$20)&lt;3500,3500,IF(_xlfn.NORM.INV(D1419,'Input Parameters'!$E$20,'Input Parameters'!$F$20)&gt;5500,5500,_xlfn.NORM.INV(D1419,'Input Parameters'!$E$20,'Input Parameters'!$F$20)))</f>
        <v>5024.4998813496077</v>
      </c>
      <c r="F1419" s="10">
        <f t="shared" ca="1" si="176"/>
        <v>0.28892424526357696</v>
      </c>
      <c r="G1419" s="61">
        <f ca="1">_xlfn.NORM.INV(F1419,'Input Parameters'!$E$21,'Input Parameters'!$F$21)</f>
        <v>280.4756730347508</v>
      </c>
      <c r="H1419" s="54">
        <f ca="1">EXP(E1419*(1/'Input Parameters'!$E$22-1/G1419))</f>
        <v>0.46498718268246919</v>
      </c>
      <c r="I1419" s="10">
        <f t="shared" ca="1" si="177"/>
        <v>0.38690278932201772</v>
      </c>
      <c r="J1419" s="29">
        <f ca="1">_xlfn.BETA.INV(I1419,'Input Parameters'!$L$24,'Input Parameters'!$M$24,'Input Parameters'!$J$24,'Input Parameters'!$K$24)</f>
        <v>0.56031837923908179</v>
      </c>
      <c r="K1419" s="156">
        <f ca="1">('Input Parameters'!$E$25/'Input Parameters'!$E$31)^$J1419</f>
        <v>1.7962471118152908E-2</v>
      </c>
      <c r="L1419" s="66">
        <f ca="1">$H1419*$C1419*'Input Parameters'!$E$23*K1419</f>
        <v>5.1998912660728056</v>
      </c>
      <c r="M1419" s="23">
        <f t="shared" ca="1" si="178"/>
        <v>0.66692206510231011</v>
      </c>
      <c r="N1419" s="15">
        <f ca="1">_xlfn.NORM.INV(M1419,'Input Parameters'!$E$26,'Input Parameters'!$F$26)</f>
        <v>4.3060026262159497E-2</v>
      </c>
      <c r="O1419" s="8">
        <f t="shared" ca="1" si="179"/>
        <v>0.29356393037544115</v>
      </c>
      <c r="P1419" s="29">
        <f ca="1">_xlfn.LOGNORM.INV(O1419,'Input Parameters'!$H$27,'Input Parameters'!$I$27)</f>
        <v>1.1196112230146213</v>
      </c>
      <c r="Q1419" s="10"/>
      <c r="R1419" s="15">
        <f>'Input Parameters'!$E$28</f>
        <v>12.7</v>
      </c>
      <c r="S1419" s="10">
        <f t="shared" ca="1" si="180"/>
        <v>7.8003717596547673E-2</v>
      </c>
      <c r="T1419" s="25">
        <f ca="1">_xlfn.LOGNORM.INV(S1419,'Input Parameters'!$H$29,'Input Parameters'!$I$29)</f>
        <v>49.657928238097995</v>
      </c>
      <c r="U1419" s="10">
        <f t="shared" ca="1" si="181"/>
        <v>0.96520952498954804</v>
      </c>
      <c r="V1419" s="29">
        <f ca="1">IF('Input Parameters'!$D$30="Beta",_xlfn.BETA.INV(U1419,'Input Parameters'!$L$30,'Input Parameters'!$M$30,'Input Parameters'!$J$30,'Input Parameters'!$K$30),IF('Input Parameters'!$D$30="LogNorm",_xlfn.LOGNORM.INV(U1419,'Input Parameters'!$H$30,'Input Parameters'!$I$30)))</f>
        <v>2.0437735427612411</v>
      </c>
      <c r="W1419" s="2">
        <f ca="1">N1419+(P1419-N1419)*(1-ERF((T1419-R1419)/(2*SQRT(L1419*'Input Parameters'!$E$31))))</f>
        <v>0.31411762034520863</v>
      </c>
      <c r="X1419">
        <f t="shared" ca="1" si="182"/>
        <v>1</v>
      </c>
      <c r="Y1419" s="7"/>
    </row>
    <row r="1420" spans="1:25" ht="15" customHeight="1" x14ac:dyDescent="0.3">
      <c r="A1420" s="130">
        <v>1413</v>
      </c>
      <c r="B1420" s="10">
        <f t="shared" ca="1" si="174"/>
        <v>0.92220299212571566</v>
      </c>
      <c r="C1420" s="57">
        <f ca="1">_xlfn.NORM.INV(B1420,'Input Parameters'!$E$19,'Input Parameters'!$F$19)</f>
        <v>687.29396648788816</v>
      </c>
      <c r="D1420" s="10">
        <f t="shared" ca="1" si="175"/>
        <v>0.34476543804281978</v>
      </c>
      <c r="E1420" s="59">
        <f ca="1">IF(_xlfn.NORM.INV(D1420,'Input Parameters'!$E$20,'Input Parameters'!$F$20)&lt;3500,3500,IF(_xlfn.NORM.INV(D1420,'Input Parameters'!$E$20,'Input Parameters'!$F$20)&gt;5500,5500,_xlfn.NORM.INV(D1420,'Input Parameters'!$E$20,'Input Parameters'!$F$20)))</f>
        <v>4520.3557509314141</v>
      </c>
      <c r="F1420" s="10">
        <f t="shared" ca="1" si="176"/>
        <v>0.64244537688793868</v>
      </c>
      <c r="G1420" s="61">
        <f ca="1">_xlfn.NORM.INV(F1420,'Input Parameters'!$E$21,'Input Parameters'!$F$21)</f>
        <v>287.71892274418173</v>
      </c>
      <c r="H1420" s="54">
        <f ca="1">EXP(E1420*(1/'Input Parameters'!$E$22-1/G1420))</f>
        <v>0.75338587974301985</v>
      </c>
      <c r="I1420" s="10">
        <f t="shared" ca="1" si="177"/>
        <v>0.87966429736450558</v>
      </c>
      <c r="J1420" s="29">
        <f ca="1">_xlfn.BETA.INV(I1420,'Input Parameters'!$L$24,'Input Parameters'!$M$24,'Input Parameters'!$J$24,'Input Parameters'!$K$24)</f>
        <v>0.77903468083490024</v>
      </c>
      <c r="K1420" s="156">
        <f ca="1">('Input Parameters'!$E$25/'Input Parameters'!$E$31)^$J1420</f>
        <v>3.7408498396184217E-3</v>
      </c>
      <c r="L1420" s="66">
        <f ca="1">$H1420*$C1420*'Input Parameters'!$E$23*K1420</f>
        <v>1.937002955135162</v>
      </c>
      <c r="M1420" s="23">
        <f t="shared" ca="1" si="178"/>
        <v>0.92891660479777083</v>
      </c>
      <c r="N1420" s="15">
        <f ca="1">_xlfn.NORM.INV(M1420,'Input Parameters'!$E$26,'Input Parameters'!$F$26)</f>
        <v>6.4823163712353665E-2</v>
      </c>
      <c r="O1420" s="8">
        <f t="shared" ca="1" si="179"/>
        <v>0.59598057539857463</v>
      </c>
      <c r="P1420" s="29">
        <f ca="1">_xlfn.LOGNORM.INV(O1420,'Input Parameters'!$H$27,'Input Parameters'!$I$27)</f>
        <v>1.5851810883010662</v>
      </c>
      <c r="Q1420" s="10"/>
      <c r="R1420" s="15">
        <f>'Input Parameters'!$E$28</f>
        <v>12.7</v>
      </c>
      <c r="S1420" s="10">
        <f t="shared" ca="1" si="180"/>
        <v>0.6515812624423547</v>
      </c>
      <c r="T1420" s="25">
        <f ca="1">_xlfn.LOGNORM.INV(S1420,'Input Parameters'!$H$29,'Input Parameters'!$I$29)</f>
        <v>60.835465603735862</v>
      </c>
      <c r="U1420" s="10">
        <f t="shared" ca="1" si="181"/>
        <v>0.37302170097463438</v>
      </c>
      <c r="V1420" s="29">
        <f ca="1">IF('Input Parameters'!$D$30="Beta",_xlfn.BETA.INV(U1420,'Input Parameters'!$L$30,'Input Parameters'!$M$30,'Input Parameters'!$J$30,'Input Parameters'!$K$30),IF('Input Parameters'!$D$30="LogNorm",_xlfn.LOGNORM.INV(U1420,'Input Parameters'!$H$30,'Input Parameters'!$I$30)))</f>
        <v>0.8794079900812225</v>
      </c>
      <c r="W1420" s="2">
        <f ca="1">N1420+(P1420-N1420)*(1-ERF((T1420-R1420)/(2*SQRT(L1420*'Input Parameters'!$E$31))))</f>
        <v>8.6809396577017542E-2</v>
      </c>
      <c r="X1420">
        <f t="shared" ca="1" si="182"/>
        <v>1</v>
      </c>
      <c r="Y1420" s="7"/>
    </row>
    <row r="1421" spans="1:25" ht="15" customHeight="1" x14ac:dyDescent="0.3">
      <c r="A1421" s="130">
        <v>1414</v>
      </c>
      <c r="B1421" s="10">
        <f t="shared" ca="1" si="174"/>
        <v>0.71310370360538633</v>
      </c>
      <c r="C1421" s="57">
        <f ca="1">_xlfn.NORM.INV(B1421,'Input Parameters'!$E$19,'Input Parameters'!$F$19)</f>
        <v>614.82911756955252</v>
      </c>
      <c r="D1421" s="10">
        <f t="shared" ca="1" si="175"/>
        <v>0.78038362283307383</v>
      </c>
      <c r="E1421" s="59">
        <f ca="1">IF(_xlfn.NORM.INV(D1421,'Input Parameters'!$E$20,'Input Parameters'!$F$20)&lt;3500,3500,IF(_xlfn.NORM.INV(D1421,'Input Parameters'!$E$20,'Input Parameters'!$F$20)&gt;5500,5500,_xlfn.NORM.INV(D1421,'Input Parameters'!$E$20,'Input Parameters'!$F$20)))</f>
        <v>5341.442633587375</v>
      </c>
      <c r="F1421" s="10">
        <f t="shared" ca="1" si="176"/>
        <v>0.77435896116669933</v>
      </c>
      <c r="G1421" s="61">
        <f ca="1">_xlfn.NORM.INV(F1421,'Input Parameters'!$E$21,'Input Parameters'!$F$21)</f>
        <v>290.77077552627657</v>
      </c>
      <c r="H1421" s="54">
        <f ca="1">EXP(E1421*(1/'Input Parameters'!$E$22-1/G1421))</f>
        <v>0.86956379917301607</v>
      </c>
      <c r="I1421" s="10">
        <f t="shared" ca="1" si="177"/>
        <v>0.21671327281416963</v>
      </c>
      <c r="J1421" s="29">
        <f ca="1">_xlfn.BETA.INV(I1421,'Input Parameters'!$L$24,'Input Parameters'!$M$24,'Input Parameters'!$J$24,'Input Parameters'!$K$24)</f>
        <v>0.47828154839339132</v>
      </c>
      <c r="K1421" s="156">
        <f ca="1">('Input Parameters'!$E$25/'Input Parameters'!$E$31)^$J1421</f>
        <v>3.2355362261405209E-2</v>
      </c>
      <c r="L1421" s="66">
        <f ca="1">$H1421*$C1421*'Input Parameters'!$E$23*K1421</f>
        <v>17.298249028942077</v>
      </c>
      <c r="M1421" s="23">
        <f t="shared" ca="1" si="178"/>
        <v>0.79661158784514052</v>
      </c>
      <c r="N1421" s="15">
        <f ca="1">_xlfn.NORM.INV(M1421,'Input Parameters'!$E$26,'Input Parameters'!$F$26)</f>
        <v>5.1421160102203753E-2</v>
      </c>
      <c r="O1421" s="8">
        <f t="shared" ca="1" si="179"/>
        <v>0.95339935957101873</v>
      </c>
      <c r="P1421" s="29">
        <f ca="1">_xlfn.LOGNORM.INV(O1421,'Input Parameters'!$H$27,'Input Parameters'!$I$27)</f>
        <v>2.9918984895718821</v>
      </c>
      <c r="Q1421" s="10"/>
      <c r="R1421" s="15">
        <f>'Input Parameters'!$E$28</f>
        <v>12.7</v>
      </c>
      <c r="S1421" s="10">
        <f t="shared" ca="1" si="180"/>
        <v>9.6901354282796337E-2</v>
      </c>
      <c r="T1421" s="25">
        <f ca="1">_xlfn.LOGNORM.INV(S1421,'Input Parameters'!$H$29,'Input Parameters'!$I$29)</f>
        <v>50.32705953629074</v>
      </c>
      <c r="U1421" s="10">
        <f t="shared" ca="1" si="181"/>
        <v>8.8279432797338853E-2</v>
      </c>
      <c r="V1421" s="29">
        <f ca="1">IF('Input Parameters'!$D$30="Beta",_xlfn.BETA.INV(U1421,'Input Parameters'!$L$30,'Input Parameters'!$M$30,'Input Parameters'!$J$30,'Input Parameters'!$K$30),IF('Input Parameters'!$D$30="LogNorm",_xlfn.LOGNORM.INV(U1421,'Input Parameters'!$H$30,'Input Parameters'!$I$30)))</f>
        <v>0.58641801766585289</v>
      </c>
      <c r="W1421" s="2">
        <f ca="1">N1421+(P1421-N1421)*(1-ERF((T1421-R1421)/(2*SQRT(L1421*'Input Parameters'!$E$31))))</f>
        <v>1.5874092731792815</v>
      </c>
      <c r="X1421">
        <f t="shared" ca="1" si="182"/>
        <v>0</v>
      </c>
      <c r="Y1421" s="7"/>
    </row>
    <row r="1422" spans="1:25" ht="15" customHeight="1" x14ac:dyDescent="0.3">
      <c r="A1422" s="130">
        <v>1415</v>
      </c>
      <c r="B1422" s="10">
        <f t="shared" ca="1" si="174"/>
        <v>0.63479023277766178</v>
      </c>
      <c r="C1422" s="57">
        <f ca="1">_xlfn.NORM.INV(B1422,'Input Parameters'!$E$19,'Input Parameters'!$F$19)</f>
        <v>596.41595463659712</v>
      </c>
      <c r="D1422" s="10">
        <f t="shared" ca="1" si="175"/>
        <v>0.64810241791363254</v>
      </c>
      <c r="E1422" s="59">
        <f ca="1">IF(_xlfn.NORM.INV(D1422,'Input Parameters'!$E$20,'Input Parameters'!$F$20)&lt;3500,3500,IF(_xlfn.NORM.INV(D1422,'Input Parameters'!$E$20,'Input Parameters'!$F$20)&gt;5500,5500,_xlfn.NORM.INV(D1422,'Input Parameters'!$E$20,'Input Parameters'!$F$20)))</f>
        <v>5066.1416928892313</v>
      </c>
      <c r="F1422" s="10">
        <f t="shared" ca="1" si="176"/>
        <v>0.94043524070167084</v>
      </c>
      <c r="G1422" s="61">
        <f ca="1">_xlfn.NORM.INV(F1422,'Input Parameters'!$E$21,'Input Parameters'!$F$21)</f>
        <v>297.09932055393585</v>
      </c>
      <c r="H1422" s="54">
        <f ca="1">EXP(E1422*(1/'Input Parameters'!$E$22-1/G1422))</f>
        <v>1.2694354242599346</v>
      </c>
      <c r="I1422" s="10">
        <f t="shared" ca="1" si="177"/>
        <v>0.72699324689340994</v>
      </c>
      <c r="J1422" s="29">
        <f ca="1">_xlfn.BETA.INV(I1422,'Input Parameters'!$L$24,'Input Parameters'!$M$24,'Input Parameters'!$J$24,'Input Parameters'!$K$24)</f>
        <v>0.70063203236357718</v>
      </c>
      <c r="K1422" s="156">
        <f ca="1">('Input Parameters'!$E$25/'Input Parameters'!$E$31)^$J1422</f>
        <v>6.5649044693886259E-3</v>
      </c>
      <c r="L1422" s="66">
        <f ca="1">$H1422*$C1422*'Input Parameters'!$E$23*K1422</f>
        <v>4.9703649354600508</v>
      </c>
      <c r="M1422" s="23">
        <f t="shared" ca="1" si="178"/>
        <v>0.25732864081514362</v>
      </c>
      <c r="N1422" s="15">
        <f ca="1">_xlfn.NORM.INV(M1422,'Input Parameters'!$E$26,'Input Parameters'!$F$26)</f>
        <v>2.0316336014053166E-2</v>
      </c>
      <c r="O1422" s="8">
        <f t="shared" ca="1" si="179"/>
        <v>6.0041334443356131E-2</v>
      </c>
      <c r="P1422" s="29">
        <f ca="1">_xlfn.LOGNORM.INV(O1422,'Input Parameters'!$H$27,'Input Parameters'!$I$27)</f>
        <v>0.7157076575621707</v>
      </c>
      <c r="Q1422" s="10"/>
      <c r="R1422" s="15">
        <f>'Input Parameters'!$E$28</f>
        <v>12.7</v>
      </c>
      <c r="S1422" s="10">
        <f t="shared" ca="1" si="180"/>
        <v>0.75425044512975903</v>
      </c>
      <c r="T1422" s="25">
        <f ca="1">_xlfn.LOGNORM.INV(S1422,'Input Parameters'!$H$29,'Input Parameters'!$I$29)</f>
        <v>62.907650736809728</v>
      </c>
      <c r="U1422" s="10">
        <f t="shared" ca="1" si="181"/>
        <v>0.15617596279011259</v>
      </c>
      <c r="V1422" s="29">
        <f ca="1">IF('Input Parameters'!$D$30="Beta",_xlfn.BETA.INV(U1422,'Input Parameters'!$L$30,'Input Parameters'!$M$30,'Input Parameters'!$J$30,'Input Parameters'!$K$30),IF('Input Parameters'!$D$30="LogNorm",_xlfn.LOGNORM.INV(U1422,'Input Parameters'!$H$30,'Input Parameters'!$I$30)))</f>
        <v>0.67085626398331033</v>
      </c>
      <c r="W1422" s="2">
        <f ca="1">N1422+(P1422-N1422)*(1-ERF((T1422-R1422)/(2*SQRT(L1422*'Input Parameters'!$E$31))))</f>
        <v>9.7704891859514059E-2</v>
      </c>
      <c r="X1422">
        <f t="shared" ca="1" si="182"/>
        <v>1</v>
      </c>
      <c r="Y1422" s="7"/>
    </row>
    <row r="1423" spans="1:25" ht="15" customHeight="1" x14ac:dyDescent="0.3">
      <c r="A1423" s="130">
        <v>1416</v>
      </c>
      <c r="B1423" s="10">
        <f t="shared" ca="1" si="174"/>
        <v>0.21973709851129086</v>
      </c>
      <c r="C1423" s="57">
        <f ca="1">_xlfn.NORM.INV(B1423,'Input Parameters'!$E$19,'Input Parameters'!$F$19)</f>
        <v>501.97462011007565</v>
      </c>
      <c r="D1423" s="10">
        <f t="shared" ca="1" si="175"/>
        <v>9.3076484084361533E-2</v>
      </c>
      <c r="E1423" s="59">
        <f ca="1">IF(_xlfn.NORM.INV(D1423,'Input Parameters'!$E$20,'Input Parameters'!$F$20)&lt;3500,3500,IF(_xlfn.NORM.INV(D1423,'Input Parameters'!$E$20,'Input Parameters'!$F$20)&gt;5500,5500,_xlfn.NORM.INV(D1423,'Input Parameters'!$E$20,'Input Parameters'!$F$20)))</f>
        <v>3874.5680826953094</v>
      </c>
      <c r="F1423" s="10">
        <f t="shared" ca="1" si="176"/>
        <v>0.79892712772874341</v>
      </c>
      <c r="G1423" s="61">
        <f ca="1">_xlfn.NORM.INV(F1423,'Input Parameters'!$E$21,'Input Parameters'!$F$21)</f>
        <v>291.43507013900722</v>
      </c>
      <c r="H1423" s="54">
        <f ca="1">EXP(E1423*(1/'Input Parameters'!$E$22-1/G1423))</f>
        <v>0.93145421790107663</v>
      </c>
      <c r="I1423" s="10">
        <f t="shared" ca="1" si="177"/>
        <v>0.73509099475246675</v>
      </c>
      <c r="J1423" s="29">
        <f ca="1">_xlfn.BETA.INV(I1423,'Input Parameters'!$L$24,'Input Parameters'!$M$24,'Input Parameters'!$J$24,'Input Parameters'!$K$24)</f>
        <v>0.70423348518607298</v>
      </c>
      <c r="K1423" s="156">
        <f ca="1">('Input Parameters'!$E$25/'Input Parameters'!$E$31)^$J1423</f>
        <v>6.3974710410669103E-3</v>
      </c>
      <c r="L1423" s="66">
        <f ca="1">$H1423*$C1423*'Input Parameters'!$E$23*K1423</f>
        <v>2.9912423577908678</v>
      </c>
      <c r="M1423" s="23">
        <f t="shared" ca="1" si="178"/>
        <v>0.71344282964379491</v>
      </c>
      <c r="N1423" s="15">
        <f ca="1">_xlfn.NORM.INV(M1423,'Input Parameters'!$E$26,'Input Parameters'!$F$26)</f>
        <v>4.5832886722730073E-2</v>
      </c>
      <c r="O1423" s="8">
        <f t="shared" ca="1" si="179"/>
        <v>0.39770341329393566</v>
      </c>
      <c r="P1423" s="29">
        <f ca="1">_xlfn.LOGNORM.INV(O1423,'Input Parameters'!$H$27,'Input Parameters'!$I$27)</f>
        <v>1.269339242920565</v>
      </c>
      <c r="Q1423" s="10"/>
      <c r="R1423" s="15">
        <f>'Input Parameters'!$E$28</f>
        <v>12.7</v>
      </c>
      <c r="S1423" s="10">
        <f t="shared" ca="1" si="180"/>
        <v>1.410188598238149E-2</v>
      </c>
      <c r="T1423" s="25">
        <f ca="1">_xlfn.LOGNORM.INV(S1423,'Input Parameters'!$H$29,'Input Parameters'!$I$29)</f>
        <v>45.51559979670008</v>
      </c>
      <c r="U1423" s="10">
        <f t="shared" ca="1" si="181"/>
        <v>0.12578748969501985</v>
      </c>
      <c r="V1423" s="29">
        <f ca="1">IF('Input Parameters'!$D$30="Beta",_xlfn.BETA.INV(U1423,'Input Parameters'!$L$30,'Input Parameters'!$M$30,'Input Parameters'!$J$30,'Input Parameters'!$K$30),IF('Input Parameters'!$D$30="LogNorm",_xlfn.LOGNORM.INV(U1423,'Input Parameters'!$H$30,'Input Parameters'!$I$30)))</f>
        <v>0.63576691356917869</v>
      </c>
      <c r="W1423" s="2">
        <f ca="1">N1423+(P1423-N1423)*(1-ERF((T1423-R1423)/(2*SQRT(L1423*'Input Parameters'!$E$31))))</f>
        <v>0.26570822620036527</v>
      </c>
      <c r="X1423">
        <f t="shared" ca="1" si="182"/>
        <v>1</v>
      </c>
      <c r="Y1423" s="7"/>
    </row>
    <row r="1424" spans="1:25" ht="15" customHeight="1" x14ac:dyDescent="0.3">
      <c r="A1424" s="130">
        <v>1417</v>
      </c>
      <c r="B1424" s="10">
        <f t="shared" ca="1" si="174"/>
        <v>0.15527581991736228</v>
      </c>
      <c r="C1424" s="57">
        <f ca="1">_xlfn.NORM.INV(B1424,'Input Parameters'!$E$19,'Input Parameters'!$F$19)</f>
        <v>481.61149020724571</v>
      </c>
      <c r="D1424" s="10">
        <f t="shared" ca="1" si="175"/>
        <v>0.45777697683608276</v>
      </c>
      <c r="E1424" s="59">
        <f ca="1">IF(_xlfn.NORM.INV(D1424,'Input Parameters'!$E$20,'Input Parameters'!$F$20)&lt;3500,3500,IF(_xlfn.NORM.INV(D1424,'Input Parameters'!$E$20,'Input Parameters'!$F$20)&gt;5500,5500,_xlfn.NORM.INV(D1424,'Input Parameters'!$E$20,'Input Parameters'!$F$20)))</f>
        <v>4725.774945006171</v>
      </c>
      <c r="F1424" s="10">
        <f t="shared" ca="1" si="176"/>
        <v>0.1965373602360132</v>
      </c>
      <c r="G1424" s="61">
        <f ca="1">_xlfn.NORM.INV(F1424,'Input Parameters'!$E$21,'Input Parameters'!$F$21)</f>
        <v>278.13713060360175</v>
      </c>
      <c r="H1424" s="54">
        <f ca="1">EXP(E1424*(1/'Input Parameters'!$E$22-1/G1424))</f>
        <v>0.42236535395780617</v>
      </c>
      <c r="I1424" s="10">
        <f t="shared" ca="1" si="177"/>
        <v>0.64674915118664633</v>
      </c>
      <c r="J1424" s="29">
        <f ca="1">_xlfn.BETA.INV(I1424,'Input Parameters'!$L$24,'Input Parameters'!$M$24,'Input Parameters'!$J$24,'Input Parameters'!$K$24)</f>
        <v>0.66647629149612286</v>
      </c>
      <c r="K1424" s="156">
        <f ca="1">('Input Parameters'!$E$25/'Input Parameters'!$E$31)^$J1424</f>
        <v>8.3876114797892393E-3</v>
      </c>
      <c r="L1424" s="66">
        <f ca="1">$H1424*$C1424*'Input Parameters'!$E$23*K1424</f>
        <v>1.7061744399443539</v>
      </c>
      <c r="M1424" s="23">
        <f t="shared" ca="1" si="178"/>
        <v>0.6161561682242277</v>
      </c>
      <c r="N1424" s="15">
        <f ca="1">_xlfn.NORM.INV(M1424,'Input Parameters'!$E$26,'Input Parameters'!$F$26)</f>
        <v>4.020341841366859E-2</v>
      </c>
      <c r="O1424" s="8">
        <f t="shared" ca="1" si="179"/>
        <v>0.58614675552637174</v>
      </c>
      <c r="P1424" s="29">
        <f ca="1">_xlfn.LOGNORM.INV(O1424,'Input Parameters'!$H$27,'Input Parameters'!$I$27)</f>
        <v>1.567528209534317</v>
      </c>
      <c r="Q1424" s="10"/>
      <c r="R1424" s="15">
        <f>'Input Parameters'!$E$28</f>
        <v>12.7</v>
      </c>
      <c r="S1424" s="10">
        <f t="shared" ca="1" si="180"/>
        <v>0.61434134146248243</v>
      </c>
      <c r="T1424" s="25">
        <f ca="1">_xlfn.LOGNORM.INV(S1424,'Input Parameters'!$H$29,'Input Parameters'!$I$29)</f>
        <v>60.163419856486925</v>
      </c>
      <c r="U1424" s="10">
        <f t="shared" ca="1" si="181"/>
        <v>0.74986078216231244</v>
      </c>
      <c r="V1424" s="29">
        <f ca="1">IF('Input Parameters'!$D$30="Beta",_xlfn.BETA.INV(U1424,'Input Parameters'!$L$30,'Input Parameters'!$M$30,'Input Parameters'!$J$30,'Input Parameters'!$K$30),IF('Input Parameters'!$D$30="LogNorm",_xlfn.LOGNORM.INV(U1424,'Input Parameters'!$H$30,'Input Parameters'!$I$30)))</f>
        <v>1.3034520472916453</v>
      </c>
      <c r="W1424" s="2">
        <f ca="1">N1424+(P1424-N1424)*(1-ERF((T1424-R1424)/(2*SQRT(L1424*'Input Parameters'!$E$31))))</f>
        <v>5.5762849916326733E-2</v>
      </c>
      <c r="X1424">
        <f t="shared" ca="1" si="182"/>
        <v>1</v>
      </c>
      <c r="Y1424" s="7"/>
    </row>
    <row r="1425" spans="1:25" ht="15" customHeight="1" x14ac:dyDescent="0.3">
      <c r="A1425" s="130">
        <v>1418</v>
      </c>
      <c r="B1425" s="10">
        <f t="shared" ca="1" si="174"/>
        <v>0.84384046415394598</v>
      </c>
      <c r="C1425" s="57">
        <f ca="1">_xlfn.NORM.INV(B1425,'Input Parameters'!$E$19,'Input Parameters'!$F$19)</f>
        <v>652.67608567979903</v>
      </c>
      <c r="D1425" s="10">
        <f t="shared" ca="1" si="175"/>
        <v>0.80451222172194514</v>
      </c>
      <c r="E1425" s="59">
        <f ca="1">IF(_xlfn.NORM.INV(D1425,'Input Parameters'!$E$20,'Input Parameters'!$F$20)&lt;3500,3500,IF(_xlfn.NORM.INV(D1425,'Input Parameters'!$E$20,'Input Parameters'!$F$20)&gt;5500,5500,_xlfn.NORM.INV(D1425,'Input Parameters'!$E$20,'Input Parameters'!$F$20)))</f>
        <v>5400.4946702529669</v>
      </c>
      <c r="F1425" s="10">
        <f t="shared" ca="1" si="176"/>
        <v>0.60359471962029221</v>
      </c>
      <c r="G1425" s="61">
        <f ca="1">_xlfn.NORM.INV(F1425,'Input Parameters'!$E$21,'Input Parameters'!$F$21)</f>
        <v>286.91452890204846</v>
      </c>
      <c r="H1425" s="54">
        <f ca="1">EXP(E1425*(1/'Input Parameters'!$E$22-1/G1425))</f>
        <v>0.67642227680625078</v>
      </c>
      <c r="I1425" s="10">
        <f t="shared" ca="1" si="177"/>
        <v>0.15445980627341538</v>
      </c>
      <c r="J1425" s="29">
        <f ca="1">_xlfn.BETA.INV(I1425,'Input Parameters'!$L$24,'Input Parameters'!$M$24,'Input Parameters'!$J$24,'Input Parameters'!$K$24)</f>
        <v>0.43981316801714154</v>
      </c>
      <c r="K1425" s="156">
        <f ca="1">('Input Parameters'!$E$25/'Input Parameters'!$E$31)^$J1425</f>
        <v>4.2637516191508747E-2</v>
      </c>
      <c r="L1425" s="66">
        <f ca="1">$H1425*$C1425*'Input Parameters'!$E$23*K1425</f>
        <v>18.823808652269847</v>
      </c>
      <c r="M1425" s="23">
        <f t="shared" ca="1" si="178"/>
        <v>3.7609381400129815E-2</v>
      </c>
      <c r="N1425" s="15">
        <f ca="1">_xlfn.NORM.INV(M1425,'Input Parameters'!$E$26,'Input Parameters'!$F$26)</f>
        <v>-3.3616900921717777E-3</v>
      </c>
      <c r="O1425" s="8">
        <f t="shared" ca="1" si="179"/>
        <v>0.37935367891288818</v>
      </c>
      <c r="P1425" s="29">
        <f ca="1">_xlfn.LOGNORM.INV(O1425,'Input Parameters'!$H$27,'Input Parameters'!$I$27)</f>
        <v>1.242732613812402</v>
      </c>
      <c r="Q1425" s="10"/>
      <c r="R1425" s="15">
        <f>'Input Parameters'!$E$28</f>
        <v>12.7</v>
      </c>
      <c r="S1425" s="10">
        <f t="shared" ca="1" si="180"/>
        <v>7.5428832561226344E-2</v>
      </c>
      <c r="T1425" s="25">
        <f ca="1">_xlfn.LOGNORM.INV(S1425,'Input Parameters'!$H$29,'Input Parameters'!$I$29)</f>
        <v>49.55834038578849</v>
      </c>
      <c r="U1425" s="10">
        <f t="shared" ca="1" si="181"/>
        <v>0.10139783804038349</v>
      </c>
      <c r="V1425" s="29">
        <f ca="1">IF('Input Parameters'!$D$30="Beta",_xlfn.BETA.INV(U1425,'Input Parameters'!$L$30,'Input Parameters'!$M$30,'Input Parameters'!$J$30,'Input Parameters'!$K$30),IF('Input Parameters'!$D$30="LogNorm",_xlfn.LOGNORM.INV(U1425,'Input Parameters'!$H$30,'Input Parameters'!$I$30)))</f>
        <v>0.60468810420368768</v>
      </c>
      <c r="W1425" s="2">
        <f ca="1">N1425+(P1425-N1425)*(1-ERF((T1425-R1425)/(2*SQRT(L1425*'Input Parameters'!$E$31))))</f>
        <v>0.67953681737152061</v>
      </c>
      <c r="X1425">
        <f t="shared" ca="1" si="182"/>
        <v>0</v>
      </c>
      <c r="Y1425" s="7"/>
    </row>
    <row r="1426" spans="1:25" ht="15" customHeight="1" x14ac:dyDescent="0.3">
      <c r="A1426" s="130">
        <v>1419</v>
      </c>
      <c r="B1426" s="10">
        <f t="shared" ca="1" si="174"/>
        <v>0.38263936527338427</v>
      </c>
      <c r="C1426" s="57">
        <f ca="1">_xlfn.NORM.INV(B1426,'Input Parameters'!$E$19,'Input Parameters'!$F$19)</f>
        <v>542.07200567427367</v>
      </c>
      <c r="D1426" s="10">
        <f t="shared" ca="1" si="175"/>
        <v>0.64789458124117238</v>
      </c>
      <c r="E1426" s="59">
        <f ca="1">IF(_xlfn.NORM.INV(D1426,'Input Parameters'!$E$20,'Input Parameters'!$F$20)&lt;3500,3500,IF(_xlfn.NORM.INV(D1426,'Input Parameters'!$E$20,'Input Parameters'!$F$20)&gt;5500,5500,_xlfn.NORM.INV(D1426,'Input Parameters'!$E$20,'Input Parameters'!$F$20)))</f>
        <v>5065.7497223534519</v>
      </c>
      <c r="F1426" s="10">
        <f t="shared" ca="1" si="176"/>
        <v>0.34918619797393258</v>
      </c>
      <c r="G1426" s="61">
        <f ca="1">_xlfn.NORM.INV(F1426,'Input Parameters'!$E$21,'Input Parameters'!$F$21)</f>
        <v>281.8041046345902</v>
      </c>
      <c r="H1426" s="54">
        <f ca="1">EXP(E1426*(1/'Input Parameters'!$E$22-1/G1426))</f>
        <v>0.5031380553756819</v>
      </c>
      <c r="I1426" s="10">
        <f t="shared" ca="1" si="177"/>
        <v>0.13412112794168396</v>
      </c>
      <c r="J1426" s="29">
        <f ca="1">_xlfn.BETA.INV(I1426,'Input Parameters'!$L$24,'Input Parameters'!$M$24,'Input Parameters'!$J$24,'Input Parameters'!$K$24)</f>
        <v>0.42523971584596892</v>
      </c>
      <c r="K1426" s="156">
        <f ca="1">('Input Parameters'!$E$25/'Input Parameters'!$E$31)^$J1426</f>
        <v>4.7336320788038747E-2</v>
      </c>
      <c r="L1426" s="66">
        <f ca="1">$H1426*$C1426*'Input Parameters'!$E$23*K1426</f>
        <v>12.910368717202411</v>
      </c>
      <c r="M1426" s="23">
        <f t="shared" ca="1" si="178"/>
        <v>0.66757145925608985</v>
      </c>
      <c r="N1426" s="15">
        <f ca="1">_xlfn.NORM.INV(M1426,'Input Parameters'!$E$26,'Input Parameters'!$F$26)</f>
        <v>4.3097558394838274E-2</v>
      </c>
      <c r="O1426" s="8">
        <f t="shared" ca="1" si="179"/>
        <v>6.2608692985190784E-2</v>
      </c>
      <c r="P1426" s="29">
        <f ca="1">_xlfn.LOGNORM.INV(O1426,'Input Parameters'!$H$27,'Input Parameters'!$I$27)</f>
        <v>0.72244853541499909</v>
      </c>
      <c r="Q1426" s="10"/>
      <c r="R1426" s="15">
        <f>'Input Parameters'!$E$28</f>
        <v>12.7</v>
      </c>
      <c r="S1426" s="10">
        <f t="shared" ca="1" si="180"/>
        <v>0.87835323307109225</v>
      </c>
      <c r="T1426" s="25">
        <f ca="1">_xlfn.LOGNORM.INV(S1426,'Input Parameters'!$H$29,'Input Parameters'!$I$29)</f>
        <v>66.382390381574851</v>
      </c>
      <c r="U1426" s="10">
        <f t="shared" ca="1" si="181"/>
        <v>9.2283542046782574E-2</v>
      </c>
      <c r="V1426" s="29">
        <f ca="1">IF('Input Parameters'!$D$30="Beta",_xlfn.BETA.INV(U1426,'Input Parameters'!$L$30,'Input Parameters'!$M$30,'Input Parameters'!$J$30,'Input Parameters'!$K$30),IF('Input Parameters'!$D$30="LogNorm",_xlfn.LOGNORM.INV(U1426,'Input Parameters'!$H$30,'Input Parameters'!$I$30)))</f>
        <v>0.59213518050111358</v>
      </c>
      <c r="W1426" s="2">
        <f ca="1">N1426+(P1426-N1426)*(1-ERF((T1426-R1426)/(2*SQRT(L1426*'Input Parameters'!$E$31))))</f>
        <v>0.24062853753210894</v>
      </c>
      <c r="X1426">
        <f t="shared" ca="1" si="182"/>
        <v>1</v>
      </c>
      <c r="Y1426" s="7"/>
    </row>
    <row r="1427" spans="1:25" ht="15" customHeight="1" x14ac:dyDescent="0.3">
      <c r="A1427" s="130">
        <v>1420</v>
      </c>
      <c r="B1427" s="10">
        <f t="shared" ca="1" si="174"/>
        <v>0.1256239610608062</v>
      </c>
      <c r="C1427" s="57">
        <f ca="1">_xlfn.NORM.INV(B1427,'Input Parameters'!$E$19,'Input Parameters'!$F$19)</f>
        <v>470.35115955272562</v>
      </c>
      <c r="D1427" s="10">
        <f t="shared" ca="1" si="175"/>
        <v>0.57245641797123448</v>
      </c>
      <c r="E1427" s="59">
        <f ca="1">IF(_xlfn.NORM.INV(D1427,'Input Parameters'!$E$20,'Input Parameters'!$F$20)&lt;3500,3500,IF(_xlfn.NORM.INV(D1427,'Input Parameters'!$E$20,'Input Parameters'!$F$20)&gt;5500,5500,_xlfn.NORM.INV(D1427,'Input Parameters'!$E$20,'Input Parameters'!$F$20)))</f>
        <v>4927.8420522543074</v>
      </c>
      <c r="F1427" s="10">
        <f t="shared" ca="1" si="176"/>
        <v>0.52153832460422433</v>
      </c>
      <c r="G1427" s="61">
        <f ca="1">_xlfn.NORM.INV(F1427,'Input Parameters'!$E$21,'Input Parameters'!$F$21)</f>
        <v>285.27455654473772</v>
      </c>
      <c r="H1427" s="54">
        <f ca="1">EXP(E1427*(1/'Input Parameters'!$E$22-1/G1427))</f>
        <v>0.63415665695373258</v>
      </c>
      <c r="I1427" s="10">
        <f t="shared" ca="1" si="177"/>
        <v>0.57682444224352702</v>
      </c>
      <c r="J1427" s="29">
        <f ca="1">_xlfn.BETA.INV(I1427,'Input Parameters'!$L$24,'Input Parameters'!$M$24,'Input Parameters'!$J$24,'Input Parameters'!$K$24)</f>
        <v>0.63804906315873211</v>
      </c>
      <c r="K1427" s="156">
        <f ca="1">('Input Parameters'!$E$25/'Input Parameters'!$E$31)^$J1427</f>
        <v>1.0284931599787259E-2</v>
      </c>
      <c r="L1427" s="66">
        <f ca="1">$H1427*$C1427*'Input Parameters'!$E$23*K1427</f>
        <v>3.0677515380958473</v>
      </c>
      <c r="M1427" s="23">
        <f t="shared" ca="1" si="178"/>
        <v>0.82839916435832983</v>
      </c>
      <c r="N1427" s="15">
        <f ca="1">_xlfn.NORM.INV(M1427,'Input Parameters'!$E$26,'Input Parameters'!$F$26)</f>
        <v>5.3905021201890335E-2</v>
      </c>
      <c r="O1427" s="8">
        <f t="shared" ca="1" si="179"/>
        <v>8.7221746851360304E-3</v>
      </c>
      <c r="P1427" s="29">
        <f ca="1">_xlfn.LOGNORM.INV(O1427,'Input Parameters'!$H$27,'Input Parameters'!$I$27)</f>
        <v>0.49733571103449015</v>
      </c>
      <c r="Q1427" s="10"/>
      <c r="R1427" s="15">
        <f>'Input Parameters'!$E$28</f>
        <v>12.7</v>
      </c>
      <c r="S1427" s="10">
        <f t="shared" ca="1" si="180"/>
        <v>6.5230219408264345E-2</v>
      </c>
      <c r="T1427" s="25">
        <f ca="1">_xlfn.LOGNORM.INV(S1427,'Input Parameters'!$H$29,'Input Parameters'!$I$29)</f>
        <v>49.138482999236594</v>
      </c>
      <c r="U1427" s="10">
        <f t="shared" ca="1" si="181"/>
        <v>8.5983075108123974E-2</v>
      </c>
      <c r="V1427" s="29">
        <f ca="1">IF('Input Parameters'!$D$30="Beta",_xlfn.BETA.INV(U1427,'Input Parameters'!$L$30,'Input Parameters'!$M$30,'Input Parameters'!$J$30,'Input Parameters'!$K$30),IF('Input Parameters'!$D$30="LogNorm",_xlfn.LOGNORM.INV(U1427,'Input Parameters'!$H$30,'Input Parameters'!$I$30)))</f>
        <v>0.5830774441543799</v>
      </c>
      <c r="W1427" s="2">
        <f ca="1">N1427+(P1427-N1427)*(1-ERF((T1427-R1427)/(2*SQRT(L1427*'Input Parameters'!$E$31))))</f>
        <v>0.11654868906018147</v>
      </c>
      <c r="X1427">
        <f t="shared" ca="1" si="182"/>
        <v>1</v>
      </c>
      <c r="Y1427" s="7"/>
    </row>
    <row r="1428" spans="1:25" ht="15" customHeight="1" x14ac:dyDescent="0.3">
      <c r="A1428" s="130">
        <v>1421</v>
      </c>
      <c r="B1428" s="10">
        <f t="shared" ca="1" si="174"/>
        <v>0.86247701179827285</v>
      </c>
      <c r="C1428" s="57">
        <f ca="1">_xlfn.NORM.INV(B1428,'Input Parameters'!$E$19,'Input Parameters'!$F$19)</f>
        <v>659.53308644356196</v>
      </c>
      <c r="D1428" s="10">
        <f t="shared" ca="1" si="175"/>
        <v>0.66813351866244053</v>
      </c>
      <c r="E1428" s="59">
        <f ca="1">IF(_xlfn.NORM.INV(D1428,'Input Parameters'!$E$20,'Input Parameters'!$F$20)&lt;3500,3500,IF(_xlfn.NORM.INV(D1428,'Input Parameters'!$E$20,'Input Parameters'!$F$20)&gt;5500,5500,_xlfn.NORM.INV(D1428,'Input Parameters'!$E$20,'Input Parameters'!$F$20)))</f>
        <v>5104.3355478306166</v>
      </c>
      <c r="F1428" s="10">
        <f t="shared" ca="1" si="176"/>
        <v>0.54708305838370497</v>
      </c>
      <c r="G1428" s="61">
        <f ca="1">_xlfn.NORM.INV(F1428,'Input Parameters'!$E$21,'Input Parameters'!$F$21)</f>
        <v>285.77979905487797</v>
      </c>
      <c r="H1428" s="54">
        <f ca="1">EXP(E1428*(1/'Input Parameters'!$E$22-1/G1428))</f>
        <v>0.64394723155801858</v>
      </c>
      <c r="I1428" s="10">
        <f t="shared" ca="1" si="177"/>
        <v>0.30284194233170891</v>
      </c>
      <c r="J1428" s="29">
        <f ca="1">_xlfn.BETA.INV(I1428,'Input Parameters'!$L$24,'Input Parameters'!$M$24,'Input Parameters'!$J$24,'Input Parameters'!$K$24)</f>
        <v>0.52250913900838836</v>
      </c>
      <c r="K1428" s="156">
        <f ca="1">('Input Parameters'!$E$25/'Input Parameters'!$E$31)^$J1428</f>
        <v>2.3559073498107288E-2</v>
      </c>
      <c r="L1428" s="66">
        <f ca="1">$H1428*$C1428*'Input Parameters'!$E$23*K1428</f>
        <v>10.005644651482129</v>
      </c>
      <c r="M1428" s="23">
        <f t="shared" ca="1" si="178"/>
        <v>0.6248532006743861</v>
      </c>
      <c r="N1428" s="15">
        <f ca="1">_xlfn.NORM.INV(M1428,'Input Parameters'!$E$26,'Input Parameters'!$F$26)</f>
        <v>4.0683297332948433E-2</v>
      </c>
      <c r="O1428" s="8">
        <f t="shared" ca="1" si="179"/>
        <v>0.95441659549912172</v>
      </c>
      <c r="P1428" s="29">
        <f ca="1">_xlfn.LOGNORM.INV(O1428,'Input Parameters'!$H$27,'Input Parameters'!$I$27)</f>
        <v>3.005865349101986</v>
      </c>
      <c r="Q1428" s="10"/>
      <c r="R1428" s="15">
        <f>'Input Parameters'!$E$28</f>
        <v>12.7</v>
      </c>
      <c r="S1428" s="10">
        <f t="shared" ca="1" si="180"/>
        <v>0.38061355148975995</v>
      </c>
      <c r="T1428" s="25">
        <f ca="1">_xlfn.LOGNORM.INV(S1428,'Input Parameters'!$H$29,'Input Parameters'!$I$29)</f>
        <v>56.278670505498454</v>
      </c>
      <c r="U1428" s="10">
        <f t="shared" ca="1" si="181"/>
        <v>0.77662111207093343</v>
      </c>
      <c r="V1428" s="29">
        <f ca="1">IF('Input Parameters'!$D$30="Beta",_xlfn.BETA.INV(U1428,'Input Parameters'!$L$30,'Input Parameters'!$M$30,'Input Parameters'!$J$30,'Input Parameters'!$K$30),IF('Input Parameters'!$D$30="LogNorm",_xlfn.LOGNORM.INV(U1428,'Input Parameters'!$H$30,'Input Parameters'!$I$30)))</f>
        <v>1.3488297447279074</v>
      </c>
      <c r="W1428" s="2">
        <f ca="1">N1428+(P1428-N1428)*(1-ERF((T1428-R1428)/(2*SQRT(L1428*'Input Parameters'!$E$31))))</f>
        <v>1.0191051763589696</v>
      </c>
      <c r="X1428">
        <f t="shared" ca="1" si="182"/>
        <v>1</v>
      </c>
      <c r="Y1428" s="7"/>
    </row>
    <row r="1429" spans="1:25" ht="15" customHeight="1" x14ac:dyDescent="0.3">
      <c r="A1429" s="130">
        <v>1422</v>
      </c>
      <c r="B1429" s="10">
        <f t="shared" ca="1" si="174"/>
        <v>0.76477727324870182</v>
      </c>
      <c r="C1429" s="57">
        <f ca="1">_xlfn.NORM.INV(B1429,'Input Parameters'!$E$19,'Input Parameters'!$F$19)</f>
        <v>628.28825175373515</v>
      </c>
      <c r="D1429" s="10">
        <f t="shared" ca="1" si="175"/>
        <v>0.78717847543421615</v>
      </c>
      <c r="E1429" s="59">
        <f ca="1">IF(_xlfn.NORM.INV(D1429,'Input Parameters'!$E$20,'Input Parameters'!$F$20)&lt;3500,3500,IF(_xlfn.NORM.INV(D1429,'Input Parameters'!$E$20,'Input Parameters'!$F$20)&gt;5500,5500,_xlfn.NORM.INV(D1429,'Input Parameters'!$E$20,'Input Parameters'!$F$20)))</f>
        <v>5357.668593171823</v>
      </c>
      <c r="F1429" s="10">
        <f t="shared" ca="1" si="176"/>
        <v>0.27239958942090559</v>
      </c>
      <c r="G1429" s="61">
        <f ca="1">_xlfn.NORM.INV(F1429,'Input Parameters'!$E$21,'Input Parameters'!$F$21)</f>
        <v>280.09020619405374</v>
      </c>
      <c r="H1429" s="54">
        <f ca="1">EXP(E1429*(1/'Input Parameters'!$E$22-1/G1429))</f>
        <v>0.43049917947646082</v>
      </c>
      <c r="I1429" s="10">
        <f t="shared" ca="1" si="177"/>
        <v>0.23986517323178591</v>
      </c>
      <c r="J1429" s="29">
        <f ca="1">_xlfn.BETA.INV(I1429,'Input Parameters'!$L$24,'Input Parameters'!$M$24,'Input Parameters'!$J$24,'Input Parameters'!$K$24)</f>
        <v>0.49094906925529563</v>
      </c>
      <c r="K1429" s="156">
        <f ca="1">('Input Parameters'!$E$25/'Input Parameters'!$E$31)^$J1429</f>
        <v>2.9544827889901055E-2</v>
      </c>
      <c r="L1429" s="66">
        <f ca="1">$H1429*$C1429*'Input Parameters'!$E$23*K1429</f>
        <v>7.9912134562490955</v>
      </c>
      <c r="M1429" s="23">
        <f t="shared" ca="1" si="178"/>
        <v>0.60286396444993706</v>
      </c>
      <c r="N1429" s="15">
        <f ca="1">_xlfn.NORM.INV(M1429,'Input Parameters'!$E$26,'Input Parameters'!$F$26)</f>
        <v>3.9476110356196435E-2</v>
      </c>
      <c r="O1429" s="8">
        <f t="shared" ca="1" si="179"/>
        <v>4.3837367447768005E-2</v>
      </c>
      <c r="P1429" s="29">
        <f ca="1">_xlfn.LOGNORM.INV(O1429,'Input Parameters'!$H$27,'Input Parameters'!$I$27)</f>
        <v>0.66875702114976909</v>
      </c>
      <c r="Q1429" s="10"/>
      <c r="R1429" s="15">
        <f>'Input Parameters'!$E$28</f>
        <v>12.7</v>
      </c>
      <c r="S1429" s="10">
        <f t="shared" ca="1" si="180"/>
        <v>0.39205866239248532</v>
      </c>
      <c r="T1429" s="25">
        <f ca="1">_xlfn.LOGNORM.INV(S1429,'Input Parameters'!$H$29,'Input Parameters'!$I$29)</f>
        <v>56.467991973884203</v>
      </c>
      <c r="U1429" s="10">
        <f t="shared" ca="1" si="181"/>
        <v>0.92461534504814968</v>
      </c>
      <c r="V1429" s="29">
        <f ca="1">IF('Input Parameters'!$D$30="Beta",_xlfn.BETA.INV(U1429,'Input Parameters'!$L$30,'Input Parameters'!$M$30,'Input Parameters'!$J$30,'Input Parameters'!$K$30),IF('Input Parameters'!$D$30="LogNorm",_xlfn.LOGNORM.INV(U1429,'Input Parameters'!$H$30,'Input Parameters'!$I$30)))</f>
        <v>1.7608740732902768</v>
      </c>
      <c r="W1429" s="2">
        <f ca="1">N1429+(P1429-N1429)*(1-ERF((T1429-R1429)/(2*SQRT(L1429*'Input Parameters'!$E$31))))</f>
        <v>0.21164972573806415</v>
      </c>
      <c r="X1429">
        <f t="shared" ca="1" si="182"/>
        <v>1</v>
      </c>
      <c r="Y1429" s="7"/>
    </row>
    <row r="1430" spans="1:25" ht="15" customHeight="1" x14ac:dyDescent="0.3">
      <c r="A1430" s="130">
        <v>1423</v>
      </c>
      <c r="B1430" s="10">
        <f t="shared" ca="1" si="174"/>
        <v>0.55450852234675607</v>
      </c>
      <c r="C1430" s="57">
        <f ca="1">_xlfn.NORM.INV(B1430,'Input Parameters'!$E$19,'Input Parameters'!$F$19)</f>
        <v>578.88161426803936</v>
      </c>
      <c r="D1430" s="10">
        <f t="shared" ca="1" si="175"/>
        <v>0.14190186608081334</v>
      </c>
      <c r="E1430" s="59">
        <f ca="1">IF(_xlfn.NORM.INV(D1430,'Input Parameters'!$E$20,'Input Parameters'!$F$20)&lt;3500,3500,IF(_xlfn.NORM.INV(D1430,'Input Parameters'!$E$20,'Input Parameters'!$F$20)&gt;5500,5500,_xlfn.NORM.INV(D1430,'Input Parameters'!$E$20,'Input Parameters'!$F$20)))</f>
        <v>4049.7304314470853</v>
      </c>
      <c r="F1430" s="10">
        <f t="shared" ca="1" si="176"/>
        <v>0.21128941969537884</v>
      </c>
      <c r="G1430" s="61">
        <f ca="1">_xlfn.NORM.INV(F1430,'Input Parameters'!$E$21,'Input Parameters'!$F$21)</f>
        <v>278.54663166419073</v>
      </c>
      <c r="H1430" s="54">
        <f ca="1">EXP(E1430*(1/'Input Parameters'!$E$22-1/G1430))</f>
        <v>0.48812563772592371</v>
      </c>
      <c r="I1430" s="10">
        <f t="shared" ca="1" si="177"/>
        <v>0.39757773948158337</v>
      </c>
      <c r="J1430" s="29">
        <f ca="1">_xlfn.BETA.INV(I1430,'Input Parameters'!$L$24,'Input Parameters'!$M$24,'Input Parameters'!$J$24,'Input Parameters'!$K$24)</f>
        <v>0.56488556301179205</v>
      </c>
      <c r="K1430" s="156">
        <f ca="1">('Input Parameters'!$E$25/'Input Parameters'!$E$31)^$J1430</f>
        <v>1.7383504385468401E-2</v>
      </c>
      <c r="L1430" s="66">
        <f ca="1">$H1430*$C1430*'Input Parameters'!$E$23*K1430</f>
        <v>4.9120039384995176</v>
      </c>
      <c r="M1430" s="23">
        <f t="shared" ca="1" si="178"/>
        <v>0.94565260877828472</v>
      </c>
      <c r="N1430" s="15">
        <f ca="1">_xlfn.NORM.INV(M1430,'Input Parameters'!$E$26,'Input Parameters'!$F$26)</f>
        <v>6.7685836009264894E-2</v>
      </c>
      <c r="O1430" s="8">
        <f t="shared" ca="1" si="179"/>
        <v>0.19886170254293922</v>
      </c>
      <c r="P1430" s="29">
        <f ca="1">_xlfn.LOGNORM.INV(O1430,'Input Parameters'!$H$27,'Input Parameters'!$I$27)</f>
        <v>0.97928512113348409</v>
      </c>
      <c r="Q1430" s="10"/>
      <c r="R1430" s="15">
        <f>'Input Parameters'!$E$28</f>
        <v>12.7</v>
      </c>
      <c r="S1430" s="10">
        <f t="shared" ca="1" si="180"/>
        <v>0.21941474754198409</v>
      </c>
      <c r="T1430" s="25">
        <f ca="1">_xlfn.LOGNORM.INV(S1430,'Input Parameters'!$H$29,'Input Parameters'!$I$29)</f>
        <v>53.384120345446853</v>
      </c>
      <c r="U1430" s="10">
        <f t="shared" ca="1" si="181"/>
        <v>3.2001592825033343E-2</v>
      </c>
      <c r="V1430" s="29">
        <f ca="1">IF('Input Parameters'!$D$30="Beta",_xlfn.BETA.INV(U1430,'Input Parameters'!$L$30,'Input Parameters'!$M$30,'Input Parameters'!$J$30,'Input Parameters'!$K$30),IF('Input Parameters'!$D$30="LogNorm",_xlfn.LOGNORM.INV(U1430,'Input Parameters'!$H$30,'Input Parameters'!$I$30)))</f>
        <v>0.48133894180978465</v>
      </c>
      <c r="W1430" s="2">
        <f ca="1">N1430+(P1430-N1430)*(1-ERF((T1430-R1430)/(2*SQRT(L1430*'Input Parameters'!$E$31))))</f>
        <v>0.24479252025889661</v>
      </c>
      <c r="X1430">
        <f t="shared" ca="1" si="182"/>
        <v>1</v>
      </c>
      <c r="Y1430" s="7"/>
    </row>
    <row r="1431" spans="1:25" ht="15" customHeight="1" x14ac:dyDescent="0.3">
      <c r="A1431" s="130">
        <v>1424</v>
      </c>
      <c r="B1431" s="10">
        <f t="shared" ca="1" si="174"/>
        <v>2.3969190392022832E-2</v>
      </c>
      <c r="C1431" s="57">
        <f ca="1">_xlfn.NORM.INV(B1431,'Input Parameters'!$E$19,'Input Parameters'!$F$19)</f>
        <v>400.16624563795079</v>
      </c>
      <c r="D1431" s="10">
        <f t="shared" ca="1" si="175"/>
        <v>0.64350820324044544</v>
      </c>
      <c r="E1431" s="59">
        <f ca="1">IF(_xlfn.NORM.INV(D1431,'Input Parameters'!$E$20,'Input Parameters'!$F$20)&lt;3500,3500,IF(_xlfn.NORM.INV(D1431,'Input Parameters'!$E$20,'Input Parameters'!$F$20)&gt;5500,5500,_xlfn.NORM.INV(D1431,'Input Parameters'!$E$20,'Input Parameters'!$F$20)))</f>
        <v>5057.496399427916</v>
      </c>
      <c r="F1431" s="10">
        <f t="shared" ca="1" si="176"/>
        <v>0.91321412635533161</v>
      </c>
      <c r="G1431" s="61">
        <f ca="1">_xlfn.NORM.INV(F1431,'Input Parameters'!$E$21,'Input Parameters'!$F$21)</f>
        <v>295.54601617210193</v>
      </c>
      <c r="H1431" s="54">
        <f ca="1">EXP(E1431*(1/'Input Parameters'!$E$22-1/G1431))</f>
        <v>1.1603220751020313</v>
      </c>
      <c r="I1431" s="10">
        <f t="shared" ca="1" si="177"/>
        <v>0.92753916819226001</v>
      </c>
      <c r="J1431" s="29">
        <f ca="1">_xlfn.BETA.INV(I1431,'Input Parameters'!$L$24,'Input Parameters'!$M$24,'Input Parameters'!$J$24,'Input Parameters'!$K$24)</f>
        <v>0.8136241465052122</v>
      </c>
      <c r="K1431" s="156">
        <f ca="1">('Input Parameters'!$E$25/'Input Parameters'!$E$31)^$J1431</f>
        <v>2.9188322813203361E-3</v>
      </c>
      <c r="L1431" s="66">
        <f ca="1">$H1431*$C1431*'Input Parameters'!$E$23*K1431</f>
        <v>1.3552772501355237</v>
      </c>
      <c r="M1431" s="23">
        <f t="shared" ca="1" si="178"/>
        <v>0.80883089940294539</v>
      </c>
      <c r="N1431" s="15">
        <f ca="1">_xlfn.NORM.INV(M1431,'Input Parameters'!$E$26,'Input Parameters'!$F$26)</f>
        <v>5.2345520014044689E-2</v>
      </c>
      <c r="O1431" s="8">
        <f t="shared" ca="1" si="179"/>
        <v>0.69644924229559402</v>
      </c>
      <c r="P1431" s="29">
        <f ca="1">_xlfn.LOGNORM.INV(O1431,'Input Parameters'!$H$27,'Input Parameters'!$I$27)</f>
        <v>1.787300438901076</v>
      </c>
      <c r="Q1431" s="10"/>
      <c r="R1431" s="15">
        <f>'Input Parameters'!$E$28</f>
        <v>12.7</v>
      </c>
      <c r="S1431" s="10">
        <f t="shared" ca="1" si="180"/>
        <v>0.85455213991811785</v>
      </c>
      <c r="T1431" s="25">
        <f ca="1">_xlfn.LOGNORM.INV(S1431,'Input Parameters'!$H$29,'Input Parameters'!$I$29)</f>
        <v>65.562928417968806</v>
      </c>
      <c r="U1431" s="10">
        <f t="shared" ca="1" si="181"/>
        <v>8.9562156126564707E-2</v>
      </c>
      <c r="V1431" s="29">
        <f ca="1">IF('Input Parameters'!$D$30="Beta",_xlfn.BETA.INV(U1431,'Input Parameters'!$L$30,'Input Parameters'!$M$30,'Input Parameters'!$J$30,'Input Parameters'!$K$30),IF('Input Parameters'!$D$30="LogNorm",_xlfn.LOGNORM.INV(U1431,'Input Parameters'!$H$30,'Input Parameters'!$I$30)))</f>
        <v>0.58826405797939718</v>
      </c>
      <c r="W1431" s="2">
        <f ca="1">N1431+(P1431-N1431)*(1-ERF((T1431-R1431)/(2*SQRT(L1431*'Input Parameters'!$E$31))))</f>
        <v>5.4641485600232839E-2</v>
      </c>
      <c r="X1431">
        <f t="shared" ca="1" si="182"/>
        <v>1</v>
      </c>
      <c r="Y1431" s="7"/>
    </row>
    <row r="1432" spans="1:25" ht="15" customHeight="1" x14ac:dyDescent="0.3">
      <c r="A1432" s="130">
        <v>1425</v>
      </c>
      <c r="B1432" s="10">
        <f t="shared" ca="1" si="174"/>
        <v>0.68000295815394496</v>
      </c>
      <c r="C1432" s="57">
        <f ca="1">_xlfn.NORM.INV(B1432,'Input Parameters'!$E$19,'Input Parameters'!$F$19)</f>
        <v>606.82124750962305</v>
      </c>
      <c r="D1432" s="10">
        <f t="shared" ca="1" si="175"/>
        <v>0.62676336469479976</v>
      </c>
      <c r="E1432" s="59">
        <f ca="1">IF(_xlfn.NORM.INV(D1432,'Input Parameters'!$E$20,'Input Parameters'!$F$20)&lt;3500,3500,IF(_xlfn.NORM.INV(D1432,'Input Parameters'!$E$20,'Input Parameters'!$F$20)&gt;5500,5500,_xlfn.NORM.INV(D1432,'Input Parameters'!$E$20,'Input Parameters'!$F$20)))</f>
        <v>5026.3051778258023</v>
      </c>
      <c r="F1432" s="10">
        <f t="shared" ca="1" si="176"/>
        <v>0.26347198619947199</v>
      </c>
      <c r="G1432" s="61">
        <f ca="1">_xlfn.NORM.INV(F1432,'Input Parameters'!$E$21,'Input Parameters'!$F$21)</f>
        <v>279.87715131822586</v>
      </c>
      <c r="H1432" s="54">
        <f ca="1">EXP(E1432*(1/'Input Parameters'!$E$22-1/G1432))</f>
        <v>0.44738124367033905</v>
      </c>
      <c r="I1432" s="10">
        <f t="shared" ca="1" si="177"/>
        <v>0.40756070751684559</v>
      </c>
      <c r="J1432" s="29">
        <f ca="1">_xlfn.BETA.INV(I1432,'Input Parameters'!$L$24,'Input Parameters'!$M$24,'Input Parameters'!$J$24,'Input Parameters'!$K$24)</f>
        <v>0.56912089468006732</v>
      </c>
      <c r="K1432" s="156">
        <f ca="1">('Input Parameters'!$E$25/'Input Parameters'!$E$31)^$J1432</f>
        <v>1.6863295209470854E-2</v>
      </c>
      <c r="L1432" s="66">
        <f ca="1">$H1432*$C1432*'Input Parameters'!$E$23*K1432</f>
        <v>4.5780548774555356</v>
      </c>
      <c r="M1432" s="23">
        <f t="shared" ca="1" si="178"/>
        <v>0.7443563600750881</v>
      </c>
      <c r="N1432" s="15">
        <f ca="1">_xlfn.NORM.INV(M1432,'Input Parameters'!$E$26,'Input Parameters'!$F$26)</f>
        <v>4.7793526404969255E-2</v>
      </c>
      <c r="O1432" s="8">
        <f t="shared" ca="1" si="179"/>
        <v>0.36096619060979906</v>
      </c>
      <c r="P1432" s="29">
        <f ca="1">_xlfn.LOGNORM.INV(O1432,'Input Parameters'!$H$27,'Input Parameters'!$I$27)</f>
        <v>1.2162445058816651</v>
      </c>
      <c r="Q1432" s="10"/>
      <c r="R1432" s="15">
        <f>'Input Parameters'!$E$28</f>
        <v>12.7</v>
      </c>
      <c r="S1432" s="10">
        <f t="shared" ca="1" si="180"/>
        <v>0.4292465142646007</v>
      </c>
      <c r="T1432" s="25">
        <f ca="1">_xlfn.LOGNORM.INV(S1432,'Input Parameters'!$H$29,'Input Parameters'!$I$29)</f>
        <v>57.077759706546267</v>
      </c>
      <c r="U1432" s="10">
        <f t="shared" ca="1" si="181"/>
        <v>0.67011704467711175</v>
      </c>
      <c r="V1432" s="29">
        <f ca="1">IF('Input Parameters'!$D$30="Beta",_xlfn.BETA.INV(U1432,'Input Parameters'!$L$30,'Input Parameters'!$M$30,'Input Parameters'!$J$30,'Input Parameters'!$K$30),IF('Input Parameters'!$D$30="LogNorm",_xlfn.LOGNORM.INV(U1432,'Input Parameters'!$H$30,'Input Parameters'!$I$30)))</f>
        <v>1.188642737736394</v>
      </c>
      <c r="W1432" s="2">
        <f ca="1">N1432+(P1432-N1432)*(1-ERF((T1432-R1432)/(2*SQRT(L1432*'Input Parameters'!$E$31))))</f>
        <v>0.2142820821592103</v>
      </c>
      <c r="X1432">
        <f t="shared" ca="1" si="182"/>
        <v>1</v>
      </c>
      <c r="Y1432" s="7"/>
    </row>
    <row r="1433" spans="1:25" ht="15" customHeight="1" x14ac:dyDescent="0.3">
      <c r="A1433" s="130">
        <v>1426</v>
      </c>
      <c r="B1433" s="10">
        <f t="shared" ca="1" si="174"/>
        <v>0.49860428816225022</v>
      </c>
      <c r="C1433" s="57">
        <f ca="1">_xlfn.NORM.INV(B1433,'Input Parameters'!$E$19,'Input Parameters'!$F$19)</f>
        <v>567.00437354807445</v>
      </c>
      <c r="D1433" s="10">
        <f t="shared" ca="1" si="175"/>
        <v>0.12881674131942145</v>
      </c>
      <c r="E1433" s="59">
        <f ca="1">IF(_xlfn.NORM.INV(D1433,'Input Parameters'!$E$20,'Input Parameters'!$F$20)&lt;3500,3500,IF(_xlfn.NORM.INV(D1433,'Input Parameters'!$E$20,'Input Parameters'!$F$20)&gt;5500,5500,_xlfn.NORM.INV(D1433,'Input Parameters'!$E$20,'Input Parameters'!$F$20)))</f>
        <v>4007.598415284348</v>
      </c>
      <c r="F1433" s="10">
        <f t="shared" ca="1" si="176"/>
        <v>0.99775732122923144</v>
      </c>
      <c r="G1433" s="61">
        <f ca="1">_xlfn.NORM.INV(F1433,'Input Parameters'!$E$21,'Input Parameters'!$F$21)</f>
        <v>307.18688589958958</v>
      </c>
      <c r="H1433" s="54">
        <f ca="1">EXP(E1433*(1/'Input Parameters'!$E$22-1/G1433))</f>
        <v>1.8807781584776488</v>
      </c>
      <c r="I1433" s="10">
        <f t="shared" ca="1" si="177"/>
        <v>0.27891401945660321</v>
      </c>
      <c r="J1433" s="29">
        <f ca="1">_xlfn.BETA.INV(I1433,'Input Parameters'!$L$24,'Input Parameters'!$M$24,'Input Parameters'!$J$24,'Input Parameters'!$K$24)</f>
        <v>0.510938180702461</v>
      </c>
      <c r="K1433" s="156">
        <f ca="1">('Input Parameters'!$E$25/'Input Parameters'!$E$31)^$J1433</f>
        <v>2.559804175081027E-2</v>
      </c>
      <c r="L1433" s="66">
        <f ca="1">$H1433*$C1433*'Input Parameters'!$E$23*K1433</f>
        <v>27.297993407756522</v>
      </c>
      <c r="M1433" s="23">
        <f t="shared" ca="1" si="178"/>
        <v>0.78586531726277886</v>
      </c>
      <c r="N1433" s="15">
        <f ca="1">_xlfn.NORM.INV(M1433,'Input Parameters'!$E$26,'Input Parameters'!$F$26)</f>
        <v>5.0635288794719562E-2</v>
      </c>
      <c r="O1433" s="8">
        <f t="shared" ca="1" si="179"/>
        <v>0.71725272151331299</v>
      </c>
      <c r="P1433" s="29">
        <f ca="1">_xlfn.LOGNORM.INV(O1433,'Input Parameters'!$H$27,'Input Parameters'!$I$27)</f>
        <v>1.8357722528788083</v>
      </c>
      <c r="Q1433" s="10"/>
      <c r="R1433" s="15">
        <f>'Input Parameters'!$E$28</f>
        <v>12.7</v>
      </c>
      <c r="S1433" s="10">
        <f t="shared" ca="1" si="180"/>
        <v>0.41408523587283652</v>
      </c>
      <c r="T1433" s="25">
        <f ca="1">_xlfn.LOGNORM.INV(S1433,'Input Parameters'!$H$29,'Input Parameters'!$I$29)</f>
        <v>56.829940304956637</v>
      </c>
      <c r="U1433" s="10">
        <f t="shared" ca="1" si="181"/>
        <v>0.31278612392385852</v>
      </c>
      <c r="V1433" s="29">
        <f ca="1">IF('Input Parameters'!$D$30="Beta",_xlfn.BETA.INV(U1433,'Input Parameters'!$L$30,'Input Parameters'!$M$30,'Input Parameters'!$J$30,'Input Parameters'!$K$30),IF('Input Parameters'!$D$30="LogNorm",_xlfn.LOGNORM.INV(U1433,'Input Parameters'!$H$30,'Input Parameters'!$I$30)))</f>
        <v>0.82429942453845895</v>
      </c>
      <c r="W1433" s="2">
        <f ca="1">N1433+(P1433-N1433)*(1-ERF((T1433-R1433)/(2*SQRT(L1433*'Input Parameters'!$E$31))))</f>
        <v>1.0330736338693645</v>
      </c>
      <c r="X1433">
        <f t="shared" ca="1" si="182"/>
        <v>0</v>
      </c>
      <c r="Y1433" s="7"/>
    </row>
    <row r="1434" spans="1:25" ht="15" customHeight="1" x14ac:dyDescent="0.3">
      <c r="A1434" s="130">
        <v>1427</v>
      </c>
      <c r="B1434" s="10">
        <f t="shared" ca="1" si="174"/>
        <v>0.81520306976979895</v>
      </c>
      <c r="C1434" s="57">
        <f ca="1">_xlfn.NORM.INV(B1434,'Input Parameters'!$E$19,'Input Parameters'!$F$19)</f>
        <v>643.11630557350145</v>
      </c>
      <c r="D1434" s="10">
        <f t="shared" ca="1" si="175"/>
        <v>0.77444231953010756</v>
      </c>
      <c r="E1434" s="59">
        <f ca="1">IF(_xlfn.NORM.INV(D1434,'Input Parameters'!$E$20,'Input Parameters'!$F$20)&lt;3500,3500,IF(_xlfn.NORM.INV(D1434,'Input Parameters'!$E$20,'Input Parameters'!$F$20)&gt;5500,5500,_xlfn.NORM.INV(D1434,'Input Parameters'!$E$20,'Input Parameters'!$F$20)))</f>
        <v>5327.4897970277016</v>
      </c>
      <c r="F1434" s="10">
        <f t="shared" ca="1" si="176"/>
        <v>0.18603085869251967</v>
      </c>
      <c r="G1434" s="61">
        <f ca="1">_xlfn.NORM.INV(F1434,'Input Parameters'!$E$21,'Input Parameters'!$F$21)</f>
        <v>277.83402165352169</v>
      </c>
      <c r="H1434" s="54">
        <f ca="1">EXP(E1434*(1/'Input Parameters'!$E$22-1/G1434))</f>
        <v>0.3706408650334671</v>
      </c>
      <c r="I1434" s="10">
        <f t="shared" ca="1" si="177"/>
        <v>0.61851469021917849</v>
      </c>
      <c r="J1434" s="29">
        <f ca="1">_xlfn.BETA.INV(I1434,'Input Parameters'!$L$24,'Input Parameters'!$M$24,'Input Parameters'!$J$24,'Input Parameters'!$K$24)</f>
        <v>0.65490850331568951</v>
      </c>
      <c r="K1434" s="156">
        <f ca="1">('Input Parameters'!$E$25/'Input Parameters'!$E$31)^$J1434</f>
        <v>9.1133272398466122E-3</v>
      </c>
      <c r="L1434" s="66">
        <f ca="1">$H1434*$C1434*'Input Parameters'!$E$23*K1434</f>
        <v>2.1722999226912831</v>
      </c>
      <c r="M1434" s="23">
        <f t="shared" ca="1" si="178"/>
        <v>0.57648387409646384</v>
      </c>
      <c r="N1434" s="15">
        <f ca="1">_xlfn.NORM.INV(M1434,'Input Parameters'!$E$26,'Input Parameters'!$F$26)</f>
        <v>3.805103496031683E-2</v>
      </c>
      <c r="O1434" s="8">
        <f t="shared" ca="1" si="179"/>
        <v>0.13540067914045584</v>
      </c>
      <c r="P1434" s="29">
        <f ca="1">_xlfn.LOGNORM.INV(O1434,'Input Parameters'!$H$27,'Input Parameters'!$I$27)</f>
        <v>0.87460804370485146</v>
      </c>
      <c r="Q1434" s="10"/>
      <c r="R1434" s="15">
        <f>'Input Parameters'!$E$28</f>
        <v>12.7</v>
      </c>
      <c r="S1434" s="10">
        <f t="shared" ca="1" si="180"/>
        <v>0.42429313081734121</v>
      </c>
      <c r="T1434" s="25">
        <f ca="1">_xlfn.LOGNORM.INV(S1434,'Input Parameters'!$H$29,'Input Parameters'!$I$29)</f>
        <v>56.996881712205251</v>
      </c>
      <c r="U1434" s="10">
        <f t="shared" ca="1" si="181"/>
        <v>0.39958733784148792</v>
      </c>
      <c r="V1434" s="29">
        <f ca="1">IF('Input Parameters'!$D$30="Beta",_xlfn.BETA.INV(U1434,'Input Parameters'!$L$30,'Input Parameters'!$M$30,'Input Parameters'!$J$30,'Input Parameters'!$K$30),IF('Input Parameters'!$D$30="LogNorm",_xlfn.LOGNORM.INV(U1434,'Input Parameters'!$H$30,'Input Parameters'!$I$30)))</f>
        <v>0.90382382516537263</v>
      </c>
      <c r="W1434" s="2">
        <f ca="1">N1434+(P1434-N1434)*(1-ERF((T1434-R1434)/(2*SQRT(L1434*'Input Parameters'!$E$31))))</f>
        <v>6.6134720526476259E-2</v>
      </c>
      <c r="X1434">
        <f t="shared" ca="1" si="182"/>
        <v>1</v>
      </c>
      <c r="Y1434" s="7"/>
    </row>
    <row r="1435" spans="1:25" ht="15" customHeight="1" x14ac:dyDescent="0.3">
      <c r="A1435" s="130">
        <v>1428</v>
      </c>
      <c r="B1435" s="10">
        <f t="shared" ca="1" si="174"/>
        <v>0.21989649009273526</v>
      </c>
      <c r="C1435" s="57">
        <f ca="1">_xlfn.NORM.INV(B1435,'Input Parameters'!$E$19,'Input Parameters'!$F$19)</f>
        <v>502.02012947105379</v>
      </c>
      <c r="D1435" s="10">
        <f t="shared" ca="1" si="175"/>
        <v>0.25556000070353402</v>
      </c>
      <c r="E1435" s="59">
        <f ca="1">IF(_xlfn.NORM.INV(D1435,'Input Parameters'!$E$20,'Input Parameters'!$F$20)&lt;3500,3500,IF(_xlfn.NORM.INV(D1435,'Input Parameters'!$E$20,'Input Parameters'!$F$20)&gt;5500,5500,_xlfn.NORM.INV(D1435,'Input Parameters'!$E$20,'Input Parameters'!$F$20)))</f>
        <v>4340.0336825940403</v>
      </c>
      <c r="F1435" s="10">
        <f t="shared" ca="1" si="176"/>
        <v>0.77214399797528788</v>
      </c>
      <c r="G1435" s="61">
        <f ca="1">_xlfn.NORM.INV(F1435,'Input Parameters'!$E$21,'Input Parameters'!$F$21)</f>
        <v>290.71297984466838</v>
      </c>
      <c r="H1435" s="54">
        <f ca="1">EXP(E1435*(1/'Input Parameters'!$E$22-1/G1435))</f>
        <v>0.89000499585571413</v>
      </c>
      <c r="I1435" s="10">
        <f t="shared" ca="1" si="177"/>
        <v>0.48871722029506437</v>
      </c>
      <c r="J1435" s="29">
        <f ca="1">_xlfn.BETA.INV(I1435,'Input Parameters'!$L$24,'Input Parameters'!$M$24,'Input Parameters'!$J$24,'Input Parameters'!$K$24)</f>
        <v>0.60259942186465321</v>
      </c>
      <c r="K1435" s="156">
        <f ca="1">('Input Parameters'!$E$25/'Input Parameters'!$E$31)^$J1435</f>
        <v>1.3263018074781665E-2</v>
      </c>
      <c r="L1435" s="66">
        <f ca="1">$H1435*$C1435*'Input Parameters'!$E$23*K1435</f>
        <v>5.9259220893764963</v>
      </c>
      <c r="M1435" s="23">
        <f t="shared" ca="1" si="178"/>
        <v>0.56776931952802723</v>
      </c>
      <c r="N1435" s="15">
        <f ca="1">_xlfn.NORM.INV(M1435,'Input Parameters'!$E$26,'Input Parameters'!$F$26)</f>
        <v>3.7584654650367207E-2</v>
      </c>
      <c r="O1435" s="8">
        <f t="shared" ca="1" si="179"/>
        <v>0.85345350149203569</v>
      </c>
      <c r="P1435" s="29">
        <f ca="1">_xlfn.LOGNORM.INV(O1435,'Input Parameters'!$H$27,'Input Parameters'!$I$27)</f>
        <v>2.2667460458416069</v>
      </c>
      <c r="Q1435" s="10"/>
      <c r="R1435" s="15">
        <f>'Input Parameters'!$E$28</f>
        <v>12.7</v>
      </c>
      <c r="S1435" s="10">
        <f t="shared" ca="1" si="180"/>
        <v>0.40608494117372351</v>
      </c>
      <c r="T1435" s="25">
        <f ca="1">_xlfn.LOGNORM.INV(S1435,'Input Parameters'!$H$29,'Input Parameters'!$I$29)</f>
        <v>56.698787437674383</v>
      </c>
      <c r="U1435" s="10">
        <f t="shared" ca="1" si="181"/>
        <v>0.89710118234979341</v>
      </c>
      <c r="V1435" s="29">
        <f ca="1">IF('Input Parameters'!$D$30="Beta",_xlfn.BETA.INV(U1435,'Input Parameters'!$L$30,'Input Parameters'!$M$30,'Input Parameters'!$J$30,'Input Parameters'!$K$30),IF('Input Parameters'!$D$30="LogNorm",_xlfn.LOGNORM.INV(U1435,'Input Parameters'!$H$30,'Input Parameters'!$I$30)))</f>
        <v>1.645649515212279</v>
      </c>
      <c r="W1435" s="2">
        <f ca="1">N1435+(P1435-N1435)*(1-ERF((T1435-R1435)/(2*SQRT(L1435*'Input Parameters'!$E$31))))</f>
        <v>0.48616304607153366</v>
      </c>
      <c r="X1435">
        <f t="shared" ca="1" si="182"/>
        <v>1</v>
      </c>
      <c r="Y1435" s="7"/>
    </row>
    <row r="1436" spans="1:25" ht="15" customHeight="1" x14ac:dyDescent="0.3">
      <c r="A1436" s="130">
        <v>1429</v>
      </c>
      <c r="B1436" s="10">
        <f t="shared" ca="1" si="174"/>
        <v>0.28869687799167776</v>
      </c>
      <c r="C1436" s="57">
        <f ca="1">_xlfn.NORM.INV(B1436,'Input Parameters'!$E$19,'Input Parameters'!$F$19)</f>
        <v>520.21696689603448</v>
      </c>
      <c r="D1436" s="10">
        <f t="shared" ca="1" si="175"/>
        <v>0.10356002607893067</v>
      </c>
      <c r="E1436" s="59">
        <f ca="1">IF(_xlfn.NORM.INV(D1436,'Input Parameters'!$E$20,'Input Parameters'!$F$20)&lt;3500,3500,IF(_xlfn.NORM.INV(D1436,'Input Parameters'!$E$20,'Input Parameters'!$F$20)&gt;5500,5500,_xlfn.NORM.INV(D1436,'Input Parameters'!$E$20,'Input Parameters'!$F$20)))</f>
        <v>3916.9330707114514</v>
      </c>
      <c r="F1436" s="10">
        <f t="shared" ca="1" si="176"/>
        <v>0.89655714221520311</v>
      </c>
      <c r="G1436" s="61">
        <f ca="1">_xlfn.NORM.INV(F1436,'Input Parameters'!$E$21,'Input Parameters'!$F$21)</f>
        <v>294.77069783485678</v>
      </c>
      <c r="H1436" s="54">
        <f ca="1">EXP(E1436*(1/'Input Parameters'!$E$22-1/G1436))</f>
        <v>1.0836167373031396</v>
      </c>
      <c r="I1436" s="10">
        <f t="shared" ca="1" si="177"/>
        <v>0.91890073302889286</v>
      </c>
      <c r="J1436" s="29">
        <f ca="1">_xlfn.BETA.INV(I1436,'Input Parameters'!$L$24,'Input Parameters'!$M$24,'Input Parameters'!$J$24,'Input Parameters'!$K$24)</f>
        <v>0.80660176582346843</v>
      </c>
      <c r="K1436" s="156">
        <f ca="1">('Input Parameters'!$E$25/'Input Parameters'!$E$31)^$J1436</f>
        <v>3.0696360853956126E-3</v>
      </c>
      <c r="L1436" s="66">
        <f ca="1">$H1436*$C1436*'Input Parameters'!$E$23*K1436</f>
        <v>1.7304023995210409</v>
      </c>
      <c r="M1436" s="23">
        <f t="shared" ca="1" si="178"/>
        <v>0.21737431844185184</v>
      </c>
      <c r="N1436" s="15">
        <f ca="1">_xlfn.NORM.INV(M1436,'Input Parameters'!$E$26,'Input Parameters'!$F$26)</f>
        <v>1.759707693077011E-2</v>
      </c>
      <c r="O1436" s="8">
        <f t="shared" ca="1" si="179"/>
        <v>0.48354000860740309</v>
      </c>
      <c r="P1436" s="29">
        <f ca="1">_xlfn.LOGNORM.INV(O1436,'Input Parameters'!$H$27,'Input Parameters'!$I$27)</f>
        <v>1.3978750260138659</v>
      </c>
      <c r="Q1436" s="10"/>
      <c r="R1436" s="15">
        <f>'Input Parameters'!$E$28</f>
        <v>12.7</v>
      </c>
      <c r="S1436" s="10">
        <f t="shared" ca="1" si="180"/>
        <v>0.93250847338860732</v>
      </c>
      <c r="T1436" s="25">
        <f ca="1">_xlfn.LOGNORM.INV(S1436,'Input Parameters'!$H$29,'Input Parameters'!$I$29)</f>
        <v>68.872092246855345</v>
      </c>
      <c r="U1436" s="10">
        <f t="shared" ca="1" si="181"/>
        <v>0.40954789068018083</v>
      </c>
      <c r="V1436" s="29">
        <f ca="1">IF('Input Parameters'!$D$30="Beta",_xlfn.BETA.INV(U1436,'Input Parameters'!$L$30,'Input Parameters'!$M$30,'Input Parameters'!$J$30,'Input Parameters'!$K$30),IF('Input Parameters'!$D$30="LogNorm",_xlfn.LOGNORM.INV(U1436,'Input Parameters'!$H$30,'Input Parameters'!$I$30)))</f>
        <v>0.91303297853791665</v>
      </c>
      <c r="W1436" s="2">
        <f ca="1">N1436+(P1436-N1436)*(1-ERF((T1436-R1436)/(2*SQRT(L1436*'Input Parameters'!$E$31))))</f>
        <v>2.109207382007237E-2</v>
      </c>
      <c r="X1436">
        <f t="shared" ca="1" si="182"/>
        <v>1</v>
      </c>
      <c r="Y1436" s="7"/>
    </row>
    <row r="1437" spans="1:25" ht="15" customHeight="1" x14ac:dyDescent="0.3">
      <c r="A1437" s="130">
        <v>1430</v>
      </c>
      <c r="B1437" s="10">
        <f t="shared" ca="1" si="174"/>
        <v>0.46477047716371789</v>
      </c>
      <c r="C1437" s="57">
        <f ca="1">_xlfn.NORM.INV(B1437,'Input Parameters'!$E$19,'Input Parameters'!$F$19)</f>
        <v>559.82830676723177</v>
      </c>
      <c r="D1437" s="10">
        <f t="shared" ca="1" si="175"/>
        <v>0.46061830566153861</v>
      </c>
      <c r="E1437" s="59">
        <f ca="1">IF(_xlfn.NORM.INV(D1437,'Input Parameters'!$E$20,'Input Parameters'!$F$20)&lt;3500,3500,IF(_xlfn.NORM.INV(D1437,'Input Parameters'!$E$20,'Input Parameters'!$F$20)&gt;5500,5500,_xlfn.NORM.INV(D1437,'Input Parameters'!$E$20,'Input Parameters'!$F$20)))</f>
        <v>4730.7867000124279</v>
      </c>
      <c r="F1437" s="10">
        <f t="shared" ca="1" si="176"/>
        <v>0.74144905596584332</v>
      </c>
      <c r="G1437" s="61">
        <f ca="1">_xlfn.NORM.INV(F1437,'Input Parameters'!$E$21,'Input Parameters'!$F$21)</f>
        <v>289.94185900379938</v>
      </c>
      <c r="H1437" s="54">
        <f ca="1">EXP(E1437*(1/'Input Parameters'!$E$22-1/G1437))</f>
        <v>0.84341252090597707</v>
      </c>
      <c r="I1437" s="10">
        <f t="shared" ca="1" si="177"/>
        <v>0.9944388564820773</v>
      </c>
      <c r="J1437" s="29">
        <f ca="1">_xlfn.BETA.INV(I1437,'Input Parameters'!$L$24,'Input Parameters'!$M$24,'Input Parameters'!$J$24,'Input Parameters'!$K$24)</f>
        <v>0.91389982514585166</v>
      </c>
      <c r="K1437" s="156">
        <f ca="1">('Input Parameters'!$E$25/'Input Parameters'!$E$31)^$J1437</f>
        <v>1.4216970534591537E-3</v>
      </c>
      <c r="L1437" s="66">
        <f ca="1">$H1437*$C1437*'Input Parameters'!$E$23*K1437</f>
        <v>0.67127730023772714</v>
      </c>
      <c r="M1437" s="23">
        <f t="shared" ca="1" si="178"/>
        <v>0.2354248574292892</v>
      </c>
      <c r="N1437" s="15">
        <f ca="1">_xlfn.NORM.INV(M1437,'Input Parameters'!$E$26,'Input Parameters'!$F$26)</f>
        <v>1.8856958841113679E-2</v>
      </c>
      <c r="O1437" s="8">
        <f t="shared" ca="1" si="179"/>
        <v>0.48955439779926524</v>
      </c>
      <c r="P1437" s="29">
        <f ca="1">_xlfn.LOGNORM.INV(O1437,'Input Parameters'!$H$27,'Input Parameters'!$I$27)</f>
        <v>1.407235045885888</v>
      </c>
      <c r="Q1437" s="10"/>
      <c r="R1437" s="15">
        <f>'Input Parameters'!$E$28</f>
        <v>12.7</v>
      </c>
      <c r="S1437" s="10">
        <f t="shared" ca="1" si="180"/>
        <v>0.34811396528415772</v>
      </c>
      <c r="T1437" s="25">
        <f ca="1">_xlfn.LOGNORM.INV(S1437,'Input Parameters'!$H$29,'Input Parameters'!$I$29)</f>
        <v>55.734460037390001</v>
      </c>
      <c r="U1437" s="10">
        <f t="shared" ca="1" si="181"/>
        <v>3.0894843333905131E-2</v>
      </c>
      <c r="V1437" s="29">
        <f ca="1">IF('Input Parameters'!$D$30="Beta",_xlfn.BETA.INV(U1437,'Input Parameters'!$L$30,'Input Parameters'!$M$30,'Input Parameters'!$J$30,'Input Parameters'!$K$30),IF('Input Parameters'!$D$30="LogNorm",_xlfn.LOGNORM.INV(U1437,'Input Parameters'!$H$30,'Input Parameters'!$I$30)))</f>
        <v>0.47837858686107149</v>
      </c>
      <c r="W1437" s="2">
        <f ca="1">N1437+(P1437-N1437)*(1-ERF((T1437-R1437)/(2*SQRT(L1437*'Input Parameters'!$E$31))))</f>
        <v>1.9140118975708293E-2</v>
      </c>
      <c r="X1437">
        <f t="shared" ca="1" si="182"/>
        <v>1</v>
      </c>
      <c r="Y1437" s="7"/>
    </row>
    <row r="1438" spans="1:25" ht="15" customHeight="1" x14ac:dyDescent="0.3">
      <c r="A1438" s="130">
        <v>1431</v>
      </c>
      <c r="B1438" s="10">
        <f t="shared" ca="1" si="174"/>
        <v>7.8666866292827375E-2</v>
      </c>
      <c r="C1438" s="57">
        <f ca="1">_xlfn.NORM.INV(B1438,'Input Parameters'!$E$19,'Input Parameters'!$F$19)</f>
        <v>447.80889235569646</v>
      </c>
      <c r="D1438" s="10">
        <f t="shared" ca="1" si="175"/>
        <v>8.3801435282143122E-2</v>
      </c>
      <c r="E1438" s="59">
        <f ca="1">IF(_xlfn.NORM.INV(D1438,'Input Parameters'!$E$20,'Input Parameters'!$F$20)&lt;3500,3500,IF(_xlfn.NORM.INV(D1438,'Input Parameters'!$E$20,'Input Parameters'!$F$20)&gt;5500,5500,_xlfn.NORM.INV(D1438,'Input Parameters'!$E$20,'Input Parameters'!$F$20)))</f>
        <v>3834.0368877148398</v>
      </c>
      <c r="F1438" s="10">
        <f t="shared" ca="1" si="176"/>
        <v>0.77751511205579349</v>
      </c>
      <c r="G1438" s="61">
        <f ca="1">_xlfn.NORM.INV(F1438,'Input Parameters'!$E$21,'Input Parameters'!$F$21)</f>
        <v>290.85368771942188</v>
      </c>
      <c r="H1438" s="54">
        <f ca="1">EXP(E1438*(1/'Input Parameters'!$E$22-1/G1438))</f>
        <v>0.90795345128396854</v>
      </c>
      <c r="I1438" s="10">
        <f t="shared" ca="1" si="177"/>
        <v>0.10418970632280844</v>
      </c>
      <c r="J1438" s="29">
        <f ca="1">_xlfn.BETA.INV(I1438,'Input Parameters'!$L$24,'Input Parameters'!$M$24,'Input Parameters'!$J$24,'Input Parameters'!$K$24)</f>
        <v>0.4009644915628281</v>
      </c>
      <c r="K1438" s="156">
        <f ca="1">('Input Parameters'!$E$25/'Input Parameters'!$E$31)^$J1438</f>
        <v>5.634070987149864E-2</v>
      </c>
      <c r="L1438" s="66">
        <f ca="1">$H1438*$C1438*'Input Parameters'!$E$23*K1438</f>
        <v>22.907548342842031</v>
      </c>
      <c r="M1438" s="23">
        <f t="shared" ca="1" si="178"/>
        <v>0.66430969948038976</v>
      </c>
      <c r="N1438" s="15">
        <f ca="1">_xlfn.NORM.INV(M1438,'Input Parameters'!$E$26,'Input Parameters'!$F$26)</f>
        <v>4.2909333474108975E-2</v>
      </c>
      <c r="O1438" s="8">
        <f t="shared" ca="1" si="179"/>
        <v>0.58027743483629413</v>
      </c>
      <c r="P1438" s="29">
        <f ca="1">_xlfn.LOGNORM.INV(O1438,'Input Parameters'!$H$27,'Input Parameters'!$I$27)</f>
        <v>1.557132209938664</v>
      </c>
      <c r="Q1438" s="10"/>
      <c r="R1438" s="15">
        <f>'Input Parameters'!$E$28</f>
        <v>12.7</v>
      </c>
      <c r="S1438" s="10">
        <f t="shared" ca="1" si="180"/>
        <v>2.6464086810033982E-2</v>
      </c>
      <c r="T1438" s="25">
        <f ca="1">_xlfn.LOGNORM.INV(S1438,'Input Parameters'!$H$29,'Input Parameters'!$I$29)</f>
        <v>46.85822056783546</v>
      </c>
      <c r="U1438" s="10">
        <f t="shared" ca="1" si="181"/>
        <v>0.55154403535027086</v>
      </c>
      <c r="V1438" s="29">
        <f ca="1">IF('Input Parameters'!$D$30="Beta",_xlfn.BETA.INV(U1438,'Input Parameters'!$L$30,'Input Parameters'!$M$30,'Input Parameters'!$J$30,'Input Parameters'!$K$30),IF('Input Parameters'!$D$30="LogNorm",_xlfn.LOGNORM.INV(U1438,'Input Parameters'!$H$30,'Input Parameters'!$I$30)))</f>
        <v>1.0515860163076984</v>
      </c>
      <c r="W1438" s="2">
        <f ca="1">N1438+(P1438-N1438)*(1-ERF((T1438-R1438)/(2*SQRT(L1438*'Input Parameters'!$E$31))))</f>
        <v>0.97234561680322695</v>
      </c>
      <c r="X1438">
        <f t="shared" ca="1" si="182"/>
        <v>1</v>
      </c>
      <c r="Y1438" s="7"/>
    </row>
    <row r="1439" spans="1:25" ht="15" customHeight="1" x14ac:dyDescent="0.3">
      <c r="A1439" s="130">
        <v>1432</v>
      </c>
      <c r="B1439" s="10">
        <f t="shared" ca="1" si="174"/>
        <v>0.1734163851347893</v>
      </c>
      <c r="C1439" s="57">
        <f ca="1">_xlfn.NORM.INV(B1439,'Input Parameters'!$E$19,'Input Parameters'!$F$19)</f>
        <v>487.80658888431077</v>
      </c>
      <c r="D1439" s="10">
        <f t="shared" ca="1" si="175"/>
        <v>0.26148598540464296</v>
      </c>
      <c r="E1439" s="59">
        <f ca="1">IF(_xlfn.NORM.INV(D1439,'Input Parameters'!$E$20,'Input Parameters'!$F$20)&lt;3500,3500,IF(_xlfn.NORM.INV(D1439,'Input Parameters'!$E$20,'Input Parameters'!$F$20)&gt;5500,5500,_xlfn.NORM.INV(D1439,'Input Parameters'!$E$20,'Input Parameters'!$F$20)))</f>
        <v>4352.8603583825525</v>
      </c>
      <c r="F1439" s="10">
        <f t="shared" ca="1" si="176"/>
        <v>0.10062214800561498</v>
      </c>
      <c r="G1439" s="61">
        <f ca="1">_xlfn.NORM.INV(F1439,'Input Parameters'!$E$21,'Input Parameters'!$F$21)</f>
        <v>274.80480563616038</v>
      </c>
      <c r="H1439" s="54">
        <f ca="1">EXP(E1439*(1/'Input Parameters'!$E$22-1/G1439))</f>
        <v>0.37394464676274203</v>
      </c>
      <c r="I1439" s="10">
        <f t="shared" ca="1" si="177"/>
        <v>0.51717660701498902</v>
      </c>
      <c r="J1439" s="29">
        <f ca="1">_xlfn.BETA.INV(I1439,'Input Parameters'!$L$24,'Input Parameters'!$M$24,'Input Parameters'!$J$24,'Input Parameters'!$K$24)</f>
        <v>0.61408474104974498</v>
      </c>
      <c r="K1439" s="156">
        <f ca="1">('Input Parameters'!$E$25/'Input Parameters'!$E$31)^$J1439</f>
        <v>1.2214076291081148E-2</v>
      </c>
      <c r="L1439" s="66">
        <f ca="1">$H1439*$C1439*'Input Parameters'!$E$23*K1439</f>
        <v>2.2280021770755636</v>
      </c>
      <c r="M1439" s="23">
        <f t="shared" ca="1" si="178"/>
        <v>0.25953039354293606</v>
      </c>
      <c r="N1439" s="15">
        <f ca="1">_xlfn.NORM.INV(M1439,'Input Parameters'!$E$26,'Input Parameters'!$F$26)</f>
        <v>2.0459329123504216E-2</v>
      </c>
      <c r="O1439" s="8">
        <f t="shared" ca="1" si="179"/>
        <v>9.3173161661171955E-3</v>
      </c>
      <c r="P1439" s="29">
        <f ca="1">_xlfn.LOGNORM.INV(O1439,'Input Parameters'!$H$27,'Input Parameters'!$I$27)</f>
        <v>0.50274353621356993</v>
      </c>
      <c r="Q1439" s="10"/>
      <c r="R1439" s="15">
        <f>'Input Parameters'!$E$28</f>
        <v>12.7</v>
      </c>
      <c r="S1439" s="10">
        <f t="shared" ca="1" si="180"/>
        <v>0.83385660267368944</v>
      </c>
      <c r="T1439" s="25">
        <f ca="1">_xlfn.LOGNORM.INV(S1439,'Input Parameters'!$H$29,'Input Parameters'!$I$29)</f>
        <v>64.928261493051281</v>
      </c>
      <c r="U1439" s="10">
        <f t="shared" ca="1" si="181"/>
        <v>0.74445418301821142</v>
      </c>
      <c r="V1439" s="29">
        <f ca="1">IF('Input Parameters'!$D$30="Beta",_xlfn.BETA.INV(U1439,'Input Parameters'!$L$30,'Input Parameters'!$M$30,'Input Parameters'!$J$30,'Input Parameters'!$K$30),IF('Input Parameters'!$D$30="LogNorm",_xlfn.LOGNORM.INV(U1439,'Input Parameters'!$H$30,'Input Parameters'!$I$30)))</f>
        <v>1.2947875850365891</v>
      </c>
      <c r="W1439" s="2">
        <f ca="1">N1439+(P1439-N1439)*(1-ERF((T1439-R1439)/(2*SQRT(L1439*'Input Parameters'!$E$31))))</f>
        <v>2.6899716467411204E-2</v>
      </c>
      <c r="X1439">
        <f t="shared" ca="1" si="182"/>
        <v>1</v>
      </c>
      <c r="Y1439" s="7"/>
    </row>
    <row r="1440" spans="1:25" ht="15" customHeight="1" x14ac:dyDescent="0.3">
      <c r="A1440" s="130">
        <v>1433</v>
      </c>
      <c r="B1440" s="10">
        <f t="shared" ca="1" si="174"/>
        <v>0.64981999196421214</v>
      </c>
      <c r="C1440" s="57">
        <f ca="1">_xlfn.NORM.INV(B1440,'Input Parameters'!$E$19,'Input Parameters'!$F$19)</f>
        <v>599.81851759581173</v>
      </c>
      <c r="D1440" s="10">
        <f t="shared" ca="1" si="175"/>
        <v>0.35685806304568868</v>
      </c>
      <c r="E1440" s="59">
        <f ca="1">IF(_xlfn.NORM.INV(D1440,'Input Parameters'!$E$20,'Input Parameters'!$F$20)&lt;3500,3500,IF(_xlfn.NORM.INV(D1440,'Input Parameters'!$E$20,'Input Parameters'!$F$20)&gt;5500,5500,_xlfn.NORM.INV(D1440,'Input Parameters'!$E$20,'Input Parameters'!$F$20)))</f>
        <v>4543.191127687347</v>
      </c>
      <c r="F1440" s="10">
        <f t="shared" ca="1" si="176"/>
        <v>0.54421704233229418</v>
      </c>
      <c r="G1440" s="61">
        <f ca="1">_xlfn.NORM.INV(F1440,'Input Parameters'!$E$21,'Input Parameters'!$F$21)</f>
        <v>285.72295987393397</v>
      </c>
      <c r="H1440" s="54">
        <f ca="1">EXP(E1440*(1/'Input Parameters'!$E$22-1/G1440))</f>
        <v>0.67373768027160441</v>
      </c>
      <c r="I1440" s="10">
        <f t="shared" ca="1" si="177"/>
        <v>0.87285363939430571</v>
      </c>
      <c r="J1440" s="29">
        <f ca="1">_xlfn.BETA.INV(I1440,'Input Parameters'!$L$24,'Input Parameters'!$M$24,'Input Parameters'!$J$24,'Input Parameters'!$K$24)</f>
        <v>0.77477047920109121</v>
      </c>
      <c r="K1440" s="156">
        <f ca="1">('Input Parameters'!$E$25/'Input Parameters'!$E$31)^$J1440</f>
        <v>3.8570485605812217E-3</v>
      </c>
      <c r="L1440" s="66">
        <f ca="1">$H1440*$C1440*'Input Parameters'!$E$23*K1440</f>
        <v>1.5587117626963085</v>
      </c>
      <c r="M1440" s="23">
        <f t="shared" ca="1" si="178"/>
        <v>8.0580197725014902E-2</v>
      </c>
      <c r="N1440" s="15">
        <f ca="1">_xlfn.NORM.INV(M1440,'Input Parameters'!$E$26,'Input Parameters'!$F$26)</f>
        <v>4.575229975081526E-3</v>
      </c>
      <c r="O1440" s="8">
        <f t="shared" ca="1" si="179"/>
        <v>0.26540409829194433</v>
      </c>
      <c r="P1440" s="29">
        <f ca="1">_xlfn.LOGNORM.INV(O1440,'Input Parameters'!$H$27,'Input Parameters'!$I$27)</f>
        <v>1.078877081258323</v>
      </c>
      <c r="Q1440" s="10"/>
      <c r="R1440" s="15">
        <f>'Input Parameters'!$E$28</f>
        <v>12.7</v>
      </c>
      <c r="S1440" s="10">
        <f t="shared" ca="1" si="180"/>
        <v>0.55560043038483553</v>
      </c>
      <c r="T1440" s="25">
        <f ca="1">_xlfn.LOGNORM.INV(S1440,'Input Parameters'!$H$29,'Input Parameters'!$I$29)</f>
        <v>59.153191051232348</v>
      </c>
      <c r="U1440" s="10">
        <f t="shared" ca="1" si="181"/>
        <v>0.89354039453519352</v>
      </c>
      <c r="V1440" s="29">
        <f ca="1">IF('Input Parameters'!$D$30="Beta",_xlfn.BETA.INV(U1440,'Input Parameters'!$L$30,'Input Parameters'!$M$30,'Input Parameters'!$J$30,'Input Parameters'!$K$30),IF('Input Parameters'!$D$30="LogNorm",_xlfn.LOGNORM.INV(U1440,'Input Parameters'!$H$30,'Input Parameters'!$I$30)))</f>
        <v>1.63296152416667</v>
      </c>
      <c r="W1440" s="2">
        <f ca="1">N1440+(P1440-N1440)*(1-ERF((T1440-R1440)/(2*SQRT(L1440*'Input Parameters'!$E$31))))</f>
        <v>1.3721716868893834E-2</v>
      </c>
      <c r="X1440">
        <f t="shared" ca="1" si="182"/>
        <v>1</v>
      </c>
      <c r="Y1440" s="7"/>
    </row>
    <row r="1441" spans="1:25" ht="15" customHeight="1" x14ac:dyDescent="0.3">
      <c r="A1441" s="130">
        <v>1434</v>
      </c>
      <c r="B1441" s="10">
        <f t="shared" ca="1" si="174"/>
        <v>0.93965576554979779</v>
      </c>
      <c r="C1441" s="57">
        <f ca="1">_xlfn.NORM.INV(B1441,'Input Parameters'!$E$19,'Input Parameters'!$F$19)</f>
        <v>698.43473224538911</v>
      </c>
      <c r="D1441" s="10">
        <f t="shared" ca="1" si="175"/>
        <v>0.2010319744170499</v>
      </c>
      <c r="E1441" s="59">
        <f ca="1">IF(_xlfn.NORM.INV(D1441,'Input Parameters'!$E$20,'Input Parameters'!$F$20)&lt;3500,3500,IF(_xlfn.NORM.INV(D1441,'Input Parameters'!$E$20,'Input Parameters'!$F$20)&gt;5500,5500,_xlfn.NORM.INV(D1441,'Input Parameters'!$E$20,'Input Parameters'!$F$20)))</f>
        <v>4213.4414350887937</v>
      </c>
      <c r="F1441" s="10">
        <f t="shared" ca="1" si="176"/>
        <v>0.53619107596549576</v>
      </c>
      <c r="G1441" s="61">
        <f ca="1">_xlfn.NORM.INV(F1441,'Input Parameters'!$E$21,'Input Parameters'!$F$21)</f>
        <v>285.56402097630109</v>
      </c>
      <c r="H1441" s="54">
        <f ca="1">EXP(E1441*(1/'Input Parameters'!$E$22-1/G1441))</f>
        <v>0.68766135958677632</v>
      </c>
      <c r="I1441" s="10">
        <f t="shared" ca="1" si="177"/>
        <v>0.74123543571594375</v>
      </c>
      <c r="J1441" s="29">
        <f ca="1">_xlfn.BETA.INV(I1441,'Input Parameters'!$L$24,'Input Parameters'!$M$24,'Input Parameters'!$J$24,'Input Parameters'!$K$24)</f>
        <v>0.70699121831789258</v>
      </c>
      <c r="K1441" s="156">
        <f ca="1">('Input Parameters'!$E$25/'Input Parameters'!$E$31)^$J1441</f>
        <v>6.2721552286151006E-3</v>
      </c>
      <c r="L1441" s="66">
        <f ca="1">$H1441*$C1441*'Input Parameters'!$E$23*K1441</f>
        <v>3.0124319686671375</v>
      </c>
      <c r="M1441" s="23">
        <f t="shared" ca="1" si="178"/>
        <v>0.29935902521922408</v>
      </c>
      <c r="N1441" s="15">
        <f ca="1">_xlfn.NORM.INV(M1441,'Input Parameters'!$E$26,'Input Parameters'!$F$26)</f>
        <v>2.2948856777936816E-2</v>
      </c>
      <c r="O1441" s="8">
        <f t="shared" ca="1" si="179"/>
        <v>0.1565904058066182</v>
      </c>
      <c r="P1441" s="29">
        <f ca="1">_xlfn.LOGNORM.INV(O1441,'Input Parameters'!$H$27,'Input Parameters'!$I$27)</f>
        <v>0.91120206791516434</v>
      </c>
      <c r="Q1441" s="10"/>
      <c r="R1441" s="15">
        <f>'Input Parameters'!$E$28</f>
        <v>12.7</v>
      </c>
      <c r="S1441" s="10">
        <f t="shared" ca="1" si="180"/>
        <v>0.6648521707840922</v>
      </c>
      <c r="T1441" s="25">
        <f ca="1">_xlfn.LOGNORM.INV(S1441,'Input Parameters'!$H$29,'Input Parameters'!$I$29)</f>
        <v>61.082873389606938</v>
      </c>
      <c r="U1441" s="10">
        <f t="shared" ca="1" si="181"/>
        <v>0.34991358006695206</v>
      </c>
      <c r="V1441" s="29">
        <f ca="1">IF('Input Parameters'!$D$30="Beta",_xlfn.BETA.INV(U1441,'Input Parameters'!$L$30,'Input Parameters'!$M$30,'Input Parameters'!$J$30,'Input Parameters'!$K$30),IF('Input Parameters'!$D$30="LogNorm",_xlfn.LOGNORM.INV(U1441,'Input Parameters'!$H$30,'Input Parameters'!$I$30)))</f>
        <v>0.85827159024962041</v>
      </c>
      <c r="W1441" s="2">
        <f ca="1">N1441+(P1441-N1441)*(1-ERF((T1441-R1441)/(2*SQRT(L1441*'Input Parameters'!$E$31))))</f>
        <v>6.6213513819197448E-2</v>
      </c>
      <c r="X1441">
        <f t="shared" ca="1" si="182"/>
        <v>1</v>
      </c>
      <c r="Y1441" s="7"/>
    </row>
    <row r="1442" spans="1:25" ht="15" customHeight="1" x14ac:dyDescent="0.3">
      <c r="A1442" s="130">
        <v>1435</v>
      </c>
      <c r="B1442" s="10">
        <f t="shared" ca="1" si="174"/>
        <v>0.47986695593412698</v>
      </c>
      <c r="C1442" s="57">
        <f ca="1">_xlfn.NORM.INV(B1442,'Input Parameters'!$E$19,'Input Parameters'!$F$19)</f>
        <v>563.0338064208579</v>
      </c>
      <c r="D1442" s="10">
        <f t="shared" ca="1" si="175"/>
        <v>0.10786058410304977</v>
      </c>
      <c r="E1442" s="59">
        <f ca="1">IF(_xlfn.NORM.INV(D1442,'Input Parameters'!$E$20,'Input Parameters'!$F$20)&lt;3500,3500,IF(_xlfn.NORM.INV(D1442,'Input Parameters'!$E$20,'Input Parameters'!$F$20)&gt;5500,5500,_xlfn.NORM.INV(D1442,'Input Parameters'!$E$20,'Input Parameters'!$F$20)))</f>
        <v>3933.40964188215</v>
      </c>
      <c r="F1442" s="10">
        <f t="shared" ca="1" si="176"/>
        <v>0.60103961517048821</v>
      </c>
      <c r="G1442" s="61">
        <f ca="1">_xlfn.NORM.INV(F1442,'Input Parameters'!$E$21,'Input Parameters'!$F$21)</f>
        <v>286.86246606606613</v>
      </c>
      <c r="H1442" s="54">
        <f ca="1">EXP(E1442*(1/'Input Parameters'!$E$22-1/G1442))</f>
        <v>0.75034313166582323</v>
      </c>
      <c r="I1442" s="10">
        <f t="shared" ca="1" si="177"/>
        <v>0.51030318494341276</v>
      </c>
      <c r="J1442" s="29">
        <f ca="1">_xlfn.BETA.INV(I1442,'Input Parameters'!$L$24,'Input Parameters'!$M$24,'Input Parameters'!$J$24,'Input Parameters'!$K$24)</f>
        <v>0.61131735228032091</v>
      </c>
      <c r="K1442" s="156">
        <f ca="1">('Input Parameters'!$E$25/'Input Parameters'!$E$31)^$J1442</f>
        <v>1.2458972877774954E-2</v>
      </c>
      <c r="L1442" s="66">
        <f ca="1">$H1442*$C1442*'Input Parameters'!$E$23*K1442</f>
        <v>5.2635242004760814</v>
      </c>
      <c r="M1442" s="23">
        <f t="shared" ca="1" si="178"/>
        <v>0.47499659785079562</v>
      </c>
      <c r="N1442" s="15">
        <f ca="1">_xlfn.NORM.INV(M1442,'Input Parameters'!$E$26,'Input Parameters'!$F$26)</f>
        <v>3.2682978224310509E-2</v>
      </c>
      <c r="O1442" s="8">
        <f t="shared" ca="1" si="179"/>
        <v>0.97254992329156043</v>
      </c>
      <c r="P1442" s="29">
        <f ca="1">_xlfn.LOGNORM.INV(O1442,'Input Parameters'!$H$27,'Input Parameters'!$I$27)</f>
        <v>3.3284042012901991</v>
      </c>
      <c r="Q1442" s="10"/>
      <c r="R1442" s="15">
        <f>'Input Parameters'!$E$28</f>
        <v>12.7</v>
      </c>
      <c r="S1442" s="10">
        <f t="shared" ca="1" si="180"/>
        <v>0.36540019453998951</v>
      </c>
      <c r="T1442" s="25">
        <f ca="1">_xlfn.LOGNORM.INV(S1442,'Input Parameters'!$H$29,'Input Parameters'!$I$29)</f>
        <v>56.025290608447264</v>
      </c>
      <c r="U1442" s="10">
        <f t="shared" ca="1" si="181"/>
        <v>0.46684877227307031</v>
      </c>
      <c r="V1442" s="29">
        <f ca="1">IF('Input Parameters'!$D$30="Beta",_xlfn.BETA.INV(U1442,'Input Parameters'!$L$30,'Input Parameters'!$M$30,'Input Parameters'!$J$30,'Input Parameters'!$K$30),IF('Input Parameters'!$D$30="LogNorm",_xlfn.LOGNORM.INV(U1442,'Input Parameters'!$H$30,'Input Parameters'!$I$30)))</f>
        <v>0.96695793727322144</v>
      </c>
      <c r="W1442" s="2">
        <f ca="1">N1442+(P1442-N1442)*(1-ERF((T1442-R1442)/(2*SQRT(L1442*'Input Parameters'!$E$31))))</f>
        <v>0.63174226376009457</v>
      </c>
      <c r="X1442">
        <f t="shared" ca="1" si="182"/>
        <v>1</v>
      </c>
      <c r="Y1442" s="7"/>
    </row>
    <row r="1443" spans="1:25" ht="15" customHeight="1" x14ac:dyDescent="0.3">
      <c r="A1443" s="130">
        <v>1436</v>
      </c>
      <c r="B1443" s="10">
        <f t="shared" ca="1" si="174"/>
        <v>0.96947914395795431</v>
      </c>
      <c r="C1443" s="57">
        <f ca="1">_xlfn.NORM.INV(B1443,'Input Parameters'!$E$19,'Input Parameters'!$F$19)</f>
        <v>725.58482473454603</v>
      </c>
      <c r="D1443" s="10">
        <f t="shared" ca="1" si="175"/>
        <v>0.37368992860767614</v>
      </c>
      <c r="E1443" s="59">
        <f ca="1">IF(_xlfn.NORM.INV(D1443,'Input Parameters'!$E$20,'Input Parameters'!$F$20)&lt;3500,3500,IF(_xlfn.NORM.INV(D1443,'Input Parameters'!$E$20,'Input Parameters'!$F$20)&gt;5500,5500,_xlfn.NORM.INV(D1443,'Input Parameters'!$E$20,'Input Parameters'!$F$20)))</f>
        <v>4574.5326971848144</v>
      </c>
      <c r="F1443" s="10">
        <f t="shared" ca="1" si="176"/>
        <v>0.64205254530793576</v>
      </c>
      <c r="G1443" s="61">
        <f ca="1">_xlfn.NORM.INV(F1443,'Input Parameters'!$E$21,'Input Parameters'!$F$21)</f>
        <v>287.7106516027693</v>
      </c>
      <c r="H1443" s="54">
        <f ca="1">EXP(E1443*(1/'Input Parameters'!$E$22-1/G1443))</f>
        <v>0.75049017701032583</v>
      </c>
      <c r="I1443" s="10">
        <f t="shared" ca="1" si="177"/>
        <v>0.93882853625116536</v>
      </c>
      <c r="J1443" s="29">
        <f ca="1">_xlfn.BETA.INV(I1443,'Input Parameters'!$L$24,'Input Parameters'!$M$24,'Input Parameters'!$J$24,'Input Parameters'!$K$24)</f>
        <v>0.82357613504500515</v>
      </c>
      <c r="K1443" s="156">
        <f ca="1">('Input Parameters'!$E$25/'Input Parameters'!$E$31)^$J1443</f>
        <v>2.7177180279649733E-3</v>
      </c>
      <c r="L1443" s="66">
        <f ca="1">$H1443*$C1443*'Input Parameters'!$E$23*K1443</f>
        <v>1.47991781643192</v>
      </c>
      <c r="M1443" s="23">
        <f t="shared" ca="1" si="178"/>
        <v>0.6431094845617541</v>
      </c>
      <c r="N1443" s="15">
        <f ca="1">_xlfn.NORM.INV(M1443,'Input Parameters'!$E$26,'Input Parameters'!$F$26)</f>
        <v>4.170243901342368E-2</v>
      </c>
      <c r="O1443" s="8">
        <f t="shared" ca="1" si="179"/>
        <v>0.16914694996867397</v>
      </c>
      <c r="P1443" s="29">
        <f ca="1">_xlfn.LOGNORM.INV(O1443,'Input Parameters'!$H$27,'Input Parameters'!$I$27)</f>
        <v>0.93200691513580158</v>
      </c>
      <c r="Q1443" s="10"/>
      <c r="R1443" s="15">
        <f>'Input Parameters'!$E$28</f>
        <v>12.7</v>
      </c>
      <c r="S1443" s="10">
        <f t="shared" ca="1" si="180"/>
        <v>0.51115659137566261</v>
      </c>
      <c r="T1443" s="25">
        <f ca="1">_xlfn.LOGNORM.INV(S1443,'Input Parameters'!$H$29,'Input Parameters'!$I$29)</f>
        <v>58.414972437596028</v>
      </c>
      <c r="U1443" s="10">
        <f t="shared" ca="1" si="181"/>
        <v>0.87876537351937867</v>
      </c>
      <c r="V1443" s="29">
        <f ca="1">IF('Input Parameters'!$D$30="Beta",_xlfn.BETA.INV(U1443,'Input Parameters'!$L$30,'Input Parameters'!$M$30,'Input Parameters'!$J$30,'Input Parameters'!$K$30),IF('Input Parameters'!$D$30="LogNorm",_xlfn.LOGNORM.INV(U1443,'Input Parameters'!$H$30,'Input Parameters'!$I$30)))</f>
        <v>1.5842841463058353</v>
      </c>
      <c r="W1443" s="2">
        <f ca="1">N1443+(P1443-N1443)*(1-ERF((T1443-R1443)/(2*SQRT(L1443*'Input Parameters'!$E$31))))</f>
        <v>4.8717333233681458E-2</v>
      </c>
      <c r="X1443">
        <f t="shared" ca="1" si="182"/>
        <v>1</v>
      </c>
      <c r="Y1443" s="7"/>
    </row>
    <row r="1444" spans="1:25" ht="15" customHeight="1" x14ac:dyDescent="0.3">
      <c r="A1444" s="130">
        <v>1437</v>
      </c>
      <c r="B1444" s="10">
        <f t="shared" ca="1" si="174"/>
        <v>0.43488849605353952</v>
      </c>
      <c r="C1444" s="57">
        <f ca="1">_xlfn.NORM.INV(B1444,'Input Parameters'!$E$19,'Input Parameters'!$F$19)</f>
        <v>553.4469212810277</v>
      </c>
      <c r="D1444" s="10">
        <f t="shared" ca="1" si="175"/>
        <v>0.92595227496184673</v>
      </c>
      <c r="E1444" s="59">
        <f ca="1">IF(_xlfn.NORM.INV(D1444,'Input Parameters'!$E$20,'Input Parameters'!$F$20)&lt;3500,3500,IF(_xlfn.NORM.INV(D1444,'Input Parameters'!$E$20,'Input Parameters'!$F$20)&gt;5500,5500,_xlfn.NORM.INV(D1444,'Input Parameters'!$E$20,'Input Parameters'!$F$20)))</f>
        <v>5500</v>
      </c>
      <c r="F1444" s="10">
        <f t="shared" ca="1" si="176"/>
        <v>0.67959697406271369</v>
      </c>
      <c r="G1444" s="61">
        <f ca="1">_xlfn.NORM.INV(F1444,'Input Parameters'!$E$21,'Input Parameters'!$F$21)</f>
        <v>288.51725670812658</v>
      </c>
      <c r="H1444" s="54">
        <f ca="1">EXP(E1444*(1/'Input Parameters'!$E$22-1/G1444))</f>
        <v>0.74702736031314476</v>
      </c>
      <c r="I1444" s="10">
        <f t="shared" ca="1" si="177"/>
        <v>0.42463346655669088</v>
      </c>
      <c r="J1444" s="29">
        <f ca="1">_xlfn.BETA.INV(I1444,'Input Parameters'!$L$24,'Input Parameters'!$M$24,'Input Parameters'!$J$24,'Input Parameters'!$K$24)</f>
        <v>0.57629209950581106</v>
      </c>
      <c r="K1444" s="156">
        <f ca="1">('Input Parameters'!$E$25/'Input Parameters'!$E$31)^$J1444</f>
        <v>1.6017732644243839E-2</v>
      </c>
      <c r="L1444" s="66">
        <f ca="1">$H1444*$C1444*'Input Parameters'!$E$23*K1444</f>
        <v>6.6223712671543815</v>
      </c>
      <c r="M1444" s="23">
        <f t="shared" ca="1" si="178"/>
        <v>0.95263642679746607</v>
      </c>
      <c r="N1444" s="15">
        <f ca="1">_xlfn.NORM.INV(M1444,'Input Parameters'!$E$26,'Input Parameters'!$F$26)</f>
        <v>6.9090418603642664E-2</v>
      </c>
      <c r="O1444" s="8">
        <f t="shared" ca="1" si="179"/>
        <v>1.2877674803922212E-2</v>
      </c>
      <c r="P1444" s="29">
        <f ca="1">_xlfn.LOGNORM.INV(O1444,'Input Parameters'!$H$27,'Input Parameters'!$I$27)</f>
        <v>0.53083086164330917</v>
      </c>
      <c r="Q1444" s="10"/>
      <c r="R1444" s="15">
        <f>'Input Parameters'!$E$28</f>
        <v>12.7</v>
      </c>
      <c r="S1444" s="10">
        <f t="shared" ca="1" si="180"/>
        <v>0.81569135197218356</v>
      </c>
      <c r="T1444" s="25">
        <f ca="1">_xlfn.LOGNORM.INV(S1444,'Input Parameters'!$H$29,'Input Parameters'!$I$29)</f>
        <v>64.416715616286908</v>
      </c>
      <c r="U1444" s="10">
        <f t="shared" ca="1" si="181"/>
        <v>0.57456291487747202</v>
      </c>
      <c r="V1444" s="29">
        <f ca="1">IF('Input Parameters'!$D$30="Beta",_xlfn.BETA.INV(U1444,'Input Parameters'!$L$30,'Input Parameters'!$M$30,'Input Parameters'!$J$30,'Input Parameters'!$K$30),IF('Input Parameters'!$D$30="LogNorm",_xlfn.LOGNORM.INV(U1444,'Input Parameters'!$H$30,'Input Parameters'!$I$30)))</f>
        <v>1.0761017482970938</v>
      </c>
      <c r="W1444" s="2">
        <f ca="1">N1444+(P1444-N1444)*(1-ERF((T1444-R1444)/(2*SQRT(L1444*'Input Parameters'!$E$31))))</f>
        <v>0.14079981675014619</v>
      </c>
      <c r="X1444">
        <f t="shared" ca="1" si="182"/>
        <v>1</v>
      </c>
      <c r="Y1444" s="7"/>
    </row>
    <row r="1445" spans="1:25" ht="15" customHeight="1" x14ac:dyDescent="0.3">
      <c r="A1445" s="130">
        <v>1438</v>
      </c>
      <c r="B1445" s="10">
        <f t="shared" ca="1" si="174"/>
        <v>0.74401297899187979</v>
      </c>
      <c r="C1445" s="57">
        <f ca="1">_xlfn.NORM.INV(B1445,'Input Parameters'!$E$19,'Input Parameters'!$F$19)</f>
        <v>622.71231284646058</v>
      </c>
      <c r="D1445" s="10">
        <f t="shared" ca="1" si="175"/>
        <v>0.36235211886255325</v>
      </c>
      <c r="E1445" s="59">
        <f ca="1">IF(_xlfn.NORM.INV(D1445,'Input Parameters'!$E$20,'Input Parameters'!$F$20)&lt;3500,3500,IF(_xlfn.NORM.INV(D1445,'Input Parameters'!$E$20,'Input Parameters'!$F$20)&gt;5500,5500,_xlfn.NORM.INV(D1445,'Input Parameters'!$E$20,'Input Parameters'!$F$20)))</f>
        <v>4553.4748986320146</v>
      </c>
      <c r="F1445" s="10">
        <f t="shared" ca="1" si="176"/>
        <v>0.94447128842532835</v>
      </c>
      <c r="G1445" s="61">
        <f ca="1">_xlfn.NORM.INV(F1445,'Input Parameters'!$E$21,'Input Parameters'!$F$21)</f>
        <v>297.37458198549268</v>
      </c>
      <c r="H1445" s="54">
        <f ca="1">EXP(E1445*(1/'Input Parameters'!$E$22-1/G1445))</f>
        <v>1.2568602520638166</v>
      </c>
      <c r="I1445" s="10">
        <f t="shared" ca="1" si="177"/>
        <v>7.5960185891960186E-2</v>
      </c>
      <c r="J1445" s="29">
        <f ca="1">_xlfn.BETA.INV(I1445,'Input Parameters'!$L$24,'Input Parameters'!$M$24,'Input Parameters'!$J$24,'Input Parameters'!$K$24)</f>
        <v>0.37336535508880953</v>
      </c>
      <c r="K1445" s="156">
        <f ca="1">('Input Parameters'!$E$25/'Input Parameters'!$E$31)^$J1445</f>
        <v>6.86760887045198E-2</v>
      </c>
      <c r="L1445" s="66">
        <f ca="1">$H1445*$C1445*'Input Parameters'!$E$23*K1445</f>
        <v>53.750189282468071</v>
      </c>
      <c r="M1445" s="23">
        <f t="shared" ca="1" si="178"/>
        <v>0.5953217996827237</v>
      </c>
      <c r="N1445" s="15">
        <f ca="1">_xlfn.NORM.INV(M1445,'Input Parameters'!$E$26,'Input Parameters'!$F$26)</f>
        <v>3.9066384400793727E-2</v>
      </c>
      <c r="O1445" s="8">
        <f t="shared" ca="1" si="179"/>
        <v>0.74441741347496393</v>
      </c>
      <c r="P1445" s="29">
        <f ca="1">_xlfn.LOGNORM.INV(O1445,'Input Parameters'!$H$27,'Input Parameters'!$I$27)</f>
        <v>1.9038663149716364</v>
      </c>
      <c r="Q1445" s="10"/>
      <c r="R1445" s="15">
        <f>'Input Parameters'!$E$28</f>
        <v>12.7</v>
      </c>
      <c r="S1445" s="10">
        <f t="shared" ca="1" si="180"/>
        <v>0.45226322378126882</v>
      </c>
      <c r="T1445" s="25">
        <f ca="1">_xlfn.LOGNORM.INV(S1445,'Input Parameters'!$H$29,'Input Parameters'!$I$29)</f>
        <v>57.45289547407625</v>
      </c>
      <c r="U1445" s="10">
        <f t="shared" ca="1" si="181"/>
        <v>0.3427694382460722</v>
      </c>
      <c r="V1445" s="29">
        <f ca="1">IF('Input Parameters'!$D$30="Beta",_xlfn.BETA.INV(U1445,'Input Parameters'!$L$30,'Input Parameters'!$M$30,'Input Parameters'!$J$30,'Input Parameters'!$K$30),IF('Input Parameters'!$D$30="LogNorm",_xlfn.LOGNORM.INV(U1445,'Input Parameters'!$H$30,'Input Parameters'!$I$30)))</f>
        <v>0.85174312183278389</v>
      </c>
      <c r="W1445" s="2">
        <f ca="1">N1445+(P1445-N1445)*(1-ERF((T1445-R1445)/(2*SQRT(L1445*'Input Parameters'!$E$31))))</f>
        <v>1.2810363508502456</v>
      </c>
      <c r="X1445">
        <f t="shared" ca="1" si="182"/>
        <v>0</v>
      </c>
      <c r="Y1445" s="7"/>
    </row>
    <row r="1446" spans="1:25" ht="15" customHeight="1" x14ac:dyDescent="0.3">
      <c r="A1446" s="130">
        <v>1439</v>
      </c>
      <c r="B1446" s="10">
        <f t="shared" ca="1" si="174"/>
        <v>0.72252574346718368</v>
      </c>
      <c r="C1446" s="57">
        <f ca="1">_xlfn.NORM.INV(B1446,'Input Parameters'!$E$19,'Input Parameters'!$F$19)</f>
        <v>617.18552193355242</v>
      </c>
      <c r="D1446" s="10">
        <f t="shared" ca="1" si="175"/>
        <v>2.1161152442844444E-2</v>
      </c>
      <c r="E1446" s="59">
        <f ca="1">IF(_xlfn.NORM.INV(D1446,'Input Parameters'!$E$20,'Input Parameters'!$F$20)&lt;3500,3500,IF(_xlfn.NORM.INV(D1446,'Input Parameters'!$E$20,'Input Parameters'!$F$20)&gt;5500,5500,_xlfn.NORM.INV(D1446,'Input Parameters'!$E$20,'Input Parameters'!$F$20)))</f>
        <v>3500</v>
      </c>
      <c r="F1446" s="10">
        <f t="shared" ca="1" si="176"/>
        <v>0.68609133802024236</v>
      </c>
      <c r="G1446" s="61">
        <f ca="1">_xlfn.NORM.INV(F1446,'Input Parameters'!$E$21,'Input Parameters'!$F$21)</f>
        <v>288.66053795789827</v>
      </c>
      <c r="H1446" s="54">
        <f ca="1">EXP(E1446*(1/'Input Parameters'!$E$22-1/G1446))</f>
        <v>0.83562423110881578</v>
      </c>
      <c r="I1446" s="10">
        <f t="shared" ca="1" si="177"/>
        <v>0.64726452863646899</v>
      </c>
      <c r="J1446" s="29">
        <f ca="1">_xlfn.BETA.INV(I1446,'Input Parameters'!$L$24,'Input Parameters'!$M$24,'Input Parameters'!$J$24,'Input Parameters'!$K$24)</f>
        <v>0.66668901346075771</v>
      </c>
      <c r="K1446" s="156">
        <f ca="1">('Input Parameters'!$E$25/'Input Parameters'!$E$31)^$J1446</f>
        <v>8.3748219872016357E-3</v>
      </c>
      <c r="L1446" s="66">
        <f ca="1">$H1446*$C1446*'Input Parameters'!$E$23*K1446</f>
        <v>4.319190301732089</v>
      </c>
      <c r="M1446" s="23">
        <f t="shared" ca="1" si="178"/>
        <v>0.22232547312070194</v>
      </c>
      <c r="N1446" s="15">
        <f ca="1">_xlfn.NORM.INV(M1446,'Input Parameters'!$E$26,'Input Parameters'!$F$26)</f>
        <v>1.7948376811714486E-2</v>
      </c>
      <c r="O1446" s="8">
        <f t="shared" ca="1" si="179"/>
        <v>0.62642858605650553</v>
      </c>
      <c r="P1446" s="29">
        <f ca="1">_xlfn.LOGNORM.INV(O1446,'Input Parameters'!$H$27,'Input Parameters'!$I$27)</f>
        <v>1.6418919253533222</v>
      </c>
      <c r="Q1446" s="10"/>
      <c r="R1446" s="15">
        <f>'Input Parameters'!$E$28</f>
        <v>12.7</v>
      </c>
      <c r="S1446" s="10">
        <f t="shared" ca="1" si="180"/>
        <v>0.22173513064017314</v>
      </c>
      <c r="T1446" s="25">
        <f ca="1">_xlfn.LOGNORM.INV(S1446,'Input Parameters'!$H$29,'Input Parameters'!$I$29)</f>
        <v>53.431040820288914</v>
      </c>
      <c r="U1446" s="10">
        <f t="shared" ca="1" si="181"/>
        <v>0.54013290806897074</v>
      </c>
      <c r="V1446" s="29">
        <f ca="1">IF('Input Parameters'!$D$30="Beta",_xlfn.BETA.INV(U1446,'Input Parameters'!$L$30,'Input Parameters'!$M$30,'Input Parameters'!$J$30,'Input Parameters'!$K$30),IF('Input Parameters'!$D$30="LogNorm",_xlfn.LOGNORM.INV(U1446,'Input Parameters'!$H$30,'Input Parameters'!$I$30)))</f>
        <v>1.0397127050202275</v>
      </c>
      <c r="W1446" s="2">
        <f ca="1">N1446+(P1446-N1446)*(1-ERF((T1446-R1446)/(2*SQRT(L1446*'Input Parameters'!$E$31))))</f>
        <v>0.2871972783085211</v>
      </c>
      <c r="X1446">
        <f t="shared" ca="1" si="182"/>
        <v>1</v>
      </c>
      <c r="Y1446" s="7"/>
    </row>
    <row r="1447" spans="1:25" ht="15" customHeight="1" x14ac:dyDescent="0.3">
      <c r="A1447" s="130">
        <v>1440</v>
      </c>
      <c r="B1447" s="10">
        <f t="shared" ca="1" si="174"/>
        <v>0.73858900081999501</v>
      </c>
      <c r="C1447" s="57">
        <f ca="1">_xlfn.NORM.INV(B1447,'Input Parameters'!$E$19,'Input Parameters'!$F$19)</f>
        <v>621.29562125810332</v>
      </c>
      <c r="D1447" s="10">
        <f t="shared" ca="1" si="175"/>
        <v>0.80537954739850093</v>
      </c>
      <c r="E1447" s="59">
        <f ca="1">IF(_xlfn.NORM.INV(D1447,'Input Parameters'!$E$20,'Input Parameters'!$F$20)&lt;3500,3500,IF(_xlfn.NORM.INV(D1447,'Input Parameters'!$E$20,'Input Parameters'!$F$20)&gt;5500,5500,_xlfn.NORM.INV(D1447,'Input Parameters'!$E$20,'Input Parameters'!$F$20)))</f>
        <v>5402.696362329114</v>
      </c>
      <c r="F1447" s="10">
        <f t="shared" ca="1" si="176"/>
        <v>0.42801244145647432</v>
      </c>
      <c r="G1447" s="61">
        <f ca="1">_xlfn.NORM.INV(F1447,'Input Parameters'!$E$21,'Input Parameters'!$F$21)</f>
        <v>283.42390822361642</v>
      </c>
      <c r="H1447" s="54">
        <f ca="1">EXP(E1447*(1/'Input Parameters'!$E$22-1/G1447))</f>
        <v>0.53632785958302998</v>
      </c>
      <c r="I1447" s="10">
        <f t="shared" ca="1" si="177"/>
        <v>1.4034225017307445E-2</v>
      </c>
      <c r="J1447" s="29">
        <f ca="1">_xlfn.BETA.INV(I1447,'Input Parameters'!$L$24,'Input Parameters'!$M$24,'Input Parameters'!$J$24,'Input Parameters'!$K$24)</f>
        <v>0.26199358672496126</v>
      </c>
      <c r="K1447" s="156">
        <f ca="1">('Input Parameters'!$E$25/'Input Parameters'!$E$31)^$J1447</f>
        <v>0.15267809955980924</v>
      </c>
      <c r="L1447" s="66">
        <f ca="1">$H1447*$C1447*'Input Parameters'!$E$23*K1447</f>
        <v>50.875113990407549</v>
      </c>
      <c r="M1447" s="23">
        <f t="shared" ca="1" si="178"/>
        <v>0.47149272051297852</v>
      </c>
      <c r="N1447" s="15">
        <f ca="1">_xlfn.NORM.INV(M1447,'Input Parameters'!$E$26,'Input Parameters'!$F$26)</f>
        <v>3.2498120462040314E-2</v>
      </c>
      <c r="O1447" s="8">
        <f t="shared" ca="1" si="179"/>
        <v>3.0381227420335E-2</v>
      </c>
      <c r="P1447" s="29">
        <f ca="1">_xlfn.LOGNORM.INV(O1447,'Input Parameters'!$H$27,'Input Parameters'!$I$27)</f>
        <v>0.62101130503265656</v>
      </c>
      <c r="Q1447" s="10"/>
      <c r="R1447" s="15">
        <f>'Input Parameters'!$E$28</f>
        <v>12.7</v>
      </c>
      <c r="S1447" s="10">
        <f t="shared" ca="1" si="180"/>
        <v>0.75416516800443389</v>
      </c>
      <c r="T1447" s="25">
        <f ca="1">_xlfn.LOGNORM.INV(S1447,'Input Parameters'!$H$29,'Input Parameters'!$I$29)</f>
        <v>62.905738161487427</v>
      </c>
      <c r="U1447" s="10">
        <f t="shared" ca="1" si="181"/>
        <v>0.12360489948424347</v>
      </c>
      <c r="V1447" s="29">
        <f ca="1">IF('Input Parameters'!$D$30="Beta",_xlfn.BETA.INV(U1447,'Input Parameters'!$L$30,'Input Parameters'!$M$30,'Input Parameters'!$J$30,'Input Parameters'!$K$30),IF('Input Parameters'!$D$30="LogNorm",_xlfn.LOGNORM.INV(U1447,'Input Parameters'!$H$30,'Input Parameters'!$I$30)))</f>
        <v>0.63310970522065313</v>
      </c>
      <c r="W1447" s="2">
        <f ca="1">N1447+(P1447-N1447)*(1-ERF((T1447-R1447)/(2*SQRT(L1447*'Input Parameters'!$E$31))))</f>
        <v>0.39660001648171161</v>
      </c>
      <c r="X1447">
        <f t="shared" ca="1" si="182"/>
        <v>1</v>
      </c>
      <c r="Y1447" s="7"/>
    </row>
    <row r="1448" spans="1:25" ht="15" customHeight="1" x14ac:dyDescent="0.3">
      <c r="A1448" s="130">
        <v>1441</v>
      </c>
      <c r="B1448" s="10">
        <f t="shared" ca="1" si="174"/>
        <v>0.89158778875360511</v>
      </c>
      <c r="C1448" s="57">
        <f ca="1">_xlfn.NORM.INV(B1448,'Input Parameters'!$E$19,'Input Parameters'!$F$19)</f>
        <v>671.65888083130994</v>
      </c>
      <c r="D1448" s="10">
        <f t="shared" ca="1" si="175"/>
        <v>0.74830928464129642</v>
      </c>
      <c r="E1448" s="59">
        <f ca="1">IF(_xlfn.NORM.INV(D1448,'Input Parameters'!$E$20,'Input Parameters'!$F$20)&lt;3500,3500,IF(_xlfn.NORM.INV(D1448,'Input Parameters'!$E$20,'Input Parameters'!$F$20)&gt;5500,5500,_xlfn.NORM.INV(D1448,'Input Parameters'!$E$20,'Input Parameters'!$F$20)))</f>
        <v>5268.4251570710585</v>
      </c>
      <c r="F1448" s="10">
        <f t="shared" ca="1" si="176"/>
        <v>0.65226748154123293</v>
      </c>
      <c r="G1448" s="61">
        <f ca="1">_xlfn.NORM.INV(F1448,'Input Parameters'!$E$21,'Input Parameters'!$F$21)</f>
        <v>287.926792779979</v>
      </c>
      <c r="H1448" s="54">
        <f ca="1">EXP(E1448*(1/'Input Parameters'!$E$22-1/G1448))</f>
        <v>0.72846126751191476</v>
      </c>
      <c r="I1448" s="10">
        <f t="shared" ca="1" si="177"/>
        <v>0.14087793328860965</v>
      </c>
      <c r="J1448" s="29">
        <f ca="1">_xlfn.BETA.INV(I1448,'Input Parameters'!$L$24,'Input Parameters'!$M$24,'Input Parameters'!$J$24,'Input Parameters'!$K$24)</f>
        <v>0.43022565975648613</v>
      </c>
      <c r="K1448" s="156">
        <f ca="1">('Input Parameters'!$E$25/'Input Parameters'!$E$31)^$J1448</f>
        <v>4.5673167250396787E-2</v>
      </c>
      <c r="L1448" s="66">
        <f ca="1">$H1448*$C1448*'Input Parameters'!$E$23*K1448</f>
        <v>22.346852160638296</v>
      </c>
      <c r="M1448" s="23">
        <f t="shared" ca="1" si="178"/>
        <v>0.29894991141689464</v>
      </c>
      <c r="N1448" s="15">
        <f ca="1">_xlfn.NORM.INV(M1448,'Input Parameters'!$E$26,'Input Parameters'!$F$26)</f>
        <v>2.2924115423170369E-2</v>
      </c>
      <c r="O1448" s="8">
        <f t="shared" ca="1" si="179"/>
        <v>6.2366964468041353E-5</v>
      </c>
      <c r="P1448" s="29">
        <f ca="1">_xlfn.LOGNORM.INV(O1448,'Input Parameters'!$H$27,'Input Parameters'!$I$27)</f>
        <v>0.2607598415735608</v>
      </c>
      <c r="Q1448" s="10"/>
      <c r="R1448" s="15">
        <f>'Input Parameters'!$E$28</f>
        <v>12.7</v>
      </c>
      <c r="S1448" s="10">
        <f t="shared" ca="1" si="180"/>
        <v>0.50451856870761003</v>
      </c>
      <c r="T1448" s="25">
        <f ca="1">_xlfn.LOGNORM.INV(S1448,'Input Parameters'!$H$29,'Input Parameters'!$I$29)</f>
        <v>58.305925799158373</v>
      </c>
      <c r="U1448" s="10">
        <f t="shared" ca="1" si="181"/>
        <v>0.5549251817650297</v>
      </c>
      <c r="V1448" s="29">
        <f ca="1">IF('Input Parameters'!$D$30="Beta",_xlfn.BETA.INV(U1448,'Input Parameters'!$L$30,'Input Parameters'!$M$30,'Input Parameters'!$J$30,'Input Parameters'!$K$30),IF('Input Parameters'!$D$30="LogNorm",_xlfn.LOGNORM.INV(U1448,'Input Parameters'!$H$30,'Input Parameters'!$I$30)))</f>
        <v>1.055138231974784</v>
      </c>
      <c r="W1448" s="2">
        <f ca="1">N1448+(P1448-N1448)*(1-ERF((T1448-R1448)/(2*SQRT(L1448*'Input Parameters'!$E$31))))</f>
        <v>0.14068277088099729</v>
      </c>
      <c r="X1448">
        <f t="shared" ca="1" si="182"/>
        <v>1</v>
      </c>
      <c r="Y1448" s="7"/>
    </row>
    <row r="1449" spans="1:25" ht="15" customHeight="1" x14ac:dyDescent="0.3">
      <c r="A1449" s="130">
        <v>1442</v>
      </c>
      <c r="B1449" s="10">
        <f t="shared" ca="1" si="174"/>
        <v>0.33774170364578016</v>
      </c>
      <c r="C1449" s="57">
        <f ca="1">_xlfn.NORM.INV(B1449,'Input Parameters'!$E$19,'Input Parameters'!$F$19)</f>
        <v>531.92540040788424</v>
      </c>
      <c r="D1449" s="10">
        <f t="shared" ca="1" si="175"/>
        <v>0.6044027149331892</v>
      </c>
      <c r="E1449" s="59">
        <f ca="1">IF(_xlfn.NORM.INV(D1449,'Input Parameters'!$E$20,'Input Parameters'!$F$20)&lt;3500,3500,IF(_xlfn.NORM.INV(D1449,'Input Parameters'!$E$20,'Input Parameters'!$F$20)&gt;5500,5500,_xlfn.NORM.INV(D1449,'Input Parameters'!$E$20,'Input Parameters'!$F$20)))</f>
        <v>4985.3318026081497</v>
      </c>
      <c r="F1449" s="10">
        <f t="shared" ca="1" si="176"/>
        <v>0.87278636972933288</v>
      </c>
      <c r="G1449" s="61">
        <f ca="1">_xlfn.NORM.INV(F1449,'Input Parameters'!$E$21,'Input Parameters'!$F$21)</f>
        <v>293.80774112821638</v>
      </c>
      <c r="H1449" s="54">
        <f ca="1">EXP(E1449*(1/'Input Parameters'!$E$22-1/G1449))</f>
        <v>1.0478886476331954</v>
      </c>
      <c r="I1449" s="10">
        <f t="shared" ca="1" si="177"/>
        <v>1.3171026472686975E-3</v>
      </c>
      <c r="J1449" s="29">
        <f ca="1">_xlfn.BETA.INV(I1449,'Input Parameters'!$L$24,'Input Parameters'!$M$24,'Input Parameters'!$J$24,'Input Parameters'!$K$24)</f>
        <v>0.16589542428204018</v>
      </c>
      <c r="K1449" s="156">
        <f ca="1">('Input Parameters'!$E$25/'Input Parameters'!$E$31)^$J1449</f>
        <v>0.30420339351323761</v>
      </c>
      <c r="L1449" s="66">
        <f ca="1">$H1449*$C1449*'Input Parameters'!$E$23*K1449</f>
        <v>169.56254215363344</v>
      </c>
      <c r="M1449" s="23">
        <f t="shared" ca="1" si="178"/>
        <v>5.9170272443404004E-3</v>
      </c>
      <c r="N1449" s="15">
        <f ca="1">_xlfn.NORM.INV(M1449,'Input Parameters'!$E$26,'Input Parameters'!$F$26)</f>
        <v>-1.8858143082325654E-2</v>
      </c>
      <c r="O1449" s="8">
        <f t="shared" ca="1" si="179"/>
        <v>0.90818055886933324</v>
      </c>
      <c r="P1449" s="29">
        <f ca="1">_xlfn.LOGNORM.INV(O1449,'Input Parameters'!$H$27,'Input Parameters'!$I$27)</f>
        <v>2.5637128647923193</v>
      </c>
      <c r="Q1449" s="10"/>
      <c r="R1449" s="15">
        <f>'Input Parameters'!$E$28</f>
        <v>12.7</v>
      </c>
      <c r="S1449" s="10">
        <f t="shared" ca="1" si="180"/>
        <v>0.88149153452226681</v>
      </c>
      <c r="T1449" s="25">
        <f ca="1">_xlfn.LOGNORM.INV(S1449,'Input Parameters'!$H$29,'Input Parameters'!$I$29)</f>
        <v>66.499369169680165</v>
      </c>
      <c r="U1449" s="10">
        <f t="shared" ca="1" si="181"/>
        <v>0.21558270451827721</v>
      </c>
      <c r="V1449" s="29">
        <f ca="1">IF('Input Parameters'!$D$30="Beta",_xlfn.BETA.INV(U1449,'Input Parameters'!$L$30,'Input Parameters'!$M$30,'Input Parameters'!$J$30,'Input Parameters'!$K$30),IF('Input Parameters'!$D$30="LogNorm",_xlfn.LOGNORM.INV(U1449,'Input Parameters'!$H$30,'Input Parameters'!$I$30)))</f>
        <v>0.73255143195910666</v>
      </c>
      <c r="W1449" s="2">
        <f ca="1">N1449+(P1449-N1449)*(1-ERF((T1449-R1449)/(2*SQRT(L1449*'Input Parameters'!$E$31))))</f>
        <v>1.9701770861133481</v>
      </c>
      <c r="X1449">
        <f t="shared" ca="1" si="182"/>
        <v>0</v>
      </c>
      <c r="Y1449" s="7"/>
    </row>
    <row r="1450" spans="1:25" ht="15" customHeight="1" x14ac:dyDescent="0.3">
      <c r="A1450" s="130">
        <v>1443</v>
      </c>
      <c r="B1450" s="10">
        <f t="shared" ca="1" si="174"/>
        <v>0.96230268479088521</v>
      </c>
      <c r="C1450" s="57">
        <f ca="1">_xlfn.NORM.INV(B1450,'Input Parameters'!$E$19,'Input Parameters'!$F$19)</f>
        <v>717.54574617603134</v>
      </c>
      <c r="D1450" s="10">
        <f t="shared" ca="1" si="175"/>
        <v>0.99686125170446016</v>
      </c>
      <c r="E1450" s="59">
        <f ca="1">IF(_xlfn.NORM.INV(D1450,'Input Parameters'!$E$20,'Input Parameters'!$F$20)&lt;3500,3500,IF(_xlfn.NORM.INV(D1450,'Input Parameters'!$E$20,'Input Parameters'!$F$20)&gt;5500,5500,_xlfn.NORM.INV(D1450,'Input Parameters'!$E$20,'Input Parameters'!$F$20)))</f>
        <v>5500</v>
      </c>
      <c r="F1450" s="10">
        <f t="shared" ca="1" si="176"/>
        <v>0.7828248361221084</v>
      </c>
      <c r="G1450" s="61">
        <f ca="1">_xlfn.NORM.INV(F1450,'Input Parameters'!$E$21,'Input Parameters'!$F$21)</f>
        <v>290.99470453793333</v>
      </c>
      <c r="H1450" s="54">
        <f ca="1">EXP(E1450*(1/'Input Parameters'!$E$22-1/G1450))</f>
        <v>0.87866064153988499</v>
      </c>
      <c r="I1450" s="10">
        <f t="shared" ca="1" si="177"/>
        <v>0.75210991139025141</v>
      </c>
      <c r="J1450" s="29">
        <f ca="1">_xlfn.BETA.INV(I1450,'Input Parameters'!$L$24,'Input Parameters'!$M$24,'Input Parameters'!$J$24,'Input Parameters'!$K$24)</f>
        <v>0.71192899413140043</v>
      </c>
      <c r="K1450" s="156">
        <f ca="1">('Input Parameters'!$E$25/'Input Parameters'!$E$31)^$J1450</f>
        <v>6.0538755984915552E-3</v>
      </c>
      <c r="L1450" s="66">
        <f ca="1">$H1450*$C1450*'Input Parameters'!$E$23*K1450</f>
        <v>3.8168426785573941</v>
      </c>
      <c r="M1450" s="23">
        <f t="shared" ca="1" si="178"/>
        <v>0.51593681622318321</v>
      </c>
      <c r="N1450" s="15">
        <f ca="1">_xlfn.NORM.INV(M1450,'Input Parameters'!$E$26,'Input Parameters'!$F$26)</f>
        <v>3.4839124403988078E-2</v>
      </c>
      <c r="O1450" s="8">
        <f t="shared" ca="1" si="179"/>
        <v>0.72664303144593989</v>
      </c>
      <c r="P1450" s="29">
        <f ca="1">_xlfn.LOGNORM.INV(O1450,'Input Parameters'!$H$27,'Input Parameters'!$I$27)</f>
        <v>1.8586477625838604</v>
      </c>
      <c r="Q1450" s="10"/>
      <c r="R1450" s="15">
        <f>'Input Parameters'!$E$28</f>
        <v>12.7</v>
      </c>
      <c r="S1450" s="10">
        <f t="shared" ca="1" si="180"/>
        <v>6.6109803960467506E-2</v>
      </c>
      <c r="T1450" s="25">
        <f ca="1">_xlfn.LOGNORM.INV(S1450,'Input Parameters'!$H$29,'Input Parameters'!$I$29)</f>
        <v>49.176466433282172</v>
      </c>
      <c r="U1450" s="10">
        <f t="shared" ca="1" si="181"/>
        <v>0.9590453036879798</v>
      </c>
      <c r="V1450" s="29">
        <f ca="1">IF('Input Parameters'!$D$30="Beta",_xlfn.BETA.INV(U1450,'Input Parameters'!$L$30,'Input Parameters'!$M$30,'Input Parameters'!$J$30,'Input Parameters'!$K$30),IF('Input Parameters'!$D$30="LogNorm",_xlfn.LOGNORM.INV(U1450,'Input Parameters'!$H$30,'Input Parameters'!$I$30)))</f>
        <v>1.9842780917238072</v>
      </c>
      <c r="W1450" s="2">
        <f ca="1">N1450+(P1450-N1450)*(1-ERF((T1450-R1450)/(2*SQRT(L1450*'Input Parameters'!$E$31))))</f>
        <v>0.37545774932932247</v>
      </c>
      <c r="X1450">
        <f t="shared" ca="1" si="182"/>
        <v>1</v>
      </c>
      <c r="Y1450" s="7"/>
    </row>
    <row r="1451" spans="1:25" ht="15" customHeight="1" x14ac:dyDescent="0.3">
      <c r="A1451" s="130">
        <v>1444</v>
      </c>
      <c r="B1451" s="10">
        <f t="shared" ca="1" si="174"/>
        <v>0.91958453055926404</v>
      </c>
      <c r="C1451" s="57">
        <f ca="1">_xlfn.NORM.INV(B1451,'Input Parameters'!$E$19,'Input Parameters'!$F$19)</f>
        <v>685.79286140060685</v>
      </c>
      <c r="D1451" s="10">
        <f t="shared" ca="1" si="175"/>
        <v>0.30587280590880417</v>
      </c>
      <c r="E1451" s="59">
        <f ca="1">IF(_xlfn.NORM.INV(D1451,'Input Parameters'!$E$20,'Input Parameters'!$F$20)&lt;3500,3500,IF(_xlfn.NORM.INV(D1451,'Input Parameters'!$E$20,'Input Parameters'!$F$20)&gt;5500,5500,_xlfn.NORM.INV(D1451,'Input Parameters'!$E$20,'Input Parameters'!$F$20)))</f>
        <v>4444.6916970750444</v>
      </c>
      <c r="F1451" s="10">
        <f t="shared" ca="1" si="176"/>
        <v>0.7281311022247734</v>
      </c>
      <c r="G1451" s="61">
        <f ca="1">_xlfn.NORM.INV(F1451,'Input Parameters'!$E$21,'Input Parameters'!$F$21)</f>
        <v>289.62235979681924</v>
      </c>
      <c r="H1451" s="54">
        <f ca="1">EXP(E1451*(1/'Input Parameters'!$E$22-1/G1451))</f>
        <v>0.83785418587237814</v>
      </c>
      <c r="I1451" s="10">
        <f t="shared" ca="1" si="177"/>
        <v>0.98330107817005274</v>
      </c>
      <c r="J1451" s="29">
        <f ca="1">_xlfn.BETA.INV(I1451,'Input Parameters'!$L$24,'Input Parameters'!$M$24,'Input Parameters'!$J$24,'Input Parameters'!$K$24)</f>
        <v>0.88161235663208348</v>
      </c>
      <c r="K1451" s="156">
        <f ca="1">('Input Parameters'!$E$25/'Input Parameters'!$E$31)^$J1451</f>
        <v>1.7922413052939717E-3</v>
      </c>
      <c r="L1451" s="66">
        <f ca="1">$H1451*$C1451*'Input Parameters'!$E$23*K1451</f>
        <v>1.02981185253741</v>
      </c>
      <c r="M1451" s="23">
        <f t="shared" ca="1" si="178"/>
        <v>9.0073059776875186E-2</v>
      </c>
      <c r="N1451" s="15">
        <f ca="1">_xlfn.NORM.INV(M1451,'Input Parameters'!$E$26,'Input Parameters'!$F$26)</f>
        <v>5.8535893746227141E-3</v>
      </c>
      <c r="O1451" s="8">
        <f t="shared" ca="1" si="179"/>
        <v>1.2332729654667141E-2</v>
      </c>
      <c r="P1451" s="29">
        <f ca="1">_xlfn.LOGNORM.INV(O1451,'Input Parameters'!$H$27,'Input Parameters'!$I$27)</f>
        <v>0.52691842689279755</v>
      </c>
      <c r="Q1451" s="10"/>
      <c r="R1451" s="15">
        <f>'Input Parameters'!$E$28</f>
        <v>12.7</v>
      </c>
      <c r="S1451" s="10">
        <f t="shared" ca="1" si="180"/>
        <v>0.37367115828385356</v>
      </c>
      <c r="T1451" s="25">
        <f ca="1">_xlfn.LOGNORM.INV(S1451,'Input Parameters'!$H$29,'Input Parameters'!$I$29)</f>
        <v>56.1633108456966</v>
      </c>
      <c r="U1451" s="10">
        <f t="shared" ca="1" si="181"/>
        <v>0.54227791849081264</v>
      </c>
      <c r="V1451" s="29">
        <f ca="1">IF('Input Parameters'!$D$30="Beta",_xlfn.BETA.INV(U1451,'Input Parameters'!$L$30,'Input Parameters'!$M$30,'Input Parameters'!$J$30,'Input Parameters'!$K$30),IF('Input Parameters'!$D$30="LogNorm",_xlfn.LOGNORM.INV(U1451,'Input Parameters'!$H$30,'Input Parameters'!$I$30)))</f>
        <v>1.0419314026733246</v>
      </c>
      <c r="W1451" s="2">
        <f ca="1">N1451+(P1451-N1451)*(1-ERF((T1451-R1451)/(2*SQRT(L1451*'Input Parameters'!$E$31))))</f>
        <v>7.1341779988593514E-3</v>
      </c>
      <c r="X1451">
        <f t="shared" ca="1" si="182"/>
        <v>1</v>
      </c>
      <c r="Y1451" s="7"/>
    </row>
    <row r="1452" spans="1:25" ht="15" customHeight="1" x14ac:dyDescent="0.3">
      <c r="A1452" s="130">
        <v>1445</v>
      </c>
      <c r="B1452" s="10">
        <f t="shared" ca="1" si="174"/>
        <v>2.5071796273826719E-3</v>
      </c>
      <c r="C1452" s="57">
        <f ca="1">_xlfn.NORM.INV(B1452,'Input Parameters'!$E$19,'Input Parameters'!$F$19)</f>
        <v>330.18371648507423</v>
      </c>
      <c r="D1452" s="10">
        <f t="shared" ca="1" si="175"/>
        <v>0.81281744096362663</v>
      </c>
      <c r="E1452" s="59">
        <f ca="1">IF(_xlfn.NORM.INV(D1452,'Input Parameters'!$E$20,'Input Parameters'!$F$20)&lt;3500,3500,IF(_xlfn.NORM.INV(D1452,'Input Parameters'!$E$20,'Input Parameters'!$F$20)&gt;5500,5500,_xlfn.NORM.INV(D1452,'Input Parameters'!$E$20,'Input Parameters'!$F$20)))</f>
        <v>5421.8285903106344</v>
      </c>
      <c r="F1452" s="10">
        <f t="shared" ca="1" si="176"/>
        <v>0.96212351498576332</v>
      </c>
      <c r="G1452" s="61">
        <f ca="1">_xlfn.NORM.INV(F1452,'Input Parameters'!$E$21,'Input Parameters'!$F$21)</f>
        <v>298.80840383465721</v>
      </c>
      <c r="H1452" s="54">
        <f ca="1">EXP(E1452*(1/'Input Parameters'!$E$22-1/G1452))</f>
        <v>1.432901522718989</v>
      </c>
      <c r="I1452" s="10">
        <f t="shared" ca="1" si="177"/>
        <v>0.64808635652696145</v>
      </c>
      <c r="J1452" s="29">
        <f ca="1">_xlfn.BETA.INV(I1452,'Input Parameters'!$L$24,'Input Parameters'!$M$24,'Input Parameters'!$J$24,'Input Parameters'!$K$24)</f>
        <v>0.66702835412865047</v>
      </c>
      <c r="K1452" s="156">
        <f ca="1">('Input Parameters'!$E$25/'Input Parameters'!$E$31)^$J1452</f>
        <v>8.3544601482696563E-3</v>
      </c>
      <c r="L1452" s="66">
        <f ca="1">$H1452*$C1452*'Input Parameters'!$E$23*K1452</f>
        <v>3.9526684522678139</v>
      </c>
      <c r="M1452" s="23">
        <f t="shared" ca="1" si="178"/>
        <v>0.27888412831677689</v>
      </c>
      <c r="N1452" s="15">
        <f ca="1">_xlfn.NORM.INV(M1452,'Input Parameters'!$E$26,'Input Parameters'!$F$26)</f>
        <v>2.1690648049628364E-2</v>
      </c>
      <c r="O1452" s="8">
        <f t="shared" ca="1" si="179"/>
        <v>0.69535080953807427</v>
      </c>
      <c r="P1452" s="29">
        <f ca="1">_xlfn.LOGNORM.INV(O1452,'Input Parameters'!$H$27,'Input Parameters'!$I$27)</f>
        <v>1.7848192903933364</v>
      </c>
      <c r="Q1452" s="10"/>
      <c r="R1452" s="15">
        <f>'Input Parameters'!$E$28</f>
        <v>12.7</v>
      </c>
      <c r="S1452" s="10">
        <f t="shared" ca="1" si="180"/>
        <v>0.31720616234805543</v>
      </c>
      <c r="T1452" s="25">
        <f ca="1">_xlfn.LOGNORM.INV(S1452,'Input Parameters'!$H$29,'Input Parameters'!$I$29)</f>
        <v>55.204432132883412</v>
      </c>
      <c r="U1452" s="10">
        <f t="shared" ca="1" si="181"/>
        <v>0.92962641622315423</v>
      </c>
      <c r="V1452" s="29">
        <f ca="1">IF('Input Parameters'!$D$30="Beta",_xlfn.BETA.INV(U1452,'Input Parameters'!$L$30,'Input Parameters'!$M$30,'Input Parameters'!$J$30,'Input Parameters'!$K$30),IF('Input Parameters'!$D$30="LogNorm",_xlfn.LOGNORM.INV(U1452,'Input Parameters'!$H$30,'Input Parameters'!$I$30)))</f>
        <v>1.7861878029586578</v>
      </c>
      <c r="W1452" s="2">
        <f ca="1">N1452+(P1452-N1452)*(1-ERF((T1452-R1452)/(2*SQRT(L1452*'Input Parameters'!$E$31))))</f>
        <v>0.2519600885510983</v>
      </c>
      <c r="X1452">
        <f t="shared" ca="1" si="182"/>
        <v>1</v>
      </c>
      <c r="Y1452" s="7"/>
    </row>
    <row r="1453" spans="1:25" ht="15" customHeight="1" x14ac:dyDescent="0.3">
      <c r="A1453" s="130">
        <v>1446</v>
      </c>
      <c r="B1453" s="10">
        <f t="shared" ca="1" si="174"/>
        <v>0.22728007330110211</v>
      </c>
      <c r="C1453" s="57">
        <f ca="1">_xlfn.NORM.INV(B1453,'Input Parameters'!$E$19,'Input Parameters'!$F$19)</f>
        <v>504.10800673651858</v>
      </c>
      <c r="D1453" s="10">
        <f t="shared" ca="1" si="175"/>
        <v>0.4043988789797156</v>
      </c>
      <c r="E1453" s="59">
        <f ca="1">IF(_xlfn.NORM.INV(D1453,'Input Parameters'!$E$20,'Input Parameters'!$F$20)&lt;3500,3500,IF(_xlfn.NORM.INV(D1453,'Input Parameters'!$E$20,'Input Parameters'!$F$20)&gt;5500,5500,_xlfn.NORM.INV(D1453,'Input Parameters'!$E$20,'Input Parameters'!$F$20)))</f>
        <v>4630.6158948487237</v>
      </c>
      <c r="F1453" s="10">
        <f t="shared" ca="1" si="176"/>
        <v>0.7798899302231258</v>
      </c>
      <c r="G1453" s="61">
        <f ca="1">_xlfn.NORM.INV(F1453,'Input Parameters'!$E$21,'Input Parameters'!$F$21)</f>
        <v>290.91651720772421</v>
      </c>
      <c r="H1453" s="54">
        <f ca="1">EXP(E1453*(1/'Input Parameters'!$E$22-1/G1453))</f>
        <v>0.89298455794429565</v>
      </c>
      <c r="I1453" s="10">
        <f t="shared" ca="1" si="177"/>
        <v>0.57940949217631144</v>
      </c>
      <c r="J1453" s="29">
        <f ca="1">_xlfn.BETA.INV(I1453,'Input Parameters'!$L$24,'Input Parameters'!$M$24,'Input Parameters'!$J$24,'Input Parameters'!$K$24)</f>
        <v>0.63908950591045421</v>
      </c>
      <c r="K1453" s="156">
        <f ca="1">('Input Parameters'!$E$25/'Input Parameters'!$E$31)^$J1453</f>
        <v>1.0208454064610208E-2</v>
      </c>
      <c r="L1453" s="66">
        <f ca="1">$H1453*$C1453*'Input Parameters'!$E$23*K1453</f>
        <v>4.5954444759798072</v>
      </c>
      <c r="M1453" s="23">
        <f t="shared" ca="1" si="178"/>
        <v>0.74596912567818396</v>
      </c>
      <c r="N1453" s="15">
        <f ca="1">_xlfn.NORM.INV(M1453,'Input Parameters'!$E$26,'Input Parameters'!$F$26)</f>
        <v>4.7899033800821292E-2</v>
      </c>
      <c r="O1453" s="8">
        <f t="shared" ca="1" si="179"/>
        <v>0.7827783372600734</v>
      </c>
      <c r="P1453" s="29">
        <f ca="1">_xlfn.LOGNORM.INV(O1453,'Input Parameters'!$H$27,'Input Parameters'!$I$27)</f>
        <v>2.0117501819573111</v>
      </c>
      <c r="Q1453" s="10"/>
      <c r="R1453" s="15">
        <f>'Input Parameters'!$E$28</f>
        <v>12.7</v>
      </c>
      <c r="S1453" s="10">
        <f t="shared" ca="1" si="180"/>
        <v>0.90205674403904745</v>
      </c>
      <c r="T1453" s="25">
        <f ca="1">_xlfn.LOGNORM.INV(S1453,'Input Parameters'!$H$29,'Input Parameters'!$I$29)</f>
        <v>67.332417226994238</v>
      </c>
      <c r="U1453" s="10">
        <f t="shared" ca="1" si="181"/>
        <v>0.46274302089525376</v>
      </c>
      <c r="V1453" s="29">
        <f ca="1">IF('Input Parameters'!$D$30="Beta",_xlfn.BETA.INV(U1453,'Input Parameters'!$L$30,'Input Parameters'!$M$30,'Input Parameters'!$J$30,'Input Parameters'!$K$30),IF('Input Parameters'!$D$30="LogNorm",_xlfn.LOGNORM.INV(U1453,'Input Parameters'!$H$30,'Input Parameters'!$I$30)))</f>
        <v>0.96302623973800439</v>
      </c>
      <c r="W1453" s="2">
        <f ca="1">N1453+(P1453-N1453)*(1-ERF((T1453-R1453)/(2*SQRT(L1453*'Input Parameters'!$E$31))))</f>
        <v>0.18838193330169684</v>
      </c>
      <c r="X1453">
        <f t="shared" ca="1" si="182"/>
        <v>1</v>
      </c>
      <c r="Y1453" s="7"/>
    </row>
    <row r="1454" spans="1:25" ht="15" customHeight="1" x14ac:dyDescent="0.3">
      <c r="A1454" s="130">
        <v>1447</v>
      </c>
      <c r="B1454" s="10">
        <f t="shared" ca="1" si="174"/>
        <v>1.514887019496125E-2</v>
      </c>
      <c r="C1454" s="57">
        <f ca="1">_xlfn.NORM.INV(B1454,'Input Parameters'!$E$19,'Input Parameters'!$F$19)</f>
        <v>384.2581280232576</v>
      </c>
      <c r="D1454" s="10">
        <f t="shared" ca="1" si="175"/>
        <v>0.92771943537787815</v>
      </c>
      <c r="E1454" s="59">
        <f ca="1">IF(_xlfn.NORM.INV(D1454,'Input Parameters'!$E$20,'Input Parameters'!$F$20)&lt;3500,3500,IF(_xlfn.NORM.INV(D1454,'Input Parameters'!$E$20,'Input Parameters'!$F$20)&gt;5500,5500,_xlfn.NORM.INV(D1454,'Input Parameters'!$E$20,'Input Parameters'!$F$20)))</f>
        <v>5500</v>
      </c>
      <c r="F1454" s="10">
        <f t="shared" ca="1" si="176"/>
        <v>0.32276608257882522</v>
      </c>
      <c r="G1454" s="61">
        <f ca="1">_xlfn.NORM.INV(F1454,'Input Parameters'!$E$21,'Input Parameters'!$F$21)</f>
        <v>281.2345745998241</v>
      </c>
      <c r="H1454" s="54">
        <f ca="1">EXP(E1454*(1/'Input Parameters'!$E$22-1/G1454))</f>
        <v>0.45598420976866955</v>
      </c>
      <c r="I1454" s="10">
        <f t="shared" ca="1" si="177"/>
        <v>0.82622718824021368</v>
      </c>
      <c r="J1454" s="29">
        <f ca="1">_xlfn.BETA.INV(I1454,'Input Parameters'!$L$24,'Input Parameters'!$M$24,'Input Parameters'!$J$24,'Input Parameters'!$K$24)</f>
        <v>0.74821148619047551</v>
      </c>
      <c r="K1454" s="156">
        <f ca="1">('Input Parameters'!$E$25/'Input Parameters'!$E$31)^$J1454</f>
        <v>4.6665706854001907E-3</v>
      </c>
      <c r="L1454" s="66">
        <f ca="1">$H1454*$C1454*'Input Parameters'!$E$23*K1454</f>
        <v>0.81765616389915219</v>
      </c>
      <c r="M1454" s="23">
        <f t="shared" ca="1" si="178"/>
        <v>0.35598470912388724</v>
      </c>
      <c r="N1454" s="15">
        <f ca="1">_xlfn.NORM.INV(M1454,'Input Parameters'!$E$26,'Input Parameters'!$F$26)</f>
        <v>2.6246539720671716E-2</v>
      </c>
      <c r="O1454" s="8">
        <f t="shared" ca="1" si="179"/>
        <v>0.3092451299001242</v>
      </c>
      <c r="P1454" s="29">
        <f ca="1">_xlfn.LOGNORM.INV(O1454,'Input Parameters'!$H$27,'Input Parameters'!$I$27)</f>
        <v>1.1421302348392794</v>
      </c>
      <c r="Q1454" s="10"/>
      <c r="R1454" s="15">
        <f>'Input Parameters'!$E$28</f>
        <v>12.7</v>
      </c>
      <c r="S1454" s="10">
        <f t="shared" ca="1" si="180"/>
        <v>0.84614188108162514</v>
      </c>
      <c r="T1454" s="25">
        <f ca="1">_xlfn.LOGNORM.INV(S1454,'Input Parameters'!$H$29,'Input Parameters'!$I$29)</f>
        <v>65.297494118225586</v>
      </c>
      <c r="U1454" s="10">
        <f t="shared" ca="1" si="181"/>
        <v>0.19281862775652781</v>
      </c>
      <c r="V1454" s="29">
        <f ca="1">IF('Input Parameters'!$D$30="Beta",_xlfn.BETA.INV(U1454,'Input Parameters'!$L$30,'Input Parameters'!$M$30,'Input Parameters'!$J$30,'Input Parameters'!$K$30),IF('Input Parameters'!$D$30="LogNorm",_xlfn.LOGNORM.INV(U1454,'Input Parameters'!$H$30,'Input Parameters'!$I$30)))</f>
        <v>0.70970185843082434</v>
      </c>
      <c r="W1454" s="2">
        <f ca="1">N1454+(P1454-N1454)*(1-ERF((T1454-R1454)/(2*SQRT(L1454*'Input Parameters'!$E$31))))</f>
        <v>2.6290109891149938E-2</v>
      </c>
      <c r="X1454">
        <f t="shared" ca="1" si="182"/>
        <v>1</v>
      </c>
      <c r="Y1454" s="7"/>
    </row>
    <row r="1455" spans="1:25" ht="15" customHeight="1" x14ac:dyDescent="0.3">
      <c r="A1455" s="130">
        <v>1448</v>
      </c>
      <c r="B1455" s="10">
        <f t="shared" ca="1" si="174"/>
        <v>0.1903186953091599</v>
      </c>
      <c r="C1455" s="57">
        <f ca="1">_xlfn.NORM.INV(B1455,'Input Parameters'!$E$19,'Input Parameters'!$F$19)</f>
        <v>493.21694999181551</v>
      </c>
      <c r="D1455" s="10">
        <f t="shared" ca="1" si="175"/>
        <v>0.32486431359534274</v>
      </c>
      <c r="E1455" s="59">
        <f ca="1">IF(_xlfn.NORM.INV(D1455,'Input Parameters'!$E$20,'Input Parameters'!$F$20)&lt;3500,3500,IF(_xlfn.NORM.INV(D1455,'Input Parameters'!$E$20,'Input Parameters'!$F$20)&gt;5500,5500,_xlfn.NORM.INV(D1455,'Input Parameters'!$E$20,'Input Parameters'!$F$20)))</f>
        <v>4482.102546996387</v>
      </c>
      <c r="F1455" s="10">
        <f t="shared" ca="1" si="176"/>
        <v>0.45675537389179399</v>
      </c>
      <c r="G1455" s="61">
        <f ca="1">_xlfn.NORM.INV(F1455,'Input Parameters'!$E$21,'Input Parameters'!$F$21)</f>
        <v>283.99631468759657</v>
      </c>
      <c r="H1455" s="54">
        <f ca="1">EXP(E1455*(1/'Input Parameters'!$E$22-1/G1455))</f>
        <v>0.6157109256631832</v>
      </c>
      <c r="I1455" s="10">
        <f t="shared" ca="1" si="177"/>
        <v>5.1853734002446195E-2</v>
      </c>
      <c r="J1455" s="29">
        <f ca="1">_xlfn.BETA.INV(I1455,'Input Parameters'!$L$24,'Input Parameters'!$M$24,'Input Parameters'!$J$24,'Input Parameters'!$K$24)</f>
        <v>0.34345528376910905</v>
      </c>
      <c r="K1455" s="156">
        <f ca="1">('Input Parameters'!$E$25/'Input Parameters'!$E$31)^$J1455</f>
        <v>8.5111521054939659E-2</v>
      </c>
      <c r="L1455" s="66">
        <f ca="1">$H1455*$C1455*'Input Parameters'!$E$23*K1455</f>
        <v>25.846587120412956</v>
      </c>
      <c r="M1455" s="23">
        <f t="shared" ca="1" si="178"/>
        <v>0.89014183377401834</v>
      </c>
      <c r="N1455" s="15">
        <f ca="1">_xlfn.NORM.INV(M1455,'Input Parameters'!$E$26,'Input Parameters'!$F$26)</f>
        <v>5.9772937991728017E-2</v>
      </c>
      <c r="O1455" s="8">
        <f t="shared" ca="1" si="179"/>
        <v>0.53751157036093222</v>
      </c>
      <c r="P1455" s="29">
        <f ca="1">_xlfn.LOGNORM.INV(O1455,'Input Parameters'!$H$27,'Input Parameters'!$I$27)</f>
        <v>1.4841945082588501</v>
      </c>
      <c r="Q1455" s="10"/>
      <c r="R1455" s="15">
        <f>'Input Parameters'!$E$28</f>
        <v>12.7</v>
      </c>
      <c r="S1455" s="10">
        <f t="shared" ca="1" si="180"/>
        <v>0.37459033839214495</v>
      </c>
      <c r="T1455" s="25">
        <f ca="1">_xlfn.LOGNORM.INV(S1455,'Input Parameters'!$H$29,'Input Parameters'!$I$29)</f>
        <v>56.178609191484433</v>
      </c>
      <c r="U1455" s="10">
        <f t="shared" ca="1" si="181"/>
        <v>0.32247145339428396</v>
      </c>
      <c r="V1455" s="29">
        <f ca="1">IF('Input Parameters'!$D$30="Beta",_xlfn.BETA.INV(U1455,'Input Parameters'!$L$30,'Input Parameters'!$M$30,'Input Parameters'!$J$30,'Input Parameters'!$K$30),IF('Input Parameters'!$D$30="LogNorm",_xlfn.LOGNORM.INV(U1455,'Input Parameters'!$H$30,'Input Parameters'!$I$30)))</f>
        <v>0.83317859058170962</v>
      </c>
      <c r="W1455" s="2">
        <f ca="1">N1455+(P1455-N1455)*(1-ERF((T1455-R1455)/(2*SQRT(L1455*'Input Parameters'!$E$31))))</f>
        <v>0.83659648001397402</v>
      </c>
      <c r="X1455">
        <f t="shared" ca="1" si="182"/>
        <v>0</v>
      </c>
      <c r="Y1455" s="7"/>
    </row>
    <row r="1456" spans="1:25" ht="15" customHeight="1" x14ac:dyDescent="0.3">
      <c r="A1456" s="130">
        <v>1449</v>
      </c>
      <c r="B1456" s="10">
        <f t="shared" ca="1" si="174"/>
        <v>0.65490005787761685</v>
      </c>
      <c r="C1456" s="57">
        <f ca="1">_xlfn.NORM.INV(B1456,'Input Parameters'!$E$19,'Input Parameters'!$F$19)</f>
        <v>600.9803329381599</v>
      </c>
      <c r="D1456" s="10">
        <f t="shared" ca="1" si="175"/>
        <v>0.47539822143481292</v>
      </c>
      <c r="E1456" s="59">
        <f ca="1">IF(_xlfn.NORM.INV(D1456,'Input Parameters'!$E$20,'Input Parameters'!$F$20)&lt;3500,3500,IF(_xlfn.NORM.INV(D1456,'Input Parameters'!$E$20,'Input Parameters'!$F$20)&gt;5500,5500,_xlfn.NORM.INV(D1456,'Input Parameters'!$E$20,'Input Parameters'!$F$20)))</f>
        <v>4756.8053438923434</v>
      </c>
      <c r="F1456" s="10">
        <f t="shared" ca="1" si="176"/>
        <v>0.3324586231833605</v>
      </c>
      <c r="G1456" s="61">
        <f ca="1">_xlfn.NORM.INV(F1456,'Input Parameters'!$E$21,'Input Parameters'!$F$21)</f>
        <v>281.4455648433929</v>
      </c>
      <c r="H1456" s="54">
        <f ca="1">EXP(E1456*(1/'Input Parameters'!$E$22-1/G1456))</f>
        <v>0.5135011856883438</v>
      </c>
      <c r="I1456" s="10">
        <f t="shared" ca="1" si="177"/>
        <v>0.78931953713493452</v>
      </c>
      <c r="J1456" s="29">
        <f ca="1">_xlfn.BETA.INV(I1456,'Input Parameters'!$L$24,'Input Parameters'!$M$24,'Input Parameters'!$J$24,'Input Parameters'!$K$24)</f>
        <v>0.72948020121845691</v>
      </c>
      <c r="K1456" s="156">
        <f ca="1">('Input Parameters'!$E$25/'Input Parameters'!$E$31)^$J1456</f>
        <v>5.3376967518347007E-3</v>
      </c>
      <c r="L1456" s="66">
        <f ca="1">$H1456*$C1456*'Input Parameters'!$E$23*K1456</f>
        <v>1.6472351744405918</v>
      </c>
      <c r="M1456" s="23">
        <f t="shared" ca="1" si="178"/>
        <v>0.77058447723210033</v>
      </c>
      <c r="N1456" s="15">
        <f ca="1">_xlfn.NORM.INV(M1456,'Input Parameters'!$E$26,'Input Parameters'!$F$26)</f>
        <v>4.9556234493620191E-2</v>
      </c>
      <c r="O1456" s="8">
        <f t="shared" ca="1" si="179"/>
        <v>0.8250525017712752</v>
      </c>
      <c r="P1456" s="29">
        <f ca="1">_xlfn.LOGNORM.INV(O1456,'Input Parameters'!$H$27,'Input Parameters'!$I$27)</f>
        <v>2.1528112499035128</v>
      </c>
      <c r="Q1456" s="10"/>
      <c r="R1456" s="15">
        <f>'Input Parameters'!$E$28</f>
        <v>12.7</v>
      </c>
      <c r="S1456" s="10">
        <f t="shared" ca="1" si="180"/>
        <v>0.50477852097542542</v>
      </c>
      <c r="T1456" s="25">
        <f ca="1">_xlfn.LOGNORM.INV(S1456,'Input Parameters'!$H$29,'Input Parameters'!$I$29)</f>
        <v>58.310191770171073</v>
      </c>
      <c r="U1456" s="10">
        <f t="shared" ca="1" si="181"/>
        <v>0.98746819946691045</v>
      </c>
      <c r="V1456" s="29">
        <f ca="1">IF('Input Parameters'!$D$30="Beta",_xlfn.BETA.INV(U1456,'Input Parameters'!$L$30,'Input Parameters'!$M$30,'Input Parameters'!$J$30,'Input Parameters'!$K$30),IF('Input Parameters'!$D$30="LogNorm",_xlfn.LOGNORM.INV(U1456,'Input Parameters'!$H$30,'Input Parameters'!$I$30)))</f>
        <v>2.4174352145766314</v>
      </c>
      <c r="W1456" s="2">
        <f ca="1">N1456+(P1456-N1456)*(1-ERF((T1456-R1456)/(2*SQRT(L1456*'Input Parameters'!$E$31))))</f>
        <v>7.4743821940684629E-2</v>
      </c>
      <c r="X1456">
        <f t="shared" ca="1" si="182"/>
        <v>1</v>
      </c>
      <c r="Y1456" s="7"/>
    </row>
    <row r="1457" spans="1:25" ht="15" customHeight="1" x14ac:dyDescent="0.3">
      <c r="A1457" s="130">
        <v>1450</v>
      </c>
      <c r="B1457" s="10">
        <f t="shared" ca="1" si="174"/>
        <v>0.89698694116644107</v>
      </c>
      <c r="C1457" s="57">
        <f ca="1">_xlfn.NORM.INV(B1457,'Input Parameters'!$E$19,'Input Parameters'!$F$19)</f>
        <v>674.15602251798202</v>
      </c>
      <c r="D1457" s="10">
        <f t="shared" ca="1" si="175"/>
        <v>0.16349303976848051</v>
      </c>
      <c r="E1457" s="59">
        <f ca="1">IF(_xlfn.NORM.INV(D1457,'Input Parameters'!$E$20,'Input Parameters'!$F$20)&lt;3500,3500,IF(_xlfn.NORM.INV(D1457,'Input Parameters'!$E$20,'Input Parameters'!$F$20)&gt;5500,5500,_xlfn.NORM.INV(D1457,'Input Parameters'!$E$20,'Input Parameters'!$F$20)))</f>
        <v>4113.8581206536001</v>
      </c>
      <c r="F1457" s="10">
        <f t="shared" ca="1" si="176"/>
        <v>8.3832018421594601E-3</v>
      </c>
      <c r="G1457" s="61">
        <f ca="1">_xlfn.NORM.INV(F1457,'Input Parameters'!$E$21,'Input Parameters'!$F$21)</f>
        <v>266.05052563894338</v>
      </c>
      <c r="H1457" s="54">
        <f ca="1">EXP(E1457*(1/'Input Parameters'!$E$22-1/G1457))</f>
        <v>0.24117714988414438</v>
      </c>
      <c r="I1457" s="10">
        <f t="shared" ca="1" si="177"/>
        <v>0.60687884248064394</v>
      </c>
      <c r="J1457" s="29">
        <f ca="1">_xlfn.BETA.INV(I1457,'Input Parameters'!$L$24,'Input Parameters'!$M$24,'Input Parameters'!$J$24,'Input Parameters'!$K$24)</f>
        <v>0.65018216494219416</v>
      </c>
      <c r="K1457" s="156">
        <f ca="1">('Input Parameters'!$E$25/'Input Parameters'!$E$31)^$J1457</f>
        <v>9.427608772637824E-3</v>
      </c>
      <c r="L1457" s="66">
        <f ca="1">$H1457*$C1457*'Input Parameters'!$E$23*K1457</f>
        <v>1.5328446027557436</v>
      </c>
      <c r="M1457" s="23">
        <f t="shared" ca="1" si="178"/>
        <v>0.20753392770314272</v>
      </c>
      <c r="N1457" s="15">
        <f ca="1">_xlfn.NORM.INV(M1457,'Input Parameters'!$E$26,'Input Parameters'!$F$26)</f>
        <v>1.6884836570140779E-2</v>
      </c>
      <c r="O1457" s="8">
        <f t="shared" ca="1" si="179"/>
        <v>0.16874198726211009</v>
      </c>
      <c r="P1457" s="29">
        <f ca="1">_xlfn.LOGNORM.INV(O1457,'Input Parameters'!$H$27,'Input Parameters'!$I$27)</f>
        <v>0.93134465419667933</v>
      </c>
      <c r="Q1457" s="10"/>
      <c r="R1457" s="15">
        <f>'Input Parameters'!$E$28</f>
        <v>12.7</v>
      </c>
      <c r="S1457" s="10">
        <f t="shared" ca="1" si="180"/>
        <v>9.1730354896168209E-2</v>
      </c>
      <c r="T1457" s="25">
        <f ca="1">_xlfn.LOGNORM.INV(S1457,'Input Parameters'!$H$29,'Input Parameters'!$I$29)</f>
        <v>50.153536026706178</v>
      </c>
      <c r="U1457" s="10">
        <f t="shared" ca="1" si="181"/>
        <v>0.17986667860139882</v>
      </c>
      <c r="V1457" s="29">
        <f ca="1">IF('Input Parameters'!$D$30="Beta",_xlfn.BETA.INV(U1457,'Input Parameters'!$L$30,'Input Parameters'!$M$30,'Input Parameters'!$J$30,'Input Parameters'!$K$30),IF('Input Parameters'!$D$30="LogNorm",_xlfn.LOGNORM.INV(U1457,'Input Parameters'!$H$30,'Input Parameters'!$I$30)))</f>
        <v>0.69630750753618331</v>
      </c>
      <c r="W1457" s="2">
        <f ca="1">N1457+(P1457-N1457)*(1-ERF((T1457-R1457)/(2*SQRT(L1457*'Input Parameters'!$E$31))))</f>
        <v>4.6539394247993096E-2</v>
      </c>
      <c r="X1457">
        <f t="shared" ca="1" si="182"/>
        <v>1</v>
      </c>
      <c r="Y1457" s="7"/>
    </row>
    <row r="1458" spans="1:25" ht="15" customHeight="1" x14ac:dyDescent="0.3">
      <c r="A1458" s="130">
        <v>1451</v>
      </c>
      <c r="B1458" s="10">
        <f t="shared" ca="1" si="174"/>
        <v>0.59093455898440217</v>
      </c>
      <c r="C1458" s="57">
        <f ca="1">_xlfn.NORM.INV(B1458,'Input Parameters'!$E$19,'Input Parameters'!$F$19)</f>
        <v>586.73074681036235</v>
      </c>
      <c r="D1458" s="10">
        <f t="shared" ca="1" si="175"/>
        <v>0.47549598979614061</v>
      </c>
      <c r="E1458" s="59">
        <f ca="1">IF(_xlfn.NORM.INV(D1458,'Input Parameters'!$E$20,'Input Parameters'!$F$20)&lt;3500,3500,IF(_xlfn.NORM.INV(D1458,'Input Parameters'!$E$20,'Input Parameters'!$F$20)&gt;5500,5500,_xlfn.NORM.INV(D1458,'Input Parameters'!$E$20,'Input Parameters'!$F$20)))</f>
        <v>4756.977217763414</v>
      </c>
      <c r="F1458" s="10">
        <f t="shared" ca="1" si="176"/>
        <v>0.20483765353426442</v>
      </c>
      <c r="G1458" s="61">
        <f ca="1">_xlfn.NORM.INV(F1458,'Input Parameters'!$E$21,'Input Parameters'!$F$21)</f>
        <v>278.36970388409185</v>
      </c>
      <c r="H1458" s="54">
        <f ca="1">EXP(E1458*(1/'Input Parameters'!$E$22-1/G1458))</f>
        <v>0.42601276841809366</v>
      </c>
      <c r="I1458" s="10">
        <f t="shared" ca="1" si="177"/>
        <v>0.29836263965910215</v>
      </c>
      <c r="J1458" s="29">
        <f ca="1">_xlfn.BETA.INV(I1458,'Input Parameters'!$L$24,'Input Parameters'!$M$24,'Input Parameters'!$J$24,'Input Parameters'!$K$24)</f>
        <v>0.52037660911718864</v>
      </c>
      <c r="K1458" s="156">
        <f ca="1">('Input Parameters'!$E$25/'Input Parameters'!$E$31)^$J1458</f>
        <v>2.392224640092562E-2</v>
      </c>
      <c r="L1458" s="66">
        <f ca="1">$H1458*$C1458*'Input Parameters'!$E$23*K1458</f>
        <v>5.9794800698426673</v>
      </c>
      <c r="M1458" s="23">
        <f t="shared" ca="1" si="178"/>
        <v>0.18418795038278279</v>
      </c>
      <c r="N1458" s="15">
        <f ca="1">_xlfn.NORM.INV(M1458,'Input Parameters'!$E$26,'Input Parameters'!$F$26)</f>
        <v>1.5110086037241326E-2</v>
      </c>
      <c r="O1458" s="8">
        <f t="shared" ca="1" si="179"/>
        <v>0.66931097921868909</v>
      </c>
      <c r="P1458" s="29">
        <f ca="1">_xlfn.LOGNORM.INV(O1458,'Input Parameters'!$H$27,'Input Parameters'!$I$27)</f>
        <v>1.7280488180321332</v>
      </c>
      <c r="Q1458" s="10"/>
      <c r="R1458" s="15">
        <f>'Input Parameters'!$E$28</f>
        <v>12.7</v>
      </c>
      <c r="S1458" s="10">
        <f t="shared" ca="1" si="180"/>
        <v>0.77955447912997367</v>
      </c>
      <c r="T1458" s="25">
        <f ca="1">_xlfn.LOGNORM.INV(S1458,'Input Parameters'!$H$29,'Input Parameters'!$I$29)</f>
        <v>63.494917249501079</v>
      </c>
      <c r="U1458" s="10">
        <f t="shared" ca="1" si="181"/>
        <v>0.62293911443803929</v>
      </c>
      <c r="V1458" s="29">
        <f ca="1">IF('Input Parameters'!$D$30="Beta",_xlfn.BETA.INV(U1458,'Input Parameters'!$L$30,'Input Parameters'!$M$30,'Input Parameters'!$J$30,'Input Parameters'!$K$30),IF('Input Parameters'!$D$30="LogNorm",_xlfn.LOGNORM.INV(U1458,'Input Parameters'!$H$30,'Input Parameters'!$I$30)))</f>
        <v>1.1305672031776339</v>
      </c>
      <c r="W1458" s="2">
        <f ca="1">N1458+(P1458-N1458)*(1-ERF((T1458-R1458)/(2*SQRT(L1458*'Input Parameters'!$E$31))))</f>
        <v>0.25813679217947638</v>
      </c>
      <c r="X1458">
        <f t="shared" ca="1" si="182"/>
        <v>1</v>
      </c>
      <c r="Y1458" s="7"/>
    </row>
    <row r="1459" spans="1:25" ht="15" customHeight="1" x14ac:dyDescent="0.3">
      <c r="A1459" s="130">
        <v>1452</v>
      </c>
      <c r="B1459" s="10">
        <f t="shared" ca="1" si="174"/>
        <v>6.9737661829293196E-2</v>
      </c>
      <c r="C1459" s="57">
        <f ca="1">_xlfn.NORM.INV(B1459,'Input Parameters'!$E$19,'Input Parameters'!$F$19)</f>
        <v>442.43031995216279</v>
      </c>
      <c r="D1459" s="10">
        <f t="shared" ca="1" si="175"/>
        <v>0.8431604238209125</v>
      </c>
      <c r="E1459" s="59">
        <f ca="1">IF(_xlfn.NORM.INV(D1459,'Input Parameters'!$E$20,'Input Parameters'!$F$20)&lt;3500,3500,IF(_xlfn.NORM.INV(D1459,'Input Parameters'!$E$20,'Input Parameters'!$F$20)&gt;5500,5500,_xlfn.NORM.INV(D1459,'Input Parameters'!$E$20,'Input Parameters'!$F$20)))</f>
        <v>5500</v>
      </c>
      <c r="F1459" s="10">
        <f t="shared" ca="1" si="176"/>
        <v>0.61631136021867039</v>
      </c>
      <c r="G1459" s="61">
        <f ca="1">_xlfn.NORM.INV(F1459,'Input Parameters'!$E$21,'Input Parameters'!$F$21)</f>
        <v>287.17504505079478</v>
      </c>
      <c r="H1459" s="54">
        <f ca="1">EXP(E1459*(1/'Input Parameters'!$E$22-1/G1459))</f>
        <v>0.68334808831451965</v>
      </c>
      <c r="I1459" s="10">
        <f t="shared" ca="1" si="177"/>
        <v>6.602727855934909E-2</v>
      </c>
      <c r="J1459" s="29">
        <f ca="1">_xlfn.BETA.INV(I1459,'Input Parameters'!$L$24,'Input Parameters'!$M$24,'Input Parameters'!$J$24,'Input Parameters'!$K$24)</f>
        <v>0.36198466911696786</v>
      </c>
      <c r="K1459" s="156">
        <f ca="1">('Input Parameters'!$E$25/'Input Parameters'!$E$31)^$J1459</f>
        <v>7.4518020260705004E-2</v>
      </c>
      <c r="L1459" s="66">
        <f ca="1">$H1459*$C1459*'Input Parameters'!$E$23*K1459</f>
        <v>22.529324680639593</v>
      </c>
      <c r="M1459" s="23">
        <f t="shared" ca="1" si="178"/>
        <v>0.15275679996865499</v>
      </c>
      <c r="N1459" s="15">
        <f ca="1">_xlfn.NORM.INV(M1459,'Input Parameters'!$E$26,'Input Parameters'!$F$26)</f>
        <v>1.2481693170488913E-2</v>
      </c>
      <c r="O1459" s="8">
        <f t="shared" ca="1" si="179"/>
        <v>0.39346602269808828</v>
      </c>
      <c r="P1459" s="29">
        <f ca="1">_xlfn.LOGNORM.INV(O1459,'Input Parameters'!$H$27,'Input Parameters'!$I$27)</f>
        <v>1.2631766511719038</v>
      </c>
      <c r="Q1459" s="10"/>
      <c r="R1459" s="15">
        <f>'Input Parameters'!$E$28</f>
        <v>12.7</v>
      </c>
      <c r="S1459" s="10">
        <f t="shared" ca="1" si="180"/>
        <v>0.65419758122525828</v>
      </c>
      <c r="T1459" s="25">
        <f ca="1">_xlfn.LOGNORM.INV(S1459,'Input Parameters'!$H$29,'Input Parameters'!$I$29)</f>
        <v>60.883877104203577</v>
      </c>
      <c r="U1459" s="10">
        <f t="shared" ca="1" si="181"/>
        <v>0.81896790459146507</v>
      </c>
      <c r="V1459" s="29">
        <f ca="1">IF('Input Parameters'!$D$30="Beta",_xlfn.BETA.INV(U1459,'Input Parameters'!$L$30,'Input Parameters'!$M$30,'Input Parameters'!$J$30,'Input Parameters'!$K$30),IF('Input Parameters'!$D$30="LogNorm",_xlfn.LOGNORM.INV(U1459,'Input Parameters'!$H$30,'Input Parameters'!$I$30)))</f>
        <v>1.4313653203454226</v>
      </c>
      <c r="W1459" s="2">
        <f ca="1">N1459+(P1459-N1459)*(1-ERF((T1459-R1459)/(2*SQRT(L1459*'Input Parameters'!$E$31))))</f>
        <v>0.60389935949426365</v>
      </c>
      <c r="X1459">
        <f t="shared" ca="1" si="182"/>
        <v>1</v>
      </c>
      <c r="Y1459" s="7"/>
    </row>
    <row r="1460" spans="1:25" ht="15" customHeight="1" x14ac:dyDescent="0.3">
      <c r="A1460" s="130">
        <v>1453</v>
      </c>
      <c r="B1460" s="10">
        <f t="shared" ca="1" si="174"/>
        <v>0.9969348957621802</v>
      </c>
      <c r="C1460" s="57">
        <f ca="1">_xlfn.NORM.INV(B1460,'Input Parameters'!$E$19,'Input Parameters'!$F$19)</f>
        <v>798.89203607175182</v>
      </c>
      <c r="D1460" s="10">
        <f t="shared" ca="1" si="175"/>
        <v>3.9360271460357366E-2</v>
      </c>
      <c r="E1460" s="59">
        <f ca="1">IF(_xlfn.NORM.INV(D1460,'Input Parameters'!$E$20,'Input Parameters'!$F$20)&lt;3500,3500,IF(_xlfn.NORM.INV(D1460,'Input Parameters'!$E$20,'Input Parameters'!$F$20)&gt;5500,5500,_xlfn.NORM.INV(D1460,'Input Parameters'!$E$20,'Input Parameters'!$F$20)))</f>
        <v>3569.2890444846507</v>
      </c>
      <c r="F1460" s="10">
        <f t="shared" ca="1" si="176"/>
        <v>1.0154164947699607E-2</v>
      </c>
      <c r="G1460" s="61">
        <f ca="1">_xlfn.NORM.INV(F1460,'Input Parameters'!$E$21,'Input Parameters'!$F$21)</f>
        <v>266.61006765973502</v>
      </c>
      <c r="H1460" s="54">
        <f ca="1">EXP(E1460*(1/'Input Parameters'!$E$22-1/G1460))</f>
        <v>0.29945188389600486</v>
      </c>
      <c r="I1460" s="10">
        <f t="shared" ca="1" si="177"/>
        <v>0.44270113045563397</v>
      </c>
      <c r="J1460" s="29">
        <f ca="1">_xlfn.BETA.INV(I1460,'Input Parameters'!$L$24,'Input Parameters'!$M$24,'Input Parameters'!$J$24,'Input Parameters'!$K$24)</f>
        <v>0.58379484462773967</v>
      </c>
      <c r="K1460" s="156">
        <f ca="1">('Input Parameters'!$E$25/'Input Parameters'!$E$31)^$J1460</f>
        <v>1.517842631975513E-2</v>
      </c>
      <c r="L1460" s="66">
        <f ca="1">$H1460*$C1460*'Input Parameters'!$E$23*K1460</f>
        <v>3.6311307579170515</v>
      </c>
      <c r="M1460" s="23">
        <f t="shared" ca="1" si="178"/>
        <v>0.78279568238426744</v>
      </c>
      <c r="N1460" s="15">
        <f ca="1">_xlfn.NORM.INV(M1460,'Input Parameters'!$E$26,'Input Parameters'!$F$26)</f>
        <v>5.0415066482388547E-2</v>
      </c>
      <c r="O1460" s="8">
        <f t="shared" ca="1" si="179"/>
        <v>0.25984402633951065</v>
      </c>
      <c r="P1460" s="29">
        <f ca="1">_xlfn.LOGNORM.INV(O1460,'Input Parameters'!$H$27,'Input Parameters'!$I$27)</f>
        <v>1.0707679213209067</v>
      </c>
      <c r="Q1460" s="10"/>
      <c r="R1460" s="15">
        <f>'Input Parameters'!$E$28</f>
        <v>12.7</v>
      </c>
      <c r="S1460" s="10">
        <f t="shared" ca="1" si="180"/>
        <v>0.4617879683910936</v>
      </c>
      <c r="T1460" s="25">
        <f ca="1">_xlfn.LOGNORM.INV(S1460,'Input Parameters'!$H$29,'Input Parameters'!$I$29)</f>
        <v>57.608011722937299</v>
      </c>
      <c r="U1460" s="10">
        <f t="shared" ca="1" si="181"/>
        <v>0.19668857380396765</v>
      </c>
      <c r="V1460" s="29">
        <f ca="1">IF('Input Parameters'!$D$30="Beta",_xlfn.BETA.INV(U1460,'Input Parameters'!$L$30,'Input Parameters'!$M$30,'Input Parameters'!$J$30,'Input Parameters'!$K$30),IF('Input Parameters'!$D$30="LogNorm",_xlfn.LOGNORM.INV(U1460,'Input Parameters'!$H$30,'Input Parameters'!$I$30)))</f>
        <v>0.7136441918267562</v>
      </c>
      <c r="W1460" s="2">
        <f ca="1">N1460+(P1460-N1460)*(1-ERF((T1460-R1460)/(2*SQRT(L1460*'Input Parameters'!$E$31))))</f>
        <v>0.1479885337188841</v>
      </c>
      <c r="X1460">
        <f t="shared" ca="1" si="182"/>
        <v>1</v>
      </c>
      <c r="Y1460" s="7"/>
    </row>
    <row r="1461" spans="1:25" ht="15" customHeight="1" x14ac:dyDescent="0.3">
      <c r="A1461" s="130">
        <v>1454</v>
      </c>
      <c r="B1461" s="10">
        <f t="shared" ca="1" si="174"/>
        <v>0.97584365651530469</v>
      </c>
      <c r="C1461" s="57">
        <f ca="1">_xlfn.NORM.INV(B1461,'Input Parameters'!$E$19,'Input Parameters'!$F$19)</f>
        <v>734.15434886342132</v>
      </c>
      <c r="D1461" s="10">
        <f t="shared" ca="1" si="175"/>
        <v>0.41454777304720158</v>
      </c>
      <c r="E1461" s="59">
        <f ca="1">IF(_xlfn.NORM.INV(D1461,'Input Parameters'!$E$20,'Input Parameters'!$F$20)&lt;3500,3500,IF(_xlfn.NORM.INV(D1461,'Input Parameters'!$E$20,'Input Parameters'!$F$20)&gt;5500,5500,_xlfn.NORM.INV(D1461,'Input Parameters'!$E$20,'Input Parameters'!$F$20)))</f>
        <v>4648.8968045012607</v>
      </c>
      <c r="F1461" s="10">
        <f t="shared" ca="1" si="176"/>
        <v>0.31715816269360519</v>
      </c>
      <c r="G1461" s="61">
        <f ca="1">_xlfn.NORM.INV(F1461,'Input Parameters'!$E$21,'Input Parameters'!$F$21)</f>
        <v>281.11130912465046</v>
      </c>
      <c r="H1461" s="54">
        <f ca="1">EXP(E1461*(1/'Input Parameters'!$E$22-1/G1461))</f>
        <v>0.5111848965018041</v>
      </c>
      <c r="I1461" s="10">
        <f t="shared" ca="1" si="177"/>
        <v>0.99020248509607434</v>
      </c>
      <c r="J1461" s="29">
        <f ca="1">_xlfn.BETA.INV(I1461,'Input Parameters'!$L$24,'Input Parameters'!$M$24,'Input Parameters'!$J$24,'Input Parameters'!$K$24)</f>
        <v>0.89871759961941022</v>
      </c>
      <c r="K1461" s="156">
        <f ca="1">('Input Parameters'!$E$25/'Input Parameters'!$E$31)^$J1461</f>
        <v>1.5852810108360066E-3</v>
      </c>
      <c r="L1461" s="66">
        <f ca="1">$H1461*$C1461*'Input Parameters'!$E$23*K1461</f>
        <v>0.59493791468895441</v>
      </c>
      <c r="M1461" s="23">
        <f t="shared" ca="1" si="178"/>
        <v>0.53719677915445452</v>
      </c>
      <c r="N1461" s="15">
        <f ca="1">_xlfn.NORM.INV(M1461,'Input Parameters'!$E$26,'Input Parameters'!$F$26)</f>
        <v>3.5960854094201251E-2</v>
      </c>
      <c r="O1461" s="8">
        <f t="shared" ca="1" si="179"/>
        <v>0.88914005575894284</v>
      </c>
      <c r="P1461" s="29">
        <f ca="1">_xlfn.LOGNORM.INV(O1461,'Input Parameters'!$H$27,'Input Parameters'!$I$27)</f>
        <v>2.4444587555261599</v>
      </c>
      <c r="Q1461" s="10"/>
      <c r="R1461" s="15">
        <f>'Input Parameters'!$E$28</f>
        <v>12.7</v>
      </c>
      <c r="S1461" s="10">
        <f t="shared" ca="1" si="180"/>
        <v>0.76371323578390593</v>
      </c>
      <c r="T1461" s="25">
        <f ca="1">_xlfn.LOGNORM.INV(S1461,'Input Parameters'!$H$29,'Input Parameters'!$I$29)</f>
        <v>63.122526984968928</v>
      </c>
      <c r="U1461" s="10">
        <f t="shared" ca="1" si="181"/>
        <v>0.57337518969316947</v>
      </c>
      <c r="V1461" s="29">
        <f ca="1">IF('Input Parameters'!$D$30="Beta",_xlfn.BETA.INV(U1461,'Input Parameters'!$L$30,'Input Parameters'!$M$30,'Input Parameters'!$J$30,'Input Parameters'!$K$30),IF('Input Parameters'!$D$30="LogNorm",_xlfn.LOGNORM.INV(U1461,'Input Parameters'!$H$30,'Input Parameters'!$I$30)))</f>
        <v>1.0748169675026722</v>
      </c>
      <c r="W1461" s="2">
        <f ca="1">N1461+(P1461-N1461)*(1-ERF((T1461-R1461)/(2*SQRT(L1461*'Input Parameters'!$E$31))))</f>
        <v>3.596998720986519E-2</v>
      </c>
      <c r="X1461">
        <f t="shared" ca="1" si="182"/>
        <v>1</v>
      </c>
      <c r="Y1461" s="7"/>
    </row>
    <row r="1462" spans="1:25" ht="15" customHeight="1" x14ac:dyDescent="0.3">
      <c r="A1462" s="130">
        <v>1455</v>
      </c>
      <c r="B1462" s="10">
        <f t="shared" ca="1" si="174"/>
        <v>0.39390897330919294</v>
      </c>
      <c r="C1462" s="57">
        <f ca="1">_xlfn.NORM.INV(B1462,'Input Parameters'!$E$19,'Input Parameters'!$F$19)</f>
        <v>544.55723037104565</v>
      </c>
      <c r="D1462" s="10">
        <f t="shared" ca="1" si="175"/>
        <v>0.59256616635797343</v>
      </c>
      <c r="E1462" s="59">
        <f ca="1">IF(_xlfn.NORM.INV(D1462,'Input Parameters'!$E$20,'Input Parameters'!$F$20)&lt;3500,3500,IF(_xlfn.NORM.INV(D1462,'Input Parameters'!$E$20,'Input Parameters'!$F$20)&gt;5500,5500,_xlfn.NORM.INV(D1462,'Input Parameters'!$E$20,'Input Parameters'!$F$20)))</f>
        <v>4963.9057781368538</v>
      </c>
      <c r="F1462" s="10">
        <f t="shared" ca="1" si="176"/>
        <v>1.4948492718358186E-2</v>
      </c>
      <c r="G1462" s="61">
        <f ca="1">_xlfn.NORM.INV(F1462,'Input Parameters'!$E$21,'Input Parameters'!$F$21)</f>
        <v>267.78238349589623</v>
      </c>
      <c r="H1462" s="54">
        <f ca="1">EXP(E1462*(1/'Input Parameters'!$E$22-1/G1462))</f>
        <v>0.20282115652995741</v>
      </c>
      <c r="I1462" s="10">
        <f t="shared" ca="1" si="177"/>
        <v>0.93299643116169184</v>
      </c>
      <c r="J1462" s="29">
        <f ca="1">_xlfn.BETA.INV(I1462,'Input Parameters'!$L$24,'Input Parameters'!$M$24,'Input Parameters'!$J$24,'Input Parameters'!$K$24)</f>
        <v>0.81831230179726244</v>
      </c>
      <c r="K1462" s="156">
        <f ca="1">('Input Parameters'!$E$25/'Input Parameters'!$E$31)^$J1462</f>
        <v>2.8223021775177046E-3</v>
      </c>
      <c r="L1462" s="66">
        <f ca="1">$H1462*$C1462*'Input Parameters'!$E$23*K1462</f>
        <v>0.31171686114948965</v>
      </c>
      <c r="M1462" s="23">
        <f t="shared" ca="1" si="178"/>
        <v>0.67018669461955371</v>
      </c>
      <c r="N1462" s="15">
        <f ca="1">_xlfn.NORM.INV(M1462,'Input Parameters'!$E$26,'Input Parameters'!$F$26)</f>
        <v>4.3249003610715001E-2</v>
      </c>
      <c r="O1462" s="8">
        <f t="shared" ca="1" si="179"/>
        <v>0.71779587452373816</v>
      </c>
      <c r="P1462" s="29">
        <f ca="1">_xlfn.LOGNORM.INV(O1462,'Input Parameters'!$H$27,'Input Parameters'!$I$27)</f>
        <v>1.8370776153196271</v>
      </c>
      <c r="Q1462" s="10"/>
      <c r="R1462" s="15">
        <f>'Input Parameters'!$E$28</f>
        <v>12.7</v>
      </c>
      <c r="S1462" s="10">
        <f t="shared" ca="1" si="180"/>
        <v>0.67636940622941177</v>
      </c>
      <c r="T1462" s="25">
        <f ca="1">_xlfn.LOGNORM.INV(S1462,'Input Parameters'!$H$29,'Input Parameters'!$I$29)</f>
        <v>61.301539594083295</v>
      </c>
      <c r="U1462" s="10">
        <f t="shared" ca="1" si="181"/>
        <v>4.6426138577982168E-2</v>
      </c>
      <c r="V1462" s="29">
        <f ca="1">IF('Input Parameters'!$D$30="Beta",_xlfn.BETA.INV(U1462,'Input Parameters'!$L$30,'Input Parameters'!$M$30,'Input Parameters'!$J$30,'Input Parameters'!$K$30),IF('Input Parameters'!$D$30="LogNorm",_xlfn.LOGNORM.INV(U1462,'Input Parameters'!$H$30,'Input Parameters'!$I$30)))</f>
        <v>0.51504193543843568</v>
      </c>
      <c r="W1462" s="2">
        <f ca="1">N1462+(P1462-N1462)*(1-ERF((T1462-R1462)/(2*SQRT(L1462*'Input Parameters'!$E$31))))</f>
        <v>4.3249004954249562E-2</v>
      </c>
      <c r="X1462">
        <f t="shared" ca="1" si="182"/>
        <v>1</v>
      </c>
      <c r="Y1462" s="7"/>
    </row>
    <row r="1463" spans="1:25" ht="15" customHeight="1" x14ac:dyDescent="0.3">
      <c r="A1463" s="130">
        <v>1456</v>
      </c>
      <c r="B1463" s="10">
        <f t="shared" ca="1" si="174"/>
        <v>7.2593126320782297E-2</v>
      </c>
      <c r="C1463" s="57">
        <f ca="1">_xlfn.NORM.INV(B1463,'Input Parameters'!$E$19,'Input Parameters'!$F$19)</f>
        <v>444.20488519344235</v>
      </c>
      <c r="D1463" s="10">
        <f t="shared" ca="1" si="175"/>
        <v>0.77849969043967471</v>
      </c>
      <c r="E1463" s="59">
        <f ca="1">IF(_xlfn.NORM.INV(D1463,'Input Parameters'!$E$20,'Input Parameters'!$F$20)&lt;3500,3500,IF(_xlfn.NORM.INV(D1463,'Input Parameters'!$E$20,'Input Parameters'!$F$20)&gt;5500,5500,_xlfn.NORM.INV(D1463,'Input Parameters'!$E$20,'Input Parameters'!$F$20)))</f>
        <v>5336.995247854582</v>
      </c>
      <c r="F1463" s="10">
        <f t="shared" ca="1" si="176"/>
        <v>5.0315081880251467E-2</v>
      </c>
      <c r="G1463" s="61">
        <f ca="1">_xlfn.NORM.INV(F1463,'Input Parameters'!$E$21,'Input Parameters'!$F$21)</f>
        <v>271.9454028887917</v>
      </c>
      <c r="H1463" s="54">
        <f ca="1">EXP(E1463*(1/'Input Parameters'!$E$22-1/G1463))</f>
        <v>0.24408360148619529</v>
      </c>
      <c r="I1463" s="10">
        <f t="shared" ca="1" si="177"/>
        <v>0.35689938311893055</v>
      </c>
      <c r="J1463" s="29">
        <f ca="1">_xlfn.BETA.INV(I1463,'Input Parameters'!$L$24,'Input Parameters'!$M$24,'Input Parameters'!$J$24,'Input Parameters'!$K$24)</f>
        <v>0.54723833789230292</v>
      </c>
      <c r="K1463" s="156">
        <f ca="1">('Input Parameters'!$E$25/'Input Parameters'!$E$31)^$J1463</f>
        <v>1.972949934453027E-2</v>
      </c>
      <c r="L1463" s="66">
        <f ca="1">$H1463*$C1463*'Input Parameters'!$E$23*K1463</f>
        <v>2.1391340362759199</v>
      </c>
      <c r="M1463" s="23">
        <f t="shared" ca="1" si="178"/>
        <v>0.24433049258333217</v>
      </c>
      <c r="N1463" s="15">
        <f ca="1">_xlfn.NORM.INV(M1463,'Input Parameters'!$E$26,'Input Parameters'!$F$26)</f>
        <v>1.9458757719652168E-2</v>
      </c>
      <c r="O1463" s="8">
        <f t="shared" ca="1" si="179"/>
        <v>0.65740897502763151</v>
      </c>
      <c r="P1463" s="29">
        <f ca="1">_xlfn.LOGNORM.INV(O1463,'Input Parameters'!$H$27,'Input Parameters'!$I$27)</f>
        <v>1.7032976627425938</v>
      </c>
      <c r="Q1463" s="10"/>
      <c r="R1463" s="15">
        <f>'Input Parameters'!$E$28</f>
        <v>12.7</v>
      </c>
      <c r="S1463" s="10">
        <f t="shared" ca="1" si="180"/>
        <v>0.71020021193140392</v>
      </c>
      <c r="T1463" s="25">
        <f ca="1">_xlfn.LOGNORM.INV(S1463,'Input Parameters'!$H$29,'Input Parameters'!$I$29)</f>
        <v>61.968614141771958</v>
      </c>
      <c r="U1463" s="10">
        <f t="shared" ca="1" si="181"/>
        <v>0.48284448953182812</v>
      </c>
      <c r="V1463" s="29">
        <f ca="1">IF('Input Parameters'!$D$30="Beta",_xlfn.BETA.INV(U1463,'Input Parameters'!$L$30,'Input Parameters'!$M$30,'Input Parameters'!$J$30,'Input Parameters'!$K$30),IF('Input Parameters'!$D$30="LogNorm",_xlfn.LOGNORM.INV(U1463,'Input Parameters'!$H$30,'Input Parameters'!$I$30)))</f>
        <v>0.98240042147808448</v>
      </c>
      <c r="W1463" s="2">
        <f ca="1">N1463+(P1463-N1463)*(1-ERF((T1463-R1463)/(2*SQRT(L1463*'Input Parameters'!$E$31))))</f>
        <v>4.8454942429830533E-2</v>
      </c>
      <c r="X1463">
        <f t="shared" ca="1" si="182"/>
        <v>1</v>
      </c>
      <c r="Y1463" s="7"/>
    </row>
    <row r="1464" spans="1:25" ht="15" customHeight="1" x14ac:dyDescent="0.3">
      <c r="A1464" s="130">
        <v>1457</v>
      </c>
      <c r="B1464" s="10">
        <f t="shared" ca="1" si="174"/>
        <v>0.4007803908548393</v>
      </c>
      <c r="C1464" s="57">
        <f ca="1">_xlfn.NORM.INV(B1464,'Input Parameters'!$E$19,'Input Parameters'!$F$19)</f>
        <v>546.06281163517372</v>
      </c>
      <c r="D1464" s="10">
        <f t="shared" ca="1" si="175"/>
        <v>0.24157611173966576</v>
      </c>
      <c r="E1464" s="59">
        <f ca="1">IF(_xlfn.NORM.INV(D1464,'Input Parameters'!$E$20,'Input Parameters'!$F$20)&lt;3500,3500,IF(_xlfn.NORM.INV(D1464,'Input Parameters'!$E$20,'Input Parameters'!$F$20)&gt;5500,5500,_xlfn.NORM.INV(D1464,'Input Parameters'!$E$20,'Input Parameters'!$F$20)))</f>
        <v>4309.130847405534</v>
      </c>
      <c r="F1464" s="10">
        <f t="shared" ca="1" si="176"/>
        <v>0.7627703516542258</v>
      </c>
      <c r="G1464" s="61">
        <f ca="1">_xlfn.NORM.INV(F1464,'Input Parameters'!$E$21,'Input Parameters'!$F$21)</f>
        <v>290.47180497004939</v>
      </c>
      <c r="H1464" s="54">
        <f ca="1">EXP(E1464*(1/'Input Parameters'!$E$22-1/G1464))</f>
        <v>0.87984853455855527</v>
      </c>
      <c r="I1464" s="10">
        <f t="shared" ca="1" si="177"/>
        <v>0.82867216025509616</v>
      </c>
      <c r="J1464" s="29">
        <f ca="1">_xlfn.BETA.INV(I1464,'Input Parameters'!$L$24,'Input Parameters'!$M$24,'Input Parameters'!$J$24,'Input Parameters'!$K$24)</f>
        <v>0.74951210201335883</v>
      </c>
      <c r="K1464" s="156">
        <f ca="1">('Input Parameters'!$E$25/'Input Parameters'!$E$31)^$J1464</f>
        <v>4.6232339234126615E-3</v>
      </c>
      <c r="L1464" s="66">
        <f ca="1">$H1464*$C1464*'Input Parameters'!$E$23*K1464</f>
        <v>2.221244595222204</v>
      </c>
      <c r="M1464" s="23">
        <f t="shared" ca="1" si="178"/>
        <v>0.87698307136756559</v>
      </c>
      <c r="N1464" s="15">
        <f ca="1">_xlfn.NORM.INV(M1464,'Input Parameters'!$E$26,'Input Parameters'!$F$26)</f>
        <v>5.8360771061892067E-2</v>
      </c>
      <c r="O1464" s="8">
        <f t="shared" ca="1" si="179"/>
        <v>0.16880779587647521</v>
      </c>
      <c r="P1464" s="29">
        <f ca="1">_xlfn.LOGNORM.INV(O1464,'Input Parameters'!$H$27,'Input Parameters'!$I$27)</f>
        <v>0.93145231253633198</v>
      </c>
      <c r="Q1464" s="10"/>
      <c r="R1464" s="15">
        <f>'Input Parameters'!$E$28</f>
        <v>12.7</v>
      </c>
      <c r="S1464" s="10">
        <f t="shared" ca="1" si="180"/>
        <v>0.17079557149035263</v>
      </c>
      <c r="T1464" s="25">
        <f ca="1">_xlfn.LOGNORM.INV(S1464,'Input Parameters'!$H$29,'Input Parameters'!$I$29)</f>
        <v>52.334576517542438</v>
      </c>
      <c r="U1464" s="10">
        <f t="shared" ca="1" si="181"/>
        <v>0.43886347195584285</v>
      </c>
      <c r="V1464" s="29">
        <f ca="1">IF('Input Parameters'!$D$30="Beta",_xlfn.BETA.INV(U1464,'Input Parameters'!$L$30,'Input Parameters'!$M$30,'Input Parameters'!$J$30,'Input Parameters'!$K$30),IF('Input Parameters'!$D$30="LogNorm",_xlfn.LOGNORM.INV(U1464,'Input Parameters'!$H$30,'Input Parameters'!$I$30)))</f>
        <v>0.9403869558997997</v>
      </c>
      <c r="W1464" s="2">
        <f ca="1">N1464+(P1464-N1464)*(1-ERF((T1464-R1464)/(2*SQRT(L1464*'Input Parameters'!$E$31))))</f>
        <v>0.11078749225841764</v>
      </c>
      <c r="X1464">
        <f t="shared" ca="1" si="182"/>
        <v>1</v>
      </c>
      <c r="Y1464" s="7"/>
    </row>
    <row r="1465" spans="1:25" ht="15" customHeight="1" x14ac:dyDescent="0.3">
      <c r="A1465" s="130">
        <v>1458</v>
      </c>
      <c r="B1465" s="10">
        <f t="shared" ca="1" si="174"/>
        <v>0.31931136938992488</v>
      </c>
      <c r="C1465" s="57">
        <f ca="1">_xlfn.NORM.INV(B1465,'Input Parameters'!$E$19,'Input Parameters'!$F$19)</f>
        <v>527.61666132085281</v>
      </c>
      <c r="D1465" s="10">
        <f t="shared" ca="1" si="175"/>
        <v>0.97330063743750872</v>
      </c>
      <c r="E1465" s="59">
        <f ca="1">IF(_xlfn.NORM.INV(D1465,'Input Parameters'!$E$20,'Input Parameters'!$F$20)&lt;3500,3500,IF(_xlfn.NORM.INV(D1465,'Input Parameters'!$E$20,'Input Parameters'!$F$20)&gt;5500,5500,_xlfn.NORM.INV(D1465,'Input Parameters'!$E$20,'Input Parameters'!$F$20)))</f>
        <v>5500</v>
      </c>
      <c r="F1465" s="10">
        <f t="shared" ca="1" si="176"/>
        <v>0.24866061389622418</v>
      </c>
      <c r="G1465" s="61">
        <f ca="1">_xlfn.NORM.INV(F1465,'Input Parameters'!$E$21,'Input Parameters'!$F$21)</f>
        <v>279.51533442723121</v>
      </c>
      <c r="H1465" s="54">
        <f ca="1">EXP(E1465*(1/'Input Parameters'!$E$22-1/G1465))</f>
        <v>0.40430496817507106</v>
      </c>
      <c r="I1465" s="10">
        <f t="shared" ca="1" si="177"/>
        <v>0.39795300631802855</v>
      </c>
      <c r="J1465" s="29">
        <f ca="1">_xlfn.BETA.INV(I1465,'Input Parameters'!$L$24,'Input Parameters'!$M$24,'Input Parameters'!$J$24,'Input Parameters'!$K$24)</f>
        <v>0.56504537866289262</v>
      </c>
      <c r="K1465" s="156">
        <f ca="1">('Input Parameters'!$E$25/'Input Parameters'!$E$31)^$J1465</f>
        <v>1.7363586569819657E-2</v>
      </c>
      <c r="L1465" s="66">
        <f ca="1">$H1465*$C1465*'Input Parameters'!$E$23*K1465</f>
        <v>3.7039662104095825</v>
      </c>
      <c r="M1465" s="23">
        <f t="shared" ca="1" si="178"/>
        <v>0.4884734905055752</v>
      </c>
      <c r="N1465" s="15">
        <f ca="1">_xlfn.NORM.INV(M1465,'Input Parameters'!$E$26,'Input Parameters'!$F$26)</f>
        <v>3.3393169391323134E-2</v>
      </c>
      <c r="O1465" s="8">
        <f t="shared" ca="1" si="179"/>
        <v>0.30752636574667158</v>
      </c>
      <c r="P1465" s="29">
        <f ca="1">_xlfn.LOGNORM.INV(O1465,'Input Parameters'!$H$27,'Input Parameters'!$I$27)</f>
        <v>1.1396655588816056</v>
      </c>
      <c r="Q1465" s="10"/>
      <c r="R1465" s="15">
        <f>'Input Parameters'!$E$28</f>
        <v>12.7</v>
      </c>
      <c r="S1465" s="10">
        <f t="shared" ca="1" si="180"/>
        <v>5.9863845618981726E-2</v>
      </c>
      <c r="T1465" s="25">
        <f ca="1">_xlfn.LOGNORM.INV(S1465,'Input Parameters'!$H$29,'Input Parameters'!$I$29)</f>
        <v>48.89837364497906</v>
      </c>
      <c r="U1465" s="10">
        <f t="shared" ca="1" si="181"/>
        <v>0.67655959926226539</v>
      </c>
      <c r="V1465" s="29">
        <f ca="1">IF('Input Parameters'!$D$30="Beta",_xlfn.BETA.INV(U1465,'Input Parameters'!$L$30,'Input Parameters'!$M$30,'Input Parameters'!$J$30,'Input Parameters'!$K$30),IF('Input Parameters'!$D$30="LogNorm",_xlfn.LOGNORM.INV(U1465,'Input Parameters'!$H$30,'Input Parameters'!$I$30)))</f>
        <v>1.1970454890961806</v>
      </c>
      <c r="W1465" s="2">
        <f ca="1">N1465+(P1465-N1465)*(1-ERF((T1465-R1465)/(2*SQRT(L1465*'Input Parameters'!$E$31))))</f>
        <v>0.23642674323044363</v>
      </c>
      <c r="X1465">
        <f t="shared" ca="1" si="182"/>
        <v>1</v>
      </c>
      <c r="Y1465" s="7"/>
    </row>
    <row r="1466" spans="1:25" ht="15" customHeight="1" x14ac:dyDescent="0.3">
      <c r="A1466" s="130">
        <v>1459</v>
      </c>
      <c r="B1466" s="10">
        <f t="shared" ca="1" si="174"/>
        <v>0.44142634555363758</v>
      </c>
      <c r="C1466" s="57">
        <f ca="1">_xlfn.NORM.INV(B1466,'Input Parameters'!$E$19,'Input Parameters'!$F$19)</f>
        <v>554.84859549308123</v>
      </c>
      <c r="D1466" s="10">
        <f t="shared" ca="1" si="175"/>
        <v>0.27605688117921601</v>
      </c>
      <c r="E1466" s="59">
        <f ca="1">IF(_xlfn.NORM.INV(D1466,'Input Parameters'!$E$20,'Input Parameters'!$F$20)&lt;3500,3500,IF(_xlfn.NORM.INV(D1466,'Input Parameters'!$E$20,'Input Parameters'!$F$20)&gt;5500,5500,_xlfn.NORM.INV(D1466,'Input Parameters'!$E$20,'Input Parameters'!$F$20)))</f>
        <v>4383.7830176293828</v>
      </c>
      <c r="F1466" s="10">
        <f t="shared" ca="1" si="176"/>
        <v>0.83964612141008632</v>
      </c>
      <c r="G1466" s="61">
        <f ca="1">_xlfn.NORM.INV(F1466,'Input Parameters'!$E$21,'Input Parameters'!$F$21)</f>
        <v>292.65501543966622</v>
      </c>
      <c r="H1466" s="54">
        <f ca="1">EXP(E1466*(1/'Input Parameters'!$E$22-1/G1466))</f>
        <v>0.98251760548520528</v>
      </c>
      <c r="I1466" s="10">
        <f t="shared" ca="1" si="177"/>
        <v>0.55985040369600125</v>
      </c>
      <c r="J1466" s="29">
        <f ca="1">_xlfn.BETA.INV(I1466,'Input Parameters'!$L$24,'Input Parameters'!$M$24,'Input Parameters'!$J$24,'Input Parameters'!$K$24)</f>
        <v>0.63122620011087327</v>
      </c>
      <c r="K1466" s="156">
        <f ca="1">('Input Parameters'!$E$25/'Input Parameters'!$E$31)^$J1466</f>
        <v>1.0800841052235929E-2</v>
      </c>
      <c r="L1466" s="66">
        <f ca="1">$H1466*$C1466*'Input Parameters'!$E$23*K1466</f>
        <v>5.8880624436436184</v>
      </c>
      <c r="M1466" s="23">
        <f t="shared" ca="1" si="178"/>
        <v>0.60867980253498988</v>
      </c>
      <c r="N1466" s="15">
        <f ca="1">_xlfn.NORM.INV(M1466,'Input Parameters'!$E$26,'Input Parameters'!$F$26)</f>
        <v>3.9793475646659568E-2</v>
      </c>
      <c r="O1466" s="8">
        <f t="shared" ca="1" si="179"/>
        <v>0.71805414253987565</v>
      </c>
      <c r="P1466" s="29">
        <f ca="1">_xlfn.LOGNORM.INV(O1466,'Input Parameters'!$H$27,'Input Parameters'!$I$27)</f>
        <v>1.8376990621011393</v>
      </c>
      <c r="Q1466" s="10"/>
      <c r="R1466" s="15">
        <f>'Input Parameters'!$E$28</f>
        <v>12.7</v>
      </c>
      <c r="S1466" s="10">
        <f t="shared" ca="1" si="180"/>
        <v>0.93135933602529175</v>
      </c>
      <c r="T1466" s="25">
        <f ca="1">_xlfn.LOGNORM.INV(S1466,'Input Parameters'!$H$29,'Input Parameters'!$I$29)</f>
        <v>68.80450091939035</v>
      </c>
      <c r="U1466" s="10">
        <f t="shared" ca="1" si="181"/>
        <v>0.57854425802345988</v>
      </c>
      <c r="V1466" s="29">
        <f ca="1">IF('Input Parameters'!$D$30="Beta",_xlfn.BETA.INV(U1466,'Input Parameters'!$L$30,'Input Parameters'!$M$30,'Input Parameters'!$J$30,'Input Parameters'!$K$30),IF('Input Parameters'!$D$30="LogNorm",_xlfn.LOGNORM.INV(U1466,'Input Parameters'!$H$30,'Input Parameters'!$I$30)))</f>
        <v>1.0804250797314905</v>
      </c>
      <c r="W1466" s="2">
        <f ca="1">N1466+(P1466-N1466)*(1-ERF((T1466-R1466)/(2*SQRT(L1466*'Input Parameters'!$E$31))))</f>
        <v>0.22329818869800167</v>
      </c>
      <c r="X1466">
        <f t="shared" ca="1" si="182"/>
        <v>1</v>
      </c>
      <c r="Y1466" s="7"/>
    </row>
    <row r="1467" spans="1:25" ht="15" customHeight="1" x14ac:dyDescent="0.3">
      <c r="A1467" s="130">
        <v>1460</v>
      </c>
      <c r="B1467" s="10">
        <f t="shared" ca="1" si="174"/>
        <v>0.1257197362349548</v>
      </c>
      <c r="C1467" s="57">
        <f ca="1">_xlfn.NORM.INV(B1467,'Input Parameters'!$E$19,'Input Parameters'!$F$19)</f>
        <v>470.39032708274794</v>
      </c>
      <c r="D1467" s="10">
        <f t="shared" ca="1" si="175"/>
        <v>0.61662101202445274</v>
      </c>
      <c r="E1467" s="59">
        <f ca="1">IF(_xlfn.NORM.INV(D1467,'Input Parameters'!$E$20,'Input Parameters'!$F$20)&lt;3500,3500,IF(_xlfn.NORM.INV(D1467,'Input Parameters'!$E$20,'Input Parameters'!$F$20)&gt;5500,5500,_xlfn.NORM.INV(D1467,'Input Parameters'!$E$20,'Input Parameters'!$F$20)))</f>
        <v>5007.6327751604995</v>
      </c>
      <c r="F1467" s="10">
        <f t="shared" ca="1" si="176"/>
        <v>0.24336322712357983</v>
      </c>
      <c r="G1467" s="61">
        <f ca="1">_xlfn.NORM.INV(F1467,'Input Parameters'!$E$21,'Input Parameters'!$F$21)</f>
        <v>279.38317481384507</v>
      </c>
      <c r="H1467" s="54">
        <f ca="1">EXP(E1467*(1/'Input Parameters'!$E$22-1/G1467))</f>
        <v>0.43474688006057666</v>
      </c>
      <c r="I1467" s="10">
        <f t="shared" ca="1" si="177"/>
        <v>0.39984715527623238</v>
      </c>
      <c r="J1467" s="29">
        <f ca="1">_xlfn.BETA.INV(I1467,'Input Parameters'!$L$24,'Input Parameters'!$M$24,'Input Parameters'!$J$24,'Input Parameters'!$K$24)</f>
        <v>0.56585130482770929</v>
      </c>
      <c r="K1467" s="156">
        <f ca="1">('Input Parameters'!$E$25/'Input Parameters'!$E$31)^$J1467</f>
        <v>1.7263491223853511E-2</v>
      </c>
      <c r="L1467" s="66">
        <f ca="1">$H1467*$C1467*'Input Parameters'!$E$23*K1467</f>
        <v>3.5303965077334003</v>
      </c>
      <c r="M1467" s="23">
        <f t="shared" ca="1" si="178"/>
        <v>8.824396233722287E-2</v>
      </c>
      <c r="N1467" s="15">
        <f ca="1">_xlfn.NORM.INV(M1467,'Input Parameters'!$E$26,'Input Parameters'!$F$26)</f>
        <v>5.6153905173062513E-3</v>
      </c>
      <c r="O1467" s="8">
        <f t="shared" ca="1" si="179"/>
        <v>8.7604594209549691E-2</v>
      </c>
      <c r="P1467" s="29">
        <f ca="1">_xlfn.LOGNORM.INV(O1467,'Input Parameters'!$H$27,'Input Parameters'!$I$27)</f>
        <v>0.78149665717250605</v>
      </c>
      <c r="Q1467" s="10"/>
      <c r="R1467" s="15">
        <f>'Input Parameters'!$E$28</f>
        <v>12.7</v>
      </c>
      <c r="S1467" s="10">
        <f t="shared" ca="1" si="180"/>
        <v>0.91851326589522364</v>
      </c>
      <c r="T1467" s="25">
        <f ca="1">_xlfn.LOGNORM.INV(S1467,'Input Parameters'!$H$29,'Input Parameters'!$I$29)</f>
        <v>68.106251754055336</v>
      </c>
      <c r="U1467" s="10">
        <f t="shared" ca="1" si="181"/>
        <v>0.80372784736479574</v>
      </c>
      <c r="V1467" s="29">
        <f ca="1">IF('Input Parameters'!$D$30="Beta",_xlfn.BETA.INV(U1467,'Input Parameters'!$L$30,'Input Parameters'!$M$30,'Input Parameters'!$J$30,'Input Parameters'!$K$30),IF('Input Parameters'!$D$30="LogNorm",_xlfn.LOGNORM.INV(U1467,'Input Parameters'!$H$30,'Input Parameters'!$I$30)))</f>
        <v>1.3998669760268947</v>
      </c>
      <c r="W1467" s="2">
        <f ca="1">N1467+(P1467-N1467)*(1-ERF((T1467-R1467)/(2*SQRT(L1467*'Input Parameters'!$E$31))))</f>
        <v>3.4367985808815588E-2</v>
      </c>
      <c r="X1467">
        <f t="shared" ca="1" si="182"/>
        <v>1</v>
      </c>
      <c r="Y1467" s="7"/>
    </row>
    <row r="1468" spans="1:25" ht="15" customHeight="1" x14ac:dyDescent="0.3">
      <c r="A1468" s="130">
        <v>1461</v>
      </c>
      <c r="B1468" s="10">
        <f t="shared" ca="1" si="174"/>
        <v>0.94634029438555489</v>
      </c>
      <c r="C1468" s="57">
        <f ca="1">_xlfn.NORM.INV(B1468,'Input Parameters'!$E$19,'Input Parameters'!$F$19)</f>
        <v>703.3753721345206</v>
      </c>
      <c r="D1468" s="10">
        <f t="shared" ca="1" si="175"/>
        <v>0.10572959862453102</v>
      </c>
      <c r="E1468" s="59">
        <f ca="1">IF(_xlfn.NORM.INV(D1468,'Input Parameters'!$E$20,'Input Parameters'!$F$20)&lt;3500,3500,IF(_xlfn.NORM.INV(D1468,'Input Parameters'!$E$20,'Input Parameters'!$F$20)&gt;5500,5500,_xlfn.NORM.INV(D1468,'Input Parameters'!$E$20,'Input Parameters'!$F$20)))</f>
        <v>3925.3058444812705</v>
      </c>
      <c r="F1468" s="10">
        <f t="shared" ca="1" si="176"/>
        <v>0.37347740261215212</v>
      </c>
      <c r="G1468" s="61">
        <f ca="1">_xlfn.NORM.INV(F1468,'Input Parameters'!$E$21,'Input Parameters'!$F$21)</f>
        <v>282.3139137436462</v>
      </c>
      <c r="H1468" s="54">
        <f ca="1">EXP(E1468*(1/'Input Parameters'!$E$22-1/G1468))</f>
        <v>0.60224048389617912</v>
      </c>
      <c r="I1468" s="10">
        <f t="shared" ca="1" si="177"/>
        <v>0.64366586586442587</v>
      </c>
      <c r="J1468" s="29">
        <f ca="1">_xlfn.BETA.INV(I1468,'Input Parameters'!$L$24,'Input Parameters'!$M$24,'Input Parameters'!$J$24,'Input Parameters'!$K$24)</f>
        <v>0.66520496872447377</v>
      </c>
      <c r="K1468" s="156">
        <f ca="1">('Input Parameters'!$E$25/'Input Parameters'!$E$31)^$J1468</f>
        <v>8.4644554842490168E-3</v>
      </c>
      <c r="L1468" s="66">
        <f ca="1">$H1468*$C1468*'Input Parameters'!$E$23*K1468</f>
        <v>3.5855528611960303</v>
      </c>
      <c r="M1468" s="23">
        <f t="shared" ca="1" si="178"/>
        <v>0.65184741455047801</v>
      </c>
      <c r="N1468" s="15">
        <f ca="1">_xlfn.NORM.INV(M1468,'Input Parameters'!$E$26,'Input Parameters'!$F$26)</f>
        <v>4.2196571313685233E-2</v>
      </c>
      <c r="O1468" s="8">
        <f t="shared" ca="1" si="179"/>
        <v>8.5339800368209318E-2</v>
      </c>
      <c r="P1468" s="29">
        <f ca="1">_xlfn.LOGNORM.INV(O1468,'Input Parameters'!$H$27,'Input Parameters'!$I$27)</f>
        <v>0.77654440518124668</v>
      </c>
      <c r="Q1468" s="10"/>
      <c r="R1468" s="15">
        <f>'Input Parameters'!$E$28</f>
        <v>12.7</v>
      </c>
      <c r="S1468" s="10">
        <f t="shared" ca="1" si="180"/>
        <v>1.0801848694552696E-3</v>
      </c>
      <c r="T1468" s="25">
        <f ca="1">_xlfn.LOGNORM.INV(S1468,'Input Parameters'!$H$29,'Input Parameters'!$I$29)</f>
        <v>41.266942969000709</v>
      </c>
      <c r="U1468" s="10">
        <f t="shared" ca="1" si="181"/>
        <v>0.56449699723000324</v>
      </c>
      <c r="V1468" s="29">
        <f ca="1">IF('Input Parameters'!$D$30="Beta",_xlfn.BETA.INV(U1468,'Input Parameters'!$L$30,'Input Parameters'!$M$30,'Input Parameters'!$J$30,'Input Parameters'!$K$30),IF('Input Parameters'!$D$30="LogNorm",_xlfn.LOGNORM.INV(U1468,'Input Parameters'!$H$30,'Input Parameters'!$I$30)))</f>
        <v>1.065283479780281</v>
      </c>
      <c r="W1468" s="2">
        <f ca="1">N1468+(P1468-N1468)*(1-ERF((T1468-R1468)/(2*SQRT(L1468*'Input Parameters'!$E$31))))</f>
        <v>0.25227572055982994</v>
      </c>
      <c r="X1468">
        <f t="shared" ca="1" si="182"/>
        <v>1</v>
      </c>
      <c r="Y1468" s="7"/>
    </row>
    <row r="1469" spans="1:25" ht="15" customHeight="1" x14ac:dyDescent="0.3">
      <c r="A1469" s="130">
        <v>1462</v>
      </c>
      <c r="B1469" s="10">
        <f t="shared" ca="1" si="174"/>
        <v>0.49810551412981596</v>
      </c>
      <c r="C1469" s="57">
        <f ca="1">_xlfn.NORM.INV(B1469,'Input Parameters'!$E$19,'Input Parameters'!$F$19)</f>
        <v>566.89872727065745</v>
      </c>
      <c r="D1469" s="10">
        <f t="shared" ca="1" si="175"/>
        <v>0.73152487512252251</v>
      </c>
      <c r="E1469" s="59">
        <f ca="1">IF(_xlfn.NORM.INV(D1469,'Input Parameters'!$E$20,'Input Parameters'!$F$20)&lt;3500,3500,IF(_xlfn.NORM.INV(D1469,'Input Parameters'!$E$20,'Input Parameters'!$F$20)&gt;5500,5500,_xlfn.NORM.INV(D1469,'Input Parameters'!$E$20,'Input Parameters'!$F$20)))</f>
        <v>5232.2019443661839</v>
      </c>
      <c r="F1469" s="10">
        <f t="shared" ca="1" si="176"/>
        <v>0.70557631227766504</v>
      </c>
      <c r="G1469" s="61">
        <f ca="1">_xlfn.NORM.INV(F1469,'Input Parameters'!$E$21,'Input Parameters'!$F$21)</f>
        <v>289.09838569726412</v>
      </c>
      <c r="H1469" s="54">
        <f ca="1">EXP(E1469*(1/'Input Parameters'!$E$22-1/G1469))</f>
        <v>0.78584227921665339</v>
      </c>
      <c r="I1469" s="10">
        <f t="shared" ca="1" si="177"/>
        <v>0.17539939375922564</v>
      </c>
      <c r="J1469" s="29">
        <f ca="1">_xlfn.BETA.INV(I1469,'Input Parameters'!$L$24,'Input Parameters'!$M$24,'Input Parameters'!$J$24,'Input Parameters'!$K$24)</f>
        <v>0.45363115795178877</v>
      </c>
      <c r="K1469" s="156">
        <f ca="1">('Input Parameters'!$E$25/'Input Parameters'!$E$31)^$J1469</f>
        <v>3.861383056984076E-2</v>
      </c>
      <c r="L1469" s="66">
        <f ca="1">$H1469*$C1469*'Input Parameters'!$E$23*K1469</f>
        <v>17.202190755726029</v>
      </c>
      <c r="M1469" s="23">
        <f t="shared" ca="1" si="178"/>
        <v>0.90441611653672338</v>
      </c>
      <c r="N1469" s="15">
        <f ca="1">_xlfn.NORM.INV(M1469,'Input Parameters'!$E$26,'Input Parameters'!$F$26)</f>
        <v>6.1449779300242771E-2</v>
      </c>
      <c r="O1469" s="8">
        <f t="shared" ca="1" si="179"/>
        <v>0.71302240904742242</v>
      </c>
      <c r="P1469" s="29">
        <f ca="1">_xlfn.LOGNORM.INV(O1469,'Input Parameters'!$H$27,'Input Parameters'!$I$27)</f>
        <v>1.8256777598002343</v>
      </c>
      <c r="Q1469" s="10"/>
      <c r="R1469" s="15">
        <f>'Input Parameters'!$E$28</f>
        <v>12.7</v>
      </c>
      <c r="S1469" s="10">
        <f t="shared" ca="1" si="180"/>
        <v>7.3564777756920385E-3</v>
      </c>
      <c r="T1469" s="25">
        <f ca="1">_xlfn.LOGNORM.INV(S1469,'Input Parameters'!$H$29,'Input Parameters'!$I$29)</f>
        <v>44.281023968918205</v>
      </c>
      <c r="U1469" s="10">
        <f t="shared" ca="1" si="181"/>
        <v>0.82661532447675046</v>
      </c>
      <c r="V1469" s="29">
        <f ca="1">IF('Input Parameters'!$D$30="Beta",_xlfn.BETA.INV(U1469,'Input Parameters'!$L$30,'Input Parameters'!$M$30,'Input Parameters'!$J$30,'Input Parameters'!$K$30),IF('Input Parameters'!$D$30="LogNorm",_xlfn.LOGNORM.INV(U1469,'Input Parameters'!$H$30,'Input Parameters'!$I$30)))</f>
        <v>1.4480769648753271</v>
      </c>
      <c r="W1469" s="2">
        <f ca="1">N1469+(P1469-N1469)*(1-ERF((T1469-R1469)/(2*SQRT(L1469*'Input Parameters'!$E$31))))</f>
        <v>1.1028536349172429</v>
      </c>
      <c r="X1469">
        <f t="shared" ca="1" si="182"/>
        <v>1</v>
      </c>
      <c r="Y1469" s="7"/>
    </row>
    <row r="1470" spans="1:25" ht="15" customHeight="1" x14ac:dyDescent="0.3">
      <c r="A1470" s="130">
        <v>1463</v>
      </c>
      <c r="B1470" s="10">
        <f t="shared" ca="1" si="174"/>
        <v>0.97072230917013747</v>
      </c>
      <c r="C1470" s="57">
        <f ca="1">_xlfn.NORM.INV(B1470,'Input Parameters'!$E$19,'Input Parameters'!$F$19)</f>
        <v>727.13317521098816</v>
      </c>
      <c r="D1470" s="10">
        <f t="shared" ca="1" si="175"/>
        <v>3.0333867465616837E-2</v>
      </c>
      <c r="E1470" s="59">
        <f ca="1">IF(_xlfn.NORM.INV(D1470,'Input Parameters'!$E$20,'Input Parameters'!$F$20)&lt;3500,3500,IF(_xlfn.NORM.INV(D1470,'Input Parameters'!$E$20,'Input Parameters'!$F$20)&gt;5500,5500,_xlfn.NORM.INV(D1470,'Input Parameters'!$E$20,'Input Parameters'!$F$20)))</f>
        <v>3500</v>
      </c>
      <c r="F1470" s="10">
        <f t="shared" ca="1" si="176"/>
        <v>0.50317318709413084</v>
      </c>
      <c r="G1470" s="61">
        <f ca="1">_xlfn.NORM.INV(F1470,'Input Parameters'!$E$21,'Input Parameters'!$F$21)</f>
        <v>284.91251910308927</v>
      </c>
      <c r="H1470" s="54">
        <f ca="1">EXP(E1470*(1/'Input Parameters'!$E$22-1/G1470))</f>
        <v>0.71242546126644235</v>
      </c>
      <c r="I1470" s="10">
        <f t="shared" ca="1" si="177"/>
        <v>0.57895077569461639</v>
      </c>
      <c r="J1470" s="29">
        <f ca="1">_xlfn.BETA.INV(I1470,'Input Parameters'!$L$24,'Input Parameters'!$M$24,'Input Parameters'!$J$24,'Input Parameters'!$K$24)</f>
        <v>0.63890484653836044</v>
      </c>
      <c r="K1470" s="156">
        <f ca="1">('Input Parameters'!$E$25/'Input Parameters'!$E$31)^$J1470</f>
        <v>1.0221985784652032E-2</v>
      </c>
      <c r="L1470" s="66">
        <f ca="1">$H1470*$C1470*'Input Parameters'!$E$23*K1470</f>
        <v>5.2952767712481688</v>
      </c>
      <c r="M1470" s="23">
        <f t="shared" ca="1" si="178"/>
        <v>0.70351345827737977</v>
      </c>
      <c r="N1470" s="15">
        <f ca="1">_xlfn.NORM.INV(M1470,'Input Parameters'!$E$26,'Input Parameters'!$F$26)</f>
        <v>4.5225185132890068E-2</v>
      </c>
      <c r="O1470" s="8">
        <f t="shared" ca="1" si="179"/>
        <v>1.4567359302545602E-2</v>
      </c>
      <c r="P1470" s="29">
        <f ca="1">_xlfn.LOGNORM.INV(O1470,'Input Parameters'!$H$27,'Input Parameters'!$I$27)</f>
        <v>0.5422772511334496</v>
      </c>
      <c r="Q1470" s="10"/>
      <c r="R1470" s="15">
        <f>'Input Parameters'!$E$28</f>
        <v>12.7</v>
      </c>
      <c r="S1470" s="10">
        <f t="shared" ca="1" si="180"/>
        <v>0.80808686946864583</v>
      </c>
      <c r="T1470" s="25">
        <f ca="1">_xlfn.LOGNORM.INV(S1470,'Input Parameters'!$H$29,'Input Parameters'!$I$29)</f>
        <v>64.213099187562463</v>
      </c>
      <c r="U1470" s="10">
        <f t="shared" ca="1" si="181"/>
        <v>0.71020726428284475</v>
      </c>
      <c r="V1470" s="29">
        <f ca="1">IF('Input Parameters'!$D$30="Beta",_xlfn.BETA.INV(U1470,'Input Parameters'!$L$30,'Input Parameters'!$M$30,'Input Parameters'!$J$30,'Input Parameters'!$K$30),IF('Input Parameters'!$D$30="LogNorm",_xlfn.LOGNORM.INV(U1470,'Input Parameters'!$H$30,'Input Parameters'!$I$30)))</f>
        <v>1.2431773392959082</v>
      </c>
      <c r="W1470" s="2">
        <f ca="1">N1470+(P1470-N1470)*(1-ERF((T1470-R1470)/(2*SQRT(L1470*'Input Parameters'!$E$31))))</f>
        <v>0.10161087712519229</v>
      </c>
      <c r="X1470">
        <f t="shared" ca="1" si="182"/>
        <v>1</v>
      </c>
      <c r="Y1470" s="7"/>
    </row>
    <row r="1471" spans="1:25" ht="15" customHeight="1" x14ac:dyDescent="0.3">
      <c r="A1471" s="130">
        <v>1464</v>
      </c>
      <c r="B1471" s="10">
        <f t="shared" ca="1" si="174"/>
        <v>0.18687955588438165</v>
      </c>
      <c r="C1471" s="57">
        <f ca="1">_xlfn.NORM.INV(B1471,'Input Parameters'!$E$19,'Input Parameters'!$F$19)</f>
        <v>492.14113340451263</v>
      </c>
      <c r="D1471" s="10">
        <f t="shared" ca="1" si="175"/>
        <v>0.635801720163087</v>
      </c>
      <c r="E1471" s="59">
        <f ca="1">IF(_xlfn.NORM.INV(D1471,'Input Parameters'!$E$20,'Input Parameters'!$F$20)&lt;3500,3500,IF(_xlfn.NORM.INV(D1471,'Input Parameters'!$E$20,'Input Parameters'!$F$20)&gt;5500,5500,_xlfn.NORM.INV(D1471,'Input Parameters'!$E$20,'Input Parameters'!$F$20)))</f>
        <v>5043.0814770677916</v>
      </c>
      <c r="F1471" s="10">
        <f t="shared" ca="1" si="176"/>
        <v>0.85711257659194051</v>
      </c>
      <c r="G1471" s="61">
        <f ca="1">_xlfn.NORM.INV(F1471,'Input Parameters'!$E$21,'Input Parameters'!$F$21)</f>
        <v>293.24004961672847</v>
      </c>
      <c r="H1471" s="54">
        <f ca="1">EXP(E1471*(1/'Input Parameters'!$E$22-1/G1471))</f>
        <v>1.0141895708071316</v>
      </c>
      <c r="I1471" s="10">
        <f t="shared" ca="1" si="177"/>
        <v>2.0549736145045516E-2</v>
      </c>
      <c r="J1471" s="29">
        <f ca="1">_xlfn.BETA.INV(I1471,'Input Parameters'!$L$24,'Input Parameters'!$M$24,'Input Parameters'!$J$24,'Input Parameters'!$K$24)</f>
        <v>0.28298968086960524</v>
      </c>
      <c r="K1471" s="156">
        <f ca="1">('Input Parameters'!$E$25/'Input Parameters'!$E$31)^$J1471</f>
        <v>0.13133027022171889</v>
      </c>
      <c r="L1471" s="66">
        <f ca="1">$H1471*$C1471*'Input Parameters'!$E$23*K1471</f>
        <v>65.55014296505135</v>
      </c>
      <c r="M1471" s="23">
        <f t="shared" ca="1" si="178"/>
        <v>0.57879972178012684</v>
      </c>
      <c r="N1471" s="15">
        <f ca="1">_xlfn.NORM.INV(M1471,'Input Parameters'!$E$26,'Input Parameters'!$F$26)</f>
        <v>3.8175300377409571E-2</v>
      </c>
      <c r="O1471" s="8">
        <f t="shared" ca="1" si="179"/>
        <v>0.27520053628349062</v>
      </c>
      <c r="P1471" s="29">
        <f ca="1">_xlfn.LOGNORM.INV(O1471,'Input Parameters'!$H$27,'Input Parameters'!$I$27)</f>
        <v>1.0931048263692491</v>
      </c>
      <c r="Q1471" s="10"/>
      <c r="R1471" s="15">
        <f>'Input Parameters'!$E$28</f>
        <v>12.7</v>
      </c>
      <c r="S1471" s="10">
        <f t="shared" ca="1" si="180"/>
        <v>0.79915029634702273</v>
      </c>
      <c r="T1471" s="25">
        <f ca="1">_xlfn.LOGNORM.INV(S1471,'Input Parameters'!$H$29,'Input Parameters'!$I$29)</f>
        <v>63.980815510616232</v>
      </c>
      <c r="U1471" s="10">
        <f t="shared" ca="1" si="181"/>
        <v>0.40742274831546865</v>
      </c>
      <c r="V1471" s="29">
        <f ca="1">IF('Input Parameters'!$D$30="Beta",_xlfn.BETA.INV(U1471,'Input Parameters'!$L$30,'Input Parameters'!$M$30,'Input Parameters'!$J$30,'Input Parameters'!$K$30),IF('Input Parameters'!$D$30="LogNorm",_xlfn.LOGNORM.INV(U1471,'Input Parameters'!$H$30,'Input Parameters'!$I$30)))</f>
        <v>0.91106506800882281</v>
      </c>
      <c r="W1471" s="2">
        <f ca="1">N1471+(P1471-N1471)*(1-ERF((T1471-R1471)/(2*SQRT(L1471*'Input Parameters'!$E$31))))</f>
        <v>0.728358911706247</v>
      </c>
      <c r="X1471">
        <f t="shared" ca="1" si="182"/>
        <v>1</v>
      </c>
      <c r="Y1471" s="7"/>
    </row>
    <row r="1472" spans="1:25" ht="15" customHeight="1" x14ac:dyDescent="0.3">
      <c r="A1472" s="130">
        <v>1465</v>
      </c>
      <c r="B1472" s="10">
        <f t="shared" ca="1" si="174"/>
        <v>0.37338832273030131</v>
      </c>
      <c r="C1472" s="57">
        <f ca="1">_xlfn.NORM.INV(B1472,'Input Parameters'!$E$19,'Input Parameters'!$F$19)</f>
        <v>540.01558252058112</v>
      </c>
      <c r="D1472" s="10">
        <f t="shared" ca="1" si="175"/>
        <v>0.2598520144011881</v>
      </c>
      <c r="E1472" s="59">
        <f ca="1">IF(_xlfn.NORM.INV(D1472,'Input Parameters'!$E$20,'Input Parameters'!$F$20)&lt;3500,3500,IF(_xlfn.NORM.INV(D1472,'Input Parameters'!$E$20,'Input Parameters'!$F$20)&gt;5500,5500,_xlfn.NORM.INV(D1472,'Input Parameters'!$E$20,'Input Parameters'!$F$20)))</f>
        <v>4349.3388073511505</v>
      </c>
      <c r="F1472" s="10">
        <f t="shared" ca="1" si="176"/>
        <v>0.57043747567234171</v>
      </c>
      <c r="G1472" s="61">
        <f ca="1">_xlfn.NORM.INV(F1472,'Input Parameters'!$E$21,'Input Parameters'!$F$21)</f>
        <v>286.24505609584924</v>
      </c>
      <c r="H1472" s="54">
        <f ca="1">EXP(E1472*(1/'Input Parameters'!$E$22-1/G1472))</f>
        <v>0.70447714992720001</v>
      </c>
      <c r="I1472" s="10">
        <f t="shared" ca="1" si="177"/>
        <v>0.37814879659512746</v>
      </c>
      <c r="J1472" s="29">
        <f ca="1">_xlfn.BETA.INV(I1472,'Input Parameters'!$L$24,'Input Parameters'!$M$24,'Input Parameters'!$J$24,'Input Parameters'!$K$24)</f>
        <v>0.55654106328645503</v>
      </c>
      <c r="K1472" s="156">
        <f ca="1">('Input Parameters'!$E$25/'Input Parameters'!$E$31)^$J1472</f>
        <v>1.8455850117579213E-2</v>
      </c>
      <c r="L1472" s="66">
        <f ca="1">$H1472*$C1472*'Input Parameters'!$E$23*K1472</f>
        <v>7.0211339324130995</v>
      </c>
      <c r="M1472" s="23">
        <f t="shared" ca="1" si="178"/>
        <v>0.9243751205538675</v>
      </c>
      <c r="N1472" s="15">
        <f ca="1">_xlfn.NORM.INV(M1472,'Input Parameters'!$E$26,'Input Parameters'!$F$26)</f>
        <v>6.4137751910797514E-2</v>
      </c>
      <c r="O1472" s="8">
        <f t="shared" ca="1" si="179"/>
        <v>0.43521369813345934</v>
      </c>
      <c r="P1472" s="29">
        <f ca="1">_xlfn.LOGNORM.INV(O1472,'Input Parameters'!$H$27,'Input Parameters'!$I$27)</f>
        <v>1.3245168565876171</v>
      </c>
      <c r="Q1472" s="10"/>
      <c r="R1472" s="15">
        <f>'Input Parameters'!$E$28</f>
        <v>12.7</v>
      </c>
      <c r="S1472" s="10">
        <f t="shared" ca="1" si="180"/>
        <v>0.71147889372620476</v>
      </c>
      <c r="T1472" s="25">
        <f ca="1">_xlfn.LOGNORM.INV(S1472,'Input Parameters'!$H$29,'Input Parameters'!$I$29)</f>
        <v>61.994644566679625</v>
      </c>
      <c r="U1472" s="10">
        <f t="shared" ca="1" si="181"/>
        <v>0.72267522150897534</v>
      </c>
      <c r="V1472" s="29">
        <f ca="1">IF('Input Parameters'!$D$30="Beta",_xlfn.BETA.INV(U1472,'Input Parameters'!$L$30,'Input Parameters'!$M$30,'Input Parameters'!$J$30,'Input Parameters'!$K$30),IF('Input Parameters'!$D$30="LogNorm",_xlfn.LOGNORM.INV(U1472,'Input Parameters'!$H$30,'Input Parameters'!$I$30)))</f>
        <v>1.2613582067573785</v>
      </c>
      <c r="W1472" s="2">
        <f ca="1">N1472+(P1472-N1472)*(1-ERF((T1472-R1472)/(2*SQRT(L1472*'Input Parameters'!$E$31))))</f>
        <v>0.30153245743724455</v>
      </c>
      <c r="X1472">
        <f t="shared" ca="1" si="182"/>
        <v>1</v>
      </c>
      <c r="Y1472" s="7"/>
    </row>
    <row r="1473" spans="1:25" ht="15" customHeight="1" x14ac:dyDescent="0.3">
      <c r="A1473" s="130">
        <v>1466</v>
      </c>
      <c r="B1473" s="10">
        <f t="shared" ca="1" si="174"/>
        <v>0.87412757645089656</v>
      </c>
      <c r="C1473" s="57">
        <f ca="1">_xlfn.NORM.INV(B1473,'Input Parameters'!$E$19,'Input Parameters'!$F$19)</f>
        <v>664.14727402628034</v>
      </c>
      <c r="D1473" s="10">
        <f t="shared" ca="1" si="175"/>
        <v>0.84647370905143882</v>
      </c>
      <c r="E1473" s="59">
        <f ca="1">IF(_xlfn.NORM.INV(D1473,'Input Parameters'!$E$20,'Input Parameters'!$F$20)&lt;3500,3500,IF(_xlfn.NORM.INV(D1473,'Input Parameters'!$E$20,'Input Parameters'!$F$20)&gt;5500,5500,_xlfn.NORM.INV(D1473,'Input Parameters'!$E$20,'Input Parameters'!$F$20)))</f>
        <v>5500</v>
      </c>
      <c r="F1473" s="10">
        <f t="shared" ca="1" si="176"/>
        <v>0.66439365236636272</v>
      </c>
      <c r="G1473" s="61">
        <f ca="1">_xlfn.NORM.INV(F1473,'Input Parameters'!$E$21,'Input Parameters'!$F$21)</f>
        <v>288.18644614062839</v>
      </c>
      <c r="H1473" s="54">
        <f ca="1">EXP(E1473*(1/'Input Parameters'!$E$22-1/G1473))</f>
        <v>0.73085809938411672</v>
      </c>
      <c r="I1473" s="10">
        <f t="shared" ca="1" si="177"/>
        <v>0.73520944593482862</v>
      </c>
      <c r="J1473" s="29">
        <f ca="1">_xlfn.BETA.INV(I1473,'Input Parameters'!$L$24,'Input Parameters'!$M$24,'Input Parameters'!$J$24,'Input Parameters'!$K$24)</f>
        <v>0.70428643904295196</v>
      </c>
      <c r="K1473" s="156">
        <f ca="1">('Input Parameters'!$E$25/'Input Parameters'!$E$31)^$J1473</f>
        <v>6.3950413143251733E-3</v>
      </c>
      <c r="L1473" s="66">
        <f ca="1">$H1473*$C1473*'Input Parameters'!$E$23*K1473</f>
        <v>3.1041365189929193</v>
      </c>
      <c r="M1473" s="23">
        <f t="shared" ca="1" si="178"/>
        <v>0.74089120853516588</v>
      </c>
      <c r="N1473" s="15">
        <f ca="1">_xlfn.NORM.INV(M1473,'Input Parameters'!$E$26,'Input Parameters'!$F$26)</f>
        <v>4.7568003118673673E-2</v>
      </c>
      <c r="O1473" s="8">
        <f t="shared" ca="1" si="179"/>
        <v>7.4707180854559629E-3</v>
      </c>
      <c r="P1473" s="29">
        <f ca="1">_xlfn.LOGNORM.INV(O1473,'Input Parameters'!$H$27,'Input Parameters'!$I$27)</f>
        <v>0.48503905917104667</v>
      </c>
      <c r="Q1473" s="10"/>
      <c r="R1473" s="15">
        <f>'Input Parameters'!$E$28</f>
        <v>12.7</v>
      </c>
      <c r="S1473" s="10">
        <f t="shared" ca="1" si="180"/>
        <v>7.4005356842310688E-2</v>
      </c>
      <c r="T1473" s="25">
        <f ca="1">_xlfn.LOGNORM.INV(S1473,'Input Parameters'!$H$29,'Input Parameters'!$I$29)</f>
        <v>49.502257241962667</v>
      </c>
      <c r="U1473" s="10">
        <f t="shared" ca="1" si="181"/>
        <v>0.48936683913435253</v>
      </c>
      <c r="V1473" s="29">
        <f ca="1">IF('Input Parameters'!$D$30="Beta",_xlfn.BETA.INV(U1473,'Input Parameters'!$L$30,'Input Parameters'!$M$30,'Input Parameters'!$J$30,'Input Parameters'!$K$30),IF('Input Parameters'!$D$30="LogNorm",_xlfn.LOGNORM.INV(U1473,'Input Parameters'!$H$30,'Input Parameters'!$I$30)))</f>
        <v>0.98875855443512228</v>
      </c>
      <c r="W1473" s="2">
        <f ca="1">N1473+(P1473-N1473)*(1-ERF((T1473-R1473)/(2*SQRT(L1473*'Input Parameters'!$E$31))))</f>
        <v>0.10866863905986809</v>
      </c>
      <c r="X1473">
        <f t="shared" ca="1" si="182"/>
        <v>1</v>
      </c>
      <c r="Y1473" s="7"/>
    </row>
    <row r="1474" spans="1:25" ht="15" customHeight="1" x14ac:dyDescent="0.3">
      <c r="A1474" s="130">
        <v>1467</v>
      </c>
      <c r="B1474" s="10">
        <f t="shared" ca="1" si="174"/>
        <v>8.9501220888871802E-2</v>
      </c>
      <c r="C1474" s="57">
        <f ca="1">_xlfn.NORM.INV(B1474,'Input Parameters'!$E$19,'Input Parameters'!$F$19)</f>
        <v>453.74612354160445</v>
      </c>
      <c r="D1474" s="10">
        <f t="shared" ca="1" si="175"/>
        <v>0.29020946401812608</v>
      </c>
      <c r="E1474" s="59">
        <f ca="1">IF(_xlfn.NORM.INV(D1474,'Input Parameters'!$E$20,'Input Parameters'!$F$20)&lt;3500,3500,IF(_xlfn.NORM.INV(D1474,'Input Parameters'!$E$20,'Input Parameters'!$F$20)&gt;5500,5500,_xlfn.NORM.INV(D1474,'Input Parameters'!$E$20,'Input Parameters'!$F$20)))</f>
        <v>4413.0589705168395</v>
      </c>
      <c r="F1474" s="10">
        <f t="shared" ca="1" si="176"/>
        <v>0.61195256988270674</v>
      </c>
      <c r="G1474" s="61">
        <f ca="1">_xlfn.NORM.INV(F1474,'Input Parameters'!$E$21,'Input Parameters'!$F$21)</f>
        <v>287.08547630594904</v>
      </c>
      <c r="H1474" s="54">
        <f ca="1">EXP(E1474*(1/'Input Parameters'!$E$22-1/G1474))</f>
        <v>0.73322753726702561</v>
      </c>
      <c r="I1474" s="10">
        <f t="shared" ca="1" si="177"/>
        <v>0.80005175376437965</v>
      </c>
      <c r="J1474" s="29">
        <f ca="1">_xlfn.BETA.INV(I1474,'Input Parameters'!$L$24,'Input Parameters'!$M$24,'Input Parameters'!$J$24,'Input Parameters'!$K$24)</f>
        <v>0.73476922909574727</v>
      </c>
      <c r="K1474" s="156">
        <f ca="1">('Input Parameters'!$E$25/'Input Parameters'!$E$31)^$J1474</f>
        <v>5.1389724454314412E-3</v>
      </c>
      <c r="L1474" s="66">
        <f ca="1">$H1474*$C1474*'Input Parameters'!$E$23*K1474</f>
        <v>1.7097317783892712</v>
      </c>
      <c r="M1474" s="23">
        <f t="shared" ca="1" si="178"/>
        <v>0.35589572773865119</v>
      </c>
      <c r="N1474" s="15">
        <f ca="1">_xlfn.NORM.INV(M1474,'Input Parameters'!$E$26,'Input Parameters'!$F$26)</f>
        <v>2.6241525209859253E-2</v>
      </c>
      <c r="O1474" s="8">
        <f t="shared" ca="1" si="179"/>
        <v>0.32719148382553398</v>
      </c>
      <c r="P1474" s="29">
        <f ca="1">_xlfn.LOGNORM.INV(O1474,'Input Parameters'!$H$27,'Input Parameters'!$I$27)</f>
        <v>1.1678361973807241</v>
      </c>
      <c r="Q1474" s="10"/>
      <c r="R1474" s="15">
        <f>'Input Parameters'!$E$28</f>
        <v>12.7</v>
      </c>
      <c r="S1474" s="10">
        <f t="shared" ca="1" si="180"/>
        <v>0.76897088285155879</v>
      </c>
      <c r="T1474" s="25">
        <f ca="1">_xlfn.LOGNORM.INV(S1474,'Input Parameters'!$H$29,'Input Parameters'!$I$29)</f>
        <v>63.244283939636119</v>
      </c>
      <c r="U1474" s="10">
        <f t="shared" ca="1" si="181"/>
        <v>0.90634333000720568</v>
      </c>
      <c r="V1474" s="29">
        <f ca="1">IF('Input Parameters'!$D$30="Beta",_xlfn.BETA.INV(U1474,'Input Parameters'!$L$30,'Input Parameters'!$M$30,'Input Parameters'!$J$30,'Input Parameters'!$K$30),IF('Input Parameters'!$D$30="LogNorm",_xlfn.LOGNORM.INV(U1474,'Input Parameters'!$H$30,'Input Parameters'!$I$30)))</f>
        <v>1.6806467008463348</v>
      </c>
      <c r="W1474" s="2">
        <f ca="1">N1474+(P1474-N1474)*(1-ERF((T1474-R1474)/(2*SQRT(L1474*'Input Parameters'!$E$31))))</f>
        <v>3.3398900622295009E-2</v>
      </c>
      <c r="X1474">
        <f t="shared" ca="1" si="182"/>
        <v>1</v>
      </c>
      <c r="Y1474" s="7"/>
    </row>
    <row r="1475" spans="1:25" ht="15" customHeight="1" x14ac:dyDescent="0.3">
      <c r="A1475" s="130">
        <v>1468</v>
      </c>
      <c r="B1475" s="10">
        <f t="shared" ca="1" si="174"/>
        <v>0.11694589337365136</v>
      </c>
      <c r="C1475" s="57">
        <f ca="1">_xlfn.NORM.INV(B1475,'Input Parameters'!$E$19,'Input Parameters'!$F$19)</f>
        <v>466.7117535784991</v>
      </c>
      <c r="D1475" s="10">
        <f t="shared" ca="1" si="175"/>
        <v>0.98828213181924751</v>
      </c>
      <c r="E1475" s="59">
        <f ca="1">IF(_xlfn.NORM.INV(D1475,'Input Parameters'!$E$20,'Input Parameters'!$F$20)&lt;3500,3500,IF(_xlfn.NORM.INV(D1475,'Input Parameters'!$E$20,'Input Parameters'!$F$20)&gt;5500,5500,_xlfn.NORM.INV(D1475,'Input Parameters'!$E$20,'Input Parameters'!$F$20)))</f>
        <v>5500</v>
      </c>
      <c r="F1475" s="10">
        <f t="shared" ca="1" si="176"/>
        <v>0.8411821778695906</v>
      </c>
      <c r="G1475" s="61">
        <f ca="1">_xlfn.NORM.INV(F1475,'Input Parameters'!$E$21,'Input Parameters'!$F$21)</f>
        <v>292.70472102629873</v>
      </c>
      <c r="H1475" s="54">
        <f ca="1">EXP(E1475*(1/'Input Parameters'!$E$22-1/G1475))</f>
        <v>0.98124174815803156</v>
      </c>
      <c r="I1475" s="10">
        <f t="shared" ca="1" si="177"/>
        <v>0.93849169549225842</v>
      </c>
      <c r="J1475" s="29">
        <f ca="1">_xlfn.BETA.INV(I1475,'Input Parameters'!$L$24,'Input Parameters'!$M$24,'Input Parameters'!$J$24,'Input Parameters'!$K$24)</f>
        <v>0.8232642728636399</v>
      </c>
      <c r="K1475" s="156">
        <f ca="1">('Input Parameters'!$E$25/'Input Parameters'!$E$31)^$J1475</f>
        <v>2.7238047992475733E-3</v>
      </c>
      <c r="L1475" s="66">
        <f ca="1">$H1475*$C1475*'Input Parameters'!$E$23*K1475</f>
        <v>1.247385629616736</v>
      </c>
      <c r="M1475" s="23">
        <f t="shared" ca="1" si="178"/>
        <v>0.5748057579111725</v>
      </c>
      <c r="N1475" s="15">
        <f ca="1">_xlfn.NORM.INV(M1475,'Input Parameters'!$E$26,'Input Parameters'!$F$26)</f>
        <v>3.7961078199475529E-2</v>
      </c>
      <c r="O1475" s="8">
        <f t="shared" ca="1" si="179"/>
        <v>0.62351289789191622</v>
      </c>
      <c r="P1475" s="29">
        <f ca="1">_xlfn.LOGNORM.INV(O1475,'Input Parameters'!$H$27,'Input Parameters'!$I$27)</f>
        <v>1.6363162076107112</v>
      </c>
      <c r="Q1475" s="10"/>
      <c r="R1475" s="15">
        <f>'Input Parameters'!$E$28</f>
        <v>12.7</v>
      </c>
      <c r="S1475" s="10">
        <f t="shared" ca="1" si="180"/>
        <v>0.726599683648394</v>
      </c>
      <c r="T1475" s="25">
        <f ca="1">_xlfn.LOGNORM.INV(S1475,'Input Parameters'!$H$29,'Input Parameters'!$I$29)</f>
        <v>62.307609347701167</v>
      </c>
      <c r="U1475" s="10">
        <f t="shared" ca="1" si="181"/>
        <v>0.58118631503807772</v>
      </c>
      <c r="V1475" s="29">
        <f ca="1">IF('Input Parameters'!$D$30="Beta",_xlfn.BETA.INV(U1475,'Input Parameters'!$L$30,'Input Parameters'!$M$30,'Input Parameters'!$J$30,'Input Parameters'!$K$30),IF('Input Parameters'!$D$30="LogNorm",_xlfn.LOGNORM.INV(U1475,'Input Parameters'!$H$30,'Input Parameters'!$I$30)))</f>
        <v>1.0833084776067048</v>
      </c>
      <c r="W1475" s="2">
        <f ca="1">N1475+(P1475-N1475)*(1-ERF((T1475-R1475)/(2*SQRT(L1475*'Input Parameters'!$E$31))))</f>
        <v>4.0654588356185996E-2</v>
      </c>
      <c r="X1475">
        <f t="shared" ca="1" si="182"/>
        <v>1</v>
      </c>
      <c r="Y1475" s="7"/>
    </row>
    <row r="1476" spans="1:25" ht="15" customHeight="1" x14ac:dyDescent="0.3">
      <c r="A1476" s="130">
        <v>1469</v>
      </c>
      <c r="B1476" s="10">
        <f t="shared" ca="1" si="174"/>
        <v>0.86487474433170497</v>
      </c>
      <c r="C1476" s="57">
        <f ca="1">_xlfn.NORM.INV(B1476,'Input Parameters'!$E$19,'Input Parameters'!$F$19)</f>
        <v>660.46005344586854</v>
      </c>
      <c r="D1476" s="10">
        <f t="shared" ca="1" si="175"/>
        <v>0.1333856660186914</v>
      </c>
      <c r="E1476" s="59">
        <f ca="1">IF(_xlfn.NORM.INV(D1476,'Input Parameters'!$E$20,'Input Parameters'!$F$20)&lt;3500,3500,IF(_xlfn.NORM.INV(D1476,'Input Parameters'!$E$20,'Input Parameters'!$F$20)&gt;5500,5500,_xlfn.NORM.INV(D1476,'Input Parameters'!$E$20,'Input Parameters'!$F$20)))</f>
        <v>4022.6300142923083</v>
      </c>
      <c r="F1476" s="10">
        <f t="shared" ca="1" si="176"/>
        <v>0.68893682437846337</v>
      </c>
      <c r="G1476" s="61">
        <f ca="1">_xlfn.NORM.INV(F1476,'Input Parameters'!$E$21,'Input Parameters'!$F$21)</f>
        <v>288.72371454370426</v>
      </c>
      <c r="H1476" s="54">
        <f ca="1">EXP(E1476*(1/'Input Parameters'!$E$22-1/G1476))</f>
        <v>0.81599927092799684</v>
      </c>
      <c r="I1476" s="10">
        <f t="shared" ca="1" si="177"/>
        <v>0.84262960814903476</v>
      </c>
      <c r="J1476" s="29">
        <f ca="1">_xlfn.BETA.INV(I1476,'Input Parameters'!$L$24,'Input Parameters'!$M$24,'Input Parameters'!$J$24,'Input Parameters'!$K$24)</f>
        <v>0.75710859838729416</v>
      </c>
      <c r="K1476" s="156">
        <f ca="1">('Input Parameters'!$E$25/'Input Parameters'!$E$31)^$J1476</f>
        <v>4.3780377177239883E-3</v>
      </c>
      <c r="L1476" s="66">
        <f ca="1">$H1476*$C1476*'Input Parameters'!$E$23*K1476</f>
        <v>2.3594774163038195</v>
      </c>
      <c r="M1476" s="23">
        <f t="shared" ca="1" si="178"/>
        <v>0.60657811494332625</v>
      </c>
      <c r="N1476" s="15">
        <f ca="1">_xlfn.NORM.INV(M1476,'Input Parameters'!$E$26,'Input Parameters'!$F$26)</f>
        <v>3.9678639417451353E-2</v>
      </c>
      <c r="O1476" s="8">
        <f t="shared" ca="1" si="179"/>
        <v>0.42098033925558875</v>
      </c>
      <c r="P1476" s="29">
        <f ca="1">_xlfn.LOGNORM.INV(O1476,'Input Parameters'!$H$27,'Input Parameters'!$I$27)</f>
        <v>1.303432632689163</v>
      </c>
      <c r="Q1476" s="10"/>
      <c r="R1476" s="15">
        <f>'Input Parameters'!$E$28</f>
        <v>12.7</v>
      </c>
      <c r="S1476" s="10">
        <f t="shared" ca="1" si="180"/>
        <v>0.72381999020203247</v>
      </c>
      <c r="T1476" s="25">
        <f ca="1">_xlfn.LOGNORM.INV(S1476,'Input Parameters'!$H$29,'Input Parameters'!$I$29)</f>
        <v>62.249337738148839</v>
      </c>
      <c r="U1476" s="10">
        <f t="shared" ca="1" si="181"/>
        <v>0.81377879329666192</v>
      </c>
      <c r="V1476" s="29">
        <f ca="1">IF('Input Parameters'!$D$30="Beta",_xlfn.BETA.INV(U1476,'Input Parameters'!$L$30,'Input Parameters'!$M$30,'Input Parameters'!$J$30,'Input Parameters'!$K$30),IF('Input Parameters'!$D$30="LogNorm",_xlfn.LOGNORM.INV(U1476,'Input Parameters'!$H$30,'Input Parameters'!$I$30)))</f>
        <v>1.4203832483649377</v>
      </c>
      <c r="W1476" s="2">
        <f ca="1">N1476+(P1476-N1476)*(1-ERF((T1476-R1476)/(2*SQRT(L1476*'Input Parameters'!$E$31))))</f>
        <v>6.8178391137759614E-2</v>
      </c>
      <c r="X1476">
        <f t="shared" ca="1" si="182"/>
        <v>1</v>
      </c>
      <c r="Y1476" s="7"/>
    </row>
    <row r="1477" spans="1:25" ht="15" customHeight="1" x14ac:dyDescent="0.3">
      <c r="A1477" s="130">
        <v>1470</v>
      </c>
      <c r="B1477" s="10">
        <f t="shared" ref="B1477:B1540" ca="1" si="183">RAND()</f>
        <v>0.11173492200592661</v>
      </c>
      <c r="C1477" s="57">
        <f ca="1">_xlfn.NORM.INV(B1477,'Input Parameters'!$E$19,'Input Parameters'!$F$19)</f>
        <v>464.43365080099835</v>
      </c>
      <c r="D1477" s="10">
        <f t="shared" ref="D1477:D1540" ca="1" si="184">RAND()</f>
        <v>0.18212600086640607</v>
      </c>
      <c r="E1477" s="59">
        <f ca="1">IF(_xlfn.NORM.INV(D1477,'Input Parameters'!$E$20,'Input Parameters'!$F$20)&lt;3500,3500,IF(_xlfn.NORM.INV(D1477,'Input Parameters'!$E$20,'Input Parameters'!$F$20)&gt;5500,5500,_xlfn.NORM.INV(D1477,'Input Parameters'!$E$20,'Input Parameters'!$F$20)))</f>
        <v>4164.8950679299269</v>
      </c>
      <c r="F1477" s="10">
        <f t="shared" ref="F1477:F1540" ca="1" si="185">RAND()</f>
        <v>0.62381884683446542</v>
      </c>
      <c r="G1477" s="61">
        <f ca="1">_xlfn.NORM.INV(F1477,'Input Parameters'!$E$21,'Input Parameters'!$F$21)</f>
        <v>287.33003443268979</v>
      </c>
      <c r="H1477" s="54">
        <f ca="1">EXP(E1477*(1/'Input Parameters'!$E$22-1/G1477))</f>
        <v>0.75540449266519549</v>
      </c>
      <c r="I1477" s="10">
        <f t="shared" ref="I1477:I1540" ca="1" si="186">RAND()</f>
        <v>0.63045159039773346</v>
      </c>
      <c r="J1477" s="29">
        <f ca="1">_xlfn.BETA.INV(I1477,'Input Parameters'!$L$24,'Input Parameters'!$M$24,'Input Parameters'!$J$24,'Input Parameters'!$K$24)</f>
        <v>0.65977997109934394</v>
      </c>
      <c r="K1477" s="156">
        <f ca="1">('Input Parameters'!$E$25/'Input Parameters'!$E$31)^$J1477</f>
        <v>8.8003559308115868E-3</v>
      </c>
      <c r="L1477" s="66">
        <f ca="1">$H1477*$C1477*'Input Parameters'!$E$23*K1477</f>
        <v>3.0874752170488486</v>
      </c>
      <c r="M1477" s="23">
        <f t="shared" ref="M1477:M1540" ca="1" si="187">RAND()</f>
        <v>0.5666745209713232</v>
      </c>
      <c r="N1477" s="15">
        <f ca="1">_xlfn.NORM.INV(M1477,'Input Parameters'!$E$26,'Input Parameters'!$F$26)</f>
        <v>3.752619341394154E-2</v>
      </c>
      <c r="O1477" s="8">
        <f t="shared" ref="O1477:O1540" ca="1" si="188">RAND()</f>
        <v>0.41897316080390568</v>
      </c>
      <c r="P1477" s="29">
        <f ca="1">_xlfn.LOGNORM.INV(O1477,'Input Parameters'!$H$27,'Input Parameters'!$I$27)</f>
        <v>1.3004749332893819</v>
      </c>
      <c r="Q1477" s="10"/>
      <c r="R1477" s="15">
        <f>'Input Parameters'!$E$28</f>
        <v>12.7</v>
      </c>
      <c r="S1477" s="10">
        <f t="shared" ref="S1477:S1540" ca="1" si="189">RAND()</f>
        <v>0.32058119875346947</v>
      </c>
      <c r="T1477" s="25">
        <f ca="1">_xlfn.LOGNORM.INV(S1477,'Input Parameters'!$H$29,'Input Parameters'!$I$29)</f>
        <v>55.263043462736512</v>
      </c>
      <c r="U1477" s="10">
        <f t="shared" ref="U1477:U1540" ca="1" si="190">RAND()</f>
        <v>3.8017168743223695E-2</v>
      </c>
      <c r="V1477" s="29">
        <f ca="1">IF('Input Parameters'!$D$30="Beta",_xlfn.BETA.INV(U1477,'Input Parameters'!$L$30,'Input Parameters'!$M$30,'Input Parameters'!$J$30,'Input Parameters'!$K$30),IF('Input Parameters'!$D$30="LogNorm",_xlfn.LOGNORM.INV(U1477,'Input Parameters'!$H$30,'Input Parameters'!$I$30)))</f>
        <v>0.4963712424085755</v>
      </c>
      <c r="W1477" s="2">
        <f ca="1">N1477+(P1477-N1477)*(1-ERF((T1477-R1477)/(2*SQRT(L1477*'Input Parameters'!$E$31))))</f>
        <v>0.14707765471369327</v>
      </c>
      <c r="X1477">
        <f t="shared" ca="1" si="182"/>
        <v>1</v>
      </c>
      <c r="Y1477" s="7"/>
    </row>
    <row r="1478" spans="1:25" ht="15" customHeight="1" x14ac:dyDescent="0.3">
      <c r="A1478" s="130">
        <v>1471</v>
      </c>
      <c r="B1478" s="10">
        <f t="shared" ca="1" si="183"/>
        <v>9.1456238441851578E-2</v>
      </c>
      <c r="C1478" s="57">
        <f ca="1">_xlfn.NORM.INV(B1478,'Input Parameters'!$E$19,'Input Parameters'!$F$19)</f>
        <v>454.75944446602062</v>
      </c>
      <c r="D1478" s="10">
        <f t="shared" ca="1" si="184"/>
        <v>0.16640994477672921</v>
      </c>
      <c r="E1478" s="59">
        <f ca="1">IF(_xlfn.NORM.INV(D1478,'Input Parameters'!$E$20,'Input Parameters'!$F$20)&lt;3500,3500,IF(_xlfn.NORM.INV(D1478,'Input Parameters'!$E$20,'Input Parameters'!$F$20)&gt;5500,5500,_xlfn.NORM.INV(D1478,'Input Parameters'!$E$20,'Input Parameters'!$F$20)))</f>
        <v>4122.0852957525876</v>
      </c>
      <c r="F1478" s="10">
        <f t="shared" ca="1" si="185"/>
        <v>0.87442016707987691</v>
      </c>
      <c r="G1478" s="61">
        <f ca="1">_xlfn.NORM.INV(F1478,'Input Parameters'!$E$21,'Input Parameters'!$F$21)</f>
        <v>293.86964242803521</v>
      </c>
      <c r="H1478" s="54">
        <f ca="1">EXP(E1478*(1/'Input Parameters'!$E$22-1/G1478))</f>
        <v>1.042511571111314</v>
      </c>
      <c r="I1478" s="10">
        <f t="shared" ca="1" si="186"/>
        <v>0.15331672374889016</v>
      </c>
      <c r="J1478" s="29">
        <f ca="1">_xlfn.BETA.INV(I1478,'Input Parameters'!$L$24,'Input Parameters'!$M$24,'Input Parameters'!$J$24,'Input Parameters'!$K$24)</f>
        <v>0.43902688502496973</v>
      </c>
      <c r="K1478" s="156">
        <f ca="1">('Input Parameters'!$E$25/'Input Parameters'!$E$31)^$J1478</f>
        <v>4.2878690006040207E-2</v>
      </c>
      <c r="L1478" s="66">
        <f ca="1">$H1478*$C1478*'Input Parameters'!$E$23*K1478</f>
        <v>20.32844317031774</v>
      </c>
      <c r="M1478" s="23">
        <f t="shared" ca="1" si="187"/>
        <v>0.99133250079379853</v>
      </c>
      <c r="N1478" s="15">
        <f ca="1">_xlfn.NORM.INV(M1478,'Input Parameters'!$E$26,'Input Parameters'!$F$26)</f>
        <v>8.397001102221871E-2</v>
      </c>
      <c r="O1478" s="8">
        <f t="shared" ca="1" si="188"/>
        <v>0.76848024480268007</v>
      </c>
      <c r="P1478" s="29">
        <f ca="1">_xlfn.LOGNORM.INV(O1478,'Input Parameters'!$H$27,'Input Parameters'!$I$27)</f>
        <v>1.9696889643887379</v>
      </c>
      <c r="Q1478" s="10"/>
      <c r="R1478" s="15">
        <f>'Input Parameters'!$E$28</f>
        <v>12.7</v>
      </c>
      <c r="S1478" s="10">
        <f t="shared" ca="1" si="189"/>
        <v>0.13028916414503933</v>
      </c>
      <c r="T1478" s="25">
        <f ca="1">_xlfn.LOGNORM.INV(S1478,'Input Parameters'!$H$29,'Input Parameters'!$I$29)</f>
        <v>51.322118381041889</v>
      </c>
      <c r="U1478" s="10">
        <f t="shared" ca="1" si="190"/>
        <v>0.59324178670405514</v>
      </c>
      <c r="V1478" s="29">
        <f ca="1">IF('Input Parameters'!$D$30="Beta",_xlfn.BETA.INV(U1478,'Input Parameters'!$L$30,'Input Parameters'!$M$30,'Input Parameters'!$J$30,'Input Parameters'!$K$30),IF('Input Parameters'!$D$30="LogNorm",_xlfn.LOGNORM.INV(U1478,'Input Parameters'!$H$30,'Input Parameters'!$I$30)))</f>
        <v>1.0966167950730861</v>
      </c>
      <c r="W1478" s="2">
        <f ca="1">N1478+(P1478-N1478)*(1-ERF((T1478-R1478)/(2*SQRT(L1478*'Input Parameters'!$E$31))))</f>
        <v>1.1111274786288088</v>
      </c>
      <c r="X1478">
        <f t="shared" ca="1" si="182"/>
        <v>0</v>
      </c>
      <c r="Y1478" s="7"/>
    </row>
    <row r="1479" spans="1:25" ht="15" customHeight="1" x14ac:dyDescent="0.3">
      <c r="A1479" s="130">
        <v>1472</v>
      </c>
      <c r="B1479" s="10">
        <f t="shared" ca="1" si="183"/>
        <v>0.49647559919463757</v>
      </c>
      <c r="C1479" s="57">
        <f ca="1">_xlfn.NORM.INV(B1479,'Input Parameters'!$E$19,'Input Parameters'!$F$19)</f>
        <v>566.55348664048586</v>
      </c>
      <c r="D1479" s="10">
        <f t="shared" ca="1" si="184"/>
        <v>0.46276430567109039</v>
      </c>
      <c r="E1479" s="59">
        <f ca="1">IF(_xlfn.NORM.INV(D1479,'Input Parameters'!$E$20,'Input Parameters'!$F$20)&lt;3500,3500,IF(_xlfn.NORM.INV(D1479,'Input Parameters'!$E$20,'Input Parameters'!$F$20)&gt;5500,5500,_xlfn.NORM.INV(D1479,'Input Parameters'!$E$20,'Input Parameters'!$F$20)))</f>
        <v>4734.5696161169853</v>
      </c>
      <c r="F1479" s="10">
        <f t="shared" ca="1" si="185"/>
        <v>0.36262790432184766</v>
      </c>
      <c r="G1479" s="61">
        <f ca="1">_xlfn.NORM.INV(F1479,'Input Parameters'!$E$21,'Input Parameters'!$F$21)</f>
        <v>282.08765572347187</v>
      </c>
      <c r="H1479" s="54">
        <f ca="1">EXP(E1479*(1/'Input Parameters'!$E$22-1/G1479))</f>
        <v>0.53520993492223967</v>
      </c>
      <c r="I1479" s="10">
        <f t="shared" ca="1" si="186"/>
        <v>0.88465509407363574</v>
      </c>
      <c r="J1479" s="29">
        <f ca="1">_xlfn.BETA.INV(I1479,'Input Parameters'!$L$24,'Input Parameters'!$M$24,'Input Parameters'!$J$24,'Input Parameters'!$K$24)</f>
        <v>0.7822397365178525</v>
      </c>
      <c r="K1479" s="156">
        <f ca="1">('Input Parameters'!$E$25/'Input Parameters'!$E$31)^$J1479</f>
        <v>3.6558228416933287E-3</v>
      </c>
      <c r="L1479" s="66">
        <f ca="1">$H1479*$C1479*'Input Parameters'!$E$23*K1479</f>
        <v>1.1085370812001571</v>
      </c>
      <c r="M1479" s="23">
        <f t="shared" ca="1" si="187"/>
        <v>0.17185407713243772</v>
      </c>
      <c r="N1479" s="15">
        <f ca="1">_xlfn.NORM.INV(M1479,'Input Parameters'!$E$26,'Input Parameters'!$F$26)</f>
        <v>1.4115858879855368E-2</v>
      </c>
      <c r="O1479" s="8">
        <f t="shared" ca="1" si="188"/>
        <v>3.5395373888275738E-2</v>
      </c>
      <c r="P1479" s="29">
        <f ca="1">_xlfn.LOGNORM.INV(O1479,'Input Parameters'!$H$27,'Input Parameters'!$I$27)</f>
        <v>0.64009164055294443</v>
      </c>
      <c r="Q1479" s="10"/>
      <c r="R1479" s="15">
        <f>'Input Parameters'!$E$28</f>
        <v>12.7</v>
      </c>
      <c r="S1479" s="10">
        <f t="shared" ca="1" si="189"/>
        <v>0.97169221763721547</v>
      </c>
      <c r="T1479" s="25">
        <f ca="1">_xlfn.LOGNORM.INV(S1479,'Input Parameters'!$H$29,'Input Parameters'!$I$29)</f>
        <v>72.128903732601657</v>
      </c>
      <c r="U1479" s="10">
        <f t="shared" ca="1" si="190"/>
        <v>0.87459173602208995</v>
      </c>
      <c r="V1479" s="29">
        <f ca="1">IF('Input Parameters'!$D$30="Beta",_xlfn.BETA.INV(U1479,'Input Parameters'!$L$30,'Input Parameters'!$M$30,'Input Parameters'!$J$30,'Input Parameters'!$K$30),IF('Input Parameters'!$D$30="LogNorm",_xlfn.LOGNORM.INV(U1479,'Input Parameters'!$H$30,'Input Parameters'!$I$30)))</f>
        <v>1.5715476348658286</v>
      </c>
      <c r="W1479" s="2">
        <f ca="1">N1479+(P1479-N1479)*(1-ERF((T1479-R1479)/(2*SQRT(L1479*'Input Parameters'!$E$31))))</f>
        <v>1.4157003842199475E-2</v>
      </c>
      <c r="X1479">
        <f t="shared" ca="1" si="182"/>
        <v>1</v>
      </c>
      <c r="Y1479" s="7"/>
    </row>
    <row r="1480" spans="1:25" ht="15" customHeight="1" x14ac:dyDescent="0.3">
      <c r="A1480" s="130">
        <v>1473</v>
      </c>
      <c r="B1480" s="10">
        <f t="shared" ca="1" si="183"/>
        <v>0.89020076405018433</v>
      </c>
      <c r="C1480" s="57">
        <f ca="1">_xlfn.NORM.INV(B1480,'Input Parameters'!$E$19,'Input Parameters'!$F$19)</f>
        <v>671.0319052506826</v>
      </c>
      <c r="D1480" s="10">
        <f t="shared" ca="1" si="184"/>
        <v>0.76786917243343078</v>
      </c>
      <c r="E1480" s="59">
        <f ca="1">IF(_xlfn.NORM.INV(D1480,'Input Parameters'!$E$20,'Input Parameters'!$F$20)&lt;3500,3500,IF(_xlfn.NORM.INV(D1480,'Input Parameters'!$E$20,'Input Parameters'!$F$20)&gt;5500,5500,_xlfn.NORM.INV(D1480,'Input Parameters'!$E$20,'Input Parameters'!$F$20)))</f>
        <v>5312.2932477213799</v>
      </c>
      <c r="F1480" s="10">
        <f t="shared" ca="1" si="185"/>
        <v>0.80623577399515045</v>
      </c>
      <c r="G1480" s="61">
        <f ca="1">_xlfn.NORM.INV(F1480,'Input Parameters'!$E$21,'Input Parameters'!$F$21)</f>
        <v>291.64189049250643</v>
      </c>
      <c r="H1480" s="54">
        <f ca="1">EXP(E1480*(1/'Input Parameters'!$E$22-1/G1480))</f>
        <v>0.91903553612643563</v>
      </c>
      <c r="I1480" s="10">
        <f t="shared" ca="1" si="186"/>
        <v>8.0000000595413234E-2</v>
      </c>
      <c r="J1480" s="29">
        <f ca="1">_xlfn.BETA.INV(I1480,'Input Parameters'!$L$24,'Input Parameters'!$M$24,'Input Parameters'!$J$24,'Input Parameters'!$K$24)</f>
        <v>0.37770046890349079</v>
      </c>
      <c r="K1480" s="156">
        <f ca="1">('Input Parameters'!$E$25/'Input Parameters'!$E$31)^$J1480</f>
        <v>6.657325624401994E-2</v>
      </c>
      <c r="L1480" s="66">
        <f ca="1">$H1480*$C1480*'Input Parameters'!$E$23*K1480</f>
        <v>41.055871376619038</v>
      </c>
      <c r="M1480" s="23">
        <f t="shared" ca="1" si="187"/>
        <v>0.14279641340159521</v>
      </c>
      <c r="N1480" s="15">
        <f ca="1">_xlfn.NORM.INV(M1480,'Input Parameters'!$E$26,'Input Parameters'!$F$26)</f>
        <v>1.1575366307987882E-2</v>
      </c>
      <c r="O1480" s="8">
        <f t="shared" ca="1" si="188"/>
        <v>0.46402158076383959</v>
      </c>
      <c r="P1480" s="29">
        <f ca="1">_xlfn.LOGNORM.INV(O1480,'Input Parameters'!$H$27,'Input Parameters'!$I$27)</f>
        <v>1.3678758148701913</v>
      </c>
      <c r="Q1480" s="10"/>
      <c r="R1480" s="15">
        <f>'Input Parameters'!$E$28</f>
        <v>12.7</v>
      </c>
      <c r="S1480" s="10">
        <f t="shared" ca="1" si="189"/>
        <v>0.99335514424494131</v>
      </c>
      <c r="T1480" s="25">
        <f ca="1">_xlfn.LOGNORM.INV(S1480,'Input Parameters'!$H$29,'Input Parameters'!$I$29)</f>
        <v>76.892665664563353</v>
      </c>
      <c r="U1480" s="10">
        <f t="shared" ca="1" si="190"/>
        <v>0.95201723662745885</v>
      </c>
      <c r="V1480" s="29">
        <f ca="1">IF('Input Parameters'!$D$30="Beta",_xlfn.BETA.INV(U1480,'Input Parameters'!$L$30,'Input Parameters'!$M$30,'Input Parameters'!$J$30,'Input Parameters'!$K$30),IF('Input Parameters'!$D$30="LogNorm",_xlfn.LOGNORM.INV(U1480,'Input Parameters'!$H$30,'Input Parameters'!$I$30)))</f>
        <v>1.9264675860812883</v>
      </c>
      <c r="W1480" s="2">
        <f ca="1">N1480+(P1480-N1480)*(1-ERF((T1480-R1480)/(2*SQRT(L1480*'Input Parameters'!$E$31))))</f>
        <v>0.66082637584870463</v>
      </c>
      <c r="X1480">
        <f t="shared" ca="1" si="182"/>
        <v>1</v>
      </c>
      <c r="Y1480" s="7"/>
    </row>
    <row r="1481" spans="1:25" ht="15" customHeight="1" x14ac:dyDescent="0.3">
      <c r="A1481" s="130">
        <v>1474</v>
      </c>
      <c r="B1481" s="10">
        <f t="shared" ca="1" si="183"/>
        <v>0.45729836213818797</v>
      </c>
      <c r="C1481" s="57">
        <f ca="1">_xlfn.NORM.INV(B1481,'Input Parameters'!$E$19,'Input Parameters'!$F$19)</f>
        <v>558.2380220193894</v>
      </c>
      <c r="D1481" s="10">
        <f t="shared" ca="1" si="184"/>
        <v>0.60200057218934588</v>
      </c>
      <c r="E1481" s="59">
        <f ca="1">IF(_xlfn.NORM.INV(D1481,'Input Parameters'!$E$20,'Input Parameters'!$F$20)&lt;3500,3500,IF(_xlfn.NORM.INV(D1481,'Input Parameters'!$E$20,'Input Parameters'!$F$20)&gt;5500,5500,_xlfn.NORM.INV(D1481,'Input Parameters'!$E$20,'Input Parameters'!$F$20)))</f>
        <v>4980.9701322261089</v>
      </c>
      <c r="F1481" s="10">
        <f t="shared" ca="1" si="185"/>
        <v>0.96110449805342868</v>
      </c>
      <c r="G1481" s="61">
        <f ca="1">_xlfn.NORM.INV(F1481,'Input Parameters'!$E$21,'Input Parameters'!$F$21)</f>
        <v>298.71228527516081</v>
      </c>
      <c r="H1481" s="54">
        <f ca="1">EXP(E1481*(1/'Input Parameters'!$E$22-1/G1481))</f>
        <v>1.3841547072272999</v>
      </c>
      <c r="I1481" s="10">
        <f t="shared" ca="1" si="186"/>
        <v>0.65266839549994327</v>
      </c>
      <c r="J1481" s="29">
        <f ca="1">_xlfn.BETA.INV(I1481,'Input Parameters'!$L$24,'Input Parameters'!$M$24,'Input Parameters'!$J$24,'Input Parameters'!$K$24)</f>
        <v>0.66892335142559523</v>
      </c>
      <c r="K1481" s="156">
        <f ca="1">('Input Parameters'!$E$25/'Input Parameters'!$E$31)^$J1481</f>
        <v>8.241659276839685E-3</v>
      </c>
      <c r="L1481" s="66">
        <f ca="1">$H1481*$C1481*'Input Parameters'!$E$23*K1481</f>
        <v>6.3682294590221975</v>
      </c>
      <c r="M1481" s="23">
        <f t="shared" ca="1" si="187"/>
        <v>5.5065216697104291E-2</v>
      </c>
      <c r="N1481" s="15">
        <f ca="1">_xlfn.NORM.INV(M1481,'Input Parameters'!$E$26,'Input Parameters'!$F$26)</f>
        <v>4.5024977474184685E-4</v>
      </c>
      <c r="O1481" s="8">
        <f t="shared" ca="1" si="188"/>
        <v>0.79245797591094536</v>
      </c>
      <c r="P1481" s="29">
        <f ca="1">_xlfn.LOGNORM.INV(O1481,'Input Parameters'!$H$27,'Input Parameters'!$I$27)</f>
        <v>2.0416692775767902</v>
      </c>
      <c r="Q1481" s="10"/>
      <c r="R1481" s="15">
        <f>'Input Parameters'!$E$28</f>
        <v>12.7</v>
      </c>
      <c r="S1481" s="10">
        <f t="shared" ca="1" si="189"/>
        <v>0.59518762206148368</v>
      </c>
      <c r="T1481" s="25">
        <f ca="1">_xlfn.LOGNORM.INV(S1481,'Input Parameters'!$H$29,'Input Parameters'!$I$29)</f>
        <v>59.828361446238169</v>
      </c>
      <c r="U1481" s="10">
        <f t="shared" ca="1" si="190"/>
        <v>0.19803644770490891</v>
      </c>
      <c r="V1481" s="29">
        <f ca="1">IF('Input Parameters'!$D$30="Beta",_xlfn.BETA.INV(U1481,'Input Parameters'!$L$30,'Input Parameters'!$M$30,'Input Parameters'!$J$30,'Input Parameters'!$K$30),IF('Input Parameters'!$D$30="LogNorm",_xlfn.LOGNORM.INV(U1481,'Input Parameters'!$H$30,'Input Parameters'!$I$30)))</f>
        <v>0.71501129869235314</v>
      </c>
      <c r="W1481" s="2">
        <f ca="1">N1481+(P1481-N1481)*(1-ERF((T1481-R1481)/(2*SQRT(L1481*'Input Parameters'!$E$31))))</f>
        <v>0.3814402439611535</v>
      </c>
      <c r="X1481">
        <f t="shared" ref="X1481:X1544" ca="1" si="191">IFERROR(IF(W1481&gt;V1481,0,1),0)</f>
        <v>1</v>
      </c>
      <c r="Y1481" s="7"/>
    </row>
    <row r="1482" spans="1:25" ht="15" customHeight="1" x14ac:dyDescent="0.3">
      <c r="A1482" s="130">
        <v>1475</v>
      </c>
      <c r="B1482" s="10">
        <f t="shared" ca="1" si="183"/>
        <v>0.77286264104351876</v>
      </c>
      <c r="C1482" s="57">
        <f ca="1">_xlfn.NORM.INV(B1482,'Input Parameters'!$E$19,'Input Parameters'!$F$19)</f>
        <v>630.53198148058061</v>
      </c>
      <c r="D1482" s="10">
        <f t="shared" ca="1" si="184"/>
        <v>8.4750112117616405E-3</v>
      </c>
      <c r="E1482" s="59">
        <f ca="1">IF(_xlfn.NORM.INV(D1482,'Input Parameters'!$E$20,'Input Parameters'!$F$20)&lt;3500,3500,IF(_xlfn.NORM.INV(D1482,'Input Parameters'!$E$20,'Input Parameters'!$F$20)&gt;5500,5500,_xlfn.NORM.INV(D1482,'Input Parameters'!$E$20,'Input Parameters'!$F$20)))</f>
        <v>3500</v>
      </c>
      <c r="F1482" s="10">
        <f t="shared" ca="1" si="185"/>
        <v>0.30882544147566005</v>
      </c>
      <c r="G1482" s="61">
        <f ca="1">_xlfn.NORM.INV(F1482,'Input Parameters'!$E$21,'Input Parameters'!$F$21)</f>
        <v>280.92642623170076</v>
      </c>
      <c r="H1482" s="54">
        <f ca="1">EXP(E1482*(1/'Input Parameters'!$E$22-1/G1482))</f>
        <v>0.59846598810602214</v>
      </c>
      <c r="I1482" s="10">
        <f t="shared" ca="1" si="186"/>
        <v>0.54138272460850678</v>
      </c>
      <c r="J1482" s="29">
        <f ca="1">_xlfn.BETA.INV(I1482,'Input Parameters'!$L$24,'Input Parameters'!$M$24,'Input Parameters'!$J$24,'Input Parameters'!$K$24)</f>
        <v>0.62381156536219184</v>
      </c>
      <c r="K1482" s="156">
        <f ca="1">('Input Parameters'!$E$25/'Input Parameters'!$E$31)^$J1482</f>
        <v>1.1390882361548622E-2</v>
      </c>
      <c r="L1482" s="66">
        <f ca="1">$H1482*$C1482*'Input Parameters'!$E$23*K1482</f>
        <v>4.2983716181467146</v>
      </c>
      <c r="M1482" s="23">
        <f t="shared" ca="1" si="187"/>
        <v>0.83133006456641034</v>
      </c>
      <c r="N1482" s="15">
        <f ca="1">_xlfn.NORM.INV(M1482,'Input Parameters'!$E$26,'Input Parameters'!$F$26)</f>
        <v>5.4148125795691081E-2</v>
      </c>
      <c r="O1482" s="8">
        <f t="shared" ca="1" si="188"/>
        <v>3.067429385978826E-2</v>
      </c>
      <c r="P1482" s="29">
        <f ca="1">_xlfn.LOGNORM.INV(O1482,'Input Parameters'!$H$27,'Input Parameters'!$I$27)</f>
        <v>0.62217878176925689</v>
      </c>
      <c r="Q1482" s="10"/>
      <c r="R1482" s="15">
        <f>'Input Parameters'!$E$28</f>
        <v>12.7</v>
      </c>
      <c r="S1482" s="10">
        <f t="shared" ca="1" si="189"/>
        <v>0.88544141797568576</v>
      </c>
      <c r="T1482" s="25">
        <f ca="1">_xlfn.LOGNORM.INV(S1482,'Input Parameters'!$H$29,'Input Parameters'!$I$29)</f>
        <v>66.650058015445367</v>
      </c>
      <c r="U1482" s="10">
        <f t="shared" ca="1" si="190"/>
        <v>0.4371973889877524</v>
      </c>
      <c r="V1482" s="29">
        <f ca="1">IF('Input Parameters'!$D$30="Beta",_xlfn.BETA.INV(U1482,'Input Parameters'!$L$30,'Input Parameters'!$M$30,'Input Parameters'!$J$30,'Input Parameters'!$K$30),IF('Input Parameters'!$D$30="LogNorm",_xlfn.LOGNORM.INV(U1482,'Input Parameters'!$H$30,'Input Parameters'!$I$30)))</f>
        <v>0.93882059892887637</v>
      </c>
      <c r="W1482" s="2">
        <f ca="1">N1482+(P1482-N1482)*(1-ERF((T1482-R1482)/(2*SQRT(L1482*'Input Parameters'!$E$31))))</f>
        <v>9.1503986861060399E-2</v>
      </c>
      <c r="X1482">
        <f t="shared" ca="1" si="191"/>
        <v>1</v>
      </c>
      <c r="Y1482" s="7"/>
    </row>
    <row r="1483" spans="1:25" ht="15" customHeight="1" x14ac:dyDescent="0.3">
      <c r="A1483" s="130">
        <v>1476</v>
      </c>
      <c r="B1483" s="10">
        <f t="shared" ca="1" si="183"/>
        <v>0.36950402757115142</v>
      </c>
      <c r="C1483" s="57">
        <f ca="1">_xlfn.NORM.INV(B1483,'Input Parameters'!$E$19,'Input Parameters'!$F$19)</f>
        <v>539.14736929835226</v>
      </c>
      <c r="D1483" s="10">
        <f t="shared" ca="1" si="184"/>
        <v>0.4737191757157081</v>
      </c>
      <c r="E1483" s="59">
        <f ca="1">IF(_xlfn.NORM.INV(D1483,'Input Parameters'!$E$20,'Input Parameters'!$F$20)&lt;3500,3500,IF(_xlfn.NORM.INV(D1483,'Input Parameters'!$E$20,'Input Parameters'!$F$20)&gt;5500,5500,_xlfn.NORM.INV(D1483,'Input Parameters'!$E$20,'Input Parameters'!$F$20)))</f>
        <v>4753.8532162881102</v>
      </c>
      <c r="F1483" s="10">
        <f t="shared" ca="1" si="185"/>
        <v>0.57489741351265133</v>
      </c>
      <c r="G1483" s="61">
        <f ca="1">_xlfn.NORM.INV(F1483,'Input Parameters'!$E$21,'Input Parameters'!$F$21)</f>
        <v>286.33441324290192</v>
      </c>
      <c r="H1483" s="54">
        <f ca="1">EXP(E1483*(1/'Input Parameters'!$E$22-1/G1483))</f>
        <v>0.6854384844050424</v>
      </c>
      <c r="I1483" s="10">
        <f t="shared" ca="1" si="186"/>
        <v>0.52621269675406712</v>
      </c>
      <c r="J1483" s="29">
        <f ca="1">_xlfn.BETA.INV(I1483,'Input Parameters'!$L$24,'Input Parameters'!$M$24,'Input Parameters'!$J$24,'Input Parameters'!$K$24)</f>
        <v>0.61771845636462908</v>
      </c>
      <c r="K1483" s="156">
        <f ca="1">('Input Parameters'!$E$25/'Input Parameters'!$E$31)^$J1483</f>
        <v>1.1899810203985089E-2</v>
      </c>
      <c r="L1483" s="66">
        <f ca="1">$H1483*$C1483*'Input Parameters'!$E$23*K1483</f>
        <v>4.3976028930612472</v>
      </c>
      <c r="M1483" s="23">
        <f t="shared" ca="1" si="187"/>
        <v>0.76382136409078061</v>
      </c>
      <c r="N1483" s="15">
        <f ca="1">_xlfn.NORM.INV(M1483,'Input Parameters'!$E$26,'Input Parameters'!$F$26)</f>
        <v>4.9091627033402863E-2</v>
      </c>
      <c r="O1483" s="8">
        <f t="shared" ca="1" si="188"/>
        <v>0.43582104596262705</v>
      </c>
      <c r="P1483" s="29">
        <f ca="1">_xlfn.LOGNORM.INV(O1483,'Input Parameters'!$H$27,'Input Parameters'!$I$27)</f>
        <v>1.3254210931880557</v>
      </c>
      <c r="Q1483" s="10"/>
      <c r="R1483" s="15">
        <f>'Input Parameters'!$E$28</f>
        <v>12.7</v>
      </c>
      <c r="S1483" s="10">
        <f t="shared" ca="1" si="189"/>
        <v>0.34196637776401972</v>
      </c>
      <c r="T1483" s="25">
        <f ca="1">_xlfn.LOGNORM.INV(S1483,'Input Parameters'!$H$29,'Input Parameters'!$I$29)</f>
        <v>55.630151291934489</v>
      </c>
      <c r="U1483" s="10">
        <f t="shared" ca="1" si="190"/>
        <v>0.78392750037759107</v>
      </c>
      <c r="V1483" s="29">
        <f ca="1">IF('Input Parameters'!$D$30="Beta",_xlfn.BETA.INV(U1483,'Input Parameters'!$L$30,'Input Parameters'!$M$30,'Input Parameters'!$J$30,'Input Parameters'!$K$30),IF('Input Parameters'!$D$30="LogNorm",_xlfn.LOGNORM.INV(U1483,'Input Parameters'!$H$30,'Input Parameters'!$I$30)))</f>
        <v>1.3620293079669725</v>
      </c>
      <c r="W1483" s="2">
        <f ca="1">N1483+(P1483-N1483)*(1-ERF((T1483-R1483)/(2*SQRT(L1483*'Input Parameters'!$E$31))))</f>
        <v>0.23765334315877085</v>
      </c>
      <c r="X1483">
        <f t="shared" ca="1" si="191"/>
        <v>1</v>
      </c>
      <c r="Y1483" s="7"/>
    </row>
    <row r="1484" spans="1:25" ht="15" customHeight="1" x14ac:dyDescent="0.3">
      <c r="A1484" s="130">
        <v>1477</v>
      </c>
      <c r="B1484" s="10">
        <f t="shared" ca="1" si="183"/>
        <v>5.6120402663673685E-2</v>
      </c>
      <c r="C1484" s="57">
        <f ca="1">_xlfn.NORM.INV(B1484,'Input Parameters'!$E$19,'Input Parameters'!$F$19)</f>
        <v>433.09698195358607</v>
      </c>
      <c r="D1484" s="10">
        <f t="shared" ca="1" si="184"/>
        <v>0.56005784552092097</v>
      </c>
      <c r="E1484" s="59">
        <f ca="1">IF(_xlfn.NORM.INV(D1484,'Input Parameters'!$E$20,'Input Parameters'!$F$20)&lt;3500,3500,IF(_xlfn.NORM.INV(D1484,'Input Parameters'!$E$20,'Input Parameters'!$F$20)&gt;5500,5500,_xlfn.NORM.INV(D1484,'Input Parameters'!$E$20,'Input Parameters'!$F$20)))</f>
        <v>4905.781113309893</v>
      </c>
      <c r="F1484" s="10">
        <f t="shared" ca="1" si="185"/>
        <v>0.51639727348034437</v>
      </c>
      <c r="G1484" s="61">
        <f ca="1">_xlfn.NORM.INV(F1484,'Input Parameters'!$E$21,'Input Parameters'!$F$21)</f>
        <v>285.17315170794342</v>
      </c>
      <c r="H1484" s="54">
        <f ca="1">EXP(E1484*(1/'Input Parameters'!$E$22-1/G1484))</f>
        <v>0.63157710527875921</v>
      </c>
      <c r="I1484" s="10">
        <f t="shared" ca="1" si="186"/>
        <v>0.23400163104507143</v>
      </c>
      <c r="J1484" s="29">
        <f ca="1">_xlfn.BETA.INV(I1484,'Input Parameters'!$L$24,'Input Parameters'!$M$24,'Input Parameters'!$J$24,'Input Parameters'!$K$24)</f>
        <v>0.48780563801806376</v>
      </c>
      <c r="K1484" s="156">
        <f ca="1">('Input Parameters'!$E$25/'Input Parameters'!$E$31)^$J1484</f>
        <v>3.0218618874409742E-2</v>
      </c>
      <c r="L1484" s="66">
        <f ca="1">$H1484*$C1484*'Input Parameters'!$E$23*K1484</f>
        <v>8.2658238704151419</v>
      </c>
      <c r="M1484" s="23">
        <f t="shared" ca="1" si="187"/>
        <v>9.0230644664644366E-2</v>
      </c>
      <c r="N1484" s="15">
        <f ca="1">_xlfn.NORM.INV(M1484,'Input Parameters'!$E$26,'Input Parameters'!$F$26)</f>
        <v>5.8739424018801993E-3</v>
      </c>
      <c r="O1484" s="8">
        <f t="shared" ca="1" si="188"/>
        <v>2.714219573501786E-2</v>
      </c>
      <c r="P1484" s="29">
        <f ca="1">_xlfn.LOGNORM.INV(O1484,'Input Parameters'!$H$27,'Input Parameters'!$I$27)</f>
        <v>0.60760234558955062</v>
      </c>
      <c r="Q1484" s="10"/>
      <c r="R1484" s="15">
        <f>'Input Parameters'!$E$28</f>
        <v>12.7</v>
      </c>
      <c r="S1484" s="10">
        <f t="shared" ca="1" si="189"/>
        <v>0.19655964720362995</v>
      </c>
      <c r="T1484" s="25">
        <f ca="1">_xlfn.LOGNORM.INV(S1484,'Input Parameters'!$H$29,'Input Parameters'!$I$29)</f>
        <v>52.907949504645117</v>
      </c>
      <c r="U1484" s="10">
        <f t="shared" ca="1" si="190"/>
        <v>7.3174647891162459E-2</v>
      </c>
      <c r="V1484" s="29">
        <f ca="1">IF('Input Parameters'!$D$30="Beta",_xlfn.BETA.INV(U1484,'Input Parameters'!$L$30,'Input Parameters'!$M$30,'Input Parameters'!$J$30,'Input Parameters'!$K$30),IF('Input Parameters'!$D$30="LogNorm",_xlfn.LOGNORM.INV(U1484,'Input Parameters'!$H$30,'Input Parameters'!$I$30)))</f>
        <v>0.56349363265442554</v>
      </c>
      <c r="W1484" s="2">
        <f ca="1">N1484+(P1484-N1484)*(1-ERF((T1484-R1484)/(2*SQRT(L1484*'Input Parameters'!$E$31))))</f>
        <v>0.2000579706677415</v>
      </c>
      <c r="X1484">
        <f t="shared" ca="1" si="191"/>
        <v>1</v>
      </c>
      <c r="Y1484" s="7"/>
    </row>
    <row r="1485" spans="1:25" ht="15" customHeight="1" x14ac:dyDescent="0.3">
      <c r="A1485" s="130">
        <v>1478</v>
      </c>
      <c r="B1485" s="10">
        <f t="shared" ca="1" si="183"/>
        <v>0.79686295725284306</v>
      </c>
      <c r="C1485" s="57">
        <f ca="1">_xlfn.NORM.INV(B1485,'Input Parameters'!$E$19,'Input Parameters'!$F$19)</f>
        <v>637.47456805621209</v>
      </c>
      <c r="D1485" s="10">
        <f t="shared" ca="1" si="184"/>
        <v>0.15558515329637612</v>
      </c>
      <c r="E1485" s="59">
        <f ca="1">IF(_xlfn.NORM.INV(D1485,'Input Parameters'!$E$20,'Input Parameters'!$F$20)&lt;3500,3500,IF(_xlfn.NORM.INV(D1485,'Input Parameters'!$E$20,'Input Parameters'!$F$20)&gt;5500,5500,_xlfn.NORM.INV(D1485,'Input Parameters'!$E$20,'Input Parameters'!$F$20)))</f>
        <v>4091.0614003357164</v>
      </c>
      <c r="F1485" s="10">
        <f t="shared" ca="1" si="185"/>
        <v>0.8789582878911133</v>
      </c>
      <c r="G1485" s="61">
        <f ca="1">_xlfn.NORM.INV(F1485,'Input Parameters'!$E$21,'Input Parameters'!$F$21)</f>
        <v>294.04458971677093</v>
      </c>
      <c r="H1485" s="54">
        <f ca="1">EXP(E1485*(1/'Input Parameters'!$E$22-1/G1485))</f>
        <v>1.0508529828638731</v>
      </c>
      <c r="I1485" s="10">
        <f t="shared" ca="1" si="186"/>
        <v>0.35709392341903956</v>
      </c>
      <c r="J1485" s="29">
        <f ca="1">_xlfn.BETA.INV(I1485,'Input Parameters'!$L$24,'Input Parameters'!$M$24,'Input Parameters'!$J$24,'Input Parameters'!$K$24)</f>
        <v>0.54732443251111351</v>
      </c>
      <c r="K1485" s="156">
        <f ca="1">('Input Parameters'!$E$25/'Input Parameters'!$E$31)^$J1485</f>
        <v>1.9717318091619449E-2</v>
      </c>
      <c r="L1485" s="66">
        <f ca="1">$H1485*$C1485*'Input Parameters'!$E$23*K1485</f>
        <v>13.208474663352348</v>
      </c>
      <c r="M1485" s="23">
        <f t="shared" ca="1" si="187"/>
        <v>0.25968385518944115</v>
      </c>
      <c r="N1485" s="15">
        <f ca="1">_xlfn.NORM.INV(M1485,'Input Parameters'!$E$26,'Input Parameters'!$F$26)</f>
        <v>2.0469272267889204E-2</v>
      </c>
      <c r="O1485" s="8">
        <f t="shared" ca="1" si="188"/>
        <v>0.93791010719981149</v>
      </c>
      <c r="P1485" s="29">
        <f ca="1">_xlfn.LOGNORM.INV(O1485,'Input Parameters'!$H$27,'Input Parameters'!$I$27)</f>
        <v>2.8106132323212654</v>
      </c>
      <c r="Q1485" s="10"/>
      <c r="R1485" s="15">
        <f>'Input Parameters'!$E$28</f>
        <v>12.7</v>
      </c>
      <c r="S1485" s="10">
        <f t="shared" ca="1" si="189"/>
        <v>0.34655966569162922</v>
      </c>
      <c r="T1485" s="25">
        <f ca="1">_xlfn.LOGNORM.INV(S1485,'Input Parameters'!$H$29,'Input Parameters'!$I$29)</f>
        <v>55.708134395440219</v>
      </c>
      <c r="U1485" s="10">
        <f t="shared" ca="1" si="190"/>
        <v>0.30610473159303431</v>
      </c>
      <c r="V1485" s="29">
        <f ca="1">IF('Input Parameters'!$D$30="Beta",_xlfn.BETA.INV(U1485,'Input Parameters'!$L$30,'Input Parameters'!$M$30,'Input Parameters'!$J$30,'Input Parameters'!$K$30),IF('Input Parameters'!$D$30="LogNorm",_xlfn.LOGNORM.INV(U1485,'Input Parameters'!$H$30,'Input Parameters'!$I$30)))</f>
        <v>0.81816130507070584</v>
      </c>
      <c r="W1485" s="2">
        <f ca="1">N1485+(P1485-N1485)*(1-ERF((T1485-R1485)/(2*SQRT(L1485*'Input Parameters'!$E$31))))</f>
        <v>1.1441116626663315</v>
      </c>
      <c r="X1485">
        <f t="shared" ca="1" si="191"/>
        <v>0</v>
      </c>
      <c r="Y1485" s="7"/>
    </row>
    <row r="1486" spans="1:25" ht="15" customHeight="1" x14ac:dyDescent="0.3">
      <c r="A1486" s="130">
        <v>1479</v>
      </c>
      <c r="B1486" s="10">
        <f t="shared" ca="1" si="183"/>
        <v>0.18082274769740558</v>
      </c>
      <c r="C1486" s="57">
        <f ca="1">_xlfn.NORM.INV(B1486,'Input Parameters'!$E$19,'Input Parameters'!$F$19)</f>
        <v>490.2162183387012</v>
      </c>
      <c r="D1486" s="10">
        <f t="shared" ca="1" si="184"/>
        <v>0.77206253056313456</v>
      </c>
      <c r="E1486" s="59">
        <f ca="1">IF(_xlfn.NORM.INV(D1486,'Input Parameters'!$E$20,'Input Parameters'!$F$20)&lt;3500,3500,IF(_xlfn.NORM.INV(D1486,'Input Parameters'!$E$20,'Input Parameters'!$F$20)&gt;5500,5500,_xlfn.NORM.INV(D1486,'Input Parameters'!$E$20,'Input Parameters'!$F$20)))</f>
        <v>5321.9595547272102</v>
      </c>
      <c r="F1486" s="10">
        <f t="shared" ca="1" si="185"/>
        <v>0.85824179693854374</v>
      </c>
      <c r="G1486" s="61">
        <f ca="1">_xlfn.NORM.INV(F1486,'Input Parameters'!$E$21,'Input Parameters'!$F$21)</f>
        <v>293.27948421139035</v>
      </c>
      <c r="H1486" s="54">
        <f ca="1">EXP(E1486*(1/'Input Parameters'!$E$22-1/G1486))</f>
        <v>1.0174599756233909</v>
      </c>
      <c r="I1486" s="10">
        <f t="shared" ca="1" si="186"/>
        <v>0.57772883854648571</v>
      </c>
      <c r="J1486" s="29">
        <f ca="1">_xlfn.BETA.INV(I1486,'Input Parameters'!$L$24,'Input Parameters'!$M$24,'Input Parameters'!$J$24,'Input Parameters'!$K$24)</f>
        <v>0.638413017900887</v>
      </c>
      <c r="K1486" s="156">
        <f ca="1">('Input Parameters'!$E$25/'Input Parameters'!$E$31)^$J1486</f>
        <v>1.0258114243162475E-2</v>
      </c>
      <c r="L1486" s="66">
        <f ca="1">$H1486*$C1486*'Input Parameters'!$E$23*K1486</f>
        <v>5.1164948457305721</v>
      </c>
      <c r="M1486" s="23">
        <f t="shared" ca="1" si="187"/>
        <v>0.75432336464171768</v>
      </c>
      <c r="N1486" s="15">
        <f ca="1">_xlfn.NORM.INV(M1486,'Input Parameters'!$E$26,'Input Parameters'!$F$26)</f>
        <v>4.8451318621766583E-2</v>
      </c>
      <c r="O1486" s="8">
        <f t="shared" ca="1" si="188"/>
        <v>0.36000996946775854</v>
      </c>
      <c r="P1486" s="29">
        <f ca="1">_xlfn.LOGNORM.INV(O1486,'Input Parameters'!$H$27,'Input Parameters'!$I$27)</f>
        <v>1.2148706254744115</v>
      </c>
      <c r="Q1486" s="10"/>
      <c r="R1486" s="15">
        <f>'Input Parameters'!$E$28</f>
        <v>12.7</v>
      </c>
      <c r="S1486" s="10">
        <f t="shared" ca="1" si="189"/>
        <v>0.80729536517812772</v>
      </c>
      <c r="T1486" s="25">
        <f ca="1">_xlfn.LOGNORM.INV(S1486,'Input Parameters'!$H$29,'Input Parameters'!$I$29)</f>
        <v>64.192229671775536</v>
      </c>
      <c r="U1486" s="10">
        <f t="shared" ca="1" si="190"/>
        <v>0.72636362997720472</v>
      </c>
      <c r="V1486" s="29">
        <f ca="1">IF('Input Parameters'!$D$30="Beta",_xlfn.BETA.INV(U1486,'Input Parameters'!$L$30,'Input Parameters'!$M$30,'Input Parameters'!$J$30,'Input Parameters'!$K$30),IF('Input Parameters'!$D$30="LogNorm",_xlfn.LOGNORM.INV(U1486,'Input Parameters'!$H$30,'Input Parameters'!$I$30)))</f>
        <v>1.2668638935795542</v>
      </c>
      <c r="W1486" s="2">
        <f ca="1">N1486+(P1486-N1486)*(1-ERF((T1486-R1486)/(2*SQRT(L1486*'Input Parameters'!$E$31))))</f>
        <v>0.17380292544411938</v>
      </c>
      <c r="X1486">
        <f t="shared" ca="1" si="191"/>
        <v>1</v>
      </c>
      <c r="Y1486" s="7"/>
    </row>
    <row r="1487" spans="1:25" ht="15" customHeight="1" x14ac:dyDescent="0.3">
      <c r="A1487" s="130">
        <v>1480</v>
      </c>
      <c r="B1487" s="10">
        <f t="shared" ca="1" si="183"/>
        <v>0.21923707177724916</v>
      </c>
      <c r="C1487" s="57">
        <f ca="1">_xlfn.NORM.INV(B1487,'Input Parameters'!$E$19,'Input Parameters'!$F$19)</f>
        <v>501.8317297185738</v>
      </c>
      <c r="D1487" s="10">
        <f t="shared" ca="1" si="184"/>
        <v>0.95826632874366091</v>
      </c>
      <c r="E1487" s="59">
        <f ca="1">IF(_xlfn.NORM.INV(D1487,'Input Parameters'!$E$20,'Input Parameters'!$F$20)&lt;3500,3500,IF(_xlfn.NORM.INV(D1487,'Input Parameters'!$E$20,'Input Parameters'!$F$20)&gt;5500,5500,_xlfn.NORM.INV(D1487,'Input Parameters'!$E$20,'Input Parameters'!$F$20)))</f>
        <v>5500</v>
      </c>
      <c r="F1487" s="10">
        <f t="shared" ca="1" si="185"/>
        <v>6.7899956885550505E-2</v>
      </c>
      <c r="G1487" s="61">
        <f ca="1">_xlfn.NORM.INV(F1487,'Input Parameters'!$E$21,'Input Parameters'!$F$21)</f>
        <v>273.12590041175633</v>
      </c>
      <c r="H1487" s="54">
        <f ca="1">EXP(E1487*(1/'Input Parameters'!$E$22-1/G1487))</f>
        <v>0.25515034312207885</v>
      </c>
      <c r="I1487" s="10">
        <f t="shared" ca="1" si="186"/>
        <v>0.10976159295891774</v>
      </c>
      <c r="J1487" s="29">
        <f ca="1">_xlfn.BETA.INV(I1487,'Input Parameters'!$L$24,'Input Parameters'!$M$24,'Input Parameters'!$J$24,'Input Parameters'!$K$24)</f>
        <v>0.40579858554301801</v>
      </c>
      <c r="K1487" s="156">
        <f ca="1">('Input Parameters'!$E$25/'Input Parameters'!$E$31)^$J1487</f>
        <v>5.4420436717400877E-2</v>
      </c>
      <c r="L1487" s="66">
        <f ca="1">$H1487*$C1487*'Input Parameters'!$E$23*K1487</f>
        <v>6.9681308378468332</v>
      </c>
      <c r="M1487" s="23">
        <f t="shared" ca="1" si="187"/>
        <v>0.74801473139789287</v>
      </c>
      <c r="N1487" s="15">
        <f ca="1">_xlfn.NORM.INV(M1487,'Input Parameters'!$E$26,'Input Parameters'!$F$26)</f>
        <v>4.8033364725292904E-2</v>
      </c>
      <c r="O1487" s="8">
        <f t="shared" ca="1" si="188"/>
        <v>0.76348811034039399</v>
      </c>
      <c r="P1487" s="29">
        <f ca="1">_xlfn.LOGNORM.INV(O1487,'Input Parameters'!$H$27,'Input Parameters'!$I$27)</f>
        <v>1.9555505681351395</v>
      </c>
      <c r="Q1487" s="10"/>
      <c r="R1487" s="15">
        <f>'Input Parameters'!$E$28</f>
        <v>12.7</v>
      </c>
      <c r="S1487" s="10">
        <f t="shared" ca="1" si="189"/>
        <v>0.42771073228851542</v>
      </c>
      <c r="T1487" s="25">
        <f ca="1">_xlfn.LOGNORM.INV(S1487,'Input Parameters'!$H$29,'Input Parameters'!$I$29)</f>
        <v>57.052691535931721</v>
      </c>
      <c r="U1487" s="10">
        <f t="shared" ca="1" si="190"/>
        <v>0.97849019922444991</v>
      </c>
      <c r="V1487" s="29">
        <f ca="1">IF('Input Parameters'!$D$30="Beta",_xlfn.BETA.INV(U1487,'Input Parameters'!$L$30,'Input Parameters'!$M$30,'Input Parameters'!$J$30,'Input Parameters'!$K$30),IF('Input Parameters'!$D$30="LogNorm",_xlfn.LOGNORM.INV(U1487,'Input Parameters'!$H$30,'Input Parameters'!$I$30)))</f>
        <v>2.2192582370875931</v>
      </c>
      <c r="W1487" s="2">
        <f ca="1">N1487+(P1487-N1487)*(1-ERF((T1487-R1487)/(2*SQRT(L1487*'Input Parameters'!$E$31))))</f>
        <v>0.4959196534941871</v>
      </c>
      <c r="X1487">
        <f t="shared" ca="1" si="191"/>
        <v>1</v>
      </c>
      <c r="Y1487" s="7"/>
    </row>
    <row r="1488" spans="1:25" ht="15" customHeight="1" x14ac:dyDescent="0.3">
      <c r="A1488" s="130">
        <v>1481</v>
      </c>
      <c r="B1488" s="10">
        <f t="shared" ca="1" si="183"/>
        <v>0.4304126005284018</v>
      </c>
      <c r="C1488" s="57">
        <f ca="1">_xlfn.NORM.INV(B1488,'Input Parameters'!$E$19,'Input Parameters'!$F$19)</f>
        <v>552.48513775500248</v>
      </c>
      <c r="D1488" s="10">
        <f t="shared" ca="1" si="184"/>
        <v>0.50827382801762455</v>
      </c>
      <c r="E1488" s="59">
        <f ca="1">IF(_xlfn.NORM.INV(D1488,'Input Parameters'!$E$20,'Input Parameters'!$F$20)&lt;3500,3500,IF(_xlfn.NORM.INV(D1488,'Input Parameters'!$E$20,'Input Parameters'!$F$20)&gt;5500,5500,_xlfn.NORM.INV(D1488,'Input Parameters'!$E$20,'Input Parameters'!$F$20)))</f>
        <v>4814.5186287557663</v>
      </c>
      <c r="F1488" s="10">
        <f t="shared" ca="1" si="185"/>
        <v>0.5424211828026233</v>
      </c>
      <c r="G1488" s="61">
        <f ca="1">_xlfn.NORM.INV(F1488,'Input Parameters'!$E$21,'Input Parameters'!$F$21)</f>
        <v>285.68736760680093</v>
      </c>
      <c r="H1488" s="54">
        <f ca="1">EXP(E1488*(1/'Input Parameters'!$E$22-1/G1488))</f>
        <v>0.65665354476066273</v>
      </c>
      <c r="I1488" s="10">
        <f t="shared" ca="1" si="186"/>
        <v>0.35984613720159186</v>
      </c>
      <c r="J1488" s="29">
        <f ca="1">_xlfn.BETA.INV(I1488,'Input Parameters'!$L$24,'Input Parameters'!$M$24,'Input Parameters'!$J$24,'Input Parameters'!$K$24)</f>
        <v>0.54854051343310672</v>
      </c>
      <c r="K1488" s="156">
        <f ca="1">('Input Parameters'!$E$25/'Input Parameters'!$E$31)^$J1488</f>
        <v>1.9546059890309612E-2</v>
      </c>
      <c r="L1488" s="66">
        <f ca="1">$H1488*$C1488*'Input Parameters'!$E$23*K1488</f>
        <v>7.0911409492158155</v>
      </c>
      <c r="M1488" s="23">
        <f t="shared" ca="1" si="187"/>
        <v>0.71949393825698216</v>
      </c>
      <c r="N1488" s="15">
        <f ca="1">_xlfn.NORM.INV(M1488,'Input Parameters'!$E$26,'Input Parameters'!$F$26)</f>
        <v>4.6208115173949502E-2</v>
      </c>
      <c r="O1488" s="8">
        <f t="shared" ca="1" si="188"/>
        <v>0.86317725574490844</v>
      </c>
      <c r="P1488" s="29">
        <f ca="1">_xlfn.LOGNORM.INV(O1488,'Input Parameters'!$H$27,'Input Parameters'!$I$27)</f>
        <v>2.3106336309216022</v>
      </c>
      <c r="Q1488" s="10"/>
      <c r="R1488" s="15">
        <f>'Input Parameters'!$E$28</f>
        <v>12.7</v>
      </c>
      <c r="S1488" s="10">
        <f t="shared" ca="1" si="189"/>
        <v>0.81666341014407073</v>
      </c>
      <c r="T1488" s="25">
        <f ca="1">_xlfn.LOGNORM.INV(S1488,'Input Parameters'!$H$29,'Input Parameters'!$I$29)</f>
        <v>64.44316315640819</v>
      </c>
      <c r="U1488" s="10">
        <f t="shared" ca="1" si="190"/>
        <v>0.8219682854447441</v>
      </c>
      <c r="V1488" s="29">
        <f ca="1">IF('Input Parameters'!$D$30="Beta",_xlfn.BETA.INV(U1488,'Input Parameters'!$L$30,'Input Parameters'!$M$30,'Input Parameters'!$J$30,'Input Parameters'!$K$30),IF('Input Parameters'!$D$30="LogNorm",_xlfn.LOGNORM.INV(U1488,'Input Parameters'!$H$30,'Input Parameters'!$I$30)))</f>
        <v>1.43784476877895</v>
      </c>
      <c r="W1488" s="2">
        <f ca="1">N1488+(P1488-N1488)*(1-ERF((T1488-R1488)/(2*SQRT(L1488*'Input Parameters'!$E$31))))</f>
        <v>0.42991134171367079</v>
      </c>
      <c r="X1488">
        <f t="shared" ca="1" si="191"/>
        <v>1</v>
      </c>
      <c r="Y1488" s="7"/>
    </row>
    <row r="1489" spans="1:25" ht="15" customHeight="1" x14ac:dyDescent="0.3">
      <c r="A1489" s="130">
        <v>1482</v>
      </c>
      <c r="B1489" s="10">
        <f t="shared" ca="1" si="183"/>
        <v>0.409651082687429</v>
      </c>
      <c r="C1489" s="57">
        <f ca="1">_xlfn.NORM.INV(B1489,'Input Parameters'!$E$19,'Input Parameters'!$F$19)</f>
        <v>547.99659927151822</v>
      </c>
      <c r="D1489" s="10">
        <f t="shared" ca="1" si="184"/>
        <v>0.77796840320714522</v>
      </c>
      <c r="E1489" s="59">
        <f ca="1">IF(_xlfn.NORM.INV(D1489,'Input Parameters'!$E$20,'Input Parameters'!$F$20)&lt;3500,3500,IF(_xlfn.NORM.INV(D1489,'Input Parameters'!$E$20,'Input Parameters'!$F$20)&gt;5500,5500,_xlfn.NORM.INV(D1489,'Input Parameters'!$E$20,'Input Parameters'!$F$20)))</f>
        <v>5335.7449580870361</v>
      </c>
      <c r="F1489" s="10">
        <f t="shared" ca="1" si="185"/>
        <v>0.97691673092341647</v>
      </c>
      <c r="G1489" s="61">
        <f ca="1">_xlfn.NORM.INV(F1489,'Input Parameters'!$E$21,'Input Parameters'!$F$21)</f>
        <v>300.52179843125998</v>
      </c>
      <c r="H1489" s="54">
        <f ca="1">EXP(E1489*(1/'Input Parameters'!$E$22-1/G1489))</f>
        <v>1.5774328948382863</v>
      </c>
      <c r="I1489" s="10">
        <f t="shared" ca="1" si="186"/>
        <v>1.6412740514896496E-2</v>
      </c>
      <c r="J1489" s="29">
        <f ca="1">_xlfn.BETA.INV(I1489,'Input Parameters'!$L$24,'Input Parameters'!$M$24,'Input Parameters'!$J$24,'Input Parameters'!$K$24)</f>
        <v>0.27037539854269332</v>
      </c>
      <c r="K1489" s="156">
        <f ca="1">('Input Parameters'!$E$25/'Input Parameters'!$E$31)^$J1489</f>
        <v>0.14376851242603164</v>
      </c>
      <c r="L1489" s="66">
        <f ca="1">$H1489*$C1489*'Input Parameters'!$E$23*K1489</f>
        <v>124.2775078122251</v>
      </c>
      <c r="M1489" s="23">
        <f t="shared" ca="1" si="187"/>
        <v>0.46713571943998555</v>
      </c>
      <c r="N1489" s="15">
        <f ca="1">_xlfn.NORM.INV(M1489,'Input Parameters'!$E$26,'Input Parameters'!$F$26)</f>
        <v>3.2268089469670462E-2</v>
      </c>
      <c r="O1489" s="8">
        <f t="shared" ca="1" si="188"/>
        <v>0.75820506421603906</v>
      </c>
      <c r="P1489" s="29">
        <f ca="1">_xlfn.LOGNORM.INV(O1489,'Input Parameters'!$H$27,'Input Parameters'!$I$27)</f>
        <v>1.940874505540098</v>
      </c>
      <c r="Q1489" s="10"/>
      <c r="R1489" s="15">
        <f>'Input Parameters'!$E$28</f>
        <v>12.7</v>
      </c>
      <c r="S1489" s="10">
        <f t="shared" ca="1" si="189"/>
        <v>8.9018770992464802E-2</v>
      </c>
      <c r="T1489" s="25">
        <f ca="1">_xlfn.LOGNORM.INV(S1489,'Input Parameters'!$H$29,'Input Parameters'!$I$29)</f>
        <v>50.05988398114885</v>
      </c>
      <c r="U1489" s="10">
        <f t="shared" ca="1" si="190"/>
        <v>0.36049356083499051</v>
      </c>
      <c r="V1489" s="29">
        <f ca="1">IF('Input Parameters'!$D$30="Beta",_xlfn.BETA.INV(U1489,'Input Parameters'!$L$30,'Input Parameters'!$M$30,'Input Parameters'!$J$30,'Input Parameters'!$K$30),IF('Input Parameters'!$D$30="LogNorm",_xlfn.LOGNORM.INV(U1489,'Input Parameters'!$H$30,'Input Parameters'!$I$30)))</f>
        <v>0.86794253480224037</v>
      </c>
      <c r="W1489" s="2">
        <f ca="1">N1489+(P1489-N1489)*(1-ERF((T1489-R1489)/(2*SQRT(L1489*'Input Parameters'!$E$31))))</f>
        <v>1.5833537590161502</v>
      </c>
      <c r="X1489">
        <f t="shared" ca="1" si="191"/>
        <v>0</v>
      </c>
      <c r="Y1489" s="7"/>
    </row>
    <row r="1490" spans="1:25" ht="15" customHeight="1" x14ac:dyDescent="0.3">
      <c r="A1490" s="130">
        <v>1483</v>
      </c>
      <c r="B1490" s="10">
        <f t="shared" ca="1" si="183"/>
        <v>0.3075610755924767</v>
      </c>
      <c r="C1490" s="57">
        <f ca="1">_xlfn.NORM.INV(B1490,'Input Parameters'!$E$19,'Input Parameters'!$F$19)</f>
        <v>524.81547390715104</v>
      </c>
      <c r="D1490" s="10">
        <f t="shared" ca="1" si="184"/>
        <v>0.27158638309083771</v>
      </c>
      <c r="E1490" s="59">
        <f ca="1">IF(_xlfn.NORM.INV(D1490,'Input Parameters'!$E$20,'Input Parameters'!$F$20)&lt;3500,3500,IF(_xlfn.NORM.INV(D1490,'Input Parameters'!$E$20,'Input Parameters'!$F$20)&gt;5500,5500,_xlfn.NORM.INV(D1490,'Input Parameters'!$E$20,'Input Parameters'!$F$20)))</f>
        <v>4374.3844769309562</v>
      </c>
      <c r="F1490" s="10">
        <f t="shared" ca="1" si="185"/>
        <v>0.43232807121233596</v>
      </c>
      <c r="G1490" s="61">
        <f ca="1">_xlfn.NORM.INV(F1490,'Input Parameters'!$E$21,'Input Parameters'!$F$21)</f>
        <v>283.51026189392917</v>
      </c>
      <c r="H1490" s="54">
        <f ca="1">EXP(E1490*(1/'Input Parameters'!$E$22-1/G1490))</f>
        <v>0.60669489652790376</v>
      </c>
      <c r="I1490" s="10">
        <f t="shared" ca="1" si="186"/>
        <v>0.50582441786563714</v>
      </c>
      <c r="J1490" s="29">
        <f ca="1">_xlfn.BETA.INV(I1490,'Input Parameters'!$L$24,'Input Parameters'!$M$24,'Input Parameters'!$J$24,'Input Parameters'!$K$24)</f>
        <v>0.60951217994483908</v>
      </c>
      <c r="K1490" s="156">
        <f ca="1">('Input Parameters'!$E$25/'Input Parameters'!$E$31)^$J1490</f>
        <v>1.2621359363134311E-2</v>
      </c>
      <c r="L1490" s="66">
        <f ca="1">$H1490*$C1490*'Input Parameters'!$E$23*K1490</f>
        <v>4.0186770399587184</v>
      </c>
      <c r="M1490" s="23">
        <f t="shared" ca="1" si="187"/>
        <v>0.6476603633302237</v>
      </c>
      <c r="N1490" s="15">
        <f ca="1">_xlfn.NORM.INV(M1490,'Input Parameters'!$E$26,'Input Parameters'!$F$26)</f>
        <v>4.1959242934977006E-2</v>
      </c>
      <c r="O1490" s="8">
        <f t="shared" ca="1" si="188"/>
        <v>0.97924392774285551</v>
      </c>
      <c r="P1490" s="29">
        <f ca="1">_xlfn.LOGNORM.INV(O1490,'Input Parameters'!$H$27,'Input Parameters'!$I$27)</f>
        <v>3.5078827186197317</v>
      </c>
      <c r="Q1490" s="10"/>
      <c r="R1490" s="15">
        <f>'Input Parameters'!$E$28</f>
        <v>12.7</v>
      </c>
      <c r="S1490" s="10">
        <f t="shared" ca="1" si="189"/>
        <v>0.56943426284067478</v>
      </c>
      <c r="T1490" s="25">
        <f ca="1">_xlfn.LOGNORM.INV(S1490,'Input Parameters'!$H$29,'Input Parameters'!$I$29)</f>
        <v>59.386828928020044</v>
      </c>
      <c r="U1490" s="10">
        <f t="shared" ca="1" si="190"/>
        <v>0.68800991367032738</v>
      </c>
      <c r="V1490" s="29">
        <f ca="1">IF('Input Parameters'!$D$30="Beta",_xlfn.BETA.INV(U1490,'Input Parameters'!$L$30,'Input Parameters'!$M$30,'Input Parameters'!$J$30,'Input Parameters'!$K$30),IF('Input Parameters'!$D$30="LogNorm",_xlfn.LOGNORM.INV(U1490,'Input Parameters'!$H$30,'Input Parameters'!$I$30)))</f>
        <v>1.2123029802244436</v>
      </c>
      <c r="W1490" s="2">
        <f ca="1">N1490+(P1490-N1490)*(1-ERF((T1490-R1490)/(2*SQRT(L1490*'Input Parameters'!$E$31))))</f>
        <v>0.38717050846193579</v>
      </c>
      <c r="X1490">
        <f t="shared" ca="1" si="191"/>
        <v>1</v>
      </c>
      <c r="Y1490" s="7"/>
    </row>
    <row r="1491" spans="1:25" ht="15" customHeight="1" x14ac:dyDescent="0.3">
      <c r="A1491" s="130">
        <v>1484</v>
      </c>
      <c r="B1491" s="10">
        <f t="shared" ca="1" si="183"/>
        <v>0.51649263362275477</v>
      </c>
      <c r="C1491" s="57">
        <f ca="1">_xlfn.NORM.INV(B1491,'Input Parameters'!$E$19,'Input Parameters'!$F$19)</f>
        <v>570.79430184543321</v>
      </c>
      <c r="D1491" s="10">
        <f t="shared" ca="1" si="184"/>
        <v>0.9457718883925107</v>
      </c>
      <c r="E1491" s="59">
        <f ca="1">IF(_xlfn.NORM.INV(D1491,'Input Parameters'!$E$20,'Input Parameters'!$F$20)&lt;3500,3500,IF(_xlfn.NORM.INV(D1491,'Input Parameters'!$E$20,'Input Parameters'!$F$20)&gt;5500,5500,_xlfn.NORM.INV(D1491,'Input Parameters'!$E$20,'Input Parameters'!$F$20)))</f>
        <v>5500</v>
      </c>
      <c r="F1491" s="10">
        <f t="shared" ca="1" si="185"/>
        <v>0.43100797483584519</v>
      </c>
      <c r="G1491" s="61">
        <f ca="1">_xlfn.NORM.INV(F1491,'Input Parameters'!$E$21,'Input Parameters'!$F$21)</f>
        <v>283.48386504629752</v>
      </c>
      <c r="H1491" s="54">
        <f ca="1">EXP(E1491*(1/'Input Parameters'!$E$22-1/G1491))</f>
        <v>0.53252476317037334</v>
      </c>
      <c r="I1491" s="10">
        <f t="shared" ca="1" si="186"/>
        <v>0.14969125535940453</v>
      </c>
      <c r="J1491" s="29">
        <f ca="1">_xlfn.BETA.INV(I1491,'Input Parameters'!$L$24,'Input Parameters'!$M$24,'Input Parameters'!$J$24,'Input Parameters'!$K$24)</f>
        <v>0.43650889434486001</v>
      </c>
      <c r="K1491" s="156">
        <f ca="1">('Input Parameters'!$E$25/'Input Parameters'!$E$31)^$J1491</f>
        <v>4.3660241932095736E-2</v>
      </c>
      <c r="L1491" s="66">
        <f ca="1">$H1491*$C1491*'Input Parameters'!$E$23*K1491</f>
        <v>13.271058842055304</v>
      </c>
      <c r="M1491" s="23">
        <f t="shared" ca="1" si="187"/>
        <v>0.21464243338525091</v>
      </c>
      <c r="N1491" s="15">
        <f ca="1">_xlfn.NORM.INV(M1491,'Input Parameters'!$E$26,'Input Parameters'!$F$26)</f>
        <v>1.7401264203738727E-2</v>
      </c>
      <c r="O1491" s="8">
        <f t="shared" ca="1" si="188"/>
        <v>0.11421562151086084</v>
      </c>
      <c r="P1491" s="29">
        <f ca="1">_xlfn.LOGNORM.INV(O1491,'Input Parameters'!$H$27,'Input Parameters'!$I$27)</f>
        <v>0.83557750754138693</v>
      </c>
      <c r="Q1491" s="10"/>
      <c r="R1491" s="15">
        <f>'Input Parameters'!$E$28</f>
        <v>12.7</v>
      </c>
      <c r="S1491" s="10">
        <f t="shared" ca="1" si="189"/>
        <v>0.41692882073784532</v>
      </c>
      <c r="T1491" s="25">
        <f ca="1">_xlfn.LOGNORM.INV(S1491,'Input Parameters'!$H$29,'Input Parameters'!$I$29)</f>
        <v>56.876485767224914</v>
      </c>
      <c r="U1491" s="10">
        <f t="shared" ca="1" si="190"/>
        <v>0.40198010954369245</v>
      </c>
      <c r="V1491" s="29">
        <f ca="1">IF('Input Parameters'!$D$30="Beta",_xlfn.BETA.INV(U1491,'Input Parameters'!$L$30,'Input Parameters'!$M$30,'Input Parameters'!$J$30,'Input Parameters'!$K$30),IF('Input Parameters'!$D$30="LogNorm",_xlfn.LOGNORM.INV(U1491,'Input Parameters'!$H$30,'Input Parameters'!$I$30)))</f>
        <v>0.90603283847937288</v>
      </c>
      <c r="W1491" s="2">
        <f ca="1">N1491+(P1491-N1491)*(1-ERF((T1491-R1491)/(2*SQRT(L1491*'Input Parameters'!$E$31))))</f>
        <v>0.33745572460131679</v>
      </c>
      <c r="X1491">
        <f t="shared" ca="1" si="191"/>
        <v>1</v>
      </c>
      <c r="Y1491" s="7"/>
    </row>
    <row r="1492" spans="1:25" ht="15" customHeight="1" x14ac:dyDescent="0.3">
      <c r="A1492" s="130">
        <v>1485</v>
      </c>
      <c r="B1492" s="10">
        <f t="shared" ca="1" si="183"/>
        <v>0.6428093343762622</v>
      </c>
      <c r="C1492" s="57">
        <f ca="1">_xlfn.NORM.INV(B1492,'Input Parameters'!$E$19,'Input Parameters'!$F$19)</f>
        <v>598.22515919357659</v>
      </c>
      <c r="D1492" s="10">
        <f t="shared" ca="1" si="184"/>
        <v>0.2300571986132226</v>
      </c>
      <c r="E1492" s="59">
        <f ca="1">IF(_xlfn.NORM.INV(D1492,'Input Parameters'!$E$20,'Input Parameters'!$F$20)&lt;3500,3500,IF(_xlfn.NORM.INV(D1492,'Input Parameters'!$E$20,'Input Parameters'!$F$20)&gt;5500,5500,_xlfn.NORM.INV(D1492,'Input Parameters'!$E$20,'Input Parameters'!$F$20)))</f>
        <v>4282.9390563726092</v>
      </c>
      <c r="F1492" s="10">
        <f t="shared" ca="1" si="185"/>
        <v>0.73335277774165619</v>
      </c>
      <c r="G1492" s="61">
        <f ca="1">_xlfn.NORM.INV(F1492,'Input Parameters'!$E$21,'Input Parameters'!$F$21)</f>
        <v>289.74666131647905</v>
      </c>
      <c r="H1492" s="54">
        <f ca="1">EXP(E1492*(1/'Input Parameters'!$E$22-1/G1492))</f>
        <v>0.8486326093237212</v>
      </c>
      <c r="I1492" s="10">
        <f t="shared" ca="1" si="186"/>
        <v>0.36232572135415364</v>
      </c>
      <c r="J1492" s="29">
        <f ca="1">_xlfn.BETA.INV(I1492,'Input Parameters'!$L$24,'Input Parameters'!$M$24,'Input Parameters'!$J$24,'Input Parameters'!$K$24)</f>
        <v>0.54963309796613768</v>
      </c>
      <c r="K1492" s="156">
        <f ca="1">('Input Parameters'!$E$25/'Input Parameters'!$E$31)^$J1492</f>
        <v>1.939346238262674E-2</v>
      </c>
      <c r="L1492" s="66">
        <f ca="1">$H1492*$C1492*'Input Parameters'!$E$23*K1492</f>
        <v>9.8455445552104326</v>
      </c>
      <c r="M1492" s="23">
        <f t="shared" ca="1" si="187"/>
        <v>0.31995174398375514</v>
      </c>
      <c r="N1492" s="15">
        <f ca="1">_xlfn.NORM.INV(M1492,'Input Parameters'!$E$26,'Input Parameters'!$F$26)</f>
        <v>2.4175491389473155E-2</v>
      </c>
      <c r="O1492" s="8">
        <f t="shared" ca="1" si="188"/>
        <v>0.7997344035259667</v>
      </c>
      <c r="P1492" s="29">
        <f ca="1">_xlfn.LOGNORM.INV(O1492,'Input Parameters'!$H$27,'Input Parameters'!$I$27)</f>
        <v>2.0650094476272991</v>
      </c>
      <c r="Q1492" s="10"/>
      <c r="R1492" s="15">
        <f>'Input Parameters'!$E$28</f>
        <v>12.7</v>
      </c>
      <c r="S1492" s="10">
        <f t="shared" ca="1" si="189"/>
        <v>0.39374667796564722</v>
      </c>
      <c r="T1492" s="25">
        <f ca="1">_xlfn.LOGNORM.INV(S1492,'Input Parameters'!$H$29,'Input Parameters'!$I$29)</f>
        <v>56.495833287418399</v>
      </c>
      <c r="U1492" s="10">
        <f t="shared" ca="1" si="190"/>
        <v>0.47707446889134808</v>
      </c>
      <c r="V1492" s="29">
        <f ca="1">IF('Input Parameters'!$D$30="Beta",_xlfn.BETA.INV(U1492,'Input Parameters'!$L$30,'Input Parameters'!$M$30,'Input Parameters'!$J$30,'Input Parameters'!$K$30),IF('Input Parameters'!$D$30="LogNorm",_xlfn.LOGNORM.INV(U1492,'Input Parameters'!$H$30,'Input Parameters'!$I$30)))</f>
        <v>0.97680612244037679</v>
      </c>
      <c r="W1492" s="2">
        <f ca="1">N1492+(P1492-N1492)*(1-ERF((T1492-R1492)/(2*SQRT(L1492*'Input Parameters'!$E$31))))</f>
        <v>0.68472009645772058</v>
      </c>
      <c r="X1492">
        <f t="shared" ca="1" si="191"/>
        <v>1</v>
      </c>
      <c r="Y1492" s="7"/>
    </row>
    <row r="1493" spans="1:25" ht="15" customHeight="1" x14ac:dyDescent="0.3">
      <c r="A1493" s="130">
        <v>1486</v>
      </c>
      <c r="B1493" s="10">
        <f t="shared" ca="1" si="183"/>
        <v>0.92540955448932594</v>
      </c>
      <c r="C1493" s="57">
        <f ca="1">_xlfn.NORM.INV(B1493,'Input Parameters'!$E$19,'Input Parameters'!$F$19)</f>
        <v>689.18539935908734</v>
      </c>
      <c r="D1493" s="10">
        <f t="shared" ca="1" si="184"/>
        <v>0.81867131877150101</v>
      </c>
      <c r="E1493" s="59">
        <f ca="1">IF(_xlfn.NORM.INV(D1493,'Input Parameters'!$E$20,'Input Parameters'!$F$20)&lt;3500,3500,IF(_xlfn.NORM.INV(D1493,'Input Parameters'!$E$20,'Input Parameters'!$F$20)&gt;5500,5500,_xlfn.NORM.INV(D1493,'Input Parameters'!$E$20,'Input Parameters'!$F$20)))</f>
        <v>5437.2192355864354</v>
      </c>
      <c r="F1493" s="10">
        <f t="shared" ca="1" si="185"/>
        <v>0.29033794308958993</v>
      </c>
      <c r="G1493" s="61">
        <f ca="1">_xlfn.NORM.INV(F1493,'Input Parameters'!$E$21,'Input Parameters'!$F$21)</f>
        <v>280.50815384967979</v>
      </c>
      <c r="H1493" s="54">
        <f ca="1">EXP(E1493*(1/'Input Parameters'!$E$22-1/G1493))</f>
        <v>0.43762184885761829</v>
      </c>
      <c r="I1493" s="10">
        <f t="shared" ca="1" si="186"/>
        <v>0.98391247697682183</v>
      </c>
      <c r="J1493" s="29">
        <f ca="1">_xlfn.BETA.INV(I1493,'Input Parameters'!$L$24,'Input Parameters'!$M$24,'Input Parameters'!$J$24,'Input Parameters'!$K$24)</f>
        <v>0.88291125376245272</v>
      </c>
      <c r="K1493" s="156">
        <f ca="1">('Input Parameters'!$E$25/'Input Parameters'!$E$31)^$J1493</f>
        <v>1.7756192971928408E-3</v>
      </c>
      <c r="L1493" s="66">
        <f ca="1">$H1493*$C1493*'Input Parameters'!$E$23*K1493</f>
        <v>0.53553137653144856</v>
      </c>
      <c r="M1493" s="23">
        <f t="shared" ca="1" si="187"/>
        <v>0.66898193051519428</v>
      </c>
      <c r="N1493" s="15">
        <f ca="1">_xlfn.NORM.INV(M1493,'Input Parameters'!$E$26,'Input Parameters'!$F$26)</f>
        <v>4.3179177848568728E-2</v>
      </c>
      <c r="O1493" s="8">
        <f t="shared" ca="1" si="188"/>
        <v>0.77629784275626879</v>
      </c>
      <c r="P1493" s="29">
        <f ca="1">_xlfn.LOGNORM.INV(O1493,'Input Parameters'!$H$27,'Input Parameters'!$I$27)</f>
        <v>1.9923869798285909</v>
      </c>
      <c r="Q1493" s="10"/>
      <c r="R1493" s="15">
        <f>'Input Parameters'!$E$28</f>
        <v>12.7</v>
      </c>
      <c r="S1493" s="10">
        <f t="shared" ca="1" si="189"/>
        <v>0.20558965583371047</v>
      </c>
      <c r="T1493" s="25">
        <f ca="1">_xlfn.LOGNORM.INV(S1493,'Input Parameters'!$H$29,'Input Parameters'!$I$29)</f>
        <v>53.09929486729002</v>
      </c>
      <c r="U1493" s="10">
        <f t="shared" ca="1" si="190"/>
        <v>0.52473547202720527</v>
      </c>
      <c r="V1493" s="29">
        <f ca="1">IF('Input Parameters'!$D$30="Beta",_xlfn.BETA.INV(U1493,'Input Parameters'!$L$30,'Input Parameters'!$M$30,'Input Parameters'!$J$30,'Input Parameters'!$K$30),IF('Input Parameters'!$D$30="LogNorm",_xlfn.LOGNORM.INV(U1493,'Input Parameters'!$H$30,'Input Parameters'!$I$30)))</f>
        <v>1.023955368754887</v>
      </c>
      <c r="W1493" s="2">
        <f ca="1">N1493+(P1493-N1493)*(1-ERF((T1493-R1493)/(2*SQRT(L1493*'Input Parameters'!$E$31))))</f>
        <v>4.3363901900786379E-2</v>
      </c>
      <c r="X1493">
        <f t="shared" ca="1" si="191"/>
        <v>1</v>
      </c>
      <c r="Y1493" s="7"/>
    </row>
    <row r="1494" spans="1:25" ht="15" customHeight="1" x14ac:dyDescent="0.3">
      <c r="A1494" s="130">
        <v>1487</v>
      </c>
      <c r="B1494" s="10">
        <f t="shared" ca="1" si="183"/>
        <v>0.13465129057228431</v>
      </c>
      <c r="C1494" s="57">
        <f ca="1">_xlfn.NORM.INV(B1494,'Input Parameters'!$E$19,'Input Parameters'!$F$19)</f>
        <v>473.95537991741787</v>
      </c>
      <c r="D1494" s="10">
        <f t="shared" ca="1" si="184"/>
        <v>0.60584327036028007</v>
      </c>
      <c r="E1494" s="59">
        <f ca="1">IF(_xlfn.NORM.INV(D1494,'Input Parameters'!$E$20,'Input Parameters'!$F$20)&lt;3500,3500,IF(_xlfn.NORM.INV(D1494,'Input Parameters'!$E$20,'Input Parameters'!$F$20)&gt;5500,5500,_xlfn.NORM.INV(D1494,'Input Parameters'!$E$20,'Input Parameters'!$F$20)))</f>
        <v>4987.9509236999947</v>
      </c>
      <c r="F1494" s="10">
        <f t="shared" ca="1" si="185"/>
        <v>0.40015122357324429</v>
      </c>
      <c r="G1494" s="61">
        <f ca="1">_xlfn.NORM.INV(F1494,'Input Parameters'!$E$21,'Input Parameters'!$F$21)</f>
        <v>282.86176820614554</v>
      </c>
      <c r="H1494" s="54">
        <f ca="1">EXP(E1494*(1/'Input Parameters'!$E$22-1/G1494))</f>
        <v>0.54326486905632787</v>
      </c>
      <c r="I1494" s="10">
        <f t="shared" ca="1" si="186"/>
        <v>0.38546992104972655</v>
      </c>
      <c r="J1494" s="29">
        <f ca="1">_xlfn.BETA.INV(I1494,'Input Parameters'!$L$24,'Input Parameters'!$M$24,'Input Parameters'!$J$24,'Input Parameters'!$K$24)</f>
        <v>0.5597021399830886</v>
      </c>
      <c r="K1494" s="156">
        <f ca="1">('Input Parameters'!$E$25/'Input Parameters'!$E$31)^$J1494</f>
        <v>1.8042052177292871E-2</v>
      </c>
      <c r="L1494" s="66">
        <f ca="1">$H1494*$C1494*'Input Parameters'!$E$23*K1494</f>
        <v>4.6455272670619401</v>
      </c>
      <c r="M1494" s="23">
        <f t="shared" ca="1" si="187"/>
        <v>0.62389313660804424</v>
      </c>
      <c r="N1494" s="15">
        <f ca="1">_xlfn.NORM.INV(M1494,'Input Parameters'!$E$26,'Input Parameters'!$F$26)</f>
        <v>4.0630156462127413E-2</v>
      </c>
      <c r="O1494" s="8">
        <f t="shared" ca="1" si="188"/>
        <v>0.63858499930904333</v>
      </c>
      <c r="P1494" s="29">
        <f ca="1">_xlfn.LOGNORM.INV(O1494,'Input Parameters'!$H$27,'Input Parameters'!$I$27)</f>
        <v>1.665500731477821</v>
      </c>
      <c r="Q1494" s="10"/>
      <c r="R1494" s="15">
        <f>'Input Parameters'!$E$28</f>
        <v>12.7</v>
      </c>
      <c r="S1494" s="10">
        <f t="shared" ca="1" si="189"/>
        <v>0.39769062255182075</v>
      </c>
      <c r="T1494" s="25">
        <f ca="1">_xlfn.LOGNORM.INV(S1494,'Input Parameters'!$H$29,'Input Parameters'!$I$29)</f>
        <v>56.56080892349744</v>
      </c>
      <c r="U1494" s="10">
        <f t="shared" ca="1" si="190"/>
        <v>0.97242255499395214</v>
      </c>
      <c r="V1494" s="29">
        <f ca="1">IF('Input Parameters'!$D$30="Beta",_xlfn.BETA.INV(U1494,'Input Parameters'!$L$30,'Input Parameters'!$M$30,'Input Parameters'!$J$30,'Input Parameters'!$K$30),IF('Input Parameters'!$D$30="LogNorm",_xlfn.LOGNORM.INV(U1494,'Input Parameters'!$H$30,'Input Parameters'!$I$30)))</f>
        <v>2.1285167649694698</v>
      </c>
      <c r="W1494" s="2">
        <f ca="1">N1494+(P1494-N1494)*(1-ERF((T1494-R1494)/(2*SQRT(L1494*'Input Parameters'!$E$31))))</f>
        <v>0.28463073859507404</v>
      </c>
      <c r="X1494">
        <f t="shared" ca="1" si="191"/>
        <v>1</v>
      </c>
      <c r="Y1494" s="7"/>
    </row>
    <row r="1495" spans="1:25" ht="15" customHeight="1" x14ac:dyDescent="0.3">
      <c r="A1495" s="130">
        <v>1488</v>
      </c>
      <c r="B1495" s="10">
        <f t="shared" ca="1" si="183"/>
        <v>0.88890005405747363</v>
      </c>
      <c r="C1495" s="57">
        <f ca="1">_xlfn.NORM.INV(B1495,'Input Parameters'!$E$19,'Input Parameters'!$F$19)</f>
        <v>670.44909107790136</v>
      </c>
      <c r="D1495" s="10">
        <f t="shared" ca="1" si="184"/>
        <v>0.41481050022267218</v>
      </c>
      <c r="E1495" s="59">
        <f ca="1">IF(_xlfn.NORM.INV(D1495,'Input Parameters'!$E$20,'Input Parameters'!$F$20)&lt;3500,3500,IF(_xlfn.NORM.INV(D1495,'Input Parameters'!$E$20,'Input Parameters'!$F$20)&gt;5500,5500,_xlfn.NORM.INV(D1495,'Input Parameters'!$E$20,'Input Parameters'!$F$20)))</f>
        <v>4649.368628103497</v>
      </c>
      <c r="F1495" s="10">
        <f t="shared" ca="1" si="185"/>
        <v>0.4342923002554665</v>
      </c>
      <c r="G1495" s="61">
        <f ca="1">_xlfn.NORM.INV(F1495,'Input Parameters'!$E$21,'Input Parameters'!$F$21)</f>
        <v>283.54951105779412</v>
      </c>
      <c r="H1495" s="54">
        <f ca="1">EXP(E1495*(1/'Input Parameters'!$E$22-1/G1495))</f>
        <v>0.58926845740471778</v>
      </c>
      <c r="I1495" s="10">
        <f t="shared" ca="1" si="186"/>
        <v>2.9516984126271351E-2</v>
      </c>
      <c r="J1495" s="29">
        <f ca="1">_xlfn.BETA.INV(I1495,'Input Parameters'!$L$24,'Input Parameters'!$M$24,'Input Parameters'!$J$24,'Input Parameters'!$K$24)</f>
        <v>0.30488412419952732</v>
      </c>
      <c r="K1495" s="156">
        <f ca="1">('Input Parameters'!$E$25/'Input Parameters'!$E$31)^$J1495</f>
        <v>0.11224168666645784</v>
      </c>
      <c r="L1495" s="66">
        <f ca="1">$H1495*$C1495*'Input Parameters'!$E$23*K1495</f>
        <v>44.343828426112047</v>
      </c>
      <c r="M1495" s="23">
        <f t="shared" ca="1" si="187"/>
        <v>0.92939672118626038</v>
      </c>
      <c r="N1495" s="15">
        <f ca="1">_xlfn.NORM.INV(M1495,'Input Parameters'!$E$26,'Input Parameters'!$F$26)</f>
        <v>6.4897567685292534E-2</v>
      </c>
      <c r="O1495" s="8">
        <f t="shared" ca="1" si="188"/>
        <v>0.80254655681676523</v>
      </c>
      <c r="P1495" s="29">
        <f ca="1">_xlfn.LOGNORM.INV(O1495,'Input Parameters'!$H$27,'Input Parameters'!$I$27)</f>
        <v>2.0742384816608084</v>
      </c>
      <c r="Q1495" s="10"/>
      <c r="R1495" s="15">
        <f>'Input Parameters'!$E$28</f>
        <v>12.7</v>
      </c>
      <c r="S1495" s="10">
        <f t="shared" ca="1" si="189"/>
        <v>0.74612044467029282</v>
      </c>
      <c r="T1495" s="25">
        <f ca="1">_xlfn.LOGNORM.INV(S1495,'Input Parameters'!$H$29,'Input Parameters'!$I$29)</f>
        <v>62.727133660941846</v>
      </c>
      <c r="U1495" s="10">
        <f t="shared" ca="1" si="190"/>
        <v>0.61061374368388588</v>
      </c>
      <c r="V1495" s="29">
        <f ca="1">IF('Input Parameters'!$D$30="Beta",_xlfn.BETA.INV(U1495,'Input Parameters'!$L$30,'Input Parameters'!$M$30,'Input Parameters'!$J$30,'Input Parameters'!$K$30),IF('Input Parameters'!$D$30="LogNorm",_xlfn.LOGNORM.INV(U1495,'Input Parameters'!$H$30,'Input Parameters'!$I$30)))</f>
        <v>1.1162624257645521</v>
      </c>
      <c r="W1495" s="2">
        <f ca="1">N1495+(P1495-N1495)*(1-ERF((T1495-R1495)/(2*SQRT(L1495*'Input Parameters'!$E$31))))</f>
        <v>1.2609912296422137</v>
      </c>
      <c r="X1495">
        <f t="shared" ca="1" si="191"/>
        <v>0</v>
      </c>
      <c r="Y1495" s="7"/>
    </row>
    <row r="1496" spans="1:25" ht="15" customHeight="1" x14ac:dyDescent="0.3">
      <c r="A1496" s="130">
        <v>1489</v>
      </c>
      <c r="B1496" s="10">
        <f t="shared" ca="1" si="183"/>
        <v>0.34127307552721409</v>
      </c>
      <c r="C1496" s="57">
        <f ca="1">_xlfn.NORM.INV(B1496,'Input Parameters'!$E$19,'Input Parameters'!$F$19)</f>
        <v>532.74024727230608</v>
      </c>
      <c r="D1496" s="10">
        <f t="shared" ca="1" si="184"/>
        <v>0.1279452866411025</v>
      </c>
      <c r="E1496" s="59">
        <f ca="1">IF(_xlfn.NORM.INV(D1496,'Input Parameters'!$E$20,'Input Parameters'!$F$20)&lt;3500,3500,IF(_xlfn.NORM.INV(D1496,'Input Parameters'!$E$20,'Input Parameters'!$F$20)&gt;5500,5500,_xlfn.NORM.INV(D1496,'Input Parameters'!$E$20,'Input Parameters'!$F$20)))</f>
        <v>4004.6896151757865</v>
      </c>
      <c r="F1496" s="10">
        <f t="shared" ca="1" si="185"/>
        <v>0.42264389228834609</v>
      </c>
      <c r="G1496" s="61">
        <f ca="1">_xlfn.NORM.INV(F1496,'Input Parameters'!$E$21,'Input Parameters'!$F$21)</f>
        <v>283.31624413510968</v>
      </c>
      <c r="H1496" s="54">
        <f ca="1">EXP(E1496*(1/'Input Parameters'!$E$22-1/G1496))</f>
        <v>0.62677443919395104</v>
      </c>
      <c r="I1496" s="10">
        <f t="shared" ca="1" si="186"/>
        <v>0.39925153622159659</v>
      </c>
      <c r="J1496" s="29">
        <f ca="1">_xlfn.BETA.INV(I1496,'Input Parameters'!$L$24,'Input Parameters'!$M$24,'Input Parameters'!$J$24,'Input Parameters'!$K$24)</f>
        <v>0.56559801200586546</v>
      </c>
      <c r="K1496" s="156">
        <f ca="1">('Input Parameters'!$E$25/'Input Parameters'!$E$31)^$J1496</f>
        <v>1.7294887643177031E-2</v>
      </c>
      <c r="L1496" s="66">
        <f ca="1">$H1496*$C1496*'Input Parameters'!$E$23*K1496</f>
        <v>5.7749008194712914</v>
      </c>
      <c r="M1496" s="23">
        <f t="shared" ca="1" si="187"/>
        <v>0.82472648119715497</v>
      </c>
      <c r="N1496" s="15">
        <f ca="1">_xlfn.NORM.INV(M1496,'Input Parameters'!$E$26,'Input Parameters'!$F$26)</f>
        <v>5.3604103582356143E-2</v>
      </c>
      <c r="O1496" s="8">
        <f t="shared" ca="1" si="188"/>
        <v>0.27246537235422064</v>
      </c>
      <c r="P1496" s="29">
        <f ca="1">_xlfn.LOGNORM.INV(O1496,'Input Parameters'!$H$27,'Input Parameters'!$I$27)</f>
        <v>1.0891395249319056</v>
      </c>
      <c r="Q1496" s="10"/>
      <c r="R1496" s="15">
        <f>'Input Parameters'!$E$28</f>
        <v>12.7</v>
      </c>
      <c r="S1496" s="10">
        <f t="shared" ca="1" si="189"/>
        <v>0.1749902204660515</v>
      </c>
      <c r="T1496" s="25">
        <f ca="1">_xlfn.LOGNORM.INV(S1496,'Input Parameters'!$H$29,'Input Parameters'!$I$29)</f>
        <v>52.431021121607387</v>
      </c>
      <c r="U1496" s="10">
        <f t="shared" ca="1" si="190"/>
        <v>0.66319243872763067</v>
      </c>
      <c r="V1496" s="29">
        <f ca="1">IF('Input Parameters'!$D$30="Beta",_xlfn.BETA.INV(U1496,'Input Parameters'!$L$30,'Input Parameters'!$M$30,'Input Parameters'!$J$30,'Input Parameters'!$K$30),IF('Input Parameters'!$D$30="LogNorm",_xlfn.LOGNORM.INV(U1496,'Input Parameters'!$H$30,'Input Parameters'!$I$30)))</f>
        <v>1.1797492326929668</v>
      </c>
      <c r="W1496" s="2">
        <f ca="1">N1496+(P1496-N1496)*(1-ERF((T1496-R1496)/(2*SQRT(L1496*'Input Parameters'!$E$31))))</f>
        <v>0.3045902585110436</v>
      </c>
      <c r="X1496">
        <f t="shared" ca="1" si="191"/>
        <v>1</v>
      </c>
      <c r="Y1496" s="7"/>
    </row>
    <row r="1497" spans="1:25" ht="15" customHeight="1" x14ac:dyDescent="0.3">
      <c r="A1497" s="130">
        <v>1490</v>
      </c>
      <c r="B1497" s="10">
        <f t="shared" ca="1" si="183"/>
        <v>0.77828760209244885</v>
      </c>
      <c r="C1497" s="57">
        <f ca="1">_xlfn.NORM.INV(B1497,'Input Parameters'!$E$19,'Input Parameters'!$F$19)</f>
        <v>632.06272304028312</v>
      </c>
      <c r="D1497" s="10">
        <f t="shared" ca="1" si="184"/>
        <v>0.77290360541086178</v>
      </c>
      <c r="E1497" s="59">
        <f ca="1">IF(_xlfn.NORM.INV(D1497,'Input Parameters'!$E$20,'Input Parameters'!$F$20)&lt;3500,3500,IF(_xlfn.NORM.INV(D1497,'Input Parameters'!$E$20,'Input Parameters'!$F$20)&gt;5500,5500,_xlfn.NORM.INV(D1497,'Input Parameters'!$E$20,'Input Parameters'!$F$20)))</f>
        <v>5323.9103378662676</v>
      </c>
      <c r="F1497" s="10">
        <f t="shared" ca="1" si="185"/>
        <v>0.99978159333911165</v>
      </c>
      <c r="G1497" s="61">
        <f ca="1">_xlfn.NORM.INV(F1497,'Input Parameters'!$E$21,'Input Parameters'!$F$21)</f>
        <v>312.49190201413364</v>
      </c>
      <c r="H1497" s="54">
        <f ca="1">EXP(E1497*(1/'Input Parameters'!$E$22-1/G1497))</f>
        <v>3.1061620010761581</v>
      </c>
      <c r="I1497" s="10">
        <f t="shared" ca="1" si="186"/>
        <v>0.46541663695624491</v>
      </c>
      <c r="J1497" s="29">
        <f ca="1">_xlfn.BETA.INV(I1497,'Input Parameters'!$L$24,'Input Parameters'!$M$24,'Input Parameters'!$J$24,'Input Parameters'!$K$24)</f>
        <v>0.59312377985042886</v>
      </c>
      <c r="K1497" s="156">
        <f ca="1">('Input Parameters'!$E$25/'Input Parameters'!$E$31)^$J1497</f>
        <v>1.4195904911992003E-2</v>
      </c>
      <c r="L1497" s="66">
        <f ca="1">$H1497*$C1497*'Input Parameters'!$E$23*K1497</f>
        <v>27.870666976872442</v>
      </c>
      <c r="M1497" s="23">
        <f t="shared" ca="1" si="187"/>
        <v>0.45223070001147248</v>
      </c>
      <c r="N1497" s="15">
        <f ca="1">_xlfn.NORM.INV(M1497,'Input Parameters'!$E$26,'Input Parameters'!$F$26)</f>
        <v>3.1479423466014712E-2</v>
      </c>
      <c r="O1497" s="8">
        <f t="shared" ca="1" si="188"/>
        <v>0.64688769756464792</v>
      </c>
      <c r="P1497" s="29">
        <f ca="1">_xlfn.LOGNORM.INV(O1497,'Input Parameters'!$H$27,'Input Parameters'!$I$27)</f>
        <v>1.6819779674919229</v>
      </c>
      <c r="Q1497" s="10"/>
      <c r="R1497" s="15">
        <f>'Input Parameters'!$E$28</f>
        <v>12.7</v>
      </c>
      <c r="S1497" s="10">
        <f t="shared" ca="1" si="189"/>
        <v>0.33119412184637886</v>
      </c>
      <c r="T1497" s="25">
        <f ca="1">_xlfn.LOGNORM.INV(S1497,'Input Parameters'!$H$29,'Input Parameters'!$I$29)</f>
        <v>55.446107343487327</v>
      </c>
      <c r="U1497" s="10">
        <f t="shared" ca="1" si="190"/>
        <v>0.37291814354724018</v>
      </c>
      <c r="V1497" s="29">
        <f ca="1">IF('Input Parameters'!$D$30="Beta",_xlfn.BETA.INV(U1497,'Input Parameters'!$L$30,'Input Parameters'!$M$30,'Input Parameters'!$J$30,'Input Parameters'!$K$30),IF('Input Parameters'!$D$30="LogNorm",_xlfn.LOGNORM.INV(U1497,'Input Parameters'!$H$30,'Input Parameters'!$I$30)))</f>
        <v>0.87931312417219054</v>
      </c>
      <c r="W1497" s="2">
        <f ca="1">N1497+(P1497-N1497)*(1-ERF((T1497-R1497)/(2*SQRT(L1497*'Input Parameters'!$E$31))))</f>
        <v>0.96723676270833459</v>
      </c>
      <c r="X1497">
        <f t="shared" ca="1" si="191"/>
        <v>0</v>
      </c>
      <c r="Y1497" s="7"/>
    </row>
    <row r="1498" spans="1:25" ht="15" customHeight="1" x14ac:dyDescent="0.3">
      <c r="A1498" s="130">
        <v>1491</v>
      </c>
      <c r="B1498" s="10">
        <f t="shared" ca="1" si="183"/>
        <v>0.44881615686777943</v>
      </c>
      <c r="C1498" s="57">
        <f ca="1">_xlfn.NORM.INV(B1498,'Input Parameters'!$E$19,'Input Parameters'!$F$19)</f>
        <v>556.4288307828125</v>
      </c>
      <c r="D1498" s="10">
        <f t="shared" ca="1" si="184"/>
        <v>0.7824587595358351</v>
      </c>
      <c r="E1498" s="59">
        <f ca="1">IF(_xlfn.NORM.INV(D1498,'Input Parameters'!$E$20,'Input Parameters'!$F$20)&lt;3500,3500,IF(_xlfn.NORM.INV(D1498,'Input Parameters'!$E$20,'Input Parameters'!$F$20)&gt;5500,5500,_xlfn.NORM.INV(D1498,'Input Parameters'!$E$20,'Input Parameters'!$F$20)))</f>
        <v>5346.3668304672128</v>
      </c>
      <c r="F1498" s="10">
        <f t="shared" ca="1" si="185"/>
        <v>0.72016947344668214</v>
      </c>
      <c r="G1498" s="61">
        <f ca="1">_xlfn.NORM.INV(F1498,'Input Parameters'!$E$21,'Input Parameters'!$F$21)</f>
        <v>289.43509195489963</v>
      </c>
      <c r="H1498" s="54">
        <f ca="1">EXP(E1498*(1/'Input Parameters'!$E$22-1/G1498))</f>
        <v>0.7987205931583915</v>
      </c>
      <c r="I1498" s="10">
        <f t="shared" ca="1" si="186"/>
        <v>3.6129778222021125E-2</v>
      </c>
      <c r="J1498" s="29">
        <f ca="1">_xlfn.BETA.INV(I1498,'Input Parameters'!$L$24,'Input Parameters'!$M$24,'Input Parameters'!$J$24,'Input Parameters'!$K$24)</f>
        <v>0.31804161514112084</v>
      </c>
      <c r="K1498" s="156">
        <f ca="1">('Input Parameters'!$E$25/'Input Parameters'!$E$31)^$J1498</f>
        <v>0.10213225323550942</v>
      </c>
      <c r="L1498" s="66">
        <f ca="1">$H1498*$C1498*'Input Parameters'!$E$23*K1498</f>
        <v>45.390756368509123</v>
      </c>
      <c r="M1498" s="23">
        <f t="shared" ca="1" si="187"/>
        <v>0.50177102126585682</v>
      </c>
      <c r="N1498" s="15">
        <f ca="1">_xlfn.NORM.INV(M1498,'Input Parameters'!$E$26,'Input Parameters'!$F$26)</f>
        <v>3.4093225437784286E-2</v>
      </c>
      <c r="O1498" s="8">
        <f t="shared" ca="1" si="188"/>
        <v>0.68026461752509026</v>
      </c>
      <c r="P1498" s="29">
        <f ca="1">_xlfn.LOGNORM.INV(O1498,'Input Parameters'!$H$27,'Input Parameters'!$I$27)</f>
        <v>1.7514681652385258</v>
      </c>
      <c r="Q1498" s="10"/>
      <c r="R1498" s="15">
        <f>'Input Parameters'!$E$28</f>
        <v>12.7</v>
      </c>
      <c r="S1498" s="10">
        <f t="shared" ca="1" si="189"/>
        <v>0.23861209916026382</v>
      </c>
      <c r="T1498" s="25">
        <f ca="1">_xlfn.LOGNORM.INV(S1498,'Input Parameters'!$H$29,'Input Parameters'!$I$29)</f>
        <v>53.765453555146351</v>
      </c>
      <c r="U1498" s="10">
        <f t="shared" ca="1" si="190"/>
        <v>2.8027904454927088E-2</v>
      </c>
      <c r="V1498" s="29">
        <f ca="1">IF('Input Parameters'!$D$30="Beta",_xlfn.BETA.INV(U1498,'Input Parameters'!$L$30,'Input Parameters'!$M$30,'Input Parameters'!$J$30,'Input Parameters'!$K$30),IF('Input Parameters'!$D$30="LogNorm",_xlfn.LOGNORM.INV(U1498,'Input Parameters'!$H$30,'Input Parameters'!$I$30)))</f>
        <v>0.47037234371137854</v>
      </c>
      <c r="W1498" s="2">
        <f ca="1">N1498+(P1498-N1498)*(1-ERF((T1498-R1498)/(2*SQRT(L1498*'Input Parameters'!$E$31))))</f>
        <v>1.1786685025065087</v>
      </c>
      <c r="X1498">
        <f t="shared" ca="1" si="191"/>
        <v>0</v>
      </c>
      <c r="Y1498" s="7"/>
    </row>
    <row r="1499" spans="1:25" ht="15" customHeight="1" x14ac:dyDescent="0.3">
      <c r="A1499" s="130">
        <v>1492</v>
      </c>
      <c r="B1499" s="10">
        <f t="shared" ca="1" si="183"/>
        <v>0.40436409776764726</v>
      </c>
      <c r="C1499" s="57">
        <f ca="1">_xlfn.NORM.INV(B1499,'Input Parameters'!$E$19,'Input Parameters'!$F$19)</f>
        <v>546.84533277269804</v>
      </c>
      <c r="D1499" s="10">
        <f t="shared" ca="1" si="184"/>
        <v>6.7376334482645017E-2</v>
      </c>
      <c r="E1499" s="59">
        <f ca="1">IF(_xlfn.NORM.INV(D1499,'Input Parameters'!$E$20,'Input Parameters'!$F$20)&lt;3500,3500,IF(_xlfn.NORM.INV(D1499,'Input Parameters'!$E$20,'Input Parameters'!$F$20)&gt;5500,5500,_xlfn.NORM.INV(D1499,'Input Parameters'!$E$20,'Input Parameters'!$F$20)))</f>
        <v>3753.0658944480183</v>
      </c>
      <c r="F1499" s="10">
        <f t="shared" ca="1" si="185"/>
        <v>0.84656004201515711</v>
      </c>
      <c r="G1499" s="61">
        <f ca="1">_xlfn.NORM.INV(F1499,'Input Parameters'!$E$21,'Input Parameters'!$F$21)</f>
        <v>292.88127583146894</v>
      </c>
      <c r="H1499" s="54">
        <f ca="1">EXP(E1499*(1/'Input Parameters'!$E$22-1/G1499))</f>
        <v>0.99482108150626025</v>
      </c>
      <c r="I1499" s="10">
        <f t="shared" ca="1" si="186"/>
        <v>9.5114980162688156E-2</v>
      </c>
      <c r="J1499" s="29">
        <f ca="1">_xlfn.BETA.INV(I1499,'Input Parameters'!$L$24,'Input Parameters'!$M$24,'Input Parameters'!$J$24,'Input Parameters'!$K$24)</f>
        <v>0.39271082884863961</v>
      </c>
      <c r="K1499" s="156">
        <f ca="1">('Input Parameters'!$E$25/'Input Parameters'!$E$31)^$J1499</f>
        <v>5.9777265049214628E-2</v>
      </c>
      <c r="L1499" s="66">
        <f ca="1">$H1499*$C1499*'Input Parameters'!$E$23*K1499</f>
        <v>32.519625154047382</v>
      </c>
      <c r="M1499" s="23">
        <f t="shared" ca="1" si="187"/>
        <v>0.70074770368076822</v>
      </c>
      <c r="N1499" s="15">
        <f ca="1">_xlfn.NORM.INV(M1499,'Input Parameters'!$E$26,'Input Parameters'!$F$26)</f>
        <v>4.5057596223684902E-2</v>
      </c>
      <c r="O1499" s="8">
        <f t="shared" ca="1" si="188"/>
        <v>0.92131664234516075</v>
      </c>
      <c r="P1499" s="29">
        <f ca="1">_xlfn.LOGNORM.INV(O1499,'Input Parameters'!$H$27,'Input Parameters'!$I$27)</f>
        <v>2.6611908893074485</v>
      </c>
      <c r="Q1499" s="10"/>
      <c r="R1499" s="15">
        <f>'Input Parameters'!$E$28</f>
        <v>12.7</v>
      </c>
      <c r="S1499" s="10">
        <f t="shared" ca="1" si="189"/>
        <v>0.92296781227832259</v>
      </c>
      <c r="T1499" s="25">
        <f ca="1">_xlfn.LOGNORM.INV(S1499,'Input Parameters'!$H$29,'Input Parameters'!$I$29)</f>
        <v>68.337420012355352</v>
      </c>
      <c r="U1499" s="10">
        <f t="shared" ca="1" si="190"/>
        <v>0.79859186984019248</v>
      </c>
      <c r="V1499" s="29">
        <f ca="1">IF('Input Parameters'!$D$30="Beta",_xlfn.BETA.INV(U1499,'Input Parameters'!$L$30,'Input Parameters'!$M$30,'Input Parameters'!$J$30,'Input Parameters'!$K$30),IF('Input Parameters'!$D$30="LogNorm",_xlfn.LOGNORM.INV(U1499,'Input Parameters'!$H$30,'Input Parameters'!$I$30)))</f>
        <v>1.3897407397936274</v>
      </c>
      <c r="W1499" s="2">
        <f ca="1">N1499+(P1499-N1499)*(1-ERF((T1499-R1499)/(2*SQRT(L1499*'Input Parameters'!$E$31))))</f>
        <v>1.3276535548470147</v>
      </c>
      <c r="X1499">
        <f t="shared" ca="1" si="191"/>
        <v>1</v>
      </c>
      <c r="Y1499" s="7"/>
    </row>
    <row r="1500" spans="1:25" ht="15" customHeight="1" x14ac:dyDescent="0.3">
      <c r="A1500" s="130">
        <v>1493</v>
      </c>
      <c r="B1500" s="10">
        <f t="shared" ca="1" si="183"/>
        <v>0.98468226765896105</v>
      </c>
      <c r="C1500" s="57">
        <f ca="1">_xlfn.NORM.INV(B1500,'Input Parameters'!$E$19,'Input Parameters'!$F$19)</f>
        <v>749.97005181493239</v>
      </c>
      <c r="D1500" s="10">
        <f t="shared" ca="1" si="184"/>
        <v>8.1308707087891618E-2</v>
      </c>
      <c r="E1500" s="59">
        <f ca="1">IF(_xlfn.NORM.INV(D1500,'Input Parameters'!$E$20,'Input Parameters'!$F$20)&lt;3500,3500,IF(_xlfn.NORM.INV(D1500,'Input Parameters'!$E$20,'Input Parameters'!$F$20)&gt;5500,5500,_xlfn.NORM.INV(D1500,'Input Parameters'!$E$20,'Input Parameters'!$F$20)))</f>
        <v>3822.5742800876897</v>
      </c>
      <c r="F1500" s="10">
        <f t="shared" ca="1" si="185"/>
        <v>0.22640043798719611</v>
      </c>
      <c r="G1500" s="61">
        <f ca="1">_xlfn.NORM.INV(F1500,'Input Parameters'!$E$21,'Input Parameters'!$F$21)</f>
        <v>278.94907562378154</v>
      </c>
      <c r="H1500" s="54">
        <f ca="1">EXP(E1500*(1/'Input Parameters'!$E$22-1/G1500))</f>
        <v>0.51832350460635901</v>
      </c>
      <c r="I1500" s="10">
        <f t="shared" ca="1" si="186"/>
        <v>0.93908736808746751</v>
      </c>
      <c r="J1500" s="29">
        <f ca="1">_xlfn.BETA.INV(I1500,'Input Parameters'!$L$24,'Input Parameters'!$M$24,'Input Parameters'!$J$24,'Input Parameters'!$K$24)</f>
        <v>0.82381646342040893</v>
      </c>
      <c r="K1500" s="156">
        <f ca="1">('Input Parameters'!$E$25/'Input Parameters'!$E$31)^$J1500</f>
        <v>2.7130366993491448E-3</v>
      </c>
      <c r="L1500" s="66">
        <f ca="1">$H1500*$C1500*'Input Parameters'!$E$23*K1500</f>
        <v>1.0546309035422823</v>
      </c>
      <c r="M1500" s="23">
        <f t="shared" ca="1" si="187"/>
        <v>0.80689780516321796</v>
      </c>
      <c r="N1500" s="15">
        <f ca="1">_xlfn.NORM.INV(M1500,'Input Parameters'!$E$26,'Input Parameters'!$F$26)</f>
        <v>5.2196945812163359E-2</v>
      </c>
      <c r="O1500" s="8">
        <f t="shared" ca="1" si="188"/>
        <v>0.89801183497330728</v>
      </c>
      <c r="P1500" s="29">
        <f ca="1">_xlfn.LOGNORM.INV(O1500,'Input Parameters'!$H$27,'Input Parameters'!$I$27)</f>
        <v>2.4972954730372652</v>
      </c>
      <c r="Q1500" s="10"/>
      <c r="R1500" s="15">
        <f>'Input Parameters'!$E$28</f>
        <v>12.7</v>
      </c>
      <c r="S1500" s="10">
        <f t="shared" ca="1" si="189"/>
        <v>0.84398385657513386</v>
      </c>
      <c r="T1500" s="25">
        <f ca="1">_xlfn.LOGNORM.INV(S1500,'Input Parameters'!$H$29,'Input Parameters'!$I$29)</f>
        <v>65.231115597062754</v>
      </c>
      <c r="U1500" s="10">
        <f t="shared" ca="1" si="190"/>
        <v>0.63990127521024243</v>
      </c>
      <c r="V1500" s="29">
        <f ca="1">IF('Input Parameters'!$D$30="Beta",_xlfn.BETA.INV(U1500,'Input Parameters'!$L$30,'Input Parameters'!$M$30,'Input Parameters'!$J$30,'Input Parameters'!$K$30),IF('Input Parameters'!$D$30="LogNorm",_xlfn.LOGNORM.INV(U1500,'Input Parameters'!$H$30,'Input Parameters'!$I$30)))</f>
        <v>1.1508023585586689</v>
      </c>
      <c r="W1500" s="2">
        <f ca="1">N1500+(P1500-N1500)*(1-ERF((T1500-R1500)/(2*SQRT(L1500*'Input Parameters'!$E$31))))</f>
        <v>5.2925609100657529E-2</v>
      </c>
      <c r="X1500">
        <f t="shared" ca="1" si="191"/>
        <v>1</v>
      </c>
      <c r="Y1500" s="7"/>
    </row>
    <row r="1501" spans="1:25" ht="15" customHeight="1" x14ac:dyDescent="0.3">
      <c r="A1501" s="130">
        <v>1494</v>
      </c>
      <c r="B1501" s="10">
        <f t="shared" ca="1" si="183"/>
        <v>0.73050726674679167</v>
      </c>
      <c r="C1501" s="57">
        <f ca="1">_xlfn.NORM.INV(B1501,'Input Parameters'!$E$19,'Input Parameters'!$F$19)</f>
        <v>619.21239621411189</v>
      </c>
      <c r="D1501" s="10">
        <f t="shared" ca="1" si="184"/>
        <v>0.36561748655163806</v>
      </c>
      <c r="E1501" s="59">
        <f ca="1">IF(_xlfn.NORM.INV(D1501,'Input Parameters'!$E$20,'Input Parameters'!$F$20)&lt;3500,3500,IF(_xlfn.NORM.INV(D1501,'Input Parameters'!$E$20,'Input Parameters'!$F$20)&gt;5500,5500,_xlfn.NORM.INV(D1501,'Input Parameters'!$E$20,'Input Parameters'!$F$20)))</f>
        <v>4559.5617560123046</v>
      </c>
      <c r="F1501" s="10">
        <f t="shared" ca="1" si="185"/>
        <v>0.52437261424907378</v>
      </c>
      <c r="G1501" s="61">
        <f ca="1">_xlfn.NORM.INV(F1501,'Input Parameters'!$E$21,'Input Parameters'!$F$21)</f>
        <v>285.33049073951304</v>
      </c>
      <c r="H1501" s="54">
        <f ca="1">EXP(E1501*(1/'Input Parameters'!$E$22-1/G1501))</f>
        <v>0.65817298387932643</v>
      </c>
      <c r="I1501" s="10">
        <f t="shared" ca="1" si="186"/>
        <v>0.37477467797395625</v>
      </c>
      <c r="J1501" s="29">
        <f ca="1">_xlfn.BETA.INV(I1501,'Input Parameters'!$L$24,'Input Parameters'!$M$24,'Input Parameters'!$J$24,'Input Parameters'!$K$24)</f>
        <v>0.55507696284130259</v>
      </c>
      <c r="K1501" s="156">
        <f ca="1">('Input Parameters'!$E$25/'Input Parameters'!$E$31)^$J1501</f>
        <v>1.8650709610579769E-2</v>
      </c>
      <c r="L1501" s="66">
        <f ca="1">$H1501*$C1501*'Input Parameters'!$E$23*K1501</f>
        <v>7.6010756352801865</v>
      </c>
      <c r="M1501" s="23">
        <f t="shared" ca="1" si="187"/>
        <v>2.4503019377135504E-2</v>
      </c>
      <c r="N1501" s="15">
        <f ca="1">_xlfn.NORM.INV(M1501,'Input Parameters'!$E$26,'Input Parameters'!$F$26)</f>
        <v>-7.3393216696935951E-3</v>
      </c>
      <c r="O1501" s="8">
        <f t="shared" ca="1" si="188"/>
        <v>0.70542640698288417</v>
      </c>
      <c r="P1501" s="29">
        <f ca="1">_xlfn.LOGNORM.INV(O1501,'Input Parameters'!$H$27,'Input Parameters'!$I$27)</f>
        <v>1.8078635440022064</v>
      </c>
      <c r="Q1501" s="10"/>
      <c r="R1501" s="15">
        <f>'Input Parameters'!$E$28</f>
        <v>12.7</v>
      </c>
      <c r="S1501" s="10">
        <f t="shared" ca="1" si="189"/>
        <v>0.62543248917642447</v>
      </c>
      <c r="T1501" s="25">
        <f ca="1">_xlfn.LOGNORM.INV(S1501,'Input Parameters'!$H$29,'Input Parameters'!$I$29)</f>
        <v>60.360493358481513</v>
      </c>
      <c r="U1501" s="10">
        <f t="shared" ca="1" si="190"/>
        <v>0.56540382566156921</v>
      </c>
      <c r="V1501" s="29">
        <f ca="1">IF('Input Parameters'!$D$30="Beta",_xlfn.BETA.INV(U1501,'Input Parameters'!$L$30,'Input Parameters'!$M$30,'Input Parameters'!$J$30,'Input Parameters'!$K$30),IF('Input Parameters'!$D$30="LogNorm",_xlfn.LOGNORM.INV(U1501,'Input Parameters'!$H$30,'Input Parameters'!$I$30)))</f>
        <v>1.0662516726282836</v>
      </c>
      <c r="W1501" s="2">
        <f ca="1">N1501+(P1501-N1501)*(1-ERF((T1501-R1501)/(2*SQRT(L1501*'Input Parameters'!$E$31))))</f>
        <v>0.39484464941039721</v>
      </c>
      <c r="X1501">
        <f t="shared" ca="1" si="191"/>
        <v>1</v>
      </c>
      <c r="Y1501" s="7"/>
    </row>
    <row r="1502" spans="1:25" ht="15" customHeight="1" x14ac:dyDescent="0.3">
      <c r="A1502" s="130">
        <v>1495</v>
      </c>
      <c r="B1502" s="10">
        <f t="shared" ca="1" si="183"/>
        <v>7.7144060192448238E-2</v>
      </c>
      <c r="C1502" s="57">
        <f ca="1">_xlfn.NORM.INV(B1502,'Input Parameters'!$E$19,'Input Parameters'!$F$19)</f>
        <v>446.92575822191344</v>
      </c>
      <c r="D1502" s="10">
        <f t="shared" ca="1" si="184"/>
        <v>4.6652561763660061E-2</v>
      </c>
      <c r="E1502" s="59">
        <f ca="1">IF(_xlfn.NORM.INV(D1502,'Input Parameters'!$E$20,'Input Parameters'!$F$20)&lt;3500,3500,IF(_xlfn.NORM.INV(D1502,'Input Parameters'!$E$20,'Input Parameters'!$F$20)&gt;5500,5500,_xlfn.NORM.INV(D1502,'Input Parameters'!$E$20,'Input Parameters'!$F$20)))</f>
        <v>3625.249460629384</v>
      </c>
      <c r="F1502" s="10">
        <f t="shared" ca="1" si="185"/>
        <v>0.27543683621188775</v>
      </c>
      <c r="G1502" s="61">
        <f ca="1">_xlfn.NORM.INV(F1502,'Input Parameters'!$E$21,'Input Parameters'!$F$21)</f>
        <v>280.16189153424631</v>
      </c>
      <c r="H1502" s="54">
        <f ca="1">EXP(E1502*(1/'Input Parameters'!$E$22-1/G1502))</f>
        <v>0.5672399678801977</v>
      </c>
      <c r="I1502" s="10">
        <f t="shared" ca="1" si="186"/>
        <v>0.17108008523011953</v>
      </c>
      <c r="J1502" s="29">
        <f ca="1">_xlfn.BETA.INV(I1502,'Input Parameters'!$L$24,'Input Parameters'!$M$24,'Input Parameters'!$J$24,'Input Parameters'!$K$24)</f>
        <v>0.45086580470195303</v>
      </c>
      <c r="K1502" s="156">
        <f ca="1">('Input Parameters'!$E$25/'Input Parameters'!$E$31)^$J1502</f>
        <v>3.9387476511186348E-2</v>
      </c>
      <c r="L1502" s="66">
        <f ca="1">$H1502*$C1502*'Input Parameters'!$E$23*K1502</f>
        <v>9.9852827362461447</v>
      </c>
      <c r="M1502" s="23">
        <f t="shared" ca="1" si="187"/>
        <v>0.29575382250495585</v>
      </c>
      <c r="N1502" s="15">
        <f ca="1">_xlfn.NORM.INV(M1502,'Input Parameters'!$E$26,'Input Parameters'!$F$26)</f>
        <v>2.2730296666764106E-2</v>
      </c>
      <c r="O1502" s="8">
        <f t="shared" ca="1" si="188"/>
        <v>0.67092279439651836</v>
      </c>
      <c r="P1502" s="29">
        <f ca="1">_xlfn.LOGNORM.INV(O1502,'Input Parameters'!$H$27,'Input Parameters'!$I$27)</f>
        <v>1.7314552526223672</v>
      </c>
      <c r="Q1502" s="10"/>
      <c r="R1502" s="15">
        <f>'Input Parameters'!$E$28</f>
        <v>12.7</v>
      </c>
      <c r="S1502" s="10">
        <f t="shared" ca="1" si="189"/>
        <v>0.78272048227354019</v>
      </c>
      <c r="T1502" s="25">
        <f ca="1">_xlfn.LOGNORM.INV(S1502,'Input Parameters'!$H$29,'Input Parameters'!$I$29)</f>
        <v>63.57141648979146</v>
      </c>
      <c r="U1502" s="10">
        <f t="shared" ca="1" si="190"/>
        <v>0.67085644713290893</v>
      </c>
      <c r="V1502" s="29">
        <f ca="1">IF('Input Parameters'!$D$30="Beta",_xlfn.BETA.INV(U1502,'Input Parameters'!$L$30,'Input Parameters'!$M$30,'Input Parameters'!$J$30,'Input Parameters'!$K$30),IF('Input Parameters'!$D$30="LogNorm",_xlfn.LOGNORM.INV(U1502,'Input Parameters'!$H$30,'Input Parameters'!$I$30)))</f>
        <v>1.1896007138366029</v>
      </c>
      <c r="W1502" s="2">
        <f ca="1">N1502+(P1502-N1502)*(1-ERF((T1502-R1502)/(2*SQRT(L1502*'Input Parameters'!$E$31))))</f>
        <v>0.45840604998093715</v>
      </c>
      <c r="X1502">
        <f t="shared" ca="1" si="191"/>
        <v>1</v>
      </c>
      <c r="Y1502" s="7"/>
    </row>
    <row r="1503" spans="1:25" ht="15" customHeight="1" x14ac:dyDescent="0.3">
      <c r="A1503" s="130">
        <v>1496</v>
      </c>
      <c r="B1503" s="10">
        <f t="shared" ca="1" si="183"/>
        <v>0.28828386566536301</v>
      </c>
      <c r="C1503" s="57">
        <f ca="1">_xlfn.NORM.INV(B1503,'Input Parameters'!$E$19,'Input Parameters'!$F$19)</f>
        <v>520.11476165846364</v>
      </c>
      <c r="D1503" s="10">
        <f t="shared" ca="1" si="184"/>
        <v>0.62205619242338417</v>
      </c>
      <c r="E1503" s="59">
        <f ca="1">IF(_xlfn.NORM.INV(D1503,'Input Parameters'!$E$20,'Input Parameters'!$F$20)&lt;3500,3500,IF(_xlfn.NORM.INV(D1503,'Input Parameters'!$E$20,'Input Parameters'!$F$20)&gt;5500,5500,_xlfn.NORM.INV(D1503,'Input Parameters'!$E$20,'Input Parameters'!$F$20)))</f>
        <v>5017.6198986447189</v>
      </c>
      <c r="F1503" s="10">
        <f t="shared" ca="1" si="185"/>
        <v>0.1572376993369986</v>
      </c>
      <c r="G1503" s="61">
        <f ca="1">_xlfn.NORM.INV(F1503,'Input Parameters'!$E$21,'Input Parameters'!$F$21)</f>
        <v>276.94381751868173</v>
      </c>
      <c r="H1503" s="54">
        <f ca="1">EXP(E1503*(1/'Input Parameters'!$E$22-1/G1503))</f>
        <v>0.37052164510508345</v>
      </c>
      <c r="I1503" s="10">
        <f t="shared" ca="1" si="186"/>
        <v>0.53072404803738105</v>
      </c>
      <c r="J1503" s="29">
        <f ca="1">_xlfn.BETA.INV(I1503,'Input Parameters'!$L$24,'Input Parameters'!$M$24,'Input Parameters'!$J$24,'Input Parameters'!$K$24)</f>
        <v>0.6195311844020166</v>
      </c>
      <c r="K1503" s="156">
        <f ca="1">('Input Parameters'!$E$25/'Input Parameters'!$E$31)^$J1503</f>
        <v>1.1746070506207993E-2</v>
      </c>
      <c r="L1503" s="66">
        <f ca="1">$H1503*$C1503*'Input Parameters'!$E$23*K1503</f>
        <v>2.2636296137234262</v>
      </c>
      <c r="M1503" s="23">
        <f t="shared" ca="1" si="187"/>
        <v>0.60135414950679955</v>
      </c>
      <c r="N1503" s="15">
        <f ca="1">_xlfn.NORM.INV(M1503,'Input Parameters'!$E$26,'Input Parameters'!$F$26)</f>
        <v>3.9393928045804376E-2</v>
      </c>
      <c r="O1503" s="8">
        <f t="shared" ca="1" si="188"/>
        <v>0.86147648772164875</v>
      </c>
      <c r="P1503" s="29">
        <f ca="1">_xlfn.LOGNORM.INV(O1503,'Input Parameters'!$H$27,'Input Parameters'!$I$27)</f>
        <v>2.3027461093405086</v>
      </c>
      <c r="Q1503" s="10"/>
      <c r="R1503" s="15">
        <f>'Input Parameters'!$E$28</f>
        <v>12.7</v>
      </c>
      <c r="S1503" s="10">
        <f t="shared" ca="1" si="189"/>
        <v>1.1095671034689669E-2</v>
      </c>
      <c r="T1503" s="25">
        <f ca="1">_xlfn.LOGNORM.INV(S1503,'Input Parameters'!$H$29,'Input Parameters'!$I$29)</f>
        <v>45.044663549815432</v>
      </c>
      <c r="U1503" s="10">
        <f t="shared" ca="1" si="190"/>
        <v>0.60452428532456359</v>
      </c>
      <c r="V1503" s="29">
        <f ca="1">IF('Input Parameters'!$D$30="Beta",_xlfn.BETA.INV(U1503,'Input Parameters'!$L$30,'Input Parameters'!$M$30,'Input Parameters'!$J$30,'Input Parameters'!$K$30),IF('Input Parameters'!$D$30="LogNorm",_xlfn.LOGNORM.INV(U1503,'Input Parameters'!$H$30,'Input Parameters'!$I$30)))</f>
        <v>1.1093098836897537</v>
      </c>
      <c r="W1503" s="2">
        <f ca="1">N1503+(P1503-N1503)*(1-ERF((T1503-R1503)/(2*SQRT(L1503*'Input Parameters'!$E$31))))</f>
        <v>0.3301771682760391</v>
      </c>
      <c r="X1503">
        <f t="shared" ca="1" si="191"/>
        <v>1</v>
      </c>
      <c r="Y1503" s="7"/>
    </row>
    <row r="1504" spans="1:25" ht="15" customHeight="1" x14ac:dyDescent="0.3">
      <c r="A1504" s="130">
        <v>1497</v>
      </c>
      <c r="B1504" s="10">
        <f t="shared" ca="1" si="183"/>
        <v>0.77386890601855973</v>
      </c>
      <c r="C1504" s="57">
        <f ca="1">_xlfn.NORM.INV(B1504,'Input Parameters'!$E$19,'Input Parameters'!$F$19)</f>
        <v>630.81433767308988</v>
      </c>
      <c r="D1504" s="10">
        <f t="shared" ca="1" si="184"/>
        <v>0.4822199271757226</v>
      </c>
      <c r="E1504" s="59">
        <f ca="1">IF(_xlfn.NORM.INV(D1504,'Input Parameters'!$E$20,'Input Parameters'!$F$20)&lt;3500,3500,IF(_xlfn.NORM.INV(D1504,'Input Parameters'!$E$20,'Input Parameters'!$F$20)&gt;5500,5500,_xlfn.NORM.INV(D1504,'Input Parameters'!$E$20,'Input Parameters'!$F$20)))</f>
        <v>4768.7920415042236</v>
      </c>
      <c r="F1504" s="10">
        <f t="shared" ca="1" si="185"/>
        <v>0.14137754807881153</v>
      </c>
      <c r="G1504" s="61">
        <f ca="1">_xlfn.NORM.INV(F1504,'Input Parameters'!$E$21,'Input Parameters'!$F$21)</f>
        <v>276.40717465538853</v>
      </c>
      <c r="H1504" s="54">
        <f ca="1">EXP(E1504*(1/'Input Parameters'!$E$22-1/G1504))</f>
        <v>0.37642413152344945</v>
      </c>
      <c r="I1504" s="10">
        <f t="shared" ca="1" si="186"/>
        <v>0.90954958211401904</v>
      </c>
      <c r="J1504" s="29">
        <f ca="1">_xlfn.BETA.INV(I1504,'Input Parameters'!$L$24,'Input Parameters'!$M$24,'Input Parameters'!$J$24,'Input Parameters'!$K$24)</f>
        <v>0.79946272065100144</v>
      </c>
      <c r="K1504" s="156">
        <f ca="1">('Input Parameters'!$E$25/'Input Parameters'!$E$31)^$J1504</f>
        <v>3.2309341207021319E-3</v>
      </c>
      <c r="L1504" s="66">
        <f ca="1">$H1504*$C1504*'Input Parameters'!$E$23*K1504</f>
        <v>0.76719738810555482</v>
      </c>
      <c r="M1504" s="23">
        <f t="shared" ca="1" si="187"/>
        <v>0.46287813981867609</v>
      </c>
      <c r="N1504" s="15">
        <f ca="1">_xlfn.NORM.INV(M1504,'Input Parameters'!$E$26,'Input Parameters'!$F$26)</f>
        <v>3.2043106774680266E-2</v>
      </c>
      <c r="O1504" s="8">
        <f t="shared" ca="1" si="188"/>
        <v>0.37528336748199875</v>
      </c>
      <c r="P1504" s="29">
        <f ca="1">_xlfn.LOGNORM.INV(O1504,'Input Parameters'!$H$27,'Input Parameters'!$I$27)</f>
        <v>1.236856302625901</v>
      </c>
      <c r="Q1504" s="10"/>
      <c r="R1504" s="15">
        <f>'Input Parameters'!$E$28</f>
        <v>12.7</v>
      </c>
      <c r="S1504" s="10">
        <f t="shared" ca="1" si="189"/>
        <v>0.80981432441225887</v>
      </c>
      <c r="T1504" s="25">
        <f ca="1">_xlfn.LOGNORM.INV(S1504,'Input Parameters'!$H$29,'Input Parameters'!$I$29)</f>
        <v>64.258854362496734</v>
      </c>
      <c r="U1504" s="10">
        <f t="shared" ca="1" si="190"/>
        <v>0.9635391639349431</v>
      </c>
      <c r="V1504" s="29">
        <f ca="1">IF('Input Parameters'!$D$30="Beta",_xlfn.BETA.INV(U1504,'Input Parameters'!$L$30,'Input Parameters'!$M$30,'Input Parameters'!$J$30,'Input Parameters'!$K$30),IF('Input Parameters'!$D$30="LogNorm",_xlfn.LOGNORM.INV(U1504,'Input Parameters'!$H$30,'Input Parameters'!$I$30)))</f>
        <v>2.0266719738432188</v>
      </c>
      <c r="W1504" s="2">
        <f ca="1">N1504+(P1504-N1504)*(1-ERF((T1504-R1504)/(2*SQRT(L1504*'Input Parameters'!$E$31))))</f>
        <v>3.2081063274576785E-2</v>
      </c>
      <c r="X1504">
        <f t="shared" ca="1" si="191"/>
        <v>1</v>
      </c>
      <c r="Y1504" s="7"/>
    </row>
    <row r="1505" spans="1:25" ht="15" customHeight="1" x14ac:dyDescent="0.3">
      <c r="A1505" s="130">
        <v>1498</v>
      </c>
      <c r="B1505" s="10">
        <f t="shared" ca="1" si="183"/>
        <v>0.10662850589649375</v>
      </c>
      <c r="C1505" s="57">
        <f ca="1">_xlfn.NORM.INV(B1505,'Input Parameters'!$E$19,'Input Parameters'!$F$19)</f>
        <v>462.12628896197026</v>
      </c>
      <c r="D1505" s="10">
        <f t="shared" ca="1" si="184"/>
        <v>0.61571924439925163</v>
      </c>
      <c r="E1505" s="59">
        <f ca="1">IF(_xlfn.NORM.INV(D1505,'Input Parameters'!$E$20,'Input Parameters'!$F$20)&lt;3500,3500,IF(_xlfn.NORM.INV(D1505,'Input Parameters'!$E$20,'Input Parameters'!$F$20)&gt;5500,5500,_xlfn.NORM.INV(D1505,'Input Parameters'!$E$20,'Input Parameters'!$F$20)))</f>
        <v>5005.9799152182168</v>
      </c>
      <c r="F1505" s="10">
        <f t="shared" ca="1" si="185"/>
        <v>0.18739303962804099</v>
      </c>
      <c r="G1505" s="61">
        <f ca="1">_xlfn.NORM.INV(F1505,'Input Parameters'!$E$21,'Input Parameters'!$F$21)</f>
        <v>277.87390403089699</v>
      </c>
      <c r="H1505" s="54">
        <f ca="1">EXP(E1505*(1/'Input Parameters'!$E$22-1/G1505))</f>
        <v>0.39453882102904453</v>
      </c>
      <c r="I1505" s="10">
        <f t="shared" ca="1" si="186"/>
        <v>0.45283118506731213</v>
      </c>
      <c r="J1505" s="29">
        <f ca="1">_xlfn.BETA.INV(I1505,'Input Parameters'!$L$24,'Input Parameters'!$M$24,'Input Parameters'!$J$24,'Input Parameters'!$K$24)</f>
        <v>0.58796797899482478</v>
      </c>
      <c r="K1505" s="156">
        <f ca="1">('Input Parameters'!$E$25/'Input Parameters'!$E$31)^$J1505</f>
        <v>1.4730776137777429E-2</v>
      </c>
      <c r="L1505" s="66">
        <f ca="1">$H1505*$C1505*'Input Parameters'!$E$23*K1505</f>
        <v>2.6858147033632962</v>
      </c>
      <c r="M1505" s="23">
        <f t="shared" ca="1" si="187"/>
        <v>9.7885364549892717E-2</v>
      </c>
      <c r="N1505" s="15">
        <f ca="1">_xlfn.NORM.INV(M1505,'Input Parameters'!$E$26,'Input Parameters'!$F$26)</f>
        <v>6.8324011103455401E-3</v>
      </c>
      <c r="O1505" s="8">
        <f t="shared" ca="1" si="188"/>
        <v>0.88799678261854298</v>
      </c>
      <c r="P1505" s="29">
        <f ca="1">_xlfn.LOGNORM.INV(O1505,'Input Parameters'!$H$27,'Input Parameters'!$I$27)</f>
        <v>2.4379526904127191</v>
      </c>
      <c r="Q1505" s="10"/>
      <c r="R1505" s="15">
        <f>'Input Parameters'!$E$28</f>
        <v>12.7</v>
      </c>
      <c r="S1505" s="10">
        <f t="shared" ca="1" si="189"/>
        <v>1.3547363111966471E-3</v>
      </c>
      <c r="T1505" s="25">
        <f ca="1">_xlfn.LOGNORM.INV(S1505,'Input Parameters'!$H$29,'Input Parameters'!$I$29)</f>
        <v>41.584798734822741</v>
      </c>
      <c r="U1505" s="10">
        <f t="shared" ca="1" si="190"/>
        <v>0.46721445728367772</v>
      </c>
      <c r="V1505" s="29">
        <f ca="1">IF('Input Parameters'!$D$30="Beta",_xlfn.BETA.INV(U1505,'Input Parameters'!$L$30,'Input Parameters'!$M$30,'Input Parameters'!$J$30,'Input Parameters'!$K$30),IF('Input Parameters'!$D$30="LogNorm",_xlfn.LOGNORM.INV(U1505,'Input Parameters'!$H$30,'Input Parameters'!$I$30)))</f>
        <v>0.96730872702060433</v>
      </c>
      <c r="W1505" s="2">
        <f ca="1">N1505+(P1505-N1505)*(1-ERF((T1505-R1505)/(2*SQRT(L1505*'Input Parameters'!$E$31))))</f>
        <v>0.52383658555113743</v>
      </c>
      <c r="X1505">
        <f t="shared" ca="1" si="191"/>
        <v>1</v>
      </c>
      <c r="Y1505" s="7"/>
    </row>
    <row r="1506" spans="1:25" ht="15" customHeight="1" x14ac:dyDescent="0.3">
      <c r="A1506" s="130">
        <v>1499</v>
      </c>
      <c r="B1506" s="10">
        <f t="shared" ca="1" si="183"/>
        <v>0.80376309340828955</v>
      </c>
      <c r="C1506" s="57">
        <f ca="1">_xlfn.NORM.INV(B1506,'Input Parameters'!$E$19,'Input Parameters'!$F$19)</f>
        <v>639.55930473652211</v>
      </c>
      <c r="D1506" s="10">
        <f t="shared" ca="1" si="184"/>
        <v>0.43875001646193745</v>
      </c>
      <c r="E1506" s="59">
        <f ca="1">IF(_xlfn.NORM.INV(D1506,'Input Parameters'!$E$20,'Input Parameters'!$F$20)&lt;3500,3500,IF(_xlfn.NORM.INV(D1506,'Input Parameters'!$E$20,'Input Parameters'!$F$20)&gt;5500,5500,_xlfn.NORM.INV(D1506,'Input Parameters'!$E$20,'Input Parameters'!$F$20)))</f>
        <v>4692.10260657034</v>
      </c>
      <c r="F1506" s="10">
        <f t="shared" ca="1" si="185"/>
        <v>0.851944734461339</v>
      </c>
      <c r="G1506" s="61">
        <f ca="1">_xlfn.NORM.INV(F1506,'Input Parameters'!$E$21,'Input Parameters'!$F$21)</f>
        <v>293.06221103949088</v>
      </c>
      <c r="H1506" s="54">
        <f ca="1">EXP(E1506*(1/'Input Parameters'!$E$22-1/G1506))</f>
        <v>1.0034052257191153</v>
      </c>
      <c r="I1506" s="10">
        <f t="shared" ca="1" si="186"/>
        <v>0.75857034279248803</v>
      </c>
      <c r="J1506" s="29">
        <f ca="1">_xlfn.BETA.INV(I1506,'Input Parameters'!$L$24,'Input Parameters'!$M$24,'Input Parameters'!$J$24,'Input Parameters'!$K$24)</f>
        <v>0.7148996262928845</v>
      </c>
      <c r="K1506" s="156">
        <f ca="1">('Input Parameters'!$E$25/'Input Parameters'!$E$31)^$J1506</f>
        <v>5.9262325467404706E-3</v>
      </c>
      <c r="L1506" s="66">
        <f ca="1">$H1506*$C1506*'Input Parameters'!$E$23*K1506</f>
        <v>3.8030835760703789</v>
      </c>
      <c r="M1506" s="23">
        <f t="shared" ca="1" si="187"/>
        <v>2.7091241190615789E-2</v>
      </c>
      <c r="N1506" s="15">
        <f ca="1">_xlfn.NORM.INV(M1506,'Input Parameters'!$E$26,'Input Parameters'!$F$26)</f>
        <v>-6.4328713899459433E-3</v>
      </c>
      <c r="O1506" s="8">
        <f t="shared" ca="1" si="188"/>
        <v>0.29146740794653003</v>
      </c>
      <c r="P1506" s="29">
        <f ca="1">_xlfn.LOGNORM.INV(O1506,'Input Parameters'!$H$27,'Input Parameters'!$I$27)</f>
        <v>1.1165937406600253</v>
      </c>
      <c r="Q1506" s="10"/>
      <c r="R1506" s="15">
        <f>'Input Parameters'!$E$28</f>
        <v>12.7</v>
      </c>
      <c r="S1506" s="10">
        <f t="shared" ca="1" si="189"/>
        <v>4.2650357892189628E-2</v>
      </c>
      <c r="T1506" s="25">
        <f ca="1">_xlfn.LOGNORM.INV(S1506,'Input Parameters'!$H$29,'Input Parameters'!$I$29)</f>
        <v>48.001903199672476</v>
      </c>
      <c r="U1506" s="10">
        <f t="shared" ca="1" si="190"/>
        <v>0.39948424971027308</v>
      </c>
      <c r="V1506" s="29">
        <f ca="1">IF('Input Parameters'!$D$30="Beta",_xlfn.BETA.INV(U1506,'Input Parameters'!$L$30,'Input Parameters'!$M$30,'Input Parameters'!$J$30,'Input Parameters'!$K$30),IF('Input Parameters'!$D$30="LogNorm",_xlfn.LOGNORM.INV(U1506,'Input Parameters'!$H$30,'Input Parameters'!$I$30)))</f>
        <v>0.90372869753024554</v>
      </c>
      <c r="W1506" s="2">
        <f ca="1">N1506+(P1506-N1506)*(1-ERF((T1506-R1506)/(2*SQRT(L1506*'Input Parameters'!$E$31))))</f>
        <v>0.2187785795947281</v>
      </c>
      <c r="X1506">
        <f t="shared" ca="1" si="191"/>
        <v>1</v>
      </c>
      <c r="Y1506" s="7"/>
    </row>
    <row r="1507" spans="1:25" ht="15" customHeight="1" x14ac:dyDescent="0.3">
      <c r="A1507" s="130">
        <v>1500</v>
      </c>
      <c r="B1507" s="10">
        <f t="shared" ca="1" si="183"/>
        <v>0.17687438471142136</v>
      </c>
      <c r="C1507" s="57">
        <f ca="1">_xlfn.NORM.INV(B1507,'Input Parameters'!$E$19,'Input Parameters'!$F$19)</f>
        <v>488.93956440474926</v>
      </c>
      <c r="D1507" s="10">
        <f t="shared" ca="1" si="184"/>
        <v>0.86480065971365927</v>
      </c>
      <c r="E1507" s="59">
        <f ca="1">IF(_xlfn.NORM.INV(D1507,'Input Parameters'!$E$20,'Input Parameters'!$F$20)&lt;3500,3500,IF(_xlfn.NORM.INV(D1507,'Input Parameters'!$E$20,'Input Parameters'!$F$20)&gt;5500,5500,_xlfn.NORM.INV(D1507,'Input Parameters'!$E$20,'Input Parameters'!$F$20)))</f>
        <v>5500</v>
      </c>
      <c r="F1507" s="10">
        <f t="shared" ca="1" si="185"/>
        <v>0.7219117064353755</v>
      </c>
      <c r="G1507" s="61">
        <f ca="1">_xlfn.NORM.INV(F1507,'Input Parameters'!$E$21,'Input Parameters'!$F$21)</f>
        <v>289.47584599124173</v>
      </c>
      <c r="H1507" s="54">
        <f ca="1">EXP(E1507*(1/'Input Parameters'!$E$22-1/G1507))</f>
        <v>0.79570477181497978</v>
      </c>
      <c r="I1507" s="10">
        <f t="shared" ca="1" si="186"/>
        <v>0.53433018594319803</v>
      </c>
      <c r="J1507" s="29">
        <f ca="1">_xlfn.BETA.INV(I1507,'Input Parameters'!$L$24,'Input Parameters'!$M$24,'Input Parameters'!$J$24,'Input Parameters'!$K$24)</f>
        <v>0.62097967129705234</v>
      </c>
      <c r="K1507" s="156">
        <f ca="1">('Input Parameters'!$E$25/'Input Parameters'!$E$31)^$J1507</f>
        <v>1.1624651468055233E-2</v>
      </c>
      <c r="L1507" s="66">
        <f ca="1">$H1507*$C1507*'Input Parameters'!$E$23*K1507</f>
        <v>4.5225886082232831</v>
      </c>
      <c r="M1507" s="23">
        <f t="shared" ca="1" si="187"/>
        <v>0.46154321179859326</v>
      </c>
      <c r="N1507" s="15">
        <f ca="1">_xlfn.NORM.INV(M1507,'Input Parameters'!$E$26,'Input Parameters'!$F$26)</f>
        <v>3.1972520297035532E-2</v>
      </c>
      <c r="O1507" s="8">
        <f t="shared" ca="1" si="188"/>
        <v>4.6768747810306821E-2</v>
      </c>
      <c r="P1507" s="29">
        <f ca="1">_xlfn.LOGNORM.INV(O1507,'Input Parameters'!$H$27,'Input Parameters'!$I$27)</f>
        <v>0.67792233567100635</v>
      </c>
      <c r="Q1507" s="10"/>
      <c r="R1507" s="15">
        <f>'Input Parameters'!$E$28</f>
        <v>12.7</v>
      </c>
      <c r="S1507" s="10">
        <f t="shared" ca="1" si="189"/>
        <v>0.46483223095862014</v>
      </c>
      <c r="T1507" s="25">
        <f ca="1">_xlfn.LOGNORM.INV(S1507,'Input Parameters'!$H$29,'Input Parameters'!$I$29)</f>
        <v>57.657597940703816</v>
      </c>
      <c r="U1507" s="10">
        <f t="shared" ca="1" si="190"/>
        <v>0.88390283421353433</v>
      </c>
      <c r="V1507" s="29">
        <f ca="1">IF('Input Parameters'!$D$30="Beta",_xlfn.BETA.INV(U1507,'Input Parameters'!$L$30,'Input Parameters'!$M$30,'Input Parameters'!$J$30,'Input Parameters'!$K$30),IF('Input Parameters'!$D$30="LogNorm",_xlfn.LOGNORM.INV(U1507,'Input Parameters'!$H$30,'Input Parameters'!$I$30)))</f>
        <v>1.6005408272518988</v>
      </c>
      <c r="W1507" s="2">
        <f ca="1">N1507+(P1507-N1507)*(1-ERF((T1507-R1507)/(2*SQRT(L1507*'Input Parameters'!$E$31))))</f>
        <v>0.11914754344661654</v>
      </c>
      <c r="X1507">
        <f t="shared" ca="1" si="191"/>
        <v>1</v>
      </c>
      <c r="Y1507" s="7"/>
    </row>
    <row r="1508" spans="1:25" ht="15" customHeight="1" x14ac:dyDescent="0.3">
      <c r="A1508" s="130">
        <v>1501</v>
      </c>
      <c r="B1508" s="10">
        <f t="shared" ca="1" si="183"/>
        <v>0.15946480618636028</v>
      </c>
      <c r="C1508" s="57">
        <f ca="1">_xlfn.NORM.INV(B1508,'Input Parameters'!$E$19,'Input Parameters'!$F$19)</f>
        <v>483.08223709096399</v>
      </c>
      <c r="D1508" s="10">
        <f t="shared" ca="1" si="184"/>
        <v>0.54205141623041964</v>
      </c>
      <c r="E1508" s="59">
        <f ca="1">IF(_xlfn.NORM.INV(D1508,'Input Parameters'!$E$20,'Input Parameters'!$F$20)&lt;3500,3500,IF(_xlfn.NORM.INV(D1508,'Input Parameters'!$E$20,'Input Parameters'!$F$20)&gt;5500,5500,_xlfn.NORM.INV(D1508,'Input Parameters'!$E$20,'Input Parameters'!$F$20)))</f>
        <v>4873.9222560382532</v>
      </c>
      <c r="F1508" s="10">
        <f t="shared" ca="1" si="185"/>
        <v>0.50376311449721012</v>
      </c>
      <c r="G1508" s="61">
        <f ca="1">_xlfn.NORM.INV(F1508,'Input Parameters'!$E$21,'Input Parameters'!$F$21)</f>
        <v>284.92414235101143</v>
      </c>
      <c r="H1508" s="54">
        <f ca="1">EXP(E1508*(1/'Input Parameters'!$E$22-1/G1508))</f>
        <v>0.62407313349438853</v>
      </c>
      <c r="I1508" s="10">
        <f t="shared" ca="1" si="186"/>
        <v>0.85953550697907233</v>
      </c>
      <c r="J1508" s="29">
        <f ca="1">_xlfn.BETA.INV(I1508,'Input Parameters'!$L$24,'Input Parameters'!$M$24,'Input Parameters'!$J$24,'Input Parameters'!$K$24)</f>
        <v>0.76675639058827594</v>
      </c>
      <c r="K1508" s="156">
        <f ca="1">('Input Parameters'!$E$25/'Input Parameters'!$E$31)^$J1508</f>
        <v>4.0852859119224977E-3</v>
      </c>
      <c r="L1508" s="66">
        <f ca="1">$H1508*$C1508*'Input Parameters'!$E$23*K1508</f>
        <v>1.2316264629485882</v>
      </c>
      <c r="M1508" s="23">
        <f t="shared" ca="1" si="187"/>
        <v>4.2820382261102852E-3</v>
      </c>
      <c r="N1508" s="15">
        <f ca="1">_xlfn.NORM.INV(M1508,'Input Parameters'!$E$26,'Input Parameters'!$F$26)</f>
        <v>-2.1208632784950679E-2</v>
      </c>
      <c r="O1508" s="8">
        <f t="shared" ca="1" si="188"/>
        <v>1.4595744084889617E-2</v>
      </c>
      <c r="P1508" s="29">
        <f ca="1">_xlfn.LOGNORM.INV(O1508,'Input Parameters'!$H$27,'Input Parameters'!$I$27)</f>
        <v>0.54246152952013471</v>
      </c>
      <c r="Q1508" s="10"/>
      <c r="R1508" s="15">
        <f>'Input Parameters'!$E$28</f>
        <v>12.7</v>
      </c>
      <c r="S1508" s="10">
        <f t="shared" ca="1" si="189"/>
        <v>0.29883570829963868</v>
      </c>
      <c r="T1508" s="25">
        <f ca="1">_xlfn.LOGNORM.INV(S1508,'Input Parameters'!$H$29,'Input Parameters'!$I$29)</f>
        <v>54.881681119876582</v>
      </c>
      <c r="U1508" s="10">
        <f t="shared" ca="1" si="190"/>
        <v>0.62753243659601921</v>
      </c>
      <c r="V1508" s="29">
        <f ca="1">IF('Input Parameters'!$D$30="Beta",_xlfn.BETA.INV(U1508,'Input Parameters'!$L$30,'Input Parameters'!$M$30,'Input Parameters'!$J$30,'Input Parameters'!$K$30),IF('Input Parameters'!$D$30="LogNorm",_xlfn.LOGNORM.INV(U1508,'Input Parameters'!$H$30,'Input Parameters'!$I$30)))</f>
        <v>1.1359817827263605</v>
      </c>
      <c r="W1508" s="2">
        <f ca="1">N1508+(P1508-N1508)*(1-ERF((T1508-R1508)/(2*SQRT(L1508*'Input Parameters'!$E$31))))</f>
        <v>-1.7152393659855134E-2</v>
      </c>
      <c r="X1508">
        <f t="shared" ca="1" si="191"/>
        <v>1</v>
      </c>
      <c r="Y1508" s="7"/>
    </row>
    <row r="1509" spans="1:25" ht="15" customHeight="1" x14ac:dyDescent="0.3">
      <c r="A1509" s="130">
        <v>1502</v>
      </c>
      <c r="B1509" s="10">
        <f t="shared" ca="1" si="183"/>
        <v>0.95309582672169746</v>
      </c>
      <c r="C1509" s="57">
        <f ca="1">_xlfn.NORM.INV(B1509,'Input Parameters'!$E$19,'Input Parameters'!$F$19)</f>
        <v>708.8917448136533</v>
      </c>
      <c r="D1509" s="10">
        <f t="shared" ca="1" si="184"/>
        <v>0.71571693647008372</v>
      </c>
      <c r="E1509" s="59">
        <f ca="1">IF(_xlfn.NORM.INV(D1509,'Input Parameters'!$E$20,'Input Parameters'!$F$20)&lt;3500,3500,IF(_xlfn.NORM.INV(D1509,'Input Parameters'!$E$20,'Input Parameters'!$F$20)&gt;5500,5500,_xlfn.NORM.INV(D1509,'Input Parameters'!$E$20,'Input Parameters'!$F$20)))</f>
        <v>5199.1151545052844</v>
      </c>
      <c r="F1509" s="10">
        <f t="shared" ca="1" si="185"/>
        <v>0.11317821570413322</v>
      </c>
      <c r="G1509" s="61">
        <f ca="1">_xlfn.NORM.INV(F1509,'Input Parameters'!$E$21,'Input Parameters'!$F$21)</f>
        <v>275.34098807929576</v>
      </c>
      <c r="H1509" s="54">
        <f ca="1">EXP(E1509*(1/'Input Parameters'!$E$22-1/G1509))</f>
        <v>0.32044663086134539</v>
      </c>
      <c r="I1509" s="10">
        <f t="shared" ca="1" si="186"/>
        <v>0.92024285550008134</v>
      </c>
      <c r="J1509" s="29">
        <f ca="1">_xlfn.BETA.INV(I1509,'Input Parameters'!$L$24,'Input Parameters'!$M$24,'Input Parameters'!$J$24,'Input Parameters'!$K$24)</f>
        <v>0.80766379011550149</v>
      </c>
      <c r="K1509" s="156">
        <f ca="1">('Input Parameters'!$E$25/'Input Parameters'!$E$31)^$J1509</f>
        <v>3.0463389752887152E-3</v>
      </c>
      <c r="L1509" s="66">
        <f ca="1">$H1509*$C1509*'Input Parameters'!$E$23*K1509</f>
        <v>0.69201236678612821</v>
      </c>
      <c r="M1509" s="23">
        <f t="shared" ca="1" si="187"/>
        <v>0.2880529142829279</v>
      </c>
      <c r="N1509" s="15">
        <f ca="1">_xlfn.NORM.INV(M1509,'Input Parameters'!$E$26,'Input Parameters'!$F$26)</f>
        <v>2.2259280151323883E-2</v>
      </c>
      <c r="O1509" s="8">
        <f t="shared" ca="1" si="188"/>
        <v>0.95236049514259313</v>
      </c>
      <c r="P1509" s="29">
        <f ca="1">_xlfn.LOGNORM.INV(O1509,'Input Parameters'!$H$27,'Input Parameters'!$I$27)</f>
        <v>2.9779501643546369</v>
      </c>
      <c r="Q1509" s="10"/>
      <c r="R1509" s="15">
        <f>'Input Parameters'!$E$28</f>
        <v>12.7</v>
      </c>
      <c r="S1509" s="10">
        <f t="shared" ca="1" si="189"/>
        <v>0.79228166170428227</v>
      </c>
      <c r="T1509" s="25">
        <f ca="1">_xlfn.LOGNORM.INV(S1509,'Input Parameters'!$H$29,'Input Parameters'!$I$29)</f>
        <v>63.80702553753266</v>
      </c>
      <c r="U1509" s="10">
        <f t="shared" ca="1" si="190"/>
        <v>0.71842430902908361</v>
      </c>
      <c r="V1509" s="29">
        <f ca="1">IF('Input Parameters'!$D$30="Beta",_xlfn.BETA.INV(U1509,'Input Parameters'!$L$30,'Input Parameters'!$M$30,'Input Parameters'!$J$30,'Input Parameters'!$K$30),IF('Input Parameters'!$D$30="LogNorm",_xlfn.LOGNORM.INV(U1509,'Input Parameters'!$H$30,'Input Parameters'!$I$30)))</f>
        <v>1.2550864306152874</v>
      </c>
      <c r="W1509" s="2">
        <f ca="1">N1509+(P1509-N1509)*(1-ERF((T1509-R1509)/(2*SQRT(L1509*'Input Parameters'!$E$31))))</f>
        <v>2.2300598147106287E-2</v>
      </c>
      <c r="X1509">
        <f t="shared" ca="1" si="191"/>
        <v>1</v>
      </c>
      <c r="Y1509" s="7"/>
    </row>
    <row r="1510" spans="1:25" ht="15" customHeight="1" x14ac:dyDescent="0.3">
      <c r="A1510" s="130">
        <v>1503</v>
      </c>
      <c r="B1510" s="10">
        <f t="shared" ca="1" si="183"/>
        <v>0.82427728402425304</v>
      </c>
      <c r="C1510" s="57">
        <f ca="1">_xlfn.NORM.INV(B1510,'Input Parameters'!$E$19,'Input Parameters'!$F$19)</f>
        <v>646.03619478630753</v>
      </c>
      <c r="D1510" s="10">
        <f t="shared" ca="1" si="184"/>
        <v>0.27975021684955981</v>
      </c>
      <c r="E1510" s="59">
        <f ca="1">IF(_xlfn.NORM.INV(D1510,'Input Parameters'!$E$20,'Input Parameters'!$F$20)&lt;3500,3500,IF(_xlfn.NORM.INV(D1510,'Input Parameters'!$E$20,'Input Parameters'!$F$20)&gt;5500,5500,_xlfn.NORM.INV(D1510,'Input Parameters'!$E$20,'Input Parameters'!$F$20)))</f>
        <v>4391.4914145674993</v>
      </c>
      <c r="F1510" s="10">
        <f t="shared" ca="1" si="185"/>
        <v>0.10589742079080777</v>
      </c>
      <c r="G1510" s="61">
        <f ca="1">_xlfn.NORM.INV(F1510,'Input Parameters'!$E$21,'Input Parameters'!$F$21)</f>
        <v>275.0356480651065</v>
      </c>
      <c r="H1510" s="54">
        <f ca="1">EXP(E1510*(1/'Input Parameters'!$E$22-1/G1510))</f>
        <v>0.37569989965894429</v>
      </c>
      <c r="I1510" s="10">
        <f t="shared" ca="1" si="186"/>
        <v>0.85207683128161271</v>
      </c>
      <c r="J1510" s="29">
        <f ca="1">_xlfn.BETA.INV(I1510,'Input Parameters'!$L$24,'Input Parameters'!$M$24,'Input Parameters'!$J$24,'Input Parameters'!$K$24)</f>
        <v>0.76243377339069318</v>
      </c>
      <c r="K1510" s="156">
        <f ca="1">('Input Parameters'!$E$25/'Input Parameters'!$E$31)^$J1510</f>
        <v>4.2139490190390644E-3</v>
      </c>
      <c r="L1510" s="66">
        <f ca="1">$H1510*$C1510*'Input Parameters'!$E$23*K1510</f>
        <v>1.0227917273289708</v>
      </c>
      <c r="M1510" s="23">
        <f t="shared" ca="1" si="187"/>
        <v>0.49512491174153261</v>
      </c>
      <c r="N1510" s="15">
        <f ca="1">_xlfn.NORM.INV(M1510,'Input Parameters'!$E$26,'Input Parameters'!$F$26)</f>
        <v>3.3743372897367167E-2</v>
      </c>
      <c r="O1510" s="8">
        <f t="shared" ca="1" si="188"/>
        <v>0.60149390409988401</v>
      </c>
      <c r="P1510" s="29">
        <f ca="1">_xlfn.LOGNORM.INV(O1510,'Input Parameters'!$H$27,'Input Parameters'!$I$27)</f>
        <v>1.5952125368118861</v>
      </c>
      <c r="Q1510" s="10"/>
      <c r="R1510" s="15">
        <f>'Input Parameters'!$E$28</f>
        <v>12.7</v>
      </c>
      <c r="S1510" s="10">
        <f t="shared" ca="1" si="189"/>
        <v>0.41825727911582855</v>
      </c>
      <c r="T1510" s="25">
        <f ca="1">_xlfn.LOGNORM.INV(S1510,'Input Parameters'!$H$29,'Input Parameters'!$I$29)</f>
        <v>56.89821927017109</v>
      </c>
      <c r="U1510" s="10">
        <f t="shared" ca="1" si="190"/>
        <v>0.83709552231695039</v>
      </c>
      <c r="V1510" s="29">
        <f ca="1">IF('Input Parameters'!$D$30="Beta",_xlfn.BETA.INV(U1510,'Input Parameters'!$L$30,'Input Parameters'!$M$30,'Input Parameters'!$J$30,'Input Parameters'!$K$30),IF('Input Parameters'!$D$30="LogNorm",_xlfn.LOGNORM.INV(U1510,'Input Parameters'!$H$30,'Input Parameters'!$I$30)))</f>
        <v>1.4720958842476357</v>
      </c>
      <c r="W1510" s="2">
        <f ca="1">N1510+(P1510-N1510)*(1-ERF((T1510-R1510)/(2*SQRT(L1510*'Input Parameters'!$E$31))))</f>
        <v>3.68659339557392E-2</v>
      </c>
      <c r="X1510">
        <f t="shared" ca="1" si="191"/>
        <v>1</v>
      </c>
      <c r="Y1510" s="7"/>
    </row>
    <row r="1511" spans="1:25" ht="15" customHeight="1" x14ac:dyDescent="0.3">
      <c r="A1511" s="130">
        <v>1504</v>
      </c>
      <c r="B1511" s="10">
        <f t="shared" ca="1" si="183"/>
        <v>6.7424648920681562E-2</v>
      </c>
      <c r="C1511" s="57">
        <f ca="1">_xlfn.NORM.INV(B1511,'Input Parameters'!$E$19,'Input Parameters'!$F$19)</f>
        <v>440.95140382897034</v>
      </c>
      <c r="D1511" s="10">
        <f t="shared" ca="1" si="184"/>
        <v>0.48528460221246295</v>
      </c>
      <c r="E1511" s="59">
        <f ca="1">IF(_xlfn.NORM.INV(D1511,'Input Parameters'!$E$20,'Input Parameters'!$F$20)&lt;3500,3500,IF(_xlfn.NORM.INV(D1511,'Input Parameters'!$E$20,'Input Parameters'!$F$20)&gt;5500,5500,_xlfn.NORM.INV(D1511,'Input Parameters'!$E$20,'Input Parameters'!$F$20)))</f>
        <v>4774.1739196164681</v>
      </c>
      <c r="F1511" s="10">
        <f t="shared" ca="1" si="185"/>
        <v>0.70375817146947683</v>
      </c>
      <c r="G1511" s="61">
        <f ca="1">_xlfn.NORM.INV(F1511,'Input Parameters'!$E$21,'Input Parameters'!$F$21)</f>
        <v>289.05698927416364</v>
      </c>
      <c r="H1511" s="54">
        <f ca="1">EXP(E1511*(1/'Input Parameters'!$E$22-1/G1511))</f>
        <v>0.80070150281104346</v>
      </c>
      <c r="I1511" s="10">
        <f t="shared" ca="1" si="186"/>
        <v>0.12306006954242044</v>
      </c>
      <c r="J1511" s="29">
        <f ca="1">_xlfn.BETA.INV(I1511,'Input Parameters'!$L$24,'Input Parameters'!$M$24,'Input Parameters'!$J$24,'Input Parameters'!$K$24)</f>
        <v>0.41672121380073573</v>
      </c>
      <c r="K1511" s="156">
        <f ca="1">('Input Parameters'!$E$25/'Input Parameters'!$E$31)^$J1511</f>
        <v>5.0319152153830156E-2</v>
      </c>
      <c r="L1511" s="66">
        <f ca="1">$H1511*$C1511*'Input Parameters'!$E$23*K1511</f>
        <v>17.766205780742624</v>
      </c>
      <c r="M1511" s="23">
        <f t="shared" ca="1" si="187"/>
        <v>0.90905239997136944</v>
      </c>
      <c r="N1511" s="15">
        <f ca="1">_xlfn.NORM.INV(M1511,'Input Parameters'!$E$26,'Input Parameters'!$F$26)</f>
        <v>6.2033790343061918E-2</v>
      </c>
      <c r="O1511" s="8">
        <f t="shared" ca="1" si="188"/>
        <v>0.9125327025420874</v>
      </c>
      <c r="P1511" s="29">
        <f ca="1">_xlfn.LOGNORM.INV(O1511,'Input Parameters'!$H$27,'Input Parameters'!$I$27)</f>
        <v>2.594386459150277</v>
      </c>
      <c r="Q1511" s="10"/>
      <c r="R1511" s="15">
        <f>'Input Parameters'!$E$28</f>
        <v>12.7</v>
      </c>
      <c r="S1511" s="10">
        <f t="shared" ca="1" si="189"/>
        <v>0.11955679704267175</v>
      </c>
      <c r="T1511" s="25">
        <f ca="1">_xlfn.LOGNORM.INV(S1511,'Input Parameters'!$H$29,'Input Parameters'!$I$29)</f>
        <v>51.022331047719781</v>
      </c>
      <c r="U1511" s="10">
        <f t="shared" ca="1" si="190"/>
        <v>0.27094330812734813</v>
      </c>
      <c r="V1511" s="29">
        <f ca="1">IF('Input Parameters'!$D$30="Beta",_xlfn.BETA.INV(U1511,'Input Parameters'!$L$30,'Input Parameters'!$M$30,'Input Parameters'!$J$30,'Input Parameters'!$K$30),IF('Input Parameters'!$D$30="LogNorm",_xlfn.LOGNORM.INV(U1511,'Input Parameters'!$H$30,'Input Parameters'!$I$30)))</f>
        <v>0.78558287949522088</v>
      </c>
      <c r="W1511" s="2">
        <f ca="1">N1511+(P1511-N1511)*(1-ERF((T1511-R1511)/(2*SQRT(L1511*'Input Parameters'!$E$31))))</f>
        <v>1.3795983654026609</v>
      </c>
      <c r="X1511">
        <f t="shared" ca="1" si="191"/>
        <v>0</v>
      </c>
      <c r="Y1511" s="7"/>
    </row>
    <row r="1512" spans="1:25" ht="15" customHeight="1" x14ac:dyDescent="0.3">
      <c r="A1512" s="130">
        <v>1505</v>
      </c>
      <c r="B1512" s="10">
        <f t="shared" ca="1" si="183"/>
        <v>0.69105565465615648</v>
      </c>
      <c r="C1512" s="57">
        <f ca="1">_xlfn.NORM.INV(B1512,'Input Parameters'!$E$19,'Input Parameters'!$F$19)</f>
        <v>609.45238959063636</v>
      </c>
      <c r="D1512" s="10">
        <f t="shared" ca="1" si="184"/>
        <v>0.26772579070406777</v>
      </c>
      <c r="E1512" s="59">
        <f ca="1">IF(_xlfn.NORM.INV(D1512,'Input Parameters'!$E$20,'Input Parameters'!$F$20)&lt;3500,3500,IF(_xlfn.NORM.INV(D1512,'Input Parameters'!$E$20,'Input Parameters'!$F$20)&gt;5500,5500,_xlfn.NORM.INV(D1512,'Input Parameters'!$E$20,'Input Parameters'!$F$20)))</f>
        <v>4366.2060303205535</v>
      </c>
      <c r="F1512" s="10">
        <f t="shared" ca="1" si="185"/>
        <v>0.21140665050401275</v>
      </c>
      <c r="G1512" s="61">
        <f ca="1">_xlfn.NORM.INV(F1512,'Input Parameters'!$E$21,'Input Parameters'!$F$21)</f>
        <v>278.54981687420019</v>
      </c>
      <c r="H1512" s="54">
        <f ca="1">EXP(E1512*(1/'Input Parameters'!$E$22-1/G1512))</f>
        <v>0.46160344570557033</v>
      </c>
      <c r="I1512" s="10">
        <f t="shared" ca="1" si="186"/>
        <v>0.27223175333927319</v>
      </c>
      <c r="J1512" s="29">
        <f ca="1">_xlfn.BETA.INV(I1512,'Input Parameters'!$L$24,'Input Parameters'!$M$24,'Input Parameters'!$J$24,'Input Parameters'!$K$24)</f>
        <v>0.50762256844793119</v>
      </c>
      <c r="K1512" s="156">
        <f ca="1">('Input Parameters'!$E$25/'Input Parameters'!$E$31)^$J1512</f>
        <v>2.6214181873457733E-2</v>
      </c>
      <c r="L1512" s="66">
        <f ca="1">$H1512*$C1512*'Input Parameters'!$E$23*K1512</f>
        <v>7.3747131834791686</v>
      </c>
      <c r="M1512" s="23">
        <f t="shared" ca="1" si="187"/>
        <v>0.6529964014223224</v>
      </c>
      <c r="N1512" s="15">
        <f ca="1">_xlfn.NORM.INV(M1512,'Input Parameters'!$E$26,'Input Parameters'!$F$26)</f>
        <v>4.2261879807679356E-2</v>
      </c>
      <c r="O1512" s="8">
        <f t="shared" ca="1" si="188"/>
        <v>0.94935674049300856</v>
      </c>
      <c r="P1512" s="29">
        <f ca="1">_xlfn.LOGNORM.INV(O1512,'Input Parameters'!$H$27,'Input Parameters'!$I$27)</f>
        <v>2.9392894300809425</v>
      </c>
      <c r="Q1512" s="10"/>
      <c r="R1512" s="15">
        <f>'Input Parameters'!$E$28</f>
        <v>12.7</v>
      </c>
      <c r="S1512" s="10">
        <f t="shared" ca="1" si="189"/>
        <v>3.9927329306724602E-2</v>
      </c>
      <c r="T1512" s="25">
        <f ca="1">_xlfn.LOGNORM.INV(S1512,'Input Parameters'!$H$29,'Input Parameters'!$I$29)</f>
        <v>47.836172320530984</v>
      </c>
      <c r="U1512" s="10">
        <f t="shared" ca="1" si="190"/>
        <v>0.34490001905143042</v>
      </c>
      <c r="V1512" s="29">
        <f ca="1">IF('Input Parameters'!$D$30="Beta",_xlfn.BETA.INV(U1512,'Input Parameters'!$L$30,'Input Parameters'!$M$30,'Input Parameters'!$J$30,'Input Parameters'!$K$30),IF('Input Parameters'!$D$30="LogNorm",_xlfn.LOGNORM.INV(U1512,'Input Parameters'!$H$30,'Input Parameters'!$I$30)))</f>
        <v>0.85369012068599592</v>
      </c>
      <c r="W1512" s="2">
        <f ca="1">N1512+(P1512-N1512)*(1-ERF((T1512-R1512)/(2*SQRT(L1512*'Input Parameters'!$E$31))))</f>
        <v>1.0859206594676056</v>
      </c>
      <c r="X1512">
        <f t="shared" ca="1" si="191"/>
        <v>0</v>
      </c>
      <c r="Y1512" s="7"/>
    </row>
    <row r="1513" spans="1:25" ht="15" customHeight="1" x14ac:dyDescent="0.3">
      <c r="A1513" s="130">
        <v>1506</v>
      </c>
      <c r="B1513" s="10">
        <f t="shared" ca="1" si="183"/>
        <v>4.8349452308041774E-2</v>
      </c>
      <c r="C1513" s="57">
        <f ca="1">_xlfn.NORM.INV(B1513,'Input Parameters'!$E$19,'Input Parameters'!$F$19)</f>
        <v>426.9393812624441</v>
      </c>
      <c r="D1513" s="10">
        <f t="shared" ca="1" si="184"/>
        <v>7.440542851155918E-4</v>
      </c>
      <c r="E1513" s="59">
        <f ca="1">IF(_xlfn.NORM.INV(D1513,'Input Parameters'!$E$20,'Input Parameters'!$F$20)&lt;3500,3500,IF(_xlfn.NORM.INV(D1513,'Input Parameters'!$E$20,'Input Parameters'!$F$20)&gt;5500,5500,_xlfn.NORM.INV(D1513,'Input Parameters'!$E$20,'Input Parameters'!$F$20)))</f>
        <v>3500</v>
      </c>
      <c r="F1513" s="10">
        <f t="shared" ca="1" si="185"/>
        <v>0.61699759813410604</v>
      </c>
      <c r="G1513" s="61">
        <f ca="1">_xlfn.NORM.INV(F1513,'Input Parameters'!$E$21,'Input Parameters'!$F$21)</f>
        <v>287.18917379900387</v>
      </c>
      <c r="H1513" s="54">
        <f ca="1">EXP(E1513*(1/'Input Parameters'!$E$22-1/G1513))</f>
        <v>0.78529452877900174</v>
      </c>
      <c r="I1513" s="10">
        <f t="shared" ca="1" si="186"/>
        <v>0.22998998047447494</v>
      </c>
      <c r="J1513" s="29">
        <f ca="1">_xlfn.BETA.INV(I1513,'Input Parameters'!$L$24,'Input Parameters'!$M$24,'Input Parameters'!$J$24,'Input Parameters'!$K$24)</f>
        <v>0.4856306475605659</v>
      </c>
      <c r="K1513" s="156">
        <f ca="1">('Input Parameters'!$E$25/'Input Parameters'!$E$31)^$J1513</f>
        <v>3.0693799124687653E-2</v>
      </c>
      <c r="L1513" s="66">
        <f ca="1">$H1513*$C1513*'Input Parameters'!$E$23*K1513</f>
        <v>10.290807031866535</v>
      </c>
      <c r="M1513" s="23">
        <f t="shared" ca="1" si="187"/>
        <v>0.14662449530899668</v>
      </c>
      <c r="N1513" s="15">
        <f ca="1">_xlfn.NORM.INV(M1513,'Input Parameters'!$E$26,'Input Parameters'!$F$26)</f>
        <v>1.1928561084373172E-2</v>
      </c>
      <c r="O1513" s="8">
        <f t="shared" ca="1" si="188"/>
        <v>0.30646901892486245</v>
      </c>
      <c r="P1513" s="29">
        <f ca="1">_xlfn.LOGNORM.INV(O1513,'Input Parameters'!$H$27,'Input Parameters'!$I$27)</f>
        <v>1.138148984978832</v>
      </c>
      <c r="Q1513" s="10"/>
      <c r="R1513" s="15">
        <f>'Input Parameters'!$E$28</f>
        <v>12.7</v>
      </c>
      <c r="S1513" s="10">
        <f t="shared" ca="1" si="189"/>
        <v>0.18214753956493168</v>
      </c>
      <c r="T1513" s="25">
        <f ca="1">_xlfn.LOGNORM.INV(S1513,'Input Parameters'!$H$29,'Input Parameters'!$I$29)</f>
        <v>52.592656506763021</v>
      </c>
      <c r="U1513" s="10">
        <f t="shared" ca="1" si="190"/>
        <v>0.58577444154733782</v>
      </c>
      <c r="V1513" s="29">
        <f ca="1">IF('Input Parameters'!$D$30="Beta",_xlfn.BETA.INV(U1513,'Input Parameters'!$L$30,'Input Parameters'!$M$30,'Input Parameters'!$J$30,'Input Parameters'!$K$30),IF('Input Parameters'!$D$30="LogNorm",_xlfn.LOGNORM.INV(U1513,'Input Parameters'!$H$30,'Input Parameters'!$I$30)))</f>
        <v>1.0883436505432194</v>
      </c>
      <c r="W1513" s="2">
        <f ca="1">N1513+(P1513-N1513)*(1-ERF((T1513-R1513)/(2*SQRT(L1513*'Input Parameters'!$E$31))))</f>
        <v>0.43901487280202628</v>
      </c>
      <c r="X1513">
        <f t="shared" ca="1" si="191"/>
        <v>1</v>
      </c>
      <c r="Y1513" s="7"/>
    </row>
    <row r="1514" spans="1:25" ht="15" customHeight="1" x14ac:dyDescent="0.3">
      <c r="A1514" s="130">
        <v>1507</v>
      </c>
      <c r="B1514" s="10">
        <f t="shared" ca="1" si="183"/>
        <v>0.96180814049796903</v>
      </c>
      <c r="C1514" s="57">
        <f ca="1">_xlfn.NORM.INV(B1514,'Input Parameters'!$E$19,'Input Parameters'!$F$19)</f>
        <v>717.03951745216125</v>
      </c>
      <c r="D1514" s="10">
        <f t="shared" ca="1" si="184"/>
        <v>0.45027965699030192</v>
      </c>
      <c r="E1514" s="59">
        <f ca="1">IF(_xlfn.NORM.INV(D1514,'Input Parameters'!$E$20,'Input Parameters'!$F$20)&lt;3500,3500,IF(_xlfn.NORM.INV(D1514,'Input Parameters'!$E$20,'Input Parameters'!$F$20)&gt;5500,5500,_xlfn.NORM.INV(D1514,'Input Parameters'!$E$20,'Input Parameters'!$F$20)))</f>
        <v>4712.5316221506091</v>
      </c>
      <c r="F1514" s="10">
        <f t="shared" ca="1" si="185"/>
        <v>0.42724468623625678</v>
      </c>
      <c r="G1514" s="61">
        <f ca="1">_xlfn.NORM.INV(F1514,'Input Parameters'!$E$21,'Input Parameters'!$F$21)</f>
        <v>283.40852806020882</v>
      </c>
      <c r="H1514" s="54">
        <f ca="1">EXP(E1514*(1/'Input Parameters'!$E$22-1/G1514))</f>
        <v>0.58023278364457609</v>
      </c>
      <c r="I1514" s="10">
        <f t="shared" ca="1" si="186"/>
        <v>0.47141099427089084</v>
      </c>
      <c r="J1514" s="29">
        <f ca="1">_xlfn.BETA.INV(I1514,'Input Parameters'!$L$24,'Input Parameters'!$M$24,'Input Parameters'!$J$24,'Input Parameters'!$K$24)</f>
        <v>0.59556943853665012</v>
      </c>
      <c r="K1514" s="156">
        <f ca="1">('Input Parameters'!$E$25/'Input Parameters'!$E$31)^$J1514</f>
        <v>1.3949023240700794E-2</v>
      </c>
      <c r="L1514" s="66">
        <f ca="1">$H1514*$C1514*'Input Parameters'!$E$23*K1514</f>
        <v>5.8034888204168551</v>
      </c>
      <c r="M1514" s="23">
        <f t="shared" ca="1" si="187"/>
        <v>0.74285966582422425</v>
      </c>
      <c r="N1514" s="15">
        <f ca="1">_xlfn.NORM.INV(M1514,'Input Parameters'!$E$26,'Input Parameters'!$F$26)</f>
        <v>4.769592299247076E-2</v>
      </c>
      <c r="O1514" s="8">
        <f t="shared" ca="1" si="188"/>
        <v>0.32268986997915494</v>
      </c>
      <c r="P1514" s="29">
        <f ca="1">_xlfn.LOGNORM.INV(O1514,'Input Parameters'!$H$27,'Input Parameters'!$I$27)</f>
        <v>1.1613913596814391</v>
      </c>
      <c r="Q1514" s="10"/>
      <c r="R1514" s="15">
        <f>'Input Parameters'!$E$28</f>
        <v>12.7</v>
      </c>
      <c r="S1514" s="10">
        <f t="shared" ca="1" si="189"/>
        <v>0.66732040623545608</v>
      </c>
      <c r="T1514" s="25">
        <f ca="1">_xlfn.LOGNORM.INV(S1514,'Input Parameters'!$H$29,'Input Parameters'!$I$29)</f>
        <v>61.129413490551528</v>
      </c>
      <c r="U1514" s="10">
        <f t="shared" ca="1" si="190"/>
        <v>0.9369725189885667</v>
      </c>
      <c r="V1514" s="29">
        <f ca="1">IF('Input Parameters'!$D$30="Beta",_xlfn.BETA.INV(U1514,'Input Parameters'!$L$30,'Input Parameters'!$M$30,'Input Parameters'!$J$30,'Input Parameters'!$K$30),IF('Input Parameters'!$D$30="LogNorm",_xlfn.LOGNORM.INV(U1514,'Input Parameters'!$H$30,'Input Parameters'!$I$30)))</f>
        <v>1.826670247330499</v>
      </c>
      <c r="W1514" s="2">
        <f ca="1">N1514+(P1514-N1514)*(1-ERF((T1514-R1514)/(2*SQRT(L1514*'Input Parameters'!$E$31))))</f>
        <v>0.22050672771887297</v>
      </c>
      <c r="X1514">
        <f t="shared" ca="1" si="191"/>
        <v>1</v>
      </c>
      <c r="Y1514" s="7"/>
    </row>
    <row r="1515" spans="1:25" ht="15" customHeight="1" x14ac:dyDescent="0.3">
      <c r="A1515" s="130">
        <v>1508</v>
      </c>
      <c r="B1515" s="10">
        <f t="shared" ca="1" si="183"/>
        <v>0.29059396973737284</v>
      </c>
      <c r="C1515" s="57">
        <f ca="1">_xlfn.NORM.INV(B1515,'Input Parameters'!$E$19,'Input Parameters'!$F$19)</f>
        <v>520.68554623746422</v>
      </c>
      <c r="D1515" s="10">
        <f t="shared" ca="1" si="184"/>
        <v>0.37953988200904876</v>
      </c>
      <c r="E1515" s="59">
        <f ca="1">IF(_xlfn.NORM.INV(D1515,'Input Parameters'!$E$20,'Input Parameters'!$F$20)&lt;3500,3500,IF(_xlfn.NORM.INV(D1515,'Input Parameters'!$E$20,'Input Parameters'!$F$20)&gt;5500,5500,_xlfn.NORM.INV(D1515,'Input Parameters'!$E$20,'Input Parameters'!$F$20)))</f>
        <v>4585.3173880144968</v>
      </c>
      <c r="F1515" s="10">
        <f t="shared" ca="1" si="185"/>
        <v>0.85508549002707557</v>
      </c>
      <c r="G1515" s="61">
        <f ca="1">_xlfn.NORM.INV(F1515,'Input Parameters'!$E$21,'Input Parameters'!$F$21)</f>
        <v>293.16978465737367</v>
      </c>
      <c r="H1515" s="54">
        <f ca="1">EXP(E1515*(1/'Input Parameters'!$E$22-1/G1515))</f>
        <v>1.0091043836287836</v>
      </c>
      <c r="I1515" s="10">
        <f t="shared" ca="1" si="186"/>
        <v>0.4270210585136941</v>
      </c>
      <c r="J1515" s="29">
        <f ca="1">_xlfn.BETA.INV(I1515,'Input Parameters'!$L$24,'Input Parameters'!$M$24,'Input Parameters'!$J$24,'Input Parameters'!$K$24)</f>
        <v>0.57728834728576806</v>
      </c>
      <c r="K1515" s="156">
        <f ca="1">('Input Parameters'!$E$25/'Input Parameters'!$E$31)^$J1515</f>
        <v>1.5903667894448286E-2</v>
      </c>
      <c r="L1515" s="66">
        <f ca="1">$H1515*$C1515*'Input Parameters'!$E$23*K1515</f>
        <v>8.3562016758407971</v>
      </c>
      <c r="M1515" s="23">
        <f t="shared" ca="1" si="187"/>
        <v>0.21050632220044285</v>
      </c>
      <c r="N1515" s="15">
        <f ca="1">_xlfn.NORM.INV(M1515,'Input Parameters'!$E$26,'Input Parameters'!$F$26)</f>
        <v>1.7102021264123961E-2</v>
      </c>
      <c r="O1515" s="8">
        <f t="shared" ca="1" si="188"/>
        <v>0.60469635748706319</v>
      </c>
      <c r="P1515" s="29">
        <f ca="1">_xlfn.LOGNORM.INV(O1515,'Input Parameters'!$H$27,'Input Parameters'!$I$27)</f>
        <v>1.6010854108998793</v>
      </c>
      <c r="Q1515" s="10"/>
      <c r="R1515" s="15">
        <f>'Input Parameters'!$E$28</f>
        <v>12.7</v>
      </c>
      <c r="S1515" s="10">
        <f t="shared" ca="1" si="189"/>
        <v>0.58889686675304953</v>
      </c>
      <c r="T1515" s="25">
        <f ca="1">_xlfn.LOGNORM.INV(S1515,'Input Parameters'!$H$29,'Input Parameters'!$I$29)</f>
        <v>59.719630022481226</v>
      </c>
      <c r="U1515" s="10">
        <f t="shared" ca="1" si="190"/>
        <v>0.69336401703315798</v>
      </c>
      <c r="V1515" s="29">
        <f ca="1">IF('Input Parameters'!$D$30="Beta",_xlfn.BETA.INV(U1515,'Input Parameters'!$L$30,'Input Parameters'!$M$30,'Input Parameters'!$J$30,'Input Parameters'!$K$30),IF('Input Parameters'!$D$30="LogNorm",_xlfn.LOGNORM.INV(U1515,'Input Parameters'!$H$30,'Input Parameters'!$I$30)))</f>
        <v>1.2195871909026523</v>
      </c>
      <c r="W1515" s="2">
        <f ca="1">N1515+(P1515-N1515)*(1-ERF((T1515-R1515)/(2*SQRT(L1515*'Input Parameters'!$E$31))))</f>
        <v>0.4132188042799243</v>
      </c>
      <c r="X1515">
        <f t="shared" ca="1" si="191"/>
        <v>1</v>
      </c>
      <c r="Y1515" s="7"/>
    </row>
    <row r="1516" spans="1:25" ht="15" customHeight="1" x14ac:dyDescent="0.3">
      <c r="A1516" s="130">
        <v>1509</v>
      </c>
      <c r="B1516" s="10">
        <f t="shared" ca="1" si="183"/>
        <v>0.5656366382086484</v>
      </c>
      <c r="C1516" s="57">
        <f ca="1">_xlfn.NORM.INV(B1516,'Input Parameters'!$E$19,'Input Parameters'!$F$19)</f>
        <v>581.26582464809803</v>
      </c>
      <c r="D1516" s="10">
        <f t="shared" ca="1" si="184"/>
        <v>0.46038102986979768</v>
      </c>
      <c r="E1516" s="59">
        <f ca="1">IF(_xlfn.NORM.INV(D1516,'Input Parameters'!$E$20,'Input Parameters'!$F$20)&lt;3500,3500,IF(_xlfn.NORM.INV(D1516,'Input Parameters'!$E$20,'Input Parameters'!$F$20)&gt;5500,5500,_xlfn.NORM.INV(D1516,'Input Parameters'!$E$20,'Input Parameters'!$F$20)))</f>
        <v>4730.3683139560471</v>
      </c>
      <c r="F1516" s="10">
        <f t="shared" ca="1" si="185"/>
        <v>0.33657773040925121</v>
      </c>
      <c r="G1516" s="61">
        <f ca="1">_xlfn.NORM.INV(F1516,'Input Parameters'!$E$21,'Input Parameters'!$F$21)</f>
        <v>281.53448461909801</v>
      </c>
      <c r="H1516" s="54">
        <f ca="1">EXP(E1516*(1/'Input Parameters'!$E$22-1/G1516))</f>
        <v>0.5181501293335089</v>
      </c>
      <c r="I1516" s="10">
        <f t="shared" ca="1" si="186"/>
        <v>0.28649842127135716</v>
      </c>
      <c r="J1516" s="29">
        <f ca="1">_xlfn.BETA.INV(I1516,'Input Parameters'!$L$24,'Input Parameters'!$M$24,'Input Parameters'!$J$24,'Input Parameters'!$K$24)</f>
        <v>0.51465500448536405</v>
      </c>
      <c r="K1516" s="156">
        <f ca="1">('Input Parameters'!$E$25/'Input Parameters'!$E$31)^$J1516</f>
        <v>2.4924544519860908E-2</v>
      </c>
      <c r="L1516" s="66">
        <f ca="1">$H1516*$C1516*'Input Parameters'!$E$23*K1516</f>
        <v>7.5068481504401019</v>
      </c>
      <c r="M1516" s="23">
        <f t="shared" ca="1" si="187"/>
        <v>0.83109464697265201</v>
      </c>
      <c r="N1516" s="15">
        <f ca="1">_xlfn.NORM.INV(M1516,'Input Parameters'!$E$26,'Input Parameters'!$F$26)</f>
        <v>5.4128499393001267E-2</v>
      </c>
      <c r="O1516" s="8">
        <f t="shared" ca="1" si="188"/>
        <v>0.62304816701058385</v>
      </c>
      <c r="P1516" s="29">
        <f ca="1">_xlfn.LOGNORM.INV(O1516,'Input Parameters'!$H$27,'Input Parameters'!$I$27)</f>
        <v>1.6354304974507436</v>
      </c>
      <c r="Q1516" s="10"/>
      <c r="R1516" s="15">
        <f>'Input Parameters'!$E$28</f>
        <v>12.7</v>
      </c>
      <c r="S1516" s="10">
        <f t="shared" ca="1" si="189"/>
        <v>0.12256256858798609</v>
      </c>
      <c r="T1516" s="25">
        <f ca="1">_xlfn.LOGNORM.INV(S1516,'Input Parameters'!$H$29,'Input Parameters'!$I$29)</f>
        <v>51.107949051291648</v>
      </c>
      <c r="U1516" s="10">
        <f t="shared" ca="1" si="190"/>
        <v>0.24963543311784975</v>
      </c>
      <c r="V1516" s="29">
        <f ca="1">IF('Input Parameters'!$D$30="Beta",_xlfn.BETA.INV(U1516,'Input Parameters'!$L$30,'Input Parameters'!$M$30,'Input Parameters'!$J$30,'Input Parameters'!$K$30),IF('Input Parameters'!$D$30="LogNorm",_xlfn.LOGNORM.INV(U1516,'Input Parameters'!$H$30,'Input Parameters'!$I$30)))</f>
        <v>0.76549857639699026</v>
      </c>
      <c r="W1516" s="2">
        <f ca="1">N1516+(P1516-N1516)*(1-ERF((T1516-R1516)/(2*SQRT(L1516*'Input Parameters'!$E$31))))</f>
        <v>0.5626279277086027</v>
      </c>
      <c r="X1516">
        <f t="shared" ca="1" si="191"/>
        <v>1</v>
      </c>
      <c r="Y1516" s="7"/>
    </row>
    <row r="1517" spans="1:25" ht="15" customHeight="1" x14ac:dyDescent="0.3">
      <c r="A1517" s="130">
        <v>1510</v>
      </c>
      <c r="B1517" s="10">
        <f t="shared" ca="1" si="183"/>
        <v>0.36198106407554298</v>
      </c>
      <c r="C1517" s="57">
        <f ca="1">_xlfn.NORM.INV(B1517,'Input Parameters'!$E$19,'Input Parameters'!$F$19)</f>
        <v>537.4572624914473</v>
      </c>
      <c r="D1517" s="10">
        <f t="shared" ca="1" si="184"/>
        <v>0.50905171195215349</v>
      </c>
      <c r="E1517" s="59">
        <f ca="1">IF(_xlfn.NORM.INV(D1517,'Input Parameters'!$E$20,'Input Parameters'!$F$20)&lt;3500,3500,IF(_xlfn.NORM.INV(D1517,'Input Parameters'!$E$20,'Input Parameters'!$F$20)&gt;5500,5500,_xlfn.NORM.INV(D1517,'Input Parameters'!$E$20,'Input Parameters'!$F$20)))</f>
        <v>4815.8838569514583</v>
      </c>
      <c r="F1517" s="10">
        <f t="shared" ca="1" si="185"/>
        <v>0.18838842685856838</v>
      </c>
      <c r="G1517" s="61">
        <f ca="1">_xlfn.NORM.INV(F1517,'Input Parameters'!$E$21,'Input Parameters'!$F$21)</f>
        <v>277.90293408648978</v>
      </c>
      <c r="H1517" s="54">
        <f ca="1">EXP(E1517*(1/'Input Parameters'!$E$22-1/G1517))</f>
        <v>0.40946238340489693</v>
      </c>
      <c r="I1517" s="10">
        <f t="shared" ca="1" si="186"/>
        <v>0.62403637455607286</v>
      </c>
      <c r="J1517" s="29">
        <f ca="1">_xlfn.BETA.INV(I1517,'Input Parameters'!$L$24,'Input Parameters'!$M$24,'Input Parameters'!$J$24,'Input Parameters'!$K$24)</f>
        <v>0.65715877986779181</v>
      </c>
      <c r="K1517" s="156">
        <f ca="1">('Input Parameters'!$E$25/'Input Parameters'!$E$31)^$J1517</f>
        <v>8.967396671004782E-3</v>
      </c>
      <c r="L1517" s="66">
        <f ca="1">$H1517*$C1517*'Input Parameters'!$E$23*K1517</f>
        <v>1.973441818362381</v>
      </c>
      <c r="M1517" s="23">
        <f t="shared" ca="1" si="187"/>
        <v>0.25529868203874473</v>
      </c>
      <c r="N1517" s="15">
        <f ca="1">_xlfn.NORM.INV(M1517,'Input Parameters'!$E$26,'Input Parameters'!$F$26)</f>
        <v>2.0183935736170684E-2</v>
      </c>
      <c r="O1517" s="8">
        <f t="shared" ca="1" si="188"/>
        <v>0.53071006328438897</v>
      </c>
      <c r="P1517" s="29">
        <f ca="1">_xlfn.LOGNORM.INV(O1517,'Input Parameters'!$H$27,'Input Parameters'!$I$27)</f>
        <v>1.4730010135293041</v>
      </c>
      <c r="Q1517" s="10"/>
      <c r="R1517" s="15">
        <f>'Input Parameters'!$E$28</f>
        <v>12.7</v>
      </c>
      <c r="S1517" s="10">
        <f t="shared" ca="1" si="189"/>
        <v>0.40846741723852198</v>
      </c>
      <c r="T1517" s="25">
        <f ca="1">_xlfn.LOGNORM.INV(S1517,'Input Parameters'!$H$29,'Input Parameters'!$I$29)</f>
        <v>56.737877446779478</v>
      </c>
      <c r="U1517" s="10">
        <f t="shared" ca="1" si="190"/>
        <v>0.46233011556286763</v>
      </c>
      <c r="V1517" s="29">
        <f ca="1">IF('Input Parameters'!$D$30="Beta",_xlfn.BETA.INV(U1517,'Input Parameters'!$L$30,'Input Parameters'!$M$30,'Input Parameters'!$J$30,'Input Parameters'!$K$30),IF('Input Parameters'!$D$30="LogNorm",_xlfn.LOGNORM.INV(U1517,'Input Parameters'!$H$30,'Input Parameters'!$I$30)))</f>
        <v>0.96263152149147757</v>
      </c>
      <c r="W1517" s="2">
        <f ca="1">N1517+(P1517-N1517)*(1-ERF((T1517-R1517)/(2*SQRT(L1517*'Input Parameters'!$E$31))))</f>
        <v>5.8896117672472117E-2</v>
      </c>
      <c r="X1517">
        <f t="shared" ca="1" si="191"/>
        <v>1</v>
      </c>
      <c r="Y1517" s="7"/>
    </row>
    <row r="1518" spans="1:25" ht="15" customHeight="1" x14ac:dyDescent="0.3">
      <c r="A1518" s="130">
        <v>1511</v>
      </c>
      <c r="B1518" s="10">
        <f t="shared" ca="1" si="183"/>
        <v>0.66614890853113462</v>
      </c>
      <c r="C1518" s="57">
        <f ca="1">_xlfn.NORM.INV(B1518,'Input Parameters'!$E$19,'Input Parameters'!$F$19)</f>
        <v>603.5761674816431</v>
      </c>
      <c r="D1518" s="10">
        <f t="shared" ca="1" si="184"/>
        <v>0.88991854620154554</v>
      </c>
      <c r="E1518" s="59">
        <f ca="1">IF(_xlfn.NORM.INV(D1518,'Input Parameters'!$E$20,'Input Parameters'!$F$20)&lt;3500,3500,IF(_xlfn.NORM.INV(D1518,'Input Parameters'!$E$20,'Input Parameters'!$F$20)&gt;5500,5500,_xlfn.NORM.INV(D1518,'Input Parameters'!$E$20,'Input Parameters'!$F$20)))</f>
        <v>5500</v>
      </c>
      <c r="F1518" s="10">
        <f t="shared" ca="1" si="185"/>
        <v>0.46689237064630673</v>
      </c>
      <c r="G1518" s="61">
        <f ca="1">_xlfn.NORM.INV(F1518,'Input Parameters'!$E$21,'Input Parameters'!$F$21)</f>
        <v>284.19695969363596</v>
      </c>
      <c r="H1518" s="54">
        <f ca="1">EXP(E1518*(1/'Input Parameters'!$E$22-1/G1518))</f>
        <v>0.55909012848676776</v>
      </c>
      <c r="I1518" s="10">
        <f t="shared" ca="1" si="186"/>
        <v>0.2405252639919655</v>
      </c>
      <c r="J1518" s="29">
        <f ca="1">_xlfn.BETA.INV(I1518,'Input Parameters'!$L$24,'Input Parameters'!$M$24,'Input Parameters'!$J$24,'Input Parameters'!$K$24)</f>
        <v>0.49130037301773766</v>
      </c>
      <c r="K1518" s="156">
        <f ca="1">('Input Parameters'!$E$25/'Input Parameters'!$E$31)^$J1518</f>
        <v>2.9470465876352211E-2</v>
      </c>
      <c r="L1518" s="66">
        <f ca="1">$H1518*$C1518*'Input Parameters'!$E$23*K1518</f>
        <v>9.9449111796355041</v>
      </c>
      <c r="M1518" s="23">
        <f t="shared" ca="1" si="187"/>
        <v>0.73758775061187665</v>
      </c>
      <c r="N1518" s="15">
        <f ca="1">_xlfn.NORM.INV(M1518,'Input Parameters'!$E$26,'Input Parameters'!$F$26)</f>
        <v>4.7354451043210517E-2</v>
      </c>
      <c r="O1518" s="8">
        <f t="shared" ca="1" si="188"/>
        <v>0.89821938744203356</v>
      </c>
      <c r="P1518" s="29">
        <f ca="1">_xlfn.LOGNORM.INV(O1518,'Input Parameters'!$H$27,'Input Parameters'!$I$27)</f>
        <v>2.4985847675114954</v>
      </c>
      <c r="Q1518" s="10"/>
      <c r="R1518" s="15">
        <f>'Input Parameters'!$E$28</f>
        <v>12.7</v>
      </c>
      <c r="S1518" s="10">
        <f t="shared" ca="1" si="189"/>
        <v>0.44563073016601595</v>
      </c>
      <c r="T1518" s="25">
        <f ca="1">_xlfn.LOGNORM.INV(S1518,'Input Parameters'!$H$29,'Input Parameters'!$I$29)</f>
        <v>57.344869723014973</v>
      </c>
      <c r="U1518" s="10">
        <f t="shared" ca="1" si="190"/>
        <v>0.4225976796965234</v>
      </c>
      <c r="V1518" s="29">
        <f ca="1">IF('Input Parameters'!$D$30="Beta",_xlfn.BETA.INV(U1518,'Input Parameters'!$L$30,'Input Parameters'!$M$30,'Input Parameters'!$J$30,'Input Parameters'!$K$30),IF('Input Parameters'!$D$30="LogNorm",_xlfn.LOGNORM.INV(U1518,'Input Parameters'!$H$30,'Input Parameters'!$I$30)))</f>
        <v>0.92515854314887569</v>
      </c>
      <c r="W1518" s="2">
        <f ca="1">N1518+(P1518-N1518)*(1-ERF((T1518-R1518)/(2*SQRT(L1518*'Input Parameters'!$E$31))))</f>
        <v>0.82390975419510926</v>
      </c>
      <c r="X1518">
        <f t="shared" ca="1" si="191"/>
        <v>1</v>
      </c>
      <c r="Y1518" s="7"/>
    </row>
    <row r="1519" spans="1:25" ht="15" customHeight="1" x14ac:dyDescent="0.3">
      <c r="A1519" s="130">
        <v>1512</v>
      </c>
      <c r="B1519" s="10">
        <f t="shared" ca="1" si="183"/>
        <v>0.27208953061591823</v>
      </c>
      <c r="C1519" s="57">
        <f ca="1">_xlfn.NORM.INV(B1519,'Input Parameters'!$E$19,'Input Parameters'!$F$19)</f>
        <v>516.05027633990551</v>
      </c>
      <c r="D1519" s="10">
        <f t="shared" ca="1" si="184"/>
        <v>0.95659086844068186</v>
      </c>
      <c r="E1519" s="59">
        <f ca="1">IF(_xlfn.NORM.INV(D1519,'Input Parameters'!$E$20,'Input Parameters'!$F$20)&lt;3500,3500,IF(_xlfn.NORM.INV(D1519,'Input Parameters'!$E$20,'Input Parameters'!$F$20)&gt;5500,5500,_xlfn.NORM.INV(D1519,'Input Parameters'!$E$20,'Input Parameters'!$F$20)))</f>
        <v>5500</v>
      </c>
      <c r="F1519" s="10">
        <f t="shared" ca="1" si="185"/>
        <v>0.88732681369087096</v>
      </c>
      <c r="G1519" s="61">
        <f ca="1">_xlfn.NORM.INV(F1519,'Input Parameters'!$E$21,'Input Parameters'!$F$21)</f>
        <v>294.37972959547056</v>
      </c>
      <c r="H1519" s="54">
        <f ca="1">EXP(E1519*(1/'Input Parameters'!$E$22-1/G1519))</f>
        <v>1.0919656607822885</v>
      </c>
      <c r="I1519" s="10">
        <f t="shared" ca="1" si="186"/>
        <v>0.96362413184899054</v>
      </c>
      <c r="J1519" s="29">
        <f ca="1">_xlfn.BETA.INV(I1519,'Input Parameters'!$L$24,'Input Parameters'!$M$24,'Input Parameters'!$J$24,'Input Parameters'!$K$24)</f>
        <v>0.85021927296617106</v>
      </c>
      <c r="K1519" s="156">
        <f ca="1">('Input Parameters'!$E$25/'Input Parameters'!$E$31)^$J1519</f>
        <v>2.2449129523128926E-3</v>
      </c>
      <c r="L1519" s="66">
        <f ca="1">$H1519*$C1519*'Input Parameters'!$E$23*K1519</f>
        <v>1.265029059175</v>
      </c>
      <c r="M1519" s="23">
        <f t="shared" ca="1" si="187"/>
        <v>0.58681652361761383</v>
      </c>
      <c r="N1519" s="15">
        <f ca="1">_xlfn.NORM.INV(M1519,'Input Parameters'!$E$26,'Input Parameters'!$F$26)</f>
        <v>3.860663208724513E-2</v>
      </c>
      <c r="O1519" s="8">
        <f t="shared" ca="1" si="188"/>
        <v>0.45887844641347186</v>
      </c>
      <c r="P1519" s="29">
        <f ca="1">_xlfn.LOGNORM.INV(O1519,'Input Parameters'!$H$27,'Input Parameters'!$I$27)</f>
        <v>1.3600598313065633</v>
      </c>
      <c r="Q1519" s="10"/>
      <c r="R1519" s="15">
        <f>'Input Parameters'!$E$28</f>
        <v>12.7</v>
      </c>
      <c r="S1519" s="10">
        <f t="shared" ca="1" si="189"/>
        <v>0.14198511567698735</v>
      </c>
      <c r="T1519" s="25">
        <f ca="1">_xlfn.LOGNORM.INV(S1519,'Input Parameters'!$H$29,'Input Parameters'!$I$29)</f>
        <v>51.631794628002829</v>
      </c>
      <c r="U1519" s="10">
        <f t="shared" ca="1" si="190"/>
        <v>4.6128185629830565E-2</v>
      </c>
      <c r="V1519" s="29">
        <f ca="1">IF('Input Parameters'!$D$30="Beta",_xlfn.BETA.INV(U1519,'Input Parameters'!$L$30,'Input Parameters'!$M$30,'Input Parameters'!$J$30,'Input Parameters'!$K$30),IF('Input Parameters'!$D$30="LogNorm",_xlfn.LOGNORM.INV(U1519,'Input Parameters'!$H$30,'Input Parameters'!$I$30)))</f>
        <v>0.51441807644545501</v>
      </c>
      <c r="W1519" s="2">
        <f ca="1">N1519+(P1519-N1519)*(1-ERF((T1519-R1519)/(2*SQRT(L1519*'Input Parameters'!$E$31))))</f>
        <v>5.7610988009518894E-2</v>
      </c>
      <c r="X1519">
        <f t="shared" ca="1" si="191"/>
        <v>1</v>
      </c>
      <c r="Y1519" s="7"/>
    </row>
    <row r="1520" spans="1:25" ht="15" customHeight="1" x14ac:dyDescent="0.3">
      <c r="A1520" s="130">
        <v>1513</v>
      </c>
      <c r="B1520" s="10">
        <f t="shared" ca="1" si="183"/>
        <v>0.58743975163134754</v>
      </c>
      <c r="C1520" s="57">
        <f ca="1">_xlfn.NORM.INV(B1520,'Input Parameters'!$E$19,'Input Parameters'!$F$19)</f>
        <v>585.9714544449804</v>
      </c>
      <c r="D1520" s="10">
        <f t="shared" ca="1" si="184"/>
        <v>0.81356568924785244</v>
      </c>
      <c r="E1520" s="59">
        <f ca="1">IF(_xlfn.NORM.INV(D1520,'Input Parameters'!$E$20,'Input Parameters'!$F$20)&lt;3500,3500,IF(_xlfn.NORM.INV(D1520,'Input Parameters'!$E$20,'Input Parameters'!$F$20)&gt;5500,5500,_xlfn.NORM.INV(D1520,'Input Parameters'!$E$20,'Input Parameters'!$F$20)))</f>
        <v>5423.7790085194265</v>
      </c>
      <c r="F1520" s="10">
        <f t="shared" ca="1" si="185"/>
        <v>0.85358874800852602</v>
      </c>
      <c r="G1520" s="61">
        <f ca="1">_xlfn.NORM.INV(F1520,'Input Parameters'!$E$21,'Input Parameters'!$F$21)</f>
        <v>293.11832676350207</v>
      </c>
      <c r="H1520" s="54">
        <f ca="1">EXP(E1520*(1/'Input Parameters'!$E$22-1/G1520))</f>
        <v>1.0075006353657652</v>
      </c>
      <c r="I1520" s="10">
        <f t="shared" ca="1" si="186"/>
        <v>0.42686239966475548</v>
      </c>
      <c r="J1520" s="29">
        <f ca="1">_xlfn.BETA.INV(I1520,'Input Parameters'!$L$24,'Input Parameters'!$M$24,'Input Parameters'!$J$24,'Input Parameters'!$K$24)</f>
        <v>0.57722219272599717</v>
      </c>
      <c r="K1520" s="156">
        <f ca="1">('Input Parameters'!$E$25/'Input Parameters'!$E$31)^$J1520</f>
        <v>1.5911216976190468E-2</v>
      </c>
      <c r="L1520" s="66">
        <f ca="1">$H1520*$C1520*'Input Parameters'!$E$23*K1520</f>
        <v>9.3934512695242063</v>
      </c>
      <c r="M1520" s="23">
        <f t="shared" ca="1" si="187"/>
        <v>0.91872486495482608</v>
      </c>
      <c r="N1520" s="15">
        <f ca="1">_xlfn.NORM.INV(M1520,'Input Parameters'!$E$26,'Input Parameters'!$F$26)</f>
        <v>6.3327456819466832E-2</v>
      </c>
      <c r="O1520" s="8">
        <f t="shared" ca="1" si="188"/>
        <v>2.7387762842556729E-2</v>
      </c>
      <c r="P1520" s="29">
        <f ca="1">_xlfn.LOGNORM.INV(O1520,'Input Parameters'!$H$27,'Input Parameters'!$I$27)</f>
        <v>0.60865369377721146</v>
      </c>
      <c r="Q1520" s="10"/>
      <c r="R1520" s="15">
        <f>'Input Parameters'!$E$28</f>
        <v>12.7</v>
      </c>
      <c r="S1520" s="10">
        <f t="shared" ca="1" si="189"/>
        <v>0.93377264394765169</v>
      </c>
      <c r="T1520" s="25">
        <f ca="1">_xlfn.LOGNORM.INV(S1520,'Input Parameters'!$H$29,'Input Parameters'!$I$29)</f>
        <v>68.947563424562446</v>
      </c>
      <c r="U1520" s="10">
        <f t="shared" ca="1" si="190"/>
        <v>0.51202717076226867</v>
      </c>
      <c r="V1520" s="29">
        <f ca="1">IF('Input Parameters'!$D$30="Beta",_xlfn.BETA.INV(U1520,'Input Parameters'!$L$30,'Input Parameters'!$M$30,'Input Parameters'!$J$30,'Input Parameters'!$K$30),IF('Input Parameters'!$D$30="LogNorm",_xlfn.LOGNORM.INV(U1520,'Input Parameters'!$H$30,'Input Parameters'!$I$30)))</f>
        <v>1.0111589802702436</v>
      </c>
      <c r="W1520" s="2">
        <f ca="1">N1520+(P1520-N1520)*(1-ERF((T1520-R1520)/(2*SQRT(L1520*'Input Parameters'!$E$31))))</f>
        <v>0.16933264747091437</v>
      </c>
      <c r="X1520">
        <f t="shared" ca="1" si="191"/>
        <v>1</v>
      </c>
      <c r="Y1520" s="7"/>
    </row>
    <row r="1521" spans="1:25" ht="15" customHeight="1" x14ac:dyDescent="0.3">
      <c r="A1521" s="130">
        <v>1514</v>
      </c>
      <c r="B1521" s="10">
        <f t="shared" ca="1" si="183"/>
        <v>0.25917112474538762</v>
      </c>
      <c r="C1521" s="57">
        <f ca="1">_xlfn.NORM.INV(B1521,'Input Parameters'!$E$19,'Input Parameters'!$F$19)</f>
        <v>512.72120600562334</v>
      </c>
      <c r="D1521" s="10">
        <f t="shared" ca="1" si="184"/>
        <v>8.568001773056233E-2</v>
      </c>
      <c r="E1521" s="59">
        <f ca="1">IF(_xlfn.NORM.INV(D1521,'Input Parameters'!$E$20,'Input Parameters'!$F$20)&lt;3500,3500,IF(_xlfn.NORM.INV(D1521,'Input Parameters'!$E$20,'Input Parameters'!$F$20)&gt;5500,5500,_xlfn.NORM.INV(D1521,'Input Parameters'!$E$20,'Input Parameters'!$F$20)))</f>
        <v>3842.5072408749884</v>
      </c>
      <c r="F1521" s="10">
        <f t="shared" ca="1" si="185"/>
        <v>0.45880659532179857</v>
      </c>
      <c r="G1521" s="61">
        <f ca="1">_xlfn.NORM.INV(F1521,'Input Parameters'!$E$21,'Input Parameters'!$F$21)</f>
        <v>284.03695589194535</v>
      </c>
      <c r="H1521" s="54">
        <f ca="1">EXP(E1521*(1/'Input Parameters'!$E$22-1/G1521))</f>
        <v>0.66110968519788527</v>
      </c>
      <c r="I1521" s="10">
        <f t="shared" ca="1" si="186"/>
        <v>0.3186068297561383</v>
      </c>
      <c r="J1521" s="29">
        <f ca="1">_xlfn.BETA.INV(I1521,'Input Parameters'!$L$24,'Input Parameters'!$M$24,'Input Parameters'!$J$24,'Input Parameters'!$K$24)</f>
        <v>0.52990335379497322</v>
      </c>
      <c r="K1521" s="156">
        <f ca="1">('Input Parameters'!$E$25/'Input Parameters'!$E$31)^$J1521</f>
        <v>2.2341999217642614E-2</v>
      </c>
      <c r="L1521" s="66">
        <f ca="1">$H1521*$C1521*'Input Parameters'!$E$23*K1521</f>
        <v>7.5731547615777908</v>
      </c>
      <c r="M1521" s="23">
        <f t="shared" ca="1" si="187"/>
        <v>0.81451374056949377</v>
      </c>
      <c r="N1521" s="15">
        <f ca="1">_xlfn.NORM.INV(M1521,'Input Parameters'!$E$26,'Input Parameters'!$F$26)</f>
        <v>5.2787716598133444E-2</v>
      </c>
      <c r="O1521" s="8">
        <f t="shared" ca="1" si="188"/>
        <v>0.36119549193951006</v>
      </c>
      <c r="P1521" s="29">
        <f ca="1">_xlfn.LOGNORM.INV(O1521,'Input Parameters'!$H$27,'Input Parameters'!$I$27)</f>
        <v>1.2165740064885593</v>
      </c>
      <c r="Q1521" s="10"/>
      <c r="R1521" s="15">
        <f>'Input Parameters'!$E$28</f>
        <v>12.7</v>
      </c>
      <c r="S1521" s="10">
        <f t="shared" ca="1" si="189"/>
        <v>0.51376647567053801</v>
      </c>
      <c r="T1521" s="25">
        <f ca="1">_xlfn.LOGNORM.INV(S1521,'Input Parameters'!$H$29,'Input Parameters'!$I$29)</f>
        <v>58.457914603501706</v>
      </c>
      <c r="U1521" s="10">
        <f t="shared" ca="1" si="190"/>
        <v>0.73923507934850319</v>
      </c>
      <c r="V1521" s="29">
        <f ca="1">IF('Input Parameters'!$D$30="Beta",_xlfn.BETA.INV(U1521,'Input Parameters'!$L$30,'Input Parameters'!$M$30,'Input Parameters'!$J$30,'Input Parameters'!$K$30),IF('Input Parameters'!$D$30="LogNorm",_xlfn.LOGNORM.INV(U1521,'Input Parameters'!$H$30,'Input Parameters'!$I$30)))</f>
        <v>1.2865677583478738</v>
      </c>
      <c r="W1521" s="2">
        <f ca="1">N1521+(P1521-N1521)*(1-ERF((T1521-R1521)/(2*SQRT(L1521*'Input Parameters'!$E$31))))</f>
        <v>0.33174397188410687</v>
      </c>
      <c r="X1521">
        <f t="shared" ca="1" si="191"/>
        <v>1</v>
      </c>
      <c r="Y1521" s="7"/>
    </row>
    <row r="1522" spans="1:25" ht="15" customHeight="1" x14ac:dyDescent="0.3">
      <c r="A1522" s="130">
        <v>1515</v>
      </c>
      <c r="B1522" s="10">
        <f t="shared" ca="1" si="183"/>
        <v>3.7831288059008927E-2</v>
      </c>
      <c r="C1522" s="57">
        <f ca="1">_xlfn.NORM.INV(B1522,'Input Parameters'!$E$19,'Input Parameters'!$F$19)</f>
        <v>417.19192464428937</v>
      </c>
      <c r="D1522" s="10">
        <f t="shared" ca="1" si="184"/>
        <v>0.41366994728326212</v>
      </c>
      <c r="E1522" s="59">
        <f ca="1">IF(_xlfn.NORM.INV(D1522,'Input Parameters'!$E$20,'Input Parameters'!$F$20)&lt;3500,3500,IF(_xlfn.NORM.INV(D1522,'Input Parameters'!$E$20,'Input Parameters'!$F$20)&gt;5500,5500,_xlfn.NORM.INV(D1522,'Input Parameters'!$E$20,'Input Parameters'!$F$20)))</f>
        <v>4647.3198451075505</v>
      </c>
      <c r="F1522" s="10">
        <f t="shared" ca="1" si="185"/>
        <v>0.10864479824442963</v>
      </c>
      <c r="G1522" s="61">
        <f ca="1">_xlfn.NORM.INV(F1522,'Input Parameters'!$E$21,'Input Parameters'!$F$21)</f>
        <v>275.15258836404803</v>
      </c>
      <c r="H1522" s="54">
        <f ca="1">EXP(E1522*(1/'Input Parameters'!$E$22-1/G1522))</f>
        <v>0.35743086314033312</v>
      </c>
      <c r="I1522" s="10">
        <f t="shared" ca="1" si="186"/>
        <v>0.15439473861253628</v>
      </c>
      <c r="J1522" s="29">
        <f ca="1">_xlfn.BETA.INV(I1522,'Input Parameters'!$L$24,'Input Parameters'!$M$24,'Input Parameters'!$J$24,'Input Parameters'!$K$24)</f>
        <v>0.43976850666204131</v>
      </c>
      <c r="K1522" s="156">
        <f ca="1">('Input Parameters'!$E$25/'Input Parameters'!$E$31)^$J1522</f>
        <v>4.2651178602862716E-2</v>
      </c>
      <c r="L1522" s="66">
        <f ca="1">$H1522*$C1522*'Input Parameters'!$E$23*K1522</f>
        <v>6.360027303632461</v>
      </c>
      <c r="M1522" s="23">
        <f t="shared" ca="1" si="187"/>
        <v>0.6111360537823306</v>
      </c>
      <c r="N1522" s="15">
        <f ca="1">_xlfn.NORM.INV(M1522,'Input Parameters'!$E$26,'Input Parameters'!$F$26)</f>
        <v>3.9927905404072109E-2</v>
      </c>
      <c r="O1522" s="8">
        <f t="shared" ca="1" si="188"/>
        <v>3.7019423900363169E-2</v>
      </c>
      <c r="P1522" s="29">
        <f ca="1">_xlfn.LOGNORM.INV(O1522,'Input Parameters'!$H$27,'Input Parameters'!$I$27)</f>
        <v>0.64590736843108454</v>
      </c>
      <c r="Q1522" s="10"/>
      <c r="R1522" s="15">
        <f>'Input Parameters'!$E$28</f>
        <v>12.7</v>
      </c>
      <c r="S1522" s="10">
        <f t="shared" ca="1" si="189"/>
        <v>0.43193236780497146</v>
      </c>
      <c r="T1522" s="25">
        <f ca="1">_xlfn.LOGNORM.INV(S1522,'Input Parameters'!$H$29,'Input Parameters'!$I$29)</f>
        <v>57.121584872752244</v>
      </c>
      <c r="U1522" s="10">
        <f t="shared" ca="1" si="190"/>
        <v>0.92267154624195935</v>
      </c>
      <c r="V1522" s="29">
        <f ca="1">IF('Input Parameters'!$D$30="Beta",_xlfn.BETA.INV(U1522,'Input Parameters'!$L$30,'Input Parameters'!$M$30,'Input Parameters'!$J$30,'Input Parameters'!$K$30),IF('Input Parameters'!$D$30="LogNorm",_xlfn.LOGNORM.INV(U1522,'Input Parameters'!$H$30,'Input Parameters'!$I$30)))</f>
        <v>1.7514929045589001</v>
      </c>
      <c r="W1522" s="2">
        <f ca="1">N1522+(P1522-N1522)*(1-ERF((T1522-R1522)/(2*SQRT(L1522*'Input Parameters'!$E$31))))</f>
        <v>0.1689663078728566</v>
      </c>
      <c r="X1522">
        <f t="shared" ca="1" si="191"/>
        <v>1</v>
      </c>
      <c r="Y1522" s="7"/>
    </row>
    <row r="1523" spans="1:25" ht="15" customHeight="1" x14ac:dyDescent="0.3">
      <c r="A1523" s="130">
        <v>1516</v>
      </c>
      <c r="B1523" s="10">
        <f t="shared" ca="1" si="183"/>
        <v>0.71695193272678814</v>
      </c>
      <c r="C1523" s="57">
        <f ca="1">_xlfn.NORM.INV(B1523,'Input Parameters'!$E$19,'Input Parameters'!$F$19)</f>
        <v>615.78697577306593</v>
      </c>
      <c r="D1523" s="10">
        <f t="shared" ca="1" si="184"/>
        <v>0.86611281598543022</v>
      </c>
      <c r="E1523" s="59">
        <f ca="1">IF(_xlfn.NORM.INV(D1523,'Input Parameters'!$E$20,'Input Parameters'!$F$20)&lt;3500,3500,IF(_xlfn.NORM.INV(D1523,'Input Parameters'!$E$20,'Input Parameters'!$F$20)&gt;5500,5500,_xlfn.NORM.INV(D1523,'Input Parameters'!$E$20,'Input Parameters'!$F$20)))</f>
        <v>5500</v>
      </c>
      <c r="F1523" s="10">
        <f t="shared" ca="1" si="185"/>
        <v>0.86600151714230134</v>
      </c>
      <c r="G1523" s="61">
        <f ca="1">_xlfn.NORM.INV(F1523,'Input Parameters'!$E$21,'Input Parameters'!$F$21)</f>
        <v>293.55642072826566</v>
      </c>
      <c r="H1523" s="54">
        <f ca="1">EXP(E1523*(1/'Input Parameters'!$E$22-1/G1523))</f>
        <v>1.0362206139298538</v>
      </c>
      <c r="I1523" s="10">
        <f t="shared" ca="1" si="186"/>
        <v>0.63770145158512903</v>
      </c>
      <c r="J1523" s="29">
        <f ca="1">_xlfn.BETA.INV(I1523,'Input Parameters'!$L$24,'Input Parameters'!$M$24,'Input Parameters'!$J$24,'Input Parameters'!$K$24)</f>
        <v>0.66275177278767883</v>
      </c>
      <c r="K1523" s="156">
        <f ca="1">('Input Parameters'!$E$25/'Input Parameters'!$E$31)^$J1523</f>
        <v>8.6147323888704965E-3</v>
      </c>
      <c r="L1523" s="66">
        <f ca="1">$H1523*$C1523*'Input Parameters'!$E$23*K1523</f>
        <v>5.4969845666116823</v>
      </c>
      <c r="M1523" s="23">
        <f t="shared" ca="1" si="187"/>
        <v>0.23980684593172663</v>
      </c>
      <c r="N1523" s="15">
        <f ca="1">_xlfn.NORM.INV(M1523,'Input Parameters'!$E$26,'Input Parameters'!$F$26)</f>
        <v>1.9154595437895289E-2</v>
      </c>
      <c r="O1523" s="8">
        <f t="shared" ca="1" si="188"/>
        <v>0.6324233592866253</v>
      </c>
      <c r="P1523" s="29">
        <f ca="1">_xlfn.LOGNORM.INV(O1523,'Input Parameters'!$H$27,'Input Parameters'!$I$27)</f>
        <v>1.6534599516878536</v>
      </c>
      <c r="Q1523" s="10"/>
      <c r="R1523" s="15">
        <f>'Input Parameters'!$E$28</f>
        <v>12.7</v>
      </c>
      <c r="S1523" s="10">
        <f t="shared" ca="1" si="189"/>
        <v>0.99313051554687304</v>
      </c>
      <c r="T1523" s="25">
        <f ca="1">_xlfn.LOGNORM.INV(S1523,'Input Parameters'!$H$29,'Input Parameters'!$I$29)</f>
        <v>76.790060870177712</v>
      </c>
      <c r="U1523" s="10">
        <f t="shared" ca="1" si="190"/>
        <v>0.69261477854717135</v>
      </c>
      <c r="V1523" s="29">
        <f ca="1">IF('Input Parameters'!$D$30="Beta",_xlfn.BETA.INV(U1523,'Input Parameters'!$L$30,'Input Parameters'!$M$30,'Input Parameters'!$J$30,'Input Parameters'!$K$30),IF('Input Parameters'!$D$30="LogNorm",_xlfn.LOGNORM.INV(U1523,'Input Parameters'!$H$30,'Input Parameters'!$I$30)))</f>
        <v>1.2185618903846434</v>
      </c>
      <c r="W1523" s="2">
        <f ca="1">N1523+(P1523-N1523)*(1-ERF((T1523-R1523)/(2*SQRT(L1523*'Input Parameters'!$E$31))))</f>
        <v>0.10617531155326752</v>
      </c>
      <c r="X1523">
        <f t="shared" ca="1" si="191"/>
        <v>1</v>
      </c>
      <c r="Y1523" s="7"/>
    </row>
    <row r="1524" spans="1:25" ht="15" customHeight="1" x14ac:dyDescent="0.3">
      <c r="A1524" s="130">
        <v>1517</v>
      </c>
      <c r="B1524" s="10">
        <f t="shared" ca="1" si="183"/>
        <v>0.25814609992915727</v>
      </c>
      <c r="C1524" s="57">
        <f ca="1">_xlfn.NORM.INV(B1524,'Input Parameters'!$E$19,'Input Parameters'!$F$19)</f>
        <v>512.45346317088615</v>
      </c>
      <c r="D1524" s="10">
        <f t="shared" ca="1" si="184"/>
        <v>0.53743761130882017</v>
      </c>
      <c r="E1524" s="59">
        <f ca="1">IF(_xlfn.NORM.INV(D1524,'Input Parameters'!$E$20,'Input Parameters'!$F$20)&lt;3500,3500,IF(_xlfn.NORM.INV(D1524,'Input Parameters'!$E$20,'Input Parameters'!$F$20)&gt;5500,5500,_xlfn.NORM.INV(D1524,'Input Parameters'!$E$20,'Input Parameters'!$F$20)))</f>
        <v>4865.7862350305495</v>
      </c>
      <c r="F1524" s="10">
        <f t="shared" ca="1" si="185"/>
        <v>0.81185186852167512</v>
      </c>
      <c r="G1524" s="61">
        <f ca="1">_xlfn.NORM.INV(F1524,'Input Parameters'!$E$21,'Input Parameters'!$F$21)</f>
        <v>291.80406534120874</v>
      </c>
      <c r="H1524" s="54">
        <f ca="1">EXP(E1524*(1/'Input Parameters'!$E$22-1/G1524))</f>
        <v>0.93420301789294402</v>
      </c>
      <c r="I1524" s="10">
        <f t="shared" ca="1" si="186"/>
        <v>0.86962279228531092</v>
      </c>
      <c r="J1524" s="29">
        <f ca="1">_xlfn.BETA.INV(I1524,'Input Parameters'!$L$24,'Input Parameters'!$M$24,'Input Parameters'!$J$24,'Input Parameters'!$K$24)</f>
        <v>0.77278872577397995</v>
      </c>
      <c r="K1524" s="156">
        <f ca="1">('Input Parameters'!$E$25/'Input Parameters'!$E$31)^$J1524</f>
        <v>3.9122727541962632E-3</v>
      </c>
      <c r="L1524" s="66">
        <f ca="1">$H1524*$C1524*'Input Parameters'!$E$23*K1524</f>
        <v>1.8729441341113393</v>
      </c>
      <c r="M1524" s="23">
        <f t="shared" ca="1" si="187"/>
        <v>0.43128270571409311</v>
      </c>
      <c r="N1524" s="15">
        <f ca="1">_xlfn.NORM.INV(M1524,'Input Parameters'!$E$26,'Input Parameters'!$F$26)</f>
        <v>3.0364701933620755E-2</v>
      </c>
      <c r="O1524" s="8">
        <f t="shared" ca="1" si="188"/>
        <v>0.97315954699536289</v>
      </c>
      <c r="P1524" s="29">
        <f ca="1">_xlfn.LOGNORM.INV(O1524,'Input Parameters'!$H$27,'Input Parameters'!$I$27)</f>
        <v>3.3427730373510669</v>
      </c>
      <c r="Q1524" s="10"/>
      <c r="R1524" s="15">
        <f>'Input Parameters'!$E$28</f>
        <v>12.7</v>
      </c>
      <c r="S1524" s="10">
        <f t="shared" ca="1" si="189"/>
        <v>0.46921290714512032</v>
      </c>
      <c r="T1524" s="25">
        <f ca="1">_xlfn.LOGNORM.INV(S1524,'Input Parameters'!$H$29,'Input Parameters'!$I$29)</f>
        <v>57.728968969769312</v>
      </c>
      <c r="U1524" s="10">
        <f t="shared" ca="1" si="190"/>
        <v>4.8866718518762786E-2</v>
      </c>
      <c r="V1524" s="29">
        <f ca="1">IF('Input Parameters'!$D$30="Beta",_xlfn.BETA.INV(U1524,'Input Parameters'!$L$30,'Input Parameters'!$M$30,'Input Parameters'!$J$30,'Input Parameters'!$K$30),IF('Input Parameters'!$D$30="LogNorm",_xlfn.LOGNORM.INV(U1524,'Input Parameters'!$H$30,'Input Parameters'!$I$30)))</f>
        <v>0.52006210367405548</v>
      </c>
      <c r="W1524" s="2">
        <f ca="1">N1524+(P1524-N1524)*(1-ERF((T1524-R1524)/(2*SQRT(L1524*'Input Parameters'!$E$31))))</f>
        <v>9.6575105767107899E-2</v>
      </c>
      <c r="X1524">
        <f t="shared" ca="1" si="191"/>
        <v>1</v>
      </c>
      <c r="Y1524" s="7"/>
    </row>
    <row r="1525" spans="1:25" ht="15" customHeight="1" x14ac:dyDescent="0.3">
      <c r="A1525" s="130">
        <v>1518</v>
      </c>
      <c r="B1525" s="10">
        <f t="shared" ca="1" si="183"/>
        <v>0.73681573461226435</v>
      </c>
      <c r="C1525" s="57">
        <f ca="1">_xlfn.NORM.INV(B1525,'Input Parameters'!$E$19,'Input Parameters'!$F$19)</f>
        <v>620.83575289273517</v>
      </c>
      <c r="D1525" s="10">
        <f t="shared" ca="1" si="184"/>
        <v>1.787284526035815E-2</v>
      </c>
      <c r="E1525" s="59">
        <f ca="1">IF(_xlfn.NORM.INV(D1525,'Input Parameters'!$E$20,'Input Parameters'!$F$20)&lt;3500,3500,IF(_xlfn.NORM.INV(D1525,'Input Parameters'!$E$20,'Input Parameters'!$F$20)&gt;5500,5500,_xlfn.NORM.INV(D1525,'Input Parameters'!$E$20,'Input Parameters'!$F$20)))</f>
        <v>3500</v>
      </c>
      <c r="F1525" s="10">
        <f t="shared" ca="1" si="185"/>
        <v>0.24924977244828239</v>
      </c>
      <c r="G1525" s="61">
        <f ca="1">_xlfn.NORM.INV(F1525,'Input Parameters'!$E$21,'Input Parameters'!$F$21)</f>
        <v>279.52993935806296</v>
      </c>
      <c r="H1525" s="54">
        <f ca="1">EXP(E1525*(1/'Input Parameters'!$E$22-1/G1525))</f>
        <v>0.56235179961110471</v>
      </c>
      <c r="I1525" s="10">
        <f t="shared" ca="1" si="186"/>
        <v>0.91185227336558694</v>
      </c>
      <c r="J1525" s="29">
        <f ca="1">_xlfn.BETA.INV(I1525,'Input Parameters'!$L$24,'Input Parameters'!$M$24,'Input Parameters'!$J$24,'Input Parameters'!$K$24)</f>
        <v>0.80118077460852344</v>
      </c>
      <c r="K1525" s="156">
        <f ca="1">('Input Parameters'!$E$25/'Input Parameters'!$E$31)^$J1525</f>
        <v>3.1913587125654195E-3</v>
      </c>
      <c r="L1525" s="66">
        <f ca="1">$H1525*$C1525*'Input Parameters'!$E$23*K1525</f>
        <v>1.1141930129981958</v>
      </c>
      <c r="M1525" s="23">
        <f t="shared" ca="1" si="187"/>
        <v>0.33576231923898292</v>
      </c>
      <c r="N1525" s="15">
        <f ca="1">_xlfn.NORM.INV(M1525,'Input Parameters'!$E$26,'Input Parameters'!$F$26)</f>
        <v>2.5094814357085413E-2</v>
      </c>
      <c r="O1525" s="8">
        <f t="shared" ca="1" si="188"/>
        <v>0.38969172350771897</v>
      </c>
      <c r="P1525" s="29">
        <f ca="1">_xlfn.LOGNORM.INV(O1525,'Input Parameters'!$H$27,'Input Parameters'!$I$27)</f>
        <v>1.2576974024756897</v>
      </c>
      <c r="Q1525" s="10"/>
      <c r="R1525" s="15">
        <f>'Input Parameters'!$E$28</f>
        <v>12.7</v>
      </c>
      <c r="S1525" s="10">
        <f t="shared" ca="1" si="189"/>
        <v>0.88118192914835602</v>
      </c>
      <c r="T1525" s="25">
        <f ca="1">_xlfn.LOGNORM.INV(S1525,'Input Parameters'!$H$29,'Input Parameters'!$I$29)</f>
        <v>66.487723091328576</v>
      </c>
      <c r="U1525" s="10">
        <f t="shared" ca="1" si="190"/>
        <v>0.43617834195999028</v>
      </c>
      <c r="V1525" s="29">
        <f ca="1">IF('Input Parameters'!$D$30="Beta",_xlfn.BETA.INV(U1525,'Input Parameters'!$L$30,'Input Parameters'!$M$30,'Input Parameters'!$J$30,'Input Parameters'!$K$30),IF('Input Parameters'!$D$30="LogNorm",_xlfn.LOGNORM.INV(U1525,'Input Parameters'!$H$30,'Input Parameters'!$I$30)))</f>
        <v>0.93786332132018102</v>
      </c>
      <c r="W1525" s="2">
        <f ca="1">N1525+(P1525-N1525)*(1-ERF((T1525-R1525)/(2*SQRT(L1525*'Input Parameters'!$E$31))))</f>
        <v>2.5482255515116084E-2</v>
      </c>
      <c r="X1525">
        <f t="shared" ca="1" si="191"/>
        <v>1</v>
      </c>
      <c r="Y1525" s="7"/>
    </row>
    <row r="1526" spans="1:25" ht="15" customHeight="1" x14ac:dyDescent="0.3">
      <c r="A1526" s="130">
        <v>1519</v>
      </c>
      <c r="B1526" s="10">
        <f t="shared" ca="1" si="183"/>
        <v>0.15712941260238333</v>
      </c>
      <c r="C1526" s="57">
        <f ca="1">_xlfn.NORM.INV(B1526,'Input Parameters'!$E$19,'Input Parameters'!$F$19)</f>
        <v>482.26546139266674</v>
      </c>
      <c r="D1526" s="10">
        <f t="shared" ca="1" si="184"/>
        <v>0.99639669048190727</v>
      </c>
      <c r="E1526" s="59">
        <f ca="1">IF(_xlfn.NORM.INV(D1526,'Input Parameters'!$E$20,'Input Parameters'!$F$20)&lt;3500,3500,IF(_xlfn.NORM.INV(D1526,'Input Parameters'!$E$20,'Input Parameters'!$F$20)&gt;5500,5500,_xlfn.NORM.INV(D1526,'Input Parameters'!$E$20,'Input Parameters'!$F$20)))</f>
        <v>5500</v>
      </c>
      <c r="F1526" s="10">
        <f t="shared" ca="1" si="185"/>
        <v>1.3230226873711337E-2</v>
      </c>
      <c r="G1526" s="61">
        <f ca="1">_xlfn.NORM.INV(F1526,'Input Parameters'!$E$21,'Input Parameters'!$F$21)</f>
        <v>267.40562354920507</v>
      </c>
      <c r="H1526" s="54">
        <f ca="1">EXP(E1526*(1/'Input Parameters'!$E$22-1/G1526))</f>
        <v>0.16584972265258296</v>
      </c>
      <c r="I1526" s="10">
        <f t="shared" ca="1" si="186"/>
        <v>0.55254700273660406</v>
      </c>
      <c r="J1526" s="29">
        <f ca="1">_xlfn.BETA.INV(I1526,'Input Parameters'!$L$24,'Input Parameters'!$M$24,'Input Parameters'!$J$24,'Input Parameters'!$K$24)</f>
        <v>0.62829357438678313</v>
      </c>
      <c r="K1526" s="156">
        <f ca="1">('Input Parameters'!$E$25/'Input Parameters'!$E$31)^$J1526</f>
        <v>1.1030468825059953E-2</v>
      </c>
      <c r="L1526" s="66">
        <f ca="1">$H1526*$C1526*'Input Parameters'!$E$23*K1526</f>
        <v>0.88225652928912923</v>
      </c>
      <c r="M1526" s="23">
        <f t="shared" ca="1" si="187"/>
        <v>0.10944513571370229</v>
      </c>
      <c r="N1526" s="15">
        <f ca="1">_xlfn.NORM.INV(M1526,'Input Parameters'!$E$26,'Input Parameters'!$F$26)</f>
        <v>8.1808291795776381E-3</v>
      </c>
      <c r="O1526" s="8">
        <f t="shared" ca="1" si="188"/>
        <v>1.285732572122722E-2</v>
      </c>
      <c r="P1526" s="29">
        <f ca="1">_xlfn.LOGNORM.INV(O1526,'Input Parameters'!$H$27,'Input Parameters'!$I$27)</f>
        <v>0.53068685218052181</v>
      </c>
      <c r="Q1526" s="10"/>
      <c r="R1526" s="15">
        <f>'Input Parameters'!$E$28</f>
        <v>12.7</v>
      </c>
      <c r="S1526" s="10">
        <f t="shared" ca="1" si="189"/>
        <v>0.75700534841753053</v>
      </c>
      <c r="T1526" s="25">
        <f ca="1">_xlfn.LOGNORM.INV(S1526,'Input Parameters'!$H$29,'Input Parameters'!$I$29)</f>
        <v>62.969661800387442</v>
      </c>
      <c r="U1526" s="10">
        <f t="shared" ca="1" si="190"/>
        <v>0.55723728563774111</v>
      </c>
      <c r="V1526" s="29">
        <f ca="1">IF('Input Parameters'!$D$30="Beta",_xlfn.BETA.INV(U1526,'Input Parameters'!$L$30,'Input Parameters'!$M$30,'Input Parameters'!$J$30,'Input Parameters'!$K$30),IF('Input Parameters'!$D$30="LogNorm",_xlfn.LOGNORM.INV(U1526,'Input Parameters'!$H$30,'Input Parameters'!$I$30)))</f>
        <v>1.0575766340913639</v>
      </c>
      <c r="W1526" s="2">
        <f ca="1">N1526+(P1526-N1526)*(1-ERF((T1526-R1526)/(2*SQRT(L1526*'Input Parameters'!$E$31))))</f>
        <v>8.2613467230533543E-3</v>
      </c>
      <c r="X1526">
        <f t="shared" ca="1" si="191"/>
        <v>1</v>
      </c>
      <c r="Y1526" s="7"/>
    </row>
    <row r="1527" spans="1:25" ht="15" customHeight="1" x14ac:dyDescent="0.3">
      <c r="A1527" s="130">
        <v>1520</v>
      </c>
      <c r="B1527" s="10">
        <f t="shared" ca="1" si="183"/>
        <v>0.6794519224913802</v>
      </c>
      <c r="C1527" s="57">
        <f ca="1">_xlfn.NORM.INV(B1527,'Input Parameters'!$E$19,'Input Parameters'!$F$19)</f>
        <v>606.69108946590063</v>
      </c>
      <c r="D1527" s="10">
        <f t="shared" ca="1" si="184"/>
        <v>0.9142870439412587</v>
      </c>
      <c r="E1527" s="59">
        <f ca="1">IF(_xlfn.NORM.INV(D1527,'Input Parameters'!$E$20,'Input Parameters'!$F$20)&lt;3500,3500,IF(_xlfn.NORM.INV(D1527,'Input Parameters'!$E$20,'Input Parameters'!$F$20)&gt;5500,5500,_xlfn.NORM.INV(D1527,'Input Parameters'!$E$20,'Input Parameters'!$F$20)))</f>
        <v>5500</v>
      </c>
      <c r="F1527" s="10">
        <f t="shared" ca="1" si="185"/>
        <v>0.72214020690774339</v>
      </c>
      <c r="G1527" s="61">
        <f ca="1">_xlfn.NORM.INV(F1527,'Input Parameters'!$E$21,'Input Parameters'!$F$21)</f>
        <v>289.48120025098621</v>
      </c>
      <c r="H1527" s="54">
        <f ca="1">EXP(E1527*(1/'Input Parameters'!$E$22-1/G1527))</f>
        <v>0.79598444942771518</v>
      </c>
      <c r="I1527" s="10">
        <f t="shared" ca="1" si="186"/>
        <v>0.5634011908987363</v>
      </c>
      <c r="J1527" s="29">
        <f ca="1">_xlfn.BETA.INV(I1527,'Input Parameters'!$L$24,'Input Parameters'!$M$24,'Input Parameters'!$J$24,'Input Parameters'!$K$24)</f>
        <v>0.6326524664993789</v>
      </c>
      <c r="K1527" s="156">
        <f ca="1">('Input Parameters'!$E$25/'Input Parameters'!$E$31)^$J1527</f>
        <v>1.0690896835182564E-2</v>
      </c>
      <c r="L1527" s="66">
        <f ca="1">$H1527*$C1527*'Input Parameters'!$E$23*K1527</f>
        <v>5.1628123291212278</v>
      </c>
      <c r="M1527" s="23">
        <f t="shared" ca="1" si="187"/>
        <v>0.38517639906841827</v>
      </c>
      <c r="N1527" s="15">
        <f ca="1">_xlfn.NORM.INV(M1527,'Input Parameters'!$E$26,'Input Parameters'!$F$26)</f>
        <v>2.7869817511085124E-2</v>
      </c>
      <c r="O1527" s="8">
        <f t="shared" ca="1" si="188"/>
        <v>6.3042542084603248E-2</v>
      </c>
      <c r="P1527" s="29">
        <f ca="1">_xlfn.LOGNORM.INV(O1527,'Input Parameters'!$H$27,'Input Parameters'!$I$27)</f>
        <v>0.72357237150084497</v>
      </c>
      <c r="Q1527" s="10"/>
      <c r="R1527" s="15">
        <f>'Input Parameters'!$E$28</f>
        <v>12.7</v>
      </c>
      <c r="S1527" s="10">
        <f t="shared" ca="1" si="189"/>
        <v>0.50980344176219528</v>
      </c>
      <c r="T1527" s="25">
        <f ca="1">_xlfn.LOGNORM.INV(S1527,'Input Parameters'!$H$29,'Input Parameters'!$I$29)</f>
        <v>58.392723791698785</v>
      </c>
      <c r="U1527" s="10">
        <f t="shared" ca="1" si="190"/>
        <v>5.6058827631704555E-2</v>
      </c>
      <c r="V1527" s="29">
        <f ca="1">IF('Input Parameters'!$D$30="Beta",_xlfn.BETA.INV(U1527,'Input Parameters'!$L$30,'Input Parameters'!$M$30,'Input Parameters'!$J$30,'Input Parameters'!$K$30),IF('Input Parameters'!$D$30="LogNorm",_xlfn.LOGNORM.INV(U1527,'Input Parameters'!$H$30,'Input Parameters'!$I$30)))</f>
        <v>0.5340271991805069</v>
      </c>
      <c r="W1527" s="2">
        <f ca="1">N1527+(P1527-N1527)*(1-ERF((T1527-R1527)/(2*SQRT(L1527*'Input Parameters'!$E$31))))</f>
        <v>0.13572906258376832</v>
      </c>
      <c r="X1527">
        <f t="shared" ca="1" si="191"/>
        <v>1</v>
      </c>
      <c r="Y1527" s="7"/>
    </row>
    <row r="1528" spans="1:25" ht="15" customHeight="1" x14ac:dyDescent="0.3">
      <c r="A1528" s="130">
        <v>1521</v>
      </c>
      <c r="B1528" s="10">
        <f t="shared" ca="1" si="183"/>
        <v>0.33297434874431697</v>
      </c>
      <c r="C1528" s="57">
        <f ca="1">_xlfn.NORM.INV(B1528,'Input Parameters'!$E$19,'Input Parameters'!$F$19)</f>
        <v>530.82009801344861</v>
      </c>
      <c r="D1528" s="10">
        <f t="shared" ca="1" si="184"/>
        <v>0.61024701802197112</v>
      </c>
      <c r="E1528" s="59">
        <f ca="1">IF(_xlfn.NORM.INV(D1528,'Input Parameters'!$E$20,'Input Parameters'!$F$20)&lt;3500,3500,IF(_xlfn.NORM.INV(D1528,'Input Parameters'!$E$20,'Input Parameters'!$F$20)&gt;5500,5500,_xlfn.NORM.INV(D1528,'Input Parameters'!$E$20,'Input Parameters'!$F$20)))</f>
        <v>4995.9740342581517</v>
      </c>
      <c r="F1528" s="10">
        <f t="shared" ca="1" si="185"/>
        <v>0.23945324054194606</v>
      </c>
      <c r="G1528" s="61">
        <f ca="1">_xlfn.NORM.INV(F1528,'Input Parameters'!$E$21,'Input Parameters'!$F$21)</f>
        <v>279.28462919653532</v>
      </c>
      <c r="H1528" s="54">
        <f ca="1">EXP(E1528*(1/'Input Parameters'!$E$22-1/G1528))</f>
        <v>0.43285102709161438</v>
      </c>
      <c r="I1528" s="10">
        <f t="shared" ca="1" si="186"/>
        <v>0.78256613842617107</v>
      </c>
      <c r="J1528" s="29">
        <f ca="1">_xlfn.BETA.INV(I1528,'Input Parameters'!$L$24,'Input Parameters'!$M$24,'Input Parameters'!$J$24,'Input Parameters'!$K$24)</f>
        <v>0.72620915370486461</v>
      </c>
      <c r="K1528" s="156">
        <f ca="1">('Input Parameters'!$E$25/'Input Parameters'!$E$31)^$J1528</f>
        <v>5.4644269366557552E-3</v>
      </c>
      <c r="L1528" s="66">
        <f ca="1">$H1528*$C1528*'Input Parameters'!$E$23*K1528</f>
        <v>1.2555396540945838</v>
      </c>
      <c r="M1528" s="23">
        <f t="shared" ca="1" si="187"/>
        <v>0.66929396209193193</v>
      </c>
      <c r="N1528" s="15">
        <f ca="1">_xlfn.NORM.INV(M1528,'Input Parameters'!$E$26,'Input Parameters'!$F$26)</f>
        <v>4.3197252819059666E-2</v>
      </c>
      <c r="O1528" s="8">
        <f t="shared" ca="1" si="188"/>
        <v>0.96979009534293159</v>
      </c>
      <c r="P1528" s="29">
        <f ca="1">_xlfn.LOGNORM.INV(O1528,'Input Parameters'!$H$27,'Input Parameters'!$I$27)</f>
        <v>3.2672044642647782</v>
      </c>
      <c r="Q1528" s="10"/>
      <c r="R1528" s="15">
        <f>'Input Parameters'!$E$28</f>
        <v>12.7</v>
      </c>
      <c r="S1528" s="10">
        <f t="shared" ca="1" si="189"/>
        <v>0.38990102767870027</v>
      </c>
      <c r="T1528" s="25">
        <f ca="1">_xlfn.LOGNORM.INV(S1528,'Input Parameters'!$H$29,'Input Parameters'!$I$29)</f>
        <v>56.432376107729866</v>
      </c>
      <c r="U1528" s="10">
        <f t="shared" ca="1" si="190"/>
        <v>0.84463224763501743</v>
      </c>
      <c r="V1528" s="29">
        <f ca="1">IF('Input Parameters'!$D$30="Beta",_xlfn.BETA.INV(U1528,'Input Parameters'!$L$30,'Input Parameters'!$M$30,'Input Parameters'!$J$30,'Input Parameters'!$K$30),IF('Input Parameters'!$D$30="LogNorm",_xlfn.LOGNORM.INV(U1528,'Input Parameters'!$H$30,'Input Parameters'!$I$30)))</f>
        <v>1.4902547602987284</v>
      </c>
      <c r="W1528" s="2">
        <f ca="1">N1528+(P1528-N1528)*(1-ERF((T1528-R1528)/(2*SQRT(L1528*'Input Parameters'!$E$31))))</f>
        <v>6.1845588022885464E-2</v>
      </c>
      <c r="X1528">
        <f t="shared" ca="1" si="191"/>
        <v>1</v>
      </c>
      <c r="Y1528" s="7"/>
    </row>
    <row r="1529" spans="1:25" ht="15" customHeight="1" x14ac:dyDescent="0.3">
      <c r="A1529" s="130">
        <v>1522</v>
      </c>
      <c r="B1529" s="10">
        <f t="shared" ca="1" si="183"/>
        <v>0.8119077545883876</v>
      </c>
      <c r="C1529" s="57">
        <f ca="1">_xlfn.NORM.INV(B1529,'Input Parameters'!$E$19,'Input Parameters'!$F$19)</f>
        <v>642.07813529804866</v>
      </c>
      <c r="D1529" s="10">
        <f t="shared" ca="1" si="184"/>
        <v>5.8741083465444266E-2</v>
      </c>
      <c r="E1529" s="59">
        <f ca="1">IF(_xlfn.NORM.INV(D1529,'Input Parameters'!$E$20,'Input Parameters'!$F$20)&lt;3500,3500,IF(_xlfn.NORM.INV(D1529,'Input Parameters'!$E$20,'Input Parameters'!$F$20)&gt;5500,5500,_xlfn.NORM.INV(D1529,'Input Parameters'!$E$20,'Input Parameters'!$F$20)))</f>
        <v>3704.199143985632</v>
      </c>
      <c r="F1529" s="10">
        <f t="shared" ca="1" si="185"/>
        <v>0.4343742977346311</v>
      </c>
      <c r="G1529" s="61">
        <f ca="1">_xlfn.NORM.INV(F1529,'Input Parameters'!$E$21,'Input Parameters'!$F$21)</f>
        <v>283.55114881718004</v>
      </c>
      <c r="H1529" s="54">
        <f ca="1">EXP(E1529*(1/'Input Parameters'!$E$22-1/G1529))</f>
        <v>0.65620413372021669</v>
      </c>
      <c r="I1529" s="10">
        <f t="shared" ca="1" si="186"/>
        <v>2.0256473170145561E-2</v>
      </c>
      <c r="J1529" s="29">
        <f ca="1">_xlfn.BETA.INV(I1529,'Input Parameters'!$L$24,'Input Parameters'!$M$24,'Input Parameters'!$J$24,'Input Parameters'!$K$24)</f>
        <v>0.28216173299365299</v>
      </c>
      <c r="K1529" s="156">
        <f ca="1">('Input Parameters'!$E$25/'Input Parameters'!$E$31)^$J1529</f>
        <v>0.13211260416290496</v>
      </c>
      <c r="L1529" s="66">
        <f ca="1">$H1529*$C1529*'Input Parameters'!$E$23*K1529</f>
        <v>55.663575104265888</v>
      </c>
      <c r="M1529" s="23">
        <f t="shared" ca="1" si="187"/>
        <v>0.42925389973781092</v>
      </c>
      <c r="N1529" s="15">
        <f ca="1">_xlfn.NORM.INV(M1529,'Input Parameters'!$E$26,'Input Parameters'!$F$26)</f>
        <v>3.0256246073811811E-2</v>
      </c>
      <c r="O1529" s="8">
        <f t="shared" ca="1" si="188"/>
        <v>0.23776934141687101</v>
      </c>
      <c r="P1529" s="29">
        <f ca="1">_xlfn.LOGNORM.INV(O1529,'Input Parameters'!$H$27,'Input Parameters'!$I$27)</f>
        <v>1.0382673424430195</v>
      </c>
      <c r="Q1529" s="10"/>
      <c r="R1529" s="15">
        <f>'Input Parameters'!$E$28</f>
        <v>12.7</v>
      </c>
      <c r="S1529" s="10">
        <f t="shared" ca="1" si="189"/>
        <v>0.2700367260306743</v>
      </c>
      <c r="T1529" s="25">
        <f ca="1">_xlfn.LOGNORM.INV(S1529,'Input Parameters'!$H$29,'Input Parameters'!$I$29)</f>
        <v>54.360730199185376</v>
      </c>
      <c r="U1529" s="10">
        <f t="shared" ca="1" si="190"/>
        <v>0.1922853395663483</v>
      </c>
      <c r="V1529" s="29">
        <f ca="1">IF('Input Parameters'!$D$30="Beta",_xlfn.BETA.INV(U1529,'Input Parameters'!$L$30,'Input Parameters'!$M$30,'Input Parameters'!$J$30,'Input Parameters'!$K$30),IF('Input Parameters'!$D$30="LogNorm",_xlfn.LOGNORM.INV(U1529,'Input Parameters'!$H$30,'Input Parameters'!$I$30)))</f>
        <v>0.7091565500152075</v>
      </c>
      <c r="W1529" s="2">
        <f ca="1">N1529+(P1529-N1529)*(1-ERF((T1529-R1529)/(2*SQRT(L1529*'Input Parameters'!$E$31))))</f>
        <v>0.72876508643832938</v>
      </c>
      <c r="X1529">
        <f t="shared" ca="1" si="191"/>
        <v>0</v>
      </c>
      <c r="Y1529" s="7"/>
    </row>
    <row r="1530" spans="1:25" ht="15" customHeight="1" x14ac:dyDescent="0.3">
      <c r="A1530" s="130">
        <v>1523</v>
      </c>
      <c r="B1530" s="10">
        <f t="shared" ca="1" si="183"/>
        <v>0.1361995158204381</v>
      </c>
      <c r="C1530" s="57">
        <f ca="1">_xlfn.NORM.INV(B1530,'Input Parameters'!$E$19,'Input Parameters'!$F$19)</f>
        <v>474.55663728098949</v>
      </c>
      <c r="D1530" s="10">
        <f t="shared" ca="1" si="184"/>
        <v>0.75652592900482807</v>
      </c>
      <c r="E1530" s="59">
        <f ca="1">IF(_xlfn.NORM.INV(D1530,'Input Parameters'!$E$20,'Input Parameters'!$F$20)&lt;3500,3500,IF(_xlfn.NORM.INV(D1530,'Input Parameters'!$E$20,'Input Parameters'!$F$20)&gt;5500,5500,_xlfn.NORM.INV(D1530,'Input Parameters'!$E$20,'Input Parameters'!$F$20)))</f>
        <v>5286.6197022443775</v>
      </c>
      <c r="F1530" s="10">
        <f t="shared" ca="1" si="185"/>
        <v>0.2118089882816363</v>
      </c>
      <c r="G1530" s="61">
        <f ca="1">_xlfn.NORM.INV(F1530,'Input Parameters'!$E$21,'Input Parameters'!$F$21)</f>
        <v>278.56074070076193</v>
      </c>
      <c r="H1530" s="54">
        <f ca="1">EXP(E1530*(1/'Input Parameters'!$E$22-1/G1530))</f>
        <v>0.3924811894473163</v>
      </c>
      <c r="I1530" s="10">
        <f t="shared" ca="1" si="186"/>
        <v>0.94331617044548577</v>
      </c>
      <c r="J1530" s="29">
        <f ca="1">_xlfn.BETA.INV(I1530,'Input Parameters'!$L$24,'Input Parameters'!$M$24,'Input Parameters'!$J$24,'Input Parameters'!$K$24)</f>
        <v>0.82783197364605432</v>
      </c>
      <c r="K1530" s="156">
        <f ca="1">('Input Parameters'!$E$25/'Input Parameters'!$E$31)^$J1530</f>
        <v>2.6360012914184308E-3</v>
      </c>
      <c r="L1530" s="66">
        <f ca="1">$H1530*$C1530*'Input Parameters'!$E$23*K1530</f>
        <v>0.49096724345354859</v>
      </c>
      <c r="M1530" s="23">
        <f t="shared" ca="1" si="187"/>
        <v>0.63934552620576568</v>
      </c>
      <c r="N1530" s="15">
        <f ca="1">_xlfn.NORM.INV(M1530,'Input Parameters'!$E$26,'Input Parameters'!$F$26)</f>
        <v>4.1490909183799232E-2</v>
      </c>
      <c r="O1530" s="8">
        <f t="shared" ca="1" si="188"/>
        <v>6.552637892805846E-2</v>
      </c>
      <c r="P1530" s="29">
        <f ca="1">_xlfn.LOGNORM.INV(O1530,'Input Parameters'!$H$27,'Input Parameters'!$I$27)</f>
        <v>0.72992575562056861</v>
      </c>
      <c r="Q1530" s="10"/>
      <c r="R1530" s="15">
        <f>'Input Parameters'!$E$28</f>
        <v>12.7</v>
      </c>
      <c r="S1530" s="10">
        <f t="shared" ca="1" si="189"/>
        <v>2.8146986531939255E-2</v>
      </c>
      <c r="T1530" s="25">
        <f ca="1">_xlfn.LOGNORM.INV(S1530,'Input Parameters'!$H$29,'Input Parameters'!$I$29)</f>
        <v>46.999180659783228</v>
      </c>
      <c r="U1530" s="10">
        <f t="shared" ca="1" si="190"/>
        <v>1.069561395736407E-2</v>
      </c>
      <c r="V1530" s="29">
        <f ca="1">IF('Input Parameters'!$D$30="Beta",_xlfn.BETA.INV(U1530,'Input Parameters'!$L$30,'Input Parameters'!$M$30,'Input Parameters'!$J$30,'Input Parameters'!$K$30),IF('Input Parameters'!$D$30="LogNorm",_xlfn.LOGNORM.INV(U1530,'Input Parameters'!$H$30,'Input Parameters'!$I$30)))</f>
        <v>0.40325528945484534</v>
      </c>
      <c r="W1530" s="2">
        <f ca="1">N1530+(P1530-N1530)*(1-ERF((T1530-R1530)/(2*SQRT(L1530*'Input Parameters'!$E$31))))</f>
        <v>4.186095786417552E-2</v>
      </c>
      <c r="X1530">
        <f t="shared" ca="1" si="191"/>
        <v>1</v>
      </c>
      <c r="Y1530" s="7"/>
    </row>
    <row r="1531" spans="1:25" ht="15" customHeight="1" x14ac:dyDescent="0.3">
      <c r="A1531" s="130">
        <v>1524</v>
      </c>
      <c r="B1531" s="10">
        <f t="shared" ca="1" si="183"/>
        <v>0.10066010640392675</v>
      </c>
      <c r="C1531" s="57">
        <f ca="1">_xlfn.NORM.INV(B1531,'Input Parameters'!$E$19,'Input Parameters'!$F$19)</f>
        <v>459.3259619095125</v>
      </c>
      <c r="D1531" s="10">
        <f t="shared" ca="1" si="184"/>
        <v>0.73592088422121082</v>
      </c>
      <c r="E1531" s="59">
        <f ca="1">IF(_xlfn.NORM.INV(D1531,'Input Parameters'!$E$20,'Input Parameters'!$F$20)&lt;3500,3500,IF(_xlfn.NORM.INV(D1531,'Input Parameters'!$E$20,'Input Parameters'!$F$20)&gt;5500,5500,_xlfn.NORM.INV(D1531,'Input Parameters'!$E$20,'Input Parameters'!$F$20)))</f>
        <v>5241.5739927264376</v>
      </c>
      <c r="F1531" s="10">
        <f t="shared" ca="1" si="185"/>
        <v>0.78680708315014003</v>
      </c>
      <c r="G1531" s="61">
        <f ca="1">_xlfn.NORM.INV(F1531,'Input Parameters'!$E$21,'Input Parameters'!$F$21)</f>
        <v>291.10177677267234</v>
      </c>
      <c r="H1531" s="54">
        <f ca="1">EXP(E1531*(1/'Input Parameters'!$E$22-1/G1531))</f>
        <v>0.88989378567826649</v>
      </c>
      <c r="I1531" s="10">
        <f t="shared" ca="1" si="186"/>
        <v>0.15216748595087581</v>
      </c>
      <c r="J1531" s="29">
        <f ca="1">_xlfn.BETA.INV(I1531,'Input Parameters'!$L$24,'Input Parameters'!$M$24,'Input Parameters'!$J$24,'Input Parameters'!$K$24)</f>
        <v>0.43823272203022867</v>
      </c>
      <c r="K1531" s="156">
        <f ca="1">('Input Parameters'!$E$25/'Input Parameters'!$E$31)^$J1531</f>
        <v>4.3123665597622249E-2</v>
      </c>
      <c r="L1531" s="66">
        <f ca="1">$H1531*$C1531*'Input Parameters'!$E$23*K1531</f>
        <v>17.626855197626469</v>
      </c>
      <c r="M1531" s="23">
        <f t="shared" ca="1" si="187"/>
        <v>0.77997522292120913</v>
      </c>
      <c r="N1531" s="15">
        <f ca="1">_xlfn.NORM.INV(M1531,'Input Parameters'!$E$26,'Input Parameters'!$F$26)</f>
        <v>5.021430027702372E-2</v>
      </c>
      <c r="O1531" s="8">
        <f t="shared" ca="1" si="188"/>
        <v>0.3780443625731148</v>
      </c>
      <c r="P1531" s="29">
        <f ca="1">_xlfn.LOGNORM.INV(O1531,'Input Parameters'!$H$27,'Input Parameters'!$I$27)</f>
        <v>1.2408414566548989</v>
      </c>
      <c r="Q1531" s="10"/>
      <c r="R1531" s="15">
        <f>'Input Parameters'!$E$28</f>
        <v>12.7</v>
      </c>
      <c r="S1531" s="10">
        <f t="shared" ca="1" si="189"/>
        <v>0.69221184139975267</v>
      </c>
      <c r="T1531" s="25">
        <f ca="1">_xlfn.LOGNORM.INV(S1531,'Input Parameters'!$H$29,'Input Parameters'!$I$29)</f>
        <v>61.608988852257404</v>
      </c>
      <c r="U1531" s="10">
        <f t="shared" ca="1" si="190"/>
        <v>0.41837567828094169</v>
      </c>
      <c r="V1531" s="29">
        <f ca="1">IF('Input Parameters'!$D$30="Beta",_xlfn.BETA.INV(U1531,'Input Parameters'!$L$30,'Input Parameters'!$M$30,'Input Parameters'!$J$30,'Input Parameters'!$K$30),IF('Input Parameters'!$D$30="LogNorm",_xlfn.LOGNORM.INV(U1531,'Input Parameters'!$H$30,'Input Parameters'!$I$30)))</f>
        <v>0.92122737316848857</v>
      </c>
      <c r="W1531" s="2">
        <f ca="1">N1531+(P1531-N1531)*(1-ERF((T1531-R1531)/(2*SQRT(L1531*'Input Parameters'!$E$31))))</f>
        <v>0.53848037269581406</v>
      </c>
      <c r="X1531">
        <f t="shared" ca="1" si="191"/>
        <v>1</v>
      </c>
      <c r="Y1531" s="7"/>
    </row>
    <row r="1532" spans="1:25" ht="15" customHeight="1" x14ac:dyDescent="0.3">
      <c r="A1532" s="130">
        <v>1525</v>
      </c>
      <c r="B1532" s="10">
        <f t="shared" ca="1" si="183"/>
        <v>0.36477714244810999</v>
      </c>
      <c r="C1532" s="57">
        <f ca="1">_xlfn.NORM.INV(B1532,'Input Parameters'!$E$19,'Input Parameters'!$F$19)</f>
        <v>538.08678734183104</v>
      </c>
      <c r="D1532" s="10">
        <f t="shared" ca="1" si="184"/>
        <v>0.16484268851292672</v>
      </c>
      <c r="E1532" s="59">
        <f ca="1">IF(_xlfn.NORM.INV(D1532,'Input Parameters'!$E$20,'Input Parameters'!$F$20)&lt;3500,3500,IF(_xlfn.NORM.INV(D1532,'Input Parameters'!$E$20,'Input Parameters'!$F$20)&gt;5500,5500,_xlfn.NORM.INV(D1532,'Input Parameters'!$E$20,'Input Parameters'!$F$20)))</f>
        <v>4117.676541466979</v>
      </c>
      <c r="F1532" s="10">
        <f t="shared" ca="1" si="185"/>
        <v>0.20181110700473937</v>
      </c>
      <c r="G1532" s="61">
        <f ca="1">_xlfn.NORM.INV(F1532,'Input Parameters'!$E$21,'Input Parameters'!$F$21)</f>
        <v>278.28556681166026</v>
      </c>
      <c r="H1532" s="54">
        <f ca="1">EXP(E1532*(1/'Input Parameters'!$E$22-1/G1532))</f>
        <v>0.47564512688639216</v>
      </c>
      <c r="I1532" s="10">
        <f t="shared" ca="1" si="186"/>
        <v>0.51178890722861048</v>
      </c>
      <c r="J1532" s="29">
        <f ca="1">_xlfn.BETA.INV(I1532,'Input Parameters'!$L$24,'Input Parameters'!$M$24,'Input Parameters'!$J$24,'Input Parameters'!$K$24)</f>
        <v>0.61191582234738195</v>
      </c>
      <c r="K1532" s="156">
        <f ca="1">('Input Parameters'!$E$25/'Input Parameters'!$E$31)^$J1532</f>
        <v>1.2405599246227675E-2</v>
      </c>
      <c r="L1532" s="66">
        <f ca="1">$H1532*$C1532*'Input Parameters'!$E$23*K1532</f>
        <v>3.1750687040764931</v>
      </c>
      <c r="M1532" s="23">
        <f t="shared" ca="1" si="187"/>
        <v>0.74847390927325663</v>
      </c>
      <c r="N1532" s="15">
        <f ca="1">_xlfn.NORM.INV(M1532,'Input Parameters'!$E$26,'Input Parameters'!$F$26)</f>
        <v>4.8063596918699783E-2</v>
      </c>
      <c r="O1532" s="8">
        <f t="shared" ca="1" si="188"/>
        <v>0.44501323598923637</v>
      </c>
      <c r="P1532" s="29">
        <f ca="1">_xlfn.LOGNORM.INV(O1532,'Input Parameters'!$H$27,'Input Parameters'!$I$27)</f>
        <v>1.3391558046494065</v>
      </c>
      <c r="Q1532" s="10"/>
      <c r="R1532" s="15">
        <f>'Input Parameters'!$E$28</f>
        <v>12.7</v>
      </c>
      <c r="S1532" s="10">
        <f t="shared" ca="1" si="189"/>
        <v>0.86564129989709238</v>
      </c>
      <c r="T1532" s="25">
        <f ca="1">_xlfn.LOGNORM.INV(S1532,'Input Parameters'!$H$29,'Input Parameters'!$I$29)</f>
        <v>65.930992820715346</v>
      </c>
      <c r="U1532" s="10">
        <f t="shared" ca="1" si="190"/>
        <v>0.84148275078276857</v>
      </c>
      <c r="V1532" s="29">
        <f ca="1">IF('Input Parameters'!$D$30="Beta",_xlfn.BETA.INV(U1532,'Input Parameters'!$L$30,'Input Parameters'!$M$30,'Input Parameters'!$J$30,'Input Parameters'!$K$30),IF('Input Parameters'!$D$30="LogNorm",_xlfn.LOGNORM.INV(U1532,'Input Parameters'!$H$30,'Input Parameters'!$I$30)))</f>
        <v>1.4825705491251169</v>
      </c>
      <c r="W1532" s="2">
        <f ca="1">N1532+(P1532-N1532)*(1-ERF((T1532-R1532)/(2*SQRT(L1532*'Input Parameters'!$E$31))))</f>
        <v>9.2804421632483744E-2</v>
      </c>
      <c r="X1532">
        <f t="shared" ca="1" si="191"/>
        <v>1</v>
      </c>
      <c r="Y1532" s="7"/>
    </row>
    <row r="1533" spans="1:25" ht="15" customHeight="1" x14ac:dyDescent="0.3">
      <c r="A1533" s="130">
        <v>1526</v>
      </c>
      <c r="B1533" s="10">
        <f t="shared" ca="1" si="183"/>
        <v>0.97053225978433699</v>
      </c>
      <c r="C1533" s="57">
        <f ca="1">_xlfn.NORM.INV(B1533,'Input Parameters'!$E$19,'Input Parameters'!$F$19)</f>
        <v>726.89298081696575</v>
      </c>
      <c r="D1533" s="10">
        <f t="shared" ca="1" si="184"/>
        <v>0.46123734686909446</v>
      </c>
      <c r="E1533" s="59">
        <f ca="1">IF(_xlfn.NORM.INV(D1533,'Input Parameters'!$E$20,'Input Parameters'!$F$20)&lt;3500,3500,IF(_xlfn.NORM.INV(D1533,'Input Parameters'!$E$20,'Input Parameters'!$F$20)&gt;5500,5500,_xlfn.NORM.INV(D1533,'Input Parameters'!$E$20,'Input Parameters'!$F$20)))</f>
        <v>4731.878133238215</v>
      </c>
      <c r="F1533" s="10">
        <f t="shared" ca="1" si="185"/>
        <v>0.96641260877617763</v>
      </c>
      <c r="G1533" s="61">
        <f ca="1">_xlfn.NORM.INV(F1533,'Input Parameters'!$E$21,'Input Parameters'!$F$21)</f>
        <v>299.23775232474884</v>
      </c>
      <c r="H1533" s="54">
        <f ca="1">EXP(E1533*(1/'Input Parameters'!$E$22-1/G1533))</f>
        <v>1.4002478648244618</v>
      </c>
      <c r="I1533" s="10">
        <f t="shared" ca="1" si="186"/>
        <v>5.2322873014301718E-2</v>
      </c>
      <c r="J1533" s="29">
        <f ca="1">_xlfn.BETA.INV(I1533,'Input Parameters'!$L$24,'Input Parameters'!$M$24,'Input Parameters'!$J$24,'Input Parameters'!$K$24)</f>
        <v>0.34412259359177033</v>
      </c>
      <c r="K1533" s="156">
        <f ca="1">('Input Parameters'!$E$25/'Input Parameters'!$E$31)^$J1533</f>
        <v>8.4705067620966606E-2</v>
      </c>
      <c r="L1533" s="66">
        <f ca="1">$H1533*$C1533*'Input Parameters'!$E$23*K1533</f>
        <v>86.2153881444018</v>
      </c>
      <c r="M1533" s="23">
        <f t="shared" ca="1" si="187"/>
        <v>0.86888034897610433</v>
      </c>
      <c r="N1533" s="15">
        <f ca="1">_xlfn.NORM.INV(M1533,'Input Parameters'!$E$26,'Input Parameters'!$F$26)</f>
        <v>5.7543395879990439E-2</v>
      </c>
      <c r="O1533" s="8">
        <f t="shared" ca="1" si="188"/>
        <v>0.41658945831275251</v>
      </c>
      <c r="P1533" s="29">
        <f ca="1">_xlfn.LOGNORM.INV(O1533,'Input Parameters'!$H$27,'Input Parameters'!$I$27)</f>
        <v>1.296967089178009</v>
      </c>
      <c r="Q1533" s="10"/>
      <c r="R1533" s="15">
        <f>'Input Parameters'!$E$28</f>
        <v>12.7</v>
      </c>
      <c r="S1533" s="10">
        <f t="shared" ca="1" si="189"/>
        <v>0.41340361276383875</v>
      </c>
      <c r="T1533" s="25">
        <f ca="1">_xlfn.LOGNORM.INV(S1533,'Input Parameters'!$H$29,'Input Parameters'!$I$29)</f>
        <v>56.818777905134063</v>
      </c>
      <c r="U1533" s="10">
        <f t="shared" ca="1" si="190"/>
        <v>0.84827511271471434</v>
      </c>
      <c r="V1533" s="29">
        <f ca="1">IF('Input Parameters'!$D$30="Beta",_xlfn.BETA.INV(U1533,'Input Parameters'!$L$30,'Input Parameters'!$M$30,'Input Parameters'!$J$30,'Input Parameters'!$K$30),IF('Input Parameters'!$D$30="LogNorm",_xlfn.LOGNORM.INV(U1533,'Input Parameters'!$H$30,'Input Parameters'!$I$30)))</f>
        <v>1.4993228645093042</v>
      </c>
      <c r="W1533" s="2">
        <f ca="1">N1533+(P1533-N1533)*(1-ERF((T1533-R1533)/(2*SQRT(L1533*'Input Parameters'!$E$31))))</f>
        <v>0.97085537876768679</v>
      </c>
      <c r="X1533">
        <f t="shared" ca="1" si="191"/>
        <v>1</v>
      </c>
      <c r="Y1533" s="7"/>
    </row>
    <row r="1534" spans="1:25" ht="15" customHeight="1" x14ac:dyDescent="0.3">
      <c r="A1534" s="130">
        <v>1527</v>
      </c>
      <c r="B1534" s="10">
        <f t="shared" ca="1" si="183"/>
        <v>0.69777744993732405</v>
      </c>
      <c r="C1534" s="57">
        <f ca="1">_xlfn.NORM.INV(B1534,'Input Parameters'!$E$19,'Input Parameters'!$F$19)</f>
        <v>611.07259493929064</v>
      </c>
      <c r="D1534" s="10">
        <f t="shared" ca="1" si="184"/>
        <v>0.47060067262230698</v>
      </c>
      <c r="E1534" s="59">
        <f ca="1">IF(_xlfn.NORM.INV(D1534,'Input Parameters'!$E$20,'Input Parameters'!$F$20)&lt;3500,3500,IF(_xlfn.NORM.INV(D1534,'Input Parameters'!$E$20,'Input Parameters'!$F$20)&gt;5500,5500,_xlfn.NORM.INV(D1534,'Input Parameters'!$E$20,'Input Parameters'!$F$20)))</f>
        <v>4748.367990835739</v>
      </c>
      <c r="F1534" s="10">
        <f t="shared" ca="1" si="185"/>
        <v>0.19872490355718209</v>
      </c>
      <c r="G1534" s="61">
        <f ca="1">_xlfn.NORM.INV(F1534,'Input Parameters'!$E$21,'Input Parameters'!$F$21)</f>
        <v>278.1989895448221</v>
      </c>
      <c r="H1534" s="54">
        <f ca="1">EXP(E1534*(1/'Input Parameters'!$E$22-1/G1534))</f>
        <v>0.42222833750552952</v>
      </c>
      <c r="I1534" s="10">
        <f t="shared" ca="1" si="186"/>
        <v>4.6390133941210943E-3</v>
      </c>
      <c r="J1534" s="29">
        <f ca="1">_xlfn.BETA.INV(I1534,'Input Parameters'!$L$24,'Input Parameters'!$M$24,'Input Parameters'!$J$24,'Input Parameters'!$K$24)</f>
        <v>0.21076931427793485</v>
      </c>
      <c r="K1534" s="156">
        <f ca="1">('Input Parameters'!$E$25/'Input Parameters'!$E$31)^$J1534</f>
        <v>0.22047659491427182</v>
      </c>
      <c r="L1534" s="66">
        <f ca="1">$H1534*$C1534*'Input Parameters'!$E$23*K1534</f>
        <v>56.885643774476854</v>
      </c>
      <c r="M1534" s="23">
        <f t="shared" ca="1" si="187"/>
        <v>0.85370455257194833</v>
      </c>
      <c r="N1534" s="15">
        <f ca="1">_xlfn.NORM.INV(M1534,'Input Parameters'!$E$26,'Input Parameters'!$F$26)</f>
        <v>5.610155276747042E-2</v>
      </c>
      <c r="O1534" s="8">
        <f t="shared" ca="1" si="188"/>
        <v>3.2117561569907749E-2</v>
      </c>
      <c r="P1534" s="29">
        <f ca="1">_xlfn.LOGNORM.INV(O1534,'Input Parameters'!$H$27,'Input Parameters'!$I$27)</f>
        <v>0.62782788818944846</v>
      </c>
      <c r="Q1534" s="10"/>
      <c r="R1534" s="15">
        <f>'Input Parameters'!$E$28</f>
        <v>12.7</v>
      </c>
      <c r="S1534" s="10">
        <f t="shared" ca="1" si="189"/>
        <v>0.8546721760075725</v>
      </c>
      <c r="T1534" s="25">
        <f ca="1">_xlfn.LOGNORM.INV(S1534,'Input Parameters'!$H$29,'Input Parameters'!$I$29)</f>
        <v>65.566798242593237</v>
      </c>
      <c r="U1534" s="10">
        <f t="shared" ca="1" si="190"/>
        <v>0.66265219475337944</v>
      </c>
      <c r="V1534" s="29">
        <f ca="1">IF('Input Parameters'!$D$30="Beta",_xlfn.BETA.INV(U1534,'Input Parameters'!$L$30,'Input Parameters'!$M$30,'Input Parameters'!$J$30,'Input Parameters'!$K$30),IF('Input Parameters'!$D$30="LogNorm",_xlfn.LOGNORM.INV(U1534,'Input Parameters'!$H$30,'Input Parameters'!$I$30)))</f>
        <v>1.1790612028337013</v>
      </c>
      <c r="W1534" s="2">
        <f ca="1">N1534+(P1534-N1534)*(1-ERF((T1534-R1534)/(2*SQRT(L1534*'Input Parameters'!$E$31))))</f>
        <v>0.41065659050990283</v>
      </c>
      <c r="X1534">
        <f t="shared" ca="1" si="191"/>
        <v>1</v>
      </c>
      <c r="Y1534" s="7"/>
    </row>
    <row r="1535" spans="1:25" ht="15" customHeight="1" x14ac:dyDescent="0.3">
      <c r="A1535" s="130">
        <v>1528</v>
      </c>
      <c r="B1535" s="10">
        <f t="shared" ca="1" si="183"/>
        <v>0.83097742624748483</v>
      </c>
      <c r="C1535" s="57">
        <f ca="1">_xlfn.NORM.INV(B1535,'Input Parameters'!$E$19,'Input Parameters'!$F$19)</f>
        <v>648.25395120367364</v>
      </c>
      <c r="D1535" s="10">
        <f t="shared" ca="1" si="184"/>
        <v>0.67358153460281855</v>
      </c>
      <c r="E1535" s="59">
        <f ca="1">IF(_xlfn.NORM.INV(D1535,'Input Parameters'!$E$20,'Input Parameters'!$F$20)&lt;3500,3500,IF(_xlfn.NORM.INV(D1535,'Input Parameters'!$E$20,'Input Parameters'!$F$20)&gt;5500,5500,_xlfn.NORM.INV(D1535,'Input Parameters'!$E$20,'Input Parameters'!$F$20)))</f>
        <v>5114.8772079927612</v>
      </c>
      <c r="F1535" s="10">
        <f t="shared" ca="1" si="185"/>
        <v>2.2243662604684022E-2</v>
      </c>
      <c r="G1535" s="61">
        <f ca="1">_xlfn.NORM.INV(F1535,'Input Parameters'!$E$21,'Input Parameters'!$F$21)</f>
        <v>269.05556669633842</v>
      </c>
      <c r="H1535" s="54">
        <f ca="1">EXP(E1535*(1/'Input Parameters'!$E$22-1/G1535))</f>
        <v>0.21149209383367623</v>
      </c>
      <c r="I1535" s="10">
        <f t="shared" ca="1" si="186"/>
        <v>8.9039403691722474E-2</v>
      </c>
      <c r="J1535" s="29">
        <f ca="1">_xlfn.BETA.INV(I1535,'Input Parameters'!$L$24,'Input Parameters'!$M$24,'Input Parameters'!$J$24,'Input Parameters'!$K$24)</f>
        <v>0.38688614766087531</v>
      </c>
      <c r="K1535" s="156">
        <f ca="1">('Input Parameters'!$E$25/'Input Parameters'!$E$31)^$J1535</f>
        <v>6.2327892235501454E-2</v>
      </c>
      <c r="L1535" s="66">
        <f ca="1">$H1535*$C1535*'Input Parameters'!$E$23*K1535</f>
        <v>8.5451905169734506</v>
      </c>
      <c r="M1535" s="23">
        <f t="shared" ca="1" si="187"/>
        <v>0.18935146470624165</v>
      </c>
      <c r="N1535" s="15">
        <f ca="1">_xlfn.NORM.INV(M1535,'Input Parameters'!$E$26,'Input Parameters'!$F$26)</f>
        <v>1.5513937177825024E-2</v>
      </c>
      <c r="O1535" s="8">
        <f t="shared" ca="1" si="188"/>
        <v>0.72634102564426872</v>
      </c>
      <c r="P1535" s="29">
        <f ca="1">_xlfn.LOGNORM.INV(O1535,'Input Parameters'!$H$27,'Input Parameters'!$I$27)</f>
        <v>1.8579016605869583</v>
      </c>
      <c r="Q1535" s="10"/>
      <c r="R1535" s="15">
        <f>'Input Parameters'!$E$28</f>
        <v>12.7</v>
      </c>
      <c r="S1535" s="10">
        <f t="shared" ca="1" si="189"/>
        <v>0.22551471999050399</v>
      </c>
      <c r="T1535" s="25">
        <f ca="1">_xlfn.LOGNORM.INV(S1535,'Input Parameters'!$H$29,'Input Parameters'!$I$29)</f>
        <v>53.506959022948614</v>
      </c>
      <c r="U1535" s="10">
        <f t="shared" ca="1" si="190"/>
        <v>0.25411230595891565</v>
      </c>
      <c r="V1535" s="29">
        <f ca="1">IF('Input Parameters'!$D$30="Beta",_xlfn.BETA.INV(U1535,'Input Parameters'!$L$30,'Input Parameters'!$M$30,'Input Parameters'!$J$30,'Input Parameters'!$K$30),IF('Input Parameters'!$D$30="LogNorm",_xlfn.LOGNORM.INV(U1535,'Input Parameters'!$H$30,'Input Parameters'!$I$30)))</f>
        <v>0.76974640420404461</v>
      </c>
      <c r="W1535" s="2">
        <f ca="1">N1535+(P1535-N1535)*(1-ERF((T1535-R1535)/(2*SQRT(L1535*'Input Parameters'!$E$31))))</f>
        <v>0.61170457855719518</v>
      </c>
      <c r="X1535">
        <f t="shared" ca="1" si="191"/>
        <v>1</v>
      </c>
      <c r="Y1535" s="7"/>
    </row>
    <row r="1536" spans="1:25" ht="15" customHeight="1" x14ac:dyDescent="0.3">
      <c r="A1536" s="130">
        <v>1529</v>
      </c>
      <c r="B1536" s="10">
        <f t="shared" ca="1" si="183"/>
        <v>0.29768157338640022</v>
      </c>
      <c r="C1536" s="57">
        <f ca="1">_xlfn.NORM.INV(B1536,'Input Parameters'!$E$19,'Input Parameters'!$F$19)</f>
        <v>522.4237160805028</v>
      </c>
      <c r="D1536" s="10">
        <f t="shared" ca="1" si="184"/>
        <v>0.38750665372728033</v>
      </c>
      <c r="E1536" s="59">
        <f ca="1">IF(_xlfn.NORM.INV(D1536,'Input Parameters'!$E$20,'Input Parameters'!$F$20)&lt;3500,3500,IF(_xlfn.NORM.INV(D1536,'Input Parameters'!$E$20,'Input Parameters'!$F$20)&gt;5500,5500,_xlfn.NORM.INV(D1536,'Input Parameters'!$E$20,'Input Parameters'!$F$20)))</f>
        <v>4599.9235492726111</v>
      </c>
      <c r="F1536" s="10">
        <f t="shared" ca="1" si="185"/>
        <v>0.39787406458971564</v>
      </c>
      <c r="G1536" s="61">
        <f ca="1">_xlfn.NORM.INV(F1536,'Input Parameters'!$E$21,'Input Parameters'!$F$21)</f>
        <v>282.81540998223824</v>
      </c>
      <c r="H1536" s="54">
        <f ca="1">EXP(E1536*(1/'Input Parameters'!$E$22-1/G1536))</f>
        <v>0.56815675976442259</v>
      </c>
      <c r="I1536" s="10">
        <f t="shared" ca="1" si="186"/>
        <v>0.77288288254724691</v>
      </c>
      <c r="J1536" s="29">
        <f ca="1">_xlfn.BETA.INV(I1536,'Input Parameters'!$L$24,'Input Parameters'!$M$24,'Input Parameters'!$J$24,'Input Parameters'!$K$24)</f>
        <v>0.72158955351052101</v>
      </c>
      <c r="K1536" s="156">
        <f ca="1">('Input Parameters'!$E$25/'Input Parameters'!$E$31)^$J1536</f>
        <v>5.6485460624986295E-3</v>
      </c>
      <c r="L1536" s="66">
        <f ca="1">$H1536*$C1536*'Input Parameters'!$E$23*K1536</f>
        <v>1.676593340857137</v>
      </c>
      <c r="M1536" s="23">
        <f t="shared" ca="1" si="187"/>
        <v>0.23475814775540849</v>
      </c>
      <c r="N1536" s="15">
        <f ca="1">_xlfn.NORM.INV(M1536,'Input Parameters'!$E$26,'Input Parameters'!$F$26)</f>
        <v>1.8811407789834145E-2</v>
      </c>
      <c r="O1536" s="8">
        <f t="shared" ca="1" si="188"/>
        <v>0.45760878285984274</v>
      </c>
      <c r="P1536" s="29">
        <f ca="1">_xlfn.LOGNORM.INV(O1536,'Input Parameters'!$H$27,'Input Parameters'!$I$27)</f>
        <v>1.3581356636394168</v>
      </c>
      <c r="Q1536" s="10"/>
      <c r="R1536" s="15">
        <f>'Input Parameters'!$E$28</f>
        <v>12.7</v>
      </c>
      <c r="S1536" s="10">
        <f t="shared" ca="1" si="189"/>
        <v>0.51087868069396491</v>
      </c>
      <c r="T1536" s="25">
        <f ca="1">_xlfn.LOGNORM.INV(S1536,'Input Parameters'!$H$29,'Input Parameters'!$I$29)</f>
        <v>58.410402141779805</v>
      </c>
      <c r="U1536" s="10">
        <f t="shared" ca="1" si="190"/>
        <v>0.36757276460141808</v>
      </c>
      <c r="V1536" s="29">
        <f ca="1">IF('Input Parameters'!$D$30="Beta",_xlfn.BETA.INV(U1536,'Input Parameters'!$L$30,'Input Parameters'!$M$30,'Input Parameters'!$J$30,'Input Parameters'!$K$30),IF('Input Parameters'!$D$30="LogNorm",_xlfn.LOGNORM.INV(U1536,'Input Parameters'!$H$30,'Input Parameters'!$I$30)))</f>
        <v>0.87441869432170516</v>
      </c>
      <c r="W1536" s="2">
        <f ca="1">N1536+(P1536-N1536)*(1-ERF((T1536-R1536)/(2*SQRT(L1536*'Input Parameters'!$E$31))))</f>
        <v>3.5622334820364643E-2</v>
      </c>
      <c r="X1536">
        <f t="shared" ca="1" si="191"/>
        <v>1</v>
      </c>
      <c r="Y1536" s="7"/>
    </row>
    <row r="1537" spans="1:25" ht="15" customHeight="1" x14ac:dyDescent="0.3">
      <c r="A1537" s="130">
        <v>1530</v>
      </c>
      <c r="B1537" s="10">
        <f t="shared" ca="1" si="183"/>
        <v>0.95641596296672338</v>
      </c>
      <c r="C1537" s="57">
        <f ca="1">_xlfn.NORM.INV(B1537,'Input Parameters'!$E$19,'Input Parameters'!$F$19)</f>
        <v>711.83971031241617</v>
      </c>
      <c r="D1537" s="10">
        <f t="shared" ca="1" si="184"/>
        <v>0.65059002896031914</v>
      </c>
      <c r="E1537" s="59">
        <f ca="1">IF(_xlfn.NORM.INV(D1537,'Input Parameters'!$E$20,'Input Parameters'!$F$20)&lt;3500,3500,IF(_xlfn.NORM.INV(D1537,'Input Parameters'!$E$20,'Input Parameters'!$F$20)&gt;5500,5500,_xlfn.NORM.INV(D1537,'Input Parameters'!$E$20,'Input Parameters'!$F$20)))</f>
        <v>5070.8397378379614</v>
      </c>
      <c r="F1537" s="10">
        <f t="shared" ca="1" si="185"/>
        <v>0.94122227168603667</v>
      </c>
      <c r="G1537" s="61">
        <f ca="1">_xlfn.NORM.INV(F1537,'Input Parameters'!$E$21,'Input Parameters'!$F$21)</f>
        <v>297.15182034257168</v>
      </c>
      <c r="H1537" s="54">
        <f ca="1">EXP(E1537*(1/'Input Parameters'!$E$22-1/G1537))</f>
        <v>1.2735508937357729</v>
      </c>
      <c r="I1537" s="10">
        <f t="shared" ca="1" si="186"/>
        <v>0.96170266838898177</v>
      </c>
      <c r="J1537" s="29">
        <f ca="1">_xlfn.BETA.INV(I1537,'Input Parameters'!$L$24,'Input Parameters'!$M$24,'Input Parameters'!$J$24,'Input Parameters'!$K$24)</f>
        <v>0.84781315976810778</v>
      </c>
      <c r="K1537" s="156">
        <f ca="1">('Input Parameters'!$E$25/'Input Parameters'!$E$31)^$J1537</f>
        <v>2.2839973105569051E-3</v>
      </c>
      <c r="L1537" s="66">
        <f ca="1">$H1537*$C1537*'Input Parameters'!$E$23*K1537</f>
        <v>2.0705899645686836</v>
      </c>
      <c r="M1537" s="23">
        <f t="shared" ca="1" si="187"/>
        <v>0.22437654244343563</v>
      </c>
      <c r="N1537" s="15">
        <f ca="1">_xlfn.NORM.INV(M1537,'Input Parameters'!$E$26,'Input Parameters'!$F$26)</f>
        <v>1.8092595342787853E-2</v>
      </c>
      <c r="O1537" s="8">
        <f t="shared" ca="1" si="188"/>
        <v>0.75235975733454652</v>
      </c>
      <c r="P1537" s="29">
        <f ca="1">_xlfn.LOGNORM.INV(O1537,'Input Parameters'!$H$27,'Input Parameters'!$I$27)</f>
        <v>1.9249636863487012</v>
      </c>
      <c r="Q1537" s="10"/>
      <c r="R1537" s="15">
        <f>'Input Parameters'!$E$28</f>
        <v>12.7</v>
      </c>
      <c r="S1537" s="10">
        <f t="shared" ca="1" si="189"/>
        <v>0.51152393123701489</v>
      </c>
      <c r="T1537" s="25">
        <f ca="1">_xlfn.LOGNORM.INV(S1537,'Input Parameters'!$H$29,'Input Parameters'!$I$29)</f>
        <v>58.421014099667474</v>
      </c>
      <c r="U1537" s="10">
        <f t="shared" ca="1" si="190"/>
        <v>9.5005109114391861E-2</v>
      </c>
      <c r="V1537" s="29">
        <f ca="1">IF('Input Parameters'!$D$30="Beta",_xlfn.BETA.INV(U1537,'Input Parameters'!$L$30,'Input Parameters'!$M$30,'Input Parameters'!$J$30,'Input Parameters'!$K$30),IF('Input Parameters'!$D$30="LogNorm",_xlfn.LOGNORM.INV(U1537,'Input Parameters'!$H$30,'Input Parameters'!$I$30)))</f>
        <v>0.59594761419162856</v>
      </c>
      <c r="W1537" s="2">
        <f ca="1">N1537+(P1537-N1537)*(1-ERF((T1537-R1537)/(2*SQRT(L1537*'Input Parameters'!$E$31))))</f>
        <v>6.5109022587631613E-2</v>
      </c>
      <c r="X1537">
        <f t="shared" ca="1" si="191"/>
        <v>1</v>
      </c>
      <c r="Y1537" s="7"/>
    </row>
    <row r="1538" spans="1:25" ht="15" customHeight="1" x14ac:dyDescent="0.3">
      <c r="A1538" s="130">
        <v>1531</v>
      </c>
      <c r="B1538" s="10">
        <f t="shared" ca="1" si="183"/>
        <v>0.47634203142693465</v>
      </c>
      <c r="C1538" s="57">
        <f ca="1">_xlfn.NORM.INV(B1538,'Input Parameters'!$E$19,'Input Parameters'!$F$19)</f>
        <v>562.28606292078655</v>
      </c>
      <c r="D1538" s="10">
        <f t="shared" ca="1" si="184"/>
        <v>0.41072863577995755</v>
      </c>
      <c r="E1538" s="59">
        <f ca="1">IF(_xlfn.NORM.INV(D1538,'Input Parameters'!$E$20,'Input Parameters'!$F$20)&lt;3500,3500,IF(_xlfn.NORM.INV(D1538,'Input Parameters'!$E$20,'Input Parameters'!$F$20)&gt;5500,5500,_xlfn.NORM.INV(D1538,'Input Parameters'!$E$20,'Input Parameters'!$F$20)))</f>
        <v>4642.0302609903329</v>
      </c>
      <c r="F1538" s="10">
        <f t="shared" ca="1" si="185"/>
        <v>4.3269967546223365E-2</v>
      </c>
      <c r="G1538" s="61">
        <f ca="1">_xlfn.NORM.INV(F1538,'Input Parameters'!$E$21,'Input Parameters'!$F$21)</f>
        <v>271.3784396999323</v>
      </c>
      <c r="H1538" s="54">
        <f ca="1">EXP(E1538*(1/'Input Parameters'!$E$22-1/G1538))</f>
        <v>0.28301104606911909</v>
      </c>
      <c r="I1538" s="10">
        <f t="shared" ca="1" si="186"/>
        <v>0.24658581477697861</v>
      </c>
      <c r="J1538" s="29">
        <f ca="1">_xlfn.BETA.INV(I1538,'Input Parameters'!$L$24,'Input Parameters'!$M$24,'Input Parameters'!$J$24,'Input Parameters'!$K$24)</f>
        <v>0.49450236743662862</v>
      </c>
      <c r="K1538" s="156">
        <f ca="1">('Input Parameters'!$E$25/'Input Parameters'!$E$31)^$J1538</f>
        <v>2.8801254503314257E-2</v>
      </c>
      <c r="L1538" s="66">
        <f ca="1">$H1538*$C1538*'Input Parameters'!$E$23*K1538</f>
        <v>4.5832348385754216</v>
      </c>
      <c r="M1538" s="23">
        <f t="shared" ca="1" si="187"/>
        <v>7.5470082523641513E-2</v>
      </c>
      <c r="N1538" s="15">
        <f ca="1">_xlfn.NORM.INV(M1538,'Input Parameters'!$E$26,'Input Parameters'!$F$26)</f>
        <v>3.8394106610933447E-3</v>
      </c>
      <c r="O1538" s="8">
        <f t="shared" ca="1" si="188"/>
        <v>2.2390622844397412E-2</v>
      </c>
      <c r="P1538" s="29">
        <f ca="1">_xlfn.LOGNORM.INV(O1538,'Input Parameters'!$H$27,'Input Parameters'!$I$27)</f>
        <v>0.58591784634605015</v>
      </c>
      <c r="Q1538" s="10"/>
      <c r="R1538" s="15">
        <f>'Input Parameters'!$E$28</f>
        <v>12.7</v>
      </c>
      <c r="S1538" s="10">
        <f t="shared" ca="1" si="189"/>
        <v>0.83713142838610555</v>
      </c>
      <c r="T1538" s="25">
        <f ca="1">_xlfn.LOGNORM.INV(S1538,'Input Parameters'!$H$29,'Input Parameters'!$I$29)</f>
        <v>65.024691862086215</v>
      </c>
      <c r="U1538" s="10">
        <f t="shared" ca="1" si="190"/>
        <v>3.9725473536838085E-2</v>
      </c>
      <c r="V1538" s="29">
        <f ca="1">IF('Input Parameters'!$D$30="Beta",_xlfn.BETA.INV(U1538,'Input Parameters'!$L$30,'Input Parameters'!$M$30,'Input Parameters'!$J$30,'Input Parameters'!$K$30),IF('Input Parameters'!$D$30="LogNorm",_xlfn.LOGNORM.INV(U1538,'Input Parameters'!$H$30,'Input Parameters'!$I$30)))</f>
        <v>0.50035946526713682</v>
      </c>
      <c r="W1538" s="2">
        <f ca="1">N1538+(P1538-N1538)*(1-ERF((T1538-R1538)/(2*SQRT(L1538*'Input Parameters'!$E$31))))</f>
        <v>5.2701451042113531E-2</v>
      </c>
      <c r="X1538">
        <f t="shared" ca="1" si="191"/>
        <v>1</v>
      </c>
      <c r="Y1538" s="7"/>
    </row>
    <row r="1539" spans="1:25" ht="15" customHeight="1" x14ac:dyDescent="0.3">
      <c r="A1539" s="130">
        <v>1532</v>
      </c>
      <c r="B1539" s="10">
        <f t="shared" ca="1" si="183"/>
        <v>1.1897160470642487E-2</v>
      </c>
      <c r="C1539" s="57">
        <f ca="1">_xlfn.NORM.INV(B1539,'Input Parameters'!$E$19,'Input Parameters'!$F$19)</f>
        <v>376.29331693546385</v>
      </c>
      <c r="D1539" s="10">
        <f t="shared" ca="1" si="184"/>
        <v>0.55760932300114685</v>
      </c>
      <c r="E1539" s="59">
        <f ca="1">IF(_xlfn.NORM.INV(D1539,'Input Parameters'!$E$20,'Input Parameters'!$F$20)&lt;3500,3500,IF(_xlfn.NORM.INV(D1539,'Input Parameters'!$E$20,'Input Parameters'!$F$20)&gt;5500,5500,_xlfn.NORM.INV(D1539,'Input Parameters'!$E$20,'Input Parameters'!$F$20)))</f>
        <v>4901.4375114874383</v>
      </c>
      <c r="F1539" s="10">
        <f t="shared" ca="1" si="185"/>
        <v>0.24290381862016142</v>
      </c>
      <c r="G1539" s="61">
        <f ca="1">_xlfn.NORM.INV(F1539,'Input Parameters'!$E$21,'Input Parameters'!$F$21)</f>
        <v>279.37164083122013</v>
      </c>
      <c r="H1539" s="54">
        <f ca="1">EXP(E1539*(1/'Input Parameters'!$E$22-1/G1539))</f>
        <v>0.4421745234532215</v>
      </c>
      <c r="I1539" s="10">
        <f t="shared" ca="1" si="186"/>
        <v>0.41669451598323104</v>
      </c>
      <c r="J1539" s="29">
        <f ca="1">_xlfn.BETA.INV(I1539,'Input Parameters'!$L$24,'Input Parameters'!$M$24,'Input Parameters'!$J$24,'Input Parameters'!$K$24)</f>
        <v>0.57296811713267881</v>
      </c>
      <c r="K1539" s="156">
        <f ca="1">('Input Parameters'!$E$25/'Input Parameters'!$E$31)^$J1539</f>
        <v>1.6404261440348952E-2</v>
      </c>
      <c r="L1539" s="66">
        <f ca="1">$H1539*$C1539*'Input Parameters'!$E$23*K1539</f>
        <v>2.7294610663818424</v>
      </c>
      <c r="M1539" s="23">
        <f t="shared" ca="1" si="187"/>
        <v>3.2323763458107835E-2</v>
      </c>
      <c r="N1539" s="15">
        <f ca="1">_xlfn.NORM.INV(M1539,'Input Parameters'!$E$26,'Input Parameters'!$F$26)</f>
        <v>-4.8014427792185607E-3</v>
      </c>
      <c r="O1539" s="8">
        <f t="shared" ca="1" si="188"/>
        <v>0.79748030023032512</v>
      </c>
      <c r="P1539" s="29">
        <f ca="1">_xlfn.LOGNORM.INV(O1539,'Input Parameters'!$H$27,'Input Parameters'!$I$27)</f>
        <v>2.057697275091841</v>
      </c>
      <c r="Q1539" s="10"/>
      <c r="R1539" s="15">
        <f>'Input Parameters'!$E$28</f>
        <v>12.7</v>
      </c>
      <c r="S1539" s="10">
        <f t="shared" ca="1" si="189"/>
        <v>8.1724234910331428E-2</v>
      </c>
      <c r="T1539" s="25">
        <f ca="1">_xlfn.LOGNORM.INV(S1539,'Input Parameters'!$H$29,'Input Parameters'!$I$29)</f>
        <v>49.797849009001169</v>
      </c>
      <c r="U1539" s="10">
        <f t="shared" ca="1" si="190"/>
        <v>0.38786934361227143</v>
      </c>
      <c r="V1539" s="29">
        <f ca="1">IF('Input Parameters'!$D$30="Beta",_xlfn.BETA.INV(U1539,'Input Parameters'!$L$30,'Input Parameters'!$M$30,'Input Parameters'!$J$30,'Input Parameters'!$K$30),IF('Input Parameters'!$D$30="LogNorm",_xlfn.LOGNORM.INV(U1539,'Input Parameters'!$H$30,'Input Parameters'!$I$30)))</f>
        <v>0.89303181384833685</v>
      </c>
      <c r="W1539" s="2">
        <f ca="1">N1539+(P1539-N1539)*(1-ERF((T1539-R1539)/(2*SQRT(L1539*'Input Parameters'!$E$31))))</f>
        <v>0.2268831630455912</v>
      </c>
      <c r="X1539">
        <f t="shared" ca="1" si="191"/>
        <v>1</v>
      </c>
      <c r="Y1539" s="7"/>
    </row>
    <row r="1540" spans="1:25" ht="15" customHeight="1" x14ac:dyDescent="0.3">
      <c r="A1540" s="130">
        <v>1533</v>
      </c>
      <c r="B1540" s="10">
        <f t="shared" ca="1" si="183"/>
        <v>0.42780576055008668</v>
      </c>
      <c r="C1540" s="57">
        <f ca="1">_xlfn.NORM.INV(B1540,'Input Parameters'!$E$19,'Input Parameters'!$F$19)</f>
        <v>551.92410047383316</v>
      </c>
      <c r="D1540" s="10">
        <f t="shared" ca="1" si="184"/>
        <v>0.37506171638692853</v>
      </c>
      <c r="E1540" s="59">
        <f ca="1">IF(_xlfn.NORM.INV(D1540,'Input Parameters'!$E$20,'Input Parameters'!$F$20)&lt;3500,3500,IF(_xlfn.NORM.INV(D1540,'Input Parameters'!$E$20,'Input Parameters'!$F$20)&gt;5500,5500,_xlfn.NORM.INV(D1540,'Input Parameters'!$E$20,'Input Parameters'!$F$20)))</f>
        <v>4577.0663716302124</v>
      </c>
      <c r="F1540" s="10">
        <f t="shared" ca="1" si="185"/>
        <v>8.4059166150638576E-2</v>
      </c>
      <c r="G1540" s="61">
        <f ca="1">_xlfn.NORM.INV(F1540,'Input Parameters'!$E$21,'Input Parameters'!$F$21)</f>
        <v>274.01675680581695</v>
      </c>
      <c r="H1540" s="54">
        <f ca="1">EXP(E1540*(1/'Input Parameters'!$E$22-1/G1540))</f>
        <v>0.33884471945932659</v>
      </c>
      <c r="I1540" s="10">
        <f t="shared" ca="1" si="186"/>
        <v>0.41103651591001755</v>
      </c>
      <c r="J1540" s="29">
        <f ca="1">_xlfn.BETA.INV(I1540,'Input Parameters'!$L$24,'Input Parameters'!$M$24,'Input Parameters'!$J$24,'Input Parameters'!$K$24)</f>
        <v>0.57058794388336886</v>
      </c>
      <c r="K1540" s="156">
        <f ca="1">('Input Parameters'!$E$25/'Input Parameters'!$E$31)^$J1540</f>
        <v>1.6686757343359258E-2</v>
      </c>
      <c r="L1540" s="66">
        <f ca="1">$H1540*$C1540*'Input Parameters'!$E$23*K1540</f>
        <v>3.1207000725151319</v>
      </c>
      <c r="M1540" s="23">
        <f t="shared" ca="1" si="187"/>
        <v>0.81855239417374326</v>
      </c>
      <c r="N1540" s="15">
        <f ca="1">_xlfn.NORM.INV(M1540,'Input Parameters'!$E$26,'Input Parameters'!$F$26)</f>
        <v>5.3107105209087027E-2</v>
      </c>
      <c r="O1540" s="8">
        <f t="shared" ca="1" si="188"/>
        <v>0.56462263129574941</v>
      </c>
      <c r="P1540" s="29">
        <f ca="1">_xlfn.LOGNORM.INV(O1540,'Input Parameters'!$H$27,'Input Parameters'!$I$27)</f>
        <v>1.5298842915785718</v>
      </c>
      <c r="Q1540" s="10"/>
      <c r="R1540" s="15">
        <f>'Input Parameters'!$E$28</f>
        <v>12.7</v>
      </c>
      <c r="S1540" s="10">
        <f t="shared" ca="1" si="189"/>
        <v>0.47171071262071762</v>
      </c>
      <c r="T1540" s="25">
        <f ca="1">_xlfn.LOGNORM.INV(S1540,'Input Parameters'!$H$29,'Input Parameters'!$I$29)</f>
        <v>57.769675588417364</v>
      </c>
      <c r="U1540" s="10">
        <f t="shared" ca="1" si="190"/>
        <v>0.79639403306715151</v>
      </c>
      <c r="V1540" s="29">
        <f ca="1">IF('Input Parameters'!$D$30="Beta",_xlfn.BETA.INV(U1540,'Input Parameters'!$L$30,'Input Parameters'!$M$30,'Input Parameters'!$J$30,'Input Parameters'!$K$30),IF('Input Parameters'!$D$30="LogNorm",_xlfn.LOGNORM.INV(U1540,'Input Parameters'!$H$30,'Input Parameters'!$I$30)))</f>
        <v>1.3854769158122939</v>
      </c>
      <c r="W1540" s="2">
        <f ca="1">N1540+(P1540-N1540)*(1-ERF((T1540-R1540)/(2*SQRT(L1540*'Input Parameters'!$E$31))))</f>
        <v>0.15829325293571123</v>
      </c>
      <c r="X1540">
        <f t="shared" ca="1" si="191"/>
        <v>1</v>
      </c>
      <c r="Y1540" s="7"/>
    </row>
    <row r="1541" spans="1:25" ht="15" customHeight="1" x14ac:dyDescent="0.3">
      <c r="A1541" s="130">
        <v>1534</v>
      </c>
      <c r="B1541" s="10">
        <f t="shared" ref="B1541:B1604" ca="1" si="192">RAND()</f>
        <v>0.28612825328580116</v>
      </c>
      <c r="C1541" s="57">
        <f ca="1">_xlfn.NORM.INV(B1541,'Input Parameters'!$E$19,'Input Parameters'!$F$19)</f>
        <v>519.58020083461395</v>
      </c>
      <c r="D1541" s="10">
        <f t="shared" ref="D1541:D1604" ca="1" si="193">RAND()</f>
        <v>0.73409126230519139</v>
      </c>
      <c r="E1541" s="59">
        <f ca="1">IF(_xlfn.NORM.INV(D1541,'Input Parameters'!$E$20,'Input Parameters'!$F$20)&lt;3500,3500,IF(_xlfn.NORM.INV(D1541,'Input Parameters'!$E$20,'Input Parameters'!$F$20)&gt;5500,5500,_xlfn.NORM.INV(D1541,'Input Parameters'!$E$20,'Input Parameters'!$F$20)))</f>
        <v>5237.6638155801393</v>
      </c>
      <c r="F1541" s="10">
        <f t="shared" ref="F1541:F1604" ca="1" si="194">RAND()</f>
        <v>0.65761020595709507</v>
      </c>
      <c r="G1541" s="61">
        <f ca="1">_xlfn.NORM.INV(F1541,'Input Parameters'!$E$21,'Input Parameters'!$F$21)</f>
        <v>288.04076433400087</v>
      </c>
      <c r="H1541" s="54">
        <f ca="1">EXP(E1541*(1/'Input Parameters'!$E$22-1/G1541))</f>
        <v>0.73508202037217829</v>
      </c>
      <c r="I1541" s="10">
        <f t="shared" ref="I1541:I1604" ca="1" si="195">RAND()</f>
        <v>0.86150926407665984</v>
      </c>
      <c r="J1541" s="29">
        <f ca="1">_xlfn.BETA.INV(I1541,'Input Parameters'!$L$24,'Input Parameters'!$M$24,'Input Parameters'!$J$24,'Input Parameters'!$K$24)</f>
        <v>0.76791916866378074</v>
      </c>
      <c r="K1541" s="156">
        <f ca="1">('Input Parameters'!$E$25/'Input Parameters'!$E$31)^$J1541</f>
        <v>4.0513512705561104E-3</v>
      </c>
      <c r="L1541" s="66">
        <f ca="1">$H1541*$C1541*'Input Parameters'!$E$23*K1541</f>
        <v>1.5473490545430599</v>
      </c>
      <c r="M1541" s="23">
        <f t="shared" ref="M1541:M1604" ca="1" si="196">RAND()</f>
        <v>0.18980934309733455</v>
      </c>
      <c r="N1541" s="15">
        <f ca="1">_xlfn.NORM.INV(M1541,'Input Parameters'!$E$26,'Input Parameters'!$F$26)</f>
        <v>1.5549418986501459E-2</v>
      </c>
      <c r="O1541" s="8">
        <f t="shared" ref="O1541:O1604" ca="1" si="197">RAND()</f>
        <v>0.2069136984930795</v>
      </c>
      <c r="P1541" s="29">
        <f ca="1">_xlfn.LOGNORM.INV(O1541,'Input Parameters'!$H$27,'Input Parameters'!$I$27)</f>
        <v>0.99171841368558911</v>
      </c>
      <c r="Q1541" s="10"/>
      <c r="R1541" s="15">
        <f>'Input Parameters'!$E$28</f>
        <v>12.7</v>
      </c>
      <c r="S1541" s="10">
        <f t="shared" ref="S1541:S1604" ca="1" si="198">RAND()</f>
        <v>0.67323811622264718</v>
      </c>
      <c r="T1541" s="25">
        <f ca="1">_xlfn.LOGNORM.INV(S1541,'Input Parameters'!$H$29,'Input Parameters'!$I$29)</f>
        <v>61.241704764779477</v>
      </c>
      <c r="U1541" s="10">
        <f t="shared" ref="U1541:U1604" ca="1" si="199">RAND()</f>
        <v>5.0165246494995985E-2</v>
      </c>
      <c r="V1541" s="29">
        <f ca="1">IF('Input Parameters'!$D$30="Beta",_xlfn.BETA.INV(U1541,'Input Parameters'!$L$30,'Input Parameters'!$M$30,'Input Parameters'!$J$30,'Input Parameters'!$K$30),IF('Input Parameters'!$D$30="LogNorm",_xlfn.LOGNORM.INV(U1541,'Input Parameters'!$H$30,'Input Parameters'!$I$30)))</f>
        <v>0.52267096470956087</v>
      </c>
      <c r="W1541" s="2">
        <f ca="1">N1541+(P1541-N1541)*(1-ERF((T1541-R1541)/(2*SQRT(L1541*'Input Parameters'!$E$31))))</f>
        <v>2.120314521016825E-2</v>
      </c>
      <c r="X1541">
        <f t="shared" ca="1" si="191"/>
        <v>1</v>
      </c>
      <c r="Y1541" s="7"/>
    </row>
    <row r="1542" spans="1:25" ht="15" customHeight="1" x14ac:dyDescent="0.3">
      <c r="A1542" s="130">
        <v>1535</v>
      </c>
      <c r="B1542" s="10">
        <f t="shared" ca="1" si="192"/>
        <v>0.3722621327561858</v>
      </c>
      <c r="C1542" s="57">
        <f ca="1">_xlfn.NORM.INV(B1542,'Input Parameters'!$E$19,'Input Parameters'!$F$19)</f>
        <v>539.76415823406614</v>
      </c>
      <c r="D1542" s="10">
        <f t="shared" ca="1" si="193"/>
        <v>0.77969803484189038</v>
      </c>
      <c r="E1542" s="59">
        <f ca="1">IF(_xlfn.NORM.INV(D1542,'Input Parameters'!$E$20,'Input Parameters'!$F$20)&lt;3500,3500,IF(_xlfn.NORM.INV(D1542,'Input Parameters'!$E$20,'Input Parameters'!$F$20)&gt;5500,5500,_xlfn.NORM.INV(D1542,'Input Parameters'!$E$20,'Input Parameters'!$F$20)))</f>
        <v>5339.8216496626246</v>
      </c>
      <c r="F1542" s="10">
        <f t="shared" ca="1" si="194"/>
        <v>0.97931838366168555</v>
      </c>
      <c r="G1542" s="61">
        <f ca="1">_xlfn.NORM.INV(F1542,'Input Parameters'!$E$21,'Input Parameters'!$F$21)</f>
        <v>300.88338157632313</v>
      </c>
      <c r="H1542" s="54">
        <f ca="1">EXP(E1542*(1/'Input Parameters'!$E$22-1/G1542))</f>
        <v>1.6120394433498197</v>
      </c>
      <c r="I1542" s="10">
        <f t="shared" ca="1" si="195"/>
        <v>9.4141192321197886E-2</v>
      </c>
      <c r="J1542" s="29">
        <f ca="1">_xlfn.BETA.INV(I1542,'Input Parameters'!$L$24,'Input Parameters'!$M$24,'Input Parameters'!$J$24,'Input Parameters'!$K$24)</f>
        <v>0.39179440989849013</v>
      </c>
      <c r="K1542" s="156">
        <f ca="1">('Input Parameters'!$E$25/'Input Parameters'!$E$31)^$J1542</f>
        <v>6.0171533836438681E-2</v>
      </c>
      <c r="L1542" s="66">
        <f ca="1">$H1542*$C1542*'Input Parameters'!$E$23*K1542</f>
        <v>52.356522003499713</v>
      </c>
      <c r="M1542" s="23">
        <f t="shared" ca="1" si="196"/>
        <v>0.84567555007979878</v>
      </c>
      <c r="N1542" s="15">
        <f ca="1">_xlfn.NORM.INV(M1542,'Input Parameters'!$E$26,'Input Parameters'!$F$26)</f>
        <v>5.5379284005864872E-2</v>
      </c>
      <c r="O1542" s="8">
        <f t="shared" ca="1" si="197"/>
        <v>0.88286468554212472</v>
      </c>
      <c r="P1542" s="29">
        <f ca="1">_xlfn.LOGNORM.INV(O1542,'Input Parameters'!$H$27,'Input Parameters'!$I$27)</f>
        <v>2.409522528518206</v>
      </c>
      <c r="Q1542" s="10"/>
      <c r="R1542" s="15">
        <f>'Input Parameters'!$E$28</f>
        <v>12.7</v>
      </c>
      <c r="S1542" s="10">
        <f t="shared" ca="1" si="198"/>
        <v>5.5721531800985158E-3</v>
      </c>
      <c r="T1542" s="25">
        <f ca="1">_xlfn.LOGNORM.INV(S1542,'Input Parameters'!$H$29,'Input Parameters'!$I$29)</f>
        <v>43.79268181744601</v>
      </c>
      <c r="U1542" s="10">
        <f t="shared" ca="1" si="199"/>
        <v>0.41597134316047413</v>
      </c>
      <c r="V1542" s="29">
        <f ca="1">IF('Input Parameters'!$D$30="Beta",_xlfn.BETA.INV(U1542,'Input Parameters'!$L$30,'Input Parameters'!$M$30,'Input Parameters'!$J$30,'Input Parameters'!$K$30),IF('Input Parameters'!$D$30="LogNorm",_xlfn.LOGNORM.INV(U1542,'Input Parameters'!$H$30,'Input Parameters'!$I$30)))</f>
        <v>0.91899226161542691</v>
      </c>
      <c r="W1542" s="2">
        <f ca="1">N1542+(P1542-N1542)*(1-ERF((T1542-R1542)/(2*SQRT(L1542*'Input Parameters'!$E$31))))</f>
        <v>1.8474542207295732</v>
      </c>
      <c r="X1542">
        <f t="shared" ca="1" si="191"/>
        <v>0</v>
      </c>
      <c r="Y1542" s="7"/>
    </row>
    <row r="1543" spans="1:25" ht="15" customHeight="1" x14ac:dyDescent="0.3">
      <c r="A1543" s="130">
        <v>1536</v>
      </c>
      <c r="B1543" s="10">
        <f t="shared" ca="1" si="192"/>
        <v>0.10858150936375843</v>
      </c>
      <c r="C1543" s="57">
        <f ca="1">_xlfn.NORM.INV(B1543,'Input Parameters'!$E$19,'Input Parameters'!$F$19)</f>
        <v>463.0179547035379</v>
      </c>
      <c r="D1543" s="10">
        <f t="shared" ca="1" si="193"/>
        <v>0.73353383641308156</v>
      </c>
      <c r="E1543" s="59">
        <f ca="1">IF(_xlfn.NORM.INV(D1543,'Input Parameters'!$E$20,'Input Parameters'!$F$20)&lt;3500,3500,IF(_xlfn.NORM.INV(D1543,'Input Parameters'!$E$20,'Input Parameters'!$F$20)&gt;5500,5500,_xlfn.NORM.INV(D1543,'Input Parameters'!$E$20,'Input Parameters'!$F$20)))</f>
        <v>5236.4752273015611</v>
      </c>
      <c r="F1543" s="10">
        <f t="shared" ca="1" si="194"/>
        <v>0.88217041465807855</v>
      </c>
      <c r="G1543" s="61">
        <f ca="1">_xlfn.NORM.INV(F1543,'Input Parameters'!$E$21,'Input Parameters'!$F$21)</f>
        <v>294.17122618990601</v>
      </c>
      <c r="H1543" s="54">
        <f ca="1">EXP(E1543*(1/'Input Parameters'!$E$22-1/G1543))</f>
        <v>1.0737488039619587</v>
      </c>
      <c r="I1543" s="10">
        <f t="shared" ca="1" si="195"/>
        <v>0.18452439661581421</v>
      </c>
      <c r="J1543" s="29">
        <f ca="1">_xlfn.BETA.INV(I1543,'Input Parameters'!$L$24,'Input Parameters'!$M$24,'Input Parameters'!$J$24,'Input Parameters'!$K$24)</f>
        <v>0.45934326559499877</v>
      </c>
      <c r="K1543" s="156">
        <f ca="1">('Input Parameters'!$E$25/'Input Parameters'!$E$31)^$J1543</f>
        <v>3.7063566068405315E-2</v>
      </c>
      <c r="L1543" s="66">
        <f ca="1">$H1543*$C1543*'Input Parameters'!$E$23*K1543</f>
        <v>18.426706900620335</v>
      </c>
      <c r="M1543" s="23">
        <f t="shared" ca="1" si="196"/>
        <v>1.8406736487776354E-2</v>
      </c>
      <c r="N1543" s="15">
        <f ca="1">_xlfn.NORM.INV(M1543,'Input Parameters'!$E$26,'Input Parameters'!$F$26)</f>
        <v>-9.8443600422856922E-3</v>
      </c>
      <c r="O1543" s="8">
        <f t="shared" ca="1" si="197"/>
        <v>0.43223371981463499</v>
      </c>
      <c r="P1543" s="29">
        <f ca="1">_xlfn.LOGNORM.INV(O1543,'Input Parameters'!$H$27,'Input Parameters'!$I$27)</f>
        <v>1.3200857834747093</v>
      </c>
      <c r="Q1543" s="10"/>
      <c r="R1543" s="15">
        <f>'Input Parameters'!$E$28</f>
        <v>12.7</v>
      </c>
      <c r="S1543" s="10">
        <f t="shared" ca="1" si="198"/>
        <v>0.61806925951016234</v>
      </c>
      <c r="T1543" s="25">
        <f ca="1">_xlfn.LOGNORM.INV(S1543,'Input Parameters'!$H$29,'Input Parameters'!$I$29)</f>
        <v>60.229393468488468</v>
      </c>
      <c r="U1543" s="10">
        <f t="shared" ca="1" si="199"/>
        <v>0.7341624417285888</v>
      </c>
      <c r="V1543" s="29">
        <f ca="1">IF('Input Parameters'!$D$30="Beta",_xlfn.BETA.INV(U1543,'Input Parameters'!$L$30,'Input Parameters'!$M$30,'Input Parameters'!$J$30,'Input Parameters'!$K$30),IF('Input Parameters'!$D$30="LogNorm",_xlfn.LOGNORM.INV(U1543,'Input Parameters'!$H$30,'Input Parameters'!$I$30)))</f>
        <v>1.2787086137180421</v>
      </c>
      <c r="W1543" s="2">
        <f ca="1">N1543+(P1543-N1543)*(1-ERF((T1543-R1543)/(2*SQRT(L1543*'Input Parameters'!$E$31))))</f>
        <v>0.56690340711618914</v>
      </c>
      <c r="X1543">
        <f t="shared" ca="1" si="191"/>
        <v>1</v>
      </c>
      <c r="Y1543" s="7"/>
    </row>
    <row r="1544" spans="1:25" ht="15" customHeight="1" x14ac:dyDescent="0.3">
      <c r="A1544" s="130">
        <v>1537</v>
      </c>
      <c r="B1544" s="10">
        <f t="shared" ca="1" si="192"/>
        <v>0.94532716611560674</v>
      </c>
      <c r="C1544" s="57">
        <f ca="1">_xlfn.NORM.INV(B1544,'Input Parameters'!$E$19,'Input Parameters'!$F$19)</f>
        <v>702.59642413500728</v>
      </c>
      <c r="D1544" s="10">
        <f t="shared" ca="1" si="193"/>
        <v>0.94119855590016976</v>
      </c>
      <c r="E1544" s="59">
        <f ca="1">IF(_xlfn.NORM.INV(D1544,'Input Parameters'!$E$20,'Input Parameters'!$F$20)&lt;3500,3500,IF(_xlfn.NORM.INV(D1544,'Input Parameters'!$E$20,'Input Parameters'!$F$20)&gt;5500,5500,_xlfn.NORM.INV(D1544,'Input Parameters'!$E$20,'Input Parameters'!$F$20)))</f>
        <v>5500</v>
      </c>
      <c r="F1544" s="10">
        <f t="shared" ca="1" si="194"/>
        <v>0.32708976875939777</v>
      </c>
      <c r="G1544" s="61">
        <f ca="1">_xlfn.NORM.INV(F1544,'Input Parameters'!$E$21,'Input Parameters'!$F$21)</f>
        <v>281.32900687457516</v>
      </c>
      <c r="H1544" s="54">
        <f ca="1">EXP(E1544*(1/'Input Parameters'!$E$22-1/G1544))</f>
        <v>0.45898735238922023</v>
      </c>
      <c r="I1544" s="10">
        <f t="shared" ca="1" si="195"/>
        <v>0.3951712540146689</v>
      </c>
      <c r="J1544" s="29">
        <f ca="1">_xlfn.BETA.INV(I1544,'Input Parameters'!$L$24,'Input Parameters'!$M$24,'Input Parameters'!$J$24,'Input Parameters'!$K$24)</f>
        <v>0.56385954234683955</v>
      </c>
      <c r="K1544" s="156">
        <f ca="1">('Input Parameters'!$E$25/'Input Parameters'!$E$31)^$J1544</f>
        <v>1.7511922609841586E-2</v>
      </c>
      <c r="L1544" s="66">
        <f ca="1">$H1544*$C1544*'Input Parameters'!$E$23*K1544</f>
        <v>5.647295106427114</v>
      </c>
      <c r="M1544" s="23">
        <f t="shared" ca="1" si="196"/>
        <v>0.35647307836827102</v>
      </c>
      <c r="N1544" s="15">
        <f ca="1">_xlfn.NORM.INV(M1544,'Input Parameters'!$E$26,'Input Parameters'!$F$26)</f>
        <v>2.6274053715090798E-2</v>
      </c>
      <c r="O1544" s="8">
        <f t="shared" ca="1" si="197"/>
        <v>1.1709069970545327E-2</v>
      </c>
      <c r="P1544" s="29">
        <f ca="1">_xlfn.LOGNORM.INV(O1544,'Input Parameters'!$H$27,'Input Parameters'!$I$27)</f>
        <v>0.52229032340043402</v>
      </c>
      <c r="Q1544" s="10"/>
      <c r="R1544" s="15">
        <f>'Input Parameters'!$E$28</f>
        <v>12.7</v>
      </c>
      <c r="S1544" s="10">
        <f t="shared" ca="1" si="198"/>
        <v>0.67209007907493279</v>
      </c>
      <c r="T1544" s="25">
        <f ca="1">_xlfn.LOGNORM.INV(S1544,'Input Parameters'!$H$29,'Input Parameters'!$I$29)</f>
        <v>61.219840504442445</v>
      </c>
      <c r="U1544" s="10">
        <f t="shared" ca="1" si="199"/>
        <v>0.94419179133208575</v>
      </c>
      <c r="V1544" s="29">
        <f ca="1">IF('Input Parameters'!$D$30="Beta",_xlfn.BETA.INV(U1544,'Input Parameters'!$L$30,'Input Parameters'!$M$30,'Input Parameters'!$J$30,'Input Parameters'!$K$30),IF('Input Parameters'!$D$30="LogNorm",_xlfn.LOGNORM.INV(U1544,'Input Parameters'!$H$30,'Input Parameters'!$I$30)))</f>
        <v>1.871235251588022</v>
      </c>
      <c r="W1544" s="2">
        <f ca="1">N1544+(P1544-N1544)*(1-ERF((T1544-R1544)/(2*SQRT(L1544*'Input Parameters'!$E$31))))</f>
        <v>0.10008954579374857</v>
      </c>
      <c r="X1544">
        <f t="shared" ca="1" si="191"/>
        <v>1</v>
      </c>
      <c r="Y1544" s="7"/>
    </row>
    <row r="1545" spans="1:25" ht="15" customHeight="1" x14ac:dyDescent="0.3">
      <c r="A1545" s="130">
        <v>1538</v>
      </c>
      <c r="B1545" s="10">
        <f t="shared" ca="1" si="192"/>
        <v>0.70023757353932015</v>
      </c>
      <c r="C1545" s="57">
        <f ca="1">_xlfn.NORM.INV(B1545,'Input Parameters'!$E$19,'Input Parameters'!$F$19)</f>
        <v>611.66959135258048</v>
      </c>
      <c r="D1545" s="10">
        <f t="shared" ca="1" si="193"/>
        <v>0.31874547119550478</v>
      </c>
      <c r="E1545" s="59">
        <f ca="1">IF(_xlfn.NORM.INV(D1545,'Input Parameters'!$E$20,'Input Parameters'!$F$20)&lt;3500,3500,IF(_xlfn.NORM.INV(D1545,'Input Parameters'!$E$20,'Input Parameters'!$F$20)&gt;5500,5500,_xlfn.NORM.INV(D1545,'Input Parameters'!$E$20,'Input Parameters'!$F$20)))</f>
        <v>4470.1531609040967</v>
      </c>
      <c r="F1545" s="10">
        <f t="shared" ca="1" si="194"/>
        <v>0.73989500365901384</v>
      </c>
      <c r="G1545" s="61">
        <f ca="1">_xlfn.NORM.INV(F1545,'Input Parameters'!$E$21,'Input Parameters'!$F$21)</f>
        <v>289.90415088569125</v>
      </c>
      <c r="H1545" s="54">
        <f ca="1">EXP(E1545*(1/'Input Parameters'!$E$22-1/G1545))</f>
        <v>0.84965733076258354</v>
      </c>
      <c r="I1545" s="10">
        <f t="shared" ca="1" si="195"/>
        <v>2.0950673065712078E-2</v>
      </c>
      <c r="J1545" s="29">
        <f ca="1">_xlfn.BETA.INV(I1545,'Input Parameters'!$L$24,'Input Parameters'!$M$24,'Input Parameters'!$J$24,'Input Parameters'!$K$24)</f>
        <v>0.28410743322122245</v>
      </c>
      <c r="K1545" s="156">
        <f ca="1">('Input Parameters'!$E$25/'Input Parameters'!$E$31)^$J1545</f>
        <v>0.1302814418068694</v>
      </c>
      <c r="L1545" s="66">
        <f ca="1">$H1545*$C1545*'Input Parameters'!$E$23*K1545</f>
        <v>67.708509794091427</v>
      </c>
      <c r="M1545" s="23">
        <f t="shared" ca="1" si="196"/>
        <v>0.15549312795574688</v>
      </c>
      <c r="N1545" s="15">
        <f ca="1">_xlfn.NORM.INV(M1545,'Input Parameters'!$E$26,'Input Parameters'!$F$26)</f>
        <v>1.2723750496837674E-2</v>
      </c>
      <c r="O1545" s="8">
        <f t="shared" ca="1" si="197"/>
        <v>0.41614857949837503</v>
      </c>
      <c r="P1545" s="29">
        <f ca="1">_xlfn.LOGNORM.INV(O1545,'Input Parameters'!$H$27,'Input Parameters'!$I$27)</f>
        <v>1.2963188420508671</v>
      </c>
      <c r="Q1545" s="10"/>
      <c r="R1545" s="15">
        <f>'Input Parameters'!$E$28</f>
        <v>12.7</v>
      </c>
      <c r="S1545" s="10">
        <f t="shared" ca="1" si="198"/>
        <v>0.49241362426846702</v>
      </c>
      <c r="T1545" s="25">
        <f ca="1">_xlfn.LOGNORM.INV(S1545,'Input Parameters'!$H$29,'Input Parameters'!$I$29)</f>
        <v>58.107626119761122</v>
      </c>
      <c r="U1545" s="10">
        <f t="shared" ca="1" si="199"/>
        <v>9.5278118190225802E-2</v>
      </c>
      <c r="V1545" s="29">
        <f ca="1">IF('Input Parameters'!$D$30="Beta",_xlfn.BETA.INV(U1545,'Input Parameters'!$L$30,'Input Parameters'!$M$30,'Input Parameters'!$J$30,'Input Parameters'!$K$30),IF('Input Parameters'!$D$30="LogNorm",_xlfn.LOGNORM.INV(U1545,'Input Parameters'!$H$30,'Input Parameters'!$I$30)))</f>
        <v>0.59632692046356461</v>
      </c>
      <c r="W1545" s="2">
        <f ca="1">N1545+(P1545-N1545)*(1-ERF((T1545-R1545)/(2*SQRT(L1545*'Input Parameters'!$E$31))))</f>
        <v>0.90660063381269373</v>
      </c>
      <c r="X1545">
        <f t="shared" ref="X1545:X1608" ca="1" si="200">IFERROR(IF(W1545&gt;V1545,0,1),0)</f>
        <v>0</v>
      </c>
      <c r="Y1545" s="7"/>
    </row>
    <row r="1546" spans="1:25" ht="15" customHeight="1" x14ac:dyDescent="0.3">
      <c r="A1546" s="130">
        <v>1539</v>
      </c>
      <c r="B1546" s="10">
        <f t="shared" ca="1" si="192"/>
        <v>0.23313758222467706</v>
      </c>
      <c r="C1546" s="57">
        <f ca="1">_xlfn.NORM.INV(B1546,'Input Parameters'!$E$19,'Input Parameters'!$F$19)</f>
        <v>505.73727524536196</v>
      </c>
      <c r="D1546" s="10">
        <f t="shared" ca="1" si="193"/>
        <v>0.98915445839208593</v>
      </c>
      <c r="E1546" s="59">
        <f ca="1">IF(_xlfn.NORM.INV(D1546,'Input Parameters'!$E$20,'Input Parameters'!$F$20)&lt;3500,3500,IF(_xlfn.NORM.INV(D1546,'Input Parameters'!$E$20,'Input Parameters'!$F$20)&gt;5500,5500,_xlfn.NORM.INV(D1546,'Input Parameters'!$E$20,'Input Parameters'!$F$20)))</f>
        <v>5500</v>
      </c>
      <c r="F1546" s="10">
        <f t="shared" ca="1" si="194"/>
        <v>0.72700797569622899</v>
      </c>
      <c r="G1546" s="61">
        <f ca="1">_xlfn.NORM.INV(F1546,'Input Parameters'!$E$21,'Input Parameters'!$F$21)</f>
        <v>289.59578018152581</v>
      </c>
      <c r="H1546" s="54">
        <f ca="1">EXP(E1546*(1/'Input Parameters'!$E$22-1/G1546))</f>
        <v>0.80199060538354894</v>
      </c>
      <c r="I1546" s="10">
        <f t="shared" ca="1" si="195"/>
        <v>0.30512657287356915</v>
      </c>
      <c r="J1546" s="29">
        <f ca="1">_xlfn.BETA.INV(I1546,'Input Parameters'!$L$24,'Input Parameters'!$M$24,'Input Parameters'!$J$24,'Input Parameters'!$K$24)</f>
        <v>0.52359125092593517</v>
      </c>
      <c r="K1546" s="156">
        <f ca="1">('Input Parameters'!$E$25/'Input Parameters'!$E$31)^$J1546</f>
        <v>2.337690224471297E-2</v>
      </c>
      <c r="L1546" s="66">
        <f ca="1">$H1546*$C1546*'Input Parameters'!$E$23*K1546</f>
        <v>9.4815907491059424</v>
      </c>
      <c r="M1546" s="23">
        <f t="shared" ca="1" si="196"/>
        <v>0.74361856963535411</v>
      </c>
      <c r="N1546" s="15">
        <f ca="1">_xlfn.NORM.INV(M1546,'Input Parameters'!$E$26,'Input Parameters'!$F$26)</f>
        <v>4.7745376020593949E-2</v>
      </c>
      <c r="O1546" s="8">
        <f t="shared" ca="1" si="197"/>
        <v>2.9403609453926616E-2</v>
      </c>
      <c r="P1546" s="29">
        <f ca="1">_xlfn.LOGNORM.INV(O1546,'Input Parameters'!$H$27,'Input Parameters'!$I$27)</f>
        <v>0.61706438481661108</v>
      </c>
      <c r="Q1546" s="10"/>
      <c r="R1546" s="15">
        <f>'Input Parameters'!$E$28</f>
        <v>12.7</v>
      </c>
      <c r="S1546" s="10">
        <f t="shared" ca="1" si="198"/>
        <v>0.51836646733305691</v>
      </c>
      <c r="T1546" s="25">
        <f ca="1">_xlfn.LOGNORM.INV(S1546,'Input Parameters'!$H$29,'Input Parameters'!$I$29)</f>
        <v>58.533703004727336</v>
      </c>
      <c r="U1546" s="10">
        <f t="shared" ca="1" si="199"/>
        <v>0.97029213763270283</v>
      </c>
      <c r="V1546" s="29">
        <f ca="1">IF('Input Parameters'!$D$30="Beta",_xlfn.BETA.INV(U1546,'Input Parameters'!$L$30,'Input Parameters'!$M$30,'Input Parameters'!$J$30,'Input Parameters'!$K$30),IF('Input Parameters'!$D$30="LogNorm",_xlfn.LOGNORM.INV(U1546,'Input Parameters'!$H$30,'Input Parameters'!$I$30)))</f>
        <v>2.1013702247771486</v>
      </c>
      <c r="W1546" s="2">
        <f ca="1">N1546+(P1546-N1546)*(1-ERF((T1546-R1546)/(2*SQRT(L1546*'Input Parameters'!$E$31))))</f>
        <v>0.21430657708815529</v>
      </c>
      <c r="X1546">
        <f t="shared" ca="1" si="200"/>
        <v>1</v>
      </c>
      <c r="Y1546" s="7"/>
    </row>
    <row r="1547" spans="1:25" ht="15" customHeight="1" x14ac:dyDescent="0.3">
      <c r="A1547" s="130">
        <v>1540</v>
      </c>
      <c r="B1547" s="10">
        <f t="shared" ca="1" si="192"/>
        <v>8.8699066454294484E-2</v>
      </c>
      <c r="C1547" s="57">
        <f ca="1">_xlfn.NORM.INV(B1547,'Input Parameters'!$E$19,'Input Parameters'!$F$19)</f>
        <v>453.32558946208144</v>
      </c>
      <c r="D1547" s="10">
        <f t="shared" ca="1" si="193"/>
        <v>0.54004662163982919</v>
      </c>
      <c r="E1547" s="59">
        <f ca="1">IF(_xlfn.NORM.INV(D1547,'Input Parameters'!$E$20,'Input Parameters'!$F$20)&lt;3500,3500,IF(_xlfn.NORM.INV(D1547,'Input Parameters'!$E$20,'Input Parameters'!$F$20)&gt;5500,5500,_xlfn.NORM.INV(D1547,'Input Parameters'!$E$20,'Input Parameters'!$F$20)))</f>
        <v>4870.3858226463717</v>
      </c>
      <c r="F1547" s="10">
        <f t="shared" ca="1" si="194"/>
        <v>0.36302853377083266</v>
      </c>
      <c r="G1547" s="61">
        <f ca="1">_xlfn.NORM.INV(F1547,'Input Parameters'!$E$21,'Input Parameters'!$F$21)</f>
        <v>282.09605021315519</v>
      </c>
      <c r="H1547" s="54">
        <f ca="1">EXP(E1547*(1/'Input Parameters'!$E$22-1/G1547))</f>
        <v>0.52596848468575186</v>
      </c>
      <c r="I1547" s="10">
        <f t="shared" ca="1" si="195"/>
        <v>0.35536733704078172</v>
      </c>
      <c r="J1547" s="29">
        <f ca="1">_xlfn.BETA.INV(I1547,'Input Parameters'!$L$24,'Input Parameters'!$M$24,'Input Parameters'!$J$24,'Input Parameters'!$K$24)</f>
        <v>0.5465596902476817</v>
      </c>
      <c r="K1547" s="156">
        <f ca="1">('Input Parameters'!$E$25/'Input Parameters'!$E$31)^$J1547</f>
        <v>1.9825782867419973E-2</v>
      </c>
      <c r="L1547" s="66">
        <f ca="1">$H1547*$C1547*'Input Parameters'!$E$23*K1547</f>
        <v>4.7271600098075854</v>
      </c>
      <c r="M1547" s="23">
        <f t="shared" ca="1" si="196"/>
        <v>0.85719069259355207</v>
      </c>
      <c r="N1547" s="15">
        <f ca="1">_xlfn.NORM.INV(M1547,'Input Parameters'!$E$26,'Input Parameters'!$F$26)</f>
        <v>5.6423433383700594E-2</v>
      </c>
      <c r="O1547" s="8">
        <f t="shared" ca="1" si="197"/>
        <v>0.8333552824536522</v>
      </c>
      <c r="P1547" s="29">
        <f ca="1">_xlfn.LOGNORM.INV(O1547,'Input Parameters'!$H$27,'Input Parameters'!$I$27)</f>
        <v>2.1841978740168275</v>
      </c>
      <c r="Q1547" s="10"/>
      <c r="R1547" s="15">
        <f>'Input Parameters'!$E$28</f>
        <v>12.7</v>
      </c>
      <c r="S1547" s="10">
        <f t="shared" ca="1" si="198"/>
        <v>0.88988735644348127</v>
      </c>
      <c r="T1547" s="25">
        <f ca="1">_xlfn.LOGNORM.INV(S1547,'Input Parameters'!$H$29,'Input Parameters'!$I$29)</f>
        <v>66.824589324438904</v>
      </c>
      <c r="U1547" s="10">
        <f t="shared" ca="1" si="199"/>
        <v>0.48095943879703806</v>
      </c>
      <c r="V1547" s="29">
        <f ca="1">IF('Input Parameters'!$D$30="Beta",_xlfn.BETA.INV(U1547,'Input Parameters'!$L$30,'Input Parameters'!$M$30,'Input Parameters'!$J$30,'Input Parameters'!$K$30),IF('Input Parameters'!$D$30="LogNorm",_xlfn.LOGNORM.INV(U1547,'Input Parameters'!$H$30,'Input Parameters'!$I$30)))</f>
        <v>0.98056970438738966</v>
      </c>
      <c r="W1547" s="2">
        <f ca="1">N1547+(P1547-N1547)*(1-ERF((T1547-R1547)/(2*SQRT(L1547*'Input Parameters'!$E$31))))</f>
        <v>0.2231599161858272</v>
      </c>
      <c r="X1547">
        <f t="shared" ca="1" si="200"/>
        <v>1</v>
      </c>
      <c r="Y1547" s="7"/>
    </row>
    <row r="1548" spans="1:25" ht="15" customHeight="1" x14ac:dyDescent="0.3">
      <c r="A1548" s="130">
        <v>1541</v>
      </c>
      <c r="B1548" s="10">
        <f t="shared" ca="1" si="192"/>
        <v>9.7887018600274822E-2</v>
      </c>
      <c r="C1548" s="57">
        <f ca="1">_xlfn.NORM.INV(B1548,'Input Parameters'!$E$19,'Input Parameters'!$F$19)</f>
        <v>457.98356579669849</v>
      </c>
      <c r="D1548" s="10">
        <f t="shared" ca="1" si="193"/>
        <v>0.56603001597812719</v>
      </c>
      <c r="E1548" s="59">
        <f ca="1">IF(_xlfn.NORM.INV(D1548,'Input Parameters'!$E$20,'Input Parameters'!$F$20)&lt;3500,3500,IF(_xlfn.NORM.INV(D1548,'Input Parameters'!$E$20,'Input Parameters'!$F$20)&gt;5500,5500,_xlfn.NORM.INV(D1548,'Input Parameters'!$E$20,'Input Parameters'!$F$20)))</f>
        <v>4916.3930081275103</v>
      </c>
      <c r="F1548" s="10">
        <f t="shared" ca="1" si="194"/>
        <v>0.34348563828940681</v>
      </c>
      <c r="G1548" s="61">
        <f ca="1">_xlfn.NORM.INV(F1548,'Input Parameters'!$E$21,'Input Parameters'!$F$21)</f>
        <v>281.68266629560816</v>
      </c>
      <c r="H1548" s="54">
        <f ca="1">EXP(E1548*(1/'Input Parameters'!$E$22-1/G1548))</f>
        <v>0.5095842996702874</v>
      </c>
      <c r="I1548" s="10">
        <f t="shared" ca="1" si="195"/>
        <v>0.90368600064887805</v>
      </c>
      <c r="J1548" s="29">
        <f ca="1">_xlfn.BETA.INV(I1548,'Input Parameters'!$L$24,'Input Parameters'!$M$24,'Input Parameters'!$J$24,'Input Parameters'!$K$24)</f>
        <v>0.79519442429159282</v>
      </c>
      <c r="K1548" s="156">
        <f ca="1">('Input Parameters'!$E$25/'Input Parameters'!$E$31)^$J1548</f>
        <v>3.3313916330781658E-3</v>
      </c>
      <c r="L1548" s="66">
        <f ca="1">$H1548*$C1548*'Input Parameters'!$E$23*K1548</f>
        <v>0.77748429238719263</v>
      </c>
      <c r="M1548" s="23">
        <f t="shared" ca="1" si="196"/>
        <v>0.40885441335870776</v>
      </c>
      <c r="N1548" s="15">
        <f ca="1">_xlfn.NORM.INV(M1548,'Input Parameters'!$E$26,'Input Parameters'!$F$26)</f>
        <v>2.9159650363718356E-2</v>
      </c>
      <c r="O1548" s="8">
        <f t="shared" ca="1" si="197"/>
        <v>0.24722823415135708</v>
      </c>
      <c r="P1548" s="29">
        <f ca="1">_xlfn.LOGNORM.INV(O1548,'Input Parameters'!$H$27,'Input Parameters'!$I$27)</f>
        <v>1.052259678495157</v>
      </c>
      <c r="Q1548" s="10"/>
      <c r="R1548" s="15">
        <f>'Input Parameters'!$E$28</f>
        <v>12.7</v>
      </c>
      <c r="S1548" s="10">
        <f t="shared" ca="1" si="198"/>
        <v>0.64414388618691454</v>
      </c>
      <c r="T1548" s="25">
        <f ca="1">_xlfn.LOGNORM.INV(S1548,'Input Parameters'!$H$29,'Input Parameters'!$I$29)</f>
        <v>60.698772483167723</v>
      </c>
      <c r="U1548" s="10">
        <f t="shared" ca="1" si="199"/>
        <v>7.9980097225419211E-2</v>
      </c>
      <c r="V1548" s="29">
        <f ca="1">IF('Input Parameters'!$D$30="Beta",_xlfn.BETA.INV(U1548,'Input Parameters'!$L$30,'Input Parameters'!$M$30,'Input Parameters'!$J$30,'Input Parameters'!$K$30),IF('Input Parameters'!$D$30="LogNorm",_xlfn.LOGNORM.INV(U1548,'Input Parameters'!$H$30,'Input Parameters'!$I$30)))</f>
        <v>0.57411249434897427</v>
      </c>
      <c r="W1548" s="2">
        <f ca="1">N1548+(P1548-N1548)*(1-ERF((T1548-R1548)/(2*SQRT(L1548*'Input Parameters'!$E$31))))</f>
        <v>2.9280897107043367E-2</v>
      </c>
      <c r="X1548">
        <f t="shared" ca="1" si="200"/>
        <v>1</v>
      </c>
      <c r="Y1548" s="7"/>
    </row>
    <row r="1549" spans="1:25" ht="15" customHeight="1" x14ac:dyDescent="0.3">
      <c r="A1549" s="130">
        <v>1542</v>
      </c>
      <c r="B1549" s="10">
        <f t="shared" ca="1" si="192"/>
        <v>0.51509316319969956</v>
      </c>
      <c r="C1549" s="57">
        <f ca="1">_xlfn.NORM.INV(B1549,'Input Parameters'!$E$19,'Input Parameters'!$F$19)</f>
        <v>570.49764725985187</v>
      </c>
      <c r="D1549" s="10">
        <f t="shared" ca="1" si="193"/>
        <v>0.60960352085062652</v>
      </c>
      <c r="E1549" s="59">
        <f ca="1">IF(_xlfn.NORM.INV(D1549,'Input Parameters'!$E$20,'Input Parameters'!$F$20)&lt;3500,3500,IF(_xlfn.NORM.INV(D1549,'Input Parameters'!$E$20,'Input Parameters'!$F$20)&gt;5500,5500,_xlfn.NORM.INV(D1549,'Input Parameters'!$E$20,'Input Parameters'!$F$20)))</f>
        <v>4994.8000758949311</v>
      </c>
      <c r="F1549" s="10">
        <f t="shared" ca="1" si="194"/>
        <v>0.71811915743551058</v>
      </c>
      <c r="G1549" s="61">
        <f ca="1">_xlfn.NORM.INV(F1549,'Input Parameters'!$E$21,'Input Parameters'!$F$21)</f>
        <v>289.3872885666097</v>
      </c>
      <c r="H1549" s="54">
        <f ca="1">EXP(E1549*(1/'Input Parameters'!$E$22-1/G1549))</f>
        <v>0.80830483735588454</v>
      </c>
      <c r="I1549" s="10">
        <f t="shared" ca="1" si="195"/>
        <v>0.21193108592858112</v>
      </c>
      <c r="J1549" s="29">
        <f ca="1">_xlfn.BETA.INV(I1549,'Input Parameters'!$L$24,'Input Parameters'!$M$24,'Input Parameters'!$J$24,'Input Parameters'!$K$24)</f>
        <v>0.47557386602912727</v>
      </c>
      <c r="K1549" s="156">
        <f ca="1">('Input Parameters'!$E$25/'Input Parameters'!$E$31)^$J1549</f>
        <v>3.2989965965302175E-2</v>
      </c>
      <c r="L1549" s="66">
        <f ca="1">$H1549*$C1549*'Input Parameters'!$E$23*K1549</f>
        <v>15.212861208645059</v>
      </c>
      <c r="M1549" s="23">
        <f t="shared" ca="1" si="196"/>
        <v>0.89473064550683812</v>
      </c>
      <c r="N1549" s="15">
        <f ca="1">_xlfn.NORM.INV(M1549,'Input Parameters'!$E$26,'Input Parameters'!$F$26)</f>
        <v>6.029379559786853E-2</v>
      </c>
      <c r="O1549" s="8">
        <f t="shared" ca="1" si="197"/>
        <v>0.52458484474752409</v>
      </c>
      <c r="P1549" s="29">
        <f ca="1">_xlfn.LOGNORM.INV(O1549,'Input Parameters'!$H$27,'Input Parameters'!$I$27)</f>
        <v>1.4630053503657277</v>
      </c>
      <c r="Q1549" s="10"/>
      <c r="R1549" s="15">
        <f>'Input Parameters'!$E$28</f>
        <v>12.7</v>
      </c>
      <c r="S1549" s="10">
        <f t="shared" ca="1" si="198"/>
        <v>0.83760029932320712</v>
      </c>
      <c r="T1549" s="25">
        <f ca="1">_xlfn.LOGNORM.INV(S1549,'Input Parameters'!$H$29,'Input Parameters'!$I$29)</f>
        <v>65.038612716722099</v>
      </c>
      <c r="U1549" s="10">
        <f t="shared" ca="1" si="199"/>
        <v>0.25965245211651533</v>
      </c>
      <c r="V1549" s="29">
        <f ca="1">IF('Input Parameters'!$D$30="Beta",_xlfn.BETA.INV(U1549,'Input Parameters'!$L$30,'Input Parameters'!$M$30,'Input Parameters'!$J$30,'Input Parameters'!$K$30),IF('Input Parameters'!$D$30="LogNorm",_xlfn.LOGNORM.INV(U1549,'Input Parameters'!$H$30,'Input Parameters'!$I$30)))</f>
        <v>0.7749813023538773</v>
      </c>
      <c r="W1549" s="2">
        <f ca="1">N1549+(P1549-N1549)*(1-ERF((T1549-R1549)/(2*SQRT(L1549*'Input Parameters'!$E$31))))</f>
        <v>0.54099216688503027</v>
      </c>
      <c r="X1549">
        <f t="shared" ca="1" si="200"/>
        <v>1</v>
      </c>
      <c r="Y1549" s="7"/>
    </row>
    <row r="1550" spans="1:25" ht="15" customHeight="1" x14ac:dyDescent="0.3">
      <c r="A1550" s="130">
        <v>1543</v>
      </c>
      <c r="B1550" s="10">
        <f t="shared" ca="1" si="192"/>
        <v>0.86501862057975787</v>
      </c>
      <c r="C1550" s="57">
        <f ca="1">_xlfn.NORM.INV(B1550,'Input Parameters'!$E$19,'Input Parameters'!$F$19)</f>
        <v>660.51603325549581</v>
      </c>
      <c r="D1550" s="10">
        <f t="shared" ca="1" si="193"/>
        <v>6.5685142130793461E-2</v>
      </c>
      <c r="E1550" s="59">
        <f ca="1">IF(_xlfn.NORM.INV(D1550,'Input Parameters'!$E$20,'Input Parameters'!$F$20)&lt;3500,3500,IF(_xlfn.NORM.INV(D1550,'Input Parameters'!$E$20,'Input Parameters'!$F$20)&gt;5500,5500,_xlfn.NORM.INV(D1550,'Input Parameters'!$E$20,'Input Parameters'!$F$20)))</f>
        <v>3743.8958137544068</v>
      </c>
      <c r="F1550" s="10">
        <f t="shared" ca="1" si="194"/>
        <v>0.57167024409511213</v>
      </c>
      <c r="G1550" s="61">
        <f ca="1">_xlfn.NORM.INV(F1550,'Input Parameters'!$E$21,'Input Parameters'!$F$21)</f>
        <v>286.26973672827063</v>
      </c>
      <c r="H1550" s="54">
        <f ca="1">EXP(E1550*(1/'Input Parameters'!$E$22-1/G1550))</f>
        <v>0.74051538577200515</v>
      </c>
      <c r="I1550" s="10">
        <f t="shared" ca="1" si="195"/>
        <v>0.19941926207194172</v>
      </c>
      <c r="J1550" s="29">
        <f ca="1">_xlfn.BETA.INV(I1550,'Input Parameters'!$L$24,'Input Parameters'!$M$24,'Input Parameters'!$J$24,'Input Parameters'!$K$24)</f>
        <v>0.46832312597919329</v>
      </c>
      <c r="K1550" s="156">
        <f ca="1">('Input Parameters'!$E$25/'Input Parameters'!$E$31)^$J1550</f>
        <v>3.4751300069158074E-2</v>
      </c>
      <c r="L1550" s="66">
        <f ca="1">$H1550*$C1550*'Input Parameters'!$E$23*K1550</f>
        <v>16.997635302621369</v>
      </c>
      <c r="M1550" s="23">
        <f t="shared" ca="1" si="196"/>
        <v>0.37323183397393767</v>
      </c>
      <c r="N1550" s="15">
        <f ca="1">_xlfn.NORM.INV(M1550,'Input Parameters'!$E$26,'Input Parameters'!$F$26)</f>
        <v>2.7210578367363868E-2</v>
      </c>
      <c r="O1550" s="8">
        <f t="shared" ca="1" si="197"/>
        <v>0.10835841661742274</v>
      </c>
      <c r="P1550" s="29">
        <f ca="1">_xlfn.LOGNORM.INV(O1550,'Input Parameters'!$H$27,'Input Parameters'!$I$27)</f>
        <v>0.82423402705188709</v>
      </c>
      <c r="Q1550" s="10"/>
      <c r="R1550" s="15">
        <f>'Input Parameters'!$E$28</f>
        <v>12.7</v>
      </c>
      <c r="S1550" s="10">
        <f t="shared" ca="1" si="198"/>
        <v>0.15734329168029293</v>
      </c>
      <c r="T1550" s="25">
        <f ca="1">_xlfn.LOGNORM.INV(S1550,'Input Parameters'!$H$29,'Input Parameters'!$I$29)</f>
        <v>52.0158461456734</v>
      </c>
      <c r="U1550" s="10">
        <f t="shared" ca="1" si="199"/>
        <v>0.5921581214874212</v>
      </c>
      <c r="V1550" s="29">
        <f ca="1">IF('Input Parameters'!$D$30="Beta",_xlfn.BETA.INV(U1550,'Input Parameters'!$L$30,'Input Parameters'!$M$30,'Input Parameters'!$J$30,'Input Parameters'!$K$30),IF('Input Parameters'!$D$30="LogNorm",_xlfn.LOGNORM.INV(U1550,'Input Parameters'!$H$30,'Input Parameters'!$I$30)))</f>
        <v>1.0954100412170742</v>
      </c>
      <c r="W1550" s="2">
        <f ca="1">N1550+(P1550-N1550)*(1-ERF((T1550-R1550)/(2*SQRT(L1550*'Input Parameters'!$E$31))))</f>
        <v>0.42581432416436904</v>
      </c>
      <c r="X1550">
        <f t="shared" ca="1" si="200"/>
        <v>1</v>
      </c>
      <c r="Y1550" s="7"/>
    </row>
    <row r="1551" spans="1:25" ht="15" customHeight="1" x14ac:dyDescent="0.3">
      <c r="A1551" s="130">
        <v>1544</v>
      </c>
      <c r="B1551" s="10">
        <f t="shared" ca="1" si="192"/>
        <v>0.96784292319549259</v>
      </c>
      <c r="C1551" s="57">
        <f ca="1">_xlfn.NORM.INV(B1551,'Input Parameters'!$E$19,'Input Parameters'!$F$19)</f>
        <v>723.62464587945465</v>
      </c>
      <c r="D1551" s="10">
        <f t="shared" ca="1" si="193"/>
        <v>0.51805267206491579</v>
      </c>
      <c r="E1551" s="59">
        <f ca="1">IF(_xlfn.NORM.INV(D1551,'Input Parameters'!$E$20,'Input Parameters'!$F$20)&lt;3500,3500,IF(_xlfn.NORM.INV(D1551,'Input Parameters'!$E$20,'Input Parameters'!$F$20)&gt;5500,5500,_xlfn.NORM.INV(D1551,'Input Parameters'!$E$20,'Input Parameters'!$F$20)))</f>
        <v>4831.6867548987011</v>
      </c>
      <c r="F1551" s="10">
        <f t="shared" ca="1" si="194"/>
        <v>0.85373854138271699</v>
      </c>
      <c r="G1551" s="61">
        <f ca="1">_xlfn.NORM.INV(F1551,'Input Parameters'!$E$21,'Input Parameters'!$F$21)</f>
        <v>293.1234606843862</v>
      </c>
      <c r="H1551" s="54">
        <f ca="1">EXP(E1551*(1/'Input Parameters'!$E$22-1/G1551))</f>
        <v>1.0069697682859644</v>
      </c>
      <c r="I1551" s="10">
        <f t="shared" ca="1" si="195"/>
        <v>0.4926285410390091</v>
      </c>
      <c r="J1551" s="29">
        <f ca="1">_xlfn.BETA.INV(I1551,'Input Parameters'!$L$24,'Input Parameters'!$M$24,'Input Parameters'!$J$24,'Input Parameters'!$K$24)</f>
        <v>0.60418272240902005</v>
      </c>
      <c r="K1551" s="156">
        <f ca="1">('Input Parameters'!$E$25/'Input Parameters'!$E$31)^$J1551</f>
        <v>1.3113230525144588E-2</v>
      </c>
      <c r="L1551" s="66">
        <f ca="1">$H1551*$C1551*'Input Parameters'!$E$23*K1551</f>
        <v>9.5551933222075647</v>
      </c>
      <c r="M1551" s="23">
        <f t="shared" ca="1" si="196"/>
        <v>0.86144469799187062</v>
      </c>
      <c r="N1551" s="15">
        <f ca="1">_xlfn.NORM.INV(M1551,'Input Parameters'!$E$26,'Input Parameters'!$F$26)</f>
        <v>5.6823493795674224E-2</v>
      </c>
      <c r="O1551" s="8">
        <f t="shared" ca="1" si="197"/>
        <v>0.59829373914227424</v>
      </c>
      <c r="P1551" s="29">
        <f ca="1">_xlfn.LOGNORM.INV(O1551,'Input Parameters'!$H$27,'Input Parameters'!$I$27)</f>
        <v>1.5893778173313335</v>
      </c>
      <c r="Q1551" s="10"/>
      <c r="R1551" s="15">
        <f>'Input Parameters'!$E$28</f>
        <v>12.7</v>
      </c>
      <c r="S1551" s="10">
        <f t="shared" ca="1" si="198"/>
        <v>0.28918048379262395</v>
      </c>
      <c r="T1551" s="25">
        <f ca="1">_xlfn.LOGNORM.INV(S1551,'Input Parameters'!$H$29,'Input Parameters'!$I$29)</f>
        <v>54.709249095220564</v>
      </c>
      <c r="U1551" s="10">
        <f t="shared" ca="1" si="199"/>
        <v>0.81129458433936974</v>
      </c>
      <c r="V1551" s="29">
        <f ca="1">IF('Input Parameters'!$D$30="Beta",_xlfn.BETA.INV(U1551,'Input Parameters'!$L$30,'Input Parameters'!$M$30,'Input Parameters'!$J$30,'Input Parameters'!$K$30),IF('Input Parameters'!$D$30="LogNorm",_xlfn.LOGNORM.INV(U1551,'Input Parameters'!$H$30,'Input Parameters'!$I$30)))</f>
        <v>1.4152223160157515</v>
      </c>
      <c r="W1551" s="2">
        <f ca="1">N1551+(P1551-N1551)*(1-ERF((T1551-R1551)/(2*SQRT(L1551*'Input Parameters'!$E$31))))</f>
        <v>0.57263049132139199</v>
      </c>
      <c r="X1551">
        <f t="shared" ca="1" si="200"/>
        <v>1</v>
      </c>
      <c r="Y1551" s="7"/>
    </row>
    <row r="1552" spans="1:25" ht="15" customHeight="1" x14ac:dyDescent="0.3">
      <c r="A1552" s="130">
        <v>1545</v>
      </c>
      <c r="B1552" s="10">
        <f t="shared" ca="1" si="192"/>
        <v>0.31475943804074447</v>
      </c>
      <c r="C1552" s="57">
        <f ca="1">_xlfn.NORM.INV(B1552,'Input Parameters'!$E$19,'Input Parameters'!$F$19)</f>
        <v>526.5368496178005</v>
      </c>
      <c r="D1552" s="10">
        <f t="shared" ca="1" si="193"/>
        <v>0.29738039847743469</v>
      </c>
      <c r="E1552" s="59">
        <f ca="1">IF(_xlfn.NORM.INV(D1552,'Input Parameters'!$E$20,'Input Parameters'!$F$20)&lt;3500,3500,IF(_xlfn.NORM.INV(D1552,'Input Parameters'!$E$20,'Input Parameters'!$F$20)&gt;5500,5500,_xlfn.NORM.INV(D1552,'Input Parameters'!$E$20,'Input Parameters'!$F$20)))</f>
        <v>4427.6351728373529</v>
      </c>
      <c r="F1552" s="10">
        <f t="shared" ca="1" si="194"/>
        <v>0.35481528211931501</v>
      </c>
      <c r="G1552" s="61">
        <f ca="1">_xlfn.NORM.INV(F1552,'Input Parameters'!$E$21,'Input Parameters'!$F$21)</f>
        <v>281.92331092770934</v>
      </c>
      <c r="H1552" s="54">
        <f ca="1">EXP(E1552*(1/'Input Parameters'!$E$22-1/G1552))</f>
        <v>0.55226787977895764</v>
      </c>
      <c r="I1552" s="10">
        <f t="shared" ca="1" si="195"/>
        <v>0.76692456615069626</v>
      </c>
      <c r="J1552" s="29">
        <f ca="1">_xlfn.BETA.INV(I1552,'Input Parameters'!$L$24,'Input Parameters'!$M$24,'Input Parameters'!$J$24,'Input Parameters'!$K$24)</f>
        <v>0.71878547994888731</v>
      </c>
      <c r="K1552" s="156">
        <f ca="1">('Input Parameters'!$E$25/'Input Parameters'!$E$31)^$J1552</f>
        <v>5.7633179018386034E-3</v>
      </c>
      <c r="L1552" s="66">
        <f ca="1">$H1552*$C1552*'Input Parameters'!$E$23*K1552</f>
        <v>1.6759116945384283</v>
      </c>
      <c r="M1552" s="23">
        <f t="shared" ca="1" si="196"/>
        <v>0.99502739837037524</v>
      </c>
      <c r="N1552" s="15">
        <f ca="1">_xlfn.NORM.INV(M1552,'Input Parameters'!$E$26,'Input Parameters'!$F$26)</f>
        <v>8.8132303690695857E-2</v>
      </c>
      <c r="O1552" s="8">
        <f t="shared" ca="1" si="197"/>
        <v>0.15679257482661135</v>
      </c>
      <c r="P1552" s="29">
        <f ca="1">_xlfn.LOGNORM.INV(O1552,'Input Parameters'!$H$27,'Input Parameters'!$I$27)</f>
        <v>0.91154171411279783</v>
      </c>
      <c r="Q1552" s="10"/>
      <c r="R1552" s="15">
        <f>'Input Parameters'!$E$28</f>
        <v>12.7</v>
      </c>
      <c r="S1552" s="10">
        <f t="shared" ca="1" si="198"/>
        <v>0.55805845154912359</v>
      </c>
      <c r="T1552" s="25">
        <f ca="1">_xlfn.LOGNORM.INV(S1552,'Input Parameters'!$H$29,'Input Parameters'!$I$29)</f>
        <v>59.194545186493812</v>
      </c>
      <c r="U1552" s="10">
        <f t="shared" ca="1" si="199"/>
        <v>8.4942270289837918E-2</v>
      </c>
      <c r="V1552" s="29">
        <f ca="1">IF('Input Parameters'!$D$30="Beta",_xlfn.BETA.INV(U1552,'Input Parameters'!$L$30,'Input Parameters'!$M$30,'Input Parameters'!$J$30,'Input Parameters'!$K$30),IF('Input Parameters'!$D$30="LogNorm",_xlfn.LOGNORM.INV(U1552,'Input Parameters'!$H$30,'Input Parameters'!$I$30)))</f>
        <v>0.58154774647628404</v>
      </c>
      <c r="W1552" s="2">
        <f ca="1">N1552+(P1552-N1552)*(1-ERF((T1552-R1552)/(2*SQRT(L1552*'Input Parameters'!$E$31))))</f>
        <v>9.7271037314291639E-2</v>
      </c>
      <c r="X1552">
        <f t="shared" ca="1" si="200"/>
        <v>1</v>
      </c>
      <c r="Y1552" s="7"/>
    </row>
    <row r="1553" spans="1:25" ht="15" customHeight="1" x14ac:dyDescent="0.3">
      <c r="A1553" s="130">
        <v>1546</v>
      </c>
      <c r="B1553" s="10">
        <f t="shared" ca="1" si="192"/>
        <v>0.57995206405813626</v>
      </c>
      <c r="C1553" s="57">
        <f ca="1">_xlfn.NORM.INV(B1553,'Input Parameters'!$E$19,'Input Parameters'!$F$19)</f>
        <v>584.34963674701123</v>
      </c>
      <c r="D1553" s="10">
        <f t="shared" ca="1" si="193"/>
        <v>1.8809597084880503E-2</v>
      </c>
      <c r="E1553" s="59">
        <f ca="1">IF(_xlfn.NORM.INV(D1553,'Input Parameters'!$E$20,'Input Parameters'!$F$20)&lt;3500,3500,IF(_xlfn.NORM.INV(D1553,'Input Parameters'!$E$20,'Input Parameters'!$F$20)&gt;5500,5500,_xlfn.NORM.INV(D1553,'Input Parameters'!$E$20,'Input Parameters'!$F$20)))</f>
        <v>3500</v>
      </c>
      <c r="F1553" s="10">
        <f t="shared" ca="1" si="194"/>
        <v>0.17751080361251714</v>
      </c>
      <c r="G1553" s="61">
        <f ca="1">_xlfn.NORM.INV(F1553,'Input Parameters'!$E$21,'Input Parameters'!$F$21)</f>
        <v>277.58034161032475</v>
      </c>
      <c r="H1553" s="54">
        <f ca="1">EXP(E1553*(1/'Input Parameters'!$E$22-1/G1553))</f>
        <v>0.51500967964717548</v>
      </c>
      <c r="I1553" s="10">
        <f t="shared" ca="1" si="195"/>
        <v>3.7235440891019822E-2</v>
      </c>
      <c r="J1553" s="29">
        <f ca="1">_xlfn.BETA.INV(I1553,'Input Parameters'!$L$24,'Input Parameters'!$M$24,'Input Parameters'!$J$24,'Input Parameters'!$K$24)</f>
        <v>0.32006572434094333</v>
      </c>
      <c r="K1553" s="156">
        <f ca="1">('Input Parameters'!$E$25/'Input Parameters'!$E$31)^$J1553</f>
        <v>0.10066000286633324</v>
      </c>
      <c r="L1553" s="66">
        <f ca="1">$H1553*$C1553*'Input Parameters'!$E$23*K1553</f>
        <v>30.293196959600074</v>
      </c>
      <c r="M1553" s="23">
        <f t="shared" ca="1" si="196"/>
        <v>0.46356061498546763</v>
      </c>
      <c r="N1553" s="15">
        <f ca="1">_xlfn.NORM.INV(M1553,'Input Parameters'!$E$26,'Input Parameters'!$F$26)</f>
        <v>3.2079185163378966E-2</v>
      </c>
      <c r="O1553" s="8">
        <f t="shared" ca="1" si="197"/>
        <v>0.87357761820793922</v>
      </c>
      <c r="P1553" s="29">
        <f ca="1">_xlfn.LOGNORM.INV(O1553,'Input Parameters'!$H$27,'Input Parameters'!$I$27)</f>
        <v>2.3610211114351127</v>
      </c>
      <c r="Q1553" s="10"/>
      <c r="R1553" s="15">
        <f>'Input Parameters'!$E$28</f>
        <v>12.7</v>
      </c>
      <c r="S1553" s="10">
        <f t="shared" ca="1" si="198"/>
        <v>0.36229893559107473</v>
      </c>
      <c r="T1553" s="25">
        <f ca="1">_xlfn.LOGNORM.INV(S1553,'Input Parameters'!$H$29,'Input Parameters'!$I$29)</f>
        <v>55.973361084544621</v>
      </c>
      <c r="U1553" s="10">
        <f t="shared" ca="1" si="199"/>
        <v>0.47812791136848887</v>
      </c>
      <c r="V1553" s="29">
        <f ca="1">IF('Input Parameters'!$D$30="Beta",_xlfn.BETA.INV(U1553,'Input Parameters'!$L$30,'Input Parameters'!$M$30,'Input Parameters'!$J$30,'Input Parameters'!$K$30),IF('Input Parameters'!$D$30="LogNorm",_xlfn.LOGNORM.INV(U1553,'Input Parameters'!$H$30,'Input Parameters'!$I$30)))</f>
        <v>0.97782541318545335</v>
      </c>
      <c r="W1553" s="2">
        <f ca="1">N1553+(P1553-N1553)*(1-ERF((T1553-R1553)/(2*SQRT(L1553*'Input Parameters'!$E$31))))</f>
        <v>1.3787837107762804</v>
      </c>
      <c r="X1553">
        <f t="shared" ca="1" si="200"/>
        <v>0</v>
      </c>
      <c r="Y1553" s="7"/>
    </row>
    <row r="1554" spans="1:25" ht="15" customHeight="1" x14ac:dyDescent="0.3">
      <c r="A1554" s="130">
        <v>1547</v>
      </c>
      <c r="B1554" s="10">
        <f t="shared" ca="1" si="192"/>
        <v>0.58843365615423193</v>
      </c>
      <c r="C1554" s="57">
        <f ca="1">_xlfn.NORM.INV(B1554,'Input Parameters'!$E$19,'Input Parameters'!$F$19)</f>
        <v>586.18723710063307</v>
      </c>
      <c r="D1554" s="10">
        <f t="shared" ca="1" si="193"/>
        <v>0.94095344932401637</v>
      </c>
      <c r="E1554" s="59">
        <f ca="1">IF(_xlfn.NORM.INV(D1554,'Input Parameters'!$E$20,'Input Parameters'!$F$20)&lt;3500,3500,IF(_xlfn.NORM.INV(D1554,'Input Parameters'!$E$20,'Input Parameters'!$F$20)&gt;5500,5500,_xlfn.NORM.INV(D1554,'Input Parameters'!$E$20,'Input Parameters'!$F$20)))</f>
        <v>5500</v>
      </c>
      <c r="F1554" s="10">
        <f t="shared" ca="1" si="194"/>
        <v>0.84055847906028103</v>
      </c>
      <c r="G1554" s="61">
        <f ca="1">_xlfn.NORM.INV(F1554,'Input Parameters'!$E$21,'Input Parameters'!$F$21)</f>
        <v>292.68450083941042</v>
      </c>
      <c r="H1554" s="54">
        <f ca="1">EXP(E1554*(1/'Input Parameters'!$E$22-1/G1554))</f>
        <v>0.97996879458264141</v>
      </c>
      <c r="I1554" s="10">
        <f t="shared" ca="1" si="195"/>
        <v>0.77836685106707304</v>
      </c>
      <c r="J1554" s="29">
        <f ca="1">_xlfn.BETA.INV(I1554,'Input Parameters'!$L$24,'Input Parameters'!$M$24,'Input Parameters'!$J$24,'Input Parameters'!$K$24)</f>
        <v>0.72419594356282724</v>
      </c>
      <c r="K1554" s="156">
        <f ca="1">('Input Parameters'!$E$25/'Input Parameters'!$E$31)^$J1554</f>
        <v>5.5439160237257725E-3</v>
      </c>
      <c r="L1554" s="66">
        <f ca="1">$H1554*$C1554*'Input Parameters'!$E$23*K1554</f>
        <v>3.1846759498153592</v>
      </c>
      <c r="M1554" s="23">
        <f t="shared" ca="1" si="196"/>
        <v>5.5688932249772227E-3</v>
      </c>
      <c r="N1554" s="15">
        <f ca="1">_xlfn.NORM.INV(M1554,'Input Parameters'!$E$26,'Input Parameters'!$F$26)</f>
        <v>-1.9305262356925069E-2</v>
      </c>
      <c r="O1554" s="8">
        <f t="shared" ca="1" si="197"/>
        <v>9.8675134123203279E-2</v>
      </c>
      <c r="P1554" s="29">
        <f ca="1">_xlfn.LOGNORM.INV(O1554,'Input Parameters'!$H$27,'Input Parameters'!$I$27)</f>
        <v>0.80483605973180983</v>
      </c>
      <c r="Q1554" s="10"/>
      <c r="R1554" s="15">
        <f>'Input Parameters'!$E$28</f>
        <v>12.7</v>
      </c>
      <c r="S1554" s="10">
        <f t="shared" ca="1" si="198"/>
        <v>0.2354983688388772</v>
      </c>
      <c r="T1554" s="25">
        <f ca="1">_xlfn.LOGNORM.INV(S1554,'Input Parameters'!$H$29,'Input Parameters'!$I$29)</f>
        <v>53.704616205480527</v>
      </c>
      <c r="U1554" s="10">
        <f t="shared" ca="1" si="199"/>
        <v>0.58235476751520077</v>
      </c>
      <c r="V1554" s="29">
        <f ca="1">IF('Input Parameters'!$D$30="Beta",_xlfn.BETA.INV(U1554,'Input Parameters'!$L$30,'Input Parameters'!$M$30,'Input Parameters'!$J$30,'Input Parameters'!$K$30),IF('Input Parameters'!$D$30="LogNorm",_xlfn.LOGNORM.INV(U1554,'Input Parameters'!$H$30,'Input Parameters'!$I$30)))</f>
        <v>1.0845873863294055</v>
      </c>
      <c r="W1554" s="2">
        <f ca="1">N1554+(P1554-N1554)*(1-ERF((T1554-R1554)/(2*SQRT(L1554*'Input Parameters'!$E$31))))</f>
        <v>6.6584247578161143E-2</v>
      </c>
      <c r="X1554">
        <f t="shared" ca="1" si="200"/>
        <v>1</v>
      </c>
      <c r="Y1554" s="7"/>
    </row>
    <row r="1555" spans="1:25" ht="15" customHeight="1" x14ac:dyDescent="0.3">
      <c r="A1555" s="130">
        <v>1548</v>
      </c>
      <c r="B1555" s="10">
        <f t="shared" ca="1" si="192"/>
        <v>0.1007747299277435</v>
      </c>
      <c r="C1555" s="57">
        <f ca="1">_xlfn.NORM.INV(B1555,'Input Parameters'!$E$19,'Input Parameters'!$F$19)</f>
        <v>459.38086437475789</v>
      </c>
      <c r="D1555" s="10">
        <f t="shared" ca="1" si="193"/>
        <v>0.4087768846658606</v>
      </c>
      <c r="E1555" s="59">
        <f ca="1">IF(_xlfn.NORM.INV(D1555,'Input Parameters'!$E$20,'Input Parameters'!$F$20)&lt;3500,3500,IF(_xlfn.NORM.INV(D1555,'Input Parameters'!$E$20,'Input Parameters'!$F$20)&gt;5500,5500,_xlfn.NORM.INV(D1555,'Input Parameters'!$E$20,'Input Parameters'!$F$20)))</f>
        <v>4638.5153119979077</v>
      </c>
      <c r="F1555" s="10">
        <f t="shared" ca="1" si="194"/>
        <v>0.1420183708507945</v>
      </c>
      <c r="G1555" s="61">
        <f ca="1">_xlfn.NORM.INV(F1555,'Input Parameters'!$E$21,'Input Parameters'!$F$21)</f>
        <v>276.42962015280614</v>
      </c>
      <c r="H1555" s="54">
        <f ca="1">EXP(E1555*(1/'Input Parameters'!$E$22-1/G1555))</f>
        <v>0.38713383817786395</v>
      </c>
      <c r="I1555" s="10">
        <f t="shared" ca="1" si="195"/>
        <v>0.48989803685946309</v>
      </c>
      <c r="J1555" s="29">
        <f ca="1">_xlfn.BETA.INV(I1555,'Input Parameters'!$L$24,'Input Parameters'!$M$24,'Input Parameters'!$J$24,'Input Parameters'!$K$24)</f>
        <v>0.60307760874691851</v>
      </c>
      <c r="K1555" s="156">
        <f ca="1">('Input Parameters'!$E$25/'Input Parameters'!$E$31)^$J1555</f>
        <v>1.3217599934711336E-2</v>
      </c>
      <c r="L1555" s="66">
        <f ca="1">$H1555*$C1555*'Input Parameters'!$E$23*K1555</f>
        <v>2.3506427846112681</v>
      </c>
      <c r="M1555" s="23">
        <f t="shared" ca="1" si="196"/>
        <v>0.66903936341820125</v>
      </c>
      <c r="N1555" s="15">
        <f ca="1">_xlfn.NORM.INV(M1555,'Input Parameters'!$E$26,'Input Parameters'!$F$26)</f>
        <v>4.3182504238136805E-2</v>
      </c>
      <c r="O1555" s="8">
        <f t="shared" ca="1" si="197"/>
        <v>0.54235257457758479</v>
      </c>
      <c r="P1555" s="29">
        <f ca="1">_xlfn.LOGNORM.INV(O1555,'Input Parameters'!$H$27,'Input Parameters'!$I$27)</f>
        <v>1.4922242185749566</v>
      </c>
      <c r="Q1555" s="10"/>
      <c r="R1555" s="15">
        <f>'Input Parameters'!$E$28</f>
        <v>12.7</v>
      </c>
      <c r="S1555" s="10">
        <f t="shared" ca="1" si="198"/>
        <v>0.70152833863926378</v>
      </c>
      <c r="T1555" s="25">
        <f ca="1">_xlfn.LOGNORM.INV(S1555,'Input Parameters'!$H$29,'Input Parameters'!$I$29)</f>
        <v>61.79375391296589</v>
      </c>
      <c r="U1555" s="10">
        <f t="shared" ca="1" si="199"/>
        <v>0.64829442862594822</v>
      </c>
      <c r="V1555" s="29">
        <f ca="1">IF('Input Parameters'!$D$30="Beta",_xlfn.BETA.INV(U1555,'Input Parameters'!$L$30,'Input Parameters'!$M$30,'Input Parameters'!$J$30,'Input Parameters'!$K$30),IF('Input Parameters'!$D$30="LogNorm",_xlfn.LOGNORM.INV(U1555,'Input Parameters'!$H$30,'Input Parameters'!$I$30)))</f>
        <v>1.1610700177902356</v>
      </c>
      <c r="W1555" s="2">
        <f ca="1">N1555+(P1555-N1555)*(1-ERF((T1555-R1555)/(2*SQRT(L1555*'Input Parameters'!$E$31))))</f>
        <v>7.7323101441173686E-2</v>
      </c>
      <c r="X1555">
        <f t="shared" ca="1" si="200"/>
        <v>1</v>
      </c>
      <c r="Y1555" s="7"/>
    </row>
    <row r="1556" spans="1:25" ht="15" customHeight="1" x14ac:dyDescent="0.3">
      <c r="A1556" s="130">
        <v>1549</v>
      </c>
      <c r="B1556" s="10">
        <f t="shared" ca="1" si="192"/>
        <v>0.62892028310078185</v>
      </c>
      <c r="C1556" s="57">
        <f ca="1">_xlfn.NORM.INV(B1556,'Input Parameters'!$E$19,'Input Parameters'!$F$19)</f>
        <v>595.10008124402054</v>
      </c>
      <c r="D1556" s="10">
        <f t="shared" ca="1" si="193"/>
        <v>0.37297211161362565</v>
      </c>
      <c r="E1556" s="59">
        <f ca="1">IF(_xlfn.NORM.INV(D1556,'Input Parameters'!$E$20,'Input Parameters'!$F$20)&lt;3500,3500,IF(_xlfn.NORM.INV(D1556,'Input Parameters'!$E$20,'Input Parameters'!$F$20)&gt;5500,5500,_xlfn.NORM.INV(D1556,'Input Parameters'!$E$20,'Input Parameters'!$F$20)))</f>
        <v>4573.2057223297288</v>
      </c>
      <c r="F1556" s="10">
        <f t="shared" ca="1" si="194"/>
        <v>0.35071035561529662</v>
      </c>
      <c r="G1556" s="61">
        <f ca="1">_xlfn.NORM.INV(F1556,'Input Parameters'!$E$21,'Input Parameters'!$F$21)</f>
        <v>281.83644957784202</v>
      </c>
      <c r="H1556" s="54">
        <f ca="1">EXP(E1556*(1/'Input Parameters'!$E$22-1/G1556))</f>
        <v>0.53889113552315338</v>
      </c>
      <c r="I1556" s="10">
        <f t="shared" ca="1" si="195"/>
        <v>0.73536326337075553</v>
      </c>
      <c r="J1556" s="29">
        <f ca="1">_xlfn.BETA.INV(I1556,'Input Parameters'!$L$24,'Input Parameters'!$M$24,'Input Parameters'!$J$24,'Input Parameters'!$K$24)</f>
        <v>0.70435521551001812</v>
      </c>
      <c r="K1556" s="156">
        <f ca="1">('Input Parameters'!$E$25/'Input Parameters'!$E$31)^$J1556</f>
        <v>6.3918869628740802E-3</v>
      </c>
      <c r="L1556" s="66">
        <f ca="1">$H1556*$C1556*'Input Parameters'!$E$23*K1556</f>
        <v>2.0498408109874391</v>
      </c>
      <c r="M1556" s="23">
        <f t="shared" ca="1" si="196"/>
        <v>0.33353663810652523</v>
      </c>
      <c r="N1556" s="15">
        <f ca="1">_xlfn.NORM.INV(M1556,'Input Parameters'!$E$26,'Input Parameters'!$F$26)</f>
        <v>2.4966467333796694E-2</v>
      </c>
      <c r="O1556" s="8">
        <f t="shared" ca="1" si="197"/>
        <v>0.39814202457265235</v>
      </c>
      <c r="P1556" s="29">
        <f ca="1">_xlfn.LOGNORM.INV(O1556,'Input Parameters'!$H$27,'Input Parameters'!$I$27)</f>
        <v>1.2699778274271243</v>
      </c>
      <c r="Q1556" s="10"/>
      <c r="R1556" s="15">
        <f>'Input Parameters'!$E$28</f>
        <v>12.7</v>
      </c>
      <c r="S1556" s="10">
        <f t="shared" ca="1" si="198"/>
        <v>1.901334037069391E-2</v>
      </c>
      <c r="T1556" s="25">
        <f ca="1">_xlfn.LOGNORM.INV(S1556,'Input Parameters'!$H$29,'Input Parameters'!$I$29)</f>
        <v>46.132314999764375</v>
      </c>
      <c r="U1556" s="10">
        <f t="shared" ca="1" si="199"/>
        <v>0.45201122659813464</v>
      </c>
      <c r="V1556" s="29">
        <f ca="1">IF('Input Parameters'!$D$30="Beta",_xlfn.BETA.INV(U1556,'Input Parameters'!$L$30,'Input Parameters'!$M$30,'Input Parameters'!$J$30,'Input Parameters'!$K$30),IF('Input Parameters'!$D$30="LogNorm",_xlfn.LOGNORM.INV(U1556,'Input Parameters'!$H$30,'Input Parameters'!$I$30)))</f>
        <v>0.95280592167624789</v>
      </c>
      <c r="W1556" s="2">
        <f ca="1">N1556+(P1556-N1556)*(1-ERF((T1556-R1556)/(2*SQRT(L1556*'Input Parameters'!$E$31))))</f>
        <v>0.14785429422186966</v>
      </c>
      <c r="X1556">
        <f t="shared" ca="1" si="200"/>
        <v>1</v>
      </c>
      <c r="Y1556" s="7"/>
    </row>
    <row r="1557" spans="1:25" ht="15" customHeight="1" x14ac:dyDescent="0.3">
      <c r="A1557" s="130">
        <v>1550</v>
      </c>
      <c r="B1557" s="10">
        <f t="shared" ca="1" si="192"/>
        <v>0.63817232988104311</v>
      </c>
      <c r="C1557" s="57">
        <f ca="1">_xlfn.NORM.INV(B1557,'Input Parameters'!$E$19,'Input Parameters'!$F$19)</f>
        <v>597.17732114275555</v>
      </c>
      <c r="D1557" s="10">
        <f t="shared" ca="1" si="193"/>
        <v>0.5521189102474362</v>
      </c>
      <c r="E1557" s="59">
        <f ca="1">IF(_xlfn.NORM.INV(D1557,'Input Parameters'!$E$20,'Input Parameters'!$F$20)&lt;3500,3500,IF(_xlfn.NORM.INV(D1557,'Input Parameters'!$E$20,'Input Parameters'!$F$20)&gt;5500,5500,_xlfn.NORM.INV(D1557,'Input Parameters'!$E$20,'Input Parameters'!$F$20)))</f>
        <v>4891.7116166302885</v>
      </c>
      <c r="F1557" s="10">
        <f t="shared" ca="1" si="194"/>
        <v>0.1634552958022838</v>
      </c>
      <c r="G1557" s="61">
        <f ca="1">_xlfn.NORM.INV(F1557,'Input Parameters'!$E$21,'Input Parameters'!$F$21)</f>
        <v>277.14440455828026</v>
      </c>
      <c r="H1557" s="54">
        <f ca="1">EXP(E1557*(1/'Input Parameters'!$E$22-1/G1557))</f>
        <v>0.38475604584336881</v>
      </c>
      <c r="I1557" s="10">
        <f t="shared" ca="1" si="195"/>
        <v>0.42792919718446909</v>
      </c>
      <c r="J1557" s="29">
        <f ca="1">_xlfn.BETA.INV(I1557,'Input Parameters'!$L$24,'Input Parameters'!$M$24,'Input Parameters'!$J$24,'Input Parameters'!$K$24)</f>
        <v>0.57766687694422403</v>
      </c>
      <c r="K1557" s="156">
        <f ca="1">('Input Parameters'!$E$25/'Input Parameters'!$E$31)^$J1557</f>
        <v>1.5860541644590411E-2</v>
      </c>
      <c r="L1557" s="66">
        <f ca="1">$H1557*$C1557*'Input Parameters'!$E$23*K1557</f>
        <v>3.6442383465078563</v>
      </c>
      <c r="M1557" s="23">
        <f t="shared" ca="1" si="196"/>
        <v>0.18085122869068049</v>
      </c>
      <c r="N1557" s="15">
        <f ca="1">_xlfn.NORM.INV(M1557,'Input Parameters'!$E$26,'Input Parameters'!$F$26)</f>
        <v>1.4845356570827053E-2</v>
      </c>
      <c r="O1557" s="8">
        <f t="shared" ca="1" si="197"/>
        <v>0.59886109266787424</v>
      </c>
      <c r="P1557" s="29">
        <f ca="1">_xlfn.LOGNORM.INV(O1557,'Input Parameters'!$H$27,'Input Parameters'!$I$27)</f>
        <v>1.5904098019793471</v>
      </c>
      <c r="Q1557" s="10"/>
      <c r="R1557" s="15">
        <f>'Input Parameters'!$E$28</f>
        <v>12.7</v>
      </c>
      <c r="S1557" s="10">
        <f t="shared" ca="1" si="198"/>
        <v>0.60435029011162611</v>
      </c>
      <c r="T1557" s="25">
        <f ca="1">_xlfn.LOGNORM.INV(S1557,'Input Parameters'!$H$29,'Input Parameters'!$I$29)</f>
        <v>59.987860032011966</v>
      </c>
      <c r="U1557" s="10">
        <f t="shared" ca="1" si="199"/>
        <v>0.49870313104271025</v>
      </c>
      <c r="V1557" s="29">
        <f ca="1">IF('Input Parameters'!$D$30="Beta",_xlfn.BETA.INV(U1557,'Input Parameters'!$L$30,'Input Parameters'!$M$30,'Input Parameters'!$J$30,'Input Parameters'!$K$30),IF('Input Parameters'!$D$30="LogNorm",_xlfn.LOGNORM.INV(U1557,'Input Parameters'!$H$30,'Input Parameters'!$I$30)))</f>
        <v>0.99792700547325941</v>
      </c>
      <c r="W1557" s="2">
        <f ca="1">N1557+(P1557-N1557)*(1-ERF((T1557-R1557)/(2*SQRT(L1557*'Input Parameters'!$E$31))))</f>
        <v>0.14064654058572237</v>
      </c>
      <c r="X1557">
        <f t="shared" ca="1" si="200"/>
        <v>1</v>
      </c>
      <c r="Y1557" s="7"/>
    </row>
    <row r="1558" spans="1:25" ht="15" customHeight="1" x14ac:dyDescent="0.3">
      <c r="A1558" s="130">
        <v>1551</v>
      </c>
      <c r="B1558" s="10">
        <f t="shared" ca="1" si="192"/>
        <v>9.1110687080918962E-2</v>
      </c>
      <c r="C1558" s="57">
        <f ca="1">_xlfn.NORM.INV(B1558,'Input Parameters'!$E$19,'Input Parameters'!$F$19)</f>
        <v>454.58151650210431</v>
      </c>
      <c r="D1558" s="10">
        <f t="shared" ca="1" si="193"/>
        <v>3.0073510968626538E-2</v>
      </c>
      <c r="E1558" s="59">
        <f ca="1">IF(_xlfn.NORM.INV(D1558,'Input Parameters'!$E$20,'Input Parameters'!$F$20)&lt;3500,3500,IF(_xlfn.NORM.INV(D1558,'Input Parameters'!$E$20,'Input Parameters'!$F$20)&gt;5500,5500,_xlfn.NORM.INV(D1558,'Input Parameters'!$E$20,'Input Parameters'!$F$20)))</f>
        <v>3500</v>
      </c>
      <c r="F1558" s="10">
        <f t="shared" ca="1" si="194"/>
        <v>0.25790872129585363</v>
      </c>
      <c r="G1558" s="61">
        <f ca="1">_xlfn.NORM.INV(F1558,'Input Parameters'!$E$21,'Input Parameters'!$F$21)</f>
        <v>279.74252362094484</v>
      </c>
      <c r="H1558" s="54">
        <f ca="1">EXP(E1558*(1/'Input Parameters'!$E$22-1/G1558))</f>
        <v>0.56772815832811374</v>
      </c>
      <c r="I1558" s="10">
        <f t="shared" ca="1" si="195"/>
        <v>0.1035979964913516</v>
      </c>
      <c r="J1558" s="29">
        <f ca="1">_xlfn.BETA.INV(I1558,'Input Parameters'!$L$24,'Input Parameters'!$M$24,'Input Parameters'!$J$24,'Input Parameters'!$K$24)</f>
        <v>0.40044120571683428</v>
      </c>
      <c r="K1558" s="156">
        <f ca="1">('Input Parameters'!$E$25/'Input Parameters'!$E$31)^$J1558</f>
        <v>5.6552599978569651E-2</v>
      </c>
      <c r="L1558" s="66">
        <f ca="1">$H1558*$C1558*'Input Parameters'!$E$23*K1558</f>
        <v>14.595023020834972</v>
      </c>
      <c r="M1558" s="23">
        <f t="shared" ca="1" si="196"/>
        <v>0.76152770420929916</v>
      </c>
      <c r="N1558" s="15">
        <f ca="1">_xlfn.NORM.INV(M1558,'Input Parameters'!$E$26,'Input Parameters'!$F$26)</f>
        <v>4.8935732705659249E-2</v>
      </c>
      <c r="O1558" s="8">
        <f t="shared" ca="1" si="197"/>
        <v>0.86045031623071866</v>
      </c>
      <c r="P1558" s="29">
        <f ca="1">_xlfn.LOGNORM.INV(O1558,'Input Parameters'!$H$27,'Input Parameters'!$I$27)</f>
        <v>2.298031907540659</v>
      </c>
      <c r="Q1558" s="10"/>
      <c r="R1558" s="15">
        <f>'Input Parameters'!$E$28</f>
        <v>12.7</v>
      </c>
      <c r="S1558" s="10">
        <f t="shared" ca="1" si="198"/>
        <v>0.72881876122875999</v>
      </c>
      <c r="T1558" s="25">
        <f ca="1">_xlfn.LOGNORM.INV(S1558,'Input Parameters'!$H$29,'Input Parameters'!$I$29)</f>
        <v>62.354378763635012</v>
      </c>
      <c r="U1558" s="10">
        <f t="shared" ca="1" si="199"/>
        <v>0.14525778240633869</v>
      </c>
      <c r="V1558" s="29">
        <f ca="1">IF('Input Parameters'!$D$30="Beta",_xlfn.BETA.INV(U1558,'Input Parameters'!$L$30,'Input Parameters'!$M$30,'Input Parameters'!$J$30,'Input Parameters'!$K$30),IF('Input Parameters'!$D$30="LogNorm",_xlfn.LOGNORM.INV(U1558,'Input Parameters'!$H$30,'Input Parameters'!$I$30)))</f>
        <v>0.65861695401836473</v>
      </c>
      <c r="W1558" s="2">
        <f ca="1">N1558+(P1558-N1558)*(1-ERF((T1558-R1558)/(2*SQRT(L1558*'Input Parameters'!$E$31))))</f>
        <v>0.85426574843547665</v>
      </c>
      <c r="X1558">
        <f t="shared" ca="1" si="200"/>
        <v>0</v>
      </c>
      <c r="Y1558" s="7"/>
    </row>
    <row r="1559" spans="1:25" ht="15" customHeight="1" x14ac:dyDescent="0.3">
      <c r="A1559" s="130">
        <v>1552</v>
      </c>
      <c r="B1559" s="10">
        <f t="shared" ca="1" si="192"/>
        <v>2.9355552021515186E-2</v>
      </c>
      <c r="C1559" s="57">
        <f ca="1">_xlfn.NORM.INV(B1559,'Input Parameters'!$E$19,'Input Parameters'!$F$19)</f>
        <v>407.56538595707065</v>
      </c>
      <c r="D1559" s="10">
        <f t="shared" ca="1" si="193"/>
        <v>0.38509063902449103</v>
      </c>
      <c r="E1559" s="59">
        <f ca="1">IF(_xlfn.NORM.INV(D1559,'Input Parameters'!$E$20,'Input Parameters'!$F$20)&lt;3500,3500,IF(_xlfn.NORM.INV(D1559,'Input Parameters'!$E$20,'Input Parameters'!$F$20)&gt;5500,5500,_xlfn.NORM.INV(D1559,'Input Parameters'!$E$20,'Input Parameters'!$F$20)))</f>
        <v>4595.5035506545892</v>
      </c>
      <c r="F1559" s="10">
        <f t="shared" ca="1" si="194"/>
        <v>0.17817942727278424</v>
      </c>
      <c r="G1559" s="61">
        <f ca="1">_xlfn.NORM.INV(F1559,'Input Parameters'!$E$21,'Input Parameters'!$F$21)</f>
        <v>277.60052213909728</v>
      </c>
      <c r="H1559" s="54">
        <f ca="1">EXP(E1559*(1/'Input Parameters'!$E$22-1/G1559))</f>
        <v>0.41892473450486278</v>
      </c>
      <c r="I1559" s="10">
        <f t="shared" ca="1" si="195"/>
        <v>0.80674611671865748</v>
      </c>
      <c r="J1559" s="29">
        <f ca="1">_xlfn.BETA.INV(I1559,'Input Parameters'!$L$24,'Input Parameters'!$M$24,'Input Parameters'!$J$24,'Input Parameters'!$K$24)</f>
        <v>0.73812947968645837</v>
      </c>
      <c r="K1559" s="156">
        <f ca="1">('Input Parameters'!$E$25/'Input Parameters'!$E$31)^$J1559</f>
        <v>5.0165790043405836E-3</v>
      </c>
      <c r="L1559" s="66">
        <f ca="1">$H1559*$C1559*'Input Parameters'!$E$23*K1559</f>
        <v>0.85652679181500369</v>
      </c>
      <c r="M1559" s="23">
        <f t="shared" ca="1" si="196"/>
        <v>0.83551108297342369</v>
      </c>
      <c r="N1559" s="15">
        <f ca="1">_xlfn.NORM.INV(M1559,'Input Parameters'!$E$26,'Input Parameters'!$F$26)</f>
        <v>5.4499671430053881E-2</v>
      </c>
      <c r="O1559" s="8">
        <f t="shared" ca="1" si="197"/>
        <v>0.15420819391328311</v>
      </c>
      <c r="P1559" s="29">
        <f ca="1">_xlfn.LOGNORM.INV(O1559,'Input Parameters'!$H$27,'Input Parameters'!$I$27)</f>
        <v>0.90718759292050333</v>
      </c>
      <c r="Q1559" s="10"/>
      <c r="R1559" s="15">
        <f>'Input Parameters'!$E$28</f>
        <v>12.7</v>
      </c>
      <c r="S1559" s="10">
        <f t="shared" ca="1" si="198"/>
        <v>0.74151414034232943</v>
      </c>
      <c r="T1559" s="25">
        <f ca="1">_xlfn.LOGNORM.INV(S1559,'Input Parameters'!$H$29,'Input Parameters'!$I$29)</f>
        <v>62.626431416795839</v>
      </c>
      <c r="U1559" s="10">
        <f t="shared" ca="1" si="199"/>
        <v>0.80527517197479526</v>
      </c>
      <c r="V1559" s="29">
        <f ca="1">IF('Input Parameters'!$D$30="Beta",_xlfn.BETA.INV(U1559,'Input Parameters'!$L$30,'Input Parameters'!$M$30,'Input Parameters'!$J$30,'Input Parameters'!$K$30),IF('Input Parameters'!$D$30="LogNorm",_xlfn.LOGNORM.INV(U1559,'Input Parameters'!$H$30,'Input Parameters'!$I$30)))</f>
        <v>1.4029636965721033</v>
      </c>
      <c r="W1559" s="2">
        <f ca="1">N1559+(P1559-N1559)*(1-ERF((T1559-R1559)/(2*SQRT(L1559*'Input Parameters'!$E$31))))</f>
        <v>5.4615997566249699E-2</v>
      </c>
      <c r="X1559">
        <f t="shared" ca="1" si="200"/>
        <v>1</v>
      </c>
      <c r="Y1559" s="7"/>
    </row>
    <row r="1560" spans="1:25" ht="15" customHeight="1" x14ac:dyDescent="0.3">
      <c r="A1560" s="130">
        <v>1553</v>
      </c>
      <c r="B1560" s="10">
        <f t="shared" ca="1" si="192"/>
        <v>0.52572368275082082</v>
      </c>
      <c r="C1560" s="57">
        <f ca="1">_xlfn.NORM.INV(B1560,'Input Parameters'!$E$19,'Input Parameters'!$F$19)</f>
        <v>572.7523165439768</v>
      </c>
      <c r="D1560" s="10">
        <f t="shared" ca="1" si="193"/>
        <v>0.76604314343719193</v>
      </c>
      <c r="E1560" s="59">
        <f ca="1">IF(_xlfn.NORM.INV(D1560,'Input Parameters'!$E$20,'Input Parameters'!$F$20)&lt;3500,3500,IF(_xlfn.NORM.INV(D1560,'Input Parameters'!$E$20,'Input Parameters'!$F$20)&gt;5500,5500,_xlfn.NORM.INV(D1560,'Input Parameters'!$E$20,'Input Parameters'!$F$20)))</f>
        <v>5308.1144302220409</v>
      </c>
      <c r="F1560" s="10">
        <f t="shared" ca="1" si="194"/>
        <v>0.64496220005379301</v>
      </c>
      <c r="G1560" s="61">
        <f ca="1">_xlfn.NORM.INV(F1560,'Input Parameters'!$E$21,'Input Parameters'!$F$21)</f>
        <v>287.77199082759637</v>
      </c>
      <c r="H1560" s="54">
        <f ca="1">EXP(E1560*(1/'Input Parameters'!$E$22-1/G1560))</f>
        <v>0.71955328306652278</v>
      </c>
      <c r="I1560" s="10">
        <f t="shared" ca="1" si="195"/>
        <v>0.83412951327587914</v>
      </c>
      <c r="J1560" s="29">
        <f ca="1">_xlfn.BETA.INV(I1560,'Input Parameters'!$L$24,'Input Parameters'!$M$24,'Input Parameters'!$J$24,'Input Parameters'!$K$24)</f>
        <v>0.75244648115338464</v>
      </c>
      <c r="K1560" s="156">
        <f ca="1">('Input Parameters'!$E$25/'Input Parameters'!$E$31)^$J1560</f>
        <v>4.5269323960065652E-3</v>
      </c>
      <c r="L1560" s="66">
        <f ca="1">$H1560*$C1560*'Input Parameters'!$E$23*K1560</f>
        <v>1.8656656794020854</v>
      </c>
      <c r="M1560" s="23">
        <f t="shared" ca="1" si="196"/>
        <v>0.49166124830463376</v>
      </c>
      <c r="N1560" s="15">
        <f ca="1">_xlfn.NORM.INV(M1560,'Input Parameters'!$E$26,'Input Parameters'!$F$26)</f>
        <v>3.3561022866325105E-2</v>
      </c>
      <c r="O1560" s="8">
        <f t="shared" ca="1" si="197"/>
        <v>0.13919088571710703</v>
      </c>
      <c r="P1560" s="29">
        <f ca="1">_xlfn.LOGNORM.INV(O1560,'Input Parameters'!$H$27,'Input Parameters'!$I$27)</f>
        <v>0.88131106123894853</v>
      </c>
      <c r="Q1560" s="10"/>
      <c r="R1560" s="15">
        <f>'Input Parameters'!$E$28</f>
        <v>12.7</v>
      </c>
      <c r="S1560" s="10">
        <f t="shared" ca="1" si="198"/>
        <v>0.79066573778931237</v>
      </c>
      <c r="T1560" s="25">
        <f ca="1">_xlfn.LOGNORM.INV(S1560,'Input Parameters'!$H$29,'Input Parameters'!$I$29)</f>
        <v>63.766704275644344</v>
      </c>
      <c r="U1560" s="10">
        <f t="shared" ca="1" si="199"/>
        <v>0.26189710936437782</v>
      </c>
      <c r="V1560" s="29">
        <f ca="1">IF('Input Parameters'!$D$30="Beta",_xlfn.BETA.INV(U1560,'Input Parameters'!$L$30,'Input Parameters'!$M$30,'Input Parameters'!$J$30,'Input Parameters'!$K$30),IF('Input Parameters'!$D$30="LogNorm",_xlfn.LOGNORM.INV(U1560,'Input Parameters'!$H$30,'Input Parameters'!$I$30)))</f>
        <v>0.77709582249421716</v>
      </c>
      <c r="W1560" s="2">
        <f ca="1">N1560+(P1560-N1560)*(1-ERF((T1560-R1560)/(2*SQRT(L1560*'Input Parameters'!$E$31))))</f>
        <v>4.0513804041018404E-2</v>
      </c>
      <c r="X1560">
        <f t="shared" ca="1" si="200"/>
        <v>1</v>
      </c>
      <c r="Y1560" s="7"/>
    </row>
    <row r="1561" spans="1:25" ht="15" customHeight="1" x14ac:dyDescent="0.3">
      <c r="A1561" s="130">
        <v>1554</v>
      </c>
      <c r="B1561" s="10">
        <f t="shared" ca="1" si="192"/>
        <v>0.38241395659064648</v>
      </c>
      <c r="C1561" s="57">
        <f ca="1">_xlfn.NORM.INV(B1561,'Input Parameters'!$E$19,'Input Parameters'!$F$19)</f>
        <v>542.02208146453336</v>
      </c>
      <c r="D1561" s="10">
        <f t="shared" ca="1" si="193"/>
        <v>0.20761560997744521</v>
      </c>
      <c r="E1561" s="59">
        <f ca="1">IF(_xlfn.NORM.INV(D1561,'Input Parameters'!$E$20,'Input Parameters'!$F$20)&lt;3500,3500,IF(_xlfn.NORM.INV(D1561,'Input Parameters'!$E$20,'Input Parameters'!$F$20)&gt;5500,5500,_xlfn.NORM.INV(D1561,'Input Parameters'!$E$20,'Input Parameters'!$F$20)))</f>
        <v>4229.6943096465584</v>
      </c>
      <c r="F1561" s="10">
        <f t="shared" ca="1" si="194"/>
        <v>0.92389936623392466</v>
      </c>
      <c r="G1561" s="61">
        <f ca="1">_xlfn.NORM.INV(F1561,'Input Parameters'!$E$21,'Input Parameters'!$F$21)</f>
        <v>296.1039425019174</v>
      </c>
      <c r="H1561" s="54">
        <f ca="1">EXP(E1561*(1/'Input Parameters'!$E$22-1/G1561))</f>
        <v>1.1633747566052073</v>
      </c>
      <c r="I1561" s="10">
        <f t="shared" ca="1" si="195"/>
        <v>0.1097598251855163</v>
      </c>
      <c r="J1561" s="29">
        <f ca="1">_xlfn.BETA.INV(I1561,'Input Parameters'!$L$24,'Input Parameters'!$M$24,'Input Parameters'!$J$24,'Input Parameters'!$K$24)</f>
        <v>0.40579707773027318</v>
      </c>
      <c r="K1561" s="156">
        <f ca="1">('Input Parameters'!$E$25/'Input Parameters'!$E$31)^$J1561</f>
        <v>5.4421025351983149E-2</v>
      </c>
      <c r="L1561" s="66">
        <f ca="1">$H1561*$C1561*'Input Parameters'!$E$23*K1561</f>
        <v>34.316527563426597</v>
      </c>
      <c r="M1561" s="23">
        <f t="shared" ca="1" si="196"/>
        <v>0.76393636553946098</v>
      </c>
      <c r="N1561" s="15">
        <f ca="1">_xlfn.NORM.INV(M1561,'Input Parameters'!$E$26,'Input Parameters'!$F$26)</f>
        <v>4.9099465260556516E-2</v>
      </c>
      <c r="O1561" s="8">
        <f t="shared" ca="1" si="197"/>
        <v>0.57978891694636658</v>
      </c>
      <c r="P1561" s="29">
        <f ca="1">_xlfn.LOGNORM.INV(O1561,'Input Parameters'!$H$27,'Input Parameters'!$I$27)</f>
        <v>1.5562714930759551</v>
      </c>
      <c r="Q1561" s="10"/>
      <c r="R1561" s="15">
        <f>'Input Parameters'!$E$28</f>
        <v>12.7</v>
      </c>
      <c r="S1561" s="10">
        <f t="shared" ca="1" si="198"/>
        <v>0.6291281391628557</v>
      </c>
      <c r="T1561" s="25">
        <f ca="1">_xlfn.LOGNORM.INV(S1561,'Input Parameters'!$H$29,'Input Parameters'!$I$29)</f>
        <v>60.426705562065308</v>
      </c>
      <c r="U1561" s="10">
        <f t="shared" ca="1" si="199"/>
        <v>0.46812007571522918</v>
      </c>
      <c r="V1561" s="29">
        <f ca="1">IF('Input Parameters'!$D$30="Beta",_xlfn.BETA.INV(U1561,'Input Parameters'!$L$30,'Input Parameters'!$M$30,'Input Parameters'!$J$30,'Input Parameters'!$K$30),IF('Input Parameters'!$D$30="LogNorm",_xlfn.LOGNORM.INV(U1561,'Input Parameters'!$H$30,'Input Parameters'!$I$30)))</f>
        <v>0.9681778915190834</v>
      </c>
      <c r="W1561" s="2">
        <f ca="1">N1561+(P1561-N1561)*(1-ERF((T1561-R1561)/(2*SQRT(L1561*'Input Parameters'!$E$31))))</f>
        <v>0.89997397038467153</v>
      </c>
      <c r="X1561">
        <f t="shared" ca="1" si="200"/>
        <v>1</v>
      </c>
      <c r="Y1561" s="7"/>
    </row>
    <row r="1562" spans="1:25" ht="15" customHeight="1" x14ac:dyDescent="0.3">
      <c r="A1562" s="130">
        <v>1555</v>
      </c>
      <c r="B1562" s="10">
        <f t="shared" ca="1" si="192"/>
        <v>8.8483649200236991E-2</v>
      </c>
      <c r="C1562" s="57">
        <f ca="1">_xlfn.NORM.INV(B1562,'Input Parameters'!$E$19,'Input Parameters'!$F$19)</f>
        <v>453.21217366799135</v>
      </c>
      <c r="D1562" s="10">
        <f t="shared" ca="1" si="193"/>
        <v>0.19281211478384275</v>
      </c>
      <c r="E1562" s="59">
        <f ca="1">IF(_xlfn.NORM.INV(D1562,'Input Parameters'!$E$20,'Input Parameters'!$F$20)&lt;3500,3500,IF(_xlfn.NORM.INV(D1562,'Input Parameters'!$E$20,'Input Parameters'!$F$20)&gt;5500,5500,_xlfn.NORM.INV(D1562,'Input Parameters'!$E$20,'Input Parameters'!$F$20)))</f>
        <v>4192.6939110762269</v>
      </c>
      <c r="F1562" s="10">
        <f t="shared" ca="1" si="194"/>
        <v>0.76601352042255666</v>
      </c>
      <c r="G1562" s="61">
        <f ca="1">_xlfn.NORM.INV(F1562,'Input Parameters'!$E$21,'Input Parameters'!$F$21)</f>
        <v>290.55463965040434</v>
      </c>
      <c r="H1562" s="54">
        <f ca="1">EXP(E1562*(1/'Input Parameters'!$E$22-1/G1562))</f>
        <v>0.88653769188889864</v>
      </c>
      <c r="I1562" s="10">
        <f t="shared" ca="1" si="195"/>
        <v>0.40049891667866466</v>
      </c>
      <c r="J1562" s="29">
        <f ca="1">_xlfn.BETA.INV(I1562,'Input Parameters'!$L$24,'Input Parameters'!$M$24,'Input Parameters'!$J$24,'Input Parameters'!$K$24)</f>
        <v>0.56612833462606693</v>
      </c>
      <c r="K1562" s="156">
        <f ca="1">('Input Parameters'!$E$25/'Input Parameters'!$E$31)^$J1562</f>
        <v>1.7229217787991444E-2</v>
      </c>
      <c r="L1562" s="66">
        <f ca="1">$H1562*$C1562*'Input Parameters'!$E$23*K1562</f>
        <v>6.922521804851808</v>
      </c>
      <c r="M1562" s="23">
        <f t="shared" ca="1" si="196"/>
        <v>0.22552765377497985</v>
      </c>
      <c r="N1562" s="15">
        <f ca="1">_xlfn.NORM.INV(M1562,'Input Parameters'!$E$26,'Input Parameters'!$F$26)</f>
        <v>1.8173206473851046E-2</v>
      </c>
      <c r="O1562" s="8">
        <f t="shared" ca="1" si="197"/>
        <v>0.84149091236261542</v>
      </c>
      <c r="P1562" s="29">
        <f ca="1">_xlfn.LOGNORM.INV(O1562,'Input Parameters'!$H$27,'Input Parameters'!$I$27)</f>
        <v>2.21641310453579</v>
      </c>
      <c r="Q1562" s="10"/>
      <c r="R1562" s="15">
        <f>'Input Parameters'!$E$28</f>
        <v>12.7</v>
      </c>
      <c r="S1562" s="10">
        <f t="shared" ca="1" si="198"/>
        <v>0.66764968018722248</v>
      </c>
      <c r="T1562" s="25">
        <f ca="1">_xlfn.LOGNORM.INV(S1562,'Input Parameters'!$H$29,'Input Parameters'!$I$29)</f>
        <v>61.13563512856414</v>
      </c>
      <c r="U1562" s="10">
        <f t="shared" ca="1" si="199"/>
        <v>0.78879624313127328</v>
      </c>
      <c r="V1562" s="29">
        <f ca="1">IF('Input Parameters'!$D$30="Beta",_xlfn.BETA.INV(U1562,'Input Parameters'!$L$30,'Input Parameters'!$M$30,'Input Parameters'!$J$30,'Input Parameters'!$K$30),IF('Input Parameters'!$D$30="LogNorm",_xlfn.LOGNORM.INV(U1562,'Input Parameters'!$H$30,'Input Parameters'!$I$30)))</f>
        <v>1.3710422025150304</v>
      </c>
      <c r="W1562" s="2">
        <f ca="1">N1562+(P1562-N1562)*(1-ERF((T1562-R1562)/(2*SQRT(L1562*'Input Parameters'!$E$31))))</f>
        <v>0.44245956968939287</v>
      </c>
      <c r="X1562">
        <f t="shared" ca="1" si="200"/>
        <v>1</v>
      </c>
      <c r="Y1562" s="7"/>
    </row>
    <row r="1563" spans="1:25" ht="15" customHeight="1" x14ac:dyDescent="0.3">
      <c r="A1563" s="130">
        <v>1556</v>
      </c>
      <c r="B1563" s="10">
        <f t="shared" ca="1" si="192"/>
        <v>0.93896827521177295</v>
      </c>
      <c r="C1563" s="57">
        <f ca="1">_xlfn.NORM.INV(B1563,'Input Parameters'!$E$19,'Input Parameters'!$F$19)</f>
        <v>697.95138849845409</v>
      </c>
      <c r="D1563" s="10">
        <f t="shared" ca="1" si="193"/>
        <v>0.13427655589354492</v>
      </c>
      <c r="E1563" s="59">
        <f ca="1">IF(_xlfn.NORM.INV(D1563,'Input Parameters'!$E$20,'Input Parameters'!$F$20)&lt;3500,3500,IF(_xlfn.NORM.INV(D1563,'Input Parameters'!$E$20,'Input Parameters'!$F$20)&gt;5500,5500,_xlfn.NORM.INV(D1563,'Input Parameters'!$E$20,'Input Parameters'!$F$20)))</f>
        <v>4025.5194923919216</v>
      </c>
      <c r="F1563" s="10">
        <f t="shared" ca="1" si="194"/>
        <v>0.11167909167874057</v>
      </c>
      <c r="G1563" s="61">
        <f ca="1">_xlfn.NORM.INV(F1563,'Input Parameters'!$E$21,'Input Parameters'!$F$21)</f>
        <v>275.27929535857913</v>
      </c>
      <c r="H1563" s="54">
        <f ca="1">EXP(E1563*(1/'Input Parameters'!$E$22-1/G1563))</f>
        <v>0.41295092780597886</v>
      </c>
      <c r="I1563" s="10">
        <f t="shared" ca="1" si="195"/>
        <v>0.95813035409970992</v>
      </c>
      <c r="J1563" s="29">
        <f ca="1">_xlfn.BETA.INV(I1563,'Input Parameters'!$L$24,'Input Parameters'!$M$24,'Input Parameters'!$J$24,'Input Parameters'!$K$24)</f>
        <v>0.84353181012947598</v>
      </c>
      <c r="K1563" s="156">
        <f ca="1">('Input Parameters'!$E$25/'Input Parameters'!$E$31)^$J1563</f>
        <v>2.3552328097954573E-3</v>
      </c>
      <c r="L1563" s="66">
        <f ca="1">$H1563*$C1563*'Input Parameters'!$E$23*K1563</f>
        <v>0.67882443132362413</v>
      </c>
      <c r="M1563" s="23">
        <f t="shared" ca="1" si="196"/>
        <v>0.52517905776735574</v>
      </c>
      <c r="N1563" s="15">
        <f ca="1">_xlfn.NORM.INV(M1563,'Input Parameters'!$E$26,'Input Parameters'!$F$26)</f>
        <v>3.5326286476136864E-2</v>
      </c>
      <c r="O1563" s="8">
        <f t="shared" ca="1" si="197"/>
        <v>0.74384981882278012</v>
      </c>
      <c r="P1563" s="29">
        <f ca="1">_xlfn.LOGNORM.INV(O1563,'Input Parameters'!$H$27,'Input Parameters'!$I$27)</f>
        <v>1.9023806944698465</v>
      </c>
      <c r="Q1563" s="10"/>
      <c r="R1563" s="15">
        <f>'Input Parameters'!$E$28</f>
        <v>12.7</v>
      </c>
      <c r="S1563" s="10">
        <f t="shared" ca="1" si="198"/>
        <v>0.72887218939820608</v>
      </c>
      <c r="T1563" s="25">
        <f ca="1">_xlfn.LOGNORM.INV(S1563,'Input Parameters'!$H$29,'Input Parameters'!$I$29)</f>
        <v>62.355507595241434</v>
      </c>
      <c r="U1563" s="10">
        <f t="shared" ca="1" si="199"/>
        <v>0.82903208752220425</v>
      </c>
      <c r="V1563" s="29">
        <f ca="1">IF('Input Parameters'!$D$30="Beta",_xlfn.BETA.INV(U1563,'Input Parameters'!$L$30,'Input Parameters'!$M$30,'Input Parameters'!$J$30,'Input Parameters'!$K$30),IF('Input Parameters'!$D$30="LogNorm",_xlfn.LOGNORM.INV(U1563,'Input Parameters'!$H$30,'Input Parameters'!$I$30)))</f>
        <v>1.4534966367996758</v>
      </c>
      <c r="W1563" s="2">
        <f ca="1">N1563+(P1563-N1563)*(1-ERF((T1563-R1563)/(2*SQRT(L1563*'Input Parameters'!$E$31))))</f>
        <v>3.5364180114330519E-2</v>
      </c>
      <c r="X1563">
        <f t="shared" ca="1" si="200"/>
        <v>1</v>
      </c>
      <c r="Y1563" s="7"/>
    </row>
    <row r="1564" spans="1:25" ht="15" customHeight="1" x14ac:dyDescent="0.3">
      <c r="A1564" s="130">
        <v>1557</v>
      </c>
      <c r="B1564" s="10">
        <f t="shared" ca="1" si="192"/>
        <v>0.5703911751255607</v>
      </c>
      <c r="C1564" s="57">
        <f ca="1">_xlfn.NORM.INV(B1564,'Input Parameters'!$E$19,'Input Parameters'!$F$19)</f>
        <v>582.28777796009433</v>
      </c>
      <c r="D1564" s="10">
        <f t="shared" ca="1" si="193"/>
        <v>0.6226311035722959</v>
      </c>
      <c r="E1564" s="59">
        <f ca="1">IF(_xlfn.NORM.INV(D1564,'Input Parameters'!$E$20,'Input Parameters'!$F$20)&lt;3500,3500,IF(_xlfn.NORM.INV(D1564,'Input Parameters'!$E$20,'Input Parameters'!$F$20)&gt;5500,5500,_xlfn.NORM.INV(D1564,'Input Parameters'!$E$20,'Input Parameters'!$F$20)))</f>
        <v>5018.6788554308223</v>
      </c>
      <c r="F1564" s="10">
        <f t="shared" ca="1" si="194"/>
        <v>0.89079050501714774</v>
      </c>
      <c r="G1564" s="61">
        <f ca="1">_xlfn.NORM.INV(F1564,'Input Parameters'!$E$21,'Input Parameters'!$F$21)</f>
        <v>294.52364019382321</v>
      </c>
      <c r="H1564" s="54">
        <f ca="1">EXP(E1564*(1/'Input Parameters'!$E$22-1/G1564))</f>
        <v>1.0926547301598553</v>
      </c>
      <c r="I1564" s="10">
        <f t="shared" ca="1" si="195"/>
        <v>0.27656018756970013</v>
      </c>
      <c r="J1564" s="29">
        <f ca="1">_xlfn.BETA.INV(I1564,'Input Parameters'!$L$24,'Input Parameters'!$M$24,'Input Parameters'!$J$24,'Input Parameters'!$K$24)</f>
        <v>0.50977473697155007</v>
      </c>
      <c r="K1564" s="156">
        <f ca="1">('Input Parameters'!$E$25/'Input Parameters'!$E$31)^$J1564</f>
        <v>2.5812577511445011E-2</v>
      </c>
      <c r="L1564" s="66">
        <f ca="1">$H1564*$C1564*'Input Parameters'!$E$23*K1564</f>
        <v>16.422981278010013</v>
      </c>
      <c r="M1564" s="23">
        <f t="shared" ca="1" si="196"/>
        <v>0.34675445256643278</v>
      </c>
      <c r="N1564" s="15">
        <f ca="1">_xlfn.NORM.INV(M1564,'Input Parameters'!$E$26,'Input Parameters'!$F$26)</f>
        <v>2.5723948189289993E-2</v>
      </c>
      <c r="O1564" s="8">
        <f t="shared" ca="1" si="197"/>
        <v>0.30259802044322848</v>
      </c>
      <c r="P1564" s="29">
        <f ca="1">_xlfn.LOGNORM.INV(O1564,'Input Parameters'!$H$27,'Input Parameters'!$I$27)</f>
        <v>1.1325941509880864</v>
      </c>
      <c r="Q1564" s="10"/>
      <c r="R1564" s="15">
        <f>'Input Parameters'!$E$28</f>
        <v>12.7</v>
      </c>
      <c r="S1564" s="10">
        <f t="shared" ca="1" si="198"/>
        <v>0.93321718825492606</v>
      </c>
      <c r="T1564" s="25">
        <f ca="1">_xlfn.LOGNORM.INV(S1564,'Input Parameters'!$H$29,'Input Parameters'!$I$29)</f>
        <v>68.914256371557698</v>
      </c>
      <c r="U1564" s="10">
        <f t="shared" ca="1" si="199"/>
        <v>0.31567881737482806</v>
      </c>
      <c r="V1564" s="29">
        <f ca="1">IF('Input Parameters'!$D$30="Beta",_xlfn.BETA.INV(U1564,'Input Parameters'!$L$30,'Input Parameters'!$M$30,'Input Parameters'!$J$30,'Input Parameters'!$K$30),IF('Input Parameters'!$D$30="LogNorm",_xlfn.LOGNORM.INV(U1564,'Input Parameters'!$H$30,'Input Parameters'!$I$30)))</f>
        <v>0.82695341304061742</v>
      </c>
      <c r="W1564" s="2">
        <f ca="1">N1564+(P1564-N1564)*(1-ERF((T1564-R1564)/(2*SQRT(L1564*'Input Parameters'!$E$31))))</f>
        <v>0.38729805679254675</v>
      </c>
      <c r="X1564">
        <f t="shared" ca="1" si="200"/>
        <v>1</v>
      </c>
      <c r="Y1564" s="7"/>
    </row>
    <row r="1565" spans="1:25" ht="15" customHeight="1" x14ac:dyDescent="0.3">
      <c r="A1565" s="130">
        <v>1558</v>
      </c>
      <c r="B1565" s="10">
        <f t="shared" ca="1" si="192"/>
        <v>0.2606833616909745</v>
      </c>
      <c r="C1565" s="57">
        <f ca="1">_xlfn.NORM.INV(B1565,'Input Parameters'!$E$19,'Input Parameters'!$F$19)</f>
        <v>513.11521458967775</v>
      </c>
      <c r="D1565" s="10">
        <f t="shared" ca="1" si="193"/>
        <v>0.71790256681994602</v>
      </c>
      <c r="E1565" s="59">
        <f ca="1">IF(_xlfn.NORM.INV(D1565,'Input Parameters'!$E$20,'Input Parameters'!$F$20)&lt;3500,3500,IF(_xlfn.NORM.INV(D1565,'Input Parameters'!$E$20,'Input Parameters'!$F$20)&gt;5500,5500,_xlfn.NORM.INV(D1565,'Input Parameters'!$E$20,'Input Parameters'!$F$20)))</f>
        <v>5203.6353666608611</v>
      </c>
      <c r="F1565" s="10">
        <f t="shared" ca="1" si="194"/>
        <v>6.5549638592554804E-2</v>
      </c>
      <c r="G1565" s="61">
        <f ca="1">_xlfn.NORM.INV(F1565,'Input Parameters'!$E$21,'Input Parameters'!$F$21)</f>
        <v>272.98312018323878</v>
      </c>
      <c r="H1565" s="54">
        <f ca="1">EXP(E1565*(1/'Input Parameters'!$E$22-1/G1565))</f>
        <v>0.27191483520609755</v>
      </c>
      <c r="I1565" s="10">
        <f t="shared" ca="1" si="195"/>
        <v>0.50452516196610253</v>
      </c>
      <c r="J1565" s="29">
        <f ca="1">_xlfn.BETA.INV(I1565,'Input Parameters'!$L$24,'Input Parameters'!$M$24,'Input Parameters'!$J$24,'Input Parameters'!$K$24)</f>
        <v>0.60898819588062525</v>
      </c>
      <c r="K1565" s="156">
        <f ca="1">('Input Parameters'!$E$25/'Input Parameters'!$E$31)^$J1565</f>
        <v>1.2668890114279793E-2</v>
      </c>
      <c r="L1565" s="66">
        <f ca="1">$H1565*$C1565*'Input Parameters'!$E$23*K1565</f>
        <v>1.7676096510494659</v>
      </c>
      <c r="M1565" s="23">
        <f t="shared" ca="1" si="196"/>
        <v>0.55898319554896769</v>
      </c>
      <c r="N1565" s="15">
        <f ca="1">_xlfn.NORM.INV(M1565,'Input Parameters'!$E$26,'Input Parameters'!$F$26)</f>
        <v>3.7116226793556396E-2</v>
      </c>
      <c r="O1565" s="8">
        <f t="shared" ca="1" si="197"/>
        <v>0.1208523724307452</v>
      </c>
      <c r="P1565" s="29">
        <f ca="1">_xlfn.LOGNORM.INV(O1565,'Input Parameters'!$H$27,'Input Parameters'!$I$27)</f>
        <v>0.84811867106529326</v>
      </c>
      <c r="Q1565" s="10"/>
      <c r="R1565" s="15">
        <f>'Input Parameters'!$E$28</f>
        <v>12.7</v>
      </c>
      <c r="S1565" s="10">
        <f t="shared" ca="1" si="198"/>
        <v>0.95333360300466841</v>
      </c>
      <c r="T1565" s="25">
        <f ca="1">_xlfn.LOGNORM.INV(S1565,'Input Parameters'!$H$29,'Input Parameters'!$I$29)</f>
        <v>70.304428472817008</v>
      </c>
      <c r="U1565" s="10">
        <f t="shared" ca="1" si="199"/>
        <v>0.57482691377994222</v>
      </c>
      <c r="V1565" s="29">
        <f ca="1">IF('Input Parameters'!$D$30="Beta",_xlfn.BETA.INV(U1565,'Input Parameters'!$L$30,'Input Parameters'!$M$30,'Input Parameters'!$J$30,'Input Parameters'!$K$30),IF('Input Parameters'!$D$30="LogNorm",_xlfn.LOGNORM.INV(U1565,'Input Parameters'!$H$30,'Input Parameters'!$I$30)))</f>
        <v>1.0763876276601407</v>
      </c>
      <c r="W1565" s="2">
        <f ca="1">N1565+(P1565-N1565)*(1-ERF((T1565-R1565)/(2*SQRT(L1565*'Input Parameters'!$E$31))))</f>
        <v>3.8889163427353123E-2</v>
      </c>
      <c r="X1565">
        <f t="shared" ca="1" si="200"/>
        <v>1</v>
      </c>
      <c r="Y1565" s="7"/>
    </row>
    <row r="1566" spans="1:25" ht="15" customHeight="1" x14ac:dyDescent="0.3">
      <c r="A1566" s="130">
        <v>1559</v>
      </c>
      <c r="B1566" s="10">
        <f t="shared" ca="1" si="192"/>
        <v>0.66460079658249149</v>
      </c>
      <c r="C1566" s="57">
        <f ca="1">_xlfn.NORM.INV(B1566,'Input Parameters'!$E$19,'Input Parameters'!$F$19)</f>
        <v>603.21693586584843</v>
      </c>
      <c r="D1566" s="10">
        <f t="shared" ca="1" si="193"/>
        <v>0.21725155101019322</v>
      </c>
      <c r="E1566" s="59">
        <f ca="1">IF(_xlfn.NORM.INV(D1566,'Input Parameters'!$E$20,'Input Parameters'!$F$20)&lt;3500,3500,IF(_xlfn.NORM.INV(D1566,'Input Parameters'!$E$20,'Input Parameters'!$F$20)&gt;5500,5500,_xlfn.NORM.INV(D1566,'Input Parameters'!$E$20,'Input Parameters'!$F$20)))</f>
        <v>4252.9436006705782</v>
      </c>
      <c r="F1566" s="10">
        <f t="shared" ca="1" si="194"/>
        <v>0.75116967666259027</v>
      </c>
      <c r="G1566" s="61">
        <f ca="1">_xlfn.NORM.INV(F1566,'Input Parameters'!$E$21,'Input Parameters'!$F$21)</f>
        <v>290.18045667815693</v>
      </c>
      <c r="H1566" s="54">
        <f ca="1">EXP(E1566*(1/'Input Parameters'!$E$22-1/G1566))</f>
        <v>0.86845730408646205</v>
      </c>
      <c r="I1566" s="10">
        <f t="shared" ca="1" si="195"/>
        <v>0.20202244746250553</v>
      </c>
      <c r="J1566" s="29">
        <f ca="1">_xlfn.BETA.INV(I1566,'Input Parameters'!$L$24,'Input Parameters'!$M$24,'Input Parameters'!$J$24,'Input Parameters'!$K$24)</f>
        <v>0.46985247330025909</v>
      </c>
      <c r="K1566" s="156">
        <f ca="1">('Input Parameters'!$E$25/'Input Parameters'!$E$31)^$J1566</f>
        <v>3.4372132604824315E-2</v>
      </c>
      <c r="L1566" s="66">
        <f ca="1">$H1566*$C1566*'Input Parameters'!$E$23*K1566</f>
        <v>18.006465653341749</v>
      </c>
      <c r="M1566" s="23">
        <f t="shared" ca="1" si="196"/>
        <v>0.566390594163796</v>
      </c>
      <c r="N1566" s="15">
        <f ca="1">_xlfn.NORM.INV(M1566,'Input Parameters'!$E$26,'Input Parameters'!$F$26)</f>
        <v>3.7511036463263307E-2</v>
      </c>
      <c r="O1566" s="8">
        <f t="shared" ca="1" si="197"/>
        <v>9.5970998492704962E-2</v>
      </c>
      <c r="P1566" s="29">
        <f ca="1">_xlfn.LOGNORM.INV(O1566,'Input Parameters'!$H$27,'Input Parameters'!$I$27)</f>
        <v>0.79925875149721926</v>
      </c>
      <c r="Q1566" s="10"/>
      <c r="R1566" s="15">
        <f>'Input Parameters'!$E$28</f>
        <v>12.7</v>
      </c>
      <c r="S1566" s="10">
        <f t="shared" ca="1" si="198"/>
        <v>7.3153964373239955E-2</v>
      </c>
      <c r="T1566" s="25">
        <f ca="1">_xlfn.LOGNORM.INV(S1566,'Input Parameters'!$H$29,'Input Parameters'!$I$29)</f>
        <v>49.468349390208473</v>
      </c>
      <c r="U1566" s="10">
        <f t="shared" ca="1" si="199"/>
        <v>0.68258048632536394</v>
      </c>
      <c r="V1566" s="29">
        <f ca="1">IF('Input Parameters'!$D$30="Beta",_xlfn.BETA.INV(U1566,'Input Parameters'!$L$30,'Input Parameters'!$M$30,'Input Parameters'!$J$30,'Input Parameters'!$K$30),IF('Input Parameters'!$D$30="LogNorm",_xlfn.LOGNORM.INV(U1566,'Input Parameters'!$H$30,'Input Parameters'!$I$30)))</f>
        <v>1.205015201974837</v>
      </c>
      <c r="W1566" s="2">
        <f ca="1">N1566+(P1566-N1566)*(1-ERF((T1566-R1566)/(2*SQRT(L1566*'Input Parameters'!$E$31))))</f>
        <v>0.44891384218648117</v>
      </c>
      <c r="X1566">
        <f t="shared" ca="1" si="200"/>
        <v>1</v>
      </c>
      <c r="Y1566" s="7"/>
    </row>
    <row r="1567" spans="1:25" ht="15" customHeight="1" x14ac:dyDescent="0.3">
      <c r="A1567" s="130">
        <v>1560</v>
      </c>
      <c r="B1567" s="10">
        <f t="shared" ca="1" si="192"/>
        <v>0.39016472159647819</v>
      </c>
      <c r="C1567" s="57">
        <f ca="1">_xlfn.NORM.INV(B1567,'Input Parameters'!$E$19,'Input Parameters'!$F$19)</f>
        <v>543.7338170383141</v>
      </c>
      <c r="D1567" s="10">
        <f t="shared" ca="1" si="193"/>
        <v>0.54360120419559643</v>
      </c>
      <c r="E1567" s="59">
        <f ca="1">IF(_xlfn.NORM.INV(D1567,'Input Parameters'!$E$20,'Input Parameters'!$F$20)&lt;3500,3500,IF(_xlfn.NORM.INV(D1567,'Input Parameters'!$E$20,'Input Parameters'!$F$20)&gt;5500,5500,_xlfn.NORM.INV(D1567,'Input Parameters'!$E$20,'Input Parameters'!$F$20)))</f>
        <v>4876.6573521654955</v>
      </c>
      <c r="F1567" s="10">
        <f t="shared" ca="1" si="194"/>
        <v>0.36522246018899718</v>
      </c>
      <c r="G1567" s="61">
        <f ca="1">_xlfn.NORM.INV(F1567,'Input Parameters'!$E$21,'Input Parameters'!$F$21)</f>
        <v>282.14196473903348</v>
      </c>
      <c r="H1567" s="54">
        <f ca="1">EXP(E1567*(1/'Input Parameters'!$E$22-1/G1567))</f>
        <v>0.52701403761461452</v>
      </c>
      <c r="I1567" s="10">
        <f t="shared" ca="1" si="195"/>
        <v>0.48001432330335747</v>
      </c>
      <c r="J1567" s="29">
        <f ca="1">_xlfn.BETA.INV(I1567,'Input Parameters'!$L$24,'Input Parameters'!$M$24,'Input Parameters'!$J$24,'Input Parameters'!$K$24)</f>
        <v>0.59906953239115024</v>
      </c>
      <c r="K1567" s="156">
        <f ca="1">('Input Parameters'!$E$25/'Input Parameters'!$E$31)^$J1567</f>
        <v>1.3603150181548642E-2</v>
      </c>
      <c r="L1567" s="66">
        <f ca="1">$H1567*$C1567*'Input Parameters'!$E$23*K1567</f>
        <v>3.8980555199373605</v>
      </c>
      <c r="M1567" s="23">
        <f t="shared" ca="1" si="196"/>
        <v>0.22776914771223356</v>
      </c>
      <c r="N1567" s="15">
        <f ca="1">_xlfn.NORM.INV(M1567,'Input Parameters'!$E$26,'Input Parameters'!$F$26)</f>
        <v>1.8329510975303009E-2</v>
      </c>
      <c r="O1567" s="8">
        <f t="shared" ca="1" si="197"/>
        <v>0.70178418299467105</v>
      </c>
      <c r="P1567" s="29">
        <f ca="1">_xlfn.LOGNORM.INV(O1567,'Input Parameters'!$H$27,'Input Parameters'!$I$27)</f>
        <v>1.7994583872534466</v>
      </c>
      <c r="Q1567" s="10"/>
      <c r="R1567" s="15">
        <f>'Input Parameters'!$E$28</f>
        <v>12.7</v>
      </c>
      <c r="S1567" s="10">
        <f t="shared" ca="1" si="198"/>
        <v>0.45937942823925837</v>
      </c>
      <c r="T1567" s="25">
        <f ca="1">_xlfn.LOGNORM.INV(S1567,'Input Parameters'!$H$29,'Input Parameters'!$I$29)</f>
        <v>57.568784961778171</v>
      </c>
      <c r="U1567" s="10">
        <f t="shared" ca="1" si="199"/>
        <v>0.73217066332672864</v>
      </c>
      <c r="V1567" s="29">
        <f ca="1">IF('Input Parameters'!$D$30="Beta",_xlfn.BETA.INV(U1567,'Input Parameters'!$L$30,'Input Parameters'!$M$30,'Input Parameters'!$J$30,'Input Parameters'!$K$30),IF('Input Parameters'!$D$30="LogNorm",_xlfn.LOGNORM.INV(U1567,'Input Parameters'!$H$30,'Input Parameters'!$I$30)))</f>
        <v>1.2756566046433544</v>
      </c>
      <c r="W1567" s="2">
        <f ca="1">N1567+(P1567-N1567)*(1-ERF((T1567-R1567)/(2*SQRT(L1567*'Input Parameters'!$E$31))))</f>
        <v>0.21080355648298232</v>
      </c>
      <c r="X1567">
        <f t="shared" ca="1" si="200"/>
        <v>1</v>
      </c>
      <c r="Y1567" s="7"/>
    </row>
    <row r="1568" spans="1:25" ht="15" customHeight="1" x14ac:dyDescent="0.3">
      <c r="A1568" s="130">
        <v>1561</v>
      </c>
      <c r="B1568" s="10">
        <f t="shared" ca="1" si="192"/>
        <v>0.21423206573062692</v>
      </c>
      <c r="C1568" s="57">
        <f ca="1">_xlfn.NORM.INV(B1568,'Input Parameters'!$E$19,'Input Parameters'!$F$19)</f>
        <v>500.39099157380917</v>
      </c>
      <c r="D1568" s="10">
        <f t="shared" ca="1" si="193"/>
        <v>0.15737602671616036</v>
      </c>
      <c r="E1568" s="59">
        <f ca="1">IF(_xlfn.NORM.INV(D1568,'Input Parameters'!$E$20,'Input Parameters'!$F$20)&lt;3500,3500,IF(_xlfn.NORM.INV(D1568,'Input Parameters'!$E$20,'Input Parameters'!$F$20)&gt;5500,5500,_xlfn.NORM.INV(D1568,'Input Parameters'!$E$20,'Input Parameters'!$F$20)))</f>
        <v>4096.2894740631509</v>
      </c>
      <c r="F1568" s="10">
        <f t="shared" ca="1" si="194"/>
        <v>0.19111379003290352</v>
      </c>
      <c r="G1568" s="61">
        <f ca="1">_xlfn.NORM.INV(F1568,'Input Parameters'!$E$21,'Input Parameters'!$F$21)</f>
        <v>277.98193776658559</v>
      </c>
      <c r="H1568" s="54">
        <f ca="1">EXP(E1568*(1/'Input Parameters'!$E$22-1/G1568))</f>
        <v>0.46986893308755989</v>
      </c>
      <c r="I1568" s="10">
        <f t="shared" ca="1" si="195"/>
        <v>0.98793404285433406</v>
      </c>
      <c r="J1568" s="29">
        <f ca="1">_xlfn.BETA.INV(I1568,'Input Parameters'!$L$24,'Input Parameters'!$M$24,'Input Parameters'!$J$24,'Input Parameters'!$K$24)</f>
        <v>0.89239612101552979</v>
      </c>
      <c r="K1568" s="156">
        <f ca="1">('Input Parameters'!$E$25/'Input Parameters'!$E$31)^$J1568</f>
        <v>1.6588243258067587E-3</v>
      </c>
      <c r="L1568" s="66">
        <f ca="1">$H1568*$C1568*'Input Parameters'!$E$23*K1568</f>
        <v>0.39001975864194349</v>
      </c>
      <c r="M1568" s="23">
        <f t="shared" ca="1" si="196"/>
        <v>0.67573086609740052</v>
      </c>
      <c r="N1568" s="15">
        <f ca="1">_xlfn.NORM.INV(M1568,'Input Parameters'!$E$26,'Input Parameters'!$F$26)</f>
        <v>4.357166965787148E-2</v>
      </c>
      <c r="O1568" s="8">
        <f t="shared" ca="1" si="197"/>
        <v>0.25451406192521875</v>
      </c>
      <c r="P1568" s="29">
        <f ca="1">_xlfn.LOGNORM.INV(O1568,'Input Parameters'!$H$27,'Input Parameters'!$I$27)</f>
        <v>1.0629680564758837</v>
      </c>
      <c r="Q1568" s="10"/>
      <c r="R1568" s="15">
        <f>'Input Parameters'!$E$28</f>
        <v>12.7</v>
      </c>
      <c r="S1568" s="10">
        <f t="shared" ca="1" si="198"/>
        <v>0.16873476905249807</v>
      </c>
      <c r="T1568" s="25">
        <f ca="1">_xlfn.LOGNORM.INV(S1568,'Input Parameters'!$H$29,'Input Parameters'!$I$29)</f>
        <v>52.286704852378868</v>
      </c>
      <c r="U1568" s="10">
        <f t="shared" ca="1" si="199"/>
        <v>0.55597748723928775</v>
      </c>
      <c r="V1568" s="29">
        <f ca="1">IF('Input Parameters'!$D$30="Beta",_xlfn.BETA.INV(U1568,'Input Parameters'!$L$30,'Input Parameters'!$M$30,'Input Parameters'!$J$30,'Input Parameters'!$K$30),IF('Input Parameters'!$D$30="LogNorm",_xlfn.LOGNORM.INV(U1568,'Input Parameters'!$H$30,'Input Parameters'!$I$30)))</f>
        <v>1.0562470721298733</v>
      </c>
      <c r="W1568" s="2">
        <f ca="1">N1568+(P1568-N1568)*(1-ERF((T1568-R1568)/(2*SQRT(L1568*'Input Parameters'!$E$31))))</f>
        <v>4.3579200764905977E-2</v>
      </c>
      <c r="X1568">
        <f t="shared" ca="1" si="200"/>
        <v>1</v>
      </c>
      <c r="Y1568" s="7"/>
    </row>
    <row r="1569" spans="1:25" ht="15" customHeight="1" x14ac:dyDescent="0.3">
      <c r="A1569" s="130">
        <v>1562</v>
      </c>
      <c r="B1569" s="10">
        <f t="shared" ca="1" si="192"/>
        <v>0.70245631045704426</v>
      </c>
      <c r="C1569" s="57">
        <f ca="1">_xlfn.NORM.INV(B1569,'Input Parameters'!$E$19,'Input Parameters'!$F$19)</f>
        <v>612.2099158272224</v>
      </c>
      <c r="D1569" s="10">
        <f t="shared" ca="1" si="193"/>
        <v>0.5130021813667871</v>
      </c>
      <c r="E1569" s="59">
        <f ca="1">IF(_xlfn.NORM.INV(D1569,'Input Parameters'!$E$20,'Input Parameters'!$F$20)&lt;3500,3500,IF(_xlfn.NORM.INV(D1569,'Input Parameters'!$E$20,'Input Parameters'!$F$20)&gt;5500,5500,_xlfn.NORM.INV(D1569,'Input Parameters'!$E$20,'Input Parameters'!$F$20)))</f>
        <v>4822.8181852343696</v>
      </c>
      <c r="F1569" s="10">
        <f t="shared" ca="1" si="194"/>
        <v>8.7282466679118764E-2</v>
      </c>
      <c r="G1569" s="61">
        <f ca="1">_xlfn.NORM.INV(F1569,'Input Parameters'!$E$21,'Input Parameters'!$F$21)</f>
        <v>274.1786274665422</v>
      </c>
      <c r="H1569" s="54">
        <f ca="1">EXP(E1569*(1/'Input Parameters'!$E$22-1/G1569))</f>
        <v>0.32305635467799987</v>
      </c>
      <c r="I1569" s="10">
        <f t="shared" ca="1" si="195"/>
        <v>0.27461187271344645</v>
      </c>
      <c r="J1569" s="29">
        <f ca="1">_xlfn.BETA.INV(I1569,'Input Parameters'!$L$24,'Input Parameters'!$M$24,'Input Parameters'!$J$24,'Input Parameters'!$K$24)</f>
        <v>0.50880806583009675</v>
      </c>
      <c r="K1569" s="156">
        <f ca="1">('Input Parameters'!$E$25/'Input Parameters'!$E$31)^$J1569</f>
        <v>2.59921958968184E-2</v>
      </c>
      <c r="L1569" s="66">
        <f ca="1">$H1569*$C1569*'Input Parameters'!$E$23*K1569</f>
        <v>5.1406924140373631</v>
      </c>
      <c r="M1569" s="23">
        <f t="shared" ca="1" si="196"/>
        <v>0.46589981145610559</v>
      </c>
      <c r="N1569" s="15">
        <f ca="1">_xlfn.NORM.INV(M1569,'Input Parameters'!$E$26,'Input Parameters'!$F$26)</f>
        <v>3.2202802171821365E-2</v>
      </c>
      <c r="O1569" s="8">
        <f t="shared" ca="1" si="197"/>
        <v>0.50837838211176223</v>
      </c>
      <c r="P1569" s="29">
        <f ca="1">_xlfn.LOGNORM.INV(O1569,'Input Parameters'!$H$27,'Input Parameters'!$I$27)</f>
        <v>1.4369227783738494</v>
      </c>
      <c r="Q1569" s="10"/>
      <c r="R1569" s="15">
        <f>'Input Parameters'!$E$28</f>
        <v>12.7</v>
      </c>
      <c r="S1569" s="10">
        <f t="shared" ca="1" si="198"/>
        <v>0.86362481438238325</v>
      </c>
      <c r="T1569" s="25">
        <f ca="1">_xlfn.LOGNORM.INV(S1569,'Input Parameters'!$H$29,'Input Parameters'!$I$29)</f>
        <v>65.862406852540545</v>
      </c>
      <c r="U1569" s="10">
        <f t="shared" ca="1" si="199"/>
        <v>0.65277328328830686</v>
      </c>
      <c r="V1569" s="29">
        <f ca="1">IF('Input Parameters'!$D$30="Beta",_xlfn.BETA.INV(U1569,'Input Parameters'!$L$30,'Input Parameters'!$M$30,'Input Parameters'!$J$30,'Input Parameters'!$K$30),IF('Input Parameters'!$D$30="LogNorm",_xlfn.LOGNORM.INV(U1569,'Input Parameters'!$H$30,'Input Parameters'!$I$30)))</f>
        <v>1.1666228462268082</v>
      </c>
      <c r="W1569" s="2">
        <f ca="1">N1569+(P1569-N1569)*(1-ERF((T1569-R1569)/(2*SQRT(L1569*'Input Parameters'!$E$31))))</f>
        <v>0.16891275994373584</v>
      </c>
      <c r="X1569">
        <f t="shared" ca="1" si="200"/>
        <v>1</v>
      </c>
      <c r="Y1569" s="7"/>
    </row>
    <row r="1570" spans="1:25" ht="15" customHeight="1" x14ac:dyDescent="0.3">
      <c r="A1570" s="130">
        <v>1563</v>
      </c>
      <c r="B1570" s="10">
        <f t="shared" ca="1" si="192"/>
        <v>0.29524684241898713</v>
      </c>
      <c r="C1570" s="57">
        <f ca="1">_xlfn.NORM.INV(B1570,'Input Parameters'!$E$19,'Input Parameters'!$F$19)</f>
        <v>521.82879624587656</v>
      </c>
      <c r="D1570" s="10">
        <f t="shared" ca="1" si="193"/>
        <v>0.75356896571038157</v>
      </c>
      <c r="E1570" s="59">
        <f ca="1">IF(_xlfn.NORM.INV(D1570,'Input Parameters'!$E$20,'Input Parameters'!$F$20)&lt;3500,3500,IF(_xlfn.NORM.INV(D1570,'Input Parameters'!$E$20,'Input Parameters'!$F$20)&gt;5500,5500,_xlfn.NORM.INV(D1570,'Input Parameters'!$E$20,'Input Parameters'!$F$20)))</f>
        <v>5280.0346586066635</v>
      </c>
      <c r="F1570" s="10">
        <f t="shared" ca="1" si="194"/>
        <v>1.4307392952193854E-2</v>
      </c>
      <c r="G1570" s="61">
        <f ca="1">_xlfn.NORM.INV(F1570,'Input Parameters'!$E$21,'Input Parameters'!$F$21)</f>
        <v>267.64640016670398</v>
      </c>
      <c r="H1570" s="54">
        <f ca="1">EXP(E1570*(1/'Input Parameters'!$E$22-1/G1570))</f>
        <v>0.18139932456011446</v>
      </c>
      <c r="I1570" s="10">
        <f t="shared" ca="1" si="195"/>
        <v>0.1661998274793034</v>
      </c>
      <c r="J1570" s="29">
        <f ca="1">_xlfn.BETA.INV(I1570,'Input Parameters'!$L$24,'Input Parameters'!$M$24,'Input Parameters'!$J$24,'Input Parameters'!$K$24)</f>
        <v>0.44769051841137619</v>
      </c>
      <c r="K1570" s="156">
        <f ca="1">('Input Parameters'!$E$25/'Input Parameters'!$E$31)^$J1570</f>
        <v>4.0294943051331716E-2</v>
      </c>
      <c r="L1570" s="66">
        <f ca="1">$H1570*$C1570*'Input Parameters'!$E$23*K1570</f>
        <v>3.8142947766711464</v>
      </c>
      <c r="M1570" s="23">
        <f t="shared" ca="1" si="196"/>
        <v>0.66060041097288758</v>
      </c>
      <c r="N1570" s="15">
        <f ca="1">_xlfn.NORM.INV(M1570,'Input Parameters'!$E$26,'Input Parameters'!$F$26)</f>
        <v>4.2696148598436345E-2</v>
      </c>
      <c r="O1570" s="8">
        <f t="shared" ca="1" si="197"/>
        <v>0.40160815637990754</v>
      </c>
      <c r="P1570" s="29">
        <f ca="1">_xlfn.LOGNORM.INV(O1570,'Input Parameters'!$H$27,'Input Parameters'!$I$27)</f>
        <v>1.2750290214159092</v>
      </c>
      <c r="Q1570" s="10"/>
      <c r="R1570" s="15">
        <f>'Input Parameters'!$E$28</f>
        <v>12.7</v>
      </c>
      <c r="S1570" s="10">
        <f t="shared" ca="1" si="198"/>
        <v>0.97868165020936415</v>
      </c>
      <c r="T1570" s="25">
        <f ca="1">_xlfn.LOGNORM.INV(S1570,'Input Parameters'!$H$29,'Input Parameters'!$I$29)</f>
        <v>73.115337645914607</v>
      </c>
      <c r="U1570" s="10">
        <f t="shared" ca="1" si="199"/>
        <v>0.96765177554492388</v>
      </c>
      <c r="V1570" s="29">
        <f ca="1">IF('Input Parameters'!$D$30="Beta",_xlfn.BETA.INV(U1570,'Input Parameters'!$L$30,'Input Parameters'!$M$30,'Input Parameters'!$J$30,'Input Parameters'!$K$30),IF('Input Parameters'!$D$30="LogNorm",_xlfn.LOGNORM.INV(U1570,'Input Parameters'!$H$30,'Input Parameters'!$I$30)))</f>
        <v>2.0703159515391492</v>
      </c>
      <c r="W1570" s="2">
        <f ca="1">N1570+(P1570-N1570)*(1-ERF((T1570-R1570)/(2*SQRT(L1570*'Input Parameters'!$E$31))))</f>
        <v>7.8081951511466852E-2</v>
      </c>
      <c r="X1570">
        <f t="shared" ca="1" si="200"/>
        <v>1</v>
      </c>
      <c r="Y1570" s="7"/>
    </row>
    <row r="1571" spans="1:25" ht="15" customHeight="1" x14ac:dyDescent="0.3">
      <c r="A1571" s="130">
        <v>1564</v>
      </c>
      <c r="B1571" s="10">
        <f t="shared" ca="1" si="192"/>
        <v>0.79732584228410208</v>
      </c>
      <c r="C1571" s="57">
        <f ca="1">_xlfn.NORM.INV(B1571,'Input Parameters'!$E$19,'Input Parameters'!$F$19)</f>
        <v>637.61307677423224</v>
      </c>
      <c r="D1571" s="10">
        <f t="shared" ca="1" si="193"/>
        <v>0.94788678691141004</v>
      </c>
      <c r="E1571" s="59">
        <f ca="1">IF(_xlfn.NORM.INV(D1571,'Input Parameters'!$E$20,'Input Parameters'!$F$20)&lt;3500,3500,IF(_xlfn.NORM.INV(D1571,'Input Parameters'!$E$20,'Input Parameters'!$F$20)&gt;5500,5500,_xlfn.NORM.INV(D1571,'Input Parameters'!$E$20,'Input Parameters'!$F$20)))</f>
        <v>5500</v>
      </c>
      <c r="F1571" s="10">
        <f t="shared" ca="1" si="194"/>
        <v>0.1946730161648198</v>
      </c>
      <c r="G1571" s="61">
        <f ca="1">_xlfn.NORM.INV(F1571,'Input Parameters'!$E$21,'Input Parameters'!$F$21)</f>
        <v>278.08408099853415</v>
      </c>
      <c r="H1571" s="54">
        <f ca="1">EXP(E1571*(1/'Input Parameters'!$E$22-1/G1571))</f>
        <v>0.36536453517992173</v>
      </c>
      <c r="I1571" s="10">
        <f t="shared" ca="1" si="195"/>
        <v>0.84353419483470571</v>
      </c>
      <c r="J1571" s="29">
        <f ca="1">_xlfn.BETA.INV(I1571,'Input Parameters'!$L$24,'Input Parameters'!$M$24,'Input Parameters'!$J$24,'Input Parameters'!$K$24)</f>
        <v>0.75761170427735025</v>
      </c>
      <c r="K1571" s="156">
        <f ca="1">('Input Parameters'!$E$25/'Input Parameters'!$E$31)^$J1571</f>
        <v>4.362265620983549E-3</v>
      </c>
      <c r="L1571" s="66">
        <f ca="1">$H1571*$C1571*'Input Parameters'!$E$23*K1571</f>
        <v>1.0162386574276741</v>
      </c>
      <c r="M1571" s="23">
        <f t="shared" ca="1" si="196"/>
        <v>0.11516404649829792</v>
      </c>
      <c r="N1571" s="15">
        <f ca="1">_xlfn.NORM.INV(M1571,'Input Parameters'!$E$26,'Input Parameters'!$F$26)</f>
        <v>8.8102032258556562E-3</v>
      </c>
      <c r="O1571" s="8">
        <f t="shared" ca="1" si="197"/>
        <v>0.13935388726271491</v>
      </c>
      <c r="P1571" s="29">
        <f ca="1">_xlfn.LOGNORM.INV(O1571,'Input Parameters'!$H$27,'Input Parameters'!$I$27)</f>
        <v>0.88159766147016227</v>
      </c>
      <c r="Q1571" s="10"/>
      <c r="R1571" s="15">
        <f>'Input Parameters'!$E$28</f>
        <v>12.7</v>
      </c>
      <c r="S1571" s="10">
        <f t="shared" ca="1" si="198"/>
        <v>1.3034038162984651E-2</v>
      </c>
      <c r="T1571" s="25">
        <f ca="1">_xlfn.LOGNORM.INV(S1571,'Input Parameters'!$H$29,'Input Parameters'!$I$29)</f>
        <v>45.358702979164207</v>
      </c>
      <c r="U1571" s="10">
        <f t="shared" ca="1" si="199"/>
        <v>0.45051675453202877</v>
      </c>
      <c r="V1571" s="29">
        <f ca="1">IF('Input Parameters'!$D$30="Beta",_xlfn.BETA.INV(U1571,'Input Parameters'!$L$30,'Input Parameters'!$M$30,'Input Parameters'!$J$30,'Input Parameters'!$K$30),IF('Input Parameters'!$D$30="LogNorm",_xlfn.LOGNORM.INV(U1571,'Input Parameters'!$H$30,'Input Parameters'!$I$30)))</f>
        <v>0.95138884524840706</v>
      </c>
      <c r="W1571" s="2">
        <f ca="1">N1571+(P1571-N1571)*(1-ERF((T1571-R1571)/(2*SQRT(L1571*'Input Parameters'!$E$31))))</f>
        <v>2.7989985030872043E-2</v>
      </c>
      <c r="X1571">
        <f t="shared" ca="1" si="200"/>
        <v>1</v>
      </c>
      <c r="Y1571" s="7"/>
    </row>
    <row r="1572" spans="1:25" ht="15" customHeight="1" x14ac:dyDescent="0.3">
      <c r="A1572" s="130">
        <v>1565</v>
      </c>
      <c r="B1572" s="10">
        <f t="shared" ca="1" si="192"/>
        <v>0.34984942122945206</v>
      </c>
      <c r="C1572" s="57">
        <f ca="1">_xlfn.NORM.INV(B1572,'Input Parameters'!$E$19,'Input Parameters'!$F$19)</f>
        <v>534.70606600611893</v>
      </c>
      <c r="D1572" s="10">
        <f t="shared" ca="1" si="193"/>
        <v>0.58531513621403497</v>
      </c>
      <c r="E1572" s="59">
        <f ca="1">IF(_xlfn.NORM.INV(D1572,'Input Parameters'!$E$20,'Input Parameters'!$F$20)&lt;3500,3500,IF(_xlfn.NORM.INV(D1572,'Input Parameters'!$E$20,'Input Parameters'!$F$20)&gt;5500,5500,_xlfn.NORM.INV(D1572,'Input Parameters'!$E$20,'Input Parameters'!$F$20)))</f>
        <v>4950.8569899330796</v>
      </c>
      <c r="F1572" s="10">
        <f t="shared" ca="1" si="194"/>
        <v>0.71846856785950564</v>
      </c>
      <c r="G1572" s="61">
        <f ca="1">_xlfn.NORM.INV(F1572,'Input Parameters'!$E$21,'Input Parameters'!$F$21)</f>
        <v>289.39542321371567</v>
      </c>
      <c r="H1572" s="54">
        <f ca="1">EXP(E1572*(1/'Input Parameters'!$E$22-1/G1572))</f>
        <v>0.81020917858354435</v>
      </c>
      <c r="I1572" s="10">
        <f t="shared" ca="1" si="195"/>
        <v>0.45235616383062738</v>
      </c>
      <c r="J1572" s="29">
        <f ca="1">_xlfn.BETA.INV(I1572,'Input Parameters'!$L$24,'Input Parameters'!$M$24,'Input Parameters'!$J$24,'Input Parameters'!$K$24)</f>
        <v>0.58777277736449041</v>
      </c>
      <c r="K1572" s="156">
        <f ca="1">('Input Parameters'!$E$25/'Input Parameters'!$E$31)^$J1572</f>
        <v>1.4751417918797581E-2</v>
      </c>
      <c r="L1572" s="66">
        <f ca="1">$H1572*$C1572*'Input Parameters'!$E$23*K1572</f>
        <v>6.3906647733226665</v>
      </c>
      <c r="M1572" s="23">
        <f t="shared" ca="1" si="196"/>
        <v>0.23777980760783479</v>
      </c>
      <c r="N1572" s="15">
        <f ca="1">_xlfn.NORM.INV(M1572,'Input Parameters'!$E$26,'Input Parameters'!$F$26)</f>
        <v>1.9017287673668819E-2</v>
      </c>
      <c r="O1572" s="8">
        <f t="shared" ca="1" si="197"/>
        <v>1.9067546285225334E-2</v>
      </c>
      <c r="P1572" s="29">
        <f ca="1">_xlfn.LOGNORM.INV(O1572,'Input Parameters'!$H$27,'Input Parameters'!$I$27)</f>
        <v>0.56888165553767833</v>
      </c>
      <c r="Q1572" s="10"/>
      <c r="R1572" s="15">
        <f>'Input Parameters'!$E$28</f>
        <v>12.7</v>
      </c>
      <c r="S1572" s="10">
        <f t="shared" ca="1" si="198"/>
        <v>0.28025638088936256</v>
      </c>
      <c r="T1572" s="25">
        <f ca="1">_xlfn.LOGNORM.INV(S1572,'Input Parameters'!$H$29,'Input Parameters'!$I$29)</f>
        <v>54.547944941563053</v>
      </c>
      <c r="U1572" s="10">
        <f t="shared" ca="1" si="199"/>
        <v>5.8227137268902607E-2</v>
      </c>
      <c r="V1572" s="29">
        <f ca="1">IF('Input Parameters'!$D$30="Beta",_xlfn.BETA.INV(U1572,'Input Parameters'!$L$30,'Input Parameters'!$M$30,'Input Parameters'!$J$30,'Input Parameters'!$K$30),IF('Input Parameters'!$D$30="LogNorm",_xlfn.LOGNORM.INV(U1572,'Input Parameters'!$H$30,'Input Parameters'!$I$30)))</f>
        <v>0.53802537015834817</v>
      </c>
      <c r="W1572" s="2">
        <f ca="1">N1572+(P1572-N1572)*(1-ERF((T1572-R1572)/(2*SQRT(L1572*'Input Parameters'!$E$31))))</f>
        <v>0.1519656271181179</v>
      </c>
      <c r="X1572">
        <f t="shared" ca="1" si="200"/>
        <v>1</v>
      </c>
      <c r="Y1572" s="7"/>
    </row>
    <row r="1573" spans="1:25" ht="15" customHeight="1" x14ac:dyDescent="0.3">
      <c r="A1573" s="130">
        <v>1566</v>
      </c>
      <c r="B1573" s="10">
        <f t="shared" ca="1" si="192"/>
        <v>0.51103222910104495</v>
      </c>
      <c r="C1573" s="57">
        <f ca="1">_xlfn.NORM.INV(B1573,'Input Parameters'!$E$19,'Input Parameters'!$F$19)</f>
        <v>569.63703533747093</v>
      </c>
      <c r="D1573" s="10">
        <f t="shared" ca="1" si="193"/>
        <v>0.63223471088047056</v>
      </c>
      <c r="E1573" s="59">
        <f ca="1">IF(_xlfn.NORM.INV(D1573,'Input Parameters'!$E$20,'Input Parameters'!$F$20)&lt;3500,3500,IF(_xlfn.NORM.INV(D1573,'Input Parameters'!$E$20,'Input Parameters'!$F$20)&gt;5500,5500,_xlfn.NORM.INV(D1573,'Input Parameters'!$E$20,'Input Parameters'!$F$20)))</f>
        <v>5036.4445179864269</v>
      </c>
      <c r="F1573" s="10">
        <f t="shared" ca="1" si="194"/>
        <v>0.61245980682446322</v>
      </c>
      <c r="G1573" s="61">
        <f ca="1">_xlfn.NORM.INV(F1573,'Input Parameters'!$E$21,'Input Parameters'!$F$21)</f>
        <v>287.09588437846611</v>
      </c>
      <c r="H1573" s="54">
        <f ca="1">EXP(E1573*(1/'Input Parameters'!$E$22-1/G1573))</f>
        <v>0.70222890618558542</v>
      </c>
      <c r="I1573" s="10">
        <f t="shared" ca="1" si="195"/>
        <v>0.3047850939344442</v>
      </c>
      <c r="J1573" s="29">
        <f ca="1">_xlfn.BETA.INV(I1573,'Input Parameters'!$L$24,'Input Parameters'!$M$24,'Input Parameters'!$J$24,'Input Parameters'!$K$24)</f>
        <v>0.52342974514023799</v>
      </c>
      <c r="K1573" s="156">
        <f ca="1">('Input Parameters'!$E$25/'Input Parameters'!$E$31)^$J1573</f>
        <v>2.3404001705037387E-2</v>
      </c>
      <c r="L1573" s="66">
        <f ca="1">$H1573*$C1573*'Input Parameters'!$E$23*K1573</f>
        <v>9.3619656030097964</v>
      </c>
      <c r="M1573" s="23">
        <f t="shared" ca="1" si="196"/>
        <v>0.55622365777910887</v>
      </c>
      <c r="N1573" s="15">
        <f ca="1">_xlfn.NORM.INV(M1573,'Input Parameters'!$E$26,'Input Parameters'!$F$26)</f>
        <v>3.696943375716575E-2</v>
      </c>
      <c r="O1573" s="8">
        <f t="shared" ca="1" si="197"/>
        <v>4.7776196970540252E-2</v>
      </c>
      <c r="P1573" s="29">
        <f ca="1">_xlfn.LOGNORM.INV(O1573,'Input Parameters'!$H$27,'Input Parameters'!$I$27)</f>
        <v>0.68099341195184449</v>
      </c>
      <c r="Q1573" s="10"/>
      <c r="R1573" s="15">
        <f>'Input Parameters'!$E$28</f>
        <v>12.7</v>
      </c>
      <c r="S1573" s="10">
        <f t="shared" ca="1" si="198"/>
        <v>0.21863031978274861</v>
      </c>
      <c r="T1573" s="25">
        <f ca="1">_xlfn.LOGNORM.INV(S1573,'Input Parameters'!$H$29,'Input Parameters'!$I$29)</f>
        <v>53.368203436326425</v>
      </c>
      <c r="U1573" s="10">
        <f t="shared" ca="1" si="199"/>
        <v>0.812877076619131</v>
      </c>
      <c r="V1573" s="29">
        <f ca="1">IF('Input Parameters'!$D$30="Beta",_xlfn.BETA.INV(U1573,'Input Parameters'!$L$30,'Input Parameters'!$M$30,'Input Parameters'!$J$30,'Input Parameters'!$K$30),IF('Input Parameters'!$D$30="LogNorm",_xlfn.LOGNORM.INV(U1573,'Input Parameters'!$H$30,'Input Parameters'!$I$30)))</f>
        <v>1.4185028686365859</v>
      </c>
      <c r="W1573" s="2">
        <f ca="1">N1573+(P1573-N1573)*(1-ERF((T1573-R1573)/(2*SQRT(L1573*'Input Parameters'!$E$31))))</f>
        <v>0.26063690897552311</v>
      </c>
      <c r="X1573">
        <f t="shared" ca="1" si="200"/>
        <v>1</v>
      </c>
      <c r="Y1573" s="7"/>
    </row>
    <row r="1574" spans="1:25" ht="15" customHeight="1" x14ac:dyDescent="0.3">
      <c r="A1574" s="130">
        <v>1567</v>
      </c>
      <c r="B1574" s="10">
        <f t="shared" ca="1" si="192"/>
        <v>0.78997445542848954</v>
      </c>
      <c r="C1574" s="57">
        <f ca="1">_xlfn.NORM.INV(B1574,'Input Parameters'!$E$19,'Input Parameters'!$F$19)</f>
        <v>635.43510602690753</v>
      </c>
      <c r="D1574" s="10">
        <f t="shared" ca="1" si="193"/>
        <v>0.77345166114093966</v>
      </c>
      <c r="E1574" s="59">
        <f ca="1">IF(_xlfn.NORM.INV(D1574,'Input Parameters'!$E$20,'Input Parameters'!$F$20)&lt;3500,3500,IF(_xlfn.NORM.INV(D1574,'Input Parameters'!$E$20,'Input Parameters'!$F$20)&gt;5500,5500,_xlfn.NORM.INV(D1574,'Input Parameters'!$E$20,'Input Parameters'!$F$20)))</f>
        <v>5325.1836865829973</v>
      </c>
      <c r="F1574" s="10">
        <f t="shared" ca="1" si="194"/>
        <v>0.69713740949459946</v>
      </c>
      <c r="G1574" s="61">
        <f ca="1">_xlfn.NORM.INV(F1574,'Input Parameters'!$E$21,'Input Parameters'!$F$21)</f>
        <v>288.90721437800522</v>
      </c>
      <c r="H1574" s="54">
        <f ca="1">EXP(E1574*(1/'Input Parameters'!$E$22-1/G1574))</f>
        <v>0.77300438084723044</v>
      </c>
      <c r="I1574" s="10">
        <f t="shared" ca="1" si="195"/>
        <v>0.80404493236445629</v>
      </c>
      <c r="J1574" s="29">
        <f ca="1">_xlfn.BETA.INV(I1574,'Input Parameters'!$L$24,'Input Parameters'!$M$24,'Input Parameters'!$J$24,'Input Parameters'!$K$24)</f>
        <v>0.73676767766596019</v>
      </c>
      <c r="K1574" s="156">
        <f ca="1">('Input Parameters'!$E$25/'Input Parameters'!$E$31)^$J1574</f>
        <v>5.0658258762885681E-3</v>
      </c>
      <c r="L1574" s="66">
        <f ca="1">$H1574*$C1574*'Input Parameters'!$E$23*K1574</f>
        <v>2.4883038869376821</v>
      </c>
      <c r="M1574" s="23">
        <f t="shared" ca="1" si="196"/>
        <v>0.18693966716999477</v>
      </c>
      <c r="N1574" s="15">
        <f ca="1">_xlfn.NORM.INV(M1574,'Input Parameters'!$E$26,'Input Parameters'!$F$26)</f>
        <v>1.5326164192510566E-2</v>
      </c>
      <c r="O1574" s="8">
        <f t="shared" ca="1" si="197"/>
        <v>0.94604590021475365</v>
      </c>
      <c r="P1574" s="29">
        <f ca="1">_xlfn.LOGNORM.INV(O1574,'Input Parameters'!$H$27,'Input Parameters'!$I$27)</f>
        <v>2.8992765410769308</v>
      </c>
      <c r="Q1574" s="10"/>
      <c r="R1574" s="15">
        <f>'Input Parameters'!$E$28</f>
        <v>12.7</v>
      </c>
      <c r="S1574" s="10">
        <f t="shared" ca="1" si="198"/>
        <v>0.8058850084802196</v>
      </c>
      <c r="T1574" s="25">
        <f ca="1">_xlfn.LOGNORM.INV(S1574,'Input Parameters'!$H$29,'Input Parameters'!$I$29)</f>
        <v>64.155189024749959</v>
      </c>
      <c r="U1574" s="10">
        <f t="shared" ca="1" si="199"/>
        <v>0.72761253179616991</v>
      </c>
      <c r="V1574" s="29">
        <f ca="1">IF('Input Parameters'!$D$30="Beta",_xlfn.BETA.INV(U1574,'Input Parameters'!$L$30,'Input Parameters'!$M$30,'Input Parameters'!$J$30,'Input Parameters'!$K$30),IF('Input Parameters'!$D$30="LogNorm",_xlfn.LOGNORM.INV(U1574,'Input Parameters'!$H$30,'Input Parameters'!$I$30)))</f>
        <v>1.2687418916266524</v>
      </c>
      <c r="W1574" s="2">
        <f ca="1">N1574+(P1574-N1574)*(1-ERF((T1574-R1574)/(2*SQRT(L1574*'Input Parameters'!$E$31))))</f>
        <v>7.6119950353468413E-2</v>
      </c>
      <c r="X1574">
        <f t="shared" ca="1" si="200"/>
        <v>1</v>
      </c>
      <c r="Y1574" s="7"/>
    </row>
    <row r="1575" spans="1:25" ht="15" customHeight="1" x14ac:dyDescent="0.3">
      <c r="A1575" s="130">
        <v>1568</v>
      </c>
      <c r="B1575" s="10">
        <f t="shared" ca="1" si="192"/>
        <v>0.40506164646245579</v>
      </c>
      <c r="C1575" s="57">
        <f ca="1">_xlfn.NORM.INV(B1575,'Input Parameters'!$E$19,'Input Parameters'!$F$19)</f>
        <v>546.99744034861737</v>
      </c>
      <c r="D1575" s="10">
        <f t="shared" ca="1" si="193"/>
        <v>6.2548089669611895E-2</v>
      </c>
      <c r="E1575" s="59">
        <f ca="1">IF(_xlfn.NORM.INV(D1575,'Input Parameters'!$E$20,'Input Parameters'!$F$20)&lt;3500,3500,IF(_xlfn.NORM.INV(D1575,'Input Parameters'!$E$20,'Input Parameters'!$F$20)&gt;5500,5500,_xlfn.NORM.INV(D1575,'Input Parameters'!$E$20,'Input Parameters'!$F$20)))</f>
        <v>3726.3892536676922</v>
      </c>
      <c r="F1575" s="10">
        <f t="shared" ca="1" si="194"/>
        <v>0.9802682900049523</v>
      </c>
      <c r="G1575" s="61">
        <f ca="1">_xlfn.NORM.INV(F1575,'Input Parameters'!$E$21,'Input Parameters'!$F$21)</f>
        <v>301.03626946940011</v>
      </c>
      <c r="H1575" s="54">
        <f ca="1">EXP(E1575*(1/'Input Parameters'!$E$22-1/G1575))</f>
        <v>1.4042633915168898</v>
      </c>
      <c r="I1575" s="10">
        <f t="shared" ca="1" si="195"/>
        <v>0.27066851486619103</v>
      </c>
      <c r="J1575" s="29">
        <f ca="1">_xlfn.BETA.INV(I1575,'Input Parameters'!$L$24,'Input Parameters'!$M$24,'Input Parameters'!$J$24,'Input Parameters'!$K$24)</f>
        <v>0.50684116102217946</v>
      </c>
      <c r="K1575" s="156">
        <f ca="1">('Input Parameters'!$E$25/'Input Parameters'!$E$31)^$J1575</f>
        <v>2.6361537123542052E-2</v>
      </c>
      <c r="L1575" s="66">
        <f ca="1">$H1575*$C1575*'Input Parameters'!$E$23*K1575</f>
        <v>20.249047460545846</v>
      </c>
      <c r="M1575" s="23">
        <f t="shared" ca="1" si="196"/>
        <v>0.47422760182389923</v>
      </c>
      <c r="N1575" s="15">
        <f ca="1">_xlfn.NORM.INV(M1575,'Input Parameters'!$E$26,'Input Parameters'!$F$26)</f>
        <v>3.2642416726406533E-2</v>
      </c>
      <c r="O1575" s="8">
        <f t="shared" ca="1" si="197"/>
        <v>0.54678098003187614</v>
      </c>
      <c r="P1575" s="29">
        <f ca="1">_xlfn.LOGNORM.INV(O1575,'Input Parameters'!$H$27,'Input Parameters'!$I$27)</f>
        <v>1.4996167703631758</v>
      </c>
      <c r="Q1575" s="10"/>
      <c r="R1575" s="15">
        <f>'Input Parameters'!$E$28</f>
        <v>12.7</v>
      </c>
      <c r="S1575" s="10">
        <f t="shared" ca="1" si="198"/>
        <v>0.37027482698069236</v>
      </c>
      <c r="T1575" s="25">
        <f ca="1">_xlfn.LOGNORM.INV(S1575,'Input Parameters'!$H$29,'Input Parameters'!$I$29)</f>
        <v>56.10671572646725</v>
      </c>
      <c r="U1575" s="10">
        <f t="shared" ca="1" si="199"/>
        <v>0.79733878190389584</v>
      </c>
      <c r="V1575" s="29">
        <f ca="1">IF('Input Parameters'!$D$30="Beta",_xlfn.BETA.INV(U1575,'Input Parameters'!$L$30,'Input Parameters'!$M$30,'Input Parameters'!$J$30,'Input Parameters'!$K$30),IF('Input Parameters'!$D$30="LogNorm",_xlfn.LOGNORM.INV(U1575,'Input Parameters'!$H$30,'Input Parameters'!$I$30)))</f>
        <v>1.3873047443876834</v>
      </c>
      <c r="W1575" s="2">
        <f ca="1">N1575+(P1575-N1575)*(1-ERF((T1575-R1575)/(2*SQRT(L1575*'Input Parameters'!$E$31))))</f>
        <v>0.75906476458303207</v>
      </c>
      <c r="X1575">
        <f t="shared" ca="1" si="200"/>
        <v>1</v>
      </c>
      <c r="Y1575" s="7"/>
    </row>
    <row r="1576" spans="1:25" ht="15" customHeight="1" x14ac:dyDescent="0.3">
      <c r="A1576" s="130">
        <v>1569</v>
      </c>
      <c r="B1576" s="10">
        <f t="shared" ca="1" si="192"/>
        <v>0.81069103591472358</v>
      </c>
      <c r="C1576" s="57">
        <f ca="1">_xlfn.NORM.INV(B1576,'Input Parameters'!$E$19,'Input Parameters'!$F$19)</f>
        <v>641.69765862121403</v>
      </c>
      <c r="D1576" s="10">
        <f t="shared" ca="1" si="193"/>
        <v>0.41242541194567284</v>
      </c>
      <c r="E1576" s="59">
        <f ca="1">IF(_xlfn.NORM.INV(D1576,'Input Parameters'!$E$20,'Input Parameters'!$F$20)&lt;3500,3500,IF(_xlfn.NORM.INV(D1576,'Input Parameters'!$E$20,'Input Parameters'!$F$20)&gt;5500,5500,_xlfn.NORM.INV(D1576,'Input Parameters'!$E$20,'Input Parameters'!$F$20)))</f>
        <v>4645.0827839912881</v>
      </c>
      <c r="F1576" s="10">
        <f t="shared" ca="1" si="194"/>
        <v>0.88027417624031778</v>
      </c>
      <c r="G1576" s="61">
        <f ca="1">_xlfn.NORM.INV(F1576,'Input Parameters'!$E$21,'Input Parameters'!$F$21)</f>
        <v>294.09617781854104</v>
      </c>
      <c r="H1576" s="54">
        <f ca="1">EXP(E1576*(1/'Input Parameters'!$E$22-1/G1576))</f>
        <v>1.0608712167532732</v>
      </c>
      <c r="I1576" s="10">
        <f t="shared" ca="1" si="195"/>
        <v>0.22466350921621925</v>
      </c>
      <c r="J1576" s="29">
        <f ca="1">_xlfn.BETA.INV(I1576,'Input Parameters'!$L$24,'Input Parameters'!$M$24,'Input Parameters'!$J$24,'Input Parameters'!$K$24)</f>
        <v>0.4827108665556723</v>
      </c>
      <c r="K1576" s="156">
        <f ca="1">('Input Parameters'!$E$25/'Input Parameters'!$E$31)^$J1576</f>
        <v>3.1343466481699403E-2</v>
      </c>
      <c r="L1576" s="66">
        <f ca="1">$H1576*$C1576*'Input Parameters'!$E$23*K1576</f>
        <v>21.337333605512992</v>
      </c>
      <c r="M1576" s="23">
        <f t="shared" ca="1" si="196"/>
        <v>0.610919745375745</v>
      </c>
      <c r="N1576" s="15">
        <f ca="1">_xlfn.NORM.INV(M1576,'Input Parameters'!$E$26,'Input Parameters'!$F$26)</f>
        <v>3.9916057243246331E-2</v>
      </c>
      <c r="O1576" s="8">
        <f t="shared" ca="1" si="197"/>
        <v>0.85888262535774407</v>
      </c>
      <c r="P1576" s="29">
        <f ca="1">_xlfn.LOGNORM.INV(O1576,'Input Parameters'!$H$27,'Input Parameters'!$I$27)</f>
        <v>2.2908937155316047</v>
      </c>
      <c r="Q1576" s="10"/>
      <c r="R1576" s="15">
        <f>'Input Parameters'!$E$28</f>
        <v>12.7</v>
      </c>
      <c r="S1576" s="10">
        <f t="shared" ca="1" si="198"/>
        <v>0.88261555983657269</v>
      </c>
      <c r="T1576" s="25">
        <f ca="1">_xlfn.LOGNORM.INV(S1576,'Input Parameters'!$H$29,'Input Parameters'!$I$29)</f>
        <v>66.541849362907087</v>
      </c>
      <c r="U1576" s="10">
        <f t="shared" ca="1" si="199"/>
        <v>0.31438757146083851</v>
      </c>
      <c r="V1576" s="29">
        <f ca="1">IF('Input Parameters'!$D$30="Beta",_xlfn.BETA.INV(U1576,'Input Parameters'!$L$30,'Input Parameters'!$M$30,'Input Parameters'!$J$30,'Input Parameters'!$K$30),IF('Input Parameters'!$D$30="LogNorm",_xlfn.LOGNORM.INV(U1576,'Input Parameters'!$H$30,'Input Parameters'!$I$30)))</f>
        <v>0.82576895964641339</v>
      </c>
      <c r="W1576" s="2">
        <f ca="1">N1576+(P1576-N1576)*(1-ERF((T1576-R1576)/(2*SQRT(L1576*'Input Parameters'!$E$31))))</f>
        <v>0.96241951267798975</v>
      </c>
      <c r="X1576">
        <f t="shared" ca="1" si="200"/>
        <v>0</v>
      </c>
      <c r="Y1576" s="7"/>
    </row>
    <row r="1577" spans="1:25" ht="15" customHeight="1" x14ac:dyDescent="0.3">
      <c r="A1577" s="130">
        <v>1570</v>
      </c>
      <c r="B1577" s="10">
        <f t="shared" ca="1" si="192"/>
        <v>0.60679124450465016</v>
      </c>
      <c r="C1577" s="57">
        <f ca="1">_xlfn.NORM.INV(B1577,'Input Parameters'!$E$19,'Input Parameters'!$F$19)</f>
        <v>590.19659089558309</v>
      </c>
      <c r="D1577" s="10">
        <f t="shared" ca="1" si="193"/>
        <v>0.35903039928987024</v>
      </c>
      <c r="E1577" s="59">
        <f ca="1">IF(_xlfn.NORM.INV(D1577,'Input Parameters'!$E$20,'Input Parameters'!$F$20)&lt;3500,3500,IF(_xlfn.NORM.INV(D1577,'Input Parameters'!$E$20,'Input Parameters'!$F$20)&gt;5500,5500,_xlfn.NORM.INV(D1577,'Input Parameters'!$E$20,'Input Parameters'!$F$20)))</f>
        <v>4547.263809598142</v>
      </c>
      <c r="F1577" s="10">
        <f t="shared" ca="1" si="194"/>
        <v>0.7532746423620521</v>
      </c>
      <c r="G1577" s="61">
        <f ca="1">_xlfn.NORM.INV(F1577,'Input Parameters'!$E$21,'Input Parameters'!$F$21)</f>
        <v>290.23276986318166</v>
      </c>
      <c r="H1577" s="54">
        <f ca="1">EXP(E1577*(1/'Input Parameters'!$E$22-1/G1577))</f>
        <v>0.86245472895789022</v>
      </c>
      <c r="I1577" s="10">
        <f t="shared" ca="1" si="195"/>
        <v>0.9726686328429035</v>
      </c>
      <c r="J1577" s="29">
        <f ca="1">_xlfn.BETA.INV(I1577,'Input Parameters'!$L$24,'Input Parameters'!$M$24,'Input Parameters'!$J$24,'Input Parameters'!$K$24)</f>
        <v>0.86277617227374015</v>
      </c>
      <c r="K1577" s="156">
        <f ca="1">('Input Parameters'!$E$25/'Input Parameters'!$E$31)^$J1577</f>
        <v>2.0515369212555892E-3</v>
      </c>
      <c r="L1577" s="66">
        <f ca="1">$H1577*$C1577*'Input Parameters'!$E$23*K1577</f>
        <v>1.0442688940461278</v>
      </c>
      <c r="M1577" s="23">
        <f t="shared" ca="1" si="196"/>
        <v>0.2001417731170172</v>
      </c>
      <c r="N1577" s="15">
        <f ca="1">_xlfn.NORM.INV(M1577,'Input Parameters'!$E$26,'Input Parameters'!$F$26)</f>
        <v>1.6336586259922514E-2</v>
      </c>
      <c r="O1577" s="8">
        <f t="shared" ca="1" si="197"/>
        <v>0.85023573365293148</v>
      </c>
      <c r="P1577" s="29">
        <f ca="1">_xlfn.LOGNORM.INV(O1577,'Input Parameters'!$H$27,'Input Parameters'!$I$27)</f>
        <v>2.252833835184898</v>
      </c>
      <c r="Q1577" s="10"/>
      <c r="R1577" s="15">
        <f>'Input Parameters'!$E$28</f>
        <v>12.7</v>
      </c>
      <c r="S1577" s="10">
        <f t="shared" ca="1" si="198"/>
        <v>0.7413261899330339</v>
      </c>
      <c r="T1577" s="25">
        <f ca="1">_xlfn.LOGNORM.INV(S1577,'Input Parameters'!$H$29,'Input Parameters'!$I$29)</f>
        <v>62.622345796559074</v>
      </c>
      <c r="U1577" s="10">
        <f t="shared" ca="1" si="199"/>
        <v>0.30347522993768483</v>
      </c>
      <c r="V1577" s="29">
        <f ca="1">IF('Input Parameters'!$D$30="Beta",_xlfn.BETA.INV(U1577,'Input Parameters'!$L$30,'Input Parameters'!$M$30,'Input Parameters'!$J$30,'Input Parameters'!$K$30),IF('Input Parameters'!$D$30="LogNorm",_xlfn.LOGNORM.INV(U1577,'Input Parameters'!$H$30,'Input Parameters'!$I$30)))</f>
        <v>0.81574213007654917</v>
      </c>
      <c r="W1577" s="2">
        <f ca="1">N1577+(P1577-N1577)*(1-ERF((T1577-R1577)/(2*SQRT(L1577*'Input Parameters'!$E$31))))</f>
        <v>1.7570013016644227E-2</v>
      </c>
      <c r="X1577">
        <f t="shared" ca="1" si="200"/>
        <v>1</v>
      </c>
      <c r="Y1577" s="7"/>
    </row>
    <row r="1578" spans="1:25" ht="15" customHeight="1" x14ac:dyDescent="0.3">
      <c r="A1578" s="130">
        <v>1571</v>
      </c>
      <c r="B1578" s="10">
        <f t="shared" ca="1" si="192"/>
        <v>0.2306855031359496</v>
      </c>
      <c r="C1578" s="57">
        <f ca="1">_xlfn.NORM.INV(B1578,'Input Parameters'!$E$19,'Input Parameters'!$F$19)</f>
        <v>505.05804613018131</v>
      </c>
      <c r="D1578" s="10">
        <f t="shared" ca="1" si="193"/>
        <v>0.53689147988603048</v>
      </c>
      <c r="E1578" s="59">
        <f ca="1">IF(_xlfn.NORM.INV(D1578,'Input Parameters'!$E$20,'Input Parameters'!$F$20)&lt;3500,3500,IF(_xlfn.NORM.INV(D1578,'Input Parameters'!$E$20,'Input Parameters'!$F$20)&gt;5500,5500,_xlfn.NORM.INV(D1578,'Input Parameters'!$E$20,'Input Parameters'!$F$20)))</f>
        <v>4864.8237917880497</v>
      </c>
      <c r="F1578" s="10">
        <f t="shared" ca="1" si="194"/>
        <v>0.45150822476961183</v>
      </c>
      <c r="G1578" s="61">
        <f ca="1">_xlfn.NORM.INV(F1578,'Input Parameters'!$E$21,'Input Parameters'!$F$21)</f>
        <v>283.8922454518318</v>
      </c>
      <c r="H1578" s="54">
        <f ca="1">EXP(E1578*(1/'Input Parameters'!$E$22-1/G1578))</f>
        <v>0.5870361788535069</v>
      </c>
      <c r="I1578" s="10">
        <f t="shared" ca="1" si="195"/>
        <v>0.59062002695635107</v>
      </c>
      <c r="J1578" s="29">
        <f ca="1">_xlfn.BETA.INV(I1578,'Input Parameters'!$L$24,'Input Parameters'!$M$24,'Input Parameters'!$J$24,'Input Parameters'!$K$24)</f>
        <v>0.64360748817604052</v>
      </c>
      <c r="K1578" s="156">
        <f ca="1">('Input Parameters'!$E$25/'Input Parameters'!$E$31)^$J1578</f>
        <v>9.8829025151688545E-3</v>
      </c>
      <c r="L1578" s="66">
        <f ca="1">$H1578*$C1578*'Input Parameters'!$E$23*K1578</f>
        <v>2.9301555325525461</v>
      </c>
      <c r="M1578" s="23">
        <f t="shared" ca="1" si="196"/>
        <v>0.12921833859789156</v>
      </c>
      <c r="N1578" s="15">
        <f ca="1">_xlfn.NORM.INV(M1578,'Input Parameters'!$E$26,'Input Parameters'!$F$26)</f>
        <v>1.0268028965428146E-2</v>
      </c>
      <c r="O1578" s="8">
        <f t="shared" ca="1" si="197"/>
        <v>5.6603898803903707E-2</v>
      </c>
      <c r="P1578" s="29">
        <f ca="1">_xlfn.LOGNORM.INV(O1578,'Input Parameters'!$H$27,'Input Parameters'!$I$27)</f>
        <v>0.70642398353738323</v>
      </c>
      <c r="Q1578" s="10"/>
      <c r="R1578" s="15">
        <f>'Input Parameters'!$E$28</f>
        <v>12.7</v>
      </c>
      <c r="S1578" s="10">
        <f t="shared" ca="1" si="198"/>
        <v>0.97827469717955196</v>
      </c>
      <c r="T1578" s="25">
        <f ca="1">_xlfn.LOGNORM.INV(S1578,'Input Parameters'!$H$29,'Input Parameters'!$I$29)</f>
        <v>73.050523527922607</v>
      </c>
      <c r="U1578" s="10">
        <f t="shared" ca="1" si="199"/>
        <v>0.6362346876147329</v>
      </c>
      <c r="V1578" s="29">
        <f ca="1">IF('Input Parameters'!$D$30="Beta",_xlfn.BETA.INV(U1578,'Input Parameters'!$L$30,'Input Parameters'!$M$30,'Input Parameters'!$J$30,'Input Parameters'!$K$30),IF('Input Parameters'!$D$30="LogNorm",_xlfn.LOGNORM.INV(U1578,'Input Parameters'!$H$30,'Input Parameters'!$I$30)))</f>
        <v>1.1463713868801748</v>
      </c>
      <c r="W1578" s="2">
        <f ca="1">N1578+(P1578-N1578)*(1-ERF((T1578-R1578)/(2*SQRT(L1578*'Input Parameters'!$E$31))))</f>
        <v>1.9086380107951554E-2</v>
      </c>
      <c r="X1578">
        <f t="shared" ca="1" si="200"/>
        <v>1</v>
      </c>
      <c r="Y1578" s="7"/>
    </row>
    <row r="1579" spans="1:25" ht="15" customHeight="1" x14ac:dyDescent="0.3">
      <c r="A1579" s="130">
        <v>1572</v>
      </c>
      <c r="B1579" s="10">
        <f t="shared" ca="1" si="192"/>
        <v>0.86228203814116755</v>
      </c>
      <c r="C1579" s="57">
        <f ca="1">_xlfn.NORM.INV(B1579,'Input Parameters'!$E$19,'Input Parameters'!$F$19)</f>
        <v>659.45819654341153</v>
      </c>
      <c r="D1579" s="10">
        <f t="shared" ca="1" si="193"/>
        <v>7.7828909251373868E-2</v>
      </c>
      <c r="E1579" s="59">
        <f ca="1">IF(_xlfn.NORM.INV(D1579,'Input Parameters'!$E$20,'Input Parameters'!$F$20)&lt;3500,3500,IF(_xlfn.NORM.INV(D1579,'Input Parameters'!$E$20,'Input Parameters'!$F$20)&gt;5500,5500,_xlfn.NORM.INV(D1579,'Input Parameters'!$E$20,'Input Parameters'!$F$20)))</f>
        <v>3806.1205376772664</v>
      </c>
      <c r="F1579" s="10">
        <f t="shared" ca="1" si="194"/>
        <v>0.31069725309769325</v>
      </c>
      <c r="G1579" s="61">
        <f ca="1">_xlfn.NORM.INV(F1579,'Input Parameters'!$E$21,'Input Parameters'!$F$21)</f>
        <v>280.96814299853065</v>
      </c>
      <c r="H1579" s="54">
        <f ca="1">EXP(E1579*(1/'Input Parameters'!$E$22-1/G1579))</f>
        <v>0.57334008351600629</v>
      </c>
      <c r="I1579" s="10">
        <f t="shared" ca="1" si="195"/>
        <v>0.35990481021610043</v>
      </c>
      <c r="J1579" s="29">
        <f ca="1">_xlfn.BETA.INV(I1579,'Input Parameters'!$L$24,'Input Parameters'!$M$24,'Input Parameters'!$J$24,'Input Parameters'!$K$24)</f>
        <v>0.5485663996274962</v>
      </c>
      <c r="K1579" s="156">
        <f ca="1">('Input Parameters'!$E$25/'Input Parameters'!$E$31)^$J1579</f>
        <v>1.9542430605068398E-2</v>
      </c>
      <c r="L1579" s="66">
        <f ca="1">$H1579*$C1579*'Input Parameters'!$E$23*K1579</f>
        <v>7.3888721903378931</v>
      </c>
      <c r="M1579" s="23">
        <f t="shared" ca="1" si="196"/>
        <v>0.68391666228605896</v>
      </c>
      <c r="N1579" s="15">
        <f ca="1">_xlfn.NORM.INV(M1579,'Input Parameters'!$E$26,'Input Parameters'!$F$26)</f>
        <v>4.4052268802805175E-2</v>
      </c>
      <c r="O1579" s="8">
        <f t="shared" ca="1" si="197"/>
        <v>0.60435853388875604</v>
      </c>
      <c r="P1579" s="29">
        <f ca="1">_xlfn.LOGNORM.INV(O1579,'Input Parameters'!$H$27,'Input Parameters'!$I$27)</f>
        <v>1.600464263281945</v>
      </c>
      <c r="Q1579" s="10"/>
      <c r="R1579" s="15">
        <f>'Input Parameters'!$E$28</f>
        <v>12.7</v>
      </c>
      <c r="S1579" s="10">
        <f t="shared" ca="1" si="198"/>
        <v>0.3481393313041764</v>
      </c>
      <c r="T1579" s="25">
        <f ca="1">_xlfn.LOGNORM.INV(S1579,'Input Parameters'!$H$29,'Input Parameters'!$I$29)</f>
        <v>55.734889412660898</v>
      </c>
      <c r="U1579" s="10">
        <f t="shared" ca="1" si="199"/>
        <v>1.7631236310815313E-2</v>
      </c>
      <c r="V1579" s="29">
        <f ca="1">IF('Input Parameters'!$D$30="Beta",_xlfn.BETA.INV(U1579,'Input Parameters'!$L$30,'Input Parameters'!$M$30,'Input Parameters'!$J$30,'Input Parameters'!$K$30),IF('Input Parameters'!$D$30="LogNorm",_xlfn.LOGNORM.INV(U1579,'Input Parameters'!$H$30,'Input Parameters'!$I$30)))</f>
        <v>0.43560406510565974</v>
      </c>
      <c r="W1579" s="2">
        <f ca="1">N1579+(P1579-N1579)*(1-ERF((T1579-R1579)/(2*SQRT(L1579*'Input Parameters'!$E$31))))</f>
        <v>0.45328763387363891</v>
      </c>
      <c r="X1579">
        <f t="shared" ca="1" si="200"/>
        <v>0</v>
      </c>
      <c r="Y1579" s="7"/>
    </row>
    <row r="1580" spans="1:25" ht="15" customHeight="1" x14ac:dyDescent="0.3">
      <c r="A1580" s="130">
        <v>1573</v>
      </c>
      <c r="B1580" s="10">
        <f t="shared" ca="1" si="192"/>
        <v>0.51564333584867961</v>
      </c>
      <c r="C1580" s="57">
        <f ca="1">_xlfn.NORM.INV(B1580,'Input Parameters'!$E$19,'Input Parameters'!$F$19)</f>
        <v>570.61426592770158</v>
      </c>
      <c r="D1580" s="10">
        <f t="shared" ca="1" si="193"/>
        <v>0.24276349805472341</v>
      </c>
      <c r="E1580" s="59">
        <f ca="1">IF(_xlfn.NORM.INV(D1580,'Input Parameters'!$E$20,'Input Parameters'!$F$20)&lt;3500,3500,IF(_xlfn.NORM.INV(D1580,'Input Parameters'!$E$20,'Input Parameters'!$F$20)&gt;5500,5500,_xlfn.NORM.INV(D1580,'Input Parameters'!$E$20,'Input Parameters'!$F$20)))</f>
        <v>4311.7914628771368</v>
      </c>
      <c r="F1580" s="10">
        <f t="shared" ca="1" si="194"/>
        <v>1.4182080068981473E-2</v>
      </c>
      <c r="G1580" s="61">
        <f ca="1">_xlfn.NORM.INV(F1580,'Input Parameters'!$E$21,'Input Parameters'!$F$21)</f>
        <v>267.61920907933506</v>
      </c>
      <c r="H1580" s="54">
        <f ca="1">EXP(E1580*(1/'Input Parameters'!$E$22-1/G1580))</f>
        <v>0.24767082189586889</v>
      </c>
      <c r="I1580" s="10">
        <f t="shared" ca="1" si="195"/>
        <v>0.13503849406877644</v>
      </c>
      <c r="J1580" s="29">
        <f ca="1">_xlfn.BETA.INV(I1580,'Input Parameters'!$L$24,'Input Parameters'!$M$24,'Input Parameters'!$J$24,'Input Parameters'!$K$24)</f>
        <v>0.42592581391830414</v>
      </c>
      <c r="K1580" s="156">
        <f ca="1">('Input Parameters'!$E$25/'Input Parameters'!$E$31)^$J1580</f>
        <v>4.7103915298058761E-2</v>
      </c>
      <c r="L1580" s="66">
        <f ca="1">$H1580*$C1580*'Input Parameters'!$E$23*K1580</f>
        <v>6.6569374766874621</v>
      </c>
      <c r="M1580" s="23">
        <f t="shared" ca="1" si="196"/>
        <v>0.25224427886244161</v>
      </c>
      <c r="N1580" s="15">
        <f ca="1">_xlfn.NORM.INV(M1580,'Input Parameters'!$E$26,'Input Parameters'!$F$26)</f>
        <v>1.9983675641062959E-2</v>
      </c>
      <c r="O1580" s="8">
        <f t="shared" ca="1" si="197"/>
        <v>0.47751850648165206</v>
      </c>
      <c r="P1580" s="29">
        <f ca="1">_xlfn.LOGNORM.INV(O1580,'Input Parameters'!$H$27,'Input Parameters'!$I$27)</f>
        <v>1.3885605196330972</v>
      </c>
      <c r="Q1580" s="10"/>
      <c r="R1580" s="15">
        <f>'Input Parameters'!$E$28</f>
        <v>12.7</v>
      </c>
      <c r="S1580" s="10">
        <f t="shared" ca="1" si="198"/>
        <v>0.90752142406847036</v>
      </c>
      <c r="T1580" s="25">
        <f ca="1">_xlfn.LOGNORM.INV(S1580,'Input Parameters'!$H$29,'Input Parameters'!$I$29)</f>
        <v>67.576924967003166</v>
      </c>
      <c r="U1580" s="10">
        <f t="shared" ca="1" si="199"/>
        <v>0.86177438513143367</v>
      </c>
      <c r="V1580" s="29">
        <f ca="1">IF('Input Parameters'!$D$30="Beta",_xlfn.BETA.INV(U1580,'Input Parameters'!$L$30,'Input Parameters'!$M$30,'Input Parameters'!$J$30,'Input Parameters'!$K$30),IF('Input Parameters'!$D$30="LogNorm",_xlfn.LOGNORM.INV(U1580,'Input Parameters'!$H$30,'Input Parameters'!$I$30)))</f>
        <v>1.5347744462365867</v>
      </c>
      <c r="W1580" s="2">
        <f ca="1">N1580+(P1580-N1580)*(1-ERF((T1580-R1580)/(2*SQRT(L1580*'Input Parameters'!$E$31))))</f>
        <v>0.20144404045834283</v>
      </c>
      <c r="X1580">
        <f t="shared" ca="1" si="200"/>
        <v>1</v>
      </c>
      <c r="Y1580" s="7"/>
    </row>
    <row r="1581" spans="1:25" ht="15" customHeight="1" x14ac:dyDescent="0.3">
      <c r="A1581" s="130">
        <v>1574</v>
      </c>
      <c r="B1581" s="10">
        <f t="shared" ca="1" si="192"/>
        <v>0.14380873636961433</v>
      </c>
      <c r="C1581" s="57">
        <f ca="1">_xlfn.NORM.INV(B1581,'Input Parameters'!$E$19,'Input Parameters'!$F$19)</f>
        <v>477.4458465446765</v>
      </c>
      <c r="D1581" s="10">
        <f t="shared" ca="1" si="193"/>
        <v>1.5515562518635395E-3</v>
      </c>
      <c r="E1581" s="59">
        <f ca="1">IF(_xlfn.NORM.INV(D1581,'Input Parameters'!$E$20,'Input Parameters'!$F$20)&lt;3500,3500,IF(_xlfn.NORM.INV(D1581,'Input Parameters'!$E$20,'Input Parameters'!$F$20)&gt;5500,5500,_xlfn.NORM.INV(D1581,'Input Parameters'!$E$20,'Input Parameters'!$F$20)))</f>
        <v>3500</v>
      </c>
      <c r="F1581" s="10">
        <f t="shared" ca="1" si="194"/>
        <v>0.58088051806054908</v>
      </c>
      <c r="G1581" s="61">
        <f ca="1">_xlfn.NORM.INV(F1581,'Input Parameters'!$E$21,'Input Parameters'!$F$21)</f>
        <v>286.45459203087159</v>
      </c>
      <c r="H1581" s="54">
        <f ca="1">EXP(E1581*(1/'Input Parameters'!$E$22-1/G1581))</f>
        <v>0.76113167670899051</v>
      </c>
      <c r="I1581" s="10">
        <f t="shared" ca="1" si="195"/>
        <v>0.24822372869848075</v>
      </c>
      <c r="J1581" s="29">
        <f ca="1">_xlfn.BETA.INV(I1581,'Input Parameters'!$L$24,'Input Parameters'!$M$24,'Input Parameters'!$J$24,'Input Parameters'!$K$24)</f>
        <v>0.49536063548169285</v>
      </c>
      <c r="K1581" s="156">
        <f ca="1">('Input Parameters'!$E$25/'Input Parameters'!$E$31)^$J1581</f>
        <v>2.8624474927233034E-2</v>
      </c>
      <c r="L1581" s="66">
        <f ca="1">$H1581*$C1581*'Input Parameters'!$E$23*K1581</f>
        <v>10.402110078684881</v>
      </c>
      <c r="M1581" s="23">
        <f t="shared" ca="1" si="196"/>
        <v>0.37410315731907673</v>
      </c>
      <c r="N1581" s="15">
        <f ca="1">_xlfn.NORM.INV(M1581,'Input Parameters'!$E$26,'Input Parameters'!$F$26)</f>
        <v>2.72588870419469E-2</v>
      </c>
      <c r="O1581" s="8">
        <f t="shared" ca="1" si="197"/>
        <v>0.59521999901908973</v>
      </c>
      <c r="P1581" s="29">
        <f ca="1">_xlfn.LOGNORM.INV(O1581,'Input Parameters'!$H$27,'Input Parameters'!$I$27)</f>
        <v>1.5838049457839121</v>
      </c>
      <c r="Q1581" s="10"/>
      <c r="R1581" s="15">
        <f>'Input Parameters'!$E$28</f>
        <v>12.7</v>
      </c>
      <c r="S1581" s="10">
        <f t="shared" ca="1" si="198"/>
        <v>1.2575261939107407E-2</v>
      </c>
      <c r="T1581" s="25">
        <f ca="1">_xlfn.LOGNORM.INV(S1581,'Input Parameters'!$H$29,'Input Parameters'!$I$29)</f>
        <v>45.288038706704405</v>
      </c>
      <c r="U1581" s="10">
        <f t="shared" ca="1" si="199"/>
        <v>0.10748230986853369</v>
      </c>
      <c r="V1581" s="29">
        <f ca="1">IF('Input Parameters'!$D$30="Beta",_xlfn.BETA.INV(U1581,'Input Parameters'!$L$30,'Input Parameters'!$M$30,'Input Parameters'!$J$30,'Input Parameters'!$K$30),IF('Input Parameters'!$D$30="LogNorm",_xlfn.LOGNORM.INV(U1581,'Input Parameters'!$H$30,'Input Parameters'!$I$30)))</f>
        <v>0.61275300598683247</v>
      </c>
      <c r="W1581" s="2">
        <f ca="1">N1581+(P1581-N1581)*(1-ERF((T1581-R1581)/(2*SQRT(L1581*'Input Parameters'!$E$31))))</f>
        <v>0.76652194683766051</v>
      </c>
      <c r="X1581">
        <f t="shared" ca="1" si="200"/>
        <v>0</v>
      </c>
      <c r="Y1581" s="7"/>
    </row>
    <row r="1582" spans="1:25" ht="15" customHeight="1" x14ac:dyDescent="0.3">
      <c r="A1582" s="130">
        <v>1575</v>
      </c>
      <c r="B1582" s="10">
        <f t="shared" ca="1" si="192"/>
        <v>0.56600451932573981</v>
      </c>
      <c r="C1582" s="57">
        <f ca="1">_xlfn.NORM.INV(B1582,'Input Parameters'!$E$19,'Input Parameters'!$F$19)</f>
        <v>581.34482324637327</v>
      </c>
      <c r="D1582" s="10">
        <f t="shared" ca="1" si="193"/>
        <v>0.59918620675150469</v>
      </c>
      <c r="E1582" s="59">
        <f ca="1">IF(_xlfn.NORM.INV(D1582,'Input Parameters'!$E$20,'Input Parameters'!$F$20)&lt;3500,3500,IF(_xlfn.NORM.INV(D1582,'Input Parameters'!$E$20,'Input Parameters'!$F$20)&gt;5500,5500,_xlfn.NORM.INV(D1582,'Input Parameters'!$E$20,'Input Parameters'!$F$20)))</f>
        <v>4975.8688819749286</v>
      </c>
      <c r="F1582" s="10">
        <f t="shared" ca="1" si="194"/>
        <v>0.20563964855358396</v>
      </c>
      <c r="G1582" s="61">
        <f ca="1">_xlfn.NORM.INV(F1582,'Input Parameters'!$E$21,'Input Parameters'!$F$21)</f>
        <v>278.39187481381794</v>
      </c>
      <c r="H1582" s="54">
        <f ca="1">EXP(E1582*(1/'Input Parameters'!$E$22-1/G1582))</f>
        <v>0.4101935147747211</v>
      </c>
      <c r="I1582" s="10">
        <f t="shared" ca="1" si="195"/>
        <v>1.8003304999864467E-2</v>
      </c>
      <c r="J1582" s="29">
        <f ca="1">_xlfn.BETA.INV(I1582,'Input Parameters'!$L$24,'Input Parameters'!$M$24,'Input Parameters'!$J$24,'Input Parameters'!$K$24)</f>
        <v>0.27548078606866805</v>
      </c>
      <c r="K1582" s="156">
        <f ca="1">('Input Parameters'!$E$25/'Input Parameters'!$E$31)^$J1582</f>
        <v>0.13859842352329593</v>
      </c>
      <c r="L1582" s="66">
        <f ca="1">$H1582*$C1582*'Input Parameters'!$E$23*K1582</f>
        <v>33.050717328465893</v>
      </c>
      <c r="M1582" s="23">
        <f t="shared" ca="1" si="196"/>
        <v>0.62563222065418644</v>
      </c>
      <c r="N1582" s="15">
        <f ca="1">_xlfn.NORM.INV(M1582,'Input Parameters'!$E$26,'Input Parameters'!$F$26)</f>
        <v>4.072644862222051E-2</v>
      </c>
      <c r="O1582" s="8">
        <f t="shared" ca="1" si="197"/>
        <v>2.8986184167224427E-2</v>
      </c>
      <c r="P1582" s="29">
        <f ca="1">_xlfn.LOGNORM.INV(O1582,'Input Parameters'!$H$27,'Input Parameters'!$I$27)</f>
        <v>0.61535371209755052</v>
      </c>
      <c r="Q1582" s="10"/>
      <c r="R1582" s="15">
        <f>'Input Parameters'!$E$28</f>
        <v>12.7</v>
      </c>
      <c r="S1582" s="10">
        <f t="shared" ca="1" si="198"/>
        <v>0.91089177747541961</v>
      </c>
      <c r="T1582" s="25">
        <f ca="1">_xlfn.LOGNORM.INV(S1582,'Input Parameters'!$H$29,'Input Parameters'!$I$29)</f>
        <v>67.733562820766551</v>
      </c>
      <c r="U1582" s="10">
        <f t="shared" ca="1" si="199"/>
        <v>7.0294323160602135E-2</v>
      </c>
      <c r="V1582" s="29">
        <f ca="1">IF('Input Parameters'!$D$30="Beta",_xlfn.BETA.INV(U1582,'Input Parameters'!$L$30,'Input Parameters'!$M$30,'Input Parameters'!$J$30,'Input Parameters'!$K$30),IF('Input Parameters'!$D$30="LogNorm",_xlfn.LOGNORM.INV(U1582,'Input Parameters'!$H$30,'Input Parameters'!$I$30)))</f>
        <v>0.55883445036660306</v>
      </c>
      <c r="W1582" s="2">
        <f ca="1">N1582+(P1582-N1582)*(1-ERF((T1582-R1582)/(2*SQRT(L1582*'Input Parameters'!$E$31))))</f>
        <v>0.3271618808109566</v>
      </c>
      <c r="X1582">
        <f t="shared" ca="1" si="200"/>
        <v>1</v>
      </c>
      <c r="Y1582" s="7"/>
    </row>
    <row r="1583" spans="1:25" ht="15" customHeight="1" x14ac:dyDescent="0.3">
      <c r="A1583" s="130">
        <v>1576</v>
      </c>
      <c r="B1583" s="10">
        <f t="shared" ca="1" si="192"/>
        <v>0.94334779088134546</v>
      </c>
      <c r="C1583" s="57">
        <f ca="1">_xlfn.NORM.INV(B1583,'Input Parameters'!$E$19,'Input Parameters'!$F$19)</f>
        <v>701.10691074830163</v>
      </c>
      <c r="D1583" s="10">
        <f t="shared" ca="1" si="193"/>
        <v>0.17996577932894375</v>
      </c>
      <c r="E1583" s="59">
        <f ca="1">IF(_xlfn.NORM.INV(D1583,'Input Parameters'!$E$20,'Input Parameters'!$F$20)&lt;3500,3500,IF(_xlfn.NORM.INV(D1583,'Input Parameters'!$E$20,'Input Parameters'!$F$20)&gt;5500,5500,_xlfn.NORM.INV(D1583,'Input Parameters'!$E$20,'Input Parameters'!$F$20)))</f>
        <v>4159.1531431665671</v>
      </c>
      <c r="F1583" s="10">
        <f t="shared" ca="1" si="194"/>
        <v>1.9312037919459901E-2</v>
      </c>
      <c r="G1583" s="61">
        <f ca="1">_xlfn.NORM.INV(F1583,'Input Parameters'!$E$21,'Input Parameters'!$F$21)</f>
        <v>268.59418678005113</v>
      </c>
      <c r="H1583" s="54">
        <f ca="1">EXP(E1583*(1/'Input Parameters'!$E$22-1/G1583))</f>
        <v>0.27531636333495618</v>
      </c>
      <c r="I1583" s="10">
        <f t="shared" ca="1" si="195"/>
        <v>0.33963071400673628</v>
      </c>
      <c r="J1583" s="29">
        <f ca="1">_xlfn.BETA.INV(I1583,'Input Parameters'!$L$24,'Input Parameters'!$M$24,'Input Parameters'!$J$24,'Input Parameters'!$K$24)</f>
        <v>0.53952074303014053</v>
      </c>
      <c r="K1583" s="156">
        <f ca="1">('Input Parameters'!$E$25/'Input Parameters'!$E$31)^$J1583</f>
        <v>2.0852575784700199E-2</v>
      </c>
      <c r="L1583" s="66">
        <f ca="1">$H1583*$C1583*'Input Parameters'!$E$23*K1583</f>
        <v>4.0250935676998711</v>
      </c>
      <c r="M1583" s="23">
        <f t="shared" ca="1" si="196"/>
        <v>0.44958900587581196</v>
      </c>
      <c r="N1583" s="15">
        <f ca="1">_xlfn.NORM.INV(M1583,'Input Parameters'!$E$26,'Input Parameters'!$F$26)</f>
        <v>3.1339304401955946E-2</v>
      </c>
      <c r="O1583" s="8">
        <f t="shared" ca="1" si="197"/>
        <v>0.93250325421208091</v>
      </c>
      <c r="P1583" s="29">
        <f ca="1">_xlfn.LOGNORM.INV(O1583,'Input Parameters'!$H$27,'Input Parameters'!$I$27)</f>
        <v>2.7579352210561905</v>
      </c>
      <c r="Q1583" s="10"/>
      <c r="R1583" s="15">
        <f>'Input Parameters'!$E$28</f>
        <v>12.7</v>
      </c>
      <c r="S1583" s="10">
        <f t="shared" ca="1" si="198"/>
        <v>0.61401480486427651</v>
      </c>
      <c r="T1583" s="25">
        <f ca="1">_xlfn.LOGNORM.INV(S1583,'Input Parameters'!$H$29,'Input Parameters'!$I$29)</f>
        <v>60.157653516166626</v>
      </c>
      <c r="U1583" s="10">
        <f t="shared" ca="1" si="199"/>
        <v>0.26522686601858869</v>
      </c>
      <c r="V1583" s="29">
        <f ca="1">IF('Input Parameters'!$D$30="Beta",_xlfn.BETA.INV(U1583,'Input Parameters'!$L$30,'Input Parameters'!$M$30,'Input Parameters'!$J$30,'Input Parameters'!$K$30),IF('Input Parameters'!$D$30="LogNorm",_xlfn.LOGNORM.INV(U1583,'Input Parameters'!$H$30,'Input Parameters'!$I$30)))</f>
        <v>0.78022604352152247</v>
      </c>
      <c r="W1583" s="2">
        <f ca="1">N1583+(P1583-N1583)*(1-ERF((T1583-R1583)/(2*SQRT(L1583*'Input Parameters'!$E$31))))</f>
        <v>0.28872337281854571</v>
      </c>
      <c r="X1583">
        <f t="shared" ca="1" si="200"/>
        <v>1</v>
      </c>
      <c r="Y1583" s="7"/>
    </row>
    <row r="1584" spans="1:25" ht="15" customHeight="1" x14ac:dyDescent="0.3">
      <c r="A1584" s="130">
        <v>1577</v>
      </c>
      <c r="B1584" s="10">
        <f t="shared" ca="1" si="192"/>
        <v>3.5823903937114765E-2</v>
      </c>
      <c r="C1584" s="57">
        <f ca="1">_xlfn.NORM.INV(B1584,'Input Parameters'!$E$19,'Input Parameters'!$F$19)</f>
        <v>415.08596589080702</v>
      </c>
      <c r="D1584" s="10">
        <f t="shared" ca="1" si="193"/>
        <v>0.2412831982900685</v>
      </c>
      <c r="E1584" s="59">
        <f ca="1">IF(_xlfn.NORM.INV(D1584,'Input Parameters'!$E$20,'Input Parameters'!$F$20)&lt;3500,3500,IF(_xlfn.NORM.INV(D1584,'Input Parameters'!$E$20,'Input Parameters'!$F$20)&gt;5500,5500,_xlfn.NORM.INV(D1584,'Input Parameters'!$E$20,'Input Parameters'!$F$20)))</f>
        <v>4308.4734162107898</v>
      </c>
      <c r="F1584" s="10">
        <f t="shared" ca="1" si="194"/>
        <v>0.31282487909217582</v>
      </c>
      <c r="G1584" s="61">
        <f ca="1">_xlfn.NORM.INV(F1584,'Input Parameters'!$E$21,'Input Parameters'!$F$21)</f>
        <v>281.01542871450079</v>
      </c>
      <c r="H1584" s="54">
        <f ca="1">EXP(E1584*(1/'Input Parameters'!$E$22-1/G1584))</f>
        <v>0.53412981681320371</v>
      </c>
      <c r="I1584" s="10">
        <f t="shared" ca="1" si="195"/>
        <v>0.35724918811897155</v>
      </c>
      <c r="J1584" s="29">
        <f ca="1">_xlfn.BETA.INV(I1584,'Input Parameters'!$L$24,'Input Parameters'!$M$24,'Input Parameters'!$J$24,'Input Parameters'!$K$24)</f>
        <v>0.54739313258845301</v>
      </c>
      <c r="K1584" s="156">
        <f ca="1">('Input Parameters'!$E$25/'Input Parameters'!$E$31)^$J1584</f>
        <v>1.9707603332200081E-2</v>
      </c>
      <c r="L1584" s="66">
        <f ca="1">$H1584*$C1584*'Input Parameters'!$E$23*K1584</f>
        <v>4.3693686143752712</v>
      </c>
      <c r="M1584" s="23">
        <f t="shared" ca="1" si="196"/>
        <v>0.32270938153423978</v>
      </c>
      <c r="N1584" s="15">
        <f ca="1">_xlfn.NORM.INV(M1584,'Input Parameters'!$E$26,'Input Parameters'!$F$26)</f>
        <v>2.4337148613310183E-2</v>
      </c>
      <c r="O1584" s="8">
        <f t="shared" ca="1" si="197"/>
        <v>0.76382056794522801</v>
      </c>
      <c r="P1584" s="29">
        <f ca="1">_xlfn.LOGNORM.INV(O1584,'Input Parameters'!$H$27,'Input Parameters'!$I$27)</f>
        <v>1.9564838283537254</v>
      </c>
      <c r="Q1584" s="10"/>
      <c r="R1584" s="15">
        <f>'Input Parameters'!$E$28</f>
        <v>12.7</v>
      </c>
      <c r="S1584" s="10">
        <f t="shared" ca="1" si="198"/>
        <v>0.7633593996107334</v>
      </c>
      <c r="T1584" s="25">
        <f ca="1">_xlfn.LOGNORM.INV(S1584,'Input Parameters'!$H$29,'Input Parameters'!$I$29)</f>
        <v>63.114395244283671</v>
      </c>
      <c r="U1584" s="10">
        <f t="shared" ca="1" si="199"/>
        <v>0.86576632760800698</v>
      </c>
      <c r="V1584" s="29">
        <f ca="1">IF('Input Parameters'!$D$30="Beta",_xlfn.BETA.INV(U1584,'Input Parameters'!$L$30,'Input Parameters'!$M$30,'Input Parameters'!$J$30,'Input Parameters'!$K$30),IF('Input Parameters'!$D$30="LogNorm",_xlfn.LOGNORM.INV(U1584,'Input Parameters'!$H$30,'Input Parameters'!$I$30)))</f>
        <v>1.5458737982851651</v>
      </c>
      <c r="W1584" s="2">
        <f ca="1">N1584+(P1584-N1584)*(1-ERF((T1584-R1584)/(2*SQRT(L1584*'Input Parameters'!$E$31))))</f>
        <v>0.1945920170437514</v>
      </c>
      <c r="X1584">
        <f t="shared" ca="1" si="200"/>
        <v>1</v>
      </c>
      <c r="Y1584" s="7"/>
    </row>
    <row r="1585" spans="1:25" ht="15" customHeight="1" x14ac:dyDescent="0.3">
      <c r="A1585" s="130">
        <v>1578</v>
      </c>
      <c r="B1585" s="10">
        <f t="shared" ca="1" si="192"/>
        <v>0.91449202263301954</v>
      </c>
      <c r="C1585" s="57">
        <f ca="1">_xlfn.NORM.INV(B1585,'Input Parameters'!$E$19,'Input Parameters'!$F$19)</f>
        <v>682.97599119822257</v>
      </c>
      <c r="D1585" s="10">
        <f t="shared" ca="1" si="193"/>
        <v>0.69438846141399302</v>
      </c>
      <c r="E1585" s="59">
        <f ca="1">IF(_xlfn.NORM.INV(D1585,'Input Parameters'!$E$20,'Input Parameters'!$F$20)&lt;3500,3500,IF(_xlfn.NORM.INV(D1585,'Input Parameters'!$E$20,'Input Parameters'!$F$20)&gt;5500,5500,_xlfn.NORM.INV(D1585,'Input Parameters'!$E$20,'Input Parameters'!$F$20)))</f>
        <v>5155.8298592516167</v>
      </c>
      <c r="F1585" s="10">
        <f t="shared" ca="1" si="194"/>
        <v>5.1661223102701936E-2</v>
      </c>
      <c r="G1585" s="61">
        <f ca="1">_xlfn.NORM.INV(F1585,'Input Parameters'!$E$21,'Input Parameters'!$F$21)</f>
        <v>272.04641001190618</v>
      </c>
      <c r="H1585" s="54">
        <f ca="1">EXP(E1585*(1/'Input Parameters'!$E$22-1/G1585))</f>
        <v>0.25786110125013118</v>
      </c>
      <c r="I1585" s="10">
        <f t="shared" ca="1" si="195"/>
        <v>2.5904797832348669E-2</v>
      </c>
      <c r="J1585" s="29">
        <f ca="1">_xlfn.BETA.INV(I1585,'Input Parameters'!$L$24,'Input Parameters'!$M$24,'Input Parameters'!$J$24,'Input Parameters'!$K$24)</f>
        <v>0.29675455523674649</v>
      </c>
      <c r="K1585" s="156">
        <f ca="1">('Input Parameters'!$E$25/'Input Parameters'!$E$31)^$J1585</f>
        <v>0.11898201103980012</v>
      </c>
      <c r="L1585" s="66">
        <f ca="1">$H1585*$C1585*'Input Parameters'!$E$23*K1585</f>
        <v>20.954271916224805</v>
      </c>
      <c r="M1585" s="23">
        <f t="shared" ca="1" si="196"/>
        <v>0.76248706465273997</v>
      </c>
      <c r="N1585" s="15">
        <f ca="1">_xlfn.NORM.INV(M1585,'Input Parameters'!$E$26,'Input Parameters'!$F$26)</f>
        <v>4.9000837434666093E-2</v>
      </c>
      <c r="O1585" s="8">
        <f t="shared" ca="1" si="197"/>
        <v>0.81040043068706813</v>
      </c>
      <c r="P1585" s="29">
        <f ca="1">_xlfn.LOGNORM.INV(O1585,'Input Parameters'!$H$27,'Input Parameters'!$I$27)</f>
        <v>2.1006694509429651</v>
      </c>
      <c r="Q1585" s="10"/>
      <c r="R1585" s="15">
        <f>'Input Parameters'!$E$28</f>
        <v>12.7</v>
      </c>
      <c r="S1585" s="10">
        <f t="shared" ca="1" si="198"/>
        <v>0.32144272429189358</v>
      </c>
      <c r="T1585" s="25">
        <f ca="1">_xlfn.LOGNORM.INV(S1585,'Input Parameters'!$H$29,'Input Parameters'!$I$29)</f>
        <v>55.277973282623222</v>
      </c>
      <c r="U1585" s="10">
        <f t="shared" ca="1" si="199"/>
        <v>0.38487204783193907</v>
      </c>
      <c r="V1585" s="29">
        <f ca="1">IF('Input Parameters'!$D$30="Beta",_xlfn.BETA.INV(U1585,'Input Parameters'!$L$30,'Input Parameters'!$M$30,'Input Parameters'!$J$30,'Input Parameters'!$K$30),IF('Input Parameters'!$D$30="LogNorm",_xlfn.LOGNORM.INV(U1585,'Input Parameters'!$H$30,'Input Parameters'!$I$30)))</f>
        <v>0.89027755728278779</v>
      </c>
      <c r="W1585" s="2">
        <f ca="1">N1585+(P1585-N1585)*(1-ERF((T1585-R1585)/(2*SQRT(L1585*'Input Parameters'!$E$31))))</f>
        <v>1.0968397432782406</v>
      </c>
      <c r="X1585">
        <f t="shared" ca="1" si="200"/>
        <v>0</v>
      </c>
      <c r="Y1585" s="7"/>
    </row>
    <row r="1586" spans="1:25" ht="15" customHeight="1" x14ac:dyDescent="0.3">
      <c r="A1586" s="130">
        <v>1579</v>
      </c>
      <c r="B1586" s="10">
        <f t="shared" ca="1" si="192"/>
        <v>0.15875826949031291</v>
      </c>
      <c r="C1586" s="57">
        <f ca="1">_xlfn.NORM.INV(B1586,'Input Parameters'!$E$19,'Input Parameters'!$F$19)</f>
        <v>482.83596700615021</v>
      </c>
      <c r="D1586" s="10">
        <f t="shared" ca="1" si="193"/>
        <v>0.42252537078153807</v>
      </c>
      <c r="E1586" s="59">
        <f ca="1">IF(_xlfn.NORM.INV(D1586,'Input Parameters'!$E$20,'Input Parameters'!$F$20)&lt;3500,3500,IF(_xlfn.NORM.INV(D1586,'Input Parameters'!$E$20,'Input Parameters'!$F$20)&gt;5500,5500,_xlfn.NORM.INV(D1586,'Input Parameters'!$E$20,'Input Parameters'!$F$20)))</f>
        <v>4663.1940001454141</v>
      </c>
      <c r="F1586" s="10">
        <f t="shared" ca="1" si="194"/>
        <v>0.12699472179316496</v>
      </c>
      <c r="G1586" s="61">
        <f ca="1">_xlfn.NORM.INV(F1586,'Input Parameters'!$E$21,'Input Parameters'!$F$21)</f>
        <v>275.8839971163024</v>
      </c>
      <c r="H1586" s="54">
        <f ca="1">EXP(E1586*(1/'Input Parameters'!$E$22-1/G1586))</f>
        <v>0.37254524876042483</v>
      </c>
      <c r="I1586" s="10">
        <f t="shared" ca="1" si="195"/>
        <v>0.93265675378077817</v>
      </c>
      <c r="J1586" s="29">
        <f ca="1">_xlfn.BETA.INV(I1586,'Input Parameters'!$L$24,'Input Parameters'!$M$24,'Input Parameters'!$J$24,'Input Parameters'!$K$24)</f>
        <v>0.81801415313557047</v>
      </c>
      <c r="K1586" s="156">
        <f ca="1">('Input Parameters'!$E$25/'Input Parameters'!$E$31)^$J1586</f>
        <v>2.8283449310500023E-3</v>
      </c>
      <c r="L1586" s="66">
        <f ca="1">$H1586*$C1586*'Input Parameters'!$E$23*K1586</f>
        <v>0.50875772369296002</v>
      </c>
      <c r="M1586" s="23">
        <f t="shared" ca="1" si="196"/>
        <v>0.43529794072181049</v>
      </c>
      <c r="N1586" s="15">
        <f ca="1">_xlfn.NORM.INV(M1586,'Input Parameters'!$E$26,'Input Parameters'!$F$26)</f>
        <v>3.0579065610640641E-2</v>
      </c>
      <c r="O1586" s="8">
        <f t="shared" ca="1" si="197"/>
        <v>0.14415604230596157</v>
      </c>
      <c r="P1586" s="29">
        <f ca="1">_xlfn.LOGNORM.INV(O1586,'Input Parameters'!$H$27,'Input Parameters'!$I$27)</f>
        <v>0.88998196067550173</v>
      </c>
      <c r="Q1586" s="10"/>
      <c r="R1586" s="15">
        <f>'Input Parameters'!$E$28</f>
        <v>12.7</v>
      </c>
      <c r="S1586" s="10">
        <f t="shared" ca="1" si="198"/>
        <v>0.50200924120879842</v>
      </c>
      <c r="T1586" s="25">
        <f ca="1">_xlfn.LOGNORM.INV(S1586,'Input Parameters'!$H$29,'Input Parameters'!$I$29)</f>
        <v>58.264763638498948</v>
      </c>
      <c r="U1586" s="10">
        <f t="shared" ca="1" si="199"/>
        <v>1.0947790351064968E-2</v>
      </c>
      <c r="V1586" s="29">
        <f ca="1">IF('Input Parameters'!$D$30="Beta",_xlfn.BETA.INV(U1586,'Input Parameters'!$L$30,'Input Parameters'!$M$30,'Input Parameters'!$J$30,'Input Parameters'!$K$30),IF('Input Parameters'!$D$30="LogNorm",_xlfn.LOGNORM.INV(U1586,'Input Parameters'!$H$30,'Input Parameters'!$I$30)))</f>
        <v>0.40466233480973779</v>
      </c>
      <c r="W1586" s="2">
        <f ca="1">N1586+(P1586-N1586)*(1-ERF((T1586-R1586)/(2*SQRT(L1586*'Input Parameters'!$E$31))))</f>
        <v>3.0584453693411798E-2</v>
      </c>
      <c r="X1586">
        <f t="shared" ca="1" si="200"/>
        <v>1</v>
      </c>
      <c r="Y1586" s="7"/>
    </row>
    <row r="1587" spans="1:25" ht="15" customHeight="1" x14ac:dyDescent="0.3">
      <c r="A1587" s="130">
        <v>1580</v>
      </c>
      <c r="B1587" s="10">
        <f t="shared" ca="1" si="192"/>
        <v>0.55343887328805796</v>
      </c>
      <c r="C1587" s="57">
        <f ca="1">_xlfn.NORM.INV(B1587,'Input Parameters'!$E$19,'Input Parameters'!$F$19)</f>
        <v>578.65295585493982</v>
      </c>
      <c r="D1587" s="10">
        <f t="shared" ca="1" si="193"/>
        <v>5.0885443912152883E-2</v>
      </c>
      <c r="E1587" s="59">
        <f ca="1">IF(_xlfn.NORM.INV(D1587,'Input Parameters'!$E$20,'Input Parameters'!$F$20)&lt;3500,3500,IF(_xlfn.NORM.INV(D1587,'Input Parameters'!$E$20,'Input Parameters'!$F$20)&gt;5500,5500,_xlfn.NORM.INV(D1587,'Input Parameters'!$E$20,'Input Parameters'!$F$20)))</f>
        <v>3654.5701617126215</v>
      </c>
      <c r="F1587" s="10">
        <f t="shared" ca="1" si="194"/>
        <v>6.418897517261879E-4</v>
      </c>
      <c r="G1587" s="61">
        <f ca="1">_xlfn.NORM.INV(F1587,'Input Parameters'!$E$21,'Input Parameters'!$F$21)</f>
        <v>259.5440909496096</v>
      </c>
      <c r="H1587" s="54">
        <f ca="1">EXP(E1587*(1/'Input Parameters'!$E$22-1/G1587))</f>
        <v>0.20032907573388997</v>
      </c>
      <c r="I1587" s="10">
        <f t="shared" ca="1" si="195"/>
        <v>0.25271190893451501</v>
      </c>
      <c r="J1587" s="29">
        <f ca="1">_xlfn.BETA.INV(I1587,'Input Parameters'!$L$24,'Input Parameters'!$M$24,'Input Parameters'!$J$24,'Input Parameters'!$K$24)</f>
        <v>0.49769747916442031</v>
      </c>
      <c r="K1587" s="156">
        <f ca="1">('Input Parameters'!$E$25/'Input Parameters'!$E$31)^$J1587</f>
        <v>2.8148629248850136E-2</v>
      </c>
      <c r="L1587" s="66">
        <f ca="1">$H1587*$C1587*'Input Parameters'!$E$23*K1587</f>
        <v>3.263017583791223</v>
      </c>
      <c r="M1587" s="23">
        <f t="shared" ca="1" si="196"/>
        <v>0.15071401566982956</v>
      </c>
      <c r="N1587" s="15">
        <f ca="1">_xlfn.NORM.INV(M1587,'Input Parameters'!$E$26,'Input Parameters'!$F$26)</f>
        <v>1.2299106599687307E-2</v>
      </c>
      <c r="O1587" s="8">
        <f t="shared" ca="1" si="197"/>
        <v>0.72720757688890969</v>
      </c>
      <c r="P1587" s="29">
        <f ca="1">_xlfn.LOGNORM.INV(O1587,'Input Parameters'!$H$27,'Input Parameters'!$I$27)</f>
        <v>1.8600443663951474</v>
      </c>
      <c r="Q1587" s="10"/>
      <c r="R1587" s="15">
        <f>'Input Parameters'!$E$28</f>
        <v>12.7</v>
      </c>
      <c r="S1587" s="10">
        <f t="shared" ca="1" si="198"/>
        <v>0.91673493208779089</v>
      </c>
      <c r="T1587" s="25">
        <f ca="1">_xlfn.LOGNORM.INV(S1587,'Input Parameters'!$H$29,'Input Parameters'!$I$29)</f>
        <v>68.016838758816832</v>
      </c>
      <c r="U1587" s="10">
        <f t="shared" ca="1" si="199"/>
        <v>0.1972543846308209</v>
      </c>
      <c r="V1587" s="29">
        <f ca="1">IF('Input Parameters'!$D$30="Beta",_xlfn.BETA.INV(U1587,'Input Parameters'!$L$30,'Input Parameters'!$M$30,'Input Parameters'!$J$30,'Input Parameters'!$K$30),IF('Input Parameters'!$D$30="LogNorm",_xlfn.LOGNORM.INV(U1587,'Input Parameters'!$H$30,'Input Parameters'!$I$30)))</f>
        <v>0.71421844548465563</v>
      </c>
      <c r="W1587" s="2">
        <f ca="1">N1587+(P1587-N1587)*(1-ERF((T1587-R1587)/(2*SQRT(L1587*'Input Parameters'!$E$31))))</f>
        <v>6.8395097547994235E-2</v>
      </c>
      <c r="X1587">
        <f t="shared" ca="1" si="200"/>
        <v>1</v>
      </c>
      <c r="Y1587" s="7"/>
    </row>
    <row r="1588" spans="1:25" ht="15" customHeight="1" x14ac:dyDescent="0.3">
      <c r="A1588" s="130">
        <v>1581</v>
      </c>
      <c r="B1588" s="10">
        <f t="shared" ca="1" si="192"/>
        <v>0.33085823965439753</v>
      </c>
      <c r="C1588" s="57">
        <f ca="1">_xlfn.NORM.INV(B1588,'Input Parameters'!$E$19,'Input Parameters'!$F$19)</f>
        <v>530.32748605430447</v>
      </c>
      <c r="D1588" s="10">
        <f t="shared" ca="1" si="193"/>
        <v>0.67429046901627576</v>
      </c>
      <c r="E1588" s="59">
        <f ca="1">IF(_xlfn.NORM.INV(D1588,'Input Parameters'!$E$20,'Input Parameters'!$F$20)&lt;3500,3500,IF(_xlfn.NORM.INV(D1588,'Input Parameters'!$E$20,'Input Parameters'!$F$20)&gt;5500,5500,_xlfn.NORM.INV(D1588,'Input Parameters'!$E$20,'Input Parameters'!$F$20)))</f>
        <v>5116.2541780046095</v>
      </c>
      <c r="F1588" s="10">
        <f t="shared" ca="1" si="194"/>
        <v>0.47500917191176084</v>
      </c>
      <c r="G1588" s="61">
        <f ca="1">_xlfn.NORM.INV(F1588,'Input Parameters'!$E$21,'Input Parameters'!$F$21)</f>
        <v>284.35730578677209</v>
      </c>
      <c r="H1588" s="54">
        <f ca="1">EXP(E1588*(1/'Input Parameters'!$E$22-1/G1588))</f>
        <v>0.58817859920213367</v>
      </c>
      <c r="I1588" s="10">
        <f t="shared" ca="1" si="195"/>
        <v>9.5559196993573403E-2</v>
      </c>
      <c r="J1588" s="29">
        <f ca="1">_xlfn.BETA.INV(I1588,'Input Parameters'!$L$24,'Input Parameters'!$M$24,'Input Parameters'!$J$24,'Input Parameters'!$K$24)</f>
        <v>0.39312679016180235</v>
      </c>
      <c r="K1588" s="156">
        <f ca="1">('Input Parameters'!$E$25/'Input Parameters'!$E$31)^$J1588</f>
        <v>5.9599160429148521E-2</v>
      </c>
      <c r="L1588" s="66">
        <f ca="1">$H1588*$C1588*'Input Parameters'!$E$23*K1588</f>
        <v>18.590603875751992</v>
      </c>
      <c r="M1588" s="23">
        <f t="shared" ca="1" si="196"/>
        <v>0.51634423691106479</v>
      </c>
      <c r="N1588" s="15">
        <f ca="1">_xlfn.NORM.INV(M1588,'Input Parameters'!$E$26,'Input Parameters'!$F$26)</f>
        <v>3.4860588270679276E-2</v>
      </c>
      <c r="O1588" s="8">
        <f t="shared" ca="1" si="197"/>
        <v>0.33385048724885047</v>
      </c>
      <c r="P1588" s="29">
        <f ca="1">_xlfn.LOGNORM.INV(O1588,'Input Parameters'!$H$27,'Input Parameters'!$I$27)</f>
        <v>1.1773692239778313</v>
      </c>
      <c r="Q1588" s="10"/>
      <c r="R1588" s="15">
        <f>'Input Parameters'!$E$28</f>
        <v>12.7</v>
      </c>
      <c r="S1588" s="10">
        <f t="shared" ca="1" si="198"/>
        <v>0.15260389109474193</v>
      </c>
      <c r="T1588" s="25">
        <f ca="1">_xlfn.LOGNORM.INV(S1588,'Input Parameters'!$H$29,'Input Parameters'!$I$29)</f>
        <v>51.899802969559772</v>
      </c>
      <c r="U1588" s="10">
        <f t="shared" ca="1" si="199"/>
        <v>0.51787681525931029</v>
      </c>
      <c r="V1588" s="29">
        <f ca="1">IF('Input Parameters'!$D$30="Beta",_xlfn.BETA.INV(U1588,'Input Parameters'!$L$30,'Input Parameters'!$M$30,'Input Parameters'!$J$30,'Input Parameters'!$K$30),IF('Input Parameters'!$D$30="LogNorm",_xlfn.LOGNORM.INV(U1588,'Input Parameters'!$H$30,'Input Parameters'!$I$30)))</f>
        <v>1.0170268722694209</v>
      </c>
      <c r="W1588" s="2">
        <f ca="1">N1588+(P1588-N1588)*(1-ERF((T1588-R1588)/(2*SQRT(L1588*'Input Parameters'!$E$31))))</f>
        <v>0.62931861517666865</v>
      </c>
      <c r="X1588">
        <f t="shared" ca="1" si="200"/>
        <v>1</v>
      </c>
      <c r="Y1588" s="7"/>
    </row>
    <row r="1589" spans="1:25" ht="15" customHeight="1" x14ac:dyDescent="0.3">
      <c r="A1589" s="130">
        <v>1582</v>
      </c>
      <c r="B1589" s="10">
        <f t="shared" ca="1" si="192"/>
        <v>0.24333908138587523</v>
      </c>
      <c r="C1589" s="57">
        <f ca="1">_xlfn.NORM.INV(B1589,'Input Parameters'!$E$19,'Input Parameters'!$F$19)</f>
        <v>508.52163766922894</v>
      </c>
      <c r="D1589" s="10">
        <f t="shared" ca="1" si="193"/>
        <v>0.66548623172977717</v>
      </c>
      <c r="E1589" s="59">
        <f ca="1">IF(_xlfn.NORM.INV(D1589,'Input Parameters'!$E$20,'Input Parameters'!$F$20)&lt;3500,3500,IF(_xlfn.NORM.INV(D1589,'Input Parameters'!$E$20,'Input Parameters'!$F$20)&gt;5500,5500,_xlfn.NORM.INV(D1589,'Input Parameters'!$E$20,'Input Parameters'!$F$20)))</f>
        <v>5099.2381270658643</v>
      </c>
      <c r="F1589" s="10">
        <f t="shared" ca="1" si="194"/>
        <v>0.88164438951919955</v>
      </c>
      <c r="G1589" s="61">
        <f ca="1">_xlfn.NORM.INV(F1589,'Input Parameters'!$E$21,'Input Parameters'!$F$21)</f>
        <v>294.1503224112019</v>
      </c>
      <c r="H1589" s="54">
        <f ca="1">EXP(E1589*(1/'Input Parameters'!$E$22-1/G1589))</f>
        <v>1.0704288580583905</v>
      </c>
      <c r="I1589" s="10">
        <f t="shared" ca="1" si="195"/>
        <v>0.99594604256161756</v>
      </c>
      <c r="J1589" s="29">
        <f ca="1">_xlfn.BETA.INV(I1589,'Input Parameters'!$L$24,'Input Parameters'!$M$24,'Input Parameters'!$J$24,'Input Parameters'!$K$24)</f>
        <v>0.92126523287114614</v>
      </c>
      <c r="K1589" s="156">
        <f ca="1">('Input Parameters'!$E$25/'Input Parameters'!$E$31)^$J1589</f>
        <v>1.3485300700918316E-3</v>
      </c>
      <c r="L1589" s="66">
        <f ca="1">$H1589*$C1589*'Input Parameters'!$E$23*K1589</f>
        <v>0.73405378236288343</v>
      </c>
      <c r="M1589" s="23">
        <f t="shared" ca="1" si="196"/>
        <v>0.68708440393591663</v>
      </c>
      <c r="N1589" s="15">
        <f ca="1">_xlfn.NORM.INV(M1589,'Input Parameters'!$E$26,'Input Parameters'!$F$26)</f>
        <v>4.4239659386056444E-2</v>
      </c>
      <c r="O1589" s="8">
        <f t="shared" ca="1" si="197"/>
        <v>0.18990457451062548</v>
      </c>
      <c r="P1589" s="29">
        <f ca="1">_xlfn.LOGNORM.INV(O1589,'Input Parameters'!$H$27,'Input Parameters'!$I$27)</f>
        <v>0.96528234503694887</v>
      </c>
      <c r="Q1589" s="10"/>
      <c r="R1589" s="15">
        <f>'Input Parameters'!$E$28</f>
        <v>12.7</v>
      </c>
      <c r="S1589" s="10">
        <f t="shared" ca="1" si="198"/>
        <v>0.22763345653681155</v>
      </c>
      <c r="T1589" s="25">
        <f ca="1">_xlfn.LOGNORM.INV(S1589,'Input Parameters'!$H$29,'Input Parameters'!$I$29)</f>
        <v>53.549248260825806</v>
      </c>
      <c r="U1589" s="10">
        <f t="shared" ca="1" si="199"/>
        <v>0.15478117821335957</v>
      </c>
      <c r="V1589" s="29">
        <f ca="1">IF('Input Parameters'!$D$30="Beta",_xlfn.BETA.INV(U1589,'Input Parameters'!$L$30,'Input Parameters'!$M$30,'Input Parameters'!$J$30,'Input Parameters'!$K$30),IF('Input Parameters'!$D$30="LogNorm",_xlfn.LOGNORM.INV(U1589,'Input Parameters'!$H$30,'Input Parameters'!$I$30)))</f>
        <v>0.6693126806444788</v>
      </c>
      <c r="W1589" s="2">
        <f ca="1">N1589+(P1589-N1589)*(1-ERF((T1589-R1589)/(2*SQRT(L1589*'Input Parameters'!$E$31))))</f>
        <v>4.4928581294197072E-2</v>
      </c>
      <c r="X1589">
        <f t="shared" ca="1" si="200"/>
        <v>1</v>
      </c>
      <c r="Y1589" s="7"/>
    </row>
    <row r="1590" spans="1:25" ht="15" customHeight="1" x14ac:dyDescent="0.3">
      <c r="A1590" s="130">
        <v>1583</v>
      </c>
      <c r="B1590" s="10">
        <f t="shared" ca="1" si="192"/>
        <v>0.43885124647331575</v>
      </c>
      <c r="C1590" s="57">
        <f ca="1">_xlfn.NORM.INV(B1590,'Input Parameters'!$E$19,'Input Parameters'!$F$19)</f>
        <v>554.29694056261576</v>
      </c>
      <c r="D1590" s="10">
        <f t="shared" ca="1" si="193"/>
        <v>0.91971216957362423</v>
      </c>
      <c r="E1590" s="59">
        <f ca="1">IF(_xlfn.NORM.INV(D1590,'Input Parameters'!$E$20,'Input Parameters'!$F$20)&lt;3500,3500,IF(_xlfn.NORM.INV(D1590,'Input Parameters'!$E$20,'Input Parameters'!$F$20)&gt;5500,5500,_xlfn.NORM.INV(D1590,'Input Parameters'!$E$20,'Input Parameters'!$F$20)))</f>
        <v>5500</v>
      </c>
      <c r="F1590" s="10">
        <f t="shared" ca="1" si="194"/>
        <v>0.70413308663120477</v>
      </c>
      <c r="G1590" s="61">
        <f ca="1">_xlfn.NORM.INV(F1590,'Input Parameters'!$E$21,'Input Parameters'!$F$21)</f>
        <v>289.06551596423299</v>
      </c>
      <c r="H1590" s="54">
        <f ca="1">EXP(E1590*(1/'Input Parameters'!$E$22-1/G1590))</f>
        <v>0.77453111116732876</v>
      </c>
      <c r="I1590" s="10">
        <f t="shared" ca="1" si="195"/>
        <v>0.4219069791806187</v>
      </c>
      <c r="J1590" s="29">
        <f ca="1">_xlfn.BETA.INV(I1590,'Input Parameters'!$L$24,'Input Parameters'!$M$24,'Input Parameters'!$J$24,'Input Parameters'!$K$24)</f>
        <v>0.57515254131289573</v>
      </c>
      <c r="K1590" s="156">
        <f ca="1">('Input Parameters'!$E$25/'Input Parameters'!$E$31)^$J1590</f>
        <v>1.6149209060522147E-2</v>
      </c>
      <c r="L1590" s="66">
        <f ca="1">$H1590*$C1590*'Input Parameters'!$E$23*K1590</f>
        <v>6.9331820721285862</v>
      </c>
      <c r="M1590" s="23">
        <f t="shared" ca="1" si="196"/>
        <v>0.28429159224424039</v>
      </c>
      <c r="N1590" s="15">
        <f ca="1">_xlfn.NORM.INV(M1590,'Input Parameters'!$E$26,'Input Parameters'!$F$26)</f>
        <v>2.2027073544352592E-2</v>
      </c>
      <c r="O1590" s="8">
        <f t="shared" ca="1" si="197"/>
        <v>0.36674246810385114</v>
      </c>
      <c r="P1590" s="29">
        <f ca="1">_xlfn.LOGNORM.INV(O1590,'Input Parameters'!$H$27,'Input Parameters'!$I$27)</f>
        <v>1.2245505203458436</v>
      </c>
      <c r="Q1590" s="10"/>
      <c r="R1590" s="15">
        <f>'Input Parameters'!$E$28</f>
        <v>12.7</v>
      </c>
      <c r="S1590" s="10">
        <f t="shared" ca="1" si="198"/>
        <v>0.8287053159689427</v>
      </c>
      <c r="T1590" s="25">
        <f ca="1">_xlfn.LOGNORM.INV(S1590,'Input Parameters'!$H$29,'Input Parameters'!$I$29)</f>
        <v>64.779310103062187</v>
      </c>
      <c r="U1590" s="10">
        <f t="shared" ca="1" si="199"/>
        <v>0.71783606806783362</v>
      </c>
      <c r="V1590" s="29">
        <f ca="1">IF('Input Parameters'!$D$30="Beta",_xlfn.BETA.INV(U1590,'Input Parameters'!$L$30,'Input Parameters'!$M$30,'Input Parameters'!$J$30,'Input Parameters'!$K$30),IF('Input Parameters'!$D$30="LogNorm",_xlfn.LOGNORM.INV(U1590,'Input Parameters'!$H$30,'Input Parameters'!$I$30)))</f>
        <v>1.2542246124767091</v>
      </c>
      <c r="W1590" s="2">
        <f ca="1">N1590+(P1590-N1590)*(1-ERF((T1590-R1590)/(2*SQRT(L1590*'Input Parameters'!$E$31))))</f>
        <v>0.21676641941359798</v>
      </c>
      <c r="X1590">
        <f t="shared" ca="1" si="200"/>
        <v>1</v>
      </c>
      <c r="Y1590" s="7"/>
    </row>
    <row r="1591" spans="1:25" ht="15" customHeight="1" x14ac:dyDescent="0.3">
      <c r="A1591" s="130">
        <v>1584</v>
      </c>
      <c r="B1591" s="10">
        <f t="shared" ca="1" si="192"/>
        <v>8.4428578397085952E-2</v>
      </c>
      <c r="C1591" s="57">
        <f ca="1">_xlfn.NORM.INV(B1591,'Input Parameters'!$E$19,'Input Parameters'!$F$19)</f>
        <v>451.03769482144861</v>
      </c>
      <c r="D1591" s="10">
        <f t="shared" ca="1" si="193"/>
        <v>0.40618221599068205</v>
      </c>
      <c r="E1591" s="59">
        <f ca="1">IF(_xlfn.NORM.INV(D1591,'Input Parameters'!$E$20,'Input Parameters'!$F$20)&lt;3500,3500,IF(_xlfn.NORM.INV(D1591,'Input Parameters'!$E$20,'Input Parameters'!$F$20)&gt;5500,5500,_xlfn.NORM.INV(D1591,'Input Parameters'!$E$20,'Input Parameters'!$F$20)))</f>
        <v>4633.8361909318746</v>
      </c>
      <c r="F1591" s="10">
        <f t="shared" ca="1" si="194"/>
        <v>0.9646771087730649</v>
      </c>
      <c r="G1591" s="61">
        <f ca="1">_xlfn.NORM.INV(F1591,'Input Parameters'!$E$21,'Input Parameters'!$F$21)</f>
        <v>299.05889664524426</v>
      </c>
      <c r="H1591" s="54">
        <f ca="1">EXP(E1591*(1/'Input Parameters'!$E$22-1/G1591))</f>
        <v>1.3776963774671291</v>
      </c>
      <c r="I1591" s="10">
        <f t="shared" ca="1" si="195"/>
        <v>5.0708433684633403E-2</v>
      </c>
      <c r="J1591" s="29">
        <f ca="1">_xlfn.BETA.INV(I1591,'Input Parameters'!$L$24,'Input Parameters'!$M$24,'Input Parameters'!$J$24,'Input Parameters'!$K$24)</f>
        <v>0.34180795942317732</v>
      </c>
      <c r="K1591" s="156">
        <f ca="1">('Input Parameters'!$E$25/'Input Parameters'!$E$31)^$J1591</f>
        <v>8.6123263689946147E-2</v>
      </c>
      <c r="L1591" s="66">
        <f ca="1">$H1591*$C1591*'Input Parameters'!$E$23*K1591</f>
        <v>53.516393043942365</v>
      </c>
      <c r="M1591" s="23">
        <f t="shared" ca="1" si="196"/>
        <v>0.70228446679180245</v>
      </c>
      <c r="N1591" s="15">
        <f ca="1">_xlfn.NORM.INV(M1591,'Input Parameters'!$E$26,'Input Parameters'!$F$26)</f>
        <v>4.5150627643430717E-2</v>
      </c>
      <c r="O1591" s="8">
        <f t="shared" ca="1" si="197"/>
        <v>0.76310728346074441</v>
      </c>
      <c r="P1591" s="29">
        <f ca="1">_xlfn.LOGNORM.INV(O1591,'Input Parameters'!$H$27,'Input Parameters'!$I$27)</f>
        <v>1.954482960827741</v>
      </c>
      <c r="Q1591" s="10"/>
      <c r="R1591" s="15">
        <f>'Input Parameters'!$E$28</f>
        <v>12.7</v>
      </c>
      <c r="S1591" s="10">
        <f t="shared" ca="1" si="198"/>
        <v>3.4905159336813263E-2</v>
      </c>
      <c r="T1591" s="25">
        <f ca="1">_xlfn.LOGNORM.INV(S1591,'Input Parameters'!$H$29,'Input Parameters'!$I$29)</f>
        <v>47.506426911644418</v>
      </c>
      <c r="U1591" s="10">
        <f t="shared" ca="1" si="199"/>
        <v>0.45134160735453677</v>
      </c>
      <c r="V1591" s="29">
        <f ca="1">IF('Input Parameters'!$D$30="Beta",_xlfn.BETA.INV(U1591,'Input Parameters'!$L$30,'Input Parameters'!$M$30,'Input Parameters'!$J$30,'Input Parameters'!$K$30),IF('Input Parameters'!$D$30="LogNorm",_xlfn.LOGNORM.INV(U1591,'Input Parameters'!$H$30,'Input Parameters'!$I$30)))</f>
        <v>0.95217080078866811</v>
      </c>
      <c r="W1591" s="2">
        <f ca="1">N1591+(P1591-N1591)*(1-ERF((T1591-R1591)/(2*SQRT(L1591*'Input Parameters'!$E$31))))</f>
        <v>1.4514558838286895</v>
      </c>
      <c r="X1591">
        <f t="shared" ca="1" si="200"/>
        <v>0</v>
      </c>
      <c r="Y1591" s="7"/>
    </row>
    <row r="1592" spans="1:25" ht="15" customHeight="1" x14ac:dyDescent="0.3">
      <c r="A1592" s="130">
        <v>1585</v>
      </c>
      <c r="B1592" s="10">
        <f t="shared" ca="1" si="192"/>
        <v>0.47605764319040211</v>
      </c>
      <c r="C1592" s="57">
        <f ca="1">_xlfn.NORM.INV(B1592,'Input Parameters'!$E$19,'Input Parameters'!$F$19)</f>
        <v>562.22571920532994</v>
      </c>
      <c r="D1592" s="10">
        <f t="shared" ca="1" si="193"/>
        <v>0.56777433355324247</v>
      </c>
      <c r="E1592" s="59">
        <f ca="1">IF(_xlfn.NORM.INV(D1592,'Input Parameters'!$E$20,'Input Parameters'!$F$20)&lt;3500,3500,IF(_xlfn.NORM.INV(D1592,'Input Parameters'!$E$20,'Input Parameters'!$F$20)&gt;5500,5500,_xlfn.NORM.INV(D1592,'Input Parameters'!$E$20,'Input Parameters'!$F$20)))</f>
        <v>4919.4974152758596</v>
      </c>
      <c r="F1592" s="10">
        <f t="shared" ca="1" si="194"/>
        <v>0.52881014736255549</v>
      </c>
      <c r="G1592" s="61">
        <f ca="1">_xlfn.NORM.INV(F1592,'Input Parameters'!$E$21,'Input Parameters'!$F$21)</f>
        <v>285.41811463165925</v>
      </c>
      <c r="H1592" s="54">
        <f ca="1">EXP(E1592*(1/'Input Parameters'!$E$22-1/G1592))</f>
        <v>0.64017460819613847</v>
      </c>
      <c r="I1592" s="10">
        <f t="shared" ca="1" si="195"/>
        <v>0.79862438048535123</v>
      </c>
      <c r="J1592" s="29">
        <f ca="1">_xlfn.BETA.INV(I1592,'Input Parameters'!$L$24,'Input Parameters'!$M$24,'Input Parameters'!$J$24,'Input Parameters'!$K$24)</f>
        <v>0.7340590209701422</v>
      </c>
      <c r="K1592" s="156">
        <f ca="1">('Input Parameters'!$E$25/'Input Parameters'!$E$31)^$J1592</f>
        <v>5.1652208366444038E-3</v>
      </c>
      <c r="L1592" s="66">
        <f ca="1">$H1592*$C1592*'Input Parameters'!$E$23*K1592</f>
        <v>1.8590798655252279</v>
      </c>
      <c r="M1592" s="23">
        <f t="shared" ca="1" si="196"/>
        <v>0.10351136033808706</v>
      </c>
      <c r="N1592" s="15">
        <f ca="1">_xlfn.NORM.INV(M1592,'Input Parameters'!$E$26,'Input Parameters'!$F$26)</f>
        <v>7.5023142682527286E-3</v>
      </c>
      <c r="O1592" s="8">
        <f t="shared" ca="1" si="197"/>
        <v>0.87307682498682815</v>
      </c>
      <c r="P1592" s="29">
        <f ca="1">_xlfn.LOGNORM.INV(O1592,'Input Parameters'!$H$27,'Input Parameters'!$I$27)</f>
        <v>2.3585047789647517</v>
      </c>
      <c r="Q1592" s="10"/>
      <c r="R1592" s="15">
        <f>'Input Parameters'!$E$28</f>
        <v>12.7</v>
      </c>
      <c r="S1592" s="10">
        <f t="shared" ca="1" si="198"/>
        <v>0.52155872264842562</v>
      </c>
      <c r="T1592" s="25">
        <f ca="1">_xlfn.LOGNORM.INV(S1592,'Input Parameters'!$H$29,'Input Parameters'!$I$29)</f>
        <v>58.586378728103988</v>
      </c>
      <c r="U1592" s="10">
        <f t="shared" ca="1" si="199"/>
        <v>0.22651806718320666</v>
      </c>
      <c r="V1592" s="29">
        <f ca="1">IF('Input Parameters'!$D$30="Beta",_xlfn.BETA.INV(U1592,'Input Parameters'!$L$30,'Input Parameters'!$M$30,'Input Parameters'!$J$30,'Input Parameters'!$K$30),IF('Input Parameters'!$D$30="LogNorm",_xlfn.LOGNORM.INV(U1592,'Input Parameters'!$H$30,'Input Parameters'!$I$30)))</f>
        <v>0.74327022210757521</v>
      </c>
      <c r="W1592" s="2">
        <f ca="1">N1592+(P1592-N1592)*(1-ERF((T1592-R1592)/(2*SQRT(L1592*'Input Parameters'!$E$31))))</f>
        <v>4.8238999213286136E-2</v>
      </c>
      <c r="X1592">
        <f t="shared" ca="1" si="200"/>
        <v>1</v>
      </c>
      <c r="Y1592" s="7"/>
    </row>
    <row r="1593" spans="1:25" ht="15" customHeight="1" x14ac:dyDescent="0.3">
      <c r="A1593" s="130">
        <v>1586</v>
      </c>
      <c r="B1593" s="10">
        <f t="shared" ca="1" si="192"/>
        <v>1.6962903031116361E-2</v>
      </c>
      <c r="C1593" s="57">
        <f ca="1">_xlfn.NORM.INV(B1593,'Input Parameters'!$E$19,'Input Parameters'!$F$19)</f>
        <v>388.07951991624009</v>
      </c>
      <c r="D1593" s="10">
        <f t="shared" ca="1" si="193"/>
        <v>0.87574727516770623</v>
      </c>
      <c r="E1593" s="59">
        <f ca="1">IF(_xlfn.NORM.INV(D1593,'Input Parameters'!$E$20,'Input Parameters'!$F$20)&lt;3500,3500,IF(_xlfn.NORM.INV(D1593,'Input Parameters'!$E$20,'Input Parameters'!$F$20)&gt;5500,5500,_xlfn.NORM.INV(D1593,'Input Parameters'!$E$20,'Input Parameters'!$F$20)))</f>
        <v>5500</v>
      </c>
      <c r="F1593" s="10">
        <f t="shared" ca="1" si="194"/>
        <v>0.73268085323206777</v>
      </c>
      <c r="G1593" s="61">
        <f ca="1">_xlfn.NORM.INV(F1593,'Input Parameters'!$E$21,'Input Parameters'!$F$21)</f>
        <v>289.73059805142697</v>
      </c>
      <c r="H1593" s="54">
        <f ca="1">EXP(E1593*(1/'Input Parameters'!$E$22-1/G1593))</f>
        <v>0.8091095114980108</v>
      </c>
      <c r="I1593" s="10">
        <f t="shared" ca="1" si="195"/>
        <v>0.88926317512298969</v>
      </c>
      <c r="J1593" s="29">
        <f ca="1">_xlfn.BETA.INV(I1593,'Input Parameters'!$L$24,'Input Parameters'!$M$24,'Input Parameters'!$J$24,'Input Parameters'!$K$24)</f>
        <v>0.78526448187526188</v>
      </c>
      <c r="K1593" s="156">
        <f ca="1">('Input Parameters'!$E$25/'Input Parameters'!$E$31)^$J1593</f>
        <v>3.5773526383703039E-3</v>
      </c>
      <c r="L1593" s="66">
        <f ca="1">$H1593*$C1593*'Input Parameters'!$E$23*K1593</f>
        <v>1.1232845457425042</v>
      </c>
      <c r="M1593" s="23">
        <f t="shared" ca="1" si="196"/>
        <v>0.73963424074694839</v>
      </c>
      <c r="N1593" s="15">
        <f ca="1">_xlfn.NORM.INV(M1593,'Input Parameters'!$E$26,'Input Parameters'!$F$26)</f>
        <v>4.7486582167328525E-2</v>
      </c>
      <c r="O1593" s="8">
        <f t="shared" ca="1" si="197"/>
        <v>0.86034712299389926</v>
      </c>
      <c r="P1593" s="29">
        <f ca="1">_xlfn.LOGNORM.INV(O1593,'Input Parameters'!$H$27,'Input Parameters'!$I$27)</f>
        <v>2.2975596805443339</v>
      </c>
      <c r="Q1593" s="10"/>
      <c r="R1593" s="15">
        <f>'Input Parameters'!$E$28</f>
        <v>12.7</v>
      </c>
      <c r="S1593" s="10">
        <f t="shared" ca="1" si="198"/>
        <v>0.21301135654191039</v>
      </c>
      <c r="T1593" s="25">
        <f ca="1">_xlfn.LOGNORM.INV(S1593,'Input Parameters'!$H$29,'Input Parameters'!$I$29)</f>
        <v>53.253351986692564</v>
      </c>
      <c r="U1593" s="10">
        <f t="shared" ca="1" si="199"/>
        <v>0.5492329519883834</v>
      </c>
      <c r="V1593" s="29">
        <f ca="1">IF('Input Parameters'!$D$30="Beta",_xlfn.BETA.INV(U1593,'Input Parameters'!$L$30,'Input Parameters'!$M$30,'Input Parameters'!$J$30,'Input Parameters'!$K$30),IF('Input Parameters'!$D$30="LogNorm",_xlfn.LOGNORM.INV(U1593,'Input Parameters'!$H$30,'Input Parameters'!$I$30)))</f>
        <v>1.049167155855341</v>
      </c>
      <c r="W1593" s="2">
        <f ca="1">N1593+(P1593-N1593)*(1-ERF((T1593-R1593)/(2*SQRT(L1593*'Input Parameters'!$E$31))))</f>
        <v>6.282688878784437E-2</v>
      </c>
      <c r="X1593">
        <f t="shared" ca="1" si="200"/>
        <v>1</v>
      </c>
      <c r="Y1593" s="7"/>
    </row>
    <row r="1594" spans="1:25" ht="15" customHeight="1" x14ac:dyDescent="0.3">
      <c r="A1594" s="130">
        <v>1587</v>
      </c>
      <c r="B1594" s="10">
        <f t="shared" ca="1" si="192"/>
        <v>2.6647532182955125E-3</v>
      </c>
      <c r="C1594" s="57">
        <f ca="1">_xlfn.NORM.INV(B1594,'Input Parameters'!$E$19,'Input Parameters'!$F$19)</f>
        <v>331.84817466507468</v>
      </c>
      <c r="D1594" s="10">
        <f t="shared" ca="1" si="193"/>
        <v>0.76373280554022149</v>
      </c>
      <c r="E1594" s="59">
        <f ca="1">IF(_xlfn.NORM.INV(D1594,'Input Parameters'!$E$20,'Input Parameters'!$F$20)&lt;3500,3500,IF(_xlfn.NORM.INV(D1594,'Input Parameters'!$E$20,'Input Parameters'!$F$20)&gt;5500,5500,_xlfn.NORM.INV(D1594,'Input Parameters'!$E$20,'Input Parameters'!$F$20)))</f>
        <v>5302.8530841460315</v>
      </c>
      <c r="F1594" s="10">
        <f t="shared" ca="1" si="194"/>
        <v>3.1591209518081032E-2</v>
      </c>
      <c r="G1594" s="61">
        <f ca="1">_xlfn.NORM.INV(F1594,'Input Parameters'!$E$21,'Input Parameters'!$F$21)</f>
        <v>270.24686187426386</v>
      </c>
      <c r="H1594" s="54">
        <f ca="1">EXP(E1594*(1/'Input Parameters'!$E$22-1/G1594))</f>
        <v>0.21788644946493929</v>
      </c>
      <c r="I1594" s="10">
        <f t="shared" ca="1" si="195"/>
        <v>6.9670049820094282E-2</v>
      </c>
      <c r="J1594" s="29">
        <f ca="1">_xlfn.BETA.INV(I1594,'Input Parameters'!$L$24,'Input Parameters'!$M$24,'Input Parameters'!$J$24,'Input Parameters'!$K$24)</f>
        <v>0.36628791538439914</v>
      </c>
      <c r="K1594" s="156">
        <f ca="1">('Input Parameters'!$E$25/'Input Parameters'!$E$31)^$J1594</f>
        <v>7.2252825706518156E-2</v>
      </c>
      <c r="L1594" s="66">
        <f ca="1">$H1594*$C1594*'Input Parameters'!$E$23*K1594</f>
        <v>5.2242564972897512</v>
      </c>
      <c r="M1594" s="23">
        <f t="shared" ca="1" si="196"/>
        <v>9.2496816607828936E-2</v>
      </c>
      <c r="N1594" s="15">
        <f ca="1">_xlfn.NORM.INV(M1594,'Input Parameters'!$E$26,'Input Parameters'!$F$26)</f>
        <v>6.1637564086267985E-3</v>
      </c>
      <c r="O1594" s="8">
        <f t="shared" ca="1" si="197"/>
        <v>0.56593082521047355</v>
      </c>
      <c r="P1594" s="29">
        <f ca="1">_xlfn.LOGNORM.INV(O1594,'Input Parameters'!$H$27,'Input Parameters'!$I$27)</f>
        <v>1.5321355857039276</v>
      </c>
      <c r="Q1594" s="10"/>
      <c r="R1594" s="15">
        <f>'Input Parameters'!$E$28</f>
        <v>12.7</v>
      </c>
      <c r="S1594" s="10">
        <f t="shared" ca="1" si="198"/>
        <v>6.6673919379006685E-2</v>
      </c>
      <c r="T1594" s="25">
        <f ca="1">_xlfn.LOGNORM.INV(S1594,'Input Parameters'!$H$29,'Input Parameters'!$I$29)</f>
        <v>49.200636494995464</v>
      </c>
      <c r="U1594" s="10">
        <f t="shared" ca="1" si="199"/>
        <v>0.863370192819499</v>
      </c>
      <c r="V1594" s="29">
        <f ca="1">IF('Input Parameters'!$D$30="Beta",_xlfn.BETA.INV(U1594,'Input Parameters'!$L$30,'Input Parameters'!$M$30,'Input Parameters'!$J$30,'Input Parameters'!$K$30),IF('Input Parameters'!$D$30="LogNorm",_xlfn.LOGNORM.INV(U1594,'Input Parameters'!$H$30,'Input Parameters'!$I$30)))</f>
        <v>1.5391752647354708</v>
      </c>
      <c r="W1594" s="2">
        <f ca="1">N1594+(P1594-N1594)*(1-ERF((T1594-R1594)/(2*SQRT(L1594*'Input Parameters'!$E$31))))</f>
        <v>0.4011019363959839</v>
      </c>
      <c r="X1594">
        <f t="shared" ca="1" si="200"/>
        <v>1</v>
      </c>
      <c r="Y1594" s="7"/>
    </row>
    <row r="1595" spans="1:25" ht="15" customHeight="1" x14ac:dyDescent="0.3">
      <c r="A1595" s="130">
        <v>1588</v>
      </c>
      <c r="B1595" s="10">
        <f t="shared" ca="1" si="192"/>
        <v>0.68425185121480681</v>
      </c>
      <c r="C1595" s="57">
        <f ca="1">_xlfn.NORM.INV(B1595,'Input Parameters'!$E$19,'Input Parameters'!$F$19)</f>
        <v>607.8280474076056</v>
      </c>
      <c r="D1595" s="10">
        <f t="shared" ca="1" si="193"/>
        <v>0.75305231782282145</v>
      </c>
      <c r="E1595" s="59">
        <f ca="1">IF(_xlfn.NORM.INV(D1595,'Input Parameters'!$E$20,'Input Parameters'!$F$20)&lt;3500,3500,IF(_xlfn.NORM.INV(D1595,'Input Parameters'!$E$20,'Input Parameters'!$F$20)&gt;5500,5500,_xlfn.NORM.INV(D1595,'Input Parameters'!$E$20,'Input Parameters'!$F$20)))</f>
        <v>5278.8884669643494</v>
      </c>
      <c r="F1595" s="10">
        <f t="shared" ca="1" si="194"/>
        <v>0.41454568519820489</v>
      </c>
      <c r="G1595" s="61">
        <f ca="1">_xlfn.NORM.INV(F1595,'Input Parameters'!$E$21,'Input Parameters'!$F$21)</f>
        <v>283.15328487160627</v>
      </c>
      <c r="H1595" s="54">
        <f ca="1">EXP(E1595*(1/'Input Parameters'!$E$22-1/G1595))</f>
        <v>0.53444097341711416</v>
      </c>
      <c r="I1595" s="10">
        <f t="shared" ca="1" si="195"/>
        <v>0.44427693489778619</v>
      </c>
      <c r="J1595" s="29">
        <f ca="1">_xlfn.BETA.INV(I1595,'Input Parameters'!$L$24,'Input Parameters'!$M$24,'Input Parameters'!$J$24,'Input Parameters'!$K$24)</f>
        <v>0.58444547808738601</v>
      </c>
      <c r="K1595" s="156">
        <f ca="1">('Input Parameters'!$E$25/'Input Parameters'!$E$31)^$J1595</f>
        <v>1.5107748356718973E-2</v>
      </c>
      <c r="L1595" s="66">
        <f ca="1">$H1595*$C1595*'Input Parameters'!$E$23*K1595</f>
        <v>4.9077250610702192</v>
      </c>
      <c r="M1595" s="23">
        <f t="shared" ca="1" si="196"/>
        <v>6.8824080619203754E-2</v>
      </c>
      <c r="N1595" s="15">
        <f ca="1">_xlfn.NORM.INV(M1595,'Input Parameters'!$E$26,'Input Parameters'!$F$26)</f>
        <v>2.8232689370023129E-3</v>
      </c>
      <c r="O1595" s="8">
        <f t="shared" ca="1" si="197"/>
        <v>0.22651029244221954</v>
      </c>
      <c r="P1595" s="29">
        <f ca="1">_xlfn.LOGNORM.INV(O1595,'Input Parameters'!$H$27,'Input Parameters'!$I$27)</f>
        <v>1.0214586781094523</v>
      </c>
      <c r="Q1595" s="10"/>
      <c r="R1595" s="15">
        <f>'Input Parameters'!$E$28</f>
        <v>12.7</v>
      </c>
      <c r="S1595" s="10">
        <f t="shared" ca="1" si="198"/>
        <v>0.8751734785163735</v>
      </c>
      <c r="T1595" s="25">
        <f ca="1">_xlfn.LOGNORM.INV(S1595,'Input Parameters'!$H$29,'Input Parameters'!$I$29)</f>
        <v>66.266214153337259</v>
      </c>
      <c r="U1595" s="10">
        <f t="shared" ca="1" si="199"/>
        <v>7.3573197244171884E-2</v>
      </c>
      <c r="V1595" s="29">
        <f ca="1">IF('Input Parameters'!$D$30="Beta",_xlfn.BETA.INV(U1595,'Input Parameters'!$L$30,'Input Parameters'!$M$30,'Input Parameters'!$J$30,'Input Parameters'!$K$30),IF('Input Parameters'!$D$30="LogNorm",_xlfn.LOGNORM.INV(U1595,'Input Parameters'!$H$30,'Input Parameters'!$I$30)))</f>
        <v>0.5641301915413337</v>
      </c>
      <c r="W1595" s="2">
        <f ca="1">N1595+(P1595-N1595)*(1-ERF((T1595-R1595)/(2*SQRT(L1595*'Input Parameters'!$E$31))))</f>
        <v>9.1760081683689515E-2</v>
      </c>
      <c r="X1595">
        <f t="shared" ca="1" si="200"/>
        <v>1</v>
      </c>
      <c r="Y1595" s="7"/>
    </row>
    <row r="1596" spans="1:25" ht="15" customHeight="1" x14ac:dyDescent="0.3">
      <c r="A1596" s="130">
        <v>1589</v>
      </c>
      <c r="B1596" s="10">
        <f t="shared" ca="1" si="192"/>
        <v>0.96366583034022923</v>
      </c>
      <c r="C1596" s="57">
        <f ca="1">_xlfn.NORM.INV(B1596,'Input Parameters'!$E$19,'Input Parameters'!$F$19)</f>
        <v>718.9697365018809</v>
      </c>
      <c r="D1596" s="10">
        <f t="shared" ca="1" si="193"/>
        <v>0.98739744122963136</v>
      </c>
      <c r="E1596" s="59">
        <f ca="1">IF(_xlfn.NORM.INV(D1596,'Input Parameters'!$E$20,'Input Parameters'!$F$20)&lt;3500,3500,IF(_xlfn.NORM.INV(D1596,'Input Parameters'!$E$20,'Input Parameters'!$F$20)&gt;5500,5500,_xlfn.NORM.INV(D1596,'Input Parameters'!$E$20,'Input Parameters'!$F$20)))</f>
        <v>5500</v>
      </c>
      <c r="F1596" s="10">
        <f t="shared" ca="1" si="194"/>
        <v>0.92751246678984967</v>
      </c>
      <c r="G1596" s="61">
        <f ca="1">_xlfn.NORM.INV(F1596,'Input Parameters'!$E$21,'Input Parameters'!$F$21)</f>
        <v>296.30604531523102</v>
      </c>
      <c r="H1596" s="54">
        <f ca="1">EXP(E1596*(1/'Input Parameters'!$E$22-1/G1596))</f>
        <v>1.232989611459629</v>
      </c>
      <c r="I1596" s="10">
        <f t="shared" ca="1" si="195"/>
        <v>0.89550621475638725</v>
      </c>
      <c r="J1596" s="29">
        <f ca="1">_xlfn.BETA.INV(I1596,'Input Parameters'!$L$24,'Input Parameters'!$M$24,'Input Parameters'!$J$24,'Input Parameters'!$K$24)</f>
        <v>0.78947140787396419</v>
      </c>
      <c r="K1596" s="156">
        <f ca="1">('Input Parameters'!$E$25/'Input Parameters'!$E$31)^$J1596</f>
        <v>3.4710059668481836E-3</v>
      </c>
      <c r="L1596" s="66">
        <f ca="1">$H1596*$C1596*'Input Parameters'!$E$23*K1596</f>
        <v>3.0769850614514418</v>
      </c>
      <c r="M1596" s="23">
        <f t="shared" ca="1" si="196"/>
        <v>0.72152050424076364</v>
      </c>
      <c r="N1596" s="15">
        <f ca="1">_xlfn.NORM.INV(M1596,'Input Parameters'!$E$26,'Input Parameters'!$F$26)</f>
        <v>4.6334652596941604E-2</v>
      </c>
      <c r="O1596" s="8">
        <f t="shared" ca="1" si="197"/>
        <v>0.14757182120285883</v>
      </c>
      <c r="P1596" s="29">
        <f ca="1">_xlfn.LOGNORM.INV(O1596,'Input Parameters'!$H$27,'Input Parameters'!$I$27)</f>
        <v>0.89587883672318902</v>
      </c>
      <c r="Q1596" s="10"/>
      <c r="R1596" s="15">
        <f>'Input Parameters'!$E$28</f>
        <v>12.7</v>
      </c>
      <c r="S1596" s="10">
        <f t="shared" ca="1" si="198"/>
        <v>0.31235639196936493</v>
      </c>
      <c r="T1596" s="25">
        <f ca="1">_xlfn.LOGNORM.INV(S1596,'Input Parameters'!$H$29,'Input Parameters'!$I$29)</f>
        <v>55.119854864732261</v>
      </c>
      <c r="U1596" s="10">
        <f t="shared" ca="1" si="199"/>
        <v>0.26429306936321539</v>
      </c>
      <c r="V1596" s="29">
        <f ca="1">IF('Input Parameters'!$D$30="Beta",_xlfn.BETA.INV(U1596,'Input Parameters'!$L$30,'Input Parameters'!$M$30,'Input Parameters'!$J$30,'Input Parameters'!$K$30),IF('Input Parameters'!$D$30="LogNorm",_xlfn.LOGNORM.INV(U1596,'Input Parameters'!$H$30,'Input Parameters'!$I$30)))</f>
        <v>0.77934896818334476</v>
      </c>
      <c r="W1596" s="2">
        <f ca="1">N1596+(P1596-N1596)*(1-ERF((T1596-R1596)/(2*SQRT(L1596*'Input Parameters'!$E$31))))</f>
        <v>0.1204737276336737</v>
      </c>
      <c r="X1596">
        <f t="shared" ca="1" si="200"/>
        <v>1</v>
      </c>
      <c r="Y1596" s="7"/>
    </row>
    <row r="1597" spans="1:25" ht="15" customHeight="1" x14ac:dyDescent="0.3">
      <c r="A1597" s="130">
        <v>1590</v>
      </c>
      <c r="B1597" s="10">
        <f t="shared" ca="1" si="192"/>
        <v>0.5327036369506355</v>
      </c>
      <c r="C1597" s="57">
        <f ca="1">_xlfn.NORM.INV(B1597,'Input Parameters'!$E$19,'Input Parameters'!$F$19)</f>
        <v>574.23473680427446</v>
      </c>
      <c r="D1597" s="10">
        <f t="shared" ca="1" si="193"/>
        <v>6.1748892112729381E-2</v>
      </c>
      <c r="E1597" s="59">
        <f ca="1">IF(_xlfn.NORM.INV(D1597,'Input Parameters'!$E$20,'Input Parameters'!$F$20)&lt;3500,3500,IF(_xlfn.NORM.INV(D1597,'Input Parameters'!$E$20,'Input Parameters'!$F$20)&gt;5500,5500,_xlfn.NORM.INV(D1597,'Input Parameters'!$E$20,'Input Parameters'!$F$20)))</f>
        <v>3721.8202823123793</v>
      </c>
      <c r="F1597" s="10">
        <f t="shared" ca="1" si="194"/>
        <v>0.11292035828469016</v>
      </c>
      <c r="G1597" s="61">
        <f ca="1">_xlfn.NORM.INV(F1597,'Input Parameters'!$E$21,'Input Parameters'!$F$21)</f>
        <v>275.33041833265554</v>
      </c>
      <c r="H1597" s="54">
        <f ca="1">EXP(E1597*(1/'Input Parameters'!$E$22-1/G1597))</f>
        <v>0.44255439706766742</v>
      </c>
      <c r="I1597" s="10">
        <f t="shared" ca="1" si="195"/>
        <v>0.65903111170278739</v>
      </c>
      <c r="J1597" s="29">
        <f ca="1">_xlfn.BETA.INV(I1597,'Input Parameters'!$L$24,'Input Parameters'!$M$24,'Input Parameters'!$J$24,'Input Parameters'!$K$24)</f>
        <v>0.67156370274366683</v>
      </c>
      <c r="K1597" s="156">
        <f ca="1">('Input Parameters'!$E$25/'Input Parameters'!$E$31)^$J1597</f>
        <v>8.0870256511111505E-3</v>
      </c>
      <c r="L1597" s="66">
        <f ca="1">$H1597*$C1597*'Input Parameters'!$E$23*K1597</f>
        <v>2.0551566998652411</v>
      </c>
      <c r="M1597" s="23">
        <f t="shared" ca="1" si="196"/>
        <v>0.53490446390076929</v>
      </c>
      <c r="N1597" s="15">
        <f ca="1">_xlfn.NORM.INV(M1597,'Input Parameters'!$E$26,'Input Parameters'!$F$26)</f>
        <v>3.5839693264887056E-2</v>
      </c>
      <c r="O1597" s="8">
        <f t="shared" ca="1" si="197"/>
        <v>0.92838574810419483</v>
      </c>
      <c r="P1597" s="29">
        <f ca="1">_xlfn.LOGNORM.INV(O1597,'Input Parameters'!$H$27,'Input Parameters'!$I$27)</f>
        <v>2.7205813200207625</v>
      </c>
      <c r="Q1597" s="10"/>
      <c r="R1597" s="15">
        <f>'Input Parameters'!$E$28</f>
        <v>12.7</v>
      </c>
      <c r="S1597" s="10">
        <f t="shared" ca="1" si="198"/>
        <v>0.67599370709112994</v>
      </c>
      <c r="T1597" s="25">
        <f ca="1">_xlfn.LOGNORM.INV(S1597,'Input Parameters'!$H$29,'Input Parameters'!$I$29)</f>
        <v>61.294344893017907</v>
      </c>
      <c r="U1597" s="10">
        <f t="shared" ca="1" si="199"/>
        <v>0.86845287537214555</v>
      </c>
      <c r="V1597" s="29">
        <f ca="1">IF('Input Parameters'!$D$30="Beta",_xlfn.BETA.INV(U1597,'Input Parameters'!$L$30,'Input Parameters'!$M$30,'Input Parameters'!$J$30,'Input Parameters'!$K$30),IF('Input Parameters'!$D$30="LogNorm",_xlfn.LOGNORM.INV(U1597,'Input Parameters'!$H$30,'Input Parameters'!$I$30)))</f>
        <v>1.5535179776904142</v>
      </c>
      <c r="W1597" s="2">
        <f ca="1">N1597+(P1597-N1597)*(1-ERF((T1597-R1597)/(2*SQRT(L1597*'Input Parameters'!$E$31))))</f>
        <v>8.0231485159965185E-2</v>
      </c>
      <c r="X1597">
        <f t="shared" ca="1" si="200"/>
        <v>1</v>
      </c>
      <c r="Y1597" s="7"/>
    </row>
    <row r="1598" spans="1:25" ht="15" customHeight="1" x14ac:dyDescent="0.3">
      <c r="A1598" s="130">
        <v>1591</v>
      </c>
      <c r="B1598" s="10">
        <f t="shared" ca="1" si="192"/>
        <v>0.82884398551079164</v>
      </c>
      <c r="C1598" s="57">
        <f ca="1">_xlfn.NORM.INV(B1598,'Input Parameters'!$E$19,'Input Parameters'!$F$19)</f>
        <v>647.54178340980889</v>
      </c>
      <c r="D1598" s="10">
        <f t="shared" ca="1" si="193"/>
        <v>0.4739579325500789</v>
      </c>
      <c r="E1598" s="59">
        <f ca="1">IF(_xlfn.NORM.INV(D1598,'Input Parameters'!$E$20,'Input Parameters'!$F$20)&lt;3500,3500,IF(_xlfn.NORM.INV(D1598,'Input Parameters'!$E$20,'Input Parameters'!$F$20)&gt;5500,5500,_xlfn.NORM.INV(D1598,'Input Parameters'!$E$20,'Input Parameters'!$F$20)))</f>
        <v>4754.2730515789353</v>
      </c>
      <c r="F1598" s="10">
        <f t="shared" ca="1" si="194"/>
        <v>0.36280465620641844</v>
      </c>
      <c r="G1598" s="61">
        <f ca="1">_xlfn.NORM.INV(F1598,'Input Parameters'!$E$21,'Input Parameters'!$F$21)</f>
        <v>282.09135963803737</v>
      </c>
      <c r="H1598" s="54">
        <f ca="1">EXP(E1598*(1/'Input Parameters'!$E$22-1/G1598))</f>
        <v>0.53393758996417562</v>
      </c>
      <c r="I1598" s="10">
        <f t="shared" ca="1" si="195"/>
        <v>0.86203238077355404</v>
      </c>
      <c r="J1598" s="29">
        <f ca="1">_xlfn.BETA.INV(I1598,'Input Parameters'!$L$24,'Input Parameters'!$M$24,'Input Parameters'!$J$24,'Input Parameters'!$K$24)</f>
        <v>0.76822873068541375</v>
      </c>
      <c r="K1598" s="156">
        <f ca="1">('Input Parameters'!$E$25/'Input Parameters'!$E$31)^$J1598</f>
        <v>4.0423645870717052E-3</v>
      </c>
      <c r="L1598" s="66">
        <f ca="1">$H1598*$C1598*'Input Parameters'!$E$23*K1598</f>
        <v>1.3976350215571607</v>
      </c>
      <c r="M1598" s="23">
        <f t="shared" ca="1" si="196"/>
        <v>0.18796320714554882</v>
      </c>
      <c r="N1598" s="15">
        <f ca="1">_xlfn.NORM.INV(M1598,'Input Parameters'!$E$26,'Input Parameters'!$F$26)</f>
        <v>1.5406034511467229E-2</v>
      </c>
      <c r="O1598" s="8">
        <f t="shared" ca="1" si="197"/>
        <v>6.7275037901242674E-2</v>
      </c>
      <c r="P1598" s="29">
        <f ca="1">_xlfn.LOGNORM.INV(O1598,'Input Parameters'!$H$27,'Input Parameters'!$I$27)</f>
        <v>0.73431970164558114</v>
      </c>
      <c r="Q1598" s="10"/>
      <c r="R1598" s="15">
        <f>'Input Parameters'!$E$28</f>
        <v>12.7</v>
      </c>
      <c r="S1598" s="10">
        <f t="shared" ca="1" si="198"/>
        <v>0.55528802411328637</v>
      </c>
      <c r="T1598" s="25">
        <f ca="1">_xlfn.LOGNORM.INV(S1598,'Input Parameters'!$H$29,'Input Parameters'!$I$29)</f>
        <v>59.1479397578792</v>
      </c>
      <c r="U1598" s="10">
        <f t="shared" ca="1" si="199"/>
        <v>0.39510323819288484</v>
      </c>
      <c r="V1598" s="29">
        <f ca="1">IF('Input Parameters'!$D$30="Beta",_xlfn.BETA.INV(U1598,'Input Parameters'!$L$30,'Input Parameters'!$M$30,'Input Parameters'!$J$30,'Input Parameters'!$K$30),IF('Input Parameters'!$D$30="LogNorm",_xlfn.LOGNORM.INV(U1598,'Input Parameters'!$H$30,'Input Parameters'!$I$30)))</f>
        <v>0.89968918139405973</v>
      </c>
      <c r="W1598" s="2">
        <f ca="1">N1598+(P1598-N1598)*(1-ERF((T1598-R1598)/(2*SQRT(L1598*'Input Parameters'!$E$31))))</f>
        <v>1.9336377277718853E-2</v>
      </c>
      <c r="X1598">
        <f t="shared" ca="1" si="200"/>
        <v>1</v>
      </c>
      <c r="Y1598" s="7"/>
    </row>
    <row r="1599" spans="1:25" ht="15" customHeight="1" x14ac:dyDescent="0.3">
      <c r="A1599" s="130">
        <v>1592</v>
      </c>
      <c r="B1599" s="10">
        <f t="shared" ca="1" si="192"/>
        <v>0.15680085706203706</v>
      </c>
      <c r="C1599" s="57">
        <f ca="1">_xlfn.NORM.INV(B1599,'Input Parameters'!$E$19,'Input Parameters'!$F$19)</f>
        <v>482.14991468310035</v>
      </c>
      <c r="D1599" s="10">
        <f t="shared" ca="1" si="193"/>
        <v>0.56139154333481567</v>
      </c>
      <c r="E1599" s="59">
        <f ca="1">IF(_xlfn.NORM.INV(D1599,'Input Parameters'!$E$20,'Input Parameters'!$F$20)&lt;3500,3500,IF(_xlfn.NORM.INV(D1599,'Input Parameters'!$E$20,'Input Parameters'!$F$20)&gt;5500,5500,_xlfn.NORM.INV(D1599,'Input Parameters'!$E$20,'Input Parameters'!$F$20)))</f>
        <v>4908.1487551305772</v>
      </c>
      <c r="F1599" s="10">
        <f t="shared" ca="1" si="194"/>
        <v>0.8773453630994863</v>
      </c>
      <c r="G1599" s="61">
        <f ca="1">_xlfn.NORM.INV(F1599,'Input Parameters'!$E$21,'Input Parameters'!$F$21)</f>
        <v>293.98189193837783</v>
      </c>
      <c r="H1599" s="54">
        <f ca="1">EXP(E1599*(1/'Input Parameters'!$E$22-1/G1599))</f>
        <v>1.0575438677472075</v>
      </c>
      <c r="I1599" s="10">
        <f t="shared" ca="1" si="195"/>
        <v>0.57501964401469685</v>
      </c>
      <c r="J1599" s="29">
        <f ca="1">_xlfn.BETA.INV(I1599,'Input Parameters'!$L$24,'Input Parameters'!$M$24,'Input Parameters'!$J$24,'Input Parameters'!$K$24)</f>
        <v>0.63732291670630836</v>
      </c>
      <c r="K1599" s="156">
        <f ca="1">('Input Parameters'!$E$25/'Input Parameters'!$E$31)^$J1599</f>
        <v>1.0338646063095589E-2</v>
      </c>
      <c r="L1599" s="66">
        <f ca="1">$H1599*$C1599*'Input Parameters'!$E$23*K1599</f>
        <v>5.2716206839540165</v>
      </c>
      <c r="M1599" s="23">
        <f t="shared" ca="1" si="196"/>
        <v>7.5913871830539326E-2</v>
      </c>
      <c r="N1599" s="15">
        <f ca="1">_xlfn.NORM.INV(M1599,'Input Parameters'!$E$26,'Input Parameters'!$F$26)</f>
        <v>3.9047884512790343E-3</v>
      </c>
      <c r="O1599" s="8">
        <f t="shared" ca="1" si="197"/>
        <v>0.37076222635923772</v>
      </c>
      <c r="P1599" s="29">
        <f ca="1">_xlfn.LOGNORM.INV(O1599,'Input Parameters'!$H$27,'Input Parameters'!$I$27)</f>
        <v>1.2303382982315549</v>
      </c>
      <c r="Q1599" s="10"/>
      <c r="R1599" s="15">
        <f>'Input Parameters'!$E$28</f>
        <v>12.7</v>
      </c>
      <c r="S1599" s="10">
        <f t="shared" ca="1" si="198"/>
        <v>0.91281234516359266</v>
      </c>
      <c r="T1599" s="25">
        <f ca="1">_xlfn.LOGNORM.INV(S1599,'Input Parameters'!$H$29,'Input Parameters'!$I$29)</f>
        <v>67.824968870368792</v>
      </c>
      <c r="U1599" s="10">
        <f t="shared" ca="1" si="199"/>
        <v>0.24992466771783972</v>
      </c>
      <c r="V1599" s="29">
        <f ca="1">IF('Input Parameters'!$D$30="Beta",_xlfn.BETA.INV(U1599,'Input Parameters'!$L$30,'Input Parameters'!$M$30,'Input Parameters'!$J$30,'Input Parameters'!$K$30),IF('Input Parameters'!$D$30="LogNorm",_xlfn.LOGNORM.INV(U1599,'Input Parameters'!$H$30,'Input Parameters'!$I$30)))</f>
        <v>0.76577351185523301</v>
      </c>
      <c r="W1599" s="2">
        <f ca="1">N1599+(P1599-N1599)*(1-ERF((T1599-R1599)/(2*SQRT(L1599*'Input Parameters'!$E$31))))</f>
        <v>0.1137492647265244</v>
      </c>
      <c r="X1599">
        <f t="shared" ca="1" si="200"/>
        <v>1</v>
      </c>
      <c r="Y1599" s="7"/>
    </row>
    <row r="1600" spans="1:25" ht="15" customHeight="1" x14ac:dyDescent="0.3">
      <c r="A1600" s="130">
        <v>1593</v>
      </c>
      <c r="B1600" s="10">
        <f t="shared" ca="1" si="192"/>
        <v>0.89669014354274867</v>
      </c>
      <c r="C1600" s="57">
        <f ca="1">_xlfn.NORM.INV(B1600,'Input Parameters'!$E$19,'Input Parameters'!$F$19)</f>
        <v>674.01632119438909</v>
      </c>
      <c r="D1600" s="10">
        <f t="shared" ca="1" si="193"/>
        <v>8.1654349204134169E-2</v>
      </c>
      <c r="E1600" s="59">
        <f ca="1">IF(_xlfn.NORM.INV(D1600,'Input Parameters'!$E$20,'Input Parameters'!$F$20)&lt;3500,3500,IF(_xlfn.NORM.INV(D1600,'Input Parameters'!$E$20,'Input Parameters'!$F$20)&gt;5500,5500,_xlfn.NORM.INV(D1600,'Input Parameters'!$E$20,'Input Parameters'!$F$20)))</f>
        <v>3824.1793543065205</v>
      </c>
      <c r="F1600" s="10">
        <f t="shared" ca="1" si="194"/>
        <v>0.73019231434545862</v>
      </c>
      <c r="G1600" s="61">
        <f ca="1">_xlfn.NORM.INV(F1600,'Input Parameters'!$E$21,'Input Parameters'!$F$21)</f>
        <v>289.67128255995561</v>
      </c>
      <c r="H1600" s="54">
        <f ca="1">EXP(E1600*(1/'Input Parameters'!$E$22-1/G1600))</f>
        <v>0.8607225832858727</v>
      </c>
      <c r="I1600" s="10">
        <f t="shared" ca="1" si="195"/>
        <v>0.57921705704796855</v>
      </c>
      <c r="J1600" s="29">
        <f ca="1">_xlfn.BETA.INV(I1600,'Input Parameters'!$L$24,'Input Parameters'!$M$24,'Input Parameters'!$J$24,'Input Parameters'!$K$24)</f>
        <v>0.63901203808686224</v>
      </c>
      <c r="K1600" s="156">
        <f ca="1">('Input Parameters'!$E$25/'Input Parameters'!$E$31)^$J1600</f>
        <v>1.0214128674418186E-2</v>
      </c>
      <c r="L1600" s="66">
        <f ca="1">$H1600*$C1600*'Input Parameters'!$E$23*K1600</f>
        <v>5.9256355296665193</v>
      </c>
      <c r="M1600" s="23">
        <f t="shared" ca="1" si="196"/>
        <v>0.41049076125519113</v>
      </c>
      <c r="N1600" s="15">
        <f ca="1">_xlfn.NORM.INV(M1600,'Input Parameters'!$E$26,'Input Parameters'!$F$26)</f>
        <v>2.9248062480539135E-2</v>
      </c>
      <c r="O1600" s="8">
        <f t="shared" ca="1" si="197"/>
        <v>7.9844187367050679E-2</v>
      </c>
      <c r="P1600" s="29">
        <f ca="1">_xlfn.LOGNORM.INV(O1600,'Input Parameters'!$H$27,'Input Parameters'!$I$27)</f>
        <v>0.76424170957449511</v>
      </c>
      <c r="Q1600" s="10"/>
      <c r="R1600" s="15">
        <f>'Input Parameters'!$E$28</f>
        <v>12.7</v>
      </c>
      <c r="S1600" s="10">
        <f t="shared" ca="1" si="198"/>
        <v>0.17555975162164461</v>
      </c>
      <c r="T1600" s="25">
        <f ca="1">_xlfn.LOGNORM.INV(S1600,'Input Parameters'!$H$29,'Input Parameters'!$I$29)</f>
        <v>52.44401570487728</v>
      </c>
      <c r="U1600" s="10">
        <f t="shared" ca="1" si="199"/>
        <v>0.9979095163597036</v>
      </c>
      <c r="V1600" s="29">
        <f ca="1">IF('Input Parameters'!$D$30="Beta",_xlfn.BETA.INV(U1600,'Input Parameters'!$L$30,'Input Parameters'!$M$30,'Input Parameters'!$J$30,'Input Parameters'!$K$30),IF('Input Parameters'!$D$30="LogNorm",_xlfn.LOGNORM.INV(U1600,'Input Parameters'!$H$30,'Input Parameters'!$I$30)))</f>
        <v>3.0915787864941029</v>
      </c>
      <c r="W1600" s="2">
        <f ca="1">N1600+(P1600-N1600)*(1-ERF((T1600-R1600)/(2*SQRT(L1600*'Input Parameters'!$E$31))))</f>
        <v>0.2117472138427679</v>
      </c>
      <c r="X1600">
        <f t="shared" ca="1" si="200"/>
        <v>1</v>
      </c>
      <c r="Y1600" s="7"/>
    </row>
    <row r="1601" spans="1:25" ht="15" customHeight="1" x14ac:dyDescent="0.3">
      <c r="A1601" s="130">
        <v>1594</v>
      </c>
      <c r="B1601" s="10">
        <f t="shared" ca="1" si="192"/>
        <v>0.74159207807231586</v>
      </c>
      <c r="C1601" s="57">
        <f ca="1">_xlfn.NORM.INV(B1601,'Input Parameters'!$E$19,'Input Parameters'!$F$19)</f>
        <v>622.07809502761654</v>
      </c>
      <c r="D1601" s="10">
        <f t="shared" ca="1" si="193"/>
        <v>7.4107400661741263E-2</v>
      </c>
      <c r="E1601" s="59">
        <f ca="1">IF(_xlfn.NORM.INV(D1601,'Input Parameters'!$E$20,'Input Parameters'!$F$20)&lt;3500,3500,IF(_xlfn.NORM.INV(D1601,'Input Parameters'!$E$20,'Input Parameters'!$F$20)&gt;5500,5500,_xlfn.NORM.INV(D1601,'Input Parameters'!$E$20,'Input Parameters'!$F$20)))</f>
        <v>3787.8938284826399</v>
      </c>
      <c r="F1601" s="10">
        <f t="shared" ca="1" si="194"/>
        <v>1.9702857373049887E-2</v>
      </c>
      <c r="G1601" s="61">
        <f ca="1">_xlfn.NORM.INV(F1601,'Input Parameters'!$E$21,'Input Parameters'!$F$21)</f>
        <v>268.65898978255831</v>
      </c>
      <c r="H1601" s="54">
        <f ca="1">EXP(E1601*(1/'Input Parameters'!$E$22-1/G1601))</f>
        <v>0.30996434899683584</v>
      </c>
      <c r="I1601" s="10">
        <f t="shared" ca="1" si="195"/>
        <v>0.4402897258439924</v>
      </c>
      <c r="J1601" s="29">
        <f ca="1">_xlfn.BETA.INV(I1601,'Input Parameters'!$L$24,'Input Parameters'!$M$24,'Input Parameters'!$J$24,'Input Parameters'!$K$24)</f>
        <v>0.58279810261631404</v>
      </c>
      <c r="K1601" s="156">
        <f ca="1">('Input Parameters'!$E$25/'Input Parameters'!$E$31)^$J1601</f>
        <v>1.5287343670363955E-2</v>
      </c>
      <c r="L1601" s="66">
        <f ca="1">$H1601*$C1601*'Input Parameters'!$E$23*K1601</f>
        <v>2.9477366665866067</v>
      </c>
      <c r="M1601" s="23">
        <f t="shared" ca="1" si="196"/>
        <v>0.47721909779825666</v>
      </c>
      <c r="N1601" s="15">
        <f ca="1">_xlfn.NORM.INV(M1601,'Input Parameters'!$E$26,'Input Parameters'!$F$26)</f>
        <v>3.2800179225658525E-2</v>
      </c>
      <c r="O1601" s="8">
        <f t="shared" ca="1" si="197"/>
        <v>0.92980885884335551</v>
      </c>
      <c r="P1601" s="29">
        <f ca="1">_xlfn.LOGNORM.INV(O1601,'Input Parameters'!$H$27,'Input Parameters'!$I$27)</f>
        <v>2.7332431125951988</v>
      </c>
      <c r="Q1601" s="10"/>
      <c r="R1601" s="15">
        <f>'Input Parameters'!$E$28</f>
        <v>12.7</v>
      </c>
      <c r="S1601" s="10">
        <f t="shared" ca="1" si="198"/>
        <v>0.96733039830160017</v>
      </c>
      <c r="T1601" s="25">
        <f ca="1">_xlfn.LOGNORM.INV(S1601,'Input Parameters'!$H$29,'Input Parameters'!$I$29)</f>
        <v>71.617811812289872</v>
      </c>
      <c r="U1601" s="10">
        <f t="shared" ca="1" si="199"/>
        <v>0.14762730111143774</v>
      </c>
      <c r="V1601" s="29">
        <f ca="1">IF('Input Parameters'!$D$30="Beta",_xlfn.BETA.INV(U1601,'Input Parameters'!$L$30,'Input Parameters'!$M$30,'Input Parameters'!$J$30,'Input Parameters'!$K$30),IF('Input Parameters'!$D$30="LogNorm",_xlfn.LOGNORM.INV(U1601,'Input Parameters'!$H$30,'Input Parameters'!$I$30)))</f>
        <v>0.66130467062278231</v>
      </c>
      <c r="W1601" s="2">
        <f ca="1">N1601+(P1601-N1601)*(1-ERF((T1601-R1601)/(2*SQRT(L1601*'Input Parameters'!$E$31))))</f>
        <v>7.3964687231199963E-2</v>
      </c>
      <c r="X1601">
        <f t="shared" ca="1" si="200"/>
        <v>1</v>
      </c>
      <c r="Y1601" s="7"/>
    </row>
    <row r="1602" spans="1:25" ht="15" customHeight="1" x14ac:dyDescent="0.3">
      <c r="A1602" s="130">
        <v>1595</v>
      </c>
      <c r="B1602" s="10">
        <f t="shared" ca="1" si="192"/>
        <v>0.4941094172739372</v>
      </c>
      <c r="C1602" s="57">
        <f ca="1">_xlfn.NORM.INV(B1602,'Input Parameters'!$E$19,'Input Parameters'!$F$19)</f>
        <v>566.05226980714156</v>
      </c>
      <c r="D1602" s="10">
        <f t="shared" ca="1" si="193"/>
        <v>0.28536909740239846</v>
      </c>
      <c r="E1602" s="59">
        <f ca="1">IF(_xlfn.NORM.INV(D1602,'Input Parameters'!$E$20,'Input Parameters'!$F$20)&lt;3500,3500,IF(_xlfn.NORM.INV(D1602,'Input Parameters'!$E$20,'Input Parameters'!$F$20)&gt;5500,5500,_xlfn.NORM.INV(D1602,'Input Parameters'!$E$20,'Input Parameters'!$F$20)))</f>
        <v>4403.1247408102508</v>
      </c>
      <c r="F1602" s="10">
        <f t="shared" ca="1" si="194"/>
        <v>0.75938690262083564</v>
      </c>
      <c r="G1602" s="61">
        <f ca="1">_xlfn.NORM.INV(F1602,'Input Parameters'!$E$21,'Input Parameters'!$F$21)</f>
        <v>290.38604759843139</v>
      </c>
      <c r="H1602" s="54">
        <f ca="1">EXP(E1602*(1/'Input Parameters'!$E$22-1/G1602))</f>
        <v>0.87347628345564921</v>
      </c>
      <c r="I1602" s="10">
        <f t="shared" ca="1" si="195"/>
        <v>0.93995775942028126</v>
      </c>
      <c r="J1602" s="29">
        <f ca="1">_xlfn.BETA.INV(I1602,'Input Parameters'!$L$24,'Input Parameters'!$M$24,'Input Parameters'!$J$24,'Input Parameters'!$K$24)</f>
        <v>0.82462909395586403</v>
      </c>
      <c r="K1602" s="156">
        <f ca="1">('Input Parameters'!$E$25/'Input Parameters'!$E$31)^$J1602</f>
        <v>2.6972672123573059E-3</v>
      </c>
      <c r="L1602" s="66">
        <f ca="1">$H1602*$C1602*'Input Parameters'!$E$23*K1602</f>
        <v>1.3336185477275642</v>
      </c>
      <c r="M1602" s="23">
        <f t="shared" ca="1" si="196"/>
        <v>0.71179894523901222</v>
      </c>
      <c r="N1602" s="15">
        <f ca="1">_xlfn.NORM.INV(M1602,'Input Parameters'!$E$26,'Input Parameters'!$F$26)</f>
        <v>4.5731603843700563E-2</v>
      </c>
      <c r="O1602" s="8">
        <f t="shared" ca="1" si="197"/>
        <v>0.66897047577328494</v>
      </c>
      <c r="P1602" s="29">
        <f ca="1">_xlfn.LOGNORM.INV(O1602,'Input Parameters'!$H$27,'Input Parameters'!$I$27)</f>
        <v>1.727330900808187</v>
      </c>
      <c r="Q1602" s="10"/>
      <c r="R1602" s="15">
        <f>'Input Parameters'!$E$28</f>
        <v>12.7</v>
      </c>
      <c r="S1602" s="10">
        <f t="shared" ca="1" si="198"/>
        <v>0.1832034914815136</v>
      </c>
      <c r="T1602" s="25">
        <f ca="1">_xlfn.LOGNORM.INV(S1602,'Input Parameters'!$H$29,'Input Parameters'!$I$29)</f>
        <v>52.616205227177403</v>
      </c>
      <c r="U1602" s="10">
        <f t="shared" ca="1" si="199"/>
        <v>0.26375881042684024</v>
      </c>
      <c r="V1602" s="29">
        <f ca="1">IF('Input Parameters'!$D$30="Beta",_xlfn.BETA.INV(U1602,'Input Parameters'!$L$30,'Input Parameters'!$M$30,'Input Parameters'!$J$30,'Input Parameters'!$K$30),IF('Input Parameters'!$D$30="LogNorm",_xlfn.LOGNORM.INV(U1602,'Input Parameters'!$H$30,'Input Parameters'!$I$30)))</f>
        <v>0.77884689647870664</v>
      </c>
      <c r="W1602" s="2">
        <f ca="1">N1602+(P1602-N1602)*(1-ERF((T1602-R1602)/(2*SQRT(L1602*'Input Parameters'!$E$31))))</f>
        <v>7.015098533111222E-2</v>
      </c>
      <c r="X1602">
        <f t="shared" ca="1" si="200"/>
        <v>1</v>
      </c>
      <c r="Y1602" s="7"/>
    </row>
    <row r="1603" spans="1:25" ht="15" customHeight="1" x14ac:dyDescent="0.3">
      <c r="A1603" s="130">
        <v>1596</v>
      </c>
      <c r="B1603" s="10">
        <f t="shared" ca="1" si="192"/>
        <v>0.92584094475428824</v>
      </c>
      <c r="C1603" s="57">
        <f ca="1">_xlfn.NORM.INV(B1603,'Input Parameters'!$E$19,'Input Parameters'!$F$19)</f>
        <v>689.44456410732744</v>
      </c>
      <c r="D1603" s="10">
        <f t="shared" ca="1" si="193"/>
        <v>0.67883218555692604</v>
      </c>
      <c r="E1603" s="59">
        <f ca="1">IF(_xlfn.NORM.INV(D1603,'Input Parameters'!$E$20,'Input Parameters'!$F$20)&lt;3500,3500,IF(_xlfn.NORM.INV(D1603,'Input Parameters'!$E$20,'Input Parameters'!$F$20)&gt;5500,5500,_xlfn.NORM.INV(D1603,'Input Parameters'!$E$20,'Input Parameters'!$F$20)))</f>
        <v>5125.1049789685503</v>
      </c>
      <c r="F1603" s="10">
        <f t="shared" ca="1" si="194"/>
        <v>0.56919416314508731</v>
      </c>
      <c r="G1603" s="61">
        <f ca="1">_xlfn.NORM.INV(F1603,'Input Parameters'!$E$21,'Input Parameters'!$F$21)</f>
        <v>286.22017828870986</v>
      </c>
      <c r="H1603" s="54">
        <f ca="1">EXP(E1603*(1/'Input Parameters'!$E$22-1/G1603))</f>
        <v>0.66077857599326062</v>
      </c>
      <c r="I1603" s="10">
        <f t="shared" ca="1" si="195"/>
        <v>0.65680101836286975</v>
      </c>
      <c r="J1603" s="29">
        <f ca="1">_xlfn.BETA.INV(I1603,'Input Parameters'!$L$24,'Input Parameters'!$M$24,'Input Parameters'!$J$24,'Input Parameters'!$K$24)</f>
        <v>0.67063705586466649</v>
      </c>
      <c r="K1603" s="156">
        <f ca="1">('Input Parameters'!$E$25/'Input Parameters'!$E$31)^$J1603</f>
        <v>8.1409619736685021E-3</v>
      </c>
      <c r="L1603" s="66">
        <f ca="1">$H1603*$C1603*'Input Parameters'!$E$23*K1603</f>
        <v>3.7087796525326255</v>
      </c>
      <c r="M1603" s="23">
        <f t="shared" ca="1" si="196"/>
        <v>0.21094463372025252</v>
      </c>
      <c r="N1603" s="15">
        <f ca="1">_xlfn.NORM.INV(M1603,'Input Parameters'!$E$26,'Input Parameters'!$F$26)</f>
        <v>1.7133894563849839E-2</v>
      </c>
      <c r="O1603" s="8">
        <f t="shared" ca="1" si="197"/>
        <v>0.18721974394262775</v>
      </c>
      <c r="P1603" s="29">
        <f ca="1">_xlfn.LOGNORM.INV(O1603,'Input Parameters'!$H$27,'Input Parameters'!$I$27)</f>
        <v>0.96104665841275139</v>
      </c>
      <c r="Q1603" s="10"/>
      <c r="R1603" s="15">
        <f>'Input Parameters'!$E$28</f>
        <v>12.7</v>
      </c>
      <c r="S1603" s="10">
        <f t="shared" ca="1" si="198"/>
        <v>0.93895230791178519</v>
      </c>
      <c r="T1603" s="25">
        <f ca="1">_xlfn.LOGNORM.INV(S1603,'Input Parameters'!$H$29,'Input Parameters'!$I$29)</f>
        <v>69.269920484937415</v>
      </c>
      <c r="U1603" s="10">
        <f t="shared" ca="1" si="199"/>
        <v>0.31407453978924171</v>
      </c>
      <c r="V1603" s="29">
        <f ca="1">IF('Input Parameters'!$D$30="Beta",_xlfn.BETA.INV(U1603,'Input Parameters'!$L$30,'Input Parameters'!$M$30,'Input Parameters'!$J$30,'Input Parameters'!$K$30),IF('Input Parameters'!$D$30="LogNorm",_xlfn.LOGNORM.INV(U1603,'Input Parameters'!$H$30,'Input Parameters'!$I$30)))</f>
        <v>0.82548176005958118</v>
      </c>
      <c r="W1603" s="2">
        <f ca="1">N1603+(P1603-N1603)*(1-ERF((T1603-R1603)/(2*SQRT(L1603*'Input Parameters'!$E$31))))</f>
        <v>5.280753720426723E-2</v>
      </c>
      <c r="X1603">
        <f t="shared" ca="1" si="200"/>
        <v>1</v>
      </c>
      <c r="Y1603" s="7"/>
    </row>
    <row r="1604" spans="1:25" ht="15" customHeight="1" x14ac:dyDescent="0.3">
      <c r="A1604" s="130">
        <v>1597</v>
      </c>
      <c r="B1604" s="10">
        <f t="shared" ca="1" si="192"/>
        <v>0.21570429396283664</v>
      </c>
      <c r="C1604" s="57">
        <f ca="1">_xlfn.NORM.INV(B1604,'Input Parameters'!$E$19,'Input Parameters'!$F$19)</f>
        <v>500.81679048177716</v>
      </c>
      <c r="D1604" s="10">
        <f t="shared" ca="1" si="193"/>
        <v>3.8288965170371614E-2</v>
      </c>
      <c r="E1604" s="59">
        <f ca="1">IF(_xlfn.NORM.INV(D1604,'Input Parameters'!$E$20,'Input Parameters'!$F$20)&lt;3500,3500,IF(_xlfn.NORM.INV(D1604,'Input Parameters'!$E$20,'Input Parameters'!$F$20)&gt;5500,5500,_xlfn.NORM.INV(D1604,'Input Parameters'!$E$20,'Input Parameters'!$F$20)))</f>
        <v>3560.3725167071275</v>
      </c>
      <c r="F1604" s="10">
        <f t="shared" ca="1" si="194"/>
        <v>0.13267422767607973</v>
      </c>
      <c r="G1604" s="61">
        <f ca="1">_xlfn.NORM.INV(F1604,'Input Parameters'!$E$21,'Input Parameters'!$F$21)</f>
        <v>276.09522899328402</v>
      </c>
      <c r="H1604" s="54">
        <f ca="1">EXP(E1604*(1/'Input Parameters'!$E$22-1/G1604))</f>
        <v>0.4752049779526874</v>
      </c>
      <c r="I1604" s="10">
        <f t="shared" ca="1" si="195"/>
        <v>0.76353849356713754</v>
      </c>
      <c r="J1604" s="29">
        <f ca="1">_xlfn.BETA.INV(I1604,'Input Parameters'!$L$24,'Input Parameters'!$M$24,'Input Parameters'!$J$24,'Input Parameters'!$K$24)</f>
        <v>0.71720424099911639</v>
      </c>
      <c r="K1604" s="156">
        <f ca="1">('Input Parameters'!$E$25/'Input Parameters'!$E$31)^$J1604</f>
        <v>5.8290639299298551E-3</v>
      </c>
      <c r="L1604" s="66">
        <f ca="1">$H1604*$C1604*'Input Parameters'!$E$23*K1604</f>
        <v>1.3872626079484256</v>
      </c>
      <c r="M1604" s="23">
        <f t="shared" ca="1" si="196"/>
        <v>0.24719998409894772</v>
      </c>
      <c r="N1604" s="15">
        <f ca="1">_xlfn.NORM.INV(M1604,'Input Parameters'!$E$26,'Input Parameters'!$F$26)</f>
        <v>1.9650124073506744E-2</v>
      </c>
      <c r="O1604" s="8">
        <f t="shared" ca="1" si="197"/>
        <v>0.20748153952737902</v>
      </c>
      <c r="P1604" s="29">
        <f ca="1">_xlfn.LOGNORM.INV(O1604,'Input Parameters'!$H$27,'Input Parameters'!$I$27)</f>
        <v>0.99259013109748295</v>
      </c>
      <c r="Q1604" s="10"/>
      <c r="R1604" s="15">
        <f>'Input Parameters'!$E$28</f>
        <v>12.7</v>
      </c>
      <c r="S1604" s="10">
        <f t="shared" ca="1" si="198"/>
        <v>0.52643630098674465</v>
      </c>
      <c r="T1604" s="25">
        <f ca="1">_xlfn.LOGNORM.INV(S1604,'Input Parameters'!$H$29,'Input Parameters'!$I$29)</f>
        <v>58.667001026597106</v>
      </c>
      <c r="U1604" s="10">
        <f t="shared" ca="1" si="199"/>
        <v>0.70323821032297451</v>
      </c>
      <c r="V1604" s="29">
        <f ca="1">IF('Input Parameters'!$D$30="Beta",_xlfn.BETA.INV(U1604,'Input Parameters'!$L$30,'Input Parameters'!$M$30,'Input Parameters'!$J$30,'Input Parameters'!$K$30),IF('Input Parameters'!$D$30="LogNorm",_xlfn.LOGNORM.INV(U1604,'Input Parameters'!$H$30,'Input Parameters'!$I$30)))</f>
        <v>1.2332878136331673</v>
      </c>
      <c r="W1604" s="2">
        <f ca="1">N1604+(P1604-N1604)*(1-ERF((T1604-R1604)/(2*SQRT(L1604*'Input Parameters'!$E$31))))</f>
        <v>2.5280115524428944E-2</v>
      </c>
      <c r="X1604">
        <f t="shared" ca="1" si="200"/>
        <v>1</v>
      </c>
      <c r="Y1604" s="7"/>
    </row>
    <row r="1605" spans="1:25" ht="15" customHeight="1" x14ac:dyDescent="0.3">
      <c r="A1605" s="130">
        <v>1598</v>
      </c>
      <c r="B1605" s="10">
        <f t="shared" ref="B1605:B1668" ca="1" si="201">RAND()</f>
        <v>0.78167787146645407</v>
      </c>
      <c r="C1605" s="57">
        <f ca="1">_xlfn.NORM.INV(B1605,'Input Parameters'!$E$19,'Input Parameters'!$F$19)</f>
        <v>633.0302154541057</v>
      </c>
      <c r="D1605" s="10">
        <f t="shared" ref="D1605:D1668" ca="1" si="202">RAND()</f>
        <v>0.79082428884516931</v>
      </c>
      <c r="E1605" s="59">
        <f ca="1">IF(_xlfn.NORM.INV(D1605,'Input Parameters'!$E$20,'Input Parameters'!$F$20)&lt;3500,3500,IF(_xlfn.NORM.INV(D1605,'Input Parameters'!$E$20,'Input Parameters'!$F$20)&gt;5500,5500,_xlfn.NORM.INV(D1605,'Input Parameters'!$E$20,'Input Parameters'!$F$20)))</f>
        <v>5366.4992686527803</v>
      </c>
      <c r="F1605" s="10">
        <f t="shared" ref="F1605:F1668" ca="1" si="203">RAND()</f>
        <v>0.59135917632943258</v>
      </c>
      <c r="G1605" s="61">
        <f ca="1">_xlfn.NORM.INV(F1605,'Input Parameters'!$E$21,'Input Parameters'!$F$21)</f>
        <v>286.66599544148374</v>
      </c>
      <c r="H1605" s="54">
        <f ca="1">EXP(E1605*(1/'Input Parameters'!$E$22-1/G1605))</f>
        <v>0.66718163296947419</v>
      </c>
      <c r="I1605" s="10">
        <f t="shared" ref="I1605:I1668" ca="1" si="204">RAND()</f>
        <v>0.66213595124881697</v>
      </c>
      <c r="J1605" s="29">
        <f ca="1">_xlfn.BETA.INV(I1605,'Input Parameters'!$L$24,'Input Parameters'!$M$24,'Input Parameters'!$J$24,'Input Parameters'!$K$24)</f>
        <v>0.6728560946482407</v>
      </c>
      <c r="K1605" s="156">
        <f ca="1">('Input Parameters'!$E$25/'Input Parameters'!$E$31)^$J1605</f>
        <v>8.0123970300024095E-3</v>
      </c>
      <c r="L1605" s="66">
        <f ca="1">$H1605*$C1605*'Input Parameters'!$E$23*K1605</f>
        <v>3.3840049006060444</v>
      </c>
      <c r="M1605" s="23">
        <f t="shared" ref="M1605:M1668" ca="1" si="205">RAND()</f>
        <v>0.60990946850572103</v>
      </c>
      <c r="N1605" s="15">
        <f ca="1">_xlfn.NORM.INV(M1605,'Input Parameters'!$E$26,'Input Parameters'!$F$26)</f>
        <v>3.9860744807950023E-2</v>
      </c>
      <c r="O1605" s="8">
        <f t="shared" ref="O1605:O1668" ca="1" si="206">RAND()</f>
        <v>0.52649242245812611</v>
      </c>
      <c r="P1605" s="29">
        <f ca="1">_xlfn.LOGNORM.INV(O1605,'Input Parameters'!$H$27,'Input Parameters'!$I$27)</f>
        <v>1.466109880295424</v>
      </c>
      <c r="Q1605" s="10"/>
      <c r="R1605" s="15">
        <f>'Input Parameters'!$E$28</f>
        <v>12.7</v>
      </c>
      <c r="S1605" s="10">
        <f t="shared" ref="S1605:S1668" ca="1" si="207">RAND()</f>
        <v>0.10303981787752692</v>
      </c>
      <c r="T1605" s="25">
        <f ca="1">_xlfn.LOGNORM.INV(S1605,'Input Parameters'!$H$29,'Input Parameters'!$I$29)</f>
        <v>50.525169434485207</v>
      </c>
      <c r="U1605" s="10">
        <f t="shared" ref="U1605:U1668" ca="1" si="208">RAND()</f>
        <v>9.6385076519784896E-2</v>
      </c>
      <c r="V1605" s="29">
        <f ca="1">IF('Input Parameters'!$D$30="Beta",_xlfn.BETA.INV(U1605,'Input Parameters'!$L$30,'Input Parameters'!$M$30,'Input Parameters'!$J$30,'Input Parameters'!$K$30),IF('Input Parameters'!$D$30="LogNorm",_xlfn.LOGNORM.INV(U1605,'Input Parameters'!$H$30,'Input Parameters'!$I$30)))</f>
        <v>0.59785918284863904</v>
      </c>
      <c r="W1605" s="2">
        <f ca="1">N1605+(P1605-N1605)*(1-ERF((T1605-R1605)/(2*SQRT(L1605*'Input Parameters'!$E$31))))</f>
        <v>0.24803509060610524</v>
      </c>
      <c r="X1605">
        <f t="shared" ca="1" si="200"/>
        <v>1</v>
      </c>
      <c r="Y1605" s="7"/>
    </row>
    <row r="1606" spans="1:25" ht="15" customHeight="1" x14ac:dyDescent="0.3">
      <c r="A1606" s="130">
        <v>1599</v>
      </c>
      <c r="B1606" s="10">
        <f t="shared" ca="1" si="201"/>
        <v>0.57016393150450395</v>
      </c>
      <c r="C1606" s="57">
        <f ca="1">_xlfn.NORM.INV(B1606,'Input Parameters'!$E$19,'Input Parameters'!$F$19)</f>
        <v>582.23888486032786</v>
      </c>
      <c r="D1606" s="10">
        <f t="shared" ca="1" si="202"/>
        <v>0.39202633004369214</v>
      </c>
      <c r="E1606" s="59">
        <f ca="1">IF(_xlfn.NORM.INV(D1606,'Input Parameters'!$E$20,'Input Parameters'!$F$20)&lt;3500,3500,IF(_xlfn.NORM.INV(D1606,'Input Parameters'!$E$20,'Input Parameters'!$F$20)&gt;5500,5500,_xlfn.NORM.INV(D1606,'Input Parameters'!$E$20,'Input Parameters'!$F$20)))</f>
        <v>4608.1708867220132</v>
      </c>
      <c r="F1606" s="10">
        <f t="shared" ca="1" si="203"/>
        <v>0.79542641452790974</v>
      </c>
      <c r="G1606" s="61">
        <f ca="1">_xlfn.NORM.INV(F1606,'Input Parameters'!$E$21,'Input Parameters'!$F$21)</f>
        <v>291.33760749355235</v>
      </c>
      <c r="H1606" s="54">
        <f ca="1">EXP(E1606*(1/'Input Parameters'!$E$22-1/G1606))</f>
        <v>0.91416658781901261</v>
      </c>
      <c r="I1606" s="10">
        <f t="shared" ca="1" si="204"/>
        <v>0.89589115836287048</v>
      </c>
      <c r="J1606" s="29">
        <f ca="1">_xlfn.BETA.INV(I1606,'Input Parameters'!$L$24,'Input Parameters'!$M$24,'Input Parameters'!$J$24,'Input Parameters'!$K$24)</f>
        <v>0.78973516739108574</v>
      </c>
      <c r="K1606" s="156">
        <f ca="1">('Input Parameters'!$E$25/'Input Parameters'!$E$31)^$J1606</f>
        <v>3.4644447152177111E-3</v>
      </c>
      <c r="L1606" s="66">
        <f ca="1">$H1606*$C1606*'Input Parameters'!$E$23*K1606</f>
        <v>1.8439968968957923</v>
      </c>
      <c r="M1606" s="23">
        <f t="shared" ca="1" si="205"/>
        <v>0.55017203587891683</v>
      </c>
      <c r="N1606" s="15">
        <f ca="1">_xlfn.NORM.INV(M1606,'Input Parameters'!$E$26,'Input Parameters'!$F$26)</f>
        <v>3.6648016145770596E-2</v>
      </c>
      <c r="O1606" s="8">
        <f t="shared" ca="1" si="206"/>
        <v>0.36086108316401189</v>
      </c>
      <c r="P1606" s="29">
        <f ca="1">_xlfn.LOGNORM.INV(O1606,'Input Parameters'!$H$27,'Input Parameters'!$I$27)</f>
        <v>1.2160934748021259</v>
      </c>
      <c r="Q1606" s="10"/>
      <c r="R1606" s="15">
        <f>'Input Parameters'!$E$28</f>
        <v>12.7</v>
      </c>
      <c r="S1606" s="10">
        <f t="shared" ca="1" si="207"/>
        <v>0.3591291767314444</v>
      </c>
      <c r="T1606" s="25">
        <f ca="1">_xlfn.LOGNORM.INV(S1606,'Input Parameters'!$H$29,'Input Parameters'!$I$29)</f>
        <v>55.920177862414924</v>
      </c>
      <c r="U1606" s="10">
        <f t="shared" ca="1" si="208"/>
        <v>0.44849176389565015</v>
      </c>
      <c r="V1606" s="29">
        <f ca="1">IF('Input Parameters'!$D$30="Beta",_xlfn.BETA.INV(U1606,'Input Parameters'!$L$30,'Input Parameters'!$M$30,'Input Parameters'!$J$30,'Input Parameters'!$K$30),IF('Input Parameters'!$D$30="LogNorm",_xlfn.LOGNORM.INV(U1606,'Input Parameters'!$H$30,'Input Parameters'!$I$30)))</f>
        <v>0.94947102405305572</v>
      </c>
      <c r="W1606" s="2">
        <f ca="1">N1606+(P1606-N1606)*(1-ERF((T1606-R1606)/(2*SQRT(L1606*'Input Parameters'!$E$31))))</f>
        <v>6.5441978137241577E-2</v>
      </c>
      <c r="X1606">
        <f t="shared" ca="1" si="200"/>
        <v>1</v>
      </c>
      <c r="Y1606" s="7"/>
    </row>
    <row r="1607" spans="1:25" ht="15" customHeight="1" x14ac:dyDescent="0.3">
      <c r="A1607" s="130">
        <v>1600</v>
      </c>
      <c r="B1607" s="10">
        <f t="shared" ca="1" si="201"/>
        <v>0.78220358472994878</v>
      </c>
      <c r="C1607" s="57">
        <f ca="1">_xlfn.NORM.INV(B1607,'Input Parameters'!$E$19,'Input Parameters'!$F$19)</f>
        <v>633.1810114606501</v>
      </c>
      <c r="D1607" s="10">
        <f t="shared" ca="1" si="202"/>
        <v>0.50524120600160272</v>
      </c>
      <c r="E1607" s="59">
        <f ca="1">IF(_xlfn.NORM.INV(D1607,'Input Parameters'!$E$20,'Input Parameters'!$F$20)&lt;3500,3500,IF(_xlfn.NORM.INV(D1607,'Input Parameters'!$E$20,'Input Parameters'!$F$20)&gt;5500,5500,_xlfn.NORM.INV(D1607,'Input Parameters'!$E$20,'Input Parameters'!$F$20)))</f>
        <v>4809.1966931772631</v>
      </c>
      <c r="F1607" s="10">
        <f t="shared" ca="1" si="203"/>
        <v>0.49500467491725841</v>
      </c>
      <c r="G1607" s="61">
        <f ca="1">_xlfn.NORM.INV(F1607,'Input Parameters'!$E$21,'Input Parameters'!$F$21)</f>
        <v>284.75157904257355</v>
      </c>
      <c r="H1607" s="54">
        <f ca="1">EXP(E1607*(1/'Input Parameters'!$E$22-1/G1607))</f>
        <v>0.62160204300951261</v>
      </c>
      <c r="I1607" s="10">
        <f t="shared" ca="1" si="204"/>
        <v>0.74818018833139477</v>
      </c>
      <c r="J1607" s="29">
        <f ca="1">_xlfn.BETA.INV(I1607,'Input Parameters'!$L$24,'Input Parameters'!$M$24,'Input Parameters'!$J$24,'Input Parameters'!$K$24)</f>
        <v>0.7101358594175049</v>
      </c>
      <c r="K1607" s="156">
        <f ca="1">('Input Parameters'!$E$25/'Input Parameters'!$E$31)^$J1607</f>
        <v>6.132250424845353E-3</v>
      </c>
      <c r="L1607" s="66">
        <f ca="1">$H1607*$C1607*'Input Parameters'!$E$23*K1607</f>
        <v>2.4135716583407181</v>
      </c>
      <c r="M1607" s="23">
        <f t="shared" ca="1" si="205"/>
        <v>0.38110396786638079</v>
      </c>
      <c r="N1607" s="15">
        <f ca="1">_xlfn.NORM.INV(M1607,'Input Parameters'!$E$26,'Input Parameters'!$F$26)</f>
        <v>2.7645764279353308E-2</v>
      </c>
      <c r="O1607" s="8">
        <f t="shared" ca="1" si="206"/>
        <v>0.34169325828377772</v>
      </c>
      <c r="P1607" s="29">
        <f ca="1">_xlfn.LOGNORM.INV(O1607,'Input Parameters'!$H$27,'Input Parameters'!$I$27)</f>
        <v>1.1886000967238699</v>
      </c>
      <c r="Q1607" s="10"/>
      <c r="R1607" s="15">
        <f>'Input Parameters'!$E$28</f>
        <v>12.7</v>
      </c>
      <c r="S1607" s="10">
        <f t="shared" ca="1" si="207"/>
        <v>0.5603628675513006</v>
      </c>
      <c r="T1607" s="25">
        <f ca="1">_xlfn.LOGNORM.INV(S1607,'Input Parameters'!$H$29,'Input Parameters'!$I$29)</f>
        <v>59.233375479435573</v>
      </c>
      <c r="U1607" s="10">
        <f t="shared" ca="1" si="208"/>
        <v>0.77083205728394444</v>
      </c>
      <c r="V1607" s="29">
        <f ca="1">IF('Input Parameters'!$D$30="Beta",_xlfn.BETA.INV(U1607,'Input Parameters'!$L$30,'Input Parameters'!$M$30,'Input Parameters'!$J$30,'Input Parameters'!$K$30),IF('Input Parameters'!$D$30="LogNorm",_xlfn.LOGNORM.INV(U1607,'Input Parameters'!$H$30,'Input Parameters'!$I$30)))</f>
        <v>1.3386337860286801</v>
      </c>
      <c r="W1607" s="2">
        <f ca="1">N1607+(P1607-N1607)*(1-ERF((T1607-R1607)/(2*SQRT(L1607*'Input Parameters'!$E$31))))</f>
        <v>6.7324571814836892E-2</v>
      </c>
      <c r="X1607">
        <f t="shared" ca="1" si="200"/>
        <v>1</v>
      </c>
      <c r="Y1607" s="7"/>
    </row>
    <row r="1608" spans="1:25" ht="15" customHeight="1" x14ac:dyDescent="0.3">
      <c r="A1608" s="130">
        <v>1601</v>
      </c>
      <c r="B1608" s="10">
        <f t="shared" ca="1" si="201"/>
        <v>0.51350469089749928</v>
      </c>
      <c r="C1608" s="57">
        <f ca="1">_xlfn.NORM.INV(B1608,'Input Parameters'!$E$19,'Input Parameters'!$F$19)</f>
        <v>570.16097630040463</v>
      </c>
      <c r="D1608" s="10">
        <f t="shared" ca="1" si="202"/>
        <v>0.69521588125178935</v>
      </c>
      <c r="E1608" s="59">
        <f ca="1">IF(_xlfn.NORM.INV(D1608,'Input Parameters'!$E$20,'Input Parameters'!$F$20)&lt;3500,3500,IF(_xlfn.NORM.INV(D1608,'Input Parameters'!$E$20,'Input Parameters'!$F$20)&gt;5500,5500,_xlfn.NORM.INV(D1608,'Input Parameters'!$E$20,'Input Parameters'!$F$20)))</f>
        <v>5157.4829066342218</v>
      </c>
      <c r="F1608" s="10">
        <f t="shared" ca="1" si="203"/>
        <v>0.42615644332975322</v>
      </c>
      <c r="G1608" s="61">
        <f ca="1">_xlfn.NORM.INV(F1608,'Input Parameters'!$E$21,'Input Parameters'!$F$21)</f>
        <v>283.38671820809628</v>
      </c>
      <c r="H1608" s="54">
        <f ca="1">EXP(E1608*(1/'Input Parameters'!$E$22-1/G1608))</f>
        <v>0.55039393166324135</v>
      </c>
      <c r="I1608" s="10">
        <f t="shared" ca="1" si="204"/>
        <v>0.43654755996315542</v>
      </c>
      <c r="J1608" s="29">
        <f ca="1">_xlfn.BETA.INV(I1608,'Input Parameters'!$L$24,'Input Parameters'!$M$24,'Input Parameters'!$J$24,'Input Parameters'!$K$24)</f>
        <v>0.58124859586222832</v>
      </c>
      <c r="K1608" s="156">
        <f ca="1">('Input Parameters'!$E$25/'Input Parameters'!$E$31)^$J1608</f>
        <v>1.5458217448463835E-2</v>
      </c>
      <c r="L1608" s="66">
        <f ca="1">$H1608*$C1608*'Input Parameters'!$E$23*K1608</f>
        <v>4.8509917783630474</v>
      </c>
      <c r="M1608" s="23">
        <f t="shared" ca="1" si="205"/>
        <v>0.4843117449976001</v>
      </c>
      <c r="N1608" s="15">
        <f ca="1">_xlfn.NORM.INV(M1608,'Input Parameters'!$E$26,'Input Parameters'!$F$26)</f>
        <v>3.317396994560616E-2</v>
      </c>
      <c r="O1608" s="8">
        <f t="shared" ca="1" si="206"/>
        <v>0.60700985554617803</v>
      </c>
      <c r="P1608" s="29">
        <f ca="1">_xlfn.LOGNORM.INV(O1608,'Input Parameters'!$H$27,'Input Parameters'!$I$27)</f>
        <v>1.6053495920429321</v>
      </c>
      <c r="Q1608" s="10"/>
      <c r="R1608" s="15">
        <f>'Input Parameters'!$E$28</f>
        <v>12.7</v>
      </c>
      <c r="S1608" s="10">
        <f t="shared" ca="1" si="207"/>
        <v>5.7160614042012448E-2</v>
      </c>
      <c r="T1608" s="25">
        <f ca="1">_xlfn.LOGNORM.INV(S1608,'Input Parameters'!$H$29,'Input Parameters'!$I$29)</f>
        <v>48.771461700994081</v>
      </c>
      <c r="U1608" s="10">
        <f t="shared" ca="1" si="208"/>
        <v>0.19506276247089471</v>
      </c>
      <c r="V1608" s="29">
        <f ca="1">IF('Input Parameters'!$D$30="Beta",_xlfn.BETA.INV(U1608,'Input Parameters'!$L$30,'Input Parameters'!$M$30,'Input Parameters'!$J$30,'Input Parameters'!$K$30),IF('Input Parameters'!$D$30="LogNorm",_xlfn.LOGNORM.INV(U1608,'Input Parameters'!$H$30,'Input Parameters'!$I$30)))</f>
        <v>0.71199111029621387</v>
      </c>
      <c r="W1608" s="2">
        <f ca="1">N1608+(P1608-N1608)*(1-ERF((T1608-R1608)/(2*SQRT(L1608*'Input Parameters'!$E$31))))</f>
        <v>0.42124496814554596</v>
      </c>
      <c r="X1608">
        <f t="shared" ca="1" si="200"/>
        <v>1</v>
      </c>
      <c r="Y1608" s="7"/>
    </row>
    <row r="1609" spans="1:25" ht="15" customHeight="1" x14ac:dyDescent="0.3">
      <c r="A1609" s="130">
        <v>1602</v>
      </c>
      <c r="B1609" s="10">
        <f t="shared" ca="1" si="201"/>
        <v>0.7738981026579147</v>
      </c>
      <c r="C1609" s="57">
        <f ca="1">_xlfn.NORM.INV(B1609,'Input Parameters'!$E$19,'Input Parameters'!$F$19)</f>
        <v>630.82254077997402</v>
      </c>
      <c r="D1609" s="10">
        <f t="shared" ca="1" si="202"/>
        <v>0.73273963626114746</v>
      </c>
      <c r="E1609" s="59">
        <f ca="1">IF(_xlfn.NORM.INV(D1609,'Input Parameters'!$E$20,'Input Parameters'!$F$20)&lt;3500,3500,IF(_xlfn.NORM.INV(D1609,'Input Parameters'!$E$20,'Input Parameters'!$F$20)&gt;5500,5500,_xlfn.NORM.INV(D1609,'Input Parameters'!$E$20,'Input Parameters'!$F$20)))</f>
        <v>5234.7839398838978</v>
      </c>
      <c r="F1609" s="10">
        <f t="shared" ca="1" si="203"/>
        <v>0.51021089973744038</v>
      </c>
      <c r="G1609" s="61">
        <f ca="1">_xlfn.NORM.INV(F1609,'Input Parameters'!$E$21,'Input Parameters'!$F$21)</f>
        <v>285.05119811986668</v>
      </c>
      <c r="H1609" s="54">
        <f ca="1">EXP(E1609*(1/'Input Parameters'!$E$22-1/G1609))</f>
        <v>0.60761906279716338</v>
      </c>
      <c r="I1609" s="10">
        <f t="shared" ca="1" si="204"/>
        <v>0.75060705476428957</v>
      </c>
      <c r="J1609" s="29">
        <f ca="1">_xlfn.BETA.INV(I1609,'Input Parameters'!$L$24,'Input Parameters'!$M$24,'Input Parameters'!$J$24,'Input Parameters'!$K$24)</f>
        <v>0.71124203466294278</v>
      </c>
      <c r="K1609" s="156">
        <f ca="1">('Input Parameters'!$E$25/'Input Parameters'!$E$31)^$J1609</f>
        <v>6.0837823419645073E-3</v>
      </c>
      <c r="L1609" s="66">
        <f ca="1">$H1609*$C1609*'Input Parameters'!$E$23*K1609</f>
        <v>2.3319125611243088</v>
      </c>
      <c r="M1609" s="23">
        <f t="shared" ca="1" si="205"/>
        <v>0.22935612672611705</v>
      </c>
      <c r="N1609" s="15">
        <f ca="1">_xlfn.NORM.INV(M1609,'Input Parameters'!$E$26,'Input Parameters'!$F$26)</f>
        <v>1.8439651578685247E-2</v>
      </c>
      <c r="O1609" s="8">
        <f t="shared" ca="1" si="206"/>
        <v>0.70565366641669458</v>
      </c>
      <c r="P1609" s="29">
        <f ca="1">_xlfn.LOGNORM.INV(O1609,'Input Parameters'!$H$27,'Input Parameters'!$I$27)</f>
        <v>1.8083908723585631</v>
      </c>
      <c r="Q1609" s="10"/>
      <c r="R1609" s="15">
        <f>'Input Parameters'!$E$28</f>
        <v>12.7</v>
      </c>
      <c r="S1609" s="10">
        <f t="shared" ca="1" si="207"/>
        <v>3.2128980646192962E-2</v>
      </c>
      <c r="T1609" s="25">
        <f ca="1">_xlfn.LOGNORM.INV(S1609,'Input Parameters'!$H$29,'Input Parameters'!$I$29)</f>
        <v>47.308180623253911</v>
      </c>
      <c r="U1609" s="10">
        <f t="shared" ca="1" si="208"/>
        <v>0.38869562853389872</v>
      </c>
      <c r="V1609" s="29">
        <f ca="1">IF('Input Parameters'!$D$30="Beta",_xlfn.BETA.INV(U1609,'Input Parameters'!$L$30,'Input Parameters'!$M$30,'Input Parameters'!$J$30,'Input Parameters'!$K$30),IF('Input Parameters'!$D$30="LogNorm",_xlfn.LOGNORM.INV(U1609,'Input Parameters'!$H$30,'Input Parameters'!$I$30)))</f>
        <v>0.89379150644887262</v>
      </c>
      <c r="W1609" s="2">
        <f ca="1">N1609+(P1609-N1609)*(1-ERF((T1609-R1609)/(2*SQRT(L1609*'Input Parameters'!$E$31))))</f>
        <v>0.21361102698873344</v>
      </c>
      <c r="X1609">
        <f t="shared" ref="X1609:X1672" ca="1" si="209">IFERROR(IF(W1609&gt;V1609,0,1),0)</f>
        <v>1</v>
      </c>
      <c r="Y1609" s="7"/>
    </row>
    <row r="1610" spans="1:25" ht="15" customHeight="1" x14ac:dyDescent="0.3">
      <c r="A1610" s="130">
        <v>1603</v>
      </c>
      <c r="B1610" s="10">
        <f t="shared" ca="1" si="201"/>
        <v>0.87754806429506926</v>
      </c>
      <c r="C1610" s="57">
        <f ca="1">_xlfn.NORM.INV(B1610,'Input Parameters'!$E$19,'Input Parameters'!$F$19)</f>
        <v>665.55801294436492</v>
      </c>
      <c r="D1610" s="10">
        <f t="shared" ca="1" si="202"/>
        <v>0.98021989375576546</v>
      </c>
      <c r="E1610" s="59">
        <f ca="1">IF(_xlfn.NORM.INV(D1610,'Input Parameters'!$E$20,'Input Parameters'!$F$20)&lt;3500,3500,IF(_xlfn.NORM.INV(D1610,'Input Parameters'!$E$20,'Input Parameters'!$F$20)&gt;5500,5500,_xlfn.NORM.INV(D1610,'Input Parameters'!$E$20,'Input Parameters'!$F$20)))</f>
        <v>5500</v>
      </c>
      <c r="F1610" s="10">
        <f t="shared" ca="1" si="203"/>
        <v>0.25256370090386782</v>
      </c>
      <c r="G1610" s="61">
        <f ca="1">_xlfn.NORM.INV(F1610,'Input Parameters'!$E$21,'Input Parameters'!$F$21)</f>
        <v>279.61175084035489</v>
      </c>
      <c r="H1610" s="54">
        <f ca="1">EXP(E1610*(1/'Input Parameters'!$E$22-1/G1610))</f>
        <v>0.40705752229880415</v>
      </c>
      <c r="I1610" s="10">
        <f t="shared" ca="1" si="204"/>
        <v>0.79986940008211027</v>
      </c>
      <c r="J1610" s="29">
        <f ca="1">_xlfn.BETA.INV(I1610,'Input Parameters'!$L$24,'Input Parameters'!$M$24,'Input Parameters'!$J$24,'Input Parameters'!$K$24)</f>
        <v>0.73467837677688486</v>
      </c>
      <c r="K1610" s="156">
        <f ca="1">('Input Parameters'!$E$25/'Input Parameters'!$E$31)^$J1610</f>
        <v>5.142322777292283E-3</v>
      </c>
      <c r="L1610" s="66">
        <f ca="1">$H1610*$C1610*'Input Parameters'!$E$23*K1610</f>
        <v>1.3931601216167151</v>
      </c>
      <c r="M1610" s="23">
        <f t="shared" ca="1" si="205"/>
        <v>3.0069972213279117E-2</v>
      </c>
      <c r="N1610" s="15">
        <f ca="1">_xlfn.NORM.INV(M1610,'Input Parameters'!$E$26,'Input Parameters'!$F$26)</f>
        <v>-5.4750908824394706E-3</v>
      </c>
      <c r="O1610" s="8">
        <f t="shared" ca="1" si="206"/>
        <v>0.53472837185083633</v>
      </c>
      <c r="P1610" s="29">
        <f ca="1">_xlfn.LOGNORM.INV(O1610,'Input Parameters'!$H$27,'Input Parameters'!$I$27)</f>
        <v>1.4796018532678128</v>
      </c>
      <c r="Q1610" s="10"/>
      <c r="R1610" s="15">
        <f>'Input Parameters'!$E$28</f>
        <v>12.7</v>
      </c>
      <c r="S1610" s="10">
        <f t="shared" ca="1" si="207"/>
        <v>0.93161054742377858</v>
      </c>
      <c r="T1610" s="25">
        <f ca="1">_xlfn.LOGNORM.INV(S1610,'Input Parameters'!$H$29,'Input Parameters'!$I$29)</f>
        <v>68.819196304113035</v>
      </c>
      <c r="U1610" s="10">
        <f t="shared" ca="1" si="208"/>
        <v>5.1067270077894356E-2</v>
      </c>
      <c r="V1610" s="29">
        <f ca="1">IF('Input Parameters'!$D$30="Beta",_xlfn.BETA.INV(U1610,'Input Parameters'!$L$30,'Input Parameters'!$M$30,'Input Parameters'!$J$30,'Input Parameters'!$K$30),IF('Input Parameters'!$D$30="LogNorm",_xlfn.LOGNORM.INV(U1610,'Input Parameters'!$H$30,'Input Parameters'!$I$30)))</f>
        <v>0.52445920223114062</v>
      </c>
      <c r="W1610" s="2">
        <f ca="1">N1610+(P1610-N1610)*(1-ERF((T1610-R1610)/(2*SQRT(L1610*'Input Parameters'!$E$31))))</f>
        <v>-4.3258791147756563E-3</v>
      </c>
      <c r="X1610">
        <f t="shared" ca="1" si="209"/>
        <v>1</v>
      </c>
      <c r="Y1610" s="7"/>
    </row>
    <row r="1611" spans="1:25" ht="15" customHeight="1" x14ac:dyDescent="0.3">
      <c r="A1611" s="130">
        <v>1604</v>
      </c>
      <c r="B1611" s="10">
        <f t="shared" ca="1" si="201"/>
        <v>0.16248583994581933</v>
      </c>
      <c r="C1611" s="57">
        <f ca="1">_xlfn.NORM.INV(B1611,'Input Parameters'!$E$19,'Input Parameters'!$F$19)</f>
        <v>484.12727753019016</v>
      </c>
      <c r="D1611" s="10">
        <f t="shared" ca="1" si="202"/>
        <v>0.59824534375001204</v>
      </c>
      <c r="E1611" s="59">
        <f ca="1">IF(_xlfn.NORM.INV(D1611,'Input Parameters'!$E$20,'Input Parameters'!$F$20)&lt;3500,3500,IF(_xlfn.NORM.INV(D1611,'Input Parameters'!$E$20,'Input Parameters'!$F$20)&gt;5500,5500,_xlfn.NORM.INV(D1611,'Input Parameters'!$E$20,'Input Parameters'!$F$20)))</f>
        <v>4974.1655910149193</v>
      </c>
      <c r="F1611" s="10">
        <f t="shared" ca="1" si="203"/>
        <v>0.34126248527369474</v>
      </c>
      <c r="G1611" s="61">
        <f ca="1">_xlfn.NORM.INV(F1611,'Input Parameters'!$E$21,'Input Parameters'!$F$21)</f>
        <v>281.6351026566366</v>
      </c>
      <c r="H1611" s="54">
        <f ca="1">EXP(E1611*(1/'Input Parameters'!$E$22-1/G1611))</f>
        <v>0.50405780506298681</v>
      </c>
      <c r="I1611" s="10">
        <f t="shared" ca="1" si="204"/>
        <v>0.10526445141704466</v>
      </c>
      <c r="J1611" s="29">
        <f ca="1">_xlfn.BETA.INV(I1611,'Input Parameters'!$L$24,'Input Parameters'!$M$24,'Input Parameters'!$J$24,'Input Parameters'!$K$24)</f>
        <v>0.40190995564778109</v>
      </c>
      <c r="K1611" s="156">
        <f ca="1">('Input Parameters'!$E$25/'Input Parameters'!$E$31)^$J1611</f>
        <v>5.5959881399208454E-2</v>
      </c>
      <c r="L1611" s="66">
        <f ca="1">$H1611*$C1611*'Input Parameters'!$E$23*K1611</f>
        <v>13.655785374202239</v>
      </c>
      <c r="M1611" s="23">
        <f t="shared" ca="1" si="205"/>
        <v>0.81639924680182829</v>
      </c>
      <c r="N1611" s="15">
        <f ca="1">_xlfn.NORM.INV(M1611,'Input Parameters'!$E$26,'Input Parameters'!$F$26)</f>
        <v>5.2936282815980951E-2</v>
      </c>
      <c r="O1611" s="8">
        <f t="shared" ca="1" si="206"/>
        <v>0.47554221390317675</v>
      </c>
      <c r="P1611" s="29">
        <f ca="1">_xlfn.LOGNORM.INV(O1611,'Input Parameters'!$H$27,'Input Parameters'!$I$27)</f>
        <v>1.3855153740746382</v>
      </c>
      <c r="Q1611" s="10"/>
      <c r="R1611" s="15">
        <f>'Input Parameters'!$E$28</f>
        <v>12.7</v>
      </c>
      <c r="S1611" s="10">
        <f t="shared" ca="1" si="207"/>
        <v>4.2927145362518626E-2</v>
      </c>
      <c r="T1611" s="25">
        <f ca="1">_xlfn.LOGNORM.INV(S1611,'Input Parameters'!$H$29,'Input Parameters'!$I$29)</f>
        <v>48.018296229394025</v>
      </c>
      <c r="U1611" s="10">
        <f t="shared" ca="1" si="208"/>
        <v>0.54600533539659901</v>
      </c>
      <c r="V1611" s="29">
        <f ca="1">IF('Input Parameters'!$D$30="Beta",_xlfn.BETA.INV(U1611,'Input Parameters'!$L$30,'Input Parameters'!$M$30,'Input Parameters'!$J$30,'Input Parameters'!$K$30),IF('Input Parameters'!$D$30="LogNorm",_xlfn.LOGNORM.INV(U1611,'Input Parameters'!$H$30,'Input Parameters'!$I$30)))</f>
        <v>1.0458012193241943</v>
      </c>
      <c r="W1611" s="2">
        <f ca="1">N1611+(P1611-N1611)*(1-ERF((T1611-R1611)/(2*SQRT(L1611*'Input Parameters'!$E$31))))</f>
        <v>0.71810581449276112</v>
      </c>
      <c r="X1611">
        <f t="shared" ca="1" si="209"/>
        <v>1</v>
      </c>
      <c r="Y1611" s="7"/>
    </row>
    <row r="1612" spans="1:25" ht="15" customHeight="1" x14ac:dyDescent="0.3">
      <c r="A1612" s="130">
        <v>1605</v>
      </c>
      <c r="B1612" s="10">
        <f t="shared" ca="1" si="201"/>
        <v>0.18640275801591777</v>
      </c>
      <c r="C1612" s="57">
        <f ca="1">_xlfn.NORM.INV(B1612,'Input Parameters'!$E$19,'Input Parameters'!$F$19)</f>
        <v>491.9910213345002</v>
      </c>
      <c r="D1612" s="10">
        <f t="shared" ca="1" si="202"/>
        <v>0.1461560217186606</v>
      </c>
      <c r="E1612" s="59">
        <f ca="1">IF(_xlfn.NORM.INV(D1612,'Input Parameters'!$E$20,'Input Parameters'!$F$20)&lt;3500,3500,IF(_xlfn.NORM.INV(D1612,'Input Parameters'!$E$20,'Input Parameters'!$F$20)&gt;5500,5500,_xlfn.NORM.INV(D1612,'Input Parameters'!$E$20,'Input Parameters'!$F$20)))</f>
        <v>4062.8557844100496</v>
      </c>
      <c r="F1612" s="10">
        <f t="shared" ca="1" si="203"/>
        <v>0.57339893653874585</v>
      </c>
      <c r="G1612" s="61">
        <f ca="1">_xlfn.NORM.INV(F1612,'Input Parameters'!$E$21,'Input Parameters'!$F$21)</f>
        <v>286.30436965448564</v>
      </c>
      <c r="H1612" s="54">
        <f ca="1">EXP(E1612*(1/'Input Parameters'!$E$22-1/G1612))</f>
        <v>0.72304391949373836</v>
      </c>
      <c r="I1612" s="10">
        <f t="shared" ca="1" si="204"/>
        <v>0.97070907691291264</v>
      </c>
      <c r="J1612" s="29">
        <f ca="1">_xlfn.BETA.INV(I1612,'Input Parameters'!$L$24,'Input Parameters'!$M$24,'Input Parameters'!$J$24,'Input Parameters'!$K$24)</f>
        <v>0.85985445214283762</v>
      </c>
      <c r="K1612" s="156">
        <f ca="1">('Input Parameters'!$E$25/'Input Parameters'!$E$31)^$J1612</f>
        <v>2.0949890544209779E-3</v>
      </c>
      <c r="L1612" s="66">
        <f ca="1">$H1612*$C1612*'Input Parameters'!$E$23*K1612</f>
        <v>0.74525279521983889</v>
      </c>
      <c r="M1612" s="23">
        <f t="shared" ca="1" si="205"/>
        <v>0.15394994975293175</v>
      </c>
      <c r="N1612" s="15">
        <f ca="1">_xlfn.NORM.INV(M1612,'Input Parameters'!$E$26,'Input Parameters'!$F$26)</f>
        <v>1.2587589762693748E-2</v>
      </c>
      <c r="O1612" s="8">
        <f t="shared" ca="1" si="206"/>
        <v>0.29521490452651644</v>
      </c>
      <c r="P1612" s="29">
        <f ca="1">_xlfn.LOGNORM.INV(O1612,'Input Parameters'!$H$27,'Input Parameters'!$I$27)</f>
        <v>1.1219861301407488</v>
      </c>
      <c r="Q1612" s="10"/>
      <c r="R1612" s="15">
        <f>'Input Parameters'!$E$28</f>
        <v>12.7</v>
      </c>
      <c r="S1612" s="10">
        <f t="shared" ca="1" si="207"/>
        <v>0.96122111562282075</v>
      </c>
      <c r="T1612" s="25">
        <f ca="1">_xlfn.LOGNORM.INV(S1612,'Input Parameters'!$H$29,'Input Parameters'!$I$29)</f>
        <v>70.994211245812835</v>
      </c>
      <c r="U1612" s="10">
        <f t="shared" ca="1" si="208"/>
        <v>0.9594477570054305</v>
      </c>
      <c r="V1612" s="29">
        <f ca="1">IF('Input Parameters'!$D$30="Beta",_xlfn.BETA.INV(U1612,'Input Parameters'!$L$30,'Input Parameters'!$M$30,'Input Parameters'!$J$30,'Input Parameters'!$K$30),IF('Input Parameters'!$D$30="LogNorm",_xlfn.LOGNORM.INV(U1612,'Input Parameters'!$H$30,'Input Parameters'!$I$30)))</f>
        <v>1.9878808527263896</v>
      </c>
      <c r="W1612" s="2">
        <f ca="1">N1612+(P1612-N1612)*(1-ERF((T1612-R1612)/(2*SQRT(L1612*'Input Parameters'!$E$31))))</f>
        <v>1.2589585039589939E-2</v>
      </c>
      <c r="X1612">
        <f t="shared" ca="1" si="209"/>
        <v>1</v>
      </c>
      <c r="Y1612" s="7"/>
    </row>
    <row r="1613" spans="1:25" ht="15" customHeight="1" x14ac:dyDescent="0.3">
      <c r="A1613" s="130">
        <v>1606</v>
      </c>
      <c r="B1613" s="10">
        <f t="shared" ca="1" si="201"/>
        <v>0.28916591581171236</v>
      </c>
      <c r="C1613" s="57">
        <f ca="1">_xlfn.NORM.INV(B1613,'Input Parameters'!$E$19,'Input Parameters'!$F$19)</f>
        <v>520.33295290554702</v>
      </c>
      <c r="D1613" s="10">
        <f t="shared" ca="1" si="202"/>
        <v>0.59419418396772672</v>
      </c>
      <c r="E1613" s="59">
        <f ca="1">IF(_xlfn.NORM.INV(D1613,'Input Parameters'!$E$20,'Input Parameters'!$F$20)&lt;3500,3500,IF(_xlfn.NORM.INV(D1613,'Input Parameters'!$E$20,'Input Parameters'!$F$20)&gt;5500,5500,_xlfn.NORM.INV(D1613,'Input Parameters'!$E$20,'Input Parameters'!$F$20)))</f>
        <v>4966.8432057185537</v>
      </c>
      <c r="F1613" s="10">
        <f t="shared" ca="1" si="203"/>
        <v>0.25543118184790081</v>
      </c>
      <c r="G1613" s="61">
        <f ca="1">_xlfn.NORM.INV(F1613,'Input Parameters'!$E$21,'Input Parameters'!$F$21)</f>
        <v>279.68208537217441</v>
      </c>
      <c r="H1613" s="54">
        <f ca="1">EXP(E1613*(1/'Input Parameters'!$E$22-1/G1613))</f>
        <v>0.44610271607749868</v>
      </c>
      <c r="I1613" s="10">
        <f t="shared" ca="1" si="204"/>
        <v>0.39498326184013177</v>
      </c>
      <c r="J1613" s="29">
        <f ca="1">_xlfn.BETA.INV(I1613,'Input Parameters'!$L$24,'Input Parameters'!$M$24,'Input Parameters'!$J$24,'Input Parameters'!$K$24)</f>
        <v>0.56377930502243145</v>
      </c>
      <c r="K1613" s="156">
        <f ca="1">('Input Parameters'!$E$25/'Input Parameters'!$E$31)^$J1613</f>
        <v>1.7522005133566422E-2</v>
      </c>
      <c r="L1613" s="66">
        <f ca="1">$H1613*$C1613*'Input Parameters'!$E$23*K1613</f>
        <v>4.0672418865979632</v>
      </c>
      <c r="M1613" s="23">
        <f t="shared" ca="1" si="205"/>
        <v>0.3430710185854281</v>
      </c>
      <c r="N1613" s="15">
        <f ca="1">_xlfn.NORM.INV(M1613,'Input Parameters'!$E$26,'Input Parameters'!$F$26)</f>
        <v>2.551398145501026E-2</v>
      </c>
      <c r="O1613" s="8">
        <f t="shared" ca="1" si="206"/>
        <v>2.787620311809369E-2</v>
      </c>
      <c r="P1613" s="29">
        <f ca="1">_xlfn.LOGNORM.INV(O1613,'Input Parameters'!$H$27,'Input Parameters'!$I$27)</f>
        <v>0.61072701474091962</v>
      </c>
      <c r="Q1613" s="10"/>
      <c r="R1613" s="15">
        <f>'Input Parameters'!$E$28</f>
        <v>12.7</v>
      </c>
      <c r="S1613" s="10">
        <f t="shared" ca="1" si="207"/>
        <v>0.10129346570204634</v>
      </c>
      <c r="T1613" s="25">
        <f ca="1">_xlfn.LOGNORM.INV(S1613,'Input Parameters'!$H$29,'Input Parameters'!$I$29)</f>
        <v>50.469626812158594</v>
      </c>
      <c r="U1613" s="10">
        <f t="shared" ca="1" si="208"/>
        <v>0.88629226144498785</v>
      </c>
      <c r="V1613" s="29">
        <f ca="1">IF('Input Parameters'!$D$30="Beta",_xlfn.BETA.INV(U1613,'Input Parameters'!$L$30,'Input Parameters'!$M$30,'Input Parameters'!$J$30,'Input Parameters'!$K$30),IF('Input Parameters'!$D$30="LogNorm",_xlfn.LOGNORM.INV(U1613,'Input Parameters'!$H$30,'Input Parameters'!$I$30)))</f>
        <v>1.6083343654990061</v>
      </c>
      <c r="W1613" s="2">
        <f ca="1">N1613+(P1613-N1613)*(1-ERF((T1613-R1613)/(2*SQRT(L1613*'Input Parameters'!$E$31))))</f>
        <v>0.13401962996475589</v>
      </c>
      <c r="X1613">
        <f t="shared" ca="1" si="209"/>
        <v>1</v>
      </c>
      <c r="Y1613" s="7"/>
    </row>
    <row r="1614" spans="1:25" ht="15" customHeight="1" x14ac:dyDescent="0.3">
      <c r="A1614" s="130">
        <v>1607</v>
      </c>
      <c r="B1614" s="10">
        <f t="shared" ca="1" si="201"/>
        <v>0.29359196865984871</v>
      </c>
      <c r="C1614" s="57">
        <f ca="1">_xlfn.NORM.INV(B1614,'Input Parameters'!$E$19,'Input Parameters'!$F$19)</f>
        <v>521.42314370368308</v>
      </c>
      <c r="D1614" s="10">
        <f t="shared" ca="1" si="202"/>
        <v>0.96691068515964906</v>
      </c>
      <c r="E1614" s="59">
        <f ca="1">IF(_xlfn.NORM.INV(D1614,'Input Parameters'!$E$20,'Input Parameters'!$F$20)&lt;3500,3500,IF(_xlfn.NORM.INV(D1614,'Input Parameters'!$E$20,'Input Parameters'!$F$20)&gt;5500,5500,_xlfn.NORM.INV(D1614,'Input Parameters'!$E$20,'Input Parameters'!$F$20)))</f>
        <v>5500</v>
      </c>
      <c r="F1614" s="10">
        <f t="shared" ca="1" si="203"/>
        <v>0.49782990861799747</v>
      </c>
      <c r="G1614" s="61">
        <f ca="1">_xlfn.NORM.INV(F1614,'Input Parameters'!$E$21,'Input Parameters'!$F$21)</f>
        <v>284.80724443555215</v>
      </c>
      <c r="H1614" s="54">
        <f ca="1">EXP(E1614*(1/'Input Parameters'!$E$22-1/G1614))</f>
        <v>0.58276254469534383</v>
      </c>
      <c r="I1614" s="10">
        <f t="shared" ca="1" si="204"/>
        <v>0.7917345861621895</v>
      </c>
      <c r="J1614" s="29">
        <f ca="1">_xlfn.BETA.INV(I1614,'Input Parameters'!$L$24,'Input Parameters'!$M$24,'Input Parameters'!$J$24,'Input Parameters'!$K$24)</f>
        <v>0.73066036771302278</v>
      </c>
      <c r="K1614" s="156">
        <f ca="1">('Input Parameters'!$E$25/'Input Parameters'!$E$31)^$J1614</f>
        <v>5.2926986595416827E-3</v>
      </c>
      <c r="L1614" s="66">
        <f ca="1">$H1614*$C1614*'Input Parameters'!$E$23*K1614</f>
        <v>1.6082705256357781</v>
      </c>
      <c r="M1614" s="23">
        <f t="shared" ca="1" si="205"/>
        <v>8.6757346402441593E-2</v>
      </c>
      <c r="N1614" s="15">
        <f ca="1">_xlfn.NORM.INV(M1614,'Input Parameters'!$E$26,'Input Parameters'!$F$26)</f>
        <v>5.4190666741350743E-3</v>
      </c>
      <c r="O1614" s="8">
        <f t="shared" ca="1" si="206"/>
        <v>0.63450608882032344</v>
      </c>
      <c r="P1614" s="29">
        <f ca="1">_xlfn.LOGNORM.INV(O1614,'Input Parameters'!$H$27,'Input Parameters'!$I$27)</f>
        <v>1.6575125290481405</v>
      </c>
      <c r="Q1614" s="10"/>
      <c r="R1614" s="15">
        <f>'Input Parameters'!$E$28</f>
        <v>12.7</v>
      </c>
      <c r="S1614" s="10">
        <f t="shared" ca="1" si="207"/>
        <v>0.46536204552140603</v>
      </c>
      <c r="T1614" s="25">
        <f ca="1">_xlfn.LOGNORM.INV(S1614,'Input Parameters'!$H$29,'Input Parameters'!$I$29)</f>
        <v>57.666228631111665</v>
      </c>
      <c r="U1614" s="10">
        <f t="shared" ca="1" si="208"/>
        <v>0.45334776335152116</v>
      </c>
      <c r="V1614" s="29">
        <f ca="1">IF('Input Parameters'!$D$30="Beta",_xlfn.BETA.INV(U1614,'Input Parameters'!$L$30,'Input Parameters'!$M$30,'Input Parameters'!$J$30,'Input Parameters'!$K$30),IF('Input Parameters'!$D$30="LogNorm",_xlfn.LOGNORM.INV(U1614,'Input Parameters'!$H$30,'Input Parameters'!$I$30)))</f>
        <v>0.95407448194942568</v>
      </c>
      <c r="W1614" s="2">
        <f ca="1">N1614+(P1614-N1614)*(1-ERF((T1614-R1614)/(2*SQRT(L1614*'Input Parameters'!$E$31))))</f>
        <v>2.5522730868841992E-2</v>
      </c>
      <c r="X1614">
        <f t="shared" ca="1" si="209"/>
        <v>1</v>
      </c>
      <c r="Y1614" s="7"/>
    </row>
    <row r="1615" spans="1:25" ht="15" customHeight="1" x14ac:dyDescent="0.3">
      <c r="A1615" s="130">
        <v>1608</v>
      </c>
      <c r="B1615" s="10">
        <f t="shared" ca="1" si="201"/>
        <v>0.90128497339350577</v>
      </c>
      <c r="C1615" s="57">
        <f ca="1">_xlfn.NORM.INV(B1615,'Input Parameters'!$E$19,'Input Parameters'!$F$19)</f>
        <v>676.21273068868254</v>
      </c>
      <c r="D1615" s="10">
        <f t="shared" ca="1" si="202"/>
        <v>0.64727556827455679</v>
      </c>
      <c r="E1615" s="59">
        <f ca="1">IF(_xlfn.NORM.INV(D1615,'Input Parameters'!$E$20,'Input Parameters'!$F$20)&lt;3500,3500,IF(_xlfn.NORM.INV(D1615,'Input Parameters'!$E$20,'Input Parameters'!$F$20)&gt;5500,5500,_xlfn.NORM.INV(D1615,'Input Parameters'!$E$20,'Input Parameters'!$F$20)))</f>
        <v>5064.5827849257803</v>
      </c>
      <c r="F1615" s="10">
        <f t="shared" ca="1" si="203"/>
        <v>0.92493871744681555</v>
      </c>
      <c r="G1615" s="61">
        <f ca="1">_xlfn.NORM.INV(F1615,'Input Parameters'!$E$21,'Input Parameters'!$F$21)</f>
        <v>296.16131564905839</v>
      </c>
      <c r="H1615" s="54">
        <f ca="1">EXP(E1615*(1/'Input Parameters'!$E$22-1/G1615))</f>
        <v>1.202626798085443</v>
      </c>
      <c r="I1615" s="10">
        <f t="shared" ca="1" si="204"/>
        <v>0.69178371160221686</v>
      </c>
      <c r="J1615" s="29">
        <f ca="1">_xlfn.BETA.INV(I1615,'Input Parameters'!$L$24,'Input Parameters'!$M$24,'Input Parameters'!$J$24,'Input Parameters'!$K$24)</f>
        <v>0.68534820054819878</v>
      </c>
      <c r="K1615" s="156">
        <f ca="1">('Input Parameters'!$E$25/'Input Parameters'!$E$31)^$J1615</f>
        <v>7.3256160453227803E-3</v>
      </c>
      <c r="L1615" s="66">
        <f ca="1">$H1615*$C1615*'Input Parameters'!$E$23*K1615</f>
        <v>5.9574220995407643</v>
      </c>
      <c r="M1615" s="23">
        <f t="shared" ca="1" si="205"/>
        <v>0.22333956215897754</v>
      </c>
      <c r="N1615" s="15">
        <f ca="1">_xlfn.NORM.INV(M1615,'Input Parameters'!$E$26,'Input Parameters'!$F$26)</f>
        <v>1.801977548868397E-2</v>
      </c>
      <c r="O1615" s="8">
        <f t="shared" ca="1" si="206"/>
        <v>0.61664283148461929</v>
      </c>
      <c r="P1615" s="29">
        <f ca="1">_xlfn.LOGNORM.INV(O1615,'Input Parameters'!$H$27,'Input Parameters'!$I$27)</f>
        <v>1.6233052401267509</v>
      </c>
      <c r="Q1615" s="10"/>
      <c r="R1615" s="15">
        <f>'Input Parameters'!$E$28</f>
        <v>12.7</v>
      </c>
      <c r="S1615" s="10">
        <f t="shared" ca="1" si="207"/>
        <v>0.53212359684877819</v>
      </c>
      <c r="T1615" s="25">
        <f ca="1">_xlfn.LOGNORM.INV(S1615,'Input Parameters'!$H$29,'Input Parameters'!$I$29)</f>
        <v>58.761231205178319</v>
      </c>
      <c r="U1615" s="10">
        <f t="shared" ca="1" si="208"/>
        <v>0.8036082150623175</v>
      </c>
      <c r="V1615" s="29">
        <f ca="1">IF('Input Parameters'!$D$30="Beta",_xlfn.BETA.INV(U1615,'Input Parameters'!$L$30,'Input Parameters'!$M$30,'Input Parameters'!$J$30,'Input Parameters'!$K$30),IF('Input Parameters'!$D$30="LogNorm",_xlfn.LOGNORM.INV(U1615,'Input Parameters'!$H$30,'Input Parameters'!$I$30)))</f>
        <v>1.3996284533441368</v>
      </c>
      <c r="W1615" s="2">
        <f ca="1">N1615+(P1615-N1615)*(1-ERF((T1615-R1615)/(2*SQRT(L1615*'Input Parameters'!$E$31))))</f>
        <v>0.31028999155045112</v>
      </c>
      <c r="X1615">
        <f t="shared" ca="1" si="209"/>
        <v>1</v>
      </c>
      <c r="Y1615" s="7"/>
    </row>
    <row r="1616" spans="1:25" ht="15" customHeight="1" x14ac:dyDescent="0.3">
      <c r="A1616" s="130">
        <v>1609</v>
      </c>
      <c r="B1616" s="10">
        <f t="shared" ca="1" si="201"/>
        <v>0.33915205331554976</v>
      </c>
      <c r="C1616" s="57">
        <f ca="1">_xlfn.NORM.INV(B1616,'Input Parameters'!$E$19,'Input Parameters'!$F$19)</f>
        <v>532.25122212364158</v>
      </c>
      <c r="D1616" s="10">
        <f t="shared" ca="1" si="202"/>
        <v>0.94690492760650724</v>
      </c>
      <c r="E1616" s="59">
        <f ca="1">IF(_xlfn.NORM.INV(D1616,'Input Parameters'!$E$20,'Input Parameters'!$F$20)&lt;3500,3500,IF(_xlfn.NORM.INV(D1616,'Input Parameters'!$E$20,'Input Parameters'!$F$20)&gt;5500,5500,_xlfn.NORM.INV(D1616,'Input Parameters'!$E$20,'Input Parameters'!$F$20)))</f>
        <v>5500</v>
      </c>
      <c r="F1616" s="10">
        <f t="shared" ca="1" si="203"/>
        <v>0.91578225422121806</v>
      </c>
      <c r="G1616" s="61">
        <f ca="1">_xlfn.NORM.INV(F1616,'Input Parameters'!$E$21,'Input Parameters'!$F$21)</f>
        <v>295.6751716855444</v>
      </c>
      <c r="H1616" s="54">
        <f ca="1">EXP(E1616*(1/'Input Parameters'!$E$22-1/G1616))</f>
        <v>1.1851114588121758</v>
      </c>
      <c r="I1616" s="10">
        <f t="shared" ca="1" si="204"/>
        <v>0.28470289554408645</v>
      </c>
      <c r="J1616" s="29">
        <f ca="1">_xlfn.BETA.INV(I1616,'Input Parameters'!$L$24,'Input Parameters'!$M$24,'Input Parameters'!$J$24,'Input Parameters'!$K$24)</f>
        <v>0.51377940324058979</v>
      </c>
      <c r="K1616" s="156">
        <f ca="1">('Input Parameters'!$E$25/'Input Parameters'!$E$31)^$J1616</f>
        <v>2.5081592460193373E-2</v>
      </c>
      <c r="L1616" s="66">
        <f ca="1">$H1616*$C1616*'Input Parameters'!$E$23*K1616</f>
        <v>15.820892206721165</v>
      </c>
      <c r="M1616" s="23">
        <f t="shared" ca="1" si="205"/>
        <v>0.46313119590652474</v>
      </c>
      <c r="N1616" s="15">
        <f ca="1">_xlfn.NORM.INV(M1616,'Input Parameters'!$E$26,'Input Parameters'!$F$26)</f>
        <v>3.2056485007785011E-2</v>
      </c>
      <c r="O1616" s="8">
        <f t="shared" ca="1" si="206"/>
        <v>0.68841215867261185</v>
      </c>
      <c r="P1616" s="29">
        <f ca="1">_xlfn.LOGNORM.INV(O1616,'Input Parameters'!$H$27,'Input Parameters'!$I$27)</f>
        <v>1.7693151337156501</v>
      </c>
      <c r="Q1616" s="10"/>
      <c r="R1616" s="15">
        <f>'Input Parameters'!$E$28</f>
        <v>12.7</v>
      </c>
      <c r="S1616" s="10">
        <f t="shared" ca="1" si="207"/>
        <v>0.8114149236330348</v>
      </c>
      <c r="T1616" s="25">
        <f ca="1">_xlfn.LOGNORM.INV(S1616,'Input Parameters'!$H$29,'Input Parameters'!$I$29)</f>
        <v>64.301507286687979</v>
      </c>
      <c r="U1616" s="10">
        <f t="shared" ca="1" si="208"/>
        <v>0.34242061165386839</v>
      </c>
      <c r="V1616" s="29">
        <f ca="1">IF('Input Parameters'!$D$30="Beta",_xlfn.BETA.INV(U1616,'Input Parameters'!$L$30,'Input Parameters'!$M$30,'Input Parameters'!$J$30,'Input Parameters'!$K$30),IF('Input Parameters'!$D$30="LogNorm",_xlfn.LOGNORM.INV(U1616,'Input Parameters'!$H$30,'Input Parameters'!$I$30)))</f>
        <v>0.85142434233456943</v>
      </c>
      <c r="W1616" s="2">
        <f ca="1">N1616+(P1616-N1616)*(1-ERF((T1616-R1616)/(2*SQRT(L1616*'Input Parameters'!$E$31))))</f>
        <v>0.6556676486559827</v>
      </c>
      <c r="X1616">
        <f t="shared" ca="1" si="209"/>
        <v>1</v>
      </c>
      <c r="Y1616" s="7"/>
    </row>
    <row r="1617" spans="1:25" ht="15" customHeight="1" x14ac:dyDescent="0.3">
      <c r="A1617" s="130">
        <v>1610</v>
      </c>
      <c r="B1617" s="10">
        <f t="shared" ca="1" si="201"/>
        <v>0.21213661621426239</v>
      </c>
      <c r="C1617" s="57">
        <f ca="1">_xlfn.NORM.INV(B1617,'Input Parameters'!$E$19,'Input Parameters'!$F$19)</f>
        <v>499.78199642332567</v>
      </c>
      <c r="D1617" s="10">
        <f t="shared" ca="1" si="202"/>
        <v>0.72076815064178679</v>
      </c>
      <c r="E1617" s="59">
        <f ca="1">IF(_xlfn.NORM.INV(D1617,'Input Parameters'!$E$20,'Input Parameters'!$F$20)&lt;3500,3500,IF(_xlfn.NORM.INV(D1617,'Input Parameters'!$E$20,'Input Parameters'!$F$20)&gt;5500,5500,_xlfn.NORM.INV(D1617,'Input Parameters'!$E$20,'Input Parameters'!$F$20)))</f>
        <v>5209.5874701059347</v>
      </c>
      <c r="F1617" s="10">
        <f t="shared" ca="1" si="203"/>
        <v>6.5138667110179349E-2</v>
      </c>
      <c r="G1617" s="61">
        <f ca="1">_xlfn.NORM.INV(F1617,'Input Parameters'!$E$21,'Input Parameters'!$F$21)</f>
        <v>272.95774806717839</v>
      </c>
      <c r="H1617" s="54">
        <f ca="1">EXP(E1617*(1/'Input Parameters'!$E$22-1/G1617))</f>
        <v>0.27102889372516276</v>
      </c>
      <c r="I1617" s="10">
        <f t="shared" ca="1" si="204"/>
        <v>4.8903306192587426E-2</v>
      </c>
      <c r="J1617" s="29">
        <f ca="1">_xlfn.BETA.INV(I1617,'Input Parameters'!$L$24,'Input Parameters'!$M$24,'Input Parameters'!$J$24,'Input Parameters'!$K$24)</f>
        <v>0.33915691321831443</v>
      </c>
      <c r="K1617" s="156">
        <f ca="1">('Input Parameters'!$E$25/'Input Parameters'!$E$31)^$J1617</f>
        <v>8.7776777742872916E-2</v>
      </c>
      <c r="L1617" s="66">
        <f ca="1">$H1617*$C1617*'Input Parameters'!$E$23*K1617</f>
        <v>11.889835168749256</v>
      </c>
      <c r="M1617" s="23">
        <f t="shared" ca="1" si="205"/>
        <v>0.13434446021411917</v>
      </c>
      <c r="N1617" s="15">
        <f ca="1">_xlfn.NORM.INV(M1617,'Input Parameters'!$E$26,'Input Parameters'!$F$26)</f>
        <v>1.0772175692295469E-2</v>
      </c>
      <c r="O1617" s="8">
        <f t="shared" ca="1" si="206"/>
        <v>0.29006395980494215</v>
      </c>
      <c r="P1617" s="29">
        <f ca="1">_xlfn.LOGNORM.INV(O1617,'Input Parameters'!$H$27,'Input Parameters'!$I$27)</f>
        <v>1.1145726939531175</v>
      </c>
      <c r="Q1617" s="10"/>
      <c r="R1617" s="15">
        <f>'Input Parameters'!$E$28</f>
        <v>12.7</v>
      </c>
      <c r="S1617" s="10">
        <f t="shared" ca="1" si="207"/>
        <v>0.73629924664115487</v>
      </c>
      <c r="T1617" s="25">
        <f ca="1">_xlfn.LOGNORM.INV(S1617,'Input Parameters'!$H$29,'Input Parameters'!$I$29)</f>
        <v>62.513731325255058</v>
      </c>
      <c r="U1617" s="10">
        <f t="shared" ca="1" si="208"/>
        <v>0.70594963280184031</v>
      </c>
      <c r="V1617" s="29">
        <f ca="1">IF('Input Parameters'!$D$30="Beta",_xlfn.BETA.INV(U1617,'Input Parameters'!$L$30,'Input Parameters'!$M$30,'Input Parameters'!$J$30,'Input Parameters'!$K$30),IF('Input Parameters'!$D$30="LogNorm",_xlfn.LOGNORM.INV(U1617,'Input Parameters'!$H$30,'Input Parameters'!$I$30)))</f>
        <v>1.237113201897474</v>
      </c>
      <c r="W1617" s="2">
        <f ca="1">N1617+(P1617-N1617)*(1-ERF((T1617-R1617)/(2*SQRT(L1617*'Input Parameters'!$E$31))))</f>
        <v>0.34964879671607352</v>
      </c>
      <c r="X1617">
        <f t="shared" ca="1" si="209"/>
        <v>1</v>
      </c>
      <c r="Y1617" s="7"/>
    </row>
    <row r="1618" spans="1:25" ht="15" customHeight="1" x14ac:dyDescent="0.3">
      <c r="A1618" s="130">
        <v>1611</v>
      </c>
      <c r="B1618" s="10">
        <f t="shared" ca="1" si="201"/>
        <v>0.12477876965997159</v>
      </c>
      <c r="C1618" s="57">
        <f ca="1">_xlfn.NORM.INV(B1618,'Input Parameters'!$E$19,'Input Parameters'!$F$19)</f>
        <v>470.00460919422937</v>
      </c>
      <c r="D1618" s="10">
        <f t="shared" ca="1" si="202"/>
        <v>0.25221099973710615</v>
      </c>
      <c r="E1618" s="59">
        <f ca="1">IF(_xlfn.NORM.INV(D1618,'Input Parameters'!$E$20,'Input Parameters'!$F$20)&lt;3500,3500,IF(_xlfn.NORM.INV(D1618,'Input Parameters'!$E$20,'Input Parameters'!$F$20)&gt;5500,5500,_xlfn.NORM.INV(D1618,'Input Parameters'!$E$20,'Input Parameters'!$F$20)))</f>
        <v>4332.7162237947205</v>
      </c>
      <c r="F1618" s="10">
        <f t="shared" ca="1" si="203"/>
        <v>1.4946328883204907E-2</v>
      </c>
      <c r="G1618" s="61">
        <f ca="1">_xlfn.NORM.INV(F1618,'Input Parameters'!$E$21,'Input Parameters'!$F$21)</f>
        <v>267.78193303445425</v>
      </c>
      <c r="H1618" s="54">
        <f ca="1">EXP(E1618*(1/'Input Parameters'!$E$22-1/G1618))</f>
        <v>0.24843113455478896</v>
      </c>
      <c r="I1618" s="10">
        <f t="shared" ca="1" si="204"/>
        <v>0.85577804081407338</v>
      </c>
      <c r="J1618" s="29">
        <f ca="1">_xlfn.BETA.INV(I1618,'Input Parameters'!$L$24,'Input Parameters'!$M$24,'Input Parameters'!$J$24,'Input Parameters'!$K$24)</f>
        <v>0.76456500417326079</v>
      </c>
      <c r="K1618" s="156">
        <f ca="1">('Input Parameters'!$E$25/'Input Parameters'!$E$31)^$J1618</f>
        <v>4.1500140989601314E-3</v>
      </c>
      <c r="L1618" s="66">
        <f ca="1">$H1618*$C1618*'Input Parameters'!$E$23*K1618</f>
        <v>0.48457132622648097</v>
      </c>
      <c r="M1618" s="23">
        <f t="shared" ca="1" si="205"/>
        <v>0.51021255377605579</v>
      </c>
      <c r="N1618" s="15">
        <f ca="1">_xlfn.NORM.INV(M1618,'Input Parameters'!$E$26,'Input Parameters'!$F$26)</f>
        <v>3.4537639324444952E-2</v>
      </c>
      <c r="O1618" s="8">
        <f t="shared" ca="1" si="206"/>
        <v>0.36494398598485889</v>
      </c>
      <c r="P1618" s="29">
        <f ca="1">_xlfn.LOGNORM.INV(O1618,'Input Parameters'!$H$27,'Input Parameters'!$I$27)</f>
        <v>1.2219630841531517</v>
      </c>
      <c r="Q1618" s="10"/>
      <c r="R1618" s="15">
        <f>'Input Parameters'!$E$28</f>
        <v>12.7</v>
      </c>
      <c r="S1618" s="10">
        <f t="shared" ca="1" si="207"/>
        <v>0.28838747457484926</v>
      </c>
      <c r="T1618" s="25">
        <f ca="1">_xlfn.LOGNORM.INV(S1618,'Input Parameters'!$H$29,'Input Parameters'!$I$29)</f>
        <v>54.694992883463328</v>
      </c>
      <c r="U1618" s="10">
        <f t="shared" ca="1" si="208"/>
        <v>0.67148801153619064</v>
      </c>
      <c r="V1618" s="29">
        <f ca="1">IF('Input Parameters'!$D$30="Beta",_xlfn.BETA.INV(U1618,'Input Parameters'!$L$30,'Input Parameters'!$M$30,'Input Parameters'!$J$30,'Input Parameters'!$K$30),IF('Input Parameters'!$D$30="LogNorm",_xlfn.LOGNORM.INV(U1618,'Input Parameters'!$H$30,'Input Parameters'!$I$30)))</f>
        <v>1.1904202719683779</v>
      </c>
      <c r="W1618" s="2">
        <f ca="1">N1618+(P1618-N1618)*(1-ERF((T1618-R1618)/(2*SQRT(L1618*'Input Parameters'!$E$31))))</f>
        <v>3.4561288017440635E-2</v>
      </c>
      <c r="X1618">
        <f t="shared" ca="1" si="209"/>
        <v>1</v>
      </c>
      <c r="Y1618" s="7"/>
    </row>
    <row r="1619" spans="1:25" ht="15" customHeight="1" x14ac:dyDescent="0.3">
      <c r="A1619" s="130">
        <v>1612</v>
      </c>
      <c r="B1619" s="10">
        <f t="shared" ca="1" si="201"/>
        <v>0.15767247462049339</v>
      </c>
      <c r="C1619" s="57">
        <f ca="1">_xlfn.NORM.INV(B1619,'Input Parameters'!$E$19,'Input Parameters'!$F$19)</f>
        <v>482.45609812559036</v>
      </c>
      <c r="D1619" s="10">
        <f t="shared" ca="1" si="202"/>
        <v>0.65381099268632625</v>
      </c>
      <c r="E1619" s="59">
        <f ca="1">IF(_xlfn.NORM.INV(D1619,'Input Parameters'!$E$20,'Input Parameters'!$F$20)&lt;3500,3500,IF(_xlfn.NORM.INV(D1619,'Input Parameters'!$E$20,'Input Parameters'!$F$20)&gt;5500,5500,_xlfn.NORM.INV(D1619,'Input Parameters'!$E$20,'Input Parameters'!$F$20)))</f>
        <v>5076.9409883185826</v>
      </c>
      <c r="F1619" s="10">
        <f t="shared" ca="1" si="203"/>
        <v>0.10338511453613497</v>
      </c>
      <c r="G1619" s="61">
        <f ca="1">_xlfn.NORM.INV(F1619,'Input Parameters'!$E$21,'Input Parameters'!$F$21)</f>
        <v>274.92677847498925</v>
      </c>
      <c r="H1619" s="54">
        <f ca="1">EXP(E1619*(1/'Input Parameters'!$E$22-1/G1619))</f>
        <v>0.32011440060933888</v>
      </c>
      <c r="I1619" s="10">
        <f t="shared" ca="1" si="204"/>
        <v>0.30665290353480978</v>
      </c>
      <c r="J1619" s="29">
        <f ca="1">_xlfn.BETA.INV(I1619,'Input Parameters'!$L$24,'Input Parameters'!$M$24,'Input Parameters'!$J$24,'Input Parameters'!$K$24)</f>
        <v>0.52431214285823879</v>
      </c>
      <c r="K1619" s="156">
        <f ca="1">('Input Parameters'!$E$25/'Input Parameters'!$E$31)^$J1619</f>
        <v>2.3256324083409358E-2</v>
      </c>
      <c r="L1619" s="66">
        <f ca="1">$H1619*$C1619*'Input Parameters'!$E$23*K1619</f>
        <v>3.591733312299946</v>
      </c>
      <c r="M1619" s="23">
        <f t="shared" ca="1" si="205"/>
        <v>0.88055831342649382</v>
      </c>
      <c r="N1619" s="15">
        <f ca="1">_xlfn.NORM.INV(M1619,'Input Parameters'!$E$26,'Input Parameters'!$F$26)</f>
        <v>5.8733430070602236E-2</v>
      </c>
      <c r="O1619" s="8">
        <f t="shared" ca="1" si="206"/>
        <v>0.93278095181882592</v>
      </c>
      <c r="P1619" s="29">
        <f ca="1">_xlfn.LOGNORM.INV(O1619,'Input Parameters'!$H$27,'Input Parameters'!$I$27)</f>
        <v>2.7605359869202042</v>
      </c>
      <c r="Q1619" s="10"/>
      <c r="R1619" s="15">
        <f>'Input Parameters'!$E$28</f>
        <v>12.7</v>
      </c>
      <c r="S1619" s="10">
        <f t="shared" ca="1" si="207"/>
        <v>0.77197855164134044</v>
      </c>
      <c r="T1619" s="25">
        <f ca="1">_xlfn.LOGNORM.INV(S1619,'Input Parameters'!$H$29,'Input Parameters'!$I$29)</f>
        <v>63.314737836386705</v>
      </c>
      <c r="U1619" s="10">
        <f t="shared" ca="1" si="208"/>
        <v>0.48375648067502952</v>
      </c>
      <c r="V1619" s="29">
        <f ca="1">IF('Input Parameters'!$D$30="Beta",_xlfn.BETA.INV(U1619,'Input Parameters'!$L$30,'Input Parameters'!$M$30,'Input Parameters'!$J$30,'Input Parameters'!$K$30),IF('Input Parameters'!$D$30="LogNorm",_xlfn.LOGNORM.INV(U1619,'Input Parameters'!$H$30,'Input Parameters'!$I$30)))</f>
        <v>0.98328721585851431</v>
      </c>
      <c r="W1619" s="2">
        <f ca="1">N1619+(P1619-N1619)*(1-ERF((T1619-R1619)/(2*SQRT(L1619*'Input Parameters'!$E$31))))</f>
        <v>0.21803971123343119</v>
      </c>
      <c r="X1619">
        <f t="shared" ca="1" si="209"/>
        <v>1</v>
      </c>
      <c r="Y1619" s="7"/>
    </row>
    <row r="1620" spans="1:25" ht="15" customHeight="1" x14ac:dyDescent="0.3">
      <c r="A1620" s="130">
        <v>1613</v>
      </c>
      <c r="B1620" s="10">
        <f t="shared" ca="1" si="201"/>
        <v>0.96947313906428534</v>
      </c>
      <c r="C1620" s="57">
        <f ca="1">_xlfn.NORM.INV(B1620,'Input Parameters'!$E$19,'Input Parameters'!$F$19)</f>
        <v>725.57747360173937</v>
      </c>
      <c r="D1620" s="10">
        <f t="shared" ca="1" si="202"/>
        <v>0.53787012709908211</v>
      </c>
      <c r="E1620" s="59">
        <f ca="1">IF(_xlfn.NORM.INV(D1620,'Input Parameters'!$E$20,'Input Parameters'!$F$20)&lt;3500,3500,IF(_xlfn.NORM.INV(D1620,'Input Parameters'!$E$20,'Input Parameters'!$F$20)&gt;5500,5500,_xlfn.NORM.INV(D1620,'Input Parameters'!$E$20,'Input Parameters'!$F$20)))</f>
        <v>4866.5485424759827</v>
      </c>
      <c r="F1620" s="10">
        <f t="shared" ca="1" si="203"/>
        <v>0.47599948014158278</v>
      </c>
      <c r="G1620" s="61">
        <f ca="1">_xlfn.NORM.INV(F1620,'Input Parameters'!$E$21,'Input Parameters'!$F$21)</f>
        <v>284.37685380293516</v>
      </c>
      <c r="H1620" s="54">
        <f ca="1">EXP(E1620*(1/'Input Parameters'!$E$22-1/G1620))</f>
        <v>0.60432358775464767</v>
      </c>
      <c r="I1620" s="10">
        <f t="shared" ca="1" si="204"/>
        <v>0.82652296361202393</v>
      </c>
      <c r="J1620" s="29">
        <f ca="1">_xlfn.BETA.INV(I1620,'Input Parameters'!$L$24,'Input Parameters'!$M$24,'Input Parameters'!$J$24,'Input Parameters'!$K$24)</f>
        <v>0.74836837685003721</v>
      </c>
      <c r="K1620" s="156">
        <f ca="1">('Input Parameters'!$E$25/'Input Parameters'!$E$31)^$J1620</f>
        <v>4.6613215888490133E-3</v>
      </c>
      <c r="L1620" s="66">
        <f ca="1">$H1620*$C1620*'Input Parameters'!$E$23*K1620</f>
        <v>2.043912987323357</v>
      </c>
      <c r="M1620" s="23">
        <f t="shared" ca="1" si="205"/>
        <v>0.73805727009148792</v>
      </c>
      <c r="N1620" s="15">
        <f ca="1">_xlfn.NORM.INV(M1620,'Input Parameters'!$E$26,'Input Parameters'!$F$26)</f>
        <v>4.7384718562473428E-2</v>
      </c>
      <c r="O1620" s="8">
        <f t="shared" ca="1" si="206"/>
        <v>0.24071554450927291</v>
      </c>
      <c r="P1620" s="29">
        <f ca="1">_xlfn.LOGNORM.INV(O1620,'Input Parameters'!$H$27,'Input Parameters'!$I$27)</f>
        <v>1.0426373231716874</v>
      </c>
      <c r="Q1620" s="10"/>
      <c r="R1620" s="15">
        <f>'Input Parameters'!$E$28</f>
        <v>12.7</v>
      </c>
      <c r="S1620" s="10">
        <f t="shared" ca="1" si="207"/>
        <v>0.99871504819272838</v>
      </c>
      <c r="T1620" s="25">
        <f ca="1">_xlfn.LOGNORM.INV(S1620,'Input Parameters'!$H$29,'Input Parameters'!$I$29)</f>
        <v>81.690230920823751</v>
      </c>
      <c r="U1620" s="10">
        <f t="shared" ca="1" si="208"/>
        <v>0.16642024029859692</v>
      </c>
      <c r="V1620" s="29">
        <f ca="1">IF('Input Parameters'!$D$30="Beta",_xlfn.BETA.INV(U1620,'Input Parameters'!$L$30,'Input Parameters'!$M$30,'Input Parameters'!$J$30,'Input Parameters'!$K$30),IF('Input Parameters'!$D$30="LogNorm",_xlfn.LOGNORM.INV(U1620,'Input Parameters'!$H$30,'Input Parameters'!$I$30)))</f>
        <v>0.68203052692783939</v>
      </c>
      <c r="W1620" s="2">
        <f ca="1">N1620+(P1620-N1620)*(1-ERF((T1620-R1620)/(2*SQRT(L1620*'Input Parameters'!$E$31))))</f>
        <v>4.8025939522354712E-2</v>
      </c>
      <c r="X1620">
        <f t="shared" ca="1" si="209"/>
        <v>1</v>
      </c>
      <c r="Y1620" s="7"/>
    </row>
    <row r="1621" spans="1:25" ht="15" customHeight="1" x14ac:dyDescent="0.3">
      <c r="A1621" s="130">
        <v>1614</v>
      </c>
      <c r="B1621" s="10">
        <f t="shared" ca="1" si="201"/>
        <v>0.45343752489931644</v>
      </c>
      <c r="C1621" s="57">
        <f ca="1">_xlfn.NORM.INV(B1621,'Input Parameters'!$E$19,'Input Parameters'!$F$19)</f>
        <v>557.41509909144668</v>
      </c>
      <c r="D1621" s="10">
        <f t="shared" ca="1" si="202"/>
        <v>0.45078036585192516</v>
      </c>
      <c r="E1621" s="59">
        <f ca="1">IF(_xlfn.NORM.INV(D1621,'Input Parameters'!$E$20,'Input Parameters'!$F$20)&lt;3500,3500,IF(_xlfn.NORM.INV(D1621,'Input Parameters'!$E$20,'Input Parameters'!$F$20)&gt;5500,5500,_xlfn.NORM.INV(D1621,'Input Parameters'!$E$20,'Input Parameters'!$F$20)))</f>
        <v>4713.4170017718061</v>
      </c>
      <c r="F1621" s="10">
        <f t="shared" ca="1" si="203"/>
        <v>0.81805352409292165</v>
      </c>
      <c r="G1621" s="61">
        <f ca="1">_xlfn.NORM.INV(F1621,'Input Parameters'!$E$21,'Input Parameters'!$F$21)</f>
        <v>291.98666086360589</v>
      </c>
      <c r="H1621" s="54">
        <f ca="1">EXP(E1621*(1/'Input Parameters'!$E$22-1/G1621))</f>
        <v>0.9457008126963381</v>
      </c>
      <c r="I1621" s="10">
        <f t="shared" ca="1" si="204"/>
        <v>0.20012762914217774</v>
      </c>
      <c r="J1621" s="29">
        <f ca="1">_xlfn.BETA.INV(I1621,'Input Parameters'!$L$24,'Input Parameters'!$M$24,'Input Parameters'!$J$24,'Input Parameters'!$K$24)</f>
        <v>0.46874040669343309</v>
      </c>
      <c r="K1621" s="156">
        <f ca="1">('Input Parameters'!$E$25/'Input Parameters'!$E$31)^$J1621</f>
        <v>3.4647431650713628E-2</v>
      </c>
      <c r="L1621" s="66">
        <f ca="1">$H1621*$C1621*'Input Parameters'!$E$23*K1621</f>
        <v>18.264321258458526</v>
      </c>
      <c r="M1621" s="23">
        <f t="shared" ca="1" si="205"/>
        <v>0.72686186702515065</v>
      </c>
      <c r="N1621" s="15">
        <f ca="1">_xlfn.NORM.INV(M1621,'Input Parameters'!$E$26,'Input Parameters'!$F$26)</f>
        <v>4.6670337722381508E-2</v>
      </c>
      <c r="O1621" s="8">
        <f t="shared" ca="1" si="206"/>
        <v>0.42268208777709537</v>
      </c>
      <c r="P1621" s="29">
        <f ca="1">_xlfn.LOGNORM.INV(O1621,'Input Parameters'!$H$27,'Input Parameters'!$I$27)</f>
        <v>1.3059431509123278</v>
      </c>
      <c r="Q1621" s="10"/>
      <c r="R1621" s="15">
        <f>'Input Parameters'!$E$28</f>
        <v>12.7</v>
      </c>
      <c r="S1621" s="10">
        <f t="shared" ca="1" si="207"/>
        <v>0.35024500453641594</v>
      </c>
      <c r="T1621" s="25">
        <f ca="1">_xlfn.LOGNORM.INV(S1621,'Input Parameters'!$H$29,'Input Parameters'!$I$29)</f>
        <v>55.770504189771884</v>
      </c>
      <c r="U1621" s="10">
        <f t="shared" ca="1" si="208"/>
        <v>0.85742909210469553</v>
      </c>
      <c r="V1621" s="29">
        <f ca="1">IF('Input Parameters'!$D$30="Beta",_xlfn.BETA.INV(U1621,'Input Parameters'!$L$30,'Input Parameters'!$M$30,'Input Parameters'!$J$30,'Input Parameters'!$K$30),IF('Input Parameters'!$D$30="LogNorm",_xlfn.LOGNORM.INV(U1621,'Input Parameters'!$H$30,'Input Parameters'!$I$30)))</f>
        <v>1.5230260575380894</v>
      </c>
      <c r="W1621" s="2">
        <f ca="1">N1621+(P1621-N1621)*(1-ERF((T1621-R1621)/(2*SQRT(L1621*'Input Parameters'!$E$31))))</f>
        <v>0.64617948474623577</v>
      </c>
      <c r="X1621">
        <f t="shared" ca="1" si="209"/>
        <v>1</v>
      </c>
      <c r="Y1621" s="7"/>
    </row>
    <row r="1622" spans="1:25" ht="15" customHeight="1" x14ac:dyDescent="0.3">
      <c r="A1622" s="130">
        <v>1615</v>
      </c>
      <c r="B1622" s="10">
        <f t="shared" ca="1" si="201"/>
        <v>0.97224328862255938</v>
      </c>
      <c r="C1622" s="57">
        <f ca="1">_xlfn.NORM.INV(B1622,'Input Parameters'!$E$19,'Input Parameters'!$F$19)</f>
        <v>729.10364137469378</v>
      </c>
      <c r="D1622" s="10">
        <f t="shared" ca="1" si="202"/>
        <v>0.96564743204538139</v>
      </c>
      <c r="E1622" s="59">
        <f ca="1">IF(_xlfn.NORM.INV(D1622,'Input Parameters'!$E$20,'Input Parameters'!$F$20)&lt;3500,3500,IF(_xlfn.NORM.INV(D1622,'Input Parameters'!$E$20,'Input Parameters'!$F$20)&gt;5500,5500,_xlfn.NORM.INV(D1622,'Input Parameters'!$E$20,'Input Parameters'!$F$20)))</f>
        <v>5500</v>
      </c>
      <c r="F1622" s="10">
        <f t="shared" ca="1" si="203"/>
        <v>0.93990419845266249</v>
      </c>
      <c r="G1622" s="61">
        <f ca="1">_xlfn.NORM.INV(F1622,'Input Parameters'!$E$21,'Input Parameters'!$F$21)</f>
        <v>297.06420320090587</v>
      </c>
      <c r="H1622" s="54">
        <f ca="1">EXP(E1622*(1/'Input Parameters'!$E$22-1/G1622))</f>
        <v>1.2928057633140655</v>
      </c>
      <c r="I1622" s="10">
        <f t="shared" ca="1" si="204"/>
        <v>0.93863957786439045</v>
      </c>
      <c r="J1622" s="29">
        <f ca="1">_xlfn.BETA.INV(I1622,'Input Parameters'!$L$24,'Input Parameters'!$M$24,'Input Parameters'!$J$24,'Input Parameters'!$K$24)</f>
        <v>0.82340106436041494</v>
      </c>
      <c r="K1622" s="156">
        <f ca="1">('Input Parameters'!$E$25/'Input Parameters'!$E$31)^$J1622</f>
        <v>2.721133294135519E-3</v>
      </c>
      <c r="L1622" s="66">
        <f ca="1">$H1622*$C1622*'Input Parameters'!$E$23*K1622</f>
        <v>2.5649113708005955</v>
      </c>
      <c r="M1622" s="23">
        <f t="shared" ca="1" si="205"/>
        <v>0.26660854588865912</v>
      </c>
      <c r="N1622" s="15">
        <f ca="1">_xlfn.NORM.INV(M1622,'Input Parameters'!$E$26,'Input Parameters'!$F$26)</f>
        <v>2.0914845096527031E-2</v>
      </c>
      <c r="O1622" s="8">
        <f t="shared" ca="1" si="206"/>
        <v>0.17520162429251451</v>
      </c>
      <c r="P1622" s="29">
        <f ca="1">_xlfn.LOGNORM.INV(O1622,'Input Parameters'!$H$27,'Input Parameters'!$I$27)</f>
        <v>0.94184484610178432</v>
      </c>
      <c r="Q1622" s="10"/>
      <c r="R1622" s="15">
        <f>'Input Parameters'!$E$28</f>
        <v>12.7</v>
      </c>
      <c r="S1622" s="10">
        <f t="shared" ca="1" si="207"/>
        <v>0.79142539626874331</v>
      </c>
      <c r="T1622" s="25">
        <f ca="1">_xlfn.LOGNORM.INV(S1622,'Input Parameters'!$H$29,'Input Parameters'!$I$29)</f>
        <v>63.785633498783653</v>
      </c>
      <c r="U1622" s="10">
        <f t="shared" ca="1" si="208"/>
        <v>0.8619954856401153</v>
      </c>
      <c r="V1622" s="29">
        <f ca="1">IF('Input Parameters'!$D$30="Beta",_xlfn.BETA.INV(U1622,'Input Parameters'!$L$30,'Input Parameters'!$M$30,'Input Parameters'!$J$30,'Input Parameters'!$K$30),IF('Input Parameters'!$D$30="LogNorm",_xlfn.LOGNORM.INV(U1622,'Input Parameters'!$H$30,'Input Parameters'!$I$30)))</f>
        <v>1.5353813571662573</v>
      </c>
      <c r="W1622" s="2">
        <f ca="1">N1622+(P1622-N1622)*(1-ERF((T1622-R1622)/(2*SQRT(L1622*'Input Parameters'!$E$31))))</f>
        <v>4.3109634102653394E-2</v>
      </c>
      <c r="X1622">
        <f t="shared" ca="1" si="209"/>
        <v>1</v>
      </c>
      <c r="Y1622" s="7"/>
    </row>
    <row r="1623" spans="1:25" ht="15" customHeight="1" x14ac:dyDescent="0.3">
      <c r="A1623" s="130">
        <v>1616</v>
      </c>
      <c r="B1623" s="10">
        <f t="shared" ca="1" si="201"/>
        <v>0.2158391251914723</v>
      </c>
      <c r="C1623" s="57">
        <f ca="1">_xlfn.NORM.INV(B1623,'Input Parameters'!$E$19,'Input Parameters'!$F$19)</f>
        <v>500.85570205333789</v>
      </c>
      <c r="D1623" s="10">
        <f t="shared" ca="1" si="202"/>
        <v>0.8980197654049844</v>
      </c>
      <c r="E1623" s="59">
        <f ca="1">IF(_xlfn.NORM.INV(D1623,'Input Parameters'!$E$20,'Input Parameters'!$F$20)&lt;3500,3500,IF(_xlfn.NORM.INV(D1623,'Input Parameters'!$E$20,'Input Parameters'!$F$20)&gt;5500,5500,_xlfn.NORM.INV(D1623,'Input Parameters'!$E$20,'Input Parameters'!$F$20)))</f>
        <v>5500</v>
      </c>
      <c r="F1623" s="10">
        <f t="shared" ca="1" si="203"/>
        <v>0.86644993221095901</v>
      </c>
      <c r="G1623" s="61">
        <f ca="1">_xlfn.NORM.INV(F1623,'Input Parameters'!$E$21,'Input Parameters'!$F$21)</f>
        <v>293.57275599001832</v>
      </c>
      <c r="H1623" s="54">
        <f ca="1">EXP(E1623*(1/'Input Parameters'!$E$22-1/G1623))</f>
        <v>1.037301450622343</v>
      </c>
      <c r="I1623" s="10">
        <f t="shared" ca="1" si="204"/>
        <v>0.89854183592219095</v>
      </c>
      <c r="J1623" s="29">
        <f ca="1">_xlfn.BETA.INV(I1623,'Input Parameters'!$L$24,'Input Parameters'!$M$24,'Input Parameters'!$J$24,'Input Parameters'!$K$24)</f>
        <v>0.79156587135261769</v>
      </c>
      <c r="K1623" s="156">
        <f ca="1">('Input Parameters'!$E$25/'Input Parameters'!$E$31)^$J1623</f>
        <v>3.4192448486665252E-3</v>
      </c>
      <c r="L1623" s="66">
        <f ca="1">$H1623*$C1623*'Input Parameters'!$E$23*K1623</f>
        <v>1.776428814245012</v>
      </c>
      <c r="M1623" s="23">
        <f t="shared" ca="1" si="205"/>
        <v>0.21078261709245627</v>
      </c>
      <c r="N1623" s="15">
        <f ca="1">_xlfn.NORM.INV(M1623,'Input Parameters'!$E$26,'Input Parameters'!$F$26)</f>
        <v>1.7122117508566428E-2</v>
      </c>
      <c r="O1623" s="8">
        <f t="shared" ca="1" si="206"/>
        <v>0.40531683912728489</v>
      </c>
      <c r="P1623" s="29">
        <f ca="1">_xlfn.LOGNORM.INV(O1623,'Input Parameters'!$H$27,'Input Parameters'!$I$27)</f>
        <v>1.2804433904387758</v>
      </c>
      <c r="Q1623" s="10"/>
      <c r="R1623" s="15">
        <f>'Input Parameters'!$E$28</f>
        <v>12.7</v>
      </c>
      <c r="S1623" s="10">
        <f t="shared" ca="1" si="207"/>
        <v>0.31514663444895741</v>
      </c>
      <c r="T1623" s="25">
        <f ca="1">_xlfn.LOGNORM.INV(S1623,'Input Parameters'!$H$29,'Input Parameters'!$I$29)</f>
        <v>55.16856727841089</v>
      </c>
      <c r="U1623" s="10">
        <f t="shared" ca="1" si="208"/>
        <v>0.86592100081424972</v>
      </c>
      <c r="V1623" s="29">
        <f ca="1">IF('Input Parameters'!$D$30="Beta",_xlfn.BETA.INV(U1623,'Input Parameters'!$L$30,'Input Parameters'!$M$30,'Input Parameters'!$J$30,'Input Parameters'!$K$30),IF('Input Parameters'!$D$30="LogNorm",_xlfn.LOGNORM.INV(U1623,'Input Parameters'!$H$30,'Input Parameters'!$I$30)))</f>
        <v>1.546310012160756</v>
      </c>
      <c r="W1623" s="2">
        <f ca="1">N1623+(P1623-N1623)*(1-ERF((T1623-R1623)/(2*SQRT(L1623*'Input Parameters'!$E$31))))</f>
        <v>4.7761979033444389E-2</v>
      </c>
      <c r="X1623">
        <f t="shared" ca="1" si="209"/>
        <v>1</v>
      </c>
      <c r="Y1623" s="7"/>
    </row>
    <row r="1624" spans="1:25" ht="15" customHeight="1" x14ac:dyDescent="0.3">
      <c r="A1624" s="130">
        <v>1617</v>
      </c>
      <c r="B1624" s="10">
        <f t="shared" ca="1" si="201"/>
        <v>0.39523428536306515</v>
      </c>
      <c r="C1624" s="57">
        <f ca="1">_xlfn.NORM.INV(B1624,'Input Parameters'!$E$19,'Input Parameters'!$F$19)</f>
        <v>544.84816429849366</v>
      </c>
      <c r="D1624" s="10">
        <f t="shared" ca="1" si="202"/>
        <v>0.66097390206171869</v>
      </c>
      <c r="E1624" s="59">
        <f ca="1">IF(_xlfn.NORM.INV(D1624,'Input Parameters'!$E$20,'Input Parameters'!$F$20)&lt;3500,3500,IF(_xlfn.NORM.INV(D1624,'Input Parameters'!$E$20,'Input Parameters'!$F$20)&gt;5500,5500,_xlfn.NORM.INV(D1624,'Input Parameters'!$E$20,'Input Parameters'!$F$20)))</f>
        <v>5090.5857817172127</v>
      </c>
      <c r="F1624" s="10">
        <f t="shared" ca="1" si="203"/>
        <v>0.39506636681546381</v>
      </c>
      <c r="G1624" s="61">
        <f ca="1">_xlfn.NORM.INV(F1624,'Input Parameters'!$E$21,'Input Parameters'!$F$21)</f>
        <v>282.75815331370899</v>
      </c>
      <c r="H1624" s="54">
        <f ca="1">EXP(E1624*(1/'Input Parameters'!$E$22-1/G1624))</f>
        <v>0.53296046592431146</v>
      </c>
      <c r="I1624" s="10">
        <f t="shared" ca="1" si="204"/>
        <v>0.90002717984412794</v>
      </c>
      <c r="J1624" s="29">
        <f ca="1">_xlfn.BETA.INV(I1624,'Input Parameters'!$L$24,'Input Parameters'!$M$24,'Input Parameters'!$J$24,'Input Parameters'!$K$24)</f>
        <v>0.79260308259064605</v>
      </c>
      <c r="K1624" s="156">
        <f ca="1">('Input Parameters'!$E$25/'Input Parameters'!$E$31)^$J1624</f>
        <v>3.393898422764587E-3</v>
      </c>
      <c r="L1624" s="66">
        <f ca="1">$H1624*$C1624*'Input Parameters'!$E$23*K1624</f>
        <v>0.98552881566482786</v>
      </c>
      <c r="M1624" s="23">
        <f t="shared" ca="1" si="205"/>
        <v>0.6430414370468831</v>
      </c>
      <c r="N1624" s="15">
        <f ca="1">_xlfn.NORM.INV(M1624,'Input Parameters'!$E$26,'Input Parameters'!$F$26)</f>
        <v>4.1698607946766164E-2</v>
      </c>
      <c r="O1624" s="8">
        <f t="shared" ca="1" si="206"/>
        <v>0.19490261281520982</v>
      </c>
      <c r="P1624" s="29">
        <f ca="1">_xlfn.LOGNORM.INV(O1624,'Input Parameters'!$H$27,'Input Parameters'!$I$27)</f>
        <v>0.97311935987120135</v>
      </c>
      <c r="Q1624" s="10"/>
      <c r="R1624" s="15">
        <f>'Input Parameters'!$E$28</f>
        <v>12.7</v>
      </c>
      <c r="S1624" s="10">
        <f t="shared" ca="1" si="207"/>
        <v>0.86910911386929557</v>
      </c>
      <c r="T1624" s="25">
        <f ca="1">_xlfn.LOGNORM.INV(S1624,'Input Parameters'!$H$29,'Input Parameters'!$I$29)</f>
        <v>66.050786688346989</v>
      </c>
      <c r="U1624" s="10">
        <f t="shared" ca="1" si="208"/>
        <v>0.70845156303620804</v>
      </c>
      <c r="V1624" s="29">
        <f ca="1">IF('Input Parameters'!$D$30="Beta",_xlfn.BETA.INV(U1624,'Input Parameters'!$L$30,'Input Parameters'!$M$30,'Input Parameters'!$J$30,'Input Parameters'!$K$30),IF('Input Parameters'!$D$30="LogNorm",_xlfn.LOGNORM.INV(U1624,'Input Parameters'!$H$30,'Input Parameters'!$I$30)))</f>
        <v>1.2406681056177749</v>
      </c>
      <c r="W1624" s="2">
        <f ca="1">N1624+(P1624-N1624)*(1-ERF((T1624-R1624)/(2*SQRT(L1624*'Input Parameters'!$E$31))))</f>
        <v>4.1833344868473052E-2</v>
      </c>
      <c r="X1624">
        <f t="shared" ca="1" si="209"/>
        <v>1</v>
      </c>
      <c r="Y1624" s="7"/>
    </row>
    <row r="1625" spans="1:25" ht="15" customHeight="1" x14ac:dyDescent="0.3">
      <c r="A1625" s="130">
        <v>1618</v>
      </c>
      <c r="B1625" s="10">
        <f t="shared" ca="1" si="201"/>
        <v>0.77614758522500604</v>
      </c>
      <c r="C1625" s="57">
        <f ca="1">_xlfn.NORM.INV(B1625,'Input Parameters'!$E$19,'Input Parameters'!$F$19)</f>
        <v>631.45636951389815</v>
      </c>
      <c r="D1625" s="10">
        <f t="shared" ca="1" si="202"/>
        <v>0.99253593236075344</v>
      </c>
      <c r="E1625" s="59">
        <f ca="1">IF(_xlfn.NORM.INV(D1625,'Input Parameters'!$E$20,'Input Parameters'!$F$20)&lt;3500,3500,IF(_xlfn.NORM.INV(D1625,'Input Parameters'!$E$20,'Input Parameters'!$F$20)&gt;5500,5500,_xlfn.NORM.INV(D1625,'Input Parameters'!$E$20,'Input Parameters'!$F$20)))</f>
        <v>5500</v>
      </c>
      <c r="F1625" s="10">
        <f t="shared" ca="1" si="203"/>
        <v>3.3537807548301379E-2</v>
      </c>
      <c r="G1625" s="61">
        <f ca="1">_xlfn.NORM.INV(F1625,'Input Parameters'!$E$21,'Input Parameters'!$F$21)</f>
        <v>270.45702708870488</v>
      </c>
      <c r="H1625" s="54">
        <f ca="1">EXP(E1625*(1/'Input Parameters'!$E$22-1/G1625))</f>
        <v>0.20916815160335087</v>
      </c>
      <c r="I1625" s="10">
        <f t="shared" ca="1" si="204"/>
        <v>0.42874162670806748</v>
      </c>
      <c r="J1625" s="29">
        <f ca="1">_xlfn.BETA.INV(I1625,'Input Parameters'!$L$24,'Input Parameters'!$M$24,'Input Parameters'!$J$24,'Input Parameters'!$K$24)</f>
        <v>0.57800532847338648</v>
      </c>
      <c r="K1625" s="156">
        <f ca="1">('Input Parameters'!$E$25/'Input Parameters'!$E$31)^$J1625</f>
        <v>1.5822080572796042E-2</v>
      </c>
      <c r="L1625" s="66">
        <f ca="1">$H1625*$C1625*'Input Parameters'!$E$23*K1625</f>
        <v>2.0897892882002762</v>
      </c>
      <c r="M1625" s="23">
        <f t="shared" ca="1" si="205"/>
        <v>0.36871059795266992</v>
      </c>
      <c r="N1625" s="15">
        <f ca="1">_xlfn.NORM.INV(M1625,'Input Parameters'!$E$26,'Input Parameters'!$F$26)</f>
        <v>2.6959323706524957E-2</v>
      </c>
      <c r="O1625" s="8">
        <f t="shared" ca="1" si="206"/>
        <v>0.11078906570406433</v>
      </c>
      <c r="P1625" s="29">
        <f ca="1">_xlfn.LOGNORM.INV(O1625,'Input Parameters'!$H$27,'Input Parameters'!$I$27)</f>
        <v>0.82897455968647804</v>
      </c>
      <c r="Q1625" s="10"/>
      <c r="R1625" s="15">
        <f>'Input Parameters'!$E$28</f>
        <v>12.7</v>
      </c>
      <c r="S1625" s="10">
        <f t="shared" ca="1" si="207"/>
        <v>0.43967171021080564</v>
      </c>
      <c r="T1625" s="25">
        <f ca="1">_xlfn.LOGNORM.INV(S1625,'Input Parameters'!$H$29,'Input Parameters'!$I$29)</f>
        <v>57.247776155494009</v>
      </c>
      <c r="U1625" s="10">
        <f t="shared" ca="1" si="208"/>
        <v>0.38086082880217875</v>
      </c>
      <c r="V1625" s="29">
        <f ca="1">IF('Input Parameters'!$D$30="Beta",_xlfn.BETA.INV(U1625,'Input Parameters'!$L$30,'Input Parameters'!$M$30,'Input Parameters'!$J$30,'Input Parameters'!$K$30),IF('Input Parameters'!$D$30="LogNorm",_xlfn.LOGNORM.INV(U1625,'Input Parameters'!$H$30,'Input Parameters'!$I$30)))</f>
        <v>0.88659499651013418</v>
      </c>
      <c r="W1625" s="2">
        <f ca="1">N1625+(P1625-N1625)*(1-ERF((T1625-R1625)/(2*SQRT(L1625*'Input Parameters'!$E$31))))</f>
        <v>5.0483005860031821E-2</v>
      </c>
      <c r="X1625">
        <f t="shared" ca="1" si="209"/>
        <v>1</v>
      </c>
      <c r="Y1625" s="7"/>
    </row>
    <row r="1626" spans="1:25" ht="15" customHeight="1" x14ac:dyDescent="0.3">
      <c r="A1626" s="130">
        <v>1619</v>
      </c>
      <c r="B1626" s="10">
        <f t="shared" ca="1" si="201"/>
        <v>0.94505132305153972</v>
      </c>
      <c r="C1626" s="57">
        <f ca="1">_xlfn.NORM.INV(B1626,'Input Parameters'!$E$19,'Input Parameters'!$F$19)</f>
        <v>702.38632003572206</v>
      </c>
      <c r="D1626" s="10">
        <f t="shared" ca="1" si="202"/>
        <v>0.90196703075173257</v>
      </c>
      <c r="E1626" s="59">
        <f ca="1">IF(_xlfn.NORM.INV(D1626,'Input Parameters'!$E$20,'Input Parameters'!$F$20)&lt;3500,3500,IF(_xlfn.NORM.INV(D1626,'Input Parameters'!$E$20,'Input Parameters'!$F$20)&gt;5500,5500,_xlfn.NORM.INV(D1626,'Input Parameters'!$E$20,'Input Parameters'!$F$20)))</f>
        <v>5500</v>
      </c>
      <c r="F1626" s="10">
        <f t="shared" ca="1" si="203"/>
        <v>0.99803721756061559</v>
      </c>
      <c r="G1626" s="61">
        <f ca="1">_xlfn.NORM.INV(F1626,'Input Parameters'!$E$21,'Input Parameters'!$F$21)</f>
        <v>307.51888472629378</v>
      </c>
      <c r="H1626" s="54">
        <f ca="1">EXP(E1626*(1/'Input Parameters'!$E$22-1/G1626))</f>
        <v>2.4260164373321564</v>
      </c>
      <c r="I1626" s="10">
        <f t="shared" ca="1" si="204"/>
        <v>0.76838450158354976</v>
      </c>
      <c r="J1626" s="29">
        <f ca="1">_xlfn.BETA.INV(I1626,'Input Parameters'!$L$24,'Input Parameters'!$M$24,'Input Parameters'!$J$24,'Input Parameters'!$K$24)</f>
        <v>0.71946995634507149</v>
      </c>
      <c r="K1626" s="156">
        <f ca="1">('Input Parameters'!$E$25/'Input Parameters'!$E$31)^$J1626</f>
        <v>5.7350886570011611E-3</v>
      </c>
      <c r="L1626" s="66">
        <f ca="1">$H1626*$C1626*'Input Parameters'!$E$23*K1626</f>
        <v>9.7725954173731626</v>
      </c>
      <c r="M1626" s="23">
        <f t="shared" ca="1" si="205"/>
        <v>0.43346169721367955</v>
      </c>
      <c r="N1626" s="15">
        <f ca="1">_xlfn.NORM.INV(M1626,'Input Parameters'!$E$26,'Input Parameters'!$F$26)</f>
        <v>3.0481078591399834E-2</v>
      </c>
      <c r="O1626" s="8">
        <f t="shared" ca="1" si="206"/>
        <v>0.87381454040828987</v>
      </c>
      <c r="P1626" s="29">
        <f ca="1">_xlfn.LOGNORM.INV(O1626,'Input Parameters'!$H$27,'Input Parameters'!$I$27)</f>
        <v>2.3622149308123932</v>
      </c>
      <c r="Q1626" s="10"/>
      <c r="R1626" s="15">
        <f>'Input Parameters'!$E$28</f>
        <v>12.7</v>
      </c>
      <c r="S1626" s="10">
        <f t="shared" ca="1" si="207"/>
        <v>0.48117325082801288</v>
      </c>
      <c r="T1626" s="25">
        <f ca="1">_xlfn.LOGNORM.INV(S1626,'Input Parameters'!$H$29,'Input Parameters'!$I$29)</f>
        <v>57.923995363060001</v>
      </c>
      <c r="U1626" s="10">
        <f t="shared" ca="1" si="208"/>
        <v>0.33091668993641132</v>
      </c>
      <c r="V1626" s="29">
        <f ca="1">IF('Input Parameters'!$D$30="Beta",_xlfn.BETA.INV(U1626,'Input Parameters'!$L$30,'Input Parameters'!$M$30,'Input Parameters'!$J$30,'Input Parameters'!$K$30),IF('Input Parameters'!$D$30="LogNorm",_xlfn.LOGNORM.INV(U1626,'Input Parameters'!$H$30,'Input Parameters'!$I$30)))</f>
        <v>0.84090764515716487</v>
      </c>
      <c r="W1626" s="2">
        <f ca="1">N1626+(P1626-N1626)*(1-ERF((T1626-R1626)/(2*SQRT(L1626*'Input Parameters'!$E$31))))</f>
        <v>0.74477869473495684</v>
      </c>
      <c r="X1626">
        <f t="shared" ca="1" si="209"/>
        <v>1</v>
      </c>
      <c r="Y1626" s="7"/>
    </row>
    <row r="1627" spans="1:25" ht="15" customHeight="1" x14ac:dyDescent="0.3">
      <c r="A1627" s="130">
        <v>1620</v>
      </c>
      <c r="B1627" s="10">
        <f t="shared" ca="1" si="201"/>
        <v>0.42752474203585933</v>
      </c>
      <c r="C1627" s="57">
        <f ca="1">_xlfn.NORM.INV(B1627,'Input Parameters'!$E$19,'Input Parameters'!$F$19)</f>
        <v>551.86358035136175</v>
      </c>
      <c r="D1627" s="10">
        <f t="shared" ca="1" si="202"/>
        <v>1.963264419609756E-2</v>
      </c>
      <c r="E1627" s="59">
        <f ca="1">IF(_xlfn.NORM.INV(D1627,'Input Parameters'!$E$20,'Input Parameters'!$F$20)&lt;3500,3500,IF(_xlfn.NORM.INV(D1627,'Input Parameters'!$E$20,'Input Parameters'!$F$20)&gt;5500,5500,_xlfn.NORM.INV(D1627,'Input Parameters'!$E$20,'Input Parameters'!$F$20)))</f>
        <v>3500</v>
      </c>
      <c r="F1627" s="10">
        <f t="shared" ca="1" si="203"/>
        <v>0.49221845405230802</v>
      </c>
      <c r="G1627" s="61">
        <f ca="1">_xlfn.NORM.INV(F1627,'Input Parameters'!$E$21,'Input Parameters'!$F$21)</f>
        <v>284.69667749437309</v>
      </c>
      <c r="H1627" s="54">
        <f ca="1">EXP(E1627*(1/'Input Parameters'!$E$22-1/G1627))</f>
        <v>0.70582114442827781</v>
      </c>
      <c r="I1627" s="10">
        <f t="shared" ca="1" si="204"/>
        <v>0.90100173446312337</v>
      </c>
      <c r="J1627" s="29">
        <f ca="1">_xlfn.BETA.INV(I1627,'Input Parameters'!$L$24,'Input Parameters'!$M$24,'Input Parameters'!$J$24,'Input Parameters'!$K$24)</f>
        <v>0.79328817358292736</v>
      </c>
      <c r="K1627" s="156">
        <f ca="1">('Input Parameters'!$E$25/'Input Parameters'!$E$31)^$J1627</f>
        <v>3.3772599159380269E-3</v>
      </c>
      <c r="L1627" s="66">
        <f ca="1">$H1627*$C1627*'Input Parameters'!$E$23*K1627</f>
        <v>1.3155000961400509</v>
      </c>
      <c r="M1627" s="23">
        <f t="shared" ca="1" si="205"/>
        <v>0.88188196896210058</v>
      </c>
      <c r="N1627" s="15">
        <f ca="1">_xlfn.NORM.INV(M1627,'Input Parameters'!$E$26,'Input Parameters'!$F$26)</f>
        <v>5.8873392441194675E-2</v>
      </c>
      <c r="O1627" s="8">
        <f t="shared" ca="1" si="206"/>
        <v>0.4133143940766093</v>
      </c>
      <c r="P1627" s="29">
        <f ca="1">_xlfn.LOGNORM.INV(O1627,'Input Parameters'!$H$27,'Input Parameters'!$I$27)</f>
        <v>1.2921555897568842</v>
      </c>
      <c r="Q1627" s="10"/>
      <c r="R1627" s="15">
        <f>'Input Parameters'!$E$28</f>
        <v>12.7</v>
      </c>
      <c r="S1627" s="10">
        <f t="shared" ca="1" si="207"/>
        <v>0.63843723212918857</v>
      </c>
      <c r="T1627" s="25">
        <f ca="1">_xlfn.LOGNORM.INV(S1627,'Input Parameters'!$H$29,'Input Parameters'!$I$29)</f>
        <v>60.594779872301871</v>
      </c>
      <c r="U1627" s="10">
        <f t="shared" ca="1" si="208"/>
        <v>0.24351922494960088</v>
      </c>
      <c r="V1627" s="29">
        <f ca="1">IF('Input Parameters'!$D$30="Beta",_xlfn.BETA.INV(U1627,'Input Parameters'!$L$30,'Input Parameters'!$M$30,'Input Parameters'!$J$30,'Input Parameters'!$K$30),IF('Input Parameters'!$D$30="LogNorm",_xlfn.LOGNORM.INV(U1627,'Input Parameters'!$H$30,'Input Parameters'!$I$30)))</f>
        <v>0.7596677817007681</v>
      </c>
      <c r="W1627" s="2">
        <f ca="1">N1627+(P1627-N1627)*(1-ERF((T1627-R1627)/(2*SQRT(L1627*'Input Parameters'!$E$31))))</f>
        <v>6.2757609122097394E-2</v>
      </c>
      <c r="X1627">
        <f t="shared" ca="1" si="209"/>
        <v>1</v>
      </c>
      <c r="Y1627" s="7"/>
    </row>
    <row r="1628" spans="1:25" ht="15" customHeight="1" x14ac:dyDescent="0.3">
      <c r="A1628" s="130">
        <v>1621</v>
      </c>
      <c r="B1628" s="10">
        <f t="shared" ca="1" si="201"/>
        <v>0.6511355853669899</v>
      </c>
      <c r="C1628" s="57">
        <f ca="1">_xlfn.NORM.INV(B1628,'Input Parameters'!$E$19,'Input Parameters'!$F$19)</f>
        <v>600.11879673170495</v>
      </c>
      <c r="D1628" s="10">
        <f t="shared" ca="1" si="202"/>
        <v>0.56426583657618634</v>
      </c>
      <c r="E1628" s="59">
        <f ca="1">IF(_xlfn.NORM.INV(D1628,'Input Parameters'!$E$20,'Input Parameters'!$F$20)&lt;3500,3500,IF(_xlfn.NORM.INV(D1628,'Input Parameters'!$E$20,'Input Parameters'!$F$20)&gt;5500,5500,_xlfn.NORM.INV(D1628,'Input Parameters'!$E$20,'Input Parameters'!$F$20)))</f>
        <v>4913.2555788907257</v>
      </c>
      <c r="F1628" s="10">
        <f t="shared" ca="1" si="203"/>
        <v>0.53815305562151206</v>
      </c>
      <c r="G1628" s="61">
        <f ca="1">_xlfn.NORM.INV(F1628,'Input Parameters'!$E$21,'Input Parameters'!$F$21)</f>
        <v>285.60284478601301</v>
      </c>
      <c r="H1628" s="54">
        <f ca="1">EXP(E1628*(1/'Input Parameters'!$E$22-1/G1628))</f>
        <v>0.64770877221842416</v>
      </c>
      <c r="I1628" s="10">
        <f t="shared" ca="1" si="204"/>
        <v>0.66856509089978911</v>
      </c>
      <c r="J1628" s="29">
        <f ca="1">_xlfn.BETA.INV(I1628,'Input Parameters'!$L$24,'Input Parameters'!$M$24,'Input Parameters'!$J$24,'Input Parameters'!$K$24)</f>
        <v>0.67554100337576006</v>
      </c>
      <c r="K1628" s="156">
        <f ca="1">('Input Parameters'!$E$25/'Input Parameters'!$E$31)^$J1628</f>
        <v>7.8595523358797881E-3</v>
      </c>
      <c r="L1628" s="66">
        <f ca="1">$H1628*$C1628*'Input Parameters'!$E$23*K1628</f>
        <v>3.055025354835621</v>
      </c>
      <c r="M1628" s="23">
        <f t="shared" ca="1" si="205"/>
        <v>0.84663595537360647</v>
      </c>
      <c r="N1628" s="15">
        <f ca="1">_xlfn.NORM.INV(M1628,'Input Parameters'!$E$26,'Input Parameters'!$F$26)</f>
        <v>5.5464343346428947E-2</v>
      </c>
      <c r="O1628" s="8">
        <f t="shared" ca="1" si="206"/>
        <v>9.2020197553069116E-2</v>
      </c>
      <c r="P1628" s="29">
        <f ca="1">_xlfn.LOGNORM.INV(O1628,'Input Parameters'!$H$27,'Input Parameters'!$I$27)</f>
        <v>0.79097072802977142</v>
      </c>
      <c r="Q1628" s="10"/>
      <c r="R1628" s="15">
        <f>'Input Parameters'!$E$28</f>
        <v>12.7</v>
      </c>
      <c r="S1628" s="10">
        <f t="shared" ca="1" si="207"/>
        <v>0.39506874480969045</v>
      </c>
      <c r="T1628" s="25">
        <f ca="1">_xlfn.LOGNORM.INV(S1628,'Input Parameters'!$H$29,'Input Parameters'!$I$29)</f>
        <v>56.517625376771051</v>
      </c>
      <c r="U1628" s="10">
        <f t="shared" ca="1" si="208"/>
        <v>0.34800320126233542</v>
      </c>
      <c r="V1628" s="29">
        <f ca="1">IF('Input Parameters'!$D$30="Beta",_xlfn.BETA.INV(U1628,'Input Parameters'!$L$30,'Input Parameters'!$M$30,'Input Parameters'!$J$30,'Input Parameters'!$K$30),IF('Input Parameters'!$D$30="LogNorm",_xlfn.LOGNORM.INV(U1628,'Input Parameters'!$H$30,'Input Parameters'!$I$30)))</f>
        <v>0.85652583788315062</v>
      </c>
      <c r="W1628" s="2">
        <f ca="1">N1628+(P1628-N1628)*(1-ERF((T1628-R1628)/(2*SQRT(L1628*'Input Parameters'!$E$31))))</f>
        <v>0.11157200360133934</v>
      </c>
      <c r="X1628">
        <f t="shared" ca="1" si="209"/>
        <v>1</v>
      </c>
      <c r="Y1628" s="7"/>
    </row>
    <row r="1629" spans="1:25" ht="15" customHeight="1" x14ac:dyDescent="0.3">
      <c r="A1629" s="130">
        <v>1622</v>
      </c>
      <c r="B1629" s="10">
        <f t="shared" ca="1" si="201"/>
        <v>0.72661104370626284</v>
      </c>
      <c r="C1629" s="57">
        <f ca="1">_xlfn.NORM.INV(B1629,'Input Parameters'!$E$19,'Input Parameters'!$F$19)</f>
        <v>618.2193073208623</v>
      </c>
      <c r="D1629" s="10">
        <f t="shared" ca="1" si="202"/>
        <v>0.60719060763313781</v>
      </c>
      <c r="E1629" s="59">
        <f ca="1">IF(_xlfn.NORM.INV(D1629,'Input Parameters'!$E$20,'Input Parameters'!$F$20)&lt;3500,3500,IF(_xlfn.NORM.INV(D1629,'Input Parameters'!$E$20,'Input Parameters'!$F$20)&gt;5500,5500,_xlfn.NORM.INV(D1629,'Input Parameters'!$E$20,'Input Parameters'!$F$20)))</f>
        <v>4990.4029447317735</v>
      </c>
      <c r="F1629" s="10">
        <f t="shared" ca="1" si="203"/>
        <v>0.15727552308090786</v>
      </c>
      <c r="G1629" s="61">
        <f ca="1">_xlfn.NORM.INV(F1629,'Input Parameters'!$E$21,'Input Parameters'!$F$21)</f>
        <v>276.94505332140204</v>
      </c>
      <c r="H1629" s="54">
        <f ca="1">EXP(E1629*(1/'Input Parameters'!$E$22-1/G1629))</f>
        <v>0.37255241109853438</v>
      </c>
      <c r="I1629" s="10">
        <f t="shared" ca="1" si="204"/>
        <v>0.30037678045060823</v>
      </c>
      <c r="J1629" s="29">
        <f ca="1">_xlfn.BETA.INV(I1629,'Input Parameters'!$L$24,'Input Parameters'!$M$24,'Input Parameters'!$J$24,'Input Parameters'!$K$24)</f>
        <v>0.52133732189714943</v>
      </c>
      <c r="K1629" s="156">
        <f ca="1">('Input Parameters'!$E$25/'Input Parameters'!$E$31)^$J1629</f>
        <v>2.3757947801575238E-2</v>
      </c>
      <c r="L1629" s="66">
        <f ca="1">$H1629*$C1629*'Input Parameters'!$E$23*K1629</f>
        <v>5.4719090017931258</v>
      </c>
      <c r="M1629" s="23">
        <f t="shared" ca="1" si="205"/>
        <v>0.49921142746450142</v>
      </c>
      <c r="N1629" s="15">
        <f ca="1">_xlfn.NORM.INV(M1629,'Input Parameters'!$E$26,'Input Parameters'!$F$26)</f>
        <v>3.3958490150473281E-2</v>
      </c>
      <c r="O1629" s="8">
        <f t="shared" ca="1" si="206"/>
        <v>0.32166150912535019</v>
      </c>
      <c r="P1629" s="29">
        <f ca="1">_xlfn.LOGNORM.INV(O1629,'Input Parameters'!$H$27,'Input Parameters'!$I$27)</f>
        <v>1.1599189185445626</v>
      </c>
      <c r="Q1629" s="10"/>
      <c r="R1629" s="15">
        <f>'Input Parameters'!$E$28</f>
        <v>12.7</v>
      </c>
      <c r="S1629" s="10">
        <f t="shared" ca="1" si="207"/>
        <v>0.87797800767716483</v>
      </c>
      <c r="T1629" s="25">
        <f ca="1">_xlfn.LOGNORM.INV(S1629,'Input Parameters'!$H$29,'Input Parameters'!$I$29)</f>
        <v>66.368560383196083</v>
      </c>
      <c r="U1629" s="10">
        <f t="shared" ca="1" si="208"/>
        <v>0.30641548500434967</v>
      </c>
      <c r="V1629" s="29">
        <f ca="1">IF('Input Parameters'!$D$30="Beta",_xlfn.BETA.INV(U1629,'Input Parameters'!$L$30,'Input Parameters'!$M$30,'Input Parameters'!$J$30,'Input Parameters'!$K$30),IF('Input Parameters'!$D$30="LogNorm",_xlfn.LOGNORM.INV(U1629,'Input Parameters'!$H$30,'Input Parameters'!$I$30)))</f>
        <v>0.81844706452448801</v>
      </c>
      <c r="W1629" s="2">
        <f ca="1">N1629+(P1629-N1629)*(1-ERF((T1629-R1629)/(2*SQRT(L1629*'Input Parameters'!$E$31))))</f>
        <v>0.15188669185760728</v>
      </c>
      <c r="X1629">
        <f t="shared" ca="1" si="209"/>
        <v>1</v>
      </c>
      <c r="Y1629" s="7"/>
    </row>
    <row r="1630" spans="1:25" ht="15" customHeight="1" x14ac:dyDescent="0.3">
      <c r="A1630" s="130">
        <v>1623</v>
      </c>
      <c r="B1630" s="10">
        <f t="shared" ca="1" si="201"/>
        <v>0.7432428564889213</v>
      </c>
      <c r="C1630" s="57">
        <f ca="1">_xlfn.NORM.INV(B1630,'Input Parameters'!$E$19,'Input Parameters'!$F$19)</f>
        <v>622.51022221680535</v>
      </c>
      <c r="D1630" s="10">
        <f t="shared" ca="1" si="202"/>
        <v>1.1961744750155434E-2</v>
      </c>
      <c r="E1630" s="59">
        <f ca="1">IF(_xlfn.NORM.INV(D1630,'Input Parameters'!$E$20,'Input Parameters'!$F$20)&lt;3500,3500,IF(_xlfn.NORM.INV(D1630,'Input Parameters'!$E$20,'Input Parameters'!$F$20)&gt;5500,5500,_xlfn.NORM.INV(D1630,'Input Parameters'!$E$20,'Input Parameters'!$F$20)))</f>
        <v>3500</v>
      </c>
      <c r="F1630" s="10">
        <f t="shared" ca="1" si="203"/>
        <v>0.18256300282216953</v>
      </c>
      <c r="G1630" s="61">
        <f ca="1">_xlfn.NORM.INV(F1630,'Input Parameters'!$E$21,'Input Parameters'!$F$21)</f>
        <v>277.73166330466097</v>
      </c>
      <c r="H1630" s="54">
        <f ca="1">EXP(E1630*(1/'Input Parameters'!$E$22-1/G1630))</f>
        <v>0.51855996434485707</v>
      </c>
      <c r="I1630" s="10">
        <f t="shared" ca="1" si="204"/>
        <v>0.33171427040652335</v>
      </c>
      <c r="J1630" s="29">
        <f ca="1">_xlfn.BETA.INV(I1630,'Input Parameters'!$L$24,'Input Parameters'!$M$24,'Input Parameters'!$J$24,'Input Parameters'!$K$24)</f>
        <v>0.53592972876215439</v>
      </c>
      <c r="K1630" s="156">
        <f ca="1">('Input Parameters'!$E$25/'Input Parameters'!$E$31)^$J1630</f>
        <v>2.1396723261592865E-2</v>
      </c>
      <c r="L1630" s="66">
        <f ca="1">$H1630*$C1630*'Input Parameters'!$E$23*K1630</f>
        <v>6.9070522425821963</v>
      </c>
      <c r="M1630" s="23">
        <f t="shared" ca="1" si="205"/>
        <v>0.48808944757280137</v>
      </c>
      <c r="N1630" s="15">
        <f ca="1">_xlfn.NORM.INV(M1630,'Input Parameters'!$E$26,'Input Parameters'!$F$26)</f>
        <v>3.3372944954414778E-2</v>
      </c>
      <c r="O1630" s="8">
        <f t="shared" ca="1" si="206"/>
        <v>0.72915292586598335</v>
      </c>
      <c r="P1630" s="29">
        <f ca="1">_xlfn.LOGNORM.INV(O1630,'Input Parameters'!$H$27,'Input Parameters'!$I$27)</f>
        <v>1.8648759872651395</v>
      </c>
      <c r="Q1630" s="10"/>
      <c r="R1630" s="15">
        <f>'Input Parameters'!$E$28</f>
        <v>12.7</v>
      </c>
      <c r="S1630" s="10">
        <f t="shared" ca="1" si="207"/>
        <v>0.12574124085360461</v>
      </c>
      <c r="T1630" s="25">
        <f ca="1">_xlfn.LOGNORM.INV(S1630,'Input Parameters'!$H$29,'Input Parameters'!$I$29)</f>
        <v>51.197056359159916</v>
      </c>
      <c r="U1630" s="10">
        <f t="shared" ca="1" si="208"/>
        <v>8.3644187834822081E-2</v>
      </c>
      <c r="V1630" s="29">
        <f ca="1">IF('Input Parameters'!$D$30="Beta",_xlfn.BETA.INV(U1630,'Input Parameters'!$L$30,'Input Parameters'!$M$30,'Input Parameters'!$J$30,'Input Parameters'!$K$30),IF('Input Parameters'!$D$30="LogNorm",_xlfn.LOGNORM.INV(U1630,'Input Parameters'!$H$30,'Input Parameters'!$I$30)))</f>
        <v>0.57962581528813584</v>
      </c>
      <c r="W1630" s="2">
        <f ca="1">N1630+(P1630-N1630)*(1-ERF((T1630-R1630)/(2*SQRT(L1630*'Input Parameters'!$E$31))))</f>
        <v>0.58338486671559397</v>
      </c>
      <c r="X1630">
        <f t="shared" ca="1" si="209"/>
        <v>0</v>
      </c>
      <c r="Y1630" s="7"/>
    </row>
    <row r="1631" spans="1:25" ht="15" customHeight="1" x14ac:dyDescent="0.3">
      <c r="A1631" s="130">
        <v>1624</v>
      </c>
      <c r="B1631" s="10">
        <f t="shared" ca="1" si="201"/>
        <v>9.3489119626100292E-2</v>
      </c>
      <c r="C1631" s="57">
        <f ca="1">_xlfn.NORM.INV(B1631,'Input Parameters'!$E$19,'Input Parameters'!$F$19)</f>
        <v>455.79623753030472</v>
      </c>
      <c r="D1631" s="10">
        <f t="shared" ca="1" si="202"/>
        <v>0.1434496906149002</v>
      </c>
      <c r="E1631" s="59">
        <f ca="1">IF(_xlfn.NORM.INV(D1631,'Input Parameters'!$E$20,'Input Parameters'!$F$20)&lt;3500,3500,IF(_xlfn.NORM.INV(D1631,'Input Parameters'!$E$20,'Input Parameters'!$F$20)&gt;5500,5500,_xlfn.NORM.INV(D1631,'Input Parameters'!$E$20,'Input Parameters'!$F$20)))</f>
        <v>4054.5362752163173</v>
      </c>
      <c r="F1631" s="10">
        <f t="shared" ca="1" si="203"/>
        <v>0.92537635708628052</v>
      </c>
      <c r="G1631" s="61">
        <f ca="1">_xlfn.NORM.INV(F1631,'Input Parameters'!$E$21,'Input Parameters'!$F$21)</f>
        <v>296.18565506617279</v>
      </c>
      <c r="H1631" s="54">
        <f ca="1">EXP(E1631*(1/'Input Parameters'!$E$22-1/G1631))</f>
        <v>1.1604827774186324</v>
      </c>
      <c r="I1631" s="10">
        <f t="shared" ca="1" si="204"/>
        <v>0.97487931823976215</v>
      </c>
      <c r="J1631" s="29">
        <f ca="1">_xlfn.BETA.INV(I1631,'Input Parameters'!$L$24,'Input Parameters'!$M$24,'Input Parameters'!$J$24,'Input Parameters'!$K$24)</f>
        <v>0.86623777832469151</v>
      </c>
      <c r="K1631" s="156">
        <f ca="1">('Input Parameters'!$E$25/'Input Parameters'!$E$31)^$J1631</f>
        <v>2.0012204785634759E-3</v>
      </c>
      <c r="L1631" s="66">
        <f ca="1">$H1631*$C1631*'Input Parameters'!$E$23*K1631</f>
        <v>1.0585329317594618</v>
      </c>
      <c r="M1631" s="23">
        <f t="shared" ca="1" si="205"/>
        <v>0.92170632650159712</v>
      </c>
      <c r="N1631" s="15">
        <f ca="1">_xlfn.NORM.INV(M1631,'Input Parameters'!$E$26,'Input Parameters'!$F$26)</f>
        <v>6.3749501772098524E-2</v>
      </c>
      <c r="O1631" s="8">
        <f t="shared" ca="1" si="206"/>
        <v>0.94389493707734562</v>
      </c>
      <c r="P1631" s="29">
        <f ca="1">_xlfn.LOGNORM.INV(O1631,'Input Parameters'!$H$27,'Input Parameters'!$I$27)</f>
        <v>2.8745887827656831</v>
      </c>
      <c r="Q1631" s="10"/>
      <c r="R1631" s="15">
        <f>'Input Parameters'!$E$28</f>
        <v>12.7</v>
      </c>
      <c r="S1631" s="10">
        <f t="shared" ca="1" si="207"/>
        <v>0.52600845508273741</v>
      </c>
      <c r="T1631" s="25">
        <f ca="1">_xlfn.LOGNORM.INV(S1631,'Input Parameters'!$H$29,'Input Parameters'!$I$29)</f>
        <v>58.65992220744679</v>
      </c>
      <c r="U1631" s="10">
        <f t="shared" ca="1" si="208"/>
        <v>0.8233977838328016</v>
      </c>
      <c r="V1631" s="29">
        <f ca="1">IF('Input Parameters'!$D$30="Beta",_xlfn.BETA.INV(U1631,'Input Parameters'!$L$30,'Input Parameters'!$M$30,'Input Parameters'!$J$30,'Input Parameters'!$K$30),IF('Input Parameters'!$D$30="LogNorm",_xlfn.LOGNORM.INV(U1631,'Input Parameters'!$H$30,'Input Parameters'!$I$30)))</f>
        <v>1.4409664485893325</v>
      </c>
      <c r="W1631" s="2">
        <f ca="1">N1631+(P1631-N1631)*(1-ERF((T1631-R1631)/(2*SQRT(L1631*'Input Parameters'!$E$31))))</f>
        <v>6.8203552652949057E-2</v>
      </c>
      <c r="X1631">
        <f t="shared" ca="1" si="209"/>
        <v>1</v>
      </c>
      <c r="Y1631" s="7"/>
    </row>
    <row r="1632" spans="1:25" ht="15" customHeight="1" x14ac:dyDescent="0.3">
      <c r="A1632" s="130">
        <v>1625</v>
      </c>
      <c r="B1632" s="10">
        <f t="shared" ca="1" si="201"/>
        <v>0.57509830505173842</v>
      </c>
      <c r="C1632" s="57">
        <f ca="1">_xlfn.NORM.INV(B1632,'Input Parameters'!$E$19,'Input Parameters'!$F$19)</f>
        <v>583.30170523181039</v>
      </c>
      <c r="D1632" s="10">
        <f t="shared" ca="1" si="202"/>
        <v>0.68408638377119202</v>
      </c>
      <c r="E1632" s="59">
        <f ca="1">IF(_xlfn.NORM.INV(D1632,'Input Parameters'!$E$20,'Input Parameters'!$F$20)&lt;3500,3500,IF(_xlfn.NORM.INV(D1632,'Input Parameters'!$E$20,'Input Parameters'!$F$20)&gt;5500,5500,_xlfn.NORM.INV(D1632,'Input Parameters'!$E$20,'Input Parameters'!$F$20)))</f>
        <v>5135.4096142734097</v>
      </c>
      <c r="F1632" s="10">
        <f t="shared" ca="1" si="203"/>
        <v>0.5507778681990867</v>
      </c>
      <c r="G1632" s="61">
        <f ca="1">_xlfn.NORM.INV(F1632,'Input Parameters'!$E$21,'Input Parameters'!$F$21)</f>
        <v>285.85314722039101</v>
      </c>
      <c r="H1632" s="54">
        <f ca="1">EXP(E1632*(1/'Input Parameters'!$E$22-1/G1632))</f>
        <v>0.64519220344818506</v>
      </c>
      <c r="I1632" s="10">
        <f t="shared" ca="1" si="204"/>
        <v>0.61358584463362997</v>
      </c>
      <c r="J1632" s="29">
        <f ca="1">_xlfn.BETA.INV(I1632,'Input Parameters'!$L$24,'Input Parameters'!$M$24,'Input Parameters'!$J$24,'Input Parameters'!$K$24)</f>
        <v>0.6529040149417642</v>
      </c>
      <c r="K1632" s="156">
        <f ca="1">('Input Parameters'!$E$25/'Input Parameters'!$E$31)^$J1632</f>
        <v>9.2453171290154748E-3</v>
      </c>
      <c r="L1632" s="66">
        <f ca="1">$H1632*$C1632*'Input Parameters'!$E$23*K1632</f>
        <v>3.4793984806951488</v>
      </c>
      <c r="M1632" s="23">
        <f t="shared" ca="1" si="205"/>
        <v>0.65268709420586568</v>
      </c>
      <c r="N1632" s="15">
        <f ca="1">_xlfn.NORM.INV(M1632,'Input Parameters'!$E$26,'Input Parameters'!$F$26)</f>
        <v>4.2244290928715532E-2</v>
      </c>
      <c r="O1632" s="8">
        <f t="shared" ca="1" si="206"/>
        <v>0.95855249248836027</v>
      </c>
      <c r="P1632" s="29">
        <f ca="1">_xlfn.LOGNORM.INV(O1632,'Input Parameters'!$H$27,'Input Parameters'!$I$27)</f>
        <v>3.0661110685660784</v>
      </c>
      <c r="Q1632" s="10"/>
      <c r="R1632" s="15">
        <f>'Input Parameters'!$E$28</f>
        <v>12.7</v>
      </c>
      <c r="S1632" s="10">
        <f t="shared" ca="1" si="207"/>
        <v>0.19710395914523449</v>
      </c>
      <c r="T1632" s="25">
        <f ca="1">_xlfn.LOGNORM.INV(S1632,'Input Parameters'!$H$29,'Input Parameters'!$I$29)</f>
        <v>52.919611650045645</v>
      </c>
      <c r="U1632" s="10">
        <f t="shared" ca="1" si="208"/>
        <v>0.23708721010679945</v>
      </c>
      <c r="V1632" s="29">
        <f ca="1">IF('Input Parameters'!$D$30="Beta",_xlfn.BETA.INV(U1632,'Input Parameters'!$L$30,'Input Parameters'!$M$30,'Input Parameters'!$J$30,'Input Parameters'!$K$30),IF('Input Parameters'!$D$30="LogNorm",_xlfn.LOGNORM.INV(U1632,'Input Parameters'!$H$30,'Input Parameters'!$I$30)))</f>
        <v>0.75349882454425698</v>
      </c>
      <c r="W1632" s="2">
        <f ca="1">N1632+(P1632-N1632)*(1-ERF((T1632-R1632)/(2*SQRT(L1632*'Input Parameters'!$E$31))))</f>
        <v>0.42732122217748114</v>
      </c>
      <c r="X1632">
        <f t="shared" ca="1" si="209"/>
        <v>1</v>
      </c>
      <c r="Y1632" s="7"/>
    </row>
    <row r="1633" spans="1:25" ht="15" customHeight="1" x14ac:dyDescent="0.3">
      <c r="A1633" s="130">
        <v>1626</v>
      </c>
      <c r="B1633" s="10">
        <f t="shared" ca="1" si="201"/>
        <v>0.28116095025016974</v>
      </c>
      <c r="C1633" s="57">
        <f ca="1">_xlfn.NORM.INV(B1633,'Input Parameters'!$E$19,'Input Parameters'!$F$19)</f>
        <v>518.34102522377805</v>
      </c>
      <c r="D1633" s="10">
        <f t="shared" ca="1" si="202"/>
        <v>0.58008375868163564</v>
      </c>
      <c r="E1633" s="59">
        <f ca="1">IF(_xlfn.NORM.INV(D1633,'Input Parameters'!$E$20,'Input Parameters'!$F$20)&lt;3500,3500,IF(_xlfn.NORM.INV(D1633,'Input Parameters'!$E$20,'Input Parameters'!$F$20)&gt;5500,5500,_xlfn.NORM.INV(D1633,'Input Parameters'!$E$20,'Input Parameters'!$F$20)))</f>
        <v>4941.4754309366608</v>
      </c>
      <c r="F1633" s="10">
        <f t="shared" ca="1" si="203"/>
        <v>0.63256497592999772</v>
      </c>
      <c r="G1633" s="61">
        <f ca="1">_xlfn.NORM.INV(F1633,'Input Parameters'!$E$21,'Input Parameters'!$F$21)</f>
        <v>287.51182408611538</v>
      </c>
      <c r="H1633" s="54">
        <f ca="1">EXP(E1633*(1/'Input Parameters'!$E$22-1/G1633))</f>
        <v>0.72474898334052162</v>
      </c>
      <c r="I1633" s="10">
        <f t="shared" ca="1" si="204"/>
        <v>0.48054153205697514</v>
      </c>
      <c r="J1633" s="29">
        <f ca="1">_xlfn.BETA.INV(I1633,'Input Parameters'!$L$24,'Input Parameters'!$M$24,'Input Parameters'!$J$24,'Input Parameters'!$K$24)</f>
        <v>0.59928366010137524</v>
      </c>
      <c r="K1633" s="156">
        <f ca="1">('Input Parameters'!$E$25/'Input Parameters'!$E$31)^$J1633</f>
        <v>1.3582271029822679E-2</v>
      </c>
      <c r="L1633" s="66">
        <f ca="1">$H1633*$C1633*'Input Parameters'!$E$23*K1633</f>
        <v>5.102412790979721</v>
      </c>
      <c r="M1633" s="23">
        <f t="shared" ca="1" si="205"/>
        <v>0.11379523850346018</v>
      </c>
      <c r="N1633" s="15">
        <f ca="1">_xlfn.NORM.INV(M1633,'Input Parameters'!$E$26,'Input Parameters'!$F$26)</f>
        <v>8.6616316493147091E-3</v>
      </c>
      <c r="O1633" s="8">
        <f t="shared" ca="1" si="206"/>
        <v>0.7519638827407128</v>
      </c>
      <c r="P1633" s="29">
        <f ca="1">_xlfn.LOGNORM.INV(O1633,'Input Parameters'!$H$27,'Input Parameters'!$I$27)</f>
        <v>1.923898142179165</v>
      </c>
      <c r="Q1633" s="10"/>
      <c r="R1633" s="15">
        <f>'Input Parameters'!$E$28</f>
        <v>12.7</v>
      </c>
      <c r="S1633" s="10">
        <f t="shared" ca="1" si="207"/>
        <v>0.94054214113615642</v>
      </c>
      <c r="T1633" s="25">
        <f ca="1">_xlfn.LOGNORM.INV(S1633,'Input Parameters'!$H$29,'Input Parameters'!$I$29)</f>
        <v>69.373456289205123</v>
      </c>
      <c r="U1633" s="10">
        <f t="shared" ca="1" si="208"/>
        <v>0.95637127900698271</v>
      </c>
      <c r="V1633" s="29">
        <f ca="1">IF('Input Parameters'!$D$30="Beta",_xlfn.BETA.INV(U1633,'Input Parameters'!$L$30,'Input Parameters'!$M$30,'Input Parameters'!$J$30,'Input Parameters'!$K$30),IF('Input Parameters'!$D$30="LogNorm",_xlfn.LOGNORM.INV(U1633,'Input Parameters'!$H$30,'Input Parameters'!$I$30)))</f>
        <v>1.9611987226782639</v>
      </c>
      <c r="W1633" s="2">
        <f ca="1">N1633+(P1633-N1633)*(1-ERF((T1633-R1633)/(2*SQRT(L1633*'Input Parameters'!$E$31))))</f>
        <v>0.15431041649005073</v>
      </c>
      <c r="X1633">
        <f t="shared" ca="1" si="209"/>
        <v>1</v>
      </c>
      <c r="Y1633" s="7"/>
    </row>
    <row r="1634" spans="1:25" ht="15" customHeight="1" x14ac:dyDescent="0.3">
      <c r="A1634" s="130">
        <v>1627</v>
      </c>
      <c r="B1634" s="10">
        <f t="shared" ca="1" si="201"/>
        <v>0.21362677979743172</v>
      </c>
      <c r="C1634" s="57">
        <f ca="1">_xlfn.NORM.INV(B1634,'Input Parameters'!$E$19,'Input Parameters'!$F$19)</f>
        <v>500.21543692309672</v>
      </c>
      <c r="D1634" s="10">
        <f t="shared" ca="1" si="202"/>
        <v>0.83030791758470512</v>
      </c>
      <c r="E1634" s="59">
        <f ca="1">IF(_xlfn.NORM.INV(D1634,'Input Parameters'!$E$20,'Input Parameters'!$F$20)&lt;3500,3500,IF(_xlfn.NORM.INV(D1634,'Input Parameters'!$E$20,'Input Parameters'!$F$20)&gt;5500,5500,_xlfn.NORM.INV(D1634,'Input Parameters'!$E$20,'Input Parameters'!$F$20)))</f>
        <v>5468.767937902051</v>
      </c>
      <c r="F1634" s="10">
        <f t="shared" ca="1" si="203"/>
        <v>0.52443765294511591</v>
      </c>
      <c r="G1634" s="61">
        <f ca="1">_xlfn.NORM.INV(F1634,'Input Parameters'!$E$21,'Input Parameters'!$F$21)</f>
        <v>285.33177454124882</v>
      </c>
      <c r="H1634" s="54">
        <f ca="1">EXP(E1634*(1/'Input Parameters'!$E$22-1/G1634))</f>
        <v>0.60555463403994725</v>
      </c>
      <c r="I1634" s="10">
        <f t="shared" ca="1" si="204"/>
        <v>0.8638096299879644</v>
      </c>
      <c r="J1634" s="29">
        <f ca="1">_xlfn.BETA.INV(I1634,'Input Parameters'!$L$24,'Input Parameters'!$M$24,'Input Parameters'!$J$24,'Input Parameters'!$K$24)</f>
        <v>0.76928485807173563</v>
      </c>
      <c r="K1634" s="156">
        <f ca="1">('Input Parameters'!$E$25/'Input Parameters'!$E$31)^$J1634</f>
        <v>4.0118546249027429E-3</v>
      </c>
      <c r="L1634" s="66">
        <f ca="1">$H1634*$C1634*'Input Parameters'!$E$23*K1634</f>
        <v>1.2152219614511841</v>
      </c>
      <c r="M1634" s="23">
        <f t="shared" ca="1" si="205"/>
        <v>0.15597505302541936</v>
      </c>
      <c r="N1634" s="15">
        <f ca="1">_xlfn.NORM.INV(M1634,'Input Parameters'!$E$26,'Input Parameters'!$F$26)</f>
        <v>1.2766089755821698E-2</v>
      </c>
      <c r="O1634" s="8">
        <f t="shared" ca="1" si="206"/>
        <v>0.99251356266162161</v>
      </c>
      <c r="P1634" s="29">
        <f ca="1">_xlfn.LOGNORM.INV(O1634,'Input Parameters'!$H$27,'Input Parameters'!$I$27)</f>
        <v>4.1770823133384773</v>
      </c>
      <c r="Q1634" s="10"/>
      <c r="R1634" s="15">
        <f>'Input Parameters'!$E$28</f>
        <v>12.7</v>
      </c>
      <c r="S1634" s="10">
        <f t="shared" ca="1" si="207"/>
        <v>0.48932647537310892</v>
      </c>
      <c r="T1634" s="25">
        <f ca="1">_xlfn.LOGNORM.INV(S1634,'Input Parameters'!$H$29,'Input Parameters'!$I$29)</f>
        <v>58.057150336899163</v>
      </c>
      <c r="U1634" s="10">
        <f t="shared" ca="1" si="208"/>
        <v>0.99259840325624848</v>
      </c>
      <c r="V1634" s="29">
        <f ca="1">IF('Input Parameters'!$D$30="Beta",_xlfn.BETA.INV(U1634,'Input Parameters'!$L$30,'Input Parameters'!$M$30,'Input Parameters'!$J$30,'Input Parameters'!$K$30),IF('Input Parameters'!$D$30="LogNorm",_xlfn.LOGNORM.INV(U1634,'Input Parameters'!$H$30,'Input Parameters'!$I$30)))</f>
        <v>2.6124531205058394</v>
      </c>
      <c r="W1634" s="2">
        <f ca="1">N1634+(P1634-N1634)*(1-ERF((T1634-R1634)/(2*SQRT(L1634*'Input Parameters'!$E$31))))</f>
        <v>2.7846199288338657E-2</v>
      </c>
      <c r="X1634">
        <f t="shared" ca="1" si="209"/>
        <v>1</v>
      </c>
      <c r="Y1634" s="7"/>
    </row>
    <row r="1635" spans="1:25" ht="15" customHeight="1" x14ac:dyDescent="0.3">
      <c r="A1635" s="130">
        <v>1628</v>
      </c>
      <c r="B1635" s="10">
        <f t="shared" ca="1" si="201"/>
        <v>0.29414019926323431</v>
      </c>
      <c r="C1635" s="57">
        <f ca="1">_xlfn.NORM.INV(B1635,'Input Parameters'!$E$19,'Input Parameters'!$F$19)</f>
        <v>521.5576459502829</v>
      </c>
      <c r="D1635" s="10">
        <f t="shared" ca="1" si="202"/>
        <v>0.42072566879814544</v>
      </c>
      <c r="E1635" s="59">
        <f ca="1">IF(_xlfn.NORM.INV(D1635,'Input Parameters'!$E$20,'Input Parameters'!$F$20)&lt;3500,3500,IF(_xlfn.NORM.INV(D1635,'Input Parameters'!$E$20,'Input Parameters'!$F$20)&gt;5500,5500,_xlfn.NORM.INV(D1635,'Input Parameters'!$E$20,'Input Parameters'!$F$20)))</f>
        <v>4659.9738256912669</v>
      </c>
      <c r="F1635" s="10">
        <f t="shared" ca="1" si="203"/>
        <v>0.24820150405080255</v>
      </c>
      <c r="G1635" s="61">
        <f ca="1">_xlfn.NORM.INV(F1635,'Input Parameters'!$E$21,'Input Parameters'!$F$21)</f>
        <v>279.50394055533224</v>
      </c>
      <c r="H1635" s="54">
        <f ca="1">EXP(E1635*(1/'Input Parameters'!$E$22-1/G1635))</f>
        <v>0.46396161098421479</v>
      </c>
      <c r="I1635" s="10">
        <f t="shared" ca="1" si="204"/>
        <v>0.95308835420136429</v>
      </c>
      <c r="J1635" s="29">
        <f ca="1">_xlfn.BETA.INV(I1635,'Input Parameters'!$L$24,'Input Parameters'!$M$24,'Input Parameters'!$J$24,'Input Parameters'!$K$24)</f>
        <v>0.83785624023113536</v>
      </c>
      <c r="K1635" s="156">
        <f ca="1">('Input Parameters'!$E$25/'Input Parameters'!$E$31)^$J1635</f>
        <v>2.4531025044483607E-3</v>
      </c>
      <c r="L1635" s="66">
        <f ca="1">$H1635*$C1635*'Input Parameters'!$E$23*K1635</f>
        <v>0.59360843029147148</v>
      </c>
      <c r="M1635" s="23">
        <f t="shared" ca="1" si="205"/>
        <v>0.38622205441552893</v>
      </c>
      <c r="N1635" s="15">
        <f ca="1">_xlfn.NORM.INV(M1635,'Input Parameters'!$E$26,'Input Parameters'!$F$26)</f>
        <v>2.7927232975480176E-2</v>
      </c>
      <c r="O1635" s="8">
        <f t="shared" ca="1" si="206"/>
        <v>0.73779896094161801</v>
      </c>
      <c r="P1635" s="29">
        <f ca="1">_xlfn.LOGNORM.INV(O1635,'Input Parameters'!$H$27,'Input Parameters'!$I$27)</f>
        <v>1.8867191060207387</v>
      </c>
      <c r="Q1635" s="10"/>
      <c r="R1635" s="15">
        <f>'Input Parameters'!$E$28</f>
        <v>12.7</v>
      </c>
      <c r="S1635" s="10">
        <f t="shared" ca="1" si="207"/>
        <v>0.13554407517219247</v>
      </c>
      <c r="T1635" s="25">
        <f ca="1">_xlfn.LOGNORM.INV(S1635,'Input Parameters'!$H$29,'Input Parameters'!$I$29)</f>
        <v>51.463282798935957</v>
      </c>
      <c r="U1635" s="10">
        <f t="shared" ca="1" si="208"/>
        <v>0.61712665703704617</v>
      </c>
      <c r="V1635" s="29">
        <f ca="1">IF('Input Parameters'!$D$30="Beta",_xlfn.BETA.INV(U1635,'Input Parameters'!$L$30,'Input Parameters'!$M$30,'Input Parameters'!$J$30,'Input Parameters'!$K$30),IF('Input Parameters'!$D$30="LogNorm",_xlfn.LOGNORM.INV(U1635,'Input Parameters'!$H$30,'Input Parameters'!$I$30)))</f>
        <v>1.1237814679497309</v>
      </c>
      <c r="W1635" s="2">
        <f ca="1">N1635+(P1635-N1635)*(1-ERF((T1635-R1635)/(2*SQRT(L1635*'Input Parameters'!$E$31))))</f>
        <v>2.8622936484465851E-2</v>
      </c>
      <c r="X1635">
        <f t="shared" ca="1" si="209"/>
        <v>1</v>
      </c>
      <c r="Y1635" s="7"/>
    </row>
    <row r="1636" spans="1:25" ht="15" customHeight="1" x14ac:dyDescent="0.3">
      <c r="A1636" s="130">
        <v>1629</v>
      </c>
      <c r="B1636" s="10">
        <f t="shared" ca="1" si="201"/>
        <v>0.80205087925604557</v>
      </c>
      <c r="C1636" s="57">
        <f ca="1">_xlfn.NORM.INV(B1636,'Input Parameters'!$E$19,'Input Parameters'!$F$19)</f>
        <v>639.0379261667199</v>
      </c>
      <c r="D1636" s="10">
        <f t="shared" ca="1" si="202"/>
        <v>6.7145524034712856E-2</v>
      </c>
      <c r="E1636" s="59">
        <f ca="1">IF(_xlfn.NORM.INV(D1636,'Input Parameters'!$E$20,'Input Parameters'!$F$20)&lt;3500,3500,IF(_xlfn.NORM.INV(D1636,'Input Parameters'!$E$20,'Input Parameters'!$F$20)&gt;5500,5500,_xlfn.NORM.INV(D1636,'Input Parameters'!$E$20,'Input Parameters'!$F$20)))</f>
        <v>3751.8249523357808</v>
      </c>
      <c r="F1636" s="10">
        <f t="shared" ca="1" si="203"/>
        <v>4.5174286177181555E-2</v>
      </c>
      <c r="G1636" s="61">
        <f ca="1">_xlfn.NORM.INV(F1636,'Input Parameters'!$E$21,'Input Parameters'!$F$21)</f>
        <v>271.53860384911519</v>
      </c>
      <c r="H1636" s="54">
        <f ca="1">EXP(E1636*(1/'Input Parameters'!$E$22-1/G1636))</f>
        <v>0.36347363046625936</v>
      </c>
      <c r="I1636" s="10">
        <f t="shared" ca="1" si="204"/>
        <v>9.0529153843268761E-2</v>
      </c>
      <c r="J1636" s="29">
        <f ca="1">_xlfn.BETA.INV(I1636,'Input Parameters'!$L$24,'Input Parameters'!$M$24,'Input Parameters'!$J$24,'Input Parameters'!$K$24)</f>
        <v>0.38833852928979951</v>
      </c>
      <c r="K1636" s="156">
        <f ca="1">('Input Parameters'!$E$25/'Input Parameters'!$E$31)^$J1636</f>
        <v>6.1681885947243588E-2</v>
      </c>
      <c r="L1636" s="66">
        <f ca="1">$H1636*$C1636*'Input Parameters'!$E$23*K1636</f>
        <v>14.327063528060849</v>
      </c>
      <c r="M1636" s="23">
        <f t="shared" ca="1" si="205"/>
        <v>0.75284660572287621</v>
      </c>
      <c r="N1636" s="15">
        <f ca="1">_xlfn.NORM.INV(M1636,'Input Parameters'!$E$26,'Input Parameters'!$F$26)</f>
        <v>4.8352973460699111E-2</v>
      </c>
      <c r="O1636" s="8">
        <f t="shared" ca="1" si="206"/>
        <v>0.18912059542127024</v>
      </c>
      <c r="P1636" s="29">
        <f ca="1">_xlfn.LOGNORM.INV(O1636,'Input Parameters'!$H$27,'Input Parameters'!$I$27)</f>
        <v>0.96404742475244254</v>
      </c>
      <c r="Q1636" s="10"/>
      <c r="R1636" s="15">
        <f>'Input Parameters'!$E$28</f>
        <v>12.7</v>
      </c>
      <c r="S1636" s="10">
        <f t="shared" ca="1" si="207"/>
        <v>0.21015661578324962</v>
      </c>
      <c r="T1636" s="25">
        <f ca="1">_xlfn.LOGNORM.INV(S1636,'Input Parameters'!$H$29,'Input Parameters'!$I$29)</f>
        <v>53.194421027688783</v>
      </c>
      <c r="U1636" s="10">
        <f t="shared" ca="1" si="208"/>
        <v>0.82914721595390739</v>
      </c>
      <c r="V1636" s="29">
        <f ca="1">IF('Input Parameters'!$D$30="Beta",_xlfn.BETA.INV(U1636,'Input Parameters'!$L$30,'Input Parameters'!$M$30,'Input Parameters'!$J$30,'Input Parameters'!$K$30),IF('Input Parameters'!$D$30="LogNorm",_xlfn.LOGNORM.INV(U1636,'Input Parameters'!$H$30,'Input Parameters'!$I$30)))</f>
        <v>1.4537565418617389</v>
      </c>
      <c r="W1636" s="2">
        <f ca="1">N1636+(P1636-N1636)*(1-ERF((T1636-R1636)/(2*SQRT(L1636*'Input Parameters'!$E$31))))</f>
        <v>0.45982679879148236</v>
      </c>
      <c r="X1636">
        <f t="shared" ca="1" si="209"/>
        <v>1</v>
      </c>
      <c r="Y1636" s="7"/>
    </row>
    <row r="1637" spans="1:25" ht="15" customHeight="1" x14ac:dyDescent="0.3">
      <c r="A1637" s="130">
        <v>1630</v>
      </c>
      <c r="B1637" s="10">
        <f t="shared" ca="1" si="201"/>
        <v>0.33404071221468912</v>
      </c>
      <c r="C1637" s="57">
        <f ca="1">_xlfn.NORM.INV(B1637,'Input Parameters'!$E$19,'Input Parameters'!$F$19)</f>
        <v>531.06786818145065</v>
      </c>
      <c r="D1637" s="10">
        <f t="shared" ca="1" si="202"/>
        <v>0.66748691316112319</v>
      </c>
      <c r="E1637" s="59">
        <f ca="1">IF(_xlfn.NORM.INV(D1637,'Input Parameters'!$E$20,'Input Parameters'!$F$20)&lt;3500,3500,IF(_xlfn.NORM.INV(D1637,'Input Parameters'!$E$20,'Input Parameters'!$F$20)&gt;5500,5500,_xlfn.NORM.INV(D1637,'Input Parameters'!$E$20,'Input Parameters'!$F$20)))</f>
        <v>5103.0890119455271</v>
      </c>
      <c r="F1637" s="10">
        <f t="shared" ca="1" si="203"/>
        <v>0.11682432852208324</v>
      </c>
      <c r="G1637" s="61">
        <f ca="1">_xlfn.NORM.INV(F1637,'Input Parameters'!$E$21,'Input Parameters'!$F$21)</f>
        <v>275.4886413354248</v>
      </c>
      <c r="H1637" s="54">
        <f ca="1">EXP(E1637*(1/'Input Parameters'!$E$22-1/G1637))</f>
        <v>0.33052043473224307</v>
      </c>
      <c r="I1637" s="10">
        <f t="shared" ca="1" si="204"/>
        <v>0.22086492879353914</v>
      </c>
      <c r="J1637" s="29">
        <f ca="1">_xlfn.BETA.INV(I1637,'Input Parameters'!$L$24,'Input Parameters'!$M$24,'Input Parameters'!$J$24,'Input Parameters'!$K$24)</f>
        <v>0.48060550005322472</v>
      </c>
      <c r="K1637" s="156">
        <f ca="1">('Input Parameters'!$E$25/'Input Parameters'!$E$31)^$J1637</f>
        <v>3.1820437968700384E-2</v>
      </c>
      <c r="L1637" s="66">
        <f ca="1">$H1637*$C1637*'Input Parameters'!$E$23*K1637</f>
        <v>5.5854027404704407</v>
      </c>
      <c r="M1637" s="23">
        <f t="shared" ca="1" si="205"/>
        <v>0.30607614830139496</v>
      </c>
      <c r="N1637" s="15">
        <f ca="1">_xlfn.NORM.INV(M1637,'Input Parameters'!$E$26,'Input Parameters'!$F$26)</f>
        <v>2.3352924519180026E-2</v>
      </c>
      <c r="O1637" s="8">
        <f t="shared" ca="1" si="206"/>
        <v>0.40200419776546736</v>
      </c>
      <c r="P1637" s="29">
        <f ca="1">_xlfn.LOGNORM.INV(O1637,'Input Parameters'!$H$27,'Input Parameters'!$I$27)</f>
        <v>1.2756067222998342</v>
      </c>
      <c r="Q1637" s="10"/>
      <c r="R1637" s="15">
        <f>'Input Parameters'!$E$28</f>
        <v>12.7</v>
      </c>
      <c r="S1637" s="10">
        <f t="shared" ca="1" si="207"/>
        <v>0.66313140745960431</v>
      </c>
      <c r="T1637" s="25">
        <f ca="1">_xlfn.LOGNORM.INV(S1637,'Input Parameters'!$H$29,'Input Parameters'!$I$29)</f>
        <v>61.050527691138996</v>
      </c>
      <c r="U1637" s="10">
        <f t="shared" ca="1" si="208"/>
        <v>0.45684200196760316</v>
      </c>
      <c r="V1637" s="29">
        <f ca="1">IF('Input Parameters'!$D$30="Beta",_xlfn.BETA.INV(U1637,'Input Parameters'!$L$30,'Input Parameters'!$M$30,'Input Parameters'!$J$30,'Input Parameters'!$K$30),IF('Input Parameters'!$D$30="LogNorm",_xlfn.LOGNORM.INV(U1637,'Input Parameters'!$H$30,'Input Parameters'!$I$30)))</f>
        <v>0.95739664727908702</v>
      </c>
      <c r="W1637" s="2">
        <f ca="1">N1637+(P1637-N1637)*(1-ERF((T1637-R1637)/(2*SQRT(L1637*'Input Parameters'!$E$31))))</f>
        <v>0.20868545121016235</v>
      </c>
      <c r="X1637">
        <f t="shared" ca="1" si="209"/>
        <v>1</v>
      </c>
      <c r="Y1637" s="7"/>
    </row>
    <row r="1638" spans="1:25" ht="15" customHeight="1" x14ac:dyDescent="0.3">
      <c r="A1638" s="130">
        <v>1631</v>
      </c>
      <c r="B1638" s="10">
        <f t="shared" ca="1" si="201"/>
        <v>0.87123960157426639</v>
      </c>
      <c r="C1638" s="57">
        <f ca="1">_xlfn.NORM.INV(B1638,'Input Parameters'!$E$19,'Input Parameters'!$F$19)</f>
        <v>662.97684350312181</v>
      </c>
      <c r="D1638" s="10">
        <f t="shared" ca="1" si="202"/>
        <v>0.42362243753730988</v>
      </c>
      <c r="E1638" s="59">
        <f ca="1">IF(_xlfn.NORM.INV(D1638,'Input Parameters'!$E$20,'Input Parameters'!$F$20)&lt;3500,3500,IF(_xlfn.NORM.INV(D1638,'Input Parameters'!$E$20,'Input Parameters'!$F$20)&gt;5500,5500,_xlfn.NORM.INV(D1638,'Input Parameters'!$E$20,'Input Parameters'!$F$20)))</f>
        <v>4665.1555382834476</v>
      </c>
      <c r="F1638" s="10">
        <f t="shared" ca="1" si="203"/>
        <v>0.80810348588138947</v>
      </c>
      <c r="G1638" s="61">
        <f ca="1">_xlfn.NORM.INV(F1638,'Input Parameters'!$E$21,'Input Parameters'!$F$21)</f>
        <v>291.69550039979947</v>
      </c>
      <c r="H1638" s="54">
        <f ca="1">EXP(E1638*(1/'Input Parameters'!$E$22-1/G1638))</f>
        <v>0.93127062041731656</v>
      </c>
      <c r="I1638" s="10">
        <f t="shared" ca="1" si="204"/>
        <v>0.55553173157102853</v>
      </c>
      <c r="J1638" s="29">
        <f ca="1">_xlfn.BETA.INV(I1638,'Input Parameters'!$L$24,'Input Parameters'!$M$24,'Input Parameters'!$J$24,'Input Parameters'!$K$24)</f>
        <v>0.6294919473529077</v>
      </c>
      <c r="K1638" s="156">
        <f ca="1">('Input Parameters'!$E$25/'Input Parameters'!$E$31)^$J1638</f>
        <v>1.093605087233898E-2</v>
      </c>
      <c r="L1638" s="66">
        <f ca="1">$H1638*$C1638*'Input Parameters'!$E$23*K1638</f>
        <v>6.7520365344127322</v>
      </c>
      <c r="M1638" s="23">
        <f t="shared" ca="1" si="205"/>
        <v>0.45573949497670119</v>
      </c>
      <c r="N1638" s="15">
        <f ca="1">_xlfn.NORM.INV(M1638,'Input Parameters'!$E$26,'Input Parameters'!$F$26)</f>
        <v>3.1665362449921193E-2</v>
      </c>
      <c r="O1638" s="8">
        <f t="shared" ca="1" si="206"/>
        <v>0.75506400150032904</v>
      </c>
      <c r="P1638" s="29">
        <f ca="1">_xlfn.LOGNORM.INV(O1638,'Input Parameters'!$H$27,'Input Parameters'!$I$27)</f>
        <v>1.9322829008530598</v>
      </c>
      <c r="Q1638" s="10"/>
      <c r="R1638" s="15">
        <f>'Input Parameters'!$E$28</f>
        <v>12.7</v>
      </c>
      <c r="S1638" s="10">
        <f t="shared" ca="1" si="207"/>
        <v>0.1261656744192019</v>
      </c>
      <c r="T1638" s="25">
        <f ca="1">_xlfn.LOGNORM.INV(S1638,'Input Parameters'!$H$29,'Input Parameters'!$I$29)</f>
        <v>51.208846520668899</v>
      </c>
      <c r="U1638" s="10">
        <f t="shared" ca="1" si="208"/>
        <v>0.80463494945397407</v>
      </c>
      <c r="V1638" s="29">
        <f ca="1">IF('Input Parameters'!$D$30="Beta",_xlfn.BETA.INV(U1638,'Input Parameters'!$L$30,'Input Parameters'!$M$30,'Input Parameters'!$J$30,'Input Parameters'!$K$30),IF('Input Parameters'!$D$30="LogNorm",_xlfn.LOGNORM.INV(U1638,'Input Parameters'!$H$30,'Input Parameters'!$I$30)))</f>
        <v>1.4016797580645295</v>
      </c>
      <c r="W1638" s="2">
        <f ca="1">N1638+(P1638-N1638)*(1-ERF((T1638-R1638)/(2*SQRT(L1638*'Input Parameters'!$E$31))))</f>
        <v>0.59173074100509926</v>
      </c>
      <c r="X1638">
        <f t="shared" ca="1" si="209"/>
        <v>1</v>
      </c>
      <c r="Y1638" s="7"/>
    </row>
    <row r="1639" spans="1:25" ht="15" customHeight="1" x14ac:dyDescent="0.3">
      <c r="A1639" s="130">
        <v>1632</v>
      </c>
      <c r="B1639" s="10">
        <f t="shared" ca="1" si="201"/>
        <v>0.4435366397638113</v>
      </c>
      <c r="C1639" s="57">
        <f ca="1">_xlfn.NORM.INV(B1639,'Input Parameters'!$E$19,'Input Parameters'!$F$19)</f>
        <v>555.30028044733865</v>
      </c>
      <c r="D1639" s="10">
        <f t="shared" ca="1" si="202"/>
        <v>0.70316539466753558</v>
      </c>
      <c r="E1639" s="59">
        <f ca="1">IF(_xlfn.NORM.INV(D1639,'Input Parameters'!$E$20,'Input Parameters'!$F$20)&lt;3500,3500,IF(_xlfn.NORM.INV(D1639,'Input Parameters'!$E$20,'Input Parameters'!$F$20)&gt;5500,5500,_xlfn.NORM.INV(D1639,'Input Parameters'!$E$20,'Input Parameters'!$F$20)))</f>
        <v>5173.4685108303238</v>
      </c>
      <c r="F1639" s="10">
        <f t="shared" ca="1" si="203"/>
        <v>0.26700174789175402</v>
      </c>
      <c r="G1639" s="61">
        <f ca="1">_xlfn.NORM.INV(F1639,'Input Parameters'!$E$21,'Input Parameters'!$F$21)</f>
        <v>279.9618166430439</v>
      </c>
      <c r="H1639" s="54">
        <f ca="1">EXP(E1639*(1/'Input Parameters'!$E$22-1/G1639))</f>
        <v>0.43941801136876257</v>
      </c>
      <c r="I1639" s="10">
        <f t="shared" ca="1" si="204"/>
        <v>0.78236207779407341</v>
      </c>
      <c r="J1639" s="29">
        <f ca="1">_xlfn.BETA.INV(I1639,'Input Parameters'!$L$24,'Input Parameters'!$M$24,'Input Parameters'!$J$24,'Input Parameters'!$K$24)</f>
        <v>0.7261109641274992</v>
      </c>
      <c r="K1639" s="156">
        <f ca="1">('Input Parameters'!$E$25/'Input Parameters'!$E$31)^$J1639</f>
        <v>5.4682772579105129E-3</v>
      </c>
      <c r="L1639" s="66">
        <f ca="1">$H1639*$C1639*'Input Parameters'!$E$23*K1639</f>
        <v>1.3343085643786998</v>
      </c>
      <c r="M1639" s="23">
        <f t="shared" ca="1" si="205"/>
        <v>0.48685369500917497</v>
      </c>
      <c r="N1639" s="15">
        <f ca="1">_xlfn.NORM.INV(M1639,'Input Parameters'!$E$26,'Input Parameters'!$F$26)</f>
        <v>3.3307863814941489E-2</v>
      </c>
      <c r="O1639" s="8">
        <f t="shared" ca="1" si="206"/>
        <v>0.24055558079168937</v>
      </c>
      <c r="P1639" s="29">
        <f ca="1">_xlfn.LOGNORM.INV(O1639,'Input Parameters'!$H$27,'Input Parameters'!$I$27)</f>
        <v>1.0424003374202457</v>
      </c>
      <c r="Q1639" s="10"/>
      <c r="R1639" s="15">
        <f>'Input Parameters'!$E$28</f>
        <v>12.7</v>
      </c>
      <c r="S1639" s="10">
        <f t="shared" ca="1" si="207"/>
        <v>0.80816567505072356</v>
      </c>
      <c r="T1639" s="25">
        <f ca="1">_xlfn.LOGNORM.INV(S1639,'Input Parameters'!$H$29,'Input Parameters'!$I$29)</f>
        <v>64.215180298869569</v>
      </c>
      <c r="U1639" s="10">
        <f t="shared" ca="1" si="208"/>
        <v>0.40315160538263561</v>
      </c>
      <c r="V1639" s="29">
        <f ca="1">IF('Input Parameters'!$D$30="Beta",_xlfn.BETA.INV(U1639,'Input Parameters'!$L$30,'Input Parameters'!$M$30,'Input Parameters'!$J$30,'Input Parameters'!$K$30),IF('Input Parameters'!$D$30="LogNorm",_xlfn.LOGNORM.INV(U1639,'Input Parameters'!$H$30,'Input Parameters'!$I$30)))</f>
        <v>0.90711508981131006</v>
      </c>
      <c r="W1639" s="2">
        <f ca="1">N1639+(P1639-N1639)*(1-ERF((T1639-R1639)/(2*SQRT(L1639*'Input Parameters'!$E$31))))</f>
        <v>3.4935814757774596E-2</v>
      </c>
      <c r="X1639">
        <f t="shared" ca="1" si="209"/>
        <v>1</v>
      </c>
      <c r="Y1639" s="7"/>
    </row>
    <row r="1640" spans="1:25" ht="15" customHeight="1" x14ac:dyDescent="0.3">
      <c r="A1640" s="130">
        <v>1633</v>
      </c>
      <c r="B1640" s="10">
        <f t="shared" ca="1" si="201"/>
        <v>8.557019198476068E-2</v>
      </c>
      <c r="C1640" s="57">
        <f ca="1">_xlfn.NORM.INV(B1640,'Input Parameters'!$E$19,'Input Parameters'!$F$19)</f>
        <v>451.6576334666654</v>
      </c>
      <c r="D1640" s="10">
        <f t="shared" ca="1" si="202"/>
        <v>0.99604136880892269</v>
      </c>
      <c r="E1640" s="59">
        <f ca="1">IF(_xlfn.NORM.INV(D1640,'Input Parameters'!$E$20,'Input Parameters'!$F$20)&lt;3500,3500,IF(_xlfn.NORM.INV(D1640,'Input Parameters'!$E$20,'Input Parameters'!$F$20)&gt;5500,5500,_xlfn.NORM.INV(D1640,'Input Parameters'!$E$20,'Input Parameters'!$F$20)))</f>
        <v>5500</v>
      </c>
      <c r="F1640" s="10">
        <f t="shared" ca="1" si="203"/>
        <v>0.44220435049028195</v>
      </c>
      <c r="G1640" s="61">
        <f ca="1">_xlfn.NORM.INV(F1640,'Input Parameters'!$E$21,'Input Parameters'!$F$21)</f>
        <v>283.70729175935577</v>
      </c>
      <c r="H1640" s="54">
        <f ca="1">EXP(E1640*(1/'Input Parameters'!$E$22-1/G1640))</f>
        <v>0.54072376150582024</v>
      </c>
      <c r="I1640" s="10">
        <f t="shared" ca="1" si="204"/>
        <v>0.46233066756625341</v>
      </c>
      <c r="J1640" s="29">
        <f ca="1">_xlfn.BETA.INV(I1640,'Input Parameters'!$L$24,'Input Parameters'!$M$24,'Input Parameters'!$J$24,'Input Parameters'!$K$24)</f>
        <v>0.59186230659361827</v>
      </c>
      <c r="K1640" s="156">
        <f ca="1">('Input Parameters'!$E$25/'Input Parameters'!$E$31)^$J1640</f>
        <v>1.432495004235098E-2</v>
      </c>
      <c r="L1640" s="66">
        <f ca="1">$H1640*$C1640*'Input Parameters'!$E$23*K1640</f>
        <v>3.4984681566813869</v>
      </c>
      <c r="M1640" s="23">
        <f t="shared" ca="1" si="205"/>
        <v>0.57473057752916401</v>
      </c>
      <c r="N1640" s="15">
        <f ca="1">_xlfn.NORM.INV(M1640,'Input Parameters'!$E$26,'Input Parameters'!$F$26)</f>
        <v>3.7957049807830531E-2</v>
      </c>
      <c r="O1640" s="8">
        <f t="shared" ca="1" si="206"/>
        <v>0.84042000281603391</v>
      </c>
      <c r="P1640" s="29">
        <f ca="1">_xlfn.LOGNORM.INV(O1640,'Input Parameters'!$H$27,'Input Parameters'!$I$27)</f>
        <v>2.212084523123139</v>
      </c>
      <c r="Q1640" s="10"/>
      <c r="R1640" s="15">
        <f>'Input Parameters'!$E$28</f>
        <v>12.7</v>
      </c>
      <c r="S1640" s="10">
        <f t="shared" ca="1" si="207"/>
        <v>0.41086283858007222</v>
      </c>
      <c r="T1640" s="25">
        <f ca="1">_xlfn.LOGNORM.INV(S1640,'Input Parameters'!$H$29,'Input Parameters'!$I$29)</f>
        <v>56.777151046092982</v>
      </c>
      <c r="U1640" s="10">
        <f t="shared" ca="1" si="208"/>
        <v>0.96589486897148324</v>
      </c>
      <c r="V1640" s="29">
        <f ca="1">IF('Input Parameters'!$D$30="Beta",_xlfn.BETA.INV(U1640,'Input Parameters'!$L$30,'Input Parameters'!$M$30,'Input Parameters'!$J$30,'Input Parameters'!$K$30),IF('Input Parameters'!$D$30="LogNorm",_xlfn.LOGNORM.INV(U1640,'Input Parameters'!$H$30,'Input Parameters'!$I$30)))</f>
        <v>2.051028912254627</v>
      </c>
      <c r="W1640" s="2">
        <f ca="1">N1640+(P1640-N1640)*(1-ERF((T1640-R1640)/(2*SQRT(L1640*'Input Parameters'!$E$31))))</f>
        <v>0.24590977310334888</v>
      </c>
      <c r="X1640">
        <f t="shared" ca="1" si="209"/>
        <v>1</v>
      </c>
      <c r="Y1640" s="7"/>
    </row>
    <row r="1641" spans="1:25" ht="15" customHeight="1" x14ac:dyDescent="0.3">
      <c r="A1641" s="130">
        <v>1634</v>
      </c>
      <c r="B1641" s="10">
        <f t="shared" ca="1" si="201"/>
        <v>0.86912230723717865</v>
      </c>
      <c r="C1641" s="57">
        <f ca="1">_xlfn.NORM.INV(B1641,'Input Parameters'!$E$19,'Input Parameters'!$F$19)</f>
        <v>662.13027872593409</v>
      </c>
      <c r="D1641" s="10">
        <f t="shared" ca="1" si="202"/>
        <v>0.87036265818559988</v>
      </c>
      <c r="E1641" s="59">
        <f ca="1">IF(_xlfn.NORM.INV(D1641,'Input Parameters'!$E$20,'Input Parameters'!$F$20)&lt;3500,3500,IF(_xlfn.NORM.INV(D1641,'Input Parameters'!$E$20,'Input Parameters'!$F$20)&gt;5500,5500,_xlfn.NORM.INV(D1641,'Input Parameters'!$E$20,'Input Parameters'!$F$20)))</f>
        <v>5500</v>
      </c>
      <c r="F1641" s="10">
        <f t="shared" ca="1" si="203"/>
        <v>0.13123605077561618</v>
      </c>
      <c r="G1641" s="61">
        <f ca="1">_xlfn.NORM.INV(F1641,'Input Parameters'!$E$21,'Input Parameters'!$F$21)</f>
        <v>276.04234122359026</v>
      </c>
      <c r="H1641" s="54">
        <f ca="1">EXP(E1641*(1/'Input Parameters'!$E$22-1/G1641))</f>
        <v>0.31564138896858235</v>
      </c>
      <c r="I1641" s="10">
        <f t="shared" ca="1" si="204"/>
        <v>0.93012351138460281</v>
      </c>
      <c r="J1641" s="29">
        <f ca="1">_xlfn.BETA.INV(I1641,'Input Parameters'!$L$24,'Input Parameters'!$M$24,'Input Parameters'!$J$24,'Input Parameters'!$K$24)</f>
        <v>0.81581774740168755</v>
      </c>
      <c r="K1641" s="156">
        <f ca="1">('Input Parameters'!$E$25/'Input Parameters'!$E$31)^$J1641</f>
        <v>2.8732613167472862E-3</v>
      </c>
      <c r="L1641" s="66">
        <f ca="1">$H1641*$C1641*'Input Parameters'!$E$23*K1641</f>
        <v>0.60049932009898443</v>
      </c>
      <c r="M1641" s="23">
        <f t="shared" ca="1" si="205"/>
        <v>0.13150948848823629</v>
      </c>
      <c r="N1641" s="15">
        <f ca="1">_xlfn.NORM.INV(M1641,'Input Parameters'!$E$26,'Input Parameters'!$F$26)</f>
        <v>1.0495034893437158E-2</v>
      </c>
      <c r="O1641" s="8">
        <f t="shared" ca="1" si="206"/>
        <v>0.74149513911175002</v>
      </c>
      <c r="P1641" s="29">
        <f ca="1">_xlfn.LOGNORM.INV(O1641,'Input Parameters'!$H$27,'Input Parameters'!$I$27)</f>
        <v>1.8962480938466373</v>
      </c>
      <c r="Q1641" s="10"/>
      <c r="R1641" s="15">
        <f>'Input Parameters'!$E$28</f>
        <v>12.7</v>
      </c>
      <c r="S1641" s="10">
        <f t="shared" ca="1" si="207"/>
        <v>0.24758594774348663</v>
      </c>
      <c r="T1641" s="25">
        <f ca="1">_xlfn.LOGNORM.INV(S1641,'Input Parameters'!$H$29,'Input Parameters'!$I$29)</f>
        <v>53.938785138811568</v>
      </c>
      <c r="U1641" s="10">
        <f t="shared" ca="1" si="208"/>
        <v>0.91985226885936633</v>
      </c>
      <c r="V1641" s="29">
        <f ca="1">IF('Input Parameters'!$D$30="Beta",_xlfn.BETA.INV(U1641,'Input Parameters'!$L$30,'Input Parameters'!$M$30,'Input Parameters'!$J$30,'Input Parameters'!$K$30),IF('Input Parameters'!$D$30="LogNorm",_xlfn.LOGNORM.INV(U1641,'Input Parameters'!$H$30,'Input Parameters'!$I$30)))</f>
        <v>1.7382851713602141</v>
      </c>
      <c r="W1641" s="2">
        <f ca="1">N1641+(P1641-N1641)*(1-ERF((T1641-R1641)/(2*SQRT(L1641*'Input Parameters'!$E$31))))</f>
        <v>1.0811624454696906E-2</v>
      </c>
      <c r="X1641">
        <f t="shared" ca="1" si="209"/>
        <v>1</v>
      </c>
      <c r="Y1641" s="7"/>
    </row>
    <row r="1642" spans="1:25" ht="15" customHeight="1" x14ac:dyDescent="0.3">
      <c r="A1642" s="130">
        <v>1635</v>
      </c>
      <c r="B1642" s="10">
        <f t="shared" ca="1" si="201"/>
        <v>0.18061639201688073</v>
      </c>
      <c r="C1642" s="57">
        <f ca="1">_xlfn.NORM.INV(B1642,'Input Parameters'!$E$19,'Input Parameters'!$F$19)</f>
        <v>490.14993228761199</v>
      </c>
      <c r="D1642" s="10">
        <f t="shared" ca="1" si="202"/>
        <v>0.96321282195812707</v>
      </c>
      <c r="E1642" s="59">
        <f ca="1">IF(_xlfn.NORM.INV(D1642,'Input Parameters'!$E$20,'Input Parameters'!$F$20)&lt;3500,3500,IF(_xlfn.NORM.INV(D1642,'Input Parameters'!$E$20,'Input Parameters'!$F$20)&gt;5500,5500,_xlfn.NORM.INV(D1642,'Input Parameters'!$E$20,'Input Parameters'!$F$20)))</f>
        <v>5500</v>
      </c>
      <c r="F1642" s="10">
        <f t="shared" ca="1" si="203"/>
        <v>9.0683655583243539E-3</v>
      </c>
      <c r="G1642" s="61">
        <f ca="1">_xlfn.NORM.INV(F1642,'Input Parameters'!$E$21,'Input Parameters'!$F$21)</f>
        <v>266.27827575504142</v>
      </c>
      <c r="H1642" s="54">
        <f ca="1">EXP(E1642*(1/'Input Parameters'!$E$22-1/G1642))</f>
        <v>0.15201860458600136</v>
      </c>
      <c r="I1642" s="10">
        <f t="shared" ca="1" si="204"/>
        <v>0.20087121278088638</v>
      </c>
      <c r="J1642" s="29">
        <f ca="1">_xlfn.BETA.INV(I1642,'Input Parameters'!$L$24,'Input Parameters'!$M$24,'Input Parameters'!$J$24,'Input Parameters'!$K$24)</f>
        <v>0.46917752707113747</v>
      </c>
      <c r="K1642" s="156">
        <f ca="1">('Input Parameters'!$E$25/'Input Parameters'!$E$31)^$J1642</f>
        <v>3.4538957724388863E-2</v>
      </c>
      <c r="L1642" s="66">
        <f ca="1">$H1642*$C1642*'Input Parameters'!$E$23*K1642</f>
        <v>2.5735636660824093</v>
      </c>
      <c r="M1642" s="23">
        <f t="shared" ca="1" si="205"/>
        <v>2.646814175390344E-2</v>
      </c>
      <c r="N1642" s="15">
        <f ca="1">_xlfn.NORM.INV(M1642,'Input Parameters'!$E$26,'Input Parameters'!$F$26)</f>
        <v>-6.6442470679730498E-3</v>
      </c>
      <c r="O1642" s="8">
        <f t="shared" ca="1" si="206"/>
        <v>0.46190962509522238</v>
      </c>
      <c r="P1642" s="29">
        <f ca="1">_xlfn.LOGNORM.INV(O1642,'Input Parameters'!$H$27,'Input Parameters'!$I$27)</f>
        <v>1.3646620521164563</v>
      </c>
      <c r="Q1642" s="10"/>
      <c r="R1642" s="15">
        <f>'Input Parameters'!$E$28</f>
        <v>12.7</v>
      </c>
      <c r="S1642" s="10">
        <f t="shared" ca="1" si="207"/>
        <v>0.45791426486252595</v>
      </c>
      <c r="T1642" s="25">
        <f ca="1">_xlfn.LOGNORM.INV(S1642,'Input Parameters'!$H$29,'Input Parameters'!$I$29)</f>
        <v>57.544923823421655</v>
      </c>
      <c r="U1642" s="10">
        <f t="shared" ca="1" si="208"/>
        <v>0.26551944551515605</v>
      </c>
      <c r="V1642" s="29">
        <f ca="1">IF('Input Parameters'!$D$30="Beta",_xlfn.BETA.INV(U1642,'Input Parameters'!$L$30,'Input Parameters'!$M$30,'Input Parameters'!$J$30,'Input Parameters'!$K$30),IF('Input Parameters'!$D$30="LogNorm",_xlfn.LOGNORM.INV(U1642,'Input Parameters'!$H$30,'Input Parameters'!$I$30)))</f>
        <v>0.78050073078914772</v>
      </c>
      <c r="W1642" s="2">
        <f ca="1">N1642+(P1642-N1642)*(1-ERF((T1642-R1642)/(2*SQRT(L1642*'Input Parameters'!$E$31))))</f>
        <v>5.9289067126776299E-2</v>
      </c>
      <c r="X1642">
        <f t="shared" ca="1" si="209"/>
        <v>1</v>
      </c>
      <c r="Y1642" s="7"/>
    </row>
    <row r="1643" spans="1:25" ht="15" customHeight="1" x14ac:dyDescent="0.3">
      <c r="A1643" s="130">
        <v>1636</v>
      </c>
      <c r="B1643" s="10">
        <f t="shared" ca="1" si="201"/>
        <v>0.21254867487597295</v>
      </c>
      <c r="C1643" s="57">
        <f ca="1">_xlfn.NORM.INV(B1643,'Input Parameters'!$E$19,'Input Parameters'!$F$19)</f>
        <v>499.90202831333221</v>
      </c>
      <c r="D1643" s="10">
        <f t="shared" ca="1" si="202"/>
        <v>0.38975903417374036</v>
      </c>
      <c r="E1643" s="59">
        <f ca="1">IF(_xlfn.NORM.INV(D1643,'Input Parameters'!$E$20,'Input Parameters'!$F$20)&lt;3500,3500,IF(_xlfn.NORM.INV(D1643,'Input Parameters'!$E$20,'Input Parameters'!$F$20)&gt;5500,5500,_xlfn.NORM.INV(D1643,'Input Parameters'!$E$20,'Input Parameters'!$F$20)))</f>
        <v>4604.0370095743656</v>
      </c>
      <c r="F1643" s="10">
        <f t="shared" ca="1" si="203"/>
        <v>0.96175902367679067</v>
      </c>
      <c r="G1643" s="61">
        <f ca="1">_xlfn.NORM.INV(F1643,'Input Parameters'!$E$21,'Input Parameters'!$F$21)</f>
        <v>298.77378374267369</v>
      </c>
      <c r="H1643" s="54">
        <f ca="1">EXP(E1643*(1/'Input Parameters'!$E$22-1/G1643))</f>
        <v>1.3548098815212266</v>
      </c>
      <c r="I1643" s="10">
        <f t="shared" ca="1" si="204"/>
        <v>0.45121973809863225</v>
      </c>
      <c r="J1643" s="29">
        <f ca="1">_xlfn.BETA.INV(I1643,'Input Parameters'!$L$24,'Input Parameters'!$M$24,'Input Parameters'!$J$24,'Input Parameters'!$K$24)</f>
        <v>0.58730559521060399</v>
      </c>
      <c r="K1643" s="156">
        <f ca="1">('Input Parameters'!$E$25/'Input Parameters'!$E$31)^$J1643</f>
        <v>1.4800938067955899E-2</v>
      </c>
      <c r="L1643" s="66">
        <f ca="1">$H1643*$C1643*'Input Parameters'!$E$23*K1643</f>
        <v>10.024264002076327</v>
      </c>
      <c r="M1643" s="23">
        <f t="shared" ca="1" si="205"/>
        <v>0.56817894986478379</v>
      </c>
      <c r="N1643" s="15">
        <f ca="1">_xlfn.NORM.INV(M1643,'Input Parameters'!$E$26,'Input Parameters'!$F$26)</f>
        <v>3.7606535653265181E-2</v>
      </c>
      <c r="O1643" s="8">
        <f t="shared" ca="1" si="206"/>
        <v>0.11978406836435795</v>
      </c>
      <c r="P1643" s="29">
        <f ca="1">_xlfn.LOGNORM.INV(O1643,'Input Parameters'!$H$27,'Input Parameters'!$I$27)</f>
        <v>0.84612093109011866</v>
      </c>
      <c r="Q1643" s="10"/>
      <c r="R1643" s="15">
        <f>'Input Parameters'!$E$28</f>
        <v>12.7</v>
      </c>
      <c r="S1643" s="10">
        <f t="shared" ca="1" si="207"/>
        <v>0.3711426990366069</v>
      </c>
      <c r="T1643" s="25">
        <f ca="1">_xlfn.LOGNORM.INV(S1643,'Input Parameters'!$H$29,'Input Parameters'!$I$29)</f>
        <v>56.121188004336133</v>
      </c>
      <c r="U1643" s="10">
        <f t="shared" ca="1" si="208"/>
        <v>0.54115862718390018</v>
      </c>
      <c r="V1643" s="29">
        <f ca="1">IF('Input Parameters'!$D$30="Beta",_xlfn.BETA.INV(U1643,'Input Parameters'!$L$30,'Input Parameters'!$M$30,'Input Parameters'!$J$30,'Input Parameters'!$K$30),IF('Input Parameters'!$D$30="LogNorm",_xlfn.LOGNORM.INV(U1643,'Input Parameters'!$H$30,'Input Parameters'!$I$30)))</f>
        <v>1.0407729156960781</v>
      </c>
      <c r="W1643" s="2">
        <f ca="1">N1643+(P1643-N1643)*(1-ERF((T1643-R1643)/(2*SQRT(L1643*'Input Parameters'!$E$31))))</f>
        <v>0.3061710679082375</v>
      </c>
      <c r="X1643">
        <f t="shared" ca="1" si="209"/>
        <v>1</v>
      </c>
      <c r="Y1643" s="7"/>
    </row>
    <row r="1644" spans="1:25" ht="15" customHeight="1" x14ac:dyDescent="0.3">
      <c r="A1644" s="130">
        <v>1637</v>
      </c>
      <c r="B1644" s="10">
        <f t="shared" ca="1" si="201"/>
        <v>0.80595230996166289</v>
      </c>
      <c r="C1644" s="57">
        <f ca="1">_xlfn.NORM.INV(B1644,'Input Parameters'!$E$19,'Input Parameters'!$F$19)</f>
        <v>640.22996847898287</v>
      </c>
      <c r="D1644" s="10">
        <f t="shared" ca="1" si="202"/>
        <v>0.66051229425780755</v>
      </c>
      <c r="E1644" s="59">
        <f ca="1">IF(_xlfn.NORM.INV(D1644,'Input Parameters'!$E$20,'Input Parameters'!$F$20)&lt;3500,3500,IF(_xlfn.NORM.INV(D1644,'Input Parameters'!$E$20,'Input Parameters'!$F$20)&gt;5500,5500,_xlfn.NORM.INV(D1644,'Input Parameters'!$E$20,'Input Parameters'!$F$20)))</f>
        <v>5089.7031737529269</v>
      </c>
      <c r="F1644" s="10">
        <f t="shared" ca="1" si="203"/>
        <v>0.44425997882800083</v>
      </c>
      <c r="G1644" s="61">
        <f ca="1">_xlfn.NORM.INV(F1644,'Input Parameters'!$E$21,'Input Parameters'!$F$21)</f>
        <v>283.74820692812824</v>
      </c>
      <c r="H1644" s="54">
        <f ca="1">EXP(E1644*(1/'Input Parameters'!$E$22-1/G1644))</f>
        <v>0.56756916273591207</v>
      </c>
      <c r="I1644" s="10">
        <f t="shared" ca="1" si="204"/>
        <v>0.15925434372484348</v>
      </c>
      <c r="J1644" s="29">
        <f ca="1">_xlfn.BETA.INV(I1644,'Input Parameters'!$L$24,'Input Parameters'!$M$24,'Input Parameters'!$J$24,'Input Parameters'!$K$24)</f>
        <v>0.44307284130019137</v>
      </c>
      <c r="K1644" s="156">
        <f ca="1">('Input Parameters'!$E$25/'Input Parameters'!$E$31)^$J1644</f>
        <v>4.1652071598039804E-2</v>
      </c>
      <c r="L1644" s="66">
        <f ca="1">$H1644*$C1644*'Input Parameters'!$E$23*K1644</f>
        <v>15.135312652046331</v>
      </c>
      <c r="M1644" s="23">
        <f t="shared" ca="1" si="205"/>
        <v>0.9252369234634511</v>
      </c>
      <c r="N1644" s="15">
        <f ca="1">_xlfn.NORM.INV(M1644,'Input Parameters'!$E$26,'Input Parameters'!$F$26)</f>
        <v>6.4265351335946685E-2</v>
      </c>
      <c r="O1644" s="8">
        <f t="shared" ca="1" si="206"/>
        <v>0.86770340720453454</v>
      </c>
      <c r="P1644" s="29">
        <f ca="1">_xlfn.LOGNORM.INV(O1644,'Input Parameters'!$H$27,'Input Parameters'!$I$27)</f>
        <v>2.3320921039110774</v>
      </c>
      <c r="Q1644" s="10"/>
      <c r="R1644" s="15">
        <f>'Input Parameters'!$E$28</f>
        <v>12.7</v>
      </c>
      <c r="S1644" s="10">
        <f t="shared" ca="1" si="207"/>
        <v>0.61073618390073259</v>
      </c>
      <c r="T1644" s="25">
        <f ca="1">_xlfn.LOGNORM.INV(S1644,'Input Parameters'!$H$29,'Input Parameters'!$I$29)</f>
        <v>60.099864824745978</v>
      </c>
      <c r="U1644" s="10">
        <f t="shared" ca="1" si="208"/>
        <v>0.87356359524393912</v>
      </c>
      <c r="V1644" s="29">
        <f ca="1">IF('Input Parameters'!$D$30="Beta",_xlfn.BETA.INV(U1644,'Input Parameters'!$L$30,'Input Parameters'!$M$30,'Input Parameters'!$J$30,'Input Parameters'!$K$30),IF('Input Parameters'!$D$30="LogNorm",_xlfn.LOGNORM.INV(U1644,'Input Parameters'!$H$30,'Input Parameters'!$I$30)))</f>
        <v>1.5684712069737368</v>
      </c>
      <c r="W1644" s="2">
        <f ca="1">N1644+(P1644-N1644)*(1-ERF((T1644-R1644)/(2*SQRT(L1644*'Input Parameters'!$E$31))))</f>
        <v>0.94633786323082913</v>
      </c>
      <c r="X1644">
        <f t="shared" ca="1" si="209"/>
        <v>1</v>
      </c>
      <c r="Y1644" s="7"/>
    </row>
    <row r="1645" spans="1:25" ht="15" customHeight="1" x14ac:dyDescent="0.3">
      <c r="A1645" s="130">
        <v>1638</v>
      </c>
      <c r="B1645" s="10">
        <f t="shared" ca="1" si="201"/>
        <v>0.14780066761242905</v>
      </c>
      <c r="C1645" s="57">
        <f ca="1">_xlfn.NORM.INV(B1645,'Input Parameters'!$E$19,'Input Parameters'!$F$19)</f>
        <v>478.92037592828916</v>
      </c>
      <c r="D1645" s="10">
        <f t="shared" ca="1" si="202"/>
        <v>0.99780389387684398</v>
      </c>
      <c r="E1645" s="59">
        <f ca="1">IF(_xlfn.NORM.INV(D1645,'Input Parameters'!$E$20,'Input Parameters'!$F$20)&lt;3500,3500,IF(_xlfn.NORM.INV(D1645,'Input Parameters'!$E$20,'Input Parameters'!$F$20)&gt;5500,5500,_xlfn.NORM.INV(D1645,'Input Parameters'!$E$20,'Input Parameters'!$F$20)))</f>
        <v>5500</v>
      </c>
      <c r="F1645" s="10">
        <f t="shared" ca="1" si="203"/>
        <v>0.10943072850846314</v>
      </c>
      <c r="G1645" s="61">
        <f ca="1">_xlfn.NORM.INV(F1645,'Input Parameters'!$E$21,'Input Parameters'!$F$21)</f>
        <v>275.18564875856788</v>
      </c>
      <c r="H1645" s="54">
        <f ca="1">EXP(E1645*(1/'Input Parameters'!$E$22-1/G1645))</f>
        <v>0.29665770217527276</v>
      </c>
      <c r="I1645" s="10">
        <f t="shared" ca="1" si="204"/>
        <v>0.43374837675439049</v>
      </c>
      <c r="J1645" s="29">
        <f ca="1">_xlfn.BETA.INV(I1645,'Input Parameters'!$L$24,'Input Parameters'!$M$24,'Input Parameters'!$J$24,'Input Parameters'!$K$24)</f>
        <v>0.58008733224684506</v>
      </c>
      <c r="K1645" s="156">
        <f ca="1">('Input Parameters'!$E$25/'Input Parameters'!$E$31)^$J1645</f>
        <v>1.5587528129194183E-2</v>
      </c>
      <c r="L1645" s="66">
        <f ca="1">$H1645*$C1645*'Input Parameters'!$E$23*K1645</f>
        <v>2.2146045784046744</v>
      </c>
      <c r="M1645" s="23">
        <f t="shared" ca="1" si="205"/>
        <v>0.68915739140057919</v>
      </c>
      <c r="N1645" s="15">
        <f ca="1">_xlfn.NORM.INV(M1645,'Input Parameters'!$E$26,'Input Parameters'!$F$26)</f>
        <v>4.4362730728148225E-2</v>
      </c>
      <c r="O1645" s="8">
        <f t="shared" ca="1" si="206"/>
        <v>0.76253790310486214</v>
      </c>
      <c r="P1645" s="29">
        <f ca="1">_xlfn.LOGNORM.INV(O1645,'Input Parameters'!$H$27,'Input Parameters'!$I$27)</f>
        <v>1.9528896073972761</v>
      </c>
      <c r="Q1645" s="10"/>
      <c r="R1645" s="15">
        <f>'Input Parameters'!$E$28</f>
        <v>12.7</v>
      </c>
      <c r="S1645" s="10">
        <f t="shared" ca="1" si="207"/>
        <v>0.23027540130215807</v>
      </c>
      <c r="T1645" s="25">
        <f ca="1">_xlfn.LOGNORM.INV(S1645,'Input Parameters'!$H$29,'Input Parameters'!$I$29)</f>
        <v>53.601717807547892</v>
      </c>
      <c r="U1645" s="10">
        <f t="shared" ca="1" si="208"/>
        <v>0.28784748478558186</v>
      </c>
      <c r="V1645" s="29">
        <f ca="1">IF('Input Parameters'!$D$30="Beta",_xlfn.BETA.INV(U1645,'Input Parameters'!$L$30,'Input Parameters'!$M$30,'Input Parameters'!$J$30,'Input Parameters'!$K$30),IF('Input Parameters'!$D$30="LogNorm",_xlfn.LOGNORM.INV(U1645,'Input Parameters'!$H$30,'Input Parameters'!$I$30)))</f>
        <v>0.80131415725418809</v>
      </c>
      <c r="W1645" s="2">
        <f ca="1">N1645+(P1645-N1645)*(1-ERF((T1645-R1645)/(2*SQRT(L1645*'Input Parameters'!$E$31))))</f>
        <v>0.14352800445308342</v>
      </c>
      <c r="X1645">
        <f t="shared" ca="1" si="209"/>
        <v>1</v>
      </c>
      <c r="Y1645" s="7"/>
    </row>
    <row r="1646" spans="1:25" ht="15" customHeight="1" x14ac:dyDescent="0.3">
      <c r="A1646" s="130">
        <v>1639</v>
      </c>
      <c r="B1646" s="10">
        <f t="shared" ca="1" si="201"/>
        <v>0.24165947196220894</v>
      </c>
      <c r="C1646" s="57">
        <f ca="1">_xlfn.NORM.INV(B1646,'Input Parameters'!$E$19,'Input Parameters'!$F$19)</f>
        <v>508.06765675023513</v>
      </c>
      <c r="D1646" s="10">
        <f t="shared" ca="1" si="202"/>
        <v>0.83386381712654623</v>
      </c>
      <c r="E1646" s="59">
        <f ca="1">IF(_xlfn.NORM.INV(D1646,'Input Parameters'!$E$20,'Input Parameters'!$F$20)&lt;3500,3500,IF(_xlfn.NORM.INV(D1646,'Input Parameters'!$E$20,'Input Parameters'!$F$20)&gt;5500,5500,_xlfn.NORM.INV(D1646,'Input Parameters'!$E$20,'Input Parameters'!$F$20)))</f>
        <v>5478.6828666507845</v>
      </c>
      <c r="F1646" s="10">
        <f t="shared" ca="1" si="203"/>
        <v>0.19268268359063678</v>
      </c>
      <c r="G1646" s="61">
        <f ca="1">_xlfn.NORM.INV(F1646,'Input Parameters'!$E$21,'Input Parameters'!$F$21)</f>
        <v>278.02710411154345</v>
      </c>
      <c r="H1646" s="54">
        <f ca="1">EXP(E1646*(1/'Input Parameters'!$E$22-1/G1646))</f>
        <v>0.36531519168025789</v>
      </c>
      <c r="I1646" s="10">
        <f t="shared" ca="1" si="204"/>
        <v>0.63243338230052171</v>
      </c>
      <c r="J1646" s="29">
        <f ca="1">_xlfn.BETA.INV(I1646,'Input Parameters'!$L$24,'Input Parameters'!$M$24,'Input Parameters'!$J$24,'Input Parameters'!$K$24)</f>
        <v>0.66059128196977779</v>
      </c>
      <c r="K1646" s="156">
        <f ca="1">('Input Parameters'!$E$25/'Input Parameters'!$E$31)^$J1646</f>
        <v>8.749286814202022E-3</v>
      </c>
      <c r="L1646" s="66">
        <f ca="1">$H1646*$C1646*'Input Parameters'!$E$23*K1646</f>
        <v>1.623909921625976</v>
      </c>
      <c r="M1646" s="23">
        <f t="shared" ca="1" si="205"/>
        <v>0.19217997008969889</v>
      </c>
      <c r="N1646" s="15">
        <f ca="1">_xlfn.NORM.INV(M1646,'Input Parameters'!$E$26,'Input Parameters'!$F$26)</f>
        <v>1.5732287688288191E-2</v>
      </c>
      <c r="O1646" s="8">
        <f t="shared" ca="1" si="206"/>
        <v>0.75475190646145629</v>
      </c>
      <c r="P1646" s="29">
        <f ca="1">_xlfn.LOGNORM.INV(O1646,'Input Parameters'!$H$27,'Input Parameters'!$I$27)</f>
        <v>1.9314345672476689</v>
      </c>
      <c r="Q1646" s="10"/>
      <c r="R1646" s="15">
        <f>'Input Parameters'!$E$28</f>
        <v>12.7</v>
      </c>
      <c r="S1646" s="10">
        <f t="shared" ca="1" si="207"/>
        <v>0.19038554443444511</v>
      </c>
      <c r="T1646" s="25">
        <f ca="1">_xlfn.LOGNORM.INV(S1646,'Input Parameters'!$H$29,'Input Parameters'!$I$29)</f>
        <v>52.774451596296871</v>
      </c>
      <c r="U1646" s="10">
        <f t="shared" ca="1" si="208"/>
        <v>6.9558974557310083E-2</v>
      </c>
      <c r="V1646" s="29">
        <f ca="1">IF('Input Parameters'!$D$30="Beta",_xlfn.BETA.INV(U1646,'Input Parameters'!$L$30,'Input Parameters'!$M$30,'Input Parameters'!$J$30,'Input Parameters'!$K$30),IF('Input Parameters'!$D$30="LogNorm",_xlfn.LOGNORM.INV(U1646,'Input Parameters'!$H$30,'Input Parameters'!$I$30)))</f>
        <v>0.5576278449357932</v>
      </c>
      <c r="W1646" s="2">
        <f ca="1">N1646+(P1646-N1646)*(1-ERF((T1646-R1646)/(2*SQRT(L1646*'Input Parameters'!$E$31))))</f>
        <v>6.5866622300978922E-2</v>
      </c>
      <c r="X1646">
        <f t="shared" ca="1" si="209"/>
        <v>1</v>
      </c>
      <c r="Y1646" s="7"/>
    </row>
    <row r="1647" spans="1:25" ht="15" customHeight="1" x14ac:dyDescent="0.3">
      <c r="A1647" s="130">
        <v>1640</v>
      </c>
      <c r="B1647" s="10">
        <f t="shared" ca="1" si="201"/>
        <v>0.31249741091836392</v>
      </c>
      <c r="C1647" s="57">
        <f ca="1">_xlfn.NORM.INV(B1647,'Input Parameters'!$E$19,'Input Parameters'!$F$19)</f>
        <v>525.9977752868773</v>
      </c>
      <c r="D1647" s="10">
        <f t="shared" ca="1" si="202"/>
        <v>0.35764095194680834</v>
      </c>
      <c r="E1647" s="59">
        <f ca="1">IF(_xlfn.NORM.INV(D1647,'Input Parameters'!$E$20,'Input Parameters'!$F$20)&lt;3500,3500,IF(_xlfn.NORM.INV(D1647,'Input Parameters'!$E$20,'Input Parameters'!$F$20)&gt;5500,5500,_xlfn.NORM.INV(D1647,'Input Parameters'!$E$20,'Input Parameters'!$F$20)))</f>
        <v>4544.6598776338251</v>
      </c>
      <c r="F1647" s="10">
        <f t="shared" ca="1" si="203"/>
        <v>0.84294839431439728</v>
      </c>
      <c r="G1647" s="61">
        <f ca="1">_xlfn.NORM.INV(F1647,'Input Parameters'!$E$21,'Input Parameters'!$F$21)</f>
        <v>292.76226550637318</v>
      </c>
      <c r="H1647" s="54">
        <f ca="1">EXP(E1647*(1/'Input Parameters'!$E$22-1/G1647))</f>
        <v>0.98748362151729274</v>
      </c>
      <c r="I1647" s="10">
        <f t="shared" ca="1" si="204"/>
        <v>0.95783442982722644</v>
      </c>
      <c r="J1647" s="29">
        <f ca="1">_xlfn.BETA.INV(I1647,'Input Parameters'!$L$24,'Input Parameters'!$M$24,'Input Parameters'!$J$24,'Input Parameters'!$K$24)</f>
        <v>0.84318744906930998</v>
      </c>
      <c r="K1647" s="156">
        <f ca="1">('Input Parameters'!$E$25/'Input Parameters'!$E$31)^$J1647</f>
        <v>2.3610581111623103E-3</v>
      </c>
      <c r="L1647" s="66">
        <f ca="1">$H1647*$C1647*'Input Parameters'!$E$23*K1647</f>
        <v>1.2263670817490047</v>
      </c>
      <c r="M1647" s="23">
        <f t="shared" ca="1" si="205"/>
        <v>0.64482171610350592</v>
      </c>
      <c r="N1647" s="15">
        <f ca="1">_xlfn.NORM.INV(M1647,'Input Parameters'!$E$26,'Input Parameters'!$F$26)</f>
        <v>4.1798922250083193E-2</v>
      </c>
      <c r="O1647" s="8">
        <f t="shared" ca="1" si="206"/>
        <v>0.56308279116280113</v>
      </c>
      <c r="P1647" s="29">
        <f ca="1">_xlfn.LOGNORM.INV(O1647,'Input Parameters'!$H$27,'Input Parameters'!$I$27)</f>
        <v>1.5272401447553801</v>
      </c>
      <c r="Q1647" s="10"/>
      <c r="R1647" s="15">
        <f>'Input Parameters'!$E$28</f>
        <v>12.7</v>
      </c>
      <c r="S1647" s="10">
        <f t="shared" ca="1" si="207"/>
        <v>0.12151621332830043</v>
      </c>
      <c r="T1647" s="25">
        <f ca="1">_xlfn.LOGNORM.INV(S1647,'Input Parameters'!$H$29,'Input Parameters'!$I$29)</f>
        <v>51.078297149511556</v>
      </c>
      <c r="U1647" s="10">
        <f t="shared" ca="1" si="208"/>
        <v>0.99140790680020929</v>
      </c>
      <c r="V1647" s="29">
        <f ca="1">IF('Input Parameters'!$D$30="Beta",_xlfn.BETA.INV(U1647,'Input Parameters'!$L$30,'Input Parameters'!$M$30,'Input Parameters'!$J$30,'Input Parameters'!$K$30),IF('Input Parameters'!$D$30="LogNorm",_xlfn.LOGNORM.INV(U1647,'Input Parameters'!$H$30,'Input Parameters'!$I$30)))</f>
        <v>2.5569910513119312</v>
      </c>
      <c r="W1647" s="2">
        <f ca="1">N1647+(P1647-N1647)*(1-ERF((T1647-R1647)/(2*SQRT(L1647*'Input Parameters'!$E$31))))</f>
        <v>6.2988013039337168E-2</v>
      </c>
      <c r="X1647">
        <f t="shared" ca="1" si="209"/>
        <v>1</v>
      </c>
      <c r="Y1647" s="7"/>
    </row>
    <row r="1648" spans="1:25" ht="15" customHeight="1" x14ac:dyDescent="0.3">
      <c r="A1648" s="130">
        <v>1641</v>
      </c>
      <c r="B1648" s="10">
        <f t="shared" ca="1" si="201"/>
        <v>0.3838730410264013</v>
      </c>
      <c r="C1648" s="57">
        <f ca="1">_xlfn.NORM.INV(B1648,'Input Parameters'!$E$19,'Input Parameters'!$F$19)</f>
        <v>542.34508855912384</v>
      </c>
      <c r="D1648" s="10">
        <f t="shared" ca="1" si="202"/>
        <v>0.57334255461636641</v>
      </c>
      <c r="E1648" s="59">
        <f ca="1">IF(_xlfn.NORM.INV(D1648,'Input Parameters'!$E$20,'Input Parameters'!$F$20)&lt;3500,3500,IF(_xlfn.NORM.INV(D1648,'Input Parameters'!$E$20,'Input Parameters'!$F$20)&gt;5500,5500,_xlfn.NORM.INV(D1648,'Input Parameters'!$E$20,'Input Parameters'!$F$20)))</f>
        <v>4929.4233782581796</v>
      </c>
      <c r="F1648" s="10">
        <f t="shared" ca="1" si="203"/>
        <v>0.21916269004587063</v>
      </c>
      <c r="G1648" s="61">
        <f ca="1">_xlfn.NORM.INV(F1648,'Input Parameters'!$E$21,'Input Parameters'!$F$21)</f>
        <v>278.75831005692606</v>
      </c>
      <c r="H1648" s="54">
        <f ca="1">EXP(E1648*(1/'Input Parameters'!$E$22-1/G1648))</f>
        <v>0.42336003977738901</v>
      </c>
      <c r="I1648" s="10">
        <f t="shared" ca="1" si="204"/>
        <v>0.34892620524409723</v>
      </c>
      <c r="J1648" s="29">
        <f ca="1">_xlfn.BETA.INV(I1648,'Input Parameters'!$L$24,'Input Parameters'!$M$24,'Input Parameters'!$J$24,'Input Parameters'!$K$24)</f>
        <v>0.54369390154334052</v>
      </c>
      <c r="K1648" s="156">
        <f ca="1">('Input Parameters'!$E$25/'Input Parameters'!$E$31)^$J1648</f>
        <v>2.0237577078325492E-2</v>
      </c>
      <c r="L1648" s="66">
        <f ca="1">$H1648*$C1648*'Input Parameters'!$E$23*K1648</f>
        <v>4.646694182138738</v>
      </c>
      <c r="M1648" s="23">
        <f t="shared" ca="1" si="205"/>
        <v>0.50504853399393934</v>
      </c>
      <c r="N1648" s="15">
        <f ca="1">_xlfn.NORM.INV(M1648,'Input Parameters'!$E$26,'Input Parameters'!$F$26)</f>
        <v>3.4265757852606236E-2</v>
      </c>
      <c r="O1648" s="8">
        <f t="shared" ca="1" si="206"/>
        <v>0.70531259237839861</v>
      </c>
      <c r="P1648" s="29">
        <f ca="1">_xlfn.LOGNORM.INV(O1648,'Input Parameters'!$H$27,'Input Parameters'!$I$27)</f>
        <v>1.8075995791386585</v>
      </c>
      <c r="Q1648" s="10"/>
      <c r="R1648" s="15">
        <f>'Input Parameters'!$E$28</f>
        <v>12.7</v>
      </c>
      <c r="S1648" s="10">
        <f t="shared" ca="1" si="207"/>
        <v>0.88561359919962124</v>
      </c>
      <c r="T1648" s="25">
        <f ca="1">_xlfn.LOGNORM.INV(S1648,'Input Parameters'!$H$29,'Input Parameters'!$I$29)</f>
        <v>66.656718012618597</v>
      </c>
      <c r="U1648" s="10">
        <f t="shared" ca="1" si="208"/>
        <v>0.78358727838037778</v>
      </c>
      <c r="V1648" s="29">
        <f ca="1">IF('Input Parameters'!$D$30="Beta",_xlfn.BETA.INV(U1648,'Input Parameters'!$L$30,'Input Parameters'!$M$30,'Input Parameters'!$J$30,'Input Parameters'!$K$30),IF('Input Parameters'!$D$30="LogNorm",_xlfn.LOGNORM.INV(U1648,'Input Parameters'!$H$30,'Input Parameters'!$I$30)))</f>
        <v>1.3614061334230765</v>
      </c>
      <c r="W1648" s="2">
        <f ca="1">N1648+(P1648-N1648)*(1-ERF((T1648-R1648)/(2*SQRT(L1648*'Input Parameters'!$E$31))))</f>
        <v>0.17034639212341712</v>
      </c>
      <c r="X1648">
        <f t="shared" ca="1" si="209"/>
        <v>1</v>
      </c>
      <c r="Y1648" s="7"/>
    </row>
    <row r="1649" spans="1:25" ht="15" customHeight="1" x14ac:dyDescent="0.3">
      <c r="A1649" s="130">
        <v>1642</v>
      </c>
      <c r="B1649" s="10">
        <f t="shared" ca="1" si="201"/>
        <v>0.88499352778600626</v>
      </c>
      <c r="C1649" s="57">
        <f ca="1">_xlfn.NORM.INV(B1649,'Input Parameters'!$E$19,'Input Parameters'!$F$19)</f>
        <v>668.72750596487413</v>
      </c>
      <c r="D1649" s="10">
        <f t="shared" ca="1" si="202"/>
        <v>0.62114926499959222</v>
      </c>
      <c r="E1649" s="59">
        <f ca="1">IF(_xlfn.NORM.INV(D1649,'Input Parameters'!$E$20,'Input Parameters'!$F$20)&lt;3500,3500,IF(_xlfn.NORM.INV(D1649,'Input Parameters'!$E$20,'Input Parameters'!$F$20)&gt;5500,5500,_xlfn.NORM.INV(D1649,'Input Parameters'!$E$20,'Input Parameters'!$F$20)))</f>
        <v>5015.9503958545929</v>
      </c>
      <c r="F1649" s="10">
        <f t="shared" ca="1" si="203"/>
        <v>0.69334805756003737</v>
      </c>
      <c r="G1649" s="61">
        <f ca="1">_xlfn.NORM.INV(F1649,'Input Parameters'!$E$21,'Input Parameters'!$F$21)</f>
        <v>288.82215336390982</v>
      </c>
      <c r="H1649" s="54">
        <f ca="1">EXP(E1649*(1/'Input Parameters'!$E$22-1/G1649))</f>
        <v>0.78064679501671808</v>
      </c>
      <c r="I1649" s="10">
        <f t="shared" ca="1" si="204"/>
        <v>0.91953671078035715</v>
      </c>
      <c r="J1649" s="29">
        <f ca="1">_xlfn.BETA.INV(I1649,'Input Parameters'!$L$24,'Input Parameters'!$M$24,'Input Parameters'!$J$24,'Input Parameters'!$K$24)</f>
        <v>0.80710376299578979</v>
      </c>
      <c r="K1649" s="156">
        <f ca="1">('Input Parameters'!$E$25/'Input Parameters'!$E$31)^$J1649</f>
        <v>3.0586018963559905E-3</v>
      </c>
      <c r="L1649" s="66">
        <f ca="1">$H1649*$C1649*'Input Parameters'!$E$23*K1649</f>
        <v>1.5967124858649389</v>
      </c>
      <c r="M1649" s="23">
        <f t="shared" ca="1" si="205"/>
        <v>0.45048164357165665</v>
      </c>
      <c r="N1649" s="15">
        <f ca="1">_xlfn.NORM.INV(M1649,'Input Parameters'!$E$26,'Input Parameters'!$F$26)</f>
        <v>3.1386664064700615E-2</v>
      </c>
      <c r="O1649" s="8">
        <f t="shared" ca="1" si="206"/>
        <v>0.90980215744183413</v>
      </c>
      <c r="P1649" s="29">
        <f ca="1">_xlfn.LOGNORM.INV(O1649,'Input Parameters'!$H$27,'Input Parameters'!$I$27)</f>
        <v>2.5749704204094623</v>
      </c>
      <c r="Q1649" s="10"/>
      <c r="R1649" s="15">
        <f>'Input Parameters'!$E$28</f>
        <v>12.7</v>
      </c>
      <c r="S1649" s="10">
        <f t="shared" ca="1" si="207"/>
        <v>0.54110863581925317</v>
      </c>
      <c r="T1649" s="25">
        <f ca="1">_xlfn.LOGNORM.INV(S1649,'Input Parameters'!$H$29,'Input Parameters'!$I$29)</f>
        <v>58.910638722394076</v>
      </c>
      <c r="U1649" s="10">
        <f t="shared" ca="1" si="208"/>
        <v>0.34611108289303116</v>
      </c>
      <c r="V1649" s="29">
        <f ca="1">IF('Input Parameters'!$D$30="Beta",_xlfn.BETA.INV(U1649,'Input Parameters'!$L$30,'Input Parameters'!$M$30,'Input Parameters'!$J$30,'Input Parameters'!$K$30),IF('Input Parameters'!$D$30="LogNorm",_xlfn.LOGNORM.INV(U1649,'Input Parameters'!$H$30,'Input Parameters'!$I$30)))</f>
        <v>0.85479680475907771</v>
      </c>
      <c r="W1649" s="2">
        <f ca="1">N1649+(P1649-N1649)*(1-ERF((T1649-R1649)/(2*SQRT(L1649*'Input Parameters'!$E$31))))</f>
        <v>5.6090442717576017E-2</v>
      </c>
      <c r="X1649">
        <f t="shared" ca="1" si="209"/>
        <v>1</v>
      </c>
      <c r="Y1649" s="7"/>
    </row>
    <row r="1650" spans="1:25" ht="15" customHeight="1" x14ac:dyDescent="0.3">
      <c r="A1650" s="130">
        <v>1643</v>
      </c>
      <c r="B1650" s="10">
        <f t="shared" ca="1" si="201"/>
        <v>5.7772151210095823E-2</v>
      </c>
      <c r="C1650" s="57">
        <f ca="1">_xlfn.NORM.INV(B1650,'Input Parameters'!$E$19,'Input Parameters'!$F$19)</f>
        <v>434.31777604785668</v>
      </c>
      <c r="D1650" s="10">
        <f t="shared" ca="1" si="202"/>
        <v>0.1311212584388024</v>
      </c>
      <c r="E1650" s="59">
        <f ca="1">IF(_xlfn.NORM.INV(D1650,'Input Parameters'!$E$20,'Input Parameters'!$F$20)&lt;3500,3500,IF(_xlfn.NORM.INV(D1650,'Input Parameters'!$E$20,'Input Parameters'!$F$20)&gt;5500,5500,_xlfn.NORM.INV(D1650,'Input Parameters'!$E$20,'Input Parameters'!$F$20)))</f>
        <v>4015.2254247778806</v>
      </c>
      <c r="F1650" s="10">
        <f t="shared" ca="1" si="203"/>
        <v>0.62822702150065013</v>
      </c>
      <c r="G1650" s="61">
        <f ca="1">_xlfn.NORM.INV(F1650,'Input Parameters'!$E$21,'Input Parameters'!$F$21)</f>
        <v>287.42148711924244</v>
      </c>
      <c r="H1650" s="54">
        <f ca="1">EXP(E1650*(1/'Input Parameters'!$E$22-1/G1650))</f>
        <v>0.76645795879288481</v>
      </c>
      <c r="I1650" s="10">
        <f t="shared" ca="1" si="204"/>
        <v>0.32570991519018444</v>
      </c>
      <c r="J1650" s="29">
        <f ca="1">_xlfn.BETA.INV(I1650,'Input Parameters'!$L$24,'Input Parameters'!$M$24,'Input Parameters'!$J$24,'Input Parameters'!$K$24)</f>
        <v>0.53318203856697965</v>
      </c>
      <c r="K1650" s="156">
        <f ca="1">('Input Parameters'!$E$25/'Input Parameters'!$E$31)^$J1650</f>
        <v>2.1822651248168942E-2</v>
      </c>
      <c r="L1650" s="66">
        <f ca="1">$H1650*$C1650*'Input Parameters'!$E$23*K1650</f>
        <v>7.2644619814748612</v>
      </c>
      <c r="M1650" s="23">
        <f t="shared" ca="1" si="205"/>
        <v>0.20862240820103883</v>
      </c>
      <c r="N1650" s="15">
        <f ca="1">_xlfn.NORM.INV(M1650,'Input Parameters'!$E$26,'Input Parameters'!$F$26)</f>
        <v>1.6964580217647386E-2</v>
      </c>
      <c r="O1650" s="8">
        <f t="shared" ca="1" si="206"/>
        <v>0.30948129543369163</v>
      </c>
      <c r="P1650" s="29">
        <f ca="1">_xlfn.LOGNORM.INV(O1650,'Input Parameters'!$H$27,'Input Parameters'!$I$27)</f>
        <v>1.142468838280263</v>
      </c>
      <c r="Q1650" s="10"/>
      <c r="R1650" s="15">
        <f>'Input Parameters'!$E$28</f>
        <v>12.7</v>
      </c>
      <c r="S1650" s="10">
        <f t="shared" ca="1" si="207"/>
        <v>0.67872305089111784</v>
      </c>
      <c r="T1650" s="25">
        <f ca="1">_xlfn.LOGNORM.INV(S1650,'Input Parameters'!$H$29,'Input Parameters'!$I$29)</f>
        <v>61.346710366451148</v>
      </c>
      <c r="U1650" s="10">
        <f t="shared" ca="1" si="208"/>
        <v>0.87810809061018269</v>
      </c>
      <c r="V1650" s="29">
        <f ca="1">IF('Input Parameters'!$D$30="Beta",_xlfn.BETA.INV(U1650,'Input Parameters'!$L$30,'Input Parameters'!$M$30,'Input Parameters'!$J$30,'Input Parameters'!$K$30),IF('Input Parameters'!$D$30="LogNorm",_xlfn.LOGNORM.INV(U1650,'Input Parameters'!$H$30,'Input Parameters'!$I$30)))</f>
        <v>1.5822512742490487</v>
      </c>
      <c r="W1650" s="2">
        <f ca="1">N1650+(P1650-N1650)*(1-ERF((T1650-R1650)/(2*SQRT(L1650*'Input Parameters'!$E$31))))</f>
        <v>0.24416576201706816</v>
      </c>
      <c r="X1650">
        <f t="shared" ca="1" si="209"/>
        <v>1</v>
      </c>
      <c r="Y1650" s="7"/>
    </row>
    <row r="1651" spans="1:25" ht="15" customHeight="1" x14ac:dyDescent="0.3">
      <c r="A1651" s="130">
        <v>1644</v>
      </c>
      <c r="B1651" s="10">
        <f t="shared" ca="1" si="201"/>
        <v>0.32157429126614767</v>
      </c>
      <c r="C1651" s="57">
        <f ca="1">_xlfn.NORM.INV(B1651,'Input Parameters'!$E$19,'Input Parameters'!$F$19)</f>
        <v>528.15106000926198</v>
      </c>
      <c r="D1651" s="10">
        <f t="shared" ca="1" si="202"/>
        <v>0.83981735322461837</v>
      </c>
      <c r="E1651" s="59">
        <f ca="1">IF(_xlfn.NORM.INV(D1651,'Input Parameters'!$E$20,'Input Parameters'!$F$20)&lt;3500,3500,IF(_xlfn.NORM.INV(D1651,'Input Parameters'!$E$20,'Input Parameters'!$F$20)&gt;5500,5500,_xlfn.NORM.INV(D1651,'Input Parameters'!$E$20,'Input Parameters'!$F$20)))</f>
        <v>5495.5952453749151</v>
      </c>
      <c r="F1651" s="10">
        <f t="shared" ca="1" si="203"/>
        <v>0.70457266939589192</v>
      </c>
      <c r="G1651" s="61">
        <f ca="1">_xlfn.NORM.INV(F1651,'Input Parameters'!$E$21,'Input Parameters'!$F$21)</f>
        <v>289.0755197118101</v>
      </c>
      <c r="H1651" s="54">
        <f ca="1">EXP(E1651*(1/'Input Parameters'!$E$22-1/G1651))</f>
        <v>0.7751994587375538</v>
      </c>
      <c r="I1651" s="10">
        <f t="shared" ca="1" si="204"/>
        <v>5.9814597022280869E-2</v>
      </c>
      <c r="J1651" s="29">
        <f ca="1">_xlfn.BETA.INV(I1651,'Input Parameters'!$L$24,'Input Parameters'!$M$24,'Input Parameters'!$J$24,'Input Parameters'!$K$24)</f>
        <v>0.35424649402895964</v>
      </c>
      <c r="K1651" s="156">
        <f ca="1">('Input Parameters'!$E$25/'Input Parameters'!$E$31)^$J1651</f>
        <v>7.8771491399990928E-2</v>
      </c>
      <c r="L1651" s="66">
        <f ca="1">$H1651*$C1651*'Input Parameters'!$E$23*K1651</f>
        <v>32.250814309158365</v>
      </c>
      <c r="M1651" s="23">
        <f t="shared" ca="1" si="205"/>
        <v>0.7775354330094314</v>
      </c>
      <c r="N1651" s="15">
        <f ca="1">_xlfn.NORM.INV(M1651,'Input Parameters'!$E$26,'Input Parameters'!$F$26)</f>
        <v>5.0041819077854099E-2</v>
      </c>
      <c r="O1651" s="8">
        <f t="shared" ca="1" si="206"/>
        <v>0.3617120807152816</v>
      </c>
      <c r="P1651" s="29">
        <f ca="1">_xlfn.LOGNORM.INV(O1651,'Input Parameters'!$H$27,'Input Parameters'!$I$27)</f>
        <v>1.2173163969856078</v>
      </c>
      <c r="Q1651" s="10"/>
      <c r="R1651" s="15">
        <f>'Input Parameters'!$E$28</f>
        <v>12.7</v>
      </c>
      <c r="S1651" s="10">
        <f t="shared" ca="1" si="207"/>
        <v>0.90726430045865902</v>
      </c>
      <c r="T1651" s="25">
        <f ca="1">_xlfn.LOGNORM.INV(S1651,'Input Parameters'!$H$29,'Input Parameters'!$I$29)</f>
        <v>67.565164533873997</v>
      </c>
      <c r="U1651" s="10">
        <f t="shared" ca="1" si="208"/>
        <v>9.3982175370764254E-2</v>
      </c>
      <c r="V1651" s="29">
        <f ca="1">IF('Input Parameters'!$D$30="Beta",_xlfn.BETA.INV(U1651,'Input Parameters'!$L$30,'Input Parameters'!$M$30,'Input Parameters'!$J$30,'Input Parameters'!$K$30),IF('Input Parameters'!$D$30="LogNorm",_xlfn.LOGNORM.INV(U1651,'Input Parameters'!$H$30,'Input Parameters'!$I$30)))</f>
        <v>0.59452137682743467</v>
      </c>
      <c r="W1651" s="2">
        <f ca="1">N1651+(P1651-N1651)*(1-ERF((T1651-R1651)/(2*SQRT(L1651*'Input Parameters'!$E$31))))</f>
        <v>0.62727866307542302</v>
      </c>
      <c r="X1651">
        <f t="shared" ca="1" si="209"/>
        <v>0</v>
      </c>
      <c r="Y1651" s="7"/>
    </row>
    <row r="1652" spans="1:25" ht="15" customHeight="1" x14ac:dyDescent="0.3">
      <c r="A1652" s="130">
        <v>1645</v>
      </c>
      <c r="B1652" s="10">
        <f t="shared" ca="1" si="201"/>
        <v>0.26371367340488172</v>
      </c>
      <c r="C1652" s="57">
        <f ca="1">_xlfn.NORM.INV(B1652,'Input Parameters'!$E$19,'Input Parameters'!$F$19)</f>
        <v>513.90123324092792</v>
      </c>
      <c r="D1652" s="10">
        <f t="shared" ca="1" si="202"/>
        <v>0.89557535397522559</v>
      </c>
      <c r="E1652" s="59">
        <f ca="1">IF(_xlfn.NORM.INV(D1652,'Input Parameters'!$E$20,'Input Parameters'!$F$20)&lt;3500,3500,IF(_xlfn.NORM.INV(D1652,'Input Parameters'!$E$20,'Input Parameters'!$F$20)&gt;5500,5500,_xlfn.NORM.INV(D1652,'Input Parameters'!$E$20,'Input Parameters'!$F$20)))</f>
        <v>5500</v>
      </c>
      <c r="F1652" s="10">
        <f t="shared" ca="1" si="203"/>
        <v>0.4345769776043058</v>
      </c>
      <c r="G1652" s="61">
        <f ca="1">_xlfn.NORM.INV(F1652,'Input Parameters'!$E$21,'Input Parameters'!$F$21)</f>
        <v>283.55519675908789</v>
      </c>
      <c r="H1652" s="54">
        <f ca="1">EXP(E1652*(1/'Input Parameters'!$E$22-1/G1652))</f>
        <v>0.53513019340247781</v>
      </c>
      <c r="I1652" s="10">
        <f t="shared" ca="1" si="204"/>
        <v>0.62961572038479807</v>
      </c>
      <c r="J1652" s="29">
        <f ca="1">_xlfn.BETA.INV(I1652,'Input Parameters'!$L$24,'Input Parameters'!$M$24,'Input Parameters'!$J$24,'Input Parameters'!$K$24)</f>
        <v>0.65943800865438162</v>
      </c>
      <c r="K1652" s="156">
        <f ca="1">('Input Parameters'!$E$25/'Input Parameters'!$E$31)^$J1652</f>
        <v>8.8219704426988951E-3</v>
      </c>
      <c r="L1652" s="66">
        <f ca="1">$H1652*$C1652*'Input Parameters'!$E$23*K1652</f>
        <v>2.4260777448204625</v>
      </c>
      <c r="M1652" s="23">
        <f t="shared" ca="1" si="205"/>
        <v>0.8900405303719291</v>
      </c>
      <c r="N1652" s="15">
        <f ca="1">_xlfn.NORM.INV(M1652,'Input Parameters'!$E$26,'Input Parameters'!$F$26)</f>
        <v>5.9761617591682387E-2</v>
      </c>
      <c r="O1652" s="8">
        <f t="shared" ca="1" si="206"/>
        <v>0.42745098771849221</v>
      </c>
      <c r="P1652" s="29">
        <f ca="1">_xlfn.LOGNORM.INV(O1652,'Input Parameters'!$H$27,'Input Parameters'!$I$27)</f>
        <v>1.3129930558047405</v>
      </c>
      <c r="Q1652" s="10"/>
      <c r="R1652" s="15">
        <f>'Input Parameters'!$E$28</f>
        <v>12.7</v>
      </c>
      <c r="S1652" s="10">
        <f t="shared" ca="1" si="207"/>
        <v>0.33416049357128874</v>
      </c>
      <c r="T1652" s="25">
        <f ca="1">_xlfn.LOGNORM.INV(S1652,'Input Parameters'!$H$29,'Input Parameters'!$I$29)</f>
        <v>55.496957042193053</v>
      </c>
      <c r="U1652" s="10">
        <f t="shared" ca="1" si="208"/>
        <v>0.30641480343425453</v>
      </c>
      <c r="V1652" s="29">
        <f ca="1">IF('Input Parameters'!$D$30="Beta",_xlfn.BETA.INV(U1652,'Input Parameters'!$L$30,'Input Parameters'!$M$30,'Input Parameters'!$J$30,'Input Parameters'!$K$30),IF('Input Parameters'!$D$30="LogNorm",_xlfn.LOGNORM.INV(U1652,'Input Parameters'!$H$30,'Input Parameters'!$I$30)))</f>
        <v>0.81844643780421478</v>
      </c>
      <c r="W1652" s="2">
        <f ca="1">N1652+(P1652-N1652)*(1-ERF((T1652-R1652)/(2*SQRT(L1652*'Input Parameters'!$E$31))))</f>
        <v>0.1249683743873586</v>
      </c>
      <c r="X1652">
        <f t="shared" ca="1" si="209"/>
        <v>1</v>
      </c>
      <c r="Y1652" s="7"/>
    </row>
    <row r="1653" spans="1:25" ht="15" customHeight="1" x14ac:dyDescent="0.3">
      <c r="A1653" s="130">
        <v>1646</v>
      </c>
      <c r="B1653" s="10">
        <f t="shared" ca="1" si="201"/>
        <v>0.32626053693066559</v>
      </c>
      <c r="C1653" s="57">
        <f ca="1">_xlfn.NORM.INV(B1653,'Input Parameters'!$E$19,'Input Parameters'!$F$19)</f>
        <v>529.25280688431349</v>
      </c>
      <c r="D1653" s="10">
        <f t="shared" ca="1" si="202"/>
        <v>0.40553113501678995</v>
      </c>
      <c r="E1653" s="59">
        <f ca="1">IF(_xlfn.NORM.INV(D1653,'Input Parameters'!$E$20,'Input Parameters'!$F$20)&lt;3500,3500,IF(_xlfn.NORM.INV(D1653,'Input Parameters'!$E$20,'Input Parameters'!$F$20)&gt;5500,5500,_xlfn.NORM.INV(D1653,'Input Parameters'!$E$20,'Input Parameters'!$F$20)))</f>
        <v>4632.6608997192679</v>
      </c>
      <c r="F1653" s="10">
        <f t="shared" ca="1" si="203"/>
        <v>0.66546947301322557</v>
      </c>
      <c r="G1653" s="61">
        <f ca="1">_xlfn.NORM.INV(F1653,'Input Parameters'!$E$21,'Input Parameters'!$F$21)</f>
        <v>288.20965491534372</v>
      </c>
      <c r="H1653" s="54">
        <f ca="1">EXP(E1653*(1/'Input Parameters'!$E$22-1/G1653))</f>
        <v>0.76889761270821244</v>
      </c>
      <c r="I1653" s="10">
        <f t="shared" ca="1" si="204"/>
        <v>2.9062528427219347E-2</v>
      </c>
      <c r="J1653" s="29">
        <f ca="1">_xlfn.BETA.INV(I1653,'Input Parameters'!$L$24,'Input Parameters'!$M$24,'Input Parameters'!$J$24,'Input Parameters'!$K$24)</f>
        <v>0.30390318333902755</v>
      </c>
      <c r="K1653" s="156">
        <f ca="1">('Input Parameters'!$E$25/'Input Parameters'!$E$31)^$J1653</f>
        <v>0.1130342973555622</v>
      </c>
      <c r="L1653" s="66">
        <f ca="1">$H1653*$C1653*'Input Parameters'!$E$23*K1653</f>
        <v>45.9983148374751</v>
      </c>
      <c r="M1653" s="23">
        <f t="shared" ca="1" si="205"/>
        <v>0.13457007221696082</v>
      </c>
      <c r="N1653" s="15">
        <f ca="1">_xlfn.NORM.INV(M1653,'Input Parameters'!$E$26,'Input Parameters'!$F$26)</f>
        <v>1.0794057604196255E-2</v>
      </c>
      <c r="O1653" s="8">
        <f t="shared" ca="1" si="206"/>
        <v>0.40011881250895753</v>
      </c>
      <c r="P1653" s="29">
        <f ca="1">_xlfn.LOGNORM.INV(O1653,'Input Parameters'!$H$27,'Input Parameters'!$I$27)</f>
        <v>1.2728575512982876</v>
      </c>
      <c r="Q1653" s="10"/>
      <c r="R1653" s="15">
        <f>'Input Parameters'!$E$28</f>
        <v>12.7</v>
      </c>
      <c r="S1653" s="10">
        <f t="shared" ca="1" si="207"/>
        <v>0.71263689185029488</v>
      </c>
      <c r="T1653" s="25">
        <f ca="1">_xlfn.LOGNORM.INV(S1653,'Input Parameters'!$H$29,'Input Parameters'!$I$29)</f>
        <v>62.018274608402642</v>
      </c>
      <c r="U1653" s="10">
        <f t="shared" ca="1" si="208"/>
        <v>0.62353431628580236</v>
      </c>
      <c r="V1653" s="29">
        <f ca="1">IF('Input Parameters'!$D$30="Beta",_xlfn.BETA.INV(U1653,'Input Parameters'!$L$30,'Input Parameters'!$M$30,'Input Parameters'!$J$30,'Input Parameters'!$K$30),IF('Input Parameters'!$D$30="LogNorm",_xlfn.LOGNORM.INV(U1653,'Input Parameters'!$H$30,'Input Parameters'!$I$30)))</f>
        <v>1.1312661929275776</v>
      </c>
      <c r="W1653" s="2">
        <f ca="1">N1653+(P1653-N1653)*(1-ERF((T1653-R1653)/(2*SQRT(L1653*'Input Parameters'!$E$31))))</f>
        <v>0.77701877052623125</v>
      </c>
      <c r="X1653">
        <f t="shared" ca="1" si="209"/>
        <v>1</v>
      </c>
      <c r="Y1653" s="7"/>
    </row>
    <row r="1654" spans="1:25" ht="15" customHeight="1" x14ac:dyDescent="0.3">
      <c r="A1654" s="130">
        <v>1647</v>
      </c>
      <c r="B1654" s="10">
        <f t="shared" ca="1" si="201"/>
        <v>0.52863218489043695</v>
      </c>
      <c r="C1654" s="57">
        <f ca="1">_xlfn.NORM.INV(B1654,'Input Parameters'!$E$19,'Input Parameters'!$F$19)</f>
        <v>573.36980145745531</v>
      </c>
      <c r="D1654" s="10">
        <f t="shared" ca="1" si="202"/>
        <v>0.7220016889441776</v>
      </c>
      <c r="E1654" s="59">
        <f ca="1">IF(_xlfn.NORM.INV(D1654,'Input Parameters'!$E$20,'Input Parameters'!$F$20)&lt;3500,3500,IF(_xlfn.NORM.INV(D1654,'Input Parameters'!$E$20,'Input Parameters'!$F$20)&gt;5500,5500,_xlfn.NORM.INV(D1654,'Input Parameters'!$E$20,'Input Parameters'!$F$20)))</f>
        <v>5212.1587727276783</v>
      </c>
      <c r="F1654" s="10">
        <f t="shared" ca="1" si="203"/>
        <v>0.59543135924396762</v>
      </c>
      <c r="G1654" s="61">
        <f ca="1">_xlfn.NORM.INV(F1654,'Input Parameters'!$E$21,'Input Parameters'!$F$21)</f>
        <v>286.74849767530094</v>
      </c>
      <c r="H1654" s="54">
        <f ca="1">EXP(E1654*(1/'Input Parameters'!$E$22-1/G1654))</f>
        <v>0.67853261427767186</v>
      </c>
      <c r="I1654" s="10">
        <f t="shared" ca="1" si="204"/>
        <v>0.46859753733039511</v>
      </c>
      <c r="J1654" s="29">
        <f ca="1">_xlfn.BETA.INV(I1654,'Input Parameters'!$L$24,'Input Parameters'!$M$24,'Input Parameters'!$J$24,'Input Parameters'!$K$24)</f>
        <v>0.59442231760702113</v>
      </c>
      <c r="K1654" s="156">
        <f ca="1">('Input Parameters'!$E$25/'Input Parameters'!$E$31)^$J1654</f>
        <v>1.4064282309815877E-2</v>
      </c>
      <c r="L1654" s="66">
        <f ca="1">$H1654*$C1654*'Input Parameters'!$E$23*K1654</f>
        <v>5.471710584357341</v>
      </c>
      <c r="M1654" s="23">
        <f t="shared" ca="1" si="205"/>
        <v>0.78659879725780679</v>
      </c>
      <c r="N1654" s="15">
        <f ca="1">_xlfn.NORM.INV(M1654,'Input Parameters'!$E$26,'Input Parameters'!$F$26)</f>
        <v>5.0688181241792127E-2</v>
      </c>
      <c r="O1654" s="8">
        <f t="shared" ca="1" si="206"/>
        <v>0.81744364955889259</v>
      </c>
      <c r="P1654" s="29">
        <f ca="1">_xlfn.LOGNORM.INV(O1654,'Input Parameters'!$H$27,'Input Parameters'!$I$27)</f>
        <v>2.1252478244326212</v>
      </c>
      <c r="Q1654" s="10"/>
      <c r="R1654" s="15">
        <f>'Input Parameters'!$E$28</f>
        <v>12.7</v>
      </c>
      <c r="S1654" s="10">
        <f t="shared" ca="1" si="207"/>
        <v>0.59066729405989804</v>
      </c>
      <c r="T1654" s="25">
        <f ca="1">_xlfn.LOGNORM.INV(S1654,'Input Parameters'!$H$29,'Input Parameters'!$I$29)</f>
        <v>59.750169436834987</v>
      </c>
      <c r="U1654" s="10">
        <f t="shared" ca="1" si="208"/>
        <v>0.37638446168836237</v>
      </c>
      <c r="V1654" s="29">
        <f ca="1">IF('Input Parameters'!$D$30="Beta",_xlfn.BETA.INV(U1654,'Input Parameters'!$L$30,'Input Parameters'!$M$30,'Input Parameters'!$J$30,'Input Parameters'!$K$30),IF('Input Parameters'!$D$30="LogNorm",_xlfn.LOGNORM.INV(U1654,'Input Parameters'!$H$30,'Input Parameters'!$I$30)))</f>
        <v>0.88248954991330297</v>
      </c>
      <c r="W1654" s="2">
        <f ca="1">N1654+(P1654-N1654)*(1-ERF((T1654-R1654)/(2*SQRT(L1654*'Input Parameters'!$E$31))))</f>
        <v>0.37213171207207413</v>
      </c>
      <c r="X1654">
        <f t="shared" ca="1" si="209"/>
        <v>1</v>
      </c>
      <c r="Y1654" s="7"/>
    </row>
    <row r="1655" spans="1:25" ht="15" customHeight="1" x14ac:dyDescent="0.3">
      <c r="A1655" s="130">
        <v>1648</v>
      </c>
      <c r="B1655" s="10">
        <f t="shared" ca="1" si="201"/>
        <v>0.84124507958721662</v>
      </c>
      <c r="C1655" s="57">
        <f ca="1">_xlfn.NORM.INV(B1655,'Input Parameters'!$E$19,'Input Parameters'!$F$19)</f>
        <v>651.76520205511838</v>
      </c>
      <c r="D1655" s="10">
        <f t="shared" ca="1" si="202"/>
        <v>0.50745797139606097</v>
      </c>
      <c r="E1655" s="59">
        <f ca="1">IF(_xlfn.NORM.INV(D1655,'Input Parameters'!$E$20,'Input Parameters'!$F$20)&lt;3500,3500,IF(_xlfn.NORM.INV(D1655,'Input Parameters'!$E$20,'Input Parameters'!$F$20)&gt;5500,5500,_xlfn.NORM.INV(D1655,'Input Parameters'!$E$20,'Input Parameters'!$F$20)))</f>
        <v>4813.0868156913539</v>
      </c>
      <c r="F1655" s="10">
        <f t="shared" ca="1" si="203"/>
        <v>2.278362998595107E-2</v>
      </c>
      <c r="G1655" s="61">
        <f ca="1">_xlfn.NORM.INV(F1655,'Input Parameters'!$E$21,'Input Parameters'!$F$21)</f>
        <v>269.13487361845574</v>
      </c>
      <c r="H1655" s="54">
        <f ca="1">EXP(E1655*(1/'Input Parameters'!$E$22-1/G1655))</f>
        <v>0.23301977208136002</v>
      </c>
      <c r="I1655" s="10">
        <f t="shared" ca="1" si="204"/>
        <v>0.46701348930691933</v>
      </c>
      <c r="J1655" s="29">
        <f ca="1">_xlfn.BETA.INV(I1655,'Input Parameters'!$L$24,'Input Parameters'!$M$24,'Input Parameters'!$J$24,'Input Parameters'!$K$24)</f>
        <v>0.59377587875505811</v>
      </c>
      <c r="K1655" s="156">
        <f ca="1">('Input Parameters'!$E$25/'Input Parameters'!$E$31)^$J1655</f>
        <v>1.4129653497441347E-2</v>
      </c>
      <c r="L1655" s="66">
        <f ca="1">$H1655*$C1655*'Input Parameters'!$E$23*K1655</f>
        <v>2.1459295221250225</v>
      </c>
      <c r="M1655" s="23">
        <f t="shared" ca="1" si="205"/>
        <v>0.84402936087254099</v>
      </c>
      <c r="N1655" s="15">
        <f ca="1">_xlfn.NORM.INV(M1655,'Input Parameters'!$E$26,'Input Parameters'!$F$26)</f>
        <v>5.523429763308095E-2</v>
      </c>
      <c r="O1655" s="8">
        <f t="shared" ca="1" si="206"/>
        <v>0.92724714796080143</v>
      </c>
      <c r="P1655" s="29">
        <f ca="1">_xlfn.LOGNORM.INV(O1655,'Input Parameters'!$H$27,'Input Parameters'!$I$27)</f>
        <v>2.7106306292265701</v>
      </c>
      <c r="Q1655" s="10"/>
      <c r="R1655" s="15">
        <f>'Input Parameters'!$E$28</f>
        <v>12.7</v>
      </c>
      <c r="S1655" s="10">
        <f t="shared" ca="1" si="207"/>
        <v>0.35332096995350259</v>
      </c>
      <c r="T1655" s="25">
        <f ca="1">_xlfn.LOGNORM.INV(S1655,'Input Parameters'!$H$29,'Input Parameters'!$I$29)</f>
        <v>55.82243157179235</v>
      </c>
      <c r="U1655" s="10">
        <f t="shared" ca="1" si="208"/>
        <v>0.94724045340242746</v>
      </c>
      <c r="V1655" s="29">
        <f ca="1">IF('Input Parameters'!$D$30="Beta",_xlfn.BETA.INV(U1655,'Input Parameters'!$L$30,'Input Parameters'!$M$30,'Input Parameters'!$J$30,'Input Parameters'!$K$30),IF('Input Parameters'!$D$30="LogNorm",_xlfn.LOGNORM.INV(U1655,'Input Parameters'!$H$30,'Input Parameters'!$I$30)))</f>
        <v>1.891784999558525</v>
      </c>
      <c r="W1655" s="2">
        <f ca="1">N1655+(P1655-N1655)*(1-ERF((T1655-R1655)/(2*SQRT(L1655*'Input Parameters'!$E$31))))</f>
        <v>0.15450991871650854</v>
      </c>
      <c r="X1655">
        <f t="shared" ca="1" si="209"/>
        <v>1</v>
      </c>
      <c r="Y1655" s="7"/>
    </row>
    <row r="1656" spans="1:25" ht="15" customHeight="1" x14ac:dyDescent="0.3">
      <c r="A1656" s="130">
        <v>1649</v>
      </c>
      <c r="B1656" s="10">
        <f t="shared" ca="1" si="201"/>
        <v>0.3965228026394525</v>
      </c>
      <c r="C1656" s="57">
        <f ca="1">_xlfn.NORM.INV(B1656,'Input Parameters'!$E$19,'Input Parameters'!$F$19)</f>
        <v>545.13076602517776</v>
      </c>
      <c r="D1656" s="10">
        <f t="shared" ca="1" si="202"/>
        <v>0.17341752335321958</v>
      </c>
      <c r="E1656" s="59">
        <f ca="1">IF(_xlfn.NORM.INV(D1656,'Input Parameters'!$E$20,'Input Parameters'!$F$20)&lt;3500,3500,IF(_xlfn.NORM.INV(D1656,'Input Parameters'!$E$20,'Input Parameters'!$F$20)&gt;5500,5500,_xlfn.NORM.INV(D1656,'Input Parameters'!$E$20,'Input Parameters'!$F$20)))</f>
        <v>4141.4778096001237</v>
      </c>
      <c r="F1656" s="10">
        <f t="shared" ca="1" si="203"/>
        <v>0.29922565790762501</v>
      </c>
      <c r="G1656" s="61">
        <f ca="1">_xlfn.NORM.INV(F1656,'Input Parameters'!$E$21,'Input Parameters'!$F$21)</f>
        <v>280.71069681311081</v>
      </c>
      <c r="H1656" s="54">
        <f ca="1">EXP(E1656*(1/'Input Parameters'!$E$22-1/G1656))</f>
        <v>0.53858597663626406</v>
      </c>
      <c r="I1656" s="10">
        <f t="shared" ca="1" si="204"/>
        <v>0.47293186126111619</v>
      </c>
      <c r="J1656" s="29">
        <f ca="1">_xlfn.BETA.INV(I1656,'Input Parameters'!$L$24,'Input Parameters'!$M$24,'Input Parameters'!$J$24,'Input Parameters'!$K$24)</f>
        <v>0.59618900149524245</v>
      </c>
      <c r="K1656" s="156">
        <f ca="1">('Input Parameters'!$E$25/'Input Parameters'!$E$31)^$J1656</f>
        <v>1.3887164868247551E-2</v>
      </c>
      <c r="L1656" s="66">
        <f ca="1">$H1656*$C1656*'Input Parameters'!$E$23*K1656</f>
        <v>4.0772686336606352</v>
      </c>
      <c r="M1656" s="23">
        <f t="shared" ca="1" si="205"/>
        <v>0.51850280847477737</v>
      </c>
      <c r="N1656" s="15">
        <f ca="1">_xlfn.NORM.INV(M1656,'Input Parameters'!$E$26,'Input Parameters'!$F$26)</f>
        <v>3.4974322364839633E-2</v>
      </c>
      <c r="O1656" s="8">
        <f t="shared" ca="1" si="206"/>
        <v>0.73790653537393069</v>
      </c>
      <c r="P1656" s="29">
        <f ca="1">_xlfn.LOGNORM.INV(O1656,'Input Parameters'!$H$27,'Input Parameters'!$I$27)</f>
        <v>1.8869947848550694</v>
      </c>
      <c r="Q1656" s="10"/>
      <c r="R1656" s="15">
        <f>'Input Parameters'!$E$28</f>
        <v>12.7</v>
      </c>
      <c r="S1656" s="10">
        <f t="shared" ca="1" si="207"/>
        <v>2.2967471346236112E-2</v>
      </c>
      <c r="T1656" s="25">
        <f ca="1">_xlfn.LOGNORM.INV(S1656,'Input Parameters'!$H$29,'Input Parameters'!$I$29)</f>
        <v>46.541096020201287</v>
      </c>
      <c r="U1656" s="10">
        <f t="shared" ca="1" si="208"/>
        <v>0.96560165870748116</v>
      </c>
      <c r="V1656" s="29">
        <f ca="1">IF('Input Parameters'!$D$30="Beta",_xlfn.BETA.INV(U1656,'Input Parameters'!$L$30,'Input Parameters'!$M$30,'Input Parameters'!$J$30,'Input Parameters'!$K$30),IF('Input Parameters'!$D$30="LogNorm",_xlfn.LOGNORM.INV(U1656,'Input Parameters'!$H$30,'Input Parameters'!$I$30)))</f>
        <v>2.0479071718771351</v>
      </c>
      <c r="W1656" s="2">
        <f ca="1">N1656+(P1656-N1656)*(1-ERF((T1656-R1656)/(2*SQRT(L1656*'Input Parameters'!$E$31))))</f>
        <v>0.4720306990512918</v>
      </c>
      <c r="X1656">
        <f t="shared" ca="1" si="209"/>
        <v>1</v>
      </c>
      <c r="Y1656" s="7"/>
    </row>
    <row r="1657" spans="1:25" ht="15" customHeight="1" x14ac:dyDescent="0.3">
      <c r="A1657" s="130">
        <v>1650</v>
      </c>
      <c r="B1657" s="10">
        <f t="shared" ca="1" si="201"/>
        <v>0.23487798187864717</v>
      </c>
      <c r="C1657" s="57">
        <f ca="1">_xlfn.NORM.INV(B1657,'Input Parameters'!$E$19,'Input Parameters'!$F$19)</f>
        <v>506.21696343619806</v>
      </c>
      <c r="D1657" s="10">
        <f t="shared" ca="1" si="202"/>
        <v>0.61011530205811637</v>
      </c>
      <c r="E1657" s="59">
        <f ca="1">IF(_xlfn.NORM.INV(D1657,'Input Parameters'!$E$20,'Input Parameters'!$F$20)&lt;3500,3500,IF(_xlfn.NORM.INV(D1657,'Input Parameters'!$E$20,'Input Parameters'!$F$20)&gt;5500,5500,_xlfn.NORM.INV(D1657,'Input Parameters'!$E$20,'Input Parameters'!$F$20)))</f>
        <v>4995.7336946453233</v>
      </c>
      <c r="F1657" s="10">
        <f t="shared" ca="1" si="203"/>
        <v>0.96905440530383402</v>
      </c>
      <c r="G1657" s="61">
        <f ca="1">_xlfn.NORM.INV(F1657,'Input Parameters'!$E$21,'Input Parameters'!$F$21)</f>
        <v>299.52520531468167</v>
      </c>
      <c r="H1657" s="54">
        <f ca="1">EXP(E1657*(1/'Input Parameters'!$E$22-1/G1657))</f>
        <v>1.4498255603733334</v>
      </c>
      <c r="I1657" s="10">
        <f t="shared" ca="1" si="204"/>
        <v>5.1302460788744231E-2</v>
      </c>
      <c r="J1657" s="29">
        <f ca="1">_xlfn.BETA.INV(I1657,'Input Parameters'!$L$24,'Input Parameters'!$M$24,'Input Parameters'!$J$24,'Input Parameters'!$K$24)</f>
        <v>0.34266563618231444</v>
      </c>
      <c r="K1657" s="156">
        <f ca="1">('Input Parameters'!$E$25/'Input Parameters'!$E$31)^$J1657</f>
        <v>8.559500970556376E-2</v>
      </c>
      <c r="L1657" s="66">
        <f ca="1">$H1657*$C1657*'Input Parameters'!$E$23*K1657</f>
        <v>62.820428145487341</v>
      </c>
      <c r="M1657" s="23">
        <f t="shared" ca="1" si="205"/>
        <v>0.13054862654123334</v>
      </c>
      <c r="N1657" s="15">
        <f ca="1">_xlfn.NORM.INV(M1657,'Input Parameters'!$E$26,'Input Parameters'!$F$26)</f>
        <v>1.0400168899590324E-2</v>
      </c>
      <c r="O1657" s="8">
        <f t="shared" ca="1" si="206"/>
        <v>0.5347561711254063</v>
      </c>
      <c r="P1657" s="29">
        <f ca="1">_xlfn.LOGNORM.INV(O1657,'Input Parameters'!$H$27,'Input Parameters'!$I$27)</f>
        <v>1.4796476412878197</v>
      </c>
      <c r="Q1657" s="10"/>
      <c r="R1657" s="15">
        <f>'Input Parameters'!$E$28</f>
        <v>12.7</v>
      </c>
      <c r="S1657" s="10">
        <f t="shared" ca="1" si="207"/>
        <v>0.97055339136788588</v>
      </c>
      <c r="T1657" s="25">
        <f ca="1">_xlfn.LOGNORM.INV(S1657,'Input Parameters'!$H$29,'Input Parameters'!$I$29)</f>
        <v>71.9891241966519</v>
      </c>
      <c r="U1657" s="10">
        <f t="shared" ca="1" si="208"/>
        <v>0.50893133973701854</v>
      </c>
      <c r="V1657" s="29">
        <f ca="1">IF('Input Parameters'!$D$30="Beta",_xlfn.BETA.INV(U1657,'Input Parameters'!$L$30,'Input Parameters'!$M$30,'Input Parameters'!$J$30,'Input Parameters'!$K$30),IF('Input Parameters'!$D$30="LogNorm",_xlfn.LOGNORM.INV(U1657,'Input Parameters'!$H$30,'Input Parameters'!$I$30)))</f>
        <v>1.0080683282944105</v>
      </c>
      <c r="W1657" s="2">
        <f ca="1">N1657+(P1657-N1657)*(1-ERF((T1657-R1657)/(2*SQRT(L1657*'Input Parameters'!$E$31))))</f>
        <v>0.88731227376888244</v>
      </c>
      <c r="X1657">
        <f t="shared" ca="1" si="209"/>
        <v>1</v>
      </c>
      <c r="Y1657" s="7"/>
    </row>
    <row r="1658" spans="1:25" ht="15" customHeight="1" x14ac:dyDescent="0.3">
      <c r="A1658" s="130">
        <v>1651</v>
      </c>
      <c r="B1658" s="10">
        <f t="shared" ca="1" si="201"/>
        <v>9.9250134403672585E-2</v>
      </c>
      <c r="C1658" s="57">
        <f ca="1">_xlfn.NORM.INV(B1658,'Input Parameters'!$E$19,'Input Parameters'!$F$19)</f>
        <v>458.64684963297861</v>
      </c>
      <c r="D1658" s="10">
        <f t="shared" ca="1" si="202"/>
        <v>0.35814132561370671</v>
      </c>
      <c r="E1658" s="59">
        <f ca="1">IF(_xlfn.NORM.INV(D1658,'Input Parameters'!$E$20,'Input Parameters'!$F$20)&lt;3500,3500,IF(_xlfn.NORM.INV(D1658,'Input Parameters'!$E$20,'Input Parameters'!$F$20)&gt;5500,5500,_xlfn.NORM.INV(D1658,'Input Parameters'!$E$20,'Input Parameters'!$F$20)))</f>
        <v>4545.5980219182793</v>
      </c>
      <c r="F1658" s="10">
        <f t="shared" ca="1" si="203"/>
        <v>0.63959761111332747</v>
      </c>
      <c r="G1658" s="61">
        <f ca="1">_xlfn.NORM.INV(F1658,'Input Parameters'!$E$21,'Input Parameters'!$F$21)</f>
        <v>287.65903378054225</v>
      </c>
      <c r="H1658" s="54">
        <f ca="1">EXP(E1658*(1/'Input Parameters'!$E$22-1/G1658))</f>
        <v>0.7497254271835615</v>
      </c>
      <c r="I1658" s="10">
        <f t="shared" ca="1" si="204"/>
        <v>0.43802521739676081</v>
      </c>
      <c r="J1658" s="29">
        <f ca="1">_xlfn.BETA.INV(I1658,'Input Parameters'!$L$24,'Input Parameters'!$M$24,'Input Parameters'!$J$24,'Input Parameters'!$K$24)</f>
        <v>0.58186084366101387</v>
      </c>
      <c r="K1658" s="156">
        <f ca="1">('Input Parameters'!$E$25/'Input Parameters'!$E$31)^$J1658</f>
        <v>1.5390474003605761E-2</v>
      </c>
      <c r="L1658" s="66">
        <f ca="1">$H1658*$C1658*'Input Parameters'!$E$23*K1658</f>
        <v>5.2921561595696813</v>
      </c>
      <c r="M1658" s="23">
        <f t="shared" ca="1" si="205"/>
        <v>0.48716041512280617</v>
      </c>
      <c r="N1658" s="15">
        <f ca="1">_xlfn.NORM.INV(M1658,'Input Parameters'!$E$26,'Input Parameters'!$F$26)</f>
        <v>3.3324017882950821E-2</v>
      </c>
      <c r="O1658" s="8">
        <f t="shared" ca="1" si="206"/>
        <v>0.36804752274474217</v>
      </c>
      <c r="P1658" s="29">
        <f ca="1">_xlfn.LOGNORM.INV(O1658,'Input Parameters'!$H$27,'Input Parameters'!$I$27)</f>
        <v>1.2264288590293806</v>
      </c>
      <c r="Q1658" s="10"/>
      <c r="R1658" s="15">
        <f>'Input Parameters'!$E$28</f>
        <v>12.7</v>
      </c>
      <c r="S1658" s="10">
        <f t="shared" ca="1" si="207"/>
        <v>0.39030180111935553</v>
      </c>
      <c r="T1658" s="25">
        <f ca="1">_xlfn.LOGNORM.INV(S1658,'Input Parameters'!$H$29,'Input Parameters'!$I$29)</f>
        <v>56.438994135143375</v>
      </c>
      <c r="U1658" s="10">
        <f t="shared" ca="1" si="208"/>
        <v>0.16837011411980762</v>
      </c>
      <c r="V1658" s="29">
        <f ca="1">IF('Input Parameters'!$D$30="Beta",_xlfn.BETA.INV(U1658,'Input Parameters'!$L$30,'Input Parameters'!$M$30,'Input Parameters'!$J$30,'Input Parameters'!$K$30),IF('Input Parameters'!$D$30="LogNorm",_xlfn.LOGNORM.INV(U1658,'Input Parameters'!$H$30,'Input Parameters'!$I$30)))</f>
        <v>0.68412683277157715</v>
      </c>
      <c r="W1658" s="2">
        <f ca="1">N1658+(P1658-N1658)*(1-ERF((T1658-R1658)/(2*SQRT(L1658*'Input Parameters'!$E$31))))</f>
        <v>0.24666322007232011</v>
      </c>
      <c r="X1658">
        <f t="shared" ca="1" si="209"/>
        <v>1</v>
      </c>
      <c r="Y1658" s="7"/>
    </row>
    <row r="1659" spans="1:25" ht="15" customHeight="1" x14ac:dyDescent="0.3">
      <c r="A1659" s="130">
        <v>1652</v>
      </c>
      <c r="B1659" s="10">
        <f t="shared" ca="1" si="201"/>
        <v>0.3873043864106871</v>
      </c>
      <c r="C1659" s="57">
        <f ca="1">_xlfn.NORM.INV(B1659,'Input Parameters'!$E$19,'Input Parameters'!$F$19)</f>
        <v>543.10328229891422</v>
      </c>
      <c r="D1659" s="10">
        <f t="shared" ca="1" si="202"/>
        <v>0.50647922731210182</v>
      </c>
      <c r="E1659" s="59">
        <f ca="1">IF(_xlfn.NORM.INV(D1659,'Input Parameters'!$E$20,'Input Parameters'!$F$20)&lt;3500,3500,IF(_xlfn.NORM.INV(D1659,'Input Parameters'!$E$20,'Input Parameters'!$F$20)&gt;5500,5500,_xlfn.NORM.INV(D1659,'Input Parameters'!$E$20,'Input Parameters'!$F$20)))</f>
        <v>4811.3692098994197</v>
      </c>
      <c r="F1659" s="10">
        <f t="shared" ca="1" si="203"/>
        <v>0.38215227024210552</v>
      </c>
      <c r="G1659" s="61">
        <f ca="1">_xlfn.NORM.INV(F1659,'Input Parameters'!$E$21,'Input Parameters'!$F$21)</f>
        <v>282.49331260084841</v>
      </c>
      <c r="H1659" s="54">
        <f ca="1">EXP(E1659*(1/'Input Parameters'!$E$22-1/G1659))</f>
        <v>0.54294715203531929</v>
      </c>
      <c r="I1659" s="10">
        <f t="shared" ca="1" si="204"/>
        <v>0.20629989789127057</v>
      </c>
      <c r="J1659" s="29">
        <f ca="1">_xlfn.BETA.INV(I1659,'Input Parameters'!$L$24,'Input Parameters'!$M$24,'Input Parameters'!$J$24,'Input Parameters'!$K$24)</f>
        <v>0.47234131682921215</v>
      </c>
      <c r="K1659" s="156">
        <f ca="1">('Input Parameters'!$E$25/'Input Parameters'!$E$31)^$J1659</f>
        <v>3.3763903888042443E-2</v>
      </c>
      <c r="L1659" s="66">
        <f ca="1">$H1659*$C1659*'Input Parameters'!$E$23*K1659</f>
        <v>9.9561777661807334</v>
      </c>
      <c r="M1659" s="23">
        <f t="shared" ca="1" si="205"/>
        <v>0.26463818647074644</v>
      </c>
      <c r="N1659" s="15">
        <f ca="1">_xlfn.NORM.INV(M1659,'Input Parameters'!$E$26,'Input Parameters'!$F$26)</f>
        <v>2.0788668468866581E-2</v>
      </c>
      <c r="O1659" s="8">
        <f t="shared" ca="1" si="206"/>
        <v>0.21795550195538105</v>
      </c>
      <c r="P1659" s="29">
        <f ca="1">_xlfn.LOGNORM.INV(O1659,'Input Parameters'!$H$27,'Input Parameters'!$I$27)</f>
        <v>1.0085585769231666</v>
      </c>
      <c r="Q1659" s="10"/>
      <c r="R1659" s="15">
        <f>'Input Parameters'!$E$28</f>
        <v>12.7</v>
      </c>
      <c r="S1659" s="10">
        <f t="shared" ca="1" si="207"/>
        <v>0.19015475855364516</v>
      </c>
      <c r="T1659" s="25">
        <f ca="1">_xlfn.LOGNORM.INV(S1659,'Input Parameters'!$H$29,'Input Parameters'!$I$29)</f>
        <v>52.76941711061783</v>
      </c>
      <c r="U1659" s="10">
        <f t="shared" ca="1" si="208"/>
        <v>0.62747973358258036</v>
      </c>
      <c r="V1659" s="29">
        <f ca="1">IF('Input Parameters'!$D$30="Beta",_xlfn.BETA.INV(U1659,'Input Parameters'!$L$30,'Input Parameters'!$M$30,'Input Parameters'!$J$30,'Input Parameters'!$K$30),IF('Input Parameters'!$D$30="LogNorm",_xlfn.LOGNORM.INV(U1659,'Input Parameters'!$H$30,'Input Parameters'!$I$30)))</f>
        <v>1.1359193899740694</v>
      </c>
      <c r="W1659" s="2">
        <f ca="1">N1659+(P1659-N1659)*(1-ERF((T1659-R1659)/(2*SQRT(L1659*'Input Parameters'!$E$31))))</f>
        <v>0.38548586470842</v>
      </c>
      <c r="X1659">
        <f t="shared" ca="1" si="209"/>
        <v>1</v>
      </c>
      <c r="Y1659" s="7"/>
    </row>
    <row r="1660" spans="1:25" ht="15" customHeight="1" x14ac:dyDescent="0.3">
      <c r="A1660" s="130">
        <v>1653</v>
      </c>
      <c r="B1660" s="10">
        <f t="shared" ca="1" si="201"/>
        <v>0.40617779786374253</v>
      </c>
      <c r="C1660" s="57">
        <f ca="1">_xlfn.NORM.INV(B1660,'Input Parameters'!$E$19,'Input Parameters'!$F$19)</f>
        <v>547.24069193146101</v>
      </c>
      <c r="D1660" s="10">
        <f t="shared" ca="1" si="202"/>
        <v>0.88642020759737672</v>
      </c>
      <c r="E1660" s="59">
        <f ca="1">IF(_xlfn.NORM.INV(D1660,'Input Parameters'!$E$20,'Input Parameters'!$F$20)&lt;3500,3500,IF(_xlfn.NORM.INV(D1660,'Input Parameters'!$E$20,'Input Parameters'!$F$20)&gt;5500,5500,_xlfn.NORM.INV(D1660,'Input Parameters'!$E$20,'Input Parameters'!$F$20)))</f>
        <v>5500</v>
      </c>
      <c r="F1660" s="10">
        <f t="shared" ca="1" si="203"/>
        <v>0.75963118265872387</v>
      </c>
      <c r="G1660" s="61">
        <f ca="1">_xlfn.NORM.INV(F1660,'Input Parameters'!$E$21,'Input Parameters'!$F$21)</f>
        <v>290.39221700864687</v>
      </c>
      <c r="H1660" s="54">
        <f ca="1">EXP(E1660*(1/'Input Parameters'!$E$22-1/G1660))</f>
        <v>0.84487170763757058</v>
      </c>
      <c r="I1660" s="10">
        <f t="shared" ca="1" si="204"/>
        <v>0.27732826346216188</v>
      </c>
      <c r="J1660" s="29">
        <f ca="1">_xlfn.BETA.INV(I1660,'Input Parameters'!$L$24,'Input Parameters'!$M$24,'Input Parameters'!$J$24,'Input Parameters'!$K$24)</f>
        <v>0.51015490763747817</v>
      </c>
      <c r="K1660" s="156">
        <f ca="1">('Input Parameters'!$E$25/'Input Parameters'!$E$31)^$J1660</f>
        <v>2.5742278064990475E-2</v>
      </c>
      <c r="L1660" s="66">
        <f ca="1">$H1660*$C1660*'Input Parameters'!$E$23*K1660</f>
        <v>11.901895357851785</v>
      </c>
      <c r="M1660" s="23">
        <f t="shared" ca="1" si="205"/>
        <v>0.21008164843097321</v>
      </c>
      <c r="N1660" s="15">
        <f ca="1">_xlfn.NORM.INV(M1660,'Input Parameters'!$E$26,'Input Parameters'!$F$26)</f>
        <v>1.7071102506629462E-2</v>
      </c>
      <c r="O1660" s="8">
        <f t="shared" ca="1" si="206"/>
        <v>0.39697676957503869</v>
      </c>
      <c r="P1660" s="29">
        <f ca="1">_xlfn.LOGNORM.INV(O1660,'Input Parameters'!$H$27,'Input Parameters'!$I$27)</f>
        <v>1.2682815973610184</v>
      </c>
      <c r="Q1660" s="10"/>
      <c r="R1660" s="15">
        <f>'Input Parameters'!$E$28</f>
        <v>12.7</v>
      </c>
      <c r="S1660" s="10">
        <f t="shared" ca="1" si="207"/>
        <v>0.76249841166592369</v>
      </c>
      <c r="T1660" s="25">
        <f ca="1">_xlfn.LOGNORM.INV(S1660,'Input Parameters'!$H$29,'Input Parameters'!$I$29)</f>
        <v>63.094640568154212</v>
      </c>
      <c r="U1660" s="10">
        <f t="shared" ca="1" si="208"/>
        <v>0.58261296557708453</v>
      </c>
      <c r="V1660" s="29">
        <f ca="1">IF('Input Parameters'!$D$30="Beta",_xlfn.BETA.INV(U1660,'Input Parameters'!$L$30,'Input Parameters'!$M$30,'Input Parameters'!$J$30,'Input Parameters'!$K$30),IF('Input Parameters'!$D$30="LogNorm",_xlfn.LOGNORM.INV(U1660,'Input Parameters'!$H$30,'Input Parameters'!$I$30)))</f>
        <v>1.0848703030572349</v>
      </c>
      <c r="W1660" s="2">
        <f ca="1">N1660+(P1660-N1660)*(1-ERF((T1660-R1660)/(2*SQRT(L1660*'Input Parameters'!$E$31))))</f>
        <v>0.39449542631322043</v>
      </c>
      <c r="X1660">
        <f t="shared" ca="1" si="209"/>
        <v>1</v>
      </c>
      <c r="Y1660" s="7"/>
    </row>
    <row r="1661" spans="1:25" ht="15" customHeight="1" x14ac:dyDescent="0.3">
      <c r="A1661" s="130">
        <v>1654</v>
      </c>
      <c r="B1661" s="10">
        <f t="shared" ca="1" si="201"/>
        <v>0.82549174528206193</v>
      </c>
      <c r="C1661" s="57">
        <f ca="1">_xlfn.NORM.INV(B1661,'Input Parameters'!$E$19,'Input Parameters'!$F$19)</f>
        <v>646.43413557804422</v>
      </c>
      <c r="D1661" s="10">
        <f t="shared" ca="1" si="202"/>
        <v>0.38995661099548018</v>
      </c>
      <c r="E1661" s="59">
        <f ca="1">IF(_xlfn.NORM.INV(D1661,'Input Parameters'!$E$20,'Input Parameters'!$F$20)&lt;3500,3500,IF(_xlfn.NORM.INV(D1661,'Input Parameters'!$E$20,'Input Parameters'!$F$20)&gt;5500,5500,_xlfn.NORM.INV(D1661,'Input Parameters'!$E$20,'Input Parameters'!$F$20)))</f>
        <v>4604.3975139961867</v>
      </c>
      <c r="F1661" s="10">
        <f t="shared" ca="1" si="203"/>
        <v>0.68191776094289358</v>
      </c>
      <c r="G1661" s="61">
        <f ca="1">_xlfn.NORM.INV(F1661,'Input Parameters'!$E$21,'Input Parameters'!$F$21)</f>
        <v>288.56831654985768</v>
      </c>
      <c r="H1661" s="54">
        <f ca="1">EXP(E1661*(1/'Input Parameters'!$E$22-1/G1661))</f>
        <v>0.78557624588347341</v>
      </c>
      <c r="I1661" s="10">
        <f t="shared" ca="1" si="204"/>
        <v>0.21147125535996014</v>
      </c>
      <c r="J1661" s="29">
        <f ca="1">_xlfn.BETA.INV(I1661,'Input Parameters'!$L$24,'Input Parameters'!$M$24,'Input Parameters'!$J$24,'Input Parameters'!$K$24)</f>
        <v>0.47531172263815902</v>
      </c>
      <c r="K1661" s="156">
        <f ca="1">('Input Parameters'!$E$25/'Input Parameters'!$E$31)^$J1661</f>
        <v>3.3052061901833192E-2</v>
      </c>
      <c r="L1661" s="66">
        <f ca="1">$H1661*$C1661*'Input Parameters'!$E$23*K1661</f>
        <v>16.784607194332921</v>
      </c>
      <c r="M1661" s="23">
        <f t="shared" ca="1" si="205"/>
        <v>0.76571352139706528</v>
      </c>
      <c r="N1661" s="15">
        <f ca="1">_xlfn.NORM.INV(M1661,'Input Parameters'!$E$26,'Input Parameters'!$F$26)</f>
        <v>4.9220860873355143E-2</v>
      </c>
      <c r="O1661" s="8">
        <f t="shared" ca="1" si="206"/>
        <v>0.23891692667690545</v>
      </c>
      <c r="P1661" s="29">
        <f ca="1">_xlfn.LOGNORM.INV(O1661,'Input Parameters'!$H$27,'Input Parameters'!$I$27)</f>
        <v>1.0399708239213257</v>
      </c>
      <c r="Q1661" s="10"/>
      <c r="R1661" s="15">
        <f>'Input Parameters'!$E$28</f>
        <v>12.7</v>
      </c>
      <c r="S1661" s="10">
        <f t="shared" ca="1" si="207"/>
        <v>0.2557042670570171</v>
      </c>
      <c r="T1661" s="25">
        <f ca="1">_xlfn.LOGNORM.INV(S1661,'Input Parameters'!$H$29,'Input Parameters'!$I$29)</f>
        <v>54.093188504298368</v>
      </c>
      <c r="U1661" s="10">
        <f t="shared" ca="1" si="208"/>
        <v>8.1001048818664101E-3</v>
      </c>
      <c r="V1661" s="29">
        <f ca="1">IF('Input Parameters'!$D$30="Beta",_xlfn.BETA.INV(U1661,'Input Parameters'!$L$30,'Input Parameters'!$M$30,'Input Parameters'!$J$30,'Input Parameters'!$K$30),IF('Input Parameters'!$D$30="LogNorm",_xlfn.LOGNORM.INV(U1661,'Input Parameters'!$H$30,'Input Parameters'!$I$30)))</f>
        <v>0.38714826514634093</v>
      </c>
      <c r="W1661" s="2">
        <f ca="1">N1661+(P1661-N1661)*(1-ERF((T1661-R1661)/(2*SQRT(L1661*'Input Parameters'!$E$31))))</f>
        <v>0.51979017878959843</v>
      </c>
      <c r="X1661">
        <f t="shared" ca="1" si="209"/>
        <v>0</v>
      </c>
      <c r="Y1661" s="7"/>
    </row>
    <row r="1662" spans="1:25" ht="15" customHeight="1" x14ac:dyDescent="0.3">
      <c r="A1662" s="130">
        <v>1655</v>
      </c>
      <c r="B1662" s="10">
        <f t="shared" ca="1" si="201"/>
        <v>0.31790606010269717</v>
      </c>
      <c r="C1662" s="57">
        <f ca="1">_xlfn.NORM.INV(B1662,'Input Parameters'!$E$19,'Input Parameters'!$F$19)</f>
        <v>527.2839922143952</v>
      </c>
      <c r="D1662" s="10">
        <f t="shared" ca="1" si="202"/>
        <v>0.33502990463628679</v>
      </c>
      <c r="E1662" s="59">
        <f ca="1">IF(_xlfn.NORM.INV(D1662,'Input Parameters'!$E$20,'Input Parameters'!$F$20)&lt;3500,3500,IF(_xlfn.NORM.INV(D1662,'Input Parameters'!$E$20,'Input Parameters'!$F$20)&gt;5500,5500,_xlfn.NORM.INV(D1662,'Input Parameters'!$E$20,'Input Parameters'!$F$20)))</f>
        <v>4501.7538528814121</v>
      </c>
      <c r="F1662" s="10">
        <f t="shared" ca="1" si="203"/>
        <v>0.36982332686343489</v>
      </c>
      <c r="G1662" s="61">
        <f ca="1">_xlfn.NORM.INV(F1662,'Input Parameters'!$E$21,'Input Parameters'!$F$21)</f>
        <v>282.23795453856269</v>
      </c>
      <c r="H1662" s="54">
        <f ca="1">EXP(E1662*(1/'Input Parameters'!$E$22-1/G1662))</f>
        <v>0.55662719431177099</v>
      </c>
      <c r="I1662" s="10">
        <f t="shared" ca="1" si="204"/>
        <v>0.15201631210524047</v>
      </c>
      <c r="J1662" s="29">
        <f ca="1">_xlfn.BETA.INV(I1662,'Input Parameters'!$L$24,'Input Parameters'!$M$24,'Input Parameters'!$J$24,'Input Parameters'!$K$24)</f>
        <v>0.4381279809192844</v>
      </c>
      <c r="K1662" s="156">
        <f ca="1">('Input Parameters'!$E$25/'Input Parameters'!$E$31)^$J1662</f>
        <v>4.3156079401854203E-2</v>
      </c>
      <c r="L1662" s="66">
        <f ca="1">$H1662*$C1662*'Input Parameters'!$E$23*K1662</f>
        <v>12.666335594774267</v>
      </c>
      <c r="M1662" s="23">
        <f t="shared" ca="1" si="205"/>
        <v>0.20224494122120928</v>
      </c>
      <c r="N1662" s="15">
        <f ca="1">_xlfn.NORM.INV(M1662,'Input Parameters'!$E$26,'Input Parameters'!$F$26)</f>
        <v>1.6493783693068483E-2</v>
      </c>
      <c r="O1662" s="8">
        <f t="shared" ca="1" si="206"/>
        <v>0.91359796454231068</v>
      </c>
      <c r="P1662" s="29">
        <f ca="1">_xlfn.LOGNORM.INV(O1662,'Input Parameters'!$H$27,'Input Parameters'!$I$27)</f>
        <v>2.6021242964431086</v>
      </c>
      <c r="Q1662" s="10"/>
      <c r="R1662" s="15">
        <f>'Input Parameters'!$E$28</f>
        <v>12.7</v>
      </c>
      <c r="S1662" s="10">
        <f t="shared" ca="1" si="207"/>
        <v>0.6026531377353298</v>
      </c>
      <c r="T1662" s="25">
        <f ca="1">_xlfn.LOGNORM.INV(S1662,'Input Parameters'!$H$29,'Input Parameters'!$I$29)</f>
        <v>59.958211901104455</v>
      </c>
      <c r="U1662" s="10">
        <f t="shared" ca="1" si="208"/>
        <v>0.39808228880789032</v>
      </c>
      <c r="V1662" s="29">
        <f ca="1">IF('Input Parameters'!$D$30="Beta",_xlfn.BETA.INV(U1662,'Input Parameters'!$L$30,'Input Parameters'!$M$30,'Input Parameters'!$J$30,'Input Parameters'!$K$30),IF('Input Parameters'!$D$30="LogNorm",_xlfn.LOGNORM.INV(U1662,'Input Parameters'!$H$30,'Input Parameters'!$I$30)))</f>
        <v>0.90243534573350037</v>
      </c>
      <c r="W1662" s="2">
        <f ca="1">N1662+(P1662-N1662)*(1-ERF((T1662-R1662)/(2*SQRT(L1662*'Input Parameters'!$E$31))))</f>
        <v>0.91567967038243214</v>
      </c>
      <c r="X1662">
        <f t="shared" ca="1" si="209"/>
        <v>0</v>
      </c>
      <c r="Y1662" s="7"/>
    </row>
    <row r="1663" spans="1:25" ht="15" customHeight="1" x14ac:dyDescent="0.3">
      <c r="A1663" s="130">
        <v>1656</v>
      </c>
      <c r="B1663" s="10">
        <f t="shared" ca="1" si="201"/>
        <v>0.61886934025236884</v>
      </c>
      <c r="C1663" s="57">
        <f ca="1">_xlfn.NORM.INV(B1663,'Input Parameters'!$E$19,'Input Parameters'!$F$19)</f>
        <v>592.86231583514359</v>
      </c>
      <c r="D1663" s="10">
        <f t="shared" ca="1" si="202"/>
        <v>0.88479772149857561</v>
      </c>
      <c r="E1663" s="59">
        <f ca="1">IF(_xlfn.NORM.INV(D1663,'Input Parameters'!$E$20,'Input Parameters'!$F$20)&lt;3500,3500,IF(_xlfn.NORM.INV(D1663,'Input Parameters'!$E$20,'Input Parameters'!$F$20)&gt;5500,5500,_xlfn.NORM.INV(D1663,'Input Parameters'!$E$20,'Input Parameters'!$F$20)))</f>
        <v>5500</v>
      </c>
      <c r="F1663" s="10">
        <f t="shared" ca="1" si="203"/>
        <v>0.39491965571065923</v>
      </c>
      <c r="G1663" s="61">
        <f ca="1">_xlfn.NORM.INV(F1663,'Input Parameters'!$E$21,'Input Parameters'!$F$21)</f>
        <v>282.75515844392612</v>
      </c>
      <c r="H1663" s="54">
        <f ca="1">EXP(E1663*(1/'Input Parameters'!$E$22-1/G1663))</f>
        <v>0.50655284448770699</v>
      </c>
      <c r="I1663" s="10">
        <f t="shared" ca="1" si="204"/>
        <v>0.61826018844428665</v>
      </c>
      <c r="J1663" s="29">
        <f ca="1">_xlfn.BETA.INV(I1663,'Input Parameters'!$L$24,'Input Parameters'!$M$24,'Input Parameters'!$J$24,'Input Parameters'!$K$24)</f>
        <v>0.65480490741563879</v>
      </c>
      <c r="K1663" s="156">
        <f ca="1">('Input Parameters'!$E$25/'Input Parameters'!$E$31)^$J1663</f>
        <v>9.120102327341284E-3</v>
      </c>
      <c r="L1663" s="66">
        <f ca="1">$H1663*$C1663*'Input Parameters'!$E$23*K1663</f>
        <v>2.7389134939271429</v>
      </c>
      <c r="M1663" s="23">
        <f t="shared" ca="1" si="205"/>
        <v>0.96177213731444755</v>
      </c>
      <c r="N1663" s="15">
        <f ca="1">_xlfn.NORM.INV(M1663,'Input Parameters'!$E$26,'Input Parameters'!$F$26)</f>
        <v>7.12042642632294E-2</v>
      </c>
      <c r="O1663" s="8">
        <f t="shared" ca="1" si="206"/>
        <v>0.9521429951566196</v>
      </c>
      <c r="P1663" s="29">
        <f ca="1">_xlfn.LOGNORM.INV(O1663,'Input Parameters'!$H$27,'Input Parameters'!$I$27)</f>
        <v>2.9750689465527538</v>
      </c>
      <c r="Q1663" s="10"/>
      <c r="R1663" s="15">
        <f>'Input Parameters'!$E$28</f>
        <v>12.7</v>
      </c>
      <c r="S1663" s="10">
        <f t="shared" ca="1" si="207"/>
        <v>1.8241006731013698E-2</v>
      </c>
      <c r="T1663" s="25">
        <f ca="1">_xlfn.LOGNORM.INV(S1663,'Input Parameters'!$H$29,'Input Parameters'!$I$29)</f>
        <v>46.044622916929718</v>
      </c>
      <c r="U1663" s="10">
        <f t="shared" ca="1" si="208"/>
        <v>0.99222485704434338</v>
      </c>
      <c r="V1663" s="29">
        <f ca="1">IF('Input Parameters'!$D$30="Beta",_xlfn.BETA.INV(U1663,'Input Parameters'!$L$30,'Input Parameters'!$M$30,'Input Parameters'!$J$30,'Input Parameters'!$K$30),IF('Input Parameters'!$D$30="LogNorm",_xlfn.LOGNORM.INV(U1663,'Input Parameters'!$H$30,'Input Parameters'!$I$30)))</f>
        <v>2.5941228156741798</v>
      </c>
      <c r="W1663" s="2">
        <f ca="1">N1663+(P1663-N1663)*(1-ERF((T1663-R1663)/(2*SQRT(L1663*'Input Parameters'!$E$31))))</f>
        <v>0.51911266620152119</v>
      </c>
      <c r="X1663">
        <f t="shared" ca="1" si="209"/>
        <v>1</v>
      </c>
      <c r="Y1663" s="7"/>
    </row>
    <row r="1664" spans="1:25" ht="15" customHeight="1" x14ac:dyDescent="0.3">
      <c r="A1664" s="130">
        <v>1657</v>
      </c>
      <c r="B1664" s="10">
        <f t="shared" ca="1" si="201"/>
        <v>0.99913361423819191</v>
      </c>
      <c r="C1664" s="57">
        <f ca="1">_xlfn.NORM.INV(B1664,'Input Parameters'!$E$19,'Input Parameters'!$F$19)</f>
        <v>832.00301665078939</v>
      </c>
      <c r="D1664" s="10">
        <f t="shared" ca="1" si="202"/>
        <v>0.79424820931909912</v>
      </c>
      <c r="E1664" s="59">
        <f ca="1">IF(_xlfn.NORM.INV(D1664,'Input Parameters'!$E$20,'Input Parameters'!$F$20)&lt;3500,3500,IF(_xlfn.NORM.INV(D1664,'Input Parameters'!$E$20,'Input Parameters'!$F$20)&gt;5500,5500,_xlfn.NORM.INV(D1664,'Input Parameters'!$E$20,'Input Parameters'!$F$20)))</f>
        <v>5374.8753689699115</v>
      </c>
      <c r="F1664" s="10">
        <f t="shared" ca="1" si="203"/>
        <v>0.927132537826029</v>
      </c>
      <c r="G1664" s="61">
        <f ca="1">_xlfn.NORM.INV(F1664,'Input Parameters'!$E$21,'Input Parameters'!$F$21)</f>
        <v>296.28443605357717</v>
      </c>
      <c r="H1664" s="54">
        <f ca="1">EXP(E1664*(1/'Input Parameters'!$E$22-1/G1664))</f>
        <v>1.2255062384443789</v>
      </c>
      <c r="I1664" s="10">
        <f t="shared" ca="1" si="204"/>
        <v>0.5038578421113219</v>
      </c>
      <c r="J1664" s="29">
        <f ca="1">_xlfn.BETA.INV(I1664,'Input Parameters'!$L$24,'Input Parameters'!$M$24,'Input Parameters'!$J$24,'Input Parameters'!$K$24)</f>
        <v>0.6087190103052722</v>
      </c>
      <c r="K1664" s="156">
        <f ca="1">('Input Parameters'!$E$25/'Input Parameters'!$E$31)^$J1664</f>
        <v>1.2693377573594768E-2</v>
      </c>
      <c r="L1664" s="66">
        <f ca="1">$H1664*$C1664*'Input Parameters'!$E$23*K1664</f>
        <v>12.942483678060924</v>
      </c>
      <c r="M1664" s="23">
        <f t="shared" ca="1" si="205"/>
        <v>0.53389616336476509</v>
      </c>
      <c r="N1664" s="15">
        <f ca="1">_xlfn.NORM.INV(M1664,'Input Parameters'!$E$26,'Input Parameters'!$F$26)</f>
        <v>3.5786418942115504E-2</v>
      </c>
      <c r="O1664" s="8">
        <f t="shared" ca="1" si="206"/>
        <v>0.89432573801216075</v>
      </c>
      <c r="P1664" s="29">
        <f ca="1">_xlfn.LOGNORM.INV(O1664,'Input Parameters'!$H$27,'Input Parameters'!$I$27)</f>
        <v>2.4748165476478299</v>
      </c>
      <c r="Q1664" s="10"/>
      <c r="R1664" s="15">
        <f>'Input Parameters'!$E$28</f>
        <v>12.7</v>
      </c>
      <c r="S1664" s="10">
        <f t="shared" ca="1" si="207"/>
        <v>5.7616259985190488E-2</v>
      </c>
      <c r="T1664" s="25">
        <f ca="1">_xlfn.LOGNORM.INV(S1664,'Input Parameters'!$H$29,'Input Parameters'!$I$29)</f>
        <v>48.793155871711541</v>
      </c>
      <c r="U1664" s="10">
        <f t="shared" ca="1" si="208"/>
        <v>0.84905977673158917</v>
      </c>
      <c r="V1664" s="29">
        <f ca="1">IF('Input Parameters'!$D$30="Beta",_xlfn.BETA.INV(U1664,'Input Parameters'!$L$30,'Input Parameters'!$M$30,'Input Parameters'!$J$30,'Input Parameters'!$K$30),IF('Input Parameters'!$D$30="LogNorm",_xlfn.LOGNORM.INV(U1664,'Input Parameters'!$H$30,'Input Parameters'!$I$30)))</f>
        <v>1.5013022641268192</v>
      </c>
      <c r="W1664" s="2">
        <f ca="1">N1664+(P1664-N1664)*(1-ERF((T1664-R1664)/(2*SQRT(L1664*'Input Parameters'!$E$31))))</f>
        <v>1.2018045128924653</v>
      </c>
      <c r="X1664">
        <f t="shared" ca="1" si="209"/>
        <v>1</v>
      </c>
      <c r="Y1664" s="7"/>
    </row>
    <row r="1665" spans="1:25" ht="15" customHeight="1" x14ac:dyDescent="0.3">
      <c r="A1665" s="130">
        <v>1658</v>
      </c>
      <c r="B1665" s="10">
        <f t="shared" ca="1" si="201"/>
        <v>0.31800415526561432</v>
      </c>
      <c r="C1665" s="57">
        <f ca="1">_xlfn.NORM.INV(B1665,'Input Parameters'!$E$19,'Input Parameters'!$F$19)</f>
        <v>527.30723368761267</v>
      </c>
      <c r="D1665" s="10">
        <f t="shared" ca="1" si="202"/>
        <v>0.58693419886529274</v>
      </c>
      <c r="E1665" s="59">
        <f ca="1">IF(_xlfn.NORM.INV(D1665,'Input Parameters'!$E$20,'Input Parameters'!$F$20)&lt;3500,3500,IF(_xlfn.NORM.INV(D1665,'Input Parameters'!$E$20,'Input Parameters'!$F$20)&gt;5500,5500,_xlfn.NORM.INV(D1665,'Input Parameters'!$E$20,'Input Parameters'!$F$20)))</f>
        <v>4953.7659157248736</v>
      </c>
      <c r="F1665" s="10">
        <f t="shared" ca="1" si="203"/>
        <v>0.65599745037056045</v>
      </c>
      <c r="G1665" s="61">
        <f ca="1">_xlfn.NORM.INV(F1665,'Input Parameters'!$E$21,'Input Parameters'!$F$21)</f>
        <v>288.00629121664883</v>
      </c>
      <c r="H1665" s="54">
        <f ca="1">EXP(E1665*(1/'Input Parameters'!$E$22-1/G1665))</f>
        <v>0.74591064890288228</v>
      </c>
      <c r="I1665" s="10">
        <f t="shared" ca="1" si="204"/>
        <v>0.75343189051105974</v>
      </c>
      <c r="J1665" s="29">
        <f ca="1">_xlfn.BETA.INV(I1665,'Input Parameters'!$L$24,'Input Parameters'!$M$24,'Input Parameters'!$J$24,'Input Parameters'!$K$24)</f>
        <v>0.71253452806851281</v>
      </c>
      <c r="K1665" s="156">
        <f ca="1">('Input Parameters'!$E$25/'Input Parameters'!$E$31)^$J1665</f>
        <v>6.0276356448108253E-3</v>
      </c>
      <c r="L1665" s="66">
        <f ca="1">$H1665*$C1665*'Input Parameters'!$E$23*K1665</f>
        <v>2.3708142497006115</v>
      </c>
      <c r="M1665" s="23">
        <f t="shared" ca="1" si="205"/>
        <v>0.95951123674353933</v>
      </c>
      <c r="N1665" s="15">
        <f ca="1">_xlfn.NORM.INV(M1665,'Input Parameters'!$E$26,'Input Parameters'!$F$26)</f>
        <v>7.0645885839471539E-2</v>
      </c>
      <c r="O1665" s="8">
        <f t="shared" ca="1" si="206"/>
        <v>3.3144836527885246E-3</v>
      </c>
      <c r="P1665" s="29">
        <f ca="1">_xlfn.LOGNORM.INV(O1665,'Input Parameters'!$H$27,'Input Parameters'!$I$27)</f>
        <v>0.42831211908108363</v>
      </c>
      <c r="Q1665" s="10"/>
      <c r="R1665" s="15">
        <f>'Input Parameters'!$E$28</f>
        <v>12.7</v>
      </c>
      <c r="S1665" s="10">
        <f t="shared" ca="1" si="207"/>
        <v>0.91788709371228006</v>
      </c>
      <c r="T1665" s="25">
        <f ca="1">_xlfn.LOGNORM.INV(S1665,'Input Parameters'!$H$29,'Input Parameters'!$I$29)</f>
        <v>68.07458883360394</v>
      </c>
      <c r="U1665" s="10">
        <f t="shared" ca="1" si="208"/>
        <v>0.76646696827381011</v>
      </c>
      <c r="V1665" s="29">
        <f ca="1">IF('Input Parameters'!$D$30="Beta",_xlfn.BETA.INV(U1665,'Input Parameters'!$L$30,'Input Parameters'!$M$30,'Input Parameters'!$J$30,'Input Parameters'!$K$30),IF('Input Parameters'!$D$30="LogNorm",_xlfn.LOGNORM.INV(U1665,'Input Parameters'!$H$30,'Input Parameters'!$I$30)))</f>
        <v>1.3310911657660711</v>
      </c>
      <c r="W1665" s="2">
        <f ca="1">N1665+(P1665-N1665)*(1-ERF((T1665-R1665)/(2*SQRT(L1665*'Input Parameters'!$E$31))))</f>
        <v>7.4576798942412384E-2</v>
      </c>
      <c r="X1665">
        <f t="shared" ca="1" si="209"/>
        <v>1</v>
      </c>
      <c r="Y1665" s="7"/>
    </row>
    <row r="1666" spans="1:25" ht="15" customHeight="1" x14ac:dyDescent="0.3">
      <c r="A1666" s="130">
        <v>1659</v>
      </c>
      <c r="B1666" s="10">
        <f t="shared" ca="1" si="201"/>
        <v>0.60486498454585813</v>
      </c>
      <c r="C1666" s="57">
        <f ca="1">_xlfn.NORM.INV(B1666,'Input Parameters'!$E$19,'Input Parameters'!$F$19)</f>
        <v>589.77361827715731</v>
      </c>
      <c r="D1666" s="10">
        <f t="shared" ca="1" si="202"/>
        <v>0.44360979076406626</v>
      </c>
      <c r="E1666" s="59">
        <f ca="1">IF(_xlfn.NORM.INV(D1666,'Input Parameters'!$E$20,'Input Parameters'!$F$20)&lt;3500,3500,IF(_xlfn.NORM.INV(D1666,'Input Parameters'!$E$20,'Input Parameters'!$F$20)&gt;5500,5500,_xlfn.NORM.INV(D1666,'Input Parameters'!$E$20,'Input Parameters'!$F$20)))</f>
        <v>4700.7236919239231</v>
      </c>
      <c r="F1666" s="10">
        <f t="shared" ca="1" si="203"/>
        <v>0.16943949835570671</v>
      </c>
      <c r="G1666" s="61">
        <f ca="1">_xlfn.NORM.INV(F1666,'Input Parameters'!$E$21,'Input Parameters'!$F$21)</f>
        <v>277.33283314406816</v>
      </c>
      <c r="H1666" s="54">
        <f ca="1">EXP(E1666*(1/'Input Parameters'!$E$22-1/G1666))</f>
        <v>0.40400426223032182</v>
      </c>
      <c r="I1666" s="10">
        <f t="shared" ca="1" si="204"/>
        <v>0.82958603991898328</v>
      </c>
      <c r="J1666" s="29">
        <f ca="1">_xlfn.BETA.INV(I1666,'Input Parameters'!$L$24,'Input Parameters'!$M$24,'Input Parameters'!$J$24,'Input Parameters'!$K$24)</f>
        <v>0.75000043611283029</v>
      </c>
      <c r="K1666" s="156">
        <f ca="1">('Input Parameters'!$E$25/'Input Parameters'!$E$31)^$J1666</f>
        <v>4.6070666624794879E-3</v>
      </c>
      <c r="L1666" s="66">
        <f ca="1">$H1666*$C1666*'Input Parameters'!$E$23*K1666</f>
        <v>1.0977306365889608</v>
      </c>
      <c r="M1666" s="23">
        <f t="shared" ca="1" si="205"/>
        <v>0.65499997198419702</v>
      </c>
      <c r="N1666" s="15">
        <f ca="1">_xlfn.NORM.INV(M1666,'Input Parameters'!$E$26,'Input Parameters'!$F$26)</f>
        <v>4.2375954781664366E-2</v>
      </c>
      <c r="O1666" s="8">
        <f t="shared" ca="1" si="206"/>
        <v>0.14451455047251038</v>
      </c>
      <c r="P1666" s="29">
        <f ca="1">_xlfn.LOGNORM.INV(O1666,'Input Parameters'!$H$27,'Input Parameters'!$I$27)</f>
        <v>0.89060342267508197</v>
      </c>
      <c r="Q1666" s="10"/>
      <c r="R1666" s="15">
        <f>'Input Parameters'!$E$28</f>
        <v>12.7</v>
      </c>
      <c r="S1666" s="10">
        <f t="shared" ca="1" si="207"/>
        <v>0.71536881791799345</v>
      </c>
      <c r="T1666" s="25">
        <f ca="1">_xlfn.LOGNORM.INV(S1666,'Input Parameters'!$H$29,'Input Parameters'!$I$29)</f>
        <v>62.074237497210412</v>
      </c>
      <c r="U1666" s="10">
        <f t="shared" ca="1" si="208"/>
        <v>0.63867849641117524</v>
      </c>
      <c r="V1666" s="29">
        <f ca="1">IF('Input Parameters'!$D$30="Beta",_xlfn.BETA.INV(U1666,'Input Parameters'!$L$30,'Input Parameters'!$M$30,'Input Parameters'!$J$30,'Input Parameters'!$K$30),IF('Input Parameters'!$D$30="LogNorm",_xlfn.LOGNORM.INV(U1666,'Input Parameters'!$H$30,'Input Parameters'!$I$30)))</f>
        <v>1.1493210570051871</v>
      </c>
      <c r="W1666" s="2">
        <f ca="1">N1666+(P1666-N1666)*(1-ERF((T1666-R1666)/(2*SQRT(L1666*'Input Parameters'!$E$31))))</f>
        <v>4.3106677181130156E-2</v>
      </c>
      <c r="X1666">
        <f t="shared" ca="1" si="209"/>
        <v>1</v>
      </c>
      <c r="Y1666" s="7"/>
    </row>
    <row r="1667" spans="1:25" ht="15" customHeight="1" x14ac:dyDescent="0.3">
      <c r="A1667" s="130">
        <v>1660</v>
      </c>
      <c r="B1667" s="10">
        <f t="shared" ca="1" si="201"/>
        <v>0.14076694622445896</v>
      </c>
      <c r="C1667" s="57">
        <f ca="1">_xlfn.NORM.INV(B1667,'Input Parameters'!$E$19,'Input Parameters'!$F$19)</f>
        <v>476.30364251103106</v>
      </c>
      <c r="D1667" s="10">
        <f t="shared" ca="1" si="202"/>
        <v>0.75104122973394349</v>
      </c>
      <c r="E1667" s="59">
        <f ca="1">IF(_xlfn.NORM.INV(D1667,'Input Parameters'!$E$20,'Input Parameters'!$F$20)&lt;3500,3500,IF(_xlfn.NORM.INV(D1667,'Input Parameters'!$E$20,'Input Parameters'!$F$20)&gt;5500,5500,_xlfn.NORM.INV(D1667,'Input Parameters'!$E$20,'Input Parameters'!$F$20)))</f>
        <v>5274.4389941439258</v>
      </c>
      <c r="F1667" s="10">
        <f t="shared" ca="1" si="203"/>
        <v>0.35320017136059223</v>
      </c>
      <c r="G1667" s="61">
        <f ca="1">_xlfn.NORM.INV(F1667,'Input Parameters'!$E$21,'Input Parameters'!$F$21)</f>
        <v>281.88917797349785</v>
      </c>
      <c r="H1667" s="54">
        <f ca="1">EXP(E1667*(1/'Input Parameters'!$E$22-1/G1667))</f>
        <v>0.49187076144841574</v>
      </c>
      <c r="I1667" s="10">
        <f t="shared" ca="1" si="204"/>
        <v>0.69124701210000195</v>
      </c>
      <c r="J1667" s="29">
        <f ca="1">_xlfn.BETA.INV(I1667,'Input Parameters'!$L$24,'Input Parameters'!$M$24,'Input Parameters'!$J$24,'Input Parameters'!$K$24)</f>
        <v>0.68511934673262243</v>
      </c>
      <c r="K1667" s="156">
        <f ca="1">('Input Parameters'!$E$25/'Input Parameters'!$E$31)^$J1667</f>
        <v>7.3376523407865093E-3</v>
      </c>
      <c r="L1667" s="66">
        <f ca="1">$H1667*$C1667*'Input Parameters'!$E$23*K1667</f>
        <v>1.7190639820536224</v>
      </c>
      <c r="M1667" s="23">
        <f t="shared" ca="1" si="205"/>
        <v>0.84923168387097336</v>
      </c>
      <c r="N1667" s="15">
        <f ca="1">_xlfn.NORM.INV(M1667,'Input Parameters'!$E$26,'Input Parameters'!$F$26)</f>
        <v>5.5696018735743764E-2</v>
      </c>
      <c r="O1667" s="8">
        <f t="shared" ca="1" si="206"/>
        <v>0.34760111729194754</v>
      </c>
      <c r="P1667" s="29">
        <f ca="1">_xlfn.LOGNORM.INV(O1667,'Input Parameters'!$H$27,'Input Parameters'!$I$27)</f>
        <v>1.1970653673269904</v>
      </c>
      <c r="Q1667" s="10"/>
      <c r="R1667" s="15">
        <f>'Input Parameters'!$E$28</f>
        <v>12.7</v>
      </c>
      <c r="S1667" s="10">
        <f t="shared" ca="1" si="207"/>
        <v>0.23076341674306966</v>
      </c>
      <c r="T1667" s="25">
        <f ca="1">_xlfn.LOGNORM.INV(S1667,'Input Parameters'!$H$29,'Input Parameters'!$I$29)</f>
        <v>53.611378524071881</v>
      </c>
      <c r="U1667" s="10">
        <f t="shared" ca="1" si="208"/>
        <v>0.80626631286426242</v>
      </c>
      <c r="V1667" s="29">
        <f ca="1">IF('Input Parameters'!$D$30="Beta",_xlfn.BETA.INV(U1667,'Input Parameters'!$L$30,'Input Parameters'!$M$30,'Input Parameters'!$J$30,'Input Parameters'!$K$30),IF('Input Parameters'!$D$30="LogNorm",_xlfn.LOGNORM.INV(U1667,'Input Parameters'!$H$30,'Input Parameters'!$I$30)))</f>
        <v>1.4049587928550422</v>
      </c>
      <c r="W1667" s="2">
        <f ca="1">N1667+(P1667-N1667)*(1-ERF((T1667-R1667)/(2*SQRT(L1667*'Input Parameters'!$E$31))))</f>
        <v>8.6919792401200013E-2</v>
      </c>
      <c r="X1667">
        <f t="shared" ca="1" si="209"/>
        <v>1</v>
      </c>
      <c r="Y1667" s="7"/>
    </row>
    <row r="1668" spans="1:25" ht="15" customHeight="1" x14ac:dyDescent="0.3">
      <c r="A1668" s="130">
        <v>1661</v>
      </c>
      <c r="B1668" s="10">
        <f t="shared" ca="1" si="201"/>
        <v>0.40660464646531447</v>
      </c>
      <c r="C1668" s="57">
        <f ca="1">_xlfn.NORM.INV(B1668,'Input Parameters'!$E$19,'Input Parameters'!$F$19)</f>
        <v>547.33367434365312</v>
      </c>
      <c r="D1668" s="10">
        <f t="shared" ca="1" si="202"/>
        <v>0.84705401699096283</v>
      </c>
      <c r="E1668" s="59">
        <f ca="1">IF(_xlfn.NORM.INV(D1668,'Input Parameters'!$E$20,'Input Parameters'!$F$20)&lt;3500,3500,IF(_xlfn.NORM.INV(D1668,'Input Parameters'!$E$20,'Input Parameters'!$F$20)&gt;5500,5500,_xlfn.NORM.INV(D1668,'Input Parameters'!$E$20,'Input Parameters'!$F$20)))</f>
        <v>5500</v>
      </c>
      <c r="F1668" s="10">
        <f t="shared" ca="1" si="203"/>
        <v>0.20425114936285282</v>
      </c>
      <c r="G1668" s="61">
        <f ca="1">_xlfn.NORM.INV(F1668,'Input Parameters'!$E$21,'Input Parameters'!$F$21)</f>
        <v>278.35345744579968</v>
      </c>
      <c r="H1668" s="54">
        <f ca="1">EXP(E1668*(1/'Input Parameters'!$E$22-1/G1668))</f>
        <v>0.37242509036724075</v>
      </c>
      <c r="I1668" s="10">
        <f t="shared" ca="1" si="204"/>
        <v>0.5324997219766805</v>
      </c>
      <c r="J1668" s="29">
        <f ca="1">_xlfn.BETA.INV(I1668,'Input Parameters'!$L$24,'Input Parameters'!$M$24,'Input Parameters'!$J$24,'Input Parameters'!$K$24)</f>
        <v>0.62024447382240133</v>
      </c>
      <c r="K1668" s="156">
        <f ca="1">('Input Parameters'!$E$25/'Input Parameters'!$E$31)^$J1668</f>
        <v>1.1686121532951121E-2</v>
      </c>
      <c r="L1668" s="66">
        <f ca="1">$H1668*$C1668*'Input Parameters'!$E$23*K1668</f>
        <v>2.3821082818724357</v>
      </c>
      <c r="M1668" s="23">
        <f t="shared" ca="1" si="205"/>
        <v>4.2234997031968646E-2</v>
      </c>
      <c r="N1668" s="15">
        <f ca="1">_xlfn.NORM.INV(M1668,'Input Parameters'!$E$26,'Input Parameters'!$F$26)</f>
        <v>-2.2316996568547895E-3</v>
      </c>
      <c r="O1668" s="8">
        <f t="shared" ca="1" si="206"/>
        <v>0.95035640063682925</v>
      </c>
      <c r="P1668" s="29">
        <f ca="1">_xlfn.LOGNORM.INV(O1668,'Input Parameters'!$H$27,'Input Parameters'!$I$27)</f>
        <v>2.9518920304521479</v>
      </c>
      <c r="Q1668" s="10"/>
      <c r="R1668" s="15">
        <f>'Input Parameters'!$E$28</f>
        <v>12.7</v>
      </c>
      <c r="S1668" s="10">
        <f t="shared" ca="1" si="207"/>
        <v>0.93430705515972701</v>
      </c>
      <c r="T1668" s="25">
        <f ca="1">_xlfn.LOGNORM.INV(S1668,'Input Parameters'!$H$29,'Input Parameters'!$I$29)</f>
        <v>68.979828763708582</v>
      </c>
      <c r="U1668" s="10">
        <f t="shared" ca="1" si="208"/>
        <v>0.78656140778901473</v>
      </c>
      <c r="V1668" s="29">
        <f ca="1">IF('Input Parameters'!$D$30="Beta",_xlfn.BETA.INV(U1668,'Input Parameters'!$L$30,'Input Parameters'!$M$30,'Input Parameters'!$J$30,'Input Parameters'!$K$30),IF('Input Parameters'!$D$30="LogNorm",_xlfn.LOGNORM.INV(U1668,'Input Parameters'!$H$30,'Input Parameters'!$I$30)))</f>
        <v>1.3668828784022098</v>
      </c>
      <c r="W1668" s="2">
        <f ca="1">N1668+(P1668-N1668)*(1-ERF((T1668-R1668)/(2*SQRT(L1668*'Input Parameters'!$E$31))))</f>
        <v>2.708725476037048E-2</v>
      </c>
      <c r="X1668">
        <f t="shared" ca="1" si="209"/>
        <v>1</v>
      </c>
      <c r="Y1668" s="7"/>
    </row>
    <row r="1669" spans="1:25" ht="15" customHeight="1" x14ac:dyDescent="0.3">
      <c r="A1669" s="130">
        <v>1662</v>
      </c>
      <c r="B1669" s="10">
        <f t="shared" ref="B1669:B1732" ca="1" si="210">RAND()</f>
        <v>0.52431893030968835</v>
      </c>
      <c r="C1669" s="57">
        <f ca="1">_xlfn.NORM.INV(B1669,'Input Parameters'!$E$19,'Input Parameters'!$F$19)</f>
        <v>572.45418908607826</v>
      </c>
      <c r="D1669" s="10">
        <f t="shared" ref="D1669:D1732" ca="1" si="211">RAND()</f>
        <v>0.41477803679221181</v>
      </c>
      <c r="E1669" s="59">
        <f ca="1">IF(_xlfn.NORM.INV(D1669,'Input Parameters'!$E$20,'Input Parameters'!$F$20)&lt;3500,3500,IF(_xlfn.NORM.INV(D1669,'Input Parameters'!$E$20,'Input Parameters'!$F$20)&gt;5500,5500,_xlfn.NORM.INV(D1669,'Input Parameters'!$E$20,'Input Parameters'!$F$20)))</f>
        <v>4649.3103317433861</v>
      </c>
      <c r="F1669" s="10">
        <f t="shared" ref="F1669:F1732" ca="1" si="212">RAND()</f>
        <v>0.62358816702976883</v>
      </c>
      <c r="G1669" s="61">
        <f ca="1">_xlfn.NORM.INV(F1669,'Input Parameters'!$E$21,'Input Parameters'!$F$21)</f>
        <v>287.32525805237026</v>
      </c>
      <c r="H1669" s="54">
        <f ca="1">EXP(E1669*(1/'Input Parameters'!$E$22-1/G1669))</f>
        <v>0.73096051213608204</v>
      </c>
      <c r="I1669" s="10">
        <f t="shared" ref="I1669:I1732" ca="1" si="213">RAND()</f>
        <v>0.77378261044997876</v>
      </c>
      <c r="J1669" s="29">
        <f ca="1">_xlfn.BETA.INV(I1669,'Input Parameters'!$L$24,'Input Parameters'!$M$24,'Input Parameters'!$J$24,'Input Parameters'!$K$24)</f>
        <v>0.72201545528078448</v>
      </c>
      <c r="K1669" s="156">
        <f ca="1">('Input Parameters'!$E$25/'Input Parameters'!$E$31)^$J1669</f>
        <v>5.6313148099840149E-3</v>
      </c>
      <c r="L1669" s="66">
        <f ca="1">$H1669*$C1669*'Input Parameters'!$E$23*K1669</f>
        <v>2.3563752936381235</v>
      </c>
      <c r="M1669" s="23">
        <f t="shared" ref="M1669:M1732" ca="1" si="214">RAND()</f>
        <v>0.23588747873902915</v>
      </c>
      <c r="N1669" s="15">
        <f ca="1">_xlfn.NORM.INV(M1669,'Input Parameters'!$E$26,'Input Parameters'!$F$26)</f>
        <v>1.8888524300686597E-2</v>
      </c>
      <c r="O1669" s="8">
        <f t="shared" ref="O1669:O1732" ca="1" si="215">RAND()</f>
        <v>0.72550453891026612</v>
      </c>
      <c r="P1669" s="29">
        <f ca="1">_xlfn.LOGNORM.INV(O1669,'Input Parameters'!$H$27,'Input Parameters'!$I$27)</f>
        <v>1.8558388126960927</v>
      </c>
      <c r="Q1669" s="10"/>
      <c r="R1669" s="15">
        <f>'Input Parameters'!$E$28</f>
        <v>12.7</v>
      </c>
      <c r="S1669" s="10">
        <f t="shared" ref="S1669:S1732" ca="1" si="216">RAND()</f>
        <v>0.13107974874480399</v>
      </c>
      <c r="T1669" s="25">
        <f ca="1">_xlfn.LOGNORM.INV(S1669,'Input Parameters'!$H$29,'Input Parameters'!$I$29)</f>
        <v>51.343578901965408</v>
      </c>
      <c r="U1669" s="10">
        <f t="shared" ref="U1669:U1732" ca="1" si="217">RAND()</f>
        <v>0.36923715769323995</v>
      </c>
      <c r="V1669" s="29">
        <f ca="1">IF('Input Parameters'!$D$30="Beta",_xlfn.BETA.INV(U1669,'Input Parameters'!$L$30,'Input Parameters'!$M$30,'Input Parameters'!$J$30,'Input Parameters'!$K$30),IF('Input Parameters'!$D$30="LogNorm",_xlfn.LOGNORM.INV(U1669,'Input Parameters'!$H$30,'Input Parameters'!$I$30)))</f>
        <v>0.87594221274561734</v>
      </c>
      <c r="W1669" s="2">
        <f ca="1">N1669+(P1669-N1669)*(1-ERF((T1669-R1669)/(2*SQRT(L1669*'Input Parameters'!$E$31))))</f>
        <v>0.1567745539691737</v>
      </c>
      <c r="X1669">
        <f t="shared" ca="1" si="209"/>
        <v>1</v>
      </c>
      <c r="Y1669" s="7"/>
    </row>
    <row r="1670" spans="1:25" ht="15" customHeight="1" x14ac:dyDescent="0.3">
      <c r="A1670" s="130">
        <v>1663</v>
      </c>
      <c r="B1670" s="10">
        <f t="shared" ca="1" si="210"/>
        <v>0.29807194344305132</v>
      </c>
      <c r="C1670" s="57">
        <f ca="1">_xlfn.NORM.INV(B1670,'Input Parameters'!$E$19,'Input Parameters'!$F$19)</f>
        <v>522.51889458982714</v>
      </c>
      <c r="D1670" s="10">
        <f t="shared" ca="1" si="211"/>
        <v>0.91524391800218496</v>
      </c>
      <c r="E1670" s="59">
        <f ca="1">IF(_xlfn.NORM.INV(D1670,'Input Parameters'!$E$20,'Input Parameters'!$F$20)&lt;3500,3500,IF(_xlfn.NORM.INV(D1670,'Input Parameters'!$E$20,'Input Parameters'!$F$20)&gt;5500,5500,_xlfn.NORM.INV(D1670,'Input Parameters'!$E$20,'Input Parameters'!$F$20)))</f>
        <v>5500</v>
      </c>
      <c r="F1670" s="10">
        <f t="shared" ca="1" si="212"/>
        <v>0.38679952484462121</v>
      </c>
      <c r="G1670" s="61">
        <f ca="1">_xlfn.NORM.INV(F1670,'Input Parameters'!$E$21,'Input Parameters'!$F$21)</f>
        <v>282.588910652506</v>
      </c>
      <c r="H1670" s="54">
        <f ca="1">EXP(E1670*(1/'Input Parameters'!$E$22-1/G1670))</f>
        <v>0.50078922687773131</v>
      </c>
      <c r="I1670" s="10">
        <f t="shared" ca="1" si="213"/>
        <v>0.44962983968153669</v>
      </c>
      <c r="J1670" s="29">
        <f ca="1">_xlfn.BETA.INV(I1670,'Input Parameters'!$L$24,'Input Parameters'!$M$24,'Input Parameters'!$J$24,'Input Parameters'!$K$24)</f>
        <v>0.58665154108323525</v>
      </c>
      <c r="K1670" s="156">
        <f ca="1">('Input Parameters'!$E$25/'Input Parameters'!$E$31)^$J1670</f>
        <v>1.4870545586706257E-2</v>
      </c>
      <c r="L1670" s="66">
        <f ca="1">$H1670*$C1670*'Input Parameters'!$E$23*K1670</f>
        <v>3.8912029251107345</v>
      </c>
      <c r="M1670" s="23">
        <f t="shared" ca="1" si="214"/>
        <v>2.250796981615133E-2</v>
      </c>
      <c r="N1670" s="15">
        <f ca="1">_xlfn.NORM.INV(M1670,'Input Parameters'!$E$26,'Input Parameters'!$F$26)</f>
        <v>-8.0946152474496227E-3</v>
      </c>
      <c r="O1670" s="8">
        <f t="shared" ca="1" si="215"/>
        <v>0.49916253438939528</v>
      </c>
      <c r="P1670" s="29">
        <f ca="1">_xlfn.LOGNORM.INV(O1670,'Input Parameters'!$H$27,'Input Parameters'!$I$27)</f>
        <v>1.4223112356408556</v>
      </c>
      <c r="Q1670" s="10"/>
      <c r="R1670" s="15">
        <f>'Input Parameters'!$E$28</f>
        <v>12.7</v>
      </c>
      <c r="S1670" s="10">
        <f t="shared" ca="1" si="216"/>
        <v>0.35138891446389353</v>
      </c>
      <c r="T1670" s="25">
        <f ca="1">_xlfn.LOGNORM.INV(S1670,'Input Parameters'!$H$29,'Input Parameters'!$I$29)</f>
        <v>55.789828786590924</v>
      </c>
      <c r="U1670" s="10">
        <f t="shared" ca="1" si="217"/>
        <v>0.29647389562978721</v>
      </c>
      <c r="V1670" s="29">
        <f ca="1">IF('Input Parameters'!$D$30="Beta",_xlfn.BETA.INV(U1670,'Input Parameters'!$L$30,'Input Parameters'!$M$30,'Input Parameters'!$J$30,'Input Parameters'!$K$30),IF('Input Parameters'!$D$30="LogNorm",_xlfn.LOGNORM.INV(U1670,'Input Parameters'!$H$30,'Input Parameters'!$I$30)))</f>
        <v>0.80928974785746821</v>
      </c>
      <c r="W1670" s="2">
        <f ca="1">N1670+(P1670-N1670)*(1-ERF((T1670-R1670)/(2*SQRT(L1670*'Input Parameters'!$E$31))))</f>
        <v>0.16704641778564278</v>
      </c>
      <c r="X1670">
        <f t="shared" ca="1" si="209"/>
        <v>1</v>
      </c>
      <c r="Y1670" s="7"/>
    </row>
    <row r="1671" spans="1:25" ht="15" customHeight="1" x14ac:dyDescent="0.3">
      <c r="A1671" s="130">
        <v>1664</v>
      </c>
      <c r="B1671" s="10">
        <f t="shared" ca="1" si="210"/>
        <v>0.48912642818119267</v>
      </c>
      <c r="C1671" s="57">
        <f ca="1">_xlfn.NORM.INV(B1671,'Input Parameters'!$E$19,'Input Parameters'!$F$19)</f>
        <v>564.9965825467068</v>
      </c>
      <c r="D1671" s="10">
        <f t="shared" ca="1" si="211"/>
        <v>0.69670842180554293</v>
      </c>
      <c r="E1671" s="59">
        <f ca="1">IF(_xlfn.NORM.INV(D1671,'Input Parameters'!$E$20,'Input Parameters'!$F$20)&lt;3500,3500,IF(_xlfn.NORM.INV(D1671,'Input Parameters'!$E$20,'Input Parameters'!$F$20)&gt;5500,5500,_xlfn.NORM.INV(D1671,'Input Parameters'!$E$20,'Input Parameters'!$F$20)))</f>
        <v>5160.4698118024717</v>
      </c>
      <c r="F1671" s="10">
        <f t="shared" ca="1" si="212"/>
        <v>0.82567119200968375</v>
      </c>
      <c r="G1671" s="61">
        <f ca="1">_xlfn.NORM.INV(F1671,'Input Parameters'!$E$21,'Input Parameters'!$F$21)</f>
        <v>292.21636256191078</v>
      </c>
      <c r="H1671" s="54">
        <f ca="1">EXP(E1671*(1/'Input Parameters'!$E$22-1/G1671))</f>
        <v>0.9538664970639259</v>
      </c>
      <c r="I1671" s="10">
        <f t="shared" ca="1" si="213"/>
        <v>0.58384304074919102</v>
      </c>
      <c r="J1671" s="29">
        <f ca="1">_xlfn.BETA.INV(I1671,'Input Parameters'!$L$24,'Input Parameters'!$M$24,'Input Parameters'!$J$24,'Input Parameters'!$K$24)</f>
        <v>0.64087505208628648</v>
      </c>
      <c r="K1671" s="156">
        <f ca="1">('Input Parameters'!$E$25/'Input Parameters'!$E$31)^$J1671</f>
        <v>1.0078530881658724E-2</v>
      </c>
      <c r="L1671" s="66">
        <f ca="1">$H1671*$C1671*'Input Parameters'!$E$23*K1671</f>
        <v>5.4316358614791707</v>
      </c>
      <c r="M1671" s="23">
        <f t="shared" ca="1" si="214"/>
        <v>0.47565933046400799</v>
      </c>
      <c r="N1671" s="15">
        <f ca="1">_xlfn.NORM.INV(M1671,'Input Parameters'!$E$26,'Input Parameters'!$F$26)</f>
        <v>3.2717930800533028E-2</v>
      </c>
      <c r="O1671" s="8">
        <f t="shared" ca="1" si="215"/>
        <v>0.84194854041341483</v>
      </c>
      <c r="P1671" s="29">
        <f ca="1">_xlfn.LOGNORM.INV(O1671,'Input Parameters'!$H$27,'Input Parameters'!$I$27)</f>
        <v>2.2182712625179697</v>
      </c>
      <c r="Q1671" s="10"/>
      <c r="R1671" s="15">
        <f>'Input Parameters'!$E$28</f>
        <v>12.7</v>
      </c>
      <c r="S1671" s="10">
        <f t="shared" ca="1" si="216"/>
        <v>7.0663821918782732E-2</v>
      </c>
      <c r="T1671" s="25">
        <f ca="1">_xlfn.LOGNORM.INV(S1671,'Input Parameters'!$H$29,'Input Parameters'!$I$29)</f>
        <v>49.367547388658345</v>
      </c>
      <c r="U1671" s="10">
        <f t="shared" ca="1" si="217"/>
        <v>0.94498957179526244</v>
      </c>
      <c r="V1671" s="29">
        <f ca="1">IF('Input Parameters'!$D$30="Beta",_xlfn.BETA.INV(U1671,'Input Parameters'!$L$30,'Input Parameters'!$M$30,'Input Parameters'!$J$30,'Input Parameters'!$K$30),IF('Input Parameters'!$D$30="LogNorm",_xlfn.LOGNORM.INV(U1671,'Input Parameters'!$H$30,'Input Parameters'!$I$30)))</f>
        <v>1.8765038327469372</v>
      </c>
      <c r="W1671" s="2">
        <f ca="1">N1671+(P1671-N1671)*(1-ERF((T1671-R1671)/(2*SQRT(L1671*'Input Parameters'!$E$31))))</f>
        <v>0.61390367333794182</v>
      </c>
      <c r="X1671">
        <f t="shared" ca="1" si="209"/>
        <v>1</v>
      </c>
      <c r="Y1671" s="7"/>
    </row>
    <row r="1672" spans="1:25" ht="15" customHeight="1" x14ac:dyDescent="0.3">
      <c r="A1672" s="130">
        <v>1665</v>
      </c>
      <c r="B1672" s="10">
        <f t="shared" ca="1" si="210"/>
        <v>6.0670257661257554E-2</v>
      </c>
      <c r="C1672" s="57">
        <f ca="1">_xlfn.NORM.INV(B1672,'Input Parameters'!$E$19,'Input Parameters'!$F$19)</f>
        <v>436.39501411832123</v>
      </c>
      <c r="D1672" s="10">
        <f t="shared" ca="1" si="211"/>
        <v>0.99788203571146461</v>
      </c>
      <c r="E1672" s="59">
        <f ca="1">IF(_xlfn.NORM.INV(D1672,'Input Parameters'!$E$20,'Input Parameters'!$F$20)&lt;3500,3500,IF(_xlfn.NORM.INV(D1672,'Input Parameters'!$E$20,'Input Parameters'!$F$20)&gt;5500,5500,_xlfn.NORM.INV(D1672,'Input Parameters'!$E$20,'Input Parameters'!$F$20)))</f>
        <v>5500</v>
      </c>
      <c r="F1672" s="10">
        <f t="shared" ca="1" si="212"/>
        <v>0.30946293034950911</v>
      </c>
      <c r="G1672" s="61">
        <f ca="1">_xlfn.NORM.INV(F1672,'Input Parameters'!$E$21,'Input Parameters'!$F$21)</f>
        <v>280.94064619989626</v>
      </c>
      <c r="H1672" s="54">
        <f ca="1">EXP(E1672*(1/'Input Parameters'!$E$22-1/G1672))</f>
        <v>0.44674924289893003</v>
      </c>
      <c r="I1672" s="10">
        <f t="shared" ca="1" si="213"/>
        <v>0.69317993279770806</v>
      </c>
      <c r="J1672" s="29">
        <f ca="1">_xlfn.BETA.INV(I1672,'Input Parameters'!$L$24,'Input Parameters'!$M$24,'Input Parameters'!$J$24,'Input Parameters'!$K$24)</f>
        <v>0.68594408127833151</v>
      </c>
      <c r="K1672" s="156">
        <f ca="1">('Input Parameters'!$E$25/'Input Parameters'!$E$31)^$J1672</f>
        <v>7.2943689535197934E-3</v>
      </c>
      <c r="L1672" s="66">
        <f ca="1">$H1672*$C1672*'Input Parameters'!$E$23*K1672</f>
        <v>1.4221039137930069</v>
      </c>
      <c r="M1672" s="23">
        <f t="shared" ca="1" si="214"/>
        <v>0.50381314403822375</v>
      </c>
      <c r="N1672" s="15">
        <f ca="1">_xlfn.NORM.INV(M1672,'Input Parameters'!$E$26,'Input Parameters'!$F$26)</f>
        <v>3.4200723884228394E-2</v>
      </c>
      <c r="O1672" s="8">
        <f t="shared" ca="1" si="215"/>
        <v>0.29398183297340041</v>
      </c>
      <c r="P1672" s="29">
        <f ca="1">_xlfn.LOGNORM.INV(O1672,'Input Parameters'!$H$27,'Input Parameters'!$I$27)</f>
        <v>1.1202124770764128</v>
      </c>
      <c r="Q1672" s="10"/>
      <c r="R1672" s="15">
        <f>'Input Parameters'!$E$28</f>
        <v>12.7</v>
      </c>
      <c r="S1672" s="10">
        <f t="shared" ca="1" si="216"/>
        <v>0.77376413373936614</v>
      </c>
      <c r="T1672" s="25">
        <f ca="1">_xlfn.LOGNORM.INV(S1672,'Input Parameters'!$H$29,'Input Parameters'!$I$29)</f>
        <v>63.356849327255574</v>
      </c>
      <c r="U1672" s="10">
        <f t="shared" ca="1" si="217"/>
        <v>0.5560231150252618</v>
      </c>
      <c r="V1672" s="29">
        <f ca="1">IF('Input Parameters'!$D$30="Beta",_xlfn.BETA.INV(U1672,'Input Parameters'!$L$30,'Input Parameters'!$M$30,'Input Parameters'!$J$30,'Input Parameters'!$K$30),IF('Input Parameters'!$D$30="LogNorm",_xlfn.LOGNORM.INV(U1672,'Input Parameters'!$H$30,'Input Parameters'!$I$30)))</f>
        <v>1.0562951869543002</v>
      </c>
      <c r="W1672" s="2">
        <f ca="1">N1672+(P1672-N1672)*(1-ERF((T1672-R1672)/(2*SQRT(L1672*'Input Parameters'!$E$31))))</f>
        <v>3.7097251691401475E-2</v>
      </c>
      <c r="X1672">
        <f t="shared" ca="1" si="209"/>
        <v>1</v>
      </c>
      <c r="Y1672" s="7"/>
    </row>
    <row r="1673" spans="1:25" ht="15" customHeight="1" x14ac:dyDescent="0.3">
      <c r="A1673" s="130">
        <v>1666</v>
      </c>
      <c r="B1673" s="10">
        <f t="shared" ca="1" si="210"/>
        <v>0.66581522307105145</v>
      </c>
      <c r="C1673" s="57">
        <f ca="1">_xlfn.NORM.INV(B1673,'Input Parameters'!$E$19,'Input Parameters'!$F$19)</f>
        <v>603.49868221886254</v>
      </c>
      <c r="D1673" s="10">
        <f t="shared" ca="1" si="211"/>
        <v>0.54977802489538286</v>
      </c>
      <c r="E1673" s="59">
        <f ca="1">IF(_xlfn.NORM.INV(D1673,'Input Parameters'!$E$20,'Input Parameters'!$F$20)&lt;3500,3500,IF(_xlfn.NORM.INV(D1673,'Input Parameters'!$E$20,'Input Parameters'!$F$20)&gt;5500,5500,_xlfn.NORM.INV(D1673,'Input Parameters'!$E$20,'Input Parameters'!$F$20)))</f>
        <v>4887.570382941627</v>
      </c>
      <c r="F1673" s="10">
        <f t="shared" ca="1" si="212"/>
        <v>0.5690711235305338</v>
      </c>
      <c r="G1673" s="61">
        <f ca="1">_xlfn.NORM.INV(F1673,'Input Parameters'!$E$21,'Input Parameters'!$F$21)</f>
        <v>286.21771710307183</v>
      </c>
      <c r="H1673" s="54">
        <f ca="1">EXP(E1673*(1/'Input Parameters'!$E$22-1/G1673))</f>
        <v>0.67349146555798922</v>
      </c>
      <c r="I1673" s="10">
        <f t="shared" ca="1" si="213"/>
        <v>0.25583452159375475</v>
      </c>
      <c r="J1673" s="29">
        <f ca="1">_xlfn.BETA.INV(I1673,'Input Parameters'!$L$24,'Input Parameters'!$M$24,'Input Parameters'!$J$24,'Input Parameters'!$K$24)</f>
        <v>0.49931070326620225</v>
      </c>
      <c r="K1673" s="156">
        <f ca="1">('Input Parameters'!$E$25/'Input Parameters'!$E$31)^$J1673</f>
        <v>2.7824755742544532E-2</v>
      </c>
      <c r="L1673" s="66">
        <f ca="1">$H1673*$C1673*'Input Parameters'!$E$23*K1673</f>
        <v>11.309405693767081</v>
      </c>
      <c r="M1673" s="23">
        <f t="shared" ca="1" si="214"/>
        <v>0.23017736824495461</v>
      </c>
      <c r="N1673" s="15">
        <f ca="1">_xlfn.NORM.INV(M1673,'Input Parameters'!$E$26,'Input Parameters'!$F$26)</f>
        <v>1.8496480133279099E-2</v>
      </c>
      <c r="O1673" s="8">
        <f t="shared" ca="1" si="215"/>
        <v>0.81724657113645016</v>
      </c>
      <c r="P1673" s="29">
        <f ca="1">_xlfn.LOGNORM.INV(O1673,'Input Parameters'!$H$27,'Input Parameters'!$I$27)</f>
        <v>2.1245482120470531</v>
      </c>
      <c r="Q1673" s="10"/>
      <c r="R1673" s="15">
        <f>'Input Parameters'!$E$28</f>
        <v>12.7</v>
      </c>
      <c r="S1673" s="10">
        <f t="shared" ca="1" si="216"/>
        <v>0.54403247685567258</v>
      </c>
      <c r="T1673" s="25">
        <f ca="1">_xlfn.LOGNORM.INV(S1673,'Input Parameters'!$H$29,'Input Parameters'!$I$29)</f>
        <v>58.959411383403953</v>
      </c>
      <c r="U1673" s="10">
        <f t="shared" ca="1" si="217"/>
        <v>0.27065587479233444</v>
      </c>
      <c r="V1673" s="29">
        <f ca="1">IF('Input Parameters'!$D$30="Beta",_xlfn.BETA.INV(U1673,'Input Parameters'!$L$30,'Input Parameters'!$M$30,'Input Parameters'!$J$30,'Input Parameters'!$K$30),IF('Input Parameters'!$D$30="LogNorm",_xlfn.LOGNORM.INV(U1673,'Input Parameters'!$H$30,'Input Parameters'!$I$30)))</f>
        <v>0.78531401873110351</v>
      </c>
      <c r="W1673" s="2">
        <f ca="1">N1673+(P1673-N1673)*(1-ERF((T1673-R1673)/(2*SQRT(L1673*'Input Parameters'!$E$31))))</f>
        <v>0.71500502981030134</v>
      </c>
      <c r="X1673">
        <f t="shared" ref="X1673:X1736" ca="1" si="218">IFERROR(IF(W1673&gt;V1673,0,1),0)</f>
        <v>1</v>
      </c>
      <c r="Y1673" s="7"/>
    </row>
    <row r="1674" spans="1:25" ht="15" customHeight="1" x14ac:dyDescent="0.3">
      <c r="A1674" s="130">
        <v>1667</v>
      </c>
      <c r="B1674" s="10">
        <f t="shared" ca="1" si="210"/>
        <v>0.54999484532230225</v>
      </c>
      <c r="C1674" s="57">
        <f ca="1">_xlfn.NORM.INV(B1674,'Input Parameters'!$E$19,'Input Parameters'!$F$19)</f>
        <v>577.91728334300694</v>
      </c>
      <c r="D1674" s="10">
        <f t="shared" ca="1" si="211"/>
        <v>0.90326716308360711</v>
      </c>
      <c r="E1674" s="59">
        <f ca="1">IF(_xlfn.NORM.INV(D1674,'Input Parameters'!$E$20,'Input Parameters'!$F$20)&lt;3500,3500,IF(_xlfn.NORM.INV(D1674,'Input Parameters'!$E$20,'Input Parameters'!$F$20)&gt;5500,5500,_xlfn.NORM.INV(D1674,'Input Parameters'!$E$20,'Input Parameters'!$F$20)))</f>
        <v>5500</v>
      </c>
      <c r="F1674" s="10">
        <f t="shared" ca="1" si="212"/>
        <v>0.24052687786163207</v>
      </c>
      <c r="G1674" s="61">
        <f ca="1">_xlfn.NORM.INV(F1674,'Input Parameters'!$E$21,'Input Parameters'!$F$21)</f>
        <v>279.31177527569133</v>
      </c>
      <c r="H1674" s="54">
        <f ca="1">EXP(E1674*(1/'Input Parameters'!$E$22-1/G1674))</f>
        <v>0.39854848447794933</v>
      </c>
      <c r="I1674" s="10">
        <f t="shared" ca="1" si="213"/>
        <v>0.84065881730161252</v>
      </c>
      <c r="J1674" s="29">
        <f ca="1">_xlfn.BETA.INV(I1674,'Input Parameters'!$L$24,'Input Parameters'!$M$24,'Input Parameters'!$J$24,'Input Parameters'!$K$24)</f>
        <v>0.75601725385948249</v>
      </c>
      <c r="K1674" s="156">
        <f ca="1">('Input Parameters'!$E$25/'Input Parameters'!$E$31)^$J1674</f>
        <v>4.4124470686153433E-3</v>
      </c>
      <c r="L1674" s="66">
        <f ca="1">$H1674*$C1674*'Input Parameters'!$E$23*K1674</f>
        <v>1.0163103618267333</v>
      </c>
      <c r="M1674" s="23">
        <f t="shared" ca="1" si="214"/>
        <v>0.43882357937658512</v>
      </c>
      <c r="N1674" s="15">
        <f ca="1">_xlfn.NORM.INV(M1674,'Input Parameters'!$E$26,'Input Parameters'!$F$26)</f>
        <v>3.0766996708267196E-2</v>
      </c>
      <c r="O1674" s="8">
        <f t="shared" ca="1" si="215"/>
        <v>7.9753633986352823E-2</v>
      </c>
      <c r="P1674" s="29">
        <f ca="1">_xlfn.LOGNORM.INV(O1674,'Input Parameters'!$H$27,'Input Parameters'!$I$27)</f>
        <v>0.76403540116281488</v>
      </c>
      <c r="Q1674" s="10"/>
      <c r="R1674" s="15">
        <f>'Input Parameters'!$E$28</f>
        <v>12.7</v>
      </c>
      <c r="S1674" s="10">
        <f t="shared" ca="1" si="216"/>
        <v>0.24362475521947724</v>
      </c>
      <c r="T1674" s="25">
        <f ca="1">_xlfn.LOGNORM.INV(S1674,'Input Parameters'!$H$29,'Input Parameters'!$I$29)</f>
        <v>53.862631195142406</v>
      </c>
      <c r="U1674" s="10">
        <f t="shared" ca="1" si="217"/>
        <v>0.32834025907343067</v>
      </c>
      <c r="V1674" s="29">
        <f ca="1">IF('Input Parameters'!$D$30="Beta",_xlfn.BETA.INV(U1674,'Input Parameters'!$L$30,'Input Parameters'!$M$30,'Input Parameters'!$J$30,'Input Parameters'!$K$30),IF('Input Parameters'!$D$30="LogNorm",_xlfn.LOGNORM.INV(U1674,'Input Parameters'!$H$30,'Input Parameters'!$I$30)))</f>
        <v>0.83855072354820381</v>
      </c>
      <c r="W1674" s="2">
        <f ca="1">N1674+(P1674-N1674)*(1-ERF((T1674-R1674)/(2*SQRT(L1674*'Input Parameters'!$E$31))))</f>
        <v>3.3617231585174268E-2</v>
      </c>
      <c r="X1674">
        <f t="shared" ca="1" si="218"/>
        <v>1</v>
      </c>
      <c r="Y1674" s="7"/>
    </row>
    <row r="1675" spans="1:25" ht="15" customHeight="1" x14ac:dyDescent="0.3">
      <c r="A1675" s="130">
        <v>1668</v>
      </c>
      <c r="B1675" s="10">
        <f t="shared" ca="1" si="210"/>
        <v>0.87060182212700599</v>
      </c>
      <c r="C1675" s="57">
        <f ca="1">_xlfn.NORM.INV(B1675,'Input Parameters'!$E$19,'Input Parameters'!$F$19)</f>
        <v>662.72082974895727</v>
      </c>
      <c r="D1675" s="10">
        <f t="shared" ca="1" si="211"/>
        <v>0.1166889570216425</v>
      </c>
      <c r="E1675" s="59">
        <f ca="1">IF(_xlfn.NORM.INV(D1675,'Input Parameters'!$E$20,'Input Parameters'!$F$20)&lt;3500,3500,IF(_xlfn.NORM.INV(D1675,'Input Parameters'!$E$20,'Input Parameters'!$F$20)&gt;5500,5500,_xlfn.NORM.INV(D1675,'Input Parameters'!$E$20,'Input Parameters'!$F$20)))</f>
        <v>3965.8082439101363</v>
      </c>
      <c r="F1675" s="10">
        <f t="shared" ca="1" si="212"/>
        <v>0.62293958946670003</v>
      </c>
      <c r="G1675" s="61">
        <f ca="1">_xlfn.NORM.INV(F1675,'Input Parameters'!$E$21,'Input Parameters'!$F$21)</f>
        <v>287.31183370827591</v>
      </c>
      <c r="H1675" s="54">
        <f ca="1">EXP(E1675*(1/'Input Parameters'!$E$22-1/G1675))</f>
        <v>0.76493229327165069</v>
      </c>
      <c r="I1675" s="10">
        <f t="shared" ca="1" si="213"/>
        <v>0.3629307566776192</v>
      </c>
      <c r="J1675" s="29">
        <f ca="1">_xlfn.BETA.INV(I1675,'Input Parameters'!$L$24,'Input Parameters'!$M$24,'Input Parameters'!$J$24,'Input Parameters'!$K$24)</f>
        <v>0.54989926603254258</v>
      </c>
      <c r="K1675" s="156">
        <f ca="1">('Input Parameters'!$E$25/'Input Parameters'!$E$31)^$J1675</f>
        <v>1.9356468429196218E-2</v>
      </c>
      <c r="L1675" s="66">
        <f ca="1">$H1675*$C1675*'Input Parameters'!$E$23*K1675</f>
        <v>9.812501598582875</v>
      </c>
      <c r="M1675" s="23">
        <f t="shared" ca="1" si="214"/>
        <v>0.9903837587751152</v>
      </c>
      <c r="N1675" s="15">
        <f ca="1">_xlfn.NORM.INV(M1675,'Input Parameters'!$E$26,'Input Parameters'!$F$26)</f>
        <v>8.3160871447676005E-2</v>
      </c>
      <c r="O1675" s="8">
        <f t="shared" ca="1" si="215"/>
        <v>0.20730326323194104</v>
      </c>
      <c r="P1675" s="29">
        <f ca="1">_xlfn.LOGNORM.INV(O1675,'Input Parameters'!$H$27,'Input Parameters'!$I$27)</f>
        <v>0.9923165210729965</v>
      </c>
      <c r="Q1675" s="10"/>
      <c r="R1675" s="15">
        <f>'Input Parameters'!$E$28</f>
        <v>12.7</v>
      </c>
      <c r="S1675" s="10">
        <f t="shared" ca="1" si="216"/>
        <v>0.85470710267934447</v>
      </c>
      <c r="T1675" s="25">
        <f ca="1">_xlfn.LOGNORM.INV(S1675,'Input Parameters'!$H$29,'Input Parameters'!$I$29)</f>
        <v>65.567924684813519</v>
      </c>
      <c r="U1675" s="10">
        <f t="shared" ca="1" si="217"/>
        <v>9.1332842828192096E-2</v>
      </c>
      <c r="V1675" s="29">
        <f ca="1">IF('Input Parameters'!$D$30="Beta",_xlfn.BETA.INV(U1675,'Input Parameters'!$L$30,'Input Parameters'!$M$30,'Input Parameters'!$J$30,'Input Parameters'!$K$30),IF('Input Parameters'!$D$30="LogNorm",_xlfn.LOGNORM.INV(U1675,'Input Parameters'!$H$30,'Input Parameters'!$I$30)))</f>
        <v>0.59078969296769479</v>
      </c>
      <c r="W1675" s="2">
        <f ca="1">N1675+(P1675-N1675)*(1-ERF((T1675-R1675)/(2*SQRT(L1675*'Input Parameters'!$E$31))))</f>
        <v>0.29473165635492993</v>
      </c>
      <c r="X1675">
        <f t="shared" ca="1" si="218"/>
        <v>1</v>
      </c>
      <c r="Y1675" s="7"/>
    </row>
    <row r="1676" spans="1:25" ht="15" customHeight="1" x14ac:dyDescent="0.3">
      <c r="A1676" s="130">
        <v>1669</v>
      </c>
      <c r="B1676" s="10">
        <f t="shared" ca="1" si="210"/>
        <v>0.2094506774305317</v>
      </c>
      <c r="C1676" s="57">
        <f ca="1">_xlfn.NORM.INV(B1676,'Input Parameters'!$E$19,'Input Parameters'!$F$19)</f>
        <v>498.99622041837119</v>
      </c>
      <c r="D1676" s="10">
        <f t="shared" ca="1" si="211"/>
        <v>0.24067310851127288</v>
      </c>
      <c r="E1676" s="59">
        <f ca="1">IF(_xlfn.NORM.INV(D1676,'Input Parameters'!$E$20,'Input Parameters'!$F$20)&lt;3500,3500,IF(_xlfn.NORM.INV(D1676,'Input Parameters'!$E$20,'Input Parameters'!$F$20)&gt;5500,5500,_xlfn.NORM.INV(D1676,'Input Parameters'!$E$20,'Input Parameters'!$F$20)))</f>
        <v>4307.1027026536885</v>
      </c>
      <c r="F1676" s="10">
        <f t="shared" ca="1" si="212"/>
        <v>0.39714189960017887</v>
      </c>
      <c r="G1676" s="61">
        <f ca="1">_xlfn.NORM.INV(F1676,'Input Parameters'!$E$21,'Input Parameters'!$F$21)</f>
        <v>282.80048965335004</v>
      </c>
      <c r="H1676" s="54">
        <f ca="1">EXP(E1676*(1/'Input Parameters'!$E$22-1/G1676))</f>
        <v>0.58850374878397027</v>
      </c>
      <c r="I1676" s="10">
        <f t="shared" ca="1" si="213"/>
        <v>0.60392439707113743</v>
      </c>
      <c r="J1676" s="29">
        <f ca="1">_xlfn.BETA.INV(I1676,'Input Parameters'!$L$24,'Input Parameters'!$M$24,'Input Parameters'!$J$24,'Input Parameters'!$K$24)</f>
        <v>0.64898513350948583</v>
      </c>
      <c r="K1676" s="156">
        <f ca="1">('Input Parameters'!$E$25/'Input Parameters'!$E$31)^$J1676</f>
        <v>9.5089118656913555E-3</v>
      </c>
      <c r="L1676" s="66">
        <f ca="1">$H1676*$C1676*'Input Parameters'!$E$23*K1676</f>
        <v>2.792397958974814</v>
      </c>
      <c r="M1676" s="23">
        <f t="shared" ca="1" si="214"/>
        <v>0.1122299649569426</v>
      </c>
      <c r="N1676" s="15">
        <f ca="1">_xlfn.NORM.INV(M1676,'Input Parameters'!$E$26,'Input Parameters'!$F$26)</f>
        <v>8.4901659919361973E-3</v>
      </c>
      <c r="O1676" s="8">
        <f t="shared" ca="1" si="215"/>
        <v>0.45227576702475258</v>
      </c>
      <c r="P1676" s="29">
        <f ca="1">_xlfn.LOGNORM.INV(O1676,'Input Parameters'!$H$27,'Input Parameters'!$I$27)</f>
        <v>1.3500758475266512</v>
      </c>
      <c r="Q1676" s="10"/>
      <c r="R1676" s="15">
        <f>'Input Parameters'!$E$28</f>
        <v>12.7</v>
      </c>
      <c r="S1676" s="10">
        <f t="shared" ca="1" si="216"/>
        <v>0.59497740925578591</v>
      </c>
      <c r="T1676" s="25">
        <f ca="1">_xlfn.LOGNORM.INV(S1676,'Input Parameters'!$H$29,'Input Parameters'!$I$29)</f>
        <v>59.824718157080049</v>
      </c>
      <c r="U1676" s="10">
        <f t="shared" ca="1" si="217"/>
        <v>0.40992448188293584</v>
      </c>
      <c r="V1676" s="29">
        <f ca="1">IF('Input Parameters'!$D$30="Beta",_xlfn.BETA.INV(U1676,'Input Parameters'!$L$30,'Input Parameters'!$M$30,'Input Parameters'!$J$30,'Input Parameters'!$K$30),IF('Input Parameters'!$D$30="LogNorm",_xlfn.LOGNORM.INV(U1676,'Input Parameters'!$H$30,'Input Parameters'!$I$30)))</f>
        <v>0.91338189140550163</v>
      </c>
      <c r="W1676" s="2">
        <f ca="1">N1676+(P1676-N1676)*(1-ERF((T1676-R1676)/(2*SQRT(L1676*'Input Parameters'!$E$31))))</f>
        <v>7.039366760075158E-2</v>
      </c>
      <c r="X1676">
        <f t="shared" ca="1" si="218"/>
        <v>1</v>
      </c>
      <c r="Y1676" s="7"/>
    </row>
    <row r="1677" spans="1:25" ht="15" customHeight="1" x14ac:dyDescent="0.3">
      <c r="A1677" s="130">
        <v>1670</v>
      </c>
      <c r="B1677" s="10">
        <f t="shared" ca="1" si="210"/>
        <v>0.96555616499912467</v>
      </c>
      <c r="C1677" s="57">
        <f ca="1">_xlfn.NORM.INV(B1677,'Input Parameters'!$E$19,'Input Parameters'!$F$19)</f>
        <v>721.01866177115312</v>
      </c>
      <c r="D1677" s="10">
        <f t="shared" ca="1" si="211"/>
        <v>0.18847132853902038</v>
      </c>
      <c r="E1677" s="59">
        <f ca="1">IF(_xlfn.NORM.INV(D1677,'Input Parameters'!$E$20,'Input Parameters'!$F$20)&lt;3500,3500,IF(_xlfn.NORM.INV(D1677,'Input Parameters'!$E$20,'Input Parameters'!$F$20)&gt;5500,5500,_xlfn.NORM.INV(D1677,'Input Parameters'!$E$20,'Input Parameters'!$F$20)))</f>
        <v>4181.5195067690474</v>
      </c>
      <c r="F1677" s="10">
        <f t="shared" ca="1" si="212"/>
        <v>0.94416985185345348</v>
      </c>
      <c r="G1677" s="61">
        <f ca="1">_xlfn.NORM.INV(F1677,'Input Parameters'!$E$21,'Input Parameters'!$F$21)</f>
        <v>297.3534888756131</v>
      </c>
      <c r="H1677" s="54">
        <f ca="1">EXP(E1677*(1/'Input Parameters'!$E$22-1/G1677))</f>
        <v>1.2323765781083391</v>
      </c>
      <c r="I1677" s="10">
        <f t="shared" ca="1" si="213"/>
        <v>0.33982268328974929</v>
      </c>
      <c r="J1677" s="29">
        <f ca="1">_xlfn.BETA.INV(I1677,'Input Parameters'!$L$24,'Input Parameters'!$M$24,'Input Parameters'!$J$24,'Input Parameters'!$K$24)</f>
        <v>0.53960739114778566</v>
      </c>
      <c r="K1677" s="156">
        <f ca="1">('Input Parameters'!$E$25/'Input Parameters'!$E$31)^$J1677</f>
        <v>2.0839618384676736E-2</v>
      </c>
      <c r="L1677" s="66">
        <f ca="1">$H1677*$C1677*'Input Parameters'!$E$23*K1677</f>
        <v>18.517387001681822</v>
      </c>
      <c r="M1677" s="23">
        <f t="shared" ca="1" si="214"/>
        <v>0.98529453069966444</v>
      </c>
      <c r="N1677" s="15">
        <f ca="1">_xlfn.NORM.INV(M1677,'Input Parameters'!$E$26,'Input Parameters'!$F$26)</f>
        <v>7.9736617434119722E-2</v>
      </c>
      <c r="O1677" s="8">
        <f t="shared" ca="1" si="215"/>
        <v>0.79778070822261105</v>
      </c>
      <c r="P1677" s="29">
        <f ca="1">_xlfn.LOGNORM.INV(O1677,'Input Parameters'!$H$27,'Input Parameters'!$I$27)</f>
        <v>2.0586674613041711</v>
      </c>
      <c r="Q1677" s="10"/>
      <c r="R1677" s="15">
        <f>'Input Parameters'!$E$28</f>
        <v>12.7</v>
      </c>
      <c r="S1677" s="10">
        <f t="shared" ca="1" si="216"/>
        <v>0.90658229884467079</v>
      </c>
      <c r="T1677" s="25">
        <f ca="1">_xlfn.LOGNORM.INV(S1677,'Input Parameters'!$H$29,'Input Parameters'!$I$29)</f>
        <v>67.534097045374523</v>
      </c>
      <c r="U1677" s="10">
        <f t="shared" ca="1" si="217"/>
        <v>0.56186050061378456</v>
      </c>
      <c r="V1677" s="29">
        <f ca="1">IF('Input Parameters'!$D$30="Beta",_xlfn.BETA.INV(U1677,'Input Parameters'!$L$30,'Input Parameters'!$M$30,'Input Parameters'!$J$30,'Input Parameters'!$K$30),IF('Input Parameters'!$D$30="LogNorm",_xlfn.LOGNORM.INV(U1677,'Input Parameters'!$H$30,'Input Parameters'!$I$30)))</f>
        <v>1.0624755948327362</v>
      </c>
      <c r="W1677" s="2">
        <f ca="1">N1677+(P1677-N1677)*(1-ERF((T1677-R1677)/(2*SQRT(L1677*'Input Parameters'!$E$31))))</f>
        <v>0.80712251820460457</v>
      </c>
      <c r="X1677">
        <f t="shared" ca="1" si="218"/>
        <v>1</v>
      </c>
      <c r="Y1677" s="7"/>
    </row>
    <row r="1678" spans="1:25" ht="15" customHeight="1" x14ac:dyDescent="0.3">
      <c r="A1678" s="130">
        <v>1671</v>
      </c>
      <c r="B1678" s="10">
        <f t="shared" ca="1" si="210"/>
        <v>0.24835140520909116</v>
      </c>
      <c r="C1678" s="57">
        <f ca="1">_xlfn.NORM.INV(B1678,'Input Parameters'!$E$19,'Input Parameters'!$F$19)</f>
        <v>509.86646734763337</v>
      </c>
      <c r="D1678" s="10">
        <f t="shared" ca="1" si="211"/>
        <v>0.7631641715191142</v>
      </c>
      <c r="E1678" s="59">
        <f ca="1">IF(_xlfn.NORM.INV(D1678,'Input Parameters'!$E$20,'Input Parameters'!$F$20)&lt;3500,3500,IF(_xlfn.NORM.INV(D1678,'Input Parameters'!$E$20,'Input Parameters'!$F$20)&gt;5500,5500,_xlfn.NORM.INV(D1678,'Input Parameters'!$E$20,'Input Parameters'!$F$20)))</f>
        <v>5301.5624866757335</v>
      </c>
      <c r="F1678" s="10">
        <f t="shared" ca="1" si="212"/>
        <v>0.82502362921546257</v>
      </c>
      <c r="G1678" s="61">
        <f ca="1">_xlfn.NORM.INV(F1678,'Input Parameters'!$E$21,'Input Parameters'!$F$21)</f>
        <v>292.19659235307239</v>
      </c>
      <c r="H1678" s="54">
        <f ca="1">EXP(E1678*(1/'Input Parameters'!$E$22-1/G1678))</f>
        <v>0.9514668263262448</v>
      </c>
      <c r="I1678" s="10">
        <f t="shared" ca="1" si="213"/>
        <v>0.53760257265152944</v>
      </c>
      <c r="J1678" s="29">
        <f ca="1">_xlfn.BETA.INV(I1678,'Input Parameters'!$L$24,'Input Parameters'!$M$24,'Input Parameters'!$J$24,'Input Parameters'!$K$24)</f>
        <v>0.62229379483935887</v>
      </c>
      <c r="K1678" s="156">
        <f ca="1">('Input Parameters'!$E$25/'Input Parameters'!$E$31)^$J1678</f>
        <v>1.1515581620751914E-2</v>
      </c>
      <c r="L1678" s="66">
        <f ca="1">$H1678*$C1678*'Input Parameters'!$E$23*K1678</f>
        <v>5.5864508115814369</v>
      </c>
      <c r="M1678" s="23">
        <f t="shared" ca="1" si="214"/>
        <v>3.9250095681119035E-2</v>
      </c>
      <c r="N1678" s="15">
        <f ca="1">_xlfn.NORM.INV(M1678,'Input Parameters'!$E$26,'Input Parameters'!$F$26)</f>
        <v>-2.9485631386729078E-3</v>
      </c>
      <c r="O1678" s="8">
        <f t="shared" ca="1" si="215"/>
        <v>0.92766473703669006</v>
      </c>
      <c r="P1678" s="29">
        <f ca="1">_xlfn.LOGNORM.INV(O1678,'Input Parameters'!$H$27,'Input Parameters'!$I$27)</f>
        <v>2.7142619321817163</v>
      </c>
      <c r="Q1678" s="10"/>
      <c r="R1678" s="15">
        <f>'Input Parameters'!$E$28</f>
        <v>12.7</v>
      </c>
      <c r="S1678" s="10">
        <f t="shared" ca="1" si="216"/>
        <v>0.3013692442705137</v>
      </c>
      <c r="T1678" s="25">
        <f ca="1">_xlfn.LOGNORM.INV(S1678,'Input Parameters'!$H$29,'Input Parameters'!$I$29)</f>
        <v>54.926591560802905</v>
      </c>
      <c r="U1678" s="10">
        <f t="shared" ca="1" si="217"/>
        <v>0.99953515350916311</v>
      </c>
      <c r="V1678" s="29">
        <f ca="1">IF('Input Parameters'!$D$30="Beta",_xlfn.BETA.INV(U1678,'Input Parameters'!$L$30,'Input Parameters'!$M$30,'Input Parameters'!$J$30,'Input Parameters'!$K$30),IF('Input Parameters'!$D$30="LogNorm",_xlfn.LOGNORM.INV(U1678,'Input Parameters'!$H$30,'Input Parameters'!$I$30)))</f>
        <v>3.6872396220370236</v>
      </c>
      <c r="W1678" s="2">
        <f ca="1">N1678+(P1678-N1678)*(1-ERF((T1678-R1678)/(2*SQRT(L1678*'Input Parameters'!$E$31))))</f>
        <v>0.55811463989430388</v>
      </c>
      <c r="X1678">
        <f t="shared" ca="1" si="218"/>
        <v>1</v>
      </c>
      <c r="Y1678" s="7"/>
    </row>
    <row r="1679" spans="1:25" ht="15" customHeight="1" x14ac:dyDescent="0.3">
      <c r="A1679" s="130">
        <v>1672</v>
      </c>
      <c r="B1679" s="10">
        <f t="shared" ca="1" si="210"/>
        <v>0.96866844340841773</v>
      </c>
      <c r="C1679" s="57">
        <f ca="1">_xlfn.NORM.INV(B1679,'Input Parameters'!$E$19,'Input Parameters'!$F$19)</f>
        <v>724.60303161620163</v>
      </c>
      <c r="D1679" s="10">
        <f t="shared" ca="1" si="211"/>
        <v>3.6312189466747746E-2</v>
      </c>
      <c r="E1679" s="59">
        <f ca="1">IF(_xlfn.NORM.INV(D1679,'Input Parameters'!$E$20,'Input Parameters'!$F$20)&lt;3500,3500,IF(_xlfn.NORM.INV(D1679,'Input Parameters'!$E$20,'Input Parameters'!$F$20)&gt;5500,5500,_xlfn.NORM.INV(D1679,'Input Parameters'!$E$20,'Input Parameters'!$F$20)))</f>
        <v>3543.3711565388517</v>
      </c>
      <c r="F1679" s="10">
        <f t="shared" ca="1" si="212"/>
        <v>0.73364398510547713</v>
      </c>
      <c r="G1679" s="61">
        <f ca="1">_xlfn.NORM.INV(F1679,'Input Parameters'!$E$21,'Input Parameters'!$F$21)</f>
        <v>289.75362937627182</v>
      </c>
      <c r="H1679" s="54">
        <f ca="1">EXP(E1679*(1/'Input Parameters'!$E$22-1/G1679))</f>
        <v>0.87328489942960086</v>
      </c>
      <c r="I1679" s="10">
        <f t="shared" ca="1" si="213"/>
        <v>0.39758622347089745</v>
      </c>
      <c r="J1679" s="29">
        <f ca="1">_xlfn.BETA.INV(I1679,'Input Parameters'!$L$24,'Input Parameters'!$M$24,'Input Parameters'!$J$24,'Input Parameters'!$K$24)</f>
        <v>0.56488917664386273</v>
      </c>
      <c r="K1679" s="156">
        <f ca="1">('Input Parameters'!$E$25/'Input Parameters'!$E$31)^$J1679</f>
        <v>1.7383053766336639E-2</v>
      </c>
      <c r="L1679" s="66">
        <f ca="1">$H1679*$C1679*'Input Parameters'!$E$23*K1679</f>
        <v>10.999733688759415</v>
      </c>
      <c r="M1679" s="23">
        <f t="shared" ca="1" si="214"/>
        <v>0.46371951662449884</v>
      </c>
      <c r="N1679" s="15">
        <f ca="1">_xlfn.NORM.INV(M1679,'Input Parameters'!$E$26,'Input Parameters'!$F$26)</f>
        <v>3.2087584527095855E-2</v>
      </c>
      <c r="O1679" s="8">
        <f t="shared" ca="1" si="215"/>
        <v>0.3305828160257962</v>
      </c>
      <c r="P1679" s="29">
        <f ca="1">_xlfn.LOGNORM.INV(O1679,'Input Parameters'!$H$27,'Input Parameters'!$I$27)</f>
        <v>1.1726911399839504</v>
      </c>
      <c r="Q1679" s="10"/>
      <c r="R1679" s="15">
        <f>'Input Parameters'!$E$28</f>
        <v>12.7</v>
      </c>
      <c r="S1679" s="10">
        <f t="shared" ca="1" si="216"/>
        <v>0.1622419065803693</v>
      </c>
      <c r="T1679" s="25">
        <f ca="1">_xlfn.LOGNORM.INV(S1679,'Input Parameters'!$H$29,'Input Parameters'!$I$29)</f>
        <v>52.133662050220657</v>
      </c>
      <c r="U1679" s="10">
        <f t="shared" ca="1" si="217"/>
        <v>7.4473102495891896E-2</v>
      </c>
      <c r="V1679" s="29">
        <f ca="1">IF('Input Parameters'!$D$30="Beta",_xlfn.BETA.INV(U1679,'Input Parameters'!$L$30,'Input Parameters'!$M$30,'Input Parameters'!$J$30,'Input Parameters'!$K$30),IF('Input Parameters'!$D$30="LogNorm",_xlfn.LOGNORM.INV(U1679,'Input Parameters'!$H$30,'Input Parameters'!$I$30)))</f>
        <v>0.56556049065972991</v>
      </c>
      <c r="W1679" s="2">
        <f ca="1">N1679+(P1679-N1679)*(1-ERF((T1679-R1679)/(2*SQRT(L1679*'Input Parameters'!$E$31))))</f>
        <v>0.48889286175845753</v>
      </c>
      <c r="X1679">
        <f t="shared" ca="1" si="218"/>
        <v>1</v>
      </c>
      <c r="Y1679" s="7"/>
    </row>
    <row r="1680" spans="1:25" ht="15" customHeight="1" x14ac:dyDescent="0.3">
      <c r="A1680" s="130">
        <v>1673</v>
      </c>
      <c r="B1680" s="10">
        <f t="shared" ca="1" si="210"/>
        <v>0.91484370642035684</v>
      </c>
      <c r="C1680" s="57">
        <f ca="1">_xlfn.NORM.INV(B1680,'Input Parameters'!$E$19,'Input Parameters'!$F$19)</f>
        <v>683.16640841903904</v>
      </c>
      <c r="D1680" s="10">
        <f t="shared" ca="1" si="211"/>
        <v>0.22099833509195932</v>
      </c>
      <c r="E1680" s="59">
        <f ca="1">IF(_xlfn.NORM.INV(D1680,'Input Parameters'!$E$20,'Input Parameters'!$F$20)&lt;3500,3500,IF(_xlfn.NORM.INV(D1680,'Input Parameters'!$E$20,'Input Parameters'!$F$20)&gt;5500,5500,_xlfn.NORM.INV(D1680,'Input Parameters'!$E$20,'Input Parameters'!$F$20)))</f>
        <v>4261.8218687487115</v>
      </c>
      <c r="F1680" s="10">
        <f t="shared" ca="1" si="212"/>
        <v>0.41732207334567972</v>
      </c>
      <c r="G1680" s="61">
        <f ca="1">_xlfn.NORM.INV(F1680,'Input Parameters'!$E$21,'Input Parameters'!$F$21)</f>
        <v>283.20923246200016</v>
      </c>
      <c r="H1680" s="54">
        <f ca="1">EXP(E1680*(1/'Input Parameters'!$E$22-1/G1680))</f>
        <v>0.60480552297652324</v>
      </c>
      <c r="I1680" s="10">
        <f t="shared" ca="1" si="213"/>
        <v>0.50277964547915421</v>
      </c>
      <c r="J1680" s="29">
        <f ca="1">_xlfn.BETA.INV(I1680,'Input Parameters'!$L$24,'Input Parameters'!$M$24,'Input Parameters'!$J$24,'Input Parameters'!$K$24)</f>
        <v>0.60828399808030176</v>
      </c>
      <c r="K1680" s="156">
        <f ca="1">('Input Parameters'!$E$25/'Input Parameters'!$E$31)^$J1680</f>
        <v>1.2733050154492028E-2</v>
      </c>
      <c r="L1680" s="66">
        <f ca="1">$H1680*$C1680*'Input Parameters'!$E$23*K1680</f>
        <v>5.2610775308659337</v>
      </c>
      <c r="M1680" s="23">
        <f t="shared" ca="1" si="214"/>
        <v>8.911208409948923E-2</v>
      </c>
      <c r="N1680" s="15">
        <f ca="1">_xlfn.NORM.INV(M1680,'Input Parameters'!$E$26,'Input Parameters'!$F$26)</f>
        <v>5.7288974246911852E-3</v>
      </c>
      <c r="O1680" s="8">
        <f t="shared" ca="1" si="215"/>
        <v>0.13034527551137542</v>
      </c>
      <c r="P1680" s="29">
        <f ca="1">_xlfn.LOGNORM.INV(O1680,'Input Parameters'!$H$27,'Input Parameters'!$I$27)</f>
        <v>0.86554626633551546</v>
      </c>
      <c r="Q1680" s="10"/>
      <c r="R1680" s="15">
        <f>'Input Parameters'!$E$28</f>
        <v>12.7</v>
      </c>
      <c r="S1680" s="10">
        <f t="shared" ca="1" si="216"/>
        <v>0.55840537569611393</v>
      </c>
      <c r="T1680" s="25">
        <f ca="1">_xlfn.LOGNORM.INV(S1680,'Input Parameters'!$H$29,'Input Parameters'!$I$29)</f>
        <v>59.200387213773958</v>
      </c>
      <c r="U1680" s="10">
        <f t="shared" ca="1" si="217"/>
        <v>0.82307547200940079</v>
      </c>
      <c r="V1680" s="29">
        <f ca="1">IF('Input Parameters'!$D$30="Beta",_xlfn.BETA.INV(U1680,'Input Parameters'!$L$30,'Input Parameters'!$M$30,'Input Parameters'!$J$30,'Input Parameters'!$K$30),IF('Input Parameters'!$D$30="LogNorm",_xlfn.LOGNORM.INV(U1680,'Input Parameters'!$H$30,'Input Parameters'!$I$30)))</f>
        <v>1.4402606155618001</v>
      </c>
      <c r="W1680" s="2">
        <f ca="1">N1680+(P1680-N1680)*(1-ERF((T1680-R1680)/(2*SQRT(L1680*'Input Parameters'!$E$31))))</f>
        <v>0.13617080173172813</v>
      </c>
      <c r="X1680">
        <f t="shared" ca="1" si="218"/>
        <v>1</v>
      </c>
      <c r="Y1680" s="7"/>
    </row>
    <row r="1681" spans="1:25" ht="15" customHeight="1" x14ac:dyDescent="0.3">
      <c r="A1681" s="130">
        <v>1674</v>
      </c>
      <c r="B1681" s="10">
        <f t="shared" ca="1" si="210"/>
        <v>0.79760988443718672</v>
      </c>
      <c r="C1681" s="57">
        <f ca="1">_xlfn.NORM.INV(B1681,'Input Parameters'!$E$19,'Input Parameters'!$F$19)</f>
        <v>637.69816408410907</v>
      </c>
      <c r="D1681" s="10">
        <f t="shared" ca="1" si="211"/>
        <v>0.79349715152517697</v>
      </c>
      <c r="E1681" s="59">
        <f ca="1">IF(_xlfn.NORM.INV(D1681,'Input Parameters'!$E$20,'Input Parameters'!$F$20)&lt;3500,3500,IF(_xlfn.NORM.INV(D1681,'Input Parameters'!$E$20,'Input Parameters'!$F$20)&gt;5500,5500,_xlfn.NORM.INV(D1681,'Input Parameters'!$E$20,'Input Parameters'!$F$20)))</f>
        <v>5373.0310018906894</v>
      </c>
      <c r="F1681" s="10">
        <f t="shared" ca="1" si="212"/>
        <v>0.17798222236415251</v>
      </c>
      <c r="G1681" s="61">
        <f ca="1">_xlfn.NORM.INV(F1681,'Input Parameters'!$E$21,'Input Parameters'!$F$21)</f>
        <v>277.59457503559003</v>
      </c>
      <c r="H1681" s="54">
        <f ca="1">EXP(E1681*(1/'Input Parameters'!$E$22-1/G1681))</f>
        <v>0.36142978572757473</v>
      </c>
      <c r="I1681" s="10">
        <f t="shared" ca="1" si="213"/>
        <v>0.21497569012769424</v>
      </c>
      <c r="J1681" s="29">
        <f ca="1">_xlfn.BETA.INV(I1681,'Input Parameters'!$L$24,'Input Parameters'!$M$24,'Input Parameters'!$J$24,'Input Parameters'!$K$24)</f>
        <v>0.47730160550679446</v>
      </c>
      <c r="K1681" s="156">
        <f ca="1">('Input Parameters'!$E$25/'Input Parameters'!$E$31)^$J1681</f>
        <v>3.2583611002305592E-2</v>
      </c>
      <c r="L1681" s="66">
        <f ca="1">$H1681*$C1681*'Input Parameters'!$E$23*K1681</f>
        <v>7.5099720250319031</v>
      </c>
      <c r="M1681" s="23">
        <f t="shared" ca="1" si="214"/>
        <v>0.67203158280839947</v>
      </c>
      <c r="N1681" s="15">
        <f ca="1">_xlfn.NORM.INV(M1681,'Input Parameters'!$E$26,'Input Parameters'!$F$26)</f>
        <v>4.3356128555603439E-2</v>
      </c>
      <c r="O1681" s="8">
        <f t="shared" ca="1" si="215"/>
        <v>0.55917474215658236</v>
      </c>
      <c r="P1681" s="29">
        <f ca="1">_xlfn.LOGNORM.INV(O1681,'Input Parameters'!$H$27,'Input Parameters'!$I$27)</f>
        <v>1.5205571416682497</v>
      </c>
      <c r="Q1681" s="10"/>
      <c r="R1681" s="15">
        <f>'Input Parameters'!$E$28</f>
        <v>12.7</v>
      </c>
      <c r="S1681" s="10">
        <f t="shared" ca="1" si="216"/>
        <v>9.0814206565907774E-2</v>
      </c>
      <c r="T1681" s="25">
        <f ca="1">_xlfn.LOGNORM.INV(S1681,'Input Parameters'!$H$29,'Input Parameters'!$I$29)</f>
        <v>50.122107496954506</v>
      </c>
      <c r="U1681" s="10">
        <f t="shared" ca="1" si="217"/>
        <v>0.33358335313317589</v>
      </c>
      <c r="V1681" s="29">
        <f ca="1">IF('Input Parameters'!$D$30="Beta",_xlfn.BETA.INV(U1681,'Input Parameters'!$L$30,'Input Parameters'!$M$30,'Input Parameters'!$J$30,'Input Parameters'!$K$30),IF('Input Parameters'!$D$30="LogNorm",_xlfn.LOGNORM.INV(U1681,'Input Parameters'!$H$30,'Input Parameters'!$I$30)))</f>
        <v>0.84334635374085498</v>
      </c>
      <c r="W1681" s="2">
        <f ca="1">N1681+(P1681-N1681)*(1-ERF((T1681-R1681)/(2*SQRT(L1681*'Input Parameters'!$E$31))))</f>
        <v>0.53710747444493512</v>
      </c>
      <c r="X1681">
        <f t="shared" ca="1" si="218"/>
        <v>1</v>
      </c>
      <c r="Y1681" s="7"/>
    </row>
    <row r="1682" spans="1:25" ht="15" customHeight="1" x14ac:dyDescent="0.3">
      <c r="A1682" s="130">
        <v>1675</v>
      </c>
      <c r="B1682" s="10">
        <f t="shared" ca="1" si="210"/>
        <v>0.23692385944313243</v>
      </c>
      <c r="C1682" s="57">
        <f ca="1">_xlfn.NORM.INV(B1682,'Input Parameters'!$E$19,'Input Parameters'!$F$19)</f>
        <v>506.77834287949213</v>
      </c>
      <c r="D1682" s="10">
        <f t="shared" ca="1" si="211"/>
        <v>0.42361897624408618</v>
      </c>
      <c r="E1682" s="59">
        <f ca="1">IF(_xlfn.NORM.INV(D1682,'Input Parameters'!$E$20,'Input Parameters'!$F$20)&lt;3500,3500,IF(_xlfn.NORM.INV(D1682,'Input Parameters'!$E$20,'Input Parameters'!$F$20)&gt;5500,5500,_xlfn.NORM.INV(D1682,'Input Parameters'!$E$20,'Input Parameters'!$F$20)))</f>
        <v>4665.1493512183697</v>
      </c>
      <c r="F1682" s="10">
        <f t="shared" ca="1" si="212"/>
        <v>0.91955931912823308</v>
      </c>
      <c r="G1682" s="61">
        <f ca="1">_xlfn.NORM.INV(F1682,'Input Parameters'!$E$21,'Input Parameters'!$F$21)</f>
        <v>295.87061196823743</v>
      </c>
      <c r="H1682" s="54">
        <f ca="1">EXP(E1682*(1/'Input Parameters'!$E$22-1/G1682))</f>
        <v>1.167050244372078</v>
      </c>
      <c r="I1682" s="10">
        <f t="shared" ca="1" si="213"/>
        <v>1.9985401177190942E-2</v>
      </c>
      <c r="J1682" s="29">
        <f ca="1">_xlfn.BETA.INV(I1682,'Input Parameters'!$L$24,'Input Parameters'!$M$24,'Input Parameters'!$J$24,'Input Parameters'!$K$24)</f>
        <v>0.28138841741865211</v>
      </c>
      <c r="K1682" s="156">
        <f ca="1">('Input Parameters'!$E$25/'Input Parameters'!$E$31)^$J1682</f>
        <v>0.1328475243307895</v>
      </c>
      <c r="L1682" s="66">
        <f ca="1">$H1682*$C1682*'Input Parameters'!$E$23*K1682</f>
        <v>78.570780355990848</v>
      </c>
      <c r="M1682" s="23">
        <f t="shared" ca="1" si="214"/>
        <v>0.25970342132473212</v>
      </c>
      <c r="N1682" s="15">
        <f ca="1">_xlfn.NORM.INV(M1682,'Input Parameters'!$E$26,'Input Parameters'!$F$26)</f>
        <v>2.047053978619217E-2</v>
      </c>
      <c r="O1682" s="8">
        <f t="shared" ca="1" si="215"/>
        <v>0.14896564007608304</v>
      </c>
      <c r="P1682" s="29">
        <f ca="1">_xlfn.LOGNORM.INV(O1682,'Input Parameters'!$H$27,'Input Parameters'!$I$27)</f>
        <v>0.89826982790432675</v>
      </c>
      <c r="Q1682" s="10"/>
      <c r="R1682" s="15">
        <f>'Input Parameters'!$E$28</f>
        <v>12.7</v>
      </c>
      <c r="S1682" s="10">
        <f t="shared" ca="1" si="216"/>
        <v>0.87962854220612996</v>
      </c>
      <c r="T1682" s="25">
        <f ca="1">_xlfn.LOGNORM.INV(S1682,'Input Parameters'!$H$29,'Input Parameters'!$I$29)</f>
        <v>66.429642674115456</v>
      </c>
      <c r="U1682" s="10">
        <f t="shared" ca="1" si="217"/>
        <v>0.96021781712543175</v>
      </c>
      <c r="V1682" s="29">
        <f ca="1">IF('Input Parameters'!$D$30="Beta",_xlfn.BETA.INV(U1682,'Input Parameters'!$L$30,'Input Parameters'!$M$30,'Input Parameters'!$J$30,'Input Parameters'!$K$30),IF('Input Parameters'!$D$30="LogNorm",_xlfn.LOGNORM.INV(U1682,'Input Parameters'!$H$30,'Input Parameters'!$I$30)))</f>
        <v>1.9948747303120826</v>
      </c>
      <c r="W1682" s="2">
        <f ca="1">N1682+(P1682-N1682)*(1-ERF((T1682-R1682)/(2*SQRT(L1682*'Input Parameters'!$E$31))))</f>
        <v>0.60701836730169889</v>
      </c>
      <c r="X1682">
        <f t="shared" ca="1" si="218"/>
        <v>1</v>
      </c>
      <c r="Y1682" s="7"/>
    </row>
    <row r="1683" spans="1:25" ht="15" customHeight="1" x14ac:dyDescent="0.3">
      <c r="A1683" s="130">
        <v>1676</v>
      </c>
      <c r="B1683" s="10">
        <f t="shared" ca="1" si="210"/>
        <v>0.57671548248709803</v>
      </c>
      <c r="C1683" s="57">
        <f ca="1">_xlfn.NORM.INV(B1683,'Input Parameters'!$E$19,'Input Parameters'!$F$19)</f>
        <v>583.6505742237099</v>
      </c>
      <c r="D1683" s="10">
        <f t="shared" ca="1" si="211"/>
        <v>0.53028518931660429</v>
      </c>
      <c r="E1683" s="59">
        <f ca="1">IF(_xlfn.NORM.INV(D1683,'Input Parameters'!$E$20,'Input Parameters'!$F$20)&lt;3500,3500,IF(_xlfn.NORM.INV(D1683,'Input Parameters'!$E$20,'Input Parameters'!$F$20)&gt;5500,5500,_xlfn.NORM.INV(D1683,'Input Parameters'!$E$20,'Input Parameters'!$F$20)))</f>
        <v>4853.1907411195216</v>
      </c>
      <c r="F1683" s="10">
        <f t="shared" ca="1" si="212"/>
        <v>0.58857897428667294</v>
      </c>
      <c r="G1683" s="61">
        <f ca="1">_xlfn.NORM.INV(F1683,'Input Parameters'!$E$21,'Input Parameters'!$F$21)</f>
        <v>286.6097839419545</v>
      </c>
      <c r="H1683" s="54">
        <f ca="1">EXP(E1683*(1/'Input Parameters'!$E$22-1/G1683))</f>
        <v>0.69121509688362948</v>
      </c>
      <c r="I1683" s="10">
        <f t="shared" ca="1" si="213"/>
        <v>0.65230418403813217</v>
      </c>
      <c r="J1683" s="29">
        <f ca="1">_xlfn.BETA.INV(I1683,'Input Parameters'!$L$24,'Input Parameters'!$M$24,'Input Parameters'!$J$24,'Input Parameters'!$K$24)</f>
        <v>0.66877253255206492</v>
      </c>
      <c r="K1683" s="156">
        <f ca="1">('Input Parameters'!$E$25/'Input Parameters'!$E$31)^$J1683</f>
        <v>8.2505808059127987E-3</v>
      </c>
      <c r="L1683" s="66">
        <f ca="1">$H1683*$C1683*'Input Parameters'!$E$23*K1683</f>
        <v>3.3285160411368984</v>
      </c>
      <c r="M1683" s="23">
        <f t="shared" ca="1" si="214"/>
        <v>0.93389748445674992</v>
      </c>
      <c r="N1683" s="15">
        <f ca="1">_xlfn.NORM.INV(M1683,'Input Parameters'!$E$26,'Input Parameters'!$F$26)</f>
        <v>6.5614727205278014E-2</v>
      </c>
      <c r="O1683" s="8">
        <f t="shared" ca="1" si="215"/>
        <v>0.31299934602821766</v>
      </c>
      <c r="P1683" s="29">
        <f ca="1">_xlfn.LOGNORM.INV(O1683,'Input Parameters'!$H$27,'Input Parameters'!$I$27)</f>
        <v>1.1475114706069232</v>
      </c>
      <c r="Q1683" s="10"/>
      <c r="R1683" s="15">
        <f>'Input Parameters'!$E$28</f>
        <v>12.7</v>
      </c>
      <c r="S1683" s="10">
        <f t="shared" ca="1" si="216"/>
        <v>0.5797787126330981</v>
      </c>
      <c r="T1683" s="25">
        <f ca="1">_xlfn.LOGNORM.INV(S1683,'Input Parameters'!$H$29,'Input Parameters'!$I$29)</f>
        <v>59.563069161520374</v>
      </c>
      <c r="U1683" s="10">
        <f t="shared" ca="1" si="217"/>
        <v>0.71493629518954827</v>
      </c>
      <c r="V1683" s="29">
        <f ca="1">IF('Input Parameters'!$D$30="Beta",_xlfn.BETA.INV(U1683,'Input Parameters'!$L$30,'Input Parameters'!$M$30,'Input Parameters'!$J$30,'Input Parameters'!$K$30),IF('Input Parameters'!$D$30="LogNorm",_xlfn.LOGNORM.INV(U1683,'Input Parameters'!$H$30,'Input Parameters'!$I$30)))</f>
        <v>1.2499973684627426</v>
      </c>
      <c r="W1683" s="2">
        <f ca="1">N1683+(P1683-N1683)*(1-ERF((T1683-R1683)/(2*SQRT(L1683*'Input Parameters'!$E$31))))</f>
        <v>0.14061457590353985</v>
      </c>
      <c r="X1683">
        <f t="shared" ca="1" si="218"/>
        <v>1</v>
      </c>
      <c r="Y1683" s="7"/>
    </row>
    <row r="1684" spans="1:25" ht="15" customHeight="1" x14ac:dyDescent="0.3">
      <c r="A1684" s="130">
        <v>1677</v>
      </c>
      <c r="B1684" s="10">
        <f t="shared" ca="1" si="210"/>
        <v>0.15821195057464332</v>
      </c>
      <c r="C1684" s="57">
        <f ca="1">_xlfn.NORM.INV(B1684,'Input Parameters'!$E$19,'Input Parameters'!$F$19)</f>
        <v>482.64504939477064</v>
      </c>
      <c r="D1684" s="10">
        <f t="shared" ca="1" si="211"/>
        <v>0.70440085729089796</v>
      </c>
      <c r="E1684" s="59">
        <f ca="1">IF(_xlfn.NORM.INV(D1684,'Input Parameters'!$E$20,'Input Parameters'!$F$20)&lt;3500,3500,IF(_xlfn.NORM.INV(D1684,'Input Parameters'!$E$20,'Input Parameters'!$F$20)&gt;5500,5500,_xlfn.NORM.INV(D1684,'Input Parameters'!$E$20,'Input Parameters'!$F$20)))</f>
        <v>5175.9702588227401</v>
      </c>
      <c r="F1684" s="10">
        <f t="shared" ca="1" si="212"/>
        <v>2.3734337795179417E-2</v>
      </c>
      <c r="G1684" s="61">
        <f ca="1">_xlfn.NORM.INV(F1684,'Input Parameters'!$E$21,'Input Parameters'!$F$21)</f>
        <v>269.27073797297265</v>
      </c>
      <c r="H1684" s="54">
        <f ca="1">EXP(E1684*(1/'Input Parameters'!$E$22-1/G1684))</f>
        <v>0.21081986077705378</v>
      </c>
      <c r="I1684" s="10">
        <f t="shared" ca="1" si="213"/>
        <v>0.16467767441479086</v>
      </c>
      <c r="J1684" s="29">
        <f ca="1">_xlfn.BETA.INV(I1684,'Input Parameters'!$L$24,'Input Parameters'!$M$24,'Input Parameters'!$J$24,'Input Parameters'!$K$24)</f>
        <v>0.44668867756169744</v>
      </c>
      <c r="K1684" s="156">
        <f ca="1">('Input Parameters'!$E$25/'Input Parameters'!$E$31)^$J1684</f>
        <v>4.0585575962792143E-2</v>
      </c>
      <c r="L1684" s="66">
        <f ca="1">$H1684*$C1684*'Input Parameters'!$E$23*K1684</f>
        <v>4.1296295194481409</v>
      </c>
      <c r="M1684" s="23">
        <f t="shared" ca="1" si="214"/>
        <v>0.98384226853501688</v>
      </c>
      <c r="N1684" s="15">
        <f ca="1">_xlfn.NORM.INV(M1684,'Input Parameters'!$E$26,'Input Parameters'!$F$26)</f>
        <v>7.8950218509522677E-2</v>
      </c>
      <c r="O1684" s="8">
        <f t="shared" ca="1" si="215"/>
        <v>0.76575636508898981</v>
      </c>
      <c r="P1684" s="29">
        <f ca="1">_xlfn.LOGNORM.INV(O1684,'Input Parameters'!$H$27,'Input Parameters'!$I$27)</f>
        <v>1.9619412586443523</v>
      </c>
      <c r="Q1684" s="10"/>
      <c r="R1684" s="15">
        <f>'Input Parameters'!$E$28</f>
        <v>12.7</v>
      </c>
      <c r="S1684" s="10">
        <f t="shared" ca="1" si="216"/>
        <v>0.90981050277188125</v>
      </c>
      <c r="T1684" s="25">
        <f ca="1">_xlfn.LOGNORM.INV(S1684,'Input Parameters'!$H$29,'Input Parameters'!$I$29)</f>
        <v>67.682798552310103</v>
      </c>
      <c r="U1684" s="10">
        <f t="shared" ca="1" si="217"/>
        <v>0.38786425293274618</v>
      </c>
      <c r="V1684" s="29">
        <f ca="1">IF('Input Parameters'!$D$30="Beta",_xlfn.BETA.INV(U1684,'Input Parameters'!$L$30,'Input Parameters'!$M$30,'Input Parameters'!$J$30,'Input Parameters'!$K$30),IF('Input Parameters'!$D$30="LogNorm",_xlfn.LOGNORM.INV(U1684,'Input Parameters'!$H$30,'Input Parameters'!$I$30)))</f>
        <v>0.89302713399858191</v>
      </c>
      <c r="W1684" s="2">
        <f ca="1">N1684+(P1684-N1684)*(1-ERF((T1684-R1684)/(2*SQRT(L1684*'Input Parameters'!$E$31))))</f>
        <v>0.18387942478365471</v>
      </c>
      <c r="X1684">
        <f t="shared" ca="1" si="218"/>
        <v>1</v>
      </c>
      <c r="Y1684" s="7"/>
    </row>
    <row r="1685" spans="1:25" ht="15" customHeight="1" x14ac:dyDescent="0.3">
      <c r="A1685" s="130">
        <v>1678</v>
      </c>
      <c r="B1685" s="10">
        <f t="shared" ca="1" si="210"/>
        <v>0.99988334048710503</v>
      </c>
      <c r="C1685" s="57">
        <f ca="1">_xlfn.NORM.INV(B1685,'Input Parameters'!$E$19,'Input Parameters'!$F$19)</f>
        <v>878.25214177275507</v>
      </c>
      <c r="D1685" s="10">
        <f t="shared" ca="1" si="211"/>
        <v>0.46029128564643895</v>
      </c>
      <c r="E1685" s="59">
        <f ca="1">IF(_xlfn.NORM.INV(D1685,'Input Parameters'!$E$20,'Input Parameters'!$F$20)&lt;3500,3500,IF(_xlfn.NORM.INV(D1685,'Input Parameters'!$E$20,'Input Parameters'!$F$20)&gt;5500,5500,_xlfn.NORM.INV(D1685,'Input Parameters'!$E$20,'Input Parameters'!$F$20)))</f>
        <v>4730.2100623791257</v>
      </c>
      <c r="F1685" s="10">
        <f t="shared" ca="1" si="212"/>
        <v>0.80680588682787202</v>
      </c>
      <c r="G1685" s="61">
        <f ca="1">_xlfn.NORM.INV(F1685,'Input Parameters'!$E$21,'Input Parameters'!$F$21)</f>
        <v>291.65822114575286</v>
      </c>
      <c r="H1685" s="54">
        <f ca="1">EXP(E1685*(1/'Input Parameters'!$E$22-1/G1685))</f>
        <v>0.92842001717760281</v>
      </c>
      <c r="I1685" s="10">
        <f t="shared" ca="1" si="213"/>
        <v>0.86802740693999647</v>
      </c>
      <c r="J1685" s="29">
        <f ca="1">_xlfn.BETA.INV(I1685,'Input Parameters'!$L$24,'Input Parameters'!$M$24,'Input Parameters'!$J$24,'Input Parameters'!$K$24)</f>
        <v>0.77181937159985081</v>
      </c>
      <c r="K1685" s="156">
        <f ca="1">('Input Parameters'!$E$25/'Input Parameters'!$E$31)^$J1685</f>
        <v>3.939572364998257E-3</v>
      </c>
      <c r="L1685" s="66">
        <f ca="1">$H1685*$C1685*'Input Parameters'!$E$23*K1685</f>
        <v>3.2122755741257012</v>
      </c>
      <c r="M1685" s="23">
        <f t="shared" ca="1" si="214"/>
        <v>0.76151739909318039</v>
      </c>
      <c r="N1685" s="15">
        <f ca="1">_xlfn.NORM.INV(M1685,'Input Parameters'!$E$26,'Input Parameters'!$F$26)</f>
        <v>4.8935034153125251E-2</v>
      </c>
      <c r="O1685" s="8">
        <f t="shared" ca="1" si="215"/>
        <v>0.30164423768453996</v>
      </c>
      <c r="P1685" s="29">
        <f ca="1">_xlfn.LOGNORM.INV(O1685,'Input Parameters'!$H$27,'Input Parameters'!$I$27)</f>
        <v>1.13122480683488</v>
      </c>
      <c r="Q1685" s="10"/>
      <c r="R1685" s="15">
        <f>'Input Parameters'!$E$28</f>
        <v>12.7</v>
      </c>
      <c r="S1685" s="10">
        <f t="shared" ca="1" si="216"/>
        <v>0.28768420801368244</v>
      </c>
      <c r="T1685" s="25">
        <f ca="1">_xlfn.LOGNORM.INV(S1685,'Input Parameters'!$H$29,'Input Parameters'!$I$29)</f>
        <v>54.682337653231912</v>
      </c>
      <c r="U1685" s="10">
        <f t="shared" ca="1" si="217"/>
        <v>0.81702624623094233</v>
      </c>
      <c r="V1685" s="29">
        <f ca="1">IF('Input Parameters'!$D$30="Beta",_xlfn.BETA.INV(U1685,'Input Parameters'!$L$30,'Input Parameters'!$M$30,'Input Parameters'!$J$30,'Input Parameters'!$K$30),IF('Input Parameters'!$D$30="LogNorm",_xlfn.LOGNORM.INV(U1685,'Input Parameters'!$H$30,'Input Parameters'!$I$30)))</f>
        <v>1.427223429428943</v>
      </c>
      <c r="W1685" s="2">
        <f ca="1">N1685+(P1685-N1685)*(1-ERF((T1685-R1685)/(2*SQRT(L1685*'Input Parameters'!$E$31))))</f>
        <v>0.15462742633216034</v>
      </c>
      <c r="X1685">
        <f t="shared" ca="1" si="218"/>
        <v>1</v>
      </c>
      <c r="Y1685" s="7"/>
    </row>
    <row r="1686" spans="1:25" ht="15" customHeight="1" x14ac:dyDescent="0.3">
      <c r="A1686" s="130">
        <v>1679</v>
      </c>
      <c r="B1686" s="10">
        <f t="shared" ca="1" si="210"/>
        <v>0.15341915995366917</v>
      </c>
      <c r="C1686" s="57">
        <f ca="1">_xlfn.NORM.INV(B1686,'Input Parameters'!$E$19,'Input Parameters'!$F$19)</f>
        <v>480.95125075691243</v>
      </c>
      <c r="D1686" s="10">
        <f t="shared" ca="1" si="211"/>
        <v>0.78743600382083045</v>
      </c>
      <c r="E1686" s="59">
        <f ca="1">IF(_xlfn.NORM.INV(D1686,'Input Parameters'!$E$20,'Input Parameters'!$F$20)&lt;3500,3500,IF(_xlfn.NORM.INV(D1686,'Input Parameters'!$E$20,'Input Parameters'!$F$20)&gt;5500,5500,_xlfn.NORM.INV(D1686,'Input Parameters'!$E$20,'Input Parameters'!$F$20)))</f>
        <v>5358.2894422537984</v>
      </c>
      <c r="F1686" s="10">
        <f t="shared" ca="1" si="212"/>
        <v>0.20501740843459904</v>
      </c>
      <c r="G1686" s="61">
        <f ca="1">_xlfn.NORM.INV(F1686,'Input Parameters'!$E$21,'Input Parameters'!$F$21)</f>
        <v>278.37467763722157</v>
      </c>
      <c r="H1686" s="54">
        <f ca="1">EXP(E1686*(1/'Input Parameters'!$E$22-1/G1686))</f>
        <v>0.38258561505095834</v>
      </c>
      <c r="I1686" s="10">
        <f t="shared" ca="1" si="213"/>
        <v>9.7855695497186534E-2</v>
      </c>
      <c r="J1686" s="29">
        <f ca="1">_xlfn.BETA.INV(I1686,'Input Parameters'!$L$24,'Input Parameters'!$M$24,'Input Parameters'!$J$24,'Input Parameters'!$K$24)</f>
        <v>0.39525685666706395</v>
      </c>
      <c r="K1686" s="156">
        <f ca="1">('Input Parameters'!$E$25/'Input Parameters'!$E$31)^$J1686</f>
        <v>5.869539966420588E-2</v>
      </c>
      <c r="L1686" s="66">
        <f ca="1">$H1686*$C1686*'Input Parameters'!$E$23*K1686</f>
        <v>10.800248780791016</v>
      </c>
      <c r="M1686" s="23">
        <f t="shared" ca="1" si="214"/>
        <v>0.98555710598260893</v>
      </c>
      <c r="N1686" s="15">
        <f ca="1">_xlfn.NORM.INV(M1686,'Input Parameters'!$E$26,'Input Parameters'!$F$26)</f>
        <v>7.9885876042625203E-2</v>
      </c>
      <c r="O1686" s="8">
        <f t="shared" ca="1" si="215"/>
        <v>0.59613262924589361</v>
      </c>
      <c r="P1686" s="29">
        <f ca="1">_xlfn.LOGNORM.INV(O1686,'Input Parameters'!$H$27,'Input Parameters'!$I$27)</f>
        <v>1.5854564276646017</v>
      </c>
      <c r="Q1686" s="10"/>
      <c r="R1686" s="15">
        <f>'Input Parameters'!$E$28</f>
        <v>12.7</v>
      </c>
      <c r="S1686" s="10">
        <f t="shared" ca="1" si="216"/>
        <v>0.79319003326954918</v>
      </c>
      <c r="T1686" s="25">
        <f ca="1">_xlfn.LOGNORM.INV(S1686,'Input Parameters'!$H$29,'Input Parameters'!$I$29)</f>
        <v>63.829784237583446</v>
      </c>
      <c r="U1686" s="10">
        <f t="shared" ca="1" si="217"/>
        <v>0.60607062724490768</v>
      </c>
      <c r="V1686" s="29">
        <f ca="1">IF('Input Parameters'!$D$30="Beta",_xlfn.BETA.INV(U1686,'Input Parameters'!$L$30,'Input Parameters'!$M$30,'Input Parameters'!$J$30,'Input Parameters'!$K$30),IF('Input Parameters'!$D$30="LogNorm",_xlfn.LOGNORM.INV(U1686,'Input Parameters'!$H$30,'Input Parameters'!$I$30)))</f>
        <v>1.1110684536221533</v>
      </c>
      <c r="W1686" s="2">
        <f ca="1">N1686+(P1686-N1686)*(1-ERF((T1686-R1686)/(2*SQRT(L1686*'Input Parameters'!$E$31))))</f>
        <v>0.48831345558785461</v>
      </c>
      <c r="X1686">
        <f t="shared" ca="1" si="218"/>
        <v>1</v>
      </c>
      <c r="Y1686" s="7"/>
    </row>
    <row r="1687" spans="1:25" ht="15" customHeight="1" x14ac:dyDescent="0.3">
      <c r="A1687" s="130">
        <v>1680</v>
      </c>
      <c r="B1687" s="10">
        <f t="shared" ca="1" si="210"/>
        <v>0.74771698125860275</v>
      </c>
      <c r="C1687" s="57">
        <f ca="1">_xlfn.NORM.INV(B1687,'Input Parameters'!$E$19,'Input Parameters'!$F$19)</f>
        <v>623.68876711844541</v>
      </c>
      <c r="D1687" s="10">
        <f t="shared" ca="1" si="211"/>
        <v>0.53790985664916335</v>
      </c>
      <c r="E1687" s="59">
        <f ca="1">IF(_xlfn.NORM.INV(D1687,'Input Parameters'!$E$20,'Input Parameters'!$F$20)&lt;3500,3500,IF(_xlfn.NORM.INV(D1687,'Input Parameters'!$E$20,'Input Parameters'!$F$20)&gt;5500,5500,_xlfn.NORM.INV(D1687,'Input Parameters'!$E$20,'Input Parameters'!$F$20)))</f>
        <v>4866.6185696020266</v>
      </c>
      <c r="F1687" s="10">
        <f t="shared" ca="1" si="212"/>
        <v>0.4349983666803604</v>
      </c>
      <c r="G1687" s="61">
        <f ca="1">_xlfn.NORM.INV(F1687,'Input Parameters'!$E$21,'Input Parameters'!$F$21)</f>
        <v>283.56361168452003</v>
      </c>
      <c r="H1687" s="54">
        <f ca="1">EXP(E1687*(1/'Input Parameters'!$E$22-1/G1687))</f>
        <v>0.57537545268750634</v>
      </c>
      <c r="I1687" s="10">
        <f t="shared" ca="1" si="213"/>
        <v>0.86637146295317358</v>
      </c>
      <c r="J1687" s="29">
        <f ca="1">_xlfn.BETA.INV(I1687,'Input Parameters'!$L$24,'Input Parameters'!$M$24,'Input Parameters'!$J$24,'Input Parameters'!$K$24)</f>
        <v>0.77081948686691737</v>
      </c>
      <c r="K1687" s="156">
        <f ca="1">('Input Parameters'!$E$25/'Input Parameters'!$E$31)^$J1687</f>
        <v>3.9679314019948177E-3</v>
      </c>
      <c r="L1687" s="66">
        <f ca="1">$H1687*$C1687*'Input Parameters'!$E$23*K1687</f>
        <v>1.4239128435012824</v>
      </c>
      <c r="M1687" s="23">
        <f t="shared" ca="1" si="214"/>
        <v>0.58062110199368766</v>
      </c>
      <c r="N1687" s="15">
        <f ca="1">_xlfn.NORM.INV(M1687,'Input Parameters'!$E$26,'Input Parameters'!$F$26)</f>
        <v>3.8273135899769009E-2</v>
      </c>
      <c r="O1687" s="8">
        <f t="shared" ca="1" si="215"/>
        <v>0.4415804146767186</v>
      </c>
      <c r="P1687" s="29">
        <f ca="1">_xlfn.LOGNORM.INV(O1687,'Input Parameters'!$H$27,'Input Parameters'!$I$27)</f>
        <v>1.3340155893667847</v>
      </c>
      <c r="Q1687" s="10"/>
      <c r="R1687" s="15">
        <f>'Input Parameters'!$E$28</f>
        <v>12.7</v>
      </c>
      <c r="S1687" s="10">
        <f t="shared" ca="1" si="216"/>
        <v>0.27868552240435529</v>
      </c>
      <c r="T1687" s="25">
        <f ca="1">_xlfn.LOGNORM.INV(S1687,'Input Parameters'!$H$29,'Input Parameters'!$I$29)</f>
        <v>54.519347127378914</v>
      </c>
      <c r="U1687" s="10">
        <f t="shared" ca="1" si="217"/>
        <v>0.9550337493680231</v>
      </c>
      <c r="V1687" s="29">
        <f ca="1">IF('Input Parameters'!$D$30="Beta",_xlfn.BETA.INV(U1687,'Input Parameters'!$L$30,'Input Parameters'!$M$30,'Input Parameters'!$J$30,'Input Parameters'!$K$30),IF('Input Parameters'!$D$30="LogNorm",_xlfn.LOGNORM.INV(U1687,'Input Parameters'!$H$30,'Input Parameters'!$I$30)))</f>
        <v>1.9501767328574375</v>
      </c>
      <c r="W1687" s="2">
        <f ca="1">N1687+(P1687-N1687)*(1-ERF((T1687-R1687)/(2*SQRT(L1687*'Input Parameters'!$E$31))))</f>
        <v>5.5387365502770014E-2</v>
      </c>
      <c r="X1687">
        <f t="shared" ca="1" si="218"/>
        <v>1</v>
      </c>
      <c r="Y1687" s="7"/>
    </row>
    <row r="1688" spans="1:25" ht="15" customHeight="1" x14ac:dyDescent="0.3">
      <c r="A1688" s="130">
        <v>1681</v>
      </c>
      <c r="B1688" s="10">
        <f t="shared" ca="1" si="210"/>
        <v>0.86032590244537788</v>
      </c>
      <c r="C1688" s="57">
        <f ca="1">_xlfn.NORM.INV(B1688,'Input Parameters'!$E$19,'Input Parameters'!$F$19)</f>
        <v>658.71080934018664</v>
      </c>
      <c r="D1688" s="10">
        <f t="shared" ca="1" si="211"/>
        <v>0.73888654013888788</v>
      </c>
      <c r="E1688" s="59">
        <f ca="1">IF(_xlfn.NORM.INV(D1688,'Input Parameters'!$E$20,'Input Parameters'!$F$20)&lt;3500,3500,IF(_xlfn.NORM.INV(D1688,'Input Parameters'!$E$20,'Input Parameters'!$F$20)&gt;5500,5500,_xlfn.NORM.INV(D1688,'Input Parameters'!$E$20,'Input Parameters'!$F$20)))</f>
        <v>5247.9415139449102</v>
      </c>
      <c r="F1688" s="10">
        <f t="shared" ca="1" si="212"/>
        <v>0.74399348066063853</v>
      </c>
      <c r="G1688" s="61">
        <f ca="1">_xlfn.NORM.INV(F1688,'Input Parameters'!$E$21,'Input Parameters'!$F$21)</f>
        <v>290.0038524445601</v>
      </c>
      <c r="H1688" s="54">
        <f ca="1">EXP(E1688*(1/'Input Parameters'!$E$22-1/G1688))</f>
        <v>0.83106566618946787</v>
      </c>
      <c r="I1688" s="10">
        <f t="shared" ca="1" si="213"/>
        <v>0.97070524586546381</v>
      </c>
      <c r="J1688" s="29">
        <f ca="1">_xlfn.BETA.INV(I1688,'Input Parameters'!$L$24,'Input Parameters'!$M$24,'Input Parameters'!$J$24,'Input Parameters'!$K$24)</f>
        <v>0.85984886377881775</v>
      </c>
      <c r="K1688" s="156">
        <f ca="1">('Input Parameters'!$E$25/'Input Parameters'!$E$31)^$J1688</f>
        <v>2.0950730408552556E-3</v>
      </c>
      <c r="L1688" s="66">
        <f ca="1">$H1688*$C1688*'Input Parameters'!$E$23*K1688</f>
        <v>1.1469098941490254</v>
      </c>
      <c r="M1688" s="23">
        <f t="shared" ca="1" si="214"/>
        <v>0.85980546945348035</v>
      </c>
      <c r="N1688" s="15">
        <f ca="1">_xlfn.NORM.INV(M1688,'Input Parameters'!$E$26,'Input Parameters'!$F$26)</f>
        <v>5.6668360955458894E-2</v>
      </c>
      <c r="O1688" s="8">
        <f t="shared" ca="1" si="215"/>
        <v>0.15620216916664864</v>
      </c>
      <c r="P1688" s="29">
        <f ca="1">_xlfn.LOGNORM.INV(O1688,'Input Parameters'!$H$27,'Input Parameters'!$I$27)</f>
        <v>0.91054937114393752</v>
      </c>
      <c r="Q1688" s="10"/>
      <c r="R1688" s="15">
        <f>'Input Parameters'!$E$28</f>
        <v>12.7</v>
      </c>
      <c r="S1688" s="10">
        <f t="shared" ca="1" si="216"/>
        <v>0.5496330448872877</v>
      </c>
      <c r="T1688" s="25">
        <f ca="1">_xlfn.LOGNORM.INV(S1688,'Input Parameters'!$H$29,'Input Parameters'!$I$29)</f>
        <v>59.053061032965203</v>
      </c>
      <c r="U1688" s="10">
        <f t="shared" ca="1" si="217"/>
        <v>0.40527413274238711</v>
      </c>
      <c r="V1688" s="29">
        <f ca="1">IF('Input Parameters'!$D$30="Beta",_xlfn.BETA.INV(U1688,'Input Parameters'!$L$30,'Input Parameters'!$M$30,'Input Parameters'!$J$30,'Input Parameters'!$K$30),IF('Input Parameters'!$D$30="LogNorm",_xlfn.LOGNORM.INV(U1688,'Input Parameters'!$H$30,'Input Parameters'!$I$30)))</f>
        <v>0.90907717435846613</v>
      </c>
      <c r="W1688" s="2">
        <f ca="1">N1688+(P1688-N1688)*(1-ERF((T1688-R1688)/(2*SQRT(L1688*'Input Parameters'!$E$31))))</f>
        <v>5.8554879091759313E-2</v>
      </c>
      <c r="X1688">
        <f t="shared" ca="1" si="218"/>
        <v>1</v>
      </c>
      <c r="Y1688" s="7"/>
    </row>
    <row r="1689" spans="1:25" ht="15" customHeight="1" x14ac:dyDescent="0.3">
      <c r="A1689" s="130">
        <v>1682</v>
      </c>
      <c r="B1689" s="10">
        <f t="shared" ca="1" si="210"/>
        <v>0.71938072306531764</v>
      </c>
      <c r="C1689" s="57">
        <f ca="1">_xlfn.NORM.INV(B1689,'Input Parameters'!$E$19,'Input Parameters'!$F$19)</f>
        <v>616.39473817582098</v>
      </c>
      <c r="D1689" s="10">
        <f t="shared" ca="1" si="211"/>
        <v>1.2023645253784077E-2</v>
      </c>
      <c r="E1689" s="59">
        <f ca="1">IF(_xlfn.NORM.INV(D1689,'Input Parameters'!$E$20,'Input Parameters'!$F$20)&lt;3500,3500,IF(_xlfn.NORM.INV(D1689,'Input Parameters'!$E$20,'Input Parameters'!$F$20)&gt;5500,5500,_xlfn.NORM.INV(D1689,'Input Parameters'!$E$20,'Input Parameters'!$F$20)))</f>
        <v>3500</v>
      </c>
      <c r="F1689" s="10">
        <f t="shared" ca="1" si="212"/>
        <v>0.82057453038772676</v>
      </c>
      <c r="G1689" s="61">
        <f ca="1">_xlfn.NORM.INV(F1689,'Input Parameters'!$E$21,'Input Parameters'!$F$21)</f>
        <v>292.06199650942267</v>
      </c>
      <c r="H1689" s="54">
        <f ca="1">EXP(E1689*(1/'Input Parameters'!$E$22-1/G1689))</f>
        <v>0.96236207162495735</v>
      </c>
      <c r="I1689" s="10">
        <f t="shared" ca="1" si="213"/>
        <v>0.40196377358526747</v>
      </c>
      <c r="J1689" s="29">
        <f ca="1">_xlfn.BETA.INV(I1689,'Input Parameters'!$L$24,'Input Parameters'!$M$24,'Input Parameters'!$J$24,'Input Parameters'!$K$24)</f>
        <v>0.56675044624665583</v>
      </c>
      <c r="K1689" s="156">
        <f ca="1">('Input Parameters'!$E$25/'Input Parameters'!$E$31)^$J1689</f>
        <v>1.7152499455675371E-2</v>
      </c>
      <c r="L1689" s="66">
        <f ca="1">$H1689*$C1689*'Input Parameters'!$E$23*K1689</f>
        <v>10.174775493861068</v>
      </c>
      <c r="M1689" s="23">
        <f t="shared" ca="1" si="214"/>
        <v>0.78674367598661499</v>
      </c>
      <c r="N1689" s="15">
        <f ca="1">_xlfn.NORM.INV(M1689,'Input Parameters'!$E$26,'Input Parameters'!$F$26)</f>
        <v>5.0698641206572297E-2</v>
      </c>
      <c r="O1689" s="8">
        <f t="shared" ca="1" si="215"/>
        <v>0.74080002932727806</v>
      </c>
      <c r="P1689" s="29">
        <f ca="1">_xlfn.LOGNORM.INV(O1689,'Input Parameters'!$H$27,'Input Parameters'!$I$27)</f>
        <v>1.8944470415084285</v>
      </c>
      <c r="Q1689" s="10"/>
      <c r="R1689" s="15">
        <f>'Input Parameters'!$E$28</f>
        <v>12.7</v>
      </c>
      <c r="S1689" s="10">
        <f t="shared" ca="1" si="216"/>
        <v>7.0996411960654093E-2</v>
      </c>
      <c r="T1689" s="25">
        <f ca="1">_xlfn.LOGNORM.INV(S1689,'Input Parameters'!$H$29,'Input Parameters'!$I$29)</f>
        <v>49.381154904953732</v>
      </c>
      <c r="U1689" s="10">
        <f t="shared" ca="1" si="217"/>
        <v>7.1769000138044547E-2</v>
      </c>
      <c r="V1689" s="29">
        <f ca="1">IF('Input Parameters'!$D$30="Beta",_xlfn.BETA.INV(U1689,'Input Parameters'!$L$30,'Input Parameters'!$M$30,'Input Parameters'!$J$30,'Input Parameters'!$K$30),IF('Input Parameters'!$D$30="LogNorm",_xlfn.LOGNORM.INV(U1689,'Input Parameters'!$H$30,'Input Parameters'!$I$30)))</f>
        <v>0.56123296454069782</v>
      </c>
      <c r="W1689" s="2">
        <f ca="1">N1689+(P1689-N1689)*(1-ERF((T1689-R1689)/(2*SQRT(L1689*'Input Parameters'!$E$31))))</f>
        <v>0.81795152055194875</v>
      </c>
      <c r="X1689">
        <f t="shared" ca="1" si="218"/>
        <v>0</v>
      </c>
      <c r="Y1689" s="7"/>
    </row>
    <row r="1690" spans="1:25" ht="15" customHeight="1" x14ac:dyDescent="0.3">
      <c r="A1690" s="130">
        <v>1683</v>
      </c>
      <c r="B1690" s="10">
        <f t="shared" ca="1" si="210"/>
        <v>8.4402171716376317E-2</v>
      </c>
      <c r="C1690" s="57">
        <f ca="1">_xlfn.NORM.INV(B1690,'Input Parameters'!$E$19,'Input Parameters'!$F$19)</f>
        <v>451.0232808307465</v>
      </c>
      <c r="D1690" s="10">
        <f t="shared" ca="1" si="211"/>
        <v>0.39413577323352</v>
      </c>
      <c r="E1690" s="59">
        <f ca="1">IF(_xlfn.NORM.INV(D1690,'Input Parameters'!$E$20,'Input Parameters'!$F$20)&lt;3500,3500,IF(_xlfn.NORM.INV(D1690,'Input Parameters'!$E$20,'Input Parameters'!$F$20)&gt;5500,5500,_xlfn.NORM.INV(D1690,'Input Parameters'!$E$20,'Input Parameters'!$F$20)))</f>
        <v>4612.0109554351984</v>
      </c>
      <c r="F1690" s="10">
        <f t="shared" ca="1" si="212"/>
        <v>0.60517390474773813</v>
      </c>
      <c r="G1690" s="61">
        <f ca="1">_xlfn.NORM.INV(F1690,'Input Parameters'!$E$21,'Input Parameters'!$F$21)</f>
        <v>286.94675160022689</v>
      </c>
      <c r="H1690" s="54">
        <f ca="1">EXP(E1690*(1/'Input Parameters'!$E$22-1/G1690))</f>
        <v>0.71744793398663131</v>
      </c>
      <c r="I1690" s="10">
        <f t="shared" ca="1" si="213"/>
        <v>0.14224091755775881</v>
      </c>
      <c r="J1690" s="29">
        <f ca="1">_xlfn.BETA.INV(I1690,'Input Parameters'!$L$24,'Input Parameters'!$M$24,'Input Parameters'!$J$24,'Input Parameters'!$K$24)</f>
        <v>0.43121309258137425</v>
      </c>
      <c r="K1690" s="156">
        <f ca="1">('Input Parameters'!$E$25/'Input Parameters'!$E$31)^$J1690</f>
        <v>4.5350789211199873E-2</v>
      </c>
      <c r="L1690" s="66">
        <f ca="1">$H1690*$C1690*'Input Parameters'!$E$23*K1690</f>
        <v>14.67486782536441</v>
      </c>
      <c r="M1690" s="23">
        <f t="shared" ca="1" si="214"/>
        <v>0.29354158577944323</v>
      </c>
      <c r="N1690" s="15">
        <f ca="1">_xlfn.NORM.INV(M1690,'Input Parameters'!$E$26,'Input Parameters'!$F$26)</f>
        <v>2.2595577715669939E-2</v>
      </c>
      <c r="O1690" s="8">
        <f t="shared" ca="1" si="215"/>
        <v>0.74499689695046745</v>
      </c>
      <c r="P1690" s="29">
        <f ca="1">_xlfn.LOGNORM.INV(O1690,'Input Parameters'!$H$27,'Input Parameters'!$I$27)</f>
        <v>1.9053860311297028</v>
      </c>
      <c r="Q1690" s="10"/>
      <c r="R1690" s="15">
        <f>'Input Parameters'!$E$28</f>
        <v>12.7</v>
      </c>
      <c r="S1690" s="10">
        <f t="shared" ca="1" si="216"/>
        <v>0.85856858894739174</v>
      </c>
      <c r="T1690" s="25">
        <f ca="1">_xlfn.LOGNORM.INV(S1690,'Input Parameters'!$H$29,'Input Parameters'!$I$29)</f>
        <v>65.693728713978615</v>
      </c>
      <c r="U1690" s="10">
        <f t="shared" ca="1" si="217"/>
        <v>0.69286609444420266</v>
      </c>
      <c r="V1690" s="29">
        <f ca="1">IF('Input Parameters'!$D$30="Beta",_xlfn.BETA.INV(U1690,'Input Parameters'!$L$30,'Input Parameters'!$M$30,'Input Parameters'!$J$30,'Input Parameters'!$K$30),IF('Input Parameters'!$D$30="LogNorm",_xlfn.LOGNORM.INV(U1690,'Input Parameters'!$H$30,'Input Parameters'!$I$30)))</f>
        <v>1.2189055863671034</v>
      </c>
      <c r="W1690" s="2">
        <f ca="1">N1690+(P1690-N1690)*(1-ERF((T1690-R1690)/(2*SQRT(L1690*'Input Parameters'!$E$31))))</f>
        <v>0.6401156274101254</v>
      </c>
      <c r="X1690">
        <f t="shared" ca="1" si="218"/>
        <v>1</v>
      </c>
      <c r="Y1690" s="7"/>
    </row>
    <row r="1691" spans="1:25" ht="15" customHeight="1" x14ac:dyDescent="0.3">
      <c r="A1691" s="130">
        <v>1684</v>
      </c>
      <c r="B1691" s="10">
        <f t="shared" ca="1" si="210"/>
        <v>0.52892674681582075</v>
      </c>
      <c r="C1691" s="57">
        <f ca="1">_xlfn.NORM.INV(B1691,'Input Parameters'!$E$19,'Input Parameters'!$F$19)</f>
        <v>573.43235548585642</v>
      </c>
      <c r="D1691" s="10">
        <f t="shared" ca="1" si="211"/>
        <v>0.32156951877170692</v>
      </c>
      <c r="E1691" s="59">
        <f ca="1">IF(_xlfn.NORM.INV(D1691,'Input Parameters'!$E$20,'Input Parameters'!$F$20)&lt;3500,3500,IF(_xlfn.NORM.INV(D1691,'Input Parameters'!$E$20,'Input Parameters'!$F$20)&gt;5500,5500,_xlfn.NORM.INV(D1691,'Input Parameters'!$E$20,'Input Parameters'!$F$20)))</f>
        <v>4475.6799317452515</v>
      </c>
      <c r="F1691" s="10">
        <f t="shared" ca="1" si="212"/>
        <v>0.62741700888913632</v>
      </c>
      <c r="G1691" s="61">
        <f ca="1">_xlfn.NORM.INV(F1691,'Input Parameters'!$E$21,'Input Parameters'!$F$21)</f>
        <v>287.40465670905945</v>
      </c>
      <c r="H1691" s="54">
        <f ca="1">EXP(E1691*(1/'Input Parameters'!$E$22-1/G1691))</f>
        <v>0.74275531087996216</v>
      </c>
      <c r="I1691" s="10">
        <f t="shared" ca="1" si="213"/>
        <v>0.11872869252645346</v>
      </c>
      <c r="J1691" s="29">
        <f ca="1">_xlfn.BETA.INV(I1691,'Input Parameters'!$L$24,'Input Parameters'!$M$24,'Input Parameters'!$J$24,'Input Parameters'!$K$24)</f>
        <v>0.41325167797255929</v>
      </c>
      <c r="K1691" s="156">
        <f ca="1">('Input Parameters'!$E$25/'Input Parameters'!$E$31)^$J1691</f>
        <v>5.1587254904982567E-2</v>
      </c>
      <c r="L1691" s="66">
        <f ca="1">$H1691*$C1691*'Input Parameters'!$E$23*K1691</f>
        <v>21.97203986737896</v>
      </c>
      <c r="M1691" s="23">
        <f t="shared" ca="1" si="214"/>
        <v>0.34895682478230061</v>
      </c>
      <c r="N1691" s="15">
        <f ca="1">_xlfn.NORM.INV(M1691,'Input Parameters'!$E$26,'Input Parameters'!$F$26)</f>
        <v>2.5849094550295004E-2</v>
      </c>
      <c r="O1691" s="8">
        <f t="shared" ca="1" si="215"/>
        <v>0.74407328906585124</v>
      </c>
      <c r="P1691" s="29">
        <f ca="1">_xlfn.LOGNORM.INV(O1691,'Input Parameters'!$H$27,'Input Parameters'!$I$27)</f>
        <v>1.9029652611614425</v>
      </c>
      <c r="Q1691" s="10"/>
      <c r="R1691" s="15">
        <f>'Input Parameters'!$E$28</f>
        <v>12.7</v>
      </c>
      <c r="S1691" s="10">
        <f t="shared" ca="1" si="216"/>
        <v>0.42099282453371789</v>
      </c>
      <c r="T1691" s="25">
        <f ca="1">_xlfn.LOGNORM.INV(S1691,'Input Parameters'!$H$29,'Input Parameters'!$I$29)</f>
        <v>56.942951019650842</v>
      </c>
      <c r="U1691" s="10">
        <f t="shared" ca="1" si="217"/>
        <v>0.59973269161112575</v>
      </c>
      <c r="V1691" s="29">
        <f ca="1">IF('Input Parameters'!$D$30="Beta",_xlfn.BETA.INV(U1691,'Input Parameters'!$L$30,'Input Parameters'!$M$30,'Input Parameters'!$J$30,'Input Parameters'!$K$30),IF('Input Parameters'!$D$30="LogNorm",_xlfn.LOGNORM.INV(U1691,'Input Parameters'!$H$30,'Input Parameters'!$I$30)))</f>
        <v>1.103889990913288</v>
      </c>
      <c r="W1691" s="2">
        <f ca="1">N1691+(P1691-N1691)*(1-ERF((T1691-R1691)/(2*SQRT(L1691*'Input Parameters'!$E$31))))</f>
        <v>0.97287130485180107</v>
      </c>
      <c r="X1691">
        <f t="shared" ca="1" si="218"/>
        <v>1</v>
      </c>
      <c r="Y1691" s="7"/>
    </row>
    <row r="1692" spans="1:25" ht="15" customHeight="1" x14ac:dyDescent="0.3">
      <c r="A1692" s="130">
        <v>1685</v>
      </c>
      <c r="B1692" s="10">
        <f t="shared" ca="1" si="210"/>
        <v>0.87884646040587855</v>
      </c>
      <c r="C1692" s="57">
        <f ca="1">_xlfn.NORM.INV(B1692,'Input Parameters'!$E$19,'Input Parameters'!$F$19)</f>
        <v>666.1007527752422</v>
      </c>
      <c r="D1692" s="10">
        <f t="shared" ca="1" si="211"/>
        <v>9.8712272076931229E-2</v>
      </c>
      <c r="E1692" s="59">
        <f ca="1">IF(_xlfn.NORM.INV(D1692,'Input Parameters'!$E$20,'Input Parameters'!$F$20)&lt;3500,3500,IF(_xlfn.NORM.INV(D1692,'Input Parameters'!$E$20,'Input Parameters'!$F$20)&gt;5500,5500,_xlfn.NORM.INV(D1692,'Input Parameters'!$E$20,'Input Parameters'!$F$20)))</f>
        <v>3897.753269842854</v>
      </c>
      <c r="F1692" s="10">
        <f t="shared" ca="1" si="212"/>
        <v>0.13425731767766946</v>
      </c>
      <c r="G1692" s="61">
        <f ca="1">_xlfn.NORM.INV(F1692,'Input Parameters'!$E$21,'Input Parameters'!$F$21)</f>
        <v>276.15299124185282</v>
      </c>
      <c r="H1692" s="54">
        <f ca="1">EXP(E1692*(1/'Input Parameters'!$E$22-1/G1692))</f>
        <v>0.44416534199342067</v>
      </c>
      <c r="I1692" s="10">
        <f t="shared" ca="1" si="213"/>
        <v>0.11655067978311517</v>
      </c>
      <c r="J1692" s="29">
        <f ca="1">_xlfn.BETA.INV(I1692,'Input Parameters'!$L$24,'Input Parameters'!$M$24,'Input Parameters'!$J$24,'Input Parameters'!$K$24)</f>
        <v>0.41147604056261633</v>
      </c>
      <c r="K1692" s="156">
        <f ca="1">('Input Parameters'!$E$25/'Input Parameters'!$E$31)^$J1692</f>
        <v>5.2248556502564956E-2</v>
      </c>
      <c r="L1692" s="66">
        <f ca="1">$H1692*$C1692*'Input Parameters'!$E$23*K1692</f>
        <v>15.45819881588808</v>
      </c>
      <c r="M1692" s="23">
        <f t="shared" ca="1" si="214"/>
        <v>7.7769601988710413E-2</v>
      </c>
      <c r="N1692" s="15">
        <f ca="1">_xlfn.NORM.INV(M1692,'Input Parameters'!$E$26,'Input Parameters'!$F$26)</f>
        <v>4.1750597073396435E-3</v>
      </c>
      <c r="O1692" s="8">
        <f t="shared" ca="1" si="215"/>
        <v>0.3623703565923192</v>
      </c>
      <c r="P1692" s="29">
        <f ca="1">_xlfn.LOGNORM.INV(O1692,'Input Parameters'!$H$27,'Input Parameters'!$I$27)</f>
        <v>1.2182625376977811</v>
      </c>
      <c r="Q1692" s="10"/>
      <c r="R1692" s="15">
        <f>'Input Parameters'!$E$28</f>
        <v>12.7</v>
      </c>
      <c r="S1692" s="10">
        <f t="shared" ca="1" si="216"/>
        <v>0.67154053901250965</v>
      </c>
      <c r="T1692" s="25">
        <f ca="1">_xlfn.LOGNORM.INV(S1692,'Input Parameters'!$H$29,'Input Parameters'!$I$29)</f>
        <v>61.209388296023441</v>
      </c>
      <c r="U1692" s="10">
        <f t="shared" ca="1" si="217"/>
        <v>0.93309006021537944</v>
      </c>
      <c r="V1692" s="29">
        <f ca="1">IF('Input Parameters'!$D$30="Beta",_xlfn.BETA.INV(U1692,'Input Parameters'!$L$30,'Input Parameters'!$M$30,'Input Parameters'!$J$30,'Input Parameters'!$K$30),IF('Input Parameters'!$D$30="LogNorm",_xlfn.LOGNORM.INV(U1692,'Input Parameters'!$H$30,'Input Parameters'!$I$30)))</f>
        <v>1.8047330410731288</v>
      </c>
      <c r="W1692" s="2">
        <f ca="1">N1692+(P1692-N1692)*(1-ERF((T1692-R1692)/(2*SQRT(L1692*'Input Parameters'!$E$31))))</f>
        <v>0.46913778629635516</v>
      </c>
      <c r="X1692">
        <f t="shared" ca="1" si="218"/>
        <v>1</v>
      </c>
      <c r="Y1692" s="7"/>
    </row>
    <row r="1693" spans="1:25" ht="15" customHeight="1" x14ac:dyDescent="0.3">
      <c r="A1693" s="130">
        <v>1686</v>
      </c>
      <c r="B1693" s="10">
        <f t="shared" ca="1" si="210"/>
        <v>0.34490493987339799</v>
      </c>
      <c r="C1693" s="57">
        <f ca="1">_xlfn.NORM.INV(B1693,'Input Parameters'!$E$19,'Input Parameters'!$F$19)</f>
        <v>533.57494415020119</v>
      </c>
      <c r="D1693" s="10">
        <f t="shared" ca="1" si="211"/>
        <v>0.37386336927951891</v>
      </c>
      <c r="E1693" s="59">
        <f ca="1">IF(_xlfn.NORM.INV(D1693,'Input Parameters'!$E$20,'Input Parameters'!$F$20)&lt;3500,3500,IF(_xlfn.NORM.INV(D1693,'Input Parameters'!$E$20,'Input Parameters'!$F$20)&gt;5500,5500,_xlfn.NORM.INV(D1693,'Input Parameters'!$E$20,'Input Parameters'!$F$20)))</f>
        <v>4574.8532023655889</v>
      </c>
      <c r="F1693" s="10">
        <f t="shared" ca="1" si="212"/>
        <v>0.58583124107002538</v>
      </c>
      <c r="G1693" s="61">
        <f ca="1">_xlfn.NORM.INV(F1693,'Input Parameters'!$E$21,'Input Parameters'!$F$21)</f>
        <v>286.55431721904239</v>
      </c>
      <c r="H1693" s="54">
        <f ca="1">EXP(E1693*(1/'Input Parameters'!$E$22-1/G1693))</f>
        <v>0.70383329066432954</v>
      </c>
      <c r="I1693" s="10">
        <f t="shared" ca="1" si="213"/>
        <v>0.12002448390081055</v>
      </c>
      <c r="J1693" s="29">
        <f ca="1">_xlfn.BETA.INV(I1693,'Input Parameters'!$L$24,'Input Parameters'!$M$24,'Input Parameters'!$J$24,'Input Parameters'!$K$24)</f>
        <v>0.41429808678276786</v>
      </c>
      <c r="K1693" s="156">
        <f ca="1">('Input Parameters'!$E$25/'Input Parameters'!$E$31)^$J1693</f>
        <v>5.1201466820431238E-2</v>
      </c>
      <c r="L1693" s="66">
        <f ca="1">$H1693*$C1693*'Input Parameters'!$E$23*K1693</f>
        <v>19.228598669571117</v>
      </c>
      <c r="M1693" s="23">
        <f t="shared" ca="1" si="214"/>
        <v>0.67769236710662506</v>
      </c>
      <c r="N1693" s="15">
        <f ca="1">_xlfn.NORM.INV(M1693,'Input Parameters'!$E$26,'Input Parameters'!$F$26)</f>
        <v>4.368636671799668E-2</v>
      </c>
      <c r="O1693" s="8">
        <f t="shared" ca="1" si="215"/>
        <v>0.18703913350944879</v>
      </c>
      <c r="P1693" s="29">
        <f ca="1">_xlfn.LOGNORM.INV(O1693,'Input Parameters'!$H$27,'Input Parameters'!$I$27)</f>
        <v>0.96076105003830925</v>
      </c>
      <c r="Q1693" s="10"/>
      <c r="R1693" s="15">
        <f>'Input Parameters'!$E$28</f>
        <v>12.7</v>
      </c>
      <c r="S1693" s="10">
        <f t="shared" ca="1" si="216"/>
        <v>0.87637004094958959</v>
      </c>
      <c r="T1693" s="25">
        <f ca="1">_xlfn.LOGNORM.INV(S1693,'Input Parameters'!$H$29,'Input Parameters'!$I$29)</f>
        <v>66.309662194495132</v>
      </c>
      <c r="U1693" s="10">
        <f t="shared" ca="1" si="217"/>
        <v>0.33374893140858164</v>
      </c>
      <c r="V1693" s="29">
        <f ca="1">IF('Input Parameters'!$D$30="Beta",_xlfn.BETA.INV(U1693,'Input Parameters'!$L$30,'Input Parameters'!$M$30,'Input Parameters'!$J$30,'Input Parameters'!$K$30),IF('Input Parameters'!$D$30="LogNorm",_xlfn.LOGNORM.INV(U1693,'Input Parameters'!$H$30,'Input Parameters'!$I$30)))</f>
        <v>0.84349775545449579</v>
      </c>
      <c r="W1693" s="2">
        <f ca="1">N1693+(P1693-N1693)*(1-ERF((T1693-R1693)/(2*SQRT(L1693*'Input Parameters'!$E$31))))</f>
        <v>0.39889233865757978</v>
      </c>
      <c r="X1693">
        <f t="shared" ca="1" si="218"/>
        <v>1</v>
      </c>
      <c r="Y1693" s="7"/>
    </row>
    <row r="1694" spans="1:25" ht="15" customHeight="1" x14ac:dyDescent="0.3">
      <c r="A1694" s="130">
        <v>1687</v>
      </c>
      <c r="B1694" s="10">
        <f t="shared" ca="1" si="210"/>
        <v>0.77504645133489036</v>
      </c>
      <c r="C1694" s="57">
        <f ca="1">_xlfn.NORM.INV(B1694,'Input Parameters'!$E$19,'Input Parameters'!$F$19)</f>
        <v>631.14565810243789</v>
      </c>
      <c r="D1694" s="10">
        <f t="shared" ca="1" si="211"/>
        <v>0.14284653010515225</v>
      </c>
      <c r="E1694" s="59">
        <f ca="1">IF(_xlfn.NORM.INV(D1694,'Input Parameters'!$E$20,'Input Parameters'!$F$20)&lt;3500,3500,IF(_xlfn.NORM.INV(D1694,'Input Parameters'!$E$20,'Input Parameters'!$F$20)&gt;5500,5500,_xlfn.NORM.INV(D1694,'Input Parameters'!$E$20,'Input Parameters'!$F$20)))</f>
        <v>4052.6677093996022</v>
      </c>
      <c r="F1694" s="10">
        <f t="shared" ca="1" si="212"/>
        <v>0.65305427734629773</v>
      </c>
      <c r="G1694" s="61">
        <f ca="1">_xlfn.NORM.INV(F1694,'Input Parameters'!$E$21,'Input Parameters'!$F$21)</f>
        <v>287.94353565178869</v>
      </c>
      <c r="H1694" s="54">
        <f ca="1">EXP(E1694*(1/'Input Parameters'!$E$22-1/G1694))</f>
        <v>0.78435631563083985</v>
      </c>
      <c r="I1694" s="10">
        <f t="shared" ca="1" si="213"/>
        <v>0.11300955178729422</v>
      </c>
      <c r="J1694" s="29">
        <f ca="1">_xlfn.BETA.INV(I1694,'Input Parameters'!$L$24,'Input Parameters'!$M$24,'Input Parameters'!$J$24,'Input Parameters'!$K$24)</f>
        <v>0.40854249284390892</v>
      </c>
      <c r="K1694" s="156">
        <f ca="1">('Input Parameters'!$E$25/'Input Parameters'!$E$31)^$J1694</f>
        <v>5.3359722885095315E-2</v>
      </c>
      <c r="L1694" s="66">
        <f ca="1">$H1694*$C1694*'Input Parameters'!$E$23*K1694</f>
        <v>26.415361725897249</v>
      </c>
      <c r="M1694" s="23">
        <f t="shared" ca="1" si="214"/>
        <v>0.4763695430189101</v>
      </c>
      <c r="N1694" s="15">
        <f ca="1">_xlfn.NORM.INV(M1694,'Input Parameters'!$E$26,'Input Parameters'!$F$26)</f>
        <v>3.2755383533583517E-2</v>
      </c>
      <c r="O1694" s="8">
        <f t="shared" ca="1" si="215"/>
        <v>0.44673357709028427</v>
      </c>
      <c r="P1694" s="29">
        <f ca="1">_xlfn.LOGNORM.INV(O1694,'Input Parameters'!$H$27,'Input Parameters'!$I$27)</f>
        <v>1.3417368874889479</v>
      </c>
      <c r="Q1694" s="10"/>
      <c r="R1694" s="15">
        <f>'Input Parameters'!$E$28</f>
        <v>12.7</v>
      </c>
      <c r="S1694" s="10">
        <f t="shared" ca="1" si="216"/>
        <v>0.4717731523569465</v>
      </c>
      <c r="T1694" s="25">
        <f ca="1">_xlfn.LOGNORM.INV(S1694,'Input Parameters'!$H$29,'Input Parameters'!$I$29)</f>
        <v>57.770693294417285</v>
      </c>
      <c r="U1694" s="10">
        <f t="shared" ca="1" si="217"/>
        <v>0.16988739151081833</v>
      </c>
      <c r="V1694" s="29">
        <f ca="1">IF('Input Parameters'!$D$30="Beta",_xlfn.BETA.INV(U1694,'Input Parameters'!$L$30,'Input Parameters'!$M$30,'Input Parameters'!$J$30,'Input Parameters'!$K$30),IF('Input Parameters'!$D$30="LogNorm",_xlfn.LOGNORM.INV(U1694,'Input Parameters'!$H$30,'Input Parameters'!$I$30)))</f>
        <v>0.68575168931255803</v>
      </c>
      <c r="W1694" s="2">
        <f ca="1">N1694+(P1694-N1694)*(1-ERF((T1694-R1694)/(2*SQRT(L1694*'Input Parameters'!$E$31))))</f>
        <v>0.7333250035685136</v>
      </c>
      <c r="X1694">
        <f t="shared" ca="1" si="218"/>
        <v>0</v>
      </c>
      <c r="Y1694" s="7"/>
    </row>
    <row r="1695" spans="1:25" ht="15" customHeight="1" x14ac:dyDescent="0.3">
      <c r="A1695" s="130">
        <v>1688</v>
      </c>
      <c r="B1695" s="10">
        <f t="shared" ca="1" si="210"/>
        <v>0.79083018754108647</v>
      </c>
      <c r="C1695" s="57">
        <f ca="1">_xlfn.NORM.INV(B1695,'Input Parameters'!$E$19,'Input Parameters'!$F$19)</f>
        <v>635.68628807783057</v>
      </c>
      <c r="D1695" s="10">
        <f t="shared" ca="1" si="211"/>
        <v>0.19989422543468716</v>
      </c>
      <c r="E1695" s="59">
        <f ca="1">IF(_xlfn.NORM.INV(D1695,'Input Parameters'!$E$20,'Input Parameters'!$F$20)&lt;3500,3500,IF(_xlfn.NORM.INV(D1695,'Input Parameters'!$E$20,'Input Parameters'!$F$20)&gt;5500,5500,_xlfn.NORM.INV(D1695,'Input Parameters'!$E$20,'Input Parameters'!$F$20)))</f>
        <v>4210.6006220542249</v>
      </c>
      <c r="F1695" s="10">
        <f t="shared" ca="1" si="212"/>
        <v>0.84372843726483893</v>
      </c>
      <c r="G1695" s="61">
        <f ca="1">_xlfn.NORM.INV(F1695,'Input Parameters'!$E$21,'Input Parameters'!$F$21)</f>
        <v>292.78781526657485</v>
      </c>
      <c r="H1695" s="54">
        <f ca="1">EXP(E1695*(1/'Input Parameters'!$E$22-1/G1695))</f>
        <v>0.98963956354080607</v>
      </c>
      <c r="I1695" s="10">
        <f t="shared" ca="1" si="213"/>
        <v>0.28251263215265221</v>
      </c>
      <c r="J1695" s="29">
        <f ca="1">_xlfn.BETA.INV(I1695,'Input Parameters'!$L$24,'Input Parameters'!$M$24,'Input Parameters'!$J$24,'Input Parameters'!$K$24)</f>
        <v>0.51270771300098461</v>
      </c>
      <c r="K1695" s="156">
        <f ca="1">('Input Parameters'!$E$25/'Input Parameters'!$E$31)^$J1695</f>
        <v>2.5275158352092576E-2</v>
      </c>
      <c r="L1695" s="66">
        <f ca="1">$H1695*$C1695*'Input Parameters'!$E$23*K1695</f>
        <v>15.900609719092147</v>
      </c>
      <c r="M1695" s="23">
        <f t="shared" ca="1" si="214"/>
        <v>4.1683949119388553E-2</v>
      </c>
      <c r="N1695" s="15">
        <f ca="1">_xlfn.NORM.INV(M1695,'Input Parameters'!$E$26,'Input Parameters'!$F$26)</f>
        <v>-2.3608785837807011E-3</v>
      </c>
      <c r="O1695" s="8">
        <f t="shared" ca="1" si="215"/>
        <v>0.27967174058233968</v>
      </c>
      <c r="P1695" s="29">
        <f ca="1">_xlfn.LOGNORM.INV(O1695,'Input Parameters'!$H$27,'Input Parameters'!$I$27)</f>
        <v>1.0995762629248527</v>
      </c>
      <c r="Q1695" s="10"/>
      <c r="R1695" s="15">
        <f>'Input Parameters'!$E$28</f>
        <v>12.7</v>
      </c>
      <c r="S1695" s="10">
        <f t="shared" ca="1" si="216"/>
        <v>0.53941920225407902</v>
      </c>
      <c r="T1695" s="25">
        <f ca="1">_xlfn.LOGNORM.INV(S1695,'Input Parameters'!$H$29,'Input Parameters'!$I$29)</f>
        <v>58.882492696763201</v>
      </c>
      <c r="U1695" s="10">
        <f t="shared" ca="1" si="217"/>
        <v>0.59188051730724023</v>
      </c>
      <c r="V1695" s="29">
        <f ca="1">IF('Input Parameters'!$D$30="Beta",_xlfn.BETA.INV(U1695,'Input Parameters'!$L$30,'Input Parameters'!$M$30,'Input Parameters'!$J$30,'Input Parameters'!$K$30),IF('Input Parameters'!$D$30="LogNorm",_xlfn.LOGNORM.INV(U1695,'Input Parameters'!$H$30,'Input Parameters'!$I$30)))</f>
        <v>1.0951012455502176</v>
      </c>
      <c r="W1695" s="2">
        <f ca="1">N1695+(P1695-N1695)*(1-ERF((T1695-R1695)/(2*SQRT(L1695*'Input Parameters'!$E$31))))</f>
        <v>0.4525374948132535</v>
      </c>
      <c r="X1695">
        <f t="shared" ca="1" si="218"/>
        <v>1</v>
      </c>
      <c r="Y1695" s="7"/>
    </row>
    <row r="1696" spans="1:25" ht="15" customHeight="1" x14ac:dyDescent="0.3">
      <c r="A1696" s="130">
        <v>1689</v>
      </c>
      <c r="B1696" s="10">
        <f t="shared" ca="1" si="210"/>
        <v>0.38268379913762141</v>
      </c>
      <c r="C1696" s="57">
        <f ca="1">_xlfn.NORM.INV(B1696,'Input Parameters'!$E$19,'Input Parameters'!$F$19)</f>
        <v>542.08184598393029</v>
      </c>
      <c r="D1696" s="10">
        <f t="shared" ca="1" si="211"/>
        <v>0.28212718141756832</v>
      </c>
      <c r="E1696" s="59">
        <f ca="1">IF(_xlfn.NORM.INV(D1696,'Input Parameters'!$E$20,'Input Parameters'!$F$20)&lt;3500,3500,IF(_xlfn.NORM.INV(D1696,'Input Parameters'!$E$20,'Input Parameters'!$F$20)&gt;5500,5500,_xlfn.NORM.INV(D1696,'Input Parameters'!$E$20,'Input Parameters'!$F$20)))</f>
        <v>4396.4262698577231</v>
      </c>
      <c r="F1696" s="10">
        <f t="shared" ca="1" si="212"/>
        <v>0.61256339998886089</v>
      </c>
      <c r="G1696" s="61">
        <f ca="1">_xlfn.NORM.INV(F1696,'Input Parameters'!$E$21,'Input Parameters'!$F$21)</f>
        <v>287.09801050623207</v>
      </c>
      <c r="H1696" s="54">
        <f ca="1">EXP(E1696*(1/'Input Parameters'!$E$22-1/G1696))</f>
        <v>0.73457651625102716</v>
      </c>
      <c r="I1696" s="10">
        <f t="shared" ca="1" si="213"/>
        <v>1.7757814541247141E-3</v>
      </c>
      <c r="J1696" s="29">
        <f ca="1">_xlfn.BETA.INV(I1696,'Input Parameters'!$L$24,'Input Parameters'!$M$24,'Input Parameters'!$J$24,'Input Parameters'!$K$24)</f>
        <v>0.17548778559621916</v>
      </c>
      <c r="K1696" s="156">
        <f ca="1">('Input Parameters'!$E$25/'Input Parameters'!$E$31)^$J1696</f>
        <v>0.28397473518839678</v>
      </c>
      <c r="L1696" s="66">
        <f ca="1">$H1696*$C1696*'Input Parameters'!$E$23*K1696</f>
        <v>113.07890821762125</v>
      </c>
      <c r="M1696" s="23">
        <f t="shared" ca="1" si="214"/>
        <v>0.67864308737909063</v>
      </c>
      <c r="N1696" s="15">
        <f ca="1">_xlfn.NORM.INV(M1696,'Input Parameters'!$E$26,'Input Parameters'!$F$26)</f>
        <v>4.3742063184074212E-2</v>
      </c>
      <c r="O1696" s="8">
        <f t="shared" ca="1" si="215"/>
        <v>9.7166944458573989E-2</v>
      </c>
      <c r="P1696" s="29">
        <f ca="1">_xlfn.LOGNORM.INV(O1696,'Input Parameters'!$H$27,'Input Parameters'!$I$27)</f>
        <v>0.80173465136347233</v>
      </c>
      <c r="Q1696" s="10"/>
      <c r="R1696" s="15">
        <f>'Input Parameters'!$E$28</f>
        <v>12.7</v>
      </c>
      <c r="S1696" s="10">
        <f t="shared" ca="1" si="216"/>
        <v>0.86602530287422896</v>
      </c>
      <c r="T1696" s="25">
        <f ca="1">_xlfn.LOGNORM.INV(S1696,'Input Parameters'!$H$29,'Input Parameters'!$I$29)</f>
        <v>65.94414182622188</v>
      </c>
      <c r="U1696" s="10">
        <f t="shared" ca="1" si="217"/>
        <v>0.17324056055033532</v>
      </c>
      <c r="V1696" s="29">
        <f ca="1">IF('Input Parameters'!$D$30="Beta",_xlfn.BETA.INV(U1696,'Input Parameters'!$L$30,'Input Parameters'!$M$30,'Input Parameters'!$J$30,'Input Parameters'!$K$30),IF('Input Parameters'!$D$30="LogNorm",_xlfn.LOGNORM.INV(U1696,'Input Parameters'!$H$30,'Input Parameters'!$I$30)))</f>
        <v>0.6893234225478414</v>
      </c>
      <c r="W1696" s="2">
        <f ca="1">N1696+(P1696-N1696)*(1-ERF((T1696-R1696)/(2*SQRT(L1696*'Input Parameters'!$E$31))))</f>
        <v>0.59199850974782353</v>
      </c>
      <c r="X1696">
        <f t="shared" ca="1" si="218"/>
        <v>1</v>
      </c>
      <c r="Y1696" s="7"/>
    </row>
    <row r="1697" spans="1:25" ht="15" customHeight="1" x14ac:dyDescent="0.3">
      <c r="A1697" s="130">
        <v>1690</v>
      </c>
      <c r="B1697" s="10">
        <f t="shared" ca="1" si="210"/>
        <v>0.40925147935549344</v>
      </c>
      <c r="C1697" s="57">
        <f ca="1">_xlfn.NORM.INV(B1697,'Input Parameters'!$E$19,'Input Parameters'!$F$19)</f>
        <v>547.9097114559853</v>
      </c>
      <c r="D1697" s="10">
        <f t="shared" ca="1" si="211"/>
        <v>4.46071584395763E-2</v>
      </c>
      <c r="E1697" s="59">
        <f ca="1">IF(_xlfn.NORM.INV(D1697,'Input Parameters'!$E$20,'Input Parameters'!$F$20)&lt;3500,3500,IF(_xlfn.NORM.INV(D1697,'Input Parameters'!$E$20,'Input Parameters'!$F$20)&gt;5500,5500,_xlfn.NORM.INV(D1697,'Input Parameters'!$E$20,'Input Parameters'!$F$20)))</f>
        <v>3610.3102208467512</v>
      </c>
      <c r="F1697" s="10">
        <f t="shared" ca="1" si="212"/>
        <v>0.7889317534171354</v>
      </c>
      <c r="G1697" s="61">
        <f ca="1">_xlfn.NORM.INV(F1697,'Input Parameters'!$E$21,'Input Parameters'!$F$21)</f>
        <v>291.15938052224573</v>
      </c>
      <c r="H1697" s="54">
        <f ca="1">EXP(E1697*(1/'Input Parameters'!$E$22-1/G1697))</f>
        <v>0.9250614623732063</v>
      </c>
      <c r="I1697" s="10">
        <f t="shared" ca="1" si="213"/>
        <v>0.21807372669484171</v>
      </c>
      <c r="J1697" s="29">
        <f ca="1">_xlfn.BETA.INV(I1697,'Input Parameters'!$L$24,'Input Parameters'!$M$24,'Input Parameters'!$J$24,'Input Parameters'!$K$24)</f>
        <v>0.47904576845122415</v>
      </c>
      <c r="K1697" s="156">
        <f ca="1">('Input Parameters'!$E$25/'Input Parameters'!$E$31)^$J1697</f>
        <v>3.2178470015171913E-2</v>
      </c>
      <c r="L1697" s="66">
        <f ca="1">$H1697*$C1697*'Input Parameters'!$E$23*K1697</f>
        <v>16.309662641248327</v>
      </c>
      <c r="M1697" s="23">
        <f t="shared" ca="1" si="214"/>
        <v>0.33069403809608133</v>
      </c>
      <c r="N1697" s="15">
        <f ca="1">_xlfn.NORM.INV(M1697,'Input Parameters'!$E$26,'Input Parameters'!$F$26)</f>
        <v>2.4802051935024029E-2</v>
      </c>
      <c r="O1697" s="8">
        <f t="shared" ca="1" si="215"/>
        <v>0.15597293891904873</v>
      </c>
      <c r="P1697" s="29">
        <f ca="1">_xlfn.LOGNORM.INV(O1697,'Input Parameters'!$H$27,'Input Parameters'!$I$27)</f>
        <v>0.91016371121120665</v>
      </c>
      <c r="Q1697" s="10"/>
      <c r="R1697" s="15">
        <f>'Input Parameters'!$E$28</f>
        <v>12.7</v>
      </c>
      <c r="S1697" s="10">
        <f t="shared" ca="1" si="216"/>
        <v>0.82093165850116789</v>
      </c>
      <c r="T1697" s="25">
        <f ca="1">_xlfn.LOGNORM.INV(S1697,'Input Parameters'!$H$29,'Input Parameters'!$I$29)</f>
        <v>64.56047265129277</v>
      </c>
      <c r="U1697" s="10">
        <f t="shared" ca="1" si="217"/>
        <v>0.39119470807264678</v>
      </c>
      <c r="V1697" s="29">
        <f ca="1">IF('Input Parameters'!$D$30="Beta",_xlfn.BETA.INV(U1697,'Input Parameters'!$L$30,'Input Parameters'!$M$30,'Input Parameters'!$J$30,'Input Parameters'!$K$30),IF('Input Parameters'!$D$30="LogNorm",_xlfn.LOGNORM.INV(U1697,'Input Parameters'!$H$30,'Input Parameters'!$I$30)))</f>
        <v>0.89609030592382899</v>
      </c>
      <c r="W1697" s="2">
        <f ca="1">N1697+(P1697-N1697)*(1-ERF((T1697-R1697)/(2*SQRT(L1697*'Input Parameters'!$E$31))))</f>
        <v>0.34695303191959881</v>
      </c>
      <c r="X1697">
        <f t="shared" ca="1" si="218"/>
        <v>1</v>
      </c>
      <c r="Y1697" s="7"/>
    </row>
    <row r="1698" spans="1:25" ht="15" customHeight="1" x14ac:dyDescent="0.3">
      <c r="A1698" s="130">
        <v>1691</v>
      </c>
      <c r="B1698" s="10">
        <f t="shared" ca="1" si="210"/>
        <v>0.23308312214320004</v>
      </c>
      <c r="C1698" s="57">
        <f ca="1">_xlfn.NORM.INV(B1698,'Input Parameters'!$E$19,'Input Parameters'!$F$19)</f>
        <v>505.72223300409735</v>
      </c>
      <c r="D1698" s="10">
        <f t="shared" ca="1" si="211"/>
        <v>0.29194768959958162</v>
      </c>
      <c r="E1698" s="59">
        <f ca="1">IF(_xlfn.NORM.INV(D1698,'Input Parameters'!$E$20,'Input Parameters'!$F$20)&lt;3500,3500,IF(_xlfn.NORM.INV(D1698,'Input Parameters'!$E$20,'Input Parameters'!$F$20)&gt;5500,5500,_xlfn.NORM.INV(D1698,'Input Parameters'!$E$20,'Input Parameters'!$F$20)))</f>
        <v>4416.6074182084531</v>
      </c>
      <c r="F1698" s="10">
        <f t="shared" ca="1" si="212"/>
        <v>0.60366406379159721</v>
      </c>
      <c r="G1698" s="61">
        <f ca="1">_xlfn.NORM.INV(F1698,'Input Parameters'!$E$21,'Input Parameters'!$F$21)</f>
        <v>286.91594311257148</v>
      </c>
      <c r="H1698" s="54">
        <f ca="1">EXP(E1698*(1/'Input Parameters'!$E$22-1/G1698))</f>
        <v>0.72641122492699362</v>
      </c>
      <c r="I1698" s="10">
        <f t="shared" ca="1" si="213"/>
        <v>0.71577582286160668</v>
      </c>
      <c r="J1698" s="29">
        <f ca="1">_xlfn.BETA.INV(I1698,'Input Parameters'!$L$24,'Input Parameters'!$M$24,'Input Parameters'!$J$24,'Input Parameters'!$K$24)</f>
        <v>0.69570040378477449</v>
      </c>
      <c r="K1698" s="156">
        <f ca="1">('Input Parameters'!$E$25/'Input Parameters'!$E$31)^$J1698</f>
        <v>6.8013099213706275E-3</v>
      </c>
      <c r="L1698" s="66">
        <f ca="1">$H1698*$C1698*'Input Parameters'!$E$23*K1698</f>
        <v>2.4985449016317558</v>
      </c>
      <c r="M1698" s="23">
        <f t="shared" ca="1" si="214"/>
        <v>9.3460837163768518E-2</v>
      </c>
      <c r="N1698" s="15">
        <f ca="1">_xlfn.NORM.INV(M1698,'Input Parameters'!$E$26,'Input Parameters'!$F$26)</f>
        <v>6.2854495739627612E-3</v>
      </c>
      <c r="O1698" s="8">
        <f t="shared" ca="1" si="215"/>
        <v>0.45366778481700909</v>
      </c>
      <c r="P1698" s="29">
        <f ca="1">_xlfn.LOGNORM.INV(O1698,'Input Parameters'!$H$27,'Input Parameters'!$I$27)</f>
        <v>1.3521761806196793</v>
      </c>
      <c r="Q1698" s="10"/>
      <c r="R1698" s="15">
        <f>'Input Parameters'!$E$28</f>
        <v>12.7</v>
      </c>
      <c r="S1698" s="10">
        <f t="shared" ca="1" si="216"/>
        <v>0.46281951697803969</v>
      </c>
      <c r="T1698" s="25">
        <f ca="1">_xlfn.LOGNORM.INV(S1698,'Input Parameters'!$H$29,'Input Parameters'!$I$29)</f>
        <v>57.624813175094346</v>
      </c>
      <c r="U1698" s="10">
        <f t="shared" ca="1" si="217"/>
        <v>0.91116919112342787</v>
      </c>
      <c r="V1698" s="29">
        <f ca="1">IF('Input Parameters'!$D$30="Beta",_xlfn.BETA.INV(U1698,'Input Parameters'!$L$30,'Input Parameters'!$M$30,'Input Parameters'!$J$30,'Input Parameters'!$K$30),IF('Input Parameters'!$D$30="LogNorm",_xlfn.LOGNORM.INV(U1698,'Input Parameters'!$H$30,'Input Parameters'!$I$30)))</f>
        <v>1.7002593457451078</v>
      </c>
      <c r="W1698" s="2">
        <f ca="1">N1698+(P1698-N1698)*(1-ERF((T1698-R1698)/(2*SQRT(L1698*'Input Parameters'!$E$31))))</f>
        <v>6.6130050079647298E-2</v>
      </c>
      <c r="X1698">
        <f t="shared" ca="1" si="218"/>
        <v>1</v>
      </c>
      <c r="Y1698" s="7"/>
    </row>
    <row r="1699" spans="1:25" ht="15" customHeight="1" x14ac:dyDescent="0.3">
      <c r="A1699" s="130">
        <v>1692</v>
      </c>
      <c r="B1699" s="10">
        <f t="shared" ca="1" si="210"/>
        <v>0.6774710902708897</v>
      </c>
      <c r="C1699" s="57">
        <f ca="1">_xlfn.NORM.INV(B1699,'Input Parameters'!$E$19,'Input Parameters'!$F$19)</f>
        <v>606.22397273545153</v>
      </c>
      <c r="D1699" s="10">
        <f t="shared" ca="1" si="211"/>
        <v>0.8631492398092846</v>
      </c>
      <c r="E1699" s="59">
        <f ca="1">IF(_xlfn.NORM.INV(D1699,'Input Parameters'!$E$20,'Input Parameters'!$F$20)&lt;3500,3500,IF(_xlfn.NORM.INV(D1699,'Input Parameters'!$E$20,'Input Parameters'!$F$20)&gt;5500,5500,_xlfn.NORM.INV(D1699,'Input Parameters'!$E$20,'Input Parameters'!$F$20)))</f>
        <v>5500</v>
      </c>
      <c r="F1699" s="10">
        <f t="shared" ca="1" si="212"/>
        <v>0.75422620775590565</v>
      </c>
      <c r="G1699" s="61">
        <f ca="1">_xlfn.NORM.INV(F1699,'Input Parameters'!$E$21,'Input Parameters'!$F$21)</f>
        <v>290.25649677327459</v>
      </c>
      <c r="H1699" s="54">
        <f ca="1">EXP(E1699*(1/'Input Parameters'!$E$22-1/G1699))</f>
        <v>0.83742251011634949</v>
      </c>
      <c r="I1699" s="10">
        <f t="shared" ca="1" si="213"/>
        <v>0.31755359424854213</v>
      </c>
      <c r="J1699" s="29">
        <f ca="1">_xlfn.BETA.INV(I1699,'Input Parameters'!$L$24,'Input Parameters'!$M$24,'Input Parameters'!$J$24,'Input Parameters'!$K$24)</f>
        <v>0.52941450038926752</v>
      </c>
      <c r="K1699" s="156">
        <f ca="1">('Input Parameters'!$E$25/'Input Parameters'!$E$31)^$J1699</f>
        <v>2.2420485975007239E-2</v>
      </c>
      <c r="L1699" s="66">
        <f ca="1">$H1699*$C1699*'Input Parameters'!$E$23*K1699</f>
        <v>11.382109485887439</v>
      </c>
      <c r="M1699" s="23">
        <f t="shared" ca="1" si="214"/>
        <v>0.25340068008297245</v>
      </c>
      <c r="N1699" s="15">
        <f ca="1">_xlfn.NORM.INV(M1699,'Input Parameters'!$E$26,'Input Parameters'!$F$26)</f>
        <v>2.0059643414094021E-2</v>
      </c>
      <c r="O1699" s="8">
        <f t="shared" ca="1" si="215"/>
        <v>0.29035665848026893</v>
      </c>
      <c r="P1699" s="29">
        <f ca="1">_xlfn.LOGNORM.INV(O1699,'Input Parameters'!$H$27,'Input Parameters'!$I$27)</f>
        <v>1.1149942715817518</v>
      </c>
      <c r="Q1699" s="10"/>
      <c r="R1699" s="15">
        <f>'Input Parameters'!$E$28</f>
        <v>12.7</v>
      </c>
      <c r="S1699" s="10">
        <f t="shared" ca="1" si="216"/>
        <v>0.51770745806740937</v>
      </c>
      <c r="T1699" s="25">
        <f ca="1">_xlfn.LOGNORM.INV(S1699,'Input Parameters'!$H$29,'Input Parameters'!$I$29)</f>
        <v>58.522837056041794</v>
      </c>
      <c r="U1699" s="10">
        <f t="shared" ca="1" si="217"/>
        <v>0.22160232275127834</v>
      </c>
      <c r="V1699" s="29">
        <f ca="1">IF('Input Parameters'!$D$30="Beta",_xlfn.BETA.INV(U1699,'Input Parameters'!$L$30,'Input Parameters'!$M$30,'Input Parameters'!$J$30,'Input Parameters'!$K$30),IF('Input Parameters'!$D$30="LogNorm",_xlfn.LOGNORM.INV(U1699,'Input Parameters'!$H$30,'Input Parameters'!$I$30)))</f>
        <v>0.73847007787745</v>
      </c>
      <c r="W1699" s="2">
        <f ca="1">N1699+(P1699-N1699)*(1-ERF((T1699-R1699)/(2*SQRT(L1699*'Input Parameters'!$E$31))))</f>
        <v>0.38888848735131071</v>
      </c>
      <c r="X1699">
        <f t="shared" ca="1" si="218"/>
        <v>1</v>
      </c>
      <c r="Y1699" s="7"/>
    </row>
    <row r="1700" spans="1:25" ht="15" customHeight="1" x14ac:dyDescent="0.3">
      <c r="A1700" s="130">
        <v>1693</v>
      </c>
      <c r="B1700" s="10">
        <f t="shared" ca="1" si="210"/>
        <v>0.52528594228794312</v>
      </c>
      <c r="C1700" s="57">
        <f ca="1">_xlfn.NORM.INV(B1700,'Input Parameters'!$E$19,'Input Parameters'!$F$19)</f>
        <v>572.65940876247021</v>
      </c>
      <c r="D1700" s="10">
        <f t="shared" ca="1" si="211"/>
        <v>0.37374587042664209</v>
      </c>
      <c r="E1700" s="59">
        <f ca="1">IF(_xlfn.NORM.INV(D1700,'Input Parameters'!$E$20,'Input Parameters'!$F$20)&lt;3500,3500,IF(_xlfn.NORM.INV(D1700,'Input Parameters'!$E$20,'Input Parameters'!$F$20)&gt;5500,5500,_xlfn.NORM.INV(D1700,'Input Parameters'!$E$20,'Input Parameters'!$F$20)))</f>
        <v>4574.6360785758798</v>
      </c>
      <c r="F1700" s="10">
        <f t="shared" ca="1" si="212"/>
        <v>0.61299924439218456</v>
      </c>
      <c r="G1700" s="61">
        <f ca="1">_xlfn.NORM.INV(F1700,'Input Parameters'!$E$21,'Input Parameters'!$F$21)</f>
        <v>287.10695750368893</v>
      </c>
      <c r="H1700" s="54">
        <f ca="1">EXP(E1700*(1/'Input Parameters'!$E$22-1/G1700))</f>
        <v>0.72580921648600705</v>
      </c>
      <c r="I1700" s="10">
        <f t="shared" ca="1" si="213"/>
        <v>0.73064670123190378</v>
      </c>
      <c r="J1700" s="29">
        <f ca="1">_xlfn.BETA.INV(I1700,'Input Parameters'!$L$24,'Input Parameters'!$M$24,'Input Parameters'!$J$24,'Input Parameters'!$K$24)</f>
        <v>0.70225240562211011</v>
      </c>
      <c r="K1700" s="156">
        <f ca="1">('Input Parameters'!$E$25/'Input Parameters'!$E$31)^$J1700</f>
        <v>6.4890369588731268E-3</v>
      </c>
      <c r="L1700" s="66">
        <f ca="1">$H1700*$C1700*'Input Parameters'!$E$23*K1700</f>
        <v>2.6971129045129327</v>
      </c>
      <c r="M1700" s="23">
        <f t="shared" ca="1" si="214"/>
        <v>0.92087764732050126</v>
      </c>
      <c r="N1700" s="15">
        <f ca="1">_xlfn.NORM.INV(M1700,'Input Parameters'!$E$26,'Input Parameters'!$F$26)</f>
        <v>6.363099349485582E-2</v>
      </c>
      <c r="O1700" s="8">
        <f t="shared" ca="1" si="215"/>
        <v>0.94043787315575222</v>
      </c>
      <c r="P1700" s="29">
        <f ca="1">_xlfn.LOGNORM.INV(O1700,'Input Parameters'!$H$27,'Input Parameters'!$I$27)</f>
        <v>2.8368425140424081</v>
      </c>
      <c r="Q1700" s="10"/>
      <c r="R1700" s="15">
        <f>'Input Parameters'!$E$28</f>
        <v>12.7</v>
      </c>
      <c r="S1700" s="10">
        <f t="shared" ca="1" si="216"/>
        <v>4.0499892679988214E-2</v>
      </c>
      <c r="T1700" s="25">
        <f ca="1">_xlfn.LOGNORM.INV(S1700,'Input Parameters'!$H$29,'Input Parameters'!$I$29)</f>
        <v>47.871716524580563</v>
      </c>
      <c r="U1700" s="10">
        <f t="shared" ca="1" si="217"/>
        <v>0.50727178794667016</v>
      </c>
      <c r="V1700" s="29">
        <f ca="1">IF('Input Parameters'!$D$30="Beta",_xlfn.BETA.INV(U1700,'Input Parameters'!$L$30,'Input Parameters'!$M$30,'Input Parameters'!$J$30,'Input Parameters'!$K$30),IF('Input Parameters'!$D$30="LogNorm",_xlfn.LOGNORM.INV(U1700,'Input Parameters'!$H$30,'Input Parameters'!$I$30)))</f>
        <v>1.0064156761870351</v>
      </c>
      <c r="W1700" s="2">
        <f ca="1">N1700+(P1700-N1700)*(1-ERF((T1700-R1700)/(2*SQRT(L1700*'Input Parameters'!$E$31))))</f>
        <v>0.42396731908872998</v>
      </c>
      <c r="X1700">
        <f t="shared" ca="1" si="218"/>
        <v>1</v>
      </c>
      <c r="Y1700" s="7"/>
    </row>
    <row r="1701" spans="1:25" ht="15" customHeight="1" x14ac:dyDescent="0.3">
      <c r="A1701" s="130">
        <v>1694</v>
      </c>
      <c r="B1701" s="10">
        <f t="shared" ca="1" si="210"/>
        <v>0.28221858916380271</v>
      </c>
      <c r="C1701" s="57">
        <f ca="1">_xlfn.NORM.INV(B1701,'Input Parameters'!$E$19,'Input Parameters'!$F$19)</f>
        <v>518.6057452968339</v>
      </c>
      <c r="D1701" s="10">
        <f t="shared" ca="1" si="211"/>
        <v>0.21054259232711792</v>
      </c>
      <c r="E1701" s="59">
        <f ca="1">IF(_xlfn.NORM.INV(D1701,'Input Parameters'!$E$20,'Input Parameters'!$F$20)&lt;3500,3500,IF(_xlfn.NORM.INV(D1701,'Input Parameters'!$E$20,'Input Parameters'!$F$20)&gt;5500,5500,_xlfn.NORM.INV(D1701,'Input Parameters'!$E$20,'Input Parameters'!$F$20)))</f>
        <v>4236.8220081822492</v>
      </c>
      <c r="F1701" s="10">
        <f t="shared" ca="1" si="212"/>
        <v>0.52661868303292125</v>
      </c>
      <c r="G1701" s="61">
        <f ca="1">_xlfn.NORM.INV(F1701,'Input Parameters'!$E$21,'Input Parameters'!$F$21)</f>
        <v>285.3748336510597</v>
      </c>
      <c r="H1701" s="54">
        <f ca="1">EXP(E1701*(1/'Input Parameters'!$E$22-1/G1701))</f>
        <v>0.67951733276277448</v>
      </c>
      <c r="I1701" s="10">
        <f t="shared" ca="1" si="213"/>
        <v>0.16123932086432746</v>
      </c>
      <c r="J1701" s="29">
        <f ca="1">_xlfn.BETA.INV(I1701,'Input Parameters'!$L$24,'Input Parameters'!$M$24,'Input Parameters'!$J$24,'Input Parameters'!$K$24)</f>
        <v>0.4444048194087134</v>
      </c>
      <c r="K1701" s="156">
        <f ca="1">('Input Parameters'!$E$25/'Input Parameters'!$E$31)^$J1701</f>
        <v>4.1255981036415042E-2</v>
      </c>
      <c r="L1701" s="66">
        <f ca="1">$H1701*$C1701*'Input Parameters'!$E$23*K1701</f>
        <v>14.538673429740912</v>
      </c>
      <c r="M1701" s="23">
        <f t="shared" ca="1" si="214"/>
        <v>0.51542776348624197</v>
      </c>
      <c r="N1701" s="15">
        <f ca="1">_xlfn.NORM.INV(M1701,'Input Parameters'!$E$26,'Input Parameters'!$F$26)</f>
        <v>3.4812307554463469E-2</v>
      </c>
      <c r="O1701" s="8">
        <f t="shared" ca="1" si="215"/>
        <v>0.97761059843780174</v>
      </c>
      <c r="P1701" s="29">
        <f ca="1">_xlfn.LOGNORM.INV(O1701,'Input Parameters'!$H$27,'Input Parameters'!$I$27)</f>
        <v>3.4591041080438631</v>
      </c>
      <c r="Q1701" s="10"/>
      <c r="R1701" s="15">
        <f>'Input Parameters'!$E$28</f>
        <v>12.7</v>
      </c>
      <c r="S1701" s="10">
        <f t="shared" ca="1" si="216"/>
        <v>0.71025938129210819</v>
      </c>
      <c r="T1701" s="25">
        <f ca="1">_xlfn.LOGNORM.INV(S1701,'Input Parameters'!$H$29,'Input Parameters'!$I$29)</f>
        <v>61.969817233025431</v>
      </c>
      <c r="U1701" s="10">
        <f t="shared" ca="1" si="217"/>
        <v>0.17758046376457415</v>
      </c>
      <c r="V1701" s="29">
        <f ca="1">IF('Input Parameters'!$D$30="Beta",_xlfn.BETA.INV(U1701,'Input Parameters'!$L$30,'Input Parameters'!$M$30,'Input Parameters'!$J$30,'Input Parameters'!$K$30),IF('Input Parameters'!$D$30="LogNorm",_xlfn.LOGNORM.INV(U1701,'Input Parameters'!$H$30,'Input Parameters'!$I$30)))</f>
        <v>0.69390851359251371</v>
      </c>
      <c r="W1701" s="2">
        <f ca="1">N1701+(P1701-N1701)*(1-ERF((T1701-R1701)/(2*SQRT(L1701*'Input Parameters'!$E$31))))</f>
        <v>1.2705521482897422</v>
      </c>
      <c r="X1701">
        <f t="shared" ca="1" si="218"/>
        <v>0</v>
      </c>
      <c r="Y1701" s="7"/>
    </row>
    <row r="1702" spans="1:25" ht="15" customHeight="1" x14ac:dyDescent="0.3">
      <c r="A1702" s="130">
        <v>1695</v>
      </c>
      <c r="B1702" s="10">
        <f t="shared" ca="1" si="210"/>
        <v>0.56417538634921827</v>
      </c>
      <c r="C1702" s="57">
        <f ca="1">_xlfn.NORM.INV(B1702,'Input Parameters'!$E$19,'Input Parameters'!$F$19)</f>
        <v>580.95215599573453</v>
      </c>
      <c r="D1702" s="10">
        <f t="shared" ca="1" si="211"/>
        <v>0.5773797152418696</v>
      </c>
      <c r="E1702" s="59">
        <f ca="1">IF(_xlfn.NORM.INV(D1702,'Input Parameters'!$E$20,'Input Parameters'!$F$20)&lt;3500,3500,IF(_xlfn.NORM.INV(D1702,'Input Parameters'!$E$20,'Input Parameters'!$F$20)&gt;5500,5500,_xlfn.NORM.INV(D1702,'Input Parameters'!$E$20,'Input Parameters'!$F$20)))</f>
        <v>4936.6362529191574</v>
      </c>
      <c r="F1702" s="10">
        <f t="shared" ca="1" si="212"/>
        <v>0.93148885260990222</v>
      </c>
      <c r="G1702" s="61">
        <f ca="1">_xlfn.NORM.INV(F1702,'Input Parameters'!$E$21,'Input Parameters'!$F$21)</f>
        <v>296.53759728642689</v>
      </c>
      <c r="H1702" s="54">
        <f ca="1">EXP(E1702*(1/'Input Parameters'!$E$22-1/G1702))</f>
        <v>1.222622552657608</v>
      </c>
      <c r="I1702" s="10">
        <f t="shared" ca="1" si="213"/>
        <v>0.80108986776872271</v>
      </c>
      <c r="J1702" s="29">
        <f ca="1">_xlfn.BETA.INV(I1702,'Input Parameters'!$L$24,'Input Parameters'!$M$24,'Input Parameters'!$J$24,'Input Parameters'!$K$24)</f>
        <v>0.73528711315139694</v>
      </c>
      <c r="K1702" s="156">
        <f ca="1">('Input Parameters'!$E$25/'Input Parameters'!$E$31)^$J1702</f>
        <v>5.1199162431179498E-3</v>
      </c>
      <c r="L1702" s="66">
        <f ca="1">$H1702*$C1702*'Input Parameters'!$E$23*K1702</f>
        <v>3.6366007733550991</v>
      </c>
      <c r="M1702" s="23">
        <f t="shared" ca="1" si="214"/>
        <v>0.82285768197111808</v>
      </c>
      <c r="N1702" s="15">
        <f ca="1">_xlfn.NORM.INV(M1702,'Input Parameters'!$E$26,'Input Parameters'!$F$26)</f>
        <v>5.3452520690084326E-2</v>
      </c>
      <c r="O1702" s="8">
        <f t="shared" ca="1" si="215"/>
        <v>0.26327401147437801</v>
      </c>
      <c r="P1702" s="29">
        <f ca="1">_xlfn.LOGNORM.INV(O1702,'Input Parameters'!$H$27,'Input Parameters'!$I$27)</f>
        <v>1.0757735674678854</v>
      </c>
      <c r="Q1702" s="10"/>
      <c r="R1702" s="15">
        <f>'Input Parameters'!$E$28</f>
        <v>12.7</v>
      </c>
      <c r="S1702" s="10">
        <f t="shared" ca="1" si="216"/>
        <v>0.42742274744153075</v>
      </c>
      <c r="T1702" s="25">
        <f ca="1">_xlfn.LOGNORM.INV(S1702,'Input Parameters'!$H$29,'Input Parameters'!$I$29)</f>
        <v>57.047990081714985</v>
      </c>
      <c r="U1702" s="10">
        <f t="shared" ca="1" si="217"/>
        <v>0.65957580635093349</v>
      </c>
      <c r="V1702" s="29">
        <f ca="1">IF('Input Parameters'!$D$30="Beta",_xlfn.BETA.INV(U1702,'Input Parameters'!$L$30,'Input Parameters'!$M$30,'Input Parameters'!$J$30,'Input Parameters'!$K$30),IF('Input Parameters'!$D$30="LogNorm",_xlfn.LOGNORM.INV(U1702,'Input Parameters'!$H$30,'Input Parameters'!$I$30)))</f>
        <v>1.1751589454734881</v>
      </c>
      <c r="W1702" s="2">
        <f ca="1">N1702+(P1702-N1702)*(1-ERF((T1702-R1702)/(2*SQRT(L1702*'Input Parameters'!$E$31))))</f>
        <v>0.15577739343381675</v>
      </c>
      <c r="X1702">
        <f t="shared" ca="1" si="218"/>
        <v>1</v>
      </c>
      <c r="Y1702" s="7"/>
    </row>
    <row r="1703" spans="1:25" ht="15" customHeight="1" x14ac:dyDescent="0.3">
      <c r="A1703" s="130">
        <v>1696</v>
      </c>
      <c r="B1703" s="10">
        <f t="shared" ca="1" si="210"/>
        <v>8.3875847421436278E-3</v>
      </c>
      <c r="C1703" s="57">
        <f ca="1">_xlfn.NORM.INV(B1703,'Input Parameters'!$E$19,'Input Parameters'!$F$19)</f>
        <v>365.20990359172083</v>
      </c>
      <c r="D1703" s="10">
        <f t="shared" ca="1" si="211"/>
        <v>3.7902655759413983E-2</v>
      </c>
      <c r="E1703" s="59">
        <f ca="1">IF(_xlfn.NORM.INV(D1703,'Input Parameters'!$E$20,'Input Parameters'!$F$20)&lt;3500,3500,IF(_xlfn.NORM.INV(D1703,'Input Parameters'!$E$20,'Input Parameters'!$F$20)&gt;5500,5500,_xlfn.NORM.INV(D1703,'Input Parameters'!$E$20,'Input Parameters'!$F$20)))</f>
        <v>3557.1073364612853</v>
      </c>
      <c r="F1703" s="10">
        <f t="shared" ca="1" si="212"/>
        <v>0.45376195299664535</v>
      </c>
      <c r="G1703" s="61">
        <f ca="1">_xlfn.NORM.INV(F1703,'Input Parameters'!$E$21,'Input Parameters'!$F$21)</f>
        <v>283.93696423592155</v>
      </c>
      <c r="H1703" s="54">
        <f ca="1">EXP(E1703*(1/'Input Parameters'!$E$22-1/G1703))</f>
        <v>0.67874594006832945</v>
      </c>
      <c r="I1703" s="10">
        <f t="shared" ca="1" si="213"/>
        <v>0.3947921417392759</v>
      </c>
      <c r="J1703" s="29">
        <f ca="1">_xlfn.BETA.INV(I1703,'Input Parameters'!$L$24,'Input Parameters'!$M$24,'Input Parameters'!$J$24,'Input Parameters'!$K$24)</f>
        <v>0.56369771984040495</v>
      </c>
      <c r="K1703" s="156">
        <f ca="1">('Input Parameters'!$E$25/'Input Parameters'!$E$31)^$J1703</f>
        <v>1.7532262979569412E-2</v>
      </c>
      <c r="L1703" s="66">
        <f ca="1">$H1703*$C1703*'Input Parameters'!$E$23*K1703</f>
        <v>4.3459804386542187</v>
      </c>
      <c r="M1703" s="23">
        <f t="shared" ca="1" si="214"/>
        <v>0.85198013971039022</v>
      </c>
      <c r="N1703" s="15">
        <f ca="1">_xlfn.NORM.INV(M1703,'Input Parameters'!$E$26,'Input Parameters'!$F$26)</f>
        <v>5.5944238897010071E-2</v>
      </c>
      <c r="O1703" s="8">
        <f t="shared" ca="1" si="215"/>
        <v>0.95268804661426665</v>
      </c>
      <c r="P1703" s="29">
        <f ca="1">_xlfn.LOGNORM.INV(O1703,'Input Parameters'!$H$27,'Input Parameters'!$I$27)</f>
        <v>2.9823144828945418</v>
      </c>
      <c r="Q1703" s="10"/>
      <c r="R1703" s="15">
        <f>'Input Parameters'!$E$28</f>
        <v>12.7</v>
      </c>
      <c r="S1703" s="10">
        <f t="shared" ca="1" si="216"/>
        <v>0.74608537527733609</v>
      </c>
      <c r="T1703" s="25">
        <f ca="1">_xlfn.LOGNORM.INV(S1703,'Input Parameters'!$H$29,'Input Parameters'!$I$29)</f>
        <v>62.726362774940604</v>
      </c>
      <c r="U1703" s="10">
        <f t="shared" ca="1" si="217"/>
        <v>0.22031879324305959</v>
      </c>
      <c r="V1703" s="29">
        <f ca="1">IF('Input Parameters'!$D$30="Beta",_xlfn.BETA.INV(U1703,'Input Parameters'!$L$30,'Input Parameters'!$M$30,'Input Parameters'!$J$30,'Input Parameters'!$K$30),IF('Input Parameters'!$D$30="LogNorm",_xlfn.LOGNORM.INV(U1703,'Input Parameters'!$H$30,'Input Parameters'!$I$30)))</f>
        <v>0.73721192600615759</v>
      </c>
      <c r="W1703" s="2">
        <f ca="1">N1703+(P1703-N1703)*(1-ERF((T1703-R1703)/(2*SQRT(L1703*'Input Parameters'!$E$31))))</f>
        <v>0.31852024102344206</v>
      </c>
      <c r="X1703">
        <f t="shared" ca="1" si="218"/>
        <v>1</v>
      </c>
      <c r="Y1703" s="7"/>
    </row>
    <row r="1704" spans="1:25" ht="15" customHeight="1" x14ac:dyDescent="0.3">
      <c r="A1704" s="130">
        <v>1697</v>
      </c>
      <c r="B1704" s="10">
        <f t="shared" ca="1" si="210"/>
        <v>0.84317788005530492</v>
      </c>
      <c r="C1704" s="57">
        <f ca="1">_xlfn.NORM.INV(B1704,'Input Parameters'!$E$19,'Input Parameters'!$F$19)</f>
        <v>652.44260274897351</v>
      </c>
      <c r="D1704" s="10">
        <f t="shared" ca="1" si="211"/>
        <v>0.30729282604005392</v>
      </c>
      <c r="E1704" s="59">
        <f ca="1">IF(_xlfn.NORM.INV(D1704,'Input Parameters'!$E$20,'Input Parameters'!$F$20)&lt;3500,3500,IF(_xlfn.NORM.INV(D1704,'Input Parameters'!$E$20,'Input Parameters'!$F$20)&gt;5500,5500,_xlfn.NORM.INV(D1704,'Input Parameters'!$E$20,'Input Parameters'!$F$20)))</f>
        <v>4447.5229832253917</v>
      </c>
      <c r="F1704" s="10">
        <f t="shared" ca="1" si="212"/>
        <v>0.57370790245815528</v>
      </c>
      <c r="G1704" s="61">
        <f ca="1">_xlfn.NORM.INV(F1704,'Input Parameters'!$E$21,'Input Parameters'!$F$21)</f>
        <v>286.31056248764776</v>
      </c>
      <c r="H1704" s="54">
        <f ca="1">EXP(E1704*(1/'Input Parameters'!$E$22-1/G1704))</f>
        <v>0.70141726581641406</v>
      </c>
      <c r="I1704" s="10">
        <f t="shared" ca="1" si="213"/>
        <v>0.79083973635761395</v>
      </c>
      <c r="J1704" s="29">
        <f ca="1">_xlfn.BETA.INV(I1704,'Input Parameters'!$L$24,'Input Parameters'!$M$24,'Input Parameters'!$J$24,'Input Parameters'!$K$24)</f>
        <v>0.73022242205953769</v>
      </c>
      <c r="K1704" s="156">
        <f ca="1">('Input Parameters'!$E$25/'Input Parameters'!$E$31)^$J1704</f>
        <v>5.3093524752397493E-3</v>
      </c>
      <c r="L1704" s="66">
        <f ca="1">$H1704*$C1704*'Input Parameters'!$E$23*K1704</f>
        <v>2.4297428999594528</v>
      </c>
      <c r="M1704" s="23">
        <f t="shared" ca="1" si="214"/>
        <v>0.95951318716561929</v>
      </c>
      <c r="N1704" s="15">
        <f ca="1">_xlfn.NORM.INV(M1704,'Input Parameters'!$E$26,'Input Parameters'!$F$26)</f>
        <v>7.0646356488397566E-2</v>
      </c>
      <c r="O1704" s="8">
        <f t="shared" ca="1" si="215"/>
        <v>0.44315287403223202</v>
      </c>
      <c r="P1704" s="29">
        <f ca="1">_xlfn.LOGNORM.INV(O1704,'Input Parameters'!$H$27,'Input Parameters'!$I$27)</f>
        <v>1.3363684861871845</v>
      </c>
      <c r="Q1704" s="10"/>
      <c r="R1704" s="15">
        <f>'Input Parameters'!$E$28</f>
        <v>12.7</v>
      </c>
      <c r="S1704" s="10">
        <f t="shared" ca="1" si="216"/>
        <v>1.1113659918098096E-2</v>
      </c>
      <c r="T1704" s="25">
        <f ca="1">_xlfn.LOGNORM.INV(S1704,'Input Parameters'!$H$29,'Input Parameters'!$I$29)</f>
        <v>45.047779275977128</v>
      </c>
      <c r="U1704" s="10">
        <f t="shared" ca="1" si="217"/>
        <v>0.64369706397410986</v>
      </c>
      <c r="V1704" s="29">
        <f ca="1">IF('Input Parameters'!$D$30="Beta",_xlfn.BETA.INV(U1704,'Input Parameters'!$L$30,'Input Parameters'!$M$30,'Input Parameters'!$J$30,'Input Parameters'!$K$30),IF('Input Parameters'!$D$30="LogNorm",_xlfn.LOGNORM.INV(U1704,'Input Parameters'!$H$30,'Input Parameters'!$I$30)))</f>
        <v>1.1554240288931503</v>
      </c>
      <c r="W1704" s="2">
        <f ca="1">N1704+(P1704-N1704)*(1-ERF((T1704-R1704)/(2*SQRT(L1704*'Input Parameters'!$E$31))))</f>
        <v>0.25071626676630782</v>
      </c>
      <c r="X1704">
        <f t="shared" ca="1" si="218"/>
        <v>1</v>
      </c>
      <c r="Y1704" s="7"/>
    </row>
    <row r="1705" spans="1:25" ht="15" customHeight="1" x14ac:dyDescent="0.3">
      <c r="A1705" s="130">
        <v>1698</v>
      </c>
      <c r="B1705" s="10">
        <f t="shared" ca="1" si="210"/>
        <v>0.49103406553337769</v>
      </c>
      <c r="C1705" s="57">
        <f ca="1">_xlfn.NORM.INV(B1705,'Input Parameters'!$E$19,'Input Parameters'!$F$19)</f>
        <v>565.40076472439137</v>
      </c>
      <c r="D1705" s="10">
        <f t="shared" ca="1" si="211"/>
        <v>0.65697574752502597</v>
      </c>
      <c r="E1705" s="59">
        <f ca="1">IF(_xlfn.NORM.INV(D1705,'Input Parameters'!$E$20,'Input Parameters'!$F$20)&lt;3500,3500,IF(_xlfn.NORM.INV(D1705,'Input Parameters'!$E$20,'Input Parameters'!$F$20)&gt;5500,5500,_xlfn.NORM.INV(D1705,'Input Parameters'!$E$20,'Input Parameters'!$F$20)))</f>
        <v>5082.9563256546771</v>
      </c>
      <c r="F1705" s="10">
        <f t="shared" ca="1" si="212"/>
        <v>0.83818790639225171</v>
      </c>
      <c r="G1705" s="61">
        <f ca="1">_xlfn.NORM.INV(F1705,'Input Parameters'!$E$21,'Input Parameters'!$F$21)</f>
        <v>292.60811584046439</v>
      </c>
      <c r="H1705" s="54">
        <f ca="1">EXP(E1705*(1/'Input Parameters'!$E$22-1/G1705))</f>
        <v>0.9770340342139241</v>
      </c>
      <c r="I1705" s="10">
        <f t="shared" ca="1" si="213"/>
        <v>0.120115159108654</v>
      </c>
      <c r="J1705" s="29">
        <f ca="1">_xlfn.BETA.INV(I1705,'Input Parameters'!$L$24,'Input Parameters'!$M$24,'Input Parameters'!$J$24,'Input Parameters'!$K$24)</f>
        <v>0.41437103697183802</v>
      </c>
      <c r="K1705" s="156">
        <f ca="1">('Input Parameters'!$E$25/'Input Parameters'!$E$31)^$J1705</f>
        <v>5.1174679505352573E-2</v>
      </c>
      <c r="L1705" s="66">
        <f ca="1">$H1705*$C1705*'Input Parameters'!$E$23*K1705</f>
        <v>28.269701012386523</v>
      </c>
      <c r="M1705" s="23">
        <f t="shared" ca="1" si="214"/>
        <v>0.91044761842378552</v>
      </c>
      <c r="N1705" s="15">
        <f ca="1">_xlfn.NORM.INV(M1705,'Input Parameters'!$E$26,'Input Parameters'!$F$26)</f>
        <v>6.2213848041632144E-2</v>
      </c>
      <c r="O1705" s="8">
        <f t="shared" ca="1" si="215"/>
        <v>0.49226581019911542</v>
      </c>
      <c r="P1705" s="29">
        <f ca="1">_xlfn.LOGNORM.INV(O1705,'Input Parameters'!$H$27,'Input Parameters'!$I$27)</f>
        <v>1.4114738648988907</v>
      </c>
      <c r="Q1705" s="10"/>
      <c r="R1705" s="15">
        <f>'Input Parameters'!$E$28</f>
        <v>12.7</v>
      </c>
      <c r="S1705" s="10">
        <f t="shared" ca="1" si="216"/>
        <v>0.57415811156057406</v>
      </c>
      <c r="T1705" s="25">
        <f ca="1">_xlfn.LOGNORM.INV(S1705,'Input Parameters'!$H$29,'Input Parameters'!$I$29)</f>
        <v>59.467136880892745</v>
      </c>
      <c r="U1705" s="10">
        <f t="shared" ca="1" si="217"/>
        <v>0.31384736939666791</v>
      </c>
      <c r="V1705" s="29">
        <f ca="1">IF('Input Parameters'!$D$30="Beta",_xlfn.BETA.INV(U1705,'Input Parameters'!$L$30,'Input Parameters'!$M$30,'Input Parameters'!$J$30,'Input Parameters'!$K$30),IF('Input Parameters'!$D$30="LogNorm",_xlfn.LOGNORM.INV(U1705,'Input Parameters'!$H$30,'Input Parameters'!$I$30)))</f>
        <v>0.82527332201820802</v>
      </c>
      <c r="W1705" s="2">
        <f ca="1">N1705+(P1705-N1705)*(1-ERF((T1705-R1705)/(2*SQRT(L1705*'Input Parameters'!$E$31))))</f>
        <v>0.78267229131465033</v>
      </c>
      <c r="X1705">
        <f t="shared" ca="1" si="218"/>
        <v>1</v>
      </c>
      <c r="Y1705" s="7"/>
    </row>
    <row r="1706" spans="1:25" ht="15" customHeight="1" x14ac:dyDescent="0.3">
      <c r="A1706" s="130">
        <v>1699</v>
      </c>
      <c r="B1706" s="10">
        <f t="shared" ca="1" si="210"/>
        <v>0.65684678145543263</v>
      </c>
      <c r="C1706" s="57">
        <f ca="1">_xlfn.NORM.INV(B1706,'Input Parameters'!$E$19,'Input Parameters'!$F$19)</f>
        <v>601.4272311338118</v>
      </c>
      <c r="D1706" s="10">
        <f t="shared" ca="1" si="211"/>
        <v>0.85904404228875986</v>
      </c>
      <c r="E1706" s="59">
        <f ca="1">IF(_xlfn.NORM.INV(D1706,'Input Parameters'!$E$20,'Input Parameters'!$F$20)&lt;3500,3500,IF(_xlfn.NORM.INV(D1706,'Input Parameters'!$E$20,'Input Parameters'!$F$20)&gt;5500,5500,_xlfn.NORM.INV(D1706,'Input Parameters'!$E$20,'Input Parameters'!$F$20)))</f>
        <v>5500</v>
      </c>
      <c r="F1706" s="10">
        <f t="shared" ca="1" si="212"/>
        <v>0.44250926690706138</v>
      </c>
      <c r="G1706" s="61">
        <f ca="1">_xlfn.NORM.INV(F1706,'Input Parameters'!$E$21,'Input Parameters'!$F$21)</f>
        <v>283.71336273654032</v>
      </c>
      <c r="H1706" s="54">
        <f ca="1">EXP(E1706*(1/'Input Parameters'!$E$22-1/G1706))</f>
        <v>0.54094811691147737</v>
      </c>
      <c r="I1706" s="10">
        <f t="shared" ca="1" si="213"/>
        <v>0.69877741422365547</v>
      </c>
      <c r="J1706" s="29">
        <f ca="1">_xlfn.BETA.INV(I1706,'Input Parameters'!$L$24,'Input Parameters'!$M$24,'Input Parameters'!$J$24,'Input Parameters'!$K$24)</f>
        <v>0.68834068877545118</v>
      </c>
      <c r="K1706" s="156">
        <f ca="1">('Input Parameters'!$E$25/'Input Parameters'!$E$31)^$J1706</f>
        <v>7.1700347128272604E-3</v>
      </c>
      <c r="L1706" s="66">
        <f ca="1">$H1706*$C1706*'Input Parameters'!$E$23*K1706</f>
        <v>2.3327057482752651</v>
      </c>
      <c r="M1706" s="23">
        <f t="shared" ca="1" si="214"/>
        <v>0.35500733147016128</v>
      </c>
      <c r="N1706" s="15">
        <f ca="1">_xlfn.NORM.INV(M1706,'Input Parameters'!$E$26,'Input Parameters'!$F$26)</f>
        <v>2.6191435670193327E-2</v>
      </c>
      <c r="O1706" s="8">
        <f t="shared" ca="1" si="215"/>
        <v>0.87775320360667386</v>
      </c>
      <c r="P1706" s="29">
        <f ca="1">_xlfn.LOGNORM.INV(O1706,'Input Parameters'!$H$27,'Input Parameters'!$I$27)</f>
        <v>2.3823854768341288</v>
      </c>
      <c r="Q1706" s="10"/>
      <c r="R1706" s="15">
        <f>'Input Parameters'!$E$28</f>
        <v>12.7</v>
      </c>
      <c r="S1706" s="10">
        <f t="shared" ca="1" si="216"/>
        <v>0.88741047383586169</v>
      </c>
      <c r="T1706" s="25">
        <f ca="1">_xlfn.LOGNORM.INV(S1706,'Input Parameters'!$H$29,'Input Parameters'!$I$29)</f>
        <v>66.726691647069288</v>
      </c>
      <c r="U1706" s="10">
        <f t="shared" ca="1" si="217"/>
        <v>0.53884219136443956</v>
      </c>
      <c r="V1706" s="29">
        <f ca="1">IF('Input Parameters'!$D$30="Beta",_xlfn.BETA.INV(U1706,'Input Parameters'!$L$30,'Input Parameters'!$M$30,'Input Parameters'!$J$30,'Input Parameters'!$K$30),IF('Input Parameters'!$D$30="LogNorm",_xlfn.LOGNORM.INV(U1706,'Input Parameters'!$H$30,'Input Parameters'!$I$30)))</f>
        <v>1.0383805108676005</v>
      </c>
      <c r="W1706" s="2">
        <f ca="1">N1706+(P1706-N1706)*(1-ERF((T1706-R1706)/(2*SQRT(L1706*'Input Parameters'!$E$31))))</f>
        <v>5.5347714400366385E-2</v>
      </c>
      <c r="X1706">
        <f t="shared" ca="1" si="218"/>
        <v>1</v>
      </c>
      <c r="Y1706" s="7"/>
    </row>
    <row r="1707" spans="1:25" ht="15" customHeight="1" x14ac:dyDescent="0.3">
      <c r="A1707" s="130">
        <v>1700</v>
      </c>
      <c r="B1707" s="10">
        <f t="shared" ca="1" si="210"/>
        <v>0.96334822600261905</v>
      </c>
      <c r="C1707" s="57">
        <f ca="1">_xlfn.NORM.INV(B1707,'Input Parameters'!$E$19,'Input Parameters'!$F$19)</f>
        <v>718.63410139458381</v>
      </c>
      <c r="D1707" s="10">
        <f t="shared" ca="1" si="211"/>
        <v>0.47335938469190697</v>
      </c>
      <c r="E1707" s="59">
        <f ca="1">IF(_xlfn.NORM.INV(D1707,'Input Parameters'!$E$20,'Input Parameters'!$F$20)&lt;3500,3500,IF(_xlfn.NORM.INV(D1707,'Input Parameters'!$E$20,'Input Parameters'!$F$20)&gt;5500,5500,_xlfn.NORM.INV(D1707,'Input Parameters'!$E$20,'Input Parameters'!$F$20)))</f>
        <v>4753.220520400223</v>
      </c>
      <c r="F1707" s="10">
        <f t="shared" ca="1" si="212"/>
        <v>0.64275011541512039</v>
      </c>
      <c r="G1707" s="61">
        <f ca="1">_xlfn.NORM.INV(F1707,'Input Parameters'!$E$21,'Input Parameters'!$F$21)</f>
        <v>287.72534125850342</v>
      </c>
      <c r="H1707" s="54">
        <f ca="1">EXP(E1707*(1/'Input Parameters'!$E$22-1/G1707))</f>
        <v>0.74274907585411876</v>
      </c>
      <c r="I1707" s="10">
        <f t="shared" ca="1" si="213"/>
        <v>0.40369809781996724</v>
      </c>
      <c r="J1707" s="29">
        <f ca="1">_xlfn.BETA.INV(I1707,'Input Parameters'!$L$24,'Input Parameters'!$M$24,'Input Parameters'!$J$24,'Input Parameters'!$K$24)</f>
        <v>0.56748607299110376</v>
      </c>
      <c r="K1707" s="156">
        <f ca="1">('Input Parameters'!$E$25/'Input Parameters'!$E$31)^$J1707</f>
        <v>1.7062223203162936E-2</v>
      </c>
      <c r="L1707" s="66">
        <f ca="1">$H1707*$C1707*'Input Parameters'!$E$23*K1707</f>
        <v>9.1072144062029601</v>
      </c>
      <c r="M1707" s="23">
        <f t="shared" ca="1" si="214"/>
        <v>0.28172598759743328</v>
      </c>
      <c r="N1707" s="15">
        <f ca="1">_xlfn.NORM.INV(M1707,'Input Parameters'!$E$26,'Input Parameters'!$F$26)</f>
        <v>2.1867842715243647E-2</v>
      </c>
      <c r="O1707" s="8">
        <f t="shared" ca="1" si="215"/>
        <v>0.12552547558749927</v>
      </c>
      <c r="P1707" s="29">
        <f ca="1">_xlfn.LOGNORM.INV(O1707,'Input Parameters'!$H$27,'Input Parameters'!$I$27)</f>
        <v>0.85676844374151151</v>
      </c>
      <c r="Q1707" s="10"/>
      <c r="R1707" s="15">
        <f>'Input Parameters'!$E$28</f>
        <v>12.7</v>
      </c>
      <c r="S1707" s="10">
        <f t="shared" ca="1" si="216"/>
        <v>7.1503408267760471E-2</v>
      </c>
      <c r="T1707" s="25">
        <f ca="1">_xlfn.LOGNORM.INV(S1707,'Input Parameters'!$H$29,'Input Parameters'!$I$29)</f>
        <v>49.401811316173138</v>
      </c>
      <c r="U1707" s="10">
        <f t="shared" ca="1" si="217"/>
        <v>0.71302486931323872</v>
      </c>
      <c r="V1707" s="29">
        <f ca="1">IF('Input Parameters'!$D$30="Beta",_xlfn.BETA.INV(U1707,'Input Parameters'!$L$30,'Input Parameters'!$M$30,'Input Parameters'!$J$30,'Input Parameters'!$K$30),IF('Input Parameters'!$D$30="LogNorm",_xlfn.LOGNORM.INV(U1707,'Input Parameters'!$H$30,'Input Parameters'!$I$30)))</f>
        <v>1.2472298868493508</v>
      </c>
      <c r="W1707" s="2">
        <f ca="1">N1707+(P1707-N1707)*(1-ERF((T1707-R1707)/(2*SQRT(L1707*'Input Parameters'!$E$31))))</f>
        <v>0.3473200194262861</v>
      </c>
      <c r="X1707">
        <f t="shared" ca="1" si="218"/>
        <v>1</v>
      </c>
      <c r="Y1707" s="7"/>
    </row>
    <row r="1708" spans="1:25" ht="15" customHeight="1" x14ac:dyDescent="0.3">
      <c r="A1708" s="130">
        <v>1701</v>
      </c>
      <c r="B1708" s="10">
        <f t="shared" ca="1" si="210"/>
        <v>0.55436339323038719</v>
      </c>
      <c r="C1708" s="57">
        <f ca="1">_xlfn.NORM.INV(B1708,'Input Parameters'!$E$19,'Input Parameters'!$F$19)</f>
        <v>578.8505851441555</v>
      </c>
      <c r="D1708" s="10">
        <f t="shared" ca="1" si="211"/>
        <v>0.35454185857030063</v>
      </c>
      <c r="E1708" s="59">
        <f ca="1">IF(_xlfn.NORM.INV(D1708,'Input Parameters'!$E$20,'Input Parameters'!$F$20)&lt;3500,3500,IF(_xlfn.NORM.INV(D1708,'Input Parameters'!$E$20,'Input Parameters'!$F$20)&gt;5500,5500,_xlfn.NORM.INV(D1708,'Input Parameters'!$E$20,'Input Parameters'!$F$20)))</f>
        <v>4538.8391219450532</v>
      </c>
      <c r="F1708" s="10">
        <f t="shared" ca="1" si="212"/>
        <v>0.69177040476535279</v>
      </c>
      <c r="G1708" s="61">
        <f ca="1">_xlfn.NORM.INV(F1708,'Input Parameters'!$E$21,'Input Parameters'!$F$21)</f>
        <v>288.78687646693982</v>
      </c>
      <c r="H1708" s="54">
        <f ca="1">EXP(E1708*(1/'Input Parameters'!$E$22-1/G1708))</f>
        <v>0.79771998219058837</v>
      </c>
      <c r="I1708" s="10">
        <f t="shared" ca="1" si="213"/>
        <v>0.82410824173366115</v>
      </c>
      <c r="J1708" s="29">
        <f ca="1">_xlfn.BETA.INV(I1708,'Input Parameters'!$L$24,'Input Parameters'!$M$24,'Input Parameters'!$J$24,'Input Parameters'!$K$24)</f>
        <v>0.74709106623793842</v>
      </c>
      <c r="K1708" s="156">
        <f ca="1">('Input Parameters'!$E$25/'Input Parameters'!$E$31)^$J1708</f>
        <v>4.704228849184258E-3</v>
      </c>
      <c r="L1708" s="66">
        <f ca="1">$H1708*$C1708*'Input Parameters'!$E$23*K1708</f>
        <v>2.1722279050878543</v>
      </c>
      <c r="M1708" s="23">
        <f t="shared" ca="1" si="214"/>
        <v>0.58806751861215345</v>
      </c>
      <c r="N1708" s="15">
        <f ca="1">_xlfn.NORM.INV(M1708,'Input Parameters'!$E$26,'Input Parameters'!$F$26)</f>
        <v>3.8674110956237899E-2</v>
      </c>
      <c r="O1708" s="8">
        <f t="shared" ca="1" si="215"/>
        <v>0.93812723203920667</v>
      </c>
      <c r="P1708" s="29">
        <f ca="1">_xlfn.LOGNORM.INV(O1708,'Input Parameters'!$H$27,'Input Parameters'!$I$27)</f>
        <v>2.8128236888924474</v>
      </c>
      <c r="Q1708" s="10"/>
      <c r="R1708" s="15">
        <f>'Input Parameters'!$E$28</f>
        <v>12.7</v>
      </c>
      <c r="S1708" s="10">
        <f t="shared" ca="1" si="216"/>
        <v>0.89608827540251967</v>
      </c>
      <c r="T1708" s="25">
        <f ca="1">_xlfn.LOGNORM.INV(S1708,'Input Parameters'!$H$29,'Input Parameters'!$I$29)</f>
        <v>67.077482260689962</v>
      </c>
      <c r="U1708" s="10">
        <f t="shared" ca="1" si="217"/>
        <v>0.77628319108890953</v>
      </c>
      <c r="V1708" s="29">
        <f ca="1">IF('Input Parameters'!$D$30="Beta",_xlfn.BETA.INV(U1708,'Input Parameters'!$L$30,'Input Parameters'!$M$30,'Input Parameters'!$J$30,'Input Parameters'!$K$30),IF('Input Parameters'!$D$30="LogNorm",_xlfn.LOGNORM.INV(U1708,'Input Parameters'!$H$30,'Input Parameters'!$I$30)))</f>
        <v>1.3482283570326774</v>
      </c>
      <c r="W1708" s="2">
        <f ca="1">N1708+(P1708-N1708)*(1-ERF((T1708-R1708)/(2*SQRT(L1708*'Input Parameters'!$E$31))))</f>
        <v>6.3875428062409839E-2</v>
      </c>
      <c r="X1708">
        <f t="shared" ca="1" si="218"/>
        <v>1</v>
      </c>
      <c r="Y1708" s="7"/>
    </row>
    <row r="1709" spans="1:25" ht="15" customHeight="1" x14ac:dyDescent="0.3">
      <c r="A1709" s="130">
        <v>1702</v>
      </c>
      <c r="B1709" s="10">
        <f t="shared" ca="1" si="210"/>
        <v>0.87647759588728402</v>
      </c>
      <c r="C1709" s="57">
        <f ca="1">_xlfn.NORM.INV(B1709,'Input Parameters'!$E$19,'Input Parameters'!$F$19)</f>
        <v>665.11357837526839</v>
      </c>
      <c r="D1709" s="10">
        <f t="shared" ca="1" si="211"/>
        <v>0.53979681386291312</v>
      </c>
      <c r="E1709" s="59">
        <f ca="1">IF(_xlfn.NORM.INV(D1709,'Input Parameters'!$E$20,'Input Parameters'!$F$20)&lt;3500,3500,IF(_xlfn.NORM.INV(D1709,'Input Parameters'!$E$20,'Input Parameters'!$F$20)&gt;5500,5500,_xlfn.NORM.INV(D1709,'Input Parameters'!$E$20,'Input Parameters'!$F$20)))</f>
        <v>4869.9452924406696</v>
      </c>
      <c r="F1709" s="10">
        <f t="shared" ca="1" si="212"/>
        <v>0.32323173170257258</v>
      </c>
      <c r="G1709" s="61">
        <f ca="1">_xlfn.NORM.INV(F1709,'Input Parameters'!$E$21,'Input Parameters'!$F$21)</f>
        <v>281.24476956505737</v>
      </c>
      <c r="H1709" s="54">
        <f ca="1">EXP(E1709*(1/'Input Parameters'!$E$22-1/G1709))</f>
        <v>0.49921951658064767</v>
      </c>
      <c r="I1709" s="10">
        <f t="shared" ca="1" si="213"/>
        <v>0.72446487658003578</v>
      </c>
      <c r="J1709" s="29">
        <f ca="1">_xlfn.BETA.INV(I1709,'Input Parameters'!$L$24,'Input Parameters'!$M$24,'Input Parameters'!$J$24,'Input Parameters'!$K$24)</f>
        <v>0.69951483905759093</v>
      </c>
      <c r="K1709" s="156">
        <f ca="1">('Input Parameters'!$E$25/'Input Parameters'!$E$31)^$J1709</f>
        <v>6.6177285758903109E-3</v>
      </c>
      <c r="L1709" s="66">
        <f ca="1">$H1709*$C1709*'Input Parameters'!$E$23*K1709</f>
        <v>2.1973352370387875</v>
      </c>
      <c r="M1709" s="23">
        <f t="shared" ca="1" si="214"/>
        <v>0.46302460803165557</v>
      </c>
      <c r="N1709" s="15">
        <f ca="1">_xlfn.NORM.INV(M1709,'Input Parameters'!$E$26,'Input Parameters'!$F$26)</f>
        <v>3.2050850158062617E-2</v>
      </c>
      <c r="O1709" s="8">
        <f t="shared" ca="1" si="215"/>
        <v>0.26239176346644166</v>
      </c>
      <c r="P1709" s="29">
        <f ca="1">_xlfn.LOGNORM.INV(O1709,'Input Parameters'!$H$27,'Input Parameters'!$I$27)</f>
        <v>1.0744870175430601</v>
      </c>
      <c r="Q1709" s="10"/>
      <c r="R1709" s="15">
        <f>'Input Parameters'!$E$28</f>
        <v>12.7</v>
      </c>
      <c r="S1709" s="10">
        <f t="shared" ca="1" si="216"/>
        <v>0.66385891497718297</v>
      </c>
      <c r="T1709" s="25">
        <f ca="1">_xlfn.LOGNORM.INV(S1709,'Input Parameters'!$H$29,'Input Parameters'!$I$29)</f>
        <v>61.064192895205984</v>
      </c>
      <c r="U1709" s="10">
        <f t="shared" ca="1" si="217"/>
        <v>0.2425402437798998</v>
      </c>
      <c r="V1709" s="29">
        <f ca="1">IF('Input Parameters'!$D$30="Beta",_xlfn.BETA.INV(U1709,'Input Parameters'!$L$30,'Input Parameters'!$M$30,'Input Parameters'!$J$30,'Input Parameters'!$K$30),IF('Input Parameters'!$D$30="LogNorm",_xlfn.LOGNORM.INV(U1709,'Input Parameters'!$H$30,'Input Parameters'!$I$30)))</f>
        <v>0.75873137265469803</v>
      </c>
      <c r="W1709" s="2">
        <f ca="1">N1709+(P1709-N1709)*(1-ERF((T1709-R1709)/(2*SQRT(L1709*'Input Parameters'!$E$31))))</f>
        <v>5.3995083939284233E-2</v>
      </c>
      <c r="X1709">
        <f t="shared" ca="1" si="218"/>
        <v>1</v>
      </c>
      <c r="Y1709" s="7"/>
    </row>
    <row r="1710" spans="1:25" ht="15" customHeight="1" x14ac:dyDescent="0.3">
      <c r="A1710" s="130">
        <v>1703</v>
      </c>
      <c r="B1710" s="10">
        <f t="shared" ca="1" si="210"/>
        <v>0.10515196295781881</v>
      </c>
      <c r="C1710" s="57">
        <f ca="1">_xlfn.NORM.INV(B1710,'Input Parameters'!$E$19,'Input Parameters'!$F$19)</f>
        <v>461.44430146912038</v>
      </c>
      <c r="D1710" s="10">
        <f t="shared" ca="1" si="211"/>
        <v>0.62563032407943342</v>
      </c>
      <c r="E1710" s="59">
        <f ca="1">IF(_xlfn.NORM.INV(D1710,'Input Parameters'!$E$20,'Input Parameters'!$F$20)&lt;3500,3500,IF(_xlfn.NORM.INV(D1710,'Input Parameters'!$E$20,'Input Parameters'!$F$20)&gt;5500,5500,_xlfn.NORM.INV(D1710,'Input Parameters'!$E$20,'Input Parameters'!$F$20)))</f>
        <v>5024.2114511060581</v>
      </c>
      <c r="F1710" s="10">
        <f t="shared" ca="1" si="212"/>
        <v>0.97159983502042269</v>
      </c>
      <c r="G1710" s="61">
        <f ca="1">_xlfn.NORM.INV(F1710,'Input Parameters'!$E$21,'Input Parameters'!$F$21)</f>
        <v>299.82207519853858</v>
      </c>
      <c r="H1710" s="54">
        <f ca="1">EXP(E1710*(1/'Input Parameters'!$E$22-1/G1710))</f>
        <v>1.4772309882297689</v>
      </c>
      <c r="I1710" s="10">
        <f t="shared" ca="1" si="213"/>
        <v>0.67740835444884284</v>
      </c>
      <c r="J1710" s="29">
        <f ca="1">_xlfn.BETA.INV(I1710,'Input Parameters'!$L$24,'Input Parameters'!$M$24,'Input Parameters'!$J$24,'Input Parameters'!$K$24)</f>
        <v>0.67925473424656757</v>
      </c>
      <c r="K1710" s="156">
        <f ca="1">('Input Parameters'!$E$25/'Input Parameters'!$E$31)^$J1710</f>
        <v>7.6529333933515707E-3</v>
      </c>
      <c r="L1710" s="66">
        <f ca="1">$H1710*$C1710*'Input Parameters'!$E$23*K1710</f>
        <v>5.216697210650854</v>
      </c>
      <c r="M1710" s="23">
        <f t="shared" ca="1" si="214"/>
        <v>0.18498876609063264</v>
      </c>
      <c r="N1710" s="15">
        <f ca="1">_xlfn.NORM.INV(M1710,'Input Parameters'!$E$26,'Input Parameters'!$F$26)</f>
        <v>1.5173175539948933E-2</v>
      </c>
      <c r="O1710" s="8">
        <f t="shared" ca="1" si="215"/>
        <v>0.12091947311308471</v>
      </c>
      <c r="P1710" s="29">
        <f ca="1">_xlfn.LOGNORM.INV(O1710,'Input Parameters'!$H$27,'Input Parameters'!$I$27)</f>
        <v>0.84824389108126352</v>
      </c>
      <c r="Q1710" s="10"/>
      <c r="R1710" s="15">
        <f>'Input Parameters'!$E$28</f>
        <v>12.7</v>
      </c>
      <c r="S1710" s="10">
        <f t="shared" ca="1" si="216"/>
        <v>0.32869221146107408</v>
      </c>
      <c r="T1710" s="25">
        <f ca="1">_xlfn.LOGNORM.INV(S1710,'Input Parameters'!$H$29,'Input Parameters'!$I$29)</f>
        <v>55.403114625873457</v>
      </c>
      <c r="U1710" s="10">
        <f t="shared" ca="1" si="217"/>
        <v>0.9541243258418336</v>
      </c>
      <c r="V1710" s="29">
        <f ca="1">IF('Input Parameters'!$D$30="Beta",_xlfn.BETA.INV(U1710,'Input Parameters'!$L$30,'Input Parameters'!$M$30,'Input Parameters'!$J$30,'Input Parameters'!$K$30),IF('Input Parameters'!$D$30="LogNorm",_xlfn.LOGNORM.INV(U1710,'Input Parameters'!$H$30,'Input Parameters'!$I$30)))</f>
        <v>1.9428668282933348</v>
      </c>
      <c r="W1710" s="2">
        <f ca="1">N1710+(P1710-N1710)*(1-ERF((T1710-R1710)/(2*SQRT(L1710*'Input Parameters'!$E$31))))</f>
        <v>0.17025150392302862</v>
      </c>
      <c r="X1710">
        <f t="shared" ca="1" si="218"/>
        <v>1</v>
      </c>
      <c r="Y1710" s="7"/>
    </row>
    <row r="1711" spans="1:25" ht="15" customHeight="1" x14ac:dyDescent="0.3">
      <c r="A1711" s="130">
        <v>1704</v>
      </c>
      <c r="B1711" s="10">
        <f t="shared" ca="1" si="210"/>
        <v>0.66928852418294082</v>
      </c>
      <c r="C1711" s="57">
        <f ca="1">_xlfn.NORM.INV(B1711,'Input Parameters'!$E$19,'Input Parameters'!$F$19)</f>
        <v>604.30672575034589</v>
      </c>
      <c r="D1711" s="10">
        <f t="shared" ca="1" si="211"/>
        <v>0.73136923016999966</v>
      </c>
      <c r="E1711" s="59">
        <f ca="1">IF(_xlfn.NORM.INV(D1711,'Input Parameters'!$E$20,'Input Parameters'!$F$20)&lt;3500,3500,IF(_xlfn.NORM.INV(D1711,'Input Parameters'!$E$20,'Input Parameters'!$F$20)&gt;5500,5500,_xlfn.NORM.INV(D1711,'Input Parameters'!$E$20,'Input Parameters'!$F$20)))</f>
        <v>5231.871543682083</v>
      </c>
      <c r="F1711" s="10">
        <f t="shared" ca="1" si="212"/>
        <v>0.39211277396951527</v>
      </c>
      <c r="G1711" s="61">
        <f ca="1">_xlfn.NORM.INV(F1711,'Input Parameters'!$E$21,'Input Parameters'!$F$21)</f>
        <v>282.69780133892374</v>
      </c>
      <c r="H1711" s="54">
        <f ca="1">EXP(E1711*(1/'Input Parameters'!$E$22-1/G1711))</f>
        <v>0.52166786110356589</v>
      </c>
      <c r="I1711" s="10">
        <f t="shared" ca="1" si="213"/>
        <v>0.1389690989850122</v>
      </c>
      <c r="J1711" s="29">
        <f ca="1">_xlfn.BETA.INV(I1711,'Input Parameters'!$L$24,'Input Parameters'!$M$24,'Input Parameters'!$J$24,'Input Parameters'!$K$24)</f>
        <v>0.4288326533125571</v>
      </c>
      <c r="K1711" s="156">
        <f ca="1">('Input Parameters'!$E$25/'Input Parameters'!$E$31)^$J1711</f>
        <v>4.6131857979319797E-2</v>
      </c>
      <c r="L1711" s="66">
        <f ca="1">$H1711*$C1711*'Input Parameters'!$E$23*K1711</f>
        <v>14.542948150107208</v>
      </c>
      <c r="M1711" s="23">
        <f t="shared" ca="1" si="214"/>
        <v>0.43968259889662242</v>
      </c>
      <c r="N1711" s="15">
        <f ca="1">_xlfn.NORM.INV(M1711,'Input Parameters'!$E$26,'Input Parameters'!$F$26)</f>
        <v>3.0812746220021447E-2</v>
      </c>
      <c r="O1711" s="8">
        <f t="shared" ca="1" si="215"/>
        <v>0.77045489710130377</v>
      </c>
      <c r="P1711" s="29">
        <f ca="1">_xlfn.LOGNORM.INV(O1711,'Input Parameters'!$H$27,'Input Parameters'!$I$27)</f>
        <v>1.975356675136922</v>
      </c>
      <c r="Q1711" s="10"/>
      <c r="R1711" s="15">
        <f>'Input Parameters'!$E$28</f>
        <v>12.7</v>
      </c>
      <c r="S1711" s="10">
        <f t="shared" ca="1" si="216"/>
        <v>0.10983845015626903</v>
      </c>
      <c r="T1711" s="25">
        <f ca="1">_xlfn.LOGNORM.INV(S1711,'Input Parameters'!$H$29,'Input Parameters'!$I$29)</f>
        <v>50.735671944169098</v>
      </c>
      <c r="U1711" s="10">
        <f t="shared" ca="1" si="217"/>
        <v>0.3166418367428353</v>
      </c>
      <c r="V1711" s="29">
        <f ca="1">IF('Input Parameters'!$D$30="Beta",_xlfn.BETA.INV(U1711,'Input Parameters'!$L$30,'Input Parameters'!$M$30,'Input Parameters'!$J$30,'Input Parameters'!$K$30),IF('Input Parameters'!$D$30="LogNorm",_xlfn.LOGNORM.INV(U1711,'Input Parameters'!$H$30,'Input Parameters'!$I$30)))</f>
        <v>0.82783654565878173</v>
      </c>
      <c r="W1711" s="2">
        <f ca="1">N1711+(P1711-N1711)*(1-ERF((T1711-R1711)/(2*SQRT(L1711*'Input Parameters'!$E$31))))</f>
        <v>0.96545356096398849</v>
      </c>
      <c r="X1711">
        <f t="shared" ca="1" si="218"/>
        <v>0</v>
      </c>
      <c r="Y1711" s="7"/>
    </row>
    <row r="1712" spans="1:25" ht="15" customHeight="1" x14ac:dyDescent="0.3">
      <c r="A1712" s="130">
        <v>1705</v>
      </c>
      <c r="B1712" s="10">
        <f t="shared" ca="1" si="210"/>
        <v>0.13984961837562959</v>
      </c>
      <c r="C1712" s="57">
        <f ca="1">_xlfn.NORM.INV(B1712,'Input Parameters'!$E$19,'Input Parameters'!$F$19)</f>
        <v>475.95590331040091</v>
      </c>
      <c r="D1712" s="10">
        <f t="shared" ca="1" si="211"/>
        <v>0.22754842805694486</v>
      </c>
      <c r="E1712" s="59">
        <f ca="1">IF(_xlfn.NORM.INV(D1712,'Input Parameters'!$E$20,'Input Parameters'!$F$20)&lt;3500,3500,IF(_xlfn.NORM.INV(D1712,'Input Parameters'!$E$20,'Input Parameters'!$F$20)&gt;5500,5500,_xlfn.NORM.INV(D1712,'Input Parameters'!$E$20,'Input Parameters'!$F$20)))</f>
        <v>4277.1386101781009</v>
      </c>
      <c r="F1712" s="10">
        <f t="shared" ca="1" si="212"/>
        <v>0.30355291115714533</v>
      </c>
      <c r="G1712" s="61">
        <f ca="1">_xlfn.NORM.INV(F1712,'Input Parameters'!$E$21,'Input Parameters'!$F$21)</f>
        <v>280.80831665552978</v>
      </c>
      <c r="H1712" s="54">
        <f ca="1">EXP(E1712*(1/'Input Parameters'!$E$22-1/G1712))</f>
        <v>0.53058172096414169</v>
      </c>
      <c r="I1712" s="10">
        <f t="shared" ca="1" si="213"/>
        <v>0.30538715330987487</v>
      </c>
      <c r="J1712" s="29">
        <f ca="1">_xlfn.BETA.INV(I1712,'Input Parameters'!$L$24,'Input Parameters'!$M$24,'Input Parameters'!$J$24,'Input Parameters'!$K$24)</f>
        <v>0.52371443971839826</v>
      </c>
      <c r="K1712" s="156">
        <f ca="1">('Input Parameters'!$E$25/'Input Parameters'!$E$31)^$J1712</f>
        <v>2.3356253185391685E-2</v>
      </c>
      <c r="L1712" s="66">
        <f ca="1">$H1712*$C1712*'Input Parameters'!$E$23*K1712</f>
        <v>5.898236417079822</v>
      </c>
      <c r="M1712" s="23">
        <f t="shared" ca="1" si="214"/>
        <v>0.81444463620561591</v>
      </c>
      <c r="N1712" s="15">
        <f ca="1">_xlfn.NORM.INV(M1712,'Input Parameters'!$E$26,'Input Parameters'!$F$26)</f>
        <v>5.2782289469884197E-2</v>
      </c>
      <c r="O1712" s="8">
        <f t="shared" ca="1" si="215"/>
        <v>0.36203214525015126</v>
      </c>
      <c r="P1712" s="29">
        <f ca="1">_xlfn.LOGNORM.INV(O1712,'Input Parameters'!$H$27,'Input Parameters'!$I$27)</f>
        <v>1.2177764075750128</v>
      </c>
      <c r="Q1712" s="10"/>
      <c r="R1712" s="15">
        <f>'Input Parameters'!$E$28</f>
        <v>12.7</v>
      </c>
      <c r="S1712" s="10">
        <f t="shared" ca="1" si="216"/>
        <v>7.7854519812428635E-2</v>
      </c>
      <c r="T1712" s="25">
        <f ca="1">_xlfn.LOGNORM.INV(S1712,'Input Parameters'!$H$29,'Input Parameters'!$I$29)</f>
        <v>49.652221108311558</v>
      </c>
      <c r="U1712" s="10">
        <f t="shared" ca="1" si="217"/>
        <v>0.6377487348308627</v>
      </c>
      <c r="V1712" s="29">
        <f ca="1">IF('Input Parameters'!$D$30="Beta",_xlfn.BETA.INV(U1712,'Input Parameters'!$L$30,'Input Parameters'!$M$30,'Input Parameters'!$J$30,'Input Parameters'!$K$30),IF('Input Parameters'!$D$30="LogNorm",_xlfn.LOGNORM.INV(U1712,'Input Parameters'!$H$30,'Input Parameters'!$I$30)))</f>
        <v>1.1481971464301111</v>
      </c>
      <c r="W1712" s="2">
        <f ca="1">N1712+(P1712-N1712)*(1-ERF((T1712-R1712)/(2*SQRT(L1712*'Input Parameters'!$E$31))))</f>
        <v>0.38128760134216255</v>
      </c>
      <c r="X1712">
        <f t="shared" ca="1" si="218"/>
        <v>1</v>
      </c>
      <c r="Y1712" s="7"/>
    </row>
    <row r="1713" spans="1:25" ht="15" customHeight="1" x14ac:dyDescent="0.3">
      <c r="A1713" s="130">
        <v>1706</v>
      </c>
      <c r="B1713" s="10">
        <f t="shared" ca="1" si="210"/>
        <v>0.77316027948718602</v>
      </c>
      <c r="C1713" s="57">
        <f ca="1">_xlfn.NORM.INV(B1713,'Input Parameters'!$E$19,'Input Parameters'!$F$19)</f>
        <v>630.61542465993125</v>
      </c>
      <c r="D1713" s="10">
        <f t="shared" ca="1" si="211"/>
        <v>0.66000894241248986</v>
      </c>
      <c r="E1713" s="59">
        <f ca="1">IF(_xlfn.NORM.INV(D1713,'Input Parameters'!$E$20,'Input Parameters'!$F$20)&lt;3500,3500,IF(_xlfn.NORM.INV(D1713,'Input Parameters'!$E$20,'Input Parameters'!$F$20)&gt;5500,5500,_xlfn.NORM.INV(D1713,'Input Parameters'!$E$20,'Input Parameters'!$F$20)))</f>
        <v>5088.7412745166002</v>
      </c>
      <c r="F1713" s="10">
        <f t="shared" ca="1" si="212"/>
        <v>0.42418414469837407</v>
      </c>
      <c r="G1713" s="61">
        <f ca="1">_xlfn.NORM.INV(F1713,'Input Parameters'!$E$21,'Input Parameters'!$F$21)</f>
        <v>283.34716183768762</v>
      </c>
      <c r="H1713" s="54">
        <f ca="1">EXP(E1713*(1/'Input Parameters'!$E$22-1/G1713))</f>
        <v>0.55340281395276558</v>
      </c>
      <c r="I1713" s="10">
        <f t="shared" ca="1" si="213"/>
        <v>0.31207598038957052</v>
      </c>
      <c r="J1713" s="29">
        <f ca="1">_xlfn.BETA.INV(I1713,'Input Parameters'!$L$24,'Input Parameters'!$M$24,'Input Parameters'!$J$24,'Input Parameters'!$K$24)</f>
        <v>0.52686048864455615</v>
      </c>
      <c r="K1713" s="156">
        <f ca="1">('Input Parameters'!$E$25/'Input Parameters'!$E$31)^$J1713</f>
        <v>2.2835045027832949E-2</v>
      </c>
      <c r="L1713" s="66">
        <f ca="1">$H1713*$C1713*'Input Parameters'!$E$23*K1713</f>
        <v>7.9690733583347386</v>
      </c>
      <c r="M1713" s="23">
        <f t="shared" ca="1" si="214"/>
        <v>0.62671251399489558</v>
      </c>
      <c r="N1713" s="15">
        <f ca="1">_xlfn.NORM.INV(M1713,'Input Parameters'!$E$26,'Input Parameters'!$F$26)</f>
        <v>4.0786335052181009E-2</v>
      </c>
      <c r="O1713" s="8">
        <f t="shared" ca="1" si="215"/>
        <v>0.79938297289865967</v>
      </c>
      <c r="P1713" s="29">
        <f ca="1">_xlfn.LOGNORM.INV(O1713,'Input Parameters'!$H$27,'Input Parameters'!$I$27)</f>
        <v>2.063864480682541</v>
      </c>
      <c r="Q1713" s="10"/>
      <c r="R1713" s="15">
        <f>'Input Parameters'!$E$28</f>
        <v>12.7</v>
      </c>
      <c r="S1713" s="10">
        <f t="shared" ca="1" si="216"/>
        <v>0.48187859641254083</v>
      </c>
      <c r="T1713" s="25">
        <f ca="1">_xlfn.LOGNORM.INV(S1713,'Input Parameters'!$H$29,'Input Parameters'!$I$29)</f>
        <v>57.93550696778297</v>
      </c>
      <c r="U1713" s="10">
        <f t="shared" ca="1" si="217"/>
        <v>0.69023106971878345</v>
      </c>
      <c r="V1713" s="29">
        <f ca="1">IF('Input Parameters'!$D$30="Beta",_xlfn.BETA.INV(U1713,'Input Parameters'!$L$30,'Input Parameters'!$M$30,'Input Parameters'!$J$30,'Input Parameters'!$K$30),IF('Input Parameters'!$D$30="LogNorm",_xlfn.LOGNORM.INV(U1713,'Input Parameters'!$H$30,'Input Parameters'!$I$30)))</f>
        <v>1.2153128741968053</v>
      </c>
      <c r="W1713" s="2">
        <f ca="1">N1713+(P1713-N1713)*(1-ERF((T1713-R1713)/(2*SQRT(L1713*'Input Parameters'!$E$31))))</f>
        <v>0.561082955529566</v>
      </c>
      <c r="X1713">
        <f t="shared" ca="1" si="218"/>
        <v>1</v>
      </c>
      <c r="Y1713" s="7"/>
    </row>
    <row r="1714" spans="1:25" ht="15" customHeight="1" x14ac:dyDescent="0.3">
      <c r="A1714" s="130">
        <v>1707</v>
      </c>
      <c r="B1714" s="10">
        <f t="shared" ca="1" si="210"/>
        <v>0.1761929718854568</v>
      </c>
      <c r="C1714" s="57">
        <f ca="1">_xlfn.NORM.INV(B1714,'Input Parameters'!$E$19,'Input Parameters'!$F$19)</f>
        <v>488.71742504207759</v>
      </c>
      <c r="D1714" s="10">
        <f t="shared" ca="1" si="211"/>
        <v>0.81610238800296919</v>
      </c>
      <c r="E1714" s="59">
        <f ca="1">IF(_xlfn.NORM.INV(D1714,'Input Parameters'!$E$20,'Input Parameters'!$F$20)&lt;3500,3500,IF(_xlfn.NORM.INV(D1714,'Input Parameters'!$E$20,'Input Parameters'!$F$20)&gt;5500,5500,_xlfn.NORM.INV(D1714,'Input Parameters'!$E$20,'Input Parameters'!$F$20)))</f>
        <v>5430.427647263693</v>
      </c>
      <c r="F1714" s="10">
        <f t="shared" ca="1" si="212"/>
        <v>0.13144080883683051</v>
      </c>
      <c r="G1714" s="61">
        <f ca="1">_xlfn.NORM.INV(F1714,'Input Parameters'!$E$21,'Input Parameters'!$F$21)</f>
        <v>276.04989536607479</v>
      </c>
      <c r="H1714" s="54">
        <f ca="1">EXP(E1714*(1/'Input Parameters'!$E$22-1/G1714))</f>
        <v>0.32045178793957246</v>
      </c>
      <c r="I1714" s="10">
        <f t="shared" ca="1" si="213"/>
        <v>0.67674517519855182</v>
      </c>
      <c r="J1714" s="29">
        <f ca="1">_xlfn.BETA.INV(I1714,'Input Parameters'!$L$24,'Input Parameters'!$M$24,'Input Parameters'!$J$24,'Input Parameters'!$K$24)</f>
        <v>0.67897535958173738</v>
      </c>
      <c r="K1714" s="156">
        <f ca="1">('Input Parameters'!$E$25/'Input Parameters'!$E$31)^$J1714</f>
        <v>7.6682860735709339E-3</v>
      </c>
      <c r="L1714" s="66">
        <f ca="1">$H1714*$C1714*'Input Parameters'!$E$23*K1714</f>
        <v>1.2009331395837619</v>
      </c>
      <c r="M1714" s="23">
        <f t="shared" ca="1" si="214"/>
        <v>8.1186087053791156E-2</v>
      </c>
      <c r="N1714" s="15">
        <f ca="1">_xlfn.NORM.INV(M1714,'Input Parameters'!$E$26,'Input Parameters'!$F$26)</f>
        <v>4.6601088108616101E-3</v>
      </c>
      <c r="O1714" s="8">
        <f t="shared" ca="1" si="215"/>
        <v>0.14326311037039741</v>
      </c>
      <c r="P1714" s="29">
        <f ca="1">_xlfn.LOGNORM.INV(O1714,'Input Parameters'!$H$27,'Input Parameters'!$I$27)</f>
        <v>0.88843144212663561</v>
      </c>
      <c r="Q1714" s="10"/>
      <c r="R1714" s="15">
        <f>'Input Parameters'!$E$28</f>
        <v>12.7</v>
      </c>
      <c r="S1714" s="10">
        <f t="shared" ca="1" si="216"/>
        <v>0.2782045741700151</v>
      </c>
      <c r="T1714" s="25">
        <f ca="1">_xlfn.LOGNORM.INV(S1714,'Input Parameters'!$H$29,'Input Parameters'!$I$29)</f>
        <v>54.510578701315211</v>
      </c>
      <c r="U1714" s="10">
        <f t="shared" ca="1" si="217"/>
        <v>9.3956333409160431E-2</v>
      </c>
      <c r="V1714" s="29">
        <f ca="1">IF('Input Parameters'!$D$30="Beta",_xlfn.BETA.INV(U1714,'Input Parameters'!$L$30,'Input Parameters'!$M$30,'Input Parameters'!$J$30,'Input Parameters'!$K$30),IF('Input Parameters'!$D$30="LogNorm",_xlfn.LOGNORM.INV(U1714,'Input Parameters'!$H$30,'Input Parameters'!$I$30)))</f>
        <v>0.59448524283949744</v>
      </c>
      <c r="W1714" s="2">
        <f ca="1">N1714+(P1714-N1714)*(1-ERF((T1714-R1714)/(2*SQRT(L1714*'Input Parameters'!$E$31))))</f>
        <v>1.0828544248029565E-2</v>
      </c>
      <c r="X1714">
        <f t="shared" ca="1" si="218"/>
        <v>1</v>
      </c>
      <c r="Y1714" s="7"/>
    </row>
    <row r="1715" spans="1:25" ht="15" customHeight="1" x14ac:dyDescent="0.3">
      <c r="A1715" s="130">
        <v>1708</v>
      </c>
      <c r="B1715" s="10">
        <f t="shared" ca="1" si="210"/>
        <v>0.99571709815676357</v>
      </c>
      <c r="C1715" s="57">
        <f ca="1">_xlfn.NORM.INV(B1715,'Input Parameters'!$E$19,'Input Parameters'!$F$19)</f>
        <v>789.44322740850953</v>
      </c>
      <c r="D1715" s="10">
        <f t="shared" ca="1" si="211"/>
        <v>7.5460186948293706E-2</v>
      </c>
      <c r="E1715" s="59">
        <f ca="1">IF(_xlfn.NORM.INV(D1715,'Input Parameters'!$E$20,'Input Parameters'!$F$20)&lt;3500,3500,IF(_xlfn.NORM.INV(D1715,'Input Parameters'!$E$20,'Input Parameters'!$F$20)&gt;5500,5500,_xlfn.NORM.INV(D1715,'Input Parameters'!$E$20,'Input Parameters'!$F$20)))</f>
        <v>3794.5983179409172</v>
      </c>
      <c r="F1715" s="10">
        <f t="shared" ca="1" si="212"/>
        <v>0.11726156442656288</v>
      </c>
      <c r="G1715" s="61">
        <f ca="1">_xlfn.NORM.INV(F1715,'Input Parameters'!$E$21,'Input Parameters'!$F$21)</f>
        <v>275.50612687000614</v>
      </c>
      <c r="H1715" s="54">
        <f ca="1">EXP(E1715*(1/'Input Parameters'!$E$22-1/G1715))</f>
        <v>0.43940101367304552</v>
      </c>
      <c r="I1715" s="10">
        <f t="shared" ca="1" si="213"/>
        <v>0.62867716784952454</v>
      </c>
      <c r="J1715" s="29">
        <f ca="1">_xlfn.BETA.INV(I1715,'Input Parameters'!$L$24,'Input Parameters'!$M$24,'Input Parameters'!$J$24,'Input Parameters'!$K$24)</f>
        <v>0.65905419634372397</v>
      </c>
      <c r="K1715" s="156">
        <f ca="1">('Input Parameters'!$E$25/'Input Parameters'!$E$31)^$J1715</f>
        <v>8.8462934067938225E-3</v>
      </c>
      <c r="L1715" s="66">
        <f ca="1">$H1715*$C1715*'Input Parameters'!$E$23*K1715</f>
        <v>3.0686213150547865</v>
      </c>
      <c r="M1715" s="23">
        <f t="shared" ca="1" si="214"/>
        <v>9.384492036391634E-2</v>
      </c>
      <c r="N1715" s="15">
        <f ca="1">_xlfn.NORM.INV(M1715,'Input Parameters'!$E$26,'Input Parameters'!$F$26)</f>
        <v>6.3336760171185183E-3</v>
      </c>
      <c r="O1715" s="8">
        <f t="shared" ca="1" si="215"/>
        <v>0.12746581576605653</v>
      </c>
      <c r="P1715" s="29">
        <f ca="1">_xlfn.LOGNORM.INV(O1715,'Input Parameters'!$H$27,'Input Parameters'!$I$27)</f>
        <v>0.8603191076811072</v>
      </c>
      <c r="Q1715" s="10"/>
      <c r="R1715" s="15">
        <f>'Input Parameters'!$E$28</f>
        <v>12.7</v>
      </c>
      <c r="S1715" s="10">
        <f t="shared" ca="1" si="216"/>
        <v>0.267055541344831</v>
      </c>
      <c r="T1715" s="25">
        <f ca="1">_xlfn.LOGNORM.INV(S1715,'Input Parameters'!$H$29,'Input Parameters'!$I$29)</f>
        <v>54.305580132139433</v>
      </c>
      <c r="U1715" s="10">
        <f t="shared" ca="1" si="217"/>
        <v>5.8417950757446047E-2</v>
      </c>
      <c r="V1715" s="29">
        <f ca="1">IF('Input Parameters'!$D$30="Beta",_xlfn.BETA.INV(U1715,'Input Parameters'!$L$30,'Input Parameters'!$M$30,'Input Parameters'!$J$30,'Input Parameters'!$K$30),IF('Input Parameters'!$D$30="LogNorm",_xlfn.LOGNORM.INV(U1715,'Input Parameters'!$H$30,'Input Parameters'!$I$30)))</f>
        <v>0.53837298022309432</v>
      </c>
      <c r="W1715" s="2">
        <f ca="1">N1715+(P1715-N1715)*(1-ERF((T1715-R1715)/(2*SQRT(L1715*'Input Parameters'!$E$31))))</f>
        <v>8.5810675413058174E-2</v>
      </c>
      <c r="X1715">
        <f t="shared" ca="1" si="218"/>
        <v>1</v>
      </c>
      <c r="Y1715" s="7"/>
    </row>
    <row r="1716" spans="1:25" ht="15" customHeight="1" x14ac:dyDescent="0.3">
      <c r="A1716" s="130">
        <v>1709</v>
      </c>
      <c r="B1716" s="10">
        <f t="shared" ca="1" si="210"/>
        <v>0.1521473287587588</v>
      </c>
      <c r="C1716" s="57">
        <f ca="1">_xlfn.NORM.INV(B1716,'Input Parameters'!$E$19,'Input Parameters'!$F$19)</f>
        <v>480.4959206706875</v>
      </c>
      <c r="D1716" s="10">
        <f t="shared" ca="1" si="211"/>
        <v>0.30762983872785821</v>
      </c>
      <c r="E1716" s="59">
        <f ca="1">IF(_xlfn.NORM.INV(D1716,'Input Parameters'!$E$20,'Input Parameters'!$F$20)&lt;3500,3500,IF(_xlfn.NORM.INV(D1716,'Input Parameters'!$E$20,'Input Parameters'!$F$20)&gt;5500,5500,_xlfn.NORM.INV(D1716,'Input Parameters'!$E$20,'Input Parameters'!$F$20)))</f>
        <v>4448.1940834523139</v>
      </c>
      <c r="F1716" s="10">
        <f t="shared" ca="1" si="212"/>
        <v>0.62076689614654712</v>
      </c>
      <c r="G1716" s="61">
        <f ca="1">_xlfn.NORM.INV(F1716,'Input Parameters'!$E$21,'Input Parameters'!$F$21)</f>
        <v>287.26691504314107</v>
      </c>
      <c r="H1716" s="54">
        <f ca="1">EXP(E1716*(1/'Input Parameters'!$E$22-1/G1716))</f>
        <v>0.73861133665461476</v>
      </c>
      <c r="I1716" s="10">
        <f t="shared" ca="1" si="213"/>
        <v>0.70610331286619588</v>
      </c>
      <c r="J1716" s="29">
        <f ca="1">_xlfn.BETA.INV(I1716,'Input Parameters'!$L$24,'Input Parameters'!$M$24,'Input Parameters'!$J$24,'Input Parameters'!$K$24)</f>
        <v>0.69149685247473602</v>
      </c>
      <c r="K1716" s="156">
        <f ca="1">('Input Parameters'!$E$25/'Input Parameters'!$E$31)^$J1716</f>
        <v>7.0095226634504229E-3</v>
      </c>
      <c r="L1716" s="66">
        <f ca="1">$H1716*$C1716*'Input Parameters'!$E$23*K1716</f>
        <v>2.4876777302933197</v>
      </c>
      <c r="M1716" s="23">
        <f t="shared" ca="1" si="214"/>
        <v>0.75198279361989251</v>
      </c>
      <c r="N1716" s="15">
        <f ca="1">_xlfn.NORM.INV(M1716,'Input Parameters'!$E$26,'Input Parameters'!$F$26)</f>
        <v>4.8295593375654651E-2</v>
      </c>
      <c r="O1716" s="8">
        <f t="shared" ca="1" si="215"/>
        <v>0.30897976119967796</v>
      </c>
      <c r="P1716" s="29">
        <f ca="1">_xlfn.LOGNORM.INV(O1716,'Input Parameters'!$H$27,'Input Parameters'!$I$27)</f>
        <v>1.1417497461656192</v>
      </c>
      <c r="Q1716" s="10"/>
      <c r="R1716" s="15">
        <f>'Input Parameters'!$E$28</f>
        <v>12.7</v>
      </c>
      <c r="S1716" s="10">
        <f t="shared" ca="1" si="216"/>
        <v>0.91202607738447261</v>
      </c>
      <c r="T1716" s="25">
        <f ca="1">_xlfn.LOGNORM.INV(S1716,'Input Parameters'!$H$29,'Input Parameters'!$I$29)</f>
        <v>67.787353194849217</v>
      </c>
      <c r="U1716" s="10">
        <f t="shared" ca="1" si="217"/>
        <v>5.0639657489692902E-2</v>
      </c>
      <c r="V1716" s="29">
        <f ca="1">IF('Input Parameters'!$D$30="Beta",_xlfn.BETA.INV(U1716,'Input Parameters'!$L$30,'Input Parameters'!$M$30,'Input Parameters'!$J$30,'Input Parameters'!$K$30),IF('Input Parameters'!$D$30="LogNorm",_xlfn.LOGNORM.INV(U1716,'Input Parameters'!$H$30,'Input Parameters'!$I$30)))</f>
        <v>0.52361387412431193</v>
      </c>
      <c r="W1716" s="2">
        <f ca="1">N1716+(P1716-N1716)*(1-ERF((T1716-R1716)/(2*SQRT(L1716*'Input Parameters'!$E$31))))</f>
        <v>6.3083003710496369E-2</v>
      </c>
      <c r="X1716">
        <f t="shared" ca="1" si="218"/>
        <v>1</v>
      </c>
      <c r="Y1716" s="7"/>
    </row>
    <row r="1717" spans="1:25" ht="15" customHeight="1" x14ac:dyDescent="0.3">
      <c r="A1717" s="130">
        <v>1710</v>
      </c>
      <c r="B1717" s="10">
        <f t="shared" ca="1" si="210"/>
        <v>0.7484869239009394</v>
      </c>
      <c r="C1717" s="57">
        <f ca="1">_xlfn.NORM.INV(B1717,'Input Parameters'!$E$19,'Input Parameters'!$F$19)</f>
        <v>623.89268485451396</v>
      </c>
      <c r="D1717" s="10">
        <f t="shared" ca="1" si="211"/>
        <v>0.56120297778021999</v>
      </c>
      <c r="E1717" s="59">
        <f ca="1">IF(_xlfn.NORM.INV(D1717,'Input Parameters'!$E$20,'Input Parameters'!$F$20)&lt;3500,3500,IF(_xlfn.NORM.INV(D1717,'Input Parameters'!$E$20,'Input Parameters'!$F$20)&gt;5500,5500,_xlfn.NORM.INV(D1717,'Input Parameters'!$E$20,'Input Parameters'!$F$20)))</f>
        <v>4907.813930386239</v>
      </c>
      <c r="F1717" s="10">
        <f t="shared" ca="1" si="212"/>
        <v>0.66356949761986872</v>
      </c>
      <c r="G1717" s="61">
        <f ca="1">_xlfn.NORM.INV(F1717,'Input Parameters'!$E$21,'Input Parameters'!$F$21)</f>
        <v>288.16868624512938</v>
      </c>
      <c r="H1717" s="54">
        <f ca="1">EXP(E1717*(1/'Input Parameters'!$E$22-1/G1717))</f>
        <v>0.7551589355020677</v>
      </c>
      <c r="I1717" s="10">
        <f t="shared" ca="1" si="213"/>
        <v>7.9375530613757683E-2</v>
      </c>
      <c r="J1717" s="29">
        <f ca="1">_xlfn.BETA.INV(I1717,'Input Parameters'!$L$24,'Input Parameters'!$M$24,'Input Parameters'!$J$24,'Input Parameters'!$K$24)</f>
        <v>0.37704030346500778</v>
      </c>
      <c r="K1717" s="156">
        <f ca="1">('Input Parameters'!$E$25/'Input Parameters'!$E$31)^$J1717</f>
        <v>6.6889276799448533E-2</v>
      </c>
      <c r="L1717" s="66">
        <f ca="1">$H1717*$C1717*'Input Parameters'!$E$23*K1717</f>
        <v>31.514089173778089</v>
      </c>
      <c r="M1717" s="23">
        <f t="shared" ca="1" si="214"/>
        <v>0.60215827773921649</v>
      </c>
      <c r="N1717" s="15">
        <f ca="1">_xlfn.NORM.INV(M1717,'Input Parameters'!$E$26,'Input Parameters'!$F$26)</f>
        <v>3.9437688025142699E-2</v>
      </c>
      <c r="O1717" s="8">
        <f t="shared" ca="1" si="215"/>
        <v>0.89508730499154443</v>
      </c>
      <c r="P1717" s="29">
        <f ca="1">_xlfn.LOGNORM.INV(O1717,'Input Parameters'!$H$27,'Input Parameters'!$I$27)</f>
        <v>2.4793971595148583</v>
      </c>
      <c r="Q1717" s="10"/>
      <c r="R1717" s="15">
        <f>'Input Parameters'!$E$28</f>
        <v>12.7</v>
      </c>
      <c r="S1717" s="10">
        <f t="shared" ca="1" si="216"/>
        <v>0.44763802038063594</v>
      </c>
      <c r="T1717" s="25">
        <f ca="1">_xlfn.LOGNORM.INV(S1717,'Input Parameters'!$H$29,'Input Parameters'!$I$29)</f>
        <v>57.377566441642699</v>
      </c>
      <c r="U1717" s="10">
        <f t="shared" ca="1" si="217"/>
        <v>0.7102411344085543</v>
      </c>
      <c r="V1717" s="29">
        <f ca="1">IF('Input Parameters'!$D$30="Beta",_xlfn.BETA.INV(U1717,'Input Parameters'!$L$30,'Input Parameters'!$M$30,'Input Parameters'!$J$30,'Input Parameters'!$K$30),IF('Input Parameters'!$D$30="LogNorm",_xlfn.LOGNORM.INV(U1717,'Input Parameters'!$H$30,'Input Parameters'!$I$30)))</f>
        <v>1.2432258660156594</v>
      </c>
      <c r="W1717" s="2">
        <f ca="1">N1717+(P1717-N1717)*(1-ERF((T1717-R1717)/(2*SQRT(L1717*'Input Parameters'!$E$31))))</f>
        <v>1.4389966906307841</v>
      </c>
      <c r="X1717">
        <f t="shared" ca="1" si="218"/>
        <v>0</v>
      </c>
      <c r="Y1717" s="7"/>
    </row>
    <row r="1718" spans="1:25" ht="15" customHeight="1" x14ac:dyDescent="0.3">
      <c r="A1718" s="130">
        <v>1711</v>
      </c>
      <c r="B1718" s="10">
        <f t="shared" ca="1" si="210"/>
        <v>0.11548298084777964</v>
      </c>
      <c r="C1718" s="57">
        <f ca="1">_xlfn.NORM.INV(B1718,'Input Parameters'!$E$19,'Input Parameters'!$F$19)</f>
        <v>466.07962283189664</v>
      </c>
      <c r="D1718" s="10">
        <f t="shared" ca="1" si="211"/>
        <v>0.84267960405993336</v>
      </c>
      <c r="E1718" s="59">
        <f ca="1">IF(_xlfn.NORM.INV(D1718,'Input Parameters'!$E$20,'Input Parameters'!$F$20)&lt;3500,3500,IF(_xlfn.NORM.INV(D1718,'Input Parameters'!$E$20,'Input Parameters'!$F$20)&gt;5500,5500,_xlfn.NORM.INV(D1718,'Input Parameters'!$E$20,'Input Parameters'!$F$20)))</f>
        <v>5500</v>
      </c>
      <c r="F1718" s="10">
        <f t="shared" ca="1" si="212"/>
        <v>0.54299803680121017</v>
      </c>
      <c r="G1718" s="61">
        <f ca="1">_xlfn.NORM.INV(F1718,'Input Parameters'!$E$21,'Input Parameters'!$F$21)</f>
        <v>285.69879841021799</v>
      </c>
      <c r="H1718" s="54">
        <f ca="1">EXP(E1718*(1/'Input Parameters'!$E$22-1/G1718))</f>
        <v>0.61896134505452816</v>
      </c>
      <c r="I1718" s="10">
        <f t="shared" ca="1" si="213"/>
        <v>0.67635715566086663</v>
      </c>
      <c r="J1718" s="29">
        <f ca="1">_xlfn.BETA.INV(I1718,'Input Parameters'!$L$24,'Input Parameters'!$M$24,'Input Parameters'!$J$24,'Input Parameters'!$K$24)</f>
        <v>0.67881196761934459</v>
      </c>
      <c r="K1718" s="156">
        <f ca="1">('Input Parameters'!$E$25/'Input Parameters'!$E$31)^$J1718</f>
        <v>7.6772793414623544E-3</v>
      </c>
      <c r="L1718" s="66">
        <f ca="1">$H1718*$C1718*'Input Parameters'!$E$23*K1718</f>
        <v>2.2147820056106391</v>
      </c>
      <c r="M1718" s="23">
        <f t="shared" ca="1" si="214"/>
        <v>0.61587480226624991</v>
      </c>
      <c r="N1718" s="15">
        <f ca="1">_xlfn.NORM.INV(M1718,'Input Parameters'!$E$26,'Input Parameters'!$F$26)</f>
        <v>4.0187948702730902E-2</v>
      </c>
      <c r="O1718" s="8">
        <f t="shared" ca="1" si="215"/>
        <v>0.73177472509245556</v>
      </c>
      <c r="P1718" s="29">
        <f ca="1">_xlfn.LOGNORM.INV(O1718,'Input Parameters'!$H$27,'Input Parameters'!$I$27)</f>
        <v>1.8714351918955263</v>
      </c>
      <c r="Q1718" s="10"/>
      <c r="R1718" s="15">
        <f>'Input Parameters'!$E$28</f>
        <v>12.7</v>
      </c>
      <c r="S1718" s="10">
        <f t="shared" ca="1" si="216"/>
        <v>0.63520187811584317</v>
      </c>
      <c r="T1718" s="25">
        <f ca="1">_xlfn.LOGNORM.INV(S1718,'Input Parameters'!$H$29,'Input Parameters'!$I$29)</f>
        <v>60.536151104614511</v>
      </c>
      <c r="U1718" s="10">
        <f t="shared" ca="1" si="217"/>
        <v>0.19622478472812444</v>
      </c>
      <c r="V1718" s="29">
        <f ca="1">IF('Input Parameters'!$D$30="Beta",_xlfn.BETA.INV(U1718,'Input Parameters'!$L$30,'Input Parameters'!$M$30,'Input Parameters'!$J$30,'Input Parameters'!$K$30),IF('Input Parameters'!$D$30="LogNorm",_xlfn.LOGNORM.INV(U1718,'Input Parameters'!$H$30,'Input Parameters'!$I$30)))</f>
        <v>0.71317308078178632</v>
      </c>
      <c r="W1718" s="2">
        <f ca="1">N1718+(P1718-N1718)*(1-ERF((T1718-R1718)/(2*SQRT(L1718*'Input Parameters'!$E$31))))</f>
        <v>8.2368265857633544E-2</v>
      </c>
      <c r="X1718">
        <f t="shared" ca="1" si="218"/>
        <v>1</v>
      </c>
      <c r="Y1718" s="7"/>
    </row>
    <row r="1719" spans="1:25" ht="15" customHeight="1" x14ac:dyDescent="0.3">
      <c r="A1719" s="130">
        <v>1712</v>
      </c>
      <c r="B1719" s="10">
        <f t="shared" ca="1" si="210"/>
        <v>1.689439351056321E-2</v>
      </c>
      <c r="C1719" s="57">
        <f ca="1">_xlfn.NORM.INV(B1719,'Input Parameters'!$E$19,'Input Parameters'!$F$19)</f>
        <v>387.94171258798212</v>
      </c>
      <c r="D1719" s="10">
        <f t="shared" ca="1" si="211"/>
        <v>0.81279897393622991</v>
      </c>
      <c r="E1719" s="59">
        <f ca="1">IF(_xlfn.NORM.INV(D1719,'Input Parameters'!$E$20,'Input Parameters'!$F$20)&lt;3500,3500,IF(_xlfn.NORM.INV(D1719,'Input Parameters'!$E$20,'Input Parameters'!$F$20)&gt;5500,5500,_xlfn.NORM.INV(D1719,'Input Parameters'!$E$20,'Input Parameters'!$F$20)))</f>
        <v>5421.7805143650476</v>
      </c>
      <c r="F1719" s="10">
        <f t="shared" ca="1" si="212"/>
        <v>0.92209568161477096</v>
      </c>
      <c r="G1719" s="61">
        <f ca="1">_xlfn.NORM.INV(F1719,'Input Parameters'!$E$21,'Input Parameters'!$F$21)</f>
        <v>296.00577717203953</v>
      </c>
      <c r="H1719" s="54">
        <f ca="1">EXP(E1719*(1/'Input Parameters'!$E$22-1/G1719))</f>
        <v>1.2067149924186471</v>
      </c>
      <c r="I1719" s="10">
        <f t="shared" ca="1" si="213"/>
        <v>0.26209646468609726</v>
      </c>
      <c r="J1719" s="29">
        <f ca="1">_xlfn.BETA.INV(I1719,'Input Parameters'!$L$24,'Input Parameters'!$M$24,'Input Parameters'!$J$24,'Input Parameters'!$K$24)</f>
        <v>0.50251573984602715</v>
      </c>
      <c r="K1719" s="156">
        <f ca="1">('Input Parameters'!$E$25/'Input Parameters'!$E$31)^$J1719</f>
        <v>2.7192321506884703E-2</v>
      </c>
      <c r="L1719" s="66">
        <f ca="1">$H1719*$C1719*'Input Parameters'!$E$23*K1719</f>
        <v>12.72967962479928</v>
      </c>
      <c r="M1719" s="23">
        <f t="shared" ca="1" si="214"/>
        <v>0.85995743163726091</v>
      </c>
      <c r="N1719" s="15">
        <f ca="1">_xlfn.NORM.INV(M1719,'Input Parameters'!$E$26,'Input Parameters'!$F$26)</f>
        <v>5.6682690268454697E-2</v>
      </c>
      <c r="O1719" s="8">
        <f t="shared" ca="1" si="215"/>
        <v>0.5411460429137378</v>
      </c>
      <c r="P1719" s="29">
        <f ca="1">_xlfn.LOGNORM.INV(O1719,'Input Parameters'!$H$27,'Input Parameters'!$I$27)</f>
        <v>1.4902179757040535</v>
      </c>
      <c r="Q1719" s="10"/>
      <c r="R1719" s="15">
        <f>'Input Parameters'!$E$28</f>
        <v>12.7</v>
      </c>
      <c r="S1719" s="10">
        <f t="shared" ca="1" si="216"/>
        <v>0.8443242783447813</v>
      </c>
      <c r="T1719" s="25">
        <f ca="1">_xlfn.LOGNORM.INV(S1719,'Input Parameters'!$H$29,'Input Parameters'!$I$29)</f>
        <v>65.24154169660315</v>
      </c>
      <c r="U1719" s="10">
        <f t="shared" ca="1" si="217"/>
        <v>0.7350458636344076</v>
      </c>
      <c r="V1719" s="29">
        <f ca="1">IF('Input Parameters'!$D$30="Beta",_xlfn.BETA.INV(U1719,'Input Parameters'!$L$30,'Input Parameters'!$M$30,'Input Parameters'!$J$30,'Input Parameters'!$K$30),IF('Input Parameters'!$D$30="LogNorm",_xlfn.LOGNORM.INV(U1719,'Input Parameters'!$H$30,'Input Parameters'!$I$30)))</f>
        <v>1.2800683343291344</v>
      </c>
      <c r="W1719" s="2">
        <f ca="1">N1719+(P1719-N1719)*(1-ERF((T1719-R1719)/(2*SQRT(L1719*'Input Parameters'!$E$31))))</f>
        <v>0.48349311748847318</v>
      </c>
      <c r="X1719">
        <f t="shared" ca="1" si="218"/>
        <v>1</v>
      </c>
      <c r="Y1719" s="7"/>
    </row>
    <row r="1720" spans="1:25" ht="15" customHeight="1" x14ac:dyDescent="0.3">
      <c r="A1720" s="130">
        <v>1713</v>
      </c>
      <c r="B1720" s="10">
        <f t="shared" ca="1" si="210"/>
        <v>0.26043862031931797</v>
      </c>
      <c r="C1720" s="57">
        <f ca="1">_xlfn.NORM.INV(B1720,'Input Parameters'!$E$19,'Input Parameters'!$F$19)</f>
        <v>513.05152806749516</v>
      </c>
      <c r="D1720" s="10">
        <f t="shared" ca="1" si="211"/>
        <v>0.10224921044287472</v>
      </c>
      <c r="E1720" s="59">
        <f ca="1">IF(_xlfn.NORM.INV(D1720,'Input Parameters'!$E$20,'Input Parameters'!$F$20)&lt;3500,3500,IF(_xlfn.NORM.INV(D1720,'Input Parameters'!$E$20,'Input Parameters'!$F$20)&gt;5500,5500,_xlfn.NORM.INV(D1720,'Input Parameters'!$E$20,'Input Parameters'!$F$20)))</f>
        <v>3911.8125600445619</v>
      </c>
      <c r="F1720" s="10">
        <f t="shared" ca="1" si="212"/>
        <v>0.40328153611766493</v>
      </c>
      <c r="G1720" s="61">
        <f ca="1">_xlfn.NORM.INV(F1720,'Input Parameters'!$E$21,'Input Parameters'!$F$21)</f>
        <v>282.92538251301721</v>
      </c>
      <c r="H1720" s="54">
        <f ca="1">EXP(E1720*(1/'Input Parameters'!$E$22-1/G1720))</f>
        <v>0.62163098107765724</v>
      </c>
      <c r="I1720" s="10">
        <f t="shared" ca="1" si="213"/>
        <v>0.23869382892209534</v>
      </c>
      <c r="J1720" s="29">
        <f ca="1">_xlfn.BETA.INV(I1720,'Input Parameters'!$L$24,'Input Parameters'!$M$24,'Input Parameters'!$J$24,'Input Parameters'!$K$24)</f>
        <v>0.49032441054752673</v>
      </c>
      <c r="K1720" s="156">
        <f ca="1">('Input Parameters'!$E$25/'Input Parameters'!$E$31)^$J1720</f>
        <v>2.967751589330057E-2</v>
      </c>
      <c r="L1720" s="66">
        <f ca="1">$H1720*$C1720*'Input Parameters'!$E$23*K1720</f>
        <v>9.4650122971823727</v>
      </c>
      <c r="M1720" s="23">
        <f t="shared" ca="1" si="214"/>
        <v>0.7320761593304369</v>
      </c>
      <c r="N1720" s="15">
        <f ca="1">_xlfn.NORM.INV(M1720,'Input Parameters'!$E$26,'Input Parameters'!$F$26)</f>
        <v>4.7001189325698682E-2</v>
      </c>
      <c r="O1720" s="8">
        <f t="shared" ca="1" si="215"/>
        <v>0.4853389710808419</v>
      </c>
      <c r="P1720" s="29">
        <f ca="1">_xlfn.LOGNORM.INV(O1720,'Input Parameters'!$H$27,'Input Parameters'!$I$27)</f>
        <v>1.4006686680028293</v>
      </c>
      <c r="Q1720" s="10"/>
      <c r="R1720" s="15">
        <f>'Input Parameters'!$E$28</f>
        <v>12.7</v>
      </c>
      <c r="S1720" s="10">
        <f t="shared" ca="1" si="216"/>
        <v>0.20477076891942192</v>
      </c>
      <c r="T1720" s="25">
        <f ca="1">_xlfn.LOGNORM.INV(S1720,'Input Parameters'!$H$29,'Input Parameters'!$I$29)</f>
        <v>53.082124407473017</v>
      </c>
      <c r="U1720" s="10">
        <f t="shared" ca="1" si="217"/>
        <v>0.73389253984650871</v>
      </c>
      <c r="V1720" s="29">
        <f ca="1">IF('Input Parameters'!$D$30="Beta",_xlfn.BETA.INV(U1720,'Input Parameters'!$L$30,'Input Parameters'!$M$30,'Input Parameters'!$J$30,'Input Parameters'!$K$30),IF('Input Parameters'!$D$30="LogNorm",_xlfn.LOGNORM.INV(U1720,'Input Parameters'!$H$30,'Input Parameters'!$I$30)))</f>
        <v>1.2782939385477281</v>
      </c>
      <c r="W1720" s="2">
        <f ca="1">N1720+(P1720-N1720)*(1-ERF((T1720-R1720)/(2*SQRT(L1720*'Input Parameters'!$E$31))))</f>
        <v>0.5252990990229911</v>
      </c>
      <c r="X1720">
        <f t="shared" ca="1" si="218"/>
        <v>1</v>
      </c>
      <c r="Y1720" s="7"/>
    </row>
    <row r="1721" spans="1:25" ht="15" customHeight="1" x14ac:dyDescent="0.3">
      <c r="A1721" s="130">
        <v>1714</v>
      </c>
      <c r="B1721" s="10">
        <f t="shared" ca="1" si="210"/>
        <v>0.5921939732451823</v>
      </c>
      <c r="C1721" s="57">
        <f ca="1">_xlfn.NORM.INV(B1721,'Input Parameters'!$E$19,'Input Parameters'!$F$19)</f>
        <v>587.00475275104191</v>
      </c>
      <c r="D1721" s="10">
        <f t="shared" ca="1" si="211"/>
        <v>0.31303096614566583</v>
      </c>
      <c r="E1721" s="59">
        <f ca="1">IF(_xlfn.NORM.INV(D1721,'Input Parameters'!$E$20,'Input Parameters'!$F$20)&lt;3500,3500,IF(_xlfn.NORM.INV(D1721,'Input Parameters'!$E$20,'Input Parameters'!$F$20)&gt;5500,5500,_xlfn.NORM.INV(D1721,'Input Parameters'!$E$20,'Input Parameters'!$F$20)))</f>
        <v>4458.9059889799928</v>
      </c>
      <c r="F1721" s="10">
        <f t="shared" ca="1" si="212"/>
        <v>7.7869243447901693E-2</v>
      </c>
      <c r="G1721" s="61">
        <f ca="1">_xlfn.NORM.INV(F1721,'Input Parameters'!$E$21,'Input Parameters'!$F$21)</f>
        <v>273.69233042372059</v>
      </c>
      <c r="H1721" s="54">
        <f ca="1">EXP(E1721*(1/'Input Parameters'!$E$22-1/G1721))</f>
        <v>0.34178822273656762</v>
      </c>
      <c r="I1721" s="10">
        <f t="shared" ca="1" si="213"/>
        <v>0.82715260375230348</v>
      </c>
      <c r="J1721" s="29">
        <f ca="1">_xlfn.BETA.INV(I1721,'Input Parameters'!$L$24,'Input Parameters'!$M$24,'Input Parameters'!$J$24,'Input Parameters'!$K$24)</f>
        <v>0.74870277116473705</v>
      </c>
      <c r="K1721" s="156">
        <f ca="1">('Input Parameters'!$E$25/'Input Parameters'!$E$31)^$J1721</f>
        <v>4.6501534409622656E-3</v>
      </c>
      <c r="L1721" s="66">
        <f ca="1">$H1721*$C1721*'Input Parameters'!$E$23*K1721</f>
        <v>0.9329663820516888</v>
      </c>
      <c r="M1721" s="23">
        <f t="shared" ca="1" si="214"/>
        <v>0.74235326887669617</v>
      </c>
      <c r="N1721" s="15">
        <f ca="1">_xlfn.NORM.INV(M1721,'Input Parameters'!$E$26,'Input Parameters'!$F$26)</f>
        <v>4.7662966477587491E-2</v>
      </c>
      <c r="O1721" s="8">
        <f t="shared" ca="1" si="215"/>
        <v>0.65721156712381101</v>
      </c>
      <c r="P1721" s="29">
        <f ca="1">_xlfn.LOGNORM.INV(O1721,'Input Parameters'!$H$27,'Input Parameters'!$I$27)</f>
        <v>1.7028929374588235</v>
      </c>
      <c r="Q1721" s="10"/>
      <c r="R1721" s="15">
        <f>'Input Parameters'!$E$28</f>
        <v>12.7</v>
      </c>
      <c r="S1721" s="10">
        <f t="shared" ca="1" si="216"/>
        <v>0.68010165799869038</v>
      </c>
      <c r="T1721" s="25">
        <f ca="1">_xlfn.LOGNORM.INV(S1721,'Input Parameters'!$H$29,'Input Parameters'!$I$29)</f>
        <v>61.373247774676386</v>
      </c>
      <c r="U1721" s="10">
        <f t="shared" ca="1" si="217"/>
        <v>0.65614712383596197</v>
      </c>
      <c r="V1721" s="29">
        <f ca="1">IF('Input Parameters'!$D$30="Beta",_xlfn.BETA.INV(U1721,'Input Parameters'!$L$30,'Input Parameters'!$M$30,'Input Parameters'!$J$30,'Input Parameters'!$K$30),IF('Input Parameters'!$D$30="LogNorm",_xlfn.LOGNORM.INV(U1721,'Input Parameters'!$H$30,'Input Parameters'!$I$30)))</f>
        <v>1.1708407791569504</v>
      </c>
      <c r="W1721" s="2">
        <f ca="1">N1721+(P1721-N1721)*(1-ERF((T1721-R1721)/(2*SQRT(L1721*'Input Parameters'!$E$31))))</f>
        <v>4.8269338336662033E-2</v>
      </c>
      <c r="X1721">
        <f t="shared" ca="1" si="218"/>
        <v>1</v>
      </c>
      <c r="Y1721" s="7"/>
    </row>
    <row r="1722" spans="1:25" ht="15" customHeight="1" x14ac:dyDescent="0.3">
      <c r="A1722" s="130">
        <v>1715</v>
      </c>
      <c r="B1722" s="10">
        <f t="shared" ca="1" si="210"/>
        <v>0.26865617227971617</v>
      </c>
      <c r="C1722" s="57">
        <f ca="1">_xlfn.NORM.INV(B1722,'Input Parameters'!$E$19,'Input Parameters'!$F$19)</f>
        <v>515.1734433696306</v>
      </c>
      <c r="D1722" s="10">
        <f t="shared" ca="1" si="211"/>
        <v>0.87360420020061713</v>
      </c>
      <c r="E1722" s="59">
        <f ca="1">IF(_xlfn.NORM.INV(D1722,'Input Parameters'!$E$20,'Input Parameters'!$F$20)&lt;3500,3500,IF(_xlfn.NORM.INV(D1722,'Input Parameters'!$E$20,'Input Parameters'!$F$20)&gt;5500,5500,_xlfn.NORM.INV(D1722,'Input Parameters'!$E$20,'Input Parameters'!$F$20)))</f>
        <v>5500</v>
      </c>
      <c r="F1722" s="10">
        <f t="shared" ca="1" si="212"/>
        <v>0.84189438535549654</v>
      </c>
      <c r="G1722" s="61">
        <f ca="1">_xlfn.NORM.INV(F1722,'Input Parameters'!$E$21,'Input Parameters'!$F$21)</f>
        <v>292.727874404555</v>
      </c>
      <c r="H1722" s="54">
        <f ca="1">EXP(E1722*(1/'Input Parameters'!$E$22-1/G1722))</f>
        <v>0.98270117401393242</v>
      </c>
      <c r="I1722" s="10">
        <f t="shared" ca="1" si="213"/>
        <v>0.74327935560665837</v>
      </c>
      <c r="J1722" s="29">
        <f ca="1">_xlfn.BETA.INV(I1722,'Input Parameters'!$L$24,'Input Parameters'!$M$24,'Input Parameters'!$J$24,'Input Parameters'!$K$24)</f>
        <v>0.70791359133550613</v>
      </c>
      <c r="K1722" s="156">
        <f ca="1">('Input Parameters'!$E$25/'Input Parameters'!$E$31)^$J1722</f>
        <v>6.2307913383741163E-3</v>
      </c>
      <c r="L1722" s="66">
        <f ca="1">$H1722*$C1722*'Input Parameters'!$E$23*K1722</f>
        <v>3.1544100658634195</v>
      </c>
      <c r="M1722" s="23">
        <f t="shared" ca="1" si="214"/>
        <v>0.5751923528296099</v>
      </c>
      <c r="N1722" s="15">
        <f ca="1">_xlfn.NORM.INV(M1722,'Input Parameters'!$E$26,'Input Parameters'!$F$26)</f>
        <v>3.7981795426789582E-2</v>
      </c>
      <c r="O1722" s="8">
        <f t="shared" ca="1" si="215"/>
        <v>0.40996356138668355</v>
      </c>
      <c r="P1722" s="29">
        <f ca="1">_xlfn.LOGNORM.INV(O1722,'Input Parameters'!$H$27,'Input Parameters'!$I$27)</f>
        <v>1.2872421187525025</v>
      </c>
      <c r="Q1722" s="10"/>
      <c r="R1722" s="15">
        <f>'Input Parameters'!$E$28</f>
        <v>12.7</v>
      </c>
      <c r="S1722" s="10">
        <f t="shared" ca="1" si="216"/>
        <v>0.37510052853997811</v>
      </c>
      <c r="T1722" s="25">
        <f ca="1">_xlfn.LOGNORM.INV(S1722,'Input Parameters'!$H$29,'Input Parameters'!$I$29)</f>
        <v>56.187097198803379</v>
      </c>
      <c r="U1722" s="10">
        <f t="shared" ca="1" si="217"/>
        <v>9.6224713423280317E-2</v>
      </c>
      <c r="V1722" s="29">
        <f ca="1">IF('Input Parameters'!$D$30="Beta",_xlfn.BETA.INV(U1722,'Input Parameters'!$L$30,'Input Parameters'!$M$30,'Input Parameters'!$J$30,'Input Parameters'!$K$30),IF('Input Parameters'!$D$30="LogNorm",_xlfn.LOGNORM.INV(U1722,'Input Parameters'!$H$30,'Input Parameters'!$I$30)))</f>
        <v>0.59763776813097158</v>
      </c>
      <c r="W1722" s="2">
        <f ca="1">N1722+(P1722-N1722)*(1-ERF((T1722-R1722)/(2*SQRT(L1722*'Input Parameters'!$E$31))))</f>
        <v>0.14215550317179168</v>
      </c>
      <c r="X1722">
        <f t="shared" ca="1" si="218"/>
        <v>1</v>
      </c>
      <c r="Y1722" s="7"/>
    </row>
    <row r="1723" spans="1:25" ht="15" customHeight="1" x14ac:dyDescent="0.3">
      <c r="A1723" s="130">
        <v>1716</v>
      </c>
      <c r="B1723" s="10">
        <f t="shared" ca="1" si="210"/>
        <v>0.96594075577773697</v>
      </c>
      <c r="C1723" s="57">
        <f ca="1">_xlfn.NORM.INV(B1723,'Input Parameters'!$E$19,'Input Parameters'!$F$19)</f>
        <v>721.44677491911443</v>
      </c>
      <c r="D1723" s="10">
        <f t="shared" ca="1" si="211"/>
        <v>0.21729061535592686</v>
      </c>
      <c r="E1723" s="59">
        <f ca="1">IF(_xlfn.NORM.INV(D1723,'Input Parameters'!$E$20,'Input Parameters'!$F$20)&lt;3500,3500,IF(_xlfn.NORM.INV(D1723,'Input Parameters'!$E$20,'Input Parameters'!$F$20)&gt;5500,5500,_xlfn.NORM.INV(D1723,'Input Parameters'!$E$20,'Input Parameters'!$F$20)))</f>
        <v>4253.0366193301334</v>
      </c>
      <c r="F1723" s="10">
        <f t="shared" ca="1" si="212"/>
        <v>0.76259549632025769</v>
      </c>
      <c r="G1723" s="61">
        <f ca="1">_xlfn.NORM.INV(F1723,'Input Parameters'!$E$21,'Input Parameters'!$F$21)</f>
        <v>290.46735671318237</v>
      </c>
      <c r="H1723" s="54">
        <f ca="1">EXP(E1723*(1/'Input Parameters'!$E$22-1/G1723))</f>
        <v>0.88111826913743307</v>
      </c>
      <c r="I1723" s="10">
        <f t="shared" ca="1" si="213"/>
        <v>0.8483532633852876</v>
      </c>
      <c r="J1723" s="29">
        <f ca="1">_xlfn.BETA.INV(I1723,'Input Parameters'!$L$24,'Input Parameters'!$M$24,'Input Parameters'!$J$24,'Input Parameters'!$K$24)</f>
        <v>0.76031579869118038</v>
      </c>
      <c r="K1723" s="156">
        <f ca="1">('Input Parameters'!$E$25/'Input Parameters'!$E$31)^$J1723</f>
        <v>4.2784620457053347E-3</v>
      </c>
      <c r="L1723" s="66">
        <f ca="1">$H1723*$C1723*'Input Parameters'!$E$23*K1723</f>
        <v>2.719732469087778</v>
      </c>
      <c r="M1723" s="23">
        <f t="shared" ca="1" si="214"/>
        <v>0.38679745757513617</v>
      </c>
      <c r="N1723" s="15">
        <f ca="1">_xlfn.NORM.INV(M1723,'Input Parameters'!$E$26,'Input Parameters'!$F$26)</f>
        <v>2.7958808174092065E-2</v>
      </c>
      <c r="O1723" s="8">
        <f t="shared" ca="1" si="215"/>
        <v>0.46329906959922096</v>
      </c>
      <c r="P1723" s="29">
        <f ca="1">_xlfn.LOGNORM.INV(O1723,'Input Parameters'!$H$27,'Input Parameters'!$I$27)</f>
        <v>1.3667756971671123</v>
      </c>
      <c r="Q1723" s="10"/>
      <c r="R1723" s="15">
        <f>'Input Parameters'!$E$28</f>
        <v>12.7</v>
      </c>
      <c r="S1723" s="10">
        <f t="shared" ca="1" si="216"/>
        <v>0.61699452726032122</v>
      </c>
      <c r="T1723" s="25">
        <f ca="1">_xlfn.LOGNORM.INV(S1723,'Input Parameters'!$H$29,'Input Parameters'!$I$29)</f>
        <v>60.210346743600944</v>
      </c>
      <c r="U1723" s="10">
        <f t="shared" ca="1" si="217"/>
        <v>0.22342068230387802</v>
      </c>
      <c r="V1723" s="29">
        <f ca="1">IF('Input Parameters'!$D$30="Beta",_xlfn.BETA.INV(U1723,'Input Parameters'!$L$30,'Input Parameters'!$M$30,'Input Parameters'!$J$30,'Input Parameters'!$K$30),IF('Input Parameters'!$D$30="LogNorm",_xlfn.LOGNORM.INV(U1723,'Input Parameters'!$H$30,'Input Parameters'!$I$30)))</f>
        <v>0.74024903303274403</v>
      </c>
      <c r="W1723" s="2">
        <f ca="1">N1723+(P1723-N1723)*(1-ERF((T1723-R1723)/(2*SQRT(L1723*'Input Parameters'!$E$31))))</f>
        <v>8.3708581897847814E-2</v>
      </c>
      <c r="X1723">
        <f t="shared" ca="1" si="218"/>
        <v>1</v>
      </c>
      <c r="Y1723" s="7"/>
    </row>
    <row r="1724" spans="1:25" ht="15" customHeight="1" x14ac:dyDescent="0.3">
      <c r="A1724" s="130">
        <v>1717</v>
      </c>
      <c r="B1724" s="10">
        <f t="shared" ca="1" si="210"/>
        <v>5.168201249754012E-2</v>
      </c>
      <c r="C1724" s="57">
        <f ca="1">_xlfn.NORM.INV(B1724,'Input Parameters'!$E$19,'Input Parameters'!$F$19)</f>
        <v>429.66985559993554</v>
      </c>
      <c r="D1724" s="10">
        <f t="shared" ca="1" si="211"/>
        <v>7.3072207243179976E-2</v>
      </c>
      <c r="E1724" s="59">
        <f ca="1">IF(_xlfn.NORM.INV(D1724,'Input Parameters'!$E$20,'Input Parameters'!$F$20)&lt;3500,3500,IF(_xlfn.NORM.INV(D1724,'Input Parameters'!$E$20,'Input Parameters'!$F$20)&gt;5500,5500,_xlfn.NORM.INV(D1724,'Input Parameters'!$E$20,'Input Parameters'!$F$20)))</f>
        <v>3782.6999304804012</v>
      </c>
      <c r="F1724" s="10">
        <f t="shared" ca="1" si="212"/>
        <v>0.99877205481276621</v>
      </c>
      <c r="G1724" s="61">
        <f ca="1">_xlfn.NORM.INV(F1724,'Input Parameters'!$E$21,'Input Parameters'!$F$21)</f>
        <v>308.65576966395764</v>
      </c>
      <c r="H1724" s="54">
        <f ca="1">EXP(E1724*(1/'Input Parameters'!$E$22-1/G1724))</f>
        <v>1.9248318920769627</v>
      </c>
      <c r="I1724" s="10">
        <f t="shared" ca="1" si="213"/>
        <v>7.8956290590634581E-2</v>
      </c>
      <c r="J1724" s="29">
        <f ca="1">_xlfn.BETA.INV(I1724,'Input Parameters'!$L$24,'Input Parameters'!$M$24,'Input Parameters'!$J$24,'Input Parameters'!$K$24)</f>
        <v>0.37659510391269485</v>
      </c>
      <c r="K1724" s="156">
        <f ca="1">('Input Parameters'!$E$25/'Input Parameters'!$E$31)^$J1724</f>
        <v>6.7103239903868558E-2</v>
      </c>
      <c r="L1724" s="66">
        <f ca="1">$H1724*$C1724*'Input Parameters'!$E$23*K1724</f>
        <v>55.497213916700332</v>
      </c>
      <c r="M1724" s="23">
        <f t="shared" ca="1" si="214"/>
        <v>0.46648112322893465</v>
      </c>
      <c r="N1724" s="15">
        <f ca="1">_xlfn.NORM.INV(M1724,'Input Parameters'!$E$26,'Input Parameters'!$F$26)</f>
        <v>3.2233512307100684E-2</v>
      </c>
      <c r="O1724" s="8">
        <f t="shared" ca="1" si="215"/>
        <v>1.3196817964725605E-2</v>
      </c>
      <c r="P1724" s="29">
        <f ca="1">_xlfn.LOGNORM.INV(O1724,'Input Parameters'!$H$27,'Input Parameters'!$I$27)</f>
        <v>0.53306907250689728</v>
      </c>
      <c r="Q1724" s="10"/>
      <c r="R1724" s="15">
        <f>'Input Parameters'!$E$28</f>
        <v>12.7</v>
      </c>
      <c r="S1724" s="10">
        <f t="shared" ca="1" si="216"/>
        <v>0.52411164229824825</v>
      </c>
      <c r="T1724" s="25">
        <f ca="1">_xlfn.LOGNORM.INV(S1724,'Input Parameters'!$H$29,'Input Parameters'!$I$29)</f>
        <v>58.62855510483363</v>
      </c>
      <c r="U1724" s="10">
        <f t="shared" ca="1" si="217"/>
        <v>7.2527149559330484E-3</v>
      </c>
      <c r="V1724" s="29">
        <f ca="1">IF('Input Parameters'!$D$30="Beta",_xlfn.BETA.INV(U1724,'Input Parameters'!$L$30,'Input Parameters'!$M$30,'Input Parameters'!$J$30,'Input Parameters'!$K$30),IF('Input Parameters'!$D$30="LogNorm",_xlfn.LOGNORM.INV(U1724,'Input Parameters'!$H$30,'Input Parameters'!$I$30)))</f>
        <v>0.38107081960635947</v>
      </c>
      <c r="W1724" s="2">
        <f ca="1">N1724+(P1724-N1724)*(1-ERF((T1724-R1724)/(2*SQRT(L1724*'Input Parameters'!$E$31))))</f>
        <v>0.36422552298324007</v>
      </c>
      <c r="X1724">
        <f t="shared" ca="1" si="218"/>
        <v>1</v>
      </c>
      <c r="Y1724" s="7"/>
    </row>
    <row r="1725" spans="1:25" ht="15" customHeight="1" x14ac:dyDescent="0.3">
      <c r="A1725" s="130">
        <v>1718</v>
      </c>
      <c r="B1725" s="10">
        <f t="shared" ca="1" si="210"/>
        <v>0.1667734805551121</v>
      </c>
      <c r="C1725" s="57">
        <f ca="1">_xlfn.NORM.INV(B1725,'Input Parameters'!$E$19,'Input Parameters'!$F$19)</f>
        <v>485.58899483045798</v>
      </c>
      <c r="D1725" s="10">
        <f t="shared" ca="1" si="211"/>
        <v>0.72821313716238734</v>
      </c>
      <c r="E1725" s="59">
        <f ca="1">IF(_xlfn.NORM.INV(D1725,'Input Parameters'!$E$20,'Input Parameters'!$F$20)&lt;3500,3500,IF(_xlfn.NORM.INV(D1725,'Input Parameters'!$E$20,'Input Parameters'!$F$20)&gt;5500,5500,_xlfn.NORM.INV(D1725,'Input Parameters'!$E$20,'Input Parameters'!$F$20)))</f>
        <v>5225.1924103591427</v>
      </c>
      <c r="F1725" s="10">
        <f t="shared" ca="1" si="212"/>
        <v>0.34640636557669424</v>
      </c>
      <c r="G1725" s="61">
        <f ca="1">_xlfn.NORM.INV(F1725,'Input Parameters'!$E$21,'Input Parameters'!$F$21)</f>
        <v>281.74497881746612</v>
      </c>
      <c r="H1725" s="54">
        <f ca="1">EXP(E1725*(1/'Input Parameters'!$E$22-1/G1725))</f>
        <v>0.49046495175050975</v>
      </c>
      <c r="I1725" s="10">
        <f t="shared" ca="1" si="213"/>
        <v>0.52386274781378184</v>
      </c>
      <c r="J1725" s="29">
        <f ca="1">_xlfn.BETA.INV(I1725,'Input Parameters'!$L$24,'Input Parameters'!$M$24,'Input Parameters'!$J$24,'Input Parameters'!$K$24)</f>
        <v>0.61677387032256192</v>
      </c>
      <c r="K1725" s="156">
        <f ca="1">('Input Parameters'!$E$25/'Input Parameters'!$E$31)^$J1725</f>
        <v>1.1980717517014464E-2</v>
      </c>
      <c r="L1725" s="66">
        <f ca="1">$H1725*$C1725*'Input Parameters'!$E$23*K1725</f>
        <v>2.8533801943797714</v>
      </c>
      <c r="M1725" s="23">
        <f t="shared" ca="1" si="214"/>
        <v>0.48654446720627376</v>
      </c>
      <c r="N1725" s="15">
        <f ca="1">_xlfn.NORM.INV(M1725,'Input Parameters'!$E$26,'Input Parameters'!$F$26)</f>
        <v>3.3291577259503394E-2</v>
      </c>
      <c r="O1725" s="8">
        <f t="shared" ca="1" si="215"/>
        <v>0.83081659902587401</v>
      </c>
      <c r="P1725" s="29">
        <f ca="1">_xlfn.LOGNORM.INV(O1725,'Input Parameters'!$H$27,'Input Parameters'!$I$27)</f>
        <v>2.1744481479566544</v>
      </c>
      <c r="Q1725" s="10"/>
      <c r="R1725" s="15">
        <f>'Input Parameters'!$E$28</f>
        <v>12.7</v>
      </c>
      <c r="S1725" s="10">
        <f t="shared" ca="1" si="216"/>
        <v>0.96752810159460034</v>
      </c>
      <c r="T1725" s="25">
        <f ca="1">_xlfn.LOGNORM.INV(S1725,'Input Parameters'!$H$29,'Input Parameters'!$I$29)</f>
        <v>71.639642673384742</v>
      </c>
      <c r="U1725" s="10">
        <f t="shared" ca="1" si="217"/>
        <v>0.30981377097802365</v>
      </c>
      <c r="V1725" s="29">
        <f ca="1">IF('Input Parameters'!$D$30="Beta",_xlfn.BETA.INV(U1725,'Input Parameters'!$L$30,'Input Parameters'!$M$30,'Input Parameters'!$J$30,'Input Parameters'!$K$30),IF('Input Parameters'!$D$30="LogNorm",_xlfn.LOGNORM.INV(U1725,'Input Parameters'!$H$30,'Input Parameters'!$I$30)))</f>
        <v>0.82157023317585964</v>
      </c>
      <c r="W1725" s="2">
        <f ca="1">N1725+(P1725-N1725)*(1-ERF((T1725-R1725)/(2*SQRT(L1725*'Input Parameters'!$E$31))))</f>
        <v>6.2444771414641977E-2</v>
      </c>
      <c r="X1725">
        <f t="shared" ca="1" si="218"/>
        <v>1</v>
      </c>
      <c r="Y1725" s="7"/>
    </row>
    <row r="1726" spans="1:25" ht="15" customHeight="1" x14ac:dyDescent="0.3">
      <c r="A1726" s="130">
        <v>1719</v>
      </c>
      <c r="B1726" s="10">
        <f t="shared" ca="1" si="210"/>
        <v>0.60689735513872034</v>
      </c>
      <c r="C1726" s="57">
        <f ca="1">_xlfn.NORM.INV(B1726,'Input Parameters'!$E$19,'Input Parameters'!$F$19)</f>
        <v>590.21990749723022</v>
      </c>
      <c r="D1726" s="10">
        <f t="shared" ca="1" si="211"/>
        <v>0.52267788058939024</v>
      </c>
      <c r="E1726" s="59">
        <f ca="1">IF(_xlfn.NORM.INV(D1726,'Input Parameters'!$E$20,'Input Parameters'!$F$20)&lt;3500,3500,IF(_xlfn.NORM.INV(D1726,'Input Parameters'!$E$20,'Input Parameters'!$F$20)&gt;5500,5500,_xlfn.NORM.INV(D1726,'Input Parameters'!$E$20,'Input Parameters'!$F$20)))</f>
        <v>4839.8129660461145</v>
      </c>
      <c r="F1726" s="10">
        <f t="shared" ca="1" si="212"/>
        <v>0.164963466137663</v>
      </c>
      <c r="G1726" s="61">
        <f ca="1">_xlfn.NORM.INV(F1726,'Input Parameters'!$E$21,'Input Parameters'!$F$21)</f>
        <v>277.19230804248031</v>
      </c>
      <c r="H1726" s="54">
        <f ca="1">EXP(E1726*(1/'Input Parameters'!$E$22-1/G1726))</f>
        <v>0.38984960528963036</v>
      </c>
      <c r="I1726" s="10">
        <f t="shared" ca="1" si="213"/>
        <v>0.77415622328202338</v>
      </c>
      <c r="J1726" s="29">
        <f ca="1">_xlfn.BETA.INV(I1726,'Input Parameters'!$L$24,'Input Parameters'!$M$24,'Input Parameters'!$J$24,'Input Parameters'!$K$24)</f>
        <v>0.72219250666836488</v>
      </c>
      <c r="K1726" s="156">
        <f ca="1">('Input Parameters'!$E$25/'Input Parameters'!$E$31)^$J1726</f>
        <v>5.6241670926933654E-3</v>
      </c>
      <c r="L1726" s="66">
        <f ca="1">$H1726*$C1726*'Input Parameters'!$E$23*K1726</f>
        <v>1.2941039641209646</v>
      </c>
      <c r="M1726" s="23">
        <f t="shared" ca="1" si="214"/>
        <v>0.70143148651317966</v>
      </c>
      <c r="N1726" s="15">
        <f ca="1">_xlfn.NORM.INV(M1726,'Input Parameters'!$E$26,'Input Parameters'!$F$26)</f>
        <v>4.5098963655346394E-2</v>
      </c>
      <c r="O1726" s="8">
        <f t="shared" ca="1" si="215"/>
        <v>0.67564234464146178</v>
      </c>
      <c r="P1726" s="29">
        <f ca="1">_xlfn.LOGNORM.INV(O1726,'Input Parameters'!$H$27,'Input Parameters'!$I$27)</f>
        <v>1.7415075637462474</v>
      </c>
      <c r="Q1726" s="10"/>
      <c r="R1726" s="15">
        <f>'Input Parameters'!$E$28</f>
        <v>12.7</v>
      </c>
      <c r="S1726" s="10">
        <f t="shared" ca="1" si="216"/>
        <v>0.7690020119067642</v>
      </c>
      <c r="T1726" s="25">
        <f ca="1">_xlfn.LOGNORM.INV(S1726,'Input Parameters'!$H$29,'Input Parameters'!$I$29)</f>
        <v>63.245010092604517</v>
      </c>
      <c r="U1726" s="10">
        <f t="shared" ca="1" si="217"/>
        <v>0.74960137250349224</v>
      </c>
      <c r="V1726" s="29">
        <f ca="1">IF('Input Parameters'!$D$30="Beta",_xlfn.BETA.INV(U1726,'Input Parameters'!$L$30,'Input Parameters'!$M$30,'Input Parameters'!$J$30,'Input Parameters'!$K$30),IF('Input Parameters'!$D$30="LogNorm",_xlfn.LOGNORM.INV(U1726,'Input Parameters'!$H$30,'Input Parameters'!$I$30)))</f>
        <v>1.3030327530398156</v>
      </c>
      <c r="W1726" s="2">
        <f ca="1">N1726+(P1726-N1726)*(1-ERF((T1726-R1726)/(2*SQRT(L1726*'Input Parameters'!$E$31))))</f>
        <v>4.7947436977161695E-2</v>
      </c>
      <c r="X1726">
        <f t="shared" ca="1" si="218"/>
        <v>1</v>
      </c>
      <c r="Y1726" s="7"/>
    </row>
    <row r="1727" spans="1:25" ht="15" customHeight="1" x14ac:dyDescent="0.3">
      <c r="A1727" s="130">
        <v>1720</v>
      </c>
      <c r="B1727" s="10">
        <f t="shared" ca="1" si="210"/>
        <v>0.87852626412315316</v>
      </c>
      <c r="C1727" s="57">
        <f ca="1">_xlfn.NORM.INV(B1727,'Input Parameters'!$E$19,'Input Parameters'!$F$19)</f>
        <v>665.96652994409953</v>
      </c>
      <c r="D1727" s="10">
        <f t="shared" ca="1" si="211"/>
        <v>0.78881169827843023</v>
      </c>
      <c r="E1727" s="59">
        <f ca="1">IF(_xlfn.NORM.INV(D1727,'Input Parameters'!$E$20,'Input Parameters'!$F$20)&lt;3500,3500,IF(_xlfn.NORM.INV(D1727,'Input Parameters'!$E$20,'Input Parameters'!$F$20)&gt;5500,5500,_xlfn.NORM.INV(D1727,'Input Parameters'!$E$20,'Input Parameters'!$F$20)))</f>
        <v>5361.613436332952</v>
      </c>
      <c r="F1727" s="10">
        <f t="shared" ca="1" si="212"/>
        <v>0.22856028262389327</v>
      </c>
      <c r="G1727" s="61">
        <f ca="1">_xlfn.NORM.INV(F1727,'Input Parameters'!$E$21,'Input Parameters'!$F$21)</f>
        <v>279.00533078195434</v>
      </c>
      <c r="H1727" s="54">
        <f ca="1">EXP(E1727*(1/'Input Parameters'!$E$22-1/G1727))</f>
        <v>0.39937145876396235</v>
      </c>
      <c r="I1727" s="10">
        <f t="shared" ca="1" si="213"/>
        <v>0.77512198843533175</v>
      </c>
      <c r="J1727" s="29">
        <f ca="1">_xlfn.BETA.INV(I1727,'Input Parameters'!$L$24,'Input Parameters'!$M$24,'Input Parameters'!$J$24,'Input Parameters'!$K$24)</f>
        <v>0.7226507078767832</v>
      </c>
      <c r="K1727" s="156">
        <f ca="1">('Input Parameters'!$E$25/'Input Parameters'!$E$31)^$J1727</f>
        <v>5.6057112072690901E-3</v>
      </c>
      <c r="L1727" s="66">
        <f ca="1">$H1727*$C1727*'Input Parameters'!$E$23*K1727</f>
        <v>1.4909399360049602</v>
      </c>
      <c r="M1727" s="23">
        <f t="shared" ca="1" si="214"/>
        <v>0.19421828296990018</v>
      </c>
      <c r="N1727" s="15">
        <f ca="1">_xlfn.NORM.INV(M1727,'Input Parameters'!$E$26,'Input Parameters'!$F$26)</f>
        <v>1.5888421333478005E-2</v>
      </c>
      <c r="O1727" s="8">
        <f t="shared" ca="1" si="215"/>
        <v>6.4843213863529869E-2</v>
      </c>
      <c r="P1727" s="29">
        <f ca="1">_xlfn.LOGNORM.INV(O1727,'Input Parameters'!$H$27,'Input Parameters'!$I$27)</f>
        <v>0.72819170865976601</v>
      </c>
      <c r="Q1727" s="10"/>
      <c r="R1727" s="15">
        <f>'Input Parameters'!$E$28</f>
        <v>12.7</v>
      </c>
      <c r="S1727" s="10">
        <f t="shared" ca="1" si="216"/>
        <v>0.78013983348203919</v>
      </c>
      <c r="T1727" s="25">
        <f ca="1">_xlfn.LOGNORM.INV(S1727,'Input Parameters'!$H$29,'Input Parameters'!$I$29)</f>
        <v>63.509006257338704</v>
      </c>
      <c r="U1727" s="10">
        <f t="shared" ca="1" si="217"/>
        <v>0.56885403393728273</v>
      </c>
      <c r="V1727" s="29">
        <f ca="1">IF('Input Parameters'!$D$30="Beta",_xlfn.BETA.INV(U1727,'Input Parameters'!$L$30,'Input Parameters'!$M$30,'Input Parameters'!$J$30,'Input Parameters'!$K$30),IF('Input Parameters'!$D$30="LogNorm",_xlfn.LOGNORM.INV(U1727,'Input Parameters'!$H$30,'Input Parameters'!$I$30)))</f>
        <v>1.0699468221279416</v>
      </c>
      <c r="W1727" s="2">
        <f ca="1">N1727+(P1727-N1727)*(1-ERF((T1727-R1727)/(2*SQRT(L1727*'Input Parameters'!$E$31))))</f>
        <v>1.8208551993713747E-2</v>
      </c>
      <c r="X1727">
        <f t="shared" ca="1" si="218"/>
        <v>1</v>
      </c>
      <c r="Y1727" s="7"/>
    </row>
    <row r="1728" spans="1:25" ht="15" customHeight="1" x14ac:dyDescent="0.3">
      <c r="A1728" s="130">
        <v>1721</v>
      </c>
      <c r="B1728" s="10">
        <f t="shared" ca="1" si="210"/>
        <v>0.65249347036213357</v>
      </c>
      <c r="C1728" s="57">
        <f ca="1">_xlfn.NORM.INV(B1728,'Input Parameters'!$E$19,'Input Parameters'!$F$19)</f>
        <v>600.42916405495964</v>
      </c>
      <c r="D1728" s="10">
        <f t="shared" ca="1" si="211"/>
        <v>0.98936388169099931</v>
      </c>
      <c r="E1728" s="59">
        <f ca="1">IF(_xlfn.NORM.INV(D1728,'Input Parameters'!$E$20,'Input Parameters'!$F$20)&lt;3500,3500,IF(_xlfn.NORM.INV(D1728,'Input Parameters'!$E$20,'Input Parameters'!$F$20)&gt;5500,5500,_xlfn.NORM.INV(D1728,'Input Parameters'!$E$20,'Input Parameters'!$F$20)))</f>
        <v>5500</v>
      </c>
      <c r="F1728" s="10">
        <f t="shared" ca="1" si="212"/>
        <v>0.2168283432700705</v>
      </c>
      <c r="G1728" s="61">
        <f ca="1">_xlfn.NORM.INV(F1728,'Input Parameters'!$E$21,'Input Parameters'!$F$21)</f>
        <v>278.6960158419418</v>
      </c>
      <c r="H1728" s="54">
        <f ca="1">EXP(E1728*(1/'Input Parameters'!$E$22-1/G1728))</f>
        <v>0.38158082798537013</v>
      </c>
      <c r="I1728" s="10">
        <f t="shared" ca="1" si="213"/>
        <v>1.9198594224628107E-2</v>
      </c>
      <c r="J1728" s="29">
        <f ca="1">_xlfn.BETA.INV(I1728,'Input Parameters'!$L$24,'Input Parameters'!$M$24,'Input Parameters'!$J$24,'Input Parameters'!$K$24)</f>
        <v>0.27909838505042894</v>
      </c>
      <c r="K1728" s="156">
        <f ca="1">('Input Parameters'!$E$25/'Input Parameters'!$E$31)^$J1728</f>
        <v>0.13504792203011878</v>
      </c>
      <c r="L1728" s="66">
        <f ca="1">$H1728*$C1728*'Input Parameters'!$E$23*K1728</f>
        <v>30.941134296006133</v>
      </c>
      <c r="M1728" s="23">
        <f t="shared" ca="1" si="214"/>
        <v>0.74453436798139716</v>
      </c>
      <c r="N1728" s="15">
        <f ca="1">_xlfn.NORM.INV(M1728,'Input Parameters'!$E$26,'Input Parameters'!$F$26)</f>
        <v>4.7805154584199233E-2</v>
      </c>
      <c r="O1728" s="8">
        <f t="shared" ca="1" si="215"/>
        <v>2.2501152582929063E-2</v>
      </c>
      <c r="P1728" s="29">
        <f ca="1">_xlfn.LOGNORM.INV(O1728,'Input Parameters'!$H$27,'Input Parameters'!$I$27)</f>
        <v>0.58645481587011761</v>
      </c>
      <c r="Q1728" s="10"/>
      <c r="R1728" s="15">
        <f>'Input Parameters'!$E$28</f>
        <v>12.7</v>
      </c>
      <c r="S1728" s="10">
        <f t="shared" ca="1" si="216"/>
        <v>0.73123346274912016</v>
      </c>
      <c r="T1728" s="25">
        <f ca="1">_xlfn.LOGNORM.INV(S1728,'Input Parameters'!$H$29,'Input Parameters'!$I$29)</f>
        <v>62.405528668192645</v>
      </c>
      <c r="U1728" s="10">
        <f t="shared" ca="1" si="217"/>
        <v>0.77788771910402543</v>
      </c>
      <c r="V1728" s="29">
        <f ca="1">IF('Input Parameters'!$D$30="Beta",_xlfn.BETA.INV(U1728,'Input Parameters'!$L$30,'Input Parameters'!$M$30,'Input Parameters'!$J$30,'Input Parameters'!$K$30),IF('Input Parameters'!$D$30="LogNorm",_xlfn.LOGNORM.INV(U1728,'Input Parameters'!$H$30,'Input Parameters'!$I$30)))</f>
        <v>1.3510909057514033</v>
      </c>
      <c r="W1728" s="2">
        <f ca="1">N1728+(P1728-N1728)*(1-ERF((T1728-R1728)/(2*SQRT(L1728*'Input Parameters'!$E$31))))</f>
        <v>0.33193082692405729</v>
      </c>
      <c r="X1728">
        <f t="shared" ca="1" si="218"/>
        <v>1</v>
      </c>
      <c r="Y1728" s="7"/>
    </row>
    <row r="1729" spans="1:25" ht="15" customHeight="1" x14ac:dyDescent="0.3">
      <c r="A1729" s="130">
        <v>1722</v>
      </c>
      <c r="B1729" s="10">
        <f t="shared" ca="1" si="210"/>
        <v>0.30029018327765622</v>
      </c>
      <c r="C1729" s="57">
        <f ca="1">_xlfn.NORM.INV(B1729,'Input Parameters'!$E$19,'Input Parameters'!$F$19)</f>
        <v>523.0586647183693</v>
      </c>
      <c r="D1729" s="10">
        <f t="shared" ca="1" si="211"/>
        <v>0.38816993052312943</v>
      </c>
      <c r="E1729" s="59">
        <f ca="1">IF(_xlfn.NORM.INV(D1729,'Input Parameters'!$E$20,'Input Parameters'!$F$20)&lt;3500,3500,IF(_xlfn.NORM.INV(D1729,'Input Parameters'!$E$20,'Input Parameters'!$F$20)&gt;5500,5500,_xlfn.NORM.INV(D1729,'Input Parameters'!$E$20,'Input Parameters'!$F$20)))</f>
        <v>4601.1355848978201</v>
      </c>
      <c r="F1729" s="10">
        <f t="shared" ca="1" si="212"/>
        <v>0.22930566007475295</v>
      </c>
      <c r="G1729" s="61">
        <f ca="1">_xlfn.NORM.INV(F1729,'Input Parameters'!$E$21,'Input Parameters'!$F$21)</f>
        <v>279.02467540229844</v>
      </c>
      <c r="H1729" s="54">
        <f ca="1">EXP(E1729*(1/'Input Parameters'!$E$22-1/G1729))</f>
        <v>0.45542120864750435</v>
      </c>
      <c r="I1729" s="10">
        <f t="shared" ca="1" si="213"/>
        <v>0.75721962860579661</v>
      </c>
      <c r="J1729" s="29">
        <f ca="1">_xlfn.BETA.INV(I1729,'Input Parameters'!$L$24,'Input Parameters'!$M$24,'Input Parameters'!$J$24,'Input Parameters'!$K$24)</f>
        <v>0.71427613848226956</v>
      </c>
      <c r="K1729" s="156">
        <f ca="1">('Input Parameters'!$E$25/'Input Parameters'!$E$31)^$J1729</f>
        <v>5.9527976939973727E-3</v>
      </c>
      <c r="L1729" s="66">
        <f ca="1">$H1729*$C1729*'Input Parameters'!$E$23*K1729</f>
        <v>1.418027899522021</v>
      </c>
      <c r="M1729" s="23">
        <f t="shared" ca="1" si="214"/>
        <v>0.87478088970854262</v>
      </c>
      <c r="N1729" s="15">
        <f ca="1">_xlfn.NORM.INV(M1729,'Input Parameters'!$E$26,'Input Parameters'!$F$26)</f>
        <v>5.8134998278014952E-2</v>
      </c>
      <c r="O1729" s="8">
        <f t="shared" ca="1" si="215"/>
        <v>0.29321013177302169</v>
      </c>
      <c r="P1729" s="29">
        <f ca="1">_xlfn.LOGNORM.INV(O1729,'Input Parameters'!$H$27,'Input Parameters'!$I$27)</f>
        <v>1.1191021407139909</v>
      </c>
      <c r="Q1729" s="10"/>
      <c r="R1729" s="15">
        <f>'Input Parameters'!$E$28</f>
        <v>12.7</v>
      </c>
      <c r="S1729" s="10">
        <f t="shared" ca="1" si="216"/>
        <v>0.56230972166405435</v>
      </c>
      <c r="T1729" s="25">
        <f ca="1">_xlfn.LOGNORM.INV(S1729,'Input Parameters'!$H$29,'Input Parameters'!$I$29)</f>
        <v>59.266227403825354</v>
      </c>
      <c r="U1729" s="10">
        <f t="shared" ca="1" si="217"/>
        <v>0.55412303254319684</v>
      </c>
      <c r="V1729" s="29">
        <f ca="1">IF('Input Parameters'!$D$30="Beta",_xlfn.BETA.INV(U1729,'Input Parameters'!$L$30,'Input Parameters'!$M$30,'Input Parameters'!$J$30,'Input Parameters'!$K$30),IF('Input Parameters'!$D$30="LogNorm",_xlfn.LOGNORM.INV(U1729,'Input Parameters'!$H$30,'Input Parameters'!$I$30)))</f>
        <v>1.0542940434936299</v>
      </c>
      <c r="W1729" s="2">
        <f ca="1">N1729+(P1729-N1729)*(1-ERF((T1729-R1729)/(2*SQRT(L1729*'Input Parameters'!$E$31))))</f>
        <v>6.4172135606216166E-2</v>
      </c>
      <c r="X1729">
        <f t="shared" ca="1" si="218"/>
        <v>1</v>
      </c>
      <c r="Y1729" s="7"/>
    </row>
    <row r="1730" spans="1:25" ht="15" customHeight="1" x14ac:dyDescent="0.3">
      <c r="A1730" s="130">
        <v>1723</v>
      </c>
      <c r="B1730" s="10">
        <f t="shared" ca="1" si="210"/>
        <v>7.7230063917273828E-2</v>
      </c>
      <c r="C1730" s="57">
        <f ca="1">_xlfn.NORM.INV(B1730,'Input Parameters'!$E$19,'Input Parameters'!$F$19)</f>
        <v>446.9759860621877</v>
      </c>
      <c r="D1730" s="10">
        <f t="shared" ca="1" si="211"/>
        <v>0.22060887748790514</v>
      </c>
      <c r="E1730" s="59">
        <f ca="1">IF(_xlfn.NORM.INV(D1730,'Input Parameters'!$E$20,'Input Parameters'!$F$20)&lt;3500,3500,IF(_xlfn.NORM.INV(D1730,'Input Parameters'!$E$20,'Input Parameters'!$F$20)&gt;5500,5500,_xlfn.NORM.INV(D1730,'Input Parameters'!$E$20,'Input Parameters'!$F$20)))</f>
        <v>4260.9030672976896</v>
      </c>
      <c r="F1730" s="10">
        <f t="shared" ca="1" si="212"/>
        <v>0.99923101331075392</v>
      </c>
      <c r="G1730" s="61">
        <f ca="1">_xlfn.NORM.INV(F1730,'Input Parameters'!$E$21,'Input Parameters'!$F$21)</f>
        <v>309.74593132579793</v>
      </c>
      <c r="H1730" s="54">
        <f ca="1">EXP(E1730*(1/'Input Parameters'!$E$22-1/G1730))</f>
        <v>2.1950580449672081</v>
      </c>
      <c r="I1730" s="10">
        <f t="shared" ca="1" si="213"/>
        <v>0.78445975357924669</v>
      </c>
      <c r="J1730" s="29">
        <f ca="1">_xlfn.BETA.INV(I1730,'Input Parameters'!$L$24,'Input Parameters'!$M$24,'Input Parameters'!$J$24,'Input Parameters'!$K$24)</f>
        <v>0.72712210613177497</v>
      </c>
      <c r="K1730" s="156">
        <f ca="1">('Input Parameters'!$E$25/'Input Parameters'!$E$31)^$J1730</f>
        <v>5.4287567469996183E-3</v>
      </c>
      <c r="L1730" s="66">
        <f ca="1">$H1730*$C1730*'Input Parameters'!$E$23*K1730</f>
        <v>5.3263608081800005</v>
      </c>
      <c r="M1730" s="23">
        <f t="shared" ca="1" si="214"/>
        <v>0.68962500728233411</v>
      </c>
      <c r="N1730" s="15">
        <f ca="1">_xlfn.NORM.INV(M1730,'Input Parameters'!$E$26,'Input Parameters'!$F$26)</f>
        <v>4.4390541765336099E-2</v>
      </c>
      <c r="O1730" s="8">
        <f t="shared" ca="1" si="215"/>
        <v>0.70621101802173269</v>
      </c>
      <c r="P1730" s="29">
        <f ca="1">_xlfn.LOGNORM.INV(O1730,'Input Parameters'!$H$27,'Input Parameters'!$I$27)</f>
        <v>1.8096855889358745</v>
      </c>
      <c r="Q1730" s="10"/>
      <c r="R1730" s="15">
        <f>'Input Parameters'!$E$28</f>
        <v>12.7</v>
      </c>
      <c r="S1730" s="10">
        <f t="shared" ca="1" si="216"/>
        <v>0.58559062492626601</v>
      </c>
      <c r="T1730" s="25">
        <f ca="1">_xlfn.LOGNORM.INV(S1730,'Input Parameters'!$H$29,'Input Parameters'!$I$29)</f>
        <v>59.662722937219343</v>
      </c>
      <c r="U1730" s="10">
        <f t="shared" ca="1" si="217"/>
        <v>0.50819992684047566</v>
      </c>
      <c r="V1730" s="29">
        <f ca="1">IF('Input Parameters'!$D$30="Beta",_xlfn.BETA.INV(U1730,'Input Parameters'!$L$30,'Input Parameters'!$M$30,'Input Parameters'!$J$30,'Input Parameters'!$K$30),IF('Input Parameters'!$D$30="LogNorm",_xlfn.LOGNORM.INV(U1730,'Input Parameters'!$H$30,'Input Parameters'!$I$30)))</f>
        <v>1.0073396048065479</v>
      </c>
      <c r="W1730" s="2">
        <f ca="1">N1730+(P1730-N1730)*(1-ERF((T1730-R1730)/(2*SQRT(L1730*'Input Parameters'!$E$31))))</f>
        <v>0.30951318391241084</v>
      </c>
      <c r="X1730">
        <f t="shared" ca="1" si="218"/>
        <v>1</v>
      </c>
      <c r="Y1730" s="7"/>
    </row>
    <row r="1731" spans="1:25" ht="15" customHeight="1" x14ac:dyDescent="0.3">
      <c r="A1731" s="130">
        <v>1724</v>
      </c>
      <c r="B1731" s="10">
        <f t="shared" ca="1" si="210"/>
        <v>0.28084512482681978</v>
      </c>
      <c r="C1731" s="57">
        <f ca="1">_xlfn.NORM.INV(B1731,'Input Parameters'!$E$19,'Input Parameters'!$F$19)</f>
        <v>518.2618830577569</v>
      </c>
      <c r="D1731" s="10">
        <f t="shared" ca="1" si="211"/>
        <v>0.2101434425516282</v>
      </c>
      <c r="E1731" s="59">
        <f ca="1">IF(_xlfn.NORM.INV(D1731,'Input Parameters'!$E$20,'Input Parameters'!$F$20)&lt;3500,3500,IF(_xlfn.NORM.INV(D1731,'Input Parameters'!$E$20,'Input Parameters'!$F$20)&gt;5500,5500,_xlfn.NORM.INV(D1731,'Input Parameters'!$E$20,'Input Parameters'!$F$20)))</f>
        <v>4235.8534587957784</v>
      </c>
      <c r="F1731" s="10">
        <f t="shared" ca="1" si="212"/>
        <v>4.9363374797487536E-2</v>
      </c>
      <c r="G1731" s="61">
        <f ca="1">_xlfn.NORM.INV(F1731,'Input Parameters'!$E$21,'Input Parameters'!$F$21)</f>
        <v>271.87268478596843</v>
      </c>
      <c r="H1731" s="54">
        <f ca="1">EXP(E1731*(1/'Input Parameters'!$E$22-1/G1731))</f>
        <v>0.32515750372684182</v>
      </c>
      <c r="I1731" s="10">
        <f t="shared" ca="1" si="213"/>
        <v>5.2593843775373683E-2</v>
      </c>
      <c r="J1731" s="29">
        <f ca="1">_xlfn.BETA.INV(I1731,'Input Parameters'!$L$24,'Input Parameters'!$M$24,'Input Parameters'!$J$24,'Input Parameters'!$K$24)</f>
        <v>0.34450609098877183</v>
      </c>
      <c r="K1731" s="156">
        <f ca="1">('Input Parameters'!$E$25/'Input Parameters'!$E$31)^$J1731</f>
        <v>8.4472361094870177E-2</v>
      </c>
      <c r="L1731" s="66">
        <f ca="1">$H1731*$C1731*'Input Parameters'!$E$23*K1731</f>
        <v>14.235006926325463</v>
      </c>
      <c r="M1731" s="23">
        <f t="shared" ca="1" si="214"/>
        <v>0.35852726186367745</v>
      </c>
      <c r="N1731" s="15">
        <f ca="1">_xlfn.NORM.INV(M1731,'Input Parameters'!$E$26,'Input Parameters'!$F$26)</f>
        <v>2.6389638905047218E-2</v>
      </c>
      <c r="O1731" s="8">
        <f t="shared" ca="1" si="215"/>
        <v>0.63325363668460066</v>
      </c>
      <c r="P1731" s="29">
        <f ca="1">_xlfn.LOGNORM.INV(O1731,'Input Parameters'!$H$27,'Input Parameters'!$I$27)</f>
        <v>1.6550734014982844</v>
      </c>
      <c r="Q1731" s="10"/>
      <c r="R1731" s="15">
        <f>'Input Parameters'!$E$28</f>
        <v>12.7</v>
      </c>
      <c r="S1731" s="10">
        <f t="shared" ca="1" si="216"/>
        <v>0.59817299288611248</v>
      </c>
      <c r="T1731" s="25">
        <f ca="1">_xlfn.LOGNORM.INV(S1731,'Input Parameters'!$H$29,'Input Parameters'!$I$29)</f>
        <v>59.880178169821782</v>
      </c>
      <c r="U1731" s="10">
        <f t="shared" ca="1" si="217"/>
        <v>0.88608640161867935</v>
      </c>
      <c r="V1731" s="29">
        <f ca="1">IF('Input Parameters'!$D$30="Beta",_xlfn.BETA.INV(U1731,'Input Parameters'!$L$30,'Input Parameters'!$M$30,'Input Parameters'!$J$30,'Input Parameters'!$K$30),IF('Input Parameters'!$D$30="LogNorm",_xlfn.LOGNORM.INV(U1731,'Input Parameters'!$H$30,'Input Parameters'!$I$30)))</f>
        <v>1.6076568536251257</v>
      </c>
      <c r="W1731" s="2">
        <f ca="1">N1731+(P1731-N1731)*(1-ERF((T1731-R1731)/(2*SQRT(L1731*'Input Parameters'!$E$31))))</f>
        <v>0.63970556927223043</v>
      </c>
      <c r="X1731">
        <f t="shared" ca="1" si="218"/>
        <v>1</v>
      </c>
      <c r="Y1731" s="7"/>
    </row>
    <row r="1732" spans="1:25" ht="15" customHeight="1" x14ac:dyDescent="0.3">
      <c r="A1732" s="130">
        <v>1725</v>
      </c>
      <c r="B1732" s="10">
        <f t="shared" ca="1" si="210"/>
        <v>0.86677763889251058</v>
      </c>
      <c r="C1732" s="57">
        <f ca="1">_xlfn.NORM.INV(B1732,'Input Parameters'!$E$19,'Input Parameters'!$F$19)</f>
        <v>661.20377330958513</v>
      </c>
      <c r="D1732" s="10">
        <f t="shared" ca="1" si="211"/>
        <v>0.72756874841945229</v>
      </c>
      <c r="E1732" s="59">
        <f ca="1">IF(_xlfn.NORM.INV(D1732,'Input Parameters'!$E$20,'Input Parameters'!$F$20)&lt;3500,3500,IF(_xlfn.NORM.INV(D1732,'Input Parameters'!$E$20,'Input Parameters'!$F$20)&gt;5500,5500,_xlfn.NORM.INV(D1732,'Input Parameters'!$E$20,'Input Parameters'!$F$20)))</f>
        <v>5223.8334776598958</v>
      </c>
      <c r="F1732" s="10">
        <f t="shared" ca="1" si="212"/>
        <v>0.80499222808694892</v>
      </c>
      <c r="G1732" s="61">
        <f ca="1">_xlfn.NORM.INV(F1732,'Input Parameters'!$E$21,'Input Parameters'!$F$21)</f>
        <v>291.60637092140348</v>
      </c>
      <c r="H1732" s="54">
        <f ca="1">EXP(E1732*(1/'Input Parameters'!$E$22-1/G1732))</f>
        <v>0.91832278090976649</v>
      </c>
      <c r="I1732" s="10">
        <f t="shared" ca="1" si="213"/>
        <v>7.2600043311050744E-3</v>
      </c>
      <c r="J1732" s="29">
        <f ca="1">_xlfn.BETA.INV(I1732,'Input Parameters'!$L$24,'Input Parameters'!$M$24,'Input Parameters'!$J$24,'Input Parameters'!$K$24)</f>
        <v>0.22993999729022302</v>
      </c>
      <c r="K1732" s="156">
        <f ca="1">('Input Parameters'!$E$25/'Input Parameters'!$E$31)^$J1732</f>
        <v>0.19214873511751673</v>
      </c>
      <c r="L1732" s="66">
        <f ca="1">$H1732*$C1732*'Input Parameters'!$E$23*K1732</f>
        <v>116.6724214063552</v>
      </c>
      <c r="M1732" s="23">
        <f t="shared" ca="1" si="214"/>
        <v>0.44376421136120914</v>
      </c>
      <c r="N1732" s="15">
        <f ca="1">_xlfn.NORM.INV(M1732,'Input Parameters'!$E$26,'Input Parameters'!$F$26)</f>
        <v>3.1029921266940125E-2</v>
      </c>
      <c r="O1732" s="8">
        <f t="shared" ca="1" si="215"/>
        <v>0.55907172541477113</v>
      </c>
      <c r="P1732" s="29">
        <f ca="1">_xlfn.LOGNORM.INV(O1732,'Input Parameters'!$H$27,'Input Parameters'!$I$27)</f>
        <v>1.5203815088051182</v>
      </c>
      <c r="Q1732" s="10"/>
      <c r="R1732" s="15">
        <f>'Input Parameters'!$E$28</f>
        <v>12.7</v>
      </c>
      <c r="S1732" s="10">
        <f t="shared" ca="1" si="216"/>
        <v>0.6504092647260028</v>
      </c>
      <c r="T1732" s="25">
        <f ca="1">_xlfn.LOGNORM.INV(S1732,'Input Parameters'!$H$29,'Input Parameters'!$I$29)</f>
        <v>60.81383520418472</v>
      </c>
      <c r="U1732" s="10">
        <f t="shared" ca="1" si="217"/>
        <v>0.49914898002149233</v>
      </c>
      <c r="V1732" s="29">
        <f ca="1">IF('Input Parameters'!$D$30="Beta",_xlfn.BETA.INV(U1732,'Input Parameters'!$L$30,'Input Parameters'!$M$30,'Input Parameters'!$J$30,'Input Parameters'!$K$30),IF('Input Parameters'!$D$30="LogNorm",_xlfn.LOGNORM.INV(U1732,'Input Parameters'!$H$30,'Input Parameters'!$I$30)))</f>
        <v>0.99836690234682146</v>
      </c>
      <c r="W1732" s="2">
        <f ca="1">N1732+(P1732-N1732)*(1-ERF((T1732-R1732)/(2*SQRT(L1732*'Input Parameters'!$E$31))))</f>
        <v>1.1521892302250365</v>
      </c>
      <c r="X1732">
        <f t="shared" ca="1" si="218"/>
        <v>0</v>
      </c>
      <c r="Y1732" s="7"/>
    </row>
    <row r="1733" spans="1:25" ht="15" customHeight="1" x14ac:dyDescent="0.3">
      <c r="A1733" s="130">
        <v>1726</v>
      </c>
      <c r="B1733" s="10">
        <f t="shared" ref="B1733:B1796" ca="1" si="219">RAND()</f>
        <v>0.15117403356968495</v>
      </c>
      <c r="C1733" s="57">
        <f ca="1">_xlfn.NORM.INV(B1733,'Input Parameters'!$E$19,'Input Parameters'!$F$19)</f>
        <v>480.14576013500971</v>
      </c>
      <c r="D1733" s="10">
        <f t="shared" ref="D1733:D1796" ca="1" si="220">RAND()</f>
        <v>0.54031362856758824</v>
      </c>
      <c r="E1733" s="59">
        <f ca="1">IF(_xlfn.NORM.INV(D1733,'Input Parameters'!$E$20,'Input Parameters'!$F$20)&lt;3500,3500,IF(_xlfn.NORM.INV(D1733,'Input Parameters'!$E$20,'Input Parameters'!$F$20)&gt;5500,5500,_xlfn.NORM.INV(D1733,'Input Parameters'!$E$20,'Input Parameters'!$F$20)))</f>
        <v>4870.8567139827737</v>
      </c>
      <c r="F1733" s="10">
        <f t="shared" ref="F1733:F1796" ca="1" si="221">RAND()</f>
        <v>0.38889017559814076</v>
      </c>
      <c r="G1733" s="61">
        <f ca="1">_xlfn.NORM.INV(F1733,'Input Parameters'!$E$21,'Input Parameters'!$F$21)</f>
        <v>282.6318074648666</v>
      </c>
      <c r="H1733" s="54">
        <f ca="1">EXP(E1733*(1/'Input Parameters'!$E$22-1/G1733))</f>
        <v>0.54343487844916327</v>
      </c>
      <c r="I1733" s="10">
        <f t="shared" ref="I1733:I1796" ca="1" si="222">RAND()</f>
        <v>0.7058399080777894</v>
      </c>
      <c r="J1733" s="29">
        <f ca="1">_xlfn.BETA.INV(I1733,'Input Parameters'!$L$24,'Input Parameters'!$M$24,'Input Parameters'!$J$24,'Input Parameters'!$K$24)</f>
        <v>0.69138297250654801</v>
      </c>
      <c r="K1733" s="156">
        <f ca="1">('Input Parameters'!$E$25/'Input Parameters'!$E$31)^$J1733</f>
        <v>7.015251246033037E-3</v>
      </c>
      <c r="L1733" s="66">
        <f ca="1">$H1733*$C1733*'Input Parameters'!$E$23*K1733</f>
        <v>1.830475145982952</v>
      </c>
      <c r="M1733" s="23">
        <f t="shared" ref="M1733:M1796" ca="1" si="223">RAND()</f>
        <v>0.58618088356786202</v>
      </c>
      <c r="N1733" s="15">
        <f ca="1">_xlfn.NORM.INV(M1733,'Input Parameters'!$E$26,'Input Parameters'!$F$26)</f>
        <v>3.8572363820751646E-2</v>
      </c>
      <c r="O1733" s="8">
        <f t="shared" ref="O1733:O1796" ca="1" si="224">RAND()</f>
        <v>0.47328754353073443</v>
      </c>
      <c r="P1733" s="29">
        <f ca="1">_xlfn.LOGNORM.INV(O1733,'Input Parameters'!$H$27,'Input Parameters'!$I$27)</f>
        <v>1.3820483154110246</v>
      </c>
      <c r="Q1733" s="10"/>
      <c r="R1733" s="15">
        <f>'Input Parameters'!$E$28</f>
        <v>12.7</v>
      </c>
      <c r="S1733" s="10">
        <f t="shared" ref="S1733:S1796" ca="1" si="225">RAND()</f>
        <v>0.46878068381360904</v>
      </c>
      <c r="T1733" s="25">
        <f ca="1">_xlfn.LOGNORM.INV(S1733,'Input Parameters'!$H$29,'Input Parameters'!$I$29)</f>
        <v>57.721925999832692</v>
      </c>
      <c r="U1733" s="10">
        <f t="shared" ref="U1733:U1796" ca="1" si="226">RAND()</f>
        <v>5.7889324513432316E-2</v>
      </c>
      <c r="V1733" s="29">
        <f ca="1">IF('Input Parameters'!$D$30="Beta",_xlfn.BETA.INV(U1733,'Input Parameters'!$L$30,'Input Parameters'!$M$30,'Input Parameters'!$J$30,'Input Parameters'!$K$30),IF('Input Parameters'!$D$30="LogNorm",_xlfn.LOGNORM.INV(U1733,'Input Parameters'!$H$30,'Input Parameters'!$I$30)))</f>
        <v>0.53740832018402174</v>
      </c>
      <c r="W1733" s="2">
        <f ca="1">N1733+(P1733-N1733)*(1-ERF((T1733-R1733)/(2*SQRT(L1733*'Input Parameters'!$E$31))))</f>
        <v>6.3589519617570478E-2</v>
      </c>
      <c r="X1733">
        <f t="shared" ca="1" si="218"/>
        <v>1</v>
      </c>
      <c r="Y1733" s="7"/>
    </row>
    <row r="1734" spans="1:25" ht="15" customHeight="1" x14ac:dyDescent="0.3">
      <c r="A1734" s="130">
        <v>1727</v>
      </c>
      <c r="B1734" s="10">
        <f t="shared" ca="1" si="219"/>
        <v>0.35783021138155757</v>
      </c>
      <c r="C1734" s="57">
        <f ca="1">_xlfn.NORM.INV(B1734,'Input Parameters'!$E$19,'Input Parameters'!$F$19)</f>
        <v>536.51964028644466</v>
      </c>
      <c r="D1734" s="10">
        <f t="shared" ca="1" si="220"/>
        <v>0.41447303156723214</v>
      </c>
      <c r="E1734" s="59">
        <f ca="1">IF(_xlfn.NORM.INV(D1734,'Input Parameters'!$E$20,'Input Parameters'!$F$20)&lt;3500,3500,IF(_xlfn.NORM.INV(D1734,'Input Parameters'!$E$20,'Input Parameters'!$F$20)&gt;5500,5500,_xlfn.NORM.INV(D1734,'Input Parameters'!$E$20,'Input Parameters'!$F$20)))</f>
        <v>4648.7625660565145</v>
      </c>
      <c r="F1734" s="10">
        <f t="shared" ca="1" si="221"/>
        <v>0.88525338414357857</v>
      </c>
      <c r="G1734" s="61">
        <f ca="1">_xlfn.NORM.INV(F1734,'Input Parameters'!$E$21,'Input Parameters'!$F$21)</f>
        <v>294.2950892326478</v>
      </c>
      <c r="H1734" s="54">
        <f ca="1">EXP(E1734*(1/'Input Parameters'!$E$22-1/G1734))</f>
        <v>1.0723162811375395</v>
      </c>
      <c r="I1734" s="10">
        <f t="shared" ca="1" si="222"/>
        <v>0.6117806788048985</v>
      </c>
      <c r="J1734" s="29">
        <f ca="1">_xlfn.BETA.INV(I1734,'Input Parameters'!$L$24,'Input Parameters'!$M$24,'Input Parameters'!$J$24,'Input Parameters'!$K$24)</f>
        <v>0.65217080675009775</v>
      </c>
      <c r="K1734" s="156">
        <f ca="1">('Input Parameters'!$E$25/'Input Parameters'!$E$31)^$J1734</f>
        <v>9.2940728680732144E-3</v>
      </c>
      <c r="L1734" s="66">
        <f ca="1">$H1734*$C1734*'Input Parameters'!$E$23*K1734</f>
        <v>5.3470543423875476</v>
      </c>
      <c r="M1734" s="23">
        <f t="shared" ca="1" si="223"/>
        <v>0.39714665849429098</v>
      </c>
      <c r="N1734" s="15">
        <f ca="1">_xlfn.NORM.INV(M1734,'Input Parameters'!$E$26,'Input Parameters'!$F$26)</f>
        <v>2.8524468163935737E-2</v>
      </c>
      <c r="O1734" s="8">
        <f t="shared" ca="1" si="224"/>
        <v>0.93904691184718003</v>
      </c>
      <c r="P1734" s="29">
        <f ca="1">_xlfn.LOGNORM.INV(O1734,'Input Parameters'!$H$27,'Input Parameters'!$I$27)</f>
        <v>2.8222738205024083</v>
      </c>
      <c r="Q1734" s="10"/>
      <c r="R1734" s="15">
        <f>'Input Parameters'!$E$28</f>
        <v>12.7</v>
      </c>
      <c r="S1734" s="10">
        <f t="shared" ca="1" si="225"/>
        <v>5.2789383297831449E-2</v>
      </c>
      <c r="T1734" s="25">
        <f ca="1">_xlfn.LOGNORM.INV(S1734,'Input Parameters'!$H$29,'Input Parameters'!$I$29)</f>
        <v>48.556606213315554</v>
      </c>
      <c r="U1734" s="10">
        <f t="shared" ca="1" si="226"/>
        <v>0.74541428407762944</v>
      </c>
      <c r="V1734" s="29">
        <f ca="1">IF('Input Parameters'!$D$30="Beta",_xlfn.BETA.INV(U1734,'Input Parameters'!$L$30,'Input Parameters'!$M$30,'Input Parameters'!$J$30,'Input Parameters'!$K$30),IF('Input Parameters'!$D$30="LogNorm",_xlfn.LOGNORM.INV(U1734,'Input Parameters'!$H$30,'Input Parameters'!$I$30)))</f>
        <v>1.2963149284980129</v>
      </c>
      <c r="W1734" s="2">
        <f ca="1">N1734+(P1734-N1734)*(1-ERF((T1734-R1734)/(2*SQRT(L1734*'Input Parameters'!$E$31))))</f>
        <v>0.79086323534586611</v>
      </c>
      <c r="X1734">
        <f t="shared" ca="1" si="218"/>
        <v>1</v>
      </c>
      <c r="Y1734" s="7"/>
    </row>
    <row r="1735" spans="1:25" ht="15" customHeight="1" x14ac:dyDescent="0.3">
      <c r="A1735" s="130">
        <v>1728</v>
      </c>
      <c r="B1735" s="10">
        <f t="shared" ca="1" si="219"/>
        <v>0.66788715163469492</v>
      </c>
      <c r="C1735" s="57">
        <f ca="1">_xlfn.NORM.INV(B1735,'Input Parameters'!$E$19,'Input Parameters'!$F$19)</f>
        <v>603.98030130024131</v>
      </c>
      <c r="D1735" s="10">
        <f t="shared" ca="1" si="220"/>
        <v>0.77785822232730073</v>
      </c>
      <c r="E1735" s="59">
        <f ca="1">IF(_xlfn.NORM.INV(D1735,'Input Parameters'!$E$20,'Input Parameters'!$F$20)&lt;3500,3500,IF(_xlfn.NORM.INV(D1735,'Input Parameters'!$E$20,'Input Parameters'!$F$20)&gt;5500,5500,_xlfn.NORM.INV(D1735,'Input Parameters'!$E$20,'Input Parameters'!$F$20)))</f>
        <v>5335.4858810080123</v>
      </c>
      <c r="F1735" s="10">
        <f t="shared" ca="1" si="221"/>
        <v>0.73325939749089741</v>
      </c>
      <c r="G1735" s="61">
        <f ca="1">_xlfn.NORM.INV(F1735,'Input Parameters'!$E$21,'Input Parameters'!$F$21)</f>
        <v>289.74442771270594</v>
      </c>
      <c r="H1735" s="54">
        <f ca="1">EXP(E1735*(1/'Input Parameters'!$E$22-1/G1735))</f>
        <v>0.81496825854494792</v>
      </c>
      <c r="I1735" s="10">
        <f t="shared" ca="1" si="222"/>
        <v>0.11475095574384708</v>
      </c>
      <c r="J1735" s="29">
        <f ca="1">_xlfn.BETA.INV(I1735,'Input Parameters'!$L$24,'Input Parameters'!$M$24,'Input Parameters'!$J$24,'Input Parameters'!$K$24)</f>
        <v>0.40999247549003837</v>
      </c>
      <c r="K1735" s="156">
        <f ca="1">('Input Parameters'!$E$25/'Input Parameters'!$E$31)^$J1735</f>
        <v>5.2807577230618005E-2</v>
      </c>
      <c r="L1735" s="66">
        <f ca="1">$H1735*$C1735*'Input Parameters'!$E$23*K1735</f>
        <v>25.993197786105757</v>
      </c>
      <c r="M1735" s="23">
        <f t="shared" ca="1" si="223"/>
        <v>0.17955126908549557</v>
      </c>
      <c r="N1735" s="15">
        <f ca="1">_xlfn.NORM.INV(M1735,'Input Parameters'!$E$26,'Input Parameters'!$F$26)</f>
        <v>1.4741392848927653E-2</v>
      </c>
      <c r="O1735" s="8">
        <f t="shared" ca="1" si="224"/>
        <v>0.53380309599384823</v>
      </c>
      <c r="P1735" s="29">
        <f ca="1">_xlfn.LOGNORM.INV(O1735,'Input Parameters'!$H$27,'Input Parameters'!$I$27)</f>
        <v>1.4780788027839866</v>
      </c>
      <c r="Q1735" s="10"/>
      <c r="R1735" s="15">
        <f>'Input Parameters'!$E$28</f>
        <v>12.7</v>
      </c>
      <c r="S1735" s="10">
        <f t="shared" ca="1" si="225"/>
        <v>0.96158597602928386</v>
      </c>
      <c r="T1735" s="25">
        <f ca="1">_xlfn.LOGNORM.INV(S1735,'Input Parameters'!$H$29,'Input Parameters'!$I$29)</f>
        <v>71.028963500150851</v>
      </c>
      <c r="U1735" s="10">
        <f t="shared" ca="1" si="226"/>
        <v>0.23714767887471311</v>
      </c>
      <c r="V1735" s="29">
        <f ca="1">IF('Input Parameters'!$D$30="Beta",_xlfn.BETA.INV(U1735,'Input Parameters'!$L$30,'Input Parameters'!$M$30,'Input Parameters'!$J$30,'Input Parameters'!$K$30),IF('Input Parameters'!$D$30="LogNorm",_xlfn.LOGNORM.INV(U1735,'Input Parameters'!$H$30,'Input Parameters'!$I$30)))</f>
        <v>0.75355700762774869</v>
      </c>
      <c r="W1735" s="2">
        <f ca="1">N1735+(P1735-N1735)*(1-ERF((T1735-R1735)/(2*SQRT(L1735*'Input Parameters'!$E$31))))</f>
        <v>0.62718455635758918</v>
      </c>
      <c r="X1735">
        <f t="shared" ca="1" si="218"/>
        <v>1</v>
      </c>
      <c r="Y1735" s="7"/>
    </row>
    <row r="1736" spans="1:25" ht="15" customHeight="1" x14ac:dyDescent="0.3">
      <c r="A1736" s="130">
        <v>1729</v>
      </c>
      <c r="B1736" s="10">
        <f t="shared" ca="1" si="219"/>
        <v>0.67757562186214071</v>
      </c>
      <c r="C1736" s="57">
        <f ca="1">_xlfn.NORM.INV(B1736,'Input Parameters'!$E$19,'Input Parameters'!$F$19)</f>
        <v>606.24859337911175</v>
      </c>
      <c r="D1736" s="10">
        <f t="shared" ca="1" si="220"/>
        <v>0.47715013928815397</v>
      </c>
      <c r="E1736" s="59">
        <f ca="1">IF(_xlfn.NORM.INV(D1736,'Input Parameters'!$E$20,'Input Parameters'!$F$20)&lt;3500,3500,IF(_xlfn.NORM.INV(D1736,'Input Parameters'!$E$20,'Input Parameters'!$F$20)&gt;5500,5500,_xlfn.NORM.INV(D1736,'Input Parameters'!$E$20,'Input Parameters'!$F$20)))</f>
        <v>4759.8847785938015</v>
      </c>
      <c r="F1736" s="10">
        <f t="shared" ca="1" si="221"/>
        <v>0.37554292626375607</v>
      </c>
      <c r="G1736" s="61">
        <f ca="1">_xlfn.NORM.INV(F1736,'Input Parameters'!$E$21,'Input Parameters'!$F$21)</f>
        <v>282.35674587105558</v>
      </c>
      <c r="H1736" s="54">
        <f ca="1">EXP(E1736*(1/'Input Parameters'!$E$22-1/G1736))</f>
        <v>0.54207139591539211</v>
      </c>
      <c r="I1736" s="10">
        <f t="shared" ca="1" si="222"/>
        <v>0.67163659941470988</v>
      </c>
      <c r="J1736" s="29">
        <f ca="1">_xlfn.BETA.INV(I1736,'Input Parameters'!$L$24,'Input Parameters'!$M$24,'Input Parameters'!$J$24,'Input Parameters'!$K$24)</f>
        <v>0.67682808329863087</v>
      </c>
      <c r="K1736" s="156">
        <f ca="1">('Input Parameters'!$E$25/'Input Parameters'!$E$31)^$J1736</f>
        <v>7.7873196181117502E-3</v>
      </c>
      <c r="L1736" s="66">
        <f ca="1">$H1736*$C1736*'Input Parameters'!$E$23*K1736</f>
        <v>2.5591470118512785</v>
      </c>
      <c r="M1736" s="23">
        <f t="shared" ca="1" si="223"/>
        <v>0.51588681576957662</v>
      </c>
      <c r="N1736" s="15">
        <f ca="1">_xlfn.NORM.INV(M1736,'Input Parameters'!$E$26,'Input Parameters'!$F$26)</f>
        <v>3.4836490324977959E-2</v>
      </c>
      <c r="O1736" s="8">
        <f t="shared" ca="1" si="224"/>
        <v>0.88883646352268864</v>
      </c>
      <c r="P1736" s="29">
        <f ca="1">_xlfn.LOGNORM.INV(O1736,'Input Parameters'!$H$27,'Input Parameters'!$I$27)</f>
        <v>2.4427247323795243</v>
      </c>
      <c r="Q1736" s="10"/>
      <c r="R1736" s="15">
        <f>'Input Parameters'!$E$28</f>
        <v>12.7</v>
      </c>
      <c r="S1736" s="10">
        <f t="shared" ca="1" si="225"/>
        <v>6.3144024014285982E-2</v>
      </c>
      <c r="T1736" s="25">
        <f ca="1">_xlfn.LOGNORM.INV(S1736,'Input Parameters'!$H$29,'Input Parameters'!$I$29)</f>
        <v>49.046898423662221</v>
      </c>
      <c r="U1736" s="10">
        <f t="shared" ca="1" si="226"/>
        <v>0.4200848394407124</v>
      </c>
      <c r="V1736" s="29">
        <f ca="1">IF('Input Parameters'!$D$30="Beta",_xlfn.BETA.INV(U1736,'Input Parameters'!$L$30,'Input Parameters'!$M$30,'Input Parameters'!$J$30,'Input Parameters'!$K$30),IF('Input Parameters'!$D$30="LogNorm",_xlfn.LOGNORM.INV(U1736,'Input Parameters'!$H$30,'Input Parameters'!$I$30)))</f>
        <v>0.92281781042165711</v>
      </c>
      <c r="W1736" s="2">
        <f ca="1">N1736+(P1736-N1736)*(1-ERF((T1736-R1736)/(2*SQRT(L1736*'Input Parameters'!$E$31))))</f>
        <v>0.29523658998420999</v>
      </c>
      <c r="X1736">
        <f t="shared" ca="1" si="218"/>
        <v>1</v>
      </c>
      <c r="Y1736" s="7"/>
    </row>
    <row r="1737" spans="1:25" ht="15" customHeight="1" x14ac:dyDescent="0.3">
      <c r="A1737" s="130">
        <v>1730</v>
      </c>
      <c r="B1737" s="10">
        <f t="shared" ca="1" si="219"/>
        <v>7.0306080153381356E-2</v>
      </c>
      <c r="C1737" s="57">
        <f ca="1">_xlfn.NORM.INV(B1737,'Input Parameters'!$E$19,'Input Parameters'!$F$19)</f>
        <v>442.78796308309575</v>
      </c>
      <c r="D1737" s="10">
        <f t="shared" ca="1" si="220"/>
        <v>0.60619209424472242</v>
      </c>
      <c r="E1737" s="59">
        <f ca="1">IF(_xlfn.NORM.INV(D1737,'Input Parameters'!$E$20,'Input Parameters'!$F$20)&lt;3500,3500,IF(_xlfn.NORM.INV(D1737,'Input Parameters'!$E$20,'Input Parameters'!$F$20)&gt;5500,5500,_xlfn.NORM.INV(D1737,'Input Parameters'!$E$20,'Input Parameters'!$F$20)))</f>
        <v>4988.5855263640369</v>
      </c>
      <c r="F1737" s="10">
        <f t="shared" ca="1" si="221"/>
        <v>0.61945805061017378</v>
      </c>
      <c r="G1737" s="61">
        <f ca="1">_xlfn.NORM.INV(F1737,'Input Parameters'!$E$21,'Input Parameters'!$F$21)</f>
        <v>287.23989387013432</v>
      </c>
      <c r="H1737" s="54">
        <f ca="1">EXP(E1737*(1/'Input Parameters'!$E$22-1/G1737))</f>
        <v>0.71075665409794297</v>
      </c>
      <c r="I1737" s="10">
        <f t="shared" ca="1" si="222"/>
        <v>0.14197395700019932</v>
      </c>
      <c r="J1737" s="29">
        <f ca="1">_xlfn.BETA.INV(I1737,'Input Parameters'!$L$24,'Input Parameters'!$M$24,'Input Parameters'!$J$24,'Input Parameters'!$K$24)</f>
        <v>0.43102015750769568</v>
      </c>
      <c r="K1737" s="156">
        <f ca="1">('Input Parameters'!$E$25/'Input Parameters'!$E$31)^$J1737</f>
        <v>4.5413599472371856E-2</v>
      </c>
      <c r="L1737" s="66">
        <f ca="1">$H1737*$C1737*'Input Parameters'!$E$23*K1737</f>
        <v>14.292317847683575</v>
      </c>
      <c r="M1737" s="23">
        <f t="shared" ca="1" si="223"/>
        <v>0.6339379315051713</v>
      </c>
      <c r="N1737" s="15">
        <f ca="1">_xlfn.NORM.INV(M1737,'Input Parameters'!$E$26,'Input Parameters'!$F$26)</f>
        <v>4.1188327868052592E-2</v>
      </c>
      <c r="O1737" s="8">
        <f t="shared" ca="1" si="224"/>
        <v>0.78157284067717203</v>
      </c>
      <c r="P1737" s="29">
        <f ca="1">_xlfn.LOGNORM.INV(O1737,'Input Parameters'!$H$27,'Input Parameters'!$I$27)</f>
        <v>2.0081091273413647</v>
      </c>
      <c r="Q1737" s="10"/>
      <c r="R1737" s="15">
        <f>'Input Parameters'!$E$28</f>
        <v>12.7</v>
      </c>
      <c r="S1737" s="10">
        <f t="shared" ca="1" si="225"/>
        <v>0.81601629922584218</v>
      </c>
      <c r="T1737" s="25">
        <f ca="1">_xlfn.LOGNORM.INV(S1737,'Input Parameters'!$H$29,'Input Parameters'!$I$29)</f>
        <v>64.42554581351223</v>
      </c>
      <c r="U1737" s="10">
        <f t="shared" ca="1" si="226"/>
        <v>0.98777326801943011</v>
      </c>
      <c r="V1737" s="29">
        <f ca="1">IF('Input Parameters'!$D$30="Beta",_xlfn.BETA.INV(U1737,'Input Parameters'!$L$30,'Input Parameters'!$M$30,'Input Parameters'!$J$30,'Input Parameters'!$K$30),IF('Input Parameters'!$D$30="LogNorm",_xlfn.LOGNORM.INV(U1737,'Input Parameters'!$H$30,'Input Parameters'!$I$30)))</f>
        <v>2.426516037469721</v>
      </c>
      <c r="W1737" s="2">
        <f ca="1">N1737+(P1737-N1737)*(1-ERF((T1737-R1737)/(2*SQRT(L1737*'Input Parameters'!$E$31))))</f>
        <v>0.69677826675607624</v>
      </c>
      <c r="X1737">
        <f t="shared" ref="X1737:X1800" ca="1" si="227">IFERROR(IF(W1737&gt;V1737,0,1),0)</f>
        <v>1</v>
      </c>
      <c r="Y1737" s="7"/>
    </row>
    <row r="1738" spans="1:25" ht="15" customHeight="1" x14ac:dyDescent="0.3">
      <c r="A1738" s="130">
        <v>1731</v>
      </c>
      <c r="B1738" s="10">
        <f t="shared" ca="1" si="219"/>
        <v>0.62635190839459209</v>
      </c>
      <c r="C1738" s="57">
        <f ca="1">_xlfn.NORM.INV(B1738,'Input Parameters'!$E$19,'Input Parameters'!$F$19)</f>
        <v>594.52645787984773</v>
      </c>
      <c r="D1738" s="10">
        <f t="shared" ca="1" si="220"/>
        <v>0.33525253758903417</v>
      </c>
      <c r="E1738" s="59">
        <f ca="1">IF(_xlfn.NORM.INV(D1738,'Input Parameters'!$E$20,'Input Parameters'!$F$20)&lt;3500,3500,IF(_xlfn.NORM.INV(D1738,'Input Parameters'!$E$20,'Input Parameters'!$F$20)&gt;5500,5500,_xlfn.NORM.INV(D1738,'Input Parameters'!$E$20,'Input Parameters'!$F$20)))</f>
        <v>4502.1815537452003</v>
      </c>
      <c r="F1738" s="10">
        <f t="shared" ca="1" si="221"/>
        <v>0.7912963392345953</v>
      </c>
      <c r="G1738" s="61">
        <f ca="1">_xlfn.NORM.INV(F1738,'Input Parameters'!$E$21,'Input Parameters'!$F$21)</f>
        <v>291.22388994711122</v>
      </c>
      <c r="H1738" s="54">
        <f ca="1">EXP(E1738*(1/'Input Parameters'!$E$22-1/G1738))</f>
        <v>0.91054436196064503</v>
      </c>
      <c r="I1738" s="10">
        <f t="shared" ca="1" si="222"/>
        <v>0.85168904602481421</v>
      </c>
      <c r="J1738" s="29">
        <f ca="1">_xlfn.BETA.INV(I1738,'Input Parameters'!$L$24,'Input Parameters'!$M$24,'Input Parameters'!$J$24,'Input Parameters'!$K$24)</f>
        <v>0.76221199827396657</v>
      </c>
      <c r="K1738" s="156">
        <f ca="1">('Input Parameters'!$E$25/'Input Parameters'!$E$31)^$J1738</f>
        <v>4.2206583867481565E-3</v>
      </c>
      <c r="L1738" s="66">
        <f ca="1">$H1738*$C1738*'Input Parameters'!$E$23*K1738</f>
        <v>2.2848226670419565</v>
      </c>
      <c r="M1738" s="23">
        <f t="shared" ca="1" si="223"/>
        <v>0.82222894473035868</v>
      </c>
      <c r="N1738" s="15">
        <f ca="1">_xlfn.NORM.INV(M1738,'Input Parameters'!$E$26,'Input Parameters'!$F$26)</f>
        <v>5.3401749670558531E-2</v>
      </c>
      <c r="O1738" s="8">
        <f t="shared" ca="1" si="224"/>
        <v>7.4291925610145526E-2</v>
      </c>
      <c r="P1738" s="29">
        <f ca="1">_xlfn.LOGNORM.INV(O1738,'Input Parameters'!$H$27,'Input Parameters'!$I$27)</f>
        <v>0.75135759099370081</v>
      </c>
      <c r="Q1738" s="10"/>
      <c r="R1738" s="15">
        <f>'Input Parameters'!$E$28</f>
        <v>12.7</v>
      </c>
      <c r="S1738" s="10">
        <f t="shared" ca="1" si="225"/>
        <v>0.87040550177433296</v>
      </c>
      <c r="T1738" s="25">
        <f ca="1">_xlfn.LOGNORM.INV(S1738,'Input Parameters'!$H$29,'Input Parameters'!$I$29)</f>
        <v>66.096188931296524</v>
      </c>
      <c r="U1738" s="10">
        <f t="shared" ca="1" si="226"/>
        <v>0.78920538798734896</v>
      </c>
      <c r="V1738" s="29">
        <f ca="1">IF('Input Parameters'!$D$30="Beta",_xlfn.BETA.INV(U1738,'Input Parameters'!$L$30,'Input Parameters'!$M$30,'Input Parameters'!$J$30,'Input Parameters'!$K$30),IF('Input Parameters'!$D$30="LogNorm",_xlfn.LOGNORM.INV(U1738,'Input Parameters'!$H$30,'Input Parameters'!$I$30)))</f>
        <v>1.3718078352528627</v>
      </c>
      <c r="W1738" s="2">
        <f ca="1">N1738+(P1738-N1738)*(1-ERF((T1738-R1738)/(2*SQRT(L1738*'Input Parameters'!$E$31))))</f>
        <v>6.2122265517732499E-2</v>
      </c>
      <c r="X1738">
        <f t="shared" ca="1" si="227"/>
        <v>1</v>
      </c>
      <c r="Y1738" s="7"/>
    </row>
    <row r="1739" spans="1:25" ht="15" customHeight="1" x14ac:dyDescent="0.3">
      <c r="A1739" s="130">
        <v>1732</v>
      </c>
      <c r="B1739" s="10">
        <f t="shared" ca="1" si="219"/>
        <v>0.83618869332223178</v>
      </c>
      <c r="C1739" s="57">
        <f ca="1">_xlfn.NORM.INV(B1739,'Input Parameters'!$E$19,'Input Parameters'!$F$19)</f>
        <v>650.01820919190493</v>
      </c>
      <c r="D1739" s="10">
        <f t="shared" ca="1" si="220"/>
        <v>0.83539379400447689</v>
      </c>
      <c r="E1739" s="59">
        <f ca="1">IF(_xlfn.NORM.INV(D1739,'Input Parameters'!$E$20,'Input Parameters'!$F$20)&lt;3500,3500,IF(_xlfn.NORM.INV(D1739,'Input Parameters'!$E$20,'Input Parameters'!$F$20)&gt;5500,5500,_xlfn.NORM.INV(D1739,'Input Parameters'!$E$20,'Input Parameters'!$F$20)))</f>
        <v>5482.9910453394159</v>
      </c>
      <c r="F1739" s="10">
        <f t="shared" ca="1" si="221"/>
        <v>0.20459391232840196</v>
      </c>
      <c r="G1739" s="61">
        <f ca="1">_xlfn.NORM.INV(F1739,'Input Parameters'!$E$21,'Input Parameters'!$F$21)</f>
        <v>278.36295550514177</v>
      </c>
      <c r="H1739" s="54">
        <f ca="1">EXP(E1739*(1/'Input Parameters'!$E$22-1/G1739))</f>
        <v>0.3738155870212318</v>
      </c>
      <c r="I1739" s="10">
        <f t="shared" ca="1" si="222"/>
        <v>0.37471982019630801</v>
      </c>
      <c r="J1739" s="29">
        <f ca="1">_xlfn.BETA.INV(I1739,'Input Parameters'!$L$24,'Input Parameters'!$M$24,'Input Parameters'!$J$24,'Input Parameters'!$K$24)</f>
        <v>0.55505312008274588</v>
      </c>
      <c r="K1739" s="156">
        <f ca="1">('Input Parameters'!$E$25/'Input Parameters'!$E$31)^$J1739</f>
        <v>1.8653899847920392E-2</v>
      </c>
      <c r="L1739" s="66">
        <f ca="1">$H1739*$C1739*'Input Parameters'!$E$23*K1739</f>
        <v>4.5326540140789993</v>
      </c>
      <c r="M1739" s="23">
        <f t="shared" ca="1" si="223"/>
        <v>0.52941231124714649</v>
      </c>
      <c r="N1739" s="15">
        <f ca="1">_xlfn.NORM.INV(M1739,'Input Parameters'!$E$26,'Input Parameters'!$F$26)</f>
        <v>3.5549645597900546E-2</v>
      </c>
      <c r="O1739" s="8">
        <f t="shared" ca="1" si="224"/>
        <v>0.72189372116800432</v>
      </c>
      <c r="P1739" s="29">
        <f ca="1">_xlfn.LOGNORM.INV(O1739,'Input Parameters'!$H$27,'Input Parameters'!$I$27)</f>
        <v>1.8469955763405463</v>
      </c>
      <c r="Q1739" s="10"/>
      <c r="R1739" s="15">
        <f>'Input Parameters'!$E$28</f>
        <v>12.7</v>
      </c>
      <c r="S1739" s="10">
        <f t="shared" ca="1" si="225"/>
        <v>0.27737295765629821</v>
      </c>
      <c r="T1739" s="25">
        <f ca="1">_xlfn.LOGNORM.INV(S1739,'Input Parameters'!$H$29,'Input Parameters'!$I$29)</f>
        <v>54.495402921125802</v>
      </c>
      <c r="U1739" s="10">
        <f t="shared" ca="1" si="226"/>
        <v>0.56447724606527938</v>
      </c>
      <c r="V1739" s="29">
        <f ca="1">IF('Input Parameters'!$D$30="Beta",_xlfn.BETA.INV(U1739,'Input Parameters'!$L$30,'Input Parameters'!$M$30,'Input Parameters'!$J$30,'Input Parameters'!$K$30),IF('Input Parameters'!$D$30="LogNorm",_xlfn.LOGNORM.INV(U1739,'Input Parameters'!$H$30,'Input Parameters'!$I$30)))</f>
        <v>1.0652624059005784</v>
      </c>
      <c r="W1739" s="2">
        <f ca="1">N1739+(P1739-N1739)*(1-ERF((T1739-R1739)/(2*SQRT(L1739*'Input Parameters'!$E$31))))</f>
        <v>0.3346022691637362</v>
      </c>
      <c r="X1739">
        <f t="shared" ca="1" si="227"/>
        <v>1</v>
      </c>
      <c r="Y1739" s="7"/>
    </row>
    <row r="1740" spans="1:25" ht="15" customHeight="1" x14ac:dyDescent="0.3">
      <c r="A1740" s="130">
        <v>1733</v>
      </c>
      <c r="B1740" s="10">
        <f t="shared" ca="1" si="219"/>
        <v>0.64400017085580474</v>
      </c>
      <c r="C1740" s="57">
        <f ca="1">_xlfn.NORM.INV(B1740,'Input Parameters'!$E$19,'Input Parameters'!$F$19)</f>
        <v>598.49501887251506</v>
      </c>
      <c r="D1740" s="10">
        <f t="shared" ca="1" si="220"/>
        <v>0.4270557353517106</v>
      </c>
      <c r="E1740" s="59">
        <f ca="1">IF(_xlfn.NORM.INV(D1740,'Input Parameters'!$E$20,'Input Parameters'!$F$20)&lt;3500,3500,IF(_xlfn.NORM.INV(D1740,'Input Parameters'!$E$20,'Input Parameters'!$F$20)&gt;5500,5500,_xlfn.NORM.INV(D1740,'Input Parameters'!$E$20,'Input Parameters'!$F$20)))</f>
        <v>4671.2874582394797</v>
      </c>
      <c r="F1740" s="10">
        <f t="shared" ca="1" si="221"/>
        <v>0.70800810537021097</v>
      </c>
      <c r="G1740" s="61">
        <f ca="1">_xlfn.NORM.INV(F1740,'Input Parameters'!$E$21,'Input Parameters'!$F$21)</f>
        <v>289.15393915751326</v>
      </c>
      <c r="H1740" s="54">
        <f ca="1">EXP(E1740*(1/'Input Parameters'!$E$22-1/G1740))</f>
        <v>0.80891724610316551</v>
      </c>
      <c r="I1740" s="10">
        <f t="shared" ca="1" si="222"/>
        <v>0.28736979501956539</v>
      </c>
      <c r="J1740" s="29">
        <f ca="1">_xlfn.BETA.INV(I1740,'Input Parameters'!$L$24,'Input Parameters'!$M$24,'Input Parameters'!$J$24,'Input Parameters'!$K$24)</f>
        <v>0.51507899180203853</v>
      </c>
      <c r="K1740" s="156">
        <f ca="1">('Input Parameters'!$E$25/'Input Parameters'!$E$31)^$J1740</f>
        <v>2.4848851853622761E-2</v>
      </c>
      <c r="L1740" s="66">
        <f ca="1">$H1740*$C1740*'Input Parameters'!$E$23*K1740</f>
        <v>12.0301477649655</v>
      </c>
      <c r="M1740" s="23">
        <f t="shared" ca="1" si="223"/>
        <v>0.40551383210978253</v>
      </c>
      <c r="N1740" s="15">
        <f ca="1">_xlfn.NORM.INV(M1740,'Input Parameters'!$E$26,'Input Parameters'!$F$26)</f>
        <v>2.8978889774733504E-2</v>
      </c>
      <c r="O1740" s="8">
        <f t="shared" ca="1" si="224"/>
        <v>0.77378045335543333</v>
      </c>
      <c r="P1740" s="29">
        <f ca="1">_xlfn.LOGNORM.INV(O1740,'Input Parameters'!$H$27,'Input Parameters'!$I$27)</f>
        <v>1.9850012277582281</v>
      </c>
      <c r="Q1740" s="10"/>
      <c r="R1740" s="15">
        <f>'Input Parameters'!$E$28</f>
        <v>12.7</v>
      </c>
      <c r="S1740" s="10">
        <f t="shared" ca="1" si="225"/>
        <v>0.74424893739021691</v>
      </c>
      <c r="T1740" s="25">
        <f ca="1">_xlfn.LOGNORM.INV(S1740,'Input Parameters'!$H$29,'Input Parameters'!$I$29)</f>
        <v>62.686085534488825</v>
      </c>
      <c r="U1740" s="10">
        <f t="shared" ca="1" si="226"/>
        <v>0.18518602635698966</v>
      </c>
      <c r="V1740" s="29">
        <f ca="1">IF('Input Parameters'!$D$30="Beta",_xlfn.BETA.INV(U1740,'Input Parameters'!$L$30,'Input Parameters'!$M$30,'Input Parameters'!$J$30,'Input Parameters'!$K$30),IF('Input Parameters'!$D$30="LogNorm",_xlfn.LOGNORM.INV(U1740,'Input Parameters'!$H$30,'Input Parameters'!$I$30)))</f>
        <v>0.70184767947353099</v>
      </c>
      <c r="W1740" s="2">
        <f ca="1">N1740+(P1740-N1740)*(1-ERF((T1740-R1740)/(2*SQRT(L1740*'Input Parameters'!$E$31))))</f>
        <v>0.63177747090835479</v>
      </c>
      <c r="X1740">
        <f t="shared" ca="1" si="227"/>
        <v>1</v>
      </c>
      <c r="Y1740" s="7"/>
    </row>
    <row r="1741" spans="1:25" ht="15" customHeight="1" x14ac:dyDescent="0.3">
      <c r="A1741" s="130">
        <v>1734</v>
      </c>
      <c r="B1741" s="10">
        <f t="shared" ca="1" si="219"/>
        <v>0.25429955452783126</v>
      </c>
      <c r="C1741" s="57">
        <f ca="1">_xlfn.NORM.INV(B1741,'Input Parameters'!$E$19,'Input Parameters'!$F$19)</f>
        <v>511.4437601248751</v>
      </c>
      <c r="D1741" s="10">
        <f t="shared" ca="1" si="220"/>
        <v>0.5646076100984545</v>
      </c>
      <c r="E1741" s="59">
        <f ca="1">IF(_xlfn.NORM.INV(D1741,'Input Parameters'!$E$20,'Input Parameters'!$F$20)&lt;3500,3500,IF(_xlfn.NORM.INV(D1741,'Input Parameters'!$E$20,'Input Parameters'!$F$20)&gt;5500,5500,_xlfn.NORM.INV(D1741,'Input Parameters'!$E$20,'Input Parameters'!$F$20)))</f>
        <v>4913.863211741982</v>
      </c>
      <c r="F1741" s="10">
        <f t="shared" ca="1" si="221"/>
        <v>3.0970501417752927E-2</v>
      </c>
      <c r="G1741" s="61">
        <f ca="1">_xlfn.NORM.INV(F1741,'Input Parameters'!$E$21,'Input Parameters'!$F$21)</f>
        <v>270.1775978756441</v>
      </c>
      <c r="H1741" s="54">
        <f ca="1">EXP(E1741*(1/'Input Parameters'!$E$22-1/G1741))</f>
        <v>0.24252124532669664</v>
      </c>
      <c r="I1741" s="10">
        <f t="shared" ca="1" si="222"/>
        <v>0.93504878543793535</v>
      </c>
      <c r="J1741" s="29">
        <f ca="1">_xlfn.BETA.INV(I1741,'Input Parameters'!$L$24,'Input Parameters'!$M$24,'Input Parameters'!$J$24,'Input Parameters'!$K$24)</f>
        <v>0.82013282006153809</v>
      </c>
      <c r="K1741" s="156">
        <f ca="1">('Input Parameters'!$E$25/'Input Parameters'!$E$31)^$J1741</f>
        <v>2.7856837425677549E-3</v>
      </c>
      <c r="L1741" s="66">
        <f ca="1">$H1741*$C1741*'Input Parameters'!$E$23*K1741</f>
        <v>0.34552500634967959</v>
      </c>
      <c r="M1741" s="23">
        <f t="shared" ca="1" si="223"/>
        <v>0.46690101302331777</v>
      </c>
      <c r="N1741" s="15">
        <f ca="1">_xlfn.NORM.INV(M1741,'Input Parameters'!$E$26,'Input Parameters'!$F$26)</f>
        <v>3.2255692322922566E-2</v>
      </c>
      <c r="O1741" s="8">
        <f t="shared" ca="1" si="224"/>
        <v>0.70945826061939565</v>
      </c>
      <c r="P1741" s="29">
        <f ca="1">_xlfn.LOGNORM.INV(O1741,'Input Parameters'!$H$27,'Input Parameters'!$I$27)</f>
        <v>1.8172702078840313</v>
      </c>
      <c r="Q1741" s="10"/>
      <c r="R1741" s="15">
        <f>'Input Parameters'!$E$28</f>
        <v>12.7</v>
      </c>
      <c r="S1741" s="10">
        <f t="shared" ca="1" si="225"/>
        <v>0.64882797611052156</v>
      </c>
      <c r="T1741" s="25">
        <f ca="1">_xlfn.LOGNORM.INV(S1741,'Input Parameters'!$H$29,'Input Parameters'!$I$29)</f>
        <v>60.784704944304927</v>
      </c>
      <c r="U1741" s="10">
        <f t="shared" ca="1" si="226"/>
        <v>0.54006152441900857</v>
      </c>
      <c r="V1741" s="29">
        <f ca="1">IF('Input Parameters'!$D$30="Beta",_xlfn.BETA.INV(U1741,'Input Parameters'!$L$30,'Input Parameters'!$M$30,'Input Parameters'!$J$30,'Input Parameters'!$K$30),IF('Input Parameters'!$D$30="LogNorm",_xlfn.LOGNORM.INV(U1741,'Input Parameters'!$H$30,'Input Parameters'!$I$30)))</f>
        <v>1.0396389715334646</v>
      </c>
      <c r="W1741" s="2">
        <f ca="1">N1741+(P1741-N1741)*(1-ERF((T1741-R1741)/(2*SQRT(L1741*'Input Parameters'!$E$31))))</f>
        <v>3.2255705319038985E-2</v>
      </c>
      <c r="X1741">
        <f t="shared" ca="1" si="227"/>
        <v>1</v>
      </c>
      <c r="Y1741" s="7"/>
    </row>
    <row r="1742" spans="1:25" ht="15" customHeight="1" x14ac:dyDescent="0.3">
      <c r="A1742" s="130">
        <v>1735</v>
      </c>
      <c r="B1742" s="10">
        <f t="shared" ca="1" si="219"/>
        <v>0.57669333131260048</v>
      </c>
      <c r="C1742" s="57">
        <f ca="1">_xlfn.NORM.INV(B1742,'Input Parameters'!$E$19,'Input Parameters'!$F$19)</f>
        <v>583.64579374563129</v>
      </c>
      <c r="D1742" s="10">
        <f t="shared" ca="1" si="220"/>
        <v>0.74714076394462836</v>
      </c>
      <c r="E1742" s="59">
        <f ca="1">IF(_xlfn.NORM.INV(D1742,'Input Parameters'!$E$20,'Input Parameters'!$F$20)&lt;3500,3500,IF(_xlfn.NORM.INV(D1742,'Input Parameters'!$E$20,'Input Parameters'!$F$20)&gt;5500,5500,_xlfn.NORM.INV(D1742,'Input Parameters'!$E$20,'Input Parameters'!$F$20)))</f>
        <v>5265.863434719693</v>
      </c>
      <c r="F1742" s="10">
        <f t="shared" ca="1" si="221"/>
        <v>0.73678170769153906</v>
      </c>
      <c r="G1742" s="61">
        <f ca="1">_xlfn.NORM.INV(F1742,'Input Parameters'!$E$21,'Input Parameters'!$F$21)</f>
        <v>289.82895598210007</v>
      </c>
      <c r="H1742" s="54">
        <f ca="1">EXP(E1742*(1/'Input Parameters'!$E$22-1/G1742))</f>
        <v>0.82148980993517917</v>
      </c>
      <c r="I1742" s="10">
        <f t="shared" ca="1" si="222"/>
        <v>0.90908330400583781</v>
      </c>
      <c r="J1742" s="29">
        <f ca="1">_xlfn.BETA.INV(I1742,'Input Parameters'!$L$24,'Input Parameters'!$M$24,'Input Parameters'!$J$24,'Input Parameters'!$K$24)</f>
        <v>0.79911779983077091</v>
      </c>
      <c r="K1742" s="156">
        <f ca="1">('Input Parameters'!$E$25/'Input Parameters'!$E$31)^$J1742</f>
        <v>3.238938338630462E-3</v>
      </c>
      <c r="L1742" s="66">
        <f ca="1">$H1742*$C1742*'Input Parameters'!$E$23*K1742</f>
        <v>1.5529383706671509</v>
      </c>
      <c r="M1742" s="23">
        <f t="shared" ca="1" si="223"/>
        <v>0.61452560467130668</v>
      </c>
      <c r="N1742" s="15">
        <f ca="1">_xlfn.NORM.INV(M1742,'Input Parameters'!$E$26,'Input Parameters'!$F$26)</f>
        <v>4.0113815282854869E-2</v>
      </c>
      <c r="O1742" s="8">
        <f t="shared" ca="1" si="224"/>
        <v>0.30521215462923101</v>
      </c>
      <c r="P1742" s="29">
        <f ca="1">_xlfn.LOGNORM.INV(O1742,'Input Parameters'!$H$27,'Input Parameters'!$I$27)</f>
        <v>1.1363458607321533</v>
      </c>
      <c r="Q1742" s="10"/>
      <c r="R1742" s="15">
        <f>'Input Parameters'!$E$28</f>
        <v>12.7</v>
      </c>
      <c r="S1742" s="10">
        <f t="shared" ca="1" si="225"/>
        <v>0.75073006610316173</v>
      </c>
      <c r="T1742" s="25">
        <f ca="1">_xlfn.LOGNORM.INV(S1742,'Input Parameters'!$H$29,'Input Parameters'!$I$29)</f>
        <v>62.829037591866587</v>
      </c>
      <c r="U1742" s="10">
        <f t="shared" ca="1" si="226"/>
        <v>0.93962118931822236</v>
      </c>
      <c r="V1742" s="29">
        <f ca="1">IF('Input Parameters'!$D$30="Beta",_xlfn.BETA.INV(U1742,'Input Parameters'!$L$30,'Input Parameters'!$M$30,'Input Parameters'!$J$30,'Input Parameters'!$K$30),IF('Input Parameters'!$D$30="LogNorm",_xlfn.LOGNORM.INV(U1742,'Input Parameters'!$H$30,'Input Parameters'!$I$30)))</f>
        <v>1.8424092794557032</v>
      </c>
      <c r="W1742" s="2">
        <f ca="1">N1742+(P1742-N1742)*(1-ERF((T1742-R1742)/(2*SQRT(L1742*'Input Parameters'!$E$31))))</f>
        <v>4.4990855603714977E-2</v>
      </c>
      <c r="X1742">
        <f t="shared" ca="1" si="227"/>
        <v>1</v>
      </c>
      <c r="Y1742" s="7"/>
    </row>
    <row r="1743" spans="1:25" ht="15" customHeight="1" x14ac:dyDescent="0.3">
      <c r="A1743" s="130">
        <v>1736</v>
      </c>
      <c r="B1743" s="10">
        <f t="shared" ca="1" si="219"/>
        <v>0.24361135447969295</v>
      </c>
      <c r="C1743" s="57">
        <f ca="1">_xlfn.NORM.INV(B1743,'Input Parameters'!$E$19,'Input Parameters'!$F$19)</f>
        <v>508.59507036269173</v>
      </c>
      <c r="D1743" s="10">
        <f t="shared" ca="1" si="220"/>
        <v>0.10790624215715228</v>
      </c>
      <c r="E1743" s="59">
        <f ca="1">IF(_xlfn.NORM.INV(D1743,'Input Parameters'!$E$20,'Input Parameters'!$F$20)&lt;3500,3500,IF(_xlfn.NORM.INV(D1743,'Input Parameters'!$E$20,'Input Parameters'!$F$20)&gt;5500,5500,_xlfn.NORM.INV(D1743,'Input Parameters'!$E$20,'Input Parameters'!$F$20)))</f>
        <v>3933.582003750219</v>
      </c>
      <c r="F1743" s="10">
        <f t="shared" ca="1" si="221"/>
        <v>0.25731173926803907</v>
      </c>
      <c r="G1743" s="61">
        <f ca="1">_xlfn.NORM.INV(F1743,'Input Parameters'!$E$21,'Input Parameters'!$F$21)</f>
        <v>279.72798829098235</v>
      </c>
      <c r="H1743" s="54">
        <f ca="1">EXP(E1743*(1/'Input Parameters'!$E$22-1/G1743))</f>
        <v>0.52889064741366265</v>
      </c>
      <c r="I1743" s="10">
        <f t="shared" ca="1" si="222"/>
        <v>0.35148874877988734</v>
      </c>
      <c r="J1743" s="29">
        <f ca="1">_xlfn.BETA.INV(I1743,'Input Parameters'!$L$24,'Input Parameters'!$M$24,'Input Parameters'!$J$24,'Input Parameters'!$K$24)</f>
        <v>0.54483649505399911</v>
      </c>
      <c r="K1743" s="156">
        <f ca="1">('Input Parameters'!$E$25/'Input Parameters'!$E$31)^$J1743</f>
        <v>2.0072378752977273E-2</v>
      </c>
      <c r="L1743" s="66">
        <f ca="1">$H1743*$C1743*'Input Parameters'!$E$23*K1743</f>
        <v>5.399292766593768</v>
      </c>
      <c r="M1743" s="23">
        <f t="shared" ca="1" si="223"/>
        <v>0.33480555546559421</v>
      </c>
      <c r="N1743" s="15">
        <f ca="1">_xlfn.NORM.INV(M1743,'Input Parameters'!$E$26,'Input Parameters'!$F$26)</f>
        <v>2.503968226969823E-2</v>
      </c>
      <c r="O1743" s="8">
        <f t="shared" ca="1" si="224"/>
        <v>0.27621710148949019</v>
      </c>
      <c r="P1743" s="29">
        <f ca="1">_xlfn.LOGNORM.INV(O1743,'Input Parameters'!$H$27,'Input Parameters'!$I$27)</f>
        <v>1.0945772940562495</v>
      </c>
      <c r="Q1743" s="10"/>
      <c r="R1743" s="15">
        <f>'Input Parameters'!$E$28</f>
        <v>12.7</v>
      </c>
      <c r="S1743" s="10">
        <f t="shared" ca="1" si="225"/>
        <v>0.29985034167737645</v>
      </c>
      <c r="T1743" s="25">
        <f ca="1">_xlfn.LOGNORM.INV(S1743,'Input Parameters'!$H$29,'Input Parameters'!$I$29)</f>
        <v>54.899683094406129</v>
      </c>
      <c r="U1743" s="10">
        <f t="shared" ca="1" si="226"/>
        <v>0.90028096123731283</v>
      </c>
      <c r="V1743" s="29">
        <f ca="1">IF('Input Parameters'!$D$30="Beta",_xlfn.BETA.INV(U1743,'Input Parameters'!$L$30,'Input Parameters'!$M$30,'Input Parameters'!$J$30,'Input Parameters'!$K$30),IF('Input Parameters'!$D$30="LogNorm",_xlfn.LOGNORM.INV(U1743,'Input Parameters'!$H$30,'Input Parameters'!$I$30)))</f>
        <v>1.6573386272430797</v>
      </c>
      <c r="W1743" s="2">
        <f ca="1">N1743+(P1743-N1743)*(1-ERF((T1743-R1743)/(2*SQRT(L1743*'Input Parameters'!$E$31))))</f>
        <v>0.23796230500703258</v>
      </c>
      <c r="X1743">
        <f t="shared" ca="1" si="227"/>
        <v>1</v>
      </c>
      <c r="Y1743" s="7"/>
    </row>
    <row r="1744" spans="1:25" ht="15" customHeight="1" x14ac:dyDescent="0.3">
      <c r="A1744" s="130">
        <v>1737</v>
      </c>
      <c r="B1744" s="10">
        <f t="shared" ca="1" si="219"/>
        <v>9.5256930661003714E-2</v>
      </c>
      <c r="C1744" s="57">
        <f ca="1">_xlfn.NORM.INV(B1744,'Input Parameters'!$E$19,'Input Parameters'!$F$19)</f>
        <v>456.68438858636358</v>
      </c>
      <c r="D1744" s="10">
        <f t="shared" ca="1" si="220"/>
        <v>0.6824472885159788</v>
      </c>
      <c r="E1744" s="59">
        <f ca="1">IF(_xlfn.NORM.INV(D1744,'Input Parameters'!$E$20,'Input Parameters'!$F$20)&lt;3500,3500,IF(_xlfn.NORM.INV(D1744,'Input Parameters'!$E$20,'Input Parameters'!$F$20)&gt;5500,5500,_xlfn.NORM.INV(D1744,'Input Parameters'!$E$20,'Input Parameters'!$F$20)))</f>
        <v>5132.1872865330615</v>
      </c>
      <c r="F1744" s="10">
        <f t="shared" ca="1" si="221"/>
        <v>0.56889649725947244</v>
      </c>
      <c r="G1744" s="61">
        <f ca="1">_xlfn.NORM.INV(F1744,'Input Parameters'!$E$21,'Input Parameters'!$F$21)</f>
        <v>286.21422424953994</v>
      </c>
      <c r="H1744" s="54">
        <f ca="1">EXP(E1744*(1/'Input Parameters'!$E$22-1/G1744))</f>
        <v>0.66015405398822202</v>
      </c>
      <c r="I1744" s="10">
        <f t="shared" ca="1" si="222"/>
        <v>0.79324450306378869</v>
      </c>
      <c r="J1744" s="29">
        <f ca="1">_xlfn.BETA.INV(I1744,'Input Parameters'!$L$24,'Input Parameters'!$M$24,'Input Parameters'!$J$24,'Input Parameters'!$K$24)</f>
        <v>0.7314011097298232</v>
      </c>
      <c r="K1744" s="156">
        <f ca="1">('Input Parameters'!$E$25/'Input Parameters'!$E$31)^$J1744</f>
        <v>5.2646491814430582E-3</v>
      </c>
      <c r="L1744" s="66">
        <f ca="1">$H1744*$C1744*'Input Parameters'!$E$23*K1744</f>
        <v>1.5871972304815767</v>
      </c>
      <c r="M1744" s="23">
        <f t="shared" ca="1" si="223"/>
        <v>0.49146844079167284</v>
      </c>
      <c r="N1744" s="15">
        <f ca="1">_xlfn.NORM.INV(M1744,'Input Parameters'!$E$26,'Input Parameters'!$F$26)</f>
        <v>3.3550871364940782E-2</v>
      </c>
      <c r="O1744" s="8">
        <f t="shared" ca="1" si="224"/>
        <v>0.36104558624482941</v>
      </c>
      <c r="P1744" s="29">
        <f ca="1">_xlfn.LOGNORM.INV(O1744,'Input Parameters'!$H$27,'Input Parameters'!$I$27)</f>
        <v>1.2163585935559202</v>
      </c>
      <c r="Q1744" s="10"/>
      <c r="R1744" s="15">
        <f>'Input Parameters'!$E$28</f>
        <v>12.7</v>
      </c>
      <c r="S1744" s="10">
        <f t="shared" ca="1" si="225"/>
        <v>0.42570543912160974</v>
      </c>
      <c r="T1744" s="25">
        <f ca="1">_xlfn.LOGNORM.INV(S1744,'Input Parameters'!$H$29,'Input Parameters'!$I$29)</f>
        <v>57.019949265572087</v>
      </c>
      <c r="U1744" s="10">
        <f t="shared" ca="1" si="226"/>
        <v>0.71307119336266978</v>
      </c>
      <c r="V1744" s="29">
        <f ca="1">IF('Input Parameters'!$D$30="Beta",_xlfn.BETA.INV(U1744,'Input Parameters'!$L$30,'Input Parameters'!$M$30,'Input Parameters'!$J$30,'Input Parameters'!$K$30),IF('Input Parameters'!$D$30="LogNorm",_xlfn.LOGNORM.INV(U1744,'Input Parameters'!$H$30,'Input Parameters'!$I$30)))</f>
        <v>1.2472967816481892</v>
      </c>
      <c r="W1744" s="2">
        <f ca="1">N1744+(P1744-N1744)*(1-ERF((T1744-R1744)/(2*SQRT(L1744*'Input Parameters'!$E$31))))</f>
        <v>4.8765635502066772E-2</v>
      </c>
      <c r="X1744">
        <f t="shared" ca="1" si="227"/>
        <v>1</v>
      </c>
      <c r="Y1744" s="7"/>
    </row>
    <row r="1745" spans="1:25" ht="15" customHeight="1" x14ac:dyDescent="0.3">
      <c r="A1745" s="130">
        <v>1738</v>
      </c>
      <c r="B1745" s="10">
        <f t="shared" ca="1" si="219"/>
        <v>0.53629970684531392</v>
      </c>
      <c r="C1745" s="57">
        <f ca="1">_xlfn.NORM.INV(B1745,'Input Parameters'!$E$19,'Input Parameters'!$F$19)</f>
        <v>574.99928424623306</v>
      </c>
      <c r="D1745" s="10">
        <f t="shared" ca="1" si="220"/>
        <v>0.19096991134137309</v>
      </c>
      <c r="E1745" s="59">
        <f ca="1">IF(_xlfn.NORM.INV(D1745,'Input Parameters'!$E$20,'Input Parameters'!$F$20)&lt;3500,3500,IF(_xlfn.NORM.INV(D1745,'Input Parameters'!$E$20,'Input Parameters'!$F$20)&gt;5500,5500,_xlfn.NORM.INV(D1745,'Input Parameters'!$E$20,'Input Parameters'!$F$20)))</f>
        <v>4187.9706154498326</v>
      </c>
      <c r="F1745" s="10">
        <f t="shared" ca="1" si="221"/>
        <v>0.69285603291688869</v>
      </c>
      <c r="G1745" s="61">
        <f ca="1">_xlfn.NORM.INV(F1745,'Input Parameters'!$E$21,'Input Parameters'!$F$21)</f>
        <v>288.81114295706385</v>
      </c>
      <c r="H1745" s="54">
        <f ca="1">EXP(E1745*(1/'Input Parameters'!$E$22-1/G1745))</f>
        <v>0.81276868200318908</v>
      </c>
      <c r="I1745" s="10">
        <f t="shared" ca="1" si="222"/>
        <v>0.23375870598296244</v>
      </c>
      <c r="J1745" s="29">
        <f ca="1">_xlfn.BETA.INV(I1745,'Input Parameters'!$L$24,'Input Parameters'!$M$24,'Input Parameters'!$J$24,'Input Parameters'!$K$24)</f>
        <v>0.48767450431129816</v>
      </c>
      <c r="K1745" s="156">
        <f ca="1">('Input Parameters'!$E$25/'Input Parameters'!$E$31)^$J1745</f>
        <v>3.0247058719470282E-2</v>
      </c>
      <c r="L1745" s="66">
        <f ca="1">$H1745*$C1745*'Input Parameters'!$E$23*K1745</f>
        <v>14.135703082698866</v>
      </c>
      <c r="M1745" s="23">
        <f t="shared" ca="1" si="223"/>
        <v>0.27685599654208781</v>
      </c>
      <c r="N1745" s="15">
        <f ca="1">_xlfn.NORM.INV(M1745,'Input Parameters'!$E$26,'Input Parameters'!$F$26)</f>
        <v>2.1563653330007447E-2</v>
      </c>
      <c r="O1745" s="8">
        <f t="shared" ca="1" si="224"/>
        <v>0.51622262096405447</v>
      </c>
      <c r="P1745" s="29">
        <f ca="1">_xlfn.LOGNORM.INV(O1745,'Input Parameters'!$H$27,'Input Parameters'!$I$27)</f>
        <v>1.4494832169970342</v>
      </c>
      <c r="Q1745" s="10"/>
      <c r="R1745" s="15">
        <f>'Input Parameters'!$E$28</f>
        <v>12.7</v>
      </c>
      <c r="S1745" s="10">
        <f t="shared" ca="1" si="225"/>
        <v>0.1331887692582</v>
      </c>
      <c r="T1745" s="25">
        <f ca="1">_xlfn.LOGNORM.INV(S1745,'Input Parameters'!$H$29,'Input Parameters'!$I$29)</f>
        <v>51.40043813498842</v>
      </c>
      <c r="U1745" s="10">
        <f t="shared" ca="1" si="226"/>
        <v>0.68115896627229455</v>
      </c>
      <c r="V1745" s="29">
        <f ca="1">IF('Input Parameters'!$D$30="Beta",_xlfn.BETA.INV(U1745,'Input Parameters'!$L$30,'Input Parameters'!$M$30,'Input Parameters'!$J$30,'Input Parameters'!$K$30),IF('Input Parameters'!$D$30="LogNorm",_xlfn.LOGNORM.INV(U1745,'Input Parameters'!$H$30,'Input Parameters'!$I$30)))</f>
        <v>1.2031231185911029</v>
      </c>
      <c r="W1745" s="2">
        <f ca="1">N1745+(P1745-N1745)*(1-ERF((T1745-R1745)/(2*SQRT(L1745*'Input Parameters'!$E$31))))</f>
        <v>0.68798101794478583</v>
      </c>
      <c r="X1745">
        <f t="shared" ca="1" si="227"/>
        <v>1</v>
      </c>
      <c r="Y1745" s="7"/>
    </row>
    <row r="1746" spans="1:25" ht="15" customHeight="1" x14ac:dyDescent="0.3">
      <c r="A1746" s="130">
        <v>1739</v>
      </c>
      <c r="B1746" s="10">
        <f t="shared" ca="1" si="219"/>
        <v>0.9981738675842472</v>
      </c>
      <c r="C1746" s="57">
        <f ca="1">_xlfn.NORM.INV(B1746,'Input Parameters'!$E$19,'Input Parameters'!$F$19)</f>
        <v>812.91881585186843</v>
      </c>
      <c r="D1746" s="10">
        <f t="shared" ca="1" si="220"/>
        <v>0.94264424474460318</v>
      </c>
      <c r="E1746" s="59">
        <f ca="1">IF(_xlfn.NORM.INV(D1746,'Input Parameters'!$E$20,'Input Parameters'!$F$20)&lt;3500,3500,IF(_xlfn.NORM.INV(D1746,'Input Parameters'!$E$20,'Input Parameters'!$F$20)&gt;5500,5500,_xlfn.NORM.INV(D1746,'Input Parameters'!$E$20,'Input Parameters'!$F$20)))</f>
        <v>5500</v>
      </c>
      <c r="F1746" s="10">
        <f t="shared" ca="1" si="221"/>
        <v>0.79510112782952114</v>
      </c>
      <c r="G1746" s="61">
        <f ca="1">_xlfn.NORM.INV(F1746,'Input Parameters'!$E$21,'Input Parameters'!$F$21)</f>
        <v>291.32860192707079</v>
      </c>
      <c r="H1746" s="54">
        <f ca="1">EXP(E1746*(1/'Input Parameters'!$E$22-1/G1746))</f>
        <v>0.89790223822354676</v>
      </c>
      <c r="I1746" s="10">
        <f t="shared" ca="1" si="222"/>
        <v>0.61871053451334523</v>
      </c>
      <c r="J1746" s="29">
        <f ca="1">_xlfn.BETA.INV(I1746,'Input Parameters'!$L$24,'Input Parameters'!$M$24,'Input Parameters'!$J$24,'Input Parameters'!$K$24)</f>
        <v>0.65498822961119596</v>
      </c>
      <c r="K1746" s="156">
        <f ca="1">('Input Parameters'!$E$25/'Input Parameters'!$E$31)^$J1746</f>
        <v>9.1081166323834038E-3</v>
      </c>
      <c r="L1746" s="66">
        <f ca="1">$H1746*$C1746*'Input Parameters'!$E$23*K1746</f>
        <v>6.6482112861443072</v>
      </c>
      <c r="M1746" s="23">
        <f t="shared" ca="1" si="223"/>
        <v>0.14292539826366046</v>
      </c>
      <c r="N1746" s="15">
        <f ca="1">_xlfn.NORM.INV(M1746,'Input Parameters'!$E$26,'Input Parameters'!$F$26)</f>
        <v>1.1587370265575634E-2</v>
      </c>
      <c r="O1746" s="8">
        <f t="shared" ca="1" si="224"/>
        <v>0.50264391726165247</v>
      </c>
      <c r="P1746" s="29">
        <f ca="1">_xlfn.LOGNORM.INV(O1746,'Input Parameters'!$H$27,'Input Parameters'!$I$27)</f>
        <v>1.4278130171405459</v>
      </c>
      <c r="Q1746" s="10"/>
      <c r="R1746" s="15">
        <f>'Input Parameters'!$E$28</f>
        <v>12.7</v>
      </c>
      <c r="S1746" s="10">
        <f t="shared" ca="1" si="225"/>
        <v>0.74224966161231154</v>
      </c>
      <c r="T1746" s="25">
        <f ca="1">_xlfn.LOGNORM.INV(S1746,'Input Parameters'!$H$29,'Input Parameters'!$I$29)</f>
        <v>62.64243738614082</v>
      </c>
      <c r="U1746" s="10">
        <f t="shared" ca="1" si="226"/>
        <v>1.1565064167442962E-2</v>
      </c>
      <c r="V1746" s="29">
        <f ca="1">IF('Input Parameters'!$D$30="Beta",_xlfn.BETA.INV(U1746,'Input Parameters'!$L$30,'Input Parameters'!$M$30,'Input Parameters'!$J$30,'Input Parameters'!$K$30),IF('Input Parameters'!$D$30="LogNorm",_xlfn.LOGNORM.INV(U1746,'Input Parameters'!$H$30,'Input Parameters'!$I$30)))</f>
        <v>0.40801062704097646</v>
      </c>
      <c r="W1746" s="2">
        <f ca="1">N1746+(P1746-N1746)*(1-ERF((T1746-R1746)/(2*SQRT(L1746*'Input Parameters'!$E$31))))</f>
        <v>0.25348345037493369</v>
      </c>
      <c r="X1746">
        <f t="shared" ca="1" si="227"/>
        <v>1</v>
      </c>
      <c r="Y1746" s="7"/>
    </row>
    <row r="1747" spans="1:25" ht="15" customHeight="1" x14ac:dyDescent="0.3">
      <c r="A1747" s="130">
        <v>1740</v>
      </c>
      <c r="B1747" s="10">
        <f t="shared" ca="1" si="219"/>
        <v>0.78825241736752072</v>
      </c>
      <c r="C1747" s="57">
        <f ca="1">_xlfn.NORM.INV(B1747,'Input Parameters'!$E$19,'Input Parameters'!$F$19)</f>
        <v>634.9314534701399</v>
      </c>
      <c r="D1747" s="10">
        <f t="shared" ca="1" si="220"/>
        <v>0.23088960359624122</v>
      </c>
      <c r="E1747" s="59">
        <f ca="1">IF(_xlfn.NORM.INV(D1747,'Input Parameters'!$E$20,'Input Parameters'!$F$20)&lt;3500,3500,IF(_xlfn.NORM.INV(D1747,'Input Parameters'!$E$20,'Input Parameters'!$F$20)&gt;5500,5500,_xlfn.NORM.INV(D1747,'Input Parameters'!$E$20,'Input Parameters'!$F$20)))</f>
        <v>4284.8557954733797</v>
      </c>
      <c r="F1747" s="10">
        <f t="shared" ca="1" si="221"/>
        <v>0.75142050310209785</v>
      </c>
      <c r="G1747" s="61">
        <f ca="1">_xlfn.NORM.INV(F1747,'Input Parameters'!$E$21,'Input Parameters'!$F$21)</f>
        <v>290.18667786271158</v>
      </c>
      <c r="H1747" s="54">
        <f ca="1">EXP(E1747*(1/'Input Parameters'!$E$22-1/G1747))</f>
        <v>0.8678133975422696</v>
      </c>
      <c r="I1747" s="10">
        <f t="shared" ca="1" si="222"/>
        <v>0.68890847817345613</v>
      </c>
      <c r="J1747" s="29">
        <f ca="1">_xlfn.BETA.INV(I1747,'Input Parameters'!$L$24,'Input Parameters'!$M$24,'Input Parameters'!$J$24,'Input Parameters'!$K$24)</f>
        <v>0.68412344775788081</v>
      </c>
      <c r="K1747" s="156">
        <f ca="1">('Input Parameters'!$E$25/'Input Parameters'!$E$31)^$J1747</f>
        <v>7.390261172769746E-3</v>
      </c>
      <c r="L1747" s="66">
        <f ca="1">$H1747*$C1747*'Input Parameters'!$E$23*K1747</f>
        <v>4.0720488481393211</v>
      </c>
      <c r="M1747" s="23">
        <f t="shared" ca="1" si="223"/>
        <v>0.22419660506188654</v>
      </c>
      <c r="N1747" s="15">
        <f ca="1">_xlfn.NORM.INV(M1747,'Input Parameters'!$E$26,'Input Parameters'!$F$26)</f>
        <v>1.8079973334433806E-2</v>
      </c>
      <c r="O1747" s="8">
        <f t="shared" ca="1" si="224"/>
        <v>0.37533717367141362</v>
      </c>
      <c r="P1747" s="29">
        <f ca="1">_xlfn.LOGNORM.INV(O1747,'Input Parameters'!$H$27,'Input Parameters'!$I$27)</f>
        <v>1.2369339300236748</v>
      </c>
      <c r="Q1747" s="10"/>
      <c r="R1747" s="15">
        <f>'Input Parameters'!$E$28</f>
        <v>12.7</v>
      </c>
      <c r="S1747" s="10">
        <f t="shared" ca="1" si="225"/>
        <v>0.51532404602759119</v>
      </c>
      <c r="T1747" s="25">
        <f ca="1">_xlfn.LOGNORM.INV(S1747,'Input Parameters'!$H$29,'Input Parameters'!$I$29)</f>
        <v>58.483561895553727</v>
      </c>
      <c r="U1747" s="10">
        <f t="shared" ca="1" si="226"/>
        <v>0.96078078555385271</v>
      </c>
      <c r="V1747" s="29">
        <f ca="1">IF('Input Parameters'!$D$30="Beta",_xlfn.BETA.INV(U1747,'Input Parameters'!$L$30,'Input Parameters'!$M$30,'Input Parameters'!$J$30,'Input Parameters'!$K$30),IF('Input Parameters'!$D$30="LogNorm",_xlfn.LOGNORM.INV(U1747,'Input Parameters'!$H$30,'Input Parameters'!$I$30)))</f>
        <v>2.0000735867685675</v>
      </c>
      <c r="W1747" s="2">
        <f ca="1">N1747+(P1747-N1747)*(1-ERF((T1747-R1747)/(2*SQRT(L1747*'Input Parameters'!$E$31))))</f>
        <v>0.15050346011346216</v>
      </c>
      <c r="X1747">
        <f t="shared" ca="1" si="227"/>
        <v>1</v>
      </c>
      <c r="Y1747" s="7"/>
    </row>
    <row r="1748" spans="1:25" ht="15" customHeight="1" x14ac:dyDescent="0.3">
      <c r="A1748" s="130">
        <v>1741</v>
      </c>
      <c r="B1748" s="10">
        <f t="shared" ca="1" si="219"/>
        <v>0.72798877511113846</v>
      </c>
      <c r="C1748" s="57">
        <f ca="1">_xlfn.NORM.INV(B1748,'Input Parameters'!$E$19,'Input Parameters'!$F$19)</f>
        <v>618.56966014793045</v>
      </c>
      <c r="D1748" s="10">
        <f t="shared" ca="1" si="220"/>
        <v>0.70453409499753294</v>
      </c>
      <c r="E1748" s="59">
        <f ca="1">IF(_xlfn.NORM.INV(D1748,'Input Parameters'!$E$20,'Input Parameters'!$F$20)&lt;3500,3500,IF(_xlfn.NORM.INV(D1748,'Input Parameters'!$E$20,'Input Parameters'!$F$20)&gt;5500,5500,_xlfn.NORM.INV(D1748,'Input Parameters'!$E$20,'Input Parameters'!$F$20)))</f>
        <v>5176.240344824525</v>
      </c>
      <c r="F1748" s="10">
        <f t="shared" ca="1" si="221"/>
        <v>0.47957983671470394</v>
      </c>
      <c r="G1748" s="61">
        <f ca="1">_xlfn.NORM.INV(F1748,'Input Parameters'!$E$21,'Input Parameters'!$F$21)</f>
        <v>284.44750409707967</v>
      </c>
      <c r="H1748" s="54">
        <f ca="1">EXP(E1748*(1/'Input Parameters'!$E$22-1/G1748))</f>
        <v>0.58791381250427932</v>
      </c>
      <c r="I1748" s="10">
        <f t="shared" ca="1" si="222"/>
        <v>0.56263347530223606</v>
      </c>
      <c r="J1748" s="29">
        <f ca="1">_xlfn.BETA.INV(I1748,'Input Parameters'!$L$24,'Input Parameters'!$M$24,'Input Parameters'!$J$24,'Input Parameters'!$K$24)</f>
        <v>0.63234405946153105</v>
      </c>
      <c r="K1748" s="156">
        <f ca="1">('Input Parameters'!$E$25/'Input Parameters'!$E$31)^$J1748</f>
        <v>1.0714575265562781E-2</v>
      </c>
      <c r="L1748" s="66">
        <f ca="1">$H1748*$C1748*'Input Parameters'!$E$23*K1748</f>
        <v>3.8965229483923514</v>
      </c>
      <c r="M1748" s="23">
        <f t="shared" ca="1" si="223"/>
        <v>6.634414567007918E-2</v>
      </c>
      <c r="N1748" s="15">
        <f ca="1">_xlfn.NORM.INV(M1748,'Input Parameters'!$E$26,'Input Parameters'!$F$26)</f>
        <v>2.4247178990600485E-3</v>
      </c>
      <c r="O1748" s="8">
        <f t="shared" ca="1" si="224"/>
        <v>0.69176770772608853</v>
      </c>
      <c r="P1748" s="29">
        <f ca="1">_xlfn.LOGNORM.INV(O1748,'Input Parameters'!$H$27,'Input Parameters'!$I$27)</f>
        <v>1.7767769677821439</v>
      </c>
      <c r="Q1748" s="10"/>
      <c r="R1748" s="15">
        <f>'Input Parameters'!$E$28</f>
        <v>12.7</v>
      </c>
      <c r="S1748" s="10">
        <f t="shared" ca="1" si="225"/>
        <v>0.21158095507557462</v>
      </c>
      <c r="T1748" s="25">
        <f ca="1">_xlfn.LOGNORM.INV(S1748,'Input Parameters'!$H$29,'Input Parameters'!$I$29)</f>
        <v>53.223873965375695</v>
      </c>
      <c r="U1748" s="10">
        <f t="shared" ca="1" si="226"/>
        <v>0.50486411949529852</v>
      </c>
      <c r="V1748" s="29">
        <f ca="1">IF('Input Parameters'!$D$30="Beta",_xlfn.BETA.INV(U1748,'Input Parameters'!$L$30,'Input Parameters'!$M$30,'Input Parameters'!$J$30,'Input Parameters'!$K$30),IF('Input Parameters'!$D$30="LogNorm",_xlfn.LOGNORM.INV(U1748,'Input Parameters'!$H$30,'Input Parameters'!$I$30)))</f>
        <v>1.0040230478266077</v>
      </c>
      <c r="W1748" s="2">
        <f ca="1">N1748+(P1748-N1748)*(1-ERF((T1748-R1748)/(2*SQRT(L1748*'Input Parameters'!$E$31))))</f>
        <v>0.26255044791815685</v>
      </c>
      <c r="X1748">
        <f t="shared" ca="1" si="227"/>
        <v>1</v>
      </c>
      <c r="Y1748" s="7"/>
    </row>
    <row r="1749" spans="1:25" ht="15" customHeight="1" x14ac:dyDescent="0.3">
      <c r="A1749" s="130">
        <v>1742</v>
      </c>
      <c r="B1749" s="10">
        <f t="shared" ca="1" si="219"/>
        <v>0.3781613921077136</v>
      </c>
      <c r="C1749" s="57">
        <f ca="1">_xlfn.NORM.INV(B1749,'Input Parameters'!$E$19,'Input Parameters'!$F$19)</f>
        <v>541.07853349784409</v>
      </c>
      <c r="D1749" s="10">
        <f t="shared" ca="1" si="220"/>
        <v>0.17172213796879521</v>
      </c>
      <c r="E1749" s="59">
        <f ca="1">IF(_xlfn.NORM.INV(D1749,'Input Parameters'!$E$20,'Input Parameters'!$F$20)&lt;3500,3500,IF(_xlfn.NORM.INV(D1749,'Input Parameters'!$E$20,'Input Parameters'!$F$20)&gt;5500,5500,_xlfn.NORM.INV(D1749,'Input Parameters'!$E$20,'Input Parameters'!$F$20)))</f>
        <v>4136.8327594291413</v>
      </c>
      <c r="F1749" s="10">
        <f t="shared" ca="1" si="221"/>
        <v>0.17126316293750621</v>
      </c>
      <c r="G1749" s="61">
        <f ca="1">_xlfn.NORM.INV(F1749,'Input Parameters'!$E$21,'Input Parameters'!$F$21)</f>
        <v>277.38940275739577</v>
      </c>
      <c r="H1749" s="54">
        <f ca="1">EXP(E1749*(1/'Input Parameters'!$E$22-1/G1749))</f>
        <v>0.45177724744142611</v>
      </c>
      <c r="I1749" s="10">
        <f t="shared" ca="1" si="222"/>
        <v>0.65163953484869175</v>
      </c>
      <c r="J1749" s="29">
        <f ca="1">_xlfn.BETA.INV(I1749,'Input Parameters'!$L$24,'Input Parameters'!$M$24,'Input Parameters'!$J$24,'Input Parameters'!$K$24)</f>
        <v>0.66849738981520224</v>
      </c>
      <c r="K1749" s="156">
        <f ca="1">('Input Parameters'!$E$25/'Input Parameters'!$E$31)^$J1749</f>
        <v>8.2668814675225227E-3</v>
      </c>
      <c r="L1749" s="66">
        <f ca="1">$H1749*$C1749*'Input Parameters'!$E$23*K1749</f>
        <v>2.0208141303284202</v>
      </c>
      <c r="M1749" s="23">
        <f t="shared" ca="1" si="223"/>
        <v>0.9438998201928821</v>
      </c>
      <c r="N1749" s="15">
        <f ca="1">_xlfn.NORM.INV(M1749,'Input Parameters'!$E$26,'Input Parameters'!$F$26)</f>
        <v>6.7355987209999579E-2</v>
      </c>
      <c r="O1749" s="8">
        <f t="shared" ca="1" si="224"/>
        <v>0.19599048301829092</v>
      </c>
      <c r="P1749" s="29">
        <f ca="1">_xlfn.LOGNORM.INV(O1749,'Input Parameters'!$H$27,'Input Parameters'!$I$27)</f>
        <v>0.97481718841978759</v>
      </c>
      <c r="Q1749" s="10"/>
      <c r="R1749" s="15">
        <f>'Input Parameters'!$E$28</f>
        <v>12.7</v>
      </c>
      <c r="S1749" s="10">
        <f t="shared" ca="1" si="225"/>
        <v>0.26316572107880654</v>
      </c>
      <c r="T1749" s="25">
        <f ca="1">_xlfn.LOGNORM.INV(S1749,'Input Parameters'!$H$29,'Input Parameters'!$I$29)</f>
        <v>54.233235838232297</v>
      </c>
      <c r="U1749" s="10">
        <f t="shared" ca="1" si="226"/>
        <v>3.5523054468504234E-2</v>
      </c>
      <c r="V1749" s="29">
        <f ca="1">IF('Input Parameters'!$D$30="Beta",_xlfn.BETA.INV(U1749,'Input Parameters'!$L$30,'Input Parameters'!$M$30,'Input Parameters'!$J$30,'Input Parameters'!$K$30),IF('Input Parameters'!$D$30="LogNorm",_xlfn.LOGNORM.INV(U1749,'Input Parameters'!$H$30,'Input Parameters'!$I$30)))</f>
        <v>0.49033855828131012</v>
      </c>
      <c r="W1749" s="2">
        <f ca="1">N1749+(P1749-N1749)*(1-ERF((T1749-R1749)/(2*SQRT(L1749*'Input Parameters'!$E$31))))</f>
        <v>0.10259651591105835</v>
      </c>
      <c r="X1749">
        <f t="shared" ca="1" si="227"/>
        <v>1</v>
      </c>
      <c r="Y1749" s="7"/>
    </row>
    <row r="1750" spans="1:25" ht="15" customHeight="1" x14ac:dyDescent="0.3">
      <c r="A1750" s="130">
        <v>1743</v>
      </c>
      <c r="B1750" s="10">
        <f t="shared" ca="1" si="219"/>
        <v>0.24391747229176508</v>
      </c>
      <c r="C1750" s="57">
        <f ca="1">_xlfn.NORM.INV(B1750,'Input Parameters'!$E$19,'Input Parameters'!$F$19)</f>
        <v>508.67757815028665</v>
      </c>
      <c r="D1750" s="10">
        <f t="shared" ca="1" si="220"/>
        <v>0.44936446589525392</v>
      </c>
      <c r="E1750" s="59">
        <f ca="1">IF(_xlfn.NORM.INV(D1750,'Input Parameters'!$E$20,'Input Parameters'!$F$20)&lt;3500,3500,IF(_xlfn.NORM.INV(D1750,'Input Parameters'!$E$20,'Input Parameters'!$F$20)&gt;5500,5500,_xlfn.NORM.INV(D1750,'Input Parameters'!$E$20,'Input Parameters'!$F$20)))</f>
        <v>4710.9129706220119</v>
      </c>
      <c r="F1750" s="10">
        <f t="shared" ca="1" si="221"/>
        <v>0.2676236233008199</v>
      </c>
      <c r="G1750" s="61">
        <f ca="1">_xlfn.NORM.INV(F1750,'Input Parameters'!$E$21,'Input Parameters'!$F$21)</f>
        <v>279.97667416237641</v>
      </c>
      <c r="H1750" s="54">
        <f ca="1">EXP(E1750*(1/'Input Parameters'!$E$22-1/G1750))</f>
        <v>0.47336446898508833</v>
      </c>
      <c r="I1750" s="10">
        <f t="shared" ca="1" si="222"/>
        <v>0.14675763700882172</v>
      </c>
      <c r="J1750" s="29">
        <f ca="1">_xlfn.BETA.INV(I1750,'Input Parameters'!$L$24,'Input Parameters'!$M$24,'Input Parameters'!$J$24,'Input Parameters'!$K$24)</f>
        <v>0.43444365408148733</v>
      </c>
      <c r="K1750" s="156">
        <f ca="1">('Input Parameters'!$E$25/'Input Parameters'!$E$31)^$J1750</f>
        <v>4.4311887946047131E-2</v>
      </c>
      <c r="L1750" s="66">
        <f ca="1">$H1750*$C1750*'Input Parameters'!$E$23*K1750</f>
        <v>10.66985469803271</v>
      </c>
      <c r="M1750" s="23">
        <f t="shared" ca="1" si="223"/>
        <v>0.86642683041330937</v>
      </c>
      <c r="N1750" s="15">
        <f ca="1">_xlfn.NORM.INV(M1750,'Input Parameters'!$E$26,'Input Parameters'!$F$26)</f>
        <v>5.7302822319468309E-2</v>
      </c>
      <c r="O1750" s="8">
        <f t="shared" ca="1" si="224"/>
        <v>0.54835434091645097</v>
      </c>
      <c r="P1750" s="29">
        <f ca="1">_xlfn.LOGNORM.INV(O1750,'Input Parameters'!$H$27,'Input Parameters'!$I$27)</f>
        <v>1.5022543662179655</v>
      </c>
      <c r="Q1750" s="10"/>
      <c r="R1750" s="15">
        <f>'Input Parameters'!$E$28</f>
        <v>12.7</v>
      </c>
      <c r="S1750" s="10">
        <f t="shared" ca="1" si="225"/>
        <v>0.74843090966610881</v>
      </c>
      <c r="T1750" s="25">
        <f ca="1">_xlfn.LOGNORM.INV(S1750,'Input Parameters'!$H$29,'Input Parameters'!$I$29)</f>
        <v>62.778066638645434</v>
      </c>
      <c r="U1750" s="10">
        <f t="shared" ca="1" si="226"/>
        <v>0.22653108283555012</v>
      </c>
      <c r="V1750" s="29">
        <f ca="1">IF('Input Parameters'!$D$30="Beta",_xlfn.BETA.INV(U1750,'Input Parameters'!$L$30,'Input Parameters'!$M$30,'Input Parameters'!$J$30,'Input Parameters'!$K$30),IF('Input Parameters'!$D$30="LogNorm",_xlfn.LOGNORM.INV(U1750,'Input Parameters'!$H$30,'Input Parameters'!$I$30)))</f>
        <v>0.74328289395485503</v>
      </c>
      <c r="W1750" s="2">
        <f ca="1">N1750+(P1750-N1750)*(1-ERF((T1750-R1750)/(2*SQRT(L1750*'Input Parameters'!$E$31))))</f>
        <v>0.45948805601909415</v>
      </c>
      <c r="X1750">
        <f t="shared" ca="1" si="227"/>
        <v>1</v>
      </c>
      <c r="Y1750" s="7"/>
    </row>
    <row r="1751" spans="1:25" ht="15" customHeight="1" x14ac:dyDescent="0.3">
      <c r="A1751" s="130">
        <v>1744</v>
      </c>
      <c r="B1751" s="10">
        <f t="shared" ca="1" si="219"/>
        <v>0.69798013235533052</v>
      </c>
      <c r="C1751" s="57">
        <f ca="1">_xlfn.NORM.INV(B1751,'Input Parameters'!$E$19,'Input Parameters'!$F$19)</f>
        <v>611.12169682484284</v>
      </c>
      <c r="D1751" s="10">
        <f t="shared" ca="1" si="220"/>
        <v>0.29995876298694013</v>
      </c>
      <c r="E1751" s="59">
        <f ca="1">IF(_xlfn.NORM.INV(D1751,'Input Parameters'!$E$20,'Input Parameters'!$F$20)&lt;3500,3500,IF(_xlfn.NORM.INV(D1751,'Input Parameters'!$E$20,'Input Parameters'!$F$20)&gt;5500,5500,_xlfn.NORM.INV(D1751,'Input Parameters'!$E$20,'Input Parameters'!$F$20)))</f>
        <v>4432.836617175406</v>
      </c>
      <c r="F1751" s="10">
        <f t="shared" ca="1" si="221"/>
        <v>0.72580187170096022</v>
      </c>
      <c r="G1751" s="61">
        <f ca="1">_xlfn.NORM.INV(F1751,'Input Parameters'!$E$21,'Input Parameters'!$F$21)</f>
        <v>289.56729713857374</v>
      </c>
      <c r="H1751" s="54">
        <f ca="1">EXP(E1751*(1/'Input Parameters'!$E$22-1/G1751))</f>
        <v>0.83581351272388038</v>
      </c>
      <c r="I1751" s="10">
        <f t="shared" ca="1" si="222"/>
        <v>0.76020055271435771</v>
      </c>
      <c r="J1751" s="29">
        <f ca="1">_xlfn.BETA.INV(I1751,'Input Parameters'!$L$24,'Input Parameters'!$M$24,'Input Parameters'!$J$24,'Input Parameters'!$K$24)</f>
        <v>0.71565386362055139</v>
      </c>
      <c r="K1751" s="156">
        <f ca="1">('Input Parameters'!$E$25/'Input Parameters'!$E$31)^$J1751</f>
        <v>5.89425491140959E-3</v>
      </c>
      <c r="L1751" s="66">
        <f ca="1">$H1751*$C1751*'Input Parameters'!$E$23*K1751</f>
        <v>3.010689757515804</v>
      </c>
      <c r="M1751" s="23">
        <f t="shared" ca="1" si="223"/>
        <v>0.19877421659633787</v>
      </c>
      <c r="N1751" s="15">
        <f ca="1">_xlfn.NORM.INV(M1751,'Input Parameters'!$E$26,'Input Parameters'!$F$26)</f>
        <v>1.6233837713499878E-2</v>
      </c>
      <c r="O1751" s="8">
        <f t="shared" ca="1" si="224"/>
        <v>0.43867971918655491</v>
      </c>
      <c r="P1751" s="29">
        <f ca="1">_xlfn.LOGNORM.INV(O1751,'Input Parameters'!$H$27,'Input Parameters'!$I$27)</f>
        <v>1.3296824651733483</v>
      </c>
      <c r="Q1751" s="10"/>
      <c r="R1751" s="15">
        <f>'Input Parameters'!$E$28</f>
        <v>12.7</v>
      </c>
      <c r="S1751" s="10">
        <f t="shared" ca="1" si="225"/>
        <v>0.23983779801507843</v>
      </c>
      <c r="T1751" s="25">
        <f ca="1">_xlfn.LOGNORM.INV(S1751,'Input Parameters'!$H$29,'Input Parameters'!$I$29)</f>
        <v>53.78930110393236</v>
      </c>
      <c r="U1751" s="10">
        <f t="shared" ca="1" si="226"/>
        <v>0.92769931683252482</v>
      </c>
      <c r="V1751" s="29">
        <f ca="1">IF('Input Parameters'!$D$30="Beta",_xlfn.BETA.INV(U1751,'Input Parameters'!$L$30,'Input Parameters'!$M$30,'Input Parameters'!$J$30,'Input Parameters'!$K$30),IF('Input Parameters'!$D$30="LogNorm",_xlfn.LOGNORM.INV(U1751,'Input Parameters'!$H$30,'Input Parameters'!$I$30)))</f>
        <v>1.7762513988105841</v>
      </c>
      <c r="W1751" s="2">
        <f ca="1">N1751+(P1751-N1751)*(1-ERF((T1751-R1751)/(2*SQRT(L1751*'Input Parameters'!$E$31))))</f>
        <v>0.13974490437975931</v>
      </c>
      <c r="X1751">
        <f t="shared" ca="1" si="227"/>
        <v>1</v>
      </c>
      <c r="Y1751" s="7"/>
    </row>
    <row r="1752" spans="1:25" ht="15" customHeight="1" x14ac:dyDescent="0.3">
      <c r="A1752" s="130">
        <v>1745</v>
      </c>
      <c r="B1752" s="10">
        <f t="shared" ca="1" si="219"/>
        <v>0.1555443075533729</v>
      </c>
      <c r="C1752" s="57">
        <f ca="1">_xlfn.NORM.INV(B1752,'Input Parameters'!$E$19,'Input Parameters'!$F$19)</f>
        <v>481.70653360752942</v>
      </c>
      <c r="D1752" s="10">
        <f t="shared" ca="1" si="220"/>
        <v>0.57823806126781097</v>
      </c>
      <c r="E1752" s="59">
        <f ca="1">IF(_xlfn.NORM.INV(D1752,'Input Parameters'!$E$20,'Input Parameters'!$F$20)&lt;3500,3500,IF(_xlfn.NORM.INV(D1752,'Input Parameters'!$E$20,'Input Parameters'!$F$20)&gt;5500,5500,_xlfn.NORM.INV(D1752,'Input Parameters'!$E$20,'Input Parameters'!$F$20)))</f>
        <v>4938.1716376090681</v>
      </c>
      <c r="F1752" s="10">
        <f t="shared" ca="1" si="221"/>
        <v>0.78288637297586783</v>
      </c>
      <c r="G1752" s="61">
        <f ca="1">_xlfn.NORM.INV(F1752,'Input Parameters'!$E$21,'Input Parameters'!$F$21)</f>
        <v>290.99635040833726</v>
      </c>
      <c r="H1752" s="54">
        <f ca="1">EXP(E1752*(1/'Input Parameters'!$E$22-1/G1752))</f>
        <v>0.89043364016777737</v>
      </c>
      <c r="I1752" s="10">
        <f t="shared" ca="1" si="222"/>
        <v>6.111662906570059E-3</v>
      </c>
      <c r="J1752" s="29">
        <f ca="1">_xlfn.BETA.INV(I1752,'Input Parameters'!$L$24,'Input Parameters'!$M$24,'Input Parameters'!$J$24,'Input Parameters'!$K$24)</f>
        <v>0.22234096427200056</v>
      </c>
      <c r="K1752" s="156">
        <f ca="1">('Input Parameters'!$E$25/'Input Parameters'!$E$31)^$J1752</f>
        <v>0.20291390184542257</v>
      </c>
      <c r="L1752" s="66">
        <f ca="1">$H1752*$C1752*'Input Parameters'!$E$23*K1752</f>
        <v>87.035393665581438</v>
      </c>
      <c r="M1752" s="23">
        <f t="shared" ca="1" si="223"/>
        <v>0.43695407807299658</v>
      </c>
      <c r="N1752" s="15">
        <f ca="1">_xlfn.NORM.INV(M1752,'Input Parameters'!$E$26,'Input Parameters'!$F$26)</f>
        <v>3.0667377772957725E-2</v>
      </c>
      <c r="O1752" s="8">
        <f t="shared" ca="1" si="224"/>
        <v>2.9481046067899586E-2</v>
      </c>
      <c r="P1752" s="29">
        <f ca="1">_xlfn.LOGNORM.INV(O1752,'Input Parameters'!$H$27,'Input Parameters'!$I$27)</f>
        <v>0.61738002978168449</v>
      </c>
      <c r="Q1752" s="10"/>
      <c r="R1752" s="15">
        <f>'Input Parameters'!$E$28</f>
        <v>12.7</v>
      </c>
      <c r="S1752" s="10">
        <f t="shared" ca="1" si="225"/>
        <v>0.26228082094708638</v>
      </c>
      <c r="T1752" s="25">
        <f ca="1">_xlfn.LOGNORM.INV(S1752,'Input Parameters'!$H$29,'Input Parameters'!$I$29)</f>
        <v>54.216715778601845</v>
      </c>
      <c r="U1752" s="10">
        <f t="shared" ca="1" si="226"/>
        <v>0.71476360975553133</v>
      </c>
      <c r="V1752" s="29">
        <f ca="1">IF('Input Parameters'!$D$30="Beta",_xlfn.BETA.INV(U1752,'Input Parameters'!$L$30,'Input Parameters'!$M$30,'Input Parameters'!$J$30,'Input Parameters'!$K$30),IF('Input Parameters'!$D$30="LogNorm",_xlfn.LOGNORM.INV(U1752,'Input Parameters'!$H$30,'Input Parameters'!$I$30)))</f>
        <v>1.2497467293001023</v>
      </c>
      <c r="W1752" s="2">
        <f ca="1">N1752+(P1752-N1752)*(1-ERF((T1752-R1752)/(2*SQRT(L1752*'Input Parameters'!$E$31))))</f>
        <v>0.47246765854546463</v>
      </c>
      <c r="X1752">
        <f t="shared" ca="1" si="227"/>
        <v>1</v>
      </c>
      <c r="Y1752" s="7"/>
    </row>
    <row r="1753" spans="1:25" ht="15" customHeight="1" x14ac:dyDescent="0.3">
      <c r="A1753" s="130">
        <v>1746</v>
      </c>
      <c r="B1753" s="10">
        <f t="shared" ca="1" si="219"/>
        <v>1.78387851351135E-2</v>
      </c>
      <c r="C1753" s="57">
        <f ca="1">_xlfn.NORM.INV(B1753,'Input Parameters'!$E$19,'Input Parameters'!$F$19)</f>
        <v>389.80071979743337</v>
      </c>
      <c r="D1753" s="10">
        <f t="shared" ca="1" si="220"/>
        <v>0.74033714182632171</v>
      </c>
      <c r="E1753" s="59">
        <f ca="1">IF(_xlfn.NORM.INV(D1753,'Input Parameters'!$E$20,'Input Parameters'!$F$20)&lt;3500,3500,IF(_xlfn.NORM.INV(D1753,'Input Parameters'!$E$20,'Input Parameters'!$F$20)&gt;5500,5500,_xlfn.NORM.INV(D1753,'Input Parameters'!$E$20,'Input Parameters'!$F$20)))</f>
        <v>5251.0695999815098</v>
      </c>
      <c r="F1753" s="10">
        <f t="shared" ca="1" si="221"/>
        <v>0.57349782216728662</v>
      </c>
      <c r="G1753" s="61">
        <f ca="1">_xlfn.NORM.INV(F1753,'Input Parameters'!$E$21,'Input Parameters'!$F$21)</f>
        <v>286.30635159408786</v>
      </c>
      <c r="H1753" s="54">
        <f ca="1">EXP(E1753*(1/'Input Parameters'!$E$22-1/G1753))</f>
        <v>0.65770543567231721</v>
      </c>
      <c r="I1753" s="10">
        <f t="shared" ca="1" si="222"/>
        <v>0.75799145961620762</v>
      </c>
      <c r="J1753" s="29">
        <f ca="1">_xlfn.BETA.INV(I1753,'Input Parameters'!$L$24,'Input Parameters'!$M$24,'Input Parameters'!$J$24,'Input Parameters'!$K$24)</f>
        <v>0.7146322562104932</v>
      </c>
      <c r="K1753" s="156">
        <f ca="1">('Input Parameters'!$E$25/'Input Parameters'!$E$31)^$J1753</f>
        <v>5.9376099210006073E-3</v>
      </c>
      <c r="L1753" s="66">
        <f ca="1">$H1753*$C1753*'Input Parameters'!$E$23*K1753</f>
        <v>1.52224911606589</v>
      </c>
      <c r="M1753" s="23">
        <f t="shared" ca="1" si="223"/>
        <v>0.62177440390372518</v>
      </c>
      <c r="N1753" s="15">
        <f ca="1">_xlfn.NORM.INV(M1753,'Input Parameters'!$E$26,'Input Parameters'!$F$26)</f>
        <v>4.0513031219407497E-2</v>
      </c>
      <c r="O1753" s="8">
        <f t="shared" ca="1" si="224"/>
        <v>0.91720296681517</v>
      </c>
      <c r="P1753" s="29">
        <f ca="1">_xlfn.LOGNORM.INV(O1753,'Input Parameters'!$H$27,'Input Parameters'!$I$27)</f>
        <v>2.6290300770482284</v>
      </c>
      <c r="Q1753" s="10"/>
      <c r="R1753" s="15">
        <f>'Input Parameters'!$E$28</f>
        <v>12.7</v>
      </c>
      <c r="S1753" s="10">
        <f t="shared" ca="1" si="225"/>
        <v>0.75498836098898781</v>
      </c>
      <c r="T1753" s="25">
        <f ca="1">_xlfn.LOGNORM.INV(S1753,'Input Parameters'!$H$29,'Input Parameters'!$I$29)</f>
        <v>62.924217885706831</v>
      </c>
      <c r="U1753" s="10">
        <f t="shared" ca="1" si="226"/>
        <v>5.0679211260703294E-2</v>
      </c>
      <c r="V1753" s="29">
        <f ca="1">IF('Input Parameters'!$D$30="Beta",_xlfn.BETA.INV(U1753,'Input Parameters'!$L$30,'Input Parameters'!$M$30,'Input Parameters'!$J$30,'Input Parameters'!$K$30),IF('Input Parameters'!$D$30="LogNorm",_xlfn.LOGNORM.INV(U1753,'Input Parameters'!$H$30,'Input Parameters'!$I$30)))</f>
        <v>0.52369224686358706</v>
      </c>
      <c r="W1753" s="2">
        <f ca="1">N1753+(P1753-N1753)*(1-ERF((T1753-R1753)/(2*SQRT(L1753*'Input Parameters'!$E$31))))</f>
        <v>5.0858374314276582E-2</v>
      </c>
      <c r="X1753">
        <f t="shared" ca="1" si="227"/>
        <v>1</v>
      </c>
      <c r="Y1753" s="7"/>
    </row>
    <row r="1754" spans="1:25" ht="15" customHeight="1" x14ac:dyDescent="0.3">
      <c r="A1754" s="130">
        <v>1747</v>
      </c>
      <c r="B1754" s="10">
        <f t="shared" ca="1" si="219"/>
        <v>0.75221804181099228</v>
      </c>
      <c r="C1754" s="57">
        <f ca="1">_xlfn.NORM.INV(B1754,'Input Parameters'!$E$19,'Input Parameters'!$F$19)</f>
        <v>624.88558115767967</v>
      </c>
      <c r="D1754" s="10">
        <f t="shared" ca="1" si="220"/>
        <v>0.25361077964669032</v>
      </c>
      <c r="E1754" s="59">
        <f ca="1">IF(_xlfn.NORM.INV(D1754,'Input Parameters'!$E$20,'Input Parameters'!$F$20)&lt;3500,3500,IF(_xlfn.NORM.INV(D1754,'Input Parameters'!$E$20,'Input Parameters'!$F$20)&gt;5500,5500,_xlfn.NORM.INV(D1754,'Input Parameters'!$E$20,'Input Parameters'!$F$20)))</f>
        <v>4335.7808649934987</v>
      </c>
      <c r="F1754" s="10">
        <f t="shared" ca="1" si="221"/>
        <v>0.77359636634248419</v>
      </c>
      <c r="G1754" s="61">
        <f ca="1">_xlfn.NORM.INV(F1754,'Input Parameters'!$E$21,'Input Parameters'!$F$21)</f>
        <v>290.75084091904489</v>
      </c>
      <c r="H1754" s="54">
        <f ca="1">EXP(E1754*(1/'Input Parameters'!$E$22-1/G1754))</f>
        <v>0.89183699703311159</v>
      </c>
      <c r="I1754" s="10">
        <f t="shared" ca="1" si="222"/>
        <v>0.39741288921417617</v>
      </c>
      <c r="J1754" s="29">
        <f ca="1">_xlfn.BETA.INV(I1754,'Input Parameters'!$L$24,'Input Parameters'!$M$24,'Input Parameters'!$J$24,'Input Parameters'!$K$24)</f>
        <v>0.56481534248356613</v>
      </c>
      <c r="K1754" s="156">
        <f ca="1">('Input Parameters'!$E$25/'Input Parameters'!$E$31)^$J1754</f>
        <v>1.739226318938418E-2</v>
      </c>
      <c r="L1754" s="66">
        <f ca="1">$H1754*$C1754*'Input Parameters'!$E$23*K1754</f>
        <v>9.6926401010584691</v>
      </c>
      <c r="M1754" s="23">
        <f t="shared" ca="1" si="223"/>
        <v>0.34398365477306347</v>
      </c>
      <c r="N1754" s="15">
        <f ca="1">_xlfn.NORM.INV(M1754,'Input Parameters'!$E$26,'Input Parameters'!$F$26)</f>
        <v>2.5566082736797627E-2</v>
      </c>
      <c r="O1754" s="8">
        <f t="shared" ca="1" si="224"/>
        <v>0.19228723350510768</v>
      </c>
      <c r="P1754" s="29">
        <f ca="1">_xlfn.LOGNORM.INV(O1754,'Input Parameters'!$H$27,'Input Parameters'!$I$27)</f>
        <v>0.96902602462131804</v>
      </c>
      <c r="Q1754" s="10"/>
      <c r="R1754" s="15">
        <f>'Input Parameters'!$E$28</f>
        <v>12.7</v>
      </c>
      <c r="S1754" s="10">
        <f t="shared" ca="1" si="225"/>
        <v>0.34261269748377432</v>
      </c>
      <c r="T1754" s="25">
        <f ca="1">_xlfn.LOGNORM.INV(S1754,'Input Parameters'!$H$29,'Input Parameters'!$I$29)</f>
        <v>55.641141344493278</v>
      </c>
      <c r="U1754" s="10">
        <f t="shared" ca="1" si="226"/>
        <v>0.81162032717534538</v>
      </c>
      <c r="V1754" s="29">
        <f ca="1">IF('Input Parameters'!$D$30="Beta",_xlfn.BETA.INV(U1754,'Input Parameters'!$L$30,'Input Parameters'!$M$30,'Input Parameters'!$J$30,'Input Parameters'!$K$30),IF('Input Parameters'!$D$30="LogNorm",_xlfn.LOGNORM.INV(U1754,'Input Parameters'!$H$30,'Input Parameters'!$I$30)))</f>
        <v>1.4158955787320848</v>
      </c>
      <c r="W1754" s="2">
        <f ca="1">N1754+(P1754-N1754)*(1-ERF((T1754-R1754)/(2*SQRT(L1754*'Input Parameters'!$E$31))))</f>
        <v>0.33635332625385389</v>
      </c>
      <c r="X1754">
        <f t="shared" ca="1" si="227"/>
        <v>1</v>
      </c>
      <c r="Y1754" s="7"/>
    </row>
    <row r="1755" spans="1:25" ht="15" customHeight="1" x14ac:dyDescent="0.3">
      <c r="A1755" s="130">
        <v>1748</v>
      </c>
      <c r="B1755" s="10">
        <f t="shared" ca="1" si="219"/>
        <v>0.24430669552256679</v>
      </c>
      <c r="C1755" s="57">
        <f ca="1">_xlfn.NORM.INV(B1755,'Input Parameters'!$E$19,'Input Parameters'!$F$19)</f>
        <v>508.78240466599573</v>
      </c>
      <c r="D1755" s="10">
        <f t="shared" ca="1" si="220"/>
        <v>0.63476972545476262</v>
      </c>
      <c r="E1755" s="59">
        <f ca="1">IF(_xlfn.NORM.INV(D1755,'Input Parameters'!$E$20,'Input Parameters'!$F$20)&lt;3500,3500,IF(_xlfn.NORM.INV(D1755,'Input Parameters'!$E$20,'Input Parameters'!$F$20)&gt;5500,5500,_xlfn.NORM.INV(D1755,'Input Parameters'!$E$20,'Input Parameters'!$F$20)))</f>
        <v>5041.1590739924177</v>
      </c>
      <c r="F1755" s="10">
        <f t="shared" ca="1" si="221"/>
        <v>0.53690905019664759</v>
      </c>
      <c r="G1755" s="61">
        <f ca="1">_xlfn.NORM.INV(F1755,'Input Parameters'!$E$21,'Input Parameters'!$F$21)</f>
        <v>285.57822623659234</v>
      </c>
      <c r="H1755" s="54">
        <f ca="1">EXP(E1755*(1/'Input Parameters'!$E$22-1/G1755))</f>
        <v>0.63945314139387932</v>
      </c>
      <c r="I1755" s="10">
        <f t="shared" ca="1" si="222"/>
        <v>0.92256363691370258</v>
      </c>
      <c r="J1755" s="29">
        <f ca="1">_xlfn.BETA.INV(I1755,'Input Parameters'!$L$24,'Input Parameters'!$M$24,'Input Parameters'!$J$24,'Input Parameters'!$K$24)</f>
        <v>0.80952448397877097</v>
      </c>
      <c r="K1755" s="156">
        <f ca="1">('Input Parameters'!$E$25/'Input Parameters'!$E$31)^$J1755</f>
        <v>3.0059472935735103E-3</v>
      </c>
      <c r="L1755" s="66">
        <f ca="1">$H1755*$C1755*'Input Parameters'!$E$23*K1755</f>
        <v>0.97796242824957968</v>
      </c>
      <c r="M1755" s="23">
        <f t="shared" ca="1" si="223"/>
        <v>0.61429031449353577</v>
      </c>
      <c r="N1755" s="15">
        <f ca="1">_xlfn.NORM.INV(M1755,'Input Parameters'!$E$26,'Input Parameters'!$F$26)</f>
        <v>4.0100894781992462E-2</v>
      </c>
      <c r="O1755" s="8">
        <f t="shared" ca="1" si="224"/>
        <v>0.40585102772435411</v>
      </c>
      <c r="P1755" s="29">
        <f ca="1">_xlfn.LOGNORM.INV(O1755,'Input Parameters'!$H$27,'Input Parameters'!$I$27)</f>
        <v>1.2812241162438618</v>
      </c>
      <c r="Q1755" s="10"/>
      <c r="R1755" s="15">
        <f>'Input Parameters'!$E$28</f>
        <v>12.7</v>
      </c>
      <c r="S1755" s="10">
        <f t="shared" ca="1" si="225"/>
        <v>0.76287691254164214</v>
      </c>
      <c r="T1755" s="25">
        <f ca="1">_xlfn.LOGNORM.INV(S1755,'Input Parameters'!$H$29,'Input Parameters'!$I$29)</f>
        <v>63.103319349346208</v>
      </c>
      <c r="U1755" s="10">
        <f t="shared" ca="1" si="226"/>
        <v>0.3986602270740407</v>
      </c>
      <c r="V1755" s="29">
        <f ca="1">IF('Input Parameters'!$D$30="Beta",_xlfn.BETA.INV(U1755,'Input Parameters'!$L$30,'Input Parameters'!$M$30,'Input Parameters'!$J$30,'Input Parameters'!$K$30),IF('Input Parameters'!$D$30="LogNorm",_xlfn.LOGNORM.INV(U1755,'Input Parameters'!$H$30,'Input Parameters'!$I$30)))</f>
        <v>0.90296843307188179</v>
      </c>
      <c r="W1755" s="2">
        <f ca="1">N1755+(P1755-N1755)*(1-ERF((T1755-R1755)/(2*SQRT(L1755*'Input Parameters'!$E$31))))</f>
        <v>4.0489830957188604E-2</v>
      </c>
      <c r="X1755">
        <f t="shared" ca="1" si="227"/>
        <v>1</v>
      </c>
      <c r="Y1755" s="7"/>
    </row>
    <row r="1756" spans="1:25" ht="15" customHeight="1" x14ac:dyDescent="0.3">
      <c r="A1756" s="130">
        <v>1749</v>
      </c>
      <c r="B1756" s="10">
        <f t="shared" ca="1" si="219"/>
        <v>0.50801039956545646</v>
      </c>
      <c r="C1756" s="57">
        <f ca="1">_xlfn.NORM.INV(B1756,'Input Parameters'!$E$19,'Input Parameters'!$F$19)</f>
        <v>568.9967974712772</v>
      </c>
      <c r="D1756" s="10">
        <f t="shared" ca="1" si="220"/>
        <v>4.2882877391374419E-2</v>
      </c>
      <c r="E1756" s="59">
        <f ca="1">IF(_xlfn.NORM.INV(D1756,'Input Parameters'!$E$20,'Input Parameters'!$F$20)&lt;3500,3500,IF(_xlfn.NORM.INV(D1756,'Input Parameters'!$E$20,'Input Parameters'!$F$20)&gt;5500,5500,_xlfn.NORM.INV(D1756,'Input Parameters'!$E$20,'Input Parameters'!$F$20)))</f>
        <v>3597.2815488558927</v>
      </c>
      <c r="F1756" s="10">
        <f t="shared" ca="1" si="221"/>
        <v>0.37979739615122221</v>
      </c>
      <c r="G1756" s="61">
        <f ca="1">_xlfn.NORM.INV(F1756,'Input Parameters'!$E$21,'Input Parameters'!$F$21)</f>
        <v>282.44473828018499</v>
      </c>
      <c r="H1756" s="54">
        <f ca="1">EXP(E1756*(1/'Input Parameters'!$E$22-1/G1756))</f>
        <v>0.63202900869118339</v>
      </c>
      <c r="I1756" s="10">
        <f t="shared" ca="1" si="222"/>
        <v>0.95347794626547944</v>
      </c>
      <c r="J1756" s="29">
        <f ca="1">_xlfn.BETA.INV(I1756,'Input Parameters'!$L$24,'Input Parameters'!$M$24,'Input Parameters'!$J$24,'Input Parameters'!$K$24)</f>
        <v>0.83828106016390536</v>
      </c>
      <c r="K1756" s="156">
        <f ca="1">('Input Parameters'!$E$25/'Input Parameters'!$E$31)^$J1756</f>
        <v>2.445638137296929E-3</v>
      </c>
      <c r="L1756" s="66">
        <f ca="1">$H1756*$C1756*'Input Parameters'!$E$23*K1756</f>
        <v>0.87950645665207616</v>
      </c>
      <c r="M1756" s="23">
        <f t="shared" ca="1" si="223"/>
        <v>0.88834439637658769</v>
      </c>
      <c r="N1756" s="15">
        <f ca="1">_xlfn.NORM.INV(M1756,'Input Parameters'!$E$26,'Input Parameters'!$F$26)</f>
        <v>5.9573179967594002E-2</v>
      </c>
      <c r="O1756" s="8">
        <f t="shared" ca="1" si="224"/>
        <v>0.26615764776608009</v>
      </c>
      <c r="P1756" s="29">
        <f ca="1">_xlfn.LOGNORM.INV(O1756,'Input Parameters'!$H$27,'Input Parameters'!$I$27)</f>
        <v>1.0799740972307856</v>
      </c>
      <c r="Q1756" s="10"/>
      <c r="R1756" s="15">
        <f>'Input Parameters'!$E$28</f>
        <v>12.7</v>
      </c>
      <c r="S1756" s="10">
        <f t="shared" ca="1" si="225"/>
        <v>0.55615325796556547</v>
      </c>
      <c r="T1756" s="25">
        <f ca="1">_xlfn.LOGNORM.INV(S1756,'Input Parameters'!$H$29,'Input Parameters'!$I$29)</f>
        <v>59.162486197579668</v>
      </c>
      <c r="U1756" s="10">
        <f t="shared" ca="1" si="226"/>
        <v>6.6240813710806257E-2</v>
      </c>
      <c r="V1756" s="29">
        <f ca="1">IF('Input Parameters'!$D$30="Beta",_xlfn.BETA.INV(U1756,'Input Parameters'!$L$30,'Input Parameters'!$M$30,'Input Parameters'!$J$30,'Input Parameters'!$K$30),IF('Input Parameters'!$D$30="LogNorm",_xlfn.LOGNORM.INV(U1756,'Input Parameters'!$H$30,'Input Parameters'!$I$30)))</f>
        <v>0.55209125877579601</v>
      </c>
      <c r="W1756" s="2">
        <f ca="1">N1756+(P1756-N1756)*(1-ERF((T1756-R1756)/(2*SQRT(L1756*'Input Parameters'!$E$31))))</f>
        <v>6.004221991014027E-2</v>
      </c>
      <c r="X1756">
        <f t="shared" ca="1" si="227"/>
        <v>1</v>
      </c>
      <c r="Y1756" s="7"/>
    </row>
    <row r="1757" spans="1:25" ht="15" customHeight="1" x14ac:dyDescent="0.3">
      <c r="A1757" s="130">
        <v>1750</v>
      </c>
      <c r="B1757" s="10">
        <f t="shared" ca="1" si="219"/>
        <v>0.54772013278171428</v>
      </c>
      <c r="C1757" s="57">
        <f ca="1">_xlfn.NORM.INV(B1757,'Input Parameters'!$E$19,'Input Parameters'!$F$19)</f>
        <v>577.43183054385668</v>
      </c>
      <c r="D1757" s="10">
        <f t="shared" ca="1" si="220"/>
        <v>0.19931024519020091</v>
      </c>
      <c r="E1757" s="59">
        <f ca="1">IF(_xlfn.NORM.INV(D1757,'Input Parameters'!$E$20,'Input Parameters'!$F$20)&lt;3500,3500,IF(_xlfn.NORM.INV(D1757,'Input Parameters'!$E$20,'Input Parameters'!$F$20)&gt;5500,5500,_xlfn.NORM.INV(D1757,'Input Parameters'!$E$20,'Input Parameters'!$F$20)))</f>
        <v>4209.1387226657043</v>
      </c>
      <c r="F1757" s="10">
        <f t="shared" ca="1" si="221"/>
        <v>7.6517261713920481E-2</v>
      </c>
      <c r="G1757" s="61">
        <f ca="1">_xlfn.NORM.INV(F1757,'Input Parameters'!$E$21,'Input Parameters'!$F$21)</f>
        <v>273.61888827110482</v>
      </c>
      <c r="H1757" s="54">
        <f ca="1">EXP(E1757*(1/'Input Parameters'!$E$22-1/G1757))</f>
        <v>0.36147738770900284</v>
      </c>
      <c r="I1757" s="10">
        <f t="shared" ca="1" si="222"/>
        <v>0.44555325115926514</v>
      </c>
      <c r="J1757" s="29">
        <f ca="1">_xlfn.BETA.INV(I1757,'Input Parameters'!$L$24,'Input Parameters'!$M$24,'Input Parameters'!$J$24,'Input Parameters'!$K$24)</f>
        <v>0.5849720479942756</v>
      </c>
      <c r="K1757" s="156">
        <f ca="1">('Input Parameters'!$E$25/'Input Parameters'!$E$31)^$J1757</f>
        <v>1.5050788382763988E-2</v>
      </c>
      <c r="L1757" s="66">
        <f ca="1">$H1757*$C1757*'Input Parameters'!$E$23*K1757</f>
        <v>3.1415292307504887</v>
      </c>
      <c r="M1757" s="23">
        <f t="shared" ca="1" si="223"/>
        <v>0.99698177730466464</v>
      </c>
      <c r="N1757" s="15">
        <f ca="1">_xlfn.NORM.INV(M1757,'Input Parameters'!$E$26,'Input Parameters'!$F$26)</f>
        <v>9.1661696828224601E-2</v>
      </c>
      <c r="O1757" s="8">
        <f t="shared" ca="1" si="224"/>
        <v>0.33387010396785011</v>
      </c>
      <c r="P1757" s="29">
        <f ca="1">_xlfn.LOGNORM.INV(O1757,'Input Parameters'!$H$27,'Input Parameters'!$I$27)</f>
        <v>1.177397309074516</v>
      </c>
      <c r="Q1757" s="10"/>
      <c r="R1757" s="15">
        <f>'Input Parameters'!$E$28</f>
        <v>12.7</v>
      </c>
      <c r="S1757" s="10">
        <f t="shared" ca="1" si="225"/>
        <v>0.7900188015987154</v>
      </c>
      <c r="T1757" s="25">
        <f ca="1">_xlfn.LOGNORM.INV(S1757,'Input Parameters'!$H$29,'Input Parameters'!$I$29)</f>
        <v>63.750620142549153</v>
      </c>
      <c r="U1757" s="10">
        <f t="shared" ca="1" si="226"/>
        <v>0.69122870255507274</v>
      </c>
      <c r="V1757" s="29">
        <f ca="1">IF('Input Parameters'!$D$30="Beta",_xlfn.BETA.INV(U1757,'Input Parameters'!$L$30,'Input Parameters'!$M$30,'Input Parameters'!$J$30,'Input Parameters'!$K$30),IF('Input Parameters'!$D$30="LogNorm",_xlfn.LOGNORM.INV(U1757,'Input Parameters'!$H$30,'Input Parameters'!$I$30)))</f>
        <v>1.2166702641816174</v>
      </c>
      <c r="W1757" s="2">
        <f ca="1">N1757+(P1757-N1757)*(1-ERF((T1757-R1757)/(2*SQRT(L1757*'Input Parameters'!$E$31))))</f>
        <v>0.13692120000213423</v>
      </c>
      <c r="X1757">
        <f t="shared" ca="1" si="227"/>
        <v>1</v>
      </c>
      <c r="Y1757" s="7"/>
    </row>
    <row r="1758" spans="1:25" ht="15" customHeight="1" x14ac:dyDescent="0.3">
      <c r="A1758" s="130">
        <v>1751</v>
      </c>
      <c r="B1758" s="10">
        <f t="shared" ca="1" si="219"/>
        <v>0.39521253621579278</v>
      </c>
      <c r="C1758" s="57">
        <f ca="1">_xlfn.NORM.INV(B1758,'Input Parameters'!$E$19,'Input Parameters'!$F$19)</f>
        <v>544.84339205908782</v>
      </c>
      <c r="D1758" s="10">
        <f t="shared" ca="1" si="220"/>
        <v>0.69508869084652958</v>
      </c>
      <c r="E1758" s="59">
        <f ca="1">IF(_xlfn.NORM.INV(D1758,'Input Parameters'!$E$20,'Input Parameters'!$F$20)&lt;3500,3500,IF(_xlfn.NORM.INV(D1758,'Input Parameters'!$E$20,'Input Parameters'!$F$20)&gt;5500,5500,_xlfn.NORM.INV(D1758,'Input Parameters'!$E$20,'Input Parameters'!$F$20)))</f>
        <v>5157.2286718574524</v>
      </c>
      <c r="F1758" s="10">
        <f t="shared" ca="1" si="221"/>
        <v>0.25842024926061291</v>
      </c>
      <c r="G1758" s="61">
        <f ca="1">_xlfn.NORM.INV(F1758,'Input Parameters'!$E$21,'Input Parameters'!$F$21)</f>
        <v>279.7549644316336</v>
      </c>
      <c r="H1758" s="54">
        <f ca="1">EXP(E1758*(1/'Input Parameters'!$E$22-1/G1758))</f>
        <v>0.43459375458683813</v>
      </c>
      <c r="I1758" s="10">
        <f t="shared" ca="1" si="222"/>
        <v>0.24702209072538894</v>
      </c>
      <c r="J1758" s="29">
        <f ca="1">_xlfn.BETA.INV(I1758,'Input Parameters'!$L$24,'Input Parameters'!$M$24,'Input Parameters'!$J$24,'Input Parameters'!$K$24)</f>
        <v>0.49473126615553775</v>
      </c>
      <c r="K1758" s="156">
        <f ca="1">('Input Parameters'!$E$25/'Input Parameters'!$E$31)^$J1758</f>
        <v>2.8754001191884006E-2</v>
      </c>
      <c r="L1758" s="66">
        <f ca="1">$H1758*$C1758*'Input Parameters'!$E$23*K1758</f>
        <v>6.8085315675952041</v>
      </c>
      <c r="M1758" s="23">
        <f t="shared" ca="1" si="223"/>
        <v>0.83361640120364633</v>
      </c>
      <c r="N1758" s="15">
        <f ca="1">_xlfn.NORM.INV(M1758,'Input Parameters'!$E$26,'Input Parameters'!$F$26)</f>
        <v>5.4339657827890735E-2</v>
      </c>
      <c r="O1758" s="8">
        <f t="shared" ca="1" si="224"/>
        <v>0.15329401012136279</v>
      </c>
      <c r="P1758" s="29">
        <f ca="1">_xlfn.LOGNORM.INV(O1758,'Input Parameters'!$H$27,'Input Parameters'!$I$27)</f>
        <v>0.9056408854460225</v>
      </c>
      <c r="Q1758" s="10"/>
      <c r="R1758" s="15">
        <f>'Input Parameters'!$E$28</f>
        <v>12.7</v>
      </c>
      <c r="S1758" s="10">
        <f t="shared" ca="1" si="225"/>
        <v>0.33242711538466518</v>
      </c>
      <c r="T1758" s="25">
        <f ca="1">_xlfn.LOGNORM.INV(S1758,'Input Parameters'!$H$29,'Input Parameters'!$I$29)</f>
        <v>55.467259544910853</v>
      </c>
      <c r="U1758" s="10">
        <f t="shared" ca="1" si="226"/>
        <v>0.3479563249044163</v>
      </c>
      <c r="V1758" s="29">
        <f ca="1">IF('Input Parameters'!$D$30="Beta",_xlfn.BETA.INV(U1758,'Input Parameters'!$L$30,'Input Parameters'!$M$30,'Input Parameters'!$J$30,'Input Parameters'!$K$30),IF('Input Parameters'!$D$30="LogNorm",_xlfn.LOGNORM.INV(U1758,'Input Parameters'!$H$30,'Input Parameters'!$I$30)))</f>
        <v>0.85648300168578895</v>
      </c>
      <c r="W1758" s="2">
        <f ca="1">N1758+(P1758-N1758)*(1-ERF((T1758-R1758)/(2*SQRT(L1758*'Input Parameters'!$E$31))))</f>
        <v>0.26416083393103867</v>
      </c>
      <c r="X1758">
        <f t="shared" ca="1" si="227"/>
        <v>1</v>
      </c>
      <c r="Y1758" s="7"/>
    </row>
    <row r="1759" spans="1:25" ht="15" customHeight="1" x14ac:dyDescent="0.3">
      <c r="A1759" s="130">
        <v>1752</v>
      </c>
      <c r="B1759" s="10">
        <f t="shared" ca="1" si="219"/>
        <v>0.21786552211080723</v>
      </c>
      <c r="C1759" s="57">
        <f ca="1">_xlfn.NORM.INV(B1759,'Input Parameters'!$E$19,'Input Parameters'!$F$19)</f>
        <v>501.43882317110319</v>
      </c>
      <c r="D1759" s="10">
        <f t="shared" ca="1" si="220"/>
        <v>0.68369954891965357</v>
      </c>
      <c r="E1759" s="59">
        <f ca="1">IF(_xlfn.NORM.INV(D1759,'Input Parameters'!$E$20,'Input Parameters'!$F$20)&lt;3500,3500,IF(_xlfn.NORM.INV(D1759,'Input Parameters'!$E$20,'Input Parameters'!$F$20)&gt;5500,5500,_xlfn.NORM.INV(D1759,'Input Parameters'!$E$20,'Input Parameters'!$F$20)))</f>
        <v>5134.6484899917514</v>
      </c>
      <c r="F1759" s="10">
        <f t="shared" ca="1" si="221"/>
        <v>0.67894919211454263</v>
      </c>
      <c r="G1759" s="61">
        <f ca="1">_xlfn.NORM.INV(F1759,'Input Parameters'!$E$21,'Input Parameters'!$F$21)</f>
        <v>288.50303247452416</v>
      </c>
      <c r="H1759" s="54">
        <f ca="1">EXP(E1759*(1/'Input Parameters'!$E$22-1/G1759))</f>
        <v>0.76097324223040363</v>
      </c>
      <c r="I1759" s="10">
        <f t="shared" ca="1" si="222"/>
        <v>0.33254596262323532</v>
      </c>
      <c r="J1759" s="29">
        <f ca="1">_xlfn.BETA.INV(I1759,'Input Parameters'!$L$24,'Input Parameters'!$M$24,'Input Parameters'!$J$24,'Input Parameters'!$K$24)</f>
        <v>0.53630866148417478</v>
      </c>
      <c r="K1759" s="156">
        <f ca="1">('Input Parameters'!$E$25/'Input Parameters'!$E$31)^$J1759</f>
        <v>2.1338639700445243E-2</v>
      </c>
      <c r="L1759" s="66">
        <f ca="1">$H1759*$C1759*'Input Parameters'!$E$23*K1759</f>
        <v>8.142430722038176</v>
      </c>
      <c r="M1759" s="23">
        <f t="shared" ca="1" si="223"/>
        <v>0.70341548533383058</v>
      </c>
      <c r="N1759" s="15">
        <f ca="1">_xlfn.NORM.INV(M1759,'Input Parameters'!$E$26,'Input Parameters'!$F$26)</f>
        <v>4.5219236366237897E-2</v>
      </c>
      <c r="O1759" s="8">
        <f t="shared" ca="1" si="224"/>
        <v>0.18597767057826908</v>
      </c>
      <c r="P1759" s="29">
        <f ca="1">_xlfn.LOGNORM.INV(O1759,'Input Parameters'!$H$27,'Input Parameters'!$I$27)</f>
        <v>0.9590807664887836</v>
      </c>
      <c r="Q1759" s="10"/>
      <c r="R1759" s="15">
        <f>'Input Parameters'!$E$28</f>
        <v>12.7</v>
      </c>
      <c r="S1759" s="10">
        <f t="shared" ca="1" si="225"/>
        <v>0.37240951127672339</v>
      </c>
      <c r="T1759" s="25">
        <f ca="1">_xlfn.LOGNORM.INV(S1759,'Input Parameters'!$H$29,'Input Parameters'!$I$29)</f>
        <v>56.142299952238581</v>
      </c>
      <c r="U1759" s="10">
        <f t="shared" ca="1" si="226"/>
        <v>0.64953335488038255</v>
      </c>
      <c r="V1759" s="29">
        <f ca="1">IF('Input Parameters'!$D$30="Beta",_xlfn.BETA.INV(U1759,'Input Parameters'!$L$30,'Input Parameters'!$M$30,'Input Parameters'!$J$30,'Input Parameters'!$K$30),IF('Input Parameters'!$D$30="LogNorm",_xlfn.LOGNORM.INV(U1759,'Input Parameters'!$H$30,'Input Parameters'!$I$30)))</f>
        <v>1.1626007844252262</v>
      </c>
      <c r="W1759" s="2">
        <f ca="1">N1759+(P1759-N1759)*(1-ERF((T1759-R1759)/(2*SQRT(L1759*'Input Parameters'!$E$31))))</f>
        <v>0.30265058519628307</v>
      </c>
      <c r="X1759">
        <f t="shared" ca="1" si="227"/>
        <v>1</v>
      </c>
      <c r="Y1759" s="7"/>
    </row>
    <row r="1760" spans="1:25" ht="15" customHeight="1" x14ac:dyDescent="0.3">
      <c r="A1760" s="130">
        <v>1753</v>
      </c>
      <c r="B1760" s="10">
        <f t="shared" ca="1" si="219"/>
        <v>0.39203369139567601</v>
      </c>
      <c r="C1760" s="57">
        <f ca="1">_xlfn.NORM.INV(B1760,'Input Parameters'!$E$19,'Input Parameters'!$F$19)</f>
        <v>544.14510447625378</v>
      </c>
      <c r="D1760" s="10">
        <f t="shared" ca="1" si="220"/>
        <v>0.54916207644434012</v>
      </c>
      <c r="E1760" s="59">
        <f ca="1">IF(_xlfn.NORM.INV(D1760,'Input Parameters'!$E$20,'Input Parameters'!$F$20)&lt;3500,3500,IF(_xlfn.NORM.INV(D1760,'Input Parameters'!$E$20,'Input Parameters'!$F$20)&gt;5500,5500,_xlfn.NORM.INV(D1760,'Input Parameters'!$E$20,'Input Parameters'!$F$20)))</f>
        <v>4886.4812305859805</v>
      </c>
      <c r="F1760" s="10">
        <f t="shared" ca="1" si="221"/>
        <v>0.22325663876556079</v>
      </c>
      <c r="G1760" s="61">
        <f ca="1">_xlfn.NORM.INV(F1760,'Input Parameters'!$E$21,'Input Parameters'!$F$21)</f>
        <v>278.86664763620115</v>
      </c>
      <c r="H1760" s="54">
        <f ca="1">EXP(E1760*(1/'Input Parameters'!$E$22-1/G1760))</f>
        <v>0.42945663047934313</v>
      </c>
      <c r="I1760" s="10">
        <f t="shared" ca="1" si="222"/>
        <v>0.93628866389991006</v>
      </c>
      <c r="J1760" s="29">
        <f ca="1">_xlfn.BETA.INV(I1760,'Input Parameters'!$L$24,'Input Parameters'!$M$24,'Input Parameters'!$J$24,'Input Parameters'!$K$24)</f>
        <v>0.82124902128191912</v>
      </c>
      <c r="K1760" s="156">
        <f ca="1">('Input Parameters'!$E$25/'Input Parameters'!$E$31)^$J1760</f>
        <v>2.7634674937761076E-3</v>
      </c>
      <c r="L1760" s="66">
        <f ca="1">$H1760*$C1760*'Input Parameters'!$E$23*K1760</f>
        <v>0.64578566290392792</v>
      </c>
      <c r="M1760" s="23">
        <f t="shared" ca="1" si="223"/>
        <v>6.5722325820116834E-2</v>
      </c>
      <c r="N1760" s="15">
        <f ca="1">_xlfn.NORM.INV(M1760,'Input Parameters'!$E$26,'Input Parameters'!$F$26)</f>
        <v>2.3229816525610833E-3</v>
      </c>
      <c r="O1760" s="8">
        <f t="shared" ca="1" si="224"/>
        <v>0.53988605122641009</v>
      </c>
      <c r="P1760" s="29">
        <f ca="1">_xlfn.LOGNORM.INV(O1760,'Input Parameters'!$H$27,'Input Parameters'!$I$27)</f>
        <v>1.488126388688737</v>
      </c>
      <c r="Q1760" s="10"/>
      <c r="R1760" s="15">
        <f>'Input Parameters'!$E$28</f>
        <v>12.7</v>
      </c>
      <c r="S1760" s="10">
        <f t="shared" ca="1" si="225"/>
        <v>0.67489943076083947</v>
      </c>
      <c r="T1760" s="25">
        <f ca="1">_xlfn.LOGNORM.INV(S1760,'Input Parameters'!$H$29,'Input Parameters'!$I$29)</f>
        <v>61.273413638358299</v>
      </c>
      <c r="U1760" s="10">
        <f t="shared" ca="1" si="226"/>
        <v>0.68601267557827095</v>
      </c>
      <c r="V1760" s="29">
        <f ca="1">IF('Input Parameters'!$D$30="Beta",_xlfn.BETA.INV(U1760,'Input Parameters'!$L$30,'Input Parameters'!$M$30,'Input Parameters'!$J$30,'Input Parameters'!$K$30),IF('Input Parameters'!$D$30="LogNorm",_xlfn.LOGNORM.INV(U1760,'Input Parameters'!$H$30,'Input Parameters'!$I$30)))</f>
        <v>1.2096107593529584</v>
      </c>
      <c r="W1760" s="2">
        <f ca="1">N1760+(P1760-N1760)*(1-ERF((T1760-R1760)/(2*SQRT(L1760*'Input Parameters'!$E$31))))</f>
        <v>2.3515024514265399E-3</v>
      </c>
      <c r="X1760">
        <f t="shared" ca="1" si="227"/>
        <v>1</v>
      </c>
      <c r="Y1760" s="7"/>
    </row>
    <row r="1761" spans="1:25" ht="15" customHeight="1" x14ac:dyDescent="0.3">
      <c r="A1761" s="130">
        <v>1754</v>
      </c>
      <c r="B1761" s="10">
        <f t="shared" ca="1" si="219"/>
        <v>0.36558115818662618</v>
      </c>
      <c r="C1761" s="57">
        <f ca="1">_xlfn.NORM.INV(B1761,'Input Parameters'!$E$19,'Input Parameters'!$F$19)</f>
        <v>538.26750669957619</v>
      </c>
      <c r="D1761" s="10">
        <f t="shared" ca="1" si="220"/>
        <v>0.4999864168845034</v>
      </c>
      <c r="E1761" s="59">
        <f ca="1">IF(_xlfn.NORM.INV(D1761,'Input Parameters'!$E$20,'Input Parameters'!$F$20)&lt;3500,3500,IF(_xlfn.NORM.INV(D1761,'Input Parameters'!$E$20,'Input Parameters'!$F$20)&gt;5500,5500,_xlfn.NORM.INV(D1761,'Input Parameters'!$E$20,'Input Parameters'!$F$20)))</f>
        <v>4799.9761665250426</v>
      </c>
      <c r="F1761" s="10">
        <f t="shared" ca="1" si="221"/>
        <v>0.44635953470586631</v>
      </c>
      <c r="G1761" s="61">
        <f ca="1">_xlfn.NORM.INV(F1761,'Input Parameters'!$E$21,'Input Parameters'!$F$21)</f>
        <v>283.78996564088527</v>
      </c>
      <c r="H1761" s="54">
        <f ca="1">EXP(E1761*(1/'Input Parameters'!$E$22-1/G1761))</f>
        <v>0.58762748121432029</v>
      </c>
      <c r="I1761" s="10">
        <f t="shared" ca="1" si="222"/>
        <v>0.4516084750439453</v>
      </c>
      <c r="J1761" s="29">
        <f ca="1">_xlfn.BETA.INV(I1761,'Input Parameters'!$L$24,'Input Parameters'!$M$24,'Input Parameters'!$J$24,'Input Parameters'!$K$24)</f>
        <v>0.58746543409796936</v>
      </c>
      <c r="K1761" s="156">
        <f ca="1">('Input Parameters'!$E$25/'Input Parameters'!$E$31)^$J1761</f>
        <v>1.4783976862245899E-2</v>
      </c>
      <c r="L1761" s="66">
        <f ca="1">$H1761*$C1761*'Input Parameters'!$E$23*K1761</f>
        <v>4.6761834009279335</v>
      </c>
      <c r="M1761" s="23">
        <f t="shared" ca="1" si="223"/>
        <v>0.63699548594583855</v>
      </c>
      <c r="N1761" s="15">
        <f ca="1">_xlfn.NORM.INV(M1761,'Input Parameters'!$E$26,'Input Parameters'!$F$26)</f>
        <v>4.1359225544219995E-2</v>
      </c>
      <c r="O1761" s="8">
        <f t="shared" ca="1" si="224"/>
        <v>9.1070167988289263E-2</v>
      </c>
      <c r="P1761" s="29">
        <f ca="1">_xlfn.LOGNORM.INV(O1761,'Input Parameters'!$H$27,'Input Parameters'!$I$27)</f>
        <v>0.7889517845799261</v>
      </c>
      <c r="Q1761" s="10"/>
      <c r="R1761" s="15">
        <f>'Input Parameters'!$E$28</f>
        <v>12.7</v>
      </c>
      <c r="S1761" s="10">
        <f t="shared" ca="1" si="225"/>
        <v>0.47088943653820203</v>
      </c>
      <c r="T1761" s="25">
        <f ca="1">_xlfn.LOGNORM.INV(S1761,'Input Parameters'!$H$29,'Input Parameters'!$I$29)</f>
        <v>57.756290204289627</v>
      </c>
      <c r="U1761" s="10">
        <f t="shared" ca="1" si="226"/>
        <v>0.95359759288642609</v>
      </c>
      <c r="V1761" s="29">
        <f ca="1">IF('Input Parameters'!$D$30="Beta",_xlfn.BETA.INV(U1761,'Input Parameters'!$L$30,'Input Parameters'!$M$30,'Input Parameters'!$J$30,'Input Parameters'!$K$30),IF('Input Parameters'!$D$30="LogNorm",_xlfn.LOGNORM.INV(U1761,'Input Parameters'!$H$30,'Input Parameters'!$I$30)))</f>
        <v>1.9386984081874574</v>
      </c>
      <c r="W1761" s="2">
        <f ca="1">N1761+(P1761-N1761)*(1-ERF((T1761-R1761)/(2*SQRT(L1761*'Input Parameters'!$E$31))))</f>
        <v>0.14652081514210769</v>
      </c>
      <c r="X1761">
        <f t="shared" ca="1" si="227"/>
        <v>1</v>
      </c>
      <c r="Y1761" s="7"/>
    </row>
    <row r="1762" spans="1:25" ht="15" customHeight="1" x14ac:dyDescent="0.3">
      <c r="A1762" s="130">
        <v>1755</v>
      </c>
      <c r="B1762" s="10">
        <f t="shared" ca="1" si="219"/>
        <v>0.84024948883280981</v>
      </c>
      <c r="C1762" s="57">
        <f ca="1">_xlfn.NORM.INV(B1762,'Input Parameters'!$E$19,'Input Parameters'!$F$19)</f>
        <v>651.41838060180521</v>
      </c>
      <c r="D1762" s="10">
        <f t="shared" ca="1" si="220"/>
        <v>0.8242287530566984</v>
      </c>
      <c r="E1762" s="59">
        <f ca="1">IF(_xlfn.NORM.INV(D1762,'Input Parameters'!$E$20,'Input Parameters'!$F$20)&lt;3500,3500,IF(_xlfn.NORM.INV(D1762,'Input Parameters'!$E$20,'Input Parameters'!$F$20)&gt;5500,5500,_xlfn.NORM.INV(D1762,'Input Parameters'!$E$20,'Input Parameters'!$F$20)))</f>
        <v>5452.1210686300155</v>
      </c>
      <c r="F1762" s="10">
        <f t="shared" ca="1" si="221"/>
        <v>8.9094457405780592E-2</v>
      </c>
      <c r="G1762" s="61">
        <f ca="1">_xlfn.NORM.INV(F1762,'Input Parameters'!$E$21,'Input Parameters'!$F$21)</f>
        <v>274.26767063817391</v>
      </c>
      <c r="H1762" s="54">
        <f ca="1">EXP(E1762*(1/'Input Parameters'!$E$22-1/G1762))</f>
        <v>0.28057598339119183</v>
      </c>
      <c r="I1762" s="10">
        <f t="shared" ca="1" si="222"/>
        <v>0.68127797312089189</v>
      </c>
      <c r="J1762" s="29">
        <f ca="1">_xlfn.BETA.INV(I1762,'Input Parameters'!$L$24,'Input Parameters'!$M$24,'Input Parameters'!$J$24,'Input Parameters'!$K$24)</f>
        <v>0.68088781721689384</v>
      </c>
      <c r="K1762" s="156">
        <f ca="1">('Input Parameters'!$E$25/'Input Parameters'!$E$31)^$J1762</f>
        <v>7.5638023932814357E-3</v>
      </c>
      <c r="L1762" s="66">
        <f ca="1">$H1762*$C1762*'Input Parameters'!$E$23*K1762</f>
        <v>1.3824539590536329</v>
      </c>
      <c r="M1762" s="23">
        <f t="shared" ca="1" si="223"/>
        <v>0.43826853292099943</v>
      </c>
      <c r="N1762" s="15">
        <f ca="1">_xlfn.NORM.INV(M1762,'Input Parameters'!$E$26,'Input Parameters'!$F$26)</f>
        <v>3.0737427992237398E-2</v>
      </c>
      <c r="O1762" s="8">
        <f t="shared" ca="1" si="224"/>
        <v>0.23234661271464863</v>
      </c>
      <c r="P1762" s="29">
        <f ca="1">_xlfn.LOGNORM.INV(O1762,'Input Parameters'!$H$27,'Input Parameters'!$I$27)</f>
        <v>1.0301941206980028</v>
      </c>
      <c r="Q1762" s="10"/>
      <c r="R1762" s="15">
        <f>'Input Parameters'!$E$28</f>
        <v>12.7</v>
      </c>
      <c r="S1762" s="10">
        <f t="shared" ca="1" si="225"/>
        <v>0.89958236395433189</v>
      </c>
      <c r="T1762" s="25">
        <f ca="1">_xlfn.LOGNORM.INV(S1762,'Input Parameters'!$H$29,'Input Parameters'!$I$29)</f>
        <v>67.225271338075302</v>
      </c>
      <c r="U1762" s="10">
        <f t="shared" ca="1" si="226"/>
        <v>0.5264990221699889</v>
      </c>
      <c r="V1762" s="29">
        <f ca="1">IF('Input Parameters'!$D$30="Beta",_xlfn.BETA.INV(U1762,'Input Parameters'!$L$30,'Input Parameters'!$M$30,'Input Parameters'!$J$30,'Input Parameters'!$K$30),IF('Input Parameters'!$D$30="LogNorm",_xlfn.LOGNORM.INV(U1762,'Input Parameters'!$H$30,'Input Parameters'!$I$30)))</f>
        <v>1.0257456126165487</v>
      </c>
      <c r="W1762" s="2">
        <f ca="1">N1762+(P1762-N1762)*(1-ERF((T1762-R1762)/(2*SQRT(L1762*'Input Parameters'!$E$31))))</f>
        <v>3.1778170429084047E-2</v>
      </c>
      <c r="X1762">
        <f t="shared" ca="1" si="227"/>
        <v>1</v>
      </c>
      <c r="Y1762" s="7"/>
    </row>
    <row r="1763" spans="1:25" ht="15" customHeight="1" x14ac:dyDescent="0.3">
      <c r="A1763" s="130">
        <v>1756</v>
      </c>
      <c r="B1763" s="10">
        <f t="shared" ca="1" si="219"/>
        <v>0.49151750215859458</v>
      </c>
      <c r="C1763" s="57">
        <f ca="1">_xlfn.NORM.INV(B1763,'Input Parameters'!$E$19,'Input Parameters'!$F$19)</f>
        <v>565.5031859765802</v>
      </c>
      <c r="D1763" s="10">
        <f t="shared" ca="1" si="220"/>
        <v>0.17810605147820968</v>
      </c>
      <c r="E1763" s="59">
        <f ca="1">IF(_xlfn.NORM.INV(D1763,'Input Parameters'!$E$20,'Input Parameters'!$F$20)&lt;3500,3500,IF(_xlfn.NORM.INV(D1763,'Input Parameters'!$E$20,'Input Parameters'!$F$20)&gt;5500,5500,_xlfn.NORM.INV(D1763,'Input Parameters'!$E$20,'Input Parameters'!$F$20)))</f>
        <v>4154.1751758838545</v>
      </c>
      <c r="F1763" s="10">
        <f t="shared" ca="1" si="221"/>
        <v>0.83977983529622058</v>
      </c>
      <c r="G1763" s="61">
        <f ca="1">_xlfn.NORM.INV(F1763,'Input Parameters'!$E$21,'Input Parameters'!$F$21)</f>
        <v>292.65932990648423</v>
      </c>
      <c r="H1763" s="54">
        <f ca="1">EXP(E1763*(1/'Input Parameters'!$E$22-1/G1763))</f>
        <v>0.98363145955735942</v>
      </c>
      <c r="I1763" s="10">
        <f t="shared" ca="1" si="222"/>
        <v>0.83956431683489607</v>
      </c>
      <c r="J1763" s="29">
        <f ca="1">_xlfn.BETA.INV(I1763,'Input Parameters'!$L$24,'Input Parameters'!$M$24,'Input Parameters'!$J$24,'Input Parameters'!$K$24)</f>
        <v>0.75541393481294694</v>
      </c>
      <c r="K1763" s="156">
        <f ca="1">('Input Parameters'!$E$25/'Input Parameters'!$E$31)^$J1763</f>
        <v>4.4315852504031826E-3</v>
      </c>
      <c r="L1763" s="66">
        <f ca="1">$H1763*$C1763*'Input Parameters'!$E$23*K1763</f>
        <v>2.4650547785785255</v>
      </c>
      <c r="M1763" s="23">
        <f t="shared" ca="1" si="223"/>
        <v>0.53909296908833548</v>
      </c>
      <c r="N1763" s="15">
        <f ca="1">_xlfn.NORM.INV(M1763,'Input Parameters'!$E$26,'Input Parameters'!$F$26)</f>
        <v>3.6061126808269617E-2</v>
      </c>
      <c r="O1763" s="8">
        <f t="shared" ca="1" si="224"/>
        <v>0.8681894717613976</v>
      </c>
      <c r="P1763" s="29">
        <f ca="1">_xlfn.LOGNORM.INV(O1763,'Input Parameters'!$H$27,'Input Parameters'!$I$27)</f>
        <v>2.3344383763518439</v>
      </c>
      <c r="Q1763" s="10"/>
      <c r="R1763" s="15">
        <f>'Input Parameters'!$E$28</f>
        <v>12.7</v>
      </c>
      <c r="S1763" s="10">
        <f t="shared" ca="1" si="225"/>
        <v>0.28635694721193383</v>
      </c>
      <c r="T1763" s="25">
        <f ca="1">_xlfn.LOGNORM.INV(S1763,'Input Parameters'!$H$29,'Input Parameters'!$I$29)</f>
        <v>54.658421766359574</v>
      </c>
      <c r="U1763" s="10">
        <f t="shared" ca="1" si="226"/>
        <v>0.36496241967128262</v>
      </c>
      <c r="V1763" s="29">
        <f ca="1">IF('Input Parameters'!$D$30="Beta",_xlfn.BETA.INV(U1763,'Input Parameters'!$L$30,'Input Parameters'!$M$30,'Input Parameters'!$J$30,'Input Parameters'!$K$30),IF('Input Parameters'!$D$30="LogNorm",_xlfn.LOGNORM.INV(U1763,'Input Parameters'!$H$30,'Input Parameters'!$I$30)))</f>
        <v>0.87203003824555914</v>
      </c>
      <c r="W1763" s="2">
        <f ca="1">N1763+(P1763-N1763)*(1-ERF((T1763-R1763)/(2*SQRT(L1763*'Input Parameters'!$E$31))))</f>
        <v>0.17120401060083476</v>
      </c>
      <c r="X1763">
        <f t="shared" ca="1" si="227"/>
        <v>1</v>
      </c>
      <c r="Y1763" s="7"/>
    </row>
    <row r="1764" spans="1:25" ht="15" customHeight="1" x14ac:dyDescent="0.3">
      <c r="A1764" s="130">
        <v>1757</v>
      </c>
      <c r="B1764" s="10">
        <f t="shared" ca="1" si="219"/>
        <v>0.87663000915243039</v>
      </c>
      <c r="C1764" s="57">
        <f ca="1">_xlfn.NORM.INV(B1764,'Input Parameters'!$E$19,'Input Parameters'!$F$19)</f>
        <v>665.17669171099658</v>
      </c>
      <c r="D1764" s="10">
        <f t="shared" ca="1" si="220"/>
        <v>0.26189717591666573</v>
      </c>
      <c r="E1764" s="59">
        <f ca="1">IF(_xlfn.NORM.INV(D1764,'Input Parameters'!$E$20,'Input Parameters'!$F$20)&lt;3500,3500,IF(_xlfn.NORM.INV(D1764,'Input Parameters'!$E$20,'Input Parameters'!$F$20)&gt;5500,5500,_xlfn.NORM.INV(D1764,'Input Parameters'!$E$20,'Input Parameters'!$F$20)))</f>
        <v>4353.7447775138817</v>
      </c>
      <c r="F1764" s="10">
        <f t="shared" ca="1" si="221"/>
        <v>0.16840286435796847</v>
      </c>
      <c r="G1764" s="61">
        <f ca="1">_xlfn.NORM.INV(F1764,'Input Parameters'!$E$21,'Input Parameters'!$F$21)</f>
        <v>277.30050277647024</v>
      </c>
      <c r="H1764" s="54">
        <f ca="1">EXP(E1764*(1/'Input Parameters'!$E$22-1/G1764))</f>
        <v>0.43116674884321532</v>
      </c>
      <c r="I1764" s="10">
        <f t="shared" ca="1" si="222"/>
        <v>0.6936929462667456</v>
      </c>
      <c r="J1764" s="29">
        <f ca="1">_xlfn.BETA.INV(I1764,'Input Parameters'!$L$24,'Input Parameters'!$M$24,'Input Parameters'!$J$24,'Input Parameters'!$K$24)</f>
        <v>0.68616321541622449</v>
      </c>
      <c r="K1764" s="156">
        <f ca="1">('Input Parameters'!$E$25/'Input Parameters'!$E$31)^$J1764</f>
        <v>7.2829114380058282E-3</v>
      </c>
      <c r="L1764" s="66">
        <f ca="1">$H1764*$C1764*'Input Parameters'!$E$23*K1764</f>
        <v>2.0887540874905044</v>
      </c>
      <c r="M1764" s="23">
        <f t="shared" ca="1" si="223"/>
        <v>0.80485356991281132</v>
      </c>
      <c r="N1764" s="15">
        <f ca="1">_xlfn.NORM.INV(M1764,'Input Parameters'!$E$26,'Input Parameters'!$F$26)</f>
        <v>5.2040814012265096E-2</v>
      </c>
      <c r="O1764" s="8">
        <f t="shared" ca="1" si="224"/>
        <v>0.99224818614352861</v>
      </c>
      <c r="P1764" s="29">
        <f ca="1">_xlfn.LOGNORM.INV(O1764,'Input Parameters'!$H$27,'Input Parameters'!$I$27)</f>
        <v>4.1537911083575141</v>
      </c>
      <c r="Q1764" s="10"/>
      <c r="R1764" s="15">
        <f>'Input Parameters'!$E$28</f>
        <v>12.7</v>
      </c>
      <c r="S1764" s="10">
        <f t="shared" ca="1" si="225"/>
        <v>0.44266838726863433</v>
      </c>
      <c r="T1764" s="25">
        <f ca="1">_xlfn.LOGNORM.INV(S1764,'Input Parameters'!$H$29,'Input Parameters'!$I$29)</f>
        <v>57.296608507161224</v>
      </c>
      <c r="U1764" s="10">
        <f t="shared" ca="1" si="226"/>
        <v>0.8063399404510424</v>
      </c>
      <c r="V1764" s="29">
        <f ca="1">IF('Input Parameters'!$D$30="Beta",_xlfn.BETA.INV(U1764,'Input Parameters'!$L$30,'Input Parameters'!$M$30,'Input Parameters'!$J$30,'Input Parameters'!$K$30),IF('Input Parameters'!$D$30="LogNorm",_xlfn.LOGNORM.INV(U1764,'Input Parameters'!$H$30,'Input Parameters'!$I$30)))</f>
        <v>1.4051073612212277</v>
      </c>
      <c r="W1764" s="2">
        <f ca="1">N1764+(P1764-N1764)*(1-ERF((T1764-R1764)/(2*SQRT(L1764*'Input Parameters'!$E$31))))</f>
        <v>0.17145844341311911</v>
      </c>
      <c r="X1764">
        <f t="shared" ca="1" si="227"/>
        <v>1</v>
      </c>
      <c r="Y1764" s="7"/>
    </row>
    <row r="1765" spans="1:25" ht="15" customHeight="1" x14ac:dyDescent="0.3">
      <c r="A1765" s="130">
        <v>1758</v>
      </c>
      <c r="B1765" s="10">
        <f t="shared" ca="1" si="219"/>
        <v>0.87791134733270726</v>
      </c>
      <c r="C1765" s="57">
        <f ca="1">_xlfn.NORM.INV(B1765,'Input Parameters'!$E$19,'Input Parameters'!$F$19)</f>
        <v>665.70945919665451</v>
      </c>
      <c r="D1765" s="10">
        <f t="shared" ca="1" si="220"/>
        <v>0.61562958618400099</v>
      </c>
      <c r="E1765" s="59">
        <f ca="1">IF(_xlfn.NORM.INV(D1765,'Input Parameters'!$E$20,'Input Parameters'!$F$20)&lt;3500,3500,IF(_xlfn.NORM.INV(D1765,'Input Parameters'!$E$20,'Input Parameters'!$F$20)&gt;5500,5500,_xlfn.NORM.INV(D1765,'Input Parameters'!$E$20,'Input Parameters'!$F$20)))</f>
        <v>5005.8156425758334</v>
      </c>
      <c r="F1765" s="10">
        <f t="shared" ca="1" si="221"/>
        <v>0.65327090258248199</v>
      </c>
      <c r="G1765" s="61">
        <f ca="1">_xlfn.NORM.INV(F1765,'Input Parameters'!$E$21,'Input Parameters'!$F$21)</f>
        <v>287.94814785969106</v>
      </c>
      <c r="H1765" s="54">
        <f ca="1">EXP(E1765*(1/'Input Parameters'!$E$22-1/G1765))</f>
        <v>0.74101143672500303</v>
      </c>
      <c r="I1765" s="10">
        <f t="shared" ca="1" si="222"/>
        <v>0.83295315581737694</v>
      </c>
      <c r="J1765" s="29">
        <f ca="1">_xlfn.BETA.INV(I1765,'Input Parameters'!$L$24,'Input Parameters'!$M$24,'Input Parameters'!$J$24,'Input Parameters'!$K$24)</f>
        <v>0.7518102131805855</v>
      </c>
      <c r="K1765" s="156">
        <f ca="1">('Input Parameters'!$E$25/'Input Parameters'!$E$31)^$J1765</f>
        <v>4.5476418937327647E-3</v>
      </c>
      <c r="L1765" s="66">
        <f ca="1">$H1765*$C1765*'Input Parameters'!$E$23*K1765</f>
        <v>2.2433441188767436</v>
      </c>
      <c r="M1765" s="23">
        <f t="shared" ca="1" si="223"/>
        <v>0.50872474527106804</v>
      </c>
      <c r="N1765" s="15">
        <f ca="1">_xlfn.NORM.INV(M1765,'Input Parameters'!$E$26,'Input Parameters'!$F$26)</f>
        <v>3.4459300172718733E-2</v>
      </c>
      <c r="O1765" s="8">
        <f t="shared" ca="1" si="224"/>
        <v>0.6308336356852754</v>
      </c>
      <c r="P1765" s="29">
        <f ca="1">_xlfn.LOGNORM.INV(O1765,'Input Parameters'!$H$27,'Input Parameters'!$I$27)</f>
        <v>1.6503784224514335</v>
      </c>
      <c r="Q1765" s="10"/>
      <c r="R1765" s="15">
        <f>'Input Parameters'!$E$28</f>
        <v>12.7</v>
      </c>
      <c r="S1765" s="10">
        <f t="shared" ca="1" si="225"/>
        <v>0.49434379442624876</v>
      </c>
      <c r="T1765" s="25">
        <f ca="1">_xlfn.LOGNORM.INV(S1765,'Input Parameters'!$H$29,'Input Parameters'!$I$29)</f>
        <v>58.139203287026426</v>
      </c>
      <c r="U1765" s="10">
        <f t="shared" ca="1" si="226"/>
        <v>0.95705709259970595</v>
      </c>
      <c r="V1765" s="29">
        <f ca="1">IF('Input Parameters'!$D$30="Beta",_xlfn.BETA.INV(U1765,'Input Parameters'!$L$30,'Input Parameters'!$M$30,'Input Parameters'!$J$30,'Input Parameters'!$K$30),IF('Input Parameters'!$D$30="LogNorm",_xlfn.LOGNORM.INV(U1765,'Input Parameters'!$H$30,'Input Parameters'!$I$30)))</f>
        <v>1.9669810349643768</v>
      </c>
      <c r="W1765" s="2">
        <f ca="1">N1765+(P1765-N1765)*(1-ERF((T1765-R1765)/(2*SQRT(L1765*'Input Parameters'!$E$31))))</f>
        <v>8.6066699469090138E-2</v>
      </c>
      <c r="X1765">
        <f t="shared" ca="1" si="227"/>
        <v>1</v>
      </c>
      <c r="Y1765" s="7"/>
    </row>
    <row r="1766" spans="1:25" ht="15" customHeight="1" x14ac:dyDescent="0.3">
      <c r="A1766" s="130">
        <v>1759</v>
      </c>
      <c r="B1766" s="10">
        <f t="shared" ca="1" si="219"/>
        <v>0.88095987549673005</v>
      </c>
      <c r="C1766" s="57">
        <f ca="1">_xlfn.NORM.INV(B1766,'Input Parameters'!$E$19,'Input Parameters'!$F$19)</f>
        <v>666.99299815875111</v>
      </c>
      <c r="D1766" s="10">
        <f t="shared" ca="1" si="220"/>
        <v>0.47772172152183956</v>
      </c>
      <c r="E1766" s="59">
        <f ca="1">IF(_xlfn.NORM.INV(D1766,'Input Parameters'!$E$20,'Input Parameters'!$F$20)&lt;3500,3500,IF(_xlfn.NORM.INV(D1766,'Input Parameters'!$E$20,'Input Parameters'!$F$20)&gt;5500,5500,_xlfn.NORM.INV(D1766,'Input Parameters'!$E$20,'Input Parameters'!$F$20)))</f>
        <v>4760.8893067854779</v>
      </c>
      <c r="F1766" s="10">
        <f t="shared" ca="1" si="221"/>
        <v>0.97963653870394918</v>
      </c>
      <c r="G1766" s="61">
        <f ca="1">_xlfn.NORM.INV(F1766,'Input Parameters'!$E$21,'Input Parameters'!$F$21)</f>
        <v>300.93391329330547</v>
      </c>
      <c r="H1766" s="54">
        <f ca="1">EXP(E1766*(1/'Input Parameters'!$E$22-1/G1766))</f>
        <v>1.534780679560747</v>
      </c>
      <c r="I1766" s="10">
        <f t="shared" ca="1" si="222"/>
        <v>0.62528045938062782</v>
      </c>
      <c r="J1766" s="29">
        <f ca="1">_xlfn.BETA.INV(I1766,'Input Parameters'!$L$24,'Input Parameters'!$M$24,'Input Parameters'!$J$24,'Input Parameters'!$K$24)</f>
        <v>0.6576665127629685</v>
      </c>
      <c r="K1766" s="156">
        <f ca="1">('Input Parameters'!$E$25/'Input Parameters'!$E$31)^$J1766</f>
        <v>8.934794613352991E-3</v>
      </c>
      <c r="L1766" s="66">
        <f ca="1">$H1766*$C1766*'Input Parameters'!$E$23*K1766</f>
        <v>9.1464417330945498</v>
      </c>
      <c r="M1766" s="23">
        <f t="shared" ca="1" si="223"/>
        <v>7.5218298500596692E-2</v>
      </c>
      <c r="N1766" s="15">
        <f ca="1">_xlfn.NORM.INV(M1766,'Input Parameters'!$E$26,'Input Parameters'!$F$26)</f>
        <v>3.8021882023655043E-3</v>
      </c>
      <c r="O1766" s="8">
        <f t="shared" ca="1" si="224"/>
        <v>0.2339848761736425</v>
      </c>
      <c r="P1766" s="29">
        <f ca="1">_xlfn.LOGNORM.INV(O1766,'Input Parameters'!$H$27,'Input Parameters'!$I$27)</f>
        <v>1.0326373515187144</v>
      </c>
      <c r="Q1766" s="10"/>
      <c r="R1766" s="15">
        <f>'Input Parameters'!$E$28</f>
        <v>12.7</v>
      </c>
      <c r="S1766" s="10">
        <f t="shared" ca="1" si="225"/>
        <v>0.66740346098164605</v>
      </c>
      <c r="T1766" s="25">
        <f ca="1">_xlfn.LOGNORM.INV(S1766,'Input Parameters'!$H$29,'Input Parameters'!$I$29)</f>
        <v>61.130982521728882</v>
      </c>
      <c r="U1766" s="10">
        <f t="shared" ca="1" si="226"/>
        <v>0.74581760154629606</v>
      </c>
      <c r="V1766" s="29">
        <f ca="1">IF('Input Parameters'!$D$30="Beta",_xlfn.BETA.INV(U1766,'Input Parameters'!$L$30,'Input Parameters'!$M$30,'Input Parameters'!$J$30,'Input Parameters'!$K$30),IF('Input Parameters'!$D$30="LogNorm",_xlfn.LOGNORM.INV(U1766,'Input Parameters'!$H$30,'Input Parameters'!$I$30)))</f>
        <v>1.2969579696899851</v>
      </c>
      <c r="W1766" s="2">
        <f ca="1">N1766+(P1766-N1766)*(1-ERF((T1766-R1766)/(2*SQRT(L1766*'Input Parameters'!$E$31))))</f>
        <v>0.26871249009396436</v>
      </c>
      <c r="X1766">
        <f t="shared" ca="1" si="227"/>
        <v>1</v>
      </c>
      <c r="Y1766" s="7"/>
    </row>
    <row r="1767" spans="1:25" ht="15" customHeight="1" x14ac:dyDescent="0.3">
      <c r="A1767" s="130">
        <v>1760</v>
      </c>
      <c r="B1767" s="10">
        <f t="shared" ca="1" si="219"/>
        <v>0.89071969394020001</v>
      </c>
      <c r="C1767" s="57">
        <f ca="1">_xlfn.NORM.INV(B1767,'Input Parameters'!$E$19,'Input Parameters'!$F$19)</f>
        <v>671.26580673092622</v>
      </c>
      <c r="D1767" s="10">
        <f t="shared" ca="1" si="220"/>
        <v>0.89037213353247635</v>
      </c>
      <c r="E1767" s="59">
        <f ca="1">IF(_xlfn.NORM.INV(D1767,'Input Parameters'!$E$20,'Input Parameters'!$F$20)&lt;3500,3500,IF(_xlfn.NORM.INV(D1767,'Input Parameters'!$E$20,'Input Parameters'!$F$20)&gt;5500,5500,_xlfn.NORM.INV(D1767,'Input Parameters'!$E$20,'Input Parameters'!$F$20)))</f>
        <v>5500</v>
      </c>
      <c r="F1767" s="10">
        <f t="shared" ca="1" si="221"/>
        <v>0.47416785696044794</v>
      </c>
      <c r="G1767" s="61">
        <f ca="1">_xlfn.NORM.INV(F1767,'Input Parameters'!$E$21,'Input Parameters'!$F$21)</f>
        <v>284.34069640760055</v>
      </c>
      <c r="H1767" s="54">
        <f ca="1">EXP(E1767*(1/'Input Parameters'!$E$22-1/G1767))</f>
        <v>0.56458654781634154</v>
      </c>
      <c r="I1767" s="10">
        <f t="shared" ca="1" si="222"/>
        <v>0.72594583429892734</v>
      </c>
      <c r="J1767" s="29">
        <f ca="1">_xlfn.BETA.INV(I1767,'Input Parameters'!$L$24,'Input Parameters'!$M$24,'Input Parameters'!$J$24,'Input Parameters'!$K$24)</f>
        <v>0.70016881013707155</v>
      </c>
      <c r="K1767" s="156">
        <f ca="1">('Input Parameters'!$E$25/'Input Parameters'!$E$31)^$J1767</f>
        <v>6.5867555822935343E-3</v>
      </c>
      <c r="L1767" s="66">
        <f ca="1">$H1767*$C1767*'Input Parameters'!$E$23*K1767</f>
        <v>2.4962989829606035</v>
      </c>
      <c r="M1767" s="23">
        <f t="shared" ca="1" si="223"/>
        <v>8.8560920959901313E-2</v>
      </c>
      <c r="N1767" s="15">
        <f ca="1">_xlfn.NORM.INV(M1767,'Input Parameters'!$E$26,'Input Parameters'!$F$26)</f>
        <v>5.6569288527639344E-3</v>
      </c>
      <c r="O1767" s="8">
        <f t="shared" ca="1" si="224"/>
        <v>0.44559796025990195</v>
      </c>
      <c r="P1767" s="29">
        <f ca="1">_xlfn.LOGNORM.INV(O1767,'Input Parameters'!$H$27,'Input Parameters'!$I$27)</f>
        <v>1.3400326994718799</v>
      </c>
      <c r="Q1767" s="10"/>
      <c r="R1767" s="15">
        <f>'Input Parameters'!$E$28</f>
        <v>12.7</v>
      </c>
      <c r="S1767" s="10">
        <f t="shared" ca="1" si="225"/>
        <v>0.60285055730164205</v>
      </c>
      <c r="T1767" s="25">
        <f ca="1">_xlfn.LOGNORM.INV(S1767,'Input Parameters'!$H$29,'Input Parameters'!$I$29)</f>
        <v>59.961658181150405</v>
      </c>
      <c r="U1767" s="10">
        <f t="shared" ca="1" si="226"/>
        <v>0.66170082628845439</v>
      </c>
      <c r="V1767" s="29">
        <f ca="1">IF('Input Parameters'!$D$30="Beta",_xlfn.BETA.INV(U1767,'Input Parameters'!$L$30,'Input Parameters'!$M$30,'Input Parameters'!$J$30,'Input Parameters'!$K$30),IF('Input Parameters'!$D$30="LogNorm",_xlfn.LOGNORM.INV(U1767,'Input Parameters'!$H$30,'Input Parameters'!$I$30)))</f>
        <v>1.1778515943577275</v>
      </c>
      <c r="W1767" s="2">
        <f ca="1">N1767+(P1767-N1767)*(1-ERF((T1767-R1767)/(2*SQRT(L1767*'Input Parameters'!$E$31))))</f>
        <v>5.1579876107274991E-2</v>
      </c>
      <c r="X1767">
        <f t="shared" ca="1" si="227"/>
        <v>1</v>
      </c>
      <c r="Y1767" s="7"/>
    </row>
    <row r="1768" spans="1:25" ht="15" customHeight="1" x14ac:dyDescent="0.3">
      <c r="A1768" s="130">
        <v>1761</v>
      </c>
      <c r="B1768" s="10">
        <f t="shared" ca="1" si="219"/>
        <v>0.56503650301607122</v>
      </c>
      <c r="C1768" s="57">
        <f ca="1">_xlfn.NORM.INV(B1768,'Input Parameters'!$E$19,'Input Parameters'!$F$19)</f>
        <v>581.13697809310702</v>
      </c>
      <c r="D1768" s="10">
        <f t="shared" ca="1" si="220"/>
        <v>0.30927446826314209</v>
      </c>
      <c r="E1768" s="59">
        <f ca="1">IF(_xlfn.NORM.INV(D1768,'Input Parameters'!$E$20,'Input Parameters'!$F$20)&lt;3500,3500,IF(_xlfn.NORM.INV(D1768,'Input Parameters'!$E$20,'Input Parameters'!$F$20)&gt;5500,5500,_xlfn.NORM.INV(D1768,'Input Parameters'!$E$20,'Input Parameters'!$F$20)))</f>
        <v>4451.4644478207019</v>
      </c>
      <c r="F1768" s="10">
        <f t="shared" ca="1" si="221"/>
        <v>0.67665420167620727</v>
      </c>
      <c r="G1768" s="61">
        <f ca="1">_xlfn.NORM.INV(F1768,'Input Parameters'!$E$21,'Input Parameters'!$F$21)</f>
        <v>288.45273397499142</v>
      </c>
      <c r="H1768" s="54">
        <f ca="1">EXP(E1768*(1/'Input Parameters'!$E$22-1/G1768))</f>
        <v>0.78701889768455124</v>
      </c>
      <c r="I1768" s="10">
        <f t="shared" ca="1" si="222"/>
        <v>0.77862769011795563</v>
      </c>
      <c r="J1768" s="29">
        <f ca="1">_xlfn.BETA.INV(I1768,'Input Parameters'!$L$24,'Input Parameters'!$M$24,'Input Parameters'!$J$24,'Input Parameters'!$K$24)</f>
        <v>0.72432054673030422</v>
      </c>
      <c r="K1768" s="156">
        <f ca="1">('Input Parameters'!$E$25/'Input Parameters'!$E$31)^$J1768</f>
        <v>5.5389628263312037E-3</v>
      </c>
      <c r="L1768" s="66">
        <f ca="1">$H1768*$C1768*'Input Parameters'!$E$23*K1768</f>
        <v>2.5333320750721562</v>
      </c>
      <c r="M1768" s="23">
        <f t="shared" ca="1" si="223"/>
        <v>0.83669861884360075</v>
      </c>
      <c r="N1768" s="15">
        <f ca="1">_xlfn.NORM.INV(M1768,'Input Parameters'!$E$26,'Input Parameters'!$F$26)</f>
        <v>5.4600573273425664E-2</v>
      </c>
      <c r="O1768" s="8">
        <f t="shared" ca="1" si="224"/>
        <v>0.47459797347954358</v>
      </c>
      <c r="P1768" s="29">
        <f ca="1">_xlfn.LOGNORM.INV(O1768,'Input Parameters'!$H$27,'Input Parameters'!$I$27)</f>
        <v>1.3840624895371625</v>
      </c>
      <c r="Q1768" s="10"/>
      <c r="R1768" s="15">
        <f>'Input Parameters'!$E$28</f>
        <v>12.7</v>
      </c>
      <c r="S1768" s="10">
        <f t="shared" ca="1" si="225"/>
        <v>0.53881431719441009</v>
      </c>
      <c r="T1768" s="25">
        <f ca="1">_xlfn.LOGNORM.INV(S1768,'Input Parameters'!$H$29,'Input Parameters'!$I$29)</f>
        <v>58.872421466208408</v>
      </c>
      <c r="U1768" s="10">
        <f t="shared" ca="1" si="226"/>
        <v>0.13715995429015593</v>
      </c>
      <c r="V1768" s="29">
        <f ca="1">IF('Input Parameters'!$D$30="Beta",_xlfn.BETA.INV(U1768,'Input Parameters'!$L$30,'Input Parameters'!$M$30,'Input Parameters'!$J$30,'Input Parameters'!$K$30),IF('Input Parameters'!$D$30="LogNorm",_xlfn.LOGNORM.INV(U1768,'Input Parameters'!$H$30,'Input Parameters'!$I$30)))</f>
        <v>0.64928766306968033</v>
      </c>
      <c r="W1768" s="2">
        <f ca="1">N1768+(P1768-N1768)*(1-ERF((T1768-R1768)/(2*SQRT(L1768*'Input Parameters'!$E$31))))</f>
        <v>0.10809975401531001</v>
      </c>
      <c r="X1768">
        <f t="shared" ca="1" si="227"/>
        <v>1</v>
      </c>
      <c r="Y1768" s="7"/>
    </row>
    <row r="1769" spans="1:25" ht="15" customHeight="1" x14ac:dyDescent="0.3">
      <c r="A1769" s="130">
        <v>1762</v>
      </c>
      <c r="B1769" s="10">
        <f t="shared" ca="1" si="219"/>
        <v>7.7403240426051623E-2</v>
      </c>
      <c r="C1769" s="57">
        <f ca="1">_xlfn.NORM.INV(B1769,'Input Parameters'!$E$19,'Input Parameters'!$F$19)</f>
        <v>447.07699570720308</v>
      </c>
      <c r="D1769" s="10">
        <f t="shared" ca="1" si="220"/>
        <v>0.2281566003566694</v>
      </c>
      <c r="E1769" s="59">
        <f ca="1">IF(_xlfn.NORM.INV(D1769,'Input Parameters'!$E$20,'Input Parameters'!$F$20)&lt;3500,3500,IF(_xlfn.NORM.INV(D1769,'Input Parameters'!$E$20,'Input Parameters'!$F$20)&gt;5500,5500,_xlfn.NORM.INV(D1769,'Input Parameters'!$E$20,'Input Parameters'!$F$20)))</f>
        <v>4278.5480304280463</v>
      </c>
      <c r="F1769" s="10">
        <f t="shared" ca="1" si="221"/>
        <v>0.25177107432157952</v>
      </c>
      <c r="G1769" s="61">
        <f ca="1">_xlfn.NORM.INV(F1769,'Input Parameters'!$E$21,'Input Parameters'!$F$21)</f>
        <v>279.59223504604984</v>
      </c>
      <c r="H1769" s="54">
        <f ca="1">EXP(E1769*(1/'Input Parameters'!$E$22-1/G1769))</f>
        <v>0.49645560484821027</v>
      </c>
      <c r="I1769" s="10">
        <f t="shared" ca="1" si="222"/>
        <v>0.62515193731302066</v>
      </c>
      <c r="J1769" s="29">
        <f ca="1">_xlfn.BETA.INV(I1769,'Input Parameters'!$L$24,'Input Parameters'!$M$24,'Input Parameters'!$J$24,'Input Parameters'!$K$24)</f>
        <v>0.65761404788429112</v>
      </c>
      <c r="K1769" s="156">
        <f ca="1">('Input Parameters'!$E$25/'Input Parameters'!$E$31)^$J1769</f>
        <v>8.9381579393688088E-3</v>
      </c>
      <c r="L1769" s="66">
        <f ca="1">$H1769*$C1769*'Input Parameters'!$E$23*K1769</f>
        <v>1.9838588375339363</v>
      </c>
      <c r="M1769" s="23">
        <f t="shared" ca="1" si="223"/>
        <v>1.4569195388061118E-3</v>
      </c>
      <c r="N1769" s="15">
        <f ca="1">_xlfn.NORM.INV(M1769,'Input Parameters'!$E$26,'Input Parameters'!$F$26)</f>
        <v>-2.8510369871900226E-2</v>
      </c>
      <c r="O1769" s="8">
        <f t="shared" ca="1" si="224"/>
        <v>0.42207257205752546</v>
      </c>
      <c r="P1769" s="29">
        <f ca="1">_xlfn.LOGNORM.INV(O1769,'Input Parameters'!$H$27,'Input Parameters'!$I$27)</f>
        <v>1.3050436499260403</v>
      </c>
      <c r="Q1769" s="10"/>
      <c r="R1769" s="15">
        <f>'Input Parameters'!$E$28</f>
        <v>12.7</v>
      </c>
      <c r="S1769" s="10">
        <f t="shared" ca="1" si="225"/>
        <v>0.68874598739161108</v>
      </c>
      <c r="T1769" s="25">
        <f ca="1">_xlfn.LOGNORM.INV(S1769,'Input Parameters'!$H$29,'Input Parameters'!$I$29)</f>
        <v>61.54102690443942</v>
      </c>
      <c r="U1769" s="10">
        <f t="shared" ca="1" si="226"/>
        <v>0.85691800937725016</v>
      </c>
      <c r="V1769" s="29">
        <f ca="1">IF('Input Parameters'!$D$30="Beta",_xlfn.BETA.INV(U1769,'Input Parameters'!$L$30,'Input Parameters'!$M$30,'Input Parameters'!$J$30,'Input Parameters'!$K$30),IF('Input Parameters'!$D$30="LogNorm",_xlfn.LOGNORM.INV(U1769,'Input Parameters'!$H$30,'Input Parameters'!$I$30)))</f>
        <v>1.5216661193562726</v>
      </c>
      <c r="W1769" s="2">
        <f ca="1">N1769+(P1769-N1769)*(1-ERF((T1769-R1769)/(2*SQRT(L1769*'Input Parameters'!$E$31))))</f>
        <v>-9.5634782397468164E-3</v>
      </c>
      <c r="X1769">
        <f t="shared" ca="1" si="227"/>
        <v>1</v>
      </c>
      <c r="Y1769" s="7"/>
    </row>
    <row r="1770" spans="1:25" ht="15" customHeight="1" x14ac:dyDescent="0.3">
      <c r="A1770" s="130">
        <v>1763</v>
      </c>
      <c r="B1770" s="10">
        <f t="shared" ca="1" si="219"/>
        <v>0.38930073716502156</v>
      </c>
      <c r="C1770" s="57">
        <f ca="1">_xlfn.NORM.INV(B1770,'Input Parameters'!$E$19,'Input Parameters'!$F$19)</f>
        <v>543.54349945287845</v>
      </c>
      <c r="D1770" s="10">
        <f t="shared" ca="1" si="220"/>
        <v>9.4183714842752453E-2</v>
      </c>
      <c r="E1770" s="59">
        <f ca="1">IF(_xlfn.NORM.INV(D1770,'Input Parameters'!$E$20,'Input Parameters'!$F$20)&lt;3500,3500,IF(_xlfn.NORM.INV(D1770,'Input Parameters'!$E$20,'Input Parameters'!$F$20)&gt;5500,5500,_xlfn.NORM.INV(D1770,'Input Parameters'!$E$20,'Input Parameters'!$F$20)))</f>
        <v>3879.2031702409668</v>
      </c>
      <c r="F1770" s="10">
        <f t="shared" ca="1" si="221"/>
        <v>0.37344466623126715</v>
      </c>
      <c r="G1770" s="61">
        <f ca="1">_xlfn.NORM.INV(F1770,'Input Parameters'!$E$21,'Input Parameters'!$F$21)</f>
        <v>282.3132342961427</v>
      </c>
      <c r="H1770" s="54">
        <f ca="1">EXP(E1770*(1/'Input Parameters'!$E$22-1/G1770))</f>
        <v>0.60581801519736145</v>
      </c>
      <c r="I1770" s="10">
        <f t="shared" ca="1" si="222"/>
        <v>3.5863391222857199E-2</v>
      </c>
      <c r="J1770" s="29">
        <f ca="1">_xlfn.BETA.INV(I1770,'Input Parameters'!$L$24,'Input Parameters'!$M$24,'Input Parameters'!$J$24,'Input Parameters'!$K$24)</f>
        <v>0.31754722191929274</v>
      </c>
      <c r="K1770" s="156">
        <f ca="1">('Input Parameters'!$E$25/'Input Parameters'!$E$31)^$J1770</f>
        <v>0.10249511379448416</v>
      </c>
      <c r="L1770" s="66">
        <f ca="1">$H1770*$C1770*'Input Parameters'!$E$23*K1770</f>
        <v>33.750456540215588</v>
      </c>
      <c r="M1770" s="23">
        <f t="shared" ca="1" si="223"/>
        <v>0.57604467323989328</v>
      </c>
      <c r="N1770" s="15">
        <f ca="1">_xlfn.NORM.INV(M1770,'Input Parameters'!$E$26,'Input Parameters'!$F$26)</f>
        <v>3.8027484131455708E-2</v>
      </c>
      <c r="O1770" s="8">
        <f t="shared" ca="1" si="224"/>
        <v>0.51594469201260607</v>
      </c>
      <c r="P1770" s="29">
        <f ca="1">_xlfn.LOGNORM.INV(O1770,'Input Parameters'!$H$27,'Input Parameters'!$I$27)</f>
        <v>1.4490361743633073</v>
      </c>
      <c r="Q1770" s="10"/>
      <c r="R1770" s="15">
        <f>'Input Parameters'!$E$28</f>
        <v>12.7</v>
      </c>
      <c r="S1770" s="10">
        <f t="shared" ca="1" si="225"/>
        <v>0.50300035575286051</v>
      </c>
      <c r="T1770" s="25">
        <f ca="1">_xlfn.LOGNORM.INV(S1770,'Input Parameters'!$H$29,'Input Parameters'!$I$29)</f>
        <v>58.281017827146499</v>
      </c>
      <c r="U1770" s="10">
        <f t="shared" ca="1" si="226"/>
        <v>0.14670827049803215</v>
      </c>
      <c r="V1770" s="29">
        <f ca="1">IF('Input Parameters'!$D$30="Beta",_xlfn.BETA.INV(U1770,'Input Parameters'!$L$30,'Input Parameters'!$M$30,'Input Parameters'!$J$30,'Input Parameters'!$K$30),IF('Input Parameters'!$D$30="LogNorm",_xlfn.LOGNORM.INV(U1770,'Input Parameters'!$H$30,'Input Parameters'!$I$30)))</f>
        <v>0.66026438896321216</v>
      </c>
      <c r="W1770" s="2">
        <f ca="1">N1770+(P1770-N1770)*(1-ERF((T1770-R1770)/(2*SQRT(L1770*'Input Parameters'!$E$31))))</f>
        <v>0.85505486493006677</v>
      </c>
      <c r="X1770">
        <f t="shared" ca="1" si="227"/>
        <v>0</v>
      </c>
      <c r="Y1770" s="7"/>
    </row>
    <row r="1771" spans="1:25" ht="15" customHeight="1" x14ac:dyDescent="0.3">
      <c r="A1771" s="130">
        <v>1764</v>
      </c>
      <c r="B1771" s="10">
        <f t="shared" ca="1" si="219"/>
        <v>0.32314180541519966</v>
      </c>
      <c r="C1771" s="57">
        <f ca="1">_xlfn.NORM.INV(B1771,'Input Parameters'!$E$19,'Input Parameters'!$F$19)</f>
        <v>528.52031806796185</v>
      </c>
      <c r="D1771" s="10">
        <f t="shared" ca="1" si="220"/>
        <v>0.15139731116323074</v>
      </c>
      <c r="E1771" s="59">
        <f ca="1">IF(_xlfn.NORM.INV(D1771,'Input Parameters'!$E$20,'Input Parameters'!$F$20)&lt;3500,3500,IF(_xlfn.NORM.INV(D1771,'Input Parameters'!$E$20,'Input Parameters'!$F$20)&gt;5500,5500,_xlfn.NORM.INV(D1771,'Input Parameters'!$E$20,'Input Parameters'!$F$20)))</f>
        <v>4078.6787493101301</v>
      </c>
      <c r="F1771" s="10">
        <f t="shared" ca="1" si="221"/>
        <v>0.48566941772146166</v>
      </c>
      <c r="G1771" s="61">
        <f ca="1">_xlfn.NORM.INV(F1771,'Input Parameters'!$E$21,'Input Parameters'!$F$21)</f>
        <v>284.56759671257578</v>
      </c>
      <c r="H1771" s="54">
        <f ca="1">EXP(E1771*(1/'Input Parameters'!$E$22-1/G1771))</f>
        <v>0.66199706380898915</v>
      </c>
      <c r="I1771" s="10">
        <f t="shared" ca="1" si="222"/>
        <v>0.68381519087014175</v>
      </c>
      <c r="J1771" s="29">
        <f ca="1">_xlfn.BETA.INV(I1771,'Input Parameters'!$L$24,'Input Parameters'!$M$24,'Input Parameters'!$J$24,'Input Parameters'!$K$24)</f>
        <v>0.68196138677940354</v>
      </c>
      <c r="K1771" s="156">
        <f ca="1">('Input Parameters'!$E$25/'Input Parameters'!$E$31)^$J1771</f>
        <v>7.5057749931247211E-3</v>
      </c>
      <c r="L1771" s="66">
        <f ca="1">$H1771*$C1771*'Input Parameters'!$E$23*K1771</f>
        <v>2.6261122886674966</v>
      </c>
      <c r="M1771" s="23">
        <f t="shared" ca="1" si="223"/>
        <v>0.80047366544636178</v>
      </c>
      <c r="N1771" s="15">
        <f ca="1">_xlfn.NORM.INV(M1771,'Input Parameters'!$E$26,'Input Parameters'!$F$26)</f>
        <v>5.1709600982510484E-2</v>
      </c>
      <c r="O1771" s="8">
        <f t="shared" ca="1" si="224"/>
        <v>0.90676186544973514</v>
      </c>
      <c r="P1771" s="29">
        <f ca="1">_xlfn.LOGNORM.INV(O1771,'Input Parameters'!$H$27,'Input Parameters'!$I$27)</f>
        <v>2.5540237523037241</v>
      </c>
      <c r="Q1771" s="10"/>
      <c r="R1771" s="15">
        <f>'Input Parameters'!$E$28</f>
        <v>12.7</v>
      </c>
      <c r="S1771" s="10">
        <f t="shared" ca="1" si="225"/>
        <v>0.7991067646362866</v>
      </c>
      <c r="T1771" s="25">
        <f ca="1">_xlfn.LOGNORM.INV(S1771,'Input Parameters'!$H$29,'Input Parameters'!$I$29)</f>
        <v>63.979701485818396</v>
      </c>
      <c r="U1771" s="10">
        <f t="shared" ca="1" si="226"/>
        <v>0.67815394527619965</v>
      </c>
      <c r="V1771" s="29">
        <f ca="1">IF('Input Parameters'!$D$30="Beta",_xlfn.BETA.INV(U1771,'Input Parameters'!$L$30,'Input Parameters'!$M$30,'Input Parameters'!$J$30,'Input Parameters'!$K$30),IF('Input Parameters'!$D$30="LogNorm",_xlfn.LOGNORM.INV(U1771,'Input Parameters'!$H$30,'Input Parameters'!$I$30)))</f>
        <v>1.1991446881509054</v>
      </c>
      <c r="W1771" s="2">
        <f ca="1">N1771+(P1771-N1771)*(1-ERF((T1771-R1771)/(2*SQRT(L1771*'Input Parameters'!$E$31))))</f>
        <v>0.11489315023947451</v>
      </c>
      <c r="X1771">
        <f t="shared" ca="1" si="227"/>
        <v>1</v>
      </c>
      <c r="Y1771" s="7"/>
    </row>
    <row r="1772" spans="1:25" ht="15" customHeight="1" x14ac:dyDescent="0.3">
      <c r="A1772" s="130">
        <v>1765</v>
      </c>
      <c r="B1772" s="10">
        <f t="shared" ca="1" si="219"/>
        <v>0.26676437389696039</v>
      </c>
      <c r="C1772" s="57">
        <f ca="1">_xlfn.NORM.INV(B1772,'Input Parameters'!$E$19,'Input Parameters'!$F$19)</f>
        <v>514.68790070078944</v>
      </c>
      <c r="D1772" s="10">
        <f t="shared" ca="1" si="220"/>
        <v>0.3270258818208035</v>
      </c>
      <c r="E1772" s="59">
        <f ca="1">IF(_xlfn.NORM.INV(D1772,'Input Parameters'!$E$20,'Input Parameters'!$F$20)&lt;3500,3500,IF(_xlfn.NORM.INV(D1772,'Input Parameters'!$E$20,'Input Parameters'!$F$20)&gt;5500,5500,_xlfn.NORM.INV(D1772,'Input Parameters'!$E$20,'Input Parameters'!$F$20)))</f>
        <v>4486.301614047462</v>
      </c>
      <c r="F1772" s="10">
        <f t="shared" ca="1" si="221"/>
        <v>0.40422156279159649</v>
      </c>
      <c r="G1772" s="61">
        <f ca="1">_xlfn.NORM.INV(F1772,'Input Parameters'!$E$21,'Input Parameters'!$F$21)</f>
        <v>282.94446098677292</v>
      </c>
      <c r="H1772" s="54">
        <f ca="1">EXP(E1772*(1/'Input Parameters'!$E$22-1/G1772))</f>
        <v>0.58033022448202276</v>
      </c>
      <c r="I1772" s="10">
        <f t="shared" ca="1" si="222"/>
        <v>0.19114820132139132</v>
      </c>
      <c r="J1772" s="29">
        <f ca="1">_xlfn.BETA.INV(I1772,'Input Parameters'!$L$24,'Input Parameters'!$M$24,'Input Parameters'!$J$24,'Input Parameters'!$K$24)</f>
        <v>0.46338657091368418</v>
      </c>
      <c r="K1772" s="156">
        <f ca="1">('Input Parameters'!$E$25/'Input Parameters'!$E$31)^$J1772</f>
        <v>3.6003983918633312E-2</v>
      </c>
      <c r="L1772" s="66">
        <f ca="1">$H1772*$C1772*'Input Parameters'!$E$23*K1772</f>
        <v>10.753991970720683</v>
      </c>
      <c r="M1772" s="23">
        <f t="shared" ca="1" si="223"/>
        <v>0.32420228592096523</v>
      </c>
      <c r="N1772" s="15">
        <f ca="1">_xlfn.NORM.INV(M1772,'Input Parameters'!$E$26,'Input Parameters'!$F$26)</f>
        <v>2.442442618011173E-2</v>
      </c>
      <c r="O1772" s="8">
        <f t="shared" ca="1" si="224"/>
        <v>3.1325988218560696E-2</v>
      </c>
      <c r="P1772" s="29">
        <f ca="1">_xlfn.LOGNORM.INV(O1772,'Input Parameters'!$H$27,'Input Parameters'!$I$27)</f>
        <v>0.62474987884471622</v>
      </c>
      <c r="Q1772" s="10"/>
      <c r="R1772" s="15">
        <f>'Input Parameters'!$E$28</f>
        <v>12.7</v>
      </c>
      <c r="S1772" s="10">
        <f t="shared" ca="1" si="225"/>
        <v>0.70398679360283112</v>
      </c>
      <c r="T1772" s="25">
        <f ca="1">_xlfn.LOGNORM.INV(S1772,'Input Parameters'!$H$29,'Input Parameters'!$I$29)</f>
        <v>61.843035644029399</v>
      </c>
      <c r="U1772" s="10">
        <f t="shared" ca="1" si="226"/>
        <v>0.62837972905439399</v>
      </c>
      <c r="V1772" s="29">
        <f ca="1">IF('Input Parameters'!$D$30="Beta",_xlfn.BETA.INV(U1772,'Input Parameters'!$L$30,'Input Parameters'!$M$30,'Input Parameters'!$J$30,'Input Parameters'!$K$30),IF('Input Parameters'!$D$30="LogNorm",_xlfn.LOGNORM.INV(U1772,'Input Parameters'!$H$30,'Input Parameters'!$I$30)))</f>
        <v>1.1369857145867452</v>
      </c>
      <c r="W1772" s="2">
        <f ca="1">N1772+(P1772-N1772)*(1-ERF((T1772-R1772)/(2*SQRT(L1772*'Input Parameters'!$E$31))))</f>
        <v>0.19810110490786356</v>
      </c>
      <c r="X1772">
        <f t="shared" ca="1" si="227"/>
        <v>1</v>
      </c>
      <c r="Y1772" s="7"/>
    </row>
    <row r="1773" spans="1:25" ht="15" customHeight="1" x14ac:dyDescent="0.3">
      <c r="A1773" s="130">
        <v>1766</v>
      </c>
      <c r="B1773" s="10">
        <f t="shared" ca="1" si="219"/>
        <v>1.0143810881790283E-2</v>
      </c>
      <c r="C1773" s="57">
        <f ca="1">_xlfn.NORM.INV(B1773,'Input Parameters'!$E$19,'Input Parameters'!$F$19)</f>
        <v>371.17671792790884</v>
      </c>
      <c r="D1773" s="10">
        <f t="shared" ca="1" si="220"/>
        <v>0.2436707451834923</v>
      </c>
      <c r="E1773" s="59">
        <f ca="1">IF(_xlfn.NORM.INV(D1773,'Input Parameters'!$E$20,'Input Parameters'!$F$20)&lt;3500,3500,IF(_xlfn.NORM.INV(D1773,'Input Parameters'!$E$20,'Input Parameters'!$F$20)&gt;5500,5500,_xlfn.NORM.INV(D1773,'Input Parameters'!$E$20,'Input Parameters'!$F$20)))</f>
        <v>4313.8196165611344</v>
      </c>
      <c r="F1773" s="10">
        <f t="shared" ca="1" si="221"/>
        <v>0.94498137904629009</v>
      </c>
      <c r="G1773" s="61">
        <f ca="1">_xlfn.NORM.INV(F1773,'Input Parameters'!$E$21,'Input Parameters'!$F$21)</f>
        <v>297.41048255684689</v>
      </c>
      <c r="H1773" s="54">
        <f ca="1">EXP(E1773*(1/'Input Parameters'!$E$22-1/G1773))</f>
        <v>1.2440042627581471</v>
      </c>
      <c r="I1773" s="10">
        <f t="shared" ca="1" si="222"/>
        <v>0.26828998409589777</v>
      </c>
      <c r="J1773" s="29">
        <f ca="1">_xlfn.BETA.INV(I1773,'Input Parameters'!$L$24,'Input Parameters'!$M$24,'Input Parameters'!$J$24,'Input Parameters'!$K$24)</f>
        <v>0.50564791225543482</v>
      </c>
      <c r="K1773" s="156">
        <f ca="1">('Input Parameters'!$E$25/'Input Parameters'!$E$31)^$J1773</f>
        <v>2.6588155845003757E-2</v>
      </c>
      <c r="L1773" s="66">
        <f ca="1">$H1773*$C1773*'Input Parameters'!$E$23*K1773</f>
        <v>12.276959170099204</v>
      </c>
      <c r="M1773" s="23">
        <f t="shared" ca="1" si="223"/>
        <v>0.71672054638867799</v>
      </c>
      <c r="N1773" s="15">
        <f ca="1">_xlfn.NORM.INV(M1773,'Input Parameters'!$E$26,'Input Parameters'!$F$26)</f>
        <v>4.6035660792323511E-2</v>
      </c>
      <c r="O1773" s="8">
        <f t="shared" ca="1" si="224"/>
        <v>0.3087724366859107</v>
      </c>
      <c r="P1773" s="29">
        <f ca="1">_xlfn.LOGNORM.INV(O1773,'Input Parameters'!$H$27,'Input Parameters'!$I$27)</f>
        <v>1.1414524706861096</v>
      </c>
      <c r="Q1773" s="10"/>
      <c r="R1773" s="15">
        <f>'Input Parameters'!$E$28</f>
        <v>12.7</v>
      </c>
      <c r="S1773" s="10">
        <f t="shared" ca="1" si="225"/>
        <v>0.54388238943511824</v>
      </c>
      <c r="T1773" s="25">
        <f ca="1">_xlfn.LOGNORM.INV(S1773,'Input Parameters'!$H$29,'Input Parameters'!$I$29)</f>
        <v>58.956905842644098</v>
      </c>
      <c r="U1773" s="10">
        <f t="shared" ca="1" si="226"/>
        <v>0.87947482524988485</v>
      </c>
      <c r="V1773" s="29">
        <f ca="1">IF('Input Parameters'!$D$30="Beta",_xlfn.BETA.INV(U1773,'Input Parameters'!$L$30,'Input Parameters'!$M$30,'Input Parameters'!$J$30,'Input Parameters'!$K$30),IF('Input Parameters'!$D$30="LogNorm",_xlfn.LOGNORM.INV(U1773,'Input Parameters'!$H$30,'Input Parameters'!$I$30)))</f>
        <v>1.5864900346197908</v>
      </c>
      <c r="W1773" s="2">
        <f ca="1">N1773+(P1773-N1773)*(1-ERF((T1773-R1773)/(2*SQRT(L1773*'Input Parameters'!$E$31))))</f>
        <v>0.4300447746271121</v>
      </c>
      <c r="X1773">
        <f t="shared" ca="1" si="227"/>
        <v>1</v>
      </c>
      <c r="Y1773" s="7"/>
    </row>
    <row r="1774" spans="1:25" ht="15" customHeight="1" x14ac:dyDescent="0.3">
      <c r="A1774" s="130">
        <v>1767</v>
      </c>
      <c r="B1774" s="10">
        <f t="shared" ca="1" si="219"/>
        <v>0.78588317491713089</v>
      </c>
      <c r="C1774" s="57">
        <f ca="1">_xlfn.NORM.INV(B1774,'Input Parameters'!$E$19,'Input Parameters'!$F$19)</f>
        <v>634.2424100776218</v>
      </c>
      <c r="D1774" s="10">
        <f t="shared" ca="1" si="220"/>
        <v>0.80256938372441144</v>
      </c>
      <c r="E1774" s="59">
        <f ca="1">IF(_xlfn.NORM.INV(D1774,'Input Parameters'!$E$20,'Input Parameters'!$F$20)&lt;3500,3500,IF(_xlfn.NORM.INV(D1774,'Input Parameters'!$E$20,'Input Parameters'!$F$20)&gt;5500,5500,_xlfn.NORM.INV(D1774,'Input Parameters'!$E$20,'Input Parameters'!$F$20)))</f>
        <v>5395.584227464873</v>
      </c>
      <c r="F1774" s="10">
        <f t="shared" ca="1" si="221"/>
        <v>0.38101145196948794</v>
      </c>
      <c r="G1774" s="61">
        <f ca="1">_xlfn.NORM.INV(F1774,'Input Parameters'!$E$21,'Input Parameters'!$F$21)</f>
        <v>282.46979213534183</v>
      </c>
      <c r="H1774" s="54">
        <f ca="1">EXP(E1774*(1/'Input Parameters'!$E$22-1/G1774))</f>
        <v>0.50333844160889385</v>
      </c>
      <c r="I1774" s="10">
        <f t="shared" ca="1" si="222"/>
        <v>0.56657700046039572</v>
      </c>
      <c r="J1774" s="29">
        <f ca="1">_xlfn.BETA.INV(I1774,'Input Parameters'!$L$24,'Input Parameters'!$M$24,'Input Parameters'!$J$24,'Input Parameters'!$K$24)</f>
        <v>0.63392848383770906</v>
      </c>
      <c r="K1774" s="156">
        <f ca="1">('Input Parameters'!$E$25/'Input Parameters'!$E$31)^$J1774</f>
        <v>1.059348346925903E-2</v>
      </c>
      <c r="L1774" s="66">
        <f ca="1">$H1774*$C1774*'Input Parameters'!$E$23*K1774</f>
        <v>3.3818486866205673</v>
      </c>
      <c r="M1774" s="23">
        <f t="shared" ca="1" si="223"/>
        <v>0.41868258771158395</v>
      </c>
      <c r="N1774" s="15">
        <f ca="1">_xlfn.NORM.INV(M1774,'Input Parameters'!$E$26,'Input Parameters'!$F$26)</f>
        <v>2.9689437356367854E-2</v>
      </c>
      <c r="O1774" s="8">
        <f t="shared" ca="1" si="224"/>
        <v>0.88550788626358445</v>
      </c>
      <c r="P1774" s="29">
        <f ca="1">_xlfn.LOGNORM.INV(O1774,'Input Parameters'!$H$27,'Input Parameters'!$I$27)</f>
        <v>2.4240100819474097</v>
      </c>
      <c r="Q1774" s="10"/>
      <c r="R1774" s="15">
        <f>'Input Parameters'!$E$28</f>
        <v>12.7</v>
      </c>
      <c r="S1774" s="10">
        <f t="shared" ca="1" si="225"/>
        <v>0.33113792282951615</v>
      </c>
      <c r="T1774" s="25">
        <f ca="1">_xlfn.LOGNORM.INV(S1774,'Input Parameters'!$H$29,'Input Parameters'!$I$29)</f>
        <v>55.445142686581811</v>
      </c>
      <c r="U1774" s="10">
        <f t="shared" ca="1" si="226"/>
        <v>0.35454779195402009</v>
      </c>
      <c r="V1774" s="29">
        <f ca="1">IF('Input Parameters'!$D$30="Beta",_xlfn.BETA.INV(U1774,'Input Parameters'!$L$30,'Input Parameters'!$M$30,'Input Parameters'!$J$30,'Input Parameters'!$K$30),IF('Input Parameters'!$D$30="LogNorm",_xlfn.LOGNORM.INV(U1774,'Input Parameters'!$H$30,'Input Parameters'!$I$30)))</f>
        <v>0.86250687001420723</v>
      </c>
      <c r="W1774" s="2">
        <f ca="1">N1774+(P1774-N1774)*(1-ERF((T1774-R1774)/(2*SQRT(L1774*'Input Parameters'!$E$31))))</f>
        <v>0.2697439883143295</v>
      </c>
      <c r="X1774">
        <f t="shared" ca="1" si="227"/>
        <v>1</v>
      </c>
      <c r="Y1774" s="7"/>
    </row>
    <row r="1775" spans="1:25" ht="15" customHeight="1" x14ac:dyDescent="0.3">
      <c r="A1775" s="130">
        <v>1768</v>
      </c>
      <c r="B1775" s="10">
        <f t="shared" ca="1" si="219"/>
        <v>0.93443566932206013</v>
      </c>
      <c r="C1775" s="57">
        <f ca="1">_xlfn.NORM.INV(B1775,'Input Parameters'!$E$19,'Input Parameters'!$F$19)</f>
        <v>694.86678021929481</v>
      </c>
      <c r="D1775" s="10">
        <f t="shared" ca="1" si="220"/>
        <v>2.8614205627475187E-3</v>
      </c>
      <c r="E1775" s="59">
        <f ca="1">IF(_xlfn.NORM.INV(D1775,'Input Parameters'!$E$20,'Input Parameters'!$F$20)&lt;3500,3500,IF(_xlfn.NORM.INV(D1775,'Input Parameters'!$E$20,'Input Parameters'!$F$20)&gt;5500,5500,_xlfn.NORM.INV(D1775,'Input Parameters'!$E$20,'Input Parameters'!$F$20)))</f>
        <v>3500</v>
      </c>
      <c r="F1775" s="10">
        <f t="shared" ca="1" si="221"/>
        <v>0.31357177966656824</v>
      </c>
      <c r="G1775" s="61">
        <f ca="1">_xlfn.NORM.INV(F1775,'Input Parameters'!$E$21,'Input Parameters'!$F$21)</f>
        <v>281.03199536507736</v>
      </c>
      <c r="H1775" s="54">
        <f ca="1">EXP(E1775*(1/'Input Parameters'!$E$22-1/G1775))</f>
        <v>0.60127344297686025</v>
      </c>
      <c r="I1775" s="10">
        <f t="shared" ca="1" si="222"/>
        <v>0.56600242238671683</v>
      </c>
      <c r="J1775" s="29">
        <f ca="1">_xlfn.BETA.INV(I1775,'Input Parameters'!$L$24,'Input Parameters'!$M$24,'Input Parameters'!$J$24,'Input Parameters'!$K$24)</f>
        <v>0.63369759328157604</v>
      </c>
      <c r="K1775" s="156">
        <f ca="1">('Input Parameters'!$E$25/'Input Parameters'!$E$31)^$J1775</f>
        <v>1.0611044041607072E-2</v>
      </c>
      <c r="L1775" s="66">
        <f ca="1">$H1775*$C1775*'Input Parameters'!$E$23*K1775</f>
        <v>4.4333466334945664</v>
      </c>
      <c r="M1775" s="23">
        <f t="shared" ca="1" si="223"/>
        <v>0.20456518323067052</v>
      </c>
      <c r="N1775" s="15">
        <f ca="1">_xlfn.NORM.INV(M1775,'Input Parameters'!$E$26,'Input Parameters'!$F$26)</f>
        <v>1.6666075741318873E-2</v>
      </c>
      <c r="O1775" s="8">
        <f t="shared" ca="1" si="224"/>
        <v>0.43416159570953283</v>
      </c>
      <c r="P1775" s="29">
        <f ca="1">_xlfn.LOGNORM.INV(O1775,'Input Parameters'!$H$27,'Input Parameters'!$I$27)</f>
        <v>1.3229513773833614</v>
      </c>
      <c r="Q1775" s="10"/>
      <c r="R1775" s="15">
        <f>'Input Parameters'!$E$28</f>
        <v>12.7</v>
      </c>
      <c r="S1775" s="10">
        <f t="shared" ca="1" si="225"/>
        <v>0.1773252497002481</v>
      </c>
      <c r="T1775" s="25">
        <f ca="1">_xlfn.LOGNORM.INV(S1775,'Input Parameters'!$H$29,'Input Parameters'!$I$29)</f>
        <v>52.484149290995262</v>
      </c>
      <c r="U1775" s="10">
        <f t="shared" ca="1" si="226"/>
        <v>0.12013277685373114</v>
      </c>
      <c r="V1775" s="29">
        <f ca="1">IF('Input Parameters'!$D$30="Beta",_xlfn.BETA.INV(U1775,'Input Parameters'!$L$30,'Input Parameters'!$M$30,'Input Parameters'!$J$30,'Input Parameters'!$K$30),IF('Input Parameters'!$D$30="LogNorm",_xlfn.LOGNORM.INV(U1775,'Input Parameters'!$H$30,'Input Parameters'!$I$30)))</f>
        <v>0.62883741296967399</v>
      </c>
      <c r="W1775" s="2">
        <f ca="1">N1775+(P1775-N1775)*(1-ERF((T1775-R1775)/(2*SQRT(L1775*'Input Parameters'!$E$31))))</f>
        <v>0.253791309169621</v>
      </c>
      <c r="X1775">
        <f t="shared" ca="1" si="227"/>
        <v>1</v>
      </c>
      <c r="Y1775" s="7"/>
    </row>
    <row r="1776" spans="1:25" ht="15" customHeight="1" x14ac:dyDescent="0.3">
      <c r="A1776" s="130">
        <v>1769</v>
      </c>
      <c r="B1776" s="10">
        <f t="shared" ca="1" si="219"/>
        <v>0.21748593737390942</v>
      </c>
      <c r="C1776" s="57">
        <f ca="1">_xlfn.NORM.INV(B1776,'Input Parameters'!$E$19,'Input Parameters'!$F$19)</f>
        <v>501.32983220103984</v>
      </c>
      <c r="D1776" s="10">
        <f t="shared" ca="1" si="220"/>
        <v>9.163500644385203E-2</v>
      </c>
      <c r="E1776" s="59">
        <f ca="1">IF(_xlfn.NORM.INV(D1776,'Input Parameters'!$E$20,'Input Parameters'!$F$20)&lt;3500,3500,IF(_xlfn.NORM.INV(D1776,'Input Parameters'!$E$20,'Input Parameters'!$F$20)&gt;5500,5500,_xlfn.NORM.INV(D1776,'Input Parameters'!$E$20,'Input Parameters'!$F$20)))</f>
        <v>3868.4722947060159</v>
      </c>
      <c r="F1776" s="10">
        <f t="shared" ca="1" si="221"/>
        <v>0.21452541773780931</v>
      </c>
      <c r="G1776" s="61">
        <f ca="1">_xlfn.NORM.INV(F1776,'Input Parameters'!$E$21,'Input Parameters'!$F$21)</f>
        <v>278.6341790173567</v>
      </c>
      <c r="H1776" s="54">
        <f ca="1">EXP(E1776*(1/'Input Parameters'!$E$22-1/G1776))</f>
        <v>0.50625281848937298</v>
      </c>
      <c r="I1776" s="10">
        <f t="shared" ca="1" si="222"/>
        <v>0.52360929713605275</v>
      </c>
      <c r="J1776" s="29">
        <f ca="1">_xlfn.BETA.INV(I1776,'Input Parameters'!$L$24,'Input Parameters'!$M$24,'Input Parameters'!$J$24,'Input Parameters'!$K$24)</f>
        <v>0.61667197760441472</v>
      </c>
      <c r="K1776" s="156">
        <f ca="1">('Input Parameters'!$E$25/'Input Parameters'!$E$31)^$J1776</f>
        <v>1.1989477811345465E-2</v>
      </c>
      <c r="L1776" s="66">
        <f ca="1">$H1776*$C1776*'Input Parameters'!$E$23*K1776</f>
        <v>3.0429251588367068</v>
      </c>
      <c r="M1776" s="23">
        <f t="shared" ca="1" si="223"/>
        <v>1.8042418658267723E-2</v>
      </c>
      <c r="N1776" s="15">
        <f ca="1">_xlfn.NORM.INV(M1776,'Input Parameters'!$E$26,'Input Parameters'!$F$26)</f>
        <v>-1.0015373543025195E-2</v>
      </c>
      <c r="O1776" s="8">
        <f t="shared" ca="1" si="224"/>
        <v>0.93187662251658931</v>
      </c>
      <c r="P1776" s="29">
        <f ca="1">_xlfn.LOGNORM.INV(O1776,'Input Parameters'!$H$27,'Input Parameters'!$I$27)</f>
        <v>2.7521056832913353</v>
      </c>
      <c r="Q1776" s="10"/>
      <c r="R1776" s="15">
        <f>'Input Parameters'!$E$28</f>
        <v>12.7</v>
      </c>
      <c r="S1776" s="10">
        <f t="shared" ca="1" si="225"/>
        <v>0.93054091877668677</v>
      </c>
      <c r="T1776" s="25">
        <f ca="1">_xlfn.LOGNORM.INV(S1776,'Input Parameters'!$H$29,'Input Parameters'!$I$29)</f>
        <v>68.756932414056052</v>
      </c>
      <c r="U1776" s="10">
        <f t="shared" ca="1" si="226"/>
        <v>0.17241047936938292</v>
      </c>
      <c r="V1776" s="29">
        <f ca="1">IF('Input Parameters'!$D$30="Beta",_xlfn.BETA.INV(U1776,'Input Parameters'!$L$30,'Input Parameters'!$M$30,'Input Parameters'!$J$30,'Input Parameters'!$K$30),IF('Input Parameters'!$D$30="LogNorm",_xlfn.LOGNORM.INV(U1776,'Input Parameters'!$H$30,'Input Parameters'!$I$30)))</f>
        <v>0.68844165295706183</v>
      </c>
      <c r="W1776" s="2">
        <f ca="1">N1776+(P1776-N1776)*(1-ERF((T1776-R1776)/(2*SQRT(L1776*'Input Parameters'!$E$31))))</f>
        <v>5.3699691098888898E-2</v>
      </c>
      <c r="X1776">
        <f t="shared" ca="1" si="227"/>
        <v>1</v>
      </c>
      <c r="Y1776" s="7"/>
    </row>
    <row r="1777" spans="1:25" ht="15" customHeight="1" x14ac:dyDescent="0.3">
      <c r="A1777" s="130">
        <v>1770</v>
      </c>
      <c r="B1777" s="10">
        <f t="shared" ca="1" si="219"/>
        <v>0.57581115521609894</v>
      </c>
      <c r="C1777" s="57">
        <f ca="1">_xlfn.NORM.INV(B1777,'Input Parameters'!$E$19,'Input Parameters'!$F$19)</f>
        <v>583.45545235999555</v>
      </c>
      <c r="D1777" s="10">
        <f t="shared" ca="1" si="220"/>
        <v>0.97996179653620274</v>
      </c>
      <c r="E1777" s="59">
        <f ca="1">IF(_xlfn.NORM.INV(D1777,'Input Parameters'!$E$20,'Input Parameters'!$F$20)&lt;3500,3500,IF(_xlfn.NORM.INV(D1777,'Input Parameters'!$E$20,'Input Parameters'!$F$20)&gt;5500,5500,_xlfn.NORM.INV(D1777,'Input Parameters'!$E$20,'Input Parameters'!$F$20)))</f>
        <v>5500</v>
      </c>
      <c r="F1777" s="10">
        <f t="shared" ca="1" si="221"/>
        <v>0.69768916365456435</v>
      </c>
      <c r="G1777" s="61">
        <f ca="1">_xlfn.NORM.INV(F1777,'Input Parameters'!$E$21,'Input Parameters'!$F$21)</f>
        <v>288.91963930028214</v>
      </c>
      <c r="H1777" s="54">
        <f ca="1">EXP(E1777*(1/'Input Parameters'!$E$22-1/G1777))</f>
        <v>0.76712603334626805</v>
      </c>
      <c r="I1777" s="10">
        <f t="shared" ca="1" si="222"/>
        <v>0.22045684888609507</v>
      </c>
      <c r="J1777" s="29">
        <f ca="1">_xlfn.BETA.INV(I1777,'Input Parameters'!$L$24,'Input Parameters'!$M$24,'Input Parameters'!$J$24,'Input Parameters'!$K$24)</f>
        <v>0.4803781440005247</v>
      </c>
      <c r="K1777" s="156">
        <f ca="1">('Input Parameters'!$E$25/'Input Parameters'!$E$31)^$J1777</f>
        <v>3.1872377840074365E-2</v>
      </c>
      <c r="L1777" s="66">
        <f ca="1">$H1777*$C1777*'Input Parameters'!$E$23*K1777</f>
        <v>14.265562117872339</v>
      </c>
      <c r="M1777" s="23">
        <f t="shared" ca="1" si="223"/>
        <v>0.56300643003505335</v>
      </c>
      <c r="N1777" s="15">
        <f ca="1">_xlfn.NORM.INV(M1777,'Input Parameters'!$E$26,'Input Parameters'!$F$26)</f>
        <v>3.7330517079869792E-2</v>
      </c>
      <c r="O1777" s="8">
        <f t="shared" ca="1" si="224"/>
        <v>0.16576718407123425</v>
      </c>
      <c r="P1777" s="29">
        <f ca="1">_xlfn.LOGNORM.INV(O1777,'Input Parameters'!$H$27,'Input Parameters'!$I$27)</f>
        <v>0.92646269893948685</v>
      </c>
      <c r="Q1777" s="10"/>
      <c r="R1777" s="15">
        <f>'Input Parameters'!$E$28</f>
        <v>12.7</v>
      </c>
      <c r="S1777" s="10">
        <f t="shared" ca="1" si="225"/>
        <v>0.76808604547084836</v>
      </c>
      <c r="T1777" s="25">
        <f ca="1">_xlfn.LOGNORM.INV(S1777,'Input Parameters'!$H$29,'Input Parameters'!$I$29)</f>
        <v>63.22366943861406</v>
      </c>
      <c r="U1777" s="10">
        <f t="shared" ca="1" si="226"/>
        <v>0.12656216568123391</v>
      </c>
      <c r="V1777" s="29">
        <f ca="1">IF('Input Parameters'!$D$30="Beta",_xlfn.BETA.INV(U1777,'Input Parameters'!$L$30,'Input Parameters'!$M$30,'Input Parameters'!$J$30,'Input Parameters'!$K$30),IF('Input Parameters'!$D$30="LogNorm",_xlfn.LOGNORM.INV(U1777,'Input Parameters'!$H$30,'Input Parameters'!$I$30)))</f>
        <v>0.63670495714135855</v>
      </c>
      <c r="W1777" s="2">
        <f ca="1">N1777+(P1777-N1777)*(1-ERF((T1777-R1777)/(2*SQRT(L1777*'Input Parameters'!$E$31))))</f>
        <v>0.34337911640050295</v>
      </c>
      <c r="X1777">
        <f t="shared" ca="1" si="227"/>
        <v>1</v>
      </c>
      <c r="Y1777" s="7"/>
    </row>
    <row r="1778" spans="1:25" ht="15" customHeight="1" x14ac:dyDescent="0.3">
      <c r="A1778" s="130">
        <v>1771</v>
      </c>
      <c r="B1778" s="10">
        <f t="shared" ca="1" si="219"/>
        <v>0.5782255508080878</v>
      </c>
      <c r="C1778" s="57">
        <f ca="1">_xlfn.NORM.INV(B1778,'Input Parameters'!$E$19,'Input Parameters'!$F$19)</f>
        <v>583.97658857916417</v>
      </c>
      <c r="D1778" s="10">
        <f t="shared" ca="1" si="220"/>
        <v>0.88399343090046623</v>
      </c>
      <c r="E1778" s="59">
        <f ca="1">IF(_xlfn.NORM.INV(D1778,'Input Parameters'!$E$20,'Input Parameters'!$F$20)&lt;3500,3500,IF(_xlfn.NORM.INV(D1778,'Input Parameters'!$E$20,'Input Parameters'!$F$20)&gt;5500,5500,_xlfn.NORM.INV(D1778,'Input Parameters'!$E$20,'Input Parameters'!$F$20)))</f>
        <v>5500</v>
      </c>
      <c r="F1778" s="10">
        <f t="shared" ca="1" si="221"/>
        <v>0.73423547555710256</v>
      </c>
      <c r="G1778" s="61">
        <f ca="1">_xlfn.NORM.INV(F1778,'Input Parameters'!$E$21,'Input Parameters'!$F$21)</f>
        <v>289.76779454196901</v>
      </c>
      <c r="H1778" s="54">
        <f ca="1">EXP(E1778*(1/'Input Parameters'!$E$22-1/G1778))</f>
        <v>0.81108355507981711</v>
      </c>
      <c r="I1778" s="10">
        <f t="shared" ca="1" si="222"/>
        <v>0.44917480371774543</v>
      </c>
      <c r="J1778" s="29">
        <f ca="1">_xlfn.BETA.INV(I1778,'Input Parameters'!$L$24,'Input Parameters'!$M$24,'Input Parameters'!$J$24,'Input Parameters'!$K$24)</f>
        <v>0.58646425006172265</v>
      </c>
      <c r="K1778" s="156">
        <f ca="1">('Input Parameters'!$E$25/'Input Parameters'!$E$31)^$J1778</f>
        <v>1.4890538203050432E-2</v>
      </c>
      <c r="L1778" s="66">
        <f ca="1">$H1778*$C1778*'Input Parameters'!$E$23*K1778</f>
        <v>7.0529601163163553</v>
      </c>
      <c r="M1778" s="23">
        <f t="shared" ca="1" si="223"/>
        <v>2.1515580662028522E-2</v>
      </c>
      <c r="N1778" s="15">
        <f ca="1">_xlfn.NORM.INV(M1778,'Input Parameters'!$E$26,'Input Parameters'!$F$26)</f>
        <v>-8.4915555136675369E-3</v>
      </c>
      <c r="O1778" s="8">
        <f t="shared" ca="1" si="224"/>
        <v>0.77980314401785944</v>
      </c>
      <c r="P1778" s="29">
        <f ca="1">_xlfn.LOGNORM.INV(O1778,'Input Parameters'!$H$27,'Input Parameters'!$I$27)</f>
        <v>2.0027967312230377</v>
      </c>
      <c r="Q1778" s="10"/>
      <c r="R1778" s="15">
        <f>'Input Parameters'!$E$28</f>
        <v>12.7</v>
      </c>
      <c r="S1778" s="10">
        <f t="shared" ca="1" si="225"/>
        <v>0.33991525651209364</v>
      </c>
      <c r="T1778" s="25">
        <f ca="1">_xlfn.LOGNORM.INV(S1778,'Input Parameters'!$H$29,'Input Parameters'!$I$29)</f>
        <v>55.595235949634414</v>
      </c>
      <c r="U1778" s="10">
        <f t="shared" ca="1" si="226"/>
        <v>7.6569034949412473E-2</v>
      </c>
      <c r="V1778" s="29">
        <f ca="1">IF('Input Parameters'!$D$30="Beta",_xlfn.BETA.INV(U1778,'Input Parameters'!$L$30,'Input Parameters'!$M$30,'Input Parameters'!$J$30,'Input Parameters'!$K$30),IF('Input Parameters'!$D$30="LogNorm",_xlfn.LOGNORM.INV(U1778,'Input Parameters'!$H$30,'Input Parameters'!$I$30)))</f>
        <v>0.56885504456645453</v>
      </c>
      <c r="W1778" s="2">
        <f ca="1">N1778+(P1778-N1778)*(1-ERF((T1778-R1778)/(2*SQRT(L1778*'Input Parameters'!$E$31))))</f>
        <v>0.50118467606542827</v>
      </c>
      <c r="X1778">
        <f t="shared" ca="1" si="227"/>
        <v>1</v>
      </c>
      <c r="Y1778" s="7"/>
    </row>
    <row r="1779" spans="1:25" ht="15" customHeight="1" x14ac:dyDescent="0.3">
      <c r="A1779" s="130">
        <v>1772</v>
      </c>
      <c r="B1779" s="10">
        <f t="shared" ca="1" si="219"/>
        <v>0.50544592816934253</v>
      </c>
      <c r="C1779" s="57">
        <f ca="1">_xlfn.NORM.INV(B1779,'Input Parameters'!$E$19,'Input Parameters'!$F$19)</f>
        <v>568.45353835909134</v>
      </c>
      <c r="D1779" s="10">
        <f t="shared" ca="1" si="220"/>
        <v>0.79326347989062618</v>
      </c>
      <c r="E1779" s="59">
        <f ca="1">IF(_xlfn.NORM.INV(D1779,'Input Parameters'!$E$20,'Input Parameters'!$F$20)&lt;3500,3500,IF(_xlfn.NORM.INV(D1779,'Input Parameters'!$E$20,'Input Parameters'!$F$20)&gt;5500,5500,_xlfn.NORM.INV(D1779,'Input Parameters'!$E$20,'Input Parameters'!$F$20)))</f>
        <v>5372.4579872136856</v>
      </c>
      <c r="F1779" s="10">
        <f t="shared" ca="1" si="221"/>
        <v>0.2876649661323325</v>
      </c>
      <c r="G1779" s="61">
        <f ca="1">_xlfn.NORM.INV(F1779,'Input Parameters'!$E$21,'Input Parameters'!$F$21)</f>
        <v>280.44667708642027</v>
      </c>
      <c r="H1779" s="54">
        <f ca="1">EXP(E1779*(1/'Input Parameters'!$E$22-1/G1779))</f>
        <v>0.44009902752408397</v>
      </c>
      <c r="I1779" s="10">
        <f t="shared" ca="1" si="222"/>
        <v>0.68732714805745532</v>
      </c>
      <c r="J1779" s="29">
        <f ca="1">_xlfn.BETA.INV(I1779,'Input Parameters'!$L$24,'Input Parameters'!$M$24,'Input Parameters'!$J$24,'Input Parameters'!$K$24)</f>
        <v>0.68345117297860336</v>
      </c>
      <c r="K1779" s="156">
        <f ca="1">('Input Parameters'!$E$25/'Input Parameters'!$E$31)^$J1779</f>
        <v>7.4259874884726983E-3</v>
      </c>
      <c r="L1779" s="66">
        <f ca="1">$H1779*$C1779*'Input Parameters'!$E$23*K1779</f>
        <v>1.8578027277440745</v>
      </c>
      <c r="M1779" s="23">
        <f t="shared" ca="1" si="223"/>
        <v>0.30817090904651334</v>
      </c>
      <c r="N1779" s="15">
        <f ca="1">_xlfn.NORM.INV(M1779,'Input Parameters'!$E$26,'Input Parameters'!$F$26)</f>
        <v>2.3478125565898737E-2</v>
      </c>
      <c r="O1779" s="8">
        <f t="shared" ca="1" si="224"/>
        <v>0.8644129098397062</v>
      </c>
      <c r="P1779" s="29">
        <f ca="1">_xlfn.LOGNORM.INV(O1779,'Input Parameters'!$H$27,'Input Parameters'!$I$27)</f>
        <v>2.3164233668565375</v>
      </c>
      <c r="Q1779" s="10"/>
      <c r="R1779" s="15">
        <f>'Input Parameters'!$E$28</f>
        <v>12.7</v>
      </c>
      <c r="S1779" s="10">
        <f t="shared" ca="1" si="225"/>
        <v>0.14800885234474348</v>
      </c>
      <c r="T1779" s="25">
        <f ca="1">_xlfn.LOGNORM.INV(S1779,'Input Parameters'!$H$29,'Input Parameters'!$I$29)</f>
        <v>51.785243498445766</v>
      </c>
      <c r="U1779" s="10">
        <f t="shared" ca="1" si="226"/>
        <v>9.3673412909963893E-2</v>
      </c>
      <c r="V1779" s="29">
        <f ca="1">IF('Input Parameters'!$D$30="Beta",_xlfn.BETA.INV(U1779,'Input Parameters'!$L$30,'Input Parameters'!$M$30,'Input Parameters'!$J$30,'Input Parameters'!$K$30),IF('Input Parameters'!$D$30="LogNorm",_xlfn.LOGNORM.INV(U1779,'Input Parameters'!$H$30,'Input Parameters'!$I$30)))</f>
        <v>0.59408930752600575</v>
      </c>
      <c r="W1779" s="2">
        <f ca="1">N1779+(P1779-N1779)*(1-ERF((T1779-R1779)/(2*SQRT(L1779*'Input Parameters'!$E$31))))</f>
        <v>0.12114287599332742</v>
      </c>
      <c r="X1779">
        <f t="shared" ca="1" si="227"/>
        <v>1</v>
      </c>
      <c r="Y1779" s="7"/>
    </row>
    <row r="1780" spans="1:25" ht="15" customHeight="1" x14ac:dyDescent="0.3">
      <c r="A1780" s="130">
        <v>1773</v>
      </c>
      <c r="B1780" s="10">
        <f t="shared" ca="1" si="219"/>
        <v>0.44830452836068246</v>
      </c>
      <c r="C1780" s="57">
        <f ca="1">_xlfn.NORM.INV(B1780,'Input Parameters'!$E$19,'Input Parameters'!$F$19)</f>
        <v>556.31955303048585</v>
      </c>
      <c r="D1780" s="10">
        <f t="shared" ca="1" si="220"/>
        <v>2.3747643121097672E-2</v>
      </c>
      <c r="E1780" s="59">
        <f ca="1">IF(_xlfn.NORM.INV(D1780,'Input Parameters'!$E$20,'Input Parameters'!$F$20)&lt;3500,3500,IF(_xlfn.NORM.INV(D1780,'Input Parameters'!$E$20,'Input Parameters'!$F$20)&gt;5500,5500,_xlfn.NORM.INV(D1780,'Input Parameters'!$E$20,'Input Parameters'!$F$20)))</f>
        <v>3500</v>
      </c>
      <c r="F1780" s="10">
        <f t="shared" ca="1" si="221"/>
        <v>0.52115245862728155</v>
      </c>
      <c r="G1780" s="61">
        <f ca="1">_xlfn.NORM.INV(F1780,'Input Parameters'!$E$21,'Input Parameters'!$F$21)</f>
        <v>285.26694327489059</v>
      </c>
      <c r="H1780" s="54">
        <f ca="1">EXP(E1780*(1/'Input Parameters'!$E$22-1/G1780))</f>
        <v>0.72338232535145752</v>
      </c>
      <c r="I1780" s="10">
        <f t="shared" ca="1" si="222"/>
        <v>0.75247379724550734</v>
      </c>
      <c r="J1780" s="29">
        <f ca="1">_xlfn.BETA.INV(I1780,'Input Parameters'!$L$24,'Input Parameters'!$M$24,'Input Parameters'!$J$24,'Input Parameters'!$K$24)</f>
        <v>0.71209555468714458</v>
      </c>
      <c r="K1780" s="156">
        <f ca="1">('Input Parameters'!$E$25/'Input Parameters'!$E$31)^$J1780</f>
        <v>6.0466465653224166E-3</v>
      </c>
      <c r="L1780" s="66">
        <f ca="1">$H1780*$C1780*'Input Parameters'!$E$23*K1780</f>
        <v>2.4333624495283961</v>
      </c>
      <c r="M1780" s="23">
        <f t="shared" ca="1" si="223"/>
        <v>0.37843758246214609</v>
      </c>
      <c r="N1780" s="15">
        <f ca="1">_xlfn.NORM.INV(M1780,'Input Parameters'!$E$26,'Input Parameters'!$F$26)</f>
        <v>2.7498676354874612E-2</v>
      </c>
      <c r="O1780" s="8">
        <f t="shared" ca="1" si="224"/>
        <v>0.25055103687592062</v>
      </c>
      <c r="P1780" s="29">
        <f ca="1">_xlfn.LOGNORM.INV(O1780,'Input Parameters'!$H$27,'Input Parameters'!$I$27)</f>
        <v>1.0571503670037254</v>
      </c>
      <c r="Q1780" s="10"/>
      <c r="R1780" s="15">
        <f>'Input Parameters'!$E$28</f>
        <v>12.7</v>
      </c>
      <c r="S1780" s="10">
        <f t="shared" ca="1" si="225"/>
        <v>0.24423856904527952</v>
      </c>
      <c r="T1780" s="25">
        <f ca="1">_xlfn.LOGNORM.INV(S1780,'Input Parameters'!$H$29,'Input Parameters'!$I$29)</f>
        <v>53.874468074153235</v>
      </c>
      <c r="U1780" s="10">
        <f t="shared" ca="1" si="226"/>
        <v>0.20818002629385324</v>
      </c>
      <c r="V1780" s="29">
        <f ca="1">IF('Input Parameters'!$D$30="Beta",_xlfn.BETA.INV(U1780,'Input Parameters'!$L$30,'Input Parameters'!$M$30,'Input Parameters'!$J$30,'Input Parameters'!$K$30),IF('Input Parameters'!$D$30="LogNorm",_xlfn.LOGNORM.INV(U1780,'Input Parameters'!$H$30,'Input Parameters'!$I$30)))</f>
        <v>0.72520667006429929</v>
      </c>
      <c r="W1780" s="2">
        <f ca="1">N1780+(P1780-N1780)*(1-ERF((T1780-R1780)/(2*SQRT(L1780*'Input Parameters'!$E$31))))</f>
        <v>9.1319057722284006E-2</v>
      </c>
      <c r="X1780">
        <f t="shared" ca="1" si="227"/>
        <v>1</v>
      </c>
      <c r="Y1780" s="7"/>
    </row>
    <row r="1781" spans="1:25" ht="15" customHeight="1" x14ac:dyDescent="0.3">
      <c r="A1781" s="130">
        <v>1774</v>
      </c>
      <c r="B1781" s="10">
        <f t="shared" ca="1" si="219"/>
        <v>0.29701850892220394</v>
      </c>
      <c r="C1781" s="57">
        <f ca="1">_xlfn.NORM.INV(B1781,'Input Parameters'!$E$19,'Input Parameters'!$F$19)</f>
        <v>522.26191961658878</v>
      </c>
      <c r="D1781" s="10">
        <f t="shared" ca="1" si="220"/>
        <v>0.84247387776337479</v>
      </c>
      <c r="E1781" s="59">
        <f ca="1">IF(_xlfn.NORM.INV(D1781,'Input Parameters'!$E$20,'Input Parameters'!$F$20)&lt;3500,3500,IF(_xlfn.NORM.INV(D1781,'Input Parameters'!$E$20,'Input Parameters'!$F$20)&gt;5500,5500,_xlfn.NORM.INV(D1781,'Input Parameters'!$E$20,'Input Parameters'!$F$20)))</f>
        <v>5500</v>
      </c>
      <c r="F1781" s="10">
        <f t="shared" ca="1" si="221"/>
        <v>0.35623852108495402</v>
      </c>
      <c r="G1781" s="61">
        <f ca="1">_xlfn.NORM.INV(F1781,'Input Parameters'!$E$21,'Input Parameters'!$F$21)</f>
        <v>281.95334325809421</v>
      </c>
      <c r="H1781" s="54">
        <f ca="1">EXP(E1781*(1/'Input Parameters'!$E$22-1/G1781))</f>
        <v>0.47929336021162189</v>
      </c>
      <c r="I1781" s="10">
        <f t="shared" ca="1" si="222"/>
        <v>6.1138515531047544E-2</v>
      </c>
      <c r="J1781" s="29">
        <f ca="1">_xlfn.BETA.INV(I1781,'Input Parameters'!$L$24,'Input Parameters'!$M$24,'Input Parameters'!$J$24,'Input Parameters'!$K$24)</f>
        <v>0.35594112294848573</v>
      </c>
      <c r="K1781" s="156">
        <f ca="1">('Input Parameters'!$E$25/'Input Parameters'!$E$31)^$J1781</f>
        <v>7.7819702584263878E-2</v>
      </c>
      <c r="L1781" s="66">
        <f ca="1">$H1781*$C1781*'Input Parameters'!$E$23*K1781</f>
        <v>19.479568839579102</v>
      </c>
      <c r="M1781" s="23">
        <f t="shared" ca="1" si="223"/>
        <v>0.75953342252158007</v>
      </c>
      <c r="N1781" s="15">
        <f ca="1">_xlfn.NORM.INV(M1781,'Input Parameters'!$E$26,'Input Parameters'!$F$26)</f>
        <v>4.8800852418801582E-2</v>
      </c>
      <c r="O1781" s="8">
        <f t="shared" ca="1" si="224"/>
        <v>2.3547139004513551E-2</v>
      </c>
      <c r="P1781" s="29">
        <f ca="1">_xlfn.LOGNORM.INV(O1781,'Input Parameters'!$H$27,'Input Parameters'!$I$27)</f>
        <v>0.59145272732836818</v>
      </c>
      <c r="Q1781" s="10"/>
      <c r="R1781" s="15">
        <f>'Input Parameters'!$E$28</f>
        <v>12.7</v>
      </c>
      <c r="S1781" s="10">
        <f t="shared" ca="1" si="225"/>
        <v>0.74443610385720949</v>
      </c>
      <c r="T1781" s="25">
        <f ca="1">_xlfn.LOGNORM.INV(S1781,'Input Parameters'!$H$29,'Input Parameters'!$I$29)</f>
        <v>62.690182398349343</v>
      </c>
      <c r="U1781" s="10">
        <f t="shared" ca="1" si="226"/>
        <v>5.4429856714740765E-2</v>
      </c>
      <c r="V1781" s="29">
        <f ca="1">IF('Input Parameters'!$D$30="Beta",_xlfn.BETA.INV(U1781,'Input Parameters'!$L$30,'Input Parameters'!$M$30,'Input Parameters'!$J$30,'Input Parameters'!$K$30),IF('Input Parameters'!$D$30="LogNorm",_xlfn.LOGNORM.INV(U1781,'Input Parameters'!$H$30,'Input Parameters'!$I$30)))</f>
        <v>0.53096284149062023</v>
      </c>
      <c r="W1781" s="2">
        <f ca="1">N1781+(P1781-N1781)*(1-ERF((T1781-R1781)/(2*SQRT(L1781*'Input Parameters'!$E$31))))</f>
        <v>0.27844443015896897</v>
      </c>
      <c r="X1781">
        <f t="shared" ca="1" si="227"/>
        <v>1</v>
      </c>
      <c r="Y1781" s="7"/>
    </row>
    <row r="1782" spans="1:25" ht="15" customHeight="1" x14ac:dyDescent="0.3">
      <c r="A1782" s="130">
        <v>1775</v>
      </c>
      <c r="B1782" s="10">
        <f t="shared" ca="1" si="219"/>
        <v>0.49723879536638116</v>
      </c>
      <c r="C1782" s="57">
        <f ca="1">_xlfn.NORM.INV(B1782,'Input Parameters'!$E$19,'Input Parameters'!$F$19)</f>
        <v>566.71514433065079</v>
      </c>
      <c r="D1782" s="10">
        <f t="shared" ca="1" si="220"/>
        <v>0.81065468344528147</v>
      </c>
      <c r="E1782" s="59">
        <f ca="1">IF(_xlfn.NORM.INV(D1782,'Input Parameters'!$E$20,'Input Parameters'!$F$20)&lt;3500,3500,IF(_xlfn.NORM.INV(D1782,'Input Parameters'!$E$20,'Input Parameters'!$F$20)&gt;5500,5500,_xlfn.NORM.INV(D1782,'Input Parameters'!$E$20,'Input Parameters'!$F$20)))</f>
        <v>5416.2179870787904</v>
      </c>
      <c r="F1782" s="10">
        <f t="shared" ca="1" si="221"/>
        <v>0.8648899082475312</v>
      </c>
      <c r="G1782" s="61">
        <f ca="1">_xlfn.NORM.INV(F1782,'Input Parameters'!$E$21,'Input Parameters'!$F$21)</f>
        <v>293.51608732676476</v>
      </c>
      <c r="H1782" s="54">
        <f ca="1">EXP(E1782*(1/'Input Parameters'!$E$22-1/G1782))</f>
        <v>1.033036710206918</v>
      </c>
      <c r="I1782" s="10">
        <f t="shared" ca="1" si="222"/>
        <v>5.8187355654791384E-2</v>
      </c>
      <c r="J1782" s="29">
        <f ca="1">_xlfn.BETA.INV(I1782,'Input Parameters'!$L$24,'Input Parameters'!$M$24,'Input Parameters'!$J$24,'Input Parameters'!$K$24)</f>
        <v>0.35212709065905301</v>
      </c>
      <c r="K1782" s="156">
        <f ca="1">('Input Parameters'!$E$25/'Input Parameters'!$E$31)^$J1782</f>
        <v>7.9978255251090549E-2</v>
      </c>
      <c r="L1782" s="66">
        <f ca="1">$H1782*$C1782*'Input Parameters'!$E$23*K1782</f>
        <v>46.822273673411473</v>
      </c>
      <c r="M1782" s="23">
        <f t="shared" ca="1" si="223"/>
        <v>0.28048580228783249</v>
      </c>
      <c r="N1782" s="15">
        <f ca="1">_xlfn.NORM.INV(M1782,'Input Parameters'!$E$26,'Input Parameters'!$F$26)</f>
        <v>2.1790622037780073E-2</v>
      </c>
      <c r="O1782" s="8">
        <f t="shared" ca="1" si="224"/>
        <v>0.56622312988992529</v>
      </c>
      <c r="P1782" s="29">
        <f ca="1">_xlfn.LOGNORM.INV(O1782,'Input Parameters'!$H$27,'Input Parameters'!$I$27)</f>
        <v>1.5326392398076099</v>
      </c>
      <c r="Q1782" s="10"/>
      <c r="R1782" s="15">
        <f>'Input Parameters'!$E$28</f>
        <v>12.7</v>
      </c>
      <c r="S1782" s="10">
        <f t="shared" ca="1" si="225"/>
        <v>9.138822711510286E-2</v>
      </c>
      <c r="T1782" s="25">
        <f ca="1">_xlfn.LOGNORM.INV(S1782,'Input Parameters'!$H$29,'Input Parameters'!$I$29)</f>
        <v>50.141824349485844</v>
      </c>
      <c r="U1782" s="10">
        <f t="shared" ca="1" si="226"/>
        <v>0.98137775194133303</v>
      </c>
      <c r="V1782" s="29">
        <f ca="1">IF('Input Parameters'!$D$30="Beta",_xlfn.BETA.INV(U1782,'Input Parameters'!$L$30,'Input Parameters'!$M$30,'Input Parameters'!$J$30,'Input Parameters'!$K$30),IF('Input Parameters'!$D$30="LogNorm",_xlfn.LOGNORM.INV(U1782,'Input Parameters'!$H$30,'Input Parameters'!$I$30)))</f>
        <v>2.271994194779221</v>
      </c>
      <c r="W1782" s="2">
        <f ca="1">N1782+(P1782-N1782)*(1-ERF((T1782-R1782)/(2*SQRT(L1782*'Input Parameters'!$E$31))))</f>
        <v>1.0776003610632832</v>
      </c>
      <c r="X1782">
        <f t="shared" ca="1" si="227"/>
        <v>1</v>
      </c>
      <c r="Y1782" s="7"/>
    </row>
    <row r="1783" spans="1:25" ht="15" customHeight="1" x14ac:dyDescent="0.3">
      <c r="A1783" s="130">
        <v>1776</v>
      </c>
      <c r="B1783" s="10">
        <f t="shared" ca="1" si="219"/>
        <v>0.16397801310704807</v>
      </c>
      <c r="C1783" s="57">
        <f ca="1">_xlfn.NORM.INV(B1783,'Input Parameters'!$E$19,'Input Parameters'!$F$19)</f>
        <v>484.63878646647174</v>
      </c>
      <c r="D1783" s="10">
        <f t="shared" ca="1" si="220"/>
        <v>0.77026724134692337</v>
      </c>
      <c r="E1783" s="59">
        <f ca="1">IF(_xlfn.NORM.INV(D1783,'Input Parameters'!$E$20,'Input Parameters'!$F$20)&lt;3500,3500,IF(_xlfn.NORM.INV(D1783,'Input Parameters'!$E$20,'Input Parameters'!$F$20)&gt;5500,5500,_xlfn.NORM.INV(D1783,'Input Parameters'!$E$20,'Input Parameters'!$F$20)))</f>
        <v>5317.8090664400597</v>
      </c>
      <c r="F1783" s="10">
        <f t="shared" ca="1" si="221"/>
        <v>0.31998089294497456</v>
      </c>
      <c r="G1783" s="61">
        <f ca="1">_xlfn.NORM.INV(F1783,'Input Parameters'!$E$21,'Input Parameters'!$F$21)</f>
        <v>281.17346747606672</v>
      </c>
      <c r="H1783" s="54">
        <f ca="1">EXP(E1783*(1/'Input Parameters'!$E$22-1/G1783))</f>
        <v>0.46608229084062069</v>
      </c>
      <c r="I1783" s="10">
        <f t="shared" ca="1" si="222"/>
        <v>0.12109949996092395</v>
      </c>
      <c r="J1783" s="29">
        <f ca="1">_xlfn.BETA.INV(I1783,'Input Parameters'!$L$24,'Input Parameters'!$M$24,'Input Parameters'!$J$24,'Input Parameters'!$K$24)</f>
        <v>0.41516068147775692</v>
      </c>
      <c r="K1783" s="156">
        <f ca="1">('Input Parameters'!$E$25/'Input Parameters'!$E$31)^$J1783</f>
        <v>5.0885617320956693E-2</v>
      </c>
      <c r="L1783" s="66">
        <f ca="1">$H1783*$C1783*'Input Parameters'!$E$23*K1783</f>
        <v>11.494122409650181</v>
      </c>
      <c r="M1783" s="23">
        <f t="shared" ca="1" si="223"/>
        <v>0.84129855203372084</v>
      </c>
      <c r="N1783" s="15">
        <f ca="1">_xlfn.NORM.INV(M1783,'Input Parameters'!$E$26,'Input Parameters'!$F$26)</f>
        <v>5.4995991324348896E-2</v>
      </c>
      <c r="O1783" s="8">
        <f t="shared" ca="1" si="224"/>
        <v>0.17675959612380754</v>
      </c>
      <c r="P1783" s="29">
        <f ca="1">_xlfn.LOGNORM.INV(O1783,'Input Parameters'!$H$27,'Input Parameters'!$I$27)</f>
        <v>0.94435769223236854</v>
      </c>
      <c r="Q1783" s="10"/>
      <c r="R1783" s="15">
        <f>'Input Parameters'!$E$28</f>
        <v>12.7</v>
      </c>
      <c r="S1783" s="10">
        <f t="shared" ca="1" si="225"/>
        <v>0.21075360599560722</v>
      </c>
      <c r="T1783" s="25">
        <f ca="1">_xlfn.LOGNORM.INV(S1783,'Input Parameters'!$H$29,'Input Parameters'!$I$29)</f>
        <v>53.20677800143315</v>
      </c>
      <c r="U1783" s="10">
        <f t="shared" ca="1" si="226"/>
        <v>0.43739729476746592</v>
      </c>
      <c r="V1783" s="29">
        <f ca="1">IF('Input Parameters'!$D$30="Beta",_xlfn.BETA.INV(U1783,'Input Parameters'!$L$30,'Input Parameters'!$M$30,'Input Parameters'!$J$30,'Input Parameters'!$K$30),IF('Input Parameters'!$D$30="LogNorm",_xlfn.LOGNORM.INV(U1783,'Input Parameters'!$H$30,'Input Parameters'!$I$30)))</f>
        <v>0.93900845589338955</v>
      </c>
      <c r="W1783" s="2">
        <f ca="1">N1783+(P1783-N1783)*(1-ERF((T1783-R1783)/(2*SQRT(L1783*'Input Parameters'!$E$31))))</f>
        <v>0.40913966483239561</v>
      </c>
      <c r="X1783">
        <f t="shared" ca="1" si="227"/>
        <v>1</v>
      </c>
      <c r="Y1783" s="7"/>
    </row>
    <row r="1784" spans="1:25" ht="15" customHeight="1" x14ac:dyDescent="0.3">
      <c r="A1784" s="130">
        <v>1777</v>
      </c>
      <c r="B1784" s="10">
        <f t="shared" ca="1" si="219"/>
        <v>0.23055690181279986</v>
      </c>
      <c r="C1784" s="57">
        <f ca="1">_xlfn.NORM.INV(B1784,'Input Parameters'!$E$19,'Input Parameters'!$F$19)</f>
        <v>505.02231254754582</v>
      </c>
      <c r="D1784" s="10">
        <f t="shared" ca="1" si="220"/>
        <v>8.7967397598539332E-2</v>
      </c>
      <c r="E1784" s="59">
        <f ca="1">IF(_xlfn.NORM.INV(D1784,'Input Parameters'!$E$20,'Input Parameters'!$F$20)&lt;3500,3500,IF(_xlfn.NORM.INV(D1784,'Input Parameters'!$E$20,'Input Parameters'!$F$20)&gt;5500,5500,_xlfn.NORM.INV(D1784,'Input Parameters'!$E$20,'Input Parameters'!$F$20)))</f>
        <v>3852.6351656990191</v>
      </c>
      <c r="F1784" s="10">
        <f t="shared" ca="1" si="221"/>
        <v>0.12265276168054806</v>
      </c>
      <c r="G1784" s="61">
        <f ca="1">_xlfn.NORM.INV(F1784,'Input Parameters'!$E$21,'Input Parameters'!$F$21)</f>
        <v>275.71803550499186</v>
      </c>
      <c r="H1784" s="54">
        <f ca="1">EXP(E1784*(1/'Input Parameters'!$E$22-1/G1784))</f>
        <v>0.43859771729449415</v>
      </c>
      <c r="I1784" s="10">
        <f t="shared" ca="1" si="222"/>
        <v>0.58320949669314071</v>
      </c>
      <c r="J1784" s="29">
        <f ca="1">_xlfn.BETA.INV(I1784,'Input Parameters'!$L$24,'Input Parameters'!$M$24,'Input Parameters'!$J$24,'Input Parameters'!$K$24)</f>
        <v>0.64061980988345701</v>
      </c>
      <c r="K1784" s="156">
        <f ca="1">('Input Parameters'!$E$25/'Input Parameters'!$E$31)^$J1784</f>
        <v>1.0097001496937779E-2</v>
      </c>
      <c r="L1784" s="66">
        <f ca="1">$H1784*$C1784*'Input Parameters'!$E$23*K1784</f>
        <v>2.2365023246817803</v>
      </c>
      <c r="M1784" s="23">
        <f t="shared" ca="1" si="223"/>
        <v>0.85107213392847958</v>
      </c>
      <c r="N1784" s="15">
        <f ca="1">_xlfn.NORM.INV(M1784,'Input Parameters'!$E$26,'Input Parameters'!$F$26)</f>
        <v>5.586189665470867E-2</v>
      </c>
      <c r="O1784" s="8">
        <f t="shared" ca="1" si="224"/>
        <v>0.47775237020512207</v>
      </c>
      <c r="P1784" s="29">
        <f ca="1">_xlfn.LOGNORM.INV(O1784,'Input Parameters'!$H$27,'Input Parameters'!$I$27)</f>
        <v>1.3889212502684865</v>
      </c>
      <c r="Q1784" s="10"/>
      <c r="R1784" s="15">
        <f>'Input Parameters'!$E$28</f>
        <v>12.7</v>
      </c>
      <c r="S1784" s="10">
        <f t="shared" ca="1" si="225"/>
        <v>0.1132724281289198</v>
      </c>
      <c r="T1784" s="25">
        <f ca="1">_xlfn.LOGNORM.INV(S1784,'Input Parameters'!$H$29,'Input Parameters'!$I$29)</f>
        <v>50.838768012801566</v>
      </c>
      <c r="U1784" s="10">
        <f t="shared" ca="1" si="226"/>
        <v>0.7595637330950521</v>
      </c>
      <c r="V1784" s="29">
        <f ca="1">IF('Input Parameters'!$D$30="Beta",_xlfn.BETA.INV(U1784,'Input Parameters'!$L$30,'Input Parameters'!$M$30,'Input Parameters'!$J$30,'Input Parameters'!$K$30),IF('Input Parameters'!$D$30="LogNorm",_xlfn.LOGNORM.INV(U1784,'Input Parameters'!$H$30,'Input Parameters'!$I$30)))</f>
        <v>1.3194051797977571</v>
      </c>
      <c r="W1784" s="2">
        <f ca="1">N1784+(P1784-N1784)*(1-ERF((T1784-R1784)/(2*SQRT(L1784*'Input Parameters'!$E$31))))</f>
        <v>0.1509647007809255</v>
      </c>
      <c r="X1784">
        <f t="shared" ca="1" si="227"/>
        <v>1</v>
      </c>
      <c r="Y1784" s="7"/>
    </row>
    <row r="1785" spans="1:25" ht="15" customHeight="1" x14ac:dyDescent="0.3">
      <c r="A1785" s="130">
        <v>1778</v>
      </c>
      <c r="B1785" s="10">
        <f t="shared" ca="1" si="219"/>
        <v>0.43412477838147234</v>
      </c>
      <c r="C1785" s="57">
        <f ca="1">_xlfn.NORM.INV(B1785,'Input Parameters'!$E$19,'Input Parameters'!$F$19)</f>
        <v>553.2829434710161</v>
      </c>
      <c r="D1785" s="10">
        <f t="shared" ca="1" si="220"/>
        <v>0.70684244162878429</v>
      </c>
      <c r="E1785" s="59">
        <f ca="1">IF(_xlfn.NORM.INV(D1785,'Input Parameters'!$E$20,'Input Parameters'!$F$20)&lt;3500,3500,IF(_xlfn.NORM.INV(D1785,'Input Parameters'!$E$20,'Input Parameters'!$F$20)&gt;5500,5500,_xlfn.NORM.INV(D1785,'Input Parameters'!$E$20,'Input Parameters'!$F$20)))</f>
        <v>5180.9285397909916</v>
      </c>
      <c r="F1785" s="10">
        <f t="shared" ca="1" si="221"/>
        <v>0.26404328678887257</v>
      </c>
      <c r="G1785" s="61">
        <f ca="1">_xlfn.NORM.INV(F1785,'Input Parameters'!$E$21,'Input Parameters'!$F$21)</f>
        <v>279.8908935462722</v>
      </c>
      <c r="H1785" s="54">
        <f ca="1">EXP(E1785*(1/'Input Parameters'!$E$22-1/G1785))</f>
        <v>0.43684398101138172</v>
      </c>
      <c r="I1785" s="10">
        <f t="shared" ca="1" si="222"/>
        <v>0.37793187122048988</v>
      </c>
      <c r="J1785" s="29">
        <f ca="1">_xlfn.BETA.INV(I1785,'Input Parameters'!$L$24,'Input Parameters'!$M$24,'Input Parameters'!$J$24,'Input Parameters'!$K$24)</f>
        <v>0.556447075012097</v>
      </c>
      <c r="K1785" s="156">
        <f ca="1">('Input Parameters'!$E$25/'Input Parameters'!$E$31)^$J1785</f>
        <v>1.8468297789632146E-2</v>
      </c>
      <c r="L1785" s="66">
        <f ca="1">$H1785*$C1785*'Input Parameters'!$E$23*K1785</f>
        <v>4.4637566164521578</v>
      </c>
      <c r="M1785" s="23">
        <f t="shared" ca="1" si="223"/>
        <v>8.5423217248141392E-2</v>
      </c>
      <c r="N1785" s="15">
        <f ca="1">_xlfn.NORM.INV(M1785,'Input Parameters'!$E$26,'Input Parameters'!$F$26)</f>
        <v>5.2407285504169655E-3</v>
      </c>
      <c r="O1785" s="8">
        <f t="shared" ca="1" si="224"/>
        <v>0.73846258195823289</v>
      </c>
      <c r="P1785" s="29">
        <f ca="1">_xlfn.LOGNORM.INV(O1785,'Input Parameters'!$H$27,'Input Parameters'!$I$27)</f>
        <v>1.8884213232583946</v>
      </c>
      <c r="Q1785" s="10"/>
      <c r="R1785" s="15">
        <f>'Input Parameters'!$E$28</f>
        <v>12.7</v>
      </c>
      <c r="S1785" s="10">
        <f t="shared" ca="1" si="225"/>
        <v>0.51273738606007724</v>
      </c>
      <c r="T1785" s="25">
        <f ca="1">_xlfn.LOGNORM.INV(S1785,'Input Parameters'!$H$29,'Input Parameters'!$I$29)</f>
        <v>58.440977481448328</v>
      </c>
      <c r="U1785" s="10">
        <f t="shared" ca="1" si="226"/>
        <v>0.7479134825796947</v>
      </c>
      <c r="V1785" s="29">
        <f ca="1">IF('Input Parameters'!$D$30="Beta",_xlfn.BETA.INV(U1785,'Input Parameters'!$L$30,'Input Parameters'!$M$30,'Input Parameters'!$J$30,'Input Parameters'!$K$30),IF('Input Parameters'!$D$30="LogNorm",_xlfn.LOGNORM.INV(U1785,'Input Parameters'!$H$30,'Input Parameters'!$I$30)))</f>
        <v>1.3003134257751219</v>
      </c>
      <c r="W1785" s="2">
        <f ca="1">N1785+(P1785-N1785)*(1-ERF((T1785-R1785)/(2*SQRT(L1785*'Input Parameters'!$E$31))))</f>
        <v>0.24214463829957339</v>
      </c>
      <c r="X1785">
        <f t="shared" ca="1" si="227"/>
        <v>1</v>
      </c>
      <c r="Y1785" s="7"/>
    </row>
    <row r="1786" spans="1:25" ht="15" customHeight="1" x14ac:dyDescent="0.3">
      <c r="A1786" s="130">
        <v>1779</v>
      </c>
      <c r="B1786" s="10">
        <f t="shared" ca="1" si="219"/>
        <v>0.33940640450210124</v>
      </c>
      <c r="C1786" s="57">
        <f ca="1">_xlfn.NORM.INV(B1786,'Input Parameters'!$E$19,'Input Parameters'!$F$19)</f>
        <v>532.30992726422892</v>
      </c>
      <c r="D1786" s="10">
        <f t="shared" ca="1" si="220"/>
        <v>0.21357662812292588</v>
      </c>
      <c r="E1786" s="59">
        <f ca="1">IF(_xlfn.NORM.INV(D1786,'Input Parameters'!$E$20,'Input Parameters'!$F$20)&lt;3500,3500,IF(_xlfn.NORM.INV(D1786,'Input Parameters'!$E$20,'Input Parameters'!$F$20)&gt;5500,5500,_xlfn.NORM.INV(D1786,'Input Parameters'!$E$20,'Input Parameters'!$F$20)))</f>
        <v>4244.1492864446009</v>
      </c>
      <c r="F1786" s="10">
        <f t="shared" ca="1" si="221"/>
        <v>0.25335487060600859</v>
      </c>
      <c r="G1786" s="61">
        <f ca="1">_xlfn.NORM.INV(F1786,'Input Parameters'!$E$21,'Input Parameters'!$F$21)</f>
        <v>279.63119861243547</v>
      </c>
      <c r="H1786" s="54">
        <f ca="1">EXP(E1786*(1/'Input Parameters'!$E$22-1/G1786))</f>
        <v>0.50031563688089575</v>
      </c>
      <c r="I1786" s="10">
        <f t="shared" ca="1" si="222"/>
        <v>0.46907026741128521</v>
      </c>
      <c r="J1786" s="29">
        <f ca="1">_xlfn.BETA.INV(I1786,'Input Parameters'!$L$24,'Input Parameters'!$M$24,'Input Parameters'!$J$24,'Input Parameters'!$K$24)</f>
        <v>0.59461515354869243</v>
      </c>
      <c r="K1786" s="156">
        <f ca="1">('Input Parameters'!$E$25/'Input Parameters'!$E$31)^$J1786</f>
        <v>1.4044840387596284E-2</v>
      </c>
      <c r="L1786" s="66">
        <f ca="1">$H1786*$C1786*'Input Parameters'!$E$23*K1786</f>
        <v>3.7404637495425925</v>
      </c>
      <c r="M1786" s="23">
        <f t="shared" ca="1" si="223"/>
        <v>0.19318849976950858</v>
      </c>
      <c r="N1786" s="15">
        <f ca="1">_xlfn.NORM.INV(M1786,'Input Parameters'!$E$26,'Input Parameters'!$F$26)</f>
        <v>1.5809666183769805E-2</v>
      </c>
      <c r="O1786" s="8">
        <f t="shared" ca="1" si="224"/>
        <v>0.12278204072718513</v>
      </c>
      <c r="P1786" s="29">
        <f ca="1">_xlfn.LOGNORM.INV(O1786,'Input Parameters'!$H$27,'Input Parameters'!$I$27)</f>
        <v>0.85170770316278854</v>
      </c>
      <c r="Q1786" s="10"/>
      <c r="R1786" s="15">
        <f>'Input Parameters'!$E$28</f>
        <v>12.7</v>
      </c>
      <c r="S1786" s="10">
        <f t="shared" ca="1" si="225"/>
        <v>0.48973509581491748</v>
      </c>
      <c r="T1786" s="25">
        <f ca="1">_xlfn.LOGNORM.INV(S1786,'Input Parameters'!$H$29,'Input Parameters'!$I$29)</f>
        <v>58.063829416115915</v>
      </c>
      <c r="U1786" s="10">
        <f t="shared" ca="1" si="226"/>
        <v>0.11191219356218307</v>
      </c>
      <c r="V1786" s="29">
        <f ca="1">IF('Input Parameters'!$D$30="Beta",_xlfn.BETA.INV(U1786,'Input Parameters'!$L$30,'Input Parameters'!$M$30,'Input Parameters'!$J$30,'Input Parameters'!$K$30),IF('Input Parameters'!$D$30="LogNorm",_xlfn.LOGNORM.INV(U1786,'Input Parameters'!$H$30,'Input Parameters'!$I$30)))</f>
        <v>0.61848409996797094</v>
      </c>
      <c r="W1786" s="2">
        <f ca="1">N1786+(P1786-N1786)*(1-ERF((T1786-R1786)/(2*SQRT(L1786*'Input Parameters'!$E$31))))</f>
        <v>9.7062192540290471E-2</v>
      </c>
      <c r="X1786">
        <f t="shared" ca="1" si="227"/>
        <v>1</v>
      </c>
      <c r="Y1786" s="7"/>
    </row>
    <row r="1787" spans="1:25" ht="15" customHeight="1" x14ac:dyDescent="0.3">
      <c r="A1787" s="130">
        <v>1780</v>
      </c>
      <c r="B1787" s="10">
        <f t="shared" ca="1" si="219"/>
        <v>0.49285022946189272</v>
      </c>
      <c r="C1787" s="57">
        <f ca="1">_xlfn.NORM.INV(B1787,'Input Parameters'!$E$19,'Input Parameters'!$F$19)</f>
        <v>565.78552538700933</v>
      </c>
      <c r="D1787" s="10">
        <f t="shared" ca="1" si="220"/>
        <v>0.90263714853257959</v>
      </c>
      <c r="E1787" s="59">
        <f ca="1">IF(_xlfn.NORM.INV(D1787,'Input Parameters'!$E$20,'Input Parameters'!$F$20)&lt;3500,3500,IF(_xlfn.NORM.INV(D1787,'Input Parameters'!$E$20,'Input Parameters'!$F$20)&gt;5500,5500,_xlfn.NORM.INV(D1787,'Input Parameters'!$E$20,'Input Parameters'!$F$20)))</f>
        <v>5500</v>
      </c>
      <c r="F1787" s="10">
        <f t="shared" ca="1" si="221"/>
        <v>0.311665314085812</v>
      </c>
      <c r="G1787" s="61">
        <f ca="1">_xlfn.NORM.INV(F1787,'Input Parameters'!$E$21,'Input Parameters'!$F$21)</f>
        <v>280.98967512076069</v>
      </c>
      <c r="H1787" s="54">
        <f ca="1">EXP(E1787*(1/'Input Parameters'!$E$22-1/G1787))</f>
        <v>0.44827792043185527</v>
      </c>
      <c r="I1787" s="10">
        <f t="shared" ca="1" si="222"/>
        <v>7.6996303154706958E-2</v>
      </c>
      <c r="J1787" s="29">
        <f ca="1">_xlfn.BETA.INV(I1787,'Input Parameters'!$L$24,'Input Parameters'!$M$24,'Input Parameters'!$J$24,'Input Parameters'!$K$24)</f>
        <v>0.37449199780129094</v>
      </c>
      <c r="K1787" s="156">
        <f ca="1">('Input Parameters'!$E$25/'Input Parameters'!$E$31)^$J1787</f>
        <v>6.8123283721239117E-2</v>
      </c>
      <c r="L1787" s="66">
        <f ca="1">$H1787*$C1787*'Input Parameters'!$E$23*K1787</f>
        <v>17.278051140206554</v>
      </c>
      <c r="M1787" s="23">
        <f t="shared" ca="1" si="223"/>
        <v>0.69611113421173576</v>
      </c>
      <c r="N1787" s="15">
        <f ca="1">_xlfn.NORM.INV(M1787,'Input Parameters'!$E$26,'Input Parameters'!$F$26)</f>
        <v>4.477821165665978E-2</v>
      </c>
      <c r="O1787" s="8">
        <f t="shared" ca="1" si="224"/>
        <v>0.24716467316583579</v>
      </c>
      <c r="P1787" s="29">
        <f ca="1">_xlfn.LOGNORM.INV(O1787,'Input Parameters'!$H$27,'Input Parameters'!$I$27)</f>
        <v>1.0521660070364014</v>
      </c>
      <c r="Q1787" s="10"/>
      <c r="R1787" s="15">
        <f>'Input Parameters'!$E$28</f>
        <v>12.7</v>
      </c>
      <c r="S1787" s="10">
        <f t="shared" ca="1" si="225"/>
        <v>0.49652373450924681</v>
      </c>
      <c r="T1787" s="25">
        <f ca="1">_xlfn.LOGNORM.INV(S1787,'Input Parameters'!$H$29,'Input Parameters'!$I$29)</f>
        <v>58.174884702308326</v>
      </c>
      <c r="U1787" s="10">
        <f t="shared" ca="1" si="226"/>
        <v>0.86505605691811305</v>
      </c>
      <c r="V1787" s="29">
        <f ca="1">IF('Input Parameters'!$D$30="Beta",_xlfn.BETA.INV(U1787,'Input Parameters'!$L$30,'Input Parameters'!$M$30,'Input Parameters'!$J$30,'Input Parameters'!$K$30),IF('Input Parameters'!$D$30="LogNorm",_xlfn.LOGNORM.INV(U1787,'Input Parameters'!$H$30,'Input Parameters'!$I$30)))</f>
        <v>1.5438766643877027</v>
      </c>
      <c r="W1787" s="2">
        <f ca="1">N1787+(P1787-N1787)*(1-ERF((T1787-R1787)/(2*SQRT(L1787*'Input Parameters'!$E$31))))</f>
        <v>0.48719773681154888</v>
      </c>
      <c r="X1787">
        <f t="shared" ca="1" si="227"/>
        <v>1</v>
      </c>
      <c r="Y1787" s="7"/>
    </row>
    <row r="1788" spans="1:25" ht="15" customHeight="1" x14ac:dyDescent="0.3">
      <c r="A1788" s="130">
        <v>1781</v>
      </c>
      <c r="B1788" s="10">
        <f t="shared" ca="1" si="219"/>
        <v>0.41335808454843159</v>
      </c>
      <c r="C1788" s="57">
        <f ca="1">_xlfn.NORM.INV(B1788,'Input Parameters'!$E$19,'Input Parameters'!$F$19)</f>
        <v>548.8016724708699</v>
      </c>
      <c r="D1788" s="10">
        <f t="shared" ca="1" si="220"/>
        <v>0.89964977461978501</v>
      </c>
      <c r="E1788" s="59">
        <f ca="1">IF(_xlfn.NORM.INV(D1788,'Input Parameters'!$E$20,'Input Parameters'!$F$20)&lt;3500,3500,IF(_xlfn.NORM.INV(D1788,'Input Parameters'!$E$20,'Input Parameters'!$F$20)&gt;5500,5500,_xlfn.NORM.INV(D1788,'Input Parameters'!$E$20,'Input Parameters'!$F$20)))</f>
        <v>5500</v>
      </c>
      <c r="F1788" s="10">
        <f t="shared" ca="1" si="221"/>
        <v>0.49764330148624902</v>
      </c>
      <c r="G1788" s="61">
        <f ca="1">_xlfn.NORM.INV(F1788,'Input Parameters'!$E$21,'Input Parameters'!$F$21)</f>
        <v>284.80356782430442</v>
      </c>
      <c r="H1788" s="54">
        <f ca="1">EXP(E1788*(1/'Input Parameters'!$E$22-1/G1788))</f>
        <v>0.58261728288848869</v>
      </c>
      <c r="I1788" s="10">
        <f t="shared" ca="1" si="222"/>
        <v>0.11129244461294729</v>
      </c>
      <c r="J1788" s="29">
        <f ca="1">_xlfn.BETA.INV(I1788,'Input Parameters'!$L$24,'Input Parameters'!$M$24,'Input Parameters'!$J$24,'Input Parameters'!$K$24)</f>
        <v>0.40709838929601422</v>
      </c>
      <c r="K1788" s="156">
        <f ca="1">('Input Parameters'!$E$25/'Input Parameters'!$E$31)^$J1788</f>
        <v>5.391536779185066E-2</v>
      </c>
      <c r="L1788" s="66">
        <f ca="1">$H1788*$C1788*'Input Parameters'!$E$23*K1788</f>
        <v>17.238971904442202</v>
      </c>
      <c r="M1788" s="23">
        <f t="shared" ca="1" si="223"/>
        <v>0.37879132738903221</v>
      </c>
      <c r="N1788" s="15">
        <f ca="1">_xlfn.NORM.INV(M1788,'Input Parameters'!$E$26,'Input Parameters'!$F$26)</f>
        <v>2.7518208468682914E-2</v>
      </c>
      <c r="O1788" s="8">
        <f t="shared" ca="1" si="224"/>
        <v>0.88707010330182678</v>
      </c>
      <c r="P1788" s="29">
        <f ca="1">_xlfn.LOGNORM.INV(O1788,'Input Parameters'!$H$27,'Input Parameters'!$I$27)</f>
        <v>2.43272654830669</v>
      </c>
      <c r="Q1788" s="10"/>
      <c r="R1788" s="15">
        <f>'Input Parameters'!$E$28</f>
        <v>12.7</v>
      </c>
      <c r="S1788" s="10">
        <f t="shared" ca="1" si="225"/>
        <v>0.20436290513431254</v>
      </c>
      <c r="T1788" s="25">
        <f ca="1">_xlfn.LOGNORM.INV(S1788,'Input Parameters'!$H$29,'Input Parameters'!$I$29)</f>
        <v>53.073559143423658</v>
      </c>
      <c r="U1788" s="10">
        <f t="shared" ca="1" si="226"/>
        <v>0.84012549946694071</v>
      </c>
      <c r="V1788" s="29">
        <f ca="1">IF('Input Parameters'!$D$30="Beta",_xlfn.BETA.INV(U1788,'Input Parameters'!$L$30,'Input Parameters'!$M$30,'Input Parameters'!$J$30,'Input Parameters'!$K$30),IF('Input Parameters'!$D$30="LogNorm",_xlfn.LOGNORM.INV(U1788,'Input Parameters'!$H$30,'Input Parameters'!$I$30)))</f>
        <v>1.4793020807818842</v>
      </c>
      <c r="W1788" s="2">
        <f ca="1">N1788+(P1788-N1788)*(1-ERF((T1788-R1788)/(2*SQRT(L1788*'Input Parameters'!$E$31))))</f>
        <v>1.2101932858155615</v>
      </c>
      <c r="X1788">
        <f t="shared" ca="1" si="227"/>
        <v>1</v>
      </c>
      <c r="Y1788" s="7"/>
    </row>
    <row r="1789" spans="1:25" ht="15" customHeight="1" x14ac:dyDescent="0.3">
      <c r="A1789" s="130">
        <v>1782</v>
      </c>
      <c r="B1789" s="10">
        <f t="shared" ca="1" si="219"/>
        <v>0.30857204716433151</v>
      </c>
      <c r="C1789" s="57">
        <f ca="1">_xlfn.NORM.INV(B1789,'Input Parameters'!$E$19,'Input Parameters'!$F$19)</f>
        <v>525.05828224585559</v>
      </c>
      <c r="D1789" s="10">
        <f t="shared" ca="1" si="220"/>
        <v>5.1586249231976522E-2</v>
      </c>
      <c r="E1789" s="59">
        <f ca="1">IF(_xlfn.NORM.INV(D1789,'Input Parameters'!$E$20,'Input Parameters'!$F$20)&lt;3500,3500,IF(_xlfn.NORM.INV(D1789,'Input Parameters'!$E$20,'Input Parameters'!$F$20)&gt;5500,5500,_xlfn.NORM.INV(D1789,'Input Parameters'!$E$20,'Input Parameters'!$F$20)))</f>
        <v>3659.2350958894867</v>
      </c>
      <c r="F1789" s="10">
        <f t="shared" ca="1" si="221"/>
        <v>0.37570491216306479</v>
      </c>
      <c r="G1789" s="61">
        <f ca="1">_xlfn.NORM.INV(F1789,'Input Parameters'!$E$21,'Input Parameters'!$F$21)</f>
        <v>282.3601017774298</v>
      </c>
      <c r="H1789" s="54">
        <f ca="1">EXP(E1789*(1/'Input Parameters'!$E$22-1/G1789))</f>
        <v>0.62462405382814867</v>
      </c>
      <c r="I1789" s="10">
        <f t="shared" ca="1" si="222"/>
        <v>0.72623942114094819</v>
      </c>
      <c r="J1789" s="29">
        <f ca="1">_xlfn.BETA.INV(I1789,'Input Parameters'!$L$24,'Input Parameters'!$M$24,'Input Parameters'!$J$24,'Input Parameters'!$K$24)</f>
        <v>0.70029859131900352</v>
      </c>
      <c r="K1789" s="156">
        <f ca="1">('Input Parameters'!$E$25/'Input Parameters'!$E$31)^$J1789</f>
        <v>6.5806262224505059E-3</v>
      </c>
      <c r="L1789" s="66">
        <f ca="1">$H1789*$C1789*'Input Parameters'!$E$23*K1789</f>
        <v>2.1582087139513928</v>
      </c>
      <c r="M1789" s="23">
        <f t="shared" ca="1" si="223"/>
        <v>0.75964309248443218</v>
      </c>
      <c r="N1789" s="15">
        <f ca="1">_xlfn.NORM.INV(M1789,'Input Parameters'!$E$26,'Input Parameters'!$F$26)</f>
        <v>4.8808253889411748E-2</v>
      </c>
      <c r="O1789" s="8">
        <f t="shared" ca="1" si="224"/>
        <v>6.5098381228398616E-2</v>
      </c>
      <c r="P1789" s="29">
        <f ca="1">_xlfn.LOGNORM.INV(O1789,'Input Parameters'!$H$27,'Input Parameters'!$I$27)</f>
        <v>0.7288405567055507</v>
      </c>
      <c r="Q1789" s="10"/>
      <c r="R1789" s="15">
        <f>'Input Parameters'!$E$28</f>
        <v>12.7</v>
      </c>
      <c r="S1789" s="10">
        <f t="shared" ca="1" si="225"/>
        <v>0.53157581679946564</v>
      </c>
      <c r="T1789" s="25">
        <f ca="1">_xlfn.LOGNORM.INV(S1789,'Input Parameters'!$H$29,'Input Parameters'!$I$29)</f>
        <v>58.752144284386475</v>
      </c>
      <c r="U1789" s="10">
        <f t="shared" ca="1" si="226"/>
        <v>0.25740482227577899</v>
      </c>
      <c r="V1789" s="29">
        <f ca="1">IF('Input Parameters'!$D$30="Beta",_xlfn.BETA.INV(U1789,'Input Parameters'!$L$30,'Input Parameters'!$M$30,'Input Parameters'!$J$30,'Input Parameters'!$K$30),IF('Input Parameters'!$D$30="LogNorm",_xlfn.LOGNORM.INV(U1789,'Input Parameters'!$H$30,'Input Parameters'!$I$30)))</f>
        <v>0.77286030951760765</v>
      </c>
      <c r="W1789" s="2">
        <f ca="1">N1789+(P1789-N1789)*(1-ERF((T1789-R1789)/(2*SQRT(L1789*'Input Parameters'!$E$31))))</f>
        <v>6.6931220262956989E-2</v>
      </c>
      <c r="X1789">
        <f t="shared" ca="1" si="227"/>
        <v>1</v>
      </c>
      <c r="Y1789" s="7"/>
    </row>
    <row r="1790" spans="1:25" ht="15" customHeight="1" x14ac:dyDescent="0.3">
      <c r="A1790" s="130">
        <v>1783</v>
      </c>
      <c r="B1790" s="10">
        <f t="shared" ca="1" si="219"/>
        <v>0.34575497835672431</v>
      </c>
      <c r="C1790" s="57">
        <f ca="1">_xlfn.NORM.INV(B1790,'Input Parameters'!$E$19,'Input Parameters'!$F$19)</f>
        <v>533.76982778791239</v>
      </c>
      <c r="D1790" s="10">
        <f t="shared" ca="1" si="220"/>
        <v>0.45909630280091895</v>
      </c>
      <c r="E1790" s="59">
        <f ca="1">IF(_xlfn.NORM.INV(D1790,'Input Parameters'!$E$20,'Input Parameters'!$F$20)&lt;3500,3500,IF(_xlfn.NORM.INV(D1790,'Input Parameters'!$E$20,'Input Parameters'!$F$20)&gt;5500,5500,_xlfn.NORM.INV(D1790,'Input Parameters'!$E$20,'Input Parameters'!$F$20)))</f>
        <v>4728.1025315300876</v>
      </c>
      <c r="F1790" s="10">
        <f t="shared" ca="1" si="221"/>
        <v>0.83856838334100914</v>
      </c>
      <c r="G1790" s="61">
        <f ca="1">_xlfn.NORM.INV(F1790,'Input Parameters'!$E$21,'Input Parameters'!$F$21)</f>
        <v>292.62032619202381</v>
      </c>
      <c r="H1790" s="54">
        <f ca="1">EXP(E1790*(1/'Input Parameters'!$E$22-1/G1790))</f>
        <v>0.97928013985165896</v>
      </c>
      <c r="I1790" s="10">
        <f t="shared" ca="1" si="222"/>
        <v>0.26905258253472686</v>
      </c>
      <c r="J1790" s="29">
        <f ca="1">_xlfn.BETA.INV(I1790,'Input Parameters'!$L$24,'Input Parameters'!$M$24,'Input Parameters'!$J$24,'Input Parameters'!$K$24)</f>
        <v>0.50603105925619563</v>
      </c>
      <c r="K1790" s="156">
        <f ca="1">('Input Parameters'!$E$25/'Input Parameters'!$E$31)^$J1790</f>
        <v>2.6515178015834369E-2</v>
      </c>
      <c r="L1790" s="66">
        <f ca="1">$H1790*$C1790*'Input Parameters'!$E$23*K1790</f>
        <v>13.859753781090648</v>
      </c>
      <c r="M1790" s="23">
        <f t="shared" ca="1" si="223"/>
        <v>0.69318010158527965</v>
      </c>
      <c r="N1790" s="15">
        <f ca="1">_xlfn.NORM.INV(M1790,'Input Parameters'!$E$26,'Input Parameters'!$F$26)</f>
        <v>4.4602579418901576E-2</v>
      </c>
      <c r="O1790" s="8">
        <f t="shared" ca="1" si="224"/>
        <v>0.72210892913507074</v>
      </c>
      <c r="P1790" s="29">
        <f ca="1">_xlfn.LOGNORM.INV(O1790,'Input Parameters'!$H$27,'Input Parameters'!$I$27)</f>
        <v>1.8475198797821226</v>
      </c>
      <c r="Q1790" s="10"/>
      <c r="R1790" s="15">
        <f>'Input Parameters'!$E$28</f>
        <v>12.7</v>
      </c>
      <c r="S1790" s="10">
        <f t="shared" ca="1" si="225"/>
        <v>0.55707495797429196</v>
      </c>
      <c r="T1790" s="25">
        <f ca="1">_xlfn.LOGNORM.INV(S1790,'Input Parameters'!$H$29,'Input Parameters'!$I$29)</f>
        <v>59.177990844534698</v>
      </c>
      <c r="U1790" s="10">
        <f t="shared" ca="1" si="226"/>
        <v>0.41119480949702047</v>
      </c>
      <c r="V1790" s="29">
        <f ca="1">IF('Input Parameters'!$D$30="Beta",_xlfn.BETA.INV(U1790,'Input Parameters'!$L$30,'Input Parameters'!$M$30,'Input Parameters'!$J$30,'Input Parameters'!$K$30),IF('Input Parameters'!$D$30="LogNorm",_xlfn.LOGNORM.INV(U1790,'Input Parameters'!$H$30,'Input Parameters'!$I$30)))</f>
        <v>0.91455927101998469</v>
      </c>
      <c r="W1790" s="2">
        <f ca="1">N1790+(P1790-N1790)*(1-ERF((T1790-R1790)/(2*SQRT(L1790*'Input Parameters'!$E$31))))</f>
        <v>0.72493853546603682</v>
      </c>
      <c r="X1790">
        <f t="shared" ca="1" si="227"/>
        <v>1</v>
      </c>
      <c r="Y1790" s="7"/>
    </row>
    <row r="1791" spans="1:25" ht="15" customHeight="1" x14ac:dyDescent="0.3">
      <c r="A1791" s="130">
        <v>1784</v>
      </c>
      <c r="B1791" s="10">
        <f t="shared" ca="1" si="219"/>
        <v>0.57005314574182675</v>
      </c>
      <c r="C1791" s="57">
        <f ca="1">_xlfn.NORM.INV(B1791,'Input Parameters'!$E$19,'Input Parameters'!$F$19)</f>
        <v>582.21505032096366</v>
      </c>
      <c r="D1791" s="10">
        <f t="shared" ca="1" si="220"/>
        <v>0.5378191230559396</v>
      </c>
      <c r="E1791" s="59">
        <f ca="1">IF(_xlfn.NORM.INV(D1791,'Input Parameters'!$E$20,'Input Parameters'!$F$20)&lt;3500,3500,IF(_xlfn.NORM.INV(D1791,'Input Parameters'!$E$20,'Input Parameters'!$F$20)&gt;5500,5500,_xlfn.NORM.INV(D1791,'Input Parameters'!$E$20,'Input Parameters'!$F$20)))</f>
        <v>4866.4586439554532</v>
      </c>
      <c r="F1791" s="10">
        <f t="shared" ca="1" si="221"/>
        <v>0.37989466586716836</v>
      </c>
      <c r="G1791" s="61">
        <f ca="1">_xlfn.NORM.INV(F1791,'Input Parameters'!$E$21,'Input Parameters'!$F$21)</f>
        <v>282.4467464834724</v>
      </c>
      <c r="H1791" s="54">
        <f ca="1">EXP(E1791*(1/'Input Parameters'!$E$22-1/G1791))</f>
        <v>0.5376344898347436</v>
      </c>
      <c r="I1791" s="10">
        <f t="shared" ca="1" si="222"/>
        <v>0.61772069568176713</v>
      </c>
      <c r="J1791" s="29">
        <f ca="1">_xlfn.BETA.INV(I1791,'Input Parameters'!$L$24,'Input Parameters'!$M$24,'Input Parameters'!$J$24,'Input Parameters'!$K$24)</f>
        <v>0.65458533937982399</v>
      </c>
      <c r="K1791" s="156">
        <f ca="1">('Input Parameters'!$E$25/'Input Parameters'!$E$31)^$J1791</f>
        <v>9.1344785532800361E-3</v>
      </c>
      <c r="L1791" s="66">
        <f ca="1">$H1791*$C1791*'Input Parameters'!$E$23*K1791</f>
        <v>2.8592643516662122</v>
      </c>
      <c r="M1791" s="23">
        <f t="shared" ca="1" si="223"/>
        <v>0.64994162093991759</v>
      </c>
      <c r="N1791" s="15">
        <f ca="1">_xlfn.NORM.INV(M1791,'Input Parameters'!$E$26,'Input Parameters'!$F$26)</f>
        <v>4.2088420058228784E-2</v>
      </c>
      <c r="O1791" s="8">
        <f t="shared" ca="1" si="224"/>
        <v>0.304833342294762</v>
      </c>
      <c r="P1791" s="29">
        <f ca="1">_xlfn.LOGNORM.INV(O1791,'Input Parameters'!$H$27,'Input Parameters'!$I$27)</f>
        <v>1.1358023245302042</v>
      </c>
      <c r="Q1791" s="10"/>
      <c r="R1791" s="15">
        <f>'Input Parameters'!$E$28</f>
        <v>12.7</v>
      </c>
      <c r="S1791" s="10">
        <f t="shared" ca="1" si="225"/>
        <v>4.778158478986938E-2</v>
      </c>
      <c r="T1791" s="25">
        <f ca="1">_xlfn.LOGNORM.INV(S1791,'Input Parameters'!$H$29,'Input Parameters'!$I$29)</f>
        <v>48.293650007470283</v>
      </c>
      <c r="U1791" s="10">
        <f t="shared" ca="1" si="226"/>
        <v>0.19452134746544025</v>
      </c>
      <c r="V1791" s="29">
        <f ca="1">IF('Input Parameters'!$D$30="Beta",_xlfn.BETA.INV(U1791,'Input Parameters'!$L$30,'Input Parameters'!$M$30,'Input Parameters'!$J$30,'Input Parameters'!$K$30),IF('Input Parameters'!$D$30="LogNorm",_xlfn.LOGNORM.INV(U1791,'Input Parameters'!$H$30,'Input Parameters'!$I$30)))</f>
        <v>0.71143961119633925</v>
      </c>
      <c r="W1791" s="2">
        <f ca="1">N1791+(P1791-N1791)*(1-ERF((T1791-R1791)/(2*SQRT(L1791*'Input Parameters'!$E$31))))</f>
        <v>0.19152885182785184</v>
      </c>
      <c r="X1791">
        <f t="shared" ca="1" si="227"/>
        <v>1</v>
      </c>
      <c r="Y1791" s="7"/>
    </row>
    <row r="1792" spans="1:25" ht="15" customHeight="1" x14ac:dyDescent="0.3">
      <c r="A1792" s="130">
        <v>1785</v>
      </c>
      <c r="B1792" s="10">
        <f t="shared" ca="1" si="219"/>
        <v>0.19645007020431549</v>
      </c>
      <c r="C1792" s="57">
        <f ca="1">_xlfn.NORM.INV(B1792,'Input Parameters'!$E$19,'Input Parameters'!$F$19)</f>
        <v>495.10575446377379</v>
      </c>
      <c r="D1792" s="10">
        <f t="shared" ca="1" si="220"/>
        <v>0.99224181894146091</v>
      </c>
      <c r="E1792" s="59">
        <f ca="1">IF(_xlfn.NORM.INV(D1792,'Input Parameters'!$E$20,'Input Parameters'!$F$20)&lt;3500,3500,IF(_xlfn.NORM.INV(D1792,'Input Parameters'!$E$20,'Input Parameters'!$F$20)&gt;5500,5500,_xlfn.NORM.INV(D1792,'Input Parameters'!$E$20,'Input Parameters'!$F$20)))</f>
        <v>5500</v>
      </c>
      <c r="F1792" s="10">
        <f t="shared" ca="1" si="221"/>
        <v>0.596307676368936</v>
      </c>
      <c r="G1792" s="61">
        <f ca="1">_xlfn.NORM.INV(F1792,'Input Parameters'!$E$21,'Input Parameters'!$F$21)</f>
        <v>286.76627888972058</v>
      </c>
      <c r="H1792" s="54">
        <f ca="1">EXP(E1792*(1/'Input Parameters'!$E$22-1/G1792))</f>
        <v>0.66494502183872672</v>
      </c>
      <c r="I1792" s="10">
        <f t="shared" ca="1" si="222"/>
        <v>0.19290410182358564</v>
      </c>
      <c r="J1792" s="29">
        <f ca="1">_xlfn.BETA.INV(I1792,'Input Parameters'!$L$24,'Input Parameters'!$M$24,'Input Parameters'!$J$24,'Input Parameters'!$K$24)</f>
        <v>0.46444471156776046</v>
      </c>
      <c r="K1792" s="156">
        <f ca="1">('Input Parameters'!$E$25/'Input Parameters'!$E$31)^$J1792</f>
        <v>3.573172588004192E-2</v>
      </c>
      <c r="L1792" s="66">
        <f ca="1">$H1792*$C1792*'Input Parameters'!$E$23*K1792</f>
        <v>11.763531143865091</v>
      </c>
      <c r="M1792" s="23">
        <f t="shared" ca="1" si="223"/>
        <v>7.5851531083775958E-3</v>
      </c>
      <c r="N1792" s="15">
        <f ca="1">_xlfn.NORM.INV(M1792,'Input Parameters'!$E$26,'Input Parameters'!$F$26)</f>
        <v>-1.6994040518191207E-2</v>
      </c>
      <c r="O1792" s="8">
        <f t="shared" ca="1" si="224"/>
        <v>9.2692744531688631E-2</v>
      </c>
      <c r="P1792" s="29">
        <f ca="1">_xlfn.LOGNORM.INV(O1792,'Input Parameters'!$H$27,'Input Parameters'!$I$27)</f>
        <v>0.79239376377119553</v>
      </c>
      <c r="Q1792" s="10"/>
      <c r="R1792" s="15">
        <f>'Input Parameters'!$E$28</f>
        <v>12.7</v>
      </c>
      <c r="S1792" s="10">
        <f t="shared" ca="1" si="225"/>
        <v>6.3018790328015828E-2</v>
      </c>
      <c r="T1792" s="25">
        <f ca="1">_xlfn.LOGNORM.INV(S1792,'Input Parameters'!$H$29,'Input Parameters'!$I$29)</f>
        <v>49.041331664201799</v>
      </c>
      <c r="U1792" s="10">
        <f t="shared" ca="1" si="226"/>
        <v>0.87618034567605385</v>
      </c>
      <c r="V1792" s="29">
        <f ca="1">IF('Input Parameters'!$D$30="Beta",_xlfn.BETA.INV(U1792,'Input Parameters'!$L$30,'Input Parameters'!$M$30,'Input Parameters'!$J$30,'Input Parameters'!$K$30),IF('Input Parameters'!$D$30="LogNorm",_xlfn.LOGNORM.INV(U1792,'Input Parameters'!$H$30,'Input Parameters'!$I$30)))</f>
        <v>1.5763479370533884</v>
      </c>
      <c r="W1792" s="2">
        <f ca="1">N1792+(P1792-N1792)*(1-ERF((T1792-R1792)/(2*SQRT(L1792*'Input Parameters'!$E$31))))</f>
        <v>0.35023871535735279</v>
      </c>
      <c r="X1792">
        <f t="shared" ca="1" si="227"/>
        <v>1</v>
      </c>
      <c r="Y1792" s="7"/>
    </row>
    <row r="1793" spans="1:25" ht="15" customHeight="1" x14ac:dyDescent="0.3">
      <c r="A1793" s="130">
        <v>1786</v>
      </c>
      <c r="B1793" s="10">
        <f t="shared" ca="1" si="219"/>
        <v>0.81576577340031386</v>
      </c>
      <c r="C1793" s="57">
        <f ca="1">_xlfn.NORM.INV(B1793,'Input Parameters'!$E$19,'Input Parameters'!$F$19)</f>
        <v>643.29472738722745</v>
      </c>
      <c r="D1793" s="10">
        <f t="shared" ca="1" si="220"/>
        <v>0.56786766790712118</v>
      </c>
      <c r="E1793" s="59">
        <f ca="1">IF(_xlfn.NORM.INV(D1793,'Input Parameters'!$E$20,'Input Parameters'!$F$20)&lt;3500,3500,IF(_xlfn.NORM.INV(D1793,'Input Parameters'!$E$20,'Input Parameters'!$F$20)&gt;5500,5500,_xlfn.NORM.INV(D1793,'Input Parameters'!$E$20,'Input Parameters'!$F$20)))</f>
        <v>4919.6635905606199</v>
      </c>
      <c r="F1793" s="10">
        <f t="shared" ca="1" si="221"/>
        <v>0.5404742304881397</v>
      </c>
      <c r="G1793" s="61">
        <f ca="1">_xlfn.NORM.INV(F1793,'Input Parameters'!$E$21,'Input Parameters'!$F$21)</f>
        <v>285.64880018638587</v>
      </c>
      <c r="H1793" s="54">
        <f ca="1">EXP(E1793*(1/'Input Parameters'!$E$22-1/G1793))</f>
        <v>0.64913842458930515</v>
      </c>
      <c r="I1793" s="10">
        <f t="shared" ca="1" si="222"/>
        <v>0.7897530657035261</v>
      </c>
      <c r="J1793" s="29">
        <f ca="1">_xlfn.BETA.INV(I1793,'Input Parameters'!$L$24,'Input Parameters'!$M$24,'Input Parameters'!$J$24,'Input Parameters'!$K$24)</f>
        <v>0.72969164054579272</v>
      </c>
      <c r="K1793" s="156">
        <f ca="1">('Input Parameters'!$E$25/'Input Parameters'!$E$31)^$J1793</f>
        <v>5.3296068297941307E-3</v>
      </c>
      <c r="L1793" s="66">
        <f ca="1">$H1793*$C1793*'Input Parameters'!$E$23*K1793</f>
        <v>2.2255762640601793</v>
      </c>
      <c r="M1793" s="23">
        <f t="shared" ca="1" si="223"/>
        <v>0.20471445074467087</v>
      </c>
      <c r="N1793" s="15">
        <f ca="1">_xlfn.NORM.INV(M1793,'Input Parameters'!$E$26,'Input Parameters'!$F$26)</f>
        <v>1.6677119792849804E-2</v>
      </c>
      <c r="O1793" s="8">
        <f t="shared" ca="1" si="224"/>
        <v>0.35394278809500446</v>
      </c>
      <c r="P1793" s="29">
        <f ca="1">_xlfn.LOGNORM.INV(O1793,'Input Parameters'!$H$27,'Input Parameters'!$I$27)</f>
        <v>1.2061599199327719</v>
      </c>
      <c r="Q1793" s="10"/>
      <c r="R1793" s="15">
        <f>'Input Parameters'!$E$28</f>
        <v>12.7</v>
      </c>
      <c r="S1793" s="10">
        <f t="shared" ca="1" si="225"/>
        <v>0.68844059033298577</v>
      </c>
      <c r="T1793" s="25">
        <f ca="1">_xlfn.LOGNORM.INV(S1793,'Input Parameters'!$H$29,'Input Parameters'!$I$29)</f>
        <v>61.535057790625736</v>
      </c>
      <c r="U1793" s="10">
        <f t="shared" ca="1" si="226"/>
        <v>0.35733991871759296</v>
      </c>
      <c r="V1793" s="29">
        <f ca="1">IF('Input Parameters'!$D$30="Beta",_xlfn.BETA.INV(U1793,'Input Parameters'!$L$30,'Input Parameters'!$M$30,'Input Parameters'!$J$30,'Input Parameters'!$K$30),IF('Input Parameters'!$D$30="LogNorm",_xlfn.LOGNORM.INV(U1793,'Input Parameters'!$H$30,'Input Parameters'!$I$30)))</f>
        <v>0.86505913875553087</v>
      </c>
      <c r="W1793" s="2">
        <f ca="1">N1793+(P1793-N1793)*(1-ERF((T1793-R1793)/(2*SQRT(L1793*'Input Parameters'!$E$31))))</f>
        <v>4.1215121167011856E-2</v>
      </c>
      <c r="X1793">
        <f t="shared" ca="1" si="227"/>
        <v>1</v>
      </c>
      <c r="Y1793" s="7"/>
    </row>
    <row r="1794" spans="1:25" ht="15" customHeight="1" x14ac:dyDescent="0.3">
      <c r="A1794" s="130">
        <v>1787</v>
      </c>
      <c r="B1794" s="10">
        <f t="shared" ca="1" si="219"/>
        <v>0.47657088688567339</v>
      </c>
      <c r="C1794" s="57">
        <f ca="1">_xlfn.NORM.INV(B1794,'Input Parameters'!$E$19,'Input Parameters'!$F$19)</f>
        <v>562.33462139989126</v>
      </c>
      <c r="D1794" s="10">
        <f t="shared" ca="1" si="220"/>
        <v>0.608641515459168</v>
      </c>
      <c r="E1794" s="59">
        <f ca="1">IF(_xlfn.NORM.INV(D1794,'Input Parameters'!$E$20,'Input Parameters'!$F$20)&lt;3500,3500,IF(_xlfn.NORM.INV(D1794,'Input Parameters'!$E$20,'Input Parameters'!$F$20)&gt;5500,5500,_xlfn.NORM.INV(D1794,'Input Parameters'!$E$20,'Input Parameters'!$F$20)))</f>
        <v>4993.0460700299191</v>
      </c>
      <c r="F1794" s="10">
        <f t="shared" ca="1" si="221"/>
        <v>0.73415489590834215</v>
      </c>
      <c r="G1794" s="61">
        <f ca="1">_xlfn.NORM.INV(F1794,'Input Parameters'!$E$21,'Input Parameters'!$F$21)</f>
        <v>289.76586386080021</v>
      </c>
      <c r="H1794" s="54">
        <f ca="1">EXP(E1794*(1/'Input Parameters'!$E$22-1/G1794))</f>
        <v>0.82679429602277066</v>
      </c>
      <c r="I1794" s="10">
        <f t="shared" ca="1" si="222"/>
        <v>0.25837526575061798</v>
      </c>
      <c r="J1794" s="29">
        <f ca="1">_xlfn.BETA.INV(I1794,'Input Parameters'!$L$24,'Input Parameters'!$M$24,'Input Parameters'!$J$24,'Input Parameters'!$K$24)</f>
        <v>0.50061588797999401</v>
      </c>
      <c r="K1794" s="156">
        <f ca="1">('Input Parameters'!$E$25/'Input Parameters'!$E$31)^$J1794</f>
        <v>2.756545377600882E-2</v>
      </c>
      <c r="L1794" s="66">
        <f ca="1">$H1794*$C1794*'Input Parameters'!$E$23*K1794</f>
        <v>12.816145834420388</v>
      </c>
      <c r="M1794" s="23">
        <f t="shared" ca="1" si="223"/>
        <v>0.69964543345151631</v>
      </c>
      <c r="N1794" s="15">
        <f ca="1">_xlfn.NORM.INV(M1794,'Input Parameters'!$E$26,'Input Parameters'!$F$26)</f>
        <v>4.4991001314096057E-2</v>
      </c>
      <c r="O1794" s="8">
        <f t="shared" ca="1" si="224"/>
        <v>0.37977319909725094</v>
      </c>
      <c r="P1794" s="29">
        <f ca="1">_xlfn.LOGNORM.INV(O1794,'Input Parameters'!$H$27,'Input Parameters'!$I$27)</f>
        <v>1.24333874768834</v>
      </c>
      <c r="Q1794" s="10"/>
      <c r="R1794" s="15">
        <f>'Input Parameters'!$E$28</f>
        <v>12.7</v>
      </c>
      <c r="S1794" s="10">
        <f t="shared" ca="1" si="225"/>
        <v>0.91350015653169647</v>
      </c>
      <c r="T1794" s="25">
        <f ca="1">_xlfn.LOGNORM.INV(S1794,'Input Parameters'!$H$29,'Input Parameters'!$I$29)</f>
        <v>67.858099853341386</v>
      </c>
      <c r="U1794" s="10">
        <f t="shared" ca="1" si="226"/>
        <v>0.15767875861593628</v>
      </c>
      <c r="V1794" s="29">
        <f ca="1">IF('Input Parameters'!$D$30="Beta",_xlfn.BETA.INV(U1794,'Input Parameters'!$L$30,'Input Parameters'!$M$30,'Input Parameters'!$J$30,'Input Parameters'!$K$30),IF('Input Parameters'!$D$30="LogNorm",_xlfn.LOGNORM.INV(U1794,'Input Parameters'!$H$30,'Input Parameters'!$I$30)))</f>
        <v>0.67251319799365583</v>
      </c>
      <c r="W1794" s="2">
        <f ca="1">N1794+(P1794-N1794)*(1-ERF((T1794-R1794)/(2*SQRT(L1794*'Input Parameters'!$E$31))))</f>
        <v>0.37567067910677321</v>
      </c>
      <c r="X1794">
        <f t="shared" ca="1" si="227"/>
        <v>1</v>
      </c>
      <c r="Y1794" s="7"/>
    </row>
    <row r="1795" spans="1:25" ht="15" customHeight="1" x14ac:dyDescent="0.3">
      <c r="A1795" s="130">
        <v>1788</v>
      </c>
      <c r="B1795" s="10">
        <f t="shared" ca="1" si="219"/>
        <v>0.21702580761597512</v>
      </c>
      <c r="C1795" s="57">
        <f ca="1">_xlfn.NORM.INV(B1795,'Input Parameters'!$E$19,'Input Parameters'!$F$19)</f>
        <v>501.19756682509956</v>
      </c>
      <c r="D1795" s="10">
        <f t="shared" ca="1" si="220"/>
        <v>0.25663456517756611</v>
      </c>
      <c r="E1795" s="59">
        <f ca="1">IF(_xlfn.NORM.INV(D1795,'Input Parameters'!$E$20,'Input Parameters'!$F$20)&lt;3500,3500,IF(_xlfn.NORM.INV(D1795,'Input Parameters'!$E$20,'Input Parameters'!$F$20)&gt;5500,5500,_xlfn.NORM.INV(D1795,'Input Parameters'!$E$20,'Input Parameters'!$F$20)))</f>
        <v>4342.3709218875329</v>
      </c>
      <c r="F1795" s="10">
        <f t="shared" ca="1" si="221"/>
        <v>0.20853228127283185</v>
      </c>
      <c r="G1795" s="61">
        <f ca="1">_xlfn.NORM.INV(F1795,'Input Parameters'!$E$21,'Input Parameters'!$F$21)</f>
        <v>278.47141788836205</v>
      </c>
      <c r="H1795" s="54">
        <f ca="1">EXP(E1795*(1/'Input Parameters'!$E$22-1/G1795))</f>
        <v>0.46152552977513106</v>
      </c>
      <c r="I1795" s="10">
        <f t="shared" ca="1" si="222"/>
        <v>0.46363964425680626</v>
      </c>
      <c r="J1795" s="29">
        <f ca="1">_xlfn.BETA.INV(I1795,'Input Parameters'!$L$24,'Input Parameters'!$M$24,'Input Parameters'!$J$24,'Input Parameters'!$K$24)</f>
        <v>0.59239759364568667</v>
      </c>
      <c r="K1795" s="156">
        <f ca="1">('Input Parameters'!$E$25/'Input Parameters'!$E$31)^$J1795</f>
        <v>1.4270049038163819E-2</v>
      </c>
      <c r="L1795" s="66">
        <f ca="1">$H1795*$C1795*'Input Parameters'!$E$23*K1795</f>
        <v>3.3008831365882463</v>
      </c>
      <c r="M1795" s="23">
        <f t="shared" ca="1" si="223"/>
        <v>0.78933842911434804</v>
      </c>
      <c r="N1795" s="15">
        <f ca="1">_xlfn.NORM.INV(M1795,'Input Parameters'!$E$26,'Input Parameters'!$F$26)</f>
        <v>5.0886684855543027E-2</v>
      </c>
      <c r="O1795" s="8">
        <f t="shared" ca="1" si="224"/>
        <v>0.86253583518903643</v>
      </c>
      <c r="P1795" s="29">
        <f ca="1">_xlfn.LOGNORM.INV(O1795,'Input Parameters'!$H$27,'Input Parameters'!$I$27)</f>
        <v>2.3076479741596501</v>
      </c>
      <c r="Q1795" s="10"/>
      <c r="R1795" s="15">
        <f>'Input Parameters'!$E$28</f>
        <v>12.7</v>
      </c>
      <c r="S1795" s="10">
        <f t="shared" ca="1" si="225"/>
        <v>0.27596170797017461</v>
      </c>
      <c r="T1795" s="25">
        <f ca="1">_xlfn.LOGNORM.INV(S1795,'Input Parameters'!$H$29,'Input Parameters'!$I$29)</f>
        <v>54.469608354480158</v>
      </c>
      <c r="U1795" s="10">
        <f t="shared" ca="1" si="226"/>
        <v>0.32548285915362118</v>
      </c>
      <c r="V1795" s="29">
        <f ca="1">IF('Input Parameters'!$D$30="Beta",_xlfn.BETA.INV(U1795,'Input Parameters'!$L$30,'Input Parameters'!$M$30,'Input Parameters'!$J$30,'Input Parameters'!$K$30),IF('Input Parameters'!$D$30="LogNorm",_xlfn.LOGNORM.INV(U1795,'Input Parameters'!$H$30,'Input Parameters'!$I$30)))</f>
        <v>0.83593578006277813</v>
      </c>
      <c r="W1795" s="2">
        <f ca="1">N1795+(P1795-N1795)*(1-ERF((T1795-R1795)/(2*SQRT(L1795*'Input Parameters'!$E$31))))</f>
        <v>0.28563841747058905</v>
      </c>
      <c r="X1795">
        <f t="shared" ca="1" si="227"/>
        <v>1</v>
      </c>
      <c r="Y1795" s="7"/>
    </row>
    <row r="1796" spans="1:25" ht="15" customHeight="1" x14ac:dyDescent="0.3">
      <c r="A1796" s="130">
        <v>1789</v>
      </c>
      <c r="B1796" s="10">
        <f t="shared" ca="1" si="219"/>
        <v>0.65864232146091728</v>
      </c>
      <c r="C1796" s="57">
        <f ca="1">_xlfn.NORM.INV(B1796,'Input Parameters'!$E$19,'Input Parameters'!$F$19)</f>
        <v>601.84027066073088</v>
      </c>
      <c r="D1796" s="10">
        <f t="shared" ca="1" si="220"/>
        <v>0.69762465768509963</v>
      </c>
      <c r="E1796" s="59">
        <f ca="1">IF(_xlfn.NORM.INV(D1796,'Input Parameters'!$E$20,'Input Parameters'!$F$20)&lt;3500,3500,IF(_xlfn.NORM.INV(D1796,'Input Parameters'!$E$20,'Input Parameters'!$F$20)&gt;5500,5500,_xlfn.NORM.INV(D1796,'Input Parameters'!$E$20,'Input Parameters'!$F$20)))</f>
        <v>5162.3066563033026</v>
      </c>
      <c r="F1796" s="10">
        <f t="shared" ca="1" si="221"/>
        <v>3.4134734766358865E-2</v>
      </c>
      <c r="G1796" s="61">
        <f ca="1">_xlfn.NORM.INV(F1796,'Input Parameters'!$E$21,'Input Parameters'!$F$21)</f>
        <v>270.51945925633896</v>
      </c>
      <c r="H1796" s="54">
        <f ca="1">EXP(E1796*(1/'Input Parameters'!$E$22-1/G1796))</f>
        <v>0.23127538792157992</v>
      </c>
      <c r="I1796" s="10">
        <f t="shared" ca="1" si="222"/>
        <v>0.63487582896569872</v>
      </c>
      <c r="J1796" s="29">
        <f ca="1">_xlfn.BETA.INV(I1796,'Input Parameters'!$L$24,'Input Parameters'!$M$24,'Input Parameters'!$J$24,'Input Parameters'!$K$24)</f>
        <v>0.66159224842906261</v>
      </c>
      <c r="K1796" s="156">
        <f ca="1">('Input Parameters'!$E$25/'Input Parameters'!$E$31)^$J1796</f>
        <v>8.6866877440417139E-3</v>
      </c>
      <c r="L1796" s="66">
        <f ca="1">$H1796*$C1796*'Input Parameters'!$E$23*K1796</f>
        <v>1.2091073818392322</v>
      </c>
      <c r="M1796" s="23">
        <f t="shared" ca="1" si="223"/>
        <v>0.1080156280772232</v>
      </c>
      <c r="N1796" s="15">
        <f ca="1">_xlfn.NORM.INV(M1796,'Input Parameters'!$E$26,'Input Parameters'!$F$26)</f>
        <v>8.0198418569461388E-3</v>
      </c>
      <c r="O1796" s="8">
        <f t="shared" ca="1" si="224"/>
        <v>0.15637904434597616</v>
      </c>
      <c r="P1796" s="29">
        <f ca="1">_xlfn.LOGNORM.INV(O1796,'Input Parameters'!$H$27,'Input Parameters'!$I$27)</f>
        <v>0.91084680499403758</v>
      </c>
      <c r="Q1796" s="10"/>
      <c r="R1796" s="15">
        <f>'Input Parameters'!$E$28</f>
        <v>12.7</v>
      </c>
      <c r="S1796" s="10">
        <f t="shared" ca="1" si="225"/>
        <v>0.79093474278202558</v>
      </c>
      <c r="T1796" s="25">
        <f ca="1">_xlfn.LOGNORM.INV(S1796,'Input Parameters'!$H$29,'Input Parameters'!$I$29)</f>
        <v>63.773402084598139</v>
      </c>
      <c r="U1796" s="10">
        <f t="shared" ca="1" si="226"/>
        <v>0.30353637256508614</v>
      </c>
      <c r="V1796" s="29">
        <f ca="1">IF('Input Parameters'!$D$30="Beta",_xlfn.BETA.INV(U1796,'Input Parameters'!$L$30,'Input Parameters'!$M$30,'Input Parameters'!$J$30,'Input Parameters'!$K$30),IF('Input Parameters'!$D$30="LogNorm",_xlfn.LOGNORM.INV(U1796,'Input Parameters'!$H$30,'Input Parameters'!$I$30)))</f>
        <v>0.81579840633452816</v>
      </c>
      <c r="W1796" s="2">
        <f ca="1">N1796+(P1796-N1796)*(1-ERF((T1796-R1796)/(2*SQRT(L1796*'Input Parameters'!$E$31))))</f>
        <v>8.9427440355158705E-3</v>
      </c>
      <c r="X1796">
        <f t="shared" ca="1" si="227"/>
        <v>1</v>
      </c>
      <c r="Y1796" s="7"/>
    </row>
    <row r="1797" spans="1:25" ht="15" customHeight="1" x14ac:dyDescent="0.3">
      <c r="A1797" s="130">
        <v>1790</v>
      </c>
      <c r="B1797" s="10">
        <f t="shared" ref="B1797:B1860" ca="1" si="228">RAND()</f>
        <v>0.38432308628819656</v>
      </c>
      <c r="C1797" s="57">
        <f ca="1">_xlfn.NORM.INV(B1797,'Input Parameters'!$E$19,'Input Parameters'!$F$19)</f>
        <v>542.4446442755933</v>
      </c>
      <c r="D1797" s="10">
        <f t="shared" ref="D1797:D1860" ca="1" si="229">RAND()</f>
        <v>0.98329474561468122</v>
      </c>
      <c r="E1797" s="59">
        <f ca="1">IF(_xlfn.NORM.INV(D1797,'Input Parameters'!$E$20,'Input Parameters'!$F$20)&lt;3500,3500,IF(_xlfn.NORM.INV(D1797,'Input Parameters'!$E$20,'Input Parameters'!$F$20)&gt;5500,5500,_xlfn.NORM.INV(D1797,'Input Parameters'!$E$20,'Input Parameters'!$F$20)))</f>
        <v>5500</v>
      </c>
      <c r="F1797" s="10">
        <f t="shared" ref="F1797:F1860" ca="1" si="230">RAND()</f>
        <v>0.76519262366431129</v>
      </c>
      <c r="G1797" s="61">
        <f ca="1">_xlfn.NORM.INV(F1797,'Input Parameters'!$E$21,'Input Parameters'!$F$21)</f>
        <v>290.53361329653802</v>
      </c>
      <c r="H1797" s="54">
        <f ca="1">EXP(E1797*(1/'Input Parameters'!$E$22-1/G1797))</f>
        <v>0.85269542634540563</v>
      </c>
      <c r="I1797" s="10">
        <f t="shared" ref="I1797:I1860" ca="1" si="231">RAND()</f>
        <v>0.6948721997334939</v>
      </c>
      <c r="J1797" s="29">
        <f ca="1">_xlfn.BETA.INV(I1797,'Input Parameters'!$L$24,'Input Parameters'!$M$24,'Input Parameters'!$J$24,'Input Parameters'!$K$24)</f>
        <v>0.686667324947274</v>
      </c>
      <c r="K1797" s="156">
        <f ca="1">('Input Parameters'!$E$25/'Input Parameters'!$E$31)^$J1797</f>
        <v>7.2566221450132383E-3</v>
      </c>
      <c r="L1797" s="66">
        <f ca="1">$H1797*$C1797*'Input Parameters'!$E$23*K1797</f>
        <v>3.3564784947399118</v>
      </c>
      <c r="M1797" s="23">
        <f t="shared" ref="M1797:M1860" ca="1" si="232">RAND()</f>
        <v>0.64127425793939585</v>
      </c>
      <c r="N1797" s="15">
        <f ca="1">_xlfn.NORM.INV(M1797,'Input Parameters'!$E$26,'Input Parameters'!$F$26)</f>
        <v>4.1599205233853159E-2</v>
      </c>
      <c r="O1797" s="8">
        <f t="shared" ref="O1797:O1860" ca="1" si="233">RAND()</f>
        <v>0.72077559395262814</v>
      </c>
      <c r="P1797" s="29">
        <f ca="1">_xlfn.LOGNORM.INV(O1797,'Input Parameters'!$H$27,'Input Parameters'!$I$27)</f>
        <v>1.8442770882820934</v>
      </c>
      <c r="Q1797" s="10"/>
      <c r="R1797" s="15">
        <f>'Input Parameters'!$E$28</f>
        <v>12.7</v>
      </c>
      <c r="S1797" s="10">
        <f t="shared" ref="S1797:S1860" ca="1" si="234">RAND()</f>
        <v>0.92855239930473898</v>
      </c>
      <c r="T1797" s="25">
        <f ca="1">_xlfn.LOGNORM.INV(S1797,'Input Parameters'!$H$29,'Input Parameters'!$I$29)</f>
        <v>68.643259783020525</v>
      </c>
      <c r="U1797" s="10">
        <f t="shared" ref="U1797:U1860" ca="1" si="235">RAND()</f>
        <v>0.62120239775782138</v>
      </c>
      <c r="V1797" s="29">
        <f ca="1">IF('Input Parameters'!$D$30="Beta",_xlfn.BETA.INV(U1797,'Input Parameters'!$L$30,'Input Parameters'!$M$30,'Input Parameters'!$J$30,'Input Parameters'!$K$30),IF('Input Parameters'!$D$30="LogNorm",_xlfn.LOGNORM.INV(U1797,'Input Parameters'!$H$30,'Input Parameters'!$I$30)))</f>
        <v>1.128532064206254</v>
      </c>
      <c r="W1797" s="2">
        <f ca="1">N1797+(P1797-N1797)*(1-ERF((T1797-R1797)/(2*SQRT(L1797*'Input Parameters'!$E$31))))</f>
        <v>9.7185568520635118E-2</v>
      </c>
      <c r="X1797">
        <f t="shared" ca="1" si="227"/>
        <v>1</v>
      </c>
      <c r="Y1797" s="7"/>
    </row>
    <row r="1798" spans="1:25" ht="15" customHeight="1" x14ac:dyDescent="0.3">
      <c r="A1798" s="130">
        <v>1791</v>
      </c>
      <c r="B1798" s="10">
        <f t="shared" ca="1" si="228"/>
        <v>0.36241374109994851</v>
      </c>
      <c r="C1798" s="57">
        <f ca="1">_xlfn.NORM.INV(B1798,'Input Parameters'!$E$19,'Input Parameters'!$F$19)</f>
        <v>537.5547853448179</v>
      </c>
      <c r="D1798" s="10">
        <f t="shared" ca="1" si="229"/>
        <v>0.77805211427369203</v>
      </c>
      <c r="E1798" s="59">
        <f ca="1">IF(_xlfn.NORM.INV(D1798,'Input Parameters'!$E$20,'Input Parameters'!$F$20)&lt;3500,3500,IF(_xlfn.NORM.INV(D1798,'Input Parameters'!$E$20,'Input Parameters'!$F$20)&gt;5500,5500,_xlfn.NORM.INV(D1798,'Input Parameters'!$E$20,'Input Parameters'!$F$20)))</f>
        <v>5335.941843654593</v>
      </c>
      <c r="F1798" s="10">
        <f t="shared" ca="1" si="230"/>
        <v>0.24181893802358645</v>
      </c>
      <c r="G1798" s="61">
        <f ca="1">_xlfn.NORM.INV(F1798,'Input Parameters'!$E$21,'Input Parameters'!$F$21)</f>
        <v>279.34435668899346</v>
      </c>
      <c r="H1798" s="54">
        <f ca="1">EXP(E1798*(1/'Input Parameters'!$E$22-1/G1798))</f>
        <v>0.41054994818169738</v>
      </c>
      <c r="I1798" s="10">
        <f t="shared" ca="1" si="231"/>
        <v>0.60350251786471787</v>
      </c>
      <c r="J1798" s="29">
        <f ca="1">_xlfn.BETA.INV(I1798,'Input Parameters'!$L$24,'Input Parameters'!$M$24,'Input Parameters'!$J$24,'Input Parameters'!$K$24)</f>
        <v>0.64881429518787637</v>
      </c>
      <c r="K1798" s="156">
        <f ca="1">('Input Parameters'!$E$25/'Input Parameters'!$E$31)^$J1798</f>
        <v>9.5205723410370143E-3</v>
      </c>
      <c r="L1798" s="66">
        <f ca="1">$H1798*$C1798*'Input Parameters'!$E$23*K1798</f>
        <v>2.1011245215442513</v>
      </c>
      <c r="M1798" s="23">
        <f t="shared" ca="1" si="232"/>
        <v>0.20755655543456808</v>
      </c>
      <c r="N1798" s="15">
        <f ca="1">_xlfn.NORM.INV(M1798,'Input Parameters'!$E$26,'Input Parameters'!$F$26)</f>
        <v>1.6886496820694059E-2</v>
      </c>
      <c r="O1798" s="8">
        <f t="shared" ca="1" si="233"/>
        <v>0.83898082848798983</v>
      </c>
      <c r="P1798" s="29">
        <f ca="1">_xlfn.LOGNORM.INV(O1798,'Input Parameters'!$H$27,'Input Parameters'!$I$27)</f>
        <v>2.2063104636016222</v>
      </c>
      <c r="Q1798" s="10"/>
      <c r="R1798" s="15">
        <f>'Input Parameters'!$E$28</f>
        <v>12.7</v>
      </c>
      <c r="S1798" s="10">
        <f t="shared" ca="1" si="234"/>
        <v>0.82046344406385918</v>
      </c>
      <c r="T1798" s="25">
        <f ca="1">_xlfn.LOGNORM.INV(S1798,'Input Parameters'!$H$29,'Input Parameters'!$I$29)</f>
        <v>64.547508619306953</v>
      </c>
      <c r="U1798" s="10">
        <f t="shared" ca="1" si="235"/>
        <v>0.37414522742415712</v>
      </c>
      <c r="V1798" s="29">
        <f ca="1">IF('Input Parameters'!$D$30="Beta",_xlfn.BETA.INV(U1798,'Input Parameters'!$L$30,'Input Parameters'!$M$30,'Input Parameters'!$J$30,'Input Parameters'!$K$30),IF('Input Parameters'!$D$30="LogNorm",_xlfn.LOGNORM.INV(U1798,'Input Parameters'!$H$30,'Input Parameters'!$I$30)))</f>
        <v>0.88043733861659057</v>
      </c>
      <c r="W1798" s="2">
        <f ca="1">N1798+(P1798-N1798)*(1-ERF((T1798-R1798)/(2*SQRT(L1798*'Input Parameters'!$E$31))))</f>
        <v>4.1915029035785964E-2</v>
      </c>
      <c r="X1798">
        <f t="shared" ca="1" si="227"/>
        <v>1</v>
      </c>
      <c r="Y1798" s="7"/>
    </row>
    <row r="1799" spans="1:25" ht="15" customHeight="1" x14ac:dyDescent="0.3">
      <c r="A1799" s="130">
        <v>1792</v>
      </c>
      <c r="B1799" s="10">
        <f t="shared" ca="1" si="228"/>
        <v>0.28586789000127644</v>
      </c>
      <c r="C1799" s="57">
        <f ca="1">_xlfn.NORM.INV(B1799,'Input Parameters'!$E$19,'Input Parameters'!$F$19)</f>
        <v>519.51550545941234</v>
      </c>
      <c r="D1799" s="10">
        <f t="shared" ca="1" si="229"/>
        <v>0.87179784529969495</v>
      </c>
      <c r="E1799" s="59">
        <f ca="1">IF(_xlfn.NORM.INV(D1799,'Input Parameters'!$E$20,'Input Parameters'!$F$20)&lt;3500,3500,IF(_xlfn.NORM.INV(D1799,'Input Parameters'!$E$20,'Input Parameters'!$F$20)&gt;5500,5500,_xlfn.NORM.INV(D1799,'Input Parameters'!$E$20,'Input Parameters'!$F$20)))</f>
        <v>5500</v>
      </c>
      <c r="F1799" s="10">
        <f t="shared" ca="1" si="230"/>
        <v>0.85773701911153788</v>
      </c>
      <c r="G1799" s="61">
        <f ca="1">_xlfn.NORM.INV(F1799,'Input Parameters'!$E$21,'Input Parameters'!$F$21)</f>
        <v>293.26183020648165</v>
      </c>
      <c r="H1799" s="54">
        <f ca="1">EXP(E1799*(1/'Input Parameters'!$E$22-1/G1799))</f>
        <v>1.0169006583951581</v>
      </c>
      <c r="I1799" s="10">
        <f t="shared" ca="1" si="231"/>
        <v>0.4835346073065292</v>
      </c>
      <c r="J1799" s="29">
        <f ca="1">_xlfn.BETA.INV(I1799,'Input Parameters'!$L$24,'Input Parameters'!$M$24,'Input Parameters'!$J$24,'Input Parameters'!$K$24)</f>
        <v>0.60049857420675823</v>
      </c>
      <c r="K1799" s="156">
        <f ca="1">('Input Parameters'!$E$25/'Input Parameters'!$E$31)^$J1799</f>
        <v>1.3464412548128133E-2</v>
      </c>
      <c r="L1799" s="66">
        <f ca="1">$H1799*$C1799*'Input Parameters'!$E$23*K1799</f>
        <v>7.1131907075420049</v>
      </c>
      <c r="M1799" s="23">
        <f t="shared" ca="1" si="232"/>
        <v>0.43439804873625021</v>
      </c>
      <c r="N1799" s="15">
        <f ca="1">_xlfn.NORM.INV(M1799,'Input Parameters'!$E$26,'Input Parameters'!$F$26)</f>
        <v>3.0531054330504459E-2</v>
      </c>
      <c r="O1799" s="8">
        <f t="shared" ca="1" si="233"/>
        <v>0.24319338194611784</v>
      </c>
      <c r="P1799" s="29">
        <f ca="1">_xlfn.LOGNORM.INV(O1799,'Input Parameters'!$H$27,'Input Parameters'!$I$27)</f>
        <v>1.0463042125236433</v>
      </c>
      <c r="Q1799" s="10"/>
      <c r="R1799" s="15">
        <f>'Input Parameters'!$E$28</f>
        <v>12.7</v>
      </c>
      <c r="S1799" s="10">
        <f t="shared" ca="1" si="234"/>
        <v>0.62932615084024546</v>
      </c>
      <c r="T1799" s="25">
        <f ca="1">_xlfn.LOGNORM.INV(S1799,'Input Parameters'!$H$29,'Input Parameters'!$I$29)</f>
        <v>60.430261207256635</v>
      </c>
      <c r="U1799" s="10">
        <f t="shared" ca="1" si="235"/>
        <v>0.70785919813840925</v>
      </c>
      <c r="V1799" s="29">
        <f ca="1">IF('Input Parameters'!$D$30="Beta",_xlfn.BETA.INV(U1799,'Input Parameters'!$L$30,'Input Parameters'!$M$30,'Input Parameters'!$J$30,'Input Parameters'!$K$30),IF('Input Parameters'!$D$30="LogNorm",_xlfn.LOGNORM.INV(U1799,'Input Parameters'!$H$30,'Input Parameters'!$I$30)))</f>
        <v>1.2398242358811697</v>
      </c>
      <c r="W1799" s="2">
        <f ca="1">N1799+(P1799-N1799)*(1-ERF((T1799-R1799)/(2*SQRT(L1799*'Input Parameters'!$E$31))))</f>
        <v>0.23948411960604477</v>
      </c>
      <c r="X1799">
        <f t="shared" ca="1" si="227"/>
        <v>1</v>
      </c>
      <c r="Y1799" s="7"/>
    </row>
    <row r="1800" spans="1:25" ht="15" customHeight="1" x14ac:dyDescent="0.3">
      <c r="A1800" s="130">
        <v>1793</v>
      </c>
      <c r="B1800" s="10">
        <f t="shared" ca="1" si="228"/>
        <v>0.63385486785440182</v>
      </c>
      <c r="C1800" s="57">
        <f ca="1">_xlfn.NORM.INV(B1800,'Input Parameters'!$E$19,'Input Parameters'!$F$19)</f>
        <v>596.20580760031692</v>
      </c>
      <c r="D1800" s="10">
        <f t="shared" ca="1" si="229"/>
        <v>0.27040774231447151</v>
      </c>
      <c r="E1800" s="59">
        <f ca="1">IF(_xlfn.NORM.INV(D1800,'Input Parameters'!$E$20,'Input Parameters'!$F$20)&lt;3500,3500,IF(_xlfn.NORM.INV(D1800,'Input Parameters'!$E$20,'Input Parameters'!$F$20)&gt;5500,5500,_xlfn.NORM.INV(D1800,'Input Parameters'!$E$20,'Input Parameters'!$F$20)))</f>
        <v>4371.8937998805723</v>
      </c>
      <c r="F1800" s="10">
        <f t="shared" ca="1" si="230"/>
        <v>0.63477976290723093</v>
      </c>
      <c r="G1800" s="61">
        <f ca="1">_xlfn.NORM.INV(F1800,'Input Parameters'!$E$21,'Input Parameters'!$F$21)</f>
        <v>287.55808173895491</v>
      </c>
      <c r="H1800" s="54">
        <f ca="1">EXP(E1800*(1/'Input Parameters'!$E$22-1/G1800))</f>
        <v>0.7539898182231507</v>
      </c>
      <c r="I1800" s="10">
        <f t="shared" ca="1" si="231"/>
        <v>0.7965524574209879</v>
      </c>
      <c r="J1800" s="29">
        <f ca="1">_xlfn.BETA.INV(I1800,'Input Parameters'!$L$24,'Input Parameters'!$M$24,'Input Parameters'!$J$24,'Input Parameters'!$K$24)</f>
        <v>0.733031894821907</v>
      </c>
      <c r="K1800" s="156">
        <f ca="1">('Input Parameters'!$E$25/'Input Parameters'!$E$31)^$J1800</f>
        <v>5.2034194523997044E-3</v>
      </c>
      <c r="L1800" s="66">
        <f ca="1">$H1800*$C1800*'Input Parameters'!$E$23*K1800</f>
        <v>2.3391093212465726</v>
      </c>
      <c r="M1800" s="23">
        <f t="shared" ca="1" si="232"/>
        <v>0.35122311356825786</v>
      </c>
      <c r="N1800" s="15">
        <f ca="1">_xlfn.NORM.INV(M1800,'Input Parameters'!$E$26,'Input Parameters'!$F$26)</f>
        <v>2.5977571429754175E-2</v>
      </c>
      <c r="O1800" s="8">
        <f t="shared" ca="1" si="233"/>
        <v>9.7518601958363038E-2</v>
      </c>
      <c r="P1800" s="29">
        <f ca="1">_xlfn.LOGNORM.INV(O1800,'Input Parameters'!$H$27,'Input Parameters'!$I$27)</f>
        <v>0.80245985684919152</v>
      </c>
      <c r="Q1800" s="10"/>
      <c r="R1800" s="15">
        <f>'Input Parameters'!$E$28</f>
        <v>12.7</v>
      </c>
      <c r="S1800" s="10">
        <f t="shared" ca="1" si="234"/>
        <v>0.27874105409442229</v>
      </c>
      <c r="T1800" s="25">
        <f ca="1">_xlfn.LOGNORM.INV(S1800,'Input Parameters'!$H$29,'Input Parameters'!$I$29)</f>
        <v>54.52035917145465</v>
      </c>
      <c r="U1800" s="10">
        <f t="shared" ca="1" si="235"/>
        <v>0.17939833650962611</v>
      </c>
      <c r="V1800" s="29">
        <f ca="1">IF('Input Parameters'!$D$30="Beta",_xlfn.BETA.INV(U1800,'Input Parameters'!$L$30,'Input Parameters'!$M$30,'Input Parameters'!$J$30,'Input Parameters'!$K$30),IF('Input Parameters'!$D$30="LogNorm",_xlfn.LOGNORM.INV(U1800,'Input Parameters'!$H$30,'Input Parameters'!$I$30)))</f>
        <v>0.69581695879362648</v>
      </c>
      <c r="W1800" s="2">
        <f ca="1">N1800+(P1800-N1800)*(1-ERF((T1800-R1800)/(2*SQRT(L1800*'Input Parameters'!$E$31))))</f>
        <v>6.7265317727476209E-2</v>
      </c>
      <c r="X1800">
        <f t="shared" ca="1" si="227"/>
        <v>1</v>
      </c>
      <c r="Y1800" s="7"/>
    </row>
    <row r="1801" spans="1:25" ht="15" customHeight="1" x14ac:dyDescent="0.3">
      <c r="A1801" s="130">
        <v>1794</v>
      </c>
      <c r="B1801" s="10">
        <f t="shared" ca="1" si="228"/>
        <v>0.52785798163534148</v>
      </c>
      <c r="C1801" s="57">
        <f ca="1">_xlfn.NORM.INV(B1801,'Input Parameters'!$E$19,'Input Parameters'!$F$19)</f>
        <v>573.20540516967094</v>
      </c>
      <c r="D1801" s="10">
        <f t="shared" ca="1" si="229"/>
        <v>0.23174778762421633</v>
      </c>
      <c r="E1801" s="59">
        <f ca="1">IF(_xlfn.NORM.INV(D1801,'Input Parameters'!$E$20,'Input Parameters'!$F$20)&lt;3500,3500,IF(_xlfn.NORM.INV(D1801,'Input Parameters'!$E$20,'Input Parameters'!$F$20)&gt;5500,5500,_xlfn.NORM.INV(D1801,'Input Parameters'!$E$20,'Input Parameters'!$F$20)))</f>
        <v>4286.8278595014463</v>
      </c>
      <c r="F1801" s="10">
        <f t="shared" ca="1" si="230"/>
        <v>0.45269642662808873</v>
      </c>
      <c r="G1801" s="61">
        <f ca="1">_xlfn.NORM.INV(F1801,'Input Parameters'!$E$21,'Input Parameters'!$F$21)</f>
        <v>283.91582568768138</v>
      </c>
      <c r="H1801" s="54">
        <f ca="1">EXP(E1801*(1/'Input Parameters'!$E$22-1/G1801))</f>
        <v>0.62617359519424121</v>
      </c>
      <c r="I1801" s="10">
        <f t="shared" ca="1" si="231"/>
        <v>0.6975467997665401</v>
      </c>
      <c r="J1801" s="29">
        <f ca="1">_xlfn.BETA.INV(I1801,'Input Parameters'!$L$24,'Input Parameters'!$M$24,'Input Parameters'!$J$24,'Input Parameters'!$K$24)</f>
        <v>0.68781271319223158</v>
      </c>
      <c r="K1801" s="156">
        <f ca="1">('Input Parameters'!$E$25/'Input Parameters'!$E$31)^$J1801</f>
        <v>7.1972424099621159E-3</v>
      </c>
      <c r="L1801" s="66">
        <f ca="1">$H1801*$C1801*'Input Parameters'!$E$23*K1801</f>
        <v>2.5832780722387243</v>
      </c>
      <c r="M1801" s="23">
        <f t="shared" ca="1" si="232"/>
        <v>0.70953017971046062</v>
      </c>
      <c r="N1801" s="15">
        <f ca="1">_xlfn.NORM.INV(M1801,'Input Parameters'!$E$26,'Input Parameters'!$F$26)</f>
        <v>4.5592267053769828E-2</v>
      </c>
      <c r="O1801" s="8">
        <f t="shared" ca="1" si="233"/>
        <v>0.65298527739922141</v>
      </c>
      <c r="P1801" s="29">
        <f ca="1">_xlfn.LOGNORM.INV(O1801,'Input Parameters'!$H$27,'Input Parameters'!$I$27)</f>
        <v>1.6942719870103404</v>
      </c>
      <c r="Q1801" s="10"/>
      <c r="R1801" s="15">
        <f>'Input Parameters'!$E$28</f>
        <v>12.7</v>
      </c>
      <c r="S1801" s="10">
        <f t="shared" ca="1" si="234"/>
        <v>0.48934787753780729</v>
      </c>
      <c r="T1801" s="25">
        <f ca="1">_xlfn.LOGNORM.INV(S1801,'Input Parameters'!$H$29,'Input Parameters'!$I$29)</f>
        <v>58.057500150025007</v>
      </c>
      <c r="U1801" s="10">
        <f t="shared" ca="1" si="235"/>
        <v>0.89902935497262293</v>
      </c>
      <c r="V1801" s="29">
        <f ca="1">IF('Input Parameters'!$D$30="Beta",_xlfn.BETA.INV(U1801,'Input Parameters'!$L$30,'Input Parameters'!$M$30,'Input Parameters'!$J$30,'Input Parameters'!$K$30),IF('Input Parameters'!$D$30="LogNorm",_xlfn.LOGNORM.INV(U1801,'Input Parameters'!$H$30,'Input Parameters'!$I$30)))</f>
        <v>1.6526957569350431</v>
      </c>
      <c r="W1801" s="2">
        <f ca="1">N1801+(P1801-N1801)*(1-ERF((T1801-R1801)/(2*SQRT(L1801*'Input Parameters'!$E$31))))</f>
        <v>0.12141500652799052</v>
      </c>
      <c r="X1801">
        <f t="shared" ref="X1801:X1864" ca="1" si="236">IFERROR(IF(W1801&gt;V1801,0,1),0)</f>
        <v>1</v>
      </c>
      <c r="Y1801" s="7"/>
    </row>
    <row r="1802" spans="1:25" ht="15" customHeight="1" x14ac:dyDescent="0.3">
      <c r="A1802" s="130">
        <v>1795</v>
      </c>
      <c r="B1802" s="10">
        <f t="shared" ca="1" si="228"/>
        <v>0.76732340716093816</v>
      </c>
      <c r="C1802" s="57">
        <f ca="1">_xlfn.NORM.INV(B1802,'Input Parameters'!$E$19,'Input Parameters'!$F$19)</f>
        <v>628.99011485230722</v>
      </c>
      <c r="D1802" s="10">
        <f t="shared" ca="1" si="229"/>
        <v>0.79005709976585703</v>
      </c>
      <c r="E1802" s="59">
        <f ca="1">IF(_xlfn.NORM.INV(D1802,'Input Parameters'!$E$20,'Input Parameters'!$F$20)&lt;3500,3500,IF(_xlfn.NORM.INV(D1802,'Input Parameters'!$E$20,'Input Parameters'!$F$20)&gt;5500,5500,_xlfn.NORM.INV(D1802,'Input Parameters'!$E$20,'Input Parameters'!$F$20)))</f>
        <v>5364.6335712192031</v>
      </c>
      <c r="F1802" s="10">
        <f t="shared" ca="1" si="230"/>
        <v>0.48104508631505971</v>
      </c>
      <c r="G1802" s="61">
        <f ca="1">_xlfn.NORM.INV(F1802,'Input Parameters'!$E$21,'Input Parameters'!$F$21)</f>
        <v>284.47640780757479</v>
      </c>
      <c r="H1802" s="54">
        <f ca="1">EXP(E1802*(1/'Input Parameters'!$E$22-1/G1802))</f>
        <v>0.57776318023273798</v>
      </c>
      <c r="I1802" s="10">
        <f t="shared" ca="1" si="231"/>
        <v>0.29092504538899688</v>
      </c>
      <c r="J1802" s="29">
        <f ca="1">_xlfn.BETA.INV(I1802,'Input Parameters'!$L$24,'Input Parameters'!$M$24,'Input Parameters'!$J$24,'Input Parameters'!$K$24)</f>
        <v>0.51680258645136534</v>
      </c>
      <c r="K1802" s="156">
        <f ca="1">('Input Parameters'!$E$25/'Input Parameters'!$E$31)^$J1802</f>
        <v>2.4543505068821237E-2</v>
      </c>
      <c r="L1802" s="66">
        <f ca="1">$H1802*$C1802*'Input Parameters'!$E$23*K1802</f>
        <v>8.9192896236168817</v>
      </c>
      <c r="M1802" s="23">
        <f t="shared" ca="1" si="232"/>
        <v>4.5263151280165781E-2</v>
      </c>
      <c r="N1802" s="15">
        <f ca="1">_xlfn.NORM.INV(M1802,'Input Parameters'!$E$26,'Input Parameters'!$F$26)</f>
        <v>-1.5451874899330698E-3</v>
      </c>
      <c r="O1802" s="8">
        <f t="shared" ca="1" si="233"/>
        <v>0.17706459433828337</v>
      </c>
      <c r="P1802" s="29">
        <f ca="1">_xlfn.LOGNORM.INV(O1802,'Input Parameters'!$H$27,'Input Parameters'!$I$27)</f>
        <v>0.94484876163464371</v>
      </c>
      <c r="Q1802" s="10"/>
      <c r="R1802" s="15">
        <f>'Input Parameters'!$E$28</f>
        <v>12.7</v>
      </c>
      <c r="S1802" s="10">
        <f t="shared" ca="1" si="234"/>
        <v>0.71998895065719515</v>
      </c>
      <c r="T1802" s="25">
        <f ca="1">_xlfn.LOGNORM.INV(S1802,'Input Parameters'!$H$29,'Input Parameters'!$I$29)</f>
        <v>62.169584105033785</v>
      </c>
      <c r="U1802" s="10">
        <f t="shared" ca="1" si="235"/>
        <v>0.51503042623204065</v>
      </c>
      <c r="V1802" s="29">
        <f ca="1">IF('Input Parameters'!$D$30="Beta",_xlfn.BETA.INV(U1802,'Input Parameters'!$L$30,'Input Parameters'!$M$30,'Input Parameters'!$J$30,'Input Parameters'!$K$30),IF('Input Parameters'!$D$30="LogNorm",_xlfn.LOGNORM.INV(U1802,'Input Parameters'!$H$30,'Input Parameters'!$I$30)))</f>
        <v>1.0141669589611926</v>
      </c>
      <c r="W1802" s="2">
        <f ca="1">N1802+(P1802-N1802)*(1-ERF((T1802-R1802)/(2*SQRT(L1802*'Input Parameters'!$E$31))))</f>
        <v>0.22699860226862933</v>
      </c>
      <c r="X1802">
        <f t="shared" ca="1" si="236"/>
        <v>1</v>
      </c>
      <c r="Y1802" s="7"/>
    </row>
    <row r="1803" spans="1:25" ht="15" customHeight="1" x14ac:dyDescent="0.3">
      <c r="A1803" s="130">
        <v>1796</v>
      </c>
      <c r="B1803" s="10">
        <f t="shared" ca="1" si="228"/>
        <v>0.63344409785502453</v>
      </c>
      <c r="C1803" s="57">
        <f ca="1">_xlfn.NORM.INV(B1803,'Input Parameters'!$E$19,'Input Parameters'!$F$19)</f>
        <v>596.11357706191131</v>
      </c>
      <c r="D1803" s="10">
        <f t="shared" ca="1" si="229"/>
        <v>0.40371756857473817</v>
      </c>
      <c r="E1803" s="59">
        <f ca="1">IF(_xlfn.NORM.INV(D1803,'Input Parameters'!$E$20,'Input Parameters'!$F$20)&lt;3500,3500,IF(_xlfn.NORM.INV(D1803,'Input Parameters'!$E$20,'Input Parameters'!$F$20)&gt;5500,5500,_xlfn.NORM.INV(D1803,'Input Parameters'!$E$20,'Input Parameters'!$F$20)))</f>
        <v>4629.3846618061916</v>
      </c>
      <c r="F1803" s="10">
        <f t="shared" ca="1" si="230"/>
        <v>0.74343405241843719</v>
      </c>
      <c r="G1803" s="61">
        <f ca="1">_xlfn.NORM.INV(F1803,'Input Parameters'!$E$21,'Input Parameters'!$F$21)</f>
        <v>289.9901949100028</v>
      </c>
      <c r="H1803" s="54">
        <f ca="1">EXP(E1803*(1/'Input Parameters'!$E$22-1/G1803))</f>
        <v>0.84875264358907621</v>
      </c>
      <c r="I1803" s="10">
        <f t="shared" ca="1" si="231"/>
        <v>0.94026235936587066</v>
      </c>
      <c r="J1803" s="29">
        <f ca="1">_xlfn.BETA.INV(I1803,'Input Parameters'!$L$24,'Input Parameters'!$M$24,'Input Parameters'!$J$24,'Input Parameters'!$K$24)</f>
        <v>0.82491512716013748</v>
      </c>
      <c r="K1803" s="156">
        <f ca="1">('Input Parameters'!$E$25/'Input Parameters'!$E$31)^$J1803</f>
        <v>2.6917384371277406E-3</v>
      </c>
      <c r="L1803" s="66">
        <f ca="1">$H1803*$C1803*'Input Parameters'!$E$23*K1803</f>
        <v>1.3618930686002217</v>
      </c>
      <c r="M1803" s="23">
        <f t="shared" ca="1" si="232"/>
        <v>0.98944662461586652</v>
      </c>
      <c r="N1803" s="15">
        <f ca="1">_xlfn.NORM.INV(M1803,'Input Parameters'!$E$26,'Input Parameters'!$F$26)</f>
        <v>8.2427458918848132E-2</v>
      </c>
      <c r="O1803" s="8">
        <f t="shared" ca="1" si="233"/>
        <v>0.73167422925410164</v>
      </c>
      <c r="P1803" s="29">
        <f ca="1">_xlfn.LOGNORM.INV(O1803,'Input Parameters'!$H$27,'Input Parameters'!$I$27)</f>
        <v>1.871182754892865</v>
      </c>
      <c r="Q1803" s="10"/>
      <c r="R1803" s="15">
        <f>'Input Parameters'!$E$28</f>
        <v>12.7</v>
      </c>
      <c r="S1803" s="10">
        <f t="shared" ca="1" si="234"/>
        <v>0.19199239046072192</v>
      </c>
      <c r="T1803" s="25">
        <f ca="1">_xlfn.LOGNORM.INV(S1803,'Input Parameters'!$H$29,'Input Parameters'!$I$29)</f>
        <v>52.809414079614605</v>
      </c>
      <c r="U1803" s="10">
        <f t="shared" ca="1" si="235"/>
        <v>0.72390338268594601</v>
      </c>
      <c r="V1803" s="29">
        <f ca="1">IF('Input Parameters'!$D$30="Beta",_xlfn.BETA.INV(U1803,'Input Parameters'!$L$30,'Input Parameters'!$M$30,'Input Parameters'!$J$30,'Input Parameters'!$K$30),IF('Input Parameters'!$D$30="LogNorm",_xlfn.LOGNORM.INV(U1803,'Input Parameters'!$H$30,'Input Parameters'!$I$30)))</f>
        <v>1.2631848036052125</v>
      </c>
      <c r="W1803" s="2">
        <f ca="1">N1803+(P1803-N1803)*(1-ERF((T1803-R1803)/(2*SQRT(L1803*'Input Parameters'!$E$31))))</f>
        <v>0.10941324098072788</v>
      </c>
      <c r="X1803">
        <f t="shared" ca="1" si="236"/>
        <v>1</v>
      </c>
      <c r="Y1803" s="7"/>
    </row>
    <row r="1804" spans="1:25" ht="15" customHeight="1" x14ac:dyDescent="0.3">
      <c r="A1804" s="130">
        <v>1797</v>
      </c>
      <c r="B1804" s="10">
        <f t="shared" ca="1" si="228"/>
        <v>8.572753818109291E-2</v>
      </c>
      <c r="C1804" s="57">
        <f ca="1">_xlfn.NORM.INV(B1804,'Input Parameters'!$E$19,'Input Parameters'!$F$19)</f>
        <v>451.74259156198809</v>
      </c>
      <c r="D1804" s="10">
        <f t="shared" ca="1" si="229"/>
        <v>0.58657236769049614</v>
      </c>
      <c r="E1804" s="59">
        <f ca="1">IF(_xlfn.NORM.INV(D1804,'Input Parameters'!$E$20,'Input Parameters'!$F$20)&lt;3500,3500,IF(_xlfn.NORM.INV(D1804,'Input Parameters'!$E$20,'Input Parameters'!$F$20)&gt;5500,5500,_xlfn.NORM.INV(D1804,'Input Parameters'!$E$20,'Input Parameters'!$F$20)))</f>
        <v>4953.1155948367632</v>
      </c>
      <c r="F1804" s="10">
        <f t="shared" ca="1" si="230"/>
        <v>0.90169217564994519</v>
      </c>
      <c r="G1804" s="61">
        <f ca="1">_xlfn.NORM.INV(F1804,'Input Parameters'!$E$21,'Input Parameters'!$F$21)</f>
        <v>294.9992556928284</v>
      </c>
      <c r="H1804" s="54">
        <f ca="1">EXP(E1804*(1/'Input Parameters'!$E$22-1/G1804))</f>
        <v>1.1213873938632282</v>
      </c>
      <c r="I1804" s="10">
        <f t="shared" ca="1" si="231"/>
        <v>0.33520385074067716</v>
      </c>
      <c r="J1804" s="29">
        <f ca="1">_xlfn.BETA.INV(I1804,'Input Parameters'!$L$24,'Input Parameters'!$M$24,'Input Parameters'!$J$24,'Input Parameters'!$K$24)</f>
        <v>0.53751698958133087</v>
      </c>
      <c r="K1804" s="156">
        <f ca="1">('Input Parameters'!$E$25/'Input Parameters'!$E$31)^$J1804</f>
        <v>2.1154475706775373E-2</v>
      </c>
      <c r="L1804" s="66">
        <f ca="1">$H1804*$C1804*'Input Parameters'!$E$23*K1804</f>
        <v>10.716401460129902</v>
      </c>
      <c r="M1804" s="23">
        <f t="shared" ca="1" si="232"/>
        <v>0.88032058432345439</v>
      </c>
      <c r="N1804" s="15">
        <f ca="1">_xlfn.NORM.INV(M1804,'Input Parameters'!$E$26,'Input Parameters'!$F$26)</f>
        <v>5.8708408915586277E-2</v>
      </c>
      <c r="O1804" s="8">
        <f t="shared" ca="1" si="233"/>
        <v>0.18657283901372601</v>
      </c>
      <c r="P1804" s="29">
        <f ca="1">_xlfn.LOGNORM.INV(O1804,'Input Parameters'!$H$27,'Input Parameters'!$I$27)</f>
        <v>0.96002327829727163</v>
      </c>
      <c r="Q1804" s="10"/>
      <c r="R1804" s="15">
        <f>'Input Parameters'!$E$28</f>
        <v>12.7</v>
      </c>
      <c r="S1804" s="10">
        <f t="shared" ca="1" si="234"/>
        <v>0.27178618792349829</v>
      </c>
      <c r="T1804" s="25">
        <f ca="1">_xlfn.LOGNORM.INV(S1804,'Input Parameters'!$H$29,'Input Parameters'!$I$29)</f>
        <v>54.392978118064718</v>
      </c>
      <c r="U1804" s="10">
        <f t="shared" ca="1" si="235"/>
        <v>4.6045744168523473E-2</v>
      </c>
      <c r="V1804" s="29">
        <f ca="1">IF('Input Parameters'!$D$30="Beta",_xlfn.BETA.INV(U1804,'Input Parameters'!$L$30,'Input Parameters'!$M$30,'Input Parameters'!$J$30,'Input Parameters'!$K$30),IF('Input Parameters'!$D$30="LogNorm",_xlfn.LOGNORM.INV(U1804,'Input Parameters'!$H$30,'Input Parameters'!$I$30)))</f>
        <v>0.51424502168607755</v>
      </c>
      <c r="W1804" s="2">
        <f ca="1">N1804+(P1804-N1804)*(1-ERF((T1804-R1804)/(2*SQRT(L1804*'Input Parameters'!$E$31))))</f>
        <v>0.3902214104827646</v>
      </c>
      <c r="X1804">
        <f t="shared" ca="1" si="236"/>
        <v>1</v>
      </c>
      <c r="Y1804" s="7"/>
    </row>
    <row r="1805" spans="1:25" ht="15" customHeight="1" x14ac:dyDescent="0.3">
      <c r="A1805" s="130">
        <v>1798</v>
      </c>
      <c r="B1805" s="10">
        <f t="shared" ca="1" si="228"/>
        <v>0.78569690351582777</v>
      </c>
      <c r="C1805" s="57">
        <f ca="1">_xlfn.NORM.INV(B1805,'Input Parameters'!$E$19,'Input Parameters'!$F$19)</f>
        <v>634.18842589335452</v>
      </c>
      <c r="D1805" s="10">
        <f t="shared" ca="1" si="229"/>
        <v>5.1686300791784601E-2</v>
      </c>
      <c r="E1805" s="59">
        <f ca="1">IF(_xlfn.NORM.INV(D1805,'Input Parameters'!$E$20,'Input Parameters'!$F$20)&lt;3500,3500,IF(_xlfn.NORM.INV(D1805,'Input Parameters'!$E$20,'Input Parameters'!$F$20)&gt;5500,5500,_xlfn.NORM.INV(D1805,'Input Parameters'!$E$20,'Input Parameters'!$F$20)))</f>
        <v>3659.896974024522</v>
      </c>
      <c r="F1805" s="10">
        <f t="shared" ca="1" si="230"/>
        <v>0.85037378132683861</v>
      </c>
      <c r="G1805" s="61">
        <f ca="1">_xlfn.NORM.INV(F1805,'Input Parameters'!$E$21,'Input Parameters'!$F$21)</f>
        <v>293.00897744399447</v>
      </c>
      <c r="H1805" s="54">
        <f ca="1">EXP(E1805*(1/'Input Parameters'!$E$22-1/G1805))</f>
        <v>1.0003827860702015</v>
      </c>
      <c r="I1805" s="10">
        <f t="shared" ca="1" si="231"/>
        <v>0.66602444645587455</v>
      </c>
      <c r="J1805" s="29">
        <f ca="1">_xlfn.BETA.INV(I1805,'Input Parameters'!$L$24,'Input Parameters'!$M$24,'Input Parameters'!$J$24,'Input Parameters'!$K$24)</f>
        <v>0.67447854059495838</v>
      </c>
      <c r="K1805" s="156">
        <f ca="1">('Input Parameters'!$E$25/'Input Parameters'!$E$31)^$J1805</f>
        <v>7.9196837744605567E-3</v>
      </c>
      <c r="L1805" s="66">
        <f ca="1">$H1805*$C1805*'Input Parameters'!$E$23*K1805</f>
        <v>5.0244943570147393</v>
      </c>
      <c r="M1805" s="23">
        <f t="shared" ca="1" si="232"/>
        <v>0.82588350338926542</v>
      </c>
      <c r="N1805" s="15">
        <f ca="1">_xlfn.NORM.INV(M1805,'Input Parameters'!$E$26,'Input Parameters'!$F$26)</f>
        <v>5.3698466538073697E-2</v>
      </c>
      <c r="O1805" s="8">
        <f t="shared" ca="1" si="233"/>
        <v>0.67537595341648149</v>
      </c>
      <c r="P1805" s="29">
        <f ca="1">_xlfn.LOGNORM.INV(O1805,'Input Parameters'!$H$27,'Input Parameters'!$I$27)</f>
        <v>1.7409370318989346</v>
      </c>
      <c r="Q1805" s="10"/>
      <c r="R1805" s="15">
        <f>'Input Parameters'!$E$28</f>
        <v>12.7</v>
      </c>
      <c r="S1805" s="10">
        <f t="shared" ca="1" si="234"/>
        <v>0.75485685518628154</v>
      </c>
      <c r="T1805" s="25">
        <f ca="1">_xlfn.LOGNORM.INV(S1805,'Input Parameters'!$H$29,'Input Parameters'!$I$29)</f>
        <v>62.921263131592113</v>
      </c>
      <c r="U1805" s="10">
        <f t="shared" ca="1" si="235"/>
        <v>0.85719924377657497</v>
      </c>
      <c r="V1805" s="29">
        <f ca="1">IF('Input Parameters'!$D$30="Beta",_xlfn.BETA.INV(U1805,'Input Parameters'!$L$30,'Input Parameters'!$M$30,'Input Parameters'!$J$30,'Input Parameters'!$K$30),IF('Input Parameters'!$D$30="LogNorm",_xlfn.LOGNORM.INV(U1805,'Input Parameters'!$H$30,'Input Parameters'!$I$30)))</f>
        <v>1.5224138975602446</v>
      </c>
      <c r="W1805" s="2">
        <f ca="1">N1805+(P1805-N1805)*(1-ERF((T1805-R1805)/(2*SQRT(L1805*'Input Parameters'!$E$31))))</f>
        <v>0.24458347328631869</v>
      </c>
      <c r="X1805">
        <f t="shared" ca="1" si="236"/>
        <v>1</v>
      </c>
      <c r="Y1805" s="7"/>
    </row>
    <row r="1806" spans="1:25" ht="15" customHeight="1" x14ac:dyDescent="0.3">
      <c r="A1806" s="130">
        <v>1799</v>
      </c>
      <c r="B1806" s="10">
        <f t="shared" ca="1" si="228"/>
        <v>0.50155795143811133</v>
      </c>
      <c r="C1806" s="57">
        <f ca="1">_xlfn.NORM.INV(B1806,'Input Parameters'!$E$19,'Input Parameters'!$F$19)</f>
        <v>567.62999067184853</v>
      </c>
      <c r="D1806" s="10">
        <f t="shared" ca="1" si="229"/>
        <v>0.52166366083461624</v>
      </c>
      <c r="E1806" s="59">
        <f ca="1">IF(_xlfn.NORM.INV(D1806,'Input Parameters'!$E$20,'Input Parameters'!$F$20)&lt;3500,3500,IF(_xlfn.NORM.INV(D1806,'Input Parameters'!$E$20,'Input Parameters'!$F$20)&gt;5500,5500,_xlfn.NORM.INV(D1806,'Input Parameters'!$E$20,'Input Parameters'!$F$20)))</f>
        <v>4838.0306221682104</v>
      </c>
      <c r="F1806" s="10">
        <f t="shared" ca="1" si="230"/>
        <v>0.73099594437843973</v>
      </c>
      <c r="G1806" s="61">
        <f ca="1">_xlfn.NORM.INV(F1806,'Input Parameters'!$E$21,'Input Parameters'!$F$21)</f>
        <v>289.69040729552302</v>
      </c>
      <c r="H1806" s="54">
        <f ca="1">EXP(E1806*(1/'Input Parameters'!$E$22-1/G1806))</f>
        <v>0.82808181511350232</v>
      </c>
      <c r="I1806" s="10">
        <f t="shared" ca="1" si="231"/>
        <v>7.1104841893355086E-2</v>
      </c>
      <c r="J1806" s="29">
        <f ca="1">_xlfn.BETA.INV(I1806,'Input Parameters'!$L$24,'Input Parameters'!$M$24,'Input Parameters'!$J$24,'Input Parameters'!$K$24)</f>
        <v>0.36793998745475254</v>
      </c>
      <c r="K1806" s="156">
        <f ca="1">('Input Parameters'!$E$25/'Input Parameters'!$E$31)^$J1806</f>
        <v>7.1401595748058252E-2</v>
      </c>
      <c r="L1806" s="66">
        <f ca="1">$H1806*$C1806*'Input Parameters'!$E$23*K1806</f>
        <v>33.56189688328886</v>
      </c>
      <c r="M1806" s="23">
        <f t="shared" ca="1" si="232"/>
        <v>4.1528457900088966E-2</v>
      </c>
      <c r="N1806" s="15">
        <f ca="1">_xlfn.NORM.INV(M1806,'Input Parameters'!$E$26,'Input Parameters'!$F$26)</f>
        <v>-2.3975795464243263E-3</v>
      </c>
      <c r="O1806" s="8">
        <f t="shared" ca="1" si="233"/>
        <v>0.54223401679051864</v>
      </c>
      <c r="P1806" s="29">
        <f ca="1">_xlfn.LOGNORM.INV(O1806,'Input Parameters'!$H$27,'Input Parameters'!$I$27)</f>
        <v>1.4920269304529448</v>
      </c>
      <c r="Q1806" s="10"/>
      <c r="R1806" s="15">
        <f>'Input Parameters'!$E$28</f>
        <v>12.7</v>
      </c>
      <c r="S1806" s="10">
        <f t="shared" ca="1" si="234"/>
        <v>0.97729198236951498</v>
      </c>
      <c r="T1806" s="25">
        <f ca="1">_xlfn.LOGNORM.INV(S1806,'Input Parameters'!$H$29,'Input Parameters'!$I$29)</f>
        <v>72.898363700167181</v>
      </c>
      <c r="U1806" s="10">
        <f t="shared" ca="1" si="235"/>
        <v>0.58193831987613276</v>
      </c>
      <c r="V1806" s="29">
        <f ca="1">IF('Input Parameters'!$D$30="Beta",_xlfn.BETA.INV(U1806,'Input Parameters'!$L$30,'Input Parameters'!$M$30,'Input Parameters'!$J$30,'Input Parameters'!$K$30),IF('Input Parameters'!$D$30="LogNorm",_xlfn.LOGNORM.INV(U1806,'Input Parameters'!$H$30,'Input Parameters'!$I$30)))</f>
        <v>1.0841313072823628</v>
      </c>
      <c r="W1806" s="2">
        <f ca="1">N1806+(P1806-N1806)*(1-ERF((T1806-R1806)/(2*SQRT(L1806*'Input Parameters'!$E$31))))</f>
        <v>0.68875090581730114</v>
      </c>
      <c r="X1806">
        <f t="shared" ca="1" si="236"/>
        <v>1</v>
      </c>
      <c r="Y1806" s="7"/>
    </row>
    <row r="1807" spans="1:25" ht="15" customHeight="1" x14ac:dyDescent="0.3">
      <c r="A1807" s="130">
        <v>1800</v>
      </c>
      <c r="B1807" s="10">
        <f t="shared" ca="1" si="228"/>
        <v>0.59946665362953699</v>
      </c>
      <c r="C1807" s="57">
        <f ca="1">_xlfn.NORM.INV(B1807,'Input Parameters'!$E$19,'Input Parameters'!$F$19)</f>
        <v>588.59119821253</v>
      </c>
      <c r="D1807" s="10">
        <f t="shared" ca="1" si="229"/>
        <v>0.89267884942616726</v>
      </c>
      <c r="E1807" s="59">
        <f ca="1">IF(_xlfn.NORM.INV(D1807,'Input Parameters'!$E$20,'Input Parameters'!$F$20)&lt;3500,3500,IF(_xlfn.NORM.INV(D1807,'Input Parameters'!$E$20,'Input Parameters'!$F$20)&gt;5500,5500,_xlfn.NORM.INV(D1807,'Input Parameters'!$E$20,'Input Parameters'!$F$20)))</f>
        <v>5500</v>
      </c>
      <c r="F1807" s="10">
        <f t="shared" ca="1" si="230"/>
        <v>0.27004219196313117</v>
      </c>
      <c r="G1807" s="61">
        <f ca="1">_xlfn.NORM.INV(F1807,'Input Parameters'!$E$21,'Input Parameters'!$F$21)</f>
        <v>280.03429282530959</v>
      </c>
      <c r="H1807" s="54">
        <f ca="1">EXP(E1807*(1/'Input Parameters'!$E$22-1/G1807))</f>
        <v>0.41932012354358356</v>
      </c>
      <c r="I1807" s="10">
        <f t="shared" ca="1" si="231"/>
        <v>0.51615810030355658</v>
      </c>
      <c r="J1807" s="29">
        <f ca="1">_xlfn.BETA.INV(I1807,'Input Parameters'!$L$24,'Input Parameters'!$M$24,'Input Parameters'!$J$24,'Input Parameters'!$K$24)</f>
        <v>0.61367487212404093</v>
      </c>
      <c r="K1807" s="156">
        <f ca="1">('Input Parameters'!$E$25/'Input Parameters'!$E$31)^$J1807</f>
        <v>1.2250041139125999E-2</v>
      </c>
      <c r="L1807" s="66">
        <f ca="1">$H1807*$C1807*'Input Parameters'!$E$23*K1807</f>
        <v>3.0234097943724336</v>
      </c>
      <c r="M1807" s="23">
        <f t="shared" ca="1" si="232"/>
        <v>0.88360940238045371</v>
      </c>
      <c r="N1807" s="15">
        <f ca="1">_xlfn.NORM.INV(M1807,'Input Parameters'!$E$26,'Input Parameters'!$F$26)</f>
        <v>5.9057728805728953E-2</v>
      </c>
      <c r="O1807" s="8">
        <f t="shared" ca="1" si="233"/>
        <v>0.75024307439001414</v>
      </c>
      <c r="P1807" s="29">
        <f ca="1">_xlfn.LOGNORM.INV(O1807,'Input Parameters'!$H$27,'Input Parameters'!$I$27)</f>
        <v>1.919283699495578</v>
      </c>
      <c r="Q1807" s="10"/>
      <c r="R1807" s="15">
        <f>'Input Parameters'!$E$28</f>
        <v>12.7</v>
      </c>
      <c r="S1807" s="10">
        <f t="shared" ca="1" si="234"/>
        <v>0.14958595014845655</v>
      </c>
      <c r="T1807" s="25">
        <f ca="1">_xlfn.LOGNORM.INV(S1807,'Input Parameters'!$H$29,'Input Parameters'!$I$29)</f>
        <v>51.824797580424097</v>
      </c>
      <c r="U1807" s="10">
        <f t="shared" ca="1" si="235"/>
        <v>0.33975723313061235</v>
      </c>
      <c r="V1807" s="29">
        <f ca="1">IF('Input Parameters'!$D$30="Beta",_xlfn.BETA.INV(U1807,'Input Parameters'!$L$30,'Input Parameters'!$M$30,'Input Parameters'!$J$30,'Input Parameters'!$K$30),IF('Input Parameters'!$D$30="LogNorm",_xlfn.LOGNORM.INV(U1807,'Input Parameters'!$H$30,'Input Parameters'!$I$30)))</f>
        <v>0.84899024486331953</v>
      </c>
      <c r="W1807" s="2">
        <f ca="1">N1807+(P1807-N1807)*(1-ERF((T1807-R1807)/(2*SQRT(L1807*'Input Parameters'!$E$31))))</f>
        <v>0.26664851352964064</v>
      </c>
      <c r="X1807">
        <f t="shared" ca="1" si="236"/>
        <v>1</v>
      </c>
      <c r="Y1807" s="7"/>
    </row>
    <row r="1808" spans="1:25" ht="15" customHeight="1" x14ac:dyDescent="0.3">
      <c r="A1808" s="130">
        <v>1801</v>
      </c>
      <c r="B1808" s="10">
        <f t="shared" ca="1" si="228"/>
        <v>0.84891497662310278</v>
      </c>
      <c r="C1808" s="57">
        <f ca="1">_xlfn.NORM.INV(B1808,'Input Parameters'!$E$19,'Input Parameters'!$F$19)</f>
        <v>654.48633761840006</v>
      </c>
      <c r="D1808" s="10">
        <f t="shared" ca="1" si="229"/>
        <v>2.7578395819682244E-2</v>
      </c>
      <c r="E1808" s="59">
        <f ca="1">IF(_xlfn.NORM.INV(D1808,'Input Parameters'!$E$20,'Input Parameters'!$F$20)&lt;3500,3500,IF(_xlfn.NORM.INV(D1808,'Input Parameters'!$E$20,'Input Parameters'!$F$20)&gt;5500,5500,_xlfn.NORM.INV(D1808,'Input Parameters'!$E$20,'Input Parameters'!$F$20)))</f>
        <v>3500</v>
      </c>
      <c r="F1808" s="10">
        <f t="shared" ca="1" si="230"/>
        <v>0.94188778803949402</v>
      </c>
      <c r="G1808" s="61">
        <f ca="1">_xlfn.NORM.INV(F1808,'Input Parameters'!$E$21,'Input Parameters'!$F$21)</f>
        <v>297.19664659297308</v>
      </c>
      <c r="H1808" s="54">
        <f ca="1">EXP(E1808*(1/'Input Parameters'!$E$22-1/G1808))</f>
        <v>1.1837391316781209</v>
      </c>
      <c r="I1808" s="10">
        <f t="shared" ca="1" si="231"/>
        <v>0.50178749709370318</v>
      </c>
      <c r="J1808" s="29">
        <f ca="1">_xlfn.BETA.INV(I1808,'Input Parameters'!$L$24,'Input Parameters'!$M$24,'Input Parameters'!$J$24,'Input Parameters'!$K$24)</f>
        <v>0.60788360739265601</v>
      </c>
      <c r="K1808" s="156">
        <f ca="1">('Input Parameters'!$E$25/'Input Parameters'!$E$31)^$J1808</f>
        <v>1.2769674869515026E-2</v>
      </c>
      <c r="L1808" s="66">
        <f ca="1">$H1808*$C1808*'Input Parameters'!$E$23*K1808</f>
        <v>9.8931918144256397</v>
      </c>
      <c r="M1808" s="23">
        <f t="shared" ca="1" si="232"/>
        <v>0.78527823091280036</v>
      </c>
      <c r="N1808" s="15">
        <f ca="1">_xlfn.NORM.INV(M1808,'Input Parameters'!$E$26,'Input Parameters'!$F$26)</f>
        <v>5.0593028957360502E-2</v>
      </c>
      <c r="O1808" s="8">
        <f t="shared" ca="1" si="233"/>
        <v>0.27307069601227141</v>
      </c>
      <c r="P1808" s="29">
        <f ca="1">_xlfn.LOGNORM.INV(O1808,'Input Parameters'!$H$27,'Input Parameters'!$I$27)</f>
        <v>1.090017540609965</v>
      </c>
      <c r="Q1808" s="10"/>
      <c r="R1808" s="15">
        <f>'Input Parameters'!$E$28</f>
        <v>12.7</v>
      </c>
      <c r="S1808" s="10">
        <f t="shared" ca="1" si="234"/>
        <v>0.49068830335500857</v>
      </c>
      <c r="T1808" s="25">
        <f ca="1">_xlfn.LOGNORM.INV(S1808,'Input Parameters'!$H$29,'Input Parameters'!$I$29)</f>
        <v>58.079412323204053</v>
      </c>
      <c r="U1808" s="10">
        <f t="shared" ca="1" si="235"/>
        <v>0.86510614384655959</v>
      </c>
      <c r="V1808" s="29">
        <f ca="1">IF('Input Parameters'!$D$30="Beta",_xlfn.BETA.INV(U1808,'Input Parameters'!$L$30,'Input Parameters'!$M$30,'Input Parameters'!$J$30,'Input Parameters'!$K$30),IF('Input Parameters'!$D$30="LogNorm",_xlfn.LOGNORM.INV(U1808,'Input Parameters'!$H$30,'Input Parameters'!$I$30)))</f>
        <v>1.5440171772419182</v>
      </c>
      <c r="W1808" s="2">
        <f ca="1">N1808+(P1808-N1808)*(1-ERF((T1808-R1808)/(2*SQRT(L1808*'Input Parameters'!$E$31))))</f>
        <v>0.37036614101167292</v>
      </c>
      <c r="X1808">
        <f t="shared" ca="1" si="236"/>
        <v>1</v>
      </c>
      <c r="Y1808" s="7"/>
    </row>
    <row r="1809" spans="1:25" ht="15" customHeight="1" x14ac:dyDescent="0.3">
      <c r="A1809" s="130">
        <v>1802</v>
      </c>
      <c r="B1809" s="10">
        <f t="shared" ca="1" si="228"/>
        <v>0.66811638561977293</v>
      </c>
      <c r="C1809" s="57">
        <f ca="1">_xlfn.NORM.INV(B1809,'Input Parameters'!$E$19,'Input Parameters'!$F$19)</f>
        <v>604.03365965993112</v>
      </c>
      <c r="D1809" s="10">
        <f t="shared" ca="1" si="229"/>
        <v>3.6827247662232332E-2</v>
      </c>
      <c r="E1809" s="59">
        <f ca="1">IF(_xlfn.NORM.INV(D1809,'Input Parameters'!$E$20,'Input Parameters'!$F$20)&lt;3500,3500,IF(_xlfn.NORM.INV(D1809,'Input Parameters'!$E$20,'Input Parameters'!$F$20)&gt;5500,5500,_xlfn.NORM.INV(D1809,'Input Parameters'!$E$20,'Input Parameters'!$F$20)))</f>
        <v>3547.872431152427</v>
      </c>
      <c r="F1809" s="10">
        <f t="shared" ca="1" si="230"/>
        <v>0.7474003630479773</v>
      </c>
      <c r="G1809" s="61">
        <f ca="1">_xlfn.NORM.INV(F1809,'Input Parameters'!$E$21,'Input Parameters'!$F$21)</f>
        <v>290.0873651196311</v>
      </c>
      <c r="H1809" s="54">
        <f ca="1">EXP(E1809*(1/'Input Parameters'!$E$22-1/G1809))</f>
        <v>0.88552133209217421</v>
      </c>
      <c r="I1809" s="10">
        <f t="shared" ca="1" si="231"/>
        <v>0.57729559464337499</v>
      </c>
      <c r="J1809" s="29">
        <f ca="1">_xlfn.BETA.INV(I1809,'Input Parameters'!$L$24,'Input Parameters'!$M$24,'Input Parameters'!$J$24,'Input Parameters'!$K$24)</f>
        <v>0.63823866159086107</v>
      </c>
      <c r="K1809" s="156">
        <f ca="1">('Input Parameters'!$E$25/'Input Parameters'!$E$31)^$J1809</f>
        <v>1.0270952640681022E-2</v>
      </c>
      <c r="L1809" s="66">
        <f ca="1">$H1809*$C1809*'Input Parameters'!$E$23*K1809</f>
        <v>5.4937753287732232</v>
      </c>
      <c r="M1809" s="23">
        <f t="shared" ca="1" si="232"/>
        <v>0.56248283560045709</v>
      </c>
      <c r="N1809" s="15">
        <f ca="1">_xlfn.NORM.INV(M1809,'Input Parameters'!$E$26,'Input Parameters'!$F$26)</f>
        <v>3.7302609610794658E-2</v>
      </c>
      <c r="O1809" s="8">
        <f t="shared" ca="1" si="233"/>
        <v>0.46647879898997857</v>
      </c>
      <c r="P1809" s="29">
        <f ca="1">_xlfn.LOGNORM.INV(O1809,'Input Parameters'!$H$27,'Input Parameters'!$I$27)</f>
        <v>1.3716225478385264</v>
      </c>
      <c r="Q1809" s="10"/>
      <c r="R1809" s="15">
        <f>'Input Parameters'!$E$28</f>
        <v>12.7</v>
      </c>
      <c r="S1809" s="10">
        <f t="shared" ca="1" si="234"/>
        <v>0.70819202785086988</v>
      </c>
      <c r="T1809" s="25">
        <f ca="1">_xlfn.LOGNORM.INV(S1809,'Input Parameters'!$H$29,'Input Parameters'!$I$29)</f>
        <v>61.927863462948721</v>
      </c>
      <c r="U1809" s="10">
        <f t="shared" ca="1" si="235"/>
        <v>0.12656182241574809</v>
      </c>
      <c r="V1809" s="29">
        <f ca="1">IF('Input Parameters'!$D$30="Beta",_xlfn.BETA.INV(U1809,'Input Parameters'!$L$30,'Input Parameters'!$M$30,'Input Parameters'!$J$30,'Input Parameters'!$K$30),IF('Input Parameters'!$D$30="LogNorm",_xlfn.LOGNORM.INV(U1809,'Input Parameters'!$H$30,'Input Parameters'!$I$30)))</f>
        <v>0.63670454206789429</v>
      </c>
      <c r="W1809" s="2">
        <f ca="1">N1809+(P1809-N1809)*(1-ERF((T1809-R1809)/(2*SQRT(L1809*'Input Parameters'!$E$31))))</f>
        <v>0.22078887893855947</v>
      </c>
      <c r="X1809">
        <f t="shared" ca="1" si="236"/>
        <v>1</v>
      </c>
      <c r="Y1809" s="7"/>
    </row>
    <row r="1810" spans="1:25" ht="15" customHeight="1" x14ac:dyDescent="0.3">
      <c r="A1810" s="130">
        <v>1803</v>
      </c>
      <c r="B1810" s="10">
        <f t="shared" ca="1" si="228"/>
        <v>0.70992141071622583</v>
      </c>
      <c r="C1810" s="57">
        <f ca="1">_xlfn.NORM.INV(B1810,'Input Parameters'!$E$19,'Input Parameters'!$F$19)</f>
        <v>614.04160975527316</v>
      </c>
      <c r="D1810" s="10">
        <f t="shared" ca="1" si="229"/>
        <v>0.24103917101400651</v>
      </c>
      <c r="E1810" s="59">
        <f ca="1">IF(_xlfn.NORM.INV(D1810,'Input Parameters'!$E$20,'Input Parameters'!$F$20)&lt;3500,3500,IF(_xlfn.NORM.INV(D1810,'Input Parameters'!$E$20,'Input Parameters'!$F$20)&gt;5500,5500,_xlfn.NORM.INV(D1810,'Input Parameters'!$E$20,'Input Parameters'!$F$20)))</f>
        <v>4307.9253766254797</v>
      </c>
      <c r="F1810" s="10">
        <f t="shared" ca="1" si="230"/>
        <v>0.80270016392784815</v>
      </c>
      <c r="G1810" s="61">
        <f ca="1">_xlfn.NORM.INV(F1810,'Input Parameters'!$E$21,'Input Parameters'!$F$21)</f>
        <v>291.54126120638995</v>
      </c>
      <c r="H1810" s="54">
        <f ca="1">EXP(E1810*(1/'Input Parameters'!$E$22-1/G1810))</f>
        <v>0.92907468113948044</v>
      </c>
      <c r="I1810" s="10">
        <f t="shared" ca="1" si="231"/>
        <v>0.3628559598614236</v>
      </c>
      <c r="J1810" s="29">
        <f ca="1">_xlfn.BETA.INV(I1810,'Input Parameters'!$L$24,'Input Parameters'!$M$24,'Input Parameters'!$J$24,'Input Parameters'!$K$24)</f>
        <v>0.549866370369399</v>
      </c>
      <c r="K1810" s="156">
        <f ca="1">('Input Parameters'!$E$25/'Input Parameters'!$E$31)^$J1810</f>
        <v>1.9361036680685624E-2</v>
      </c>
      <c r="L1810" s="66">
        <f ca="1">$H1810*$C1810*'Input Parameters'!$E$23*K1810</f>
        <v>11.045287744105572</v>
      </c>
      <c r="M1810" s="23">
        <f t="shared" ca="1" si="232"/>
        <v>4.6291278944810887E-2</v>
      </c>
      <c r="N1810" s="15">
        <f ca="1">_xlfn.NORM.INV(M1810,'Input Parameters'!$E$26,'Input Parameters'!$F$26)</f>
        <v>-1.3205144752598125E-3</v>
      </c>
      <c r="O1810" s="8">
        <f t="shared" ca="1" si="233"/>
        <v>0.4097313363665589</v>
      </c>
      <c r="P1810" s="29">
        <f ca="1">_xlfn.LOGNORM.INV(O1810,'Input Parameters'!$H$27,'Input Parameters'!$I$27)</f>
        <v>1.2869019380670466</v>
      </c>
      <c r="Q1810" s="10"/>
      <c r="R1810" s="15">
        <f>'Input Parameters'!$E$28</f>
        <v>12.7</v>
      </c>
      <c r="S1810" s="10">
        <f t="shared" ca="1" si="234"/>
        <v>7.0655483360294813E-2</v>
      </c>
      <c r="T1810" s="25">
        <f ca="1">_xlfn.LOGNORM.INV(S1810,'Input Parameters'!$H$29,'Input Parameters'!$I$29)</f>
        <v>49.367205643189429</v>
      </c>
      <c r="U1810" s="10">
        <f t="shared" ca="1" si="235"/>
        <v>0.1579380497059738</v>
      </c>
      <c r="V1810" s="29">
        <f ca="1">IF('Input Parameters'!$D$30="Beta",_xlfn.BETA.INV(U1810,'Input Parameters'!$L$30,'Input Parameters'!$M$30,'Input Parameters'!$J$30,'Input Parameters'!$K$30),IF('Input Parameters'!$D$30="LogNorm",_xlfn.LOGNORM.INV(U1810,'Input Parameters'!$H$30,'Input Parameters'!$I$30)))</f>
        <v>0.67279844434848757</v>
      </c>
      <c r="W1810" s="2">
        <f ca="1">N1810+(P1810-N1810)*(1-ERF((T1810-R1810)/(2*SQRT(L1810*'Input Parameters'!$E$31))))</f>
        <v>0.55945124798322354</v>
      </c>
      <c r="X1810">
        <f t="shared" ca="1" si="236"/>
        <v>1</v>
      </c>
      <c r="Y1810" s="7"/>
    </row>
    <row r="1811" spans="1:25" ht="15" customHeight="1" x14ac:dyDescent="0.3">
      <c r="A1811" s="130">
        <v>1804</v>
      </c>
      <c r="B1811" s="10">
        <f t="shared" ca="1" si="228"/>
        <v>3.7088751117537733E-3</v>
      </c>
      <c r="C1811" s="57">
        <f ca="1">_xlfn.NORM.INV(B1811,'Input Parameters'!$E$19,'Input Parameters'!$F$19)</f>
        <v>341.05264281281518</v>
      </c>
      <c r="D1811" s="10">
        <f t="shared" ca="1" si="229"/>
        <v>8.2498420309677356E-2</v>
      </c>
      <c r="E1811" s="59">
        <f ca="1">IF(_xlfn.NORM.INV(D1811,'Input Parameters'!$E$20,'Input Parameters'!$F$20)&lt;3500,3500,IF(_xlfn.NORM.INV(D1811,'Input Parameters'!$E$20,'Input Parameters'!$F$20)&gt;5500,5500,_xlfn.NORM.INV(D1811,'Input Parameters'!$E$20,'Input Parameters'!$F$20)))</f>
        <v>3828.0775944910743</v>
      </c>
      <c r="F1811" s="10">
        <f t="shared" ca="1" si="230"/>
        <v>5.1220143732942147E-2</v>
      </c>
      <c r="G1811" s="61">
        <f ca="1">_xlfn.NORM.INV(F1811,'Input Parameters'!$E$21,'Input Parameters'!$F$21)</f>
        <v>272.01354695932213</v>
      </c>
      <c r="H1811" s="54">
        <f ca="1">EXP(E1811*(1/'Input Parameters'!$E$22-1/G1811))</f>
        <v>0.36494722305084948</v>
      </c>
      <c r="I1811" s="10">
        <f t="shared" ca="1" si="231"/>
        <v>9.6682626450553033E-2</v>
      </c>
      <c r="J1811" s="29">
        <f ca="1">_xlfn.BETA.INV(I1811,'Input Parameters'!$L$24,'Input Parameters'!$M$24,'Input Parameters'!$J$24,'Input Parameters'!$K$24)</f>
        <v>0.39417302328235343</v>
      </c>
      <c r="K1811" s="156">
        <f ca="1">('Input Parameters'!$E$25/'Input Parameters'!$E$31)^$J1811</f>
        <v>5.9153530979767541E-2</v>
      </c>
      <c r="L1811" s="66">
        <f ca="1">$H1811*$C1811*'Input Parameters'!$E$23*K1811</f>
        <v>7.3626160995356082</v>
      </c>
      <c r="M1811" s="23">
        <f t="shared" ca="1" si="232"/>
        <v>0.12313413037157339</v>
      </c>
      <c r="N1811" s="15">
        <f ca="1">_xlfn.NORM.INV(M1811,'Input Parameters'!$E$26,'Input Parameters'!$F$26)</f>
        <v>9.6513157049148181E-3</v>
      </c>
      <c r="O1811" s="8">
        <f t="shared" ca="1" si="233"/>
        <v>0.31845328261691508</v>
      </c>
      <c r="P1811" s="29">
        <f ca="1">_xlfn.LOGNORM.INV(O1811,'Input Parameters'!$H$27,'Input Parameters'!$I$27)</f>
        <v>1.1553246571308295</v>
      </c>
      <c r="Q1811" s="10"/>
      <c r="R1811" s="15">
        <f>'Input Parameters'!$E$28</f>
        <v>12.7</v>
      </c>
      <c r="S1811" s="10">
        <f t="shared" ca="1" si="234"/>
        <v>0.99440793033440833</v>
      </c>
      <c r="T1811" s="25">
        <f ca="1">_xlfn.LOGNORM.INV(S1811,'Input Parameters'!$H$29,'Input Parameters'!$I$29)</f>
        <v>77.420931497566627</v>
      </c>
      <c r="U1811" s="10">
        <f t="shared" ca="1" si="235"/>
        <v>0.34814799837714128</v>
      </c>
      <c r="V1811" s="29">
        <f ca="1">IF('Input Parameters'!$D$30="Beta",_xlfn.BETA.INV(U1811,'Input Parameters'!$L$30,'Input Parameters'!$M$30,'Input Parameters'!$J$30,'Input Parameters'!$K$30),IF('Input Parameters'!$D$30="LogNorm",_xlfn.LOGNORM.INV(U1811,'Input Parameters'!$H$30,'Input Parameters'!$I$30)))</f>
        <v>0.85665815541036416</v>
      </c>
      <c r="W1811" s="2">
        <f ca="1">N1811+(P1811-N1811)*(1-ERF((T1811-R1811)/(2*SQRT(L1811*'Input Parameters'!$E$31))))</f>
        <v>0.11468562322004566</v>
      </c>
      <c r="X1811">
        <f t="shared" ca="1" si="236"/>
        <v>1</v>
      </c>
      <c r="Y1811" s="7"/>
    </row>
    <row r="1812" spans="1:25" ht="15" customHeight="1" x14ac:dyDescent="0.3">
      <c r="A1812" s="130">
        <v>1805</v>
      </c>
      <c r="B1812" s="10">
        <f t="shared" ca="1" si="228"/>
        <v>1.7323210008563961E-2</v>
      </c>
      <c r="C1812" s="57">
        <f ca="1">_xlfn.NORM.INV(B1812,'Input Parameters'!$E$19,'Input Parameters'!$F$19)</f>
        <v>388.79654487909966</v>
      </c>
      <c r="D1812" s="10">
        <f t="shared" ca="1" si="229"/>
        <v>0.46728592161646387</v>
      </c>
      <c r="E1812" s="59">
        <f ca="1">IF(_xlfn.NORM.INV(D1812,'Input Parameters'!$E$20,'Input Parameters'!$F$20)&lt;3500,3500,IF(_xlfn.NORM.INV(D1812,'Input Parameters'!$E$20,'Input Parameters'!$F$20)&gt;5500,5500,_xlfn.NORM.INV(D1812,'Input Parameters'!$E$20,'Input Parameters'!$F$20)))</f>
        <v>4742.5340934030573</v>
      </c>
      <c r="F1812" s="10">
        <f t="shared" ca="1" si="230"/>
        <v>0.67194094230632317</v>
      </c>
      <c r="G1812" s="61">
        <f ca="1">_xlfn.NORM.INV(F1812,'Input Parameters'!$E$21,'Input Parameters'!$F$21)</f>
        <v>288.34989322913287</v>
      </c>
      <c r="H1812" s="54">
        <f ca="1">EXP(E1812*(1/'Input Parameters'!$E$22-1/G1812))</f>
        <v>0.77025987270800222</v>
      </c>
      <c r="I1812" s="10">
        <f t="shared" ca="1" si="231"/>
        <v>0.58394645834576753</v>
      </c>
      <c r="J1812" s="29">
        <f ca="1">_xlfn.BETA.INV(I1812,'Input Parameters'!$L$24,'Input Parameters'!$M$24,'Input Parameters'!$J$24,'Input Parameters'!$K$24)</f>
        <v>0.64091671999542665</v>
      </c>
      <c r="K1812" s="156">
        <f ca="1">('Input Parameters'!$E$25/'Input Parameters'!$E$31)^$J1812</f>
        <v>1.0075518791090022E-2</v>
      </c>
      <c r="L1812" s="66">
        <f ca="1">$H1812*$C1812*'Input Parameters'!$E$23*K1812</f>
        <v>3.0173597146050195</v>
      </c>
      <c r="M1812" s="23">
        <f t="shared" ca="1" si="232"/>
        <v>0.44565611936043104</v>
      </c>
      <c r="N1812" s="15">
        <f ca="1">_xlfn.NORM.INV(M1812,'Input Parameters'!$E$26,'Input Parameters'!$F$26)</f>
        <v>3.1130477142858388E-2</v>
      </c>
      <c r="O1812" s="8">
        <f t="shared" ca="1" si="233"/>
        <v>0.22672147328748848</v>
      </c>
      <c r="P1812" s="29">
        <f ca="1">_xlfn.LOGNORM.INV(O1812,'Input Parameters'!$H$27,'Input Parameters'!$I$27)</f>
        <v>1.0217756467150323</v>
      </c>
      <c r="Q1812" s="10"/>
      <c r="R1812" s="15">
        <f>'Input Parameters'!$E$28</f>
        <v>12.7</v>
      </c>
      <c r="S1812" s="10">
        <f t="shared" ca="1" si="234"/>
        <v>1.1274494717849359E-2</v>
      </c>
      <c r="T1812" s="25">
        <f ca="1">_xlfn.LOGNORM.INV(S1812,'Input Parameters'!$H$29,'Input Parameters'!$I$29)</f>
        <v>45.075452589531679</v>
      </c>
      <c r="U1812" s="10">
        <f t="shared" ca="1" si="235"/>
        <v>0.6544161765328409</v>
      </c>
      <c r="V1812" s="29">
        <f ca="1">IF('Input Parameters'!$D$30="Beta",_xlfn.BETA.INV(U1812,'Input Parameters'!$L$30,'Input Parameters'!$M$30,'Input Parameters'!$J$30,'Input Parameters'!$K$30),IF('Input Parameters'!$D$30="LogNorm",_xlfn.LOGNORM.INV(U1812,'Input Parameters'!$H$30,'Input Parameters'!$I$30)))</f>
        <v>1.1686729533164262</v>
      </c>
      <c r="W1812" s="2">
        <f ca="1">N1812+(P1812-N1812)*(1-ERF((T1812-R1812)/(2*SQRT(L1812*'Input Parameters'!$E$31))))</f>
        <v>0.21690834483963603</v>
      </c>
      <c r="X1812">
        <f t="shared" ca="1" si="236"/>
        <v>1</v>
      </c>
      <c r="Y1812" s="7"/>
    </row>
    <row r="1813" spans="1:25" ht="15" customHeight="1" x14ac:dyDescent="0.3">
      <c r="A1813" s="130">
        <v>1806</v>
      </c>
      <c r="B1813" s="10">
        <f t="shared" ca="1" si="228"/>
        <v>0.27943185731407894</v>
      </c>
      <c r="C1813" s="57">
        <f ca="1">_xlfn.NORM.INV(B1813,'Input Parameters'!$E$19,'Input Parameters'!$F$19)</f>
        <v>517.90720583495465</v>
      </c>
      <c r="D1813" s="10">
        <f t="shared" ca="1" si="229"/>
        <v>0.8183016286964665</v>
      </c>
      <c r="E1813" s="59">
        <f ca="1">IF(_xlfn.NORM.INV(D1813,'Input Parameters'!$E$20,'Input Parameters'!$F$20)&lt;3500,3500,IF(_xlfn.NORM.INV(D1813,'Input Parameters'!$E$20,'Input Parameters'!$F$20)&gt;5500,5500,_xlfn.NORM.INV(D1813,'Input Parameters'!$E$20,'Input Parameters'!$F$20)))</f>
        <v>5436.23818304206</v>
      </c>
      <c r="F1813" s="10">
        <f t="shared" ca="1" si="230"/>
        <v>0.66755831137929666</v>
      </c>
      <c r="G1813" s="61">
        <f ca="1">_xlfn.NORM.INV(F1813,'Input Parameters'!$E$21,'Input Parameters'!$F$21)</f>
        <v>288.25480161849811</v>
      </c>
      <c r="H1813" s="54">
        <f ca="1">EXP(E1813*(1/'Input Parameters'!$E$22-1/G1813))</f>
        <v>0.73680804054193316</v>
      </c>
      <c r="I1813" s="10">
        <f t="shared" ca="1" si="231"/>
        <v>0.21983401679749337</v>
      </c>
      <c r="J1813" s="29">
        <f ca="1">_xlfn.BETA.INV(I1813,'Input Parameters'!$L$24,'Input Parameters'!$M$24,'Input Parameters'!$J$24,'Input Parameters'!$K$24)</f>
        <v>0.48003069504189472</v>
      </c>
      <c r="K1813" s="156">
        <f ca="1">('Input Parameters'!$E$25/'Input Parameters'!$E$31)^$J1813</f>
        <v>3.1951916965413656E-2</v>
      </c>
      <c r="L1813" s="66">
        <f ca="1">$H1813*$C1813*'Input Parameters'!$E$23*K1813</f>
        <v>12.192793793304809</v>
      </c>
      <c r="M1813" s="23">
        <f t="shared" ca="1" si="232"/>
        <v>0.89827398313402851</v>
      </c>
      <c r="N1813" s="15">
        <f ca="1">_xlfn.NORM.INV(M1813,'Input Parameters'!$E$26,'Input Parameters'!$F$26)</f>
        <v>6.0707336464778237E-2</v>
      </c>
      <c r="O1813" s="8">
        <f t="shared" ca="1" si="233"/>
        <v>0.68428173389243485</v>
      </c>
      <c r="P1813" s="29">
        <f ca="1">_xlfn.LOGNORM.INV(O1813,'Input Parameters'!$H$27,'Input Parameters'!$I$27)</f>
        <v>1.7602204163926223</v>
      </c>
      <c r="Q1813" s="10"/>
      <c r="R1813" s="15">
        <f>'Input Parameters'!$E$28</f>
        <v>12.7</v>
      </c>
      <c r="S1813" s="10">
        <f t="shared" ca="1" si="234"/>
        <v>0.99791276364383952</v>
      </c>
      <c r="T1813" s="25">
        <f ca="1">_xlfn.LOGNORM.INV(S1813,'Input Parameters'!$H$29,'Input Parameters'!$I$29)</f>
        <v>80.323126406088463</v>
      </c>
      <c r="U1813" s="10">
        <f t="shared" ca="1" si="235"/>
        <v>0.59631437962109501</v>
      </c>
      <c r="V1813" s="29">
        <f ca="1">IF('Input Parameters'!$D$30="Beta",_xlfn.BETA.INV(U1813,'Input Parameters'!$L$30,'Input Parameters'!$M$30,'Input Parameters'!$J$30,'Input Parameters'!$K$30),IF('Input Parameters'!$D$30="LogNorm",_xlfn.LOGNORM.INV(U1813,'Input Parameters'!$H$30,'Input Parameters'!$I$30)))</f>
        <v>1.1000499987446015</v>
      </c>
      <c r="W1813" s="2">
        <f ca="1">N1813+(P1813-N1813)*(1-ERF((T1813-R1813)/(2*SQRT(L1813*'Input Parameters'!$E$31))))</f>
        <v>0.35111323052203119</v>
      </c>
      <c r="X1813">
        <f t="shared" ca="1" si="236"/>
        <v>1</v>
      </c>
      <c r="Y1813" s="7"/>
    </row>
    <row r="1814" spans="1:25" ht="15" customHeight="1" x14ac:dyDescent="0.3">
      <c r="A1814" s="130">
        <v>1807</v>
      </c>
      <c r="B1814" s="10">
        <f t="shared" ca="1" si="228"/>
        <v>0.5804297945184832</v>
      </c>
      <c r="C1814" s="57">
        <f ca="1">_xlfn.NORM.INV(B1814,'Input Parameters'!$E$19,'Input Parameters'!$F$19)</f>
        <v>584.45291850468391</v>
      </c>
      <c r="D1814" s="10">
        <f t="shared" ca="1" si="229"/>
        <v>0.65161621066979369</v>
      </c>
      <c r="E1814" s="59">
        <f ca="1">IF(_xlfn.NORM.INV(D1814,'Input Parameters'!$E$20,'Input Parameters'!$F$20)&lt;3500,3500,IF(_xlfn.NORM.INV(D1814,'Input Parameters'!$E$20,'Input Parameters'!$F$20)&gt;5500,5500,_xlfn.NORM.INV(D1814,'Input Parameters'!$E$20,'Input Parameters'!$F$20)))</f>
        <v>5072.7813088251878</v>
      </c>
      <c r="F1814" s="10">
        <f t="shared" ca="1" si="230"/>
        <v>0.32917444427552467</v>
      </c>
      <c r="G1814" s="61">
        <f ca="1">_xlfn.NORM.INV(F1814,'Input Parameters'!$E$21,'Input Parameters'!$F$21)</f>
        <v>281.37435582333899</v>
      </c>
      <c r="H1814" s="54">
        <f ca="1">EXP(E1814*(1/'Input Parameters'!$E$22-1/G1814))</f>
        <v>0.48902700526978959</v>
      </c>
      <c r="I1814" s="10">
        <f t="shared" ca="1" si="231"/>
        <v>0.81222283975857823</v>
      </c>
      <c r="J1814" s="29">
        <f ca="1">_xlfn.BETA.INV(I1814,'Input Parameters'!$L$24,'Input Parameters'!$M$24,'Input Parameters'!$J$24,'Input Parameters'!$K$24)</f>
        <v>0.74091626468733107</v>
      </c>
      <c r="K1814" s="156">
        <f ca="1">('Input Parameters'!$E$25/'Input Parameters'!$E$31)^$J1814</f>
        <v>4.9172876751368321E-3</v>
      </c>
      <c r="L1814" s="66">
        <f ca="1">$H1814*$C1814*'Input Parameters'!$E$23*K1814</f>
        <v>1.4054260230385049</v>
      </c>
      <c r="M1814" s="23">
        <f t="shared" ca="1" si="232"/>
        <v>0.52141905660601962</v>
      </c>
      <c r="N1814" s="15">
        <f ca="1">_xlfn.NORM.INV(M1814,'Input Parameters'!$E$26,'Input Parameters'!$F$26)</f>
        <v>3.5128024093262121E-2</v>
      </c>
      <c r="O1814" s="8">
        <f t="shared" ca="1" si="233"/>
        <v>0.69667832734085278</v>
      </c>
      <c r="P1814" s="29">
        <f ca="1">_xlfn.LOGNORM.INV(O1814,'Input Parameters'!$H$27,'Input Parameters'!$I$27)</f>
        <v>1.7878188374646504</v>
      </c>
      <c r="Q1814" s="10"/>
      <c r="R1814" s="15">
        <f>'Input Parameters'!$E$28</f>
        <v>12.7</v>
      </c>
      <c r="S1814" s="10">
        <f t="shared" ca="1" si="234"/>
        <v>0.14580919374355461</v>
      </c>
      <c r="T1814" s="25">
        <f ca="1">_xlfn.LOGNORM.INV(S1814,'Input Parameters'!$H$29,'Input Parameters'!$I$29)</f>
        <v>51.729652387612141</v>
      </c>
      <c r="U1814" s="10">
        <f t="shared" ca="1" si="235"/>
        <v>0.8913409085684364</v>
      </c>
      <c r="V1814" s="29">
        <f ca="1">IF('Input Parameters'!$D$30="Beta",_xlfn.BETA.INV(U1814,'Input Parameters'!$L$30,'Input Parameters'!$M$30,'Input Parameters'!$J$30,'Input Parameters'!$K$30),IF('Input Parameters'!$D$30="LogNorm",_xlfn.LOGNORM.INV(U1814,'Input Parameters'!$H$30,'Input Parameters'!$I$30)))</f>
        <v>1.6253243259301795</v>
      </c>
      <c r="W1814" s="2">
        <f ca="1">N1814+(P1814-N1814)*(1-ERF((T1814-R1814)/(2*SQRT(L1814*'Input Parameters'!$E$31))))</f>
        <v>7.0031420172463804E-2</v>
      </c>
      <c r="X1814">
        <f t="shared" ca="1" si="236"/>
        <v>1</v>
      </c>
      <c r="Y1814" s="7"/>
    </row>
    <row r="1815" spans="1:25" ht="15" customHeight="1" x14ac:dyDescent="0.3">
      <c r="A1815" s="130">
        <v>1808</v>
      </c>
      <c r="B1815" s="10">
        <f t="shared" ca="1" si="228"/>
        <v>1.876624372290403E-2</v>
      </c>
      <c r="C1815" s="57">
        <f ca="1">_xlfn.NORM.INV(B1815,'Input Parameters'!$E$19,'Input Parameters'!$F$19)</f>
        <v>391.54640647123227</v>
      </c>
      <c r="D1815" s="10">
        <f t="shared" ca="1" si="229"/>
        <v>0.94891337996696745</v>
      </c>
      <c r="E1815" s="59">
        <f ca="1">IF(_xlfn.NORM.INV(D1815,'Input Parameters'!$E$20,'Input Parameters'!$F$20)&lt;3500,3500,IF(_xlfn.NORM.INV(D1815,'Input Parameters'!$E$20,'Input Parameters'!$F$20)&gt;5500,5500,_xlfn.NORM.INV(D1815,'Input Parameters'!$E$20,'Input Parameters'!$F$20)))</f>
        <v>5500</v>
      </c>
      <c r="F1815" s="10">
        <f t="shared" ca="1" si="230"/>
        <v>0.63041210694092409</v>
      </c>
      <c r="G1815" s="61">
        <f ca="1">_xlfn.NORM.INV(F1815,'Input Parameters'!$E$21,'Input Parameters'!$F$21)</f>
        <v>287.4669478476747</v>
      </c>
      <c r="H1815" s="54">
        <f ca="1">EXP(E1815*(1/'Input Parameters'!$E$22-1/G1815))</f>
        <v>0.69676764451281936</v>
      </c>
      <c r="I1815" s="10">
        <f t="shared" ca="1" si="231"/>
        <v>0.98882324065987282</v>
      </c>
      <c r="J1815" s="29">
        <f ca="1">_xlfn.BETA.INV(I1815,'Input Parameters'!$L$24,'Input Parameters'!$M$24,'Input Parameters'!$J$24,'Input Parameters'!$K$24)</f>
        <v>0.89477033231264536</v>
      </c>
      <c r="K1815" s="156">
        <f ca="1">('Input Parameters'!$E$25/'Input Parameters'!$E$31)^$J1815</f>
        <v>1.6308112590307413E-3</v>
      </c>
      <c r="L1815" s="66">
        <f ca="1">$H1815*$C1815*'Input Parameters'!$E$23*K1815</f>
        <v>0.44491281893508355</v>
      </c>
      <c r="M1815" s="23">
        <f t="shared" ca="1" si="232"/>
        <v>0.44655081527604457</v>
      </c>
      <c r="N1815" s="15">
        <f ca="1">_xlfn.NORM.INV(M1815,'Input Parameters'!$E$26,'Input Parameters'!$F$26)</f>
        <v>3.1178007641905099E-2</v>
      </c>
      <c r="O1815" s="8">
        <f t="shared" ca="1" si="233"/>
        <v>0.30807538391892186</v>
      </c>
      <c r="P1815" s="29">
        <f ca="1">_xlfn.LOGNORM.INV(O1815,'Input Parameters'!$H$27,'Input Parameters'!$I$27)</f>
        <v>1.1404529170687709</v>
      </c>
      <c r="Q1815" s="10"/>
      <c r="R1815" s="15">
        <f>'Input Parameters'!$E$28</f>
        <v>12.7</v>
      </c>
      <c r="S1815" s="10">
        <f t="shared" ca="1" si="234"/>
        <v>0.20963737331290644</v>
      </c>
      <c r="T1815" s="25">
        <f ca="1">_xlfn.LOGNORM.INV(S1815,'Input Parameters'!$H$29,'Input Parameters'!$I$29)</f>
        <v>53.183658901399362</v>
      </c>
      <c r="U1815" s="10">
        <f t="shared" ca="1" si="235"/>
        <v>0.60609275989765121</v>
      </c>
      <c r="V1815" s="29">
        <f ca="1">IF('Input Parameters'!$D$30="Beta",_xlfn.BETA.INV(U1815,'Input Parameters'!$L$30,'Input Parameters'!$M$30,'Input Parameters'!$J$30,'Input Parameters'!$K$30),IF('Input Parameters'!$D$30="LogNorm",_xlfn.LOGNORM.INV(U1815,'Input Parameters'!$H$30,'Input Parameters'!$I$30)))</f>
        <v>1.1110936578479276</v>
      </c>
      <c r="W1815" s="2">
        <f ca="1">N1815+(P1815-N1815)*(1-ERF((T1815-R1815)/(2*SQRT(L1815*'Input Parameters'!$E$31))))</f>
        <v>3.1197678040004825E-2</v>
      </c>
      <c r="X1815">
        <f t="shared" ca="1" si="236"/>
        <v>1</v>
      </c>
      <c r="Y1815" s="7"/>
    </row>
    <row r="1816" spans="1:25" ht="15" customHeight="1" x14ac:dyDescent="0.3">
      <c r="A1816" s="130">
        <v>1809</v>
      </c>
      <c r="B1816" s="10">
        <f t="shared" ca="1" si="228"/>
        <v>0.91701512985224487</v>
      </c>
      <c r="C1816" s="57">
        <f ca="1">_xlfn.NORM.INV(B1816,'Input Parameters'!$E$19,'Input Parameters'!$F$19)</f>
        <v>684.35536561773358</v>
      </c>
      <c r="D1816" s="10">
        <f t="shared" ca="1" si="229"/>
        <v>0.19156244844982617</v>
      </c>
      <c r="E1816" s="59">
        <f ca="1">IF(_xlfn.NORM.INV(D1816,'Input Parameters'!$E$20,'Input Parameters'!$F$20)&lt;3500,3500,IF(_xlfn.NORM.INV(D1816,'Input Parameters'!$E$20,'Input Parameters'!$F$20)&gt;5500,5500,_xlfn.NORM.INV(D1816,'Input Parameters'!$E$20,'Input Parameters'!$F$20)))</f>
        <v>4189.4928756810896</v>
      </c>
      <c r="F1816" s="10">
        <f t="shared" ca="1" si="230"/>
        <v>0.83346642968113172</v>
      </c>
      <c r="G1816" s="61">
        <f ca="1">_xlfn.NORM.INV(F1816,'Input Parameters'!$E$21,'Input Parameters'!$F$21)</f>
        <v>292.45812163467059</v>
      </c>
      <c r="H1816" s="54">
        <f ca="1">EXP(E1816*(1/'Input Parameters'!$E$22-1/G1816))</f>
        <v>0.97385481195866264</v>
      </c>
      <c r="I1816" s="10">
        <f t="shared" ca="1" si="231"/>
        <v>0.56276694366037783</v>
      </c>
      <c r="J1816" s="29">
        <f ca="1">_xlfn.BETA.INV(I1816,'Input Parameters'!$L$24,'Input Parameters'!$M$24,'Input Parameters'!$J$24,'Input Parameters'!$K$24)</f>
        <v>0.63239767499068278</v>
      </c>
      <c r="K1816" s="156">
        <f ca="1">('Input Parameters'!$E$25/'Input Parameters'!$E$31)^$J1816</f>
        <v>1.071045508704453E-2</v>
      </c>
      <c r="L1816" s="66">
        <f ca="1">$H1816*$C1816*'Input Parameters'!$E$23*K1816</f>
        <v>7.1381195213225759</v>
      </c>
      <c r="M1816" s="23">
        <f t="shared" ca="1" si="232"/>
        <v>0.1414988008305732</v>
      </c>
      <c r="N1816" s="15">
        <f ca="1">_xlfn.NORM.INV(M1816,'Input Parameters'!$E$26,'Input Parameters'!$F$26)</f>
        <v>1.1454194116145688E-2</v>
      </c>
      <c r="O1816" s="8">
        <f t="shared" ca="1" si="233"/>
        <v>0.6057845270208787</v>
      </c>
      <c r="P1816" s="29">
        <f ca="1">_xlfn.LOGNORM.INV(O1816,'Input Parameters'!$H$27,'Input Parameters'!$I$27)</f>
        <v>1.6030888275907567</v>
      </c>
      <c r="Q1816" s="10"/>
      <c r="R1816" s="15">
        <f>'Input Parameters'!$E$28</f>
        <v>12.7</v>
      </c>
      <c r="S1816" s="10">
        <f t="shared" ca="1" si="234"/>
        <v>0.67610273736182658</v>
      </c>
      <c r="T1816" s="25">
        <f ca="1">_xlfn.LOGNORM.INV(S1816,'Input Parameters'!$H$29,'Input Parameters'!$I$29)</f>
        <v>61.296432399917627</v>
      </c>
      <c r="U1816" s="10">
        <f t="shared" ca="1" si="235"/>
        <v>4.604281275210842E-3</v>
      </c>
      <c r="V1816" s="29">
        <f ca="1">IF('Input Parameters'!$D$30="Beta",_xlfn.BETA.INV(U1816,'Input Parameters'!$L$30,'Input Parameters'!$M$30,'Input Parameters'!$J$30,'Input Parameters'!$K$30),IF('Input Parameters'!$D$30="LogNorm",_xlfn.LOGNORM.INV(U1816,'Input Parameters'!$H$30,'Input Parameters'!$I$30)))</f>
        <v>0.3578099864315078</v>
      </c>
      <c r="W1816" s="2">
        <f ca="1">N1816+(P1816-N1816)*(1-ERF((T1816-R1816)/(2*SQRT(L1816*'Input Parameters'!$E$31))))</f>
        <v>0.32721009237396353</v>
      </c>
      <c r="X1816">
        <f t="shared" ca="1" si="236"/>
        <v>1</v>
      </c>
      <c r="Y1816" s="7"/>
    </row>
    <row r="1817" spans="1:25" ht="15" customHeight="1" x14ac:dyDescent="0.3">
      <c r="A1817" s="130">
        <v>1810</v>
      </c>
      <c r="B1817" s="10">
        <f t="shared" ca="1" si="228"/>
        <v>0.33504693271678465</v>
      </c>
      <c r="C1817" s="57">
        <f ca="1">_xlfn.NORM.INV(B1817,'Input Parameters'!$E$19,'Input Parameters'!$F$19)</f>
        <v>531.30137874809566</v>
      </c>
      <c r="D1817" s="10">
        <f t="shared" ca="1" si="229"/>
        <v>0.81070001522448021</v>
      </c>
      <c r="E1817" s="59">
        <f ca="1">IF(_xlfn.NORM.INV(D1817,'Input Parameters'!$E$20,'Input Parameters'!$F$20)&lt;3500,3500,IF(_xlfn.NORM.INV(D1817,'Input Parameters'!$E$20,'Input Parameters'!$F$20)&gt;5500,5500,_xlfn.NORM.INV(D1817,'Input Parameters'!$E$20,'Input Parameters'!$F$20)))</f>
        <v>5416.3351797902833</v>
      </c>
      <c r="F1817" s="10">
        <f t="shared" ca="1" si="230"/>
        <v>0.56958672759768947</v>
      </c>
      <c r="G1817" s="61">
        <f ca="1">_xlfn.NORM.INV(F1817,'Input Parameters'!$E$21,'Input Parameters'!$F$21)</f>
        <v>286.22803173216255</v>
      </c>
      <c r="H1817" s="54">
        <f ca="1">EXP(E1817*(1/'Input Parameters'!$E$22-1/G1817))</f>
        <v>0.64573788237541407</v>
      </c>
      <c r="I1817" s="10">
        <f t="shared" ca="1" si="231"/>
        <v>0.1678198204766016</v>
      </c>
      <c r="J1817" s="29">
        <f ca="1">_xlfn.BETA.INV(I1817,'Input Parameters'!$L$24,'Input Parameters'!$M$24,'Input Parameters'!$J$24,'Input Parameters'!$K$24)</f>
        <v>0.44875069216015212</v>
      </c>
      <c r="K1817" s="156">
        <f ca="1">('Input Parameters'!$E$25/'Input Parameters'!$E$31)^$J1817</f>
        <v>3.9989654033526785E-2</v>
      </c>
      <c r="L1817" s="66">
        <f ca="1">$H1817*$C1817*'Input Parameters'!$E$23*K1817</f>
        <v>13.719707579693765</v>
      </c>
      <c r="M1817" s="23">
        <f t="shared" ca="1" si="232"/>
        <v>0.92444611431368795</v>
      </c>
      <c r="N1817" s="15">
        <f ca="1">_xlfn.NORM.INV(M1817,'Input Parameters'!$E$26,'Input Parameters'!$F$26)</f>
        <v>6.4148221303169883E-2</v>
      </c>
      <c r="O1817" s="8">
        <f t="shared" ca="1" si="233"/>
        <v>0.43088389996069643</v>
      </c>
      <c r="P1817" s="29">
        <f ca="1">_xlfn.LOGNORM.INV(O1817,'Input Parameters'!$H$27,'Input Parameters'!$I$27)</f>
        <v>1.3180816869375027</v>
      </c>
      <c r="Q1817" s="10"/>
      <c r="R1817" s="15">
        <f>'Input Parameters'!$E$28</f>
        <v>12.7</v>
      </c>
      <c r="S1817" s="10">
        <f t="shared" ca="1" si="234"/>
        <v>0.86098866318193956</v>
      </c>
      <c r="T1817" s="25">
        <f ca="1">_xlfn.LOGNORM.INV(S1817,'Input Parameters'!$H$29,'Input Parameters'!$I$29)</f>
        <v>65.77388819989639</v>
      </c>
      <c r="U1817" s="10">
        <f t="shared" ca="1" si="235"/>
        <v>0.37810168618724094</v>
      </c>
      <c r="V1817" s="29">
        <f ca="1">IF('Input Parameters'!$D$30="Beta",_xlfn.BETA.INV(U1817,'Input Parameters'!$L$30,'Input Parameters'!$M$30,'Input Parameters'!$J$30,'Input Parameters'!$K$30),IF('Input Parameters'!$D$30="LogNorm",_xlfn.LOGNORM.INV(U1817,'Input Parameters'!$H$30,'Input Parameters'!$I$30)))</f>
        <v>0.88406399742625297</v>
      </c>
      <c r="W1817" s="2">
        <f ca="1">N1817+(P1817-N1817)*(1-ERF((T1817-R1817)/(2*SQRT(L1817*'Input Parameters'!$E$31))))</f>
        <v>0.45407956724127307</v>
      </c>
      <c r="X1817">
        <f t="shared" ca="1" si="236"/>
        <v>1</v>
      </c>
      <c r="Y1817" s="7"/>
    </row>
    <row r="1818" spans="1:25" ht="15" customHeight="1" x14ac:dyDescent="0.3">
      <c r="A1818" s="130">
        <v>1811</v>
      </c>
      <c r="B1818" s="10">
        <f t="shared" ca="1" si="228"/>
        <v>0.8114163154754106</v>
      </c>
      <c r="C1818" s="57">
        <f ca="1">_xlfn.NORM.INV(B1818,'Input Parameters'!$E$19,'Input Parameters'!$F$19)</f>
        <v>641.92427663467038</v>
      </c>
      <c r="D1818" s="10">
        <f t="shared" ca="1" si="229"/>
        <v>0.8961643725728109</v>
      </c>
      <c r="E1818" s="59">
        <f ca="1">IF(_xlfn.NORM.INV(D1818,'Input Parameters'!$E$20,'Input Parameters'!$F$20)&lt;3500,3500,IF(_xlfn.NORM.INV(D1818,'Input Parameters'!$E$20,'Input Parameters'!$F$20)&gt;5500,5500,_xlfn.NORM.INV(D1818,'Input Parameters'!$E$20,'Input Parameters'!$F$20)))</f>
        <v>5500</v>
      </c>
      <c r="F1818" s="10">
        <f t="shared" ca="1" si="230"/>
        <v>0.93876774213432468</v>
      </c>
      <c r="G1818" s="61">
        <f ca="1">_xlfn.NORM.INV(F1818,'Input Parameters'!$E$21,'Input Parameters'!$F$21)</f>
        <v>296.98985882351082</v>
      </c>
      <c r="H1818" s="54">
        <f ca="1">EXP(E1818*(1/'Input Parameters'!$E$22-1/G1818))</f>
        <v>1.2868278978191787</v>
      </c>
      <c r="I1818" s="10">
        <f t="shared" ca="1" si="231"/>
        <v>0.50056886236403064</v>
      </c>
      <c r="J1818" s="29">
        <f ca="1">_xlfn.BETA.INV(I1818,'Input Parameters'!$L$24,'Input Parameters'!$M$24,'Input Parameters'!$J$24,'Input Parameters'!$K$24)</f>
        <v>0.60739168734497018</v>
      </c>
      <c r="K1818" s="156">
        <f ca="1">('Input Parameters'!$E$25/'Input Parameters'!$E$31)^$J1818</f>
        <v>1.2814816251540559E-2</v>
      </c>
      <c r="L1818" s="66">
        <f ca="1">$H1818*$C1818*'Input Parameters'!$E$23*K1818</f>
        <v>10.585628569818979</v>
      </c>
      <c r="M1818" s="23">
        <f t="shared" ca="1" si="232"/>
        <v>0.49419010547554276</v>
      </c>
      <c r="N1818" s="15">
        <f ca="1">_xlfn.NORM.INV(M1818,'Input Parameters'!$E$26,'Input Parameters'!$F$26)</f>
        <v>3.3694161025136671E-2</v>
      </c>
      <c r="O1818" s="8">
        <f t="shared" ca="1" si="233"/>
        <v>0.537618449962733</v>
      </c>
      <c r="P1818" s="29">
        <f ca="1">_xlfn.LOGNORM.INV(O1818,'Input Parameters'!$H$27,'Input Parameters'!$I$27)</f>
        <v>1.4843712171192625</v>
      </c>
      <c r="Q1818" s="10"/>
      <c r="R1818" s="15">
        <f>'Input Parameters'!$E$28</f>
        <v>12.7</v>
      </c>
      <c r="S1818" s="10">
        <f t="shared" ca="1" si="234"/>
        <v>0.28641731562224526</v>
      </c>
      <c r="T1818" s="25">
        <f ca="1">_xlfn.LOGNORM.INV(S1818,'Input Parameters'!$H$29,'Input Parameters'!$I$29)</f>
        <v>54.659510455251919</v>
      </c>
      <c r="U1818" s="10">
        <f t="shared" ca="1" si="235"/>
        <v>0.46483270150337808</v>
      </c>
      <c r="V1818" s="29">
        <f ca="1">IF('Input Parameters'!$D$30="Beta",_xlfn.BETA.INV(U1818,'Input Parameters'!$L$30,'Input Parameters'!$M$30,'Input Parameters'!$J$30,'Input Parameters'!$K$30),IF('Input Parameters'!$D$30="LogNorm",_xlfn.LOGNORM.INV(U1818,'Input Parameters'!$H$30,'Input Parameters'!$I$30)))</f>
        <v>0.96502577977912873</v>
      </c>
      <c r="W1818" s="2">
        <f ca="1">N1818+(P1818-N1818)*(1-ERF((T1818-R1818)/(2*SQRT(L1818*'Input Parameters'!$E$31))))</f>
        <v>0.55856427541202103</v>
      </c>
      <c r="X1818">
        <f t="shared" ca="1" si="236"/>
        <v>1</v>
      </c>
      <c r="Y1818" s="7"/>
    </row>
    <row r="1819" spans="1:25" ht="15" customHeight="1" x14ac:dyDescent="0.3">
      <c r="A1819" s="130">
        <v>1812</v>
      </c>
      <c r="B1819" s="10">
        <f t="shared" ca="1" si="228"/>
        <v>0.39798098531287185</v>
      </c>
      <c r="C1819" s="57">
        <f ca="1">_xlfn.NORM.INV(B1819,'Input Parameters'!$E$19,'Input Parameters'!$F$19)</f>
        <v>545.45028067170369</v>
      </c>
      <c r="D1819" s="10">
        <f t="shared" ca="1" si="229"/>
        <v>0.77834655930014751</v>
      </c>
      <c r="E1819" s="59">
        <f ca="1">IF(_xlfn.NORM.INV(D1819,'Input Parameters'!$E$20,'Input Parameters'!$F$20)&lt;3500,3500,IF(_xlfn.NORM.INV(D1819,'Input Parameters'!$E$20,'Input Parameters'!$F$20)&gt;5500,5500,_xlfn.NORM.INV(D1819,'Input Parameters'!$E$20,'Input Parameters'!$F$20)))</f>
        <v>5336.634705436185</v>
      </c>
      <c r="F1819" s="10">
        <f t="shared" ca="1" si="230"/>
        <v>0.59244083206583908</v>
      </c>
      <c r="G1819" s="61">
        <f ca="1">_xlfn.NORM.INV(F1819,'Input Parameters'!$E$21,'Input Parameters'!$F$21)</f>
        <v>286.6878898551696</v>
      </c>
      <c r="H1819" s="54">
        <f ca="1">EXP(E1819*(1/'Input Parameters'!$E$22-1/G1819))</f>
        <v>0.6696372594500859</v>
      </c>
      <c r="I1819" s="10">
        <f t="shared" ca="1" si="231"/>
        <v>0.38883410884566294</v>
      </c>
      <c r="J1819" s="29">
        <f ca="1">_xlfn.BETA.INV(I1819,'Input Parameters'!$L$24,'Input Parameters'!$M$24,'Input Parameters'!$J$24,'Input Parameters'!$K$24)</f>
        <v>0.56114776274108891</v>
      </c>
      <c r="K1819" s="156">
        <f ca="1">('Input Parameters'!$E$25/'Input Parameters'!$E$31)^$J1819</f>
        <v>1.7855918490633903E-2</v>
      </c>
      <c r="L1819" s="66">
        <f ca="1">$H1819*$C1819*'Input Parameters'!$E$23*K1819</f>
        <v>6.5219426367861981</v>
      </c>
      <c r="M1819" s="23">
        <f t="shared" ca="1" si="232"/>
        <v>0.93169846121769362</v>
      </c>
      <c r="N1819" s="15">
        <f ca="1">_xlfn.NORM.INV(M1819,'Input Parameters'!$E$26,'Input Parameters'!$F$26)</f>
        <v>6.5259775445070375E-2</v>
      </c>
      <c r="O1819" s="8">
        <f t="shared" ca="1" si="233"/>
        <v>0.90562169568991713</v>
      </c>
      <c r="P1819" s="29">
        <f ca="1">_xlfn.LOGNORM.INV(O1819,'Input Parameters'!$H$27,'Input Parameters'!$I$27)</f>
        <v>2.5463416704660302</v>
      </c>
      <c r="Q1819" s="10"/>
      <c r="R1819" s="15">
        <f>'Input Parameters'!$E$28</f>
        <v>12.7</v>
      </c>
      <c r="S1819" s="10">
        <f t="shared" ca="1" si="234"/>
        <v>0.95089008067006486</v>
      </c>
      <c r="T1819" s="25">
        <f ca="1">_xlfn.LOGNORM.INV(S1819,'Input Parameters'!$H$29,'Input Parameters'!$I$29)</f>
        <v>70.111091652913046</v>
      </c>
      <c r="U1819" s="10">
        <f t="shared" ca="1" si="235"/>
        <v>0.95009636511417828</v>
      </c>
      <c r="V1819" s="29">
        <f ca="1">IF('Input Parameters'!$D$30="Beta",_xlfn.BETA.INV(U1819,'Input Parameters'!$L$30,'Input Parameters'!$M$30,'Input Parameters'!$J$30,'Input Parameters'!$K$30),IF('Input Parameters'!$D$30="LogNorm",_xlfn.LOGNORM.INV(U1819,'Input Parameters'!$H$30,'Input Parameters'!$I$30)))</f>
        <v>1.9121274109160222</v>
      </c>
      <c r="W1819" s="2">
        <f ca="1">N1819+(P1819-N1819)*(1-ERF((T1819-R1819)/(2*SQRT(L1819*'Input Parameters'!$E$31))))</f>
        <v>0.34294571246552141</v>
      </c>
      <c r="X1819">
        <f t="shared" ca="1" si="236"/>
        <v>1</v>
      </c>
      <c r="Y1819" s="7"/>
    </row>
    <row r="1820" spans="1:25" ht="15" customHeight="1" x14ac:dyDescent="0.3">
      <c r="A1820" s="130">
        <v>1813</v>
      </c>
      <c r="B1820" s="10">
        <f t="shared" ca="1" si="228"/>
        <v>0.83402213626978039</v>
      </c>
      <c r="C1820" s="57">
        <f ca="1">_xlfn.NORM.INV(B1820,'Input Parameters'!$E$19,'Input Parameters'!$F$19)</f>
        <v>649.28038812349621</v>
      </c>
      <c r="D1820" s="10">
        <f t="shared" ca="1" si="229"/>
        <v>0.34324821269713413</v>
      </c>
      <c r="E1820" s="59">
        <f ca="1">IF(_xlfn.NORM.INV(D1820,'Input Parameters'!$E$20,'Input Parameters'!$F$20)&lt;3500,3500,IF(_xlfn.NORM.INV(D1820,'Input Parameters'!$E$20,'Input Parameters'!$F$20)&gt;5500,5500,_xlfn.NORM.INV(D1820,'Input Parameters'!$E$20,'Input Parameters'!$F$20)))</f>
        <v>4517.4700442311023</v>
      </c>
      <c r="F1820" s="10">
        <f t="shared" ca="1" si="230"/>
        <v>0.69718199909274936</v>
      </c>
      <c r="G1820" s="61">
        <f ca="1">_xlfn.NORM.INV(F1820,'Input Parameters'!$E$21,'Input Parameters'!$F$21)</f>
        <v>288.90821811188272</v>
      </c>
      <c r="H1820" s="54">
        <f ca="1">EXP(E1820*(1/'Input Parameters'!$E$22-1/G1820))</f>
        <v>0.80383311666367407</v>
      </c>
      <c r="I1820" s="10">
        <f t="shared" ca="1" si="231"/>
        <v>0.20224360227439153</v>
      </c>
      <c r="J1820" s="29">
        <f ca="1">_xlfn.BETA.INV(I1820,'Input Parameters'!$L$24,'Input Parameters'!$M$24,'Input Parameters'!$J$24,'Input Parameters'!$K$24)</f>
        <v>0.46998188125549328</v>
      </c>
      <c r="K1820" s="156">
        <f ca="1">('Input Parameters'!$E$25/'Input Parameters'!$E$31)^$J1820</f>
        <v>3.4340239273805827E-2</v>
      </c>
      <c r="L1820" s="66">
        <f ca="1">$H1820*$C1820*'Input Parameters'!$E$23*K1820</f>
        <v>17.922619977752543</v>
      </c>
      <c r="M1820" s="23">
        <f t="shared" ca="1" si="232"/>
        <v>0.84341345717000171</v>
      </c>
      <c r="N1820" s="15">
        <f ca="1">_xlfn.NORM.INV(M1820,'Input Parameters'!$E$26,'Input Parameters'!$F$26)</f>
        <v>5.5180312068128491E-2</v>
      </c>
      <c r="O1820" s="8">
        <f t="shared" ca="1" si="233"/>
        <v>0.25216136977285342</v>
      </c>
      <c r="P1820" s="29">
        <f ca="1">_xlfn.LOGNORM.INV(O1820,'Input Parameters'!$H$27,'Input Parameters'!$I$27)</f>
        <v>1.0595162780173417</v>
      </c>
      <c r="Q1820" s="10"/>
      <c r="R1820" s="15">
        <f>'Input Parameters'!$E$28</f>
        <v>12.7</v>
      </c>
      <c r="S1820" s="10">
        <f t="shared" ca="1" si="234"/>
        <v>0.81525107681671538</v>
      </c>
      <c r="T1820" s="25">
        <f ca="1">_xlfn.LOGNORM.INV(S1820,'Input Parameters'!$H$29,'Input Parameters'!$I$29)</f>
        <v>64.404768836150794</v>
      </c>
      <c r="U1820" s="10">
        <f t="shared" ca="1" si="235"/>
        <v>0.67901402154182988</v>
      </c>
      <c r="V1820" s="29">
        <f ca="1">IF('Input Parameters'!$D$30="Beta",_xlfn.BETA.INV(U1820,'Input Parameters'!$L$30,'Input Parameters'!$M$30,'Input Parameters'!$J$30,'Input Parameters'!$K$30),IF('Input Parameters'!$D$30="LogNorm",_xlfn.LOGNORM.INV(U1820,'Input Parameters'!$H$30,'Input Parameters'!$I$30)))</f>
        <v>1.2002804320856968</v>
      </c>
      <c r="W1820" s="2">
        <f ca="1">N1820+(P1820-N1820)*(1-ERF((T1820-R1820)/(2*SQRT(L1820*'Input Parameters'!$E$31))))</f>
        <v>0.44466705938283613</v>
      </c>
      <c r="X1820">
        <f t="shared" ca="1" si="236"/>
        <v>1</v>
      </c>
      <c r="Y1820" s="7"/>
    </row>
    <row r="1821" spans="1:25" ht="15" customHeight="1" x14ac:dyDescent="0.3">
      <c r="A1821" s="130">
        <v>1814</v>
      </c>
      <c r="B1821" s="10">
        <f t="shared" ca="1" si="228"/>
        <v>0.5020676886764589</v>
      </c>
      <c r="C1821" s="57">
        <f ca="1">_xlfn.NORM.INV(B1821,'Input Parameters'!$E$19,'Input Parameters'!$F$19)</f>
        <v>567.73795928381833</v>
      </c>
      <c r="D1821" s="10">
        <f t="shared" ca="1" si="229"/>
        <v>0.15247684597777689</v>
      </c>
      <c r="E1821" s="59">
        <f ca="1">IF(_xlfn.NORM.INV(D1821,'Input Parameters'!$E$20,'Input Parameters'!$F$20)&lt;3500,3500,IF(_xlfn.NORM.INV(D1821,'Input Parameters'!$E$20,'Input Parameters'!$F$20)&gt;5500,5500,_xlfn.NORM.INV(D1821,'Input Parameters'!$E$20,'Input Parameters'!$F$20)))</f>
        <v>4081.8922276386475</v>
      </c>
      <c r="F1821" s="10">
        <f t="shared" ca="1" si="230"/>
        <v>1.2480606289102969E-2</v>
      </c>
      <c r="G1821" s="61">
        <f ca="1">_xlfn.NORM.INV(F1821,'Input Parameters'!$E$21,'Input Parameters'!$F$21)</f>
        <v>267.22786057469057</v>
      </c>
      <c r="H1821" s="54">
        <f ca="1">EXP(E1821*(1/'Input Parameters'!$E$22-1/G1821))</f>
        <v>0.26091064682561005</v>
      </c>
      <c r="I1821" s="10">
        <f t="shared" ca="1" si="231"/>
        <v>0.86558464483042874</v>
      </c>
      <c r="J1821" s="29">
        <f ca="1">_xlfn.BETA.INV(I1821,'Input Parameters'!$L$24,'Input Parameters'!$M$24,'Input Parameters'!$J$24,'Input Parameters'!$K$24)</f>
        <v>0.7703465895072753</v>
      </c>
      <c r="K1821" s="156">
        <f ca="1">('Input Parameters'!$E$25/'Input Parameters'!$E$31)^$J1821</f>
        <v>3.9814148785628813E-3</v>
      </c>
      <c r="L1821" s="66">
        <f ca="1">$H1821*$C1821*'Input Parameters'!$E$23*K1821</f>
        <v>0.58976251954737424</v>
      </c>
      <c r="M1821" s="23">
        <f t="shared" ca="1" si="232"/>
        <v>9.1743564055035809E-2</v>
      </c>
      <c r="N1821" s="15">
        <f ca="1">_xlfn.NORM.INV(M1821,'Input Parameters'!$E$26,'Input Parameters'!$F$26)</f>
        <v>6.0680149045650167E-3</v>
      </c>
      <c r="O1821" s="8">
        <f t="shared" ca="1" si="233"/>
        <v>0.8186708114196134</v>
      </c>
      <c r="P1821" s="29">
        <f ca="1">_xlfn.LOGNORM.INV(O1821,'Input Parameters'!$H$27,'Input Parameters'!$I$27)</f>
        <v>2.1296200165021335</v>
      </c>
      <c r="Q1821" s="10"/>
      <c r="R1821" s="15">
        <f>'Input Parameters'!$E$28</f>
        <v>12.7</v>
      </c>
      <c r="S1821" s="10">
        <f t="shared" ca="1" si="234"/>
        <v>0.18211156179635046</v>
      </c>
      <c r="T1821" s="25">
        <f ca="1">_xlfn.LOGNORM.INV(S1821,'Input Parameters'!$H$29,'Input Parameters'!$I$29)</f>
        <v>52.59185285437939</v>
      </c>
      <c r="U1821" s="10">
        <f t="shared" ca="1" si="235"/>
        <v>0.19353253740004661</v>
      </c>
      <c r="V1821" s="29">
        <f ca="1">IF('Input Parameters'!$D$30="Beta",_xlfn.BETA.INV(U1821,'Input Parameters'!$L$30,'Input Parameters'!$M$30,'Input Parameters'!$J$30,'Input Parameters'!$K$30),IF('Input Parameters'!$D$30="LogNorm",_xlfn.LOGNORM.INV(U1821,'Input Parameters'!$H$30,'Input Parameters'!$I$30)))</f>
        <v>0.71043107373098546</v>
      </c>
      <c r="W1821" s="2">
        <f ca="1">N1821+(P1821-N1821)*(1-ERF((T1821-R1821)/(2*SQRT(L1821*'Input Parameters'!$E$31))))</f>
        <v>6.5769082625154549E-3</v>
      </c>
      <c r="X1821">
        <f t="shared" ca="1" si="236"/>
        <v>1</v>
      </c>
      <c r="Y1821" s="7"/>
    </row>
    <row r="1822" spans="1:25" ht="15" customHeight="1" x14ac:dyDescent="0.3">
      <c r="A1822" s="130">
        <v>1815</v>
      </c>
      <c r="B1822" s="10">
        <f t="shared" ca="1" si="228"/>
        <v>0.64112799961606215</v>
      </c>
      <c r="C1822" s="57">
        <f ca="1">_xlfn.NORM.INV(B1822,'Input Parameters'!$E$19,'Input Parameters'!$F$19)</f>
        <v>597.84468155919012</v>
      </c>
      <c r="D1822" s="10">
        <f t="shared" ca="1" si="229"/>
        <v>0.93746538198294704</v>
      </c>
      <c r="E1822" s="59">
        <f ca="1">IF(_xlfn.NORM.INV(D1822,'Input Parameters'!$E$20,'Input Parameters'!$F$20)&lt;3500,3500,IF(_xlfn.NORM.INV(D1822,'Input Parameters'!$E$20,'Input Parameters'!$F$20)&gt;5500,5500,_xlfn.NORM.INV(D1822,'Input Parameters'!$E$20,'Input Parameters'!$F$20)))</f>
        <v>5500</v>
      </c>
      <c r="F1822" s="10">
        <f t="shared" ca="1" si="230"/>
        <v>0.23111887464167802</v>
      </c>
      <c r="G1822" s="61">
        <f ca="1">_xlfn.NORM.INV(F1822,'Input Parameters'!$E$21,'Input Parameters'!$F$21)</f>
        <v>279.07158680293168</v>
      </c>
      <c r="H1822" s="54">
        <f ca="1">EXP(E1822*(1/'Input Parameters'!$E$22-1/G1822))</f>
        <v>0.39185093079814454</v>
      </c>
      <c r="I1822" s="10">
        <f t="shared" ca="1" si="231"/>
        <v>0.44340715079219539</v>
      </c>
      <c r="J1822" s="29">
        <f ca="1">_xlfn.BETA.INV(I1822,'Input Parameters'!$L$24,'Input Parameters'!$M$24,'Input Parameters'!$J$24,'Input Parameters'!$K$24)</f>
        <v>0.58408642251709597</v>
      </c>
      <c r="K1822" s="156">
        <f ca="1">('Input Parameters'!$E$25/'Input Parameters'!$E$31)^$J1822</f>
        <v>1.5146711575739652E-2</v>
      </c>
      <c r="L1822" s="66">
        <f ca="1">$H1822*$C1822*'Input Parameters'!$E$23*K1822</f>
        <v>3.5483594573854473</v>
      </c>
      <c r="M1822" s="23">
        <f t="shared" ca="1" si="232"/>
        <v>0.5931899332987346</v>
      </c>
      <c r="N1822" s="15">
        <f ca="1">_xlfn.NORM.INV(M1822,'Input Parameters'!$E$26,'Input Parameters'!$F$26)</f>
        <v>3.8950926856102498E-2</v>
      </c>
      <c r="O1822" s="8">
        <f t="shared" ca="1" si="233"/>
        <v>0.62627550771351947</v>
      </c>
      <c r="P1822" s="29">
        <f ca="1">_xlfn.LOGNORM.INV(O1822,'Input Parameters'!$H$27,'Input Parameters'!$I$27)</f>
        <v>1.6415983774758063</v>
      </c>
      <c r="Q1822" s="10"/>
      <c r="R1822" s="15">
        <f>'Input Parameters'!$E$28</f>
        <v>12.7</v>
      </c>
      <c r="S1822" s="10">
        <f t="shared" ca="1" si="234"/>
        <v>0.80829296069879608</v>
      </c>
      <c r="T1822" s="25">
        <f ca="1">_xlfn.LOGNORM.INV(S1822,'Input Parameters'!$H$29,'Input Parameters'!$I$29)</f>
        <v>64.218542928342288</v>
      </c>
      <c r="U1822" s="10">
        <f t="shared" ca="1" si="235"/>
        <v>6.1788194475057012E-2</v>
      </c>
      <c r="V1822" s="29">
        <f ca="1">IF('Input Parameters'!$D$30="Beta",_xlfn.BETA.INV(U1822,'Input Parameters'!$L$30,'Input Parameters'!$M$30,'Input Parameters'!$J$30,'Input Parameters'!$K$30),IF('Input Parameters'!$D$30="LogNorm",_xlfn.LOGNORM.INV(U1822,'Input Parameters'!$H$30,'Input Parameters'!$I$30)))</f>
        <v>0.54440619586022176</v>
      </c>
      <c r="W1822" s="2">
        <f ca="1">N1822+(P1822-N1822)*(1-ERF((T1822-R1822)/(2*SQRT(L1822*'Input Parameters'!$E$31))))</f>
        <v>0.12409158881891369</v>
      </c>
      <c r="X1822">
        <f t="shared" ca="1" si="236"/>
        <v>1</v>
      </c>
      <c r="Y1822" s="7"/>
    </row>
    <row r="1823" spans="1:25" ht="15" customHeight="1" x14ac:dyDescent="0.3">
      <c r="A1823" s="130">
        <v>1816</v>
      </c>
      <c r="B1823" s="10">
        <f t="shared" ca="1" si="228"/>
        <v>0.96552694146477691</v>
      </c>
      <c r="C1823" s="57">
        <f ca="1">_xlfn.NORM.INV(B1823,'Input Parameters'!$E$19,'Input Parameters'!$F$19)</f>
        <v>720.9862920144019</v>
      </c>
      <c r="D1823" s="10">
        <f t="shared" ca="1" si="229"/>
        <v>0.16627099192141559</v>
      </c>
      <c r="E1823" s="59">
        <f ca="1">IF(_xlfn.NORM.INV(D1823,'Input Parameters'!$E$20,'Input Parameters'!$F$20)&lt;3500,3500,IF(_xlfn.NORM.INV(D1823,'Input Parameters'!$E$20,'Input Parameters'!$F$20)&gt;5500,5500,_xlfn.NORM.INV(D1823,'Input Parameters'!$E$20,'Input Parameters'!$F$20)))</f>
        <v>4121.695502972374</v>
      </c>
      <c r="F1823" s="10">
        <f t="shared" ca="1" si="230"/>
        <v>0.1609967052016491</v>
      </c>
      <c r="G1823" s="61">
        <f ca="1">_xlfn.NORM.INV(F1823,'Input Parameters'!$E$21,'Input Parameters'!$F$21)</f>
        <v>277.06569352318974</v>
      </c>
      <c r="H1823" s="54">
        <f ca="1">EXP(E1823*(1/'Input Parameters'!$E$22-1/G1823))</f>
        <v>0.44529470735142923</v>
      </c>
      <c r="I1823" s="10">
        <f t="shared" ca="1" si="231"/>
        <v>0.62333776898001114</v>
      </c>
      <c r="J1823" s="29">
        <f ca="1">_xlfn.BETA.INV(I1823,'Input Parameters'!$L$24,'Input Parameters'!$M$24,'Input Parameters'!$J$24,'Input Parameters'!$K$24)</f>
        <v>0.65687378640414762</v>
      </c>
      <c r="K1823" s="156">
        <f ca="1">('Input Parameters'!$E$25/'Input Parameters'!$E$31)^$J1823</f>
        <v>8.9857484971893331E-3</v>
      </c>
      <c r="L1823" s="66">
        <f ca="1">$H1823*$C1823*'Input Parameters'!$E$23*K1823</f>
        <v>2.8848869545193945</v>
      </c>
      <c r="M1823" s="23">
        <f t="shared" ca="1" si="232"/>
        <v>0.4440597444689911</v>
      </c>
      <c r="N1823" s="15">
        <f ca="1">_xlfn.NORM.INV(M1823,'Input Parameters'!$E$26,'Input Parameters'!$F$26)</f>
        <v>3.1045633432617029E-2</v>
      </c>
      <c r="O1823" s="8">
        <f t="shared" ca="1" si="233"/>
        <v>0.28665555832156697</v>
      </c>
      <c r="P1823" s="29">
        <f ca="1">_xlfn.LOGNORM.INV(O1823,'Input Parameters'!$H$27,'Input Parameters'!$I$27)</f>
        <v>1.1096605029326148</v>
      </c>
      <c r="Q1823" s="10"/>
      <c r="R1823" s="15">
        <f>'Input Parameters'!$E$28</f>
        <v>12.7</v>
      </c>
      <c r="S1823" s="10">
        <f t="shared" ca="1" si="234"/>
        <v>0.87169213792905575</v>
      </c>
      <c r="T1823" s="25">
        <f ca="1">_xlfn.LOGNORM.INV(S1823,'Input Parameters'!$H$29,'Input Parameters'!$I$29)</f>
        <v>66.141592972005199</v>
      </c>
      <c r="U1823" s="10">
        <f t="shared" ca="1" si="235"/>
        <v>0.10956784986375401</v>
      </c>
      <c r="V1823" s="29">
        <f ca="1">IF('Input Parameters'!$D$30="Beta",_xlfn.BETA.INV(U1823,'Input Parameters'!$L$30,'Input Parameters'!$M$30,'Input Parameters'!$J$30,'Input Parameters'!$K$30),IF('Input Parameters'!$D$30="LogNorm",_xlfn.LOGNORM.INV(U1823,'Input Parameters'!$H$30,'Input Parameters'!$I$30)))</f>
        <v>0.61546520528545634</v>
      </c>
      <c r="W1823" s="2">
        <f ca="1">N1823+(P1823-N1823)*(1-ERF((T1823-R1823)/(2*SQRT(L1823*'Input Parameters'!$E$31))))</f>
        <v>5.9188382006313475E-2</v>
      </c>
      <c r="X1823">
        <f t="shared" ca="1" si="236"/>
        <v>1</v>
      </c>
      <c r="Y1823" s="7"/>
    </row>
    <row r="1824" spans="1:25" ht="15" customHeight="1" x14ac:dyDescent="0.3">
      <c r="A1824" s="130">
        <v>1817</v>
      </c>
      <c r="B1824" s="10">
        <f t="shared" ca="1" si="228"/>
        <v>0.2910791370913276</v>
      </c>
      <c r="C1824" s="57">
        <f ca="1">_xlfn.NORM.INV(B1824,'Input Parameters'!$E$19,'Input Parameters'!$F$19)</f>
        <v>520.80515159322465</v>
      </c>
      <c r="D1824" s="10">
        <f t="shared" ca="1" si="229"/>
        <v>1.1065432403467912E-2</v>
      </c>
      <c r="E1824" s="59">
        <f ca="1">IF(_xlfn.NORM.INV(D1824,'Input Parameters'!$E$20,'Input Parameters'!$F$20)&lt;3500,3500,IF(_xlfn.NORM.INV(D1824,'Input Parameters'!$E$20,'Input Parameters'!$F$20)&gt;5500,5500,_xlfn.NORM.INV(D1824,'Input Parameters'!$E$20,'Input Parameters'!$F$20)))</f>
        <v>3500</v>
      </c>
      <c r="F1824" s="10">
        <f t="shared" ca="1" si="230"/>
        <v>0.47336523224856952</v>
      </c>
      <c r="G1824" s="61">
        <f ca="1">_xlfn.NORM.INV(F1824,'Input Parameters'!$E$21,'Input Parameters'!$F$21)</f>
        <v>284.32484873854872</v>
      </c>
      <c r="H1824" s="54">
        <f ca="1">EXP(E1824*(1/'Input Parameters'!$E$22-1/G1824))</f>
        <v>0.69456416176742375</v>
      </c>
      <c r="I1824" s="10">
        <f t="shared" ca="1" si="231"/>
        <v>0.18036349036807231</v>
      </c>
      <c r="J1824" s="29">
        <f ca="1">_xlfn.BETA.INV(I1824,'Input Parameters'!$L$24,'Input Parameters'!$M$24,'Input Parameters'!$J$24,'Input Parameters'!$K$24)</f>
        <v>0.4567597812126476</v>
      </c>
      <c r="K1824" s="156">
        <f ca="1">('Input Parameters'!$E$25/'Input Parameters'!$E$31)^$J1824</f>
        <v>3.7756860298026475E-2</v>
      </c>
      <c r="L1824" s="66">
        <f ca="1">$H1824*$C1824*'Input Parameters'!$E$23*K1824</f>
        <v>13.657887000306745</v>
      </c>
      <c r="M1824" s="23">
        <f t="shared" ca="1" si="232"/>
        <v>0.15393991386521644</v>
      </c>
      <c r="N1824" s="15">
        <f ca="1">_xlfn.NORM.INV(M1824,'Input Parameters'!$E$26,'Input Parameters'!$F$26)</f>
        <v>1.2586701310002859E-2</v>
      </c>
      <c r="O1824" s="8">
        <f t="shared" ca="1" si="233"/>
        <v>0.56472819544531094</v>
      </c>
      <c r="P1824" s="29">
        <f ca="1">_xlfn.LOGNORM.INV(O1824,'Input Parameters'!$H$27,'Input Parameters'!$I$27)</f>
        <v>1.5300657905789521</v>
      </c>
      <c r="Q1824" s="10"/>
      <c r="R1824" s="15">
        <f>'Input Parameters'!$E$28</f>
        <v>12.7</v>
      </c>
      <c r="S1824" s="10">
        <f t="shared" ca="1" si="234"/>
        <v>0.58688584843191816</v>
      </c>
      <c r="T1824" s="25">
        <f ca="1">_xlfn.LOGNORM.INV(S1824,'Input Parameters'!$H$29,'Input Parameters'!$I$29)</f>
        <v>59.68499720898415</v>
      </c>
      <c r="U1824" s="10">
        <f t="shared" ca="1" si="235"/>
        <v>0.66662471048422267</v>
      </c>
      <c r="V1824" s="29">
        <f ca="1">IF('Input Parameters'!$D$30="Beta",_xlfn.BETA.INV(U1824,'Input Parameters'!$L$30,'Input Parameters'!$M$30,'Input Parameters'!$J$30,'Input Parameters'!$K$30),IF('Input Parameters'!$D$30="LogNorm",_xlfn.LOGNORM.INV(U1824,'Input Parameters'!$H$30,'Input Parameters'!$I$30)))</f>
        <v>1.1841399499279845</v>
      </c>
      <c r="W1824" s="2">
        <f ca="1">N1824+(P1824-N1824)*(1-ERF((T1824-R1824)/(2*SQRT(L1824*'Input Parameters'!$E$31))))</f>
        <v>0.57202152175666754</v>
      </c>
      <c r="X1824">
        <f t="shared" ca="1" si="236"/>
        <v>1</v>
      </c>
      <c r="Y1824" s="7"/>
    </row>
    <row r="1825" spans="1:25" ht="15" customHeight="1" x14ac:dyDescent="0.3">
      <c r="A1825" s="130">
        <v>1818</v>
      </c>
      <c r="B1825" s="10">
        <f t="shared" ca="1" si="228"/>
        <v>0.48433253055392345</v>
      </c>
      <c r="C1825" s="57">
        <f ca="1">_xlfn.NORM.INV(B1825,'Input Parameters'!$E$19,'Input Parameters'!$F$19)</f>
        <v>563.98061839341381</v>
      </c>
      <c r="D1825" s="10">
        <f t="shared" ca="1" si="229"/>
        <v>0.68073440534573071</v>
      </c>
      <c r="E1825" s="59">
        <f ca="1">IF(_xlfn.NORM.INV(D1825,'Input Parameters'!$E$20,'Input Parameters'!$F$20)&lt;3500,3500,IF(_xlfn.NORM.INV(D1825,'Input Parameters'!$E$20,'Input Parameters'!$F$20)&gt;5500,5500,_xlfn.NORM.INV(D1825,'Input Parameters'!$E$20,'Input Parameters'!$F$20)))</f>
        <v>5128.8274015482102</v>
      </c>
      <c r="F1825" s="10">
        <f t="shared" ca="1" si="230"/>
        <v>0.93277322508457516</v>
      </c>
      <c r="G1825" s="61">
        <f ca="1">_xlfn.NORM.INV(F1825,'Input Parameters'!$E$21,'Input Parameters'!$F$21)</f>
        <v>296.61459906613914</v>
      </c>
      <c r="H1825" s="54">
        <f ca="1">EXP(E1825*(1/'Input Parameters'!$E$22-1/G1825))</f>
        <v>1.2377724689361898</v>
      </c>
      <c r="I1825" s="10">
        <f t="shared" ca="1" si="231"/>
        <v>0.5175613970626316</v>
      </c>
      <c r="J1825" s="29">
        <f ca="1">_xlfn.BETA.INV(I1825,'Input Parameters'!$L$24,'Input Parameters'!$M$24,'Input Parameters'!$J$24,'Input Parameters'!$K$24)</f>
        <v>0.6142395717164475</v>
      </c>
      <c r="K1825" s="156">
        <f ca="1">('Input Parameters'!$E$25/'Input Parameters'!$E$31)^$J1825</f>
        <v>1.2200517828578079E-2</v>
      </c>
      <c r="L1825" s="66">
        <f ca="1">$H1825*$C1825*'Input Parameters'!$E$23*K1825</f>
        <v>8.516933611633247</v>
      </c>
      <c r="M1825" s="23">
        <f t="shared" ca="1" si="232"/>
        <v>0.31874528756109743</v>
      </c>
      <c r="N1825" s="15">
        <f ca="1">_xlfn.NORM.INV(M1825,'Input Parameters'!$E$26,'Input Parameters'!$F$26)</f>
        <v>2.4104584025763438E-2</v>
      </c>
      <c r="O1825" s="8">
        <f t="shared" ca="1" si="233"/>
        <v>0.22880313618749248</v>
      </c>
      <c r="P1825" s="29">
        <f ca="1">_xlfn.LOGNORM.INV(O1825,'Input Parameters'!$H$27,'Input Parameters'!$I$27)</f>
        <v>1.0248964650078831</v>
      </c>
      <c r="Q1825" s="10"/>
      <c r="R1825" s="15">
        <f>'Input Parameters'!$E$28</f>
        <v>12.7</v>
      </c>
      <c r="S1825" s="10">
        <f t="shared" ca="1" si="234"/>
        <v>0.6964191896000439</v>
      </c>
      <c r="T1825" s="25">
        <f ca="1">_xlfn.LOGNORM.INV(S1825,'Input Parameters'!$H$29,'Input Parameters'!$I$29)</f>
        <v>61.69204651708413</v>
      </c>
      <c r="U1825" s="10">
        <f t="shared" ca="1" si="235"/>
        <v>0.55315675453613899</v>
      </c>
      <c r="V1825" s="29">
        <f ca="1">IF('Input Parameters'!$D$30="Beta",_xlfn.BETA.INV(U1825,'Input Parameters'!$L$30,'Input Parameters'!$M$30,'Input Parameters'!$J$30,'Input Parameters'!$K$30),IF('Input Parameters'!$D$30="LogNorm",_xlfn.LOGNORM.INV(U1825,'Input Parameters'!$H$30,'Input Parameters'!$I$30)))</f>
        <v>1.053278330103337</v>
      </c>
      <c r="W1825" s="2">
        <f ca="1">N1825+(P1825-N1825)*(1-ERF((T1825-R1825)/(2*SQRT(L1825*'Input Parameters'!$E$31))))</f>
        <v>0.25949880406566467</v>
      </c>
      <c r="X1825">
        <f t="shared" ca="1" si="236"/>
        <v>1</v>
      </c>
      <c r="Y1825" s="7"/>
    </row>
    <row r="1826" spans="1:25" ht="15" customHeight="1" x14ac:dyDescent="0.3">
      <c r="A1826" s="130">
        <v>1819</v>
      </c>
      <c r="B1826" s="10">
        <f t="shared" ca="1" si="228"/>
        <v>0.87143312723962285</v>
      </c>
      <c r="C1826" s="57">
        <f ca="1">_xlfn.NORM.INV(B1826,'Input Parameters'!$E$19,'Input Parameters'!$F$19)</f>
        <v>663.05470135234623</v>
      </c>
      <c r="D1826" s="10">
        <f t="shared" ca="1" si="229"/>
        <v>0.83255792299583309</v>
      </c>
      <c r="E1826" s="59">
        <f ca="1">IF(_xlfn.NORM.INV(D1826,'Input Parameters'!$E$20,'Input Parameters'!$F$20)&lt;3500,3500,IF(_xlfn.NORM.INV(D1826,'Input Parameters'!$E$20,'Input Parameters'!$F$20)&gt;5500,5500,_xlfn.NORM.INV(D1826,'Input Parameters'!$E$20,'Input Parameters'!$F$20)))</f>
        <v>5475.0259033080565</v>
      </c>
      <c r="F1826" s="10">
        <f t="shared" ca="1" si="230"/>
        <v>0.34335461212087659</v>
      </c>
      <c r="G1826" s="61">
        <f ca="1">_xlfn.NORM.INV(F1826,'Input Parameters'!$E$21,'Input Parameters'!$F$21)</f>
        <v>281.6798662643165</v>
      </c>
      <c r="H1826" s="54">
        <f ca="1">EXP(E1826*(1/'Input Parameters'!$E$22-1/G1826))</f>
        <v>0.47191533456392759</v>
      </c>
      <c r="I1826" s="10">
        <f t="shared" ca="1" si="231"/>
        <v>0.39727138854573663</v>
      </c>
      <c r="J1826" s="29">
        <f ca="1">_xlfn.BETA.INV(I1826,'Input Parameters'!$L$24,'Input Parameters'!$M$24,'Input Parameters'!$J$24,'Input Parameters'!$K$24)</f>
        <v>0.56475506056272773</v>
      </c>
      <c r="K1826" s="156">
        <f ca="1">('Input Parameters'!$E$25/'Input Parameters'!$E$31)^$J1826</f>
        <v>1.7399785843237186E-2</v>
      </c>
      <c r="L1826" s="66">
        <f ca="1">$H1826*$C1826*'Input Parameters'!$E$23*K1826</f>
        <v>5.4444918424103124</v>
      </c>
      <c r="M1826" s="23">
        <f t="shared" ca="1" si="232"/>
        <v>0.31604314262226785</v>
      </c>
      <c r="N1826" s="15">
        <f ca="1">_xlfn.NORM.INV(M1826,'Input Parameters'!$E$26,'Input Parameters'!$F$26)</f>
        <v>2.394535845900448E-2</v>
      </c>
      <c r="O1826" s="8">
        <f t="shared" ca="1" si="233"/>
        <v>0.20164003805040165</v>
      </c>
      <c r="P1826" s="29">
        <f ca="1">_xlfn.LOGNORM.INV(O1826,'Input Parameters'!$H$27,'Input Parameters'!$I$27)</f>
        <v>0.98359089115502085</v>
      </c>
      <c r="Q1826" s="10"/>
      <c r="R1826" s="15">
        <f>'Input Parameters'!$E$28</f>
        <v>12.7</v>
      </c>
      <c r="S1826" s="10">
        <f t="shared" ca="1" si="234"/>
        <v>0.59271896995585227</v>
      </c>
      <c r="T1826" s="25">
        <f ca="1">_xlfn.LOGNORM.INV(S1826,'Input Parameters'!$H$29,'Input Parameters'!$I$29)</f>
        <v>59.785619857087887</v>
      </c>
      <c r="U1826" s="10">
        <f t="shared" ca="1" si="235"/>
        <v>5.9937263489200032E-2</v>
      </c>
      <c r="V1826" s="29">
        <f ca="1">IF('Input Parameters'!$D$30="Beta",_xlfn.BETA.INV(U1826,'Input Parameters'!$L$30,'Input Parameters'!$M$30,'Input Parameters'!$J$30,'Input Parameters'!$K$30),IF('Input Parameters'!$D$30="LogNorm",_xlfn.LOGNORM.INV(U1826,'Input Parameters'!$H$30,'Input Parameters'!$I$30)))</f>
        <v>0.54111728001278059</v>
      </c>
      <c r="W1826" s="2">
        <f ca="1">N1826+(P1826-N1826)*(1-ERF((T1826-R1826)/(2*SQRT(L1826*'Input Parameters'!$E$31))))</f>
        <v>0.17135429905579388</v>
      </c>
      <c r="X1826">
        <f t="shared" ca="1" si="236"/>
        <v>1</v>
      </c>
      <c r="Y1826" s="7"/>
    </row>
    <row r="1827" spans="1:25" ht="15" customHeight="1" x14ac:dyDescent="0.3">
      <c r="A1827" s="130">
        <v>1820</v>
      </c>
      <c r="B1827" s="10">
        <f t="shared" ca="1" si="228"/>
        <v>0.43896780428107807</v>
      </c>
      <c r="C1827" s="57">
        <f ca="1">_xlfn.NORM.INV(B1827,'Input Parameters'!$E$19,'Input Parameters'!$F$19)</f>
        <v>554.3219221562847</v>
      </c>
      <c r="D1827" s="10">
        <f t="shared" ca="1" si="229"/>
        <v>0.98318613492072604</v>
      </c>
      <c r="E1827" s="59">
        <f ca="1">IF(_xlfn.NORM.INV(D1827,'Input Parameters'!$E$20,'Input Parameters'!$F$20)&lt;3500,3500,IF(_xlfn.NORM.INV(D1827,'Input Parameters'!$E$20,'Input Parameters'!$F$20)&gt;5500,5500,_xlfn.NORM.INV(D1827,'Input Parameters'!$E$20,'Input Parameters'!$F$20)))</f>
        <v>5500</v>
      </c>
      <c r="F1827" s="10">
        <f t="shared" ca="1" si="230"/>
        <v>0.43363982768725406</v>
      </c>
      <c r="G1827" s="61">
        <f ca="1">_xlfn.NORM.INV(F1827,'Input Parameters'!$E$21,'Input Parameters'!$F$21)</f>
        <v>283.53647701587573</v>
      </c>
      <c r="H1827" s="54">
        <f ca="1">EXP(E1827*(1/'Input Parameters'!$E$22-1/G1827))</f>
        <v>0.53444534029369728</v>
      </c>
      <c r="I1827" s="10">
        <f t="shared" ca="1" si="231"/>
        <v>0.65399111988719549</v>
      </c>
      <c r="J1827" s="29">
        <f ca="1">_xlfn.BETA.INV(I1827,'Input Parameters'!$L$24,'Input Parameters'!$M$24,'Input Parameters'!$J$24,'Input Parameters'!$K$24)</f>
        <v>0.66947137243441079</v>
      </c>
      <c r="K1827" s="156">
        <f ca="1">('Input Parameters'!$E$25/'Input Parameters'!$E$31)^$J1827</f>
        <v>8.2093228168169021E-3</v>
      </c>
      <c r="L1827" s="66">
        <f ca="1">$H1827*$C1827*'Input Parameters'!$E$23*K1827</f>
        <v>2.4320510291525625</v>
      </c>
      <c r="M1827" s="23">
        <f t="shared" ca="1" si="232"/>
        <v>0.4215964935560208</v>
      </c>
      <c r="N1827" s="15">
        <f ca="1">_xlfn.NORM.INV(M1827,'Input Parameters'!$E$26,'Input Parameters'!$F$26)</f>
        <v>2.984597027851784E-2</v>
      </c>
      <c r="O1827" s="8">
        <f t="shared" ca="1" si="233"/>
        <v>8.5483047590431571E-2</v>
      </c>
      <c r="P1827" s="29">
        <f ca="1">_xlfn.LOGNORM.INV(O1827,'Input Parameters'!$H$27,'Input Parameters'!$I$27)</f>
        <v>0.77685958699850699</v>
      </c>
      <c r="Q1827" s="10"/>
      <c r="R1827" s="15">
        <f>'Input Parameters'!$E$28</f>
        <v>12.7</v>
      </c>
      <c r="S1827" s="10">
        <f t="shared" ca="1" si="234"/>
        <v>0.25970238745928431</v>
      </c>
      <c r="T1827" s="25">
        <f ca="1">_xlfn.LOGNORM.INV(S1827,'Input Parameters'!$H$29,'Input Parameters'!$I$29)</f>
        <v>54.168444530597071</v>
      </c>
      <c r="U1827" s="10">
        <f t="shared" ca="1" si="235"/>
        <v>0.25115734199789197</v>
      </c>
      <c r="V1827" s="29">
        <f ca="1">IF('Input Parameters'!$D$30="Beta",_xlfn.BETA.INV(U1827,'Input Parameters'!$L$30,'Input Parameters'!$M$30,'Input Parameters'!$J$30,'Input Parameters'!$K$30),IF('Input Parameters'!$D$30="LogNorm",_xlfn.LOGNORM.INV(U1827,'Input Parameters'!$H$30,'Input Parameters'!$I$30)))</f>
        <v>0.76694446212377398</v>
      </c>
      <c r="W1827" s="2">
        <f ca="1">N1827+(P1827-N1827)*(1-ERF((T1827-R1827)/(2*SQRT(L1827*'Input Parameters'!$E$31))))</f>
        <v>7.4721720568104777E-2</v>
      </c>
      <c r="X1827">
        <f t="shared" ca="1" si="236"/>
        <v>1</v>
      </c>
      <c r="Y1827" s="7"/>
    </row>
    <row r="1828" spans="1:25" ht="15" customHeight="1" x14ac:dyDescent="0.3">
      <c r="A1828" s="130">
        <v>1821</v>
      </c>
      <c r="B1828" s="10">
        <f t="shared" ca="1" si="228"/>
        <v>0.80689251341450963</v>
      </c>
      <c r="C1828" s="57">
        <f ca="1">_xlfn.NORM.INV(B1828,'Input Parameters'!$E$19,'Input Parameters'!$F$19)</f>
        <v>640.51941235528898</v>
      </c>
      <c r="D1828" s="10">
        <f t="shared" ca="1" si="229"/>
        <v>0.31090199864827106</v>
      </c>
      <c r="E1828" s="59">
        <f ca="1">IF(_xlfn.NORM.INV(D1828,'Input Parameters'!$E$20,'Input Parameters'!$F$20)&lt;3500,3500,IF(_xlfn.NORM.INV(D1828,'Input Parameters'!$E$20,'Input Parameters'!$F$20)&gt;5500,5500,_xlfn.NORM.INV(D1828,'Input Parameters'!$E$20,'Input Parameters'!$F$20)))</f>
        <v>4454.6933380198952</v>
      </c>
      <c r="F1828" s="10">
        <f t="shared" ca="1" si="230"/>
        <v>0.61680245990875238</v>
      </c>
      <c r="G1828" s="61">
        <f ca="1">_xlfn.NORM.INV(F1828,'Input Parameters'!$E$21,'Input Parameters'!$F$21)</f>
        <v>287.18515538903233</v>
      </c>
      <c r="H1828" s="54">
        <f ca="1">EXP(E1828*(1/'Input Parameters'!$E$22-1/G1828))</f>
        <v>0.73503225324188348</v>
      </c>
      <c r="I1828" s="10">
        <f t="shared" ca="1" si="231"/>
        <v>0.82464614120326218</v>
      </c>
      <c r="J1828" s="29">
        <f ca="1">_xlfn.BETA.INV(I1828,'Input Parameters'!$L$24,'Input Parameters'!$M$24,'Input Parameters'!$J$24,'Input Parameters'!$K$24)</f>
        <v>0.74737490126586259</v>
      </c>
      <c r="K1828" s="156">
        <f ca="1">('Input Parameters'!$E$25/'Input Parameters'!$E$31)^$J1828</f>
        <v>4.6946602940395217E-3</v>
      </c>
      <c r="L1828" s="66">
        <f ca="1">$H1828*$C1828*'Input Parameters'!$E$23*K1828</f>
        <v>2.2102574599456015</v>
      </c>
      <c r="M1828" s="23">
        <f t="shared" ca="1" si="232"/>
        <v>0.731900401608232</v>
      </c>
      <c r="N1828" s="15">
        <f ca="1">_xlfn.NORM.INV(M1828,'Input Parameters'!$E$26,'Input Parameters'!$F$26)</f>
        <v>4.6989985087866254E-2</v>
      </c>
      <c r="O1828" s="8">
        <f t="shared" ca="1" si="233"/>
        <v>0.87161901981981627</v>
      </c>
      <c r="P1828" s="29">
        <f ca="1">_xlfn.LOGNORM.INV(O1828,'Input Parameters'!$H$27,'Input Parameters'!$I$27)</f>
        <v>2.351233967909947</v>
      </c>
      <c r="Q1828" s="10"/>
      <c r="R1828" s="15">
        <f>'Input Parameters'!$E$28</f>
        <v>12.7</v>
      </c>
      <c r="S1828" s="10">
        <f t="shared" ca="1" si="234"/>
        <v>0.69828763325626242</v>
      </c>
      <c r="T1828" s="25">
        <f ca="1">_xlfn.LOGNORM.INV(S1828,'Input Parameters'!$H$29,'Input Parameters'!$I$29)</f>
        <v>61.729131980048791</v>
      </c>
      <c r="U1828" s="10">
        <f t="shared" ca="1" si="235"/>
        <v>0.79760179496032502</v>
      </c>
      <c r="V1828" s="29">
        <f ca="1">IF('Input Parameters'!$D$30="Beta",_xlfn.BETA.INV(U1828,'Input Parameters'!$L$30,'Input Parameters'!$M$30,'Input Parameters'!$J$30,'Input Parameters'!$K$30),IF('Input Parameters'!$D$30="LogNorm",_xlfn.LOGNORM.INV(U1828,'Input Parameters'!$H$30,'Input Parameters'!$I$30)))</f>
        <v>1.3878149373997033</v>
      </c>
      <c r="W1828" s="2">
        <f ca="1">N1828+(P1828-N1828)*(1-ERF((T1828-R1828)/(2*SQRT(L1828*'Input Parameters'!$E$31))))</f>
        <v>9.2392196050010644E-2</v>
      </c>
      <c r="X1828">
        <f t="shared" ca="1" si="236"/>
        <v>1</v>
      </c>
      <c r="Y1828" s="7"/>
    </row>
    <row r="1829" spans="1:25" ht="15" customHeight="1" x14ac:dyDescent="0.3">
      <c r="A1829" s="130">
        <v>1822</v>
      </c>
      <c r="B1829" s="10">
        <f t="shared" ca="1" si="228"/>
        <v>0.36171215497443765</v>
      </c>
      <c r="C1829" s="57">
        <f ca="1">_xlfn.NORM.INV(B1829,'Input Parameters'!$E$19,'Input Parameters'!$F$19)</f>
        <v>537.3966319364024</v>
      </c>
      <c r="D1829" s="10">
        <f t="shared" ca="1" si="229"/>
        <v>0.5400139224910312</v>
      </c>
      <c r="E1829" s="59">
        <f ca="1">IF(_xlfn.NORM.INV(D1829,'Input Parameters'!$E$20,'Input Parameters'!$F$20)&lt;3500,3500,IF(_xlfn.NORM.INV(D1829,'Input Parameters'!$E$20,'Input Parameters'!$F$20)&gt;5500,5500,_xlfn.NORM.INV(D1829,'Input Parameters'!$E$20,'Input Parameters'!$F$20)))</f>
        <v>4870.328156875883</v>
      </c>
      <c r="F1829" s="10">
        <f t="shared" ca="1" si="230"/>
        <v>0.52089454103729849</v>
      </c>
      <c r="G1829" s="61">
        <f ca="1">_xlfn.NORM.INV(F1829,'Input Parameters'!$E$21,'Input Parameters'!$F$21)</f>
        <v>285.2618546897412</v>
      </c>
      <c r="H1829" s="54">
        <f ca="1">EXP(E1829*(1/'Input Parameters'!$E$22-1/G1829))</f>
        <v>0.63705219769845423</v>
      </c>
      <c r="I1829" s="10">
        <f t="shared" ca="1" si="231"/>
        <v>9.6589528464907537E-2</v>
      </c>
      <c r="J1829" s="29">
        <f ca="1">_xlfn.BETA.INV(I1829,'Input Parameters'!$L$24,'Input Parameters'!$M$24,'Input Parameters'!$J$24,'Input Parameters'!$K$24)</f>
        <v>0.39408663215691397</v>
      </c>
      <c r="K1829" s="156">
        <f ca="1">('Input Parameters'!$E$25/'Input Parameters'!$E$31)^$J1829</f>
        <v>5.9190201610268334E-2</v>
      </c>
      <c r="L1829" s="66">
        <f ca="1">$H1829*$C1829*'Input Parameters'!$E$23*K1829</f>
        <v>20.263748084483147</v>
      </c>
      <c r="M1829" s="23">
        <f t="shared" ca="1" si="232"/>
        <v>0.48995595517403345</v>
      </c>
      <c r="N1829" s="15">
        <f ca="1">_xlfn.NORM.INV(M1829,'Input Parameters'!$E$26,'Input Parameters'!$F$26)</f>
        <v>3.3471233710583054E-2</v>
      </c>
      <c r="O1829" s="8">
        <f t="shared" ca="1" si="233"/>
        <v>0.72888204242412113</v>
      </c>
      <c r="P1829" s="29">
        <f ca="1">_xlfn.LOGNORM.INV(O1829,'Input Parameters'!$H$27,'Input Parameters'!$I$27)</f>
        <v>1.8642014143620715</v>
      </c>
      <c r="Q1829" s="10"/>
      <c r="R1829" s="15">
        <f>'Input Parameters'!$E$28</f>
        <v>12.7</v>
      </c>
      <c r="S1829" s="10">
        <f t="shared" ca="1" si="234"/>
        <v>0.55676725762896484</v>
      </c>
      <c r="T1829" s="25">
        <f ca="1">_xlfn.LOGNORM.INV(S1829,'Input Parameters'!$H$29,'Input Parameters'!$I$29)</f>
        <v>59.172813747677338</v>
      </c>
      <c r="U1829" s="10">
        <f t="shared" ca="1" si="235"/>
        <v>0.9192441322432281</v>
      </c>
      <c r="V1829" s="29">
        <f ca="1">IF('Input Parameters'!$D$30="Beta",_xlfn.BETA.INV(U1829,'Input Parameters'!$L$30,'Input Parameters'!$M$30,'Input Parameters'!$J$30,'Input Parameters'!$K$30),IF('Input Parameters'!$D$30="LogNorm",_xlfn.LOGNORM.INV(U1829,'Input Parameters'!$H$30,'Input Parameters'!$I$30)))</f>
        <v>1.7354952550940392</v>
      </c>
      <c r="W1829" s="2">
        <f ca="1">N1829+(P1829-N1829)*(1-ERF((T1829-R1829)/(2*SQRT(L1829*'Input Parameters'!$E$31))))</f>
        <v>0.88547279321093408</v>
      </c>
      <c r="X1829">
        <f t="shared" ca="1" si="236"/>
        <v>1</v>
      </c>
      <c r="Y1829" s="7"/>
    </row>
    <row r="1830" spans="1:25" ht="15" customHeight="1" x14ac:dyDescent="0.3">
      <c r="A1830" s="130">
        <v>1823</v>
      </c>
      <c r="B1830" s="10">
        <f t="shared" ca="1" si="228"/>
        <v>0.8401901595071799</v>
      </c>
      <c r="C1830" s="57">
        <f ca="1">_xlfn.NORM.INV(B1830,'Input Parameters'!$E$19,'Input Parameters'!$F$19)</f>
        <v>651.39775751796833</v>
      </c>
      <c r="D1830" s="10">
        <f t="shared" ca="1" si="229"/>
        <v>0.62145846889130774</v>
      </c>
      <c r="E1830" s="59">
        <f ca="1">IF(_xlfn.NORM.INV(D1830,'Input Parameters'!$E$20,'Input Parameters'!$F$20)&lt;3500,3500,IF(_xlfn.NORM.INV(D1830,'Input Parameters'!$E$20,'Input Parameters'!$F$20)&gt;5500,5500,_xlfn.NORM.INV(D1830,'Input Parameters'!$E$20,'Input Parameters'!$F$20)))</f>
        <v>5016.5194504018973</v>
      </c>
      <c r="F1830" s="10">
        <f t="shared" ca="1" si="230"/>
        <v>0.63864484387618825</v>
      </c>
      <c r="G1830" s="61">
        <f ca="1">_xlfn.NORM.INV(F1830,'Input Parameters'!$E$21,'Input Parameters'!$F$21)</f>
        <v>287.63903345995993</v>
      </c>
      <c r="H1830" s="54">
        <f ca="1">EXP(E1830*(1/'Input Parameters'!$E$22-1/G1830))</f>
        <v>0.72680107544760353</v>
      </c>
      <c r="I1830" s="10">
        <f t="shared" ca="1" si="231"/>
        <v>0.28620832025938348</v>
      </c>
      <c r="J1830" s="29">
        <f ca="1">_xlfn.BETA.INV(I1830,'Input Parameters'!$L$24,'Input Parameters'!$M$24,'Input Parameters'!$J$24,'Input Parameters'!$K$24)</f>
        <v>0.51451371262481793</v>
      </c>
      <c r="K1830" s="156">
        <f ca="1">('Input Parameters'!$E$25/'Input Parameters'!$E$31)^$J1830</f>
        <v>2.4949819945500194E-2</v>
      </c>
      <c r="L1830" s="66">
        <f ca="1">$H1830*$C1830*'Input Parameters'!$E$23*K1830</f>
        <v>11.812157693781476</v>
      </c>
      <c r="M1830" s="23">
        <f t="shared" ca="1" si="232"/>
        <v>0.7309587575054115</v>
      </c>
      <c r="N1830" s="15">
        <f ca="1">_xlfn.NORM.INV(M1830,'Input Parameters'!$E$26,'Input Parameters'!$F$26)</f>
        <v>4.6930019790357033E-2</v>
      </c>
      <c r="O1830" s="8">
        <f t="shared" ca="1" si="233"/>
        <v>0.38424270695233065</v>
      </c>
      <c r="P1830" s="29">
        <f ca="1">_xlfn.LOGNORM.INV(O1830,'Input Parameters'!$H$27,'Input Parameters'!$I$27)</f>
        <v>1.2498022083283571</v>
      </c>
      <c r="Q1830" s="10"/>
      <c r="R1830" s="15">
        <f>'Input Parameters'!$E$28</f>
        <v>12.7</v>
      </c>
      <c r="S1830" s="10">
        <f t="shared" ca="1" si="234"/>
        <v>0.62288849103980437</v>
      </c>
      <c r="T1830" s="25">
        <f ca="1">_xlfn.LOGNORM.INV(S1830,'Input Parameters'!$H$29,'Input Parameters'!$I$29)</f>
        <v>60.31507668618314</v>
      </c>
      <c r="U1830" s="10">
        <f t="shared" ca="1" si="235"/>
        <v>0.64401466337510616</v>
      </c>
      <c r="V1830" s="29">
        <f ca="1">IF('Input Parameters'!$D$30="Beta",_xlfn.BETA.INV(U1830,'Input Parameters'!$L$30,'Input Parameters'!$M$30,'Input Parameters'!$J$30,'Input Parameters'!$K$30),IF('Input Parameters'!$D$30="LogNorm",_xlfn.LOGNORM.INV(U1830,'Input Parameters'!$H$30,'Input Parameters'!$I$30)))</f>
        <v>1.1558123522919288</v>
      </c>
      <c r="W1830" s="2">
        <f ca="1">N1830+(P1830-N1830)*(1-ERF((T1830-R1830)/(2*SQRT(L1830*'Input Parameters'!$E$31))))</f>
        <v>0.44058880057942595</v>
      </c>
      <c r="X1830">
        <f t="shared" ca="1" si="236"/>
        <v>1</v>
      </c>
      <c r="Y1830" s="7"/>
    </row>
    <row r="1831" spans="1:25" ht="15" customHeight="1" x14ac:dyDescent="0.3">
      <c r="A1831" s="130">
        <v>1824</v>
      </c>
      <c r="B1831" s="10">
        <f t="shared" ca="1" si="228"/>
        <v>0.64018694672066789</v>
      </c>
      <c r="C1831" s="57">
        <f ca="1">_xlfn.NORM.INV(B1831,'Input Parameters'!$E$19,'Input Parameters'!$F$19)</f>
        <v>597.63199649014143</v>
      </c>
      <c r="D1831" s="10">
        <f t="shared" ca="1" si="229"/>
        <v>0.5625443928355357</v>
      </c>
      <c r="E1831" s="59">
        <f ca="1">IF(_xlfn.NORM.INV(D1831,'Input Parameters'!$E$20,'Input Parameters'!$F$20)&lt;3500,3500,IF(_xlfn.NORM.INV(D1831,'Input Parameters'!$E$20,'Input Parameters'!$F$20)&gt;5500,5500,_xlfn.NORM.INV(D1831,'Input Parameters'!$E$20,'Input Parameters'!$F$20)))</f>
        <v>4910.1963431500917</v>
      </c>
      <c r="F1831" s="10">
        <f t="shared" ca="1" si="230"/>
        <v>0.63189192297979069</v>
      </c>
      <c r="G1831" s="61">
        <f ca="1">_xlfn.NORM.INV(F1831,'Input Parameters'!$E$21,'Input Parameters'!$F$21)</f>
        <v>287.49778513954914</v>
      </c>
      <c r="H1831" s="54">
        <f ca="1">EXP(E1831*(1/'Input Parameters'!$E$22-1/G1831))</f>
        <v>0.72562198390905097</v>
      </c>
      <c r="I1831" s="10">
        <f t="shared" ca="1" si="231"/>
        <v>0.26388936996101142</v>
      </c>
      <c r="J1831" s="29">
        <f ca="1">_xlfn.BETA.INV(I1831,'Input Parameters'!$L$24,'Input Parameters'!$M$24,'Input Parameters'!$J$24,'Input Parameters'!$K$24)</f>
        <v>0.50342623183970492</v>
      </c>
      <c r="K1831" s="156">
        <f ca="1">('Input Parameters'!$E$25/'Input Parameters'!$E$31)^$J1831</f>
        <v>2.7015294757958074E-2</v>
      </c>
      <c r="L1831" s="66">
        <f ca="1">$H1831*$C1831*'Input Parameters'!$E$23*K1831</f>
        <v>11.715315350360338</v>
      </c>
      <c r="M1831" s="23">
        <f t="shared" ca="1" si="232"/>
        <v>0.79045538049451403</v>
      </c>
      <c r="N1831" s="15">
        <f ca="1">_xlfn.NORM.INV(M1831,'Input Parameters'!$E$26,'Input Parameters'!$F$26)</f>
        <v>5.0968048996570953E-2</v>
      </c>
      <c r="O1831" s="8">
        <f t="shared" ca="1" si="233"/>
        <v>0.74424773545714296</v>
      </c>
      <c r="P1831" s="29">
        <f ca="1">_xlfn.LOGNORM.INV(O1831,'Input Parameters'!$H$27,'Input Parameters'!$I$27)</f>
        <v>1.9034218983976761</v>
      </c>
      <c r="Q1831" s="10"/>
      <c r="R1831" s="15">
        <f>'Input Parameters'!$E$28</f>
        <v>12.7</v>
      </c>
      <c r="S1831" s="10">
        <f t="shared" ca="1" si="234"/>
        <v>0.66187753343136901</v>
      </c>
      <c r="T1831" s="25">
        <f ca="1">_xlfn.LOGNORM.INV(S1831,'Input Parameters'!$H$29,'Input Parameters'!$I$29)</f>
        <v>61.027009451045743</v>
      </c>
      <c r="U1831" s="10">
        <f t="shared" ca="1" si="235"/>
        <v>0.66175643071148138</v>
      </c>
      <c r="V1831" s="29">
        <f ca="1">IF('Input Parameters'!$D$30="Beta",_xlfn.BETA.INV(U1831,'Input Parameters'!$L$30,'Input Parameters'!$M$30,'Input Parameters'!$J$30,'Input Parameters'!$K$30),IF('Input Parameters'!$D$30="LogNorm",_xlfn.LOGNORM.INV(U1831,'Input Parameters'!$H$30,'Input Parameters'!$I$30)))</f>
        <v>1.1779222217340255</v>
      </c>
      <c r="W1831" s="2">
        <f ca="1">N1831+(P1831-N1831)*(1-ERF((T1831-R1831)/(2*SQRT(L1831*'Input Parameters'!$E$31))))</f>
        <v>0.64022034272651529</v>
      </c>
      <c r="X1831">
        <f t="shared" ca="1" si="236"/>
        <v>1</v>
      </c>
      <c r="Y1831" s="7"/>
    </row>
    <row r="1832" spans="1:25" ht="15" customHeight="1" x14ac:dyDescent="0.3">
      <c r="A1832" s="130">
        <v>1825</v>
      </c>
      <c r="B1832" s="10">
        <f t="shared" ca="1" si="228"/>
        <v>0.23976074334531361</v>
      </c>
      <c r="C1832" s="57">
        <f ca="1">_xlfn.NORM.INV(B1832,'Input Parameters'!$E$19,'Input Parameters'!$F$19)</f>
        <v>507.55238220151983</v>
      </c>
      <c r="D1832" s="10">
        <f t="shared" ca="1" si="229"/>
        <v>0.70618449590039967</v>
      </c>
      <c r="E1832" s="59">
        <f ca="1">IF(_xlfn.NORM.INV(D1832,'Input Parameters'!$E$20,'Input Parameters'!$F$20)&lt;3500,3500,IF(_xlfn.NORM.INV(D1832,'Input Parameters'!$E$20,'Input Parameters'!$F$20)&gt;5500,5500,_xlfn.NORM.INV(D1832,'Input Parameters'!$E$20,'Input Parameters'!$F$20)))</f>
        <v>5179.5905355284303</v>
      </c>
      <c r="F1832" s="10">
        <f t="shared" ca="1" si="230"/>
        <v>0.7339087504993218</v>
      </c>
      <c r="G1832" s="61">
        <f ca="1">_xlfn.NORM.INV(F1832,'Input Parameters'!$E$21,'Input Parameters'!$F$21)</f>
        <v>289.75996807451071</v>
      </c>
      <c r="H1832" s="54">
        <f ca="1">EXP(E1832*(1/'Input Parameters'!$E$22-1/G1832))</f>
        <v>0.82064138541606313</v>
      </c>
      <c r="I1832" s="10">
        <f t="shared" ca="1" si="231"/>
        <v>0.32577035791729625</v>
      </c>
      <c r="J1832" s="29">
        <f ca="1">_xlfn.BETA.INV(I1832,'Input Parameters'!$L$24,'Input Parameters'!$M$24,'Input Parameters'!$J$24,'Input Parameters'!$K$24)</f>
        <v>0.53320980501291526</v>
      </c>
      <c r="K1832" s="156">
        <f ca="1">('Input Parameters'!$E$25/'Input Parameters'!$E$31)^$J1832</f>
        <v>2.1818304959706731E-2</v>
      </c>
      <c r="L1832" s="66">
        <f ca="1">$H1832*$C1832*'Input Parameters'!$E$23*K1832</f>
        <v>9.0877274383819184</v>
      </c>
      <c r="M1832" s="23">
        <f t="shared" ca="1" si="232"/>
        <v>0.72409572288944446</v>
      </c>
      <c r="N1832" s="15">
        <f ca="1">_xlfn.NORM.INV(M1832,'Input Parameters'!$E$26,'Input Parameters'!$F$26)</f>
        <v>4.6496096971933965E-2</v>
      </c>
      <c r="O1832" s="8">
        <f t="shared" ca="1" si="233"/>
        <v>0.99679743619452033</v>
      </c>
      <c r="P1832" s="29">
        <f ca="1">_xlfn.LOGNORM.INV(O1832,'Input Parameters'!$H$27,'Input Parameters'!$I$27)</f>
        <v>4.7557343332912074</v>
      </c>
      <c r="Q1832" s="10"/>
      <c r="R1832" s="15">
        <f>'Input Parameters'!$E$28</f>
        <v>12.7</v>
      </c>
      <c r="S1832" s="10">
        <f t="shared" ca="1" si="234"/>
        <v>0.99776119664705576</v>
      </c>
      <c r="T1832" s="25">
        <f ca="1">_xlfn.LOGNORM.INV(S1832,'Input Parameters'!$H$29,'Input Parameters'!$I$29)</f>
        <v>80.122514821101333</v>
      </c>
      <c r="U1832" s="10">
        <f t="shared" ca="1" si="235"/>
        <v>0.57197219631950791</v>
      </c>
      <c r="V1832" s="29">
        <f ca="1">IF('Input Parameters'!$D$30="Beta",_xlfn.BETA.INV(U1832,'Input Parameters'!$L$30,'Input Parameters'!$M$30,'Input Parameters'!$J$30,'Input Parameters'!$K$30),IF('Input Parameters'!$D$30="LogNorm",_xlfn.LOGNORM.INV(U1832,'Input Parameters'!$H$30,'Input Parameters'!$I$30)))</f>
        <v>1.0733022279037769</v>
      </c>
      <c r="W1832" s="2">
        <f ca="1">N1832+(P1832-N1832)*(1-ERF((T1832-R1832)/(2*SQRT(L1832*'Input Parameters'!$E$31))))</f>
        <v>0.58226374809348558</v>
      </c>
      <c r="X1832">
        <f t="shared" ca="1" si="236"/>
        <v>1</v>
      </c>
      <c r="Y1832" s="7"/>
    </row>
    <row r="1833" spans="1:25" ht="15" customHeight="1" x14ac:dyDescent="0.3">
      <c r="A1833" s="130">
        <v>1826</v>
      </c>
      <c r="B1833" s="10">
        <f t="shared" ca="1" si="228"/>
        <v>0.72355764673878464</v>
      </c>
      <c r="C1833" s="57">
        <f ca="1">_xlfn.NORM.INV(B1833,'Input Parameters'!$E$19,'Input Parameters'!$F$19)</f>
        <v>617.4459350588869</v>
      </c>
      <c r="D1833" s="10">
        <f t="shared" ca="1" si="229"/>
        <v>0.73322187396789162</v>
      </c>
      <c r="E1833" s="59">
        <f ca="1">IF(_xlfn.NORM.INV(D1833,'Input Parameters'!$E$20,'Input Parameters'!$F$20)&lt;3500,3500,IF(_xlfn.NORM.INV(D1833,'Input Parameters'!$E$20,'Input Parameters'!$F$20)&gt;5500,5500,_xlfn.NORM.INV(D1833,'Input Parameters'!$E$20,'Input Parameters'!$F$20)))</f>
        <v>5235.8105849271542</v>
      </c>
      <c r="F1833" s="10">
        <f t="shared" ca="1" si="230"/>
        <v>0.54364146355181875</v>
      </c>
      <c r="G1833" s="61">
        <f ca="1">_xlfn.NORM.INV(F1833,'Input Parameters'!$E$21,'Input Parameters'!$F$21)</f>
        <v>285.71155052304044</v>
      </c>
      <c r="H1833" s="54">
        <f ca="1">EXP(E1833*(1/'Input Parameters'!$E$22-1/G1833))</f>
        <v>0.63390778727003683</v>
      </c>
      <c r="I1833" s="10">
        <f t="shared" ca="1" si="231"/>
        <v>0.21800952838650522</v>
      </c>
      <c r="J1833" s="29">
        <f ca="1">_xlfn.BETA.INV(I1833,'Input Parameters'!$L$24,'Input Parameters'!$M$24,'Input Parameters'!$J$24,'Input Parameters'!$K$24)</f>
        <v>0.47900976511259341</v>
      </c>
      <c r="K1833" s="156">
        <f ca="1">('Input Parameters'!$E$25/'Input Parameters'!$E$31)^$J1833</f>
        <v>3.2186781875608562E-2</v>
      </c>
      <c r="L1833" s="66">
        <f ca="1">$H1833*$C1833*'Input Parameters'!$E$23*K1833</f>
        <v>12.59802829981966</v>
      </c>
      <c r="M1833" s="23">
        <f t="shared" ca="1" si="232"/>
        <v>0.7284748820175041</v>
      </c>
      <c r="N1833" s="15">
        <f ca="1">_xlfn.NORM.INV(M1833,'Input Parameters'!$E$26,'Input Parameters'!$F$26)</f>
        <v>4.6772345624874659E-2</v>
      </c>
      <c r="O1833" s="8">
        <f t="shared" ca="1" si="233"/>
        <v>0.967088396684889</v>
      </c>
      <c r="P1833" s="29">
        <f ca="1">_xlfn.LOGNORM.INV(O1833,'Input Parameters'!$H$27,'Input Parameters'!$I$27)</f>
        <v>3.2126060224425101</v>
      </c>
      <c r="Q1833" s="10"/>
      <c r="R1833" s="15">
        <f>'Input Parameters'!$E$28</f>
        <v>12.7</v>
      </c>
      <c r="S1833" s="10">
        <f t="shared" ca="1" si="234"/>
        <v>0.55064704005099752</v>
      </c>
      <c r="T1833" s="25">
        <f ca="1">_xlfn.LOGNORM.INV(S1833,'Input Parameters'!$H$29,'Input Parameters'!$I$29)</f>
        <v>59.070049545588411</v>
      </c>
      <c r="U1833" s="10">
        <f t="shared" ca="1" si="235"/>
        <v>0.74499591925179887</v>
      </c>
      <c r="V1833" s="29">
        <f ca="1">IF('Input Parameters'!$D$30="Beta",_xlfn.BETA.INV(U1833,'Input Parameters'!$L$30,'Input Parameters'!$M$30,'Input Parameters'!$J$30,'Input Parameters'!$K$30),IF('Input Parameters'!$D$30="LogNorm",_xlfn.LOGNORM.INV(U1833,'Input Parameters'!$H$30,'Input Parameters'!$I$30)))</f>
        <v>1.2956487961563319</v>
      </c>
      <c r="W1833" s="2">
        <f ca="1">N1833+(P1833-N1833)*(1-ERF((T1833-R1833)/(2*SQRT(L1833*'Input Parameters'!$E$31))))</f>
        <v>1.1725360287083142</v>
      </c>
      <c r="X1833">
        <f t="shared" ca="1" si="236"/>
        <v>1</v>
      </c>
      <c r="Y1833" s="7"/>
    </row>
    <row r="1834" spans="1:25" ht="15" customHeight="1" x14ac:dyDescent="0.3">
      <c r="A1834" s="130">
        <v>1827</v>
      </c>
      <c r="B1834" s="10">
        <f t="shared" ca="1" si="228"/>
        <v>0.69164221971015416</v>
      </c>
      <c r="C1834" s="57">
        <f ca="1">_xlfn.NORM.INV(B1834,'Input Parameters'!$E$19,'Input Parameters'!$F$19)</f>
        <v>609.59314974118217</v>
      </c>
      <c r="D1834" s="10">
        <f t="shared" ca="1" si="229"/>
        <v>0.3296974910801026</v>
      </c>
      <c r="E1834" s="59">
        <f ca="1">IF(_xlfn.NORM.INV(D1834,'Input Parameters'!$E$20,'Input Parameters'!$F$20)&lt;3500,3500,IF(_xlfn.NORM.INV(D1834,'Input Parameters'!$E$20,'Input Parameters'!$F$20)&gt;5500,5500,_xlfn.NORM.INV(D1834,'Input Parameters'!$E$20,'Input Parameters'!$F$20)))</f>
        <v>4491.475954717991</v>
      </c>
      <c r="F1834" s="10">
        <f t="shared" ca="1" si="230"/>
        <v>0.64322064946677182</v>
      </c>
      <c r="G1834" s="61">
        <f ca="1">_xlfn.NORM.INV(F1834,'Input Parameters'!$E$21,'Input Parameters'!$F$21)</f>
        <v>287.73525558781029</v>
      </c>
      <c r="H1834" s="54">
        <f ca="1">EXP(E1834*(1/'Input Parameters'!$E$22-1/G1834))</f>
        <v>0.7554192111244159</v>
      </c>
      <c r="I1834" s="10">
        <f t="shared" ca="1" si="231"/>
        <v>0.53778414493425941</v>
      </c>
      <c r="J1834" s="29">
        <f ca="1">_xlfn.BETA.INV(I1834,'Input Parameters'!$L$24,'Input Parameters'!$M$24,'Input Parameters'!$J$24,'Input Parameters'!$K$24)</f>
        <v>0.62236670361735213</v>
      </c>
      <c r="K1834" s="156">
        <f ca="1">('Input Parameters'!$E$25/'Input Parameters'!$E$31)^$J1834</f>
        <v>1.1509560378188906E-2</v>
      </c>
      <c r="L1834" s="66">
        <f ca="1">$H1834*$C1834*'Input Parameters'!$E$23*K1834</f>
        <v>5.3001338659024704</v>
      </c>
      <c r="M1834" s="23">
        <f t="shared" ca="1" si="232"/>
        <v>0.75305293187062528</v>
      </c>
      <c r="N1834" s="15">
        <f ca="1">_xlfn.NORM.INV(M1834,'Input Parameters'!$E$26,'Input Parameters'!$F$26)</f>
        <v>4.8366694854305323E-2</v>
      </c>
      <c r="O1834" s="8">
        <f t="shared" ca="1" si="233"/>
        <v>0.78316610550749777</v>
      </c>
      <c r="P1834" s="29">
        <f ca="1">_xlfn.LOGNORM.INV(O1834,'Input Parameters'!$H$27,'Input Parameters'!$I$27)</f>
        <v>2.0129252733355627</v>
      </c>
      <c r="Q1834" s="10"/>
      <c r="R1834" s="15">
        <f>'Input Parameters'!$E$28</f>
        <v>12.7</v>
      </c>
      <c r="S1834" s="10">
        <f t="shared" ca="1" si="234"/>
        <v>0.8661702246979931</v>
      </c>
      <c r="T1834" s="25">
        <f ca="1">_xlfn.LOGNORM.INV(S1834,'Input Parameters'!$H$29,'Input Parameters'!$I$29)</f>
        <v>65.949111642922006</v>
      </c>
      <c r="U1834" s="10">
        <f t="shared" ca="1" si="235"/>
        <v>0.5894378460398767</v>
      </c>
      <c r="V1834" s="29">
        <f ca="1">IF('Input Parameters'!$D$30="Beta",_xlfn.BETA.INV(U1834,'Input Parameters'!$L$30,'Input Parameters'!$M$30,'Input Parameters'!$J$30,'Input Parameters'!$K$30),IF('Input Parameters'!$D$30="LogNorm",_xlfn.LOGNORM.INV(U1834,'Input Parameters'!$H$30,'Input Parameters'!$I$30)))</f>
        <v>1.0923900530777817</v>
      </c>
      <c r="W1834" s="2">
        <f ca="1">N1834+(P1834-N1834)*(1-ERF((T1834-R1834)/(2*SQRT(L1834*'Input Parameters'!$E$31))))</f>
        <v>0.24863692367047796</v>
      </c>
      <c r="X1834">
        <f t="shared" ca="1" si="236"/>
        <v>1</v>
      </c>
      <c r="Y1834" s="7"/>
    </row>
    <row r="1835" spans="1:25" ht="15" customHeight="1" x14ac:dyDescent="0.3">
      <c r="A1835" s="130">
        <v>1828</v>
      </c>
      <c r="B1835" s="10">
        <f t="shared" ca="1" si="228"/>
        <v>0.41421741498743281</v>
      </c>
      <c r="C1835" s="57">
        <f ca="1">_xlfn.NORM.INV(B1835,'Input Parameters'!$E$19,'Input Parameters'!$F$19)</f>
        <v>548.98805657073058</v>
      </c>
      <c r="D1835" s="10">
        <f t="shared" ca="1" si="229"/>
        <v>0.19577463268551121</v>
      </c>
      <c r="E1835" s="59">
        <f ca="1">IF(_xlfn.NORM.INV(D1835,'Input Parameters'!$E$20,'Input Parameters'!$F$20)&lt;3500,3500,IF(_xlfn.NORM.INV(D1835,'Input Parameters'!$E$20,'Input Parameters'!$F$20)&gt;5500,5500,_xlfn.NORM.INV(D1835,'Input Parameters'!$E$20,'Input Parameters'!$F$20)))</f>
        <v>4200.2321985883464</v>
      </c>
      <c r="F1835" s="10">
        <f t="shared" ca="1" si="230"/>
        <v>0.2678215117725562</v>
      </c>
      <c r="G1835" s="61">
        <f ca="1">_xlfn.NORM.INV(F1835,'Input Parameters'!$E$21,'Input Parameters'!$F$21)</f>
        <v>279.9813983570703</v>
      </c>
      <c r="H1835" s="54">
        <f ca="1">EXP(E1835*(1/'Input Parameters'!$E$22-1/G1835))</f>
        <v>0.51347063247165081</v>
      </c>
      <c r="I1835" s="10">
        <f t="shared" ca="1" si="231"/>
        <v>0.37618782310768817</v>
      </c>
      <c r="J1835" s="29">
        <f ca="1">_xlfn.BETA.INV(I1835,'Input Parameters'!$L$24,'Input Parameters'!$M$24,'Input Parameters'!$J$24,'Input Parameters'!$K$24)</f>
        <v>0.55569072574681544</v>
      </c>
      <c r="K1835" s="156">
        <f ca="1">('Input Parameters'!$E$25/'Input Parameters'!$E$31)^$J1835</f>
        <v>1.8568773702401353E-2</v>
      </c>
      <c r="L1835" s="66">
        <f ca="1">$H1835*$C1835*'Input Parameters'!$E$23*K1835</f>
        <v>5.2343375926150779</v>
      </c>
      <c r="M1835" s="23">
        <f t="shared" ca="1" si="232"/>
        <v>0.64652097884363591</v>
      </c>
      <c r="N1835" s="15">
        <f ca="1">_xlfn.NORM.INV(M1835,'Input Parameters'!$E$26,'Input Parameters'!$F$26)</f>
        <v>4.1894837735841482E-2</v>
      </c>
      <c r="O1835" s="8">
        <f t="shared" ca="1" si="233"/>
        <v>0.19820848401535229</v>
      </c>
      <c r="P1835" s="29">
        <f ca="1">_xlfn.LOGNORM.INV(O1835,'Input Parameters'!$H$27,'Input Parameters'!$I$27)</f>
        <v>0.97827029318400471</v>
      </c>
      <c r="Q1835" s="10"/>
      <c r="R1835" s="15">
        <f>'Input Parameters'!$E$28</f>
        <v>12.7</v>
      </c>
      <c r="S1835" s="10">
        <f t="shared" ca="1" si="234"/>
        <v>0.46827236592480126</v>
      </c>
      <c r="T1835" s="25">
        <f ca="1">_xlfn.LOGNORM.INV(S1835,'Input Parameters'!$H$29,'Input Parameters'!$I$29)</f>
        <v>57.713643420072323</v>
      </c>
      <c r="U1835" s="10">
        <f t="shared" ca="1" si="235"/>
        <v>0.74008579633517313</v>
      </c>
      <c r="V1835" s="29">
        <f ca="1">IF('Input Parameters'!$D$30="Beta",_xlfn.BETA.INV(U1835,'Input Parameters'!$L$30,'Input Parameters'!$M$30,'Input Parameters'!$J$30,'Input Parameters'!$K$30),IF('Input Parameters'!$D$30="LogNorm",_xlfn.LOGNORM.INV(U1835,'Input Parameters'!$H$30,'Input Parameters'!$I$30)))</f>
        <v>1.2878981916542682</v>
      </c>
      <c r="W1835" s="2">
        <f ca="1">N1835+(P1835-N1835)*(1-ERF((T1835-R1835)/(2*SQRT(L1835*'Input Parameters'!$E$31))))</f>
        <v>0.19560677245052113</v>
      </c>
      <c r="X1835">
        <f t="shared" ca="1" si="236"/>
        <v>1</v>
      </c>
      <c r="Y1835" s="7"/>
    </row>
    <row r="1836" spans="1:25" ht="15" customHeight="1" x14ac:dyDescent="0.3">
      <c r="A1836" s="130">
        <v>1829</v>
      </c>
      <c r="B1836" s="10">
        <f t="shared" ca="1" si="228"/>
        <v>4.9564479784147464E-2</v>
      </c>
      <c r="C1836" s="57">
        <f ca="1">_xlfn.NORM.INV(B1836,'Input Parameters'!$E$19,'Input Parameters'!$F$19)</f>
        <v>427.95179663910631</v>
      </c>
      <c r="D1836" s="10">
        <f t="shared" ca="1" si="229"/>
        <v>0.76041892610837014</v>
      </c>
      <c r="E1836" s="59">
        <f ca="1">IF(_xlfn.NORM.INV(D1836,'Input Parameters'!$E$20,'Input Parameters'!$F$20)&lt;3500,3500,IF(_xlfn.NORM.INV(D1836,'Input Parameters'!$E$20,'Input Parameters'!$F$20)&gt;5500,5500,_xlfn.NORM.INV(D1836,'Input Parameters'!$E$20,'Input Parameters'!$F$20)))</f>
        <v>5295.3555486000805</v>
      </c>
      <c r="F1836" s="10">
        <f t="shared" ca="1" si="230"/>
        <v>0.74821728325884052</v>
      </c>
      <c r="G1836" s="61">
        <f ca="1">_xlfn.NORM.INV(F1836,'Input Parameters'!$E$21,'Input Parameters'!$F$21)</f>
        <v>290.1074780636888</v>
      </c>
      <c r="H1836" s="54">
        <f ca="1">EXP(E1836*(1/'Input Parameters'!$E$22-1/G1836))</f>
        <v>0.83510648109326935</v>
      </c>
      <c r="I1836" s="10">
        <f t="shared" ca="1" si="231"/>
        <v>0.37936482945220629</v>
      </c>
      <c r="J1836" s="29">
        <f ca="1">_xlfn.BETA.INV(I1836,'Input Parameters'!$L$24,'Input Parameters'!$M$24,'Input Parameters'!$J$24,'Input Parameters'!$K$24)</f>
        <v>0.55706758719682292</v>
      </c>
      <c r="K1836" s="156">
        <f ca="1">('Input Parameters'!$E$25/'Input Parameters'!$E$31)^$J1836</f>
        <v>1.8386273032827909E-2</v>
      </c>
      <c r="L1836" s="66">
        <f ca="1">$H1836*$C1836*'Input Parameters'!$E$23*K1836</f>
        <v>6.5709840524851346</v>
      </c>
      <c r="M1836" s="23">
        <f t="shared" ca="1" si="232"/>
        <v>0.29462063856946219</v>
      </c>
      <c r="N1836" s="15">
        <f ca="1">_xlfn.NORM.INV(M1836,'Input Parameters'!$E$26,'Input Parameters'!$F$26)</f>
        <v>2.2661347265456586E-2</v>
      </c>
      <c r="O1836" s="8">
        <f t="shared" ca="1" si="233"/>
        <v>0.18720925564241575</v>
      </c>
      <c r="P1836" s="29">
        <f ca="1">_xlfn.LOGNORM.INV(O1836,'Input Parameters'!$H$27,'Input Parameters'!$I$27)</f>
        <v>0.96103007507571603</v>
      </c>
      <c r="Q1836" s="10"/>
      <c r="R1836" s="15">
        <f>'Input Parameters'!$E$28</f>
        <v>12.7</v>
      </c>
      <c r="S1836" s="10">
        <f t="shared" ca="1" si="234"/>
        <v>0.4558487600810609</v>
      </c>
      <c r="T1836" s="25">
        <f ca="1">_xlfn.LOGNORM.INV(S1836,'Input Parameters'!$H$29,'Input Parameters'!$I$29)</f>
        <v>57.511286644796321</v>
      </c>
      <c r="U1836" s="10">
        <f t="shared" ca="1" si="235"/>
        <v>0.37664664417078053</v>
      </c>
      <c r="V1836" s="29">
        <f ca="1">IF('Input Parameters'!$D$30="Beta",_xlfn.BETA.INV(U1836,'Input Parameters'!$L$30,'Input Parameters'!$M$30,'Input Parameters'!$J$30,'Input Parameters'!$K$30),IF('Input Parameters'!$D$30="LogNorm",_xlfn.LOGNORM.INV(U1836,'Input Parameters'!$H$30,'Input Parameters'!$I$30)))</f>
        <v>0.88272989614990338</v>
      </c>
      <c r="W1836" s="2">
        <f ca="1">N1836+(P1836-N1836)*(1-ERF((T1836-R1836)/(2*SQRT(L1836*'Input Parameters'!$E$31))))</f>
        <v>0.22574083983187393</v>
      </c>
      <c r="X1836">
        <f t="shared" ca="1" si="236"/>
        <v>1</v>
      </c>
      <c r="Y1836" s="7"/>
    </row>
    <row r="1837" spans="1:25" ht="15" customHeight="1" x14ac:dyDescent="0.3">
      <c r="A1837" s="130">
        <v>1830</v>
      </c>
      <c r="B1837" s="10">
        <f t="shared" ca="1" si="228"/>
        <v>0.71033903413462729</v>
      </c>
      <c r="C1837" s="57">
        <f ca="1">_xlfn.NORM.INV(B1837,'Input Parameters'!$E$19,'Input Parameters'!$F$19)</f>
        <v>614.14472455668283</v>
      </c>
      <c r="D1837" s="10">
        <f t="shared" ca="1" si="229"/>
        <v>0.60140684850722437</v>
      </c>
      <c r="E1837" s="59">
        <f ca="1">IF(_xlfn.NORM.INV(D1837,'Input Parameters'!$E$20,'Input Parameters'!$F$20)&lt;3500,3500,IF(_xlfn.NORM.INV(D1837,'Input Parameters'!$E$20,'Input Parameters'!$F$20)&gt;5500,5500,_xlfn.NORM.INV(D1837,'Input Parameters'!$E$20,'Input Parameters'!$F$20)))</f>
        <v>4979.8931720588525</v>
      </c>
      <c r="F1837" s="10">
        <f t="shared" ca="1" si="230"/>
        <v>0.4102809803157389</v>
      </c>
      <c r="G1837" s="61">
        <f ca="1">_xlfn.NORM.INV(F1837,'Input Parameters'!$E$21,'Input Parameters'!$F$21)</f>
        <v>283.06717710537833</v>
      </c>
      <c r="H1837" s="54">
        <f ca="1">EXP(E1837*(1/'Input Parameters'!$E$22-1/G1837))</f>
        <v>0.55079246964519346</v>
      </c>
      <c r="I1837" s="10">
        <f t="shared" ca="1" si="231"/>
        <v>0.15553800296286269</v>
      </c>
      <c r="J1837" s="29">
        <f ca="1">_xlfn.BETA.INV(I1837,'Input Parameters'!$L$24,'Input Parameters'!$M$24,'Input Parameters'!$J$24,'Input Parameters'!$K$24)</f>
        <v>0.4405515483335451</v>
      </c>
      <c r="K1837" s="156">
        <f ca="1">('Input Parameters'!$E$25/'Input Parameters'!$E$31)^$J1837</f>
        <v>4.2412270588966516E-2</v>
      </c>
      <c r="L1837" s="66">
        <f ca="1">$H1837*$C1837*'Input Parameters'!$E$23*K1837</f>
        <v>14.346641403865636</v>
      </c>
      <c r="M1837" s="23">
        <f t="shared" ca="1" si="232"/>
        <v>0.45992291663023932</v>
      </c>
      <c r="N1837" s="15">
        <f ca="1">_xlfn.NORM.INV(M1837,'Input Parameters'!$E$26,'Input Parameters'!$F$26)</f>
        <v>3.1886813706933193E-2</v>
      </c>
      <c r="O1837" s="8">
        <f t="shared" ca="1" si="233"/>
        <v>0.69082696314681524</v>
      </c>
      <c r="P1837" s="29">
        <f ca="1">_xlfn.LOGNORM.INV(O1837,'Input Parameters'!$H$27,'Input Parameters'!$I$27)</f>
        <v>1.774678274165437</v>
      </c>
      <c r="Q1837" s="10"/>
      <c r="R1837" s="15">
        <f>'Input Parameters'!$E$28</f>
        <v>12.7</v>
      </c>
      <c r="S1837" s="10">
        <f t="shared" ca="1" si="234"/>
        <v>0.8070194313149569</v>
      </c>
      <c r="T1837" s="25">
        <f ca="1">_xlfn.LOGNORM.INV(S1837,'Input Parameters'!$H$29,'Input Parameters'!$I$29)</f>
        <v>64.184968061886707</v>
      </c>
      <c r="U1837" s="10">
        <f t="shared" ca="1" si="235"/>
        <v>0.5679694138751965</v>
      </c>
      <c r="V1837" s="29">
        <f ca="1">IF('Input Parameters'!$D$30="Beta",_xlfn.BETA.INV(U1837,'Input Parameters'!$L$30,'Input Parameters'!$M$30,'Input Parameters'!$J$30,'Input Parameters'!$K$30),IF('Input Parameters'!$D$30="LogNorm",_xlfn.LOGNORM.INV(U1837,'Input Parameters'!$H$30,'Input Parameters'!$I$30)))</f>
        <v>1.068997655853491</v>
      </c>
      <c r="W1837" s="2">
        <f ca="1">N1837+(P1837-N1837)*(1-ERF((T1837-R1837)/(2*SQRT(L1837*'Input Parameters'!$E$31))))</f>
        <v>0.61829725727585538</v>
      </c>
      <c r="X1837">
        <f t="shared" ca="1" si="236"/>
        <v>1</v>
      </c>
      <c r="Y1837" s="7"/>
    </row>
    <row r="1838" spans="1:25" ht="15" customHeight="1" x14ac:dyDescent="0.3">
      <c r="A1838" s="130">
        <v>1831</v>
      </c>
      <c r="B1838" s="10">
        <f t="shared" ca="1" si="228"/>
        <v>0.75494080038439171</v>
      </c>
      <c r="C1838" s="57">
        <f ca="1">_xlfn.NORM.INV(B1838,'Input Parameters'!$E$19,'Input Parameters'!$F$19)</f>
        <v>625.61518402898901</v>
      </c>
      <c r="D1838" s="10">
        <f t="shared" ca="1" si="229"/>
        <v>0.14960312193939429</v>
      </c>
      <c r="E1838" s="59">
        <f ca="1">IF(_xlfn.NORM.INV(D1838,'Input Parameters'!$E$20,'Input Parameters'!$F$20)&lt;3500,3500,IF(_xlfn.NORM.INV(D1838,'Input Parameters'!$E$20,'Input Parameters'!$F$20)&gt;5500,5500,_xlfn.NORM.INV(D1838,'Input Parameters'!$E$20,'Input Parameters'!$F$20)))</f>
        <v>4073.3040489280129</v>
      </c>
      <c r="F1838" s="10">
        <f t="shared" ca="1" si="230"/>
        <v>0.16884123645165783</v>
      </c>
      <c r="G1838" s="61">
        <f ca="1">_xlfn.NORM.INV(F1838,'Input Parameters'!$E$21,'Input Parameters'!$F$21)</f>
        <v>277.31419020988102</v>
      </c>
      <c r="H1838" s="54">
        <f ca="1">EXP(E1838*(1/'Input Parameters'!$E$22-1/G1838))</f>
        <v>0.45550586600118553</v>
      </c>
      <c r="I1838" s="10">
        <f t="shared" ca="1" si="231"/>
        <v>0.48033474923318797</v>
      </c>
      <c r="J1838" s="29">
        <f ca="1">_xlfn.BETA.INV(I1838,'Input Parameters'!$L$24,'Input Parameters'!$M$24,'Input Parameters'!$J$24,'Input Parameters'!$K$24)</f>
        <v>0.59919967921545758</v>
      </c>
      <c r="K1838" s="156">
        <f ca="1">('Input Parameters'!$E$25/'Input Parameters'!$E$31)^$J1838</f>
        <v>1.35904560105501E-2</v>
      </c>
      <c r="L1838" s="66">
        <f ca="1">$H1838*$C1838*'Input Parameters'!$E$23*K1838</f>
        <v>3.8728910882075041</v>
      </c>
      <c r="M1838" s="23">
        <f t="shared" ca="1" si="232"/>
        <v>0.85682301130792893</v>
      </c>
      <c r="N1838" s="15">
        <f ca="1">_xlfn.NORM.INV(M1838,'Input Parameters'!$E$26,'Input Parameters'!$F$26)</f>
        <v>5.6389236556134953E-2</v>
      </c>
      <c r="O1838" s="8">
        <f t="shared" ca="1" si="233"/>
        <v>0.27673978329948412</v>
      </c>
      <c r="P1838" s="29">
        <f ca="1">_xlfn.LOGNORM.INV(O1838,'Input Parameters'!$H$27,'Input Parameters'!$I$27)</f>
        <v>1.0953341195312878</v>
      </c>
      <c r="Q1838" s="10"/>
      <c r="R1838" s="15">
        <f>'Input Parameters'!$E$28</f>
        <v>12.7</v>
      </c>
      <c r="S1838" s="10">
        <f t="shared" ca="1" si="234"/>
        <v>0.45625868112411894</v>
      </c>
      <c r="T1838" s="25">
        <f ca="1">_xlfn.LOGNORM.INV(S1838,'Input Parameters'!$H$29,'Input Parameters'!$I$29)</f>
        <v>57.51796224680799</v>
      </c>
      <c r="U1838" s="10">
        <f t="shared" ca="1" si="235"/>
        <v>0.45234793637658255</v>
      </c>
      <c r="V1838" s="29">
        <f ca="1">IF('Input Parameters'!$D$30="Beta",_xlfn.BETA.INV(U1838,'Input Parameters'!$L$30,'Input Parameters'!$M$30,'Input Parameters'!$J$30,'Input Parameters'!$K$30),IF('Input Parameters'!$D$30="LogNorm",_xlfn.LOGNORM.INV(U1838,'Input Parameters'!$H$30,'Input Parameters'!$I$30)))</f>
        <v>0.95312539536447238</v>
      </c>
      <c r="W1838" s="2">
        <f ca="1">N1838+(P1838-N1838)*(1-ERF((T1838-R1838)/(2*SQRT(L1838*'Input Parameters'!$E$31))))</f>
        <v>0.1678910098442522</v>
      </c>
      <c r="X1838">
        <f t="shared" ca="1" si="236"/>
        <v>1</v>
      </c>
      <c r="Y1838" s="7"/>
    </row>
    <row r="1839" spans="1:25" ht="15" customHeight="1" x14ac:dyDescent="0.3">
      <c r="A1839" s="130">
        <v>1832</v>
      </c>
      <c r="B1839" s="10">
        <f t="shared" ca="1" si="228"/>
        <v>0.34002675000733495</v>
      </c>
      <c r="C1839" s="57">
        <f ca="1">_xlfn.NORM.INV(B1839,'Input Parameters'!$E$19,'Input Parameters'!$F$19)</f>
        <v>532.45303444281683</v>
      </c>
      <c r="D1839" s="10">
        <f t="shared" ca="1" si="229"/>
        <v>0.86598472285101979</v>
      </c>
      <c r="E1839" s="59">
        <f ca="1">IF(_xlfn.NORM.INV(D1839,'Input Parameters'!$E$20,'Input Parameters'!$F$20)&lt;3500,3500,IF(_xlfn.NORM.INV(D1839,'Input Parameters'!$E$20,'Input Parameters'!$F$20)&gt;5500,5500,_xlfn.NORM.INV(D1839,'Input Parameters'!$E$20,'Input Parameters'!$F$20)))</f>
        <v>5500</v>
      </c>
      <c r="F1839" s="10">
        <f t="shared" ca="1" si="230"/>
        <v>0.31953188979246661</v>
      </c>
      <c r="G1839" s="61">
        <f ca="1">_xlfn.NORM.INV(F1839,'Input Parameters'!$E$21,'Input Parameters'!$F$21)</f>
        <v>281.16359560079951</v>
      </c>
      <c r="H1839" s="54">
        <f ca="1">EXP(E1839*(1/'Input Parameters'!$E$22-1/G1839))</f>
        <v>0.45373855524085832</v>
      </c>
      <c r="I1839" s="10">
        <f t="shared" ca="1" si="231"/>
        <v>5.1169664650109525E-2</v>
      </c>
      <c r="J1839" s="29">
        <f ca="1">_xlfn.BETA.INV(I1839,'Input Parameters'!$L$24,'Input Parameters'!$M$24,'Input Parameters'!$J$24,'Input Parameters'!$K$24)</f>
        <v>0.34247451654217476</v>
      </c>
      <c r="K1839" s="156">
        <f ca="1">('Input Parameters'!$E$25/'Input Parameters'!$E$31)^$J1839</f>
        <v>8.5712441446865517E-2</v>
      </c>
      <c r="L1839" s="66">
        <f ca="1">$H1839*$C1839*'Input Parameters'!$E$23*K1839</f>
        <v>20.70765191361998</v>
      </c>
      <c r="M1839" s="23">
        <f t="shared" ca="1" si="232"/>
        <v>0.78460812376184752</v>
      </c>
      <c r="N1839" s="15">
        <f ca="1">_xlfn.NORM.INV(M1839,'Input Parameters'!$E$26,'Input Parameters'!$F$26)</f>
        <v>5.0544875058994229E-2</v>
      </c>
      <c r="O1839" s="8">
        <f t="shared" ca="1" si="233"/>
        <v>0.93934693738129227</v>
      </c>
      <c r="P1839" s="29">
        <f ca="1">_xlfn.LOGNORM.INV(O1839,'Input Parameters'!$H$27,'Input Parameters'!$I$27)</f>
        <v>2.8253877529268814</v>
      </c>
      <c r="Q1839" s="10"/>
      <c r="R1839" s="15">
        <f>'Input Parameters'!$E$28</f>
        <v>12.7</v>
      </c>
      <c r="S1839" s="10">
        <f t="shared" ca="1" si="234"/>
        <v>0.9723152543478204</v>
      </c>
      <c r="T1839" s="25">
        <f ca="1">_xlfn.LOGNORM.INV(S1839,'Input Parameters'!$H$29,'Input Parameters'!$I$29)</f>
        <v>72.207485574228443</v>
      </c>
      <c r="U1839" s="10">
        <f t="shared" ca="1" si="235"/>
        <v>0.58574039398612132</v>
      </c>
      <c r="V1839" s="29">
        <f ca="1">IF('Input Parameters'!$D$30="Beta",_xlfn.BETA.INV(U1839,'Input Parameters'!$L$30,'Input Parameters'!$M$30,'Input Parameters'!$J$30,'Input Parameters'!$K$30),IF('Input Parameters'!$D$30="LogNorm",_xlfn.LOGNORM.INV(U1839,'Input Parameters'!$H$30,'Input Parameters'!$I$30)))</f>
        <v>1.0883061529494606</v>
      </c>
      <c r="W1839" s="2">
        <f ca="1">N1839+(P1839-N1839)*(1-ERF((T1839-R1839)/(2*SQRT(L1839*'Input Parameters'!$E$31))))</f>
        <v>1.0359823385244089</v>
      </c>
      <c r="X1839">
        <f t="shared" ca="1" si="236"/>
        <v>1</v>
      </c>
      <c r="Y1839" s="7"/>
    </row>
    <row r="1840" spans="1:25" ht="15" customHeight="1" x14ac:dyDescent="0.3">
      <c r="A1840" s="130">
        <v>1833</v>
      </c>
      <c r="B1840" s="10">
        <f t="shared" ca="1" si="228"/>
        <v>0.254840080977497</v>
      </c>
      <c r="C1840" s="57">
        <f ca="1">_xlfn.NORM.INV(B1840,'Input Parameters'!$E$19,'Input Parameters'!$F$19)</f>
        <v>511.58612539070384</v>
      </c>
      <c r="D1840" s="10">
        <f t="shared" ca="1" si="229"/>
        <v>0.81282737482088074</v>
      </c>
      <c r="E1840" s="59">
        <f ca="1">IF(_xlfn.NORM.INV(D1840,'Input Parameters'!$E$20,'Input Parameters'!$F$20)&lt;3500,3500,IF(_xlfn.NORM.INV(D1840,'Input Parameters'!$E$20,'Input Parameters'!$F$20)&gt;5500,5500,_xlfn.NORM.INV(D1840,'Input Parameters'!$E$20,'Input Parameters'!$F$20)))</f>
        <v>5421.8544527289141</v>
      </c>
      <c r="F1840" s="10">
        <f t="shared" ca="1" si="230"/>
        <v>0.93455881018568743</v>
      </c>
      <c r="G1840" s="61">
        <f ca="1">_xlfn.NORM.INV(F1840,'Input Parameters'!$E$21,'Input Parameters'!$F$21)</f>
        <v>296.72356309964476</v>
      </c>
      <c r="H1840" s="54">
        <f ca="1">EXP(E1840*(1/'Input Parameters'!$E$22-1/G1840))</f>
        <v>1.2613886374705929</v>
      </c>
      <c r="I1840" s="10">
        <f t="shared" ca="1" si="231"/>
        <v>0.1311332396249979</v>
      </c>
      <c r="J1840" s="29">
        <f ca="1">_xlfn.BETA.INV(I1840,'Input Parameters'!$L$24,'Input Parameters'!$M$24,'Input Parameters'!$J$24,'Input Parameters'!$K$24)</f>
        <v>0.42298422763305776</v>
      </c>
      <c r="K1840" s="156">
        <f ca="1">('Input Parameters'!$E$25/'Input Parameters'!$E$31)^$J1840</f>
        <v>4.8108445052779635E-2</v>
      </c>
      <c r="L1840" s="66">
        <f ca="1">$H1840*$C1840*'Input Parameters'!$E$23*K1840</f>
        <v>31.044808991962984</v>
      </c>
      <c r="M1840" s="23">
        <f t="shared" ca="1" si="232"/>
        <v>0.21064234858616582</v>
      </c>
      <c r="N1840" s="15">
        <f ca="1">_xlfn.NORM.INV(M1840,'Input Parameters'!$E$26,'Input Parameters'!$F$26)</f>
        <v>1.7111917044282367E-2</v>
      </c>
      <c r="O1840" s="8">
        <f t="shared" ca="1" si="233"/>
        <v>0.79341602146740398</v>
      </c>
      <c r="P1840" s="29">
        <f ca="1">_xlfn.LOGNORM.INV(O1840,'Input Parameters'!$H$27,'Input Parameters'!$I$27)</f>
        <v>2.0446991940252781</v>
      </c>
      <c r="Q1840" s="10"/>
      <c r="R1840" s="15">
        <f>'Input Parameters'!$E$28</f>
        <v>12.7</v>
      </c>
      <c r="S1840" s="10">
        <f t="shared" ca="1" si="234"/>
        <v>1.2338733410995451E-2</v>
      </c>
      <c r="T1840" s="25">
        <f ca="1">_xlfn.LOGNORM.INV(S1840,'Input Parameters'!$H$29,'Input Parameters'!$I$29)</f>
        <v>45.25077515475806</v>
      </c>
      <c r="U1840" s="10">
        <f t="shared" ca="1" si="235"/>
        <v>0.94261738780323023</v>
      </c>
      <c r="V1840" s="29">
        <f ca="1">IF('Input Parameters'!$D$30="Beta",_xlfn.BETA.INV(U1840,'Input Parameters'!$L$30,'Input Parameters'!$M$30,'Input Parameters'!$J$30,'Input Parameters'!$K$30),IF('Input Parameters'!$D$30="LogNorm",_xlfn.LOGNORM.INV(U1840,'Input Parameters'!$H$30,'Input Parameters'!$I$30)))</f>
        <v>1.8610518878587512</v>
      </c>
      <c r="W1840" s="2">
        <f ca="1">N1840+(P1840-N1840)*(1-ERF((T1840-R1840)/(2*SQRT(L1840*'Input Parameters'!$E$31))))</f>
        <v>1.3949298292602099</v>
      </c>
      <c r="X1840">
        <f t="shared" ca="1" si="236"/>
        <v>1</v>
      </c>
      <c r="Y1840" s="7"/>
    </row>
    <row r="1841" spans="1:25" ht="15" customHeight="1" x14ac:dyDescent="0.3">
      <c r="A1841" s="130">
        <v>1834</v>
      </c>
      <c r="B1841" s="10">
        <f t="shared" ca="1" si="228"/>
        <v>0.15328325328409176</v>
      </c>
      <c r="C1841" s="57">
        <f ca="1">_xlfn.NORM.INV(B1841,'Input Parameters'!$E$19,'Input Parameters'!$F$19)</f>
        <v>480.90271432276734</v>
      </c>
      <c r="D1841" s="10">
        <f t="shared" ca="1" si="229"/>
        <v>0.95783818886348726</v>
      </c>
      <c r="E1841" s="59">
        <f ca="1">IF(_xlfn.NORM.INV(D1841,'Input Parameters'!$E$20,'Input Parameters'!$F$20)&lt;3500,3500,IF(_xlfn.NORM.INV(D1841,'Input Parameters'!$E$20,'Input Parameters'!$F$20)&gt;5500,5500,_xlfn.NORM.INV(D1841,'Input Parameters'!$E$20,'Input Parameters'!$F$20)))</f>
        <v>5500</v>
      </c>
      <c r="F1841" s="10">
        <f t="shared" ca="1" si="230"/>
        <v>0.46561981611798453</v>
      </c>
      <c r="G1841" s="61">
        <f ca="1">_xlfn.NORM.INV(F1841,'Input Parameters'!$E$21,'Input Parameters'!$F$21)</f>
        <v>284.1717976254871</v>
      </c>
      <c r="H1841" s="54">
        <f ca="1">EXP(E1841*(1/'Input Parameters'!$E$22-1/G1841))</f>
        <v>0.5581328938690191</v>
      </c>
      <c r="I1841" s="10">
        <f t="shared" ca="1" si="231"/>
        <v>0.29051435525581215</v>
      </c>
      <c r="J1841" s="29">
        <f ca="1">_xlfn.BETA.INV(I1841,'Input Parameters'!$L$24,'Input Parameters'!$M$24,'Input Parameters'!$J$24,'Input Parameters'!$K$24)</f>
        <v>0.51660399418335334</v>
      </c>
      <c r="K1841" s="156">
        <f ca="1">('Input Parameters'!$E$25/'Input Parameters'!$E$31)^$J1841</f>
        <v>2.4578494936445979E-2</v>
      </c>
      <c r="L1841" s="66">
        <f ca="1">$H1841*$C1841*'Input Parameters'!$E$23*K1841</f>
        <v>6.5970554179108234</v>
      </c>
      <c r="M1841" s="23">
        <f t="shared" ca="1" si="232"/>
        <v>0.74943737524733267</v>
      </c>
      <c r="N1841" s="15">
        <f ca="1">_xlfn.NORM.INV(M1841,'Input Parameters'!$E$26,'Input Parameters'!$F$26)</f>
        <v>4.8127126329420788E-2</v>
      </c>
      <c r="O1841" s="8">
        <f t="shared" ca="1" si="233"/>
        <v>0.29567725437294157</v>
      </c>
      <c r="P1841" s="29">
        <f ca="1">_xlfn.LOGNORM.INV(O1841,'Input Parameters'!$H$27,'Input Parameters'!$I$27)</f>
        <v>1.1226510175152447</v>
      </c>
      <c r="Q1841" s="10"/>
      <c r="R1841" s="15">
        <f>'Input Parameters'!$E$28</f>
        <v>12.7</v>
      </c>
      <c r="S1841" s="10">
        <f t="shared" ca="1" si="234"/>
        <v>0.73595135275570667</v>
      </c>
      <c r="T1841" s="25">
        <f ca="1">_xlfn.LOGNORM.INV(S1841,'Input Parameters'!$H$29,'Input Parameters'!$I$29)</f>
        <v>62.506260920102292</v>
      </c>
      <c r="U1841" s="10">
        <f t="shared" ca="1" si="235"/>
        <v>0.81085711592077092</v>
      </c>
      <c r="V1841" s="29">
        <f ca="1">IF('Input Parameters'!$D$30="Beta",_xlfn.BETA.INV(U1841,'Input Parameters'!$L$30,'Input Parameters'!$M$30,'Input Parameters'!$J$30,'Input Parameters'!$K$30),IF('Input Parameters'!$D$30="LogNorm",_xlfn.LOGNORM.INV(U1841,'Input Parameters'!$H$30,'Input Parameters'!$I$30)))</f>
        <v>1.4143197615606307</v>
      </c>
      <c r="W1841" s="2">
        <f ca="1">N1841+(P1841-N1841)*(1-ERF((T1841-R1841)/(2*SQRT(L1841*'Input Parameters'!$E$31))))</f>
        <v>0.23113942979434277</v>
      </c>
      <c r="X1841">
        <f t="shared" ca="1" si="236"/>
        <v>1</v>
      </c>
      <c r="Y1841" s="7"/>
    </row>
    <row r="1842" spans="1:25" ht="15" customHeight="1" x14ac:dyDescent="0.3">
      <c r="A1842" s="130">
        <v>1835</v>
      </c>
      <c r="B1842" s="10">
        <f t="shared" ca="1" si="228"/>
        <v>0.8419003980574441</v>
      </c>
      <c r="C1842" s="57">
        <f ca="1">_xlfn.NORM.INV(B1842,'Input Parameters'!$E$19,'Input Parameters'!$F$19)</f>
        <v>651.99426576210351</v>
      </c>
      <c r="D1842" s="10">
        <f t="shared" ca="1" si="229"/>
        <v>0.49968665184846617</v>
      </c>
      <c r="E1842" s="59">
        <f ca="1">IF(_xlfn.NORM.INV(D1842,'Input Parameters'!$E$20,'Input Parameters'!$F$20)&lt;3500,3500,IF(_xlfn.NORM.INV(D1842,'Input Parameters'!$E$20,'Input Parameters'!$F$20)&gt;5500,5500,_xlfn.NORM.INV(D1842,'Input Parameters'!$E$20,'Input Parameters'!$F$20)))</f>
        <v>4799.4501868079606</v>
      </c>
      <c r="F1842" s="10">
        <f t="shared" ca="1" si="230"/>
        <v>0.32857837536377688</v>
      </c>
      <c r="G1842" s="61">
        <f ca="1">_xlfn.NORM.INV(F1842,'Input Parameters'!$E$21,'Input Parameters'!$F$21)</f>
        <v>281.36140112261472</v>
      </c>
      <c r="H1842" s="54">
        <f ca="1">EXP(E1842*(1/'Input Parameters'!$E$22-1/G1842))</f>
        <v>0.50784490836996499</v>
      </c>
      <c r="I1842" s="10">
        <f t="shared" ca="1" si="231"/>
        <v>0.89819218641399301</v>
      </c>
      <c r="J1842" s="29">
        <f ca="1">_xlfn.BETA.INV(I1842,'Input Parameters'!$L$24,'Input Parameters'!$M$24,'Input Parameters'!$J$24,'Input Parameters'!$K$24)</f>
        <v>0.79132291333528459</v>
      </c>
      <c r="K1842" s="156">
        <f ca="1">('Input Parameters'!$E$25/'Input Parameters'!$E$31)^$J1842</f>
        <v>3.4252093472914294E-3</v>
      </c>
      <c r="L1842" s="66">
        <f ca="1">$H1842*$C1842*'Input Parameters'!$E$23*K1842</f>
        <v>1.1341278083201087</v>
      </c>
      <c r="M1842" s="23">
        <f t="shared" ca="1" si="232"/>
        <v>0.1936133848702869</v>
      </c>
      <c r="N1842" s="15">
        <f ca="1">_xlfn.NORM.INV(M1842,'Input Parameters'!$E$26,'Input Parameters'!$F$26)</f>
        <v>1.5842191239643987E-2</v>
      </c>
      <c r="O1842" s="8">
        <f t="shared" ca="1" si="233"/>
        <v>0.14958370150556244</v>
      </c>
      <c r="P1842" s="29">
        <f ca="1">_xlfn.LOGNORM.INV(O1842,'Input Parameters'!$H$27,'Input Parameters'!$I$27)</f>
        <v>0.89932731019698942</v>
      </c>
      <c r="Q1842" s="10"/>
      <c r="R1842" s="15">
        <f>'Input Parameters'!$E$28</f>
        <v>12.7</v>
      </c>
      <c r="S1842" s="10">
        <f t="shared" ca="1" si="234"/>
        <v>0.26846986244777793</v>
      </c>
      <c r="T1842" s="25">
        <f ca="1">_xlfn.LOGNORM.INV(S1842,'Input Parameters'!$H$29,'Input Parameters'!$I$29)</f>
        <v>54.33177559077496</v>
      </c>
      <c r="U1842" s="10">
        <f t="shared" ca="1" si="235"/>
        <v>0.15767803261461233</v>
      </c>
      <c r="V1842" s="29">
        <f ca="1">IF('Input Parameters'!$D$30="Beta",_xlfn.BETA.INV(U1842,'Input Parameters'!$L$30,'Input Parameters'!$M$30,'Input Parameters'!$J$30,'Input Parameters'!$K$30),IF('Input Parameters'!$D$30="LogNorm",_xlfn.LOGNORM.INV(U1842,'Input Parameters'!$H$30,'Input Parameters'!$I$30)))</f>
        <v>0.67251239905648796</v>
      </c>
      <c r="W1842" s="2">
        <f ca="1">N1842+(P1842-N1842)*(1-ERF((T1842-R1842)/(2*SQRT(L1842*'Input Parameters'!$E$31))))</f>
        <v>2.088265117189371E-2</v>
      </c>
      <c r="X1842">
        <f t="shared" ca="1" si="236"/>
        <v>1</v>
      </c>
      <c r="Y1842" s="7"/>
    </row>
    <row r="1843" spans="1:25" ht="15" customHeight="1" x14ac:dyDescent="0.3">
      <c r="A1843" s="130">
        <v>1836</v>
      </c>
      <c r="B1843" s="10">
        <f t="shared" ca="1" si="228"/>
        <v>0.58608191824124511</v>
      </c>
      <c r="C1843" s="57">
        <f ca="1">_xlfn.NORM.INV(B1843,'Input Parameters'!$E$19,'Input Parameters'!$F$19)</f>
        <v>585.6768570214557</v>
      </c>
      <c r="D1843" s="10">
        <f t="shared" ca="1" si="229"/>
        <v>0.12154008809702121</v>
      </c>
      <c r="E1843" s="59">
        <f ca="1">IF(_xlfn.NORM.INV(D1843,'Input Parameters'!$E$20,'Input Parameters'!$F$20)&lt;3500,3500,IF(_xlfn.NORM.INV(D1843,'Input Parameters'!$E$20,'Input Parameters'!$F$20)&gt;5500,5500,_xlfn.NORM.INV(D1843,'Input Parameters'!$E$20,'Input Parameters'!$F$20)))</f>
        <v>3982.8742857744378</v>
      </c>
      <c r="F1843" s="10">
        <f t="shared" ca="1" si="230"/>
        <v>0.23501842720682409</v>
      </c>
      <c r="G1843" s="61">
        <f ca="1">_xlfn.NORM.INV(F1843,'Input Parameters'!$E$21,'Input Parameters'!$F$21)</f>
        <v>279.17178596355251</v>
      </c>
      <c r="H1843" s="54">
        <f ca="1">EXP(E1843*(1/'Input Parameters'!$E$22-1/G1843))</f>
        <v>0.51001091582290525</v>
      </c>
      <c r="I1843" s="10">
        <f t="shared" ca="1" si="231"/>
        <v>0.60269981554853536</v>
      </c>
      <c r="J1843" s="29">
        <f ca="1">_xlfn.BETA.INV(I1843,'Input Parameters'!$L$24,'Input Parameters'!$M$24,'Input Parameters'!$J$24,'Input Parameters'!$K$24)</f>
        <v>0.6484893055246348</v>
      </c>
      <c r="K1843" s="156">
        <f ca="1">('Input Parameters'!$E$25/'Input Parameters'!$E$31)^$J1843</f>
        <v>9.542793818819683E-3</v>
      </c>
      <c r="L1843" s="66">
        <f ca="1">$H1843*$C1843*'Input Parameters'!$E$23*K1843</f>
        <v>2.8504476888783108</v>
      </c>
      <c r="M1843" s="23">
        <f t="shared" ca="1" si="232"/>
        <v>0.36461829362503295</v>
      </c>
      <c r="N1843" s="15">
        <f ca="1">_xlfn.NORM.INV(M1843,'Input Parameters'!$E$26,'Input Parameters'!$F$26)</f>
        <v>2.673103439212416E-2</v>
      </c>
      <c r="O1843" s="8">
        <f t="shared" ca="1" si="233"/>
        <v>2.5145010736383311E-2</v>
      </c>
      <c r="P1843" s="29">
        <f ca="1">_xlfn.LOGNORM.INV(O1843,'Input Parameters'!$H$27,'Input Parameters'!$I$27)</f>
        <v>0.59881498385314902</v>
      </c>
      <c r="Q1843" s="10"/>
      <c r="R1843" s="15">
        <f>'Input Parameters'!$E$28</f>
        <v>12.7</v>
      </c>
      <c r="S1843" s="10">
        <f t="shared" ca="1" si="234"/>
        <v>0.86965196024909575</v>
      </c>
      <c r="T1843" s="25">
        <f ca="1">_xlfn.LOGNORM.INV(S1843,'Input Parameters'!$H$29,'Input Parameters'!$I$29)</f>
        <v>66.06975648810554</v>
      </c>
      <c r="U1843" s="10">
        <f t="shared" ca="1" si="235"/>
        <v>0.78975506860569944</v>
      </c>
      <c r="V1843" s="29">
        <f ca="1">IF('Input Parameters'!$D$30="Beta",_xlfn.BETA.INV(U1843,'Input Parameters'!$L$30,'Input Parameters'!$M$30,'Input Parameters'!$J$30,'Input Parameters'!$K$30),IF('Input Parameters'!$D$30="LogNorm",_xlfn.LOGNORM.INV(U1843,'Input Parameters'!$H$30,'Input Parameters'!$I$30)))</f>
        <v>1.3728385005765691</v>
      </c>
      <c r="W1843" s="2">
        <f ca="1">N1843+(P1843-N1843)*(1-ERF((T1843-R1843)/(2*SQRT(L1843*'Input Parameters'!$E$31))))</f>
        <v>4.1262971925816114E-2</v>
      </c>
      <c r="X1843">
        <f t="shared" ca="1" si="236"/>
        <v>1</v>
      </c>
      <c r="Y1843" s="7"/>
    </row>
    <row r="1844" spans="1:25" ht="15" customHeight="1" x14ac:dyDescent="0.3">
      <c r="A1844" s="130">
        <v>1837</v>
      </c>
      <c r="B1844" s="10">
        <f t="shared" ca="1" si="228"/>
        <v>0.88955628818211741</v>
      </c>
      <c r="C1844" s="57">
        <f ca="1">_xlfn.NORM.INV(B1844,'Input Parameters'!$E$19,'Input Parameters'!$F$19)</f>
        <v>670.74251737878535</v>
      </c>
      <c r="D1844" s="10">
        <f t="shared" ca="1" si="229"/>
        <v>0.72764651385851853</v>
      </c>
      <c r="E1844" s="59">
        <f ca="1">IF(_xlfn.NORM.INV(D1844,'Input Parameters'!$E$20,'Input Parameters'!$F$20)&lt;3500,3500,IF(_xlfn.NORM.INV(D1844,'Input Parameters'!$E$20,'Input Parameters'!$F$20)&gt;5500,5500,_xlfn.NORM.INV(D1844,'Input Parameters'!$E$20,'Input Parameters'!$F$20)))</f>
        <v>5223.9973901068006</v>
      </c>
      <c r="F1844" s="10">
        <f t="shared" ca="1" si="230"/>
        <v>0.65464922378595081</v>
      </c>
      <c r="G1844" s="61">
        <f ca="1">_xlfn.NORM.INV(F1844,'Input Parameters'!$E$21,'Input Parameters'!$F$21)</f>
        <v>287.97751903162555</v>
      </c>
      <c r="H1844" s="54">
        <f ca="1">EXP(E1844*(1/'Input Parameters'!$E$22-1/G1844))</f>
        <v>0.73274816015316158</v>
      </c>
      <c r="I1844" s="10">
        <f t="shared" ca="1" si="231"/>
        <v>0.14011705699953891</v>
      </c>
      <c r="J1844" s="29">
        <f ca="1">_xlfn.BETA.INV(I1844,'Input Parameters'!$L$24,'Input Parameters'!$M$24,'Input Parameters'!$J$24,'Input Parameters'!$K$24)</f>
        <v>0.42967182564763479</v>
      </c>
      <c r="K1844" s="156">
        <f ca="1">('Input Parameters'!$E$25/'Input Parameters'!$E$31)^$J1844</f>
        <v>4.5854985646457617E-2</v>
      </c>
      <c r="L1844" s="66">
        <f ca="1">$H1844*$C1844*'Input Parameters'!$E$23*K1844</f>
        <v>22.537053465447151</v>
      </c>
      <c r="M1844" s="23">
        <f t="shared" ca="1" si="232"/>
        <v>0.98321752384378724</v>
      </c>
      <c r="N1844" s="15">
        <f ca="1">_xlfn.NORM.INV(M1844,'Input Parameters'!$E$26,'Input Parameters'!$F$26)</f>
        <v>7.8630452864811629E-2</v>
      </c>
      <c r="O1844" s="8">
        <f t="shared" ca="1" si="233"/>
        <v>0.33827028336649057</v>
      </c>
      <c r="P1844" s="29">
        <f ca="1">_xlfn.LOGNORM.INV(O1844,'Input Parameters'!$H$27,'Input Parameters'!$I$27)</f>
        <v>1.1836976657538603</v>
      </c>
      <c r="Q1844" s="10"/>
      <c r="R1844" s="15">
        <f>'Input Parameters'!$E$28</f>
        <v>12.7</v>
      </c>
      <c r="S1844" s="10">
        <f t="shared" ca="1" si="234"/>
        <v>0.72732833285993292</v>
      </c>
      <c r="T1844" s="25">
        <f ca="1">_xlfn.LOGNORM.INV(S1844,'Input Parameters'!$H$29,'Input Parameters'!$I$29)</f>
        <v>62.322941676109572</v>
      </c>
      <c r="U1844" s="10">
        <f t="shared" ca="1" si="235"/>
        <v>0.65276426839032364</v>
      </c>
      <c r="V1844" s="29">
        <f ca="1">IF('Input Parameters'!$D$30="Beta",_xlfn.BETA.INV(U1844,'Input Parameters'!$L$30,'Input Parameters'!$M$30,'Input Parameters'!$J$30,'Input Parameters'!$K$30),IF('Input Parameters'!$D$30="LogNorm",_xlfn.LOGNORM.INV(U1844,'Input Parameters'!$H$30,'Input Parameters'!$I$30)))</f>
        <v>1.1666116167021443</v>
      </c>
      <c r="W1844" s="2">
        <f ca="1">N1844+(P1844-N1844)*(1-ERF((T1844-R1844)/(2*SQRT(L1844*'Input Parameters'!$E$31))))</f>
        <v>0.58677352470589506</v>
      </c>
      <c r="X1844">
        <f t="shared" ca="1" si="236"/>
        <v>1</v>
      </c>
      <c r="Y1844" s="7"/>
    </row>
    <row r="1845" spans="1:25" ht="15" customHeight="1" x14ac:dyDescent="0.3">
      <c r="A1845" s="130">
        <v>1838</v>
      </c>
      <c r="B1845" s="10">
        <f t="shared" ca="1" si="228"/>
        <v>9.6459533788410878E-2</v>
      </c>
      <c r="C1845" s="57">
        <f ca="1">_xlfn.NORM.INV(B1845,'Input Parameters'!$E$19,'Input Parameters'!$F$19)</f>
        <v>457.28166294526511</v>
      </c>
      <c r="D1845" s="10">
        <f t="shared" ca="1" si="229"/>
        <v>0.19707605066481348</v>
      </c>
      <c r="E1845" s="59">
        <f ca="1">IF(_xlfn.NORM.INV(D1845,'Input Parameters'!$E$20,'Input Parameters'!$F$20)&lt;3500,3500,IF(_xlfn.NORM.INV(D1845,'Input Parameters'!$E$20,'Input Parameters'!$F$20)&gt;5500,5500,_xlfn.NORM.INV(D1845,'Input Parameters'!$E$20,'Input Parameters'!$F$20)))</f>
        <v>4203.5218132053342</v>
      </c>
      <c r="F1845" s="10">
        <f t="shared" ca="1" si="230"/>
        <v>4.1213959387876531E-2</v>
      </c>
      <c r="G1845" s="61">
        <f ca="1">_xlfn.NORM.INV(F1845,'Input Parameters'!$E$21,'Input Parameters'!$F$21)</f>
        <v>271.19899413936253</v>
      </c>
      <c r="H1845" s="54">
        <f ca="1">EXP(E1845*(1/'Input Parameters'!$E$22-1/G1845))</f>
        <v>0.3156004203673401</v>
      </c>
      <c r="I1845" s="10">
        <f t="shared" ca="1" si="231"/>
        <v>7.1063546459518734E-2</v>
      </c>
      <c r="J1845" s="29">
        <f ca="1">_xlfn.BETA.INV(I1845,'Input Parameters'!$L$24,'Input Parameters'!$M$24,'Input Parameters'!$J$24,'Input Parameters'!$K$24)</f>
        <v>0.3678927625017509</v>
      </c>
      <c r="K1845" s="156">
        <f ca="1">('Input Parameters'!$E$25/'Input Parameters'!$E$31)^$J1845</f>
        <v>7.142578859676281E-2</v>
      </c>
      <c r="L1845" s="66">
        <f ca="1">$H1845*$C1845*'Input Parameters'!$E$23*K1845</f>
        <v>10.308047318757364</v>
      </c>
      <c r="M1845" s="23">
        <f t="shared" ca="1" si="232"/>
        <v>0.1109572599603712</v>
      </c>
      <c r="N1845" s="15">
        <f ca="1">_xlfn.NORM.INV(M1845,'Input Parameters'!$E$26,'Input Parameters'!$F$26)</f>
        <v>8.3494852982941258E-3</v>
      </c>
      <c r="O1845" s="8">
        <f t="shared" ca="1" si="233"/>
        <v>0.66016172703566456</v>
      </c>
      <c r="P1845" s="29">
        <f ca="1">_xlfn.LOGNORM.INV(O1845,'Input Parameters'!$H$27,'Input Parameters'!$I$27)</f>
        <v>1.7089606695376001</v>
      </c>
      <c r="Q1845" s="10"/>
      <c r="R1845" s="15">
        <f>'Input Parameters'!$E$28</f>
        <v>12.7</v>
      </c>
      <c r="S1845" s="10">
        <f t="shared" ca="1" si="234"/>
        <v>0.37926686080189298</v>
      </c>
      <c r="T1845" s="25">
        <f ca="1">_xlfn.LOGNORM.INV(S1845,'Input Parameters'!$H$29,'Input Parameters'!$I$29)</f>
        <v>56.256325696973285</v>
      </c>
      <c r="U1845" s="10">
        <f t="shared" ca="1" si="235"/>
        <v>0.24849849081246889</v>
      </c>
      <c r="V1845" s="29">
        <f ca="1">IF('Input Parameters'!$D$30="Beta",_xlfn.BETA.INV(U1845,'Input Parameters'!$L$30,'Input Parameters'!$M$30,'Input Parameters'!$J$30,'Input Parameters'!$K$30),IF('Input Parameters'!$D$30="LogNorm",_xlfn.LOGNORM.INV(U1845,'Input Parameters'!$H$30,'Input Parameters'!$I$30)))</f>
        <v>0.76441715655151676</v>
      </c>
      <c r="W1845" s="2">
        <f ca="1">N1845+(P1845-N1845)*(1-ERF((T1845-R1845)/(2*SQRT(L1845*'Input Parameters'!$E$31))))</f>
        <v>0.58216080547761362</v>
      </c>
      <c r="X1845">
        <f t="shared" ca="1" si="236"/>
        <v>1</v>
      </c>
      <c r="Y1845" s="7"/>
    </row>
    <row r="1846" spans="1:25" ht="15" customHeight="1" x14ac:dyDescent="0.3">
      <c r="A1846" s="130">
        <v>1839</v>
      </c>
      <c r="B1846" s="10">
        <f t="shared" ca="1" si="228"/>
        <v>0.88830963168591182</v>
      </c>
      <c r="C1846" s="57">
        <f ca="1">_xlfn.NORM.INV(B1846,'Input Parameters'!$E$19,'Input Parameters'!$F$19)</f>
        <v>670.1861504854943</v>
      </c>
      <c r="D1846" s="10">
        <f t="shared" ca="1" si="229"/>
        <v>0.84153354779794476</v>
      </c>
      <c r="E1846" s="59">
        <f ca="1">IF(_xlfn.NORM.INV(D1846,'Input Parameters'!$E$20,'Input Parameters'!$F$20)&lt;3500,3500,IF(_xlfn.NORM.INV(D1846,'Input Parameters'!$E$20,'Input Parameters'!$F$20)&gt;5500,5500,_xlfn.NORM.INV(D1846,'Input Parameters'!$E$20,'Input Parameters'!$F$20)))</f>
        <v>5500</v>
      </c>
      <c r="F1846" s="10">
        <f t="shared" ca="1" si="230"/>
        <v>0.4649611422456732</v>
      </c>
      <c r="G1846" s="61">
        <f ca="1">_xlfn.NORM.INV(F1846,'Input Parameters'!$E$21,'Input Parameters'!$F$21)</f>
        <v>284.15877103195879</v>
      </c>
      <c r="H1846" s="54">
        <f ca="1">EXP(E1846*(1/'Input Parameters'!$E$22-1/G1846))</f>
        <v>0.55763790380924838</v>
      </c>
      <c r="I1846" s="10">
        <f t="shared" ca="1" si="231"/>
        <v>0.76763874937060661</v>
      </c>
      <c r="J1846" s="29">
        <f ca="1">_xlfn.BETA.INV(I1846,'Input Parameters'!$L$24,'Input Parameters'!$M$24,'Input Parameters'!$J$24,'Input Parameters'!$K$24)</f>
        <v>0.71912011102812867</v>
      </c>
      <c r="K1846" s="156">
        <f ca="1">('Input Parameters'!$E$25/'Input Parameters'!$E$31)^$J1846</f>
        <v>5.7494996951027808E-3</v>
      </c>
      <c r="L1846" s="66">
        <f ca="1">$H1846*$C1846*'Input Parameters'!$E$23*K1846</f>
        <v>2.148709926136029</v>
      </c>
      <c r="M1846" s="23">
        <f t="shared" ca="1" si="232"/>
        <v>0.43028745156320647</v>
      </c>
      <c r="N1846" s="15">
        <f ca="1">_xlfn.NORM.INV(M1846,'Input Parameters'!$E$26,'Input Parameters'!$F$26)</f>
        <v>3.0311509957389786E-2</v>
      </c>
      <c r="O1846" s="8">
        <f t="shared" ca="1" si="233"/>
        <v>0.52711713099948809</v>
      </c>
      <c r="P1846" s="29">
        <f ca="1">_xlfn.LOGNORM.INV(O1846,'Input Parameters'!$H$27,'Input Parameters'!$I$27)</f>
        <v>1.4671282192818134</v>
      </c>
      <c r="Q1846" s="10"/>
      <c r="R1846" s="15">
        <f>'Input Parameters'!$E$28</f>
        <v>12.7</v>
      </c>
      <c r="S1846" s="10">
        <f t="shared" ca="1" si="234"/>
        <v>0.18054094844596125</v>
      </c>
      <c r="T1846" s="25">
        <f ca="1">_xlfn.LOGNORM.INV(S1846,'Input Parameters'!$H$29,'Input Parameters'!$I$29)</f>
        <v>52.556684058779616</v>
      </c>
      <c r="U1846" s="10">
        <f t="shared" ca="1" si="235"/>
        <v>0.60959026840776365</v>
      </c>
      <c r="V1846" s="29">
        <f ca="1">IF('Input Parameters'!$D$30="Beta",_xlfn.BETA.INV(U1846,'Input Parameters'!$L$30,'Input Parameters'!$M$30,'Input Parameters'!$J$30,'Input Parameters'!$K$30),IF('Input Parameters'!$D$30="LogNorm",_xlfn.LOGNORM.INV(U1846,'Input Parameters'!$H$30,'Input Parameters'!$I$30)))</f>
        <v>1.1150887278852253</v>
      </c>
      <c r="W1846" s="2">
        <f ca="1">N1846+(P1846-N1846)*(1-ERF((T1846-R1846)/(2*SQRT(L1846*'Input Parameters'!$E$31))))</f>
        <v>0.10865490023914026</v>
      </c>
      <c r="X1846">
        <f t="shared" ca="1" si="236"/>
        <v>1</v>
      </c>
      <c r="Y1846" s="7"/>
    </row>
    <row r="1847" spans="1:25" ht="15" customHeight="1" x14ac:dyDescent="0.3">
      <c r="A1847" s="130">
        <v>1840</v>
      </c>
      <c r="B1847" s="10">
        <f t="shared" ca="1" si="228"/>
        <v>0.64488977578806705</v>
      </c>
      <c r="C1847" s="57">
        <f ca="1">_xlfn.NORM.INV(B1847,'Input Parameters'!$E$19,'Input Parameters'!$F$19)</f>
        <v>598.69682307284756</v>
      </c>
      <c r="D1847" s="10">
        <f t="shared" ca="1" si="229"/>
        <v>0.35403935494048344</v>
      </c>
      <c r="E1847" s="59">
        <f ca="1">IF(_xlfn.NORM.INV(D1847,'Input Parameters'!$E$20,'Input Parameters'!$F$20)&lt;3500,3500,IF(_xlfn.NORM.INV(D1847,'Input Parameters'!$E$20,'Input Parameters'!$F$20)&gt;5500,5500,_xlfn.NORM.INV(D1847,'Input Parameters'!$E$20,'Input Parameters'!$F$20)))</f>
        <v>4537.8936202729092</v>
      </c>
      <c r="F1847" s="10">
        <f t="shared" ca="1" si="230"/>
        <v>0.94263838827244195</v>
      </c>
      <c r="G1847" s="61">
        <f ca="1">_xlfn.NORM.INV(F1847,'Input Parameters'!$E$21,'Input Parameters'!$F$21)</f>
        <v>297.24769040368238</v>
      </c>
      <c r="H1847" s="54">
        <f ca="1">EXP(E1847*(1/'Input Parameters'!$E$22-1/G1847))</f>
        <v>1.2477228892653485</v>
      </c>
      <c r="I1847" s="10">
        <f t="shared" ca="1" si="231"/>
        <v>0.7004501899287835</v>
      </c>
      <c r="J1847" s="29">
        <f ca="1">_xlfn.BETA.INV(I1847,'Input Parameters'!$L$24,'Input Parameters'!$M$24,'Input Parameters'!$J$24,'Input Parameters'!$K$24)</f>
        <v>0.68905936365421683</v>
      </c>
      <c r="K1847" s="156">
        <f ca="1">('Input Parameters'!$E$25/'Input Parameters'!$E$31)^$J1847</f>
        <v>7.1331650892021902E-3</v>
      </c>
      <c r="L1847" s="66">
        <f ca="1">$H1847*$C1847*'Input Parameters'!$E$23*K1847</f>
        <v>5.3285294601330575</v>
      </c>
      <c r="M1847" s="23">
        <f t="shared" ca="1" si="232"/>
        <v>0.75275076767979732</v>
      </c>
      <c r="N1847" s="15">
        <f ca="1">_xlfn.NORM.INV(M1847,'Input Parameters'!$E$26,'Input Parameters'!$F$26)</f>
        <v>4.8346601987435553E-2</v>
      </c>
      <c r="O1847" s="8">
        <f t="shared" ca="1" si="233"/>
        <v>0.91875139212353907</v>
      </c>
      <c r="P1847" s="29">
        <f ca="1">_xlfn.LOGNORM.INV(O1847,'Input Parameters'!$H$27,'Input Parameters'!$I$27)</f>
        <v>2.6409453937452221</v>
      </c>
      <c r="Q1847" s="10"/>
      <c r="R1847" s="15">
        <f>'Input Parameters'!$E$28</f>
        <v>12.7</v>
      </c>
      <c r="S1847" s="10">
        <f t="shared" ca="1" si="234"/>
        <v>0.17813125696036125</v>
      </c>
      <c r="T1847" s="25">
        <f ca="1">_xlfn.LOGNORM.INV(S1847,'Input Parameters'!$H$29,'Input Parameters'!$I$29)</f>
        <v>52.502397799329714</v>
      </c>
      <c r="U1847" s="10">
        <f t="shared" ca="1" si="235"/>
        <v>6.5787831258308893E-2</v>
      </c>
      <c r="V1847" s="29">
        <f ca="1">IF('Input Parameters'!$D$30="Beta",_xlfn.BETA.INV(U1847,'Input Parameters'!$L$30,'Input Parameters'!$M$30,'Input Parameters'!$J$30,'Input Parameters'!$K$30),IF('Input Parameters'!$D$30="LogNorm",_xlfn.LOGNORM.INV(U1847,'Input Parameters'!$H$30,'Input Parameters'!$I$30)))</f>
        <v>0.55132327114785729</v>
      </c>
      <c r="W1847" s="2">
        <f ca="1">N1847+(P1847-N1847)*(1-ERF((T1847-R1847)/(2*SQRT(L1847*'Input Parameters'!$E$31))))</f>
        <v>0.62585232760113008</v>
      </c>
      <c r="X1847">
        <f t="shared" ca="1" si="236"/>
        <v>0</v>
      </c>
      <c r="Y1847" s="7"/>
    </row>
    <row r="1848" spans="1:25" ht="15" customHeight="1" x14ac:dyDescent="0.3">
      <c r="A1848" s="130">
        <v>1841</v>
      </c>
      <c r="B1848" s="10">
        <f t="shared" ca="1" si="228"/>
        <v>0.97330176380983136</v>
      </c>
      <c r="C1848" s="57">
        <f ca="1">_xlfn.NORM.INV(B1848,'Input Parameters'!$E$19,'Input Parameters'!$F$19)</f>
        <v>730.5286995412323</v>
      </c>
      <c r="D1848" s="10">
        <f t="shared" ca="1" si="229"/>
        <v>0.85341342070146731</v>
      </c>
      <c r="E1848" s="59">
        <f ca="1">IF(_xlfn.NORM.INV(D1848,'Input Parameters'!$E$20,'Input Parameters'!$F$20)&lt;3500,3500,IF(_xlfn.NORM.INV(D1848,'Input Parameters'!$E$20,'Input Parameters'!$F$20)&gt;5500,5500,_xlfn.NORM.INV(D1848,'Input Parameters'!$E$20,'Input Parameters'!$F$20)))</f>
        <v>5500</v>
      </c>
      <c r="F1848" s="10">
        <f t="shared" ca="1" si="230"/>
        <v>0.59800830638316538</v>
      </c>
      <c r="G1848" s="61">
        <f ca="1">_xlfn.NORM.INV(F1848,'Input Parameters'!$E$21,'Input Parameters'!$F$21)</f>
        <v>286.80081419883453</v>
      </c>
      <c r="H1848" s="54">
        <f ca="1">EXP(E1848*(1/'Input Parameters'!$E$22-1/G1848))</f>
        <v>0.66648248568783874</v>
      </c>
      <c r="I1848" s="10">
        <f t="shared" ca="1" si="231"/>
        <v>0.70546629623951917</v>
      </c>
      <c r="J1848" s="29">
        <f ca="1">_xlfn.BETA.INV(I1848,'Input Parameters'!$L$24,'Input Parameters'!$M$24,'Input Parameters'!$J$24,'Input Parameters'!$K$24)</f>
        <v>0.69122149796681387</v>
      </c>
      <c r="K1848" s="156">
        <f ca="1">('Input Parameters'!$E$25/'Input Parameters'!$E$31)^$J1848</f>
        <v>7.0233820376872673E-3</v>
      </c>
      <c r="L1848" s="66">
        <f ca="1">$H1848*$C1848*'Input Parameters'!$E$23*K1848</f>
        <v>3.4195764384374145</v>
      </c>
      <c r="M1848" s="23">
        <f t="shared" ca="1" si="232"/>
        <v>0.53885205274913195</v>
      </c>
      <c r="N1848" s="15">
        <f ca="1">_xlfn.NORM.INV(M1848,'Input Parameters'!$E$26,'Input Parameters'!$F$26)</f>
        <v>3.604838431530194E-2</v>
      </c>
      <c r="O1848" s="8">
        <f t="shared" ca="1" si="233"/>
        <v>0.27950550889017278</v>
      </c>
      <c r="P1848" s="29">
        <f ca="1">_xlfn.LOGNORM.INV(O1848,'Input Parameters'!$H$27,'Input Parameters'!$I$27)</f>
        <v>1.0993358913435851</v>
      </c>
      <c r="Q1848" s="10"/>
      <c r="R1848" s="15">
        <f>'Input Parameters'!$E$28</f>
        <v>12.7</v>
      </c>
      <c r="S1848" s="10">
        <f t="shared" ca="1" si="234"/>
        <v>0.34241765094334398</v>
      </c>
      <c r="T1848" s="25">
        <f ca="1">_xlfn.LOGNORM.INV(S1848,'Input Parameters'!$H$29,'Input Parameters'!$I$29)</f>
        <v>55.637825361983154</v>
      </c>
      <c r="U1848" s="10">
        <f t="shared" ca="1" si="235"/>
        <v>0.64821212024469199</v>
      </c>
      <c r="V1848" s="29">
        <f ca="1">IF('Input Parameters'!$D$30="Beta",_xlfn.BETA.INV(U1848,'Input Parameters'!$L$30,'Input Parameters'!$M$30,'Input Parameters'!$J$30,'Input Parameters'!$K$30),IF('Input Parameters'!$D$30="LogNorm",_xlfn.LOGNORM.INV(U1848,'Input Parameters'!$H$30,'Input Parameters'!$I$30)))</f>
        <v>1.1609684614275497</v>
      </c>
      <c r="W1848" s="2">
        <f ca="1">N1848+(P1848-N1848)*(1-ERF((T1848-R1848)/(2*SQRT(L1848*'Input Parameters'!$E$31))))</f>
        <v>0.14303302687154548</v>
      </c>
      <c r="X1848">
        <f t="shared" ca="1" si="236"/>
        <v>1</v>
      </c>
      <c r="Y1848" s="7"/>
    </row>
    <row r="1849" spans="1:25" ht="15" customHeight="1" x14ac:dyDescent="0.3">
      <c r="A1849" s="130">
        <v>1842</v>
      </c>
      <c r="B1849" s="10">
        <f t="shared" ca="1" si="228"/>
        <v>2.2715934752743472E-2</v>
      </c>
      <c r="C1849" s="57">
        <f ca="1">_xlfn.NORM.INV(B1849,'Input Parameters'!$E$19,'Input Parameters'!$F$19)</f>
        <v>398.24644483664804</v>
      </c>
      <c r="D1849" s="10">
        <f t="shared" ca="1" si="229"/>
        <v>0.51278726081207893</v>
      </c>
      <c r="E1849" s="59">
        <f ca="1">IF(_xlfn.NORM.INV(D1849,'Input Parameters'!$E$20,'Input Parameters'!$F$20)&lt;3500,3500,IF(_xlfn.NORM.INV(D1849,'Input Parameters'!$E$20,'Input Parameters'!$F$20)&gt;5500,5500,_xlfn.NORM.INV(D1849,'Input Parameters'!$E$20,'Input Parameters'!$F$20)))</f>
        <v>4822.4408799642351</v>
      </c>
      <c r="F1849" s="10">
        <f t="shared" ca="1" si="230"/>
        <v>0.53346130945937686</v>
      </c>
      <c r="G1849" s="61">
        <f ca="1">_xlfn.NORM.INV(F1849,'Input Parameters'!$E$21,'Input Parameters'!$F$21)</f>
        <v>285.51003289816464</v>
      </c>
      <c r="H1849" s="54">
        <f ca="1">EXP(E1849*(1/'Input Parameters'!$E$22-1/G1849))</f>
        <v>0.64935524892133101</v>
      </c>
      <c r="I1849" s="10">
        <f t="shared" ca="1" si="231"/>
        <v>0.80158724877966492</v>
      </c>
      <c r="J1849" s="29">
        <f ca="1">_xlfn.BETA.INV(I1849,'Input Parameters'!$L$24,'Input Parameters'!$M$24,'Input Parameters'!$J$24,'Input Parameters'!$K$24)</f>
        <v>0.73553565061563009</v>
      </c>
      <c r="K1849" s="156">
        <f ca="1">('Input Parameters'!$E$25/'Input Parameters'!$E$31)^$J1849</f>
        <v>5.1107961007425297E-3</v>
      </c>
      <c r="L1849" s="66">
        <f ca="1">$H1849*$C1849*'Input Parameters'!$E$23*K1849</f>
        <v>1.3216693470939069</v>
      </c>
      <c r="M1849" s="23">
        <f t="shared" ca="1" si="232"/>
        <v>0.61214255515152893</v>
      </c>
      <c r="N1849" s="15">
        <f ca="1">_xlfn.NORM.INV(M1849,'Input Parameters'!$E$26,'Input Parameters'!$F$26)</f>
        <v>3.9983060793443576E-2</v>
      </c>
      <c r="O1849" s="8">
        <f t="shared" ca="1" si="233"/>
        <v>0.1491902982213773</v>
      </c>
      <c r="P1849" s="29">
        <f ca="1">_xlfn.LOGNORM.INV(O1849,'Input Parameters'!$H$27,'Input Parameters'!$I$27)</f>
        <v>0.89865440477091685</v>
      </c>
      <c r="Q1849" s="10"/>
      <c r="R1849" s="15">
        <f>'Input Parameters'!$E$28</f>
        <v>12.7</v>
      </c>
      <c r="S1849" s="10">
        <f t="shared" ca="1" si="234"/>
        <v>0.31562114893685433</v>
      </c>
      <c r="T1849" s="25">
        <f ca="1">_xlfn.LOGNORM.INV(S1849,'Input Parameters'!$H$29,'Input Parameters'!$I$29)</f>
        <v>55.176837279609444</v>
      </c>
      <c r="U1849" s="10">
        <f t="shared" ca="1" si="235"/>
        <v>5.2510336399455682E-2</v>
      </c>
      <c r="V1849" s="29">
        <f ca="1">IF('Input Parameters'!$D$30="Beta",_xlfn.BETA.INV(U1849,'Input Parameters'!$L$30,'Input Parameters'!$M$30,'Input Parameters'!$J$30,'Input Parameters'!$K$30),IF('Input Parameters'!$D$30="LogNorm",_xlfn.LOGNORM.INV(U1849,'Input Parameters'!$H$30,'Input Parameters'!$I$30)))</f>
        <v>0.52728082930184361</v>
      </c>
      <c r="W1849" s="2">
        <f ca="1">N1849+(P1849-N1849)*(1-ERF((T1849-R1849)/(2*SQRT(L1849*'Input Parameters'!$E$31))))</f>
        <v>4.7698386285119979E-2</v>
      </c>
      <c r="X1849">
        <f t="shared" ca="1" si="236"/>
        <v>1</v>
      </c>
      <c r="Y1849" s="7"/>
    </row>
    <row r="1850" spans="1:25" ht="15" customHeight="1" x14ac:dyDescent="0.3">
      <c r="A1850" s="130">
        <v>1843</v>
      </c>
      <c r="B1850" s="10">
        <f t="shared" ca="1" si="228"/>
        <v>0.98854327650579554</v>
      </c>
      <c r="C1850" s="57">
        <f ca="1">_xlfn.NORM.INV(B1850,'Input Parameters'!$E$19,'Input Parameters'!$F$19)</f>
        <v>759.52691280252293</v>
      </c>
      <c r="D1850" s="10">
        <f t="shared" ca="1" si="229"/>
        <v>0.31852226102171888</v>
      </c>
      <c r="E1850" s="59">
        <f ca="1">IF(_xlfn.NORM.INV(D1850,'Input Parameters'!$E$20,'Input Parameters'!$F$20)&lt;3500,3500,IF(_xlfn.NORM.INV(D1850,'Input Parameters'!$E$20,'Input Parameters'!$F$20)&gt;5500,5500,_xlfn.NORM.INV(D1850,'Input Parameters'!$E$20,'Input Parameters'!$F$20)))</f>
        <v>4469.7154563681042</v>
      </c>
      <c r="F1850" s="10">
        <f t="shared" ca="1" si="230"/>
        <v>0.57041463990390495</v>
      </c>
      <c r="G1850" s="61">
        <f ca="1">_xlfn.NORM.INV(F1850,'Input Parameters'!$E$21,'Input Parameters'!$F$21)</f>
        <v>286.24459904297532</v>
      </c>
      <c r="H1850" s="54">
        <f ca="1">EXP(E1850*(1/'Input Parameters'!$E$22-1/G1850))</f>
        <v>0.69766268569616052</v>
      </c>
      <c r="I1850" s="10">
        <f t="shared" ca="1" si="231"/>
        <v>0.61324357210126657</v>
      </c>
      <c r="J1850" s="29">
        <f ca="1">_xlfn.BETA.INV(I1850,'Input Parameters'!$L$24,'Input Parameters'!$M$24,'Input Parameters'!$J$24,'Input Parameters'!$K$24)</f>
        <v>0.65276495629615694</v>
      </c>
      <c r="K1850" s="156">
        <f ca="1">('Input Parameters'!$E$25/'Input Parameters'!$E$31)^$J1850</f>
        <v>9.2545443395918442E-3</v>
      </c>
      <c r="L1850" s="66">
        <f ca="1">$H1850*$C1850*'Input Parameters'!$E$23*K1850</f>
        <v>4.9039236854615922</v>
      </c>
      <c r="M1850" s="23">
        <f t="shared" ca="1" si="232"/>
        <v>0.34743793205116547</v>
      </c>
      <c r="N1850" s="15">
        <f ca="1">_xlfn.NORM.INV(M1850,'Input Parameters'!$E$26,'Input Parameters'!$F$26)</f>
        <v>2.57628170978174E-2</v>
      </c>
      <c r="O1850" s="8">
        <f t="shared" ca="1" si="233"/>
        <v>0.25907871893998702</v>
      </c>
      <c r="P1850" s="29">
        <f ca="1">_xlfn.LOGNORM.INV(O1850,'Input Parameters'!$H$27,'Input Parameters'!$I$27)</f>
        <v>1.0696496145267849</v>
      </c>
      <c r="Q1850" s="10"/>
      <c r="R1850" s="15">
        <f>'Input Parameters'!$E$28</f>
        <v>12.7</v>
      </c>
      <c r="S1850" s="10">
        <f t="shared" ca="1" si="234"/>
        <v>0.88509964102977912</v>
      </c>
      <c r="T1850" s="25">
        <f ca="1">_xlfn.LOGNORM.INV(S1850,'Input Parameters'!$H$29,'Input Parameters'!$I$29)</f>
        <v>66.636861070354357</v>
      </c>
      <c r="U1850" s="10">
        <f t="shared" ca="1" si="235"/>
        <v>0.20463855497781758</v>
      </c>
      <c r="V1850" s="29">
        <f ca="1">IF('Input Parameters'!$D$30="Beta",_xlfn.BETA.INV(U1850,'Input Parameters'!$L$30,'Input Parameters'!$M$30,'Input Parameters'!$J$30,'Input Parameters'!$K$30),IF('Input Parameters'!$D$30="LogNorm",_xlfn.LOGNORM.INV(U1850,'Input Parameters'!$H$30,'Input Parameters'!$I$30)))</f>
        <v>0.72166514497030454</v>
      </c>
      <c r="W1850" s="2">
        <f ca="1">N1850+(P1850-N1850)*(1-ERF((T1850-R1850)/(2*SQRT(L1850*'Input Parameters'!$E$31))))</f>
        <v>0.11451653149999452</v>
      </c>
      <c r="X1850">
        <f t="shared" ca="1" si="236"/>
        <v>1</v>
      </c>
      <c r="Y1850" s="7"/>
    </row>
    <row r="1851" spans="1:25" ht="15" customHeight="1" x14ac:dyDescent="0.3">
      <c r="A1851" s="130">
        <v>1844</v>
      </c>
      <c r="B1851" s="10">
        <f t="shared" ca="1" si="228"/>
        <v>0.96957012559793743</v>
      </c>
      <c r="C1851" s="57">
        <f ca="1">_xlfn.NORM.INV(B1851,'Input Parameters'!$E$19,'Input Parameters'!$F$19)</f>
        <v>725.69635043573976</v>
      </c>
      <c r="D1851" s="10">
        <f t="shared" ca="1" si="229"/>
        <v>0.3510707087803</v>
      </c>
      <c r="E1851" s="59">
        <f ca="1">IF(_xlfn.NORM.INV(D1851,'Input Parameters'!$E$20,'Input Parameters'!$F$20)&lt;3500,3500,IF(_xlfn.NORM.INV(D1851,'Input Parameters'!$E$20,'Input Parameters'!$F$20)&gt;5500,5500,_xlfn.NORM.INV(D1851,'Input Parameters'!$E$20,'Input Parameters'!$F$20)))</f>
        <v>4532.2980333985197</v>
      </c>
      <c r="F1851" s="10">
        <f t="shared" ca="1" si="230"/>
        <v>0.22103053586392962</v>
      </c>
      <c r="G1851" s="61">
        <f ca="1">_xlfn.NORM.INV(F1851,'Input Parameters'!$E$21,'Input Parameters'!$F$21)</f>
        <v>278.8078809522712</v>
      </c>
      <c r="H1851" s="54">
        <f ca="1">EXP(E1851*(1/'Input Parameters'!$E$22-1/G1851))</f>
        <v>0.45502828280471647</v>
      </c>
      <c r="I1851" s="10">
        <f t="shared" ca="1" si="231"/>
        <v>9.1184388075444156E-2</v>
      </c>
      <c r="J1851" s="29">
        <f ca="1">_xlfn.BETA.INV(I1851,'Input Parameters'!$L$24,'Input Parameters'!$M$24,'Input Parameters'!$J$24,'Input Parameters'!$K$24)</f>
        <v>0.38897223083319615</v>
      </c>
      <c r="K1851" s="156">
        <f ca="1">('Input Parameters'!$E$25/'Input Parameters'!$E$31)^$J1851</f>
        <v>6.1402123352224509E-2</v>
      </c>
      <c r="L1851" s="66">
        <f ca="1">$H1851*$C1851*'Input Parameters'!$E$23*K1851</f>
        <v>20.275740317590497</v>
      </c>
      <c r="M1851" s="23">
        <f t="shared" ca="1" si="232"/>
        <v>0.62945119996982657</v>
      </c>
      <c r="N1851" s="15">
        <f ca="1">_xlfn.NORM.INV(M1851,'Input Parameters'!$E$26,'Input Parameters'!$F$26)</f>
        <v>4.0938403932375522E-2</v>
      </c>
      <c r="O1851" s="8">
        <f t="shared" ca="1" si="233"/>
        <v>0.80274965329136383</v>
      </c>
      <c r="P1851" s="29">
        <f ca="1">_xlfn.LOGNORM.INV(O1851,'Input Parameters'!$H$27,'Input Parameters'!$I$27)</f>
        <v>2.0749096771472497</v>
      </c>
      <c r="Q1851" s="10"/>
      <c r="R1851" s="15">
        <f>'Input Parameters'!$E$28</f>
        <v>12.7</v>
      </c>
      <c r="S1851" s="10">
        <f t="shared" ca="1" si="234"/>
        <v>5.0950405466777648E-2</v>
      </c>
      <c r="T1851" s="25">
        <f ca="1">_xlfn.LOGNORM.INV(S1851,'Input Parameters'!$H$29,'Input Parameters'!$I$29)</f>
        <v>48.462284680865345</v>
      </c>
      <c r="U1851" s="10">
        <f t="shared" ca="1" si="235"/>
        <v>0.9395271377599913</v>
      </c>
      <c r="V1851" s="29">
        <f ca="1">IF('Input Parameters'!$D$30="Beta",_xlfn.BETA.INV(U1851,'Input Parameters'!$L$30,'Input Parameters'!$M$30,'Input Parameters'!$J$30,'Input Parameters'!$K$30),IF('Input Parameters'!$D$30="LogNorm",_xlfn.LOGNORM.INV(U1851,'Input Parameters'!$H$30,'Input Parameters'!$I$30)))</f>
        <v>1.8418389022189718</v>
      </c>
      <c r="W1851" s="2">
        <f ca="1">N1851+(P1851-N1851)*(1-ERF((T1851-R1851)/(2*SQRT(L1851*'Input Parameters'!$E$31))))</f>
        <v>1.2092375987392292</v>
      </c>
      <c r="X1851">
        <f t="shared" ca="1" si="236"/>
        <v>1</v>
      </c>
      <c r="Y1851" s="7"/>
    </row>
    <row r="1852" spans="1:25" ht="15" customHeight="1" x14ac:dyDescent="0.3">
      <c r="A1852" s="130">
        <v>1845</v>
      </c>
      <c r="B1852" s="10">
        <f t="shared" ca="1" si="228"/>
        <v>0.73779097477511568</v>
      </c>
      <c r="C1852" s="57">
        <f ca="1">_xlfn.NORM.INV(B1852,'Input Parameters'!$E$19,'Input Parameters'!$F$19)</f>
        <v>621.08846879037014</v>
      </c>
      <c r="D1852" s="10">
        <f t="shared" ca="1" si="229"/>
        <v>0.44078256041323194</v>
      </c>
      <c r="E1852" s="59">
        <f ca="1">IF(_xlfn.NORM.INV(D1852,'Input Parameters'!$E$20,'Input Parameters'!$F$20)&lt;3500,3500,IF(_xlfn.NORM.INV(D1852,'Input Parameters'!$E$20,'Input Parameters'!$F$20)&gt;5500,5500,_xlfn.NORM.INV(D1852,'Input Parameters'!$E$20,'Input Parameters'!$F$20)))</f>
        <v>4695.7101910186193</v>
      </c>
      <c r="F1852" s="10">
        <f t="shared" ca="1" si="230"/>
        <v>0.79328940349711619</v>
      </c>
      <c r="G1852" s="61">
        <f ca="1">_xlfn.NORM.INV(F1852,'Input Parameters'!$E$21,'Input Parameters'!$F$21)</f>
        <v>291.27859899197227</v>
      </c>
      <c r="H1852" s="54">
        <f ca="1">EXP(E1852*(1/'Input Parameters'!$E$22-1/G1852))</f>
        <v>0.90963444838304774</v>
      </c>
      <c r="I1852" s="10">
        <f t="shared" ca="1" si="231"/>
        <v>0.68408803927415829</v>
      </c>
      <c r="J1852" s="29">
        <f ca="1">_xlfn.BETA.INV(I1852,'Input Parameters'!$L$24,'Input Parameters'!$M$24,'Input Parameters'!$J$24,'Input Parameters'!$K$24)</f>
        <v>0.68207697158951042</v>
      </c>
      <c r="K1852" s="156">
        <f ca="1">('Input Parameters'!$E$25/'Input Parameters'!$E$31)^$J1852</f>
        <v>7.4995541355110714E-3</v>
      </c>
      <c r="L1852" s="66">
        <f ca="1">$H1852*$C1852*'Input Parameters'!$E$23*K1852</f>
        <v>4.2369741031416543</v>
      </c>
      <c r="M1852" s="23">
        <f t="shared" ca="1" si="232"/>
        <v>0.83470574575045398</v>
      </c>
      <c r="N1852" s="15">
        <f ca="1">_xlfn.NORM.INV(M1852,'Input Parameters'!$E$26,'Input Parameters'!$F$26)</f>
        <v>5.443151247086582E-2</v>
      </c>
      <c r="O1852" s="8">
        <f t="shared" ca="1" si="233"/>
        <v>4.7990118998824882E-2</v>
      </c>
      <c r="P1852" s="29">
        <f ca="1">_xlfn.LOGNORM.INV(O1852,'Input Parameters'!$H$27,'Input Parameters'!$I$27)</f>
        <v>0.68164060413773842</v>
      </c>
      <c r="Q1852" s="10"/>
      <c r="R1852" s="15">
        <f>'Input Parameters'!$E$28</f>
        <v>12.7</v>
      </c>
      <c r="S1852" s="10">
        <f t="shared" ca="1" si="234"/>
        <v>0.719457174007751</v>
      </c>
      <c r="T1852" s="25">
        <f ca="1">_xlfn.LOGNORM.INV(S1852,'Input Parameters'!$H$29,'Input Parameters'!$I$29)</f>
        <v>62.158563820473731</v>
      </c>
      <c r="U1852" s="10">
        <f t="shared" ca="1" si="235"/>
        <v>0.25668717606940838</v>
      </c>
      <c r="V1852" s="29">
        <f ca="1">IF('Input Parameters'!$D$30="Beta",_xlfn.BETA.INV(U1852,'Input Parameters'!$L$30,'Input Parameters'!$M$30,'Input Parameters'!$J$30,'Input Parameters'!$K$30),IF('Input Parameters'!$D$30="LogNorm",_xlfn.LOGNORM.INV(U1852,'Input Parameters'!$H$30,'Input Parameters'!$I$30)))</f>
        <v>0.77218230285510958</v>
      </c>
      <c r="W1852" s="2">
        <f ca="1">N1852+(P1852-N1852)*(1-ERF((T1852-R1852)/(2*SQRT(L1852*'Input Parameters'!$E$31))))</f>
        <v>0.11045090335506452</v>
      </c>
      <c r="X1852">
        <f t="shared" ca="1" si="236"/>
        <v>1</v>
      </c>
      <c r="Y1852" s="7"/>
    </row>
    <row r="1853" spans="1:25" ht="15" customHeight="1" x14ac:dyDescent="0.3">
      <c r="A1853" s="130">
        <v>1846</v>
      </c>
      <c r="B1853" s="10">
        <f t="shared" ca="1" si="228"/>
        <v>0.10280722696367872</v>
      </c>
      <c r="C1853" s="57">
        <f ca="1">_xlfn.NORM.INV(B1853,'Input Parameters'!$E$19,'Input Parameters'!$F$19)</f>
        <v>460.3469215591951</v>
      </c>
      <c r="D1853" s="10">
        <f t="shared" ca="1" si="229"/>
        <v>0.82110028617560571</v>
      </c>
      <c r="E1853" s="59">
        <f ca="1">IF(_xlfn.NORM.INV(D1853,'Input Parameters'!$E$20,'Input Parameters'!$F$20)&lt;3500,3500,IF(_xlfn.NORM.INV(D1853,'Input Parameters'!$E$20,'Input Parameters'!$F$20)&gt;5500,5500,_xlfn.NORM.INV(D1853,'Input Parameters'!$E$20,'Input Parameters'!$F$20)))</f>
        <v>5443.6964321357518</v>
      </c>
      <c r="F1853" s="10">
        <f t="shared" ca="1" si="230"/>
        <v>0.4064739072351915</v>
      </c>
      <c r="G1853" s="61">
        <f ca="1">_xlfn.NORM.INV(F1853,'Input Parameters'!$E$21,'Input Parameters'!$F$21)</f>
        <v>282.99012841937315</v>
      </c>
      <c r="H1853" s="54">
        <f ca="1">EXP(E1853*(1/'Input Parameters'!$E$22-1/G1853))</f>
        <v>0.51831157115514526</v>
      </c>
      <c r="I1853" s="10">
        <f t="shared" ca="1" si="231"/>
        <v>0.57585877196555846</v>
      </c>
      <c r="J1853" s="29">
        <f ca="1">_xlfn.BETA.INV(I1853,'Input Parameters'!$L$24,'Input Parameters'!$M$24,'Input Parameters'!$J$24,'Input Parameters'!$K$24)</f>
        <v>0.63766050804975993</v>
      </c>
      <c r="K1853" s="156">
        <f ca="1">('Input Parameters'!$E$25/'Input Parameters'!$E$31)^$J1853</f>
        <v>1.0313638970834954E-2</v>
      </c>
      <c r="L1853" s="66">
        <f ca="1">$H1853*$C1853*'Input Parameters'!$E$23*K1853</f>
        <v>2.4608666039703637</v>
      </c>
      <c r="M1853" s="23">
        <f t="shared" ca="1" si="232"/>
        <v>0.73097782967547886</v>
      </c>
      <c r="N1853" s="15">
        <f ca="1">_xlfn.NORM.INV(M1853,'Input Parameters'!$E$26,'Input Parameters'!$F$26)</f>
        <v>4.6931233287402195E-2</v>
      </c>
      <c r="O1853" s="8">
        <f t="shared" ca="1" si="233"/>
        <v>0.16836232122684835</v>
      </c>
      <c r="P1853" s="29">
        <f ca="1">_xlfn.LOGNORM.INV(O1853,'Input Parameters'!$H$27,'Input Parameters'!$I$27)</f>
        <v>0.93072326256180271</v>
      </c>
      <c r="Q1853" s="10"/>
      <c r="R1853" s="15">
        <f>'Input Parameters'!$E$28</f>
        <v>12.7</v>
      </c>
      <c r="S1853" s="10">
        <f t="shared" ca="1" si="234"/>
        <v>0.73830696870253576</v>
      </c>
      <c r="T1853" s="25">
        <f ca="1">_xlfn.LOGNORM.INV(S1853,'Input Parameters'!$H$29,'Input Parameters'!$I$29)</f>
        <v>62.556959850786811</v>
      </c>
      <c r="U1853" s="10">
        <f t="shared" ca="1" si="235"/>
        <v>0.85755417501660347</v>
      </c>
      <c r="V1853" s="29">
        <f ca="1">IF('Input Parameters'!$D$30="Beta",_xlfn.BETA.INV(U1853,'Input Parameters'!$L$30,'Input Parameters'!$M$30,'Input Parameters'!$J$30,'Input Parameters'!$K$30),IF('Input Parameters'!$D$30="LogNorm",_xlfn.LOGNORM.INV(U1853,'Input Parameters'!$H$30,'Input Parameters'!$I$30)))</f>
        <v>1.523359577515583</v>
      </c>
      <c r="W1853" s="2">
        <f ca="1">N1853+(P1853-N1853)*(1-ERF((T1853-R1853)/(2*SQRT(L1853*'Input Parameters'!$E$31))))</f>
        <v>6.8689287086887443E-2</v>
      </c>
      <c r="X1853">
        <f t="shared" ca="1" si="236"/>
        <v>1</v>
      </c>
      <c r="Y1853" s="7"/>
    </row>
    <row r="1854" spans="1:25" ht="15" customHeight="1" x14ac:dyDescent="0.3">
      <c r="A1854" s="130">
        <v>1847</v>
      </c>
      <c r="B1854" s="10">
        <f t="shared" ca="1" si="228"/>
        <v>0.21170950498514884</v>
      </c>
      <c r="C1854" s="57">
        <f ca="1">_xlfn.NORM.INV(B1854,'Input Parameters'!$E$19,'Input Parameters'!$F$19)</f>
        <v>499.65743578450508</v>
      </c>
      <c r="D1854" s="10">
        <f t="shared" ca="1" si="229"/>
        <v>0.19726067891018051</v>
      </c>
      <c r="E1854" s="59">
        <f ca="1">IF(_xlfn.NORM.INV(D1854,'Input Parameters'!$E$20,'Input Parameters'!$F$20)&lt;3500,3500,IF(_xlfn.NORM.INV(D1854,'Input Parameters'!$E$20,'Input Parameters'!$F$20)&gt;5500,5500,_xlfn.NORM.INV(D1854,'Input Parameters'!$E$20,'Input Parameters'!$F$20)))</f>
        <v>4203.9874340842807</v>
      </c>
      <c r="F1854" s="10">
        <f t="shared" ca="1" si="230"/>
        <v>0.11023395528239877</v>
      </c>
      <c r="G1854" s="61">
        <f ca="1">_xlfn.NORM.INV(F1854,'Input Parameters'!$E$21,'Input Parameters'!$F$21)</f>
        <v>275.21926099637454</v>
      </c>
      <c r="H1854" s="54">
        <f ca="1">EXP(E1854*(1/'Input Parameters'!$E$22-1/G1854))</f>
        <v>0.3957517876107941</v>
      </c>
      <c r="I1854" s="10">
        <f t="shared" ca="1" si="231"/>
        <v>0.46957444755189381</v>
      </c>
      <c r="J1854" s="29">
        <f ca="1">_xlfn.BETA.INV(I1854,'Input Parameters'!$L$24,'Input Parameters'!$M$24,'Input Parameters'!$J$24,'Input Parameters'!$K$24)</f>
        <v>0.59482077758594842</v>
      </c>
      <c r="K1854" s="156">
        <f ca="1">('Input Parameters'!$E$25/'Input Parameters'!$E$31)^$J1854</f>
        <v>1.4024138763539317E-2</v>
      </c>
      <c r="L1854" s="66">
        <f ca="1">$H1854*$C1854*'Input Parameters'!$E$23*K1854</f>
        <v>2.7731377345752635</v>
      </c>
      <c r="M1854" s="23">
        <f t="shared" ca="1" si="232"/>
        <v>0.83656416671194245</v>
      </c>
      <c r="N1854" s="15">
        <f ca="1">_xlfn.NORM.INV(M1854,'Input Parameters'!$E$26,'Input Parameters'!$F$26)</f>
        <v>5.4589125363800214E-2</v>
      </c>
      <c r="O1854" s="8">
        <f t="shared" ca="1" si="233"/>
        <v>0.83458807284872405</v>
      </c>
      <c r="P1854" s="29">
        <f ca="1">_xlfn.LOGNORM.INV(O1854,'Input Parameters'!$H$27,'Input Parameters'!$I$27)</f>
        <v>2.1889828397544697</v>
      </c>
      <c r="Q1854" s="10"/>
      <c r="R1854" s="15">
        <f>'Input Parameters'!$E$28</f>
        <v>12.7</v>
      </c>
      <c r="S1854" s="10">
        <f t="shared" ca="1" si="234"/>
        <v>0.99273063483728774</v>
      </c>
      <c r="T1854" s="25">
        <f ca="1">_xlfn.LOGNORM.INV(S1854,'Input Parameters'!$H$29,'Input Parameters'!$I$29)</f>
        <v>76.614839570202435</v>
      </c>
      <c r="U1854" s="10">
        <f t="shared" ca="1" si="235"/>
        <v>0.26909247307972406</v>
      </c>
      <c r="V1854" s="29">
        <f ca="1">IF('Input Parameters'!$D$30="Beta",_xlfn.BETA.INV(U1854,'Input Parameters'!$L$30,'Input Parameters'!$M$30,'Input Parameters'!$J$30,'Input Parameters'!$K$30),IF('Input Parameters'!$D$30="LogNorm",_xlfn.LOGNORM.INV(U1854,'Input Parameters'!$H$30,'Input Parameters'!$I$30)))</f>
        <v>0.78385074529642496</v>
      </c>
      <c r="W1854" s="2">
        <f ca="1">N1854+(P1854-N1854)*(1-ERF((T1854-R1854)/(2*SQRT(L1854*'Input Parameters'!$E$31))))</f>
        <v>6.8780127604233701E-2</v>
      </c>
      <c r="X1854">
        <f t="shared" ca="1" si="236"/>
        <v>1</v>
      </c>
      <c r="Y1854" s="7"/>
    </row>
    <row r="1855" spans="1:25" ht="15" customHeight="1" x14ac:dyDescent="0.3">
      <c r="A1855" s="130">
        <v>1848</v>
      </c>
      <c r="B1855" s="10">
        <f t="shared" ca="1" si="228"/>
        <v>0.3849215559325071</v>
      </c>
      <c r="C1855" s="57">
        <f ca="1">_xlfn.NORM.INV(B1855,'Input Parameters'!$E$19,'Input Parameters'!$F$19)</f>
        <v>542.57697994713192</v>
      </c>
      <c r="D1855" s="10">
        <f t="shared" ca="1" si="229"/>
        <v>0.32909967540350171</v>
      </c>
      <c r="E1855" s="59">
        <f ca="1">IF(_xlfn.NORM.INV(D1855,'Input Parameters'!$E$20,'Input Parameters'!$F$20)&lt;3500,3500,IF(_xlfn.NORM.INV(D1855,'Input Parameters'!$E$20,'Input Parameters'!$F$20)&gt;5500,5500,_xlfn.NORM.INV(D1855,'Input Parameters'!$E$20,'Input Parameters'!$F$20)))</f>
        <v>4490.3195856930824</v>
      </c>
      <c r="F1855" s="10">
        <f t="shared" ca="1" si="230"/>
        <v>0.46579667055044793</v>
      </c>
      <c r="G1855" s="61">
        <f ca="1">_xlfn.NORM.INV(F1855,'Input Parameters'!$E$21,'Input Parameters'!$F$21)</f>
        <v>284.17529495699529</v>
      </c>
      <c r="H1855" s="54">
        <f ca="1">EXP(E1855*(1/'Input Parameters'!$E$22-1/G1855))</f>
        <v>0.62132029722750937</v>
      </c>
      <c r="I1855" s="10">
        <f t="shared" ca="1" si="231"/>
        <v>0.51027208545005265</v>
      </c>
      <c r="J1855" s="29">
        <f ca="1">_xlfn.BETA.INV(I1855,'Input Parameters'!$L$24,'Input Parameters'!$M$24,'Input Parameters'!$J$24,'Input Parameters'!$K$24)</f>
        <v>0.61130482316188428</v>
      </c>
      <c r="K1855" s="156">
        <f ca="1">('Input Parameters'!$E$25/'Input Parameters'!$E$31)^$J1855</f>
        <v>1.2460092718517203E-2</v>
      </c>
      <c r="L1855" s="66">
        <f ca="1">$H1855*$C1855*'Input Parameters'!$E$23*K1855</f>
        <v>4.2004728237200677</v>
      </c>
      <c r="M1855" s="23">
        <f t="shared" ca="1" si="232"/>
        <v>0.13487294066484556</v>
      </c>
      <c r="N1855" s="15">
        <f ca="1">_xlfn.NORM.INV(M1855,'Input Parameters'!$E$26,'Input Parameters'!$F$26)</f>
        <v>1.0823392996668912E-2</v>
      </c>
      <c r="O1855" s="8">
        <f t="shared" ca="1" si="233"/>
        <v>0.10245821955719647</v>
      </c>
      <c r="P1855" s="29">
        <f ca="1">_xlfn.LOGNORM.INV(O1855,'Input Parameters'!$H$27,'Input Parameters'!$I$27)</f>
        <v>0.8125170111009079</v>
      </c>
      <c r="Q1855" s="10"/>
      <c r="R1855" s="15">
        <f>'Input Parameters'!$E$28</f>
        <v>12.7</v>
      </c>
      <c r="S1855" s="10">
        <f t="shared" ca="1" si="234"/>
        <v>0.98692626139640893</v>
      </c>
      <c r="T1855" s="25">
        <f ca="1">_xlfn.LOGNORM.INV(S1855,'Input Parameters'!$H$29,'Input Parameters'!$I$29)</f>
        <v>74.748516770737751</v>
      </c>
      <c r="U1855" s="10">
        <f t="shared" ca="1" si="235"/>
        <v>0.71329005758100139</v>
      </c>
      <c r="V1855" s="29">
        <f ca="1">IF('Input Parameters'!$D$30="Beta",_xlfn.BETA.INV(U1855,'Input Parameters'!$L$30,'Input Parameters'!$M$30,'Input Parameters'!$J$30,'Input Parameters'!$K$30),IF('Input Parameters'!$D$30="LogNorm",_xlfn.LOGNORM.INV(U1855,'Input Parameters'!$H$30,'Input Parameters'!$I$30)))</f>
        <v>1.2476129529217379</v>
      </c>
      <c r="W1855" s="2">
        <f ca="1">N1855+(P1855-N1855)*(1-ERF((T1855-R1855)/(2*SQRT(L1855*'Input Parameters'!$E$31))))</f>
        <v>3.6713015274153216E-2</v>
      </c>
      <c r="X1855">
        <f t="shared" ca="1" si="236"/>
        <v>1</v>
      </c>
      <c r="Y1855" s="7"/>
    </row>
    <row r="1856" spans="1:25" ht="15" customHeight="1" x14ac:dyDescent="0.3">
      <c r="A1856" s="130">
        <v>1849</v>
      </c>
      <c r="B1856" s="10">
        <f t="shared" ca="1" si="228"/>
        <v>0.27087454654350041</v>
      </c>
      <c r="C1856" s="57">
        <f ca="1">_xlfn.NORM.INV(B1856,'Input Parameters'!$E$19,'Input Parameters'!$F$19)</f>
        <v>515.74062130785546</v>
      </c>
      <c r="D1856" s="10">
        <f t="shared" ca="1" si="229"/>
        <v>0.8438879422120964</v>
      </c>
      <c r="E1856" s="59">
        <f ca="1">IF(_xlfn.NORM.INV(D1856,'Input Parameters'!$E$20,'Input Parameters'!$F$20)&lt;3500,3500,IF(_xlfn.NORM.INV(D1856,'Input Parameters'!$E$20,'Input Parameters'!$F$20)&gt;5500,5500,_xlfn.NORM.INV(D1856,'Input Parameters'!$E$20,'Input Parameters'!$F$20)))</f>
        <v>5500</v>
      </c>
      <c r="F1856" s="10">
        <f t="shared" ca="1" si="230"/>
        <v>0.64136332054000866</v>
      </c>
      <c r="G1856" s="61">
        <f ca="1">_xlfn.NORM.INV(F1856,'Input Parameters'!$E$21,'Input Parameters'!$F$21)</f>
        <v>287.69614749266293</v>
      </c>
      <c r="H1856" s="54">
        <f ca="1">EXP(E1856*(1/'Input Parameters'!$E$22-1/G1856))</f>
        <v>0.70746944131008049</v>
      </c>
      <c r="I1856" s="10">
        <f t="shared" ca="1" si="231"/>
        <v>0.31307665158338205</v>
      </c>
      <c r="J1856" s="29">
        <f ca="1">_xlfn.BETA.INV(I1856,'Input Parameters'!$L$24,'Input Parameters'!$M$24,'Input Parameters'!$J$24,'Input Parameters'!$K$24)</f>
        <v>0.52732853891815168</v>
      </c>
      <c r="K1856" s="156">
        <f ca="1">('Input Parameters'!$E$25/'Input Parameters'!$E$31)^$J1856</f>
        <v>2.2758503084853905E-2</v>
      </c>
      <c r="L1856" s="66">
        <f ca="1">$H1856*$C1856*'Input Parameters'!$E$23*K1856</f>
        <v>8.3039116164712414</v>
      </c>
      <c r="M1856" s="23">
        <f t="shared" ca="1" si="232"/>
        <v>0.35067252266836724</v>
      </c>
      <c r="N1856" s="15">
        <f ca="1">_xlfn.NORM.INV(M1856,'Input Parameters'!$E$26,'Input Parameters'!$F$26)</f>
        <v>2.5946385982204698E-2</v>
      </c>
      <c r="O1856" s="8">
        <f t="shared" ca="1" si="233"/>
        <v>2.5583136934353323E-2</v>
      </c>
      <c r="P1856" s="29">
        <f ca="1">_xlfn.LOGNORM.INV(O1856,'Input Parameters'!$H$27,'Input Parameters'!$I$27)</f>
        <v>0.6007802805185648</v>
      </c>
      <c r="Q1856" s="10"/>
      <c r="R1856" s="15">
        <f>'Input Parameters'!$E$28</f>
        <v>12.7</v>
      </c>
      <c r="S1856" s="10">
        <f t="shared" ca="1" si="234"/>
        <v>0.85059004034406871</v>
      </c>
      <c r="T1856" s="25">
        <f ca="1">_xlfn.LOGNORM.INV(S1856,'Input Parameters'!$H$29,'Input Parameters'!$I$29)</f>
        <v>65.436505675354468</v>
      </c>
      <c r="U1856" s="10">
        <f t="shared" ca="1" si="235"/>
        <v>0.65408039073448576</v>
      </c>
      <c r="V1856" s="29">
        <f ca="1">IF('Input Parameters'!$D$30="Beta",_xlfn.BETA.INV(U1856,'Input Parameters'!$L$30,'Input Parameters'!$M$30,'Input Parameters'!$J$30,'Input Parameters'!$K$30),IF('Input Parameters'!$D$30="LogNorm",_xlfn.LOGNORM.INV(U1856,'Input Parameters'!$H$30,'Input Parameters'!$I$30)))</f>
        <v>1.1682533518843943</v>
      </c>
      <c r="W1856" s="2">
        <f ca="1">N1856+(P1856-N1856)*(1-ERF((T1856-R1856)/(2*SQRT(L1856*'Input Parameters'!$E$31))))</f>
        <v>0.13840924583057485</v>
      </c>
      <c r="X1856">
        <f t="shared" ca="1" si="236"/>
        <v>1</v>
      </c>
      <c r="Y1856" s="7"/>
    </row>
    <row r="1857" spans="1:25" ht="15" customHeight="1" x14ac:dyDescent="0.3">
      <c r="A1857" s="130">
        <v>1850</v>
      </c>
      <c r="B1857" s="10">
        <f t="shared" ca="1" si="228"/>
        <v>0.64078126256175061</v>
      </c>
      <c r="C1857" s="57">
        <f ca="1">_xlfn.NORM.INV(B1857,'Input Parameters'!$E$19,'Input Parameters'!$F$19)</f>
        <v>597.76629391903953</v>
      </c>
      <c r="D1857" s="10">
        <f t="shared" ca="1" si="229"/>
        <v>0.97556608074544027</v>
      </c>
      <c r="E1857" s="59">
        <f ca="1">IF(_xlfn.NORM.INV(D1857,'Input Parameters'!$E$20,'Input Parameters'!$F$20)&lt;3500,3500,IF(_xlfn.NORM.INV(D1857,'Input Parameters'!$E$20,'Input Parameters'!$F$20)&gt;5500,5500,_xlfn.NORM.INV(D1857,'Input Parameters'!$E$20,'Input Parameters'!$F$20)))</f>
        <v>5500</v>
      </c>
      <c r="F1857" s="10">
        <f t="shared" ca="1" si="230"/>
        <v>0.30671776393951311</v>
      </c>
      <c r="G1857" s="61">
        <f ca="1">_xlfn.NORM.INV(F1857,'Input Parameters'!$E$21,'Input Parameters'!$F$21)</f>
        <v>280.87932002469103</v>
      </c>
      <c r="H1857" s="54">
        <f ca="1">EXP(E1857*(1/'Input Parameters'!$E$22-1/G1857))</f>
        <v>0.44484373738225935</v>
      </c>
      <c r="I1857" s="10">
        <f t="shared" ca="1" si="231"/>
        <v>0.8572689393208015</v>
      </c>
      <c r="J1857" s="29">
        <f ca="1">_xlfn.BETA.INV(I1857,'Input Parameters'!$L$24,'Input Parameters'!$M$24,'Input Parameters'!$J$24,'Input Parameters'!$K$24)</f>
        <v>0.76543108729982856</v>
      </c>
      <c r="K1857" s="156">
        <f ca="1">('Input Parameters'!$E$25/'Input Parameters'!$E$31)^$J1857</f>
        <v>4.1243104531189781E-3</v>
      </c>
      <c r="L1857" s="66">
        <f ca="1">$H1857*$C1857*'Input Parameters'!$E$23*K1857</f>
        <v>1.0967060839072387</v>
      </c>
      <c r="M1857" s="23">
        <f t="shared" ca="1" si="232"/>
        <v>0.63053223777540379</v>
      </c>
      <c r="N1857" s="15">
        <f ca="1">_xlfn.NORM.INV(M1857,'Input Parameters'!$E$26,'Input Parameters'!$F$26)</f>
        <v>4.0998529726854187E-2</v>
      </c>
      <c r="O1857" s="8">
        <f t="shared" ca="1" si="233"/>
        <v>1.0644044339551462E-2</v>
      </c>
      <c r="P1857" s="29">
        <f ca="1">_xlfn.LOGNORM.INV(O1857,'Input Parameters'!$H$27,'Input Parameters'!$I$27)</f>
        <v>0.5139713089051966</v>
      </c>
      <c r="Q1857" s="10"/>
      <c r="R1857" s="15">
        <f>'Input Parameters'!$E$28</f>
        <v>12.7</v>
      </c>
      <c r="S1857" s="10">
        <f t="shared" ca="1" si="234"/>
        <v>8.6871197200131478E-2</v>
      </c>
      <c r="T1857" s="25">
        <f ca="1">_xlfn.LOGNORM.INV(S1857,'Input Parameters'!$H$29,'Input Parameters'!$I$29)</f>
        <v>49.984321186647925</v>
      </c>
      <c r="U1857" s="10">
        <f t="shared" ca="1" si="235"/>
        <v>0.54283487857226598</v>
      </c>
      <c r="V1857" s="29">
        <f ca="1">IF('Input Parameters'!$D$30="Beta",_xlfn.BETA.INV(U1857,'Input Parameters'!$L$30,'Input Parameters'!$M$30,'Input Parameters'!$J$30,'Input Parameters'!$K$30),IF('Input Parameters'!$D$30="LogNorm",_xlfn.LOGNORM.INV(U1857,'Input Parameters'!$H$30,'Input Parameters'!$I$30)))</f>
        <v>1.0425084758198475</v>
      </c>
      <c r="W1857" s="2">
        <f ca="1">N1857+(P1857-N1857)*(1-ERF((T1857-R1857)/(2*SQRT(L1857*'Input Parameters'!$E$31))))</f>
        <v>4.6588950203633725E-2</v>
      </c>
      <c r="X1857">
        <f t="shared" ca="1" si="236"/>
        <v>1</v>
      </c>
      <c r="Y1857" s="7"/>
    </row>
    <row r="1858" spans="1:25" ht="15" customHeight="1" x14ac:dyDescent="0.3">
      <c r="A1858" s="130">
        <v>1851</v>
      </c>
      <c r="B1858" s="10">
        <f t="shared" ca="1" si="228"/>
        <v>0.50910265734166571</v>
      </c>
      <c r="C1858" s="57">
        <f ca="1">_xlfn.NORM.INV(B1858,'Input Parameters'!$E$19,'Input Parameters'!$F$19)</f>
        <v>569.22820198784257</v>
      </c>
      <c r="D1858" s="10">
        <f t="shared" ca="1" si="229"/>
        <v>0.50382454871376958</v>
      </c>
      <c r="E1858" s="59">
        <f ca="1">IF(_xlfn.NORM.INV(D1858,'Input Parameters'!$E$20,'Input Parameters'!$F$20)&lt;3500,3500,IF(_xlfn.NORM.INV(D1858,'Input Parameters'!$E$20,'Input Parameters'!$F$20)&gt;5500,5500,_xlfn.NORM.INV(D1858,'Input Parameters'!$E$20,'Input Parameters'!$F$20)))</f>
        <v>4806.7108081553488</v>
      </c>
      <c r="F1858" s="10">
        <f t="shared" ca="1" si="230"/>
        <v>0.51094799905250221</v>
      </c>
      <c r="G1858" s="61">
        <f ca="1">_xlfn.NORM.INV(F1858,'Input Parameters'!$E$21,'Input Parameters'!$F$21)</f>
        <v>285.06572563354604</v>
      </c>
      <c r="H1858" s="54">
        <f ca="1">EXP(E1858*(1/'Input Parameters'!$E$22-1/G1858))</f>
        <v>0.63342921627134807</v>
      </c>
      <c r="I1858" s="10">
        <f t="shared" ca="1" si="231"/>
        <v>0.38968497716740857</v>
      </c>
      <c r="J1858" s="29">
        <f ca="1">_xlfn.BETA.INV(I1858,'Input Parameters'!$L$24,'Input Parameters'!$M$24,'Input Parameters'!$J$24,'Input Parameters'!$K$24)</f>
        <v>0.56151271673864911</v>
      </c>
      <c r="K1858" s="156">
        <f ca="1">('Input Parameters'!$E$25/'Input Parameters'!$E$31)^$J1858</f>
        <v>1.7809232568510639E-2</v>
      </c>
      <c r="L1858" s="66">
        <f ca="1">$H1858*$C1858*'Input Parameters'!$E$23*K1858</f>
        <v>6.4213997230015956</v>
      </c>
      <c r="M1858" s="23">
        <f t="shared" ca="1" si="232"/>
        <v>0.65973576263112521</v>
      </c>
      <c r="N1858" s="15">
        <f ca="1">_xlfn.NORM.INV(M1858,'Input Parameters'!$E$26,'Input Parameters'!$F$26)</f>
        <v>4.2646583786811021E-2</v>
      </c>
      <c r="O1858" s="8">
        <f t="shared" ca="1" si="233"/>
        <v>0.45229356443312529</v>
      </c>
      <c r="P1858" s="29">
        <f ca="1">_xlfn.LOGNORM.INV(O1858,'Input Parameters'!$H$27,'Input Parameters'!$I$27)</f>
        <v>1.35010268590703</v>
      </c>
      <c r="Q1858" s="10"/>
      <c r="R1858" s="15">
        <f>'Input Parameters'!$E$28</f>
        <v>12.7</v>
      </c>
      <c r="S1858" s="10">
        <f t="shared" ca="1" si="234"/>
        <v>0.81263011800249096</v>
      </c>
      <c r="T1858" s="25">
        <f ca="1">_xlfn.LOGNORM.INV(S1858,'Input Parameters'!$H$29,'Input Parameters'!$I$29)</f>
        <v>64.334058177810334</v>
      </c>
      <c r="U1858" s="10">
        <f t="shared" ca="1" si="235"/>
        <v>0.41684911912103262</v>
      </c>
      <c r="V1858" s="29">
        <f ca="1">IF('Input Parameters'!$D$30="Beta",_xlfn.BETA.INV(U1858,'Input Parameters'!$L$30,'Input Parameters'!$M$30,'Input Parameters'!$J$30,'Input Parameters'!$K$30),IF('Input Parameters'!$D$30="LogNorm",_xlfn.LOGNORM.INV(U1858,'Input Parameters'!$H$30,'Input Parameters'!$I$30)))</f>
        <v>0.91980796223118577</v>
      </c>
      <c r="W1858" s="2">
        <f ca="1">N1858+(P1858-N1858)*(1-ERF((T1858-R1858)/(2*SQRT(L1858*'Input Parameters'!$E$31))))</f>
        <v>0.23829255394349935</v>
      </c>
      <c r="X1858">
        <f t="shared" ca="1" si="236"/>
        <v>1</v>
      </c>
      <c r="Y1858" s="7"/>
    </row>
    <row r="1859" spans="1:25" ht="15" customHeight="1" x14ac:dyDescent="0.3">
      <c r="A1859" s="130">
        <v>1852</v>
      </c>
      <c r="B1859" s="10">
        <f t="shared" ca="1" si="228"/>
        <v>7.1611283725081298E-2</v>
      </c>
      <c r="C1859" s="57">
        <f ca="1">_xlfn.NORM.INV(B1859,'Input Parameters'!$E$19,'Input Parameters'!$F$19)</f>
        <v>443.60085014095353</v>
      </c>
      <c r="D1859" s="10">
        <f t="shared" ca="1" si="229"/>
        <v>0.77032979928874501</v>
      </c>
      <c r="E1859" s="59">
        <f ca="1">IF(_xlfn.NORM.INV(D1859,'Input Parameters'!$E$20,'Input Parameters'!$F$20)&lt;3500,3500,IF(_xlfn.NORM.INV(D1859,'Input Parameters'!$E$20,'Input Parameters'!$F$20)&gt;5500,5500,_xlfn.NORM.INV(D1859,'Input Parameters'!$E$20,'Input Parameters'!$F$20)))</f>
        <v>5317.9533861779473</v>
      </c>
      <c r="F1859" s="10">
        <f t="shared" ca="1" si="230"/>
        <v>0.74248112397231991</v>
      </c>
      <c r="G1859" s="61">
        <f ca="1">_xlfn.NORM.INV(F1859,'Input Parameters'!$E$21,'Input Parameters'!$F$21)</f>
        <v>289.96696635701301</v>
      </c>
      <c r="H1859" s="54">
        <f ca="1">EXP(E1859*(1/'Input Parameters'!$E$22-1/G1859))</f>
        <v>0.82708499233442623</v>
      </c>
      <c r="I1859" s="10">
        <f t="shared" ca="1" si="231"/>
        <v>0.28676174214578654</v>
      </c>
      <c r="J1859" s="29">
        <f ca="1">_xlfn.BETA.INV(I1859,'Input Parameters'!$L$24,'Input Parameters'!$M$24,'Input Parameters'!$J$24,'Input Parameters'!$K$24)</f>
        <v>0.51478319415913887</v>
      </c>
      <c r="K1859" s="156">
        <f ca="1">('Input Parameters'!$E$25/'Input Parameters'!$E$31)^$J1859</f>
        <v>2.4901635073331718E-2</v>
      </c>
      <c r="L1859" s="66">
        <f ca="1">$H1859*$C1859*'Input Parameters'!$E$23*K1859</f>
        <v>9.136300484106016</v>
      </c>
      <c r="M1859" s="23">
        <f t="shared" ca="1" si="232"/>
        <v>0.58995584461251893</v>
      </c>
      <c r="N1859" s="15">
        <f ca="1">_xlfn.NORM.INV(M1859,'Input Parameters'!$E$26,'Input Parameters'!$F$26)</f>
        <v>3.8776059278223071E-2</v>
      </c>
      <c r="O1859" s="8">
        <f t="shared" ca="1" si="233"/>
        <v>0.53890728834191226</v>
      </c>
      <c r="P1859" s="29">
        <f ca="1">_xlfn.LOGNORM.INV(O1859,'Input Parameters'!$H$27,'Input Parameters'!$I$27)</f>
        <v>1.4865041268457448</v>
      </c>
      <c r="Q1859" s="10"/>
      <c r="R1859" s="15">
        <f>'Input Parameters'!$E$28</f>
        <v>12.7</v>
      </c>
      <c r="S1859" s="10">
        <f t="shared" ca="1" si="234"/>
        <v>0.21048351904645091</v>
      </c>
      <c r="T1859" s="25">
        <f ca="1">_xlfn.LOGNORM.INV(S1859,'Input Parameters'!$H$29,'Input Parameters'!$I$29)</f>
        <v>53.201189721839654</v>
      </c>
      <c r="U1859" s="10">
        <f t="shared" ca="1" si="235"/>
        <v>9.9840460278324827E-2</v>
      </c>
      <c r="V1859" s="29">
        <f ca="1">IF('Input Parameters'!$D$30="Beta",_xlfn.BETA.INV(U1859,'Input Parameters'!$L$30,'Input Parameters'!$M$30,'Input Parameters'!$J$30,'Input Parameters'!$K$30),IF('Input Parameters'!$D$30="LogNorm",_xlfn.LOGNORM.INV(U1859,'Input Parameters'!$H$30,'Input Parameters'!$I$30)))</f>
        <v>0.60258518393297633</v>
      </c>
      <c r="W1859" s="2">
        <f ca="1">N1859+(P1859-N1859)*(1-ERF((T1859-R1859)/(2*SQRT(L1859*'Input Parameters'!$E$31))))</f>
        <v>0.53592149343443318</v>
      </c>
      <c r="X1859">
        <f t="shared" ca="1" si="236"/>
        <v>1</v>
      </c>
      <c r="Y1859" s="7"/>
    </row>
    <row r="1860" spans="1:25" ht="15" customHeight="1" x14ac:dyDescent="0.3">
      <c r="A1860" s="130">
        <v>1853</v>
      </c>
      <c r="B1860" s="10">
        <f t="shared" ca="1" si="228"/>
        <v>7.8788176258540177E-2</v>
      </c>
      <c r="C1860" s="57">
        <f ca="1">_xlfn.NORM.INV(B1860,'Input Parameters'!$E$19,'Input Parameters'!$F$19)</f>
        <v>447.87868534069781</v>
      </c>
      <c r="D1860" s="10">
        <f t="shared" ca="1" si="229"/>
        <v>0.94247991969135969</v>
      </c>
      <c r="E1860" s="59">
        <f ca="1">IF(_xlfn.NORM.INV(D1860,'Input Parameters'!$E$20,'Input Parameters'!$F$20)&lt;3500,3500,IF(_xlfn.NORM.INV(D1860,'Input Parameters'!$E$20,'Input Parameters'!$F$20)&gt;5500,5500,_xlfn.NORM.INV(D1860,'Input Parameters'!$E$20,'Input Parameters'!$F$20)))</f>
        <v>5500</v>
      </c>
      <c r="F1860" s="10">
        <f t="shared" ca="1" si="230"/>
        <v>9.9304930197251173E-2</v>
      </c>
      <c r="G1860" s="61">
        <f ca="1">_xlfn.NORM.INV(F1860,'Input Parameters'!$E$21,'Input Parameters'!$F$21)</f>
        <v>274.74579542429058</v>
      </c>
      <c r="H1860" s="54">
        <f ca="1">EXP(E1860*(1/'Input Parameters'!$E$22-1/G1860))</f>
        <v>0.2873157042820958</v>
      </c>
      <c r="I1860" s="10">
        <f t="shared" ca="1" si="231"/>
        <v>0.50160040425683561</v>
      </c>
      <c r="J1860" s="29">
        <f ca="1">_xlfn.BETA.INV(I1860,'Input Parameters'!$L$24,'Input Parameters'!$M$24,'Input Parameters'!$J$24,'Input Parameters'!$K$24)</f>
        <v>0.60780809388382084</v>
      </c>
      <c r="K1860" s="156">
        <f ca="1">('Input Parameters'!$E$25/'Input Parameters'!$E$31)^$J1860</f>
        <v>1.2776594073218564E-2</v>
      </c>
      <c r="L1860" s="66">
        <f ca="1">$H1860*$C1860*'Input Parameters'!$E$23*K1860</f>
        <v>1.6441250878250455</v>
      </c>
      <c r="M1860" s="23">
        <f t="shared" ca="1" si="232"/>
        <v>0.55601548631991926</v>
      </c>
      <c r="N1860" s="15">
        <f ca="1">_xlfn.NORM.INV(M1860,'Input Parameters'!$E$26,'Input Parameters'!$F$26)</f>
        <v>3.6958366092687267E-2</v>
      </c>
      <c r="O1860" s="8">
        <f t="shared" ca="1" si="233"/>
        <v>0.95553252729636995</v>
      </c>
      <c r="P1860" s="29">
        <f ca="1">_xlfn.LOGNORM.INV(O1860,'Input Parameters'!$H$27,'Input Parameters'!$I$27)</f>
        <v>3.0215558074003748</v>
      </c>
      <c r="Q1860" s="10"/>
      <c r="R1860" s="15">
        <f>'Input Parameters'!$E$28</f>
        <v>12.7</v>
      </c>
      <c r="S1860" s="10">
        <f t="shared" ca="1" si="234"/>
        <v>0.36977496885001726</v>
      </c>
      <c r="T1860" s="25">
        <f ca="1">_xlfn.LOGNORM.INV(S1860,'Input Parameters'!$H$29,'Input Parameters'!$I$29)</f>
        <v>56.098376998983866</v>
      </c>
      <c r="U1860" s="10">
        <f t="shared" ca="1" si="235"/>
        <v>0.50095232694673419</v>
      </c>
      <c r="V1860" s="29">
        <f ca="1">IF('Input Parameters'!$D$30="Beta",_xlfn.BETA.INV(U1860,'Input Parameters'!$L$30,'Input Parameters'!$M$30,'Input Parameters'!$J$30,'Input Parameters'!$K$30),IF('Input Parameters'!$D$30="LogNorm",_xlfn.LOGNORM.INV(U1860,'Input Parameters'!$H$30,'Input Parameters'!$I$30)))</f>
        <v>1.0001481487230506</v>
      </c>
      <c r="W1860" s="2">
        <f ca="1">N1860+(P1860-N1860)*(1-ERF((T1860-R1860)/(2*SQRT(L1860*'Input Parameters'!$E$31))))</f>
        <v>8.6798477044061045E-2</v>
      </c>
      <c r="X1860">
        <f t="shared" ca="1" si="236"/>
        <v>1</v>
      </c>
      <c r="Y1860" s="7"/>
    </row>
    <row r="1861" spans="1:25" ht="15" customHeight="1" x14ac:dyDescent="0.3">
      <c r="A1861" s="130">
        <v>1854</v>
      </c>
      <c r="B1861" s="10">
        <f t="shared" ref="B1861:B1924" ca="1" si="237">RAND()</f>
        <v>0.20692791288619805</v>
      </c>
      <c r="C1861" s="57">
        <f ca="1">_xlfn.NORM.INV(B1861,'Input Parameters'!$E$19,'Input Parameters'!$F$19)</f>
        <v>498.25276423963004</v>
      </c>
      <c r="D1861" s="10">
        <f t="shared" ref="D1861:D1924" ca="1" si="238">RAND()</f>
        <v>0.99647468616299351</v>
      </c>
      <c r="E1861" s="59">
        <f ca="1">IF(_xlfn.NORM.INV(D1861,'Input Parameters'!$E$20,'Input Parameters'!$F$20)&lt;3500,3500,IF(_xlfn.NORM.INV(D1861,'Input Parameters'!$E$20,'Input Parameters'!$F$20)&gt;5500,5500,_xlfn.NORM.INV(D1861,'Input Parameters'!$E$20,'Input Parameters'!$F$20)))</f>
        <v>5500</v>
      </c>
      <c r="F1861" s="10">
        <f t="shared" ref="F1861:F1924" ca="1" si="239">RAND()</f>
        <v>0.24498120722856365</v>
      </c>
      <c r="G1861" s="61">
        <f ca="1">_xlfn.NORM.INV(F1861,'Input Parameters'!$E$21,'Input Parameters'!$F$21)</f>
        <v>279.42370276207026</v>
      </c>
      <c r="H1861" s="54">
        <f ca="1">EXP(E1861*(1/'Input Parameters'!$E$22-1/G1861))</f>
        <v>0.40170452098505804</v>
      </c>
      <c r="I1861" s="10">
        <f t="shared" ref="I1861:I1924" ca="1" si="240">RAND()</f>
        <v>4.3173840780665884E-2</v>
      </c>
      <c r="J1861" s="29">
        <f ca="1">_xlfn.BETA.INV(I1861,'Input Parameters'!$L$24,'Input Parameters'!$M$24,'Input Parameters'!$J$24,'Input Parameters'!$K$24)</f>
        <v>0.33024886714009899</v>
      </c>
      <c r="K1861" s="156">
        <f ca="1">('Input Parameters'!$E$25/'Input Parameters'!$E$31)^$J1861</f>
        <v>9.3569012809973526E-2</v>
      </c>
      <c r="L1861" s="66">
        <f ca="1">$H1861*$C1861*'Input Parameters'!$E$23*K1861</f>
        <v>18.727874217604182</v>
      </c>
      <c r="M1861" s="23">
        <f t="shared" ref="M1861:M1924" ca="1" si="241">RAND()</f>
        <v>0.82848361567591788</v>
      </c>
      <c r="N1861" s="15">
        <f ca="1">_xlfn.NORM.INV(M1861,'Input Parameters'!$E$26,'Input Parameters'!$F$26)</f>
        <v>5.3911988696680749E-2</v>
      </c>
      <c r="O1861" s="8">
        <f t="shared" ref="O1861:O1924" ca="1" si="242">RAND()</f>
        <v>0.46296428443163629</v>
      </c>
      <c r="P1861" s="29">
        <f ca="1">_xlfn.LOGNORM.INV(O1861,'Input Parameters'!$H$27,'Input Parameters'!$I$27)</f>
        <v>1.3662661807670164</v>
      </c>
      <c r="Q1861" s="10"/>
      <c r="R1861" s="15">
        <f>'Input Parameters'!$E$28</f>
        <v>12.7</v>
      </c>
      <c r="S1861" s="10">
        <f t="shared" ref="S1861:S1924" ca="1" si="243">RAND()</f>
        <v>0.8233030321115048</v>
      </c>
      <c r="T1861" s="25">
        <f ca="1">_xlfn.LOGNORM.INV(S1861,'Input Parameters'!$H$29,'Input Parameters'!$I$29)</f>
        <v>64.6265023228096</v>
      </c>
      <c r="U1861" s="10">
        <f t="shared" ref="U1861:U1924" ca="1" si="244">RAND()</f>
        <v>0.99014507531483054</v>
      </c>
      <c r="V1861" s="29">
        <f ca="1">IF('Input Parameters'!$D$30="Beta",_xlfn.BETA.INV(U1861,'Input Parameters'!$L$30,'Input Parameters'!$M$30,'Input Parameters'!$J$30,'Input Parameters'!$K$30),IF('Input Parameters'!$D$30="LogNorm",_xlfn.LOGNORM.INV(U1861,'Input Parameters'!$H$30,'Input Parameters'!$I$30)))</f>
        <v>2.5061614433166368</v>
      </c>
      <c r="W1861" s="2">
        <f ca="1">N1861+(P1861-N1861)*(1-ERF((T1861-R1861)/(2*SQRT(L1861*'Input Parameters'!$E$31))))</f>
        <v>0.57384508830861203</v>
      </c>
      <c r="X1861">
        <f t="shared" ca="1" si="236"/>
        <v>1</v>
      </c>
      <c r="Y1861" s="7"/>
    </row>
    <row r="1862" spans="1:25" ht="15" customHeight="1" x14ac:dyDescent="0.3">
      <c r="A1862" s="130">
        <v>1855</v>
      </c>
      <c r="B1862" s="10">
        <f t="shared" ca="1" si="237"/>
        <v>0.32884606289376783</v>
      </c>
      <c r="C1862" s="57">
        <f ca="1">_xlfn.NORM.INV(B1862,'Input Parameters'!$E$19,'Input Parameters'!$F$19)</f>
        <v>529.85790052766163</v>
      </c>
      <c r="D1862" s="10">
        <f t="shared" ca="1" si="238"/>
        <v>0.43316777339073542</v>
      </c>
      <c r="E1862" s="59">
        <f ca="1">IF(_xlfn.NORM.INV(D1862,'Input Parameters'!$E$20,'Input Parameters'!$F$20)&lt;3500,3500,IF(_xlfn.NORM.INV(D1862,'Input Parameters'!$E$20,'Input Parameters'!$F$20)&gt;5500,5500,_xlfn.NORM.INV(D1862,'Input Parameters'!$E$20,'Input Parameters'!$F$20)))</f>
        <v>4682.1795648396328</v>
      </c>
      <c r="F1862" s="10">
        <f t="shared" ca="1" si="239"/>
        <v>0.55938771550124189</v>
      </c>
      <c r="G1862" s="61">
        <f ca="1">_xlfn.NORM.INV(F1862,'Input Parameters'!$E$21,'Input Parameters'!$F$21)</f>
        <v>286.02441791136022</v>
      </c>
      <c r="H1862" s="54">
        <f ca="1">EXP(E1862*(1/'Input Parameters'!$E$22-1/G1862))</f>
        <v>0.6772433809284828</v>
      </c>
      <c r="I1862" s="10">
        <f t="shared" ca="1" si="240"/>
        <v>0.5332409246060088</v>
      </c>
      <c r="J1862" s="29">
        <f ca="1">_xlfn.BETA.INV(I1862,'Input Parameters'!$L$24,'Input Parameters'!$M$24,'Input Parameters'!$J$24,'Input Parameters'!$K$24)</f>
        <v>0.62054218612457035</v>
      </c>
      <c r="K1862" s="156">
        <f ca="1">('Input Parameters'!$E$25/'Input Parameters'!$E$31)^$J1862</f>
        <v>1.1661190658997591E-2</v>
      </c>
      <c r="L1862" s="66">
        <f ca="1">$H1862*$C1862*'Input Parameters'!$E$23*K1862</f>
        <v>4.1845337939082583</v>
      </c>
      <c r="M1862" s="23">
        <f t="shared" ca="1" si="241"/>
        <v>0.87238252530447502</v>
      </c>
      <c r="N1862" s="15">
        <f ca="1">_xlfn.NORM.INV(M1862,'Input Parameters'!$E$26,'Input Parameters'!$F$26)</f>
        <v>5.7892244179381103E-2</v>
      </c>
      <c r="O1862" s="8">
        <f t="shared" ca="1" si="242"/>
        <v>6.7316264749529786E-2</v>
      </c>
      <c r="P1862" s="29">
        <f ca="1">_xlfn.LOGNORM.INV(O1862,'Input Parameters'!$H$27,'Input Parameters'!$I$27)</f>
        <v>0.7344225378480006</v>
      </c>
      <c r="Q1862" s="10"/>
      <c r="R1862" s="15">
        <f>'Input Parameters'!$E$28</f>
        <v>12.7</v>
      </c>
      <c r="S1862" s="10">
        <f t="shared" ca="1" si="243"/>
        <v>0.22021569390418061</v>
      </c>
      <c r="T1862" s="25">
        <f ca="1">_xlfn.LOGNORM.INV(S1862,'Input Parameters'!$H$29,'Input Parameters'!$I$29)</f>
        <v>53.400343619314526</v>
      </c>
      <c r="U1862" s="10">
        <f t="shared" ca="1" si="244"/>
        <v>0.74675931026852549</v>
      </c>
      <c r="V1862" s="29">
        <f ca="1">IF('Input Parameters'!$D$30="Beta",_xlfn.BETA.INV(U1862,'Input Parameters'!$L$30,'Input Parameters'!$M$30,'Input Parameters'!$J$30,'Input Parameters'!$K$30),IF('Input Parameters'!$D$30="LogNorm",_xlfn.LOGNORM.INV(U1862,'Input Parameters'!$H$30,'Input Parameters'!$I$30)))</f>
        <v>1.2984627435331131</v>
      </c>
      <c r="W1862" s="2">
        <f ca="1">N1862+(P1862-N1862)*(1-ERF((T1862-R1862)/(2*SQRT(L1862*'Input Parameters'!$E$31))))</f>
        <v>0.16577216400699912</v>
      </c>
      <c r="X1862">
        <f t="shared" ca="1" si="236"/>
        <v>1</v>
      </c>
      <c r="Y1862" s="7"/>
    </row>
    <row r="1863" spans="1:25" ht="15" customHeight="1" x14ac:dyDescent="0.3">
      <c r="A1863" s="130">
        <v>1856</v>
      </c>
      <c r="B1863" s="10">
        <f t="shared" ca="1" si="237"/>
        <v>0.36591649744923016</v>
      </c>
      <c r="C1863" s="57">
        <f ca="1">_xlfn.NORM.INV(B1863,'Input Parameters'!$E$19,'Input Parameters'!$F$19)</f>
        <v>538.3428419413242</v>
      </c>
      <c r="D1863" s="10">
        <f t="shared" ca="1" si="238"/>
        <v>0.69236986765208708</v>
      </c>
      <c r="E1863" s="59">
        <f ca="1">IF(_xlfn.NORM.INV(D1863,'Input Parameters'!$E$20,'Input Parameters'!$F$20)&lt;3500,3500,IF(_xlfn.NORM.INV(D1863,'Input Parameters'!$E$20,'Input Parameters'!$F$20)&gt;5500,5500,_xlfn.NORM.INV(D1863,'Input Parameters'!$E$20,'Input Parameters'!$F$20)))</f>
        <v>5151.8053319971441</v>
      </c>
      <c r="F1863" s="10">
        <f t="shared" ca="1" si="239"/>
        <v>8.831280693953758E-2</v>
      </c>
      <c r="G1863" s="61">
        <f ca="1">_xlfn.NORM.INV(F1863,'Input Parameters'!$E$21,'Input Parameters'!$F$21)</f>
        <v>274.22942660983847</v>
      </c>
      <c r="H1863" s="54">
        <f ca="1">EXP(E1863*(1/'Input Parameters'!$E$22-1/G1863))</f>
        <v>0.30013421198381024</v>
      </c>
      <c r="I1863" s="10">
        <f t="shared" ca="1" si="240"/>
        <v>0.43298000491160227</v>
      </c>
      <c r="J1863" s="29">
        <f ca="1">_xlfn.BETA.INV(I1863,'Input Parameters'!$L$24,'Input Parameters'!$M$24,'Input Parameters'!$J$24,'Input Parameters'!$K$24)</f>
        <v>0.5797682272286061</v>
      </c>
      <c r="K1863" s="156">
        <f ca="1">('Input Parameters'!$E$25/'Input Parameters'!$E$31)^$J1863</f>
        <v>1.5623250645741436E-2</v>
      </c>
      <c r="L1863" s="66">
        <f ca="1">$H1863*$C1863*'Input Parameters'!$E$23*K1863</f>
        <v>2.5243283579523683</v>
      </c>
      <c r="M1863" s="23">
        <f t="shared" ca="1" si="241"/>
        <v>0.9064015136700686</v>
      </c>
      <c r="N1863" s="15">
        <f ca="1">_xlfn.NORM.INV(M1863,'Input Parameters'!$E$26,'Input Parameters'!$F$26)</f>
        <v>6.1697250057572872E-2</v>
      </c>
      <c r="O1863" s="8">
        <f t="shared" ca="1" si="242"/>
        <v>0.24996461106353729</v>
      </c>
      <c r="P1863" s="29">
        <f ca="1">_xlfn.LOGNORM.INV(O1863,'Input Parameters'!$H$27,'Input Parameters'!$I$27)</f>
        <v>1.0562881048602721</v>
      </c>
      <c r="Q1863" s="10"/>
      <c r="R1863" s="15">
        <f>'Input Parameters'!$E$28</f>
        <v>12.7</v>
      </c>
      <c r="S1863" s="10">
        <f t="shared" ca="1" si="243"/>
        <v>0.87215694335358684</v>
      </c>
      <c r="T1863" s="25">
        <f ca="1">_xlfn.LOGNORM.INV(S1863,'Input Parameters'!$H$29,'Input Parameters'!$I$29)</f>
        <v>66.158080864245889</v>
      </c>
      <c r="U1863" s="10">
        <f t="shared" ca="1" si="244"/>
        <v>0.33735665149733507</v>
      </c>
      <c r="V1863" s="29">
        <f ca="1">IF('Input Parameters'!$D$30="Beta",_xlfn.BETA.INV(U1863,'Input Parameters'!$L$30,'Input Parameters'!$M$30,'Input Parameters'!$J$30,'Input Parameters'!$K$30),IF('Input Parameters'!$D$30="LogNorm",_xlfn.LOGNORM.INV(U1863,'Input Parameters'!$H$30,'Input Parameters'!$I$30)))</f>
        <v>0.84679603977107953</v>
      </c>
      <c r="W1863" s="2">
        <f ca="1">N1863+(P1863-N1863)*(1-ERF((T1863-R1863)/(2*SQRT(L1863*'Input Parameters'!$E$31))))</f>
        <v>7.8955072251951183E-2</v>
      </c>
      <c r="X1863">
        <f t="shared" ca="1" si="236"/>
        <v>1</v>
      </c>
      <c r="Y1863" s="7"/>
    </row>
    <row r="1864" spans="1:25" ht="15" customHeight="1" x14ac:dyDescent="0.3">
      <c r="A1864" s="130">
        <v>1857</v>
      </c>
      <c r="B1864" s="10">
        <f t="shared" ca="1" si="237"/>
        <v>0.71645014784637195</v>
      </c>
      <c r="C1864" s="57">
        <f ca="1">_xlfn.NORM.INV(B1864,'Input Parameters'!$E$19,'Input Parameters'!$F$19)</f>
        <v>615.66172592458508</v>
      </c>
      <c r="D1864" s="10">
        <f t="shared" ca="1" si="238"/>
        <v>0.15984734573781878</v>
      </c>
      <c r="E1864" s="59">
        <f ca="1">IF(_xlfn.NORM.INV(D1864,'Input Parameters'!$E$20,'Input Parameters'!$F$20)&lt;3500,3500,IF(_xlfn.NORM.INV(D1864,'Input Parameters'!$E$20,'Input Parameters'!$F$20)&gt;5500,5500,_xlfn.NORM.INV(D1864,'Input Parameters'!$E$20,'Input Parameters'!$F$20)))</f>
        <v>4103.4401632897634</v>
      </c>
      <c r="F1864" s="10">
        <f t="shared" ca="1" si="239"/>
        <v>0.83774461424258495</v>
      </c>
      <c r="G1864" s="61">
        <f ca="1">_xlfn.NORM.INV(F1864,'Input Parameters'!$E$21,'Input Parameters'!$F$21)</f>
        <v>292.59391318162056</v>
      </c>
      <c r="H1864" s="54">
        <f ca="1">EXP(E1864*(1/'Input Parameters'!$E$22-1/G1864))</f>
        <v>0.98075046742655092</v>
      </c>
      <c r="I1864" s="10">
        <f t="shared" ca="1" si="240"/>
        <v>8.0851331721142672E-2</v>
      </c>
      <c r="J1864" s="29">
        <f ca="1">_xlfn.BETA.INV(I1864,'Input Parameters'!$L$24,'Input Parameters'!$M$24,'Input Parameters'!$J$24,'Input Parameters'!$K$24)</f>
        <v>0.37859481479815726</v>
      </c>
      <c r="K1864" s="156">
        <f ca="1">('Input Parameters'!$E$25/'Input Parameters'!$E$31)^$J1864</f>
        <v>6.6147513830887003E-2</v>
      </c>
      <c r="L1864" s="66">
        <f ca="1">$H1864*$C1864*'Input Parameters'!$E$23*K1864</f>
        <v>39.940565085236507</v>
      </c>
      <c r="M1864" s="23">
        <f t="shared" ca="1" si="241"/>
        <v>6.8912567440064021E-2</v>
      </c>
      <c r="N1864" s="15">
        <f ca="1">_xlfn.NORM.INV(M1864,'Input Parameters'!$E$26,'Input Parameters'!$F$26)</f>
        <v>2.8372834272771957E-3</v>
      </c>
      <c r="O1864" s="8">
        <f t="shared" ca="1" si="242"/>
        <v>0.31806188868608876</v>
      </c>
      <c r="P1864" s="29">
        <f ca="1">_xlfn.LOGNORM.INV(O1864,'Input Parameters'!$H$27,'Input Parameters'!$I$27)</f>
        <v>1.1547640949291165</v>
      </c>
      <c r="Q1864" s="10"/>
      <c r="R1864" s="15">
        <f>'Input Parameters'!$E$28</f>
        <v>12.7</v>
      </c>
      <c r="S1864" s="10">
        <f t="shared" ca="1" si="243"/>
        <v>0.97883082159101431</v>
      </c>
      <c r="T1864" s="25">
        <f ca="1">_xlfn.LOGNORM.INV(S1864,'Input Parameters'!$H$29,'Input Parameters'!$I$29)</f>
        <v>73.139372463353027</v>
      </c>
      <c r="U1864" s="10">
        <f t="shared" ca="1" si="244"/>
        <v>0.93182109851410044</v>
      </c>
      <c r="V1864" s="29">
        <f ca="1">IF('Input Parameters'!$D$30="Beta",_xlfn.BETA.INV(U1864,'Input Parameters'!$L$30,'Input Parameters'!$M$30,'Input Parameters'!$J$30,'Input Parameters'!$K$30),IF('Input Parameters'!$D$30="LogNorm",_xlfn.LOGNORM.INV(U1864,'Input Parameters'!$H$30,'Input Parameters'!$I$30)))</f>
        <v>1.7978321979018643</v>
      </c>
      <c r="W1864" s="2">
        <f ca="1">N1864+(P1864-N1864)*(1-ERF((T1864-R1864)/(2*SQRT(L1864*'Input Parameters'!$E$31))))</f>
        <v>0.57752349636236455</v>
      </c>
      <c r="X1864">
        <f t="shared" ca="1" si="236"/>
        <v>1</v>
      </c>
      <c r="Y1864" s="7"/>
    </row>
    <row r="1865" spans="1:25" ht="15" customHeight="1" x14ac:dyDescent="0.3">
      <c r="A1865" s="130">
        <v>1858</v>
      </c>
      <c r="B1865" s="10">
        <f t="shared" ca="1" si="237"/>
        <v>0.88680934085923246</v>
      </c>
      <c r="C1865" s="57">
        <f ca="1">_xlfn.NORM.INV(B1865,'Input Parameters'!$E$19,'Input Parameters'!$F$19)</f>
        <v>669.52244829175561</v>
      </c>
      <c r="D1865" s="10">
        <f t="shared" ca="1" si="238"/>
        <v>0.22183766485954559</v>
      </c>
      <c r="E1865" s="59">
        <f ca="1">IF(_xlfn.NORM.INV(D1865,'Input Parameters'!$E$20,'Input Parameters'!$F$20)&lt;3500,3500,IF(_xlfn.NORM.INV(D1865,'Input Parameters'!$E$20,'Input Parameters'!$F$20)&gt;5500,5500,_xlfn.NORM.INV(D1865,'Input Parameters'!$E$20,'Input Parameters'!$F$20)))</f>
        <v>4263.7988559497544</v>
      </c>
      <c r="F1865" s="10">
        <f t="shared" ca="1" si="239"/>
        <v>0.95910220717460504</v>
      </c>
      <c r="G1865" s="61">
        <f ca="1">_xlfn.NORM.INV(F1865,'Input Parameters'!$E$21,'Input Parameters'!$F$21)</f>
        <v>298.52924030196721</v>
      </c>
      <c r="H1865" s="54">
        <f ca="1">EXP(E1865*(1/'Input Parameters'!$E$22-1/G1865))</f>
        <v>1.3093493721880753</v>
      </c>
      <c r="I1865" s="10">
        <f t="shared" ca="1" si="240"/>
        <v>0.39362107684676151</v>
      </c>
      <c r="J1865" s="29">
        <f ca="1">_xlfn.BETA.INV(I1865,'Input Parameters'!$L$24,'Input Parameters'!$M$24,'Input Parameters'!$J$24,'Input Parameters'!$K$24)</f>
        <v>0.5631975331994562</v>
      </c>
      <c r="K1865" s="156">
        <f ca="1">('Input Parameters'!$E$25/'Input Parameters'!$E$31)^$J1865</f>
        <v>1.7595283710875376E-2</v>
      </c>
      <c r="L1865" s="66">
        <f ca="1">$H1865*$C1865*'Input Parameters'!$E$23*K1865</f>
        <v>15.424708351098644</v>
      </c>
      <c r="M1865" s="23">
        <f t="shared" ca="1" si="241"/>
        <v>0.53949163056649685</v>
      </c>
      <c r="N1865" s="15">
        <f ca="1">_xlfn.NORM.INV(M1865,'Input Parameters'!$E$26,'Input Parameters'!$F$26)</f>
        <v>3.6082214391034255E-2</v>
      </c>
      <c r="O1865" s="8">
        <f t="shared" ca="1" si="242"/>
        <v>0.8063772062854011</v>
      </c>
      <c r="P1865" s="29">
        <f ca="1">_xlfn.LOGNORM.INV(O1865,'Input Parameters'!$H$27,'Input Parameters'!$I$27)</f>
        <v>2.087006419033727</v>
      </c>
      <c r="Q1865" s="10"/>
      <c r="R1865" s="15">
        <f>'Input Parameters'!$E$28</f>
        <v>12.7</v>
      </c>
      <c r="S1865" s="10">
        <f t="shared" ca="1" si="243"/>
        <v>0.22724567186913036</v>
      </c>
      <c r="T1865" s="25">
        <f ca="1">_xlfn.LOGNORM.INV(S1865,'Input Parameters'!$H$29,'Input Parameters'!$I$29)</f>
        <v>53.541522376021767</v>
      </c>
      <c r="U1865" s="10">
        <f t="shared" ca="1" si="244"/>
        <v>0.62635224339236051</v>
      </c>
      <c r="V1865" s="29">
        <f ca="1">IF('Input Parameters'!$D$30="Beta",_xlfn.BETA.INV(U1865,'Input Parameters'!$L$30,'Input Parameters'!$M$30,'Input Parameters'!$J$30,'Input Parameters'!$K$30),IF('Input Parameters'!$D$30="LogNorm",_xlfn.LOGNORM.INV(U1865,'Input Parameters'!$H$30,'Input Parameters'!$I$30)))</f>
        <v>1.1345860987327274</v>
      </c>
      <c r="W1865" s="2">
        <f ca="1">N1865+(P1865-N1865)*(1-ERF((T1865-R1865)/(2*SQRT(L1865*'Input Parameters'!$E$31))))</f>
        <v>0.98390145682979346</v>
      </c>
      <c r="X1865">
        <f t="shared" ref="X1865:X1928" ca="1" si="245">IFERROR(IF(W1865&gt;V1865,0,1),0)</f>
        <v>1</v>
      </c>
      <c r="Y1865" s="7"/>
    </row>
    <row r="1866" spans="1:25" ht="15" customHeight="1" x14ac:dyDescent="0.3">
      <c r="A1866" s="130">
        <v>1859</v>
      </c>
      <c r="B1866" s="10">
        <f t="shared" ca="1" si="237"/>
        <v>2.5994285052295063E-2</v>
      </c>
      <c r="C1866" s="57">
        <f ca="1">_xlfn.NORM.INV(B1866,'Input Parameters'!$E$19,'Input Parameters'!$F$19)</f>
        <v>403.0972015930468</v>
      </c>
      <c r="D1866" s="10">
        <f t="shared" ca="1" si="238"/>
        <v>0.29353336867026913</v>
      </c>
      <c r="E1866" s="59">
        <f ca="1">IF(_xlfn.NORM.INV(D1866,'Input Parameters'!$E$20,'Input Parameters'!$F$20)&lt;3500,3500,IF(_xlfn.NORM.INV(D1866,'Input Parameters'!$E$20,'Input Parameters'!$F$20)&gt;5500,5500,_xlfn.NORM.INV(D1866,'Input Parameters'!$E$20,'Input Parameters'!$F$20)))</f>
        <v>4419.8358814835965</v>
      </c>
      <c r="F1866" s="10">
        <f t="shared" ca="1" si="239"/>
        <v>0.31359194429603277</v>
      </c>
      <c r="G1866" s="61">
        <f ca="1">_xlfn.NORM.INV(F1866,'Input Parameters'!$E$21,'Input Parameters'!$F$21)</f>
        <v>281.03244239185881</v>
      </c>
      <c r="H1866" s="54">
        <f ca="1">EXP(E1866*(1/'Input Parameters'!$E$22-1/G1866))</f>
        <v>0.5260423987441375</v>
      </c>
      <c r="I1866" s="10">
        <f t="shared" ca="1" si="240"/>
        <v>0.70450191165728571</v>
      </c>
      <c r="J1866" s="29">
        <f ca="1">_xlfn.BETA.INV(I1866,'Input Parameters'!$L$24,'Input Parameters'!$M$24,'Input Parameters'!$J$24,'Input Parameters'!$K$24)</f>
        <v>0.69080497356913495</v>
      </c>
      <c r="K1866" s="156">
        <f ca="1">('Input Parameters'!$E$25/'Input Parameters'!$E$31)^$J1866</f>
        <v>7.0443989889911506E-3</v>
      </c>
      <c r="L1866" s="66">
        <f ca="1">$H1866*$C1866*'Input Parameters'!$E$23*K1866</f>
        <v>1.4937381697078604</v>
      </c>
      <c r="M1866" s="23">
        <f t="shared" ca="1" si="241"/>
        <v>0.48564855295592135</v>
      </c>
      <c r="N1866" s="15">
        <f ca="1">_xlfn.NORM.INV(M1866,'Input Parameters'!$E$26,'Input Parameters'!$F$26)</f>
        <v>3.3244388385409183E-2</v>
      </c>
      <c r="O1866" s="8">
        <f t="shared" ca="1" si="242"/>
        <v>0.14613442639078367</v>
      </c>
      <c r="P1866" s="29">
        <f ca="1">_xlfn.LOGNORM.INV(O1866,'Input Parameters'!$H$27,'Input Parameters'!$I$27)</f>
        <v>0.89340392650592859</v>
      </c>
      <c r="Q1866" s="10"/>
      <c r="R1866" s="15">
        <f>'Input Parameters'!$E$28</f>
        <v>12.7</v>
      </c>
      <c r="S1866" s="10">
        <f t="shared" ca="1" si="243"/>
        <v>0.83074832196012338</v>
      </c>
      <c r="T1866" s="25">
        <f ca="1">_xlfn.LOGNORM.INV(S1866,'Input Parameters'!$H$29,'Input Parameters'!$I$29)</f>
        <v>64.837994536672852</v>
      </c>
      <c r="U1866" s="10">
        <f t="shared" ca="1" si="244"/>
        <v>0.65507936560765467</v>
      </c>
      <c r="V1866" s="29">
        <f ca="1">IF('Input Parameters'!$D$30="Beta",_xlfn.BETA.INV(U1866,'Input Parameters'!$L$30,'Input Parameters'!$M$30,'Input Parameters'!$J$30,'Input Parameters'!$K$30),IF('Input Parameters'!$D$30="LogNorm",_xlfn.LOGNORM.INV(U1866,'Input Parameters'!$H$30,'Input Parameters'!$I$30)))</f>
        <v>1.1695025710781846</v>
      </c>
      <c r="W1866" s="2">
        <f ca="1">N1866+(P1866-N1866)*(1-ERF((T1866-R1866)/(2*SQRT(L1866*'Input Parameters'!$E$31))))</f>
        <v>3.5443975535183629E-2</v>
      </c>
      <c r="X1866">
        <f t="shared" ca="1" si="245"/>
        <v>1</v>
      </c>
      <c r="Y1866" s="7"/>
    </row>
    <row r="1867" spans="1:25" ht="15" customHeight="1" x14ac:dyDescent="0.3">
      <c r="A1867" s="130">
        <v>1860</v>
      </c>
      <c r="B1867" s="10">
        <f t="shared" ca="1" si="237"/>
        <v>0.31320763749998759</v>
      </c>
      <c r="C1867" s="57">
        <f ca="1">_xlfn.NORM.INV(B1867,'Input Parameters'!$E$19,'Input Parameters'!$F$19)</f>
        <v>526.16721279624619</v>
      </c>
      <c r="D1867" s="10">
        <f t="shared" ca="1" si="238"/>
        <v>0.45946836611182063</v>
      </c>
      <c r="E1867" s="59">
        <f ca="1">IF(_xlfn.NORM.INV(D1867,'Input Parameters'!$E$20,'Input Parameters'!$F$20)&lt;3500,3500,IF(_xlfn.NORM.INV(D1867,'Input Parameters'!$E$20,'Input Parameters'!$F$20)&gt;5500,5500,_xlfn.NORM.INV(D1867,'Input Parameters'!$E$20,'Input Parameters'!$F$20)))</f>
        <v>4728.7587897637213</v>
      </c>
      <c r="F1867" s="10">
        <f t="shared" ca="1" si="239"/>
        <v>0.37206984262320897</v>
      </c>
      <c r="G1867" s="61">
        <f ca="1">_xlfn.NORM.INV(F1867,'Input Parameters'!$E$21,'Input Parameters'!$F$21)</f>
        <v>282.28468247657497</v>
      </c>
      <c r="H1867" s="54">
        <f ca="1">EXP(E1867*(1/'Input Parameters'!$E$22-1/G1867))</f>
        <v>0.54192448813305261</v>
      </c>
      <c r="I1867" s="10">
        <f t="shared" ca="1" si="240"/>
        <v>0.59584496311635482</v>
      </c>
      <c r="J1867" s="29">
        <f ca="1">_xlfn.BETA.INV(I1867,'Input Parameters'!$L$24,'Input Parameters'!$M$24,'Input Parameters'!$J$24,'Input Parameters'!$K$24)</f>
        <v>0.64571710085333067</v>
      </c>
      <c r="K1867" s="156">
        <f ca="1">('Input Parameters'!$E$25/'Input Parameters'!$E$31)^$J1867</f>
        <v>9.7344665308323093E-3</v>
      </c>
      <c r="L1867" s="66">
        <f ca="1">$H1867*$C1867*'Input Parameters'!$E$23*K1867</f>
        <v>2.7757139918970672</v>
      </c>
      <c r="M1867" s="23">
        <f t="shared" ca="1" si="241"/>
        <v>0.82344950495888192</v>
      </c>
      <c r="N1867" s="15">
        <f ca="1">_xlfn.NORM.INV(M1867,'Input Parameters'!$E$26,'Input Parameters'!$F$26)</f>
        <v>5.3500414958679868E-2</v>
      </c>
      <c r="O1867" s="8">
        <f t="shared" ca="1" si="242"/>
        <v>0.32195740592377164</v>
      </c>
      <c r="P1867" s="29">
        <f ca="1">_xlfn.LOGNORM.INV(O1867,'Input Parameters'!$H$27,'Input Parameters'!$I$27)</f>
        <v>1.1603426017839868</v>
      </c>
      <c r="Q1867" s="10"/>
      <c r="R1867" s="15">
        <f>'Input Parameters'!$E$28</f>
        <v>12.7</v>
      </c>
      <c r="S1867" s="10">
        <f t="shared" ca="1" si="243"/>
        <v>0.81398748118115483</v>
      </c>
      <c r="T1867" s="25">
        <f ca="1">_xlfn.LOGNORM.INV(S1867,'Input Parameters'!$H$29,'Input Parameters'!$I$29)</f>
        <v>64.370591581818871</v>
      </c>
      <c r="U1867" s="10">
        <f t="shared" ca="1" si="244"/>
        <v>8.511164014856587E-2</v>
      </c>
      <c r="V1867" s="29">
        <f ca="1">IF('Input Parameters'!$D$30="Beta",_xlfn.BETA.INV(U1867,'Input Parameters'!$L$30,'Input Parameters'!$M$30,'Input Parameters'!$J$30,'Input Parameters'!$K$30),IF('Input Parameters'!$D$30="LogNorm",_xlfn.LOGNORM.INV(U1867,'Input Parameters'!$H$30,'Input Parameters'!$I$30)))</f>
        <v>0.58179735220126905</v>
      </c>
      <c r="W1867" s="2">
        <f ca="1">N1867+(P1867-N1867)*(1-ERF((T1867-R1867)/(2*SQRT(L1867*'Input Parameters'!$E$31))))</f>
        <v>8.4831230961430762E-2</v>
      </c>
      <c r="X1867">
        <f t="shared" ca="1" si="245"/>
        <v>1</v>
      </c>
      <c r="Y1867" s="7"/>
    </row>
    <row r="1868" spans="1:25" ht="15" customHeight="1" x14ac:dyDescent="0.3">
      <c r="A1868" s="130">
        <v>1861</v>
      </c>
      <c r="B1868" s="10">
        <f t="shared" ca="1" si="237"/>
        <v>1.1761282841564191E-2</v>
      </c>
      <c r="C1868" s="57">
        <f ca="1">_xlfn.NORM.INV(B1868,'Input Parameters'!$E$19,'Input Parameters'!$F$19)</f>
        <v>375.92111067269855</v>
      </c>
      <c r="D1868" s="10">
        <f t="shared" ca="1" si="238"/>
        <v>0.65726819706083606</v>
      </c>
      <c r="E1868" s="59">
        <f ca="1">IF(_xlfn.NORM.INV(D1868,'Input Parameters'!$E$20,'Input Parameters'!$F$20)&lt;3500,3500,IF(_xlfn.NORM.INV(D1868,'Input Parameters'!$E$20,'Input Parameters'!$F$20)&gt;5500,5500,_xlfn.NORM.INV(D1868,'Input Parameters'!$E$20,'Input Parameters'!$F$20)))</f>
        <v>5083.5132419000292</v>
      </c>
      <c r="F1868" s="10">
        <f t="shared" ca="1" si="239"/>
        <v>0.89254464586206372</v>
      </c>
      <c r="G1868" s="61">
        <f ca="1">_xlfn.NORM.INV(F1868,'Input Parameters'!$E$21,'Input Parameters'!$F$21)</f>
        <v>294.59777475283755</v>
      </c>
      <c r="H1868" s="54">
        <f ca="1">EXP(E1868*(1/'Input Parameters'!$E$22-1/G1868))</f>
        <v>1.0986678952603994</v>
      </c>
      <c r="I1868" s="10">
        <f t="shared" ca="1" si="240"/>
        <v>0.74580211015862918</v>
      </c>
      <c r="J1868" s="29">
        <f ca="1">_xlfn.BETA.INV(I1868,'Input Parameters'!$L$24,'Input Parameters'!$M$24,'Input Parameters'!$J$24,'Input Parameters'!$K$24)</f>
        <v>0.70905562558125224</v>
      </c>
      <c r="K1868" s="156">
        <f ca="1">('Input Parameters'!$E$25/'Input Parameters'!$E$31)^$J1868</f>
        <v>6.1799544949860943E-3</v>
      </c>
      <c r="L1868" s="66">
        <f ca="1">$H1868*$C1868*'Input Parameters'!$E$23*K1868</f>
        <v>2.5523981805232343</v>
      </c>
      <c r="M1868" s="23">
        <f t="shared" ca="1" si="241"/>
        <v>0.52407084690484262</v>
      </c>
      <c r="N1868" s="15">
        <f ca="1">_xlfn.NORM.INV(M1868,'Input Parameters'!$E$26,'Input Parameters'!$F$26)</f>
        <v>3.5267839752989028E-2</v>
      </c>
      <c r="O1868" s="8">
        <f t="shared" ca="1" si="242"/>
        <v>0.78586048021537125</v>
      </c>
      <c r="P1868" s="29">
        <f ca="1">_xlfn.LOGNORM.INV(O1868,'Input Parameters'!$H$27,'Input Parameters'!$I$27)</f>
        <v>2.0211432398465927</v>
      </c>
      <c r="Q1868" s="10"/>
      <c r="R1868" s="15">
        <f>'Input Parameters'!$E$28</f>
        <v>12.7</v>
      </c>
      <c r="S1868" s="10">
        <f t="shared" ca="1" si="243"/>
        <v>0.38814831435127761</v>
      </c>
      <c r="T1868" s="25">
        <f ca="1">_xlfn.LOGNORM.INV(S1868,'Input Parameters'!$H$29,'Input Parameters'!$I$29)</f>
        <v>56.403419615467143</v>
      </c>
      <c r="U1868" s="10">
        <f t="shared" ca="1" si="244"/>
        <v>0.5239697290421782</v>
      </c>
      <c r="V1868" s="29">
        <f ca="1">IF('Input Parameters'!$D$30="Beta",_xlfn.BETA.INV(U1868,'Input Parameters'!$L$30,'Input Parameters'!$M$30,'Input Parameters'!$J$30,'Input Parameters'!$K$30),IF('Input Parameters'!$D$30="LogNorm",_xlfn.LOGNORM.INV(U1868,'Input Parameters'!$H$30,'Input Parameters'!$I$30)))</f>
        <v>1.0231791633987728</v>
      </c>
      <c r="W1868" s="2">
        <f ca="1">N1868+(P1868-N1868)*(1-ERF((T1868-R1868)/(2*SQRT(L1868*'Input Parameters'!$E$31))))</f>
        <v>0.14066808169359665</v>
      </c>
      <c r="X1868">
        <f t="shared" ca="1" si="245"/>
        <v>1</v>
      </c>
      <c r="Y1868" s="7"/>
    </row>
    <row r="1869" spans="1:25" ht="15" customHeight="1" x14ac:dyDescent="0.3">
      <c r="A1869" s="130">
        <v>1862</v>
      </c>
      <c r="B1869" s="10">
        <f t="shared" ca="1" si="237"/>
        <v>0.57783252209657443</v>
      </c>
      <c r="C1869" s="57">
        <f ca="1">_xlfn.NORM.INV(B1869,'Input Parameters'!$E$19,'Input Parameters'!$F$19)</f>
        <v>583.89171242238285</v>
      </c>
      <c r="D1869" s="10">
        <f t="shared" ca="1" si="238"/>
        <v>0.96788821046705109</v>
      </c>
      <c r="E1869" s="59">
        <f ca="1">IF(_xlfn.NORM.INV(D1869,'Input Parameters'!$E$20,'Input Parameters'!$F$20)&lt;3500,3500,IF(_xlfn.NORM.INV(D1869,'Input Parameters'!$E$20,'Input Parameters'!$F$20)&gt;5500,5500,_xlfn.NORM.INV(D1869,'Input Parameters'!$E$20,'Input Parameters'!$F$20)))</f>
        <v>5500</v>
      </c>
      <c r="F1869" s="10">
        <f t="shared" ca="1" si="239"/>
        <v>0.36421975528821704</v>
      </c>
      <c r="G1869" s="61">
        <f ca="1">_xlfn.NORM.INV(F1869,'Input Parameters'!$E$21,'Input Parameters'!$F$21)</f>
        <v>282.12099167485121</v>
      </c>
      <c r="H1869" s="54">
        <f ca="1">EXP(E1869*(1/'Input Parameters'!$E$22-1/G1869))</f>
        <v>0.48488154114255066</v>
      </c>
      <c r="I1869" s="10">
        <f t="shared" ca="1" si="240"/>
        <v>0.9126455561871486</v>
      </c>
      <c r="J1869" s="29">
        <f ca="1">_xlfn.BETA.INV(I1869,'Input Parameters'!$L$24,'Input Parameters'!$M$24,'Input Parameters'!$J$24,'Input Parameters'!$K$24)</f>
        <v>0.801778435902466</v>
      </c>
      <c r="K1869" s="156">
        <f ca="1">('Input Parameters'!$E$25/'Input Parameters'!$E$31)^$J1869</f>
        <v>3.1777055239177697E-3</v>
      </c>
      <c r="L1869" s="66">
        <f ca="1">$H1869*$C1869*'Input Parameters'!$E$23*K1869</f>
        <v>0.89966662834904376</v>
      </c>
      <c r="M1869" s="23">
        <f t="shared" ca="1" si="241"/>
        <v>0.30273911698987965</v>
      </c>
      <c r="N1869" s="15">
        <f ca="1">_xlfn.NORM.INV(M1869,'Input Parameters'!$E$26,'Input Parameters'!$F$26)</f>
        <v>2.3152687813099759E-2</v>
      </c>
      <c r="O1869" s="8">
        <f t="shared" ca="1" si="242"/>
        <v>8.612281872955041E-5</v>
      </c>
      <c r="P1869" s="29">
        <f ca="1">_xlfn.LOGNORM.INV(O1869,'Input Parameters'!$H$27,'Input Parameters'!$I$27)</f>
        <v>0.27015921221391215</v>
      </c>
      <c r="Q1869" s="10"/>
      <c r="R1869" s="15">
        <f>'Input Parameters'!$E$28</f>
        <v>12.7</v>
      </c>
      <c r="S1869" s="10">
        <f t="shared" ca="1" si="243"/>
        <v>0.5312183800300242</v>
      </c>
      <c r="T1869" s="25">
        <f ca="1">_xlfn.LOGNORM.INV(S1869,'Input Parameters'!$H$29,'Input Parameters'!$I$29)</f>
        <v>58.746216191186463</v>
      </c>
      <c r="U1869" s="10">
        <f t="shared" ca="1" si="244"/>
        <v>0.96571515778171191</v>
      </c>
      <c r="V1869" s="29">
        <f ca="1">IF('Input Parameters'!$D$30="Beta",_xlfn.BETA.INV(U1869,'Input Parameters'!$L$30,'Input Parameters'!$M$30,'Input Parameters'!$J$30,'Input Parameters'!$K$30),IF('Input Parameters'!$D$30="LogNorm",_xlfn.LOGNORM.INV(U1869,'Input Parameters'!$H$30,'Input Parameters'!$I$30)))</f>
        <v>2.0491124019836557</v>
      </c>
      <c r="W1869" s="2">
        <f ca="1">N1869+(P1869-N1869)*(1-ERF((T1869-R1869)/(2*SQRT(L1869*'Input Parameters'!$E$31))))</f>
        <v>2.3300289765065142E-2</v>
      </c>
      <c r="X1869">
        <f t="shared" ca="1" si="245"/>
        <v>1</v>
      </c>
      <c r="Y1869" s="7"/>
    </row>
    <row r="1870" spans="1:25" ht="15" customHeight="1" x14ac:dyDescent="0.3">
      <c r="A1870" s="130">
        <v>1863</v>
      </c>
      <c r="B1870" s="10">
        <f t="shared" ca="1" si="237"/>
        <v>9.9865700672926994E-2</v>
      </c>
      <c r="C1870" s="57">
        <f ca="1">_xlfn.NORM.INV(B1870,'Input Parameters'!$E$19,'Input Parameters'!$F$19)</f>
        <v>458.94419772316883</v>
      </c>
      <c r="D1870" s="10">
        <f t="shared" ca="1" si="238"/>
        <v>0.33175531045631124</v>
      </c>
      <c r="E1870" s="59">
        <f ca="1">IF(_xlfn.NORM.INV(D1870,'Input Parameters'!$E$20,'Input Parameters'!$F$20)&lt;3500,3500,IF(_xlfn.NORM.INV(D1870,'Input Parameters'!$E$20,'Input Parameters'!$F$20)&gt;5500,5500,_xlfn.NORM.INV(D1870,'Input Parameters'!$E$20,'Input Parameters'!$F$20)))</f>
        <v>4495.4500381083417</v>
      </c>
      <c r="F1870" s="10">
        <f t="shared" ca="1" si="239"/>
        <v>0.91143225863947763</v>
      </c>
      <c r="G1870" s="61">
        <f ca="1">_xlfn.NORM.INV(F1870,'Input Parameters'!$E$21,'Input Parameters'!$F$21)</f>
        <v>295.45807253642795</v>
      </c>
      <c r="H1870" s="54">
        <f ca="1">EXP(E1870*(1/'Input Parameters'!$E$22-1/G1870))</f>
        <v>1.1361497921824357</v>
      </c>
      <c r="I1870" s="10">
        <f t="shared" ca="1" si="240"/>
        <v>0.8116277591655614</v>
      </c>
      <c r="J1870" s="29">
        <f ca="1">_xlfn.BETA.INV(I1870,'Input Parameters'!$L$24,'Input Parameters'!$M$24,'Input Parameters'!$J$24,'Input Parameters'!$K$24)</f>
        <v>0.74061175236274757</v>
      </c>
      <c r="K1870" s="156">
        <f ca="1">('Input Parameters'!$E$25/'Input Parameters'!$E$31)^$J1870</f>
        <v>4.9280409045983692E-3</v>
      </c>
      <c r="L1870" s="66">
        <f ca="1">$H1870*$C1870*'Input Parameters'!$E$23*K1870</f>
        <v>2.5696251896405147</v>
      </c>
      <c r="M1870" s="23">
        <f t="shared" ca="1" si="241"/>
        <v>0.52356498482054248</v>
      </c>
      <c r="N1870" s="15">
        <f ca="1">_xlfn.NORM.INV(M1870,'Input Parameters'!$E$26,'Input Parameters'!$F$26)</f>
        <v>3.5241164023188443E-2</v>
      </c>
      <c r="O1870" s="8">
        <f t="shared" ca="1" si="242"/>
        <v>0.74751200525271633</v>
      </c>
      <c r="P1870" s="29">
        <f ca="1">_xlfn.LOGNORM.INV(O1870,'Input Parameters'!$H$27,'Input Parameters'!$I$27)</f>
        <v>1.9120172174606855</v>
      </c>
      <c r="Q1870" s="10"/>
      <c r="R1870" s="15">
        <f>'Input Parameters'!$E$28</f>
        <v>12.7</v>
      </c>
      <c r="S1870" s="10">
        <f t="shared" ca="1" si="243"/>
        <v>0.7370754326727732</v>
      </c>
      <c r="T1870" s="25">
        <f ca="1">_xlfn.LOGNORM.INV(S1870,'Input Parameters'!$H$29,'Input Parameters'!$I$29)</f>
        <v>62.530419918403418</v>
      </c>
      <c r="U1870" s="10">
        <f t="shared" ca="1" si="244"/>
        <v>0.72351016321833084</v>
      </c>
      <c r="V1870" s="29">
        <f ca="1">IF('Input Parameters'!$D$30="Beta",_xlfn.BETA.INV(U1870,'Input Parameters'!$L$30,'Input Parameters'!$M$30,'Input Parameters'!$J$30,'Input Parameters'!$K$30),IF('Input Parameters'!$D$30="LogNorm",_xlfn.LOGNORM.INV(U1870,'Input Parameters'!$H$30,'Input Parameters'!$I$30)))</f>
        <v>1.2625992630397063</v>
      </c>
      <c r="W1870" s="2">
        <f ca="1">N1870+(P1870-N1870)*(1-ERF((T1870-R1870)/(2*SQRT(L1870*'Input Parameters'!$E$31))))</f>
        <v>8.7683890538931747E-2</v>
      </c>
      <c r="X1870">
        <f t="shared" ca="1" si="245"/>
        <v>1</v>
      </c>
      <c r="Y1870" s="7"/>
    </row>
    <row r="1871" spans="1:25" ht="15" customHeight="1" x14ac:dyDescent="0.3">
      <c r="A1871" s="130">
        <v>1864</v>
      </c>
      <c r="B1871" s="10">
        <f t="shared" ca="1" si="237"/>
        <v>0.14229710684608499</v>
      </c>
      <c r="C1871" s="57">
        <f ca="1">_xlfn.NORM.INV(B1871,'Input Parameters'!$E$19,'Input Parameters'!$F$19)</f>
        <v>476.88028882736091</v>
      </c>
      <c r="D1871" s="10">
        <f t="shared" ca="1" si="238"/>
        <v>0.92245462040376647</v>
      </c>
      <c r="E1871" s="59">
        <f ca="1">IF(_xlfn.NORM.INV(D1871,'Input Parameters'!$E$20,'Input Parameters'!$F$20)&lt;3500,3500,IF(_xlfn.NORM.INV(D1871,'Input Parameters'!$E$20,'Input Parameters'!$F$20)&gt;5500,5500,_xlfn.NORM.INV(D1871,'Input Parameters'!$E$20,'Input Parameters'!$F$20)))</f>
        <v>5500</v>
      </c>
      <c r="F1871" s="10">
        <f t="shared" ca="1" si="239"/>
        <v>0.82991033457468144</v>
      </c>
      <c r="G1871" s="61">
        <f ca="1">_xlfn.NORM.INV(F1871,'Input Parameters'!$E$21,'Input Parameters'!$F$21)</f>
        <v>292.34695429659496</v>
      </c>
      <c r="H1871" s="54">
        <f ca="1">EXP(E1871*(1/'Input Parameters'!$E$22-1/G1871))</f>
        <v>0.95893549564312486</v>
      </c>
      <c r="I1871" s="10">
        <f t="shared" ca="1" si="240"/>
        <v>0.61186352921109666</v>
      </c>
      <c r="J1871" s="29">
        <f ca="1">_xlfn.BETA.INV(I1871,'Input Parameters'!$L$24,'Input Parameters'!$M$24,'Input Parameters'!$J$24,'Input Parameters'!$K$24)</f>
        <v>0.65220444780290077</v>
      </c>
      <c r="K1871" s="156">
        <f ca="1">('Input Parameters'!$E$25/'Input Parameters'!$E$31)^$J1871</f>
        <v>9.2918302400652273E-3</v>
      </c>
      <c r="L1871" s="66">
        <f ca="1">$H1871*$C1871*'Input Parameters'!$E$23*K1871</f>
        <v>4.2491301457286852</v>
      </c>
      <c r="M1871" s="23">
        <f t="shared" ca="1" si="241"/>
        <v>0.46403215969538314</v>
      </c>
      <c r="N1871" s="15">
        <f ca="1">_xlfn.NORM.INV(M1871,'Input Parameters'!$E$26,'Input Parameters'!$F$26)</f>
        <v>3.2104109599898206E-2</v>
      </c>
      <c r="O1871" s="8">
        <f t="shared" ca="1" si="242"/>
        <v>0.17345839149540565</v>
      </c>
      <c r="P1871" s="29">
        <f ca="1">_xlfn.LOGNORM.INV(O1871,'Input Parameters'!$H$27,'Input Parameters'!$I$27)</f>
        <v>0.93902433205187985</v>
      </c>
      <c r="Q1871" s="10"/>
      <c r="R1871" s="15">
        <f>'Input Parameters'!$E$28</f>
        <v>12.7</v>
      </c>
      <c r="S1871" s="10">
        <f t="shared" ca="1" si="243"/>
        <v>6.583755986911688E-2</v>
      </c>
      <c r="T1871" s="25">
        <f ca="1">_xlfn.LOGNORM.INV(S1871,'Input Parameters'!$H$29,'Input Parameters'!$I$29)</f>
        <v>49.164748962745819</v>
      </c>
      <c r="U1871" s="10">
        <f t="shared" ca="1" si="244"/>
        <v>0.64234144184115471</v>
      </c>
      <c r="V1871" s="29">
        <f ca="1">IF('Input Parameters'!$D$30="Beta",_xlfn.BETA.INV(U1871,'Input Parameters'!$L$30,'Input Parameters'!$M$30,'Input Parameters'!$J$30,'Input Parameters'!$K$30),IF('Input Parameters'!$D$30="LogNorm",_xlfn.LOGNORM.INV(U1871,'Input Parameters'!$H$30,'Input Parameters'!$I$30)))</f>
        <v>1.1537693625559959</v>
      </c>
      <c r="W1871" s="2">
        <f ca="1">N1871+(P1871-N1871)*(1-ERF((T1871-R1871)/(2*SQRT(L1871*'Input Parameters'!$E$31))))</f>
        <v>0.22345164862564032</v>
      </c>
      <c r="X1871">
        <f t="shared" ca="1" si="245"/>
        <v>1</v>
      </c>
      <c r="Y1871" s="7"/>
    </row>
    <row r="1872" spans="1:25" ht="15" customHeight="1" x14ac:dyDescent="0.3">
      <c r="A1872" s="130">
        <v>1865</v>
      </c>
      <c r="B1872" s="10">
        <f t="shared" ca="1" si="237"/>
        <v>0.47275453614912444</v>
      </c>
      <c r="C1872" s="57">
        <f ca="1">_xlfn.NORM.INV(B1872,'Input Parameters'!$E$19,'Input Parameters'!$F$19)</f>
        <v>561.52464254775975</v>
      </c>
      <c r="D1872" s="10">
        <f t="shared" ca="1" si="238"/>
        <v>0.31743085110266844</v>
      </c>
      <c r="E1872" s="59">
        <f ca="1">IF(_xlfn.NORM.INV(D1872,'Input Parameters'!$E$20,'Input Parameters'!$F$20)&lt;3500,3500,IF(_xlfn.NORM.INV(D1872,'Input Parameters'!$E$20,'Input Parameters'!$F$20)&gt;5500,5500,_xlfn.NORM.INV(D1872,'Input Parameters'!$E$20,'Input Parameters'!$F$20)))</f>
        <v>4467.5733887911038</v>
      </c>
      <c r="F1872" s="10">
        <f t="shared" ca="1" si="239"/>
        <v>0.10788486820899046</v>
      </c>
      <c r="G1872" s="61">
        <f ca="1">_xlfn.NORM.INV(F1872,'Input Parameters'!$E$21,'Input Parameters'!$F$21)</f>
        <v>275.12045770542107</v>
      </c>
      <c r="H1872" s="54">
        <f ca="1">EXP(E1872*(1/'Input Parameters'!$E$22-1/G1872))</f>
        <v>0.37123585093280359</v>
      </c>
      <c r="I1872" s="10">
        <f t="shared" ca="1" si="240"/>
        <v>0.23359904226132033</v>
      </c>
      <c r="J1872" s="29">
        <f ca="1">_xlfn.BETA.INV(I1872,'Input Parameters'!$L$24,'Input Parameters'!$M$24,'Input Parameters'!$J$24,'Input Parameters'!$K$24)</f>
        <v>0.48758827623215273</v>
      </c>
      <c r="K1872" s="156">
        <f ca="1">('Input Parameters'!$E$25/'Input Parameters'!$E$31)^$J1872</f>
        <v>3.0265774165379691E-2</v>
      </c>
      <c r="L1872" s="66">
        <f ca="1">$H1872*$C1872*'Input Parameters'!$E$23*K1872</f>
        <v>6.3091451267075955</v>
      </c>
      <c r="M1872" s="23">
        <f t="shared" ca="1" si="241"/>
        <v>0.65967425911837341</v>
      </c>
      <c r="N1872" s="15">
        <f ca="1">_xlfn.NORM.INV(M1872,'Input Parameters'!$E$26,'Input Parameters'!$F$26)</f>
        <v>4.2643060017601077E-2</v>
      </c>
      <c r="O1872" s="8">
        <f t="shared" ca="1" si="242"/>
        <v>0.49747232813146414</v>
      </c>
      <c r="P1872" s="29">
        <f ca="1">_xlfn.LOGNORM.INV(O1872,'Input Parameters'!$H$27,'Input Parameters'!$I$27)</f>
        <v>1.419647768279044</v>
      </c>
      <c r="Q1872" s="10"/>
      <c r="R1872" s="15">
        <f>'Input Parameters'!$E$28</f>
        <v>12.7</v>
      </c>
      <c r="S1872" s="10">
        <f t="shared" ca="1" si="243"/>
        <v>0.20886452806274081</v>
      </c>
      <c r="T1872" s="25">
        <f ca="1">_xlfn.LOGNORM.INV(S1872,'Input Parameters'!$H$29,'Input Parameters'!$I$29)</f>
        <v>53.167615420861559</v>
      </c>
      <c r="U1872" s="10">
        <f t="shared" ca="1" si="244"/>
        <v>0.23412164145328551</v>
      </c>
      <c r="V1872" s="29">
        <f ca="1">IF('Input Parameters'!$D$30="Beta",_xlfn.BETA.INV(U1872,'Input Parameters'!$L$30,'Input Parameters'!$M$30,'Input Parameters'!$J$30,'Input Parameters'!$K$30),IF('Input Parameters'!$D$30="LogNorm",_xlfn.LOGNORM.INV(U1872,'Input Parameters'!$H$30,'Input Parameters'!$I$30)))</f>
        <v>0.75064080074795847</v>
      </c>
      <c r="W1872" s="2">
        <f ca="1">N1872+(P1872-N1872)*(1-ERF((T1872-R1872)/(2*SQRT(L1872*'Input Parameters'!$E$31))))</f>
        <v>0.39324453090592543</v>
      </c>
      <c r="X1872">
        <f t="shared" ca="1" si="245"/>
        <v>1</v>
      </c>
      <c r="Y1872" s="7"/>
    </row>
    <row r="1873" spans="1:25" ht="15" customHeight="1" x14ac:dyDescent="0.3">
      <c r="A1873" s="130">
        <v>1866</v>
      </c>
      <c r="B1873" s="10">
        <f t="shared" ca="1" si="237"/>
        <v>0.35975184667144533</v>
      </c>
      <c r="C1873" s="57">
        <f ca="1">_xlfn.NORM.INV(B1873,'Input Parameters'!$E$19,'Input Parameters'!$F$19)</f>
        <v>536.95417620937087</v>
      </c>
      <c r="D1873" s="10">
        <f t="shared" ca="1" si="238"/>
        <v>0.12895195122916137</v>
      </c>
      <c r="E1873" s="59">
        <f ca="1">IF(_xlfn.NORM.INV(D1873,'Input Parameters'!$E$20,'Input Parameters'!$F$20)&lt;3500,3500,IF(_xlfn.NORM.INV(D1873,'Input Parameters'!$E$20,'Input Parameters'!$F$20)&gt;5500,5500,_xlfn.NORM.INV(D1873,'Input Parameters'!$E$20,'Input Parameters'!$F$20)))</f>
        <v>4008.0485031081635</v>
      </c>
      <c r="F1873" s="10">
        <f t="shared" ca="1" si="239"/>
        <v>0.71875090987561596</v>
      </c>
      <c r="G1873" s="61">
        <f ca="1">_xlfn.NORM.INV(F1873,'Input Parameters'!$E$21,'Input Parameters'!$F$21)</f>
        <v>289.40199999478585</v>
      </c>
      <c r="H1873" s="54">
        <f ca="1">EXP(E1873*(1/'Input Parameters'!$E$22-1/G1873))</f>
        <v>0.84360666467792544</v>
      </c>
      <c r="I1873" s="10">
        <f t="shared" ca="1" si="240"/>
        <v>0.36980256767200848</v>
      </c>
      <c r="J1873" s="29">
        <f ca="1">_xlfn.BETA.INV(I1873,'Input Parameters'!$L$24,'Input Parameters'!$M$24,'Input Parameters'!$J$24,'Input Parameters'!$K$24)</f>
        <v>0.55291078397743565</v>
      </c>
      <c r="K1873" s="156">
        <f ca="1">('Input Parameters'!$E$25/'Input Parameters'!$E$31)^$J1873</f>
        <v>1.8942789951869321E-2</v>
      </c>
      <c r="L1873" s="66">
        <f ca="1">$H1873*$C1873*'Input Parameters'!$E$23*K1873</f>
        <v>8.5806694117172597</v>
      </c>
      <c r="M1873" s="23">
        <f t="shared" ca="1" si="241"/>
        <v>0.12939324790973439</v>
      </c>
      <c r="N1873" s="15">
        <f ca="1">_xlfn.NORM.INV(M1873,'Input Parameters'!$E$26,'Input Parameters'!$F$26)</f>
        <v>1.0285456659070262E-2</v>
      </c>
      <c r="O1873" s="8">
        <f t="shared" ca="1" si="242"/>
        <v>0.32894086909665032</v>
      </c>
      <c r="P1873" s="29">
        <f ca="1">_xlfn.LOGNORM.INV(O1873,'Input Parameters'!$H$27,'Input Parameters'!$I$27)</f>
        <v>1.1703405746582443</v>
      </c>
      <c r="Q1873" s="10"/>
      <c r="R1873" s="15">
        <f>'Input Parameters'!$E$28</f>
        <v>12.7</v>
      </c>
      <c r="S1873" s="10">
        <f t="shared" ca="1" si="243"/>
        <v>0.88261215248656677</v>
      </c>
      <c r="T1873" s="25">
        <f ca="1">_xlfn.LOGNORM.INV(S1873,'Input Parameters'!$H$29,'Input Parameters'!$I$29)</f>
        <v>66.541720113988191</v>
      </c>
      <c r="U1873" s="10">
        <f t="shared" ca="1" si="244"/>
        <v>1.8268797316183805E-2</v>
      </c>
      <c r="V1873" s="29">
        <f ca="1">IF('Input Parameters'!$D$30="Beta",_xlfn.BETA.INV(U1873,'Input Parameters'!$L$30,'Input Parameters'!$M$30,'Input Parameters'!$J$30,'Input Parameters'!$K$30),IF('Input Parameters'!$D$30="LogNorm",_xlfn.LOGNORM.INV(U1873,'Input Parameters'!$H$30,'Input Parameters'!$I$30)))</f>
        <v>0.43809122363174519</v>
      </c>
      <c r="W1873" s="2">
        <f ca="1">N1873+(P1873-N1873)*(1-ERF((T1873-R1873)/(2*SQRT(L1873*'Input Parameters'!$E$31))))</f>
        <v>0.23499228634091573</v>
      </c>
      <c r="X1873">
        <f t="shared" ca="1" si="245"/>
        <v>1</v>
      </c>
      <c r="Y1873" s="7"/>
    </row>
    <row r="1874" spans="1:25" ht="15" customHeight="1" x14ac:dyDescent="0.3">
      <c r="A1874" s="130">
        <v>1867</v>
      </c>
      <c r="B1874" s="10">
        <f t="shared" ca="1" si="237"/>
        <v>0.46534751923145767</v>
      </c>
      <c r="C1874" s="57">
        <f ca="1">_xlfn.NORM.INV(B1874,'Input Parameters'!$E$19,'Input Parameters'!$F$19)</f>
        <v>559.95100100355899</v>
      </c>
      <c r="D1874" s="10">
        <f t="shared" ca="1" si="238"/>
        <v>0.44988168995591149</v>
      </c>
      <c r="E1874" s="59">
        <f ca="1">IF(_xlfn.NORM.INV(D1874,'Input Parameters'!$E$20,'Input Parameters'!$F$20)&lt;3500,3500,IF(_xlfn.NORM.INV(D1874,'Input Parameters'!$E$20,'Input Parameters'!$F$20)&gt;5500,5500,_xlfn.NORM.INV(D1874,'Input Parameters'!$E$20,'Input Parameters'!$F$20)))</f>
        <v>4711.8278162547122</v>
      </c>
      <c r="F1874" s="10">
        <f t="shared" ca="1" si="239"/>
        <v>9.6234974802580031E-2</v>
      </c>
      <c r="G1874" s="61">
        <f ca="1">_xlfn.NORM.INV(F1874,'Input Parameters'!$E$21,'Input Parameters'!$F$21)</f>
        <v>274.60600645859478</v>
      </c>
      <c r="H1874" s="54">
        <f ca="1">EXP(E1874*(1/'Input Parameters'!$E$22-1/G1874))</f>
        <v>0.34055495268258468</v>
      </c>
      <c r="I1874" s="10">
        <f t="shared" ca="1" si="240"/>
        <v>0.23140910393850089</v>
      </c>
      <c r="J1874" s="29">
        <f ca="1">_xlfn.BETA.INV(I1874,'Input Parameters'!$L$24,'Input Parameters'!$M$24,'Input Parameters'!$J$24,'Input Parameters'!$K$24)</f>
        <v>0.48640236812960741</v>
      </c>
      <c r="K1874" s="156">
        <f ca="1">('Input Parameters'!$E$25/'Input Parameters'!$E$31)^$J1874</f>
        <v>3.0524348510424227E-2</v>
      </c>
      <c r="L1874" s="66">
        <f ca="1">$H1874*$C1874*'Input Parameters'!$E$23*K1874</f>
        <v>5.8208127598223234</v>
      </c>
      <c r="M1874" s="23">
        <f t="shared" ca="1" si="241"/>
        <v>0.33813679762205051</v>
      </c>
      <c r="N1874" s="15">
        <f ca="1">_xlfn.NORM.INV(M1874,'Input Parameters'!$E$26,'Input Parameters'!$F$26)</f>
        <v>2.5231376343313523E-2</v>
      </c>
      <c r="O1874" s="8">
        <f t="shared" ca="1" si="242"/>
        <v>0.26298834975937835</v>
      </c>
      <c r="P1874" s="29">
        <f ca="1">_xlfn.LOGNORM.INV(O1874,'Input Parameters'!$H$27,'Input Parameters'!$I$27)</f>
        <v>1.0753570706221192</v>
      </c>
      <c r="Q1874" s="10"/>
      <c r="R1874" s="15">
        <f>'Input Parameters'!$E$28</f>
        <v>12.7</v>
      </c>
      <c r="S1874" s="10">
        <f t="shared" ca="1" si="243"/>
        <v>0.99521603108450207</v>
      </c>
      <c r="T1874" s="25">
        <f ca="1">_xlfn.LOGNORM.INV(S1874,'Input Parameters'!$H$29,'Input Parameters'!$I$29)</f>
        <v>77.893254004236198</v>
      </c>
      <c r="U1874" s="10">
        <f t="shared" ca="1" si="244"/>
        <v>0.13531921391953006</v>
      </c>
      <c r="V1874" s="29">
        <f ca="1">IF('Input Parameters'!$D$30="Beta",_xlfn.BETA.INV(U1874,'Input Parameters'!$L$30,'Input Parameters'!$M$30,'Input Parameters'!$J$30,'Input Parameters'!$K$30),IF('Input Parameters'!$D$30="LogNorm",_xlfn.LOGNORM.INV(U1874,'Input Parameters'!$H$30,'Input Parameters'!$I$30)))</f>
        <v>0.64713402043143198</v>
      </c>
      <c r="W1874" s="2">
        <f ca="1">N1874+(P1874-N1874)*(1-ERF((T1874-R1874)/(2*SQRT(L1874*'Input Parameters'!$E$31))))</f>
        <v>8.4081737082934233E-2</v>
      </c>
      <c r="X1874">
        <f t="shared" ca="1" si="245"/>
        <v>1</v>
      </c>
      <c r="Y1874" s="7"/>
    </row>
    <row r="1875" spans="1:25" ht="15" customHeight="1" x14ac:dyDescent="0.3">
      <c r="A1875" s="130">
        <v>1868</v>
      </c>
      <c r="B1875" s="10">
        <f t="shared" ca="1" si="237"/>
        <v>0.77375202144967736</v>
      </c>
      <c r="C1875" s="57">
        <f ca="1">_xlfn.NORM.INV(B1875,'Input Parameters'!$E$19,'Input Parameters'!$F$19)</f>
        <v>630.78150370084893</v>
      </c>
      <c r="D1875" s="10">
        <f t="shared" ca="1" si="238"/>
        <v>0.25273842045957273</v>
      </c>
      <c r="E1875" s="59">
        <f ca="1">IF(_xlfn.NORM.INV(D1875,'Input Parameters'!$E$20,'Input Parameters'!$F$20)&lt;3500,3500,IF(_xlfn.NORM.INV(D1875,'Input Parameters'!$E$20,'Input Parameters'!$F$20)&gt;5500,5500,_xlfn.NORM.INV(D1875,'Input Parameters'!$E$20,'Input Parameters'!$F$20)))</f>
        <v>4333.8719934831252</v>
      </c>
      <c r="F1875" s="10">
        <f t="shared" ca="1" si="239"/>
        <v>0.9058874688273344</v>
      </c>
      <c r="G1875" s="61">
        <f ca="1">_xlfn.NORM.INV(F1875,'Input Parameters'!$E$21,'Input Parameters'!$F$21)</f>
        <v>295.19256533951022</v>
      </c>
      <c r="H1875" s="54">
        <f ca="1">EXP(E1875*(1/'Input Parameters'!$E$22-1/G1875))</f>
        <v>1.1161263182108776</v>
      </c>
      <c r="I1875" s="10">
        <f t="shared" ca="1" si="240"/>
        <v>0.75175652596281761</v>
      </c>
      <c r="J1875" s="29">
        <f ca="1">_xlfn.BETA.INV(I1875,'Input Parameters'!$L$24,'Input Parameters'!$M$24,'Input Parameters'!$J$24,'Input Parameters'!$K$24)</f>
        <v>0.71176732507648222</v>
      </c>
      <c r="K1875" s="156">
        <f ca="1">('Input Parameters'!$E$25/'Input Parameters'!$E$31)^$J1875</f>
        <v>6.0609005971038821E-3</v>
      </c>
      <c r="L1875" s="66">
        <f ca="1">$H1875*$C1875*'Input Parameters'!$E$23*K1875</f>
        <v>4.2670669831998991</v>
      </c>
      <c r="M1875" s="23">
        <f t="shared" ca="1" si="241"/>
        <v>0.49369851739816673</v>
      </c>
      <c r="N1875" s="15">
        <f ca="1">_xlfn.NORM.INV(M1875,'Input Parameters'!$E$26,'Input Parameters'!$F$26)</f>
        <v>3.3668281241863565E-2</v>
      </c>
      <c r="O1875" s="8">
        <f t="shared" ca="1" si="242"/>
        <v>0.85436826060565008</v>
      </c>
      <c r="P1875" s="29">
        <f ca="1">_xlfn.LOGNORM.INV(O1875,'Input Parameters'!$H$27,'Input Parameters'!$I$27)</f>
        <v>2.2707542266142178</v>
      </c>
      <c r="Q1875" s="10"/>
      <c r="R1875" s="15">
        <f>'Input Parameters'!$E$28</f>
        <v>12.7</v>
      </c>
      <c r="S1875" s="10">
        <f t="shared" ca="1" si="243"/>
        <v>0.46053779208485035</v>
      </c>
      <c r="T1875" s="25">
        <f ca="1">_xlfn.LOGNORM.INV(S1875,'Input Parameters'!$H$29,'Input Parameters'!$I$29)</f>
        <v>57.58765029494235</v>
      </c>
      <c r="U1875" s="10">
        <f t="shared" ca="1" si="244"/>
        <v>0.29359984623252156</v>
      </c>
      <c r="V1875" s="29">
        <f ca="1">IF('Input Parameters'!$D$30="Beta",_xlfn.BETA.INV(U1875,'Input Parameters'!$L$30,'Input Parameters'!$M$30,'Input Parameters'!$J$30,'Input Parameters'!$K$30),IF('Input Parameters'!$D$30="LogNorm",_xlfn.LOGNORM.INV(U1875,'Input Parameters'!$H$30,'Input Parameters'!$I$30)))</f>
        <v>0.80663589599940089</v>
      </c>
      <c r="W1875" s="2">
        <f ca="1">N1875+(P1875-N1875)*(1-ERF((T1875-R1875)/(2*SQRT(L1875*'Input Parameters'!$E$31))))</f>
        <v>0.31196883509711909</v>
      </c>
      <c r="X1875">
        <f t="shared" ca="1" si="245"/>
        <v>1</v>
      </c>
      <c r="Y1875" s="7"/>
    </row>
    <row r="1876" spans="1:25" ht="15" customHeight="1" x14ac:dyDescent="0.3">
      <c r="A1876" s="130">
        <v>1869</v>
      </c>
      <c r="B1876" s="10">
        <f t="shared" ca="1" si="237"/>
        <v>0.69302634306211308</v>
      </c>
      <c r="C1876" s="57">
        <f ca="1">_xlfn.NORM.INV(B1876,'Input Parameters'!$E$19,'Input Parameters'!$F$19)</f>
        <v>609.92576951221406</v>
      </c>
      <c r="D1876" s="10">
        <f t="shared" ca="1" si="238"/>
        <v>0.33651743647516952</v>
      </c>
      <c r="E1876" s="59">
        <f ca="1">IF(_xlfn.NORM.INV(D1876,'Input Parameters'!$E$20,'Input Parameters'!$F$20)&lt;3500,3500,IF(_xlfn.NORM.INV(D1876,'Input Parameters'!$E$20,'Input Parameters'!$F$20)&gt;5500,5500,_xlfn.NORM.INV(D1876,'Input Parameters'!$E$20,'Input Parameters'!$F$20)))</f>
        <v>4504.6094516126432</v>
      </c>
      <c r="F1876" s="10">
        <f t="shared" ca="1" si="239"/>
        <v>0.97920500635875307</v>
      </c>
      <c r="G1876" s="61">
        <f ca="1">_xlfn.NORM.INV(F1876,'Input Parameters'!$E$21,'Input Parameters'!$F$21)</f>
        <v>300.86553323318702</v>
      </c>
      <c r="H1876" s="54">
        <f ca="1">EXP(E1876*(1/'Input Parameters'!$E$22-1/G1876))</f>
        <v>1.4946995510165058</v>
      </c>
      <c r="I1876" s="10">
        <f t="shared" ca="1" si="240"/>
        <v>0.76798450330310697</v>
      </c>
      <c r="J1876" s="29">
        <f ca="1">_xlfn.BETA.INV(I1876,'Input Parameters'!$L$24,'Input Parameters'!$M$24,'Input Parameters'!$J$24,'Input Parameters'!$K$24)</f>
        <v>0.71928225634888121</v>
      </c>
      <c r="K1876" s="156">
        <f ca="1">('Input Parameters'!$E$25/'Input Parameters'!$E$31)^$J1876</f>
        <v>5.7428160109942372E-3</v>
      </c>
      <c r="L1876" s="66">
        <f ca="1">$H1876*$C1876*'Input Parameters'!$E$23*K1876</f>
        <v>5.2354713745426622</v>
      </c>
      <c r="M1876" s="23">
        <f t="shared" ca="1" si="241"/>
        <v>0.82798581799916482</v>
      </c>
      <c r="N1876" s="15">
        <f ca="1">_xlfn.NORM.INV(M1876,'Input Parameters'!$E$26,'Input Parameters'!$F$26)</f>
        <v>5.3870950407664125E-2</v>
      </c>
      <c r="O1876" s="8">
        <f t="shared" ca="1" si="242"/>
        <v>0.96916687013601865</v>
      </c>
      <c r="P1876" s="29">
        <f ca="1">_xlfn.LOGNORM.INV(O1876,'Input Parameters'!$H$27,'Input Parameters'!$I$27)</f>
        <v>3.2541784465291888</v>
      </c>
      <c r="Q1876" s="10"/>
      <c r="R1876" s="15">
        <f>'Input Parameters'!$E$28</f>
        <v>12.7</v>
      </c>
      <c r="S1876" s="10">
        <f t="shared" ca="1" si="243"/>
        <v>0.22092383717638098</v>
      </c>
      <c r="T1876" s="25">
        <f ca="1">_xlfn.LOGNORM.INV(S1876,'Input Parameters'!$H$29,'Input Parameters'!$I$29)</f>
        <v>53.41466308704738</v>
      </c>
      <c r="U1876" s="10">
        <f t="shared" ca="1" si="244"/>
        <v>0.60494965166156378</v>
      </c>
      <c r="V1876" s="29">
        <f ca="1">IF('Input Parameters'!$D$30="Beta",_xlfn.BETA.INV(U1876,'Input Parameters'!$L$30,'Input Parameters'!$M$30,'Input Parameters'!$J$30,'Input Parameters'!$K$30),IF('Input Parameters'!$D$30="LogNorm",_xlfn.LOGNORM.INV(U1876,'Input Parameters'!$H$30,'Input Parameters'!$I$30)))</f>
        <v>1.1097931640077987</v>
      </c>
      <c r="W1876" s="2">
        <f ca="1">N1876+(P1876-N1876)*(1-ERF((T1876-R1876)/(2*SQRT(L1876*'Input Parameters'!$E$31))))</f>
        <v>0.72052947000818013</v>
      </c>
      <c r="X1876">
        <f t="shared" ca="1" si="245"/>
        <v>1</v>
      </c>
      <c r="Y1876" s="7"/>
    </row>
    <row r="1877" spans="1:25" ht="15" customHeight="1" x14ac:dyDescent="0.3">
      <c r="A1877" s="130">
        <v>1870</v>
      </c>
      <c r="B1877" s="10">
        <f t="shared" ca="1" si="237"/>
        <v>0.83592883208008806</v>
      </c>
      <c r="C1877" s="57">
        <f ca="1">_xlfn.NORM.INV(B1877,'Input Parameters'!$E$19,'Input Parameters'!$F$19)</f>
        <v>649.92938098547393</v>
      </c>
      <c r="D1877" s="10">
        <f t="shared" ca="1" si="238"/>
        <v>0.91648037848409813</v>
      </c>
      <c r="E1877" s="59">
        <f ca="1">IF(_xlfn.NORM.INV(D1877,'Input Parameters'!$E$20,'Input Parameters'!$F$20)&lt;3500,3500,IF(_xlfn.NORM.INV(D1877,'Input Parameters'!$E$20,'Input Parameters'!$F$20)&gt;5500,5500,_xlfn.NORM.INV(D1877,'Input Parameters'!$E$20,'Input Parameters'!$F$20)))</f>
        <v>5500</v>
      </c>
      <c r="F1877" s="10">
        <f t="shared" ca="1" si="239"/>
        <v>0.20728086822117775</v>
      </c>
      <c r="G1877" s="61">
        <f ca="1">_xlfn.NORM.INV(F1877,'Input Parameters'!$E$21,'Input Parameters'!$F$21)</f>
        <v>278.43708652161143</v>
      </c>
      <c r="H1877" s="54">
        <f ca="1">EXP(E1877*(1/'Input Parameters'!$E$22-1/G1877))</f>
        <v>0.374641880356409</v>
      </c>
      <c r="I1877" s="10">
        <f t="shared" ca="1" si="240"/>
        <v>0.10685093488806796</v>
      </c>
      <c r="J1877" s="29">
        <f ca="1">_xlfn.BETA.INV(I1877,'Input Parameters'!$L$24,'Input Parameters'!$M$24,'Input Parameters'!$J$24,'Input Parameters'!$K$24)</f>
        <v>0.40329403232553568</v>
      </c>
      <c r="K1877" s="156">
        <f ca="1">('Input Parameters'!$E$25/'Input Parameters'!$E$31)^$J1877</f>
        <v>5.5407019433626137E-2</v>
      </c>
      <c r="L1877" s="66">
        <f ca="1">$H1877*$C1877*'Input Parameters'!$E$23*K1877</f>
        <v>13.49109756994287</v>
      </c>
      <c r="M1877" s="23">
        <f t="shared" ca="1" si="241"/>
        <v>0.14068887588434775</v>
      </c>
      <c r="N1877" s="15">
        <f ca="1">_xlfn.NORM.INV(M1877,'Input Parameters'!$E$26,'Input Parameters'!$F$26)</f>
        <v>1.1378180620275753E-2</v>
      </c>
      <c r="O1877" s="8">
        <f t="shared" ca="1" si="242"/>
        <v>0.12564694715769797</v>
      </c>
      <c r="P1877" s="29">
        <f ca="1">_xlfn.LOGNORM.INV(O1877,'Input Parameters'!$H$27,'Input Parameters'!$I$27)</f>
        <v>0.85699141227231501</v>
      </c>
      <c r="Q1877" s="10"/>
      <c r="R1877" s="15">
        <f>'Input Parameters'!$E$28</f>
        <v>12.7</v>
      </c>
      <c r="S1877" s="10">
        <f t="shared" ca="1" si="243"/>
        <v>0.69588546061314593</v>
      </c>
      <c r="T1877" s="25">
        <f ca="1">_xlfn.LOGNORM.INV(S1877,'Input Parameters'!$H$29,'Input Parameters'!$I$29)</f>
        <v>61.681475737386137</v>
      </c>
      <c r="U1877" s="10">
        <f t="shared" ca="1" si="244"/>
        <v>8.8662996821116224E-2</v>
      </c>
      <c r="V1877" s="29">
        <f ca="1">IF('Input Parameters'!$D$30="Beta",_xlfn.BETA.INV(U1877,'Input Parameters'!$L$30,'Input Parameters'!$M$30,'Input Parameters'!$J$30,'Input Parameters'!$K$30),IF('Input Parameters'!$D$30="LogNorm",_xlfn.LOGNORM.INV(U1877,'Input Parameters'!$H$30,'Input Parameters'!$I$30)))</f>
        <v>0.5869714988568232</v>
      </c>
      <c r="W1877" s="2">
        <f ca="1">N1877+(P1877-N1877)*(1-ERF((T1877-R1877)/(2*SQRT(L1877*'Input Parameters'!$E$31))))</f>
        <v>0.30370786912902686</v>
      </c>
      <c r="X1877">
        <f t="shared" ca="1" si="245"/>
        <v>1</v>
      </c>
      <c r="Y1877" s="7"/>
    </row>
    <row r="1878" spans="1:25" ht="15" customHeight="1" x14ac:dyDescent="0.3">
      <c r="A1878" s="130">
        <v>1871</v>
      </c>
      <c r="B1878" s="10">
        <f t="shared" ca="1" si="237"/>
        <v>0.27397907942491506</v>
      </c>
      <c r="C1878" s="57">
        <f ca="1">_xlfn.NORM.INV(B1878,'Input Parameters'!$E$19,'Input Parameters'!$F$19)</f>
        <v>516.53049145904004</v>
      </c>
      <c r="D1878" s="10">
        <f t="shared" ca="1" si="238"/>
        <v>0.97517400721377712</v>
      </c>
      <c r="E1878" s="59">
        <f ca="1">IF(_xlfn.NORM.INV(D1878,'Input Parameters'!$E$20,'Input Parameters'!$F$20)&lt;3500,3500,IF(_xlfn.NORM.INV(D1878,'Input Parameters'!$E$20,'Input Parameters'!$F$20)&gt;5500,5500,_xlfn.NORM.INV(D1878,'Input Parameters'!$E$20,'Input Parameters'!$F$20)))</f>
        <v>5500</v>
      </c>
      <c r="F1878" s="10">
        <f t="shared" ca="1" si="239"/>
        <v>0.46708840696532639</v>
      </c>
      <c r="G1878" s="61">
        <f ca="1">_xlfn.NORM.INV(F1878,'Input Parameters'!$E$21,'Input Parameters'!$F$21)</f>
        <v>284.20083529498277</v>
      </c>
      <c r="H1878" s="54">
        <f ca="1">EXP(E1878*(1/'Input Parameters'!$E$22-1/G1878))</f>
        <v>0.55923769782952659</v>
      </c>
      <c r="I1878" s="10">
        <f t="shared" ca="1" si="240"/>
        <v>0.21733989648430918</v>
      </c>
      <c r="J1878" s="29">
        <f ca="1">_xlfn.BETA.INV(I1878,'Input Parameters'!$L$24,'Input Parameters'!$M$24,'Input Parameters'!$J$24,'Input Parameters'!$K$24)</f>
        <v>0.47863387602375851</v>
      </c>
      <c r="K1878" s="156">
        <f ca="1">('Input Parameters'!$E$25/'Input Parameters'!$E$31)^$J1878</f>
        <v>3.2273689309825347E-2</v>
      </c>
      <c r="L1878" s="66">
        <f ca="1">$H1878*$C1878*'Input Parameters'!$E$23*K1878</f>
        <v>9.3226851363528294</v>
      </c>
      <c r="M1878" s="23">
        <f t="shared" ca="1" si="241"/>
        <v>8.8971218152515186E-2</v>
      </c>
      <c r="N1878" s="15">
        <f ca="1">_xlfn.NORM.INV(M1878,'Input Parameters'!$E$26,'Input Parameters'!$F$26)</f>
        <v>5.7105353364601229E-3</v>
      </c>
      <c r="O1878" s="8">
        <f t="shared" ca="1" si="242"/>
        <v>0.73575610521580692</v>
      </c>
      <c r="P1878" s="29">
        <f ca="1">_xlfn.LOGNORM.INV(O1878,'Input Parameters'!$H$27,'Input Parameters'!$I$27)</f>
        <v>1.8815024639199578</v>
      </c>
      <c r="Q1878" s="10"/>
      <c r="R1878" s="15">
        <f>'Input Parameters'!$E$28</f>
        <v>12.7</v>
      </c>
      <c r="S1878" s="10">
        <f t="shared" ca="1" si="243"/>
        <v>0.47353809551980264</v>
      </c>
      <c r="T1878" s="25">
        <f ca="1">_xlfn.LOGNORM.INV(S1878,'Input Parameters'!$H$29,'Input Parameters'!$I$29)</f>
        <v>57.799462956413365</v>
      </c>
      <c r="U1878" s="10">
        <f t="shared" ca="1" si="244"/>
        <v>0.89569270337895823</v>
      </c>
      <c r="V1878" s="29">
        <f ca="1">IF('Input Parameters'!$D$30="Beta",_xlfn.BETA.INV(U1878,'Input Parameters'!$L$30,'Input Parameters'!$M$30,'Input Parameters'!$J$30,'Input Parameters'!$K$30),IF('Input Parameters'!$D$30="LogNorm",_xlfn.LOGNORM.INV(U1878,'Input Parameters'!$H$30,'Input Parameters'!$I$30)))</f>
        <v>1.6405815180500873</v>
      </c>
      <c r="W1878" s="2">
        <f ca="1">N1878+(P1878-N1878)*(1-ERF((T1878-R1878)/(2*SQRT(L1878*'Input Parameters'!$E$31))))</f>
        <v>0.56146872659411184</v>
      </c>
      <c r="X1878">
        <f t="shared" ca="1" si="245"/>
        <v>1</v>
      </c>
      <c r="Y1878" s="7"/>
    </row>
    <row r="1879" spans="1:25" ht="15" customHeight="1" x14ac:dyDescent="0.3">
      <c r="A1879" s="130">
        <v>1872</v>
      </c>
      <c r="B1879" s="10">
        <f t="shared" ca="1" si="237"/>
        <v>5.1567612908409721E-2</v>
      </c>
      <c r="C1879" s="57">
        <f ca="1">_xlfn.NORM.INV(B1879,'Input Parameters'!$E$19,'Input Parameters'!$F$19)</f>
        <v>429.57848341916269</v>
      </c>
      <c r="D1879" s="10">
        <f t="shared" ca="1" si="238"/>
        <v>0.29890638082837373</v>
      </c>
      <c r="E1879" s="59">
        <f ca="1">IF(_xlfn.NORM.INV(D1879,'Input Parameters'!$E$20,'Input Parameters'!$F$20)&lt;3500,3500,IF(_xlfn.NORM.INV(D1879,'Input Parameters'!$E$20,'Input Parameters'!$F$20)&gt;5500,5500,_xlfn.NORM.INV(D1879,'Input Parameters'!$E$20,'Input Parameters'!$F$20)))</f>
        <v>4430.7160661747266</v>
      </c>
      <c r="F1879" s="10">
        <f t="shared" ca="1" si="239"/>
        <v>0.80018350161818208</v>
      </c>
      <c r="G1879" s="61">
        <f ca="1">_xlfn.NORM.INV(F1879,'Input Parameters'!$E$21,'Input Parameters'!$F$21)</f>
        <v>291.47029617097752</v>
      </c>
      <c r="H1879" s="54">
        <f ca="1">EXP(E1879*(1/'Input Parameters'!$E$22-1/G1879))</f>
        <v>0.9237043436164859</v>
      </c>
      <c r="I1879" s="10">
        <f t="shared" ca="1" si="240"/>
        <v>0.89183441494734073</v>
      </c>
      <c r="J1879" s="29">
        <f ca="1">_xlfn.BETA.INV(I1879,'Input Parameters'!$L$24,'Input Parameters'!$M$24,'Input Parameters'!$J$24,'Input Parameters'!$K$24)</f>
        <v>0.78698135182279694</v>
      </c>
      <c r="K1879" s="156">
        <f ca="1">('Input Parameters'!$E$25/'Input Parameters'!$E$31)^$J1879</f>
        <v>3.5335639947780616E-3</v>
      </c>
      <c r="L1879" s="66">
        <f ca="1">$H1879*$C1879*'Input Parameters'!$E$23*K1879</f>
        <v>1.4021305996777036</v>
      </c>
      <c r="M1879" s="23">
        <f t="shared" ca="1" si="241"/>
        <v>0.76093374175158401</v>
      </c>
      <c r="N1879" s="15">
        <f ca="1">_xlfn.NORM.INV(M1879,'Input Parameters'!$E$26,'Input Parameters'!$F$26)</f>
        <v>4.889549672047204E-2</v>
      </c>
      <c r="O1879" s="8">
        <f t="shared" ca="1" si="242"/>
        <v>1.1717390613904199E-2</v>
      </c>
      <c r="P1879" s="29">
        <f ca="1">_xlfn.LOGNORM.INV(O1879,'Input Parameters'!$H$27,'Input Parameters'!$I$27)</f>
        <v>0.52235318851978363</v>
      </c>
      <c r="Q1879" s="10"/>
      <c r="R1879" s="15">
        <f>'Input Parameters'!$E$28</f>
        <v>12.7</v>
      </c>
      <c r="S1879" s="10">
        <f t="shared" ca="1" si="243"/>
        <v>4.2336055545959095E-2</v>
      </c>
      <c r="T1879" s="25">
        <f ca="1">_xlfn.LOGNORM.INV(S1879,'Input Parameters'!$H$29,'Input Parameters'!$I$29)</f>
        <v>47.983190534189916</v>
      </c>
      <c r="U1879" s="10">
        <f t="shared" ca="1" si="244"/>
        <v>0.81551450098493039</v>
      </c>
      <c r="V1879" s="29">
        <f ca="1">IF('Input Parameters'!$D$30="Beta",_xlfn.BETA.INV(U1879,'Input Parameters'!$L$30,'Input Parameters'!$M$30,'Input Parameters'!$J$30,'Input Parameters'!$K$30),IF('Input Parameters'!$D$30="LogNorm",_xlfn.LOGNORM.INV(U1879,'Input Parameters'!$H$30,'Input Parameters'!$I$30)))</f>
        <v>1.4240258044078575</v>
      </c>
      <c r="W1879" s="2">
        <f ca="1">N1879+(P1879-N1879)*(1-ERF((T1879-R1879)/(2*SQRT(L1879*'Input Parameters'!$E$31))))</f>
        <v>6.5523363062344672E-2</v>
      </c>
      <c r="X1879">
        <f t="shared" ca="1" si="245"/>
        <v>1</v>
      </c>
      <c r="Y1879" s="7"/>
    </row>
    <row r="1880" spans="1:25" ht="15" customHeight="1" x14ac:dyDescent="0.3">
      <c r="A1880" s="130">
        <v>1873</v>
      </c>
      <c r="B1880" s="10">
        <f t="shared" ca="1" si="237"/>
        <v>3.7109998120169241E-2</v>
      </c>
      <c r="C1880" s="57">
        <f ca="1">_xlfn.NORM.INV(B1880,'Input Parameters'!$E$19,'Input Parameters'!$F$19)</f>
        <v>416.44596908780647</v>
      </c>
      <c r="D1880" s="10">
        <f t="shared" ca="1" si="238"/>
        <v>0.97626132184598247</v>
      </c>
      <c r="E1880" s="59">
        <f ca="1">IF(_xlfn.NORM.INV(D1880,'Input Parameters'!$E$20,'Input Parameters'!$F$20)&lt;3500,3500,IF(_xlfn.NORM.INV(D1880,'Input Parameters'!$E$20,'Input Parameters'!$F$20)&gt;5500,5500,_xlfn.NORM.INV(D1880,'Input Parameters'!$E$20,'Input Parameters'!$F$20)))</f>
        <v>5500</v>
      </c>
      <c r="F1880" s="10">
        <f t="shared" ca="1" si="239"/>
        <v>0.98290863110156368</v>
      </c>
      <c r="G1880" s="61">
        <f ca="1">_xlfn.NORM.INV(F1880,'Input Parameters'!$E$21,'Input Parameters'!$F$21)</f>
        <v>301.4967682154371</v>
      </c>
      <c r="H1880" s="54">
        <f ca="1">EXP(E1880*(1/'Input Parameters'!$E$22-1/G1880))</f>
        <v>1.6972559477004623</v>
      </c>
      <c r="I1880" s="10">
        <f t="shared" ca="1" si="240"/>
        <v>8.226336987466254E-2</v>
      </c>
      <c r="J1880" s="29">
        <f ca="1">_xlfn.BETA.INV(I1880,'Input Parameters'!$L$24,'Input Parameters'!$M$24,'Input Parameters'!$J$24,'Input Parameters'!$K$24)</f>
        <v>0.38006413439392617</v>
      </c>
      <c r="K1880" s="156">
        <f ca="1">('Input Parameters'!$E$25/'Input Parameters'!$E$31)^$J1880</f>
        <v>6.545396504457042E-2</v>
      </c>
      <c r="L1880" s="66">
        <f ca="1">$H1880*$C1880*'Input Parameters'!$E$23*K1880</f>
        <v>46.263870349084982</v>
      </c>
      <c r="M1880" s="23">
        <f t="shared" ca="1" si="241"/>
        <v>0.43831258553998276</v>
      </c>
      <c r="N1880" s="15">
        <f ca="1">_xlfn.NORM.INV(M1880,'Input Parameters'!$E$26,'Input Parameters'!$F$26)</f>
        <v>3.07397750212333E-2</v>
      </c>
      <c r="O1880" s="8">
        <f t="shared" ca="1" si="242"/>
        <v>0.55164728412936193</v>
      </c>
      <c r="P1880" s="29">
        <f ca="1">_xlfn.LOGNORM.INV(O1880,'Input Parameters'!$H$27,'Input Parameters'!$I$27)</f>
        <v>1.5077939016278601</v>
      </c>
      <c r="Q1880" s="10"/>
      <c r="R1880" s="15">
        <f>'Input Parameters'!$E$28</f>
        <v>12.7</v>
      </c>
      <c r="S1880" s="10">
        <f t="shared" ca="1" si="243"/>
        <v>0.69418322945217503</v>
      </c>
      <c r="T1880" s="25">
        <f ca="1">_xlfn.LOGNORM.INV(S1880,'Input Parameters'!$H$29,'Input Parameters'!$I$29)</f>
        <v>61.647829254736273</v>
      </c>
      <c r="U1880" s="10">
        <f t="shared" ca="1" si="244"/>
        <v>0.9440884809633695</v>
      </c>
      <c r="V1880" s="29">
        <f ca="1">IF('Input Parameters'!$D$30="Beta",_xlfn.BETA.INV(U1880,'Input Parameters'!$L$30,'Input Parameters'!$M$30,'Input Parameters'!$J$30,'Input Parameters'!$K$30),IF('Input Parameters'!$D$30="LogNorm",_xlfn.LOGNORM.INV(U1880,'Input Parameters'!$H$30,'Input Parameters'!$I$30)))</f>
        <v>1.8705584154527315</v>
      </c>
      <c r="W1880" s="2">
        <f ca="1">N1880+(P1880-N1880)*(1-ERF((T1880-R1880)/(2*SQRT(L1880*'Input Parameters'!$E$31))))</f>
        <v>0.93299985762057458</v>
      </c>
      <c r="X1880">
        <f t="shared" ca="1" si="245"/>
        <v>1</v>
      </c>
      <c r="Y1880" s="7"/>
    </row>
    <row r="1881" spans="1:25" ht="15" customHeight="1" x14ac:dyDescent="0.3">
      <c r="A1881" s="130">
        <v>1874</v>
      </c>
      <c r="B1881" s="10">
        <f t="shared" ca="1" si="237"/>
        <v>0.15701461340112077</v>
      </c>
      <c r="C1881" s="57">
        <f ca="1">_xlfn.NORM.INV(B1881,'Input Parameters'!$E$19,'Input Parameters'!$F$19)</f>
        <v>482.22510678633694</v>
      </c>
      <c r="D1881" s="10">
        <f t="shared" ca="1" si="238"/>
        <v>3.5582000603686881E-2</v>
      </c>
      <c r="E1881" s="59">
        <f ca="1">IF(_xlfn.NORM.INV(D1881,'Input Parameters'!$E$20,'Input Parameters'!$F$20)&lt;3500,3500,IF(_xlfn.NORM.INV(D1881,'Input Parameters'!$E$20,'Input Parameters'!$F$20)&gt;5500,5500,_xlfn.NORM.INV(D1881,'Input Parameters'!$E$20,'Input Parameters'!$F$20)))</f>
        <v>3536.8993468067274</v>
      </c>
      <c r="F1881" s="10">
        <f t="shared" ca="1" si="239"/>
        <v>0.99032434483018472</v>
      </c>
      <c r="G1881" s="61">
        <f ca="1">_xlfn.NORM.INV(F1881,'Input Parameters'!$E$21,'Input Parameters'!$F$21)</f>
        <v>303.23212961492067</v>
      </c>
      <c r="H1881" s="54">
        <f ca="1">EXP(E1881*(1/'Input Parameters'!$E$22-1/G1881))</f>
        <v>1.5027992433072874</v>
      </c>
      <c r="I1881" s="10">
        <f t="shared" ca="1" si="240"/>
        <v>0.9700981570632069</v>
      </c>
      <c r="J1881" s="29">
        <f ca="1">_xlfn.BETA.INV(I1881,'Input Parameters'!$L$24,'Input Parameters'!$M$24,'Input Parameters'!$J$24,'Input Parameters'!$K$24)</f>
        <v>0.85896910074620991</v>
      </c>
      <c r="K1881" s="156">
        <f ca="1">('Input Parameters'!$E$25/'Input Parameters'!$E$31)^$J1881</f>
        <v>2.108336903363069E-3</v>
      </c>
      <c r="L1881" s="66">
        <f ca="1">$H1881*$C1881*'Input Parameters'!$E$23*K1881</f>
        <v>1.5278854535919955</v>
      </c>
      <c r="M1881" s="23">
        <f t="shared" ca="1" si="241"/>
        <v>0.91546460633395954</v>
      </c>
      <c r="N1881" s="15">
        <f ca="1">_xlfn.NORM.INV(M1881,'Input Parameters'!$E$26,'Input Parameters'!$F$26)</f>
        <v>6.2879109275350592E-2</v>
      </c>
      <c r="O1881" s="8">
        <f t="shared" ca="1" si="242"/>
        <v>0.59607768311397735</v>
      </c>
      <c r="P1881" s="29">
        <f ca="1">_xlfn.LOGNORM.INV(O1881,'Input Parameters'!$H$27,'Input Parameters'!$I$27)</f>
        <v>1.5853569225649276</v>
      </c>
      <c r="Q1881" s="10"/>
      <c r="R1881" s="15">
        <f>'Input Parameters'!$E$28</f>
        <v>12.7</v>
      </c>
      <c r="S1881" s="10">
        <f t="shared" ca="1" si="243"/>
        <v>4.3418684456700607E-2</v>
      </c>
      <c r="T1881" s="25">
        <f ca="1">_xlfn.LOGNORM.INV(S1881,'Input Parameters'!$H$29,'Input Parameters'!$I$29)</f>
        <v>48.047212466894528</v>
      </c>
      <c r="U1881" s="10">
        <f t="shared" ca="1" si="244"/>
        <v>3.4653920546246164E-2</v>
      </c>
      <c r="V1881" s="29">
        <f ca="1">IF('Input Parameters'!$D$30="Beta",_xlfn.BETA.INV(U1881,'Input Parameters'!$L$30,'Input Parameters'!$M$30,'Input Parameters'!$J$30,'Input Parameters'!$K$30),IF('Input Parameters'!$D$30="LogNorm",_xlfn.LOGNORM.INV(U1881,'Input Parameters'!$H$30,'Input Parameters'!$I$30)))</f>
        <v>0.48817282480004148</v>
      </c>
      <c r="W1881" s="2">
        <f ca="1">N1881+(P1881-N1881)*(1-ERF((T1881-R1881)/(2*SQRT(L1881*'Input Parameters'!$E$31))))</f>
        <v>0.12860417134211316</v>
      </c>
      <c r="X1881">
        <f t="shared" ca="1" si="245"/>
        <v>1</v>
      </c>
      <c r="Y1881" s="7"/>
    </row>
    <row r="1882" spans="1:25" ht="15" customHeight="1" x14ac:dyDescent="0.3">
      <c r="A1882" s="130">
        <v>1875</v>
      </c>
      <c r="B1882" s="10">
        <f t="shared" ca="1" si="237"/>
        <v>0.95404550479382677</v>
      </c>
      <c r="C1882" s="57">
        <f ca="1">_xlfn.NORM.INV(B1882,'Input Parameters'!$E$19,'Input Parameters'!$F$19)</f>
        <v>709.71736642157953</v>
      </c>
      <c r="D1882" s="10">
        <f t="shared" ca="1" si="238"/>
        <v>0.67142008009832088</v>
      </c>
      <c r="E1882" s="59">
        <f ca="1">IF(_xlfn.NORM.INV(D1882,'Input Parameters'!$E$20,'Input Parameters'!$F$20)&lt;3500,3500,IF(_xlfn.NORM.INV(D1882,'Input Parameters'!$E$20,'Input Parameters'!$F$20)&gt;5500,5500,_xlfn.NORM.INV(D1882,'Input Parameters'!$E$20,'Input Parameters'!$F$20)))</f>
        <v>5110.6864768178766</v>
      </c>
      <c r="F1882" s="10">
        <f t="shared" ca="1" si="239"/>
        <v>0.95665176915170436</v>
      </c>
      <c r="G1882" s="61">
        <f ca="1">_xlfn.NORM.INV(F1882,'Input Parameters'!$E$21,'Input Parameters'!$F$21)</f>
        <v>298.31486696457443</v>
      </c>
      <c r="H1882" s="54">
        <f ca="1">EXP(E1882*(1/'Input Parameters'!$E$22-1/G1882))</f>
        <v>1.3644656231061012</v>
      </c>
      <c r="I1882" s="10">
        <f t="shared" ca="1" si="240"/>
        <v>0.88155359338537076</v>
      </c>
      <c r="J1882" s="29">
        <f ca="1">_xlfn.BETA.INV(I1882,'Input Parameters'!$L$24,'Input Parameters'!$M$24,'Input Parameters'!$J$24,'Input Parameters'!$K$24)</f>
        <v>0.78023963917648509</v>
      </c>
      <c r="K1882" s="156">
        <f ca="1">('Input Parameters'!$E$25/'Input Parameters'!$E$31)^$J1882</f>
        <v>3.7086539322450664E-3</v>
      </c>
      <c r="L1882" s="66">
        <f ca="1">$H1882*$C1882*'Input Parameters'!$E$23*K1882</f>
        <v>3.5914046475658323</v>
      </c>
      <c r="M1882" s="23">
        <f t="shared" ca="1" si="241"/>
        <v>0.59708388897160392</v>
      </c>
      <c r="N1882" s="15">
        <f ca="1">_xlfn.NORM.INV(M1882,'Input Parameters'!$E$26,'Input Parameters'!$F$26)</f>
        <v>3.9161931158378287E-2</v>
      </c>
      <c r="O1882" s="8">
        <f t="shared" ca="1" si="242"/>
        <v>0.8938866321240071</v>
      </c>
      <c r="P1882" s="29">
        <f ca="1">_xlfn.LOGNORM.INV(O1882,'Input Parameters'!$H$27,'Input Parameters'!$I$27)</f>
        <v>2.4721901156072765</v>
      </c>
      <c r="Q1882" s="10"/>
      <c r="R1882" s="15">
        <f>'Input Parameters'!$E$28</f>
        <v>12.7</v>
      </c>
      <c r="S1882" s="10">
        <f t="shared" ca="1" si="243"/>
        <v>0.39873798587776121</v>
      </c>
      <c r="T1882" s="25">
        <f ca="1">_xlfn.LOGNORM.INV(S1882,'Input Parameters'!$H$29,'Input Parameters'!$I$29)</f>
        <v>56.578047307553298</v>
      </c>
      <c r="U1882" s="10">
        <f t="shared" ca="1" si="244"/>
        <v>0.99019805336219424</v>
      </c>
      <c r="V1882" s="29">
        <f ca="1">IF('Input Parameters'!$D$30="Beta",_xlfn.BETA.INV(U1882,'Input Parameters'!$L$30,'Input Parameters'!$M$30,'Input Parameters'!$J$30,'Input Parameters'!$K$30),IF('Input Parameters'!$D$30="LogNorm",_xlfn.LOGNORM.INV(U1882,'Input Parameters'!$H$30,'Input Parameters'!$I$30)))</f>
        <v>2.5081566395756081</v>
      </c>
      <c r="W1882" s="2">
        <f ca="1">N1882+(P1882-N1882)*(1-ERF((T1882-R1882)/(2*SQRT(L1882*'Input Parameters'!$E$31))))</f>
        <v>0.28633315817401533</v>
      </c>
      <c r="X1882">
        <f t="shared" ca="1" si="245"/>
        <v>1</v>
      </c>
      <c r="Y1882" s="7"/>
    </row>
    <row r="1883" spans="1:25" ht="15" customHeight="1" x14ac:dyDescent="0.3">
      <c r="A1883" s="130">
        <v>1876</v>
      </c>
      <c r="B1883" s="10">
        <f t="shared" ca="1" si="237"/>
        <v>0.95051096160267989</v>
      </c>
      <c r="C1883" s="57">
        <f ca="1">_xlfn.NORM.INV(B1883,'Input Parameters'!$E$19,'Input Parameters'!$F$19)</f>
        <v>706.71048392486114</v>
      </c>
      <c r="D1883" s="10">
        <f t="shared" ca="1" si="238"/>
        <v>0.11863449555461247</v>
      </c>
      <c r="E1883" s="59">
        <f ca="1">IF(_xlfn.NORM.INV(D1883,'Input Parameters'!$E$20,'Input Parameters'!$F$20)&lt;3500,3500,IF(_xlfn.NORM.INV(D1883,'Input Parameters'!$E$20,'Input Parameters'!$F$20)&gt;5500,5500,_xlfn.NORM.INV(D1883,'Input Parameters'!$E$20,'Input Parameters'!$F$20)))</f>
        <v>3972.7116440245445</v>
      </c>
      <c r="F1883" s="10">
        <f t="shared" ca="1" si="239"/>
        <v>0.74049726856091225</v>
      </c>
      <c r="G1883" s="61">
        <f ca="1">_xlfn.NORM.INV(F1883,'Input Parameters'!$E$21,'Input Parameters'!$F$21)</f>
        <v>289.91875062157624</v>
      </c>
      <c r="H1883" s="54">
        <f ca="1">EXP(E1883*(1/'Input Parameters'!$E$22-1/G1883))</f>
        <v>0.86579944377707374</v>
      </c>
      <c r="I1883" s="10">
        <f t="shared" ca="1" si="240"/>
        <v>0.54524197287812903</v>
      </c>
      <c r="J1883" s="29">
        <f ca="1">_xlfn.BETA.INV(I1883,'Input Parameters'!$L$24,'Input Parameters'!$M$24,'Input Parameters'!$J$24,'Input Parameters'!$K$24)</f>
        <v>0.62536091809311523</v>
      </c>
      <c r="K1883" s="156">
        <f ca="1">('Input Parameters'!$E$25/'Input Parameters'!$E$31)^$J1883</f>
        <v>1.1264980994883192E-2</v>
      </c>
      <c r="L1883" s="66">
        <f ca="1">$H1883*$C1883*'Input Parameters'!$E$23*K1883</f>
        <v>6.892698783308929</v>
      </c>
      <c r="M1883" s="23">
        <f t="shared" ca="1" si="241"/>
        <v>0.14074370488493571</v>
      </c>
      <c r="N1883" s="15">
        <f ca="1">_xlfn.NORM.INV(M1883,'Input Parameters'!$E$26,'Input Parameters'!$F$26)</f>
        <v>1.1383335812627987E-2</v>
      </c>
      <c r="O1883" s="8">
        <f t="shared" ca="1" si="242"/>
        <v>0.20408425168352684</v>
      </c>
      <c r="P1883" s="29">
        <f ca="1">_xlfn.LOGNORM.INV(O1883,'Input Parameters'!$H$27,'Input Parameters'!$I$27)</f>
        <v>0.98736502550292848</v>
      </c>
      <c r="Q1883" s="10"/>
      <c r="R1883" s="15">
        <f>'Input Parameters'!$E$28</f>
        <v>12.7</v>
      </c>
      <c r="S1883" s="10">
        <f t="shared" ca="1" si="243"/>
        <v>0.12392851518621129</v>
      </c>
      <c r="T1883" s="25">
        <f ca="1">_xlfn.LOGNORM.INV(S1883,'Input Parameters'!$H$29,'Input Parameters'!$I$29)</f>
        <v>51.146417214376612</v>
      </c>
      <c r="U1883" s="10">
        <f t="shared" ca="1" si="244"/>
        <v>0.13882976191535656</v>
      </c>
      <c r="V1883" s="29">
        <f ca="1">IF('Input Parameters'!$D$30="Beta",_xlfn.BETA.INV(U1883,'Input Parameters'!$L$30,'Input Parameters'!$M$30,'Input Parameters'!$J$30,'Input Parameters'!$K$30),IF('Input Parameters'!$D$30="LogNorm",_xlfn.LOGNORM.INV(U1883,'Input Parameters'!$H$30,'Input Parameters'!$I$30)))</f>
        <v>0.65123042083394833</v>
      </c>
      <c r="W1883" s="2">
        <f ca="1">N1883+(P1883-N1883)*(1-ERF((T1883-R1883)/(2*SQRT(L1883*'Input Parameters'!$E$31))))</f>
        <v>0.30460706061163023</v>
      </c>
      <c r="X1883">
        <f t="shared" ca="1" si="245"/>
        <v>1</v>
      </c>
      <c r="Y1883" s="7"/>
    </row>
    <row r="1884" spans="1:25" ht="15" customHeight="1" x14ac:dyDescent="0.3">
      <c r="A1884" s="130">
        <v>1877</v>
      </c>
      <c r="B1884" s="10">
        <f t="shared" ca="1" si="237"/>
        <v>0.57566182759136642</v>
      </c>
      <c r="C1884" s="57">
        <f ca="1">_xlfn.NORM.INV(B1884,'Input Parameters'!$E$19,'Input Parameters'!$F$19)</f>
        <v>583.42324104901047</v>
      </c>
      <c r="D1884" s="10">
        <f t="shared" ca="1" si="238"/>
        <v>0.48792559066068664</v>
      </c>
      <c r="E1884" s="59">
        <f ca="1">IF(_xlfn.NORM.INV(D1884,'Input Parameters'!$E$20,'Input Parameters'!$F$20)&lt;3500,3500,IF(_xlfn.NORM.INV(D1884,'Input Parameters'!$E$20,'Input Parameters'!$F$20)&gt;5500,5500,_xlfn.NORM.INV(D1884,'Input Parameters'!$E$20,'Input Parameters'!$F$20)))</f>
        <v>4778.8105253149397</v>
      </c>
      <c r="F1884" s="10">
        <f t="shared" ca="1" si="239"/>
        <v>0.25552353393645966</v>
      </c>
      <c r="G1884" s="61">
        <f ca="1">_xlfn.NORM.INV(F1884,'Input Parameters'!$E$21,'Input Parameters'!$F$21)</f>
        <v>279.68434372092463</v>
      </c>
      <c r="H1884" s="54">
        <f ca="1">EXP(E1884*(1/'Input Parameters'!$E$22-1/G1884))</f>
        <v>0.46000900653514176</v>
      </c>
      <c r="I1884" s="10">
        <f t="shared" ca="1" si="240"/>
        <v>0.88981386106751359</v>
      </c>
      <c r="J1884" s="29">
        <f ca="1">_xlfn.BETA.INV(I1884,'Input Parameters'!$L$24,'Input Parameters'!$M$24,'Input Parameters'!$J$24,'Input Parameters'!$K$24)</f>
        <v>0.78563038332617285</v>
      </c>
      <c r="K1884" s="156">
        <f ca="1">('Input Parameters'!$E$25/'Input Parameters'!$E$31)^$J1884</f>
        <v>3.5679750745022513E-3</v>
      </c>
      <c r="L1884" s="66">
        <f ca="1">$H1884*$C1884*'Input Parameters'!$E$23*K1884</f>
        <v>0.95757295605621384</v>
      </c>
      <c r="M1884" s="23">
        <f t="shared" ca="1" si="241"/>
        <v>0.68457767199359898</v>
      </c>
      <c r="N1884" s="15">
        <f ca="1">_xlfn.NORM.INV(M1884,'Input Parameters'!$E$26,'Input Parameters'!$F$26)</f>
        <v>4.4091304895661362E-2</v>
      </c>
      <c r="O1884" s="8">
        <f t="shared" ca="1" si="242"/>
        <v>0.50725490126261064</v>
      </c>
      <c r="P1884" s="29">
        <f ca="1">_xlfn.LOGNORM.INV(O1884,'Input Parameters'!$H$27,'Input Parameters'!$I$27)</f>
        <v>1.4351332942295625</v>
      </c>
      <c r="Q1884" s="10"/>
      <c r="R1884" s="15">
        <f>'Input Parameters'!$E$28</f>
        <v>12.7</v>
      </c>
      <c r="S1884" s="10">
        <f t="shared" ca="1" si="243"/>
        <v>0.29384510532593189</v>
      </c>
      <c r="T1884" s="25">
        <f ca="1">_xlfn.LOGNORM.INV(S1884,'Input Parameters'!$H$29,'Input Parameters'!$I$29)</f>
        <v>54.792813554296281</v>
      </c>
      <c r="U1884" s="10">
        <f t="shared" ca="1" si="244"/>
        <v>0.14488969251806694</v>
      </c>
      <c r="V1884" s="29">
        <f ca="1">IF('Input Parameters'!$D$30="Beta",_xlfn.BETA.INV(U1884,'Input Parameters'!$L$30,'Input Parameters'!$M$30,'Input Parameters'!$J$30,'Input Parameters'!$K$30),IF('Input Parameters'!$D$30="LogNorm",_xlfn.LOGNORM.INV(U1884,'Input Parameters'!$H$30,'Input Parameters'!$I$30)))</f>
        <v>0.65819778439701859</v>
      </c>
      <c r="W1884" s="2">
        <f ca="1">N1884+(P1884-N1884)*(1-ERF((T1884-R1884)/(2*SQRT(L1884*'Input Parameters'!$E$31))))</f>
        <v>4.736439104676788E-2</v>
      </c>
      <c r="X1884">
        <f t="shared" ca="1" si="245"/>
        <v>1</v>
      </c>
      <c r="Y1884" s="7"/>
    </row>
    <row r="1885" spans="1:25" ht="15" customHeight="1" x14ac:dyDescent="0.3">
      <c r="A1885" s="130">
        <v>1878</v>
      </c>
      <c r="B1885" s="10">
        <f t="shared" ca="1" si="237"/>
        <v>0.88138585395530888</v>
      </c>
      <c r="C1885" s="57">
        <f ca="1">_xlfn.NORM.INV(B1885,'Input Parameters'!$E$19,'Input Parameters'!$F$19)</f>
        <v>667.17418913071788</v>
      </c>
      <c r="D1885" s="10">
        <f t="shared" ca="1" si="238"/>
        <v>4.565989723942554E-2</v>
      </c>
      <c r="E1885" s="59">
        <f ca="1">IF(_xlfn.NORM.INV(D1885,'Input Parameters'!$E$20,'Input Parameters'!$F$20)&lt;3500,3500,IF(_xlfn.NORM.INV(D1885,'Input Parameters'!$E$20,'Input Parameters'!$F$20)&gt;5500,5500,_xlfn.NORM.INV(D1885,'Input Parameters'!$E$20,'Input Parameters'!$F$20)))</f>
        <v>3618.0664432385556</v>
      </c>
      <c r="F1885" s="10">
        <f t="shared" ca="1" si="239"/>
        <v>0.86319639282589433</v>
      </c>
      <c r="G1885" s="61">
        <f ca="1">_xlfn.NORM.INV(F1885,'Input Parameters'!$E$21,'Input Parameters'!$F$21)</f>
        <v>293.45507512338276</v>
      </c>
      <c r="H1885" s="54">
        <f ca="1">EXP(E1885*(1/'Input Parameters'!$E$22-1/G1885))</f>
        <v>1.0193337107812102</v>
      </c>
      <c r="I1885" s="10">
        <f t="shared" ca="1" si="240"/>
        <v>0.22598594757062429</v>
      </c>
      <c r="J1885" s="29">
        <f ca="1">_xlfn.BETA.INV(I1885,'Input Parameters'!$L$24,'Input Parameters'!$M$24,'Input Parameters'!$J$24,'Input Parameters'!$K$24)</f>
        <v>0.48343925918202851</v>
      </c>
      <c r="K1885" s="156">
        <f ca="1">('Input Parameters'!$E$25/'Input Parameters'!$E$31)^$J1885</f>
        <v>3.1180119007229241E-2</v>
      </c>
      <c r="L1885" s="66">
        <f ca="1">$H1885*$C1885*'Input Parameters'!$E$23*K1885</f>
        <v>21.204761499436081</v>
      </c>
      <c r="M1885" s="23">
        <f t="shared" ca="1" si="241"/>
        <v>0.36940439678405212</v>
      </c>
      <c r="N1885" s="15">
        <f ca="1">_xlfn.NORM.INV(M1885,'Input Parameters'!$E$26,'Input Parameters'!$F$26)</f>
        <v>2.6997944201134681E-2</v>
      </c>
      <c r="O1885" s="8">
        <f t="shared" ca="1" si="242"/>
        <v>0.71946549097390056</v>
      </c>
      <c r="P1885" s="29">
        <f ca="1">_xlfn.LOGNORM.INV(O1885,'Input Parameters'!$H$27,'Input Parameters'!$I$27)</f>
        <v>1.8411036469937851</v>
      </c>
      <c r="Q1885" s="10"/>
      <c r="R1885" s="15">
        <f>'Input Parameters'!$E$28</f>
        <v>12.7</v>
      </c>
      <c r="S1885" s="10">
        <f t="shared" ca="1" si="243"/>
        <v>0.24387300639024756</v>
      </c>
      <c r="T1885" s="25">
        <f ca="1">_xlfn.LOGNORM.INV(S1885,'Input Parameters'!$H$29,'Input Parameters'!$I$29)</f>
        <v>53.867420130957825</v>
      </c>
      <c r="U1885" s="10">
        <f t="shared" ca="1" si="244"/>
        <v>0.96913110225127008</v>
      </c>
      <c r="V1885" s="29">
        <f ca="1">IF('Input Parameters'!$D$30="Beta",_xlfn.BETA.INV(U1885,'Input Parameters'!$L$30,'Input Parameters'!$M$30,'Input Parameters'!$J$30,'Input Parameters'!$K$30),IF('Input Parameters'!$D$30="LogNorm",_xlfn.LOGNORM.INV(U1885,'Input Parameters'!$H$30,'Input Parameters'!$I$30)))</f>
        <v>2.0873873391097932</v>
      </c>
      <c r="W1885" s="2">
        <f ca="1">N1885+(P1885-N1885)*(1-ERF((T1885-R1885)/(2*SQRT(L1885*'Input Parameters'!$E$31))))</f>
        <v>0.98355255039840028</v>
      </c>
      <c r="X1885">
        <f t="shared" ca="1" si="245"/>
        <v>1</v>
      </c>
      <c r="Y1885" s="7"/>
    </row>
    <row r="1886" spans="1:25" ht="15" customHeight="1" x14ac:dyDescent="0.3">
      <c r="A1886" s="130">
        <v>1879</v>
      </c>
      <c r="B1886" s="10">
        <f t="shared" ca="1" si="237"/>
        <v>0.15726173415643974</v>
      </c>
      <c r="C1886" s="57">
        <f ca="1">_xlfn.NORM.INV(B1886,'Input Parameters'!$E$19,'Input Parameters'!$F$19)</f>
        <v>482.31195146920106</v>
      </c>
      <c r="D1886" s="10">
        <f t="shared" ca="1" si="238"/>
        <v>0.34871415104332626</v>
      </c>
      <c r="E1886" s="59">
        <f ca="1">IF(_xlfn.NORM.INV(D1886,'Input Parameters'!$E$20,'Input Parameters'!$F$20)&lt;3500,3500,IF(_xlfn.NORM.INV(D1886,'Input Parameters'!$E$20,'Input Parameters'!$F$20)&gt;5500,5500,_xlfn.NORM.INV(D1886,'Input Parameters'!$E$20,'Input Parameters'!$F$20)))</f>
        <v>4527.8439752280055</v>
      </c>
      <c r="F1886" s="10">
        <f t="shared" ca="1" si="239"/>
        <v>0.90711458669255385</v>
      </c>
      <c r="G1886" s="61">
        <f ca="1">_xlfn.NORM.INV(F1886,'Input Parameters'!$E$21,'Input Parameters'!$F$21)</f>
        <v>295.25030588499106</v>
      </c>
      <c r="H1886" s="54">
        <f ca="1">EXP(E1886*(1/'Input Parameters'!$E$22-1/G1886))</f>
        <v>1.1249976473956067</v>
      </c>
      <c r="I1886" s="10">
        <f t="shared" ca="1" si="240"/>
        <v>0.25635658229984504</v>
      </c>
      <c r="J1886" s="29">
        <f ca="1">_xlfn.BETA.INV(I1886,'Input Parameters'!$L$24,'Input Parameters'!$M$24,'Input Parameters'!$J$24,'Input Parameters'!$K$24)</f>
        <v>0.49957942567204755</v>
      </c>
      <c r="K1886" s="156">
        <f ca="1">('Input Parameters'!$E$25/'Input Parameters'!$E$31)^$J1886</f>
        <v>2.7771169820772667E-2</v>
      </c>
      <c r="L1886" s="66">
        <f ca="1">$H1886*$C1886*'Input Parameters'!$E$23*K1886</f>
        <v>15.068631488047467</v>
      </c>
      <c r="M1886" s="23">
        <f t="shared" ca="1" si="241"/>
        <v>0.33697687189974168</v>
      </c>
      <c r="N1886" s="15">
        <f ca="1">_xlfn.NORM.INV(M1886,'Input Parameters'!$E$26,'Input Parameters'!$F$26)</f>
        <v>2.5164712897468869E-2</v>
      </c>
      <c r="O1886" s="8">
        <f t="shared" ca="1" si="242"/>
        <v>8.8962137043818723E-3</v>
      </c>
      <c r="P1886" s="29">
        <f ca="1">_xlfn.LOGNORM.INV(O1886,'Input Parameters'!$H$27,'Input Parameters'!$I$27)</f>
        <v>0.49894364342631986</v>
      </c>
      <c r="Q1886" s="10"/>
      <c r="R1886" s="15">
        <f>'Input Parameters'!$E$28</f>
        <v>12.7</v>
      </c>
      <c r="S1886" s="10">
        <f t="shared" ca="1" si="243"/>
        <v>0.63994923638439338</v>
      </c>
      <c r="T1886" s="25">
        <f ca="1">_xlfn.LOGNORM.INV(S1886,'Input Parameters'!$H$29,'Input Parameters'!$I$29)</f>
        <v>60.622260113250348</v>
      </c>
      <c r="U1886" s="10">
        <f t="shared" ca="1" si="244"/>
        <v>0.74252956704961748</v>
      </c>
      <c r="V1886" s="29">
        <f ca="1">IF('Input Parameters'!$D$30="Beta",_xlfn.BETA.INV(U1886,'Input Parameters'!$L$30,'Input Parameters'!$M$30,'Input Parameters'!$J$30,'Input Parameters'!$K$30),IF('Input Parameters'!$D$30="LogNorm",_xlfn.LOGNORM.INV(U1886,'Input Parameters'!$H$30,'Input Parameters'!$I$30)))</f>
        <v>1.291740260193297</v>
      </c>
      <c r="W1886" s="2">
        <f ca="1">N1886+(P1886-N1886)*(1-ERF((T1886-R1886)/(2*SQRT(L1886*'Input Parameters'!$E$31))))</f>
        <v>0.20647739539603616</v>
      </c>
      <c r="X1886">
        <f t="shared" ca="1" si="245"/>
        <v>1</v>
      </c>
      <c r="Y1886" s="7"/>
    </row>
    <row r="1887" spans="1:25" ht="15" customHeight="1" x14ac:dyDescent="0.3">
      <c r="A1887" s="130">
        <v>1880</v>
      </c>
      <c r="B1887" s="10">
        <f t="shared" ca="1" si="237"/>
        <v>0.648263909643784</v>
      </c>
      <c r="C1887" s="57">
        <f ca="1">_xlfn.NORM.INV(B1887,'Input Parameters'!$E$19,'Input Parameters'!$F$19)</f>
        <v>599.46387678743508</v>
      </c>
      <c r="D1887" s="10">
        <f t="shared" ca="1" si="238"/>
        <v>0.36680478455323351</v>
      </c>
      <c r="E1887" s="59">
        <f ca="1">IF(_xlfn.NORM.INV(D1887,'Input Parameters'!$E$20,'Input Parameters'!$F$20)&lt;3500,3500,IF(_xlfn.NORM.INV(D1887,'Input Parameters'!$E$20,'Input Parameters'!$F$20)&gt;5500,5500,_xlfn.NORM.INV(D1887,'Input Parameters'!$E$20,'Input Parameters'!$F$20)))</f>
        <v>4561.7704332616595</v>
      </c>
      <c r="F1887" s="10">
        <f t="shared" ca="1" si="239"/>
        <v>0.4003194954630962</v>
      </c>
      <c r="G1887" s="61">
        <f ca="1">_xlfn.NORM.INV(F1887,'Input Parameters'!$E$21,'Input Parameters'!$F$21)</f>
        <v>282.86519110964969</v>
      </c>
      <c r="H1887" s="54">
        <f ca="1">EXP(E1887*(1/'Input Parameters'!$E$22-1/G1887))</f>
        <v>0.57244993680910894</v>
      </c>
      <c r="I1887" s="10">
        <f t="shared" ca="1" si="240"/>
        <v>0.69884109527863347</v>
      </c>
      <c r="J1887" s="29">
        <f ca="1">_xlfn.BETA.INV(I1887,'Input Parameters'!$L$24,'Input Parameters'!$M$24,'Input Parameters'!$J$24,'Input Parameters'!$K$24)</f>
        <v>0.6883680269541681</v>
      </c>
      <c r="K1887" s="156">
        <f ca="1">('Input Parameters'!$E$25/'Input Parameters'!$E$31)^$J1887</f>
        <v>7.1686287227872214E-3</v>
      </c>
      <c r="L1887" s="66">
        <f ca="1">$H1887*$C1887*'Input Parameters'!$E$23*K1887</f>
        <v>2.4600085569476153</v>
      </c>
      <c r="M1887" s="23">
        <f t="shared" ca="1" si="241"/>
        <v>0.17763587393743641</v>
      </c>
      <c r="N1887" s="15">
        <f ca="1">_xlfn.NORM.INV(M1887,'Input Parameters'!$E$26,'Input Parameters'!$F$26)</f>
        <v>1.4587343908307401E-2</v>
      </c>
      <c r="O1887" s="8">
        <f t="shared" ca="1" si="242"/>
        <v>0.87946756069337562</v>
      </c>
      <c r="P1887" s="29">
        <f ca="1">_xlfn.LOGNORM.INV(O1887,'Input Parameters'!$H$27,'Input Parameters'!$I$27)</f>
        <v>2.3913623073396577</v>
      </c>
      <c r="Q1887" s="10"/>
      <c r="R1887" s="15">
        <f>'Input Parameters'!$E$28</f>
        <v>12.7</v>
      </c>
      <c r="S1887" s="10">
        <f t="shared" ca="1" si="243"/>
        <v>0.54574640392131402</v>
      </c>
      <c r="T1887" s="25">
        <f ca="1">_xlfn.LOGNORM.INV(S1887,'Input Parameters'!$H$29,'Input Parameters'!$I$29)</f>
        <v>58.988038553613222</v>
      </c>
      <c r="U1887" s="10">
        <f t="shared" ca="1" si="244"/>
        <v>0.92924565414411209</v>
      </c>
      <c r="V1887" s="29">
        <f ca="1">IF('Input Parameters'!$D$30="Beta",_xlfn.BETA.INV(U1887,'Input Parameters'!$L$30,'Input Parameters'!$M$30,'Input Parameters'!$J$30,'Input Parameters'!$K$30),IF('Input Parameters'!$D$30="LogNorm",_xlfn.LOGNORM.INV(U1887,'Input Parameters'!$H$30,'Input Parameters'!$I$30)))</f>
        <v>1.7842036957973604</v>
      </c>
      <c r="W1887" s="2">
        <f ca="1">N1887+(P1887-N1887)*(1-ERF((T1887-R1887)/(2*SQRT(L1887*'Input Parameters'!$E$31))))</f>
        <v>0.10230032145271134</v>
      </c>
      <c r="X1887">
        <f t="shared" ca="1" si="245"/>
        <v>1</v>
      </c>
      <c r="Y1887" s="7"/>
    </row>
    <row r="1888" spans="1:25" ht="15" customHeight="1" x14ac:dyDescent="0.3">
      <c r="A1888" s="130">
        <v>1881</v>
      </c>
      <c r="B1888" s="10">
        <f t="shared" ca="1" si="237"/>
        <v>0.75048865673860665</v>
      </c>
      <c r="C1888" s="57">
        <f ca="1">_xlfn.NORM.INV(B1888,'Input Parameters'!$E$19,'Input Parameters'!$F$19)</f>
        <v>624.42439013683691</v>
      </c>
      <c r="D1888" s="10">
        <f t="shared" ca="1" si="238"/>
        <v>0.41989428332657619</v>
      </c>
      <c r="E1888" s="59">
        <f ca="1">IF(_xlfn.NORM.INV(D1888,'Input Parameters'!$E$20,'Input Parameters'!$F$20)&lt;3500,3500,IF(_xlfn.NORM.INV(D1888,'Input Parameters'!$E$20,'Input Parameters'!$F$20)&gt;5500,5500,_xlfn.NORM.INV(D1888,'Input Parameters'!$E$20,'Input Parameters'!$F$20)))</f>
        <v>4658.4852454886659</v>
      </c>
      <c r="F1888" s="10">
        <f t="shared" ca="1" si="239"/>
        <v>0.34310693809651727</v>
      </c>
      <c r="G1888" s="61">
        <f ca="1">_xlfn.NORM.INV(F1888,'Input Parameters'!$E$21,'Input Parameters'!$F$21)</f>
        <v>281.67457236698681</v>
      </c>
      <c r="H1888" s="54">
        <f ca="1">EXP(E1888*(1/'Input Parameters'!$E$22-1/G1888))</f>
        <v>0.52767768566553519</v>
      </c>
      <c r="I1888" s="10">
        <f t="shared" ca="1" si="240"/>
        <v>0.88655087935147403</v>
      </c>
      <c r="J1888" s="29">
        <f ca="1">_xlfn.BETA.INV(I1888,'Input Parameters'!$L$24,'Input Parameters'!$M$24,'Input Parameters'!$J$24,'Input Parameters'!$K$24)</f>
        <v>0.78347624724879017</v>
      </c>
      <c r="K1888" s="156">
        <f ca="1">('Input Parameters'!$E$25/'Input Parameters'!$E$31)^$J1888</f>
        <v>3.6235384717760535E-3</v>
      </c>
      <c r="L1888" s="66">
        <f ca="1">$H1888*$C1888*'Input Parameters'!$E$23*K1888</f>
        <v>1.1939371458696044</v>
      </c>
      <c r="M1888" s="23">
        <f t="shared" ca="1" si="241"/>
        <v>0.67176777907873053</v>
      </c>
      <c r="N1888" s="15">
        <f ca="1">_xlfn.NORM.INV(M1888,'Input Parameters'!$E$26,'Input Parameters'!$F$26)</f>
        <v>4.3340795715102354E-2</v>
      </c>
      <c r="O1888" s="8">
        <f t="shared" ca="1" si="242"/>
        <v>0.66798828626093554</v>
      </c>
      <c r="P1888" s="29">
        <f ca="1">_xlfn.LOGNORM.INV(O1888,'Input Parameters'!$H$27,'Input Parameters'!$I$27)</f>
        <v>1.725263368792348</v>
      </c>
      <c r="Q1888" s="10"/>
      <c r="R1888" s="15">
        <f>'Input Parameters'!$E$28</f>
        <v>12.7</v>
      </c>
      <c r="S1888" s="10">
        <f t="shared" ca="1" si="243"/>
        <v>0.37555021374321351</v>
      </c>
      <c r="T1888" s="25">
        <f ca="1">_xlfn.LOGNORM.INV(S1888,'Input Parameters'!$H$29,'Input Parameters'!$I$29)</f>
        <v>56.19457663676728</v>
      </c>
      <c r="U1888" s="10">
        <f t="shared" ca="1" si="244"/>
        <v>0.75454464561699475</v>
      </c>
      <c r="V1888" s="29">
        <f ca="1">IF('Input Parameters'!$D$30="Beta",_xlfn.BETA.INV(U1888,'Input Parameters'!$L$30,'Input Parameters'!$M$30,'Input Parameters'!$J$30,'Input Parameters'!$K$30),IF('Input Parameters'!$D$30="LogNorm",_xlfn.LOGNORM.INV(U1888,'Input Parameters'!$H$30,'Input Parameters'!$I$30)))</f>
        <v>1.3110864776229412</v>
      </c>
      <c r="W1888" s="2">
        <f ca="1">N1888+(P1888-N1888)*(1-ERF((T1888-R1888)/(2*SQRT(L1888*'Input Parameters'!$E$31))))</f>
        <v>5.1552863449550387E-2</v>
      </c>
      <c r="X1888">
        <f t="shared" ca="1" si="245"/>
        <v>1</v>
      </c>
      <c r="Y1888" s="7"/>
    </row>
    <row r="1889" spans="1:25" ht="15" customHeight="1" x14ac:dyDescent="0.3">
      <c r="A1889" s="130">
        <v>1882</v>
      </c>
      <c r="B1889" s="10">
        <f t="shared" ca="1" si="237"/>
        <v>0.41684305532505239</v>
      </c>
      <c r="C1889" s="57">
        <f ca="1">_xlfn.NORM.INV(B1889,'Input Parameters'!$E$19,'Input Parameters'!$F$19)</f>
        <v>549.55699616531672</v>
      </c>
      <c r="D1889" s="10">
        <f t="shared" ca="1" si="238"/>
        <v>0.34374606115278605</v>
      </c>
      <c r="E1889" s="59">
        <f ca="1">IF(_xlfn.NORM.INV(D1889,'Input Parameters'!$E$20,'Input Parameters'!$F$20)&lt;3500,3500,IF(_xlfn.NORM.INV(D1889,'Input Parameters'!$E$20,'Input Parameters'!$F$20)&gt;5500,5500,_xlfn.NORM.INV(D1889,'Input Parameters'!$E$20,'Input Parameters'!$F$20)))</f>
        <v>4518.4174606217957</v>
      </c>
      <c r="F1889" s="10">
        <f t="shared" ca="1" si="239"/>
        <v>0.84712577223660224</v>
      </c>
      <c r="G1889" s="61">
        <f ca="1">_xlfn.NORM.INV(F1889,'Input Parameters'!$E$21,'Input Parameters'!$F$21)</f>
        <v>292.90008489216194</v>
      </c>
      <c r="H1889" s="54">
        <f ca="1">EXP(E1889*(1/'Input Parameters'!$E$22-1/G1889))</f>
        <v>0.99475327157106563</v>
      </c>
      <c r="I1889" s="10">
        <f t="shared" ca="1" si="240"/>
        <v>0.23218155604120472</v>
      </c>
      <c r="J1889" s="29">
        <f ca="1">_xlfn.BETA.INV(I1889,'Input Parameters'!$L$24,'Input Parameters'!$M$24,'Input Parameters'!$J$24,'Input Parameters'!$K$24)</f>
        <v>0.48682135676989913</v>
      </c>
      <c r="K1889" s="156">
        <f ca="1">('Input Parameters'!$E$25/'Input Parameters'!$E$31)^$J1889</f>
        <v>3.0432741197982251E-2</v>
      </c>
      <c r="L1889" s="66">
        <f ca="1">$H1889*$C1889*'Input Parameters'!$E$23*K1889</f>
        <v>16.636776792665767</v>
      </c>
      <c r="M1889" s="23">
        <f t="shared" ca="1" si="241"/>
        <v>0.54425727265423729</v>
      </c>
      <c r="N1889" s="15">
        <f ca="1">_xlfn.NORM.INV(M1889,'Input Parameters'!$E$26,'Input Parameters'!$F$26)</f>
        <v>3.6334466346120607E-2</v>
      </c>
      <c r="O1889" s="8">
        <f t="shared" ca="1" si="242"/>
        <v>0.10280123604488123</v>
      </c>
      <c r="P1889" s="29">
        <f ca="1">_xlfn.LOGNORM.INV(O1889,'Input Parameters'!$H$27,'Input Parameters'!$I$27)</f>
        <v>0.81320672921026971</v>
      </c>
      <c r="Q1889" s="10"/>
      <c r="R1889" s="15">
        <f>'Input Parameters'!$E$28</f>
        <v>12.7</v>
      </c>
      <c r="S1889" s="10">
        <f t="shared" ca="1" si="243"/>
        <v>0.31221443919718828</v>
      </c>
      <c r="T1889" s="25">
        <f ca="1">_xlfn.LOGNORM.INV(S1889,'Input Parameters'!$H$29,'Input Parameters'!$I$29)</f>
        <v>55.117372794072949</v>
      </c>
      <c r="U1889" s="10">
        <f t="shared" ca="1" si="244"/>
        <v>6.8297774518859211E-2</v>
      </c>
      <c r="V1889" s="29">
        <f ca="1">IF('Input Parameters'!$D$30="Beta",_xlfn.BETA.INV(U1889,'Input Parameters'!$L$30,'Input Parameters'!$M$30,'Input Parameters'!$J$30,'Input Parameters'!$K$30),IF('Input Parameters'!$D$30="LogNorm",_xlfn.LOGNORM.INV(U1889,'Input Parameters'!$H$30,'Input Parameters'!$I$30)))</f>
        <v>0.55554148992831298</v>
      </c>
      <c r="W1889" s="2">
        <f ca="1">N1889+(P1889-N1889)*(1-ERF((T1889-R1889)/(2*SQRT(L1889*'Input Parameters'!$E$31))))</f>
        <v>0.39534755953628326</v>
      </c>
      <c r="X1889">
        <f t="shared" ca="1" si="245"/>
        <v>1</v>
      </c>
      <c r="Y1889" s="7"/>
    </row>
    <row r="1890" spans="1:25" ht="15" customHeight="1" x14ac:dyDescent="0.3">
      <c r="A1890" s="130">
        <v>1883</v>
      </c>
      <c r="B1890" s="10">
        <f t="shared" ca="1" si="237"/>
        <v>0.97306203532936253</v>
      </c>
      <c r="C1890" s="57">
        <f ca="1">_xlfn.NORM.INV(B1890,'Input Parameters'!$E$19,'Input Parameters'!$F$19)</f>
        <v>730.20186966965673</v>
      </c>
      <c r="D1890" s="10">
        <f t="shared" ca="1" si="238"/>
        <v>0.99321843645039387</v>
      </c>
      <c r="E1890" s="59">
        <f ca="1">IF(_xlfn.NORM.INV(D1890,'Input Parameters'!$E$20,'Input Parameters'!$F$20)&lt;3500,3500,IF(_xlfn.NORM.INV(D1890,'Input Parameters'!$E$20,'Input Parameters'!$F$20)&gt;5500,5500,_xlfn.NORM.INV(D1890,'Input Parameters'!$E$20,'Input Parameters'!$F$20)))</f>
        <v>5500</v>
      </c>
      <c r="F1890" s="10">
        <f t="shared" ca="1" si="239"/>
        <v>0.66536799564362636</v>
      </c>
      <c r="G1890" s="61">
        <f ca="1">_xlfn.NORM.INV(F1890,'Input Parameters'!$E$21,'Input Parameters'!$F$21)</f>
        <v>288.20746448653551</v>
      </c>
      <c r="H1890" s="54">
        <f ca="1">EXP(E1890*(1/'Input Parameters'!$E$22-1/G1890))</f>
        <v>0.73187602906361993</v>
      </c>
      <c r="I1890" s="10">
        <f t="shared" ca="1" si="240"/>
        <v>0.49288651440583708</v>
      </c>
      <c r="J1890" s="29">
        <f ca="1">_xlfn.BETA.INV(I1890,'Input Parameters'!$L$24,'Input Parameters'!$M$24,'Input Parameters'!$J$24,'Input Parameters'!$K$24)</f>
        <v>0.60428708667063258</v>
      </c>
      <c r="K1890" s="156">
        <f ca="1">('Input Parameters'!$E$25/'Input Parameters'!$E$31)^$J1890</f>
        <v>1.3103416821632779E-2</v>
      </c>
      <c r="L1890" s="66">
        <f ca="1">$H1890*$C1890*'Input Parameters'!$E$23*K1890</f>
        <v>7.0026919151343616</v>
      </c>
      <c r="M1890" s="23">
        <f t="shared" ca="1" si="241"/>
        <v>0.34938175246611025</v>
      </c>
      <c r="N1890" s="15">
        <f ca="1">_xlfn.NORM.INV(M1890,'Input Parameters'!$E$26,'Input Parameters'!$F$26)</f>
        <v>2.5873206987185274E-2</v>
      </c>
      <c r="O1890" s="8">
        <f t="shared" ca="1" si="242"/>
        <v>0.40681274059744021</v>
      </c>
      <c r="P1890" s="29">
        <f ca="1">_xlfn.LOGNORM.INV(O1890,'Input Parameters'!$H$27,'Input Parameters'!$I$27)</f>
        <v>1.2826302307258348</v>
      </c>
      <c r="Q1890" s="10"/>
      <c r="R1890" s="15">
        <f>'Input Parameters'!$E$28</f>
        <v>12.7</v>
      </c>
      <c r="S1890" s="10">
        <f t="shared" ca="1" si="243"/>
        <v>8.7685422622133413E-2</v>
      </c>
      <c r="T1890" s="25">
        <f ca="1">_xlfn.LOGNORM.INV(S1890,'Input Parameters'!$H$29,'Input Parameters'!$I$29)</f>
        <v>50.013118662341512</v>
      </c>
      <c r="U1890" s="10">
        <f t="shared" ca="1" si="244"/>
        <v>0.97996678554432093</v>
      </c>
      <c r="V1890" s="29">
        <f ca="1">IF('Input Parameters'!$D$30="Beta",_xlfn.BETA.INV(U1890,'Input Parameters'!$L$30,'Input Parameters'!$M$30,'Input Parameters'!$J$30,'Input Parameters'!$K$30),IF('Input Parameters'!$D$30="LogNorm",_xlfn.LOGNORM.INV(U1890,'Input Parameters'!$H$30,'Input Parameters'!$I$30)))</f>
        <v>2.2452648112743083</v>
      </c>
      <c r="W1890" s="2">
        <f ca="1">N1890+(P1890-N1890)*(1-ERF((T1890-R1890)/(2*SQRT(L1890*'Input Parameters'!$E$31))))</f>
        <v>0.42645629954813374</v>
      </c>
      <c r="X1890">
        <f t="shared" ca="1" si="245"/>
        <v>1</v>
      </c>
      <c r="Y1890" s="7"/>
    </row>
    <row r="1891" spans="1:25" ht="15" customHeight="1" x14ac:dyDescent="0.3">
      <c r="A1891" s="130">
        <v>1884</v>
      </c>
      <c r="B1891" s="10">
        <f t="shared" ca="1" si="237"/>
        <v>0.39960754356731631</v>
      </c>
      <c r="C1891" s="57">
        <f ca="1">_xlfn.NORM.INV(B1891,'Input Parameters'!$E$19,'Input Parameters'!$F$19)</f>
        <v>545.80632150422991</v>
      </c>
      <c r="D1891" s="10">
        <f t="shared" ca="1" si="238"/>
        <v>0.67782581384843055</v>
      </c>
      <c r="E1891" s="59">
        <f ca="1">IF(_xlfn.NORM.INV(D1891,'Input Parameters'!$E$20,'Input Parameters'!$F$20)&lt;3500,3500,IF(_xlfn.NORM.INV(D1891,'Input Parameters'!$E$20,'Input Parameters'!$F$20)&gt;5500,5500,_xlfn.NORM.INV(D1891,'Input Parameters'!$E$20,'Input Parameters'!$F$20)))</f>
        <v>5123.1393456328569</v>
      </c>
      <c r="F1891" s="10">
        <f t="shared" ca="1" si="239"/>
        <v>0.67339898446786028</v>
      </c>
      <c r="G1891" s="61">
        <f ca="1">_xlfn.NORM.INV(F1891,'Input Parameters'!$E$21,'Input Parameters'!$F$21)</f>
        <v>288.38164213588857</v>
      </c>
      <c r="H1891" s="54">
        <f ca="1">EXP(E1891*(1/'Input Parameters'!$E$22-1/G1891))</f>
        <v>0.75576888488651961</v>
      </c>
      <c r="I1891" s="10">
        <f t="shared" ca="1" si="240"/>
        <v>0.39277405092683804</v>
      </c>
      <c r="J1891" s="29">
        <f ca="1">_xlfn.BETA.INV(I1891,'Input Parameters'!$L$24,'Input Parameters'!$M$24,'Input Parameters'!$J$24,'Input Parameters'!$K$24)</f>
        <v>0.56283544484919257</v>
      </c>
      <c r="K1891" s="156">
        <f ca="1">('Input Parameters'!$E$25/'Input Parameters'!$E$31)^$J1891</f>
        <v>1.7641046129652633E-2</v>
      </c>
      <c r="L1891" s="66">
        <f ca="1">$H1891*$C1891*'Input Parameters'!$E$23*K1891</f>
        <v>7.2769921248976877</v>
      </c>
      <c r="M1891" s="23">
        <f t="shared" ca="1" si="241"/>
        <v>0.47727471111052588</v>
      </c>
      <c r="N1891" s="15">
        <f ca="1">_xlfn.NORM.INV(M1891,'Input Parameters'!$E$26,'Input Parameters'!$F$26)</f>
        <v>3.2803111435860177E-2</v>
      </c>
      <c r="O1891" s="8">
        <f t="shared" ca="1" si="242"/>
        <v>0.87705827422601701</v>
      </c>
      <c r="P1891" s="29">
        <f ca="1">_xlfn.LOGNORM.INV(O1891,'Input Parameters'!$H$27,'Input Parameters'!$I$27)</f>
        <v>2.3787813450317432</v>
      </c>
      <c r="Q1891" s="10"/>
      <c r="R1891" s="15">
        <f>'Input Parameters'!$E$28</f>
        <v>12.7</v>
      </c>
      <c r="S1891" s="10">
        <f t="shared" ca="1" si="243"/>
        <v>0.12886893776486541</v>
      </c>
      <c r="T1891" s="25">
        <f ca="1">_xlfn.LOGNORM.INV(S1891,'Input Parameters'!$H$29,'Input Parameters'!$I$29)</f>
        <v>51.283361422689261</v>
      </c>
      <c r="U1891" s="10">
        <f t="shared" ca="1" si="244"/>
        <v>0.48357582206479022</v>
      </c>
      <c r="V1891" s="29">
        <f ca="1">IF('Input Parameters'!$D$30="Beta",_xlfn.BETA.INV(U1891,'Input Parameters'!$L$30,'Input Parameters'!$M$30,'Input Parameters'!$J$30,'Input Parameters'!$K$30),IF('Input Parameters'!$D$30="LogNorm",_xlfn.LOGNORM.INV(U1891,'Input Parameters'!$H$30,'Input Parameters'!$I$30)))</f>
        <v>0.98311149169364564</v>
      </c>
      <c r="W1891" s="2">
        <f ca="1">N1891+(P1891-N1891)*(1-ERF((T1891-R1891)/(2*SQRT(L1891*'Input Parameters'!$E$31))))</f>
        <v>0.7643739950930859</v>
      </c>
      <c r="X1891">
        <f t="shared" ca="1" si="245"/>
        <v>1</v>
      </c>
      <c r="Y1891" s="7"/>
    </row>
    <row r="1892" spans="1:25" ht="15" customHeight="1" x14ac:dyDescent="0.3">
      <c r="A1892" s="130">
        <v>1885</v>
      </c>
      <c r="B1892" s="10">
        <f t="shared" ca="1" si="237"/>
        <v>0.25880555098179558</v>
      </c>
      <c r="C1892" s="57">
        <f ca="1">_xlfn.NORM.INV(B1892,'Input Parameters'!$E$19,'Input Parameters'!$F$19)</f>
        <v>512.62577886438146</v>
      </c>
      <c r="D1892" s="10">
        <f t="shared" ca="1" si="238"/>
        <v>0.95540385644872072</v>
      </c>
      <c r="E1892" s="59">
        <f ca="1">IF(_xlfn.NORM.INV(D1892,'Input Parameters'!$E$20,'Input Parameters'!$F$20)&lt;3500,3500,IF(_xlfn.NORM.INV(D1892,'Input Parameters'!$E$20,'Input Parameters'!$F$20)&gt;5500,5500,_xlfn.NORM.INV(D1892,'Input Parameters'!$E$20,'Input Parameters'!$F$20)))</f>
        <v>5500</v>
      </c>
      <c r="F1892" s="10">
        <f t="shared" ca="1" si="239"/>
        <v>0.28766646731884582</v>
      </c>
      <c r="G1892" s="61">
        <f ca="1">_xlfn.NORM.INV(F1892,'Input Parameters'!$E$21,'Input Parameters'!$F$21)</f>
        <v>280.44671168810896</v>
      </c>
      <c r="H1892" s="54">
        <f ca="1">EXP(E1892*(1/'Input Parameters'!$E$22-1/G1892))</f>
        <v>0.43160787068094353</v>
      </c>
      <c r="I1892" s="10">
        <f t="shared" ca="1" si="240"/>
        <v>0.28804385088313411</v>
      </c>
      <c r="J1892" s="29">
        <f ca="1">_xlfn.BETA.INV(I1892,'Input Parameters'!$L$24,'Input Parameters'!$M$24,'Input Parameters'!$J$24,'Input Parameters'!$K$24)</f>
        <v>0.51540654970047561</v>
      </c>
      <c r="K1892" s="156">
        <f ca="1">('Input Parameters'!$E$25/'Input Parameters'!$E$31)^$J1892</f>
        <v>2.4790531754599342E-2</v>
      </c>
      <c r="L1892" s="66">
        <f ca="1">$H1892*$C1892*'Input Parameters'!$E$23*K1892</f>
        <v>5.48498747688331</v>
      </c>
      <c r="M1892" s="23">
        <f t="shared" ca="1" si="241"/>
        <v>0.50642414167560912</v>
      </c>
      <c r="N1892" s="15">
        <f ca="1">_xlfn.NORM.INV(M1892,'Input Parameters'!$E$26,'Input Parameters'!$F$26)</f>
        <v>3.4338176254250778E-2</v>
      </c>
      <c r="O1892" s="8">
        <f t="shared" ca="1" si="242"/>
        <v>0.45889361766705472</v>
      </c>
      <c r="P1892" s="29">
        <f ca="1">_xlfn.LOGNORM.INV(O1892,'Input Parameters'!$H$27,'Input Parameters'!$I$27)</f>
        <v>1.360082835840694</v>
      </c>
      <c r="Q1892" s="10"/>
      <c r="R1892" s="15">
        <f>'Input Parameters'!$E$28</f>
        <v>12.7</v>
      </c>
      <c r="S1892" s="10">
        <f t="shared" ca="1" si="243"/>
        <v>0.75755087854911629</v>
      </c>
      <c r="T1892" s="25">
        <f ca="1">_xlfn.LOGNORM.INV(S1892,'Input Parameters'!$H$29,'Input Parameters'!$I$29)</f>
        <v>62.981993552758489</v>
      </c>
      <c r="U1892" s="10">
        <f t="shared" ca="1" si="244"/>
        <v>0.12815702289454067</v>
      </c>
      <c r="V1892" s="29">
        <f ca="1">IF('Input Parameters'!$D$30="Beta",_xlfn.BETA.INV(U1892,'Input Parameters'!$L$30,'Input Parameters'!$M$30,'Input Parameters'!$J$30,'Input Parameters'!$K$30),IF('Input Parameters'!$D$30="LogNorm",_xlfn.LOGNORM.INV(U1892,'Input Parameters'!$H$30,'Input Parameters'!$I$30)))</f>
        <v>0.63862794496541242</v>
      </c>
      <c r="W1892" s="2">
        <f ca="1">N1892+(P1892-N1892)*(1-ERF((T1892-R1892)/(2*SQRT(L1892*'Input Parameters'!$E$31))))</f>
        <v>0.20533405658825102</v>
      </c>
      <c r="X1892">
        <f t="shared" ca="1" si="245"/>
        <v>1</v>
      </c>
      <c r="Y1892" s="7"/>
    </row>
    <row r="1893" spans="1:25" ht="15" customHeight="1" x14ac:dyDescent="0.3">
      <c r="A1893" s="130">
        <v>1886</v>
      </c>
      <c r="B1893" s="10">
        <f t="shared" ca="1" si="237"/>
        <v>0.50509684660194454</v>
      </c>
      <c r="C1893" s="57">
        <f ca="1">_xlfn.NORM.INV(B1893,'Input Parameters'!$E$19,'Input Parameters'!$F$19)</f>
        <v>568.37959290348385</v>
      </c>
      <c r="D1893" s="10">
        <f t="shared" ca="1" si="238"/>
        <v>0.39453080869666279</v>
      </c>
      <c r="E1893" s="59">
        <f ca="1">IF(_xlfn.NORM.INV(D1893,'Input Parameters'!$E$20,'Input Parameters'!$F$20)&lt;3500,3500,IF(_xlfn.NORM.INV(D1893,'Input Parameters'!$E$20,'Input Parameters'!$F$20)&gt;5500,5500,_xlfn.NORM.INV(D1893,'Input Parameters'!$E$20,'Input Parameters'!$F$20)))</f>
        <v>4612.7294531890766</v>
      </c>
      <c r="F1893" s="10">
        <f t="shared" ca="1" si="239"/>
        <v>0.73091792867583416</v>
      </c>
      <c r="G1893" s="61">
        <f ca="1">_xlfn.NORM.INV(F1893,'Input Parameters'!$E$21,'Input Parameters'!$F$21)</f>
        <v>289.68854942823464</v>
      </c>
      <c r="H1893" s="54">
        <f ca="1">EXP(E1893*(1/'Input Parameters'!$E$22-1/G1893))</f>
        <v>0.83530316391584392</v>
      </c>
      <c r="I1893" s="10">
        <f t="shared" ca="1" si="240"/>
        <v>0.92636310014843648</v>
      </c>
      <c r="J1893" s="29">
        <f ca="1">_xlfn.BETA.INV(I1893,'Input Parameters'!$L$24,'Input Parameters'!$M$24,'Input Parameters'!$J$24,'Input Parameters'!$K$24)</f>
        <v>0.81264085959834487</v>
      </c>
      <c r="K1893" s="156">
        <f ca="1">('Input Parameters'!$E$25/'Input Parameters'!$E$31)^$J1893</f>
        <v>2.9394935017574334E-3</v>
      </c>
      <c r="L1893" s="66">
        <f ca="1">$H1893*$C1893*'Input Parameters'!$E$23*K1893</f>
        <v>1.3955811906349664</v>
      </c>
      <c r="M1893" s="23">
        <f t="shared" ca="1" si="241"/>
        <v>0.67284872213370672</v>
      </c>
      <c r="N1893" s="15">
        <f ca="1">_xlfn.NORM.INV(M1893,'Input Parameters'!$E$26,'Input Parameters'!$F$26)</f>
        <v>4.3403654165465197E-2</v>
      </c>
      <c r="O1893" s="8">
        <f t="shared" ca="1" si="242"/>
        <v>0.10513658733849673</v>
      </c>
      <c r="P1893" s="29">
        <f ca="1">_xlfn.LOGNORM.INV(O1893,'Input Parameters'!$H$27,'Input Parameters'!$I$27)</f>
        <v>0.817873978098553</v>
      </c>
      <c r="Q1893" s="10"/>
      <c r="R1893" s="15">
        <f>'Input Parameters'!$E$28</f>
        <v>12.7</v>
      </c>
      <c r="S1893" s="10">
        <f t="shared" ca="1" si="243"/>
        <v>0.47029766498360392</v>
      </c>
      <c r="T1893" s="25">
        <f ca="1">_xlfn.LOGNORM.INV(S1893,'Input Parameters'!$H$29,'Input Parameters'!$I$29)</f>
        <v>57.746646023553424</v>
      </c>
      <c r="U1893" s="10">
        <f t="shared" ca="1" si="244"/>
        <v>0.78622027639067116</v>
      </c>
      <c r="V1893" s="29">
        <f ca="1">IF('Input Parameters'!$D$30="Beta",_xlfn.BETA.INV(U1893,'Input Parameters'!$L$30,'Input Parameters'!$M$30,'Input Parameters'!$J$30,'Input Parameters'!$K$30),IF('Input Parameters'!$D$30="LogNorm",_xlfn.LOGNORM.INV(U1893,'Input Parameters'!$H$30,'Input Parameters'!$I$30)))</f>
        <v>1.3662513344021396</v>
      </c>
      <c r="W1893" s="2">
        <f ca="1">N1893+(P1893-N1893)*(1-ERF((T1893-R1893)/(2*SQRT(L1893*'Input Parameters'!$E$31))))</f>
        <v>4.8833641382092244E-2</v>
      </c>
      <c r="X1893">
        <f t="shared" ca="1" si="245"/>
        <v>1</v>
      </c>
      <c r="Y1893" s="7"/>
    </row>
    <row r="1894" spans="1:25" ht="15" customHeight="1" x14ac:dyDescent="0.3">
      <c r="A1894" s="130">
        <v>1887</v>
      </c>
      <c r="B1894" s="10">
        <f t="shared" ca="1" si="237"/>
        <v>0.66216029268685384</v>
      </c>
      <c r="C1894" s="57">
        <f ca="1">_xlfn.NORM.INV(B1894,'Input Parameters'!$E$19,'Input Parameters'!$F$19)</f>
        <v>602.6519416390679</v>
      </c>
      <c r="D1894" s="10">
        <f t="shared" ca="1" si="238"/>
        <v>0.80990325152969689</v>
      </c>
      <c r="E1894" s="59">
        <f ca="1">IF(_xlfn.NORM.INV(D1894,'Input Parameters'!$E$20,'Input Parameters'!$F$20)&lt;3500,3500,IF(_xlfn.NORM.INV(D1894,'Input Parameters'!$E$20,'Input Parameters'!$F$20)&gt;5500,5500,_xlfn.NORM.INV(D1894,'Input Parameters'!$E$20,'Input Parameters'!$F$20)))</f>
        <v>5414.2778781678144</v>
      </c>
      <c r="F1894" s="10">
        <f t="shared" ca="1" si="239"/>
        <v>0.8741754405925265</v>
      </c>
      <c r="G1894" s="61">
        <f ca="1">_xlfn.NORM.INV(F1894,'Input Parameters'!$E$21,'Input Parameters'!$F$21)</f>
        <v>293.8603346296162</v>
      </c>
      <c r="H1894" s="54">
        <f ca="1">EXP(E1894*(1/'Input Parameters'!$E$22-1/G1894))</f>
        <v>1.0555904308901944</v>
      </c>
      <c r="I1894" s="10">
        <f t="shared" ca="1" si="240"/>
        <v>0.11309275600624069</v>
      </c>
      <c r="J1894" s="29">
        <f ca="1">_xlfn.BETA.INV(I1894,'Input Parameters'!$L$24,'Input Parameters'!$M$24,'Input Parameters'!$J$24,'Input Parameters'!$K$24)</f>
        <v>0.40861210318134705</v>
      </c>
      <c r="K1894" s="156">
        <f ca="1">('Input Parameters'!$E$25/'Input Parameters'!$E$31)^$J1894</f>
        <v>5.3333084194848085E-2</v>
      </c>
      <c r="L1894" s="66">
        <f ca="1">$H1894*$C1894*'Input Parameters'!$E$23*K1894</f>
        <v>33.928034723068492</v>
      </c>
      <c r="M1894" s="23">
        <f t="shared" ca="1" si="241"/>
        <v>0.91411927987401376</v>
      </c>
      <c r="N1894" s="15">
        <f ca="1">_xlfn.NORM.INV(M1894,'Input Parameters'!$E$26,'Input Parameters'!$F$26)</f>
        <v>6.2697881991601423E-2</v>
      </c>
      <c r="O1894" s="8">
        <f t="shared" ca="1" si="242"/>
        <v>0.60991056078245653</v>
      </c>
      <c r="P1894" s="29">
        <f ca="1">_xlfn.LOGNORM.INV(O1894,'Input Parameters'!$H$27,'Input Parameters'!$I$27)</f>
        <v>1.6107220679454723</v>
      </c>
      <c r="Q1894" s="10"/>
      <c r="R1894" s="15">
        <f>'Input Parameters'!$E$28</f>
        <v>12.7</v>
      </c>
      <c r="S1894" s="10">
        <f t="shared" ca="1" si="243"/>
        <v>0.16391979178994942</v>
      </c>
      <c r="T1894" s="25">
        <f ca="1">_xlfn.LOGNORM.INV(S1894,'Input Parameters'!$H$29,'Input Parameters'!$I$29)</f>
        <v>52.173542676468188</v>
      </c>
      <c r="U1894" s="10">
        <f t="shared" ca="1" si="244"/>
        <v>0.34653200068405421</v>
      </c>
      <c r="V1894" s="29">
        <f ca="1">IF('Input Parameters'!$D$30="Beta",_xlfn.BETA.INV(U1894,'Input Parameters'!$L$30,'Input Parameters'!$M$30,'Input Parameters'!$J$30,'Input Parameters'!$K$30),IF('Input Parameters'!$D$30="LogNorm",_xlfn.LOGNORM.INV(U1894,'Input Parameters'!$H$30,'Input Parameters'!$I$30)))</f>
        <v>0.8551814423985834</v>
      </c>
      <c r="W1894" s="2">
        <f ca="1">N1894+(P1894-N1894)*(1-ERF((T1894-R1894)/(2*SQRT(L1894*'Input Parameters'!$E$31))))</f>
        <v>1.0407400595884018</v>
      </c>
      <c r="X1894">
        <f t="shared" ca="1" si="245"/>
        <v>0</v>
      </c>
      <c r="Y1894" s="7"/>
    </row>
    <row r="1895" spans="1:25" ht="15" customHeight="1" x14ac:dyDescent="0.3">
      <c r="A1895" s="130">
        <v>1888</v>
      </c>
      <c r="B1895" s="10">
        <f t="shared" ca="1" si="237"/>
        <v>0.71062230924518244</v>
      </c>
      <c r="C1895" s="57">
        <f ca="1">_xlfn.NORM.INV(B1895,'Input Parameters'!$E$19,'Input Parameters'!$F$19)</f>
        <v>614.21470732686669</v>
      </c>
      <c r="D1895" s="10">
        <f t="shared" ca="1" si="238"/>
        <v>0.48228450081307872</v>
      </c>
      <c r="E1895" s="59">
        <f ca="1">IF(_xlfn.NORM.INV(D1895,'Input Parameters'!$E$20,'Input Parameters'!$F$20)&lt;3500,3500,IF(_xlfn.NORM.INV(D1895,'Input Parameters'!$E$20,'Input Parameters'!$F$20)&gt;5500,5500,_xlfn.NORM.INV(D1895,'Input Parameters'!$E$20,'Input Parameters'!$F$20)))</f>
        <v>4768.905457227158</v>
      </c>
      <c r="F1895" s="10">
        <f t="shared" ca="1" si="239"/>
        <v>0.70289133272853788</v>
      </c>
      <c r="G1895" s="61">
        <f ca="1">_xlfn.NORM.INV(F1895,'Input Parameters'!$E$21,'Input Parameters'!$F$21)</f>
        <v>289.03729369273691</v>
      </c>
      <c r="H1895" s="54">
        <f ca="1">EXP(E1895*(1/'Input Parameters'!$E$22-1/G1895))</f>
        <v>0.79999804517093187</v>
      </c>
      <c r="I1895" s="10">
        <f t="shared" ca="1" si="240"/>
        <v>0.92327886338611609</v>
      </c>
      <c r="J1895" s="29">
        <f ca="1">_xlfn.BETA.INV(I1895,'Input Parameters'!$L$24,'Input Parameters'!$M$24,'Input Parameters'!$J$24,'Input Parameters'!$K$24)</f>
        <v>0.81010431702289432</v>
      </c>
      <c r="K1895" s="156">
        <f ca="1">('Input Parameters'!$E$25/'Input Parameters'!$E$31)^$J1895</f>
        <v>2.9934701430908354E-3</v>
      </c>
      <c r="L1895" s="66">
        <f ca="1">$H1895*$C1895*'Input Parameters'!$E$23*K1895</f>
        <v>1.4709031160502088</v>
      </c>
      <c r="M1895" s="23">
        <f t="shared" ca="1" si="241"/>
        <v>0.25072377600908113</v>
      </c>
      <c r="N1895" s="15">
        <f ca="1">_xlfn.NORM.INV(M1895,'Input Parameters'!$E$26,'Input Parameters'!$F$26)</f>
        <v>1.9883508719976399E-2</v>
      </c>
      <c r="O1895" s="8">
        <f t="shared" ca="1" si="242"/>
        <v>0.60048752770406877</v>
      </c>
      <c r="P1895" s="29">
        <f ca="1">_xlfn.LOGNORM.INV(O1895,'Input Parameters'!$H$27,'Input Parameters'!$I$27)</f>
        <v>1.593374027809402</v>
      </c>
      <c r="Q1895" s="10"/>
      <c r="R1895" s="15">
        <f>'Input Parameters'!$E$28</f>
        <v>12.7</v>
      </c>
      <c r="S1895" s="10">
        <f t="shared" ca="1" si="243"/>
        <v>0.7992323728183135</v>
      </c>
      <c r="T1895" s="25">
        <f ca="1">_xlfn.LOGNORM.INV(S1895,'Input Parameters'!$H$29,'Input Parameters'!$I$29)</f>
        <v>63.982916385610807</v>
      </c>
      <c r="U1895" s="10">
        <f t="shared" ca="1" si="244"/>
        <v>0.52736008509382104</v>
      </c>
      <c r="V1895" s="29">
        <f ca="1">IF('Input Parameters'!$D$30="Beta",_xlfn.BETA.INV(U1895,'Input Parameters'!$L$30,'Input Parameters'!$M$30,'Input Parameters'!$J$30,'Input Parameters'!$K$30),IF('Input Parameters'!$D$30="LogNorm",_xlfn.LOGNORM.INV(U1895,'Input Parameters'!$H$30,'Input Parameters'!$I$30)))</f>
        <v>1.0266210354669469</v>
      </c>
      <c r="W1895" s="2">
        <f ca="1">N1895+(P1895-N1895)*(1-ERF((T1895-R1895)/(2*SQRT(L1895*'Input Parameters'!$E$31))))</f>
        <v>2.4273737118001678E-2</v>
      </c>
      <c r="X1895">
        <f t="shared" ca="1" si="245"/>
        <v>1</v>
      </c>
      <c r="Y1895" s="7"/>
    </row>
    <row r="1896" spans="1:25" ht="15" customHeight="1" x14ac:dyDescent="0.3">
      <c r="A1896" s="130">
        <v>1889</v>
      </c>
      <c r="B1896" s="10">
        <f t="shared" ca="1" si="237"/>
        <v>0.66570493351051374</v>
      </c>
      <c r="C1896" s="57">
        <f ca="1">_xlfn.NORM.INV(B1896,'Input Parameters'!$E$19,'Input Parameters'!$F$19)</f>
        <v>603.47307852094582</v>
      </c>
      <c r="D1896" s="10">
        <f t="shared" ca="1" si="238"/>
        <v>0.15413480912665212</v>
      </c>
      <c r="E1896" s="59">
        <f ca="1">IF(_xlfn.NORM.INV(D1896,'Input Parameters'!$E$20,'Input Parameters'!$F$20)&lt;3500,3500,IF(_xlfn.NORM.INV(D1896,'Input Parameters'!$E$20,'Input Parameters'!$F$20)&gt;5500,5500,_xlfn.NORM.INV(D1896,'Input Parameters'!$E$20,'Input Parameters'!$F$20)))</f>
        <v>4086.7982687752351</v>
      </c>
      <c r="F1896" s="10">
        <f t="shared" ca="1" si="239"/>
        <v>0.5625353657241583</v>
      </c>
      <c r="G1896" s="61">
        <f ca="1">_xlfn.NORM.INV(F1896,'Input Parameters'!$E$21,'Input Parameters'!$F$21)</f>
        <v>286.08716744002078</v>
      </c>
      <c r="H1896" s="54">
        <f ca="1">EXP(E1896*(1/'Input Parameters'!$E$22-1/G1896))</f>
        <v>0.71388483025244098</v>
      </c>
      <c r="I1896" s="10">
        <f t="shared" ca="1" si="240"/>
        <v>0.51210786150949117</v>
      </c>
      <c r="J1896" s="29">
        <f ca="1">_xlfn.BETA.INV(I1896,'Input Parameters'!$L$24,'Input Parameters'!$M$24,'Input Parameters'!$J$24,'Input Parameters'!$K$24)</f>
        <v>0.6120442800729945</v>
      </c>
      <c r="K1896" s="156">
        <f ca="1">('Input Parameters'!$E$25/'Input Parameters'!$E$31)^$J1896</f>
        <v>1.2394172781517852E-2</v>
      </c>
      <c r="L1896" s="66">
        <f ca="1">$H1896*$C1896*'Input Parameters'!$E$23*K1896</f>
        <v>5.3395369995469588</v>
      </c>
      <c r="M1896" s="23">
        <f t="shared" ca="1" si="241"/>
        <v>0.30145413392712561</v>
      </c>
      <c r="N1896" s="15">
        <f ca="1">_xlfn.NORM.INV(M1896,'Input Parameters'!$E$26,'Input Parameters'!$F$26)</f>
        <v>2.3075320357098129E-2</v>
      </c>
      <c r="O1896" s="8">
        <f t="shared" ca="1" si="242"/>
        <v>0.82444369579172083</v>
      </c>
      <c r="P1896" s="29">
        <f ca="1">_xlfn.LOGNORM.INV(O1896,'Input Parameters'!$H$27,'Input Parameters'!$I$27)</f>
        <v>2.1505650581179636</v>
      </c>
      <c r="Q1896" s="10"/>
      <c r="R1896" s="15">
        <f>'Input Parameters'!$E$28</f>
        <v>12.7</v>
      </c>
      <c r="S1896" s="10">
        <f t="shared" ca="1" si="243"/>
        <v>0.5367088555354409</v>
      </c>
      <c r="T1896" s="25">
        <f ca="1">_xlfn.LOGNORM.INV(S1896,'Input Parameters'!$H$29,'Input Parameters'!$I$29)</f>
        <v>58.837390825813046</v>
      </c>
      <c r="U1896" s="10">
        <f t="shared" ca="1" si="244"/>
        <v>0.63479097202201018</v>
      </c>
      <c r="V1896" s="29">
        <f ca="1">IF('Input Parameters'!$D$30="Beta",_xlfn.BETA.INV(U1896,'Input Parameters'!$L$30,'Input Parameters'!$M$30,'Input Parameters'!$J$30,'Input Parameters'!$K$30),IF('Input Parameters'!$D$30="LogNorm",_xlfn.LOGNORM.INV(U1896,'Input Parameters'!$H$30,'Input Parameters'!$I$30)))</f>
        <v>1.1446355255178149</v>
      </c>
      <c r="W1896" s="2">
        <f ca="1">N1896+(P1896-N1896)*(1-ERF((T1896-R1896)/(2*SQRT(L1896*'Input Parameters'!$E$31))))</f>
        <v>0.35921095303992845</v>
      </c>
      <c r="X1896">
        <f t="shared" ca="1" si="245"/>
        <v>1</v>
      </c>
      <c r="Y1896" s="7"/>
    </row>
    <row r="1897" spans="1:25" ht="15" customHeight="1" x14ac:dyDescent="0.3">
      <c r="A1897" s="130">
        <v>1890</v>
      </c>
      <c r="B1897" s="10">
        <f t="shared" ca="1" si="237"/>
        <v>0.97982870248889298</v>
      </c>
      <c r="C1897" s="57">
        <f ca="1">_xlfn.NORM.INV(B1897,'Input Parameters'!$E$19,'Input Parameters'!$F$19)</f>
        <v>740.54391239161282</v>
      </c>
      <c r="D1897" s="10">
        <f t="shared" ca="1" si="238"/>
        <v>0.93683082272854967</v>
      </c>
      <c r="E1897" s="59">
        <f ca="1">IF(_xlfn.NORM.INV(D1897,'Input Parameters'!$E$20,'Input Parameters'!$F$20)&lt;3500,3500,IF(_xlfn.NORM.INV(D1897,'Input Parameters'!$E$20,'Input Parameters'!$F$20)&gt;5500,5500,_xlfn.NORM.INV(D1897,'Input Parameters'!$E$20,'Input Parameters'!$F$20)))</f>
        <v>5500</v>
      </c>
      <c r="F1897" s="10">
        <f t="shared" ca="1" si="239"/>
        <v>0.11765761735409908</v>
      </c>
      <c r="G1897" s="61">
        <f ca="1">_xlfn.NORM.INV(F1897,'Input Parameters'!$E$21,'Input Parameters'!$F$21)</f>
        <v>275.52192563514444</v>
      </c>
      <c r="H1897" s="54">
        <f ca="1">EXP(E1897*(1/'Input Parameters'!$E$22-1/G1897))</f>
        <v>0.30398326791206493</v>
      </c>
      <c r="I1897" s="10">
        <f t="shared" ca="1" si="240"/>
        <v>0.69307381300148718</v>
      </c>
      <c r="J1897" s="29">
        <f ca="1">_xlfn.BETA.INV(I1897,'Input Parameters'!$L$24,'Input Parameters'!$M$24,'Input Parameters'!$J$24,'Input Parameters'!$K$24)</f>
        <v>0.68589876489680091</v>
      </c>
      <c r="K1897" s="156">
        <f ca="1">('Input Parameters'!$E$25/'Input Parameters'!$E$31)^$J1897</f>
        <v>7.2967405867946358E-3</v>
      </c>
      <c r="L1897" s="66">
        <f ca="1">$H1897*$C1897*'Input Parameters'!$E$23*K1897</f>
        <v>1.6425908610549727</v>
      </c>
      <c r="M1897" s="23">
        <f t="shared" ca="1" si="241"/>
        <v>0.61945573548336874</v>
      </c>
      <c r="N1897" s="15">
        <f ca="1">_xlfn.NORM.INV(M1897,'Input Parameters'!$E$26,'Input Parameters'!$F$26)</f>
        <v>4.0385084998264993E-2</v>
      </c>
      <c r="O1897" s="8">
        <f t="shared" ca="1" si="242"/>
        <v>8.5125313091213073E-2</v>
      </c>
      <c r="P1897" s="29">
        <f ca="1">_xlfn.LOGNORM.INV(O1897,'Input Parameters'!$H$27,'Input Parameters'!$I$27)</f>
        <v>0.7760719742117389</v>
      </c>
      <c r="Q1897" s="10"/>
      <c r="R1897" s="15">
        <f>'Input Parameters'!$E$28</f>
        <v>12.7</v>
      </c>
      <c r="S1897" s="10">
        <f t="shared" ca="1" si="243"/>
        <v>0.30254943883807561</v>
      </c>
      <c r="T1897" s="25">
        <f ca="1">_xlfn.LOGNORM.INV(S1897,'Input Parameters'!$H$29,'Input Parameters'!$I$29)</f>
        <v>54.94746650247874</v>
      </c>
      <c r="U1897" s="10">
        <f t="shared" ca="1" si="244"/>
        <v>0.38061352831072182</v>
      </c>
      <c r="V1897" s="29">
        <f ca="1">IF('Input Parameters'!$D$30="Beta",_xlfn.BETA.INV(U1897,'Input Parameters'!$L$30,'Input Parameters'!$M$30,'Input Parameters'!$J$30,'Input Parameters'!$K$30),IF('Input Parameters'!$D$30="LogNorm",_xlfn.LOGNORM.INV(U1897,'Input Parameters'!$H$30,'Input Parameters'!$I$30)))</f>
        <v>0.88636807817266938</v>
      </c>
      <c r="W1897" s="2">
        <f ca="1">N1897+(P1897-N1897)*(1-ERF((T1897-R1897)/(2*SQRT(L1897*'Input Parameters'!$E$31))))</f>
        <v>5.4921808609773887E-2</v>
      </c>
      <c r="X1897">
        <f t="shared" ca="1" si="245"/>
        <v>1</v>
      </c>
      <c r="Y1897" s="7"/>
    </row>
    <row r="1898" spans="1:25" ht="15" customHeight="1" x14ac:dyDescent="0.3">
      <c r="A1898" s="130">
        <v>1891</v>
      </c>
      <c r="B1898" s="10">
        <f t="shared" ca="1" si="237"/>
        <v>0.41922447426788179</v>
      </c>
      <c r="C1898" s="57">
        <f ca="1">_xlfn.NORM.INV(B1898,'Input Parameters'!$E$19,'Input Parameters'!$F$19)</f>
        <v>550.07232101160719</v>
      </c>
      <c r="D1898" s="10">
        <f t="shared" ca="1" si="238"/>
        <v>0.71184020627177758</v>
      </c>
      <c r="E1898" s="59">
        <f ca="1">IF(_xlfn.NORM.INV(D1898,'Input Parameters'!$E$20,'Input Parameters'!$F$20)&lt;3500,3500,IF(_xlfn.NORM.INV(D1898,'Input Parameters'!$E$20,'Input Parameters'!$F$20)&gt;5500,5500,_xlfn.NORM.INV(D1898,'Input Parameters'!$E$20,'Input Parameters'!$F$20)))</f>
        <v>5191.1380889828588</v>
      </c>
      <c r="F1898" s="10">
        <f t="shared" ca="1" si="239"/>
        <v>0.52578619846755037</v>
      </c>
      <c r="G1898" s="61">
        <f ca="1">_xlfn.NORM.INV(F1898,'Input Parameters'!$E$21,'Input Parameters'!$F$21)</f>
        <v>285.35839648900929</v>
      </c>
      <c r="H1898" s="54">
        <f ca="1">EXP(E1898*(1/'Input Parameters'!$E$22-1/G1898))</f>
        <v>0.62222830570310472</v>
      </c>
      <c r="I1898" s="10">
        <f t="shared" ca="1" si="240"/>
        <v>0.39309291145877834</v>
      </c>
      <c r="J1898" s="29">
        <f ca="1">_xlfn.BETA.INV(I1898,'Input Parameters'!$L$24,'Input Parameters'!$M$24,'Input Parameters'!$J$24,'Input Parameters'!$K$24)</f>
        <v>0.56297178224466282</v>
      </c>
      <c r="K1898" s="156">
        <f ca="1">('Input Parameters'!$E$25/'Input Parameters'!$E$31)^$J1898</f>
        <v>1.7623801218420172E-2</v>
      </c>
      <c r="L1898" s="66">
        <f ca="1">$H1898*$C1898*'Input Parameters'!$E$23*K1898</f>
        <v>6.0321084589385041</v>
      </c>
      <c r="M1898" s="23">
        <f t="shared" ca="1" si="241"/>
        <v>0.68995677086371254</v>
      </c>
      <c r="N1898" s="15">
        <f ca="1">_xlfn.NORM.INV(M1898,'Input Parameters'!$E$26,'Input Parameters'!$F$26)</f>
        <v>4.4410284162336347E-2</v>
      </c>
      <c r="O1898" s="8">
        <f t="shared" ca="1" si="242"/>
        <v>0.86077466467494068</v>
      </c>
      <c r="P1898" s="29">
        <f ca="1">_xlfn.LOGNORM.INV(O1898,'Input Parameters'!$H$27,'Input Parameters'!$I$27)</f>
        <v>2.2995183538716724</v>
      </c>
      <c r="Q1898" s="10"/>
      <c r="R1898" s="15">
        <f>'Input Parameters'!$E$28</f>
        <v>12.7</v>
      </c>
      <c r="S1898" s="10">
        <f t="shared" ca="1" si="243"/>
        <v>3.9634196074566308E-2</v>
      </c>
      <c r="T1898" s="25">
        <f ca="1">_xlfn.LOGNORM.INV(S1898,'Input Parameters'!$H$29,'Input Parameters'!$I$29)</f>
        <v>47.817824650305845</v>
      </c>
      <c r="U1898" s="10">
        <f t="shared" ca="1" si="244"/>
        <v>0.57550216421717504</v>
      </c>
      <c r="V1898" s="29">
        <f ca="1">IF('Input Parameters'!$D$30="Beta",_xlfn.BETA.INV(U1898,'Input Parameters'!$L$30,'Input Parameters'!$M$30,'Input Parameters'!$J$30,'Input Parameters'!$K$30),IF('Input Parameters'!$D$30="LogNorm",_xlfn.LOGNORM.INV(U1898,'Input Parameters'!$H$30,'Input Parameters'!$I$30)))</f>
        <v>1.0771193548511162</v>
      </c>
      <c r="W1898" s="2">
        <f ca="1">N1898+(P1898-N1898)*(1-ERF((T1898-R1898)/(2*SQRT(L1898*'Input Parameters'!$E$31))))</f>
        <v>0.74797350983857558</v>
      </c>
      <c r="X1898">
        <f t="shared" ca="1" si="245"/>
        <v>1</v>
      </c>
      <c r="Y1898" s="7"/>
    </row>
    <row r="1899" spans="1:25" ht="15" customHeight="1" x14ac:dyDescent="0.3">
      <c r="A1899" s="130">
        <v>1892</v>
      </c>
      <c r="B1899" s="10">
        <f t="shared" ca="1" si="237"/>
        <v>0.9650622649292061</v>
      </c>
      <c r="C1899" s="57">
        <f ca="1">_xlfn.NORM.INV(B1899,'Input Parameters'!$E$19,'Input Parameters'!$F$19)</f>
        <v>720.47459250726297</v>
      </c>
      <c r="D1899" s="10">
        <f t="shared" ca="1" si="238"/>
        <v>0.36353921723541993</v>
      </c>
      <c r="E1899" s="59">
        <f ca="1">IF(_xlfn.NORM.INV(D1899,'Input Parameters'!$E$20,'Input Parameters'!$F$20)&lt;3500,3500,IF(_xlfn.NORM.INV(D1899,'Input Parameters'!$E$20,'Input Parameters'!$F$20)&gt;5500,5500,_xlfn.NORM.INV(D1899,'Input Parameters'!$E$20,'Input Parameters'!$F$20)))</f>
        <v>4555.6898599305305</v>
      </c>
      <c r="F1899" s="10">
        <f t="shared" ca="1" si="239"/>
        <v>0.42289797826752473</v>
      </c>
      <c r="G1899" s="61">
        <f ca="1">_xlfn.NORM.INV(F1899,'Input Parameters'!$E$21,'Input Parameters'!$F$21)</f>
        <v>283.32134606059168</v>
      </c>
      <c r="H1899" s="54">
        <f ca="1">EXP(E1899*(1/'Input Parameters'!$E$22-1/G1899))</f>
        <v>0.58792486058546123</v>
      </c>
      <c r="I1899" s="10">
        <f t="shared" ca="1" si="240"/>
        <v>0.87481851621763118</v>
      </c>
      <c r="J1899" s="29">
        <f ca="1">_xlfn.BETA.INV(I1899,'Input Parameters'!$L$24,'Input Parameters'!$M$24,'Input Parameters'!$J$24,'Input Parameters'!$K$24)</f>
        <v>0.77598833996239847</v>
      </c>
      <c r="K1899" s="156">
        <f ca="1">('Input Parameters'!$E$25/'Input Parameters'!$E$31)^$J1899</f>
        <v>3.8234986755241998E-3</v>
      </c>
      <c r="L1899" s="66">
        <f ca="1">$H1899*$C1899*'Input Parameters'!$E$23*K1899</f>
        <v>1.6195763972441239</v>
      </c>
      <c r="M1899" s="23">
        <f t="shared" ca="1" si="241"/>
        <v>0.78191116384038384</v>
      </c>
      <c r="N1899" s="15">
        <f ca="1">_xlfn.NORM.INV(M1899,'Input Parameters'!$E$26,'Input Parameters'!$F$26)</f>
        <v>5.0351943840941354E-2</v>
      </c>
      <c r="O1899" s="8">
        <f t="shared" ca="1" si="242"/>
        <v>0.62245178152893021</v>
      </c>
      <c r="P1899" s="29">
        <f ca="1">_xlfn.LOGNORM.INV(O1899,'Input Parameters'!$H$27,'Input Parameters'!$I$27)</f>
        <v>1.6342950718786531</v>
      </c>
      <c r="Q1899" s="10"/>
      <c r="R1899" s="15">
        <f>'Input Parameters'!$E$28</f>
        <v>12.7</v>
      </c>
      <c r="S1899" s="10">
        <f t="shared" ca="1" si="243"/>
        <v>2.5360938711169623E-2</v>
      </c>
      <c r="T1899" s="25">
        <f ca="1">_xlfn.LOGNORM.INV(S1899,'Input Parameters'!$H$29,'Input Parameters'!$I$29)</f>
        <v>46.761945538387742</v>
      </c>
      <c r="U1899" s="10">
        <f t="shared" ca="1" si="244"/>
        <v>0.81165755984146748</v>
      </c>
      <c r="V1899" s="29">
        <f ca="1">IF('Input Parameters'!$D$30="Beta",_xlfn.BETA.INV(U1899,'Input Parameters'!$L$30,'Input Parameters'!$M$30,'Input Parameters'!$J$30,'Input Parameters'!$K$30),IF('Input Parameters'!$D$30="LogNorm",_xlfn.LOGNORM.INV(U1899,'Input Parameters'!$H$30,'Input Parameters'!$I$30)))</f>
        <v>1.4159725993136785</v>
      </c>
      <c r="W1899" s="2">
        <f ca="1">N1899+(P1899-N1899)*(1-ERF((T1899-R1899)/(2*SQRT(L1899*'Input Parameters'!$E$31))))</f>
        <v>0.14287646637005258</v>
      </c>
      <c r="X1899">
        <f t="shared" ca="1" si="245"/>
        <v>1</v>
      </c>
      <c r="Y1899" s="7"/>
    </row>
    <row r="1900" spans="1:25" ht="15" customHeight="1" x14ac:dyDescent="0.3">
      <c r="A1900" s="130">
        <v>1893</v>
      </c>
      <c r="B1900" s="10">
        <f t="shared" ca="1" si="237"/>
        <v>0.8510923887830969</v>
      </c>
      <c r="C1900" s="57">
        <f ca="1">_xlfn.NORM.INV(B1900,'Input Parameters'!$E$19,'Input Parameters'!$F$19)</f>
        <v>655.27548417568278</v>
      </c>
      <c r="D1900" s="10">
        <f t="shared" ca="1" si="238"/>
        <v>8.9376844660328469E-2</v>
      </c>
      <c r="E1900" s="59">
        <f ca="1">IF(_xlfn.NORM.INV(D1900,'Input Parameters'!$E$20,'Input Parameters'!$F$20)&lt;3500,3500,IF(_xlfn.NORM.INV(D1900,'Input Parameters'!$E$20,'Input Parameters'!$F$20)&gt;5500,5500,_xlfn.NORM.INV(D1900,'Input Parameters'!$E$20,'Input Parameters'!$F$20)))</f>
        <v>3858.77836639408</v>
      </c>
      <c r="F1900" s="10">
        <f t="shared" ca="1" si="239"/>
        <v>0.505901547762309</v>
      </c>
      <c r="G1900" s="61">
        <f ca="1">_xlfn.NORM.INV(F1900,'Input Parameters'!$E$21,'Input Parameters'!$F$21)</f>
        <v>284.96627711481062</v>
      </c>
      <c r="H1900" s="54">
        <f ca="1">EXP(E1900*(1/'Input Parameters'!$E$22-1/G1900))</f>
        <v>0.68984837501405483</v>
      </c>
      <c r="I1900" s="10">
        <f t="shared" ca="1" si="240"/>
        <v>0.28868133842440324</v>
      </c>
      <c r="J1900" s="29">
        <f ca="1">_xlfn.BETA.INV(I1900,'Input Parameters'!$L$24,'Input Parameters'!$M$24,'Input Parameters'!$J$24,'Input Parameters'!$K$24)</f>
        <v>0.51571600214303903</v>
      </c>
      <c r="K1900" s="156">
        <f ca="1">('Input Parameters'!$E$25/'Input Parameters'!$E$31)^$J1900</f>
        <v>2.4735560987223112E-2</v>
      </c>
      <c r="L1900" s="66">
        <f ca="1">$H1900*$C1900*'Input Parameters'!$E$23*K1900</f>
        <v>11.181480994795809</v>
      </c>
      <c r="M1900" s="23">
        <f t="shared" ca="1" si="241"/>
        <v>0.30077730157736371</v>
      </c>
      <c r="N1900" s="15">
        <f ca="1">_xlfn.NORM.INV(M1900,'Input Parameters'!$E$26,'Input Parameters'!$F$26)</f>
        <v>2.3034509372276094E-2</v>
      </c>
      <c r="O1900" s="8">
        <f t="shared" ca="1" si="242"/>
        <v>7.1451027105328357E-2</v>
      </c>
      <c r="P1900" s="29">
        <f ca="1">_xlfn.LOGNORM.INV(O1900,'Input Parameters'!$H$27,'Input Parameters'!$I$27)</f>
        <v>0.74456826825478251</v>
      </c>
      <c r="Q1900" s="10"/>
      <c r="R1900" s="15">
        <f>'Input Parameters'!$E$28</f>
        <v>12.7</v>
      </c>
      <c r="S1900" s="10">
        <f t="shared" ca="1" si="243"/>
        <v>0.44390268388227583</v>
      </c>
      <c r="T1900" s="25">
        <f ca="1">_xlfn.LOGNORM.INV(S1900,'Input Parameters'!$H$29,'Input Parameters'!$I$29)</f>
        <v>57.316718385317934</v>
      </c>
      <c r="U1900" s="10">
        <f t="shared" ca="1" si="244"/>
        <v>0.60931024655554122</v>
      </c>
      <c r="V1900" s="29">
        <f ca="1">IF('Input Parameters'!$D$30="Beta",_xlfn.BETA.INV(U1900,'Input Parameters'!$L$30,'Input Parameters'!$M$30,'Input Parameters'!$J$30,'Input Parameters'!$K$30),IF('Input Parameters'!$D$30="LogNorm",_xlfn.LOGNORM.INV(U1900,'Input Parameters'!$H$30,'Input Parameters'!$I$30)))</f>
        <v>1.1147679723037862</v>
      </c>
      <c r="W1900" s="2">
        <f ca="1">N1900+(P1900-N1900)*(1-ERF((T1900-R1900)/(2*SQRT(L1900*'Input Parameters'!$E$31))))</f>
        <v>0.27227763039993952</v>
      </c>
      <c r="X1900">
        <f t="shared" ca="1" si="245"/>
        <v>1</v>
      </c>
      <c r="Y1900" s="7"/>
    </row>
    <row r="1901" spans="1:25" ht="15" customHeight="1" x14ac:dyDescent="0.3">
      <c r="A1901" s="130">
        <v>1894</v>
      </c>
      <c r="B1901" s="10">
        <f t="shared" ca="1" si="237"/>
        <v>0.5780810746059023</v>
      </c>
      <c r="C1901" s="57">
        <f ca="1">_xlfn.NORM.INV(B1901,'Input Parameters'!$E$19,'Input Parameters'!$F$19)</f>
        <v>583.94538640155508</v>
      </c>
      <c r="D1901" s="10">
        <f t="shared" ca="1" si="238"/>
        <v>0.53838529005561675</v>
      </c>
      <c r="E1901" s="59">
        <f ca="1">IF(_xlfn.NORM.INV(D1901,'Input Parameters'!$E$20,'Input Parameters'!$F$20)&lt;3500,3500,IF(_xlfn.NORM.INV(D1901,'Input Parameters'!$E$20,'Input Parameters'!$F$20)&gt;5500,5500,_xlfn.NORM.INV(D1901,'Input Parameters'!$E$20,'Input Parameters'!$F$20)))</f>
        <v>4867.4566183119423</v>
      </c>
      <c r="F1901" s="10">
        <f t="shared" ca="1" si="239"/>
        <v>5.1699341076591132E-2</v>
      </c>
      <c r="G1901" s="61">
        <f ca="1">_xlfn.NORM.INV(F1901,'Input Parameters'!$E$21,'Input Parameters'!$F$21)</f>
        <v>272.049239541708</v>
      </c>
      <c r="H1901" s="54">
        <f ca="1">EXP(E1901*(1/'Input Parameters'!$E$22-1/G1901))</f>
        <v>0.27822023829382753</v>
      </c>
      <c r="I1901" s="10">
        <f t="shared" ca="1" si="240"/>
        <v>0.62439488975456947</v>
      </c>
      <c r="J1901" s="29">
        <f ca="1">_xlfn.BETA.INV(I1901,'Input Parameters'!$L$24,'Input Parameters'!$M$24,'Input Parameters'!$J$24,'Input Parameters'!$K$24)</f>
        <v>0.6573050680661332</v>
      </c>
      <c r="K1901" s="156">
        <f ca="1">('Input Parameters'!$E$25/'Input Parameters'!$E$31)^$J1901</f>
        <v>8.9579911727132103E-3</v>
      </c>
      <c r="L1901" s="66">
        <f ca="1">$H1901*$C1901*'Input Parameters'!$E$23*K1901</f>
        <v>1.4553638390367813</v>
      </c>
      <c r="M1901" s="23">
        <f t="shared" ca="1" si="241"/>
        <v>0.4580599767189808</v>
      </c>
      <c r="N1901" s="15">
        <f ca="1">_xlfn.NORM.INV(M1901,'Input Parameters'!$E$26,'Input Parameters'!$F$26)</f>
        <v>3.178822865363462E-2</v>
      </c>
      <c r="O1901" s="8">
        <f t="shared" ca="1" si="242"/>
        <v>0.4426673328209968</v>
      </c>
      <c r="P1901" s="29">
        <f ca="1">_xlfn.LOGNORM.INV(O1901,'Input Parameters'!$H$27,'Input Parameters'!$I$27)</f>
        <v>1.3356416651266916</v>
      </c>
      <c r="Q1901" s="10"/>
      <c r="R1901" s="15">
        <f>'Input Parameters'!$E$28</f>
        <v>12.7</v>
      </c>
      <c r="S1901" s="10">
        <f t="shared" ca="1" si="243"/>
        <v>0.83396184767583192</v>
      </c>
      <c r="T1901" s="25">
        <f ca="1">_xlfn.LOGNORM.INV(S1901,'Input Parameters'!$H$29,'Input Parameters'!$I$29)</f>
        <v>64.931339088277795</v>
      </c>
      <c r="U1901" s="10">
        <f t="shared" ca="1" si="244"/>
        <v>0.77650472499624423</v>
      </c>
      <c r="V1901" s="29">
        <f ca="1">IF('Input Parameters'!$D$30="Beta",_xlfn.BETA.INV(U1901,'Input Parameters'!$L$30,'Input Parameters'!$M$30,'Input Parameters'!$J$30,'Input Parameters'!$K$30),IF('Input Parameters'!$D$30="LogNorm",_xlfn.LOGNORM.INV(U1901,'Input Parameters'!$H$30,'Input Parameters'!$I$30)))</f>
        <v>1.3486225255233035</v>
      </c>
      <c r="W1901" s="2">
        <f ca="1">N1901+(P1901-N1901)*(1-ERF((T1901-R1901)/(2*SQRT(L1901*'Input Parameters'!$E$31))))</f>
        <v>3.4659981132794865E-2</v>
      </c>
      <c r="X1901">
        <f t="shared" ca="1" si="245"/>
        <v>1</v>
      </c>
      <c r="Y1901" s="7"/>
    </row>
    <row r="1902" spans="1:25" ht="15" customHeight="1" x14ac:dyDescent="0.3">
      <c r="A1902" s="130">
        <v>1895</v>
      </c>
      <c r="B1902" s="10">
        <f t="shared" ca="1" si="237"/>
        <v>0.41210326357795213</v>
      </c>
      <c r="C1902" s="57">
        <f ca="1">_xlfn.NORM.INV(B1902,'Input Parameters'!$E$19,'Input Parameters'!$F$19)</f>
        <v>548.5293466118253</v>
      </c>
      <c r="D1902" s="10">
        <f t="shared" ca="1" si="238"/>
        <v>0.3918205084955465</v>
      </c>
      <c r="E1902" s="59">
        <f ca="1">IF(_xlfn.NORM.INV(D1902,'Input Parameters'!$E$20,'Input Parameters'!$F$20)&lt;3500,3500,IF(_xlfn.NORM.INV(D1902,'Input Parameters'!$E$20,'Input Parameters'!$F$20)&gt;5500,5500,_xlfn.NORM.INV(D1902,'Input Parameters'!$E$20,'Input Parameters'!$F$20)))</f>
        <v>4607.7958979977675</v>
      </c>
      <c r="F1902" s="10">
        <f t="shared" ca="1" si="239"/>
        <v>0.91362075394693409</v>
      </c>
      <c r="G1902" s="61">
        <f ca="1">_xlfn.NORM.INV(F1902,'Input Parameters'!$E$21,'Input Parameters'!$F$21)</f>
        <v>295.56627381896016</v>
      </c>
      <c r="H1902" s="54">
        <f ca="1">EXP(E1902*(1/'Input Parameters'!$E$22-1/G1902))</f>
        <v>1.1463057138133921</v>
      </c>
      <c r="I1902" s="10">
        <f t="shared" ca="1" si="240"/>
        <v>0.82960299756985467</v>
      </c>
      <c r="J1902" s="29">
        <f ca="1">_xlfn.BETA.INV(I1902,'Input Parameters'!$L$24,'Input Parameters'!$M$24,'Input Parameters'!$J$24,'Input Parameters'!$K$24)</f>
        <v>0.7500095088881451</v>
      </c>
      <c r="K1902" s="156">
        <f ca="1">('Input Parameters'!$E$25/'Input Parameters'!$E$31)^$J1902</f>
        <v>4.6067668259713347E-3</v>
      </c>
      <c r="L1902" s="66">
        <f ca="1">$H1902*$C1902*'Input Parameters'!$E$23*K1902</f>
        <v>2.8966535519529422</v>
      </c>
      <c r="M1902" s="23">
        <f t="shared" ca="1" si="241"/>
        <v>0.17148813014754893</v>
      </c>
      <c r="N1902" s="15">
        <f ca="1">_xlfn.NORM.INV(M1902,'Input Parameters'!$E$26,'Input Parameters'!$F$26)</f>
        <v>1.4085679757013154E-2</v>
      </c>
      <c r="O1902" s="8">
        <f t="shared" ca="1" si="242"/>
        <v>0.49098634023788645</v>
      </c>
      <c r="P1902" s="29">
        <f ca="1">_xlfn.LOGNORM.INV(O1902,'Input Parameters'!$H$27,'Input Parameters'!$I$27)</f>
        <v>1.4094721304085103</v>
      </c>
      <c r="Q1902" s="10"/>
      <c r="R1902" s="15">
        <f>'Input Parameters'!$E$28</f>
        <v>12.7</v>
      </c>
      <c r="S1902" s="10">
        <f t="shared" ca="1" si="243"/>
        <v>0.32242067784525552</v>
      </c>
      <c r="T1902" s="25">
        <f ca="1">_xlfn.LOGNORM.INV(S1902,'Input Parameters'!$H$29,'Input Parameters'!$I$29)</f>
        <v>55.294905468425853</v>
      </c>
      <c r="U1902" s="10">
        <f t="shared" ca="1" si="244"/>
        <v>0.14811376251188835</v>
      </c>
      <c r="V1902" s="29">
        <f ca="1">IF('Input Parameters'!$D$30="Beta",_xlfn.BETA.INV(U1902,'Input Parameters'!$L$30,'Input Parameters'!$M$30,'Input Parameters'!$J$30,'Input Parameters'!$K$30),IF('Input Parameters'!$D$30="LogNorm",_xlfn.LOGNORM.INV(U1902,'Input Parameters'!$H$30,'Input Parameters'!$I$30)))</f>
        <v>0.66185421762983332</v>
      </c>
      <c r="W1902" s="2">
        <f ca="1">N1902+(P1902-N1902)*(1-ERF((T1902-R1902)/(2*SQRT(L1902*'Input Parameters'!$E$31))))</f>
        <v>0.1212244389177521</v>
      </c>
      <c r="X1902">
        <f t="shared" ca="1" si="245"/>
        <v>1</v>
      </c>
      <c r="Y1902" s="7"/>
    </row>
    <row r="1903" spans="1:25" ht="15" customHeight="1" x14ac:dyDescent="0.3">
      <c r="A1903" s="130">
        <v>1896</v>
      </c>
      <c r="B1903" s="10">
        <f t="shared" ca="1" si="237"/>
        <v>0.69640695993502655</v>
      </c>
      <c r="C1903" s="57">
        <f ca="1">_xlfn.NORM.INV(B1903,'Input Parameters'!$E$19,'Input Parameters'!$F$19)</f>
        <v>610.74096620451689</v>
      </c>
      <c r="D1903" s="10">
        <f t="shared" ca="1" si="238"/>
        <v>0.31752070465379578</v>
      </c>
      <c r="E1903" s="59">
        <f ca="1">IF(_xlfn.NORM.INV(D1903,'Input Parameters'!$E$20,'Input Parameters'!$F$20)&lt;3500,3500,IF(_xlfn.NORM.INV(D1903,'Input Parameters'!$E$20,'Input Parameters'!$F$20)&gt;5500,5500,_xlfn.NORM.INV(D1903,'Input Parameters'!$E$20,'Input Parameters'!$F$20)))</f>
        <v>4467.7498582069747</v>
      </c>
      <c r="F1903" s="10">
        <f t="shared" ca="1" si="239"/>
        <v>0.1993229673450797</v>
      </c>
      <c r="G1903" s="61">
        <f ca="1">_xlfn.NORM.INV(F1903,'Input Parameters'!$E$21,'Input Parameters'!$F$21)</f>
        <v>278.21582985708449</v>
      </c>
      <c r="H1903" s="54">
        <f ca="1">EXP(E1903*(1/'Input Parameters'!$E$22-1/G1903))</f>
        <v>0.44473250682528653</v>
      </c>
      <c r="I1903" s="10">
        <f t="shared" ca="1" si="240"/>
        <v>0.86198601684795273</v>
      </c>
      <c r="J1903" s="29">
        <f ca="1">_xlfn.BETA.INV(I1903,'Input Parameters'!$L$24,'Input Parameters'!$M$24,'Input Parameters'!$J$24,'Input Parameters'!$K$24)</f>
        <v>0.76820127047546016</v>
      </c>
      <c r="K1903" s="156">
        <f ca="1">('Input Parameters'!$E$25/'Input Parameters'!$E$31)^$J1903</f>
        <v>4.0431609592916709E-3</v>
      </c>
      <c r="L1903" s="66">
        <f ca="1">$H1903*$C1903*'Input Parameters'!$E$23*K1903</f>
        <v>1.0981886663807943</v>
      </c>
      <c r="M1903" s="23">
        <f t="shared" ca="1" si="241"/>
        <v>0.94293278216958409</v>
      </c>
      <c r="N1903" s="15">
        <f ca="1">_xlfn.NORM.INV(M1903,'Input Parameters'!$E$26,'Input Parameters'!$F$26)</f>
        <v>6.7177472167811711E-2</v>
      </c>
      <c r="O1903" s="8">
        <f t="shared" ca="1" si="242"/>
        <v>0.95598991826324398</v>
      </c>
      <c r="P1903" s="29">
        <f ca="1">_xlfn.LOGNORM.INV(O1903,'Input Parameters'!$H$27,'Input Parameters'!$I$27)</f>
        <v>3.028102731886205</v>
      </c>
      <c r="Q1903" s="10"/>
      <c r="R1903" s="15">
        <f>'Input Parameters'!$E$28</f>
        <v>12.7</v>
      </c>
      <c r="S1903" s="10">
        <f t="shared" ca="1" si="243"/>
        <v>0.51347030753950573</v>
      </c>
      <c r="T1903" s="25">
        <f ca="1">_xlfn.LOGNORM.INV(S1903,'Input Parameters'!$H$29,'Input Parameters'!$I$29)</f>
        <v>58.45303951061333</v>
      </c>
      <c r="U1903" s="10">
        <f t="shared" ca="1" si="244"/>
        <v>0.5255949149543917</v>
      </c>
      <c r="V1903" s="29">
        <f ca="1">IF('Input Parameters'!$D$30="Beta",_xlfn.BETA.INV(U1903,'Input Parameters'!$L$30,'Input Parameters'!$M$30,'Input Parameters'!$J$30,'Input Parameters'!$K$30),IF('Input Parameters'!$D$30="LogNorm",_xlfn.LOGNORM.INV(U1903,'Input Parameters'!$H$30,'Input Parameters'!$I$30)))</f>
        <v>1.0248273662244296</v>
      </c>
      <c r="W1903" s="2">
        <f ca="1">N1903+(P1903-N1903)*(1-ERF((T1903-R1903)/(2*SQRT(L1903*'Input Parameters'!$E$31))))</f>
        <v>7.3159824665953263E-2</v>
      </c>
      <c r="X1903">
        <f t="shared" ca="1" si="245"/>
        <v>1</v>
      </c>
      <c r="Y1903" s="7"/>
    </row>
    <row r="1904" spans="1:25" ht="15" customHeight="1" x14ac:dyDescent="0.3">
      <c r="A1904" s="130">
        <v>1897</v>
      </c>
      <c r="B1904" s="10">
        <f t="shared" ca="1" si="237"/>
        <v>0.63381006055528921</v>
      </c>
      <c r="C1904" s="57">
        <f ca="1">_xlfn.NORM.INV(B1904,'Input Parameters'!$E$19,'Input Parameters'!$F$19)</f>
        <v>596.19574530771035</v>
      </c>
      <c r="D1904" s="10">
        <f t="shared" ca="1" si="238"/>
        <v>0.3155497278121191</v>
      </c>
      <c r="E1904" s="59">
        <f ca="1">IF(_xlfn.NORM.INV(D1904,'Input Parameters'!$E$20,'Input Parameters'!$F$20)&lt;3500,3500,IF(_xlfn.NORM.INV(D1904,'Input Parameters'!$E$20,'Input Parameters'!$F$20)&gt;5500,5500,_xlfn.NORM.INV(D1904,'Input Parameters'!$E$20,'Input Parameters'!$F$20)))</f>
        <v>4463.8740480174729</v>
      </c>
      <c r="F1904" s="10">
        <f t="shared" ca="1" si="239"/>
        <v>0.46046715424172791</v>
      </c>
      <c r="G1904" s="61">
        <f ca="1">_xlfn.NORM.INV(F1904,'Input Parameters'!$E$21,'Input Parameters'!$F$21)</f>
        <v>284.06984086792318</v>
      </c>
      <c r="H1904" s="54">
        <f ca="1">EXP(E1904*(1/'Input Parameters'!$E$22-1/G1904))</f>
        <v>0.61944151361286692</v>
      </c>
      <c r="I1904" s="10">
        <f t="shared" ca="1" si="240"/>
        <v>0.90851639824916053</v>
      </c>
      <c r="J1904" s="29">
        <f ca="1">_xlfn.BETA.INV(I1904,'Input Parameters'!$L$24,'Input Parameters'!$M$24,'Input Parameters'!$J$24,'Input Parameters'!$K$24)</f>
        <v>0.79869976121152675</v>
      </c>
      <c r="K1904" s="156">
        <f ca="1">('Input Parameters'!$E$25/'Input Parameters'!$E$31)^$J1904</f>
        <v>3.2486659099836149E-3</v>
      </c>
      <c r="L1904" s="66">
        <f ca="1">$H1904*$C1904*'Input Parameters'!$E$23*K1904</f>
        <v>1.1997595927270375</v>
      </c>
      <c r="M1904" s="23">
        <f t="shared" ca="1" si="241"/>
        <v>0.82149505225688435</v>
      </c>
      <c r="N1904" s="15">
        <f ca="1">_xlfn.NORM.INV(M1904,'Input Parameters'!$E$26,'Input Parameters'!$F$26)</f>
        <v>5.334263035065849E-2</v>
      </c>
      <c r="O1904" s="8">
        <f t="shared" ca="1" si="242"/>
        <v>0.96506573028972675</v>
      </c>
      <c r="P1904" s="29">
        <f ca="1">_xlfn.LOGNORM.INV(O1904,'Input Parameters'!$H$27,'Input Parameters'!$I$27)</f>
        <v>3.1746508114273806</v>
      </c>
      <c r="Q1904" s="10"/>
      <c r="R1904" s="15">
        <f>'Input Parameters'!$E$28</f>
        <v>12.7</v>
      </c>
      <c r="S1904" s="10">
        <f t="shared" ca="1" si="243"/>
        <v>0.9342948028630641</v>
      </c>
      <c r="T1904" s="25">
        <f ca="1">_xlfn.LOGNORM.INV(S1904,'Input Parameters'!$H$29,'Input Parameters'!$I$29)</f>
        <v>68.979086581298958</v>
      </c>
      <c r="U1904" s="10">
        <f t="shared" ca="1" si="244"/>
        <v>0.49714569118150964</v>
      </c>
      <c r="V1904" s="29">
        <f ca="1">IF('Input Parameters'!$D$30="Beta",_xlfn.BETA.INV(U1904,'Input Parameters'!$L$30,'Input Parameters'!$M$30,'Input Parameters'!$J$30,'Input Parameters'!$K$30),IF('Input Parameters'!$D$30="LogNorm",_xlfn.LOGNORM.INV(U1904,'Input Parameters'!$H$30,'Input Parameters'!$I$30)))</f>
        <v>0.99639186196554008</v>
      </c>
      <c r="W1904" s="2">
        <f ca="1">N1904+(P1904-N1904)*(1-ERF((T1904-R1904)/(2*SQRT(L1904*'Input Parameters'!$E$31))))</f>
        <v>5.4216495608716567E-2</v>
      </c>
      <c r="X1904">
        <f t="shared" ca="1" si="245"/>
        <v>1</v>
      </c>
      <c r="Y1904" s="7"/>
    </row>
    <row r="1905" spans="1:25" ht="15" customHeight="1" x14ac:dyDescent="0.3">
      <c r="A1905" s="130">
        <v>1898</v>
      </c>
      <c r="B1905" s="10">
        <f t="shared" ca="1" si="237"/>
        <v>0.27091600051811637</v>
      </c>
      <c r="C1905" s="57">
        <f ca="1">_xlfn.NORM.INV(B1905,'Input Parameters'!$E$19,'Input Parameters'!$F$19)</f>
        <v>515.75119780389628</v>
      </c>
      <c r="D1905" s="10">
        <f t="shared" ca="1" si="238"/>
        <v>0.3479604439664381</v>
      </c>
      <c r="E1905" s="59">
        <f ca="1">IF(_xlfn.NORM.INV(D1905,'Input Parameters'!$E$20,'Input Parameters'!$F$20)&lt;3500,3500,IF(_xlfn.NORM.INV(D1905,'Input Parameters'!$E$20,'Input Parameters'!$F$20)&gt;5500,5500,_xlfn.NORM.INV(D1905,'Input Parameters'!$E$20,'Input Parameters'!$F$20)))</f>
        <v>4526.4170962192256</v>
      </c>
      <c r="F1905" s="10">
        <f t="shared" ca="1" si="239"/>
        <v>0.59525711372031243</v>
      </c>
      <c r="G1905" s="61">
        <f ca="1">_xlfn.NORM.INV(F1905,'Input Parameters'!$E$21,'Input Parameters'!$F$21)</f>
        <v>286.74496324712231</v>
      </c>
      <c r="H1905" s="54">
        <f ca="1">EXP(E1905*(1/'Input Parameters'!$E$22-1/G1905))</f>
        <v>0.71391376086017933</v>
      </c>
      <c r="I1905" s="10">
        <f t="shared" ca="1" si="240"/>
        <v>0.26364105317581998</v>
      </c>
      <c r="J1905" s="29">
        <f ca="1">_xlfn.BETA.INV(I1905,'Input Parameters'!$L$24,'Input Parameters'!$M$24,'Input Parameters'!$J$24,'Input Parameters'!$K$24)</f>
        <v>0.50330031541418108</v>
      </c>
      <c r="K1905" s="156">
        <f ca="1">('Input Parameters'!$E$25/'Input Parameters'!$E$31)^$J1905</f>
        <v>2.7039707819495232E-2</v>
      </c>
      <c r="L1905" s="66">
        <f ca="1">$H1905*$C1905*'Input Parameters'!$E$23*K1905</f>
        <v>9.9560711805740194</v>
      </c>
      <c r="M1905" s="23">
        <f t="shared" ca="1" si="241"/>
        <v>0.95338161425077583</v>
      </c>
      <c r="N1905" s="15">
        <f ca="1">_xlfn.NORM.INV(M1905,'Input Parameters'!$E$26,'Input Parameters'!$F$26)</f>
        <v>6.924987372849592E-2</v>
      </c>
      <c r="O1905" s="8">
        <f t="shared" ca="1" si="242"/>
        <v>0.4098432852878775</v>
      </c>
      <c r="P1905" s="29">
        <f ca="1">_xlfn.LOGNORM.INV(O1905,'Input Parameters'!$H$27,'Input Parameters'!$I$27)</f>
        <v>1.2870659238302831</v>
      </c>
      <c r="Q1905" s="10"/>
      <c r="R1905" s="15">
        <f>'Input Parameters'!$E$28</f>
        <v>12.7</v>
      </c>
      <c r="S1905" s="10">
        <f t="shared" ca="1" si="243"/>
        <v>0.82956395092598922</v>
      </c>
      <c r="T1905" s="25">
        <f ca="1">_xlfn.LOGNORM.INV(S1905,'Input Parameters'!$H$29,'Input Parameters'!$I$29)</f>
        <v>64.803912620047086</v>
      </c>
      <c r="U1905" s="10">
        <f t="shared" ca="1" si="244"/>
        <v>0.65047607045926481</v>
      </c>
      <c r="V1905" s="29">
        <f ca="1">IF('Input Parameters'!$D$30="Beta",_xlfn.BETA.INV(U1905,'Input Parameters'!$L$30,'Input Parameters'!$M$30,'Input Parameters'!$J$30,'Input Parameters'!$K$30),IF('Input Parameters'!$D$30="LogNorm",_xlfn.LOGNORM.INV(U1905,'Input Parameters'!$H$30,'Input Parameters'!$I$30)))</f>
        <v>1.1637682358468451</v>
      </c>
      <c r="W1905" s="2">
        <f ca="1">N1905+(P1905-N1905)*(1-ERF((T1905-R1905)/(2*SQRT(L1905*'Input Parameters'!$E$31))))</f>
        <v>0.36511758645509018</v>
      </c>
      <c r="X1905">
        <f t="shared" ca="1" si="245"/>
        <v>1</v>
      </c>
      <c r="Y1905" s="7"/>
    </row>
    <row r="1906" spans="1:25" ht="15" customHeight="1" x14ac:dyDescent="0.3">
      <c r="A1906" s="130">
        <v>1899</v>
      </c>
      <c r="B1906" s="10">
        <f t="shared" ca="1" si="237"/>
        <v>0.21536489696174244</v>
      </c>
      <c r="C1906" s="57">
        <f ca="1">_xlfn.NORM.INV(B1906,'Input Parameters'!$E$19,'Input Parameters'!$F$19)</f>
        <v>500.71877985014999</v>
      </c>
      <c r="D1906" s="10">
        <f t="shared" ca="1" si="238"/>
        <v>0.26022313765582972</v>
      </c>
      <c r="E1906" s="59">
        <f ca="1">IF(_xlfn.NORM.INV(D1906,'Input Parameters'!$E$20,'Input Parameters'!$F$20)&lt;3500,3500,IF(_xlfn.NORM.INV(D1906,'Input Parameters'!$E$20,'Input Parameters'!$F$20)&gt;5500,5500,_xlfn.NORM.INV(D1906,'Input Parameters'!$E$20,'Input Parameters'!$F$20)))</f>
        <v>4350.1396544617546</v>
      </c>
      <c r="F1906" s="10">
        <f t="shared" ca="1" si="239"/>
        <v>0.80139785502733529</v>
      </c>
      <c r="G1906" s="61">
        <f ca="1">_xlfn.NORM.INV(F1906,'Input Parameters'!$E$21,'Input Parameters'!$F$21)</f>
        <v>291.50447087525214</v>
      </c>
      <c r="H1906" s="54">
        <f ca="1">EXP(E1906*(1/'Input Parameters'!$E$22-1/G1906))</f>
        <v>0.92665845337709396</v>
      </c>
      <c r="I1906" s="10">
        <f t="shared" ca="1" si="240"/>
        <v>0.46225947356483321</v>
      </c>
      <c r="J1906" s="29">
        <f ca="1">_xlfn.BETA.INV(I1906,'Input Parameters'!$L$24,'Input Parameters'!$M$24,'Input Parameters'!$J$24,'Input Parameters'!$K$24)</f>
        <v>0.59183318395491635</v>
      </c>
      <c r="K1906" s="156">
        <f ca="1">('Input Parameters'!$E$25/'Input Parameters'!$E$31)^$J1906</f>
        <v>1.4327943018087185E-2</v>
      </c>
      <c r="L1906" s="66">
        <f ca="1">$H1906*$C1906*'Input Parameters'!$E$23*K1906</f>
        <v>6.648098077397111</v>
      </c>
      <c r="M1906" s="23">
        <f t="shared" ca="1" si="241"/>
        <v>0.73451233440052421</v>
      </c>
      <c r="N1906" s="15">
        <f ca="1">_xlfn.NORM.INV(M1906,'Input Parameters'!$E$26,'Input Parameters'!$F$26)</f>
        <v>4.7156874894963549E-2</v>
      </c>
      <c r="O1906" s="8">
        <f t="shared" ca="1" si="242"/>
        <v>0.3852351359852213</v>
      </c>
      <c r="P1906" s="29">
        <f ca="1">_xlfn.LOGNORM.INV(O1906,'Input Parameters'!$H$27,'Input Parameters'!$I$27)</f>
        <v>1.2512388730812491</v>
      </c>
      <c r="Q1906" s="10"/>
      <c r="R1906" s="15">
        <f>'Input Parameters'!$E$28</f>
        <v>12.7</v>
      </c>
      <c r="S1906" s="10">
        <f t="shared" ca="1" si="243"/>
        <v>0.20411503687755694</v>
      </c>
      <c r="T1906" s="25">
        <f ca="1">_xlfn.LOGNORM.INV(S1906,'Input Parameters'!$H$29,'Input Parameters'!$I$29)</f>
        <v>53.068349538614775</v>
      </c>
      <c r="U1906" s="10">
        <f t="shared" ca="1" si="244"/>
        <v>0.3967701239928938</v>
      </c>
      <c r="V1906" s="29">
        <f ca="1">IF('Input Parameters'!$D$30="Beta",_xlfn.BETA.INV(U1906,'Input Parameters'!$L$30,'Input Parameters'!$M$30,'Input Parameters'!$J$30,'Input Parameters'!$K$30),IF('Input Parameters'!$D$30="LogNorm",_xlfn.LOGNORM.INV(U1906,'Input Parameters'!$H$30,'Input Parameters'!$I$30)))</f>
        <v>0.90122541289879032</v>
      </c>
      <c r="W1906" s="2">
        <f ca="1">N1906+(P1906-N1906)*(1-ERF((T1906-R1906)/(2*SQRT(L1906*'Input Parameters'!$E$31))))</f>
        <v>0.37016539904593176</v>
      </c>
      <c r="X1906">
        <f t="shared" ca="1" si="245"/>
        <v>1</v>
      </c>
      <c r="Y1906" s="7"/>
    </row>
    <row r="1907" spans="1:25" ht="15" customHeight="1" x14ac:dyDescent="0.3">
      <c r="A1907" s="130">
        <v>1900</v>
      </c>
      <c r="B1907" s="10">
        <f t="shared" ca="1" si="237"/>
        <v>0.28787751112671101</v>
      </c>
      <c r="C1907" s="57">
        <f ca="1">_xlfn.NORM.INV(B1907,'Input Parameters'!$E$19,'Input Parameters'!$F$19)</f>
        <v>520.01413656220791</v>
      </c>
      <c r="D1907" s="10">
        <f t="shared" ca="1" si="238"/>
        <v>0.39906476272860802</v>
      </c>
      <c r="E1907" s="59">
        <f ca="1">IF(_xlfn.NORM.INV(D1907,'Input Parameters'!$E$20,'Input Parameters'!$F$20)&lt;3500,3500,IF(_xlfn.NORM.INV(D1907,'Input Parameters'!$E$20,'Input Parameters'!$F$20)&gt;5500,5500,_xlfn.NORM.INV(D1907,'Input Parameters'!$E$20,'Input Parameters'!$F$20)))</f>
        <v>4620.9619838862127</v>
      </c>
      <c r="F1907" s="10">
        <f t="shared" ca="1" si="239"/>
        <v>0.71308099254142032</v>
      </c>
      <c r="G1907" s="61">
        <f ca="1">_xlfn.NORM.INV(F1907,'Input Parameters'!$E$21,'Input Parameters'!$F$21)</f>
        <v>289.27052751203871</v>
      </c>
      <c r="H1907" s="54">
        <f ca="1">EXP(E1907*(1/'Input Parameters'!$E$22-1/G1907))</f>
        <v>0.81600641745429481</v>
      </c>
      <c r="I1907" s="10">
        <f t="shared" ca="1" si="240"/>
        <v>0.83553170685211031</v>
      </c>
      <c r="J1907" s="29">
        <f ca="1">_xlfn.BETA.INV(I1907,'Input Parameters'!$L$24,'Input Parameters'!$M$24,'Input Parameters'!$J$24,'Input Parameters'!$K$24)</f>
        <v>0.75320766143910045</v>
      </c>
      <c r="K1907" s="156">
        <f ca="1">('Input Parameters'!$E$25/'Input Parameters'!$E$31)^$J1907</f>
        <v>4.5022810652169728E-3</v>
      </c>
      <c r="L1907" s="66">
        <f ca="1">$H1907*$C1907*'Input Parameters'!$E$23*K1907</f>
        <v>1.9104748622259609</v>
      </c>
      <c r="M1907" s="23">
        <f t="shared" ca="1" si="241"/>
        <v>0.53117996587010863</v>
      </c>
      <c r="N1907" s="15">
        <f ca="1">_xlfn.NORM.INV(M1907,'Input Parameters'!$E$26,'Input Parameters'!$F$26)</f>
        <v>3.564296280197532E-2</v>
      </c>
      <c r="O1907" s="8">
        <f t="shared" ca="1" si="242"/>
        <v>5.8900724792013581E-2</v>
      </c>
      <c r="P1907" s="29">
        <f ca="1">_xlfn.LOGNORM.INV(O1907,'Input Parameters'!$H$27,'Input Parameters'!$I$27)</f>
        <v>0.71266116524090783</v>
      </c>
      <c r="Q1907" s="10"/>
      <c r="R1907" s="15">
        <f>'Input Parameters'!$E$28</f>
        <v>12.7</v>
      </c>
      <c r="S1907" s="10">
        <f t="shared" ca="1" si="243"/>
        <v>0.22366352324633487</v>
      </c>
      <c r="T1907" s="25">
        <f ca="1">_xlfn.LOGNORM.INV(S1907,'Input Parameters'!$H$29,'Input Parameters'!$I$29)</f>
        <v>53.469852907730292</v>
      </c>
      <c r="U1907" s="10">
        <f t="shared" ca="1" si="244"/>
        <v>0.46188039426028249</v>
      </c>
      <c r="V1907" s="29">
        <f ca="1">IF('Input Parameters'!$D$30="Beta",_xlfn.BETA.INV(U1907,'Input Parameters'!$L$30,'Input Parameters'!$M$30,'Input Parameters'!$J$30,'Input Parameters'!$K$30),IF('Input Parameters'!$D$30="LogNorm",_xlfn.LOGNORM.INV(U1907,'Input Parameters'!$H$30,'Input Parameters'!$I$30)))</f>
        <v>0.96220174881823162</v>
      </c>
      <c r="W1907" s="2">
        <f ca="1">N1907+(P1907-N1907)*(1-ERF((T1907-R1907)/(2*SQRT(L1907*'Input Parameters'!$E$31))))</f>
        <v>6.0696083531184698E-2</v>
      </c>
      <c r="X1907">
        <f t="shared" ca="1" si="245"/>
        <v>1</v>
      </c>
      <c r="Y1907" s="7"/>
    </row>
    <row r="1908" spans="1:25" ht="15" customHeight="1" x14ac:dyDescent="0.3">
      <c r="A1908" s="130">
        <v>1901</v>
      </c>
      <c r="B1908" s="10">
        <f t="shared" ca="1" si="237"/>
        <v>0.8149144375225913</v>
      </c>
      <c r="C1908" s="57">
        <f ca="1">_xlfn.NORM.INV(B1908,'Input Parameters'!$E$19,'Input Parameters'!$F$19)</f>
        <v>643.0249172330233</v>
      </c>
      <c r="D1908" s="10">
        <f t="shared" ca="1" si="238"/>
        <v>0.43851660725945307</v>
      </c>
      <c r="E1908" s="59">
        <f ca="1">IF(_xlfn.NORM.INV(D1908,'Input Parameters'!$E$20,'Input Parameters'!$F$20)&lt;3500,3500,IF(_xlfn.NORM.INV(D1908,'Input Parameters'!$E$20,'Input Parameters'!$F$20)&gt;5500,5500,_xlfn.NORM.INV(D1908,'Input Parameters'!$E$20,'Input Parameters'!$F$20)))</f>
        <v>4691.6881443345146</v>
      </c>
      <c r="F1908" s="10">
        <f t="shared" ca="1" si="239"/>
        <v>0.43221985477064606</v>
      </c>
      <c r="G1908" s="61">
        <f ca="1">_xlfn.NORM.INV(F1908,'Input Parameters'!$E$21,'Input Parameters'!$F$21)</f>
        <v>283.50809855405271</v>
      </c>
      <c r="H1908" s="54">
        <f ca="1">EXP(E1908*(1/'Input Parameters'!$E$22-1/G1908))</f>
        <v>0.58502290914061361</v>
      </c>
      <c r="I1908" s="10">
        <f t="shared" ca="1" si="240"/>
        <v>0.43644652426081865</v>
      </c>
      <c r="J1908" s="29">
        <f ca="1">_xlfn.BETA.INV(I1908,'Input Parameters'!$L$24,'Input Parameters'!$M$24,'Input Parameters'!$J$24,'Input Parameters'!$K$24)</f>
        <v>0.58120671379264666</v>
      </c>
      <c r="K1908" s="156">
        <f ca="1">('Input Parameters'!$E$25/'Input Parameters'!$E$31)^$J1908</f>
        <v>1.546286245982125E-2</v>
      </c>
      <c r="L1908" s="66">
        <f ca="1">$H1908*$C1908*'Input Parameters'!$E$23*K1908</f>
        <v>5.8168862099653449</v>
      </c>
      <c r="M1908" s="23">
        <f t="shared" ca="1" si="241"/>
        <v>0.93016611236346647</v>
      </c>
      <c r="N1908" s="15">
        <f ca="1">_xlfn.NORM.INV(M1908,'Input Parameters'!$E$26,'Input Parameters'!$F$26)</f>
        <v>6.5017615935032885E-2</v>
      </c>
      <c r="O1908" s="8">
        <f t="shared" ca="1" si="242"/>
        <v>0.71307488380392492</v>
      </c>
      <c r="P1908" s="29">
        <f ca="1">_xlfn.LOGNORM.INV(O1908,'Input Parameters'!$H$27,'Input Parameters'!$I$27)</f>
        <v>1.8258022015919775</v>
      </c>
      <c r="Q1908" s="10"/>
      <c r="R1908" s="15">
        <f>'Input Parameters'!$E$28</f>
        <v>12.7</v>
      </c>
      <c r="S1908" s="10">
        <f t="shared" ca="1" si="243"/>
        <v>0.77479755694673746</v>
      </c>
      <c r="T1908" s="25">
        <f ca="1">_xlfn.LOGNORM.INV(S1908,'Input Parameters'!$H$29,'Input Parameters'!$I$29)</f>
        <v>63.381320403346038</v>
      </c>
      <c r="U1908" s="10">
        <f t="shared" ca="1" si="244"/>
        <v>0.50077901510042133</v>
      </c>
      <c r="V1908" s="29">
        <f ca="1">IF('Input Parameters'!$D$30="Beta",_xlfn.BETA.INV(U1908,'Input Parameters'!$L$30,'Input Parameters'!$M$30,'Input Parameters'!$J$30,'Input Parameters'!$K$30),IF('Input Parameters'!$D$30="LogNorm",_xlfn.LOGNORM.INV(U1908,'Input Parameters'!$H$30,'Input Parameters'!$I$30)))</f>
        <v>0.99997682266039489</v>
      </c>
      <c r="W1908" s="2">
        <f ca="1">N1908+(P1908-N1908)*(1-ERF((T1908-R1908)/(2*SQRT(L1908*'Input Parameters'!$E$31))))</f>
        <v>0.3067862510152265</v>
      </c>
      <c r="X1908">
        <f t="shared" ca="1" si="245"/>
        <v>1</v>
      </c>
      <c r="Y1908" s="7"/>
    </row>
    <row r="1909" spans="1:25" ht="15" customHeight="1" x14ac:dyDescent="0.3">
      <c r="A1909" s="130">
        <v>1902</v>
      </c>
      <c r="B1909" s="10">
        <f t="shared" ca="1" si="237"/>
        <v>0.80193179021737704</v>
      </c>
      <c r="C1909" s="57">
        <f ca="1">_xlfn.NORM.INV(B1909,'Input Parameters'!$E$19,'Input Parameters'!$F$19)</f>
        <v>639.00176451423613</v>
      </c>
      <c r="D1909" s="10">
        <f t="shared" ca="1" si="238"/>
        <v>0.58322664085367359</v>
      </c>
      <c r="E1909" s="59">
        <f ca="1">IF(_xlfn.NORM.INV(D1909,'Input Parameters'!$E$20,'Input Parameters'!$F$20)&lt;3500,3500,IF(_xlfn.NORM.INV(D1909,'Input Parameters'!$E$20,'Input Parameters'!$F$20)&gt;5500,5500,_xlfn.NORM.INV(D1909,'Input Parameters'!$E$20,'Input Parameters'!$F$20)))</f>
        <v>4947.1084836132477</v>
      </c>
      <c r="F1909" s="10">
        <f t="shared" ca="1" si="239"/>
        <v>0.83278841985013174</v>
      </c>
      <c r="G1909" s="61">
        <f ca="1">_xlfn.NORM.INV(F1909,'Input Parameters'!$E$21,'Input Parameters'!$F$21)</f>
        <v>292.43680925411655</v>
      </c>
      <c r="H1909" s="54">
        <f ca="1">EXP(E1909*(1/'Input Parameters'!$E$22-1/G1909))</f>
        <v>0.96800622436168127</v>
      </c>
      <c r="I1909" s="10">
        <f t="shared" ca="1" si="240"/>
        <v>0.29049791570110206</v>
      </c>
      <c r="J1909" s="29">
        <f ca="1">_xlfn.BETA.INV(I1909,'Input Parameters'!$L$24,'Input Parameters'!$M$24,'Input Parameters'!$J$24,'Input Parameters'!$K$24)</f>
        <v>0.51659604195597664</v>
      </c>
      <c r="K1909" s="156">
        <f ca="1">('Input Parameters'!$E$25/'Input Parameters'!$E$31)^$J1909</f>
        <v>2.4579897073459915E-2</v>
      </c>
      <c r="L1909" s="66">
        <f ca="1">$H1909*$C1909*'Input Parameters'!$E$23*K1909</f>
        <v>15.204084241814835</v>
      </c>
      <c r="M1909" s="23">
        <f t="shared" ca="1" si="241"/>
        <v>0.57765124425435166</v>
      </c>
      <c r="N1909" s="15">
        <f ca="1">_xlfn.NORM.INV(M1909,'Input Parameters'!$E$26,'Input Parameters'!$F$26)</f>
        <v>3.8113656543366223E-2</v>
      </c>
      <c r="O1909" s="8">
        <f t="shared" ca="1" si="242"/>
        <v>0.7585819950348458</v>
      </c>
      <c r="P1909" s="29">
        <f ca="1">_xlfn.LOGNORM.INV(O1909,'Input Parameters'!$H$27,'Input Parameters'!$I$27)</f>
        <v>1.9419121327226294</v>
      </c>
      <c r="Q1909" s="10"/>
      <c r="R1909" s="15">
        <f>'Input Parameters'!$E$28</f>
        <v>12.7</v>
      </c>
      <c r="S1909" s="10">
        <f t="shared" ca="1" si="243"/>
        <v>0.30252019147213816</v>
      </c>
      <c r="T1909" s="25">
        <f ca="1">_xlfn.LOGNORM.INV(S1909,'Input Parameters'!$H$29,'Input Parameters'!$I$29)</f>
        <v>54.946949529899186</v>
      </c>
      <c r="U1909" s="10">
        <f t="shared" ca="1" si="244"/>
        <v>0.49950271487358966</v>
      </c>
      <c r="V1909" s="29">
        <f ca="1">IF('Input Parameters'!$D$30="Beta",_xlfn.BETA.INV(U1909,'Input Parameters'!$L$30,'Input Parameters'!$M$30,'Input Parameters'!$J$30,'Input Parameters'!$K$30),IF('Input Parameters'!$D$30="LogNorm",_xlfn.LOGNORM.INV(U1909,'Input Parameters'!$H$30,'Input Parameters'!$I$30)))</f>
        <v>0.99871605199963975</v>
      </c>
      <c r="W1909" s="2">
        <f ca="1">N1909+(P1909-N1909)*(1-ERF((T1909-R1909)/(2*SQRT(L1909*'Input Parameters'!$E$31))))</f>
        <v>0.88264115382458497</v>
      </c>
      <c r="X1909">
        <f t="shared" ca="1" si="245"/>
        <v>1</v>
      </c>
      <c r="Y1909" s="7"/>
    </row>
    <row r="1910" spans="1:25" ht="15" customHeight="1" x14ac:dyDescent="0.3">
      <c r="A1910" s="130">
        <v>1903</v>
      </c>
      <c r="B1910" s="10">
        <f t="shared" ca="1" si="237"/>
        <v>0.60627020666405473</v>
      </c>
      <c r="C1910" s="57">
        <f ca="1">_xlfn.NORM.INV(B1910,'Input Parameters'!$E$19,'Input Parameters'!$F$19)</f>
        <v>590.08212402978927</v>
      </c>
      <c r="D1910" s="10">
        <f t="shared" ca="1" si="238"/>
        <v>6.000380495308244E-2</v>
      </c>
      <c r="E1910" s="59">
        <f ca="1">IF(_xlfn.NORM.INV(D1910,'Input Parameters'!$E$20,'Input Parameters'!$F$20)&lt;3500,3500,IF(_xlfn.NORM.INV(D1910,'Input Parameters'!$E$20,'Input Parameters'!$F$20)&gt;5500,5500,_xlfn.NORM.INV(D1910,'Input Parameters'!$E$20,'Input Parameters'!$F$20)))</f>
        <v>3711.680842199994</v>
      </c>
      <c r="F1910" s="10">
        <f t="shared" ca="1" si="239"/>
        <v>0.1669339318012214</v>
      </c>
      <c r="G1910" s="61">
        <f ca="1">_xlfn.NORM.INV(F1910,'Input Parameters'!$E$21,'Input Parameters'!$F$21)</f>
        <v>277.25446997351622</v>
      </c>
      <c r="H1910" s="54">
        <f ca="1">EXP(E1910*(1/'Input Parameters'!$E$22-1/G1910))</f>
        <v>0.48703527893898302</v>
      </c>
      <c r="I1910" s="10">
        <f t="shared" ca="1" si="240"/>
        <v>0.38597019838414348</v>
      </c>
      <c r="J1910" s="29">
        <f ca="1">_xlfn.BETA.INV(I1910,'Input Parameters'!$L$24,'Input Parameters'!$M$24,'Input Parameters'!$J$24,'Input Parameters'!$K$24)</f>
        <v>0.55991738497277155</v>
      </c>
      <c r="K1910" s="156">
        <f ca="1">('Input Parameters'!$E$25/'Input Parameters'!$E$31)^$J1910</f>
        <v>1.8014215478503362E-2</v>
      </c>
      <c r="L1910" s="66">
        <f ca="1">$H1910*$C1910*'Input Parameters'!$E$23*K1910</f>
        <v>5.1771200116358624</v>
      </c>
      <c r="M1910" s="23">
        <f t="shared" ca="1" si="241"/>
        <v>0.91706098638797873</v>
      </c>
      <c r="N1910" s="15">
        <f ca="1">_xlfn.NORM.INV(M1910,'Input Parameters'!$E$26,'Input Parameters'!$F$26)</f>
        <v>6.3096984904585998E-2</v>
      </c>
      <c r="O1910" s="8">
        <f t="shared" ca="1" si="242"/>
        <v>0.53758180754747054</v>
      </c>
      <c r="P1910" s="29">
        <f ca="1">_xlfn.LOGNORM.INV(O1910,'Input Parameters'!$H$27,'Input Parameters'!$I$27)</f>
        <v>1.484310631688265</v>
      </c>
      <c r="Q1910" s="10"/>
      <c r="R1910" s="15">
        <f>'Input Parameters'!$E$28</f>
        <v>12.7</v>
      </c>
      <c r="S1910" s="10">
        <f t="shared" ca="1" si="243"/>
        <v>0.26477497289002327</v>
      </c>
      <c r="T1910" s="25">
        <f ca="1">_xlfn.LOGNORM.INV(S1910,'Input Parameters'!$H$29,'Input Parameters'!$I$29)</f>
        <v>54.26321903678619</v>
      </c>
      <c r="U1910" s="10">
        <f t="shared" ca="1" si="244"/>
        <v>0.43460138969502582</v>
      </c>
      <c r="V1910" s="29">
        <f ca="1">IF('Input Parameters'!$D$30="Beta",_xlfn.BETA.INV(U1910,'Input Parameters'!$L$30,'Input Parameters'!$M$30,'Input Parameters'!$J$30,'Input Parameters'!$K$30),IF('Input Parameters'!$D$30="LogNorm",_xlfn.LOGNORM.INV(U1910,'Input Parameters'!$H$30,'Input Parameters'!$I$30)))</f>
        <v>0.93638309406402842</v>
      </c>
      <c r="W1910" s="2">
        <f ca="1">N1910+(P1910-N1910)*(1-ERF((T1910-R1910)/(2*SQRT(L1910*'Input Parameters'!$E$31))))</f>
        <v>0.34232710511120218</v>
      </c>
      <c r="X1910">
        <f t="shared" ca="1" si="245"/>
        <v>1</v>
      </c>
      <c r="Y1910" s="7"/>
    </row>
    <row r="1911" spans="1:25" ht="15" customHeight="1" x14ac:dyDescent="0.3">
      <c r="A1911" s="130">
        <v>1904</v>
      </c>
      <c r="B1911" s="10">
        <f t="shared" ca="1" si="237"/>
        <v>0.53817226015877218</v>
      </c>
      <c r="C1911" s="57">
        <f ca="1">_xlfn.NORM.INV(B1911,'Input Parameters'!$E$19,'Input Parameters'!$F$19)</f>
        <v>575.39764678452423</v>
      </c>
      <c r="D1911" s="10">
        <f t="shared" ca="1" si="238"/>
        <v>0.65757177416820844</v>
      </c>
      <c r="E1911" s="59">
        <f ca="1">IF(_xlfn.NORM.INV(D1911,'Input Parameters'!$E$20,'Input Parameters'!$F$20)&lt;3500,3500,IF(_xlfn.NORM.INV(D1911,'Input Parameters'!$E$20,'Input Parameters'!$F$20)&gt;5500,5500,_xlfn.NORM.INV(D1911,'Input Parameters'!$E$20,'Input Parameters'!$F$20)))</f>
        <v>5084.0915384500486</v>
      </c>
      <c r="F1911" s="10">
        <f t="shared" ca="1" si="239"/>
        <v>0.79879362073494731</v>
      </c>
      <c r="G1911" s="61">
        <f ca="1">_xlfn.NORM.INV(F1911,'Input Parameters'!$E$21,'Input Parameters'!$F$21)</f>
        <v>291.43133466373428</v>
      </c>
      <c r="H1911" s="54">
        <f ca="1">EXP(E1911*(1/'Input Parameters'!$E$22-1/G1911))</f>
        <v>0.91083048276092438</v>
      </c>
      <c r="I1911" s="10">
        <f t="shared" ca="1" si="240"/>
        <v>0.30381459521978638</v>
      </c>
      <c r="J1911" s="29">
        <f ca="1">_xlfn.BETA.INV(I1911,'Input Parameters'!$L$24,'Input Parameters'!$M$24,'Input Parameters'!$J$24,'Input Parameters'!$K$24)</f>
        <v>0.52297028808099588</v>
      </c>
      <c r="K1911" s="156">
        <f ca="1">('Input Parameters'!$E$25/'Input Parameters'!$E$31)^$J1911</f>
        <v>2.3481267084516678E-2</v>
      </c>
      <c r="L1911" s="66">
        <f ca="1">$H1911*$C1911*'Input Parameters'!$E$23*K1911</f>
        <v>12.306290607042824</v>
      </c>
      <c r="M1911" s="23">
        <f t="shared" ca="1" si="241"/>
        <v>0.74433842443899645</v>
      </c>
      <c r="N1911" s="15">
        <f ca="1">_xlfn.NORM.INV(M1911,'Input Parameters'!$E$26,'Input Parameters'!$F$26)</f>
        <v>4.7792355012963965E-2</v>
      </c>
      <c r="O1911" s="8">
        <f t="shared" ca="1" si="242"/>
        <v>0.68192052792192803</v>
      </c>
      <c r="P1911" s="29">
        <f ca="1">_xlfn.LOGNORM.INV(O1911,'Input Parameters'!$H$27,'Input Parameters'!$I$27)</f>
        <v>1.7550650233188267</v>
      </c>
      <c r="Q1911" s="10"/>
      <c r="R1911" s="15">
        <f>'Input Parameters'!$E$28</f>
        <v>12.7</v>
      </c>
      <c r="S1911" s="10">
        <f t="shared" ca="1" si="243"/>
        <v>3.6366200801480453E-2</v>
      </c>
      <c r="T1911" s="25">
        <f ca="1">_xlfn.LOGNORM.INV(S1911,'Input Parameters'!$H$29,'Input Parameters'!$I$29)</f>
        <v>47.605914747040515</v>
      </c>
      <c r="U1911" s="10">
        <f t="shared" ca="1" si="244"/>
        <v>0.56091163621827933</v>
      </c>
      <c r="V1911" s="29">
        <f ca="1">IF('Input Parameters'!$D$30="Beta",_xlfn.BETA.INV(U1911,'Input Parameters'!$L$30,'Input Parameters'!$M$30,'Input Parameters'!$J$30,'Input Parameters'!$K$30),IF('Input Parameters'!$D$30="LogNorm",_xlfn.LOGNORM.INV(U1911,'Input Parameters'!$H$30,'Input Parameters'!$I$30)))</f>
        <v>1.0614675810791692</v>
      </c>
      <c r="W1911" s="2">
        <f ca="1">N1911+(P1911-N1911)*(1-ERF((T1911-R1911)/(2*SQRT(L1911*'Input Parameters'!$E$31))))</f>
        <v>0.87016400099433611</v>
      </c>
      <c r="X1911">
        <f t="shared" ca="1" si="245"/>
        <v>1</v>
      </c>
      <c r="Y1911" s="7"/>
    </row>
    <row r="1912" spans="1:25" ht="15" customHeight="1" x14ac:dyDescent="0.3">
      <c r="A1912" s="130">
        <v>1905</v>
      </c>
      <c r="B1912" s="10">
        <f t="shared" ca="1" si="237"/>
        <v>0.18164108197995232</v>
      </c>
      <c r="C1912" s="57">
        <f ca="1">_xlfn.NORM.INV(B1912,'Input Parameters'!$E$19,'Input Parameters'!$F$19)</f>
        <v>490.47861992502214</v>
      </c>
      <c r="D1912" s="10">
        <f t="shared" ca="1" si="238"/>
        <v>0.67243471503675689</v>
      </c>
      <c r="E1912" s="59">
        <f ca="1">IF(_xlfn.NORM.INV(D1912,'Input Parameters'!$E$20,'Input Parameters'!$F$20)&lt;3500,3500,IF(_xlfn.NORM.INV(D1912,'Input Parameters'!$E$20,'Input Parameters'!$F$20)&gt;5500,5500,_xlfn.NORM.INV(D1912,'Input Parameters'!$E$20,'Input Parameters'!$F$20)))</f>
        <v>5112.6523036706767</v>
      </c>
      <c r="F1912" s="10">
        <f t="shared" ca="1" si="239"/>
        <v>0.1628708127408609</v>
      </c>
      <c r="G1912" s="61">
        <f ca="1">_xlfn.NORM.INV(F1912,'Input Parameters'!$E$21,'Input Parameters'!$F$21)</f>
        <v>277.12576269900359</v>
      </c>
      <c r="H1912" s="54">
        <f ca="1">EXP(E1912*(1/'Input Parameters'!$E$22-1/G1912))</f>
        <v>0.36805342576788008</v>
      </c>
      <c r="I1912" s="10">
        <f t="shared" ca="1" si="240"/>
        <v>0.24442664731536601</v>
      </c>
      <c r="J1912" s="29">
        <f ca="1">_xlfn.BETA.INV(I1912,'Input Parameters'!$L$24,'Input Parameters'!$M$24,'Input Parameters'!$J$24,'Input Parameters'!$K$24)</f>
        <v>0.49336639728600196</v>
      </c>
      <c r="K1912" s="156">
        <f ca="1">('Input Parameters'!$E$25/'Input Parameters'!$E$31)^$J1912</f>
        <v>2.9036912964404769E-2</v>
      </c>
      <c r="L1912" s="66">
        <f ca="1">$H1912*$C1912*'Input Parameters'!$E$23*K1912</f>
        <v>5.2418113681250746</v>
      </c>
      <c r="M1912" s="23">
        <f t="shared" ca="1" si="241"/>
        <v>0.10937780691730459</v>
      </c>
      <c r="N1912" s="15">
        <f ca="1">_xlfn.NORM.INV(M1912,'Input Parameters'!$E$26,'Input Parameters'!$F$26)</f>
        <v>8.1732808178462298E-3</v>
      </c>
      <c r="O1912" s="8">
        <f t="shared" ca="1" si="242"/>
        <v>0.18338552918486195</v>
      </c>
      <c r="P1912" s="29">
        <f ca="1">_xlfn.LOGNORM.INV(O1912,'Input Parameters'!$H$27,'Input Parameters'!$I$27)</f>
        <v>0.95496473169158724</v>
      </c>
      <c r="Q1912" s="10"/>
      <c r="R1912" s="15">
        <f>'Input Parameters'!$E$28</f>
        <v>12.7</v>
      </c>
      <c r="S1912" s="10">
        <f t="shared" ca="1" si="243"/>
        <v>0.92334570672971616</v>
      </c>
      <c r="T1912" s="25">
        <f ca="1">_xlfn.LOGNORM.INV(S1912,'Input Parameters'!$H$29,'Input Parameters'!$I$29)</f>
        <v>68.357530100725299</v>
      </c>
      <c r="U1912" s="10">
        <f t="shared" ca="1" si="244"/>
        <v>0.82321515696611247</v>
      </c>
      <c r="V1912" s="29">
        <f ca="1">IF('Input Parameters'!$D$30="Beta",_xlfn.BETA.INV(U1912,'Input Parameters'!$L$30,'Input Parameters'!$M$30,'Input Parameters'!$J$30,'Input Parameters'!$K$30),IF('Input Parameters'!$D$30="LogNorm",_xlfn.LOGNORM.INV(U1912,'Input Parameters'!$H$30,'Input Parameters'!$I$30)))</f>
        <v>1.44056637032783</v>
      </c>
      <c r="W1912" s="2">
        <f ca="1">N1912+(P1912-N1912)*(1-ERF((T1912-R1912)/(2*SQRT(L1912*'Input Parameters'!$E$31))))</f>
        <v>8.9237448890896492E-2</v>
      </c>
      <c r="X1912">
        <f t="shared" ca="1" si="245"/>
        <v>1</v>
      </c>
      <c r="Y1912" s="7"/>
    </row>
    <row r="1913" spans="1:25" ht="15" customHeight="1" x14ac:dyDescent="0.3">
      <c r="A1913" s="130">
        <v>1906</v>
      </c>
      <c r="B1913" s="10">
        <f t="shared" ca="1" si="237"/>
        <v>0.7329566282876212</v>
      </c>
      <c r="C1913" s="57">
        <f ca="1">_xlfn.NORM.INV(B1913,'Input Parameters'!$E$19,'Input Parameters'!$F$19)</f>
        <v>619.84038374250508</v>
      </c>
      <c r="D1913" s="10">
        <f t="shared" ca="1" si="238"/>
        <v>0.32637624310410851</v>
      </c>
      <c r="E1913" s="59">
        <f ca="1">IF(_xlfn.NORM.INV(D1913,'Input Parameters'!$E$20,'Input Parameters'!$F$20)&lt;3500,3500,IF(_xlfn.NORM.INV(D1913,'Input Parameters'!$E$20,'Input Parameters'!$F$20)&gt;5500,5500,_xlfn.NORM.INV(D1913,'Input Parameters'!$E$20,'Input Parameters'!$F$20)))</f>
        <v>4485.0408174139566</v>
      </c>
      <c r="F1913" s="10">
        <f t="shared" ca="1" si="239"/>
        <v>0.87002668826974461</v>
      </c>
      <c r="G1913" s="61">
        <f ca="1">_xlfn.NORM.INV(F1913,'Input Parameters'!$E$21,'Input Parameters'!$F$21)</f>
        <v>293.70442595260397</v>
      </c>
      <c r="H1913" s="54">
        <f ca="1">EXP(E1913*(1/'Input Parameters'!$E$22-1/G1913))</f>
        <v>1.0373955755872621</v>
      </c>
      <c r="I1913" s="10">
        <f t="shared" ca="1" si="240"/>
        <v>0.87061880804320124</v>
      </c>
      <c r="J1913" s="29">
        <f ca="1">_xlfn.BETA.INV(I1913,'Input Parameters'!$L$24,'Input Parameters'!$M$24,'Input Parameters'!$J$24,'Input Parameters'!$K$24)</f>
        <v>0.77339696611913922</v>
      </c>
      <c r="K1913" s="156">
        <f ca="1">('Input Parameters'!$E$25/'Input Parameters'!$E$31)^$J1913</f>
        <v>3.8952397513162761E-3</v>
      </c>
      <c r="L1913" s="66">
        <f ca="1">$H1913*$C1913*'Input Parameters'!$E$23*K1913</f>
        <v>2.5047157859470128</v>
      </c>
      <c r="M1913" s="23">
        <f t="shared" ca="1" si="241"/>
        <v>0.59681163596250897</v>
      </c>
      <c r="N1913" s="15">
        <f ca="1">_xlfn.NORM.INV(M1913,'Input Parameters'!$E$26,'Input Parameters'!$F$26)</f>
        <v>3.9147161698839021E-2</v>
      </c>
      <c r="O1913" s="8">
        <f t="shared" ca="1" si="242"/>
        <v>0.53932550272527402</v>
      </c>
      <c r="P1913" s="29">
        <f ca="1">_xlfn.LOGNORM.INV(O1913,'Input Parameters'!$H$27,'Input Parameters'!$I$27)</f>
        <v>1.4871970362333233</v>
      </c>
      <c r="Q1913" s="10"/>
      <c r="R1913" s="15">
        <f>'Input Parameters'!$E$28</f>
        <v>12.7</v>
      </c>
      <c r="S1913" s="10">
        <f t="shared" ca="1" si="243"/>
        <v>0.78054809120840907</v>
      </c>
      <c r="T1913" s="25">
        <f ca="1">_xlfn.LOGNORM.INV(S1913,'Input Parameters'!$H$29,'Input Parameters'!$I$29)</f>
        <v>63.518847292419217</v>
      </c>
      <c r="U1913" s="10">
        <f t="shared" ca="1" si="244"/>
        <v>0.71612212895051619</v>
      </c>
      <c r="V1913" s="29">
        <f ca="1">IF('Input Parameters'!$D$30="Beta",_xlfn.BETA.INV(U1913,'Input Parameters'!$L$30,'Input Parameters'!$M$30,'Input Parameters'!$J$30,'Input Parameters'!$K$30),IF('Input Parameters'!$D$30="LogNorm",_xlfn.LOGNORM.INV(U1913,'Input Parameters'!$H$30,'Input Parameters'!$I$30)))</f>
        <v>1.2517218341960086</v>
      </c>
      <c r="W1913" s="2">
        <f ca="1">N1913+(P1913-N1913)*(1-ERF((T1913-R1913)/(2*SQRT(L1913*'Input Parameters'!$E$31))))</f>
        <v>7.2704829426682049E-2</v>
      </c>
      <c r="X1913">
        <f t="shared" ca="1" si="245"/>
        <v>1</v>
      </c>
      <c r="Y1913" s="7"/>
    </row>
    <row r="1914" spans="1:25" ht="15" customHeight="1" x14ac:dyDescent="0.3">
      <c r="A1914" s="130">
        <v>1907</v>
      </c>
      <c r="B1914" s="10">
        <f t="shared" ca="1" si="237"/>
        <v>0.95604398138133873</v>
      </c>
      <c r="C1914" s="57">
        <f ca="1">_xlfn.NORM.INV(B1914,'Input Parameters'!$E$19,'Input Parameters'!$F$19)</f>
        <v>711.50060775998156</v>
      </c>
      <c r="D1914" s="10">
        <f t="shared" ca="1" si="238"/>
        <v>0.93742916303693014</v>
      </c>
      <c r="E1914" s="59">
        <f ca="1">IF(_xlfn.NORM.INV(D1914,'Input Parameters'!$E$20,'Input Parameters'!$F$20)&lt;3500,3500,IF(_xlfn.NORM.INV(D1914,'Input Parameters'!$E$20,'Input Parameters'!$F$20)&gt;5500,5500,_xlfn.NORM.INV(D1914,'Input Parameters'!$E$20,'Input Parameters'!$F$20)))</f>
        <v>5500</v>
      </c>
      <c r="F1914" s="10">
        <f t="shared" ca="1" si="239"/>
        <v>0.12775726992299175</v>
      </c>
      <c r="G1914" s="61">
        <f ca="1">_xlfn.NORM.INV(F1914,'Input Parameters'!$E$21,'Input Parameters'!$F$21)</f>
        <v>275.91273351708651</v>
      </c>
      <c r="H1914" s="54">
        <f ca="1">EXP(E1914*(1/'Input Parameters'!$E$22-1/G1914))</f>
        <v>0.31270096982780171</v>
      </c>
      <c r="I1914" s="10">
        <f t="shared" ca="1" si="240"/>
        <v>0.77025936013346863</v>
      </c>
      <c r="J1914" s="29">
        <f ca="1">_xlfn.BETA.INV(I1914,'Input Parameters'!$L$24,'Input Parameters'!$M$24,'Input Parameters'!$J$24,'Input Parameters'!$K$24)</f>
        <v>0.72035141198151287</v>
      </c>
      <c r="K1914" s="156">
        <f ca="1">('Input Parameters'!$E$25/'Input Parameters'!$E$31)^$J1914</f>
        <v>5.6989391604723629E-3</v>
      </c>
      <c r="L1914" s="66">
        <f ca="1">$H1914*$C1914*'Input Parameters'!$E$23*K1914</f>
        <v>1.2679394785240035</v>
      </c>
      <c r="M1914" s="23">
        <f t="shared" ca="1" si="241"/>
        <v>0.5620870363629652</v>
      </c>
      <c r="N1914" s="15">
        <f ca="1">_xlfn.NORM.INV(M1914,'Input Parameters'!$E$26,'Input Parameters'!$F$26)</f>
        <v>3.7281517470750369E-2</v>
      </c>
      <c r="O1914" s="8">
        <f t="shared" ca="1" si="242"/>
        <v>0.2339385341645257</v>
      </c>
      <c r="P1914" s="29">
        <f ca="1">_xlfn.LOGNORM.INV(O1914,'Input Parameters'!$H$27,'Input Parameters'!$I$27)</f>
        <v>1.0325682904109699</v>
      </c>
      <c r="Q1914" s="10"/>
      <c r="R1914" s="15">
        <f>'Input Parameters'!$E$28</f>
        <v>12.7</v>
      </c>
      <c r="S1914" s="10">
        <f t="shared" ca="1" si="243"/>
        <v>0.8397389847447545</v>
      </c>
      <c r="T1914" s="25">
        <f ca="1">_xlfn.LOGNORM.INV(S1914,'Input Parameters'!$H$29,'Input Parameters'!$I$29)</f>
        <v>65.102483177283688</v>
      </c>
      <c r="U1914" s="10">
        <f t="shared" ca="1" si="244"/>
        <v>0.57994641506709643</v>
      </c>
      <c r="V1914" s="29">
        <f ca="1">IF('Input Parameters'!$D$30="Beta",_xlfn.BETA.INV(U1914,'Input Parameters'!$L$30,'Input Parameters'!$M$30,'Input Parameters'!$J$30,'Input Parameters'!$K$30),IF('Input Parameters'!$D$30="LogNorm",_xlfn.LOGNORM.INV(U1914,'Input Parameters'!$H$30,'Input Parameters'!$I$30)))</f>
        <v>1.0819538716141517</v>
      </c>
      <c r="W1914" s="2">
        <f ca="1">N1914+(P1914-N1914)*(1-ERF((T1914-R1914)/(2*SQRT(L1914*'Input Parameters'!$E$31))))</f>
        <v>3.8276209781182013E-2</v>
      </c>
      <c r="X1914">
        <f t="shared" ca="1" si="245"/>
        <v>1</v>
      </c>
      <c r="Y1914" s="7"/>
    </row>
    <row r="1915" spans="1:25" ht="15" customHeight="1" x14ac:dyDescent="0.3">
      <c r="A1915" s="130">
        <v>1908</v>
      </c>
      <c r="B1915" s="10">
        <f t="shared" ca="1" si="237"/>
        <v>2.6184785863583526E-2</v>
      </c>
      <c r="C1915" s="57">
        <f ca="1">_xlfn.NORM.INV(B1915,'Input Parameters'!$E$19,'Input Parameters'!$F$19)</f>
        <v>403.36296428314722</v>
      </c>
      <c r="D1915" s="10">
        <f t="shared" ca="1" si="238"/>
        <v>0.79370295281697445</v>
      </c>
      <c r="E1915" s="59">
        <f ca="1">IF(_xlfn.NORM.INV(D1915,'Input Parameters'!$E$20,'Input Parameters'!$F$20)&lt;3500,3500,IF(_xlfn.NORM.INV(D1915,'Input Parameters'!$E$20,'Input Parameters'!$F$20)&gt;5500,5500,_xlfn.NORM.INV(D1915,'Input Parameters'!$E$20,'Input Parameters'!$F$20)))</f>
        <v>5373.5359905072582</v>
      </c>
      <c r="F1915" s="10">
        <f t="shared" ca="1" si="239"/>
        <v>0.92000432244642749</v>
      </c>
      <c r="G1915" s="61">
        <f ca="1">_xlfn.NORM.INV(F1915,'Input Parameters'!$E$21,'Input Parameters'!$F$21)</f>
        <v>295.89409099692762</v>
      </c>
      <c r="H1915" s="54">
        <f ca="1">EXP(E1915*(1/'Input Parameters'!$E$22-1/G1915))</f>
        <v>1.1964725568115484</v>
      </c>
      <c r="I1915" s="10">
        <f t="shared" ca="1" si="240"/>
        <v>0.35508654049687227</v>
      </c>
      <c r="J1915" s="29">
        <f ca="1">_xlfn.BETA.INV(I1915,'Input Parameters'!$L$24,'Input Parameters'!$M$24,'Input Parameters'!$J$24,'Input Parameters'!$K$24)</f>
        <v>0.54643518363482213</v>
      </c>
      <c r="K1915" s="156">
        <f ca="1">('Input Parameters'!$E$25/'Input Parameters'!$E$31)^$J1915</f>
        <v>1.9843498257369849E-2</v>
      </c>
      <c r="L1915" s="66">
        <f ca="1">$H1915*$C1915*'Input Parameters'!$E$23*K1915</f>
        <v>9.5767246127217422</v>
      </c>
      <c r="M1915" s="23">
        <f t="shared" ca="1" si="241"/>
        <v>0.5216315996032258</v>
      </c>
      <c r="N1915" s="15">
        <f ca="1">_xlfn.NORM.INV(M1915,'Input Parameters'!$E$26,'Input Parameters'!$F$26)</f>
        <v>3.513922849877886E-2</v>
      </c>
      <c r="O1915" s="8">
        <f t="shared" ca="1" si="242"/>
        <v>0.52612065232558969</v>
      </c>
      <c r="P1915" s="29">
        <f ca="1">_xlfn.LOGNORM.INV(O1915,'Input Parameters'!$H$27,'Input Parameters'!$I$27)</f>
        <v>1.4655042429016303</v>
      </c>
      <c r="Q1915" s="10"/>
      <c r="R1915" s="15">
        <f>'Input Parameters'!$E$28</f>
        <v>12.7</v>
      </c>
      <c r="S1915" s="10">
        <f t="shared" ca="1" si="243"/>
        <v>0.43478858258778241</v>
      </c>
      <c r="T1915" s="25">
        <f ca="1">_xlfn.LOGNORM.INV(S1915,'Input Parameters'!$H$29,'Input Parameters'!$I$29)</f>
        <v>57.168170438176503</v>
      </c>
      <c r="U1915" s="10">
        <f t="shared" ca="1" si="244"/>
        <v>0.32136962569394933</v>
      </c>
      <c r="V1915" s="29">
        <f ca="1">IF('Input Parameters'!$D$30="Beta",_xlfn.BETA.INV(U1915,'Input Parameters'!$L$30,'Input Parameters'!$M$30,'Input Parameters'!$J$30,'Input Parameters'!$K$30),IF('Input Parameters'!$D$30="LogNorm",_xlfn.LOGNORM.INV(U1915,'Input Parameters'!$H$30,'Input Parameters'!$I$30)))</f>
        <v>0.83216940293249275</v>
      </c>
      <c r="W1915" s="2">
        <f ca="1">N1915+(P1915-N1915)*(1-ERF((T1915-R1915)/(2*SQRT(L1915*'Input Parameters'!$E$31))))</f>
        <v>0.47797118973991981</v>
      </c>
      <c r="X1915">
        <f t="shared" ca="1" si="245"/>
        <v>1</v>
      </c>
      <c r="Y1915" s="7"/>
    </row>
    <row r="1916" spans="1:25" ht="15" customHeight="1" x14ac:dyDescent="0.3">
      <c r="A1916" s="130">
        <v>1909</v>
      </c>
      <c r="B1916" s="10">
        <f t="shared" ca="1" si="237"/>
        <v>0.80140207510430217</v>
      </c>
      <c r="C1916" s="57">
        <f ca="1">_xlfn.NORM.INV(B1916,'Input Parameters'!$E$19,'Input Parameters'!$F$19)</f>
        <v>638.84107416442862</v>
      </c>
      <c r="D1916" s="10">
        <f t="shared" ca="1" si="238"/>
        <v>0.75227200024028873</v>
      </c>
      <c r="E1916" s="59">
        <f ca="1">IF(_xlfn.NORM.INV(D1916,'Input Parameters'!$E$20,'Input Parameters'!$F$20)&lt;3500,3500,IF(_xlfn.NORM.INV(D1916,'Input Parameters'!$E$20,'Input Parameters'!$F$20)&gt;5500,5500,_xlfn.NORM.INV(D1916,'Input Parameters'!$E$20,'Input Parameters'!$F$20)))</f>
        <v>5277.1597493039262</v>
      </c>
      <c r="F1916" s="10">
        <f t="shared" ca="1" si="239"/>
        <v>0.7986420737811063</v>
      </c>
      <c r="G1916" s="61">
        <f ca="1">_xlfn.NORM.INV(F1916,'Input Parameters'!$E$21,'Input Parameters'!$F$21)</f>
        <v>291.42709623770929</v>
      </c>
      <c r="H1916" s="54">
        <f ca="1">EXP(E1916*(1/'Input Parameters'!$E$22-1/G1916))</f>
        <v>0.9073666782843921</v>
      </c>
      <c r="I1916" s="10">
        <f t="shared" ca="1" si="240"/>
        <v>0.13527138347285328</v>
      </c>
      <c r="J1916" s="29">
        <f ca="1">_xlfn.BETA.INV(I1916,'Input Parameters'!$L$24,'Input Parameters'!$M$24,'Input Parameters'!$J$24,'Input Parameters'!$K$24)</f>
        <v>0.42609952225440506</v>
      </c>
      <c r="K1916" s="156">
        <f ca="1">('Input Parameters'!$E$25/'Input Parameters'!$E$31)^$J1916</f>
        <v>4.704525542759621E-2</v>
      </c>
      <c r="L1916" s="66">
        <f ca="1">$H1916*$C1916*'Input Parameters'!$E$23*K1916</f>
        <v>27.270398762168742</v>
      </c>
      <c r="M1916" s="23">
        <f t="shared" ca="1" si="241"/>
        <v>5.1621040703063392E-2</v>
      </c>
      <c r="N1916" s="15">
        <f ca="1">_xlfn.NORM.INV(M1916,'Input Parameters'!$E$26,'Input Parameters'!$F$26)</f>
        <v>-2.1603889963105194E-4</v>
      </c>
      <c r="O1916" s="8">
        <f t="shared" ca="1" si="242"/>
        <v>0.65729523386744182</v>
      </c>
      <c r="P1916" s="29">
        <f ca="1">_xlfn.LOGNORM.INV(O1916,'Input Parameters'!$H$27,'Input Parameters'!$I$27)</f>
        <v>1.703064448350293</v>
      </c>
      <c r="Q1916" s="10"/>
      <c r="R1916" s="15">
        <f>'Input Parameters'!$E$28</f>
        <v>12.7</v>
      </c>
      <c r="S1916" s="10">
        <f t="shared" ca="1" si="243"/>
        <v>0.59458445189822395</v>
      </c>
      <c r="T1916" s="25">
        <f ca="1">_xlfn.LOGNORM.INV(S1916,'Input Parameters'!$H$29,'Input Parameters'!$I$29)</f>
        <v>59.817909510561272</v>
      </c>
      <c r="U1916" s="10">
        <f t="shared" ca="1" si="244"/>
        <v>0.25672641878145841</v>
      </c>
      <c r="V1916" s="29">
        <f ca="1">IF('Input Parameters'!$D$30="Beta",_xlfn.BETA.INV(U1916,'Input Parameters'!$L$30,'Input Parameters'!$M$30,'Input Parameters'!$J$30,'Input Parameters'!$K$30),IF('Input Parameters'!$D$30="LogNorm",_xlfn.LOGNORM.INV(U1916,'Input Parameters'!$H$30,'Input Parameters'!$I$30)))</f>
        <v>0.77221938805993495</v>
      </c>
      <c r="W1916" s="2">
        <f ca="1">N1916+(P1916-N1916)*(1-ERF((T1916-R1916)/(2*SQRT(L1916*'Input Parameters'!$E$31))))</f>
        <v>0.89139898478955837</v>
      </c>
      <c r="X1916">
        <f t="shared" ca="1" si="245"/>
        <v>0</v>
      </c>
      <c r="Y1916" s="7"/>
    </row>
    <row r="1917" spans="1:25" ht="15" customHeight="1" x14ac:dyDescent="0.3">
      <c r="A1917" s="130">
        <v>1910</v>
      </c>
      <c r="B1917" s="10">
        <f t="shared" ca="1" si="237"/>
        <v>0.52193582145667117</v>
      </c>
      <c r="C1917" s="57">
        <f ca="1">_xlfn.NORM.INV(B1917,'Input Parameters'!$E$19,'Input Parameters'!$F$19)</f>
        <v>571.94857197183455</v>
      </c>
      <c r="D1917" s="10">
        <f t="shared" ca="1" si="238"/>
        <v>0.77535954114772954</v>
      </c>
      <c r="E1917" s="59">
        <f ca="1">IF(_xlfn.NORM.INV(D1917,'Input Parameters'!$E$20,'Input Parameters'!$F$20)&lt;3500,3500,IF(_xlfn.NORM.INV(D1917,'Input Parameters'!$E$20,'Input Parameters'!$F$20)&gt;5500,5500,_xlfn.NORM.INV(D1917,'Input Parameters'!$E$20,'Input Parameters'!$F$20)))</f>
        <v>5329.6300729264885</v>
      </c>
      <c r="F1917" s="10">
        <f t="shared" ca="1" si="239"/>
        <v>3.2733407548730553E-2</v>
      </c>
      <c r="G1917" s="61">
        <f ca="1">_xlfn.NORM.INV(F1917,'Input Parameters'!$E$21,'Input Parameters'!$F$21)</f>
        <v>270.3714321092711</v>
      </c>
      <c r="H1917" s="54">
        <f ca="1">EXP(E1917*(1/'Input Parameters'!$E$22-1/G1917))</f>
        <v>0.21818994963543475</v>
      </c>
      <c r="I1917" s="10">
        <f t="shared" ca="1" si="240"/>
        <v>0.979701288215854</v>
      </c>
      <c r="J1917" s="29">
        <f ca="1">_xlfn.BETA.INV(I1917,'Input Parameters'!$L$24,'Input Parameters'!$M$24,'Input Parameters'!$J$24,'Input Parameters'!$K$24)</f>
        <v>0.8745357811004415</v>
      </c>
      <c r="K1917" s="156">
        <f ca="1">('Input Parameters'!$E$25/'Input Parameters'!$E$31)^$J1917</f>
        <v>1.8855717956618606E-3</v>
      </c>
      <c r="L1917" s="66">
        <f ca="1">$H1917*$C1917*'Input Parameters'!$E$23*K1917</f>
        <v>0.23530697210420568</v>
      </c>
      <c r="M1917" s="23">
        <f t="shared" ca="1" si="241"/>
        <v>0.19951449211992367</v>
      </c>
      <c r="N1917" s="15">
        <f ca="1">_xlfn.NORM.INV(M1917,'Input Parameters'!$E$26,'Input Parameters'!$F$26)</f>
        <v>1.6289509430299786E-2</v>
      </c>
      <c r="O1917" s="8">
        <f t="shared" ca="1" si="242"/>
        <v>0.96080215653277645</v>
      </c>
      <c r="P1917" s="29">
        <f ca="1">_xlfn.LOGNORM.INV(O1917,'Input Parameters'!$H$27,'Input Parameters'!$I$27)</f>
        <v>3.1015028705238694</v>
      </c>
      <c r="Q1917" s="10"/>
      <c r="R1917" s="15">
        <f>'Input Parameters'!$E$28</f>
        <v>12.7</v>
      </c>
      <c r="S1917" s="10">
        <f t="shared" ca="1" si="243"/>
        <v>0.43141280301154961</v>
      </c>
      <c r="T1917" s="25">
        <f ca="1">_xlfn.LOGNORM.INV(S1917,'Input Parameters'!$H$29,'Input Parameters'!$I$29)</f>
        <v>57.113108562392654</v>
      </c>
      <c r="U1917" s="10">
        <f t="shared" ca="1" si="244"/>
        <v>0.94513026495358365</v>
      </c>
      <c r="V1917" s="29">
        <f ca="1">IF('Input Parameters'!$D$30="Beta",_xlfn.BETA.INV(U1917,'Input Parameters'!$L$30,'Input Parameters'!$M$30,'Input Parameters'!$J$30,'Input Parameters'!$K$30),IF('Input Parameters'!$D$30="LogNorm",_xlfn.LOGNORM.INV(U1917,'Input Parameters'!$H$30,'Input Parameters'!$I$30)))</f>
        <v>1.8774407780274807</v>
      </c>
      <c r="W1917" s="2">
        <f ca="1">N1917+(P1917-N1917)*(1-ERF((T1917-R1917)/(2*SQRT(L1917*'Input Parameters'!$E$31))))</f>
        <v>1.6289509724581593E-2</v>
      </c>
      <c r="X1917">
        <f t="shared" ca="1" si="245"/>
        <v>1</v>
      </c>
      <c r="Y1917" s="7"/>
    </row>
    <row r="1918" spans="1:25" ht="15" customHeight="1" x14ac:dyDescent="0.3">
      <c r="A1918" s="130">
        <v>1911</v>
      </c>
      <c r="B1918" s="10">
        <f t="shared" ca="1" si="237"/>
        <v>0.54670650840526536</v>
      </c>
      <c r="C1918" s="57">
        <f ca="1">_xlfn.NORM.INV(B1918,'Input Parameters'!$E$19,'Input Parameters'!$F$19)</f>
        <v>577.21561872768586</v>
      </c>
      <c r="D1918" s="10">
        <f t="shared" ca="1" si="238"/>
        <v>0.10347134608757447</v>
      </c>
      <c r="E1918" s="59">
        <f ca="1">IF(_xlfn.NORM.INV(D1918,'Input Parameters'!$E$20,'Input Parameters'!$F$20)&lt;3500,3500,IF(_xlfn.NORM.INV(D1918,'Input Parameters'!$E$20,'Input Parameters'!$F$20)&gt;5500,5500,_xlfn.NORM.INV(D1918,'Input Parameters'!$E$20,'Input Parameters'!$F$20)))</f>
        <v>3916.5881445586556</v>
      </c>
      <c r="F1918" s="10">
        <f t="shared" ca="1" si="239"/>
        <v>0.1902452224139719</v>
      </c>
      <c r="G1918" s="61">
        <f ca="1">_xlfn.NORM.INV(F1918,'Input Parameters'!$E$21,'Input Parameters'!$F$21)</f>
        <v>277.95683508714609</v>
      </c>
      <c r="H1918" s="54">
        <f ca="1">EXP(E1918*(1/'Input Parameters'!$E$22-1/G1918))</f>
        <v>0.48508100766253842</v>
      </c>
      <c r="I1918" s="10">
        <f t="shared" ca="1" si="240"/>
        <v>0.66765807662554455</v>
      </c>
      <c r="J1918" s="29">
        <f ca="1">_xlfn.BETA.INV(I1918,'Input Parameters'!$L$24,'Input Parameters'!$M$24,'Input Parameters'!$J$24,'Input Parameters'!$K$24)</f>
        <v>0.675161480596709</v>
      </c>
      <c r="K1918" s="156">
        <f ca="1">('Input Parameters'!$E$25/'Input Parameters'!$E$31)^$J1918</f>
        <v>7.8809793162933281E-3</v>
      </c>
      <c r="L1918" s="66">
        <f ca="1">$H1918*$C1918*'Input Parameters'!$E$23*K1918</f>
        <v>2.2066453166632636</v>
      </c>
      <c r="M1918" s="23">
        <f t="shared" ca="1" si="241"/>
        <v>0.83910547474954611</v>
      </c>
      <c r="N1918" s="15">
        <f ca="1">_xlfn.NORM.INV(M1918,'Input Parameters'!$E$26,'Input Parameters'!$F$26)</f>
        <v>5.4806550561095936E-2</v>
      </c>
      <c r="O1918" s="8">
        <f t="shared" ca="1" si="242"/>
        <v>4.1511491108502496E-2</v>
      </c>
      <c r="P1918" s="29">
        <f ca="1">_xlfn.LOGNORM.INV(O1918,'Input Parameters'!$H$27,'Input Parameters'!$I$27)</f>
        <v>0.66122092488511086</v>
      </c>
      <c r="Q1918" s="10"/>
      <c r="R1918" s="15">
        <f>'Input Parameters'!$E$28</f>
        <v>12.7</v>
      </c>
      <c r="S1918" s="10">
        <f t="shared" ca="1" si="243"/>
        <v>0.19269144855029563</v>
      </c>
      <c r="T1918" s="25">
        <f ca="1">_xlfn.LOGNORM.INV(S1918,'Input Parameters'!$H$29,'Input Parameters'!$I$29)</f>
        <v>52.82457575851199</v>
      </c>
      <c r="U1918" s="10">
        <f t="shared" ca="1" si="244"/>
        <v>0.18168293183968054</v>
      </c>
      <c r="V1918" s="29">
        <f ca="1">IF('Input Parameters'!$D$30="Beta",_xlfn.BETA.INV(U1918,'Input Parameters'!$L$30,'Input Parameters'!$M$30,'Input Parameters'!$J$30,'Input Parameters'!$K$30),IF('Input Parameters'!$D$30="LogNorm",_xlfn.LOGNORM.INV(U1918,'Input Parameters'!$H$30,'Input Parameters'!$I$30)))</f>
        <v>0.69820558484106987</v>
      </c>
      <c r="W1918" s="2">
        <f ca="1">N1918+(P1918-N1918)*(1-ERF((T1918-R1918)/(2*SQRT(L1918*'Input Parameters'!$E$31))))</f>
        <v>8.8847972644730502E-2</v>
      </c>
      <c r="X1918">
        <f t="shared" ca="1" si="245"/>
        <v>1</v>
      </c>
      <c r="Y1918" s="7"/>
    </row>
    <row r="1919" spans="1:25" ht="15" customHeight="1" x14ac:dyDescent="0.3">
      <c r="A1919" s="130">
        <v>1912</v>
      </c>
      <c r="B1919" s="10">
        <f t="shared" ca="1" si="237"/>
        <v>0.44629647249485294</v>
      </c>
      <c r="C1919" s="57">
        <f ca="1">_xlfn.NORM.INV(B1919,'Input Parameters'!$E$19,'Input Parameters'!$F$19)</f>
        <v>555.89047693253951</v>
      </c>
      <c r="D1919" s="10">
        <f t="shared" ca="1" si="238"/>
        <v>0.84163043896048229</v>
      </c>
      <c r="E1919" s="59">
        <f ca="1">IF(_xlfn.NORM.INV(D1919,'Input Parameters'!$E$20,'Input Parameters'!$F$20)&lt;3500,3500,IF(_xlfn.NORM.INV(D1919,'Input Parameters'!$E$20,'Input Parameters'!$F$20)&gt;5500,5500,_xlfn.NORM.INV(D1919,'Input Parameters'!$E$20,'Input Parameters'!$F$20)))</f>
        <v>5500</v>
      </c>
      <c r="F1919" s="10">
        <f t="shared" ca="1" si="239"/>
        <v>0.48148054694326281</v>
      </c>
      <c r="G1919" s="61">
        <f ca="1">_xlfn.NORM.INV(F1919,'Input Parameters'!$E$21,'Input Parameters'!$F$21)</f>
        <v>284.48499677107708</v>
      </c>
      <c r="H1919" s="54">
        <f ca="1">EXP(E1919*(1/'Input Parameters'!$E$22-1/G1919))</f>
        <v>0.57015320548654669</v>
      </c>
      <c r="I1919" s="10">
        <f t="shared" ca="1" si="240"/>
        <v>0.86738708361421379</v>
      </c>
      <c r="J1919" s="29">
        <f ca="1">_xlfn.BETA.INV(I1919,'Input Parameters'!$L$24,'Input Parameters'!$M$24,'Input Parameters'!$J$24,'Input Parameters'!$K$24)</f>
        <v>0.77143198541155855</v>
      </c>
      <c r="K1919" s="156">
        <f ca="1">('Input Parameters'!$E$25/'Input Parameters'!$E$31)^$J1919</f>
        <v>3.950535399587468E-3</v>
      </c>
      <c r="L1919" s="66">
        <f ca="1">$H1919*$C1919*'Input Parameters'!$E$23*K1919</f>
        <v>1.2520935034348175</v>
      </c>
      <c r="M1919" s="23">
        <f t="shared" ca="1" si="241"/>
        <v>0.49362941778246949</v>
      </c>
      <c r="N1919" s="15">
        <f ca="1">_xlfn.NORM.INV(M1919,'Input Parameters'!$E$26,'Input Parameters'!$F$26)</f>
        <v>3.3664643434988505E-2</v>
      </c>
      <c r="O1919" s="8">
        <f t="shared" ca="1" si="242"/>
        <v>0.98142328301633286</v>
      </c>
      <c r="P1919" s="29">
        <f ca="1">_xlfn.LOGNORM.INV(O1919,'Input Parameters'!$H$27,'Input Parameters'!$I$27)</f>
        <v>3.5795212563516983</v>
      </c>
      <c r="Q1919" s="10"/>
      <c r="R1919" s="15">
        <f>'Input Parameters'!$E$28</f>
        <v>12.7</v>
      </c>
      <c r="S1919" s="10">
        <f t="shared" ca="1" si="243"/>
        <v>4.8176219229487782E-2</v>
      </c>
      <c r="T1919" s="25">
        <f ca="1">_xlfn.LOGNORM.INV(S1919,'Input Parameters'!$H$29,'Input Parameters'!$I$29)</f>
        <v>48.315097043166091</v>
      </c>
      <c r="U1919" s="10">
        <f t="shared" ca="1" si="244"/>
        <v>0.43663535494999406</v>
      </c>
      <c r="V1919" s="29">
        <f ca="1">IF('Input Parameters'!$D$30="Beta",_xlfn.BETA.INV(U1919,'Input Parameters'!$L$30,'Input Parameters'!$M$30,'Input Parameters'!$J$30,'Input Parameters'!$K$30),IF('Input Parameters'!$D$30="LogNorm",_xlfn.LOGNORM.INV(U1919,'Input Parameters'!$H$30,'Input Parameters'!$I$30)))</f>
        <v>0.93829256056758903</v>
      </c>
      <c r="W1919" s="2">
        <f ca="1">N1919+(P1919-N1919)*(1-ERF((T1919-R1919)/(2*SQRT(L1919*'Input Parameters'!$E$31))))</f>
        <v>0.12021929524902941</v>
      </c>
      <c r="X1919">
        <f t="shared" ca="1" si="245"/>
        <v>1</v>
      </c>
      <c r="Y1919" s="7"/>
    </row>
    <row r="1920" spans="1:25" ht="15" customHeight="1" x14ac:dyDescent="0.3">
      <c r="A1920" s="130">
        <v>1913</v>
      </c>
      <c r="B1920" s="10">
        <f t="shared" ca="1" si="237"/>
        <v>0.84055922026746044</v>
      </c>
      <c r="C1920" s="57">
        <f ca="1">_xlfn.NORM.INV(B1920,'Input Parameters'!$E$19,'Input Parameters'!$F$19)</f>
        <v>651.52612580746609</v>
      </c>
      <c r="D1920" s="10">
        <f t="shared" ca="1" si="238"/>
        <v>0.94120779437643931</v>
      </c>
      <c r="E1920" s="59">
        <f ca="1">IF(_xlfn.NORM.INV(D1920,'Input Parameters'!$E$20,'Input Parameters'!$F$20)&lt;3500,3500,IF(_xlfn.NORM.INV(D1920,'Input Parameters'!$E$20,'Input Parameters'!$F$20)&gt;5500,5500,_xlfn.NORM.INV(D1920,'Input Parameters'!$E$20,'Input Parameters'!$F$20)))</f>
        <v>5500</v>
      </c>
      <c r="F1920" s="10">
        <f t="shared" ca="1" si="239"/>
        <v>5.8366164341475013E-2</v>
      </c>
      <c r="G1920" s="61">
        <f ca="1">_xlfn.NORM.INV(F1920,'Input Parameters'!$E$21,'Input Parameters'!$F$21)</f>
        <v>272.52050585659447</v>
      </c>
      <c r="H1920" s="54">
        <f ca="1">EXP(E1920*(1/'Input Parameters'!$E$22-1/G1920))</f>
        <v>0.24398794264415702</v>
      </c>
      <c r="I1920" s="10">
        <f t="shared" ca="1" si="240"/>
        <v>0.50146750401241336</v>
      </c>
      <c r="J1920" s="29">
        <f ca="1">_xlfn.BETA.INV(I1920,'Input Parameters'!$L$24,'Input Parameters'!$M$24,'Input Parameters'!$J$24,'Input Parameters'!$K$24)</f>
        <v>0.60775445129221506</v>
      </c>
      <c r="K1920" s="156">
        <f ca="1">('Input Parameters'!$E$25/'Input Parameters'!$E$31)^$J1920</f>
        <v>1.2781511550964362E-2</v>
      </c>
      <c r="L1920" s="66">
        <f ca="1">$H1920*$C1920*'Input Parameters'!$E$23*K1920</f>
        <v>2.03180683597965</v>
      </c>
      <c r="M1920" s="23">
        <f t="shared" ca="1" si="241"/>
        <v>1.8642138968887223E-2</v>
      </c>
      <c r="N1920" s="15">
        <f ca="1">_xlfn.NORM.INV(M1920,'Input Parameters'!$E$26,'Input Parameters'!$F$26)</f>
        <v>-9.7353875923414726E-3</v>
      </c>
      <c r="O1920" s="8">
        <f t="shared" ca="1" si="242"/>
        <v>0.85940954978229256</v>
      </c>
      <c r="P1920" s="29">
        <f ca="1">_xlfn.LOGNORM.INV(O1920,'Input Parameters'!$H$27,'Input Parameters'!$I$27)</f>
        <v>2.2932844600780298</v>
      </c>
      <c r="Q1920" s="10"/>
      <c r="R1920" s="15">
        <f>'Input Parameters'!$E$28</f>
        <v>12.7</v>
      </c>
      <c r="S1920" s="10">
        <f t="shared" ca="1" si="243"/>
        <v>0.6923451387677253</v>
      </c>
      <c r="T1920" s="25">
        <f ca="1">_xlfn.LOGNORM.INV(S1920,'Input Parameters'!$H$29,'Input Parameters'!$I$29)</f>
        <v>61.611610852316119</v>
      </c>
      <c r="U1920" s="10">
        <f t="shared" ca="1" si="244"/>
        <v>0.13669833219551308</v>
      </c>
      <c r="V1920" s="29">
        <f ca="1">IF('Input Parameters'!$D$30="Beta",_xlfn.BETA.INV(U1920,'Input Parameters'!$L$30,'Input Parameters'!$M$30,'Input Parameters'!$J$30,'Input Parameters'!$K$30),IF('Input Parameters'!$D$30="LogNorm",_xlfn.LOGNORM.INV(U1920,'Input Parameters'!$H$30,'Input Parameters'!$I$30)))</f>
        <v>0.6487487668342995</v>
      </c>
      <c r="W1920" s="2">
        <f ca="1">N1920+(P1920-N1920)*(1-ERF((T1920-R1920)/(2*SQRT(L1920*'Input Parameters'!$E$31))))</f>
        <v>2.5387992954630414E-2</v>
      </c>
      <c r="X1920">
        <f t="shared" ca="1" si="245"/>
        <v>1</v>
      </c>
      <c r="Y1920" s="7"/>
    </row>
    <row r="1921" spans="1:25" ht="15" customHeight="1" x14ac:dyDescent="0.3">
      <c r="A1921" s="130">
        <v>1914</v>
      </c>
      <c r="B1921" s="10">
        <f t="shared" ca="1" si="237"/>
        <v>0.21811535020750039</v>
      </c>
      <c r="C1921" s="57">
        <f ca="1">_xlfn.NORM.INV(B1921,'Input Parameters'!$E$19,'Input Parameters'!$F$19)</f>
        <v>501.51049708742147</v>
      </c>
      <c r="D1921" s="10">
        <f t="shared" ca="1" si="238"/>
        <v>0.437207851047685</v>
      </c>
      <c r="E1921" s="59">
        <f ca="1">IF(_xlfn.NORM.INV(D1921,'Input Parameters'!$E$20,'Input Parameters'!$F$20)&lt;3500,3500,IF(_xlfn.NORM.INV(D1921,'Input Parameters'!$E$20,'Input Parameters'!$F$20)&gt;5500,5500,_xlfn.NORM.INV(D1921,'Input Parameters'!$E$20,'Input Parameters'!$F$20)))</f>
        <v>4689.3634921096291</v>
      </c>
      <c r="F1921" s="10">
        <f t="shared" ca="1" si="239"/>
        <v>0.8243836414350163</v>
      </c>
      <c r="G1921" s="61">
        <f ca="1">_xlfn.NORM.INV(F1921,'Input Parameters'!$E$21,'Input Parameters'!$F$21)</f>
        <v>292.17709897238382</v>
      </c>
      <c r="H1921" s="54">
        <f ca="1">EXP(E1921*(1/'Input Parameters'!$E$22-1/G1921))</f>
        <v>0.95592459667189023</v>
      </c>
      <c r="I1921" s="10">
        <f t="shared" ca="1" si="240"/>
        <v>0.88007838989940046</v>
      </c>
      <c r="J1921" s="29">
        <f ca="1">_xlfn.BETA.INV(I1921,'Input Parameters'!$L$24,'Input Parameters'!$M$24,'Input Parameters'!$J$24,'Input Parameters'!$K$24)</f>
        <v>0.77929793239620293</v>
      </c>
      <c r="K1921" s="156">
        <f ca="1">('Input Parameters'!$E$25/'Input Parameters'!$E$31)^$J1921</f>
        <v>3.7337921067476451E-3</v>
      </c>
      <c r="L1921" s="66">
        <f ca="1">$H1921*$C1921*'Input Parameters'!$E$23*K1921</f>
        <v>1.7900031588736136</v>
      </c>
      <c r="M1921" s="23">
        <f t="shared" ca="1" si="241"/>
        <v>0.15106183321481681</v>
      </c>
      <c r="N1921" s="15">
        <f ca="1">_xlfn.NORM.INV(M1921,'Input Parameters'!$E$26,'Input Parameters'!$F$26)</f>
        <v>1.2330310687555111E-2</v>
      </c>
      <c r="O1921" s="8">
        <f t="shared" ca="1" si="242"/>
        <v>0.51683054819512642</v>
      </c>
      <c r="P1921" s="29">
        <f ca="1">_xlfn.LOGNORM.INV(O1921,'Input Parameters'!$H$27,'Input Parameters'!$I$27)</f>
        <v>1.4504615800000897</v>
      </c>
      <c r="Q1921" s="10"/>
      <c r="R1921" s="15">
        <f>'Input Parameters'!$E$28</f>
        <v>12.7</v>
      </c>
      <c r="S1921" s="10">
        <f t="shared" ca="1" si="243"/>
        <v>0.22920195917649699</v>
      </c>
      <c r="T1921" s="25">
        <f ca="1">_xlfn.LOGNORM.INV(S1921,'Input Parameters'!$H$29,'Input Parameters'!$I$29)</f>
        <v>53.580433785024873</v>
      </c>
      <c r="U1921" s="10">
        <f t="shared" ca="1" si="244"/>
        <v>0.54783068630977261</v>
      </c>
      <c r="V1921" s="29">
        <f ca="1">IF('Input Parameters'!$D$30="Beta",_xlfn.BETA.INV(U1921,'Input Parameters'!$L$30,'Input Parameters'!$M$30,'Input Parameters'!$J$30,'Input Parameters'!$K$30),IF('Input Parameters'!$D$30="LogNorm",_xlfn.LOGNORM.INV(U1921,'Input Parameters'!$H$30,'Input Parameters'!$I$30)))</f>
        <v>1.0477030631747546</v>
      </c>
      <c r="W1921" s="2">
        <f ca="1">N1921+(P1921-N1921)*(1-ERF((T1921-R1921)/(2*SQRT(L1921*'Input Parameters'!$E$31))))</f>
        <v>5.651912113485516E-2</v>
      </c>
      <c r="X1921">
        <f t="shared" ca="1" si="245"/>
        <v>1</v>
      </c>
      <c r="Y1921" s="7"/>
    </row>
    <row r="1922" spans="1:25" ht="15" customHeight="1" x14ac:dyDescent="0.3">
      <c r="A1922" s="130">
        <v>1915</v>
      </c>
      <c r="B1922" s="10">
        <f t="shared" ca="1" si="237"/>
        <v>0.31229123856242769</v>
      </c>
      <c r="C1922" s="57">
        <f ca="1">_xlfn.NORM.INV(B1922,'Input Parameters'!$E$19,'Input Parameters'!$F$19)</f>
        <v>525.9485580231177</v>
      </c>
      <c r="D1922" s="10">
        <f t="shared" ca="1" si="238"/>
        <v>8.8052848199591582E-2</v>
      </c>
      <c r="E1922" s="59">
        <f ca="1">IF(_xlfn.NORM.INV(D1922,'Input Parameters'!$E$20,'Input Parameters'!$F$20)&lt;3500,3500,IF(_xlfn.NORM.INV(D1922,'Input Parameters'!$E$20,'Input Parameters'!$F$20)&gt;5500,5500,_xlfn.NORM.INV(D1922,'Input Parameters'!$E$20,'Input Parameters'!$F$20)))</f>
        <v>3853.0096899157238</v>
      </c>
      <c r="F1922" s="10">
        <f t="shared" ca="1" si="239"/>
        <v>0.89188630245394951</v>
      </c>
      <c r="G1922" s="61">
        <f ca="1">_xlfn.NORM.INV(F1922,'Input Parameters'!$E$21,'Input Parameters'!$F$21)</f>
        <v>294.56985004941089</v>
      </c>
      <c r="H1922" s="54">
        <f ca="1">EXP(E1922*(1/'Input Parameters'!$E$22-1/G1922))</f>
        <v>1.0725954158607383</v>
      </c>
      <c r="I1922" s="10">
        <f t="shared" ca="1" si="240"/>
        <v>1.9570618910249693E-2</v>
      </c>
      <c r="J1922" s="29">
        <f ca="1">_xlfn.BETA.INV(I1922,'Input Parameters'!$L$24,'Input Parameters'!$M$24,'Input Parameters'!$J$24,'Input Parameters'!$K$24)</f>
        <v>0.28018977413878371</v>
      </c>
      <c r="K1922" s="156">
        <f ca="1">('Input Parameters'!$E$25/'Input Parameters'!$E$31)^$J1922</f>
        <v>0.13399474218236859</v>
      </c>
      <c r="L1922" s="66">
        <f ca="1">$H1922*$C1922*'Input Parameters'!$E$23*K1922</f>
        <v>75.590455557372508</v>
      </c>
      <c r="M1922" s="23">
        <f t="shared" ca="1" si="241"/>
        <v>0.47591251209097696</v>
      </c>
      <c r="N1922" s="15">
        <f ca="1">_xlfn.NORM.INV(M1922,'Input Parameters'!$E$26,'Input Parameters'!$F$26)</f>
        <v>3.2731282678978152E-2</v>
      </c>
      <c r="O1922" s="8">
        <f t="shared" ca="1" si="242"/>
        <v>0.44536855233291717</v>
      </c>
      <c r="P1922" s="29">
        <f ca="1">_xlfn.LOGNORM.INV(O1922,'Input Parameters'!$H$27,'Input Parameters'!$I$27)</f>
        <v>1.3396886155839816</v>
      </c>
      <c r="Q1922" s="10"/>
      <c r="R1922" s="15">
        <f>'Input Parameters'!$E$28</f>
        <v>12.7</v>
      </c>
      <c r="S1922" s="10">
        <f t="shared" ca="1" si="243"/>
        <v>0.17683957901917047</v>
      </c>
      <c r="T1922" s="25">
        <f ca="1">_xlfn.LOGNORM.INV(S1922,'Input Parameters'!$H$29,'Input Parameters'!$I$29)</f>
        <v>52.473131181625362</v>
      </c>
      <c r="U1922" s="10">
        <f t="shared" ca="1" si="244"/>
        <v>0.21523292797633009</v>
      </c>
      <c r="V1922" s="29">
        <f ca="1">IF('Input Parameters'!$D$30="Beta",_xlfn.BETA.INV(U1922,'Input Parameters'!$L$30,'Input Parameters'!$M$30,'Input Parameters'!$J$30,'Input Parameters'!$K$30),IF('Input Parameters'!$D$30="LogNorm",_xlfn.LOGNORM.INV(U1922,'Input Parameters'!$H$30,'Input Parameters'!$I$30)))</f>
        <v>0.73220608136826604</v>
      </c>
      <c r="W1922" s="2">
        <f ca="1">N1922+(P1922-N1922)*(1-ERF((T1922-R1922)/(2*SQRT(L1922*'Input Parameters'!$E$31))))</f>
        <v>1.0081595576816467</v>
      </c>
      <c r="X1922">
        <f t="shared" ca="1" si="245"/>
        <v>0</v>
      </c>
      <c r="Y1922" s="7"/>
    </row>
    <row r="1923" spans="1:25" ht="15" customHeight="1" x14ac:dyDescent="0.3">
      <c r="A1923" s="130">
        <v>1916</v>
      </c>
      <c r="B1923" s="10">
        <f t="shared" ca="1" si="237"/>
        <v>0.89346815158255699</v>
      </c>
      <c r="C1923" s="57">
        <f ca="1">_xlfn.NORM.INV(B1923,'Input Parameters'!$E$19,'Input Parameters'!$F$19)</f>
        <v>672.51814588696573</v>
      </c>
      <c r="D1923" s="10">
        <f t="shared" ca="1" si="238"/>
        <v>0.92729448921448165</v>
      </c>
      <c r="E1923" s="59">
        <f ca="1">IF(_xlfn.NORM.INV(D1923,'Input Parameters'!$E$20,'Input Parameters'!$F$20)&lt;3500,3500,IF(_xlfn.NORM.INV(D1923,'Input Parameters'!$E$20,'Input Parameters'!$F$20)&gt;5500,5500,_xlfn.NORM.INV(D1923,'Input Parameters'!$E$20,'Input Parameters'!$F$20)))</f>
        <v>5500</v>
      </c>
      <c r="F1923" s="10">
        <f t="shared" ca="1" si="239"/>
        <v>0.74268789736258867</v>
      </c>
      <c r="G1923" s="61">
        <f ca="1">_xlfn.NORM.INV(F1923,'Input Parameters'!$E$21,'Input Parameters'!$F$21)</f>
        <v>289.97200285636842</v>
      </c>
      <c r="H1923" s="54">
        <f ca="1">EXP(E1923*(1/'Input Parameters'!$E$22-1/G1923))</f>
        <v>0.8219979920192324</v>
      </c>
      <c r="I1923" s="10">
        <f t="shared" ca="1" si="240"/>
        <v>0.90202930721104224</v>
      </c>
      <c r="J1923" s="29">
        <f ca="1">_xlfn.BETA.INV(I1923,'Input Parameters'!$L$24,'Input Parameters'!$M$24,'Input Parameters'!$J$24,'Input Parameters'!$K$24)</f>
        <v>0.79401453171877678</v>
      </c>
      <c r="K1923" s="156">
        <f ca="1">('Input Parameters'!$E$25/'Input Parameters'!$E$31)^$J1923</f>
        <v>3.3597082512083314E-3</v>
      </c>
      <c r="L1923" s="66">
        <f ca="1">$H1923*$C1923*'Input Parameters'!$E$23*K1923</f>
        <v>1.8572754989013458</v>
      </c>
      <c r="M1923" s="23">
        <f t="shared" ca="1" si="241"/>
        <v>0.13793216297068289</v>
      </c>
      <c r="N1923" s="15">
        <f ca="1">_xlfn.NORM.INV(M1923,'Input Parameters'!$E$26,'Input Parameters'!$F$26)</f>
        <v>1.1117205935860148E-2</v>
      </c>
      <c r="O1923" s="8">
        <f t="shared" ca="1" si="242"/>
        <v>0.88833636098385815</v>
      </c>
      <c r="P1923" s="29">
        <f ca="1">_xlfn.LOGNORM.INV(O1923,'Input Parameters'!$H$27,'Input Parameters'!$I$27)</f>
        <v>2.4398783528753709</v>
      </c>
      <c r="Q1923" s="10"/>
      <c r="R1923" s="15">
        <f>'Input Parameters'!$E$28</f>
        <v>12.7</v>
      </c>
      <c r="S1923" s="10">
        <f t="shared" ca="1" si="243"/>
        <v>0.41250111203900108</v>
      </c>
      <c r="T1923" s="25">
        <f ca="1">_xlfn.LOGNORM.INV(S1923,'Input Parameters'!$H$29,'Input Parameters'!$I$29)</f>
        <v>56.803995160464773</v>
      </c>
      <c r="U1923" s="10">
        <f t="shared" ca="1" si="244"/>
        <v>0.29345346719233911</v>
      </c>
      <c r="V1923" s="29">
        <f ca="1">IF('Input Parameters'!$D$30="Beta",_xlfn.BETA.INV(U1923,'Input Parameters'!$L$30,'Input Parameters'!$M$30,'Input Parameters'!$J$30,'Input Parameters'!$K$30),IF('Input Parameters'!$D$30="LogNorm",_xlfn.LOGNORM.INV(U1923,'Input Parameters'!$H$30,'Input Parameters'!$I$30)))</f>
        <v>0.80650064549128819</v>
      </c>
      <c r="W1923" s="2">
        <f ca="1">N1923+(P1923-N1923)*(1-ERF((T1923-R1923)/(2*SQRT(L1923*'Input Parameters'!$E$31))))</f>
        <v>6.4832746007426251E-2</v>
      </c>
      <c r="X1923">
        <f t="shared" ca="1" si="245"/>
        <v>1</v>
      </c>
      <c r="Y1923" s="7"/>
    </row>
    <row r="1924" spans="1:25" ht="15" customHeight="1" x14ac:dyDescent="0.3">
      <c r="A1924" s="130">
        <v>1917</v>
      </c>
      <c r="B1924" s="10">
        <f t="shared" ca="1" si="237"/>
        <v>0.75977056742508497</v>
      </c>
      <c r="C1924" s="57">
        <f ca="1">_xlfn.NORM.INV(B1924,'Input Parameters'!$E$19,'Input Parameters'!$F$19)</f>
        <v>626.92021958519138</v>
      </c>
      <c r="D1924" s="10">
        <f t="shared" ca="1" si="238"/>
        <v>0.33896713843106163</v>
      </c>
      <c r="E1924" s="59">
        <f ca="1">IF(_xlfn.NORM.INV(D1924,'Input Parameters'!$E$20,'Input Parameters'!$F$20)&lt;3500,3500,IF(_xlfn.NORM.INV(D1924,'Input Parameters'!$E$20,'Input Parameters'!$F$20)&gt;5500,5500,_xlfn.NORM.INV(D1924,'Input Parameters'!$E$20,'Input Parameters'!$F$20)))</f>
        <v>4509.3014526877496</v>
      </c>
      <c r="F1924" s="10">
        <f t="shared" ca="1" si="239"/>
        <v>0.33365612557691282</v>
      </c>
      <c r="G1924" s="61">
        <f ca="1">_xlfn.NORM.INV(F1924,'Input Parameters'!$E$21,'Input Parameters'!$F$21)</f>
        <v>281.47145995113107</v>
      </c>
      <c r="H1924" s="54">
        <f ca="1">EXP(E1924*(1/'Input Parameters'!$E$22-1/G1924))</f>
        <v>0.5324055510937693</v>
      </c>
      <c r="I1924" s="10">
        <f t="shared" ca="1" si="240"/>
        <v>0.13782859202251019</v>
      </c>
      <c r="J1924" s="29">
        <f ca="1">_xlfn.BETA.INV(I1924,'Input Parameters'!$L$24,'Input Parameters'!$M$24,'Input Parameters'!$J$24,'Input Parameters'!$K$24)</f>
        <v>0.42799459976518284</v>
      </c>
      <c r="K1924" s="156">
        <f ca="1">('Input Parameters'!$E$25/'Input Parameters'!$E$31)^$J1924</f>
        <v>4.6410029593501205E-2</v>
      </c>
      <c r="L1924" s="66">
        <f ca="1">$H1924*$C1924*'Input Parameters'!$E$23*K1924</f>
        <v>15.49054498764843</v>
      </c>
      <c r="M1924" s="23">
        <f t="shared" ca="1" si="241"/>
        <v>0.46589287660006218</v>
      </c>
      <c r="N1924" s="15">
        <f ca="1">_xlfn.NORM.INV(M1924,'Input Parameters'!$E$26,'Input Parameters'!$F$26)</f>
        <v>3.2202435787055533E-2</v>
      </c>
      <c r="O1924" s="8">
        <f t="shared" ca="1" si="242"/>
        <v>0.84833344757013818</v>
      </c>
      <c r="P1924" s="29">
        <f ca="1">_xlfn.LOGNORM.INV(O1924,'Input Parameters'!$H$27,'Input Parameters'!$I$27)</f>
        <v>2.2447424128201816</v>
      </c>
      <c r="Q1924" s="10"/>
      <c r="R1924" s="15">
        <f>'Input Parameters'!$E$28</f>
        <v>12.7</v>
      </c>
      <c r="S1924" s="10">
        <f t="shared" ca="1" si="243"/>
        <v>0.10958202386283034</v>
      </c>
      <c r="T1924" s="25">
        <f ca="1">_xlfn.LOGNORM.INV(S1924,'Input Parameters'!$H$29,'Input Parameters'!$I$29)</f>
        <v>50.727889765102631</v>
      </c>
      <c r="U1924" s="10">
        <f t="shared" ca="1" si="244"/>
        <v>4.8861761404282777E-2</v>
      </c>
      <c r="V1924" s="29">
        <f ca="1">IF('Input Parameters'!$D$30="Beta",_xlfn.BETA.INV(U1924,'Input Parameters'!$L$30,'Input Parameters'!$M$30,'Input Parameters'!$J$30,'Input Parameters'!$K$30),IF('Input Parameters'!$D$30="LogNorm",_xlfn.LOGNORM.INV(U1924,'Input Parameters'!$H$30,'Input Parameters'!$I$30)))</f>
        <v>0.52005206412905736</v>
      </c>
      <c r="W1924" s="2">
        <f ca="1">N1924+(P1924-N1924)*(1-ERF((T1924-R1924)/(2*SQRT(L1924*'Input Parameters'!$E$31))))</f>
        <v>1.1262470062936225</v>
      </c>
      <c r="X1924">
        <f t="shared" ca="1" si="245"/>
        <v>0</v>
      </c>
      <c r="Y1924" s="7"/>
    </row>
    <row r="1925" spans="1:25" ht="15" customHeight="1" x14ac:dyDescent="0.3">
      <c r="A1925" s="130">
        <v>1918</v>
      </c>
      <c r="B1925" s="10">
        <f t="shared" ref="B1925:B1988" ca="1" si="246">RAND()</f>
        <v>0.74416957495521996</v>
      </c>
      <c r="C1925" s="57">
        <f ca="1">_xlfn.NORM.INV(B1925,'Input Parameters'!$E$19,'Input Parameters'!$F$19)</f>
        <v>622.75344452623915</v>
      </c>
      <c r="D1925" s="10">
        <f t="shared" ref="D1925:D1988" ca="1" si="247">RAND()</f>
        <v>0.32157894414730737</v>
      </c>
      <c r="E1925" s="59">
        <f ca="1">IF(_xlfn.NORM.INV(D1925,'Input Parameters'!$E$20,'Input Parameters'!$F$20)&lt;3500,3500,IF(_xlfn.NORM.INV(D1925,'Input Parameters'!$E$20,'Input Parameters'!$F$20)&gt;5500,5500,_xlfn.NORM.INV(D1925,'Input Parameters'!$E$20,'Input Parameters'!$F$20)))</f>
        <v>4475.698343571501</v>
      </c>
      <c r="F1925" s="10">
        <f t="shared" ref="F1925:F1988" ca="1" si="248">RAND()</f>
        <v>0.22385079298317845</v>
      </c>
      <c r="G1925" s="61">
        <f ca="1">_xlfn.NORM.INV(F1925,'Input Parameters'!$E$21,'Input Parameters'!$F$21)</f>
        <v>278.88227613778855</v>
      </c>
      <c r="H1925" s="54">
        <f ca="1">EXP(E1925*(1/'Input Parameters'!$E$22-1/G1925))</f>
        <v>0.46149672673211323</v>
      </c>
      <c r="I1925" s="10">
        <f t="shared" ref="I1925:I1988" ca="1" si="249">RAND()</f>
        <v>0.38008571008732439</v>
      </c>
      <c r="J1925" s="29">
        <f ca="1">_xlfn.BETA.INV(I1925,'Input Parameters'!$L$24,'Input Parameters'!$M$24,'Input Parameters'!$J$24,'Input Parameters'!$K$24)</f>
        <v>0.55737943691660452</v>
      </c>
      <c r="K1925" s="156">
        <f ca="1">('Input Parameters'!$E$25/'Input Parameters'!$E$31)^$J1925</f>
        <v>1.8345187646742159E-2</v>
      </c>
      <c r="L1925" s="66">
        <f ca="1">$H1925*$C1925*'Input Parameters'!$E$23*K1925</f>
        <v>5.2723826444978892</v>
      </c>
      <c r="M1925" s="23">
        <f t="shared" ref="M1925:M1988" ca="1" si="250">RAND()</f>
        <v>0.81361067779667406</v>
      </c>
      <c r="N1925" s="15">
        <f ca="1">_xlfn.NORM.INV(M1925,'Input Parameters'!$E$26,'Input Parameters'!$F$26)</f>
        <v>5.2716892961766966E-2</v>
      </c>
      <c r="O1925" s="8">
        <f t="shared" ref="O1925:O1988" ca="1" si="251">RAND()</f>
        <v>0.70217903687319527</v>
      </c>
      <c r="P1925" s="29">
        <f ca="1">_xlfn.LOGNORM.INV(O1925,'Input Parameters'!$H$27,'Input Parameters'!$I$27)</f>
        <v>1.8003654244514642</v>
      </c>
      <c r="Q1925" s="10"/>
      <c r="R1925" s="15">
        <f>'Input Parameters'!$E$28</f>
        <v>12.7</v>
      </c>
      <c r="S1925" s="10">
        <f t="shared" ref="S1925:S1988" ca="1" si="252">RAND()</f>
        <v>8.8952448027800002E-2</v>
      </c>
      <c r="T1925" s="25">
        <f ca="1">_xlfn.LOGNORM.INV(S1925,'Input Parameters'!$H$29,'Input Parameters'!$I$29)</f>
        <v>50.05756914509103</v>
      </c>
      <c r="U1925" s="10">
        <f t="shared" ref="U1925:U1988" ca="1" si="253">RAND()</f>
        <v>2.9679334473863839E-2</v>
      </c>
      <c r="V1925" s="29">
        <f ca="1">IF('Input Parameters'!$D$30="Beta",_xlfn.BETA.INV(U1925,'Input Parameters'!$L$30,'Input Parameters'!$M$30,'Input Parameters'!$J$30,'Input Parameters'!$K$30),IF('Input Parameters'!$D$30="LogNorm",_xlfn.LOGNORM.INV(U1925,'Input Parameters'!$H$30,'Input Parameters'!$I$30)))</f>
        <v>0.4750463951306329</v>
      </c>
      <c r="W1925" s="2">
        <f ca="1">N1925+(P1925-N1925)*(1-ERF((T1925-R1925)/(2*SQRT(L1925*'Input Parameters'!$E$31))))</f>
        <v>0.48957111287131705</v>
      </c>
      <c r="X1925">
        <f t="shared" ca="1" si="245"/>
        <v>0</v>
      </c>
      <c r="Y1925" s="7"/>
    </row>
    <row r="1926" spans="1:25" ht="15" customHeight="1" x14ac:dyDescent="0.3">
      <c r="A1926" s="130">
        <v>1919</v>
      </c>
      <c r="B1926" s="10">
        <f t="shared" ca="1" si="246"/>
        <v>7.0814637089893995E-2</v>
      </c>
      <c r="C1926" s="57">
        <f ca="1">_xlfn.NORM.INV(B1926,'Input Parameters'!$E$19,'Input Parameters'!$F$19)</f>
        <v>443.10606222534688</v>
      </c>
      <c r="D1926" s="10">
        <f t="shared" ca="1" si="247"/>
        <v>0.77087545497868915</v>
      </c>
      <c r="E1926" s="59">
        <f ca="1">IF(_xlfn.NORM.INV(D1926,'Input Parameters'!$E$20,'Input Parameters'!$F$20)&lt;3500,3500,IF(_xlfn.NORM.INV(D1926,'Input Parameters'!$E$20,'Input Parameters'!$F$20)&gt;5500,5500,_xlfn.NORM.INV(D1926,'Input Parameters'!$E$20,'Input Parameters'!$F$20)))</f>
        <v>5319.2131364205425</v>
      </c>
      <c r="F1926" s="10">
        <f t="shared" ca="1" si="248"/>
        <v>0.73521538193448155</v>
      </c>
      <c r="G1926" s="61">
        <f ca="1">_xlfn.NORM.INV(F1926,'Input Parameters'!$E$21,'Input Parameters'!$F$21)</f>
        <v>289.79129682074449</v>
      </c>
      <c r="H1926" s="54">
        <f ca="1">EXP(E1926*(1/'Input Parameters'!$E$22-1/G1926))</f>
        <v>0.81790186192053149</v>
      </c>
      <c r="I1926" s="10">
        <f t="shared" ca="1" si="249"/>
        <v>0.42966458835944177</v>
      </c>
      <c r="J1926" s="29">
        <f ca="1">_xlfn.BETA.INV(I1926,'Input Parameters'!$L$24,'Input Parameters'!$M$24,'Input Parameters'!$J$24,'Input Parameters'!$K$24)</f>
        <v>0.57838961692099389</v>
      </c>
      <c r="K1926" s="156">
        <f ca="1">('Input Parameters'!$E$25/'Input Parameters'!$E$31)^$J1926</f>
        <v>1.5778523725431929E-2</v>
      </c>
      <c r="L1926" s="66">
        <f ca="1">$H1926*$C1926*'Input Parameters'!$E$23*K1926</f>
        <v>5.7184095456236177</v>
      </c>
      <c r="M1926" s="23">
        <f t="shared" ca="1" si="250"/>
        <v>0.67087874352132781</v>
      </c>
      <c r="N1926" s="15">
        <f ca="1">_xlfn.NORM.INV(M1926,'Input Parameters'!$E$26,'Input Parameters'!$F$26)</f>
        <v>4.3289159645026262E-2</v>
      </c>
      <c r="O1926" s="8">
        <f t="shared" ca="1" si="251"/>
        <v>0.3695555609297172</v>
      </c>
      <c r="P1926" s="29">
        <f ca="1">_xlfn.LOGNORM.INV(O1926,'Input Parameters'!$H$27,'Input Parameters'!$I$27)</f>
        <v>1.228600202938025</v>
      </c>
      <c r="Q1926" s="10"/>
      <c r="R1926" s="15">
        <f>'Input Parameters'!$E$28</f>
        <v>12.7</v>
      </c>
      <c r="S1926" s="10">
        <f t="shared" ca="1" si="252"/>
        <v>8.6380943837445656E-2</v>
      </c>
      <c r="T1926" s="25">
        <f ca="1">_xlfn.LOGNORM.INV(S1926,'Input Parameters'!$H$29,'Input Parameters'!$I$29)</f>
        <v>49.966892618706481</v>
      </c>
      <c r="U1926" s="10">
        <f t="shared" ca="1" si="253"/>
        <v>1.6716178777785529E-2</v>
      </c>
      <c r="V1926" s="29">
        <f ca="1">IF('Input Parameters'!$D$30="Beta",_xlfn.BETA.INV(U1926,'Input Parameters'!$L$30,'Input Parameters'!$M$30,'Input Parameters'!$J$30,'Input Parameters'!$K$30),IF('Input Parameters'!$D$30="LogNorm",_xlfn.LOGNORM.INV(U1926,'Input Parameters'!$H$30,'Input Parameters'!$I$30)))</f>
        <v>0.43192287488479258</v>
      </c>
      <c r="W1926" s="2">
        <f ca="1">N1926+(P1926-N1926)*(1-ERF((T1926-R1926)/(2*SQRT(L1926*'Input Parameters'!$E$31))))</f>
        <v>0.36388479911373678</v>
      </c>
      <c r="X1926">
        <f t="shared" ca="1" si="245"/>
        <v>1</v>
      </c>
      <c r="Y1926" s="7"/>
    </row>
    <row r="1927" spans="1:25" ht="15" customHeight="1" x14ac:dyDescent="0.3">
      <c r="A1927" s="130">
        <v>1920</v>
      </c>
      <c r="B1927" s="10">
        <f t="shared" ca="1" si="246"/>
        <v>0.51388845375868986</v>
      </c>
      <c r="C1927" s="57">
        <f ca="1">_xlfn.NORM.INV(B1927,'Input Parameters'!$E$19,'Input Parameters'!$F$19)</f>
        <v>570.24230908764173</v>
      </c>
      <c r="D1927" s="10">
        <f t="shared" ca="1" si="247"/>
        <v>0.73030300487134647</v>
      </c>
      <c r="E1927" s="59">
        <f ca="1">IF(_xlfn.NORM.INV(D1927,'Input Parameters'!$E$20,'Input Parameters'!$F$20)&lt;3500,3500,IF(_xlfn.NORM.INV(D1927,'Input Parameters'!$E$20,'Input Parameters'!$F$20)&gt;5500,5500,_xlfn.NORM.INV(D1927,'Input Parameters'!$E$20,'Input Parameters'!$F$20)))</f>
        <v>5229.6107567801992</v>
      </c>
      <c r="F1927" s="10">
        <f t="shared" ca="1" si="248"/>
        <v>0.36547431671492503</v>
      </c>
      <c r="G1927" s="61">
        <f ca="1">_xlfn.NORM.INV(F1927,'Input Parameters'!$E$21,'Input Parameters'!$F$21)</f>
        <v>282.14722965865099</v>
      </c>
      <c r="H1927" s="54">
        <f ca="1">EXP(E1927*(1/'Input Parameters'!$E$22-1/G1927))</f>
        <v>0.5033139538386574</v>
      </c>
      <c r="I1927" s="10">
        <f t="shared" ca="1" si="249"/>
        <v>7.454460121319606E-2</v>
      </c>
      <c r="J1927" s="29">
        <f ca="1">_xlfn.BETA.INV(I1927,'Input Parameters'!$L$24,'Input Parameters'!$M$24,'Input Parameters'!$J$24,'Input Parameters'!$K$24)</f>
        <v>0.37180888726351302</v>
      </c>
      <c r="K1927" s="156">
        <f ca="1">('Input Parameters'!$E$25/'Input Parameters'!$E$31)^$J1927</f>
        <v>6.9447181212343959E-2</v>
      </c>
      <c r="L1927" s="66">
        <f ca="1">$H1927*$C1927*'Input Parameters'!$E$23*K1927</f>
        <v>19.932098762317192</v>
      </c>
      <c r="M1927" s="23">
        <f t="shared" ca="1" si="250"/>
        <v>0.3205020807322585</v>
      </c>
      <c r="N1927" s="15">
        <f ca="1">_xlfn.NORM.INV(M1927,'Input Parameters'!$E$26,'Input Parameters'!$F$26)</f>
        <v>2.4207799256360039E-2</v>
      </c>
      <c r="O1927" s="8">
        <f t="shared" ca="1" si="251"/>
        <v>4.1822735998960692E-2</v>
      </c>
      <c r="P1927" s="29">
        <f ca="1">_xlfn.LOGNORM.INV(O1927,'Input Parameters'!$H$27,'Input Parameters'!$I$27)</f>
        <v>0.66224386262480772</v>
      </c>
      <c r="Q1927" s="10"/>
      <c r="R1927" s="15">
        <f>'Input Parameters'!$E$28</f>
        <v>12.7</v>
      </c>
      <c r="S1927" s="10">
        <f t="shared" ca="1" si="252"/>
        <v>0.19509509776811618</v>
      </c>
      <c r="T1927" s="25">
        <f ca="1">_xlfn.LOGNORM.INV(S1927,'Input Parameters'!$H$29,'Input Parameters'!$I$29)</f>
        <v>52.876486110856227</v>
      </c>
      <c r="U1927" s="10">
        <f t="shared" ca="1" si="253"/>
        <v>0.97306156901318341</v>
      </c>
      <c r="V1927" s="29">
        <f ca="1">IF('Input Parameters'!$D$30="Beta",_xlfn.BETA.INV(U1927,'Input Parameters'!$L$30,'Input Parameters'!$M$30,'Input Parameters'!$J$30,'Input Parameters'!$K$30),IF('Input Parameters'!$D$30="LogNorm",_xlfn.LOGNORM.INV(U1927,'Input Parameters'!$H$30,'Input Parameters'!$I$30)))</f>
        <v>2.1370713388753515</v>
      </c>
      <c r="W1927" s="2">
        <f ca="1">N1927+(P1927-N1927)*(1-ERF((T1927-R1927)/(2*SQRT(L1927*'Input Parameters'!$E$31))))</f>
        <v>0.35889805639854044</v>
      </c>
      <c r="X1927">
        <f t="shared" ca="1" si="245"/>
        <v>1</v>
      </c>
      <c r="Y1927" s="7"/>
    </row>
    <row r="1928" spans="1:25" ht="15" customHeight="1" x14ac:dyDescent="0.3">
      <c r="A1928" s="130">
        <v>1921</v>
      </c>
      <c r="B1928" s="10">
        <f t="shared" ca="1" si="246"/>
        <v>1.3833104059192136E-3</v>
      </c>
      <c r="C1928" s="57">
        <f ca="1">_xlfn.NORM.INV(B1928,'Input Parameters'!$E$19,'Input Parameters'!$F$19)</f>
        <v>314.42996656207868</v>
      </c>
      <c r="D1928" s="10">
        <f t="shared" ca="1" si="247"/>
        <v>0.96964033838482933</v>
      </c>
      <c r="E1928" s="59">
        <f ca="1">IF(_xlfn.NORM.INV(D1928,'Input Parameters'!$E$20,'Input Parameters'!$F$20)&lt;3500,3500,IF(_xlfn.NORM.INV(D1928,'Input Parameters'!$E$20,'Input Parameters'!$F$20)&gt;5500,5500,_xlfn.NORM.INV(D1928,'Input Parameters'!$E$20,'Input Parameters'!$F$20)))</f>
        <v>5500</v>
      </c>
      <c r="F1928" s="10">
        <f t="shared" ca="1" si="248"/>
        <v>0.44376574670127733</v>
      </c>
      <c r="G1928" s="61">
        <f ca="1">_xlfn.NORM.INV(F1928,'Input Parameters'!$E$21,'Input Parameters'!$F$21)</f>
        <v>283.73837251338347</v>
      </c>
      <c r="H1928" s="54">
        <f ca="1">EXP(E1928*(1/'Input Parameters'!$E$22-1/G1928))</f>
        <v>0.54187324390839042</v>
      </c>
      <c r="I1928" s="10">
        <f t="shared" ca="1" si="249"/>
        <v>0.65858489508165918</v>
      </c>
      <c r="J1928" s="29">
        <f ca="1">_xlfn.BETA.INV(I1928,'Input Parameters'!$L$24,'Input Parameters'!$M$24,'Input Parameters'!$J$24,'Input Parameters'!$K$24)</f>
        <v>0.67137818340795241</v>
      </c>
      <c r="K1928" s="156">
        <f ca="1">('Input Parameters'!$E$25/'Input Parameters'!$E$31)^$J1928</f>
        <v>8.0977952867845853E-3</v>
      </c>
      <c r="L1928" s="66">
        <f ca="1">$H1928*$C1928*'Input Parameters'!$E$23*K1928</f>
        <v>1.3797119646479516</v>
      </c>
      <c r="M1928" s="23">
        <f t="shared" ca="1" si="250"/>
        <v>0.78070791118441096</v>
      </c>
      <c r="N1928" s="15">
        <f ca="1">_xlfn.NORM.INV(M1928,'Input Parameters'!$E$26,'Input Parameters'!$F$26)</f>
        <v>5.0266311504278779E-2</v>
      </c>
      <c r="O1928" s="8">
        <f t="shared" ca="1" si="251"/>
        <v>0.37994429851593536</v>
      </c>
      <c r="P1928" s="29">
        <f ca="1">_xlfn.LOGNORM.INV(O1928,'Input Parameters'!$H$27,'Input Parameters'!$I$27)</f>
        <v>1.2435859827667928</v>
      </c>
      <c r="Q1928" s="10"/>
      <c r="R1928" s="15">
        <f>'Input Parameters'!$E$28</f>
        <v>12.7</v>
      </c>
      <c r="S1928" s="10">
        <f t="shared" ca="1" si="252"/>
        <v>0.27101116122621061</v>
      </c>
      <c r="T1928" s="25">
        <f ca="1">_xlfn.LOGNORM.INV(S1928,'Input Parameters'!$H$29,'Input Parameters'!$I$29)</f>
        <v>54.378702470106688</v>
      </c>
      <c r="U1928" s="10">
        <f t="shared" ca="1" si="253"/>
        <v>0.73025141425556062</v>
      </c>
      <c r="V1928" s="29">
        <f ca="1">IF('Input Parameters'!$D$30="Beta",_xlfn.BETA.INV(U1928,'Input Parameters'!$L$30,'Input Parameters'!$M$30,'Input Parameters'!$J$30,'Input Parameters'!$K$30),IF('Input Parameters'!$D$30="LogNorm",_xlfn.LOGNORM.INV(U1928,'Input Parameters'!$H$30,'Input Parameters'!$I$30)))</f>
        <v>1.2727333855366409</v>
      </c>
      <c r="W1928" s="2">
        <f ca="1">N1928+(P1928-N1928)*(1-ERF((T1928-R1928)/(2*SQRT(L1928*'Input Parameters'!$E$31))))</f>
        <v>6.4713228791521915E-2</v>
      </c>
      <c r="X1928">
        <f t="shared" ca="1" si="245"/>
        <v>1</v>
      </c>
      <c r="Y1928" s="7"/>
    </row>
    <row r="1929" spans="1:25" ht="15" customHeight="1" x14ac:dyDescent="0.3">
      <c r="A1929" s="130">
        <v>1922</v>
      </c>
      <c r="B1929" s="10">
        <f t="shared" ca="1" si="246"/>
        <v>0.48721653205936188</v>
      </c>
      <c r="C1929" s="57">
        <f ca="1">_xlfn.NORM.INV(B1929,'Input Parameters'!$E$19,'Input Parameters'!$F$19)</f>
        <v>564.59186898556641</v>
      </c>
      <c r="D1929" s="10">
        <f t="shared" ca="1" si="247"/>
        <v>3.9637939203835293E-2</v>
      </c>
      <c r="E1929" s="59">
        <f ca="1">IF(_xlfn.NORM.INV(D1929,'Input Parameters'!$E$20,'Input Parameters'!$F$20)&lt;3500,3500,IF(_xlfn.NORM.INV(D1929,'Input Parameters'!$E$20,'Input Parameters'!$F$20)&gt;5500,5500,_xlfn.NORM.INV(D1929,'Input Parameters'!$E$20,'Input Parameters'!$F$20)))</f>
        <v>3571.5678077800044</v>
      </c>
      <c r="F1929" s="10">
        <f t="shared" ca="1" si="248"/>
        <v>1.3735615919508226E-2</v>
      </c>
      <c r="G1929" s="61">
        <f ca="1">_xlfn.NORM.INV(F1929,'Input Parameters'!$E$21,'Input Parameters'!$F$21)</f>
        <v>267.52061903747193</v>
      </c>
      <c r="H1929" s="54">
        <f ca="1">EXP(E1929*(1/'Input Parameters'!$E$22-1/G1929))</f>
        <v>0.31318066140711931</v>
      </c>
      <c r="I1929" s="10">
        <f t="shared" ca="1" si="249"/>
        <v>0.68491910857071236</v>
      </c>
      <c r="J1929" s="29">
        <f ca="1">_xlfn.BETA.INV(I1929,'Input Parameters'!$L$24,'Input Parameters'!$M$24,'Input Parameters'!$J$24,'Input Parameters'!$K$24)</f>
        <v>0.68242919480127695</v>
      </c>
      <c r="K1929" s="156">
        <f ca="1">('Input Parameters'!$E$25/'Input Parameters'!$E$31)^$J1929</f>
        <v>7.4806290059590674E-3</v>
      </c>
      <c r="L1929" s="66">
        <f ca="1">$H1929*$C1929*'Input Parameters'!$E$23*K1929</f>
        <v>1.3227192474208243</v>
      </c>
      <c r="M1929" s="23">
        <f t="shared" ca="1" si="250"/>
        <v>0.44688887307676739</v>
      </c>
      <c r="N1929" s="15">
        <f ca="1">_xlfn.NORM.INV(M1929,'Input Parameters'!$E$26,'Input Parameters'!$F$26)</f>
        <v>3.1195963103293228E-2</v>
      </c>
      <c r="O1929" s="8">
        <f t="shared" ca="1" si="251"/>
        <v>0.9334503154456758</v>
      </c>
      <c r="P1929" s="29">
        <f ca="1">_xlfn.LOGNORM.INV(O1929,'Input Parameters'!$H$27,'Input Parameters'!$I$27)</f>
        <v>2.7668493903695319</v>
      </c>
      <c r="Q1929" s="10"/>
      <c r="R1929" s="15">
        <f>'Input Parameters'!$E$28</f>
        <v>12.7</v>
      </c>
      <c r="S1929" s="10">
        <f t="shared" ca="1" si="252"/>
        <v>0.96122191405440627</v>
      </c>
      <c r="T1929" s="25">
        <f ca="1">_xlfn.LOGNORM.INV(S1929,'Input Parameters'!$H$29,'Input Parameters'!$I$29)</f>
        <v>70.994286984993479</v>
      </c>
      <c r="U1929" s="10">
        <f t="shared" ca="1" si="253"/>
        <v>0.89431102668610829</v>
      </c>
      <c r="V1929" s="29">
        <f ca="1">IF('Input Parameters'!$D$30="Beta",_xlfn.BETA.INV(U1929,'Input Parameters'!$L$30,'Input Parameters'!$M$30,'Input Parameters'!$J$30,'Input Parameters'!$K$30),IF('Input Parameters'!$D$30="LogNorm",_xlfn.LOGNORM.INV(U1929,'Input Parameters'!$H$30,'Input Parameters'!$I$30)))</f>
        <v>1.6356728738776432</v>
      </c>
      <c r="W1929" s="2">
        <f ca="1">N1929+(P1929-N1929)*(1-ERF((T1929-R1929)/(2*SQRT(L1929*'Input Parameters'!$E$31))))</f>
        <v>3.2121363861149034E-2</v>
      </c>
      <c r="X1929">
        <f t="shared" ref="X1929:X1992" ca="1" si="254">IFERROR(IF(W1929&gt;V1929,0,1),0)</f>
        <v>1</v>
      </c>
      <c r="Y1929" s="7"/>
    </row>
    <row r="1930" spans="1:25" ht="15" customHeight="1" x14ac:dyDescent="0.3">
      <c r="A1930" s="130">
        <v>1923</v>
      </c>
      <c r="B1930" s="10">
        <f t="shared" ca="1" si="246"/>
        <v>0.92332961160257421</v>
      </c>
      <c r="C1930" s="57">
        <f ca="1">_xlfn.NORM.INV(B1930,'Input Parameters'!$E$19,'Input Parameters'!$F$19)</f>
        <v>687.95164053514202</v>
      </c>
      <c r="D1930" s="10">
        <f t="shared" ca="1" si="247"/>
        <v>0.56917309060089949</v>
      </c>
      <c r="E1930" s="59">
        <f ca="1">IF(_xlfn.NORM.INV(D1930,'Input Parameters'!$E$20,'Input Parameters'!$F$20)&lt;3500,3500,IF(_xlfn.NORM.INV(D1930,'Input Parameters'!$E$20,'Input Parameters'!$F$20)&gt;5500,5500,_xlfn.NORM.INV(D1930,'Input Parameters'!$E$20,'Input Parameters'!$F$20)))</f>
        <v>4921.9885156045884</v>
      </c>
      <c r="F1930" s="10">
        <f t="shared" ca="1" si="248"/>
        <v>0.58263092085198753</v>
      </c>
      <c r="G1930" s="61">
        <f ca="1">_xlfn.NORM.INV(F1930,'Input Parameters'!$E$21,'Input Parameters'!$F$21)</f>
        <v>286.48982103730549</v>
      </c>
      <c r="H1930" s="54">
        <f ca="1">EXP(E1930*(1/'Input Parameters'!$E$22-1/G1930))</f>
        <v>0.68267910297294565</v>
      </c>
      <c r="I1930" s="10">
        <f t="shared" ca="1" si="249"/>
        <v>0.77365176885554243</v>
      </c>
      <c r="J1930" s="29">
        <f ca="1">_xlfn.BETA.INV(I1930,'Input Parameters'!$L$24,'Input Parameters'!$M$24,'Input Parameters'!$J$24,'Input Parameters'!$K$24)</f>
        <v>0.7219534779167438</v>
      </c>
      <c r="K1930" s="156">
        <f ca="1">('Input Parameters'!$E$25/'Input Parameters'!$E$31)^$J1930</f>
        <v>5.6338190355596464E-3</v>
      </c>
      <c r="L1930" s="66">
        <f ca="1">$H1930*$C1930*'Input Parameters'!$E$23*K1930</f>
        <v>2.6459242866697332</v>
      </c>
      <c r="M1930" s="23">
        <f t="shared" ca="1" si="250"/>
        <v>0.39157844311612955</v>
      </c>
      <c r="N1930" s="15">
        <f ca="1">_xlfn.NORM.INV(M1930,'Input Parameters'!$E$26,'Input Parameters'!$F$26)</f>
        <v>2.8220644168156648E-2</v>
      </c>
      <c r="O1930" s="8">
        <f t="shared" ca="1" si="251"/>
        <v>2.7994472593172559E-2</v>
      </c>
      <c r="P1930" s="29">
        <f ca="1">_xlfn.LOGNORM.INV(O1930,'Input Parameters'!$H$27,'Input Parameters'!$I$27)</f>
        <v>0.6112255360815928</v>
      </c>
      <c r="Q1930" s="10"/>
      <c r="R1930" s="15">
        <f>'Input Parameters'!$E$28</f>
        <v>12.7</v>
      </c>
      <c r="S1930" s="10">
        <f t="shared" ca="1" si="252"/>
        <v>0.3716538052921321</v>
      </c>
      <c r="T1930" s="25">
        <f ca="1">_xlfn.LOGNORM.INV(S1930,'Input Parameters'!$H$29,'Input Parameters'!$I$29)</f>
        <v>56.129707630528657</v>
      </c>
      <c r="U1930" s="10">
        <f t="shared" ca="1" si="253"/>
        <v>0.77001009924239194</v>
      </c>
      <c r="V1930" s="29">
        <f ca="1">IF('Input Parameters'!$D$30="Beta",_xlfn.BETA.INV(U1930,'Input Parameters'!$L$30,'Input Parameters'!$M$30,'Input Parameters'!$J$30,'Input Parameters'!$K$30),IF('Input Parameters'!$D$30="LogNorm",_xlfn.LOGNORM.INV(U1930,'Input Parameters'!$H$30,'Input Parameters'!$I$30)))</f>
        <v>1.3372041290295278</v>
      </c>
      <c r="W1930" s="2">
        <f ca="1">N1930+(P1930-N1930)*(1-ERF((T1930-R1930)/(2*SQRT(L1930*'Input Parameters'!$E$31))))</f>
        <v>6.2639455159792898E-2</v>
      </c>
      <c r="X1930">
        <f t="shared" ca="1" si="254"/>
        <v>1</v>
      </c>
      <c r="Y1930" s="7"/>
    </row>
    <row r="1931" spans="1:25" ht="15" customHeight="1" x14ac:dyDescent="0.3">
      <c r="A1931" s="130">
        <v>1924</v>
      </c>
      <c r="B1931" s="10">
        <f t="shared" ca="1" si="246"/>
        <v>0.75885465854614786</v>
      </c>
      <c r="C1931" s="57">
        <f ca="1">_xlfn.NORM.INV(B1931,'Input Parameters'!$E$19,'Input Parameters'!$F$19)</f>
        <v>626.67164922084862</v>
      </c>
      <c r="D1931" s="10">
        <f t="shared" ca="1" si="247"/>
        <v>0.29693438425402918</v>
      </c>
      <c r="E1931" s="59">
        <f ca="1">IF(_xlfn.NORM.INV(D1931,'Input Parameters'!$E$20,'Input Parameters'!$F$20)&lt;3500,3500,IF(_xlfn.NORM.INV(D1931,'Input Parameters'!$E$20,'Input Parameters'!$F$20)&gt;5500,5500,_xlfn.NORM.INV(D1931,'Input Parameters'!$E$20,'Input Parameters'!$F$20)))</f>
        <v>4426.7333278711467</v>
      </c>
      <c r="F1931" s="10">
        <f t="shared" ca="1" si="248"/>
        <v>0.13253062781008362</v>
      </c>
      <c r="G1931" s="61">
        <f ca="1">_xlfn.NORM.INV(F1931,'Input Parameters'!$E$21,'Input Parameters'!$F$21)</f>
        <v>276.08996604331827</v>
      </c>
      <c r="H1931" s="54">
        <f ca="1">EXP(E1931*(1/'Input Parameters'!$E$22-1/G1931))</f>
        <v>0.39638964468526899</v>
      </c>
      <c r="I1931" s="10">
        <f t="shared" ca="1" si="249"/>
        <v>7.2186301133034814E-2</v>
      </c>
      <c r="J1931" s="29">
        <f ca="1">_xlfn.BETA.INV(I1931,'Input Parameters'!$L$24,'Input Parameters'!$M$24,'Input Parameters'!$J$24,'Input Parameters'!$K$24)</f>
        <v>0.36917003527578196</v>
      </c>
      <c r="K1931" s="156">
        <f ca="1">('Input Parameters'!$E$25/'Input Parameters'!$E$31)^$J1931</f>
        <v>7.0774333356460398E-2</v>
      </c>
      <c r="L1931" s="66">
        <f ca="1">$H1931*$C1931*'Input Parameters'!$E$23*K1931</f>
        <v>17.58077983555815</v>
      </c>
      <c r="M1931" s="23">
        <f t="shared" ca="1" si="250"/>
        <v>0.92728330619021992</v>
      </c>
      <c r="N1931" s="15">
        <f ca="1">_xlfn.NORM.INV(M1931,'Input Parameters'!$E$26,'Input Parameters'!$F$26)</f>
        <v>6.4572903362464157E-2</v>
      </c>
      <c r="O1931" s="8">
        <f t="shared" ca="1" si="251"/>
        <v>0.92981686615091419</v>
      </c>
      <c r="P1931" s="29">
        <f ca="1">_xlfn.LOGNORM.INV(O1931,'Input Parameters'!$H$27,'Input Parameters'!$I$27)</f>
        <v>2.733315079388233</v>
      </c>
      <c r="Q1931" s="10"/>
      <c r="R1931" s="15">
        <f>'Input Parameters'!$E$28</f>
        <v>12.7</v>
      </c>
      <c r="S1931" s="10">
        <f t="shared" ca="1" si="252"/>
        <v>0.42698025249576677</v>
      </c>
      <c r="T1931" s="25">
        <f ca="1">_xlfn.LOGNORM.INV(S1931,'Input Parameters'!$H$29,'Input Parameters'!$I$29)</f>
        <v>57.040765719473363</v>
      </c>
      <c r="U1931" s="10">
        <f t="shared" ca="1" si="253"/>
        <v>0.10349222689178472</v>
      </c>
      <c r="V1931" s="29">
        <f ca="1">IF('Input Parameters'!$D$30="Beta",_xlfn.BETA.INV(U1931,'Input Parameters'!$L$30,'Input Parameters'!$M$30,'Input Parameters'!$J$30,'Input Parameters'!$K$30),IF('Input Parameters'!$D$30="LogNorm",_xlfn.LOGNORM.INV(U1931,'Input Parameters'!$H$30,'Input Parameters'!$I$30)))</f>
        <v>0.60749071821339784</v>
      </c>
      <c r="W1931" s="2">
        <f ca="1">N1931+(P1931-N1931)*(1-ERF((T1931-R1931)/(2*SQRT(L1931*'Input Parameters'!$E$31))))</f>
        <v>1.2777771525041015</v>
      </c>
      <c r="X1931">
        <f t="shared" ca="1" si="254"/>
        <v>0</v>
      </c>
      <c r="Y1931" s="7"/>
    </row>
    <row r="1932" spans="1:25" ht="15" customHeight="1" x14ac:dyDescent="0.3">
      <c r="A1932" s="130">
        <v>1925</v>
      </c>
      <c r="B1932" s="10">
        <f t="shared" ca="1" si="246"/>
        <v>0.3906267404500714</v>
      </c>
      <c r="C1932" s="57">
        <f ca="1">_xlfn.NORM.INV(B1932,'Input Parameters'!$E$19,'Input Parameters'!$F$19)</f>
        <v>543.83554097075194</v>
      </c>
      <c r="D1932" s="10">
        <f t="shared" ca="1" si="247"/>
        <v>0.50805108056384374</v>
      </c>
      <c r="E1932" s="59">
        <f ca="1">IF(_xlfn.NORM.INV(D1932,'Input Parameters'!$E$20,'Input Parameters'!$F$20)&lt;3500,3500,IF(_xlfn.NORM.INV(D1932,'Input Parameters'!$E$20,'Input Parameters'!$F$20)&gt;5500,5500,_xlfn.NORM.INV(D1932,'Input Parameters'!$E$20,'Input Parameters'!$F$20)))</f>
        <v>4814.1277053773638</v>
      </c>
      <c r="F1932" s="10">
        <f t="shared" ca="1" si="248"/>
        <v>0.35273366151189833</v>
      </c>
      <c r="G1932" s="61">
        <f ca="1">_xlfn.NORM.INV(F1932,'Input Parameters'!$E$21,'Input Parameters'!$F$21)</f>
        <v>281.87930861088984</v>
      </c>
      <c r="H1932" s="54">
        <f ca="1">EXP(E1932*(1/'Input Parameters'!$E$22-1/G1932))</f>
        <v>0.5229788501874334</v>
      </c>
      <c r="I1932" s="10">
        <f t="shared" ca="1" si="249"/>
        <v>0.68647357511874929</v>
      </c>
      <c r="J1932" s="29">
        <f ca="1">_xlfn.BETA.INV(I1932,'Input Parameters'!$L$24,'Input Parameters'!$M$24,'Input Parameters'!$J$24,'Input Parameters'!$K$24)</f>
        <v>0.68308867360189351</v>
      </c>
      <c r="K1932" s="156">
        <f ca="1">('Input Parameters'!$E$25/'Input Parameters'!$E$31)^$J1932</f>
        <v>7.4453232046639475E-3</v>
      </c>
      <c r="L1932" s="66">
        <f ca="1">$H1932*$C1932*'Input Parameters'!$E$23*K1932</f>
        <v>2.1175577716729874</v>
      </c>
      <c r="M1932" s="23">
        <f t="shared" ca="1" si="250"/>
        <v>0.86621931871518676</v>
      </c>
      <c r="N1932" s="15">
        <f ca="1">_xlfn.NORM.INV(M1932,'Input Parameters'!$E$26,'Input Parameters'!$F$26)</f>
        <v>5.7282615294760808E-2</v>
      </c>
      <c r="O1932" s="8">
        <f t="shared" ca="1" si="251"/>
        <v>0.19180311238157521</v>
      </c>
      <c r="P1932" s="29">
        <f ca="1">_xlfn.LOGNORM.INV(O1932,'Input Parameters'!$H$27,'Input Parameters'!$I$27)</f>
        <v>0.9682665046520641</v>
      </c>
      <c r="Q1932" s="10"/>
      <c r="R1932" s="15">
        <f>'Input Parameters'!$E$28</f>
        <v>12.7</v>
      </c>
      <c r="S1932" s="10">
        <f t="shared" ca="1" si="252"/>
        <v>0.5405227083976456</v>
      </c>
      <c r="T1932" s="25">
        <f ca="1">_xlfn.LOGNORM.INV(S1932,'Input Parameters'!$H$29,'Input Parameters'!$I$29)</f>
        <v>58.900874251328062</v>
      </c>
      <c r="U1932" s="10">
        <f t="shared" ca="1" si="253"/>
        <v>0.79277085460184094</v>
      </c>
      <c r="V1932" s="29">
        <f ca="1">IF('Input Parameters'!$D$30="Beta",_xlfn.BETA.INV(U1932,'Input Parameters'!$L$30,'Input Parameters'!$M$30,'Input Parameters'!$J$30,'Input Parameters'!$K$30),IF('Input Parameters'!$D$30="LogNorm",_xlfn.LOGNORM.INV(U1932,'Input Parameters'!$H$30,'Input Parameters'!$I$30)))</f>
        <v>1.3785355108682116</v>
      </c>
      <c r="W1932" s="2">
        <f ca="1">N1932+(P1932-N1932)*(1-ERF((T1932-R1932)/(2*SQRT(L1932*'Input Parameters'!$E$31))))</f>
        <v>7.9845617208414751E-2</v>
      </c>
      <c r="X1932">
        <f t="shared" ca="1" si="254"/>
        <v>1</v>
      </c>
      <c r="Y1932" s="7"/>
    </row>
    <row r="1933" spans="1:25" ht="15" customHeight="1" x14ac:dyDescent="0.3">
      <c r="A1933" s="130">
        <v>1926</v>
      </c>
      <c r="B1933" s="10">
        <f t="shared" ca="1" si="246"/>
        <v>0.75448076019517063</v>
      </c>
      <c r="C1933" s="57">
        <f ca="1">_xlfn.NORM.INV(B1933,'Input Parameters'!$E$19,'Input Parameters'!$F$19)</f>
        <v>625.49160541758295</v>
      </c>
      <c r="D1933" s="10">
        <f t="shared" ca="1" si="247"/>
        <v>0.59423624089880656</v>
      </c>
      <c r="E1933" s="59">
        <f ca="1">IF(_xlfn.NORM.INV(D1933,'Input Parameters'!$E$20,'Input Parameters'!$F$20)&lt;3500,3500,IF(_xlfn.NORM.INV(D1933,'Input Parameters'!$E$20,'Input Parameters'!$F$20)&gt;5500,5500,_xlfn.NORM.INV(D1933,'Input Parameters'!$E$20,'Input Parameters'!$F$20)))</f>
        <v>4966.9191276404999</v>
      </c>
      <c r="F1933" s="10">
        <f t="shared" ca="1" si="248"/>
        <v>0.45394800851443451</v>
      </c>
      <c r="G1933" s="61">
        <f ca="1">_xlfn.NORM.INV(F1933,'Input Parameters'!$E$21,'Input Parameters'!$F$21)</f>
        <v>283.94065463491449</v>
      </c>
      <c r="H1933" s="54">
        <f ca="1">EXP(E1933*(1/'Input Parameters'!$E$22-1/G1933))</f>
        <v>0.58224451862547943</v>
      </c>
      <c r="I1933" s="10">
        <f t="shared" ca="1" si="249"/>
        <v>0.33079581075948494</v>
      </c>
      <c r="J1933" s="29">
        <f ca="1">_xlfn.BETA.INV(I1933,'Input Parameters'!$L$24,'Input Parameters'!$M$24,'Input Parameters'!$J$24,'Input Parameters'!$K$24)</f>
        <v>0.53551079909284904</v>
      </c>
      <c r="K1933" s="156">
        <f ca="1">('Input Parameters'!$E$25/'Input Parameters'!$E$31)^$J1933</f>
        <v>2.1461121667566248E-2</v>
      </c>
      <c r="L1933" s="66">
        <f ca="1">$H1933*$C1933*'Input Parameters'!$E$23*K1933</f>
        <v>7.8159056987708375</v>
      </c>
      <c r="M1933" s="23">
        <f t="shared" ca="1" si="250"/>
        <v>0.47029527853849262</v>
      </c>
      <c r="N1933" s="15">
        <f ca="1">_xlfn.NORM.INV(M1933,'Input Parameters'!$E$26,'Input Parameters'!$F$26)</f>
        <v>3.2434919779024483E-2</v>
      </c>
      <c r="O1933" s="8">
        <f t="shared" ca="1" si="251"/>
        <v>4.7806369321509612E-2</v>
      </c>
      <c r="P1933" s="29">
        <f ca="1">_xlfn.LOGNORM.INV(O1933,'Input Parameters'!$H$27,'Input Parameters'!$I$27)</f>
        <v>0.68108479739417072</v>
      </c>
      <c r="Q1933" s="10"/>
      <c r="R1933" s="15">
        <f>'Input Parameters'!$E$28</f>
        <v>12.7</v>
      </c>
      <c r="S1933" s="10">
        <f t="shared" ca="1" si="252"/>
        <v>0.39794727024114851</v>
      </c>
      <c r="T1933" s="25">
        <f ca="1">_xlfn.LOGNORM.INV(S1933,'Input Parameters'!$H$29,'Input Parameters'!$I$29)</f>
        <v>56.565033678035704</v>
      </c>
      <c r="U1933" s="10">
        <f t="shared" ca="1" si="253"/>
        <v>0.89116633055916639</v>
      </c>
      <c r="V1933" s="29">
        <f ca="1">IF('Input Parameters'!$D$30="Beta",_xlfn.BETA.INV(U1933,'Input Parameters'!$L$30,'Input Parameters'!$M$30,'Input Parameters'!$J$30,'Input Parameters'!$K$30),IF('Input Parameters'!$D$30="LogNorm",_xlfn.LOGNORM.INV(U1933,'Input Parameters'!$H$30,'Input Parameters'!$I$30)))</f>
        <v>1.62472444891157</v>
      </c>
      <c r="W1933" s="2">
        <f ca="1">N1933+(P1933-N1933)*(1-ERF((T1933-R1933)/(2*SQRT(L1933*'Input Parameters'!$E$31))))</f>
        <v>0.20577324155865634</v>
      </c>
      <c r="X1933">
        <f t="shared" ca="1" si="254"/>
        <v>1</v>
      </c>
      <c r="Y1933" s="7"/>
    </row>
    <row r="1934" spans="1:25" ht="15" customHeight="1" x14ac:dyDescent="0.3">
      <c r="A1934" s="130">
        <v>1927</v>
      </c>
      <c r="B1934" s="10">
        <f t="shared" ca="1" si="246"/>
        <v>4.3832056394078056E-2</v>
      </c>
      <c r="C1934" s="57">
        <f ca="1">_xlfn.NORM.INV(B1934,'Input Parameters'!$E$19,'Input Parameters'!$F$19)</f>
        <v>422.98664496783329</v>
      </c>
      <c r="D1934" s="10">
        <f t="shared" ca="1" si="247"/>
        <v>0.47982304887755467</v>
      </c>
      <c r="E1934" s="59">
        <f ca="1">IF(_xlfn.NORM.INV(D1934,'Input Parameters'!$E$20,'Input Parameters'!$F$20)&lt;3500,3500,IF(_xlfn.NORM.INV(D1934,'Input Parameters'!$E$20,'Input Parameters'!$F$20)&gt;5500,5500,_xlfn.NORM.INV(D1934,'Input Parameters'!$E$20,'Input Parameters'!$F$20)))</f>
        <v>4764.5816118810681</v>
      </c>
      <c r="F1934" s="10">
        <f t="shared" ca="1" si="248"/>
        <v>0.13734906787449774</v>
      </c>
      <c r="G1934" s="61">
        <f ca="1">_xlfn.NORM.INV(F1934,'Input Parameters'!$E$21,'Input Parameters'!$F$21)</f>
        <v>276.26446610638897</v>
      </c>
      <c r="H1934" s="54">
        <f ca="1">EXP(E1934*(1/'Input Parameters'!$E$22-1/G1934))</f>
        <v>0.3734091907288058</v>
      </c>
      <c r="I1934" s="10">
        <f t="shared" ca="1" si="249"/>
        <v>0.43972555726375961</v>
      </c>
      <c r="J1934" s="29">
        <f ca="1">_xlfn.BETA.INV(I1934,'Input Parameters'!$L$24,'Input Parameters'!$M$24,'Input Parameters'!$J$24,'Input Parameters'!$K$24)</f>
        <v>0.58256471160316803</v>
      </c>
      <c r="K1934" s="156">
        <f ca="1">('Input Parameters'!$E$25/'Input Parameters'!$E$31)^$J1934</f>
        <v>1.5312959814481159E-2</v>
      </c>
      <c r="L1934" s="66">
        <f ca="1">$H1934*$C1934*'Input Parameters'!$E$23*K1934</f>
        <v>2.4186376071579594</v>
      </c>
      <c r="M1934" s="23">
        <f t="shared" ca="1" si="250"/>
        <v>0.33951006366912317</v>
      </c>
      <c r="N1934" s="15">
        <f ca="1">_xlfn.NORM.INV(M1934,'Input Parameters'!$E$26,'Input Parameters'!$F$26)</f>
        <v>2.5310186907124117E-2</v>
      </c>
      <c r="O1934" s="8">
        <f t="shared" ca="1" si="251"/>
        <v>0.96014302292444531</v>
      </c>
      <c r="P1934" s="29">
        <f ca="1">_xlfn.LOGNORM.INV(O1934,'Input Parameters'!$H$27,'Input Parameters'!$I$27)</f>
        <v>3.0909235247129718</v>
      </c>
      <c r="Q1934" s="10"/>
      <c r="R1934" s="15">
        <f>'Input Parameters'!$E$28</f>
        <v>12.7</v>
      </c>
      <c r="S1934" s="10">
        <f t="shared" ca="1" si="252"/>
        <v>0.84815485531618506</v>
      </c>
      <c r="T1934" s="25">
        <f ca="1">_xlfn.LOGNORM.INV(S1934,'Input Parameters'!$H$29,'Input Parameters'!$I$29)</f>
        <v>65.360030480967765</v>
      </c>
      <c r="U1934" s="10">
        <f t="shared" ca="1" si="253"/>
        <v>5.677832549622841E-2</v>
      </c>
      <c r="V1934" s="29">
        <f ca="1">IF('Input Parameters'!$D$30="Beta",_xlfn.BETA.INV(U1934,'Input Parameters'!$L$30,'Input Parameters'!$M$30,'Input Parameters'!$J$30,'Input Parameters'!$K$30),IF('Input Parameters'!$D$30="LogNorm",_xlfn.LOGNORM.INV(U1934,'Input Parameters'!$H$30,'Input Parameters'!$I$30)))</f>
        <v>0.5353638611620225</v>
      </c>
      <c r="W1934" s="2">
        <f ca="1">N1934+(P1934-N1934)*(1-ERF((T1934-R1934)/(2*SQRT(L1934*'Input Parameters'!$E$31))))</f>
        <v>7.6357511397066924E-2</v>
      </c>
      <c r="X1934">
        <f t="shared" ca="1" si="254"/>
        <v>1</v>
      </c>
      <c r="Y1934" s="7"/>
    </row>
    <row r="1935" spans="1:25" ht="15" customHeight="1" x14ac:dyDescent="0.3">
      <c r="A1935" s="130">
        <v>1928</v>
      </c>
      <c r="B1935" s="10">
        <f t="shared" ca="1" si="246"/>
        <v>0.79447628235646783</v>
      </c>
      <c r="C1935" s="57">
        <f ca="1">_xlfn.NORM.INV(B1935,'Input Parameters'!$E$19,'Input Parameters'!$F$19)</f>
        <v>636.76337426812779</v>
      </c>
      <c r="D1935" s="10">
        <f t="shared" ca="1" si="247"/>
        <v>0.85994345740862277</v>
      </c>
      <c r="E1935" s="59">
        <f ca="1">IF(_xlfn.NORM.INV(D1935,'Input Parameters'!$E$20,'Input Parameters'!$F$20)&lt;3500,3500,IF(_xlfn.NORM.INV(D1935,'Input Parameters'!$E$20,'Input Parameters'!$F$20)&gt;5500,5500,_xlfn.NORM.INV(D1935,'Input Parameters'!$E$20,'Input Parameters'!$F$20)))</f>
        <v>5500</v>
      </c>
      <c r="F1935" s="10">
        <f t="shared" ca="1" si="248"/>
        <v>0.5110922780035978</v>
      </c>
      <c r="G1935" s="61">
        <f ca="1">_xlfn.NORM.INV(F1935,'Input Parameters'!$E$21,'Input Parameters'!$F$21)</f>
        <v>285.06856931663748</v>
      </c>
      <c r="H1935" s="54">
        <f ca="1">EXP(E1935*(1/'Input Parameters'!$E$22-1/G1935))</f>
        <v>0.59317095751586868</v>
      </c>
      <c r="I1935" s="10">
        <f t="shared" ca="1" si="249"/>
        <v>0.67445752675179649</v>
      </c>
      <c r="J1935" s="29">
        <f ca="1">_xlfn.BETA.INV(I1935,'Input Parameters'!$L$24,'Input Parameters'!$M$24,'Input Parameters'!$J$24,'Input Parameters'!$K$24)</f>
        <v>0.67801275932851124</v>
      </c>
      <c r="K1935" s="156">
        <f ca="1">('Input Parameters'!$E$25/'Input Parameters'!$E$31)^$J1935</f>
        <v>7.7214208173528604E-3</v>
      </c>
      <c r="L1935" s="66">
        <f ca="1">$H1935*$C1935*'Input Parameters'!$E$23*K1935</f>
        <v>2.9164543083554793</v>
      </c>
      <c r="M1935" s="23">
        <f t="shared" ca="1" si="250"/>
        <v>0.46280520993245666</v>
      </c>
      <c r="N1935" s="15">
        <f ca="1">_xlfn.NORM.INV(M1935,'Input Parameters'!$E$26,'Input Parameters'!$F$26)</f>
        <v>3.2039251067143178E-2</v>
      </c>
      <c r="O1935" s="8">
        <f t="shared" ca="1" si="251"/>
        <v>0.81365986329743223</v>
      </c>
      <c r="P1935" s="29">
        <f ca="1">_xlfn.LOGNORM.INV(O1935,'Input Parameters'!$H$27,'Input Parameters'!$I$27)</f>
        <v>2.111936604521985</v>
      </c>
      <c r="Q1935" s="10"/>
      <c r="R1935" s="15">
        <f>'Input Parameters'!$E$28</f>
        <v>12.7</v>
      </c>
      <c r="S1935" s="10">
        <f t="shared" ca="1" si="252"/>
        <v>0.58742844854345067</v>
      </c>
      <c r="T1935" s="25">
        <f ca="1">_xlfn.LOGNORM.INV(S1935,'Input Parameters'!$H$29,'Input Parameters'!$I$29)</f>
        <v>59.694335727285647</v>
      </c>
      <c r="U1935" s="10">
        <f t="shared" ca="1" si="253"/>
        <v>0.48444081266753036</v>
      </c>
      <c r="V1935" s="29">
        <f ca="1">IF('Input Parameters'!$D$30="Beta",_xlfn.BETA.INV(U1935,'Input Parameters'!$L$30,'Input Parameters'!$M$30,'Input Parameters'!$J$30,'Input Parameters'!$K$30),IF('Input Parameters'!$D$30="LogNorm",_xlfn.LOGNORM.INV(U1935,'Input Parameters'!$H$30,'Input Parameters'!$I$30)))</f>
        <v>0.98395311199853275</v>
      </c>
      <c r="W1935" s="2">
        <f ca="1">N1935+(P1935-N1935)*(1-ERF((T1935-R1935)/(2*SQRT(L1935*'Input Parameters'!$E$31))))</f>
        <v>0.13952048868848649</v>
      </c>
      <c r="X1935">
        <f t="shared" ca="1" si="254"/>
        <v>1</v>
      </c>
      <c r="Y1935" s="7"/>
    </row>
    <row r="1936" spans="1:25" ht="15" customHeight="1" x14ac:dyDescent="0.3">
      <c r="A1936" s="130">
        <v>1929</v>
      </c>
      <c r="B1936" s="10">
        <f t="shared" ca="1" si="246"/>
        <v>0.95047598396741706</v>
      </c>
      <c r="C1936" s="57">
        <f ca="1">_xlfn.NORM.INV(B1936,'Input Parameters'!$E$19,'Input Parameters'!$F$19)</f>
        <v>706.68159875705283</v>
      </c>
      <c r="D1936" s="10">
        <f t="shared" ca="1" si="247"/>
        <v>0.73382305029961303</v>
      </c>
      <c r="E1936" s="59">
        <f ca="1">IF(_xlfn.NORM.INV(D1936,'Input Parameters'!$E$20,'Input Parameters'!$F$20)&lt;3500,3500,IF(_xlfn.NORM.INV(D1936,'Input Parameters'!$E$20,'Input Parameters'!$F$20)&gt;5500,5500,_xlfn.NORM.INV(D1936,'Input Parameters'!$E$20,'Input Parameters'!$F$20)))</f>
        <v>5237.0917550918139</v>
      </c>
      <c r="F1936" s="10">
        <f t="shared" ca="1" si="248"/>
        <v>0.52565239839246392</v>
      </c>
      <c r="G1936" s="61">
        <f ca="1">_xlfn.NORM.INV(F1936,'Input Parameters'!$E$21,'Input Parameters'!$F$21)</f>
        <v>285.35575485526977</v>
      </c>
      <c r="H1936" s="54">
        <f ca="1">EXP(E1936*(1/'Input Parameters'!$E$22-1/G1936))</f>
        <v>0.61951518192649357</v>
      </c>
      <c r="I1936" s="10">
        <f t="shared" ca="1" si="249"/>
        <v>0.58060892411744591</v>
      </c>
      <c r="J1936" s="29">
        <f ca="1">_xlfn.BETA.INV(I1936,'Input Parameters'!$L$24,'Input Parameters'!$M$24,'Input Parameters'!$J$24,'Input Parameters'!$K$24)</f>
        <v>0.6395724154184943</v>
      </c>
      <c r="K1936" s="156">
        <f ca="1">('Input Parameters'!$E$25/'Input Parameters'!$E$31)^$J1936</f>
        <v>1.0173151381969449E-2</v>
      </c>
      <c r="L1936" s="66">
        <f ca="1">$H1936*$C1936*'Input Parameters'!$E$23*K1936</f>
        <v>4.4538054636086164</v>
      </c>
      <c r="M1936" s="23">
        <f t="shared" ca="1" si="250"/>
        <v>0.30401504768243259</v>
      </c>
      <c r="N1936" s="15">
        <f ca="1">_xlfn.NORM.INV(M1936,'Input Parameters'!$E$26,'Input Parameters'!$F$26)</f>
        <v>2.3229364828862148E-2</v>
      </c>
      <c r="O1936" s="8">
        <f t="shared" ca="1" si="251"/>
        <v>0.64730993011460225</v>
      </c>
      <c r="P1936" s="29">
        <f ca="1">_xlfn.LOGNORM.INV(O1936,'Input Parameters'!$H$27,'Input Parameters'!$I$27)</f>
        <v>1.6828239118626342</v>
      </c>
      <c r="Q1936" s="10"/>
      <c r="R1936" s="15">
        <f>'Input Parameters'!$E$28</f>
        <v>12.7</v>
      </c>
      <c r="S1936" s="10">
        <f t="shared" ca="1" si="252"/>
        <v>0.10131981664253309</v>
      </c>
      <c r="T1936" s="25">
        <f ca="1">_xlfn.LOGNORM.INV(S1936,'Input Parameters'!$H$29,'Input Parameters'!$I$29)</f>
        <v>50.470469604949855</v>
      </c>
      <c r="U1936" s="10">
        <f t="shared" ca="1" si="253"/>
        <v>0.33780193152239857</v>
      </c>
      <c r="V1936" s="29">
        <f ca="1">IF('Input Parameters'!$D$30="Beta",_xlfn.BETA.INV(U1936,'Input Parameters'!$L$30,'Input Parameters'!$M$30,'Input Parameters'!$J$30,'Input Parameters'!$K$30),IF('Input Parameters'!$D$30="LogNorm",_xlfn.LOGNORM.INV(U1936,'Input Parameters'!$H$30,'Input Parameters'!$I$30)))</f>
        <v>0.84720306409509949</v>
      </c>
      <c r="W1936" s="2">
        <f ca="1">N1936+(P1936-N1936)*(1-ERF((T1936-R1936)/(2*SQRT(L1936*'Input Parameters'!$E$31))))</f>
        <v>0.36457827471169713</v>
      </c>
      <c r="X1936">
        <f t="shared" ca="1" si="254"/>
        <v>1</v>
      </c>
      <c r="Y1936" s="7"/>
    </row>
    <row r="1937" spans="1:25" ht="15" customHeight="1" x14ac:dyDescent="0.3">
      <c r="A1937" s="130">
        <v>1930</v>
      </c>
      <c r="B1937" s="10">
        <f t="shared" ca="1" si="246"/>
        <v>0.28333887695786419</v>
      </c>
      <c r="C1937" s="57">
        <f ca="1">_xlfn.NORM.INV(B1937,'Input Parameters'!$E$19,'Input Parameters'!$F$19)</f>
        <v>518.8856258015835</v>
      </c>
      <c r="D1937" s="10">
        <f t="shared" ca="1" si="247"/>
        <v>0.10547366170650629</v>
      </c>
      <c r="E1937" s="59">
        <f ca="1">IF(_xlfn.NORM.INV(D1937,'Input Parameters'!$E$20,'Input Parameters'!$F$20)&lt;3500,3500,IF(_xlfn.NORM.INV(D1937,'Input Parameters'!$E$20,'Input Parameters'!$F$20)&gt;5500,5500,_xlfn.NORM.INV(D1937,'Input Parameters'!$E$20,'Input Parameters'!$F$20)))</f>
        <v>3924.3246462624056</v>
      </c>
      <c r="F1937" s="10">
        <f t="shared" ca="1" si="248"/>
        <v>0.62666680196241431</v>
      </c>
      <c r="G1937" s="61">
        <f ca="1">_xlfn.NORM.INV(F1937,'Input Parameters'!$E$21,'Input Parameters'!$F$21)</f>
        <v>287.38907938176254</v>
      </c>
      <c r="H1937" s="54">
        <f ca="1">EXP(E1937*(1/'Input Parameters'!$E$22-1/G1937))</f>
        <v>0.76990075326634488</v>
      </c>
      <c r="I1937" s="10">
        <f t="shared" ca="1" si="249"/>
        <v>2.9466263458133302E-4</v>
      </c>
      <c r="J1937" s="29">
        <f ca="1">_xlfn.BETA.INV(I1937,'Input Parameters'!$L$24,'Input Parameters'!$M$24,'Input Parameters'!$J$24,'Input Parameters'!$K$24)</f>
        <v>0.1257095417716341</v>
      </c>
      <c r="K1937" s="156">
        <f ca="1">('Input Parameters'!$E$25/'Input Parameters'!$E$31)^$J1937</f>
        <v>0.40584523056274141</v>
      </c>
      <c r="L1937" s="66">
        <f ca="1">$H1937*$C1937*'Input Parameters'!$E$23*K1937</f>
        <v>162.13128736078377</v>
      </c>
      <c r="M1937" s="23">
        <f t="shared" ca="1" si="250"/>
        <v>0.54530704590248358</v>
      </c>
      <c r="N1937" s="15">
        <f ca="1">_xlfn.NORM.INV(M1937,'Input Parameters'!$E$26,'Input Parameters'!$F$26)</f>
        <v>3.6390076307473665E-2</v>
      </c>
      <c r="O1937" s="8">
        <f t="shared" ca="1" si="251"/>
        <v>0.7950576330927529</v>
      </c>
      <c r="P1937" s="29">
        <f ca="1">_xlfn.LOGNORM.INV(O1937,'Input Parameters'!$H$27,'Input Parameters'!$I$27)</f>
        <v>2.0499208979315604</v>
      </c>
      <c r="Q1937" s="10"/>
      <c r="R1937" s="15">
        <f>'Input Parameters'!$E$28</f>
        <v>12.7</v>
      </c>
      <c r="S1937" s="10">
        <f t="shared" ca="1" si="252"/>
        <v>0.60395565803943918</v>
      </c>
      <c r="T1937" s="25">
        <f ca="1">_xlfn.LOGNORM.INV(S1937,'Input Parameters'!$H$29,'Input Parameters'!$I$29)</f>
        <v>59.980961700120019</v>
      </c>
      <c r="U1937" s="10">
        <f t="shared" ca="1" si="253"/>
        <v>9.3751246409990996E-3</v>
      </c>
      <c r="V1937" s="29">
        <f ca="1">IF('Input Parameters'!$D$30="Beta",_xlfn.BETA.INV(U1937,'Input Parameters'!$L$30,'Input Parameters'!$M$30,'Input Parameters'!$J$30,'Input Parameters'!$K$30),IF('Input Parameters'!$D$30="LogNorm",_xlfn.LOGNORM.INV(U1937,'Input Parameters'!$H$30,'Input Parameters'!$I$30)))</f>
        <v>0.39546746316408199</v>
      </c>
      <c r="W1937" s="2">
        <f ca="1">N1937+(P1937-N1937)*(1-ERF((T1937-R1937)/(2*SQRT(L1937*'Input Parameters'!$E$31))))</f>
        <v>1.6328892438766756</v>
      </c>
      <c r="X1937">
        <f t="shared" ca="1" si="254"/>
        <v>0</v>
      </c>
      <c r="Y1937" s="7"/>
    </row>
    <row r="1938" spans="1:25" ht="15" customHeight="1" x14ac:dyDescent="0.3">
      <c r="A1938" s="130">
        <v>1931</v>
      </c>
      <c r="B1938" s="10">
        <f t="shared" ca="1" si="246"/>
        <v>0.64159090622892889</v>
      </c>
      <c r="C1938" s="57">
        <f ca="1">_xlfn.NORM.INV(B1938,'Input Parameters'!$E$19,'Input Parameters'!$F$19)</f>
        <v>597.94937291691167</v>
      </c>
      <c r="D1938" s="10">
        <f t="shared" ca="1" si="247"/>
        <v>0.46757450523726518</v>
      </c>
      <c r="E1938" s="59">
        <f ca="1">IF(_xlfn.NORM.INV(D1938,'Input Parameters'!$E$20,'Input Parameters'!$F$20)&lt;3500,3500,IF(_xlfn.NORM.INV(D1938,'Input Parameters'!$E$20,'Input Parameters'!$F$20)&gt;5500,5500,_xlfn.NORM.INV(D1938,'Input Parameters'!$E$20,'Input Parameters'!$F$20)))</f>
        <v>4743.0421477890786</v>
      </c>
      <c r="F1938" s="10">
        <f t="shared" ca="1" si="248"/>
        <v>0.10258957384876566</v>
      </c>
      <c r="G1938" s="61">
        <f ca="1">_xlfn.NORM.INV(F1938,'Input Parameters'!$E$21,'Input Parameters'!$F$21)</f>
        <v>274.89190441935636</v>
      </c>
      <c r="H1938" s="54">
        <f ca="1">EXP(E1938*(1/'Input Parameters'!$E$22-1/G1938))</f>
        <v>0.34426243246991373</v>
      </c>
      <c r="I1938" s="10">
        <f t="shared" ca="1" si="249"/>
        <v>7.1439197253580833E-2</v>
      </c>
      <c r="J1938" s="29">
        <f ca="1">_xlfn.BETA.INV(I1938,'Input Parameters'!$L$24,'Input Parameters'!$M$24,'Input Parameters'!$J$24,'Input Parameters'!$K$24)</f>
        <v>0.36832165520900922</v>
      </c>
      <c r="K1938" s="156">
        <f ca="1">('Input Parameters'!$E$25/'Input Parameters'!$E$31)^$J1938</f>
        <v>7.1206371847760824E-2</v>
      </c>
      <c r="L1938" s="66">
        <f ca="1">$H1938*$C1938*'Input Parameters'!$E$23*K1938</f>
        <v>14.657938854188684</v>
      </c>
      <c r="M1938" s="23">
        <f t="shared" ca="1" si="250"/>
        <v>0.27443808283835558</v>
      </c>
      <c r="N1938" s="15">
        <f ca="1">_xlfn.NORM.INV(M1938,'Input Parameters'!$E$26,'Input Parameters'!$F$26)</f>
        <v>2.141165466278231E-2</v>
      </c>
      <c r="O1938" s="8">
        <f t="shared" ca="1" si="251"/>
        <v>0.58072504149223647</v>
      </c>
      <c r="P1938" s="29">
        <f ca="1">_xlfn.LOGNORM.INV(O1938,'Input Parameters'!$H$27,'Input Parameters'!$I$27)</f>
        <v>1.5579214549181255</v>
      </c>
      <c r="Q1938" s="10"/>
      <c r="R1938" s="15">
        <f>'Input Parameters'!$E$28</f>
        <v>12.7</v>
      </c>
      <c r="S1938" s="10">
        <f t="shared" ca="1" si="252"/>
        <v>0.16169065459567378</v>
      </c>
      <c r="T1938" s="25">
        <f ca="1">_xlfn.LOGNORM.INV(S1938,'Input Parameters'!$H$29,'Input Parameters'!$I$29)</f>
        <v>52.120507837964546</v>
      </c>
      <c r="U1938" s="10">
        <f t="shared" ca="1" si="253"/>
        <v>0.94266815667454529</v>
      </c>
      <c r="V1938" s="29">
        <f ca="1">IF('Input Parameters'!$D$30="Beta",_xlfn.BETA.INV(U1938,'Input Parameters'!$L$30,'Input Parameters'!$M$30,'Input Parameters'!$J$30,'Input Parameters'!$K$30),IF('Input Parameters'!$D$30="LogNorm",_xlfn.LOGNORM.INV(U1938,'Input Parameters'!$H$30,'Input Parameters'!$I$30)))</f>
        <v>1.8613759527724796</v>
      </c>
      <c r="W1938" s="2">
        <f ca="1">N1938+(P1938-N1938)*(1-ERF((T1938-R1938)/(2*SQRT(L1938*'Input Parameters'!$E$31))))</f>
        <v>0.738305905158538</v>
      </c>
      <c r="X1938">
        <f t="shared" ca="1" si="254"/>
        <v>1</v>
      </c>
      <c r="Y1938" s="7"/>
    </row>
    <row r="1939" spans="1:25" ht="15" customHeight="1" x14ac:dyDescent="0.3">
      <c r="A1939" s="130">
        <v>1932</v>
      </c>
      <c r="B1939" s="10">
        <f t="shared" ca="1" si="246"/>
        <v>0.53986190624783115</v>
      </c>
      <c r="C1939" s="57">
        <f ca="1">_xlfn.NORM.INV(B1939,'Input Parameters'!$E$19,'Input Parameters'!$F$19)</f>
        <v>575.75725235398693</v>
      </c>
      <c r="D1939" s="10">
        <f t="shared" ca="1" si="247"/>
        <v>0.3084428051077468</v>
      </c>
      <c r="E1939" s="59">
        <f ca="1">IF(_xlfn.NORM.INV(D1939,'Input Parameters'!$E$20,'Input Parameters'!$F$20)&lt;3500,3500,IF(_xlfn.NORM.INV(D1939,'Input Parameters'!$E$20,'Input Parameters'!$F$20)&gt;5500,5500,_xlfn.NORM.INV(D1939,'Input Parameters'!$E$20,'Input Parameters'!$F$20)))</f>
        <v>4449.8116315642783</v>
      </c>
      <c r="F1939" s="10">
        <f t="shared" ca="1" si="248"/>
        <v>0.20023245969049286</v>
      </c>
      <c r="G1939" s="61">
        <f ca="1">_xlfn.NORM.INV(F1939,'Input Parameters'!$E$21,'Input Parameters'!$F$21)</f>
        <v>278.24138118872423</v>
      </c>
      <c r="H1939" s="54">
        <f ca="1">EXP(E1939*(1/'Input Parameters'!$E$22-1/G1939))</f>
        <v>0.44683753734504733</v>
      </c>
      <c r="I1939" s="10">
        <f t="shared" ca="1" si="249"/>
        <v>0.25317608187995111</v>
      </c>
      <c r="J1939" s="29">
        <f ca="1">_xlfn.BETA.INV(I1939,'Input Parameters'!$L$24,'Input Parameters'!$M$24,'Input Parameters'!$J$24,'Input Parameters'!$K$24)</f>
        <v>0.49793792937328063</v>
      </c>
      <c r="K1939" s="156">
        <f ca="1">('Input Parameters'!$E$25/'Input Parameters'!$E$31)^$J1939</f>
        <v>2.8100118061742101E-2</v>
      </c>
      <c r="L1939" s="66">
        <f ca="1">$H1939*$C1939*'Input Parameters'!$E$23*K1939</f>
        <v>7.2293160460252333</v>
      </c>
      <c r="M1939" s="23">
        <f t="shared" ca="1" si="250"/>
        <v>0.18087321980540216</v>
      </c>
      <c r="N1939" s="15">
        <f ca="1">_xlfn.NORM.INV(M1939,'Input Parameters'!$E$26,'Input Parameters'!$F$26)</f>
        <v>1.4847111262031448E-2</v>
      </c>
      <c r="O1939" s="8">
        <f t="shared" ca="1" si="251"/>
        <v>0.40240628164862402</v>
      </c>
      <c r="P1939" s="29">
        <f ca="1">_xlfn.LOGNORM.INV(O1939,'Input Parameters'!$H$27,'Input Parameters'!$I$27)</f>
        <v>1.2761933548458981</v>
      </c>
      <c r="Q1939" s="10"/>
      <c r="R1939" s="15">
        <f>'Input Parameters'!$E$28</f>
        <v>12.7</v>
      </c>
      <c r="S1939" s="10">
        <f t="shared" ca="1" si="252"/>
        <v>0.25140041375599886</v>
      </c>
      <c r="T1939" s="25">
        <f ca="1">_xlfn.LOGNORM.INV(S1939,'Input Parameters'!$H$29,'Input Parameters'!$I$29)</f>
        <v>54.011605915322868</v>
      </c>
      <c r="U1939" s="10">
        <f t="shared" ca="1" si="253"/>
        <v>0.616679395288244</v>
      </c>
      <c r="V1939" s="29">
        <f ca="1">IF('Input Parameters'!$D$30="Beta",_xlfn.BETA.INV(U1939,'Input Parameters'!$L$30,'Input Parameters'!$M$30,'Input Parameters'!$J$30,'Input Parameters'!$K$30),IF('Input Parameters'!$D$30="LogNorm",_xlfn.LOGNORM.INV(U1939,'Input Parameters'!$H$30,'Input Parameters'!$I$30)))</f>
        <v>1.1232622965514827</v>
      </c>
      <c r="W1939" s="2">
        <f ca="1">N1939+(P1939-N1939)*(1-ERF((T1939-R1939)/(2*SQRT(L1939*'Input Parameters'!$E$31))))</f>
        <v>0.36459490756390023</v>
      </c>
      <c r="X1939">
        <f t="shared" ca="1" si="254"/>
        <v>1</v>
      </c>
      <c r="Y1939" s="7"/>
    </row>
    <row r="1940" spans="1:25" ht="15" customHeight="1" x14ac:dyDescent="0.3">
      <c r="A1940" s="130">
        <v>1933</v>
      </c>
      <c r="B1940" s="10">
        <f t="shared" ca="1" si="246"/>
        <v>0.42798154799822763</v>
      </c>
      <c r="C1940" s="57">
        <f ca="1">_xlfn.NORM.INV(B1940,'Input Parameters'!$E$19,'Input Parameters'!$F$19)</f>
        <v>551.96195403158379</v>
      </c>
      <c r="D1940" s="10">
        <f t="shared" ca="1" si="247"/>
        <v>0.46151566127539967</v>
      </c>
      <c r="E1940" s="59">
        <f ca="1">IF(_xlfn.NORM.INV(D1940,'Input Parameters'!$E$20,'Input Parameters'!$F$20)&lt;3500,3500,IF(_xlfn.NORM.INV(D1940,'Input Parameters'!$E$20,'Input Parameters'!$F$20)&gt;5500,5500,_xlfn.NORM.INV(D1940,'Input Parameters'!$E$20,'Input Parameters'!$F$20)))</f>
        <v>4732.3687760011235</v>
      </c>
      <c r="F1940" s="10">
        <f t="shared" ca="1" si="248"/>
        <v>0.58211538607375468</v>
      </c>
      <c r="G1940" s="61">
        <f ca="1">_xlfn.NORM.INV(F1940,'Input Parameters'!$E$21,'Input Parameters'!$F$21)</f>
        <v>286.47944187554037</v>
      </c>
      <c r="H1940" s="54">
        <f ca="1">EXP(E1940*(1/'Input Parameters'!$E$22-1/G1940))</f>
        <v>0.69237839715326011</v>
      </c>
      <c r="I1940" s="10">
        <f t="shared" ca="1" si="249"/>
        <v>0.55495386417043124</v>
      </c>
      <c r="J1940" s="29">
        <f ca="1">_xlfn.BETA.INV(I1940,'Input Parameters'!$L$24,'Input Parameters'!$M$24,'Input Parameters'!$J$24,'Input Parameters'!$K$24)</f>
        <v>0.62925992196615743</v>
      </c>
      <c r="K1940" s="156">
        <f ca="1">('Input Parameters'!$E$25/'Input Parameters'!$E$31)^$J1940</f>
        <v>1.0954268486467172E-2</v>
      </c>
      <c r="L1940" s="66">
        <f ca="1">$H1940*$C1940*'Input Parameters'!$E$23*K1940</f>
        <v>4.1863548092649756</v>
      </c>
      <c r="M1940" s="23">
        <f t="shared" ca="1" si="250"/>
        <v>0.79746165207593789</v>
      </c>
      <c r="N1940" s="15">
        <f ca="1">_xlfn.NORM.INV(M1940,'Input Parameters'!$E$26,'Input Parameters'!$F$26)</f>
        <v>5.1484364125181363E-2</v>
      </c>
      <c r="O1940" s="8">
        <f t="shared" ca="1" si="251"/>
        <v>0.1230469347577936</v>
      </c>
      <c r="P1940" s="29">
        <f ca="1">_xlfn.LOGNORM.INV(O1940,'Input Parameters'!$H$27,'Input Parameters'!$I$27)</f>
        <v>0.85219846325303916</v>
      </c>
      <c r="Q1940" s="10"/>
      <c r="R1940" s="15">
        <f>'Input Parameters'!$E$28</f>
        <v>12.7</v>
      </c>
      <c r="S1940" s="10">
        <f t="shared" ca="1" si="252"/>
        <v>0.24704176094641528</v>
      </c>
      <c r="T1940" s="25">
        <f ca="1">_xlfn.LOGNORM.INV(S1940,'Input Parameters'!$H$29,'Input Parameters'!$I$29)</f>
        <v>53.928355710708686</v>
      </c>
      <c r="U1940" s="10">
        <f t="shared" ca="1" si="253"/>
        <v>0.28081267989710157</v>
      </c>
      <c r="V1940" s="29">
        <f ca="1">IF('Input Parameters'!$D$30="Beta",_xlfn.BETA.INV(U1940,'Input Parameters'!$L$30,'Input Parameters'!$M$30,'Input Parameters'!$J$30,'Input Parameters'!$K$30),IF('Input Parameters'!$D$30="LogNorm",_xlfn.LOGNORM.INV(U1940,'Input Parameters'!$H$30,'Input Parameters'!$I$30)))</f>
        <v>0.79478560203469339</v>
      </c>
      <c r="W1940" s="2">
        <f ca="1">N1940+(P1940-N1940)*(1-ERF((T1940-R1940)/(2*SQRT(L1940*'Input Parameters'!$E$31))))</f>
        <v>0.17495959991223034</v>
      </c>
      <c r="X1940">
        <f t="shared" ca="1" si="254"/>
        <v>1</v>
      </c>
      <c r="Y1940" s="7"/>
    </row>
    <row r="1941" spans="1:25" ht="15" customHeight="1" x14ac:dyDescent="0.3">
      <c r="A1941" s="130">
        <v>1934</v>
      </c>
      <c r="B1941" s="10">
        <f t="shared" ca="1" si="246"/>
        <v>0.90990419828858127</v>
      </c>
      <c r="C1941" s="57">
        <f ca="1">_xlfn.NORM.INV(B1941,'Input Parameters'!$E$19,'Input Parameters'!$F$19)</f>
        <v>680.54396960647148</v>
      </c>
      <c r="D1941" s="10">
        <f t="shared" ca="1" si="247"/>
        <v>0.70985416035892135</v>
      </c>
      <c r="E1941" s="59">
        <f ca="1">IF(_xlfn.NORM.INV(D1941,'Input Parameters'!$E$20,'Input Parameters'!$F$20)&lt;3500,3500,IF(_xlfn.NORM.INV(D1941,'Input Parameters'!$E$20,'Input Parameters'!$F$20)&gt;5500,5500,_xlfn.NORM.INV(D1941,'Input Parameters'!$E$20,'Input Parameters'!$F$20)))</f>
        <v>5187.0711017994508</v>
      </c>
      <c r="F1941" s="10">
        <f t="shared" ca="1" si="248"/>
        <v>0.94125569698369937</v>
      </c>
      <c r="G1941" s="61">
        <f ca="1">_xlfn.NORM.INV(F1941,'Input Parameters'!$E$21,'Input Parameters'!$F$21)</f>
        <v>297.15406219354833</v>
      </c>
      <c r="H1941" s="54">
        <f ca="1">EXP(E1941*(1/'Input Parameters'!$E$22-1/G1941))</f>
        <v>1.2807979766839257</v>
      </c>
      <c r="I1941" s="10">
        <f t="shared" ca="1" si="249"/>
        <v>0.86983329007828758</v>
      </c>
      <c r="J1941" s="29">
        <f ca="1">_xlfn.BETA.INV(I1941,'Input Parameters'!$L$24,'Input Parameters'!$M$24,'Input Parameters'!$J$24,'Input Parameters'!$K$24)</f>
        <v>0.77291707335837057</v>
      </c>
      <c r="K1941" s="156">
        <f ca="1">('Input Parameters'!$E$25/'Input Parameters'!$E$31)^$J1941</f>
        <v>3.9086723529551696E-3</v>
      </c>
      <c r="L1941" s="66">
        <f ca="1">$H1941*$C1941*'Input Parameters'!$E$23*K1941</f>
        <v>3.4069525873341839</v>
      </c>
      <c r="M1941" s="23">
        <f t="shared" ca="1" si="250"/>
        <v>0.50220616721875089</v>
      </c>
      <c r="N1941" s="15">
        <f ca="1">_xlfn.NORM.INV(M1941,'Input Parameters'!$E$26,'Input Parameters'!$F$26)</f>
        <v>3.4116131455623651E-2</v>
      </c>
      <c r="O1941" s="8">
        <f t="shared" ca="1" si="251"/>
        <v>0.73014086064820583</v>
      </c>
      <c r="P1941" s="29">
        <f ca="1">_xlfn.LOGNORM.INV(O1941,'Input Parameters'!$H$27,'Input Parameters'!$I$27)</f>
        <v>1.8673411451794142</v>
      </c>
      <c r="Q1941" s="10"/>
      <c r="R1941" s="15">
        <f>'Input Parameters'!$E$28</f>
        <v>12.7</v>
      </c>
      <c r="S1941" s="10">
        <f t="shared" ca="1" si="252"/>
        <v>0.15279558323932119</v>
      </c>
      <c r="T1941" s="25">
        <f ca="1">_xlfn.LOGNORM.INV(S1941,'Input Parameters'!$H$29,'Input Parameters'!$I$29)</f>
        <v>51.904537339319354</v>
      </c>
      <c r="U1941" s="10">
        <f t="shared" ca="1" si="253"/>
        <v>0.10019873589815387</v>
      </c>
      <c r="V1941" s="29">
        <f ca="1">IF('Input Parameters'!$D$30="Beta",_xlfn.BETA.INV(U1941,'Input Parameters'!$L$30,'Input Parameters'!$M$30,'Input Parameters'!$J$30,'Input Parameters'!$K$30),IF('Input Parameters'!$D$30="LogNorm",_xlfn.LOGNORM.INV(U1941,'Input Parameters'!$H$30,'Input Parameters'!$I$30)))</f>
        <v>0.60307041967180663</v>
      </c>
      <c r="W1941" s="2">
        <f ca="1">N1941+(P1941-N1941)*(1-ERF((T1941-R1941)/(2*SQRT(L1941*'Input Parameters'!$E$31))))</f>
        <v>0.27816489438326331</v>
      </c>
      <c r="X1941">
        <f t="shared" ca="1" si="254"/>
        <v>1</v>
      </c>
      <c r="Y1941" s="7"/>
    </row>
    <row r="1942" spans="1:25" ht="15" customHeight="1" x14ac:dyDescent="0.3">
      <c r="A1942" s="130">
        <v>1935</v>
      </c>
      <c r="B1942" s="10">
        <f t="shared" ca="1" si="246"/>
        <v>0.92514214311065479</v>
      </c>
      <c r="C1942" s="57">
        <f ca="1">_xlfn.NORM.INV(B1942,'Input Parameters'!$E$19,'Input Parameters'!$F$19)</f>
        <v>689.02532150827892</v>
      </c>
      <c r="D1942" s="10">
        <f t="shared" ca="1" si="247"/>
        <v>0.84773791804399612</v>
      </c>
      <c r="E1942" s="59">
        <f ca="1">IF(_xlfn.NORM.INV(D1942,'Input Parameters'!$E$20,'Input Parameters'!$F$20)&lt;3500,3500,IF(_xlfn.NORM.INV(D1942,'Input Parameters'!$E$20,'Input Parameters'!$F$20)&gt;5500,5500,_xlfn.NORM.INV(D1942,'Input Parameters'!$E$20,'Input Parameters'!$F$20)))</f>
        <v>5500</v>
      </c>
      <c r="F1942" s="10">
        <f t="shared" ca="1" si="248"/>
        <v>0.65555586749856365</v>
      </c>
      <c r="G1942" s="61">
        <f ca="1">_xlfn.NORM.INV(F1942,'Input Parameters'!$E$21,'Input Parameters'!$F$21)</f>
        <v>287.99686286122096</v>
      </c>
      <c r="H1942" s="54">
        <f ca="1">EXP(E1942*(1/'Input Parameters'!$E$22-1/G1942))</f>
        <v>0.72173359547892135</v>
      </c>
      <c r="I1942" s="10">
        <f t="shared" ca="1" si="249"/>
        <v>0.61645366723359563</v>
      </c>
      <c r="J1942" s="29">
        <f ca="1">_xlfn.BETA.INV(I1942,'Input Parameters'!$L$24,'Input Parameters'!$M$24,'Input Parameters'!$J$24,'Input Parameters'!$K$24)</f>
        <v>0.6540698542136838</v>
      </c>
      <c r="K1942" s="156">
        <f ca="1">('Input Parameters'!$E$25/'Input Parameters'!$E$31)^$J1942</f>
        <v>9.1683190829387577E-3</v>
      </c>
      <c r="L1942" s="66">
        <f ca="1">$H1942*$C1942*'Input Parameters'!$E$23*K1942</f>
        <v>4.5593383590453369</v>
      </c>
      <c r="M1942" s="23">
        <f t="shared" ca="1" si="250"/>
        <v>0.49381023800143042</v>
      </c>
      <c r="N1942" s="15">
        <f ca="1">_xlfn.NORM.INV(M1942,'Input Parameters'!$E$26,'Input Parameters'!$F$26)</f>
        <v>3.3674162845151061E-2</v>
      </c>
      <c r="O1942" s="8">
        <f t="shared" ca="1" si="251"/>
        <v>0.75514173732764944</v>
      </c>
      <c r="P1942" s="29">
        <f ca="1">_xlfn.LOGNORM.INV(O1942,'Input Parameters'!$H$27,'Input Parameters'!$I$27)</f>
        <v>1.9324943500313962</v>
      </c>
      <c r="Q1942" s="10"/>
      <c r="R1942" s="15">
        <f>'Input Parameters'!$E$28</f>
        <v>12.7</v>
      </c>
      <c r="S1942" s="10">
        <f t="shared" ca="1" si="252"/>
        <v>0.56339026478227527</v>
      </c>
      <c r="T1942" s="25">
        <f ca="1">_xlfn.LOGNORM.INV(S1942,'Input Parameters'!$H$29,'Input Parameters'!$I$29)</f>
        <v>59.284479684339736</v>
      </c>
      <c r="U1942" s="10">
        <f t="shared" ca="1" si="253"/>
        <v>0.28182928989197276</v>
      </c>
      <c r="V1942" s="29">
        <f ca="1">IF('Input Parameters'!$D$30="Beta",_xlfn.BETA.INV(U1942,'Input Parameters'!$L$30,'Input Parameters'!$M$30,'Input Parameters'!$J$30,'Input Parameters'!$K$30),IF('Input Parameters'!$D$30="LogNorm",_xlfn.LOGNORM.INV(U1942,'Input Parameters'!$H$30,'Input Parameters'!$I$30)))</f>
        <v>0.7957305473899221</v>
      </c>
      <c r="W1942" s="2">
        <f ca="1">N1942+(P1942-N1942)*(1-ERF((T1942-R1942)/(2*SQRT(L1942*'Input Parameters'!$E$31))))</f>
        <v>0.26705601826440017</v>
      </c>
      <c r="X1942">
        <f t="shared" ca="1" si="254"/>
        <v>1</v>
      </c>
      <c r="Y1942" s="7"/>
    </row>
    <row r="1943" spans="1:25" ht="15" customHeight="1" x14ac:dyDescent="0.3">
      <c r="A1943" s="130">
        <v>1936</v>
      </c>
      <c r="B1943" s="10">
        <f t="shared" ca="1" si="246"/>
        <v>0.16322814976720501</v>
      </c>
      <c r="C1943" s="57">
        <f ca="1">_xlfn.NORM.INV(B1943,'Input Parameters'!$E$19,'Input Parameters'!$F$19)</f>
        <v>484.3821171327632</v>
      </c>
      <c r="D1943" s="10">
        <f t="shared" ca="1" si="247"/>
        <v>0.30741697768429055</v>
      </c>
      <c r="E1943" s="59">
        <f ca="1">IF(_xlfn.NORM.INV(D1943,'Input Parameters'!$E$20,'Input Parameters'!$F$20)&lt;3500,3500,IF(_xlfn.NORM.INV(D1943,'Input Parameters'!$E$20,'Input Parameters'!$F$20)&gt;5500,5500,_xlfn.NORM.INV(D1943,'Input Parameters'!$E$20,'Input Parameters'!$F$20)))</f>
        <v>4447.7702465820166</v>
      </c>
      <c r="F1943" s="10">
        <f t="shared" ca="1" si="248"/>
        <v>0.73762949448225046</v>
      </c>
      <c r="G1943" s="61">
        <f ca="1">_xlfn.NORM.INV(F1943,'Input Parameters'!$E$21,'Input Parameters'!$F$21)</f>
        <v>289.84938703483687</v>
      </c>
      <c r="H1943" s="54">
        <f ca="1">EXP(E1943*(1/'Input Parameters'!$E$22-1/G1943))</f>
        <v>0.84788937118692898</v>
      </c>
      <c r="I1943" s="10">
        <f t="shared" ca="1" si="249"/>
        <v>0.73255538340109361</v>
      </c>
      <c r="J1943" s="29">
        <f ca="1">_xlfn.BETA.INV(I1943,'Input Parameters'!$L$24,'Input Parameters'!$M$24,'Input Parameters'!$J$24,'Input Parameters'!$K$24)</f>
        <v>0.70310185448626461</v>
      </c>
      <c r="K1943" s="156">
        <f ca="1">('Input Parameters'!$E$25/'Input Parameters'!$E$31)^$J1943</f>
        <v>6.4496158395474764E-3</v>
      </c>
      <c r="L1943" s="66">
        <f ca="1">$H1943*$C1943*'Input Parameters'!$E$23*K1943</f>
        <v>2.6488730185402543</v>
      </c>
      <c r="M1943" s="23">
        <f t="shared" ca="1" si="250"/>
        <v>0.92649327441189366</v>
      </c>
      <c r="N1943" s="15">
        <f ca="1">_xlfn.NORM.INV(M1943,'Input Parameters'!$E$26,'Input Parameters'!$F$26)</f>
        <v>6.4453394305294759E-2</v>
      </c>
      <c r="O1943" s="8">
        <f t="shared" ca="1" si="251"/>
        <v>0.98584867730315295</v>
      </c>
      <c r="P1943" s="29">
        <f ca="1">_xlfn.LOGNORM.INV(O1943,'Input Parameters'!$H$27,'Input Parameters'!$I$27)</f>
        <v>3.7563516308484877</v>
      </c>
      <c r="Q1943" s="10"/>
      <c r="R1943" s="15">
        <f>'Input Parameters'!$E$28</f>
        <v>12.7</v>
      </c>
      <c r="S1943" s="10">
        <f t="shared" ca="1" si="252"/>
        <v>0.24258364860717119</v>
      </c>
      <c r="T1943" s="25">
        <f ca="1">_xlfn.LOGNORM.INV(S1943,'Input Parameters'!$H$29,'Input Parameters'!$I$29)</f>
        <v>53.842523405612404</v>
      </c>
      <c r="U1943" s="10">
        <f t="shared" ca="1" si="253"/>
        <v>0.67346987500710953</v>
      </c>
      <c r="V1943" s="29">
        <f ca="1">IF('Input Parameters'!$D$30="Beta",_xlfn.BETA.INV(U1943,'Input Parameters'!$L$30,'Input Parameters'!$M$30,'Input Parameters'!$J$30,'Input Parameters'!$K$30),IF('Input Parameters'!$D$30="LogNorm",_xlfn.LOGNORM.INV(U1943,'Input Parameters'!$H$30,'Input Parameters'!$I$30)))</f>
        <v>1.1929998878072465</v>
      </c>
      <c r="W1943" s="2">
        <f ca="1">N1943+(P1943-N1943)*(1-ERF((T1943-R1943)/(2*SQRT(L1943*'Input Parameters'!$E$31))))</f>
        <v>0.33712656057585166</v>
      </c>
      <c r="X1943">
        <f t="shared" ca="1" si="254"/>
        <v>1</v>
      </c>
      <c r="Y1943" s="7"/>
    </row>
    <row r="1944" spans="1:25" ht="15" customHeight="1" x14ac:dyDescent="0.3">
      <c r="A1944" s="130">
        <v>1937</v>
      </c>
      <c r="B1944" s="10">
        <f t="shared" ca="1" si="246"/>
        <v>0.62168221666768231</v>
      </c>
      <c r="C1944" s="57">
        <f ca="1">_xlfn.NORM.INV(B1944,'Input Parameters'!$E$19,'Input Parameters'!$F$19)</f>
        <v>593.48670957623085</v>
      </c>
      <c r="D1944" s="10">
        <f t="shared" ca="1" si="247"/>
        <v>0.41695783815290721</v>
      </c>
      <c r="E1944" s="59">
        <f ca="1">IF(_xlfn.NORM.INV(D1944,'Input Parameters'!$E$20,'Input Parameters'!$F$20)&lt;3500,3500,IF(_xlfn.NORM.INV(D1944,'Input Parameters'!$E$20,'Input Parameters'!$F$20)&gt;5500,5500,_xlfn.NORM.INV(D1944,'Input Parameters'!$E$20,'Input Parameters'!$F$20)))</f>
        <v>4653.2224216703999</v>
      </c>
      <c r="F1944" s="10">
        <f t="shared" ca="1" si="248"/>
        <v>0.63457430806654058</v>
      </c>
      <c r="G1944" s="61">
        <f ca="1">_xlfn.NORM.INV(F1944,'Input Parameters'!$E$21,'Input Parameters'!$F$21)</f>
        <v>287.55378672064097</v>
      </c>
      <c r="H1944" s="54">
        <f ca="1">EXP(E1944*(1/'Input Parameters'!$E$22-1/G1944))</f>
        <v>0.74023405044536117</v>
      </c>
      <c r="I1944" s="10">
        <f t="shared" ca="1" si="249"/>
        <v>0.78252522917857448</v>
      </c>
      <c r="J1944" s="29">
        <f ca="1">_xlfn.BETA.INV(I1944,'Input Parameters'!$L$24,'Input Parameters'!$M$24,'Input Parameters'!$J$24,'Input Parameters'!$K$24)</f>
        <v>0.72618946607500257</v>
      </c>
      <c r="K1944" s="156">
        <f ca="1">('Input Parameters'!$E$25/'Input Parameters'!$E$31)^$J1944</f>
        <v>5.4651987330041696E-3</v>
      </c>
      <c r="L1944" s="66">
        <f ca="1">$H1944*$C1944*'Input Parameters'!$E$23*K1944</f>
        <v>2.4009660297497901</v>
      </c>
      <c r="M1944" s="23">
        <f t="shared" ca="1" si="250"/>
        <v>0.58873224940933644</v>
      </c>
      <c r="N1944" s="15">
        <f ca="1">_xlfn.NORM.INV(M1944,'Input Parameters'!$E$26,'Input Parameters'!$F$26)</f>
        <v>3.8709986241666328E-2</v>
      </c>
      <c r="O1944" s="8">
        <f t="shared" ca="1" si="251"/>
        <v>0.65782830754326105</v>
      </c>
      <c r="P1944" s="29">
        <f ca="1">_xlfn.LOGNORM.INV(O1944,'Input Parameters'!$H$27,'Input Parameters'!$I$27)</f>
        <v>1.7041579895072505</v>
      </c>
      <c r="Q1944" s="10"/>
      <c r="R1944" s="15">
        <f>'Input Parameters'!$E$28</f>
        <v>12.7</v>
      </c>
      <c r="S1944" s="10">
        <f t="shared" ca="1" si="252"/>
        <v>0.23486510384344128</v>
      </c>
      <c r="T1944" s="25">
        <f ca="1">_xlfn.LOGNORM.INV(S1944,'Input Parameters'!$H$29,'Input Parameters'!$I$29)</f>
        <v>53.692197582222221</v>
      </c>
      <c r="U1944" s="10">
        <f t="shared" ca="1" si="253"/>
        <v>0.8537310804326359</v>
      </c>
      <c r="V1944" s="29">
        <f ca="1">IF('Input Parameters'!$D$30="Beta",_xlfn.BETA.INV(U1944,'Input Parameters'!$L$30,'Input Parameters'!$M$30,'Input Parameters'!$J$30,'Input Parameters'!$K$30),IF('Input Parameters'!$D$30="LogNorm",_xlfn.LOGNORM.INV(U1944,'Input Parameters'!$H$30,'Input Parameters'!$I$30)))</f>
        <v>1.5132860109505504</v>
      </c>
      <c r="W1944" s="2">
        <f ca="1">N1944+(P1944-N1944)*(1-ERF((T1944-R1944)/(2*SQRT(L1944*'Input Parameters'!$E$31))))</f>
        <v>0.14095719620491287</v>
      </c>
      <c r="X1944">
        <f t="shared" ca="1" si="254"/>
        <v>1</v>
      </c>
      <c r="Y1944" s="7"/>
    </row>
    <row r="1945" spans="1:25" ht="15" customHeight="1" x14ac:dyDescent="0.3">
      <c r="A1945" s="130">
        <v>1938</v>
      </c>
      <c r="B1945" s="10">
        <f t="shared" ca="1" si="246"/>
        <v>0.27317967017371736</v>
      </c>
      <c r="C1945" s="57">
        <f ca="1">_xlfn.NORM.INV(B1945,'Input Parameters'!$E$19,'Input Parameters'!$F$19)</f>
        <v>516.32752836923237</v>
      </c>
      <c r="D1945" s="10">
        <f t="shared" ca="1" si="247"/>
        <v>2.3331984986671994E-3</v>
      </c>
      <c r="E1945" s="59">
        <f ca="1">IF(_xlfn.NORM.INV(D1945,'Input Parameters'!$E$20,'Input Parameters'!$F$20)&lt;3500,3500,IF(_xlfn.NORM.INV(D1945,'Input Parameters'!$E$20,'Input Parameters'!$F$20)&gt;5500,5500,_xlfn.NORM.INV(D1945,'Input Parameters'!$E$20,'Input Parameters'!$F$20)))</f>
        <v>3500</v>
      </c>
      <c r="F1945" s="10">
        <f t="shared" ca="1" si="248"/>
        <v>0.90947945296289467</v>
      </c>
      <c r="G1945" s="61">
        <f ca="1">_xlfn.NORM.INV(F1945,'Input Parameters'!$E$21,'Input Parameters'!$F$21)</f>
        <v>295.3631930922798</v>
      </c>
      <c r="H1945" s="54">
        <f ca="1">EXP(E1945*(1/'Input Parameters'!$E$22-1/G1945))</f>
        <v>1.1002910868816718</v>
      </c>
      <c r="I1945" s="10">
        <f t="shared" ca="1" si="249"/>
        <v>4.4068841754575039E-2</v>
      </c>
      <c r="J1945" s="29">
        <f ca="1">_xlfn.BETA.INV(I1945,'Input Parameters'!$L$24,'Input Parameters'!$M$24,'Input Parameters'!$J$24,'Input Parameters'!$K$24)</f>
        <v>0.33169420969845909</v>
      </c>
      <c r="K1945" s="156">
        <f ca="1">('Input Parameters'!$E$25/'Input Parameters'!$E$31)^$J1945</f>
        <v>9.2603879416868096E-2</v>
      </c>
      <c r="L1945" s="66">
        <f ca="1">$H1945*$C1945*'Input Parameters'!$E$23*K1945</f>
        <v>52.609243402803116</v>
      </c>
      <c r="M1945" s="23">
        <f t="shared" ca="1" si="250"/>
        <v>0.68909811211334315</v>
      </c>
      <c r="N1945" s="15">
        <f ca="1">_xlfn.NORM.INV(M1945,'Input Parameters'!$E$26,'Input Parameters'!$F$26)</f>
        <v>4.4359206444151603E-2</v>
      </c>
      <c r="O1945" s="8">
        <f t="shared" ca="1" si="251"/>
        <v>0.70554622302374148</v>
      </c>
      <c r="P1945" s="29">
        <f ca="1">_xlfn.LOGNORM.INV(O1945,'Input Parameters'!$H$27,'Input Parameters'!$I$27)</f>
        <v>1.8081415202257869</v>
      </c>
      <c r="Q1945" s="10"/>
      <c r="R1945" s="15">
        <f>'Input Parameters'!$E$28</f>
        <v>12.7</v>
      </c>
      <c r="S1945" s="10">
        <f t="shared" ca="1" si="252"/>
        <v>0.37990998495753625</v>
      </c>
      <c r="T1945" s="25">
        <f ca="1">_xlfn.LOGNORM.INV(S1945,'Input Parameters'!$H$29,'Input Parameters'!$I$29)</f>
        <v>56.266998566447135</v>
      </c>
      <c r="U1945" s="10">
        <f t="shared" ca="1" si="253"/>
        <v>4.8286829055302793E-2</v>
      </c>
      <c r="V1945" s="29">
        <f ca="1">IF('Input Parameters'!$D$30="Beta",_xlfn.BETA.INV(U1945,'Input Parameters'!$L$30,'Input Parameters'!$M$30,'Input Parameters'!$J$30,'Input Parameters'!$K$30),IF('Input Parameters'!$D$30="LogNorm",_xlfn.LOGNORM.INV(U1945,'Input Parameters'!$H$30,'Input Parameters'!$I$30)))</f>
        <v>0.51888342888418726</v>
      </c>
      <c r="W1945" s="2">
        <f ca="1">N1945+(P1945-N1945)*(1-ERF((T1945-R1945)/(2*SQRT(L1945*'Input Parameters'!$E$31))))</f>
        <v>1.2279179089116798</v>
      </c>
      <c r="X1945">
        <f t="shared" ca="1" si="254"/>
        <v>0</v>
      </c>
      <c r="Y1945" s="7"/>
    </row>
    <row r="1946" spans="1:25" ht="15" customHeight="1" x14ac:dyDescent="0.3">
      <c r="A1946" s="130">
        <v>1939</v>
      </c>
      <c r="B1946" s="10">
        <f t="shared" ca="1" si="246"/>
        <v>0.37142476861610418</v>
      </c>
      <c r="C1946" s="57">
        <f ca="1">_xlfn.NORM.INV(B1946,'Input Parameters'!$E$19,'Input Parameters'!$F$19)</f>
        <v>539.57705690342812</v>
      </c>
      <c r="D1946" s="10">
        <f t="shared" ca="1" si="247"/>
        <v>0.82383972079425738</v>
      </c>
      <c r="E1946" s="59">
        <f ca="1">IF(_xlfn.NORM.INV(D1946,'Input Parameters'!$E$20,'Input Parameters'!$F$20)&lt;3500,3500,IF(_xlfn.NORM.INV(D1946,'Input Parameters'!$E$20,'Input Parameters'!$F$20)&gt;5500,5500,_xlfn.NORM.INV(D1946,'Input Parameters'!$E$20,'Input Parameters'!$F$20)))</f>
        <v>5451.0683130904172</v>
      </c>
      <c r="F1946" s="10">
        <f t="shared" ca="1" si="248"/>
        <v>5.4900822285263273E-2</v>
      </c>
      <c r="G1946" s="61">
        <f ca="1">_xlfn.NORM.INV(F1946,'Input Parameters'!$E$21,'Input Parameters'!$F$21)</f>
        <v>272.28118933201273</v>
      </c>
      <c r="H1946" s="54">
        <f ca="1">EXP(E1946*(1/'Input Parameters'!$E$22-1/G1946))</f>
        <v>0.24276357388868464</v>
      </c>
      <c r="I1946" s="10">
        <f t="shared" ca="1" si="249"/>
        <v>0.1800044569021273</v>
      </c>
      <c r="J1946" s="29">
        <f ca="1">_xlfn.BETA.INV(I1946,'Input Parameters'!$L$24,'Input Parameters'!$M$24,'Input Parameters'!$J$24,'Input Parameters'!$K$24)</f>
        <v>0.45653522216657777</v>
      </c>
      <c r="K1946" s="156">
        <f ca="1">('Input Parameters'!$E$25/'Input Parameters'!$E$31)^$J1946</f>
        <v>3.7817731274135111E-2</v>
      </c>
      <c r="L1946" s="66">
        <f ca="1">$H1946*$C1946*'Input Parameters'!$E$23*K1946</f>
        <v>4.9537315619764462</v>
      </c>
      <c r="M1946" s="23">
        <f t="shared" ca="1" si="250"/>
        <v>0.79783118262993569</v>
      </c>
      <c r="N1946" s="15">
        <f ca="1">_xlfn.NORM.INV(M1946,'Input Parameters'!$E$26,'Input Parameters'!$F$26)</f>
        <v>5.1511888914342135E-2</v>
      </c>
      <c r="O1946" s="8">
        <f t="shared" ca="1" si="251"/>
        <v>0.66318825416228711</v>
      </c>
      <c r="P1946" s="29">
        <f ca="1">_xlfn.LOGNORM.INV(O1946,'Input Parameters'!$H$27,'Input Parameters'!$I$27)</f>
        <v>1.7152290583515084</v>
      </c>
      <c r="Q1946" s="10"/>
      <c r="R1946" s="15">
        <f>'Input Parameters'!$E$28</f>
        <v>12.7</v>
      </c>
      <c r="S1946" s="10">
        <f t="shared" ca="1" si="252"/>
        <v>0.57253083768903712</v>
      </c>
      <c r="T1946" s="25">
        <f ca="1">_xlfn.LOGNORM.INV(S1946,'Input Parameters'!$H$29,'Input Parameters'!$I$29)</f>
        <v>59.439440275798006</v>
      </c>
      <c r="U1946" s="10">
        <f t="shared" ca="1" si="253"/>
        <v>0.96416247913060238</v>
      </c>
      <c r="V1946" s="29">
        <f ca="1">IF('Input Parameters'!$D$30="Beta",_xlfn.BETA.INV(U1946,'Input Parameters'!$L$30,'Input Parameters'!$M$30,'Input Parameters'!$J$30,'Input Parameters'!$K$30),IF('Input Parameters'!$D$30="LogNorm",_xlfn.LOGNORM.INV(U1946,'Input Parameters'!$H$30,'Input Parameters'!$I$30)))</f>
        <v>2.0329603206157354</v>
      </c>
      <c r="W1946" s="2">
        <f ca="1">N1946+(P1946-N1946)*(1-ERF((T1946-R1946)/(2*SQRT(L1946*'Input Parameters'!$E$31))))</f>
        <v>0.28038234830110087</v>
      </c>
      <c r="X1946">
        <f t="shared" ca="1" si="254"/>
        <v>1</v>
      </c>
      <c r="Y1946" s="7"/>
    </row>
    <row r="1947" spans="1:25" ht="15" customHeight="1" x14ac:dyDescent="0.3">
      <c r="A1947" s="130">
        <v>1940</v>
      </c>
      <c r="B1947" s="10">
        <f t="shared" ca="1" si="246"/>
        <v>0.3719740315308081</v>
      </c>
      <c r="C1947" s="57">
        <f ca="1">_xlfn.NORM.INV(B1947,'Input Parameters'!$E$19,'Input Parameters'!$F$19)</f>
        <v>539.69979993875802</v>
      </c>
      <c r="D1947" s="10">
        <f t="shared" ca="1" si="247"/>
        <v>0.48509068486466012</v>
      </c>
      <c r="E1947" s="59">
        <f ca="1">IF(_xlfn.NORM.INV(D1947,'Input Parameters'!$E$20,'Input Parameters'!$F$20)&lt;3500,3500,IF(_xlfn.NORM.INV(D1947,'Input Parameters'!$E$20,'Input Parameters'!$F$20)&gt;5500,5500,_xlfn.NORM.INV(D1947,'Input Parameters'!$E$20,'Input Parameters'!$F$20)))</f>
        <v>4773.8334297970969</v>
      </c>
      <c r="F1947" s="10">
        <f t="shared" ca="1" si="248"/>
        <v>0.76603376101724874</v>
      </c>
      <c r="G1947" s="61">
        <f ca="1">_xlfn.NORM.INV(F1947,'Input Parameters'!$E$21,'Input Parameters'!$F$21)</f>
        <v>290.55515860606516</v>
      </c>
      <c r="H1947" s="54">
        <f ca="1">EXP(E1947*(1/'Input Parameters'!$E$22-1/G1947))</f>
        <v>0.87188735856087873</v>
      </c>
      <c r="I1947" s="10">
        <f t="shared" ca="1" si="249"/>
        <v>0.18407409563925903</v>
      </c>
      <c r="J1947" s="29">
        <f ca="1">_xlfn.BETA.INV(I1947,'Input Parameters'!$L$24,'Input Parameters'!$M$24,'Input Parameters'!$J$24,'Input Parameters'!$K$24)</f>
        <v>0.45906533818976736</v>
      </c>
      <c r="K1947" s="156">
        <f ca="1">('Input Parameters'!$E$25/'Input Parameters'!$E$31)^$J1947</f>
        <v>3.7137534357146347E-2</v>
      </c>
      <c r="L1947" s="66">
        <f ca="1">$H1947*$C1947*'Input Parameters'!$E$23*K1947</f>
        <v>17.475342834470172</v>
      </c>
      <c r="M1947" s="23">
        <f t="shared" ca="1" si="250"/>
        <v>0.83379562578647615</v>
      </c>
      <c r="N1947" s="15">
        <f ca="1">_xlfn.NORM.INV(M1947,'Input Parameters'!$E$26,'Input Parameters'!$F$26)</f>
        <v>5.4354743461006647E-2</v>
      </c>
      <c r="O1947" s="8">
        <f t="shared" ca="1" si="251"/>
        <v>0.82618197051160269</v>
      </c>
      <c r="P1947" s="29">
        <f ca="1">_xlfn.LOGNORM.INV(O1947,'Input Parameters'!$H$27,'Input Parameters'!$I$27)</f>
        <v>2.1569978541743251</v>
      </c>
      <c r="Q1947" s="10"/>
      <c r="R1947" s="15">
        <f>'Input Parameters'!$E$28</f>
        <v>12.7</v>
      </c>
      <c r="S1947" s="10">
        <f t="shared" ca="1" si="252"/>
        <v>0.33602530846085932</v>
      </c>
      <c r="T1947" s="25">
        <f ca="1">_xlfn.LOGNORM.INV(S1947,'Input Parameters'!$H$29,'Input Parameters'!$I$29)</f>
        <v>55.528856534303173</v>
      </c>
      <c r="U1947" s="10">
        <f t="shared" ca="1" si="253"/>
        <v>0.17938516345538125</v>
      </c>
      <c r="V1947" s="29">
        <f ca="1">IF('Input Parameters'!$D$30="Beta",_xlfn.BETA.INV(U1947,'Input Parameters'!$L$30,'Input Parameters'!$M$30,'Input Parameters'!$J$30,'Input Parameters'!$K$30),IF('Input Parameters'!$D$30="LogNorm",_xlfn.LOGNORM.INV(U1947,'Input Parameters'!$H$30,'Input Parameters'!$I$30)))</f>
        <v>0.69580315450393893</v>
      </c>
      <c r="W1947" s="2">
        <f ca="1">N1947+(P1947-N1947)*(1-ERF((T1947-R1947)/(2*SQRT(L1947*'Input Parameters'!$E$31))))</f>
        <v>1.0400513254647361</v>
      </c>
      <c r="X1947">
        <f t="shared" ca="1" si="254"/>
        <v>0</v>
      </c>
      <c r="Y1947" s="7"/>
    </row>
    <row r="1948" spans="1:25" ht="15" customHeight="1" x14ac:dyDescent="0.3">
      <c r="A1948" s="130">
        <v>1941</v>
      </c>
      <c r="B1948" s="10">
        <f t="shared" ca="1" si="246"/>
        <v>0.32120033053351071</v>
      </c>
      <c r="C1948" s="57">
        <f ca="1">_xlfn.NORM.INV(B1948,'Input Parameters'!$E$19,'Input Parameters'!$F$19)</f>
        <v>528.06285608080452</v>
      </c>
      <c r="D1948" s="10">
        <f t="shared" ca="1" si="247"/>
        <v>0.5397879245120164</v>
      </c>
      <c r="E1948" s="59">
        <f ca="1">IF(_xlfn.NORM.INV(D1948,'Input Parameters'!$E$20,'Input Parameters'!$F$20)&lt;3500,3500,IF(_xlfn.NORM.INV(D1948,'Input Parameters'!$E$20,'Input Parameters'!$F$20)&gt;5500,5500,_xlfn.NORM.INV(D1948,'Input Parameters'!$E$20,'Input Parameters'!$F$20)))</f>
        <v>4869.9296167885195</v>
      </c>
      <c r="F1948" s="10">
        <f t="shared" ca="1" si="248"/>
        <v>0.26012351353833141</v>
      </c>
      <c r="G1948" s="61">
        <f ca="1">_xlfn.NORM.INV(F1948,'Input Parameters'!$E$21,'Input Parameters'!$F$21)</f>
        <v>279.79629772038032</v>
      </c>
      <c r="H1948" s="54">
        <f ca="1">EXP(E1948*(1/'Input Parameters'!$E$22-1/G1948))</f>
        <v>0.45641716379749864</v>
      </c>
      <c r="I1948" s="10">
        <f t="shared" ca="1" si="249"/>
        <v>0.12548649885129548</v>
      </c>
      <c r="J1948" s="29">
        <f ca="1">_xlfn.BETA.INV(I1948,'Input Parameters'!$L$24,'Input Parameters'!$M$24,'Input Parameters'!$J$24,'Input Parameters'!$K$24)</f>
        <v>0.41863055976443503</v>
      </c>
      <c r="K1948" s="156">
        <f ca="1">('Input Parameters'!$E$25/'Input Parameters'!$E$31)^$J1948</f>
        <v>4.9634640084143082E-2</v>
      </c>
      <c r="L1948" s="66">
        <f ca="1">$H1948*$C1948*'Input Parameters'!$E$23*K1948</f>
        <v>11.962789620993984</v>
      </c>
      <c r="M1948" s="23">
        <f t="shared" ca="1" si="250"/>
        <v>8.128587276459831E-2</v>
      </c>
      <c r="N1948" s="15">
        <f ca="1">_xlfn.NORM.INV(M1948,'Input Parameters'!$E$26,'Input Parameters'!$F$26)</f>
        <v>4.6740418659520257E-3</v>
      </c>
      <c r="O1948" s="8">
        <f t="shared" ca="1" si="251"/>
        <v>0.1529377718575925</v>
      </c>
      <c r="P1948" s="29">
        <f ca="1">_xlfn.LOGNORM.INV(O1948,'Input Parameters'!$H$27,'Input Parameters'!$I$27)</f>
        <v>0.90503722863624603</v>
      </c>
      <c r="Q1948" s="10"/>
      <c r="R1948" s="15">
        <f>'Input Parameters'!$E$28</f>
        <v>12.7</v>
      </c>
      <c r="S1948" s="10">
        <f t="shared" ca="1" si="252"/>
        <v>0.14347780708341218</v>
      </c>
      <c r="T1948" s="25">
        <f ca="1">_xlfn.LOGNORM.INV(S1948,'Input Parameters'!$H$29,'Input Parameters'!$I$29)</f>
        <v>51.670179494365492</v>
      </c>
      <c r="U1948" s="10">
        <f t="shared" ca="1" si="253"/>
        <v>0.90433018566739243</v>
      </c>
      <c r="V1948" s="29">
        <f ca="1">IF('Input Parameters'!$D$30="Beta",_xlfn.BETA.INV(U1948,'Input Parameters'!$L$30,'Input Parameters'!$M$30,'Input Parameters'!$J$30,'Input Parameters'!$K$30),IF('Input Parameters'!$D$30="LogNorm",_xlfn.LOGNORM.INV(U1948,'Input Parameters'!$H$30,'Input Parameters'!$I$30)))</f>
        <v>1.6727504683493002</v>
      </c>
      <c r="W1948" s="2">
        <f ca="1">N1948+(P1948-N1948)*(1-ERF((T1948-R1948)/(2*SQRT(L1948*'Input Parameters'!$E$31))))</f>
        <v>0.38788527798390404</v>
      </c>
      <c r="X1948">
        <f t="shared" ca="1" si="254"/>
        <v>1</v>
      </c>
      <c r="Y1948" s="7"/>
    </row>
    <row r="1949" spans="1:25" ht="15" customHeight="1" x14ac:dyDescent="0.3">
      <c r="A1949" s="130">
        <v>1942</v>
      </c>
      <c r="B1949" s="10">
        <f t="shared" ca="1" si="246"/>
        <v>0.44402224614788699</v>
      </c>
      <c r="C1949" s="57">
        <f ca="1">_xlfn.NORM.INV(B1949,'Input Parameters'!$E$19,'Input Parameters'!$F$19)</f>
        <v>555.40417010353633</v>
      </c>
      <c r="D1949" s="10">
        <f t="shared" ca="1" si="247"/>
        <v>0.209404531639236</v>
      </c>
      <c r="E1949" s="59">
        <f ca="1">IF(_xlfn.NORM.INV(D1949,'Input Parameters'!$E$20,'Input Parameters'!$F$20)&lt;3500,3500,IF(_xlfn.NORM.INV(D1949,'Input Parameters'!$E$20,'Input Parameters'!$F$20)&gt;5500,5500,_xlfn.NORM.INV(D1949,'Input Parameters'!$E$20,'Input Parameters'!$F$20)))</f>
        <v>4234.0576116888697</v>
      </c>
      <c r="F1949" s="10">
        <f t="shared" ca="1" si="248"/>
        <v>4.5021310657120672E-2</v>
      </c>
      <c r="G1949" s="61">
        <f ca="1">_xlfn.NORM.INV(F1949,'Input Parameters'!$E$21,'Input Parameters'!$F$21)</f>
        <v>271.52594080307853</v>
      </c>
      <c r="H1949" s="54">
        <f ca="1">EXP(E1949*(1/'Input Parameters'!$E$22-1/G1949))</f>
        <v>0.3189065451073273</v>
      </c>
      <c r="I1949" s="10">
        <f t="shared" ca="1" si="249"/>
        <v>0.92833216466188817</v>
      </c>
      <c r="J1949" s="29">
        <f ca="1">_xlfn.BETA.INV(I1949,'Input Parameters'!$L$24,'Input Parameters'!$M$24,'Input Parameters'!$J$24,'Input Parameters'!$K$24)</f>
        <v>0.81429236240004677</v>
      </c>
      <c r="K1949" s="156">
        <f ca="1">('Input Parameters'!$E$25/'Input Parameters'!$E$31)^$J1949</f>
        <v>2.9048744013303704E-3</v>
      </c>
      <c r="L1949" s="66">
        <f ca="1">$H1949*$C1949*'Input Parameters'!$E$23*K1949</f>
        <v>0.51451723640959546</v>
      </c>
      <c r="M1949" s="23">
        <f t="shared" ca="1" si="250"/>
        <v>0.22735628680413944</v>
      </c>
      <c r="N1949" s="15">
        <f ca="1">_xlfn.NORM.INV(M1949,'Input Parameters'!$E$26,'Input Parameters'!$F$26)</f>
        <v>1.8300786643908447E-2</v>
      </c>
      <c r="O1949" s="8">
        <f t="shared" ca="1" si="251"/>
        <v>0.21184385585028331</v>
      </c>
      <c r="P1949" s="29">
        <f ca="1">_xlfn.LOGNORM.INV(O1949,'Input Parameters'!$H$27,'Input Parameters'!$I$27)</f>
        <v>0.99926577811374528</v>
      </c>
      <c r="Q1949" s="10"/>
      <c r="R1949" s="15">
        <f>'Input Parameters'!$E$28</f>
        <v>12.7</v>
      </c>
      <c r="S1949" s="10">
        <f t="shared" ca="1" si="252"/>
        <v>0.26102572614004949</v>
      </c>
      <c r="T1949" s="25">
        <f ca="1">_xlfn.LOGNORM.INV(S1949,'Input Parameters'!$H$29,'Input Parameters'!$I$29)</f>
        <v>54.193244212950717</v>
      </c>
      <c r="U1949" s="10">
        <f t="shared" ca="1" si="253"/>
        <v>0.99088098520122303</v>
      </c>
      <c r="V1949" s="29">
        <f ca="1">IF('Input Parameters'!$D$30="Beta",_xlfn.BETA.INV(U1949,'Input Parameters'!$L$30,'Input Parameters'!$M$30,'Input Parameters'!$J$30,'Input Parameters'!$K$30),IF('Input Parameters'!$D$30="LogNorm",_xlfn.LOGNORM.INV(U1949,'Input Parameters'!$H$30,'Input Parameters'!$I$30)))</f>
        <v>2.5349103757946168</v>
      </c>
      <c r="W1949" s="2">
        <f ca="1">N1949+(P1949-N1949)*(1-ERF((T1949-R1949)/(2*SQRT(L1949*'Input Parameters'!$E$31))))</f>
        <v>1.8343035671772787E-2</v>
      </c>
      <c r="X1949">
        <f t="shared" ca="1" si="254"/>
        <v>1</v>
      </c>
      <c r="Y1949" s="7"/>
    </row>
    <row r="1950" spans="1:25" ht="15" customHeight="1" x14ac:dyDescent="0.3">
      <c r="A1950" s="130">
        <v>1943</v>
      </c>
      <c r="B1950" s="10">
        <f t="shared" ca="1" si="246"/>
        <v>0.78757880604419395</v>
      </c>
      <c r="C1950" s="57">
        <f ca="1">_xlfn.NORM.INV(B1950,'Input Parameters'!$E$19,'Input Parameters'!$F$19)</f>
        <v>634.73509209395627</v>
      </c>
      <c r="D1950" s="10">
        <f t="shared" ca="1" si="247"/>
        <v>0.16979721053076691</v>
      </c>
      <c r="E1950" s="59">
        <f ca="1">IF(_xlfn.NORM.INV(D1950,'Input Parameters'!$E$20,'Input Parameters'!$F$20)&lt;3500,3500,IF(_xlfn.NORM.INV(D1950,'Input Parameters'!$E$20,'Input Parameters'!$F$20)&gt;5500,5500,_xlfn.NORM.INV(D1950,'Input Parameters'!$E$20,'Input Parameters'!$F$20)))</f>
        <v>4131.5231492866214</v>
      </c>
      <c r="F1950" s="10">
        <f t="shared" ca="1" si="248"/>
        <v>0.59314108492869411</v>
      </c>
      <c r="G1950" s="61">
        <f ca="1">_xlfn.NORM.INV(F1950,'Input Parameters'!$E$21,'Input Parameters'!$F$21)</f>
        <v>286.70207167238436</v>
      </c>
      <c r="H1950" s="54">
        <f ca="1">EXP(E1950*(1/'Input Parameters'!$E$22-1/G1950))</f>
        <v>0.73363131521915548</v>
      </c>
      <c r="I1950" s="10">
        <f t="shared" ca="1" si="249"/>
        <v>0.47988130432425058</v>
      </c>
      <c r="J1950" s="29">
        <f ca="1">_xlfn.BETA.INV(I1950,'Input Parameters'!$L$24,'Input Parameters'!$M$24,'Input Parameters'!$J$24,'Input Parameters'!$K$24)</f>
        <v>0.59901550002434645</v>
      </c>
      <c r="K1950" s="156">
        <f ca="1">('Input Parameters'!$E$25/'Input Parameters'!$E$31)^$J1950</f>
        <v>1.3608423835712681E-2</v>
      </c>
      <c r="L1950" s="66">
        <f ca="1">$H1950*$C1950*'Input Parameters'!$E$23*K1950</f>
        <v>6.3369196061438018</v>
      </c>
      <c r="M1950" s="23">
        <f t="shared" ca="1" si="250"/>
        <v>0.49554971621943122</v>
      </c>
      <c r="N1950" s="15">
        <f ca="1">_xlfn.NORM.INV(M1950,'Input Parameters'!$E$26,'Input Parameters'!$F$26)</f>
        <v>3.376573579105769E-2</v>
      </c>
      <c r="O1950" s="8">
        <f t="shared" ca="1" si="251"/>
        <v>0.25001159291178465</v>
      </c>
      <c r="P1950" s="29">
        <f ca="1">_xlfn.LOGNORM.INV(O1950,'Input Parameters'!$H$27,'Input Parameters'!$I$27)</f>
        <v>1.056357199069218</v>
      </c>
      <c r="Q1950" s="10"/>
      <c r="R1950" s="15">
        <f>'Input Parameters'!$E$28</f>
        <v>12.7</v>
      </c>
      <c r="S1950" s="10">
        <f t="shared" ca="1" si="252"/>
        <v>0.96074301390621286</v>
      </c>
      <c r="T1950" s="25">
        <f ca="1">_xlfn.LOGNORM.INV(S1950,'Input Parameters'!$H$29,'Input Parameters'!$I$29)</f>
        <v>70.949099261671847</v>
      </c>
      <c r="U1950" s="10">
        <f t="shared" ca="1" si="253"/>
        <v>4.4220178349086758E-2</v>
      </c>
      <c r="V1950" s="29">
        <f ca="1">IF('Input Parameters'!$D$30="Beta",_xlfn.BETA.INV(U1950,'Input Parameters'!$L$30,'Input Parameters'!$M$30,'Input Parameters'!$J$30,'Input Parameters'!$K$30),IF('Input Parameters'!$D$30="LogNorm",_xlfn.LOGNORM.INV(U1950,'Input Parameters'!$H$30,'Input Parameters'!$I$30)))</f>
        <v>0.51036292578122877</v>
      </c>
      <c r="W1950" s="2">
        <f ca="1">N1950+(P1950-N1950)*(1-ERF((T1950-R1950)/(2*SQRT(L1950*'Input Parameters'!$E$31))))</f>
        <v>0.13786425644356579</v>
      </c>
      <c r="X1950">
        <f t="shared" ca="1" si="254"/>
        <v>1</v>
      </c>
      <c r="Y1950" s="7"/>
    </row>
    <row r="1951" spans="1:25" ht="15" customHeight="1" x14ac:dyDescent="0.3">
      <c r="A1951" s="130">
        <v>1944</v>
      </c>
      <c r="B1951" s="10">
        <f t="shared" ca="1" si="246"/>
        <v>0.2630264722651392</v>
      </c>
      <c r="C1951" s="57">
        <f ca="1">_xlfn.NORM.INV(B1951,'Input Parameters'!$E$19,'Input Parameters'!$F$19)</f>
        <v>513.72339038169832</v>
      </c>
      <c r="D1951" s="10">
        <f t="shared" ca="1" si="247"/>
        <v>0.73020282986323393</v>
      </c>
      <c r="E1951" s="59">
        <f ca="1">IF(_xlfn.NORM.INV(D1951,'Input Parameters'!$E$20,'Input Parameters'!$F$20)&lt;3500,3500,IF(_xlfn.NORM.INV(D1951,'Input Parameters'!$E$20,'Input Parameters'!$F$20)&gt;5500,5500,_xlfn.NORM.INV(D1951,'Input Parameters'!$E$20,'Input Parameters'!$F$20)))</f>
        <v>5229.3985796660463</v>
      </c>
      <c r="F1951" s="10">
        <f t="shared" ca="1" si="248"/>
        <v>0.94981624775123596</v>
      </c>
      <c r="G1951" s="61">
        <f ca="1">_xlfn.NORM.INV(F1951,'Input Parameters'!$E$21,'Input Parameters'!$F$21)</f>
        <v>297.76456616260481</v>
      </c>
      <c r="H1951" s="54">
        <f ca="1">EXP(E1951*(1/'Input Parameters'!$E$22-1/G1951))</f>
        <v>1.3305393595902506</v>
      </c>
      <c r="I1951" s="10">
        <f t="shared" ca="1" si="249"/>
        <v>0.16168781045591685</v>
      </c>
      <c r="J1951" s="29">
        <f ca="1">_xlfn.BETA.INV(I1951,'Input Parameters'!$L$24,'Input Parameters'!$M$24,'Input Parameters'!$J$24,'Input Parameters'!$K$24)</f>
        <v>0.44470438517749761</v>
      </c>
      <c r="K1951" s="156">
        <f ca="1">('Input Parameters'!$E$25/'Input Parameters'!$E$31)^$J1951</f>
        <v>4.1167419214728537E-2</v>
      </c>
      <c r="L1951" s="66">
        <f ca="1">$H1951*$C1951*'Input Parameters'!$E$23*K1951</f>
        <v>28.139132745020188</v>
      </c>
      <c r="M1951" s="23">
        <f t="shared" ca="1" si="250"/>
        <v>0.9302005393215298</v>
      </c>
      <c r="N1951" s="15">
        <f ca="1">_xlfn.NORM.INV(M1951,'Input Parameters'!$E$26,'Input Parameters'!$F$26)</f>
        <v>6.5023011315840873E-2</v>
      </c>
      <c r="O1951" s="8">
        <f t="shared" ca="1" si="251"/>
        <v>0.10512798725116768</v>
      </c>
      <c r="P1951" s="29">
        <f ca="1">_xlfn.LOGNORM.INV(O1951,'Input Parameters'!$H$27,'Input Parameters'!$I$27)</f>
        <v>0.8178568804798646</v>
      </c>
      <c r="Q1951" s="10"/>
      <c r="R1951" s="15">
        <f>'Input Parameters'!$E$28</f>
        <v>12.7</v>
      </c>
      <c r="S1951" s="10">
        <f t="shared" ca="1" si="252"/>
        <v>6.1761917035969005E-2</v>
      </c>
      <c r="T1951" s="25">
        <f ca="1">_xlfn.LOGNORM.INV(S1951,'Input Parameters'!$H$29,'Input Parameters'!$I$29)</f>
        <v>48.985014919888833</v>
      </c>
      <c r="U1951" s="10">
        <f t="shared" ca="1" si="253"/>
        <v>0.15547643199363381</v>
      </c>
      <c r="V1951" s="29">
        <f ca="1">IF('Input Parameters'!$D$30="Beta",_xlfn.BETA.INV(U1951,'Input Parameters'!$L$30,'Input Parameters'!$M$30,'Input Parameters'!$J$30,'Input Parameters'!$K$30),IF('Input Parameters'!$D$30="LogNorm",_xlfn.LOGNORM.INV(U1951,'Input Parameters'!$H$30,'Input Parameters'!$I$30)))</f>
        <v>0.67008280319712155</v>
      </c>
      <c r="W1951" s="2">
        <f ca="1">N1951+(P1951-N1951)*(1-ERF((T1951-R1951)/(2*SQRT(L1951*'Input Parameters'!$E$31))))</f>
        <v>0.53826485996758566</v>
      </c>
      <c r="X1951">
        <f t="shared" ca="1" si="254"/>
        <v>1</v>
      </c>
      <c r="Y1951" s="7"/>
    </row>
    <row r="1952" spans="1:25" ht="15" customHeight="1" x14ac:dyDescent="0.3">
      <c r="A1952" s="130">
        <v>1945</v>
      </c>
      <c r="B1952" s="10">
        <f t="shared" ca="1" si="246"/>
        <v>0.9928381669208779</v>
      </c>
      <c r="C1952" s="57">
        <f ca="1">_xlfn.NORM.INV(B1952,'Input Parameters'!$E$19,'Input Parameters'!$F$19)</f>
        <v>774.24406667247888</v>
      </c>
      <c r="D1952" s="10">
        <f t="shared" ca="1" si="247"/>
        <v>0.99991377364795064</v>
      </c>
      <c r="E1952" s="59">
        <f ca="1">IF(_xlfn.NORM.INV(D1952,'Input Parameters'!$E$20,'Input Parameters'!$F$20)&lt;3500,3500,IF(_xlfn.NORM.INV(D1952,'Input Parameters'!$E$20,'Input Parameters'!$F$20)&gt;5500,5500,_xlfn.NORM.INV(D1952,'Input Parameters'!$E$20,'Input Parameters'!$F$20)))</f>
        <v>5500</v>
      </c>
      <c r="F1952" s="10">
        <f t="shared" ca="1" si="248"/>
        <v>0.70828142693607721</v>
      </c>
      <c r="G1952" s="61">
        <f ca="1">_xlfn.NORM.INV(F1952,'Input Parameters'!$E$21,'Input Parameters'!$F$21)</f>
        <v>289.1601965032155</v>
      </c>
      <c r="H1952" s="54">
        <f ca="1">EXP(E1952*(1/'Input Parameters'!$E$22-1/G1952))</f>
        <v>0.77937150849703474</v>
      </c>
      <c r="I1952" s="10">
        <f t="shared" ca="1" si="249"/>
        <v>6.1776789472498983E-2</v>
      </c>
      <c r="J1952" s="29">
        <f ca="1">_xlfn.BETA.INV(I1952,'Input Parameters'!$L$24,'Input Parameters'!$M$24,'Input Parameters'!$J$24,'Input Parameters'!$K$24)</f>
        <v>0.35674892935098518</v>
      </c>
      <c r="K1952" s="156">
        <f ca="1">('Input Parameters'!$E$25/'Input Parameters'!$E$31)^$J1952</f>
        <v>7.7370054109795444E-2</v>
      </c>
      <c r="L1952" s="66">
        <f ca="1">$H1952*$C1952*'Input Parameters'!$E$23*K1952</f>
        <v>46.686929441056357</v>
      </c>
      <c r="M1952" s="23">
        <f t="shared" ca="1" si="250"/>
        <v>5.8126741741003518E-2</v>
      </c>
      <c r="N1952" s="15">
        <f ca="1">_xlfn.NORM.INV(M1952,'Input Parameters'!$E$26,'Input Parameters'!$F$26)</f>
        <v>1.0154024991204796E-3</v>
      </c>
      <c r="O1952" s="8">
        <f t="shared" ca="1" si="251"/>
        <v>2.374993084036825E-2</v>
      </c>
      <c r="P1952" s="29">
        <f ca="1">_xlfn.LOGNORM.INV(O1952,'Input Parameters'!$H$27,'Input Parameters'!$I$27)</f>
        <v>0.59240479175827043</v>
      </c>
      <c r="Q1952" s="10"/>
      <c r="R1952" s="15">
        <f>'Input Parameters'!$E$28</f>
        <v>12.7</v>
      </c>
      <c r="S1952" s="10">
        <f t="shared" ca="1" si="252"/>
        <v>0.23869132044903008</v>
      </c>
      <c r="T1952" s="25">
        <f ca="1">_xlfn.LOGNORM.INV(S1952,'Input Parameters'!$H$29,'Input Parameters'!$I$29)</f>
        <v>53.766996608630329</v>
      </c>
      <c r="U1952" s="10">
        <f t="shared" ca="1" si="253"/>
        <v>0.29284017222016034</v>
      </c>
      <c r="V1952" s="29">
        <f ca="1">IF('Input Parameters'!$D$30="Beta",_xlfn.BETA.INV(U1952,'Input Parameters'!$L$30,'Input Parameters'!$M$30,'Input Parameters'!$J$30,'Input Parameters'!$K$30),IF('Input Parameters'!$D$30="LogNorm",_xlfn.LOGNORM.INV(U1952,'Input Parameters'!$H$30,'Input Parameters'!$I$30)))</f>
        <v>0.80593388306631142</v>
      </c>
      <c r="W1952" s="2">
        <f ca="1">N1952+(P1952-N1952)*(1-ERF((T1952-R1952)/(2*SQRT(L1952*'Input Parameters'!$E$31))))</f>
        <v>0.39774473952294637</v>
      </c>
      <c r="X1952">
        <f t="shared" ca="1" si="254"/>
        <v>1</v>
      </c>
      <c r="Y1952" s="7"/>
    </row>
    <row r="1953" spans="1:25" ht="15" customHeight="1" x14ac:dyDescent="0.3">
      <c r="A1953" s="130">
        <v>1946</v>
      </c>
      <c r="B1953" s="10">
        <f t="shared" ca="1" si="246"/>
        <v>0.22546577058373918</v>
      </c>
      <c r="C1953" s="57">
        <f ca="1">_xlfn.NORM.INV(B1953,'Input Parameters'!$E$19,'Input Parameters'!$F$19)</f>
        <v>503.59858372401641</v>
      </c>
      <c r="D1953" s="10">
        <f t="shared" ca="1" si="247"/>
        <v>0.77325428320122369</v>
      </c>
      <c r="E1953" s="59">
        <f ca="1">IF(_xlfn.NORM.INV(D1953,'Input Parameters'!$E$20,'Input Parameters'!$F$20)&lt;3500,3500,IF(_xlfn.NORM.INV(D1953,'Input Parameters'!$E$20,'Input Parameters'!$F$20)&gt;5500,5500,_xlfn.NORM.INV(D1953,'Input Parameters'!$E$20,'Input Parameters'!$F$20)))</f>
        <v>5324.7249000673592</v>
      </c>
      <c r="F1953" s="10">
        <f t="shared" ca="1" si="248"/>
        <v>0.91480959609571555</v>
      </c>
      <c r="G1953" s="61">
        <f ca="1">_xlfn.NORM.INV(F1953,'Input Parameters'!$E$21,'Input Parameters'!$F$21)</f>
        <v>295.62591245545218</v>
      </c>
      <c r="H1953" s="54">
        <f ca="1">EXP(E1953*(1/'Input Parameters'!$E$22-1/G1953))</f>
        <v>1.175182789048419</v>
      </c>
      <c r="I1953" s="10">
        <f t="shared" ca="1" si="249"/>
        <v>0.42261345467509281</v>
      </c>
      <c r="J1953" s="29">
        <f ca="1">_xlfn.BETA.INV(I1953,'Input Parameters'!$L$24,'Input Parameters'!$M$24,'Input Parameters'!$J$24,'Input Parameters'!$K$24)</f>
        <v>0.57544801609634832</v>
      </c>
      <c r="K1953" s="156">
        <f ca="1">('Input Parameters'!$E$25/'Input Parameters'!$E$31)^$J1953</f>
        <v>1.6115015408529651E-2</v>
      </c>
      <c r="L1953" s="66">
        <f ca="1">$H1953*$C1953*'Input Parameters'!$E$23*K1953</f>
        <v>9.5371946746288589</v>
      </c>
      <c r="M1953" s="23">
        <f t="shared" ca="1" si="250"/>
        <v>0.15553094262241263</v>
      </c>
      <c r="N1953" s="15">
        <f ca="1">_xlfn.NORM.INV(M1953,'Input Parameters'!$E$26,'Input Parameters'!$F$26)</f>
        <v>1.2727075809739998E-2</v>
      </c>
      <c r="O1953" s="8">
        <f t="shared" ca="1" si="251"/>
        <v>0.15121157581445632</v>
      </c>
      <c r="P1953" s="29">
        <f ca="1">_xlfn.LOGNORM.INV(O1953,'Input Parameters'!$H$27,'Input Parameters'!$I$27)</f>
        <v>0.90210458528466497</v>
      </c>
      <c r="Q1953" s="10"/>
      <c r="R1953" s="15">
        <f>'Input Parameters'!$E$28</f>
        <v>12.7</v>
      </c>
      <c r="S1953" s="10">
        <f t="shared" ca="1" si="252"/>
        <v>0.80685101824278982</v>
      </c>
      <c r="T1953" s="25">
        <f ca="1">_xlfn.LOGNORM.INV(S1953,'Input Parameters'!$H$29,'Input Parameters'!$I$29)</f>
        <v>64.180539540628416</v>
      </c>
      <c r="U1953" s="10">
        <f t="shared" ca="1" si="253"/>
        <v>0.77465460062590696</v>
      </c>
      <c r="V1953" s="29">
        <f ca="1">IF('Input Parameters'!$D$30="Beta",_xlfn.BETA.INV(U1953,'Input Parameters'!$L$30,'Input Parameters'!$M$30,'Input Parameters'!$J$30,'Input Parameters'!$K$30),IF('Input Parameters'!$D$30="LogNorm",_xlfn.LOGNORM.INV(U1953,'Input Parameters'!$H$30,'Input Parameters'!$I$30)))</f>
        <v>1.3453409548042323</v>
      </c>
      <c r="W1953" s="2">
        <f ca="1">N1953+(P1953-N1953)*(1-ERF((T1953-R1953)/(2*SQRT(L1953*'Input Parameters'!$E$31))))</f>
        <v>0.22484538721792818</v>
      </c>
      <c r="X1953">
        <f t="shared" ca="1" si="254"/>
        <v>1</v>
      </c>
      <c r="Y1953" s="7"/>
    </row>
    <row r="1954" spans="1:25" ht="15" customHeight="1" x14ac:dyDescent="0.3">
      <c r="A1954" s="130">
        <v>1947</v>
      </c>
      <c r="B1954" s="10">
        <f t="shared" ca="1" si="246"/>
        <v>6.6198249544096921E-2</v>
      </c>
      <c r="C1954" s="57">
        <f ca="1">_xlfn.NORM.INV(B1954,'Input Parameters'!$E$19,'Input Parameters'!$F$19)</f>
        <v>440.15129803812653</v>
      </c>
      <c r="D1954" s="10">
        <f t="shared" ca="1" si="247"/>
        <v>0.1692150158671365</v>
      </c>
      <c r="E1954" s="59">
        <f ca="1">IF(_xlfn.NORM.INV(D1954,'Input Parameters'!$E$20,'Input Parameters'!$F$20)&lt;3500,3500,IF(_xlfn.NORM.INV(D1954,'Input Parameters'!$E$20,'Input Parameters'!$F$20)&gt;5500,5500,_xlfn.NORM.INV(D1954,'Input Parameters'!$E$20,'Input Parameters'!$F$20)))</f>
        <v>4129.9096660143805</v>
      </c>
      <c r="F1954" s="10">
        <f t="shared" ca="1" si="248"/>
        <v>0.68015618817542067</v>
      </c>
      <c r="G1954" s="61">
        <f ca="1">_xlfn.NORM.INV(F1954,'Input Parameters'!$E$21,'Input Parameters'!$F$21)</f>
        <v>288.5295458018316</v>
      </c>
      <c r="H1954" s="54">
        <f ca="1">EXP(E1954*(1/'Input Parameters'!$E$22-1/G1954))</f>
        <v>0.80381127087052995</v>
      </c>
      <c r="I1954" s="10">
        <f t="shared" ca="1" si="249"/>
        <v>0.90951613947158572</v>
      </c>
      <c r="J1954" s="29">
        <f ca="1">_xlfn.BETA.INV(I1954,'Input Parameters'!$L$24,'Input Parameters'!$M$24,'Input Parameters'!$J$24,'Input Parameters'!$K$24)</f>
        <v>0.79943794923562683</v>
      </c>
      <c r="K1954" s="156">
        <f ca="1">('Input Parameters'!$E$25/'Input Parameters'!$E$31)^$J1954</f>
        <v>3.2315083052541871E-3</v>
      </c>
      <c r="L1954" s="66">
        <f ca="1">$H1954*$C1954*'Input Parameters'!$E$23*K1954</f>
        <v>1.143303031080295</v>
      </c>
      <c r="M1954" s="23">
        <f t="shared" ca="1" si="250"/>
        <v>0.14874850415209884</v>
      </c>
      <c r="N1954" s="15">
        <f ca="1">_xlfn.NORM.INV(M1954,'Input Parameters'!$E$26,'Input Parameters'!$F$26)</f>
        <v>1.2121864619351885E-2</v>
      </c>
      <c r="O1954" s="8">
        <f t="shared" ca="1" si="251"/>
        <v>0.21520501528998859</v>
      </c>
      <c r="P1954" s="29">
        <f ca="1">_xlfn.LOGNORM.INV(O1954,'Input Parameters'!$H$27,'Input Parameters'!$I$27)</f>
        <v>1.0043847846994318</v>
      </c>
      <c r="Q1954" s="10"/>
      <c r="R1954" s="15">
        <f>'Input Parameters'!$E$28</f>
        <v>12.7</v>
      </c>
      <c r="S1954" s="10">
        <f t="shared" ca="1" si="252"/>
        <v>0.68078998354956621</v>
      </c>
      <c r="T1954" s="25">
        <f ca="1">_xlfn.LOGNORM.INV(S1954,'Input Parameters'!$H$29,'Input Parameters'!$I$29)</f>
        <v>61.386519859655763</v>
      </c>
      <c r="U1954" s="10">
        <f t="shared" ca="1" si="253"/>
        <v>0.77326686775152842</v>
      </c>
      <c r="V1954" s="29">
        <f ca="1">IF('Input Parameters'!$D$30="Beta",_xlfn.BETA.INV(U1954,'Input Parameters'!$L$30,'Input Parameters'!$M$30,'Input Parameters'!$J$30,'Input Parameters'!$K$30),IF('Input Parameters'!$D$30="LogNorm",_xlfn.LOGNORM.INV(U1954,'Input Parameters'!$H$30,'Input Parameters'!$I$30)))</f>
        <v>1.3428947452110629</v>
      </c>
      <c r="W1954" s="2">
        <f ca="1">N1954+(P1954-N1954)*(1-ERF((T1954-R1954)/(2*SQRT(L1954*'Input Parameters'!$E$31))))</f>
        <v>1.3395261552082564E-2</v>
      </c>
      <c r="X1954">
        <f t="shared" ca="1" si="254"/>
        <v>1</v>
      </c>
      <c r="Y1954" s="7"/>
    </row>
    <row r="1955" spans="1:25" ht="15" customHeight="1" x14ac:dyDescent="0.3">
      <c r="A1955" s="130">
        <v>1948</v>
      </c>
      <c r="B1955" s="10">
        <f t="shared" ca="1" si="246"/>
        <v>0.5469405890568364</v>
      </c>
      <c r="C1955" s="57">
        <f ca="1">_xlfn.NORM.INV(B1955,'Input Parameters'!$E$19,'Input Parameters'!$F$19)</f>
        <v>577.2655436393627</v>
      </c>
      <c r="D1955" s="10">
        <f t="shared" ca="1" si="247"/>
        <v>0.39190317520214646</v>
      </c>
      <c r="E1955" s="59">
        <f ca="1">IF(_xlfn.NORM.INV(D1955,'Input Parameters'!$E$20,'Input Parameters'!$F$20)&lt;3500,3500,IF(_xlfn.NORM.INV(D1955,'Input Parameters'!$E$20,'Input Parameters'!$F$20)&gt;5500,5500,_xlfn.NORM.INV(D1955,'Input Parameters'!$E$20,'Input Parameters'!$F$20)))</f>
        <v>4607.946516074695</v>
      </c>
      <c r="F1955" s="10">
        <f t="shared" ca="1" si="248"/>
        <v>0.9910631259311995</v>
      </c>
      <c r="G1955" s="61">
        <f ca="1">_xlfn.NORM.INV(F1955,'Input Parameters'!$E$21,'Input Parameters'!$F$21)</f>
        <v>303.4642345482639</v>
      </c>
      <c r="H1955" s="54">
        <f ca="1">EXP(E1955*(1/'Input Parameters'!$E$22-1/G1955))</f>
        <v>1.7199585567193063</v>
      </c>
      <c r="I1955" s="10">
        <f t="shared" ca="1" si="249"/>
        <v>7.6892426770869937E-2</v>
      </c>
      <c r="J1955" s="29">
        <f ca="1">_xlfn.BETA.INV(I1955,'Input Parameters'!$L$24,'Input Parameters'!$M$24,'Input Parameters'!$J$24,'Input Parameters'!$K$24)</f>
        <v>0.37437951697780086</v>
      </c>
      <c r="K1955" s="156">
        <f ca="1">('Input Parameters'!$E$25/'Input Parameters'!$E$31)^$J1955</f>
        <v>6.8178273665337977E-2</v>
      </c>
      <c r="L1955" s="66">
        <f ca="1">$H1955*$C1955*'Input Parameters'!$E$23*K1955</f>
        <v>67.692354242440217</v>
      </c>
      <c r="M1955" s="23">
        <f t="shared" ca="1" si="250"/>
        <v>9.1841156536810575E-2</v>
      </c>
      <c r="N1955" s="15">
        <f ca="1">_xlfn.NORM.INV(M1955,'Input Parameters'!$E$26,'Input Parameters'!$F$26)</f>
        <v>6.0804520555438578E-3</v>
      </c>
      <c r="O1955" s="8">
        <f t="shared" ca="1" si="251"/>
        <v>0.82500085446648219</v>
      </c>
      <c r="P1955" s="29">
        <f ca="1">_xlfn.LOGNORM.INV(O1955,'Input Parameters'!$H$27,'Input Parameters'!$I$27)</f>
        <v>2.1526204136026683</v>
      </c>
      <c r="Q1955" s="10"/>
      <c r="R1955" s="15">
        <f>'Input Parameters'!$E$28</f>
        <v>12.7</v>
      </c>
      <c r="S1955" s="10">
        <f t="shared" ca="1" si="252"/>
        <v>0.59267369139237014</v>
      </c>
      <c r="T1955" s="25">
        <f ca="1">_xlfn.LOGNORM.INV(S1955,'Input Parameters'!$H$29,'Input Parameters'!$I$29)</f>
        <v>59.7848368019379</v>
      </c>
      <c r="U1955" s="10">
        <f t="shared" ca="1" si="253"/>
        <v>0.67613630065983232</v>
      </c>
      <c r="V1955" s="29">
        <f ca="1">IF('Input Parameters'!$D$30="Beta",_xlfn.BETA.INV(U1955,'Input Parameters'!$L$30,'Input Parameters'!$M$30,'Input Parameters'!$J$30,'Input Parameters'!$K$30),IF('Input Parameters'!$D$30="LogNorm",_xlfn.LOGNORM.INV(U1955,'Input Parameters'!$H$30,'Input Parameters'!$I$30)))</f>
        <v>1.1964894874904271</v>
      </c>
      <c r="W1955" s="2">
        <f ca="1">N1955+(P1955-N1955)*(1-ERF((T1955-R1955)/(2*SQRT(L1955*'Input Parameters'!$E$31))))</f>
        <v>1.478013022191295</v>
      </c>
      <c r="X1955">
        <f t="shared" ca="1" si="254"/>
        <v>0</v>
      </c>
      <c r="Y1955" s="7"/>
    </row>
    <row r="1956" spans="1:25" ht="15" customHeight="1" x14ac:dyDescent="0.3">
      <c r="A1956" s="130">
        <v>1949</v>
      </c>
      <c r="B1956" s="10">
        <f t="shared" ca="1" si="246"/>
        <v>0.95950981691764547</v>
      </c>
      <c r="C1956" s="57">
        <f ca="1">_xlfn.NORM.INV(B1956,'Input Parameters'!$E$19,'Input Parameters'!$F$19)</f>
        <v>714.75468588731428</v>
      </c>
      <c r="D1956" s="10">
        <f t="shared" ca="1" si="247"/>
        <v>0.6417253224920374</v>
      </c>
      <c r="E1956" s="59">
        <f ca="1">IF(_xlfn.NORM.INV(D1956,'Input Parameters'!$E$20,'Input Parameters'!$F$20)&lt;3500,3500,IF(_xlfn.NORM.INV(D1956,'Input Parameters'!$E$20,'Input Parameters'!$F$20)&gt;5500,5500,_xlfn.NORM.INV(D1956,'Input Parameters'!$E$20,'Input Parameters'!$F$20)))</f>
        <v>5054.1520354615577</v>
      </c>
      <c r="F1956" s="10">
        <f t="shared" ca="1" si="248"/>
        <v>7.7032551666962323E-2</v>
      </c>
      <c r="G1956" s="61">
        <f ca="1">_xlfn.NORM.INV(F1956,'Input Parameters'!$E$21,'Input Parameters'!$F$21)</f>
        <v>273.6469951897601</v>
      </c>
      <c r="H1956" s="54">
        <f ca="1">EXP(E1956*(1/'Input Parameters'!$E$22-1/G1956))</f>
        <v>0.29524793846158859</v>
      </c>
      <c r="I1956" s="10">
        <f t="shared" ca="1" si="249"/>
        <v>0.81416934762847148</v>
      </c>
      <c r="J1956" s="29">
        <f ca="1">_xlfn.BETA.INV(I1956,'Input Parameters'!$L$24,'Input Parameters'!$M$24,'Input Parameters'!$J$24,'Input Parameters'!$K$24)</f>
        <v>0.74191531293372925</v>
      </c>
      <c r="K1956" s="156">
        <f ca="1">('Input Parameters'!$E$25/'Input Parameters'!$E$31)^$J1956</f>
        <v>4.882172829285561E-3</v>
      </c>
      <c r="L1956" s="66">
        <f ca="1">$H1956*$C1956*'Input Parameters'!$E$23*K1956</f>
        <v>1.0302841877010762</v>
      </c>
      <c r="M1956" s="23">
        <f t="shared" ca="1" si="250"/>
        <v>0.46986668311527768</v>
      </c>
      <c r="N1956" s="15">
        <f ca="1">_xlfn.NORM.INV(M1956,'Input Parameters'!$E$26,'Input Parameters'!$F$26)</f>
        <v>3.2412295205944727E-2</v>
      </c>
      <c r="O1956" s="8">
        <f t="shared" ca="1" si="251"/>
        <v>0.16332298125013056</v>
      </c>
      <c r="P1956" s="29">
        <f ca="1">_xlfn.LOGNORM.INV(O1956,'Input Parameters'!$H$27,'Input Parameters'!$I$27)</f>
        <v>0.9224284185838858</v>
      </c>
      <c r="Q1956" s="10"/>
      <c r="R1956" s="15">
        <f>'Input Parameters'!$E$28</f>
        <v>12.7</v>
      </c>
      <c r="S1956" s="10">
        <f t="shared" ca="1" si="252"/>
        <v>0.41153317443611181</v>
      </c>
      <c r="T1956" s="25">
        <f ca="1">_xlfn.LOGNORM.INV(S1956,'Input Parameters'!$H$29,'Input Parameters'!$I$29)</f>
        <v>56.788136427259104</v>
      </c>
      <c r="U1956" s="10">
        <f t="shared" ca="1" si="253"/>
        <v>0.52894508456856704</v>
      </c>
      <c r="V1956" s="29">
        <f ca="1">IF('Input Parameters'!$D$30="Beta",_xlfn.BETA.INV(U1956,'Input Parameters'!$L$30,'Input Parameters'!$M$30,'Input Parameters'!$J$30,'Input Parameters'!$K$30),IF('Input Parameters'!$D$30="LogNorm",_xlfn.LOGNORM.INV(U1956,'Input Parameters'!$H$30,'Input Parameters'!$I$30)))</f>
        <v>1.0282347654287609</v>
      </c>
      <c r="W1956" s="2">
        <f ca="1">N1956+(P1956-N1956)*(1-ERF((T1956-R1956)/(2*SQRT(L1956*'Input Parameters'!$E$31))))</f>
        <v>3.4308907725779561E-2</v>
      </c>
      <c r="X1956">
        <f t="shared" ca="1" si="254"/>
        <v>1</v>
      </c>
      <c r="Y1956" s="7"/>
    </row>
    <row r="1957" spans="1:25" ht="15" customHeight="1" x14ac:dyDescent="0.3">
      <c r="A1957" s="130">
        <v>1950</v>
      </c>
      <c r="B1957" s="10">
        <f t="shared" ca="1" si="246"/>
        <v>0.32899119587946213</v>
      </c>
      <c r="C1957" s="57">
        <f ca="1">_xlfn.NORM.INV(B1957,'Input Parameters'!$E$19,'Input Parameters'!$F$19)</f>
        <v>529.89180903588306</v>
      </c>
      <c r="D1957" s="10">
        <f t="shared" ca="1" si="247"/>
        <v>2.0224665664636543E-3</v>
      </c>
      <c r="E1957" s="59">
        <f ca="1">IF(_xlfn.NORM.INV(D1957,'Input Parameters'!$E$20,'Input Parameters'!$F$20)&lt;3500,3500,IF(_xlfn.NORM.INV(D1957,'Input Parameters'!$E$20,'Input Parameters'!$F$20)&gt;5500,5500,_xlfn.NORM.INV(D1957,'Input Parameters'!$E$20,'Input Parameters'!$F$20)))</f>
        <v>3500</v>
      </c>
      <c r="F1957" s="10">
        <f t="shared" ca="1" si="248"/>
        <v>0.74309626284037045</v>
      </c>
      <c r="G1957" s="61">
        <f ca="1">_xlfn.NORM.INV(F1957,'Input Parameters'!$E$21,'Input Parameters'!$F$21)</f>
        <v>289.98195583542616</v>
      </c>
      <c r="H1957" s="54">
        <f ca="1">EXP(E1957*(1/'Input Parameters'!$E$22-1/G1957))</f>
        <v>0.88309365565476017</v>
      </c>
      <c r="I1957" s="10">
        <f t="shared" ca="1" si="249"/>
        <v>4.3407918515174893E-2</v>
      </c>
      <c r="J1957" s="29">
        <f ca="1">_xlfn.BETA.INV(I1957,'Input Parameters'!$L$24,'Input Parameters'!$M$24,'Input Parameters'!$J$24,'Input Parameters'!$K$24)</f>
        <v>0.33062894799117987</v>
      </c>
      <c r="K1957" s="156">
        <f ca="1">('Input Parameters'!$E$25/'Input Parameters'!$E$31)^$J1957</f>
        <v>9.3314241742975451E-2</v>
      </c>
      <c r="L1957" s="66">
        <f ca="1">$H1957*$C1957*'Input Parameters'!$E$23*K1957</f>
        <v>43.665848379047233</v>
      </c>
      <c r="M1957" s="23">
        <f t="shared" ca="1" si="250"/>
        <v>0.58960066552088564</v>
      </c>
      <c r="N1957" s="15">
        <f ca="1">_xlfn.NORM.INV(M1957,'Input Parameters'!$E$26,'Input Parameters'!$F$26)</f>
        <v>3.8756875086128927E-2</v>
      </c>
      <c r="O1957" s="8">
        <f t="shared" ca="1" si="251"/>
        <v>0.87766154224447701</v>
      </c>
      <c r="P1957" s="29">
        <f ca="1">_xlfn.LOGNORM.INV(O1957,'Input Parameters'!$H$27,'Input Parameters'!$I$27)</f>
        <v>2.3819089563317242</v>
      </c>
      <c r="Q1957" s="10"/>
      <c r="R1957" s="15">
        <f>'Input Parameters'!$E$28</f>
        <v>12.7</v>
      </c>
      <c r="S1957" s="10">
        <f t="shared" ca="1" si="252"/>
        <v>0.45544806228925128</v>
      </c>
      <c r="T1957" s="25">
        <f ca="1">_xlfn.LOGNORM.INV(S1957,'Input Parameters'!$H$29,'Input Parameters'!$I$29)</f>
        <v>57.504761253509713</v>
      </c>
      <c r="U1957" s="10">
        <f t="shared" ca="1" si="253"/>
        <v>0.39198793751396055</v>
      </c>
      <c r="V1957" s="29">
        <f ca="1">IF('Input Parameters'!$D$30="Beta",_xlfn.BETA.INV(U1957,'Input Parameters'!$L$30,'Input Parameters'!$M$30,'Input Parameters'!$J$30,'Input Parameters'!$K$30),IF('Input Parameters'!$D$30="LogNorm",_xlfn.LOGNORM.INV(U1957,'Input Parameters'!$H$30,'Input Parameters'!$I$30)))</f>
        <v>0.89682032985387072</v>
      </c>
      <c r="W1957" s="2">
        <f ca="1">N1957+(P1957-N1957)*(1-ERF((T1957-R1957)/(2*SQRT(L1957*'Input Parameters'!$E$31))))</f>
        <v>1.5187445407430455</v>
      </c>
      <c r="X1957">
        <f t="shared" ca="1" si="254"/>
        <v>0</v>
      </c>
      <c r="Y1957" s="7"/>
    </row>
    <row r="1958" spans="1:25" ht="15" customHeight="1" x14ac:dyDescent="0.3">
      <c r="A1958" s="130">
        <v>1951</v>
      </c>
      <c r="B1958" s="10">
        <f t="shared" ca="1" si="246"/>
        <v>0.7840159606812438</v>
      </c>
      <c r="C1958" s="57">
        <f ca="1">_xlfn.NORM.INV(B1958,'Input Parameters'!$E$19,'Input Parameters'!$F$19)</f>
        <v>633.70249220784945</v>
      </c>
      <c r="D1958" s="10">
        <f t="shared" ca="1" si="247"/>
        <v>0.95476333853752315</v>
      </c>
      <c r="E1958" s="59">
        <f ca="1">IF(_xlfn.NORM.INV(D1958,'Input Parameters'!$E$20,'Input Parameters'!$F$20)&lt;3500,3500,IF(_xlfn.NORM.INV(D1958,'Input Parameters'!$E$20,'Input Parameters'!$F$20)&gt;5500,5500,_xlfn.NORM.INV(D1958,'Input Parameters'!$E$20,'Input Parameters'!$F$20)))</f>
        <v>5500</v>
      </c>
      <c r="F1958" s="10">
        <f t="shared" ca="1" si="248"/>
        <v>0.17131622003351976</v>
      </c>
      <c r="G1958" s="61">
        <f ca="1">_xlfn.NORM.INV(F1958,'Input Parameters'!$E$21,'Input Parameters'!$F$21)</f>
        <v>277.39104278966579</v>
      </c>
      <c r="H1958" s="54">
        <f ca="1">EXP(E1958*(1/'Input Parameters'!$E$22-1/G1958))</f>
        <v>0.34774916659453398</v>
      </c>
      <c r="I1958" s="10">
        <f t="shared" ca="1" si="249"/>
        <v>0.43267741533891346</v>
      </c>
      <c r="J1958" s="29">
        <f ca="1">_xlfn.BETA.INV(I1958,'Input Parameters'!$L$24,'Input Parameters'!$M$24,'Input Parameters'!$J$24,'Input Parameters'!$K$24)</f>
        <v>0.57964252101461056</v>
      </c>
      <c r="K1958" s="156">
        <f ca="1">('Input Parameters'!$E$25/'Input Parameters'!$E$31)^$J1958</f>
        <v>1.5637345414923252E-2</v>
      </c>
      <c r="L1958" s="66">
        <f ca="1">$H1958*$C1958*'Input Parameters'!$E$23*K1958</f>
        <v>3.4459942020522458</v>
      </c>
      <c r="M1958" s="23">
        <f t="shared" ca="1" si="250"/>
        <v>0.50461549605756661</v>
      </c>
      <c r="N1958" s="15">
        <f ca="1">_xlfn.NORM.INV(M1958,'Input Parameters'!$E$26,'Input Parameters'!$F$26)</f>
        <v>3.4242961411481698E-2</v>
      </c>
      <c r="O1958" s="8">
        <f t="shared" ca="1" si="251"/>
        <v>0.39167591462439366</v>
      </c>
      <c r="P1958" s="29">
        <f ca="1">_xlfn.LOGNORM.INV(O1958,'Input Parameters'!$H$27,'Input Parameters'!$I$27)</f>
        <v>1.2605767817037588</v>
      </c>
      <c r="Q1958" s="10"/>
      <c r="R1958" s="15">
        <f>'Input Parameters'!$E$28</f>
        <v>12.7</v>
      </c>
      <c r="S1958" s="10">
        <f t="shared" ca="1" si="252"/>
        <v>0.58003839941952418</v>
      </c>
      <c r="T1958" s="25">
        <f ca="1">_xlfn.LOGNORM.INV(S1958,'Input Parameters'!$H$29,'Input Parameters'!$I$29)</f>
        <v>59.567511789769576</v>
      </c>
      <c r="U1958" s="10">
        <f t="shared" ca="1" si="253"/>
        <v>5.3795025459389412E-2</v>
      </c>
      <c r="V1958" s="29">
        <f ca="1">IF('Input Parameters'!$D$30="Beta",_xlfn.BETA.INV(U1958,'Input Parameters'!$L$30,'Input Parameters'!$M$30,'Input Parameters'!$J$30,'Input Parameters'!$K$30),IF('Input Parameters'!$D$30="LogNorm",_xlfn.LOGNORM.INV(U1958,'Input Parameters'!$H$30,'Input Parameters'!$I$30)))</f>
        <v>0.52975383698845335</v>
      </c>
      <c r="W1958" s="2">
        <f ca="1">N1958+(P1958-N1958)*(1-ERF((T1958-R1958)/(2*SQRT(L1958*'Input Parameters'!$E$31))))</f>
        <v>0.12526192866515401</v>
      </c>
      <c r="X1958">
        <f t="shared" ca="1" si="254"/>
        <v>1</v>
      </c>
      <c r="Y1958" s="7"/>
    </row>
    <row r="1959" spans="1:25" ht="15" customHeight="1" x14ac:dyDescent="0.3">
      <c r="A1959" s="130">
        <v>1952</v>
      </c>
      <c r="B1959" s="10">
        <f t="shared" ca="1" si="246"/>
        <v>0.88745072546829318</v>
      </c>
      <c r="C1959" s="57">
        <f ca="1">_xlfn.NORM.INV(B1959,'Input Parameters'!$E$19,'Input Parameters'!$F$19)</f>
        <v>669.80541178029353</v>
      </c>
      <c r="D1959" s="10">
        <f t="shared" ca="1" si="247"/>
        <v>0.3681945026059833</v>
      </c>
      <c r="E1959" s="59">
        <f ca="1">IF(_xlfn.NORM.INV(D1959,'Input Parameters'!$E$20,'Input Parameters'!$F$20)&lt;3500,3500,IF(_xlfn.NORM.INV(D1959,'Input Parameters'!$E$20,'Input Parameters'!$F$20)&gt;5500,5500,_xlfn.NORM.INV(D1959,'Input Parameters'!$E$20,'Input Parameters'!$F$20)))</f>
        <v>4564.3526559124684</v>
      </c>
      <c r="F1959" s="10">
        <f t="shared" ca="1" si="248"/>
        <v>0.33377666600737232</v>
      </c>
      <c r="G1959" s="61">
        <f ca="1">_xlfn.NORM.INV(F1959,'Input Parameters'!$E$21,'Input Parameters'!$F$21)</f>
        <v>281.47406451427906</v>
      </c>
      <c r="H1959" s="54">
        <f ca="1">EXP(E1959*(1/'Input Parameters'!$E$22-1/G1959))</f>
        <v>0.52840340896330562</v>
      </c>
      <c r="I1959" s="10">
        <f t="shared" ca="1" si="249"/>
        <v>0.93594946497488429</v>
      </c>
      <c r="J1959" s="29">
        <f ca="1">_xlfn.BETA.INV(I1959,'Input Parameters'!$L$24,'Input Parameters'!$M$24,'Input Parameters'!$J$24,'Input Parameters'!$K$24)</f>
        <v>0.82094239897484322</v>
      </c>
      <c r="K1959" s="156">
        <f ca="1">('Input Parameters'!$E$25/'Input Parameters'!$E$31)^$J1959</f>
        <v>2.7695526231709356E-3</v>
      </c>
      <c r="L1959" s="66">
        <f ca="1">$H1959*$C1959*'Input Parameters'!$E$23*K1959</f>
        <v>0.98022073336109139</v>
      </c>
      <c r="M1959" s="23">
        <f t="shared" ca="1" si="250"/>
        <v>0.61862369023708352</v>
      </c>
      <c r="N1959" s="15">
        <f ca="1">_xlfn.NORM.INV(M1959,'Input Parameters'!$E$26,'Input Parameters'!$F$26)</f>
        <v>4.033922996182359E-2</v>
      </c>
      <c r="O1959" s="8">
        <f t="shared" ca="1" si="251"/>
        <v>0.25055109975749035</v>
      </c>
      <c r="P1959" s="29">
        <f ca="1">_xlfn.LOGNORM.INV(O1959,'Input Parameters'!$H$27,'Input Parameters'!$I$27)</f>
        <v>1.0571504594431258</v>
      </c>
      <c r="Q1959" s="10"/>
      <c r="R1959" s="15">
        <f>'Input Parameters'!$E$28</f>
        <v>12.7</v>
      </c>
      <c r="S1959" s="10">
        <f t="shared" ca="1" si="252"/>
        <v>0.57232335857609928</v>
      </c>
      <c r="T1959" s="25">
        <f ca="1">_xlfn.LOGNORM.INV(S1959,'Input Parameters'!$H$29,'Input Parameters'!$I$29)</f>
        <v>59.435911376359861</v>
      </c>
      <c r="U1959" s="10">
        <f t="shared" ca="1" si="253"/>
        <v>0.32900248287874978</v>
      </c>
      <c r="V1959" s="29">
        <f ca="1">IF('Input Parameters'!$D$30="Beta",_xlfn.BETA.INV(U1959,'Input Parameters'!$L$30,'Input Parameters'!$M$30,'Input Parameters'!$J$30,'Input Parameters'!$K$30),IF('Input Parameters'!$D$30="LogNorm",_xlfn.LOGNORM.INV(U1959,'Input Parameters'!$H$30,'Input Parameters'!$I$30)))</f>
        <v>0.83915660214736199</v>
      </c>
      <c r="W1959" s="2">
        <f ca="1">N1959+(P1959-N1959)*(1-ERF((T1959-R1959)/(2*SQRT(L1959*'Input Parameters'!$E$31))))</f>
        <v>4.119755145803132E-2</v>
      </c>
      <c r="X1959">
        <f t="shared" ca="1" si="254"/>
        <v>1</v>
      </c>
      <c r="Y1959" s="7"/>
    </row>
    <row r="1960" spans="1:25" ht="15" customHeight="1" x14ac:dyDescent="0.3">
      <c r="A1960" s="130">
        <v>1953</v>
      </c>
      <c r="B1960" s="10">
        <f t="shared" ca="1" si="246"/>
        <v>0.546262563138187</v>
      </c>
      <c r="C1960" s="57">
        <f ca="1">_xlfn.NORM.INV(B1960,'Input Parameters'!$E$19,'Input Parameters'!$F$19)</f>
        <v>577.120943212106</v>
      </c>
      <c r="D1960" s="10">
        <f t="shared" ca="1" si="247"/>
        <v>0.3936440488485573</v>
      </c>
      <c r="E1960" s="59">
        <f ca="1">IF(_xlfn.NORM.INV(D1960,'Input Parameters'!$E$20,'Input Parameters'!$F$20)&lt;3500,3500,IF(_xlfn.NORM.INV(D1960,'Input Parameters'!$E$20,'Input Parameters'!$F$20)&gt;5500,5500,_xlfn.NORM.INV(D1960,'Input Parameters'!$E$20,'Input Parameters'!$F$20)))</f>
        <v>4611.1163212173724</v>
      </c>
      <c r="F1960" s="10">
        <f t="shared" ca="1" si="248"/>
        <v>0.39718500606559926</v>
      </c>
      <c r="G1960" s="61">
        <f ca="1">_xlfn.NORM.INV(F1960,'Input Parameters'!$E$21,'Input Parameters'!$F$21)</f>
        <v>282.80136829694885</v>
      </c>
      <c r="H1960" s="54">
        <f ca="1">EXP(E1960*(1/'Input Parameters'!$E$22-1/G1960))</f>
        <v>0.56691657763082648</v>
      </c>
      <c r="I1960" s="10">
        <f t="shared" ca="1" si="249"/>
        <v>0.5702395230801609</v>
      </c>
      <c r="J1960" s="29">
        <f ca="1">_xlfn.BETA.INV(I1960,'Input Parameters'!$L$24,'Input Parameters'!$M$24,'Input Parameters'!$J$24,'Input Parameters'!$K$24)</f>
        <v>0.63540058731647098</v>
      </c>
      <c r="K1960" s="156">
        <f ca="1">('Input Parameters'!$E$25/'Input Parameters'!$E$31)^$J1960</f>
        <v>1.0482202724648542E-2</v>
      </c>
      <c r="L1960" s="66">
        <f ca="1">$H1960*$C1960*'Input Parameters'!$E$23*K1960</f>
        <v>3.4295611126461276</v>
      </c>
      <c r="M1960" s="23">
        <f t="shared" ca="1" si="250"/>
        <v>0.44906446515157017</v>
      </c>
      <c r="N1960" s="15">
        <f ca="1">_xlfn.NORM.INV(M1960,'Input Parameters'!$E$26,'Input Parameters'!$F$26)</f>
        <v>3.1311468143180525E-2</v>
      </c>
      <c r="O1960" s="8">
        <f t="shared" ca="1" si="251"/>
        <v>0.78862285864329518</v>
      </c>
      <c r="P1960" s="29">
        <f ca="1">_xlfn.LOGNORM.INV(O1960,'Input Parameters'!$H$27,'Input Parameters'!$I$27)</f>
        <v>2.0296665575711428</v>
      </c>
      <c r="Q1960" s="10"/>
      <c r="R1960" s="15">
        <f>'Input Parameters'!$E$28</f>
        <v>12.7</v>
      </c>
      <c r="S1960" s="10">
        <f t="shared" ca="1" si="252"/>
        <v>0.88689765195676784</v>
      </c>
      <c r="T1960" s="25">
        <f ca="1">_xlfn.LOGNORM.INV(S1960,'Input Parameters'!$H$29,'Input Parameters'!$I$29)</f>
        <v>66.706633167112173</v>
      </c>
      <c r="U1960" s="10">
        <f t="shared" ca="1" si="253"/>
        <v>0.45165040827071967</v>
      </c>
      <c r="V1960" s="29">
        <f ca="1">IF('Input Parameters'!$D$30="Beta",_xlfn.BETA.INV(U1960,'Input Parameters'!$L$30,'Input Parameters'!$M$30,'Input Parameters'!$J$30,'Input Parameters'!$K$30),IF('Input Parameters'!$D$30="LogNorm",_xlfn.LOGNORM.INV(U1960,'Input Parameters'!$H$30,'Input Parameters'!$I$30)))</f>
        <v>0.95246365606593419</v>
      </c>
      <c r="W1960" s="2">
        <f ca="1">N1960+(P1960-N1960)*(1-ERF((T1960-R1960)/(2*SQRT(L1960*'Input Parameters'!$E$31))))</f>
        <v>0.10964061393484079</v>
      </c>
      <c r="X1960">
        <f t="shared" ca="1" si="254"/>
        <v>1</v>
      </c>
      <c r="Y1960" s="7"/>
    </row>
    <row r="1961" spans="1:25" ht="15" customHeight="1" x14ac:dyDescent="0.3">
      <c r="A1961" s="130">
        <v>1954</v>
      </c>
      <c r="B1961" s="10">
        <f t="shared" ca="1" si="246"/>
        <v>0.17788052737292637</v>
      </c>
      <c r="C1961" s="57">
        <f ca="1">_xlfn.NORM.INV(B1961,'Input Parameters'!$E$19,'Input Parameters'!$F$19)</f>
        <v>489.26657857125974</v>
      </c>
      <c r="D1961" s="10">
        <f t="shared" ca="1" si="247"/>
        <v>1.9989631180951206E-2</v>
      </c>
      <c r="E1961" s="59">
        <f ca="1">IF(_xlfn.NORM.INV(D1961,'Input Parameters'!$E$20,'Input Parameters'!$F$20)&lt;3500,3500,IF(_xlfn.NORM.INV(D1961,'Input Parameters'!$E$20,'Input Parameters'!$F$20)&gt;5500,5500,_xlfn.NORM.INV(D1961,'Input Parameters'!$E$20,'Input Parameters'!$F$20)))</f>
        <v>3500</v>
      </c>
      <c r="F1961" s="10">
        <f t="shared" ca="1" si="248"/>
        <v>0.4380455291758002</v>
      </c>
      <c r="G1961" s="61">
        <f ca="1">_xlfn.NORM.INV(F1961,'Input Parameters'!$E$21,'Input Parameters'!$F$21)</f>
        <v>283.62441872256505</v>
      </c>
      <c r="H1961" s="54">
        <f ca="1">EXP(E1961*(1/'Input Parameters'!$E$22-1/G1961))</f>
        <v>0.67376709128358081</v>
      </c>
      <c r="I1961" s="10">
        <f t="shared" ca="1" si="249"/>
        <v>0.76226920990758529</v>
      </c>
      <c r="J1961" s="29">
        <f ca="1">_xlfn.BETA.INV(I1961,'Input Parameters'!$L$24,'Input Parameters'!$M$24,'Input Parameters'!$J$24,'Input Parameters'!$K$24)</f>
        <v>0.71661372850878879</v>
      </c>
      <c r="K1961" s="156">
        <f ca="1">('Input Parameters'!$E$25/'Input Parameters'!$E$31)^$J1961</f>
        <v>5.8538086231644014E-3</v>
      </c>
      <c r="L1961" s="66">
        <f ca="1">$H1961*$C1961*'Input Parameters'!$E$23*K1961</f>
        <v>1.9297180782865253</v>
      </c>
      <c r="M1961" s="23">
        <f t="shared" ca="1" si="250"/>
        <v>0.55679892255481289</v>
      </c>
      <c r="N1961" s="15">
        <f ca="1">_xlfn.NORM.INV(M1961,'Input Parameters'!$E$26,'Input Parameters'!$F$26)</f>
        <v>3.7000022640374483E-2</v>
      </c>
      <c r="O1961" s="8">
        <f t="shared" ca="1" si="251"/>
        <v>0.99365947821700407</v>
      </c>
      <c r="P1961" s="29">
        <f ca="1">_xlfn.LOGNORM.INV(O1961,'Input Parameters'!$H$27,'Input Parameters'!$I$27)</f>
        <v>4.2886280874334837</v>
      </c>
      <c r="Q1961" s="10"/>
      <c r="R1961" s="15">
        <f>'Input Parameters'!$E$28</f>
        <v>12.7</v>
      </c>
      <c r="S1961" s="10">
        <f t="shared" ca="1" si="252"/>
        <v>0.20125793899776789</v>
      </c>
      <c r="T1961" s="25">
        <f ca="1">_xlfn.LOGNORM.INV(S1961,'Input Parameters'!$H$29,'Input Parameters'!$I$29)</f>
        <v>53.00806275758513</v>
      </c>
      <c r="U1961" s="10">
        <f t="shared" ca="1" si="253"/>
        <v>0.86912176008821285</v>
      </c>
      <c r="V1961" s="29">
        <f ca="1">IF('Input Parameters'!$D$30="Beta",_xlfn.BETA.INV(U1961,'Input Parameters'!$L$30,'Input Parameters'!$M$30,'Input Parameters'!$J$30,'Input Parameters'!$K$30),IF('Input Parameters'!$D$30="LogNorm",_xlfn.LOGNORM.INV(U1961,'Input Parameters'!$H$30,'Input Parameters'!$I$30)))</f>
        <v>1.5554438308512455</v>
      </c>
      <c r="W1961" s="2">
        <f ca="1">N1961+(P1961-N1961)*(1-ERF((T1961-R1961)/(2*SQRT(L1961*'Input Parameters'!$E$31))))</f>
        <v>0.20787896549431611</v>
      </c>
      <c r="X1961">
        <f t="shared" ca="1" si="254"/>
        <v>1</v>
      </c>
      <c r="Y1961" s="7"/>
    </row>
    <row r="1962" spans="1:25" ht="15" customHeight="1" x14ac:dyDescent="0.3">
      <c r="A1962" s="130">
        <v>1955</v>
      </c>
      <c r="B1962" s="10">
        <f t="shared" ca="1" si="246"/>
        <v>0.68369055042959614</v>
      </c>
      <c r="C1962" s="57">
        <f ca="1">_xlfn.NORM.INV(B1962,'Input Parameters'!$E$19,'Input Parameters'!$F$19)</f>
        <v>607.69471673884755</v>
      </c>
      <c r="D1962" s="10">
        <f t="shared" ca="1" si="247"/>
        <v>7.206023940928008E-2</v>
      </c>
      <c r="E1962" s="59">
        <f ca="1">IF(_xlfn.NORM.INV(D1962,'Input Parameters'!$E$20,'Input Parameters'!$F$20)&lt;3500,3500,IF(_xlfn.NORM.INV(D1962,'Input Parameters'!$E$20,'Input Parameters'!$F$20)&gt;5500,5500,_xlfn.NORM.INV(D1962,'Input Parameters'!$E$20,'Input Parameters'!$F$20)))</f>
        <v>3777.5678464252269</v>
      </c>
      <c r="F1962" s="10">
        <f t="shared" ca="1" si="248"/>
        <v>0.27932559210442343</v>
      </c>
      <c r="G1962" s="61">
        <f ca="1">_xlfn.NORM.INV(F1962,'Input Parameters'!$E$21,'Input Parameters'!$F$21)</f>
        <v>280.25310942760916</v>
      </c>
      <c r="H1962" s="54">
        <f ca="1">EXP(E1962*(1/'Input Parameters'!$E$22-1/G1962))</f>
        <v>0.55632307234023604</v>
      </c>
      <c r="I1962" s="10">
        <f t="shared" ca="1" si="249"/>
        <v>0.54361053015178973</v>
      </c>
      <c r="J1962" s="29">
        <f ca="1">_xlfn.BETA.INV(I1962,'Input Parameters'!$L$24,'Input Parameters'!$M$24,'Input Parameters'!$J$24,'Input Parameters'!$K$24)</f>
        <v>0.62470596508706722</v>
      </c>
      <c r="K1962" s="156">
        <f ca="1">('Input Parameters'!$E$25/'Input Parameters'!$E$31)^$J1962</f>
        <v>1.1318032196537616E-2</v>
      </c>
      <c r="L1962" s="66">
        <f ca="1">$H1962*$C1962*'Input Parameters'!$E$23*K1962</f>
        <v>3.8263391155150757</v>
      </c>
      <c r="M1962" s="23">
        <f t="shared" ca="1" si="250"/>
        <v>0.33949889564647506</v>
      </c>
      <c r="N1962" s="15">
        <f ca="1">_xlfn.NORM.INV(M1962,'Input Parameters'!$E$26,'Input Parameters'!$F$26)</f>
        <v>2.5309546478720683E-2</v>
      </c>
      <c r="O1962" s="8">
        <f t="shared" ca="1" si="251"/>
        <v>0.68119777188115871</v>
      </c>
      <c r="P1962" s="29">
        <f ca="1">_xlfn.LOGNORM.INV(O1962,'Input Parameters'!$H$27,'Input Parameters'!$I$27)</f>
        <v>1.7534932272968851</v>
      </c>
      <c r="Q1962" s="10"/>
      <c r="R1962" s="15">
        <f>'Input Parameters'!$E$28</f>
        <v>12.7</v>
      </c>
      <c r="S1962" s="10">
        <f t="shared" ca="1" si="252"/>
        <v>0.74554296381389495</v>
      </c>
      <c r="T1962" s="25">
        <f ca="1">_xlfn.LOGNORM.INV(S1962,'Input Parameters'!$H$29,'Input Parameters'!$I$29)</f>
        <v>62.714447941260751</v>
      </c>
      <c r="U1962" s="10">
        <f t="shared" ca="1" si="253"/>
        <v>0.14846815631717603</v>
      </c>
      <c r="V1962" s="29">
        <f ca="1">IF('Input Parameters'!$D$30="Beta",_xlfn.BETA.INV(U1962,'Input Parameters'!$L$30,'Input Parameters'!$M$30,'Input Parameters'!$J$30,'Input Parameters'!$K$30),IF('Input Parameters'!$D$30="LogNorm",_xlfn.LOGNORM.INV(U1962,'Input Parameters'!$H$30,'Input Parameters'!$I$30)))</f>
        <v>0.66225409681845293</v>
      </c>
      <c r="W1962" s="2">
        <f ca="1">N1962+(P1962-N1962)*(1-ERF((T1962-R1962)/(2*SQRT(L1962*'Input Parameters'!$E$31))))</f>
        <v>0.14734138040993044</v>
      </c>
      <c r="X1962">
        <f t="shared" ca="1" si="254"/>
        <v>1</v>
      </c>
      <c r="Y1962" s="7"/>
    </row>
    <row r="1963" spans="1:25" ht="15" customHeight="1" x14ac:dyDescent="0.3">
      <c r="A1963" s="130">
        <v>1956</v>
      </c>
      <c r="B1963" s="10">
        <f t="shared" ca="1" si="246"/>
        <v>0.37506032786564392</v>
      </c>
      <c r="C1963" s="57">
        <f ca="1">_xlfn.NORM.INV(B1963,'Input Parameters'!$E$19,'Input Parameters'!$F$19)</f>
        <v>540.38841688694117</v>
      </c>
      <c r="D1963" s="10">
        <f t="shared" ca="1" si="247"/>
        <v>0.84935644698264312</v>
      </c>
      <c r="E1963" s="59">
        <f ca="1">IF(_xlfn.NORM.INV(D1963,'Input Parameters'!$E$20,'Input Parameters'!$F$20)&lt;3500,3500,IF(_xlfn.NORM.INV(D1963,'Input Parameters'!$E$20,'Input Parameters'!$F$20)&gt;5500,5500,_xlfn.NORM.INV(D1963,'Input Parameters'!$E$20,'Input Parameters'!$F$20)))</f>
        <v>5500</v>
      </c>
      <c r="F1963" s="10">
        <f t="shared" ca="1" si="248"/>
        <v>0.34254889703102442</v>
      </c>
      <c r="G1963" s="61">
        <f ca="1">_xlfn.NORM.INV(F1963,'Input Parameters'!$E$21,'Input Parameters'!$F$21)</f>
        <v>281.66263925776991</v>
      </c>
      <c r="H1963" s="54">
        <f ca="1">EXP(E1963*(1/'Input Parameters'!$E$22-1/G1963))</f>
        <v>0.46974026426761334</v>
      </c>
      <c r="I1963" s="10">
        <f t="shared" ca="1" si="249"/>
        <v>0.7704464048920161</v>
      </c>
      <c r="J1963" s="29">
        <f ca="1">_xlfn.BETA.INV(I1963,'Input Parameters'!$L$24,'Input Parameters'!$M$24,'Input Parameters'!$J$24,'Input Parameters'!$K$24)</f>
        <v>0.72043950275431734</v>
      </c>
      <c r="K1963" s="156">
        <f ca="1">('Input Parameters'!$E$25/'Input Parameters'!$E$31)^$J1963</f>
        <v>5.6953390053035872E-3</v>
      </c>
      <c r="L1963" s="66">
        <f ca="1">$H1963*$C1963*'Input Parameters'!$E$23*K1963</f>
        <v>1.4457173700696202</v>
      </c>
      <c r="M1963" s="23">
        <f t="shared" ca="1" si="250"/>
        <v>1.6102376898829984E-4</v>
      </c>
      <c r="N1963" s="15">
        <f ca="1">_xlfn.NORM.INV(M1963,'Input Parameters'!$E$26,'Input Parameters'!$F$26)</f>
        <v>-4.153463997749568E-2</v>
      </c>
      <c r="O1963" s="8">
        <f t="shared" ca="1" si="251"/>
        <v>0.26090800484866861</v>
      </c>
      <c r="P1963" s="29">
        <f ca="1">_xlfn.LOGNORM.INV(O1963,'Input Parameters'!$H$27,'Input Parameters'!$I$27)</f>
        <v>1.072321780292216</v>
      </c>
      <c r="Q1963" s="10"/>
      <c r="R1963" s="15">
        <f>'Input Parameters'!$E$28</f>
        <v>12.7</v>
      </c>
      <c r="S1963" s="10">
        <f t="shared" ca="1" si="252"/>
        <v>0.34562314200112176</v>
      </c>
      <c r="T1963" s="25">
        <f ca="1">_xlfn.LOGNORM.INV(S1963,'Input Parameters'!$H$29,'Input Parameters'!$I$29)</f>
        <v>55.69225712337547</v>
      </c>
      <c r="U1963" s="10">
        <f t="shared" ca="1" si="253"/>
        <v>0.90953586807109466</v>
      </c>
      <c r="V1963" s="29">
        <f ca="1">IF('Input Parameters'!$D$30="Beta",_xlfn.BETA.INV(U1963,'Input Parameters'!$L$30,'Input Parameters'!$M$30,'Input Parameters'!$J$30,'Input Parameters'!$K$30),IF('Input Parameters'!$D$30="LogNorm",_xlfn.LOGNORM.INV(U1963,'Input Parameters'!$H$30,'Input Parameters'!$I$30)))</f>
        <v>1.693509166830633</v>
      </c>
      <c r="W1963" s="2">
        <f ca="1">N1963+(P1963-N1963)*(1-ERF((T1963-R1963)/(2*SQRT(L1963*'Input Parameters'!$E$31))))</f>
        <v>-2.8769069018043512E-2</v>
      </c>
      <c r="X1963">
        <f t="shared" ca="1" si="254"/>
        <v>1</v>
      </c>
      <c r="Y1963" s="7"/>
    </row>
    <row r="1964" spans="1:25" ht="15" customHeight="1" x14ac:dyDescent="0.3">
      <c r="A1964" s="130">
        <v>1957</v>
      </c>
      <c r="B1964" s="10">
        <f t="shared" ca="1" si="246"/>
        <v>2.4188664930592241E-3</v>
      </c>
      <c r="C1964" s="57">
        <f ca="1">_xlfn.NORM.INV(B1964,'Input Parameters'!$E$19,'Input Parameters'!$F$19)</f>
        <v>329.20903368181138</v>
      </c>
      <c r="D1964" s="10">
        <f t="shared" ca="1" si="247"/>
        <v>0.62076915656058751</v>
      </c>
      <c r="E1964" s="59">
        <f ca="1">IF(_xlfn.NORM.INV(D1964,'Input Parameters'!$E$20,'Input Parameters'!$F$20)&lt;3500,3500,IF(_xlfn.NORM.INV(D1964,'Input Parameters'!$E$20,'Input Parameters'!$F$20)&gt;5500,5500,_xlfn.NORM.INV(D1964,'Input Parameters'!$E$20,'Input Parameters'!$F$20)))</f>
        <v>5015.251045022721</v>
      </c>
      <c r="F1964" s="10">
        <f t="shared" ca="1" si="248"/>
        <v>0.92237558567905542</v>
      </c>
      <c r="G1964" s="61">
        <f ca="1">_xlfn.NORM.INV(F1964,'Input Parameters'!$E$21,'Input Parameters'!$F$21)</f>
        <v>296.02089693572293</v>
      </c>
      <c r="H1964" s="54">
        <f ca="1">EXP(E1964*(1/'Input Parameters'!$E$22-1/G1964))</f>
        <v>1.1908628812134656</v>
      </c>
      <c r="I1964" s="10">
        <f t="shared" ca="1" si="249"/>
        <v>0.47283332122770949</v>
      </c>
      <c r="J1964" s="29">
        <f ca="1">_xlfn.BETA.INV(I1964,'Input Parameters'!$L$24,'Input Parameters'!$M$24,'Input Parameters'!$J$24,'Input Parameters'!$K$24)</f>
        <v>0.59614886991446447</v>
      </c>
      <c r="K1964" s="156">
        <f ca="1">('Input Parameters'!$E$25/'Input Parameters'!$E$31)^$J1964</f>
        <v>1.389116336148204E-2</v>
      </c>
      <c r="L1964" s="66">
        <f ca="1">$H1964*$C1964*'Input Parameters'!$E$23*K1964</f>
        <v>5.4459308346988227</v>
      </c>
      <c r="M1964" s="23">
        <f t="shared" ca="1" si="250"/>
        <v>0.76785239371516956</v>
      </c>
      <c r="N1964" s="15">
        <f ca="1">_xlfn.NORM.INV(M1964,'Input Parameters'!$E$26,'Input Parameters'!$F$26)</f>
        <v>4.9367643012546682E-2</v>
      </c>
      <c r="O1964" s="8">
        <f t="shared" ca="1" si="251"/>
        <v>0.23088220779955893</v>
      </c>
      <c r="P1964" s="29">
        <f ca="1">_xlfn.LOGNORM.INV(O1964,'Input Parameters'!$H$27,'Input Parameters'!$I$27)</f>
        <v>1.0280069713101163</v>
      </c>
      <c r="Q1964" s="10"/>
      <c r="R1964" s="15">
        <f>'Input Parameters'!$E$28</f>
        <v>12.7</v>
      </c>
      <c r="S1964" s="10">
        <f t="shared" ca="1" si="252"/>
        <v>0.96689449095387492</v>
      </c>
      <c r="T1964" s="25">
        <f ca="1">_xlfn.LOGNORM.INV(S1964,'Input Parameters'!$H$29,'Input Parameters'!$I$29)</f>
        <v>71.570083294802487</v>
      </c>
      <c r="U1964" s="10">
        <f t="shared" ca="1" si="253"/>
        <v>4.9050094815445977E-3</v>
      </c>
      <c r="V1964" s="29">
        <f ca="1">IF('Input Parameters'!$D$30="Beta",_xlfn.BETA.INV(U1964,'Input Parameters'!$L$30,'Input Parameters'!$M$30,'Input Parameters'!$J$30,'Input Parameters'!$K$30),IF('Input Parameters'!$D$30="LogNorm",_xlfn.LOGNORM.INV(U1964,'Input Parameters'!$H$30,'Input Parameters'!$I$30)))</f>
        <v>0.36089322218448155</v>
      </c>
      <c r="W1964" s="2">
        <f ca="1">N1964+(P1964-N1964)*(1-ERF((T1964-R1964)/(2*SQRT(L1964*'Input Parameters'!$E$31))))</f>
        <v>0.12223505660080963</v>
      </c>
      <c r="X1964">
        <f t="shared" ca="1" si="254"/>
        <v>1</v>
      </c>
      <c r="Y1964" s="7"/>
    </row>
    <row r="1965" spans="1:25" ht="15" customHeight="1" x14ac:dyDescent="0.3">
      <c r="A1965" s="130">
        <v>1958</v>
      </c>
      <c r="B1965" s="10">
        <f t="shared" ca="1" si="246"/>
        <v>0.27158310914073602</v>
      </c>
      <c r="C1965" s="57">
        <f ca="1">_xlfn.NORM.INV(B1965,'Input Parameters'!$E$19,'Input Parameters'!$F$19)</f>
        <v>515.92129189157856</v>
      </c>
      <c r="D1965" s="10">
        <f t="shared" ca="1" si="247"/>
        <v>0.48789349226251233</v>
      </c>
      <c r="E1965" s="59">
        <f ca="1">IF(_xlfn.NORM.INV(D1965,'Input Parameters'!$E$20,'Input Parameters'!$F$20)&lt;3500,3500,IF(_xlfn.NORM.INV(D1965,'Input Parameters'!$E$20,'Input Parameters'!$F$20)&gt;5500,5500,_xlfn.NORM.INV(D1965,'Input Parameters'!$E$20,'Input Parameters'!$F$20)))</f>
        <v>4778.7541783096958</v>
      </c>
      <c r="F1965" s="10">
        <f t="shared" ca="1" si="248"/>
        <v>0.61292073518119428</v>
      </c>
      <c r="G1965" s="61">
        <f ca="1">_xlfn.NORM.INV(F1965,'Input Parameters'!$E$21,'Input Parameters'!$F$21)</f>
        <v>287.10534565394983</v>
      </c>
      <c r="H1965" s="54">
        <f ca="1">EXP(E1965*(1/'Input Parameters'!$E$22-1/G1965))</f>
        <v>0.71543776489965227</v>
      </c>
      <c r="I1965" s="10">
        <f t="shared" ca="1" si="249"/>
        <v>0.5932911197819789</v>
      </c>
      <c r="J1965" s="29">
        <f ca="1">_xlfn.BETA.INV(I1965,'Input Parameters'!$L$24,'Input Parameters'!$M$24,'Input Parameters'!$J$24,'Input Parameters'!$K$24)</f>
        <v>0.64468561892841802</v>
      </c>
      <c r="K1965" s="156">
        <f ca="1">('Input Parameters'!$E$25/'Input Parameters'!$E$31)^$J1965</f>
        <v>9.8067627385596701E-3</v>
      </c>
      <c r="L1965" s="66">
        <f ca="1">$H1965*$C1965*'Input Parameters'!$E$23*K1965</f>
        <v>3.6197700357254297</v>
      </c>
      <c r="M1965" s="23">
        <f t="shared" ca="1" si="250"/>
        <v>0.1665021596575339</v>
      </c>
      <c r="N1965" s="15">
        <f ca="1">_xlfn.NORM.INV(M1965,'Input Parameters'!$E$26,'Input Parameters'!$F$26)</f>
        <v>1.3670315872508353E-2</v>
      </c>
      <c r="O1965" s="8">
        <f t="shared" ca="1" si="251"/>
        <v>0.60709241486121912</v>
      </c>
      <c r="P1965" s="29">
        <f ca="1">_xlfn.LOGNORM.INV(O1965,'Input Parameters'!$H$27,'Input Parameters'!$I$27)</f>
        <v>1.6055021009563066</v>
      </c>
      <c r="Q1965" s="10"/>
      <c r="R1965" s="15">
        <f>'Input Parameters'!$E$28</f>
        <v>12.7</v>
      </c>
      <c r="S1965" s="10">
        <f t="shared" ca="1" si="252"/>
        <v>0.3263421591994734</v>
      </c>
      <c r="T1965" s="25">
        <f ca="1">_xlfn.LOGNORM.INV(S1965,'Input Parameters'!$H$29,'Input Parameters'!$I$29)</f>
        <v>55.362641619795696</v>
      </c>
      <c r="U1965" s="10">
        <f t="shared" ca="1" si="253"/>
        <v>0.43605417718099027</v>
      </c>
      <c r="V1965" s="29">
        <f ca="1">IF('Input Parameters'!$D$30="Beta",_xlfn.BETA.INV(U1965,'Input Parameters'!$L$30,'Input Parameters'!$M$30,'Input Parameters'!$J$30,'Input Parameters'!$K$30),IF('Input Parameters'!$D$30="LogNorm",_xlfn.LOGNORM.INV(U1965,'Input Parameters'!$H$30,'Input Parameters'!$I$30)))</f>
        <v>0.93774672245340351</v>
      </c>
      <c r="W1965" s="2">
        <f ca="1">N1965+(P1965-N1965)*(1-ERF((T1965-R1965)/(2*SQRT(L1965*'Input Parameters'!$E$31))))</f>
        <v>0.19327864116914284</v>
      </c>
      <c r="X1965">
        <f t="shared" ca="1" si="254"/>
        <v>1</v>
      </c>
      <c r="Y1965" s="7"/>
    </row>
    <row r="1966" spans="1:25" ht="15" customHeight="1" x14ac:dyDescent="0.3">
      <c r="A1966" s="130">
        <v>1959</v>
      </c>
      <c r="B1966" s="10">
        <f t="shared" ca="1" si="246"/>
        <v>0.85069545656631274</v>
      </c>
      <c r="C1966" s="57">
        <f ca="1">_xlfn.NORM.INV(B1966,'Input Parameters'!$E$19,'Input Parameters'!$F$19)</f>
        <v>655.13105536288106</v>
      </c>
      <c r="D1966" s="10">
        <f t="shared" ca="1" si="247"/>
        <v>0.29810309463413409</v>
      </c>
      <c r="E1966" s="59">
        <f ca="1">IF(_xlfn.NORM.INV(D1966,'Input Parameters'!$E$20,'Input Parameters'!$F$20)&lt;3500,3500,IF(_xlfn.NORM.INV(D1966,'Input Parameters'!$E$20,'Input Parameters'!$F$20)&gt;5500,5500,_xlfn.NORM.INV(D1966,'Input Parameters'!$E$20,'Input Parameters'!$F$20)))</f>
        <v>4429.0951610925258</v>
      </c>
      <c r="F1966" s="10">
        <f t="shared" ca="1" si="248"/>
        <v>0.21402751164348011</v>
      </c>
      <c r="G1966" s="61">
        <f ca="1">_xlfn.NORM.INV(F1966,'Input Parameters'!$E$21,'Input Parameters'!$F$21)</f>
        <v>278.62075893081595</v>
      </c>
      <c r="H1966" s="54">
        <f ca="1">EXP(E1966*(1/'Input Parameters'!$E$22-1/G1966))</f>
        <v>0.45834402989318163</v>
      </c>
      <c r="I1966" s="10">
        <f t="shared" ca="1" si="249"/>
        <v>0.84598053785639105</v>
      </c>
      <c r="J1966" s="29">
        <f ca="1">_xlfn.BETA.INV(I1966,'Input Parameters'!$L$24,'Input Parameters'!$M$24,'Input Parameters'!$J$24,'Input Parameters'!$K$24)</f>
        <v>0.75897931645112426</v>
      </c>
      <c r="K1966" s="156">
        <f ca="1">('Input Parameters'!$E$25/'Input Parameters'!$E$31)^$J1966</f>
        <v>4.3196782876707999E-3</v>
      </c>
      <c r="L1966" s="66">
        <f ca="1">$H1966*$C1966*'Input Parameters'!$E$23*K1966</f>
        <v>1.2970931603592901</v>
      </c>
      <c r="M1966" s="23">
        <f t="shared" ca="1" si="250"/>
        <v>0.13484765978080815</v>
      </c>
      <c r="N1966" s="15">
        <f ca="1">_xlfn.NORM.INV(M1966,'Input Parameters'!$E$26,'Input Parameters'!$F$26)</f>
        <v>1.0820946057480605E-2</v>
      </c>
      <c r="O1966" s="8">
        <f t="shared" ca="1" si="251"/>
        <v>0.56140265168355974</v>
      </c>
      <c r="P1966" s="29">
        <f ca="1">_xlfn.LOGNORM.INV(O1966,'Input Parameters'!$H$27,'Input Parameters'!$I$27)</f>
        <v>1.52436216028267</v>
      </c>
      <c r="Q1966" s="10"/>
      <c r="R1966" s="15">
        <f>'Input Parameters'!$E$28</f>
        <v>12.7</v>
      </c>
      <c r="S1966" s="10">
        <f t="shared" ca="1" si="252"/>
        <v>0.81213840522968617</v>
      </c>
      <c r="T1966" s="25">
        <f ca="1">_xlfn.LOGNORM.INV(S1966,'Input Parameters'!$H$29,'Input Parameters'!$I$29)</f>
        <v>64.32086923859859</v>
      </c>
      <c r="U1966" s="10">
        <f t="shared" ca="1" si="253"/>
        <v>0.21609616501507123</v>
      </c>
      <c r="V1966" s="29">
        <f ca="1">IF('Input Parameters'!$D$30="Beta",_xlfn.BETA.INV(U1966,'Input Parameters'!$L$30,'Input Parameters'!$M$30,'Input Parameters'!$J$30,'Input Parameters'!$K$30),IF('Input Parameters'!$D$30="LogNorm",_xlfn.LOGNORM.INV(U1966,'Input Parameters'!$H$30,'Input Parameters'!$I$30)))</f>
        <v>0.73305810183969</v>
      </c>
      <c r="W1966" s="2">
        <f ca="1">N1966+(P1966-N1966)*(1-ERF((T1966-R1966)/(2*SQRT(L1966*'Input Parameters'!$E$31))))</f>
        <v>1.2865345492123589E-2</v>
      </c>
      <c r="X1966">
        <f t="shared" ca="1" si="254"/>
        <v>1</v>
      </c>
      <c r="Y1966" s="7"/>
    </row>
    <row r="1967" spans="1:25" ht="15" customHeight="1" x14ac:dyDescent="0.3">
      <c r="A1967" s="130">
        <v>1960</v>
      </c>
      <c r="B1967" s="10">
        <f t="shared" ca="1" si="246"/>
        <v>0.45027479956703897</v>
      </c>
      <c r="C1967" s="57">
        <f ca="1">_xlfn.NORM.INV(B1967,'Input Parameters'!$E$19,'Input Parameters'!$F$19)</f>
        <v>556.74028032974763</v>
      </c>
      <c r="D1967" s="10">
        <f t="shared" ca="1" si="247"/>
        <v>0.75537480598435736</v>
      </c>
      <c r="E1967" s="59">
        <f ca="1">IF(_xlfn.NORM.INV(D1967,'Input Parameters'!$E$20,'Input Parameters'!$F$20)&lt;3500,3500,IF(_xlfn.NORM.INV(D1967,'Input Parameters'!$E$20,'Input Parameters'!$F$20)&gt;5500,5500,_xlfn.NORM.INV(D1967,'Input Parameters'!$E$20,'Input Parameters'!$F$20)))</f>
        <v>5284.0511061247544</v>
      </c>
      <c r="F1967" s="10">
        <f t="shared" ca="1" si="248"/>
        <v>0.58004380458006866</v>
      </c>
      <c r="G1967" s="61">
        <f ca="1">_xlfn.NORM.INV(F1967,'Input Parameters'!$E$21,'Input Parameters'!$F$21)</f>
        <v>286.43776356784355</v>
      </c>
      <c r="H1967" s="54">
        <f ca="1">EXP(E1967*(1/'Input Parameters'!$E$22-1/G1967))</f>
        <v>0.66155471367587526</v>
      </c>
      <c r="I1967" s="10">
        <f t="shared" ca="1" si="249"/>
        <v>0.17261362711651496</v>
      </c>
      <c r="J1967" s="29">
        <f ca="1">_xlfn.BETA.INV(I1967,'Input Parameters'!$L$24,'Input Parameters'!$M$24,'Input Parameters'!$J$24,'Input Parameters'!$K$24)</f>
        <v>0.45185234619815268</v>
      </c>
      <c r="K1967" s="156">
        <f ca="1">('Input Parameters'!$E$25/'Input Parameters'!$E$31)^$J1967</f>
        <v>3.9109715258988306E-2</v>
      </c>
      <c r="L1967" s="66">
        <f ca="1">$H1967*$C1967*'Input Parameters'!$E$23*K1967</f>
        <v>14.404661796165914</v>
      </c>
      <c r="M1967" s="23">
        <f t="shared" ca="1" si="250"/>
        <v>0.95797346230657121</v>
      </c>
      <c r="N1967" s="15">
        <f ca="1">_xlfn.NORM.INV(M1967,'Input Parameters'!$E$26,'Input Parameters'!$F$26)</f>
        <v>7.0280406211885554E-2</v>
      </c>
      <c r="O1967" s="8">
        <f t="shared" ca="1" si="251"/>
        <v>0.94509891277792946</v>
      </c>
      <c r="P1967" s="29">
        <f ca="1">_xlfn.LOGNORM.INV(O1967,'Input Parameters'!$H$27,'Input Parameters'!$I$27)</f>
        <v>2.8882873007820629</v>
      </c>
      <c r="Q1967" s="10"/>
      <c r="R1967" s="15">
        <f>'Input Parameters'!$E$28</f>
        <v>12.7</v>
      </c>
      <c r="S1967" s="10">
        <f t="shared" ca="1" si="252"/>
        <v>0.72789906337087928</v>
      </c>
      <c r="T1967" s="25">
        <f ca="1">_xlfn.LOGNORM.INV(S1967,'Input Parameters'!$H$29,'Input Parameters'!$I$29)</f>
        <v>62.334967902492338</v>
      </c>
      <c r="U1967" s="10">
        <f t="shared" ca="1" si="253"/>
        <v>0.33353877137824095</v>
      </c>
      <c r="V1967" s="29">
        <f ca="1">IF('Input Parameters'!$D$30="Beta",_xlfn.BETA.INV(U1967,'Input Parameters'!$L$30,'Input Parameters'!$M$30,'Input Parameters'!$J$30,'Input Parameters'!$K$30),IF('Input Parameters'!$D$30="LogNorm",_xlfn.LOGNORM.INV(U1967,'Input Parameters'!$H$30,'Input Parameters'!$I$30)))</f>
        <v>0.84330558858935556</v>
      </c>
      <c r="W1967" s="2">
        <f ca="1">N1967+(P1967-N1967)*(1-ERF((T1967-R1967)/(2*SQRT(L1967*'Input Parameters'!$E$31))))</f>
        <v>1.0709530397509772</v>
      </c>
      <c r="X1967">
        <f t="shared" ca="1" si="254"/>
        <v>0</v>
      </c>
      <c r="Y1967" s="7"/>
    </row>
    <row r="1968" spans="1:25" ht="15" customHeight="1" x14ac:dyDescent="0.3">
      <c r="A1968" s="130">
        <v>1961</v>
      </c>
      <c r="B1968" s="10">
        <f t="shared" ca="1" si="246"/>
        <v>0.33372517406386126</v>
      </c>
      <c r="C1968" s="57">
        <f ca="1">_xlfn.NORM.INV(B1968,'Input Parameters'!$E$19,'Input Parameters'!$F$19)</f>
        <v>530.99458525124044</v>
      </c>
      <c r="D1968" s="10">
        <f t="shared" ca="1" si="247"/>
        <v>0.61338590119580139</v>
      </c>
      <c r="E1968" s="59">
        <f ca="1">IF(_xlfn.NORM.INV(D1968,'Input Parameters'!$E$20,'Input Parameters'!$F$20)&lt;3500,3500,IF(_xlfn.NORM.INV(D1968,'Input Parameters'!$E$20,'Input Parameters'!$F$20)&gt;5500,5500,_xlfn.NORM.INV(D1968,'Input Parameters'!$E$20,'Input Parameters'!$F$20)))</f>
        <v>5001.7084045541542</v>
      </c>
      <c r="F1968" s="10">
        <f t="shared" ca="1" si="248"/>
        <v>0.85950931778401929</v>
      </c>
      <c r="G1968" s="61">
        <f ca="1">_xlfn.NORM.INV(F1968,'Input Parameters'!$E$21,'Input Parameters'!$F$21)</f>
        <v>293.32400281747334</v>
      </c>
      <c r="H1968" s="54">
        <f ca="1">EXP(E1968*(1/'Input Parameters'!$E$22-1/G1968))</f>
        <v>1.0190350015799565</v>
      </c>
      <c r="I1968" s="10">
        <f t="shared" ca="1" si="249"/>
        <v>0.55390052335721307</v>
      </c>
      <c r="J1968" s="29">
        <f ca="1">_xlfn.BETA.INV(I1968,'Input Parameters'!$L$24,'Input Parameters'!$M$24,'Input Parameters'!$J$24,'Input Parameters'!$K$24)</f>
        <v>0.62883699858997066</v>
      </c>
      <c r="K1968" s="156">
        <f ca="1">('Input Parameters'!$E$25/'Input Parameters'!$E$31)^$J1968</f>
        <v>1.0987552678948754E-2</v>
      </c>
      <c r="L1968" s="66">
        <f ca="1">$H1968*$C1968*'Input Parameters'!$E$23*K1968</f>
        <v>5.9453874770627646</v>
      </c>
      <c r="M1968" s="23">
        <f t="shared" ca="1" si="250"/>
        <v>0.70782231314777611</v>
      </c>
      <c r="N1968" s="15">
        <f ca="1">_xlfn.NORM.INV(M1968,'Input Parameters'!$E$26,'Input Parameters'!$F$26)</f>
        <v>4.5487714001476581E-2</v>
      </c>
      <c r="O1968" s="8">
        <f t="shared" ca="1" si="251"/>
        <v>0.94345556343060788</v>
      </c>
      <c r="P1968" s="29">
        <f ca="1">_xlfn.LOGNORM.INV(O1968,'Input Parameters'!$H$27,'Input Parameters'!$I$27)</f>
        <v>2.8696634116120769</v>
      </c>
      <c r="Q1968" s="10"/>
      <c r="R1968" s="15">
        <f>'Input Parameters'!$E$28</f>
        <v>12.7</v>
      </c>
      <c r="S1968" s="10">
        <f t="shared" ca="1" si="252"/>
        <v>0.17789783505576173</v>
      </c>
      <c r="T1968" s="25">
        <f ca="1">_xlfn.LOGNORM.INV(S1968,'Input Parameters'!$H$29,'Input Parameters'!$I$29)</f>
        <v>52.497117696762871</v>
      </c>
      <c r="U1968" s="10">
        <f t="shared" ca="1" si="253"/>
        <v>0.28272452129175019</v>
      </c>
      <c r="V1968" s="29">
        <f ca="1">IF('Input Parameters'!$D$30="Beta",_xlfn.BETA.INV(U1968,'Input Parameters'!$L$30,'Input Parameters'!$M$30,'Input Parameters'!$J$30,'Input Parameters'!$K$30),IF('Input Parameters'!$D$30="LogNorm",_xlfn.LOGNORM.INV(U1968,'Input Parameters'!$H$30,'Input Parameters'!$I$30)))</f>
        <v>0.79656223913813784</v>
      </c>
      <c r="W1968" s="2">
        <f ca="1">N1968+(P1968-N1968)*(1-ERF((T1968-R1968)/(2*SQRT(L1968*'Input Parameters'!$E$31))))</f>
        <v>0.74717054041135489</v>
      </c>
      <c r="X1968">
        <f t="shared" ca="1" si="254"/>
        <v>1</v>
      </c>
      <c r="Y1968" s="7"/>
    </row>
    <row r="1969" spans="1:25" ht="15" customHeight="1" x14ac:dyDescent="0.3">
      <c r="A1969" s="130">
        <v>1962</v>
      </c>
      <c r="B1969" s="10">
        <f t="shared" ca="1" si="246"/>
        <v>0.80611081740837487</v>
      </c>
      <c r="C1969" s="57">
        <f ca="1">_xlfn.NORM.INV(B1969,'Input Parameters'!$E$19,'Input Parameters'!$F$19)</f>
        <v>640.2787053511006</v>
      </c>
      <c r="D1969" s="10">
        <f t="shared" ca="1" si="247"/>
        <v>2.9141722536232595E-2</v>
      </c>
      <c r="E1969" s="59">
        <f ca="1">IF(_xlfn.NORM.INV(D1969,'Input Parameters'!$E$20,'Input Parameters'!$F$20)&lt;3500,3500,IF(_xlfn.NORM.INV(D1969,'Input Parameters'!$E$20,'Input Parameters'!$F$20)&gt;5500,5500,_xlfn.NORM.INV(D1969,'Input Parameters'!$E$20,'Input Parameters'!$F$20)))</f>
        <v>3500</v>
      </c>
      <c r="F1969" s="10">
        <f t="shared" ca="1" si="248"/>
        <v>0.45060311369802597</v>
      </c>
      <c r="G1969" s="61">
        <f ca="1">_xlfn.NORM.INV(F1969,'Input Parameters'!$E$21,'Input Parameters'!$F$21)</f>
        <v>283.87427746628623</v>
      </c>
      <c r="H1969" s="54">
        <f ca="1">EXP(E1969*(1/'Input Parameters'!$E$22-1/G1969))</f>
        <v>0.6811251530179373</v>
      </c>
      <c r="I1969" s="10">
        <f t="shared" ca="1" si="249"/>
        <v>0.21037815138284333</v>
      </c>
      <c r="J1969" s="29">
        <f ca="1">_xlfn.BETA.INV(I1969,'Input Parameters'!$L$24,'Input Parameters'!$M$24,'Input Parameters'!$J$24,'Input Parameters'!$K$24)</f>
        <v>0.47468727574860814</v>
      </c>
      <c r="K1969" s="156">
        <f ca="1">('Input Parameters'!$E$25/'Input Parameters'!$E$31)^$J1969</f>
        <v>3.3200450704397498E-2</v>
      </c>
      <c r="L1969" s="66">
        <f ca="1">$H1969*$C1969*'Input Parameters'!$E$23*K1969</f>
        <v>14.479046271056085</v>
      </c>
      <c r="M1969" s="23">
        <f t="shared" ca="1" si="250"/>
        <v>0.66797466437806319</v>
      </c>
      <c r="N1969" s="15">
        <f ca="1">_xlfn.NORM.INV(M1969,'Input Parameters'!$E$26,'Input Parameters'!$F$26)</f>
        <v>4.3120876505498645E-2</v>
      </c>
      <c r="O1969" s="8">
        <f t="shared" ca="1" si="251"/>
        <v>0.19643147333770949</v>
      </c>
      <c r="P1969" s="29">
        <f ca="1">_xlfn.LOGNORM.INV(O1969,'Input Parameters'!$H$27,'Input Parameters'!$I$27)</f>
        <v>0.97550464927650593</v>
      </c>
      <c r="Q1969" s="10"/>
      <c r="R1969" s="15">
        <f>'Input Parameters'!$E$28</f>
        <v>12.7</v>
      </c>
      <c r="S1969" s="10">
        <f t="shared" ca="1" si="252"/>
        <v>3.7112905126480911E-2</v>
      </c>
      <c r="T1969" s="25">
        <f ca="1">_xlfn.LOGNORM.INV(S1969,'Input Parameters'!$H$29,'Input Parameters'!$I$29)</f>
        <v>47.655580092892812</v>
      </c>
      <c r="U1969" s="10">
        <f t="shared" ca="1" si="253"/>
        <v>0.50700236010948718</v>
      </c>
      <c r="V1969" s="29">
        <f ca="1">IF('Input Parameters'!$D$30="Beta",_xlfn.BETA.INV(U1969,'Input Parameters'!$L$30,'Input Parameters'!$M$30,'Input Parameters'!$J$30,'Input Parameters'!$K$30),IF('Input Parameters'!$D$30="LogNorm",_xlfn.LOGNORM.INV(U1969,'Input Parameters'!$H$30,'Input Parameters'!$I$30)))</f>
        <v>1.0061476368367595</v>
      </c>
      <c r="W1969" s="2">
        <f ca="1">N1969+(P1969-N1969)*(1-ERF((T1969-R1969)/(2*SQRT(L1969*'Input Parameters'!$E$31))))</f>
        <v>0.52419792041931568</v>
      </c>
      <c r="X1969">
        <f t="shared" ca="1" si="254"/>
        <v>1</v>
      </c>
      <c r="Y1969" s="7"/>
    </row>
    <row r="1970" spans="1:25" ht="15" customHeight="1" x14ac:dyDescent="0.3">
      <c r="A1970" s="130">
        <v>1963</v>
      </c>
      <c r="B1970" s="10">
        <f t="shared" ca="1" si="246"/>
        <v>0.30640139760352147</v>
      </c>
      <c r="C1970" s="57">
        <f ca="1">_xlfn.NORM.INV(B1970,'Input Parameters'!$E$19,'Input Parameters'!$F$19)</f>
        <v>524.53651747419588</v>
      </c>
      <c r="D1970" s="10">
        <f t="shared" ca="1" si="247"/>
        <v>0.9973159075752962</v>
      </c>
      <c r="E1970" s="59">
        <f ca="1">IF(_xlfn.NORM.INV(D1970,'Input Parameters'!$E$20,'Input Parameters'!$F$20)&lt;3500,3500,IF(_xlfn.NORM.INV(D1970,'Input Parameters'!$E$20,'Input Parameters'!$F$20)&gt;5500,5500,_xlfn.NORM.INV(D1970,'Input Parameters'!$E$20,'Input Parameters'!$F$20)))</f>
        <v>5500</v>
      </c>
      <c r="F1970" s="10">
        <f t="shared" ca="1" si="248"/>
        <v>0.85940754094717475</v>
      </c>
      <c r="G1970" s="61">
        <f ca="1">_xlfn.NORM.INV(F1970,'Input Parameters'!$E$21,'Input Parameters'!$F$21)</f>
        <v>293.32041811617364</v>
      </c>
      <c r="H1970" s="54">
        <f ca="1">EXP(E1970*(1/'Input Parameters'!$E$22-1/G1970))</f>
        <v>1.0207171567761648</v>
      </c>
      <c r="I1970" s="10">
        <f t="shared" ca="1" si="249"/>
        <v>0.47202557712139226</v>
      </c>
      <c r="J1970" s="29">
        <f ca="1">_xlfn.BETA.INV(I1970,'Input Parameters'!$L$24,'Input Parameters'!$M$24,'Input Parameters'!$J$24,'Input Parameters'!$K$24)</f>
        <v>0.59581984861054227</v>
      </c>
      <c r="K1970" s="156">
        <f ca="1">('Input Parameters'!$E$25/'Input Parameters'!$E$31)^$J1970</f>
        <v>1.3923988702944881E-2</v>
      </c>
      <c r="L1970" s="66">
        <f ca="1">$H1970*$C1970*'Input Parameters'!$E$23*K1970</f>
        <v>7.4549512097711181</v>
      </c>
      <c r="M1970" s="23">
        <f t="shared" ca="1" si="250"/>
        <v>7.5532407303164351E-2</v>
      </c>
      <c r="N1970" s="15">
        <f ca="1">_xlfn.NORM.INV(M1970,'Input Parameters'!$E$26,'Input Parameters'!$F$26)</f>
        <v>3.8486098201690189E-3</v>
      </c>
      <c r="O1970" s="8">
        <f t="shared" ca="1" si="251"/>
        <v>0.99566612219238249</v>
      </c>
      <c r="P1970" s="29">
        <f ca="1">_xlfn.LOGNORM.INV(O1970,'Input Parameters'!$H$27,'Input Parameters'!$I$27)</f>
        <v>4.5471057998269453</v>
      </c>
      <c r="Q1970" s="10"/>
      <c r="R1970" s="15">
        <f>'Input Parameters'!$E$28</f>
        <v>12.7</v>
      </c>
      <c r="S1970" s="10">
        <f t="shared" ca="1" si="252"/>
        <v>0.92222928048254538</v>
      </c>
      <c r="T1970" s="25">
        <f ca="1">_xlfn.LOGNORM.INV(S1970,'Input Parameters'!$H$29,'Input Parameters'!$I$29)</f>
        <v>68.298350529690381</v>
      </c>
      <c r="U1970" s="10">
        <f t="shared" ca="1" si="253"/>
        <v>0.4424604662337055</v>
      </c>
      <c r="V1970" s="29">
        <f ca="1">IF('Input Parameters'!$D$30="Beta",_xlfn.BETA.INV(U1970,'Input Parameters'!$L$30,'Input Parameters'!$M$30,'Input Parameters'!$J$30,'Input Parameters'!$K$30),IF('Input Parameters'!$D$30="LogNorm",_xlfn.LOGNORM.INV(U1970,'Input Parameters'!$H$30,'Input Parameters'!$I$30)))</f>
        <v>0.94377411539139444</v>
      </c>
      <c r="W1970" s="2">
        <f ca="1">N1970+(P1970-N1970)*(1-ERF((T1970-R1970)/(2*SQRT(L1970*'Input Parameters'!$E$31))))</f>
        <v>0.68489664781739779</v>
      </c>
      <c r="X1970">
        <f t="shared" ca="1" si="254"/>
        <v>1</v>
      </c>
      <c r="Y1970" s="7"/>
    </row>
    <row r="1971" spans="1:25" ht="15" customHeight="1" x14ac:dyDescent="0.3">
      <c r="A1971" s="130">
        <v>1964</v>
      </c>
      <c r="B1971" s="10">
        <f t="shared" ca="1" si="246"/>
        <v>0.48381764088729839</v>
      </c>
      <c r="C1971" s="57">
        <f ca="1">_xlfn.NORM.INV(B1971,'Input Parameters'!$E$19,'Input Parameters'!$F$19)</f>
        <v>563.87147258972152</v>
      </c>
      <c r="D1971" s="10">
        <f t="shared" ca="1" si="247"/>
        <v>0.38965073830673636</v>
      </c>
      <c r="E1971" s="59">
        <f ca="1">IF(_xlfn.NORM.INV(D1971,'Input Parameters'!$E$20,'Input Parameters'!$F$20)&lt;3500,3500,IF(_xlfn.NORM.INV(D1971,'Input Parameters'!$E$20,'Input Parameters'!$F$20)&gt;5500,5500,_xlfn.NORM.INV(D1971,'Input Parameters'!$E$20,'Input Parameters'!$F$20)))</f>
        <v>4603.8393877339622</v>
      </c>
      <c r="F1971" s="10">
        <f t="shared" ca="1" si="248"/>
        <v>0.71333754515575976</v>
      </c>
      <c r="G1971" s="61">
        <f ca="1">_xlfn.NORM.INV(F1971,'Input Parameters'!$E$21,'Input Parameters'!$F$21)</f>
        <v>289.27644946926858</v>
      </c>
      <c r="H1971" s="54">
        <f ca="1">EXP(E1971*(1/'Input Parameters'!$E$22-1/G1971))</f>
        <v>0.81688756518376771</v>
      </c>
      <c r="I1971" s="10">
        <f t="shared" ca="1" si="249"/>
        <v>0.71322881973248065</v>
      </c>
      <c r="J1971" s="29">
        <f ca="1">_xlfn.BETA.INV(I1971,'Input Parameters'!$L$24,'Input Parameters'!$M$24,'Input Parameters'!$J$24,'Input Parameters'!$K$24)</f>
        <v>0.69458930438865973</v>
      </c>
      <c r="K1971" s="156">
        <f ca="1">('Input Parameters'!$E$25/'Input Parameters'!$E$31)^$J1971</f>
        <v>6.8557365452806317E-3</v>
      </c>
      <c r="L1971" s="66">
        <f ca="1">$H1971*$C1971*'Input Parameters'!$E$23*K1971</f>
        <v>3.1578865862547274</v>
      </c>
      <c r="M1971" s="23">
        <f t="shared" ca="1" si="250"/>
        <v>0.42102884981731648</v>
      </c>
      <c r="N1971" s="15">
        <f ca="1">_xlfn.NORM.INV(M1971,'Input Parameters'!$E$26,'Input Parameters'!$F$26)</f>
        <v>2.981549523340982E-2</v>
      </c>
      <c r="O1971" s="8">
        <f t="shared" ca="1" si="251"/>
        <v>0.58409917578418236</v>
      </c>
      <c r="P1971" s="29">
        <f ca="1">_xlfn.LOGNORM.INV(O1971,'Input Parameters'!$H$27,'Input Parameters'!$I$27)</f>
        <v>1.5638898363082807</v>
      </c>
      <c r="Q1971" s="10"/>
      <c r="R1971" s="15">
        <f>'Input Parameters'!$E$28</f>
        <v>12.7</v>
      </c>
      <c r="S1971" s="10">
        <f t="shared" ca="1" si="252"/>
        <v>0.34520784333963239</v>
      </c>
      <c r="T1971" s="25">
        <f ca="1">_xlfn.LOGNORM.INV(S1971,'Input Parameters'!$H$29,'Input Parameters'!$I$29)</f>
        <v>55.68521272265366</v>
      </c>
      <c r="U1971" s="10">
        <f t="shared" ca="1" si="253"/>
        <v>0.68565891865996043</v>
      </c>
      <c r="V1971" s="29">
        <f ca="1">IF('Input Parameters'!$D$30="Beta",_xlfn.BETA.INV(U1971,'Input Parameters'!$L$30,'Input Parameters'!$M$30,'Input Parameters'!$J$30,'Input Parameters'!$K$30),IF('Input Parameters'!$D$30="LogNorm",_xlfn.LOGNORM.INV(U1971,'Input Parameters'!$H$30,'Input Parameters'!$I$30)))</f>
        <v>1.2091352956911599</v>
      </c>
      <c r="W1971" s="2">
        <f ca="1">N1971+(P1971-N1971)*(1-ERF((T1971-R1971)/(2*SQRT(L1971*'Input Parameters'!$E$31))))</f>
        <v>0.16356532236003338</v>
      </c>
      <c r="X1971">
        <f t="shared" ca="1" si="254"/>
        <v>1</v>
      </c>
      <c r="Y1971" s="7"/>
    </row>
    <row r="1972" spans="1:25" ht="15" customHeight="1" x14ac:dyDescent="0.3">
      <c r="A1972" s="130">
        <v>1965</v>
      </c>
      <c r="B1972" s="10">
        <f t="shared" ca="1" si="246"/>
        <v>0.4815259719266104</v>
      </c>
      <c r="C1972" s="57">
        <f ca="1">_xlfn.NORM.INV(B1972,'Input Parameters'!$E$19,'Input Parameters'!$F$19)</f>
        <v>563.38561492295082</v>
      </c>
      <c r="D1972" s="10">
        <f t="shared" ca="1" si="247"/>
        <v>0.85141325641815824</v>
      </c>
      <c r="E1972" s="59">
        <f ca="1">IF(_xlfn.NORM.INV(D1972,'Input Parameters'!$E$20,'Input Parameters'!$F$20)&lt;3500,3500,IF(_xlfn.NORM.INV(D1972,'Input Parameters'!$E$20,'Input Parameters'!$F$20)&gt;5500,5500,_xlfn.NORM.INV(D1972,'Input Parameters'!$E$20,'Input Parameters'!$F$20)))</f>
        <v>5500</v>
      </c>
      <c r="F1972" s="10">
        <f t="shared" ca="1" si="248"/>
        <v>0.29066682592666304</v>
      </c>
      <c r="G1972" s="61">
        <f ca="1">_xlfn.NORM.INV(F1972,'Input Parameters'!$E$21,'Input Parameters'!$F$21)</f>
        <v>280.51569955102337</v>
      </c>
      <c r="H1972" s="54">
        <f ca="1">EXP(E1972*(1/'Input Parameters'!$E$22-1/G1972))</f>
        <v>0.4336945944363898</v>
      </c>
      <c r="I1972" s="10">
        <f t="shared" ca="1" si="249"/>
        <v>7.7415415184777903E-2</v>
      </c>
      <c r="J1972" s="29">
        <f ca="1">_xlfn.BETA.INV(I1972,'Input Parameters'!$L$24,'Input Parameters'!$M$24,'Input Parameters'!$J$24,'Input Parameters'!$K$24)</f>
        <v>0.37494477173099161</v>
      </c>
      <c r="K1972" s="156">
        <f ca="1">('Input Parameters'!$E$25/'Input Parameters'!$E$31)^$J1972</f>
        <v>6.7902378553175519E-2</v>
      </c>
      <c r="L1972" s="66">
        <f ca="1">$H1972*$C1972*'Input Parameters'!$E$23*K1972</f>
        <v>16.591083552393989</v>
      </c>
      <c r="M1972" s="23">
        <f t="shared" ca="1" si="250"/>
        <v>0.64527128932530198</v>
      </c>
      <c r="N1972" s="15">
        <f ca="1">_xlfn.NORM.INV(M1972,'Input Parameters'!$E$26,'Input Parameters'!$F$26)</f>
        <v>4.1824282663694604E-2</v>
      </c>
      <c r="O1972" s="8">
        <f t="shared" ca="1" si="251"/>
        <v>0.99433327303883212</v>
      </c>
      <c r="P1972" s="29">
        <f ca="1">_xlfn.LOGNORM.INV(O1972,'Input Parameters'!$H$27,'Input Parameters'!$I$27)</f>
        <v>4.3645065066112956</v>
      </c>
      <c r="Q1972" s="10"/>
      <c r="R1972" s="15">
        <f>'Input Parameters'!$E$28</f>
        <v>12.7</v>
      </c>
      <c r="S1972" s="10">
        <f t="shared" ca="1" si="252"/>
        <v>0.17678030051092009</v>
      </c>
      <c r="T1972" s="25">
        <f ca="1">_xlfn.LOGNORM.INV(S1972,'Input Parameters'!$H$29,'Input Parameters'!$I$29)</f>
        <v>52.471785216721514</v>
      </c>
      <c r="U1972" s="10">
        <f t="shared" ca="1" si="253"/>
        <v>0.30887364750461244</v>
      </c>
      <c r="V1972" s="29">
        <f ca="1">IF('Input Parameters'!$D$30="Beta",_xlfn.BETA.INV(U1972,'Input Parameters'!$L$30,'Input Parameters'!$M$30,'Input Parameters'!$J$30,'Input Parameters'!$K$30),IF('Input Parameters'!$D$30="LogNorm",_xlfn.LOGNORM.INV(U1972,'Input Parameters'!$H$30,'Input Parameters'!$I$30)))</f>
        <v>0.82070654011781852</v>
      </c>
      <c r="W1972" s="2">
        <f ca="1">N1972+(P1972-N1972)*(1-ERF((T1972-R1972)/(2*SQRT(L1972*'Input Parameters'!$E$31))))</f>
        <v>2.1595960400003857</v>
      </c>
      <c r="X1972">
        <f t="shared" ca="1" si="254"/>
        <v>0</v>
      </c>
      <c r="Y1972" s="7"/>
    </row>
    <row r="1973" spans="1:25" ht="15" customHeight="1" x14ac:dyDescent="0.3">
      <c r="A1973" s="130">
        <v>1966</v>
      </c>
      <c r="B1973" s="10">
        <f t="shared" ca="1" si="246"/>
        <v>0.54011756191671889</v>
      </c>
      <c r="C1973" s="57">
        <f ca="1">_xlfn.NORM.INV(B1973,'Input Parameters'!$E$19,'Input Parameters'!$F$19)</f>
        <v>575.81167645944981</v>
      </c>
      <c r="D1973" s="10">
        <f t="shared" ca="1" si="247"/>
        <v>0.27930068549295939</v>
      </c>
      <c r="E1973" s="59">
        <f ca="1">IF(_xlfn.NORM.INV(D1973,'Input Parameters'!$E$20,'Input Parameters'!$F$20)&lt;3500,3500,IF(_xlfn.NORM.INV(D1973,'Input Parameters'!$E$20,'Input Parameters'!$F$20)&gt;5500,5500,_xlfn.NORM.INV(D1973,'Input Parameters'!$E$20,'Input Parameters'!$F$20)))</f>
        <v>4390.5558553733044</v>
      </c>
      <c r="F1973" s="10">
        <f t="shared" ca="1" si="248"/>
        <v>7.9340667382031049E-2</v>
      </c>
      <c r="G1973" s="61">
        <f ca="1">_xlfn.NORM.INV(F1973,'Input Parameters'!$E$21,'Input Parameters'!$F$21)</f>
        <v>273.7711693664815</v>
      </c>
      <c r="H1973" s="54">
        <f ca="1">EXP(E1973*(1/'Input Parameters'!$E$22-1/G1973))</f>
        <v>0.34906827376535532</v>
      </c>
      <c r="I1973" s="10">
        <f t="shared" ca="1" si="249"/>
        <v>0.23967747490005675</v>
      </c>
      <c r="J1973" s="29">
        <f ca="1">_xlfn.BETA.INV(I1973,'Input Parameters'!$L$24,'Input Parameters'!$M$24,'Input Parameters'!$J$24,'Input Parameters'!$K$24)</f>
        <v>0.4908490817818203</v>
      </c>
      <c r="K1973" s="156">
        <f ca="1">('Input Parameters'!$E$25/'Input Parameters'!$E$31)^$J1973</f>
        <v>2.9566026960073499E-2</v>
      </c>
      <c r="L1973" s="66">
        <f ca="1">$H1973*$C1973*'Input Parameters'!$E$23*K1973</f>
        <v>5.9427001032234203</v>
      </c>
      <c r="M1973" s="23">
        <f t="shared" ca="1" si="250"/>
        <v>0.33237893545773878</v>
      </c>
      <c r="N1973" s="15">
        <f ca="1">_xlfn.NORM.INV(M1973,'Input Parameters'!$E$26,'Input Parameters'!$F$26)</f>
        <v>2.4899573443763989E-2</v>
      </c>
      <c r="O1973" s="8">
        <f t="shared" ca="1" si="251"/>
        <v>0.12540504990723023</v>
      </c>
      <c r="P1973" s="29">
        <f ca="1">_xlfn.LOGNORM.INV(O1973,'Input Parameters'!$H$27,'Input Parameters'!$I$27)</f>
        <v>0.85654730364185749</v>
      </c>
      <c r="Q1973" s="10"/>
      <c r="R1973" s="15">
        <f>'Input Parameters'!$E$28</f>
        <v>12.7</v>
      </c>
      <c r="S1973" s="10">
        <f t="shared" ca="1" si="252"/>
        <v>0.95875906611547657</v>
      </c>
      <c r="T1973" s="25">
        <f ca="1">_xlfn.LOGNORM.INV(S1973,'Input Parameters'!$H$29,'Input Parameters'!$I$29)</f>
        <v>70.766836417999357</v>
      </c>
      <c r="U1973" s="10">
        <f t="shared" ca="1" si="253"/>
        <v>0.81556229412211489</v>
      </c>
      <c r="V1973" s="29">
        <f ca="1">IF('Input Parameters'!$D$30="Beta",_xlfn.BETA.INV(U1973,'Input Parameters'!$L$30,'Input Parameters'!$M$30,'Input Parameters'!$J$30,'Input Parameters'!$K$30),IF('Input Parameters'!$D$30="LogNorm",_xlfn.LOGNORM.INV(U1973,'Input Parameters'!$H$30,'Input Parameters'!$I$30)))</f>
        <v>1.4241265361149513</v>
      </c>
      <c r="W1973" s="2">
        <f ca="1">N1973+(P1973-N1973)*(1-ERF((T1973-R1973)/(2*SQRT(L1973*'Input Parameters'!$E$31))))</f>
        <v>0.10151291508085272</v>
      </c>
      <c r="X1973">
        <f t="shared" ca="1" si="254"/>
        <v>1</v>
      </c>
      <c r="Y1973" s="7"/>
    </row>
    <row r="1974" spans="1:25" ht="15" customHeight="1" x14ac:dyDescent="0.3">
      <c r="A1974" s="130">
        <v>1967</v>
      </c>
      <c r="B1974" s="10">
        <f t="shared" ca="1" si="246"/>
        <v>0.67893315628294637</v>
      </c>
      <c r="C1974" s="57">
        <f ca="1">_xlfn.NORM.INV(B1974,'Input Parameters'!$E$19,'Input Parameters'!$F$19)</f>
        <v>606.56863902488192</v>
      </c>
      <c r="D1974" s="10">
        <f t="shared" ca="1" si="247"/>
        <v>4.3397773789071059E-2</v>
      </c>
      <c r="E1974" s="59">
        <f ca="1">IF(_xlfn.NORM.INV(D1974,'Input Parameters'!$E$20,'Input Parameters'!$F$20)&lt;3500,3500,IF(_xlfn.NORM.INV(D1974,'Input Parameters'!$E$20,'Input Parameters'!$F$20)&gt;5500,5500,_xlfn.NORM.INV(D1974,'Input Parameters'!$E$20,'Input Parameters'!$F$20)))</f>
        <v>3601.2157186372187</v>
      </c>
      <c r="F1974" s="10">
        <f t="shared" ca="1" si="248"/>
        <v>0.35541025370658752</v>
      </c>
      <c r="G1974" s="61">
        <f ca="1">_xlfn.NORM.INV(F1974,'Input Parameters'!$E$21,'Input Parameters'!$F$21)</f>
        <v>281.93587083199282</v>
      </c>
      <c r="H1974" s="54">
        <f ca="1">EXP(E1974*(1/'Input Parameters'!$E$22-1/G1974))</f>
        <v>0.61734046354221517</v>
      </c>
      <c r="I1974" s="10">
        <f t="shared" ca="1" si="249"/>
        <v>0.63011556665649104</v>
      </c>
      <c r="J1974" s="29">
        <f ca="1">_xlfn.BETA.INV(I1974,'Input Parameters'!$L$24,'Input Parameters'!$M$24,'Input Parameters'!$J$24,'Input Parameters'!$K$24)</f>
        <v>0.65964248446665863</v>
      </c>
      <c r="K1974" s="156">
        <f ca="1">('Input Parameters'!$E$25/'Input Parameters'!$E$31)^$J1974</f>
        <v>8.8090397123212743E-3</v>
      </c>
      <c r="L1974" s="66">
        <f ca="1">$H1974*$C1974*'Input Parameters'!$E$23*K1974</f>
        <v>3.298627415048633</v>
      </c>
      <c r="M1974" s="23">
        <f t="shared" ca="1" si="250"/>
        <v>0.32356549133158441</v>
      </c>
      <c r="N1974" s="15">
        <f ca="1">_xlfn.NORM.INV(M1974,'Input Parameters'!$E$26,'Input Parameters'!$F$26)</f>
        <v>2.4387218469167849E-2</v>
      </c>
      <c r="O1974" s="8">
        <f t="shared" ca="1" si="251"/>
        <v>0.13882901214283383</v>
      </c>
      <c r="P1974" s="29">
        <f ca="1">_xlfn.LOGNORM.INV(O1974,'Input Parameters'!$H$27,'Input Parameters'!$I$27)</f>
        <v>0.88067430709756378</v>
      </c>
      <c r="Q1974" s="10"/>
      <c r="R1974" s="15">
        <f>'Input Parameters'!$E$28</f>
        <v>12.7</v>
      </c>
      <c r="S1974" s="10">
        <f t="shared" ca="1" si="252"/>
        <v>0.5073827396888434</v>
      </c>
      <c r="T1974" s="25">
        <f ca="1">_xlfn.LOGNORM.INV(S1974,'Input Parameters'!$H$29,'Input Parameters'!$I$29)</f>
        <v>58.352947914798143</v>
      </c>
      <c r="U1974" s="10">
        <f t="shared" ca="1" si="253"/>
        <v>9.2486778541183479E-2</v>
      </c>
      <c r="V1974" s="29">
        <f ca="1">IF('Input Parameters'!$D$30="Beta",_xlfn.BETA.INV(U1974,'Input Parameters'!$L$30,'Input Parameters'!$M$30,'Input Parameters'!$J$30,'Input Parameters'!$K$30),IF('Input Parameters'!$D$30="LogNorm",_xlfn.LOGNORM.INV(U1974,'Input Parameters'!$H$30,'Input Parameters'!$I$30)))</f>
        <v>0.5924218755860543</v>
      </c>
      <c r="W1974" s="2">
        <f ca="1">N1974+(P1974-N1974)*(1-ERF((T1974-R1974)/(2*SQRT(L1974*'Input Parameters'!$E$31))))</f>
        <v>8.9037828101311042E-2</v>
      </c>
      <c r="X1974">
        <f t="shared" ca="1" si="254"/>
        <v>1</v>
      </c>
      <c r="Y1974" s="7"/>
    </row>
    <row r="1975" spans="1:25" ht="15" customHeight="1" x14ac:dyDescent="0.3">
      <c r="A1975" s="130">
        <v>1968</v>
      </c>
      <c r="B1975" s="10">
        <f t="shared" ca="1" si="246"/>
        <v>0.13721682793773837</v>
      </c>
      <c r="C1975" s="57">
        <f ca="1">_xlfn.NORM.INV(B1975,'Input Parameters'!$E$19,'Input Parameters'!$F$19)</f>
        <v>474.94917016904179</v>
      </c>
      <c r="D1975" s="10">
        <f t="shared" ca="1" si="247"/>
        <v>0.84529399901844271</v>
      </c>
      <c r="E1975" s="59">
        <f ca="1">IF(_xlfn.NORM.INV(D1975,'Input Parameters'!$E$20,'Input Parameters'!$F$20)&lt;3500,3500,IF(_xlfn.NORM.INV(D1975,'Input Parameters'!$E$20,'Input Parameters'!$F$20)&gt;5500,5500,_xlfn.NORM.INV(D1975,'Input Parameters'!$E$20,'Input Parameters'!$F$20)))</f>
        <v>5500</v>
      </c>
      <c r="F1975" s="10">
        <f t="shared" ca="1" si="248"/>
        <v>0.71505210266981667</v>
      </c>
      <c r="G1975" s="61">
        <f ca="1">_xlfn.NORM.INV(F1975,'Input Parameters'!$E$21,'Input Parameters'!$F$21)</f>
        <v>289.31609109271756</v>
      </c>
      <c r="H1975" s="54">
        <f ca="1">EXP(E1975*(1/'Input Parameters'!$E$22-1/G1975))</f>
        <v>0.78740038182782801</v>
      </c>
      <c r="I1975" s="10">
        <f t="shared" ca="1" si="249"/>
        <v>0.19659100779492411</v>
      </c>
      <c r="J1975" s="29">
        <f ca="1">_xlfn.BETA.INV(I1975,'Input Parameters'!$L$24,'Input Parameters'!$M$24,'Input Parameters'!$J$24,'Input Parameters'!$K$24)</f>
        <v>0.4666485692628673</v>
      </c>
      <c r="K1975" s="156">
        <f ca="1">('Input Parameters'!$E$25/'Input Parameters'!$E$31)^$J1975</f>
        <v>3.5171267880687168E-2</v>
      </c>
      <c r="L1975" s="66">
        <f ca="1">$H1975*$C1975*'Input Parameters'!$E$23*K1975</f>
        <v>13.153180460626993</v>
      </c>
      <c r="M1975" s="23">
        <f t="shared" ca="1" si="250"/>
        <v>0.8075546053397068</v>
      </c>
      <c r="N1975" s="15">
        <f ca="1">_xlfn.NORM.INV(M1975,'Input Parameters'!$E$26,'Input Parameters'!$F$26)</f>
        <v>5.2247323843300789E-2</v>
      </c>
      <c r="O1975" s="8">
        <f t="shared" ca="1" si="251"/>
        <v>7.8664008340916469E-2</v>
      </c>
      <c r="P1975" s="29">
        <f ca="1">_xlfn.LOGNORM.INV(O1975,'Input Parameters'!$H$27,'Input Parameters'!$I$27)</f>
        <v>0.76154329868691706</v>
      </c>
      <c r="Q1975" s="10"/>
      <c r="R1975" s="15">
        <f>'Input Parameters'!$E$28</f>
        <v>12.7</v>
      </c>
      <c r="S1975" s="10">
        <f t="shared" ca="1" si="252"/>
        <v>0.51604744015767556</v>
      </c>
      <c r="T1975" s="25">
        <f ca="1">_xlfn.LOGNORM.INV(S1975,'Input Parameters'!$H$29,'Input Parameters'!$I$29)</f>
        <v>58.495478572893958</v>
      </c>
      <c r="U1975" s="10">
        <f t="shared" ca="1" si="253"/>
        <v>0.70326133366462862</v>
      </c>
      <c r="V1975" s="29">
        <f ca="1">IF('Input Parameters'!$D$30="Beta",_xlfn.BETA.INV(U1975,'Input Parameters'!$L$30,'Input Parameters'!$M$30,'Input Parameters'!$J$30,'Input Parameters'!$K$30),IF('Input Parameters'!$D$30="LogNorm",_xlfn.LOGNORM.INV(U1975,'Input Parameters'!$H$30,'Input Parameters'!$I$30)))</f>
        <v>1.233320319022055</v>
      </c>
      <c r="W1975" s="2">
        <f ca="1">N1975+(P1975-N1975)*(1-ERF((T1975-R1975)/(2*SQRT(L1975*'Input Parameters'!$E$31))))</f>
        <v>0.31605039081708325</v>
      </c>
      <c r="X1975">
        <f t="shared" ca="1" si="254"/>
        <v>1</v>
      </c>
      <c r="Y1975" s="7"/>
    </row>
    <row r="1976" spans="1:25" ht="15" customHeight="1" x14ac:dyDescent="0.3">
      <c r="A1976" s="130">
        <v>1969</v>
      </c>
      <c r="B1976" s="10">
        <f t="shared" ca="1" si="246"/>
        <v>0.14969231418971274</v>
      </c>
      <c r="C1976" s="57">
        <f ca="1">_xlfn.NORM.INV(B1976,'Input Parameters'!$E$19,'Input Parameters'!$F$19)</f>
        <v>479.60979258928791</v>
      </c>
      <c r="D1976" s="10">
        <f t="shared" ca="1" si="247"/>
        <v>0.30443365129939226</v>
      </c>
      <c r="E1976" s="59">
        <f ca="1">IF(_xlfn.NORM.INV(D1976,'Input Parameters'!$E$20,'Input Parameters'!$F$20)&lt;3500,3500,IF(_xlfn.NORM.INV(D1976,'Input Parameters'!$E$20,'Input Parameters'!$F$20)&gt;5500,5500,_xlfn.NORM.INV(D1976,'Input Parameters'!$E$20,'Input Parameters'!$F$20)))</f>
        <v>4441.8163166772129</v>
      </c>
      <c r="F1976" s="10">
        <f t="shared" ca="1" si="248"/>
        <v>0.48209237515719572</v>
      </c>
      <c r="G1976" s="61">
        <f ca="1">_xlfn.NORM.INV(F1976,'Input Parameters'!$E$21,'Input Parameters'!$F$21)</f>
        <v>284.49706364976578</v>
      </c>
      <c r="H1976" s="54">
        <f ca="1">EXP(E1976*(1/'Input Parameters'!$E$22-1/G1976))</f>
        <v>0.63566116199687572</v>
      </c>
      <c r="I1976" s="10">
        <f t="shared" ca="1" si="249"/>
        <v>0.38904312411837116</v>
      </c>
      <c r="J1976" s="29">
        <f ca="1">_xlfn.BETA.INV(I1976,'Input Parameters'!$L$24,'Input Parameters'!$M$24,'Input Parameters'!$J$24,'Input Parameters'!$K$24)</f>
        <v>0.56123743835879158</v>
      </c>
      <c r="K1976" s="156">
        <f ca="1">('Input Parameters'!$E$25/'Input Parameters'!$E$31)^$J1976</f>
        <v>1.784443560916079E-2</v>
      </c>
      <c r="L1976" s="66">
        <f ca="1">$H1976*$C1976*'Input Parameters'!$E$23*K1976</f>
        <v>5.4402209153730308</v>
      </c>
      <c r="M1976" s="23">
        <f t="shared" ca="1" si="250"/>
        <v>0.61384693919335942</v>
      </c>
      <c r="N1976" s="15">
        <f ca="1">_xlfn.NORM.INV(M1976,'Input Parameters'!$E$26,'Input Parameters'!$F$26)</f>
        <v>4.0076553963380251E-2</v>
      </c>
      <c r="O1976" s="8">
        <f t="shared" ca="1" si="251"/>
        <v>0.3384803811197522</v>
      </c>
      <c r="P1976" s="29">
        <f ca="1">_xlfn.LOGNORM.INV(O1976,'Input Parameters'!$H$27,'Input Parameters'!$I$27)</f>
        <v>1.1839985329400458</v>
      </c>
      <c r="Q1976" s="10"/>
      <c r="R1976" s="15">
        <f>'Input Parameters'!$E$28</f>
        <v>12.7</v>
      </c>
      <c r="S1976" s="10">
        <f t="shared" ca="1" si="252"/>
        <v>0.14630075452673186</v>
      </c>
      <c r="T1976" s="25">
        <f ca="1">_xlfn.LOGNORM.INV(S1976,'Input Parameters'!$H$29,'Input Parameters'!$I$29)</f>
        <v>51.742118787833846</v>
      </c>
      <c r="U1976" s="10">
        <f t="shared" ca="1" si="253"/>
        <v>0.26690714755648193</v>
      </c>
      <c r="V1976" s="29">
        <f ca="1">IF('Input Parameters'!$D$30="Beta",_xlfn.BETA.INV(U1976,'Input Parameters'!$L$30,'Input Parameters'!$M$30,'Input Parameters'!$J$30,'Input Parameters'!$K$30),IF('Input Parameters'!$D$30="LogNorm",_xlfn.LOGNORM.INV(U1976,'Input Parameters'!$H$30,'Input Parameters'!$I$30)))</f>
        <v>0.7818027998999757</v>
      </c>
      <c r="W1976" s="2">
        <f ca="1">N1976+(P1976-N1976)*(1-ERF((T1976-R1976)/(2*SQRT(L1976*'Input Parameters'!$E$31))))</f>
        <v>0.31068945793101532</v>
      </c>
      <c r="X1976">
        <f t="shared" ca="1" si="254"/>
        <v>1</v>
      </c>
      <c r="Y1976" s="7"/>
    </row>
    <row r="1977" spans="1:25" ht="15" customHeight="1" x14ac:dyDescent="0.3">
      <c r="A1977" s="130">
        <v>1970</v>
      </c>
      <c r="B1977" s="10">
        <f t="shared" ca="1" si="246"/>
        <v>0.55799712294668768</v>
      </c>
      <c r="C1977" s="57">
        <f ca="1">_xlfn.NORM.INV(B1977,'Input Parameters'!$E$19,'Input Parameters'!$F$19)</f>
        <v>579.6279695835467</v>
      </c>
      <c r="D1977" s="10">
        <f t="shared" ca="1" si="247"/>
        <v>0.43777667800907527</v>
      </c>
      <c r="E1977" s="59">
        <f ca="1">IF(_xlfn.NORM.INV(D1977,'Input Parameters'!$E$20,'Input Parameters'!$F$20)&lt;3500,3500,IF(_xlfn.NORM.INV(D1977,'Input Parameters'!$E$20,'Input Parameters'!$F$20)&gt;5500,5500,_xlfn.NORM.INV(D1977,'Input Parameters'!$E$20,'Input Parameters'!$F$20)))</f>
        <v>4690.3740081115893</v>
      </c>
      <c r="F1977" s="10">
        <f t="shared" ca="1" si="248"/>
        <v>0.30480423652990241</v>
      </c>
      <c r="G1977" s="61">
        <f ca="1">_xlfn.NORM.INV(F1977,'Input Parameters'!$E$21,'Input Parameters'!$F$21)</f>
        <v>280.83642921214442</v>
      </c>
      <c r="H1977" s="54">
        <f ca="1">EXP(E1977*(1/'Input Parameters'!$E$22-1/G1977))</f>
        <v>0.4999026079157689</v>
      </c>
      <c r="I1977" s="10">
        <f t="shared" ca="1" si="249"/>
        <v>0.37977628323176393</v>
      </c>
      <c r="J1977" s="29">
        <f ca="1">_xlfn.BETA.INV(I1977,'Input Parameters'!$L$24,'Input Parameters'!$M$24,'Input Parameters'!$J$24,'Input Parameters'!$K$24)</f>
        <v>0.55724560573888215</v>
      </c>
      <c r="K1977" s="156">
        <f ca="1">('Input Parameters'!$E$25/'Input Parameters'!$E$31)^$J1977</f>
        <v>1.8362808297270595E-2</v>
      </c>
      <c r="L1977" s="66">
        <f ca="1">$H1977*$C1977*'Input Parameters'!$E$23*K1977</f>
        <v>5.3207620424757183</v>
      </c>
      <c r="M1977" s="23">
        <f t="shared" ca="1" si="250"/>
        <v>0.63839386770319706</v>
      </c>
      <c r="N1977" s="15">
        <f ca="1">_xlfn.NORM.INV(M1977,'Input Parameters'!$E$26,'Input Parameters'!$F$26)</f>
        <v>4.1437548149405527E-2</v>
      </c>
      <c r="O1977" s="8">
        <f t="shared" ca="1" si="251"/>
        <v>0.86492716842736961</v>
      </c>
      <c r="P1977" s="29">
        <f ca="1">_xlfn.LOGNORM.INV(O1977,'Input Parameters'!$H$27,'Input Parameters'!$I$27)</f>
        <v>2.3188479057406939</v>
      </c>
      <c r="Q1977" s="10"/>
      <c r="R1977" s="15">
        <f>'Input Parameters'!$E$28</f>
        <v>12.7</v>
      </c>
      <c r="S1977" s="10">
        <f t="shared" ca="1" si="252"/>
        <v>3.4812408206347234E-3</v>
      </c>
      <c r="T1977" s="25">
        <f ca="1">_xlfn.LOGNORM.INV(S1977,'Input Parameters'!$H$29,'Input Parameters'!$I$29)</f>
        <v>43.010648177131891</v>
      </c>
      <c r="U1977" s="10">
        <f t="shared" ca="1" si="253"/>
        <v>8.2556631874242448E-2</v>
      </c>
      <c r="V1977" s="29">
        <f ca="1">IF('Input Parameters'!$D$30="Beta",_xlfn.BETA.INV(U1977,'Input Parameters'!$L$30,'Input Parameters'!$M$30,'Input Parameters'!$J$30,'Input Parameters'!$K$30),IF('Input Parameters'!$D$30="LogNorm",_xlfn.LOGNORM.INV(U1977,'Input Parameters'!$H$30,'Input Parameters'!$I$30)))</f>
        <v>0.5780032290807614</v>
      </c>
      <c r="W1977" s="2">
        <f ca="1">N1977+(P1977-N1977)*(1-ERF((T1977-R1977)/(2*SQRT(L1977*'Input Parameters'!$E$31))))</f>
        <v>0.84491490759996457</v>
      </c>
      <c r="X1977">
        <f t="shared" ca="1" si="254"/>
        <v>0</v>
      </c>
      <c r="Y1977" s="7"/>
    </row>
    <row r="1978" spans="1:25" ht="15" customHeight="1" x14ac:dyDescent="0.3">
      <c r="A1978" s="130">
        <v>1971</v>
      </c>
      <c r="B1978" s="10">
        <f t="shared" ca="1" si="246"/>
        <v>0.61781050597962672</v>
      </c>
      <c r="C1978" s="57">
        <f ca="1">_xlfn.NORM.INV(B1978,'Input Parameters'!$E$19,'Input Parameters'!$F$19)</f>
        <v>592.62764196703938</v>
      </c>
      <c r="D1978" s="10">
        <f t="shared" ca="1" si="247"/>
        <v>0.25516935171171351</v>
      </c>
      <c r="E1978" s="59">
        <f ca="1">IF(_xlfn.NORM.INV(D1978,'Input Parameters'!$E$20,'Input Parameters'!$F$20)&lt;3500,3500,IF(_xlfn.NORM.INV(D1978,'Input Parameters'!$E$20,'Input Parameters'!$F$20)&gt;5500,5500,_xlfn.NORM.INV(D1978,'Input Parameters'!$E$20,'Input Parameters'!$F$20)))</f>
        <v>4339.182727470512</v>
      </c>
      <c r="F1978" s="10">
        <f t="shared" ca="1" si="248"/>
        <v>8.0268016819018961E-2</v>
      </c>
      <c r="G1978" s="61">
        <f ca="1">_xlfn.NORM.INV(F1978,'Input Parameters'!$E$21,'Input Parameters'!$F$21)</f>
        <v>273.82028970609593</v>
      </c>
      <c r="H1978" s="54">
        <f ca="1">EXP(E1978*(1/'Input Parameters'!$E$22-1/G1978))</f>
        <v>0.35439983791813884</v>
      </c>
      <c r="I1978" s="10">
        <f t="shared" ca="1" si="249"/>
        <v>0.6991416082843267</v>
      </c>
      <c r="J1978" s="29">
        <f ca="1">_xlfn.BETA.INV(I1978,'Input Parameters'!$L$24,'Input Parameters'!$M$24,'Input Parameters'!$J$24,'Input Parameters'!$K$24)</f>
        <v>0.68849705919085524</v>
      </c>
      <c r="K1978" s="156">
        <f ca="1">('Input Parameters'!$E$25/'Input Parameters'!$E$31)^$J1978</f>
        <v>7.1619963744831107E-3</v>
      </c>
      <c r="L1978" s="66">
        <f ca="1">$H1978*$C1978*'Input Parameters'!$E$23*K1978</f>
        <v>1.5042136170774951</v>
      </c>
      <c r="M1978" s="23">
        <f t="shared" ca="1" si="250"/>
        <v>0.73607391337515649</v>
      </c>
      <c r="N1978" s="15">
        <f ca="1">_xlfn.NORM.INV(M1978,'Input Parameters'!$E$26,'Input Parameters'!$F$26)</f>
        <v>4.7257049878280825E-2</v>
      </c>
      <c r="O1978" s="8">
        <f t="shared" ca="1" si="251"/>
        <v>0.65932670732564036</v>
      </c>
      <c r="P1978" s="29">
        <f ca="1">_xlfn.LOGNORM.INV(O1978,'Input Parameters'!$H$27,'Input Parameters'!$I$27)</f>
        <v>1.7072390257397467</v>
      </c>
      <c r="Q1978" s="10"/>
      <c r="R1978" s="15">
        <f>'Input Parameters'!$E$28</f>
        <v>12.7</v>
      </c>
      <c r="S1978" s="10">
        <f t="shared" ca="1" si="252"/>
        <v>0.96317286572036775</v>
      </c>
      <c r="T1978" s="25">
        <f ca="1">_xlfn.LOGNORM.INV(S1978,'Input Parameters'!$H$29,'Input Parameters'!$I$29)</f>
        <v>71.183524581054513</v>
      </c>
      <c r="U1978" s="10">
        <f t="shared" ca="1" si="253"/>
        <v>0.90635778858771865</v>
      </c>
      <c r="V1978" s="29">
        <f ca="1">IF('Input Parameters'!$D$30="Beta",_xlfn.BETA.INV(U1978,'Input Parameters'!$L$30,'Input Parameters'!$M$30,'Input Parameters'!$J$30,'Input Parameters'!$K$30),IF('Input Parameters'!$D$30="LogNorm",_xlfn.LOGNORM.INV(U1978,'Input Parameters'!$H$30,'Input Parameters'!$I$30)))</f>
        <v>1.6807039987258638</v>
      </c>
      <c r="W1978" s="2">
        <f ca="1">N1978+(P1978-N1978)*(1-ERF((T1978-R1978)/(2*SQRT(L1978*'Input Parameters'!$E$31))))</f>
        <v>4.8496633081272979E-2</v>
      </c>
      <c r="X1978">
        <f t="shared" ca="1" si="254"/>
        <v>1</v>
      </c>
      <c r="Y1978" s="7"/>
    </row>
    <row r="1979" spans="1:25" ht="15" customHeight="1" x14ac:dyDescent="0.3">
      <c r="A1979" s="130">
        <v>1972</v>
      </c>
      <c r="B1979" s="10">
        <f t="shared" ca="1" si="246"/>
        <v>0.41739588688591678</v>
      </c>
      <c r="C1979" s="57">
        <f ca="1">_xlfn.NORM.INV(B1979,'Input Parameters'!$E$19,'Input Parameters'!$F$19)</f>
        <v>549.67668374136645</v>
      </c>
      <c r="D1979" s="10">
        <f t="shared" ca="1" si="247"/>
        <v>0.32702012992762841</v>
      </c>
      <c r="E1979" s="59">
        <f ca="1">IF(_xlfn.NORM.INV(D1979,'Input Parameters'!$E$20,'Input Parameters'!$F$20)&lt;3500,3500,IF(_xlfn.NORM.INV(D1979,'Input Parameters'!$E$20,'Input Parameters'!$F$20)&gt;5500,5500,_xlfn.NORM.INV(D1979,'Input Parameters'!$E$20,'Input Parameters'!$F$20)))</f>
        <v>4486.2904554398128</v>
      </c>
      <c r="F1979" s="10">
        <f t="shared" ca="1" si="248"/>
        <v>1.8679719355068514E-2</v>
      </c>
      <c r="G1979" s="61">
        <f ca="1">_xlfn.NORM.INV(F1979,'Input Parameters'!$E$21,'Input Parameters'!$F$21)</f>
        <v>268.48693991579165</v>
      </c>
      <c r="H1979" s="54">
        <f ca="1">EXP(E1979*(1/'Input Parameters'!$E$22-1/G1979))</f>
        <v>0.24710102287466282</v>
      </c>
      <c r="I1979" s="10">
        <f t="shared" ca="1" si="249"/>
        <v>0.86141916888041725</v>
      </c>
      <c r="J1979" s="29">
        <f ca="1">_xlfn.BETA.INV(I1979,'Input Parameters'!$L$24,'Input Parameters'!$M$24,'Input Parameters'!$J$24,'Input Parameters'!$K$24)</f>
        <v>0.7678659125242473</v>
      </c>
      <c r="K1979" s="156">
        <f ca="1">('Input Parameters'!$E$25/'Input Parameters'!$E$31)^$J1979</f>
        <v>4.0528993260842095E-3</v>
      </c>
      <c r="L1979" s="66">
        <f ca="1">$H1979*$C1979*'Input Parameters'!$E$23*K1979</f>
        <v>0.55048776966178292</v>
      </c>
      <c r="M1979" s="23">
        <f t="shared" ca="1" si="250"/>
        <v>0.63502853692159977</v>
      </c>
      <c r="N1979" s="15">
        <f ca="1">_xlfn.NORM.INV(M1979,'Input Parameters'!$E$26,'Input Parameters'!$F$26)</f>
        <v>4.1249230522398074E-2</v>
      </c>
      <c r="O1979" s="8">
        <f t="shared" ca="1" si="251"/>
        <v>0.30643767641922037</v>
      </c>
      <c r="P1979" s="29">
        <f ca="1">_xlfn.LOGNORM.INV(O1979,'Input Parameters'!$H$27,'Input Parameters'!$I$27)</f>
        <v>1.1381040254348869</v>
      </c>
      <c r="Q1979" s="10"/>
      <c r="R1979" s="15">
        <f>'Input Parameters'!$E$28</f>
        <v>12.7</v>
      </c>
      <c r="S1979" s="10">
        <f t="shared" ca="1" si="252"/>
        <v>0.46706192621381315</v>
      </c>
      <c r="T1979" s="25">
        <f ca="1">_xlfn.LOGNORM.INV(S1979,'Input Parameters'!$H$29,'Input Parameters'!$I$29)</f>
        <v>57.693921767850703</v>
      </c>
      <c r="U1979" s="10">
        <f t="shared" ca="1" si="253"/>
        <v>6.4271879635127038E-2</v>
      </c>
      <c r="V1979" s="29">
        <f ca="1">IF('Input Parameters'!$D$30="Beta",_xlfn.BETA.INV(U1979,'Input Parameters'!$L$30,'Input Parameters'!$M$30,'Input Parameters'!$J$30,'Input Parameters'!$K$30),IF('Input Parameters'!$D$30="LogNorm",_xlfn.LOGNORM.INV(U1979,'Input Parameters'!$H$30,'Input Parameters'!$I$30)))</f>
        <v>0.54873084561385899</v>
      </c>
      <c r="W1979" s="2">
        <f ca="1">N1979+(P1979-N1979)*(1-ERF((T1979-R1979)/(2*SQRT(L1979*'Input Parameters'!$E$31))))</f>
        <v>4.1268996623666961E-2</v>
      </c>
      <c r="X1979">
        <f t="shared" ca="1" si="254"/>
        <v>1</v>
      </c>
      <c r="Y1979" s="7"/>
    </row>
    <row r="1980" spans="1:25" ht="15" customHeight="1" x14ac:dyDescent="0.3">
      <c r="A1980" s="130">
        <v>1973</v>
      </c>
      <c r="B1980" s="10">
        <f t="shared" ca="1" si="246"/>
        <v>0.39914098262320064</v>
      </c>
      <c r="C1980" s="57">
        <f ca="1">_xlfn.NORM.INV(B1980,'Input Parameters'!$E$19,'Input Parameters'!$F$19)</f>
        <v>545.70423427708226</v>
      </c>
      <c r="D1980" s="10">
        <f t="shared" ca="1" si="247"/>
        <v>0.10337441973545392</v>
      </c>
      <c r="E1980" s="59">
        <f ca="1">IF(_xlfn.NORM.INV(D1980,'Input Parameters'!$E$20,'Input Parameters'!$F$20)&lt;3500,3500,IF(_xlfn.NORM.INV(D1980,'Input Parameters'!$E$20,'Input Parameters'!$F$20)&gt;5500,5500,_xlfn.NORM.INV(D1980,'Input Parameters'!$E$20,'Input Parameters'!$F$20)))</f>
        <v>3916.2108981827237</v>
      </c>
      <c r="F1980" s="10">
        <f t="shared" ca="1" si="248"/>
        <v>2.2035493388098626E-2</v>
      </c>
      <c r="G1980" s="61">
        <f ca="1">_xlfn.NORM.INV(F1980,'Input Parameters'!$E$21,'Input Parameters'!$F$21)</f>
        <v>269.02455794250062</v>
      </c>
      <c r="H1980" s="54">
        <f ca="1">EXP(E1980*(1/'Input Parameters'!$E$22-1/G1980))</f>
        <v>0.30386603236656018</v>
      </c>
      <c r="I1980" s="10">
        <f t="shared" ca="1" si="249"/>
        <v>0.35536995135900173</v>
      </c>
      <c r="J1980" s="29">
        <f ca="1">_xlfn.BETA.INV(I1980,'Input Parameters'!$L$24,'Input Parameters'!$M$24,'Input Parameters'!$J$24,'Input Parameters'!$K$24)</f>
        <v>0.54656084927039028</v>
      </c>
      <c r="K1980" s="156">
        <f ca="1">('Input Parameters'!$E$25/'Input Parameters'!$E$31)^$J1980</f>
        <v>1.9825618030505227E-2</v>
      </c>
      <c r="L1980" s="66">
        <f ca="1">$H1980*$C1980*'Input Parameters'!$E$23*K1980</f>
        <v>3.2875034211423451</v>
      </c>
      <c r="M1980" s="23">
        <f t="shared" ca="1" si="250"/>
        <v>0.82700635825266533</v>
      </c>
      <c r="N1980" s="15">
        <f ca="1">_xlfn.NORM.INV(M1980,'Input Parameters'!$E$26,'Input Parameters'!$F$26)</f>
        <v>5.3790424773329772E-2</v>
      </c>
      <c r="O1980" s="8">
        <f t="shared" ca="1" si="251"/>
        <v>0.38592297355273553</v>
      </c>
      <c r="P1980" s="29">
        <f ca="1">_xlfn.LOGNORM.INV(O1980,'Input Parameters'!$H$27,'Input Parameters'!$I$27)</f>
        <v>1.2522349328467377</v>
      </c>
      <c r="Q1980" s="10"/>
      <c r="R1980" s="15">
        <f>'Input Parameters'!$E$28</f>
        <v>12.7</v>
      </c>
      <c r="S1980" s="10">
        <f t="shared" ca="1" si="252"/>
        <v>0.41226527829655546</v>
      </c>
      <c r="T1980" s="25">
        <f ca="1">_xlfn.LOGNORM.INV(S1980,'Input Parameters'!$H$29,'Input Parameters'!$I$29)</f>
        <v>56.800131649087803</v>
      </c>
      <c r="U1980" s="10">
        <f t="shared" ca="1" si="253"/>
        <v>0.26623982995026196</v>
      </c>
      <c r="V1980" s="29">
        <f ca="1">IF('Input Parameters'!$D$30="Beta",_xlfn.BETA.INV(U1980,'Input Parameters'!$L$30,'Input Parameters'!$M$30,'Input Parameters'!$J$30,'Input Parameters'!$K$30),IF('Input Parameters'!$D$30="LogNorm",_xlfn.LOGNORM.INV(U1980,'Input Parameters'!$H$30,'Input Parameters'!$I$30)))</f>
        <v>0.78117681937475325</v>
      </c>
      <c r="W1980" s="2">
        <f ca="1">N1980+(P1980-N1980)*(1-ERF((T1980-R1980)/(2*SQRT(L1980*'Input Parameters'!$E$31))))</f>
        <v>0.15620810163321572</v>
      </c>
      <c r="X1980">
        <f t="shared" ca="1" si="254"/>
        <v>1</v>
      </c>
      <c r="Y1980" s="7"/>
    </row>
    <row r="1981" spans="1:25" ht="15" customHeight="1" x14ac:dyDescent="0.3">
      <c r="A1981" s="130">
        <v>1974</v>
      </c>
      <c r="B1981" s="10">
        <f t="shared" ca="1" si="246"/>
        <v>0.73874713706793638</v>
      </c>
      <c r="C1981" s="57">
        <f ca="1">_xlfn.NORM.INV(B1981,'Input Parameters'!$E$19,'Input Parameters'!$F$19)</f>
        <v>621.33670894906629</v>
      </c>
      <c r="D1981" s="10">
        <f t="shared" ca="1" si="247"/>
        <v>0.42241691493826761</v>
      </c>
      <c r="E1981" s="59">
        <f ca="1">IF(_xlfn.NORM.INV(D1981,'Input Parameters'!$E$20,'Input Parameters'!$F$20)&lt;3500,3500,IF(_xlfn.NORM.INV(D1981,'Input Parameters'!$E$20,'Input Parameters'!$F$20)&gt;5500,5500,_xlfn.NORM.INV(D1981,'Input Parameters'!$E$20,'Input Parameters'!$F$20)))</f>
        <v>4663.0000246896152</v>
      </c>
      <c r="F1981" s="10">
        <f t="shared" ca="1" si="248"/>
        <v>0.25727471347597053</v>
      </c>
      <c r="G1981" s="61">
        <f ca="1">_xlfn.NORM.INV(F1981,'Input Parameters'!$E$21,'Input Parameters'!$F$21)</f>
        <v>279.72708620964426</v>
      </c>
      <c r="H1981" s="54">
        <f ca="1">EXP(E1981*(1/'Input Parameters'!$E$22-1/G1981))</f>
        <v>0.46994312321349452</v>
      </c>
      <c r="I1981" s="10">
        <f t="shared" ca="1" si="249"/>
        <v>0.7025036847212166</v>
      </c>
      <c r="J1981" s="29">
        <f ca="1">_xlfn.BETA.INV(I1981,'Input Parameters'!$L$24,'Input Parameters'!$M$24,'Input Parameters'!$J$24,'Input Parameters'!$K$24)</f>
        <v>0.68994320275382637</v>
      </c>
      <c r="K1981" s="156">
        <f ca="1">('Input Parameters'!$E$25/'Input Parameters'!$E$31)^$J1981</f>
        <v>7.0880820241528107E-3</v>
      </c>
      <c r="L1981" s="66">
        <f ca="1">$H1981*$C1981*'Input Parameters'!$E$23*K1981</f>
        <v>2.0696697218606133</v>
      </c>
      <c r="M1981" s="23">
        <f t="shared" ca="1" si="250"/>
        <v>0.24519474467413915</v>
      </c>
      <c r="N1981" s="15">
        <f ca="1">_xlfn.NORM.INV(M1981,'Input Parameters'!$E$26,'Input Parameters'!$F$26)</f>
        <v>1.951652113518787E-2</v>
      </c>
      <c r="O1981" s="8">
        <f t="shared" ca="1" si="251"/>
        <v>0.62109302926068333</v>
      </c>
      <c r="P1981" s="29">
        <f ca="1">_xlfn.LOGNORM.INV(O1981,'Input Parameters'!$H$27,'Input Parameters'!$I$27)</f>
        <v>1.6317132270597536</v>
      </c>
      <c r="Q1981" s="10"/>
      <c r="R1981" s="15">
        <f>'Input Parameters'!$E$28</f>
        <v>12.7</v>
      </c>
      <c r="S1981" s="10">
        <f t="shared" ca="1" si="252"/>
        <v>0.4153439283934427</v>
      </c>
      <c r="T1981" s="25">
        <f ca="1">_xlfn.LOGNORM.INV(S1981,'Input Parameters'!$H$29,'Input Parameters'!$I$29)</f>
        <v>56.850547561281893</v>
      </c>
      <c r="U1981" s="10">
        <f t="shared" ca="1" si="253"/>
        <v>0.57355653416270946</v>
      </c>
      <c r="V1981" s="29">
        <f ca="1">IF('Input Parameters'!$D$30="Beta",_xlfn.BETA.INV(U1981,'Input Parameters'!$L$30,'Input Parameters'!$M$30,'Input Parameters'!$J$30,'Input Parameters'!$K$30),IF('Input Parameters'!$D$30="LogNorm",_xlfn.LOGNORM.INV(U1981,'Input Parameters'!$H$30,'Input Parameters'!$I$30)))</f>
        <v>1.0750129845294032</v>
      </c>
      <c r="W1981" s="2">
        <f ca="1">N1981+(P1981-N1981)*(1-ERF((T1981-R1981)/(2*SQRT(L1981*'Input Parameters'!$E$31))))</f>
        <v>6.7886844911209082E-2</v>
      </c>
      <c r="X1981">
        <f t="shared" ca="1" si="254"/>
        <v>1</v>
      </c>
      <c r="Y1981" s="7"/>
    </row>
    <row r="1982" spans="1:25" ht="15" customHeight="1" x14ac:dyDescent="0.3">
      <c r="A1982" s="130">
        <v>1975</v>
      </c>
      <c r="B1982" s="10">
        <f t="shared" ca="1" si="246"/>
        <v>0.71772389684697613</v>
      </c>
      <c r="C1982" s="57">
        <f ca="1">_xlfn.NORM.INV(B1982,'Input Parameters'!$E$19,'Input Parameters'!$F$19)</f>
        <v>615.97987304439596</v>
      </c>
      <c r="D1982" s="10">
        <f t="shared" ca="1" si="247"/>
        <v>0.97300315008136351</v>
      </c>
      <c r="E1982" s="59">
        <f ca="1">IF(_xlfn.NORM.INV(D1982,'Input Parameters'!$E$20,'Input Parameters'!$F$20)&lt;3500,3500,IF(_xlfn.NORM.INV(D1982,'Input Parameters'!$E$20,'Input Parameters'!$F$20)&gt;5500,5500,_xlfn.NORM.INV(D1982,'Input Parameters'!$E$20,'Input Parameters'!$F$20)))</f>
        <v>5500</v>
      </c>
      <c r="F1982" s="10">
        <f t="shared" ca="1" si="248"/>
        <v>9.7271554744103095E-2</v>
      </c>
      <c r="G1982" s="61">
        <f ca="1">_xlfn.NORM.INV(F1982,'Input Parameters'!$E$21,'Input Parameters'!$F$21)</f>
        <v>274.65356763998307</v>
      </c>
      <c r="H1982" s="54">
        <f ca="1">EXP(E1982*(1/'Input Parameters'!$E$22-1/G1982))</f>
        <v>0.28539080216063095</v>
      </c>
      <c r="I1982" s="10">
        <f t="shared" ca="1" si="249"/>
        <v>2.9658797756532684E-2</v>
      </c>
      <c r="J1982" s="29">
        <f ca="1">_xlfn.BETA.INV(I1982,'Input Parameters'!$L$24,'Input Parameters'!$M$24,'Input Parameters'!$J$24,'Input Parameters'!$K$24)</f>
        <v>0.30518795098032364</v>
      </c>
      <c r="K1982" s="156">
        <f ca="1">('Input Parameters'!$E$25/'Input Parameters'!$E$31)^$J1982</f>
        <v>0.11199732052099505</v>
      </c>
      <c r="L1982" s="66">
        <f ca="1">$H1982*$C1982*'Input Parameters'!$E$23*K1982</f>
        <v>19.688567850304601</v>
      </c>
      <c r="M1982" s="23">
        <f t="shared" ca="1" si="250"/>
        <v>0.61154774286953839</v>
      </c>
      <c r="N1982" s="15">
        <f ca="1">_xlfn.NORM.INV(M1982,'Input Parameters'!$E$26,'Input Parameters'!$F$26)</f>
        <v>3.995046064011748E-2</v>
      </c>
      <c r="O1982" s="8">
        <f t="shared" ca="1" si="251"/>
        <v>0.23923642375939524</v>
      </c>
      <c r="P1982" s="29">
        <f ca="1">_xlfn.LOGNORM.INV(O1982,'Input Parameters'!$H$27,'Input Parameters'!$I$27)</f>
        <v>1.0404447859658541</v>
      </c>
      <c r="Q1982" s="10"/>
      <c r="R1982" s="15">
        <f>'Input Parameters'!$E$28</f>
        <v>12.7</v>
      </c>
      <c r="S1982" s="10">
        <f t="shared" ca="1" si="252"/>
        <v>7.5292706152638722E-2</v>
      </c>
      <c r="T1982" s="25">
        <f ca="1">_xlfn.LOGNORM.INV(S1982,'Input Parameters'!$H$29,'Input Parameters'!$I$29)</f>
        <v>49.553009533893658</v>
      </c>
      <c r="U1982" s="10">
        <f t="shared" ca="1" si="253"/>
        <v>0.7008585275350756</v>
      </c>
      <c r="V1982" s="29">
        <f ca="1">IF('Input Parameters'!$D$30="Beta",_xlfn.BETA.INV(U1982,'Input Parameters'!$L$30,'Input Parameters'!$M$30,'Input Parameters'!$J$30,'Input Parameters'!$K$30),IF('Input Parameters'!$D$30="LogNorm",_xlfn.LOGNORM.INV(U1982,'Input Parameters'!$H$30,'Input Parameters'!$I$30)))</f>
        <v>1.229953318766885</v>
      </c>
      <c r="W1982" s="2">
        <f ca="1">N1982+(P1982-N1982)*(1-ERF((T1982-R1982)/(2*SQRT(L1982*'Input Parameters'!$E$31))))</f>
        <v>0.59723631176362701</v>
      </c>
      <c r="X1982">
        <f t="shared" ca="1" si="254"/>
        <v>1</v>
      </c>
      <c r="Y1982" s="7"/>
    </row>
    <row r="1983" spans="1:25" ht="15" customHeight="1" x14ac:dyDescent="0.3">
      <c r="A1983" s="130">
        <v>1976</v>
      </c>
      <c r="B1983" s="10">
        <f t="shared" ca="1" si="246"/>
        <v>0.83765297525315785</v>
      </c>
      <c r="C1983" s="57">
        <f ca="1">_xlfn.NORM.INV(B1983,'Input Parameters'!$E$19,'Input Parameters'!$F$19)</f>
        <v>650.52046260046757</v>
      </c>
      <c r="D1983" s="10">
        <f t="shared" ca="1" si="247"/>
        <v>5.7668599535850684E-2</v>
      </c>
      <c r="E1983" s="59">
        <f ca="1">IF(_xlfn.NORM.INV(D1983,'Input Parameters'!$E$20,'Input Parameters'!$F$20)&lt;3500,3500,IF(_xlfn.NORM.INV(D1983,'Input Parameters'!$E$20,'Input Parameters'!$F$20)&gt;5500,5500,_xlfn.NORM.INV(D1983,'Input Parameters'!$E$20,'Input Parameters'!$F$20)))</f>
        <v>3697.7448308123276</v>
      </c>
      <c r="F1983" s="10">
        <f t="shared" ca="1" si="248"/>
        <v>0.89003042304167312</v>
      </c>
      <c r="G1983" s="61">
        <f ca="1">_xlfn.NORM.INV(F1983,'Input Parameters'!$E$21,'Input Parameters'!$F$21)</f>
        <v>294.49178285116449</v>
      </c>
      <c r="H1983" s="54">
        <f ca="1">EXP(E1983*(1/'Input Parameters'!$E$22-1/G1983))</f>
        <v>1.0660173108848876</v>
      </c>
      <c r="I1983" s="10">
        <f t="shared" ca="1" si="249"/>
        <v>0.57486087138191044</v>
      </c>
      <c r="J1983" s="29">
        <f ca="1">_xlfn.BETA.INV(I1983,'Input Parameters'!$L$24,'Input Parameters'!$M$24,'Input Parameters'!$J$24,'Input Parameters'!$K$24)</f>
        <v>0.63725904536968125</v>
      </c>
      <c r="K1983" s="156">
        <f ca="1">('Input Parameters'!$E$25/'Input Parameters'!$E$31)^$J1983</f>
        <v>1.0343384151522939E-2</v>
      </c>
      <c r="L1983" s="66">
        <f ca="1">$H1983*$C1983*'Input Parameters'!$E$23*K1983</f>
        <v>7.1727860016743641</v>
      </c>
      <c r="M1983" s="23">
        <f t="shared" ca="1" si="250"/>
        <v>0.5965413362384977</v>
      </c>
      <c r="N1983" s="15">
        <f ca="1">_xlfn.NORM.INV(M1983,'Input Parameters'!$E$26,'Input Parameters'!$F$26)</f>
        <v>3.9132500721357426E-2</v>
      </c>
      <c r="O1983" s="8">
        <f t="shared" ca="1" si="251"/>
        <v>0.43347770884283088</v>
      </c>
      <c r="P1983" s="29">
        <f ca="1">_xlfn.LOGNORM.INV(O1983,'Input Parameters'!$H$27,'Input Parameters'!$I$27)</f>
        <v>1.3219344071205317</v>
      </c>
      <c r="Q1983" s="10"/>
      <c r="R1983" s="15">
        <f>'Input Parameters'!$E$28</f>
        <v>12.7</v>
      </c>
      <c r="S1983" s="10">
        <f t="shared" ca="1" si="252"/>
        <v>8.694335828125177E-3</v>
      </c>
      <c r="T1983" s="25">
        <f ca="1">_xlfn.LOGNORM.INV(S1983,'Input Parameters'!$H$29,'Input Parameters'!$I$29)</f>
        <v>44.585249619356979</v>
      </c>
      <c r="U1983" s="10">
        <f t="shared" ca="1" si="253"/>
        <v>0.1665235989666245</v>
      </c>
      <c r="V1983" s="29">
        <f ca="1">IF('Input Parameters'!$D$30="Beta",_xlfn.BETA.INV(U1983,'Input Parameters'!$L$30,'Input Parameters'!$M$30,'Input Parameters'!$J$30,'Input Parameters'!$K$30),IF('Input Parameters'!$D$30="LogNorm",_xlfn.LOGNORM.INV(U1983,'Input Parameters'!$H$30,'Input Parameters'!$I$30)))</f>
        <v>0.68214188200378867</v>
      </c>
      <c r="W1983" s="2">
        <f ca="1">N1983+(P1983-N1983)*(1-ERF((T1983-R1983)/(2*SQRT(L1983*'Input Parameters'!$E$31))))</f>
        <v>0.55209429393387721</v>
      </c>
      <c r="X1983">
        <f t="shared" ca="1" si="254"/>
        <v>1</v>
      </c>
      <c r="Y1983" s="7"/>
    </row>
    <row r="1984" spans="1:25" ht="15" customHeight="1" x14ac:dyDescent="0.3">
      <c r="A1984" s="130">
        <v>1977</v>
      </c>
      <c r="B1984" s="10">
        <f t="shared" ca="1" si="246"/>
        <v>0.35831827240587144</v>
      </c>
      <c r="C1984" s="57">
        <f ca="1">_xlfn.NORM.INV(B1984,'Input Parameters'!$E$19,'Input Parameters'!$F$19)</f>
        <v>536.63008132817686</v>
      </c>
      <c r="D1984" s="10">
        <f t="shared" ca="1" si="247"/>
        <v>0.61763189071943136</v>
      </c>
      <c r="E1984" s="59">
        <f ca="1">IF(_xlfn.NORM.INV(D1984,'Input Parameters'!$E$20,'Input Parameters'!$F$20)&lt;3500,3500,IF(_xlfn.NORM.INV(D1984,'Input Parameters'!$E$20,'Input Parameters'!$F$20)&gt;5500,5500,_xlfn.NORM.INV(D1984,'Input Parameters'!$E$20,'Input Parameters'!$F$20)))</f>
        <v>5009.4870037026758</v>
      </c>
      <c r="F1984" s="10">
        <f t="shared" ca="1" si="248"/>
        <v>0.34755502229134316</v>
      </c>
      <c r="G1984" s="61">
        <f ca="1">_xlfn.NORM.INV(F1984,'Input Parameters'!$E$21,'Input Parameters'!$F$21)</f>
        <v>281.76943135583628</v>
      </c>
      <c r="H1984" s="54">
        <f ca="1">EXP(E1984*(1/'Input Parameters'!$E$22-1/G1984))</f>
        <v>0.50588331963632927</v>
      </c>
      <c r="I1984" s="10">
        <f t="shared" ca="1" si="249"/>
        <v>0.93501779369223825</v>
      </c>
      <c r="J1984" s="29">
        <f ca="1">_xlfn.BETA.INV(I1984,'Input Parameters'!$L$24,'Input Parameters'!$M$24,'Input Parameters'!$J$24,'Input Parameters'!$K$24)</f>
        <v>0.82010508060581155</v>
      </c>
      <c r="K1984" s="156">
        <f ca="1">('Input Parameters'!$E$25/'Input Parameters'!$E$31)^$J1984</f>
        <v>2.7862381217942417E-3</v>
      </c>
      <c r="L1984" s="66">
        <f ca="1">$H1984*$C1984*'Input Parameters'!$E$23*K1984</f>
        <v>0.75638621203681389</v>
      </c>
      <c r="M1984" s="23">
        <f t="shared" ca="1" si="250"/>
        <v>0.14195730187549505</v>
      </c>
      <c r="N1984" s="15">
        <f ca="1">_xlfn.NORM.INV(M1984,'Input Parameters'!$E$26,'Input Parameters'!$F$26)</f>
        <v>1.1497094944164184E-2</v>
      </c>
      <c r="O1984" s="8">
        <f t="shared" ca="1" si="251"/>
        <v>0.39658707071768373</v>
      </c>
      <c r="P1984" s="29">
        <f ca="1">_xlfn.LOGNORM.INV(O1984,'Input Parameters'!$H$27,'Input Parameters'!$I$27)</f>
        <v>1.267714531319782</v>
      </c>
      <c r="Q1984" s="10"/>
      <c r="R1984" s="15">
        <f>'Input Parameters'!$E$28</f>
        <v>12.7</v>
      </c>
      <c r="S1984" s="10">
        <f t="shared" ca="1" si="252"/>
        <v>0.70975141036650635</v>
      </c>
      <c r="T1984" s="25">
        <f ca="1">_xlfn.LOGNORM.INV(S1984,'Input Parameters'!$H$29,'Input Parameters'!$I$29)</f>
        <v>61.959493162358811</v>
      </c>
      <c r="U1984" s="10">
        <f t="shared" ca="1" si="253"/>
        <v>0.2177212600787739</v>
      </c>
      <c r="V1984" s="29">
        <f ca="1">IF('Input Parameters'!$D$30="Beta",_xlfn.BETA.INV(U1984,'Input Parameters'!$L$30,'Input Parameters'!$M$30,'Input Parameters'!$J$30,'Input Parameters'!$K$30),IF('Input Parameters'!$D$30="LogNorm",_xlfn.LOGNORM.INV(U1984,'Input Parameters'!$H$30,'Input Parameters'!$I$30)))</f>
        <v>0.73465942784678373</v>
      </c>
      <c r="W1984" s="2">
        <f ca="1">N1984+(P1984-N1984)*(1-ERF((T1984-R1984)/(2*SQRT(L1984*'Input Parameters'!$E$31))))</f>
        <v>1.1575000504161905E-2</v>
      </c>
      <c r="X1984">
        <f t="shared" ca="1" si="254"/>
        <v>1</v>
      </c>
      <c r="Y1984" s="7"/>
    </row>
    <row r="1985" spans="1:25" ht="15" customHeight="1" x14ac:dyDescent="0.3">
      <c r="A1985" s="130">
        <v>1978</v>
      </c>
      <c r="B1985" s="10">
        <f t="shared" ca="1" si="246"/>
        <v>0.30274544029446837</v>
      </c>
      <c r="C1985" s="57">
        <f ca="1">_xlfn.NORM.INV(B1985,'Input Parameters'!$E$19,'Input Parameters'!$F$19)</f>
        <v>523.65401238964205</v>
      </c>
      <c r="D1985" s="10">
        <f t="shared" ca="1" si="247"/>
        <v>7.4994499962037442E-2</v>
      </c>
      <c r="E1985" s="59">
        <f ca="1">IF(_xlfn.NORM.INV(D1985,'Input Parameters'!$E$20,'Input Parameters'!$F$20)&lt;3500,3500,IF(_xlfn.NORM.INV(D1985,'Input Parameters'!$E$20,'Input Parameters'!$F$20)&gt;5500,5500,_xlfn.NORM.INV(D1985,'Input Parameters'!$E$20,'Input Parameters'!$F$20)))</f>
        <v>3792.30077156691</v>
      </c>
      <c r="F1985" s="10">
        <f t="shared" ca="1" si="248"/>
        <v>0.80901184883648891</v>
      </c>
      <c r="G1985" s="61">
        <f ca="1">_xlfn.NORM.INV(F1985,'Input Parameters'!$E$21,'Input Parameters'!$F$21)</f>
        <v>291.72168901536293</v>
      </c>
      <c r="H1985" s="54">
        <f ca="1">EXP(E1985*(1/'Input Parameters'!$E$22-1/G1985))</f>
        <v>0.94486269772621401</v>
      </c>
      <c r="I1985" s="10">
        <f t="shared" ca="1" si="249"/>
        <v>0.28307506248171532</v>
      </c>
      <c r="J1985" s="29">
        <f ca="1">_xlfn.BETA.INV(I1985,'Input Parameters'!$L$24,'Input Parameters'!$M$24,'Input Parameters'!$J$24,'Input Parameters'!$K$24)</f>
        <v>0.51298328875640498</v>
      </c>
      <c r="K1985" s="156">
        <f ca="1">('Input Parameters'!$E$25/'Input Parameters'!$E$31)^$J1985</f>
        <v>2.5225242362468519E-2</v>
      </c>
      <c r="L1985" s="66">
        <f ca="1">$H1985*$C1985*'Input Parameters'!$E$23*K1985</f>
        <v>12.480974244054854</v>
      </c>
      <c r="M1985" s="23">
        <f t="shared" ca="1" si="250"/>
        <v>0.16824259393405228</v>
      </c>
      <c r="N1985" s="15">
        <f ca="1">_xlfn.NORM.INV(M1985,'Input Parameters'!$E$26,'Input Parameters'!$F$26)</f>
        <v>1.381620235882931E-2</v>
      </c>
      <c r="O1985" s="8">
        <f t="shared" ca="1" si="251"/>
        <v>0.60560449167213481</v>
      </c>
      <c r="P1985" s="29">
        <f ca="1">_xlfn.LOGNORM.INV(O1985,'Input Parameters'!$H$27,'Input Parameters'!$I$27)</f>
        <v>1.6027570890110927</v>
      </c>
      <c r="Q1985" s="10"/>
      <c r="R1985" s="15">
        <f>'Input Parameters'!$E$28</f>
        <v>12.7</v>
      </c>
      <c r="S1985" s="10">
        <f t="shared" ca="1" si="252"/>
        <v>1.0579686937329802E-2</v>
      </c>
      <c r="T1985" s="25">
        <f ca="1">_xlfn.LOGNORM.INV(S1985,'Input Parameters'!$H$29,'Input Parameters'!$I$29)</f>
        <v>44.953462483655784</v>
      </c>
      <c r="U1985" s="10">
        <f t="shared" ca="1" si="253"/>
        <v>0.18667153832251648</v>
      </c>
      <c r="V1985" s="29">
        <f ca="1">IF('Input Parameters'!$D$30="Beta",_xlfn.BETA.INV(U1985,'Input Parameters'!$L$30,'Input Parameters'!$M$30,'Input Parameters'!$J$30,'Input Parameters'!$K$30),IF('Input Parameters'!$D$30="LogNorm",_xlfn.LOGNORM.INV(U1985,'Input Parameters'!$H$30,'Input Parameters'!$I$30)))</f>
        <v>0.70338486476535733</v>
      </c>
      <c r="W1985" s="2">
        <f ca="1">N1985+(P1985-N1985)*(1-ERF((T1985-R1985)/(2*SQRT(L1985*'Input Parameters'!$E$31))))</f>
        <v>0.83778354985721692</v>
      </c>
      <c r="X1985">
        <f t="shared" ca="1" si="254"/>
        <v>0</v>
      </c>
      <c r="Y1985" s="7"/>
    </row>
    <row r="1986" spans="1:25" ht="15" customHeight="1" x14ac:dyDescent="0.3">
      <c r="A1986" s="130">
        <v>1979</v>
      </c>
      <c r="B1986" s="10">
        <f t="shared" ca="1" si="246"/>
        <v>0.43486441674269605</v>
      </c>
      <c r="C1986" s="57">
        <f ca="1">_xlfn.NORM.INV(B1986,'Input Parameters'!$E$19,'Input Parameters'!$F$19)</f>
        <v>553.441752012189</v>
      </c>
      <c r="D1986" s="10">
        <f t="shared" ca="1" si="247"/>
        <v>0.83008680985470218</v>
      </c>
      <c r="E1986" s="59">
        <f ca="1">IF(_xlfn.NORM.INV(D1986,'Input Parameters'!$E$20,'Input Parameters'!$F$20)&lt;3500,3500,IF(_xlfn.NORM.INV(D1986,'Input Parameters'!$E$20,'Input Parameters'!$F$20)&gt;5500,5500,_xlfn.NORM.INV(D1986,'Input Parameters'!$E$20,'Input Parameters'!$F$20)))</f>
        <v>5468.1558510695813</v>
      </c>
      <c r="F1986" s="10">
        <f t="shared" ca="1" si="248"/>
        <v>0.46304851132973301</v>
      </c>
      <c r="G1986" s="61">
        <f ca="1">_xlfn.NORM.INV(F1986,'Input Parameters'!$E$21,'Input Parameters'!$F$21)</f>
        <v>284.12093403592246</v>
      </c>
      <c r="H1986" s="54">
        <f ca="1">EXP(E1986*(1/'Input Parameters'!$E$22-1/G1986))</f>
        <v>0.55809471791832421</v>
      </c>
      <c r="I1986" s="10">
        <f t="shared" ca="1" si="249"/>
        <v>0.76233410411598213</v>
      </c>
      <c r="J1986" s="29">
        <f ca="1">_xlfn.BETA.INV(I1986,'Input Parameters'!$L$24,'Input Parameters'!$M$24,'Input Parameters'!$J$24,'Input Parameters'!$K$24)</f>
        <v>0.71664389045980026</v>
      </c>
      <c r="K1986" s="156">
        <f ca="1">('Input Parameters'!$E$25/'Input Parameters'!$E$31)^$J1986</f>
        <v>5.8525421821718406E-3</v>
      </c>
      <c r="L1986" s="66">
        <f ca="1">$H1986*$C1986*'Input Parameters'!$E$23*K1986</f>
        <v>1.8076917842964821</v>
      </c>
      <c r="M1986" s="23">
        <f t="shared" ca="1" si="250"/>
        <v>0.97213464946009354</v>
      </c>
      <c r="N1986" s="15">
        <f ca="1">_xlfn.NORM.INV(M1986,'Input Parameters'!$E$26,'Input Parameters'!$F$26)</f>
        <v>7.4175846653953242E-2</v>
      </c>
      <c r="O1986" s="8">
        <f t="shared" ca="1" si="251"/>
        <v>0.64405671028833944</v>
      </c>
      <c r="P1986" s="29">
        <f ca="1">_xlfn.LOGNORM.INV(O1986,'Input Parameters'!$H$27,'Input Parameters'!$I$27)</f>
        <v>1.6763263028369442</v>
      </c>
      <c r="Q1986" s="10"/>
      <c r="R1986" s="15">
        <f>'Input Parameters'!$E$28</f>
        <v>12.7</v>
      </c>
      <c r="S1986" s="10">
        <f t="shared" ca="1" si="252"/>
        <v>0.60113606061159419</v>
      </c>
      <c r="T1986" s="25">
        <f ca="1">_xlfn.LOGNORM.INV(S1986,'Input Parameters'!$H$29,'Input Parameters'!$I$29)</f>
        <v>59.931750691748697</v>
      </c>
      <c r="U1986" s="10">
        <f t="shared" ca="1" si="253"/>
        <v>0.11467718366934376</v>
      </c>
      <c r="V1986" s="29">
        <f ca="1">IF('Input Parameters'!$D$30="Beta",_xlfn.BETA.INV(U1986,'Input Parameters'!$L$30,'Input Parameters'!$M$30,'Input Parameters'!$J$30,'Input Parameters'!$K$30),IF('Input Parameters'!$D$30="LogNorm",_xlfn.LOGNORM.INV(U1986,'Input Parameters'!$H$30,'Input Parameters'!$I$30)))</f>
        <v>0.62200568176025439</v>
      </c>
      <c r="W1986" s="2">
        <f ca="1">N1986+(P1986-N1986)*(1-ERF((T1986-R1986)/(2*SQRT(L1986*'Input Parameters'!$E$31))))</f>
        <v>9.4988554653701651E-2</v>
      </c>
      <c r="X1986">
        <f t="shared" ca="1" si="254"/>
        <v>1</v>
      </c>
      <c r="Y1986" s="7"/>
    </row>
    <row r="1987" spans="1:25" ht="15" customHeight="1" x14ac:dyDescent="0.3">
      <c r="A1987" s="130">
        <v>1980</v>
      </c>
      <c r="B1987" s="10">
        <f t="shared" ca="1" si="246"/>
        <v>0.44970037488948189</v>
      </c>
      <c r="C1987" s="57">
        <f ca="1">_xlfn.NORM.INV(B1987,'Input Parameters'!$E$19,'Input Parameters'!$F$19)</f>
        <v>556.61764646747122</v>
      </c>
      <c r="D1987" s="10">
        <f t="shared" ca="1" si="247"/>
        <v>0.37881176959132223</v>
      </c>
      <c r="E1987" s="59">
        <f ca="1">IF(_xlfn.NORM.INV(D1987,'Input Parameters'!$E$20,'Input Parameters'!$F$20)&lt;3500,3500,IF(_xlfn.NORM.INV(D1987,'Input Parameters'!$E$20,'Input Parameters'!$F$20)&gt;5500,5500,_xlfn.NORM.INV(D1987,'Input Parameters'!$E$20,'Input Parameters'!$F$20)))</f>
        <v>4583.9779006141471</v>
      </c>
      <c r="F1987" s="10">
        <f t="shared" ca="1" si="248"/>
        <v>0.1969488968721913</v>
      </c>
      <c r="G1987" s="61">
        <f ca="1">_xlfn.NORM.INV(F1987,'Input Parameters'!$E$21,'Input Parameters'!$F$21)</f>
        <v>278.14879964026761</v>
      </c>
      <c r="H1987" s="54">
        <f ca="1">EXP(E1987*(1/'Input Parameters'!$E$22-1/G1987))</f>
        <v>0.43373033943954564</v>
      </c>
      <c r="I1987" s="10">
        <f t="shared" ca="1" si="249"/>
        <v>0.1466757545986912</v>
      </c>
      <c r="J1987" s="29">
        <f ca="1">_xlfn.BETA.INV(I1987,'Input Parameters'!$L$24,'Input Parameters'!$M$24,'Input Parameters'!$J$24,'Input Parameters'!$K$24)</f>
        <v>0.43438564355895465</v>
      </c>
      <c r="K1987" s="156">
        <f ca="1">('Input Parameters'!$E$25/'Input Parameters'!$E$31)^$J1987</f>
        <v>4.4330331787932102E-2</v>
      </c>
      <c r="L1987" s="66">
        <f ca="1">$H1987*$C1987*'Input Parameters'!$E$23*K1987</f>
        <v>10.702315620514044</v>
      </c>
      <c r="M1987" s="23">
        <f t="shared" ca="1" si="250"/>
        <v>0.26398947339615608</v>
      </c>
      <c r="N1987" s="15">
        <f ca="1">_xlfn.NORM.INV(M1987,'Input Parameters'!$E$26,'Input Parameters'!$F$26)</f>
        <v>2.0747022234608767E-2</v>
      </c>
      <c r="O1987" s="8">
        <f t="shared" ca="1" si="251"/>
        <v>0.19264830207724493</v>
      </c>
      <c r="P1987" s="29">
        <f ca="1">_xlfn.LOGNORM.INV(O1987,'Input Parameters'!$H$27,'Input Parameters'!$I$27)</f>
        <v>0.9695921178651673</v>
      </c>
      <c r="Q1987" s="10"/>
      <c r="R1987" s="15">
        <f>'Input Parameters'!$E$28</f>
        <v>12.7</v>
      </c>
      <c r="S1987" s="10">
        <f t="shared" ca="1" si="252"/>
        <v>1.392748025481505E-3</v>
      </c>
      <c r="T1987" s="25">
        <f ca="1">_xlfn.LOGNORM.INV(S1987,'Input Parameters'!$H$29,'Input Parameters'!$I$29)</f>
        <v>41.624228668720015</v>
      </c>
      <c r="U1987" s="10">
        <f t="shared" ca="1" si="253"/>
        <v>0.15829162696542354</v>
      </c>
      <c r="V1987" s="29">
        <f ca="1">IF('Input Parameters'!$D$30="Beta",_xlfn.BETA.INV(U1987,'Input Parameters'!$L$30,'Input Parameters'!$M$30,'Input Parameters'!$J$30,'Input Parameters'!$K$30),IF('Input Parameters'!$D$30="LogNorm",_xlfn.LOGNORM.INV(U1987,'Input Parameters'!$H$30,'Input Parameters'!$I$30)))</f>
        <v>0.67318711452808677</v>
      </c>
      <c r="W1987" s="2">
        <f ca="1">N1987+(P1987-N1987)*(1-ERF((T1987-R1987)/(2*SQRT(L1987*'Input Parameters'!$E$31))))</f>
        <v>0.52539052216931825</v>
      </c>
      <c r="X1987">
        <f t="shared" ca="1" si="254"/>
        <v>1</v>
      </c>
      <c r="Y1987" s="7"/>
    </row>
    <row r="1988" spans="1:25" ht="15" customHeight="1" x14ac:dyDescent="0.3">
      <c r="A1988" s="130">
        <v>1981</v>
      </c>
      <c r="B1988" s="10">
        <f t="shared" ca="1" si="246"/>
        <v>0.52910584982234188</v>
      </c>
      <c r="C1988" s="57">
        <f ca="1">_xlfn.NORM.INV(B1988,'Input Parameters'!$E$19,'Input Parameters'!$F$19)</f>
        <v>573.47039196275932</v>
      </c>
      <c r="D1988" s="10">
        <f t="shared" ca="1" si="247"/>
        <v>0.72999045723854572</v>
      </c>
      <c r="E1988" s="59">
        <f ca="1">IF(_xlfn.NORM.INV(D1988,'Input Parameters'!$E$20,'Input Parameters'!$F$20)&lt;3500,3500,IF(_xlfn.NORM.INV(D1988,'Input Parameters'!$E$20,'Input Parameters'!$F$20)&gt;5500,5500,_xlfn.NORM.INV(D1988,'Input Parameters'!$E$20,'Input Parameters'!$F$20)))</f>
        <v>5228.9488911879553</v>
      </c>
      <c r="F1988" s="10">
        <f t="shared" ca="1" si="248"/>
        <v>3.516772068455476E-2</v>
      </c>
      <c r="G1988" s="61">
        <f ca="1">_xlfn.NORM.INV(F1988,'Input Parameters'!$E$21,'Input Parameters'!$F$21)</f>
        <v>270.62540940410867</v>
      </c>
      <c r="H1988" s="54">
        <f ca="1">EXP(E1988*(1/'Input Parameters'!$E$22-1/G1988))</f>
        <v>0.22866895800515574</v>
      </c>
      <c r="I1988" s="10">
        <f t="shared" ca="1" si="249"/>
        <v>7.3720678756685976E-2</v>
      </c>
      <c r="J1988" s="29">
        <f ca="1">_xlfn.BETA.INV(I1988,'Input Parameters'!$L$24,'Input Parameters'!$M$24,'Input Parameters'!$J$24,'Input Parameters'!$K$24)</f>
        <v>0.37089357834997888</v>
      </c>
      <c r="K1988" s="156">
        <f ca="1">('Input Parameters'!$E$25/'Input Parameters'!$E$31)^$J1988</f>
        <v>6.9904672552974653E-2</v>
      </c>
      <c r="L1988" s="66">
        <f ca="1">$H1988*$C1988*'Input Parameters'!$E$23*K1988</f>
        <v>9.1669406353470748</v>
      </c>
      <c r="M1988" s="23">
        <f t="shared" ca="1" si="250"/>
        <v>0.77223754854781779</v>
      </c>
      <c r="N1988" s="15">
        <f ca="1">_xlfn.NORM.INV(M1988,'Input Parameters'!$E$26,'Input Parameters'!$F$26)</f>
        <v>4.9670954675453502E-2</v>
      </c>
      <c r="O1988" s="8">
        <f t="shared" ca="1" si="251"/>
        <v>5.1806124117707131E-2</v>
      </c>
      <c r="P1988" s="29">
        <f ca="1">_xlfn.LOGNORM.INV(O1988,'Input Parameters'!$H$27,'Input Parameters'!$I$27)</f>
        <v>0.69291294225410138</v>
      </c>
      <c r="Q1988" s="10"/>
      <c r="R1988" s="15">
        <f>'Input Parameters'!$E$28</f>
        <v>12.7</v>
      </c>
      <c r="S1988" s="10">
        <f t="shared" ca="1" si="252"/>
        <v>0.8404102127361609</v>
      </c>
      <c r="T1988" s="25">
        <f ca="1">_xlfn.LOGNORM.INV(S1988,'Input Parameters'!$H$29,'Input Parameters'!$I$29)</f>
        <v>65.122656664340482</v>
      </c>
      <c r="U1988" s="10">
        <f t="shared" ca="1" si="253"/>
        <v>9.5233642025377874E-2</v>
      </c>
      <c r="V1988" s="29">
        <f ca="1">IF('Input Parameters'!$D$30="Beta",_xlfn.BETA.INV(U1988,'Input Parameters'!$L$30,'Input Parameters'!$M$30,'Input Parameters'!$J$30,'Input Parameters'!$K$30),IF('Input Parameters'!$D$30="LogNorm",_xlfn.LOGNORM.INV(U1988,'Input Parameters'!$H$30,'Input Parameters'!$I$30)))</f>
        <v>0.59626516549924546</v>
      </c>
      <c r="W1988" s="2">
        <f ca="1">N1988+(P1988-N1988)*(1-ERF((T1988-R1988)/(2*SQRT(L1988*'Input Parameters'!$E$31))))</f>
        <v>0.19172120711251001</v>
      </c>
      <c r="X1988">
        <f t="shared" ca="1" si="254"/>
        <v>1</v>
      </c>
      <c r="Y1988" s="7"/>
    </row>
    <row r="1989" spans="1:25" ht="15" customHeight="1" x14ac:dyDescent="0.3">
      <c r="A1989" s="130">
        <v>1982</v>
      </c>
      <c r="B1989" s="10">
        <f t="shared" ref="B1989:B2052" ca="1" si="255">RAND()</f>
        <v>0.93916879094075456</v>
      </c>
      <c r="C1989" s="57">
        <f ca="1">_xlfn.NORM.INV(B1989,'Input Parameters'!$E$19,'Input Parameters'!$F$19)</f>
        <v>698.09192041798644</v>
      </c>
      <c r="D1989" s="10">
        <f t="shared" ref="D1989:D2052" ca="1" si="256">RAND()</f>
        <v>0.68223794026738938</v>
      </c>
      <c r="E1989" s="59">
        <f ca="1">IF(_xlfn.NORM.INV(D1989,'Input Parameters'!$E$20,'Input Parameters'!$F$20)&lt;3500,3500,IF(_xlfn.NORM.INV(D1989,'Input Parameters'!$E$20,'Input Parameters'!$F$20)&gt;5500,5500,_xlfn.NORM.INV(D1989,'Input Parameters'!$E$20,'Input Parameters'!$F$20)))</f>
        <v>5131.7762328433473</v>
      </c>
      <c r="F1989" s="10">
        <f t="shared" ref="F1989:F2052" ca="1" si="257">RAND()</f>
        <v>0.34789738976739415</v>
      </c>
      <c r="G1989" s="61">
        <f ca="1">_xlfn.NORM.INV(F1989,'Input Parameters'!$E$21,'Input Parameters'!$F$21)</f>
        <v>281.77671388043268</v>
      </c>
      <c r="H1989" s="54">
        <f ca="1">EXP(E1989*(1/'Input Parameters'!$E$22-1/G1989))</f>
        <v>0.4977717007096068</v>
      </c>
      <c r="I1989" s="10">
        <f t="shared" ref="I1989:I2052" ca="1" si="258">RAND()</f>
        <v>0.56934589734881058</v>
      </c>
      <c r="J1989" s="29">
        <f ca="1">_xlfn.BETA.INV(I1989,'Input Parameters'!$L$24,'Input Parameters'!$M$24,'Input Parameters'!$J$24,'Input Parameters'!$K$24)</f>
        <v>0.63504134851012972</v>
      </c>
      <c r="K1989" s="156">
        <f ca="1">('Input Parameters'!$E$25/'Input Parameters'!$E$31)^$J1989</f>
        <v>1.0509250372510156E-2</v>
      </c>
      <c r="L1989" s="66">
        <f ca="1">$H1989*$C1989*'Input Parameters'!$E$23*K1989</f>
        <v>3.6518636416866408</v>
      </c>
      <c r="M1989" s="23">
        <f t="shared" ref="M1989:M2052" ca="1" si="259">RAND()</f>
        <v>0.43854756915300486</v>
      </c>
      <c r="N1989" s="15">
        <f ca="1">_xlfn.NORM.INV(M1989,'Input Parameters'!$E$26,'Input Parameters'!$F$26)</f>
        <v>3.0752293756615104E-2</v>
      </c>
      <c r="O1989" s="8">
        <f t="shared" ref="O1989:O2052" ca="1" si="260">RAND()</f>
        <v>0.10780652016651482</v>
      </c>
      <c r="P1989" s="29">
        <f ca="1">_xlfn.LOGNORM.INV(O1989,'Input Parameters'!$H$27,'Input Parameters'!$I$27)</f>
        <v>0.82315085259696641</v>
      </c>
      <c r="Q1989" s="10"/>
      <c r="R1989" s="15">
        <f>'Input Parameters'!$E$28</f>
        <v>12.7</v>
      </c>
      <c r="S1989" s="10">
        <f t="shared" ref="S1989:S2052" ca="1" si="261">RAND()</f>
        <v>0.65504635381687104</v>
      </c>
      <c r="T1989" s="25">
        <f ca="1">_xlfn.LOGNORM.INV(S1989,'Input Parameters'!$H$29,'Input Parameters'!$I$29)</f>
        <v>60.8996199634501</v>
      </c>
      <c r="U1989" s="10">
        <f t="shared" ref="U1989:U2052" ca="1" si="262">RAND()</f>
        <v>0.60085001746241706</v>
      </c>
      <c r="V1989" s="29">
        <f ca="1">IF('Input Parameters'!$D$30="Beta",_xlfn.BETA.INV(U1989,'Input Parameters'!$L$30,'Input Parameters'!$M$30,'Input Parameters'!$J$30,'Input Parameters'!$K$30),IF('Input Parameters'!$D$30="LogNorm",_xlfn.LOGNORM.INV(U1989,'Input Parameters'!$H$30,'Input Parameters'!$I$30)))</f>
        <v>1.1051499058025513</v>
      </c>
      <c r="W1989" s="2">
        <f ca="1">N1989+(P1989-N1989)*(1-ERF((T1989-R1989)/(2*SQRT(L1989*'Input Parameters'!$E$31))))</f>
        <v>8.9790846019345089E-2</v>
      </c>
      <c r="X1989">
        <f t="shared" ca="1" si="254"/>
        <v>1</v>
      </c>
      <c r="Y1989" s="7"/>
    </row>
    <row r="1990" spans="1:25" ht="15" customHeight="1" x14ac:dyDescent="0.3">
      <c r="A1990" s="130">
        <v>1983</v>
      </c>
      <c r="B1990" s="10">
        <f t="shared" ca="1" si="255"/>
        <v>0.48005267330324253</v>
      </c>
      <c r="C1990" s="57">
        <f ca="1">_xlfn.NORM.INV(B1990,'Input Parameters'!$E$19,'Input Parameters'!$F$19)</f>
        <v>563.07319293784371</v>
      </c>
      <c r="D1990" s="10">
        <f t="shared" ca="1" si="256"/>
        <v>0.8481536972075332</v>
      </c>
      <c r="E1990" s="59">
        <f ca="1">IF(_xlfn.NORM.INV(D1990,'Input Parameters'!$E$20,'Input Parameters'!$F$20)&lt;3500,3500,IF(_xlfn.NORM.INV(D1990,'Input Parameters'!$E$20,'Input Parameters'!$F$20)&gt;5500,5500,_xlfn.NORM.INV(D1990,'Input Parameters'!$E$20,'Input Parameters'!$F$20)))</f>
        <v>5500</v>
      </c>
      <c r="F1990" s="10">
        <f t="shared" ca="1" si="257"/>
        <v>0.33847262836600123</v>
      </c>
      <c r="G1990" s="61">
        <f ca="1">_xlfn.NORM.INV(F1990,'Input Parameters'!$E$21,'Input Parameters'!$F$21)</f>
        <v>281.57524730957863</v>
      </c>
      <c r="H1990" s="54">
        <f ca="1">EXP(E1990*(1/'Input Parameters'!$E$22-1/G1990))</f>
        <v>0.4669020000793454</v>
      </c>
      <c r="I1990" s="10">
        <f t="shared" ca="1" si="258"/>
        <v>0.32330074429867361</v>
      </c>
      <c r="J1990" s="29">
        <f ca="1">_xlfn.BETA.INV(I1990,'Input Parameters'!$L$24,'Input Parameters'!$M$24,'Input Parameters'!$J$24,'Input Parameters'!$K$24)</f>
        <v>0.53207349581200514</v>
      </c>
      <c r="K1990" s="156">
        <f ca="1">('Input Parameters'!$E$25/'Input Parameters'!$E$31)^$J1990</f>
        <v>2.1996880828834307E-2</v>
      </c>
      <c r="L1990" s="66">
        <f ca="1">$H1990*$C1990*'Input Parameters'!$E$23*K1990</f>
        <v>5.7829799693229527</v>
      </c>
      <c r="M1990" s="23">
        <f t="shared" ca="1" si="259"/>
        <v>0.96901873071134592</v>
      </c>
      <c r="N1990" s="15">
        <f ca="1">_xlfn.NORM.INV(M1990,'Input Parameters'!$E$26,'Input Parameters'!$F$26)</f>
        <v>7.3197838027381362E-2</v>
      </c>
      <c r="O1990" s="8">
        <f t="shared" ca="1" si="260"/>
        <v>0.10867297954891686</v>
      </c>
      <c r="P1990" s="29">
        <f ca="1">_xlfn.LOGNORM.INV(O1990,'Input Parameters'!$H$27,'Input Parameters'!$I$27)</f>
        <v>0.82485026073836509</v>
      </c>
      <c r="Q1990" s="10"/>
      <c r="R1990" s="15">
        <f>'Input Parameters'!$E$28</f>
        <v>12.7</v>
      </c>
      <c r="S1990" s="10">
        <f t="shared" ca="1" si="261"/>
        <v>0.49843700541738911</v>
      </c>
      <c r="T1990" s="25">
        <f ca="1">_xlfn.LOGNORM.INV(S1990,'Input Parameters'!$H$29,'Input Parameters'!$I$29)</f>
        <v>58.20621786417324</v>
      </c>
      <c r="U1990" s="10">
        <f t="shared" ca="1" si="262"/>
        <v>7.5719052173820356E-2</v>
      </c>
      <c r="V1990" s="29">
        <f ca="1">IF('Input Parameters'!$D$30="Beta",_xlfn.BETA.INV(U1990,'Input Parameters'!$L$30,'Input Parameters'!$M$30,'Input Parameters'!$J$30,'Input Parameters'!$K$30),IF('Input Parameters'!$D$30="LogNorm",_xlfn.LOGNORM.INV(U1990,'Input Parameters'!$H$30,'Input Parameters'!$I$30)))</f>
        <v>0.56752505621351979</v>
      </c>
      <c r="W1990" s="2">
        <f ca="1">N1990+(P1990-N1990)*(1-ERF((T1990-R1990)/(2*SQRT(L1990*'Input Parameters'!$E$31))))</f>
        <v>0.20915112730707447</v>
      </c>
      <c r="X1990">
        <f t="shared" ca="1" si="254"/>
        <v>1</v>
      </c>
      <c r="Y1990" s="7"/>
    </row>
    <row r="1991" spans="1:25" ht="15" customHeight="1" x14ac:dyDescent="0.3">
      <c r="A1991" s="130">
        <v>1984</v>
      </c>
      <c r="B1991" s="10">
        <f t="shared" ca="1" si="255"/>
        <v>0.14654231381093363</v>
      </c>
      <c r="C1991" s="57">
        <f ca="1">_xlfn.NORM.INV(B1991,'Input Parameters'!$E$19,'Input Parameters'!$F$19)</f>
        <v>478.45848753557533</v>
      </c>
      <c r="D1991" s="10">
        <f t="shared" ca="1" si="256"/>
        <v>0.39326871042375078</v>
      </c>
      <c r="E1991" s="59">
        <f ca="1">IF(_xlfn.NORM.INV(D1991,'Input Parameters'!$E$20,'Input Parameters'!$F$20)&lt;3500,3500,IF(_xlfn.NORM.INV(D1991,'Input Parameters'!$E$20,'Input Parameters'!$F$20)&gt;5500,5500,_xlfn.NORM.INV(D1991,'Input Parameters'!$E$20,'Input Parameters'!$F$20)))</f>
        <v>4610.4332298424752</v>
      </c>
      <c r="F1991" s="10">
        <f t="shared" ca="1" si="257"/>
        <v>0.50963712761421887</v>
      </c>
      <c r="G1991" s="61">
        <f ca="1">_xlfn.NORM.INV(F1991,'Input Parameters'!$E$21,'Input Parameters'!$F$21)</f>
        <v>285.0398901052377</v>
      </c>
      <c r="H1991" s="54">
        <f ca="1">EXP(E1991*(1/'Input Parameters'!$E$22-1/G1991))</f>
        <v>0.64440503809307381</v>
      </c>
      <c r="I1991" s="10">
        <f t="shared" ca="1" si="258"/>
        <v>0.41647774156139505</v>
      </c>
      <c r="J1991" s="29">
        <f ca="1">_xlfn.BETA.INV(I1991,'Input Parameters'!$L$24,'Input Parameters'!$M$24,'Input Parameters'!$J$24,'Input Parameters'!$K$24)</f>
        <v>0.57287710188073693</v>
      </c>
      <c r="K1991" s="156">
        <f ca="1">('Input Parameters'!$E$25/'Input Parameters'!$E$31)^$J1991</f>
        <v>1.6414975316789072E-2</v>
      </c>
      <c r="L1991" s="66">
        <f ca="1">$H1991*$C1991*'Input Parameters'!$E$23*K1991</f>
        <v>5.0610825876801373</v>
      </c>
      <c r="M1991" s="23">
        <f t="shared" ca="1" si="259"/>
        <v>0.61326525947785748</v>
      </c>
      <c r="N1991" s="15">
        <f ca="1">_xlfn.NORM.INV(M1991,'Input Parameters'!$E$26,'Input Parameters'!$F$26)</f>
        <v>4.0044632754368328E-2</v>
      </c>
      <c r="O1991" s="8">
        <f t="shared" ca="1" si="260"/>
        <v>0.54183344102947939</v>
      </c>
      <c r="P1991" s="29">
        <f ca="1">_xlfn.LOGNORM.INV(O1991,'Input Parameters'!$H$27,'Input Parameters'!$I$27)</f>
        <v>1.4913605845351432</v>
      </c>
      <c r="Q1991" s="10"/>
      <c r="R1991" s="15">
        <f>'Input Parameters'!$E$28</f>
        <v>12.7</v>
      </c>
      <c r="S1991" s="10">
        <f t="shared" ca="1" si="261"/>
        <v>9.5503327696519813E-2</v>
      </c>
      <c r="T1991" s="25">
        <f ca="1">_xlfn.LOGNORM.INV(S1991,'Input Parameters'!$H$29,'Input Parameters'!$I$29)</f>
        <v>50.280773993576226</v>
      </c>
      <c r="U1991" s="10">
        <f t="shared" ca="1" si="262"/>
        <v>0.26492880365215477</v>
      </c>
      <c r="V1991" s="29">
        <f ca="1">IF('Input Parameters'!$D$30="Beta",_xlfn.BETA.INV(U1991,'Input Parameters'!$L$30,'Input Parameters'!$M$30,'Input Parameters'!$J$30,'Input Parameters'!$K$30),IF('Input Parameters'!$D$30="LogNorm",_xlfn.LOGNORM.INV(U1991,'Input Parameters'!$H$30,'Input Parameters'!$I$30)))</f>
        <v>0.77994614991871747</v>
      </c>
      <c r="W1991" s="2">
        <f ca="1">N1991+(P1991-N1991)*(1-ERF((T1991-R1991)/(2*SQRT(L1991*'Input Parameters'!$E$31))))</f>
        <v>0.38475722430832299</v>
      </c>
      <c r="X1991">
        <f t="shared" ca="1" si="254"/>
        <v>1</v>
      </c>
      <c r="Y1991" s="7"/>
    </row>
    <row r="1992" spans="1:25" ht="15" customHeight="1" x14ac:dyDescent="0.3">
      <c r="A1992" s="130">
        <v>1985</v>
      </c>
      <c r="B1992" s="10">
        <f t="shared" ca="1" si="255"/>
        <v>0.24893157855670256</v>
      </c>
      <c r="C1992" s="57">
        <f ca="1">_xlfn.NORM.INV(B1992,'Input Parameters'!$E$19,'Input Parameters'!$F$19)</f>
        <v>510.02118889194594</v>
      </c>
      <c r="D1992" s="10">
        <f t="shared" ca="1" si="256"/>
        <v>0.95404144593770679</v>
      </c>
      <c r="E1992" s="59">
        <f ca="1">IF(_xlfn.NORM.INV(D1992,'Input Parameters'!$E$20,'Input Parameters'!$F$20)&lt;3500,3500,IF(_xlfn.NORM.INV(D1992,'Input Parameters'!$E$20,'Input Parameters'!$F$20)&gt;5500,5500,_xlfn.NORM.INV(D1992,'Input Parameters'!$E$20,'Input Parameters'!$F$20)))</f>
        <v>5500</v>
      </c>
      <c r="F1992" s="10">
        <f t="shared" ca="1" si="257"/>
        <v>0.18068002748800194</v>
      </c>
      <c r="G1992" s="61">
        <f ca="1">_xlfn.NORM.INV(F1992,'Input Parameters'!$E$21,'Input Parameters'!$F$21)</f>
        <v>277.67557603402372</v>
      </c>
      <c r="H1992" s="54">
        <f ca="1">EXP(E1992*(1/'Input Parameters'!$E$22-1/G1992))</f>
        <v>0.3548867467723924</v>
      </c>
      <c r="I1992" s="10">
        <f t="shared" ca="1" si="258"/>
        <v>0.9290609529230075</v>
      </c>
      <c r="J1992" s="29">
        <f ca="1">_xlfn.BETA.INV(I1992,'Input Parameters'!$L$24,'Input Parameters'!$M$24,'Input Parameters'!$J$24,'Input Parameters'!$K$24)</f>
        <v>0.81491025268940231</v>
      </c>
      <c r="K1992" s="156">
        <f ca="1">('Input Parameters'!$E$25/'Input Parameters'!$E$31)^$J1992</f>
        <v>2.8920271393780483E-3</v>
      </c>
      <c r="L1992" s="66">
        <f ca="1">$H1992*$C1992*'Input Parameters'!$E$23*K1992</f>
        <v>0.52345621961830691</v>
      </c>
      <c r="M1992" s="23">
        <f t="shared" ca="1" si="259"/>
        <v>0.84373534325111776</v>
      </c>
      <c r="N1992" s="15">
        <f ca="1">_xlfn.NORM.INV(M1992,'Input Parameters'!$E$26,'Input Parameters'!$F$26)</f>
        <v>5.5208508737915593E-2</v>
      </c>
      <c r="O1992" s="8">
        <f t="shared" ca="1" si="260"/>
        <v>0.23472549443439006</v>
      </c>
      <c r="P1992" s="29">
        <f ca="1">_xlfn.LOGNORM.INV(O1992,'Input Parameters'!$H$27,'Input Parameters'!$I$27)</f>
        <v>1.0337406566893332</v>
      </c>
      <c r="Q1992" s="10"/>
      <c r="R1992" s="15">
        <f>'Input Parameters'!$E$28</f>
        <v>12.7</v>
      </c>
      <c r="S1992" s="10">
        <f t="shared" ca="1" si="261"/>
        <v>0.21084188839738915</v>
      </c>
      <c r="T1992" s="25">
        <f ca="1">_xlfn.LOGNORM.INV(S1992,'Input Parameters'!$H$29,'Input Parameters'!$I$29)</f>
        <v>53.208603839423404</v>
      </c>
      <c r="U1992" s="10">
        <f t="shared" ca="1" si="262"/>
        <v>0.35653982478304425</v>
      </c>
      <c r="V1992" s="29">
        <f ca="1">IF('Input Parameters'!$D$30="Beta",_xlfn.BETA.INV(U1992,'Input Parameters'!$L$30,'Input Parameters'!$M$30,'Input Parameters'!$J$30,'Input Parameters'!$K$30),IF('Input Parameters'!$D$30="LogNorm",_xlfn.LOGNORM.INV(U1992,'Input Parameters'!$H$30,'Input Parameters'!$I$30)))</f>
        <v>0.86432772705007521</v>
      </c>
      <c r="W1992" s="2">
        <f ca="1">N1992+(P1992-N1992)*(1-ERF((T1992-R1992)/(2*SQRT(L1992*'Input Parameters'!$E$31))))</f>
        <v>5.5282138683120388E-2</v>
      </c>
      <c r="X1992">
        <f t="shared" ca="1" si="254"/>
        <v>1</v>
      </c>
      <c r="Y1992" s="7"/>
    </row>
    <row r="1993" spans="1:25" ht="15" customHeight="1" x14ac:dyDescent="0.3">
      <c r="A1993" s="130">
        <v>1986</v>
      </c>
      <c r="B1993" s="10">
        <f t="shared" ca="1" si="255"/>
        <v>0.63409177551440399</v>
      </c>
      <c r="C1993" s="57">
        <f ca="1">_xlfn.NORM.INV(B1993,'Input Parameters'!$E$19,'Input Parameters'!$F$19)</f>
        <v>596.25901633431738</v>
      </c>
      <c r="D1993" s="10">
        <f t="shared" ca="1" si="256"/>
        <v>0.88080586998263732</v>
      </c>
      <c r="E1993" s="59">
        <f ca="1">IF(_xlfn.NORM.INV(D1993,'Input Parameters'!$E$20,'Input Parameters'!$F$20)&lt;3500,3500,IF(_xlfn.NORM.INV(D1993,'Input Parameters'!$E$20,'Input Parameters'!$F$20)&gt;5500,5500,_xlfn.NORM.INV(D1993,'Input Parameters'!$E$20,'Input Parameters'!$F$20)))</f>
        <v>5500</v>
      </c>
      <c r="F1993" s="10">
        <f t="shared" ca="1" si="257"/>
        <v>0.33407486995350844</v>
      </c>
      <c r="G1993" s="61">
        <f ca="1">_xlfn.NORM.INV(F1993,'Input Parameters'!$E$21,'Input Parameters'!$F$21)</f>
        <v>281.48050632907086</v>
      </c>
      <c r="H1993" s="54">
        <f ca="1">EXP(E1993*(1/'Input Parameters'!$E$22-1/G1993))</f>
        <v>0.46384245634866167</v>
      </c>
      <c r="I1993" s="10">
        <f t="shared" ca="1" si="258"/>
        <v>0.26046122294848806</v>
      </c>
      <c r="J1993" s="29">
        <f ca="1">_xlfn.BETA.INV(I1993,'Input Parameters'!$L$24,'Input Parameters'!$M$24,'Input Parameters'!$J$24,'Input Parameters'!$K$24)</f>
        <v>0.50168256652806476</v>
      </c>
      <c r="K1993" s="156">
        <f ca="1">('Input Parameters'!$E$25/'Input Parameters'!$E$31)^$J1993</f>
        <v>2.7355331461244064E-2</v>
      </c>
      <c r="L1993" s="66">
        <f ca="1">$H1993*$C1993*'Input Parameters'!$E$23*K1993</f>
        <v>7.5656707723433927</v>
      </c>
      <c r="M1993" s="23">
        <f t="shared" ca="1" si="259"/>
        <v>0.97283418382375897</v>
      </c>
      <c r="N1993" s="15">
        <f ca="1">_xlfn.NORM.INV(M1993,'Input Parameters'!$E$26,'Input Parameters'!$F$26)</f>
        <v>7.4407845829180058E-2</v>
      </c>
      <c r="O1993" s="8">
        <f t="shared" ca="1" si="260"/>
        <v>9.5064790827795953E-2</v>
      </c>
      <c r="P1993" s="29">
        <f ca="1">_xlfn.LOGNORM.INV(O1993,'Input Parameters'!$H$27,'Input Parameters'!$I$27)</f>
        <v>0.7973726819567869</v>
      </c>
      <c r="Q1993" s="10"/>
      <c r="R1993" s="15">
        <f>'Input Parameters'!$E$28</f>
        <v>12.7</v>
      </c>
      <c r="S1993" s="10">
        <f t="shared" ca="1" si="261"/>
        <v>0.57686575063140166</v>
      </c>
      <c r="T1993" s="25">
        <f ca="1">_xlfn.LOGNORM.INV(S1993,'Input Parameters'!$H$29,'Input Parameters'!$I$29)</f>
        <v>59.513298131908847</v>
      </c>
      <c r="U1993" s="10">
        <f t="shared" ca="1" si="262"/>
        <v>0.49347109101662123</v>
      </c>
      <c r="V1993" s="29">
        <f ca="1">IF('Input Parameters'!$D$30="Beta",_xlfn.BETA.INV(U1993,'Input Parameters'!$L$30,'Input Parameters'!$M$30,'Input Parameters'!$J$30,'Input Parameters'!$K$30),IF('Input Parameters'!$D$30="LogNorm",_xlfn.LOGNORM.INV(U1993,'Input Parameters'!$H$30,'Input Parameters'!$I$30)))</f>
        <v>0.99277900888635973</v>
      </c>
      <c r="W1993" s="2">
        <f ca="1">N1993+(P1993-N1993)*(1-ERF((T1993-R1993)/(2*SQRT(L1993*'Input Parameters'!$E$31))))</f>
        <v>0.23982189716517532</v>
      </c>
      <c r="X1993">
        <f t="shared" ref="X1993:X2056" ca="1" si="263">IFERROR(IF(W1993&gt;V1993,0,1),0)</f>
        <v>1</v>
      </c>
      <c r="Y1993" s="7"/>
    </row>
    <row r="1994" spans="1:25" ht="15" customHeight="1" x14ac:dyDescent="0.3">
      <c r="A1994" s="130">
        <v>1987</v>
      </c>
      <c r="B1994" s="10">
        <f t="shared" ca="1" si="255"/>
        <v>0.48603370076988461</v>
      </c>
      <c r="C1994" s="57">
        <f ca="1">_xlfn.NORM.INV(B1994,'Input Parameters'!$E$19,'Input Parameters'!$F$19)</f>
        <v>564.34119240119367</v>
      </c>
      <c r="D1994" s="10">
        <f t="shared" ca="1" si="256"/>
        <v>0.96894144621782285</v>
      </c>
      <c r="E1994" s="59">
        <f ca="1">IF(_xlfn.NORM.INV(D1994,'Input Parameters'!$E$20,'Input Parameters'!$F$20)&lt;3500,3500,IF(_xlfn.NORM.INV(D1994,'Input Parameters'!$E$20,'Input Parameters'!$F$20)&gt;5500,5500,_xlfn.NORM.INV(D1994,'Input Parameters'!$E$20,'Input Parameters'!$F$20)))</f>
        <v>5500</v>
      </c>
      <c r="F1994" s="10">
        <f t="shared" ca="1" si="257"/>
        <v>0.73123486696330198</v>
      </c>
      <c r="G1994" s="61">
        <f ca="1">_xlfn.NORM.INV(F1994,'Input Parameters'!$E$21,'Input Parameters'!$F$21)</f>
        <v>289.69609868541136</v>
      </c>
      <c r="H1994" s="54">
        <f ca="1">EXP(E1994*(1/'Input Parameters'!$E$22-1/G1994))</f>
        <v>0.80728244945432948</v>
      </c>
      <c r="I1994" s="10">
        <f t="shared" ca="1" si="258"/>
        <v>0.77024818398861994</v>
      </c>
      <c r="J1994" s="29">
        <f ca="1">_xlfn.BETA.INV(I1994,'Input Parameters'!$L$24,'Input Parameters'!$M$24,'Input Parameters'!$J$24,'Input Parameters'!$K$24)</f>
        <v>0.72034614933559782</v>
      </c>
      <c r="K1994" s="156">
        <f ca="1">('Input Parameters'!$E$25/'Input Parameters'!$E$31)^$J1994</f>
        <v>5.6991543099821768E-3</v>
      </c>
      <c r="L1994" s="66">
        <f ca="1">$H1994*$C1994*'Input Parameters'!$E$23*K1994</f>
        <v>2.5964363369631718</v>
      </c>
      <c r="M1994" s="23">
        <f t="shared" ca="1" si="259"/>
        <v>2.4726460626028235E-2</v>
      </c>
      <c r="N1994" s="15">
        <f ca="1">_xlfn.NORM.INV(M1994,'Input Parameters'!$E$26,'Input Parameters'!$F$26)</f>
        <v>-7.2579835229591508E-3</v>
      </c>
      <c r="O1994" s="8">
        <f t="shared" ca="1" si="260"/>
        <v>0.9683183717501932</v>
      </c>
      <c r="P1994" s="29">
        <f ca="1">_xlfn.LOGNORM.INV(O1994,'Input Parameters'!$H$27,'Input Parameters'!$I$27)</f>
        <v>3.2368708105375315</v>
      </c>
      <c r="Q1994" s="10"/>
      <c r="R1994" s="15">
        <f>'Input Parameters'!$E$28</f>
        <v>12.7</v>
      </c>
      <c r="S1994" s="10">
        <f t="shared" ca="1" si="261"/>
        <v>0.58535251840245073</v>
      </c>
      <c r="T1994" s="25">
        <f ca="1">_xlfn.LOGNORM.INV(S1994,'Input Parameters'!$H$29,'Input Parameters'!$I$29)</f>
        <v>59.658630814968063</v>
      </c>
      <c r="U1994" s="10">
        <f t="shared" ca="1" si="262"/>
        <v>0.97442088060425458</v>
      </c>
      <c r="V1994" s="29">
        <f ca="1">IF('Input Parameters'!$D$30="Beta",_xlfn.BETA.INV(U1994,'Input Parameters'!$L$30,'Input Parameters'!$M$30,'Input Parameters'!$J$30,'Input Parameters'!$K$30),IF('Input Parameters'!$D$30="LogNorm",_xlfn.LOGNORM.INV(U1994,'Input Parameters'!$H$30,'Input Parameters'!$I$30)))</f>
        <v>2.1559684719704397</v>
      </c>
      <c r="W1994" s="2">
        <f ca="1">N1994+(P1994-N1994)*(1-ERF((T1994-R1994)/(2*SQRT(L1994*'Input Parameters'!$E$31))))</f>
        <v>0.12034369516595492</v>
      </c>
      <c r="X1994">
        <f t="shared" ca="1" si="263"/>
        <v>1</v>
      </c>
      <c r="Y1994" s="7"/>
    </row>
    <row r="1995" spans="1:25" ht="15" customHeight="1" x14ac:dyDescent="0.3">
      <c r="A1995" s="130">
        <v>1988</v>
      </c>
      <c r="B1995" s="10">
        <f t="shared" ca="1" si="255"/>
        <v>0.41192992343353607</v>
      </c>
      <c r="C1995" s="57">
        <f ca="1">_xlfn.NORM.INV(B1995,'Input Parameters'!$E$19,'Input Parameters'!$F$19)</f>
        <v>548.49171242990974</v>
      </c>
      <c r="D1995" s="10">
        <f t="shared" ca="1" si="256"/>
        <v>0.99594269031382032</v>
      </c>
      <c r="E1995" s="59">
        <f ca="1">IF(_xlfn.NORM.INV(D1995,'Input Parameters'!$E$20,'Input Parameters'!$F$20)&lt;3500,3500,IF(_xlfn.NORM.INV(D1995,'Input Parameters'!$E$20,'Input Parameters'!$F$20)&gt;5500,5500,_xlfn.NORM.INV(D1995,'Input Parameters'!$E$20,'Input Parameters'!$F$20)))</f>
        <v>5500</v>
      </c>
      <c r="F1995" s="10">
        <f t="shared" ca="1" si="257"/>
        <v>0.59569539468470734</v>
      </c>
      <c r="G1995" s="61">
        <f ca="1">_xlfn.NORM.INV(F1995,'Input Parameters'!$E$21,'Input Parameters'!$F$21)</f>
        <v>286.75385415056161</v>
      </c>
      <c r="H1995" s="54">
        <f ca="1">EXP(E1995*(1/'Input Parameters'!$E$22-1/G1995))</f>
        <v>0.66439266730614255</v>
      </c>
      <c r="I1995" s="10">
        <f t="shared" ca="1" si="258"/>
        <v>0.56448069328697603</v>
      </c>
      <c r="J1995" s="29">
        <f ca="1">_xlfn.BETA.INV(I1995,'Input Parameters'!$L$24,'Input Parameters'!$M$24,'Input Parameters'!$J$24,'Input Parameters'!$K$24)</f>
        <v>0.63308615973621307</v>
      </c>
      <c r="K1995" s="156">
        <f ca="1">('Input Parameters'!$E$25/'Input Parameters'!$E$31)^$J1995</f>
        <v>1.0657687866803413E-2</v>
      </c>
      <c r="L1995" s="66">
        <f ca="1">$H1995*$C1995*'Input Parameters'!$E$23*K1995</f>
        <v>3.8838093001548604</v>
      </c>
      <c r="M1995" s="23">
        <f t="shared" ca="1" si="259"/>
        <v>0.73040089943143915</v>
      </c>
      <c r="N1995" s="15">
        <f ca="1">_xlfn.NORM.INV(M1995,'Input Parameters'!$E$26,'Input Parameters'!$F$26)</f>
        <v>4.6894544256963017E-2</v>
      </c>
      <c r="O1995" s="8">
        <f t="shared" ca="1" si="260"/>
        <v>7.2515278641865466E-2</v>
      </c>
      <c r="P1995" s="29">
        <f ca="1">_xlfn.LOGNORM.INV(O1995,'Input Parameters'!$H$27,'Input Parameters'!$I$27)</f>
        <v>0.74712823809895723</v>
      </c>
      <c r="Q1995" s="10"/>
      <c r="R1995" s="15">
        <f>'Input Parameters'!$E$28</f>
        <v>12.7</v>
      </c>
      <c r="S1995" s="10">
        <f t="shared" ca="1" si="261"/>
        <v>0.52396591784965818</v>
      </c>
      <c r="T1995" s="25">
        <f ca="1">_xlfn.LOGNORM.INV(S1995,'Input Parameters'!$H$29,'Input Parameters'!$I$29)</f>
        <v>58.626146373922566</v>
      </c>
      <c r="U1995" s="10">
        <f t="shared" ca="1" si="262"/>
        <v>0.61701763541813326</v>
      </c>
      <c r="V1995" s="29">
        <f ca="1">IF('Input Parameters'!$D$30="Beta",_xlfn.BETA.INV(U1995,'Input Parameters'!$L$30,'Input Parameters'!$M$30,'Input Parameters'!$J$30,'Input Parameters'!$K$30),IF('Input Parameters'!$D$30="LogNorm",_xlfn.LOGNORM.INV(U1995,'Input Parameters'!$H$30,'Input Parameters'!$I$30)))</f>
        <v>1.1236548793070165</v>
      </c>
      <c r="W1995" s="2">
        <f ca="1">N1995+(P1995-N1995)*(1-ERF((T1995-R1995)/(2*SQRT(L1995*'Input Parameters'!$E$31))))</f>
        <v>0.11648707056538055</v>
      </c>
      <c r="X1995">
        <f t="shared" ca="1" si="263"/>
        <v>1</v>
      </c>
      <c r="Y1995" s="7"/>
    </row>
    <row r="1996" spans="1:25" ht="15" customHeight="1" x14ac:dyDescent="0.3">
      <c r="A1996" s="130">
        <v>1989</v>
      </c>
      <c r="B1996" s="10">
        <f t="shared" ca="1" si="255"/>
        <v>0.32247863590617432</v>
      </c>
      <c r="C1996" s="57">
        <f ca="1">_xlfn.NORM.INV(B1996,'Input Parameters'!$E$19,'Input Parameters'!$F$19)</f>
        <v>528.36418653069268</v>
      </c>
      <c r="D1996" s="10">
        <f t="shared" ca="1" si="256"/>
        <v>0.41326484731861668</v>
      </c>
      <c r="E1996" s="59">
        <f ca="1">IF(_xlfn.NORM.INV(D1996,'Input Parameters'!$E$20,'Input Parameters'!$F$20)&lt;3500,3500,IF(_xlfn.NORM.INV(D1996,'Input Parameters'!$E$20,'Input Parameters'!$F$20)&gt;5500,5500,_xlfn.NORM.INV(D1996,'Input Parameters'!$E$20,'Input Parameters'!$F$20)))</f>
        <v>4646.5918473130996</v>
      </c>
      <c r="F1996" s="10">
        <f t="shared" ca="1" si="257"/>
        <v>0.14021351565003326</v>
      </c>
      <c r="G1996" s="61">
        <f ca="1">_xlfn.NORM.INV(F1996,'Input Parameters'!$E$21,'Input Parameters'!$F$21)</f>
        <v>276.36622609876923</v>
      </c>
      <c r="H1996" s="54">
        <f ca="1">EXP(E1996*(1/'Input Parameters'!$E$22-1/G1996))</f>
        <v>0.38500730745578599</v>
      </c>
      <c r="I1996" s="10">
        <f t="shared" ca="1" si="258"/>
        <v>0.74392859671698908</v>
      </c>
      <c r="J1996" s="29">
        <f ca="1">_xlfn.BETA.INV(I1996,'Input Parameters'!$L$24,'Input Parameters'!$M$24,'Input Parameters'!$J$24,'Input Parameters'!$K$24)</f>
        <v>0.70820711797618263</v>
      </c>
      <c r="K1996" s="156">
        <f ca="1">('Input Parameters'!$E$25/'Input Parameters'!$E$31)^$J1996</f>
        <v>6.2176854165570689E-3</v>
      </c>
      <c r="L1996" s="66">
        <f ca="1">$H1996*$C1996*'Input Parameters'!$E$23*K1996</f>
        <v>1.2648268909013618</v>
      </c>
      <c r="M1996" s="23">
        <f t="shared" ca="1" si="259"/>
        <v>0.9352988439909018</v>
      </c>
      <c r="N1996" s="15">
        <f ca="1">_xlfn.NORM.INV(M1996,'Input Parameters'!$E$26,'Input Parameters'!$F$26)</f>
        <v>6.58457236063687E-2</v>
      </c>
      <c r="O1996" s="8">
        <f t="shared" ca="1" si="260"/>
        <v>0.82509434588441755</v>
      </c>
      <c r="P1996" s="29">
        <f ca="1">_xlfn.LOGNORM.INV(O1996,'Input Parameters'!$H$27,'Input Parameters'!$I$27)</f>
        <v>2.1529659021296279</v>
      </c>
      <c r="Q1996" s="10"/>
      <c r="R1996" s="15">
        <f>'Input Parameters'!$E$28</f>
        <v>12.7</v>
      </c>
      <c r="S1996" s="10">
        <f t="shared" ca="1" si="261"/>
        <v>0.76820265901122853</v>
      </c>
      <c r="T1996" s="25">
        <f ca="1">_xlfn.LOGNORM.INV(S1996,'Input Parameters'!$H$29,'Input Parameters'!$I$29)</f>
        <v>63.226383347597881</v>
      </c>
      <c r="U1996" s="10">
        <f t="shared" ca="1" si="262"/>
        <v>0.30164109929823124</v>
      </c>
      <c r="V1996" s="29">
        <f ca="1">IF('Input Parameters'!$D$30="Beta",_xlfn.BETA.INV(U1996,'Input Parameters'!$L$30,'Input Parameters'!$M$30,'Input Parameters'!$J$30,'Input Parameters'!$K$30),IF('Input Parameters'!$D$30="LogNorm",_xlfn.LOGNORM.INV(U1996,'Input Parameters'!$H$30,'Input Parameters'!$I$30)))</f>
        <v>0.81405342070103481</v>
      </c>
      <c r="W1996" s="2">
        <f ca="1">N1996+(P1996-N1996)*(1-ERF((T1996-R1996)/(2*SQRT(L1996*'Input Parameters'!$E$31))))</f>
        <v>6.8953820548472655E-2</v>
      </c>
      <c r="X1996">
        <f t="shared" ca="1" si="263"/>
        <v>1</v>
      </c>
      <c r="Y1996" s="7"/>
    </row>
    <row r="1997" spans="1:25" ht="15" customHeight="1" x14ac:dyDescent="0.3">
      <c r="A1997" s="130">
        <v>1990</v>
      </c>
      <c r="B1997" s="10">
        <f t="shared" ca="1" si="255"/>
        <v>0.92885607603876597</v>
      </c>
      <c r="C1997" s="57">
        <f ca="1">_xlfn.NORM.INV(B1997,'Input Parameters'!$E$19,'Input Parameters'!$F$19)</f>
        <v>691.28890597777308</v>
      </c>
      <c r="D1997" s="10">
        <f t="shared" ca="1" si="256"/>
        <v>0.87246054759902014</v>
      </c>
      <c r="E1997" s="59">
        <f ca="1">IF(_xlfn.NORM.INV(D1997,'Input Parameters'!$E$20,'Input Parameters'!$F$20)&lt;3500,3500,IF(_xlfn.NORM.INV(D1997,'Input Parameters'!$E$20,'Input Parameters'!$F$20)&gt;5500,5500,_xlfn.NORM.INV(D1997,'Input Parameters'!$E$20,'Input Parameters'!$F$20)))</f>
        <v>5500</v>
      </c>
      <c r="F1997" s="10">
        <f t="shared" ca="1" si="257"/>
        <v>0.81576708248555296</v>
      </c>
      <c r="G1997" s="61">
        <f ca="1">_xlfn.NORM.INV(F1997,'Input Parameters'!$E$21,'Input Parameters'!$F$21)</f>
        <v>291.91889731277632</v>
      </c>
      <c r="H1997" s="54">
        <f ca="1">EXP(E1997*(1/'Input Parameters'!$E$22-1/G1997))</f>
        <v>0.9328429632322639</v>
      </c>
      <c r="I1997" s="10">
        <f t="shared" ca="1" si="258"/>
        <v>2.567664096885991E-2</v>
      </c>
      <c r="J1997" s="29">
        <f ca="1">_xlfn.BETA.INV(I1997,'Input Parameters'!$L$24,'Input Parameters'!$M$24,'Input Parameters'!$J$24,'Input Parameters'!$K$24)</f>
        <v>0.29621355980583725</v>
      </c>
      <c r="K1997" s="156">
        <f ca="1">('Input Parameters'!$E$25/'Input Parameters'!$E$31)^$J1997</f>
        <v>0.11944466031295708</v>
      </c>
      <c r="L1997" s="66">
        <f ca="1">$H1997*$C1997*'Input Parameters'!$E$23*K1997</f>
        <v>77.025560413001585</v>
      </c>
      <c r="M1997" s="23">
        <f t="shared" ca="1" si="259"/>
        <v>0.14379567318421471</v>
      </c>
      <c r="N1997" s="15">
        <f ca="1">_xlfn.NORM.INV(M1997,'Input Parameters'!$E$26,'Input Parameters'!$F$26)</f>
        <v>1.1668171637636993E-2</v>
      </c>
      <c r="O1997" s="8">
        <f t="shared" ca="1" si="260"/>
        <v>0.40319720922745206</v>
      </c>
      <c r="P1997" s="29">
        <f ca="1">_xlfn.LOGNORM.INV(O1997,'Input Parameters'!$H$27,'Input Parameters'!$I$27)</f>
        <v>1.2773476507847366</v>
      </c>
      <c r="Q1997" s="10"/>
      <c r="R1997" s="15">
        <f>'Input Parameters'!$E$28</f>
        <v>12.7</v>
      </c>
      <c r="S1997" s="10">
        <f t="shared" ca="1" si="261"/>
        <v>0.32068042274493169</v>
      </c>
      <c r="T1997" s="25">
        <f ca="1">_xlfn.LOGNORM.INV(S1997,'Input Parameters'!$H$29,'Input Parameters'!$I$29)</f>
        <v>55.264763612481062</v>
      </c>
      <c r="U1997" s="10">
        <f t="shared" ca="1" si="262"/>
        <v>0.56632922346445558</v>
      </c>
      <c r="V1997" s="29">
        <f ca="1">IF('Input Parameters'!$D$30="Beta",_xlfn.BETA.INV(U1997,'Input Parameters'!$L$30,'Input Parameters'!$M$30,'Input Parameters'!$J$30,'Input Parameters'!$K$30),IF('Input Parameters'!$D$30="LogNorm",_xlfn.LOGNORM.INV(U1997,'Input Parameters'!$H$30,'Input Parameters'!$I$30)))</f>
        <v>1.0672409779720118</v>
      </c>
      <c r="W1997" s="2">
        <f ca="1">N1997+(P1997-N1997)*(1-ERF((T1997-R1997)/(2*SQRT(L1997*'Input Parameters'!$E$31))))</f>
        <v>0.93769472304254375</v>
      </c>
      <c r="X1997">
        <f t="shared" ca="1" si="263"/>
        <v>1</v>
      </c>
      <c r="Y1997" s="7"/>
    </row>
    <row r="1998" spans="1:25" ht="15" customHeight="1" x14ac:dyDescent="0.3">
      <c r="A1998" s="130">
        <v>1991</v>
      </c>
      <c r="B1998" s="10">
        <f t="shared" ca="1" si="255"/>
        <v>0.46140341436541232</v>
      </c>
      <c r="C1998" s="57">
        <f ca="1">_xlfn.NORM.INV(B1998,'Input Parameters'!$E$19,'Input Parameters'!$F$19)</f>
        <v>559.11205852323098</v>
      </c>
      <c r="D1998" s="10">
        <f t="shared" ca="1" si="256"/>
        <v>0.89175817321375461</v>
      </c>
      <c r="E1998" s="59">
        <f ca="1">IF(_xlfn.NORM.INV(D1998,'Input Parameters'!$E$20,'Input Parameters'!$F$20)&lt;3500,3500,IF(_xlfn.NORM.INV(D1998,'Input Parameters'!$E$20,'Input Parameters'!$F$20)&gt;5500,5500,_xlfn.NORM.INV(D1998,'Input Parameters'!$E$20,'Input Parameters'!$F$20)))</f>
        <v>5500</v>
      </c>
      <c r="F1998" s="10">
        <f t="shared" ca="1" si="257"/>
        <v>0.73804991476951198</v>
      </c>
      <c r="G1998" s="61">
        <f ca="1">_xlfn.NORM.INV(F1998,'Input Parameters'!$E$21,'Input Parameters'!$F$21)</f>
        <v>289.85953139615799</v>
      </c>
      <c r="H1998" s="54">
        <f ca="1">EXP(E1998*(1/'Input Parameters'!$E$22-1/G1998))</f>
        <v>0.81597052333490483</v>
      </c>
      <c r="I1998" s="10">
        <f t="shared" ca="1" si="258"/>
        <v>0.71276936676039016</v>
      </c>
      <c r="J1998" s="29">
        <f ca="1">_xlfn.BETA.INV(I1998,'Input Parameters'!$L$24,'Input Parameters'!$M$24,'Input Parameters'!$J$24,'Input Parameters'!$K$24)</f>
        <v>0.69438920018276451</v>
      </c>
      <c r="K1998" s="156">
        <f ca="1">('Input Parameters'!$E$25/'Input Parameters'!$E$31)^$J1998</f>
        <v>6.8655847274134898E-3</v>
      </c>
      <c r="L1998" s="66">
        <f ca="1">$H1998*$C1998*'Input Parameters'!$E$23*K1998</f>
        <v>3.1322099172398081</v>
      </c>
      <c r="M1998" s="23">
        <f t="shared" ca="1" si="259"/>
        <v>0.29158398824428478</v>
      </c>
      <c r="N1998" s="15">
        <f ca="1">_xlfn.NORM.INV(M1998,'Input Parameters'!$E$26,'Input Parameters'!$F$26)</f>
        <v>2.2475973063657048E-2</v>
      </c>
      <c r="O1998" s="8">
        <f t="shared" ca="1" si="260"/>
        <v>0.20931497091577411</v>
      </c>
      <c r="P1998" s="29">
        <f ca="1">_xlfn.LOGNORM.INV(O1998,'Input Parameters'!$H$27,'Input Parameters'!$I$27)</f>
        <v>0.99540033556992324</v>
      </c>
      <c r="Q1998" s="10"/>
      <c r="R1998" s="15">
        <f>'Input Parameters'!$E$28</f>
        <v>12.7</v>
      </c>
      <c r="S1998" s="10">
        <f t="shared" ca="1" si="261"/>
        <v>0.2946061960086247</v>
      </c>
      <c r="T1998" s="25">
        <f ca="1">_xlfn.LOGNORM.INV(S1998,'Input Parameters'!$H$29,'Input Parameters'!$I$29)</f>
        <v>54.806401514449824</v>
      </c>
      <c r="U1998" s="10">
        <f t="shared" ca="1" si="262"/>
        <v>0.2753623120411961</v>
      </c>
      <c r="V1998" s="29">
        <f ca="1">IF('Input Parameters'!$D$30="Beta",_xlfn.BETA.INV(U1998,'Input Parameters'!$L$30,'Input Parameters'!$M$30,'Input Parameters'!$J$30,'Input Parameters'!$K$30),IF('Input Parameters'!$D$30="LogNorm",_xlfn.LOGNORM.INV(U1998,'Input Parameters'!$H$30,'Input Parameters'!$I$30)))</f>
        <v>0.78971015969834513</v>
      </c>
      <c r="W1998" s="2">
        <f ca="1">N1998+(P1998-N1998)*(1-ERF((T1998-R1998)/(2*SQRT(L1998*'Input Parameters'!$E$31))))</f>
        <v>0.11247876088441339</v>
      </c>
      <c r="X1998">
        <f t="shared" ca="1" si="263"/>
        <v>1</v>
      </c>
      <c r="Y1998" s="7"/>
    </row>
    <row r="1999" spans="1:25" ht="15" customHeight="1" x14ac:dyDescent="0.3">
      <c r="A1999" s="130">
        <v>1992</v>
      </c>
      <c r="B1999" s="10">
        <f t="shared" ca="1" si="255"/>
        <v>0.99879706122052703</v>
      </c>
      <c r="C1999" s="57">
        <f ca="1">_xlfn.NORM.INV(B1999,'Input Parameters'!$E$19,'Input Parameters'!$F$19)</f>
        <v>823.7519837396278</v>
      </c>
      <c r="D1999" s="10">
        <f t="shared" ca="1" si="256"/>
        <v>1.706323956304634E-2</v>
      </c>
      <c r="E1999" s="59">
        <f ca="1">IF(_xlfn.NORM.INV(D1999,'Input Parameters'!$E$20,'Input Parameters'!$F$20)&lt;3500,3500,IF(_xlfn.NORM.INV(D1999,'Input Parameters'!$E$20,'Input Parameters'!$F$20)&gt;5500,5500,_xlfn.NORM.INV(D1999,'Input Parameters'!$E$20,'Input Parameters'!$F$20)))</f>
        <v>3500</v>
      </c>
      <c r="F1999" s="10">
        <f t="shared" ca="1" si="257"/>
        <v>0.76195300385832421</v>
      </c>
      <c r="G1999" s="61">
        <f ca="1">_xlfn.NORM.INV(F1999,'Input Parameters'!$E$21,'Input Parameters'!$F$21)</f>
        <v>290.45102735847109</v>
      </c>
      <c r="H1999" s="54">
        <f ca="1">EXP(E1999*(1/'Input Parameters'!$E$22-1/G1999))</f>
        <v>0.90047604852008445</v>
      </c>
      <c r="I1999" s="10">
        <f t="shared" ca="1" si="258"/>
        <v>0.34628972816426951</v>
      </c>
      <c r="J1999" s="29">
        <f ca="1">_xlfn.BETA.INV(I1999,'Input Parameters'!$L$24,'Input Parameters'!$M$24,'Input Parameters'!$J$24,'Input Parameters'!$K$24)</f>
        <v>0.54251486223639678</v>
      </c>
      <c r="K1999" s="156">
        <f ca="1">('Input Parameters'!$E$25/'Input Parameters'!$E$31)^$J1999</f>
        <v>2.0409470277622677E-2</v>
      </c>
      <c r="L1999" s="66">
        <f ca="1">$H1999*$C1999*'Input Parameters'!$E$23*K1999</f>
        <v>15.139110955791276</v>
      </c>
      <c r="M1999" s="23">
        <f t="shared" ca="1" si="259"/>
        <v>7.9062194981250444E-2</v>
      </c>
      <c r="N1999" s="15">
        <f ca="1">_xlfn.NORM.INV(M1999,'Input Parameters'!$E$26,'Input Parameters'!$F$26)</f>
        <v>4.3604351731728469E-3</v>
      </c>
      <c r="O1999" s="8">
        <f t="shared" ca="1" si="260"/>
        <v>0.93290450168460193</v>
      </c>
      <c r="P1999" s="29">
        <f ca="1">_xlfn.LOGNORM.INV(O1999,'Input Parameters'!$H$27,'Input Parameters'!$I$27)</f>
        <v>2.761696549357274</v>
      </c>
      <c r="Q1999" s="10"/>
      <c r="R1999" s="15">
        <f>'Input Parameters'!$E$28</f>
        <v>12.7</v>
      </c>
      <c r="S1999" s="10">
        <f t="shared" ca="1" si="261"/>
        <v>0.25148850647918386</v>
      </c>
      <c r="T1999" s="25">
        <f ca="1">_xlfn.LOGNORM.INV(S1999,'Input Parameters'!$H$29,'Input Parameters'!$I$29)</f>
        <v>54.013281873855775</v>
      </c>
      <c r="U1999" s="10">
        <f t="shared" ca="1" si="262"/>
        <v>0.60141399795555839</v>
      </c>
      <c r="V1999" s="29">
        <f ca="1">IF('Input Parameters'!$D$30="Beta",_xlfn.BETA.INV(U1999,'Input Parameters'!$L$30,'Input Parameters'!$M$30,'Input Parameters'!$J$30,'Input Parameters'!$K$30),IF('Input Parameters'!$D$30="LogNorm",_xlfn.LOGNORM.INV(U1999,'Input Parameters'!$H$30,'Input Parameters'!$I$30)))</f>
        <v>1.1057867590385577</v>
      </c>
      <c r="W1999" s="2">
        <f ca="1">N1999+(P1999-N1999)*(1-ERF((T1999-R1999)/(2*SQRT(L1999*'Input Parameters'!$E$31))))</f>
        <v>1.2528071481128003</v>
      </c>
      <c r="X1999">
        <f t="shared" ca="1" si="263"/>
        <v>0</v>
      </c>
      <c r="Y1999" s="7"/>
    </row>
    <row r="2000" spans="1:25" ht="15" customHeight="1" x14ac:dyDescent="0.3">
      <c r="A2000" s="130">
        <v>1993</v>
      </c>
      <c r="B2000" s="10">
        <f t="shared" ca="1" si="255"/>
        <v>0.32775214177547418</v>
      </c>
      <c r="C2000" s="57">
        <f ca="1">_xlfn.NORM.INV(B2000,'Input Parameters'!$E$19,'Input Parameters'!$F$19)</f>
        <v>529.60212497196585</v>
      </c>
      <c r="D2000" s="10">
        <f t="shared" ca="1" si="256"/>
        <v>0.6461799986800465</v>
      </c>
      <c r="E2000" s="59">
        <f ca="1">IF(_xlfn.NORM.INV(D2000,'Input Parameters'!$E$20,'Input Parameters'!$F$20)&lt;3500,3500,IF(_xlfn.NORM.INV(D2000,'Input Parameters'!$E$20,'Input Parameters'!$F$20)&gt;5500,5500,_xlfn.NORM.INV(D2000,'Input Parameters'!$E$20,'Input Parameters'!$F$20)))</f>
        <v>5062.5192613794943</v>
      </c>
      <c r="F2000" s="10">
        <f t="shared" ca="1" si="257"/>
        <v>0.41160106466919366</v>
      </c>
      <c r="G2000" s="61">
        <f ca="1">_xlfn.NORM.INV(F2000,'Input Parameters'!$E$21,'Input Parameters'!$F$21)</f>
        <v>283.09385304272905</v>
      </c>
      <c r="H2000" s="54">
        <f ca="1">EXP(E2000*(1/'Input Parameters'!$E$22-1/G2000))</f>
        <v>0.54628890554141563</v>
      </c>
      <c r="I2000" s="10">
        <f t="shared" ca="1" si="258"/>
        <v>0.91851875258145721</v>
      </c>
      <c r="J2000" s="29">
        <f ca="1">_xlfn.BETA.INV(I2000,'Input Parameters'!$L$24,'Input Parameters'!$M$24,'Input Parameters'!$J$24,'Input Parameters'!$K$24)</f>
        <v>0.80630132851514635</v>
      </c>
      <c r="K2000" s="156">
        <f ca="1">('Input Parameters'!$E$25/'Input Parameters'!$E$31)^$J2000</f>
        <v>3.0762589034822032E-3</v>
      </c>
      <c r="L2000" s="66">
        <f ca="1">$H2000*$C2000*'Input Parameters'!$E$23*K2000</f>
        <v>0.89001019868607645</v>
      </c>
      <c r="M2000" s="23">
        <f t="shared" ca="1" si="259"/>
        <v>0.8475460887437346</v>
      </c>
      <c r="N2000" s="15">
        <f ca="1">_xlfn.NORM.INV(M2000,'Input Parameters'!$E$26,'Input Parameters'!$F$26)</f>
        <v>5.5545276561300767E-2</v>
      </c>
      <c r="O2000" s="8">
        <f t="shared" ca="1" si="260"/>
        <v>0.77359120997942998</v>
      </c>
      <c r="P2000" s="29">
        <f ca="1">_xlfn.LOGNORM.INV(O2000,'Input Parameters'!$H$27,'Input Parameters'!$I$27)</f>
        <v>1.9844489960927199</v>
      </c>
      <c r="Q2000" s="10"/>
      <c r="R2000" s="15">
        <f>'Input Parameters'!$E$28</f>
        <v>12.7</v>
      </c>
      <c r="S2000" s="10">
        <f t="shared" ca="1" si="261"/>
        <v>0.62317596597078739</v>
      </c>
      <c r="T2000" s="25">
        <f ca="1">_xlfn.LOGNORM.INV(S2000,'Input Parameters'!$H$29,'Input Parameters'!$I$29)</f>
        <v>60.320202301859197</v>
      </c>
      <c r="U2000" s="10">
        <f t="shared" ca="1" si="262"/>
        <v>0.75758491786479676</v>
      </c>
      <c r="V2000" s="29">
        <f ca="1">IF('Input Parameters'!$D$30="Beta",_xlfn.BETA.INV(U2000,'Input Parameters'!$L$30,'Input Parameters'!$M$30,'Input Parameters'!$J$30,'Input Parameters'!$K$30),IF('Input Parameters'!$D$30="LogNorm",_xlfn.LOGNORM.INV(U2000,'Input Parameters'!$H$30,'Input Parameters'!$I$30)))</f>
        <v>1.3161080535941023</v>
      </c>
      <c r="W2000" s="2">
        <f ca="1">N2000+(P2000-N2000)*(1-ERF((T2000-R2000)/(2*SQRT(L2000*'Input Parameters'!$E$31))))</f>
        <v>5.6235794577679195E-2</v>
      </c>
      <c r="X2000">
        <f t="shared" ca="1" si="263"/>
        <v>1</v>
      </c>
      <c r="Y2000" s="7"/>
    </row>
    <row r="2001" spans="1:25" ht="15" customHeight="1" x14ac:dyDescent="0.3">
      <c r="A2001" s="130">
        <v>1994</v>
      </c>
      <c r="B2001" s="10">
        <f t="shared" ca="1" si="255"/>
        <v>0.5487145624581552</v>
      </c>
      <c r="C2001" s="57">
        <f ca="1">_xlfn.NORM.INV(B2001,'Input Parameters'!$E$19,'Input Parameters'!$F$19)</f>
        <v>577.64401249408149</v>
      </c>
      <c r="D2001" s="10">
        <f t="shared" ca="1" si="256"/>
        <v>0.64980550536742543</v>
      </c>
      <c r="E2001" s="59">
        <f ca="1">IF(_xlfn.NORM.INV(D2001,'Input Parameters'!$E$20,'Input Parameters'!$F$20)&lt;3500,3500,IF(_xlfn.NORM.INV(D2001,'Input Parameters'!$E$20,'Input Parameters'!$F$20)&gt;5500,5500,_xlfn.NORM.INV(D2001,'Input Parameters'!$E$20,'Input Parameters'!$F$20)))</f>
        <v>5069.3567972099081</v>
      </c>
      <c r="F2001" s="10">
        <f t="shared" ca="1" si="257"/>
        <v>0.64657130581287492</v>
      </c>
      <c r="G2001" s="61">
        <f ca="1">_xlfn.NORM.INV(F2001,'Input Parameters'!$E$21,'Input Parameters'!$F$21)</f>
        <v>287.80598916012536</v>
      </c>
      <c r="H2001" s="54">
        <f ca="1">EXP(E2001*(1/'Input Parameters'!$E$22-1/G2001))</f>
        <v>0.73180601837418202</v>
      </c>
      <c r="I2001" s="10">
        <f t="shared" ca="1" si="258"/>
        <v>0.72210993235598753</v>
      </c>
      <c r="J2001" s="29">
        <f ca="1">_xlfn.BETA.INV(I2001,'Input Parameters'!$L$24,'Input Parameters'!$M$24,'Input Parameters'!$J$24,'Input Parameters'!$K$24)</f>
        <v>0.698477275692444</v>
      </c>
      <c r="K2001" s="156">
        <f ca="1">('Input Parameters'!$E$25/'Input Parameters'!$E$31)^$J2001</f>
        <v>6.667168159395425E-3</v>
      </c>
      <c r="L2001" s="66">
        <f ca="1">$H2001*$C2001*'Input Parameters'!$E$23*K2001</f>
        <v>2.818367758166934</v>
      </c>
      <c r="M2001" s="23">
        <f t="shared" ca="1" si="259"/>
        <v>9.2644656339960663E-2</v>
      </c>
      <c r="N2001" s="15">
        <f ca="1">_xlfn.NORM.INV(M2001,'Input Parameters'!$E$26,'Input Parameters'!$F$26)</f>
        <v>6.1824796519458387E-3</v>
      </c>
      <c r="O2001" s="8">
        <f t="shared" ca="1" si="260"/>
        <v>0.72416502851944931</v>
      </c>
      <c r="P2001" s="29">
        <f ca="1">_xlfn.LOGNORM.INV(O2001,'Input Parameters'!$H$27,'Input Parameters'!$I$27)</f>
        <v>1.8525466664727932</v>
      </c>
      <c r="Q2001" s="10"/>
      <c r="R2001" s="15">
        <f>'Input Parameters'!$E$28</f>
        <v>12.7</v>
      </c>
      <c r="S2001" s="10">
        <f t="shared" ca="1" si="261"/>
        <v>0.50774752482934182</v>
      </c>
      <c r="T2001" s="25">
        <f ca="1">_xlfn.LOGNORM.INV(S2001,'Input Parameters'!$H$29,'Input Parameters'!$I$29)</f>
        <v>58.358939842451527</v>
      </c>
      <c r="U2001" s="10">
        <f t="shared" ca="1" si="262"/>
        <v>0.54057641458047034</v>
      </c>
      <c r="V2001" s="29">
        <f ca="1">IF('Input Parameters'!$D$30="Beta",_xlfn.BETA.INV(U2001,'Input Parameters'!$L$30,'Input Parameters'!$M$30,'Input Parameters'!$J$30,'Input Parameters'!$K$30),IF('Input Parameters'!$D$30="LogNorm",_xlfn.LOGNORM.INV(U2001,'Input Parameters'!$H$30,'Input Parameters'!$I$30)))</f>
        <v>1.040170958304127</v>
      </c>
      <c r="W2001" s="2">
        <f ca="1">N2001+(P2001-N2001)*(1-ERF((T2001-R2001)/(2*SQRT(L2001*'Input Parameters'!$E$31))))</f>
        <v>0.10673891125504605</v>
      </c>
      <c r="X2001">
        <f t="shared" ca="1" si="263"/>
        <v>1</v>
      </c>
      <c r="Y2001" s="7"/>
    </row>
    <row r="2002" spans="1:25" ht="15" customHeight="1" x14ac:dyDescent="0.3">
      <c r="A2002" s="130">
        <v>1995</v>
      </c>
      <c r="B2002" s="10">
        <f t="shared" ca="1" si="255"/>
        <v>0.24639145226590708</v>
      </c>
      <c r="C2002" s="57">
        <f ca="1">_xlfn.NORM.INV(B2002,'Input Parameters'!$E$19,'Input Parameters'!$F$19)</f>
        <v>509.34235233621052</v>
      </c>
      <c r="D2002" s="10">
        <f t="shared" ca="1" si="256"/>
        <v>0.62539615867298748</v>
      </c>
      <c r="E2002" s="59">
        <f ca="1">IF(_xlfn.NORM.INV(D2002,'Input Parameters'!$E$20,'Input Parameters'!$F$20)&lt;3500,3500,IF(_xlfn.NORM.INV(D2002,'Input Parameters'!$E$20,'Input Parameters'!$F$20)&gt;5500,5500,_xlfn.NORM.INV(D2002,'Input Parameters'!$E$20,'Input Parameters'!$F$20)))</f>
        <v>5023.7789914030509</v>
      </c>
      <c r="F2002" s="10">
        <f t="shared" ca="1" si="257"/>
        <v>0.91904142896158325</v>
      </c>
      <c r="G2002" s="61">
        <f ca="1">_xlfn.NORM.INV(F2002,'Input Parameters'!$E$21,'Input Parameters'!$F$21)</f>
        <v>295.84341055313979</v>
      </c>
      <c r="H2002" s="54">
        <f ca="1">EXP(E2002*(1/'Input Parameters'!$E$22-1/G2002))</f>
        <v>1.1791498219314456</v>
      </c>
      <c r="I2002" s="10">
        <f t="shared" ca="1" si="258"/>
        <v>0.24759059192190991</v>
      </c>
      <c r="J2002" s="29">
        <f ca="1">_xlfn.BETA.INV(I2002,'Input Parameters'!$L$24,'Input Parameters'!$M$24,'Input Parameters'!$J$24,'Input Parameters'!$K$24)</f>
        <v>0.495029222503024</v>
      </c>
      <c r="K2002" s="156">
        <f ca="1">('Input Parameters'!$E$25/'Input Parameters'!$E$31)^$J2002</f>
        <v>2.8692607906948078E-2</v>
      </c>
      <c r="L2002" s="66">
        <f ca="1">$H2002*$C2002*'Input Parameters'!$E$23*K2002</f>
        <v>17.232520470359759</v>
      </c>
      <c r="M2002" s="23">
        <f t="shared" ca="1" si="259"/>
        <v>0.31557197923171032</v>
      </c>
      <c r="N2002" s="15">
        <f ca="1">_xlfn.NORM.INV(M2002,'Input Parameters'!$E$26,'Input Parameters'!$F$26)</f>
        <v>2.3917535843901043E-2</v>
      </c>
      <c r="O2002" s="8">
        <f t="shared" ca="1" si="260"/>
        <v>0.95821059694919852</v>
      </c>
      <c r="P2002" s="29">
        <f ca="1">_xlfn.LOGNORM.INV(O2002,'Input Parameters'!$H$27,'Input Parameters'!$I$27)</f>
        <v>3.0609040594003609</v>
      </c>
      <c r="Q2002" s="10"/>
      <c r="R2002" s="15">
        <f>'Input Parameters'!$E$28</f>
        <v>12.7</v>
      </c>
      <c r="S2002" s="10">
        <f t="shared" ca="1" si="261"/>
        <v>0.89882349455259236</v>
      </c>
      <c r="T2002" s="25">
        <f ca="1">_xlfn.LOGNORM.INV(S2002,'Input Parameters'!$H$29,'Input Parameters'!$I$29)</f>
        <v>67.192831141650856</v>
      </c>
      <c r="U2002" s="10">
        <f t="shared" ca="1" si="262"/>
        <v>0.23689084785568226</v>
      </c>
      <c r="V2002" s="29">
        <f ca="1">IF('Input Parameters'!$D$30="Beta",_xlfn.BETA.INV(U2002,'Input Parameters'!$L$30,'Input Parameters'!$M$30,'Input Parameters'!$J$30,'Input Parameters'!$K$30),IF('Input Parameters'!$D$30="LogNorm",_xlfn.LOGNORM.INV(U2002,'Input Parameters'!$H$30,'Input Parameters'!$I$30)))</f>
        <v>0.75330985940707229</v>
      </c>
      <c r="W2002" s="2">
        <f ca="1">N2002+(P2002-N2002)*(1-ERF((T2002-R2002)/(2*SQRT(L2002*'Input Parameters'!$E$31))))</f>
        <v>1.0968682138557437</v>
      </c>
      <c r="X2002">
        <f t="shared" ca="1" si="263"/>
        <v>0</v>
      </c>
      <c r="Y2002" s="7"/>
    </row>
    <row r="2003" spans="1:25" ht="15" customHeight="1" x14ac:dyDescent="0.3">
      <c r="A2003" s="130">
        <v>1996</v>
      </c>
      <c r="B2003" s="10">
        <f t="shared" ca="1" si="255"/>
        <v>0.83027288486012196</v>
      </c>
      <c r="C2003" s="57">
        <f ca="1">_xlfn.NORM.INV(B2003,'Input Parameters'!$E$19,'Input Parameters'!$F$19)</f>
        <v>648.01813292372856</v>
      </c>
      <c r="D2003" s="10">
        <f t="shared" ca="1" si="256"/>
        <v>0.55514118338237151</v>
      </c>
      <c r="E2003" s="59">
        <f ca="1">IF(_xlfn.NORM.INV(D2003,'Input Parameters'!$E$20,'Input Parameters'!$F$20)&lt;3500,3500,IF(_xlfn.NORM.INV(D2003,'Input Parameters'!$E$20,'Input Parameters'!$F$20)&gt;5500,5500,_xlfn.NORM.INV(D2003,'Input Parameters'!$E$20,'Input Parameters'!$F$20)))</f>
        <v>4897.0630583627726</v>
      </c>
      <c r="F2003" s="10">
        <f t="shared" ca="1" si="257"/>
        <v>0.74937299142685032</v>
      </c>
      <c r="G2003" s="61">
        <f ca="1">_xlfn.NORM.INV(F2003,'Input Parameters'!$E$21,'Input Parameters'!$F$21)</f>
        <v>290.13599108167199</v>
      </c>
      <c r="H2003" s="54">
        <f ca="1">EXP(E2003*(1/'Input Parameters'!$E$22-1/G2003))</f>
        <v>0.84790759025495888</v>
      </c>
      <c r="I2003" s="10">
        <f t="shared" ca="1" si="258"/>
        <v>0.29061809093040814</v>
      </c>
      <c r="J2003" s="29">
        <f ca="1">_xlfn.BETA.INV(I2003,'Input Parameters'!$L$24,'Input Parameters'!$M$24,'Input Parameters'!$J$24,'Input Parameters'!$K$24)</f>
        <v>0.51665416884524751</v>
      </c>
      <c r="K2003" s="156">
        <f ca="1">('Input Parameters'!$E$25/'Input Parameters'!$E$31)^$J2003</f>
        <v>2.4569649982488534E-2</v>
      </c>
      <c r="L2003" s="66">
        <f ca="1">$H2003*$C2003*'Input Parameters'!$E$23*K2003</f>
        <v>13.500027435559916</v>
      </c>
      <c r="M2003" s="23">
        <f t="shared" ca="1" si="259"/>
        <v>0.46710009650560169</v>
      </c>
      <c r="N2003" s="15">
        <f ca="1">_xlfn.NORM.INV(M2003,'Input Parameters'!$E$26,'Input Parameters'!$F$26)</f>
        <v>3.2266207912243931E-2</v>
      </c>
      <c r="O2003" s="8">
        <f t="shared" ca="1" si="260"/>
        <v>0.26789395433590224</v>
      </c>
      <c r="P2003" s="29">
        <f ca="1">_xlfn.LOGNORM.INV(O2003,'Input Parameters'!$H$27,'Input Parameters'!$I$27)</f>
        <v>1.0825000752152032</v>
      </c>
      <c r="Q2003" s="10"/>
      <c r="R2003" s="15">
        <f>'Input Parameters'!$E$28</f>
        <v>12.7</v>
      </c>
      <c r="S2003" s="10">
        <f t="shared" ca="1" si="261"/>
        <v>0.7343779468110867</v>
      </c>
      <c r="T2003" s="25">
        <f ca="1">_xlfn.LOGNORM.INV(S2003,'Input Parameters'!$H$29,'Input Parameters'!$I$29)</f>
        <v>62.472548312847024</v>
      </c>
      <c r="U2003" s="10">
        <f t="shared" ca="1" si="262"/>
        <v>0.78694950275444164</v>
      </c>
      <c r="V2003" s="29">
        <f ca="1">IF('Input Parameters'!$D$30="Beta",_xlfn.BETA.INV(U2003,'Input Parameters'!$L$30,'Input Parameters'!$M$30,'Input Parameters'!$J$30,'Input Parameters'!$K$30),IF('Input Parameters'!$D$30="LogNorm",_xlfn.LOGNORM.INV(U2003,'Input Parameters'!$H$30,'Input Parameters'!$I$30)))</f>
        <v>1.3676024384498136</v>
      </c>
      <c r="W2003" s="2">
        <f ca="1">N2003+(P2003-N2003)*(1-ERF((T2003-R2003)/(2*SQRT(L2003*'Input Parameters'!$E$31))))</f>
        <v>0.38737886964485618</v>
      </c>
      <c r="X2003">
        <f t="shared" ca="1" si="263"/>
        <v>1</v>
      </c>
      <c r="Y2003" s="7"/>
    </row>
    <row r="2004" spans="1:25" ht="15" customHeight="1" x14ac:dyDescent="0.3">
      <c r="A2004" s="130">
        <v>1997</v>
      </c>
      <c r="B2004" s="10">
        <f t="shared" ca="1" si="255"/>
        <v>0.70723608754737111</v>
      </c>
      <c r="C2004" s="57">
        <f ca="1">_xlfn.NORM.INV(B2004,'Input Parameters'!$E$19,'Input Parameters'!$F$19)</f>
        <v>613.38023136052755</v>
      </c>
      <c r="D2004" s="10">
        <f t="shared" ca="1" si="256"/>
        <v>0.27033125496056154</v>
      </c>
      <c r="E2004" s="59">
        <f ca="1">IF(_xlfn.NORM.INV(D2004,'Input Parameters'!$E$20,'Input Parameters'!$F$20)&lt;3500,3500,IF(_xlfn.NORM.INV(D2004,'Input Parameters'!$E$20,'Input Parameters'!$F$20)&gt;5500,5500,_xlfn.NORM.INV(D2004,'Input Parameters'!$E$20,'Input Parameters'!$F$20)))</f>
        <v>4371.7319814466491</v>
      </c>
      <c r="F2004" s="10">
        <f t="shared" ca="1" si="257"/>
        <v>0.52540326159133521</v>
      </c>
      <c r="G2004" s="61">
        <f ca="1">_xlfn.NORM.INV(F2004,'Input Parameters'!$E$21,'Input Parameters'!$F$21)</f>
        <v>285.35083626427627</v>
      </c>
      <c r="H2004" s="54">
        <f ca="1">EXP(E2004*(1/'Input Parameters'!$E$22-1/G2004))</f>
        <v>0.67034429340493973</v>
      </c>
      <c r="I2004" s="10">
        <f t="shared" ca="1" si="258"/>
        <v>4.1576647235166631E-2</v>
      </c>
      <c r="J2004" s="29">
        <f ca="1">_xlfn.BETA.INV(I2004,'Input Parameters'!$L$24,'Input Parameters'!$M$24,'Input Parameters'!$J$24,'Input Parameters'!$K$24)</f>
        <v>0.32761498482894058</v>
      </c>
      <c r="K2004" s="156">
        <f ca="1">('Input Parameters'!$E$25/'Input Parameters'!$E$31)^$J2004</f>
        <v>9.5353739449285463E-2</v>
      </c>
      <c r="L2004" s="66">
        <f ca="1">$H2004*$C2004*'Input Parameters'!$E$23*K2004</f>
        <v>39.207163238883183</v>
      </c>
      <c r="M2004" s="23">
        <f t="shared" ca="1" si="259"/>
        <v>0.3553512471793292</v>
      </c>
      <c r="N2004" s="15">
        <f ca="1">_xlfn.NORM.INV(M2004,'Input Parameters'!$E$26,'Input Parameters'!$F$26)</f>
        <v>2.6210831573253254E-2</v>
      </c>
      <c r="O2004" s="8">
        <f t="shared" ca="1" si="260"/>
        <v>0.75347514883599909</v>
      </c>
      <c r="P2004" s="29">
        <f ca="1">_xlfn.LOGNORM.INV(O2004,'Input Parameters'!$H$27,'Input Parameters'!$I$27)</f>
        <v>1.9279739864196981</v>
      </c>
      <c r="Q2004" s="10"/>
      <c r="R2004" s="15">
        <f>'Input Parameters'!$E$28</f>
        <v>12.7</v>
      </c>
      <c r="S2004" s="10">
        <f t="shared" ca="1" si="261"/>
        <v>0.24585048620693695</v>
      </c>
      <c r="T2004" s="25">
        <f ca="1">_xlfn.LOGNORM.INV(S2004,'Input Parameters'!$H$29,'Input Parameters'!$I$29)</f>
        <v>53.905488786616409</v>
      </c>
      <c r="U2004" s="10">
        <f t="shared" ca="1" si="262"/>
        <v>0.84441893821566816</v>
      </c>
      <c r="V2004" s="29">
        <f ca="1">IF('Input Parameters'!$D$30="Beta",_xlfn.BETA.INV(U2004,'Input Parameters'!$L$30,'Input Parameters'!$M$30,'Input Parameters'!$J$30,'Input Parameters'!$K$30),IF('Input Parameters'!$D$30="LogNorm",_xlfn.LOGNORM.INV(U2004,'Input Parameters'!$H$30,'Input Parameters'!$I$30)))</f>
        <v>1.4897298398777692</v>
      </c>
      <c r="W2004" s="2">
        <f ca="1">N2004+(P2004-N2004)*(1-ERF((T2004-R2004)/(2*SQRT(L2004*'Input Parameters'!$E$31))))</f>
        <v>1.2465684172108711</v>
      </c>
      <c r="X2004">
        <f t="shared" ca="1" si="263"/>
        <v>1</v>
      </c>
      <c r="Y2004" s="7"/>
    </row>
    <row r="2005" spans="1:25" ht="15" customHeight="1" x14ac:dyDescent="0.3">
      <c r="A2005" s="130">
        <v>1998</v>
      </c>
      <c r="B2005" s="10">
        <f t="shared" ca="1" si="255"/>
        <v>0.78117418103688885</v>
      </c>
      <c r="C2005" s="57">
        <f ca="1">_xlfn.NORM.INV(B2005,'Input Parameters'!$E$19,'Input Parameters'!$F$19)</f>
        <v>632.88593259636036</v>
      </c>
      <c r="D2005" s="10">
        <f t="shared" ca="1" si="256"/>
        <v>0.4061439572297062</v>
      </c>
      <c r="E2005" s="59">
        <f ca="1">IF(_xlfn.NORM.INV(D2005,'Input Parameters'!$E$20,'Input Parameters'!$F$20)&lt;3500,3500,IF(_xlfn.NORM.INV(D2005,'Input Parameters'!$E$20,'Input Parameters'!$F$20)&gt;5500,5500,_xlfn.NORM.INV(D2005,'Input Parameters'!$E$20,'Input Parameters'!$F$20)))</f>
        <v>4633.7671415611194</v>
      </c>
      <c r="F2005" s="10">
        <f t="shared" ca="1" si="257"/>
        <v>0.91189064397976549</v>
      </c>
      <c r="G2005" s="61">
        <f ca="1">_xlfn.NORM.INV(F2005,'Input Parameters'!$E$21,'Input Parameters'!$F$21)</f>
        <v>295.48056903023286</v>
      </c>
      <c r="H2005" s="54">
        <f ca="1">EXP(E2005*(1/'Input Parameters'!$E$22-1/G2005))</f>
        <v>1.1419834779328104</v>
      </c>
      <c r="I2005" s="10">
        <f t="shared" ca="1" si="258"/>
        <v>7.6499533218905569E-3</v>
      </c>
      <c r="J2005" s="29">
        <f ca="1">_xlfn.BETA.INV(I2005,'Input Parameters'!$L$24,'Input Parameters'!$M$24,'Input Parameters'!$J$24,'Input Parameters'!$K$24)</f>
        <v>0.23230860800122458</v>
      </c>
      <c r="K2005" s="156">
        <f ca="1">('Input Parameters'!$E$25/'Input Parameters'!$E$31)^$J2005</f>
        <v>0.18891145103327447</v>
      </c>
      <c r="L2005" s="66">
        <f ca="1">$H2005*$C2005*'Input Parameters'!$E$23*K2005</f>
        <v>136.5348592777641</v>
      </c>
      <c r="M2005" s="23">
        <f t="shared" ca="1" si="259"/>
        <v>0.50962084605235769</v>
      </c>
      <c r="N2005" s="15">
        <f ca="1">_xlfn.NORM.INV(M2005,'Input Parameters'!$E$26,'Input Parameters'!$F$26)</f>
        <v>3.4506482677809987E-2</v>
      </c>
      <c r="O2005" s="8">
        <f t="shared" ca="1" si="260"/>
        <v>0.89120486231960105</v>
      </c>
      <c r="P2005" s="29">
        <f ca="1">_xlfn.LOGNORM.INV(O2005,'Input Parameters'!$H$27,'Input Parameters'!$I$27)</f>
        <v>2.4563767255607818</v>
      </c>
      <c r="Q2005" s="10"/>
      <c r="R2005" s="15">
        <f>'Input Parameters'!$E$28</f>
        <v>12.7</v>
      </c>
      <c r="S2005" s="10">
        <f t="shared" ca="1" si="261"/>
        <v>0.64627022114104538</v>
      </c>
      <c r="T2005" s="25">
        <f ca="1">_xlfn.LOGNORM.INV(S2005,'Input Parameters'!$H$29,'Input Parameters'!$I$29)</f>
        <v>60.737715912209367</v>
      </c>
      <c r="U2005" s="10">
        <f t="shared" ca="1" si="262"/>
        <v>0.86900478810963799</v>
      </c>
      <c r="V2005" s="29">
        <f ca="1">IF('Input Parameters'!$D$30="Beta",_xlfn.BETA.INV(U2005,'Input Parameters'!$L$30,'Input Parameters'!$M$30,'Input Parameters'!$J$30,'Input Parameters'!$K$30),IF('Input Parameters'!$D$30="LogNorm",_xlfn.LOGNORM.INV(U2005,'Input Parameters'!$H$30,'Input Parameters'!$I$30)))</f>
        <v>1.5551063830006246</v>
      </c>
      <c r="W2005" s="2">
        <f ca="1">N2005+(P2005-N2005)*(1-ERF((T2005-R2005)/(2*SQRT(L2005*'Input Parameters'!$E$31))))</f>
        <v>1.9024477548813479</v>
      </c>
      <c r="X2005">
        <f t="shared" ca="1" si="263"/>
        <v>0</v>
      </c>
      <c r="Y2005" s="7"/>
    </row>
    <row r="2006" spans="1:25" ht="15" customHeight="1" x14ac:dyDescent="0.3">
      <c r="A2006" s="130">
        <v>1999</v>
      </c>
      <c r="B2006" s="10">
        <f t="shared" ca="1" si="255"/>
        <v>0.45715708482314776</v>
      </c>
      <c r="C2006" s="57">
        <f ca="1">_xlfn.NORM.INV(B2006,'Input Parameters'!$E$19,'Input Parameters'!$F$19)</f>
        <v>558.20792491099212</v>
      </c>
      <c r="D2006" s="10">
        <f t="shared" ca="1" si="256"/>
        <v>9.3917564609168114E-2</v>
      </c>
      <c r="E2006" s="59">
        <f ca="1">IF(_xlfn.NORM.INV(D2006,'Input Parameters'!$E$20,'Input Parameters'!$F$20)&lt;3500,3500,IF(_xlfn.NORM.INV(D2006,'Input Parameters'!$E$20,'Input Parameters'!$F$20)&gt;5500,5500,_xlfn.NORM.INV(D2006,'Input Parameters'!$E$20,'Input Parameters'!$F$20)))</f>
        <v>3878.0927005444901</v>
      </c>
      <c r="F2006" s="10">
        <f t="shared" ca="1" si="257"/>
        <v>0.80209121076649503</v>
      </c>
      <c r="G2006" s="61">
        <f ca="1">_xlfn.NORM.INV(F2006,'Input Parameters'!$E$21,'Input Parameters'!$F$21)</f>
        <v>291.52404003030762</v>
      </c>
      <c r="H2006" s="54">
        <f ca="1">EXP(E2006*(1/'Input Parameters'!$E$22-1/G2006))</f>
        <v>0.93518424011364853</v>
      </c>
      <c r="I2006" s="10">
        <f t="shared" ca="1" si="258"/>
        <v>0.88961316079314934</v>
      </c>
      <c r="J2006" s="29">
        <f ca="1">_xlfn.BETA.INV(I2006,'Input Parameters'!$L$24,'Input Parameters'!$M$24,'Input Parameters'!$J$24,'Input Parameters'!$K$24)</f>
        <v>0.78549691623396756</v>
      </c>
      <c r="K2006" s="156">
        <f ca="1">('Input Parameters'!$E$25/'Input Parameters'!$E$31)^$J2006</f>
        <v>3.5713928058595749E-3</v>
      </c>
      <c r="L2006" s="66">
        <f ca="1">$H2006*$C2006*'Input Parameters'!$E$23*K2006</f>
        <v>1.8643643796957359</v>
      </c>
      <c r="M2006" s="23">
        <f t="shared" ca="1" si="259"/>
        <v>0.51105095081479468</v>
      </c>
      <c r="N2006" s="15">
        <f ca="1">_xlfn.NORM.INV(M2006,'Input Parameters'!$E$26,'Input Parameters'!$F$26)</f>
        <v>3.4581787555045623E-2</v>
      </c>
      <c r="O2006" s="8">
        <f t="shared" ca="1" si="260"/>
        <v>0.46562386710630843</v>
      </c>
      <c r="P2006" s="29">
        <f ca="1">_xlfn.LOGNORM.INV(O2006,'Input Parameters'!$H$27,'Input Parameters'!$I$27)</f>
        <v>1.3703180250308828</v>
      </c>
      <c r="Q2006" s="10"/>
      <c r="R2006" s="15">
        <f>'Input Parameters'!$E$28</f>
        <v>12.7</v>
      </c>
      <c r="S2006" s="10">
        <f t="shared" ca="1" si="261"/>
        <v>8.479682812567868E-2</v>
      </c>
      <c r="T2006" s="25">
        <f ca="1">_xlfn.LOGNORM.INV(S2006,'Input Parameters'!$H$29,'Input Parameters'!$I$29)</f>
        <v>49.910108490460068</v>
      </c>
      <c r="U2006" s="10">
        <f t="shared" ca="1" si="262"/>
        <v>0.98301700722392515</v>
      </c>
      <c r="V2006" s="29">
        <f ca="1">IF('Input Parameters'!$D$30="Beta",_xlfn.BETA.INV(U2006,'Input Parameters'!$L$30,'Input Parameters'!$M$30,'Input Parameters'!$J$30,'Input Parameters'!$K$30),IF('Input Parameters'!$D$30="LogNorm",_xlfn.LOGNORM.INV(U2006,'Input Parameters'!$H$30,'Input Parameters'!$I$30)))</f>
        <v>2.305752405987092</v>
      </c>
      <c r="W2006" s="2">
        <f ca="1">N2006+(P2006-N2006)*(1-ERF((T2006-R2006)/(2*SQRT(L2006*'Input Parameters'!$E$31))))</f>
        <v>0.1066852029349548</v>
      </c>
      <c r="X2006">
        <f t="shared" ca="1" si="263"/>
        <v>1</v>
      </c>
      <c r="Y2006" s="7"/>
    </row>
    <row r="2007" spans="1:25" ht="15" customHeight="1" x14ac:dyDescent="0.3">
      <c r="A2007" s="130">
        <v>2000</v>
      </c>
      <c r="B2007" s="10">
        <f t="shared" ca="1" si="255"/>
        <v>0.26368048627056173</v>
      </c>
      <c r="C2007" s="57">
        <f ca="1">_xlfn.NORM.INV(B2007,'Input Parameters'!$E$19,'Input Parameters'!$F$19)</f>
        <v>513.89265008193888</v>
      </c>
      <c r="D2007" s="10">
        <f t="shared" ca="1" si="256"/>
        <v>0.80422679512546391</v>
      </c>
      <c r="E2007" s="59">
        <f ca="1">IF(_xlfn.NORM.INV(D2007,'Input Parameters'!$E$20,'Input Parameters'!$F$20)&lt;3500,3500,IF(_xlfn.NORM.INV(D2007,'Input Parameters'!$E$20,'Input Parameters'!$F$20)&gt;5500,5500,_xlfn.NORM.INV(D2007,'Input Parameters'!$E$20,'Input Parameters'!$F$20)))</f>
        <v>5399.7714177823618</v>
      </c>
      <c r="F2007" s="10">
        <f t="shared" ca="1" si="257"/>
        <v>4.0852985301199629E-3</v>
      </c>
      <c r="G2007" s="61">
        <f ca="1">_xlfn.NORM.INV(F2007,'Input Parameters'!$E$21,'Input Parameters'!$F$21)</f>
        <v>264.06079006491171</v>
      </c>
      <c r="H2007" s="54">
        <f ca="1">EXP(E2007*(1/'Input Parameters'!$E$22-1/G2007))</f>
        <v>0.13269302027676494</v>
      </c>
      <c r="I2007" s="10">
        <f t="shared" ca="1" si="258"/>
        <v>0.13507504063817177</v>
      </c>
      <c r="J2007" s="29">
        <f ca="1">_xlfn.BETA.INV(I2007,'Input Parameters'!$L$24,'Input Parameters'!$M$24,'Input Parameters'!$J$24,'Input Parameters'!$K$24)</f>
        <v>0.42595308592277997</v>
      </c>
      <c r="K2007" s="156">
        <f ca="1">('Input Parameters'!$E$25/'Input Parameters'!$E$31)^$J2007</f>
        <v>4.709470092953609E-2</v>
      </c>
      <c r="L2007" s="66">
        <f ca="1">$H2007*$C2007*'Input Parameters'!$E$23*K2007</f>
        <v>3.2113861416971878</v>
      </c>
      <c r="M2007" s="23">
        <f t="shared" ca="1" si="259"/>
        <v>0.98442522199818971</v>
      </c>
      <c r="N2007" s="15">
        <f ca="1">_xlfn.NORM.INV(M2007,'Input Parameters'!$E$26,'Input Parameters'!$F$26)</f>
        <v>7.9258295528855272E-2</v>
      </c>
      <c r="O2007" s="8">
        <f t="shared" ca="1" si="260"/>
        <v>0.29633754960346137</v>
      </c>
      <c r="P2007" s="29">
        <f ca="1">_xlfn.LOGNORM.INV(O2007,'Input Parameters'!$H$27,'Input Parameters'!$I$27)</f>
        <v>1.1236004170163298</v>
      </c>
      <c r="Q2007" s="10"/>
      <c r="R2007" s="15">
        <f>'Input Parameters'!$E$28</f>
        <v>12.7</v>
      </c>
      <c r="S2007" s="10">
        <f t="shared" ca="1" si="261"/>
        <v>0.40159501209251147</v>
      </c>
      <c r="T2007" s="25">
        <f ca="1">_xlfn.LOGNORM.INV(S2007,'Input Parameters'!$H$29,'Input Parameters'!$I$29)</f>
        <v>56.625036714297771</v>
      </c>
      <c r="U2007" s="10">
        <f t="shared" ca="1" si="262"/>
        <v>0.29161840554232266</v>
      </c>
      <c r="V2007" s="29">
        <f ca="1">IF('Input Parameters'!$D$30="Beta",_xlfn.BETA.INV(U2007,'Input Parameters'!$L$30,'Input Parameters'!$M$30,'Input Parameters'!$J$30,'Input Parameters'!$K$30),IF('Input Parameters'!$D$30="LogNorm",_xlfn.LOGNORM.INV(U2007,'Input Parameters'!$H$30,'Input Parameters'!$I$30)))</f>
        <v>0.80480435930221672</v>
      </c>
      <c r="W2007" s="2">
        <f ca="1">N2007+(P2007-N2007)*(1-ERF((T2007-R2007)/(2*SQRT(L2007*'Input Parameters'!$E$31))))</f>
        <v>0.16599986267716749</v>
      </c>
      <c r="X2007">
        <f t="shared" ca="1" si="263"/>
        <v>1</v>
      </c>
      <c r="Y2007" s="7"/>
    </row>
    <row r="2008" spans="1:25" ht="15" customHeight="1" x14ac:dyDescent="0.3">
      <c r="A2008" s="130">
        <v>2001</v>
      </c>
      <c r="B2008" s="10">
        <f t="shared" ca="1" si="255"/>
        <v>1.3528247493175716E-2</v>
      </c>
      <c r="C2008" s="57">
        <f ca="1">_xlfn.NORM.INV(B2008,'Input Parameters'!$E$19,'Input Parameters'!$F$19)</f>
        <v>380.49569933381554</v>
      </c>
      <c r="D2008" s="10">
        <f t="shared" ca="1" si="256"/>
        <v>0.73591271810493564</v>
      </c>
      <c r="E2008" s="59">
        <f ca="1">IF(_xlfn.NORM.INV(D2008,'Input Parameters'!$E$20,'Input Parameters'!$F$20)&lt;3500,3500,IF(_xlfn.NORM.INV(D2008,'Input Parameters'!$E$20,'Input Parameters'!$F$20)&gt;5500,5500,_xlfn.NORM.INV(D2008,'Input Parameters'!$E$20,'Input Parameters'!$F$20)))</f>
        <v>5241.5565099520882</v>
      </c>
      <c r="F2008" s="10">
        <f t="shared" ca="1" si="257"/>
        <v>0.19561305841985688</v>
      </c>
      <c r="G2008" s="61">
        <f ca="1">_xlfn.NORM.INV(F2008,'Input Parameters'!$E$21,'Input Parameters'!$F$21)</f>
        <v>278.11086811807479</v>
      </c>
      <c r="H2008" s="54">
        <f ca="1">EXP(E2008*(1/'Input Parameters'!$E$22-1/G2008))</f>
        <v>0.38376221365724988</v>
      </c>
      <c r="I2008" s="10">
        <f t="shared" ca="1" si="258"/>
        <v>0.47625304503929511</v>
      </c>
      <c r="J2008" s="29">
        <f ca="1">_xlfn.BETA.INV(I2008,'Input Parameters'!$L$24,'Input Parameters'!$M$24,'Input Parameters'!$J$24,'Input Parameters'!$K$24)</f>
        <v>0.59754070920524927</v>
      </c>
      <c r="K2008" s="156">
        <f ca="1">('Input Parameters'!$E$25/'Input Parameters'!$E$31)^$J2008</f>
        <v>1.3753158172411748E-2</v>
      </c>
      <c r="L2008" s="66">
        <f ca="1">$H2008*$C2008*'Input Parameters'!$E$23*K2008</f>
        <v>2.0082343940527521</v>
      </c>
      <c r="M2008" s="23">
        <f t="shared" ca="1" si="259"/>
        <v>0.80420583791614608</v>
      </c>
      <c r="N2008" s="15">
        <f ca="1">_xlfn.NORM.INV(M2008,'Input Parameters'!$E$26,'Input Parameters'!$F$26)</f>
        <v>5.1991550164206299E-2</v>
      </c>
      <c r="O2008" s="8">
        <f t="shared" ca="1" si="260"/>
        <v>0.23640135081660651</v>
      </c>
      <c r="P2008" s="29">
        <f ca="1">_xlfn.LOGNORM.INV(O2008,'Input Parameters'!$H$27,'Input Parameters'!$I$27)</f>
        <v>1.0362344478546774</v>
      </c>
      <c r="Q2008" s="10"/>
      <c r="R2008" s="15">
        <f>'Input Parameters'!$E$28</f>
        <v>12.7</v>
      </c>
      <c r="S2008" s="10">
        <f t="shared" ca="1" si="261"/>
        <v>0.68569992808124169</v>
      </c>
      <c r="T2008" s="25">
        <f ca="1">_xlfn.LOGNORM.INV(S2008,'Input Parameters'!$H$29,'Input Parameters'!$I$29)</f>
        <v>61.481628790125932</v>
      </c>
      <c r="U2008" s="10">
        <f t="shared" ca="1" si="262"/>
        <v>0.10878058746600883</v>
      </c>
      <c r="V2008" s="29">
        <f ca="1">IF('Input Parameters'!$D$30="Beta",_xlfn.BETA.INV(U2008,'Input Parameters'!$L$30,'Input Parameters'!$M$30,'Input Parameters'!$J$30,'Input Parameters'!$K$30),IF('Input Parameters'!$D$30="LogNorm",_xlfn.LOGNORM.INV(U2008,'Input Parameters'!$H$30,'Input Parameters'!$I$30)))</f>
        <v>0.61444438139659718</v>
      </c>
      <c r="W2008" s="2">
        <f ca="1">N2008+(P2008-N2008)*(1-ERF((T2008-R2008)/(2*SQRT(L2008*'Input Parameters'!$E$31))))</f>
        <v>6.6686166840296601E-2</v>
      </c>
      <c r="X2008">
        <f t="shared" ca="1" si="263"/>
        <v>1</v>
      </c>
      <c r="Y2008" s="7"/>
    </row>
    <row r="2009" spans="1:25" ht="15" customHeight="1" x14ac:dyDescent="0.3">
      <c r="A2009" s="130">
        <v>2002</v>
      </c>
      <c r="B2009" s="10">
        <f t="shared" ca="1" si="255"/>
        <v>0.21595401757042565</v>
      </c>
      <c r="C2009" s="57">
        <f ca="1">_xlfn.NORM.INV(B2009,'Input Parameters'!$E$19,'Input Parameters'!$F$19)</f>
        <v>500.88884826442745</v>
      </c>
      <c r="D2009" s="10">
        <f t="shared" ca="1" si="256"/>
        <v>0.62867789138686714</v>
      </c>
      <c r="E2009" s="59">
        <f ca="1">IF(_xlfn.NORM.INV(D2009,'Input Parameters'!$E$20,'Input Parameters'!$F$20)&lt;3500,3500,IF(_xlfn.NORM.INV(D2009,'Input Parameters'!$E$20,'Input Parameters'!$F$20)&gt;5500,5500,_xlfn.NORM.INV(D2009,'Input Parameters'!$E$20,'Input Parameters'!$F$20)))</f>
        <v>5029.8476166700211</v>
      </c>
      <c r="F2009" s="10">
        <f t="shared" ca="1" si="257"/>
        <v>0.56829617465524329</v>
      </c>
      <c r="G2009" s="61">
        <f ca="1">_xlfn.NORM.INV(F2009,'Input Parameters'!$E$21,'Input Parameters'!$F$21)</f>
        <v>286.20221871979328</v>
      </c>
      <c r="H2009" s="54">
        <f ca="1">EXP(E2009*(1/'Input Parameters'!$E$22-1/G2009))</f>
        <v>0.66515299495280522</v>
      </c>
      <c r="I2009" s="10">
        <f t="shared" ca="1" si="258"/>
        <v>4.9943301710617671E-2</v>
      </c>
      <c r="J2009" s="29">
        <f ca="1">_xlfn.BETA.INV(I2009,'Input Parameters'!$L$24,'Input Parameters'!$M$24,'Input Parameters'!$J$24,'Input Parameters'!$K$24)</f>
        <v>0.34069262497806041</v>
      </c>
      <c r="K2009" s="156">
        <f ca="1">('Input Parameters'!$E$25/'Input Parameters'!$E$31)^$J2009</f>
        <v>8.6815091664407179E-2</v>
      </c>
      <c r="L2009" s="66">
        <f ca="1">$H2009*$C2009*'Input Parameters'!$E$23*K2009</f>
        <v>28.923985939726862</v>
      </c>
      <c r="M2009" s="23">
        <f t="shared" ca="1" si="259"/>
        <v>0.91232977566315399</v>
      </c>
      <c r="N2009" s="15">
        <f ca="1">_xlfn.NORM.INV(M2009,'Input Parameters'!$E$26,'Input Parameters'!$F$26)</f>
        <v>6.2460083228826235E-2</v>
      </c>
      <c r="O2009" s="8">
        <f t="shared" ca="1" si="260"/>
        <v>8.7509567340262162E-2</v>
      </c>
      <c r="P2009" s="29">
        <f ca="1">_xlfn.LOGNORM.INV(O2009,'Input Parameters'!$H$27,'Input Parameters'!$I$27)</f>
        <v>0.7812901758863352</v>
      </c>
      <c r="Q2009" s="10"/>
      <c r="R2009" s="15">
        <f>'Input Parameters'!$E$28</f>
        <v>12.7</v>
      </c>
      <c r="S2009" s="10">
        <f t="shared" ca="1" si="261"/>
        <v>0.89734253896908733</v>
      </c>
      <c r="T2009" s="25">
        <f ca="1">_xlfn.LOGNORM.INV(S2009,'Input Parameters'!$H$29,'Input Parameters'!$I$29)</f>
        <v>67.130074629909643</v>
      </c>
      <c r="U2009" s="10">
        <f t="shared" ca="1" si="262"/>
        <v>0.88124781194111412</v>
      </c>
      <c r="V2009" s="29">
        <f ca="1">IF('Input Parameters'!$D$30="Beta",_xlfn.BETA.INV(U2009,'Input Parameters'!$L$30,'Input Parameters'!$M$30,'Input Parameters'!$J$30,'Input Parameters'!$K$30),IF('Input Parameters'!$D$30="LogNorm",_xlfn.LOGNORM.INV(U2009,'Input Parameters'!$H$30,'Input Parameters'!$I$30)))</f>
        <v>1.5920566548896053</v>
      </c>
      <c r="W2009" s="2">
        <f ca="1">N2009+(P2009-N2009)*(1-ERF((T2009-R2009)/(2*SQRT(L2009*'Input Parameters'!$E$31))))</f>
        <v>0.40333895226288968</v>
      </c>
      <c r="X2009">
        <f t="shared" ca="1" si="263"/>
        <v>1</v>
      </c>
      <c r="Y2009" s="7"/>
    </row>
    <row r="2010" spans="1:25" ht="15" customHeight="1" x14ac:dyDescent="0.3">
      <c r="A2010" s="130">
        <v>2003</v>
      </c>
      <c r="B2010" s="10">
        <f t="shared" ca="1" si="255"/>
        <v>0.8747598931724917</v>
      </c>
      <c r="C2010" s="57">
        <f ca="1">_xlfn.NORM.INV(B2010,'Input Parameters'!$E$19,'Input Parameters'!$F$19)</f>
        <v>664.40602818251625</v>
      </c>
      <c r="D2010" s="10">
        <f t="shared" ca="1" si="256"/>
        <v>3.3907078778334765E-2</v>
      </c>
      <c r="E2010" s="59">
        <f ca="1">IF(_xlfn.NORM.INV(D2010,'Input Parameters'!$E$20,'Input Parameters'!$F$20)&lt;3500,3500,IF(_xlfn.NORM.INV(D2010,'Input Parameters'!$E$20,'Input Parameters'!$F$20)&gt;5500,5500,_xlfn.NORM.INV(D2010,'Input Parameters'!$E$20,'Input Parameters'!$F$20)))</f>
        <v>3521.6321811936905</v>
      </c>
      <c r="F2010" s="10">
        <f t="shared" ca="1" si="257"/>
        <v>0.40006980113390656</v>
      </c>
      <c r="G2010" s="61">
        <f ca="1">_xlfn.NORM.INV(F2010,'Input Parameters'!$E$21,'Input Parameters'!$F$21)</f>
        <v>282.86011181584513</v>
      </c>
      <c r="H2010" s="54">
        <f ca="1">EXP(E2010*(1/'Input Parameters'!$E$22-1/G2010))</f>
        <v>0.64994883112577773</v>
      </c>
      <c r="I2010" s="10">
        <f t="shared" ca="1" si="258"/>
        <v>2.7185499306578764E-2</v>
      </c>
      <c r="J2010" s="29">
        <f ca="1">_xlfn.BETA.INV(I2010,'Input Parameters'!$L$24,'Input Parameters'!$M$24,'Input Parameters'!$J$24,'Input Parameters'!$K$24)</f>
        <v>0.29972752820713749</v>
      </c>
      <c r="K2010" s="156">
        <f ca="1">('Input Parameters'!$E$25/'Input Parameters'!$E$31)^$J2010</f>
        <v>0.11647137684015248</v>
      </c>
      <c r="L2010" s="66">
        <f ca="1">$H2010*$C2010*'Input Parameters'!$E$23*K2010</f>
        <v>50.295825507414662</v>
      </c>
      <c r="M2010" s="23">
        <f t="shared" ca="1" si="259"/>
        <v>0.55582826994214851</v>
      </c>
      <c r="N2010" s="15">
        <f ca="1">_xlfn.NORM.INV(M2010,'Input Parameters'!$E$26,'Input Parameters'!$F$26)</f>
        <v>3.6948413229999477E-2</v>
      </c>
      <c r="O2010" s="8">
        <f t="shared" ca="1" si="260"/>
        <v>0.84186032972584124</v>
      </c>
      <c r="P2010" s="29">
        <f ca="1">_xlfn.LOGNORM.INV(O2010,'Input Parameters'!$H$27,'Input Parameters'!$I$27)</f>
        <v>2.2179126952206953</v>
      </c>
      <c r="Q2010" s="10"/>
      <c r="R2010" s="15">
        <f>'Input Parameters'!$E$28</f>
        <v>12.7</v>
      </c>
      <c r="S2010" s="10">
        <f t="shared" ca="1" si="261"/>
        <v>0.66056012255601826</v>
      </c>
      <c r="T2010" s="25">
        <f ca="1">_xlfn.LOGNORM.INV(S2010,'Input Parameters'!$H$29,'Input Parameters'!$I$29)</f>
        <v>61.002345473275291</v>
      </c>
      <c r="U2010" s="10">
        <f t="shared" ca="1" si="262"/>
        <v>0.32690678792866801</v>
      </c>
      <c r="V2010" s="29">
        <f ca="1">IF('Input Parameters'!$D$30="Beta",_xlfn.BETA.INV(U2010,'Input Parameters'!$L$30,'Input Parameters'!$M$30,'Input Parameters'!$J$30,'Input Parameters'!$K$30),IF('Input Parameters'!$D$30="LogNorm",_xlfn.LOGNORM.INV(U2010,'Input Parameters'!$H$30,'Input Parameters'!$I$30)))</f>
        <v>0.83723902556734531</v>
      </c>
      <c r="W2010" s="2">
        <f ca="1">N2010+(P2010-N2010)*(1-ERF((T2010-R2010)/(2*SQRT(L2010*'Input Parameters'!$E$31))))</f>
        <v>1.4111511438629223</v>
      </c>
      <c r="X2010">
        <f t="shared" ca="1" si="263"/>
        <v>0</v>
      </c>
      <c r="Y2010" s="7"/>
    </row>
    <row r="2011" spans="1:25" ht="15" customHeight="1" x14ac:dyDescent="0.3">
      <c r="A2011" s="130">
        <v>2004</v>
      </c>
      <c r="B2011" s="10">
        <f t="shared" ca="1" si="255"/>
        <v>0.17456576178216088</v>
      </c>
      <c r="C2011" s="57">
        <f ca="1">_xlfn.NORM.INV(B2011,'Input Parameters'!$E$19,'Input Parameters'!$F$19)</f>
        <v>488.18474724755964</v>
      </c>
      <c r="D2011" s="10">
        <f t="shared" ca="1" si="256"/>
        <v>4.396162285038252E-2</v>
      </c>
      <c r="E2011" s="59">
        <f ca="1">IF(_xlfn.NORM.INV(D2011,'Input Parameters'!$E$20,'Input Parameters'!$F$20)&lt;3500,3500,IF(_xlfn.NORM.INV(D2011,'Input Parameters'!$E$20,'Input Parameters'!$F$20)&gt;5500,5500,_xlfn.NORM.INV(D2011,'Input Parameters'!$E$20,'Input Parameters'!$F$20)))</f>
        <v>3605.4809274981835</v>
      </c>
      <c r="F2011" s="10">
        <f t="shared" ca="1" si="257"/>
        <v>0.31686364970282865</v>
      </c>
      <c r="G2011" s="61">
        <f ca="1">_xlfn.NORM.INV(F2011,'Input Parameters'!$E$21,'Input Parameters'!$F$21)</f>
        <v>281.1048103337784</v>
      </c>
      <c r="H2011" s="54">
        <f ca="1">EXP(E2011*(1/'Input Parameters'!$E$22-1/G2011))</f>
        <v>0.59409662381963313</v>
      </c>
      <c r="I2011" s="10">
        <f t="shared" ca="1" si="258"/>
        <v>4.7371452385677526E-2</v>
      </c>
      <c r="J2011" s="29">
        <f ca="1">_xlfn.BETA.INV(I2011,'Input Parameters'!$L$24,'Input Parameters'!$M$24,'Input Parameters'!$J$24,'Input Parameters'!$K$24)</f>
        <v>0.33685183096238264</v>
      </c>
      <c r="K2011" s="156">
        <f ca="1">('Input Parameters'!$E$25/'Input Parameters'!$E$31)^$J2011</f>
        <v>8.9240287645007771E-2</v>
      </c>
      <c r="L2011" s="66">
        <f ca="1">$H2011*$C2011*'Input Parameters'!$E$23*K2011</f>
        <v>25.88226336626315</v>
      </c>
      <c r="M2011" s="23">
        <f t="shared" ca="1" si="259"/>
        <v>0.27767284696453431</v>
      </c>
      <c r="N2011" s="15">
        <f ca="1">_xlfn.NORM.INV(M2011,'Input Parameters'!$E$26,'Input Parameters'!$F$26)</f>
        <v>2.1614856179278632E-2</v>
      </c>
      <c r="O2011" s="8">
        <f t="shared" ca="1" si="260"/>
        <v>0.50589130189803677</v>
      </c>
      <c r="P2011" s="29">
        <f ca="1">_xlfn.LOGNORM.INV(O2011,'Input Parameters'!$H$27,'Input Parameters'!$I$27)</f>
        <v>1.4329644636501699</v>
      </c>
      <c r="Q2011" s="10"/>
      <c r="R2011" s="15">
        <f>'Input Parameters'!$E$28</f>
        <v>12.7</v>
      </c>
      <c r="S2011" s="10">
        <f t="shared" ca="1" si="261"/>
        <v>0.52538284285235959</v>
      </c>
      <c r="T2011" s="25">
        <f ca="1">_xlfn.LOGNORM.INV(S2011,'Input Parameters'!$H$29,'Input Parameters'!$I$29)</f>
        <v>58.649573722742439</v>
      </c>
      <c r="U2011" s="10">
        <f t="shared" ca="1" si="262"/>
        <v>0.58514571018088624</v>
      </c>
      <c r="V2011" s="29">
        <f ca="1">IF('Input Parameters'!$D$30="Beta",_xlfn.BETA.INV(U2011,'Input Parameters'!$L$30,'Input Parameters'!$M$30,'Input Parameters'!$J$30,'Input Parameters'!$K$30),IF('Input Parameters'!$D$30="LogNorm",_xlfn.LOGNORM.INV(U2011,'Input Parameters'!$H$30,'Input Parameters'!$I$30)))</f>
        <v>1.0876515323536056</v>
      </c>
      <c r="W2011" s="2">
        <f ca="1">N2011+(P2011-N2011)*(1-ERF((T2011-R2011)/(2*SQRT(L2011*'Input Parameters'!$E$31))))</f>
        <v>0.75981887703079654</v>
      </c>
      <c r="X2011">
        <f t="shared" ca="1" si="263"/>
        <v>1</v>
      </c>
      <c r="Y2011" s="7"/>
    </row>
    <row r="2012" spans="1:25" ht="15" customHeight="1" x14ac:dyDescent="0.3">
      <c r="A2012" s="130">
        <v>2005</v>
      </c>
      <c r="B2012" s="10">
        <f t="shared" ca="1" si="255"/>
        <v>0.25604583599391562</v>
      </c>
      <c r="C2012" s="57">
        <f ca="1">_xlfn.NORM.INV(B2012,'Input Parameters'!$E$19,'Input Parameters'!$F$19)</f>
        <v>511.90313217529666</v>
      </c>
      <c r="D2012" s="10">
        <f t="shared" ca="1" si="256"/>
        <v>0.27834177319925013</v>
      </c>
      <c r="E2012" s="59">
        <f ca="1">IF(_xlfn.NORM.INV(D2012,'Input Parameters'!$E$20,'Input Parameters'!$F$20)&lt;3500,3500,IF(_xlfn.NORM.INV(D2012,'Input Parameters'!$E$20,'Input Parameters'!$F$20)&gt;5500,5500,_xlfn.NORM.INV(D2012,'Input Parameters'!$E$20,'Input Parameters'!$F$20)))</f>
        <v>4388.5577292405969</v>
      </c>
      <c r="F2012" s="10">
        <f t="shared" ca="1" si="257"/>
        <v>0.41956106158047302</v>
      </c>
      <c r="G2012" s="61">
        <f ca="1">_xlfn.NORM.INV(F2012,'Input Parameters'!$E$21,'Input Parameters'!$F$21)</f>
        <v>283.25429018468071</v>
      </c>
      <c r="H2012" s="54">
        <f ca="1">EXP(E2012*(1/'Input Parameters'!$E$22-1/G2012))</f>
        <v>0.59729937730232385</v>
      </c>
      <c r="I2012" s="10">
        <f t="shared" ca="1" si="258"/>
        <v>0.77909238931394076</v>
      </c>
      <c r="J2012" s="29">
        <f ca="1">_xlfn.BETA.INV(I2012,'Input Parameters'!$L$24,'Input Parameters'!$M$24,'Input Parameters'!$J$24,'Input Parameters'!$K$24)</f>
        <v>0.72454267942043216</v>
      </c>
      <c r="K2012" s="156">
        <f ca="1">('Input Parameters'!$E$25/'Input Parameters'!$E$31)^$J2012</f>
        <v>5.5301436313388045E-3</v>
      </c>
      <c r="L2012" s="66">
        <f ca="1">$H2012*$C2012*'Input Parameters'!$E$23*K2012</f>
        <v>1.6908935207785454</v>
      </c>
      <c r="M2012" s="23">
        <f t="shared" ca="1" si="259"/>
        <v>0.52464377551149521</v>
      </c>
      <c r="N2012" s="15">
        <f ca="1">_xlfn.NORM.INV(M2012,'Input Parameters'!$E$26,'Input Parameters'!$F$26)</f>
        <v>3.5298054588670191E-2</v>
      </c>
      <c r="O2012" s="8">
        <f t="shared" ca="1" si="260"/>
        <v>0.75907693376845309</v>
      </c>
      <c r="P2012" s="29">
        <f ca="1">_xlfn.LOGNORM.INV(O2012,'Input Parameters'!$H$27,'Input Parameters'!$I$27)</f>
        <v>1.9432767971471698</v>
      </c>
      <c r="Q2012" s="10"/>
      <c r="R2012" s="15">
        <f>'Input Parameters'!$E$28</f>
        <v>12.7</v>
      </c>
      <c r="S2012" s="10">
        <f t="shared" ca="1" si="261"/>
        <v>0.44671140387831487</v>
      </c>
      <c r="T2012" s="25">
        <f ca="1">_xlfn.LOGNORM.INV(S2012,'Input Parameters'!$H$29,'Input Parameters'!$I$29)</f>
        <v>57.362473250391538</v>
      </c>
      <c r="U2012" s="10">
        <f t="shared" ca="1" si="262"/>
        <v>0.60772694929828119</v>
      </c>
      <c r="V2012" s="29">
        <f ca="1">IF('Input Parameters'!$D$30="Beta",_xlfn.BETA.INV(U2012,'Input Parameters'!$L$30,'Input Parameters'!$M$30,'Input Parameters'!$J$30,'Input Parameters'!$K$30),IF('Input Parameters'!$D$30="LogNorm",_xlfn.LOGNORM.INV(U2012,'Input Parameters'!$H$30,'Input Parameters'!$I$30)))</f>
        <v>1.112957307200811</v>
      </c>
      <c r="W2012" s="2">
        <f ca="1">N2012+(P2012-N2012)*(1-ERF((T2012-R2012)/(2*SQRT(L2012*'Input Parameters'!$E$31))))</f>
        <v>6.4211667324208965E-2</v>
      </c>
      <c r="X2012">
        <f t="shared" ca="1" si="263"/>
        <v>1</v>
      </c>
      <c r="Y2012" s="7"/>
    </row>
    <row r="2013" spans="1:25" ht="15" customHeight="1" x14ac:dyDescent="0.3">
      <c r="A2013" s="130">
        <v>2006</v>
      </c>
      <c r="B2013" s="10">
        <f t="shared" ca="1" si="255"/>
        <v>0.19105542332940406</v>
      </c>
      <c r="C2013" s="57">
        <f ca="1">_xlfn.NORM.INV(B2013,'Input Parameters'!$E$19,'Input Parameters'!$F$19)</f>
        <v>493.44585068458508</v>
      </c>
      <c r="D2013" s="10">
        <f t="shared" ca="1" si="256"/>
        <v>8.5151564160304116E-2</v>
      </c>
      <c r="E2013" s="59">
        <f ca="1">IF(_xlfn.NORM.INV(D2013,'Input Parameters'!$E$20,'Input Parameters'!$F$20)&lt;3500,3500,IF(_xlfn.NORM.INV(D2013,'Input Parameters'!$E$20,'Input Parameters'!$F$20)&gt;5500,5500,_xlfn.NORM.INV(D2013,'Input Parameters'!$E$20,'Input Parameters'!$F$20)))</f>
        <v>3840.1386839792935</v>
      </c>
      <c r="F2013" s="10">
        <f t="shared" ca="1" si="257"/>
        <v>0.20693881159081462</v>
      </c>
      <c r="G2013" s="61">
        <f ca="1">_xlfn.NORM.INV(F2013,'Input Parameters'!$E$21,'Input Parameters'!$F$21)</f>
        <v>278.42768120955901</v>
      </c>
      <c r="H2013" s="54">
        <f ca="1">EXP(E2013*(1/'Input Parameters'!$E$22-1/G2013))</f>
        <v>0.50360912046959461</v>
      </c>
      <c r="I2013" s="10">
        <f t="shared" ca="1" si="258"/>
        <v>0.72773080753720187</v>
      </c>
      <c r="J2013" s="29">
        <f ca="1">_xlfn.BETA.INV(I2013,'Input Parameters'!$L$24,'Input Parameters'!$M$24,'Input Parameters'!$J$24,'Input Parameters'!$K$24)</f>
        <v>0.700958572300869</v>
      </c>
      <c r="K2013" s="156">
        <f ca="1">('Input Parameters'!$E$25/'Input Parameters'!$E$31)^$J2013</f>
        <v>6.5495445070587527E-3</v>
      </c>
      <c r="L2013" s="66">
        <f ca="1">$H2013*$C2013*'Input Parameters'!$E$23*K2013</f>
        <v>1.627586900409427</v>
      </c>
      <c r="M2013" s="23">
        <f t="shared" ca="1" si="259"/>
        <v>0.87559734429171132</v>
      </c>
      <c r="N2013" s="15">
        <f ca="1">_xlfn.NORM.INV(M2013,'Input Parameters'!$E$26,'Input Parameters'!$F$26)</f>
        <v>5.8218376656862136E-2</v>
      </c>
      <c r="O2013" s="8">
        <f t="shared" ca="1" si="260"/>
        <v>0.24779249359689559</v>
      </c>
      <c r="P2013" s="29">
        <f ca="1">_xlfn.LOGNORM.INV(O2013,'Input Parameters'!$H$27,'Input Parameters'!$I$27)</f>
        <v>1.0530910436823797</v>
      </c>
      <c r="Q2013" s="10"/>
      <c r="R2013" s="15">
        <f>'Input Parameters'!$E$28</f>
        <v>12.7</v>
      </c>
      <c r="S2013" s="10">
        <f t="shared" ca="1" si="261"/>
        <v>8.1323642019537901E-2</v>
      </c>
      <c r="T2013" s="25">
        <f ca="1">_xlfn.LOGNORM.INV(S2013,'Input Parameters'!$H$29,'Input Parameters'!$I$29)</f>
        <v>49.782999041581895</v>
      </c>
      <c r="U2013" s="10">
        <f t="shared" ca="1" si="262"/>
        <v>0.62855116082011253</v>
      </c>
      <c r="V2013" s="29">
        <f ca="1">IF('Input Parameters'!$D$30="Beta",_xlfn.BETA.INV(U2013,'Input Parameters'!$L$30,'Input Parameters'!$M$30,'Input Parameters'!$J$30,'Input Parameters'!$K$30),IF('Input Parameters'!$D$30="LogNorm",_xlfn.LOGNORM.INV(U2013,'Input Parameters'!$H$30,'Input Parameters'!$I$30)))</f>
        <v>1.137189036449497</v>
      </c>
      <c r="W2013" s="2">
        <f ca="1">N2013+(P2013-N2013)*(1-ERF((T2013-R2013)/(2*SQRT(L2013*'Input Parameters'!$E$31))))</f>
        <v>9.7858392078012779E-2</v>
      </c>
      <c r="X2013">
        <f t="shared" ca="1" si="263"/>
        <v>1</v>
      </c>
      <c r="Y2013" s="7"/>
    </row>
    <row r="2014" spans="1:25" ht="15" customHeight="1" x14ac:dyDescent="0.3">
      <c r="A2014" s="130">
        <v>2007</v>
      </c>
      <c r="B2014" s="10">
        <f t="shared" ca="1" si="255"/>
        <v>0.88161963518493691</v>
      </c>
      <c r="C2014" s="57">
        <f ca="1">_xlfn.NORM.INV(B2014,'Input Parameters'!$E$19,'Input Parameters'!$F$19)</f>
        <v>667.27382400319641</v>
      </c>
      <c r="D2014" s="10">
        <f t="shared" ca="1" si="256"/>
        <v>0.93483075384292325</v>
      </c>
      <c r="E2014" s="59">
        <f ca="1">IF(_xlfn.NORM.INV(D2014,'Input Parameters'!$E$20,'Input Parameters'!$F$20)&lt;3500,3500,IF(_xlfn.NORM.INV(D2014,'Input Parameters'!$E$20,'Input Parameters'!$F$20)&gt;5500,5500,_xlfn.NORM.INV(D2014,'Input Parameters'!$E$20,'Input Parameters'!$F$20)))</f>
        <v>5500</v>
      </c>
      <c r="F2014" s="10">
        <f t="shared" ca="1" si="257"/>
        <v>0.13351397634860418</v>
      </c>
      <c r="G2014" s="61">
        <f ca="1">_xlfn.NORM.INV(F2014,'Input Parameters'!$E$21,'Input Parameters'!$F$21)</f>
        <v>276.12592760023654</v>
      </c>
      <c r="H2014" s="54">
        <f ca="1">EXP(E2014*(1/'Input Parameters'!$E$22-1/G2014))</f>
        <v>0.31755088867738962</v>
      </c>
      <c r="I2014" s="10">
        <f t="shared" ca="1" si="258"/>
        <v>0.64825624889889844</v>
      </c>
      <c r="J2014" s="29">
        <f ca="1">_xlfn.BETA.INV(I2014,'Input Parameters'!$L$24,'Input Parameters'!$M$24,'Input Parameters'!$J$24,'Input Parameters'!$K$24)</f>
        <v>0.66709852458445584</v>
      </c>
      <c r="K2014" s="156">
        <f ca="1">('Input Parameters'!$E$25/'Input Parameters'!$E$31)^$J2014</f>
        <v>8.3502558126197432E-3</v>
      </c>
      <c r="L2014" s="66">
        <f ca="1">$H2014*$C2014*'Input Parameters'!$E$23*K2014</f>
        <v>1.7693640599628686</v>
      </c>
      <c r="M2014" s="23">
        <f t="shared" ca="1" si="259"/>
        <v>1.592299717970147E-3</v>
      </c>
      <c r="N2014" s="15">
        <f ca="1">_xlfn.NORM.INV(M2014,'Input Parameters'!$E$26,'Input Parameters'!$F$26)</f>
        <v>-2.7936007050264555E-2</v>
      </c>
      <c r="O2014" s="8">
        <f t="shared" ca="1" si="260"/>
        <v>0.11696868753922629</v>
      </c>
      <c r="P2014" s="29">
        <f ca="1">_xlfn.LOGNORM.INV(O2014,'Input Parameters'!$H$27,'Input Parameters'!$I$27)</f>
        <v>0.84081815733668741</v>
      </c>
      <c r="Q2014" s="10"/>
      <c r="R2014" s="15">
        <f>'Input Parameters'!$E$28</f>
        <v>12.7</v>
      </c>
      <c r="S2014" s="10">
        <f t="shared" ca="1" si="261"/>
        <v>0.8712813337495996</v>
      </c>
      <c r="T2014" s="25">
        <f ca="1">_xlfn.LOGNORM.INV(S2014,'Input Parameters'!$H$29,'Input Parameters'!$I$29)</f>
        <v>66.127058547877056</v>
      </c>
      <c r="U2014" s="10">
        <f t="shared" ca="1" si="262"/>
        <v>0.38718216584341503</v>
      </c>
      <c r="V2014" s="29">
        <f ca="1">IF('Input Parameters'!$D$30="Beta",_xlfn.BETA.INV(U2014,'Input Parameters'!$L$30,'Input Parameters'!$M$30,'Input Parameters'!$J$30,'Input Parameters'!$K$30),IF('Input Parameters'!$D$30="LogNorm",_xlfn.LOGNORM.INV(U2014,'Input Parameters'!$H$30,'Input Parameters'!$I$30)))</f>
        <v>0.89240015416962259</v>
      </c>
      <c r="W2014" s="2">
        <f ca="1">N2014+(P2014-N2014)*(1-ERF((T2014-R2014)/(2*SQRT(L2014*'Input Parameters'!$E$31))))</f>
        <v>-2.4018302472387589E-2</v>
      </c>
      <c r="X2014">
        <f t="shared" ca="1" si="263"/>
        <v>1</v>
      </c>
      <c r="Y2014" s="7"/>
    </row>
    <row r="2015" spans="1:25" ht="15" customHeight="1" x14ac:dyDescent="0.3">
      <c r="A2015" s="130">
        <v>2008</v>
      </c>
      <c r="B2015" s="10">
        <f t="shared" ca="1" si="255"/>
        <v>0.55024880231481865</v>
      </c>
      <c r="C2015" s="57">
        <f ca="1">_xlfn.NORM.INV(B2015,'Input Parameters'!$E$19,'Input Parameters'!$F$19)</f>
        <v>577.97150247583329</v>
      </c>
      <c r="D2015" s="10">
        <f t="shared" ca="1" si="256"/>
        <v>0.43229387600354618</v>
      </c>
      <c r="E2015" s="59">
        <f ca="1">IF(_xlfn.NORM.INV(D2015,'Input Parameters'!$E$20,'Input Parameters'!$F$20)&lt;3500,3500,IF(_xlfn.NORM.INV(D2015,'Input Parameters'!$E$20,'Input Parameters'!$F$20)&gt;5500,5500,_xlfn.NORM.INV(D2015,'Input Parameters'!$E$20,'Input Parameters'!$F$20)))</f>
        <v>4680.6240228066345</v>
      </c>
      <c r="F2015" s="10">
        <f t="shared" ca="1" si="257"/>
        <v>0.30741882013907518</v>
      </c>
      <c r="G2015" s="61">
        <f ca="1">_xlfn.NORM.INV(F2015,'Input Parameters'!$E$21,'Input Parameters'!$F$21)</f>
        <v>280.8950042537416</v>
      </c>
      <c r="H2015" s="54">
        <f ca="1">EXP(E2015*(1/'Input Parameters'!$E$22-1/G2015))</f>
        <v>0.50236657066841495</v>
      </c>
      <c r="I2015" s="10">
        <f t="shared" ca="1" si="258"/>
        <v>0.73655907830593903</v>
      </c>
      <c r="J2015" s="29">
        <f ca="1">_xlfn.BETA.INV(I2015,'Input Parameters'!$L$24,'Input Parameters'!$M$24,'Input Parameters'!$J$24,'Input Parameters'!$K$24)</f>
        <v>0.70489036730504773</v>
      </c>
      <c r="K2015" s="156">
        <f ca="1">('Input Parameters'!$E$25/'Input Parameters'!$E$31)^$J2015</f>
        <v>6.3673959516814841E-3</v>
      </c>
      <c r="L2015" s="66">
        <f ca="1">$H2015*$C2015*'Input Parameters'!$E$23*K2015</f>
        <v>1.8487960929610194</v>
      </c>
      <c r="M2015" s="23">
        <f t="shared" ca="1" si="259"/>
        <v>0.11030976734739639</v>
      </c>
      <c r="N2015" s="15">
        <f ca="1">_xlfn.NORM.INV(M2015,'Input Parameters'!$E$26,'Input Parameters'!$F$26)</f>
        <v>8.2774697178186404E-3</v>
      </c>
      <c r="O2015" s="8">
        <f t="shared" ca="1" si="260"/>
        <v>0.16086727690116953</v>
      </c>
      <c r="P2015" s="29">
        <f ca="1">_xlfn.LOGNORM.INV(O2015,'Input Parameters'!$H$27,'Input Parameters'!$I$27)</f>
        <v>0.91835340888760009</v>
      </c>
      <c r="Q2015" s="10"/>
      <c r="R2015" s="15">
        <f>'Input Parameters'!$E$28</f>
        <v>12.7</v>
      </c>
      <c r="S2015" s="10">
        <f t="shared" ca="1" si="261"/>
        <v>0.16795128696463935</v>
      </c>
      <c r="T2015" s="25">
        <f ca="1">_xlfn.LOGNORM.INV(S2015,'Input Parameters'!$H$29,'Input Parameters'!$I$29)</f>
        <v>52.268417954685347</v>
      </c>
      <c r="U2015" s="10">
        <f t="shared" ca="1" si="262"/>
        <v>0.83421217347340393</v>
      </c>
      <c r="V2015" s="29">
        <f ca="1">IF('Input Parameters'!$D$30="Beta",_xlfn.BETA.INV(U2015,'Input Parameters'!$L$30,'Input Parameters'!$M$30,'Input Parameters'!$J$30,'Input Parameters'!$K$30),IF('Input Parameters'!$D$30="LogNorm",_xlfn.LOGNORM.INV(U2015,'Input Parameters'!$H$30,'Input Parameters'!$I$30)))</f>
        <v>1.4653509391245834</v>
      </c>
      <c r="W2015" s="2">
        <f ca="1">N2015+(P2015-N2015)*(1-ERF((T2015-R2015)/(2*SQRT(L2015*'Input Parameters'!$E$31))))</f>
        <v>4.4330763713874143E-2</v>
      </c>
      <c r="X2015">
        <f t="shared" ca="1" si="263"/>
        <v>1</v>
      </c>
      <c r="Y2015" s="7"/>
    </row>
    <row r="2016" spans="1:25" ht="15" customHeight="1" x14ac:dyDescent="0.3">
      <c r="A2016" s="130">
        <v>2009</v>
      </c>
      <c r="B2016" s="10">
        <f t="shared" ca="1" si="255"/>
        <v>0.4398603959562849</v>
      </c>
      <c r="C2016" s="57">
        <f ca="1">_xlfn.NORM.INV(B2016,'Input Parameters'!$E$19,'Input Parameters'!$F$19)</f>
        <v>554.51319204833453</v>
      </c>
      <c r="D2016" s="10">
        <f t="shared" ca="1" si="256"/>
        <v>0.68774755777424346</v>
      </c>
      <c r="E2016" s="59">
        <f ca="1">IF(_xlfn.NORM.INV(D2016,'Input Parameters'!$E$20,'Input Parameters'!$F$20)&lt;3500,3500,IF(_xlfn.NORM.INV(D2016,'Input Parameters'!$E$20,'Input Parameters'!$F$20)&gt;5500,5500,_xlfn.NORM.INV(D2016,'Input Parameters'!$E$20,'Input Parameters'!$F$20)))</f>
        <v>5142.6330589107865</v>
      </c>
      <c r="F2016" s="10">
        <f t="shared" ca="1" si="257"/>
        <v>0.48969481482975341</v>
      </c>
      <c r="G2016" s="61">
        <f ca="1">_xlfn.NORM.INV(F2016,'Input Parameters'!$E$21,'Input Parameters'!$F$21)</f>
        <v>284.64694364493698</v>
      </c>
      <c r="H2016" s="54">
        <f ca="1">EXP(E2016*(1/'Input Parameters'!$E$22-1/G2016))</f>
        <v>0.59746546847762716</v>
      </c>
      <c r="I2016" s="10">
        <f t="shared" ca="1" si="258"/>
        <v>0.11660108136076563</v>
      </c>
      <c r="J2016" s="29">
        <f ca="1">_xlfn.BETA.INV(I2016,'Input Parameters'!$L$24,'Input Parameters'!$M$24,'Input Parameters'!$J$24,'Input Parameters'!$K$24)</f>
        <v>0.41151737300075408</v>
      </c>
      <c r="K2016" s="156">
        <f ca="1">('Input Parameters'!$E$25/'Input Parameters'!$E$31)^$J2016</f>
        <v>5.2233067090611505E-2</v>
      </c>
      <c r="L2016" s="66">
        <f ca="1">$H2016*$C2016*'Input Parameters'!$E$23*K2016</f>
        <v>17.304944877410701</v>
      </c>
      <c r="M2016" s="23">
        <f t="shared" ca="1" si="259"/>
        <v>0.55897101721021969</v>
      </c>
      <c r="N2016" s="15">
        <f ca="1">_xlfn.NORM.INV(M2016,'Input Parameters'!$E$26,'Input Parameters'!$F$26)</f>
        <v>3.7115578640025744E-2</v>
      </c>
      <c r="O2016" s="8">
        <f t="shared" ca="1" si="260"/>
        <v>0.99090587668726127</v>
      </c>
      <c r="P2016" s="29">
        <f ca="1">_xlfn.LOGNORM.INV(O2016,'Input Parameters'!$H$27,'Input Parameters'!$I$27)</f>
        <v>4.0474290496145082</v>
      </c>
      <c r="Q2016" s="10"/>
      <c r="R2016" s="15">
        <f>'Input Parameters'!$E$28</f>
        <v>12.7</v>
      </c>
      <c r="S2016" s="10">
        <f t="shared" ca="1" si="261"/>
        <v>0.1676997178337386</v>
      </c>
      <c r="T2016" s="25">
        <f ca="1">_xlfn.LOGNORM.INV(S2016,'Input Parameters'!$H$29,'Input Parameters'!$I$29)</f>
        <v>52.262535915260912</v>
      </c>
      <c r="U2016" s="10">
        <f t="shared" ca="1" si="262"/>
        <v>0.33659378415597274</v>
      </c>
      <c r="V2016" s="29">
        <f ca="1">IF('Input Parameters'!$D$30="Beta",_xlfn.BETA.INV(U2016,'Input Parameters'!$L$30,'Input Parameters'!$M$30,'Input Parameters'!$J$30,'Input Parameters'!$K$30),IF('Input Parameters'!$D$30="LogNorm",_xlfn.LOGNORM.INV(U2016,'Input Parameters'!$H$30,'Input Parameters'!$I$30)))</f>
        <v>0.84609868370441277</v>
      </c>
      <c r="W2016" s="2">
        <f ca="1">N2016+(P2016-N2016)*(1-ERF((T2016-R2016)/(2*SQRT(L2016*'Input Parameters'!$E$31))))</f>
        <v>2.0473798286141922</v>
      </c>
      <c r="X2016">
        <f t="shared" ca="1" si="263"/>
        <v>0</v>
      </c>
      <c r="Y2016" s="7"/>
    </row>
    <row r="2017" spans="1:25" ht="15" customHeight="1" x14ac:dyDescent="0.3">
      <c r="A2017" s="130">
        <v>2010</v>
      </c>
      <c r="B2017" s="10">
        <f t="shared" ca="1" si="255"/>
        <v>0.43208301126202209</v>
      </c>
      <c r="C2017" s="57">
        <f ca="1">_xlfn.NORM.INV(B2017,'Input Parameters'!$E$19,'Input Parameters'!$F$19)</f>
        <v>552.84429461322611</v>
      </c>
      <c r="D2017" s="10">
        <f t="shared" ca="1" si="256"/>
        <v>0.9287654802331079</v>
      </c>
      <c r="E2017" s="59">
        <f ca="1">IF(_xlfn.NORM.INV(D2017,'Input Parameters'!$E$20,'Input Parameters'!$F$20)&lt;3500,3500,IF(_xlfn.NORM.INV(D2017,'Input Parameters'!$E$20,'Input Parameters'!$F$20)&gt;5500,5500,_xlfn.NORM.INV(D2017,'Input Parameters'!$E$20,'Input Parameters'!$F$20)))</f>
        <v>5500</v>
      </c>
      <c r="F2017" s="10">
        <f t="shared" ca="1" si="257"/>
        <v>0.87289489706995016</v>
      </c>
      <c r="G2017" s="61">
        <f ca="1">_xlfn.NORM.INV(F2017,'Input Parameters'!$E$21,'Input Parameters'!$F$21)</f>
        <v>293.81183578660313</v>
      </c>
      <c r="H2017" s="54">
        <f ca="1">EXP(E2017*(1/'Input Parameters'!$E$22-1/G2017))</f>
        <v>1.053236010713305</v>
      </c>
      <c r="I2017" s="10">
        <f t="shared" ca="1" si="258"/>
        <v>0.67738435250872775</v>
      </c>
      <c r="J2017" s="29">
        <f ca="1">_xlfn.BETA.INV(I2017,'Input Parameters'!$L$24,'Input Parameters'!$M$24,'Input Parameters'!$J$24,'Input Parameters'!$K$24)</f>
        <v>0.67924462051040546</v>
      </c>
      <c r="K2017" s="156">
        <f ca="1">('Input Parameters'!$E$25/'Input Parameters'!$E$31)^$J2017</f>
        <v>7.6534886442883865E-3</v>
      </c>
      <c r="L2017" s="66">
        <f ca="1">$H2017*$C2017*'Input Parameters'!$E$23*K2017</f>
        <v>4.4564390756059833</v>
      </c>
      <c r="M2017" s="23">
        <f t="shared" ca="1" si="259"/>
        <v>0.94963641971203605</v>
      </c>
      <c r="N2017" s="15">
        <f ca="1">_xlfn.NORM.INV(M2017,'Input Parameters'!$E$26,'Input Parameters'!$F$26)</f>
        <v>6.8468109293334856E-2</v>
      </c>
      <c r="O2017" s="8">
        <f t="shared" ca="1" si="260"/>
        <v>0.22490667875914394</v>
      </c>
      <c r="P2017" s="29">
        <f ca="1">_xlfn.LOGNORM.INV(O2017,'Input Parameters'!$H$27,'Input Parameters'!$I$27)</f>
        <v>1.0190495096602414</v>
      </c>
      <c r="Q2017" s="10"/>
      <c r="R2017" s="15">
        <f>'Input Parameters'!$E$28</f>
        <v>12.7</v>
      </c>
      <c r="S2017" s="10">
        <f t="shared" ca="1" si="261"/>
        <v>6.3769385363528164E-2</v>
      </c>
      <c r="T2017" s="25">
        <f ca="1">_xlfn.LOGNORM.INV(S2017,'Input Parameters'!$H$29,'Input Parameters'!$I$29)</f>
        <v>49.074577797349612</v>
      </c>
      <c r="U2017" s="10">
        <f t="shared" ca="1" si="262"/>
        <v>0.52839035981722016</v>
      </c>
      <c r="V2017" s="29">
        <f ca="1">IF('Input Parameters'!$D$30="Beta",_xlfn.BETA.INV(U2017,'Input Parameters'!$L$30,'Input Parameters'!$M$30,'Input Parameters'!$J$30,'Input Parameters'!$K$30),IF('Input Parameters'!$D$30="LogNorm",_xlfn.LOGNORM.INV(U2017,'Input Parameters'!$H$30,'Input Parameters'!$I$30)))</f>
        <v>1.027669645338825</v>
      </c>
      <c r="W2017" s="2">
        <f ca="1">N2017+(P2017-N2017)*(1-ERF((T2017-R2017)/(2*SQRT(L2017*'Input Parameters'!$E$31))))</f>
        <v>0.2805171339479901</v>
      </c>
      <c r="X2017">
        <f t="shared" ca="1" si="263"/>
        <v>1</v>
      </c>
      <c r="Y2017" s="7"/>
    </row>
    <row r="2018" spans="1:25" ht="15" customHeight="1" x14ac:dyDescent="0.3">
      <c r="A2018" s="130">
        <v>2011</v>
      </c>
      <c r="B2018" s="10">
        <f t="shared" ca="1" si="255"/>
        <v>0.89367816710916548</v>
      </c>
      <c r="C2018" s="57">
        <f ca="1">_xlfn.NORM.INV(B2018,'Input Parameters'!$E$19,'Input Parameters'!$F$19)</f>
        <v>672.61479350125535</v>
      </c>
      <c r="D2018" s="10">
        <f t="shared" ca="1" si="256"/>
        <v>0.87751776979645557</v>
      </c>
      <c r="E2018" s="59">
        <f ca="1">IF(_xlfn.NORM.INV(D2018,'Input Parameters'!$E$20,'Input Parameters'!$F$20)&lt;3500,3500,IF(_xlfn.NORM.INV(D2018,'Input Parameters'!$E$20,'Input Parameters'!$F$20)&gt;5500,5500,_xlfn.NORM.INV(D2018,'Input Parameters'!$E$20,'Input Parameters'!$F$20)))</f>
        <v>5500</v>
      </c>
      <c r="F2018" s="10">
        <f t="shared" ca="1" si="257"/>
        <v>7.5281853911156271E-2</v>
      </c>
      <c r="G2018" s="61">
        <f ca="1">_xlfn.NORM.INV(F2018,'Input Parameters'!$E$21,'Input Parameters'!$F$21)</f>
        <v>273.5509104700991</v>
      </c>
      <c r="H2018" s="54">
        <f ca="1">EXP(E2018*(1/'Input Parameters'!$E$22-1/G2018))</f>
        <v>0.26325936653557441</v>
      </c>
      <c r="I2018" s="10">
        <f t="shared" ca="1" si="258"/>
        <v>0.23123105571751079</v>
      </c>
      <c r="J2018" s="29">
        <f ca="1">_xlfn.BETA.INV(I2018,'Input Parameters'!$L$24,'Input Parameters'!$M$24,'Input Parameters'!$J$24,'Input Parameters'!$K$24)</f>
        <v>0.48630568559385307</v>
      </c>
      <c r="K2018" s="156">
        <f ca="1">('Input Parameters'!$E$25/'Input Parameters'!$E$31)^$J2018</f>
        <v>3.0545526222551574E-2</v>
      </c>
      <c r="L2018" s="66">
        <f ca="1">$H2018*$C2018*'Input Parameters'!$E$23*K2018</f>
        <v>5.4087618318740507</v>
      </c>
      <c r="M2018" s="23">
        <f t="shared" ca="1" si="259"/>
        <v>0.42629915444095767</v>
      </c>
      <c r="N2018" s="15">
        <f ca="1">_xlfn.NORM.INV(M2018,'Input Parameters'!$E$26,'Input Parameters'!$F$26)</f>
        <v>3.0098111749559616E-2</v>
      </c>
      <c r="O2018" s="8">
        <f t="shared" ca="1" si="260"/>
        <v>0.45141325018049472</v>
      </c>
      <c r="P2018" s="29">
        <f ca="1">_xlfn.LOGNORM.INV(O2018,'Input Parameters'!$H$27,'Input Parameters'!$I$27)</f>
        <v>1.3487756425657582</v>
      </c>
      <c r="Q2018" s="10"/>
      <c r="R2018" s="15">
        <f>'Input Parameters'!$E$28</f>
        <v>12.7</v>
      </c>
      <c r="S2018" s="10">
        <f t="shared" ca="1" si="261"/>
        <v>0.56142545003699273</v>
      </c>
      <c r="T2018" s="25">
        <f ca="1">_xlfn.LOGNORM.INV(S2018,'Input Parameters'!$H$29,'Input Parameters'!$I$29)</f>
        <v>59.251300519150547</v>
      </c>
      <c r="U2018" s="10">
        <f t="shared" ca="1" si="262"/>
        <v>7.7768657616090753E-2</v>
      </c>
      <c r="V2018" s="29">
        <f ca="1">IF('Input Parameters'!$D$30="Beta",_xlfn.BETA.INV(U2018,'Input Parameters'!$L$30,'Input Parameters'!$M$30,'Input Parameters'!$J$30,'Input Parameters'!$K$30),IF('Input Parameters'!$D$30="LogNorm",_xlfn.LOGNORM.INV(U2018,'Input Parameters'!$H$30,'Input Parameters'!$I$30)))</f>
        <v>0.57071836848441859</v>
      </c>
      <c r="W2018" s="2">
        <f ca="1">N2018+(P2018-N2018)*(1-ERF((T2018-R2018)/(2*SQRT(L2018*'Input Parameters'!$E$31))))</f>
        <v>0.23708042866934972</v>
      </c>
      <c r="X2018">
        <f t="shared" ca="1" si="263"/>
        <v>1</v>
      </c>
      <c r="Y2018" s="7"/>
    </row>
    <row r="2019" spans="1:25" ht="15" customHeight="1" x14ac:dyDescent="0.3">
      <c r="A2019" s="130">
        <v>2012</v>
      </c>
      <c r="B2019" s="10">
        <f t="shared" ca="1" si="255"/>
        <v>0.55369927438687905</v>
      </c>
      <c r="C2019" s="57">
        <f ca="1">_xlfn.NORM.INV(B2019,'Input Parameters'!$E$19,'Input Parameters'!$F$19)</f>
        <v>578.70861396527982</v>
      </c>
      <c r="D2019" s="10">
        <f t="shared" ca="1" si="256"/>
        <v>0.82496179618052978</v>
      </c>
      <c r="E2019" s="59">
        <f ca="1">IF(_xlfn.NORM.INV(D2019,'Input Parameters'!$E$20,'Input Parameters'!$F$20)&lt;3500,3500,IF(_xlfn.NORM.INV(D2019,'Input Parameters'!$E$20,'Input Parameters'!$F$20)&gt;5500,5500,_xlfn.NORM.INV(D2019,'Input Parameters'!$E$20,'Input Parameters'!$F$20)))</f>
        <v>5454.1087667971551</v>
      </c>
      <c r="F2019" s="10">
        <f t="shared" ca="1" si="257"/>
        <v>3.4708703132406593E-2</v>
      </c>
      <c r="G2019" s="61">
        <f ca="1">_xlfn.NORM.INV(F2019,'Input Parameters'!$E$21,'Input Parameters'!$F$21)</f>
        <v>270.57864932337577</v>
      </c>
      <c r="H2019" s="54">
        <f ca="1">EXP(E2019*(1/'Input Parameters'!$E$22-1/G2019))</f>
        <v>0.21384638914185211</v>
      </c>
      <c r="I2019" s="10">
        <f t="shared" ca="1" si="258"/>
        <v>0.67906345134045354</v>
      </c>
      <c r="J2019" s="29">
        <f ca="1">_xlfn.BETA.INV(I2019,'Input Parameters'!$L$24,'Input Parameters'!$M$24,'Input Parameters'!$J$24,'Input Parameters'!$K$24)</f>
        <v>0.67995260926006484</v>
      </c>
      <c r="K2019" s="156">
        <f ca="1">('Input Parameters'!$E$25/'Input Parameters'!$E$31)^$J2019</f>
        <v>7.6147167149940914E-3</v>
      </c>
      <c r="L2019" s="66">
        <f ca="1">$H2019*$C2019*'Input Parameters'!$E$23*K2019</f>
        <v>0.94235734405694482</v>
      </c>
      <c r="M2019" s="23">
        <f t="shared" ca="1" si="259"/>
        <v>0.35419307599640382</v>
      </c>
      <c r="N2019" s="15">
        <f ca="1">_xlfn.NORM.INV(M2019,'Input Parameters'!$E$26,'Input Parameters'!$F$26)</f>
        <v>2.6145487291041491E-2</v>
      </c>
      <c r="O2019" s="8">
        <f t="shared" ca="1" si="260"/>
        <v>0.83305741821294566</v>
      </c>
      <c r="P2019" s="29">
        <f ca="1">_xlfn.LOGNORM.INV(O2019,'Input Parameters'!$H$27,'Input Parameters'!$I$27)</f>
        <v>2.1830467359731269</v>
      </c>
      <c r="Q2019" s="10"/>
      <c r="R2019" s="15">
        <f>'Input Parameters'!$E$28</f>
        <v>12.7</v>
      </c>
      <c r="S2019" s="10">
        <f t="shared" ca="1" si="261"/>
        <v>0.35155031738786635</v>
      </c>
      <c r="T2019" s="25">
        <f ca="1">_xlfn.LOGNORM.INV(S2019,'Input Parameters'!$H$29,'Input Parameters'!$I$29)</f>
        <v>55.792554144030937</v>
      </c>
      <c r="U2019" s="10">
        <f t="shared" ca="1" si="262"/>
        <v>0.21213083761232909</v>
      </c>
      <c r="V2019" s="29">
        <f ca="1">IF('Input Parameters'!$D$30="Beta",_xlfn.BETA.INV(U2019,'Input Parameters'!$L$30,'Input Parameters'!$M$30,'Input Parameters'!$J$30,'Input Parameters'!$K$30),IF('Input Parameters'!$D$30="LogNorm",_xlfn.LOGNORM.INV(U2019,'Input Parameters'!$H$30,'Input Parameters'!$I$30)))</f>
        <v>0.72913603357794787</v>
      </c>
      <c r="W2019" s="2">
        <f ca="1">N2019+(P2019-N2019)*(1-ERF((T2019-R2019)/(2*SQRT(L2019*'Input Parameters'!$E$31))))</f>
        <v>2.9803056031831664E-2</v>
      </c>
      <c r="X2019">
        <f t="shared" ca="1" si="263"/>
        <v>1</v>
      </c>
      <c r="Y2019" s="7"/>
    </row>
    <row r="2020" spans="1:25" ht="15" customHeight="1" x14ac:dyDescent="0.3">
      <c r="A2020" s="130">
        <v>2013</v>
      </c>
      <c r="B2020" s="10">
        <f t="shared" ca="1" si="255"/>
        <v>0.23928981562030227</v>
      </c>
      <c r="C2020" s="57">
        <f ca="1">_xlfn.NORM.INV(B2020,'Input Parameters'!$E$19,'Input Parameters'!$F$19)</f>
        <v>507.42423859250971</v>
      </c>
      <c r="D2020" s="10">
        <f t="shared" ca="1" si="256"/>
        <v>0.30471134257817412</v>
      </c>
      <c r="E2020" s="59">
        <f ca="1">IF(_xlfn.NORM.INV(D2020,'Input Parameters'!$E$20,'Input Parameters'!$F$20)&lt;3500,3500,IF(_xlfn.NORM.INV(D2020,'Input Parameters'!$E$20,'Input Parameters'!$F$20)&gt;5500,5500,_xlfn.NORM.INV(D2020,'Input Parameters'!$E$20,'Input Parameters'!$F$20)))</f>
        <v>4442.3716033732308</v>
      </c>
      <c r="F2020" s="10">
        <f t="shared" ca="1" si="257"/>
        <v>0.66567193869261099</v>
      </c>
      <c r="G2020" s="61">
        <f ca="1">_xlfn.NORM.INV(F2020,'Input Parameters'!$E$21,'Input Parameters'!$F$21)</f>
        <v>288.21402599635587</v>
      </c>
      <c r="H2020" s="54">
        <f ca="1">EXP(E2020*(1/'Input Parameters'!$E$22-1/G2020))</f>
        <v>0.77742419762553405</v>
      </c>
      <c r="I2020" s="10">
        <f t="shared" ca="1" si="258"/>
        <v>0.13280043102778694</v>
      </c>
      <c r="J2020" s="29">
        <f ca="1">_xlfn.BETA.INV(I2020,'Input Parameters'!$L$24,'Input Parameters'!$M$24,'Input Parameters'!$J$24,'Input Parameters'!$K$24)</f>
        <v>0.42424672624396487</v>
      </c>
      <c r="K2020" s="156">
        <f ca="1">('Input Parameters'!$E$25/'Input Parameters'!$E$31)^$J2020</f>
        <v>4.7674713426297026E-2</v>
      </c>
      <c r="L2020" s="66">
        <f ca="1">$H2020*$C2020*'Input Parameters'!$E$23*K2020</f>
        <v>18.806906003881068</v>
      </c>
      <c r="M2020" s="23">
        <f t="shared" ca="1" si="259"/>
        <v>0.41203168880247965</v>
      </c>
      <c r="N2020" s="15">
        <f ca="1">_xlfn.NORM.INV(M2020,'Input Parameters'!$E$26,'Input Parameters'!$F$26)</f>
        <v>2.9331242060545926E-2</v>
      </c>
      <c r="O2020" s="8">
        <f t="shared" ca="1" si="260"/>
        <v>0.78917580095217321</v>
      </c>
      <c r="P2020" s="29">
        <f ca="1">_xlfn.LOGNORM.INV(O2020,'Input Parameters'!$H$27,'Input Parameters'!$I$27)</f>
        <v>2.0313848064105962</v>
      </c>
      <c r="Q2020" s="10"/>
      <c r="R2020" s="15">
        <f>'Input Parameters'!$E$28</f>
        <v>12.7</v>
      </c>
      <c r="S2020" s="10">
        <f t="shared" ca="1" si="261"/>
        <v>0.30813641458086583</v>
      </c>
      <c r="T2020" s="25">
        <f ca="1">_xlfn.LOGNORM.INV(S2020,'Input Parameters'!$H$29,'Input Parameters'!$I$29)</f>
        <v>55.045905242352482</v>
      </c>
      <c r="U2020" s="10">
        <f t="shared" ca="1" si="262"/>
        <v>0.41259478505466884</v>
      </c>
      <c r="V2020" s="29">
        <f ca="1">IF('Input Parameters'!$D$30="Beta",_xlfn.BETA.INV(U2020,'Input Parameters'!$L$30,'Input Parameters'!$M$30,'Input Parameters'!$J$30,'Input Parameters'!$K$30),IF('Input Parameters'!$D$30="LogNorm",_xlfn.LOGNORM.INV(U2020,'Input Parameters'!$H$30,'Input Parameters'!$I$30)))</f>
        <v>0.91585756962630416</v>
      </c>
      <c r="W2020" s="2">
        <f ca="1">N2020+(P2020-N2020)*(1-ERF((T2020-R2020)/(2*SQRT(L2020*'Input Parameters'!$E$31))))</f>
        <v>1.010148761246342</v>
      </c>
      <c r="X2020">
        <f t="shared" ca="1" si="263"/>
        <v>0</v>
      </c>
      <c r="Y2020" s="7"/>
    </row>
    <row r="2021" spans="1:25" ht="15" customHeight="1" x14ac:dyDescent="0.3">
      <c r="A2021" s="130">
        <v>2014</v>
      </c>
      <c r="B2021" s="10">
        <f t="shared" ca="1" si="255"/>
        <v>0.95132178018902247</v>
      </c>
      <c r="C2021" s="57">
        <f ca="1">_xlfn.NORM.INV(B2021,'Input Parameters'!$E$19,'Input Parameters'!$F$19)</f>
        <v>707.38468662880257</v>
      </c>
      <c r="D2021" s="10">
        <f t="shared" ca="1" si="256"/>
        <v>0.6547895069055728</v>
      </c>
      <c r="E2021" s="59">
        <f ca="1">IF(_xlfn.NORM.INV(D2021,'Input Parameters'!$E$20,'Input Parameters'!$F$20)&lt;3500,3500,IF(_xlfn.NORM.INV(D2021,'Input Parameters'!$E$20,'Input Parameters'!$F$20)&gt;5500,5500,_xlfn.NORM.INV(D2021,'Input Parameters'!$E$20,'Input Parameters'!$F$20)))</f>
        <v>5078.7986736488947</v>
      </c>
      <c r="F2021" s="10">
        <f t="shared" ca="1" si="257"/>
        <v>0.25751152448274484</v>
      </c>
      <c r="G2021" s="61">
        <f ca="1">_xlfn.NORM.INV(F2021,'Input Parameters'!$E$21,'Input Parameters'!$F$21)</f>
        <v>279.73285461317329</v>
      </c>
      <c r="H2021" s="54">
        <f ca="1">EXP(E2021*(1/'Input Parameters'!$E$22-1/G2021))</f>
        <v>0.43950543887204524</v>
      </c>
      <c r="I2021" s="10">
        <f t="shared" ca="1" si="258"/>
        <v>5.9695872026742869E-2</v>
      </c>
      <c r="J2021" s="29">
        <f ca="1">_xlfn.BETA.INV(I2021,'Input Parameters'!$L$24,'Input Parameters'!$M$24,'Input Parameters'!$J$24,'Input Parameters'!$K$24)</f>
        <v>0.3540932420013827</v>
      </c>
      <c r="K2021" s="156">
        <f ca="1">('Input Parameters'!$E$25/'Input Parameters'!$E$31)^$J2021</f>
        <v>7.885813730341984E-2</v>
      </c>
      <c r="L2021" s="66">
        <f ca="1">$H2021*$C2021*'Input Parameters'!$E$23*K2021</f>
        <v>24.516948925022493</v>
      </c>
      <c r="M2021" s="23">
        <f t="shared" ca="1" si="259"/>
        <v>0.34244502984971126</v>
      </c>
      <c r="N2021" s="15">
        <f ca="1">_xlfn.NORM.INV(M2021,'Input Parameters'!$E$26,'Input Parameters'!$F$26)</f>
        <v>2.5478214318483142E-2</v>
      </c>
      <c r="O2021" s="8">
        <f t="shared" ca="1" si="260"/>
        <v>0.56910130190058505</v>
      </c>
      <c r="P2021" s="29">
        <f ca="1">_xlfn.LOGNORM.INV(O2021,'Input Parameters'!$H$27,'Input Parameters'!$I$27)</f>
        <v>1.5376106996176231</v>
      </c>
      <c r="Q2021" s="10"/>
      <c r="R2021" s="15">
        <f>'Input Parameters'!$E$28</f>
        <v>12.7</v>
      </c>
      <c r="S2021" s="10">
        <f t="shared" ca="1" si="261"/>
        <v>0.27883236167968417</v>
      </c>
      <c r="T2021" s="25">
        <f ca="1">_xlfn.LOGNORM.INV(S2021,'Input Parameters'!$H$29,'Input Parameters'!$I$29)</f>
        <v>54.52202304520938</v>
      </c>
      <c r="U2021" s="10">
        <f t="shared" ca="1" si="262"/>
        <v>0.48052288553062006</v>
      </c>
      <c r="V2021" s="29">
        <f ca="1">IF('Input Parameters'!$D$30="Beta",_xlfn.BETA.INV(U2021,'Input Parameters'!$L$30,'Input Parameters'!$M$30,'Input Parameters'!$J$30,'Input Parameters'!$K$30),IF('Input Parameters'!$D$30="LogNorm",_xlfn.LOGNORM.INV(U2021,'Input Parameters'!$H$30,'Input Parameters'!$I$30)))</f>
        <v>0.98014616344968108</v>
      </c>
      <c r="W2021" s="2">
        <f ca="1">N2021+(P2021-N2021)*(1-ERF((T2021-R2021)/(2*SQRT(L2021*'Input Parameters'!$E$31))))</f>
        <v>0.85766500462654227</v>
      </c>
      <c r="X2021">
        <f t="shared" ca="1" si="263"/>
        <v>1</v>
      </c>
      <c r="Y2021" s="7"/>
    </row>
    <row r="2022" spans="1:25" ht="15" customHeight="1" x14ac:dyDescent="0.3">
      <c r="A2022" s="130">
        <v>2015</v>
      </c>
      <c r="B2022" s="10">
        <f t="shared" ca="1" si="255"/>
        <v>0.63572948810916108</v>
      </c>
      <c r="C2022" s="57">
        <f ca="1">_xlfn.NORM.INV(B2022,'Input Parameters'!$E$19,'Input Parameters'!$F$19)</f>
        <v>596.62715708752023</v>
      </c>
      <c r="D2022" s="10">
        <f t="shared" ca="1" si="256"/>
        <v>0.92931939177408851</v>
      </c>
      <c r="E2022" s="59">
        <f ca="1">IF(_xlfn.NORM.INV(D2022,'Input Parameters'!$E$20,'Input Parameters'!$F$20)&lt;3500,3500,IF(_xlfn.NORM.INV(D2022,'Input Parameters'!$E$20,'Input Parameters'!$F$20)&gt;5500,5500,_xlfn.NORM.INV(D2022,'Input Parameters'!$E$20,'Input Parameters'!$F$20)))</f>
        <v>5500</v>
      </c>
      <c r="F2022" s="10">
        <f t="shared" ca="1" si="257"/>
        <v>0.97797074019274988</v>
      </c>
      <c r="G2022" s="61">
        <f ca="1">_xlfn.NORM.INV(F2022,'Input Parameters'!$E$21,'Input Parameters'!$F$21)</f>
        <v>300.67637441424893</v>
      </c>
      <c r="H2022" s="54">
        <f ca="1">EXP(E2022*(1/'Input Parameters'!$E$22-1/G2022))</f>
        <v>1.6148446102047505</v>
      </c>
      <c r="I2022" s="10">
        <f t="shared" ca="1" si="258"/>
        <v>0.15149732985921505</v>
      </c>
      <c r="J2022" s="29">
        <f ca="1">_xlfn.BETA.INV(I2022,'Input Parameters'!$L$24,'Input Parameters'!$M$24,'Input Parameters'!$J$24,'Input Parameters'!$K$24)</f>
        <v>0.43776791330463738</v>
      </c>
      <c r="K2022" s="156">
        <f ca="1">('Input Parameters'!$E$25/'Input Parameters'!$E$31)^$J2022</f>
        <v>4.3267694010547982E-2</v>
      </c>
      <c r="L2022" s="66">
        <f ca="1">$H2022*$C2022*'Input Parameters'!$E$23*K2022</f>
        <v>41.686698915025069</v>
      </c>
      <c r="M2022" s="23">
        <f t="shared" ca="1" si="259"/>
        <v>3.8687284800001942E-3</v>
      </c>
      <c r="N2022" s="15">
        <f ca="1">_xlfn.NORM.INV(M2022,'Input Parameters'!$E$26,'Input Parameters'!$F$26)</f>
        <v>-2.1929649268962507E-2</v>
      </c>
      <c r="O2022" s="8">
        <f t="shared" ca="1" si="260"/>
        <v>0.39320552411750953</v>
      </c>
      <c r="P2022" s="29">
        <f ca="1">_xlfn.LOGNORM.INV(O2022,'Input Parameters'!$H$27,'Input Parameters'!$I$27)</f>
        <v>1.2627981869686278</v>
      </c>
      <c r="Q2022" s="10"/>
      <c r="R2022" s="15">
        <f>'Input Parameters'!$E$28</f>
        <v>12.7</v>
      </c>
      <c r="S2022" s="10">
        <f t="shared" ca="1" si="261"/>
        <v>5.2671490150708489E-2</v>
      </c>
      <c r="T2022" s="25">
        <f ca="1">_xlfn.LOGNORM.INV(S2022,'Input Parameters'!$H$29,'Input Parameters'!$I$29)</f>
        <v>48.550632973822808</v>
      </c>
      <c r="U2022" s="10">
        <f t="shared" ca="1" si="262"/>
        <v>0.60163871711264816</v>
      </c>
      <c r="V2022" s="29">
        <f ca="1">IF('Input Parameters'!$D$30="Beta",_xlfn.BETA.INV(U2022,'Input Parameters'!$L$30,'Input Parameters'!$M$30,'Input Parameters'!$J$30,'Input Parameters'!$K$30),IF('Input Parameters'!$D$30="LogNorm",_xlfn.LOGNORM.INV(U2022,'Input Parameters'!$H$30,'Input Parameters'!$I$30)))</f>
        <v>1.1060406833136101</v>
      </c>
      <c r="W2022" s="2">
        <f ca="1">N2022+(P2022-N2022)*(1-ERF((T2022-R2022)/(2*SQRT(L2022*'Input Parameters'!$E$31))))</f>
        <v>0.87043337376413088</v>
      </c>
      <c r="X2022">
        <f t="shared" ca="1" si="263"/>
        <v>1</v>
      </c>
      <c r="Y2022" s="7"/>
    </row>
    <row r="2023" spans="1:25" ht="15" customHeight="1" x14ac:dyDescent="0.3">
      <c r="A2023" s="130">
        <v>2016</v>
      </c>
      <c r="B2023" s="10">
        <f t="shared" ca="1" si="255"/>
        <v>0.57198740382662561</v>
      </c>
      <c r="C2023" s="57">
        <f ca="1">_xlfn.NORM.INV(B2023,'Input Parameters'!$E$19,'Input Parameters'!$F$19)</f>
        <v>582.63136046473289</v>
      </c>
      <c r="D2023" s="10">
        <f t="shared" ca="1" si="256"/>
        <v>0.48731116659985518</v>
      </c>
      <c r="E2023" s="59">
        <f ca="1">IF(_xlfn.NORM.INV(D2023,'Input Parameters'!$E$20,'Input Parameters'!$F$20)&lt;3500,3500,IF(_xlfn.NORM.INV(D2023,'Input Parameters'!$E$20,'Input Parameters'!$F$20)&gt;5500,5500,_xlfn.NORM.INV(D2023,'Input Parameters'!$E$20,'Input Parameters'!$F$20)))</f>
        <v>4777.7319127780793</v>
      </c>
      <c r="F2023" s="10">
        <f t="shared" ca="1" si="257"/>
        <v>0.27248899836910323</v>
      </c>
      <c r="G2023" s="61">
        <f ca="1">_xlfn.NORM.INV(F2023,'Input Parameters'!$E$21,'Input Parameters'!$F$21)</f>
        <v>280.09232206747578</v>
      </c>
      <c r="H2023" s="54">
        <f ca="1">EXP(E2023*(1/'Input Parameters'!$E$22-1/G2023))</f>
        <v>0.47168131418295345</v>
      </c>
      <c r="I2023" s="10">
        <f t="shared" ca="1" si="258"/>
        <v>0.87079614033542541</v>
      </c>
      <c r="J2023" s="29">
        <f ca="1">_xlfn.BETA.INV(I2023,'Input Parameters'!$L$24,'Input Parameters'!$M$24,'Input Parameters'!$J$24,'Input Parameters'!$K$24)</f>
        <v>0.77350550828487818</v>
      </c>
      <c r="K2023" s="156">
        <f ca="1">('Input Parameters'!$E$25/'Input Parameters'!$E$31)^$J2023</f>
        <v>3.8922079718897761E-3</v>
      </c>
      <c r="L2023" s="66">
        <f ca="1">$H2023*$C2023*'Input Parameters'!$E$23*K2023</f>
        <v>1.0696422940383181</v>
      </c>
      <c r="M2023" s="23">
        <f t="shared" ca="1" si="259"/>
        <v>0.95011705802849078</v>
      </c>
      <c r="N2023" s="15">
        <f ca="1">_xlfn.NORM.INV(M2023,'Input Parameters'!$E$26,'Input Parameters'!$F$26)</f>
        <v>6.8565783259374499E-2</v>
      </c>
      <c r="O2023" s="8">
        <f t="shared" ca="1" si="260"/>
        <v>0.90435020153446644</v>
      </c>
      <c r="P2023" s="29">
        <f ca="1">_xlfn.LOGNORM.INV(O2023,'Input Parameters'!$H$27,'Input Parameters'!$I$27)</f>
        <v>2.5378819197739952</v>
      </c>
      <c r="Q2023" s="10"/>
      <c r="R2023" s="15">
        <f>'Input Parameters'!$E$28</f>
        <v>12.7</v>
      </c>
      <c r="S2023" s="10">
        <f t="shared" ca="1" si="261"/>
        <v>0.24165773704895954</v>
      </c>
      <c r="T2023" s="25">
        <f ca="1">_xlfn.LOGNORM.INV(S2023,'Input Parameters'!$H$29,'Input Parameters'!$I$29)</f>
        <v>53.824607510430958</v>
      </c>
      <c r="U2023" s="10">
        <f t="shared" ca="1" si="262"/>
        <v>0.16452200917480231</v>
      </c>
      <c r="V2023" s="29">
        <f ca="1">IF('Input Parameters'!$D$30="Beta",_xlfn.BETA.INV(U2023,'Input Parameters'!$L$30,'Input Parameters'!$M$30,'Input Parameters'!$J$30,'Input Parameters'!$K$30),IF('Input Parameters'!$D$30="LogNorm",_xlfn.LOGNORM.INV(U2023,'Input Parameters'!$H$30,'Input Parameters'!$I$30)))</f>
        <v>0.67998069299989117</v>
      </c>
      <c r="W2023" s="2">
        <f ca="1">N2023+(P2023-N2023)*(1-ERF((T2023-R2023)/(2*SQRT(L2023*'Input Parameters'!$E$31))))</f>
        <v>8.0735048925446001E-2</v>
      </c>
      <c r="X2023">
        <f t="shared" ca="1" si="263"/>
        <v>1</v>
      </c>
      <c r="Y2023" s="7"/>
    </row>
    <row r="2024" spans="1:25" ht="15" customHeight="1" x14ac:dyDescent="0.3">
      <c r="A2024" s="130">
        <v>2017</v>
      </c>
      <c r="B2024" s="10">
        <f t="shared" ca="1" si="255"/>
        <v>0.6765673899702308</v>
      </c>
      <c r="C2024" s="57">
        <f ca="1">_xlfn.NORM.INV(B2024,'Input Parameters'!$E$19,'Input Parameters'!$F$19)</f>
        <v>606.01125889288676</v>
      </c>
      <c r="D2024" s="10">
        <f t="shared" ca="1" si="256"/>
        <v>0.84949656997922462</v>
      </c>
      <c r="E2024" s="59">
        <f ca="1">IF(_xlfn.NORM.INV(D2024,'Input Parameters'!$E$20,'Input Parameters'!$F$20)&lt;3500,3500,IF(_xlfn.NORM.INV(D2024,'Input Parameters'!$E$20,'Input Parameters'!$F$20)&gt;5500,5500,_xlfn.NORM.INV(D2024,'Input Parameters'!$E$20,'Input Parameters'!$F$20)))</f>
        <v>5500</v>
      </c>
      <c r="F2024" s="10">
        <f t="shared" ca="1" si="257"/>
        <v>6.7653323846802782E-2</v>
      </c>
      <c r="G2024" s="61">
        <f ca="1">_xlfn.NORM.INV(F2024,'Input Parameters'!$E$21,'Input Parameters'!$F$21)</f>
        <v>273.11109881762764</v>
      </c>
      <c r="H2024" s="54">
        <f ca="1">EXP(E2024*(1/'Input Parameters'!$E$22-1/G2024))</f>
        <v>0.25487203355409693</v>
      </c>
      <c r="I2024" s="10">
        <f t="shared" ca="1" si="258"/>
        <v>0.57570789234621722</v>
      </c>
      <c r="J2024" s="29">
        <f ca="1">_xlfn.BETA.INV(I2024,'Input Parameters'!$L$24,'Input Parameters'!$M$24,'Input Parameters'!$J$24,'Input Parameters'!$K$24)</f>
        <v>0.6375998041606239</v>
      </c>
      <c r="K2024" s="156">
        <f ca="1">('Input Parameters'!$E$25/'Input Parameters'!$E$31)^$J2024</f>
        <v>1.0318131149240637E-2</v>
      </c>
      <c r="L2024" s="66">
        <f ca="1">$H2024*$C2024*'Input Parameters'!$E$23*K2024</f>
        <v>1.5936902681728697</v>
      </c>
      <c r="M2024" s="23">
        <f t="shared" ca="1" si="259"/>
        <v>0.94199621573060111</v>
      </c>
      <c r="N2024" s="15">
        <f ca="1">_xlfn.NORM.INV(M2024,'Input Parameters'!$E$26,'Input Parameters'!$F$26)</f>
        <v>6.700683806023025E-2</v>
      </c>
      <c r="O2024" s="8">
        <f t="shared" ca="1" si="260"/>
        <v>0.25825268239177313</v>
      </c>
      <c r="P2024" s="29">
        <f ca="1">_xlfn.LOGNORM.INV(O2024,'Input Parameters'!$H$27,'Input Parameters'!$I$27)</f>
        <v>1.06844196231765</v>
      </c>
      <c r="Q2024" s="10"/>
      <c r="R2024" s="15">
        <f>'Input Parameters'!$E$28</f>
        <v>12.7</v>
      </c>
      <c r="S2024" s="10">
        <f t="shared" ca="1" si="261"/>
        <v>0.9838290490712609</v>
      </c>
      <c r="T2024" s="25">
        <f ca="1">_xlfn.LOGNORM.INV(S2024,'Input Parameters'!$H$29,'Input Parameters'!$I$29)</f>
        <v>74.048084951579767</v>
      </c>
      <c r="U2024" s="10">
        <f t="shared" ca="1" si="262"/>
        <v>0.32284762796508459</v>
      </c>
      <c r="V2024" s="29">
        <f ca="1">IF('Input Parameters'!$D$30="Beta",_xlfn.BETA.INV(U2024,'Input Parameters'!$L$30,'Input Parameters'!$M$30,'Input Parameters'!$J$30,'Input Parameters'!$K$30),IF('Input Parameters'!$D$30="LogNorm",_xlfn.LOGNORM.INV(U2024,'Input Parameters'!$H$30,'Input Parameters'!$I$30)))</f>
        <v>0.83352308929369623</v>
      </c>
      <c r="W2024" s="2">
        <f ca="1">N2024+(P2024-N2024)*(1-ERF((T2024-R2024)/(2*SQRT(L2024*'Input Parameters'!$E$31))))</f>
        <v>6.7597523052097042E-2</v>
      </c>
      <c r="X2024">
        <f t="shared" ca="1" si="263"/>
        <v>1</v>
      </c>
      <c r="Y2024" s="7"/>
    </row>
    <row r="2025" spans="1:25" ht="15" customHeight="1" x14ac:dyDescent="0.3">
      <c r="A2025" s="130">
        <v>2018</v>
      </c>
      <c r="B2025" s="10">
        <f t="shared" ca="1" si="255"/>
        <v>0.69468568390831509</v>
      </c>
      <c r="C2025" s="57">
        <f ca="1">_xlfn.NORM.INV(B2025,'Input Parameters'!$E$19,'Input Parameters'!$F$19)</f>
        <v>610.32539995586683</v>
      </c>
      <c r="D2025" s="10">
        <f t="shared" ca="1" si="256"/>
        <v>0.24271631840130015</v>
      </c>
      <c r="E2025" s="59">
        <f ca="1">IF(_xlfn.NORM.INV(D2025,'Input Parameters'!$E$20,'Input Parameters'!$F$20)&lt;3500,3500,IF(_xlfn.NORM.INV(D2025,'Input Parameters'!$E$20,'Input Parameters'!$F$20)&gt;5500,5500,_xlfn.NORM.INV(D2025,'Input Parameters'!$E$20,'Input Parameters'!$F$20)))</f>
        <v>4311.6858805784859</v>
      </c>
      <c r="F2025" s="10">
        <f t="shared" ca="1" si="257"/>
        <v>0.41207761969182111</v>
      </c>
      <c r="G2025" s="61">
        <f ca="1">_xlfn.NORM.INV(F2025,'Input Parameters'!$E$21,'Input Parameters'!$F$21)</f>
        <v>283.10347816527263</v>
      </c>
      <c r="H2025" s="54">
        <f ca="1">EXP(E2025*(1/'Input Parameters'!$E$22-1/G2025))</f>
        <v>0.59784793213710219</v>
      </c>
      <c r="I2025" s="10">
        <f t="shared" ca="1" si="258"/>
        <v>0.67237599745110344</v>
      </c>
      <c r="J2025" s="29">
        <f ca="1">_xlfn.BETA.INV(I2025,'Input Parameters'!$L$24,'Input Parameters'!$M$24,'Input Parameters'!$J$24,'Input Parameters'!$K$24)</f>
        <v>0.67713835687182655</v>
      </c>
      <c r="K2025" s="156">
        <f ca="1">('Input Parameters'!$E$25/'Input Parameters'!$E$31)^$J2025</f>
        <v>7.7700061707567216E-3</v>
      </c>
      <c r="L2025" s="66">
        <f ca="1">$H2025*$C2025*'Input Parameters'!$E$23*K2025</f>
        <v>2.8351336689439006</v>
      </c>
      <c r="M2025" s="23">
        <f t="shared" ca="1" si="259"/>
        <v>0.16072810397941162</v>
      </c>
      <c r="N2025" s="15">
        <f ca="1">_xlfn.NORM.INV(M2025,'Input Parameters'!$E$26,'Input Parameters'!$F$26)</f>
        <v>1.3179133172863487E-2</v>
      </c>
      <c r="O2025" s="8">
        <f t="shared" ca="1" si="260"/>
        <v>0.89876852422112863</v>
      </c>
      <c r="P2025" s="29">
        <f ca="1">_xlfn.LOGNORM.INV(O2025,'Input Parameters'!$H$27,'Input Parameters'!$I$27)</f>
        <v>2.5020084320706197</v>
      </c>
      <c r="Q2025" s="10"/>
      <c r="R2025" s="15">
        <f>'Input Parameters'!$E$28</f>
        <v>12.7</v>
      </c>
      <c r="S2025" s="10">
        <f t="shared" ca="1" si="261"/>
        <v>0.7912972937414654</v>
      </c>
      <c r="T2025" s="25">
        <f ca="1">_xlfn.LOGNORM.INV(S2025,'Input Parameters'!$H$29,'Input Parameters'!$I$29)</f>
        <v>63.782438193050268</v>
      </c>
      <c r="U2025" s="10">
        <f t="shared" ca="1" si="262"/>
        <v>0.72509382197225225</v>
      </c>
      <c r="V2025" s="29">
        <f ca="1">IF('Input Parameters'!$D$30="Beta",_xlfn.BETA.INV(U2025,'Input Parameters'!$L$30,'Input Parameters'!$M$30,'Input Parameters'!$J$30,'Input Parameters'!$K$30),IF('Input Parameters'!$D$30="LogNorm",_xlfn.LOGNORM.INV(U2025,'Input Parameters'!$H$30,'Input Parameters'!$I$30)))</f>
        <v>1.2649616416001868</v>
      </c>
      <c r="W2025" s="2">
        <f ca="1">N2025+(P2025-N2025)*(1-ERF((T2025-R2025)/(2*SQRT(L2025*'Input Parameters'!$E$31))))</f>
        <v>9.2662498904396928E-2</v>
      </c>
      <c r="X2025">
        <f t="shared" ca="1" si="263"/>
        <v>1</v>
      </c>
      <c r="Y2025" s="7"/>
    </row>
    <row r="2026" spans="1:25" ht="15" customHeight="1" x14ac:dyDescent="0.3">
      <c r="A2026" s="130">
        <v>2019</v>
      </c>
      <c r="B2026" s="10">
        <f t="shared" ca="1" si="255"/>
        <v>0.34752647012207938</v>
      </c>
      <c r="C2026" s="57">
        <f ca="1">_xlfn.NORM.INV(B2026,'Input Parameters'!$E$19,'Input Parameters'!$F$19)</f>
        <v>534.17539690087335</v>
      </c>
      <c r="D2026" s="10">
        <f t="shared" ca="1" si="256"/>
        <v>0.8747396116127607</v>
      </c>
      <c r="E2026" s="59">
        <f ca="1">IF(_xlfn.NORM.INV(D2026,'Input Parameters'!$E$20,'Input Parameters'!$F$20)&lt;3500,3500,IF(_xlfn.NORM.INV(D2026,'Input Parameters'!$E$20,'Input Parameters'!$F$20)&gt;5500,5500,_xlfn.NORM.INV(D2026,'Input Parameters'!$E$20,'Input Parameters'!$F$20)))</f>
        <v>5500</v>
      </c>
      <c r="F2026" s="10">
        <f t="shared" ca="1" si="257"/>
        <v>0.4358460156635664</v>
      </c>
      <c r="G2026" s="61">
        <f ca="1">_xlfn.NORM.INV(F2026,'Input Parameters'!$E$21,'Input Parameters'!$F$21)</f>
        <v>283.58053434852303</v>
      </c>
      <c r="H2026" s="54">
        <f ca="1">EXP(E2026*(1/'Input Parameters'!$E$22-1/G2026))</f>
        <v>0.53605841099654683</v>
      </c>
      <c r="I2026" s="10">
        <f t="shared" ca="1" si="258"/>
        <v>0.84653850724304636</v>
      </c>
      <c r="J2026" s="29">
        <f ca="1">_xlfn.BETA.INV(I2026,'Input Parameters'!$L$24,'Input Parameters'!$M$24,'Input Parameters'!$J$24,'Input Parameters'!$K$24)</f>
        <v>0.75929270462880949</v>
      </c>
      <c r="K2026" s="156">
        <f ca="1">('Input Parameters'!$E$25/'Input Parameters'!$E$31)^$J2026</f>
        <v>4.3099781047004834E-3</v>
      </c>
      <c r="L2026" s="66">
        <f ca="1">$H2026*$C2026*'Input Parameters'!$E$23*K2026</f>
        <v>1.2341588446041116</v>
      </c>
      <c r="M2026" s="23">
        <f t="shared" ca="1" si="259"/>
        <v>0.85980235991089227</v>
      </c>
      <c r="N2026" s="15">
        <f ca="1">_xlfn.NORM.INV(M2026,'Input Parameters'!$E$26,'Input Parameters'!$F$26)</f>
        <v>5.6668067850534229E-2</v>
      </c>
      <c r="O2026" s="8">
        <f t="shared" ca="1" si="260"/>
        <v>0.809754944915962</v>
      </c>
      <c r="P2026" s="29">
        <f ca="1">_xlfn.LOGNORM.INV(O2026,'Input Parameters'!$H$27,'Input Parameters'!$I$27)</f>
        <v>2.0984594275185375</v>
      </c>
      <c r="Q2026" s="10"/>
      <c r="R2026" s="15">
        <f>'Input Parameters'!$E$28</f>
        <v>12.7</v>
      </c>
      <c r="S2026" s="10">
        <f t="shared" ca="1" si="261"/>
        <v>0.37622578240638394</v>
      </c>
      <c r="T2026" s="25">
        <f ca="1">_xlfn.LOGNORM.INV(S2026,'Input Parameters'!$H$29,'Input Parameters'!$I$29)</f>
        <v>56.205809695198553</v>
      </c>
      <c r="U2026" s="10">
        <f t="shared" ca="1" si="262"/>
        <v>0.74111896747785833</v>
      </c>
      <c r="V2026" s="29">
        <f ca="1">IF('Input Parameters'!$D$30="Beta",_xlfn.BETA.INV(U2026,'Input Parameters'!$L$30,'Input Parameters'!$M$30,'Input Parameters'!$J$30,'Input Parameters'!$K$30),IF('Input Parameters'!$D$30="LogNorm",_xlfn.LOGNORM.INV(U2026,'Input Parameters'!$H$30,'Input Parameters'!$I$30)))</f>
        <v>1.2895188445168662</v>
      </c>
      <c r="W2026" s="2">
        <f ca="1">N2026+(P2026-N2026)*(1-ERF((T2026-R2026)/(2*SQRT(L2026*'Input Parameters'!$E$31))))</f>
        <v>6.8143442083658565E-2</v>
      </c>
      <c r="X2026">
        <f t="shared" ca="1" si="263"/>
        <v>1</v>
      </c>
      <c r="Y2026" s="7"/>
    </row>
    <row r="2027" spans="1:25" ht="15" customHeight="1" x14ac:dyDescent="0.3">
      <c r="A2027" s="130">
        <v>2020</v>
      </c>
      <c r="B2027" s="10">
        <f t="shared" ca="1" si="255"/>
        <v>0.98656516576723086</v>
      </c>
      <c r="C2027" s="57">
        <f ca="1">_xlfn.NORM.INV(B2027,'Input Parameters'!$E$19,'Input Parameters'!$F$19)</f>
        <v>754.33280566892904</v>
      </c>
      <c r="D2027" s="10">
        <f t="shared" ca="1" si="256"/>
        <v>0.15785951871129911</v>
      </c>
      <c r="E2027" s="59">
        <f ca="1">IF(_xlfn.NORM.INV(D2027,'Input Parameters'!$E$20,'Input Parameters'!$F$20)&lt;3500,3500,IF(_xlfn.NORM.INV(D2027,'Input Parameters'!$E$20,'Input Parameters'!$F$20)&gt;5500,5500,_xlfn.NORM.INV(D2027,'Input Parameters'!$E$20,'Input Parameters'!$F$20)))</f>
        <v>4097.6942104629816</v>
      </c>
      <c r="F2027" s="10">
        <f t="shared" ca="1" si="257"/>
        <v>0.60612091312275573</v>
      </c>
      <c r="G2027" s="61">
        <f ca="1">_xlfn.NORM.INV(F2027,'Input Parameters'!$E$21,'Input Parameters'!$F$21)</f>
        <v>286.96609184303441</v>
      </c>
      <c r="H2027" s="54">
        <f ca="1">EXP(E2027*(1/'Input Parameters'!$E$22-1/G2027))</f>
        <v>0.74522971483739242</v>
      </c>
      <c r="I2027" s="10">
        <f t="shared" ca="1" si="258"/>
        <v>0.63337309203687275</v>
      </c>
      <c r="J2027" s="29">
        <f ca="1">_xlfn.BETA.INV(I2027,'Input Parameters'!$L$24,'Input Parameters'!$M$24,'Input Parameters'!$J$24,'Input Parameters'!$K$24)</f>
        <v>0.66097625308741481</v>
      </c>
      <c r="K2027" s="156">
        <f ca="1">('Input Parameters'!$E$25/'Input Parameters'!$E$31)^$J2027</f>
        <v>8.7251580401932361E-3</v>
      </c>
      <c r="L2027" s="66">
        <f ca="1">$H2027*$C2027*'Input Parameters'!$E$23*K2027</f>
        <v>4.9048582514811994</v>
      </c>
      <c r="M2027" s="23">
        <f t="shared" ca="1" si="259"/>
        <v>0.72742409441320777</v>
      </c>
      <c r="N2027" s="15">
        <f ca="1">_xlfn.NORM.INV(M2027,'Input Parameters'!$E$26,'Input Parameters'!$F$26)</f>
        <v>4.6705859218569651E-2</v>
      </c>
      <c r="O2027" s="8">
        <f t="shared" ca="1" si="260"/>
        <v>0.35302159851831283</v>
      </c>
      <c r="P2027" s="29">
        <f ca="1">_xlfn.LOGNORM.INV(O2027,'Input Parameters'!$H$27,'Input Parameters'!$I$27)</f>
        <v>1.2048382567895977</v>
      </c>
      <c r="Q2027" s="10"/>
      <c r="R2027" s="15">
        <f>'Input Parameters'!$E$28</f>
        <v>12.7</v>
      </c>
      <c r="S2027" s="10">
        <f t="shared" ca="1" si="261"/>
        <v>0.76648434597122528</v>
      </c>
      <c r="T2027" s="25">
        <f ca="1">_xlfn.LOGNORM.INV(S2027,'Input Parameters'!$H$29,'Input Parameters'!$I$29)</f>
        <v>63.18648189068702</v>
      </c>
      <c r="U2027" s="10">
        <f t="shared" ca="1" si="262"/>
        <v>0.74798313751782031</v>
      </c>
      <c r="V2027" s="29">
        <f ca="1">IF('Input Parameters'!$D$30="Beta",_xlfn.BETA.INV(U2027,'Input Parameters'!$L$30,'Input Parameters'!$M$30,'Input Parameters'!$J$30,'Input Parameters'!$K$30),IF('Input Parameters'!$D$30="LogNorm",_xlfn.LOGNORM.INV(U2027,'Input Parameters'!$H$30,'Input Parameters'!$I$30)))</f>
        <v>1.3004253426860646</v>
      </c>
      <c r="W2027" s="2">
        <f ca="1">N2027+(P2027-N2027)*(1-ERF((T2027-R2027)/(2*SQRT(L2027*'Input Parameters'!$E$31))))</f>
        <v>0.17059893258648387</v>
      </c>
      <c r="X2027">
        <f t="shared" ca="1" si="263"/>
        <v>1</v>
      </c>
      <c r="Y2027" s="7"/>
    </row>
    <row r="2028" spans="1:25" ht="15" customHeight="1" x14ac:dyDescent="0.3">
      <c r="A2028" s="130">
        <v>2021</v>
      </c>
      <c r="B2028" s="10">
        <f t="shared" ca="1" si="255"/>
        <v>0.43660195079282993</v>
      </c>
      <c r="C2028" s="57">
        <f ca="1">_xlfn.NORM.INV(B2028,'Input Parameters'!$E$19,'Input Parameters'!$F$19)</f>
        <v>553.81462834509841</v>
      </c>
      <c r="D2028" s="10">
        <f t="shared" ca="1" si="256"/>
        <v>9.006494543895005E-2</v>
      </c>
      <c r="E2028" s="59">
        <f ca="1">IF(_xlfn.NORM.INV(D2028,'Input Parameters'!$E$20,'Input Parameters'!$F$20)&lt;3500,3500,IF(_xlfn.NORM.INV(D2028,'Input Parameters'!$E$20,'Input Parameters'!$F$20)&gt;5500,5500,_xlfn.NORM.INV(D2028,'Input Parameters'!$E$20,'Input Parameters'!$F$20)))</f>
        <v>3861.7513547869307</v>
      </c>
      <c r="F2028" s="10">
        <f t="shared" ca="1" si="257"/>
        <v>0.9285915879810297</v>
      </c>
      <c r="G2028" s="61">
        <f ca="1">_xlfn.NORM.INV(F2028,'Input Parameters'!$E$21,'Input Parameters'!$F$21)</f>
        <v>296.36789968221666</v>
      </c>
      <c r="H2028" s="54">
        <f ca="1">EXP(E2028*(1/'Input Parameters'!$E$22-1/G2028))</f>
        <v>1.1615750000100986</v>
      </c>
      <c r="I2028" s="10">
        <f t="shared" ca="1" si="258"/>
        <v>0.50725111294719349</v>
      </c>
      <c r="J2028" s="29">
        <f ca="1">_xlfn.BETA.INV(I2028,'Input Parameters'!$L$24,'Input Parameters'!$M$24,'Input Parameters'!$J$24,'Input Parameters'!$K$24)</f>
        <v>0.61008739101903131</v>
      </c>
      <c r="K2028" s="156">
        <f ca="1">('Input Parameters'!$E$25/'Input Parameters'!$E$31)^$J2028</f>
        <v>1.2569387096758101E-2</v>
      </c>
      <c r="L2028" s="66">
        <f ca="1">$H2028*$C2028*'Input Parameters'!$E$23*K2028</f>
        <v>8.0858518634982826</v>
      </c>
      <c r="M2028" s="23">
        <f t="shared" ca="1" si="259"/>
        <v>0.72290832903648117</v>
      </c>
      <c r="N2028" s="15">
        <f ca="1">_xlfn.NORM.INV(M2028,'Input Parameters'!$E$26,'Input Parameters'!$F$26)</f>
        <v>4.6421566251951207E-2</v>
      </c>
      <c r="O2028" s="8">
        <f t="shared" ca="1" si="260"/>
        <v>0.39549608142614112</v>
      </c>
      <c r="P2028" s="29">
        <f ca="1">_xlfn.LOGNORM.INV(O2028,'Input Parameters'!$H$27,'Input Parameters'!$I$27)</f>
        <v>1.2661275377954833</v>
      </c>
      <c r="Q2028" s="10"/>
      <c r="R2028" s="15">
        <f>'Input Parameters'!$E$28</f>
        <v>12.7</v>
      </c>
      <c r="S2028" s="10">
        <f t="shared" ca="1" si="261"/>
        <v>8.5611058865464162E-2</v>
      </c>
      <c r="T2028" s="25">
        <f ca="1">_xlfn.LOGNORM.INV(S2028,'Input Parameters'!$H$29,'Input Parameters'!$I$29)</f>
        <v>49.939385578863629</v>
      </c>
      <c r="U2028" s="10">
        <f t="shared" ca="1" si="262"/>
        <v>0.16924572661861248</v>
      </c>
      <c r="V2028" s="29">
        <f ca="1">IF('Input Parameters'!$D$30="Beta",_xlfn.BETA.INV(U2028,'Input Parameters'!$L$30,'Input Parameters'!$M$30,'Input Parameters'!$J$30,'Input Parameters'!$K$30),IF('Input Parameters'!$D$30="LogNorm",_xlfn.LOGNORM.INV(U2028,'Input Parameters'!$H$30,'Input Parameters'!$I$30)))</f>
        <v>0.68506520012665284</v>
      </c>
      <c r="W2028" s="2">
        <f ca="1">N2028+(P2028-N2028)*(1-ERF((T2028-R2028)/(2*SQRT(L2028*'Input Parameters'!$E$31))))</f>
        <v>0.47872302091057728</v>
      </c>
      <c r="X2028">
        <f t="shared" ca="1" si="263"/>
        <v>1</v>
      </c>
      <c r="Y2028" s="7"/>
    </row>
    <row r="2029" spans="1:25" ht="15" customHeight="1" x14ac:dyDescent="0.3">
      <c r="A2029" s="130">
        <v>2022</v>
      </c>
      <c r="B2029" s="10">
        <f t="shared" ca="1" si="255"/>
        <v>0.26167634707668119</v>
      </c>
      <c r="C2029" s="57">
        <f ca="1">_xlfn.NORM.INV(B2029,'Input Parameters'!$E$19,'Input Parameters'!$F$19)</f>
        <v>513.37329399364148</v>
      </c>
      <c r="D2029" s="10">
        <f t="shared" ca="1" si="256"/>
        <v>7.0367057392929477E-2</v>
      </c>
      <c r="E2029" s="59">
        <f ca="1">IF(_xlfn.NORM.INV(D2029,'Input Parameters'!$E$20,'Input Parameters'!$F$20)&lt;3500,3500,IF(_xlfn.NORM.INV(D2029,'Input Parameters'!$E$20,'Input Parameters'!$F$20)&gt;5500,5500,_xlfn.NORM.INV(D2029,'Input Parameters'!$E$20,'Input Parameters'!$F$20)))</f>
        <v>3768.8560706715311</v>
      </c>
      <c r="F2029" s="10">
        <f t="shared" ca="1" si="257"/>
        <v>0.13260904178529842</v>
      </c>
      <c r="G2029" s="61">
        <f ca="1">_xlfn.NORM.INV(F2029,'Input Parameters'!$E$21,'Input Parameters'!$F$21)</f>
        <v>276.09284041024659</v>
      </c>
      <c r="H2029" s="54">
        <f ca="1">EXP(E2029*(1/'Input Parameters'!$E$22-1/G2029))</f>
        <v>0.4548926498372044</v>
      </c>
      <c r="I2029" s="10">
        <f t="shared" ca="1" si="258"/>
        <v>0.69031662015313733</v>
      </c>
      <c r="J2029" s="29">
        <f ca="1">_xlfn.BETA.INV(I2029,'Input Parameters'!$L$24,'Input Parameters'!$M$24,'Input Parameters'!$J$24,'Input Parameters'!$K$24)</f>
        <v>0.68472287856020264</v>
      </c>
      <c r="K2029" s="156">
        <f ca="1">('Input Parameters'!$E$25/'Input Parameters'!$E$31)^$J2029</f>
        <v>7.3585509402798698E-3</v>
      </c>
      <c r="L2029" s="66">
        <f ca="1">$H2029*$C2029*'Input Parameters'!$E$23*K2029</f>
        <v>1.7184404735878283</v>
      </c>
      <c r="M2029" s="23">
        <f t="shared" ca="1" si="259"/>
        <v>0.83188071555972798</v>
      </c>
      <c r="N2029" s="15">
        <f ca="1">_xlfn.NORM.INV(M2029,'Input Parameters'!$E$26,'Input Parameters'!$F$26)</f>
        <v>5.419410159263089E-2</v>
      </c>
      <c r="O2029" s="8">
        <f t="shared" ca="1" si="260"/>
        <v>0.7860112735217214</v>
      </c>
      <c r="P2029" s="29">
        <f ca="1">_xlfn.LOGNORM.INV(O2029,'Input Parameters'!$H$27,'Input Parameters'!$I$27)</f>
        <v>2.021605930245558</v>
      </c>
      <c r="Q2029" s="10"/>
      <c r="R2029" s="15">
        <f>'Input Parameters'!$E$28</f>
        <v>12.7</v>
      </c>
      <c r="S2029" s="10">
        <f t="shared" ca="1" si="261"/>
        <v>0.92708403942684836</v>
      </c>
      <c r="T2029" s="25">
        <f ca="1">_xlfn.LOGNORM.INV(S2029,'Input Parameters'!$H$29,'Input Parameters'!$I$29)</f>
        <v>68.560988425717824</v>
      </c>
      <c r="U2029" s="10">
        <f t="shared" ca="1" si="262"/>
        <v>0.79959032371033989</v>
      </c>
      <c r="V2029" s="29">
        <f ca="1">IF('Input Parameters'!$D$30="Beta",_xlfn.BETA.INV(U2029,'Input Parameters'!$L$30,'Input Parameters'!$M$30,'Input Parameters'!$J$30,'Input Parameters'!$K$30),IF('Input Parameters'!$D$30="LogNorm",_xlfn.LOGNORM.INV(U2029,'Input Parameters'!$H$30,'Input Parameters'!$I$30)))</f>
        <v>1.3916913133243078</v>
      </c>
      <c r="W2029" s="2">
        <f ca="1">N2029+(P2029-N2029)*(1-ERF((T2029-R2029)/(2*SQRT(L2029*'Input Parameters'!$E$31))))</f>
        <v>5.928021275037202E-2</v>
      </c>
      <c r="X2029">
        <f t="shared" ca="1" si="263"/>
        <v>1</v>
      </c>
      <c r="Y2029" s="7"/>
    </row>
    <row r="2030" spans="1:25" ht="15" customHeight="1" x14ac:dyDescent="0.3">
      <c r="A2030" s="130">
        <v>2023</v>
      </c>
      <c r="B2030" s="10">
        <f t="shared" ca="1" si="255"/>
        <v>0.35724560771383973</v>
      </c>
      <c r="C2030" s="57">
        <f ca="1">_xlfn.NORM.INV(B2030,'Input Parameters'!$E$19,'Input Parameters'!$F$19)</f>
        <v>536.38728379871714</v>
      </c>
      <c r="D2030" s="10">
        <f t="shared" ca="1" si="256"/>
        <v>0.32285554741362266</v>
      </c>
      <c r="E2030" s="59">
        <f ca="1">IF(_xlfn.NORM.INV(D2030,'Input Parameters'!$E$20,'Input Parameters'!$F$20)&lt;3500,3500,IF(_xlfn.NORM.INV(D2030,'Input Parameters'!$E$20,'Input Parameters'!$F$20)&gt;5500,5500,_xlfn.NORM.INV(D2030,'Input Parameters'!$E$20,'Input Parameters'!$F$20)))</f>
        <v>4478.1900351113754</v>
      </c>
      <c r="F2030" s="10">
        <f t="shared" ca="1" si="257"/>
        <v>0.70594894195801017</v>
      </c>
      <c r="G2030" s="61">
        <f ca="1">_xlfn.NORM.INV(F2030,'Input Parameters'!$E$21,'Input Parameters'!$F$21)</f>
        <v>289.10688446622896</v>
      </c>
      <c r="H2030" s="54">
        <f ca="1">EXP(E2030*(1/'Input Parameters'!$E$22-1/G2030))</f>
        <v>0.81398490915236421</v>
      </c>
      <c r="I2030" s="10">
        <f t="shared" ca="1" si="258"/>
        <v>1.9984100149427197E-3</v>
      </c>
      <c r="J2030" s="29">
        <f ca="1">_xlfn.BETA.INV(I2030,'Input Parameters'!$L$24,'Input Parameters'!$M$24,'Input Parameters'!$J$24,'Input Parameters'!$K$24)</f>
        <v>0.17944760676016391</v>
      </c>
      <c r="K2030" s="156">
        <f ca="1">('Input Parameters'!$E$25/'Input Parameters'!$E$31)^$J2030</f>
        <v>0.27602165077901047</v>
      </c>
      <c r="L2030" s="66">
        <f ca="1">$H2030*$C2030*'Input Parameters'!$E$23*K2030</f>
        <v>120.51413160627249</v>
      </c>
      <c r="M2030" s="23">
        <f t="shared" ca="1" si="259"/>
        <v>0.2489864547677505</v>
      </c>
      <c r="N2030" s="15">
        <f ca="1">_xlfn.NORM.INV(M2030,'Input Parameters'!$E$26,'Input Parameters'!$F$26)</f>
        <v>1.9768663690768636E-2</v>
      </c>
      <c r="O2030" s="8">
        <f t="shared" ca="1" si="260"/>
        <v>0.13715448209279202</v>
      </c>
      <c r="P2030" s="29">
        <f ca="1">_xlfn.LOGNORM.INV(O2030,'Input Parameters'!$H$27,'Input Parameters'!$I$27)</f>
        <v>0.87771901659532281</v>
      </c>
      <c r="Q2030" s="10"/>
      <c r="R2030" s="15">
        <f>'Input Parameters'!$E$28</f>
        <v>12.7</v>
      </c>
      <c r="S2030" s="10">
        <f t="shared" ca="1" si="261"/>
        <v>0.89361096057394807</v>
      </c>
      <c r="T2030" s="25">
        <f ca="1">_xlfn.LOGNORM.INV(S2030,'Input Parameters'!$H$29,'Input Parameters'!$I$29)</f>
        <v>66.975061665630633</v>
      </c>
      <c r="U2030" s="10">
        <f t="shared" ca="1" si="262"/>
        <v>0.51380930384905343</v>
      </c>
      <c r="V2030" s="29">
        <f ca="1">IF('Input Parameters'!$D$30="Beta",_xlfn.BETA.INV(U2030,'Input Parameters'!$L$30,'Input Parameters'!$M$30,'Input Parameters'!$J$30,'Input Parameters'!$K$30),IF('Input Parameters'!$D$30="LogNorm",_xlfn.LOGNORM.INV(U2030,'Input Parameters'!$H$30,'Input Parameters'!$I$30)))</f>
        <v>1.0129427447624941</v>
      </c>
      <c r="W2030" s="2">
        <f ca="1">N2030+(P2030-N2030)*(1-ERF((T2030-R2030)/(2*SQRT(L2030*'Input Parameters'!$E$31))))</f>
        <v>0.6431914092419001</v>
      </c>
      <c r="X2030">
        <f t="shared" ca="1" si="263"/>
        <v>1</v>
      </c>
      <c r="Y2030" s="7"/>
    </row>
    <row r="2031" spans="1:25" ht="15" customHeight="1" x14ac:dyDescent="0.3">
      <c r="A2031" s="130">
        <v>2024</v>
      </c>
      <c r="B2031" s="10">
        <f t="shared" ca="1" si="255"/>
        <v>0.76933642791544565</v>
      </c>
      <c r="C2031" s="57">
        <f ca="1">_xlfn.NORM.INV(B2031,'Input Parameters'!$E$19,'Input Parameters'!$F$19)</f>
        <v>629.54804691585264</v>
      </c>
      <c r="D2031" s="10">
        <f t="shared" ca="1" si="256"/>
        <v>0.16879958150409791</v>
      </c>
      <c r="E2031" s="59">
        <f ca="1">IF(_xlfn.NORM.INV(D2031,'Input Parameters'!$E$20,'Input Parameters'!$F$20)&lt;3500,3500,IF(_xlfn.NORM.INV(D2031,'Input Parameters'!$E$20,'Input Parameters'!$F$20)&gt;5500,5500,_xlfn.NORM.INV(D2031,'Input Parameters'!$E$20,'Input Parameters'!$F$20)))</f>
        <v>4128.7561591276681</v>
      </c>
      <c r="F2031" s="10">
        <f t="shared" ca="1" si="257"/>
        <v>0.99016478438419875</v>
      </c>
      <c r="G2031" s="61">
        <f ca="1">_xlfn.NORM.INV(F2031,'Input Parameters'!$E$21,'Input Parameters'!$F$21)</f>
        <v>303.1840441518292</v>
      </c>
      <c r="H2031" s="54">
        <f ca="1">EXP(E2031*(1/'Input Parameters'!$E$22-1/G2031))</f>
        <v>1.6053337051072187</v>
      </c>
      <c r="I2031" s="10">
        <f t="shared" ca="1" si="258"/>
        <v>0.12295702377112272</v>
      </c>
      <c r="J2031" s="29">
        <f ca="1">_xlfn.BETA.INV(I2031,'Input Parameters'!$L$24,'Input Parameters'!$M$24,'Input Parameters'!$J$24,'Input Parameters'!$K$24)</f>
        <v>0.41663959400015904</v>
      </c>
      <c r="K2031" s="156">
        <f ca="1">('Input Parameters'!$E$25/'Input Parameters'!$E$31)^$J2031</f>
        <v>5.034862282203565E-2</v>
      </c>
      <c r="L2031" s="66">
        <f ca="1">$H2031*$C2031*'Input Parameters'!$E$23*K2031</f>
        <v>50.884065255629345</v>
      </c>
      <c r="M2031" s="23">
        <f t="shared" ca="1" si="259"/>
        <v>0.35946470278991471</v>
      </c>
      <c r="N2031" s="15">
        <f ca="1">_xlfn.NORM.INV(M2031,'Input Parameters'!$E$26,'Input Parameters'!$F$26)</f>
        <v>2.6442310282321566E-2</v>
      </c>
      <c r="O2031" s="8">
        <f t="shared" ca="1" si="260"/>
        <v>0.62664642558356787</v>
      </c>
      <c r="P2031" s="29">
        <f ca="1">_xlfn.LOGNORM.INV(O2031,'Input Parameters'!$H$27,'Input Parameters'!$I$27)</f>
        <v>1.6423098178218127</v>
      </c>
      <c r="Q2031" s="10"/>
      <c r="R2031" s="15">
        <f>'Input Parameters'!$E$28</f>
        <v>12.7</v>
      </c>
      <c r="S2031" s="10">
        <f t="shared" ca="1" si="261"/>
        <v>0.85269837622212619</v>
      </c>
      <c r="T2031" s="25">
        <f ca="1">_xlfn.LOGNORM.INV(S2031,'Input Parameters'!$H$29,'Input Parameters'!$I$29)</f>
        <v>65.503464531570643</v>
      </c>
      <c r="U2031" s="10">
        <f t="shared" ca="1" si="262"/>
        <v>1.2509863773967567E-2</v>
      </c>
      <c r="V2031" s="29">
        <f ca="1">IF('Input Parameters'!$D$30="Beta",_xlfn.BETA.INV(U2031,'Input Parameters'!$L$30,'Input Parameters'!$M$30,'Input Parameters'!$J$30,'Input Parameters'!$K$30),IF('Input Parameters'!$D$30="LogNorm",_xlfn.LOGNORM.INV(U2031,'Input Parameters'!$H$30,'Input Parameters'!$I$30)))</f>
        <v>0.4128955852049796</v>
      </c>
      <c r="W2031" s="2">
        <f ca="1">N2031+(P2031-N2031)*(1-ERF((T2031-R2031)/(2*SQRT(L2031*'Input Parameters'!$E$31))))</f>
        <v>0.9970564413628098</v>
      </c>
      <c r="X2031">
        <f t="shared" ca="1" si="263"/>
        <v>0</v>
      </c>
      <c r="Y2031" s="7"/>
    </row>
    <row r="2032" spans="1:25" ht="15" customHeight="1" x14ac:dyDescent="0.3">
      <c r="A2032" s="130">
        <v>2025</v>
      </c>
      <c r="B2032" s="10">
        <f t="shared" ca="1" si="255"/>
        <v>0.91059759264917683</v>
      </c>
      <c r="C2032" s="57">
        <f ca="1">_xlfn.NORM.INV(B2032,'Input Parameters'!$E$19,'Input Parameters'!$F$19)</f>
        <v>680.90552818040408</v>
      </c>
      <c r="D2032" s="10">
        <f t="shared" ca="1" si="256"/>
        <v>0.47803186518080942</v>
      </c>
      <c r="E2032" s="59">
        <f ca="1">IF(_xlfn.NORM.INV(D2032,'Input Parameters'!$E$20,'Input Parameters'!$F$20)&lt;3500,3500,IF(_xlfn.NORM.INV(D2032,'Input Parameters'!$E$20,'Input Parameters'!$F$20)&gt;5500,5500,_xlfn.NORM.INV(D2032,'Input Parameters'!$E$20,'Input Parameters'!$F$20)))</f>
        <v>4761.434335460779</v>
      </c>
      <c r="F2032" s="10">
        <f t="shared" ca="1" si="257"/>
        <v>0.73004588934539583</v>
      </c>
      <c r="G2032" s="61">
        <f ca="1">_xlfn.NORM.INV(F2032,'Input Parameters'!$E$21,'Input Parameters'!$F$21)</f>
        <v>289.6678010226907</v>
      </c>
      <c r="H2032" s="54">
        <f ca="1">EXP(E2032*(1/'Input Parameters'!$E$22-1/G2032))</f>
        <v>0.82949398831229282</v>
      </c>
      <c r="I2032" s="10">
        <f t="shared" ca="1" si="258"/>
        <v>0.30819040119416474</v>
      </c>
      <c r="J2032" s="29">
        <f ca="1">_xlfn.BETA.INV(I2032,'Input Parameters'!$L$24,'Input Parameters'!$M$24,'Input Parameters'!$J$24,'Input Parameters'!$K$24)</f>
        <v>0.52503666902795076</v>
      </c>
      <c r="K2032" s="156">
        <f ca="1">('Input Parameters'!$E$25/'Input Parameters'!$E$31)^$J2032</f>
        <v>2.3135764698839625E-2</v>
      </c>
      <c r="L2032" s="66">
        <f ca="1">$H2032*$C2032*'Input Parameters'!$E$23*K2032</f>
        <v>13.06724282937922</v>
      </c>
      <c r="M2032" s="23">
        <f t="shared" ca="1" si="259"/>
        <v>0.71702365880992736</v>
      </c>
      <c r="N2032" s="15">
        <f ca="1">_xlfn.NORM.INV(M2032,'Input Parameters'!$E$26,'Input Parameters'!$F$26)</f>
        <v>4.6054469187934564E-2</v>
      </c>
      <c r="O2032" s="8">
        <f t="shared" ca="1" si="260"/>
        <v>0.59781989453660445</v>
      </c>
      <c r="P2032" s="29">
        <f ca="1">_xlfn.LOGNORM.INV(O2032,'Input Parameters'!$H$27,'Input Parameters'!$I$27)</f>
        <v>1.5885167220246237</v>
      </c>
      <c r="Q2032" s="10"/>
      <c r="R2032" s="15">
        <f>'Input Parameters'!$E$28</f>
        <v>12.7</v>
      </c>
      <c r="S2032" s="10">
        <f t="shared" ca="1" si="261"/>
        <v>0.21735472613263618</v>
      </c>
      <c r="T2032" s="25">
        <f ca="1">_xlfn.LOGNORM.INV(S2032,'Input Parameters'!$H$29,'Input Parameters'!$I$29)</f>
        <v>53.342260023649935</v>
      </c>
      <c r="U2032" s="10">
        <f t="shared" ca="1" si="262"/>
        <v>0.56586270851247755</v>
      </c>
      <c r="V2032" s="29">
        <f ca="1">IF('Input Parameters'!$D$30="Beta",_xlfn.BETA.INV(U2032,'Input Parameters'!$L$30,'Input Parameters'!$M$30,'Input Parameters'!$J$30,'Input Parameters'!$K$30),IF('Input Parameters'!$D$30="LogNorm",_xlfn.LOGNORM.INV(U2032,'Input Parameters'!$H$30,'Input Parameters'!$I$30)))</f>
        <v>1.0667420828051628</v>
      </c>
      <c r="W2032" s="2">
        <f ca="1">N2032+(P2032-N2032)*(1-ERF((T2032-R2032)/(2*SQRT(L2032*'Input Parameters'!$E$31))))</f>
        <v>0.70408354549627461</v>
      </c>
      <c r="X2032">
        <f t="shared" ca="1" si="263"/>
        <v>1</v>
      </c>
      <c r="Y2032" s="7"/>
    </row>
    <row r="2033" spans="1:25" ht="15" customHeight="1" x14ac:dyDescent="0.3">
      <c r="A2033" s="130">
        <v>2026</v>
      </c>
      <c r="B2033" s="10">
        <f t="shared" ca="1" si="255"/>
        <v>0.69351215830898361</v>
      </c>
      <c r="C2033" s="57">
        <f ca="1">_xlfn.NORM.INV(B2033,'Input Parameters'!$E$19,'Input Parameters'!$F$19)</f>
        <v>610.04267266146996</v>
      </c>
      <c r="D2033" s="10">
        <f t="shared" ca="1" si="256"/>
        <v>9.8813896264127177E-4</v>
      </c>
      <c r="E2033" s="59">
        <f ca="1">IF(_xlfn.NORM.INV(D2033,'Input Parameters'!$E$20,'Input Parameters'!$F$20)&lt;3500,3500,IF(_xlfn.NORM.INV(D2033,'Input Parameters'!$E$20,'Input Parameters'!$F$20)&gt;5500,5500,_xlfn.NORM.INV(D2033,'Input Parameters'!$E$20,'Input Parameters'!$F$20)))</f>
        <v>3500</v>
      </c>
      <c r="F2033" s="10">
        <f t="shared" ca="1" si="257"/>
        <v>0.86529517807299261</v>
      </c>
      <c r="G2033" s="61">
        <f ca="1">_xlfn.NORM.INV(F2033,'Input Parameters'!$E$21,'Input Parameters'!$F$21)</f>
        <v>293.53076558409805</v>
      </c>
      <c r="H2033" s="54">
        <f ca="1">EXP(E2033*(1/'Input Parameters'!$E$22-1/G2033))</f>
        <v>1.0218347552812657</v>
      </c>
      <c r="I2033" s="10">
        <f t="shared" ca="1" si="258"/>
        <v>0.60288994207751134</v>
      </c>
      <c r="J2033" s="29">
        <f ca="1">_xlfn.BETA.INV(I2033,'Input Parameters'!$L$24,'Input Parameters'!$M$24,'Input Parameters'!$J$24,'Input Parameters'!$K$24)</f>
        <v>0.64856627471594686</v>
      </c>
      <c r="K2033" s="156">
        <f ca="1">('Input Parameters'!$E$25/'Input Parameters'!$E$31)^$J2033</f>
        <v>9.5375262943030795E-3</v>
      </c>
      <c r="L2033" s="66">
        <f ca="1">$H2033*$C2033*'Input Parameters'!$E$23*K2033</f>
        <v>5.9453391448194504</v>
      </c>
      <c r="M2033" s="23">
        <f t="shared" ca="1" si="259"/>
        <v>0.39003393221805494</v>
      </c>
      <c r="N2033" s="15">
        <f ca="1">_xlfn.NORM.INV(M2033,'Input Parameters'!$E$26,'Input Parameters'!$F$26)</f>
        <v>2.8136157472656034E-2</v>
      </c>
      <c r="O2033" s="8">
        <f t="shared" ca="1" si="260"/>
        <v>0.10091135958503972</v>
      </c>
      <c r="P2033" s="29">
        <f ca="1">_xlfn.LOGNORM.INV(O2033,'Input Parameters'!$H$27,'Input Parameters'!$I$27)</f>
        <v>0.8093929818156097</v>
      </c>
      <c r="Q2033" s="10"/>
      <c r="R2033" s="15">
        <f>'Input Parameters'!$E$28</f>
        <v>12.7</v>
      </c>
      <c r="S2033" s="10">
        <f t="shared" ca="1" si="261"/>
        <v>1.9031168716407088E-2</v>
      </c>
      <c r="T2033" s="25">
        <f ca="1">_xlfn.LOGNORM.INV(S2033,'Input Parameters'!$H$29,'Input Parameters'!$I$29)</f>
        <v>46.134305137972753</v>
      </c>
      <c r="U2033" s="10">
        <f t="shared" ca="1" si="262"/>
        <v>0.19798581895094802</v>
      </c>
      <c r="V2033" s="29">
        <f ca="1">IF('Input Parameters'!$D$30="Beta",_xlfn.BETA.INV(U2033,'Input Parameters'!$L$30,'Input Parameters'!$M$30,'Input Parameters'!$J$30,'Input Parameters'!$K$30),IF('Input Parameters'!$D$30="LogNorm",_xlfn.LOGNORM.INV(U2033,'Input Parameters'!$H$30,'Input Parameters'!$I$30)))</f>
        <v>0.71496000214337552</v>
      </c>
      <c r="W2033" s="2">
        <f ca="1">N2033+(P2033-N2033)*(1-ERF((T2033-R2033)/(2*SQRT(L2033*'Input Parameters'!$E$31))))</f>
        <v>0.28770869252708753</v>
      </c>
      <c r="X2033">
        <f t="shared" ca="1" si="263"/>
        <v>1</v>
      </c>
      <c r="Y2033" s="7"/>
    </row>
    <row r="2034" spans="1:25" ht="15" customHeight="1" x14ac:dyDescent="0.3">
      <c r="A2034" s="130">
        <v>2027</v>
      </c>
      <c r="B2034" s="10">
        <f t="shared" ca="1" si="255"/>
        <v>0.93823135672073577</v>
      </c>
      <c r="C2034" s="57">
        <f ca="1">_xlfn.NORM.INV(B2034,'Input Parameters'!$E$19,'Input Parameters'!$F$19)</f>
        <v>697.43799692950688</v>
      </c>
      <c r="D2034" s="10">
        <f t="shared" ca="1" si="256"/>
        <v>0.3789336415731579</v>
      </c>
      <c r="E2034" s="59">
        <f ca="1">IF(_xlfn.NORM.INV(D2034,'Input Parameters'!$E$20,'Input Parameters'!$F$20)&lt;3500,3500,IF(_xlfn.NORM.INV(D2034,'Input Parameters'!$E$20,'Input Parameters'!$F$20)&gt;5500,5500,_xlfn.NORM.INV(D2034,'Input Parameters'!$E$20,'Input Parameters'!$F$20)))</f>
        <v>4584.2021599748732</v>
      </c>
      <c r="F2034" s="10">
        <f t="shared" ca="1" si="257"/>
        <v>0.63057397202951171</v>
      </c>
      <c r="G2034" s="61">
        <f ca="1">_xlfn.NORM.INV(F2034,'Input Parameters'!$E$21,'Input Parameters'!$F$21)</f>
        <v>287.47031891929936</v>
      </c>
      <c r="H2034" s="54">
        <f ca="1">EXP(E2034*(1/'Input Parameters'!$E$22-1/G2034))</f>
        <v>0.74011022981651542</v>
      </c>
      <c r="I2034" s="10">
        <f t="shared" ca="1" si="258"/>
        <v>0.17816030104285285</v>
      </c>
      <c r="J2034" s="29">
        <f ca="1">_xlfn.BETA.INV(I2034,'Input Parameters'!$L$24,'Input Parameters'!$M$24,'Input Parameters'!$J$24,'Input Parameters'!$K$24)</f>
        <v>0.45537759653980786</v>
      </c>
      <c r="K2034" s="156">
        <f ca="1">('Input Parameters'!$E$25/'Input Parameters'!$E$31)^$J2034</f>
        <v>3.813308799848019E-2</v>
      </c>
      <c r="L2034" s="66">
        <f ca="1">$H2034*$C2034*'Input Parameters'!$E$23*K2034</f>
        <v>19.683575350866636</v>
      </c>
      <c r="M2034" s="23">
        <f t="shared" ca="1" si="259"/>
        <v>0.34145192072199937</v>
      </c>
      <c r="N2034" s="15">
        <f ca="1">_xlfn.NORM.INV(M2034,'Input Parameters'!$E$26,'Input Parameters'!$F$26)</f>
        <v>2.5421420204280044E-2</v>
      </c>
      <c r="O2034" s="8">
        <f t="shared" ca="1" si="260"/>
        <v>0.3441942808143964</v>
      </c>
      <c r="P2034" s="29">
        <f ca="1">_xlfn.LOGNORM.INV(O2034,'Input Parameters'!$H$27,'Input Parameters'!$I$27)</f>
        <v>1.1921830700649918</v>
      </c>
      <c r="Q2034" s="10"/>
      <c r="R2034" s="15">
        <f>'Input Parameters'!$E$28</f>
        <v>12.7</v>
      </c>
      <c r="S2034" s="10">
        <f t="shared" ca="1" si="261"/>
        <v>0.78013093423620861</v>
      </c>
      <c r="T2034" s="25">
        <f ca="1">_xlfn.LOGNORM.INV(S2034,'Input Parameters'!$H$29,'Input Parameters'!$I$29)</f>
        <v>63.508791875257671</v>
      </c>
      <c r="U2034" s="10">
        <f t="shared" ca="1" si="262"/>
        <v>0.96899244637652793</v>
      </c>
      <c r="V2034" s="29">
        <f ca="1">IF('Input Parameters'!$D$30="Beta",_xlfn.BETA.INV(U2034,'Input Parameters'!$L$30,'Input Parameters'!$M$30,'Input Parameters'!$J$30,'Input Parameters'!$K$30),IF('Input Parameters'!$D$30="LogNorm",_xlfn.LOGNORM.INV(U2034,'Input Parameters'!$H$30,'Input Parameters'!$I$30)))</f>
        <v>2.08575281041028</v>
      </c>
      <c r="W2034" s="2">
        <f ca="1">N2034+(P2034-N2034)*(1-ERF((T2034-R2034)/(2*SQRT(L2034*'Input Parameters'!$E$31))))</f>
        <v>0.51319948915389513</v>
      </c>
      <c r="X2034">
        <f t="shared" ca="1" si="263"/>
        <v>1</v>
      </c>
      <c r="Y2034" s="7"/>
    </row>
    <row r="2035" spans="1:25" ht="15" customHeight="1" x14ac:dyDescent="0.3">
      <c r="A2035" s="130">
        <v>2028</v>
      </c>
      <c r="B2035" s="10">
        <f t="shared" ca="1" si="255"/>
        <v>0.52790454154543576</v>
      </c>
      <c r="C2035" s="57">
        <f ca="1">_xlfn.NORM.INV(B2035,'Input Parameters'!$E$19,'Input Parameters'!$F$19)</f>
        <v>573.21529118148135</v>
      </c>
      <c r="D2035" s="10">
        <f t="shared" ca="1" si="256"/>
        <v>0.43106545375923788</v>
      </c>
      <c r="E2035" s="59">
        <f ca="1">IF(_xlfn.NORM.INV(D2035,'Input Parameters'!$E$20,'Input Parameters'!$F$20)&lt;3500,3500,IF(_xlfn.NORM.INV(D2035,'Input Parameters'!$E$20,'Input Parameters'!$F$20)&gt;5500,5500,_xlfn.NORM.INV(D2035,'Input Parameters'!$E$20,'Input Parameters'!$F$20)))</f>
        <v>4678.4364256520194</v>
      </c>
      <c r="F2035" s="10">
        <f t="shared" ca="1" si="257"/>
        <v>0.51753698957005823</v>
      </c>
      <c r="G2035" s="61">
        <f ca="1">_xlfn.NORM.INV(F2035,'Input Parameters'!$E$21,'Input Parameters'!$F$21)</f>
        <v>285.19562684385176</v>
      </c>
      <c r="H2035" s="54">
        <f ca="1">EXP(E2035*(1/'Input Parameters'!$E$22-1/G2035))</f>
        <v>0.64600598422707589</v>
      </c>
      <c r="I2035" s="10">
        <f t="shared" ca="1" si="258"/>
        <v>0.76887140944160026</v>
      </c>
      <c r="J2035" s="29">
        <f ca="1">_xlfn.BETA.INV(I2035,'Input Parameters'!$L$24,'Input Parameters'!$M$24,'Input Parameters'!$J$24,'Input Parameters'!$K$24)</f>
        <v>0.7196986076444899</v>
      </c>
      <c r="K2035" s="156">
        <f ca="1">('Input Parameters'!$E$25/'Input Parameters'!$E$31)^$J2035</f>
        <v>5.7256894399930619E-3</v>
      </c>
      <c r="L2035" s="66">
        <f ca="1">$H2035*$C2035*'Input Parameters'!$E$23*K2035</f>
        <v>2.1202257103048585</v>
      </c>
      <c r="M2035" s="23">
        <f t="shared" ca="1" si="259"/>
        <v>0.4888364981054697</v>
      </c>
      <c r="N2035" s="15">
        <f ca="1">_xlfn.NORM.INV(M2035,'Input Parameters'!$E$26,'Input Parameters'!$F$26)</f>
        <v>3.3412285549546505E-2</v>
      </c>
      <c r="O2035" s="8">
        <f t="shared" ca="1" si="260"/>
        <v>0.2475446496733501</v>
      </c>
      <c r="P2035" s="29">
        <f ca="1">_xlfn.LOGNORM.INV(O2035,'Input Parameters'!$H$27,'Input Parameters'!$I$27)</f>
        <v>1.0527259207387789</v>
      </c>
      <c r="Q2035" s="10"/>
      <c r="R2035" s="15">
        <f>'Input Parameters'!$E$28</f>
        <v>12.7</v>
      </c>
      <c r="S2035" s="10">
        <f t="shared" ca="1" si="261"/>
        <v>0.8398092225848548</v>
      </c>
      <c r="T2035" s="25">
        <f ca="1">_xlfn.LOGNORM.INV(S2035,'Input Parameters'!$H$29,'Input Parameters'!$I$29)</f>
        <v>65.104591263410043</v>
      </c>
      <c r="U2035" s="10">
        <f t="shared" ca="1" si="262"/>
        <v>0.29590697065877969</v>
      </c>
      <c r="V2035" s="29">
        <f ca="1">IF('Input Parameters'!$D$30="Beta",_xlfn.BETA.INV(U2035,'Input Parameters'!$L$30,'Input Parameters'!$M$30,'Input Parameters'!$J$30,'Input Parameters'!$K$30),IF('Input Parameters'!$D$30="LogNorm",_xlfn.LOGNORM.INV(U2035,'Input Parameters'!$H$30,'Input Parameters'!$I$30)))</f>
        <v>0.80876650936166217</v>
      </c>
      <c r="W2035" s="2">
        <f ca="1">N2035+(P2035-N2035)*(1-ERF((T2035-R2035)/(2*SQRT(L2035*'Input Parameters'!$E$31))))</f>
        <v>4.4555693973660958E-2</v>
      </c>
      <c r="X2035">
        <f t="shared" ca="1" si="263"/>
        <v>1</v>
      </c>
      <c r="Y2035" s="7"/>
    </row>
    <row r="2036" spans="1:25" ht="15" customHeight="1" x14ac:dyDescent="0.3">
      <c r="A2036" s="130">
        <v>2029</v>
      </c>
      <c r="B2036" s="10">
        <f t="shared" ca="1" si="255"/>
        <v>7.5057560301171389E-2</v>
      </c>
      <c r="C2036" s="57">
        <f ca="1">_xlfn.NORM.INV(B2036,'Input Parameters'!$E$19,'Input Parameters'!$F$19)</f>
        <v>445.69394066223487</v>
      </c>
      <c r="D2036" s="10">
        <f t="shared" ca="1" si="256"/>
        <v>0.23800685524604182</v>
      </c>
      <c r="E2036" s="59">
        <f ca="1">IF(_xlfn.NORM.INV(D2036,'Input Parameters'!$E$20,'Input Parameters'!$F$20)&lt;3500,3500,IF(_xlfn.NORM.INV(D2036,'Input Parameters'!$E$20,'Input Parameters'!$F$20)&gt;5500,5500,_xlfn.NORM.INV(D2036,'Input Parameters'!$E$20,'Input Parameters'!$F$20)))</f>
        <v>4301.0899746162759</v>
      </c>
      <c r="F2036" s="10">
        <f t="shared" ca="1" si="257"/>
        <v>0.82808318332696118</v>
      </c>
      <c r="G2036" s="61">
        <f ca="1">_xlfn.NORM.INV(F2036,'Input Parameters'!$E$21,'Input Parameters'!$F$21)</f>
        <v>292.29041493607122</v>
      </c>
      <c r="H2036" s="54">
        <f ca="1">EXP(E2036*(1/'Input Parameters'!$E$22-1/G2036))</f>
        <v>0.96499054824348651</v>
      </c>
      <c r="I2036" s="10">
        <f t="shared" ca="1" si="258"/>
        <v>0.35552067713091073</v>
      </c>
      <c r="J2036" s="29">
        <f ca="1">_xlfn.BETA.INV(I2036,'Input Parameters'!$L$24,'Input Parameters'!$M$24,'Input Parameters'!$J$24,'Input Parameters'!$K$24)</f>
        <v>0.54662766592199852</v>
      </c>
      <c r="K2036" s="156">
        <f ca="1">('Input Parameters'!$E$25/'Input Parameters'!$E$31)^$J2036</f>
        <v>1.9816117642176757E-2</v>
      </c>
      <c r="L2036" s="66">
        <f ca="1">$H2036*$C2036*'Input Parameters'!$E$23*K2036</f>
        <v>8.5227227587572649</v>
      </c>
      <c r="M2036" s="23">
        <f t="shared" ca="1" si="259"/>
        <v>5.1818972441919242E-2</v>
      </c>
      <c r="N2036" s="15">
        <f ca="1">_xlfn.NORM.INV(M2036,'Input Parameters'!$E$26,'Input Parameters'!$F$26)</f>
        <v>-1.7680768365314209E-4</v>
      </c>
      <c r="O2036" s="8">
        <f t="shared" ca="1" si="260"/>
        <v>0.71984814272394038</v>
      </c>
      <c r="P2036" s="29">
        <f ca="1">_xlfn.LOGNORM.INV(O2036,'Input Parameters'!$H$27,'Input Parameters'!$I$27)</f>
        <v>1.8420292292176521</v>
      </c>
      <c r="Q2036" s="10"/>
      <c r="R2036" s="15">
        <f>'Input Parameters'!$E$28</f>
        <v>12.7</v>
      </c>
      <c r="S2036" s="10">
        <f t="shared" ca="1" si="261"/>
        <v>0.53927553523903982</v>
      </c>
      <c r="T2036" s="25">
        <f ca="1">_xlfn.LOGNORM.INV(S2036,'Input Parameters'!$H$29,'Input Parameters'!$I$29)</f>
        <v>58.8801003734239</v>
      </c>
      <c r="U2036" s="10">
        <f t="shared" ca="1" si="262"/>
        <v>0.58793940957634649</v>
      </c>
      <c r="V2036" s="29">
        <f ca="1">IF('Input Parameters'!$D$30="Beta",_xlfn.BETA.INV(U2036,'Input Parameters'!$L$30,'Input Parameters'!$M$30,'Input Parameters'!$J$30,'Input Parameters'!$K$30),IF('Input Parameters'!$D$30="LogNorm",_xlfn.LOGNORM.INV(U2036,'Input Parameters'!$H$30,'Input Parameters'!$I$30)))</f>
        <v>1.0907321237109191</v>
      </c>
      <c r="W2036" s="2">
        <f ca="1">N2036+(P2036-N2036)*(1-ERF((T2036-R2036)/(2*SQRT(L2036*'Input Parameters'!$E$31))))</f>
        <v>0.48494482998980226</v>
      </c>
      <c r="X2036">
        <f t="shared" ca="1" si="263"/>
        <v>1</v>
      </c>
      <c r="Y2036" s="7"/>
    </row>
    <row r="2037" spans="1:25" ht="15" customHeight="1" x14ac:dyDescent="0.3">
      <c r="A2037" s="130">
        <v>2030</v>
      </c>
      <c r="B2037" s="10">
        <f t="shared" ca="1" si="255"/>
        <v>0.91235572163414291</v>
      </c>
      <c r="C2037" s="57">
        <f ca="1">_xlfn.NORM.INV(B2037,'Input Parameters'!$E$19,'Input Parameters'!$F$19)</f>
        <v>681.83172270184923</v>
      </c>
      <c r="D2037" s="10">
        <f t="shared" ca="1" si="256"/>
        <v>0.98041628149642057</v>
      </c>
      <c r="E2037" s="59">
        <f ca="1">IF(_xlfn.NORM.INV(D2037,'Input Parameters'!$E$20,'Input Parameters'!$F$20)&lt;3500,3500,IF(_xlfn.NORM.INV(D2037,'Input Parameters'!$E$20,'Input Parameters'!$F$20)&gt;5500,5500,_xlfn.NORM.INV(D2037,'Input Parameters'!$E$20,'Input Parameters'!$F$20)))</f>
        <v>5500</v>
      </c>
      <c r="F2037" s="10">
        <f t="shared" ca="1" si="257"/>
        <v>0.93411556834632614</v>
      </c>
      <c r="G2037" s="61">
        <f ca="1">_xlfn.NORM.INV(F2037,'Input Parameters'!$E$21,'Input Parameters'!$F$21)</f>
        <v>296.69630174231531</v>
      </c>
      <c r="H2037" s="54">
        <f ca="1">EXP(E2037*(1/'Input Parameters'!$E$22-1/G2037))</f>
        <v>1.2634637897365462</v>
      </c>
      <c r="I2037" s="10">
        <f t="shared" ca="1" si="258"/>
        <v>0.16398365828733019</v>
      </c>
      <c r="J2037" s="29">
        <f ca="1">_xlfn.BETA.INV(I2037,'Input Parameters'!$L$24,'Input Parameters'!$M$24,'Input Parameters'!$J$24,'Input Parameters'!$K$24)</f>
        <v>0.44623003609492157</v>
      </c>
      <c r="K2037" s="156">
        <f ca="1">('Input Parameters'!$E$25/'Input Parameters'!$E$31)^$J2037</f>
        <v>4.0719325920194664E-2</v>
      </c>
      <c r="L2037" s="66">
        <f ca="1">$H2037*$C2037*'Input Parameters'!$E$23*K2037</f>
        <v>35.078465172252329</v>
      </c>
      <c r="M2037" s="23">
        <f t="shared" ca="1" si="259"/>
        <v>0.21820422564891939</v>
      </c>
      <c r="N2037" s="15">
        <f ca="1">_xlfn.NORM.INV(M2037,'Input Parameters'!$E$26,'Input Parameters'!$F$26)</f>
        <v>1.7656279900958999E-2</v>
      </c>
      <c r="O2037" s="8">
        <f t="shared" ca="1" si="260"/>
        <v>0.35624103407954932</v>
      </c>
      <c r="P2037" s="29">
        <f ca="1">_xlfn.LOGNORM.INV(O2037,'Input Parameters'!$H$27,'Input Parameters'!$I$27)</f>
        <v>1.2094582781577987</v>
      </c>
      <c r="Q2037" s="10"/>
      <c r="R2037" s="15">
        <f>'Input Parameters'!$E$28</f>
        <v>12.7</v>
      </c>
      <c r="S2037" s="10">
        <f t="shared" ca="1" si="261"/>
        <v>5.5948858423322312E-2</v>
      </c>
      <c r="T2037" s="25">
        <f ca="1">_xlfn.LOGNORM.INV(S2037,'Input Parameters'!$H$29,'Input Parameters'!$I$29)</f>
        <v>48.713145530827347</v>
      </c>
      <c r="U2037" s="10">
        <f t="shared" ca="1" si="262"/>
        <v>0.42288389648387092</v>
      </c>
      <c r="V2037" s="29">
        <f ca="1">IF('Input Parameters'!$D$30="Beta",_xlfn.BETA.INV(U2037,'Input Parameters'!$L$30,'Input Parameters'!$M$30,'Input Parameters'!$J$30,'Input Parameters'!$K$30),IF('Input Parameters'!$D$30="LogNorm",_xlfn.LOGNORM.INV(U2037,'Input Parameters'!$H$30,'Input Parameters'!$I$30)))</f>
        <v>0.92542534470260307</v>
      </c>
      <c r="W2037" s="2">
        <f ca="1">N2037+(P2037-N2037)*(1-ERF((T2037-R2037)/(2*SQRT(L2037*'Input Parameters'!$E$31))))</f>
        <v>0.8128580199348131</v>
      </c>
      <c r="X2037">
        <f t="shared" ca="1" si="263"/>
        <v>1</v>
      </c>
      <c r="Y2037" s="7"/>
    </row>
    <row r="2038" spans="1:25" ht="15" customHeight="1" x14ac:dyDescent="0.3">
      <c r="A2038" s="130">
        <v>2031</v>
      </c>
      <c r="B2038" s="10">
        <f t="shared" ca="1" si="255"/>
        <v>0.45757075428404825</v>
      </c>
      <c r="C2038" s="57">
        <f ca="1">_xlfn.NORM.INV(B2038,'Input Parameters'!$E$19,'Input Parameters'!$F$19)</f>
        <v>558.29604802288463</v>
      </c>
      <c r="D2038" s="10">
        <f t="shared" ca="1" si="256"/>
        <v>2.3841153689319494E-2</v>
      </c>
      <c r="E2038" s="59">
        <f ca="1">IF(_xlfn.NORM.INV(D2038,'Input Parameters'!$E$20,'Input Parameters'!$F$20)&lt;3500,3500,IF(_xlfn.NORM.INV(D2038,'Input Parameters'!$E$20,'Input Parameters'!$F$20)&gt;5500,5500,_xlfn.NORM.INV(D2038,'Input Parameters'!$E$20,'Input Parameters'!$F$20)))</f>
        <v>3500</v>
      </c>
      <c r="F2038" s="10">
        <f t="shared" ca="1" si="257"/>
        <v>0.83468076814007908</v>
      </c>
      <c r="G2038" s="61">
        <f ca="1">_xlfn.NORM.INV(F2038,'Input Parameters'!$E$21,'Input Parameters'!$F$21)</f>
        <v>292.49643330330065</v>
      </c>
      <c r="H2038" s="54">
        <f ca="1">EXP(E2038*(1/'Input Parameters'!$E$22-1/G2038))</f>
        <v>0.97964464006205154</v>
      </c>
      <c r="I2038" s="10">
        <f t="shared" ca="1" si="258"/>
        <v>0.96357131199972845</v>
      </c>
      <c r="J2038" s="29">
        <f ca="1">_xlfn.BETA.INV(I2038,'Input Parameters'!$L$24,'Input Parameters'!$M$24,'Input Parameters'!$J$24,'Input Parameters'!$K$24)</f>
        <v>0.8501520841408029</v>
      </c>
      <c r="K2038" s="156">
        <f ca="1">('Input Parameters'!$E$25/'Input Parameters'!$E$31)^$J2038</f>
        <v>2.2459952212947817E-3</v>
      </c>
      <c r="L2038" s="66">
        <f ca="1">$H2038*$C2038*'Input Parameters'!$E$23*K2038</f>
        <v>1.2284060542306796</v>
      </c>
      <c r="M2038" s="23">
        <f t="shared" ca="1" si="259"/>
        <v>0.50825889536476609</v>
      </c>
      <c r="N2038" s="15">
        <f ca="1">_xlfn.NORM.INV(M2038,'Input Parameters'!$E$26,'Input Parameters'!$F$26)</f>
        <v>3.4434772651080726E-2</v>
      </c>
      <c r="O2038" s="8">
        <f t="shared" ca="1" si="260"/>
        <v>9.934505639794966E-2</v>
      </c>
      <c r="P2038" s="29">
        <f ca="1">_xlfn.LOGNORM.INV(O2038,'Input Parameters'!$H$27,'Input Parameters'!$I$27)</f>
        <v>0.80620635151677267</v>
      </c>
      <c r="Q2038" s="10"/>
      <c r="R2038" s="15">
        <f>'Input Parameters'!$E$28</f>
        <v>12.7</v>
      </c>
      <c r="S2038" s="10">
        <f t="shared" ca="1" si="261"/>
        <v>0.49055430584604276</v>
      </c>
      <c r="T2038" s="25">
        <f ca="1">_xlfn.LOGNORM.INV(S2038,'Input Parameters'!$H$29,'Input Parameters'!$I$29)</f>
        <v>58.07722155213667</v>
      </c>
      <c r="U2038" s="10">
        <f t="shared" ca="1" si="262"/>
        <v>0.90872549762633614</v>
      </c>
      <c r="V2038" s="29">
        <f ca="1">IF('Input Parameters'!$D$30="Beta",_xlfn.BETA.INV(U2038,'Input Parameters'!$L$30,'Input Parameters'!$M$30,'Input Parameters'!$J$30,'Input Parameters'!$K$30),IF('Input Parameters'!$D$30="LogNorm",_xlfn.LOGNORM.INV(U2038,'Input Parameters'!$H$30,'Input Parameters'!$I$30)))</f>
        <v>1.690203452783122</v>
      </c>
      <c r="W2038" s="2">
        <f ca="1">N2038+(P2038-N2038)*(1-ERF((T2038-R2038)/(2*SQRT(L2038*'Input Parameters'!$E$31))))</f>
        <v>3.7360801626218895E-2</v>
      </c>
      <c r="X2038">
        <f t="shared" ca="1" si="263"/>
        <v>1</v>
      </c>
      <c r="Y2038" s="7"/>
    </row>
    <row r="2039" spans="1:25" ht="15" customHeight="1" x14ac:dyDescent="0.3">
      <c r="A2039" s="130">
        <v>2032</v>
      </c>
      <c r="B2039" s="10">
        <f t="shared" ca="1" si="255"/>
        <v>0.22258667179111069</v>
      </c>
      <c r="C2039" s="57">
        <f ca="1">_xlfn.NORM.INV(B2039,'Input Parameters'!$E$19,'Input Parameters'!$F$19)</f>
        <v>502.78539544690932</v>
      </c>
      <c r="D2039" s="10">
        <f t="shared" ca="1" si="256"/>
        <v>0.54920289873017392</v>
      </c>
      <c r="E2039" s="59">
        <f ca="1">IF(_xlfn.NORM.INV(D2039,'Input Parameters'!$E$20,'Input Parameters'!$F$20)&lt;3500,3500,IF(_xlfn.NORM.INV(D2039,'Input Parameters'!$E$20,'Input Parameters'!$F$20)&gt;5500,5500,_xlfn.NORM.INV(D2039,'Input Parameters'!$E$20,'Input Parameters'!$F$20)))</f>
        <v>4886.5534081860978</v>
      </c>
      <c r="F2039" s="10">
        <f t="shared" ca="1" si="257"/>
        <v>0.81837840352817381</v>
      </c>
      <c r="G2039" s="61">
        <f ca="1">_xlfn.NORM.INV(F2039,'Input Parameters'!$E$21,'Input Parameters'!$F$21)</f>
        <v>291.99633242255368</v>
      </c>
      <c r="H2039" s="54">
        <f ca="1">EXP(E2039*(1/'Input Parameters'!$E$22-1/G2039))</f>
        <v>0.94428669436971047</v>
      </c>
      <c r="I2039" s="10">
        <f t="shared" ca="1" si="258"/>
        <v>9.5316111739216836E-2</v>
      </c>
      <c r="J2039" s="29">
        <f ca="1">_xlfn.BETA.INV(I2039,'Input Parameters'!$L$24,'Input Parameters'!$M$24,'Input Parameters'!$J$24,'Input Parameters'!$K$24)</f>
        <v>0.39289932761046642</v>
      </c>
      <c r="K2039" s="156">
        <f ca="1">('Input Parameters'!$E$25/'Input Parameters'!$E$31)^$J2039</f>
        <v>5.9696488566122849E-2</v>
      </c>
      <c r="L2039" s="66">
        <f ca="1">$H2039*$C2039*'Input Parameters'!$E$23*K2039</f>
        <v>28.342314338963398</v>
      </c>
      <c r="M2039" s="23">
        <f t="shared" ca="1" si="259"/>
        <v>0.60372390179795976</v>
      </c>
      <c r="N2039" s="15">
        <f ca="1">_xlfn.NORM.INV(M2039,'Input Parameters'!$E$26,'Input Parameters'!$F$26)</f>
        <v>3.9522955935723303E-2</v>
      </c>
      <c r="O2039" s="8">
        <f t="shared" ca="1" si="260"/>
        <v>0.26707944682637497</v>
      </c>
      <c r="P2039" s="29">
        <f ca="1">_xlfn.LOGNORM.INV(O2039,'Input Parameters'!$H$27,'Input Parameters'!$I$27)</f>
        <v>1.0813154279846209</v>
      </c>
      <c r="Q2039" s="10"/>
      <c r="R2039" s="15">
        <f>'Input Parameters'!$E$28</f>
        <v>12.7</v>
      </c>
      <c r="S2039" s="10">
        <f t="shared" ca="1" si="261"/>
        <v>0.28458192783724379</v>
      </c>
      <c r="T2039" s="25">
        <f ca="1">_xlfn.LOGNORM.INV(S2039,'Input Parameters'!$H$29,'Input Parameters'!$I$29)</f>
        <v>54.626371702872206</v>
      </c>
      <c r="U2039" s="10">
        <f t="shared" ca="1" si="262"/>
        <v>0.41568354706489496</v>
      </c>
      <c r="V2039" s="29">
        <f ca="1">IF('Input Parameters'!$D$30="Beta",_xlfn.BETA.INV(U2039,'Input Parameters'!$L$30,'Input Parameters'!$M$30,'Input Parameters'!$J$30,'Input Parameters'!$K$30),IF('Input Parameters'!$D$30="LogNorm",_xlfn.LOGNORM.INV(U2039,'Input Parameters'!$H$30,'Input Parameters'!$I$30)))</f>
        <v>0.91872489110522926</v>
      </c>
      <c r="W2039" s="2">
        <f ca="1">N2039+(P2039-N2039)*(1-ERF((T2039-R2039)/(2*SQRT(L2039*'Input Parameters'!$E$31))))</f>
        <v>0.64127848501603568</v>
      </c>
      <c r="X2039">
        <f t="shared" ca="1" si="263"/>
        <v>1</v>
      </c>
      <c r="Y2039" s="7"/>
    </row>
    <row r="2040" spans="1:25" ht="15" customHeight="1" x14ac:dyDescent="0.3">
      <c r="A2040" s="130">
        <v>2033</v>
      </c>
      <c r="B2040" s="10">
        <f t="shared" ca="1" si="255"/>
        <v>0.2812885308994334</v>
      </c>
      <c r="C2040" s="57">
        <f ca="1">_xlfn.NORM.INV(B2040,'Input Parameters'!$E$19,'Input Parameters'!$F$19)</f>
        <v>518.37298326734594</v>
      </c>
      <c r="D2040" s="10">
        <f t="shared" ca="1" si="256"/>
        <v>0.76366372643757474</v>
      </c>
      <c r="E2040" s="59">
        <f ca="1">IF(_xlfn.NORM.INV(D2040,'Input Parameters'!$E$20,'Input Parameters'!$F$20)&lt;3500,3500,IF(_xlfn.NORM.INV(D2040,'Input Parameters'!$E$20,'Input Parameters'!$F$20)&gt;5500,5500,_xlfn.NORM.INV(D2040,'Input Parameters'!$E$20,'Input Parameters'!$F$20)))</f>
        <v>5302.6962079362711</v>
      </c>
      <c r="F2040" s="10">
        <f t="shared" ca="1" si="257"/>
        <v>0.12238612824664508</v>
      </c>
      <c r="G2040" s="61">
        <f ca="1">_xlfn.NORM.INV(F2040,'Input Parameters'!$E$21,'Input Parameters'!$F$21)</f>
        <v>275.70771090344607</v>
      </c>
      <c r="H2040" s="54">
        <f ca="1">EXP(E2040*(1/'Input Parameters'!$E$22-1/G2040))</f>
        <v>0.32139117513344528</v>
      </c>
      <c r="I2040" s="10">
        <f t="shared" ca="1" si="258"/>
        <v>0.37615419091280267</v>
      </c>
      <c r="J2040" s="29">
        <f ca="1">_xlfn.BETA.INV(I2040,'Input Parameters'!$L$24,'Input Parameters'!$M$24,'Input Parameters'!$J$24,'Input Parameters'!$K$24)</f>
        <v>0.5556761280651572</v>
      </c>
      <c r="K2040" s="156">
        <f ca="1">('Input Parameters'!$E$25/'Input Parameters'!$E$31)^$J2040</f>
        <v>1.8570718273574087E-2</v>
      </c>
      <c r="L2040" s="66">
        <f ca="1">$H2040*$C2040*'Input Parameters'!$E$23*K2040</f>
        <v>3.0938909915155346</v>
      </c>
      <c r="M2040" s="23">
        <f t="shared" ca="1" si="259"/>
        <v>7.5790430689417487E-2</v>
      </c>
      <c r="N2040" s="15">
        <f ca="1">_xlfn.NORM.INV(M2040,'Input Parameters'!$E$26,'Input Parameters'!$F$26)</f>
        <v>3.8866327410688635E-3</v>
      </c>
      <c r="O2040" s="8">
        <f t="shared" ca="1" si="260"/>
        <v>0.93237443465045533</v>
      </c>
      <c r="P2040" s="29">
        <f ca="1">_xlfn.LOGNORM.INV(O2040,'Input Parameters'!$H$27,'Input Parameters'!$I$27)</f>
        <v>2.7567324031780149</v>
      </c>
      <c r="Q2040" s="10"/>
      <c r="R2040" s="15">
        <f>'Input Parameters'!$E$28</f>
        <v>12.7</v>
      </c>
      <c r="S2040" s="10">
        <f t="shared" ca="1" si="261"/>
        <v>0.95694075426558078</v>
      </c>
      <c r="T2040" s="25">
        <f ca="1">_xlfn.LOGNORM.INV(S2040,'Input Parameters'!$H$29,'Input Parameters'!$I$29)</f>
        <v>70.606320586197413</v>
      </c>
      <c r="U2040" s="10">
        <f t="shared" ca="1" si="262"/>
        <v>0.68580541193508193</v>
      </c>
      <c r="V2040" s="29">
        <f ca="1">IF('Input Parameters'!$D$30="Beta",_xlfn.BETA.INV(U2040,'Input Parameters'!$L$30,'Input Parameters'!$M$30,'Input Parameters'!$J$30,'Input Parameters'!$K$30),IF('Input Parameters'!$D$30="LogNorm",_xlfn.LOGNORM.INV(U2040,'Input Parameters'!$H$30,'Input Parameters'!$I$30)))</f>
        <v>1.2093321380915261</v>
      </c>
      <c r="W2040" s="2">
        <f ca="1">N2040+(P2040-N2040)*(1-ERF((T2040-R2040)/(2*SQRT(L2040*'Input Parameters'!$E$31))))</f>
        <v>5.8720788532329843E-2</v>
      </c>
      <c r="X2040">
        <f t="shared" ca="1" si="263"/>
        <v>1</v>
      </c>
      <c r="Y2040" s="7"/>
    </row>
    <row r="2041" spans="1:25" ht="15" customHeight="1" x14ac:dyDescent="0.3">
      <c r="A2041" s="130">
        <v>2034</v>
      </c>
      <c r="B2041" s="10">
        <f t="shared" ca="1" si="255"/>
        <v>0.53970656557709595</v>
      </c>
      <c r="C2041" s="57">
        <f ca="1">_xlfn.NORM.INV(B2041,'Input Parameters'!$E$19,'Input Parameters'!$F$19)</f>
        <v>575.7241850698814</v>
      </c>
      <c r="D2041" s="10">
        <f t="shared" ca="1" si="256"/>
        <v>0.5849373445775774</v>
      </c>
      <c r="E2041" s="59">
        <f ca="1">IF(_xlfn.NORM.INV(D2041,'Input Parameters'!$E$20,'Input Parameters'!$F$20)&lt;3500,3500,IF(_xlfn.NORM.INV(D2041,'Input Parameters'!$E$20,'Input Parameters'!$F$20)&gt;5500,5500,_xlfn.NORM.INV(D2041,'Input Parameters'!$E$20,'Input Parameters'!$F$20)))</f>
        <v>4950.1785985316483</v>
      </c>
      <c r="F2041" s="10">
        <f t="shared" ca="1" si="257"/>
        <v>0.21115940100870489</v>
      </c>
      <c r="G2041" s="61">
        <f ca="1">_xlfn.NORM.INV(F2041,'Input Parameters'!$E$21,'Input Parameters'!$F$21)</f>
        <v>278.54309779106632</v>
      </c>
      <c r="H2041" s="54">
        <f ca="1">EXP(E2041*(1/'Input Parameters'!$E$22-1/G2041))</f>
        <v>0.41608247854419173</v>
      </c>
      <c r="I2041" s="10">
        <f t="shared" ca="1" si="258"/>
        <v>0.25550659660905783</v>
      </c>
      <c r="J2041" s="29">
        <f ca="1">_xlfn.BETA.INV(I2041,'Input Parameters'!$L$24,'Input Parameters'!$M$24,'Input Parameters'!$J$24,'Input Parameters'!$K$24)</f>
        <v>0.49914176548756606</v>
      </c>
      <c r="K2041" s="156">
        <f ca="1">('Input Parameters'!$E$25/'Input Parameters'!$E$31)^$J2041</f>
        <v>2.7858496537891922E-2</v>
      </c>
      <c r="L2041" s="66">
        <f ca="1">$H2041*$C2041*'Input Parameters'!$E$23*K2041</f>
        <v>6.6734679078020029</v>
      </c>
      <c r="M2041" s="23">
        <f t="shared" ca="1" si="259"/>
        <v>0.5600695738942939</v>
      </c>
      <c r="N2041" s="15">
        <f ca="1">_xlfn.NORM.INV(M2041,'Input Parameters'!$E$26,'Input Parameters'!$F$26)</f>
        <v>3.7174057862373065E-2</v>
      </c>
      <c r="O2041" s="8">
        <f t="shared" ca="1" si="260"/>
        <v>1.3067819326697094E-2</v>
      </c>
      <c r="P2041" s="29">
        <f ca="1">_xlfn.LOGNORM.INV(O2041,'Input Parameters'!$H$27,'Input Parameters'!$I$27)</f>
        <v>0.53216894377931845</v>
      </c>
      <c r="Q2041" s="10"/>
      <c r="R2041" s="15">
        <f>'Input Parameters'!$E$28</f>
        <v>12.7</v>
      </c>
      <c r="S2041" s="10">
        <f t="shared" ca="1" si="261"/>
        <v>9.8073954411510456E-2</v>
      </c>
      <c r="T2041" s="25">
        <f ca="1">_xlfn.LOGNORM.INV(S2041,'Input Parameters'!$H$29,'Input Parameters'!$I$29)</f>
        <v>50.365537457508218</v>
      </c>
      <c r="U2041" s="10">
        <f t="shared" ca="1" si="262"/>
        <v>0.2861858059877912</v>
      </c>
      <c r="V2041" s="29">
        <f ca="1">IF('Input Parameters'!$D$30="Beta",_xlfn.BETA.INV(U2041,'Input Parameters'!$L$30,'Input Parameters'!$M$30,'Input Parameters'!$J$30,'Input Parameters'!$K$30),IF('Input Parameters'!$D$30="LogNorm",_xlfn.LOGNORM.INV(U2041,'Input Parameters'!$H$30,'Input Parameters'!$I$30)))</f>
        <v>0.79977418015232926</v>
      </c>
      <c r="W2041" s="2">
        <f ca="1">N2041+(P2041-N2041)*(1-ERF((T2041-R2041)/(2*SQRT(L2041*'Input Parameters'!$E$31))))</f>
        <v>0.18693312735836634</v>
      </c>
      <c r="X2041">
        <f t="shared" ca="1" si="263"/>
        <v>1</v>
      </c>
      <c r="Y2041" s="7"/>
    </row>
    <row r="2042" spans="1:25" ht="15" customHeight="1" x14ac:dyDescent="0.3">
      <c r="A2042" s="130">
        <v>2035</v>
      </c>
      <c r="B2042" s="10">
        <f t="shared" ca="1" si="255"/>
        <v>1.5046592705413198E-2</v>
      </c>
      <c r="C2042" s="57">
        <f ca="1">_xlfn.NORM.INV(B2042,'Input Parameters'!$E$19,'Input Parameters'!$F$19)</f>
        <v>384.03118652612847</v>
      </c>
      <c r="D2042" s="10">
        <f t="shared" ca="1" si="256"/>
        <v>0.24541014217167767</v>
      </c>
      <c r="E2042" s="59">
        <f ca="1">IF(_xlfn.NORM.INV(D2042,'Input Parameters'!$E$20,'Input Parameters'!$F$20)&lt;3500,3500,IF(_xlfn.NORM.INV(D2042,'Input Parameters'!$E$20,'Input Parameters'!$F$20)&gt;5500,5500,_xlfn.NORM.INV(D2042,'Input Parameters'!$E$20,'Input Parameters'!$F$20)))</f>
        <v>4317.6966816006761</v>
      </c>
      <c r="F2042" s="10">
        <f t="shared" ca="1" si="257"/>
        <v>7.6376228460020235E-2</v>
      </c>
      <c r="G2042" s="61">
        <f ca="1">_xlfn.NORM.INV(F2042,'Input Parameters'!$E$21,'Input Parameters'!$F$21)</f>
        <v>273.61117041134247</v>
      </c>
      <c r="H2042" s="54">
        <f ca="1">EXP(E2042*(1/'Input Parameters'!$E$22-1/G2042))</f>
        <v>0.35195755295396475</v>
      </c>
      <c r="I2042" s="10">
        <f t="shared" ca="1" si="258"/>
        <v>0.64680599623558421</v>
      </c>
      <c r="J2042" s="29">
        <f ca="1">_xlfn.BETA.INV(I2042,'Input Parameters'!$L$24,'Input Parameters'!$M$24,'Input Parameters'!$J$24,'Input Parameters'!$K$24)</f>
        <v>0.66649975118241966</v>
      </c>
      <c r="K2042" s="156">
        <f ca="1">('Input Parameters'!$E$25/'Input Parameters'!$E$31)^$J2042</f>
        <v>8.3862000543041861E-3</v>
      </c>
      <c r="L2042" s="66">
        <f ca="1">$H2042*$C2042*'Input Parameters'!$E$23*K2042</f>
        <v>1.133501246410932</v>
      </c>
      <c r="M2042" s="23">
        <f t="shared" ca="1" si="259"/>
        <v>0.7623483410907459</v>
      </c>
      <c r="N2042" s="15">
        <f ca="1">_xlfn.NORM.INV(M2042,'Input Parameters'!$E$26,'Input Parameters'!$F$26)</f>
        <v>4.8991414381302445E-2</v>
      </c>
      <c r="O2042" s="8">
        <f t="shared" ca="1" si="260"/>
        <v>0.57416625575468505</v>
      </c>
      <c r="P2042" s="29">
        <f ca="1">_xlfn.LOGNORM.INV(O2042,'Input Parameters'!$H$27,'Input Parameters'!$I$27)</f>
        <v>1.5464142667891669</v>
      </c>
      <c r="Q2042" s="10"/>
      <c r="R2042" s="15">
        <f>'Input Parameters'!$E$28</f>
        <v>12.7</v>
      </c>
      <c r="S2042" s="10">
        <f t="shared" ca="1" si="261"/>
        <v>0.13209752177634793</v>
      </c>
      <c r="T2042" s="25">
        <f ca="1">_xlfn.LOGNORM.INV(S2042,'Input Parameters'!$H$29,'Input Parameters'!$I$29)</f>
        <v>51.371088362052845</v>
      </c>
      <c r="U2042" s="10">
        <f t="shared" ca="1" si="262"/>
        <v>0.72627717252596113</v>
      </c>
      <c r="V2042" s="29">
        <f ca="1">IF('Input Parameters'!$D$30="Beta",_xlfn.BETA.INV(U2042,'Input Parameters'!$L$30,'Input Parameters'!$M$30,'Input Parameters'!$J$30,'Input Parameters'!$K$30),IF('Input Parameters'!$D$30="LogNorm",_xlfn.LOGNORM.INV(U2042,'Input Parameters'!$H$30,'Input Parameters'!$I$30)))</f>
        <v>1.2667341459181041</v>
      </c>
      <c r="W2042" s="2">
        <f ca="1">N2042+(P2042-N2042)*(1-ERF((T2042-R2042)/(2*SQRT(L2042*'Input Parameters'!$E$31))))</f>
        <v>6.429105301970936E-2</v>
      </c>
      <c r="X2042">
        <f t="shared" ca="1" si="263"/>
        <v>1</v>
      </c>
      <c r="Y2042" s="7"/>
    </row>
    <row r="2043" spans="1:25" ht="15" customHeight="1" x14ac:dyDescent="0.3">
      <c r="A2043" s="130">
        <v>2036</v>
      </c>
      <c r="B2043" s="10">
        <f t="shared" ca="1" si="255"/>
        <v>0.37201342812566152</v>
      </c>
      <c r="C2043" s="57">
        <f ca="1">_xlfn.NORM.INV(B2043,'Input Parameters'!$E$19,'Input Parameters'!$F$19)</f>
        <v>539.70860160113511</v>
      </c>
      <c r="D2043" s="10">
        <f t="shared" ca="1" si="256"/>
        <v>0.10482005140492867</v>
      </c>
      <c r="E2043" s="59">
        <f ca="1">IF(_xlfn.NORM.INV(D2043,'Input Parameters'!$E$20,'Input Parameters'!$F$20)&lt;3500,3500,IF(_xlfn.NORM.INV(D2043,'Input Parameters'!$E$20,'Input Parameters'!$F$20)&gt;5500,5500,_xlfn.NORM.INV(D2043,'Input Parameters'!$E$20,'Input Parameters'!$F$20)))</f>
        <v>3921.8110276084622</v>
      </c>
      <c r="F2043" s="10">
        <f t="shared" ca="1" si="257"/>
        <v>0.31211871278042558</v>
      </c>
      <c r="G2043" s="61">
        <f ca="1">_xlfn.NORM.INV(F2043,'Input Parameters'!$E$21,'Input Parameters'!$F$21)</f>
        <v>280.99974989041107</v>
      </c>
      <c r="H2043" s="54">
        <f ca="1">EXP(E2043*(1/'Input Parameters'!$E$22-1/G2043))</f>
        <v>0.56461300784246826</v>
      </c>
      <c r="I2043" s="10">
        <f t="shared" ca="1" si="258"/>
        <v>0.89911286103147936</v>
      </c>
      <c r="J2043" s="29">
        <f ca="1">_xlfn.BETA.INV(I2043,'Input Parameters'!$L$24,'Input Parameters'!$M$24,'Input Parameters'!$J$24,'Input Parameters'!$K$24)</f>
        <v>0.79196363379627499</v>
      </c>
      <c r="K2043" s="156">
        <f ca="1">('Input Parameters'!$E$25/'Input Parameters'!$E$31)^$J2043</f>
        <v>3.409502391281656E-3</v>
      </c>
      <c r="L2043" s="66">
        <f ca="1">$H2043*$C2043*'Input Parameters'!$E$23*K2043</f>
        <v>1.0389657198963083</v>
      </c>
      <c r="M2043" s="23">
        <f t="shared" ca="1" si="259"/>
        <v>0.88340382196161704</v>
      </c>
      <c r="N2043" s="15">
        <f ca="1">_xlfn.NORM.INV(M2043,'Input Parameters'!$E$26,'Input Parameters'!$F$26)</f>
        <v>5.9035689882270925E-2</v>
      </c>
      <c r="O2043" s="8">
        <f t="shared" ca="1" si="260"/>
        <v>0.40555607855180853</v>
      </c>
      <c r="P2043" s="29">
        <f ca="1">_xlfn.LOGNORM.INV(O2043,'Input Parameters'!$H$27,'Input Parameters'!$I$27)</f>
        <v>1.280793015904369</v>
      </c>
      <c r="Q2043" s="10"/>
      <c r="R2043" s="15">
        <f>'Input Parameters'!$E$28</f>
        <v>12.7</v>
      </c>
      <c r="S2043" s="10">
        <f t="shared" ca="1" si="261"/>
        <v>0.17181422715674288</v>
      </c>
      <c r="T2043" s="25">
        <f ca="1">_xlfn.LOGNORM.INV(S2043,'Input Parameters'!$H$29,'Input Parameters'!$I$29)</f>
        <v>52.358119018553857</v>
      </c>
      <c r="U2043" s="10">
        <f t="shared" ca="1" si="262"/>
        <v>0.1344139765381408</v>
      </c>
      <c r="V2043" s="29">
        <f ca="1">IF('Input Parameters'!$D$30="Beta",_xlfn.BETA.INV(U2043,'Input Parameters'!$L$30,'Input Parameters'!$M$30,'Input Parameters'!$J$30,'Input Parameters'!$K$30),IF('Input Parameters'!$D$30="LogNorm",_xlfn.LOGNORM.INV(U2043,'Input Parameters'!$H$30,'Input Parameters'!$I$30)))</f>
        <v>0.64607018271563288</v>
      </c>
      <c r="W2043" s="2">
        <f ca="1">N2043+(P2043-N2043)*(1-ERF((T2043-R2043)/(2*SQRT(L2043*'Input Parameters'!$E$31))))</f>
        <v>6.6290958512295939E-2</v>
      </c>
      <c r="X2043">
        <f t="shared" ca="1" si="263"/>
        <v>1</v>
      </c>
      <c r="Y2043" s="7"/>
    </row>
    <row r="2044" spans="1:25" ht="15" customHeight="1" x14ac:dyDescent="0.3">
      <c r="A2044" s="130">
        <v>2037</v>
      </c>
      <c r="B2044" s="10">
        <f t="shared" ca="1" si="255"/>
        <v>0.79348997710023406</v>
      </c>
      <c r="C2044" s="57">
        <f ca="1">_xlfn.NORM.INV(B2044,'Input Parameters'!$E$19,'Input Parameters'!$F$19)</f>
        <v>636.47090363535494</v>
      </c>
      <c r="D2044" s="10">
        <f t="shared" ca="1" si="256"/>
        <v>0.10247547106200727</v>
      </c>
      <c r="E2044" s="59">
        <f ca="1">IF(_xlfn.NORM.INV(D2044,'Input Parameters'!$E$20,'Input Parameters'!$F$20)&lt;3500,3500,IF(_xlfn.NORM.INV(D2044,'Input Parameters'!$E$20,'Input Parameters'!$F$20)&gt;5500,5500,_xlfn.NORM.INV(D2044,'Input Parameters'!$E$20,'Input Parameters'!$F$20)))</f>
        <v>3912.699807212533</v>
      </c>
      <c r="F2044" s="10">
        <f t="shared" ca="1" si="257"/>
        <v>0.81946936091725553</v>
      </c>
      <c r="G2044" s="61">
        <f ca="1">_xlfn.NORM.INV(F2044,'Input Parameters'!$E$21,'Input Parameters'!$F$21)</f>
        <v>292.02888936864809</v>
      </c>
      <c r="H2044" s="54">
        <f ca="1">EXP(E2044*(1/'Input Parameters'!$E$22-1/G2044))</f>
        <v>0.9565645206726352</v>
      </c>
      <c r="I2044" s="10">
        <f t="shared" ca="1" si="258"/>
        <v>0.73142517377015737</v>
      </c>
      <c r="J2044" s="29">
        <f ca="1">_xlfn.BETA.INV(I2044,'Input Parameters'!$L$24,'Input Parameters'!$M$24,'Input Parameters'!$J$24,'Input Parameters'!$K$24)</f>
        <v>0.7025986159312112</v>
      </c>
      <c r="K2044" s="156">
        <f ca="1">('Input Parameters'!$E$25/'Input Parameters'!$E$31)^$J2044</f>
        <v>6.4729410668587809E-3</v>
      </c>
      <c r="L2044" s="66">
        <f ca="1">$H2044*$C2044*'Input Parameters'!$E$23*K2044</f>
        <v>3.940891483487766</v>
      </c>
      <c r="M2044" s="23">
        <f t="shared" ca="1" si="259"/>
        <v>0.63867634267970719</v>
      </c>
      <c r="N2044" s="15">
        <f ca="1">_xlfn.NORM.INV(M2044,'Input Parameters'!$E$26,'Input Parameters'!$F$26)</f>
        <v>4.1453381952604076E-2</v>
      </c>
      <c r="O2044" s="8">
        <f t="shared" ca="1" si="260"/>
        <v>0.61403956571911977</v>
      </c>
      <c r="P2044" s="29">
        <f ca="1">_xlfn.LOGNORM.INV(O2044,'Input Parameters'!$H$27,'Input Parameters'!$I$27)</f>
        <v>1.618420323494397</v>
      </c>
      <c r="Q2044" s="10"/>
      <c r="R2044" s="15">
        <f>'Input Parameters'!$E$28</f>
        <v>12.7</v>
      </c>
      <c r="S2044" s="10">
        <f t="shared" ca="1" si="261"/>
        <v>0.83036789590174209</v>
      </c>
      <c r="T2044" s="25">
        <f ca="1">_xlfn.LOGNORM.INV(S2044,'Input Parameters'!$H$29,'Input Parameters'!$I$29)</f>
        <v>64.827028667986198</v>
      </c>
      <c r="U2044" s="10">
        <f t="shared" ca="1" si="262"/>
        <v>0.18719334926561515</v>
      </c>
      <c r="V2044" s="29">
        <f ca="1">IF('Input Parameters'!$D$30="Beta",_xlfn.BETA.INV(U2044,'Input Parameters'!$L$30,'Input Parameters'!$M$30,'Input Parameters'!$J$30,'Input Parameters'!$K$30),IF('Input Parameters'!$D$30="LogNorm",_xlfn.LOGNORM.INV(U2044,'Input Parameters'!$H$30,'Input Parameters'!$I$30)))</f>
        <v>0.70392382293754041</v>
      </c>
      <c r="W2044" s="2">
        <f ca="1">N2044+(P2044-N2044)*(1-ERF((T2044-R2044)/(2*SQRT(L2044*'Input Parameters'!$E$31))))</f>
        <v>0.14135167108881186</v>
      </c>
      <c r="X2044">
        <f t="shared" ca="1" si="263"/>
        <v>1</v>
      </c>
      <c r="Y2044" s="7"/>
    </row>
    <row r="2045" spans="1:25" ht="15" customHeight="1" x14ac:dyDescent="0.3">
      <c r="A2045" s="130">
        <v>2038</v>
      </c>
      <c r="B2045" s="10">
        <f t="shared" ca="1" si="255"/>
        <v>1.6996031551956392E-2</v>
      </c>
      <c r="C2045" s="57">
        <f ca="1">_xlfn.NORM.INV(B2045,'Input Parameters'!$E$19,'Input Parameters'!$F$19)</f>
        <v>388.14598752703739</v>
      </c>
      <c r="D2045" s="10">
        <f t="shared" ca="1" si="256"/>
        <v>0.29047873638301469</v>
      </c>
      <c r="E2045" s="59">
        <f ca="1">IF(_xlfn.NORM.INV(D2045,'Input Parameters'!$E$20,'Input Parameters'!$F$20)&lt;3500,3500,IF(_xlfn.NORM.INV(D2045,'Input Parameters'!$E$20,'Input Parameters'!$F$20)&gt;5500,5500,_xlfn.NORM.INV(D2045,'Input Parameters'!$E$20,'Input Parameters'!$F$20)))</f>
        <v>4413.6093173592426</v>
      </c>
      <c r="F2045" s="10">
        <f t="shared" ca="1" si="257"/>
        <v>0.36239269648169792</v>
      </c>
      <c r="G2045" s="61">
        <f ca="1">_xlfn.NORM.INV(F2045,'Input Parameters'!$E$21,'Input Parameters'!$F$21)</f>
        <v>282.0827258866866</v>
      </c>
      <c r="H2045" s="54">
        <f ca="1">EXP(E2045*(1/'Input Parameters'!$E$22-1/G2045))</f>
        <v>0.55822460878008529</v>
      </c>
      <c r="I2045" s="10">
        <f t="shared" ca="1" si="258"/>
        <v>0.52504123488045984</v>
      </c>
      <c r="J2045" s="29">
        <f ca="1">_xlfn.BETA.INV(I2045,'Input Parameters'!$L$24,'Input Parameters'!$M$24,'Input Parameters'!$J$24,'Input Parameters'!$K$24)</f>
        <v>0.61724760726284666</v>
      </c>
      <c r="K2045" s="156">
        <f ca="1">('Input Parameters'!$E$25/'Input Parameters'!$E$31)^$J2045</f>
        <v>1.1940071655551651E-2</v>
      </c>
      <c r="L2045" s="66">
        <f ca="1">$H2045*$C2045*'Input Parameters'!$E$23*K2045</f>
        <v>2.5870868717175659</v>
      </c>
      <c r="M2045" s="23">
        <f t="shared" ca="1" si="259"/>
        <v>0.73519337560512377</v>
      </c>
      <c r="N2045" s="15">
        <f ca="1">_xlfn.NORM.INV(M2045,'Input Parameters'!$E$26,'Input Parameters'!$F$26)</f>
        <v>4.7200526611988515E-2</v>
      </c>
      <c r="O2045" s="8">
        <f t="shared" ca="1" si="260"/>
        <v>0.22115740257555039</v>
      </c>
      <c r="P2045" s="29">
        <f ca="1">_xlfn.LOGNORM.INV(O2045,'Input Parameters'!$H$27,'Input Parameters'!$I$27)</f>
        <v>1.0134009042965766</v>
      </c>
      <c r="Q2045" s="10"/>
      <c r="R2045" s="15">
        <f>'Input Parameters'!$E$28</f>
        <v>12.7</v>
      </c>
      <c r="S2045" s="10">
        <f t="shared" ca="1" si="261"/>
        <v>0.74657946426146571</v>
      </c>
      <c r="T2045" s="25">
        <f ca="1">_xlfn.LOGNORM.INV(S2045,'Input Parameters'!$H$29,'Input Parameters'!$I$29)</f>
        <v>62.737229741084356</v>
      </c>
      <c r="U2045" s="10">
        <f t="shared" ca="1" si="262"/>
        <v>0.43625806685081281</v>
      </c>
      <c r="V2045" s="29">
        <f ca="1">IF('Input Parameters'!$D$30="Beta",_xlfn.BETA.INV(U2045,'Input Parameters'!$L$30,'Input Parameters'!$M$30,'Input Parameters'!$J$30,'Input Parameters'!$K$30),IF('Input Parameters'!$D$30="LogNorm",_xlfn.LOGNORM.INV(U2045,'Input Parameters'!$H$30,'Input Parameters'!$I$30)))</f>
        <v>0.93793819274692658</v>
      </c>
      <c r="W2045" s="2">
        <f ca="1">N2045+(P2045-N2045)*(1-ERF((T2045-R2045)/(2*SQRT(L2045*'Input Parameters'!$E$31))))</f>
        <v>7.4084900595994777E-2</v>
      </c>
      <c r="X2045">
        <f t="shared" ca="1" si="263"/>
        <v>1</v>
      </c>
      <c r="Y2045" s="7"/>
    </row>
    <row r="2046" spans="1:25" ht="15" customHeight="1" x14ac:dyDescent="0.3">
      <c r="A2046" s="130">
        <v>2039</v>
      </c>
      <c r="B2046" s="10">
        <f t="shared" ca="1" si="255"/>
        <v>1.2554434802635628E-2</v>
      </c>
      <c r="C2046" s="57">
        <f ca="1">_xlfn.NORM.INV(B2046,'Input Parameters'!$E$19,'Input Parameters'!$F$19)</f>
        <v>378.04335208328189</v>
      </c>
      <c r="D2046" s="10">
        <f t="shared" ca="1" si="256"/>
        <v>0.25783574674777421</v>
      </c>
      <c r="E2046" s="59">
        <f ca="1">IF(_xlfn.NORM.INV(D2046,'Input Parameters'!$E$20,'Input Parameters'!$F$20)&lt;3500,3500,IF(_xlfn.NORM.INV(D2046,'Input Parameters'!$E$20,'Input Parameters'!$F$20)&gt;5500,5500,_xlfn.NORM.INV(D2046,'Input Parameters'!$E$20,'Input Parameters'!$F$20)))</f>
        <v>4344.9775370364987</v>
      </c>
      <c r="F2046" s="10">
        <f t="shared" ca="1" si="257"/>
        <v>0.75435288303767345</v>
      </c>
      <c r="G2046" s="61">
        <f ca="1">_xlfn.NORM.INV(F2046,'Input Parameters'!$E$21,'Input Parameters'!$F$21)</f>
        <v>290.25965908611909</v>
      </c>
      <c r="H2046" s="54">
        <f ca="1">EXP(E2046*(1/'Input Parameters'!$E$22-1/G2046))</f>
        <v>0.8693554907528418</v>
      </c>
      <c r="I2046" s="10">
        <f t="shared" ca="1" si="258"/>
        <v>0.409320602509193</v>
      </c>
      <c r="J2046" s="29">
        <f ca="1">_xlfn.BETA.INV(I2046,'Input Parameters'!$L$24,'Input Parameters'!$M$24,'Input Parameters'!$J$24,'Input Parameters'!$K$24)</f>
        <v>0.56986417408861267</v>
      </c>
      <c r="K2046" s="156">
        <f ca="1">('Input Parameters'!$E$25/'Input Parameters'!$E$31)^$J2046</f>
        <v>1.6773620241019992E-2</v>
      </c>
      <c r="L2046" s="66">
        <f ca="1">$H2046*$C2046*'Input Parameters'!$E$23*K2046</f>
        <v>5.5127184581274884</v>
      </c>
      <c r="M2046" s="23">
        <f t="shared" ca="1" si="259"/>
        <v>0.94675746491531199</v>
      </c>
      <c r="N2046" s="15">
        <f ca="1">_xlfn.NORM.INV(M2046,'Input Parameters'!$E$26,'Input Parameters'!$F$26)</f>
        <v>6.7898101394289478E-2</v>
      </c>
      <c r="O2046" s="8">
        <f t="shared" ca="1" si="260"/>
        <v>0.75356287594063454</v>
      </c>
      <c r="P2046" s="29">
        <f ca="1">_xlfn.LOGNORM.INV(O2046,'Input Parameters'!$H$27,'Input Parameters'!$I$27)</f>
        <v>1.9282112595648295</v>
      </c>
      <c r="Q2046" s="10"/>
      <c r="R2046" s="15">
        <f>'Input Parameters'!$E$28</f>
        <v>12.7</v>
      </c>
      <c r="S2046" s="10">
        <f t="shared" ca="1" si="261"/>
        <v>0.6343836845936297</v>
      </c>
      <c r="T2046" s="25">
        <f ca="1">_xlfn.LOGNORM.INV(S2046,'Input Parameters'!$H$29,'Input Parameters'!$I$29)</f>
        <v>60.521361168101031</v>
      </c>
      <c r="U2046" s="10">
        <f t="shared" ca="1" si="262"/>
        <v>0.19850219616429132</v>
      </c>
      <c r="V2046" s="29">
        <f ca="1">IF('Input Parameters'!$D$30="Beta",_xlfn.BETA.INV(U2046,'Input Parameters'!$L$30,'Input Parameters'!$M$30,'Input Parameters'!$J$30,'Input Parameters'!$K$30),IF('Input Parameters'!$D$30="LogNorm",_xlfn.LOGNORM.INV(U2046,'Input Parameters'!$H$30,'Input Parameters'!$I$30)))</f>
        <v>0.71548299185343545</v>
      </c>
      <c r="W2046" s="2">
        <f ca="1">N2046+(P2046-N2046)*(1-ERF((T2046-R2046)/(2*SQRT(L2046*'Input Parameters'!$E$31))))</f>
        <v>0.34659101381274499</v>
      </c>
      <c r="X2046">
        <f t="shared" ca="1" si="263"/>
        <v>1</v>
      </c>
      <c r="Y2046" s="7"/>
    </row>
    <row r="2047" spans="1:25" ht="15" customHeight="1" x14ac:dyDescent="0.3">
      <c r="A2047" s="130">
        <v>2040</v>
      </c>
      <c r="B2047" s="10">
        <f t="shared" ca="1" si="255"/>
        <v>0.11804814175331602</v>
      </c>
      <c r="C2047" s="57">
        <f ca="1">_xlfn.NORM.INV(B2047,'Input Parameters'!$E$19,'Input Parameters'!$F$19)</f>
        <v>467.18434677645541</v>
      </c>
      <c r="D2047" s="10">
        <f t="shared" ca="1" si="256"/>
        <v>0.46320567237260091</v>
      </c>
      <c r="E2047" s="59">
        <f ca="1">IF(_xlfn.NORM.INV(D2047,'Input Parameters'!$E$20,'Input Parameters'!$F$20)&lt;3500,3500,IF(_xlfn.NORM.INV(D2047,'Input Parameters'!$E$20,'Input Parameters'!$F$20)&gt;5500,5500,_xlfn.NORM.INV(D2047,'Input Parameters'!$E$20,'Input Parameters'!$F$20)))</f>
        <v>4735.3474060064646</v>
      </c>
      <c r="F2047" s="10">
        <f t="shared" ca="1" si="257"/>
        <v>1.9083158415388546E-2</v>
      </c>
      <c r="G2047" s="61">
        <f ca="1">_xlfn.NORM.INV(F2047,'Input Parameters'!$E$21,'Input Parameters'!$F$21)</f>
        <v>268.5557163718907</v>
      </c>
      <c r="H2047" s="54">
        <f ca="1">EXP(E2047*(1/'Input Parameters'!$E$22-1/G2047))</f>
        <v>0.22968441983642574</v>
      </c>
      <c r="I2047" s="10">
        <f t="shared" ca="1" si="258"/>
        <v>0.36239367047677806</v>
      </c>
      <c r="J2047" s="29">
        <f ca="1">_xlfn.BETA.INV(I2047,'Input Parameters'!$L$24,'Input Parameters'!$M$24,'Input Parameters'!$J$24,'Input Parameters'!$K$24)</f>
        <v>0.54966299860124679</v>
      </c>
      <c r="K2047" s="156">
        <f ca="1">('Input Parameters'!$E$25/'Input Parameters'!$E$31)^$J2047</f>
        <v>1.9389303054514369E-2</v>
      </c>
      <c r="L2047" s="66">
        <f ca="1">$H2047*$C2047*'Input Parameters'!$E$23*K2047</f>
        <v>2.0805684981647352</v>
      </c>
      <c r="M2047" s="23">
        <f t="shared" ca="1" si="259"/>
        <v>0.65446368368276975</v>
      </c>
      <c r="N2047" s="15">
        <f ca="1">_xlfn.NORM.INV(M2047,'Input Parameters'!$E$26,'Input Parameters'!$F$26)</f>
        <v>4.2345396663687168E-2</v>
      </c>
      <c r="O2047" s="8">
        <f t="shared" ca="1" si="260"/>
        <v>0.56478206100649997</v>
      </c>
      <c r="P2047" s="29">
        <f ca="1">_xlfn.LOGNORM.INV(O2047,'Input Parameters'!$H$27,'Input Parameters'!$I$27)</f>
        <v>1.5301584142958271</v>
      </c>
      <c r="Q2047" s="10"/>
      <c r="R2047" s="15">
        <f>'Input Parameters'!$E$28</f>
        <v>12.7</v>
      </c>
      <c r="S2047" s="10">
        <f t="shared" ca="1" si="261"/>
        <v>0.88895730455903665</v>
      </c>
      <c r="T2047" s="25">
        <f ca="1">_xlfn.LOGNORM.INV(S2047,'Input Parameters'!$H$29,'Input Parameters'!$I$29)</f>
        <v>66.787629487361031</v>
      </c>
      <c r="U2047" s="10">
        <f t="shared" ca="1" si="262"/>
        <v>0.91750976982611621</v>
      </c>
      <c r="V2047" s="29">
        <f ca="1">IF('Input Parameters'!$D$30="Beta",_xlfn.BETA.INV(U2047,'Input Parameters'!$L$30,'Input Parameters'!$M$30,'Input Parameters'!$J$30,'Input Parameters'!$K$30),IF('Input Parameters'!$D$30="LogNorm",_xlfn.LOGNORM.INV(U2047,'Input Parameters'!$H$30,'Input Parameters'!$I$30)))</f>
        <v>1.7276488610843688</v>
      </c>
      <c r="W2047" s="2">
        <f ca="1">N2047+(P2047-N2047)*(1-ERF((T2047-R2047)/(2*SQRT(L2047*'Input Parameters'!$E$31))))</f>
        <v>5.4267936411896006E-2</v>
      </c>
      <c r="X2047">
        <f t="shared" ca="1" si="263"/>
        <v>1</v>
      </c>
      <c r="Y2047" s="7"/>
    </row>
    <row r="2048" spans="1:25" ht="15" customHeight="1" x14ac:dyDescent="0.3">
      <c r="A2048" s="130">
        <v>2041</v>
      </c>
      <c r="B2048" s="10">
        <f t="shared" ca="1" si="255"/>
        <v>0.37883654853231929</v>
      </c>
      <c r="C2048" s="57">
        <f ca="1">_xlfn.NORM.INV(B2048,'Input Parameters'!$E$19,'Input Parameters'!$F$19)</f>
        <v>541.22855091364477</v>
      </c>
      <c r="D2048" s="10">
        <f t="shared" ca="1" si="256"/>
        <v>0.92562583384774921</v>
      </c>
      <c r="E2048" s="59">
        <f ca="1">IF(_xlfn.NORM.INV(D2048,'Input Parameters'!$E$20,'Input Parameters'!$F$20)&lt;3500,3500,IF(_xlfn.NORM.INV(D2048,'Input Parameters'!$E$20,'Input Parameters'!$F$20)&gt;5500,5500,_xlfn.NORM.INV(D2048,'Input Parameters'!$E$20,'Input Parameters'!$F$20)))</f>
        <v>5500</v>
      </c>
      <c r="F2048" s="10">
        <f t="shared" ca="1" si="257"/>
        <v>1.6991867303412178E-2</v>
      </c>
      <c r="G2048" s="61">
        <f ca="1">_xlfn.NORM.INV(F2048,'Input Parameters'!$E$21,'Input Parameters'!$F$21)</f>
        <v>268.18471999758697</v>
      </c>
      <c r="H2048" s="54">
        <f ca="1">EXP(E2048*(1/'Input Parameters'!$E$22-1/G2048))</f>
        <v>0.17606155298985168</v>
      </c>
      <c r="I2048" s="10">
        <f t="shared" ca="1" si="258"/>
        <v>0.27397180962309209</v>
      </c>
      <c r="J2048" s="29">
        <f ca="1">_xlfn.BETA.INV(I2048,'Input Parameters'!$L$24,'Input Parameters'!$M$24,'Input Parameters'!$J$24,'Input Parameters'!$K$24)</f>
        <v>0.50848975998820156</v>
      </c>
      <c r="K2048" s="156">
        <f ca="1">('Input Parameters'!$E$25/'Input Parameters'!$E$31)^$J2048</f>
        <v>2.6051613824028846E-2</v>
      </c>
      <c r="L2048" s="66">
        <f ca="1">$H2048*$C2048*'Input Parameters'!$E$23*K2048</f>
        <v>2.4824462766117539</v>
      </c>
      <c r="M2048" s="23">
        <f t="shared" ca="1" si="259"/>
        <v>0.3729227927079406</v>
      </c>
      <c r="N2048" s="15">
        <f ca="1">_xlfn.NORM.INV(M2048,'Input Parameters'!$E$26,'Input Parameters'!$F$26)</f>
        <v>2.7193435607941085E-2</v>
      </c>
      <c r="O2048" s="8">
        <f t="shared" ca="1" si="260"/>
        <v>6.6743669860910848E-2</v>
      </c>
      <c r="P2048" s="29">
        <f ca="1">_xlfn.LOGNORM.INV(O2048,'Input Parameters'!$H$27,'Input Parameters'!$I$27)</f>
        <v>0.73299117231673505</v>
      </c>
      <c r="Q2048" s="10"/>
      <c r="R2048" s="15">
        <f>'Input Parameters'!$E$28</f>
        <v>12.7</v>
      </c>
      <c r="S2048" s="10">
        <f t="shared" ca="1" si="261"/>
        <v>0.89508542695052862</v>
      </c>
      <c r="T2048" s="25">
        <f ca="1">_xlfn.LOGNORM.INV(S2048,'Input Parameters'!$H$29,'Input Parameters'!$I$29)</f>
        <v>67.035791545559206</v>
      </c>
      <c r="U2048" s="10">
        <f t="shared" ca="1" si="262"/>
        <v>0.85847811943770913</v>
      </c>
      <c r="V2048" s="29">
        <f ca="1">IF('Input Parameters'!$D$30="Beta",_xlfn.BETA.INV(U2048,'Input Parameters'!$L$30,'Input Parameters'!$M$30,'Input Parameters'!$J$30,'Input Parameters'!$K$30),IF('Input Parameters'!$D$30="LogNorm",_xlfn.LOGNORM.INV(U2048,'Input Parameters'!$H$30,'Input Parameters'!$I$30)))</f>
        <v>1.5258316090201776</v>
      </c>
      <c r="W2048" s="2">
        <f ca="1">N2048+(P2048-N2048)*(1-ERF((T2048-R2048)/(2*SQRT(L2048*'Input Parameters'!$E$31))))</f>
        <v>3.7601449867514528E-2</v>
      </c>
      <c r="X2048">
        <f t="shared" ca="1" si="263"/>
        <v>1</v>
      </c>
      <c r="Y2048" s="7"/>
    </row>
    <row r="2049" spans="1:25" ht="15" customHeight="1" x14ac:dyDescent="0.3">
      <c r="A2049" s="130">
        <v>2042</v>
      </c>
      <c r="B2049" s="10">
        <f t="shared" ca="1" si="255"/>
        <v>0.62832522527464774</v>
      </c>
      <c r="C2049" s="57">
        <f ca="1">_xlfn.NORM.INV(B2049,'Input Parameters'!$E$19,'Input Parameters'!$F$19)</f>
        <v>594.96706733427595</v>
      </c>
      <c r="D2049" s="10">
        <f t="shared" ca="1" si="256"/>
        <v>4.8476607571439123E-2</v>
      </c>
      <c r="E2049" s="59">
        <f ca="1">IF(_xlfn.NORM.INV(D2049,'Input Parameters'!$E$20,'Input Parameters'!$F$20)&lt;3500,3500,IF(_xlfn.NORM.INV(D2049,'Input Parameters'!$E$20,'Input Parameters'!$F$20)&gt;5500,5500,_xlfn.NORM.INV(D2049,'Input Parameters'!$E$20,'Input Parameters'!$F$20)))</f>
        <v>3638.1348566842926</v>
      </c>
      <c r="F2049" s="10">
        <f t="shared" ca="1" si="257"/>
        <v>9.5635302206594996E-2</v>
      </c>
      <c r="G2049" s="61">
        <f ca="1">_xlfn.NORM.INV(F2049,'Input Parameters'!$E$21,'Input Parameters'!$F$21)</f>
        <v>274.57831968035907</v>
      </c>
      <c r="H2049" s="54">
        <f ca="1">EXP(E2049*(1/'Input Parameters'!$E$22-1/G2049))</f>
        <v>0.43471877485214744</v>
      </c>
      <c r="I2049" s="10">
        <f t="shared" ca="1" si="258"/>
        <v>0.78444262791696295</v>
      </c>
      <c r="J2049" s="29">
        <f ca="1">_xlfn.BETA.INV(I2049,'Input Parameters'!$L$24,'Input Parameters'!$M$24,'Input Parameters'!$J$24,'Input Parameters'!$K$24)</f>
        <v>0.72711383494002435</v>
      </c>
      <c r="K2049" s="156">
        <f ca="1">('Input Parameters'!$E$25/'Input Parameters'!$E$31)^$J2049</f>
        <v>5.4290788652619224E-3</v>
      </c>
      <c r="L2049" s="66">
        <f ca="1">$H2049*$C2049*'Input Parameters'!$E$23*K2049</f>
        <v>1.4041951700392137</v>
      </c>
      <c r="M2049" s="23">
        <f t="shared" ca="1" si="259"/>
        <v>0.12625553986893379</v>
      </c>
      <c r="N2049" s="15">
        <f ca="1">_xlfn.NORM.INV(M2049,'Input Parameters'!$E$26,'Input Parameters'!$F$26)</f>
        <v>9.9702995571109947E-3</v>
      </c>
      <c r="O2049" s="8">
        <f t="shared" ca="1" si="260"/>
        <v>0.38939359931335404</v>
      </c>
      <c r="P2049" s="29">
        <f ca="1">_xlfn.LOGNORM.INV(O2049,'Input Parameters'!$H$27,'Input Parameters'!$I$27)</f>
        <v>1.2572649871318398</v>
      </c>
      <c r="Q2049" s="10"/>
      <c r="R2049" s="15">
        <f>'Input Parameters'!$E$28</f>
        <v>12.7</v>
      </c>
      <c r="S2049" s="10">
        <f t="shared" ca="1" si="261"/>
        <v>0.6062816156183608</v>
      </c>
      <c r="T2049" s="25">
        <f ca="1">_xlfn.LOGNORM.INV(S2049,'Input Parameters'!$H$29,'Input Parameters'!$I$29)</f>
        <v>60.021658991795583</v>
      </c>
      <c r="U2049" s="10">
        <f t="shared" ca="1" si="262"/>
        <v>0.77832045219379764</v>
      </c>
      <c r="V2049" s="29">
        <f ca="1">IF('Input Parameters'!$D$30="Beta",_xlfn.BETA.INV(U2049,'Input Parameters'!$L$30,'Input Parameters'!$M$30,'Input Parameters'!$J$30,'Input Parameters'!$K$30),IF('Input Parameters'!$D$30="LogNorm",_xlfn.LOGNORM.INV(U2049,'Input Parameters'!$H$30,'Input Parameters'!$I$30)))</f>
        <v>1.3518659815801353</v>
      </c>
      <c r="W2049" s="2">
        <f ca="1">N2049+(P2049-N2049)*(1-ERF((T2049-R2049)/(2*SQRT(L2049*'Input Parameters'!$E$31))))</f>
        <v>1.5890034404091206E-2</v>
      </c>
      <c r="X2049">
        <f t="shared" ca="1" si="263"/>
        <v>1</v>
      </c>
      <c r="Y2049" s="7"/>
    </row>
    <row r="2050" spans="1:25" ht="15" customHeight="1" x14ac:dyDescent="0.3">
      <c r="A2050" s="130">
        <v>2043</v>
      </c>
      <c r="B2050" s="10">
        <f t="shared" ca="1" si="255"/>
        <v>0.71826916943643138</v>
      </c>
      <c r="C2050" s="57">
        <f ca="1">_xlfn.NORM.INV(B2050,'Input Parameters'!$E$19,'Input Parameters'!$F$19)</f>
        <v>616.11627794512265</v>
      </c>
      <c r="D2050" s="10">
        <f t="shared" ca="1" si="256"/>
        <v>0.15023887129231062</v>
      </c>
      <c r="E2050" s="59">
        <f ca="1">IF(_xlfn.NORM.INV(D2050,'Input Parameters'!$E$20,'Input Parameters'!$F$20)&lt;3500,3500,IF(_xlfn.NORM.INV(D2050,'Input Parameters'!$E$20,'Input Parameters'!$F$20)&gt;5500,5500,_xlfn.NORM.INV(D2050,'Input Parameters'!$E$20,'Input Parameters'!$F$20)))</f>
        <v>4075.2133973856871</v>
      </c>
      <c r="F2050" s="10">
        <f t="shared" ca="1" si="257"/>
        <v>0.67855148620901495</v>
      </c>
      <c r="G2050" s="61">
        <f ca="1">_xlfn.NORM.INV(F2050,'Input Parameters'!$E$21,'Input Parameters'!$F$21)</f>
        <v>288.49430542899006</v>
      </c>
      <c r="H2050" s="54">
        <f ca="1">EXP(E2050*(1/'Input Parameters'!$E$22-1/G2050))</f>
        <v>0.80474991378327099</v>
      </c>
      <c r="I2050" s="10">
        <f t="shared" ca="1" si="258"/>
        <v>0.80073535200481416</v>
      </c>
      <c r="J2050" s="29">
        <f ca="1">_xlfn.BETA.INV(I2050,'Input Parameters'!$L$24,'Input Parameters'!$M$24,'Input Parameters'!$J$24,'Input Parameters'!$K$24)</f>
        <v>0.73511012643592744</v>
      </c>
      <c r="K2050" s="156">
        <f ca="1">('Input Parameters'!$E$25/'Input Parameters'!$E$31)^$J2050</f>
        <v>5.1264207329982945E-3</v>
      </c>
      <c r="L2050" s="66">
        <f ca="1">$H2050*$C2050*'Input Parameters'!$E$23*K2050</f>
        <v>2.5417794751341116</v>
      </c>
      <c r="M2050" s="23">
        <f t="shared" ca="1" si="259"/>
        <v>0.98558666649745197</v>
      </c>
      <c r="N2050" s="15">
        <f ca="1">_xlfn.NORM.INV(M2050,'Input Parameters'!$E$26,'Input Parameters'!$F$26)</f>
        <v>7.9902825411901607E-2</v>
      </c>
      <c r="O2050" s="8">
        <f t="shared" ca="1" si="260"/>
        <v>0.91895420330277977</v>
      </c>
      <c r="P2050" s="29">
        <f ca="1">_xlfn.LOGNORM.INV(O2050,'Input Parameters'!$H$27,'Input Parameters'!$I$27)</f>
        <v>2.6425227288605573</v>
      </c>
      <c r="Q2050" s="10"/>
      <c r="R2050" s="15">
        <f>'Input Parameters'!$E$28</f>
        <v>12.7</v>
      </c>
      <c r="S2050" s="10">
        <f t="shared" ca="1" si="261"/>
        <v>0.46367430037739643</v>
      </c>
      <c r="T2050" s="25">
        <f ca="1">_xlfn.LOGNORM.INV(S2050,'Input Parameters'!$H$29,'Input Parameters'!$I$29)</f>
        <v>57.638736167594161</v>
      </c>
      <c r="U2050" s="10">
        <f t="shared" ca="1" si="262"/>
        <v>0.47681010433267978</v>
      </c>
      <c r="V2050" s="29">
        <f ca="1">IF('Input Parameters'!$D$30="Beta",_xlfn.BETA.INV(U2050,'Input Parameters'!$L$30,'Input Parameters'!$M$30,'Input Parameters'!$J$30,'Input Parameters'!$K$30),IF('Input Parameters'!$D$30="LogNorm",_xlfn.LOGNORM.INV(U2050,'Input Parameters'!$H$30,'Input Parameters'!$I$30)))</f>
        <v>0.97655047114961024</v>
      </c>
      <c r="W2050" s="2">
        <f ca="1">N2050+(P2050-N2050)*(1-ERF((T2050-R2050)/(2*SQRT(L2050*'Input Parameters'!$E$31))))</f>
        <v>0.19841518682953263</v>
      </c>
      <c r="X2050">
        <f t="shared" ca="1" si="263"/>
        <v>1</v>
      </c>
      <c r="Y2050" s="7"/>
    </row>
    <row r="2051" spans="1:25" ht="15" customHeight="1" x14ac:dyDescent="0.3">
      <c r="A2051" s="130">
        <v>2044</v>
      </c>
      <c r="B2051" s="10">
        <f t="shared" ca="1" si="255"/>
        <v>0.94328658274053212</v>
      </c>
      <c r="C2051" s="57">
        <f ca="1">_xlfn.NORM.INV(B2051,'Input Parameters'!$E$19,'Input Parameters'!$F$19)</f>
        <v>701.06150914245586</v>
      </c>
      <c r="D2051" s="10">
        <f t="shared" ca="1" si="256"/>
        <v>0.87036778564166584</v>
      </c>
      <c r="E2051" s="59">
        <f ca="1">IF(_xlfn.NORM.INV(D2051,'Input Parameters'!$E$20,'Input Parameters'!$F$20)&lt;3500,3500,IF(_xlfn.NORM.INV(D2051,'Input Parameters'!$E$20,'Input Parameters'!$F$20)&gt;5500,5500,_xlfn.NORM.INV(D2051,'Input Parameters'!$E$20,'Input Parameters'!$F$20)))</f>
        <v>5500</v>
      </c>
      <c r="F2051" s="10">
        <f t="shared" ca="1" si="257"/>
        <v>0.42789497226862117</v>
      </c>
      <c r="G2051" s="61">
        <f ca="1">_xlfn.NORM.INV(F2051,'Input Parameters'!$E$21,'Input Parameters'!$F$21)</f>
        <v>283.42155536099864</v>
      </c>
      <c r="H2051" s="54">
        <f ca="1">EXP(E2051*(1/'Input Parameters'!$E$22-1/G2051))</f>
        <v>0.53025818371435607</v>
      </c>
      <c r="I2051" s="10">
        <f t="shared" ca="1" si="258"/>
        <v>0.79006220528859283</v>
      </c>
      <c r="J2051" s="29">
        <f ca="1">_xlfn.BETA.INV(I2051,'Input Parameters'!$L$24,'Input Parameters'!$M$24,'Input Parameters'!$J$24,'Input Parameters'!$K$24)</f>
        <v>0.72984252324104526</v>
      </c>
      <c r="K2051" s="156">
        <f ca="1">('Input Parameters'!$E$25/'Input Parameters'!$E$31)^$J2051</f>
        <v>5.3238413748028773E-3</v>
      </c>
      <c r="L2051" s="66">
        <f ca="1">$H2051*$C2051*'Input Parameters'!$E$23*K2051</f>
        <v>1.9791039718606085</v>
      </c>
      <c r="M2051" s="23">
        <f t="shared" ca="1" si="259"/>
        <v>0.45491148811759075</v>
      </c>
      <c r="N2051" s="15">
        <f ca="1">_xlfn.NORM.INV(M2051,'Input Parameters'!$E$26,'Input Parameters'!$F$26)</f>
        <v>3.1621501530908279E-2</v>
      </c>
      <c r="O2051" s="8">
        <f t="shared" ca="1" si="260"/>
        <v>0.14477003828554968</v>
      </c>
      <c r="P2051" s="29">
        <f ca="1">_xlfn.LOGNORM.INV(O2051,'Input Parameters'!$H$27,'Input Parameters'!$I$27)</f>
        <v>0.89104593291241452</v>
      </c>
      <c r="Q2051" s="10"/>
      <c r="R2051" s="15">
        <f>'Input Parameters'!$E$28</f>
        <v>12.7</v>
      </c>
      <c r="S2051" s="10">
        <f t="shared" ca="1" si="261"/>
        <v>0.54345368947272832</v>
      </c>
      <c r="T2051" s="25">
        <f ca="1">_xlfn.LOGNORM.INV(S2051,'Input Parameters'!$H$29,'Input Parameters'!$I$29)</f>
        <v>58.949750339449061</v>
      </c>
      <c r="U2051" s="10">
        <f t="shared" ca="1" si="262"/>
        <v>9.0512573516212114E-2</v>
      </c>
      <c r="V2051" s="29">
        <f ca="1">IF('Input Parameters'!$D$30="Beta",_xlfn.BETA.INV(U2051,'Input Parameters'!$L$30,'Input Parameters'!$M$30,'Input Parameters'!$J$30,'Input Parameters'!$K$30),IF('Input Parameters'!$D$30="LogNorm",_xlfn.LOGNORM.INV(U2051,'Input Parameters'!$H$30,'Input Parameters'!$I$30)))</f>
        <v>0.58962291208749729</v>
      </c>
      <c r="W2051" s="2">
        <f ca="1">N2051+(P2051-N2051)*(1-ERF((T2051-R2051)/(2*SQRT(L2051*'Input Parameters'!$E$31))))</f>
        <v>4.8887306095548019E-2</v>
      </c>
      <c r="X2051">
        <f t="shared" ca="1" si="263"/>
        <v>1</v>
      </c>
      <c r="Y2051" s="7"/>
    </row>
    <row r="2052" spans="1:25" ht="15" customHeight="1" x14ac:dyDescent="0.3">
      <c r="A2052" s="130">
        <v>2045</v>
      </c>
      <c r="B2052" s="10">
        <f t="shared" ca="1" si="255"/>
        <v>0.8219003575814271</v>
      </c>
      <c r="C2052" s="57">
        <f ca="1">_xlfn.NORM.INV(B2052,'Input Parameters'!$E$19,'Input Parameters'!$F$19)</f>
        <v>645.26236003747897</v>
      </c>
      <c r="D2052" s="10">
        <f t="shared" ca="1" si="256"/>
        <v>0.89845602450118234</v>
      </c>
      <c r="E2052" s="59">
        <f ca="1">IF(_xlfn.NORM.INV(D2052,'Input Parameters'!$E$20,'Input Parameters'!$F$20)&lt;3500,3500,IF(_xlfn.NORM.INV(D2052,'Input Parameters'!$E$20,'Input Parameters'!$F$20)&gt;5500,5500,_xlfn.NORM.INV(D2052,'Input Parameters'!$E$20,'Input Parameters'!$F$20)))</f>
        <v>5500</v>
      </c>
      <c r="F2052" s="10">
        <f t="shared" ca="1" si="257"/>
        <v>2.447774690029636E-2</v>
      </c>
      <c r="G2052" s="61">
        <f ca="1">_xlfn.NORM.INV(F2052,'Input Parameters'!$E$21,'Input Parameters'!$F$21)</f>
        <v>269.3738244552988</v>
      </c>
      <c r="H2052" s="54">
        <f ca="1">EXP(E2052*(1/'Input Parameters'!$E$22-1/G2052))</f>
        <v>0.19274418126147072</v>
      </c>
      <c r="I2052" s="10">
        <f t="shared" ca="1" si="258"/>
        <v>0.41781804850336757</v>
      </c>
      <c r="J2052" s="29">
        <f ca="1">_xlfn.BETA.INV(I2052,'Input Parameters'!$L$24,'Input Parameters'!$M$24,'Input Parameters'!$J$24,'Input Parameters'!$K$24)</f>
        <v>0.57343962499152756</v>
      </c>
      <c r="K2052" s="156">
        <f ca="1">('Input Parameters'!$E$25/'Input Parameters'!$E$31)^$J2052</f>
        <v>1.6348869657760067E-2</v>
      </c>
      <c r="L2052" s="66">
        <f ca="1">$H2052*$C2052*'Input Parameters'!$E$23*K2052</f>
        <v>2.0333181610944404</v>
      </c>
      <c r="M2052" s="23">
        <f t="shared" ca="1" si="259"/>
        <v>0.2143716815064548</v>
      </c>
      <c r="N2052" s="15">
        <f ca="1">_xlfn.NORM.INV(M2052,'Input Parameters'!$E$26,'Input Parameters'!$F$26)</f>
        <v>1.7381779026072599E-2</v>
      </c>
      <c r="O2052" s="8">
        <f t="shared" ca="1" si="260"/>
        <v>1.0429936933085693E-2</v>
      </c>
      <c r="P2052" s="29">
        <f ca="1">_xlfn.LOGNORM.INV(O2052,'Input Parameters'!$H$27,'Input Parameters'!$I$27)</f>
        <v>0.51222898417591134</v>
      </c>
      <c r="Q2052" s="10"/>
      <c r="R2052" s="15">
        <f>'Input Parameters'!$E$28</f>
        <v>12.7</v>
      </c>
      <c r="S2052" s="10">
        <f t="shared" ca="1" si="261"/>
        <v>0.66633959681680177</v>
      </c>
      <c r="T2052" s="25">
        <f ca="1">_xlfn.LOGNORM.INV(S2052,'Input Parameters'!$H$29,'Input Parameters'!$I$29)</f>
        <v>61.110899244951213</v>
      </c>
      <c r="U2052" s="10">
        <f t="shared" ca="1" si="262"/>
        <v>6.0283645609532477E-2</v>
      </c>
      <c r="V2052" s="29">
        <f ca="1">IF('Input Parameters'!$D$30="Beta",_xlfn.BETA.INV(U2052,'Input Parameters'!$L$30,'Input Parameters'!$M$30,'Input Parameters'!$J$30,'Input Parameters'!$K$30),IF('Input Parameters'!$D$30="LogNorm",_xlfn.LOGNORM.INV(U2052,'Input Parameters'!$H$30,'Input Parameters'!$I$30)))</f>
        <v>0.54173722415068859</v>
      </c>
      <c r="W2052" s="2">
        <f ca="1">N2052+(P2052-N2052)*(1-ERF((T2052-R2052)/(2*SQRT(L2052*'Input Parameters'!$E$31))))</f>
        <v>2.5480850939373773E-2</v>
      </c>
      <c r="X2052">
        <f t="shared" ca="1" si="263"/>
        <v>1</v>
      </c>
      <c r="Y2052" s="7"/>
    </row>
    <row r="2053" spans="1:25" ht="15" customHeight="1" x14ac:dyDescent="0.3">
      <c r="A2053" s="130">
        <v>2046</v>
      </c>
      <c r="B2053" s="10">
        <f t="shared" ref="B2053:B2116" ca="1" si="264">RAND()</f>
        <v>0.23159987644830782</v>
      </c>
      <c r="C2053" s="57">
        <f ca="1">_xlfn.NORM.INV(B2053,'Input Parameters'!$E$19,'Input Parameters'!$F$19)</f>
        <v>505.31179683578455</v>
      </c>
      <c r="D2053" s="10">
        <f t="shared" ref="D2053:D2116" ca="1" si="265">RAND()</f>
        <v>0.91300276339021025</v>
      </c>
      <c r="E2053" s="59">
        <f ca="1">IF(_xlfn.NORM.INV(D2053,'Input Parameters'!$E$20,'Input Parameters'!$F$20)&lt;3500,3500,IF(_xlfn.NORM.INV(D2053,'Input Parameters'!$E$20,'Input Parameters'!$F$20)&gt;5500,5500,_xlfn.NORM.INV(D2053,'Input Parameters'!$E$20,'Input Parameters'!$F$20)))</f>
        <v>5500</v>
      </c>
      <c r="F2053" s="10">
        <f t="shared" ref="F2053:F2116" ca="1" si="266">RAND()</f>
        <v>0.13623336759294735</v>
      </c>
      <c r="G2053" s="61">
        <f ca="1">_xlfn.NORM.INV(F2053,'Input Parameters'!$E$21,'Input Parameters'!$F$21)</f>
        <v>276.22443890973909</v>
      </c>
      <c r="H2053" s="54">
        <f ca="1">EXP(E2053*(1/'Input Parameters'!$E$22-1/G2053))</f>
        <v>0.31981467936996721</v>
      </c>
      <c r="I2053" s="10">
        <f t="shared" ref="I2053:I2116" ca="1" si="267">RAND()</f>
        <v>0.37648103985548143</v>
      </c>
      <c r="J2053" s="29">
        <f ca="1">_xlfn.BETA.INV(I2053,'Input Parameters'!$L$24,'Input Parameters'!$M$24,'Input Parameters'!$J$24,'Input Parameters'!$K$24)</f>
        <v>0.55581797350905215</v>
      </c>
      <c r="K2053" s="156">
        <f ca="1">('Input Parameters'!$E$25/'Input Parameters'!$E$31)^$J2053</f>
        <v>1.8551831527205288E-2</v>
      </c>
      <c r="L2053" s="66">
        <f ca="1">$H2053*$C2053*'Input Parameters'!$E$23*K2053</f>
        <v>2.9980897028461282</v>
      </c>
      <c r="M2053" s="23">
        <f t="shared" ref="M2053:M2116" ca="1" si="268">RAND()</f>
        <v>0.21767442145274396</v>
      </c>
      <c r="N2053" s="15">
        <f ca="1">_xlfn.NORM.INV(M2053,'Input Parameters'!$E$26,'Input Parameters'!$F$26)</f>
        <v>1.7618500361733368E-2</v>
      </c>
      <c r="O2053" s="8">
        <f t="shared" ref="O2053:O2116" ca="1" si="269">RAND()</f>
        <v>0.12793781358641676</v>
      </c>
      <c r="P2053" s="29">
        <f ca="1">_xlfn.LOGNORM.INV(O2053,'Input Parameters'!$H$27,'Input Parameters'!$I$27)</f>
        <v>0.86117933465658525</v>
      </c>
      <c r="Q2053" s="10"/>
      <c r="R2053" s="15">
        <f>'Input Parameters'!$E$28</f>
        <v>12.7</v>
      </c>
      <c r="S2053" s="10">
        <f t="shared" ref="S2053:S2116" ca="1" si="270">RAND()</f>
        <v>9.7969242453843752E-2</v>
      </c>
      <c r="T2053" s="25">
        <f ca="1">_xlfn.LOGNORM.INV(S2053,'Input Parameters'!$H$29,'Input Parameters'!$I$29)</f>
        <v>50.36211398804155</v>
      </c>
      <c r="U2053" s="10">
        <f t="shared" ref="U2053:U2116" ca="1" si="271">RAND()</f>
        <v>6.44796633148359E-3</v>
      </c>
      <c r="V2053" s="29">
        <f ca="1">IF('Input Parameters'!$D$30="Beta",_xlfn.BETA.INV(U2053,'Input Parameters'!$L$30,'Input Parameters'!$M$30,'Input Parameters'!$J$30,'Input Parameters'!$K$30),IF('Input Parameters'!$D$30="LogNorm",_xlfn.LOGNORM.INV(U2053,'Input Parameters'!$H$30,'Input Parameters'!$I$30)))</f>
        <v>0.37479159712003107</v>
      </c>
      <c r="W2053" s="2">
        <f ca="1">N2053+(P2053-N2053)*(1-ERF((T2053-R2053)/(2*SQRT(L2053*'Input Parameters'!$E$31))))</f>
        <v>0.12225298312040692</v>
      </c>
      <c r="X2053">
        <f t="shared" ca="1" si="263"/>
        <v>1</v>
      </c>
      <c r="Y2053" s="7"/>
    </row>
    <row r="2054" spans="1:25" ht="15" customHeight="1" x14ac:dyDescent="0.3">
      <c r="A2054" s="130">
        <v>2047</v>
      </c>
      <c r="B2054" s="10">
        <f t="shared" ca="1" si="264"/>
        <v>0.61336464700343762</v>
      </c>
      <c r="C2054" s="57">
        <f ca="1">_xlfn.NORM.INV(B2054,'Input Parameters'!$E$19,'Input Parameters'!$F$19)</f>
        <v>591.64439332780989</v>
      </c>
      <c r="D2054" s="10">
        <f t="shared" ca="1" si="265"/>
        <v>0.8819699995315099</v>
      </c>
      <c r="E2054" s="59">
        <f ca="1">IF(_xlfn.NORM.INV(D2054,'Input Parameters'!$E$20,'Input Parameters'!$F$20)&lt;3500,3500,IF(_xlfn.NORM.INV(D2054,'Input Parameters'!$E$20,'Input Parameters'!$F$20)&gt;5500,5500,_xlfn.NORM.INV(D2054,'Input Parameters'!$E$20,'Input Parameters'!$F$20)))</f>
        <v>5500</v>
      </c>
      <c r="F2054" s="10">
        <f t="shared" ca="1" si="266"/>
        <v>0.39654862558809545</v>
      </c>
      <c r="G2054" s="61">
        <f ca="1">_xlfn.NORM.INV(F2054,'Input Parameters'!$E$21,'Input Parameters'!$F$21)</f>
        <v>282.78839427967938</v>
      </c>
      <c r="H2054" s="54">
        <f ca="1">EXP(E2054*(1/'Input Parameters'!$E$22-1/G2054))</f>
        <v>0.50771220485642787</v>
      </c>
      <c r="I2054" s="10">
        <f t="shared" ca="1" si="267"/>
        <v>0.75309736873252264</v>
      </c>
      <c r="J2054" s="29">
        <f ca="1">_xlfn.BETA.INV(I2054,'Input Parameters'!$L$24,'Input Parameters'!$M$24,'Input Parameters'!$J$24,'Input Parameters'!$K$24)</f>
        <v>0.71238118823765473</v>
      </c>
      <c r="K2054" s="156">
        <f ca="1">('Input Parameters'!$E$25/'Input Parameters'!$E$31)^$J2054</f>
        <v>6.0342696353250288E-3</v>
      </c>
      <c r="L2054" s="66">
        <f ca="1">$H2054*$C2054*'Input Parameters'!$E$23*K2054</f>
        <v>1.8126045636934931</v>
      </c>
      <c r="M2054" s="23">
        <f t="shared" ca="1" si="268"/>
        <v>0.77442501363787453</v>
      </c>
      <c r="N2054" s="15">
        <f ca="1">_xlfn.NORM.INV(M2054,'Input Parameters'!$E$26,'Input Parameters'!$F$26)</f>
        <v>4.9823483868936785E-2</v>
      </c>
      <c r="O2054" s="8">
        <f t="shared" ca="1" si="269"/>
        <v>0.76238553855124136</v>
      </c>
      <c r="P2054" s="29">
        <f ca="1">_xlfn.LOGNORM.INV(O2054,'Input Parameters'!$H$27,'Input Parameters'!$I$27)</f>
        <v>1.9524638066267332</v>
      </c>
      <c r="Q2054" s="10"/>
      <c r="R2054" s="15">
        <f>'Input Parameters'!$E$28</f>
        <v>12.7</v>
      </c>
      <c r="S2054" s="10">
        <f t="shared" ca="1" si="270"/>
        <v>0.60415954866845389</v>
      </c>
      <c r="T2054" s="25">
        <f ca="1">_xlfn.LOGNORM.INV(S2054,'Input Parameters'!$H$29,'Input Parameters'!$I$29)</f>
        <v>59.98452546059152</v>
      </c>
      <c r="U2054" s="10">
        <f t="shared" ca="1" si="271"/>
        <v>0.19782264214600964</v>
      </c>
      <c r="V2054" s="29">
        <f ca="1">IF('Input Parameters'!$D$30="Beta",_xlfn.BETA.INV(U2054,'Input Parameters'!$L$30,'Input Parameters'!$M$30,'Input Parameters'!$J$30,'Input Parameters'!$K$30),IF('Input Parameters'!$D$30="LogNorm",_xlfn.LOGNORM.INV(U2054,'Input Parameters'!$H$30,'Input Parameters'!$I$30)))</f>
        <v>0.71479464414803584</v>
      </c>
      <c r="W2054" s="2">
        <f ca="1">N2054+(P2054-N2054)*(1-ERF((T2054-R2054)/(2*SQRT(L2054*'Input Parameters'!$E$31))))</f>
        <v>7.458115266350579E-2</v>
      </c>
      <c r="X2054">
        <f t="shared" ca="1" si="263"/>
        <v>1</v>
      </c>
      <c r="Y2054" s="7"/>
    </row>
    <row r="2055" spans="1:25" ht="15" customHeight="1" x14ac:dyDescent="0.3">
      <c r="A2055" s="130">
        <v>2048</v>
      </c>
      <c r="B2055" s="10">
        <f t="shared" ca="1" si="264"/>
        <v>0.72755748452787017</v>
      </c>
      <c r="C2055" s="57">
        <f ca="1">_xlfn.NORM.INV(B2055,'Input Parameters'!$E$19,'Input Parameters'!$F$19)</f>
        <v>618.4598897748715</v>
      </c>
      <c r="D2055" s="10">
        <f t="shared" ca="1" si="265"/>
        <v>0.10194451505861601</v>
      </c>
      <c r="E2055" s="59">
        <f ca="1">IF(_xlfn.NORM.INV(D2055,'Input Parameters'!$E$20,'Input Parameters'!$F$20)&lt;3500,3500,IF(_xlfn.NORM.INV(D2055,'Input Parameters'!$E$20,'Input Parameters'!$F$20)&gt;5500,5500,_xlfn.NORM.INV(D2055,'Input Parameters'!$E$20,'Input Parameters'!$F$20)))</f>
        <v>3910.6154833182591</v>
      </c>
      <c r="F2055" s="10">
        <f t="shared" ca="1" si="266"/>
        <v>0.76601043643832822</v>
      </c>
      <c r="G2055" s="61">
        <f ca="1">_xlfn.NORM.INV(F2055,'Input Parameters'!$E$21,'Input Parameters'!$F$21)</f>
        <v>290.55456058124122</v>
      </c>
      <c r="H2055" s="54">
        <f ca="1">EXP(E2055*(1/'Input Parameters'!$E$22-1/G2055))</f>
        <v>0.89374674069876847</v>
      </c>
      <c r="I2055" s="10">
        <f t="shared" ca="1" si="267"/>
        <v>0.48348524481994004</v>
      </c>
      <c r="J2055" s="29">
        <f ca="1">_xlfn.BETA.INV(I2055,'Input Parameters'!$L$24,'Input Parameters'!$M$24,'Input Parameters'!$J$24,'Input Parameters'!$K$24)</f>
        <v>0.60047854750319629</v>
      </c>
      <c r="K2055" s="156">
        <f ca="1">('Input Parameters'!$E$25/'Input Parameters'!$E$31)^$J2055</f>
        <v>1.3466347018433814E-2</v>
      </c>
      <c r="L2055" s="66">
        <f ca="1">$H2055*$C2055*'Input Parameters'!$E$23*K2055</f>
        <v>7.443476326842668</v>
      </c>
      <c r="M2055" s="23">
        <f t="shared" ca="1" si="268"/>
        <v>0.99103279446514092</v>
      </c>
      <c r="N2055" s="15">
        <f ca="1">_xlfn.NORM.INV(M2055,'Input Parameters'!$E$26,'Input Parameters'!$F$26)</f>
        <v>8.370635934799775E-2</v>
      </c>
      <c r="O2055" s="8">
        <f t="shared" ca="1" si="269"/>
        <v>0.54061939875267484</v>
      </c>
      <c r="P2055" s="29">
        <f ca="1">_xlfn.LOGNORM.INV(O2055,'Input Parameters'!$H$27,'Input Parameters'!$I$27)</f>
        <v>1.4893433064629944</v>
      </c>
      <c r="Q2055" s="10"/>
      <c r="R2055" s="15">
        <f>'Input Parameters'!$E$28</f>
        <v>12.7</v>
      </c>
      <c r="S2055" s="10">
        <f t="shared" ca="1" si="270"/>
        <v>0.33047144746687318</v>
      </c>
      <c r="T2055" s="25">
        <f ca="1">_xlfn.LOGNORM.INV(S2055,'Input Parameters'!$H$29,'Input Parameters'!$I$29)</f>
        <v>55.433698920758815</v>
      </c>
      <c r="U2055" s="10">
        <f t="shared" ca="1" si="271"/>
        <v>0.28939606898482639</v>
      </c>
      <c r="V2055" s="29">
        <f ca="1">IF('Input Parameters'!$D$30="Beta",_xlfn.BETA.INV(U2055,'Input Parameters'!$L$30,'Input Parameters'!$M$30,'Input Parameters'!$J$30,'Input Parameters'!$K$30),IF('Input Parameters'!$D$30="LogNorm",_xlfn.LOGNORM.INV(U2055,'Input Parameters'!$H$30,'Input Parameters'!$I$30)))</f>
        <v>0.80274820581910988</v>
      </c>
      <c r="W2055" s="2">
        <f ca="1">N2055+(P2055-N2055)*(1-ERF((T2055-R2055)/(2*SQRT(L2055*'Input Parameters'!$E$31))))</f>
        <v>0.46048949948483592</v>
      </c>
      <c r="X2055">
        <f t="shared" ca="1" si="263"/>
        <v>1</v>
      </c>
      <c r="Y2055" s="7"/>
    </row>
    <row r="2056" spans="1:25" ht="15" customHeight="1" x14ac:dyDescent="0.3">
      <c r="A2056" s="130">
        <v>2049</v>
      </c>
      <c r="B2056" s="10">
        <f t="shared" ca="1" si="264"/>
        <v>0.99623901835567719</v>
      </c>
      <c r="C2056" s="57">
        <f ca="1">_xlfn.NORM.INV(B2056,'Input Parameters'!$E$19,'Input Parameters'!$F$19)</f>
        <v>793.15214616215576</v>
      </c>
      <c r="D2056" s="10">
        <f t="shared" ca="1" si="265"/>
        <v>0.45049646035794921</v>
      </c>
      <c r="E2056" s="59">
        <f ca="1">IF(_xlfn.NORM.INV(D2056,'Input Parameters'!$E$20,'Input Parameters'!$F$20)&lt;3500,3500,IF(_xlfn.NORM.INV(D2056,'Input Parameters'!$E$20,'Input Parameters'!$F$20)&gt;5500,5500,_xlfn.NORM.INV(D2056,'Input Parameters'!$E$20,'Input Parameters'!$F$20)))</f>
        <v>4712.915002309227</v>
      </c>
      <c r="F2056" s="10">
        <f t="shared" ca="1" si="266"/>
        <v>0.80560156155908103</v>
      </c>
      <c r="G2056" s="61">
        <f ca="1">_xlfn.NORM.INV(F2056,'Input Parameters'!$E$21,'Input Parameters'!$F$21)</f>
        <v>291.62375811169716</v>
      </c>
      <c r="H2056" s="54">
        <f ca="1">EXP(E2056*(1/'Input Parameters'!$E$22-1/G2056))</f>
        <v>0.92690045563595036</v>
      </c>
      <c r="I2056" s="10">
        <f t="shared" ca="1" si="267"/>
        <v>0.19132647950587656</v>
      </c>
      <c r="J2056" s="29">
        <f ca="1">_xlfn.BETA.INV(I2056,'Input Parameters'!$L$24,'Input Parameters'!$M$24,'Input Parameters'!$J$24,'Input Parameters'!$K$24)</f>
        <v>0.46349426080285844</v>
      </c>
      <c r="K2056" s="156">
        <f ca="1">('Input Parameters'!$E$25/'Input Parameters'!$E$31)^$J2056</f>
        <v>3.5976180913386425E-2</v>
      </c>
      <c r="L2056" s="66">
        <f ca="1">$H2056*$C2056*'Input Parameters'!$E$23*K2056</f>
        <v>26.44871993258457</v>
      </c>
      <c r="M2056" s="23">
        <f t="shared" ca="1" si="268"/>
        <v>0.13528146058300583</v>
      </c>
      <c r="N2056" s="15">
        <f ca="1">_xlfn.NORM.INV(M2056,'Input Parameters'!$E$26,'Input Parameters'!$F$26)</f>
        <v>1.0862890137953472E-2</v>
      </c>
      <c r="O2056" s="8">
        <f t="shared" ca="1" si="269"/>
        <v>0.78606133612509654</v>
      </c>
      <c r="P2056" s="29">
        <f ca="1">_xlfn.LOGNORM.INV(O2056,'Input Parameters'!$H$27,'Input Parameters'!$I$27)</f>
        <v>2.0217596064687182</v>
      </c>
      <c r="Q2056" s="10"/>
      <c r="R2056" s="15">
        <f>'Input Parameters'!$E$28</f>
        <v>12.7</v>
      </c>
      <c r="S2056" s="10">
        <f t="shared" ca="1" si="270"/>
        <v>0.23144000078550064</v>
      </c>
      <c r="T2056" s="25">
        <f ca="1">_xlfn.LOGNORM.INV(S2056,'Input Parameters'!$H$29,'Input Parameters'!$I$29)</f>
        <v>53.624756148894235</v>
      </c>
      <c r="U2056" s="10">
        <f t="shared" ca="1" si="271"/>
        <v>0.65262757465594923</v>
      </c>
      <c r="V2056" s="29">
        <f ca="1">IF('Input Parameters'!$D$30="Beta",_xlfn.BETA.INV(U2056,'Input Parameters'!$L$30,'Input Parameters'!$M$30,'Input Parameters'!$J$30,'Input Parameters'!$K$30),IF('Input Parameters'!$D$30="LogNorm",_xlfn.LOGNORM.INV(U2056,'Input Parameters'!$H$30,'Input Parameters'!$I$30)))</f>
        <v>1.1664413688095225</v>
      </c>
      <c r="W2056" s="2">
        <f ca="1">N2056+(P2056-N2056)*(1-ERF((T2056-R2056)/(2*SQRT(L2056*'Input Parameters'!$E$31))))</f>
        <v>1.164406488952372</v>
      </c>
      <c r="X2056">
        <f t="shared" ca="1" si="263"/>
        <v>1</v>
      </c>
      <c r="Y2056" s="7"/>
    </row>
    <row r="2057" spans="1:25" ht="15" customHeight="1" x14ac:dyDescent="0.3">
      <c r="A2057" s="130">
        <v>2050</v>
      </c>
      <c r="B2057" s="10">
        <f t="shared" ca="1" si="264"/>
        <v>0.3578744797712502</v>
      </c>
      <c r="C2057" s="57">
        <f ca="1">_xlfn.NORM.INV(B2057,'Input Parameters'!$E$19,'Input Parameters'!$F$19)</f>
        <v>536.52965973860933</v>
      </c>
      <c r="D2057" s="10">
        <f t="shared" ca="1" si="265"/>
        <v>0.65242499103577178</v>
      </c>
      <c r="E2057" s="59">
        <f ca="1">IF(_xlfn.NORM.INV(D2057,'Input Parameters'!$E$20,'Input Parameters'!$F$20)&lt;3500,3500,IF(_xlfn.NORM.INV(D2057,'Input Parameters'!$E$20,'Input Parameters'!$F$20)&gt;5500,5500,_xlfn.NORM.INV(D2057,'Input Parameters'!$E$20,'Input Parameters'!$F$20)))</f>
        <v>5074.3130284282297</v>
      </c>
      <c r="F2057" s="10">
        <f t="shared" ca="1" si="266"/>
        <v>0.70475911315358009</v>
      </c>
      <c r="G2057" s="61">
        <f ca="1">_xlfn.NORM.INV(F2057,'Input Parameters'!$E$21,'Input Parameters'!$F$21)</f>
        <v>289.07976474853547</v>
      </c>
      <c r="H2057" s="54">
        <f ca="1">EXP(E2057*(1/'Input Parameters'!$E$22-1/G2057))</f>
        <v>0.79068366885084662</v>
      </c>
      <c r="I2057" s="10">
        <f t="shared" ca="1" si="267"/>
        <v>0.8849521556717489</v>
      </c>
      <c r="J2057" s="29">
        <f ca="1">_xlfn.BETA.INV(I2057,'Input Parameters'!$L$24,'Input Parameters'!$M$24,'Input Parameters'!$J$24,'Input Parameters'!$K$24)</f>
        <v>0.7824327807125816</v>
      </c>
      <c r="K2057" s="156">
        <f ca="1">('Input Parameters'!$E$25/'Input Parameters'!$E$31)^$J2057</f>
        <v>3.6507637190621375E-3</v>
      </c>
      <c r="L2057" s="66">
        <f ca="1">$H2057*$C2057*'Input Parameters'!$E$23*K2057</f>
        <v>1.5487461142066652</v>
      </c>
      <c r="M2057" s="23">
        <f t="shared" ca="1" si="268"/>
        <v>0.3141299240651475</v>
      </c>
      <c r="N2057" s="15">
        <f ca="1">_xlfn.NORM.INV(M2057,'Input Parameters'!$E$26,'Input Parameters'!$F$26)</f>
        <v>2.3832270858752384E-2</v>
      </c>
      <c r="O2057" s="8">
        <f t="shared" ca="1" si="269"/>
        <v>0.43072003010105153</v>
      </c>
      <c r="P2057" s="29">
        <f ca="1">_xlfn.LOGNORM.INV(O2057,'Input Parameters'!$H$27,'Input Parameters'!$I$27)</f>
        <v>1.31783851320044</v>
      </c>
      <c r="Q2057" s="10"/>
      <c r="R2057" s="15">
        <f>'Input Parameters'!$E$28</f>
        <v>12.7</v>
      </c>
      <c r="S2057" s="10">
        <f t="shared" ca="1" si="270"/>
        <v>0.31336773023848352</v>
      </c>
      <c r="T2057" s="25">
        <f ca="1">_xlfn.LOGNORM.INV(S2057,'Input Parameters'!$H$29,'Input Parameters'!$I$29)</f>
        <v>55.137527476389913</v>
      </c>
      <c r="U2057" s="10">
        <f t="shared" ca="1" si="271"/>
        <v>0.29290642651464083</v>
      </c>
      <c r="V2057" s="29">
        <f ca="1">IF('Input Parameters'!$D$30="Beta",_xlfn.BETA.INV(U2057,'Input Parameters'!$L$30,'Input Parameters'!$M$30,'Input Parameters'!$J$30,'Input Parameters'!$K$30),IF('Input Parameters'!$D$30="LogNorm",_xlfn.LOGNORM.INV(U2057,'Input Parameters'!$H$30,'Input Parameters'!$I$30)))</f>
        <v>0.80599511775472943</v>
      </c>
      <c r="W2057" s="2">
        <f ca="1">N2057+(P2057-N2057)*(1-ERF((T2057-R2057)/(2*SQRT(L2057*'Input Parameters'!$E$31))))</f>
        <v>4.4403461635163843E-2</v>
      </c>
      <c r="X2057">
        <f t="shared" ref="X2057:X2120" ca="1" si="272">IFERROR(IF(W2057&gt;V2057,0,1),0)</f>
        <v>1</v>
      </c>
      <c r="Y2057" s="7"/>
    </row>
    <row r="2058" spans="1:25" ht="15" customHeight="1" x14ac:dyDescent="0.3">
      <c r="A2058" s="130">
        <v>2051</v>
      </c>
      <c r="B2058" s="10">
        <f t="shared" ca="1" si="264"/>
        <v>1.3256909161378005E-2</v>
      </c>
      <c r="C2058" s="57">
        <f ca="1">_xlfn.NORM.INV(B2058,'Input Parameters'!$E$19,'Input Parameters'!$F$19)</f>
        <v>379.82813714462043</v>
      </c>
      <c r="D2058" s="10">
        <f t="shared" ca="1" si="265"/>
        <v>0.46066125434252114</v>
      </c>
      <c r="E2058" s="59">
        <f ca="1">IF(_xlfn.NORM.INV(D2058,'Input Parameters'!$E$20,'Input Parameters'!$F$20)&lt;3500,3500,IF(_xlfn.NORM.INV(D2058,'Input Parameters'!$E$20,'Input Parameters'!$F$20)&gt;5500,5500,_xlfn.NORM.INV(D2058,'Input Parameters'!$E$20,'Input Parameters'!$F$20)))</f>
        <v>4730.8624283496383</v>
      </c>
      <c r="F2058" s="10">
        <f t="shared" ca="1" si="266"/>
        <v>0.51850549426276527</v>
      </c>
      <c r="G2058" s="61">
        <f ca="1">_xlfn.NORM.INV(F2058,'Input Parameters'!$E$21,'Input Parameters'!$F$21)</f>
        <v>285.21472791491988</v>
      </c>
      <c r="H2058" s="54">
        <f ca="1">EXP(E2058*(1/'Input Parameters'!$E$22-1/G2058))</f>
        <v>0.6435651838389016</v>
      </c>
      <c r="I2058" s="10">
        <f t="shared" ca="1" si="267"/>
        <v>0.37887943263314305</v>
      </c>
      <c r="J2058" s="29">
        <f ca="1">_xlfn.BETA.INV(I2058,'Input Parameters'!$L$24,'Input Parameters'!$M$24,'Input Parameters'!$J$24,'Input Parameters'!$K$24)</f>
        <v>0.55685748921843592</v>
      </c>
      <c r="K2058" s="156">
        <f ca="1">('Input Parameters'!$E$25/'Input Parameters'!$E$31)^$J2058</f>
        <v>1.8414004757817792E-2</v>
      </c>
      <c r="L2058" s="66">
        <f ca="1">$H2058*$C2058*'Input Parameters'!$E$23*K2058</f>
        <v>4.5011960156489579</v>
      </c>
      <c r="M2058" s="23">
        <f t="shared" ca="1" si="268"/>
        <v>0.65272775355979451</v>
      </c>
      <c r="N2058" s="15">
        <f ca="1">_xlfn.NORM.INV(M2058,'Input Parameters'!$E$26,'Input Parameters'!$F$26)</f>
        <v>4.2246602708790812E-2</v>
      </c>
      <c r="O2058" s="8">
        <f t="shared" ca="1" si="269"/>
        <v>0.6258939632642172</v>
      </c>
      <c r="P2058" s="29">
        <f ca="1">_xlfn.LOGNORM.INV(O2058,'Input Parameters'!$H$27,'Input Parameters'!$I$27)</f>
        <v>1.64086711020404</v>
      </c>
      <c r="Q2058" s="10"/>
      <c r="R2058" s="15">
        <f>'Input Parameters'!$E$28</f>
        <v>12.7</v>
      </c>
      <c r="S2058" s="10">
        <f t="shared" ca="1" si="270"/>
        <v>0.75657407153290945</v>
      </c>
      <c r="T2058" s="25">
        <f ca="1">_xlfn.LOGNORM.INV(S2058,'Input Parameters'!$H$29,'Input Parameters'!$I$29)</f>
        <v>62.959925054720145</v>
      </c>
      <c r="U2058" s="10">
        <f t="shared" ca="1" si="271"/>
        <v>0.82043154414782349</v>
      </c>
      <c r="V2058" s="29">
        <f ca="1">IF('Input Parameters'!$D$30="Beta",_xlfn.BETA.INV(U2058,'Input Parameters'!$L$30,'Input Parameters'!$M$30,'Input Parameters'!$J$30,'Input Parameters'!$K$30),IF('Input Parameters'!$D$30="LogNorm",_xlfn.LOGNORM.INV(U2058,'Input Parameters'!$H$30,'Input Parameters'!$I$30)))</f>
        <v>1.434513954435152</v>
      </c>
      <c r="W2058" s="2">
        <f ca="1">N2058+(P2058-N2058)*(1-ERF((T2058-R2058)/(2*SQRT(L2058*'Input Parameters'!$E$31))))</f>
        <v>0.19237784371883421</v>
      </c>
      <c r="X2058">
        <f t="shared" ca="1" si="272"/>
        <v>1</v>
      </c>
      <c r="Y2058" s="7"/>
    </row>
    <row r="2059" spans="1:25" ht="15" customHeight="1" x14ac:dyDescent="0.3">
      <c r="A2059" s="130">
        <v>2052</v>
      </c>
      <c r="B2059" s="10">
        <f t="shared" ca="1" si="264"/>
        <v>0.83262613506240113</v>
      </c>
      <c r="C2059" s="57">
        <f ca="1">_xlfn.NORM.INV(B2059,'Input Parameters'!$E$19,'Input Parameters'!$F$19)</f>
        <v>648.80827326361612</v>
      </c>
      <c r="D2059" s="10">
        <f t="shared" ca="1" si="265"/>
        <v>0.27244913161220785</v>
      </c>
      <c r="E2059" s="59">
        <f ca="1">IF(_xlfn.NORM.INV(D2059,'Input Parameters'!$E$20,'Input Parameters'!$F$20)&lt;3500,3500,IF(_xlfn.NORM.INV(D2059,'Input Parameters'!$E$20,'Input Parameters'!$F$20)&gt;5500,5500,_xlfn.NORM.INV(D2059,'Input Parameters'!$E$20,'Input Parameters'!$F$20)))</f>
        <v>4376.2042062294931</v>
      </c>
      <c r="F2059" s="10">
        <f t="shared" ca="1" si="266"/>
        <v>0.82988569196884521</v>
      </c>
      <c r="G2059" s="61">
        <f ca="1">_xlfn.NORM.INV(F2059,'Input Parameters'!$E$21,'Input Parameters'!$F$21)</f>
        <v>292.34618917612488</v>
      </c>
      <c r="H2059" s="54">
        <f ca="1">EXP(E2059*(1/'Input Parameters'!$E$22-1/G2059))</f>
        <v>0.96714878301233387</v>
      </c>
      <c r="I2059" s="10">
        <f t="shared" ca="1" si="267"/>
        <v>0.2844301711510473</v>
      </c>
      <c r="J2059" s="29">
        <f ca="1">_xlfn.BETA.INV(I2059,'Input Parameters'!$L$24,'Input Parameters'!$M$24,'Input Parameters'!$J$24,'Input Parameters'!$K$24)</f>
        <v>0.51364617622753772</v>
      </c>
      <c r="K2059" s="156">
        <f ca="1">('Input Parameters'!$E$25/'Input Parameters'!$E$31)^$J2059</f>
        <v>2.5105574655556084E-2</v>
      </c>
      <c r="L2059" s="66">
        <f ca="1">$H2059*$C2059*'Input Parameters'!$E$23*K2059</f>
        <v>15.753600774219306</v>
      </c>
      <c r="M2059" s="23">
        <f t="shared" ca="1" si="268"/>
        <v>0.71819872223285675</v>
      </c>
      <c r="N2059" s="15">
        <f ca="1">_xlfn.NORM.INV(M2059,'Input Parameters'!$E$26,'Input Parameters'!$F$26)</f>
        <v>4.6127474597755118E-2</v>
      </c>
      <c r="O2059" s="8">
        <f t="shared" ca="1" si="269"/>
        <v>0.25463275770221894</v>
      </c>
      <c r="P2059" s="29">
        <f ca="1">_xlfn.LOGNORM.INV(O2059,'Input Parameters'!$H$27,'Input Parameters'!$I$27)</f>
        <v>1.0631420543623165</v>
      </c>
      <c r="Q2059" s="10"/>
      <c r="R2059" s="15">
        <f>'Input Parameters'!$E$28</f>
        <v>12.7</v>
      </c>
      <c r="S2059" s="10">
        <f t="shared" ca="1" si="270"/>
        <v>0.9755465293273462</v>
      </c>
      <c r="T2059" s="25">
        <f ca="1">_xlfn.LOGNORM.INV(S2059,'Input Parameters'!$H$29,'Input Parameters'!$I$29)</f>
        <v>72.641996343318851</v>
      </c>
      <c r="U2059" s="10">
        <f t="shared" ca="1" si="271"/>
        <v>0.94821909043301711</v>
      </c>
      <c r="V2059" s="29">
        <f ca="1">IF('Input Parameters'!$D$30="Beta",_xlfn.BETA.INV(U2059,'Input Parameters'!$L$30,'Input Parameters'!$M$30,'Input Parameters'!$J$30,'Input Parameters'!$K$30),IF('Input Parameters'!$D$30="LogNorm",_xlfn.LOGNORM.INV(U2059,'Input Parameters'!$H$30,'Input Parameters'!$I$30)))</f>
        <v>1.8986305729594566</v>
      </c>
      <c r="W2059" s="2">
        <f ca="1">N2059+(P2059-N2059)*(1-ERF((T2059-R2059)/(2*SQRT(L2059*'Input Parameters'!$E$31))))</f>
        <v>0.33655672645993306</v>
      </c>
      <c r="X2059">
        <f t="shared" ca="1" si="272"/>
        <v>1</v>
      </c>
      <c r="Y2059" s="7"/>
    </row>
    <row r="2060" spans="1:25" ht="15" customHeight="1" x14ac:dyDescent="0.3">
      <c r="A2060" s="130">
        <v>2053</v>
      </c>
      <c r="B2060" s="10">
        <f t="shared" ca="1" si="264"/>
        <v>0.71077308550459517</v>
      </c>
      <c r="C2060" s="57">
        <f ca="1">_xlfn.NORM.INV(B2060,'Input Parameters'!$E$19,'Input Parameters'!$F$19)</f>
        <v>614.25196954091109</v>
      </c>
      <c r="D2060" s="10">
        <f t="shared" ca="1" si="265"/>
        <v>0.52082670238367401</v>
      </c>
      <c r="E2060" s="59">
        <f ca="1">IF(_xlfn.NORM.INV(D2060,'Input Parameters'!$E$20,'Input Parameters'!$F$20)&lt;3500,3500,IF(_xlfn.NORM.INV(D2060,'Input Parameters'!$E$20,'Input Parameters'!$F$20)&gt;5500,5500,_xlfn.NORM.INV(D2060,'Input Parameters'!$E$20,'Input Parameters'!$F$20)))</f>
        <v>4836.5599754501391</v>
      </c>
      <c r="F2060" s="10">
        <f t="shared" ca="1" si="266"/>
        <v>0.61020106239678984</v>
      </c>
      <c r="G2060" s="61">
        <f ca="1">_xlfn.NORM.INV(F2060,'Input Parameters'!$E$21,'Input Parameters'!$F$21)</f>
        <v>287.04956684775243</v>
      </c>
      <c r="H2060" s="54">
        <f ca="1">EXP(E2060*(1/'Input Parameters'!$E$22-1/G2060))</f>
        <v>0.71021698481544826</v>
      </c>
      <c r="I2060" s="10">
        <f t="shared" ca="1" si="267"/>
        <v>0.14104850608338282</v>
      </c>
      <c r="J2060" s="29">
        <f ca="1">_xlfn.BETA.INV(I2060,'Input Parameters'!$L$24,'Input Parameters'!$M$24,'Input Parameters'!$J$24,'Input Parameters'!$K$24)</f>
        <v>0.43034956034517841</v>
      </c>
      <c r="K2060" s="156">
        <f ca="1">('Input Parameters'!$E$25/'Input Parameters'!$E$31)^$J2060</f>
        <v>4.5632590664435674E-2</v>
      </c>
      <c r="L2060" s="66">
        <f ca="1">$H2060*$C2060*'Input Parameters'!$E$23*K2060</f>
        <v>19.907317235091824</v>
      </c>
      <c r="M2060" s="23">
        <f t="shared" ca="1" si="268"/>
        <v>0.61033150803332614</v>
      </c>
      <c r="N2060" s="15">
        <f ca="1">_xlfn.NORM.INV(M2060,'Input Parameters'!$E$26,'Input Parameters'!$F$26)</f>
        <v>3.9883846412068748E-2</v>
      </c>
      <c r="O2060" s="8">
        <f t="shared" ca="1" si="269"/>
        <v>0.23714880483980905</v>
      </c>
      <c r="P2060" s="29">
        <f ca="1">_xlfn.LOGNORM.INV(O2060,'Input Parameters'!$H$27,'Input Parameters'!$I$27)</f>
        <v>1.0373455025336464</v>
      </c>
      <c r="Q2060" s="10"/>
      <c r="R2060" s="15">
        <f>'Input Parameters'!$E$28</f>
        <v>12.7</v>
      </c>
      <c r="S2060" s="10">
        <f t="shared" ca="1" si="270"/>
        <v>0.78179225472537495</v>
      </c>
      <c r="T2060" s="25">
        <f ca="1">_xlfn.LOGNORM.INV(S2060,'Input Parameters'!$H$29,'Input Parameters'!$I$29)</f>
        <v>63.548912320130526</v>
      </c>
      <c r="U2060" s="10">
        <f t="shared" ca="1" si="271"/>
        <v>0.81505528815030692</v>
      </c>
      <c r="V2060" s="29">
        <f ca="1">IF('Input Parameters'!$D$30="Beta",_xlfn.BETA.INV(U2060,'Input Parameters'!$L$30,'Input Parameters'!$M$30,'Input Parameters'!$J$30,'Input Parameters'!$K$30),IF('Input Parameters'!$D$30="LogNorm",_xlfn.LOGNORM.INV(U2060,'Input Parameters'!$H$30,'Input Parameters'!$I$30)))</f>
        <v>1.4230591280368059</v>
      </c>
      <c r="W2060" s="2">
        <f ca="1">N2060+(P2060-N2060)*(1-ERF((T2060-R2060)/(2*SQRT(L2060*'Input Parameters'!$E$31))))</f>
        <v>0.45913974915001837</v>
      </c>
      <c r="X2060">
        <f t="shared" ca="1" si="272"/>
        <v>1</v>
      </c>
      <c r="Y2060" s="7"/>
    </row>
    <row r="2061" spans="1:25" ht="15" customHeight="1" x14ac:dyDescent="0.3">
      <c r="A2061" s="130">
        <v>2054</v>
      </c>
      <c r="B2061" s="10">
        <f t="shared" ca="1" si="264"/>
        <v>0.81438232792800913</v>
      </c>
      <c r="C2061" s="57">
        <f ca="1">_xlfn.NORM.INV(B2061,'Input Parameters'!$E$19,'Input Parameters'!$F$19)</f>
        <v>642.85666948121536</v>
      </c>
      <c r="D2061" s="10">
        <f t="shared" ca="1" si="265"/>
        <v>0.11083230146805412</v>
      </c>
      <c r="E2061" s="59">
        <f ca="1">IF(_xlfn.NORM.INV(D2061,'Input Parameters'!$E$20,'Input Parameters'!$F$20)&lt;3500,3500,IF(_xlfn.NORM.INV(D2061,'Input Parameters'!$E$20,'Input Parameters'!$F$20)&gt;5500,5500,_xlfn.NORM.INV(D2061,'Input Parameters'!$E$20,'Input Parameters'!$F$20)))</f>
        <v>3944.520354367427</v>
      </c>
      <c r="F2061" s="10">
        <f t="shared" ca="1" si="266"/>
        <v>0.99918279208079397</v>
      </c>
      <c r="G2061" s="61">
        <f ca="1">_xlfn.NORM.INV(F2061,'Input Parameters'!$E$21,'Input Parameters'!$F$21)</f>
        <v>309.60659441539156</v>
      </c>
      <c r="H2061" s="54">
        <f ca="1">EXP(E2061*(1/'Input Parameters'!$E$22-1/G2061))</f>
        <v>2.0587507280457658</v>
      </c>
      <c r="I2061" s="10">
        <f t="shared" ca="1" si="267"/>
        <v>2.5393503122916994E-2</v>
      </c>
      <c r="J2061" s="29">
        <f ca="1">_xlfn.BETA.INV(I2061,'Input Parameters'!$L$24,'Input Parameters'!$M$24,'Input Parameters'!$J$24,'Input Parameters'!$K$24)</f>
        <v>0.29553721981399012</v>
      </c>
      <c r="K2061" s="156">
        <f ca="1">('Input Parameters'!$E$25/'Input Parameters'!$E$31)^$J2061</f>
        <v>0.12002558491793665</v>
      </c>
      <c r="L2061" s="66">
        <f ca="1">$H2061*$C2061*'Input Parameters'!$E$23*K2061</f>
        <v>158.85165752787941</v>
      </c>
      <c r="M2061" s="23">
        <f t="shared" ca="1" si="268"/>
        <v>0.54148099985033915</v>
      </c>
      <c r="N2061" s="15">
        <f ca="1">_xlfn.NORM.INV(M2061,'Input Parameters'!$E$26,'Input Parameters'!$F$26)</f>
        <v>3.6187475809782495E-2</v>
      </c>
      <c r="O2061" s="8">
        <f t="shared" ca="1" si="269"/>
        <v>0.57000749488720148</v>
      </c>
      <c r="P2061" s="29">
        <f ca="1">_xlfn.LOGNORM.INV(O2061,'Input Parameters'!$H$27,'Input Parameters'!$I$27)</f>
        <v>1.5391806031913775</v>
      </c>
      <c r="Q2061" s="10"/>
      <c r="R2061" s="15">
        <f>'Input Parameters'!$E$28</f>
        <v>12.7</v>
      </c>
      <c r="S2061" s="10">
        <f t="shared" ca="1" si="270"/>
        <v>0.54691330364280955</v>
      </c>
      <c r="T2061" s="25">
        <f ca="1">_xlfn.LOGNORM.INV(S2061,'Input Parameters'!$H$29,'Input Parameters'!$I$29)</f>
        <v>59.007544969569473</v>
      </c>
      <c r="U2061" s="10">
        <f t="shared" ca="1" si="271"/>
        <v>0.47073786015583285</v>
      </c>
      <c r="V2061" s="29">
        <f ca="1">IF('Input Parameters'!$D$30="Beta",_xlfn.BETA.INV(U2061,'Input Parameters'!$L$30,'Input Parameters'!$M$30,'Input Parameters'!$J$30,'Input Parameters'!$K$30),IF('Input Parameters'!$D$30="LogNorm",_xlfn.LOGNORM.INV(U2061,'Input Parameters'!$H$30,'Input Parameters'!$I$30)))</f>
        <v>0.97069381927294685</v>
      </c>
      <c r="W2061" s="2">
        <f ca="1">N2061+(P2061-N2061)*(1-ERF((T2061-R2061)/(2*SQRT(L2061*'Input Parameters'!$E$31))))</f>
        <v>1.2310929376709965</v>
      </c>
      <c r="X2061">
        <f t="shared" ca="1" si="272"/>
        <v>0</v>
      </c>
      <c r="Y2061" s="7"/>
    </row>
    <row r="2062" spans="1:25" ht="15" customHeight="1" x14ac:dyDescent="0.3">
      <c r="A2062" s="130">
        <v>2055</v>
      </c>
      <c r="B2062" s="10">
        <f t="shared" ca="1" si="264"/>
        <v>0.89328505170752237</v>
      </c>
      <c r="C2062" s="57">
        <f ca="1">_xlfn.NORM.INV(B2062,'Input Parameters'!$E$19,'Input Parameters'!$F$19)</f>
        <v>672.43399683188488</v>
      </c>
      <c r="D2062" s="10">
        <f t="shared" ca="1" si="265"/>
        <v>0.96779267783918799</v>
      </c>
      <c r="E2062" s="59">
        <f ca="1">IF(_xlfn.NORM.INV(D2062,'Input Parameters'!$E$20,'Input Parameters'!$F$20)&lt;3500,3500,IF(_xlfn.NORM.INV(D2062,'Input Parameters'!$E$20,'Input Parameters'!$F$20)&gt;5500,5500,_xlfn.NORM.INV(D2062,'Input Parameters'!$E$20,'Input Parameters'!$F$20)))</f>
        <v>5500</v>
      </c>
      <c r="F2062" s="10">
        <f t="shared" ca="1" si="266"/>
        <v>0.44768736000758802</v>
      </c>
      <c r="G2062" s="61">
        <f ca="1">_xlfn.NORM.INV(F2062,'Input Parameters'!$E$21,'Input Parameters'!$F$21)</f>
        <v>283.81635965564652</v>
      </c>
      <c r="H2062" s="54">
        <f ca="1">EXP(E2062*(1/'Input Parameters'!$E$22-1/G2062))</f>
        <v>0.54476715391544484</v>
      </c>
      <c r="I2062" s="10">
        <f t="shared" ca="1" si="267"/>
        <v>0.54800773315673879</v>
      </c>
      <c r="J2062" s="29">
        <f ca="1">_xlfn.BETA.INV(I2062,'Input Parameters'!$L$24,'Input Parameters'!$M$24,'Input Parameters'!$J$24,'Input Parameters'!$K$24)</f>
        <v>0.62647123164394891</v>
      </c>
      <c r="K2062" s="156">
        <f ca="1">('Input Parameters'!$E$25/'Input Parameters'!$E$31)^$J2062</f>
        <v>1.117561306659548E-2</v>
      </c>
      <c r="L2062" s="66">
        <f ca="1">$H2062*$C2062*'Input Parameters'!$E$23*K2062</f>
        <v>4.0938500717422448</v>
      </c>
      <c r="M2062" s="23">
        <f t="shared" ca="1" si="268"/>
        <v>0.92125710207599742</v>
      </c>
      <c r="N2062" s="15">
        <f ca="1">_xlfn.NORM.INV(M2062,'Input Parameters'!$E$26,'Input Parameters'!$F$26)</f>
        <v>6.3685141481566371E-2</v>
      </c>
      <c r="O2062" s="8">
        <f t="shared" ca="1" si="269"/>
        <v>0.64336358713448649</v>
      </c>
      <c r="P2062" s="29">
        <f ca="1">_xlfn.LOGNORM.INV(O2062,'Input Parameters'!$H$27,'Input Parameters'!$I$27)</f>
        <v>1.6749479000857661</v>
      </c>
      <c r="Q2062" s="10"/>
      <c r="R2062" s="15">
        <f>'Input Parameters'!$E$28</f>
        <v>12.7</v>
      </c>
      <c r="S2062" s="10">
        <f t="shared" ca="1" si="270"/>
        <v>0.72688970391600993</v>
      </c>
      <c r="T2062" s="25">
        <f ca="1">_xlfn.LOGNORM.INV(S2062,'Input Parameters'!$H$29,'Input Parameters'!$I$29)</f>
        <v>62.313709109382458</v>
      </c>
      <c r="U2062" s="10">
        <f t="shared" ca="1" si="271"/>
        <v>0.55048346795496894</v>
      </c>
      <c r="V2062" s="29">
        <f ca="1">IF('Input Parameters'!$D$30="Beta",_xlfn.BETA.INV(U2062,'Input Parameters'!$L$30,'Input Parameters'!$M$30,'Input Parameters'!$J$30,'Input Parameters'!$K$30),IF('Input Parameters'!$D$30="LogNorm",_xlfn.LOGNORM.INV(U2062,'Input Parameters'!$H$30,'Input Parameters'!$I$30)))</f>
        <v>1.0504750756131827</v>
      </c>
      <c r="W2062" s="2">
        <f ca="1">N2062+(P2062-N2062)*(1-ERF((T2062-R2062)/(2*SQRT(L2062*'Input Parameters'!$E$31))))</f>
        <v>0.19732033694430456</v>
      </c>
      <c r="X2062">
        <f t="shared" ca="1" si="272"/>
        <v>1</v>
      </c>
      <c r="Y2062" s="7"/>
    </row>
    <row r="2063" spans="1:25" ht="15" customHeight="1" x14ac:dyDescent="0.3">
      <c r="A2063" s="130">
        <v>2056</v>
      </c>
      <c r="B2063" s="10">
        <f t="shared" ca="1" si="264"/>
        <v>0.88860858229673534</v>
      </c>
      <c r="C2063" s="57">
        <f ca="1">_xlfn.NORM.INV(B2063,'Input Parameters'!$E$19,'Input Parameters'!$F$19)</f>
        <v>670.319161439092</v>
      </c>
      <c r="D2063" s="10">
        <f t="shared" ca="1" si="265"/>
        <v>0.29711474079273914</v>
      </c>
      <c r="E2063" s="59">
        <f ca="1">IF(_xlfn.NORM.INV(D2063,'Input Parameters'!$E$20,'Input Parameters'!$F$20)&lt;3500,3500,IF(_xlfn.NORM.INV(D2063,'Input Parameters'!$E$20,'Input Parameters'!$F$20)&gt;5500,5500,_xlfn.NORM.INV(D2063,'Input Parameters'!$E$20,'Input Parameters'!$F$20)))</f>
        <v>4427.0980850251453</v>
      </c>
      <c r="F2063" s="10">
        <f t="shared" ca="1" si="266"/>
        <v>0.96485977644204368</v>
      </c>
      <c r="G2063" s="61">
        <f ca="1">_xlfn.NORM.INV(F2063,'Input Parameters'!$E$21,'Input Parameters'!$F$21)</f>
        <v>299.07737757856432</v>
      </c>
      <c r="H2063" s="54">
        <f ca="1">EXP(E2063*(1/'Input Parameters'!$E$22-1/G2063))</f>
        <v>1.3593849842560046</v>
      </c>
      <c r="I2063" s="10">
        <f t="shared" ca="1" si="267"/>
        <v>0.900530546164235</v>
      </c>
      <c r="J2063" s="29">
        <f ca="1">_xlfn.BETA.INV(I2063,'Input Parameters'!$L$24,'Input Parameters'!$M$24,'Input Parameters'!$J$24,'Input Parameters'!$K$24)</f>
        <v>0.79295648164831445</v>
      </c>
      <c r="K2063" s="156">
        <f ca="1">('Input Parameters'!$E$25/'Input Parameters'!$E$31)^$J2063</f>
        <v>3.3853053628456974E-3</v>
      </c>
      <c r="L2063" s="66">
        <f ca="1">$H2063*$C2063*'Input Parameters'!$E$23*K2063</f>
        <v>3.0847640554878355</v>
      </c>
      <c r="M2063" s="23">
        <f t="shared" ca="1" si="268"/>
        <v>0.46069529110582252</v>
      </c>
      <c r="N2063" s="15">
        <f ca="1">_xlfn.NORM.INV(M2063,'Input Parameters'!$E$26,'Input Parameters'!$F$26)</f>
        <v>3.1927673270952209E-2</v>
      </c>
      <c r="O2063" s="8">
        <f t="shared" ca="1" si="269"/>
        <v>0.4396066470137816</v>
      </c>
      <c r="P2063" s="29">
        <f ca="1">_xlfn.LOGNORM.INV(O2063,'Input Parameters'!$H$27,'Input Parameters'!$I$27)</f>
        <v>1.3310661215996167</v>
      </c>
      <c r="Q2063" s="10"/>
      <c r="R2063" s="15">
        <f>'Input Parameters'!$E$28</f>
        <v>12.7</v>
      </c>
      <c r="S2063" s="10">
        <f t="shared" ca="1" si="270"/>
        <v>0.44497436025507053</v>
      </c>
      <c r="T2063" s="25">
        <f ca="1">_xlfn.LOGNORM.INV(S2063,'Input Parameters'!$H$29,'Input Parameters'!$I$29)</f>
        <v>57.334177284684429</v>
      </c>
      <c r="U2063" s="10">
        <f t="shared" ca="1" si="271"/>
        <v>0.34922268242599486</v>
      </c>
      <c r="V2063" s="29">
        <f ca="1">IF('Input Parameters'!$D$30="Beta",_xlfn.BETA.INV(U2063,'Input Parameters'!$L$30,'Input Parameters'!$M$30,'Input Parameters'!$J$30,'Input Parameters'!$K$30),IF('Input Parameters'!$D$30="LogNorm",_xlfn.LOGNORM.INV(U2063,'Input Parameters'!$H$30,'Input Parameters'!$I$30)))</f>
        <v>0.85764022383889293</v>
      </c>
      <c r="W2063" s="2">
        <f ca="1">N2063+(P2063-N2063)*(1-ERF((T2063-R2063)/(2*SQRT(L2063*'Input Parameters'!$E$31))))</f>
        <v>0.12590721945216943</v>
      </c>
      <c r="X2063">
        <f t="shared" ca="1" si="272"/>
        <v>1</v>
      </c>
      <c r="Y2063" s="7"/>
    </row>
    <row r="2064" spans="1:25" ht="15" customHeight="1" x14ac:dyDescent="0.3">
      <c r="A2064" s="130">
        <v>2057</v>
      </c>
      <c r="B2064" s="10">
        <f t="shared" ca="1" si="264"/>
        <v>2.0758687394314967E-2</v>
      </c>
      <c r="C2064" s="57">
        <f ca="1">_xlfn.NORM.INV(B2064,'Input Parameters'!$E$19,'Input Parameters'!$F$19)</f>
        <v>395.06148126268192</v>
      </c>
      <c r="D2064" s="10">
        <f t="shared" ca="1" si="265"/>
        <v>0.98069107987637616</v>
      </c>
      <c r="E2064" s="59">
        <f ca="1">IF(_xlfn.NORM.INV(D2064,'Input Parameters'!$E$20,'Input Parameters'!$F$20)&lt;3500,3500,IF(_xlfn.NORM.INV(D2064,'Input Parameters'!$E$20,'Input Parameters'!$F$20)&gt;5500,5500,_xlfn.NORM.INV(D2064,'Input Parameters'!$E$20,'Input Parameters'!$F$20)))</f>
        <v>5500</v>
      </c>
      <c r="F2064" s="10">
        <f t="shared" ca="1" si="266"/>
        <v>0.22686589992770934</v>
      </c>
      <c r="G2064" s="61">
        <f ca="1">_xlfn.NORM.INV(F2064,'Input Parameters'!$E$21,'Input Parameters'!$F$21)</f>
        <v>278.96122449083589</v>
      </c>
      <c r="H2064" s="54">
        <f ca="1">EXP(E2064*(1/'Input Parameters'!$E$22-1/G2064))</f>
        <v>0.38880757368073854</v>
      </c>
      <c r="I2064" s="10">
        <f t="shared" ca="1" si="267"/>
        <v>0.65063114243941167</v>
      </c>
      <c r="J2064" s="29">
        <f ca="1">_xlfn.BETA.INV(I2064,'Input Parameters'!$L$24,'Input Parameters'!$M$24,'Input Parameters'!$J$24,'Input Parameters'!$K$24)</f>
        <v>0.66808016050556041</v>
      </c>
      <c r="K2064" s="156">
        <f ca="1">('Input Parameters'!$E$25/'Input Parameters'!$E$31)^$J2064</f>
        <v>8.2916614274028497E-3</v>
      </c>
      <c r="L2064" s="66">
        <f ca="1">$H2064*$C2064*'Input Parameters'!$E$23*K2064</f>
        <v>1.2736232077717349</v>
      </c>
      <c r="M2064" s="23">
        <f t="shared" ca="1" si="268"/>
        <v>0.72804986147863993</v>
      </c>
      <c r="N2064" s="15">
        <f ca="1">_xlfn.NORM.INV(M2064,'Input Parameters'!$E$26,'Input Parameters'!$F$26)</f>
        <v>4.674543794833301E-2</v>
      </c>
      <c r="O2064" s="8">
        <f t="shared" ca="1" si="269"/>
        <v>0.70508029554211948</v>
      </c>
      <c r="P2064" s="29">
        <f ca="1">_xlfn.LOGNORM.INV(O2064,'Input Parameters'!$H$27,'Input Parameters'!$I$27)</f>
        <v>1.8070610894082042</v>
      </c>
      <c r="Q2064" s="10"/>
      <c r="R2064" s="15">
        <f>'Input Parameters'!$E$28</f>
        <v>12.7</v>
      </c>
      <c r="S2064" s="10">
        <f t="shared" ca="1" si="270"/>
        <v>0.32668548300725564</v>
      </c>
      <c r="T2064" s="25">
        <f ca="1">_xlfn.LOGNORM.INV(S2064,'Input Parameters'!$H$29,'Input Parameters'!$I$29)</f>
        <v>55.368559914241779</v>
      </c>
      <c r="U2064" s="10">
        <f t="shared" ca="1" si="271"/>
        <v>0.22354266851425519</v>
      </c>
      <c r="V2064" s="29">
        <f ca="1">IF('Input Parameters'!$D$30="Beta",_xlfn.BETA.INV(U2064,'Input Parameters'!$L$30,'Input Parameters'!$M$30,'Input Parameters'!$J$30,'Input Parameters'!$K$30),IF('Input Parameters'!$D$30="LogNorm",_xlfn.LOGNORM.INV(U2064,'Input Parameters'!$H$30,'Input Parameters'!$I$30)))</f>
        <v>0.74036823288722542</v>
      </c>
      <c r="W2064" s="2">
        <f ca="1">N2064+(P2064-N2064)*(1-ERF((T2064-R2064)/(2*SQRT(L2064*'Input Parameters'!$E$31))))</f>
        <v>5.9960983313697286E-2</v>
      </c>
      <c r="X2064">
        <f t="shared" ca="1" si="272"/>
        <v>1</v>
      </c>
      <c r="Y2064" s="7"/>
    </row>
    <row r="2065" spans="1:25" ht="15" customHeight="1" x14ac:dyDescent="0.3">
      <c r="A2065" s="130">
        <v>2058</v>
      </c>
      <c r="B2065" s="10">
        <f t="shared" ca="1" si="264"/>
        <v>0.41310645812162805</v>
      </c>
      <c r="C2065" s="57">
        <f ca="1">_xlfn.NORM.INV(B2065,'Input Parameters'!$E$19,'Input Parameters'!$F$19)</f>
        <v>548.74707906826211</v>
      </c>
      <c r="D2065" s="10">
        <f t="shared" ca="1" si="265"/>
        <v>0.38828445148783519</v>
      </c>
      <c r="E2065" s="59">
        <f ca="1">IF(_xlfn.NORM.INV(D2065,'Input Parameters'!$E$20,'Input Parameters'!$F$20)&lt;3500,3500,IF(_xlfn.NORM.INV(D2065,'Input Parameters'!$E$20,'Input Parameters'!$F$20)&gt;5500,5500,_xlfn.NORM.INV(D2065,'Input Parameters'!$E$20,'Input Parameters'!$F$20)))</f>
        <v>4601.3447937808205</v>
      </c>
      <c r="F2065" s="10">
        <f t="shared" ca="1" si="266"/>
        <v>0.6150987972514641</v>
      </c>
      <c r="G2065" s="61">
        <f ca="1">_xlfn.NORM.INV(F2065,'Input Parameters'!$E$21,'Input Parameters'!$F$21)</f>
        <v>287.15009827483919</v>
      </c>
      <c r="H2065" s="54">
        <f ca="1">EXP(E2065*(1/'Input Parameters'!$E$22-1/G2065))</f>
        <v>0.72619891050114949</v>
      </c>
      <c r="I2065" s="10">
        <f t="shared" ca="1" si="267"/>
        <v>0.14469375054983413</v>
      </c>
      <c r="J2065" s="29">
        <f ca="1">_xlfn.BETA.INV(I2065,'Input Parameters'!$L$24,'Input Parameters'!$M$24,'Input Parameters'!$J$24,'Input Parameters'!$K$24)</f>
        <v>0.43297527802349223</v>
      </c>
      <c r="K2065" s="156">
        <f ca="1">('Input Parameters'!$E$25/'Input Parameters'!$E$31)^$J2065</f>
        <v>4.4781112641873864E-2</v>
      </c>
      <c r="L2065" s="66">
        <f ca="1">$H2065*$C2065*'Input Parameters'!$E$23*K2065</f>
        <v>17.845252383656351</v>
      </c>
      <c r="M2065" s="23">
        <f t="shared" ca="1" si="268"/>
        <v>0.84778406058665834</v>
      </c>
      <c r="N2065" s="15">
        <f ca="1">_xlfn.NORM.INV(M2065,'Input Parameters'!$E$26,'Input Parameters'!$F$26)</f>
        <v>5.5566490937019222E-2</v>
      </c>
      <c r="O2065" s="8">
        <f t="shared" ca="1" si="269"/>
        <v>0.66541184150961119</v>
      </c>
      <c r="P2065" s="29">
        <f ca="1">_xlfn.LOGNORM.INV(O2065,'Input Parameters'!$H$27,'Input Parameters'!$I$27)</f>
        <v>1.719863088006339</v>
      </c>
      <c r="Q2065" s="10"/>
      <c r="R2065" s="15">
        <f>'Input Parameters'!$E$28</f>
        <v>12.7</v>
      </c>
      <c r="S2065" s="10">
        <f t="shared" ca="1" si="270"/>
        <v>0.46323690222138136</v>
      </c>
      <c r="T2065" s="25">
        <f ca="1">_xlfn.LOGNORM.INV(S2065,'Input Parameters'!$H$29,'Input Parameters'!$I$29)</f>
        <v>57.631611608014367</v>
      </c>
      <c r="U2065" s="10">
        <f t="shared" ca="1" si="271"/>
        <v>0.49060499275574365</v>
      </c>
      <c r="V2065" s="29">
        <f ca="1">IF('Input Parameters'!$D$30="Beta",_xlfn.BETA.INV(U2065,'Input Parameters'!$L$30,'Input Parameters'!$M$30,'Input Parameters'!$J$30,'Input Parameters'!$K$30),IF('Input Parameters'!$D$30="LogNorm",_xlfn.LOGNORM.INV(U2065,'Input Parameters'!$H$30,'Input Parameters'!$I$30)))</f>
        <v>0.98996980700295323</v>
      </c>
      <c r="W2065" s="2">
        <f ca="1">N2065+(P2065-N2065)*(1-ERF((T2065-R2065)/(2*SQRT(L2065*'Input Parameters'!$E$31))))</f>
        <v>0.80781333945978628</v>
      </c>
      <c r="X2065">
        <f t="shared" ca="1" si="272"/>
        <v>1</v>
      </c>
      <c r="Y2065" s="7"/>
    </row>
    <row r="2066" spans="1:25" ht="15" customHeight="1" x14ac:dyDescent="0.3">
      <c r="A2066" s="130">
        <v>2059</v>
      </c>
      <c r="B2066" s="10">
        <f t="shared" ca="1" si="264"/>
        <v>0.20314682124824235</v>
      </c>
      <c r="C2066" s="57">
        <f ca="1">_xlfn.NORM.INV(B2066,'Input Parameters'!$E$19,'Input Parameters'!$F$19)</f>
        <v>497.12835592289207</v>
      </c>
      <c r="D2066" s="10">
        <f t="shared" ca="1" si="265"/>
        <v>0.15201704665159999</v>
      </c>
      <c r="E2066" s="59">
        <f ca="1">IF(_xlfn.NORM.INV(D2066,'Input Parameters'!$E$20,'Input Parameters'!$F$20)&lt;3500,3500,IF(_xlfn.NORM.INV(D2066,'Input Parameters'!$E$20,'Input Parameters'!$F$20)&gt;5500,5500,_xlfn.NORM.INV(D2066,'Input Parameters'!$E$20,'Input Parameters'!$F$20)))</f>
        <v>4080.5253851512925</v>
      </c>
      <c r="F2066" s="10">
        <f t="shared" ca="1" si="266"/>
        <v>0.34421482574755458</v>
      </c>
      <c r="G2066" s="61">
        <f ca="1">_xlfn.NORM.INV(F2066,'Input Parameters'!$E$21,'Input Parameters'!$F$21)</f>
        <v>281.69824171422482</v>
      </c>
      <c r="H2066" s="54">
        <f ca="1">EXP(E2066*(1/'Input Parameters'!$E$22-1/G2066))</f>
        <v>0.57192881515972205</v>
      </c>
      <c r="I2066" s="10">
        <f t="shared" ca="1" si="267"/>
        <v>0.96060196997409808</v>
      </c>
      <c r="J2066" s="29">
        <f ca="1">_xlfn.BETA.INV(I2066,'Input Parameters'!$L$24,'Input Parameters'!$M$24,'Input Parameters'!$J$24,'Input Parameters'!$K$24)</f>
        <v>0.84646854829160434</v>
      </c>
      <c r="K2066" s="156">
        <f ca="1">('Input Parameters'!$E$25/'Input Parameters'!$E$31)^$J2066</f>
        <v>2.3061345060582748E-3</v>
      </c>
      <c r="L2066" s="66">
        <f ca="1">$H2066*$C2066*'Input Parameters'!$E$23*K2066</f>
        <v>0.65568484787140546</v>
      </c>
      <c r="M2066" s="23">
        <f t="shared" ca="1" si="268"/>
        <v>0.84795917433393742</v>
      </c>
      <c r="N2066" s="15">
        <f ca="1">_xlfn.NORM.INV(M2066,'Input Parameters'!$E$26,'Input Parameters'!$F$26)</f>
        <v>5.5582115795959605E-2</v>
      </c>
      <c r="O2066" s="8">
        <f t="shared" ca="1" si="269"/>
        <v>0.5030092973689374</v>
      </c>
      <c r="P2066" s="29">
        <f ca="1">_xlfn.LOGNORM.INV(O2066,'Input Parameters'!$H$27,'Input Parameters'!$I$27)</f>
        <v>1.428391687109267</v>
      </c>
      <c r="Q2066" s="10"/>
      <c r="R2066" s="15">
        <f>'Input Parameters'!$E$28</f>
        <v>12.7</v>
      </c>
      <c r="S2066" s="10">
        <f t="shared" ca="1" si="270"/>
        <v>0.13996563649337768</v>
      </c>
      <c r="T2066" s="25">
        <f ca="1">_xlfn.LOGNORM.INV(S2066,'Input Parameters'!$H$29,'Input Parameters'!$I$29)</f>
        <v>51.579471839912067</v>
      </c>
      <c r="U2066" s="10">
        <f t="shared" ca="1" si="271"/>
        <v>0.12442878467756779</v>
      </c>
      <c r="V2066" s="29">
        <f ca="1">IF('Input Parameters'!$D$30="Beta",_xlfn.BETA.INV(U2066,'Input Parameters'!$L$30,'Input Parameters'!$M$30,'Input Parameters'!$J$30,'Input Parameters'!$K$30),IF('Input Parameters'!$D$30="LogNorm",_xlfn.LOGNORM.INV(U2066,'Input Parameters'!$H$30,'Input Parameters'!$I$30)))</f>
        <v>0.6341152647701559</v>
      </c>
      <c r="W2066" s="2">
        <f ca="1">N2066+(P2066-N2066)*(1-ERF((T2066-R2066)/(2*SQRT(L2066*'Input Parameters'!$E$31))))</f>
        <v>5.6523771519827466E-2</v>
      </c>
      <c r="X2066">
        <f t="shared" ca="1" si="272"/>
        <v>1</v>
      </c>
      <c r="Y2066" s="7"/>
    </row>
    <row r="2067" spans="1:25" ht="15" customHeight="1" x14ac:dyDescent="0.3">
      <c r="A2067" s="130">
        <v>2060</v>
      </c>
      <c r="B2067" s="10">
        <f t="shared" ca="1" si="264"/>
        <v>0.83199606631798761</v>
      </c>
      <c r="C2067" s="57">
        <f ca="1">_xlfn.NORM.INV(B2067,'Input Parameters'!$E$19,'Input Parameters'!$F$19)</f>
        <v>648.59602115218559</v>
      </c>
      <c r="D2067" s="10">
        <f t="shared" ca="1" si="265"/>
        <v>0.57015119238867784</v>
      </c>
      <c r="E2067" s="59">
        <f ca="1">IF(_xlfn.NORM.INV(D2067,'Input Parameters'!$E$20,'Input Parameters'!$F$20)&lt;3500,3500,IF(_xlfn.NORM.INV(D2067,'Input Parameters'!$E$20,'Input Parameters'!$F$20)&gt;5500,5500,_xlfn.NORM.INV(D2067,'Input Parameters'!$E$20,'Input Parameters'!$F$20)))</f>
        <v>4923.7313712104115</v>
      </c>
      <c r="F2067" s="10">
        <f t="shared" ca="1" si="266"/>
        <v>0.48814836808864481</v>
      </c>
      <c r="G2067" s="61">
        <f ca="1">_xlfn.NORM.INV(F2067,'Input Parameters'!$E$21,'Input Parameters'!$F$21)</f>
        <v>284.61646362722934</v>
      </c>
      <c r="H2067" s="54">
        <f ca="1">EXP(E2067*(1/'Input Parameters'!$E$22-1/G2067))</f>
        <v>0.60957871231209337</v>
      </c>
      <c r="I2067" s="10">
        <f t="shared" ca="1" si="267"/>
        <v>0.58065923912570228</v>
      </c>
      <c r="J2067" s="29">
        <f ca="1">_xlfn.BETA.INV(I2067,'Input Parameters'!$L$24,'Input Parameters'!$M$24,'Input Parameters'!$J$24,'Input Parameters'!$K$24)</f>
        <v>0.63959267526404517</v>
      </c>
      <c r="K2067" s="156">
        <f ca="1">('Input Parameters'!$E$25/'Input Parameters'!$E$31)^$J2067</f>
        <v>1.0171672974763553E-2</v>
      </c>
      <c r="L2067" s="66">
        <f ca="1">$H2067*$C2067*'Input Parameters'!$E$23*K2067</f>
        <v>4.0215776740823364</v>
      </c>
      <c r="M2067" s="23">
        <f t="shared" ca="1" si="268"/>
        <v>0.86746032124753791</v>
      </c>
      <c r="N2067" s="15">
        <f ca="1">_xlfn.NORM.INV(M2067,'Input Parameters'!$E$26,'Input Parameters'!$F$26)</f>
        <v>5.7403784297377879E-2</v>
      </c>
      <c r="O2067" s="8">
        <f t="shared" ca="1" si="269"/>
        <v>1.0491619507403294E-2</v>
      </c>
      <c r="P2067" s="29">
        <f ca="1">_xlfn.LOGNORM.INV(O2067,'Input Parameters'!$H$27,'Input Parameters'!$I$27)</f>
        <v>0.51273349663110701</v>
      </c>
      <c r="Q2067" s="10"/>
      <c r="R2067" s="15">
        <f>'Input Parameters'!$E$28</f>
        <v>12.7</v>
      </c>
      <c r="S2067" s="10">
        <f t="shared" ca="1" si="270"/>
        <v>0.11992044797125423</v>
      </c>
      <c r="T2067" s="25">
        <f ca="1">_xlfn.LOGNORM.INV(S2067,'Input Parameters'!$H$29,'Input Parameters'!$I$29)</f>
        <v>51.03276180013976</v>
      </c>
      <c r="U2067" s="10">
        <f t="shared" ca="1" si="271"/>
        <v>0.64691943492851356</v>
      </c>
      <c r="V2067" s="29">
        <f ca="1">IF('Input Parameters'!$D$30="Beta",_xlfn.BETA.INV(U2067,'Input Parameters'!$L$30,'Input Parameters'!$M$30,'Input Parameters'!$J$30,'Input Parameters'!$K$30),IF('Input Parameters'!$D$30="LogNorm",_xlfn.LOGNORM.INV(U2067,'Input Parameters'!$H$30,'Input Parameters'!$I$30)))</f>
        <v>1.1593757624154784</v>
      </c>
      <c r="W2067" s="2">
        <f ca="1">N2067+(P2067-N2067)*(1-ERF((T2067-R2067)/(2*SQRT(L2067*'Input Parameters'!$E$31))))</f>
        <v>0.13776704032588277</v>
      </c>
      <c r="X2067">
        <f t="shared" ca="1" si="272"/>
        <v>1</v>
      </c>
      <c r="Y2067" s="7"/>
    </row>
    <row r="2068" spans="1:25" ht="15" customHeight="1" x14ac:dyDescent="0.3">
      <c r="A2068" s="130">
        <v>2061</v>
      </c>
      <c r="B2068" s="10">
        <f t="shared" ca="1" si="264"/>
        <v>0.86008316061210122</v>
      </c>
      <c r="C2068" s="57">
        <f ca="1">_xlfn.NORM.INV(B2068,'Input Parameters'!$E$19,'Input Parameters'!$F$19)</f>
        <v>658.61856213310716</v>
      </c>
      <c r="D2068" s="10">
        <f t="shared" ca="1" si="265"/>
        <v>0.38416780329937794</v>
      </c>
      <c r="E2068" s="59">
        <f ca="1">IF(_xlfn.NORM.INV(D2068,'Input Parameters'!$E$20,'Input Parameters'!$F$20)&lt;3500,3500,IF(_xlfn.NORM.INV(D2068,'Input Parameters'!$E$20,'Input Parameters'!$F$20)&gt;5500,5500,_xlfn.NORM.INV(D2068,'Input Parameters'!$E$20,'Input Parameters'!$F$20)))</f>
        <v>4593.8131163413136</v>
      </c>
      <c r="F2068" s="10">
        <f t="shared" ca="1" si="266"/>
        <v>0.11972953679042453</v>
      </c>
      <c r="G2068" s="61">
        <f ca="1">_xlfn.NORM.INV(F2068,'Input Parameters'!$E$21,'Input Parameters'!$F$21)</f>
        <v>275.60396830790586</v>
      </c>
      <c r="H2068" s="54">
        <f ca="1">EXP(E2068*(1/'Input Parameters'!$E$22-1/G2068))</f>
        <v>0.37171625423786692</v>
      </c>
      <c r="I2068" s="10">
        <f t="shared" ca="1" si="267"/>
        <v>0.46686631407518508</v>
      </c>
      <c r="J2068" s="29">
        <f ca="1">_xlfn.BETA.INV(I2068,'Input Parameters'!$L$24,'Input Parameters'!$M$24,'Input Parameters'!$J$24,'Input Parameters'!$K$24)</f>
        <v>0.59371579591206236</v>
      </c>
      <c r="K2068" s="156">
        <f ca="1">('Input Parameters'!$E$25/'Input Parameters'!$E$31)^$J2068</f>
        <v>1.4135744791610836E-2</v>
      </c>
      <c r="L2068" s="66">
        <f ca="1">$H2068*$C2068*'Input Parameters'!$E$23*K2068</f>
        <v>3.4607020830917778</v>
      </c>
      <c r="M2068" s="23">
        <f t="shared" ca="1" si="268"/>
        <v>0.87591093887567406</v>
      </c>
      <c r="N2068" s="15">
        <f ca="1">_xlfn.NORM.INV(M2068,'Input Parameters'!$E$26,'Input Parameters'!$F$26)</f>
        <v>5.8250503401780715E-2</v>
      </c>
      <c r="O2068" s="8">
        <f t="shared" ca="1" si="269"/>
        <v>0.1706577240412398</v>
      </c>
      <c r="P2068" s="29">
        <f ca="1">_xlfn.LOGNORM.INV(O2068,'Input Parameters'!$H$27,'Input Parameters'!$I$27)</f>
        <v>0.93447277167558218</v>
      </c>
      <c r="Q2068" s="10"/>
      <c r="R2068" s="15">
        <f>'Input Parameters'!$E$28</f>
        <v>12.7</v>
      </c>
      <c r="S2068" s="10">
        <f t="shared" ca="1" si="270"/>
        <v>0.12520029154701406</v>
      </c>
      <c r="T2068" s="25">
        <f ca="1">_xlfn.LOGNORM.INV(S2068,'Input Parameters'!$H$29,'Input Parameters'!$I$29)</f>
        <v>51.181993195456066</v>
      </c>
      <c r="U2068" s="10">
        <f t="shared" ca="1" si="271"/>
        <v>0.31806313041542633</v>
      </c>
      <c r="V2068" s="29">
        <f ca="1">IF('Input Parameters'!$D$30="Beta",_xlfn.BETA.INV(U2068,'Input Parameters'!$L$30,'Input Parameters'!$M$30,'Input Parameters'!$J$30,'Input Parameters'!$K$30),IF('Input Parameters'!$D$30="LogNorm",_xlfn.LOGNORM.INV(U2068,'Input Parameters'!$H$30,'Input Parameters'!$I$30)))</f>
        <v>0.82913957745656486</v>
      </c>
      <c r="W2068" s="2">
        <f ca="1">N2068+(P2068-N2068)*(1-ERF((T2068-R2068)/(2*SQRT(L2068*'Input Parameters'!$E$31))))</f>
        <v>0.18402756531944969</v>
      </c>
      <c r="X2068">
        <f t="shared" ca="1" si="272"/>
        <v>1</v>
      </c>
      <c r="Y2068" s="7"/>
    </row>
    <row r="2069" spans="1:25" ht="15" customHeight="1" x14ac:dyDescent="0.3">
      <c r="A2069" s="130">
        <v>2062</v>
      </c>
      <c r="B2069" s="10">
        <f t="shared" ca="1" si="264"/>
        <v>0.72888294401626641</v>
      </c>
      <c r="C2069" s="57">
        <f ca="1">_xlfn.NORM.INV(B2069,'Input Parameters'!$E$19,'Input Parameters'!$F$19)</f>
        <v>618.79751670003759</v>
      </c>
      <c r="D2069" s="10">
        <f t="shared" ca="1" si="265"/>
        <v>0.50079864237951965</v>
      </c>
      <c r="E2069" s="59">
        <f ca="1">IF(_xlfn.NORM.INV(D2069,'Input Parameters'!$E$20,'Input Parameters'!$F$20)&lt;3500,3500,IF(_xlfn.NORM.INV(D2069,'Input Parameters'!$E$20,'Input Parameters'!$F$20)&gt;5500,5500,_xlfn.NORM.INV(D2069,'Input Parameters'!$E$20,'Input Parameters'!$F$20)))</f>
        <v>4801.4013306348725</v>
      </c>
      <c r="F2069" s="10">
        <f t="shared" ca="1" si="266"/>
        <v>0.10562257579716061</v>
      </c>
      <c r="G2069" s="61">
        <f ca="1">_xlfn.NORM.INV(F2069,'Input Parameters'!$E$21,'Input Parameters'!$F$21)</f>
        <v>275.02382947590951</v>
      </c>
      <c r="H2069" s="54">
        <f ca="1">EXP(E2069*(1/'Input Parameters'!$E$22-1/G2069))</f>
        <v>0.34263376209557661</v>
      </c>
      <c r="I2069" s="10">
        <f t="shared" ca="1" si="267"/>
        <v>0.22074347645043013</v>
      </c>
      <c r="J2069" s="29">
        <f ca="1">_xlfn.BETA.INV(I2069,'Input Parameters'!$L$24,'Input Parameters'!$M$24,'Input Parameters'!$J$24,'Input Parameters'!$K$24)</f>
        <v>0.48053785872086724</v>
      </c>
      <c r="K2069" s="156">
        <f ca="1">('Input Parameters'!$E$25/'Input Parameters'!$E$31)^$J2069</f>
        <v>3.1835881893158606E-2</v>
      </c>
      <c r="L2069" s="66">
        <f ca="1">$H2069*$C2069*'Input Parameters'!$E$23*K2069</f>
        <v>6.7498730037293306</v>
      </c>
      <c r="M2069" s="23">
        <f t="shared" ca="1" si="268"/>
        <v>0.7824279131743116</v>
      </c>
      <c r="N2069" s="15">
        <f ca="1">_xlfn.NORM.INV(M2069,'Input Parameters'!$E$26,'Input Parameters'!$F$26)</f>
        <v>5.0388803076011103E-2</v>
      </c>
      <c r="O2069" s="8">
        <f t="shared" ca="1" si="269"/>
        <v>0.31996480331208832</v>
      </c>
      <c r="P2069" s="29">
        <f ca="1">_xlfn.LOGNORM.INV(O2069,'Input Parameters'!$H$27,'Input Parameters'!$I$27)</f>
        <v>1.1574893224314526</v>
      </c>
      <c r="Q2069" s="10"/>
      <c r="R2069" s="15">
        <f>'Input Parameters'!$E$28</f>
        <v>12.7</v>
      </c>
      <c r="S2069" s="10">
        <f t="shared" ca="1" si="270"/>
        <v>0.60367672284385343</v>
      </c>
      <c r="T2069" s="25">
        <f ca="1">_xlfn.LOGNORM.INV(S2069,'Input Parameters'!$H$29,'Input Parameters'!$I$29)</f>
        <v>59.976087399580557</v>
      </c>
      <c r="U2069" s="10">
        <f t="shared" ca="1" si="271"/>
        <v>0.73422872155533603</v>
      </c>
      <c r="V2069" s="29">
        <f ca="1">IF('Input Parameters'!$D$30="Beta",_xlfn.BETA.INV(U2069,'Input Parameters'!$L$30,'Input Parameters'!$M$30,'Input Parameters'!$J$30,'Input Parameters'!$K$30),IF('Input Parameters'!$D$30="LogNorm",_xlfn.LOGNORM.INV(U2069,'Input Parameters'!$H$30,'Input Parameters'!$I$30)))</f>
        <v>1.278810498734136</v>
      </c>
      <c r="W2069" s="2">
        <f ca="1">N2069+(P2069-N2069)*(1-ERF((T2069-R2069)/(2*SQRT(L2069*'Input Parameters'!$E$31))))</f>
        <v>0.26981324617177987</v>
      </c>
      <c r="X2069">
        <f t="shared" ca="1" si="272"/>
        <v>1</v>
      </c>
      <c r="Y2069" s="7"/>
    </row>
    <row r="2070" spans="1:25" ht="15" customHeight="1" x14ac:dyDescent="0.3">
      <c r="A2070" s="130">
        <v>2063</v>
      </c>
      <c r="B2070" s="10">
        <f t="shared" ca="1" si="264"/>
        <v>0.97892060696014438</v>
      </c>
      <c r="C2070" s="57">
        <f ca="1">_xlfn.NORM.INV(B2070,'Input Parameters'!$E$19,'Input Parameters'!$F$19)</f>
        <v>738.99971817326445</v>
      </c>
      <c r="D2070" s="10">
        <f t="shared" ca="1" si="265"/>
        <v>0.42861716077217338</v>
      </c>
      <c r="E2070" s="59">
        <f ca="1">IF(_xlfn.NORM.INV(D2070,'Input Parameters'!$E$20,'Input Parameters'!$F$20)&lt;3500,3500,IF(_xlfn.NORM.INV(D2070,'Input Parameters'!$E$20,'Input Parameters'!$F$20)&gt;5500,5500,_xlfn.NORM.INV(D2070,'Input Parameters'!$E$20,'Input Parameters'!$F$20)))</f>
        <v>4674.0728945428918</v>
      </c>
      <c r="F2070" s="10">
        <f t="shared" ca="1" si="266"/>
        <v>0.55605812858763148</v>
      </c>
      <c r="G2070" s="61">
        <f ca="1">_xlfn.NORM.INV(F2070,'Input Parameters'!$E$21,'Input Parameters'!$F$21)</f>
        <v>285.95812269280179</v>
      </c>
      <c r="H2070" s="54">
        <f ca="1">EXP(E2070*(1/'Input Parameters'!$E$22-1/G2070))</f>
        <v>0.67513787527401725</v>
      </c>
      <c r="I2070" s="10">
        <f t="shared" ca="1" si="267"/>
        <v>0.95237498640408125</v>
      </c>
      <c r="J2070" s="29">
        <f ca="1">_xlfn.BETA.INV(I2070,'Input Parameters'!$L$24,'Input Parameters'!$M$24,'Input Parameters'!$J$24,'Input Parameters'!$K$24)</f>
        <v>0.83708390833581126</v>
      </c>
      <c r="K2070" s="156">
        <f ca="1">('Input Parameters'!$E$25/'Input Parameters'!$E$31)^$J2070</f>
        <v>2.4667312940693424E-3</v>
      </c>
      <c r="L2070" s="66">
        <f ca="1">$H2070*$C2070*'Input Parameters'!$E$23*K2070</f>
        <v>1.2307181032405197</v>
      </c>
      <c r="M2070" s="23">
        <f t="shared" ca="1" si="268"/>
        <v>0.7564437031441531</v>
      </c>
      <c r="N2070" s="15">
        <f ca="1">_xlfn.NORM.INV(M2070,'Input Parameters'!$E$26,'Input Parameters'!$F$26)</f>
        <v>4.8593080234782024E-2</v>
      </c>
      <c r="O2070" s="8">
        <f t="shared" ca="1" si="269"/>
        <v>0.85243777141529986</v>
      </c>
      <c r="P2070" s="29">
        <f ca="1">_xlfn.LOGNORM.INV(O2070,'Input Parameters'!$H$27,'Input Parameters'!$I$27)</f>
        <v>2.2623233016869739</v>
      </c>
      <c r="Q2070" s="10"/>
      <c r="R2070" s="15">
        <f>'Input Parameters'!$E$28</f>
        <v>12.7</v>
      </c>
      <c r="S2070" s="10">
        <f t="shared" ca="1" si="270"/>
        <v>6.8906146870654772E-2</v>
      </c>
      <c r="T2070" s="25">
        <f ca="1">_xlfn.LOGNORM.INV(S2070,'Input Parameters'!$H$29,'Input Parameters'!$I$29)</f>
        <v>49.294868351667112</v>
      </c>
      <c r="U2070" s="10">
        <f t="shared" ca="1" si="271"/>
        <v>0.15479124900688901</v>
      </c>
      <c r="V2070" s="29">
        <f ca="1">IF('Input Parameters'!$D$30="Beta",_xlfn.BETA.INV(U2070,'Input Parameters'!$L$30,'Input Parameters'!$M$30,'Input Parameters'!$J$30,'Input Parameters'!$K$30),IF('Input Parameters'!$D$30="LogNorm",_xlfn.LOGNORM.INV(U2070,'Input Parameters'!$H$30,'Input Parameters'!$I$30)))</f>
        <v>0.66932384587563409</v>
      </c>
      <c r="W2070" s="2">
        <f ca="1">N2070+(P2070-N2070)*(1-ERF((T2070-R2070)/(2*SQRT(L2070*'Input Parameters'!$E$31))))</f>
        <v>9.2144248939535212E-2</v>
      </c>
      <c r="X2070">
        <f t="shared" ca="1" si="272"/>
        <v>1</v>
      </c>
      <c r="Y2070" s="7"/>
    </row>
    <row r="2071" spans="1:25" ht="15" customHeight="1" x14ac:dyDescent="0.3">
      <c r="A2071" s="130">
        <v>2064</v>
      </c>
      <c r="B2071" s="10">
        <f t="shared" ca="1" si="264"/>
        <v>0.93658633063772534</v>
      </c>
      <c r="C2071" s="57">
        <f ca="1">_xlfn.NORM.INV(B2071,'Input Parameters'!$E$19,'Input Parameters'!$F$19)</f>
        <v>696.30896542312348</v>
      </c>
      <c r="D2071" s="10">
        <f t="shared" ca="1" si="265"/>
        <v>0.10696552520876823</v>
      </c>
      <c r="E2071" s="59">
        <f ca="1">IF(_xlfn.NORM.INV(D2071,'Input Parameters'!$E$20,'Input Parameters'!$F$20)&lt;3500,3500,IF(_xlfn.NORM.INV(D2071,'Input Parameters'!$E$20,'Input Parameters'!$F$20)&gt;5500,5500,_xlfn.NORM.INV(D2071,'Input Parameters'!$E$20,'Input Parameters'!$F$20)))</f>
        <v>3930.0200738275116</v>
      </c>
      <c r="F2071" s="10">
        <f t="shared" ca="1" si="266"/>
        <v>0.2938750479432346</v>
      </c>
      <c r="G2071" s="61">
        <f ca="1">_xlfn.NORM.INV(F2071,'Input Parameters'!$E$21,'Input Parameters'!$F$21)</f>
        <v>280.58909944450573</v>
      </c>
      <c r="H2071" s="54">
        <f ca="1">EXP(E2071*(1/'Input Parameters'!$E$22-1/G2071))</f>
        <v>0.55251211452358906</v>
      </c>
      <c r="I2071" s="10">
        <f t="shared" ca="1" si="267"/>
        <v>0.99785368710166056</v>
      </c>
      <c r="J2071" s="29">
        <f ca="1">_xlfn.BETA.INV(I2071,'Input Parameters'!$L$24,'Input Parameters'!$M$24,'Input Parameters'!$J$24,'Input Parameters'!$K$24)</f>
        <v>0.93408614421912139</v>
      </c>
      <c r="K2071" s="156">
        <f ca="1">('Input Parameters'!$E$25/'Input Parameters'!$E$31)^$J2071</f>
        <v>1.2300363758594504E-3</v>
      </c>
      <c r="L2071" s="66">
        <f ca="1">$H2071*$C2071*'Input Parameters'!$E$23*K2071</f>
        <v>0.47321853527194768</v>
      </c>
      <c r="M2071" s="23">
        <f t="shared" ca="1" si="268"/>
        <v>0.53564455681165346</v>
      </c>
      <c r="N2071" s="15">
        <f ca="1">_xlfn.NORM.INV(M2071,'Input Parameters'!$E$26,'Input Parameters'!$F$26)</f>
        <v>3.5878804151170458E-2</v>
      </c>
      <c r="O2071" s="8">
        <f t="shared" ca="1" si="269"/>
        <v>0.86424035337724947</v>
      </c>
      <c r="P2071" s="29">
        <f ca="1">_xlfn.LOGNORM.INV(O2071,'Input Parameters'!$H$27,'Input Parameters'!$I$27)</f>
        <v>2.3156118060701876</v>
      </c>
      <c r="Q2071" s="10"/>
      <c r="R2071" s="15">
        <f>'Input Parameters'!$E$28</f>
        <v>12.7</v>
      </c>
      <c r="S2071" s="10">
        <f t="shared" ca="1" si="270"/>
        <v>0.68520205313398697</v>
      </c>
      <c r="T2071" s="25">
        <f ca="1">_xlfn.LOGNORM.INV(S2071,'Input Parameters'!$H$29,'Input Parameters'!$I$29)</f>
        <v>61.471949241543975</v>
      </c>
      <c r="U2071" s="10">
        <f t="shared" ca="1" si="271"/>
        <v>0.22352098970159007</v>
      </c>
      <c r="V2071" s="29">
        <f ca="1">IF('Input Parameters'!$D$30="Beta",_xlfn.BETA.INV(U2071,'Input Parameters'!$L$30,'Input Parameters'!$M$30,'Input Parameters'!$J$30,'Input Parameters'!$K$30),IF('Input Parameters'!$D$30="LogNorm",_xlfn.LOGNORM.INV(U2071,'Input Parameters'!$H$30,'Input Parameters'!$I$30)))</f>
        <v>0.74034705055438821</v>
      </c>
      <c r="W2071" s="2">
        <f ca="1">N2071+(P2071-N2071)*(1-ERF((T2071-R2071)/(2*SQRT(L2071*'Input Parameters'!$E$31))))</f>
        <v>3.5880023868007933E-2</v>
      </c>
      <c r="X2071">
        <f t="shared" ca="1" si="272"/>
        <v>1</v>
      </c>
      <c r="Y2071" s="7"/>
    </row>
    <row r="2072" spans="1:25" ht="15" customHeight="1" x14ac:dyDescent="0.3">
      <c r="A2072" s="130">
        <v>2065</v>
      </c>
      <c r="B2072" s="10">
        <f t="shared" ca="1" si="264"/>
        <v>0.7742536121888729</v>
      </c>
      <c r="C2072" s="57">
        <f ca="1">_xlfn.NORM.INV(B2072,'Input Parameters'!$E$19,'Input Parameters'!$F$19)</f>
        <v>630.92247304675823</v>
      </c>
      <c r="D2072" s="10">
        <f t="shared" ca="1" si="265"/>
        <v>0.20094738065065365</v>
      </c>
      <c r="E2072" s="59">
        <f ca="1">IF(_xlfn.NORM.INV(D2072,'Input Parameters'!$E$20,'Input Parameters'!$F$20)&lt;3500,3500,IF(_xlfn.NORM.INV(D2072,'Input Parameters'!$E$20,'Input Parameters'!$F$20)&gt;5500,5500,_xlfn.NORM.INV(D2072,'Input Parameters'!$E$20,'Input Parameters'!$F$20)))</f>
        <v>4213.2305480134082</v>
      </c>
      <c r="F2072" s="10">
        <f t="shared" ca="1" si="266"/>
        <v>0.16292172382628456</v>
      </c>
      <c r="G2072" s="61">
        <f ca="1">_xlfn.NORM.INV(F2072,'Input Parameters'!$E$21,'Input Parameters'!$F$21)</f>
        <v>277.12738821532145</v>
      </c>
      <c r="H2072" s="54">
        <f ca="1">EXP(E2072*(1/'Input Parameters'!$E$22-1/G2072))</f>
        <v>0.43884877500770242</v>
      </c>
      <c r="I2072" s="10">
        <f t="shared" ca="1" si="267"/>
        <v>0.7113033111657121</v>
      </c>
      <c r="J2072" s="29">
        <f ca="1">_xlfn.BETA.INV(I2072,'Input Parameters'!$L$24,'Input Parameters'!$M$24,'Input Parameters'!$J$24,'Input Parameters'!$K$24)</f>
        <v>0.69375135154485579</v>
      </c>
      <c r="K2072" s="156">
        <f ca="1">('Input Parameters'!$E$25/'Input Parameters'!$E$31)^$J2072</f>
        <v>6.897071135618894E-3</v>
      </c>
      <c r="L2072" s="66">
        <f ca="1">$H2072*$C2072*'Input Parameters'!$E$23*K2072</f>
        <v>1.9096579828428584</v>
      </c>
      <c r="M2072" s="23">
        <f t="shared" ca="1" si="268"/>
        <v>0.19644907102580245</v>
      </c>
      <c r="N2072" s="15">
        <f ca="1">_xlfn.NORM.INV(M2072,'Input Parameters'!$E$26,'Input Parameters'!$F$26)</f>
        <v>1.6058159073810523E-2</v>
      </c>
      <c r="O2072" s="8">
        <f t="shared" ca="1" si="269"/>
        <v>0.33848136625955128</v>
      </c>
      <c r="P2072" s="29">
        <f ca="1">_xlfn.LOGNORM.INV(O2072,'Input Parameters'!$H$27,'Input Parameters'!$I$27)</f>
        <v>1.1839999437044391</v>
      </c>
      <c r="Q2072" s="10"/>
      <c r="R2072" s="15">
        <f>'Input Parameters'!$E$28</f>
        <v>12.7</v>
      </c>
      <c r="S2072" s="10">
        <f t="shared" ca="1" si="270"/>
        <v>0.81757977868499587</v>
      </c>
      <c r="T2072" s="25">
        <f ca="1">_xlfn.LOGNORM.INV(S2072,'Input Parameters'!$H$29,'Input Parameters'!$I$29)</f>
        <v>64.468185676169696</v>
      </c>
      <c r="U2072" s="10">
        <f t="shared" ca="1" si="271"/>
        <v>0.66993859799722177</v>
      </c>
      <c r="V2072" s="29">
        <f ca="1">IF('Input Parameters'!$D$30="Beta",_xlfn.BETA.INV(U2072,'Input Parameters'!$L$30,'Input Parameters'!$M$30,'Input Parameters'!$J$30,'Input Parameters'!$K$30),IF('Input Parameters'!$D$30="LogNorm",_xlfn.LOGNORM.INV(U2072,'Input Parameters'!$H$30,'Input Parameters'!$I$30)))</f>
        <v>1.1884117853565779</v>
      </c>
      <c r="W2072" s="2">
        <f ca="1">N2072+(P2072-N2072)*(1-ERF((T2072-R2072)/(2*SQRT(L2072*'Input Parameters'!$E$31))))</f>
        <v>2.5489001407121653E-2</v>
      </c>
      <c r="X2072">
        <f t="shared" ca="1" si="272"/>
        <v>1</v>
      </c>
      <c r="Y2072" s="7"/>
    </row>
    <row r="2073" spans="1:25" ht="15" customHeight="1" x14ac:dyDescent="0.3">
      <c r="A2073" s="130">
        <v>2066</v>
      </c>
      <c r="B2073" s="10">
        <f t="shared" ca="1" si="264"/>
        <v>0.75093167475875655</v>
      </c>
      <c r="C2073" s="57">
        <f ca="1">_xlfn.NORM.INV(B2073,'Input Parameters'!$E$19,'Input Parameters'!$F$19)</f>
        <v>624.54237125413488</v>
      </c>
      <c r="D2073" s="10">
        <f t="shared" ca="1" si="265"/>
        <v>2.2303265514719839E-2</v>
      </c>
      <c r="E2073" s="59">
        <f ca="1">IF(_xlfn.NORM.INV(D2073,'Input Parameters'!$E$20,'Input Parameters'!$F$20)&lt;3500,3500,IF(_xlfn.NORM.INV(D2073,'Input Parameters'!$E$20,'Input Parameters'!$F$20)&gt;5500,5500,_xlfn.NORM.INV(D2073,'Input Parameters'!$E$20,'Input Parameters'!$F$20)))</f>
        <v>3500</v>
      </c>
      <c r="F2073" s="10">
        <f t="shared" ca="1" si="266"/>
        <v>0.77291395927523121</v>
      </c>
      <c r="G2073" s="61">
        <f ca="1">_xlfn.NORM.INV(F2073,'Input Parameters'!$E$21,'Input Parameters'!$F$21)</f>
        <v>290.73303458598963</v>
      </c>
      <c r="H2073" s="54">
        <f ca="1">EXP(E2073*(1/'Input Parameters'!$E$22-1/G2073))</f>
        <v>0.91106306919695745</v>
      </c>
      <c r="I2073" s="10">
        <f t="shared" ca="1" si="267"/>
        <v>0.40530419988544986</v>
      </c>
      <c r="J2073" s="29">
        <f ca="1">_xlfn.BETA.INV(I2073,'Input Parameters'!$L$24,'Input Parameters'!$M$24,'Input Parameters'!$J$24,'Input Parameters'!$K$24)</f>
        <v>0.56816643080023066</v>
      </c>
      <c r="K2073" s="156">
        <f ca="1">('Input Parameters'!$E$25/'Input Parameters'!$E$31)^$J2073</f>
        <v>1.6979152552579636E-2</v>
      </c>
      <c r="L2073" s="66">
        <f ca="1">$H2073*$C2073*'Input Parameters'!$E$23*K2073</f>
        <v>9.6610951779250218</v>
      </c>
      <c r="M2073" s="23">
        <f t="shared" ca="1" si="268"/>
        <v>0.22070502883352405</v>
      </c>
      <c r="N2073" s="15">
        <f ca="1">_xlfn.NORM.INV(M2073,'Input Parameters'!$E$26,'Input Parameters'!$F$26)</f>
        <v>1.7833899764227615E-2</v>
      </c>
      <c r="O2073" s="8">
        <f t="shared" ca="1" si="269"/>
        <v>0.67484321556249871</v>
      </c>
      <c r="P2073" s="29">
        <f ca="1">_xlfn.LOGNORM.INV(O2073,'Input Parameters'!$H$27,'Input Parameters'!$I$27)</f>
        <v>1.7397971996595603</v>
      </c>
      <c r="Q2073" s="10"/>
      <c r="R2073" s="15">
        <f>'Input Parameters'!$E$28</f>
        <v>12.7</v>
      </c>
      <c r="S2073" s="10">
        <f t="shared" ca="1" si="270"/>
        <v>0.37737501306898791</v>
      </c>
      <c r="T2073" s="25">
        <f ca="1">_xlfn.LOGNORM.INV(S2073,'Input Parameters'!$H$29,'Input Parameters'!$I$29)</f>
        <v>56.22490928930948</v>
      </c>
      <c r="U2073" s="10">
        <f t="shared" ca="1" si="271"/>
        <v>0.92957887039295128</v>
      </c>
      <c r="V2073" s="29">
        <f ca="1">IF('Input Parameters'!$D$30="Beta",_xlfn.BETA.INV(U2073,'Input Parameters'!$L$30,'Input Parameters'!$M$30,'Input Parameters'!$J$30,'Input Parameters'!$K$30),IF('Input Parameters'!$D$30="LogNorm",_xlfn.LOGNORM.INV(U2073,'Input Parameters'!$H$30,'Input Parameters'!$I$30)))</f>
        <v>1.7859394762337706</v>
      </c>
      <c r="W2073" s="2">
        <f ca="1">N2073+(P2073-N2073)*(1-ERF((T2073-R2073)/(2*SQRT(L2073*'Input Parameters'!$E$31))))</f>
        <v>0.57246296783562467</v>
      </c>
      <c r="X2073">
        <f t="shared" ca="1" si="272"/>
        <v>1</v>
      </c>
      <c r="Y2073" s="7"/>
    </row>
    <row r="2074" spans="1:25" ht="15" customHeight="1" x14ac:dyDescent="0.3">
      <c r="A2074" s="130">
        <v>2067</v>
      </c>
      <c r="B2074" s="10">
        <f t="shared" ca="1" si="264"/>
        <v>2.981473896402087E-2</v>
      </c>
      <c r="C2074" s="57">
        <f ca="1">_xlfn.NORM.INV(B2074,'Input Parameters'!$E$19,'Input Parameters'!$F$19)</f>
        <v>408.14227657186746</v>
      </c>
      <c r="D2074" s="10">
        <f t="shared" ca="1" si="265"/>
        <v>0.67078404972317796</v>
      </c>
      <c r="E2074" s="59">
        <f ca="1">IF(_xlfn.NORM.INV(D2074,'Input Parameters'!$E$20,'Input Parameters'!$F$20)&lt;3500,3500,IF(_xlfn.NORM.INV(D2074,'Input Parameters'!$E$20,'Input Parameters'!$F$20)&gt;5500,5500,_xlfn.NORM.INV(D2074,'Input Parameters'!$E$20,'Input Parameters'!$F$20)))</f>
        <v>5109.4554349525706</v>
      </c>
      <c r="F2074" s="10">
        <f t="shared" ca="1" si="266"/>
        <v>0.43525257170907128</v>
      </c>
      <c r="G2074" s="61">
        <f ca="1">_xlfn.NORM.INV(F2074,'Input Parameters'!$E$21,'Input Parameters'!$F$21)</f>
        <v>283.56868731605181</v>
      </c>
      <c r="H2074" s="54">
        <f ca="1">EXP(E2074*(1/'Input Parameters'!$E$22-1/G2074))</f>
        <v>0.55990369611968516</v>
      </c>
      <c r="I2074" s="10">
        <f t="shared" ca="1" si="267"/>
        <v>0.50091536459036357</v>
      </c>
      <c r="J2074" s="29">
        <f ca="1">_xlfn.BETA.INV(I2074,'Input Parameters'!$L$24,'Input Parameters'!$M$24,'Input Parameters'!$J$24,'Input Parameters'!$K$24)</f>
        <v>0.60753157276115732</v>
      </c>
      <c r="K2074" s="156">
        <f ca="1">('Input Parameters'!$E$25/'Input Parameters'!$E$31)^$J2074</f>
        <v>1.2801963357384078E-2</v>
      </c>
      <c r="L2074" s="66">
        <f ca="1">$H2074*$C2074*'Input Parameters'!$E$23*K2074</f>
        <v>2.9255093928540017</v>
      </c>
      <c r="M2074" s="23">
        <f t="shared" ca="1" si="268"/>
        <v>0.58658290728270213</v>
      </c>
      <c r="N2074" s="15">
        <f ca="1">_xlfn.NORM.INV(M2074,'Input Parameters'!$E$26,'Input Parameters'!$F$26)</f>
        <v>3.8594036074738394E-2</v>
      </c>
      <c r="O2074" s="8">
        <f t="shared" ca="1" si="269"/>
        <v>0.69279521357879048</v>
      </c>
      <c r="P2074" s="29">
        <f ca="1">_xlfn.LOGNORM.INV(O2074,'Input Parameters'!$H$27,'Input Parameters'!$I$27)</f>
        <v>1.7790752714573894</v>
      </c>
      <c r="Q2074" s="10"/>
      <c r="R2074" s="15">
        <f>'Input Parameters'!$E$28</f>
        <v>12.7</v>
      </c>
      <c r="S2074" s="10">
        <f t="shared" ca="1" si="270"/>
        <v>0.85543034618626779</v>
      </c>
      <c r="T2074" s="25">
        <f ca="1">_xlfn.LOGNORM.INV(S2074,'Input Parameters'!$H$29,'Input Parameters'!$I$29)</f>
        <v>65.591295909390382</v>
      </c>
      <c r="U2074" s="10">
        <f t="shared" ca="1" si="271"/>
        <v>0.82356436126485932</v>
      </c>
      <c r="V2074" s="29">
        <f ca="1">IF('Input Parameters'!$D$30="Beta",_xlfn.BETA.INV(U2074,'Input Parameters'!$L$30,'Input Parameters'!$M$30,'Input Parameters'!$J$30,'Input Parameters'!$K$30),IF('Input Parameters'!$D$30="LogNorm",_xlfn.LOGNORM.INV(U2074,'Input Parameters'!$H$30,'Input Parameters'!$I$30)))</f>
        <v>1.4413316927637836</v>
      </c>
      <c r="W2074" s="2">
        <f ca="1">N2074+(P2074-N2074)*(1-ERF((T2074-R2074)/(2*SQRT(L2074*'Input Parameters'!$E$31))))</f>
        <v>8.8671269808240194E-2</v>
      </c>
      <c r="X2074">
        <f t="shared" ca="1" si="272"/>
        <v>1</v>
      </c>
      <c r="Y2074" s="7"/>
    </row>
    <row r="2075" spans="1:25" ht="15" customHeight="1" x14ac:dyDescent="0.3">
      <c r="A2075" s="130">
        <v>2068</v>
      </c>
      <c r="B2075" s="10">
        <f t="shared" ca="1" si="264"/>
        <v>0.78004005779724883</v>
      </c>
      <c r="C2075" s="57">
        <f ca="1">_xlfn.NORM.INV(B2075,'Input Parameters'!$E$19,'Input Parameters'!$F$19)</f>
        <v>632.56175900032633</v>
      </c>
      <c r="D2075" s="10">
        <f t="shared" ca="1" si="265"/>
        <v>6.9624808546855932E-2</v>
      </c>
      <c r="E2075" s="59">
        <f ca="1">IF(_xlfn.NORM.INV(D2075,'Input Parameters'!$E$20,'Input Parameters'!$F$20)&lt;3500,3500,IF(_xlfn.NORM.INV(D2075,'Input Parameters'!$E$20,'Input Parameters'!$F$20)&gt;5500,5500,_xlfn.NORM.INV(D2075,'Input Parameters'!$E$20,'Input Parameters'!$F$20)))</f>
        <v>3764.9861888352953</v>
      </c>
      <c r="F2075" s="10">
        <f t="shared" ca="1" si="266"/>
        <v>2.1787856576673037E-2</v>
      </c>
      <c r="G2075" s="61">
        <f ca="1">_xlfn.NORM.INV(F2075,'Input Parameters'!$E$21,'Input Parameters'!$F$21)</f>
        <v>268.98734639706527</v>
      </c>
      <c r="H2075" s="54">
        <f ca="1">EXP(E2075*(1/'Input Parameters'!$E$22-1/G2075))</f>
        <v>0.31755400636722109</v>
      </c>
      <c r="I2075" s="10">
        <f t="shared" ca="1" si="267"/>
        <v>0.31609849968847215</v>
      </c>
      <c r="J2075" s="29">
        <f ca="1">_xlfn.BETA.INV(I2075,'Input Parameters'!$L$24,'Input Parameters'!$M$24,'Input Parameters'!$J$24,'Input Parameters'!$K$24)</f>
        <v>0.52873795388650047</v>
      </c>
      <c r="K2075" s="156">
        <f ca="1">('Input Parameters'!$E$25/'Input Parameters'!$E$31)^$J2075</f>
        <v>2.2529562416473217E-2</v>
      </c>
      <c r="L2075" s="66">
        <f ca="1">$H2075*$C2075*'Input Parameters'!$E$23*K2075</f>
        <v>4.5255699961373814</v>
      </c>
      <c r="M2075" s="23">
        <f t="shared" ca="1" si="268"/>
        <v>0.31258292791183517</v>
      </c>
      <c r="N2075" s="15">
        <f ca="1">_xlfn.NORM.INV(M2075,'Input Parameters'!$E$26,'Input Parameters'!$F$26)</f>
        <v>2.3740614199781511E-2</v>
      </c>
      <c r="O2075" s="8">
        <f t="shared" ca="1" si="269"/>
        <v>0.52207351616959519</v>
      </c>
      <c r="P2075" s="29">
        <f ca="1">_xlfn.LOGNORM.INV(O2075,'Input Parameters'!$H$27,'Input Parameters'!$I$27)</f>
        <v>1.4589296359509265</v>
      </c>
      <c r="Q2075" s="10"/>
      <c r="R2075" s="15">
        <f>'Input Parameters'!$E$28</f>
        <v>12.7</v>
      </c>
      <c r="S2075" s="10">
        <f t="shared" ca="1" si="270"/>
        <v>0.19556874433636207</v>
      </c>
      <c r="T2075" s="25">
        <f ca="1">_xlfn.LOGNORM.INV(S2075,'Input Parameters'!$H$29,'Input Parameters'!$I$29)</f>
        <v>52.886675203068698</v>
      </c>
      <c r="U2075" s="10">
        <f t="shared" ca="1" si="271"/>
        <v>0.4953948074275053</v>
      </c>
      <c r="V2075" s="29">
        <f ca="1">IF('Input Parameters'!$D$30="Beta",_xlfn.BETA.INV(U2075,'Input Parameters'!$L$30,'Input Parameters'!$M$30,'Input Parameters'!$J$30,'Input Parameters'!$K$30),IF('Input Parameters'!$D$30="LogNorm",_xlfn.LOGNORM.INV(U2075,'Input Parameters'!$H$30,'Input Parameters'!$I$30)))</f>
        <v>0.99466881126516149</v>
      </c>
      <c r="W2075" s="2">
        <f ca="1">N2075+(P2075-N2075)*(1-ERF((T2075-R2075)/(2*SQRT(L2075*'Input Parameters'!$E$31))))</f>
        <v>0.28440785092383708</v>
      </c>
      <c r="X2075">
        <f t="shared" ca="1" si="272"/>
        <v>1</v>
      </c>
      <c r="Y2075" s="7"/>
    </row>
    <row r="2076" spans="1:25" ht="15" customHeight="1" x14ac:dyDescent="0.3">
      <c r="A2076" s="130">
        <v>2069</v>
      </c>
      <c r="B2076" s="10">
        <f t="shared" ca="1" si="264"/>
        <v>3.0222070733353035E-2</v>
      </c>
      <c r="C2076" s="57">
        <f ca="1">_xlfn.NORM.INV(B2076,'Input Parameters'!$E$19,'Input Parameters'!$F$19)</f>
        <v>408.64788300468638</v>
      </c>
      <c r="D2076" s="10">
        <f t="shared" ca="1" si="265"/>
        <v>0.53240487252552982</v>
      </c>
      <c r="E2076" s="59">
        <f ca="1">IF(_xlfn.NORM.INV(D2076,'Input Parameters'!$E$20,'Input Parameters'!$F$20)&lt;3500,3500,IF(_xlfn.NORM.INV(D2076,'Input Parameters'!$E$20,'Input Parameters'!$F$20)&gt;5500,5500,_xlfn.NORM.INV(D2076,'Input Parameters'!$E$20,'Input Parameters'!$F$20)))</f>
        <v>4856.9215477053403</v>
      </c>
      <c r="F2076" s="10">
        <f t="shared" ca="1" si="266"/>
        <v>0.37611361577307745</v>
      </c>
      <c r="G2076" s="61">
        <f ca="1">_xlfn.NORM.INV(F2076,'Input Parameters'!$E$21,'Input Parameters'!$F$21)</f>
        <v>282.36856698697528</v>
      </c>
      <c r="H2076" s="54">
        <f ca="1">EXP(E2076*(1/'Input Parameters'!$E$22-1/G2076))</f>
        <v>0.53573203023146032</v>
      </c>
      <c r="I2076" s="10">
        <f t="shared" ca="1" si="267"/>
        <v>0.17391857923274001</v>
      </c>
      <c r="J2076" s="29">
        <f ca="1">_xlfn.BETA.INV(I2076,'Input Parameters'!$L$24,'Input Parameters'!$M$24,'Input Parameters'!$J$24,'Input Parameters'!$K$24)</f>
        <v>0.4526877185570185</v>
      </c>
      <c r="K2076" s="156">
        <f ca="1">('Input Parameters'!$E$25/'Input Parameters'!$E$31)^$J2076</f>
        <v>3.8876047860165325E-2</v>
      </c>
      <c r="L2076" s="66">
        <f ca="1">$H2076*$C2076*'Input Parameters'!$E$23*K2076</f>
        <v>8.5109683240452618</v>
      </c>
      <c r="M2076" s="23">
        <f t="shared" ca="1" si="268"/>
        <v>0.79696944661052949</v>
      </c>
      <c r="N2076" s="15">
        <f ca="1">_xlfn.NORM.INV(M2076,'Input Parameters'!$E$26,'Input Parameters'!$F$26)</f>
        <v>5.1447748373294674E-2</v>
      </c>
      <c r="O2076" s="8">
        <f t="shared" ca="1" si="269"/>
        <v>0.82646596444455356</v>
      </c>
      <c r="P2076" s="29">
        <f ca="1">_xlfn.LOGNORM.INV(O2076,'Input Parameters'!$H$27,'Input Parameters'!$I$27)</f>
        <v>2.1580545385230381</v>
      </c>
      <c r="Q2076" s="10"/>
      <c r="R2076" s="15">
        <f>'Input Parameters'!$E$28</f>
        <v>12.7</v>
      </c>
      <c r="S2076" s="10">
        <f t="shared" ca="1" si="270"/>
        <v>0.96093597148541376</v>
      </c>
      <c r="T2076" s="25">
        <f ca="1">_xlfn.LOGNORM.INV(S2076,'Input Parameters'!$H$29,'Input Parameters'!$I$29)</f>
        <v>70.967248481186516</v>
      </c>
      <c r="U2076" s="10">
        <f t="shared" ca="1" si="271"/>
        <v>0.24252243385258543</v>
      </c>
      <c r="V2076" s="29">
        <f ca="1">IF('Input Parameters'!$D$30="Beta",_xlfn.BETA.INV(U2076,'Input Parameters'!$L$30,'Input Parameters'!$M$30,'Input Parameters'!$J$30,'Input Parameters'!$K$30),IF('Input Parameters'!$D$30="LogNorm",_xlfn.LOGNORM.INV(U2076,'Input Parameters'!$H$30,'Input Parameters'!$I$30)))</f>
        <v>0.75871432899479352</v>
      </c>
      <c r="W2076" s="2">
        <f ca="1">N2076+(P2076-N2076)*(1-ERF((T2076-R2076)/(2*SQRT(L2076*'Input Parameters'!$E$31))))</f>
        <v>0.38401414522435862</v>
      </c>
      <c r="X2076">
        <f t="shared" ca="1" si="272"/>
        <v>1</v>
      </c>
      <c r="Y2076" s="7"/>
    </row>
    <row r="2077" spans="1:25" ht="15" customHeight="1" x14ac:dyDescent="0.3">
      <c r="A2077" s="130">
        <v>2070</v>
      </c>
      <c r="B2077" s="10">
        <f t="shared" ca="1" si="264"/>
        <v>0.69609369108969588</v>
      </c>
      <c r="C2077" s="57">
        <f ca="1">_xlfn.NORM.INV(B2077,'Input Parameters'!$E$19,'Input Parameters'!$F$19)</f>
        <v>610.66525601017418</v>
      </c>
      <c r="D2077" s="10">
        <f t="shared" ca="1" si="265"/>
        <v>0.25973235148648477</v>
      </c>
      <c r="E2077" s="59">
        <f ca="1">IF(_xlfn.NORM.INV(D2077,'Input Parameters'!$E$20,'Input Parameters'!$F$20)&lt;3500,3500,IF(_xlfn.NORM.INV(D2077,'Input Parameters'!$E$20,'Input Parameters'!$F$20)&gt;5500,5500,_xlfn.NORM.INV(D2077,'Input Parameters'!$E$20,'Input Parameters'!$F$20)))</f>
        <v>4349.0804609110801</v>
      </c>
      <c r="F2077" s="10">
        <f t="shared" ca="1" si="266"/>
        <v>0.56816979026331693</v>
      </c>
      <c r="G2077" s="61">
        <f ca="1">_xlfn.NORM.INV(F2077,'Input Parameters'!$E$21,'Input Parameters'!$F$21)</f>
        <v>286.19969162901367</v>
      </c>
      <c r="H2077" s="54">
        <f ca="1">EXP(E2077*(1/'Input Parameters'!$E$22-1/G2077))</f>
        <v>0.70279723966843122</v>
      </c>
      <c r="I2077" s="10">
        <f t="shared" ca="1" si="267"/>
        <v>0.49253902143414585</v>
      </c>
      <c r="J2077" s="29">
        <f ca="1">_xlfn.BETA.INV(I2077,'Input Parameters'!$L$24,'Input Parameters'!$M$24,'Input Parameters'!$J$24,'Input Parameters'!$K$24)</f>
        <v>0.60414650507283518</v>
      </c>
      <c r="K2077" s="156">
        <f ca="1">('Input Parameters'!$E$25/'Input Parameters'!$E$31)^$J2077</f>
        <v>1.3116637874076258E-2</v>
      </c>
      <c r="L2077" s="66">
        <f ca="1">$H2077*$C2077*'Input Parameters'!$E$23*K2077</f>
        <v>5.629318057915996</v>
      </c>
      <c r="M2077" s="23">
        <f t="shared" ca="1" si="268"/>
        <v>0.25230952256164996</v>
      </c>
      <c r="N2077" s="15">
        <f ca="1">_xlfn.NORM.INV(M2077,'Input Parameters'!$E$26,'Input Parameters'!$F$26)</f>
        <v>1.9987966589305531E-2</v>
      </c>
      <c r="O2077" s="8">
        <f t="shared" ca="1" si="269"/>
        <v>0.76341477602049934</v>
      </c>
      <c r="P2077" s="29">
        <f ca="1">_xlfn.LOGNORM.INV(O2077,'Input Parameters'!$H$27,'Input Parameters'!$I$27)</f>
        <v>1.9553448644201612</v>
      </c>
      <c r="Q2077" s="10"/>
      <c r="R2077" s="15">
        <f>'Input Parameters'!$E$28</f>
        <v>12.7</v>
      </c>
      <c r="S2077" s="10">
        <f t="shared" ca="1" si="270"/>
        <v>0.63494210213906899</v>
      </c>
      <c r="T2077" s="25">
        <f ca="1">_xlfn.LOGNORM.INV(S2077,'Input Parameters'!$H$29,'Input Parameters'!$I$29)</f>
        <v>60.531453714331001</v>
      </c>
      <c r="U2077" s="10">
        <f t="shared" ca="1" si="271"/>
        <v>0.67457850036086464</v>
      </c>
      <c r="V2077" s="29">
        <f ca="1">IF('Input Parameters'!$D$30="Beta",_xlfn.BETA.INV(U2077,'Input Parameters'!$L$30,'Input Parameters'!$M$30,'Input Parameters'!$J$30,'Input Parameters'!$K$30),IF('Input Parameters'!$D$30="LogNorm",_xlfn.LOGNORM.INV(U2077,'Input Parameters'!$H$30,'Input Parameters'!$I$30)))</f>
        <v>1.1944481067240018</v>
      </c>
      <c r="W2077" s="2">
        <f ca="1">N2077+(P2077-N2077)*(1-ERF((T2077-R2077)/(2*SQRT(L2077*'Input Parameters'!$E$31))))</f>
        <v>0.31805118440856167</v>
      </c>
      <c r="X2077">
        <f t="shared" ca="1" si="272"/>
        <v>1</v>
      </c>
      <c r="Y2077" s="7"/>
    </row>
    <row r="2078" spans="1:25" ht="15" customHeight="1" x14ac:dyDescent="0.3">
      <c r="A2078" s="130">
        <v>2071</v>
      </c>
      <c r="B2078" s="10">
        <f t="shared" ca="1" si="264"/>
        <v>0.92343583506660676</v>
      </c>
      <c r="C2078" s="57">
        <f ca="1">_xlfn.NORM.INV(B2078,'Input Parameters'!$E$19,'Input Parameters'!$F$19)</f>
        <v>688.01402749619444</v>
      </c>
      <c r="D2078" s="10">
        <f t="shared" ca="1" si="265"/>
        <v>0.17477923740047907</v>
      </c>
      <c r="E2078" s="59">
        <f ca="1">IF(_xlfn.NORM.INV(D2078,'Input Parameters'!$E$20,'Input Parameters'!$F$20)&lt;3500,3500,IF(_xlfn.NORM.INV(D2078,'Input Parameters'!$E$20,'Input Parameters'!$F$20)&gt;5500,5500,_xlfn.NORM.INV(D2078,'Input Parameters'!$E$20,'Input Parameters'!$F$20)))</f>
        <v>4145.1877656640263</v>
      </c>
      <c r="F2078" s="10">
        <f t="shared" ca="1" si="266"/>
        <v>0.77443327273273821</v>
      </c>
      <c r="G2078" s="61">
        <f ca="1">_xlfn.NORM.INV(F2078,'Input Parameters'!$E$21,'Input Parameters'!$F$21)</f>
        <v>290.77272010338959</v>
      </c>
      <c r="H2078" s="54">
        <f ca="1">EXP(E2078*(1/'Input Parameters'!$E$22-1/G2078))</f>
        <v>0.89729807649574977</v>
      </c>
      <c r="I2078" s="10">
        <f t="shared" ca="1" si="267"/>
        <v>0.5176348888025305</v>
      </c>
      <c r="J2078" s="29">
        <f ca="1">_xlfn.BETA.INV(I2078,'Input Parameters'!$L$24,'Input Parameters'!$M$24,'Input Parameters'!$J$24,'Input Parameters'!$K$24)</f>
        <v>0.61426914205382976</v>
      </c>
      <c r="K2078" s="156">
        <f ca="1">('Input Parameters'!$E$25/'Input Parameters'!$E$31)^$J2078</f>
        <v>1.2197930077642844E-2</v>
      </c>
      <c r="L2078" s="66">
        <f ca="1">$H2078*$C2078*'Input Parameters'!$E$23*K2078</f>
        <v>7.5304368202377381</v>
      </c>
      <c r="M2078" s="23">
        <f t="shared" ca="1" si="268"/>
        <v>0.58305197953002175</v>
      </c>
      <c r="N2078" s="15">
        <f ca="1">_xlfn.NORM.INV(M2078,'Input Parameters'!$E$26,'Input Parameters'!$F$26)</f>
        <v>3.8403855632860383E-2</v>
      </c>
      <c r="O2078" s="8">
        <f t="shared" ca="1" si="269"/>
        <v>9.8158852501521787E-2</v>
      </c>
      <c r="P2078" s="29">
        <f ca="1">_xlfn.LOGNORM.INV(O2078,'Input Parameters'!$H$27,'Input Parameters'!$I$27)</f>
        <v>0.80377697855129238</v>
      </c>
      <c r="Q2078" s="10"/>
      <c r="R2078" s="15">
        <f>'Input Parameters'!$E$28</f>
        <v>12.7</v>
      </c>
      <c r="S2078" s="10">
        <f t="shared" ca="1" si="270"/>
        <v>0.94578131971435042</v>
      </c>
      <c r="T2078" s="25">
        <f ca="1">_xlfn.LOGNORM.INV(S2078,'Input Parameters'!$H$29,'Input Parameters'!$I$29)</f>
        <v>69.732006641033436</v>
      </c>
      <c r="U2078" s="10">
        <f t="shared" ca="1" si="271"/>
        <v>0.39943314070841107</v>
      </c>
      <c r="V2078" s="29">
        <f ca="1">IF('Input Parameters'!$D$30="Beta",_xlfn.BETA.INV(U2078,'Input Parameters'!$L$30,'Input Parameters'!$M$30,'Input Parameters'!$J$30,'Input Parameters'!$K$30),IF('Input Parameters'!$D$30="LogNorm",_xlfn.LOGNORM.INV(U2078,'Input Parameters'!$H$30,'Input Parameters'!$I$30)))</f>
        <v>0.90368153649598626</v>
      </c>
      <c r="W2078" s="2">
        <f ca="1">N2078+(P2078-N2078)*(1-ERF((T2078-R2078)/(2*SQRT(L2078*'Input Parameters'!$E$31))))</f>
        <v>0.14683826982139142</v>
      </c>
      <c r="X2078">
        <f t="shared" ca="1" si="272"/>
        <v>1</v>
      </c>
      <c r="Y2078" s="7"/>
    </row>
    <row r="2079" spans="1:25" ht="15" customHeight="1" x14ac:dyDescent="0.3">
      <c r="A2079" s="130">
        <v>2072</v>
      </c>
      <c r="B2079" s="10">
        <f t="shared" ca="1" si="264"/>
        <v>0.90370858179782665</v>
      </c>
      <c r="C2079" s="57">
        <f ca="1">_xlfn.NORM.INV(B2079,'Input Parameters'!$E$19,'Input Parameters'!$F$19)</f>
        <v>677.40150143457379</v>
      </c>
      <c r="D2079" s="10">
        <f t="shared" ca="1" si="265"/>
        <v>0.92475418605998783</v>
      </c>
      <c r="E2079" s="59">
        <f ca="1">IF(_xlfn.NORM.INV(D2079,'Input Parameters'!$E$20,'Input Parameters'!$F$20)&lt;3500,3500,IF(_xlfn.NORM.INV(D2079,'Input Parameters'!$E$20,'Input Parameters'!$F$20)&gt;5500,5500,_xlfn.NORM.INV(D2079,'Input Parameters'!$E$20,'Input Parameters'!$F$20)))</f>
        <v>5500</v>
      </c>
      <c r="F2079" s="10">
        <f t="shared" ca="1" si="266"/>
        <v>0.90900732167691967</v>
      </c>
      <c r="G2079" s="61">
        <f ca="1">_xlfn.NORM.INV(F2079,'Input Parameters'!$E$21,'Input Parameters'!$F$21)</f>
        <v>295.34048267099735</v>
      </c>
      <c r="H2079" s="54">
        <f ca="1">EXP(E2079*(1/'Input Parameters'!$E$22-1/G2079))</f>
        <v>1.1603910226548801</v>
      </c>
      <c r="I2079" s="10">
        <f t="shared" ca="1" si="267"/>
        <v>0.43895327134365247</v>
      </c>
      <c r="J2079" s="29">
        <f ca="1">_xlfn.BETA.INV(I2079,'Input Parameters'!$L$24,'Input Parameters'!$M$24,'Input Parameters'!$J$24,'Input Parameters'!$K$24)</f>
        <v>0.58224510317811484</v>
      </c>
      <c r="K2079" s="156">
        <f ca="1">('Input Parameters'!$E$25/'Input Parameters'!$E$31)^$J2079</f>
        <v>1.5348108517820442E-2</v>
      </c>
      <c r="L2079" s="66">
        <f ca="1">$H2079*$C2079*'Input Parameters'!$E$23*K2079</f>
        <v>12.064390231571563</v>
      </c>
      <c r="M2079" s="23">
        <f t="shared" ca="1" si="268"/>
        <v>7.7934154404991074E-2</v>
      </c>
      <c r="N2079" s="15">
        <f ca="1">_xlfn.NORM.INV(M2079,'Input Parameters'!$E$26,'Input Parameters'!$F$26)</f>
        <v>4.1987879655755143E-3</v>
      </c>
      <c r="O2079" s="8">
        <f t="shared" ca="1" si="269"/>
        <v>0.66623517396331322</v>
      </c>
      <c r="P2079" s="29">
        <f ca="1">_xlfn.LOGNORM.INV(O2079,'Input Parameters'!$H$27,'Input Parameters'!$I$27)</f>
        <v>1.721585180348072</v>
      </c>
      <c r="Q2079" s="10"/>
      <c r="R2079" s="15">
        <f>'Input Parameters'!$E$28</f>
        <v>12.7</v>
      </c>
      <c r="S2079" s="10">
        <f t="shared" ca="1" si="270"/>
        <v>3.543129619956864E-2</v>
      </c>
      <c r="T2079" s="25">
        <f ca="1">_xlfn.LOGNORM.INV(S2079,'Input Parameters'!$H$29,'Input Parameters'!$I$29)</f>
        <v>47.54261610945364</v>
      </c>
      <c r="U2079" s="10">
        <f t="shared" ca="1" si="271"/>
        <v>0.15803282276335651</v>
      </c>
      <c r="V2079" s="29">
        <f ca="1">IF('Input Parameters'!$D$30="Beta",_xlfn.BETA.INV(U2079,'Input Parameters'!$L$30,'Input Parameters'!$M$30,'Input Parameters'!$J$30,'Input Parameters'!$K$30),IF('Input Parameters'!$D$30="LogNorm",_xlfn.LOGNORM.INV(U2079,'Input Parameters'!$H$30,'Input Parameters'!$I$30)))</f>
        <v>0.67290265768901014</v>
      </c>
      <c r="W2079" s="2">
        <f ca="1">N2079+(P2079-N2079)*(1-ERF((T2079-R2079)/(2*SQRT(L2079*'Input Parameters'!$E$31))))</f>
        <v>0.82532423216334272</v>
      </c>
      <c r="X2079">
        <f t="shared" ca="1" si="272"/>
        <v>0</v>
      </c>
      <c r="Y2079" s="7"/>
    </row>
    <row r="2080" spans="1:25" ht="15" customHeight="1" x14ac:dyDescent="0.3">
      <c r="A2080" s="130">
        <v>2073</v>
      </c>
      <c r="B2080" s="10">
        <f t="shared" ca="1" si="264"/>
        <v>0.78480847428422351</v>
      </c>
      <c r="C2080" s="57">
        <f ca="1">_xlfn.NORM.INV(B2080,'Input Parameters'!$E$19,'Input Parameters'!$F$19)</f>
        <v>633.93132065441091</v>
      </c>
      <c r="D2080" s="10">
        <f t="shared" ca="1" si="265"/>
        <v>0.38938570176882681</v>
      </c>
      <c r="E2080" s="59">
        <f ca="1">IF(_xlfn.NORM.INV(D2080,'Input Parameters'!$E$20,'Input Parameters'!$F$20)&lt;3500,3500,IF(_xlfn.NORM.INV(D2080,'Input Parameters'!$E$20,'Input Parameters'!$F$20)&gt;5500,5500,_xlfn.NORM.INV(D2080,'Input Parameters'!$E$20,'Input Parameters'!$F$20)))</f>
        <v>4603.3556743952604</v>
      </c>
      <c r="F2080" s="10">
        <f t="shared" ca="1" si="266"/>
        <v>0.54436148158442377</v>
      </c>
      <c r="G2080" s="61">
        <f ca="1">_xlfn.NORM.INV(F2080,'Input Parameters'!$E$21,'Input Parameters'!$F$21)</f>
        <v>285.72582329387234</v>
      </c>
      <c r="H2080" s="54">
        <f ca="1">EXP(E2080*(1/'Input Parameters'!$E$22-1/G2080))</f>
        <v>0.67033160710309958</v>
      </c>
      <c r="I2080" s="10">
        <f t="shared" ca="1" si="267"/>
        <v>0.25719952940482671</v>
      </c>
      <c r="J2080" s="29">
        <f ca="1">_xlfn.BETA.INV(I2080,'Input Parameters'!$L$24,'Input Parameters'!$M$24,'Input Parameters'!$J$24,'Input Parameters'!$K$24)</f>
        <v>0.50001272898413618</v>
      </c>
      <c r="K2080" s="156">
        <f ca="1">('Input Parameters'!$E$25/'Input Parameters'!$E$31)^$J2080</f>
        <v>2.7684982101934243E-2</v>
      </c>
      <c r="L2080" s="66">
        <f ca="1">$H2080*$C2080*'Input Parameters'!$E$23*K2080</f>
        <v>11.764572598099386</v>
      </c>
      <c r="M2080" s="23">
        <f t="shared" ca="1" si="268"/>
        <v>0.67736332649585529</v>
      </c>
      <c r="N2080" s="15">
        <f ca="1">_xlfn.NORM.INV(M2080,'Input Parameters'!$E$26,'Input Parameters'!$F$26)</f>
        <v>4.366710626692627E-2</v>
      </c>
      <c r="O2080" s="8">
        <f t="shared" ca="1" si="269"/>
        <v>0.99493012773911982</v>
      </c>
      <c r="P2080" s="29">
        <f ca="1">_xlfn.LOGNORM.INV(O2080,'Input Parameters'!$H$27,'Input Parameters'!$I$27)</f>
        <v>4.4400354198133165</v>
      </c>
      <c r="Q2080" s="10"/>
      <c r="R2080" s="15">
        <f>'Input Parameters'!$E$28</f>
        <v>12.7</v>
      </c>
      <c r="S2080" s="10">
        <f t="shared" ca="1" si="270"/>
        <v>0.88179884062111091</v>
      </c>
      <c r="T2080" s="25">
        <f ca="1">_xlfn.LOGNORM.INV(S2080,'Input Parameters'!$H$29,'Input Parameters'!$I$29)</f>
        <v>66.510952064962765</v>
      </c>
      <c r="U2080" s="10">
        <f t="shared" ca="1" si="271"/>
        <v>0.79874928745530427</v>
      </c>
      <c r="V2080" s="29">
        <f ca="1">IF('Input Parameters'!$D$30="Beta",_xlfn.BETA.INV(U2080,'Input Parameters'!$L$30,'Input Parameters'!$M$30,'Input Parameters'!$J$30,'Input Parameters'!$K$30),IF('Input Parameters'!$D$30="LogNorm",_xlfn.LOGNORM.INV(U2080,'Input Parameters'!$H$30,'Input Parameters'!$I$30)))</f>
        <v>1.3900477026908551</v>
      </c>
      <c r="W2080" s="2">
        <f ca="1">N2080+(P2080-N2080)*(1-ERF((T2080-R2080)/(2*SQRT(L2080*'Input Parameters'!$E$31))))</f>
        <v>1.2187297914665218</v>
      </c>
      <c r="X2080">
        <f t="shared" ca="1" si="272"/>
        <v>1</v>
      </c>
      <c r="Y2080" s="7"/>
    </row>
    <row r="2081" spans="1:25" ht="15" customHeight="1" x14ac:dyDescent="0.3">
      <c r="A2081" s="130">
        <v>2074</v>
      </c>
      <c r="B2081" s="10">
        <f t="shared" ca="1" si="264"/>
        <v>0.2190789103437889</v>
      </c>
      <c r="C2081" s="57">
        <f ca="1">_xlfn.NORM.INV(B2081,'Input Parameters'!$E$19,'Input Parameters'!$F$19)</f>
        <v>501.78649365603195</v>
      </c>
      <c r="D2081" s="10">
        <f t="shared" ca="1" si="265"/>
        <v>0.77957735780144366</v>
      </c>
      <c r="E2081" s="59">
        <f ca="1">IF(_xlfn.NORM.INV(D2081,'Input Parameters'!$E$20,'Input Parameters'!$F$20)&lt;3500,3500,IF(_xlfn.NORM.INV(D2081,'Input Parameters'!$E$20,'Input Parameters'!$F$20)&gt;5500,5500,_xlfn.NORM.INV(D2081,'Input Parameters'!$E$20,'Input Parameters'!$F$20)))</f>
        <v>5339.5366240619187</v>
      </c>
      <c r="F2081" s="10">
        <f t="shared" ca="1" si="266"/>
        <v>0.4575812443498527</v>
      </c>
      <c r="G2081" s="61">
        <f ca="1">_xlfn.NORM.INV(F2081,'Input Parameters'!$E$21,'Input Parameters'!$F$21)</f>
        <v>284.01268048532449</v>
      </c>
      <c r="H2081" s="54">
        <f ca="1">EXP(E2081*(1/'Input Parameters'!$E$22-1/G2081))</f>
        <v>0.56176515881968137</v>
      </c>
      <c r="I2081" s="10">
        <f t="shared" ca="1" si="267"/>
        <v>0.1236598422155657</v>
      </c>
      <c r="J2081" s="29">
        <f ca="1">_xlfn.BETA.INV(I2081,'Input Parameters'!$L$24,'Input Parameters'!$M$24,'Input Parameters'!$J$24,'Input Parameters'!$K$24)</f>
        <v>0.41719540708545</v>
      </c>
      <c r="K2081" s="156">
        <f ca="1">('Input Parameters'!$E$25/'Input Parameters'!$E$31)^$J2081</f>
        <v>5.0148274899440938E-2</v>
      </c>
      <c r="L2081" s="66">
        <f ca="1">$H2081*$C2081*'Input Parameters'!$E$23*K2081</f>
        <v>14.136105108519672</v>
      </c>
      <c r="M2081" s="23">
        <f t="shared" ca="1" si="268"/>
        <v>0.56556953615447969</v>
      </c>
      <c r="N2081" s="15">
        <f ca="1">_xlfn.NORM.INV(M2081,'Input Parameters'!$E$26,'Input Parameters'!$F$26)</f>
        <v>3.7467215936499793E-2</v>
      </c>
      <c r="O2081" s="8">
        <f t="shared" ca="1" si="269"/>
        <v>0.66293263803933178</v>
      </c>
      <c r="P2081" s="29">
        <f ca="1">_xlfn.LOGNORM.INV(O2081,'Input Parameters'!$H$27,'Input Parameters'!$I$27)</f>
        <v>1.7146979106863629</v>
      </c>
      <c r="Q2081" s="10"/>
      <c r="R2081" s="15">
        <f>'Input Parameters'!$E$28</f>
        <v>12.7</v>
      </c>
      <c r="S2081" s="10">
        <f t="shared" ca="1" si="270"/>
        <v>0.45141152903861081</v>
      </c>
      <c r="T2081" s="25">
        <f ca="1">_xlfn.LOGNORM.INV(S2081,'Input Parameters'!$H$29,'Input Parameters'!$I$29)</f>
        <v>57.43902503874105</v>
      </c>
      <c r="U2081" s="10">
        <f t="shared" ca="1" si="271"/>
        <v>0.1569129430012961</v>
      </c>
      <c r="V2081" s="29">
        <f ca="1">IF('Input Parameters'!$D$30="Beta",_xlfn.BETA.INV(U2081,'Input Parameters'!$L$30,'Input Parameters'!$M$30,'Input Parameters'!$J$30,'Input Parameters'!$K$30),IF('Input Parameters'!$D$30="LogNorm",_xlfn.LOGNORM.INV(U2081,'Input Parameters'!$H$30,'Input Parameters'!$I$30)))</f>
        <v>0.67166962824266652</v>
      </c>
      <c r="W2081" s="2">
        <f ca="1">N2081+(P2081-N2081)*(1-ERF((T2081-R2081)/(2*SQRT(L2081*'Input Parameters'!$E$31))))</f>
        <v>0.70855976759200312</v>
      </c>
      <c r="X2081">
        <f t="shared" ca="1" si="272"/>
        <v>0</v>
      </c>
      <c r="Y2081" s="7"/>
    </row>
    <row r="2082" spans="1:25" ht="15" customHeight="1" x14ac:dyDescent="0.3">
      <c r="A2082" s="130">
        <v>2075</v>
      </c>
      <c r="B2082" s="10">
        <f t="shared" ca="1" si="264"/>
        <v>0.14965597384675178</v>
      </c>
      <c r="C2082" s="57">
        <f ca="1">_xlfn.NORM.INV(B2082,'Input Parameters'!$E$19,'Input Parameters'!$F$19)</f>
        <v>479.59660322332991</v>
      </c>
      <c r="D2082" s="10">
        <f t="shared" ca="1" si="265"/>
        <v>0.77218481299410469</v>
      </c>
      <c r="E2082" s="59">
        <f ca="1">IF(_xlfn.NORM.INV(D2082,'Input Parameters'!$E$20,'Input Parameters'!$F$20)&lt;3500,3500,IF(_xlfn.NORM.INV(D2082,'Input Parameters'!$E$20,'Input Parameters'!$F$20)&gt;5500,5500,_xlfn.NORM.INV(D2082,'Input Parameters'!$E$20,'Input Parameters'!$F$20)))</f>
        <v>5322.2429236686621</v>
      </c>
      <c r="F2082" s="10">
        <f t="shared" ca="1" si="266"/>
        <v>0.31009028826804552</v>
      </c>
      <c r="G2082" s="61">
        <f ca="1">_xlfn.NORM.INV(F2082,'Input Parameters'!$E$21,'Input Parameters'!$F$21)</f>
        <v>280.95462770352304</v>
      </c>
      <c r="H2082" s="54">
        <f ca="1">EXP(E2082*(1/'Input Parameters'!$E$22-1/G2082))</f>
        <v>0.45896863597031229</v>
      </c>
      <c r="I2082" s="10">
        <f t="shared" ca="1" si="267"/>
        <v>0.15022946283008654</v>
      </c>
      <c r="J2082" s="29">
        <f ca="1">_xlfn.BETA.INV(I2082,'Input Parameters'!$L$24,'Input Parameters'!$M$24,'Input Parameters'!$J$24,'Input Parameters'!$K$24)</f>
        <v>0.43688505769283509</v>
      </c>
      <c r="K2082" s="156">
        <f ca="1">('Input Parameters'!$E$25/'Input Parameters'!$E$31)^$J2082</f>
        <v>4.3542586825080096E-2</v>
      </c>
      <c r="L2082" s="66">
        <f ca="1">$H2082*$C2082*'Input Parameters'!$E$23*K2082</f>
        <v>9.5845854510552471</v>
      </c>
      <c r="M2082" s="23">
        <f t="shared" ca="1" si="268"/>
        <v>0.45920111621216531</v>
      </c>
      <c r="N2082" s="15">
        <f ca="1">_xlfn.NORM.INV(M2082,'Input Parameters'!$E$26,'Input Parameters'!$F$26)</f>
        <v>3.1848622343382454E-2</v>
      </c>
      <c r="O2082" s="8">
        <f t="shared" ca="1" si="269"/>
        <v>0.50049132569917154</v>
      </c>
      <c r="P2082" s="29">
        <f ca="1">_xlfn.LOGNORM.INV(O2082,'Input Parameters'!$H$27,'Input Parameters'!$I$27)</f>
        <v>1.4244086656846109</v>
      </c>
      <c r="Q2082" s="10"/>
      <c r="R2082" s="15">
        <f>'Input Parameters'!$E$28</f>
        <v>12.7</v>
      </c>
      <c r="S2082" s="10">
        <f t="shared" ca="1" si="270"/>
        <v>0.46466380521091233</v>
      </c>
      <c r="T2082" s="25">
        <f ca="1">_xlfn.LOGNORM.INV(S2082,'Input Parameters'!$H$29,'Input Parameters'!$I$29)</f>
        <v>57.654854340312419</v>
      </c>
      <c r="U2082" s="10">
        <f t="shared" ca="1" si="271"/>
        <v>0.73373180122632486</v>
      </c>
      <c r="V2082" s="29">
        <f ca="1">IF('Input Parameters'!$D$30="Beta",_xlfn.BETA.INV(U2082,'Input Parameters'!$L$30,'Input Parameters'!$M$30,'Input Parameters'!$J$30,'Input Parameters'!$K$30),IF('Input Parameters'!$D$30="LogNorm",_xlfn.LOGNORM.INV(U2082,'Input Parameters'!$H$30,'Input Parameters'!$I$30)))</f>
        <v>1.2780471460256182</v>
      </c>
      <c r="W2082" s="2">
        <f ca="1">N2082+(P2082-N2082)*(1-ERF((T2082-R2082)/(2*SQRT(L2082*'Input Parameters'!$E$31))))</f>
        <v>0.45592050403987561</v>
      </c>
      <c r="X2082">
        <f t="shared" ca="1" si="272"/>
        <v>1</v>
      </c>
      <c r="Y2082" s="7"/>
    </row>
    <row r="2083" spans="1:25" ht="15" customHeight="1" x14ac:dyDescent="0.3">
      <c r="A2083" s="130">
        <v>2076</v>
      </c>
      <c r="B2083" s="10">
        <f t="shared" ca="1" si="264"/>
        <v>0.80136878278160351</v>
      </c>
      <c r="C2083" s="57">
        <f ca="1">_xlfn.NORM.INV(B2083,'Input Parameters'!$E$19,'Input Parameters'!$F$19)</f>
        <v>638.83098350036289</v>
      </c>
      <c r="D2083" s="10">
        <f t="shared" ca="1" si="265"/>
        <v>0.59730752777290064</v>
      </c>
      <c r="E2083" s="59">
        <f ca="1">IF(_xlfn.NORM.INV(D2083,'Input Parameters'!$E$20,'Input Parameters'!$F$20)&lt;3500,3500,IF(_xlfn.NORM.INV(D2083,'Input Parameters'!$E$20,'Input Parameters'!$F$20)&gt;5500,5500,_xlfn.NORM.INV(D2083,'Input Parameters'!$E$20,'Input Parameters'!$F$20)))</f>
        <v>4972.4688418256083</v>
      </c>
      <c r="F2083" s="10">
        <f t="shared" ca="1" si="266"/>
        <v>0.46419359853934539</v>
      </c>
      <c r="G2083" s="61">
        <f ca="1">_xlfn.NORM.INV(F2083,'Input Parameters'!$E$21,'Input Parameters'!$F$21)</f>
        <v>284.14358892150511</v>
      </c>
      <c r="H2083" s="54">
        <f ca="1">EXP(E2083*(1/'Input Parameters'!$E$22-1/G2083))</f>
        <v>0.58921634418749691</v>
      </c>
      <c r="I2083" s="10">
        <f t="shared" ca="1" si="267"/>
        <v>0.37715284009976557</v>
      </c>
      <c r="J2083" s="29">
        <f ca="1">_xlfn.BETA.INV(I2083,'Input Parameters'!$L$24,'Input Parameters'!$M$24,'Input Parameters'!$J$24,'Input Parameters'!$K$24)</f>
        <v>0.55610938274094235</v>
      </c>
      <c r="K2083" s="156">
        <f ca="1">('Input Parameters'!$E$25/'Input Parameters'!$E$31)^$J2083</f>
        <v>1.8513090579883828E-2</v>
      </c>
      <c r="L2083" s="66">
        <f ca="1">$H2083*$C2083*'Input Parameters'!$E$23*K2083</f>
        <v>6.9685060687375033</v>
      </c>
      <c r="M2083" s="23">
        <f t="shared" ca="1" si="268"/>
        <v>0.65826157717565148</v>
      </c>
      <c r="N2083" s="15">
        <f ca="1">_xlfn.NORM.INV(M2083,'Input Parameters'!$E$26,'Input Parameters'!$F$26)</f>
        <v>4.256218883647013E-2</v>
      </c>
      <c r="O2083" s="8">
        <f t="shared" ca="1" si="269"/>
        <v>0.71210591079607077</v>
      </c>
      <c r="P2083" s="29">
        <f ca="1">_xlfn.LOGNORM.INV(O2083,'Input Parameters'!$H$27,'Input Parameters'!$I$27)</f>
        <v>1.8235074196150112</v>
      </c>
      <c r="Q2083" s="10"/>
      <c r="R2083" s="15">
        <f>'Input Parameters'!$E$28</f>
        <v>12.7</v>
      </c>
      <c r="S2083" s="10">
        <f t="shared" ca="1" si="270"/>
        <v>0.16875953463875637</v>
      </c>
      <c r="T2083" s="25">
        <f ca="1">_xlfn.LOGNORM.INV(S2083,'Input Parameters'!$H$29,'Input Parameters'!$I$29)</f>
        <v>52.287282107738669</v>
      </c>
      <c r="U2083" s="10">
        <f t="shared" ca="1" si="271"/>
        <v>0.18717324253066214</v>
      </c>
      <c r="V2083" s="29">
        <f ca="1">IF('Input Parameters'!$D$30="Beta",_xlfn.BETA.INV(U2083,'Input Parameters'!$L$30,'Input Parameters'!$M$30,'Input Parameters'!$J$30,'Input Parameters'!$K$30),IF('Input Parameters'!$D$30="LogNorm",_xlfn.LOGNORM.INV(U2083,'Input Parameters'!$H$30,'Input Parameters'!$I$30)))</f>
        <v>0.70390306506240152</v>
      </c>
      <c r="W2083" s="2">
        <f ca="1">N2083+(P2083-N2083)*(1-ERF((T2083-R2083)/(2*SQRT(L2083*'Input Parameters'!$E$31))))</f>
        <v>0.55718663379637945</v>
      </c>
      <c r="X2083">
        <f t="shared" ca="1" si="272"/>
        <v>1</v>
      </c>
      <c r="Y2083" s="7"/>
    </row>
    <row r="2084" spans="1:25" ht="15" customHeight="1" x14ac:dyDescent="0.3">
      <c r="A2084" s="130">
        <v>2077</v>
      </c>
      <c r="B2084" s="10">
        <f t="shared" ca="1" si="264"/>
        <v>0.78009339218704354</v>
      </c>
      <c r="C2084" s="57">
        <f ca="1">_xlfn.NORM.INV(B2084,'Input Parameters'!$E$19,'Input Parameters'!$F$19)</f>
        <v>632.57698236445844</v>
      </c>
      <c r="D2084" s="10">
        <f t="shared" ca="1" si="265"/>
        <v>0.9404239840495302</v>
      </c>
      <c r="E2084" s="59">
        <f ca="1">IF(_xlfn.NORM.INV(D2084,'Input Parameters'!$E$20,'Input Parameters'!$F$20)&lt;3500,3500,IF(_xlfn.NORM.INV(D2084,'Input Parameters'!$E$20,'Input Parameters'!$F$20)&gt;5500,5500,_xlfn.NORM.INV(D2084,'Input Parameters'!$E$20,'Input Parameters'!$F$20)))</f>
        <v>5500</v>
      </c>
      <c r="F2084" s="10">
        <f t="shared" ca="1" si="266"/>
        <v>0.81158316338318426</v>
      </c>
      <c r="G2084" s="61">
        <f ca="1">_xlfn.NORM.INV(F2084,'Input Parameters'!$E$21,'Input Parameters'!$F$21)</f>
        <v>291.79623874595211</v>
      </c>
      <c r="H2084" s="54">
        <f ca="1">EXP(E2084*(1/'Input Parameters'!$E$22-1/G2084))</f>
        <v>0.92548413661497175</v>
      </c>
      <c r="I2084" s="10">
        <f t="shared" ca="1" si="267"/>
        <v>0.82768272251340436</v>
      </c>
      <c r="J2084" s="29">
        <f ca="1">_xlfn.BETA.INV(I2084,'Input Parameters'!$L$24,'Input Parameters'!$M$24,'Input Parameters'!$J$24,'Input Parameters'!$K$24)</f>
        <v>0.74898474464842113</v>
      </c>
      <c r="K2084" s="156">
        <f ca="1">('Input Parameters'!$E$25/'Input Parameters'!$E$31)^$J2084</f>
        <v>4.640756848644065E-3</v>
      </c>
      <c r="L2084" s="66">
        <f ca="1">$H2084*$C2084*'Input Parameters'!$E$23*K2084</f>
        <v>2.7168845148202867</v>
      </c>
      <c r="M2084" s="23">
        <f t="shared" ca="1" si="268"/>
        <v>0.20638646543725325</v>
      </c>
      <c r="N2084" s="15">
        <f ca="1">_xlfn.NORM.INV(M2084,'Input Parameters'!$E$26,'Input Parameters'!$F$26)</f>
        <v>1.6800503733890099E-2</v>
      </c>
      <c r="O2084" s="8">
        <f t="shared" ca="1" si="269"/>
        <v>0.19694259231126265</v>
      </c>
      <c r="P2084" s="29">
        <f ca="1">_xlfn.LOGNORM.INV(O2084,'Input Parameters'!$H$27,'Input Parameters'!$I$27)</f>
        <v>0.97630086987507214</v>
      </c>
      <c r="Q2084" s="10"/>
      <c r="R2084" s="15">
        <f>'Input Parameters'!$E$28</f>
        <v>12.7</v>
      </c>
      <c r="S2084" s="10">
        <f t="shared" ca="1" si="270"/>
        <v>0.62255760429561013</v>
      </c>
      <c r="T2084" s="25">
        <f ca="1">_xlfn.LOGNORM.INV(S2084,'Input Parameters'!$H$29,'Input Parameters'!$I$29)</f>
        <v>60.309179089202047</v>
      </c>
      <c r="U2084" s="10">
        <f t="shared" ca="1" si="271"/>
        <v>0.90424520276634357</v>
      </c>
      <c r="V2084" s="29">
        <f ca="1">IF('Input Parameters'!$D$30="Beta",_xlfn.BETA.INV(U2084,'Input Parameters'!$L$30,'Input Parameters'!$M$30,'Input Parameters'!$J$30,'Input Parameters'!$K$30),IF('Input Parameters'!$D$30="LogNorm",_xlfn.LOGNORM.INV(U2084,'Input Parameters'!$H$30,'Input Parameters'!$I$30)))</f>
        <v>1.6724206501853132</v>
      </c>
      <c r="W2084" s="2">
        <f ca="1">N2084+(P2084-N2084)*(1-ERF((T2084-R2084)/(2*SQRT(L2084*'Input Parameters'!$E$31))))</f>
        <v>5.624766897731058E-2</v>
      </c>
      <c r="X2084">
        <f t="shared" ca="1" si="272"/>
        <v>1</v>
      </c>
      <c r="Y2084" s="7"/>
    </row>
    <row r="2085" spans="1:25" ht="15" customHeight="1" x14ac:dyDescent="0.3">
      <c r="A2085" s="130">
        <v>2078</v>
      </c>
      <c r="B2085" s="10">
        <f t="shared" ca="1" si="264"/>
        <v>0.18792652087695061</v>
      </c>
      <c r="C2085" s="57">
        <f ca="1">_xlfn.NORM.INV(B2085,'Input Parameters'!$E$19,'Input Parameters'!$F$19)</f>
        <v>492.46992411076116</v>
      </c>
      <c r="D2085" s="10">
        <f t="shared" ca="1" si="265"/>
        <v>0.90492258353128652</v>
      </c>
      <c r="E2085" s="59">
        <f ca="1">IF(_xlfn.NORM.INV(D2085,'Input Parameters'!$E$20,'Input Parameters'!$F$20)&lt;3500,3500,IF(_xlfn.NORM.INV(D2085,'Input Parameters'!$E$20,'Input Parameters'!$F$20)&gt;5500,5500,_xlfn.NORM.INV(D2085,'Input Parameters'!$E$20,'Input Parameters'!$F$20)))</f>
        <v>5500</v>
      </c>
      <c r="F2085" s="10">
        <f t="shared" ca="1" si="266"/>
        <v>0.15248221814115503</v>
      </c>
      <c r="G2085" s="61">
        <f ca="1">_xlfn.NORM.INV(F2085,'Input Parameters'!$E$21,'Input Parameters'!$F$21)</f>
        <v>276.78685472092849</v>
      </c>
      <c r="H2085" s="54">
        <f ca="1">EXP(E2085*(1/'Input Parameters'!$E$22-1/G2085))</f>
        <v>0.33301930748056929</v>
      </c>
      <c r="I2085" s="10">
        <f t="shared" ca="1" si="267"/>
        <v>0.56702770849273643</v>
      </c>
      <c r="J2085" s="29">
        <f ca="1">_xlfn.BETA.INV(I2085,'Input Parameters'!$L$24,'Input Parameters'!$M$24,'Input Parameters'!$J$24,'Input Parameters'!$K$24)</f>
        <v>0.63410960764845492</v>
      </c>
      <c r="K2085" s="156">
        <f ca="1">('Input Parameters'!$E$25/'Input Parameters'!$E$31)^$J2085</f>
        <v>1.0579728290989847E-2</v>
      </c>
      <c r="L2085" s="66">
        <f ca="1">$H2085*$C2085*'Input Parameters'!$E$23*K2085</f>
        <v>1.7350965259923152</v>
      </c>
      <c r="M2085" s="23">
        <f t="shared" ca="1" si="268"/>
        <v>0.23598365952712586</v>
      </c>
      <c r="N2085" s="15">
        <f ca="1">_xlfn.NORM.INV(M2085,'Input Parameters'!$E$26,'Input Parameters'!$F$26)</f>
        <v>1.8895082596548061E-2</v>
      </c>
      <c r="O2085" s="8">
        <f t="shared" ca="1" si="269"/>
        <v>0.50918892283318062</v>
      </c>
      <c r="P2085" s="29">
        <f ca="1">_xlfn.LOGNORM.INV(O2085,'Input Parameters'!$H$27,'Input Parameters'!$I$27)</f>
        <v>1.4382152608744407</v>
      </c>
      <c r="Q2085" s="10"/>
      <c r="R2085" s="15">
        <f>'Input Parameters'!$E$28</f>
        <v>12.7</v>
      </c>
      <c r="S2085" s="10">
        <f t="shared" ca="1" si="270"/>
        <v>0.73729699565356366</v>
      </c>
      <c r="T2085" s="25">
        <f ca="1">_xlfn.LOGNORM.INV(S2085,'Input Parameters'!$H$29,'Input Parameters'!$I$29)</f>
        <v>62.535189127337716</v>
      </c>
      <c r="U2085" s="10">
        <f t="shared" ca="1" si="271"/>
        <v>0.68957504109796774</v>
      </c>
      <c r="V2085" s="29">
        <f ca="1">IF('Input Parameters'!$D$30="Beta",_xlfn.BETA.INV(U2085,'Input Parameters'!$L$30,'Input Parameters'!$M$30,'Input Parameters'!$J$30,'Input Parameters'!$K$30),IF('Input Parameters'!$D$30="LogNorm",_xlfn.LOGNORM.INV(U2085,'Input Parameters'!$H$30,'Input Parameters'!$I$30)))</f>
        <v>1.214422137980832</v>
      </c>
      <c r="W2085" s="2">
        <f ca="1">N2085+(P2085-N2085)*(1-ERF((T2085-R2085)/(2*SQRT(L2085*'Input Parameters'!$E$31))))</f>
        <v>2.9494638611316015E-2</v>
      </c>
      <c r="X2085">
        <f t="shared" ca="1" si="272"/>
        <v>1</v>
      </c>
      <c r="Y2085" s="7"/>
    </row>
    <row r="2086" spans="1:25" ht="15" customHeight="1" x14ac:dyDescent="0.3">
      <c r="A2086" s="130">
        <v>2079</v>
      </c>
      <c r="B2086" s="10">
        <f t="shared" ca="1" si="264"/>
        <v>0.59482399203084435</v>
      </c>
      <c r="C2086" s="57">
        <f ca="1">_xlfn.NORM.INV(B2086,'Input Parameters'!$E$19,'Input Parameters'!$F$19)</f>
        <v>587.57762825244015</v>
      </c>
      <c r="D2086" s="10">
        <f t="shared" ca="1" si="265"/>
        <v>0.50814882725625743</v>
      </c>
      <c r="E2086" s="59">
        <f ca="1">IF(_xlfn.NORM.INV(D2086,'Input Parameters'!$E$20,'Input Parameters'!$F$20)&lt;3500,3500,IF(_xlfn.NORM.INV(D2086,'Input Parameters'!$E$20,'Input Parameters'!$F$20)&gt;5500,5500,_xlfn.NORM.INV(D2086,'Input Parameters'!$E$20,'Input Parameters'!$F$20)))</f>
        <v>4814.299250973635</v>
      </c>
      <c r="F2086" s="10">
        <f t="shared" ca="1" si="266"/>
        <v>0.23498473366918771</v>
      </c>
      <c r="G2086" s="61">
        <f ca="1">_xlfn.NORM.INV(F2086,'Input Parameters'!$E$21,'Input Parameters'!$F$21)</f>
        <v>279.1709241702336</v>
      </c>
      <c r="H2086" s="54">
        <f ca="1">EXP(E2086*(1/'Input Parameters'!$E$22-1/G2086))</f>
        <v>0.44311205946037979</v>
      </c>
      <c r="I2086" s="10">
        <f t="shared" ca="1" si="267"/>
        <v>0.60460613893577175</v>
      </c>
      <c r="J2086" s="29">
        <f ca="1">_xlfn.BETA.INV(I2086,'Input Parameters'!$L$24,'Input Parameters'!$M$24,'Input Parameters'!$J$24,'Input Parameters'!$K$24)</f>
        <v>0.64926124981325395</v>
      </c>
      <c r="K2086" s="156">
        <f ca="1">('Input Parameters'!$E$25/'Input Parameters'!$E$31)^$J2086</f>
        <v>9.4900958864426507E-3</v>
      </c>
      <c r="L2086" s="66">
        <f ca="1">$H2086*$C2086*'Input Parameters'!$E$23*K2086</f>
        <v>2.4708673009307334</v>
      </c>
      <c r="M2086" s="23">
        <f t="shared" ca="1" si="268"/>
        <v>0.38691372737066432</v>
      </c>
      <c r="N2086" s="15">
        <f ca="1">_xlfn.NORM.INV(M2086,'Input Parameters'!$E$26,'Input Parameters'!$F$26)</f>
        <v>2.7965186808389164E-2</v>
      </c>
      <c r="O2086" s="8">
        <f t="shared" ca="1" si="269"/>
        <v>0.12859883588901311</v>
      </c>
      <c r="P2086" s="29">
        <f ca="1">_xlfn.LOGNORM.INV(O2086,'Input Parameters'!$H$27,'Input Parameters'!$I$27)</f>
        <v>0.86238180386304386</v>
      </c>
      <c r="Q2086" s="10"/>
      <c r="R2086" s="15">
        <f>'Input Parameters'!$E$28</f>
        <v>12.7</v>
      </c>
      <c r="S2086" s="10">
        <f t="shared" ca="1" si="270"/>
        <v>0.11381258698711338</v>
      </c>
      <c r="T2086" s="25">
        <f ca="1">_xlfn.LOGNORM.INV(S2086,'Input Parameters'!$H$29,'Input Parameters'!$I$29)</f>
        <v>50.854799559554081</v>
      </c>
      <c r="U2086" s="10">
        <f t="shared" ca="1" si="271"/>
        <v>9.6028299279633522E-3</v>
      </c>
      <c r="V2086" s="29">
        <f ca="1">IF('Input Parameters'!$D$30="Beta",_xlfn.BETA.INV(U2086,'Input Parameters'!$L$30,'Input Parameters'!$M$30,'Input Parameters'!$J$30,'Input Parameters'!$K$30),IF('Input Parameters'!$D$30="LogNorm",_xlfn.LOGNORM.INV(U2086,'Input Parameters'!$H$30,'Input Parameters'!$I$30)))</f>
        <v>0.39686484219318463</v>
      </c>
      <c r="W2086" s="2">
        <f ca="1">N2086+(P2086-N2086)*(1-ERF((T2086-R2086)/(2*SQRT(L2086*'Input Parameters'!$E$31))))</f>
        <v>9.9804610976300959E-2</v>
      </c>
      <c r="X2086">
        <f t="shared" ca="1" si="272"/>
        <v>1</v>
      </c>
      <c r="Y2086" s="7"/>
    </row>
    <row r="2087" spans="1:25" ht="15" customHeight="1" x14ac:dyDescent="0.3">
      <c r="A2087" s="130">
        <v>2080</v>
      </c>
      <c r="B2087" s="10">
        <f t="shared" ca="1" si="264"/>
        <v>0.22553822278009839</v>
      </c>
      <c r="C2087" s="57">
        <f ca="1">_xlfn.NORM.INV(B2087,'Input Parameters'!$E$19,'Input Parameters'!$F$19)</f>
        <v>503.61897129570559</v>
      </c>
      <c r="D2087" s="10">
        <f t="shared" ca="1" si="265"/>
        <v>0.39208240000478345</v>
      </c>
      <c r="E2087" s="59">
        <f ca="1">IF(_xlfn.NORM.INV(D2087,'Input Parameters'!$E$20,'Input Parameters'!$F$20)&lt;3500,3500,IF(_xlfn.NORM.INV(D2087,'Input Parameters'!$E$20,'Input Parameters'!$F$20)&gt;5500,5500,_xlfn.NORM.INV(D2087,'Input Parameters'!$E$20,'Input Parameters'!$F$20)))</f>
        <v>4608.2730317055557</v>
      </c>
      <c r="F2087" s="10">
        <f t="shared" ca="1" si="266"/>
        <v>1.3410381626603796E-2</v>
      </c>
      <c r="G2087" s="61">
        <f ca="1">_xlfn.NORM.INV(F2087,'Input Parameters'!$E$21,'Input Parameters'!$F$21)</f>
        <v>267.44704401067861</v>
      </c>
      <c r="H2087" s="54">
        <f ca="1">EXP(E2087*(1/'Input Parameters'!$E$22-1/G2087))</f>
        <v>0.22252725827077635</v>
      </c>
      <c r="I2087" s="10">
        <f t="shared" ca="1" si="267"/>
        <v>0.69935831044272179</v>
      </c>
      <c r="J2087" s="29">
        <f ca="1">_xlfn.BETA.INV(I2087,'Input Parameters'!$L$24,'Input Parameters'!$M$24,'Input Parameters'!$J$24,'Input Parameters'!$K$24)</f>
        <v>0.68859012834475419</v>
      </c>
      <c r="K2087" s="156">
        <f ca="1">('Input Parameters'!$E$25/'Input Parameters'!$E$31)^$J2087</f>
        <v>7.1572163635786187E-3</v>
      </c>
      <c r="L2087" s="66">
        <f ca="1">$H2087*$C2087*'Input Parameters'!$E$23*K2087</f>
        <v>0.80210171488451676</v>
      </c>
      <c r="M2087" s="23">
        <f t="shared" ca="1" si="268"/>
        <v>0.56701096217214542</v>
      </c>
      <c r="N2087" s="15">
        <f ca="1">_xlfn.NORM.INV(M2087,'Input Parameters'!$E$26,'Input Parameters'!$F$26)</f>
        <v>3.7544156135295034E-2</v>
      </c>
      <c r="O2087" s="8">
        <f t="shared" ca="1" si="269"/>
        <v>0.86643687719360152</v>
      </c>
      <c r="P2087" s="29">
        <f ca="1">_xlfn.LOGNORM.INV(O2087,'Input Parameters'!$H$27,'Input Parameters'!$I$27)</f>
        <v>2.3260172201895748</v>
      </c>
      <c r="Q2087" s="10"/>
      <c r="R2087" s="15">
        <f>'Input Parameters'!$E$28</f>
        <v>12.7</v>
      </c>
      <c r="S2087" s="10">
        <f t="shared" ca="1" si="270"/>
        <v>0.73062609936057443</v>
      </c>
      <c r="T2087" s="25">
        <f ca="1">_xlfn.LOGNORM.INV(S2087,'Input Parameters'!$H$29,'Input Parameters'!$I$29)</f>
        <v>62.392637528264622</v>
      </c>
      <c r="U2087" s="10">
        <f t="shared" ca="1" si="271"/>
        <v>0.22922520866372298</v>
      </c>
      <c r="V2087" s="29">
        <f ca="1">IF('Input Parameters'!$D$30="Beta",_xlfn.BETA.INV(U2087,'Input Parameters'!$L$30,'Input Parameters'!$M$30,'Input Parameters'!$J$30,'Input Parameters'!$K$30),IF('Input Parameters'!$D$30="LogNorm",_xlfn.LOGNORM.INV(U2087,'Input Parameters'!$H$30,'Input Parameters'!$I$30)))</f>
        <v>0.74590170574836856</v>
      </c>
      <c r="W2087" s="2">
        <f ca="1">N2087+(P2087-N2087)*(1-ERF((T2087-R2087)/(2*SQRT(L2087*'Input Parameters'!$E$31))))</f>
        <v>3.7743960120275644E-2</v>
      </c>
      <c r="X2087">
        <f t="shared" ca="1" si="272"/>
        <v>1</v>
      </c>
      <c r="Y2087" s="7"/>
    </row>
    <row r="2088" spans="1:25" ht="15" customHeight="1" x14ac:dyDescent="0.3">
      <c r="A2088" s="130">
        <v>2081</v>
      </c>
      <c r="B2088" s="10">
        <f t="shared" ca="1" si="264"/>
        <v>0.6794168539963038</v>
      </c>
      <c r="C2088" s="57">
        <f ca="1">_xlfn.NORM.INV(B2088,'Input Parameters'!$E$19,'Input Parameters'!$F$19)</f>
        <v>606.682809235322</v>
      </c>
      <c r="D2088" s="10">
        <f t="shared" ca="1" si="265"/>
        <v>0.3885957631985415</v>
      </c>
      <c r="E2088" s="59">
        <f ca="1">IF(_xlfn.NORM.INV(D2088,'Input Parameters'!$E$20,'Input Parameters'!$F$20)&lt;3500,3500,IF(_xlfn.NORM.INV(D2088,'Input Parameters'!$E$20,'Input Parameters'!$F$20)&gt;5500,5500,_xlfn.NORM.INV(D2088,'Input Parameters'!$E$20,'Input Parameters'!$F$20)))</f>
        <v>4601.9134137988158</v>
      </c>
      <c r="F2088" s="10">
        <f t="shared" ca="1" si="266"/>
        <v>0.56779790086857262</v>
      </c>
      <c r="G2088" s="61">
        <f ca="1">_xlfn.NORM.INV(F2088,'Input Parameters'!$E$21,'Input Parameters'!$F$21)</f>
        <v>286.19225640617191</v>
      </c>
      <c r="H2088" s="54">
        <f ca="1">EXP(E2088*(1/'Input Parameters'!$E$22-1/G2088))</f>
        <v>0.68824667119095795</v>
      </c>
      <c r="I2088" s="10">
        <f t="shared" ca="1" si="267"/>
        <v>0.56509309248426587</v>
      </c>
      <c r="J2088" s="29">
        <f ca="1">_xlfn.BETA.INV(I2088,'Input Parameters'!$L$24,'Input Parameters'!$M$24,'Input Parameters'!$J$24,'Input Parameters'!$K$24)</f>
        <v>0.63333221204586665</v>
      </c>
      <c r="K2088" s="156">
        <f ca="1">('Input Parameters'!$E$25/'Input Parameters'!$E$31)^$J2088</f>
        <v>1.0638892915202864E-2</v>
      </c>
      <c r="L2088" s="66">
        <f ca="1">$H2088*$C2088*'Input Parameters'!$E$23*K2088</f>
        <v>4.4422423301567759</v>
      </c>
      <c r="M2088" s="23">
        <f t="shared" ca="1" si="268"/>
        <v>0.44403771690613392</v>
      </c>
      <c r="N2088" s="15">
        <f ca="1">_xlfn.NORM.INV(M2088,'Input Parameters'!$E$26,'Input Parameters'!$F$26)</f>
        <v>3.1044462383354506E-2</v>
      </c>
      <c r="O2088" s="8">
        <f t="shared" ca="1" si="269"/>
        <v>0.33364127039618996</v>
      </c>
      <c r="P2088" s="29">
        <f ca="1">_xlfn.LOGNORM.INV(O2088,'Input Parameters'!$H$27,'Input Parameters'!$I$27)</f>
        <v>1.1770696911335747</v>
      </c>
      <c r="Q2088" s="10"/>
      <c r="R2088" s="15">
        <f>'Input Parameters'!$E$28</f>
        <v>12.7</v>
      </c>
      <c r="S2088" s="10">
        <f t="shared" ca="1" si="270"/>
        <v>0.40094145766815248</v>
      </c>
      <c r="T2088" s="25">
        <f ca="1">_xlfn.LOGNORM.INV(S2088,'Input Parameters'!$H$29,'Input Parameters'!$I$29)</f>
        <v>56.614292017413312</v>
      </c>
      <c r="U2088" s="10">
        <f t="shared" ca="1" si="271"/>
        <v>0.28527343290388085</v>
      </c>
      <c r="V2088" s="29">
        <f ca="1">IF('Input Parameters'!$D$30="Beta",_xlfn.BETA.INV(U2088,'Input Parameters'!$L$30,'Input Parameters'!$M$30,'Input Parameters'!$J$30,'Input Parameters'!$K$30),IF('Input Parameters'!$D$30="LogNorm",_xlfn.LOGNORM.INV(U2088,'Input Parameters'!$H$30,'Input Parameters'!$I$30)))</f>
        <v>0.79892808732768494</v>
      </c>
      <c r="W2088" s="2">
        <f ca="1">N2088+(P2088-N2088)*(1-ERF((T2088-R2088)/(2*SQRT(L2088*'Input Parameters'!$E$31))))</f>
        <v>0.19225750793218666</v>
      </c>
      <c r="X2088">
        <f t="shared" ca="1" si="272"/>
        <v>1</v>
      </c>
      <c r="Y2088" s="7"/>
    </row>
    <row r="2089" spans="1:25" ht="15" customHeight="1" x14ac:dyDescent="0.3">
      <c r="A2089" s="130">
        <v>2082</v>
      </c>
      <c r="B2089" s="10">
        <f t="shared" ca="1" si="264"/>
        <v>0.13781585453623968</v>
      </c>
      <c r="C2089" s="57">
        <f ca="1">_xlfn.NORM.INV(B2089,'Input Parameters'!$E$19,'Input Parameters'!$F$19)</f>
        <v>475.17937701185747</v>
      </c>
      <c r="D2089" s="10">
        <f t="shared" ca="1" si="265"/>
        <v>0.92627939041687568</v>
      </c>
      <c r="E2089" s="59">
        <f ca="1">IF(_xlfn.NORM.INV(D2089,'Input Parameters'!$E$20,'Input Parameters'!$F$20)&lt;3500,3500,IF(_xlfn.NORM.INV(D2089,'Input Parameters'!$E$20,'Input Parameters'!$F$20)&gt;5500,5500,_xlfn.NORM.INV(D2089,'Input Parameters'!$E$20,'Input Parameters'!$F$20)))</f>
        <v>5500</v>
      </c>
      <c r="F2089" s="10">
        <f t="shared" ca="1" si="266"/>
        <v>0.76295290052543796</v>
      </c>
      <c r="G2089" s="61">
        <f ca="1">_xlfn.NORM.INV(F2089,'Input Parameters'!$E$21,'Input Parameters'!$F$21)</f>
        <v>290.47645086971352</v>
      </c>
      <c r="H2089" s="54">
        <f ca="1">EXP(E2089*(1/'Input Parameters'!$E$22-1/G2089))</f>
        <v>0.849524754690547</v>
      </c>
      <c r="I2089" s="10">
        <f t="shared" ca="1" si="267"/>
        <v>0.52533842371565265</v>
      </c>
      <c r="J2089" s="29">
        <f ca="1">_xlfn.BETA.INV(I2089,'Input Parameters'!$L$24,'Input Parameters'!$M$24,'Input Parameters'!$J$24,'Input Parameters'!$K$24)</f>
        <v>0.61736706312916456</v>
      </c>
      <c r="K2089" s="156">
        <f ca="1">('Input Parameters'!$E$25/'Input Parameters'!$E$31)^$J2089</f>
        <v>1.1929844323831533E-2</v>
      </c>
      <c r="L2089" s="66">
        <f ca="1">$H2089*$C2089*'Input Parameters'!$E$23*K2089</f>
        <v>4.8157995163885721</v>
      </c>
      <c r="M2089" s="23">
        <f t="shared" ca="1" si="268"/>
        <v>0.11625234021642661</v>
      </c>
      <c r="N2089" s="15">
        <f ca="1">_xlfn.NORM.INV(M2089,'Input Parameters'!$E$26,'Input Parameters'!$F$26)</f>
        <v>8.9274339929972732E-3</v>
      </c>
      <c r="O2089" s="8">
        <f t="shared" ca="1" si="269"/>
        <v>0.33906151789449213</v>
      </c>
      <c r="P2089" s="29">
        <f ca="1">_xlfn.LOGNORM.INV(O2089,'Input Parameters'!$H$27,'Input Parameters'!$I$27)</f>
        <v>1.1848307642475016</v>
      </c>
      <c r="Q2089" s="10"/>
      <c r="R2089" s="15">
        <f>'Input Parameters'!$E$28</f>
        <v>12.7</v>
      </c>
      <c r="S2089" s="10">
        <f t="shared" ca="1" si="270"/>
        <v>0.53265625852064491</v>
      </c>
      <c r="T2089" s="25">
        <f ca="1">_xlfn.LOGNORM.INV(S2089,'Input Parameters'!$H$29,'Input Parameters'!$I$29)</f>
        <v>58.770069648346798</v>
      </c>
      <c r="U2089" s="10">
        <f t="shared" ca="1" si="271"/>
        <v>0.92140726646085325</v>
      </c>
      <c r="V2089" s="29">
        <f ca="1">IF('Input Parameters'!$D$30="Beta",_xlfn.BETA.INV(U2089,'Input Parameters'!$L$30,'Input Parameters'!$M$30,'Input Parameters'!$J$30,'Input Parameters'!$K$30),IF('Input Parameters'!$D$30="LogNorm",_xlfn.LOGNORM.INV(U2089,'Input Parameters'!$H$30,'Input Parameters'!$I$30)))</f>
        <v>1.7455132597130283</v>
      </c>
      <c r="W2089" s="2">
        <f ca="1">N2089+(P2089-N2089)*(1-ERF((T2089-R2089)/(2*SQRT(L2089*'Input Parameters'!$E$31))))</f>
        <v>0.17083270159319619</v>
      </c>
      <c r="X2089">
        <f t="shared" ca="1" si="272"/>
        <v>1</v>
      </c>
      <c r="Y2089" s="7"/>
    </row>
    <row r="2090" spans="1:25" ht="15" customHeight="1" x14ac:dyDescent="0.3">
      <c r="A2090" s="130">
        <v>2083</v>
      </c>
      <c r="B2090" s="10">
        <f t="shared" ca="1" si="264"/>
        <v>0.19925797566735104</v>
      </c>
      <c r="C2090" s="57">
        <f ca="1">_xlfn.NORM.INV(B2090,'Input Parameters'!$E$19,'Input Parameters'!$F$19)</f>
        <v>495.95879253202514</v>
      </c>
      <c r="D2090" s="10">
        <f t="shared" ca="1" si="265"/>
        <v>0.27296090752479829</v>
      </c>
      <c r="E2090" s="59">
        <f ca="1">IF(_xlfn.NORM.INV(D2090,'Input Parameters'!$E$20,'Input Parameters'!$F$20)&lt;3500,3500,IF(_xlfn.NORM.INV(D2090,'Input Parameters'!$E$20,'Input Parameters'!$F$20)&gt;5500,5500,_xlfn.NORM.INV(D2090,'Input Parameters'!$E$20,'Input Parameters'!$F$20)))</f>
        <v>4377.2823033376872</v>
      </c>
      <c r="F2090" s="10">
        <f t="shared" ca="1" si="266"/>
        <v>0.10249314833770584</v>
      </c>
      <c r="G2090" s="61">
        <f ca="1">_xlfn.NORM.INV(F2090,'Input Parameters'!$E$21,'Input Parameters'!$F$21)</f>
        <v>274.88766408380229</v>
      </c>
      <c r="H2090" s="54">
        <f ca="1">EXP(E2090*(1/'Input Parameters'!$E$22-1/G2090))</f>
        <v>0.37367644817032158</v>
      </c>
      <c r="I2090" s="10">
        <f t="shared" ca="1" si="267"/>
        <v>0.3973421833608618</v>
      </c>
      <c r="J2090" s="29">
        <f ca="1">_xlfn.BETA.INV(I2090,'Input Parameters'!$L$24,'Input Parameters'!$M$24,'Input Parameters'!$J$24,'Input Parameters'!$K$24)</f>
        <v>0.56478522134135456</v>
      </c>
      <c r="K2090" s="156">
        <f ca="1">('Input Parameters'!$E$25/'Input Parameters'!$E$31)^$J2090</f>
        <v>1.73960216365402E-2</v>
      </c>
      <c r="L2090" s="66">
        <f ca="1">$H2090*$C2090*'Input Parameters'!$E$23*K2090</f>
        <v>3.2239719859396194</v>
      </c>
      <c r="M2090" s="23">
        <f t="shared" ca="1" si="268"/>
        <v>0.31393580595445947</v>
      </c>
      <c r="N2090" s="15">
        <f ca="1">_xlfn.NORM.INV(M2090,'Input Parameters'!$E$26,'Input Parameters'!$F$26)</f>
        <v>2.382078037771191E-2</v>
      </c>
      <c r="O2090" s="8">
        <f t="shared" ca="1" si="269"/>
        <v>0.70545252027614314</v>
      </c>
      <c r="P2090" s="29">
        <f ca="1">_xlfn.LOGNORM.INV(O2090,'Input Parameters'!$H$27,'Input Parameters'!$I$27)</f>
        <v>1.8079241194090288</v>
      </c>
      <c r="Q2090" s="10"/>
      <c r="R2090" s="15">
        <f>'Input Parameters'!$E$28</f>
        <v>12.7</v>
      </c>
      <c r="S2090" s="10">
        <f t="shared" ca="1" si="270"/>
        <v>0.37032265709159706</v>
      </c>
      <c r="T2090" s="25">
        <f ca="1">_xlfn.LOGNORM.INV(S2090,'Input Parameters'!$H$29,'Input Parameters'!$I$29)</f>
        <v>56.107513510524143</v>
      </c>
      <c r="U2090" s="10">
        <f t="shared" ca="1" si="271"/>
        <v>0.41542915638305411</v>
      </c>
      <c r="V2090" s="29">
        <f ca="1">IF('Input Parameters'!$D$30="Beta",_xlfn.BETA.INV(U2090,'Input Parameters'!$L$30,'Input Parameters'!$M$30,'Input Parameters'!$J$30,'Input Parameters'!$K$30),IF('Input Parameters'!$D$30="LogNorm",_xlfn.LOGNORM.INV(U2090,'Input Parameters'!$H$30,'Input Parameters'!$I$30)))</f>
        <v>0.91848858494836871</v>
      </c>
      <c r="W2090" s="2">
        <f ca="1">N2090+(P2090-N2090)*(1-ERF((T2090-R2090)/(2*SQRT(L2090*'Input Parameters'!$E$31))))</f>
        <v>0.17969641046533522</v>
      </c>
      <c r="X2090">
        <f t="shared" ca="1" si="272"/>
        <v>1</v>
      </c>
      <c r="Y2090" s="7"/>
    </row>
    <row r="2091" spans="1:25" ht="15" customHeight="1" x14ac:dyDescent="0.3">
      <c r="A2091" s="130">
        <v>2084</v>
      </c>
      <c r="B2091" s="10">
        <f t="shared" ca="1" si="264"/>
        <v>0.62104096102459161</v>
      </c>
      <c r="C2091" s="57">
        <f ca="1">_xlfn.NORM.INV(B2091,'Input Parameters'!$E$19,'Input Parameters'!$F$19)</f>
        <v>593.34424095300028</v>
      </c>
      <c r="D2091" s="10">
        <f t="shared" ca="1" si="265"/>
        <v>0.15471639831493045</v>
      </c>
      <c r="E2091" s="59">
        <f ca="1">IF(_xlfn.NORM.INV(D2091,'Input Parameters'!$E$20,'Input Parameters'!$F$20)&lt;3500,3500,IF(_xlfn.NORM.INV(D2091,'Input Parameters'!$E$20,'Input Parameters'!$F$20)&gt;5500,5500,_xlfn.NORM.INV(D2091,'Input Parameters'!$E$20,'Input Parameters'!$F$20)))</f>
        <v>4088.5109573878126</v>
      </c>
      <c r="F2091" s="10">
        <f t="shared" ca="1" si="266"/>
        <v>0.72087324860547408</v>
      </c>
      <c r="G2091" s="61">
        <f ca="1">_xlfn.NORM.INV(F2091,'Input Parameters'!$E$21,'Input Parameters'!$F$21)</f>
        <v>289.45153965274505</v>
      </c>
      <c r="H2091" s="54">
        <f ca="1">EXP(E2091*(1/'Input Parameters'!$E$22-1/G2091))</f>
        <v>0.84276663369119242</v>
      </c>
      <c r="I2091" s="10">
        <f t="shared" ca="1" si="267"/>
        <v>0.76158248333182665</v>
      </c>
      <c r="J2091" s="29">
        <f ca="1">_xlfn.BETA.INV(I2091,'Input Parameters'!$L$24,'Input Parameters'!$M$24,'Input Parameters'!$J$24,'Input Parameters'!$K$24)</f>
        <v>0.7162947374282238</v>
      </c>
      <c r="K2091" s="156">
        <f ca="1">('Input Parameters'!$E$25/'Input Parameters'!$E$31)^$J2091</f>
        <v>5.8672192180767198E-3</v>
      </c>
      <c r="L2091" s="66">
        <f ca="1">$H2091*$C2091*'Input Parameters'!$E$23*K2091</f>
        <v>2.9339072446675276</v>
      </c>
      <c r="M2091" s="23">
        <f t="shared" ca="1" si="268"/>
        <v>0.46945235630294557</v>
      </c>
      <c r="N2091" s="15">
        <f ca="1">_xlfn.NORM.INV(M2091,'Input Parameters'!$E$26,'Input Parameters'!$F$26)</f>
        <v>3.2390422088515565E-2</v>
      </c>
      <c r="O2091" s="8">
        <f t="shared" ca="1" si="269"/>
        <v>0.69044081764478227</v>
      </c>
      <c r="P2091" s="29">
        <f ca="1">_xlfn.LOGNORM.INV(O2091,'Input Parameters'!$H$27,'Input Parameters'!$I$27)</f>
        <v>1.7738183533322283</v>
      </c>
      <c r="Q2091" s="10"/>
      <c r="R2091" s="15">
        <f>'Input Parameters'!$E$28</f>
        <v>12.7</v>
      </c>
      <c r="S2091" s="10">
        <f t="shared" ca="1" si="270"/>
        <v>0.4720846897546187</v>
      </c>
      <c r="T2091" s="25">
        <f ca="1">_xlfn.LOGNORM.INV(S2091,'Input Parameters'!$H$29,'Input Parameters'!$I$29)</f>
        <v>57.775771145569237</v>
      </c>
      <c r="U2091" s="10">
        <f t="shared" ca="1" si="271"/>
        <v>0.5245688266059898</v>
      </c>
      <c r="V2091" s="29">
        <f ca="1">IF('Input Parameters'!$D$30="Beta",_xlfn.BETA.INV(U2091,'Input Parameters'!$L$30,'Input Parameters'!$M$30,'Input Parameters'!$J$30,'Input Parameters'!$K$30),IF('Input Parameters'!$D$30="LogNorm",_xlfn.LOGNORM.INV(U2091,'Input Parameters'!$H$30,'Input Parameters'!$I$30)))</f>
        <v>1.0237863885508829</v>
      </c>
      <c r="W2091" s="2">
        <f ca="1">N2091+(P2091-N2091)*(1-ERF((T2091-R2091)/(2*SQRT(L2091*'Input Parameters'!$E$31))))</f>
        <v>0.1416985114467478</v>
      </c>
      <c r="X2091">
        <f t="shared" ca="1" si="272"/>
        <v>1</v>
      </c>
      <c r="Y2091" s="7"/>
    </row>
    <row r="2092" spans="1:25" ht="15" customHeight="1" x14ac:dyDescent="0.3">
      <c r="A2092" s="130">
        <v>2085</v>
      </c>
      <c r="B2092" s="10">
        <f t="shared" ca="1" si="264"/>
        <v>0.32831901037744404</v>
      </c>
      <c r="C2092" s="57">
        <f ca="1">_xlfn.NORM.INV(B2092,'Input Parameters'!$E$19,'Input Parameters'!$F$19)</f>
        <v>529.73471052487741</v>
      </c>
      <c r="D2092" s="10">
        <f t="shared" ca="1" si="265"/>
        <v>0.78865718945490793</v>
      </c>
      <c r="E2092" s="59">
        <f ca="1">IF(_xlfn.NORM.INV(D2092,'Input Parameters'!$E$20,'Input Parameters'!$F$20)&lt;3500,3500,IF(_xlfn.NORM.INV(D2092,'Input Parameters'!$E$20,'Input Parameters'!$F$20)&gt;5500,5500,_xlfn.NORM.INV(D2092,'Input Parameters'!$E$20,'Input Parameters'!$F$20)))</f>
        <v>5361.2394769795092</v>
      </c>
      <c r="F2092" s="10">
        <f t="shared" ca="1" si="266"/>
        <v>0.21740846567683081</v>
      </c>
      <c r="G2092" s="61">
        <f ca="1">_xlfn.NORM.INV(F2092,'Input Parameters'!$E$21,'Input Parameters'!$F$21)</f>
        <v>278.71153292831076</v>
      </c>
      <c r="H2092" s="54">
        <f ca="1">EXP(E2092*(1/'Input Parameters'!$E$22-1/G2092))</f>
        <v>0.39138836093737245</v>
      </c>
      <c r="I2092" s="10">
        <f t="shared" ca="1" si="267"/>
        <v>5.0150202491786477E-2</v>
      </c>
      <c r="J2092" s="29">
        <f ca="1">_xlfn.BETA.INV(I2092,'Input Parameters'!$L$24,'Input Parameters'!$M$24,'Input Parameters'!$J$24,'Input Parameters'!$K$24)</f>
        <v>0.34099541918987536</v>
      </c>
      <c r="K2092" s="156">
        <f ca="1">('Input Parameters'!$E$25/'Input Parameters'!$E$31)^$J2092</f>
        <v>8.6626724496974228E-2</v>
      </c>
      <c r="L2092" s="66">
        <f ca="1">$H2092*$C2092*'Input Parameters'!$E$23*K2092</f>
        <v>17.960492050680294</v>
      </c>
      <c r="M2092" s="23">
        <f t="shared" ca="1" si="268"/>
        <v>0.59788169019759974</v>
      </c>
      <c r="N2092" s="15">
        <f ca="1">_xlfn.NORM.INV(M2092,'Input Parameters'!$E$26,'Input Parameters'!$F$26)</f>
        <v>3.9205225831476419E-2</v>
      </c>
      <c r="O2092" s="8">
        <f t="shared" ca="1" si="269"/>
        <v>1.0765589809933473E-2</v>
      </c>
      <c r="P2092" s="29">
        <f ca="1">_xlfn.LOGNORM.INV(O2092,'Input Parameters'!$H$27,'Input Parameters'!$I$27)</f>
        <v>0.51494944684869959</v>
      </c>
      <c r="Q2092" s="10"/>
      <c r="R2092" s="15">
        <f>'Input Parameters'!$E$28</f>
        <v>12.7</v>
      </c>
      <c r="S2092" s="10">
        <f t="shared" ca="1" si="270"/>
        <v>0.5964707514075156</v>
      </c>
      <c r="T2092" s="25">
        <f ca="1">_xlfn.LOGNORM.INV(S2092,'Input Parameters'!$H$29,'Input Parameters'!$I$29)</f>
        <v>59.85061509897794</v>
      </c>
      <c r="U2092" s="10">
        <f t="shared" ca="1" si="271"/>
        <v>0.50798297337546727</v>
      </c>
      <c r="V2092" s="29">
        <f ca="1">IF('Input Parameters'!$D$30="Beta",_xlfn.BETA.INV(U2092,'Input Parameters'!$L$30,'Input Parameters'!$M$30,'Input Parameters'!$J$30,'Input Parameters'!$K$30),IF('Input Parameters'!$D$30="LogNorm",_xlfn.LOGNORM.INV(U2092,'Input Parameters'!$H$30,'Input Parameters'!$I$30)))</f>
        <v>1.0071235557905118</v>
      </c>
      <c r="W2092" s="2">
        <f ca="1">N2092+(P2092-N2092)*(1-ERF((T2092-R2092)/(2*SQRT(L2092*'Input Parameters'!$E$31))))</f>
        <v>0.2444665714666297</v>
      </c>
      <c r="X2092">
        <f t="shared" ca="1" si="272"/>
        <v>1</v>
      </c>
      <c r="Y2092" s="7"/>
    </row>
    <row r="2093" spans="1:25" ht="15" customHeight="1" x14ac:dyDescent="0.3">
      <c r="A2093" s="130">
        <v>2086</v>
      </c>
      <c r="B2093" s="10">
        <f t="shared" ca="1" si="264"/>
        <v>0.58770776250815471</v>
      </c>
      <c r="C2093" s="57">
        <f ca="1">_xlfn.NORM.INV(B2093,'Input Parameters'!$E$19,'Input Parameters'!$F$19)</f>
        <v>586.02962917271066</v>
      </c>
      <c r="D2093" s="10">
        <f t="shared" ca="1" si="265"/>
        <v>0.27550594796901129</v>
      </c>
      <c r="E2093" s="59">
        <f ca="1">IF(_xlfn.NORM.INV(D2093,'Input Parameters'!$E$20,'Input Parameters'!$F$20)&lt;3500,3500,IF(_xlfn.NORM.INV(D2093,'Input Parameters'!$E$20,'Input Parameters'!$F$20)&gt;5500,5500,_xlfn.NORM.INV(D2093,'Input Parameters'!$E$20,'Input Parameters'!$F$20)))</f>
        <v>4382.6288441141469</v>
      </c>
      <c r="F2093" s="10">
        <f t="shared" ca="1" si="266"/>
        <v>3.2156633763072096E-2</v>
      </c>
      <c r="G2093" s="61">
        <f ca="1">_xlfn.NORM.INV(F2093,'Input Parameters'!$E$21,'Input Parameters'!$F$21)</f>
        <v>270.30898461777957</v>
      </c>
      <c r="H2093" s="54">
        <f ca="1">EXP(E2093*(1/'Input Parameters'!$E$22-1/G2093))</f>
        <v>0.28489726419732486</v>
      </c>
      <c r="I2093" s="10">
        <f t="shared" ca="1" si="267"/>
        <v>0.94005478491709638</v>
      </c>
      <c r="J2093" s="29">
        <f ca="1">_xlfn.BETA.INV(I2093,'Input Parameters'!$L$24,'Input Parameters'!$M$24,'Input Parameters'!$J$24,'Input Parameters'!$K$24)</f>
        <v>0.82472011176857241</v>
      </c>
      <c r="K2093" s="156">
        <f ca="1">('Input Parameters'!$E$25/'Input Parameters'!$E$31)^$J2093</f>
        <v>2.6955066857720852E-3</v>
      </c>
      <c r="L2093" s="66">
        <f ca="1">$H2093*$C2093*'Input Parameters'!$E$23*K2093</f>
        <v>0.4500370470159939</v>
      </c>
      <c r="M2093" s="23">
        <f t="shared" ca="1" si="268"/>
        <v>0.64515023952913053</v>
      </c>
      <c r="N2093" s="15">
        <f ca="1">_xlfn.NORM.INV(M2093,'Input Parameters'!$E$26,'Input Parameters'!$F$26)</f>
        <v>4.1817453126757734E-2</v>
      </c>
      <c r="O2093" s="8">
        <f t="shared" ca="1" si="269"/>
        <v>4.7832429702993395E-2</v>
      </c>
      <c r="P2093" s="29">
        <f ca="1">_xlfn.LOGNORM.INV(O2093,'Input Parameters'!$H$27,'Input Parameters'!$I$27)</f>
        <v>0.6811637012839723</v>
      </c>
      <c r="Q2093" s="10"/>
      <c r="R2093" s="15">
        <f>'Input Parameters'!$E$28</f>
        <v>12.7</v>
      </c>
      <c r="S2093" s="10">
        <f t="shared" ca="1" si="270"/>
        <v>0.27030896793604475</v>
      </c>
      <c r="T2093" s="25">
        <f ca="1">_xlfn.LOGNORM.INV(S2093,'Input Parameters'!$H$29,'Input Parameters'!$I$29)</f>
        <v>54.36575402922945</v>
      </c>
      <c r="U2093" s="10">
        <f t="shared" ca="1" si="271"/>
        <v>0.4575203753692767</v>
      </c>
      <c r="V2093" s="29">
        <f ca="1">IF('Input Parameters'!$D$30="Beta",_xlfn.BETA.INV(U2093,'Input Parameters'!$L$30,'Input Parameters'!$M$30,'Input Parameters'!$J$30,'Input Parameters'!$K$30),IF('Input Parameters'!$D$30="LogNorm",_xlfn.LOGNORM.INV(U2093,'Input Parameters'!$H$30,'Input Parameters'!$I$30)))</f>
        <v>0.95804257723329211</v>
      </c>
      <c r="W2093" s="2">
        <f ca="1">N2093+(P2093-N2093)*(1-ERF((T2093-R2093)/(2*SQRT(L2093*'Input Parameters'!$E$31))))</f>
        <v>4.1824641222799407E-2</v>
      </c>
      <c r="X2093">
        <f t="shared" ca="1" si="272"/>
        <v>1</v>
      </c>
      <c r="Y2093" s="7"/>
    </row>
    <row r="2094" spans="1:25" ht="15" customHeight="1" x14ac:dyDescent="0.3">
      <c r="A2094" s="130">
        <v>2087</v>
      </c>
      <c r="B2094" s="10">
        <f t="shared" ca="1" si="264"/>
        <v>0.70124352883275676</v>
      </c>
      <c r="C2094" s="57">
        <f ca="1">_xlfn.NORM.INV(B2094,'Input Parameters'!$E$19,'Input Parameters'!$F$19)</f>
        <v>611.91434348845291</v>
      </c>
      <c r="D2094" s="10">
        <f t="shared" ca="1" si="265"/>
        <v>0.75781904956389956</v>
      </c>
      <c r="E2094" s="59">
        <f ca="1">IF(_xlfn.NORM.INV(D2094,'Input Parameters'!$E$20,'Input Parameters'!$F$20)&lt;3500,3500,IF(_xlfn.NORM.INV(D2094,'Input Parameters'!$E$20,'Input Parameters'!$F$20)&gt;5500,5500,_xlfn.NORM.INV(D2094,'Input Parameters'!$E$20,'Input Parameters'!$F$20)))</f>
        <v>5289.5129869997581</v>
      </c>
      <c r="F2094" s="10">
        <f t="shared" ca="1" si="266"/>
        <v>0.84907311737942204</v>
      </c>
      <c r="G2094" s="61">
        <f ca="1">_xlfn.NORM.INV(F2094,'Input Parameters'!$E$21,'Input Parameters'!$F$21)</f>
        <v>292.96518447439922</v>
      </c>
      <c r="H2094" s="54">
        <f ca="1">EXP(E2094*(1/'Input Parameters'!$E$22-1/G2094))</f>
        <v>0.99785691582214886</v>
      </c>
      <c r="I2094" s="10">
        <f t="shared" ca="1" si="267"/>
        <v>0.93273163231657941</v>
      </c>
      <c r="J2094" s="29">
        <f ca="1">_xlfn.BETA.INV(I2094,'Input Parameters'!$L$24,'Input Parameters'!$M$24,'Input Parameters'!$J$24,'Input Parameters'!$K$24)</f>
        <v>0.81807980153319027</v>
      </c>
      <c r="K2094" s="156">
        <f ca="1">('Input Parameters'!$E$25/'Input Parameters'!$E$31)^$J2094</f>
        <v>2.8270132867411267E-3</v>
      </c>
      <c r="L2094" s="66">
        <f ca="1">$H2094*$C2094*'Input Parameters'!$E$23*K2094</f>
        <v>1.7261826795450774</v>
      </c>
      <c r="M2094" s="23">
        <f t="shared" ca="1" si="268"/>
        <v>0.92186617948295613</v>
      </c>
      <c r="N2094" s="15">
        <f ca="1">_xlfn.NORM.INV(M2094,'Input Parameters'!$E$26,'Input Parameters'!$F$26)</f>
        <v>6.3772471419962395E-2</v>
      </c>
      <c r="O2094" s="8">
        <f t="shared" ca="1" si="269"/>
        <v>0.48439252808607447</v>
      </c>
      <c r="P2094" s="29">
        <f ca="1">_xlfn.LOGNORM.INV(O2094,'Input Parameters'!$H$27,'Input Parameters'!$I$27)</f>
        <v>1.3991982853267892</v>
      </c>
      <c r="Q2094" s="10"/>
      <c r="R2094" s="15">
        <f>'Input Parameters'!$E$28</f>
        <v>12.7</v>
      </c>
      <c r="S2094" s="10">
        <f t="shared" ca="1" si="270"/>
        <v>0.43870189331580289</v>
      </c>
      <c r="T2094" s="25">
        <f ca="1">_xlfn.LOGNORM.INV(S2094,'Input Parameters'!$H$29,'Input Parameters'!$I$29)</f>
        <v>57.231969499145137</v>
      </c>
      <c r="U2094" s="10">
        <f t="shared" ca="1" si="271"/>
        <v>0.95934763548181279</v>
      </c>
      <c r="V2094" s="29">
        <f ca="1">IF('Input Parameters'!$D$30="Beta",_xlfn.BETA.INV(U2094,'Input Parameters'!$L$30,'Input Parameters'!$M$30,'Input Parameters'!$J$30,'Input Parameters'!$K$30),IF('Input Parameters'!$D$30="LogNorm",_xlfn.LOGNORM.INV(U2094,'Input Parameters'!$H$30,'Input Parameters'!$I$30)))</f>
        <v>1.9869812511547285</v>
      </c>
      <c r="W2094" s="2">
        <f ca="1">N2094+(P2094-N2094)*(1-ERF((T2094-R2094)/(2*SQRT(L2094*'Input Parameters'!$E$31))))</f>
        <v>8.5865087332115064E-2</v>
      </c>
      <c r="X2094">
        <f t="shared" ca="1" si="272"/>
        <v>1</v>
      </c>
      <c r="Y2094" s="7"/>
    </row>
    <row r="2095" spans="1:25" ht="15" customHeight="1" x14ac:dyDescent="0.3">
      <c r="A2095" s="130">
        <v>2088</v>
      </c>
      <c r="B2095" s="10">
        <f t="shared" ca="1" si="264"/>
        <v>0.60452908608022726</v>
      </c>
      <c r="C2095" s="57">
        <f ca="1">_xlfn.NORM.INV(B2095,'Input Parameters'!$E$19,'Input Parameters'!$F$19)</f>
        <v>589.69991883615944</v>
      </c>
      <c r="D2095" s="10">
        <f t="shared" ca="1" si="265"/>
        <v>0.55552628392328884</v>
      </c>
      <c r="E2095" s="59">
        <f ca="1">IF(_xlfn.NORM.INV(D2095,'Input Parameters'!$E$20,'Input Parameters'!$F$20)&lt;3500,3500,IF(_xlfn.NORM.INV(D2095,'Input Parameters'!$E$20,'Input Parameters'!$F$20)&gt;5500,5500,_xlfn.NORM.INV(D2095,'Input Parameters'!$E$20,'Input Parameters'!$F$20)))</f>
        <v>4897.7453446024319</v>
      </c>
      <c r="F2095" s="10">
        <f t="shared" ca="1" si="266"/>
        <v>0.32527975198633363</v>
      </c>
      <c r="G2095" s="61">
        <f ca="1">_xlfn.NORM.INV(F2095,'Input Parameters'!$E$21,'Input Parameters'!$F$21)</f>
        <v>281.28953747699848</v>
      </c>
      <c r="H2095" s="54">
        <f ca="1">EXP(E2095*(1/'Input Parameters'!$E$22-1/G2095))</f>
        <v>0.49862371470361416</v>
      </c>
      <c r="I2095" s="10">
        <f t="shared" ca="1" si="267"/>
        <v>0.44631871040716331</v>
      </c>
      <c r="J2095" s="29">
        <f ca="1">_xlfn.BETA.INV(I2095,'Input Parameters'!$L$24,'Input Parameters'!$M$24,'Input Parameters'!$J$24,'Input Parameters'!$K$24)</f>
        <v>0.58528768068174353</v>
      </c>
      <c r="K2095" s="156">
        <f ca="1">('Input Parameters'!$E$25/'Input Parameters'!$E$31)^$J2095</f>
        <v>1.5016748845988413E-2</v>
      </c>
      <c r="L2095" s="66">
        <f ca="1">$H2095*$C2095*'Input Parameters'!$E$23*K2095</f>
        <v>4.4155002646324206</v>
      </c>
      <c r="M2095" s="23">
        <f t="shared" ca="1" si="268"/>
        <v>0.69607609151867167</v>
      </c>
      <c r="N2095" s="15">
        <f ca="1">_xlfn.NORM.INV(M2095,'Input Parameters'!$E$26,'Input Parameters'!$F$26)</f>
        <v>4.4776107407008776E-2</v>
      </c>
      <c r="O2095" s="8">
        <f t="shared" ca="1" si="269"/>
        <v>0.47502681929845092</v>
      </c>
      <c r="P2095" s="29">
        <f ca="1">_xlfn.LOGNORM.INV(O2095,'Input Parameters'!$H$27,'Input Parameters'!$I$27)</f>
        <v>1.3847221841137973</v>
      </c>
      <c r="Q2095" s="10"/>
      <c r="R2095" s="15">
        <f>'Input Parameters'!$E$28</f>
        <v>12.7</v>
      </c>
      <c r="S2095" s="10">
        <f t="shared" ca="1" si="270"/>
        <v>0.50710587926936301</v>
      </c>
      <c r="T2095" s="25">
        <f ca="1">_xlfn.LOGNORM.INV(S2095,'Input Parameters'!$H$29,'Input Parameters'!$I$29)</f>
        <v>58.348400709255273</v>
      </c>
      <c r="U2095" s="10">
        <f t="shared" ca="1" si="271"/>
        <v>0.25369773771858151</v>
      </c>
      <c r="V2095" s="29">
        <f ca="1">IF('Input Parameters'!$D$30="Beta",_xlfn.BETA.INV(U2095,'Input Parameters'!$L$30,'Input Parameters'!$M$30,'Input Parameters'!$J$30,'Input Parameters'!$K$30),IF('Input Parameters'!$D$30="LogNorm",_xlfn.LOGNORM.INV(U2095,'Input Parameters'!$H$30,'Input Parameters'!$I$30)))</f>
        <v>0.76935372691860349</v>
      </c>
      <c r="W2095" s="2">
        <f ca="1">N2095+(P2095-N2095)*(1-ERF((T2095-R2095)/(2*SQRT(L2095*'Input Parameters'!$E$31))))</f>
        <v>0.21161665656676382</v>
      </c>
      <c r="X2095">
        <f t="shared" ca="1" si="272"/>
        <v>1</v>
      </c>
      <c r="Y2095" s="7"/>
    </row>
    <row r="2096" spans="1:25" ht="15" customHeight="1" x14ac:dyDescent="0.3">
      <c r="A2096" s="130">
        <v>2089</v>
      </c>
      <c r="B2096" s="10">
        <f t="shared" ca="1" si="264"/>
        <v>0.94804057159169441</v>
      </c>
      <c r="C2096" s="57">
        <f ca="1">_xlfn.NORM.INV(B2096,'Input Parameters'!$E$19,'Input Parameters'!$F$19)</f>
        <v>704.70923512291029</v>
      </c>
      <c r="D2096" s="10">
        <f t="shared" ca="1" si="265"/>
        <v>0.12856930723790105</v>
      </c>
      <c r="E2096" s="59">
        <f ca="1">IF(_xlfn.NORM.INV(D2096,'Input Parameters'!$E$20,'Input Parameters'!$F$20)&lt;3500,3500,IF(_xlfn.NORM.INV(D2096,'Input Parameters'!$E$20,'Input Parameters'!$F$20)&gt;5500,5500,_xlfn.NORM.INV(D2096,'Input Parameters'!$E$20,'Input Parameters'!$F$20)))</f>
        <v>4006.7739053467449</v>
      </c>
      <c r="F2096" s="10">
        <f t="shared" ca="1" si="266"/>
        <v>0.43652117424464099</v>
      </c>
      <c r="G2096" s="61">
        <f ca="1">_xlfn.NORM.INV(F2096,'Input Parameters'!$E$21,'Input Parameters'!$F$21)</f>
        <v>283.59400916076339</v>
      </c>
      <c r="H2096" s="54">
        <f ca="1">EXP(E2096*(1/'Input Parameters'!$E$22-1/G2096))</f>
        <v>0.63536225176614292</v>
      </c>
      <c r="I2096" s="10">
        <f t="shared" ca="1" si="267"/>
        <v>0.15014146157443842</v>
      </c>
      <c r="J2096" s="29">
        <f ca="1">_xlfn.BETA.INV(I2096,'Input Parameters'!$L$24,'Input Parameters'!$M$24,'Input Parameters'!$J$24,'Input Parameters'!$K$24)</f>
        <v>0.43682360903076084</v>
      </c>
      <c r="K2096" s="156">
        <f ca="1">('Input Parameters'!$E$25/'Input Parameters'!$E$31)^$J2096</f>
        <v>4.3561784842130961E-2</v>
      </c>
      <c r="L2096" s="66">
        <f ca="1">$H2096*$C2096*'Input Parameters'!$E$23*K2096</f>
        <v>19.504599515443708</v>
      </c>
      <c r="M2096" s="23">
        <f t="shared" ca="1" si="268"/>
        <v>0.3111686267138779</v>
      </c>
      <c r="N2096" s="15">
        <f ca="1">_xlfn.NORM.INV(M2096,'Input Parameters'!$E$26,'Input Parameters'!$F$26)</f>
        <v>2.3656648158060949E-2</v>
      </c>
      <c r="O2096" s="8">
        <f t="shared" ca="1" si="269"/>
        <v>0.77188334122271174</v>
      </c>
      <c r="P2096" s="29">
        <f ca="1">_xlfn.LOGNORM.INV(O2096,'Input Parameters'!$H$27,'Input Parameters'!$I$27)</f>
        <v>1.9794839054053679</v>
      </c>
      <c r="Q2096" s="10"/>
      <c r="R2096" s="15">
        <f>'Input Parameters'!$E$28</f>
        <v>12.7</v>
      </c>
      <c r="S2096" s="10">
        <f t="shared" ca="1" si="270"/>
        <v>0.64219009002345484</v>
      </c>
      <c r="T2096" s="25">
        <f ca="1">_xlfn.LOGNORM.INV(S2096,'Input Parameters'!$H$29,'Input Parameters'!$I$29)</f>
        <v>60.663083382827082</v>
      </c>
      <c r="U2096" s="10">
        <f t="shared" ca="1" si="271"/>
        <v>0.15478357321939207</v>
      </c>
      <c r="V2096" s="29">
        <f ca="1">IF('Input Parameters'!$D$30="Beta",_xlfn.BETA.INV(U2096,'Input Parameters'!$L$30,'Input Parameters'!$M$30,'Input Parameters'!$J$30,'Input Parameters'!$K$30),IF('Input Parameters'!$D$30="LogNorm",_xlfn.LOGNORM.INV(U2096,'Input Parameters'!$H$30,'Input Parameters'!$I$30)))</f>
        <v>0.66931533595301285</v>
      </c>
      <c r="W2096" s="2">
        <f ca="1">N2096+(P2096-N2096)*(1-ERF((T2096-R2096)/(2*SQRT(L2096*'Input Parameters'!$E$31))))</f>
        <v>0.8891624905347576</v>
      </c>
      <c r="X2096">
        <f t="shared" ca="1" si="272"/>
        <v>0</v>
      </c>
      <c r="Y2096" s="7"/>
    </row>
    <row r="2097" spans="1:25" ht="15" customHeight="1" x14ac:dyDescent="0.3">
      <c r="A2097" s="130">
        <v>2090</v>
      </c>
      <c r="B2097" s="10">
        <f t="shared" ca="1" si="264"/>
        <v>0.79528708806327819</v>
      </c>
      <c r="C2097" s="57">
        <f ca="1">_xlfn.NORM.INV(B2097,'Input Parameters'!$E$19,'Input Parameters'!$F$19)</f>
        <v>637.0044283850084</v>
      </c>
      <c r="D2097" s="10">
        <f t="shared" ca="1" si="265"/>
        <v>0.9949630999136434</v>
      </c>
      <c r="E2097" s="59">
        <f ca="1">IF(_xlfn.NORM.INV(D2097,'Input Parameters'!$E$20,'Input Parameters'!$F$20)&lt;3500,3500,IF(_xlfn.NORM.INV(D2097,'Input Parameters'!$E$20,'Input Parameters'!$F$20)&gt;5500,5500,_xlfn.NORM.INV(D2097,'Input Parameters'!$E$20,'Input Parameters'!$F$20)))</f>
        <v>5500</v>
      </c>
      <c r="F2097" s="10">
        <f t="shared" ca="1" si="266"/>
        <v>0.1413372933531728</v>
      </c>
      <c r="G2097" s="61">
        <f ca="1">_xlfn.NORM.INV(F2097,'Input Parameters'!$E$21,'Input Parameters'!$F$21)</f>
        <v>276.40576239187322</v>
      </c>
      <c r="H2097" s="54">
        <f ca="1">EXP(E2097*(1/'Input Parameters'!$E$22-1/G2097))</f>
        <v>0.32401947983721346</v>
      </c>
      <c r="I2097" s="10">
        <f t="shared" ca="1" si="267"/>
        <v>0.45918075967924221</v>
      </c>
      <c r="J2097" s="29">
        <f ca="1">_xlfn.BETA.INV(I2097,'Input Parameters'!$L$24,'Input Parameters'!$M$24,'Input Parameters'!$J$24,'Input Parameters'!$K$24)</f>
        <v>0.5905729112026874</v>
      </c>
      <c r="K2097" s="156">
        <f ca="1">('Input Parameters'!$E$25/'Input Parameters'!$E$31)^$J2097</f>
        <v>1.4458063903731463E-2</v>
      </c>
      <c r="L2097" s="66">
        <f ca="1">$H2097*$C2097*'Input Parameters'!$E$23*K2097</f>
        <v>2.9841710437393547</v>
      </c>
      <c r="M2097" s="23">
        <f t="shared" ca="1" si="268"/>
        <v>0.25144888674954369</v>
      </c>
      <c r="N2097" s="15">
        <f ca="1">_xlfn.NORM.INV(M2097,'Input Parameters'!$E$26,'Input Parameters'!$F$26)</f>
        <v>1.9931317122693044E-2</v>
      </c>
      <c r="O2097" s="8">
        <f t="shared" ca="1" si="269"/>
        <v>2.4777132904406751E-2</v>
      </c>
      <c r="P2097" s="29">
        <f ca="1">_xlfn.LOGNORM.INV(O2097,'Input Parameters'!$H$27,'Input Parameters'!$I$27)</f>
        <v>0.59714757318301215</v>
      </c>
      <c r="Q2097" s="10"/>
      <c r="R2097" s="15">
        <f>'Input Parameters'!$E$28</f>
        <v>12.7</v>
      </c>
      <c r="S2097" s="10">
        <f t="shared" ca="1" si="270"/>
        <v>5.4867496455348608E-2</v>
      </c>
      <c r="T2097" s="25">
        <f ca="1">_xlfn.LOGNORM.INV(S2097,'Input Parameters'!$H$29,'Input Parameters'!$I$29)</f>
        <v>48.660317573297597</v>
      </c>
      <c r="U2097" s="10">
        <f t="shared" ca="1" si="271"/>
        <v>0.97946112530215734</v>
      </c>
      <c r="V2097" s="29">
        <f ca="1">IF('Input Parameters'!$D$30="Beta",_xlfn.BETA.INV(U2097,'Input Parameters'!$L$30,'Input Parameters'!$M$30,'Input Parameters'!$J$30,'Input Parameters'!$K$30),IF('Input Parameters'!$D$30="LogNorm",_xlfn.LOGNORM.INV(U2097,'Input Parameters'!$H$30,'Input Parameters'!$I$30)))</f>
        <v>2.2361468030914469</v>
      </c>
      <c r="W2097" s="2">
        <f ca="1">N2097+(P2097-N2097)*(1-ERF((T2097-R2097)/(2*SQRT(L2097*'Input Parameters'!$E$31))))</f>
        <v>0.10133674844296081</v>
      </c>
      <c r="X2097">
        <f t="shared" ca="1" si="272"/>
        <v>1</v>
      </c>
      <c r="Y2097" s="7"/>
    </row>
    <row r="2098" spans="1:25" ht="15" customHeight="1" x14ac:dyDescent="0.3">
      <c r="A2098" s="130">
        <v>2091</v>
      </c>
      <c r="B2098" s="10">
        <f t="shared" ca="1" si="264"/>
        <v>0.22838542388369276</v>
      </c>
      <c r="C2098" s="57">
        <f ca="1">_xlfn.NORM.INV(B2098,'Input Parameters'!$E$19,'Input Parameters'!$F$19)</f>
        <v>504.41724565253247</v>
      </c>
      <c r="D2098" s="10">
        <f t="shared" ca="1" si="265"/>
        <v>0.90543235052633753</v>
      </c>
      <c r="E2098" s="59">
        <f ca="1">IF(_xlfn.NORM.INV(D2098,'Input Parameters'!$E$20,'Input Parameters'!$F$20)&lt;3500,3500,IF(_xlfn.NORM.INV(D2098,'Input Parameters'!$E$20,'Input Parameters'!$F$20)&gt;5500,5500,_xlfn.NORM.INV(D2098,'Input Parameters'!$E$20,'Input Parameters'!$F$20)))</f>
        <v>5500</v>
      </c>
      <c r="F2098" s="10">
        <f t="shared" ca="1" si="266"/>
        <v>0.80571883134664302</v>
      </c>
      <c r="G2098" s="61">
        <f ca="1">_xlfn.NORM.INV(F2098,'Input Parameters'!$E$21,'Input Parameters'!$F$21)</f>
        <v>291.62710818232443</v>
      </c>
      <c r="H2098" s="54">
        <f ca="1">EXP(E2098*(1/'Input Parameters'!$E$22-1/G2098))</f>
        <v>0.91542236129923826</v>
      </c>
      <c r="I2098" s="10">
        <f t="shared" ca="1" si="267"/>
        <v>0.35883643921473707</v>
      </c>
      <c r="J2098" s="29">
        <f ca="1">_xlfn.BETA.INV(I2098,'Input Parameters'!$L$24,'Input Parameters'!$M$24,'Input Parameters'!$J$24,'Input Parameters'!$K$24)</f>
        <v>0.54809478785040522</v>
      </c>
      <c r="K2098" s="156">
        <f ca="1">('Input Parameters'!$E$25/'Input Parameters'!$E$31)^$J2098</f>
        <v>1.960865714364916E-2</v>
      </c>
      <c r="L2098" s="66">
        <f ca="1">$H2098*$C2098*'Input Parameters'!$E$23*K2098</f>
        <v>9.0543920693280651</v>
      </c>
      <c r="M2098" s="23">
        <f t="shared" ca="1" si="268"/>
        <v>0.57225903527676403</v>
      </c>
      <c r="N2098" s="15">
        <f ca="1">_xlfn.NORM.INV(M2098,'Input Parameters'!$E$26,'Input Parameters'!$F$26)</f>
        <v>3.7824697257141986E-2</v>
      </c>
      <c r="O2098" s="8">
        <f t="shared" ca="1" si="269"/>
        <v>0.77193117380037479</v>
      </c>
      <c r="P2098" s="29">
        <f ca="1">_xlfn.LOGNORM.INV(O2098,'Input Parameters'!$H$27,'Input Parameters'!$I$27)</f>
        <v>1.9796225091851782</v>
      </c>
      <c r="Q2098" s="10"/>
      <c r="R2098" s="15">
        <f>'Input Parameters'!$E$28</f>
        <v>12.7</v>
      </c>
      <c r="S2098" s="10">
        <f t="shared" ca="1" si="270"/>
        <v>0.4021421568022594</v>
      </c>
      <c r="T2098" s="25">
        <f ca="1">_xlfn.LOGNORM.INV(S2098,'Input Parameters'!$H$29,'Input Parameters'!$I$29)</f>
        <v>56.634030079388076</v>
      </c>
      <c r="U2098" s="10">
        <f t="shared" ca="1" si="271"/>
        <v>0.56539305238342485</v>
      </c>
      <c r="V2098" s="29">
        <f ca="1">IF('Input Parameters'!$D$30="Beta",_xlfn.BETA.INV(U2098,'Input Parameters'!$L$30,'Input Parameters'!$M$30,'Input Parameters'!$J$30,'Input Parameters'!$K$30),IF('Input Parameters'!$D$30="LogNorm",_xlfn.LOGNORM.INV(U2098,'Input Parameters'!$H$30,'Input Parameters'!$I$30)))</f>
        <v>1.0662401630199894</v>
      </c>
      <c r="W2098" s="2">
        <f ca="1">N2098+(P2098-N2098)*(1-ERF((T2098-R2098)/(2*SQRT(L2098*'Input Parameters'!$E$31))))</f>
        <v>0.62400572738301019</v>
      </c>
      <c r="X2098">
        <f t="shared" ca="1" si="272"/>
        <v>1</v>
      </c>
      <c r="Y2098" s="7"/>
    </row>
    <row r="2099" spans="1:25" ht="15" customHeight="1" x14ac:dyDescent="0.3">
      <c r="A2099" s="130">
        <v>2092</v>
      </c>
      <c r="B2099" s="10">
        <f t="shared" ca="1" si="264"/>
        <v>0.18845851116362766</v>
      </c>
      <c r="C2099" s="57">
        <f ca="1">_xlfn.NORM.INV(B2099,'Input Parameters'!$E$19,'Input Parameters'!$F$19)</f>
        <v>492.63655786499271</v>
      </c>
      <c r="D2099" s="10">
        <f t="shared" ca="1" si="265"/>
        <v>0.71253132261504804</v>
      </c>
      <c r="E2099" s="59">
        <f ca="1">IF(_xlfn.NORM.INV(D2099,'Input Parameters'!$E$20,'Input Parameters'!$F$20)&lt;3500,3500,IF(_xlfn.NORM.INV(D2099,'Input Parameters'!$E$20,'Input Parameters'!$F$20)&gt;5500,5500,_xlfn.NORM.INV(D2099,'Input Parameters'!$E$20,'Input Parameters'!$F$20)))</f>
        <v>5192.5564392916413</v>
      </c>
      <c r="F2099" s="10">
        <f t="shared" ca="1" si="266"/>
        <v>4.668922253471175E-2</v>
      </c>
      <c r="G2099" s="61">
        <f ca="1">_xlfn.NORM.INV(F2099,'Input Parameters'!$E$21,'Input Parameters'!$F$21)</f>
        <v>271.66218189985506</v>
      </c>
      <c r="H2099" s="54">
        <f ca="1">EXP(E2099*(1/'Input Parameters'!$E$22-1/G2099))</f>
        <v>0.2485814808736532</v>
      </c>
      <c r="I2099" s="10">
        <f t="shared" ca="1" si="267"/>
        <v>0.6863788702979613</v>
      </c>
      <c r="J2099" s="29">
        <f ca="1">_xlfn.BETA.INV(I2099,'Input Parameters'!$L$24,'Input Parameters'!$M$24,'Input Parameters'!$J$24,'Input Parameters'!$K$24)</f>
        <v>0.68304847029033477</v>
      </c>
      <c r="K2099" s="156">
        <f ca="1">('Input Parameters'!$E$25/'Input Parameters'!$E$31)^$J2099</f>
        <v>7.4474707483237288E-3</v>
      </c>
      <c r="L2099" s="66">
        <f ca="1">$H2099*$C2099*'Input Parameters'!$E$23*K2099</f>
        <v>0.91201968891251184</v>
      </c>
      <c r="M2099" s="23">
        <f t="shared" ca="1" si="268"/>
        <v>0.72131422991711358</v>
      </c>
      <c r="N2099" s="15">
        <f ca="1">_xlfn.NORM.INV(M2099,'Input Parameters'!$E$26,'Input Parameters'!$F$26)</f>
        <v>4.6321752552327435E-2</v>
      </c>
      <c r="O2099" s="8">
        <f t="shared" ca="1" si="269"/>
        <v>0.61143650126414184</v>
      </c>
      <c r="P2099" s="29">
        <f ca="1">_xlfn.LOGNORM.INV(O2099,'Input Parameters'!$H$27,'Input Parameters'!$I$27)</f>
        <v>1.6135600651484567</v>
      </c>
      <c r="Q2099" s="10"/>
      <c r="R2099" s="15">
        <f>'Input Parameters'!$E$28</f>
        <v>12.7</v>
      </c>
      <c r="S2099" s="10">
        <f t="shared" ca="1" si="270"/>
        <v>0.40652507200297539</v>
      </c>
      <c r="T2099" s="25">
        <f ca="1">_xlfn.LOGNORM.INV(S2099,'Input Parameters'!$H$29,'Input Parameters'!$I$29)</f>
        <v>56.706011019824771</v>
      </c>
      <c r="U2099" s="10">
        <f t="shared" ca="1" si="271"/>
        <v>0.61435938585993122</v>
      </c>
      <c r="V2099" s="29">
        <f ca="1">IF('Input Parameters'!$D$30="Beta",_xlfn.BETA.INV(U2099,'Input Parameters'!$L$30,'Input Parameters'!$M$30,'Input Parameters'!$J$30,'Input Parameters'!$K$30),IF('Input Parameters'!$D$30="LogNorm",_xlfn.LOGNORM.INV(U2099,'Input Parameters'!$H$30,'Input Parameters'!$I$30)))</f>
        <v>1.1205759979154244</v>
      </c>
      <c r="W2099" s="2">
        <f ca="1">N2099+(P2099-N2099)*(1-ERF((T2099-R2099)/(2*SQRT(L2099*'Input Parameters'!$E$31))))</f>
        <v>4.8078164373156131E-2</v>
      </c>
      <c r="X2099">
        <f t="shared" ca="1" si="272"/>
        <v>1</v>
      </c>
      <c r="Y2099" s="7"/>
    </row>
    <row r="2100" spans="1:25" ht="15" customHeight="1" x14ac:dyDescent="0.3">
      <c r="A2100" s="130">
        <v>2093</v>
      </c>
      <c r="B2100" s="10">
        <f t="shared" ca="1" si="264"/>
        <v>0.12946865657056594</v>
      </c>
      <c r="C2100" s="57">
        <f ca="1">_xlfn.NORM.INV(B2100,'Input Parameters'!$E$19,'Input Parameters'!$F$19)</f>
        <v>471.90740769161675</v>
      </c>
      <c r="D2100" s="10">
        <f t="shared" ca="1" si="265"/>
        <v>0.57749141260118841</v>
      </c>
      <c r="E2100" s="59">
        <f ca="1">IF(_xlfn.NORM.INV(D2100,'Input Parameters'!$E$20,'Input Parameters'!$F$20)&lt;3500,3500,IF(_xlfn.NORM.INV(D2100,'Input Parameters'!$E$20,'Input Parameters'!$F$20)&gt;5500,5500,_xlfn.NORM.INV(D2100,'Input Parameters'!$E$20,'Input Parameters'!$F$20)))</f>
        <v>4936.8360165845497</v>
      </c>
      <c r="F2100" s="10">
        <f t="shared" ca="1" si="266"/>
        <v>0.13938813640924863</v>
      </c>
      <c r="G2100" s="61">
        <f ca="1">_xlfn.NORM.INV(F2100,'Input Parameters'!$E$21,'Input Parameters'!$F$21)</f>
        <v>276.33705065815099</v>
      </c>
      <c r="H2100" s="54">
        <f ca="1">EXP(E2100*(1/'Input Parameters'!$E$22-1/G2100))</f>
        <v>0.36204009891635747</v>
      </c>
      <c r="I2100" s="10">
        <f t="shared" ca="1" si="267"/>
        <v>0.42660782789848395</v>
      </c>
      <c r="J2100" s="29">
        <f ca="1">_xlfn.BETA.INV(I2100,'Input Parameters'!$L$24,'Input Parameters'!$M$24,'Input Parameters'!$J$24,'Input Parameters'!$K$24)</f>
        <v>0.57711603217189733</v>
      </c>
      <c r="K2100" s="156">
        <f ca="1">('Input Parameters'!$E$25/'Input Parameters'!$E$31)^$J2100</f>
        <v>1.5923338743564698E-2</v>
      </c>
      <c r="L2100" s="66">
        <f ca="1">$H2100*$C2100*'Input Parameters'!$E$23*K2100</f>
        <v>2.7204929429457607</v>
      </c>
      <c r="M2100" s="23">
        <f t="shared" ca="1" si="268"/>
        <v>0.22040993511449702</v>
      </c>
      <c r="N2100" s="15">
        <f ca="1">_xlfn.NORM.INV(M2100,'Input Parameters'!$E$26,'Input Parameters'!$F$26)</f>
        <v>1.7813001023453966E-2</v>
      </c>
      <c r="O2100" s="8">
        <f t="shared" ca="1" si="269"/>
        <v>0.45468580331484088</v>
      </c>
      <c r="P2100" s="29">
        <f ca="1">_xlfn.LOGNORM.INV(O2100,'Input Parameters'!$H$27,'Input Parameters'!$I$27)</f>
        <v>1.3537137305086886</v>
      </c>
      <c r="Q2100" s="10"/>
      <c r="R2100" s="15">
        <f>'Input Parameters'!$E$28</f>
        <v>12.7</v>
      </c>
      <c r="S2100" s="10">
        <f t="shared" ca="1" si="270"/>
        <v>0.1897956996000949</v>
      </c>
      <c r="T2100" s="25">
        <f ca="1">_xlfn.LOGNORM.INV(S2100,'Input Parameters'!$H$29,'Input Parameters'!$I$29)</f>
        <v>52.761577893533158</v>
      </c>
      <c r="U2100" s="10">
        <f t="shared" ca="1" si="271"/>
        <v>7.7769288005546056E-2</v>
      </c>
      <c r="V2100" s="29">
        <f ca="1">IF('Input Parameters'!$D$30="Beta",_xlfn.BETA.INV(U2100,'Input Parameters'!$L$30,'Input Parameters'!$M$30,'Input Parameters'!$J$30,'Input Parameters'!$K$30),IF('Input Parameters'!$D$30="LogNorm",_xlfn.LOGNORM.INV(U2100,'Input Parameters'!$H$30,'Input Parameters'!$I$30)))</f>
        <v>0.57071934347773945</v>
      </c>
      <c r="W2100" s="2">
        <f ca="1">N2100+(P2100-N2100)*(1-ERF((T2100-R2100)/(2*SQRT(L2100*'Input Parameters'!$E$31))))</f>
        <v>0.1325578768620668</v>
      </c>
      <c r="X2100">
        <f t="shared" ca="1" si="272"/>
        <v>1</v>
      </c>
      <c r="Y2100" s="7"/>
    </row>
    <row r="2101" spans="1:25" ht="15" customHeight="1" x14ac:dyDescent="0.3">
      <c r="A2101" s="130">
        <v>2094</v>
      </c>
      <c r="B2101" s="10">
        <f t="shared" ca="1" si="264"/>
        <v>0.89327191536121076</v>
      </c>
      <c r="C2101" s="57">
        <f ca="1">_xlfn.NORM.INV(B2101,'Input Parameters'!$E$19,'Input Parameters'!$F$19)</f>
        <v>672.42796363635011</v>
      </c>
      <c r="D2101" s="10">
        <f t="shared" ca="1" si="265"/>
        <v>0.44053309305026045</v>
      </c>
      <c r="E2101" s="59">
        <f ca="1">IF(_xlfn.NORM.INV(D2101,'Input Parameters'!$E$20,'Input Parameters'!$F$20)&lt;3500,3500,IF(_xlfn.NORM.INV(D2101,'Input Parameters'!$E$20,'Input Parameters'!$F$20)&gt;5500,5500,_xlfn.NORM.INV(D2101,'Input Parameters'!$E$20,'Input Parameters'!$F$20)))</f>
        <v>4695.267559699264</v>
      </c>
      <c r="F2101" s="10">
        <f t="shared" ca="1" si="266"/>
        <v>0.58327923657304515</v>
      </c>
      <c r="G2101" s="61">
        <f ca="1">_xlfn.NORM.INV(F2101,'Input Parameters'!$E$21,'Input Parameters'!$F$21)</f>
        <v>286.50287751452657</v>
      </c>
      <c r="H2101" s="54">
        <f ca="1">EXP(E2101*(1/'Input Parameters'!$E$22-1/G2101))</f>
        <v>0.69530833117656377</v>
      </c>
      <c r="I2101" s="10">
        <f t="shared" ca="1" si="267"/>
        <v>0.64291553172151805</v>
      </c>
      <c r="J2101" s="29">
        <f ca="1">_xlfn.BETA.INV(I2101,'Input Parameters'!$L$24,'Input Parameters'!$M$24,'Input Parameters'!$J$24,'Input Parameters'!$K$24)</f>
        <v>0.66489591731505959</v>
      </c>
      <c r="K2101" s="156">
        <f ca="1">('Input Parameters'!$E$25/'Input Parameters'!$E$31)^$J2101</f>
        <v>8.4832419570983857E-3</v>
      </c>
      <c r="L2101" s="66">
        <f ca="1">$H2101*$C2101*'Input Parameters'!$E$23*K2101</f>
        <v>3.9662953692415979</v>
      </c>
      <c r="M2101" s="23">
        <f t="shared" ca="1" si="268"/>
        <v>7.9583245533278224E-2</v>
      </c>
      <c r="N2101" s="15">
        <f ca="1">_xlfn.NORM.INV(M2101,'Input Parameters'!$E$26,'Input Parameters'!$F$26)</f>
        <v>4.4345118342155251E-3</v>
      </c>
      <c r="O2101" s="8">
        <f t="shared" ca="1" si="269"/>
        <v>0.99337687990916035</v>
      </c>
      <c r="P2101" s="29">
        <f ca="1">_xlfn.LOGNORM.INV(O2101,'Input Parameters'!$H$27,'Input Parameters'!$I$27)</f>
        <v>4.2592750812335209</v>
      </c>
      <c r="Q2101" s="10"/>
      <c r="R2101" s="15">
        <f>'Input Parameters'!$E$28</f>
        <v>12.7</v>
      </c>
      <c r="S2101" s="10">
        <f t="shared" ca="1" si="270"/>
        <v>1.7116299651942168E-2</v>
      </c>
      <c r="T2101" s="25">
        <f ca="1">_xlfn.LOGNORM.INV(S2101,'Input Parameters'!$H$29,'Input Parameters'!$I$29)</f>
        <v>45.911403751256437</v>
      </c>
      <c r="U2101" s="10">
        <f t="shared" ca="1" si="271"/>
        <v>0.81193697958460098</v>
      </c>
      <c r="V2101" s="29">
        <f ca="1">IF('Input Parameters'!$D$30="Beta",_xlfn.BETA.INV(U2101,'Input Parameters'!$L$30,'Input Parameters'!$M$30,'Input Parameters'!$J$30,'Input Parameters'!$K$30),IF('Input Parameters'!$D$30="LogNorm",_xlfn.LOGNORM.INV(U2101,'Input Parameters'!$H$30,'Input Parameters'!$I$30)))</f>
        <v>1.4165510490312714</v>
      </c>
      <c r="W2101" s="2">
        <f ca="1">N2101+(P2101-N2101)*(1-ERF((T2101-R2101)/(2*SQRT(L2101*'Input Parameters'!$E$31))))</f>
        <v>1.0184776311137014</v>
      </c>
      <c r="X2101">
        <f t="shared" ca="1" si="272"/>
        <v>1</v>
      </c>
      <c r="Y2101" s="7"/>
    </row>
    <row r="2102" spans="1:25" ht="15" customHeight="1" x14ac:dyDescent="0.3">
      <c r="A2102" s="130">
        <v>2095</v>
      </c>
      <c r="B2102" s="10">
        <f t="shared" ca="1" si="264"/>
        <v>0.44528798116568624</v>
      </c>
      <c r="C2102" s="57">
        <f ca="1">_xlfn.NORM.INV(B2102,'Input Parameters'!$E$19,'Input Parameters'!$F$19)</f>
        <v>555.67487482425622</v>
      </c>
      <c r="D2102" s="10">
        <f t="shared" ca="1" si="265"/>
        <v>2.7762247308538823E-2</v>
      </c>
      <c r="E2102" s="59">
        <f ca="1">IF(_xlfn.NORM.INV(D2102,'Input Parameters'!$E$20,'Input Parameters'!$F$20)&lt;3500,3500,IF(_xlfn.NORM.INV(D2102,'Input Parameters'!$E$20,'Input Parameters'!$F$20)&gt;5500,5500,_xlfn.NORM.INV(D2102,'Input Parameters'!$E$20,'Input Parameters'!$F$20)))</f>
        <v>3500</v>
      </c>
      <c r="F2102" s="10">
        <f t="shared" ca="1" si="266"/>
        <v>0.15760559192893664</v>
      </c>
      <c r="G2102" s="61">
        <f ca="1">_xlfn.NORM.INV(F2102,'Input Parameters'!$E$21,'Input Parameters'!$F$21)</f>
        <v>276.95582927035599</v>
      </c>
      <c r="H2102" s="54">
        <f ca="1">EXP(E2102*(1/'Input Parameters'!$E$22-1/G2102))</f>
        <v>0.50057304695430971</v>
      </c>
      <c r="I2102" s="10">
        <f t="shared" ca="1" si="267"/>
        <v>2.099051156527143E-2</v>
      </c>
      <c r="J2102" s="29">
        <f ca="1">_xlfn.BETA.INV(I2102,'Input Parameters'!$L$24,'Input Parameters'!$M$24,'Input Parameters'!$J$24,'Input Parameters'!$K$24)</f>
        <v>0.28421762094122055</v>
      </c>
      <c r="K2102" s="156">
        <f ca="1">('Input Parameters'!$E$25/'Input Parameters'!$E$31)^$J2102</f>
        <v>0.13017850324059188</v>
      </c>
      <c r="L2102" s="66">
        <f ca="1">$H2102*$C2102*'Input Parameters'!$E$23*K2102</f>
        <v>36.209914200204274</v>
      </c>
      <c r="M2102" s="23">
        <f t="shared" ca="1" si="268"/>
        <v>0.64243760875100175</v>
      </c>
      <c r="N2102" s="15">
        <f ca="1">_xlfn.NORM.INV(M2102,'Input Parameters'!$E$26,'Input Parameters'!$F$26)</f>
        <v>4.1664623693522404E-2</v>
      </c>
      <c r="O2102" s="8">
        <f t="shared" ca="1" si="269"/>
        <v>0.27756280505400677</v>
      </c>
      <c r="P2102" s="29">
        <f ca="1">_xlfn.LOGNORM.INV(O2102,'Input Parameters'!$H$27,'Input Parameters'!$I$27)</f>
        <v>1.0965254681714085</v>
      </c>
      <c r="Q2102" s="10"/>
      <c r="R2102" s="15">
        <f>'Input Parameters'!$E$28</f>
        <v>12.7</v>
      </c>
      <c r="S2102" s="10">
        <f t="shared" ca="1" si="270"/>
        <v>0.63316555745802139</v>
      </c>
      <c r="T2102" s="25">
        <f ca="1">_xlfn.LOGNORM.INV(S2102,'Input Parameters'!$H$29,'Input Parameters'!$I$29)</f>
        <v>60.499369025668777</v>
      </c>
      <c r="U2102" s="10">
        <f t="shared" ca="1" si="271"/>
        <v>0.85674694067150481</v>
      </c>
      <c r="V2102" s="29">
        <f ca="1">IF('Input Parameters'!$D$30="Beta",_xlfn.BETA.INV(U2102,'Input Parameters'!$L$30,'Input Parameters'!$M$30,'Input Parameters'!$J$30,'Input Parameters'!$K$30),IF('Input Parameters'!$D$30="LogNorm",_xlfn.LOGNORM.INV(U2102,'Input Parameters'!$H$30,'Input Parameters'!$I$30)))</f>
        <v>1.5212119273419686</v>
      </c>
      <c r="W2102" s="2">
        <f ca="1">N2102+(P2102-N2102)*(1-ERF((T2102-R2102)/(2*SQRT(L2102*'Input Parameters'!$E$31))))</f>
        <v>0.64750299412518264</v>
      </c>
      <c r="X2102">
        <f t="shared" ca="1" si="272"/>
        <v>1</v>
      </c>
      <c r="Y2102" s="7"/>
    </row>
    <row r="2103" spans="1:25" ht="15" customHeight="1" x14ac:dyDescent="0.3">
      <c r="A2103" s="130">
        <v>2096</v>
      </c>
      <c r="B2103" s="10">
        <f t="shared" ca="1" si="264"/>
        <v>0.68689965673849018</v>
      </c>
      <c r="C2103" s="57">
        <f ca="1">_xlfn.NORM.INV(B2103,'Input Parameters'!$E$19,'Input Parameters'!$F$19)</f>
        <v>608.45837358251254</v>
      </c>
      <c r="D2103" s="10">
        <f t="shared" ca="1" si="265"/>
        <v>0.69001087954272433</v>
      </c>
      <c r="E2103" s="59">
        <f ca="1">IF(_xlfn.NORM.INV(D2103,'Input Parameters'!$E$20,'Input Parameters'!$F$20)&lt;3500,3500,IF(_xlfn.NORM.INV(D2103,'Input Parameters'!$E$20,'Input Parameters'!$F$20)&gt;5500,5500,_xlfn.NORM.INV(D2103,'Input Parameters'!$E$20,'Input Parameters'!$F$20)))</f>
        <v>5147.1168300989302</v>
      </c>
      <c r="F2103" s="10">
        <f t="shared" ca="1" si="266"/>
        <v>0.119822581952162</v>
      </c>
      <c r="G2103" s="61">
        <f ca="1">_xlfn.NORM.INV(F2103,'Input Parameters'!$E$21,'Input Parameters'!$F$21)</f>
        <v>275.60762906039554</v>
      </c>
      <c r="H2103" s="54">
        <f ca="1">EXP(E2103*(1/'Input Parameters'!$E$22-1/G2103))</f>
        <v>0.33002986120936978</v>
      </c>
      <c r="I2103" s="10">
        <f t="shared" ca="1" si="267"/>
        <v>0.38078981517501631</v>
      </c>
      <c r="J2103" s="29">
        <f ca="1">_xlfn.BETA.INV(I2103,'Input Parameters'!$L$24,'Input Parameters'!$M$24,'Input Parameters'!$J$24,'Input Parameters'!$K$24)</f>
        <v>0.55768382928242088</v>
      </c>
      <c r="K2103" s="156">
        <f ca="1">('Input Parameters'!$E$25/'Input Parameters'!$E$31)^$J2103</f>
        <v>1.8305173290349194E-2</v>
      </c>
      <c r="L2103" s="66">
        <f ca="1">$H2103*$C2103*'Input Parameters'!$E$23*K2103</f>
        <v>3.6758514618072327</v>
      </c>
      <c r="M2103" s="23">
        <f t="shared" ca="1" si="268"/>
        <v>0.67106891379779021</v>
      </c>
      <c r="N2103" s="15">
        <f ca="1">_xlfn.NORM.INV(M2103,'Input Parameters'!$E$26,'Input Parameters'!$F$26)</f>
        <v>4.3300200192485566E-2</v>
      </c>
      <c r="O2103" s="8">
        <f t="shared" ca="1" si="269"/>
        <v>0.29894702622190505</v>
      </c>
      <c r="P2103" s="29">
        <f ca="1">_xlfn.LOGNORM.INV(O2103,'Input Parameters'!$H$27,'Input Parameters'!$I$27)</f>
        <v>1.127350822550357</v>
      </c>
      <c r="Q2103" s="10"/>
      <c r="R2103" s="15">
        <f>'Input Parameters'!$E$28</f>
        <v>12.7</v>
      </c>
      <c r="S2103" s="10">
        <f t="shared" ca="1" si="270"/>
        <v>0.55145427286886417</v>
      </c>
      <c r="T2103" s="25">
        <f ca="1">_xlfn.LOGNORM.INV(S2103,'Input Parameters'!$H$29,'Input Parameters'!$I$29)</f>
        <v>59.083581406368822</v>
      </c>
      <c r="U2103" s="10">
        <f t="shared" ca="1" si="271"/>
        <v>0.18661407977391786</v>
      </c>
      <c r="V2103" s="29">
        <f ca="1">IF('Input Parameters'!$D$30="Beta",_xlfn.BETA.INV(U2103,'Input Parameters'!$L$30,'Input Parameters'!$M$30,'Input Parameters'!$J$30,'Input Parameters'!$K$30),IF('Input Parameters'!$D$30="LogNorm",_xlfn.LOGNORM.INV(U2103,'Input Parameters'!$H$30,'Input Parameters'!$I$30)))</f>
        <v>0.70332548636373671</v>
      </c>
      <c r="W2103" s="2">
        <f ca="1">N2103+(P2103-N2103)*(1-ERF((T2103-R2103)/(2*SQRT(L2103*'Input Parameters'!$E$31))))</f>
        <v>0.13776338646641667</v>
      </c>
      <c r="X2103">
        <f t="shared" ca="1" si="272"/>
        <v>1</v>
      </c>
      <c r="Y2103" s="7"/>
    </row>
    <row r="2104" spans="1:25" ht="15" customHeight="1" x14ac:dyDescent="0.3">
      <c r="A2104" s="130">
        <v>2097</v>
      </c>
      <c r="B2104" s="10">
        <f t="shared" ca="1" si="264"/>
        <v>0.84173468360895998</v>
      </c>
      <c r="C2104" s="57">
        <f ca="1">_xlfn.NORM.INV(B2104,'Input Parameters'!$E$19,'Input Parameters'!$F$19)</f>
        <v>651.93628224838233</v>
      </c>
      <c r="D2104" s="10">
        <f t="shared" ca="1" si="265"/>
        <v>0.8403442757839048</v>
      </c>
      <c r="E2104" s="59">
        <f ca="1">IF(_xlfn.NORM.INV(D2104,'Input Parameters'!$E$20,'Input Parameters'!$F$20)&lt;3500,3500,IF(_xlfn.NORM.INV(D2104,'Input Parameters'!$E$20,'Input Parameters'!$F$20)&gt;5500,5500,_xlfn.NORM.INV(D2104,'Input Parameters'!$E$20,'Input Parameters'!$F$20)))</f>
        <v>5497.1116863685938</v>
      </c>
      <c r="F2104" s="10">
        <f t="shared" ca="1" si="266"/>
        <v>0.34236468511236628</v>
      </c>
      <c r="G2104" s="61">
        <f ca="1">_xlfn.NORM.INV(F2104,'Input Parameters'!$E$21,'Input Parameters'!$F$21)</f>
        <v>281.65869847153613</v>
      </c>
      <c r="H2104" s="54">
        <f ca="1">EXP(E2104*(1/'Input Parameters'!$E$22-1/G2104))</f>
        <v>0.46979838623230485</v>
      </c>
      <c r="I2104" s="10">
        <f t="shared" ca="1" si="267"/>
        <v>0.89153918458400172</v>
      </c>
      <c r="J2104" s="29">
        <f ca="1">_xlfn.BETA.INV(I2104,'Input Parameters'!$L$24,'Input Parameters'!$M$24,'Input Parameters'!$J$24,'Input Parameters'!$K$24)</f>
        <v>0.78678312143766771</v>
      </c>
      <c r="K2104" s="156">
        <f ca="1">('Input Parameters'!$E$25/'Input Parameters'!$E$31)^$J2104</f>
        <v>3.5385923505880422E-3</v>
      </c>
      <c r="L2104" s="66">
        <f ca="1">$H2104*$C2104*'Input Parameters'!$E$23*K2104</f>
        <v>1.0837951582661431</v>
      </c>
      <c r="M2104" s="23">
        <f t="shared" ca="1" si="268"/>
        <v>0.76031391492991662</v>
      </c>
      <c r="N2104" s="15">
        <f ca="1">_xlfn.NORM.INV(M2104,'Input Parameters'!$E$26,'Input Parameters'!$F$26)</f>
        <v>4.8853566863212634E-2</v>
      </c>
      <c r="O2104" s="8">
        <f t="shared" ca="1" si="269"/>
        <v>0.50036016198101707</v>
      </c>
      <c r="P2104" s="29">
        <f ca="1">_xlfn.LOGNORM.INV(O2104,'Input Parameters'!$H$27,'Input Parameters'!$I$27)</f>
        <v>1.4242014928580589</v>
      </c>
      <c r="Q2104" s="10"/>
      <c r="R2104" s="15">
        <f>'Input Parameters'!$E$28</f>
        <v>12.7</v>
      </c>
      <c r="S2104" s="10">
        <f t="shared" ca="1" si="270"/>
        <v>0.32357492993240566</v>
      </c>
      <c r="T2104" s="25">
        <f ca="1">_xlfn.LOGNORM.INV(S2104,'Input Parameters'!$H$29,'Input Parameters'!$I$29)</f>
        <v>55.314869383145734</v>
      </c>
      <c r="U2104" s="10">
        <f t="shared" ca="1" si="271"/>
        <v>0.58941423710160312</v>
      </c>
      <c r="V2104" s="29">
        <f ca="1">IF('Input Parameters'!$D$30="Beta",_xlfn.BETA.INV(U2104,'Input Parameters'!$L$30,'Input Parameters'!$M$30,'Input Parameters'!$J$30,'Input Parameters'!$K$30),IF('Input Parameters'!$D$30="LogNorm",_xlfn.LOGNORM.INV(U2104,'Input Parameters'!$H$30,'Input Parameters'!$I$30)))</f>
        <v>1.0923639005432217</v>
      </c>
      <c r="W2104" s="2">
        <f ca="1">N2104+(P2104-N2104)*(1-ERF((T2104-R2104)/(2*SQRT(L2104*'Input Parameters'!$E$31))))</f>
        <v>5.407673830861235E-2</v>
      </c>
      <c r="X2104">
        <f t="shared" ca="1" si="272"/>
        <v>1</v>
      </c>
      <c r="Y2104" s="7"/>
    </row>
    <row r="2105" spans="1:25" ht="15" customHeight="1" x14ac:dyDescent="0.3">
      <c r="A2105" s="130">
        <v>2098</v>
      </c>
      <c r="B2105" s="10">
        <f t="shared" ca="1" si="264"/>
        <v>0.36064459173092067</v>
      </c>
      <c r="C2105" s="57">
        <f ca="1">_xlfn.NORM.INV(B2105,'Input Parameters'!$E$19,'Input Parameters'!$F$19)</f>
        <v>537.15577765922035</v>
      </c>
      <c r="D2105" s="10">
        <f t="shared" ca="1" si="265"/>
        <v>0.90238039346960464</v>
      </c>
      <c r="E2105" s="59">
        <f ca="1">IF(_xlfn.NORM.INV(D2105,'Input Parameters'!$E$20,'Input Parameters'!$F$20)&lt;3500,3500,IF(_xlfn.NORM.INV(D2105,'Input Parameters'!$E$20,'Input Parameters'!$F$20)&gt;5500,5500,_xlfn.NORM.INV(D2105,'Input Parameters'!$E$20,'Input Parameters'!$F$20)))</f>
        <v>5500</v>
      </c>
      <c r="F2105" s="10">
        <f t="shared" ca="1" si="266"/>
        <v>0.91468494143993029</v>
      </c>
      <c r="G2105" s="61">
        <f ca="1">_xlfn.NORM.INV(F2105,'Input Parameters'!$E$21,'Input Parameters'!$F$21)</f>
        <v>295.61962998095538</v>
      </c>
      <c r="H2105" s="54">
        <f ca="1">EXP(E2105*(1/'Input Parameters'!$E$22-1/G2105))</f>
        <v>1.1809768513970054</v>
      </c>
      <c r="I2105" s="10">
        <f t="shared" ca="1" si="267"/>
        <v>0.3813913373352138</v>
      </c>
      <c r="J2105" s="29">
        <f ca="1">_xlfn.BETA.INV(I2105,'Input Parameters'!$L$24,'Input Parameters'!$M$24,'Input Parameters'!$J$24,'Input Parameters'!$K$24)</f>
        <v>0.55794371795465814</v>
      </c>
      <c r="K2105" s="156">
        <f ca="1">('Input Parameters'!$E$25/'Input Parameters'!$E$31)^$J2105</f>
        <v>1.8271078312148227E-2</v>
      </c>
      <c r="L2105" s="66">
        <f ca="1">$H2105*$C2105*'Input Parameters'!$E$23*K2105</f>
        <v>11.590597255009213</v>
      </c>
      <c r="M2105" s="23">
        <f t="shared" ca="1" si="268"/>
        <v>0.78932139975383608</v>
      </c>
      <c r="N2105" s="15">
        <f ca="1">_xlfn.NORM.INV(M2105,'Input Parameters'!$E$26,'Input Parameters'!$F$26)</f>
        <v>5.0885446317455306E-2</v>
      </c>
      <c r="O2105" s="8">
        <f t="shared" ca="1" si="269"/>
        <v>0.61337390675807735</v>
      </c>
      <c r="P2105" s="29">
        <f ca="1">_xlfn.LOGNORM.INV(O2105,'Input Parameters'!$H$27,'Input Parameters'!$I$27)</f>
        <v>1.6171751571880593</v>
      </c>
      <c r="Q2105" s="10"/>
      <c r="R2105" s="15">
        <f>'Input Parameters'!$E$28</f>
        <v>12.7</v>
      </c>
      <c r="S2105" s="10">
        <f t="shared" ca="1" si="270"/>
        <v>0.45359609692254643</v>
      </c>
      <c r="T2105" s="25">
        <f ca="1">_xlfn.LOGNORM.INV(S2105,'Input Parameters'!$H$29,'Input Parameters'!$I$29)</f>
        <v>57.474601795949418</v>
      </c>
      <c r="U2105" s="10">
        <f t="shared" ca="1" si="271"/>
        <v>0.68080481399948822</v>
      </c>
      <c r="V2105" s="29">
        <f ca="1">IF('Input Parameters'!$D$30="Beta",_xlfn.BETA.INV(U2105,'Input Parameters'!$L$30,'Input Parameters'!$M$30,'Input Parameters'!$J$30,'Input Parameters'!$K$30),IF('Input Parameters'!$D$30="LogNorm",_xlfn.LOGNORM.INV(U2105,'Input Parameters'!$H$30,'Input Parameters'!$I$30)))</f>
        <v>1.2026527468693711</v>
      </c>
      <c r="W2105" s="2">
        <f ca="1">N2105+(P2105-N2105)*(1-ERF((T2105-R2105)/(2*SQRT(L2105*'Input Parameters'!$E$31))))</f>
        <v>0.60283385749624019</v>
      </c>
      <c r="X2105">
        <f t="shared" ca="1" si="272"/>
        <v>1</v>
      </c>
      <c r="Y2105" s="7"/>
    </row>
    <row r="2106" spans="1:25" ht="15" customHeight="1" x14ac:dyDescent="0.3">
      <c r="A2106" s="130">
        <v>2099</v>
      </c>
      <c r="B2106" s="10">
        <f t="shared" ca="1" si="264"/>
        <v>2.6144373271641541E-5</v>
      </c>
      <c r="C2106" s="57">
        <f ca="1">_xlfn.NORM.INV(B2106,'Input Parameters'!$E$19,'Input Parameters'!$F$19)</f>
        <v>225.48448944730279</v>
      </c>
      <c r="D2106" s="10">
        <f t="shared" ca="1" si="265"/>
        <v>0.48202149814945117</v>
      </c>
      <c r="E2106" s="59">
        <f ca="1">IF(_xlfn.NORM.INV(D2106,'Input Parameters'!$E$20,'Input Parameters'!$F$20)&lt;3500,3500,IF(_xlfn.NORM.INV(D2106,'Input Parameters'!$E$20,'Input Parameters'!$F$20)&gt;5500,5500,_xlfn.NORM.INV(D2106,'Input Parameters'!$E$20,'Input Parameters'!$F$20)))</f>
        <v>4768.4435199670143</v>
      </c>
      <c r="F2106" s="10">
        <f t="shared" ca="1" si="266"/>
        <v>0.46676705857905831</v>
      </c>
      <c r="G2106" s="61">
        <f ca="1">_xlfn.NORM.INV(F2106,'Input Parameters'!$E$21,'Input Parameters'!$F$21)</f>
        <v>284.19448221438648</v>
      </c>
      <c r="H2106" s="54">
        <f ca="1">EXP(E2106*(1/'Input Parameters'!$E$22-1/G2106))</f>
        <v>0.60395671051784505</v>
      </c>
      <c r="I2106" s="10">
        <f t="shared" ca="1" si="267"/>
        <v>0.29013855710358116</v>
      </c>
      <c r="J2106" s="29">
        <f ca="1">_xlfn.BETA.INV(I2106,'Input Parameters'!$L$24,'Input Parameters'!$M$24,'Input Parameters'!$J$24,'Input Parameters'!$K$24)</f>
        <v>0.51642215797858571</v>
      </c>
      <c r="K2106" s="156">
        <f ca="1">('Input Parameters'!$E$25/'Input Parameters'!$E$31)^$J2106</f>
        <v>2.461057630715887E-2</v>
      </c>
      <c r="L2106" s="66">
        <f ca="1">$H2106*$C2106*'Input Parameters'!$E$23*K2106</f>
        <v>3.3515389266453526</v>
      </c>
      <c r="M2106" s="23">
        <f t="shared" ca="1" si="268"/>
        <v>0.7381653465426623</v>
      </c>
      <c r="N2106" s="15">
        <f ca="1">_xlfn.NORM.INV(M2106,'Input Parameters'!$E$26,'Input Parameters'!$F$26)</f>
        <v>4.7391689634735806E-2</v>
      </c>
      <c r="O2106" s="8">
        <f t="shared" ca="1" si="269"/>
        <v>0.52182005723386238</v>
      </c>
      <c r="P2106" s="29">
        <f ca="1">_xlfn.LOGNORM.INV(O2106,'Input Parameters'!$H$27,'Input Parameters'!$I$27)</f>
        <v>1.4585190023659615</v>
      </c>
      <c r="Q2106" s="10"/>
      <c r="R2106" s="15">
        <f>'Input Parameters'!$E$28</f>
        <v>12.7</v>
      </c>
      <c r="S2106" s="10">
        <f t="shared" ca="1" si="270"/>
        <v>0.11156808732348344</v>
      </c>
      <c r="T2106" s="25">
        <f ca="1">_xlfn.LOGNORM.INV(S2106,'Input Parameters'!$H$29,'Input Parameters'!$I$29)</f>
        <v>50.787857383157039</v>
      </c>
      <c r="U2106" s="10">
        <f t="shared" ca="1" si="271"/>
        <v>0.50059379960909423</v>
      </c>
      <c r="V2106" s="29">
        <f ca="1">IF('Input Parameters'!$D$30="Beta",_xlfn.BETA.INV(U2106,'Input Parameters'!$L$30,'Input Parameters'!$M$30,'Input Parameters'!$J$30,'Input Parameters'!$K$30),IF('Input Parameters'!$D$30="LogNorm",_xlfn.LOGNORM.INV(U2106,'Input Parameters'!$H$30,'Input Parameters'!$I$30)))</f>
        <v>0.99979376194384639</v>
      </c>
      <c r="W2106" s="2">
        <f ca="1">N2106+(P2106-N2106)*(1-ERF((T2106-R2106)/(2*SQRT(L2106*'Input Parameters'!$E$31))))</f>
        <v>0.24672395896004171</v>
      </c>
      <c r="X2106">
        <f t="shared" ca="1" si="272"/>
        <v>1</v>
      </c>
      <c r="Y2106" s="7"/>
    </row>
    <row r="2107" spans="1:25" ht="15" customHeight="1" x14ac:dyDescent="0.3">
      <c r="A2107" s="130">
        <v>2100</v>
      </c>
      <c r="B2107" s="10">
        <f t="shared" ca="1" si="264"/>
        <v>0.20021038870276087</v>
      </c>
      <c r="C2107" s="57">
        <f ca="1">_xlfn.NORM.INV(B2107,'Input Parameters'!$E$19,'Input Parameters'!$F$19)</f>
        <v>496.24648663726845</v>
      </c>
      <c r="D2107" s="10">
        <f t="shared" ca="1" si="265"/>
        <v>0.95904531174130236</v>
      </c>
      <c r="E2107" s="59">
        <f ca="1">IF(_xlfn.NORM.INV(D2107,'Input Parameters'!$E$20,'Input Parameters'!$F$20)&lt;3500,3500,IF(_xlfn.NORM.INV(D2107,'Input Parameters'!$E$20,'Input Parameters'!$F$20)&gt;5500,5500,_xlfn.NORM.INV(D2107,'Input Parameters'!$E$20,'Input Parameters'!$F$20)))</f>
        <v>5500</v>
      </c>
      <c r="F2107" s="10">
        <f t="shared" ca="1" si="266"/>
        <v>0.44475752343685204</v>
      </c>
      <c r="G2107" s="61">
        <f ca="1">_xlfn.NORM.INV(F2107,'Input Parameters'!$E$21,'Input Parameters'!$F$21)</f>
        <v>283.75810551398382</v>
      </c>
      <c r="H2107" s="54">
        <f ca="1">EXP(E2107*(1/'Input Parameters'!$E$22-1/G2107))</f>
        <v>0.5426041808702482</v>
      </c>
      <c r="I2107" s="10">
        <f t="shared" ca="1" si="267"/>
        <v>0.8471416425910363</v>
      </c>
      <c r="J2107" s="29">
        <f ca="1">_xlfn.BETA.INV(I2107,'Input Parameters'!$L$24,'Input Parameters'!$M$24,'Input Parameters'!$J$24,'Input Parameters'!$K$24)</f>
        <v>0.75963207905208119</v>
      </c>
      <c r="K2107" s="156">
        <f ca="1">('Input Parameters'!$E$25/'Input Parameters'!$E$31)^$J2107</f>
        <v>4.2994981447470925E-3</v>
      </c>
      <c r="L2107" s="66">
        <f ca="1">$H2107*$C2107*'Input Parameters'!$E$23*K2107</f>
        <v>1.1577061668190345</v>
      </c>
      <c r="M2107" s="23">
        <f t="shared" ca="1" si="268"/>
        <v>0.95720342320849738</v>
      </c>
      <c r="N2107" s="15">
        <f ca="1">_xlfn.NORM.INV(M2107,'Input Parameters'!$E$26,'Input Parameters'!$F$26)</f>
        <v>7.0101447348525317E-2</v>
      </c>
      <c r="O2107" s="8">
        <f t="shared" ca="1" si="269"/>
        <v>7.6681980455221566E-2</v>
      </c>
      <c r="P2107" s="29">
        <f ca="1">_xlfn.LOGNORM.INV(O2107,'Input Parameters'!$H$27,'Input Parameters'!$I$27)</f>
        <v>0.75696358287322874</v>
      </c>
      <c r="Q2107" s="10"/>
      <c r="R2107" s="15">
        <f>'Input Parameters'!$E$28</f>
        <v>12.7</v>
      </c>
      <c r="S2107" s="10">
        <f t="shared" ca="1" si="270"/>
        <v>0.82169008699196566</v>
      </c>
      <c r="T2107" s="25">
        <f ca="1">_xlfn.LOGNORM.INV(S2107,'Input Parameters'!$H$29,'Input Parameters'!$I$29)</f>
        <v>64.581523080480324</v>
      </c>
      <c r="U2107" s="10">
        <f t="shared" ca="1" si="271"/>
        <v>0.89456754942784134</v>
      </c>
      <c r="V2107" s="29">
        <f ca="1">IF('Input Parameters'!$D$30="Beta",_xlfn.BETA.INV(U2107,'Input Parameters'!$L$30,'Input Parameters'!$M$30,'Input Parameters'!$J$30,'Input Parameters'!$K$30),IF('Input Parameters'!$D$30="LogNorm",_xlfn.LOGNORM.INV(U2107,'Input Parameters'!$H$30,'Input Parameters'!$I$30)))</f>
        <v>1.6365795814549058</v>
      </c>
      <c r="W2107" s="2">
        <f ca="1">N2107+(P2107-N2107)*(1-ERF((T2107-R2107)/(2*SQRT(L2107*'Input Parameters'!$E$31))))</f>
        <v>7.0548370494306512E-2</v>
      </c>
      <c r="X2107">
        <f t="shared" ca="1" si="272"/>
        <v>1</v>
      </c>
      <c r="Y2107" s="7"/>
    </row>
    <row r="2108" spans="1:25" ht="15" customHeight="1" x14ac:dyDescent="0.3">
      <c r="A2108" s="130">
        <v>2101</v>
      </c>
      <c r="B2108" s="10">
        <f t="shared" ca="1" si="264"/>
        <v>0.22493528032730281</v>
      </c>
      <c r="C2108" s="57">
        <f ca="1">_xlfn.NORM.INV(B2108,'Input Parameters'!$E$19,'Input Parameters'!$F$19)</f>
        <v>503.44919409394441</v>
      </c>
      <c r="D2108" s="10">
        <f t="shared" ca="1" si="265"/>
        <v>7.0781249005891222E-4</v>
      </c>
      <c r="E2108" s="59">
        <f ca="1">IF(_xlfn.NORM.INV(D2108,'Input Parameters'!$E$20,'Input Parameters'!$F$20)&lt;3500,3500,IF(_xlfn.NORM.INV(D2108,'Input Parameters'!$E$20,'Input Parameters'!$F$20)&gt;5500,5500,_xlfn.NORM.INV(D2108,'Input Parameters'!$E$20,'Input Parameters'!$F$20)))</f>
        <v>3500</v>
      </c>
      <c r="F2108" s="10">
        <f t="shared" ca="1" si="266"/>
        <v>0.36772704376094967</v>
      </c>
      <c r="G2108" s="61">
        <f ca="1">_xlfn.NORM.INV(F2108,'Input Parameters'!$E$21,'Input Parameters'!$F$21)</f>
        <v>282.19426807799118</v>
      </c>
      <c r="H2108" s="54">
        <f ca="1">EXP(E2108*(1/'Input Parameters'!$E$22-1/G2108))</f>
        <v>0.6329202761599646</v>
      </c>
      <c r="I2108" s="10">
        <f t="shared" ca="1" si="267"/>
        <v>0.47002617752363718</v>
      </c>
      <c r="J2108" s="29">
        <f ca="1">_xlfn.BETA.INV(I2108,'Input Parameters'!$L$24,'Input Parameters'!$M$24,'Input Parameters'!$J$24,'Input Parameters'!$K$24)</f>
        <v>0.5950049747092373</v>
      </c>
      <c r="K2108" s="156">
        <f ca="1">('Input Parameters'!$E$25/'Input Parameters'!$E$31)^$J2108</f>
        <v>1.4005620249274891E-2</v>
      </c>
      <c r="L2108" s="66">
        <f ca="1">$H2108*$C2108*'Input Parameters'!$E$23*K2108</f>
        <v>4.4627956956486887</v>
      </c>
      <c r="M2108" s="23">
        <f t="shared" ca="1" si="268"/>
        <v>0.51423515777816453</v>
      </c>
      <c r="N2108" s="15">
        <f ca="1">_xlfn.NORM.INV(M2108,'Input Parameters'!$E$26,'Input Parameters'!$F$26)</f>
        <v>3.4749486309587421E-2</v>
      </c>
      <c r="O2108" s="8">
        <f t="shared" ca="1" si="269"/>
        <v>0.80137984141772722</v>
      </c>
      <c r="P2108" s="29">
        <f ca="1">_xlfn.LOGNORM.INV(O2108,'Input Parameters'!$H$27,'Input Parameters'!$I$27)</f>
        <v>2.0703949534291048</v>
      </c>
      <c r="Q2108" s="10"/>
      <c r="R2108" s="15">
        <f>'Input Parameters'!$E$28</f>
        <v>12.7</v>
      </c>
      <c r="S2108" s="10">
        <f t="shared" ca="1" si="270"/>
        <v>0.40721082730774061</v>
      </c>
      <c r="T2108" s="25">
        <f ca="1">_xlfn.LOGNORM.INV(S2108,'Input Parameters'!$H$29,'Input Parameters'!$I$29)</f>
        <v>56.717263852341858</v>
      </c>
      <c r="U2108" s="10">
        <f t="shared" ca="1" si="271"/>
        <v>0.66974804334795801</v>
      </c>
      <c r="V2108" s="29">
        <f ca="1">IF('Input Parameters'!$D$30="Beta",_xlfn.BETA.INV(U2108,'Input Parameters'!$L$30,'Input Parameters'!$M$30,'Input Parameters'!$J$30,'Input Parameters'!$K$30),IF('Input Parameters'!$D$30="LogNorm",_xlfn.LOGNORM.INV(U2108,'Input Parameters'!$H$30,'Input Parameters'!$I$30)))</f>
        <v>1.1881652671558507</v>
      </c>
      <c r="W2108" s="2">
        <f ca="1">N2108+(P2108-N2108)*(1-ERF((T2108-R2108)/(2*SQRT(L2108*'Input Parameters'!$E$31))))</f>
        <v>0.32107920741162088</v>
      </c>
      <c r="X2108">
        <f t="shared" ca="1" si="272"/>
        <v>1</v>
      </c>
      <c r="Y2108" s="7"/>
    </row>
    <row r="2109" spans="1:25" ht="15" customHeight="1" x14ac:dyDescent="0.3">
      <c r="A2109" s="130">
        <v>2102</v>
      </c>
      <c r="B2109" s="10">
        <f t="shared" ca="1" si="264"/>
        <v>0.90722425064193579</v>
      </c>
      <c r="C2109" s="57">
        <f ca="1">_xlfn.NORM.INV(B2109,'Input Parameters'!$E$19,'Input Parameters'!$F$19)</f>
        <v>679.16567297527206</v>
      </c>
      <c r="D2109" s="10">
        <f t="shared" ca="1" si="265"/>
        <v>0.63312096633074677</v>
      </c>
      <c r="E2109" s="59">
        <f ca="1">IF(_xlfn.NORM.INV(D2109,'Input Parameters'!$E$20,'Input Parameters'!$F$20)&lt;3500,3500,IF(_xlfn.NORM.INV(D2109,'Input Parameters'!$E$20,'Input Parameters'!$F$20)&gt;5500,5500,_xlfn.NORM.INV(D2109,'Input Parameters'!$E$20,'Input Parameters'!$F$20)))</f>
        <v>5038.0915234294871</v>
      </c>
      <c r="F2109" s="10">
        <f t="shared" ca="1" si="266"/>
        <v>0.86828698705959395</v>
      </c>
      <c r="G2109" s="61">
        <f ca="1">_xlfn.NORM.INV(F2109,'Input Parameters'!$E$21,'Input Parameters'!$F$21)</f>
        <v>293.64007477159743</v>
      </c>
      <c r="H2109" s="54">
        <f ca="1">EXP(E2109*(1/'Input Parameters'!$E$22-1/G2109))</f>
        <v>1.0381925084023471</v>
      </c>
      <c r="I2109" s="10">
        <f t="shared" ca="1" si="267"/>
        <v>0.24389184103359451</v>
      </c>
      <c r="J2109" s="29">
        <f ca="1">_xlfn.BETA.INV(I2109,'Input Parameters'!$L$24,'Input Parameters'!$M$24,'Input Parameters'!$J$24,'Input Parameters'!$K$24)</f>
        <v>0.49308421591187057</v>
      </c>
      <c r="K2109" s="156">
        <f ca="1">('Input Parameters'!$E$25/'Input Parameters'!$E$31)^$J2109</f>
        <v>2.9095750220570454E-2</v>
      </c>
      <c r="L2109" s="66">
        <f ca="1">$H2109*$C2109*'Input Parameters'!$E$23*K2109</f>
        <v>20.515550627618971</v>
      </c>
      <c r="M2109" s="23">
        <f t="shared" ca="1" si="268"/>
        <v>0.87084127611529405</v>
      </c>
      <c r="N2109" s="15">
        <f ca="1">_xlfn.NORM.INV(M2109,'Input Parameters'!$E$26,'Input Parameters'!$F$26)</f>
        <v>5.7737914688602301E-2</v>
      </c>
      <c r="O2109" s="8">
        <f t="shared" ca="1" si="269"/>
        <v>0.30334363570520151</v>
      </c>
      <c r="P2109" s="29">
        <f ca="1">_xlfn.LOGNORM.INV(O2109,'Input Parameters'!$H$27,'Input Parameters'!$I$27)</f>
        <v>1.1336644347013121</v>
      </c>
      <c r="Q2109" s="10"/>
      <c r="R2109" s="15">
        <f>'Input Parameters'!$E$28</f>
        <v>12.7</v>
      </c>
      <c r="S2109" s="10">
        <f t="shared" ca="1" si="270"/>
        <v>0.33755214548716161</v>
      </c>
      <c r="T2109" s="25">
        <f ca="1">_xlfn.LOGNORM.INV(S2109,'Input Parameters'!$H$29,'Input Parameters'!$I$29)</f>
        <v>55.554936793923183</v>
      </c>
      <c r="U2109" s="10">
        <f t="shared" ca="1" si="271"/>
        <v>0.3239376091222943</v>
      </c>
      <c r="V2109" s="29">
        <f ca="1">IF('Input Parameters'!$D$30="Beta",_xlfn.BETA.INV(U2109,'Input Parameters'!$L$30,'Input Parameters'!$M$30,'Input Parameters'!$J$30,'Input Parameters'!$K$30),IF('Input Parameters'!$D$30="LogNorm",_xlfn.LOGNORM.INV(U2109,'Input Parameters'!$H$30,'Input Parameters'!$I$30)))</f>
        <v>0.83452115641711189</v>
      </c>
      <c r="W2109" s="2">
        <f ca="1">N2109+(P2109-N2109)*(1-ERF((T2109-R2109)/(2*SQRT(L2109*'Input Parameters'!$E$31))))</f>
        <v>0.59944285811837539</v>
      </c>
      <c r="X2109">
        <f t="shared" ca="1" si="272"/>
        <v>1</v>
      </c>
      <c r="Y2109" s="7"/>
    </row>
    <row r="2110" spans="1:25" ht="15" customHeight="1" x14ac:dyDescent="0.3">
      <c r="A2110" s="130">
        <v>2103</v>
      </c>
      <c r="B2110" s="10">
        <f t="shared" ca="1" si="264"/>
        <v>0.31573232755113989</v>
      </c>
      <c r="C2110" s="57">
        <f ca="1">_xlfn.NORM.INV(B2110,'Input Parameters'!$E$19,'Input Parameters'!$F$19)</f>
        <v>526.76819297577401</v>
      </c>
      <c r="D2110" s="10">
        <f t="shared" ca="1" si="265"/>
        <v>0.94801251573096768</v>
      </c>
      <c r="E2110" s="59">
        <f ca="1">IF(_xlfn.NORM.INV(D2110,'Input Parameters'!$E$20,'Input Parameters'!$F$20)&lt;3500,3500,IF(_xlfn.NORM.INV(D2110,'Input Parameters'!$E$20,'Input Parameters'!$F$20)&gt;5500,5500,_xlfn.NORM.INV(D2110,'Input Parameters'!$E$20,'Input Parameters'!$F$20)))</f>
        <v>5500</v>
      </c>
      <c r="F2110" s="10">
        <f t="shared" ca="1" si="266"/>
        <v>0.2887535920048484</v>
      </c>
      <c r="G2110" s="61">
        <f ca="1">_xlfn.NORM.INV(F2110,'Input Parameters'!$E$21,'Input Parameters'!$F$21)</f>
        <v>280.4717470957367</v>
      </c>
      <c r="H2110" s="54">
        <f ca="1">EXP(E2110*(1/'Input Parameters'!$E$22-1/G2110))</f>
        <v>0.43236408940407062</v>
      </c>
      <c r="I2110" s="10">
        <f t="shared" ca="1" si="267"/>
        <v>0.83407309686073661</v>
      </c>
      <c r="J2110" s="29">
        <f ca="1">_xlfn.BETA.INV(I2110,'Input Parameters'!$L$24,'Input Parameters'!$M$24,'Input Parameters'!$J$24,'Input Parameters'!$K$24)</f>
        <v>0.75241591865396151</v>
      </c>
      <c r="K2110" s="156">
        <f ca="1">('Input Parameters'!$E$25/'Input Parameters'!$E$31)^$J2110</f>
        <v>4.5279249964795508E-3</v>
      </c>
      <c r="L2110" s="66">
        <f ca="1">$H2110*$C2110*'Input Parameters'!$E$23*K2110</f>
        <v>1.0312605011002578</v>
      </c>
      <c r="M2110" s="23">
        <f t="shared" ca="1" si="268"/>
        <v>4.2982471556271884E-2</v>
      </c>
      <c r="N2110" s="15">
        <f ca="1">_xlfn.NORM.INV(M2110,'Input Parameters'!$E$26,'Input Parameters'!$F$26)</f>
        <v>-2.0586354914346877E-3</v>
      </c>
      <c r="O2110" s="8">
        <f t="shared" ca="1" si="269"/>
        <v>0.46744193000659484</v>
      </c>
      <c r="P2110" s="29">
        <f ca="1">_xlfn.LOGNORM.INV(O2110,'Input Parameters'!$H$27,'Input Parameters'!$I$27)</f>
        <v>1.3730933742982572</v>
      </c>
      <c r="Q2110" s="10"/>
      <c r="R2110" s="15">
        <f>'Input Parameters'!$E$28</f>
        <v>12.7</v>
      </c>
      <c r="S2110" s="10">
        <f t="shared" ca="1" si="270"/>
        <v>0.53482456604109574</v>
      </c>
      <c r="T2110" s="25">
        <f ca="1">_xlfn.LOGNORM.INV(S2110,'Input Parameters'!$H$29,'Input Parameters'!$I$29)</f>
        <v>58.806072240872105</v>
      </c>
      <c r="U2110" s="10">
        <f t="shared" ca="1" si="271"/>
        <v>0.49151025722663466</v>
      </c>
      <c r="V2110" s="29">
        <f ca="1">IF('Input Parameters'!$D$30="Beta",_xlfn.BETA.INV(U2110,'Input Parameters'!$L$30,'Input Parameters'!$M$30,'Input Parameters'!$J$30,'Input Parameters'!$K$30),IF('Input Parameters'!$D$30="LogNorm",_xlfn.LOGNORM.INV(U2110,'Input Parameters'!$H$30,'Input Parameters'!$I$30)))</f>
        <v>0.99085628515976298</v>
      </c>
      <c r="W2110" s="2">
        <f ca="1">N2110+(P2110-N2110)*(1-ERF((T2110-R2110)/(2*SQRT(L2110*'Input Parameters'!$E$31))))</f>
        <v>-2.3585643179044671E-4</v>
      </c>
      <c r="X2110">
        <f t="shared" ca="1" si="272"/>
        <v>1</v>
      </c>
      <c r="Y2110" s="7"/>
    </row>
    <row r="2111" spans="1:25" ht="15" customHeight="1" x14ac:dyDescent="0.3">
      <c r="A2111" s="130">
        <v>2104</v>
      </c>
      <c r="B2111" s="10">
        <f t="shared" ca="1" si="264"/>
        <v>6.0767895140944272E-2</v>
      </c>
      <c r="C2111" s="57">
        <f ca="1">_xlfn.NORM.INV(B2111,'Input Parameters'!$E$19,'Input Parameters'!$F$19)</f>
        <v>436.46363063950901</v>
      </c>
      <c r="D2111" s="10">
        <f t="shared" ca="1" si="265"/>
        <v>0.78036747760200209</v>
      </c>
      <c r="E2111" s="59">
        <f ca="1">IF(_xlfn.NORM.INV(D2111,'Input Parameters'!$E$20,'Input Parameters'!$F$20)&lt;3500,3500,IF(_xlfn.NORM.INV(D2111,'Input Parameters'!$E$20,'Input Parameters'!$F$20)&gt;5500,5500,_xlfn.NORM.INV(D2111,'Input Parameters'!$E$20,'Input Parameters'!$F$20)))</f>
        <v>5341.4044269145234</v>
      </c>
      <c r="F2111" s="10">
        <f t="shared" ca="1" si="266"/>
        <v>0.46103952838616014</v>
      </c>
      <c r="G2111" s="61">
        <f ca="1">_xlfn.NORM.INV(F2111,'Input Parameters'!$E$21,'Input Parameters'!$F$21)</f>
        <v>284.08117271964949</v>
      </c>
      <c r="H2111" s="54">
        <f ca="1">EXP(E2111*(1/'Input Parameters'!$E$22-1/G2111))</f>
        <v>0.56420436712005484</v>
      </c>
      <c r="I2111" s="10">
        <f t="shared" ca="1" si="267"/>
        <v>7.3774688810175348E-2</v>
      </c>
      <c r="J2111" s="29">
        <f ca="1">_xlfn.BETA.INV(I2111,'Input Parameters'!$L$24,'Input Parameters'!$M$24,'Input Parameters'!$J$24,'Input Parameters'!$K$24)</f>
        <v>0.37095379428128833</v>
      </c>
      <c r="K2111" s="156">
        <f ca="1">('Input Parameters'!$E$25/'Input Parameters'!$E$31)^$J2111</f>
        <v>6.9874482921649911E-2</v>
      </c>
      <c r="L2111" s="66">
        <f ca="1">$H2111*$C2111*'Input Parameters'!$E$23*K2111</f>
        <v>17.206918885933007</v>
      </c>
      <c r="M2111" s="23">
        <f t="shared" ca="1" si="268"/>
        <v>0.29224025682420451</v>
      </c>
      <c r="N2111" s="15">
        <f ca="1">_xlfn.NORM.INV(M2111,'Input Parameters'!$E$26,'Input Parameters'!$F$26)</f>
        <v>2.2516111021439581E-2</v>
      </c>
      <c r="O2111" s="8">
        <f t="shared" ca="1" si="269"/>
        <v>0.6061611268539866</v>
      </c>
      <c r="P2111" s="29">
        <f ca="1">_xlfn.LOGNORM.INV(O2111,'Input Parameters'!$H$27,'Input Parameters'!$I$27)</f>
        <v>1.6037831187442961</v>
      </c>
      <c r="Q2111" s="10"/>
      <c r="R2111" s="15">
        <f>'Input Parameters'!$E$28</f>
        <v>12.7</v>
      </c>
      <c r="S2111" s="10">
        <f t="shared" ca="1" si="270"/>
        <v>0.97780407894224053</v>
      </c>
      <c r="T2111" s="25">
        <f ca="1">_xlfn.LOGNORM.INV(S2111,'Input Parameters'!$H$29,'Input Parameters'!$I$29)</f>
        <v>72.976906049623807</v>
      </c>
      <c r="U2111" s="10">
        <f t="shared" ca="1" si="271"/>
        <v>0.57547613374949524</v>
      </c>
      <c r="V2111" s="29">
        <f ca="1">IF('Input Parameters'!$D$30="Beta",_xlfn.BETA.INV(U2111,'Input Parameters'!$L$30,'Input Parameters'!$M$30,'Input Parameters'!$J$30,'Input Parameters'!$K$30),IF('Input Parameters'!$D$30="LogNorm",_xlfn.LOGNORM.INV(U2111,'Input Parameters'!$H$30,'Input Parameters'!$I$30)))</f>
        <v>1.0770911335879811</v>
      </c>
      <c r="W2111" s="2">
        <f ca="1">N2111+(P2111-N2111)*(1-ERF((T2111-R2111)/(2*SQRT(L2111*'Input Parameters'!$E$31))))</f>
        <v>0.50350942893909212</v>
      </c>
      <c r="X2111">
        <f t="shared" ca="1" si="272"/>
        <v>1</v>
      </c>
      <c r="Y2111" s="7"/>
    </row>
    <row r="2112" spans="1:25" ht="15" customHeight="1" x14ac:dyDescent="0.3">
      <c r="A2112" s="130">
        <v>2105</v>
      </c>
      <c r="B2112" s="10">
        <f t="shared" ca="1" si="264"/>
        <v>8.5385946405085122E-2</v>
      </c>
      <c r="C2112" s="57">
        <f ca="1">_xlfn.NORM.INV(B2112,'Input Parameters'!$E$19,'Input Parameters'!$F$19)</f>
        <v>451.55800239796622</v>
      </c>
      <c r="D2112" s="10">
        <f t="shared" ca="1" si="265"/>
        <v>5.2937052512610272E-2</v>
      </c>
      <c r="E2112" s="59">
        <f ca="1">IF(_xlfn.NORM.INV(D2112,'Input Parameters'!$E$20,'Input Parameters'!$F$20)&lt;3500,3500,IF(_xlfn.NORM.INV(D2112,'Input Parameters'!$E$20,'Input Parameters'!$F$20)&gt;5500,5500,_xlfn.NORM.INV(D2112,'Input Parameters'!$E$20,'Input Parameters'!$F$20)))</f>
        <v>3668.0864579088056</v>
      </c>
      <c r="F2112" s="10">
        <f t="shared" ca="1" si="266"/>
        <v>0.69689254543063373</v>
      </c>
      <c r="G2112" s="61">
        <f ca="1">_xlfn.NORM.INV(F2112,'Input Parameters'!$E$21,'Input Parameters'!$F$21)</f>
        <v>288.90170354554573</v>
      </c>
      <c r="H2112" s="54">
        <f ca="1">EXP(E2112*(1/'Input Parameters'!$E$22-1/G2112))</f>
        <v>0.83728334504934643</v>
      </c>
      <c r="I2112" s="10">
        <f t="shared" ca="1" si="267"/>
        <v>0.44812847890161844</v>
      </c>
      <c r="J2112" s="29">
        <f ca="1">_xlfn.BETA.INV(I2112,'Input Parameters'!$L$24,'Input Parameters'!$M$24,'Input Parameters'!$J$24,'Input Parameters'!$K$24)</f>
        <v>0.58603341978702939</v>
      </c>
      <c r="K2112" s="156">
        <f ca="1">('Input Parameters'!$E$25/'Input Parameters'!$E$31)^$J2112</f>
        <v>1.4936629813757154E-2</v>
      </c>
      <c r="L2112" s="66">
        <f ca="1">$H2112*$C2112*'Input Parameters'!$E$23*K2112</f>
        <v>5.6472707945523428</v>
      </c>
      <c r="M2112" s="23">
        <f t="shared" ca="1" si="268"/>
        <v>8.8805463106294669E-2</v>
      </c>
      <c r="N2112" s="15">
        <f ca="1">_xlfn.NORM.INV(M2112,'Input Parameters'!$E$26,'Input Parameters'!$F$26)</f>
        <v>5.688901180546057E-3</v>
      </c>
      <c r="O2112" s="8">
        <f t="shared" ca="1" si="269"/>
        <v>0.76661990221915921</v>
      </c>
      <c r="P2112" s="29">
        <f ca="1">_xlfn.LOGNORM.INV(O2112,'Input Parameters'!$H$27,'Input Parameters'!$I$27)</f>
        <v>1.9643887298745186</v>
      </c>
      <c r="Q2112" s="10"/>
      <c r="R2112" s="15">
        <f>'Input Parameters'!$E$28</f>
        <v>12.7</v>
      </c>
      <c r="S2112" s="10">
        <f t="shared" ca="1" si="270"/>
        <v>0.1374896691551728</v>
      </c>
      <c r="T2112" s="25">
        <f ca="1">_xlfn.LOGNORM.INV(S2112,'Input Parameters'!$H$29,'Input Parameters'!$I$29)</f>
        <v>51.51469039907429</v>
      </c>
      <c r="U2112" s="10">
        <f t="shared" ca="1" si="271"/>
        <v>0.12329290608350352</v>
      </c>
      <c r="V2112" s="29">
        <f ca="1">IF('Input Parameters'!$D$30="Beta",_xlfn.BETA.INV(U2112,'Input Parameters'!$L$30,'Input Parameters'!$M$30,'Input Parameters'!$J$30,'Input Parameters'!$K$30),IF('Input Parameters'!$D$30="LogNorm",_xlfn.LOGNORM.INV(U2112,'Input Parameters'!$H$30,'Input Parameters'!$I$30)))</f>
        <v>0.63272810759473996</v>
      </c>
      <c r="W2112" s="2">
        <f ca="1">N2112+(P2112-N2112)*(1-ERF((T2112-R2112)/(2*SQRT(L2112*'Input Parameters'!$E$31))))</f>
        <v>0.49166658693579612</v>
      </c>
      <c r="X2112">
        <f t="shared" ca="1" si="272"/>
        <v>1</v>
      </c>
      <c r="Y2112" s="7"/>
    </row>
    <row r="2113" spans="1:25" ht="15" customHeight="1" x14ac:dyDescent="0.3">
      <c r="A2113" s="130">
        <v>2106</v>
      </c>
      <c r="B2113" s="10">
        <f t="shared" ca="1" si="264"/>
        <v>0.58972418883915856</v>
      </c>
      <c r="C2113" s="57">
        <f ca="1">_xlfn.NORM.INV(B2113,'Input Parameters'!$E$19,'Input Parameters'!$F$19)</f>
        <v>586.4676036395324</v>
      </c>
      <c r="D2113" s="10">
        <f t="shared" ca="1" si="265"/>
        <v>0.19952364308223336</v>
      </c>
      <c r="E2113" s="59">
        <f ca="1">IF(_xlfn.NORM.INV(D2113,'Input Parameters'!$E$20,'Input Parameters'!$F$20)&lt;3500,3500,IF(_xlfn.NORM.INV(D2113,'Input Parameters'!$E$20,'Input Parameters'!$F$20)&gt;5500,5500,_xlfn.NORM.INV(D2113,'Input Parameters'!$E$20,'Input Parameters'!$F$20)))</f>
        <v>4209.6732280227498</v>
      </c>
      <c r="F2113" s="10">
        <f t="shared" ca="1" si="266"/>
        <v>0.51207884737835652</v>
      </c>
      <c r="G2113" s="61">
        <f ca="1">_xlfn.NORM.INV(F2113,'Input Parameters'!$E$21,'Input Parameters'!$F$21)</f>
        <v>285.08801500880088</v>
      </c>
      <c r="H2113" s="54">
        <f ca="1">EXP(E2113*(1/'Input Parameters'!$E$22-1/G2113))</f>
        <v>0.67116674978041502</v>
      </c>
      <c r="I2113" s="10">
        <f t="shared" ca="1" si="267"/>
        <v>0.61966741472988029</v>
      </c>
      <c r="J2113" s="29">
        <f ca="1">_xlfn.BETA.INV(I2113,'Input Parameters'!$L$24,'Input Parameters'!$M$24,'Input Parameters'!$J$24,'Input Parameters'!$K$24)</f>
        <v>0.65537785615823074</v>
      </c>
      <c r="K2113" s="156">
        <f ca="1">('Input Parameters'!$E$25/'Input Parameters'!$E$31)^$J2113</f>
        <v>9.0826949476323672E-3</v>
      </c>
      <c r="L2113" s="66">
        <f ca="1">$H2113*$C2113*'Input Parameters'!$E$23*K2113</f>
        <v>3.5751081816061294</v>
      </c>
      <c r="M2113" s="23">
        <f t="shared" ca="1" si="268"/>
        <v>7.1927604057367533E-2</v>
      </c>
      <c r="N2113" s="15">
        <f ca="1">_xlfn.NORM.INV(M2113,'Input Parameters'!$E$26,'Input Parameters'!$F$26)</f>
        <v>3.3067334418577475E-3</v>
      </c>
      <c r="O2113" s="8">
        <f t="shared" ca="1" si="269"/>
        <v>0.1136299559452254</v>
      </c>
      <c r="P2113" s="29">
        <f ca="1">_xlfn.LOGNORM.INV(O2113,'Input Parameters'!$H$27,'Input Parameters'!$I$27)</f>
        <v>0.83445536063675907</v>
      </c>
      <c r="Q2113" s="10"/>
      <c r="R2113" s="15">
        <f>'Input Parameters'!$E$28</f>
        <v>12.7</v>
      </c>
      <c r="S2113" s="10">
        <f t="shared" ca="1" si="270"/>
        <v>0.86420347810184739</v>
      </c>
      <c r="T2113" s="25">
        <f ca="1">_xlfn.LOGNORM.INV(S2113,'Input Parameters'!$H$29,'Input Parameters'!$I$29)</f>
        <v>65.882009941349651</v>
      </c>
      <c r="U2113" s="10">
        <f t="shared" ca="1" si="271"/>
        <v>0.59219117017732847</v>
      </c>
      <c r="V2113" s="29">
        <f ca="1">IF('Input Parameters'!$D$30="Beta",_xlfn.BETA.INV(U2113,'Input Parameters'!$L$30,'Input Parameters'!$M$30,'Input Parameters'!$J$30,'Input Parameters'!$K$30),IF('Input Parameters'!$D$30="LogNorm",_xlfn.LOGNORM.INV(U2113,'Input Parameters'!$H$30,'Input Parameters'!$I$30)))</f>
        <v>1.0954468124689716</v>
      </c>
      <c r="W2113" s="2">
        <f ca="1">N2113+(P2113-N2113)*(1-ERF((T2113-R2113)/(2*SQRT(L2113*'Input Parameters'!$E$31))))</f>
        <v>4.2134823776734484E-2</v>
      </c>
      <c r="X2113">
        <f t="shared" ca="1" si="272"/>
        <v>1</v>
      </c>
      <c r="Y2113" s="7"/>
    </row>
    <row r="2114" spans="1:25" ht="15" customHeight="1" x14ac:dyDescent="0.3">
      <c r="A2114" s="130">
        <v>2107</v>
      </c>
      <c r="B2114" s="10">
        <f t="shared" ca="1" si="264"/>
        <v>0.63651312048533437</v>
      </c>
      <c r="C2114" s="57">
        <f ca="1">_xlfn.NORM.INV(B2114,'Input Parameters'!$E$19,'Input Parameters'!$F$19)</f>
        <v>596.80350615829036</v>
      </c>
      <c r="D2114" s="10">
        <f t="shared" ca="1" si="265"/>
        <v>0.34747812780956155</v>
      </c>
      <c r="E2114" s="59">
        <f ca="1">IF(_xlfn.NORM.INV(D2114,'Input Parameters'!$E$20,'Input Parameters'!$F$20)&lt;3500,3500,IF(_xlfn.NORM.INV(D2114,'Input Parameters'!$E$20,'Input Parameters'!$F$20)&gt;5500,5500,_xlfn.NORM.INV(D2114,'Input Parameters'!$E$20,'Input Parameters'!$F$20)))</f>
        <v>4525.5034039144512</v>
      </c>
      <c r="F2114" s="10">
        <f t="shared" ca="1" si="266"/>
        <v>0.48143985146533164</v>
      </c>
      <c r="G2114" s="61">
        <f ca="1">_xlfn.NORM.INV(F2114,'Input Parameters'!$E$21,'Input Parameters'!$F$21)</f>
        <v>284.48419411787842</v>
      </c>
      <c r="H2114" s="54">
        <f ca="1">EXP(E2114*(1/'Input Parameters'!$E$22-1/G2114))</f>
        <v>0.6298045361468747</v>
      </c>
      <c r="I2114" s="10">
        <f t="shared" ca="1" si="267"/>
        <v>0.38953190396607373</v>
      </c>
      <c r="J2114" s="29">
        <f ca="1">_xlfn.BETA.INV(I2114,'Input Parameters'!$L$24,'Input Parameters'!$M$24,'Input Parameters'!$J$24,'Input Parameters'!$K$24)</f>
        <v>0.56144708045616443</v>
      </c>
      <c r="K2114" s="156">
        <f ca="1">('Input Parameters'!$E$25/'Input Parameters'!$E$31)^$J2114</f>
        <v>1.7817619931127161E-2</v>
      </c>
      <c r="L2114" s="66">
        <f ca="1">$H2114*$C2114*'Input Parameters'!$E$23*K2114</f>
        <v>6.6971008812082999</v>
      </c>
      <c r="M2114" s="23">
        <f t="shared" ca="1" si="268"/>
        <v>0.40294969332335551</v>
      </c>
      <c r="N2114" s="15">
        <f ca="1">_xlfn.NORM.INV(M2114,'Input Parameters'!$E$26,'Input Parameters'!$F$26)</f>
        <v>2.8839890786195345E-2</v>
      </c>
      <c r="O2114" s="8">
        <f t="shared" ca="1" si="269"/>
        <v>0.90738050980862972</v>
      </c>
      <c r="P2114" s="29">
        <f ca="1">_xlfn.LOGNORM.INV(O2114,'Input Parameters'!$H$27,'Input Parameters'!$I$27)</f>
        <v>2.5582308349424863</v>
      </c>
      <c r="Q2114" s="10"/>
      <c r="R2114" s="15">
        <f>'Input Parameters'!$E$28</f>
        <v>12.7</v>
      </c>
      <c r="S2114" s="10">
        <f t="shared" ca="1" si="270"/>
        <v>3.5283956583225806E-2</v>
      </c>
      <c r="T2114" s="25">
        <f ca="1">_xlfn.LOGNORM.INV(S2114,'Input Parameters'!$H$29,'Input Parameters'!$I$29)</f>
        <v>47.532523585242792</v>
      </c>
      <c r="U2114" s="10">
        <f t="shared" ca="1" si="271"/>
        <v>0.75150863714995786</v>
      </c>
      <c r="V2114" s="29">
        <f ca="1">IF('Input Parameters'!$D$30="Beta",_xlfn.BETA.INV(U2114,'Input Parameters'!$L$30,'Input Parameters'!$M$30,'Input Parameters'!$J$30,'Input Parameters'!$K$30),IF('Input Parameters'!$D$30="LogNorm",_xlfn.LOGNORM.INV(U2114,'Input Parameters'!$H$30,'Input Parameters'!$I$30)))</f>
        <v>1.3061241158967387</v>
      </c>
      <c r="W2114" s="2">
        <f ca="1">N2114+(P2114-N2114)*(1-ERF((T2114-R2114)/(2*SQRT(L2114*'Input Parameters'!$E$31))))</f>
        <v>0.89191801863995346</v>
      </c>
      <c r="X2114">
        <f t="shared" ca="1" si="272"/>
        <v>1</v>
      </c>
      <c r="Y2114" s="7"/>
    </row>
    <row r="2115" spans="1:25" ht="15" customHeight="1" x14ac:dyDescent="0.3">
      <c r="A2115" s="130">
        <v>2108</v>
      </c>
      <c r="B2115" s="10">
        <f t="shared" ca="1" si="264"/>
        <v>0.78514115764893522</v>
      </c>
      <c r="C2115" s="57">
        <f ca="1">_xlfn.NORM.INV(B2115,'Input Parameters'!$E$19,'Input Parameters'!$F$19)</f>
        <v>634.02752454583481</v>
      </c>
      <c r="D2115" s="10">
        <f t="shared" ca="1" si="265"/>
        <v>0.39809058464076563</v>
      </c>
      <c r="E2115" s="59">
        <f ca="1">IF(_xlfn.NORM.INV(D2115,'Input Parameters'!$E$20,'Input Parameters'!$F$20)&lt;3500,3500,IF(_xlfn.NORM.INV(D2115,'Input Parameters'!$E$20,'Input Parameters'!$F$20)&gt;5500,5500,_xlfn.NORM.INV(D2115,'Input Parameters'!$E$20,'Input Parameters'!$F$20)))</f>
        <v>4619.1952456560157</v>
      </c>
      <c r="F2115" s="10">
        <f t="shared" ca="1" si="266"/>
        <v>0.24228765282887177</v>
      </c>
      <c r="G2115" s="61">
        <f ca="1">_xlfn.NORM.INV(F2115,'Input Parameters'!$E$21,'Input Parameters'!$F$21)</f>
        <v>279.35615272615371</v>
      </c>
      <c r="H2115" s="54">
        <f ca="1">EXP(E2115*(1/'Input Parameters'!$E$22-1/G2115))</f>
        <v>0.46302408303132808</v>
      </c>
      <c r="I2115" s="10">
        <f t="shared" ca="1" si="267"/>
        <v>0.63313907875411768</v>
      </c>
      <c r="J2115" s="29">
        <f ca="1">_xlfn.BETA.INV(I2115,'Input Parameters'!$L$24,'Input Parameters'!$M$24,'Input Parameters'!$J$24,'Input Parameters'!$K$24)</f>
        <v>0.66088036834542752</v>
      </c>
      <c r="K2115" s="156">
        <f ca="1">('Input Parameters'!$E$25/'Input Parameters'!$E$31)^$J2115</f>
        <v>8.7311615630432104E-3</v>
      </c>
      <c r="L2115" s="66">
        <f ca="1">$H2115*$C2115*'Input Parameters'!$E$23*K2115</f>
        <v>2.5632072150472611</v>
      </c>
      <c r="M2115" s="23">
        <f t="shared" ca="1" si="268"/>
        <v>0.15627703836226858</v>
      </c>
      <c r="N2115" s="15">
        <f ca="1">_xlfn.NORM.INV(M2115,'Input Parameters'!$E$26,'Input Parameters'!$F$26)</f>
        <v>1.2792576577288575E-2</v>
      </c>
      <c r="O2115" s="8">
        <f t="shared" ca="1" si="269"/>
        <v>0.30212792955618462</v>
      </c>
      <c r="P2115" s="29">
        <f ca="1">_xlfn.LOGNORM.INV(O2115,'Input Parameters'!$H$27,'Input Parameters'!$I$27)</f>
        <v>1.1319192778803087</v>
      </c>
      <c r="Q2115" s="10"/>
      <c r="R2115" s="15">
        <f>'Input Parameters'!$E$28</f>
        <v>12.7</v>
      </c>
      <c r="S2115" s="10">
        <f t="shared" ca="1" si="270"/>
        <v>0.25868483454669866</v>
      </c>
      <c r="T2115" s="25">
        <f ca="1">_xlfn.LOGNORM.INV(S2115,'Input Parameters'!$H$29,'Input Parameters'!$I$29)</f>
        <v>54.149338713949788</v>
      </c>
      <c r="U2115" s="10">
        <f t="shared" ca="1" si="271"/>
        <v>0.59450351721779915</v>
      </c>
      <c r="V2115" s="29">
        <f ca="1">IF('Input Parameters'!$D$30="Beta",_xlfn.BETA.INV(U2115,'Input Parameters'!$L$30,'Input Parameters'!$M$30,'Input Parameters'!$J$30,'Input Parameters'!$K$30),IF('Input Parameters'!$D$30="LogNorm",_xlfn.LOGNORM.INV(U2115,'Input Parameters'!$H$30,'Input Parameters'!$I$30)))</f>
        <v>1.0980245196466571</v>
      </c>
      <c r="W2115" s="2">
        <f ca="1">N2115+(P2115-N2115)*(1-ERF((T2115-R2115)/(2*SQRT(L2115*'Input Parameters'!$E$31))))</f>
        <v>8.7941242987348178E-2</v>
      </c>
      <c r="X2115">
        <f t="shared" ca="1" si="272"/>
        <v>1</v>
      </c>
      <c r="Y2115" s="7"/>
    </row>
    <row r="2116" spans="1:25" ht="15" customHeight="1" x14ac:dyDescent="0.3">
      <c r="A2116" s="130">
        <v>2109</v>
      </c>
      <c r="B2116" s="10">
        <f t="shared" ca="1" si="264"/>
        <v>0.33146557268029031</v>
      </c>
      <c r="C2116" s="57">
        <f ca="1">_xlfn.NORM.INV(B2116,'Input Parameters'!$E$19,'Input Parameters'!$F$19)</f>
        <v>530.46899582404103</v>
      </c>
      <c r="D2116" s="10">
        <f t="shared" ca="1" si="265"/>
        <v>0.17928800071580098</v>
      </c>
      <c r="E2116" s="59">
        <f ca="1">IF(_xlfn.NORM.INV(D2116,'Input Parameters'!$E$20,'Input Parameters'!$F$20)&lt;3500,3500,IF(_xlfn.NORM.INV(D2116,'Input Parameters'!$E$20,'Input Parameters'!$F$20)&gt;5500,5500,_xlfn.NORM.INV(D2116,'Input Parameters'!$E$20,'Input Parameters'!$F$20)))</f>
        <v>4157.342685233828</v>
      </c>
      <c r="F2116" s="10">
        <f t="shared" ca="1" si="266"/>
        <v>0.98593382921584638</v>
      </c>
      <c r="G2116" s="61">
        <f ca="1">_xlfn.NORM.INV(F2116,'Input Parameters'!$E$21,'Input Parameters'!$F$21)</f>
        <v>302.10612646978245</v>
      </c>
      <c r="H2116" s="54">
        <f ca="1">EXP(E2116*(1/'Input Parameters'!$E$22-1/G2116))</f>
        <v>1.5337003669354958</v>
      </c>
      <c r="I2116" s="10">
        <f t="shared" ca="1" si="267"/>
        <v>0.69431266719897511</v>
      </c>
      <c r="J2116" s="29">
        <f ca="1">_xlfn.BETA.INV(I2116,'Input Parameters'!$L$24,'Input Parameters'!$M$24,'Input Parameters'!$J$24,'Input Parameters'!$K$24)</f>
        <v>0.68642806682198398</v>
      </c>
      <c r="K2116" s="156">
        <f ca="1">('Input Parameters'!$E$25/'Input Parameters'!$E$31)^$J2116</f>
        <v>7.2690875946066326E-3</v>
      </c>
      <c r="L2116" s="66">
        <f ca="1">$H2116*$C2116*'Input Parameters'!$E$23*K2116</f>
        <v>5.9139878728290771</v>
      </c>
      <c r="M2116" s="23">
        <f t="shared" ca="1" si="268"/>
        <v>0.76927347413025704</v>
      </c>
      <c r="N2116" s="15">
        <f ca="1">_xlfn.NORM.INV(M2116,'Input Parameters'!$E$26,'Input Parameters'!$F$26)</f>
        <v>4.9465582337493944E-2</v>
      </c>
      <c r="O2116" s="8">
        <f t="shared" ca="1" si="269"/>
        <v>0.90990608147343066</v>
      </c>
      <c r="P2116" s="29">
        <f ca="1">_xlfn.LOGNORM.INV(O2116,'Input Parameters'!$H$27,'Input Parameters'!$I$27)</f>
        <v>2.5756986896799701</v>
      </c>
      <c r="Q2116" s="10"/>
      <c r="R2116" s="15">
        <f>'Input Parameters'!$E$28</f>
        <v>12.7</v>
      </c>
      <c r="S2116" s="10">
        <f t="shared" ca="1" si="270"/>
        <v>0.93597474547268988</v>
      </c>
      <c r="T2116" s="25">
        <f ca="1">_xlfn.LOGNORM.INV(S2116,'Input Parameters'!$H$29,'Input Parameters'!$I$29)</f>
        <v>69.081942740983436</v>
      </c>
      <c r="U2116" s="10">
        <f t="shared" ca="1" si="271"/>
        <v>0.96368389669459464</v>
      </c>
      <c r="V2116" s="29">
        <f ca="1">IF('Input Parameters'!$D$30="Beta",_xlfn.BETA.INV(U2116,'Input Parameters'!$L$30,'Input Parameters'!$M$30,'Input Parameters'!$J$30,'Input Parameters'!$K$30),IF('Input Parameters'!$D$30="LogNorm",_xlfn.LOGNORM.INV(U2116,'Input Parameters'!$H$30,'Input Parameters'!$I$30)))</f>
        <v>2.0281224965629603</v>
      </c>
      <c r="W2116" s="2">
        <f ca="1">N2116+(P2116-N2116)*(1-ERF((T2116-R2116)/(2*SQRT(L2116*'Input Parameters'!$E$31))))</f>
        <v>0.30494370291781298</v>
      </c>
      <c r="X2116">
        <f t="shared" ca="1" si="272"/>
        <v>1</v>
      </c>
      <c r="Y2116" s="7"/>
    </row>
    <row r="2117" spans="1:25" ht="15" customHeight="1" x14ac:dyDescent="0.3">
      <c r="A2117" s="130">
        <v>2110</v>
      </c>
      <c r="B2117" s="10">
        <f t="shared" ref="B2117:B2180" ca="1" si="273">RAND()</f>
        <v>0.79905459463078909</v>
      </c>
      <c r="C2117" s="57">
        <f ca="1">_xlfn.NORM.INV(B2117,'Input Parameters'!$E$19,'Input Parameters'!$F$19)</f>
        <v>638.13204978032695</v>
      </c>
      <c r="D2117" s="10">
        <f t="shared" ref="D2117:D2180" ca="1" si="274">RAND()</f>
        <v>0.91776472461471559</v>
      </c>
      <c r="E2117" s="59">
        <f ca="1">IF(_xlfn.NORM.INV(D2117,'Input Parameters'!$E$20,'Input Parameters'!$F$20)&lt;3500,3500,IF(_xlfn.NORM.INV(D2117,'Input Parameters'!$E$20,'Input Parameters'!$F$20)&gt;5500,5500,_xlfn.NORM.INV(D2117,'Input Parameters'!$E$20,'Input Parameters'!$F$20)))</f>
        <v>5500</v>
      </c>
      <c r="F2117" s="10">
        <f t="shared" ref="F2117:F2180" ca="1" si="275">RAND()</f>
        <v>0.10015761245534005</v>
      </c>
      <c r="G2117" s="61">
        <f ca="1">_xlfn.NORM.INV(F2117,'Input Parameters'!$E$21,'Input Parameters'!$F$21)</f>
        <v>274.7840595863662</v>
      </c>
      <c r="H2117" s="54">
        <f ca="1">EXP(E2117*(1/'Input Parameters'!$E$22-1/G2117))</f>
        <v>0.28811774632407533</v>
      </c>
      <c r="I2117" s="10">
        <f t="shared" ref="I2117:I2180" ca="1" si="276">RAND()</f>
        <v>0.63294550507431901</v>
      </c>
      <c r="J2117" s="29">
        <f ca="1">_xlfn.BETA.INV(I2117,'Input Parameters'!$L$24,'Input Parameters'!$M$24,'Input Parameters'!$J$24,'Input Parameters'!$K$24)</f>
        <v>0.66080106162064789</v>
      </c>
      <c r="K2117" s="156">
        <f ca="1">('Input Parameters'!$E$25/'Input Parameters'!$E$31)^$J2117</f>
        <v>8.7361302264190692E-3</v>
      </c>
      <c r="L2117" s="66">
        <f ca="1">$H2117*$C2117*'Input Parameters'!$E$23*K2117</f>
        <v>1.6062001630569223</v>
      </c>
      <c r="M2117" s="23">
        <f t="shared" ref="M2117:M2180" ca="1" si="277">RAND()</f>
        <v>0.10516344048698523</v>
      </c>
      <c r="N2117" s="15">
        <f ca="1">_xlfn.NORM.INV(M2117,'Input Parameters'!$E$26,'Input Parameters'!$F$26)</f>
        <v>7.6939907250892191E-3</v>
      </c>
      <c r="O2117" s="8">
        <f t="shared" ref="O2117:O2180" ca="1" si="278">RAND()</f>
        <v>0.74643004090919318</v>
      </c>
      <c r="P2117" s="29">
        <f ca="1">_xlfn.LOGNORM.INV(O2117,'Input Parameters'!$H$27,'Input Parameters'!$I$27)</f>
        <v>1.9091575170998156</v>
      </c>
      <c r="Q2117" s="10"/>
      <c r="R2117" s="15">
        <f>'Input Parameters'!$E$28</f>
        <v>12.7</v>
      </c>
      <c r="S2117" s="10">
        <f t="shared" ref="S2117:S2180" ca="1" si="279">RAND()</f>
        <v>0.1307400573737153</v>
      </c>
      <c r="T2117" s="25">
        <f ca="1">_xlfn.LOGNORM.INV(S2117,'Input Parameters'!$H$29,'Input Parameters'!$I$29)</f>
        <v>51.334367831102895</v>
      </c>
      <c r="U2117" s="10">
        <f t="shared" ref="U2117:U2180" ca="1" si="280">RAND()</f>
        <v>0.19791823786907603</v>
      </c>
      <c r="V2117" s="29">
        <f ca="1">IF('Input Parameters'!$D$30="Beta",_xlfn.BETA.INV(U2117,'Input Parameters'!$L$30,'Input Parameters'!$M$30,'Input Parameters'!$J$30,'Input Parameters'!$K$30),IF('Input Parameters'!$D$30="LogNorm",_xlfn.LOGNORM.INV(U2117,'Input Parameters'!$H$30,'Input Parameters'!$I$30)))</f>
        <v>0.71489152305373094</v>
      </c>
      <c r="W2117" s="2">
        <f ca="1">N2117+(P2117-N2117)*(1-ERF((T2117-R2117)/(2*SQRT(L2117*'Input Parameters'!$E$31))))</f>
        <v>6.6864644644119883E-2</v>
      </c>
      <c r="X2117">
        <f t="shared" ca="1" si="272"/>
        <v>1</v>
      </c>
      <c r="Y2117" s="7"/>
    </row>
    <row r="2118" spans="1:25" ht="15" customHeight="1" x14ac:dyDescent="0.3">
      <c r="A2118" s="130">
        <v>2111</v>
      </c>
      <c r="B2118" s="10">
        <f t="shared" ca="1" si="273"/>
        <v>0.87833906504708181</v>
      </c>
      <c r="C2118" s="57">
        <f ca="1">_xlfn.NORM.INV(B2118,'Input Parameters'!$E$19,'Input Parameters'!$F$19)</f>
        <v>665.88817329393248</v>
      </c>
      <c r="D2118" s="10">
        <f t="shared" ca="1" si="274"/>
        <v>0.48884820212250391</v>
      </c>
      <c r="E2118" s="59">
        <f ca="1">IF(_xlfn.NORM.INV(D2118,'Input Parameters'!$E$20,'Input Parameters'!$F$20)&lt;3500,3500,IF(_xlfn.NORM.INV(D2118,'Input Parameters'!$E$20,'Input Parameters'!$F$20)&gt;5500,5500,_xlfn.NORM.INV(D2118,'Input Parameters'!$E$20,'Input Parameters'!$F$20)))</f>
        <v>4780.4300626878003</v>
      </c>
      <c r="F2118" s="10">
        <f t="shared" ca="1" si="275"/>
        <v>9.3985246681071111E-2</v>
      </c>
      <c r="G2118" s="61">
        <f ca="1">_xlfn.NORM.INV(F2118,'Input Parameters'!$E$21,'Input Parameters'!$F$21)</f>
        <v>274.50147137410482</v>
      </c>
      <c r="H2118" s="54">
        <f ca="1">EXP(E2118*(1/'Input Parameters'!$E$22-1/G2118))</f>
        <v>0.33304040723031236</v>
      </c>
      <c r="I2118" s="10">
        <f t="shared" ca="1" si="276"/>
        <v>0.47012852707692676</v>
      </c>
      <c r="J2118" s="29">
        <f ca="1">_xlfn.BETA.INV(I2118,'Input Parameters'!$L$24,'Input Parameters'!$M$24,'Input Parameters'!$J$24,'Input Parameters'!$K$24)</f>
        <v>0.59504670402875481</v>
      </c>
      <c r="K2118" s="156">
        <f ca="1">('Input Parameters'!$E$25/'Input Parameters'!$E$31)^$J2118</f>
        <v>1.4001428332607226E-2</v>
      </c>
      <c r="L2118" s="66">
        <f ca="1">$H2118*$C2118*'Input Parameters'!$E$23*K2118</f>
        <v>3.1050641156432506</v>
      </c>
      <c r="M2118" s="23">
        <f t="shared" ca="1" si="277"/>
        <v>0.89175472050915505</v>
      </c>
      <c r="N2118" s="15">
        <f ca="1">_xlfn.NORM.INV(M2118,'Input Parameters'!$E$26,'Input Parameters'!$F$26)</f>
        <v>5.9954192503360759E-2</v>
      </c>
      <c r="O2118" s="8">
        <f t="shared" ca="1" si="278"/>
        <v>0.95516659028459006</v>
      </c>
      <c r="P2118" s="29">
        <f ca="1">_xlfn.LOGNORM.INV(O2118,'Input Parameters'!$H$27,'Input Parameters'!$I$27)</f>
        <v>3.016366964051683</v>
      </c>
      <c r="Q2118" s="10"/>
      <c r="R2118" s="15">
        <f>'Input Parameters'!$E$28</f>
        <v>12.7</v>
      </c>
      <c r="S2118" s="10">
        <f t="shared" ca="1" si="279"/>
        <v>0.13286892375727166</v>
      </c>
      <c r="T2118" s="25">
        <f ca="1">_xlfn.LOGNORM.INV(S2118,'Input Parameters'!$H$29,'Input Parameters'!$I$29)</f>
        <v>51.391851170882781</v>
      </c>
      <c r="U2118" s="10">
        <f t="shared" ca="1" si="280"/>
        <v>0.55892615071111185</v>
      </c>
      <c r="V2118" s="29">
        <f ca="1">IF('Input Parameters'!$D$30="Beta",_xlfn.BETA.INV(U2118,'Input Parameters'!$L$30,'Input Parameters'!$M$30,'Input Parameters'!$J$30,'Input Parameters'!$K$30),IF('Input Parameters'!$D$30="LogNorm",_xlfn.LOGNORM.INV(U2118,'Input Parameters'!$H$30,'Input Parameters'!$I$30)))</f>
        <v>1.0593626122607467</v>
      </c>
      <c r="W2118" s="2">
        <f ca="1">N2118+(P2118-N2118)*(1-ERF((T2118-R2118)/(2*SQRT(L2118*'Input Parameters'!$E$31))))</f>
        <v>0.41623292938045764</v>
      </c>
      <c r="X2118">
        <f t="shared" ca="1" si="272"/>
        <v>1</v>
      </c>
      <c r="Y2118" s="7"/>
    </row>
    <row r="2119" spans="1:25" ht="15" customHeight="1" x14ac:dyDescent="0.3">
      <c r="A2119" s="130">
        <v>2112</v>
      </c>
      <c r="B2119" s="10">
        <f t="shared" ca="1" si="273"/>
        <v>0.90217595420260999</v>
      </c>
      <c r="C2119" s="57">
        <f ca="1">_xlfn.NORM.INV(B2119,'Input Parameters'!$E$19,'Input Parameters'!$F$19)</f>
        <v>676.64723944245748</v>
      </c>
      <c r="D2119" s="10">
        <f t="shared" ca="1" si="274"/>
        <v>0.14416860629830508</v>
      </c>
      <c r="E2119" s="59">
        <f ca="1">IF(_xlfn.NORM.INV(D2119,'Input Parameters'!$E$20,'Input Parameters'!$F$20)&lt;3500,3500,IF(_xlfn.NORM.INV(D2119,'Input Parameters'!$E$20,'Input Parameters'!$F$20)&gt;5500,5500,_xlfn.NORM.INV(D2119,'Input Parameters'!$E$20,'Input Parameters'!$F$20)))</f>
        <v>4056.756530114646</v>
      </c>
      <c r="F2119" s="10">
        <f t="shared" ca="1" si="275"/>
        <v>0.22139789094259676</v>
      </c>
      <c r="G2119" s="61">
        <f ca="1">_xlfn.NORM.INV(F2119,'Input Parameters'!$E$21,'Input Parameters'!$F$21)</f>
        <v>278.81760193640258</v>
      </c>
      <c r="H2119" s="54">
        <f ca="1">EXP(E2119*(1/'Input Parameters'!$E$22-1/G2119))</f>
        <v>0.49446810804239233</v>
      </c>
      <c r="I2119" s="10">
        <f t="shared" ca="1" si="276"/>
        <v>0.52713386647079663</v>
      </c>
      <c r="J2119" s="29">
        <f ca="1">_xlfn.BETA.INV(I2119,'Input Parameters'!$L$24,'Input Parameters'!$M$24,'Input Parameters'!$J$24,'Input Parameters'!$K$24)</f>
        <v>0.61808866233859661</v>
      </c>
      <c r="K2119" s="156">
        <f ca="1">('Input Parameters'!$E$25/'Input Parameters'!$E$31)^$J2119</f>
        <v>1.1868249920089776E-2</v>
      </c>
      <c r="L2119" s="66">
        <f ca="1">$H2119*$C2119*'Input Parameters'!$E$23*K2119</f>
        <v>3.9708847585748117</v>
      </c>
      <c r="M2119" s="23">
        <f t="shared" ca="1" si="277"/>
        <v>0.24024479769483764</v>
      </c>
      <c r="N2119" s="15">
        <f ca="1">_xlfn.NORM.INV(M2119,'Input Parameters'!$E$26,'Input Parameters'!$F$26)</f>
        <v>1.9184178075587883E-2</v>
      </c>
      <c r="O2119" s="8">
        <f t="shared" ca="1" si="278"/>
        <v>0.71077043188821776</v>
      </c>
      <c r="P2119" s="29">
        <f ca="1">_xlfn.LOGNORM.INV(O2119,'Input Parameters'!$H$27,'Input Parameters'!$I$27)</f>
        <v>1.8203553343250565</v>
      </c>
      <c r="Q2119" s="10"/>
      <c r="R2119" s="15">
        <f>'Input Parameters'!$E$28</f>
        <v>12.7</v>
      </c>
      <c r="S2119" s="10">
        <f t="shared" ca="1" si="279"/>
        <v>2.0095846125058769E-2</v>
      </c>
      <c r="T2119" s="25">
        <f ca="1">_xlfn.LOGNORM.INV(S2119,'Input Parameters'!$H$29,'Input Parameters'!$I$29)</f>
        <v>46.250524207608507</v>
      </c>
      <c r="U2119" s="10">
        <f t="shared" ca="1" si="280"/>
        <v>3.11748380925434E-2</v>
      </c>
      <c r="V2119" s="29">
        <f ca="1">IF('Input Parameters'!$D$30="Beta",_xlfn.BETA.INV(U2119,'Input Parameters'!$L$30,'Input Parameters'!$M$30,'Input Parameters'!$J$30,'Input Parameters'!$K$30),IF('Input Parameters'!$D$30="LogNorm",_xlfn.LOGNORM.INV(U2119,'Input Parameters'!$H$30,'Input Parameters'!$I$30)))</f>
        <v>0.47913396913195888</v>
      </c>
      <c r="W2119" s="2">
        <f ca="1">N2119+(P2119-N2119)*(1-ERF((T2119-R2119)/(2*SQRT(L2119*'Input Parameters'!$E$31))))</f>
        <v>0.44036606758106217</v>
      </c>
      <c r="X2119">
        <f t="shared" ca="1" si="272"/>
        <v>1</v>
      </c>
      <c r="Y2119" s="7"/>
    </row>
    <row r="2120" spans="1:25" ht="15" customHeight="1" x14ac:dyDescent="0.3">
      <c r="A2120" s="130">
        <v>2113</v>
      </c>
      <c r="B2120" s="10">
        <f t="shared" ca="1" si="273"/>
        <v>0.20810963451787057</v>
      </c>
      <c r="C2120" s="57">
        <f ca="1">_xlfn.NORM.INV(B2120,'Input Parameters'!$E$19,'Input Parameters'!$F$19)</f>
        <v>498.6016784601303</v>
      </c>
      <c r="D2120" s="10">
        <f t="shared" ca="1" si="274"/>
        <v>0.56839838758440353</v>
      </c>
      <c r="E2120" s="59">
        <f ca="1">IF(_xlfn.NORM.INV(D2120,'Input Parameters'!$E$20,'Input Parameters'!$F$20)&lt;3500,3500,IF(_xlfn.NORM.INV(D2120,'Input Parameters'!$E$20,'Input Parameters'!$F$20)&gt;5500,5500,_xlfn.NORM.INV(D2120,'Input Parameters'!$E$20,'Input Parameters'!$F$20)))</f>
        <v>4920.6086282970928</v>
      </c>
      <c r="F2120" s="10">
        <f t="shared" ca="1" si="275"/>
        <v>0.27451698609623909</v>
      </c>
      <c r="G2120" s="61">
        <f ca="1">_xlfn.NORM.INV(F2120,'Input Parameters'!$E$21,'Input Parameters'!$F$21)</f>
        <v>280.14022256837234</v>
      </c>
      <c r="H2120" s="54">
        <f ca="1">EXP(E2120*(1/'Input Parameters'!$E$22-1/G2120))</f>
        <v>0.46258739600823184</v>
      </c>
      <c r="I2120" s="10">
        <f t="shared" ca="1" si="276"/>
        <v>0.87776338049356051</v>
      </c>
      <c r="J2120" s="29">
        <f ca="1">_xlfn.BETA.INV(I2120,'Input Parameters'!$L$24,'Input Parameters'!$M$24,'Input Parameters'!$J$24,'Input Parameters'!$K$24)</f>
        <v>0.77783221129245561</v>
      </c>
      <c r="K2120" s="156">
        <f ca="1">('Input Parameters'!$E$25/'Input Parameters'!$E$31)^$J2120</f>
        <v>3.7732578825277249E-3</v>
      </c>
      <c r="L2120" s="66">
        <f ca="1">$H2120*$C2120*'Input Parameters'!$E$23*K2120</f>
        <v>0.87029005270693405</v>
      </c>
      <c r="M2120" s="23">
        <f t="shared" ca="1" si="277"/>
        <v>0.80443044301948075</v>
      </c>
      <c r="N2120" s="15">
        <f ca="1">_xlfn.NORM.INV(M2120,'Input Parameters'!$E$26,'Input Parameters'!$F$26)</f>
        <v>5.2008621484932571E-2</v>
      </c>
      <c r="O2120" s="8">
        <f t="shared" ca="1" si="278"/>
        <v>0.86840224798330046</v>
      </c>
      <c r="P2120" s="29">
        <f ca="1">_xlfn.LOGNORM.INV(O2120,'Input Parameters'!$H$27,'Input Parameters'!$I$27)</f>
        <v>2.3354680869543762</v>
      </c>
      <c r="Q2120" s="10"/>
      <c r="R2120" s="15">
        <f>'Input Parameters'!$E$28</f>
        <v>12.7</v>
      </c>
      <c r="S2120" s="10">
        <f t="shared" ca="1" si="279"/>
        <v>0.31377788515701766</v>
      </c>
      <c r="T2120" s="25">
        <f ca="1">_xlfn.LOGNORM.INV(S2120,'Input Parameters'!$H$29,'Input Parameters'!$I$29)</f>
        <v>55.144689337081424</v>
      </c>
      <c r="U2120" s="10">
        <f t="shared" ca="1" si="280"/>
        <v>0.52816694399724828</v>
      </c>
      <c r="V2120" s="29">
        <f ca="1">IF('Input Parameters'!$D$30="Beta",_xlfn.BETA.INV(U2120,'Input Parameters'!$L$30,'Input Parameters'!$M$30,'Input Parameters'!$J$30,'Input Parameters'!$K$30),IF('Input Parameters'!$D$30="LogNorm",_xlfn.LOGNORM.INV(U2120,'Input Parameters'!$H$30,'Input Parameters'!$I$30)))</f>
        <v>1.0274421464370385</v>
      </c>
      <c r="W2120" s="2">
        <f ca="1">N2120+(P2120-N2120)*(1-ERF((T2120-R2120)/(2*SQRT(L2120*'Input Parameters'!$E$31))))</f>
        <v>5.4964651950803356E-2</v>
      </c>
      <c r="X2120">
        <f t="shared" ca="1" si="272"/>
        <v>1</v>
      </c>
      <c r="Y2120" s="7"/>
    </row>
    <row r="2121" spans="1:25" ht="15" customHeight="1" x14ac:dyDescent="0.3">
      <c r="A2121" s="130">
        <v>2114</v>
      </c>
      <c r="B2121" s="10">
        <f t="shared" ca="1" si="273"/>
        <v>0.41520178656256723</v>
      </c>
      <c r="C2121" s="57">
        <f ca="1">_xlfn.NORM.INV(B2121,'Input Parameters'!$E$19,'Input Parameters'!$F$19)</f>
        <v>549.20145204349774</v>
      </c>
      <c r="D2121" s="10">
        <f t="shared" ca="1" si="274"/>
        <v>0.81776174678367131</v>
      </c>
      <c r="E2121" s="59">
        <f ca="1">IF(_xlfn.NORM.INV(D2121,'Input Parameters'!$E$20,'Input Parameters'!$F$20)&lt;3500,3500,IF(_xlfn.NORM.INV(D2121,'Input Parameters'!$E$20,'Input Parameters'!$F$20)&gt;5500,5500,_xlfn.NORM.INV(D2121,'Input Parameters'!$E$20,'Input Parameters'!$F$20)))</f>
        <v>5434.8077305153038</v>
      </c>
      <c r="F2121" s="10">
        <f t="shared" ca="1" si="275"/>
        <v>0.32209604158556115</v>
      </c>
      <c r="G2121" s="61">
        <f ca="1">_xlfn.NORM.INV(F2121,'Input Parameters'!$E$21,'Input Parameters'!$F$21)</f>
        <v>281.21989397401052</v>
      </c>
      <c r="H2121" s="54">
        <f ca="1">EXP(E2121*(1/'Input Parameters'!$E$22-1/G2121))</f>
        <v>0.45978435994496764</v>
      </c>
      <c r="I2121" s="10">
        <f t="shared" ca="1" si="276"/>
        <v>0.6586089263381335</v>
      </c>
      <c r="J2121" s="29">
        <f ca="1">_xlfn.BETA.INV(I2121,'Input Parameters'!$L$24,'Input Parameters'!$M$24,'Input Parameters'!$J$24,'Input Parameters'!$K$24)</f>
        <v>0.67138817327796607</v>
      </c>
      <c r="K2121" s="156">
        <f ca="1">('Input Parameters'!$E$25/'Input Parameters'!$E$31)^$J2121</f>
        <v>8.0972149968178645E-3</v>
      </c>
      <c r="L2121" s="66">
        <f ca="1">$H2121*$C2121*'Input Parameters'!$E$23*K2121</f>
        <v>2.0446620757235308</v>
      </c>
      <c r="M2121" s="23">
        <f t="shared" ca="1" si="277"/>
        <v>5.8371093654222328E-2</v>
      </c>
      <c r="N2121" s="15">
        <f ca="1">_xlfn.NORM.INV(M2121,'Input Parameters'!$E$26,'Input Parameters'!$F$26)</f>
        <v>1.0594914053404583E-3</v>
      </c>
      <c r="O2121" s="8">
        <f t="shared" ca="1" si="278"/>
        <v>0.67403336225663035</v>
      </c>
      <c r="P2121" s="29">
        <f ca="1">_xlfn.LOGNORM.INV(O2121,'Input Parameters'!$H$27,'Input Parameters'!$I$27)</f>
        <v>1.738067348866974</v>
      </c>
      <c r="Q2121" s="10"/>
      <c r="R2121" s="15">
        <f>'Input Parameters'!$E$28</f>
        <v>12.7</v>
      </c>
      <c r="S2121" s="10">
        <f t="shared" ca="1" si="279"/>
        <v>0.1880460622874035</v>
      </c>
      <c r="T2121" s="25">
        <f ca="1">_xlfn.LOGNORM.INV(S2121,'Input Parameters'!$H$29,'Input Parameters'!$I$29)</f>
        <v>52.723264177917919</v>
      </c>
      <c r="U2121" s="10">
        <f t="shared" ca="1" si="280"/>
        <v>0.8714741699720101</v>
      </c>
      <c r="V2121" s="29">
        <f ca="1">IF('Input Parameters'!$D$30="Beta",_xlfn.BETA.INV(U2121,'Input Parameters'!$L$30,'Input Parameters'!$M$30,'Input Parameters'!$J$30,'Input Parameters'!$K$30),IF('Input Parameters'!$D$30="LogNorm",_xlfn.LOGNORM.INV(U2121,'Input Parameters'!$H$30,'Input Parameters'!$I$30)))</f>
        <v>1.5622907231978151</v>
      </c>
      <c r="W2121" s="2">
        <f ca="1">N2121+(P2121-N2121)*(1-ERF((T2121-R2121)/(2*SQRT(L2121*'Input Parameters'!$E$31))))</f>
        <v>8.4079788356994228E-2</v>
      </c>
      <c r="X2121">
        <f t="shared" ref="X2121:X2184" ca="1" si="281">IFERROR(IF(W2121&gt;V2121,0,1),0)</f>
        <v>1</v>
      </c>
      <c r="Y2121" s="7"/>
    </row>
    <row r="2122" spans="1:25" ht="15" customHeight="1" x14ac:dyDescent="0.3">
      <c r="A2122" s="130">
        <v>2115</v>
      </c>
      <c r="B2122" s="10">
        <f t="shared" ca="1" si="273"/>
        <v>0.59657526419163787</v>
      </c>
      <c r="C2122" s="57">
        <f ca="1">_xlfn.NORM.INV(B2122,'Input Parameters'!$E$19,'Input Parameters'!$F$19)</f>
        <v>587.95960951461177</v>
      </c>
      <c r="D2122" s="10">
        <f t="shared" ca="1" si="274"/>
        <v>0.32642735741867446</v>
      </c>
      <c r="E2122" s="59">
        <f ca="1">IF(_xlfn.NORM.INV(D2122,'Input Parameters'!$E$20,'Input Parameters'!$F$20)&lt;3500,3500,IF(_xlfn.NORM.INV(D2122,'Input Parameters'!$E$20,'Input Parameters'!$F$20)&gt;5500,5500,_xlfn.NORM.INV(D2122,'Input Parameters'!$E$20,'Input Parameters'!$F$20)))</f>
        <v>4485.1400553188505</v>
      </c>
      <c r="F2122" s="10">
        <f t="shared" ca="1" si="275"/>
        <v>0.48220629242205615</v>
      </c>
      <c r="G2122" s="61">
        <f ca="1">_xlfn.NORM.INV(F2122,'Input Parameters'!$E$21,'Input Parameters'!$F$21)</f>
        <v>284.49931030832511</v>
      </c>
      <c r="H2122" s="54">
        <f ca="1">EXP(E2122*(1/'Input Parameters'!$E$22-1/G2122))</f>
        <v>0.6329370017703666</v>
      </c>
      <c r="I2122" s="10">
        <f t="shared" ca="1" si="276"/>
        <v>0.2328510954907369</v>
      </c>
      <c r="J2122" s="29">
        <f ca="1">_xlfn.BETA.INV(I2122,'Input Parameters'!$L$24,'Input Parameters'!$M$24,'Input Parameters'!$J$24,'Input Parameters'!$K$24)</f>
        <v>0.48718391808679284</v>
      </c>
      <c r="K2122" s="156">
        <f ca="1">('Input Parameters'!$E$25/'Input Parameters'!$E$31)^$J2122</f>
        <v>3.0353693016155956E-2</v>
      </c>
      <c r="L2122" s="66">
        <f ca="1">$H2122*$C2122*'Input Parameters'!$E$23*K2122</f>
        <v>11.295865583764968</v>
      </c>
      <c r="M2122" s="23">
        <f t="shared" ca="1" si="277"/>
        <v>0.34783134452298559</v>
      </c>
      <c r="N2122" s="15">
        <f ca="1">_xlfn.NORM.INV(M2122,'Input Parameters'!$E$26,'Input Parameters'!$F$26)</f>
        <v>2.5785177338958964E-2</v>
      </c>
      <c r="O2122" s="8">
        <f t="shared" ca="1" si="278"/>
        <v>0.18711677919619207</v>
      </c>
      <c r="P2122" s="29">
        <f ca="1">_xlfn.LOGNORM.INV(O2122,'Input Parameters'!$H$27,'Input Parameters'!$I$27)</f>
        <v>0.96088384556387607</v>
      </c>
      <c r="Q2122" s="10"/>
      <c r="R2122" s="15">
        <f>'Input Parameters'!$E$28</f>
        <v>12.7</v>
      </c>
      <c r="S2122" s="10">
        <f t="shared" ca="1" si="279"/>
        <v>0.11871338155187094</v>
      </c>
      <c r="T2122" s="25">
        <f ca="1">_xlfn.LOGNORM.INV(S2122,'Input Parameters'!$H$29,'Input Parameters'!$I$29)</f>
        <v>50.998060799847778</v>
      </c>
      <c r="U2122" s="10">
        <f t="shared" ca="1" si="280"/>
        <v>0.47326217228905054</v>
      </c>
      <c r="V2122" s="29">
        <f ca="1">IF('Input Parameters'!$D$30="Beta",_xlfn.BETA.INV(U2122,'Input Parameters'!$L$30,'Input Parameters'!$M$30,'Input Parameters'!$J$30,'Input Parameters'!$K$30),IF('Input Parameters'!$D$30="LogNorm",_xlfn.LOGNORM.INV(U2122,'Input Parameters'!$H$30,'Input Parameters'!$I$30)))</f>
        <v>0.97312494709102881</v>
      </c>
      <c r="W2122" s="2">
        <f ca="1">N2122+(P2122-N2122)*(1-ERF((T2122-R2122)/(2*SQRT(L2122*'Input Parameters'!$E$31))))</f>
        <v>0.41888679825045311</v>
      </c>
      <c r="X2122">
        <f t="shared" ca="1" si="281"/>
        <v>1</v>
      </c>
      <c r="Y2122" s="7"/>
    </row>
    <row r="2123" spans="1:25" ht="15" customHeight="1" x14ac:dyDescent="0.3">
      <c r="A2123" s="130">
        <v>2116</v>
      </c>
      <c r="B2123" s="10">
        <f t="shared" ca="1" si="273"/>
        <v>0.31971756975942289</v>
      </c>
      <c r="C2123" s="57">
        <f ca="1">_xlfn.NORM.INV(B2123,'Input Parameters'!$E$19,'Input Parameters'!$F$19)</f>
        <v>527.71270361223787</v>
      </c>
      <c r="D2123" s="10">
        <f t="shared" ca="1" si="274"/>
        <v>0.94980515032121171</v>
      </c>
      <c r="E2123" s="59">
        <f ca="1">IF(_xlfn.NORM.INV(D2123,'Input Parameters'!$E$20,'Input Parameters'!$F$20)&lt;3500,3500,IF(_xlfn.NORM.INV(D2123,'Input Parameters'!$E$20,'Input Parameters'!$F$20)&gt;5500,5500,_xlfn.NORM.INV(D2123,'Input Parameters'!$E$20,'Input Parameters'!$F$20)))</f>
        <v>5500</v>
      </c>
      <c r="F2123" s="10">
        <f t="shared" ca="1" si="275"/>
        <v>0.27055476763950703</v>
      </c>
      <c r="G2123" s="61">
        <f ca="1">_xlfn.NORM.INV(F2123,'Input Parameters'!$E$21,'Input Parameters'!$F$21)</f>
        <v>280.04647088127069</v>
      </c>
      <c r="H2123" s="54">
        <f ca="1">EXP(E2123*(1/'Input Parameters'!$E$22-1/G2123))</f>
        <v>0.41967841009964768</v>
      </c>
      <c r="I2123" s="10">
        <f t="shared" ca="1" si="276"/>
        <v>0.34613783327841974</v>
      </c>
      <c r="J2123" s="29">
        <f ca="1">_xlfn.BETA.INV(I2123,'Input Parameters'!$L$24,'Input Parameters'!$M$24,'Input Parameters'!$J$24,'Input Parameters'!$K$24)</f>
        <v>0.54244682546905354</v>
      </c>
      <c r="K2123" s="156">
        <f ca="1">('Input Parameters'!$E$25/'Input Parameters'!$E$31)^$J2123</f>
        <v>2.0419433856925944E-2</v>
      </c>
      <c r="L2123" s="66">
        <f ca="1">$H2123*$C2123*'Input Parameters'!$E$23*K2123</f>
        <v>4.5222844292765316</v>
      </c>
      <c r="M2123" s="23">
        <f t="shared" ca="1" si="277"/>
        <v>0.33357941117771228</v>
      </c>
      <c r="N2123" s="15">
        <f ca="1">_xlfn.NORM.INV(M2123,'Input Parameters'!$E$26,'Input Parameters'!$F$26)</f>
        <v>2.4968937070322536E-2</v>
      </c>
      <c r="O2123" s="8">
        <f t="shared" ca="1" si="278"/>
        <v>6.528714845662853E-2</v>
      </c>
      <c r="P2123" s="29">
        <f ca="1">_xlfn.LOGNORM.INV(O2123,'Input Parameters'!$H$27,'Input Parameters'!$I$27)</f>
        <v>0.72931966185831032</v>
      </c>
      <c r="Q2123" s="10"/>
      <c r="R2123" s="15">
        <f>'Input Parameters'!$E$28</f>
        <v>12.7</v>
      </c>
      <c r="S2123" s="10">
        <f t="shared" ca="1" si="279"/>
        <v>0.34002347086637674</v>
      </c>
      <c r="T2123" s="25">
        <f ca="1">_xlfn.LOGNORM.INV(S2123,'Input Parameters'!$H$29,'Input Parameters'!$I$29)</f>
        <v>55.597079492339006</v>
      </c>
      <c r="U2123" s="10">
        <f t="shared" ca="1" si="280"/>
        <v>0.66681472070484871</v>
      </c>
      <c r="V2123" s="29">
        <f ca="1">IF('Input Parameters'!$D$30="Beta",_xlfn.BETA.INV(U2123,'Input Parameters'!$L$30,'Input Parameters'!$M$30,'Input Parameters'!$J$30,'Input Parameters'!$K$30),IF('Input Parameters'!$D$30="LogNorm",_xlfn.LOGNORM.INV(U2123,'Input Parameters'!$H$30,'Input Parameters'!$I$30)))</f>
        <v>1.1843840149467186</v>
      </c>
      <c r="W2123" s="2">
        <f ca="1">N2123+(P2123-N2123)*(1-ERF((T2123-R2123)/(2*SQRT(L2123*'Input Parameters'!$E$31))))</f>
        <v>0.13326994488466115</v>
      </c>
      <c r="X2123">
        <f t="shared" ca="1" si="281"/>
        <v>1</v>
      </c>
      <c r="Y2123" s="7"/>
    </row>
    <row r="2124" spans="1:25" ht="15" customHeight="1" x14ac:dyDescent="0.3">
      <c r="A2124" s="130">
        <v>2117</v>
      </c>
      <c r="B2124" s="10">
        <f t="shared" ca="1" si="273"/>
        <v>0.68215713599982319</v>
      </c>
      <c r="C2124" s="57">
        <f ca="1">_xlfn.NORM.INV(B2124,'Input Parameters'!$E$19,'Input Parameters'!$F$19)</f>
        <v>607.33098230386281</v>
      </c>
      <c r="D2124" s="10">
        <f t="shared" ca="1" si="274"/>
        <v>0.18678283727114697</v>
      </c>
      <c r="E2124" s="59">
        <f ca="1">IF(_xlfn.NORM.INV(D2124,'Input Parameters'!$E$20,'Input Parameters'!$F$20)&lt;3500,3500,IF(_xlfn.NORM.INV(D2124,'Input Parameters'!$E$20,'Input Parameters'!$F$20)&gt;5500,5500,_xlfn.NORM.INV(D2124,'Input Parameters'!$E$20,'Input Parameters'!$F$20)))</f>
        <v>4177.1300782699382</v>
      </c>
      <c r="F2124" s="10">
        <f t="shared" ca="1" si="275"/>
        <v>1.4032220879873103E-2</v>
      </c>
      <c r="G2124" s="61">
        <f ca="1">_xlfn.NORM.INV(F2124,'Input Parameters'!$E$21,'Input Parameters'!$F$21)</f>
        <v>267.58641866790072</v>
      </c>
      <c r="H2124" s="54">
        <f ca="1">EXP(E2124*(1/'Input Parameters'!$E$22-1/G2124))</f>
        <v>0.25821058811500969</v>
      </c>
      <c r="I2124" s="10">
        <f t="shared" ca="1" si="276"/>
        <v>0.8564915349243033</v>
      </c>
      <c r="J2124" s="29">
        <f ca="1">_xlfn.BETA.INV(I2124,'Input Parameters'!$L$24,'Input Parameters'!$M$24,'Input Parameters'!$J$24,'Input Parameters'!$K$24)</f>
        <v>0.76497892821420621</v>
      </c>
      <c r="K2124" s="156">
        <f ca="1">('Input Parameters'!$E$25/'Input Parameters'!$E$31)^$J2124</f>
        <v>4.1377097228214275E-3</v>
      </c>
      <c r="L2124" s="66">
        <f ca="1">$H2124*$C2124*'Input Parameters'!$E$23*K2124</f>
        <v>0.64887270146022402</v>
      </c>
      <c r="M2124" s="23">
        <f t="shared" ca="1" si="277"/>
        <v>0.39081487200136811</v>
      </c>
      <c r="N2124" s="15">
        <f ca="1">_xlfn.NORM.INV(M2124,'Input Parameters'!$E$26,'Input Parameters'!$F$26)</f>
        <v>2.8178887641090878E-2</v>
      </c>
      <c r="O2124" s="8">
        <f t="shared" ca="1" si="278"/>
        <v>0.85055683669531734</v>
      </c>
      <c r="P2124" s="29">
        <f ca="1">_xlfn.LOGNORM.INV(O2124,'Input Parameters'!$H$27,'Input Parameters'!$I$27)</f>
        <v>2.2542092910952722</v>
      </c>
      <c r="Q2124" s="10"/>
      <c r="R2124" s="15">
        <f>'Input Parameters'!$E$28</f>
        <v>12.7</v>
      </c>
      <c r="S2124" s="10">
        <f t="shared" ca="1" si="279"/>
        <v>0.82817161008555729</v>
      </c>
      <c r="T2124" s="25">
        <f ca="1">_xlfn.LOGNORM.INV(S2124,'Input Parameters'!$H$29,'Input Parameters'!$I$29)</f>
        <v>64.764062208410294</v>
      </c>
      <c r="U2124" s="10">
        <f t="shared" ca="1" si="280"/>
        <v>0.5397818941381648</v>
      </c>
      <c r="V2124" s="29">
        <f ca="1">IF('Input Parameters'!$D$30="Beta",_xlfn.BETA.INV(U2124,'Input Parameters'!$L$30,'Input Parameters'!$M$30,'Input Parameters'!$J$30,'Input Parameters'!$K$30),IF('Input Parameters'!$D$30="LogNorm",_xlfn.LOGNORM.INV(U2124,'Input Parameters'!$H$30,'Input Parameters'!$I$30)))</f>
        <v>1.0393501994435892</v>
      </c>
      <c r="W2124" s="2">
        <f ca="1">N2124+(P2124-N2124)*(1-ERF((T2124-R2124)/(2*SQRT(L2124*'Input Parameters'!$E$31))))</f>
        <v>2.8189729766087919E-2</v>
      </c>
      <c r="X2124">
        <f t="shared" ca="1" si="281"/>
        <v>1</v>
      </c>
      <c r="Y2124" s="7"/>
    </row>
    <row r="2125" spans="1:25" ht="15" customHeight="1" x14ac:dyDescent="0.3">
      <c r="A2125" s="130">
        <v>2118</v>
      </c>
      <c r="B2125" s="10">
        <f t="shared" ca="1" si="273"/>
        <v>0.25862073064484969</v>
      </c>
      <c r="C2125" s="57">
        <f ca="1">_xlfn.NORM.INV(B2125,'Input Parameters'!$E$19,'Input Parameters'!$F$19)</f>
        <v>512.57750795040124</v>
      </c>
      <c r="D2125" s="10">
        <f t="shared" ca="1" si="274"/>
        <v>0.1816760299621718</v>
      </c>
      <c r="E2125" s="59">
        <f ca="1">IF(_xlfn.NORM.INV(D2125,'Input Parameters'!$E$20,'Input Parameters'!$F$20)&lt;3500,3500,IF(_xlfn.NORM.INV(D2125,'Input Parameters'!$E$20,'Input Parameters'!$F$20)&gt;5500,5500,_xlfn.NORM.INV(D2125,'Input Parameters'!$E$20,'Input Parameters'!$F$20)))</f>
        <v>4163.7025648638264</v>
      </c>
      <c r="F2125" s="10">
        <f t="shared" ca="1" si="275"/>
        <v>0.9029924113814477</v>
      </c>
      <c r="G2125" s="61">
        <f ca="1">_xlfn.NORM.INV(F2125,'Input Parameters'!$E$21,'Input Parameters'!$F$21)</f>
        <v>295.05850840837411</v>
      </c>
      <c r="H2125" s="54">
        <f ca="1">EXP(E2125*(1/'Input Parameters'!$E$22-1/G2125))</f>
        <v>1.1042228119864907</v>
      </c>
      <c r="I2125" s="10">
        <f t="shared" ca="1" si="276"/>
        <v>0.49970538535459263</v>
      </c>
      <c r="J2125" s="29">
        <f ca="1">_xlfn.BETA.INV(I2125,'Input Parameters'!$L$24,'Input Parameters'!$M$24,'Input Parameters'!$J$24,'Input Parameters'!$K$24)</f>
        <v>0.60704304415856369</v>
      </c>
      <c r="K2125" s="156">
        <f ca="1">('Input Parameters'!$E$25/'Input Parameters'!$E$31)^$J2125</f>
        <v>1.2846906328439213E-2</v>
      </c>
      <c r="L2125" s="66">
        <f ca="1">$H2125*$C2125*'Input Parameters'!$E$23*K2125</f>
        <v>7.2713461194776521</v>
      </c>
      <c r="M2125" s="23">
        <f t="shared" ca="1" si="277"/>
        <v>0.14383253228887038</v>
      </c>
      <c r="N2125" s="15">
        <f ca="1">_xlfn.NORM.INV(M2125,'Input Parameters'!$E$26,'Input Parameters'!$F$26)</f>
        <v>1.167158655523802E-2</v>
      </c>
      <c r="O2125" s="8">
        <f t="shared" ca="1" si="278"/>
        <v>5.5879452807353958E-2</v>
      </c>
      <c r="P2125" s="29">
        <f ca="1">_xlfn.LOGNORM.INV(O2125,'Input Parameters'!$H$27,'Input Parameters'!$I$27)</f>
        <v>0.70442703613405111</v>
      </c>
      <c r="Q2125" s="10"/>
      <c r="R2125" s="15">
        <f>'Input Parameters'!$E$28</f>
        <v>12.7</v>
      </c>
      <c r="S2125" s="10">
        <f t="shared" ca="1" si="279"/>
        <v>0.79584067222141708</v>
      </c>
      <c r="T2125" s="25">
        <f ca="1">_xlfn.LOGNORM.INV(S2125,'Input Parameters'!$H$29,'Input Parameters'!$I$29)</f>
        <v>63.896581925226627</v>
      </c>
      <c r="U2125" s="10">
        <f t="shared" ca="1" si="280"/>
        <v>0.78981021680433083</v>
      </c>
      <c r="V2125" s="29">
        <f ca="1">IF('Input Parameters'!$D$30="Beta",_xlfn.BETA.INV(U2125,'Input Parameters'!$L$30,'Input Parameters'!$M$30,'Input Parameters'!$J$30,'Input Parameters'!$K$30),IF('Input Parameters'!$D$30="LogNorm",_xlfn.LOGNORM.INV(U2125,'Input Parameters'!$H$30,'Input Parameters'!$I$30)))</f>
        <v>1.3729420349143415</v>
      </c>
      <c r="W2125" s="2">
        <f ca="1">N2125+(P2125-N2125)*(1-ERF((T2125-R2125)/(2*SQRT(L2125*'Input Parameters'!$E$31))))</f>
        <v>0.13597245976294497</v>
      </c>
      <c r="X2125">
        <f t="shared" ca="1" si="281"/>
        <v>1</v>
      </c>
      <c r="Y2125" s="7"/>
    </row>
    <row r="2126" spans="1:25" ht="15" customHeight="1" x14ac:dyDescent="0.3">
      <c r="A2126" s="130">
        <v>2119</v>
      </c>
      <c r="B2126" s="10">
        <f t="shared" ca="1" si="273"/>
        <v>0.27417473274632431</v>
      </c>
      <c r="C2126" s="57">
        <f ca="1">_xlfn.NORM.INV(B2126,'Input Parameters'!$E$19,'Input Parameters'!$F$19)</f>
        <v>516.58012151478613</v>
      </c>
      <c r="D2126" s="10">
        <f t="shared" ca="1" si="274"/>
        <v>8.5620582483190932E-2</v>
      </c>
      <c r="E2126" s="59">
        <f ca="1">IF(_xlfn.NORM.INV(D2126,'Input Parameters'!$E$20,'Input Parameters'!$F$20)&lt;3500,3500,IF(_xlfn.NORM.INV(D2126,'Input Parameters'!$E$20,'Input Parameters'!$F$20)&gt;5500,5500,_xlfn.NORM.INV(D2126,'Input Parameters'!$E$20,'Input Parameters'!$F$20)))</f>
        <v>3842.241395932896</v>
      </c>
      <c r="F2126" s="10">
        <f t="shared" ca="1" si="275"/>
        <v>0.79488750628016203</v>
      </c>
      <c r="G2126" s="61">
        <f ca="1">_xlfn.NORM.INV(F2126,'Input Parameters'!$E$21,'Input Parameters'!$F$21)</f>
        <v>291.32269243559529</v>
      </c>
      <c r="H2126" s="54">
        <f ca="1">EXP(E2126*(1/'Input Parameters'!$E$22-1/G2126))</f>
        <v>0.92727836589817914</v>
      </c>
      <c r="I2126" s="10">
        <f t="shared" ca="1" si="276"/>
        <v>0.53421866357796743</v>
      </c>
      <c r="J2126" s="29">
        <f ca="1">_xlfn.BETA.INV(I2126,'Input Parameters'!$L$24,'Input Parameters'!$M$24,'Input Parameters'!$J$24,'Input Parameters'!$K$24)</f>
        <v>0.62093488155195842</v>
      </c>
      <c r="K2126" s="156">
        <f ca="1">('Input Parameters'!$E$25/'Input Parameters'!$E$31)^$J2126</f>
        <v>1.1628387084642438E-2</v>
      </c>
      <c r="L2126" s="66">
        <f ca="1">$H2126*$C2126*'Input Parameters'!$E$23*K2126</f>
        <v>5.5701552216140504</v>
      </c>
      <c r="M2126" s="23">
        <f t="shared" ca="1" si="277"/>
        <v>0.21566206685250477</v>
      </c>
      <c r="N2126" s="15">
        <f ca="1">_xlfn.NORM.INV(M2126,'Input Parameters'!$E$26,'Input Parameters'!$F$26)</f>
        <v>1.747451624084119E-2</v>
      </c>
      <c r="O2126" s="8">
        <f t="shared" ca="1" si="278"/>
        <v>0.88333125786838684</v>
      </c>
      <c r="P2126" s="29">
        <f ca="1">_xlfn.LOGNORM.INV(O2126,'Input Parameters'!$H$27,'Input Parameters'!$I$27)</f>
        <v>2.4120565802944158</v>
      </c>
      <c r="Q2126" s="10"/>
      <c r="R2126" s="15">
        <f>'Input Parameters'!$E$28</f>
        <v>12.7</v>
      </c>
      <c r="S2126" s="10">
        <f t="shared" ca="1" si="279"/>
        <v>0.58574189683565636</v>
      </c>
      <c r="T2126" s="25">
        <f ca="1">_xlfn.LOGNORM.INV(S2126,'Input Parameters'!$H$29,'Input Parameters'!$I$29)</f>
        <v>59.665323137754065</v>
      </c>
      <c r="U2126" s="10">
        <f t="shared" ca="1" si="280"/>
        <v>3.6095587216814384E-2</v>
      </c>
      <c r="V2126" s="29">
        <f ca="1">IF('Input Parameters'!$D$30="Beta",_xlfn.BETA.INV(U2126,'Input Parameters'!$L$30,'Input Parameters'!$M$30,'Input Parameters'!$J$30,'Input Parameters'!$K$30),IF('Input Parameters'!$D$30="LogNorm",_xlfn.LOGNORM.INV(U2126,'Input Parameters'!$H$30,'Input Parameters'!$I$30)))</f>
        <v>0.49174671415465154</v>
      </c>
      <c r="W2126" s="2">
        <f ca="1">N2126+(P2126-N2126)*(1-ERF((T2126-R2126)/(2*SQRT(L2126*'Input Parameters'!$E$31))))</f>
        <v>0.39915695847970878</v>
      </c>
      <c r="X2126">
        <f t="shared" ca="1" si="281"/>
        <v>1</v>
      </c>
      <c r="Y2126" s="7"/>
    </row>
    <row r="2127" spans="1:25" ht="15" customHeight="1" x14ac:dyDescent="0.3">
      <c r="A2127" s="130">
        <v>2120</v>
      </c>
      <c r="B2127" s="10">
        <f t="shared" ca="1" si="273"/>
        <v>0.69537185719889105</v>
      </c>
      <c r="C2127" s="57">
        <f ca="1">_xlfn.NORM.INV(B2127,'Input Parameters'!$E$19,'Input Parameters'!$F$19)</f>
        <v>610.49093693408486</v>
      </c>
      <c r="D2127" s="10">
        <f t="shared" ca="1" si="274"/>
        <v>0.70222795960947371</v>
      </c>
      <c r="E2127" s="59">
        <f ca="1">IF(_xlfn.NORM.INV(D2127,'Input Parameters'!$E$20,'Input Parameters'!$F$20)&lt;3500,3500,IF(_xlfn.NORM.INV(D2127,'Input Parameters'!$E$20,'Input Parameters'!$F$20)&gt;5500,5500,_xlfn.NORM.INV(D2127,'Input Parameters'!$E$20,'Input Parameters'!$F$20)))</f>
        <v>5171.5734328907101</v>
      </c>
      <c r="F2127" s="10">
        <f t="shared" ca="1" si="275"/>
        <v>0.33013073926257108</v>
      </c>
      <c r="G2127" s="61">
        <f ca="1">_xlfn.NORM.INV(F2127,'Input Parameters'!$E$21,'Input Parameters'!$F$21)</f>
        <v>281.39511983017849</v>
      </c>
      <c r="H2127" s="54">
        <f ca="1">EXP(E2127*(1/'Input Parameters'!$E$22-1/G2127))</f>
        <v>0.4829160281469535</v>
      </c>
      <c r="I2127" s="10">
        <f t="shared" ca="1" si="276"/>
        <v>0.91060082302473722</v>
      </c>
      <c r="J2127" s="29">
        <f ca="1">_xlfn.BETA.INV(I2127,'Input Parameters'!$L$24,'Input Parameters'!$M$24,'Input Parameters'!$J$24,'Input Parameters'!$K$24)</f>
        <v>0.80024400006287233</v>
      </c>
      <c r="K2127" s="156">
        <f ca="1">('Input Parameters'!$E$25/'Input Parameters'!$E$31)^$J2127</f>
        <v>3.2128768532017913E-3</v>
      </c>
      <c r="L2127" s="66">
        <f ca="1">$H2127*$C2127*'Input Parameters'!$E$23*K2127</f>
        <v>0.94720704767980313</v>
      </c>
      <c r="M2127" s="23">
        <f t="shared" ca="1" si="277"/>
        <v>0.99754437798192752</v>
      </c>
      <c r="N2127" s="15">
        <f ca="1">_xlfn.NORM.INV(M2127,'Input Parameters'!$E$26,'Input Parameters'!$F$26)</f>
        <v>9.3068765190774463E-2</v>
      </c>
      <c r="O2127" s="8">
        <f t="shared" ca="1" si="278"/>
        <v>0.60841325415373171</v>
      </c>
      <c r="P2127" s="29">
        <f ca="1">_xlfn.LOGNORM.INV(O2127,'Input Parameters'!$H$27,'Input Parameters'!$I$27)</f>
        <v>1.6079452294228707</v>
      </c>
      <c r="Q2127" s="10"/>
      <c r="R2127" s="15">
        <f>'Input Parameters'!$E$28</f>
        <v>12.7</v>
      </c>
      <c r="S2127" s="10">
        <f t="shared" ca="1" si="279"/>
        <v>4.6121680022554012E-2</v>
      </c>
      <c r="T2127" s="25">
        <f ca="1">_xlfn.LOGNORM.INV(S2127,'Input Parameters'!$H$29,'Input Parameters'!$I$29)</f>
        <v>48.20196260511014</v>
      </c>
      <c r="U2127" s="10">
        <f t="shared" ca="1" si="280"/>
        <v>1.2218909653092913E-2</v>
      </c>
      <c r="V2127" s="29">
        <f ca="1">IF('Input Parameters'!$D$30="Beta",_xlfn.BETA.INV(U2127,'Input Parameters'!$L$30,'Input Parameters'!$M$30,'Input Parameters'!$J$30,'Input Parameters'!$K$30),IF('Input Parameters'!$D$30="LogNorm",_xlfn.LOGNORM.INV(U2127,'Input Parameters'!$H$30,'Input Parameters'!$I$30)))</f>
        <v>0.41142022853797378</v>
      </c>
      <c r="W2127" s="2">
        <f ca="1">N2127+(P2127-N2127)*(1-ERF((T2127-R2127)/(2*SQRT(L2127*'Input Parameters'!$E$31))))</f>
        <v>0.1080627946255396</v>
      </c>
      <c r="X2127">
        <f t="shared" ca="1" si="281"/>
        <v>1</v>
      </c>
      <c r="Y2127" s="7"/>
    </row>
    <row r="2128" spans="1:25" ht="15" customHeight="1" x14ac:dyDescent="0.3">
      <c r="A2128" s="130">
        <v>2121</v>
      </c>
      <c r="B2128" s="10">
        <f t="shared" ca="1" si="273"/>
        <v>0.64182002038997055</v>
      </c>
      <c r="C2128" s="57">
        <f ca="1">_xlfn.NORM.INV(B2128,'Input Parameters'!$E$19,'Input Parameters'!$F$19)</f>
        <v>598.00120697322075</v>
      </c>
      <c r="D2128" s="10">
        <f t="shared" ca="1" si="274"/>
        <v>0.71802472007312512</v>
      </c>
      <c r="E2128" s="59">
        <f ca="1">IF(_xlfn.NORM.INV(D2128,'Input Parameters'!$E$20,'Input Parameters'!$F$20)&lt;3500,3500,IF(_xlfn.NORM.INV(D2128,'Input Parameters'!$E$20,'Input Parameters'!$F$20)&gt;5500,5500,_xlfn.NORM.INV(D2128,'Input Parameters'!$E$20,'Input Parameters'!$F$20)))</f>
        <v>5203.8884935075266</v>
      </c>
      <c r="F2128" s="10">
        <f t="shared" ca="1" si="275"/>
        <v>0.63415575316285933</v>
      </c>
      <c r="G2128" s="61">
        <f ca="1">_xlfn.NORM.INV(F2128,'Input Parameters'!$E$21,'Input Parameters'!$F$21)</f>
        <v>287.54503935672921</v>
      </c>
      <c r="H2128" s="54">
        <f ca="1">EXP(E2128*(1/'Input Parameters'!$E$22-1/G2128))</f>
        <v>0.71395525829669559</v>
      </c>
      <c r="I2128" s="10">
        <f t="shared" ca="1" si="276"/>
        <v>0.42374576120207574</v>
      </c>
      <c r="J2128" s="29">
        <f ca="1">_xlfn.BETA.INV(I2128,'Input Parameters'!$L$24,'Input Parameters'!$M$24,'Input Parameters'!$J$24,'Input Parameters'!$K$24)</f>
        <v>0.57592130067065905</v>
      </c>
      <c r="K2128" s="156">
        <f ca="1">('Input Parameters'!$E$25/'Input Parameters'!$E$31)^$J2128</f>
        <v>1.6060395617710613E-2</v>
      </c>
      <c r="L2128" s="66">
        <f ca="1">$H2128*$C2128*'Input Parameters'!$E$23*K2128</f>
        <v>6.8569233727930881</v>
      </c>
      <c r="M2128" s="23">
        <f t="shared" ca="1" si="277"/>
        <v>6.6937354827363293E-2</v>
      </c>
      <c r="N2128" s="15">
        <f ca="1">_xlfn.NORM.INV(M2128,'Input Parameters'!$E$26,'Input Parameters'!$F$26)</f>
        <v>2.5210872295536105E-3</v>
      </c>
      <c r="O2128" s="8">
        <f t="shared" ca="1" si="278"/>
        <v>0.30107664956084068</v>
      </c>
      <c r="P2128" s="29">
        <f ca="1">_xlfn.LOGNORM.INV(O2128,'Input Parameters'!$H$27,'Input Parameters'!$I$27)</f>
        <v>1.1304097848679737</v>
      </c>
      <c r="Q2128" s="10"/>
      <c r="R2128" s="15">
        <f>'Input Parameters'!$E$28</f>
        <v>12.7</v>
      </c>
      <c r="S2128" s="10">
        <f t="shared" ca="1" si="279"/>
        <v>0.84750054556816568</v>
      </c>
      <c r="T2128" s="25">
        <f ca="1">_xlfn.LOGNORM.INV(S2128,'Input Parameters'!$H$29,'Input Parameters'!$I$29)</f>
        <v>65.339636693607829</v>
      </c>
      <c r="U2128" s="10">
        <f t="shared" ca="1" si="280"/>
        <v>0.13722852911843419</v>
      </c>
      <c r="V2128" s="29">
        <f ca="1">IF('Input Parameters'!$D$30="Beta",_xlfn.BETA.INV(U2128,'Input Parameters'!$L$30,'Input Parameters'!$M$30,'Input Parameters'!$J$30,'Input Parameters'!$K$30),IF('Input Parameters'!$D$30="LogNorm",_xlfn.LOGNORM.INV(U2128,'Input Parameters'!$H$30,'Input Parameters'!$I$30)))</f>
        <v>0.64936764946793557</v>
      </c>
      <c r="W2128" s="2">
        <f ca="1">N2128+(P2128-N2128)*(1-ERF((T2128-R2128)/(2*SQRT(L2128*'Input Parameters'!$E$31))))</f>
        <v>0.17755183049008233</v>
      </c>
      <c r="X2128">
        <f t="shared" ca="1" si="281"/>
        <v>1</v>
      </c>
      <c r="Y2128" s="7"/>
    </row>
    <row r="2129" spans="1:25" ht="15" customHeight="1" x14ac:dyDescent="0.3">
      <c r="A2129" s="130">
        <v>2122</v>
      </c>
      <c r="B2129" s="10">
        <f t="shared" ca="1" si="273"/>
        <v>0.15142626338140586</v>
      </c>
      <c r="C2129" s="57">
        <f ca="1">_xlfn.NORM.INV(B2129,'Input Parameters'!$E$19,'Input Parameters'!$F$19)</f>
        <v>480.23664789287477</v>
      </c>
      <c r="D2129" s="10">
        <f t="shared" ca="1" si="274"/>
        <v>5.6580612377653772E-2</v>
      </c>
      <c r="E2129" s="59">
        <f ca="1">IF(_xlfn.NORM.INV(D2129,'Input Parameters'!$E$20,'Input Parameters'!$F$20)&lt;3500,3500,IF(_xlfn.NORM.INV(D2129,'Input Parameters'!$E$20,'Input Parameters'!$F$20)&gt;5500,5500,_xlfn.NORM.INV(D2129,'Input Parameters'!$E$20,'Input Parameters'!$F$20)))</f>
        <v>3691.1000346624724</v>
      </c>
      <c r="F2129" s="10">
        <f t="shared" ca="1" si="275"/>
        <v>0.91140326529368132</v>
      </c>
      <c r="G2129" s="61">
        <f ca="1">_xlfn.NORM.INV(F2129,'Input Parameters'!$E$21,'Input Parameters'!$F$21)</f>
        <v>295.45665252977153</v>
      </c>
      <c r="H2129" s="54">
        <f ca="1">EXP(E2129*(1/'Input Parameters'!$E$22-1/G2129))</f>
        <v>1.1104287154989825</v>
      </c>
      <c r="I2129" s="10">
        <f t="shared" ca="1" si="276"/>
        <v>0.9251012724891261</v>
      </c>
      <c r="J2129" s="29">
        <f ca="1">_xlfn.BETA.INV(I2129,'Input Parameters'!$L$24,'Input Parameters'!$M$24,'Input Parameters'!$J$24,'Input Parameters'!$K$24)</f>
        <v>0.81159587198822047</v>
      </c>
      <c r="K2129" s="156">
        <f ca="1">('Input Parameters'!$E$25/'Input Parameters'!$E$31)^$J2129</f>
        <v>2.961611532057061E-3</v>
      </c>
      <c r="L2129" s="66">
        <f ca="1">$H2129*$C2129*'Input Parameters'!$E$23*K2129</f>
        <v>1.5793343289894552</v>
      </c>
      <c r="M2129" s="23">
        <f t="shared" ca="1" si="277"/>
        <v>0.11305685050862702</v>
      </c>
      <c r="N2129" s="15">
        <f ca="1">_xlfn.NORM.INV(M2129,'Input Parameters'!$E$26,'Input Parameters'!$F$26)</f>
        <v>8.5809571290873313E-3</v>
      </c>
      <c r="O2129" s="8">
        <f t="shared" ca="1" si="278"/>
        <v>0.81863912103135839</v>
      </c>
      <c r="P2129" s="29">
        <f ca="1">_xlfn.LOGNORM.INV(O2129,'Input Parameters'!$H$27,'Input Parameters'!$I$27)</f>
        <v>2.1295067626875634</v>
      </c>
      <c r="Q2129" s="10"/>
      <c r="R2129" s="15">
        <f>'Input Parameters'!$E$28</f>
        <v>12.7</v>
      </c>
      <c r="S2129" s="10">
        <f t="shared" ca="1" si="279"/>
        <v>0.45041703188289095</v>
      </c>
      <c r="T2129" s="25">
        <f ca="1">_xlfn.LOGNORM.INV(S2129,'Input Parameters'!$H$29,'Input Parameters'!$I$29)</f>
        <v>57.422828592361924</v>
      </c>
      <c r="U2129" s="10">
        <f t="shared" ca="1" si="280"/>
        <v>0.43661089850883328</v>
      </c>
      <c r="V2129" s="29">
        <f ca="1">IF('Input Parameters'!$D$30="Beta",_xlfn.BETA.INV(U2129,'Input Parameters'!$L$30,'Input Parameters'!$M$30,'Input Parameters'!$J$30,'Input Parameters'!$K$30),IF('Input Parameters'!$D$30="LogNorm",_xlfn.LOGNORM.INV(U2129,'Input Parameters'!$H$30,'Input Parameters'!$I$30)))</f>
        <v>0.93826958744422173</v>
      </c>
      <c r="W2129" s="2">
        <f ca="1">N2129+(P2129-N2129)*(1-ERF((T2129-R2129)/(2*SQRT(L2129*'Input Parameters'!$E$31))))</f>
        <v>3.3727780288986507E-2</v>
      </c>
      <c r="X2129">
        <f t="shared" ca="1" si="281"/>
        <v>1</v>
      </c>
      <c r="Y2129" s="7"/>
    </row>
    <row r="2130" spans="1:25" ht="15" customHeight="1" x14ac:dyDescent="0.3">
      <c r="A2130" s="130">
        <v>2123</v>
      </c>
      <c r="B2130" s="10">
        <f t="shared" ca="1" si="273"/>
        <v>0.80537057844892301</v>
      </c>
      <c r="C2130" s="57">
        <f ca="1">_xlfn.NORM.INV(B2130,'Input Parameters'!$E$19,'Input Parameters'!$F$19)</f>
        <v>640.05130883316497</v>
      </c>
      <c r="D2130" s="10">
        <f t="shared" ca="1" si="274"/>
        <v>0.5439090824273134</v>
      </c>
      <c r="E2130" s="59">
        <f ca="1">IF(_xlfn.NORM.INV(D2130,'Input Parameters'!$E$20,'Input Parameters'!$F$20)&lt;3500,3500,IF(_xlfn.NORM.INV(D2130,'Input Parameters'!$E$20,'Input Parameters'!$F$20)&gt;5500,5500,_xlfn.NORM.INV(D2130,'Input Parameters'!$E$20,'Input Parameters'!$F$20)))</f>
        <v>4877.2008397324316</v>
      </c>
      <c r="F2130" s="10">
        <f t="shared" ca="1" si="275"/>
        <v>0.1336484461475097</v>
      </c>
      <c r="G2130" s="61">
        <f ca="1">_xlfn.NORM.INV(F2130,'Input Parameters'!$E$21,'Input Parameters'!$F$21)</f>
        <v>276.13083104913721</v>
      </c>
      <c r="H2130" s="54">
        <f ca="1">EXP(E2130*(1/'Input Parameters'!$E$22-1/G2130))</f>
        <v>0.36171150368039445</v>
      </c>
      <c r="I2130" s="10">
        <f t="shared" ca="1" si="276"/>
        <v>0.85471011380816286</v>
      </c>
      <c r="J2130" s="29">
        <f ca="1">_xlfn.BETA.INV(I2130,'Input Parameters'!$L$24,'Input Parameters'!$M$24,'Input Parameters'!$J$24,'Input Parameters'!$K$24)</f>
        <v>0.76394734140094744</v>
      </c>
      <c r="K2130" s="156">
        <f ca="1">('Input Parameters'!$E$25/'Input Parameters'!$E$31)^$J2130</f>
        <v>4.168442917302553E-3</v>
      </c>
      <c r="L2130" s="66">
        <f ca="1">$H2130*$C2130*'Input Parameters'!$E$23*K2130</f>
        <v>0.96505256571105169</v>
      </c>
      <c r="M2130" s="23">
        <f t="shared" ca="1" si="277"/>
        <v>0.24122493932820355</v>
      </c>
      <c r="N2130" s="15">
        <f ca="1">_xlfn.NORM.INV(M2130,'Input Parameters'!$E$26,'Input Parameters'!$F$26)</f>
        <v>1.9250278146259188E-2</v>
      </c>
      <c r="O2130" s="8">
        <f t="shared" ca="1" si="278"/>
        <v>0.43644595551445386</v>
      </c>
      <c r="P2130" s="29">
        <f ca="1">_xlfn.LOGNORM.INV(O2130,'Input Parameters'!$H$27,'Input Parameters'!$I$27)</f>
        <v>1.3263518851227472</v>
      </c>
      <c r="Q2130" s="10"/>
      <c r="R2130" s="15">
        <f>'Input Parameters'!$E$28</f>
        <v>12.7</v>
      </c>
      <c r="S2130" s="10">
        <f t="shared" ca="1" si="279"/>
        <v>0.98572881774224486</v>
      </c>
      <c r="T2130" s="25">
        <f ca="1">_xlfn.LOGNORM.INV(S2130,'Input Parameters'!$H$29,'Input Parameters'!$I$29)</f>
        <v>74.46151463280988</v>
      </c>
      <c r="U2130" s="10">
        <f t="shared" ca="1" si="280"/>
        <v>0.81972171950611161</v>
      </c>
      <c r="V2130" s="29">
        <f ca="1">IF('Input Parameters'!$D$30="Beta",_xlfn.BETA.INV(U2130,'Input Parameters'!$L$30,'Input Parameters'!$M$30,'Input Parameters'!$J$30,'Input Parameters'!$K$30),IF('Input Parameters'!$D$30="LogNorm",_xlfn.LOGNORM.INV(U2130,'Input Parameters'!$H$30,'Input Parameters'!$I$30)))</f>
        <v>1.4329840867130101</v>
      </c>
      <c r="W2130" s="2">
        <f ca="1">N2130+(P2130-N2130)*(1-ERF((T2130-R2130)/(2*SQRT(L2130*'Input Parameters'!$E$31))))</f>
        <v>1.9261736084087377E-2</v>
      </c>
      <c r="X2130">
        <f t="shared" ca="1" si="281"/>
        <v>1</v>
      </c>
      <c r="Y2130" s="7"/>
    </row>
    <row r="2131" spans="1:25" ht="15" customHeight="1" x14ac:dyDescent="0.3">
      <c r="A2131" s="130">
        <v>2124</v>
      </c>
      <c r="B2131" s="10">
        <f t="shared" ca="1" si="273"/>
        <v>0.63678380238793908</v>
      </c>
      <c r="C2131" s="57">
        <f ca="1">_xlfn.NORM.INV(B2131,'Input Parameters'!$E$19,'Input Parameters'!$F$19)</f>
        <v>596.86445039862815</v>
      </c>
      <c r="D2131" s="10">
        <f t="shared" ca="1" si="274"/>
        <v>0.41962798499049625</v>
      </c>
      <c r="E2131" s="59">
        <f ca="1">IF(_xlfn.NORM.INV(D2131,'Input Parameters'!$E$20,'Input Parameters'!$F$20)&lt;3500,3500,IF(_xlfn.NORM.INV(D2131,'Input Parameters'!$E$20,'Input Parameters'!$F$20)&gt;5500,5500,_xlfn.NORM.INV(D2131,'Input Parameters'!$E$20,'Input Parameters'!$F$20)))</f>
        <v>4658.0083082487445</v>
      </c>
      <c r="F2131" s="10">
        <f t="shared" ca="1" si="275"/>
        <v>6.9806113021612548E-2</v>
      </c>
      <c r="G2131" s="61">
        <f ca="1">_xlfn.NORM.INV(F2131,'Input Parameters'!$E$21,'Input Parameters'!$F$21)</f>
        <v>273.23892032275239</v>
      </c>
      <c r="H2131" s="54">
        <f ca="1">EXP(E2131*(1/'Input Parameters'!$E$22-1/G2131))</f>
        <v>0.31671817812392189</v>
      </c>
      <c r="I2131" s="10">
        <f t="shared" ca="1" si="276"/>
        <v>0.97515325444918799</v>
      </c>
      <c r="J2131" s="29">
        <f ca="1">_xlfn.BETA.INV(I2131,'Input Parameters'!$L$24,'Input Parameters'!$M$24,'Input Parameters'!$J$24,'Input Parameters'!$K$24)</f>
        <v>0.86668014466904941</v>
      </c>
      <c r="K2131" s="156">
        <f ca="1">('Input Parameters'!$E$25/'Input Parameters'!$E$31)^$J2131</f>
        <v>1.9948799989642639E-3</v>
      </c>
      <c r="L2131" s="66">
        <f ca="1">$H2131*$C2131*'Input Parameters'!$E$23*K2131</f>
        <v>0.3771077687934416</v>
      </c>
      <c r="M2131" s="23">
        <f t="shared" ca="1" si="277"/>
        <v>0.53464159511421905</v>
      </c>
      <c r="N2131" s="15">
        <f ca="1">_xlfn.NORM.INV(M2131,'Input Parameters'!$E$26,'Input Parameters'!$F$26)</f>
        <v>3.5825803266245487E-2</v>
      </c>
      <c r="O2131" s="8">
        <f t="shared" ca="1" si="278"/>
        <v>0.49786420808475951</v>
      </c>
      <c r="P2131" s="29">
        <f ca="1">_xlfn.LOGNORM.INV(O2131,'Input Parameters'!$H$27,'Input Parameters'!$I$27)</f>
        <v>1.420264862189109</v>
      </c>
      <c r="Q2131" s="10"/>
      <c r="R2131" s="15">
        <f>'Input Parameters'!$E$28</f>
        <v>12.7</v>
      </c>
      <c r="S2131" s="10">
        <f t="shared" ca="1" si="279"/>
        <v>0.59657596705245208</v>
      </c>
      <c r="T2131" s="25">
        <f ca="1">_xlfn.LOGNORM.INV(S2131,'Input Parameters'!$H$29,'Input Parameters'!$I$29)</f>
        <v>59.852441044695489</v>
      </c>
      <c r="U2131" s="10">
        <f t="shared" ca="1" si="280"/>
        <v>0.47675377639538175</v>
      </c>
      <c r="V2131" s="29">
        <f ca="1">IF('Input Parameters'!$D$30="Beta",_xlfn.BETA.INV(U2131,'Input Parameters'!$L$30,'Input Parameters'!$M$30,'Input Parameters'!$J$30,'Input Parameters'!$K$30),IF('Input Parameters'!$D$30="LogNorm",_xlfn.LOGNORM.INV(U2131,'Input Parameters'!$H$30,'Input Parameters'!$I$30)))</f>
        <v>0.97649600711718176</v>
      </c>
      <c r="W2131" s="2">
        <f ca="1">N2131+(P2131-N2131)*(1-ERF((T2131-R2131)/(2*SQRT(L2131*'Input Parameters'!$E$31))))</f>
        <v>3.5825881522481166E-2</v>
      </c>
      <c r="X2131">
        <f t="shared" ca="1" si="281"/>
        <v>1</v>
      </c>
      <c r="Y2131" s="7"/>
    </row>
    <row r="2132" spans="1:25" ht="15" customHeight="1" x14ac:dyDescent="0.3">
      <c r="A2132" s="130">
        <v>2125</v>
      </c>
      <c r="B2132" s="10">
        <f t="shared" ca="1" si="273"/>
        <v>0.88680415183403194</v>
      </c>
      <c r="C2132" s="57">
        <f ca="1">_xlfn.NORM.INV(B2132,'Input Parameters'!$E$19,'Input Parameters'!$F$19)</f>
        <v>669.52016369074249</v>
      </c>
      <c r="D2132" s="10">
        <f t="shared" ca="1" si="274"/>
        <v>0.33323040435758888</v>
      </c>
      <c r="E2132" s="59">
        <f ca="1">IF(_xlfn.NORM.INV(D2132,'Input Parameters'!$E$20,'Input Parameters'!$F$20)&lt;3500,3500,IF(_xlfn.NORM.INV(D2132,'Input Parameters'!$E$20,'Input Parameters'!$F$20)&gt;5500,5500,_xlfn.NORM.INV(D2132,'Input Parameters'!$E$20,'Input Parameters'!$F$20)))</f>
        <v>4498.2927201917546</v>
      </c>
      <c r="F2132" s="10">
        <f t="shared" ca="1" si="275"/>
        <v>0.83328732897892033</v>
      </c>
      <c r="G2132" s="61">
        <f ca="1">_xlfn.NORM.INV(F2132,'Input Parameters'!$E$21,'Input Parameters'!$F$21)</f>
        <v>292.45248639863189</v>
      </c>
      <c r="H2132" s="54">
        <f ca="1">EXP(E2132*(1/'Input Parameters'!$E$22-1/G2132))</f>
        <v>0.97166694848605417</v>
      </c>
      <c r="I2132" s="10">
        <f t="shared" ca="1" si="276"/>
        <v>0.9496886770974956</v>
      </c>
      <c r="J2132" s="29">
        <f ca="1">_xlfn.BETA.INV(I2132,'Input Parameters'!$L$24,'Input Parameters'!$M$24,'Input Parameters'!$J$24,'Input Parameters'!$K$24)</f>
        <v>0.83423703829800411</v>
      </c>
      <c r="K2132" s="156">
        <f ca="1">('Input Parameters'!$E$25/'Input Parameters'!$E$31)^$J2132</f>
        <v>2.5176251832162849E-3</v>
      </c>
      <c r="L2132" s="66">
        <f ca="1">$H2132*$C2132*'Input Parameters'!$E$23*K2132</f>
        <v>1.6378426097784924</v>
      </c>
      <c r="M2132" s="23">
        <f t="shared" ca="1" si="277"/>
        <v>0.72829244971902363</v>
      </c>
      <c r="N2132" s="15">
        <f ca="1">_xlfn.NORM.INV(M2132,'Input Parameters'!$E$26,'Input Parameters'!$F$26)</f>
        <v>4.6760793430320607E-2</v>
      </c>
      <c r="O2132" s="8">
        <f t="shared" ca="1" si="278"/>
        <v>5.7331752563351213E-2</v>
      </c>
      <c r="P2132" s="29">
        <f ca="1">_xlfn.LOGNORM.INV(O2132,'Input Parameters'!$H$27,'Input Parameters'!$I$27)</f>
        <v>0.70841576234171899</v>
      </c>
      <c r="Q2132" s="10"/>
      <c r="R2132" s="15">
        <f>'Input Parameters'!$E$28</f>
        <v>12.7</v>
      </c>
      <c r="S2132" s="10">
        <f t="shared" ca="1" si="279"/>
        <v>0.27555800755010951</v>
      </c>
      <c r="T2132" s="25">
        <f ca="1">_xlfn.LOGNORM.INV(S2132,'Input Parameters'!$H$29,'Input Parameters'!$I$29)</f>
        <v>54.46221994366163</v>
      </c>
      <c r="U2132" s="10">
        <f t="shared" ca="1" si="280"/>
        <v>0.11169713314498519</v>
      </c>
      <c r="V2132" s="29">
        <f ca="1">IF('Input Parameters'!$D$30="Beta",_xlfn.BETA.INV(U2132,'Input Parameters'!$L$30,'Input Parameters'!$M$30,'Input Parameters'!$J$30,'Input Parameters'!$K$30),IF('Input Parameters'!$D$30="LogNorm",_xlfn.LOGNORM.INV(U2132,'Input Parameters'!$H$30,'Input Parameters'!$I$30)))</f>
        <v>0.61820844448846524</v>
      </c>
      <c r="W2132" s="2">
        <f ca="1">N2132+(P2132-N2132)*(1-ERF((T2132-R2132)/(2*SQRT(L2132*'Input Parameters'!$E$31))))</f>
        <v>6.067519125240721E-2</v>
      </c>
      <c r="X2132">
        <f t="shared" ca="1" si="281"/>
        <v>1</v>
      </c>
      <c r="Y2132" s="7"/>
    </row>
    <row r="2133" spans="1:25" ht="15" customHeight="1" x14ac:dyDescent="0.3">
      <c r="A2133" s="130">
        <v>2126</v>
      </c>
      <c r="B2133" s="10">
        <f t="shared" ca="1" si="273"/>
        <v>0.38987181918987002</v>
      </c>
      <c r="C2133" s="57">
        <f ca="1">_xlfn.NORM.INV(B2133,'Input Parameters'!$E$19,'Input Parameters'!$F$19)</f>
        <v>543.66931024449423</v>
      </c>
      <c r="D2133" s="10">
        <f t="shared" ca="1" si="274"/>
        <v>0.23325223506088077</v>
      </c>
      <c r="E2133" s="59">
        <f ca="1">IF(_xlfn.NORM.INV(D2133,'Input Parameters'!$E$20,'Input Parameters'!$F$20)&lt;3500,3500,IF(_xlfn.NORM.INV(D2133,'Input Parameters'!$E$20,'Input Parameters'!$F$20)&gt;5500,5500,_xlfn.NORM.INV(D2133,'Input Parameters'!$E$20,'Input Parameters'!$F$20)))</f>
        <v>4290.2752157304567</v>
      </c>
      <c r="F2133" s="10">
        <f t="shared" ca="1" si="275"/>
        <v>0.37155713227688425</v>
      </c>
      <c r="G2133" s="61">
        <f ca="1">_xlfn.NORM.INV(F2133,'Input Parameters'!$E$21,'Input Parameters'!$F$21)</f>
        <v>282.27402604939556</v>
      </c>
      <c r="H2133" s="54">
        <f ca="1">EXP(E2133*(1/'Input Parameters'!$E$22-1/G2133))</f>
        <v>0.57327189039118942</v>
      </c>
      <c r="I2133" s="10">
        <f t="shared" ca="1" si="276"/>
        <v>0.11537273515023327</v>
      </c>
      <c r="J2133" s="29">
        <f ca="1">_xlfn.BETA.INV(I2133,'Input Parameters'!$L$24,'Input Parameters'!$M$24,'Input Parameters'!$J$24,'Input Parameters'!$K$24)</f>
        <v>0.41050672639573149</v>
      </c>
      <c r="K2133" s="156">
        <f ca="1">('Input Parameters'!$E$25/'Input Parameters'!$E$31)^$J2133</f>
        <v>5.2613128778875431E-2</v>
      </c>
      <c r="L2133" s="66">
        <f ca="1">$H2133*$C2133*'Input Parameters'!$E$23*K2133</f>
        <v>16.397951378865784</v>
      </c>
      <c r="M2133" s="23">
        <f t="shared" ca="1" si="277"/>
        <v>0.62954582035242734</v>
      </c>
      <c r="N2133" s="15">
        <f ca="1">_xlfn.NORM.INV(M2133,'Input Parameters'!$E$26,'Input Parameters'!$F$26)</f>
        <v>4.0943664306441183E-2</v>
      </c>
      <c r="O2133" s="8">
        <f t="shared" ca="1" si="278"/>
        <v>0.70242710826359556</v>
      </c>
      <c r="P2133" s="29">
        <f ca="1">_xlfn.LOGNORM.INV(O2133,'Input Parameters'!$H$27,'Input Parameters'!$I$27)</f>
        <v>1.8009357952631224</v>
      </c>
      <c r="Q2133" s="10"/>
      <c r="R2133" s="15">
        <f>'Input Parameters'!$E$28</f>
        <v>12.7</v>
      </c>
      <c r="S2133" s="10">
        <f t="shared" ca="1" si="279"/>
        <v>5.201829644564393E-3</v>
      </c>
      <c r="T2133" s="25">
        <f ca="1">_xlfn.LOGNORM.INV(S2133,'Input Parameters'!$H$29,'Input Parameters'!$I$29)</f>
        <v>43.674961974641953</v>
      </c>
      <c r="U2133" s="10">
        <f t="shared" ca="1" si="280"/>
        <v>1.873346219874783E-2</v>
      </c>
      <c r="V2133" s="29">
        <f ca="1">IF('Input Parameters'!$D$30="Beta",_xlfn.BETA.INV(U2133,'Input Parameters'!$L$30,'Input Parameters'!$M$30,'Input Parameters'!$J$30,'Input Parameters'!$K$30),IF('Input Parameters'!$D$30="LogNorm",_xlfn.LOGNORM.INV(U2133,'Input Parameters'!$H$30,'Input Parameters'!$I$30)))</f>
        <v>0.43986633493700733</v>
      </c>
      <c r="W2133" s="2">
        <f ca="1">N2133+(P2133-N2133)*(1-ERF((T2133-R2133)/(2*SQRT(L2133*'Input Parameters'!$E$31))))</f>
        <v>1.076857858743749</v>
      </c>
      <c r="X2133">
        <f t="shared" ca="1" si="281"/>
        <v>0</v>
      </c>
      <c r="Y2133" s="7"/>
    </row>
    <row r="2134" spans="1:25" ht="15" customHeight="1" x14ac:dyDescent="0.3">
      <c r="A2134" s="130">
        <v>2127</v>
      </c>
      <c r="B2134" s="10">
        <f t="shared" ca="1" si="273"/>
        <v>0.30477526167800606</v>
      </c>
      <c r="C2134" s="57">
        <f ca="1">_xlfn.NORM.INV(B2134,'Input Parameters'!$E$19,'Input Parameters'!$F$19)</f>
        <v>524.14456893638533</v>
      </c>
      <c r="D2134" s="10">
        <f t="shared" ca="1" si="274"/>
        <v>0.42429882217904435</v>
      </c>
      <c r="E2134" s="59">
        <f ca="1">IF(_xlfn.NORM.INV(D2134,'Input Parameters'!$E$20,'Input Parameters'!$F$20)&lt;3500,3500,IF(_xlfn.NORM.INV(D2134,'Input Parameters'!$E$20,'Input Parameters'!$F$20)&gt;5500,5500,_xlfn.NORM.INV(D2134,'Input Parameters'!$E$20,'Input Parameters'!$F$20)))</f>
        <v>4666.3643749845742</v>
      </c>
      <c r="F2134" s="10">
        <f t="shared" ca="1" si="275"/>
        <v>0.26137443244043679</v>
      </c>
      <c r="G2134" s="61">
        <f ca="1">_xlfn.NORM.INV(F2134,'Input Parameters'!$E$21,'Input Parameters'!$F$21)</f>
        <v>279.82656507040775</v>
      </c>
      <c r="H2134" s="54">
        <f ca="1">EXP(E2134*(1/'Input Parameters'!$E$22-1/G2134))</f>
        <v>0.47248087259596766</v>
      </c>
      <c r="I2134" s="10">
        <f t="shared" ca="1" si="276"/>
        <v>0.78227100397770133</v>
      </c>
      <c r="J2134" s="29">
        <f ca="1">_xlfn.BETA.INV(I2134,'Input Parameters'!$L$24,'Input Parameters'!$M$24,'Input Parameters'!$J$24,'Input Parameters'!$K$24)</f>
        <v>0.72606715336863681</v>
      </c>
      <c r="K2134" s="156">
        <f ca="1">('Input Parameters'!$E$25/'Input Parameters'!$E$31)^$J2134</f>
        <v>5.4699960903474305E-3</v>
      </c>
      <c r="L2134" s="66">
        <f ca="1">$H2134*$C2134*'Input Parameters'!$E$23*K2134</f>
        <v>1.3546351414185815</v>
      </c>
      <c r="M2134" s="23">
        <f t="shared" ca="1" si="277"/>
        <v>0.96451936276780836</v>
      </c>
      <c r="N2134" s="15">
        <f ca="1">_xlfn.NORM.INV(M2134,'Input Parameters'!$E$26,'Input Parameters'!$F$26)</f>
        <v>7.1920229184996548E-2</v>
      </c>
      <c r="O2134" s="8">
        <f t="shared" ca="1" si="278"/>
        <v>0.80804222819067173</v>
      </c>
      <c r="P2134" s="29">
        <f ca="1">_xlfn.LOGNORM.INV(O2134,'Input Parameters'!$H$27,'Input Parameters'!$I$27)</f>
        <v>2.0926288133306383</v>
      </c>
      <c r="Q2134" s="10"/>
      <c r="R2134" s="15">
        <f>'Input Parameters'!$E$28</f>
        <v>12.7</v>
      </c>
      <c r="S2134" s="10">
        <f t="shared" ca="1" si="279"/>
        <v>0.70076813966141605</v>
      </c>
      <c r="T2134" s="25">
        <f ca="1">_xlfn.LOGNORM.INV(S2134,'Input Parameters'!$H$29,'Input Parameters'!$I$29)</f>
        <v>61.778560527519197</v>
      </c>
      <c r="U2134" s="10">
        <f t="shared" ca="1" si="280"/>
        <v>0.65346032555126643</v>
      </c>
      <c r="V2134" s="29">
        <f ca="1">IF('Input Parameters'!$D$30="Beta",_xlfn.BETA.INV(U2134,'Input Parameters'!$L$30,'Input Parameters'!$M$30,'Input Parameters'!$J$30,'Input Parameters'!$K$30),IF('Input Parameters'!$D$30="LogNorm",_xlfn.LOGNORM.INV(U2134,'Input Parameters'!$H$30,'Input Parameters'!$I$30)))</f>
        <v>1.1674793051330767</v>
      </c>
      <c r="W2134" s="2">
        <f ca="1">N2134+(P2134-N2134)*(1-ERF((T2134-R2134)/(2*SQRT(L2134*'Input Parameters'!$E$31))))</f>
        <v>7.7712424410756167E-2</v>
      </c>
      <c r="X2134">
        <f t="shared" ca="1" si="281"/>
        <v>1</v>
      </c>
      <c r="Y2134" s="7"/>
    </row>
    <row r="2135" spans="1:25" ht="15" customHeight="1" x14ac:dyDescent="0.3">
      <c r="A2135" s="130">
        <v>2128</v>
      </c>
      <c r="B2135" s="10">
        <f t="shared" ca="1" si="273"/>
        <v>0.48289341082500781</v>
      </c>
      <c r="C2135" s="57">
        <f ca="1">_xlfn.NORM.INV(B2135,'Input Parameters'!$E$19,'Input Parameters'!$F$19)</f>
        <v>563.67554074127554</v>
      </c>
      <c r="D2135" s="10">
        <f t="shared" ca="1" si="274"/>
        <v>0.87118633862758166</v>
      </c>
      <c r="E2135" s="59">
        <f ca="1">IF(_xlfn.NORM.INV(D2135,'Input Parameters'!$E$20,'Input Parameters'!$F$20)&lt;3500,3500,IF(_xlfn.NORM.INV(D2135,'Input Parameters'!$E$20,'Input Parameters'!$F$20)&gt;5500,5500,_xlfn.NORM.INV(D2135,'Input Parameters'!$E$20,'Input Parameters'!$F$20)))</f>
        <v>5500</v>
      </c>
      <c r="F2135" s="10">
        <f t="shared" ca="1" si="275"/>
        <v>0.71587904025866156</v>
      </c>
      <c r="G2135" s="61">
        <f ca="1">_xlfn.NORM.INV(F2135,'Input Parameters'!$E$21,'Input Parameters'!$F$21)</f>
        <v>289.33525102013647</v>
      </c>
      <c r="H2135" s="54">
        <f ca="1">EXP(E2135*(1/'Input Parameters'!$E$22-1/G2135))</f>
        <v>0.78839224467361302</v>
      </c>
      <c r="I2135" s="10">
        <f t="shared" ca="1" si="276"/>
        <v>0.76983304140886677</v>
      </c>
      <c r="J2135" s="29">
        <f ca="1">_xlfn.BETA.INV(I2135,'Input Parameters'!$L$24,'Input Parameters'!$M$24,'Input Parameters'!$J$24,'Input Parameters'!$K$24)</f>
        <v>0.72015073644659</v>
      </c>
      <c r="K2135" s="156">
        <f ca="1">('Input Parameters'!$E$25/'Input Parameters'!$E$31)^$J2135</f>
        <v>5.7071490076882406E-3</v>
      </c>
      <c r="L2135" s="66">
        <f ca="1">$H2135*$C2135*'Input Parameters'!$E$23*K2135</f>
        <v>2.5362423221527357</v>
      </c>
      <c r="M2135" s="23">
        <f t="shared" ca="1" si="277"/>
        <v>0.94595267614634315</v>
      </c>
      <c r="N2135" s="15">
        <f ca="1">_xlfn.NORM.INV(M2135,'Input Parameters'!$E$26,'Input Parameters'!$F$26)</f>
        <v>6.7743144577403991E-2</v>
      </c>
      <c r="O2135" s="8">
        <f t="shared" ca="1" si="278"/>
        <v>0.78561347491752254</v>
      </c>
      <c r="P2135" s="29">
        <f ca="1">_xlfn.LOGNORM.INV(O2135,'Input Parameters'!$H$27,'Input Parameters'!$I$27)</f>
        <v>2.0203859729993456</v>
      </c>
      <c r="Q2135" s="10"/>
      <c r="R2135" s="15">
        <f>'Input Parameters'!$E$28</f>
        <v>12.7</v>
      </c>
      <c r="S2135" s="10">
        <f t="shared" ca="1" si="279"/>
        <v>0.24293856281290693</v>
      </c>
      <c r="T2135" s="25">
        <f ca="1">_xlfn.LOGNORM.INV(S2135,'Input Parameters'!$H$29,'Input Parameters'!$I$29)</f>
        <v>53.849382559950882</v>
      </c>
      <c r="U2135" s="10">
        <f t="shared" ca="1" si="280"/>
        <v>0.60239096803352299</v>
      </c>
      <c r="V2135" s="29">
        <f ca="1">IF('Input Parameters'!$D$30="Beta",_xlfn.BETA.INV(U2135,'Input Parameters'!$L$30,'Input Parameters'!$M$30,'Input Parameters'!$J$30,'Input Parameters'!$K$30),IF('Input Parameters'!$D$30="LogNorm",_xlfn.LOGNORM.INV(U2135,'Input Parameters'!$H$30,'Input Parameters'!$I$30)))</f>
        <v>1.1068914011685549</v>
      </c>
      <c r="W2135" s="2">
        <f ca="1">N2135+(P2135-N2135)*(1-ERF((T2135-R2135)/(2*SQRT(L2135*'Input Parameters'!$E$31))))</f>
        <v>0.19991882285292606</v>
      </c>
      <c r="X2135">
        <f t="shared" ca="1" si="281"/>
        <v>1</v>
      </c>
      <c r="Y2135" s="7"/>
    </row>
    <row r="2136" spans="1:25" ht="15" customHeight="1" x14ac:dyDescent="0.3">
      <c r="A2136" s="130">
        <v>2129</v>
      </c>
      <c r="B2136" s="10">
        <f t="shared" ca="1" si="273"/>
        <v>0.74139382913851282</v>
      </c>
      <c r="C2136" s="57">
        <f ca="1">_xlfn.NORM.INV(B2136,'Input Parameters'!$E$19,'Input Parameters'!$F$19)</f>
        <v>622.02629549616029</v>
      </c>
      <c r="D2136" s="10">
        <f t="shared" ca="1" si="274"/>
        <v>0.30984313341873104</v>
      </c>
      <c r="E2136" s="59">
        <f ca="1">IF(_xlfn.NORM.INV(D2136,'Input Parameters'!$E$20,'Input Parameters'!$F$20)&lt;3500,3500,IF(_xlfn.NORM.INV(D2136,'Input Parameters'!$E$20,'Input Parameters'!$F$20)&gt;5500,5500,_xlfn.NORM.INV(D2136,'Input Parameters'!$E$20,'Input Parameters'!$F$20)))</f>
        <v>4452.5934735982346</v>
      </c>
      <c r="F2136" s="10">
        <f t="shared" ca="1" si="275"/>
        <v>0.67869927187126378</v>
      </c>
      <c r="G2136" s="61">
        <f ca="1">_xlfn.NORM.INV(F2136,'Input Parameters'!$E$21,'Input Parameters'!$F$21)</f>
        <v>288.49754783336846</v>
      </c>
      <c r="H2136" s="54">
        <f ca="1">EXP(E2136*(1/'Input Parameters'!$E$22-1/G2136))</f>
        <v>0.7888603359508608</v>
      </c>
      <c r="I2136" s="10">
        <f t="shared" ca="1" si="276"/>
        <v>0.61863388458084279</v>
      </c>
      <c r="J2136" s="29">
        <f ca="1">_xlfn.BETA.INV(I2136,'Input Parameters'!$L$24,'Input Parameters'!$M$24,'Input Parameters'!$J$24,'Input Parameters'!$K$24)</f>
        <v>0.65495702543250689</v>
      </c>
      <c r="K2136" s="156">
        <f ca="1">('Input Parameters'!$E$25/'Input Parameters'!$E$31)^$J2136</f>
        <v>9.1101556639052311E-3</v>
      </c>
      <c r="L2136" s="66">
        <f ca="1">$H2136*$C2136*'Input Parameters'!$E$23*K2136</f>
        <v>4.4702793408993529</v>
      </c>
      <c r="M2136" s="23">
        <f t="shared" ca="1" si="277"/>
        <v>9.5458427456314165E-3</v>
      </c>
      <c r="N2136" s="15">
        <f ca="1">_xlfn.NORM.INV(M2136,'Input Parameters'!$E$26,'Input Parameters'!$F$26)</f>
        <v>-1.5218453594455367E-2</v>
      </c>
      <c r="O2136" s="8">
        <f t="shared" ca="1" si="278"/>
        <v>0.41205303434931906</v>
      </c>
      <c r="P2136" s="29">
        <f ca="1">_xlfn.LOGNORM.INV(O2136,'Input Parameters'!$H$27,'Input Parameters'!$I$27)</f>
        <v>1.2903049136970357</v>
      </c>
      <c r="Q2136" s="10"/>
      <c r="R2136" s="15">
        <f>'Input Parameters'!$E$28</f>
        <v>12.7</v>
      </c>
      <c r="S2136" s="10">
        <f t="shared" ca="1" si="279"/>
        <v>0.91251419923351396</v>
      </c>
      <c r="T2136" s="25">
        <f ca="1">_xlfn.LOGNORM.INV(S2136,'Input Parameters'!$H$29,'Input Parameters'!$I$29)</f>
        <v>67.810673193256406</v>
      </c>
      <c r="U2136" s="10">
        <f t="shared" ca="1" si="280"/>
        <v>0.17850222859000686</v>
      </c>
      <c r="V2136" s="29">
        <f ca="1">IF('Input Parameters'!$D$30="Beta",_xlfn.BETA.INV(U2136,'Input Parameters'!$L$30,'Input Parameters'!$M$30,'Input Parameters'!$J$30,'Input Parameters'!$K$30),IF('Input Parameters'!$D$30="LogNorm",_xlfn.LOGNORM.INV(U2136,'Input Parameters'!$H$30,'Input Parameters'!$I$30)))</f>
        <v>0.69487707883353644</v>
      </c>
      <c r="W2136" s="2">
        <f ca="1">N2136+(P2136-N2136)*(1-ERF((T2136-R2136)/(2*SQRT(L2136*'Input Parameters'!$E$31))))</f>
        <v>7.0047406872742773E-2</v>
      </c>
      <c r="X2136">
        <f t="shared" ca="1" si="281"/>
        <v>1</v>
      </c>
      <c r="Y2136" s="7"/>
    </row>
    <row r="2137" spans="1:25" ht="15" customHeight="1" x14ac:dyDescent="0.3">
      <c r="A2137" s="130">
        <v>2130</v>
      </c>
      <c r="B2137" s="10">
        <f t="shared" ca="1" si="273"/>
        <v>0.58097714880305285</v>
      </c>
      <c r="C2137" s="57">
        <f ca="1">_xlfn.NORM.INV(B2137,'Input Parameters'!$E$19,'Input Parameters'!$F$19)</f>
        <v>584.57128393053472</v>
      </c>
      <c r="D2137" s="10">
        <f t="shared" ca="1" si="274"/>
        <v>0.92032531747536905</v>
      </c>
      <c r="E2137" s="59">
        <f ca="1">IF(_xlfn.NORM.INV(D2137,'Input Parameters'!$E$20,'Input Parameters'!$F$20)&lt;3500,3500,IF(_xlfn.NORM.INV(D2137,'Input Parameters'!$E$20,'Input Parameters'!$F$20)&gt;5500,5500,_xlfn.NORM.INV(D2137,'Input Parameters'!$E$20,'Input Parameters'!$F$20)))</f>
        <v>5500</v>
      </c>
      <c r="F2137" s="10">
        <f t="shared" ca="1" si="275"/>
        <v>0.5123077589113576</v>
      </c>
      <c r="G2137" s="61">
        <f ca="1">_xlfn.NORM.INV(F2137,'Input Parameters'!$E$21,'Input Parameters'!$F$21)</f>
        <v>285.09252715407752</v>
      </c>
      <c r="H2137" s="54">
        <f ca="1">EXP(E2137*(1/'Input Parameters'!$E$22-1/G2137))</f>
        <v>0.59413347168298802</v>
      </c>
      <c r="I2137" s="10">
        <f t="shared" ca="1" si="276"/>
        <v>0.64979583807714136</v>
      </c>
      <c r="J2137" s="29">
        <f ca="1">_xlfn.BETA.INV(I2137,'Input Parameters'!$L$24,'Input Parameters'!$M$24,'Input Parameters'!$J$24,'Input Parameters'!$K$24)</f>
        <v>0.66773473897148061</v>
      </c>
      <c r="K2137" s="156">
        <f ca="1">('Input Parameters'!$E$25/'Input Parameters'!$E$31)^$J2137</f>
        <v>8.3122327938603188E-3</v>
      </c>
      <c r="L2137" s="66">
        <f ca="1">$H2137*$C2137*'Input Parameters'!$E$23*K2137</f>
        <v>2.8869495536687029</v>
      </c>
      <c r="M2137" s="23">
        <f t="shared" ca="1" si="277"/>
        <v>0.16552216645160722</v>
      </c>
      <c r="N2137" s="15">
        <f ca="1">_xlfn.NORM.INV(M2137,'Input Parameters'!$E$26,'Input Parameters'!$F$26)</f>
        <v>1.3587737622815479E-2</v>
      </c>
      <c r="O2137" s="8">
        <f t="shared" ca="1" si="278"/>
        <v>0.33920764022183758</v>
      </c>
      <c r="P2137" s="29">
        <f ca="1">_xlfn.LOGNORM.INV(O2137,'Input Parameters'!$H$27,'Input Parameters'!$I$27)</f>
        <v>1.1850400279561337</v>
      </c>
      <c r="Q2137" s="10"/>
      <c r="R2137" s="15">
        <f>'Input Parameters'!$E$28</f>
        <v>12.7</v>
      </c>
      <c r="S2137" s="10">
        <f t="shared" ca="1" si="279"/>
        <v>0.25730884903128859</v>
      </c>
      <c r="T2137" s="25">
        <f ca="1">_xlfn.LOGNORM.INV(S2137,'Input Parameters'!$H$29,'Input Parameters'!$I$29)</f>
        <v>54.123451635538203</v>
      </c>
      <c r="U2137" s="10">
        <f t="shared" ca="1" si="280"/>
        <v>8.0697967736678367E-2</v>
      </c>
      <c r="V2137" s="29">
        <f ca="1">IF('Input Parameters'!$D$30="Beta",_xlfn.BETA.INV(U2137,'Input Parameters'!$L$30,'Input Parameters'!$M$30,'Input Parameters'!$J$30,'Input Parameters'!$K$30),IF('Input Parameters'!$D$30="LogNorm",_xlfn.LOGNORM.INV(U2137,'Input Parameters'!$H$30,'Input Parameters'!$I$30)))</f>
        <v>0.57520326626970786</v>
      </c>
      <c r="W2137" s="2">
        <f ca="1">N2137+(P2137-N2137)*(1-ERF((T2137-R2137)/(2*SQRT(L2137*'Input Parameters'!$E$31))))</f>
        <v>0.11284040410000183</v>
      </c>
      <c r="X2137">
        <f t="shared" ca="1" si="281"/>
        <v>1</v>
      </c>
      <c r="Y2137" s="7"/>
    </row>
    <row r="2138" spans="1:25" ht="15" customHeight="1" x14ac:dyDescent="0.3">
      <c r="A2138" s="130">
        <v>2131</v>
      </c>
      <c r="B2138" s="10">
        <f t="shared" ca="1" si="273"/>
        <v>0.75641559120729918</v>
      </c>
      <c r="C2138" s="57">
        <f ca="1">_xlfn.NORM.INV(B2138,'Input Parameters'!$E$19,'Input Parameters'!$F$19)</f>
        <v>626.01219497516945</v>
      </c>
      <c r="D2138" s="10">
        <f t="shared" ca="1" si="274"/>
        <v>0.39260198248567413</v>
      </c>
      <c r="E2138" s="59">
        <f ca="1">IF(_xlfn.NORM.INV(D2138,'Input Parameters'!$E$20,'Input Parameters'!$F$20)&lt;3500,3500,IF(_xlfn.NORM.INV(D2138,'Input Parameters'!$E$20,'Input Parameters'!$F$20)&gt;5500,5500,_xlfn.NORM.INV(D2138,'Input Parameters'!$E$20,'Input Parameters'!$F$20)))</f>
        <v>4609.2193828896643</v>
      </c>
      <c r="F2138" s="10">
        <f t="shared" ca="1" si="275"/>
        <v>0.86108578571003402</v>
      </c>
      <c r="G2138" s="61">
        <f ca="1">_xlfn.NORM.INV(F2138,'Input Parameters'!$E$21,'Input Parameters'!$F$21)</f>
        <v>293.3797546399307</v>
      </c>
      <c r="H2138" s="54">
        <f ca="1">EXP(E2138*(1/'Input Parameters'!$E$22-1/G2138))</f>
        <v>1.0205713070772235</v>
      </c>
      <c r="I2138" s="10">
        <f t="shared" ca="1" si="276"/>
        <v>7.5731821892828011E-2</v>
      </c>
      <c r="J2138" s="29">
        <f ca="1">_xlfn.BETA.INV(I2138,'Input Parameters'!$L$24,'Input Parameters'!$M$24,'Input Parameters'!$J$24,'Input Parameters'!$K$24)</f>
        <v>0.37311562096646578</v>
      </c>
      <c r="K2138" s="156">
        <f ca="1">('Input Parameters'!$E$25/'Input Parameters'!$E$31)^$J2138</f>
        <v>6.879923078990563E-2</v>
      </c>
      <c r="L2138" s="66">
        <f ca="1">$H2138*$C2138*'Input Parameters'!$E$23*K2138</f>
        <v>43.955146343457962</v>
      </c>
      <c r="M2138" s="23">
        <f t="shared" ca="1" si="277"/>
        <v>0.84741049533451951</v>
      </c>
      <c r="N2138" s="15">
        <f ca="1">_xlfn.NORM.INV(M2138,'Input Parameters'!$E$26,'Input Parameters'!$F$26)</f>
        <v>5.5533198700114111E-2</v>
      </c>
      <c r="O2138" s="8">
        <f t="shared" ca="1" si="278"/>
        <v>0.63499041483405738</v>
      </c>
      <c r="P2138" s="29">
        <f ca="1">_xlfn.LOGNORM.INV(O2138,'Input Parameters'!$H$27,'Input Parameters'!$I$27)</f>
        <v>1.6584574570098576</v>
      </c>
      <c r="Q2138" s="10"/>
      <c r="R2138" s="15">
        <f>'Input Parameters'!$E$28</f>
        <v>12.7</v>
      </c>
      <c r="S2138" s="10">
        <f t="shared" ca="1" si="279"/>
        <v>0.57702051581605152</v>
      </c>
      <c r="T2138" s="25">
        <f ca="1">_xlfn.LOGNORM.INV(S2138,'Input Parameters'!$H$29,'Input Parameters'!$I$29)</f>
        <v>59.51593958186438</v>
      </c>
      <c r="U2138" s="10">
        <f t="shared" ca="1" si="280"/>
        <v>0.66300544750759183</v>
      </c>
      <c r="V2138" s="29">
        <f ca="1">IF('Input Parameters'!$D$30="Beta",_xlfn.BETA.INV(U2138,'Input Parameters'!$L$30,'Input Parameters'!$M$30,'Input Parameters'!$J$30,'Input Parameters'!$K$30),IF('Input Parameters'!$D$30="LogNorm",_xlfn.LOGNORM.INV(U2138,'Input Parameters'!$H$30,'Input Parameters'!$I$30)))</f>
        <v>1.1795109954172611</v>
      </c>
      <c r="W2138" s="2">
        <f ca="1">N2138+(P2138-N2138)*(1-ERF((T2138-R2138)/(2*SQRT(L2138*'Input Parameters'!$E$31))))</f>
        <v>1.0454320297363668</v>
      </c>
      <c r="X2138">
        <f t="shared" ca="1" si="281"/>
        <v>1</v>
      </c>
      <c r="Y2138" s="7"/>
    </row>
    <row r="2139" spans="1:25" ht="15" customHeight="1" x14ac:dyDescent="0.3">
      <c r="A2139" s="130">
        <v>2132</v>
      </c>
      <c r="B2139" s="10">
        <f t="shared" ca="1" si="273"/>
        <v>0.42000175127135064</v>
      </c>
      <c r="C2139" s="57">
        <f ca="1">_xlfn.NORM.INV(B2139,'Input Parameters'!$E$19,'Input Parameters'!$F$19)</f>
        <v>550.24037958672238</v>
      </c>
      <c r="D2139" s="10">
        <f t="shared" ca="1" si="274"/>
        <v>0.25312056349051559</v>
      </c>
      <c r="E2139" s="59">
        <f ca="1">IF(_xlfn.NORM.INV(D2139,'Input Parameters'!$E$20,'Input Parameters'!$F$20)&lt;3500,3500,IF(_xlfn.NORM.INV(D2139,'Input Parameters'!$E$20,'Input Parameters'!$F$20)&gt;5500,5500,_xlfn.NORM.INV(D2139,'Input Parameters'!$E$20,'Input Parameters'!$F$20)))</f>
        <v>4334.7086138001359</v>
      </c>
      <c r="F2139" s="10">
        <f t="shared" ca="1" si="275"/>
        <v>0.56987665291678025</v>
      </c>
      <c r="G2139" s="61">
        <f ca="1">_xlfn.NORM.INV(F2139,'Input Parameters'!$E$21,'Input Parameters'!$F$21)</f>
        <v>286.23383271256023</v>
      </c>
      <c r="H2139" s="54">
        <f ca="1">EXP(E2139*(1/'Input Parameters'!$E$22-1/G2139))</f>
        <v>0.70488907182210436</v>
      </c>
      <c r="I2139" s="10">
        <f t="shared" ca="1" si="276"/>
        <v>0.47604254819253267</v>
      </c>
      <c r="J2139" s="29">
        <f ca="1">_xlfn.BETA.INV(I2139,'Input Parameters'!$L$24,'Input Parameters'!$M$24,'Input Parameters'!$J$24,'Input Parameters'!$K$24)</f>
        <v>0.59745508802542791</v>
      </c>
      <c r="K2139" s="156">
        <f ca="1">('Input Parameters'!$E$25/'Input Parameters'!$E$31)^$J2139</f>
        <v>1.3761608061685703E-2</v>
      </c>
      <c r="L2139" s="66">
        <f ca="1">$H2139*$C2139*'Input Parameters'!$E$23*K2139</f>
        <v>5.3375557032174346</v>
      </c>
      <c r="M2139" s="23">
        <f t="shared" ca="1" si="277"/>
        <v>0.14561938266951036</v>
      </c>
      <c r="N2139" s="15">
        <f ca="1">_xlfn.NORM.INV(M2139,'Input Parameters'!$E$26,'Input Parameters'!$F$26)</f>
        <v>1.1836431985943925E-2</v>
      </c>
      <c r="O2139" s="8">
        <f t="shared" ca="1" si="278"/>
        <v>7.793272082916447E-2</v>
      </c>
      <c r="P2139" s="29">
        <f ca="1">_xlfn.LOGNORM.INV(O2139,'Input Parameters'!$H$27,'Input Parameters'!$I$27)</f>
        <v>0.75986066834280341</v>
      </c>
      <c r="Q2139" s="10"/>
      <c r="R2139" s="15">
        <f>'Input Parameters'!$E$28</f>
        <v>12.7</v>
      </c>
      <c r="S2139" s="10">
        <f t="shared" ca="1" si="279"/>
        <v>0.20111912854754277</v>
      </c>
      <c r="T2139" s="25">
        <f ca="1">_xlfn.LOGNORM.INV(S2139,'Input Parameters'!$H$29,'Input Parameters'!$I$29)</f>
        <v>53.005122507183593</v>
      </c>
      <c r="U2139" s="10">
        <f t="shared" ca="1" si="280"/>
        <v>0.21781639778602713</v>
      </c>
      <c r="V2139" s="29">
        <f ca="1">IF('Input Parameters'!$D$30="Beta",_xlfn.BETA.INV(U2139,'Input Parameters'!$L$30,'Input Parameters'!$M$30,'Input Parameters'!$J$30,'Input Parameters'!$K$30),IF('Input Parameters'!$D$30="LogNorm",_xlfn.LOGNORM.INV(U2139,'Input Parameters'!$H$30,'Input Parameters'!$I$30)))</f>
        <v>0.73475306783931926</v>
      </c>
      <c r="W2139" s="2">
        <f ca="1">N2139+(P2139-N2139)*(1-ERF((T2139-R2139)/(2*SQRT(L2139*'Input Parameters'!$E$31))))</f>
        <v>0.17442124661342145</v>
      </c>
      <c r="X2139">
        <f t="shared" ca="1" si="281"/>
        <v>1</v>
      </c>
      <c r="Y2139" s="7"/>
    </row>
    <row r="2140" spans="1:25" ht="15" customHeight="1" x14ac:dyDescent="0.3">
      <c r="A2140" s="130">
        <v>2133</v>
      </c>
      <c r="B2140" s="10">
        <f t="shared" ca="1" si="273"/>
        <v>0.38771055045162783</v>
      </c>
      <c r="C2140" s="57">
        <f ca="1">_xlfn.NORM.INV(B2140,'Input Parameters'!$E$19,'Input Parameters'!$F$19)</f>
        <v>543.19289874844776</v>
      </c>
      <c r="D2140" s="10">
        <f t="shared" ca="1" si="274"/>
        <v>0.27544775399421961</v>
      </c>
      <c r="E2140" s="59">
        <f ca="1">IF(_xlfn.NORM.INV(D2140,'Input Parameters'!$E$20,'Input Parameters'!$F$20)&lt;3500,3500,IF(_xlfn.NORM.INV(D2140,'Input Parameters'!$E$20,'Input Parameters'!$F$20)&gt;5500,5500,_xlfn.NORM.INV(D2140,'Input Parameters'!$E$20,'Input Parameters'!$F$20)))</f>
        <v>4382.5068648427314</v>
      </c>
      <c r="F2140" s="10">
        <f t="shared" ca="1" si="275"/>
        <v>0.40693767648647261</v>
      </c>
      <c r="G2140" s="61">
        <f ca="1">_xlfn.NORM.INV(F2140,'Input Parameters'!$E$21,'Input Parameters'!$F$21)</f>
        <v>282.9995237372371</v>
      </c>
      <c r="H2140" s="54">
        <f ca="1">EXP(E2140*(1/'Input Parameters'!$E$22-1/G2140))</f>
        <v>0.58945627800778844</v>
      </c>
      <c r="I2140" s="10">
        <f t="shared" ca="1" si="276"/>
        <v>0.11257666191692284</v>
      </c>
      <c r="J2140" s="29">
        <f ca="1">_xlfn.BETA.INV(I2140,'Input Parameters'!$L$24,'Input Parameters'!$M$24,'Input Parameters'!$J$24,'Input Parameters'!$K$24)</f>
        <v>0.40817978745737493</v>
      </c>
      <c r="K2140" s="156">
        <f ca="1">('Input Parameters'!$E$25/'Input Parameters'!$E$31)^$J2140</f>
        <v>5.3498739489849977E-2</v>
      </c>
      <c r="L2140" s="66">
        <f ca="1">$H2140*$C2140*'Input Parameters'!$E$23*K2140</f>
        <v>17.129679241194683</v>
      </c>
      <c r="M2140" s="23">
        <f t="shared" ca="1" si="277"/>
        <v>0.20217312059132231</v>
      </c>
      <c r="N2140" s="15">
        <f ca="1">_xlfn.NORM.INV(M2140,'Input Parameters'!$E$26,'Input Parameters'!$F$26)</f>
        <v>1.6488431787753204E-2</v>
      </c>
      <c r="O2140" s="8">
        <f t="shared" ca="1" si="278"/>
        <v>0.92958272964871469</v>
      </c>
      <c r="P2140" s="29">
        <f ca="1">_xlfn.LOGNORM.INV(O2140,'Input Parameters'!$H$27,'Input Parameters'!$I$27)</f>
        <v>2.7312141270491797</v>
      </c>
      <c r="Q2140" s="10"/>
      <c r="R2140" s="15">
        <f>'Input Parameters'!$E$28</f>
        <v>12.7</v>
      </c>
      <c r="S2140" s="10">
        <f t="shared" ca="1" si="279"/>
        <v>7.87013005462327E-2</v>
      </c>
      <c r="T2140" s="25">
        <f ca="1">_xlfn.LOGNORM.INV(S2140,'Input Parameters'!$H$29,'Input Parameters'!$I$29)</f>
        <v>49.684511569985787</v>
      </c>
      <c r="U2140" s="10">
        <f t="shared" ca="1" si="280"/>
        <v>2.599134579906659E-2</v>
      </c>
      <c r="V2140" s="29">
        <f ca="1">IF('Input Parameters'!$D$30="Beta",_xlfn.BETA.INV(U2140,'Input Parameters'!$L$30,'Input Parameters'!$M$30,'Input Parameters'!$J$30,'Input Parameters'!$K$30),IF('Input Parameters'!$D$30="LogNorm",_xlfn.LOGNORM.INV(U2140,'Input Parameters'!$H$30,'Input Parameters'!$I$30)))</f>
        <v>0.46435026239305444</v>
      </c>
      <c r="W2140" s="2">
        <f ca="1">N2140+(P2140-N2140)*(1-ERF((T2140-R2140)/(2*SQRT(L2140*'Input Parameters'!$E$31))))</f>
        <v>1.4484232057145776</v>
      </c>
      <c r="X2140">
        <f t="shared" ca="1" si="281"/>
        <v>0</v>
      </c>
      <c r="Y2140" s="7"/>
    </row>
    <row r="2141" spans="1:25" ht="15" customHeight="1" x14ac:dyDescent="0.3">
      <c r="A2141" s="130">
        <v>2134</v>
      </c>
      <c r="B2141" s="10">
        <f t="shared" ca="1" si="273"/>
        <v>0.16795145137323975</v>
      </c>
      <c r="C2141" s="57">
        <f ca="1">_xlfn.NORM.INV(B2141,'Input Parameters'!$E$19,'Input Parameters'!$F$19)</f>
        <v>485.98631864986953</v>
      </c>
      <c r="D2141" s="10">
        <f t="shared" ca="1" si="274"/>
        <v>0.99553401668017594</v>
      </c>
      <c r="E2141" s="59">
        <f ca="1">IF(_xlfn.NORM.INV(D2141,'Input Parameters'!$E$20,'Input Parameters'!$F$20)&lt;3500,3500,IF(_xlfn.NORM.INV(D2141,'Input Parameters'!$E$20,'Input Parameters'!$F$20)&gt;5500,5500,_xlfn.NORM.INV(D2141,'Input Parameters'!$E$20,'Input Parameters'!$F$20)))</f>
        <v>5500</v>
      </c>
      <c r="F2141" s="10">
        <f t="shared" ca="1" si="275"/>
        <v>0.28200955330682509</v>
      </c>
      <c r="G2141" s="61">
        <f ca="1">_xlfn.NORM.INV(F2141,'Input Parameters'!$E$21,'Input Parameters'!$F$21)</f>
        <v>280.31570673178442</v>
      </c>
      <c r="H2141" s="54">
        <f ca="1">EXP(E2141*(1/'Input Parameters'!$E$22-1/G2141))</f>
        <v>0.42767007425851278</v>
      </c>
      <c r="I2141" s="10">
        <f t="shared" ca="1" si="276"/>
        <v>3.2549954236101075E-2</v>
      </c>
      <c r="J2141" s="29">
        <f ca="1">_xlfn.BETA.INV(I2141,'Input Parameters'!$L$24,'Input Parameters'!$M$24,'Input Parameters'!$J$24,'Input Parameters'!$K$24)</f>
        <v>0.31116143082096154</v>
      </c>
      <c r="K2141" s="156">
        <f ca="1">('Input Parameters'!$E$25/'Input Parameters'!$E$31)^$J2141</f>
        <v>0.10729949083296536</v>
      </c>
      <c r="L2141" s="66">
        <f ca="1">$H2141*$C2141*'Input Parameters'!$E$23*K2141</f>
        <v>22.301319848760539</v>
      </c>
      <c r="M2141" s="23">
        <f t="shared" ca="1" si="277"/>
        <v>0.91958006835326611</v>
      </c>
      <c r="N2141" s="15">
        <f ca="1">_xlfn.NORM.INV(M2141,'Input Parameters'!$E$26,'Input Parameters'!$F$26)</f>
        <v>6.3447302214823864E-2</v>
      </c>
      <c r="O2141" s="8">
        <f t="shared" ca="1" si="278"/>
        <v>0.24746730039662956</v>
      </c>
      <c r="P2141" s="29">
        <f ca="1">_xlfn.LOGNORM.INV(O2141,'Input Parameters'!$H$27,'Input Parameters'!$I$27)</f>
        <v>1.0526119559652383</v>
      </c>
      <c r="Q2141" s="10"/>
      <c r="R2141" s="15">
        <f>'Input Parameters'!$E$28</f>
        <v>12.7</v>
      </c>
      <c r="S2141" s="10">
        <f t="shared" ca="1" si="279"/>
        <v>0.8546069794905522</v>
      </c>
      <c r="T2141" s="25">
        <f ca="1">_xlfn.LOGNORM.INV(S2141,'Input Parameters'!$H$29,'Input Parameters'!$I$29)</f>
        <v>65.564696087347684</v>
      </c>
      <c r="U2141" s="10">
        <f t="shared" ca="1" si="280"/>
        <v>3.3687609915088013E-2</v>
      </c>
      <c r="V2141" s="29">
        <f ca="1">IF('Input Parameters'!$D$30="Beta",_xlfn.BETA.INV(U2141,'Input Parameters'!$L$30,'Input Parameters'!$M$30,'Input Parameters'!$J$30,'Input Parameters'!$K$30),IF('Input Parameters'!$D$30="LogNorm",_xlfn.LOGNORM.INV(U2141,'Input Parameters'!$H$30,'Input Parameters'!$I$30)))</f>
        <v>0.48572353298429116</v>
      </c>
      <c r="W2141" s="2">
        <f ca="1">N2141+(P2141-N2141)*(1-ERF((T2141-R2141)/(2*SQRT(L2141*'Input Parameters'!$E$31))))</f>
        <v>0.48741866117136473</v>
      </c>
      <c r="X2141">
        <f t="shared" ca="1" si="281"/>
        <v>0</v>
      </c>
      <c r="Y2141" s="7"/>
    </row>
    <row r="2142" spans="1:25" ht="15" customHeight="1" x14ac:dyDescent="0.3">
      <c r="A2142" s="130">
        <v>2135</v>
      </c>
      <c r="B2142" s="10">
        <f t="shared" ca="1" si="273"/>
        <v>0.29900289921595768</v>
      </c>
      <c r="C2142" s="57">
        <f ca="1">_xlfn.NORM.INV(B2142,'Input Parameters'!$E$19,'Input Parameters'!$F$19)</f>
        <v>522.7456477876899</v>
      </c>
      <c r="D2142" s="10">
        <f t="shared" ca="1" si="274"/>
        <v>0.50853231633077667</v>
      </c>
      <c r="E2142" s="59">
        <f ca="1">IF(_xlfn.NORM.INV(D2142,'Input Parameters'!$E$20,'Input Parameters'!$F$20)&lt;3500,3500,IF(_xlfn.NORM.INV(D2142,'Input Parameters'!$E$20,'Input Parameters'!$F$20)&gt;5500,5500,_xlfn.NORM.INV(D2142,'Input Parameters'!$E$20,'Input Parameters'!$F$20)))</f>
        <v>4814.9722832830412</v>
      </c>
      <c r="F2142" s="10">
        <f t="shared" ca="1" si="275"/>
        <v>0.37239777232407312</v>
      </c>
      <c r="G2142" s="61">
        <f ca="1">_xlfn.NORM.INV(F2142,'Input Parameters'!$E$21,'Input Parameters'!$F$21)</f>
        <v>282.29149585789344</v>
      </c>
      <c r="H2142" s="54">
        <f ca="1">EXP(E2142*(1/'Input Parameters'!$E$22-1/G2142))</f>
        <v>0.53612592994000219</v>
      </c>
      <c r="I2142" s="10">
        <f t="shared" ca="1" si="276"/>
        <v>0.11975834166070265</v>
      </c>
      <c r="J2142" s="29">
        <f ca="1">_xlfn.BETA.INV(I2142,'Input Parameters'!$L$24,'Input Parameters'!$M$24,'Input Parameters'!$J$24,'Input Parameters'!$K$24)</f>
        <v>0.41408376359477561</v>
      </c>
      <c r="K2142" s="156">
        <f ca="1">('Input Parameters'!$E$25/'Input Parameters'!$E$31)^$J2142</f>
        <v>5.1280247451066345E-2</v>
      </c>
      <c r="L2142" s="66">
        <f ca="1">$H2142*$C2142*'Input Parameters'!$E$23*K2142</f>
        <v>14.371673772703675</v>
      </c>
      <c r="M2142" s="23">
        <f t="shared" ca="1" si="277"/>
        <v>0.37902583478746876</v>
      </c>
      <c r="N2142" s="15">
        <f ca="1">_xlfn.NORM.INV(M2142,'Input Parameters'!$E$26,'Input Parameters'!$F$26)</f>
        <v>2.7531153761692052E-2</v>
      </c>
      <c r="O2142" s="8">
        <f t="shared" ca="1" si="278"/>
        <v>0.4157991624591022</v>
      </c>
      <c r="P2142" s="29">
        <f ca="1">_xlfn.LOGNORM.INV(O2142,'Input Parameters'!$H$27,'Input Parameters'!$I$27)</f>
        <v>1.2958051960063759</v>
      </c>
      <c r="Q2142" s="10"/>
      <c r="R2142" s="15">
        <f>'Input Parameters'!$E$28</f>
        <v>12.7</v>
      </c>
      <c r="S2142" s="10">
        <f t="shared" ca="1" si="279"/>
        <v>0.27555073884383796</v>
      </c>
      <c r="T2142" s="25">
        <f ca="1">_xlfn.LOGNORM.INV(S2142,'Input Parameters'!$H$29,'Input Parameters'!$I$29)</f>
        <v>54.462086874298265</v>
      </c>
      <c r="U2142" s="10">
        <f t="shared" ca="1" si="280"/>
        <v>0.54114053789879579</v>
      </c>
      <c r="V2142" s="29">
        <f ca="1">IF('Input Parameters'!$D$30="Beta",_xlfn.BETA.INV(U2142,'Input Parameters'!$L$30,'Input Parameters'!$M$30,'Input Parameters'!$J$30,'Input Parameters'!$K$30),IF('Input Parameters'!$D$30="LogNorm",_xlfn.LOGNORM.INV(U2142,'Input Parameters'!$H$30,'Input Parameters'!$I$30)))</f>
        <v>1.040754206332279</v>
      </c>
      <c r="W2142" s="2">
        <f ca="1">N2142+(P2142-N2142)*(1-ERF((T2142-R2142)/(2*SQRT(L2142*'Input Parameters'!$E$31))))</f>
        <v>0.58050498789181582</v>
      </c>
      <c r="X2142">
        <f t="shared" ca="1" si="281"/>
        <v>1</v>
      </c>
      <c r="Y2142" s="7"/>
    </row>
    <row r="2143" spans="1:25" ht="15" customHeight="1" x14ac:dyDescent="0.3">
      <c r="A2143" s="130">
        <v>2136</v>
      </c>
      <c r="B2143" s="10">
        <f t="shared" ca="1" si="273"/>
        <v>0.71847338843012953</v>
      </c>
      <c r="C2143" s="57">
        <f ca="1">_xlfn.NORM.INV(B2143,'Input Parameters'!$E$19,'Input Parameters'!$F$19)</f>
        <v>616.16739792656495</v>
      </c>
      <c r="D2143" s="10">
        <f t="shared" ca="1" si="274"/>
        <v>2.2306659889443803E-2</v>
      </c>
      <c r="E2143" s="59">
        <f ca="1">IF(_xlfn.NORM.INV(D2143,'Input Parameters'!$E$20,'Input Parameters'!$F$20)&lt;3500,3500,IF(_xlfn.NORM.INV(D2143,'Input Parameters'!$E$20,'Input Parameters'!$F$20)&gt;5500,5500,_xlfn.NORM.INV(D2143,'Input Parameters'!$E$20,'Input Parameters'!$F$20)))</f>
        <v>3500</v>
      </c>
      <c r="F2143" s="10">
        <f t="shared" ca="1" si="275"/>
        <v>0.82493465017831724</v>
      </c>
      <c r="G2143" s="61">
        <f ca="1">_xlfn.NORM.INV(F2143,'Input Parameters'!$E$21,'Input Parameters'!$F$21)</f>
        <v>292.19387943828229</v>
      </c>
      <c r="H2143" s="54">
        <f ca="1">EXP(E2143*(1/'Input Parameters'!$E$22-1/G2143))</f>
        <v>0.96758151298972228</v>
      </c>
      <c r="I2143" s="10">
        <f t="shared" ca="1" si="276"/>
        <v>4.2394651110404746E-2</v>
      </c>
      <c r="J2143" s="29">
        <f ca="1">_xlfn.BETA.INV(I2143,'Input Parameters'!$L$24,'Input Parameters'!$M$24,'Input Parameters'!$J$24,'Input Parameters'!$K$24)</f>
        <v>0.32897287140465237</v>
      </c>
      <c r="K2143" s="156">
        <f ca="1">('Input Parameters'!$E$25/'Input Parameters'!$E$31)^$J2143</f>
        <v>9.4429420766330305E-2</v>
      </c>
      <c r="L2143" s="66">
        <f ca="1">$H2143*$C2143*'Input Parameters'!$E$23*K2143</f>
        <v>56.298082519392672</v>
      </c>
      <c r="M2143" s="23">
        <f t="shared" ca="1" si="277"/>
        <v>0.66448528532345397</v>
      </c>
      <c r="N2143" s="15">
        <f ca="1">_xlfn.NORM.INV(M2143,'Input Parameters'!$E$26,'Input Parameters'!$F$26)</f>
        <v>4.2919447586040799E-2</v>
      </c>
      <c r="O2143" s="8">
        <f t="shared" ca="1" si="278"/>
        <v>0.10495057590238199</v>
      </c>
      <c r="P2143" s="29">
        <f ca="1">_xlfn.LOGNORM.INV(O2143,'Input Parameters'!$H$27,'Input Parameters'!$I$27)</f>
        <v>0.81750402718003379</v>
      </c>
      <c r="Q2143" s="10"/>
      <c r="R2143" s="15">
        <f>'Input Parameters'!$E$28</f>
        <v>12.7</v>
      </c>
      <c r="S2143" s="10">
        <f t="shared" ca="1" si="279"/>
        <v>0.23810380694809763</v>
      </c>
      <c r="T2143" s="25">
        <f ca="1">_xlfn.LOGNORM.INV(S2143,'Input Parameters'!$H$29,'Input Parameters'!$I$29)</f>
        <v>53.755547534840737</v>
      </c>
      <c r="U2143" s="10">
        <f t="shared" ca="1" si="280"/>
        <v>0.5595254566936152</v>
      </c>
      <c r="V2143" s="29">
        <f ca="1">IF('Input Parameters'!$D$30="Beta",_xlfn.BETA.INV(U2143,'Input Parameters'!$L$30,'Input Parameters'!$M$30,'Input Parameters'!$J$30,'Input Parameters'!$K$30),IF('Input Parameters'!$D$30="LogNorm",_xlfn.LOGNORM.INV(U2143,'Input Parameters'!$H$30,'Input Parameters'!$I$30)))</f>
        <v>1.0599973754283118</v>
      </c>
      <c r="W2143" s="2">
        <f ca="1">N2143+(P2143-N2143)*(1-ERF((T2143-R2143)/(2*SQRT(L2143*'Input Parameters'!$E$31))))</f>
        <v>0.58421679330432907</v>
      </c>
      <c r="X2143">
        <f t="shared" ca="1" si="281"/>
        <v>1</v>
      </c>
      <c r="Y2143" s="7"/>
    </row>
    <row r="2144" spans="1:25" ht="15" customHeight="1" x14ac:dyDescent="0.3">
      <c r="A2144" s="130">
        <v>2137</v>
      </c>
      <c r="B2144" s="10">
        <f t="shared" ca="1" si="273"/>
        <v>0.15915783223154434</v>
      </c>
      <c r="C2144" s="57">
        <f ca="1">_xlfn.NORM.INV(B2144,'Input Parameters'!$E$19,'Input Parameters'!$F$19)</f>
        <v>482.97532639335753</v>
      </c>
      <c r="D2144" s="10">
        <f t="shared" ca="1" si="274"/>
        <v>7.9569038770531342E-2</v>
      </c>
      <c r="E2144" s="59">
        <f ca="1">IF(_xlfn.NORM.INV(D2144,'Input Parameters'!$E$20,'Input Parameters'!$F$20)&lt;3500,3500,IF(_xlfn.NORM.INV(D2144,'Input Parameters'!$E$20,'Input Parameters'!$F$20)&gt;5500,5500,_xlfn.NORM.INV(D2144,'Input Parameters'!$E$20,'Input Parameters'!$F$20)))</f>
        <v>3814.4165654569547</v>
      </c>
      <c r="F2144" s="10">
        <f t="shared" ca="1" si="275"/>
        <v>0.12766654817665646</v>
      </c>
      <c r="G2144" s="61">
        <f ca="1">_xlfn.NORM.INV(F2144,'Input Parameters'!$E$21,'Input Parameters'!$F$21)</f>
        <v>275.90932095656177</v>
      </c>
      <c r="H2144" s="54">
        <f ca="1">EXP(E2144*(1/'Input Parameters'!$E$22-1/G2144))</f>
        <v>0.44646001547177</v>
      </c>
      <c r="I2144" s="10">
        <f t="shared" ca="1" si="276"/>
        <v>0.90256622072224857</v>
      </c>
      <c r="J2144" s="29">
        <f ca="1">_xlfn.BETA.INV(I2144,'Input Parameters'!$L$24,'Input Parameters'!$M$24,'Input Parameters'!$J$24,'Input Parameters'!$K$24)</f>
        <v>0.79439571516157392</v>
      </c>
      <c r="K2144" s="156">
        <f ca="1">('Input Parameters'!$E$25/'Input Parameters'!$E$31)^$J2144</f>
        <v>3.3505338876548213E-3</v>
      </c>
      <c r="L2144" s="66">
        <f ca="1">$H2144*$C2144*'Input Parameters'!$E$23*K2144</f>
        <v>0.72247284692789304</v>
      </c>
      <c r="M2144" s="23">
        <f t="shared" ca="1" si="277"/>
        <v>0.56815232324852716</v>
      </c>
      <c r="N2144" s="15">
        <f ca="1">_xlfn.NORM.INV(M2144,'Input Parameters'!$E$26,'Input Parameters'!$F$26)</f>
        <v>3.7605113234922487E-2</v>
      </c>
      <c r="O2144" s="8">
        <f t="shared" ca="1" si="278"/>
        <v>0.96421045098400759</v>
      </c>
      <c r="P2144" s="29">
        <f ca="1">_xlfn.LOGNORM.INV(O2144,'Input Parameters'!$H$27,'Input Parameters'!$I$27)</f>
        <v>3.1592722551513774</v>
      </c>
      <c r="Q2144" s="10"/>
      <c r="R2144" s="15">
        <f>'Input Parameters'!$E$28</f>
        <v>12.7</v>
      </c>
      <c r="S2144" s="10">
        <f t="shared" ca="1" si="279"/>
        <v>0.50924653298766431</v>
      </c>
      <c r="T2144" s="25">
        <f ca="1">_xlfn.LOGNORM.INV(S2144,'Input Parameters'!$H$29,'Input Parameters'!$I$29)</f>
        <v>58.383570046712997</v>
      </c>
      <c r="U2144" s="10">
        <f t="shared" ca="1" si="280"/>
        <v>2.9675439050094066E-2</v>
      </c>
      <c r="V2144" s="29">
        <f ca="1">IF('Input Parameters'!$D$30="Beta",_xlfn.BETA.INV(U2144,'Input Parameters'!$L$30,'Input Parameters'!$M$30,'Input Parameters'!$J$30,'Input Parameters'!$K$30),IF('Input Parameters'!$D$30="LogNorm",_xlfn.LOGNORM.INV(U2144,'Input Parameters'!$H$30,'Input Parameters'!$I$30)))</f>
        <v>0.4750355737846193</v>
      </c>
      <c r="W2144" s="2">
        <f ca="1">N2144+(P2144-N2144)*(1-ERF((T2144-R2144)/(2*SQRT(L2144*'Input Parameters'!$E$31))))</f>
        <v>3.8055998679947182E-2</v>
      </c>
      <c r="X2144">
        <f t="shared" ca="1" si="281"/>
        <v>1</v>
      </c>
      <c r="Y2144" s="7"/>
    </row>
    <row r="2145" spans="1:25" ht="15" customHeight="1" x14ac:dyDescent="0.3">
      <c r="A2145" s="130">
        <v>2138</v>
      </c>
      <c r="B2145" s="10">
        <f t="shared" ca="1" si="273"/>
        <v>0.26946113775829472</v>
      </c>
      <c r="C2145" s="57">
        <f ca="1">_xlfn.NORM.INV(B2145,'Input Parameters'!$E$19,'Input Parameters'!$F$19)</f>
        <v>515.37952137361253</v>
      </c>
      <c r="D2145" s="10">
        <f t="shared" ca="1" si="274"/>
        <v>0.81012945431820893</v>
      </c>
      <c r="E2145" s="59">
        <f ca="1">IF(_xlfn.NORM.INV(D2145,'Input Parameters'!$E$20,'Input Parameters'!$F$20)&lt;3500,3500,IF(_xlfn.NORM.INV(D2145,'Input Parameters'!$E$20,'Input Parameters'!$F$20)&gt;5500,5500,_xlfn.NORM.INV(D2145,'Input Parameters'!$E$20,'Input Parameters'!$F$20)))</f>
        <v>5414.861410238741</v>
      </c>
      <c r="F2145" s="10">
        <f t="shared" ca="1" si="275"/>
        <v>0.42242076928538375</v>
      </c>
      <c r="G2145" s="61">
        <f ca="1">_xlfn.NORM.INV(F2145,'Input Parameters'!$E$21,'Input Parameters'!$F$21)</f>
        <v>283.31176339856336</v>
      </c>
      <c r="H2145" s="54">
        <f ca="1">EXP(E2145*(1/'Input Parameters'!$E$22-1/G2145))</f>
        <v>0.53154100439240404</v>
      </c>
      <c r="I2145" s="10">
        <f t="shared" ca="1" si="276"/>
        <v>0.1884580137698546</v>
      </c>
      <c r="J2145" s="29">
        <f ca="1">_xlfn.BETA.INV(I2145,'Input Parameters'!$L$24,'Input Parameters'!$M$24,'Input Parameters'!$J$24,'Input Parameters'!$K$24)</f>
        <v>0.46175442318538235</v>
      </c>
      <c r="K2145" s="156">
        <f ca="1">('Input Parameters'!$E$25/'Input Parameters'!$E$31)^$J2145</f>
        <v>3.6428006435361759E-2</v>
      </c>
      <c r="L2145" s="66">
        <f ca="1">$H2145*$C2145*'Input Parameters'!$E$23*K2145</f>
        <v>9.9792829156986933</v>
      </c>
      <c r="M2145" s="23">
        <f t="shared" ca="1" si="277"/>
        <v>0.92718689898043105</v>
      </c>
      <c r="N2145" s="15">
        <f ca="1">_xlfn.NORM.INV(M2145,'Input Parameters'!$E$26,'Input Parameters'!$F$26)</f>
        <v>6.4558266653652052E-2</v>
      </c>
      <c r="O2145" s="8">
        <f t="shared" ca="1" si="278"/>
        <v>0.47445027770280501</v>
      </c>
      <c r="P2145" s="29">
        <f ca="1">_xlfn.LOGNORM.INV(O2145,'Input Parameters'!$H$27,'Input Parameters'!$I$27)</f>
        <v>1.3838353510891788</v>
      </c>
      <c r="Q2145" s="10"/>
      <c r="R2145" s="15">
        <f>'Input Parameters'!$E$28</f>
        <v>12.7</v>
      </c>
      <c r="S2145" s="10">
        <f t="shared" ca="1" si="279"/>
        <v>0.14732187726694879</v>
      </c>
      <c r="T2145" s="25">
        <f ca="1">_xlfn.LOGNORM.INV(S2145,'Input Parameters'!$H$29,'Input Parameters'!$I$29)</f>
        <v>51.767935289569394</v>
      </c>
      <c r="U2145" s="10">
        <f t="shared" ca="1" si="280"/>
        <v>0.74882740216817811</v>
      </c>
      <c r="V2145" s="29">
        <f ca="1">IF('Input Parameters'!$D$30="Beta",_xlfn.BETA.INV(U2145,'Input Parameters'!$L$30,'Input Parameters'!$M$30,'Input Parameters'!$J$30,'Input Parameters'!$K$30),IF('Input Parameters'!$D$30="LogNorm",_xlfn.LOGNORM.INV(U2145,'Input Parameters'!$H$30,'Input Parameters'!$I$30)))</f>
        <v>1.3017839193272425</v>
      </c>
      <c r="W2145" s="2">
        <f ca="1">N2145+(P2145-N2145)*(1-ERF((T2145-R2145)/(2*SQRT(L2145*'Input Parameters'!$E$31))))</f>
        <v>0.56832478341244952</v>
      </c>
      <c r="X2145">
        <f t="shared" ca="1" si="281"/>
        <v>1</v>
      </c>
      <c r="Y2145" s="7"/>
    </row>
    <row r="2146" spans="1:25" ht="15" customHeight="1" x14ac:dyDescent="0.3">
      <c r="A2146" s="130">
        <v>2139</v>
      </c>
      <c r="B2146" s="10">
        <f t="shared" ca="1" si="273"/>
        <v>0.58395305939477793</v>
      </c>
      <c r="C2146" s="57">
        <f ca="1">_xlfn.NORM.INV(B2146,'Input Parameters'!$E$19,'Input Parameters'!$F$19)</f>
        <v>585.21542464089657</v>
      </c>
      <c r="D2146" s="10">
        <f t="shared" ca="1" si="274"/>
        <v>0.46559681834413325</v>
      </c>
      <c r="E2146" s="59">
        <f ca="1">IF(_xlfn.NORM.INV(D2146,'Input Parameters'!$E$20,'Input Parameters'!$F$20)&lt;3500,3500,IF(_xlfn.NORM.INV(D2146,'Input Parameters'!$E$20,'Input Parameters'!$F$20)&gt;5500,5500,_xlfn.NORM.INV(D2146,'Input Parameters'!$E$20,'Input Parameters'!$F$20)))</f>
        <v>4739.5597940286461</v>
      </c>
      <c r="F2146" s="10">
        <f t="shared" ca="1" si="275"/>
        <v>0.10500902735314011</v>
      </c>
      <c r="G2146" s="61">
        <f ca="1">_xlfn.NORM.INV(F2146,'Input Parameters'!$E$21,'Input Parameters'!$F$21)</f>
        <v>274.99736585633644</v>
      </c>
      <c r="H2146" s="54">
        <f ca="1">EXP(E2146*(1/'Input Parameters'!$E$22-1/G2146))</f>
        <v>0.34681770517912414</v>
      </c>
      <c r="I2146" s="10">
        <f t="shared" ca="1" si="276"/>
        <v>0.44812554002398308</v>
      </c>
      <c r="J2146" s="29">
        <f ca="1">_xlfn.BETA.INV(I2146,'Input Parameters'!$L$24,'Input Parameters'!$M$24,'Input Parameters'!$J$24,'Input Parameters'!$K$24)</f>
        <v>0.58603220935742739</v>
      </c>
      <c r="K2146" s="156">
        <f ca="1">('Input Parameters'!$E$25/'Input Parameters'!$E$31)^$J2146</f>
        <v>1.4936759510189983E-2</v>
      </c>
      <c r="L2146" s="66">
        <f ca="1">$H2146*$C2146*'Input Parameters'!$E$23*K2146</f>
        <v>3.0316105751420537</v>
      </c>
      <c r="M2146" s="23">
        <f t="shared" ca="1" si="277"/>
        <v>0.64464819603947787</v>
      </c>
      <c r="N2146" s="15">
        <f ca="1">_xlfn.NORM.INV(M2146,'Input Parameters'!$E$26,'Input Parameters'!$F$26)</f>
        <v>4.1789137031205258E-2</v>
      </c>
      <c r="O2146" s="8">
        <f t="shared" ca="1" si="278"/>
        <v>0.12412749931178424</v>
      </c>
      <c r="P2146" s="29">
        <f ca="1">_xlfn.LOGNORM.INV(O2146,'Input Parameters'!$H$27,'Input Parameters'!$I$27)</f>
        <v>0.85419566500617328</v>
      </c>
      <c r="Q2146" s="10"/>
      <c r="R2146" s="15">
        <f>'Input Parameters'!$E$28</f>
        <v>12.7</v>
      </c>
      <c r="S2146" s="10">
        <f t="shared" ca="1" si="279"/>
        <v>0.97996758786089622</v>
      </c>
      <c r="T2146" s="25">
        <f ca="1">_xlfn.LOGNORM.INV(S2146,'Input Parameters'!$H$29,'Input Parameters'!$I$29)</f>
        <v>73.327668485195005</v>
      </c>
      <c r="U2146" s="10">
        <f t="shared" ca="1" si="280"/>
        <v>0.91673222573885438</v>
      </c>
      <c r="V2146" s="29">
        <f ca="1">IF('Input Parameters'!$D$30="Beta",_xlfn.BETA.INV(U2146,'Input Parameters'!$L$30,'Input Parameters'!$M$30,'Input Parameters'!$J$30,'Input Parameters'!$K$30),IF('Input Parameters'!$D$30="LogNorm",_xlfn.LOGNORM.INV(U2146,'Input Parameters'!$H$30,'Input Parameters'!$I$30)))</f>
        <v>1.7241828424735162</v>
      </c>
      <c r="W2146" s="2">
        <f ca="1">N2146+(P2146-N2146)*(1-ERF((T2146-R2146)/(2*SQRT(L2146*'Input Parameters'!$E$31))))</f>
        <v>5.300820563057515E-2</v>
      </c>
      <c r="X2146">
        <f t="shared" ca="1" si="281"/>
        <v>1</v>
      </c>
      <c r="Y2146" s="7"/>
    </row>
    <row r="2147" spans="1:25" ht="15" customHeight="1" x14ac:dyDescent="0.3">
      <c r="A2147" s="130">
        <v>2140</v>
      </c>
      <c r="B2147" s="10">
        <f t="shared" ca="1" si="273"/>
        <v>0.61916951250970198</v>
      </c>
      <c r="C2147" s="57">
        <f ca="1">_xlfn.NORM.INV(B2147,'Input Parameters'!$E$19,'Input Parameters'!$F$19)</f>
        <v>592.92888007420322</v>
      </c>
      <c r="D2147" s="10">
        <f t="shared" ca="1" si="274"/>
        <v>0.74478877987943737</v>
      </c>
      <c r="E2147" s="59">
        <f ca="1">IF(_xlfn.NORM.INV(D2147,'Input Parameters'!$E$20,'Input Parameters'!$F$20)&lt;3500,3500,IF(_xlfn.NORM.INV(D2147,'Input Parameters'!$E$20,'Input Parameters'!$F$20)&gt;5500,5500,_xlfn.NORM.INV(D2147,'Input Parameters'!$E$20,'Input Parameters'!$F$20)))</f>
        <v>5260.7260375333917</v>
      </c>
      <c r="F2147" s="10">
        <f t="shared" ca="1" si="275"/>
        <v>0.66440950589931924</v>
      </c>
      <c r="G2147" s="61">
        <f ca="1">_xlfn.NORM.INV(F2147,'Input Parameters'!$E$21,'Input Parameters'!$F$21)</f>
        <v>288.18678793871754</v>
      </c>
      <c r="H2147" s="54">
        <f ca="1">EXP(E2147*(1/'Input Parameters'!$E$22-1/G2147))</f>
        <v>0.74091147634124432</v>
      </c>
      <c r="I2147" s="10">
        <f t="shared" ca="1" si="276"/>
        <v>6.5512017050708082E-2</v>
      </c>
      <c r="J2147" s="29">
        <f ca="1">_xlfn.BETA.INV(I2147,'Input Parameters'!$L$24,'Input Parameters'!$M$24,'Input Parameters'!$J$24,'Input Parameters'!$K$24)</f>
        <v>0.36136274708836069</v>
      </c>
      <c r="K2147" s="156">
        <f ca="1">('Input Parameters'!$E$25/'Input Parameters'!$E$31)^$J2147</f>
        <v>7.4851216720541749E-2</v>
      </c>
      <c r="L2147" s="66">
        <f ca="1">$H2147*$C2147*'Input Parameters'!$E$23*K2147</f>
        <v>32.88272423563911</v>
      </c>
      <c r="M2147" s="23">
        <f t="shared" ca="1" si="277"/>
        <v>7.5326492852187954E-2</v>
      </c>
      <c r="N2147" s="15">
        <f ca="1">_xlfn.NORM.INV(M2147,'Input Parameters'!$E$26,'Input Parameters'!$F$26)</f>
        <v>3.8181947198773804E-3</v>
      </c>
      <c r="O2147" s="8">
        <f t="shared" ca="1" si="278"/>
        <v>0.89677419695039617</v>
      </c>
      <c r="P2147" s="29">
        <f ca="1">_xlfn.LOGNORM.INV(O2147,'Input Parameters'!$H$27,'Input Parameters'!$I$27)</f>
        <v>2.4896604196366816</v>
      </c>
      <c r="Q2147" s="10"/>
      <c r="R2147" s="15">
        <f>'Input Parameters'!$E$28</f>
        <v>12.7</v>
      </c>
      <c r="S2147" s="10">
        <f t="shared" ca="1" si="279"/>
        <v>0.65116532209263311</v>
      </c>
      <c r="T2147" s="25">
        <f ca="1">_xlfn.LOGNORM.INV(S2147,'Input Parameters'!$H$29,'Input Parameters'!$I$29)</f>
        <v>60.82778507981034</v>
      </c>
      <c r="U2147" s="10">
        <f t="shared" ca="1" si="280"/>
        <v>9.2061836873424174E-2</v>
      </c>
      <c r="V2147" s="29">
        <f ca="1">IF('Input Parameters'!$D$30="Beta",_xlfn.BETA.INV(U2147,'Input Parameters'!$L$30,'Input Parameters'!$M$30,'Input Parameters'!$J$30,'Input Parameters'!$K$30),IF('Input Parameters'!$D$30="LogNorm",_xlfn.LOGNORM.INV(U2147,'Input Parameters'!$H$30,'Input Parameters'!$I$30)))</f>
        <v>0.59182205781312902</v>
      </c>
      <c r="W2147" s="2">
        <f ca="1">N2147+(P2147-N2147)*(1-ERF((T2147-R2147)/(2*SQRT(L2147*'Input Parameters'!$E$31))))</f>
        <v>1.3781615324930443</v>
      </c>
      <c r="X2147">
        <f t="shared" ca="1" si="281"/>
        <v>0</v>
      </c>
      <c r="Y2147" s="7"/>
    </row>
    <row r="2148" spans="1:25" ht="15" customHeight="1" x14ac:dyDescent="0.3">
      <c r="A2148" s="130">
        <v>2141</v>
      </c>
      <c r="B2148" s="10">
        <f t="shared" ca="1" si="273"/>
        <v>0.44191217533714233</v>
      </c>
      <c r="C2148" s="57">
        <f ca="1">_xlfn.NORM.INV(B2148,'Input Parameters'!$E$19,'Input Parameters'!$F$19)</f>
        <v>554.95261300344839</v>
      </c>
      <c r="D2148" s="10">
        <f t="shared" ca="1" si="274"/>
        <v>0.81362801970073562</v>
      </c>
      <c r="E2148" s="59">
        <f ca="1">IF(_xlfn.NORM.INV(D2148,'Input Parameters'!$E$20,'Input Parameters'!$F$20)&lt;3500,3500,IF(_xlfn.NORM.INV(D2148,'Input Parameters'!$E$20,'Input Parameters'!$F$20)&gt;5500,5500,_xlfn.NORM.INV(D2148,'Input Parameters'!$E$20,'Input Parameters'!$F$20)))</f>
        <v>5423.9417004377938</v>
      </c>
      <c r="F2148" s="10">
        <f t="shared" ca="1" si="275"/>
        <v>0.18624629250255931</v>
      </c>
      <c r="G2148" s="61">
        <f ca="1">_xlfn.NORM.INV(F2148,'Input Parameters'!$E$21,'Input Parameters'!$F$21)</f>
        <v>277.84034120583937</v>
      </c>
      <c r="H2148" s="54">
        <f ca="1">EXP(E2148*(1/'Input Parameters'!$E$22-1/G2148))</f>
        <v>0.36420191901084742</v>
      </c>
      <c r="I2148" s="10">
        <f t="shared" ca="1" si="276"/>
        <v>0.59260861421189337</v>
      </c>
      <c r="J2148" s="29">
        <f ca="1">_xlfn.BETA.INV(I2148,'Input Parameters'!$L$24,'Input Parameters'!$M$24,'Input Parameters'!$J$24,'Input Parameters'!$K$24)</f>
        <v>0.64441007271055728</v>
      </c>
      <c r="K2148" s="156">
        <f ca="1">('Input Parameters'!$E$25/'Input Parameters'!$E$31)^$J2148</f>
        <v>9.8261663874784771E-3</v>
      </c>
      <c r="L2148" s="66">
        <f ca="1">$H2148*$C2148*'Input Parameters'!$E$23*K2148</f>
        <v>1.9860137191812628</v>
      </c>
      <c r="M2148" s="23">
        <f t="shared" ca="1" si="277"/>
        <v>0.94933492991914548</v>
      </c>
      <c r="N2148" s="15">
        <f ca="1">_xlfn.NORM.INV(M2148,'Input Parameters'!$E$26,'Input Parameters'!$F$26)</f>
        <v>6.840721990671747E-2</v>
      </c>
      <c r="O2148" s="8">
        <f t="shared" ca="1" si="278"/>
        <v>4.9567809898487303E-2</v>
      </c>
      <c r="P2148" s="29">
        <f ca="1">_xlfn.LOGNORM.INV(O2148,'Input Parameters'!$H$27,'Input Parameters'!$I$27)</f>
        <v>0.68636226578928872</v>
      </c>
      <c r="Q2148" s="10"/>
      <c r="R2148" s="15">
        <f>'Input Parameters'!$E$28</f>
        <v>12.7</v>
      </c>
      <c r="S2148" s="10">
        <f t="shared" ca="1" si="279"/>
        <v>0.38621074085049756</v>
      </c>
      <c r="T2148" s="25">
        <f ca="1">_xlfn.LOGNORM.INV(S2148,'Input Parameters'!$H$29,'Input Parameters'!$I$29)</f>
        <v>56.371382524958527</v>
      </c>
      <c r="U2148" s="10">
        <f t="shared" ca="1" si="280"/>
        <v>0.54977721003564961</v>
      </c>
      <c r="V2148" s="29">
        <f ca="1">IF('Input Parameters'!$D$30="Beta",_xlfn.BETA.INV(U2148,'Input Parameters'!$L$30,'Input Parameters'!$M$30,'Input Parameters'!$J$30,'Input Parameters'!$K$30),IF('Input Parameters'!$D$30="LogNorm",_xlfn.LOGNORM.INV(U2148,'Input Parameters'!$H$30,'Input Parameters'!$I$30)))</f>
        <v>1.049736133716433</v>
      </c>
      <c r="W2148" s="2">
        <f ca="1">N2148+(P2148-N2148)*(1-ERF((T2148-R2148)/(2*SQRT(L2148*'Input Parameters'!$E$31))))</f>
        <v>8.5978222008027849E-2</v>
      </c>
      <c r="X2148">
        <f t="shared" ca="1" si="281"/>
        <v>1</v>
      </c>
      <c r="Y2148" s="7"/>
    </row>
    <row r="2149" spans="1:25" ht="15" customHeight="1" x14ac:dyDescent="0.3">
      <c r="A2149" s="130">
        <v>2142</v>
      </c>
      <c r="B2149" s="10">
        <f t="shared" ca="1" si="273"/>
        <v>0.4404477393060533</v>
      </c>
      <c r="C2149" s="57">
        <f ca="1">_xlfn.NORM.INV(B2149,'Input Parameters'!$E$19,'Input Parameters'!$F$19)</f>
        <v>554.6390157099728</v>
      </c>
      <c r="D2149" s="10">
        <f t="shared" ca="1" si="274"/>
        <v>0.48768711063515613</v>
      </c>
      <c r="E2149" s="59">
        <f ca="1">IF(_xlfn.NORM.INV(D2149,'Input Parameters'!$E$20,'Input Parameters'!$F$20)&lt;3500,3500,IF(_xlfn.NORM.INV(D2149,'Input Parameters'!$E$20,'Input Parameters'!$F$20)&gt;5500,5500,_xlfn.NORM.INV(D2149,'Input Parameters'!$E$20,'Input Parameters'!$F$20)))</f>
        <v>4778.3918831999454</v>
      </c>
      <c r="F2149" s="10">
        <f t="shared" ca="1" si="275"/>
        <v>0.38540407569151502</v>
      </c>
      <c r="G2149" s="61">
        <f ca="1">_xlfn.NORM.INV(F2149,'Input Parameters'!$E$21,'Input Parameters'!$F$21)</f>
        <v>282.56024082036527</v>
      </c>
      <c r="H2149" s="54">
        <f ca="1">EXP(E2149*(1/'Input Parameters'!$E$22-1/G2149))</f>
        <v>0.54741358354079295</v>
      </c>
      <c r="I2149" s="10">
        <f t="shared" ca="1" si="276"/>
        <v>0.85814313530595754</v>
      </c>
      <c r="J2149" s="29">
        <f ca="1">_xlfn.BETA.INV(I2149,'Input Parameters'!$L$24,'Input Parameters'!$M$24,'Input Parameters'!$J$24,'Input Parameters'!$K$24)</f>
        <v>0.76594100056706838</v>
      </c>
      <c r="K2149" s="156">
        <f ca="1">('Input Parameters'!$E$25/'Input Parameters'!$E$31)^$J2149</f>
        <v>4.1092517491837337E-3</v>
      </c>
      <c r="L2149" s="66">
        <f ca="1">$H2149*$C2149*'Input Parameters'!$E$23*K2149</f>
        <v>1.2476384054565106</v>
      </c>
      <c r="M2149" s="23">
        <f t="shared" ca="1" si="277"/>
        <v>0.97622520584001837</v>
      </c>
      <c r="N2149" s="15">
        <f ca="1">_xlfn.NORM.INV(M2149,'Input Parameters'!$E$26,'Input Parameters'!$F$26)</f>
        <v>7.5608808829570565E-2</v>
      </c>
      <c r="O2149" s="8">
        <f t="shared" ca="1" si="278"/>
        <v>0.91911047468510654</v>
      </c>
      <c r="P2149" s="29">
        <f ca="1">_xlfn.LOGNORM.INV(O2149,'Input Parameters'!$H$27,'Input Parameters'!$I$27)</f>
        <v>2.6437407846707393</v>
      </c>
      <c r="Q2149" s="10"/>
      <c r="R2149" s="15">
        <f>'Input Parameters'!$E$28</f>
        <v>12.7</v>
      </c>
      <c r="S2149" s="10">
        <f t="shared" ca="1" si="279"/>
        <v>0.50306262025586579</v>
      </c>
      <c r="T2149" s="25">
        <f ca="1">_xlfn.LOGNORM.INV(S2149,'Input Parameters'!$H$29,'Input Parameters'!$I$29)</f>
        <v>58.282039119811984</v>
      </c>
      <c r="U2149" s="10">
        <f t="shared" ca="1" si="280"/>
        <v>7.4782917680902394E-2</v>
      </c>
      <c r="V2149" s="29">
        <f ca="1">IF('Input Parameters'!$D$30="Beta",_xlfn.BETA.INV(U2149,'Input Parameters'!$L$30,'Input Parameters'!$M$30,'Input Parameters'!$J$30,'Input Parameters'!$K$30),IF('Input Parameters'!$D$30="LogNorm",_xlfn.LOGNORM.INV(U2149,'Input Parameters'!$H$30,'Input Parameters'!$I$30)))</f>
        <v>0.56605068518283064</v>
      </c>
      <c r="W2149" s="2">
        <f ca="1">N2149+(P2149-N2149)*(1-ERF((T2149-R2149)/(2*SQRT(L2149*'Input Parameters'!$E$31))))</f>
        <v>8.5642056704182956E-2</v>
      </c>
      <c r="X2149">
        <f t="shared" ca="1" si="281"/>
        <v>1</v>
      </c>
      <c r="Y2149" s="7"/>
    </row>
    <row r="2150" spans="1:25" ht="15" customHeight="1" x14ac:dyDescent="0.3">
      <c r="A2150" s="130">
        <v>2143</v>
      </c>
      <c r="B2150" s="10">
        <f t="shared" ca="1" si="273"/>
        <v>0.19932726741612672</v>
      </c>
      <c r="C2150" s="57">
        <f ca="1">_xlfn.NORM.INV(B2150,'Input Parameters'!$E$19,'Input Parameters'!$F$19)</f>
        <v>495.9797512724798</v>
      </c>
      <c r="D2150" s="10">
        <f t="shared" ca="1" si="274"/>
        <v>0.97453507419794561</v>
      </c>
      <c r="E2150" s="59">
        <f ca="1">IF(_xlfn.NORM.INV(D2150,'Input Parameters'!$E$20,'Input Parameters'!$F$20)&lt;3500,3500,IF(_xlfn.NORM.INV(D2150,'Input Parameters'!$E$20,'Input Parameters'!$F$20)&gt;5500,5500,_xlfn.NORM.INV(D2150,'Input Parameters'!$E$20,'Input Parameters'!$F$20)))</f>
        <v>5500</v>
      </c>
      <c r="F2150" s="10">
        <f t="shared" ca="1" si="275"/>
        <v>0.61978152834194378</v>
      </c>
      <c r="G2150" s="61">
        <f ca="1">_xlfn.NORM.INV(F2150,'Input Parameters'!$E$21,'Input Parameters'!$F$21)</f>
        <v>287.24656944237682</v>
      </c>
      <c r="H2150" s="54">
        <f ca="1">EXP(E2150*(1/'Input Parameters'!$E$22-1/G2150))</f>
        <v>0.68661466798609316</v>
      </c>
      <c r="I2150" s="10">
        <f t="shared" ca="1" si="276"/>
        <v>0.47386156375884481</v>
      </c>
      <c r="J2150" s="29">
        <f ca="1">_xlfn.BETA.INV(I2150,'Input Parameters'!$L$24,'Input Parameters'!$M$24,'Input Parameters'!$J$24,'Input Parameters'!$K$24)</f>
        <v>0.59656755852306054</v>
      </c>
      <c r="K2150" s="156">
        <f ca="1">('Input Parameters'!$E$25/'Input Parameters'!$E$31)^$J2150</f>
        <v>1.3849504085191963E-2</v>
      </c>
      <c r="L2150" s="66">
        <f ca="1">$H2150*$C2150*'Input Parameters'!$E$23*K2150</f>
        <v>4.7164066833453662</v>
      </c>
      <c r="M2150" s="23">
        <f t="shared" ca="1" si="277"/>
        <v>0.55107728107055032</v>
      </c>
      <c r="N2150" s="15">
        <f ca="1">_xlfn.NORM.INV(M2150,'Input Parameters'!$E$26,'Input Parameters'!$F$26)</f>
        <v>3.669605483562751E-2</v>
      </c>
      <c r="O2150" s="8">
        <f t="shared" ca="1" si="278"/>
        <v>2.2775624774285075E-2</v>
      </c>
      <c r="P2150" s="29">
        <f ca="1">_xlfn.LOGNORM.INV(O2150,'Input Parameters'!$H$27,'Input Parameters'!$I$27)</f>
        <v>0.58778078919052745</v>
      </c>
      <c r="Q2150" s="10"/>
      <c r="R2150" s="15">
        <f>'Input Parameters'!$E$28</f>
        <v>12.7</v>
      </c>
      <c r="S2150" s="10">
        <f t="shared" ca="1" si="279"/>
        <v>0.19377935759455323</v>
      </c>
      <c r="T2150" s="25">
        <f ca="1">_xlfn.LOGNORM.INV(S2150,'Input Parameters'!$H$29,'Input Parameters'!$I$29)</f>
        <v>52.848113046488393</v>
      </c>
      <c r="U2150" s="10">
        <f t="shared" ca="1" si="280"/>
        <v>0.93761320324778763</v>
      </c>
      <c r="V2150" s="29">
        <f ca="1">IF('Input Parameters'!$D$30="Beta",_xlfn.BETA.INV(U2150,'Input Parameters'!$L$30,'Input Parameters'!$M$30,'Input Parameters'!$J$30,'Input Parameters'!$K$30),IF('Input Parameters'!$D$30="LogNorm",_xlfn.LOGNORM.INV(U2150,'Input Parameters'!$H$30,'Input Parameters'!$I$30)))</f>
        <v>1.8304170479223472</v>
      </c>
      <c r="W2150" s="2">
        <f ca="1">N2150+(P2150-N2150)*(1-ERF((T2150-R2150)/(2*SQRT(L2150*'Input Parameters'!$E$31))))</f>
        <v>0.1420316379597312</v>
      </c>
      <c r="X2150">
        <f t="shared" ca="1" si="281"/>
        <v>1</v>
      </c>
      <c r="Y2150" s="7"/>
    </row>
    <row r="2151" spans="1:25" ht="15" customHeight="1" x14ac:dyDescent="0.3">
      <c r="A2151" s="130">
        <v>2144</v>
      </c>
      <c r="B2151" s="10">
        <f t="shared" ca="1" si="273"/>
        <v>0.26648224975158297</v>
      </c>
      <c r="C2151" s="57">
        <f ca="1">_xlfn.NORM.INV(B2151,'Input Parameters'!$E$19,'Input Parameters'!$F$19)</f>
        <v>514.61534297371293</v>
      </c>
      <c r="D2151" s="10">
        <f t="shared" ca="1" si="274"/>
        <v>0.71203268406182252</v>
      </c>
      <c r="E2151" s="59">
        <f ca="1">IF(_xlfn.NORM.INV(D2151,'Input Parameters'!$E$20,'Input Parameters'!$F$20)&lt;3500,3500,IF(_xlfn.NORM.INV(D2151,'Input Parameters'!$E$20,'Input Parameters'!$F$20)&gt;5500,5500,_xlfn.NORM.INV(D2151,'Input Parameters'!$E$20,'Input Parameters'!$F$20)))</f>
        <v>5191.5329418597485</v>
      </c>
      <c r="F2151" s="10">
        <f t="shared" ca="1" si="275"/>
        <v>0.45282181084024375</v>
      </c>
      <c r="G2151" s="61">
        <f ca="1">_xlfn.NORM.INV(F2151,'Input Parameters'!$E$21,'Input Parameters'!$F$21)</f>
        <v>283.91831348237088</v>
      </c>
      <c r="H2151" s="54">
        <f ca="1">EXP(E2151*(1/'Input Parameters'!$E$22-1/G2151))</f>
        <v>0.5673593041320536</v>
      </c>
      <c r="I2151" s="10">
        <f t="shared" ca="1" si="276"/>
        <v>0.11385414317781506</v>
      </c>
      <c r="J2151" s="29">
        <f ca="1">_xlfn.BETA.INV(I2151,'Input Parameters'!$L$24,'Input Parameters'!$M$24,'Input Parameters'!$J$24,'Input Parameters'!$K$24)</f>
        <v>0.40924754869102803</v>
      </c>
      <c r="K2151" s="156">
        <f ca="1">('Input Parameters'!$E$25/'Input Parameters'!$E$31)^$J2151</f>
        <v>5.3090523996711804E-2</v>
      </c>
      <c r="L2151" s="66">
        <f ca="1">$H2151*$C2151*'Input Parameters'!$E$23*K2151</f>
        <v>15.500936007442247</v>
      </c>
      <c r="M2151" s="23">
        <f t="shared" ca="1" si="277"/>
        <v>4.5277750064161459E-2</v>
      </c>
      <c r="N2151" s="15">
        <f ca="1">_xlfn.NORM.INV(M2151,'Input Parameters'!$E$26,'Input Parameters'!$F$26)</f>
        <v>-1.5419686888924339E-3</v>
      </c>
      <c r="O2151" s="8">
        <f t="shared" ca="1" si="278"/>
        <v>0.57223921366759145</v>
      </c>
      <c r="P2151" s="29">
        <f ca="1">_xlfn.LOGNORM.INV(O2151,'Input Parameters'!$H$27,'Input Parameters'!$I$27)</f>
        <v>1.54305645879798</v>
      </c>
      <c r="Q2151" s="10"/>
      <c r="R2151" s="15">
        <f>'Input Parameters'!$E$28</f>
        <v>12.7</v>
      </c>
      <c r="S2151" s="10">
        <f t="shared" ca="1" si="279"/>
        <v>0.57569387107996162</v>
      </c>
      <c r="T2151" s="25">
        <f ca="1">_xlfn.LOGNORM.INV(S2151,'Input Parameters'!$H$29,'Input Parameters'!$I$29)</f>
        <v>59.493307454424354</v>
      </c>
      <c r="U2151" s="10">
        <f t="shared" ca="1" si="280"/>
        <v>0.27431715503850707</v>
      </c>
      <c r="V2151" s="29">
        <f ca="1">IF('Input Parameters'!$D$30="Beta",_xlfn.BETA.INV(U2151,'Input Parameters'!$L$30,'Input Parameters'!$M$30,'Input Parameters'!$J$30,'Input Parameters'!$K$30),IF('Input Parameters'!$D$30="LogNorm",_xlfn.LOGNORM.INV(U2151,'Input Parameters'!$H$30,'Input Parameters'!$I$30)))</f>
        <v>0.7887350274613032</v>
      </c>
      <c r="W2151" s="2">
        <f ca="1">N2151+(P2151-N2151)*(1-ERF((T2151-R2151)/(2*SQRT(L2151*'Input Parameters'!$E$31))))</f>
        <v>0.6173478725176651</v>
      </c>
      <c r="X2151">
        <f t="shared" ca="1" si="281"/>
        <v>1</v>
      </c>
      <c r="Y2151" s="7"/>
    </row>
    <row r="2152" spans="1:25" ht="15" customHeight="1" x14ac:dyDescent="0.3">
      <c r="A2152" s="130">
        <v>2145</v>
      </c>
      <c r="B2152" s="10">
        <f t="shared" ca="1" si="273"/>
        <v>0.81373168347428781</v>
      </c>
      <c r="C2152" s="57">
        <f ca="1">_xlfn.NORM.INV(B2152,'Input Parameters'!$E$19,'Input Parameters'!$F$19)</f>
        <v>642.6513483562286</v>
      </c>
      <c r="D2152" s="10">
        <f t="shared" ca="1" si="274"/>
        <v>0.93998317172786494</v>
      </c>
      <c r="E2152" s="59">
        <f ca="1">IF(_xlfn.NORM.INV(D2152,'Input Parameters'!$E$20,'Input Parameters'!$F$20)&lt;3500,3500,IF(_xlfn.NORM.INV(D2152,'Input Parameters'!$E$20,'Input Parameters'!$F$20)&gt;5500,5500,_xlfn.NORM.INV(D2152,'Input Parameters'!$E$20,'Input Parameters'!$F$20)))</f>
        <v>5500</v>
      </c>
      <c r="F2152" s="10">
        <f t="shared" ca="1" si="275"/>
        <v>0.48831501011304379</v>
      </c>
      <c r="G2152" s="61">
        <f ca="1">_xlfn.NORM.INV(F2152,'Input Parameters'!$E$21,'Input Parameters'!$F$21)</f>
        <v>284.61974825399739</v>
      </c>
      <c r="H2152" s="54">
        <f ca="1">EXP(E2152*(1/'Input Parameters'!$E$22-1/G2152))</f>
        <v>0.57539587544645954</v>
      </c>
      <c r="I2152" s="10">
        <f t="shared" ca="1" si="276"/>
        <v>0.13617852942434716</v>
      </c>
      <c r="J2152" s="29">
        <f ca="1">_xlfn.BETA.INV(I2152,'Input Parameters'!$L$24,'Input Parameters'!$M$24,'Input Parameters'!$J$24,'Input Parameters'!$K$24)</f>
        <v>0.42677435103808004</v>
      </c>
      <c r="K2152" s="156">
        <f ca="1">('Input Parameters'!$E$25/'Input Parameters'!$E$31)^$J2152</f>
        <v>4.6818063626911023E-2</v>
      </c>
      <c r="L2152" s="66">
        <f ca="1">$H2152*$C2152*'Input Parameters'!$E$23*K2152</f>
        <v>17.312333715817196</v>
      </c>
      <c r="M2152" s="23">
        <f t="shared" ca="1" si="277"/>
        <v>0.66764713718945556</v>
      </c>
      <c r="N2152" s="15">
        <f ca="1">_xlfn.NORM.INV(M2152,'Input Parameters'!$E$26,'Input Parameters'!$F$26)</f>
        <v>4.3101934136216886E-2</v>
      </c>
      <c r="O2152" s="8">
        <f t="shared" ca="1" si="278"/>
        <v>0.74897326389752739</v>
      </c>
      <c r="P2152" s="29">
        <f ca="1">_xlfn.LOGNORM.INV(O2152,'Input Parameters'!$H$27,'Input Parameters'!$I$27)</f>
        <v>1.9158965184669958</v>
      </c>
      <c r="Q2152" s="10"/>
      <c r="R2152" s="15">
        <f>'Input Parameters'!$E$28</f>
        <v>12.7</v>
      </c>
      <c r="S2152" s="10">
        <f t="shared" ca="1" si="279"/>
        <v>0.99389640890510278</v>
      </c>
      <c r="T2152" s="25">
        <f ca="1">_xlfn.LOGNORM.INV(S2152,'Input Parameters'!$H$29,'Input Parameters'!$I$29)</f>
        <v>77.153720405017879</v>
      </c>
      <c r="U2152" s="10">
        <f t="shared" ca="1" si="280"/>
        <v>0.29583247476055907</v>
      </c>
      <c r="V2152" s="29">
        <f ca="1">IF('Input Parameters'!$D$30="Beta",_xlfn.BETA.INV(U2152,'Input Parameters'!$L$30,'Input Parameters'!$M$30,'Input Parameters'!$J$30,'Input Parameters'!$K$30),IF('Input Parameters'!$D$30="LogNorm",_xlfn.LOGNORM.INV(U2152,'Input Parameters'!$H$30,'Input Parameters'!$I$30)))</f>
        <v>0.8086977449957875</v>
      </c>
      <c r="W2152" s="2">
        <f ca="1">N2152+(P2152-N2152)*(1-ERF((T2152-R2152)/(2*SQRT(L2152*'Input Parameters'!$E$31))))</f>
        <v>0.55505059696418224</v>
      </c>
      <c r="X2152">
        <f t="shared" ca="1" si="281"/>
        <v>1</v>
      </c>
      <c r="Y2152" s="7"/>
    </row>
    <row r="2153" spans="1:25" ht="15" customHeight="1" x14ac:dyDescent="0.3">
      <c r="A2153" s="130">
        <v>2146</v>
      </c>
      <c r="B2153" s="10">
        <f t="shared" ca="1" si="273"/>
        <v>0.2524020828015171</v>
      </c>
      <c r="C2153" s="57">
        <f ca="1">_xlfn.NORM.INV(B2153,'Input Parameters'!$E$19,'Input Parameters'!$F$19)</f>
        <v>510.94273742784242</v>
      </c>
      <c r="D2153" s="10">
        <f t="shared" ca="1" si="274"/>
        <v>0.16754349862159257</v>
      </c>
      <c r="E2153" s="59">
        <f ca="1">IF(_xlfn.NORM.INV(D2153,'Input Parameters'!$E$20,'Input Parameters'!$F$20)&lt;3500,3500,IF(_xlfn.NORM.INV(D2153,'Input Parameters'!$E$20,'Input Parameters'!$F$20)&gt;5500,5500,_xlfn.NORM.INV(D2153,'Input Parameters'!$E$20,'Input Parameters'!$F$20)))</f>
        <v>4125.2573421660736</v>
      </c>
      <c r="F2153" s="10">
        <f t="shared" ca="1" si="275"/>
        <v>0.13345128747161372</v>
      </c>
      <c r="G2153" s="61">
        <f ca="1">_xlfn.NORM.INV(F2153,'Input Parameters'!$E$21,'Input Parameters'!$F$21)</f>
        <v>276.12364048596243</v>
      </c>
      <c r="H2153" s="54">
        <f ca="1">EXP(E2153*(1/'Input Parameters'!$E$22-1/G2153))</f>
        <v>0.42294407723145266</v>
      </c>
      <c r="I2153" s="10">
        <f t="shared" ca="1" si="276"/>
        <v>0.41228335624624957</v>
      </c>
      <c r="J2153" s="29">
        <f ca="1">_xlfn.BETA.INV(I2153,'Input Parameters'!$L$24,'Input Parameters'!$M$24,'Input Parameters'!$J$24,'Input Parameters'!$K$24)</f>
        <v>0.57111328860104438</v>
      </c>
      <c r="K2153" s="156">
        <f ca="1">('Input Parameters'!$E$25/'Input Parameters'!$E$31)^$J2153</f>
        <v>1.6623990219097277E-2</v>
      </c>
      <c r="L2153" s="66">
        <f ca="1">$H2153*$C2153*'Input Parameters'!$E$23*K2153</f>
        <v>3.5924476876075273</v>
      </c>
      <c r="M2153" s="23">
        <f t="shared" ca="1" si="277"/>
        <v>0.93625093369440859</v>
      </c>
      <c r="N2153" s="15">
        <f ca="1">_xlfn.NORM.INV(M2153,'Input Parameters'!$E$26,'Input Parameters'!$F$26)</f>
        <v>6.6004889327283489E-2</v>
      </c>
      <c r="O2153" s="8">
        <f t="shared" ca="1" si="278"/>
        <v>0.13002016488639867</v>
      </c>
      <c r="P2153" s="29">
        <f ca="1">_xlfn.LOGNORM.INV(O2153,'Input Parameters'!$H$27,'Input Parameters'!$I$27)</f>
        <v>0.86495854044035414</v>
      </c>
      <c r="Q2153" s="10"/>
      <c r="R2153" s="15">
        <f>'Input Parameters'!$E$28</f>
        <v>12.7</v>
      </c>
      <c r="S2153" s="10">
        <f t="shared" ca="1" si="279"/>
        <v>0.45102282878995381</v>
      </c>
      <c r="T2153" s="25">
        <f ca="1">_xlfn.LOGNORM.INV(S2153,'Input Parameters'!$H$29,'Input Parameters'!$I$29)</f>
        <v>57.432694694023219</v>
      </c>
      <c r="U2153" s="10">
        <f t="shared" ca="1" si="280"/>
        <v>0.85547746545731629</v>
      </c>
      <c r="V2153" s="29">
        <f ca="1">IF('Input Parameters'!$D$30="Beta",_xlfn.BETA.INV(U2153,'Input Parameters'!$L$30,'Input Parameters'!$M$30,'Input Parameters'!$J$30,'Input Parameters'!$K$30),IF('Input Parameters'!$D$30="LogNorm",_xlfn.LOGNORM.INV(U2153,'Input Parameters'!$H$30,'Input Parameters'!$I$30)))</f>
        <v>1.5178570271539713</v>
      </c>
      <c r="W2153" s="2">
        <f ca="1">N2153+(P2153-N2153)*(1-ERF((T2153-R2153)/(2*SQRT(L2153*'Input Parameters'!$E$31))))</f>
        <v>0.14202452193433401</v>
      </c>
      <c r="X2153">
        <f t="shared" ca="1" si="281"/>
        <v>1</v>
      </c>
      <c r="Y2153" s="7"/>
    </row>
    <row r="2154" spans="1:25" ht="15" customHeight="1" x14ac:dyDescent="0.3">
      <c r="A2154" s="130">
        <v>2147</v>
      </c>
      <c r="B2154" s="10">
        <f t="shared" ca="1" si="273"/>
        <v>0.24787128750320586</v>
      </c>
      <c r="C2154" s="57">
        <f ca="1">_xlfn.NORM.INV(B2154,'Input Parameters'!$E$19,'Input Parameters'!$F$19)</f>
        <v>509.73828305519692</v>
      </c>
      <c r="D2154" s="10">
        <f t="shared" ca="1" si="274"/>
        <v>0.6370481104475838</v>
      </c>
      <c r="E2154" s="59">
        <f ca="1">IF(_xlfn.NORM.INV(D2154,'Input Parameters'!$E$20,'Input Parameters'!$F$20)&lt;3500,3500,IF(_xlfn.NORM.INV(D2154,'Input Parameters'!$E$20,'Input Parameters'!$F$20)&gt;5500,5500,_xlfn.NORM.INV(D2154,'Input Parameters'!$E$20,'Input Parameters'!$F$20)))</f>
        <v>5045.4057051432001</v>
      </c>
      <c r="F2154" s="10">
        <f t="shared" ca="1" si="275"/>
        <v>0.66080969010073898</v>
      </c>
      <c r="G2154" s="61">
        <f ca="1">_xlfn.NORM.INV(F2154,'Input Parameters'!$E$21,'Input Parameters'!$F$21)</f>
        <v>288.10933708591563</v>
      </c>
      <c r="H2154" s="54">
        <f ca="1">EXP(E2154*(1/'Input Parameters'!$E$22-1/G2154))</f>
        <v>0.74653948653709079</v>
      </c>
      <c r="I2154" s="10">
        <f t="shared" ca="1" si="276"/>
        <v>3.1335157589961526E-2</v>
      </c>
      <c r="J2154" s="29">
        <f ca="1">_xlfn.BETA.INV(I2154,'Input Parameters'!$L$24,'Input Parameters'!$M$24,'Input Parameters'!$J$24,'Input Parameters'!$K$24)</f>
        <v>0.30870097085334813</v>
      </c>
      <c r="K2154" s="156">
        <f ca="1">('Input Parameters'!$E$25/'Input Parameters'!$E$31)^$J2154</f>
        <v>0.10921016350458405</v>
      </c>
      <c r="L2154" s="66">
        <f ca="1">$H2154*$C2154*'Input Parameters'!$E$23*K2154</f>
        <v>41.558808983711025</v>
      </c>
      <c r="M2154" s="23">
        <f t="shared" ca="1" si="277"/>
        <v>0.22956551144770709</v>
      </c>
      <c r="N2154" s="15">
        <f ca="1">_xlfn.NORM.INV(M2154,'Input Parameters'!$E$26,'Input Parameters'!$F$26)</f>
        <v>1.8454151464779685E-2</v>
      </c>
      <c r="O2154" s="8">
        <f t="shared" ca="1" si="278"/>
        <v>0.78638517727828017</v>
      </c>
      <c r="P2154" s="29">
        <f ca="1">_xlfn.LOGNORM.INV(O2154,'Input Parameters'!$H$27,'Input Parameters'!$I$27)</f>
        <v>2.0227544842286438</v>
      </c>
      <c r="Q2154" s="10"/>
      <c r="R2154" s="15">
        <f>'Input Parameters'!$E$28</f>
        <v>12.7</v>
      </c>
      <c r="S2154" s="10">
        <f t="shared" ca="1" si="279"/>
        <v>0.87106018702936272</v>
      </c>
      <c r="T2154" s="25">
        <f ca="1">_xlfn.LOGNORM.INV(S2154,'Input Parameters'!$H$29,'Input Parameters'!$I$29)</f>
        <v>66.119248927591983</v>
      </c>
      <c r="U2154" s="10">
        <f t="shared" ca="1" si="280"/>
        <v>9.6172053361019527E-2</v>
      </c>
      <c r="V2154" s="29">
        <f ca="1">IF('Input Parameters'!$D$30="Beta",_xlfn.BETA.INV(U2154,'Input Parameters'!$L$30,'Input Parameters'!$M$30,'Input Parameters'!$J$30,'Input Parameters'!$K$30),IF('Input Parameters'!$D$30="LogNorm",_xlfn.LOGNORM.INV(U2154,'Input Parameters'!$H$30,'Input Parameters'!$I$30)))</f>
        <v>0.59756501867780898</v>
      </c>
      <c r="W2154" s="2">
        <f ca="1">N2154+(P2154-N2154)*(1-ERF((T2154-R2154)/(2*SQRT(L2154*'Input Parameters'!$E$31))))</f>
        <v>1.1366885240807219</v>
      </c>
      <c r="X2154">
        <f t="shared" ca="1" si="281"/>
        <v>0</v>
      </c>
      <c r="Y2154" s="7"/>
    </row>
    <row r="2155" spans="1:25" ht="15" customHeight="1" x14ac:dyDescent="0.3">
      <c r="A2155" s="130">
        <v>2148</v>
      </c>
      <c r="B2155" s="10">
        <f t="shared" ca="1" si="273"/>
        <v>0.70070923839487542</v>
      </c>
      <c r="C2155" s="57">
        <f ca="1">_xlfn.NORM.INV(B2155,'Input Parameters'!$E$19,'Input Parameters'!$F$19)</f>
        <v>611.78430244485583</v>
      </c>
      <c r="D2155" s="10">
        <f t="shared" ca="1" si="274"/>
        <v>0.84489821951053656</v>
      </c>
      <c r="E2155" s="59">
        <f ca="1">IF(_xlfn.NORM.INV(D2155,'Input Parameters'!$E$20,'Input Parameters'!$F$20)&lt;3500,3500,IF(_xlfn.NORM.INV(D2155,'Input Parameters'!$E$20,'Input Parameters'!$F$20)&gt;5500,5500,_xlfn.NORM.INV(D2155,'Input Parameters'!$E$20,'Input Parameters'!$F$20)))</f>
        <v>5500</v>
      </c>
      <c r="F2155" s="10">
        <f t="shared" ca="1" si="275"/>
        <v>0.59929750493372447</v>
      </c>
      <c r="G2155" s="61">
        <f ca="1">_xlfn.NORM.INV(F2155,'Input Parameters'!$E$21,'Input Parameters'!$F$21)</f>
        <v>286.82701950403276</v>
      </c>
      <c r="H2155" s="54">
        <f ca="1">EXP(E2155*(1/'Input Parameters'!$E$22-1/G2155))</f>
        <v>0.66765123327012277</v>
      </c>
      <c r="I2155" s="10">
        <f t="shared" ca="1" si="276"/>
        <v>0.38181474499694668</v>
      </c>
      <c r="J2155" s="29">
        <f ca="1">_xlfn.BETA.INV(I2155,'Input Parameters'!$L$24,'Input Parameters'!$M$24,'Input Parameters'!$J$24,'Input Parameters'!$K$24)</f>
        <v>0.55812656616781575</v>
      </c>
      <c r="K2155" s="156">
        <f ca="1">('Input Parameters'!$E$25/'Input Parameters'!$E$31)^$J2155</f>
        <v>1.8247128390481693E-2</v>
      </c>
      <c r="L2155" s="66">
        <f ca="1">$H2155*$C2155*'Input Parameters'!$E$23*K2155</f>
        <v>7.453195494969779</v>
      </c>
      <c r="M2155" s="23">
        <f t="shared" ca="1" si="277"/>
        <v>0.98614675923294159</v>
      </c>
      <c r="N2155" s="15">
        <f ca="1">_xlfn.NORM.INV(M2155,'Input Parameters'!$E$26,'Input Parameters'!$F$26)</f>
        <v>8.0229767413119879E-2</v>
      </c>
      <c r="O2155" s="8">
        <f t="shared" ca="1" si="278"/>
        <v>0.25847143232886727</v>
      </c>
      <c r="P2155" s="29">
        <f ca="1">_xlfn.LOGNORM.INV(O2155,'Input Parameters'!$H$27,'Input Parameters'!$I$27)</f>
        <v>1.0687618328462811</v>
      </c>
      <c r="Q2155" s="10"/>
      <c r="R2155" s="15">
        <f>'Input Parameters'!$E$28</f>
        <v>12.7</v>
      </c>
      <c r="S2155" s="10">
        <f t="shared" ca="1" si="279"/>
        <v>0.57210530806706672</v>
      </c>
      <c r="T2155" s="25">
        <f ca="1">_xlfn.LOGNORM.INV(S2155,'Input Parameters'!$H$29,'Input Parameters'!$I$29)</f>
        <v>59.432203266118584</v>
      </c>
      <c r="U2155" s="10">
        <f t="shared" ca="1" si="280"/>
        <v>0.21628175198712796</v>
      </c>
      <c r="V2155" s="29">
        <f ca="1">IF('Input Parameters'!$D$30="Beta",_xlfn.BETA.INV(U2155,'Input Parameters'!$L$30,'Input Parameters'!$M$30,'Input Parameters'!$J$30,'Input Parameters'!$K$30),IF('Input Parameters'!$D$30="LogNorm",_xlfn.LOGNORM.INV(U2155,'Input Parameters'!$H$30,'Input Parameters'!$I$30)))</f>
        <v>0.73324114887300307</v>
      </c>
      <c r="W2155" s="2">
        <f ca="1">N2155+(P2155-N2155)*(1-ERF((T2155-R2155)/(2*SQRT(L2155*'Input Parameters'!$E$31))))</f>
        <v>0.303760868112397</v>
      </c>
      <c r="X2155">
        <f t="shared" ca="1" si="281"/>
        <v>1</v>
      </c>
      <c r="Y2155" s="7"/>
    </row>
    <row r="2156" spans="1:25" ht="15" customHeight="1" x14ac:dyDescent="0.3">
      <c r="A2156" s="130">
        <v>2149</v>
      </c>
      <c r="B2156" s="10">
        <f t="shared" ca="1" si="273"/>
        <v>0.76290541023978564</v>
      </c>
      <c r="C2156" s="57">
        <f ca="1">_xlfn.NORM.INV(B2156,'Input Parameters'!$E$19,'Input Parameters'!$F$19)</f>
        <v>627.77493037966667</v>
      </c>
      <c r="D2156" s="10">
        <f t="shared" ca="1" si="274"/>
        <v>0.16904818700324864</v>
      </c>
      <c r="E2156" s="59">
        <f ca="1">IF(_xlfn.NORM.INV(D2156,'Input Parameters'!$E$20,'Input Parameters'!$F$20)&lt;3500,3500,IF(_xlfn.NORM.INV(D2156,'Input Parameters'!$E$20,'Input Parameters'!$F$20)&gt;5500,5500,_xlfn.NORM.INV(D2156,'Input Parameters'!$E$20,'Input Parameters'!$F$20)))</f>
        <v>4129.4466630291899</v>
      </c>
      <c r="F2156" s="10">
        <f t="shared" ca="1" si="275"/>
        <v>0.95372914525480279</v>
      </c>
      <c r="G2156" s="61">
        <f ca="1">_xlfn.NORM.INV(F2156,'Input Parameters'!$E$21,'Input Parameters'!$F$21)</f>
        <v>298.07161983273232</v>
      </c>
      <c r="H2156" s="54">
        <f ca="1">EXP(E2156*(1/'Input Parameters'!$E$22-1/G2156))</f>
        <v>1.2709957159258403</v>
      </c>
      <c r="I2156" s="10">
        <f t="shared" ca="1" si="276"/>
        <v>0.69437291268966905</v>
      </c>
      <c r="J2156" s="29">
        <f ca="1">_xlfn.BETA.INV(I2156,'Input Parameters'!$L$24,'Input Parameters'!$M$24,'Input Parameters'!$J$24,'Input Parameters'!$K$24)</f>
        <v>0.68645382209146466</v>
      </c>
      <c r="K2156" s="156">
        <f ca="1">('Input Parameters'!$E$25/'Input Parameters'!$E$31)^$J2156</f>
        <v>7.2677447063566013E-3</v>
      </c>
      <c r="L2156" s="66">
        <f ca="1">$H2156*$C2156*'Input Parameters'!$E$23*K2156</f>
        <v>5.7989280291584988</v>
      </c>
      <c r="M2156" s="23">
        <f t="shared" ca="1" si="277"/>
        <v>0.21313666569019507</v>
      </c>
      <c r="N2156" s="15">
        <f ca="1">_xlfn.NORM.INV(M2156,'Input Parameters'!$E$26,'Input Parameters'!$F$26)</f>
        <v>1.7292716568436353E-2</v>
      </c>
      <c r="O2156" s="8">
        <f t="shared" ca="1" si="278"/>
        <v>0.89426616664554692</v>
      </c>
      <c r="P2156" s="29">
        <f ca="1">_xlfn.LOGNORM.INV(O2156,'Input Parameters'!$H$27,'Input Parameters'!$I$27)</f>
        <v>2.4744596067083107</v>
      </c>
      <c r="Q2156" s="10"/>
      <c r="R2156" s="15">
        <f>'Input Parameters'!$E$28</f>
        <v>12.7</v>
      </c>
      <c r="S2156" s="10">
        <f t="shared" ca="1" si="279"/>
        <v>0.93762053309833016</v>
      </c>
      <c r="T2156" s="25">
        <f ca="1">_xlfn.LOGNORM.INV(S2156,'Input Parameters'!$H$29,'Input Parameters'!$I$29)</f>
        <v>69.184916437344484</v>
      </c>
      <c r="U2156" s="10">
        <f t="shared" ca="1" si="280"/>
        <v>0.89083058053198261</v>
      </c>
      <c r="V2156" s="29">
        <f ca="1">IF('Input Parameters'!$D$30="Beta",_xlfn.BETA.INV(U2156,'Input Parameters'!$L$30,'Input Parameters'!$M$30,'Input Parameters'!$J$30,'Input Parameters'!$K$30),IF('Input Parameters'!$D$30="LogNorm",_xlfn.LOGNORM.INV(U2156,'Input Parameters'!$H$30,'Input Parameters'!$I$30)))</f>
        <v>1.6235733223135109</v>
      </c>
      <c r="W2156" s="2">
        <f ca="1">N2156+(P2156-N2156)*(1-ERF((T2156-R2156)/(2*SQRT(L2156*'Input Parameters'!$E$31))))</f>
        <v>0.25611681392444913</v>
      </c>
      <c r="X2156">
        <f t="shared" ca="1" si="281"/>
        <v>1</v>
      </c>
      <c r="Y2156" s="7"/>
    </row>
    <row r="2157" spans="1:25" ht="15" customHeight="1" x14ac:dyDescent="0.3">
      <c r="A2157" s="130">
        <v>2150</v>
      </c>
      <c r="B2157" s="10">
        <f t="shared" ca="1" si="273"/>
        <v>0.53196588110480825</v>
      </c>
      <c r="C2157" s="57">
        <f ca="1">_xlfn.NORM.INV(B2157,'Input Parameters'!$E$19,'Input Parameters'!$F$19)</f>
        <v>574.07795740220251</v>
      </c>
      <c r="D2157" s="10">
        <f t="shared" ca="1" si="274"/>
        <v>0.46830023630818218</v>
      </c>
      <c r="E2157" s="59">
        <f ca="1">IF(_xlfn.NORM.INV(D2157,'Input Parameters'!$E$20,'Input Parameters'!$F$20)&lt;3500,3500,IF(_xlfn.NORM.INV(D2157,'Input Parameters'!$E$20,'Input Parameters'!$F$20)&gt;5500,5500,_xlfn.NORM.INV(D2157,'Input Parameters'!$E$20,'Input Parameters'!$F$20)))</f>
        <v>4744.319672696527</v>
      </c>
      <c r="F2157" s="10">
        <f t="shared" ca="1" si="275"/>
        <v>0.18363884788033491</v>
      </c>
      <c r="G2157" s="61">
        <f ca="1">_xlfn.NORM.INV(F2157,'Input Parameters'!$E$21,'Input Parameters'!$F$21)</f>
        <v>277.7635468345527</v>
      </c>
      <c r="H2157" s="54">
        <f ca="1">EXP(E2157*(1/'Input Parameters'!$E$22-1/G2157))</f>
        <v>0.41139207608362494</v>
      </c>
      <c r="I2157" s="10">
        <f t="shared" ca="1" si="276"/>
        <v>0.84346616148534848</v>
      </c>
      <c r="J2157" s="29">
        <f ca="1">_xlfn.BETA.INV(I2157,'Input Parameters'!$L$24,'Input Parameters'!$M$24,'Input Parameters'!$J$24,'Input Parameters'!$K$24)</f>
        <v>0.75757381774376387</v>
      </c>
      <c r="K2157" s="156">
        <f ca="1">('Input Parameters'!$E$25/'Input Parameters'!$E$31)^$J2157</f>
        <v>4.3634513623955293E-3</v>
      </c>
      <c r="L2157" s="66">
        <f ca="1">$H2157*$C2157*'Input Parameters'!$E$23*K2157</f>
        <v>1.0305212072326884</v>
      </c>
      <c r="M2157" s="23">
        <f t="shared" ca="1" si="277"/>
        <v>4.8346061551896025E-4</v>
      </c>
      <c r="N2157" s="15">
        <f ca="1">_xlfn.NORM.INV(M2157,'Input Parameters'!$E$26,'Input Parameters'!$F$26)</f>
        <v>-3.5299555368111205E-2</v>
      </c>
      <c r="O2157" s="8">
        <f t="shared" ca="1" si="278"/>
        <v>0.56902921890622726</v>
      </c>
      <c r="P2157" s="29">
        <f ca="1">_xlfn.LOGNORM.INV(O2157,'Input Parameters'!$H$27,'Input Parameters'!$I$27)</f>
        <v>1.5374859177867517</v>
      </c>
      <c r="Q2157" s="10"/>
      <c r="R2157" s="15">
        <f>'Input Parameters'!$E$28</f>
        <v>12.7</v>
      </c>
      <c r="S2157" s="10">
        <f t="shared" ca="1" si="279"/>
        <v>0.48177152401013235</v>
      </c>
      <c r="T2157" s="25">
        <f ca="1">_xlfn.LOGNORM.INV(S2157,'Input Parameters'!$H$29,'Input Parameters'!$I$29)</f>
        <v>57.933759404025402</v>
      </c>
      <c r="U2157" s="10">
        <f t="shared" ca="1" si="280"/>
        <v>0.67958893336378579</v>
      </c>
      <c r="V2157" s="29">
        <f ca="1">IF('Input Parameters'!$D$30="Beta",_xlfn.BETA.INV(U2157,'Input Parameters'!$L$30,'Input Parameters'!$M$30,'Input Parameters'!$J$30,'Input Parameters'!$K$30),IF('Input Parameters'!$D$30="LogNorm",_xlfn.LOGNORM.INV(U2157,'Input Parameters'!$H$30,'Input Parameters'!$I$30)))</f>
        <v>1.2010409196490883</v>
      </c>
      <c r="W2157" s="2">
        <f ca="1">N2157+(P2157-N2157)*(1-ERF((T2157-R2157)/(2*SQRT(L2157*'Input Parameters'!$E$31))))</f>
        <v>-3.2738581127331343E-2</v>
      </c>
      <c r="X2157">
        <f t="shared" ca="1" si="281"/>
        <v>1</v>
      </c>
      <c r="Y2157" s="7"/>
    </row>
    <row r="2158" spans="1:25" ht="15" customHeight="1" x14ac:dyDescent="0.3">
      <c r="A2158" s="130">
        <v>2151</v>
      </c>
      <c r="B2158" s="10">
        <f t="shared" ca="1" si="273"/>
        <v>0.9155503070445471</v>
      </c>
      <c r="C2158" s="57">
        <f ca="1">_xlfn.NORM.INV(B2158,'Input Parameters'!$E$19,'Input Parameters'!$F$19)</f>
        <v>683.55078230704237</v>
      </c>
      <c r="D2158" s="10">
        <f t="shared" ca="1" si="274"/>
        <v>4.1749080719522769E-2</v>
      </c>
      <c r="E2158" s="59">
        <f ca="1">IF(_xlfn.NORM.INV(D2158,'Input Parameters'!$E$20,'Input Parameters'!$F$20)&lt;3500,3500,IF(_xlfn.NORM.INV(D2158,'Input Parameters'!$E$20,'Input Parameters'!$F$20)&gt;5500,5500,_xlfn.NORM.INV(D2158,'Input Parameters'!$E$20,'Input Parameters'!$F$20)))</f>
        <v>3588.4820544882964</v>
      </c>
      <c r="F2158" s="10">
        <f t="shared" ca="1" si="275"/>
        <v>0.8037157452265612</v>
      </c>
      <c r="G2158" s="61">
        <f ca="1">_xlfn.NORM.INV(F2158,'Input Parameters'!$E$21,'Input Parameters'!$F$21)</f>
        <v>291.57005350312511</v>
      </c>
      <c r="H2158" s="54">
        <f ca="1">EXP(E2158*(1/'Input Parameters'!$E$22-1/G2158))</f>
        <v>0.94170350991782936</v>
      </c>
      <c r="I2158" s="10">
        <f t="shared" ca="1" si="276"/>
        <v>0.78587770340268226</v>
      </c>
      <c r="J2158" s="29">
        <f ca="1">_xlfn.BETA.INV(I2158,'Input Parameters'!$L$24,'Input Parameters'!$M$24,'Input Parameters'!$J$24,'Input Parameters'!$K$24)</f>
        <v>0.72780786497494954</v>
      </c>
      <c r="K2158" s="156">
        <f ca="1">('Input Parameters'!$E$25/'Input Parameters'!$E$31)^$J2158</f>
        <v>5.4021165144708316E-3</v>
      </c>
      <c r="L2158" s="66">
        <f ca="1">$H2158*$C2158*'Input Parameters'!$E$23*K2158</f>
        <v>3.4773541278499751</v>
      </c>
      <c r="M2158" s="23">
        <f t="shared" ca="1" si="277"/>
        <v>0.26469868506549399</v>
      </c>
      <c r="N2158" s="15">
        <f ca="1">_xlfn.NORM.INV(M2158,'Input Parameters'!$E$26,'Input Parameters'!$F$26)</f>
        <v>2.0792549721863906E-2</v>
      </c>
      <c r="O2158" s="8">
        <f t="shared" ca="1" si="278"/>
        <v>0.22505864830093825</v>
      </c>
      <c r="P2158" s="29">
        <f ca="1">_xlfn.LOGNORM.INV(O2158,'Input Parameters'!$H$27,'Input Parameters'!$I$27)</f>
        <v>1.019277991019478</v>
      </c>
      <c r="Q2158" s="10"/>
      <c r="R2158" s="15">
        <f>'Input Parameters'!$E$28</f>
        <v>12.7</v>
      </c>
      <c r="S2158" s="10">
        <f t="shared" ca="1" si="279"/>
        <v>0.12783949194074617</v>
      </c>
      <c r="T2158" s="25">
        <f ca="1">_xlfn.LOGNORM.INV(S2158,'Input Parameters'!$H$29,'Input Parameters'!$I$29)</f>
        <v>51.255101498380256</v>
      </c>
      <c r="U2158" s="10">
        <f t="shared" ca="1" si="280"/>
        <v>0.40487680606496979</v>
      </c>
      <c r="V2158" s="29">
        <f ca="1">IF('Input Parameters'!$D$30="Beta",_xlfn.BETA.INV(U2158,'Input Parameters'!$L$30,'Input Parameters'!$M$30,'Input Parameters'!$J$30,'Input Parameters'!$K$30),IF('Input Parameters'!$D$30="LogNorm",_xlfn.LOGNORM.INV(U2158,'Input Parameters'!$H$30,'Input Parameters'!$I$30)))</f>
        <v>0.90870975710278357</v>
      </c>
      <c r="W2158" s="2">
        <f ca="1">N2158+(P2158-N2158)*(1-ERF((T2158-R2158)/(2*SQRT(L2158*'Input Parameters'!$E$31))))</f>
        <v>0.16432064223835963</v>
      </c>
      <c r="X2158">
        <f t="shared" ca="1" si="281"/>
        <v>1</v>
      </c>
      <c r="Y2158" s="7"/>
    </row>
    <row r="2159" spans="1:25" ht="15" customHeight="1" x14ac:dyDescent="0.3">
      <c r="A2159" s="130">
        <v>2152</v>
      </c>
      <c r="B2159" s="10">
        <f t="shared" ca="1" si="273"/>
        <v>0.28128531314390148</v>
      </c>
      <c r="C2159" s="57">
        <f ca="1">_xlfn.NORM.INV(B2159,'Input Parameters'!$E$19,'Input Parameters'!$F$19)</f>
        <v>518.37217732855447</v>
      </c>
      <c r="D2159" s="10">
        <f t="shared" ca="1" si="274"/>
        <v>0.88673451385058955</v>
      </c>
      <c r="E2159" s="59">
        <f ca="1">IF(_xlfn.NORM.INV(D2159,'Input Parameters'!$E$20,'Input Parameters'!$F$20)&lt;3500,3500,IF(_xlfn.NORM.INV(D2159,'Input Parameters'!$E$20,'Input Parameters'!$F$20)&gt;5500,5500,_xlfn.NORM.INV(D2159,'Input Parameters'!$E$20,'Input Parameters'!$F$20)))</f>
        <v>5500</v>
      </c>
      <c r="F2159" s="10">
        <f t="shared" ca="1" si="275"/>
        <v>0.10749324562938567</v>
      </c>
      <c r="G2159" s="61">
        <f ca="1">_xlfn.NORM.INV(F2159,'Input Parameters'!$E$21,'Input Parameters'!$F$21)</f>
        <v>275.10383581415971</v>
      </c>
      <c r="H2159" s="54">
        <f ca="1">EXP(E2159*(1/'Input Parameters'!$E$22-1/G2159))</f>
        <v>0.29489966570968124</v>
      </c>
      <c r="I2159" s="10">
        <f t="shared" ca="1" si="276"/>
        <v>0.66927492698313218</v>
      </c>
      <c r="J2159" s="29">
        <f ca="1">_xlfn.BETA.INV(I2159,'Input Parameters'!$L$24,'Input Parameters'!$M$24,'Input Parameters'!$J$24,'Input Parameters'!$K$24)</f>
        <v>0.67583819450176286</v>
      </c>
      <c r="K2159" s="156">
        <f ca="1">('Input Parameters'!$E$25/'Input Parameters'!$E$31)^$J2159</f>
        <v>7.842814288897184E-3</v>
      </c>
      <c r="L2159" s="66">
        <f ca="1">$H2159*$C2159*'Input Parameters'!$E$23*K2159</f>
        <v>1.1989136234710178</v>
      </c>
      <c r="M2159" s="23">
        <f t="shared" ca="1" si="277"/>
        <v>0.65782294249418405</v>
      </c>
      <c r="N2159" s="15">
        <f ca="1">_xlfn.NORM.INV(M2159,'Input Parameters'!$E$26,'Input Parameters'!$F$26)</f>
        <v>4.2537104378518688E-2</v>
      </c>
      <c r="O2159" s="8">
        <f t="shared" ca="1" si="278"/>
        <v>2.8628571987334595E-2</v>
      </c>
      <c r="P2159" s="29">
        <f ca="1">_xlfn.LOGNORM.INV(O2159,'Input Parameters'!$H$27,'Input Parameters'!$I$27)</f>
        <v>0.6138756367772944</v>
      </c>
      <c r="Q2159" s="10"/>
      <c r="R2159" s="15">
        <f>'Input Parameters'!$E$28</f>
        <v>12.7</v>
      </c>
      <c r="S2159" s="10">
        <f t="shared" ca="1" si="279"/>
        <v>0.8391565191516922</v>
      </c>
      <c r="T2159" s="25">
        <f ca="1">_xlfn.LOGNORM.INV(S2159,'Input Parameters'!$H$29,'Input Parameters'!$I$29)</f>
        <v>65.085027163356415</v>
      </c>
      <c r="U2159" s="10">
        <f t="shared" ca="1" si="280"/>
        <v>0.96706913504641978</v>
      </c>
      <c r="V2159" s="29">
        <f ca="1">IF('Input Parameters'!$D$30="Beta",_xlfn.BETA.INV(U2159,'Input Parameters'!$L$30,'Input Parameters'!$M$30,'Input Parameters'!$J$30,'Input Parameters'!$K$30),IF('Input Parameters'!$D$30="LogNorm",_xlfn.LOGNORM.INV(U2159,'Input Parameters'!$H$30,'Input Parameters'!$I$30)))</f>
        <v>2.0638060208971734</v>
      </c>
      <c r="W2159" s="2">
        <f ca="1">N2159+(P2159-N2159)*(1-ERF((T2159-R2159)/(2*SQRT(L2159*'Input Parameters'!$E$31))))</f>
        <v>4.29467900949662E-2</v>
      </c>
      <c r="X2159">
        <f t="shared" ca="1" si="281"/>
        <v>1</v>
      </c>
      <c r="Y2159" s="7"/>
    </row>
    <row r="2160" spans="1:25" ht="15" customHeight="1" x14ac:dyDescent="0.3">
      <c r="A2160" s="130">
        <v>2153</v>
      </c>
      <c r="B2160" s="10">
        <f t="shared" ca="1" si="273"/>
        <v>0.40117164780402104</v>
      </c>
      <c r="C2160" s="57">
        <f ca="1">_xlfn.NORM.INV(B2160,'Input Parameters'!$E$19,'Input Parameters'!$F$19)</f>
        <v>546.1483320466408</v>
      </c>
      <c r="D2160" s="10">
        <f t="shared" ca="1" si="274"/>
        <v>0.92887093603119053</v>
      </c>
      <c r="E2160" s="59">
        <f ca="1">IF(_xlfn.NORM.INV(D2160,'Input Parameters'!$E$20,'Input Parameters'!$F$20)&lt;3500,3500,IF(_xlfn.NORM.INV(D2160,'Input Parameters'!$E$20,'Input Parameters'!$F$20)&gt;5500,5500,_xlfn.NORM.INV(D2160,'Input Parameters'!$E$20,'Input Parameters'!$F$20)))</f>
        <v>5500</v>
      </c>
      <c r="F2160" s="10">
        <f t="shared" ca="1" si="275"/>
        <v>4.3179181739306127E-2</v>
      </c>
      <c r="G2160" s="61">
        <f ca="1">_xlfn.NORM.INV(F2160,'Input Parameters'!$E$21,'Input Parameters'!$F$21)</f>
        <v>271.37066313952414</v>
      </c>
      <c r="H2160" s="54">
        <f ca="1">EXP(E2160*(1/'Input Parameters'!$E$22-1/G2160))</f>
        <v>0.22399068124970523</v>
      </c>
      <c r="I2160" s="10">
        <f t="shared" ca="1" si="276"/>
        <v>0.94141835169279486</v>
      </c>
      <c r="J2160" s="29">
        <f ca="1">_xlfn.BETA.INV(I2160,'Input Parameters'!$L$24,'Input Parameters'!$M$24,'Input Parameters'!$J$24,'Input Parameters'!$K$24)</f>
        <v>0.82600860259905728</v>
      </c>
      <c r="K2160" s="156">
        <f ca="1">('Input Parameters'!$E$25/'Input Parameters'!$E$31)^$J2160</f>
        <v>2.6707067714324432E-3</v>
      </c>
      <c r="L2160" s="66">
        <f ca="1">$H2160*$C2160*'Input Parameters'!$E$23*K2160</f>
        <v>0.32671326653891319</v>
      </c>
      <c r="M2160" s="23">
        <f t="shared" ca="1" si="277"/>
        <v>0.28351363831681575</v>
      </c>
      <c r="N2160" s="15">
        <f ca="1">_xlfn.NORM.INV(M2160,'Input Parameters'!$E$26,'Input Parameters'!$F$26)</f>
        <v>2.1978863968200507E-2</v>
      </c>
      <c r="O2160" s="8">
        <f t="shared" ca="1" si="278"/>
        <v>0.82659775679903669</v>
      </c>
      <c r="P2160" s="29">
        <f ca="1">_xlfn.LOGNORM.INV(O2160,'Input Parameters'!$H$27,'Input Parameters'!$I$27)</f>
        <v>2.1585454612399055</v>
      </c>
      <c r="Q2160" s="10"/>
      <c r="R2160" s="15">
        <f>'Input Parameters'!$E$28</f>
        <v>12.7</v>
      </c>
      <c r="S2160" s="10">
        <f t="shared" ca="1" si="279"/>
        <v>0.68351562127862187</v>
      </c>
      <c r="T2160" s="25">
        <f ca="1">_xlfn.LOGNORM.INV(S2160,'Input Parameters'!$H$29,'Input Parameters'!$I$29)</f>
        <v>61.439221835944316</v>
      </c>
      <c r="U2160" s="10">
        <f t="shared" ca="1" si="280"/>
        <v>2.8048820654218209E-2</v>
      </c>
      <c r="V2160" s="29">
        <f ca="1">IF('Input Parameters'!$D$30="Beta",_xlfn.BETA.INV(U2160,'Input Parameters'!$L$30,'Input Parameters'!$M$30,'Input Parameters'!$J$30,'Input Parameters'!$K$30),IF('Input Parameters'!$D$30="LogNorm",_xlfn.LOGNORM.INV(U2160,'Input Parameters'!$H$30,'Input Parameters'!$I$30)))</f>
        <v>0.47043266330442385</v>
      </c>
      <c r="W2160" s="2">
        <f ca="1">N2160+(P2160-N2160)*(1-ERF((T2160-R2160)/(2*SQRT(L2160*'Input Parameters'!$E$31))))</f>
        <v>2.1978867482492295E-2</v>
      </c>
      <c r="X2160">
        <f t="shared" ca="1" si="281"/>
        <v>1</v>
      </c>
      <c r="Y2160" s="7"/>
    </row>
    <row r="2161" spans="1:25" ht="15" customHeight="1" x14ac:dyDescent="0.3">
      <c r="A2161" s="130">
        <v>2154</v>
      </c>
      <c r="B2161" s="10">
        <f t="shared" ca="1" si="273"/>
        <v>0.96796887852540126</v>
      </c>
      <c r="C2161" s="57">
        <f ca="1">_xlfn.NORM.INV(B2161,'Input Parameters'!$E$19,'Input Parameters'!$F$19)</f>
        <v>723.77257359588452</v>
      </c>
      <c r="D2161" s="10">
        <f t="shared" ca="1" si="274"/>
        <v>0.14772538433401039</v>
      </c>
      <c r="E2161" s="59">
        <f ca="1">IF(_xlfn.NORM.INV(D2161,'Input Parameters'!$E$20,'Input Parameters'!$F$20)&lt;3500,3500,IF(_xlfn.NORM.INV(D2161,'Input Parameters'!$E$20,'Input Parameters'!$F$20)&gt;5500,5500,_xlfn.NORM.INV(D2161,'Input Parameters'!$E$20,'Input Parameters'!$F$20)))</f>
        <v>4067.6328027411723</v>
      </c>
      <c r="F2161" s="10">
        <f t="shared" ca="1" si="275"/>
        <v>0.99484998602033892</v>
      </c>
      <c r="G2161" s="61">
        <f ca="1">_xlfn.NORM.INV(F2161,'Input Parameters'!$E$21,'Input Parameters'!$F$21)</f>
        <v>305.01554314321658</v>
      </c>
      <c r="H2161" s="54">
        <f ca="1">EXP(E2161*(1/'Input Parameters'!$E$22-1/G2161))</f>
        <v>1.7278613454724618</v>
      </c>
      <c r="I2161" s="10">
        <f t="shared" ca="1" si="276"/>
        <v>0.51155004673903759</v>
      </c>
      <c r="J2161" s="29">
        <f ca="1">_xlfn.BETA.INV(I2161,'Input Parameters'!$L$24,'Input Parameters'!$M$24,'Input Parameters'!$J$24,'Input Parameters'!$K$24)</f>
        <v>0.61181961717688149</v>
      </c>
      <c r="K2161" s="156">
        <f ca="1">('Input Parameters'!$E$25/'Input Parameters'!$E$31)^$J2161</f>
        <v>1.2414163706952972E-2</v>
      </c>
      <c r="L2161" s="66">
        <f ca="1">$H2161*$C2161*'Input Parameters'!$E$23*K2161</f>
        <v>15.524888124645516</v>
      </c>
      <c r="M2161" s="23">
        <f t="shared" ca="1" si="277"/>
        <v>0.31734892624883615</v>
      </c>
      <c r="N2161" s="15">
        <f ca="1">_xlfn.NORM.INV(M2161,'Input Parameters'!$E$26,'Input Parameters'!$F$26)</f>
        <v>2.4022374179828894E-2</v>
      </c>
      <c r="O2161" s="8">
        <f t="shared" ca="1" si="278"/>
        <v>0.39303109676627701</v>
      </c>
      <c r="P2161" s="29">
        <f ca="1">_xlfn.LOGNORM.INV(O2161,'Input Parameters'!$H$27,'Input Parameters'!$I$27)</f>
        <v>1.2625447955442151</v>
      </c>
      <c r="Q2161" s="10"/>
      <c r="R2161" s="15">
        <f>'Input Parameters'!$E$28</f>
        <v>12.7</v>
      </c>
      <c r="S2161" s="10">
        <f t="shared" ca="1" si="279"/>
        <v>0.48258358921357136</v>
      </c>
      <c r="T2161" s="25">
        <f ca="1">_xlfn.LOGNORM.INV(S2161,'Input Parameters'!$H$29,'Input Parameters'!$I$29)</f>
        <v>57.947014175624986</v>
      </c>
      <c r="U2161" s="10">
        <f t="shared" ca="1" si="280"/>
        <v>0.68513309264950328</v>
      </c>
      <c r="V2161" s="29">
        <f ca="1">IF('Input Parameters'!$D$30="Beta",_xlfn.BETA.INV(U2161,'Input Parameters'!$L$30,'Input Parameters'!$M$30,'Input Parameters'!$J$30,'Input Parameters'!$K$30),IF('Input Parameters'!$D$30="LogNorm",_xlfn.LOGNORM.INV(U2161,'Input Parameters'!$H$30,'Input Parameters'!$I$30)))</f>
        <v>1.2084293323672011</v>
      </c>
      <c r="W2161" s="2">
        <f ca="1">N2161+(P2161-N2161)*(1-ERF((T2161-R2161)/(2*SQRT(L2161*'Input Parameters'!$E$31))))</f>
        <v>0.54022196426857838</v>
      </c>
      <c r="X2161">
        <f t="shared" ca="1" si="281"/>
        <v>1</v>
      </c>
      <c r="Y2161" s="7"/>
    </row>
    <row r="2162" spans="1:25" ht="15" customHeight="1" x14ac:dyDescent="0.3">
      <c r="A2162" s="130">
        <v>2155</v>
      </c>
      <c r="B2162" s="10">
        <f t="shared" ca="1" si="273"/>
        <v>0.53193771535736767</v>
      </c>
      <c r="C2162" s="57">
        <f ca="1">_xlfn.NORM.INV(B2162,'Input Parameters'!$E$19,'Input Parameters'!$F$19)</f>
        <v>574.07197240673111</v>
      </c>
      <c r="D2162" s="10">
        <f t="shared" ca="1" si="274"/>
        <v>0.24246768816201913</v>
      </c>
      <c r="E2162" s="59">
        <f ca="1">IF(_xlfn.NORM.INV(D2162,'Input Parameters'!$E$20,'Input Parameters'!$F$20)&lt;3500,3500,IF(_xlfn.NORM.INV(D2162,'Input Parameters'!$E$20,'Input Parameters'!$F$20)&gt;5500,5500,_xlfn.NORM.INV(D2162,'Input Parameters'!$E$20,'Input Parameters'!$F$20)))</f>
        <v>4311.1292928242774</v>
      </c>
      <c r="F2162" s="10">
        <f t="shared" ca="1" si="275"/>
        <v>0.98271808718306364</v>
      </c>
      <c r="G2162" s="61">
        <f ca="1">_xlfn.NORM.INV(F2162,'Input Parameters'!$E$21,'Input Parameters'!$F$21)</f>
        <v>301.46157403402435</v>
      </c>
      <c r="H2162" s="54">
        <f ca="1">EXP(E2162*(1/'Input Parameters'!$E$22-1/G2162))</f>
        <v>1.5113343501708714</v>
      </c>
      <c r="I2162" s="10">
        <f t="shared" ca="1" si="276"/>
        <v>0.22578381597582753</v>
      </c>
      <c r="J2162" s="29">
        <f ca="1">_xlfn.BETA.INV(I2162,'Input Parameters'!$L$24,'Input Parameters'!$M$24,'Input Parameters'!$J$24,'Input Parameters'!$K$24)</f>
        <v>0.48332807669828748</v>
      </c>
      <c r="K2162" s="156">
        <f ca="1">('Input Parameters'!$E$25/'Input Parameters'!$E$31)^$J2162</f>
        <v>3.1204997343541114E-2</v>
      </c>
      <c r="L2162" s="66">
        <f ca="1">$H2162*$C2162*'Input Parameters'!$E$23*K2162</f>
        <v>27.073914139375574</v>
      </c>
      <c r="M2162" s="23">
        <f t="shared" ca="1" si="277"/>
        <v>0.48318427106081296</v>
      </c>
      <c r="N2162" s="15">
        <f ca="1">_xlfn.NORM.INV(M2162,'Input Parameters'!$E$26,'Input Parameters'!$F$26)</f>
        <v>3.3114571312100834E-2</v>
      </c>
      <c r="O2162" s="8">
        <f t="shared" ca="1" si="278"/>
        <v>0.14895291125598908</v>
      </c>
      <c r="P2162" s="29">
        <f ca="1">_xlfn.LOGNORM.INV(O2162,'Input Parameters'!$H$27,'Input Parameters'!$I$27)</f>
        <v>0.89824803164606637</v>
      </c>
      <c r="Q2162" s="10"/>
      <c r="R2162" s="15">
        <f>'Input Parameters'!$E$28</f>
        <v>12.7</v>
      </c>
      <c r="S2162" s="10">
        <f t="shared" ca="1" si="279"/>
        <v>0.65175964830945499</v>
      </c>
      <c r="T2162" s="25">
        <f ca="1">_xlfn.LOGNORM.INV(S2162,'Input Parameters'!$H$29,'Input Parameters'!$I$29)</f>
        <v>60.838760906297871</v>
      </c>
      <c r="U2162" s="10">
        <f t="shared" ca="1" si="280"/>
        <v>0.16929678707000528</v>
      </c>
      <c r="V2162" s="29">
        <f ca="1">IF('Input Parameters'!$D$30="Beta",_xlfn.BETA.INV(U2162,'Input Parameters'!$L$30,'Input Parameters'!$M$30,'Input Parameters'!$J$30,'Input Parameters'!$K$30),IF('Input Parameters'!$D$30="LogNorm",_xlfn.LOGNORM.INV(U2162,'Input Parameters'!$H$30,'Input Parameters'!$I$30)))</f>
        <v>0.68511986336626307</v>
      </c>
      <c r="W2162" s="2">
        <f ca="1">N2162+(P2162-N2162)*(1-ERF((T2162-R2162)/(2*SQRT(L2162*'Input Parameters'!$E$31))))</f>
        <v>0.47691846210413319</v>
      </c>
      <c r="X2162">
        <f t="shared" ca="1" si="281"/>
        <v>1</v>
      </c>
      <c r="Y2162" s="7"/>
    </row>
    <row r="2163" spans="1:25" ht="15" customHeight="1" x14ac:dyDescent="0.3">
      <c r="A2163" s="130">
        <v>2156</v>
      </c>
      <c r="B2163" s="10">
        <f t="shared" ca="1" si="273"/>
        <v>0.46573892120004134</v>
      </c>
      <c r="C2163" s="57">
        <f ca="1">_xlfn.NORM.INV(B2163,'Input Parameters'!$E$19,'Input Parameters'!$F$19)</f>
        <v>560.03421446548816</v>
      </c>
      <c r="D2163" s="10">
        <f t="shared" ca="1" si="274"/>
        <v>0.54342685911401789</v>
      </c>
      <c r="E2163" s="59">
        <f ca="1">IF(_xlfn.NORM.INV(D2163,'Input Parameters'!$E$20,'Input Parameters'!$F$20)&lt;3500,3500,IF(_xlfn.NORM.INV(D2163,'Input Parameters'!$E$20,'Input Parameters'!$F$20)&gt;5500,5500,_xlfn.NORM.INV(D2163,'Input Parameters'!$E$20,'Input Parameters'!$F$20)))</f>
        <v>4876.3496068981131</v>
      </c>
      <c r="F2163" s="10">
        <f t="shared" ca="1" si="275"/>
        <v>0.88944283344977126</v>
      </c>
      <c r="G2163" s="61">
        <f ca="1">_xlfn.NORM.INV(F2163,'Input Parameters'!$E$21,'Input Parameters'!$F$21)</f>
        <v>294.4672633112566</v>
      </c>
      <c r="H2163" s="54">
        <f ca="1">EXP(E2163*(1/'Input Parameters'!$E$22-1/G2163))</f>
        <v>1.0864629705770077</v>
      </c>
      <c r="I2163" s="10">
        <f t="shared" ca="1" si="276"/>
        <v>0.81426266205989362</v>
      </c>
      <c r="J2163" s="29">
        <f ca="1">_xlfn.BETA.INV(I2163,'Input Parameters'!$L$24,'Input Parameters'!$M$24,'Input Parameters'!$J$24,'Input Parameters'!$K$24)</f>
        <v>0.74196332277056576</v>
      </c>
      <c r="K2163" s="156">
        <f ca="1">('Input Parameters'!$E$25/'Input Parameters'!$E$31)^$J2163</f>
        <v>4.8804916942933553E-3</v>
      </c>
      <c r="L2163" s="66">
        <f ca="1">$H2163*$C2163*'Input Parameters'!$E$23*K2163</f>
        <v>2.969566583569395</v>
      </c>
      <c r="M2163" s="23">
        <f t="shared" ca="1" si="277"/>
        <v>0.98395741007445958</v>
      </c>
      <c r="N2163" s="15">
        <f ca="1">_xlfn.NORM.INV(M2163,'Input Parameters'!$E$26,'Input Parameters'!$F$26)</f>
        <v>7.9010304173547125E-2</v>
      </c>
      <c r="O2163" s="8">
        <f t="shared" ca="1" si="278"/>
        <v>0.15084348441761553</v>
      </c>
      <c r="P2163" s="29">
        <f ca="1">_xlfn.LOGNORM.INV(O2163,'Input Parameters'!$H$27,'Input Parameters'!$I$27)</f>
        <v>0.90147759491098167</v>
      </c>
      <c r="Q2163" s="10"/>
      <c r="R2163" s="15">
        <f>'Input Parameters'!$E$28</f>
        <v>12.7</v>
      </c>
      <c r="S2163" s="10">
        <f t="shared" ca="1" si="279"/>
        <v>0.54776765313080833</v>
      </c>
      <c r="T2163" s="25">
        <f ca="1">_xlfn.LOGNORM.INV(S2163,'Input Parameters'!$H$29,'Input Parameters'!$I$29)</f>
        <v>59.021835033310282</v>
      </c>
      <c r="U2163" s="10">
        <f t="shared" ca="1" si="280"/>
        <v>0.95284426687651336</v>
      </c>
      <c r="V2163" s="29">
        <f ca="1">IF('Input Parameters'!$D$30="Beta",_xlfn.BETA.INV(U2163,'Input Parameters'!$L$30,'Input Parameters'!$M$30,'Input Parameters'!$J$30,'Input Parameters'!$K$30),IF('Input Parameters'!$D$30="LogNorm",_xlfn.LOGNORM.INV(U2163,'Input Parameters'!$H$30,'Input Parameters'!$I$30)))</f>
        <v>1.9328175731633461</v>
      </c>
      <c r="W2163" s="2">
        <f ca="1">N2163+(P2163-N2163)*(1-ERF((T2163-R2163)/(2*SQRT(L2163*'Input Parameters'!$E$31))))</f>
        <v>0.12616663948890933</v>
      </c>
      <c r="X2163">
        <f t="shared" ca="1" si="281"/>
        <v>1</v>
      </c>
      <c r="Y2163" s="7"/>
    </row>
    <row r="2164" spans="1:25" ht="15" customHeight="1" x14ac:dyDescent="0.3">
      <c r="A2164" s="130">
        <v>2157</v>
      </c>
      <c r="B2164" s="10">
        <f t="shared" ca="1" si="273"/>
        <v>0.79616365513403131</v>
      </c>
      <c r="C2164" s="57">
        <f ca="1">_xlfn.NORM.INV(B2164,'Input Parameters'!$E$19,'Input Parameters'!$F$19)</f>
        <v>637.265673261399</v>
      </c>
      <c r="D2164" s="10">
        <f t="shared" ca="1" si="274"/>
        <v>0.60946265649149234</v>
      </c>
      <c r="E2164" s="59">
        <f ca="1">IF(_xlfn.NORM.INV(D2164,'Input Parameters'!$E$20,'Input Parameters'!$F$20)&lt;3500,3500,IF(_xlfn.NORM.INV(D2164,'Input Parameters'!$E$20,'Input Parameters'!$F$20)&gt;5500,5500,_xlfn.NORM.INV(D2164,'Input Parameters'!$E$20,'Input Parameters'!$F$20)))</f>
        <v>4994.5431644435093</v>
      </c>
      <c r="F2164" s="10">
        <f t="shared" ca="1" si="275"/>
        <v>8.2537682944118118E-2</v>
      </c>
      <c r="G2164" s="61">
        <f ca="1">_xlfn.NORM.INV(F2164,'Input Parameters'!$E$21,'Input Parameters'!$F$21)</f>
        <v>273.93872769533192</v>
      </c>
      <c r="H2164" s="54">
        <f ca="1">EXP(E2164*(1/'Input Parameters'!$E$22-1/G2164))</f>
        <v>0.30540562636484725</v>
      </c>
      <c r="I2164" s="10">
        <f t="shared" ca="1" si="276"/>
        <v>0.4975863881667445</v>
      </c>
      <c r="J2164" s="29">
        <f ca="1">_xlfn.BETA.INV(I2164,'Input Parameters'!$L$24,'Input Parameters'!$M$24,'Input Parameters'!$J$24,'Input Parameters'!$K$24)</f>
        <v>0.60618714564987786</v>
      </c>
      <c r="K2164" s="156">
        <f ca="1">('Input Parameters'!$E$25/'Input Parameters'!$E$31)^$J2164</f>
        <v>1.2926026778374162E-2</v>
      </c>
      <c r="L2164" s="66">
        <f ca="1">$H2164*$C2164*'Input Parameters'!$E$23*K2164</f>
        <v>2.5157217844344135</v>
      </c>
      <c r="M2164" s="23">
        <f t="shared" ca="1" si="277"/>
        <v>0.82502601032799716</v>
      </c>
      <c r="N2164" s="15">
        <f ca="1">_xlfn.NORM.INV(M2164,'Input Parameters'!$E$26,'Input Parameters'!$F$26)</f>
        <v>5.3628494177870717E-2</v>
      </c>
      <c r="O2164" s="8">
        <f t="shared" ca="1" si="278"/>
        <v>0.141037746447356</v>
      </c>
      <c r="P2164" s="29">
        <f ca="1">_xlfn.LOGNORM.INV(O2164,'Input Parameters'!$H$27,'Input Parameters'!$I$27)</f>
        <v>0.88455049992943136</v>
      </c>
      <c r="Q2164" s="10"/>
      <c r="R2164" s="15">
        <f>'Input Parameters'!$E$28</f>
        <v>12.7</v>
      </c>
      <c r="S2164" s="10">
        <f t="shared" ca="1" si="279"/>
        <v>0.84092158748805657</v>
      </c>
      <c r="T2164" s="25">
        <f ca="1">_xlfn.LOGNORM.INV(S2164,'Input Parameters'!$H$29,'Input Parameters'!$I$29)</f>
        <v>65.1380673324947</v>
      </c>
      <c r="U2164" s="10">
        <f t="shared" ca="1" si="280"/>
        <v>0.63687514213382856</v>
      </c>
      <c r="V2164" s="29">
        <f ca="1">IF('Input Parameters'!$D$30="Beta",_xlfn.BETA.INV(U2164,'Input Parameters'!$L$30,'Input Parameters'!$M$30,'Input Parameters'!$J$30,'Input Parameters'!$K$30),IF('Input Parameters'!$D$30="LogNorm",_xlfn.LOGNORM.INV(U2164,'Input Parameters'!$H$30,'Input Parameters'!$I$30)))</f>
        <v>1.1471430288110853</v>
      </c>
      <c r="W2164" s="2">
        <f ca="1">N2164+(P2164-N2164)*(1-ERF((T2164-R2164)/(2*SQRT(L2164*'Input Parameters'!$E$31))))</f>
        <v>6.9748028663759981E-2</v>
      </c>
      <c r="X2164">
        <f t="shared" ca="1" si="281"/>
        <v>1</v>
      </c>
      <c r="Y2164" s="7"/>
    </row>
    <row r="2165" spans="1:25" ht="15" customHeight="1" x14ac:dyDescent="0.3">
      <c r="A2165" s="130">
        <v>2158</v>
      </c>
      <c r="B2165" s="10">
        <f t="shared" ca="1" si="273"/>
        <v>9.728528990263996E-2</v>
      </c>
      <c r="C2165" s="57">
        <f ca="1">_xlfn.NORM.INV(B2165,'Input Parameters'!$E$19,'Input Parameters'!$F$19)</f>
        <v>457.68861406755019</v>
      </c>
      <c r="D2165" s="10">
        <f t="shared" ca="1" si="274"/>
        <v>0.58152550855635521</v>
      </c>
      <c r="E2165" s="59">
        <f ca="1">IF(_xlfn.NORM.INV(D2165,'Input Parameters'!$E$20,'Input Parameters'!$F$20)&lt;3500,3500,IF(_xlfn.NORM.INV(D2165,'Input Parameters'!$E$20,'Input Parameters'!$F$20)&gt;5500,5500,_xlfn.NORM.INV(D2165,'Input Parameters'!$E$20,'Input Parameters'!$F$20)))</f>
        <v>4944.0583496702548</v>
      </c>
      <c r="F2165" s="10">
        <f t="shared" ca="1" si="275"/>
        <v>0.18836471725152637</v>
      </c>
      <c r="G2165" s="61">
        <f ca="1">_xlfn.NORM.INV(F2165,'Input Parameters'!$E$21,'Input Parameters'!$F$21)</f>
        <v>277.90224370781772</v>
      </c>
      <c r="H2165" s="54">
        <f ca="1">EXP(E2165*(1/'Input Parameters'!$E$22-1/G2165))</f>
        <v>0.39982865163989129</v>
      </c>
      <c r="I2165" s="10">
        <f t="shared" ca="1" si="276"/>
        <v>0.41445083888308343</v>
      </c>
      <c r="J2165" s="29">
        <f ca="1">_xlfn.BETA.INV(I2165,'Input Parameters'!$L$24,'Input Parameters'!$M$24,'Input Parameters'!$J$24,'Input Parameters'!$K$24)</f>
        <v>0.57202541127566175</v>
      </c>
      <c r="K2165" s="156">
        <f ca="1">('Input Parameters'!$E$25/'Input Parameters'!$E$31)^$J2165</f>
        <v>1.651557195102283E-2</v>
      </c>
      <c r="L2165" s="66">
        <f ca="1">$H2165*$C2165*'Input Parameters'!$E$23*K2165</f>
        <v>3.0223004743088135</v>
      </c>
      <c r="M2165" s="23">
        <f t="shared" ca="1" si="277"/>
        <v>0.24245251363666576</v>
      </c>
      <c r="N2165" s="15">
        <f ca="1">_xlfn.NORM.INV(M2165,'Input Parameters'!$E$26,'Input Parameters'!$F$26)</f>
        <v>1.9332859386266662E-2</v>
      </c>
      <c r="O2165" s="8">
        <f t="shared" ca="1" si="278"/>
        <v>0.30021388244695713</v>
      </c>
      <c r="P2165" s="29">
        <f ca="1">_xlfn.LOGNORM.INV(O2165,'Input Parameters'!$H$27,'Input Parameters'!$I$27)</f>
        <v>1.1291707023631643</v>
      </c>
      <c r="Q2165" s="10"/>
      <c r="R2165" s="15">
        <f>'Input Parameters'!$E$28</f>
        <v>12.7</v>
      </c>
      <c r="S2165" s="10">
        <f t="shared" ca="1" si="279"/>
        <v>0.88007742667897748</v>
      </c>
      <c r="T2165" s="25">
        <f ca="1">_xlfn.LOGNORM.INV(S2165,'Input Parameters'!$H$29,'Input Parameters'!$I$29)</f>
        <v>66.446366480823087</v>
      </c>
      <c r="U2165" s="10">
        <f t="shared" ca="1" si="280"/>
        <v>0.73240403144835287</v>
      </c>
      <c r="V2165" s="29">
        <f ca="1">IF('Input Parameters'!$D$30="Beta",_xlfn.BETA.INV(U2165,'Input Parameters'!$L$30,'Input Parameters'!$M$30,'Input Parameters'!$J$30,'Input Parameters'!$K$30),IF('Input Parameters'!$D$30="LogNorm",_xlfn.LOGNORM.INV(U2165,'Input Parameters'!$H$30,'Input Parameters'!$I$30)))</f>
        <v>1.276013224858298</v>
      </c>
      <c r="W2165" s="2">
        <f ca="1">N2165+(P2165-N2165)*(1-ERF((T2165-R2165)/(2*SQRT(L2165*'Input Parameters'!$E$31))))</f>
        <v>5.1307323747985412E-2</v>
      </c>
      <c r="X2165">
        <f t="shared" ca="1" si="281"/>
        <v>1</v>
      </c>
      <c r="Y2165" s="7"/>
    </row>
    <row r="2166" spans="1:25" ht="15" customHeight="1" x14ac:dyDescent="0.3">
      <c r="A2166" s="130">
        <v>2159</v>
      </c>
      <c r="B2166" s="10">
        <f t="shared" ca="1" si="273"/>
        <v>0.88220494918988945</v>
      </c>
      <c r="C2166" s="57">
        <f ca="1">_xlfn.NORM.INV(B2166,'Input Parameters'!$E$19,'Input Parameters'!$F$19)</f>
        <v>667.52388975350664</v>
      </c>
      <c r="D2166" s="10">
        <f t="shared" ca="1" si="274"/>
        <v>0.36492920253528971</v>
      </c>
      <c r="E2166" s="59">
        <f ca="1">IF(_xlfn.NORM.INV(D2166,'Input Parameters'!$E$20,'Input Parameters'!$F$20)&lt;3500,3500,IF(_xlfn.NORM.INV(D2166,'Input Parameters'!$E$20,'Input Parameters'!$F$20)&gt;5500,5500,_xlfn.NORM.INV(D2166,'Input Parameters'!$E$20,'Input Parameters'!$F$20)))</f>
        <v>4558.2802766267041</v>
      </c>
      <c r="F2166" s="10">
        <f t="shared" ca="1" si="275"/>
        <v>0.38140230820322107</v>
      </c>
      <c r="G2166" s="61">
        <f ca="1">_xlfn.NORM.INV(F2166,'Input Parameters'!$E$21,'Input Parameters'!$F$21)</f>
        <v>282.47785288188754</v>
      </c>
      <c r="H2166" s="54">
        <f ca="1">EXP(E2166*(1/'Input Parameters'!$E$22-1/G2166))</f>
        <v>0.56017843743682716</v>
      </c>
      <c r="I2166" s="10">
        <f t="shared" ca="1" si="276"/>
        <v>0.6409559757936919</v>
      </c>
      <c r="J2166" s="29">
        <f ca="1">_xlfn.BETA.INV(I2166,'Input Parameters'!$L$24,'Input Parameters'!$M$24,'Input Parameters'!$J$24,'Input Parameters'!$K$24)</f>
        <v>0.6640894038163061</v>
      </c>
      <c r="K2166" s="156">
        <f ca="1">('Input Parameters'!$E$25/'Input Parameters'!$E$31)^$J2166</f>
        <v>8.5324645414064232E-3</v>
      </c>
      <c r="L2166" s="66">
        <f ca="1">$H2166*$C2166*'Input Parameters'!$E$23*K2166</f>
        <v>3.190565707656944</v>
      </c>
      <c r="M2166" s="23">
        <f t="shared" ca="1" si="277"/>
        <v>0.13243140470169623</v>
      </c>
      <c r="N2166" s="15">
        <f ca="1">_xlfn.NORM.INV(M2166,'Input Parameters'!$E$26,'Input Parameters'!$F$26)</f>
        <v>1.0585607050742948E-2</v>
      </c>
      <c r="O2166" s="8">
        <f t="shared" ca="1" si="278"/>
        <v>0.43995021618175956</v>
      </c>
      <c r="P2166" s="29">
        <f ca="1">_xlfn.LOGNORM.INV(O2166,'Input Parameters'!$H$27,'Input Parameters'!$I$27)</f>
        <v>1.331579218483649</v>
      </c>
      <c r="Q2166" s="10"/>
      <c r="R2166" s="15">
        <f>'Input Parameters'!$E$28</f>
        <v>12.7</v>
      </c>
      <c r="S2166" s="10">
        <f t="shared" ca="1" si="279"/>
        <v>1.801216449757892E-2</v>
      </c>
      <c r="T2166" s="25">
        <f ca="1">_xlfn.LOGNORM.INV(S2166,'Input Parameters'!$H$29,'Input Parameters'!$I$29)</f>
        <v>46.018065534641892</v>
      </c>
      <c r="U2166" s="10">
        <f t="shared" ca="1" si="280"/>
        <v>0.60916262576465685</v>
      </c>
      <c r="V2166" s="29">
        <f ca="1">IF('Input Parameters'!$D$30="Beta",_xlfn.BETA.INV(U2166,'Input Parameters'!$L$30,'Input Parameters'!$M$30,'Input Parameters'!$J$30,'Input Parameters'!$K$30),IF('Input Parameters'!$D$30="LogNorm",_xlfn.LOGNORM.INV(U2166,'Input Parameters'!$H$30,'Input Parameters'!$I$30)))</f>
        <v>1.1145989409538004</v>
      </c>
      <c r="W2166" s="2">
        <f ca="1">N2166+(P2166-N2166)*(1-ERF((T2166-R2166)/(2*SQRT(L2166*'Input Parameters'!$E$31))))</f>
        <v>0.25785340157915682</v>
      </c>
      <c r="X2166">
        <f t="shared" ca="1" si="281"/>
        <v>1</v>
      </c>
      <c r="Y2166" s="7"/>
    </row>
    <row r="2167" spans="1:25" ht="15" customHeight="1" x14ac:dyDescent="0.3">
      <c r="A2167" s="130">
        <v>2160</v>
      </c>
      <c r="B2167" s="10">
        <f t="shared" ca="1" si="273"/>
        <v>2.8338972961592934E-2</v>
      </c>
      <c r="C2167" s="57">
        <f ca="1">_xlfn.NORM.INV(B2167,'Input Parameters'!$E$19,'Input Parameters'!$F$19)</f>
        <v>406.26106338570696</v>
      </c>
      <c r="D2167" s="10">
        <f t="shared" ca="1" si="274"/>
        <v>0.69194768946187524</v>
      </c>
      <c r="E2167" s="59">
        <f ca="1">IF(_xlfn.NORM.INV(D2167,'Input Parameters'!$E$20,'Input Parameters'!$F$20)&lt;3500,3500,IF(_xlfn.NORM.INV(D2167,'Input Parameters'!$E$20,'Input Parameters'!$F$20)&gt;5500,5500,_xlfn.NORM.INV(D2167,'Input Parameters'!$E$20,'Input Parameters'!$F$20)))</f>
        <v>5150.9650962469887</v>
      </c>
      <c r="F2167" s="10">
        <f t="shared" ca="1" si="275"/>
        <v>0.33440571601207369</v>
      </c>
      <c r="G2167" s="61">
        <f ca="1">_xlfn.NORM.INV(F2167,'Input Parameters'!$E$21,'Input Parameters'!$F$21)</f>
        <v>281.48765063295502</v>
      </c>
      <c r="H2167" s="54">
        <f ca="1">EXP(E2167*(1/'Input Parameters'!$E$22-1/G2167))</f>
        <v>0.48724190498921055</v>
      </c>
      <c r="I2167" s="10">
        <f t="shared" ca="1" si="276"/>
        <v>0.3175119609929985</v>
      </c>
      <c r="J2167" s="29">
        <f ca="1">_xlfn.BETA.INV(I2167,'Input Parameters'!$L$24,'Input Parameters'!$M$24,'Input Parameters'!$J$24,'Input Parameters'!$K$24)</f>
        <v>0.52939516195389036</v>
      </c>
      <c r="K2167" s="156">
        <f ca="1">('Input Parameters'!$E$25/'Input Parameters'!$E$31)^$J2167</f>
        <v>2.2423596476912066E-2</v>
      </c>
      <c r="L2167" s="66">
        <f ca="1">$H2167*$C2167*'Input Parameters'!$E$23*K2167</f>
        <v>4.4386929452074737</v>
      </c>
      <c r="M2167" s="23">
        <f t="shared" ca="1" si="277"/>
        <v>0.64124517291234151</v>
      </c>
      <c r="N2167" s="15">
        <f ca="1">_xlfn.NORM.INV(M2167,'Input Parameters'!$E$26,'Input Parameters'!$F$26)</f>
        <v>4.159757064885318E-2</v>
      </c>
      <c r="O2167" s="8">
        <f t="shared" ca="1" si="278"/>
        <v>0.23956672394950629</v>
      </c>
      <c r="P2167" s="29">
        <f ca="1">_xlfn.LOGNORM.INV(O2167,'Input Parameters'!$H$27,'Input Parameters'!$I$27)</f>
        <v>1.0409346374112116</v>
      </c>
      <c r="Q2167" s="10"/>
      <c r="R2167" s="15">
        <f>'Input Parameters'!$E$28</f>
        <v>12.7</v>
      </c>
      <c r="S2167" s="10">
        <f t="shared" ca="1" si="279"/>
        <v>0.10518353450329754</v>
      </c>
      <c r="T2167" s="25">
        <f ca="1">_xlfn.LOGNORM.INV(S2167,'Input Parameters'!$H$29,'Input Parameters'!$I$29)</f>
        <v>50.592505098893135</v>
      </c>
      <c r="U2167" s="10">
        <f t="shared" ca="1" si="280"/>
        <v>0.20411616115307207</v>
      </c>
      <c r="V2167" s="29">
        <f ca="1">IF('Input Parameters'!$D$30="Beta",_xlfn.BETA.INV(U2167,'Input Parameters'!$L$30,'Input Parameters'!$M$30,'Input Parameters'!$J$30,'Input Parameters'!$K$30),IF('Input Parameters'!$D$30="LogNorm",_xlfn.LOGNORM.INV(U2167,'Input Parameters'!$H$30,'Input Parameters'!$I$30)))</f>
        <v>0.72114114797709028</v>
      </c>
      <c r="W2167" s="2">
        <f ca="1">N2167+(P2167-N2167)*(1-ERF((T2167-R2167)/(2*SQRT(L2167*'Input Parameters'!$E$31))))</f>
        <v>0.24491526451822243</v>
      </c>
      <c r="X2167">
        <f t="shared" ca="1" si="281"/>
        <v>1</v>
      </c>
      <c r="Y2167" s="7"/>
    </row>
    <row r="2168" spans="1:25" ht="15" customHeight="1" x14ac:dyDescent="0.3">
      <c r="A2168" s="130">
        <v>2161</v>
      </c>
      <c r="B2168" s="10">
        <f t="shared" ca="1" si="273"/>
        <v>5.0003293429195517E-2</v>
      </c>
      <c r="C2168" s="57">
        <f ca="1">_xlfn.NORM.INV(B2168,'Input Parameters'!$E$19,'Input Parameters'!$F$19)</f>
        <v>428.31256678924808</v>
      </c>
      <c r="D2168" s="10">
        <f t="shared" ca="1" si="274"/>
        <v>0.17353048256876957</v>
      </c>
      <c r="E2168" s="59">
        <f ca="1">IF(_xlfn.NORM.INV(D2168,'Input Parameters'!$E$20,'Input Parameters'!$F$20)&lt;3500,3500,IF(_xlfn.NORM.INV(D2168,'Input Parameters'!$E$20,'Input Parameters'!$F$20)&gt;5500,5500,_xlfn.NORM.INV(D2168,'Input Parameters'!$E$20,'Input Parameters'!$F$20)))</f>
        <v>4141.7862672873289</v>
      </c>
      <c r="F2168" s="10">
        <f t="shared" ca="1" si="275"/>
        <v>0.32740010336094516</v>
      </c>
      <c r="G2168" s="61">
        <f ca="1">_xlfn.NORM.INV(F2168,'Input Parameters'!$E$21,'Input Parameters'!$F$21)</f>
        <v>281.33576512549303</v>
      </c>
      <c r="H2168" s="54">
        <f ca="1">EXP(E2168*(1/'Input Parameters'!$E$22-1/G2168))</f>
        <v>0.55650866347774308</v>
      </c>
      <c r="I2168" s="10">
        <f t="shared" ca="1" si="276"/>
        <v>0.84986558169461079</v>
      </c>
      <c r="J2168" s="29">
        <f ca="1">_xlfn.BETA.INV(I2168,'Input Parameters'!$L$24,'Input Parameters'!$M$24,'Input Parameters'!$J$24,'Input Parameters'!$K$24)</f>
        <v>0.7611729252593229</v>
      </c>
      <c r="K2168" s="156">
        <f ca="1">('Input Parameters'!$E$25/'Input Parameters'!$E$31)^$J2168</f>
        <v>4.2522360396546732E-3</v>
      </c>
      <c r="L2168" s="66">
        <f ca="1">$H2168*$C2168*'Input Parameters'!$E$23*K2168</f>
        <v>1.0135615115407053</v>
      </c>
      <c r="M2168" s="23">
        <f t="shared" ca="1" si="277"/>
        <v>0.44863654607026526</v>
      </c>
      <c r="N2168" s="15">
        <f ca="1">_xlfn.NORM.INV(M2168,'Input Parameters'!$E$26,'Input Parameters'!$F$26)</f>
        <v>3.1288755892067137E-2</v>
      </c>
      <c r="O2168" s="8">
        <f t="shared" ca="1" si="278"/>
        <v>0.37738842032516218</v>
      </c>
      <c r="P2168" s="29">
        <f ca="1">_xlfn.LOGNORM.INV(O2168,'Input Parameters'!$H$27,'Input Parameters'!$I$27)</f>
        <v>1.2398943474146626</v>
      </c>
      <c r="Q2168" s="10"/>
      <c r="R2168" s="15">
        <f>'Input Parameters'!$E$28</f>
        <v>12.7</v>
      </c>
      <c r="S2168" s="10">
        <f t="shared" ca="1" si="279"/>
        <v>0.75258544359192359</v>
      </c>
      <c r="T2168" s="25">
        <f ca="1">_xlfn.LOGNORM.INV(S2168,'Input Parameters'!$H$29,'Input Parameters'!$I$29)</f>
        <v>62.870383058849022</v>
      </c>
      <c r="U2168" s="10">
        <f t="shared" ca="1" si="280"/>
        <v>8.4406728433182199E-2</v>
      </c>
      <c r="V2168" s="29">
        <f ca="1">IF('Input Parameters'!$D$30="Beta",_xlfn.BETA.INV(U2168,'Input Parameters'!$L$30,'Input Parameters'!$M$30,'Input Parameters'!$J$30,'Input Parameters'!$K$30),IF('Input Parameters'!$D$30="LogNorm",_xlfn.LOGNORM.INV(U2168,'Input Parameters'!$H$30,'Input Parameters'!$I$30)))</f>
        <v>0.58075674627039497</v>
      </c>
      <c r="W2168" s="2">
        <f ca="1">N2168+(P2168-N2168)*(1-ERF((T2168-R2168)/(2*SQRT(L2168*'Input Parameters'!$E$31))))</f>
        <v>3.1802964221303714E-2</v>
      </c>
      <c r="X2168">
        <f t="shared" ca="1" si="281"/>
        <v>1</v>
      </c>
      <c r="Y2168" s="7"/>
    </row>
    <row r="2169" spans="1:25" ht="15" customHeight="1" x14ac:dyDescent="0.3">
      <c r="A2169" s="130">
        <v>2162</v>
      </c>
      <c r="B2169" s="10">
        <f t="shared" ca="1" si="273"/>
        <v>2.044314432462313E-2</v>
      </c>
      <c r="C2169" s="57">
        <f ca="1">_xlfn.NORM.INV(B2169,'Input Parameters'!$E$19,'Input Parameters'!$F$19)</f>
        <v>394.52443036331545</v>
      </c>
      <c r="D2169" s="10">
        <f t="shared" ca="1" si="274"/>
        <v>0.26442683486658636</v>
      </c>
      <c r="E2169" s="59">
        <f ca="1">IF(_xlfn.NORM.INV(D2169,'Input Parameters'!$E$20,'Input Parameters'!$F$20)&lt;3500,3500,IF(_xlfn.NORM.INV(D2169,'Input Parameters'!$E$20,'Input Parameters'!$F$20)&gt;5500,5500,_xlfn.NORM.INV(D2169,'Input Parameters'!$E$20,'Input Parameters'!$F$20)))</f>
        <v>4359.1701927529821</v>
      </c>
      <c r="F2169" s="10">
        <f t="shared" ca="1" si="275"/>
        <v>2.5975729186993091E-2</v>
      </c>
      <c r="G2169" s="61">
        <f ca="1">_xlfn.NORM.INV(F2169,'Input Parameters'!$E$21,'Input Parameters'!$F$21)</f>
        <v>269.57380888276776</v>
      </c>
      <c r="H2169" s="54">
        <f ca="1">EXP(E2169*(1/'Input Parameters'!$E$22-1/G2169))</f>
        <v>0.27447753012546999</v>
      </c>
      <c r="I2169" s="10">
        <f t="shared" ca="1" si="276"/>
        <v>9.1502940163942226E-2</v>
      </c>
      <c r="J2169" s="29">
        <f ca="1">_xlfn.BETA.INV(I2169,'Input Parameters'!$L$24,'Input Parameters'!$M$24,'Input Parameters'!$J$24,'Input Parameters'!$K$24)</f>
        <v>0.38927920775905828</v>
      </c>
      <c r="K2169" s="156">
        <f ca="1">('Input Parameters'!$E$25/'Input Parameters'!$E$31)^$J2169</f>
        <v>6.1267057669138238E-2</v>
      </c>
      <c r="L2169" s="66">
        <f ca="1">$H2169*$C2169*'Input Parameters'!$E$23*K2169</f>
        <v>6.6344927296738465</v>
      </c>
      <c r="M2169" s="23">
        <f t="shared" ca="1" si="277"/>
        <v>0.417793148151828</v>
      </c>
      <c r="N2169" s="15">
        <f ca="1">_xlfn.NORM.INV(M2169,'Input Parameters'!$E$26,'Input Parameters'!$F$26)</f>
        <v>2.9641609956921357E-2</v>
      </c>
      <c r="O2169" s="8">
        <f t="shared" ca="1" si="278"/>
        <v>0.75024774971766928</v>
      </c>
      <c r="P2169" s="29">
        <f ca="1">_xlfn.LOGNORM.INV(O2169,'Input Parameters'!$H$27,'Input Parameters'!$I$27)</f>
        <v>1.9192961987192834</v>
      </c>
      <c r="Q2169" s="10"/>
      <c r="R2169" s="15">
        <f>'Input Parameters'!$E$28</f>
        <v>12.7</v>
      </c>
      <c r="S2169" s="10">
        <f t="shared" ca="1" si="279"/>
        <v>0.51226128358342582</v>
      </c>
      <c r="T2169" s="25">
        <f ca="1">_xlfn.LOGNORM.INV(S2169,'Input Parameters'!$H$29,'Input Parameters'!$I$29)</f>
        <v>58.433143757299426</v>
      </c>
      <c r="U2169" s="10">
        <f t="shared" ca="1" si="280"/>
        <v>0.8371813943949552</v>
      </c>
      <c r="V2169" s="29">
        <f ca="1">IF('Input Parameters'!$D$30="Beta",_xlfn.BETA.INV(U2169,'Input Parameters'!$L$30,'Input Parameters'!$M$30,'Input Parameters'!$J$30,'Input Parameters'!$K$30),IF('Input Parameters'!$D$30="LogNorm",_xlfn.LOGNORM.INV(U2169,'Input Parameters'!$H$30,'Input Parameters'!$I$30)))</f>
        <v>1.4722984246548869</v>
      </c>
      <c r="W2169" s="2">
        <f ca="1">N2169+(P2169-N2169)*(1-ERF((T2169-R2169)/(2*SQRT(L2169*'Input Parameters'!$E$31))))</f>
        <v>0.42515018607594846</v>
      </c>
      <c r="X2169">
        <f t="shared" ca="1" si="281"/>
        <v>1</v>
      </c>
      <c r="Y2169" s="7"/>
    </row>
    <row r="2170" spans="1:25" ht="15" customHeight="1" x14ac:dyDescent="0.3">
      <c r="A2170" s="130">
        <v>2163</v>
      </c>
      <c r="B2170" s="10">
        <f t="shared" ca="1" si="273"/>
        <v>0.74902416841196029</v>
      </c>
      <c r="C2170" s="57">
        <f ca="1">_xlfn.NORM.INV(B2170,'Input Parameters'!$E$19,'Input Parameters'!$F$19)</f>
        <v>624.03516836524921</v>
      </c>
      <c r="D2170" s="10">
        <f t="shared" ca="1" si="274"/>
        <v>0.91986365941351966</v>
      </c>
      <c r="E2170" s="59">
        <f ca="1">IF(_xlfn.NORM.INV(D2170,'Input Parameters'!$E$20,'Input Parameters'!$F$20)&lt;3500,3500,IF(_xlfn.NORM.INV(D2170,'Input Parameters'!$E$20,'Input Parameters'!$F$20)&gt;5500,5500,_xlfn.NORM.INV(D2170,'Input Parameters'!$E$20,'Input Parameters'!$F$20)))</f>
        <v>5500</v>
      </c>
      <c r="F2170" s="10">
        <f t="shared" ca="1" si="275"/>
        <v>0.18197285412491282</v>
      </c>
      <c r="G2170" s="61">
        <f ca="1">_xlfn.NORM.INV(F2170,'Input Parameters'!$E$21,'Input Parameters'!$F$21)</f>
        <v>277.71412393339352</v>
      </c>
      <c r="H2170" s="54">
        <f ca="1">EXP(E2170*(1/'Input Parameters'!$E$22-1/G2170))</f>
        <v>0.3558637920396503</v>
      </c>
      <c r="I2170" s="10">
        <f t="shared" ca="1" si="276"/>
        <v>0.90623389203914817</v>
      </c>
      <c r="J2170" s="29">
        <f ca="1">_xlfn.BETA.INV(I2170,'Input Parameters'!$L$24,'Input Parameters'!$M$24,'Input Parameters'!$J$24,'Input Parameters'!$K$24)</f>
        <v>0.79703098060991406</v>
      </c>
      <c r="K2170" s="156">
        <f ca="1">('Input Parameters'!$E$25/'Input Parameters'!$E$31)^$J2170</f>
        <v>3.2877896501186353E-3</v>
      </c>
      <c r="L2170" s="66">
        <f ca="1">$H2170*$C2170*'Input Parameters'!$E$23*K2170</f>
        <v>0.73012444958110179</v>
      </c>
      <c r="M2170" s="23">
        <f t="shared" ca="1" si="277"/>
        <v>0.8018551668884637</v>
      </c>
      <c r="N2170" s="15">
        <f ca="1">_xlfn.NORM.INV(M2170,'Input Parameters'!$E$26,'Input Parameters'!$F$26)</f>
        <v>5.1813592861749476E-2</v>
      </c>
      <c r="O2170" s="8">
        <f t="shared" ca="1" si="278"/>
        <v>0.84912253897511747</v>
      </c>
      <c r="P2170" s="29">
        <f ca="1">_xlfn.LOGNORM.INV(O2170,'Input Parameters'!$H$27,'Input Parameters'!$I$27)</f>
        <v>2.2480870546102207</v>
      </c>
      <c r="Q2170" s="10"/>
      <c r="R2170" s="15">
        <f>'Input Parameters'!$E$28</f>
        <v>12.7</v>
      </c>
      <c r="S2170" s="10">
        <f t="shared" ca="1" si="279"/>
        <v>0.27369160185422803</v>
      </c>
      <c r="T2170" s="25">
        <f ca="1">_xlfn.LOGNORM.INV(S2170,'Input Parameters'!$H$29,'Input Parameters'!$I$29)</f>
        <v>54.428005077517092</v>
      </c>
      <c r="U2170" s="10">
        <f t="shared" ca="1" si="280"/>
        <v>0.84066999178224333</v>
      </c>
      <c r="V2170" s="29">
        <f ca="1">IF('Input Parameters'!$D$30="Beta",_xlfn.BETA.INV(U2170,'Input Parameters'!$L$30,'Input Parameters'!$M$30,'Input Parameters'!$J$30,'Input Parameters'!$K$30),IF('Input Parameters'!$D$30="LogNorm",_xlfn.LOGNORM.INV(U2170,'Input Parameters'!$H$30,'Input Parameters'!$I$30)))</f>
        <v>1.4806102443286475</v>
      </c>
      <c r="W2170" s="2">
        <f ca="1">N2170+(P2170-N2170)*(1-ERF((T2170-R2170)/(2*SQRT(L2170*'Input Parameters'!$E$31))))</f>
        <v>5.3030551214313208E-2</v>
      </c>
      <c r="X2170">
        <f t="shared" ca="1" si="281"/>
        <v>1</v>
      </c>
      <c r="Y2170" s="7"/>
    </row>
    <row r="2171" spans="1:25" ht="15" customHeight="1" x14ac:dyDescent="0.3">
      <c r="A2171" s="130">
        <v>2164</v>
      </c>
      <c r="B2171" s="10">
        <f t="shared" ca="1" si="273"/>
        <v>0.82485054379080758</v>
      </c>
      <c r="C2171" s="57">
        <f ca="1">_xlfn.NORM.INV(B2171,'Input Parameters'!$E$19,'Input Parameters'!$F$19)</f>
        <v>646.22381588298208</v>
      </c>
      <c r="D2171" s="10">
        <f t="shared" ca="1" si="274"/>
        <v>0.7791139148077374</v>
      </c>
      <c r="E2171" s="59">
        <f ca="1">IF(_xlfn.NORM.INV(D2171,'Input Parameters'!$E$20,'Input Parameters'!$F$20)&lt;3500,3500,IF(_xlfn.NORM.INV(D2171,'Input Parameters'!$E$20,'Input Parameters'!$F$20)&gt;5500,5500,_xlfn.NORM.INV(D2171,'Input Parameters'!$E$20,'Input Parameters'!$F$20)))</f>
        <v>5338.4428540542058</v>
      </c>
      <c r="F2171" s="10">
        <f t="shared" ca="1" si="275"/>
        <v>0.28565868700579111</v>
      </c>
      <c r="G2171" s="61">
        <f ca="1">_xlfn.NORM.INV(F2171,'Input Parameters'!$E$21,'Input Parameters'!$F$21)</f>
        <v>280.40035653152358</v>
      </c>
      <c r="H2171" s="54">
        <f ca="1">EXP(E2171*(1/'Input Parameters'!$E$22-1/G2171))</f>
        <v>0.44100302341231762</v>
      </c>
      <c r="I2171" s="10">
        <f t="shared" ca="1" si="276"/>
        <v>0.75434197518576152</v>
      </c>
      <c r="J2171" s="29">
        <f ca="1">_xlfn.BETA.INV(I2171,'Input Parameters'!$L$24,'Input Parameters'!$M$24,'Input Parameters'!$J$24,'Input Parameters'!$K$24)</f>
        <v>0.71295208333069304</v>
      </c>
      <c r="K2171" s="156">
        <f ca="1">('Input Parameters'!$E$25/'Input Parameters'!$E$31)^$J2171</f>
        <v>6.0096077641089056E-3</v>
      </c>
      <c r="L2171" s="66">
        <f ca="1">$H2171*$C2171*'Input Parameters'!$E$23*K2171</f>
        <v>1.7126580242034906</v>
      </c>
      <c r="M2171" s="23">
        <f t="shared" ca="1" si="277"/>
        <v>0.96113322734372875</v>
      </c>
      <c r="N2171" s="15">
        <f ca="1">_xlfn.NORM.INV(M2171,'Input Parameters'!$E$26,'Input Parameters'!$F$26)</f>
        <v>7.1043804657546838E-2</v>
      </c>
      <c r="O2171" s="8">
        <f t="shared" ca="1" si="278"/>
        <v>0.13870790793694254</v>
      </c>
      <c r="P2171" s="29">
        <f ca="1">_xlfn.LOGNORM.INV(O2171,'Input Parameters'!$H$27,'Input Parameters'!$I$27)</f>
        <v>0.88046106220996401</v>
      </c>
      <c r="Q2171" s="10"/>
      <c r="R2171" s="15">
        <f>'Input Parameters'!$E$28</f>
        <v>12.7</v>
      </c>
      <c r="S2171" s="10">
        <f t="shared" ca="1" si="279"/>
        <v>0.72450506571450857</v>
      </c>
      <c r="T2171" s="25">
        <f ca="1">_xlfn.LOGNORM.INV(S2171,'Input Parameters'!$H$29,'Input Parameters'!$I$29)</f>
        <v>62.263667211375356</v>
      </c>
      <c r="U2171" s="10">
        <f t="shared" ca="1" si="280"/>
        <v>0.39721782369495173</v>
      </c>
      <c r="V2171" s="29">
        <f ca="1">IF('Input Parameters'!$D$30="Beta",_xlfn.BETA.INV(U2171,'Input Parameters'!$L$30,'Input Parameters'!$M$30,'Input Parameters'!$J$30,'Input Parameters'!$K$30),IF('Input Parameters'!$D$30="LogNorm",_xlfn.LOGNORM.INV(U2171,'Input Parameters'!$H$30,'Input Parameters'!$I$30)))</f>
        <v>0.90163816983538525</v>
      </c>
      <c r="W2171" s="2">
        <f ca="1">N2171+(P2171-N2171)*(1-ERF((T2171-R2171)/(2*SQRT(L2171*'Input Parameters'!$E$31))))</f>
        <v>7.703832960110564E-2</v>
      </c>
      <c r="X2171">
        <f t="shared" ca="1" si="281"/>
        <v>1</v>
      </c>
      <c r="Y2171" s="7"/>
    </row>
    <row r="2172" spans="1:25" ht="15" customHeight="1" x14ac:dyDescent="0.3">
      <c r="A2172" s="130">
        <v>2165</v>
      </c>
      <c r="B2172" s="10">
        <f t="shared" ca="1" si="273"/>
        <v>0.72550172243473776</v>
      </c>
      <c r="C2172" s="57">
        <f ca="1">_xlfn.NORM.INV(B2172,'Input Parameters'!$E$19,'Input Parameters'!$F$19)</f>
        <v>617.93784541997741</v>
      </c>
      <c r="D2172" s="10">
        <f t="shared" ca="1" si="274"/>
        <v>0.73899578282756062</v>
      </c>
      <c r="E2172" s="59">
        <f ca="1">IF(_xlfn.NORM.INV(D2172,'Input Parameters'!$E$20,'Input Parameters'!$F$20)&lt;3500,3500,IF(_xlfn.NORM.INV(D2172,'Input Parameters'!$E$20,'Input Parameters'!$F$20)&gt;5500,5500,_xlfn.NORM.INV(D2172,'Input Parameters'!$E$20,'Input Parameters'!$F$20)))</f>
        <v>5248.1767735433668</v>
      </c>
      <c r="F2172" s="10">
        <f t="shared" ca="1" si="275"/>
        <v>0.72536439430989097</v>
      </c>
      <c r="G2172" s="61">
        <f ca="1">_xlfn.NORM.INV(F2172,'Input Parameters'!$E$21,'Input Parameters'!$F$21)</f>
        <v>289.55698109481057</v>
      </c>
      <c r="H2172" s="54">
        <f ca="1">EXP(E2172*(1/'Input Parameters'!$E$22-1/G2172))</f>
        <v>0.80816937589080928</v>
      </c>
      <c r="I2172" s="10">
        <f t="shared" ca="1" si="276"/>
        <v>0.18899435210904969</v>
      </c>
      <c r="J2172" s="29">
        <f ca="1">_xlfn.BETA.INV(I2172,'Input Parameters'!$L$24,'Input Parameters'!$M$24,'Input Parameters'!$J$24,'Input Parameters'!$K$24)</f>
        <v>0.46208089685892584</v>
      </c>
      <c r="K2172" s="156">
        <f ca="1">('Input Parameters'!$E$25/'Input Parameters'!$E$31)^$J2172</f>
        <v>3.6342792797015917E-2</v>
      </c>
      <c r="L2172" s="66">
        <f ca="1">$H2172*$C2172*'Input Parameters'!$E$23*K2172</f>
        <v>18.149534132463099</v>
      </c>
      <c r="M2172" s="23">
        <f t="shared" ca="1" si="277"/>
        <v>0.5561365617270233</v>
      </c>
      <c r="N2172" s="15">
        <f ca="1">_xlfn.NORM.INV(M2172,'Input Parameters'!$E$26,'Input Parameters'!$F$26)</f>
        <v>3.6964803099632411E-2</v>
      </c>
      <c r="O2172" s="8">
        <f t="shared" ca="1" si="278"/>
        <v>0.93711097968215595</v>
      </c>
      <c r="P2172" s="29">
        <f ca="1">_xlfn.LOGNORM.INV(O2172,'Input Parameters'!$H$27,'Input Parameters'!$I$27)</f>
        <v>2.802544005396328</v>
      </c>
      <c r="Q2172" s="10"/>
      <c r="R2172" s="15">
        <f>'Input Parameters'!$E$28</f>
        <v>12.7</v>
      </c>
      <c r="S2172" s="10">
        <f t="shared" ca="1" si="279"/>
        <v>0.24171295791355529</v>
      </c>
      <c r="T2172" s="25">
        <f ca="1">_xlfn.LOGNORM.INV(S2172,'Input Parameters'!$H$29,'Input Parameters'!$I$29)</f>
        <v>53.825676880348929</v>
      </c>
      <c r="U2172" s="10">
        <f t="shared" ca="1" si="280"/>
        <v>0.44536822018629363</v>
      </c>
      <c r="V2172" s="29">
        <f ca="1">IF('Input Parameters'!$D$30="Beta",_xlfn.BETA.INV(U2172,'Input Parameters'!$L$30,'Input Parameters'!$M$30,'Input Parameters'!$J$30,'Input Parameters'!$K$30),IF('Input Parameters'!$D$30="LogNorm",_xlfn.LOGNORM.INV(U2172,'Input Parameters'!$H$30,'Input Parameters'!$I$30)))</f>
        <v>0.9465178657400396</v>
      </c>
      <c r="W2172" s="2">
        <f ca="1">N2172+(P2172-N2172)*(1-ERF((T2172-R2172)/(2*SQRT(L2172*'Input Parameters'!$E$31))))</f>
        <v>1.4055409630380185</v>
      </c>
      <c r="X2172">
        <f t="shared" ca="1" si="281"/>
        <v>0</v>
      </c>
      <c r="Y2172" s="7"/>
    </row>
    <row r="2173" spans="1:25" ht="15" customHeight="1" x14ac:dyDescent="0.3">
      <c r="A2173" s="130">
        <v>2166</v>
      </c>
      <c r="B2173" s="10">
        <f t="shared" ca="1" si="273"/>
        <v>0.53829280458306361</v>
      </c>
      <c r="C2173" s="57">
        <f ca="1">_xlfn.NORM.INV(B2173,'Input Parameters'!$E$19,'Input Parameters'!$F$19)</f>
        <v>575.42329719072802</v>
      </c>
      <c r="D2173" s="10">
        <f t="shared" ca="1" si="274"/>
        <v>0.70882590809837043</v>
      </c>
      <c r="E2173" s="59">
        <f ca="1">IF(_xlfn.NORM.INV(D2173,'Input Parameters'!$E$20,'Input Parameters'!$F$20)&lt;3500,3500,IF(_xlfn.NORM.INV(D2173,'Input Parameters'!$E$20,'Input Parameters'!$F$20)&gt;5500,5500,_xlfn.NORM.INV(D2173,'Input Parameters'!$E$20,'Input Parameters'!$F$20)))</f>
        <v>5184.9705973363334</v>
      </c>
      <c r="F2173" s="10">
        <f t="shared" ca="1" si="275"/>
        <v>0.8126696985536549</v>
      </c>
      <c r="G2173" s="61">
        <f ca="1">_xlfn.NORM.INV(F2173,'Input Parameters'!$E$21,'Input Parameters'!$F$21)</f>
        <v>291.82792888991236</v>
      </c>
      <c r="H2173" s="54">
        <f ca="1">EXP(E2173*(1/'Input Parameters'!$E$22-1/G2173))</f>
        <v>0.93139372435264478</v>
      </c>
      <c r="I2173" s="10">
        <f t="shared" ca="1" si="276"/>
        <v>0.19550084113086874</v>
      </c>
      <c r="J2173" s="29">
        <f ca="1">_xlfn.BETA.INV(I2173,'Input Parameters'!$L$24,'Input Parameters'!$M$24,'Input Parameters'!$J$24,'Input Parameters'!$K$24)</f>
        <v>0.46599941490643132</v>
      </c>
      <c r="K2173" s="156">
        <f ca="1">('Input Parameters'!$E$25/'Input Parameters'!$E$31)^$J2173</f>
        <v>3.5335433263225025E-2</v>
      </c>
      <c r="L2173" s="66">
        <f ca="1">$H2173*$C2173*'Input Parameters'!$E$23*K2173</f>
        <v>18.937871672310774</v>
      </c>
      <c r="M2173" s="23">
        <f t="shared" ca="1" si="277"/>
        <v>0.61842295118323554</v>
      </c>
      <c r="N2173" s="15">
        <f ca="1">_xlfn.NORM.INV(M2173,'Input Parameters'!$E$26,'Input Parameters'!$F$26)</f>
        <v>4.0328171518317926E-2</v>
      </c>
      <c r="O2173" s="8">
        <f t="shared" ca="1" si="278"/>
        <v>0.13140684356132626</v>
      </c>
      <c r="P2173" s="29">
        <f ca="1">_xlfn.LOGNORM.INV(O2173,'Input Parameters'!$H$27,'Input Parameters'!$I$27)</f>
        <v>0.8674610737946592</v>
      </c>
      <c r="Q2173" s="10"/>
      <c r="R2173" s="15">
        <f>'Input Parameters'!$E$28</f>
        <v>12.7</v>
      </c>
      <c r="S2173" s="10">
        <f t="shared" ca="1" si="279"/>
        <v>0.74069726585852358</v>
      </c>
      <c r="T2173" s="25">
        <f ca="1">_xlfn.LOGNORM.INV(S2173,'Input Parameters'!$H$29,'Input Parameters'!$I$29)</f>
        <v>62.608687492028707</v>
      </c>
      <c r="U2173" s="10">
        <f t="shared" ca="1" si="280"/>
        <v>0.77263981770674872</v>
      </c>
      <c r="V2173" s="29">
        <f ca="1">IF('Input Parameters'!$D$30="Beta",_xlfn.BETA.INV(U2173,'Input Parameters'!$L$30,'Input Parameters'!$M$30,'Input Parameters'!$J$30,'Input Parameters'!$K$30),IF('Input Parameters'!$D$30="LogNorm",_xlfn.LOGNORM.INV(U2173,'Input Parameters'!$H$30,'Input Parameters'!$I$30)))</f>
        <v>1.3417936478956698</v>
      </c>
      <c r="W2173" s="2">
        <f ca="1">N2173+(P2173-N2173)*(1-ERF((T2173-R2173)/(2*SQRT(L2173*'Input Parameters'!$E$31))))</f>
        <v>0.38556748048876316</v>
      </c>
      <c r="X2173">
        <f t="shared" ca="1" si="281"/>
        <v>1</v>
      </c>
      <c r="Y2173" s="7"/>
    </row>
    <row r="2174" spans="1:25" ht="15" customHeight="1" x14ac:dyDescent="0.3">
      <c r="A2174" s="130">
        <v>2167</v>
      </c>
      <c r="B2174" s="10">
        <f t="shared" ca="1" si="273"/>
        <v>0.21823208222064372</v>
      </c>
      <c r="C2174" s="57">
        <f ca="1">_xlfn.NORM.INV(B2174,'Input Parameters'!$E$19,'Input Parameters'!$F$19)</f>
        <v>501.54397045611654</v>
      </c>
      <c r="D2174" s="10">
        <f t="shared" ca="1" si="274"/>
        <v>6.3464933857722783E-2</v>
      </c>
      <c r="E2174" s="59">
        <f ca="1">IF(_xlfn.NORM.INV(D2174,'Input Parameters'!$E$20,'Input Parameters'!$F$20)&lt;3500,3500,IF(_xlfn.NORM.INV(D2174,'Input Parameters'!$E$20,'Input Parameters'!$F$20)&gt;5500,5500,_xlfn.NORM.INV(D2174,'Input Parameters'!$E$20,'Input Parameters'!$F$20)))</f>
        <v>3731.5750932344235</v>
      </c>
      <c r="F2174" s="10">
        <f t="shared" ca="1" si="275"/>
        <v>0.24886132674986561</v>
      </c>
      <c r="G2174" s="61">
        <f ca="1">_xlfn.NORM.INV(F2174,'Input Parameters'!$E$21,'Input Parameters'!$F$21)</f>
        <v>279.52031205969888</v>
      </c>
      <c r="H2174" s="54">
        <f ca="1">EXP(E2174*(1/'Input Parameters'!$E$22-1/G2174))</f>
        <v>0.54108795243578967</v>
      </c>
      <c r="I2174" s="10">
        <f t="shared" ca="1" si="276"/>
        <v>0.34171695935538637</v>
      </c>
      <c r="J2174" s="29">
        <f ca="1">_xlfn.BETA.INV(I2174,'Input Parameters'!$L$24,'Input Parameters'!$M$24,'Input Parameters'!$J$24,'Input Parameters'!$K$24)</f>
        <v>0.54046133054026946</v>
      </c>
      <c r="K2174" s="156">
        <f ca="1">('Input Parameters'!$E$25/'Input Parameters'!$E$31)^$J2174</f>
        <v>2.0712349779028531E-2</v>
      </c>
      <c r="L2174" s="66">
        <f ca="1">$H2174*$C2174*'Input Parameters'!$E$23*K2174</f>
        <v>5.6209050562570306</v>
      </c>
      <c r="M2174" s="23">
        <f t="shared" ca="1" si="277"/>
        <v>0.73657246690430034</v>
      </c>
      <c r="N2174" s="15">
        <f ca="1">_xlfn.NORM.INV(M2174,'Input Parameters'!$E$26,'Input Parameters'!$F$26)</f>
        <v>4.7289095513857057E-2</v>
      </c>
      <c r="O2174" s="8">
        <f t="shared" ca="1" si="278"/>
        <v>0.88129097755009933</v>
      </c>
      <c r="P2174" s="29">
        <f ca="1">_xlfn.LOGNORM.INV(O2174,'Input Parameters'!$H$27,'Input Parameters'!$I$27)</f>
        <v>2.4010471442476784</v>
      </c>
      <c r="Q2174" s="10"/>
      <c r="R2174" s="15">
        <f>'Input Parameters'!$E$28</f>
        <v>12.7</v>
      </c>
      <c r="S2174" s="10">
        <f t="shared" ca="1" si="279"/>
        <v>0.12348645333622787</v>
      </c>
      <c r="T2174" s="25">
        <f ca="1">_xlfn.LOGNORM.INV(S2174,'Input Parameters'!$H$29,'Input Parameters'!$I$29)</f>
        <v>51.133997241346734</v>
      </c>
      <c r="U2174" s="10">
        <f t="shared" ca="1" si="280"/>
        <v>0.38110110214212989</v>
      </c>
      <c r="V2174" s="29">
        <f ca="1">IF('Input Parameters'!$D$30="Beta",_xlfn.BETA.INV(U2174,'Input Parameters'!$L$30,'Input Parameters'!$M$30,'Input Parameters'!$J$30,'Input Parameters'!$K$30),IF('Input Parameters'!$D$30="LogNorm",_xlfn.LOGNORM.INV(U2174,'Input Parameters'!$H$30,'Input Parameters'!$I$30)))</f>
        <v>0.88681547971786501</v>
      </c>
      <c r="W2174" s="2">
        <f ca="1">N2174+(P2174-N2174)*(1-ERF((T2174-R2174)/(2*SQRT(L2174*'Input Parameters'!$E$31))))</f>
        <v>0.63966404946002076</v>
      </c>
      <c r="X2174">
        <f t="shared" ca="1" si="281"/>
        <v>1</v>
      </c>
      <c r="Y2174" s="7"/>
    </row>
    <row r="2175" spans="1:25" ht="15" customHeight="1" x14ac:dyDescent="0.3">
      <c r="A2175" s="130">
        <v>2168</v>
      </c>
      <c r="B2175" s="10">
        <f t="shared" ca="1" si="273"/>
        <v>0.94277126426197</v>
      </c>
      <c r="C2175" s="57">
        <f ca="1">_xlfn.NORM.INV(B2175,'Input Parameters'!$E$19,'Input Parameters'!$F$19)</f>
        <v>700.68078987050399</v>
      </c>
      <c r="D2175" s="10">
        <f t="shared" ca="1" si="274"/>
        <v>0.59599760930861401</v>
      </c>
      <c r="E2175" s="59">
        <f ca="1">IF(_xlfn.NORM.INV(D2175,'Input Parameters'!$E$20,'Input Parameters'!$F$20)&lt;3500,3500,IF(_xlfn.NORM.INV(D2175,'Input Parameters'!$E$20,'Input Parameters'!$F$20)&gt;5500,5500,_xlfn.NORM.INV(D2175,'Input Parameters'!$E$20,'Input Parameters'!$F$20)))</f>
        <v>4970.1005566848144</v>
      </c>
      <c r="F2175" s="10">
        <f t="shared" ca="1" si="275"/>
        <v>0.96247248665037366</v>
      </c>
      <c r="G2175" s="61">
        <f ca="1">_xlfn.NORM.INV(F2175,'Input Parameters'!$E$21,'Input Parameters'!$F$21)</f>
        <v>298.84180552627726</v>
      </c>
      <c r="H2175" s="54">
        <f ca="1">EXP(E2175*(1/'Input Parameters'!$E$22-1/G2175))</f>
        <v>1.3931835204686502</v>
      </c>
      <c r="I2175" s="10">
        <f t="shared" ca="1" si="276"/>
        <v>0.79538668774678944</v>
      </c>
      <c r="J2175" s="29">
        <f ca="1">_xlfn.BETA.INV(I2175,'Input Parameters'!$L$24,'Input Parameters'!$M$24,'Input Parameters'!$J$24,'Input Parameters'!$K$24)</f>
        <v>0.73245592186472075</v>
      </c>
      <c r="K2175" s="156">
        <f ca="1">('Input Parameters'!$E$25/'Input Parameters'!$E$31)^$J2175</f>
        <v>5.2249632585476824E-3</v>
      </c>
      <c r="L2175" s="66">
        <f ca="1">$H2175*$C2175*'Input Parameters'!$E$23*K2175</f>
        <v>5.1004885907748276</v>
      </c>
      <c r="M2175" s="23">
        <f t="shared" ca="1" si="277"/>
        <v>0.31227172679388171</v>
      </c>
      <c r="N2175" s="15">
        <f ca="1">_xlfn.NORM.INV(M2175,'Input Parameters'!$E$26,'Input Parameters'!$F$26)</f>
        <v>2.3722152530085621E-2</v>
      </c>
      <c r="O2175" s="8">
        <f t="shared" ca="1" si="278"/>
        <v>0.23698115023189437</v>
      </c>
      <c r="P2175" s="29">
        <f ca="1">_xlfn.LOGNORM.INV(O2175,'Input Parameters'!$H$27,'Input Parameters'!$I$27)</f>
        <v>1.037096356127752</v>
      </c>
      <c r="Q2175" s="10"/>
      <c r="R2175" s="15">
        <f>'Input Parameters'!$E$28</f>
        <v>12.7</v>
      </c>
      <c r="S2175" s="10">
        <f t="shared" ca="1" si="279"/>
        <v>0.88547432017567818</v>
      </c>
      <c r="T2175" s="25">
        <f ca="1">_xlfn.LOGNORM.INV(S2175,'Input Parameters'!$H$29,'Input Parameters'!$I$29)</f>
        <v>66.651330075402456</v>
      </c>
      <c r="U2175" s="10">
        <f t="shared" ca="1" si="280"/>
        <v>0.21557085779076934</v>
      </c>
      <c r="V2175" s="29">
        <f ca="1">IF('Input Parameters'!$D$30="Beta",_xlfn.BETA.INV(U2175,'Input Parameters'!$L$30,'Input Parameters'!$M$30,'Input Parameters'!$J$30,'Input Parameters'!$K$30),IF('Input Parameters'!$D$30="LogNorm",_xlfn.LOGNORM.INV(U2175,'Input Parameters'!$H$30,'Input Parameters'!$I$30)))</f>
        <v>0.73253973779249226</v>
      </c>
      <c r="W2175" s="2">
        <f ca="1">N2175+(P2175-N2175)*(1-ERF((T2175-R2175)/(2*SQRT(L2175*'Input Parameters'!$E$31))))</f>
        <v>0.11612258892429743</v>
      </c>
      <c r="X2175">
        <f t="shared" ca="1" si="281"/>
        <v>1</v>
      </c>
      <c r="Y2175" s="7"/>
    </row>
    <row r="2176" spans="1:25" ht="15" customHeight="1" x14ac:dyDescent="0.3">
      <c r="A2176" s="130">
        <v>2169</v>
      </c>
      <c r="B2176" s="10">
        <f t="shared" ca="1" si="273"/>
        <v>0.90736234648080838</v>
      </c>
      <c r="C2176" s="57">
        <f ca="1">_xlfn.NORM.INV(B2176,'Input Parameters'!$E$19,'Input Parameters'!$F$19)</f>
        <v>679.23596991828776</v>
      </c>
      <c r="D2176" s="10">
        <f t="shared" ca="1" si="274"/>
        <v>0.72715928795250451</v>
      </c>
      <c r="E2176" s="59">
        <f ca="1">IF(_xlfn.NORM.INV(D2176,'Input Parameters'!$E$20,'Input Parameters'!$F$20)&lt;3500,3500,IF(_xlfn.NORM.INV(D2176,'Input Parameters'!$E$20,'Input Parameters'!$F$20)&gt;5500,5500,_xlfn.NORM.INV(D2176,'Input Parameters'!$E$20,'Input Parameters'!$F$20)))</f>
        <v>5222.9708079269167</v>
      </c>
      <c r="F2176" s="10">
        <f t="shared" ca="1" si="275"/>
        <v>0.24825659474139183</v>
      </c>
      <c r="G2176" s="61">
        <f ca="1">_xlfn.NORM.INV(F2176,'Input Parameters'!$E$21,'Input Parameters'!$F$21)</f>
        <v>279.50530835094747</v>
      </c>
      <c r="H2176" s="54">
        <f ca="1">EXP(E2176*(1/'Input Parameters'!$E$22-1/G2176))</f>
        <v>0.42289020861660248</v>
      </c>
      <c r="I2176" s="10">
        <f t="shared" ca="1" si="276"/>
        <v>0.82731509848028972</v>
      </c>
      <c r="J2176" s="29">
        <f ca="1">_xlfn.BETA.INV(I2176,'Input Parameters'!$L$24,'Input Parameters'!$M$24,'Input Parameters'!$J$24,'Input Parameters'!$K$24)</f>
        <v>0.74878916085621494</v>
      </c>
      <c r="K2176" s="156">
        <f ca="1">('Input Parameters'!$E$25/'Input Parameters'!$E$31)^$J2176</f>
        <v>4.6472725379681423E-3</v>
      </c>
      <c r="L2176" s="66">
        <f ca="1">$H2176*$C2176*'Input Parameters'!$E$23*K2176</f>
        <v>1.3348929784303754</v>
      </c>
      <c r="M2176" s="23">
        <f t="shared" ca="1" si="277"/>
        <v>0.38494062429523912</v>
      </c>
      <c r="N2176" s="15">
        <f ca="1">_xlfn.NORM.INV(M2176,'Input Parameters'!$E$26,'Input Parameters'!$F$26)</f>
        <v>2.7856865131703847E-2</v>
      </c>
      <c r="O2176" s="8">
        <f t="shared" ca="1" si="278"/>
        <v>0.48355596342692686</v>
      </c>
      <c r="P2176" s="29">
        <f ca="1">_xlfn.LOGNORM.INV(O2176,'Input Parameters'!$H$27,'Input Parameters'!$I$27)</f>
        <v>1.3978997802421307</v>
      </c>
      <c r="Q2176" s="10"/>
      <c r="R2176" s="15">
        <f>'Input Parameters'!$E$28</f>
        <v>12.7</v>
      </c>
      <c r="S2176" s="10">
        <f t="shared" ca="1" si="279"/>
        <v>0.49663466870403439</v>
      </c>
      <c r="T2176" s="25">
        <f ca="1">_xlfn.LOGNORM.INV(S2176,'Input Parameters'!$H$29,'Input Parameters'!$I$29)</f>
        <v>58.176701012118883</v>
      </c>
      <c r="U2176" s="10">
        <f t="shared" ca="1" si="280"/>
        <v>0.69703604687270804</v>
      </c>
      <c r="V2176" s="29">
        <f ca="1">IF('Input Parameters'!$D$30="Beta",_xlfn.BETA.INV(U2176,'Input Parameters'!$L$30,'Input Parameters'!$M$30,'Input Parameters'!$J$30,'Input Parameters'!$K$30),IF('Input Parameters'!$D$30="LogNorm",_xlfn.LOGNORM.INV(U2176,'Input Parameters'!$H$30,'Input Parameters'!$I$30)))</f>
        <v>1.2246408999059983</v>
      </c>
      <c r="W2176" s="2">
        <f ca="1">N2176+(P2176-N2176)*(1-ERF((T2176-R2176)/(2*SQRT(L2176*'Input Parameters'!$E$31))))</f>
        <v>3.5230285572194812E-2</v>
      </c>
      <c r="X2176">
        <f t="shared" ca="1" si="281"/>
        <v>1</v>
      </c>
      <c r="Y2176" s="7"/>
    </row>
    <row r="2177" spans="1:25" ht="15" customHeight="1" x14ac:dyDescent="0.3">
      <c r="A2177" s="130">
        <v>2170</v>
      </c>
      <c r="B2177" s="10">
        <f t="shared" ca="1" si="273"/>
        <v>0.58005548028197929</v>
      </c>
      <c r="C2177" s="57">
        <f ca="1">_xlfn.NORM.INV(B2177,'Input Parameters'!$E$19,'Input Parameters'!$F$19)</f>
        <v>584.37199239693257</v>
      </c>
      <c r="D2177" s="10">
        <f t="shared" ca="1" si="274"/>
        <v>3.0288684504488295E-2</v>
      </c>
      <c r="E2177" s="59">
        <f ca="1">IF(_xlfn.NORM.INV(D2177,'Input Parameters'!$E$20,'Input Parameters'!$F$20)&lt;3500,3500,IF(_xlfn.NORM.INV(D2177,'Input Parameters'!$E$20,'Input Parameters'!$F$20)&gt;5500,5500,_xlfn.NORM.INV(D2177,'Input Parameters'!$E$20,'Input Parameters'!$F$20)))</f>
        <v>3500</v>
      </c>
      <c r="F2177" s="10">
        <f t="shared" ca="1" si="275"/>
        <v>4.9000975967653182E-2</v>
      </c>
      <c r="G2177" s="61">
        <f ca="1">_xlfn.NORM.INV(F2177,'Input Parameters'!$E$21,'Input Parameters'!$F$21)</f>
        <v>271.84470027480666</v>
      </c>
      <c r="H2177" s="54">
        <f ca="1">EXP(E2177*(1/'Input Parameters'!$E$22-1/G2177))</f>
        <v>0.39470934900009169</v>
      </c>
      <c r="I2177" s="10">
        <f t="shared" ca="1" si="276"/>
        <v>0.24567098681970034</v>
      </c>
      <c r="J2177" s="29">
        <f ca="1">_xlfn.BETA.INV(I2177,'Input Parameters'!$L$24,'Input Parameters'!$M$24,'Input Parameters'!$J$24,'Input Parameters'!$K$24)</f>
        <v>0.49402170111541277</v>
      </c>
      <c r="K2177" s="156">
        <f ca="1">('Input Parameters'!$E$25/'Input Parameters'!$E$31)^$J2177</f>
        <v>2.8900735023435136E-2</v>
      </c>
      <c r="L2177" s="66">
        <f ca="1">$H2177*$C2177*'Input Parameters'!$E$23*K2177</f>
        <v>6.6661594015898959</v>
      </c>
      <c r="M2177" s="23">
        <f t="shared" ca="1" si="277"/>
        <v>0.45836297728907283</v>
      </c>
      <c r="N2177" s="15">
        <f ca="1">_xlfn.NORM.INV(M2177,'Input Parameters'!$E$26,'Input Parameters'!$F$26)</f>
        <v>3.1804266425265744E-2</v>
      </c>
      <c r="O2177" s="8">
        <f t="shared" ca="1" si="278"/>
        <v>0.27502914807806567</v>
      </c>
      <c r="P2177" s="29">
        <f ca="1">_xlfn.LOGNORM.INV(O2177,'Input Parameters'!$H$27,'Input Parameters'!$I$27)</f>
        <v>1.0928565071462579</v>
      </c>
      <c r="Q2177" s="10"/>
      <c r="R2177" s="15">
        <f>'Input Parameters'!$E$28</f>
        <v>12.7</v>
      </c>
      <c r="S2177" s="10">
        <f t="shared" ca="1" si="279"/>
        <v>1.784331656453042E-2</v>
      </c>
      <c r="T2177" s="25">
        <f ca="1">_xlfn.LOGNORM.INV(S2177,'Input Parameters'!$H$29,'Input Parameters'!$I$29)</f>
        <v>45.998295455385076</v>
      </c>
      <c r="U2177" s="10">
        <f t="shared" ca="1" si="280"/>
        <v>0.79546057476363985</v>
      </c>
      <c r="V2177" s="29">
        <f ca="1">IF('Input Parameters'!$D$30="Beta",_xlfn.BETA.INV(U2177,'Input Parameters'!$L$30,'Input Parameters'!$M$30,'Input Parameters'!$J$30,'Input Parameters'!$K$30),IF('Input Parameters'!$D$30="LogNorm",_xlfn.LOGNORM.INV(U2177,'Input Parameters'!$H$30,'Input Parameters'!$I$30)))</f>
        <v>1.3836782476806209</v>
      </c>
      <c r="W2177" s="2">
        <f ca="1">N2177+(P2177-N2177)*(1-ERF((T2177-R2177)/(2*SQRT(L2177*'Input Parameters'!$E$31))))</f>
        <v>0.41568989679980534</v>
      </c>
      <c r="X2177">
        <f t="shared" ca="1" si="281"/>
        <v>1</v>
      </c>
      <c r="Y2177" s="7"/>
    </row>
    <row r="2178" spans="1:25" ht="15" customHeight="1" x14ac:dyDescent="0.3">
      <c r="A2178" s="130">
        <v>2171</v>
      </c>
      <c r="B2178" s="10">
        <f t="shared" ca="1" si="273"/>
        <v>0.28820961766695929</v>
      </c>
      <c r="C2178" s="57">
        <f ca="1">_xlfn.NORM.INV(B2178,'Input Parameters'!$E$19,'Input Parameters'!$F$19)</f>
        <v>520.09638071353754</v>
      </c>
      <c r="D2178" s="10">
        <f t="shared" ca="1" si="274"/>
        <v>8.3556224519274025E-2</v>
      </c>
      <c r="E2178" s="59">
        <f ca="1">IF(_xlfn.NORM.INV(D2178,'Input Parameters'!$E$20,'Input Parameters'!$F$20)&lt;3500,3500,IF(_xlfn.NORM.INV(D2178,'Input Parameters'!$E$20,'Input Parameters'!$F$20)&gt;5500,5500,_xlfn.NORM.INV(D2178,'Input Parameters'!$E$20,'Input Parameters'!$F$20)))</f>
        <v>3832.9207725667584</v>
      </c>
      <c r="F2178" s="10">
        <f t="shared" ca="1" si="275"/>
        <v>0.3768953061825342</v>
      </c>
      <c r="G2178" s="61">
        <f ca="1">_xlfn.NORM.INV(F2178,'Input Parameters'!$E$21,'Input Parameters'!$F$21)</f>
        <v>282.3847496229115</v>
      </c>
      <c r="H2178" s="54">
        <f ca="1">EXP(E2178*(1/'Input Parameters'!$E$22-1/G2178))</f>
        <v>0.61155048736813011</v>
      </c>
      <c r="I2178" s="10">
        <f t="shared" ca="1" si="276"/>
        <v>0.24360562687548959</v>
      </c>
      <c r="J2178" s="29">
        <f ca="1">_xlfn.BETA.INV(I2178,'Input Parameters'!$L$24,'Input Parameters'!$M$24,'Input Parameters'!$J$24,'Input Parameters'!$K$24)</f>
        <v>0.49293306641097956</v>
      </c>
      <c r="K2178" s="156">
        <f ca="1">('Input Parameters'!$E$25/'Input Parameters'!$E$31)^$J2178</f>
        <v>2.9127315216564299E-2</v>
      </c>
      <c r="L2178" s="66">
        <f ca="1">$H2178*$C2178*'Input Parameters'!$E$23*K2178</f>
        <v>9.264385197205371</v>
      </c>
      <c r="M2178" s="23">
        <f t="shared" ca="1" si="277"/>
        <v>0.99856583932784082</v>
      </c>
      <c r="N2178" s="15">
        <f ca="1">_xlfn.NORM.INV(M2178,'Input Parameters'!$E$26,'Input Parameters'!$F$26)</f>
        <v>9.6611677371049531E-2</v>
      </c>
      <c r="O2178" s="8">
        <f t="shared" ca="1" si="278"/>
        <v>0.37380593495307957</v>
      </c>
      <c r="P2178" s="29">
        <f ca="1">_xlfn.LOGNORM.INV(O2178,'Input Parameters'!$H$27,'Input Parameters'!$I$27)</f>
        <v>1.2347253080397964</v>
      </c>
      <c r="Q2178" s="10"/>
      <c r="R2178" s="15">
        <f>'Input Parameters'!$E$28</f>
        <v>12.7</v>
      </c>
      <c r="S2178" s="10">
        <f t="shared" ca="1" si="279"/>
        <v>0.11633871047332811</v>
      </c>
      <c r="T2178" s="25">
        <f ca="1">_xlfn.LOGNORM.INV(S2178,'Input Parameters'!$H$29,'Input Parameters'!$I$29)</f>
        <v>50.929128473864722</v>
      </c>
      <c r="U2178" s="10">
        <f t="shared" ca="1" si="280"/>
        <v>0.30613335125086549</v>
      </c>
      <c r="V2178" s="29">
        <f ca="1">IF('Input Parameters'!$D$30="Beta",_xlfn.BETA.INV(U2178,'Input Parameters'!$L$30,'Input Parameters'!$M$30,'Input Parameters'!$J$30,'Input Parameters'!$K$30),IF('Input Parameters'!$D$30="LogNorm",_xlfn.LOGNORM.INV(U2178,'Input Parameters'!$H$30,'Input Parameters'!$I$30)))</f>
        <v>0.81818762403155643</v>
      </c>
      <c r="W2178" s="2">
        <f ca="1">N2178+(P2178-N2178)*(1-ERF((T2178-R2178)/(2*SQRT(L2178*'Input Parameters'!$E$31))))</f>
        <v>0.52280884315089549</v>
      </c>
      <c r="X2178">
        <f t="shared" ca="1" si="281"/>
        <v>1</v>
      </c>
      <c r="Y2178" s="7"/>
    </row>
    <row r="2179" spans="1:25" ht="15" customHeight="1" x14ac:dyDescent="0.3">
      <c r="A2179" s="130">
        <v>2172</v>
      </c>
      <c r="B2179" s="10">
        <f t="shared" ca="1" si="273"/>
        <v>0.33538434656407512</v>
      </c>
      <c r="C2179" s="57">
        <f ca="1">_xlfn.NORM.INV(B2179,'Input Parameters'!$E$19,'Input Parameters'!$F$19)</f>
        <v>531.37961976925203</v>
      </c>
      <c r="D2179" s="10">
        <f t="shared" ca="1" si="274"/>
        <v>0.88244858070735055</v>
      </c>
      <c r="E2179" s="59">
        <f ca="1">IF(_xlfn.NORM.INV(D2179,'Input Parameters'!$E$20,'Input Parameters'!$F$20)&lt;3500,3500,IF(_xlfn.NORM.INV(D2179,'Input Parameters'!$E$20,'Input Parameters'!$F$20)&gt;5500,5500,_xlfn.NORM.INV(D2179,'Input Parameters'!$E$20,'Input Parameters'!$F$20)))</f>
        <v>5500</v>
      </c>
      <c r="F2179" s="10">
        <f t="shared" ca="1" si="275"/>
        <v>0.6568591710365177</v>
      </c>
      <c r="G2179" s="61">
        <f ca="1">_xlfn.NORM.INV(F2179,'Input Parameters'!$E$21,'Input Parameters'!$F$21)</f>
        <v>288.02470314917548</v>
      </c>
      <c r="H2179" s="54">
        <f ca="1">EXP(E2179*(1/'Input Parameters'!$E$22-1/G2179))</f>
        <v>0.7230671069097111</v>
      </c>
      <c r="I2179" s="10">
        <f t="shared" ca="1" si="276"/>
        <v>0.62648115096601353</v>
      </c>
      <c r="J2179" s="29">
        <f ca="1">_xlfn.BETA.INV(I2179,'Input Parameters'!$L$24,'Input Parameters'!$M$24,'Input Parameters'!$J$24,'Input Parameters'!$K$24)</f>
        <v>0.65815679909093472</v>
      </c>
      <c r="K2179" s="156">
        <f ca="1">('Input Parameters'!$E$25/'Input Parameters'!$E$31)^$J2179</f>
        <v>8.9034253120629878E-3</v>
      </c>
      <c r="L2179" s="66">
        <f ca="1">$H2179*$C2179*'Input Parameters'!$E$23*K2179</f>
        <v>3.4209018907049562</v>
      </c>
      <c r="M2179" s="23">
        <f t="shared" ca="1" si="277"/>
        <v>0.49358043706539967</v>
      </c>
      <c r="N2179" s="15">
        <f ca="1">_xlfn.NORM.INV(M2179,'Input Parameters'!$E$26,'Input Parameters'!$F$26)</f>
        <v>3.3662064798215798E-2</v>
      </c>
      <c r="O2179" s="8">
        <f t="shared" ca="1" si="278"/>
        <v>0.30813674383640255</v>
      </c>
      <c r="P2179" s="29">
        <f ca="1">_xlfn.LOGNORM.INV(O2179,'Input Parameters'!$H$27,'Input Parameters'!$I$27)</f>
        <v>1.1405409100488062</v>
      </c>
      <c r="Q2179" s="10"/>
      <c r="R2179" s="15">
        <f>'Input Parameters'!$E$28</f>
        <v>12.7</v>
      </c>
      <c r="S2179" s="10">
        <f t="shared" ca="1" si="279"/>
        <v>0.88228724560970939</v>
      </c>
      <c r="T2179" s="25">
        <f ca="1">_xlfn.LOGNORM.INV(S2179,'Input Parameters'!$H$29,'Input Parameters'!$I$29)</f>
        <v>66.529408955015455</v>
      </c>
      <c r="U2179" s="10">
        <f t="shared" ca="1" si="280"/>
        <v>6.2326542766649062E-2</v>
      </c>
      <c r="V2179" s="29">
        <f ca="1">IF('Input Parameters'!$D$30="Beta",_xlfn.BETA.INV(U2179,'Input Parameters'!$L$30,'Input Parameters'!$M$30,'Input Parameters'!$J$30,'Input Parameters'!$K$30),IF('Input Parameters'!$D$30="LogNorm",_xlfn.LOGNORM.INV(U2179,'Input Parameters'!$H$30,'Input Parameters'!$I$30)))</f>
        <v>0.54535200056349475</v>
      </c>
      <c r="W2179" s="2">
        <f ca="1">N2179+(P2179-N2179)*(1-ERF((T2179-R2179)/(2*SQRT(L2179*'Input Parameters'!$E$31))))</f>
        <v>7.748911820069343E-2</v>
      </c>
      <c r="X2179">
        <f t="shared" ca="1" si="281"/>
        <v>1</v>
      </c>
      <c r="Y2179" s="7"/>
    </row>
    <row r="2180" spans="1:25" ht="15" customHeight="1" x14ac:dyDescent="0.3">
      <c r="A2180" s="130">
        <v>2173</v>
      </c>
      <c r="B2180" s="10">
        <f t="shared" ca="1" si="273"/>
        <v>0.46425876634287577</v>
      </c>
      <c r="C2180" s="57">
        <f ca="1">_xlfn.NORM.INV(B2180,'Input Parameters'!$E$19,'Input Parameters'!$F$19)</f>
        <v>559.71949049094735</v>
      </c>
      <c r="D2180" s="10">
        <f t="shared" ca="1" si="274"/>
        <v>0.20848417542736686</v>
      </c>
      <c r="E2180" s="59">
        <f ca="1">IF(_xlfn.NORM.INV(D2180,'Input Parameters'!$E$20,'Input Parameters'!$F$20)&lt;3500,3500,IF(_xlfn.NORM.INV(D2180,'Input Parameters'!$E$20,'Input Parameters'!$F$20)&gt;5500,5500,_xlfn.NORM.INV(D2180,'Input Parameters'!$E$20,'Input Parameters'!$F$20)))</f>
        <v>4231.815557208849</v>
      </c>
      <c r="F2180" s="10">
        <f t="shared" ca="1" si="275"/>
        <v>8.8305814280882355E-3</v>
      </c>
      <c r="G2180" s="61">
        <f ca="1">_xlfn.NORM.INV(F2180,'Input Parameters'!$E$21,'Input Parameters'!$F$21)</f>
        <v>266.20099935297122</v>
      </c>
      <c r="H2180" s="54">
        <f ca="1">EXP(E2180*(1/'Input Parameters'!$E$22-1/G2180))</f>
        <v>0.23363104821928893</v>
      </c>
      <c r="I2180" s="10">
        <f t="shared" ca="1" si="276"/>
        <v>0.27770271346398845</v>
      </c>
      <c r="J2180" s="29">
        <f ca="1">_xlfn.BETA.INV(I2180,'Input Parameters'!$L$24,'Input Parameters'!$M$24,'Input Parameters'!$J$24,'Input Parameters'!$K$24)</f>
        <v>0.51034006094386708</v>
      </c>
      <c r="K2180" s="156">
        <f ca="1">('Input Parameters'!$E$25/'Input Parameters'!$E$31)^$J2180</f>
        <v>2.5708109711080021E-2</v>
      </c>
      <c r="L2180" s="66">
        <f ca="1">$H2180*$C2180*'Input Parameters'!$E$23*K2180</f>
        <v>3.3617942671870478</v>
      </c>
      <c r="M2180" s="23">
        <f t="shared" ca="1" si="277"/>
        <v>0.96185363776801758</v>
      </c>
      <c r="N2180" s="15">
        <f ca="1">_xlfn.NORM.INV(M2180,'Input Parameters'!$E$26,'Input Parameters'!$F$26)</f>
        <v>7.1224889669826832E-2</v>
      </c>
      <c r="O2180" s="8">
        <f t="shared" ca="1" si="278"/>
        <v>0.87338858745188785</v>
      </c>
      <c r="P2180" s="29">
        <f ca="1">_xlfn.LOGNORM.INV(O2180,'Input Parameters'!$H$27,'Input Parameters'!$I$27)</f>
        <v>2.3600701601888656</v>
      </c>
      <c r="Q2180" s="10"/>
      <c r="R2180" s="15">
        <f>'Input Parameters'!$E$28</f>
        <v>12.7</v>
      </c>
      <c r="S2180" s="10">
        <f t="shared" ca="1" si="279"/>
        <v>0.64780241397738414</v>
      </c>
      <c r="T2180" s="25">
        <f ca="1">_xlfn.LOGNORM.INV(S2180,'Input Parameters'!$H$29,'Input Parameters'!$I$29)</f>
        <v>60.765845038245907</v>
      </c>
      <c r="U2180" s="10">
        <f t="shared" ca="1" si="280"/>
        <v>0.72320958625158571</v>
      </c>
      <c r="V2180" s="29">
        <f ca="1">IF('Input Parameters'!$D$30="Beta",_xlfn.BETA.INV(U2180,'Input Parameters'!$L$30,'Input Parameters'!$M$30,'Input Parameters'!$J$30,'Input Parameters'!$K$30),IF('Input Parameters'!$D$30="LogNorm",_xlfn.LOGNORM.INV(U2180,'Input Parameters'!$H$30,'Input Parameters'!$I$30)))</f>
        <v>1.2621521340287334</v>
      </c>
      <c r="W2180" s="2">
        <f ca="1">N2180+(P2180-N2180)*(1-ERF((T2180-R2180)/(2*SQRT(L2180*'Input Parameters'!$E$31))))</f>
        <v>0.21721702809473914</v>
      </c>
      <c r="X2180">
        <f t="shared" ca="1" si="281"/>
        <v>1</v>
      </c>
      <c r="Y2180" s="7"/>
    </row>
    <row r="2181" spans="1:25" ht="15" customHeight="1" x14ac:dyDescent="0.3">
      <c r="A2181" s="130">
        <v>2174</v>
      </c>
      <c r="B2181" s="10">
        <f t="shared" ref="B2181:B2244" ca="1" si="282">RAND()</f>
        <v>0.7675092013688859</v>
      </c>
      <c r="C2181" s="57">
        <f ca="1">_xlfn.NORM.INV(B2181,'Input Parameters'!$E$19,'Input Parameters'!$F$19)</f>
        <v>629.04149699268123</v>
      </c>
      <c r="D2181" s="10">
        <f t="shared" ref="D2181:D2244" ca="1" si="283">RAND()</f>
        <v>0.6975971150428415</v>
      </c>
      <c r="E2181" s="59">
        <f ca="1">IF(_xlfn.NORM.INV(D2181,'Input Parameters'!$E$20,'Input Parameters'!$F$20)&lt;3500,3500,IF(_xlfn.NORM.INV(D2181,'Input Parameters'!$E$20,'Input Parameters'!$F$20)&gt;5500,5500,_xlfn.NORM.INV(D2181,'Input Parameters'!$E$20,'Input Parameters'!$F$20)))</f>
        <v>5162.2514032496911</v>
      </c>
      <c r="F2181" s="10">
        <f t="shared" ref="F2181:F2244" ca="1" si="284">RAND()</f>
        <v>4.9601151254833664E-2</v>
      </c>
      <c r="G2181" s="61">
        <f ca="1">_xlfn.NORM.INV(F2181,'Input Parameters'!$E$21,'Input Parameters'!$F$21)</f>
        <v>271.89095693769934</v>
      </c>
      <c r="H2181" s="54">
        <f ca="1">EXP(E2181*(1/'Input Parameters'!$E$22-1/G2181))</f>
        <v>0.25464839240806142</v>
      </c>
      <c r="I2181" s="10">
        <f t="shared" ref="I2181:I2244" ca="1" si="285">RAND()</f>
        <v>0.99331239712199781</v>
      </c>
      <c r="J2181" s="29">
        <f ca="1">_xlfn.BETA.INV(I2181,'Input Parameters'!$L$24,'Input Parameters'!$M$24,'Input Parameters'!$J$24,'Input Parameters'!$K$24)</f>
        <v>0.90925299836524631</v>
      </c>
      <c r="K2181" s="156">
        <f ca="1">('Input Parameters'!$E$25/'Input Parameters'!$E$31)^$J2181</f>
        <v>1.469886959885861E-3</v>
      </c>
      <c r="L2181" s="66">
        <f ca="1">$H2181*$C2181*'Input Parameters'!$E$23*K2181</f>
        <v>0.23545296950817182</v>
      </c>
      <c r="M2181" s="23">
        <f t="shared" ref="M2181:M2244" ca="1" si="286">RAND()</f>
        <v>0.78892264089890884</v>
      </c>
      <c r="N2181" s="15">
        <f ca="1">_xlfn.NORM.INV(M2181,'Input Parameters'!$E$26,'Input Parameters'!$F$26)</f>
        <v>5.0856461524975805E-2</v>
      </c>
      <c r="O2181" s="8">
        <f t="shared" ref="O2181:O2244" ca="1" si="287">RAND()</f>
        <v>9.7762620673340406E-2</v>
      </c>
      <c r="P2181" s="29">
        <f ca="1">_xlfn.LOGNORM.INV(O2181,'Input Parameters'!$H$27,'Input Parameters'!$I$27)</f>
        <v>0.80296234207989381</v>
      </c>
      <c r="Q2181" s="10"/>
      <c r="R2181" s="15">
        <f>'Input Parameters'!$E$28</f>
        <v>12.7</v>
      </c>
      <c r="S2181" s="10">
        <f t="shared" ref="S2181:S2244" ca="1" si="288">RAND()</f>
        <v>0.49502351345379303</v>
      </c>
      <c r="T2181" s="25">
        <f ca="1">_xlfn.LOGNORM.INV(S2181,'Input Parameters'!$H$29,'Input Parameters'!$I$29)</f>
        <v>58.150326874598484</v>
      </c>
      <c r="U2181" s="10">
        <f t="shared" ref="U2181:U2244" ca="1" si="289">RAND()</f>
        <v>0.32184528870329021</v>
      </c>
      <c r="V2181" s="29">
        <f ca="1">IF('Input Parameters'!$D$30="Beta",_xlfn.BETA.INV(U2181,'Input Parameters'!$L$30,'Input Parameters'!$M$30,'Input Parameters'!$J$30,'Input Parameters'!$K$30),IF('Input Parameters'!$D$30="LogNorm",_xlfn.LOGNORM.INV(U2181,'Input Parameters'!$H$30,'Input Parameters'!$I$30)))</f>
        <v>0.83260509879191136</v>
      </c>
      <c r="W2181" s="2">
        <f ca="1">N2181+(P2181-N2181)*(1-ERF((T2181-R2181)/(2*SQRT(L2181*'Input Parameters'!$E$31))))</f>
        <v>5.0856461551407064E-2</v>
      </c>
      <c r="X2181">
        <f t="shared" ca="1" si="281"/>
        <v>1</v>
      </c>
      <c r="Y2181" s="7"/>
    </row>
    <row r="2182" spans="1:25" ht="15" customHeight="1" x14ac:dyDescent="0.3">
      <c r="A2182" s="130">
        <v>2175</v>
      </c>
      <c r="B2182" s="10">
        <f t="shared" ca="1" si="282"/>
        <v>0.47118540072168846</v>
      </c>
      <c r="C2182" s="57">
        <f ca="1">_xlfn.NORM.INV(B2182,'Input Parameters'!$E$19,'Input Parameters'!$F$19)</f>
        <v>561.1914608861639</v>
      </c>
      <c r="D2182" s="10">
        <f t="shared" ca="1" si="283"/>
        <v>0.92710335533912491</v>
      </c>
      <c r="E2182" s="59">
        <f ca="1">IF(_xlfn.NORM.INV(D2182,'Input Parameters'!$E$20,'Input Parameters'!$F$20)&lt;3500,3500,IF(_xlfn.NORM.INV(D2182,'Input Parameters'!$E$20,'Input Parameters'!$F$20)&gt;5500,5500,_xlfn.NORM.INV(D2182,'Input Parameters'!$E$20,'Input Parameters'!$F$20)))</f>
        <v>5500</v>
      </c>
      <c r="F2182" s="10">
        <f t="shared" ca="1" si="284"/>
        <v>0.59454524332660219</v>
      </c>
      <c r="G2182" s="61">
        <f ca="1">_xlfn.NORM.INV(F2182,'Input Parameters'!$E$21,'Input Parameters'!$F$21)</f>
        <v>286.73052750892032</v>
      </c>
      <c r="H2182" s="54">
        <f ca="1">EXP(E2182*(1/'Input Parameters'!$E$22-1/G2182))</f>
        <v>0.66335676750203365</v>
      </c>
      <c r="I2182" s="10">
        <f t="shared" ca="1" si="285"/>
        <v>0.37565722700915849</v>
      </c>
      <c r="J2182" s="29">
        <f ca="1">_xlfn.BETA.INV(I2182,'Input Parameters'!$L$24,'Input Parameters'!$M$24,'Input Parameters'!$J$24,'Input Parameters'!$K$24)</f>
        <v>0.55546037201457443</v>
      </c>
      <c r="K2182" s="156">
        <f ca="1">('Input Parameters'!$E$25/'Input Parameters'!$E$31)^$J2182</f>
        <v>1.8599483103292107E-2</v>
      </c>
      <c r="L2182" s="66">
        <f ca="1">$H2182*$C2182*'Input Parameters'!$E$23*K2182</f>
        <v>6.9240324288265658</v>
      </c>
      <c r="M2182" s="23">
        <f t="shared" ca="1" si="286"/>
        <v>0.68969288768400661</v>
      </c>
      <c r="N2182" s="15">
        <f ca="1">_xlfn.NORM.INV(M2182,'Input Parameters'!$E$26,'Input Parameters'!$F$26)</f>
        <v>4.4394580405607724E-2</v>
      </c>
      <c r="O2182" s="8">
        <f t="shared" ca="1" si="287"/>
        <v>0.78095315483304417</v>
      </c>
      <c r="P2182" s="29">
        <f ca="1">_xlfn.LOGNORM.INV(O2182,'Input Parameters'!$H$27,'Input Parameters'!$I$27)</f>
        <v>2.006244504335529</v>
      </c>
      <c r="Q2182" s="10"/>
      <c r="R2182" s="15">
        <f>'Input Parameters'!$E$28</f>
        <v>12.7</v>
      </c>
      <c r="S2182" s="10">
        <f t="shared" ca="1" si="288"/>
        <v>0.57440671139637878</v>
      </c>
      <c r="T2182" s="25">
        <f ca="1">_xlfn.LOGNORM.INV(S2182,'Input Parameters'!$H$29,'Input Parameters'!$I$29)</f>
        <v>59.471371129409398</v>
      </c>
      <c r="U2182" s="10">
        <f t="shared" ca="1" si="289"/>
        <v>0.3988393588812994</v>
      </c>
      <c r="V2182" s="29">
        <f ca="1">IF('Input Parameters'!$D$30="Beta",_xlfn.BETA.INV(U2182,'Input Parameters'!$L$30,'Input Parameters'!$M$30,'Input Parameters'!$J$30,'Input Parameters'!$K$30),IF('Input Parameters'!$D$30="LogNorm",_xlfn.LOGNORM.INV(U2182,'Input Parameters'!$H$30,'Input Parameters'!$I$30)))</f>
        <v>0.90313368557823226</v>
      </c>
      <c r="W2182" s="2">
        <f ca="1">N2182+(P2182-N2182)*(1-ERF((T2182-R2182)/(2*SQRT(L2182*'Input Parameters'!$E$31))))</f>
        <v>0.45404012029170215</v>
      </c>
      <c r="X2182">
        <f t="shared" ca="1" si="281"/>
        <v>1</v>
      </c>
      <c r="Y2182" s="7"/>
    </row>
    <row r="2183" spans="1:25" ht="15" customHeight="1" x14ac:dyDescent="0.3">
      <c r="A2183" s="130">
        <v>2176</v>
      </c>
      <c r="B2183" s="10">
        <f t="shared" ca="1" si="282"/>
        <v>0.36502566069075826</v>
      </c>
      <c r="C2183" s="57">
        <f ca="1">_xlfn.NORM.INV(B2183,'Input Parameters'!$E$19,'Input Parameters'!$F$19)</f>
        <v>538.14266124662436</v>
      </c>
      <c r="D2183" s="10">
        <f t="shared" ca="1" si="283"/>
        <v>0.97346721684606874</v>
      </c>
      <c r="E2183" s="59">
        <f ca="1">IF(_xlfn.NORM.INV(D2183,'Input Parameters'!$E$20,'Input Parameters'!$F$20)&lt;3500,3500,IF(_xlfn.NORM.INV(D2183,'Input Parameters'!$E$20,'Input Parameters'!$F$20)&gt;5500,5500,_xlfn.NORM.INV(D2183,'Input Parameters'!$E$20,'Input Parameters'!$F$20)))</f>
        <v>5500</v>
      </c>
      <c r="F2183" s="10">
        <f t="shared" ca="1" si="284"/>
        <v>0.29101279002028724</v>
      </c>
      <c r="G2183" s="61">
        <f ca="1">_xlfn.NORM.INV(F2183,'Input Parameters'!$E$21,'Input Parameters'!$F$21)</f>
        <v>280.52363284633242</v>
      </c>
      <c r="H2183" s="54">
        <f ca="1">EXP(E2183*(1/'Input Parameters'!$E$22-1/G2183))</f>
        <v>0.43393513820069296</v>
      </c>
      <c r="I2183" s="10">
        <f t="shared" ca="1" si="285"/>
        <v>0.28752587034053989</v>
      </c>
      <c r="J2183" s="29">
        <f ca="1">_xlfn.BETA.INV(I2183,'Input Parameters'!$L$24,'Input Parameters'!$M$24,'Input Parameters'!$J$24,'Input Parameters'!$K$24)</f>
        <v>0.51515486920147258</v>
      </c>
      <c r="K2183" s="156">
        <f ca="1">('Input Parameters'!$E$25/'Input Parameters'!$E$31)^$J2183</f>
        <v>2.4835330051798259E-2</v>
      </c>
      <c r="L2183" s="66">
        <f ca="1">$H2183*$C2183*'Input Parameters'!$E$23*K2183</f>
        <v>5.7995216886996124</v>
      </c>
      <c r="M2183" s="23">
        <f t="shared" ca="1" si="286"/>
        <v>0.88130048482752354</v>
      </c>
      <c r="N2183" s="15">
        <f ca="1">_xlfn.NORM.INV(M2183,'Input Parameters'!$E$26,'Input Parameters'!$F$26)</f>
        <v>5.8811770982012138E-2</v>
      </c>
      <c r="O2183" s="8">
        <f t="shared" ca="1" si="287"/>
        <v>0.71373048132402073</v>
      </c>
      <c r="P2183" s="29">
        <f ca="1">_xlfn.LOGNORM.INV(O2183,'Input Parameters'!$H$27,'Input Parameters'!$I$27)</f>
        <v>1.8273585514120438</v>
      </c>
      <c r="Q2183" s="10"/>
      <c r="R2183" s="15">
        <f>'Input Parameters'!$E$28</f>
        <v>12.7</v>
      </c>
      <c r="S2183" s="10">
        <f t="shared" ca="1" si="288"/>
        <v>0.24887766202797246</v>
      </c>
      <c r="T2183" s="25">
        <f ca="1">_xlfn.LOGNORM.INV(S2183,'Input Parameters'!$H$29,'Input Parameters'!$I$29)</f>
        <v>53.963500208286646</v>
      </c>
      <c r="U2183" s="10">
        <f t="shared" ca="1" si="289"/>
        <v>0.69982527209451051</v>
      </c>
      <c r="V2183" s="29">
        <f ca="1">IF('Input Parameters'!$D$30="Beta",_xlfn.BETA.INV(U2183,'Input Parameters'!$L$30,'Input Parameters'!$M$30,'Input Parameters'!$J$30,'Input Parameters'!$K$30),IF('Input Parameters'!$D$30="LogNorm",_xlfn.LOGNORM.INV(U2183,'Input Parameters'!$H$30,'Input Parameters'!$I$30)))</f>
        <v>1.2285120404954719</v>
      </c>
      <c r="W2183" s="2">
        <f ca="1">N2183+(P2183-N2183)*(1-ERF((T2183-R2183)/(2*SQRT(L2183*'Input Parameters'!$E$31))))</f>
        <v>0.45791992509881269</v>
      </c>
      <c r="X2183">
        <f t="shared" ca="1" si="281"/>
        <v>1</v>
      </c>
      <c r="Y2183" s="7"/>
    </row>
    <row r="2184" spans="1:25" ht="15" customHeight="1" x14ac:dyDescent="0.3">
      <c r="A2184" s="130">
        <v>2177</v>
      </c>
      <c r="B2184" s="10">
        <f t="shared" ca="1" si="282"/>
        <v>0.20367244285098784</v>
      </c>
      <c r="C2184" s="57">
        <f ca="1">_xlfn.NORM.INV(B2184,'Input Parameters'!$E$19,'Input Parameters'!$F$19)</f>
        <v>497.28540449845616</v>
      </c>
      <c r="D2184" s="10">
        <f t="shared" ca="1" si="283"/>
        <v>0.99165013083974063</v>
      </c>
      <c r="E2184" s="59">
        <f ca="1">IF(_xlfn.NORM.INV(D2184,'Input Parameters'!$E$20,'Input Parameters'!$F$20)&lt;3500,3500,IF(_xlfn.NORM.INV(D2184,'Input Parameters'!$E$20,'Input Parameters'!$F$20)&gt;5500,5500,_xlfn.NORM.INV(D2184,'Input Parameters'!$E$20,'Input Parameters'!$F$20)))</f>
        <v>5500</v>
      </c>
      <c r="F2184" s="10">
        <f t="shared" ca="1" si="284"/>
        <v>0.74863247534988675</v>
      </c>
      <c r="G2184" s="61">
        <f ca="1">_xlfn.NORM.INV(F2184,'Input Parameters'!$E$21,'Input Parameters'!$F$21)</f>
        <v>290.11771348167656</v>
      </c>
      <c r="H2184" s="54">
        <f ca="1">EXP(E2184*(1/'Input Parameters'!$E$22-1/G2184))</f>
        <v>0.82986599657371451</v>
      </c>
      <c r="I2184" s="10">
        <f t="shared" ca="1" si="285"/>
        <v>0.81567118510811432</v>
      </c>
      <c r="J2184" s="29">
        <f ca="1">_xlfn.BETA.INV(I2184,'Input Parameters'!$L$24,'Input Parameters'!$M$24,'Input Parameters'!$J$24,'Input Parameters'!$K$24)</f>
        <v>0.74268930671991129</v>
      </c>
      <c r="K2184" s="156">
        <f ca="1">('Input Parameters'!$E$25/'Input Parameters'!$E$31)^$J2184</f>
        <v>4.8551407463741907E-3</v>
      </c>
      <c r="L2184" s="66">
        <f ca="1">$H2184*$C2184*'Input Parameters'!$E$23*K2184</f>
        <v>2.0036206862480235</v>
      </c>
      <c r="M2184" s="23">
        <f t="shared" ca="1" si="286"/>
        <v>0.62012146392378986</v>
      </c>
      <c r="N2184" s="15">
        <f ca="1">_xlfn.NORM.INV(M2184,'Input Parameters'!$E$26,'Input Parameters'!$F$26)</f>
        <v>4.0421796037295295E-2</v>
      </c>
      <c r="O2184" s="8">
        <f t="shared" ca="1" si="287"/>
        <v>0.78915173570465236</v>
      </c>
      <c r="P2184" s="29">
        <f ca="1">_xlfn.LOGNORM.INV(O2184,'Input Parameters'!$H$27,'Input Parameters'!$I$27)</f>
        <v>2.0313099392603182</v>
      </c>
      <c r="Q2184" s="10"/>
      <c r="R2184" s="15">
        <f>'Input Parameters'!$E$28</f>
        <v>12.7</v>
      </c>
      <c r="S2184" s="10">
        <f t="shared" ca="1" si="288"/>
        <v>0.95995717583357265</v>
      </c>
      <c r="T2184" s="25">
        <f ca="1">_xlfn.LOGNORM.INV(S2184,'Input Parameters'!$H$29,'Input Parameters'!$I$29)</f>
        <v>70.875973282878547</v>
      </c>
      <c r="U2184" s="10">
        <f t="shared" ca="1" si="289"/>
        <v>0.89269423901625533</v>
      </c>
      <c r="V2184" s="29">
        <f ca="1">IF('Input Parameters'!$D$30="Beta",_xlfn.BETA.INV(U2184,'Input Parameters'!$L$30,'Input Parameters'!$M$30,'Input Parameters'!$J$30,'Input Parameters'!$K$30),IF('Input Parameters'!$D$30="LogNorm",_xlfn.LOGNORM.INV(U2184,'Input Parameters'!$H$30,'Input Parameters'!$I$30)))</f>
        <v>1.630005862802316</v>
      </c>
      <c r="W2184" s="2">
        <f ca="1">N2184+(P2184-N2184)*(1-ERF((T2184-R2184)/(2*SQRT(L2184*'Input Parameters'!$E$31))))</f>
        <v>4.770612642405956E-2</v>
      </c>
      <c r="X2184">
        <f t="shared" ca="1" si="281"/>
        <v>1</v>
      </c>
      <c r="Y2184" s="7"/>
    </row>
    <row r="2185" spans="1:25" ht="15" customHeight="1" x14ac:dyDescent="0.3">
      <c r="A2185" s="130">
        <v>2178</v>
      </c>
      <c r="B2185" s="10">
        <f t="shared" ca="1" si="282"/>
        <v>0.53747420757589415</v>
      </c>
      <c r="C2185" s="57">
        <f ca="1">_xlfn.NORM.INV(B2185,'Input Parameters'!$E$19,'Input Parameters'!$F$19)</f>
        <v>575.249124171174</v>
      </c>
      <c r="D2185" s="10">
        <f t="shared" ca="1" si="283"/>
        <v>0.596964046248743</v>
      </c>
      <c r="E2185" s="59">
        <f ca="1">IF(_xlfn.NORM.INV(D2185,'Input Parameters'!$E$20,'Input Parameters'!$F$20)&lt;3500,3500,IF(_xlfn.NORM.INV(D2185,'Input Parameters'!$E$20,'Input Parameters'!$F$20)&gt;5500,5500,_xlfn.NORM.INV(D2185,'Input Parameters'!$E$20,'Input Parameters'!$F$20)))</f>
        <v>4971.8476497892325</v>
      </c>
      <c r="F2185" s="10">
        <f t="shared" ca="1" si="284"/>
        <v>0.23379982178067471</v>
      </c>
      <c r="G2185" s="61">
        <f ca="1">_xlfn.NORM.INV(F2185,'Input Parameters'!$E$21,'Input Parameters'!$F$21)</f>
        <v>279.14057362195985</v>
      </c>
      <c r="H2185" s="54">
        <f ca="1">EXP(E2185*(1/'Input Parameters'!$E$22-1/G2185))</f>
        <v>0.43063044680963564</v>
      </c>
      <c r="I2185" s="10">
        <f t="shared" ca="1" si="285"/>
        <v>0.8884376014683778</v>
      </c>
      <c r="J2185" s="29">
        <f ca="1">_xlfn.BETA.INV(I2185,'Input Parameters'!$L$24,'Input Parameters'!$M$24,'Input Parameters'!$J$24,'Input Parameters'!$K$24)</f>
        <v>0.78471773992535221</v>
      </c>
      <c r="K2185" s="156">
        <f ca="1">('Input Parameters'!$E$25/'Input Parameters'!$E$31)^$J2185</f>
        <v>3.5914108504076937E-3</v>
      </c>
      <c r="L2185" s="66">
        <f ca="1">$H2185*$C2185*'Input Parameters'!$E$23*K2185</f>
        <v>0.88966353221657923</v>
      </c>
      <c r="M2185" s="23">
        <f t="shared" ca="1" si="286"/>
        <v>0.24435882808106324</v>
      </c>
      <c r="N2185" s="15">
        <f ca="1">_xlfn.NORM.INV(M2185,'Input Parameters'!$E$26,'Input Parameters'!$F$26)</f>
        <v>1.9460653302663083E-2</v>
      </c>
      <c r="O2185" s="8">
        <f t="shared" ca="1" si="287"/>
        <v>5.7951346406598492E-2</v>
      </c>
      <c r="P2185" s="29">
        <f ca="1">_xlfn.LOGNORM.INV(O2185,'Input Parameters'!$H$27,'Input Parameters'!$I$27)</f>
        <v>0.71010003297273505</v>
      </c>
      <c r="Q2185" s="10"/>
      <c r="R2185" s="15">
        <f>'Input Parameters'!$E$28</f>
        <v>12.7</v>
      </c>
      <c r="S2185" s="10">
        <f t="shared" ca="1" si="288"/>
        <v>0.58224443979090956</v>
      </c>
      <c r="T2185" s="25">
        <f ca="1">_xlfn.LOGNORM.INV(S2185,'Input Parameters'!$H$29,'Input Parameters'!$I$29)</f>
        <v>59.60528957801035</v>
      </c>
      <c r="U2185" s="10">
        <f t="shared" ca="1" si="289"/>
        <v>0.86472371444303919</v>
      </c>
      <c r="V2185" s="29">
        <f ca="1">IF('Input Parameters'!$D$30="Beta",_xlfn.BETA.INV(U2185,'Input Parameters'!$L$30,'Input Parameters'!$M$30,'Input Parameters'!$J$30,'Input Parameters'!$K$30),IF('Input Parameters'!$D$30="LogNorm",_xlfn.LOGNORM.INV(U2185,'Input Parameters'!$H$30,'Input Parameters'!$I$30)))</f>
        <v>1.5429455456912176</v>
      </c>
      <c r="W2185" s="2">
        <f ca="1">N2185+(P2185-N2185)*(1-ERF((T2185-R2185)/(2*SQRT(L2185*'Input Parameters'!$E$31))))</f>
        <v>1.9762807578239786E-2</v>
      </c>
      <c r="X2185">
        <f t="shared" ref="X2185:X2248" ca="1" si="290">IFERROR(IF(W2185&gt;V2185,0,1),0)</f>
        <v>1</v>
      </c>
      <c r="Y2185" s="7"/>
    </row>
    <row r="2186" spans="1:25" ht="15" customHeight="1" x14ac:dyDescent="0.3">
      <c r="A2186" s="130">
        <v>2179</v>
      </c>
      <c r="B2186" s="10">
        <f t="shared" ca="1" si="282"/>
        <v>0.24245023695184076</v>
      </c>
      <c r="C2186" s="57">
        <f ca="1">_xlfn.NORM.INV(B2186,'Input Parameters'!$E$19,'Input Parameters'!$F$19)</f>
        <v>508.28160448283865</v>
      </c>
      <c r="D2186" s="10">
        <f t="shared" ca="1" si="283"/>
        <v>0.31429985696512364</v>
      </c>
      <c r="E2186" s="59">
        <f ca="1">IF(_xlfn.NORM.INV(D2186,'Input Parameters'!$E$20,'Input Parameters'!$F$20)&lt;3500,3500,IF(_xlfn.NORM.INV(D2186,'Input Parameters'!$E$20,'Input Parameters'!$F$20)&gt;5500,5500,_xlfn.NORM.INV(D2186,'Input Parameters'!$E$20,'Input Parameters'!$F$20)))</f>
        <v>4461.4109080104809</v>
      </c>
      <c r="F2186" s="10">
        <f t="shared" ca="1" si="284"/>
        <v>0.69884522122205028</v>
      </c>
      <c r="G2186" s="61">
        <f ca="1">_xlfn.NORM.INV(F2186,'Input Parameters'!$E$21,'Input Parameters'!$F$21)</f>
        <v>288.94570555810174</v>
      </c>
      <c r="H2186" s="54">
        <f ca="1">EXP(E2186*(1/'Input Parameters'!$E$22-1/G2186))</f>
        <v>0.80763070878263199</v>
      </c>
      <c r="I2186" s="10">
        <f t="shared" ca="1" si="285"/>
        <v>0.26356024353959762</v>
      </c>
      <c r="J2186" s="29">
        <f ca="1">_xlfn.BETA.INV(I2186,'Input Parameters'!$L$24,'Input Parameters'!$M$24,'Input Parameters'!$J$24,'Input Parameters'!$K$24)</f>
        <v>0.50325932560356457</v>
      </c>
      <c r="K2186" s="156">
        <f ca="1">('Input Parameters'!$E$25/'Input Parameters'!$E$31)^$J2186</f>
        <v>2.7047659808124156E-2</v>
      </c>
      <c r="L2186" s="66">
        <f ca="1">$H2186*$C2186*'Input Parameters'!$E$23*K2186</f>
        <v>11.103168011111194</v>
      </c>
      <c r="M2186" s="23">
        <f t="shared" ca="1" si="286"/>
        <v>0.13106080544406717</v>
      </c>
      <c r="N2186" s="15">
        <f ca="1">_xlfn.NORM.INV(M2186,'Input Parameters'!$E$26,'Input Parameters'!$F$26)</f>
        <v>1.0450796180538784E-2</v>
      </c>
      <c r="O2186" s="8">
        <f t="shared" ca="1" si="287"/>
        <v>0.85818869577808843</v>
      </c>
      <c r="P2186" s="29">
        <f ca="1">_xlfn.LOGNORM.INV(O2186,'Input Parameters'!$H$27,'Input Parameters'!$I$27)</f>
        <v>2.2877582416379001</v>
      </c>
      <c r="Q2186" s="10"/>
      <c r="R2186" s="15">
        <f>'Input Parameters'!$E$28</f>
        <v>12.7</v>
      </c>
      <c r="S2186" s="10">
        <f t="shared" ca="1" si="288"/>
        <v>0.37154972131636521</v>
      </c>
      <c r="T2186" s="25">
        <f ca="1">_xlfn.LOGNORM.INV(S2186,'Input Parameters'!$H$29,'Input Parameters'!$I$29)</f>
        <v>56.127972857042558</v>
      </c>
      <c r="U2186" s="10">
        <f t="shared" ca="1" si="289"/>
        <v>0.87394112962760639</v>
      </c>
      <c r="V2186" s="29">
        <f ca="1">IF('Input Parameters'!$D$30="Beta",_xlfn.BETA.INV(U2186,'Input Parameters'!$L$30,'Input Parameters'!$M$30,'Input Parameters'!$J$30,'Input Parameters'!$K$30),IF('Input Parameters'!$D$30="LogNorm",_xlfn.LOGNORM.INV(U2186,'Input Parameters'!$H$30,'Input Parameters'!$I$30)))</f>
        <v>1.5695981410530917</v>
      </c>
      <c r="W2186" s="2">
        <f ca="1">N2186+(P2186-N2186)*(1-ERF((T2186-R2186)/(2*SQRT(L2186*'Input Parameters'!$E$31))))</f>
        <v>0.82287986198256124</v>
      </c>
      <c r="X2186">
        <f t="shared" ca="1" si="290"/>
        <v>1</v>
      </c>
      <c r="Y2186" s="7"/>
    </row>
    <row r="2187" spans="1:25" ht="15" customHeight="1" x14ac:dyDescent="0.3">
      <c r="A2187" s="130">
        <v>2180</v>
      </c>
      <c r="B2187" s="10">
        <f t="shared" ca="1" si="282"/>
        <v>0.3898363998765072</v>
      </c>
      <c r="C2187" s="57">
        <f ca="1">_xlfn.NORM.INV(B2187,'Input Parameters'!$E$19,'Input Parameters'!$F$19)</f>
        <v>543.66150880799375</v>
      </c>
      <c r="D2187" s="10">
        <f t="shared" ca="1" si="283"/>
        <v>0.40683585727524463</v>
      </c>
      <c r="E2187" s="59">
        <f ca="1">IF(_xlfn.NORM.INV(D2187,'Input Parameters'!$E$20,'Input Parameters'!$F$20)&lt;3500,3500,IF(_xlfn.NORM.INV(D2187,'Input Parameters'!$E$20,'Input Parameters'!$F$20)&gt;5500,5500,_xlfn.NORM.INV(D2187,'Input Parameters'!$E$20,'Input Parameters'!$F$20)))</f>
        <v>4635.015632869402</v>
      </c>
      <c r="F2187" s="10">
        <f t="shared" ca="1" si="284"/>
        <v>3.6196909777709951E-2</v>
      </c>
      <c r="G2187" s="61">
        <f ca="1">_xlfn.NORM.INV(F2187,'Input Parameters'!$E$21,'Input Parameters'!$F$21)</f>
        <v>270.72846054565235</v>
      </c>
      <c r="H2187" s="54">
        <f ca="1">EXP(E2187*(1/'Input Parameters'!$E$22-1/G2187))</f>
        <v>0.27215940129547445</v>
      </c>
      <c r="I2187" s="10">
        <f t="shared" ca="1" si="285"/>
        <v>0.47334394583517503</v>
      </c>
      <c r="J2187" s="29">
        <f ca="1">_xlfn.BETA.INV(I2187,'Input Parameters'!$L$24,'Input Parameters'!$M$24,'Input Parameters'!$J$24,'Input Parameters'!$K$24)</f>
        <v>0.59635681116671457</v>
      </c>
      <c r="K2187" s="156">
        <f ca="1">('Input Parameters'!$E$25/'Input Parameters'!$E$31)^$J2187</f>
        <v>1.3870457686499096E-2</v>
      </c>
      <c r="L2187" s="66">
        <f ca="1">$H2187*$C2187*'Input Parameters'!$E$23*K2187</f>
        <v>2.0523088541074501</v>
      </c>
      <c r="M2187" s="23">
        <f t="shared" ca="1" si="286"/>
        <v>0.20811297051226807</v>
      </c>
      <c r="N2187" s="15">
        <f ca="1">_xlfn.NORM.INV(M2187,'Input Parameters'!$E$26,'Input Parameters'!$F$26)</f>
        <v>1.6927288727479589E-2</v>
      </c>
      <c r="O2187" s="8">
        <f t="shared" ca="1" si="287"/>
        <v>0.97311483108167096</v>
      </c>
      <c r="P2187" s="29">
        <f ca="1">_xlfn.LOGNORM.INV(O2187,'Input Parameters'!$H$27,'Input Parameters'!$I$27)</f>
        <v>3.3417077547824805</v>
      </c>
      <c r="Q2187" s="10"/>
      <c r="R2187" s="15">
        <f>'Input Parameters'!$E$28</f>
        <v>12.7</v>
      </c>
      <c r="S2187" s="10">
        <f t="shared" ca="1" si="288"/>
        <v>0.14455989755012399</v>
      </c>
      <c r="T2187" s="25">
        <f ca="1">_xlfn.LOGNORM.INV(S2187,'Input Parameters'!$H$29,'Input Parameters'!$I$29)</f>
        <v>51.697855080068592</v>
      </c>
      <c r="U2187" s="10">
        <f t="shared" ca="1" si="289"/>
        <v>0.95943133044633733</v>
      </c>
      <c r="V2187" s="29">
        <f ca="1">IF('Input Parameters'!$D$30="Beta",_xlfn.BETA.INV(U2187,'Input Parameters'!$L$30,'Input Parameters'!$M$30,'Input Parameters'!$J$30,'Input Parameters'!$K$30),IF('Input Parameters'!$D$30="LogNorm",_xlfn.LOGNORM.INV(U2187,'Input Parameters'!$H$30,'Input Parameters'!$I$30)))</f>
        <v>1.9877331070228066</v>
      </c>
      <c r="W2187" s="2">
        <f ca="1">N2187+(P2187-N2187)*(1-ERF((T2187-R2187)/(2*SQRT(L2187*'Input Parameters'!$E$31))))</f>
        <v>0.19727662128741319</v>
      </c>
      <c r="X2187">
        <f t="shared" ca="1" si="290"/>
        <v>1</v>
      </c>
      <c r="Y2187" s="7"/>
    </row>
    <row r="2188" spans="1:25" ht="15" customHeight="1" x14ac:dyDescent="0.3">
      <c r="A2188" s="130">
        <v>2181</v>
      </c>
      <c r="B2188" s="10">
        <f t="shared" ca="1" si="282"/>
        <v>0.97046678287807964</v>
      </c>
      <c r="C2188" s="57">
        <f ca="1">_xlfn.NORM.INV(B2188,'Input Parameters'!$E$19,'Input Parameters'!$F$19)</f>
        <v>726.81052552881192</v>
      </c>
      <c r="D2188" s="10">
        <f t="shared" ca="1" si="283"/>
        <v>0.14680748244878938</v>
      </c>
      <c r="E2188" s="59">
        <f ca="1">IF(_xlfn.NORM.INV(D2188,'Input Parameters'!$E$20,'Input Parameters'!$F$20)&lt;3500,3500,IF(_xlfn.NORM.INV(D2188,'Input Parameters'!$E$20,'Input Parameters'!$F$20)&gt;5500,5500,_xlfn.NORM.INV(D2188,'Input Parameters'!$E$20,'Input Parameters'!$F$20)))</f>
        <v>4064.8429368978977</v>
      </c>
      <c r="F2188" s="10">
        <f t="shared" ca="1" si="284"/>
        <v>0.96527498708756665</v>
      </c>
      <c r="G2188" s="61">
        <f ca="1">_xlfn.NORM.INV(F2188,'Input Parameters'!$E$21,'Input Parameters'!$F$21)</f>
        <v>299.11968052690492</v>
      </c>
      <c r="H2188" s="54">
        <f ca="1">EXP(E2188*(1/'Input Parameters'!$E$22-1/G2188))</f>
        <v>1.3282085175898379</v>
      </c>
      <c r="I2188" s="10">
        <f t="shared" ca="1" si="285"/>
        <v>0.98425244683721702</v>
      </c>
      <c r="J2188" s="29">
        <f ca="1">_xlfn.BETA.INV(I2188,'Input Parameters'!$L$24,'Input Parameters'!$M$24,'Input Parameters'!$J$24,'Input Parameters'!$K$24)</f>
        <v>0.88364762668740315</v>
      </c>
      <c r="K2188" s="156">
        <f ca="1">('Input Parameters'!$E$25/'Input Parameters'!$E$31)^$J2188</f>
        <v>1.7662644843068757E-3</v>
      </c>
      <c r="L2188" s="66">
        <f ca="1">$H2188*$C2188*'Input Parameters'!$E$23*K2188</f>
        <v>1.7050738950774158</v>
      </c>
      <c r="M2188" s="23">
        <f t="shared" ca="1" si="286"/>
        <v>0.2589913350642179</v>
      </c>
      <c r="N2188" s="15">
        <f ca="1">_xlfn.NORM.INV(M2188,'Input Parameters'!$E$26,'Input Parameters'!$F$26)</f>
        <v>2.0424378150918583E-2</v>
      </c>
      <c r="O2188" s="8">
        <f t="shared" ca="1" si="287"/>
        <v>0.20663069862824202</v>
      </c>
      <c r="P2188" s="29">
        <f ca="1">_xlfn.LOGNORM.INV(O2188,'Input Parameters'!$H$27,'Input Parameters'!$I$27)</f>
        <v>0.99128372609024862</v>
      </c>
      <c r="Q2188" s="10"/>
      <c r="R2188" s="15">
        <f>'Input Parameters'!$E$28</f>
        <v>12.7</v>
      </c>
      <c r="S2188" s="10">
        <f t="shared" ca="1" si="288"/>
        <v>9.7493095117634154E-2</v>
      </c>
      <c r="T2188" s="25">
        <f ca="1">_xlfn.LOGNORM.INV(S2188,'Input Parameters'!$H$29,'Input Parameters'!$I$29)</f>
        <v>50.346515782862433</v>
      </c>
      <c r="U2188" s="10">
        <f t="shared" ca="1" si="289"/>
        <v>0.17193978633597407</v>
      </c>
      <c r="V2188" s="29">
        <f ca="1">IF('Input Parameters'!$D$30="Beta",_xlfn.BETA.INV(U2188,'Input Parameters'!$L$30,'Input Parameters'!$M$30,'Input Parameters'!$J$30,'Input Parameters'!$K$30),IF('Input Parameters'!$D$30="LogNorm",_xlfn.LOGNORM.INV(U2188,'Input Parameters'!$H$30,'Input Parameters'!$I$30)))</f>
        <v>0.68794094985897347</v>
      </c>
      <c r="W2188" s="2">
        <f ca="1">N2188+(P2188-N2188)*(1-ERF((T2188-R2188)/(2*SQRT(L2188*'Input Parameters'!$E$31))))</f>
        <v>6.070249126921045E-2</v>
      </c>
      <c r="X2188">
        <f t="shared" ca="1" si="290"/>
        <v>1</v>
      </c>
      <c r="Y2188" s="7"/>
    </row>
    <row r="2189" spans="1:25" ht="15" customHeight="1" x14ac:dyDescent="0.3">
      <c r="A2189" s="130">
        <v>2182</v>
      </c>
      <c r="B2189" s="10">
        <f t="shared" ca="1" si="282"/>
        <v>0.69524648615279649</v>
      </c>
      <c r="C2189" s="57">
        <f ca="1">_xlfn.NORM.INV(B2189,'Input Parameters'!$E$19,'Input Parameters'!$F$19)</f>
        <v>610.46067923472503</v>
      </c>
      <c r="D2189" s="10">
        <f t="shared" ca="1" si="283"/>
        <v>0.25173510997991866</v>
      </c>
      <c r="E2189" s="59">
        <f ca="1">IF(_xlfn.NORM.INV(D2189,'Input Parameters'!$E$20,'Input Parameters'!$F$20)&lt;3500,3500,IF(_xlfn.NORM.INV(D2189,'Input Parameters'!$E$20,'Input Parameters'!$F$20)&gt;5500,5500,_xlfn.NORM.INV(D2189,'Input Parameters'!$E$20,'Input Parameters'!$F$20)))</f>
        <v>4331.6722827985741</v>
      </c>
      <c r="F2189" s="10">
        <f t="shared" ca="1" si="284"/>
        <v>0.13977980637055776</v>
      </c>
      <c r="G2189" s="61">
        <f ca="1">_xlfn.NORM.INV(F2189,'Input Parameters'!$E$21,'Input Parameters'!$F$21)</f>
        <v>276.35090997705254</v>
      </c>
      <c r="H2189" s="54">
        <f ca="1">EXP(E2189*(1/'Input Parameters'!$E$22-1/G2189))</f>
        <v>0.41038007432704476</v>
      </c>
      <c r="I2189" s="10">
        <f t="shared" ca="1" si="285"/>
        <v>0.57767228481861899</v>
      </c>
      <c r="J2189" s="29">
        <f ca="1">_xlfn.BETA.INV(I2189,'Input Parameters'!$L$24,'Input Parameters'!$M$24,'Input Parameters'!$J$24,'Input Parameters'!$K$24)</f>
        <v>0.63839025750297762</v>
      </c>
      <c r="K2189" s="156">
        <f ca="1">('Input Parameters'!$E$25/'Input Parameters'!$E$31)^$J2189</f>
        <v>1.0259789250942496E-2</v>
      </c>
      <c r="L2189" s="66">
        <f ca="1">$H2189*$C2189*'Input Parameters'!$E$23*K2189</f>
        <v>2.5702916258562167</v>
      </c>
      <c r="M2189" s="23">
        <f t="shared" ca="1" si="286"/>
        <v>0.45226033119875042</v>
      </c>
      <c r="N2189" s="15">
        <f ca="1">_xlfn.NORM.INV(M2189,'Input Parameters'!$E$26,'Input Parameters'!$F$26)</f>
        <v>3.1480994496758993E-2</v>
      </c>
      <c r="O2189" s="8">
        <f t="shared" ca="1" si="287"/>
        <v>5.1355730157841673E-2</v>
      </c>
      <c r="P2189" s="29">
        <f ca="1">_xlfn.LOGNORM.INV(O2189,'Input Parameters'!$H$27,'Input Parameters'!$I$27)</f>
        <v>0.69160822527636479</v>
      </c>
      <c r="Q2189" s="10"/>
      <c r="R2189" s="15">
        <f>'Input Parameters'!$E$28</f>
        <v>12.7</v>
      </c>
      <c r="S2189" s="10">
        <f t="shared" ca="1" si="288"/>
        <v>0.36104091598974153</v>
      </c>
      <c r="T2189" s="25">
        <f ca="1">_xlfn.LOGNORM.INV(S2189,'Input Parameters'!$H$29,'Input Parameters'!$I$29)</f>
        <v>55.952266778555071</v>
      </c>
      <c r="U2189" s="10">
        <f t="shared" ca="1" si="289"/>
        <v>0.74517776528995761</v>
      </c>
      <c r="V2189" s="29">
        <f ca="1">IF('Input Parameters'!$D$30="Beta",_xlfn.BETA.INV(U2189,'Input Parameters'!$L$30,'Input Parameters'!$M$30,'Input Parameters'!$J$30,'Input Parameters'!$K$30),IF('Input Parameters'!$D$30="LogNorm",_xlfn.LOGNORM.INV(U2189,'Input Parameters'!$H$30,'Input Parameters'!$I$30)))</f>
        <v>1.295938224164966</v>
      </c>
      <c r="W2189" s="2">
        <f ca="1">N2189+(P2189-N2189)*(1-ERF((T2189-R2189)/(2*SQRT(L2189*'Input Parameters'!$E$31))))</f>
        <v>6.8734752222419426E-2</v>
      </c>
      <c r="X2189">
        <f t="shared" ca="1" si="290"/>
        <v>1</v>
      </c>
      <c r="Y2189" s="7"/>
    </row>
    <row r="2190" spans="1:25" ht="15" customHeight="1" x14ac:dyDescent="0.3">
      <c r="A2190" s="130">
        <v>2183</v>
      </c>
      <c r="B2190" s="10">
        <f t="shared" ca="1" si="282"/>
        <v>0.95999038830002137</v>
      </c>
      <c r="C2190" s="57">
        <f ca="1">_xlfn.NORM.INV(B2190,'Input Parameters'!$E$19,'Input Parameters'!$F$19)</f>
        <v>715.22354893126681</v>
      </c>
      <c r="D2190" s="10">
        <f t="shared" ca="1" si="283"/>
        <v>0.15425594397545872</v>
      </c>
      <c r="E2190" s="59">
        <f ca="1">IF(_xlfn.NORM.INV(D2190,'Input Parameters'!$E$20,'Input Parameters'!$F$20)&lt;3500,3500,IF(_xlfn.NORM.INV(D2190,'Input Parameters'!$E$20,'Input Parameters'!$F$20)&gt;5500,5500,_xlfn.NORM.INV(D2190,'Input Parameters'!$E$20,'Input Parameters'!$F$20)))</f>
        <v>4087.1553436861486</v>
      </c>
      <c r="F2190" s="10">
        <f t="shared" ca="1" si="284"/>
        <v>0.52547836439028961</v>
      </c>
      <c r="G2190" s="61">
        <f ca="1">_xlfn.NORM.INV(F2190,'Input Parameters'!$E$21,'Input Parameters'!$F$21)</f>
        <v>285.35231896286723</v>
      </c>
      <c r="H2190" s="54">
        <f ca="1">EXP(E2190*(1/'Input Parameters'!$E$22-1/G2190))</f>
        <v>0.68807745100490347</v>
      </c>
      <c r="I2190" s="10">
        <f t="shared" ca="1" si="285"/>
        <v>0.44043123257066863</v>
      </c>
      <c r="J2190" s="29">
        <f ca="1">_xlfn.BETA.INV(I2190,'Input Parameters'!$L$24,'Input Parameters'!$M$24,'Input Parameters'!$J$24,'Input Parameters'!$K$24)</f>
        <v>0.58285663088580697</v>
      </c>
      <c r="K2190" s="156">
        <f ca="1">('Input Parameters'!$E$25/'Input Parameters'!$E$31)^$J2190</f>
        <v>1.528092654479927E-2</v>
      </c>
      <c r="L2190" s="66">
        <f ca="1">$H2190*$C2190*'Input Parameters'!$E$23*K2190</f>
        <v>7.5201901014623873</v>
      </c>
      <c r="M2190" s="23">
        <f t="shared" ca="1" si="286"/>
        <v>0.60318044345203836</v>
      </c>
      <c r="N2190" s="15">
        <f ca="1">_xlfn.NORM.INV(M2190,'Input Parameters'!$E$26,'Input Parameters'!$F$26)</f>
        <v>3.9493347549916721E-2</v>
      </c>
      <c r="O2190" s="8">
        <f t="shared" ca="1" si="287"/>
        <v>0.8646848344671495</v>
      </c>
      <c r="P2190" s="29">
        <f ca="1">_xlfn.LOGNORM.INV(O2190,'Input Parameters'!$H$27,'Input Parameters'!$I$27)</f>
        <v>2.3177042879506127</v>
      </c>
      <c r="Q2190" s="10"/>
      <c r="R2190" s="15">
        <f>'Input Parameters'!$E$28</f>
        <v>12.7</v>
      </c>
      <c r="S2190" s="10">
        <f t="shared" ca="1" si="288"/>
        <v>0.41515535715308494</v>
      </c>
      <c r="T2190" s="25">
        <f ca="1">_xlfn.LOGNORM.INV(S2190,'Input Parameters'!$H$29,'Input Parameters'!$I$29)</f>
        <v>56.847460717099025</v>
      </c>
      <c r="U2190" s="10">
        <f t="shared" ca="1" si="289"/>
        <v>0.76565507957542778</v>
      </c>
      <c r="V2190" s="29">
        <f ca="1">IF('Input Parameters'!$D$30="Beta",_xlfn.BETA.INV(U2190,'Input Parameters'!$L$30,'Input Parameters'!$M$30,'Input Parameters'!$J$30,'Input Parameters'!$K$30),IF('Input Parameters'!$D$30="LogNorm",_xlfn.LOGNORM.INV(U2190,'Input Parameters'!$H$30,'Input Parameters'!$I$30)))</f>
        <v>1.329701604351045</v>
      </c>
      <c r="W2190" s="2">
        <f ca="1">N2190+(P2190-N2190)*(1-ERF((T2190-R2190)/(2*SQRT(L2190*'Input Parameters'!$E$31))))</f>
        <v>0.62037746195790677</v>
      </c>
      <c r="X2190">
        <f t="shared" ca="1" si="290"/>
        <v>1</v>
      </c>
      <c r="Y2190" s="7"/>
    </row>
    <row r="2191" spans="1:25" ht="15" customHeight="1" x14ac:dyDescent="0.3">
      <c r="A2191" s="130">
        <v>2184</v>
      </c>
      <c r="B2191" s="10">
        <f t="shared" ca="1" si="282"/>
        <v>0.17477094374042113</v>
      </c>
      <c r="C2191" s="57">
        <f ca="1">_xlfn.NORM.INV(B2191,'Input Parameters'!$E$19,'Input Parameters'!$F$19)</f>
        <v>488.25208793292359</v>
      </c>
      <c r="D2191" s="10">
        <f t="shared" ca="1" si="283"/>
        <v>0.35074959582505238</v>
      </c>
      <c r="E2191" s="59">
        <f ca="1">IF(_xlfn.NORM.INV(D2191,'Input Parameters'!$E$20,'Input Parameters'!$F$20)&lt;3500,3500,IF(_xlfn.NORM.INV(D2191,'Input Parameters'!$E$20,'Input Parameters'!$F$20)&gt;5500,5500,_xlfn.NORM.INV(D2191,'Input Parameters'!$E$20,'Input Parameters'!$F$20)))</f>
        <v>4531.6917490167607</v>
      </c>
      <c r="F2191" s="10">
        <f t="shared" ca="1" si="284"/>
        <v>0.57903401458315895</v>
      </c>
      <c r="G2191" s="61">
        <f ca="1">_xlfn.NORM.INV(F2191,'Input Parameters'!$E$21,'Input Parameters'!$F$21)</f>
        <v>286.41746377079761</v>
      </c>
      <c r="H2191" s="54">
        <f ca="1">EXP(E2191*(1/'Input Parameters'!$E$22-1/G2191))</f>
        <v>0.70085340553677344</v>
      </c>
      <c r="I2191" s="10">
        <f t="shared" ca="1" si="285"/>
        <v>0.39164307732674952</v>
      </c>
      <c r="J2191" s="29">
        <f ca="1">_xlfn.BETA.INV(I2191,'Input Parameters'!$L$24,'Input Parameters'!$M$24,'Input Parameters'!$J$24,'Input Parameters'!$K$24)</f>
        <v>0.5623515705262333</v>
      </c>
      <c r="K2191" s="156">
        <f ca="1">('Input Parameters'!$E$25/'Input Parameters'!$E$31)^$J2191</f>
        <v>1.7702386283538627E-2</v>
      </c>
      <c r="L2191" s="66">
        <f ca="1">$H2191*$C2191*'Input Parameters'!$E$23*K2191</f>
        <v>6.0576351228653094</v>
      </c>
      <c r="M2191" s="23">
        <f t="shared" ca="1" si="286"/>
        <v>0.40382624233802678</v>
      </c>
      <c r="N2191" s="15">
        <f ca="1">_xlfn.NORM.INV(M2191,'Input Parameters'!$E$26,'Input Parameters'!$F$26)</f>
        <v>2.8887432620625642E-2</v>
      </c>
      <c r="O2191" s="8">
        <f t="shared" ca="1" si="287"/>
        <v>0.63254655258498038</v>
      </c>
      <c r="P2191" s="29">
        <f ca="1">_xlfn.LOGNORM.INV(O2191,'Input Parameters'!$H$27,'Input Parameters'!$I$27)</f>
        <v>1.6536991734486484</v>
      </c>
      <c r="Q2191" s="10"/>
      <c r="R2191" s="15">
        <f>'Input Parameters'!$E$28</f>
        <v>12.7</v>
      </c>
      <c r="S2191" s="10">
        <f t="shared" ca="1" si="288"/>
        <v>0.85365767656397906</v>
      </c>
      <c r="T2191" s="25">
        <f ca="1">_xlfn.LOGNORM.INV(S2191,'Input Parameters'!$H$29,'Input Parameters'!$I$29)</f>
        <v>65.534166502704636</v>
      </c>
      <c r="U2191" s="10">
        <f t="shared" ca="1" si="289"/>
        <v>0.71643180329393696</v>
      </c>
      <c r="V2191" s="29">
        <f ca="1">IF('Input Parameters'!$D$30="Beta",_xlfn.BETA.INV(U2191,'Input Parameters'!$L$30,'Input Parameters'!$M$30,'Input Parameters'!$J$30,'Input Parameters'!$K$30),IF('Input Parameters'!$D$30="LogNorm",_xlfn.LOGNORM.INV(U2191,'Input Parameters'!$H$30,'Input Parameters'!$I$30)))</f>
        <v>1.2521731286441884</v>
      </c>
      <c r="W2191" s="2">
        <f ca="1">N2191+(P2191-N2191)*(1-ERF((T2191-R2191)/(2*SQRT(L2191*'Input Parameters'!$E$31))))</f>
        <v>0.23854513708552913</v>
      </c>
      <c r="X2191">
        <f t="shared" ca="1" si="290"/>
        <v>1</v>
      </c>
      <c r="Y2191" s="7"/>
    </row>
    <row r="2192" spans="1:25" ht="15" customHeight="1" x14ac:dyDescent="0.3">
      <c r="A2192" s="130">
        <v>2185</v>
      </c>
      <c r="B2192" s="10">
        <f t="shared" ca="1" si="282"/>
        <v>0.69948406785364159</v>
      </c>
      <c r="C2192" s="57">
        <f ca="1">_xlfn.NORM.INV(B2192,'Input Parameters'!$E$19,'Input Parameters'!$F$19)</f>
        <v>611.48650465610319</v>
      </c>
      <c r="D2192" s="10">
        <f t="shared" ca="1" si="283"/>
        <v>0.9029710909380555</v>
      </c>
      <c r="E2192" s="59">
        <f ca="1">IF(_xlfn.NORM.INV(D2192,'Input Parameters'!$E$20,'Input Parameters'!$F$20)&lt;3500,3500,IF(_xlfn.NORM.INV(D2192,'Input Parameters'!$E$20,'Input Parameters'!$F$20)&gt;5500,5500,_xlfn.NORM.INV(D2192,'Input Parameters'!$E$20,'Input Parameters'!$F$20)))</f>
        <v>5500</v>
      </c>
      <c r="F2192" s="10">
        <f t="shared" ca="1" si="284"/>
        <v>0.36792647467652007</v>
      </c>
      <c r="G2192" s="61">
        <f ca="1">_xlfn.NORM.INV(F2192,'Input Parameters'!$E$21,'Input Parameters'!$F$21)</f>
        <v>282.19842772254276</v>
      </c>
      <c r="H2192" s="54">
        <f ca="1">EXP(E2192*(1/'Input Parameters'!$E$22-1/G2192))</f>
        <v>0.48748238142016836</v>
      </c>
      <c r="I2192" s="10">
        <f t="shared" ca="1" si="285"/>
        <v>0.72214737784968996</v>
      </c>
      <c r="J2192" s="29">
        <f ca="1">_xlfn.BETA.INV(I2192,'Input Parameters'!$L$24,'Input Parameters'!$M$24,'Input Parameters'!$J$24,'Input Parameters'!$K$24)</f>
        <v>0.69849375147989579</v>
      </c>
      <c r="K2192" s="156">
        <f ca="1">('Input Parameters'!$E$25/'Input Parameters'!$E$31)^$J2192</f>
        <v>6.666380214371102E-3</v>
      </c>
      <c r="L2192" s="66">
        <f ca="1">$H2192*$C2192*'Input Parameters'!$E$23*K2192</f>
        <v>1.9871739283913767</v>
      </c>
      <c r="M2192" s="23">
        <f t="shared" ca="1" si="286"/>
        <v>0.92275605370895331</v>
      </c>
      <c r="N2192" s="15">
        <f ca="1">_xlfn.NORM.INV(M2192,'Input Parameters'!$E$26,'Input Parameters'!$F$26)</f>
        <v>6.3900995470799471E-2</v>
      </c>
      <c r="O2192" s="8">
        <f t="shared" ca="1" si="287"/>
        <v>0.80024042163268305</v>
      </c>
      <c r="P2192" s="29">
        <f ca="1">_xlfn.LOGNORM.INV(O2192,'Input Parameters'!$H$27,'Input Parameters'!$I$27)</f>
        <v>2.0666613042792106</v>
      </c>
      <c r="Q2192" s="10"/>
      <c r="R2192" s="15">
        <f>'Input Parameters'!$E$28</f>
        <v>12.7</v>
      </c>
      <c r="S2192" s="10">
        <f t="shared" ca="1" si="288"/>
        <v>0.41805212166599792</v>
      </c>
      <c r="T2192" s="25">
        <f ca="1">_xlfn.LOGNORM.INV(S2192,'Input Parameters'!$H$29,'Input Parameters'!$I$29)</f>
        <v>56.894863366595729</v>
      </c>
      <c r="U2192" s="10">
        <f t="shared" ca="1" si="289"/>
        <v>0.13798423903289636</v>
      </c>
      <c r="V2192" s="29">
        <f ca="1">IF('Input Parameters'!$D$30="Beta",_xlfn.BETA.INV(U2192,'Input Parameters'!$L$30,'Input Parameters'!$M$30,'Input Parameters'!$J$30,'Input Parameters'!$K$30),IF('Input Parameters'!$D$30="LogNorm",_xlfn.LOGNORM.INV(U2192,'Input Parameters'!$H$30,'Input Parameters'!$I$30)))</f>
        <v>0.65024796568051202</v>
      </c>
      <c r="W2192" s="2">
        <f ca="1">N2192+(P2192-N2192)*(1-ERF((T2192-R2192)/(2*SQRT(L2192*'Input Parameters'!$E$31))))</f>
        <v>0.11723941719426362</v>
      </c>
      <c r="X2192">
        <f t="shared" ca="1" si="290"/>
        <v>1</v>
      </c>
      <c r="Y2192" s="7"/>
    </row>
    <row r="2193" spans="1:25" ht="15" customHeight="1" x14ac:dyDescent="0.3">
      <c r="A2193" s="130">
        <v>2186</v>
      </c>
      <c r="B2193" s="10">
        <f t="shared" ca="1" si="282"/>
        <v>0.24078916792203531</v>
      </c>
      <c r="C2193" s="57">
        <f ca="1">_xlfn.NORM.INV(B2193,'Input Parameters'!$E$19,'Input Parameters'!$F$19)</f>
        <v>507.8317492807945</v>
      </c>
      <c r="D2193" s="10">
        <f t="shared" ca="1" si="283"/>
        <v>0.2421927239479067</v>
      </c>
      <c r="E2193" s="59">
        <f ca="1">IF(_xlfn.NORM.INV(D2193,'Input Parameters'!$E$20,'Input Parameters'!$F$20)&lt;3500,3500,IF(_xlfn.NORM.INV(D2193,'Input Parameters'!$E$20,'Input Parameters'!$F$20)&gt;5500,5500,_xlfn.NORM.INV(D2193,'Input Parameters'!$E$20,'Input Parameters'!$F$20)))</f>
        <v>4310.5133932571898</v>
      </c>
      <c r="F2193" s="10">
        <f t="shared" ca="1" si="284"/>
        <v>0.23974245213764944</v>
      </c>
      <c r="G2193" s="61">
        <f ca="1">_xlfn.NORM.INV(F2193,'Input Parameters'!$E$21,'Input Parameters'!$F$21)</f>
        <v>279.29194820688133</v>
      </c>
      <c r="H2193" s="54">
        <f ca="1">EXP(E2193*(1/'Input Parameters'!$E$22-1/G2193))</f>
        <v>0.48574620708065802</v>
      </c>
      <c r="I2193" s="10">
        <f t="shared" ca="1" si="285"/>
        <v>0.41202257941962372</v>
      </c>
      <c r="J2193" s="29">
        <f ca="1">_xlfn.BETA.INV(I2193,'Input Parameters'!$L$24,'Input Parameters'!$M$24,'Input Parameters'!$J$24,'Input Parameters'!$K$24)</f>
        <v>0.57100345209526682</v>
      </c>
      <c r="K2193" s="156">
        <f ca="1">('Input Parameters'!$E$25/'Input Parameters'!$E$31)^$J2193</f>
        <v>1.6637093712076584E-2</v>
      </c>
      <c r="L2193" s="66">
        <f ca="1">$H2193*$C2193*'Input Parameters'!$E$23*K2193</f>
        <v>4.1039941228516055</v>
      </c>
      <c r="M2193" s="23">
        <f t="shared" ca="1" si="286"/>
        <v>0.28785282109715671</v>
      </c>
      <c r="N2193" s="15">
        <f ca="1">_xlfn.NORM.INV(M2193,'Input Parameters'!$E$26,'Input Parameters'!$F$26)</f>
        <v>2.2246963659457757E-2</v>
      </c>
      <c r="O2193" s="8">
        <f t="shared" ca="1" si="287"/>
        <v>0.56452775347580875</v>
      </c>
      <c r="P2193" s="29">
        <f ca="1">_xlfn.LOGNORM.INV(O2193,'Input Parameters'!$H$27,'Input Parameters'!$I$27)</f>
        <v>1.5297211909699557</v>
      </c>
      <c r="Q2193" s="10"/>
      <c r="R2193" s="15">
        <f>'Input Parameters'!$E$28</f>
        <v>12.7</v>
      </c>
      <c r="S2193" s="10">
        <f t="shared" ca="1" si="288"/>
        <v>0.29672120201227592</v>
      </c>
      <c r="T2193" s="25">
        <f ca="1">_xlfn.LOGNORM.INV(S2193,'Input Parameters'!$H$29,'Input Parameters'!$I$29)</f>
        <v>54.844094264646216</v>
      </c>
      <c r="U2193" s="10">
        <f t="shared" ca="1" si="289"/>
        <v>0.52490861956568591</v>
      </c>
      <c r="V2193" s="29">
        <f ca="1">IF('Input Parameters'!$D$30="Beta",_xlfn.BETA.INV(U2193,'Input Parameters'!$L$30,'Input Parameters'!$M$30,'Input Parameters'!$J$30,'Input Parameters'!$K$30),IF('Input Parameters'!$D$30="LogNorm",_xlfn.LOGNORM.INV(U2193,'Input Parameters'!$H$30,'Input Parameters'!$I$30)))</f>
        <v>1.0241309763680553</v>
      </c>
      <c r="W2193" s="2">
        <f ca="1">N2193+(P2193-N2193)*(1-ERF((T2193-R2193)/(2*SQRT(L2193*'Input Parameters'!$E$31))))</f>
        <v>0.23523182525444067</v>
      </c>
      <c r="X2193">
        <f t="shared" ca="1" si="290"/>
        <v>1</v>
      </c>
      <c r="Y2193" s="7"/>
    </row>
    <row r="2194" spans="1:25" ht="15" customHeight="1" x14ac:dyDescent="0.3">
      <c r="A2194" s="130">
        <v>2187</v>
      </c>
      <c r="B2194" s="10">
        <f t="shared" ca="1" si="282"/>
        <v>0.21319585273644259</v>
      </c>
      <c r="C2194" s="57">
        <f ca="1">_xlfn.NORM.INV(B2194,'Input Parameters'!$E$19,'Input Parameters'!$F$19)</f>
        <v>500.09027595814342</v>
      </c>
      <c r="D2194" s="10">
        <f t="shared" ca="1" si="283"/>
        <v>0.27324870152603808</v>
      </c>
      <c r="E2194" s="59">
        <f ca="1">IF(_xlfn.NORM.INV(D2194,'Input Parameters'!$E$20,'Input Parameters'!$F$20)&lt;3500,3500,IF(_xlfn.NORM.INV(D2194,'Input Parameters'!$E$20,'Input Parameters'!$F$20)&gt;5500,5500,_xlfn.NORM.INV(D2194,'Input Parameters'!$E$20,'Input Parameters'!$F$20)))</f>
        <v>4377.8881241946601</v>
      </c>
      <c r="F2194" s="10">
        <f t="shared" ca="1" si="284"/>
        <v>0.7295882362245586</v>
      </c>
      <c r="G2194" s="61">
        <f ca="1">_xlfn.NORM.INV(F2194,'Input Parameters'!$E$21,'Input Parameters'!$F$21)</f>
        <v>289.65692552263658</v>
      </c>
      <c r="H2194" s="54">
        <f ca="1">EXP(E2194*(1/'Input Parameters'!$E$22-1/G2194))</f>
        <v>0.8416017127567349</v>
      </c>
      <c r="I2194" s="10">
        <f t="shared" ca="1" si="285"/>
        <v>0.25508900569430859</v>
      </c>
      <c r="J2194" s="29">
        <f ca="1">_xlfn.BETA.INV(I2194,'Input Parameters'!$L$24,'Input Parameters'!$M$24,'Input Parameters'!$J$24,'Input Parameters'!$K$24)</f>
        <v>0.49892647335550533</v>
      </c>
      <c r="K2194" s="156">
        <f ca="1">('Input Parameters'!$E$25/'Input Parameters'!$E$31)^$J2194</f>
        <v>2.7901554674638847E-2</v>
      </c>
      <c r="L2194" s="66">
        <f ca="1">$H2194*$C2194*'Input Parameters'!$E$23*K2194</f>
        <v>11.743117961082193</v>
      </c>
      <c r="M2194" s="23">
        <f t="shared" ca="1" si="286"/>
        <v>0.55376790567730338</v>
      </c>
      <c r="N2194" s="15">
        <f ca="1">_xlfn.NORM.INV(M2194,'Input Parameters'!$E$26,'Input Parameters'!$F$26)</f>
        <v>3.6838922659614554E-2</v>
      </c>
      <c r="O2194" s="8">
        <f t="shared" ca="1" si="287"/>
        <v>4.8840644884923679E-2</v>
      </c>
      <c r="P2194" s="29">
        <f ca="1">_xlfn.LOGNORM.INV(O2194,'Input Parameters'!$H$27,'Input Parameters'!$I$27)</f>
        <v>0.68419713694435846</v>
      </c>
      <c r="Q2194" s="10"/>
      <c r="R2194" s="15">
        <f>'Input Parameters'!$E$28</f>
        <v>12.7</v>
      </c>
      <c r="S2194" s="10">
        <f t="shared" ca="1" si="288"/>
        <v>0.41420160227498448</v>
      </c>
      <c r="T2194" s="25">
        <f ca="1">_xlfn.LOGNORM.INV(S2194,'Input Parameters'!$H$29,'Input Parameters'!$I$29)</f>
        <v>56.831845739616178</v>
      </c>
      <c r="U2194" s="10">
        <f t="shared" ca="1" si="289"/>
        <v>0.32535863907885865</v>
      </c>
      <c r="V2194" s="29">
        <f ca="1">IF('Input Parameters'!$D$30="Beta",_xlfn.BETA.INV(U2194,'Input Parameters'!$L$30,'Input Parameters'!$M$30,'Input Parameters'!$J$30,'Input Parameters'!$K$30),IF('Input Parameters'!$D$30="LogNorm",_xlfn.LOGNORM.INV(U2194,'Input Parameters'!$H$30,'Input Parameters'!$I$30)))</f>
        <v>0.83582207421105736</v>
      </c>
      <c r="W2194" s="2">
        <f ca="1">N2194+(P2194-N2194)*(1-ERF((T2194-R2194)/(2*SQRT(L2194*'Input Parameters'!$E$31))))</f>
        <v>0.2714975808948869</v>
      </c>
      <c r="X2194">
        <f t="shared" ca="1" si="290"/>
        <v>1</v>
      </c>
      <c r="Y2194" s="7"/>
    </row>
    <row r="2195" spans="1:25" ht="15" customHeight="1" x14ac:dyDescent="0.3">
      <c r="A2195" s="130">
        <v>2188</v>
      </c>
      <c r="B2195" s="10">
        <f t="shared" ca="1" si="282"/>
        <v>0.16966169808197862</v>
      </c>
      <c r="C2195" s="57">
        <f ca="1">_xlfn.NORM.INV(B2195,'Input Parameters'!$E$19,'Input Parameters'!$F$19)</f>
        <v>486.55999770300059</v>
      </c>
      <c r="D2195" s="10">
        <f t="shared" ca="1" si="283"/>
        <v>0.39941880753822778</v>
      </c>
      <c r="E2195" s="59">
        <f ca="1">IF(_xlfn.NORM.INV(D2195,'Input Parameters'!$E$20,'Input Parameters'!$F$20)&lt;3500,3500,IF(_xlfn.NORM.INV(D2195,'Input Parameters'!$E$20,'Input Parameters'!$F$20)&gt;5500,5500,_xlfn.NORM.INV(D2195,'Input Parameters'!$E$20,'Input Parameters'!$F$20)))</f>
        <v>4621.6037851823075</v>
      </c>
      <c r="F2195" s="10">
        <f t="shared" ca="1" si="284"/>
        <v>0.68956964072346894</v>
      </c>
      <c r="G2195" s="61">
        <f ca="1">_xlfn.NORM.INV(F2195,'Input Parameters'!$E$21,'Input Parameters'!$F$21)</f>
        <v>288.73779851406522</v>
      </c>
      <c r="H2195" s="54">
        <f ca="1">EXP(E2195*(1/'Input Parameters'!$E$22-1/G2195))</f>
        <v>0.79228124804939359</v>
      </c>
      <c r="I2195" s="10">
        <f t="shared" ca="1" si="285"/>
        <v>0.99087418595668342</v>
      </c>
      <c r="J2195" s="29">
        <f ca="1">_xlfn.BETA.INV(I2195,'Input Parameters'!$L$24,'Input Parameters'!$M$24,'Input Parameters'!$J$24,'Input Parameters'!$K$24)</f>
        <v>0.90077658297818675</v>
      </c>
      <c r="K2195" s="156">
        <f ca="1">('Input Parameters'!$E$25/'Input Parameters'!$E$31)^$J2195</f>
        <v>1.5620381424871987E-3</v>
      </c>
      <c r="L2195" s="66">
        <f ca="1">$H2195*$C2195*'Input Parameters'!$E$23*K2195</f>
        <v>0.6021537734423813</v>
      </c>
      <c r="M2195" s="23">
        <f t="shared" ca="1" si="286"/>
        <v>0.9653291671725287</v>
      </c>
      <c r="N2195" s="15">
        <f ca="1">_xlfn.NORM.INV(M2195,'Input Parameters'!$E$26,'Input Parameters'!$F$26)</f>
        <v>7.2139930549323397E-2</v>
      </c>
      <c r="O2195" s="8">
        <f t="shared" ca="1" si="287"/>
        <v>0.70965508119823251</v>
      </c>
      <c r="P2195" s="29">
        <f ca="1">_xlfn.LOGNORM.INV(O2195,'Input Parameters'!$H$27,'Input Parameters'!$I$27)</f>
        <v>1.8177322145524317</v>
      </c>
      <c r="Q2195" s="10"/>
      <c r="R2195" s="15">
        <f>'Input Parameters'!$E$28</f>
        <v>12.7</v>
      </c>
      <c r="S2195" s="10">
        <f t="shared" ca="1" si="288"/>
        <v>0.41359783850467624</v>
      </c>
      <c r="T2195" s="25">
        <f ca="1">_xlfn.LOGNORM.INV(S2195,'Input Parameters'!$H$29,'Input Parameters'!$I$29)</f>
        <v>56.821958796162903</v>
      </c>
      <c r="U2195" s="10">
        <f t="shared" ca="1" si="289"/>
        <v>0.93269314257869795</v>
      </c>
      <c r="V2195" s="29">
        <f ca="1">IF('Input Parameters'!$D$30="Beta",_xlfn.BETA.INV(U2195,'Input Parameters'!$L$30,'Input Parameters'!$M$30,'Input Parameters'!$J$30,'Input Parameters'!$K$30),IF('Input Parameters'!$D$30="LogNorm",_xlfn.LOGNORM.INV(U2195,'Input Parameters'!$H$30,'Input Parameters'!$I$30)))</f>
        <v>1.8025608902435182</v>
      </c>
      <c r="W2195" s="2">
        <f ca="1">N2195+(P2195-N2195)*(1-ERF((T2195-R2195)/(2*SQRT(L2195*'Input Parameters'!$E$31))))</f>
        <v>7.2241281425108786E-2</v>
      </c>
      <c r="X2195">
        <f t="shared" ca="1" si="290"/>
        <v>1</v>
      </c>
      <c r="Y2195" s="7"/>
    </row>
    <row r="2196" spans="1:25" ht="15" customHeight="1" x14ac:dyDescent="0.3">
      <c r="A2196" s="130">
        <v>2189</v>
      </c>
      <c r="B2196" s="10">
        <f t="shared" ca="1" si="282"/>
        <v>0.58766268142786293</v>
      </c>
      <c r="C2196" s="57">
        <f ca="1">_xlfn.NORM.INV(B2196,'Input Parameters'!$E$19,'Input Parameters'!$F$19)</f>
        <v>586.0198432048802</v>
      </c>
      <c r="D2196" s="10">
        <f t="shared" ca="1" si="283"/>
        <v>0.71892279387819846</v>
      </c>
      <c r="E2196" s="59">
        <f ca="1">IF(_xlfn.NORM.INV(D2196,'Input Parameters'!$E$20,'Input Parameters'!$F$20)&lt;3500,3500,IF(_xlfn.NORM.INV(D2196,'Input Parameters'!$E$20,'Input Parameters'!$F$20)&gt;5500,5500,_xlfn.NORM.INV(D2196,'Input Parameters'!$E$20,'Input Parameters'!$F$20)))</f>
        <v>5205.7511138902219</v>
      </c>
      <c r="F2196" s="10">
        <f t="shared" ca="1" si="284"/>
        <v>0.17577573059611329</v>
      </c>
      <c r="G2196" s="61">
        <f ca="1">_xlfn.NORM.INV(F2196,'Input Parameters'!$E$21,'Input Parameters'!$F$21)</f>
        <v>277.52774833318637</v>
      </c>
      <c r="H2196" s="54">
        <f ca="1">EXP(E2196*(1/'Input Parameters'!$E$22-1/G2196))</f>
        <v>0.37138382617535176</v>
      </c>
      <c r="I2196" s="10">
        <f t="shared" ca="1" si="285"/>
        <v>0.33095395525123439</v>
      </c>
      <c r="J2196" s="29">
        <f ca="1">_xlfn.BETA.INV(I2196,'Input Parameters'!$L$24,'Input Parameters'!$M$24,'Input Parameters'!$J$24,'Input Parameters'!$K$24)</f>
        <v>0.5355829671438268</v>
      </c>
      <c r="K2196" s="156">
        <f ca="1">('Input Parameters'!$E$25/'Input Parameters'!$E$31)^$J2196</f>
        <v>2.145001409976624E-2</v>
      </c>
      <c r="L2196" s="66">
        <f ca="1">$H2196*$C2196*'Input Parameters'!$E$23*K2196</f>
        <v>4.668344423128155</v>
      </c>
      <c r="M2196" s="23">
        <f t="shared" ca="1" si="286"/>
        <v>0.53122826049694682</v>
      </c>
      <c r="N2196" s="15">
        <f ca="1">_xlfn.NORM.INV(M2196,'Input Parameters'!$E$26,'Input Parameters'!$F$26)</f>
        <v>3.5645512796506483E-2</v>
      </c>
      <c r="O2196" s="8">
        <f t="shared" ca="1" si="287"/>
        <v>0.58560771536546452</v>
      </c>
      <c r="P2196" s="29">
        <f ca="1">_xlfn.LOGNORM.INV(O2196,'Input Parameters'!$H$27,'Input Parameters'!$I$27)</f>
        <v>1.5665691618788928</v>
      </c>
      <c r="Q2196" s="10"/>
      <c r="R2196" s="15">
        <f>'Input Parameters'!$E$28</f>
        <v>12.7</v>
      </c>
      <c r="S2196" s="10">
        <f t="shared" ca="1" si="288"/>
        <v>0.94835631276908416</v>
      </c>
      <c r="T2196" s="25">
        <f ca="1">_xlfn.LOGNORM.INV(S2196,'Input Parameters'!$H$29,'Input Parameters'!$I$29)</f>
        <v>69.919094180896749</v>
      </c>
      <c r="U2196" s="10">
        <f t="shared" ca="1" si="289"/>
        <v>0.9711848940379384</v>
      </c>
      <c r="V2196" s="29">
        <f ca="1">IF('Input Parameters'!$D$30="Beta",_xlfn.BETA.INV(U2196,'Input Parameters'!$L$30,'Input Parameters'!$M$30,'Input Parameters'!$J$30,'Input Parameters'!$K$30),IF('Input Parameters'!$D$30="LogNorm",_xlfn.LOGNORM.INV(U2196,'Input Parameters'!$H$30,'Input Parameters'!$I$30)))</f>
        <v>2.1125001848419251</v>
      </c>
      <c r="W2196" s="2">
        <f ca="1">N2196+(P2196-N2196)*(1-ERF((T2196-R2196)/(2*SQRT(L2196*'Input Parameters'!$E$31))))</f>
        <v>0.12922158200611356</v>
      </c>
      <c r="X2196">
        <f t="shared" ca="1" si="290"/>
        <v>1</v>
      </c>
      <c r="Y2196" s="7"/>
    </row>
    <row r="2197" spans="1:25" ht="15" customHeight="1" x14ac:dyDescent="0.3">
      <c r="A2197" s="130">
        <v>2190</v>
      </c>
      <c r="B2197" s="10">
        <f t="shared" ca="1" si="282"/>
        <v>0.99228489879836923</v>
      </c>
      <c r="C2197" s="57">
        <f ca="1">_xlfn.NORM.INV(B2197,'Input Parameters'!$E$19,'Input Parameters'!$F$19)</f>
        <v>771.9692431780436</v>
      </c>
      <c r="D2197" s="10">
        <f t="shared" ca="1" si="283"/>
        <v>0.1216827067812003</v>
      </c>
      <c r="E2197" s="59">
        <f ca="1">IF(_xlfn.NORM.INV(D2197,'Input Parameters'!$E$20,'Input Parameters'!$F$20)&lt;3500,3500,IF(_xlfn.NORM.INV(D2197,'Input Parameters'!$E$20,'Input Parameters'!$F$20)&gt;5500,5500,_xlfn.NORM.INV(D2197,'Input Parameters'!$E$20,'Input Parameters'!$F$20)))</f>
        <v>3983.3686867038805</v>
      </c>
      <c r="F2197" s="10">
        <f t="shared" ca="1" si="284"/>
        <v>0.60763649168945044</v>
      </c>
      <c r="G2197" s="61">
        <f ca="1">_xlfn.NORM.INV(F2197,'Input Parameters'!$E$21,'Input Parameters'!$F$21)</f>
        <v>286.99707042193575</v>
      </c>
      <c r="H2197" s="54">
        <f ca="1">EXP(E2197*(1/'Input Parameters'!$E$22-1/G2197))</f>
        <v>0.75249561663790332</v>
      </c>
      <c r="I2197" s="10">
        <f t="shared" ca="1" si="285"/>
        <v>0.54552541623346795</v>
      </c>
      <c r="J2197" s="29">
        <f ca="1">_xlfn.BETA.INV(I2197,'Input Parameters'!$L$24,'Input Parameters'!$M$24,'Input Parameters'!$J$24,'Input Parameters'!$K$24)</f>
        <v>0.62547470692468266</v>
      </c>
      <c r="K2197" s="156">
        <f ca="1">('Input Parameters'!$E$25/'Input Parameters'!$E$31)^$J2197</f>
        <v>1.1255789485080388E-2</v>
      </c>
      <c r="L2197" s="66">
        <f ca="1">$H2197*$C2197*'Input Parameters'!$E$23*K2197</f>
        <v>6.5385271882784046</v>
      </c>
      <c r="M2197" s="23">
        <f t="shared" ca="1" si="286"/>
        <v>0.58012970670652797</v>
      </c>
      <c r="N2197" s="15">
        <f ca="1">_xlfn.NORM.INV(M2197,'Input Parameters'!$E$26,'Input Parameters'!$F$26)</f>
        <v>3.8246731530622947E-2</v>
      </c>
      <c r="O2197" s="8">
        <f t="shared" ca="1" si="287"/>
        <v>0.56740655248748151</v>
      </c>
      <c r="P2197" s="29">
        <f ca="1">_xlfn.LOGNORM.INV(O2197,'Input Parameters'!$H$27,'Input Parameters'!$I$27)</f>
        <v>1.534680664555653</v>
      </c>
      <c r="Q2197" s="10"/>
      <c r="R2197" s="15">
        <f>'Input Parameters'!$E$28</f>
        <v>12.7</v>
      </c>
      <c r="S2197" s="10">
        <f t="shared" ca="1" si="288"/>
        <v>0.59718430395187139</v>
      </c>
      <c r="T2197" s="25">
        <f ca="1">_xlfn.LOGNORM.INV(S2197,'Input Parameters'!$H$29,'Input Parameters'!$I$29)</f>
        <v>59.863001792329335</v>
      </c>
      <c r="U2197" s="10">
        <f t="shared" ca="1" si="289"/>
        <v>2.5595640564861077E-2</v>
      </c>
      <c r="V2197" s="29">
        <f ca="1">IF('Input Parameters'!$D$30="Beta",_xlfn.BETA.INV(U2197,'Input Parameters'!$L$30,'Input Parameters'!$M$30,'Input Parameters'!$J$30,'Input Parameters'!$K$30),IF('Input Parameters'!$D$30="LogNorm",_xlfn.LOGNORM.INV(U2197,'Input Parameters'!$H$30,'Input Parameters'!$I$30)))</f>
        <v>0.46314405504258832</v>
      </c>
      <c r="W2197" s="2">
        <f ca="1">N2197+(P2197-N2197)*(1-ERF((T2197-R2197)/(2*SQRT(L2197*'Input Parameters'!$E$31))))</f>
        <v>0.32580606686045954</v>
      </c>
      <c r="X2197">
        <f t="shared" ca="1" si="290"/>
        <v>1</v>
      </c>
      <c r="Y2197" s="7"/>
    </row>
    <row r="2198" spans="1:25" ht="15" customHeight="1" x14ac:dyDescent="0.3">
      <c r="A2198" s="130">
        <v>2191</v>
      </c>
      <c r="B2198" s="10">
        <f t="shared" ca="1" si="282"/>
        <v>0.20012664847765516</v>
      </c>
      <c r="C2198" s="57">
        <f ca="1">_xlfn.NORM.INV(B2198,'Input Parameters'!$E$19,'Input Parameters'!$F$19)</f>
        <v>496.22122438931376</v>
      </c>
      <c r="D2198" s="10">
        <f t="shared" ca="1" si="283"/>
        <v>7.9695806829278681E-2</v>
      </c>
      <c r="E2198" s="59">
        <f ca="1">IF(_xlfn.NORM.INV(D2198,'Input Parameters'!$E$20,'Input Parameters'!$F$20)&lt;3500,3500,IF(_xlfn.NORM.INV(D2198,'Input Parameters'!$E$20,'Input Parameters'!$F$20)&gt;5500,5500,_xlfn.NORM.INV(D2198,'Input Parameters'!$E$20,'Input Parameters'!$F$20)))</f>
        <v>3815.015539972042</v>
      </c>
      <c r="F2198" s="10">
        <f t="shared" ca="1" si="284"/>
        <v>0.29791987397843789</v>
      </c>
      <c r="G2198" s="61">
        <f ca="1">_xlfn.NORM.INV(F2198,'Input Parameters'!$E$21,'Input Parameters'!$F$21)</f>
        <v>280.68111407711154</v>
      </c>
      <c r="H2198" s="54">
        <f ca="1">EXP(E2198*(1/'Input Parameters'!$E$22-1/G2198))</f>
        <v>0.56469955961957685</v>
      </c>
      <c r="I2198" s="10">
        <f t="shared" ca="1" si="285"/>
        <v>0.3652486657846491</v>
      </c>
      <c r="J2198" s="29">
        <f ca="1">_xlfn.BETA.INV(I2198,'Input Parameters'!$L$24,'Input Parameters'!$M$24,'Input Parameters'!$J$24,'Input Parameters'!$K$24)</f>
        <v>0.55091742471384297</v>
      </c>
      <c r="K2198" s="156">
        <f ca="1">('Input Parameters'!$E$25/'Input Parameters'!$E$31)^$J2198</f>
        <v>1.9215607500496522E-2</v>
      </c>
      <c r="L2198" s="66">
        <f ca="1">$H2198*$C2198*'Input Parameters'!$E$23*K2198</f>
        <v>5.3845188821272929</v>
      </c>
      <c r="M2198" s="23">
        <f t="shared" ca="1" si="286"/>
        <v>0.46130425699358224</v>
      </c>
      <c r="N2198" s="15">
        <f ca="1">_xlfn.NORM.INV(M2198,'Input Parameters'!$E$26,'Input Parameters'!$F$26)</f>
        <v>3.1959882780862245E-2</v>
      </c>
      <c r="O2198" s="8">
        <f t="shared" ca="1" si="287"/>
        <v>0.42216389010306699</v>
      </c>
      <c r="P2198" s="29">
        <f ca="1">_xlfn.LOGNORM.INV(O2198,'Input Parameters'!$H$27,'Input Parameters'!$I$27)</f>
        <v>1.3051783917702882</v>
      </c>
      <c r="Q2198" s="10"/>
      <c r="R2198" s="15">
        <f>'Input Parameters'!$E$28</f>
        <v>12.7</v>
      </c>
      <c r="S2198" s="10">
        <f t="shared" ca="1" si="288"/>
        <v>0.66560910554600328</v>
      </c>
      <c r="T2198" s="25">
        <f ca="1">_xlfn.LOGNORM.INV(S2198,'Input Parameters'!$H$29,'Input Parameters'!$I$29)</f>
        <v>61.097127711700928</v>
      </c>
      <c r="U2198" s="10">
        <f t="shared" ca="1" si="289"/>
        <v>0.99624052921331208</v>
      </c>
      <c r="V2198" s="29">
        <f ca="1">IF('Input Parameters'!$D$30="Beta",_xlfn.BETA.INV(U2198,'Input Parameters'!$L$30,'Input Parameters'!$M$30,'Input Parameters'!$J$30,'Input Parameters'!$K$30),IF('Input Parameters'!$D$30="LogNorm",_xlfn.LOGNORM.INV(U2198,'Input Parameters'!$H$30,'Input Parameters'!$I$30)))</f>
        <v>2.8670098602431926</v>
      </c>
      <c r="W2198" s="2">
        <f ca="1">N2198+(P2198-N2198)*(1-ERF((T2198-R2198)/(2*SQRT(L2198*'Input Parameters'!$E$31))))</f>
        <v>0.21055187438008455</v>
      </c>
      <c r="X2198">
        <f t="shared" ca="1" si="290"/>
        <v>1</v>
      </c>
      <c r="Y2198" s="7"/>
    </row>
    <row r="2199" spans="1:25" ht="15" customHeight="1" x14ac:dyDescent="0.3">
      <c r="A2199" s="130">
        <v>2192</v>
      </c>
      <c r="B2199" s="10">
        <f t="shared" ca="1" si="282"/>
        <v>4.1081809544167402E-2</v>
      </c>
      <c r="C2199" s="57">
        <f ca="1">_xlfn.NORM.INV(B2199,'Input Parameters'!$E$19,'Input Parameters'!$F$19)</f>
        <v>420.41636213959464</v>
      </c>
      <c r="D2199" s="10">
        <f t="shared" ca="1" si="283"/>
        <v>0.69231128584952062</v>
      </c>
      <c r="E2199" s="59">
        <f ca="1">IF(_xlfn.NORM.INV(D2199,'Input Parameters'!$E$20,'Input Parameters'!$F$20)&lt;3500,3500,IF(_xlfn.NORM.INV(D2199,'Input Parameters'!$E$20,'Input Parameters'!$F$20)&gt;5500,5500,_xlfn.NORM.INV(D2199,'Input Parameters'!$E$20,'Input Parameters'!$F$20)))</f>
        <v>5151.6887099093046</v>
      </c>
      <c r="F2199" s="10">
        <f t="shared" ca="1" si="284"/>
        <v>0.11213038498738337</v>
      </c>
      <c r="G2199" s="61">
        <f ca="1">_xlfn.NORM.INV(F2199,'Input Parameters'!$E$21,'Input Parameters'!$F$21)</f>
        <v>275.29792914810639</v>
      </c>
      <c r="H2199" s="54">
        <f ca="1">EXP(E2199*(1/'Input Parameters'!$E$22-1/G2199))</f>
        <v>0.32284441829441979</v>
      </c>
      <c r="I2199" s="10">
        <f t="shared" ca="1" si="285"/>
        <v>0.99159544371770236</v>
      </c>
      <c r="J2199" s="29">
        <f ca="1">_xlfn.BETA.INV(I2199,'Input Parameters'!$L$24,'Input Parameters'!$M$24,'Input Parameters'!$J$24,'Input Parameters'!$K$24)</f>
        <v>0.9031048226741113</v>
      </c>
      <c r="K2199" s="156">
        <f ca="1">('Input Parameters'!$E$25/'Input Parameters'!$E$31)^$J2199</f>
        <v>1.5361660456936238E-3</v>
      </c>
      <c r="L2199" s="66">
        <f ca="1">$H2199*$C2199*'Input Parameters'!$E$23*K2199</f>
        <v>0.20850239777472004</v>
      </c>
      <c r="M2199" s="23">
        <f t="shared" ca="1" si="286"/>
        <v>0.39892513800920093</v>
      </c>
      <c r="N2199" s="15">
        <f ca="1">_xlfn.NORM.INV(M2199,'Input Parameters'!$E$26,'Input Parameters'!$F$26)</f>
        <v>2.8621265056873495E-2</v>
      </c>
      <c r="O2199" s="8">
        <f t="shared" ca="1" si="287"/>
        <v>0.79516350229803612</v>
      </c>
      <c r="P2199" s="29">
        <f ca="1">_xlfn.LOGNORM.INV(O2199,'Input Parameters'!$H$27,'Input Parameters'!$I$27)</f>
        <v>2.050258960721437</v>
      </c>
      <c r="Q2199" s="10"/>
      <c r="R2199" s="15">
        <f>'Input Parameters'!$E$28</f>
        <v>12.7</v>
      </c>
      <c r="S2199" s="10">
        <f t="shared" ca="1" si="288"/>
        <v>0.71541192554650046</v>
      </c>
      <c r="T2199" s="25">
        <f ca="1">_xlfn.LOGNORM.INV(S2199,'Input Parameters'!$H$29,'Input Parameters'!$I$29)</f>
        <v>62.075122997079895</v>
      </c>
      <c r="U2199" s="10">
        <f t="shared" ca="1" si="289"/>
        <v>0.22744089139216817</v>
      </c>
      <c r="V2199" s="29">
        <f ca="1">IF('Input Parameters'!$D$30="Beta",_xlfn.BETA.INV(U2199,'Input Parameters'!$L$30,'Input Parameters'!$M$30,'Input Parameters'!$J$30,'Input Parameters'!$K$30),IF('Input Parameters'!$D$30="LogNorm",_xlfn.LOGNORM.INV(U2199,'Input Parameters'!$H$30,'Input Parameters'!$I$30)))</f>
        <v>0.74416818878484259</v>
      </c>
      <c r="W2199" s="2">
        <f ca="1">N2199+(P2199-N2199)*(1-ERF((T2199-R2199)/(2*SQRT(L2199*'Input Parameters'!$E$31))))</f>
        <v>2.8621265056915465E-2</v>
      </c>
      <c r="X2199">
        <f t="shared" ca="1" si="290"/>
        <v>1</v>
      </c>
      <c r="Y2199" s="7"/>
    </row>
    <row r="2200" spans="1:25" ht="15" customHeight="1" x14ac:dyDescent="0.3">
      <c r="A2200" s="130">
        <v>2193</v>
      </c>
      <c r="B2200" s="10">
        <f t="shared" ca="1" si="282"/>
        <v>0.1473246994840971</v>
      </c>
      <c r="C2200" s="57">
        <f ca="1">_xlfn.NORM.INV(B2200,'Input Parameters'!$E$19,'Input Parameters'!$F$19)</f>
        <v>478.74597929449106</v>
      </c>
      <c r="D2200" s="10">
        <f t="shared" ca="1" si="283"/>
        <v>6.1136021739893076E-2</v>
      </c>
      <c r="E2200" s="59">
        <f ca="1">IF(_xlfn.NORM.INV(D2200,'Input Parameters'!$E$20,'Input Parameters'!$F$20)&lt;3500,3500,IF(_xlfn.NORM.INV(D2200,'Input Parameters'!$E$20,'Input Parameters'!$F$20)&gt;5500,5500,_xlfn.NORM.INV(D2200,'Input Parameters'!$E$20,'Input Parameters'!$F$20)))</f>
        <v>3718.2851590161849</v>
      </c>
      <c r="F2200" s="10">
        <f t="shared" ca="1" si="284"/>
        <v>7.1552437225230747E-2</v>
      </c>
      <c r="G2200" s="61">
        <f ca="1">_xlfn.NORM.INV(F2200,'Input Parameters'!$E$21,'Input Parameters'!$F$21)</f>
        <v>273.34039700703937</v>
      </c>
      <c r="H2200" s="54">
        <f ca="1">EXP(E2200*(1/'Input Parameters'!$E$22-1/G2200))</f>
        <v>0.40142373526948316</v>
      </c>
      <c r="I2200" s="10">
        <f t="shared" ca="1" si="285"/>
        <v>0.40889841688452722</v>
      </c>
      <c r="J2200" s="29">
        <f ca="1">_xlfn.BETA.INV(I2200,'Input Parameters'!$L$24,'Input Parameters'!$M$24,'Input Parameters'!$J$24,'Input Parameters'!$K$24)</f>
        <v>0.56968595594901905</v>
      </c>
      <c r="K2200" s="156">
        <f ca="1">('Input Parameters'!$E$25/'Input Parameters'!$E$31)^$J2200</f>
        <v>1.6795078295665917E-2</v>
      </c>
      <c r="L2200" s="66">
        <f ca="1">$H2200*$C2200*'Input Parameters'!$E$23*K2200</f>
        <v>3.2276781343259224</v>
      </c>
      <c r="M2200" s="23">
        <f t="shared" ca="1" si="286"/>
        <v>0.99116508499529965</v>
      </c>
      <c r="N2200" s="15">
        <f ca="1">_xlfn.NORM.INV(M2200,'Input Parameters'!$E$26,'Input Parameters'!$F$26)</f>
        <v>8.3821768131442126E-2</v>
      </c>
      <c r="O2200" s="8">
        <f t="shared" ca="1" si="287"/>
        <v>0.3185361675648708</v>
      </c>
      <c r="P2200" s="29">
        <f ca="1">_xlfn.LOGNORM.INV(O2200,'Input Parameters'!$H$27,'Input Parameters'!$I$27)</f>
        <v>1.155443364248818</v>
      </c>
      <c r="Q2200" s="10"/>
      <c r="R2200" s="15">
        <f>'Input Parameters'!$E$28</f>
        <v>12.7</v>
      </c>
      <c r="S2200" s="10">
        <f t="shared" ca="1" si="288"/>
        <v>0.52058881046162986</v>
      </c>
      <c r="T2200" s="25">
        <f ca="1">_xlfn.LOGNORM.INV(S2200,'Input Parameters'!$H$29,'Input Parameters'!$I$29)</f>
        <v>58.570366840658316</v>
      </c>
      <c r="U2200" s="10">
        <f t="shared" ca="1" si="289"/>
        <v>0.38343977345829183</v>
      </c>
      <c r="V2200" s="29">
        <f ca="1">IF('Input Parameters'!$D$30="Beta",_xlfn.BETA.INV(U2200,'Input Parameters'!$L$30,'Input Parameters'!$M$30,'Input Parameters'!$J$30,'Input Parameters'!$K$30),IF('Input Parameters'!$D$30="LogNorm",_xlfn.LOGNORM.INV(U2200,'Input Parameters'!$H$30,'Input Parameters'!$I$30)))</f>
        <v>0.88896220554706229</v>
      </c>
      <c r="W2200" s="2">
        <f ca="1">N2200+(P2200-N2200)*(1-ERF((T2200-R2200)/(2*SQRT(L2200*'Input Parameters'!$E$31))))</f>
        <v>0.1599208084062694</v>
      </c>
      <c r="X2200">
        <f t="shared" ca="1" si="290"/>
        <v>1</v>
      </c>
      <c r="Y2200" s="7"/>
    </row>
    <row r="2201" spans="1:25" ht="15" customHeight="1" x14ac:dyDescent="0.3">
      <c r="A2201" s="130">
        <v>2194</v>
      </c>
      <c r="B2201" s="10">
        <f t="shared" ca="1" si="282"/>
        <v>0.59172857515904742</v>
      </c>
      <c r="C2201" s="57">
        <f ca="1">_xlfn.NORM.INV(B2201,'Input Parameters'!$E$19,'Input Parameters'!$F$19)</f>
        <v>586.90347388633825</v>
      </c>
      <c r="D2201" s="10">
        <f t="shared" ca="1" si="283"/>
        <v>9.1370238544261406E-2</v>
      </c>
      <c r="E2201" s="59">
        <f ca="1">IF(_xlfn.NORM.INV(D2201,'Input Parameters'!$E$20,'Input Parameters'!$F$20)&lt;3500,3500,IF(_xlfn.NORM.INV(D2201,'Input Parameters'!$E$20,'Input Parameters'!$F$20)&gt;5500,5500,_xlfn.NORM.INV(D2201,'Input Parameters'!$E$20,'Input Parameters'!$F$20)))</f>
        <v>3867.3449256213758</v>
      </c>
      <c r="F2201" s="10">
        <f t="shared" ca="1" si="284"/>
        <v>5.6485180195800289E-2</v>
      </c>
      <c r="G2201" s="61">
        <f ca="1">_xlfn.NORM.INV(F2201,'Input Parameters'!$E$21,'Input Parameters'!$F$21)</f>
        <v>272.39203927916969</v>
      </c>
      <c r="H2201" s="54">
        <f ca="1">EXP(E2201*(1/'Input Parameters'!$E$22-1/G2201))</f>
        <v>0.36839963346861943</v>
      </c>
      <c r="I2201" s="10">
        <f t="shared" ca="1" si="285"/>
        <v>0.87030009098969396</v>
      </c>
      <c r="J2201" s="29">
        <f ca="1">_xlfn.BETA.INV(I2201,'Input Parameters'!$L$24,'Input Parameters'!$M$24,'Input Parameters'!$J$24,'Input Parameters'!$K$24)</f>
        <v>0.7732020752688189</v>
      </c>
      <c r="K2201" s="156">
        <f ca="1">('Input Parameters'!$E$25/'Input Parameters'!$E$31)^$J2201</f>
        <v>3.9006893341229074E-3</v>
      </c>
      <c r="L2201" s="66">
        <f ca="1">$H2201*$C2201*'Input Parameters'!$E$23*K2201</f>
        <v>0.84338764057301152</v>
      </c>
      <c r="M2201" s="23">
        <f t="shared" ca="1" si="286"/>
        <v>0.80032177380126179</v>
      </c>
      <c r="N2201" s="15">
        <f ca="1">_xlfn.NORM.INV(M2201,'Input Parameters'!$E$26,'Input Parameters'!$F$26)</f>
        <v>5.1698193909210405E-2</v>
      </c>
      <c r="O2201" s="8">
        <f t="shared" ca="1" si="287"/>
        <v>0.94870094905760827</v>
      </c>
      <c r="P2201" s="29">
        <f ca="1">_xlfn.LOGNORM.INV(O2201,'Input Parameters'!$H$27,'Input Parameters'!$I$27)</f>
        <v>2.9311579022406313</v>
      </c>
      <c r="Q2201" s="10"/>
      <c r="R2201" s="15">
        <f>'Input Parameters'!$E$28</f>
        <v>12.7</v>
      </c>
      <c r="S2201" s="10">
        <f t="shared" ca="1" si="288"/>
        <v>0.43119808912986557</v>
      </c>
      <c r="T2201" s="25">
        <f ca="1">_xlfn.LOGNORM.INV(S2201,'Input Parameters'!$H$29,'Input Parameters'!$I$29)</f>
        <v>57.109605469140433</v>
      </c>
      <c r="U2201" s="10">
        <f t="shared" ca="1" si="289"/>
        <v>0.25915356521004607</v>
      </c>
      <c r="V2201" s="29">
        <f ca="1">IF('Input Parameters'!$D$30="Beta",_xlfn.BETA.INV(U2201,'Input Parameters'!$L$30,'Input Parameters'!$M$30,'Input Parameters'!$J$30,'Input Parameters'!$K$30),IF('Input Parameters'!$D$30="LogNorm",_xlfn.LOGNORM.INV(U2201,'Input Parameters'!$H$30,'Input Parameters'!$I$30)))</f>
        <v>0.77451084566561035</v>
      </c>
      <c r="W2201" s="2">
        <f ca="1">N2201+(P2201-N2201)*(1-ERF((T2201-R2201)/(2*SQRT(L2201*'Input Parameters'!$E$31))))</f>
        <v>5.3505409426695114E-2</v>
      </c>
      <c r="X2201">
        <f t="shared" ca="1" si="290"/>
        <v>1</v>
      </c>
      <c r="Y2201" s="7"/>
    </row>
    <row r="2202" spans="1:25" ht="15" customHeight="1" x14ac:dyDescent="0.3">
      <c r="A2202" s="130">
        <v>2195</v>
      </c>
      <c r="B2202" s="10">
        <f t="shared" ca="1" si="282"/>
        <v>0.8819269815431372</v>
      </c>
      <c r="C2202" s="57">
        <f ca="1">_xlfn.NORM.INV(B2202,'Input Parameters'!$E$19,'Input Parameters'!$F$19)</f>
        <v>667.40502334996813</v>
      </c>
      <c r="D2202" s="10">
        <f t="shared" ca="1" si="283"/>
        <v>0.18861738763300007</v>
      </c>
      <c r="E2202" s="59">
        <f ca="1">IF(_xlfn.NORM.INV(D2202,'Input Parameters'!$E$20,'Input Parameters'!$F$20)&lt;3500,3500,IF(_xlfn.NORM.INV(D2202,'Input Parameters'!$E$20,'Input Parameters'!$F$20)&gt;5500,5500,_xlfn.NORM.INV(D2202,'Input Parameters'!$E$20,'Input Parameters'!$F$20)))</f>
        <v>4181.8980614869361</v>
      </c>
      <c r="F2202" s="10">
        <f t="shared" ca="1" si="284"/>
        <v>0.10195494211955891</v>
      </c>
      <c r="G2202" s="61">
        <f ca="1">_xlfn.NORM.INV(F2202,'Input Parameters'!$E$21,'Input Parameters'!$F$21)</f>
        <v>274.86394289348829</v>
      </c>
      <c r="H2202" s="54">
        <f ca="1">EXP(E2202*(1/'Input Parameters'!$E$22-1/G2202))</f>
        <v>0.389948812501485</v>
      </c>
      <c r="I2202" s="10">
        <f t="shared" ca="1" si="285"/>
        <v>0.14907473259427961</v>
      </c>
      <c r="J2202" s="29">
        <f ca="1">_xlfn.BETA.INV(I2202,'Input Parameters'!$L$24,'Input Parameters'!$M$24,'Input Parameters'!$J$24,'Input Parameters'!$K$24)</f>
        <v>0.43607696487174513</v>
      </c>
      <c r="K2202" s="156">
        <f ca="1">('Input Parameters'!$E$25/'Input Parameters'!$E$31)^$J2202</f>
        <v>4.3795731534004914E-2</v>
      </c>
      <c r="L2202" s="66">
        <f ca="1">$H2202*$C2202*'Input Parameters'!$E$23*K2202</f>
        <v>11.398005394023</v>
      </c>
      <c r="M2202" s="23">
        <f t="shared" ca="1" si="286"/>
        <v>0.68737756533135108</v>
      </c>
      <c r="N2202" s="15">
        <f ca="1">_xlfn.NORM.INV(M2202,'Input Parameters'!$E$26,'Input Parameters'!$F$26)</f>
        <v>4.4257042671991154E-2</v>
      </c>
      <c r="O2202" s="8">
        <f t="shared" ca="1" si="287"/>
        <v>0.55560667480331749</v>
      </c>
      <c r="P2202" s="29">
        <f ca="1">_xlfn.LOGNORM.INV(O2202,'Input Parameters'!$H$27,'Input Parameters'!$I$27)</f>
        <v>1.5144896342424838</v>
      </c>
      <c r="Q2202" s="10"/>
      <c r="R2202" s="15">
        <f>'Input Parameters'!$E$28</f>
        <v>12.7</v>
      </c>
      <c r="S2202" s="10">
        <f t="shared" ca="1" si="288"/>
        <v>0.48164007185433833</v>
      </c>
      <c r="T2202" s="25">
        <f ca="1">_xlfn.LOGNORM.INV(S2202,'Input Parameters'!$H$29,'Input Parameters'!$I$29)</f>
        <v>57.931613973050645</v>
      </c>
      <c r="U2202" s="10">
        <f t="shared" ca="1" si="289"/>
        <v>0.80126512592909871</v>
      </c>
      <c r="V2202" s="29">
        <f ca="1">IF('Input Parameters'!$D$30="Beta",_xlfn.BETA.INV(U2202,'Input Parameters'!$L$30,'Input Parameters'!$M$30,'Input Parameters'!$J$30,'Input Parameters'!$K$30),IF('Input Parameters'!$D$30="LogNorm",_xlfn.LOGNORM.INV(U2202,'Input Parameters'!$H$30,'Input Parameters'!$I$30)))</f>
        <v>1.3949825450911884</v>
      </c>
      <c r="W2202" s="2">
        <f ca="1">N2202+(P2202-N2202)*(1-ERF((T2202-R2202)/(2*SQRT(L2202*'Input Parameters'!$E$31))))</f>
        <v>0.54922021406298382</v>
      </c>
      <c r="X2202">
        <f t="shared" ca="1" si="290"/>
        <v>1</v>
      </c>
      <c r="Y2202" s="7"/>
    </row>
    <row r="2203" spans="1:25" ht="15" customHeight="1" x14ac:dyDescent="0.3">
      <c r="A2203" s="130">
        <v>2196</v>
      </c>
      <c r="B2203" s="10">
        <f t="shared" ca="1" si="282"/>
        <v>0.46604030600491919</v>
      </c>
      <c r="C2203" s="57">
        <f ca="1">_xlfn.NORM.INV(B2203,'Input Parameters'!$E$19,'Input Parameters'!$F$19)</f>
        <v>560.09828515000765</v>
      </c>
      <c r="D2203" s="10">
        <f t="shared" ca="1" si="283"/>
        <v>0.18467936771743954</v>
      </c>
      <c r="E2203" s="59">
        <f ca="1">IF(_xlfn.NORM.INV(D2203,'Input Parameters'!$E$20,'Input Parameters'!$F$20)&lt;3500,3500,IF(_xlfn.NORM.INV(D2203,'Input Parameters'!$E$20,'Input Parameters'!$F$20)&gt;5500,5500,_xlfn.NORM.INV(D2203,'Input Parameters'!$E$20,'Input Parameters'!$F$20)))</f>
        <v>4171.6273608896736</v>
      </c>
      <c r="F2203" s="10">
        <f t="shared" ca="1" si="284"/>
        <v>0.25798597649412525</v>
      </c>
      <c r="G2203" s="61">
        <f ca="1">_xlfn.NORM.INV(F2203,'Input Parameters'!$E$21,'Input Parameters'!$F$21)</f>
        <v>279.74440335516135</v>
      </c>
      <c r="H2203" s="54">
        <f ca="1">EXP(E2203*(1/'Input Parameters'!$E$22-1/G2203))</f>
        <v>0.50933684349705666</v>
      </c>
      <c r="I2203" s="10">
        <f t="shared" ca="1" si="285"/>
        <v>0.97899510306283366</v>
      </c>
      <c r="J2203" s="29">
        <f ca="1">_xlfn.BETA.INV(I2203,'Input Parameters'!$L$24,'Input Parameters'!$M$24,'Input Parameters'!$J$24,'Input Parameters'!$K$24)</f>
        <v>0.87324594990432713</v>
      </c>
      <c r="K2203" s="156">
        <f ca="1">('Input Parameters'!$E$25/'Input Parameters'!$E$31)^$J2203</f>
        <v>1.9030993241692311E-3</v>
      </c>
      <c r="L2203" s="66">
        <f ca="1">$H2203*$C2203*'Input Parameters'!$E$23*K2203</f>
        <v>0.54291368709915833</v>
      </c>
      <c r="M2203" s="23">
        <f t="shared" ca="1" si="286"/>
        <v>0.80902978821581328</v>
      </c>
      <c r="N2203" s="15">
        <f ca="1">_xlfn.NORM.INV(M2203,'Input Parameters'!$E$26,'Input Parameters'!$F$26)</f>
        <v>5.2360858358886424E-2</v>
      </c>
      <c r="O2203" s="8">
        <f t="shared" ca="1" si="287"/>
        <v>0.54802907592589656</v>
      </c>
      <c r="P2203" s="29">
        <f ca="1">_xlfn.LOGNORM.INV(O2203,'Input Parameters'!$H$27,'Input Parameters'!$I$27)</f>
        <v>1.5017086059653406</v>
      </c>
      <c r="Q2203" s="10"/>
      <c r="R2203" s="15">
        <f>'Input Parameters'!$E$28</f>
        <v>12.7</v>
      </c>
      <c r="S2203" s="10">
        <f t="shared" ca="1" si="288"/>
        <v>0.58565374197659947</v>
      </c>
      <c r="T2203" s="25">
        <f ca="1">_xlfn.LOGNORM.INV(S2203,'Input Parameters'!$H$29,'Input Parameters'!$I$29)</f>
        <v>59.663807810728407</v>
      </c>
      <c r="U2203" s="10">
        <f t="shared" ca="1" si="289"/>
        <v>0.26477750505640085</v>
      </c>
      <c r="V2203" s="29">
        <f ca="1">IF('Input Parameters'!$D$30="Beta",_xlfn.BETA.INV(U2203,'Input Parameters'!$L$30,'Input Parameters'!$M$30,'Input Parameters'!$J$30,'Input Parameters'!$K$30),IF('Input Parameters'!$D$30="LogNorm",_xlfn.LOGNORM.INV(U2203,'Input Parameters'!$H$30,'Input Parameters'!$I$30)))</f>
        <v>0.77980405113645623</v>
      </c>
      <c r="W2203" s="2">
        <f ca="1">N2203+(P2203-N2203)*(1-ERF((T2203-R2203)/(2*SQRT(L2203*'Input Parameters'!$E$31))))</f>
        <v>5.2370390078374143E-2</v>
      </c>
      <c r="X2203">
        <f t="shared" ca="1" si="290"/>
        <v>1</v>
      </c>
      <c r="Y2203" s="7"/>
    </row>
    <row r="2204" spans="1:25" ht="15" customHeight="1" x14ac:dyDescent="0.3">
      <c r="A2204" s="130">
        <v>2197</v>
      </c>
      <c r="B2204" s="10">
        <f t="shared" ca="1" si="282"/>
        <v>0.57664379752814132</v>
      </c>
      <c r="C2204" s="57">
        <f ca="1">_xlfn.NORM.INV(B2204,'Input Parameters'!$E$19,'Input Parameters'!$F$19)</f>
        <v>583.63510397483617</v>
      </c>
      <c r="D2204" s="10">
        <f t="shared" ca="1" si="283"/>
        <v>0.24968284261065166</v>
      </c>
      <c r="E2204" s="59">
        <f ca="1">IF(_xlfn.NORM.INV(D2204,'Input Parameters'!$E$20,'Input Parameters'!$F$20)&lt;3500,3500,IF(_xlfn.NORM.INV(D2204,'Input Parameters'!$E$20,'Input Parameters'!$F$20)&gt;5500,5500,_xlfn.NORM.INV(D2204,'Input Parameters'!$E$20,'Input Parameters'!$F$20)))</f>
        <v>4327.1583034291816</v>
      </c>
      <c r="F2204" s="10">
        <f t="shared" ca="1" si="284"/>
        <v>0.58704641951169378</v>
      </c>
      <c r="G2204" s="61">
        <f ca="1">_xlfn.NORM.INV(F2204,'Input Parameters'!$E$21,'Input Parameters'!$F$21)</f>
        <v>286.57883661384807</v>
      </c>
      <c r="H2204" s="54">
        <f ca="1">EXP(E2204*(1/'Input Parameters'!$E$22-1/G2204))</f>
        <v>0.71827261415046595</v>
      </c>
      <c r="I2204" s="10">
        <f t="shared" ca="1" si="285"/>
        <v>0.78745461516220261</v>
      </c>
      <c r="J2204" s="29">
        <f ca="1">_xlfn.BETA.INV(I2204,'Input Parameters'!$L$24,'Input Parameters'!$M$24,'Input Parameters'!$J$24,'Input Parameters'!$K$24)</f>
        <v>0.72857268333537062</v>
      </c>
      <c r="K2204" s="156">
        <f ca="1">('Input Parameters'!$E$25/'Input Parameters'!$E$31)^$J2204</f>
        <v>5.3725591695926375E-3</v>
      </c>
      <c r="L2204" s="66">
        <f ca="1">$H2204*$C2204*'Input Parameters'!$E$23*K2204</f>
        <v>2.2522257578034397</v>
      </c>
      <c r="M2204" s="23">
        <f t="shared" ca="1" si="286"/>
        <v>3.3290022240308748E-2</v>
      </c>
      <c r="N2204" s="15">
        <f ca="1">_xlfn.NORM.INV(M2204,'Input Parameters'!$E$26,'Input Parameters'!$F$26)</f>
        <v>-4.5244664853694022E-3</v>
      </c>
      <c r="O2204" s="8">
        <f t="shared" ca="1" si="287"/>
        <v>0.61274824756548552</v>
      </c>
      <c r="P2204" s="29">
        <f ca="1">_xlfn.LOGNORM.INV(O2204,'Input Parameters'!$H$27,'Input Parameters'!$I$27)</f>
        <v>1.6160062550920689</v>
      </c>
      <c r="Q2204" s="10"/>
      <c r="R2204" s="15">
        <f>'Input Parameters'!$E$28</f>
        <v>12.7</v>
      </c>
      <c r="S2204" s="10">
        <f t="shared" ca="1" si="288"/>
        <v>0.50871463666223571</v>
      </c>
      <c r="T2204" s="25">
        <f ca="1">_xlfn.LOGNORM.INV(S2204,'Input Parameters'!$H$29,'Input Parameters'!$I$29)</f>
        <v>58.374829040495783</v>
      </c>
      <c r="U2204" s="10">
        <f t="shared" ca="1" si="289"/>
        <v>0.60190687135087662</v>
      </c>
      <c r="V2204" s="29">
        <f ca="1">IF('Input Parameters'!$D$30="Beta",_xlfn.BETA.INV(U2204,'Input Parameters'!$L$30,'Input Parameters'!$M$30,'Input Parameters'!$J$30,'Input Parameters'!$K$30),IF('Input Parameters'!$D$30="LogNorm",_xlfn.LOGNORM.INV(U2204,'Input Parameters'!$H$30,'Input Parameters'!$I$30)))</f>
        <v>1.1063438137890804</v>
      </c>
      <c r="W2204" s="2">
        <f ca="1">N2204+(P2204-N2204)*(1-ERF((T2204-R2204)/(2*SQRT(L2204*'Input Parameters'!$E$31))))</f>
        <v>4.6347243565218764E-2</v>
      </c>
      <c r="X2204">
        <f t="shared" ca="1" si="290"/>
        <v>1</v>
      </c>
      <c r="Y2204" s="7"/>
    </row>
    <row r="2205" spans="1:25" ht="15" customHeight="1" x14ac:dyDescent="0.3">
      <c r="A2205" s="130">
        <v>2198</v>
      </c>
      <c r="B2205" s="10">
        <f t="shared" ca="1" si="282"/>
        <v>0.73868230390691203</v>
      </c>
      <c r="C2205" s="57">
        <f ca="1">_xlfn.NORM.INV(B2205,'Input Parameters'!$E$19,'Input Parameters'!$F$19)</f>
        <v>621.31986215273355</v>
      </c>
      <c r="D2205" s="10">
        <f t="shared" ca="1" si="283"/>
        <v>0.44065121448627809</v>
      </c>
      <c r="E2205" s="59">
        <f ca="1">IF(_xlfn.NORM.INV(D2205,'Input Parameters'!$E$20,'Input Parameters'!$F$20)&lt;3500,3500,IF(_xlfn.NORM.INV(D2205,'Input Parameters'!$E$20,'Input Parameters'!$F$20)&gt;5500,5500,_xlfn.NORM.INV(D2205,'Input Parameters'!$E$20,'Input Parameters'!$F$20)))</f>
        <v>4695.4771484243174</v>
      </c>
      <c r="F2205" s="10">
        <f t="shared" ca="1" si="284"/>
        <v>0.74006537309553433</v>
      </c>
      <c r="G2205" s="61">
        <f ca="1">_xlfn.NORM.INV(F2205,'Input Parameters'!$E$21,'Input Parameters'!$F$21)</f>
        <v>289.90827910634812</v>
      </c>
      <c r="H2205" s="54">
        <f ca="1">EXP(E2205*(1/'Input Parameters'!$E$22-1/G2205))</f>
        <v>0.84290263868655557</v>
      </c>
      <c r="I2205" s="10">
        <f t="shared" ca="1" si="285"/>
        <v>0.38326716929286098</v>
      </c>
      <c r="J2205" s="29">
        <f ca="1">_xlfn.BETA.INV(I2205,'Input Parameters'!$L$24,'Input Parameters'!$M$24,'Input Parameters'!$J$24,'Input Parameters'!$K$24)</f>
        <v>0.5587532592222586</v>
      </c>
      <c r="K2205" s="156">
        <f ca="1">('Input Parameters'!$E$25/'Input Parameters'!$E$31)^$J2205</f>
        <v>1.8165280487424298E-2</v>
      </c>
      <c r="L2205" s="66">
        <f ca="1">$H2205*$C2205*'Input Parameters'!$E$23*K2205</f>
        <v>9.5133781226173841</v>
      </c>
      <c r="M2205" s="23">
        <f t="shared" ca="1" si="286"/>
        <v>0.74813609979425555</v>
      </c>
      <c r="N2205" s="15">
        <f ca="1">_xlfn.NORM.INV(M2205,'Input Parameters'!$E$26,'Input Parameters'!$F$26)</f>
        <v>4.8041352769982455E-2</v>
      </c>
      <c r="O2205" s="8">
        <f t="shared" ca="1" si="287"/>
        <v>0.15384610656308828</v>
      </c>
      <c r="P2205" s="29">
        <f ca="1">_xlfn.LOGNORM.INV(O2205,'Input Parameters'!$H$27,'Input Parameters'!$I$27)</f>
        <v>0.90657538963408479</v>
      </c>
      <c r="Q2205" s="10"/>
      <c r="R2205" s="15">
        <f>'Input Parameters'!$E$28</f>
        <v>12.7</v>
      </c>
      <c r="S2205" s="10">
        <f t="shared" ca="1" si="288"/>
        <v>4.240885958912044E-2</v>
      </c>
      <c r="T2205" s="25">
        <f ca="1">_xlfn.LOGNORM.INV(S2205,'Input Parameters'!$H$29,'Input Parameters'!$I$29)</f>
        <v>47.98753440274109</v>
      </c>
      <c r="U2205" s="10">
        <f t="shared" ca="1" si="289"/>
        <v>0.63692723874713209</v>
      </c>
      <c r="V2205" s="29">
        <f ca="1">IF('Input Parameters'!$D$30="Beta",_xlfn.BETA.INV(U2205,'Input Parameters'!$L$30,'Input Parameters'!$M$30,'Input Parameters'!$J$30,'Input Parameters'!$K$30),IF('Input Parameters'!$D$30="LogNorm",_xlfn.LOGNORM.INV(U2205,'Input Parameters'!$H$30,'Input Parameters'!$I$30)))</f>
        <v>1.1472058397225724</v>
      </c>
      <c r="W2205" s="2">
        <f ca="1">N2205+(P2205-N2205)*(1-ERF((T2205-R2205)/(2*SQRT(L2205*'Input Parameters'!$E$31))))</f>
        <v>0.40735966735756085</v>
      </c>
      <c r="X2205">
        <f t="shared" ca="1" si="290"/>
        <v>1</v>
      </c>
      <c r="Y2205" s="7"/>
    </row>
    <row r="2206" spans="1:25" ht="15" customHeight="1" x14ac:dyDescent="0.3">
      <c r="A2206" s="130">
        <v>2199</v>
      </c>
      <c r="B2206" s="10">
        <f t="shared" ca="1" si="282"/>
        <v>0.47226647982887904</v>
      </c>
      <c r="C2206" s="57">
        <f ca="1">_xlfn.NORM.INV(B2206,'Input Parameters'!$E$19,'Input Parameters'!$F$19)</f>
        <v>561.42102119248727</v>
      </c>
      <c r="D2206" s="10">
        <f t="shared" ca="1" si="283"/>
        <v>0.47802339104178271</v>
      </c>
      <c r="E2206" s="59">
        <f ca="1">IF(_xlfn.NORM.INV(D2206,'Input Parameters'!$E$20,'Input Parameters'!$F$20)&lt;3500,3500,IF(_xlfn.NORM.INV(D2206,'Input Parameters'!$E$20,'Input Parameters'!$F$20)&gt;5500,5500,_xlfn.NORM.INV(D2206,'Input Parameters'!$E$20,'Input Parameters'!$F$20)))</f>
        <v>4761.4194438071418</v>
      </c>
      <c r="F2206" s="10">
        <f t="shared" ca="1" si="284"/>
        <v>0.26541405715048894</v>
      </c>
      <c r="G2206" s="61">
        <f ca="1">_xlfn.NORM.INV(F2206,'Input Parameters'!$E$21,'Input Parameters'!$F$21)</f>
        <v>279.92380483811917</v>
      </c>
      <c r="H2206" s="54">
        <f ca="1">EXP(E2206*(1/'Input Parameters'!$E$22-1/G2206))</f>
        <v>0.46807819690392016</v>
      </c>
      <c r="I2206" s="10">
        <f t="shared" ca="1" si="285"/>
        <v>9.5956452894428668E-2</v>
      </c>
      <c r="J2206" s="29">
        <f ca="1">_xlfn.BETA.INV(I2206,'Input Parameters'!$L$24,'Input Parameters'!$M$24,'Input Parameters'!$J$24,'Input Parameters'!$K$24)</f>
        <v>0.39349768357338477</v>
      </c>
      <c r="K2206" s="156">
        <f ca="1">('Input Parameters'!$E$25/'Input Parameters'!$E$31)^$J2206</f>
        <v>5.9440800377703884E-2</v>
      </c>
      <c r="L2206" s="66">
        <f ca="1">$H2206*$C2206*'Input Parameters'!$E$23*K2206</f>
        <v>15.620384882621972</v>
      </c>
      <c r="M2206" s="23">
        <f t="shared" ca="1" si="286"/>
        <v>0.45548870121991847</v>
      </c>
      <c r="N2206" s="15">
        <f ca="1">_xlfn.NORM.INV(M2206,'Input Parameters'!$E$26,'Input Parameters'!$F$26)</f>
        <v>3.1652078565831583E-2</v>
      </c>
      <c r="O2206" s="8">
        <f t="shared" ca="1" si="287"/>
        <v>0.58509478151017025</v>
      </c>
      <c r="P2206" s="29">
        <f ca="1">_xlfn.LOGNORM.INV(O2206,'Input Parameters'!$H$27,'Input Parameters'!$I$27)</f>
        <v>1.565657372905104</v>
      </c>
      <c r="Q2206" s="10"/>
      <c r="R2206" s="15">
        <f>'Input Parameters'!$E$28</f>
        <v>12.7</v>
      </c>
      <c r="S2206" s="10">
        <f t="shared" ca="1" si="288"/>
        <v>0.52731568738388646</v>
      </c>
      <c r="T2206" s="25">
        <f ca="1">_xlfn.LOGNORM.INV(S2206,'Input Parameters'!$H$29,'Input Parameters'!$I$29)</f>
        <v>58.681554974245934</v>
      </c>
      <c r="U2206" s="10">
        <f t="shared" ca="1" si="289"/>
        <v>0.40910631548442777</v>
      </c>
      <c r="V2206" s="29">
        <f ca="1">IF('Input Parameters'!$D$30="Beta",_xlfn.BETA.INV(U2206,'Input Parameters'!$L$30,'Input Parameters'!$M$30,'Input Parameters'!$J$30,'Input Parameters'!$K$30),IF('Input Parameters'!$D$30="LogNorm",_xlfn.LOGNORM.INV(U2206,'Input Parameters'!$H$30,'Input Parameters'!$I$30)))</f>
        <v>0.91262392910805701</v>
      </c>
      <c r="W2206" s="2">
        <f ca="1">N2206+(P2206-N2206)*(1-ERF((T2206-R2206)/(2*SQRT(L2206*'Input Parameters'!$E$31))))</f>
        <v>0.66166616895416597</v>
      </c>
      <c r="X2206">
        <f t="shared" ca="1" si="290"/>
        <v>1</v>
      </c>
      <c r="Y2206" s="7"/>
    </row>
    <row r="2207" spans="1:25" ht="15" customHeight="1" x14ac:dyDescent="0.3">
      <c r="A2207" s="130">
        <v>2200</v>
      </c>
      <c r="B2207" s="10">
        <f t="shared" ca="1" si="282"/>
        <v>0.59767593218040493</v>
      </c>
      <c r="C2207" s="57">
        <f ca="1">_xlfn.NORM.INV(B2207,'Input Parameters'!$E$19,'Input Parameters'!$F$19)</f>
        <v>588.19989903992621</v>
      </c>
      <c r="D2207" s="10">
        <f t="shared" ca="1" si="283"/>
        <v>0.32917055646154236</v>
      </c>
      <c r="E2207" s="59">
        <f ca="1">IF(_xlfn.NORM.INV(D2207,'Input Parameters'!$E$20,'Input Parameters'!$F$20)&lt;3500,3500,IF(_xlfn.NORM.INV(D2207,'Input Parameters'!$E$20,'Input Parameters'!$F$20)&gt;5500,5500,_xlfn.NORM.INV(D2207,'Input Parameters'!$E$20,'Input Parameters'!$F$20)))</f>
        <v>4490.4567367098371</v>
      </c>
      <c r="F2207" s="10">
        <f t="shared" ca="1" si="284"/>
        <v>0.37661816291661854</v>
      </c>
      <c r="G2207" s="61">
        <f ca="1">_xlfn.NORM.INV(F2207,'Input Parameters'!$E$21,'Input Parameters'!$F$21)</f>
        <v>282.37901337343908</v>
      </c>
      <c r="H2207" s="54">
        <f ca="1">EXP(E2207*(1/'Input Parameters'!$E$22-1/G2207))</f>
        <v>0.56189423795034055</v>
      </c>
      <c r="I2207" s="10">
        <f t="shared" ca="1" si="285"/>
        <v>5.4171666644332706E-2</v>
      </c>
      <c r="J2207" s="29">
        <f ca="1">_xlfn.BETA.INV(I2207,'Input Parameters'!$L$24,'Input Parameters'!$M$24,'Input Parameters'!$J$24,'Input Parameters'!$K$24)</f>
        <v>0.34671171715628712</v>
      </c>
      <c r="K2207" s="156">
        <f ca="1">('Input Parameters'!$E$25/'Input Parameters'!$E$31)^$J2207</f>
        <v>8.3146343393296795E-2</v>
      </c>
      <c r="L2207" s="66">
        <f ca="1">$H2207*$C2207*'Input Parameters'!$E$23*K2207</f>
        <v>27.480376513940914</v>
      </c>
      <c r="M2207" s="23">
        <f t="shared" ca="1" si="286"/>
        <v>0.23944977529907996</v>
      </c>
      <c r="N2207" s="15">
        <f ca="1">_xlfn.NORM.INV(M2207,'Input Parameters'!$E$26,'Input Parameters'!$F$26)</f>
        <v>1.9130454317691361E-2</v>
      </c>
      <c r="O2207" s="8">
        <f t="shared" ca="1" si="287"/>
        <v>0.2217365097149625</v>
      </c>
      <c r="P2207" s="29">
        <f ca="1">_xlfn.LOGNORM.INV(O2207,'Input Parameters'!$H$27,'Input Parameters'!$I$27)</f>
        <v>1.0142748688765144</v>
      </c>
      <c r="Q2207" s="10"/>
      <c r="R2207" s="15">
        <f>'Input Parameters'!$E$28</f>
        <v>12.7</v>
      </c>
      <c r="S2207" s="10">
        <f t="shared" ca="1" si="288"/>
        <v>0.83439145571861129</v>
      </c>
      <c r="T2207" s="25">
        <f ca="1">_xlfn.LOGNORM.INV(S2207,'Input Parameters'!$H$29,'Input Parameters'!$I$29)</f>
        <v>64.943916381496607</v>
      </c>
      <c r="U2207" s="10">
        <f t="shared" ca="1" si="289"/>
        <v>0.19376453471113497</v>
      </c>
      <c r="V2207" s="29">
        <f ca="1">IF('Input Parameters'!$D$30="Beta",_xlfn.BETA.INV(U2207,'Input Parameters'!$L$30,'Input Parameters'!$M$30,'Input Parameters'!$J$30,'Input Parameters'!$K$30),IF('Input Parameters'!$D$30="LogNorm",_xlfn.LOGNORM.INV(U2207,'Input Parameters'!$H$30,'Input Parameters'!$I$30)))</f>
        <v>0.71066785242363961</v>
      </c>
      <c r="W2207" s="2">
        <f ca="1">N2207+(P2207-N2207)*(1-ERF((T2207-R2207)/(2*SQRT(L2207*'Input Parameters'!$E$31))))</f>
        <v>0.49778674078513191</v>
      </c>
      <c r="X2207">
        <f t="shared" ca="1" si="290"/>
        <v>1</v>
      </c>
      <c r="Y2207" s="7"/>
    </row>
    <row r="2208" spans="1:25" ht="15" customHeight="1" x14ac:dyDescent="0.3">
      <c r="A2208" s="130">
        <v>2201</v>
      </c>
      <c r="B2208" s="10">
        <f t="shared" ca="1" si="282"/>
        <v>3.1865205689903031E-2</v>
      </c>
      <c r="C2208" s="57">
        <f ca="1">_xlfn.NORM.INV(B2208,'Input Parameters'!$E$19,'Input Parameters'!$F$19)</f>
        <v>410.63183245575073</v>
      </c>
      <c r="D2208" s="10">
        <f t="shared" ca="1" si="283"/>
        <v>0.86216443296992085</v>
      </c>
      <c r="E2208" s="59">
        <f ca="1">IF(_xlfn.NORM.INV(D2208,'Input Parameters'!$E$20,'Input Parameters'!$F$20)&lt;3500,3500,IF(_xlfn.NORM.INV(D2208,'Input Parameters'!$E$20,'Input Parameters'!$F$20)&gt;5500,5500,_xlfn.NORM.INV(D2208,'Input Parameters'!$E$20,'Input Parameters'!$F$20)))</f>
        <v>5500</v>
      </c>
      <c r="F2208" s="10">
        <f t="shared" ca="1" si="284"/>
        <v>0.90738923862204535</v>
      </c>
      <c r="G2208" s="61">
        <f ca="1">_xlfn.NORM.INV(F2208,'Input Parameters'!$E$21,'Input Parameters'!$F$21)</f>
        <v>295.2633064178782</v>
      </c>
      <c r="H2208" s="54">
        <f ca="1">EXP(E2208*(1/'Input Parameters'!$E$22-1/G2208))</f>
        <v>1.1547564403671129</v>
      </c>
      <c r="I2208" s="10">
        <f t="shared" ca="1" si="285"/>
        <v>0.14436139903233958</v>
      </c>
      <c r="J2208" s="29">
        <f ca="1">_xlfn.BETA.INV(I2208,'Input Parameters'!$L$24,'Input Parameters'!$M$24,'Input Parameters'!$J$24,'Input Parameters'!$K$24)</f>
        <v>0.43273760529473027</v>
      </c>
      <c r="K2208" s="156">
        <f ca="1">('Input Parameters'!$E$25/'Input Parameters'!$E$31)^$J2208</f>
        <v>4.4857527621855221E-2</v>
      </c>
      <c r="L2208" s="66">
        <f ca="1">$H2208*$C2208*'Input Parameters'!$E$23*K2208</f>
        <v>21.270531374562132</v>
      </c>
      <c r="M2208" s="23">
        <f t="shared" ca="1" si="286"/>
        <v>0.19028371760649931</v>
      </c>
      <c r="N2208" s="15">
        <f ca="1">_xlfn.NORM.INV(M2208,'Input Parameters'!$E$26,'Input Parameters'!$F$26)</f>
        <v>1.5586123641143566E-2</v>
      </c>
      <c r="O2208" s="8">
        <f t="shared" ca="1" si="287"/>
        <v>0.51522332264987414</v>
      </c>
      <c r="P2208" s="29">
        <f ca="1">_xlfn.LOGNORM.INV(O2208,'Input Parameters'!$H$27,'Input Parameters'!$I$27)</f>
        <v>1.4478765683160435</v>
      </c>
      <c r="Q2208" s="10"/>
      <c r="R2208" s="15">
        <f>'Input Parameters'!$E$28</f>
        <v>12.7</v>
      </c>
      <c r="S2208" s="10">
        <f t="shared" ca="1" si="288"/>
        <v>7.5780871896409585E-2</v>
      </c>
      <c r="T2208" s="25">
        <f ca="1">_xlfn.LOGNORM.INV(S2208,'Input Parameters'!$H$29,'Input Parameters'!$I$29)</f>
        <v>49.572095345601767</v>
      </c>
      <c r="U2208" s="10">
        <f t="shared" ca="1" si="289"/>
        <v>0.89309746542091628</v>
      </c>
      <c r="V2208" s="29">
        <f ca="1">IF('Input Parameters'!$D$30="Beta",_xlfn.BETA.INV(U2208,'Input Parameters'!$L$30,'Input Parameters'!$M$30,'Input Parameters'!$J$30,'Input Parameters'!$K$30),IF('Input Parameters'!$D$30="LogNorm",_xlfn.LOGNORM.INV(U2208,'Input Parameters'!$H$30,'Input Parameters'!$I$30)))</f>
        <v>1.6314115786840679</v>
      </c>
      <c r="W2208" s="2">
        <f ca="1">N2208+(P2208-N2208)*(1-ERF((T2208-R2208)/(2*SQRT(L2208*'Input Parameters'!$E$31))))</f>
        <v>0.83465107805659866</v>
      </c>
      <c r="X2208">
        <f t="shared" ca="1" si="290"/>
        <v>1</v>
      </c>
      <c r="Y2208" s="7"/>
    </row>
    <row r="2209" spans="1:25" ht="15" customHeight="1" x14ac:dyDescent="0.3">
      <c r="A2209" s="130">
        <v>2202</v>
      </c>
      <c r="B2209" s="10">
        <f t="shared" ca="1" si="282"/>
        <v>0.38495022414781033</v>
      </c>
      <c r="C2209" s="57">
        <f ca="1">_xlfn.NORM.INV(B2209,'Input Parameters'!$E$19,'Input Parameters'!$F$19)</f>
        <v>542.58331763751232</v>
      </c>
      <c r="D2209" s="10">
        <f t="shared" ca="1" si="283"/>
        <v>0.80303570613366382</v>
      </c>
      <c r="E2209" s="59">
        <f ca="1">IF(_xlfn.NORM.INV(D2209,'Input Parameters'!$E$20,'Input Parameters'!$F$20)&lt;3500,3500,IF(_xlfn.NORM.INV(D2209,'Input Parameters'!$E$20,'Input Parameters'!$F$20)&gt;5500,5500,_xlfn.NORM.INV(D2209,'Input Parameters'!$E$20,'Input Parameters'!$F$20)))</f>
        <v>5396.7601587093923</v>
      </c>
      <c r="F2209" s="10">
        <f t="shared" ca="1" si="284"/>
        <v>0.96743409992721108</v>
      </c>
      <c r="G2209" s="61">
        <f ca="1">_xlfn.NORM.INV(F2209,'Input Parameters'!$E$21,'Input Parameters'!$F$21)</f>
        <v>299.34660983133347</v>
      </c>
      <c r="H2209" s="54">
        <f ca="1">EXP(E2209*(1/'Input Parameters'!$E$22-1/G2209))</f>
        <v>1.4777353010913807</v>
      </c>
      <c r="I2209" s="10">
        <f t="shared" ca="1" si="285"/>
        <v>0.49723438001816378</v>
      </c>
      <c r="J2209" s="29">
        <f ca="1">_xlfn.BETA.INV(I2209,'Input Parameters'!$L$24,'Input Parameters'!$M$24,'Input Parameters'!$J$24,'Input Parameters'!$K$24)</f>
        <v>0.60604491882994582</v>
      </c>
      <c r="K2209" s="156">
        <f ca="1">('Input Parameters'!$E$25/'Input Parameters'!$E$31)^$J2209</f>
        <v>1.2939221557079748E-2</v>
      </c>
      <c r="L2209" s="66">
        <f ca="1">$H2209*$C2209*'Input Parameters'!$E$23*K2209</f>
        <v>10.374596966726264</v>
      </c>
      <c r="M2209" s="23">
        <f t="shared" ca="1" si="286"/>
        <v>0.67949148498342349</v>
      </c>
      <c r="N2209" s="15">
        <f ca="1">_xlfn.NORM.INV(M2209,'Input Parameters'!$E$26,'Input Parameters'!$F$26)</f>
        <v>4.3791823152096829E-2</v>
      </c>
      <c r="O2209" s="8">
        <f t="shared" ca="1" si="287"/>
        <v>0.82890200905618883</v>
      </c>
      <c r="P2209" s="29">
        <f ca="1">_xlfn.LOGNORM.INV(O2209,'Input Parameters'!$H$27,'Input Parameters'!$I$27)</f>
        <v>2.1671856726283378</v>
      </c>
      <c r="Q2209" s="10"/>
      <c r="R2209" s="15">
        <f>'Input Parameters'!$E$28</f>
        <v>12.7</v>
      </c>
      <c r="S2209" s="10">
        <f t="shared" ca="1" si="288"/>
        <v>0.94769222494316741</v>
      </c>
      <c r="T2209" s="25">
        <f ca="1">_xlfn.LOGNORM.INV(S2209,'Input Parameters'!$H$29,'Input Parameters'!$I$29)</f>
        <v>69.870100041015704</v>
      </c>
      <c r="U2209" s="10">
        <f t="shared" ca="1" si="289"/>
        <v>0.93808756331924792</v>
      </c>
      <c r="V2209" s="29">
        <f ca="1">IF('Input Parameters'!$D$30="Beta",_xlfn.BETA.INV(U2209,'Input Parameters'!$L$30,'Input Parameters'!$M$30,'Input Parameters'!$J$30,'Input Parameters'!$K$30),IF('Input Parameters'!$D$30="LogNorm",_xlfn.LOGNORM.INV(U2209,'Input Parameters'!$H$30,'Input Parameters'!$I$30)))</f>
        <v>1.8332155414126801</v>
      </c>
      <c r="W2209" s="2">
        <f ca="1">N2209+(P2209-N2209)*(1-ERF((T2209-R2209)/(2*SQRT(L2209*'Input Parameters'!$E$31))))</f>
        <v>0.48854291259383753</v>
      </c>
      <c r="X2209">
        <f t="shared" ca="1" si="290"/>
        <v>1</v>
      </c>
      <c r="Y2209" s="7"/>
    </row>
    <row r="2210" spans="1:25" ht="15" customHeight="1" x14ac:dyDescent="0.3">
      <c r="A2210" s="130">
        <v>2203</v>
      </c>
      <c r="B2210" s="10">
        <f t="shared" ca="1" si="282"/>
        <v>0.37926640788575061</v>
      </c>
      <c r="C2210" s="57">
        <f ca="1">_xlfn.NORM.INV(B2210,'Input Parameters'!$E$19,'Input Parameters'!$F$19)</f>
        <v>541.3240213444401</v>
      </c>
      <c r="D2210" s="10">
        <f t="shared" ca="1" si="283"/>
        <v>0.43813815910679244</v>
      </c>
      <c r="E2210" s="59">
        <f ca="1">IF(_xlfn.NORM.INV(D2210,'Input Parameters'!$E$20,'Input Parameters'!$F$20)&lt;3500,3500,IF(_xlfn.NORM.INV(D2210,'Input Parameters'!$E$20,'Input Parameters'!$F$20)&gt;5500,5500,_xlfn.NORM.INV(D2210,'Input Parameters'!$E$20,'Input Parameters'!$F$20)))</f>
        <v>4691.016057210737</v>
      </c>
      <c r="F2210" s="10">
        <f t="shared" ca="1" si="284"/>
        <v>0.87198687472121972</v>
      </c>
      <c r="G2210" s="61">
        <f ca="1">_xlfn.NORM.INV(F2210,'Input Parameters'!$E$21,'Input Parameters'!$F$21)</f>
        <v>293.77765137206842</v>
      </c>
      <c r="H2210" s="54">
        <f ca="1">EXP(E2210*(1/'Input Parameters'!$E$22-1/G2210))</f>
        <v>1.0432913156493231</v>
      </c>
      <c r="I2210" s="10">
        <f t="shared" ca="1" si="285"/>
        <v>0.16691522769741918</v>
      </c>
      <c r="J2210" s="29">
        <f ca="1">_xlfn.BETA.INV(I2210,'Input Parameters'!$L$24,'Input Parameters'!$M$24,'Input Parameters'!$J$24,'Input Parameters'!$K$24)</f>
        <v>0.44815946289485803</v>
      </c>
      <c r="K2210" s="156">
        <f ca="1">('Input Parameters'!$E$25/'Input Parameters'!$E$31)^$J2210</f>
        <v>4.0159618781604838E-2</v>
      </c>
      <c r="L2210" s="66">
        <f ca="1">$H2210*$C2210*'Input Parameters'!$E$23*K2210</f>
        <v>22.680492104521921</v>
      </c>
      <c r="M2210" s="23">
        <f t="shared" ca="1" si="286"/>
        <v>0.10884389519551507</v>
      </c>
      <c r="N2210" s="15">
        <f ca="1">_xlfn.NORM.INV(M2210,'Input Parameters'!$E$26,'Input Parameters'!$F$26)</f>
        <v>8.1133044194334376E-3</v>
      </c>
      <c r="O2210" s="8">
        <f t="shared" ca="1" si="287"/>
        <v>0.47727893140931188</v>
      </c>
      <c r="P2210" s="29">
        <f ca="1">_xlfn.LOGNORM.INV(O2210,'Input Parameters'!$H$27,'Input Parameters'!$I$27)</f>
        <v>1.3881910641131618</v>
      </c>
      <c r="Q2210" s="10"/>
      <c r="R2210" s="15">
        <f>'Input Parameters'!$E$28</f>
        <v>12.7</v>
      </c>
      <c r="S2210" s="10">
        <f t="shared" ca="1" si="288"/>
        <v>0.35796153876685499</v>
      </c>
      <c r="T2210" s="25">
        <f ca="1">_xlfn.LOGNORM.INV(S2210,'Input Parameters'!$H$29,'Input Parameters'!$I$29)</f>
        <v>55.900558818315915</v>
      </c>
      <c r="U2210" s="10">
        <f t="shared" ca="1" si="289"/>
        <v>0.27730947911589254</v>
      </c>
      <c r="V2210" s="29">
        <f ca="1">IF('Input Parameters'!$D$30="Beta",_xlfn.BETA.INV(U2210,'Input Parameters'!$L$30,'Input Parameters'!$M$30,'Input Parameters'!$J$30,'Input Parameters'!$K$30),IF('Input Parameters'!$D$30="LogNorm",_xlfn.LOGNORM.INV(U2210,'Input Parameters'!$H$30,'Input Parameters'!$I$30)))</f>
        <v>0.79152522986909724</v>
      </c>
      <c r="W2210" s="2">
        <f ca="1">N2210+(P2210-N2210)*(1-ERF((T2210-R2210)/(2*SQRT(L2210*'Input Parameters'!$E$31))))</f>
        <v>0.72747116164383796</v>
      </c>
      <c r="X2210">
        <f t="shared" ca="1" si="290"/>
        <v>1</v>
      </c>
      <c r="Y2210" s="7"/>
    </row>
    <row r="2211" spans="1:25" ht="15" customHeight="1" x14ac:dyDescent="0.3">
      <c r="A2211" s="130">
        <v>2204</v>
      </c>
      <c r="B2211" s="10">
        <f t="shared" ca="1" si="282"/>
        <v>0.36854281378693243</v>
      </c>
      <c r="C2211" s="57">
        <f ca="1">_xlfn.NORM.INV(B2211,'Input Parameters'!$E$19,'Input Parameters'!$F$19)</f>
        <v>538.93206392981142</v>
      </c>
      <c r="D2211" s="10">
        <f t="shared" ca="1" si="283"/>
        <v>0.74970080149292317</v>
      </c>
      <c r="E2211" s="59">
        <f ca="1">IF(_xlfn.NORM.INV(D2211,'Input Parameters'!$E$20,'Input Parameters'!$F$20)&lt;3500,3500,IF(_xlfn.NORM.INV(D2211,'Input Parameters'!$E$20,'Input Parameters'!$F$20)&gt;5500,5500,_xlfn.NORM.INV(D2211,'Input Parameters'!$E$20,'Input Parameters'!$F$20)))</f>
        <v>5271.4839580931239</v>
      </c>
      <c r="F2211" s="10">
        <f t="shared" ca="1" si="284"/>
        <v>0.1905458443619451</v>
      </c>
      <c r="G2211" s="61">
        <f ca="1">_xlfn.NORM.INV(F2211,'Input Parameters'!$E$21,'Input Parameters'!$F$21)</f>
        <v>277.9655313790401</v>
      </c>
      <c r="H2211" s="54">
        <f ca="1">EXP(E2211*(1/'Input Parameters'!$E$22-1/G2211))</f>
        <v>0.37790552240861675</v>
      </c>
      <c r="I2211" s="10">
        <f t="shared" ca="1" si="285"/>
        <v>0.20019470963598529</v>
      </c>
      <c r="J2211" s="29">
        <f ca="1">_xlfn.BETA.INV(I2211,'Input Parameters'!$L$24,'Input Parameters'!$M$24,'Input Parameters'!$J$24,'Input Parameters'!$K$24)</f>
        <v>0.46877987835522184</v>
      </c>
      <c r="K2211" s="156">
        <f ca="1">('Input Parameters'!$E$25/'Input Parameters'!$E$31)^$J2211</f>
        <v>3.4637622555152257E-2</v>
      </c>
      <c r="L2211" s="66">
        <f ca="1">$H2211*$C2211*'Input Parameters'!$E$23*K2211</f>
        <v>7.0544853622734447</v>
      </c>
      <c r="M2211" s="23">
        <f t="shared" ca="1" si="286"/>
        <v>0.48244840810983636</v>
      </c>
      <c r="N2211" s="15">
        <f ca="1">_xlfn.NORM.INV(M2211,'Input Parameters'!$E$26,'Input Parameters'!$F$26)</f>
        <v>3.3075800102682226E-2</v>
      </c>
      <c r="O2211" s="8">
        <f t="shared" ca="1" si="287"/>
        <v>0.49098946904392138</v>
      </c>
      <c r="P2211" s="29">
        <f ca="1">_xlfn.LOGNORM.INV(O2211,'Input Parameters'!$H$27,'Input Parameters'!$I$27)</f>
        <v>1.4094770221389636</v>
      </c>
      <c r="Q2211" s="10"/>
      <c r="R2211" s="15">
        <f>'Input Parameters'!$E$28</f>
        <v>12.7</v>
      </c>
      <c r="S2211" s="10">
        <f t="shared" ca="1" si="288"/>
        <v>0.90256297428026</v>
      </c>
      <c r="T2211" s="25">
        <f ca="1">_xlfn.LOGNORM.INV(S2211,'Input Parameters'!$H$29,'Input Parameters'!$I$29)</f>
        <v>67.354602980752389</v>
      </c>
      <c r="U2211" s="10">
        <f t="shared" ca="1" si="289"/>
        <v>5.2954493638620925E-2</v>
      </c>
      <c r="V2211" s="29">
        <f ca="1">IF('Input Parameters'!$D$30="Beta",_xlfn.BETA.INV(U2211,'Input Parameters'!$L$30,'Input Parameters'!$M$30,'Input Parameters'!$J$30,'Input Parameters'!$K$30),IF('Input Parameters'!$D$30="LogNorm",_xlfn.LOGNORM.INV(U2211,'Input Parameters'!$H$30,'Input Parameters'!$I$30)))</f>
        <v>0.52813988573365078</v>
      </c>
      <c r="W2211" s="2">
        <f ca="1">N2211+(P2211-N2211)*(1-ERF((T2211-R2211)/(2*SQRT(L2211*'Input Parameters'!$E$31))))</f>
        <v>0.23355461660831267</v>
      </c>
      <c r="X2211">
        <f t="shared" ca="1" si="290"/>
        <v>1</v>
      </c>
      <c r="Y2211" s="7"/>
    </row>
    <row r="2212" spans="1:25" ht="15" customHeight="1" x14ac:dyDescent="0.3">
      <c r="A2212" s="130">
        <v>2205</v>
      </c>
      <c r="B2212" s="10">
        <f t="shared" ca="1" si="282"/>
        <v>0.57952569837637291</v>
      </c>
      <c r="C2212" s="57">
        <f ca="1">_xlfn.NORM.INV(B2212,'Input Parameters'!$E$19,'Input Parameters'!$F$19)</f>
        <v>584.2574811810822</v>
      </c>
      <c r="D2212" s="10">
        <f t="shared" ca="1" si="283"/>
        <v>0.77158376620820712</v>
      </c>
      <c r="E2212" s="59">
        <f ca="1">IF(_xlfn.NORM.INV(D2212,'Input Parameters'!$E$20,'Input Parameters'!$F$20)&lt;3500,3500,IF(_xlfn.NORM.INV(D2212,'Input Parameters'!$E$20,'Input Parameters'!$F$20)&gt;5500,5500,_xlfn.NORM.INV(D2212,'Input Parameters'!$E$20,'Input Parameters'!$F$20)))</f>
        <v>5320.8509208277892</v>
      </c>
      <c r="F2212" s="10">
        <f t="shared" ca="1" si="284"/>
        <v>0.1229505144717391</v>
      </c>
      <c r="G2212" s="61">
        <f ca="1">_xlfn.NORM.INV(F2212,'Input Parameters'!$E$21,'Input Parameters'!$F$21)</f>
        <v>275.72954652167579</v>
      </c>
      <c r="H2212" s="54">
        <f ca="1">EXP(E2212*(1/'Input Parameters'!$E$22-1/G2212))</f>
        <v>0.32063426553535618</v>
      </c>
      <c r="I2212" s="10">
        <f t="shared" ca="1" si="285"/>
        <v>0.72287899526139543</v>
      </c>
      <c r="J2212" s="29">
        <f ca="1">_xlfn.BETA.INV(I2212,'Input Parameters'!$L$24,'Input Parameters'!$M$24,'Input Parameters'!$J$24,'Input Parameters'!$K$24)</f>
        <v>0.69881580252571107</v>
      </c>
      <c r="K2212" s="156">
        <f ca="1">('Input Parameters'!$E$25/'Input Parameters'!$E$31)^$J2212</f>
        <v>6.6509969955352143E-3</v>
      </c>
      <c r="L2212" s="66">
        <f ca="1">$H2212*$C2212*'Input Parameters'!$E$23*K2212</f>
        <v>1.2459510097405782</v>
      </c>
      <c r="M2212" s="23">
        <f t="shared" ca="1" si="286"/>
        <v>0.20028482762598476</v>
      </c>
      <c r="N2212" s="15">
        <f ca="1">_xlfn.NORM.INV(M2212,'Input Parameters'!$E$26,'Input Parameters'!$F$26)</f>
        <v>1.6347309934556499E-2</v>
      </c>
      <c r="O2212" s="8">
        <f t="shared" ca="1" si="287"/>
        <v>0.39963560921079633</v>
      </c>
      <c r="P2212" s="29">
        <f ca="1">_xlfn.LOGNORM.INV(O2212,'Input Parameters'!$H$27,'Input Parameters'!$I$27)</f>
        <v>1.2721533806753309</v>
      </c>
      <c r="Q2212" s="10"/>
      <c r="R2212" s="15">
        <f>'Input Parameters'!$E$28</f>
        <v>12.7</v>
      </c>
      <c r="S2212" s="10">
        <f t="shared" ca="1" si="288"/>
        <v>0.43922448428414929</v>
      </c>
      <c r="T2212" s="25">
        <f ca="1">_xlfn.LOGNORM.INV(S2212,'Input Parameters'!$H$29,'Input Parameters'!$I$29)</f>
        <v>57.240487196326889</v>
      </c>
      <c r="U2212" s="10">
        <f t="shared" ca="1" si="289"/>
        <v>3.544626052508093E-2</v>
      </c>
      <c r="V2212" s="29">
        <f ca="1">IF('Input Parameters'!$D$30="Beta",_xlfn.BETA.INV(U2212,'Input Parameters'!$L$30,'Input Parameters'!$M$30,'Input Parameters'!$J$30,'Input Parameters'!$K$30),IF('Input Parameters'!$D$30="LogNorm",_xlfn.LOGNORM.INV(U2212,'Input Parameters'!$H$30,'Input Parameters'!$I$30)))</f>
        <v>0.49014857935967532</v>
      </c>
      <c r="W2212" s="2">
        <f ca="1">N2212+(P2212-N2212)*(1-ERF((T2212-R2212)/(2*SQRT(L2212*'Input Parameters'!$E$31))))</f>
        <v>2.2348871274163292E-2</v>
      </c>
      <c r="X2212">
        <f t="shared" ca="1" si="290"/>
        <v>1</v>
      </c>
      <c r="Y2212" s="7"/>
    </row>
    <row r="2213" spans="1:25" ht="15" customHeight="1" x14ac:dyDescent="0.3">
      <c r="A2213" s="130">
        <v>2206</v>
      </c>
      <c r="B2213" s="10">
        <f t="shared" ca="1" si="282"/>
        <v>0.63954461961495457</v>
      </c>
      <c r="C2213" s="57">
        <f ca="1">_xlfn.NORM.INV(B2213,'Input Parameters'!$E$19,'Input Parameters'!$F$19)</f>
        <v>597.4869360543737</v>
      </c>
      <c r="D2213" s="10">
        <f t="shared" ca="1" si="283"/>
        <v>0.69603849513823923</v>
      </c>
      <c r="E2213" s="59">
        <f ca="1">IF(_xlfn.NORM.INV(D2213,'Input Parameters'!$E$20,'Input Parameters'!$F$20)&lt;3500,3500,IF(_xlfn.NORM.INV(D2213,'Input Parameters'!$E$20,'Input Parameters'!$F$20)&gt;5500,5500,_xlfn.NORM.INV(D2213,'Input Parameters'!$E$20,'Input Parameters'!$F$20)))</f>
        <v>5159.1283311135048</v>
      </c>
      <c r="F2213" s="10">
        <f t="shared" ca="1" si="284"/>
        <v>0.28227258998575544</v>
      </c>
      <c r="G2213" s="61">
        <f ca="1">_xlfn.NORM.INV(F2213,'Input Parameters'!$E$21,'Input Parameters'!$F$21)</f>
        <v>280.32182595618161</v>
      </c>
      <c r="H2213" s="54">
        <f ca="1">EXP(E2213*(1/'Input Parameters'!$E$22-1/G2213))</f>
        <v>0.45096827206717943</v>
      </c>
      <c r="I2213" s="10">
        <f t="shared" ca="1" si="285"/>
        <v>0.76097753538164814</v>
      </c>
      <c r="J2213" s="29">
        <f ca="1">_xlfn.BETA.INV(I2213,'Input Parameters'!$L$24,'Input Parameters'!$M$24,'Input Parameters'!$J$24,'Input Parameters'!$K$24)</f>
        <v>0.71601401995973757</v>
      </c>
      <c r="K2213" s="156">
        <f ca="1">('Input Parameters'!$E$25/'Input Parameters'!$E$31)^$J2213</f>
        <v>5.8790461772456008E-3</v>
      </c>
      <c r="L2213" s="66">
        <f ca="1">$H2213*$C2213*'Input Parameters'!$E$23*K2213</f>
        <v>1.5840951833739347</v>
      </c>
      <c r="M2213" s="23">
        <f t="shared" ca="1" si="286"/>
        <v>0.76120340523185537</v>
      </c>
      <c r="N2213" s="15">
        <f ca="1">_xlfn.NORM.INV(M2213,'Input Parameters'!$E$26,'Input Parameters'!$F$26)</f>
        <v>4.891375737821841E-2</v>
      </c>
      <c r="O2213" s="8">
        <f t="shared" ca="1" si="287"/>
        <v>0.92351039395208978</v>
      </c>
      <c r="P2213" s="29">
        <f ca="1">_xlfn.LOGNORM.INV(O2213,'Input Parameters'!$H$27,'Input Parameters'!$I$27)</f>
        <v>2.6790323285171054</v>
      </c>
      <c r="Q2213" s="10"/>
      <c r="R2213" s="15">
        <f>'Input Parameters'!$E$28</f>
        <v>12.7</v>
      </c>
      <c r="S2213" s="10">
        <f t="shared" ca="1" si="288"/>
        <v>0.25421418590234179</v>
      </c>
      <c r="T2213" s="25">
        <f ca="1">_xlfn.LOGNORM.INV(S2213,'Input Parameters'!$H$29,'Input Parameters'!$I$29)</f>
        <v>54.06501122084105</v>
      </c>
      <c r="U2213" s="10">
        <f t="shared" ca="1" si="289"/>
        <v>0.28187959135039475</v>
      </c>
      <c r="V2213" s="29">
        <f ca="1">IF('Input Parameters'!$D$30="Beta",_xlfn.BETA.INV(U2213,'Input Parameters'!$L$30,'Input Parameters'!$M$30,'Input Parameters'!$J$30,'Input Parameters'!$K$30),IF('Input Parameters'!$D$30="LogNorm",_xlfn.LOGNORM.INV(U2213,'Input Parameters'!$H$30,'Input Parameters'!$I$30)))</f>
        <v>0.79577728931193326</v>
      </c>
      <c r="W2213" s="2">
        <f ca="1">N2213+(P2213-N2213)*(1-ERF((T2213-R2213)/(2*SQRT(L2213*'Input Parameters'!$E$31))))</f>
        <v>0.10185268941483847</v>
      </c>
      <c r="X2213">
        <f t="shared" ca="1" si="290"/>
        <v>1</v>
      </c>
      <c r="Y2213" s="7"/>
    </row>
    <row r="2214" spans="1:25" ht="15" customHeight="1" x14ac:dyDescent="0.3">
      <c r="A2214" s="130">
        <v>2207</v>
      </c>
      <c r="B2214" s="10">
        <f t="shared" ca="1" si="282"/>
        <v>0.78046920402748876</v>
      </c>
      <c r="C2214" s="57">
        <f ca="1">_xlfn.NORM.INV(B2214,'Input Parameters'!$E$19,'Input Parameters'!$F$19)</f>
        <v>632.68431138110361</v>
      </c>
      <c r="D2214" s="10">
        <f t="shared" ca="1" si="283"/>
        <v>0.56350656576068869</v>
      </c>
      <c r="E2214" s="59">
        <f ca="1">IF(_xlfn.NORM.INV(D2214,'Input Parameters'!$E$20,'Input Parameters'!$F$20)&lt;3500,3500,IF(_xlfn.NORM.INV(D2214,'Input Parameters'!$E$20,'Input Parameters'!$F$20)&gt;5500,5500,_xlfn.NORM.INV(D2214,'Input Parameters'!$E$20,'Input Parameters'!$F$20)))</f>
        <v>4911.9059899260319</v>
      </c>
      <c r="F2214" s="10">
        <f t="shared" ca="1" si="284"/>
        <v>7.3269405600786097E-2</v>
      </c>
      <c r="G2214" s="61">
        <f ca="1">_xlfn.NORM.INV(F2214,'Input Parameters'!$E$21,'Input Parameters'!$F$21)</f>
        <v>273.43833163546117</v>
      </c>
      <c r="H2214" s="54">
        <f ca="1">EXP(E2214*(1/'Input Parameters'!$E$22-1/G2214))</f>
        <v>0.30140421572872922</v>
      </c>
      <c r="I2214" s="10">
        <f t="shared" ca="1" si="285"/>
        <v>0.51334650435177986</v>
      </c>
      <c r="J2214" s="29">
        <f ca="1">_xlfn.BETA.INV(I2214,'Input Parameters'!$L$24,'Input Parameters'!$M$24,'Input Parameters'!$J$24,'Input Parameters'!$K$24)</f>
        <v>0.61254306884485521</v>
      </c>
      <c r="K2214" s="156">
        <f ca="1">('Input Parameters'!$E$25/'Input Parameters'!$E$31)^$J2214</f>
        <v>1.2349904621902398E-2</v>
      </c>
      <c r="L2214" s="66">
        <f ca="1">$H2214*$C2214*'Input Parameters'!$E$23*K2214</f>
        <v>2.3550492376406922</v>
      </c>
      <c r="M2214" s="23">
        <f t="shared" ca="1" si="286"/>
        <v>0.74889966389590579</v>
      </c>
      <c r="N2214" s="15">
        <f ca="1">_xlfn.NORM.INV(M2214,'Input Parameters'!$E$26,'Input Parameters'!$F$26)</f>
        <v>4.8091654595407374E-2</v>
      </c>
      <c r="O2214" s="8">
        <f t="shared" ca="1" si="287"/>
        <v>0.18120548037305007</v>
      </c>
      <c r="P2214" s="29">
        <f ca="1">_xlfn.LOGNORM.INV(O2214,'Input Parameters'!$H$27,'Input Parameters'!$I$27)</f>
        <v>0.95148873149332092</v>
      </c>
      <c r="Q2214" s="10"/>
      <c r="R2214" s="15">
        <f>'Input Parameters'!$E$28</f>
        <v>12.7</v>
      </c>
      <c r="S2214" s="10">
        <f t="shared" ca="1" si="288"/>
        <v>0.54050387704081237</v>
      </c>
      <c r="T2214" s="25">
        <f ca="1">_xlfn.LOGNORM.INV(S2214,'Input Parameters'!$H$29,'Input Parameters'!$I$29)</f>
        <v>58.900560478355324</v>
      </c>
      <c r="U2214" s="10">
        <f t="shared" ca="1" si="289"/>
        <v>0.52624199841091712</v>
      </c>
      <c r="V2214" s="29">
        <f ca="1">IF('Input Parameters'!$D$30="Beta",_xlfn.BETA.INV(U2214,'Input Parameters'!$L$30,'Input Parameters'!$M$30,'Input Parameters'!$J$30,'Input Parameters'!$K$30),IF('Input Parameters'!$D$30="LogNorm",_xlfn.LOGNORM.INV(U2214,'Input Parameters'!$H$30,'Input Parameters'!$I$30)))</f>
        <v>1.0254844717389415</v>
      </c>
      <c r="W2214" s="2">
        <f ca="1">N2214+(P2214-N2214)*(1-ERF((T2214-R2214)/(2*SQRT(L2214*'Input Parameters'!$E$31))))</f>
        <v>7.8149364917507569E-2</v>
      </c>
      <c r="X2214">
        <f t="shared" ca="1" si="290"/>
        <v>1</v>
      </c>
      <c r="Y2214" s="7"/>
    </row>
    <row r="2215" spans="1:25" ht="15" customHeight="1" x14ac:dyDescent="0.3">
      <c r="A2215" s="130">
        <v>2208</v>
      </c>
      <c r="B2215" s="10">
        <f t="shared" ca="1" si="282"/>
        <v>0.91045519989680446</v>
      </c>
      <c r="C2215" s="57">
        <f ca="1">_xlfn.NORM.INV(B2215,'Input Parameters'!$E$19,'Input Parameters'!$F$19)</f>
        <v>680.83111024789378</v>
      </c>
      <c r="D2215" s="10">
        <f t="shared" ca="1" si="283"/>
        <v>0.6971760136406131</v>
      </c>
      <c r="E2215" s="59">
        <f ca="1">IF(_xlfn.NORM.INV(D2215,'Input Parameters'!$E$20,'Input Parameters'!$F$20)&lt;3500,3500,IF(_xlfn.NORM.INV(D2215,'Input Parameters'!$E$20,'Input Parameters'!$F$20)&gt;5500,5500,_xlfn.NORM.INV(D2215,'Input Parameters'!$E$20,'Input Parameters'!$F$20)))</f>
        <v>5161.4069161307252</v>
      </c>
      <c r="F2215" s="10">
        <f t="shared" ca="1" si="284"/>
        <v>0.54742444832611192</v>
      </c>
      <c r="G2215" s="61">
        <f ca="1">_xlfn.NORM.INV(F2215,'Input Parameters'!$E$21,'Input Parameters'!$F$21)</f>
        <v>285.78657272574611</v>
      </c>
      <c r="H2215" s="54">
        <f ca="1">EXP(E2215*(1/'Input Parameters'!$E$22-1/G2215))</f>
        <v>0.64106040467527237</v>
      </c>
      <c r="I2215" s="10">
        <f t="shared" ca="1" si="285"/>
        <v>0.88102498274590191</v>
      </c>
      <c r="J2215" s="29">
        <f ca="1">_xlfn.BETA.INV(I2215,'Input Parameters'!$L$24,'Input Parameters'!$M$24,'Input Parameters'!$J$24,'Input Parameters'!$K$24)</f>
        <v>0.77990149654607355</v>
      </c>
      <c r="K2215" s="156">
        <f ca="1">('Input Parameters'!$E$25/'Input Parameters'!$E$31)^$J2215</f>
        <v>3.7176608680024054E-3</v>
      </c>
      <c r="L2215" s="66">
        <f ca="1">$H2215*$C2215*'Input Parameters'!$E$23*K2215</f>
        <v>1.6225874622239378</v>
      </c>
      <c r="M2215" s="23">
        <f t="shared" ca="1" si="286"/>
        <v>0.13146273325584457</v>
      </c>
      <c r="N2215" s="15">
        <f ca="1">_xlfn.NORM.INV(M2215,'Input Parameters'!$E$26,'Input Parameters'!$F$26)</f>
        <v>1.0490429845922033E-2</v>
      </c>
      <c r="O2215" s="8">
        <f t="shared" ca="1" si="287"/>
        <v>0.83850843618940984</v>
      </c>
      <c r="P2215" s="29">
        <f ca="1">_xlfn.LOGNORM.INV(O2215,'Input Parameters'!$H$27,'Input Parameters'!$I$27)</f>
        <v>2.2044258167129196</v>
      </c>
      <c r="Q2215" s="10"/>
      <c r="R2215" s="15">
        <f>'Input Parameters'!$E$28</f>
        <v>12.7</v>
      </c>
      <c r="S2215" s="10">
        <f t="shared" ca="1" si="288"/>
        <v>0.40740929471829002</v>
      </c>
      <c r="T2215" s="25">
        <f ca="1">_xlfn.LOGNORM.INV(S2215,'Input Parameters'!$H$29,'Input Parameters'!$I$29)</f>
        <v>56.720520127436615</v>
      </c>
      <c r="U2215" s="10">
        <f t="shared" ca="1" si="289"/>
        <v>0.97608535565166499</v>
      </c>
      <c r="V2215" s="29">
        <f ca="1">IF('Input Parameters'!$D$30="Beta",_xlfn.BETA.INV(U2215,'Input Parameters'!$L$30,'Input Parameters'!$M$30,'Input Parameters'!$J$30,'Input Parameters'!$K$30),IF('Input Parameters'!$D$30="LogNorm",_xlfn.LOGNORM.INV(U2215,'Input Parameters'!$H$30,'Input Parameters'!$I$30)))</f>
        <v>2.1805352432739644</v>
      </c>
      <c r="W2215" s="2">
        <f ca="1">N2215+(P2215-N2215)*(1-ERF((T2215-R2215)/(2*SQRT(L2215*'Input Parameters'!$E$31))))</f>
        <v>4.2390643297934544E-2</v>
      </c>
      <c r="X2215">
        <f t="shared" ca="1" si="290"/>
        <v>1</v>
      </c>
      <c r="Y2215" s="7"/>
    </row>
    <row r="2216" spans="1:25" ht="15" customHeight="1" x14ac:dyDescent="0.3">
      <c r="A2216" s="130">
        <v>2209</v>
      </c>
      <c r="B2216" s="10">
        <f t="shared" ca="1" si="282"/>
        <v>0.27277966490921701</v>
      </c>
      <c r="C2216" s="57">
        <f ca="1">_xlfn.NORM.INV(B2216,'Input Parameters'!$E$19,'Input Parameters'!$F$19)</f>
        <v>516.22586007292591</v>
      </c>
      <c r="D2216" s="10">
        <f t="shared" ca="1" si="283"/>
        <v>0.52232057199267123</v>
      </c>
      <c r="E2216" s="59">
        <f ca="1">IF(_xlfn.NORM.INV(D2216,'Input Parameters'!$E$20,'Input Parameters'!$F$20)&lt;3500,3500,IF(_xlfn.NORM.INV(D2216,'Input Parameters'!$E$20,'Input Parameters'!$F$20)&gt;5500,5500,_xlfn.NORM.INV(D2216,'Input Parameters'!$E$20,'Input Parameters'!$F$20)))</f>
        <v>4839.1850192405982</v>
      </c>
      <c r="F2216" s="10">
        <f t="shared" ca="1" si="284"/>
        <v>0.62100650294257942</v>
      </c>
      <c r="G2216" s="61">
        <f ca="1">_xlfn.NORM.INV(F2216,'Input Parameters'!$E$21,'Input Parameters'!$F$21)</f>
        <v>287.27186482117565</v>
      </c>
      <c r="H2216" s="54">
        <f ca="1">EXP(E2216*(1/'Input Parameters'!$E$22-1/G2216))</f>
        <v>0.71940913205867218</v>
      </c>
      <c r="I2216" s="10">
        <f t="shared" ca="1" si="285"/>
        <v>0.82303713111383492</v>
      </c>
      <c r="J2216" s="29">
        <f ca="1">_xlfn.BETA.INV(I2216,'Input Parameters'!$L$24,'Input Parameters'!$M$24,'Input Parameters'!$J$24,'Input Parameters'!$K$24)</f>
        <v>0.74652704421595661</v>
      </c>
      <c r="K2216" s="156">
        <f ca="1">('Input Parameters'!$E$25/'Input Parameters'!$E$31)^$J2216</f>
        <v>4.7233008991816568E-3</v>
      </c>
      <c r="L2216" s="66">
        <f ca="1">$H2216*$C2216*'Input Parameters'!$E$23*K2216</f>
        <v>1.7541281422920905</v>
      </c>
      <c r="M2216" s="23">
        <f t="shared" ca="1" si="286"/>
        <v>0.7457024039128427</v>
      </c>
      <c r="N2216" s="15">
        <f ca="1">_xlfn.NORM.INV(M2216,'Input Parameters'!$E$26,'Input Parameters'!$F$26)</f>
        <v>4.7881560658365539E-2</v>
      </c>
      <c r="O2216" s="8">
        <f t="shared" ca="1" si="287"/>
        <v>0.81434558160753723</v>
      </c>
      <c r="P2216" s="29">
        <f ca="1">_xlfn.LOGNORM.INV(O2216,'Input Parameters'!$H$27,'Input Parameters'!$I$27)</f>
        <v>2.1143302129618187</v>
      </c>
      <c r="Q2216" s="10"/>
      <c r="R2216" s="15">
        <f>'Input Parameters'!$E$28</f>
        <v>12.7</v>
      </c>
      <c r="S2216" s="10">
        <f t="shared" ca="1" si="288"/>
        <v>0.75993363126277469</v>
      </c>
      <c r="T2216" s="25">
        <f ca="1">_xlfn.LOGNORM.INV(S2216,'Input Parameters'!$H$29,'Input Parameters'!$I$29)</f>
        <v>63.036061652241273</v>
      </c>
      <c r="U2216" s="10">
        <f t="shared" ca="1" si="289"/>
        <v>0.18822537063702727</v>
      </c>
      <c r="V2216" s="29">
        <f ca="1">IF('Input Parameters'!$D$30="Beta",_xlfn.BETA.INV(U2216,'Input Parameters'!$L$30,'Input Parameters'!$M$30,'Input Parameters'!$J$30,'Input Parameters'!$K$30),IF('Input Parameters'!$D$30="LogNorm",_xlfn.LOGNORM.INV(U2216,'Input Parameters'!$H$30,'Input Parameters'!$I$30)))</f>
        <v>0.70498824026848228</v>
      </c>
      <c r="W2216" s="2">
        <f ca="1">N2216+(P2216-N2216)*(1-ERF((T2216-R2216)/(2*SQRT(L2216*'Input Parameters'!$E$31))))</f>
        <v>6.2761845429332094E-2</v>
      </c>
      <c r="X2216">
        <f t="shared" ca="1" si="290"/>
        <v>1</v>
      </c>
      <c r="Y2216" s="7"/>
    </row>
    <row r="2217" spans="1:25" ht="15" customHeight="1" x14ac:dyDescent="0.3">
      <c r="A2217" s="130">
        <v>2210</v>
      </c>
      <c r="B2217" s="10">
        <f t="shared" ca="1" si="282"/>
        <v>0.30729442440857024</v>
      </c>
      <c r="C2217" s="57">
        <f ca="1">_xlfn.NORM.INV(B2217,'Input Parameters'!$E$19,'Input Parameters'!$F$19)</f>
        <v>524.7513729987337</v>
      </c>
      <c r="D2217" s="10">
        <f t="shared" ca="1" si="283"/>
        <v>0.11579210301549814</v>
      </c>
      <c r="E2217" s="59">
        <f ca="1">IF(_xlfn.NORM.INV(D2217,'Input Parameters'!$E$20,'Input Parameters'!$F$20)&lt;3500,3500,IF(_xlfn.NORM.INV(D2217,'Input Parameters'!$E$20,'Input Parameters'!$F$20)&gt;5500,5500,_xlfn.NORM.INV(D2217,'Input Parameters'!$E$20,'Input Parameters'!$F$20)))</f>
        <v>3962.5984287998881</v>
      </c>
      <c r="F2217" s="10">
        <f t="shared" ca="1" si="284"/>
        <v>5.6668799155292437E-2</v>
      </c>
      <c r="G2217" s="61">
        <f ca="1">_xlfn.NORM.INV(F2217,'Input Parameters'!$E$21,'Input Parameters'!$F$21)</f>
        <v>272.40472704133879</v>
      </c>
      <c r="H2217" s="54">
        <f ca="1">EXP(E2217*(1/'Input Parameters'!$E$22-1/G2217))</f>
        <v>0.35969285234623244</v>
      </c>
      <c r="I2217" s="10">
        <f t="shared" ca="1" si="285"/>
        <v>0.64652214065911251</v>
      </c>
      <c r="J2217" s="29">
        <f ca="1">_xlfn.BETA.INV(I2217,'Input Parameters'!$L$24,'Input Parameters'!$M$24,'Input Parameters'!$J$24,'Input Parameters'!$K$24)</f>
        <v>0.66638261295007939</v>
      </c>
      <c r="K2217" s="156">
        <f ca="1">('Input Parameters'!$E$25/'Input Parameters'!$E$31)^$J2217</f>
        <v>8.3932499121090413E-3</v>
      </c>
      <c r="L2217" s="66">
        <f ca="1">$H2217*$C2217*'Input Parameters'!$E$23*K2217</f>
        <v>1.5842201977760242</v>
      </c>
      <c r="M2217" s="23">
        <f t="shared" ca="1" si="286"/>
        <v>0.7854560158777637</v>
      </c>
      <c r="N2217" s="15">
        <f ca="1">_xlfn.NORM.INV(M2217,'Input Parameters'!$E$26,'Input Parameters'!$F$26)</f>
        <v>5.0605819231917523E-2</v>
      </c>
      <c r="O2217" s="8">
        <f t="shared" ca="1" si="287"/>
        <v>3.8234818987372465E-2</v>
      </c>
      <c r="P2217" s="29">
        <f ca="1">_xlfn.LOGNORM.INV(O2217,'Input Parameters'!$H$27,'Input Parameters'!$I$27)</f>
        <v>0.65015773067699756</v>
      </c>
      <c r="Q2217" s="10"/>
      <c r="R2217" s="15">
        <f>'Input Parameters'!$E$28</f>
        <v>12.7</v>
      </c>
      <c r="S2217" s="10">
        <f t="shared" ca="1" si="288"/>
        <v>0.31391583084394792</v>
      </c>
      <c r="T2217" s="25">
        <f ca="1">_xlfn.LOGNORM.INV(S2217,'Input Parameters'!$H$29,'Input Parameters'!$I$29)</f>
        <v>55.147097361151211</v>
      </c>
      <c r="U2217" s="10">
        <f t="shared" ca="1" si="289"/>
        <v>0.14937026827974431</v>
      </c>
      <c r="V2217" s="29">
        <f ca="1">IF('Input Parameters'!$D$30="Beta",_xlfn.BETA.INV(U2217,'Input Parameters'!$L$30,'Input Parameters'!$M$30,'Input Parameters'!$J$30,'Input Parameters'!$K$30),IF('Input Parameters'!$D$30="LogNorm",_xlfn.LOGNORM.INV(U2217,'Input Parameters'!$H$30,'Input Parameters'!$I$30)))</f>
        <v>0.66327020617767263</v>
      </c>
      <c r="W2217" s="2">
        <f ca="1">N2217+(P2217-N2217)*(1-ERF((T2217-R2217)/(2*SQRT(L2217*'Input Parameters'!$E$31))))</f>
        <v>6.0855296397703713E-2</v>
      </c>
      <c r="X2217">
        <f t="shared" ca="1" si="290"/>
        <v>1</v>
      </c>
      <c r="Y2217" s="7"/>
    </row>
    <row r="2218" spans="1:25" ht="15" customHeight="1" x14ac:dyDescent="0.3">
      <c r="A2218" s="130">
        <v>2211</v>
      </c>
      <c r="B2218" s="10">
        <f t="shared" ca="1" si="282"/>
        <v>0.7534413001550847</v>
      </c>
      <c r="C2218" s="57">
        <f ca="1">_xlfn.NORM.INV(B2218,'Input Parameters'!$E$19,'Input Parameters'!$F$19)</f>
        <v>625.21283681508726</v>
      </c>
      <c r="D2218" s="10">
        <f t="shared" ca="1" si="283"/>
        <v>0.22310470121692405</v>
      </c>
      <c r="E2218" s="59">
        <f ca="1">IF(_xlfn.NORM.INV(D2218,'Input Parameters'!$E$20,'Input Parameters'!$F$20)&lt;3500,3500,IF(_xlfn.NORM.INV(D2218,'Input Parameters'!$E$20,'Input Parameters'!$F$20)&gt;5500,5500,_xlfn.NORM.INV(D2218,'Input Parameters'!$E$20,'Input Parameters'!$F$20)))</f>
        <v>4266.7752053603708</v>
      </c>
      <c r="F2218" s="10">
        <f t="shared" ca="1" si="284"/>
        <v>0.89021099466434406</v>
      </c>
      <c r="G2218" s="61">
        <f ca="1">_xlfn.NORM.INV(F2218,'Input Parameters'!$E$21,'Input Parameters'!$F$21)</f>
        <v>294.49933680424147</v>
      </c>
      <c r="H2218" s="54">
        <f ca="1">EXP(E2218*(1/'Input Parameters'!$E$22-1/G2218))</f>
        <v>1.0769565470328271</v>
      </c>
      <c r="I2218" s="10">
        <f t="shared" ca="1" si="285"/>
        <v>0.51310048369630468</v>
      </c>
      <c r="J2218" s="29">
        <f ca="1">_xlfn.BETA.INV(I2218,'Input Parameters'!$L$24,'Input Parameters'!$M$24,'Input Parameters'!$J$24,'Input Parameters'!$K$24)</f>
        <v>0.61244400763769846</v>
      </c>
      <c r="K2218" s="156">
        <f ca="1">('Input Parameters'!$E$25/'Input Parameters'!$E$31)^$J2218</f>
        <v>1.2358683833771028E-2</v>
      </c>
      <c r="L2218" s="66">
        <f ca="1">$H2218*$C2218*'Input Parameters'!$E$23*K2218</f>
        <v>8.3214362252719525</v>
      </c>
      <c r="M2218" s="23">
        <f t="shared" ca="1" si="286"/>
        <v>0.65908331091871297</v>
      </c>
      <c r="N2218" s="15">
        <f ca="1">_xlfn.NORM.INV(M2218,'Input Parameters'!$E$26,'Input Parameters'!$F$26)</f>
        <v>4.260921473914879E-2</v>
      </c>
      <c r="O2218" s="8">
        <f t="shared" ca="1" si="287"/>
        <v>0.56133612865840832</v>
      </c>
      <c r="P2218" s="29">
        <f ca="1">_xlfn.LOGNORM.INV(O2218,'Input Parameters'!$H$27,'Input Parameters'!$I$27)</f>
        <v>1.5242483610825102</v>
      </c>
      <c r="Q2218" s="10"/>
      <c r="R2218" s="15">
        <f>'Input Parameters'!$E$28</f>
        <v>12.7</v>
      </c>
      <c r="S2218" s="10">
        <f t="shared" ca="1" si="288"/>
        <v>0.51733473863979562</v>
      </c>
      <c r="T2218" s="25">
        <f ca="1">_xlfn.LOGNORM.INV(S2218,'Input Parameters'!$H$29,'Input Parameters'!$I$29)</f>
        <v>58.516692790852957</v>
      </c>
      <c r="U2218" s="10">
        <f t="shared" ca="1" si="289"/>
        <v>0.99838972522308089</v>
      </c>
      <c r="V2218" s="29">
        <f ca="1">IF('Input Parameters'!$D$30="Beta",_xlfn.BETA.INV(U2218,'Input Parameters'!$L$30,'Input Parameters'!$M$30,'Input Parameters'!$J$30,'Input Parameters'!$K$30),IF('Input Parameters'!$D$30="LogNorm",_xlfn.LOGNORM.INV(U2218,'Input Parameters'!$H$30,'Input Parameters'!$I$30)))</f>
        <v>3.1927900466567904</v>
      </c>
      <c r="W2218" s="2">
        <f ca="1">N2218+(P2218-N2218)*(1-ERF((T2218-R2218)/(2*SQRT(L2218*'Input Parameters'!$E$31))))</f>
        <v>0.42991668971343389</v>
      </c>
      <c r="X2218">
        <f t="shared" ca="1" si="290"/>
        <v>1</v>
      </c>
      <c r="Y2218" s="7"/>
    </row>
    <row r="2219" spans="1:25" ht="15" customHeight="1" x14ac:dyDescent="0.3">
      <c r="A2219" s="130">
        <v>2212</v>
      </c>
      <c r="B2219" s="10">
        <f t="shared" ca="1" si="282"/>
        <v>0.34111561819362946</v>
      </c>
      <c r="C2219" s="57">
        <f ca="1">_xlfn.NORM.INV(B2219,'Input Parameters'!$E$19,'Input Parameters'!$F$19)</f>
        <v>532.70398369037764</v>
      </c>
      <c r="D2219" s="10">
        <f t="shared" ca="1" si="283"/>
        <v>0.5196475773028113</v>
      </c>
      <c r="E2219" s="59">
        <f ca="1">IF(_xlfn.NORM.INV(D2219,'Input Parameters'!$E$20,'Input Parameters'!$F$20)&lt;3500,3500,IF(_xlfn.NORM.INV(D2219,'Input Parameters'!$E$20,'Input Parameters'!$F$20)&gt;5500,5500,_xlfn.NORM.INV(D2219,'Input Parameters'!$E$20,'Input Parameters'!$F$20)))</f>
        <v>4834.488368975366</v>
      </c>
      <c r="F2219" s="10">
        <f t="shared" ca="1" si="284"/>
        <v>0.92769208107272638</v>
      </c>
      <c r="G2219" s="61">
        <f ca="1">_xlfn.NORM.INV(F2219,'Input Parameters'!$E$21,'Input Parameters'!$F$21)</f>
        <v>296.31629146973643</v>
      </c>
      <c r="H2219" s="54">
        <f ca="1">EXP(E2219*(1/'Input Parameters'!$E$22-1/G2219))</f>
        <v>1.2028131142464491</v>
      </c>
      <c r="I2219" s="10">
        <f t="shared" ca="1" si="285"/>
        <v>0.80796014470728406</v>
      </c>
      <c r="J2219" s="29">
        <f ca="1">_xlfn.BETA.INV(I2219,'Input Parameters'!$L$24,'Input Parameters'!$M$24,'Input Parameters'!$J$24,'Input Parameters'!$K$24)</f>
        <v>0.73874421890412778</v>
      </c>
      <c r="K2219" s="156">
        <f ca="1">('Input Parameters'!$E$25/'Input Parameters'!$E$31)^$J2219</f>
        <v>4.994505294417236E-3</v>
      </c>
      <c r="L2219" s="66">
        <f ca="1">$H2219*$C2219*'Input Parameters'!$E$23*K2219</f>
        <v>3.2001959919763667</v>
      </c>
      <c r="M2219" s="23">
        <f t="shared" ca="1" si="286"/>
        <v>0.70842739103049346</v>
      </c>
      <c r="N2219" s="15">
        <f ca="1">_xlfn.NORM.INV(M2219,'Input Parameters'!$E$26,'Input Parameters'!$F$26)</f>
        <v>4.5524723273724275E-2</v>
      </c>
      <c r="O2219" s="8">
        <f t="shared" ca="1" si="287"/>
        <v>0.74831409392839698</v>
      </c>
      <c r="P2219" s="29">
        <f ca="1">_xlfn.LOGNORM.INV(O2219,'Input Parameters'!$H$27,'Input Parameters'!$I$27)</f>
        <v>1.9141441300089488</v>
      </c>
      <c r="Q2219" s="10"/>
      <c r="R2219" s="15">
        <f>'Input Parameters'!$E$28</f>
        <v>12.7</v>
      </c>
      <c r="S2219" s="10">
        <f t="shared" ca="1" si="288"/>
        <v>0.14259406129469587</v>
      </c>
      <c r="T2219" s="25">
        <f ca="1">_xlfn.LOGNORM.INV(S2219,'Input Parameters'!$H$29,'Input Parameters'!$I$29)</f>
        <v>51.647483136767313</v>
      </c>
      <c r="U2219" s="10">
        <f t="shared" ca="1" si="289"/>
        <v>0.21579451056160759</v>
      </c>
      <c r="V2219" s="29">
        <f ca="1">IF('Input Parameters'!$D$30="Beta",_xlfn.BETA.INV(U2219,'Input Parameters'!$L$30,'Input Parameters'!$M$30,'Input Parameters'!$J$30,'Input Parameters'!$K$30),IF('Input Parameters'!$D$30="LogNorm",_xlfn.LOGNORM.INV(U2219,'Input Parameters'!$H$30,'Input Parameters'!$I$30)))</f>
        <v>0.73276047902765562</v>
      </c>
      <c r="W2219" s="2">
        <f ca="1">N2219+(P2219-N2219)*(1-ERF((T2219-R2219)/(2*SQRT(L2219*'Input Parameters'!$E$31))))</f>
        <v>0.27664561541161165</v>
      </c>
      <c r="X2219">
        <f t="shared" ca="1" si="290"/>
        <v>1</v>
      </c>
      <c r="Y2219" s="7"/>
    </row>
    <row r="2220" spans="1:25" ht="15" customHeight="1" x14ac:dyDescent="0.3">
      <c r="A2220" s="130">
        <v>2213</v>
      </c>
      <c r="B2220" s="10">
        <f t="shared" ca="1" si="282"/>
        <v>2.989644927457269E-2</v>
      </c>
      <c r="C2220" s="57">
        <f ca="1">_xlfn.NORM.INV(B2220,'Input Parameters'!$E$19,'Input Parameters'!$F$19)</f>
        <v>408.24415799752234</v>
      </c>
      <c r="D2220" s="10">
        <f t="shared" ca="1" si="283"/>
        <v>0.85064342385485514</v>
      </c>
      <c r="E2220" s="59">
        <f ca="1">IF(_xlfn.NORM.INV(D2220,'Input Parameters'!$E$20,'Input Parameters'!$F$20)&lt;3500,3500,IF(_xlfn.NORM.INV(D2220,'Input Parameters'!$E$20,'Input Parameters'!$F$20)&gt;5500,5500,_xlfn.NORM.INV(D2220,'Input Parameters'!$E$20,'Input Parameters'!$F$20)))</f>
        <v>5500</v>
      </c>
      <c r="F2220" s="10">
        <f t="shared" ca="1" si="284"/>
        <v>0.46690582957287774</v>
      </c>
      <c r="G2220" s="61">
        <f ca="1">_xlfn.NORM.INV(F2220,'Input Parameters'!$E$21,'Input Parameters'!$F$21)</f>
        <v>284.19722577916139</v>
      </c>
      <c r="H2220" s="54">
        <f ca="1">EXP(E2220*(1/'Input Parameters'!$E$22-1/G2220))</f>
        <v>0.55910025897641069</v>
      </c>
      <c r="I2220" s="10">
        <f t="shared" ca="1" si="285"/>
        <v>1.8075667126098538E-2</v>
      </c>
      <c r="J2220" s="29">
        <f ca="1">_xlfn.BETA.INV(I2220,'Input Parameters'!$L$24,'Input Parameters'!$M$24,'Input Parameters'!$J$24,'Input Parameters'!$K$24)</f>
        <v>0.2757048440435555</v>
      </c>
      <c r="K2220" s="156">
        <f ca="1">('Input Parameters'!$E$25/'Input Parameters'!$E$31)^$J2220</f>
        <v>0.1383758345137987</v>
      </c>
      <c r="L2220" s="66">
        <f ca="1">$H2220*$C2220*'Input Parameters'!$E$23*K2220</f>
        <v>31.584203203468135</v>
      </c>
      <c r="M2220" s="23">
        <f t="shared" ca="1" si="286"/>
        <v>0.1062217794062621</v>
      </c>
      <c r="N2220" s="15">
        <f ca="1">_xlfn.NORM.INV(M2220,'Input Parameters'!$E$26,'Input Parameters'!$F$26)</f>
        <v>7.8156378298422334E-3</v>
      </c>
      <c r="O2220" s="8">
        <f t="shared" ca="1" si="287"/>
        <v>0.14961881235299113</v>
      </c>
      <c r="P2220" s="29">
        <f ca="1">_xlfn.LOGNORM.INV(O2220,'Input Parameters'!$H$27,'Input Parameters'!$I$27)</f>
        <v>0.8993873333477479</v>
      </c>
      <c r="Q2220" s="10"/>
      <c r="R2220" s="15">
        <f>'Input Parameters'!$E$28</f>
        <v>12.7</v>
      </c>
      <c r="S2220" s="10">
        <f t="shared" ca="1" si="288"/>
        <v>0.4102819833119693</v>
      </c>
      <c r="T2220" s="25">
        <f ca="1">_xlfn.LOGNORM.INV(S2220,'Input Parameters'!$H$29,'Input Parameters'!$I$29)</f>
        <v>56.767630331858022</v>
      </c>
      <c r="U2220" s="10">
        <f t="shared" ca="1" si="289"/>
        <v>0.65275534488251186</v>
      </c>
      <c r="V2220" s="29">
        <f ca="1">IF('Input Parameters'!$D$30="Beta",_xlfn.BETA.INV(U2220,'Input Parameters'!$L$30,'Input Parameters'!$M$30,'Input Parameters'!$J$30,'Input Parameters'!$K$30),IF('Input Parameters'!$D$30="LogNorm",_xlfn.LOGNORM.INV(U2220,'Input Parameters'!$H$30,'Input Parameters'!$I$30)))</f>
        <v>1.1666005012313199</v>
      </c>
      <c r="W2220" s="2">
        <f ca="1">N2220+(P2220-N2220)*(1-ERF((T2220-R2220)/(2*SQRT(L2220*'Input Parameters'!$E$31))))</f>
        <v>0.52427146635348754</v>
      </c>
      <c r="X2220">
        <f t="shared" ca="1" si="290"/>
        <v>1</v>
      </c>
      <c r="Y2220" s="7"/>
    </row>
    <row r="2221" spans="1:25" ht="15" customHeight="1" x14ac:dyDescent="0.3">
      <c r="A2221" s="130">
        <v>2214</v>
      </c>
      <c r="B2221" s="10">
        <f t="shared" ca="1" si="282"/>
        <v>0.92734314234840021</v>
      </c>
      <c r="C2221" s="57">
        <f ca="1">_xlfn.NORM.INV(B2221,'Input Parameters'!$E$19,'Input Parameters'!$F$19)</f>
        <v>690.35612380862199</v>
      </c>
      <c r="D2221" s="10">
        <f t="shared" ca="1" si="283"/>
        <v>0.29451628546194641</v>
      </c>
      <c r="E2221" s="59">
        <f ca="1">IF(_xlfn.NORM.INV(D2221,'Input Parameters'!$E$20,'Input Parameters'!$F$20)&lt;3500,3500,IF(_xlfn.NORM.INV(D2221,'Input Parameters'!$E$20,'Input Parameters'!$F$20)&gt;5500,5500,_xlfn.NORM.INV(D2221,'Input Parameters'!$E$20,'Input Parameters'!$F$20)))</f>
        <v>4421.8330561787716</v>
      </c>
      <c r="F2221" s="10">
        <f t="shared" ca="1" si="284"/>
        <v>0.85105538416260196</v>
      </c>
      <c r="G2221" s="61">
        <f ca="1">_xlfn.NORM.INV(F2221,'Input Parameters'!$E$21,'Input Parameters'!$F$21)</f>
        <v>293.03202826616717</v>
      </c>
      <c r="H2221" s="54">
        <f ca="1">EXP(E2221*(1/'Input Parameters'!$E$22-1/G2221))</f>
        <v>1.0016508639873203</v>
      </c>
      <c r="I2221" s="10">
        <f t="shared" ca="1" si="285"/>
        <v>0.86007544212879639</v>
      </c>
      <c r="J2221" s="29">
        <f ca="1">_xlfn.BETA.INV(I2221,'Input Parameters'!$L$24,'Input Parameters'!$M$24,'Input Parameters'!$J$24,'Input Parameters'!$K$24)</f>
        <v>0.76707366341754946</v>
      </c>
      <c r="K2221" s="156">
        <f ca="1">('Input Parameters'!$E$25/'Input Parameters'!$E$31)^$J2221</f>
        <v>4.0759984894259563E-3</v>
      </c>
      <c r="L2221" s="66">
        <f ca="1">$H2221*$C2221*'Input Parameters'!$E$23*K2221</f>
        <v>2.8185358683300161</v>
      </c>
      <c r="M2221" s="23">
        <f t="shared" ca="1" si="286"/>
        <v>5.6999477753006622E-2</v>
      </c>
      <c r="N2221" s="15">
        <f ca="1">_xlfn.NORM.INV(M2221,'Input Parameters'!$E$26,'Input Parameters'!$F$26)</f>
        <v>8.1010096331102927E-4</v>
      </c>
      <c r="O2221" s="8">
        <f t="shared" ca="1" si="287"/>
        <v>0.30701280565565447</v>
      </c>
      <c r="P2221" s="29">
        <f ca="1">_xlfn.LOGNORM.INV(O2221,'Input Parameters'!$H$27,'Input Parameters'!$I$27)</f>
        <v>1.1389289845909956</v>
      </c>
      <c r="Q2221" s="10"/>
      <c r="R2221" s="15">
        <f>'Input Parameters'!$E$28</f>
        <v>12.7</v>
      </c>
      <c r="S2221" s="10">
        <f t="shared" ca="1" si="288"/>
        <v>0.89643562954555889</v>
      </c>
      <c r="T2221" s="25">
        <f ca="1">_xlfn.LOGNORM.INV(S2221,'Input Parameters'!$H$29,'Input Parameters'!$I$29)</f>
        <v>67.091996657876379</v>
      </c>
      <c r="U2221" s="10">
        <f t="shared" ca="1" si="289"/>
        <v>0.82545274376475331</v>
      </c>
      <c r="V2221" s="29">
        <f ca="1">IF('Input Parameters'!$D$30="Beta",_xlfn.BETA.INV(U2221,'Input Parameters'!$L$30,'Input Parameters'!$M$30,'Input Parameters'!$J$30,'Input Parameters'!$K$30),IF('Input Parameters'!$D$30="LogNorm",_xlfn.LOGNORM.INV(U2221,'Input Parameters'!$H$30,'Input Parameters'!$I$30)))</f>
        <v>1.4454941174470066</v>
      </c>
      <c r="W2221" s="2">
        <f ca="1">N2221+(P2221-N2221)*(1-ERF((T2221-R2221)/(2*SQRT(L2221*'Input Parameters'!$E$31))))</f>
        <v>2.5812934738781119E-2</v>
      </c>
      <c r="X2221">
        <f t="shared" ca="1" si="290"/>
        <v>1</v>
      </c>
      <c r="Y2221" s="7"/>
    </row>
    <row r="2222" spans="1:25" ht="15" customHeight="1" x14ac:dyDescent="0.3">
      <c r="A2222" s="130">
        <v>2215</v>
      </c>
      <c r="B2222" s="10">
        <f t="shared" ca="1" si="282"/>
        <v>9.9449933755300091E-2</v>
      </c>
      <c r="C2222" s="57">
        <f ca="1">_xlfn.NORM.INV(B2222,'Input Parameters'!$E$19,'Input Parameters'!$F$19)</f>
        <v>458.74350969775901</v>
      </c>
      <c r="D2222" s="10">
        <f t="shared" ca="1" si="283"/>
        <v>0.46477146197086427</v>
      </c>
      <c r="E2222" s="59">
        <f ca="1">IF(_xlfn.NORM.INV(D2222,'Input Parameters'!$E$20,'Input Parameters'!$F$20)&lt;3500,3500,IF(_xlfn.NORM.INV(D2222,'Input Parameters'!$E$20,'Input Parameters'!$F$20)&gt;5500,5500,_xlfn.NORM.INV(D2222,'Input Parameters'!$E$20,'Input Parameters'!$F$20)))</f>
        <v>4738.1060511649075</v>
      </c>
      <c r="F2222" s="10">
        <f t="shared" ca="1" si="284"/>
        <v>0.4124597278291674</v>
      </c>
      <c r="G2222" s="61">
        <f ca="1">_xlfn.NORM.INV(F2222,'Input Parameters'!$E$21,'Input Parameters'!$F$21)</f>
        <v>283.11119382405286</v>
      </c>
      <c r="H2222" s="54">
        <f ca="1">EXP(E2222*(1/'Input Parameters'!$E$22-1/G2222))</f>
        <v>0.56845217404298931</v>
      </c>
      <c r="I2222" s="10">
        <f t="shared" ca="1" si="285"/>
        <v>0.42208334157850369</v>
      </c>
      <c r="J2222" s="29">
        <f ca="1">_xlfn.BETA.INV(I2222,'Input Parameters'!$L$24,'Input Parameters'!$M$24,'Input Parameters'!$J$24,'Input Parameters'!$K$24)</f>
        <v>0.57522631577885164</v>
      </c>
      <c r="K2222" s="156">
        <f ca="1">('Input Parameters'!$E$25/'Input Parameters'!$E$31)^$J2222</f>
        <v>1.6140664762094598E-2</v>
      </c>
      <c r="L2222" s="66">
        <f ca="1">$H2222*$C2222*'Input Parameters'!$E$23*K2222</f>
        <v>4.209061603512267</v>
      </c>
      <c r="M2222" s="23">
        <f t="shared" ca="1" si="286"/>
        <v>0.20510860545908638</v>
      </c>
      <c r="N2222" s="15">
        <f ca="1">_xlfn.NORM.INV(M2222,'Input Parameters'!$E$26,'Input Parameters'!$F$26)</f>
        <v>1.6706259634730575E-2</v>
      </c>
      <c r="O2222" s="8">
        <f t="shared" ca="1" si="287"/>
        <v>0.75773969799294894</v>
      </c>
      <c r="P2222" s="29">
        <f ca="1">_xlfn.LOGNORM.INV(O2222,'Input Parameters'!$H$27,'Input Parameters'!$I$27)</f>
        <v>1.9395954042652359</v>
      </c>
      <c r="Q2222" s="10"/>
      <c r="R2222" s="15">
        <f>'Input Parameters'!$E$28</f>
        <v>12.7</v>
      </c>
      <c r="S2222" s="10">
        <f t="shared" ca="1" si="288"/>
        <v>0.70337742730849562</v>
      </c>
      <c r="T2222" s="25">
        <f ca="1">_xlfn.LOGNORM.INV(S2222,'Input Parameters'!$H$29,'Input Parameters'!$I$29)</f>
        <v>61.830799339908488</v>
      </c>
      <c r="U2222" s="10">
        <f t="shared" ca="1" si="289"/>
        <v>0.33883121361440205</v>
      </c>
      <c r="V2222" s="29">
        <f ca="1">IF('Input Parameters'!$D$30="Beta",_xlfn.BETA.INV(U2222,'Input Parameters'!$L$30,'Input Parameters'!$M$30,'Input Parameters'!$J$30,'Input Parameters'!$K$30),IF('Input Parameters'!$D$30="LogNorm",_xlfn.LOGNORM.INV(U2222,'Input Parameters'!$H$30,'Input Parameters'!$I$30)))</f>
        <v>0.84814387188327034</v>
      </c>
      <c r="W2222" s="2">
        <f ca="1">N2222+(P2222-N2222)*(1-ERF((T2222-R2222)/(2*SQRT(L2222*'Input Parameters'!$E$31))))</f>
        <v>0.19051480065155921</v>
      </c>
      <c r="X2222">
        <f t="shared" ca="1" si="290"/>
        <v>1</v>
      </c>
      <c r="Y2222" s="7"/>
    </row>
    <row r="2223" spans="1:25" ht="15" customHeight="1" x14ac:dyDescent="0.3">
      <c r="A2223" s="130">
        <v>2216</v>
      </c>
      <c r="B2223" s="10">
        <f t="shared" ca="1" si="282"/>
        <v>0.30896527830426002</v>
      </c>
      <c r="C2223" s="57">
        <f ca="1">_xlfn.NORM.INV(B2223,'Input Parameters'!$E$19,'Input Parameters'!$F$19)</f>
        <v>525.15263160474319</v>
      </c>
      <c r="D2223" s="10">
        <f t="shared" ca="1" si="283"/>
        <v>0.22436259249796497</v>
      </c>
      <c r="E2223" s="59">
        <f ca="1">IF(_xlfn.NORM.INV(D2223,'Input Parameters'!$E$20,'Input Parameters'!$F$20)&lt;3500,3500,IF(_xlfn.NORM.INV(D2223,'Input Parameters'!$E$20,'Input Parameters'!$F$20)&gt;5500,5500,_xlfn.NORM.INV(D2223,'Input Parameters'!$E$20,'Input Parameters'!$F$20)))</f>
        <v>4269.7205668690558</v>
      </c>
      <c r="F2223" s="10">
        <f t="shared" ca="1" si="284"/>
        <v>2.0400968273837083E-2</v>
      </c>
      <c r="G2223" s="61">
        <f ca="1">_xlfn.NORM.INV(F2223,'Input Parameters'!$E$21,'Input Parameters'!$F$21)</f>
        <v>268.77207848056116</v>
      </c>
      <c r="H2223" s="54">
        <f ca="1">EXP(E2223*(1/'Input Parameters'!$E$22-1/G2223))</f>
        <v>0.26884987993574894</v>
      </c>
      <c r="I2223" s="10">
        <f t="shared" ca="1" si="285"/>
        <v>0.83001158612383563</v>
      </c>
      <c r="J2223" s="29">
        <f ca="1">_xlfn.BETA.INV(I2223,'Input Parameters'!$L$24,'Input Parameters'!$M$24,'Input Parameters'!$J$24,'Input Parameters'!$K$24)</f>
        <v>0.75022824046670455</v>
      </c>
      <c r="K2223" s="156">
        <f ca="1">('Input Parameters'!$E$25/'Input Parameters'!$E$31)^$J2223</f>
        <v>4.5995441017503491E-3</v>
      </c>
      <c r="L2223" s="66">
        <f ca="1">$H2223*$C2223*'Input Parameters'!$E$23*K2223</f>
        <v>0.64939685398507563</v>
      </c>
      <c r="M2223" s="23">
        <f t="shared" ca="1" si="286"/>
        <v>0.26035279774333064</v>
      </c>
      <c r="N2223" s="15">
        <f ca="1">_xlfn.NORM.INV(M2223,'Input Parameters'!$E$26,'Input Parameters'!$F$26)</f>
        <v>2.0512579277752678E-2</v>
      </c>
      <c r="O2223" s="8">
        <f t="shared" ca="1" si="287"/>
        <v>0.71706829038969533</v>
      </c>
      <c r="P2223" s="29">
        <f ca="1">_xlfn.LOGNORM.INV(O2223,'Input Parameters'!$H$27,'Input Parameters'!$I$27)</f>
        <v>1.8353294935745512</v>
      </c>
      <c r="Q2223" s="10"/>
      <c r="R2223" s="15">
        <f>'Input Parameters'!$E$28</f>
        <v>12.7</v>
      </c>
      <c r="S2223" s="10">
        <f t="shared" ca="1" si="288"/>
        <v>0.36294420746919709</v>
      </c>
      <c r="T2223" s="25">
        <f ca="1">_xlfn.LOGNORM.INV(S2223,'Input Parameters'!$H$29,'Input Parameters'!$I$29)</f>
        <v>55.984174311142745</v>
      </c>
      <c r="U2223" s="10">
        <f t="shared" ca="1" si="289"/>
        <v>0.3389056937171474</v>
      </c>
      <c r="V2223" s="29">
        <f ca="1">IF('Input Parameters'!$D$30="Beta",_xlfn.BETA.INV(U2223,'Input Parameters'!$L$30,'Input Parameters'!$M$30,'Input Parameters'!$J$30,'Input Parameters'!$K$30),IF('Input Parameters'!$D$30="LogNorm",_xlfn.LOGNORM.INV(U2223,'Input Parameters'!$H$30,'Input Parameters'!$I$30)))</f>
        <v>0.84821194759983887</v>
      </c>
      <c r="W2223" s="2">
        <f ca="1">N2223+(P2223-N2223)*(1-ERF((T2223-R2223)/(2*SQRT(L2223*'Input Parameters'!$E$31))))</f>
        <v>2.0777265400237305E-2</v>
      </c>
      <c r="X2223">
        <f t="shared" ca="1" si="290"/>
        <v>1</v>
      </c>
      <c r="Y2223" s="7"/>
    </row>
    <row r="2224" spans="1:25" ht="15" customHeight="1" x14ac:dyDescent="0.3">
      <c r="A2224" s="130">
        <v>2217</v>
      </c>
      <c r="B2224" s="10">
        <f t="shared" ca="1" si="282"/>
        <v>0.86836949577719436</v>
      </c>
      <c r="C2224" s="57">
        <f ca="1">_xlfn.NORM.INV(B2224,'Input Parameters'!$E$19,'Input Parameters'!$F$19)</f>
        <v>661.83156312062374</v>
      </c>
      <c r="D2224" s="10">
        <f t="shared" ca="1" si="283"/>
        <v>0.18980075340578728</v>
      </c>
      <c r="E2224" s="59">
        <f ca="1">IF(_xlfn.NORM.INV(D2224,'Input Parameters'!$E$20,'Input Parameters'!$F$20)&lt;3500,3500,IF(_xlfn.NORM.INV(D2224,'Input Parameters'!$E$20,'Input Parameters'!$F$20)&gt;5500,5500,_xlfn.NORM.INV(D2224,'Input Parameters'!$E$20,'Input Parameters'!$F$20)))</f>
        <v>4184.9584613648494</v>
      </c>
      <c r="F2224" s="10">
        <f t="shared" ca="1" si="284"/>
        <v>0.35681009699939314</v>
      </c>
      <c r="G2224" s="61">
        <f ca="1">_xlfn.NORM.INV(F2224,'Input Parameters'!$E$21,'Input Parameters'!$F$21)</f>
        <v>281.96539239181675</v>
      </c>
      <c r="H2224" s="54">
        <f ca="1">EXP(E2224*(1/'Input Parameters'!$E$22-1/G2224))</f>
        <v>0.57180056914265687</v>
      </c>
      <c r="I2224" s="10">
        <f t="shared" ca="1" si="285"/>
        <v>0.31542469791621597</v>
      </c>
      <c r="J2224" s="29">
        <f ca="1">_xlfn.BETA.INV(I2224,'Input Parameters'!$L$24,'Input Parameters'!$M$24,'Input Parameters'!$J$24,'Input Parameters'!$K$24)</f>
        <v>0.52842420516688626</v>
      </c>
      <c r="K2224" s="156">
        <f ca="1">('Input Parameters'!$E$25/'Input Parameters'!$E$31)^$J2224</f>
        <v>2.2580326615014665E-2</v>
      </c>
      <c r="L2224" s="66">
        <f ca="1">$H2224*$C2224*'Input Parameters'!$E$23*K2224</f>
        <v>8.5452009064789216</v>
      </c>
      <c r="M2224" s="23">
        <f t="shared" ca="1" si="286"/>
        <v>0.64993784184854342</v>
      </c>
      <c r="N2224" s="15">
        <f ca="1">_xlfn.NORM.INV(M2224,'Input Parameters'!$E$26,'Input Parameters'!$F$26)</f>
        <v>4.2088205813742091E-2</v>
      </c>
      <c r="O2224" s="8">
        <f t="shared" ca="1" si="287"/>
        <v>0.78938189529296343</v>
      </c>
      <c r="P2224" s="29">
        <f ca="1">_xlfn.LOGNORM.INV(O2224,'Input Parameters'!$H$27,'Input Parameters'!$I$27)</f>
        <v>2.0320262857865665</v>
      </c>
      <c r="Q2224" s="10"/>
      <c r="R2224" s="15">
        <f>'Input Parameters'!$E$28</f>
        <v>12.7</v>
      </c>
      <c r="S2224" s="10">
        <f t="shared" ca="1" si="288"/>
        <v>0.33931752569628426</v>
      </c>
      <c r="T2224" s="25">
        <f ca="1">_xlfn.LOGNORM.INV(S2224,'Input Parameters'!$H$29,'Input Parameters'!$I$29)</f>
        <v>55.585050038372451</v>
      </c>
      <c r="U2224" s="10">
        <f t="shared" ca="1" si="289"/>
        <v>8.5396434901694129E-2</v>
      </c>
      <c r="V2224" s="29">
        <f ca="1">IF('Input Parameters'!$D$30="Beta",_xlfn.BETA.INV(U2224,'Input Parameters'!$L$30,'Input Parameters'!$M$30,'Input Parameters'!$J$30,'Input Parameters'!$K$30),IF('Input Parameters'!$D$30="LogNorm",_xlfn.LOGNORM.INV(U2224,'Input Parameters'!$H$30,'Input Parameters'!$I$30)))</f>
        <v>0.5822164661608269</v>
      </c>
      <c r="W2224" s="2">
        <f ca="1">N2224+(P2224-N2224)*(1-ERF((T2224-R2224)/(2*SQRT(L2224*'Input Parameters'!$E$31))))</f>
        <v>0.63820956640192383</v>
      </c>
      <c r="X2224">
        <f t="shared" ca="1" si="290"/>
        <v>0</v>
      </c>
      <c r="Y2224" s="7"/>
    </row>
    <row r="2225" spans="1:25" ht="15" customHeight="1" x14ac:dyDescent="0.3">
      <c r="A2225" s="130">
        <v>2218</v>
      </c>
      <c r="B2225" s="10">
        <f t="shared" ca="1" si="282"/>
        <v>0.13887867920342634</v>
      </c>
      <c r="C2225" s="57">
        <f ca="1">_xlfn.NORM.INV(B2225,'Input Parameters'!$E$19,'Input Parameters'!$F$19)</f>
        <v>475.58614805436753</v>
      </c>
      <c r="D2225" s="10">
        <f t="shared" ca="1" si="283"/>
        <v>0.73720739561749837</v>
      </c>
      <c r="E2225" s="59">
        <f ca="1">IF(_xlfn.NORM.INV(D2225,'Input Parameters'!$E$20,'Input Parameters'!$F$20)&lt;3500,3500,IF(_xlfn.NORM.INV(D2225,'Input Parameters'!$E$20,'Input Parameters'!$F$20)&gt;5500,5500,_xlfn.NORM.INV(D2225,'Input Parameters'!$E$20,'Input Parameters'!$F$20)))</f>
        <v>5244.3317276246471</v>
      </c>
      <c r="F2225" s="10">
        <f t="shared" ca="1" si="284"/>
        <v>0.6834294507649995</v>
      </c>
      <c r="G2225" s="61">
        <f ca="1">_xlfn.NORM.INV(F2225,'Input Parameters'!$E$21,'Input Parameters'!$F$21)</f>
        <v>288.60165983095959</v>
      </c>
      <c r="H2225" s="54">
        <f ca="1">EXP(E2225*(1/'Input Parameters'!$E$22-1/G2225))</f>
        <v>0.76126024653260116</v>
      </c>
      <c r="I2225" s="10">
        <f t="shared" ca="1" si="285"/>
        <v>0.22594177966020201</v>
      </c>
      <c r="J2225" s="29">
        <f ca="1">_xlfn.BETA.INV(I2225,'Input Parameters'!$L$24,'Input Parameters'!$M$24,'Input Parameters'!$J$24,'Input Parameters'!$K$24)</f>
        <v>0.48341496924614019</v>
      </c>
      <c r="K2225" s="156">
        <f ca="1">('Input Parameters'!$E$25/'Input Parameters'!$E$31)^$J2225</f>
        <v>3.1185552460875975E-2</v>
      </c>
      <c r="L2225" s="66">
        <f ca="1">$H2225*$C2225*'Input Parameters'!$E$23*K2225</f>
        <v>11.290567986617431</v>
      </c>
      <c r="M2225" s="23">
        <f t="shared" ca="1" si="286"/>
        <v>4.5490749217910964E-2</v>
      </c>
      <c r="N2225" s="15">
        <f ca="1">_xlfn.NORM.INV(M2225,'Input Parameters'!$E$26,'Input Parameters'!$F$26)</f>
        <v>-1.4951004248258196E-3</v>
      </c>
      <c r="O2225" s="8">
        <f t="shared" ca="1" si="287"/>
        <v>0.54984908819592304</v>
      </c>
      <c r="P2225" s="29">
        <f ca="1">_xlfn.LOGNORM.INV(O2225,'Input Parameters'!$H$27,'Input Parameters'!$I$27)</f>
        <v>1.5047656527225621</v>
      </c>
      <c r="Q2225" s="10"/>
      <c r="R2225" s="15">
        <f>'Input Parameters'!$E$28</f>
        <v>12.7</v>
      </c>
      <c r="S2225" s="10">
        <f t="shared" ca="1" si="288"/>
        <v>0.73286666491274943</v>
      </c>
      <c r="T2225" s="25">
        <f ca="1">_xlfn.LOGNORM.INV(S2225,'Input Parameters'!$H$29,'Input Parameters'!$I$29)</f>
        <v>62.44027908243806</v>
      </c>
      <c r="U2225" s="10">
        <f t="shared" ca="1" si="289"/>
        <v>0.92281200272302566</v>
      </c>
      <c r="V2225" s="29">
        <f ca="1">IF('Input Parameters'!$D$30="Beta",_xlfn.BETA.INV(U2225,'Input Parameters'!$L$30,'Input Parameters'!$M$30,'Input Parameters'!$J$30,'Input Parameters'!$K$30),IF('Input Parameters'!$D$30="LogNorm",_xlfn.LOGNORM.INV(U2225,'Input Parameters'!$H$30,'Input Parameters'!$I$30)))</f>
        <v>1.7521630620056046</v>
      </c>
      <c r="W2225" s="2">
        <f ca="1">N2225+(P2225-N2225)*(1-ERF((T2225-R2225)/(2*SQRT(L2225*'Input Parameters'!$E$31))))</f>
        <v>0.44318831575730933</v>
      </c>
      <c r="X2225">
        <f t="shared" ca="1" si="290"/>
        <v>1</v>
      </c>
      <c r="Y2225" s="7"/>
    </row>
    <row r="2226" spans="1:25" ht="15" customHeight="1" x14ac:dyDescent="0.3">
      <c r="A2226" s="130">
        <v>2219</v>
      </c>
      <c r="B2226" s="10">
        <f t="shared" ca="1" si="282"/>
        <v>0.4915078530968322</v>
      </c>
      <c r="C2226" s="57">
        <f ca="1">_xlfn.NORM.INV(B2226,'Input Parameters'!$E$19,'Input Parameters'!$F$19)</f>
        <v>565.50114174531336</v>
      </c>
      <c r="D2226" s="10">
        <f t="shared" ca="1" si="283"/>
        <v>0.68840250648328227</v>
      </c>
      <c r="E2226" s="59">
        <f ca="1">IF(_xlfn.NORM.INV(D2226,'Input Parameters'!$E$20,'Input Parameters'!$F$20)&lt;3500,3500,IF(_xlfn.NORM.INV(D2226,'Input Parameters'!$E$20,'Input Parameters'!$F$20)&gt;5500,5500,_xlfn.NORM.INV(D2226,'Input Parameters'!$E$20,'Input Parameters'!$F$20)))</f>
        <v>5143.9290972494537</v>
      </c>
      <c r="F2226" s="10">
        <f t="shared" ca="1" si="284"/>
        <v>0.24928991701539571</v>
      </c>
      <c r="G2226" s="61">
        <f ca="1">_xlfn.NORM.INV(F2226,'Input Parameters'!$E$21,'Input Parameters'!$F$21)</f>
        <v>279.53093385208922</v>
      </c>
      <c r="H2226" s="54">
        <f ca="1">EXP(E2226*(1/'Input Parameters'!$E$22-1/G2226))</f>
        <v>0.42915760688785587</v>
      </c>
      <c r="I2226" s="10">
        <f t="shared" ca="1" si="285"/>
        <v>0.53956903117601751</v>
      </c>
      <c r="J2226" s="29">
        <f ca="1">_xlfn.BETA.INV(I2226,'Input Parameters'!$L$24,'Input Parameters'!$M$24,'Input Parameters'!$J$24,'Input Parameters'!$K$24)</f>
        <v>0.62308337686995618</v>
      </c>
      <c r="K2226" s="156">
        <f ca="1">('Input Parameters'!$E$25/'Input Parameters'!$E$31)^$J2226</f>
        <v>1.14505405380789E-2</v>
      </c>
      <c r="L2226" s="66">
        <f ca="1">$H2226*$C2226*'Input Parameters'!$E$23*K2226</f>
        <v>2.7789215687380553</v>
      </c>
      <c r="M2226" s="23">
        <f t="shared" ca="1" si="286"/>
        <v>0.15359290879869492</v>
      </c>
      <c r="N2226" s="15">
        <f ca="1">_xlfn.NORM.INV(M2226,'Input Parameters'!$E$26,'Input Parameters'!$F$26)</f>
        <v>1.2555958188424362E-2</v>
      </c>
      <c r="O2226" s="8">
        <f t="shared" ca="1" si="287"/>
        <v>0.8578452606432011</v>
      </c>
      <c r="P2226" s="29">
        <f ca="1">_xlfn.LOGNORM.INV(O2226,'Input Parameters'!$H$27,'Input Parameters'!$I$27)</f>
        <v>2.2862118793446213</v>
      </c>
      <c r="Q2226" s="10"/>
      <c r="R2226" s="15">
        <f>'Input Parameters'!$E$28</f>
        <v>12.7</v>
      </c>
      <c r="S2226" s="10">
        <f t="shared" ca="1" si="288"/>
        <v>8.0231076503914034E-2</v>
      </c>
      <c r="T2226" s="25">
        <f ca="1">_xlfn.LOGNORM.INV(S2226,'Input Parameters'!$H$29,'Input Parameters'!$I$29)</f>
        <v>49.742237914113815</v>
      </c>
      <c r="U2226" s="10">
        <f t="shared" ca="1" si="289"/>
        <v>0.49173531409294846</v>
      </c>
      <c r="V2226" s="29">
        <f ca="1">IF('Input Parameters'!$D$30="Beta",_xlfn.BETA.INV(U2226,'Input Parameters'!$L$30,'Input Parameters'!$M$30,'Input Parameters'!$J$30,'Input Parameters'!$K$30),IF('Input Parameters'!$D$30="LogNorm",_xlfn.LOGNORM.INV(U2226,'Input Parameters'!$H$30,'Input Parameters'!$I$30)))</f>
        <v>0.99107678792888532</v>
      </c>
      <c r="W2226" s="2">
        <f ca="1">N2226+(P2226-N2226)*(1-ERF((T2226-R2226)/(2*SQRT(L2226*'Input Parameters'!$E$31))))</f>
        <v>0.27658564382714063</v>
      </c>
      <c r="X2226">
        <f t="shared" ca="1" si="290"/>
        <v>1</v>
      </c>
      <c r="Y2226" s="7"/>
    </row>
    <row r="2227" spans="1:25" ht="15" customHeight="1" x14ac:dyDescent="0.3">
      <c r="A2227" s="130">
        <v>2220</v>
      </c>
      <c r="B2227" s="10">
        <f t="shared" ca="1" si="282"/>
        <v>0.44996277943242136</v>
      </c>
      <c r="C2227" s="57">
        <f ca="1">_xlfn.NORM.INV(B2227,'Input Parameters'!$E$19,'Input Parameters'!$F$19)</f>
        <v>556.6736699608764</v>
      </c>
      <c r="D2227" s="10">
        <f t="shared" ca="1" si="283"/>
        <v>0.16322498306212752</v>
      </c>
      <c r="E2227" s="59">
        <f ca="1">IF(_xlfn.NORM.INV(D2227,'Input Parameters'!$E$20,'Input Parameters'!$F$20)&lt;3500,3500,IF(_xlfn.NORM.INV(D2227,'Input Parameters'!$E$20,'Input Parameters'!$F$20)&gt;5500,5500,_xlfn.NORM.INV(D2227,'Input Parameters'!$E$20,'Input Parameters'!$F$20)))</f>
        <v>4113.0973030708119</v>
      </c>
      <c r="F2227" s="10">
        <f t="shared" ca="1" si="284"/>
        <v>0.53617333161506942</v>
      </c>
      <c r="G2227" s="61">
        <f ca="1">_xlfn.NORM.INV(F2227,'Input Parameters'!$E$21,'Input Parameters'!$F$21)</f>
        <v>285.56366993058572</v>
      </c>
      <c r="H2227" s="54">
        <f ca="1">EXP(E2227*(1/'Input Parameters'!$E$22-1/G2227))</f>
        <v>0.69380894506147905</v>
      </c>
      <c r="I2227" s="10">
        <f t="shared" ca="1" si="285"/>
        <v>0.25624651916531105</v>
      </c>
      <c r="J2227" s="29">
        <f ca="1">_xlfn.BETA.INV(I2227,'Input Parameters'!$L$24,'Input Parameters'!$M$24,'Input Parameters'!$J$24,'Input Parameters'!$K$24)</f>
        <v>0.49952279575301384</v>
      </c>
      <c r="K2227" s="156">
        <f ca="1">('Input Parameters'!$E$25/'Input Parameters'!$E$31)^$J2227</f>
        <v>2.7782453801175968E-2</v>
      </c>
      <c r="L2227" s="66">
        <f ca="1">$H2227*$C2227*'Input Parameters'!$E$23*K2227</f>
        <v>10.730282989580324</v>
      </c>
      <c r="M2227" s="23">
        <f t="shared" ca="1" si="286"/>
        <v>0.46673718290330957</v>
      </c>
      <c r="N2227" s="15">
        <f ca="1">_xlfn.NORM.INV(M2227,'Input Parameters'!$E$26,'Input Parameters'!$F$26)</f>
        <v>3.2247038488207383E-2</v>
      </c>
      <c r="O2227" s="8">
        <f t="shared" ca="1" si="287"/>
        <v>0.20706107819896202</v>
      </c>
      <c r="P2227" s="29">
        <f ca="1">_xlfn.LOGNORM.INV(O2227,'Input Parameters'!$H$27,'Input Parameters'!$I$27)</f>
        <v>0.99194472488318253</v>
      </c>
      <c r="Q2227" s="10"/>
      <c r="R2227" s="15">
        <f>'Input Parameters'!$E$28</f>
        <v>12.7</v>
      </c>
      <c r="S2227" s="10">
        <f t="shared" ca="1" si="288"/>
        <v>0.30351506139496776</v>
      </c>
      <c r="T2227" s="25">
        <f ca="1">_xlfn.LOGNORM.INV(S2227,'Input Parameters'!$H$29,'Input Parameters'!$I$29)</f>
        <v>54.964524901861658</v>
      </c>
      <c r="U2227" s="10">
        <f t="shared" ca="1" si="289"/>
        <v>0.40829518816818133</v>
      </c>
      <c r="V2227" s="29">
        <f ca="1">IF('Input Parameters'!$D$30="Beta",_xlfn.BETA.INV(U2227,'Input Parameters'!$L$30,'Input Parameters'!$M$30,'Input Parameters'!$J$30,'Input Parameters'!$K$30),IF('Input Parameters'!$D$30="LogNorm",_xlfn.LOGNORM.INV(U2227,'Input Parameters'!$H$30,'Input Parameters'!$I$30)))</f>
        <v>0.91187274706824339</v>
      </c>
      <c r="W2227" s="2">
        <f ca="1">N2227+(P2227-N2227)*(1-ERF((T2227-R2227)/(2*SQRT(L2227*'Input Parameters'!$E$31))))</f>
        <v>0.37926528865583026</v>
      </c>
      <c r="X2227">
        <f t="shared" ca="1" si="290"/>
        <v>1</v>
      </c>
      <c r="Y2227" s="7"/>
    </row>
    <row r="2228" spans="1:25" ht="15" customHeight="1" x14ac:dyDescent="0.3">
      <c r="A2228" s="130">
        <v>2221</v>
      </c>
      <c r="B2228" s="10">
        <f t="shared" ca="1" si="282"/>
        <v>4.0706079444308152E-3</v>
      </c>
      <c r="C2228" s="57">
        <f ca="1">_xlfn.NORM.INV(B2228,'Input Parameters'!$E$19,'Input Parameters'!$F$19)</f>
        <v>343.69978170720634</v>
      </c>
      <c r="D2228" s="10">
        <f t="shared" ca="1" si="283"/>
        <v>0.41207739169337254</v>
      </c>
      <c r="E2228" s="59">
        <f ca="1">IF(_xlfn.NORM.INV(D2228,'Input Parameters'!$E$20,'Input Parameters'!$F$20)&lt;3500,3500,IF(_xlfn.NORM.INV(D2228,'Input Parameters'!$E$20,'Input Parameters'!$F$20)&gt;5500,5500,_xlfn.NORM.INV(D2228,'Input Parameters'!$E$20,'Input Parameters'!$F$20)))</f>
        <v>4644.4569329088463</v>
      </c>
      <c r="F2228" s="10">
        <f t="shared" ca="1" si="284"/>
        <v>0.18266013564261507</v>
      </c>
      <c r="G2228" s="61">
        <f ca="1">_xlfn.NORM.INV(F2228,'Input Parameters'!$E$21,'Input Parameters'!$F$21)</f>
        <v>277.73454672070528</v>
      </c>
      <c r="H2228" s="54">
        <f ca="1">EXP(E2228*(1/'Input Parameters'!$E$22-1/G2228))</f>
        <v>0.41842455303906573</v>
      </c>
      <c r="I2228" s="10">
        <f t="shared" ca="1" si="285"/>
        <v>3.990515617562207E-2</v>
      </c>
      <c r="J2228" s="29">
        <f ca="1">_xlfn.BETA.INV(I2228,'Input Parameters'!$L$24,'Input Parameters'!$M$24,'Input Parameters'!$J$24,'Input Parameters'!$K$24)</f>
        <v>0.32477913844204165</v>
      </c>
      <c r="K2228" s="156">
        <f ca="1">('Input Parameters'!$E$25/'Input Parameters'!$E$31)^$J2228</f>
        <v>9.7313393257011119E-2</v>
      </c>
      <c r="L2228" s="66">
        <f ca="1">$H2228*$C2228*'Input Parameters'!$E$23*K2228</f>
        <v>13.99487531649042</v>
      </c>
      <c r="M2228" s="23">
        <f t="shared" ca="1" si="286"/>
        <v>0.17815119872288132</v>
      </c>
      <c r="N2228" s="15">
        <f ca="1">_xlfn.NORM.INV(M2228,'Input Parameters'!$E$26,'Input Parameters'!$F$26)</f>
        <v>1.4628892267884355E-2</v>
      </c>
      <c r="O2228" s="8">
        <f t="shared" ca="1" si="287"/>
        <v>0.82782859375438755</v>
      </c>
      <c r="P2228" s="29">
        <f ca="1">_xlfn.LOGNORM.INV(O2228,'Input Parameters'!$H$27,'Input Parameters'!$I$27)</f>
        <v>2.1631472330032189</v>
      </c>
      <c r="Q2228" s="10"/>
      <c r="R2228" s="15">
        <f>'Input Parameters'!$E$28</f>
        <v>12.7</v>
      </c>
      <c r="S2228" s="10">
        <f t="shared" ca="1" si="288"/>
        <v>0.35153491993505037</v>
      </c>
      <c r="T2228" s="25">
        <f ca="1">_xlfn.LOGNORM.INV(S2228,'Input Parameters'!$H$29,'Input Parameters'!$I$29)</f>
        <v>55.792294165215132</v>
      </c>
      <c r="U2228" s="10">
        <f t="shared" ca="1" si="289"/>
        <v>3.2141267613762459E-2</v>
      </c>
      <c r="V2228" s="29">
        <f ca="1">IF('Input Parameters'!$D$30="Beta",_xlfn.BETA.INV(U2228,'Input Parameters'!$L$30,'Input Parameters'!$M$30,'Input Parameters'!$J$30,'Input Parameters'!$K$30),IF('Input Parameters'!$D$30="LogNorm",_xlfn.LOGNORM.INV(U2228,'Input Parameters'!$H$30,'Input Parameters'!$I$30)))</f>
        <v>0.48170778537120551</v>
      </c>
      <c r="W2228" s="2">
        <f ca="1">N2228+(P2228-N2228)*(1-ERF((T2228-R2228)/(2*SQRT(L2228*'Input Parameters'!$E$31))))</f>
        <v>0.90701360671610876</v>
      </c>
      <c r="X2228">
        <f t="shared" ca="1" si="290"/>
        <v>0</v>
      </c>
      <c r="Y2228" s="7"/>
    </row>
    <row r="2229" spans="1:25" ht="15" customHeight="1" x14ac:dyDescent="0.3">
      <c r="A2229" s="130">
        <v>2222</v>
      </c>
      <c r="B2229" s="10">
        <f t="shared" ca="1" si="282"/>
        <v>0.45447806554925774</v>
      </c>
      <c r="C2229" s="57">
        <f ca="1">_xlfn.NORM.INV(B2229,'Input Parameters'!$E$19,'Input Parameters'!$F$19)</f>
        <v>557.63697546498122</v>
      </c>
      <c r="D2229" s="10">
        <f t="shared" ca="1" si="283"/>
        <v>0.837421951678464</v>
      </c>
      <c r="E2229" s="59">
        <f ca="1">IF(_xlfn.NORM.INV(D2229,'Input Parameters'!$E$20,'Input Parameters'!$F$20)&lt;3500,3500,IF(_xlfn.NORM.INV(D2229,'Input Parameters'!$E$20,'Input Parameters'!$F$20)&gt;5500,5500,_xlfn.NORM.INV(D2229,'Input Parameters'!$E$20,'Input Parameters'!$F$20)))</f>
        <v>5488.7422241233116</v>
      </c>
      <c r="F2229" s="10">
        <f t="shared" ca="1" si="284"/>
        <v>0.82218350211856439</v>
      </c>
      <c r="G2229" s="61">
        <f ca="1">_xlfn.NORM.INV(F2229,'Input Parameters'!$E$21,'Input Parameters'!$F$21)</f>
        <v>292.11042592733958</v>
      </c>
      <c r="H2229" s="54">
        <f ca="1">EXP(E2229*(1/'Input Parameters'!$E$22-1/G2229))</f>
        <v>0.9445487485939229</v>
      </c>
      <c r="I2229" s="10">
        <f t="shared" ca="1" si="285"/>
        <v>0.54784856322229847</v>
      </c>
      <c r="J2229" s="29">
        <f ca="1">_xlfn.BETA.INV(I2229,'Input Parameters'!$L$24,'Input Parameters'!$M$24,'Input Parameters'!$J$24,'Input Parameters'!$K$24)</f>
        <v>0.62640733293404094</v>
      </c>
      <c r="K2229" s="156">
        <f ca="1">('Input Parameters'!$E$25/'Input Parameters'!$E$31)^$J2229</f>
        <v>1.118073692333629E-2</v>
      </c>
      <c r="L2229" s="66">
        <f ca="1">$H2229*$C2229*'Input Parameters'!$E$23*K2229</f>
        <v>5.8890652849203189</v>
      </c>
      <c r="M2229" s="23">
        <f t="shared" ca="1" si="286"/>
        <v>0.99394751729414343</v>
      </c>
      <c r="N2229" s="15">
        <f ca="1">_xlfn.NORM.INV(M2229,'Input Parameters'!$E$26,'Input Parameters'!$F$26)</f>
        <v>8.6690460177683878E-2</v>
      </c>
      <c r="O2229" s="8">
        <f t="shared" ca="1" si="287"/>
        <v>0.93935110274235312</v>
      </c>
      <c r="P2229" s="29">
        <f ca="1">_xlfn.LOGNORM.INV(O2229,'Input Parameters'!$H$27,'Input Parameters'!$I$27)</f>
        <v>2.8254310936783136</v>
      </c>
      <c r="Q2229" s="10"/>
      <c r="R2229" s="15">
        <f>'Input Parameters'!$E$28</f>
        <v>12.7</v>
      </c>
      <c r="S2229" s="10">
        <f t="shared" ca="1" si="288"/>
        <v>0.57565150053370384</v>
      </c>
      <c r="T2229" s="25">
        <f ca="1">_xlfn.LOGNORM.INV(S2229,'Input Parameters'!$H$29,'Input Parameters'!$I$29)</f>
        <v>59.492585010991014</v>
      </c>
      <c r="U2229" s="10">
        <f t="shared" ca="1" si="289"/>
        <v>0.89739127549168551</v>
      </c>
      <c r="V2229" s="29">
        <f ca="1">IF('Input Parameters'!$D$30="Beta",_xlfn.BETA.INV(U2229,'Input Parameters'!$L$30,'Input Parameters'!$M$30,'Input Parameters'!$J$30,'Input Parameters'!$K$30),IF('Input Parameters'!$D$30="LogNorm",_xlfn.LOGNORM.INV(U2229,'Input Parameters'!$H$30,'Input Parameters'!$I$30)))</f>
        <v>1.6467015336776758</v>
      </c>
      <c r="W2229" s="2">
        <f ca="1">N2229+(P2229-N2229)*(1-ERF((T2229-R2229)/(2*SQRT(L2229*'Input Parameters'!$E$31))))</f>
        <v>0.55978349887498202</v>
      </c>
      <c r="X2229">
        <f t="shared" ca="1" si="290"/>
        <v>1</v>
      </c>
      <c r="Y2229" s="7"/>
    </row>
    <row r="2230" spans="1:25" ht="15" customHeight="1" x14ac:dyDescent="0.3">
      <c r="A2230" s="130">
        <v>2223</v>
      </c>
      <c r="B2230" s="10">
        <f t="shared" ca="1" si="282"/>
        <v>0.86050572408201353</v>
      </c>
      <c r="C2230" s="57">
        <f ca="1">_xlfn.NORM.INV(B2230,'Input Parameters'!$E$19,'Input Parameters'!$F$19)</f>
        <v>658.77921580196517</v>
      </c>
      <c r="D2230" s="10">
        <f t="shared" ca="1" si="283"/>
        <v>0.96763640695445263</v>
      </c>
      <c r="E2230" s="59">
        <f ca="1">IF(_xlfn.NORM.INV(D2230,'Input Parameters'!$E$20,'Input Parameters'!$F$20)&lt;3500,3500,IF(_xlfn.NORM.INV(D2230,'Input Parameters'!$E$20,'Input Parameters'!$F$20)&gt;5500,5500,_xlfn.NORM.INV(D2230,'Input Parameters'!$E$20,'Input Parameters'!$F$20)))</f>
        <v>5500</v>
      </c>
      <c r="F2230" s="10">
        <f t="shared" ca="1" si="284"/>
        <v>0.65641559622321477</v>
      </c>
      <c r="G2230" s="61">
        <f ca="1">_xlfn.NORM.INV(F2230,'Input Parameters'!$E$21,'Input Parameters'!$F$21)</f>
        <v>288.01522335003904</v>
      </c>
      <c r="H2230" s="54">
        <f ca="1">EXP(E2230*(1/'Input Parameters'!$E$22-1/G2230))</f>
        <v>0.72261279013170354</v>
      </c>
      <c r="I2230" s="10">
        <f t="shared" ca="1" si="285"/>
        <v>0.40617700912768184</v>
      </c>
      <c r="J2230" s="29">
        <f ca="1">_xlfn.BETA.INV(I2230,'Input Parameters'!$L$24,'Input Parameters'!$M$24,'Input Parameters'!$J$24,'Input Parameters'!$K$24)</f>
        <v>0.56853580820073835</v>
      </c>
      <c r="K2230" s="156">
        <f ca="1">('Input Parameters'!$E$25/'Input Parameters'!$E$31)^$J2230</f>
        <v>1.6934221658058399E-2</v>
      </c>
      <c r="L2230" s="66">
        <f ca="1">$H2230*$C2230*'Input Parameters'!$E$23*K2230</f>
        <v>8.0614056102475171</v>
      </c>
      <c r="M2230" s="23">
        <f t="shared" ca="1" si="286"/>
        <v>0.80123122068140251</v>
      </c>
      <c r="N2230" s="15">
        <f ca="1">_xlfn.NORM.INV(M2230,'Input Parameters'!$E$26,'Input Parameters'!$F$26)</f>
        <v>5.1766571653586398E-2</v>
      </c>
      <c r="O2230" s="8">
        <f t="shared" ca="1" si="287"/>
        <v>0.82683763638998542</v>
      </c>
      <c r="P2230" s="29">
        <f ca="1">_xlfn.LOGNORM.INV(O2230,'Input Parameters'!$H$27,'Input Parameters'!$I$27)</f>
        <v>2.1594399027409503</v>
      </c>
      <c r="Q2230" s="10"/>
      <c r="R2230" s="15">
        <f>'Input Parameters'!$E$28</f>
        <v>12.7</v>
      </c>
      <c r="S2230" s="10">
        <f t="shared" ca="1" si="288"/>
        <v>0.70578577616410199</v>
      </c>
      <c r="T2230" s="25">
        <f ca="1">_xlfn.LOGNORM.INV(S2230,'Input Parameters'!$H$29,'Input Parameters'!$I$29)</f>
        <v>61.879241782234693</v>
      </c>
      <c r="U2230" s="10">
        <f t="shared" ca="1" si="289"/>
        <v>0.99891367651858398</v>
      </c>
      <c r="V2230" s="29">
        <f ca="1">IF('Input Parameters'!$D$30="Beta",_xlfn.BETA.INV(U2230,'Input Parameters'!$L$30,'Input Parameters'!$M$30,'Input Parameters'!$J$30,'Input Parameters'!$K$30),IF('Input Parameters'!$D$30="LogNorm",_xlfn.LOGNORM.INV(U2230,'Input Parameters'!$H$30,'Input Parameters'!$I$30)))</f>
        <v>3.347106002034828</v>
      </c>
      <c r="W2230" s="2">
        <f ca="1">N2230+(P2230-N2230)*(1-ERF((T2230-R2230)/(2*SQRT(L2230*'Input Parameters'!$E$31))))</f>
        <v>0.51683428845559165</v>
      </c>
      <c r="X2230">
        <f t="shared" ca="1" si="290"/>
        <v>1</v>
      </c>
      <c r="Y2230" s="7"/>
    </row>
    <row r="2231" spans="1:25" ht="15" customHeight="1" x14ac:dyDescent="0.3">
      <c r="A2231" s="130">
        <v>2224</v>
      </c>
      <c r="B2231" s="10">
        <f t="shared" ca="1" si="282"/>
        <v>3.3802182791386803E-2</v>
      </c>
      <c r="C2231" s="57">
        <f ca="1">_xlfn.NORM.INV(B2231,'Input Parameters'!$E$19,'Input Parameters'!$F$19)</f>
        <v>412.86485165452029</v>
      </c>
      <c r="D2231" s="10">
        <f t="shared" ca="1" si="283"/>
        <v>0.1969026821844011</v>
      </c>
      <c r="E2231" s="59">
        <f ca="1">IF(_xlfn.NORM.INV(D2231,'Input Parameters'!$E$20,'Input Parameters'!$F$20)&lt;3500,3500,IF(_xlfn.NORM.INV(D2231,'Input Parameters'!$E$20,'Input Parameters'!$F$20)&gt;5500,5500,_xlfn.NORM.INV(D2231,'Input Parameters'!$E$20,'Input Parameters'!$F$20)))</f>
        <v>4203.0843483592589</v>
      </c>
      <c r="F2231" s="10">
        <f t="shared" ca="1" si="284"/>
        <v>0.62869367861820435</v>
      </c>
      <c r="G2231" s="61">
        <f ca="1">_xlfn.NORM.INV(F2231,'Input Parameters'!$E$21,'Input Parameters'!$F$21)</f>
        <v>287.4311886531454</v>
      </c>
      <c r="H2231" s="54">
        <f ca="1">EXP(E2231*(1/'Input Parameters'!$E$22-1/G2231))</f>
        <v>0.75735290084227858</v>
      </c>
      <c r="I2231" s="10">
        <f t="shared" ca="1" si="285"/>
        <v>0.22336221907442988</v>
      </c>
      <c r="J2231" s="29">
        <f ca="1">_xlfn.BETA.INV(I2231,'Input Parameters'!$L$24,'Input Parameters'!$M$24,'Input Parameters'!$J$24,'Input Parameters'!$K$24)</f>
        <v>0.48199183520872346</v>
      </c>
      <c r="K2231" s="156">
        <f ca="1">('Input Parameters'!$E$25/'Input Parameters'!$E$31)^$J2231</f>
        <v>3.1505553924587225E-2</v>
      </c>
      <c r="L2231" s="66">
        <f ca="1">$H2231*$C2231*'Input Parameters'!$E$23*K2231</f>
        <v>9.8512950068142278</v>
      </c>
      <c r="M2231" s="23">
        <f t="shared" ca="1" si="286"/>
        <v>0.72941411360062325</v>
      </c>
      <c r="N2231" s="15">
        <f ca="1">_xlfn.NORM.INV(M2231,'Input Parameters'!$E$26,'Input Parameters'!$F$26)</f>
        <v>4.6831882089484057E-2</v>
      </c>
      <c r="O2231" s="8">
        <f t="shared" ca="1" si="287"/>
        <v>0.99901340122050675</v>
      </c>
      <c r="P2231" s="29">
        <f ca="1">_xlfn.LOGNORM.INV(O2231,'Input Parameters'!$H$27,'Input Parameters'!$I$27)</f>
        <v>5.5964711481450369</v>
      </c>
      <c r="Q2231" s="10"/>
      <c r="R2231" s="15">
        <f>'Input Parameters'!$E$28</f>
        <v>12.7</v>
      </c>
      <c r="S2231" s="10">
        <f t="shared" ca="1" si="288"/>
        <v>0.87495338422774249</v>
      </c>
      <c r="T2231" s="25">
        <f ca="1">_xlfn.LOGNORM.INV(S2231,'Input Parameters'!$H$29,'Input Parameters'!$I$29)</f>
        <v>66.258257198641942</v>
      </c>
      <c r="U2231" s="10">
        <f t="shared" ca="1" si="289"/>
        <v>0.53368510155534643</v>
      </c>
      <c r="V2231" s="29">
        <f ca="1">IF('Input Parameters'!$D$30="Beta",_xlfn.BETA.INV(U2231,'Input Parameters'!$L$30,'Input Parameters'!$M$30,'Input Parameters'!$J$30,'Input Parameters'!$K$30),IF('Input Parameters'!$D$30="LogNorm",_xlfn.LOGNORM.INV(U2231,'Input Parameters'!$H$30,'Input Parameters'!$I$30)))</f>
        <v>1.0330787582674992</v>
      </c>
      <c r="W2231" s="2">
        <f ca="1">N2231+(P2231-N2231)*(1-ERF((T2231-R2231)/(2*SQRT(L2231*'Input Parameters'!$E$31))))</f>
        <v>1.3098446965749837</v>
      </c>
      <c r="X2231">
        <f t="shared" ca="1" si="290"/>
        <v>0</v>
      </c>
      <c r="Y2231" s="7"/>
    </row>
    <row r="2232" spans="1:25" ht="15" customHeight="1" x14ac:dyDescent="0.3">
      <c r="A2232" s="130">
        <v>2225</v>
      </c>
      <c r="B2232" s="10">
        <f t="shared" ca="1" si="282"/>
        <v>0.61427736176562064</v>
      </c>
      <c r="C2232" s="57">
        <f ca="1">_xlfn.NORM.INV(B2232,'Input Parameters'!$E$19,'Input Parameters'!$F$19)</f>
        <v>591.84597676739452</v>
      </c>
      <c r="D2232" s="10">
        <f t="shared" ca="1" si="283"/>
        <v>0.28690726290874524</v>
      </c>
      <c r="E2232" s="59">
        <f ca="1">IF(_xlfn.NORM.INV(D2232,'Input Parameters'!$E$20,'Input Parameters'!$F$20)&lt;3500,3500,IF(_xlfn.NORM.INV(D2232,'Input Parameters'!$E$20,'Input Parameters'!$F$20)&gt;5500,5500,_xlfn.NORM.INV(D2232,'Input Parameters'!$E$20,'Input Parameters'!$F$20)))</f>
        <v>4406.2902050685752</v>
      </c>
      <c r="F2232" s="10">
        <f t="shared" ca="1" si="284"/>
        <v>0.68511143593987178</v>
      </c>
      <c r="G2232" s="61">
        <f ca="1">_xlfn.NORM.INV(F2232,'Input Parameters'!$E$21,'Input Parameters'!$F$21)</f>
        <v>288.63883886095198</v>
      </c>
      <c r="H2232" s="54">
        <f ca="1">EXP(E2232*(1/'Input Parameters'!$E$22-1/G2232))</f>
        <v>0.79674285866062045</v>
      </c>
      <c r="I2232" s="10">
        <f t="shared" ca="1" si="285"/>
        <v>8.1168502840941792E-2</v>
      </c>
      <c r="J2232" s="29">
        <f ca="1">_xlfn.BETA.INV(I2232,'Input Parameters'!$L$24,'Input Parameters'!$M$24,'Input Parameters'!$J$24,'Input Parameters'!$K$24)</f>
        <v>0.37892636739682134</v>
      </c>
      <c r="K2232" s="156">
        <f ca="1">('Input Parameters'!$E$25/'Input Parameters'!$E$31)^$J2232</f>
        <v>6.5990374973255606E-2</v>
      </c>
      <c r="L2232" s="66">
        <f ca="1">$H2232*$C2232*'Input Parameters'!$E$23*K2232</f>
        <v>31.11769898521543</v>
      </c>
      <c r="M2232" s="23">
        <f t="shared" ca="1" si="286"/>
        <v>0.80981155884612999</v>
      </c>
      <c r="N2232" s="15">
        <f ca="1">_xlfn.NORM.INV(M2232,'Input Parameters'!$E$26,'Input Parameters'!$F$26)</f>
        <v>5.2421243842957974E-2</v>
      </c>
      <c r="O2232" s="8">
        <f t="shared" ca="1" si="287"/>
        <v>0.82501669729541349</v>
      </c>
      <c r="P2232" s="29">
        <f ca="1">_xlfn.LOGNORM.INV(O2232,'Input Parameters'!$H$27,'Input Parameters'!$I$27)</f>
        <v>2.1526789471062364</v>
      </c>
      <c r="Q2232" s="10"/>
      <c r="R2232" s="15">
        <f>'Input Parameters'!$E$28</f>
        <v>12.7</v>
      </c>
      <c r="S2232" s="10">
        <f t="shared" ca="1" si="288"/>
        <v>0.31776470557293035</v>
      </c>
      <c r="T2232" s="25">
        <f ca="1">_xlfn.LOGNORM.INV(S2232,'Input Parameters'!$H$29,'Input Parameters'!$I$29)</f>
        <v>55.214145635479909</v>
      </c>
      <c r="U2232" s="10">
        <f t="shared" ca="1" si="289"/>
        <v>0.30290016322824354</v>
      </c>
      <c r="V2232" s="29">
        <f ca="1">IF('Input Parameters'!$D$30="Beta",_xlfn.BETA.INV(U2232,'Input Parameters'!$L$30,'Input Parameters'!$M$30,'Input Parameters'!$J$30,'Input Parameters'!$K$30),IF('Input Parameters'!$D$30="LogNorm",_xlfn.LOGNORM.INV(U2232,'Input Parameters'!$H$30,'Input Parameters'!$I$30)))</f>
        <v>0.8152127750804582</v>
      </c>
      <c r="W2232" s="2">
        <f ca="1">N2232+(P2232-N2232)*(1-ERF((T2232-R2232)/(2*SQRT(L2232*'Input Parameters'!$E$31))))</f>
        <v>1.2914688220562049</v>
      </c>
      <c r="X2232">
        <f t="shared" ca="1" si="290"/>
        <v>0</v>
      </c>
      <c r="Y2232" s="7"/>
    </row>
    <row r="2233" spans="1:25" ht="15" customHeight="1" x14ac:dyDescent="0.3">
      <c r="A2233" s="130">
        <v>2226</v>
      </c>
      <c r="B2233" s="10">
        <f t="shared" ca="1" si="282"/>
        <v>0.5261507807791308</v>
      </c>
      <c r="C2233" s="57">
        <f ca="1">_xlfn.NORM.INV(B2233,'Input Parameters'!$E$19,'Input Parameters'!$F$19)</f>
        <v>572.84297188518303</v>
      </c>
      <c r="D2233" s="10">
        <f t="shared" ca="1" si="283"/>
        <v>0.65157236030120369</v>
      </c>
      <c r="E2233" s="59">
        <f ca="1">IF(_xlfn.NORM.INV(D2233,'Input Parameters'!$E$20,'Input Parameters'!$F$20)&lt;3500,3500,IF(_xlfn.NORM.INV(D2233,'Input Parameters'!$E$20,'Input Parameters'!$F$20)&gt;5500,5500,_xlfn.NORM.INV(D2233,'Input Parameters'!$E$20,'Input Parameters'!$F$20)))</f>
        <v>5072.6982995943017</v>
      </c>
      <c r="F2233" s="10">
        <f t="shared" ca="1" si="284"/>
        <v>0.55998337515352947</v>
      </c>
      <c r="G2233" s="61">
        <f ca="1">_xlfn.NORM.INV(F2233,'Input Parameters'!$E$21,'Input Parameters'!$F$21)</f>
        <v>286.03628673650388</v>
      </c>
      <c r="H2233" s="54">
        <f ca="1">EXP(E2233*(1/'Input Parameters'!$E$22-1/G2233))</f>
        <v>0.65606607438426434</v>
      </c>
      <c r="I2233" s="10">
        <f t="shared" ca="1" si="285"/>
        <v>0.86234047111368306</v>
      </c>
      <c r="J2233" s="29">
        <f ca="1">_xlfn.BETA.INV(I2233,'Input Parameters'!$L$24,'Input Parameters'!$M$24,'Input Parameters'!$J$24,'Input Parameters'!$K$24)</f>
        <v>0.76841132238099574</v>
      </c>
      <c r="K2233" s="156">
        <f ca="1">('Input Parameters'!$E$25/'Input Parameters'!$E$31)^$J2233</f>
        <v>4.0370732418220289E-3</v>
      </c>
      <c r="L2233" s="66">
        <f ca="1">$H2233*$C2233*'Input Parameters'!$E$23*K2233</f>
        <v>1.5172243302355806</v>
      </c>
      <c r="M2233" s="23">
        <f t="shared" ca="1" si="286"/>
        <v>0.608075421127515</v>
      </c>
      <c r="N2233" s="15">
        <f ca="1">_xlfn.NORM.INV(M2233,'Input Parameters'!$E$26,'Input Parameters'!$F$26)</f>
        <v>3.9760434641765111E-2</v>
      </c>
      <c r="O2233" s="8">
        <f t="shared" ca="1" si="287"/>
        <v>0.94512639093501061</v>
      </c>
      <c r="P2233" s="29">
        <f ca="1">_xlfn.LOGNORM.INV(O2233,'Input Parameters'!$H$27,'Input Parameters'!$I$27)</f>
        <v>2.8886034654657329</v>
      </c>
      <c r="Q2233" s="10"/>
      <c r="R2233" s="15">
        <f>'Input Parameters'!$E$28</f>
        <v>12.7</v>
      </c>
      <c r="S2233" s="10">
        <f t="shared" ca="1" si="288"/>
        <v>2.1320068132624992E-2</v>
      </c>
      <c r="T2233" s="25">
        <f ca="1">_xlfn.LOGNORM.INV(S2233,'Input Parameters'!$H$29,'Input Parameters'!$I$29)</f>
        <v>46.378209399848558</v>
      </c>
      <c r="U2233" s="10">
        <f t="shared" ca="1" si="289"/>
        <v>0.6868579417809606</v>
      </c>
      <c r="V2233" s="29">
        <f ca="1">IF('Input Parameters'!$D$30="Beta",_xlfn.BETA.INV(U2233,'Input Parameters'!$L$30,'Input Parameters'!$M$30,'Input Parameters'!$J$30,'Input Parameters'!$K$30),IF('Input Parameters'!$D$30="LogNorm",_xlfn.LOGNORM.INV(U2233,'Input Parameters'!$H$30,'Input Parameters'!$I$30)))</f>
        <v>1.2107485216108396</v>
      </c>
      <c r="W2233" s="2">
        <f ca="1">N2233+(P2233-N2233)*(1-ERF((T2233-R2233)/(2*SQRT(L2233*'Input Parameters'!$E$31))))</f>
        <v>0.19130138146555842</v>
      </c>
      <c r="X2233">
        <f t="shared" ca="1" si="290"/>
        <v>1</v>
      </c>
      <c r="Y2233" s="7"/>
    </row>
    <row r="2234" spans="1:25" ht="15" customHeight="1" x14ac:dyDescent="0.3">
      <c r="A2234" s="130">
        <v>2227</v>
      </c>
      <c r="B2234" s="10">
        <f t="shared" ca="1" si="282"/>
        <v>0.73584856435009938</v>
      </c>
      <c r="C2234" s="57">
        <f ca="1">_xlfn.NORM.INV(B2234,'Input Parameters'!$E$19,'Input Parameters'!$F$19)</f>
        <v>620.58560020075981</v>
      </c>
      <c r="D2234" s="10">
        <f t="shared" ca="1" si="283"/>
        <v>0.68322056739061232</v>
      </c>
      <c r="E2234" s="59">
        <f ca="1">IF(_xlfn.NORM.INV(D2234,'Input Parameters'!$E$20,'Input Parameters'!$F$20)&lt;3500,3500,IF(_xlfn.NORM.INV(D2234,'Input Parameters'!$E$20,'Input Parameters'!$F$20)&gt;5500,5500,_xlfn.NORM.INV(D2234,'Input Parameters'!$E$20,'Input Parameters'!$F$20)))</f>
        <v>5133.7066085663428</v>
      </c>
      <c r="F2234" s="10">
        <f t="shared" ca="1" si="284"/>
        <v>0.62128841037202487</v>
      </c>
      <c r="G2234" s="61">
        <f ca="1">_xlfn.NORM.INV(F2234,'Input Parameters'!$E$21,'Input Parameters'!$F$21)</f>
        <v>287.27768967248892</v>
      </c>
      <c r="H2234" s="54">
        <f ca="1">EXP(E2234*(1/'Input Parameters'!$E$22-1/G2234))</f>
        <v>0.70538887615528623</v>
      </c>
      <c r="I2234" s="10">
        <f t="shared" ca="1" si="285"/>
        <v>0.30616494053030163</v>
      </c>
      <c r="J2234" s="29">
        <f ca="1">_xlfn.BETA.INV(I2234,'Input Parameters'!$L$24,'Input Parameters'!$M$24,'Input Parameters'!$J$24,'Input Parameters'!$K$24)</f>
        <v>0.52408185331864088</v>
      </c>
      <c r="K2234" s="156">
        <f ca="1">('Input Parameters'!$E$25/'Input Parameters'!$E$31)^$J2234</f>
        <v>2.3294775119752292E-2</v>
      </c>
      <c r="L2234" s="66">
        <f ca="1">$H2234*$C2234*'Input Parameters'!$E$23*K2234</f>
        <v>10.197385159488141</v>
      </c>
      <c r="M2234" s="23">
        <f t="shared" ca="1" si="286"/>
        <v>0.44857341582173682</v>
      </c>
      <c r="N2234" s="15">
        <f ca="1">_xlfn.NORM.INV(M2234,'Input Parameters'!$E$26,'Input Parameters'!$F$26)</f>
        <v>3.1285404920522696E-2</v>
      </c>
      <c r="O2234" s="8">
        <f t="shared" ca="1" si="287"/>
        <v>0.94325445538536901</v>
      </c>
      <c r="P2234" s="29">
        <f ca="1">_xlfn.LOGNORM.INV(O2234,'Input Parameters'!$H$27,'Input Parameters'!$I$27)</f>
        <v>2.8674218504266498</v>
      </c>
      <c r="Q2234" s="10"/>
      <c r="R2234" s="15">
        <f>'Input Parameters'!$E$28</f>
        <v>12.7</v>
      </c>
      <c r="S2234" s="10">
        <f t="shared" ca="1" si="288"/>
        <v>0.58270876671288185</v>
      </c>
      <c r="T2234" s="25">
        <f ca="1">_xlfn.LOGNORM.INV(S2234,'Input Parameters'!$H$29,'Input Parameters'!$I$29)</f>
        <v>59.613249698736702</v>
      </c>
      <c r="U2234" s="10">
        <f t="shared" ca="1" si="289"/>
        <v>0.32759323206493918</v>
      </c>
      <c r="V2234" s="29">
        <f ca="1">IF('Input Parameters'!$D$30="Beta",_xlfn.BETA.INV(U2234,'Input Parameters'!$L$30,'Input Parameters'!$M$30,'Input Parameters'!$J$30,'Input Parameters'!$K$30),IF('Input Parameters'!$D$30="LogNorm",_xlfn.LOGNORM.INV(U2234,'Input Parameters'!$H$30,'Input Parameters'!$I$30)))</f>
        <v>0.83786719027018153</v>
      </c>
      <c r="W2234" s="2">
        <f ca="1">N2234+(P2234-N2234)*(1-ERF((T2234-R2234)/(2*SQRT(L2234*'Input Parameters'!$E$31))))</f>
        <v>0.87898708855152297</v>
      </c>
      <c r="X2234">
        <f t="shared" ca="1" si="290"/>
        <v>0</v>
      </c>
      <c r="Y2234" s="7"/>
    </row>
    <row r="2235" spans="1:25" ht="15" customHeight="1" x14ac:dyDescent="0.3">
      <c r="A2235" s="130">
        <v>2228</v>
      </c>
      <c r="B2235" s="10">
        <f t="shared" ca="1" si="282"/>
        <v>0.5344554663879405</v>
      </c>
      <c r="C2235" s="57">
        <f ca="1">_xlfn.NORM.INV(B2235,'Input Parameters'!$E$19,'Input Parameters'!$F$19)</f>
        <v>574.60711214694152</v>
      </c>
      <c r="D2235" s="10">
        <f t="shared" ca="1" si="283"/>
        <v>0.75649946773944676</v>
      </c>
      <c r="E2235" s="59">
        <f ca="1">IF(_xlfn.NORM.INV(D2235,'Input Parameters'!$E$20,'Input Parameters'!$F$20)&lt;3500,3500,IF(_xlfn.NORM.INV(D2235,'Input Parameters'!$E$20,'Input Parameters'!$F$20)&gt;5500,5500,_xlfn.NORM.INV(D2235,'Input Parameters'!$E$20,'Input Parameters'!$F$20)))</f>
        <v>5286.5605835272645</v>
      </c>
      <c r="F2235" s="10">
        <f t="shared" ca="1" si="284"/>
        <v>0.81664543339302309</v>
      </c>
      <c r="G2235" s="61">
        <f ca="1">_xlfn.NORM.INV(F2235,'Input Parameters'!$E$21,'Input Parameters'!$F$21)</f>
        <v>291.94486671871658</v>
      </c>
      <c r="H2235" s="54">
        <f ca="1">EXP(E2235*(1/'Input Parameters'!$E$22-1/G2235))</f>
        <v>0.93687099930117035</v>
      </c>
      <c r="I2235" s="10">
        <f t="shared" ca="1" si="285"/>
        <v>0.35093357569325068</v>
      </c>
      <c r="J2235" s="29">
        <f ca="1">_xlfn.BETA.INV(I2235,'Input Parameters'!$L$24,'Input Parameters'!$M$24,'Input Parameters'!$J$24,'Input Parameters'!$K$24)</f>
        <v>0.54458923270530146</v>
      </c>
      <c r="K2235" s="156">
        <f ca="1">('Input Parameters'!$E$25/'Input Parameters'!$E$31)^$J2235</f>
        <v>2.0108013694215738E-2</v>
      </c>
      <c r="L2235" s="66">
        <f ca="1">$H2235*$C2235*'Input Parameters'!$E$23*K2235</f>
        <v>10.824802095149133</v>
      </c>
      <c r="M2235" s="23">
        <f t="shared" ca="1" si="286"/>
        <v>0.93368107895968611</v>
      </c>
      <c r="N2235" s="15">
        <f ca="1">_xlfn.NORM.INV(M2235,'Input Parameters'!$E$26,'Input Parameters'!$F$26)</f>
        <v>6.5579394709576883E-2</v>
      </c>
      <c r="O2235" s="8">
        <f t="shared" ca="1" si="287"/>
        <v>0.84345298454352202</v>
      </c>
      <c r="P2235" s="29">
        <f ca="1">_xlfn.LOGNORM.INV(O2235,'Input Parameters'!$H$27,'Input Parameters'!$I$27)</f>
        <v>2.2244160128268322</v>
      </c>
      <c r="Q2235" s="10"/>
      <c r="R2235" s="15">
        <f>'Input Parameters'!$E$28</f>
        <v>12.7</v>
      </c>
      <c r="S2235" s="10">
        <f t="shared" ca="1" si="288"/>
        <v>0.860081387453974</v>
      </c>
      <c r="T2235" s="25">
        <f ca="1">_xlfn.LOGNORM.INV(S2235,'Input Parameters'!$H$29,'Input Parameters'!$I$29)</f>
        <v>65.743715006873188</v>
      </c>
      <c r="U2235" s="10">
        <f t="shared" ca="1" si="289"/>
        <v>0.54120779188017909</v>
      </c>
      <c r="V2235" s="29">
        <f ca="1">IF('Input Parameters'!$D$30="Beta",_xlfn.BETA.INV(U2235,'Input Parameters'!$L$30,'Input Parameters'!$M$30,'Input Parameters'!$J$30,'Input Parameters'!$K$30),IF('Input Parameters'!$D$30="LogNorm",_xlfn.LOGNORM.INV(U2235,'Input Parameters'!$H$30,'Input Parameters'!$I$30)))</f>
        <v>1.0408237678431695</v>
      </c>
      <c r="W2235" s="2">
        <f ca="1">N2235+(P2235-N2235)*(1-ERF((T2235-R2235)/(2*SQRT(L2235*'Input Parameters'!$E$31))))</f>
        <v>0.61453229035825574</v>
      </c>
      <c r="X2235">
        <f t="shared" ca="1" si="290"/>
        <v>1</v>
      </c>
      <c r="Y2235" s="7"/>
    </row>
    <row r="2236" spans="1:25" ht="15" customHeight="1" x14ac:dyDescent="0.3">
      <c r="A2236" s="130">
        <v>2229</v>
      </c>
      <c r="B2236" s="10">
        <f t="shared" ca="1" si="282"/>
        <v>0.60632075369963112</v>
      </c>
      <c r="C2236" s="57">
        <f ca="1">_xlfn.NORM.INV(B2236,'Input Parameters'!$E$19,'Input Parameters'!$F$19)</f>
        <v>590.09322687979568</v>
      </c>
      <c r="D2236" s="10">
        <f t="shared" ca="1" si="283"/>
        <v>0.23688491899554798</v>
      </c>
      <c r="E2236" s="59">
        <f ca="1">IF(_xlfn.NORM.INV(D2236,'Input Parameters'!$E$20,'Input Parameters'!$F$20)&lt;3500,3500,IF(_xlfn.NORM.INV(D2236,'Input Parameters'!$E$20,'Input Parameters'!$F$20)&gt;5500,5500,_xlfn.NORM.INV(D2236,'Input Parameters'!$E$20,'Input Parameters'!$F$20)))</f>
        <v>4298.5488514054232</v>
      </c>
      <c r="F2236" s="10">
        <f t="shared" ca="1" si="284"/>
        <v>0.16175084354524716</v>
      </c>
      <c r="G2236" s="61">
        <f ca="1">_xlfn.NORM.INV(F2236,'Input Parameters'!$E$21,'Input Parameters'!$F$21)</f>
        <v>277.08991977353293</v>
      </c>
      <c r="H2236" s="54">
        <f ca="1">EXP(E2236*(1/'Input Parameters'!$E$22-1/G2236))</f>
        <v>0.43068607698354394</v>
      </c>
      <c r="I2236" s="10">
        <f t="shared" ca="1" si="285"/>
        <v>0.66719766338784436</v>
      </c>
      <c r="J2236" s="29">
        <f ca="1">_xlfn.BETA.INV(I2236,'Input Parameters'!$L$24,'Input Parameters'!$M$24,'Input Parameters'!$J$24,'Input Parameters'!$K$24)</f>
        <v>0.67496892411856524</v>
      </c>
      <c r="K2236" s="156">
        <f ca="1">('Input Parameters'!$E$25/'Input Parameters'!$E$31)^$J2236</f>
        <v>7.8918729381725391E-3</v>
      </c>
      <c r="L2236" s="66">
        <f ca="1">$H2236*$C2236*'Input Parameters'!$E$23*K2236</f>
        <v>2.0056795502057718</v>
      </c>
      <c r="M2236" s="23">
        <f t="shared" ca="1" si="286"/>
        <v>0.18089226375147649</v>
      </c>
      <c r="N2236" s="15">
        <f ca="1">_xlfn.NORM.INV(M2236,'Input Parameters'!$E$26,'Input Parameters'!$F$26)</f>
        <v>1.4848630687914612E-2</v>
      </c>
      <c r="O2236" s="8">
        <f t="shared" ca="1" si="287"/>
        <v>0.34819374933762914</v>
      </c>
      <c r="P2236" s="29">
        <f ca="1">_xlfn.LOGNORM.INV(O2236,'Input Parameters'!$H$27,'Input Parameters'!$I$27)</f>
        <v>1.1979148825134351</v>
      </c>
      <c r="Q2236" s="10"/>
      <c r="R2236" s="15">
        <f>'Input Parameters'!$E$28</f>
        <v>12.7</v>
      </c>
      <c r="S2236" s="10">
        <f t="shared" ca="1" si="288"/>
        <v>0.10997292898805233</v>
      </c>
      <c r="T2236" s="25">
        <f ca="1">_xlfn.LOGNORM.INV(S2236,'Input Parameters'!$H$29,'Input Parameters'!$I$29)</f>
        <v>50.739748453193535</v>
      </c>
      <c r="U2236" s="10">
        <f t="shared" ca="1" si="289"/>
        <v>0.33513920416882825</v>
      </c>
      <c r="V2236" s="29">
        <f ca="1">IF('Input Parameters'!$D$30="Beta",_xlfn.BETA.INV(U2236,'Input Parameters'!$L$30,'Input Parameters'!$M$30,'Input Parameters'!$J$30,'Input Parameters'!$K$30),IF('Input Parameters'!$D$30="LogNorm",_xlfn.LOGNORM.INV(U2236,'Input Parameters'!$H$30,'Input Parameters'!$I$30)))</f>
        <v>0.84476890246203895</v>
      </c>
      <c r="W2236" s="2">
        <f ca="1">N2236+(P2236-N2236)*(1-ERF((T2236-R2236)/(2*SQRT(L2236*'Input Parameters'!$E$31))))</f>
        <v>8.2905725343961706E-2</v>
      </c>
      <c r="X2236">
        <f t="shared" ca="1" si="290"/>
        <v>1</v>
      </c>
      <c r="Y2236" s="7"/>
    </row>
    <row r="2237" spans="1:25" ht="15" customHeight="1" x14ac:dyDescent="0.3">
      <c r="A2237" s="130">
        <v>2230</v>
      </c>
      <c r="B2237" s="10">
        <f t="shared" ca="1" si="282"/>
        <v>0.58155327108037169</v>
      </c>
      <c r="C2237" s="57">
        <f ca="1">_xlfn.NORM.INV(B2237,'Input Parameters'!$E$19,'Input Parameters'!$F$19)</f>
        <v>584.69590706104736</v>
      </c>
      <c r="D2237" s="10">
        <f t="shared" ca="1" si="283"/>
        <v>0.68753231370822065</v>
      </c>
      <c r="E2237" s="59">
        <f ca="1">IF(_xlfn.NORM.INV(D2237,'Input Parameters'!$E$20,'Input Parameters'!$F$20)&lt;3500,3500,IF(_xlfn.NORM.INV(D2237,'Input Parameters'!$E$20,'Input Parameters'!$F$20)&gt;5500,5500,_xlfn.NORM.INV(D2237,'Input Parameters'!$E$20,'Input Parameters'!$F$20)))</f>
        <v>5142.2073819828629</v>
      </c>
      <c r="F2237" s="10">
        <f t="shared" ca="1" si="284"/>
        <v>0.15354598066447633</v>
      </c>
      <c r="G2237" s="61">
        <f ca="1">_xlfn.NORM.INV(F2237,'Input Parameters'!$E$21,'Input Parameters'!$F$21)</f>
        <v>276.82224403257311</v>
      </c>
      <c r="H2237" s="54">
        <f ca="1">EXP(E2237*(1/'Input Parameters'!$E$22-1/G2237))</f>
        <v>0.35856325750659279</v>
      </c>
      <c r="I2237" s="10">
        <f t="shared" ca="1" si="285"/>
        <v>0.85882411269977188</v>
      </c>
      <c r="J2237" s="29">
        <f ca="1">_xlfn.BETA.INV(I2237,'Input Parameters'!$L$24,'Input Parameters'!$M$24,'Input Parameters'!$J$24,'Input Parameters'!$K$24)</f>
        <v>0.7663392904932117</v>
      </c>
      <c r="K2237" s="156">
        <f ca="1">('Input Parameters'!$E$25/'Input Parameters'!$E$31)^$J2237</f>
        <v>4.0975277497744701E-3</v>
      </c>
      <c r="L2237" s="66">
        <f ca="1">$H2237*$C2237*'Input Parameters'!$E$23*K2237</f>
        <v>0.8590486148355011</v>
      </c>
      <c r="M2237" s="23">
        <f t="shared" ca="1" si="286"/>
        <v>0.27575599362129899</v>
      </c>
      <c r="N2237" s="15">
        <f ca="1">_xlfn.NORM.INV(M2237,'Input Parameters'!$E$26,'Input Parameters'!$F$26)</f>
        <v>2.1494584476194414E-2</v>
      </c>
      <c r="O2237" s="8">
        <f t="shared" ca="1" si="287"/>
        <v>0.9001470945653246</v>
      </c>
      <c r="P2237" s="29">
        <f ca="1">_xlfn.LOGNORM.INV(O2237,'Input Parameters'!$H$27,'Input Parameters'!$I$27)</f>
        <v>2.5106843044932128</v>
      </c>
      <c r="Q2237" s="10"/>
      <c r="R2237" s="15">
        <f>'Input Parameters'!$E$28</f>
        <v>12.7</v>
      </c>
      <c r="S2237" s="10">
        <f t="shared" ca="1" si="288"/>
        <v>0.80381286606692071</v>
      </c>
      <c r="T2237" s="25">
        <f ca="1">_xlfn.LOGNORM.INV(S2237,'Input Parameters'!$H$29,'Input Parameters'!$I$29)</f>
        <v>64.101102162968445</v>
      </c>
      <c r="U2237" s="10">
        <f t="shared" ca="1" si="289"/>
        <v>0.31804255026793282</v>
      </c>
      <c r="V2237" s="29">
        <f ca="1">IF('Input Parameters'!$D$30="Beta",_xlfn.BETA.INV(U2237,'Input Parameters'!$L$30,'Input Parameters'!$M$30,'Input Parameters'!$J$30,'Input Parameters'!$K$30),IF('Input Parameters'!$D$30="LogNorm",_xlfn.LOGNORM.INV(U2237,'Input Parameters'!$H$30,'Input Parameters'!$I$30)))</f>
        <v>0.82912071269564158</v>
      </c>
      <c r="W2237" s="2">
        <f ca="1">N2237+(P2237-N2237)*(1-ERF((T2237-R2237)/(2*SQRT(L2237*'Input Parameters'!$E$31))))</f>
        <v>2.1713661822051759E-2</v>
      </c>
      <c r="X2237">
        <f t="shared" ca="1" si="290"/>
        <v>1</v>
      </c>
      <c r="Y2237" s="7"/>
    </row>
    <row r="2238" spans="1:25" ht="15" customHeight="1" x14ac:dyDescent="0.3">
      <c r="A2238" s="130">
        <v>2231</v>
      </c>
      <c r="B2238" s="10">
        <f t="shared" ca="1" si="282"/>
        <v>7.8436314841404342E-2</v>
      </c>
      <c r="C2238" s="57">
        <f ca="1">_xlfn.NORM.INV(B2238,'Input Parameters'!$E$19,'Input Parameters'!$F$19)</f>
        <v>447.67602457730305</v>
      </c>
      <c r="D2238" s="10">
        <f t="shared" ca="1" si="283"/>
        <v>0.14213950153804966</v>
      </c>
      <c r="E2238" s="59">
        <f ca="1">IF(_xlfn.NORM.INV(D2238,'Input Parameters'!$E$20,'Input Parameters'!$F$20)&lt;3500,3500,IF(_xlfn.NORM.INV(D2238,'Input Parameters'!$E$20,'Input Parameters'!$F$20)&gt;5500,5500,_xlfn.NORM.INV(D2238,'Input Parameters'!$E$20,'Input Parameters'!$F$20)))</f>
        <v>4050.4705624265671</v>
      </c>
      <c r="F2238" s="10">
        <f t="shared" ca="1" si="284"/>
        <v>0.7936580999494488</v>
      </c>
      <c r="G2238" s="61">
        <f ca="1">_xlfn.NORM.INV(F2238,'Input Parameters'!$E$21,'Input Parameters'!$F$21)</f>
        <v>291.28875375064962</v>
      </c>
      <c r="H2238" s="54">
        <f ca="1">EXP(E2238*(1/'Input Parameters'!$E$22-1/G2238))</f>
        <v>0.92199709578147504</v>
      </c>
      <c r="I2238" s="10">
        <f t="shared" ca="1" si="285"/>
        <v>0.17829691147647964</v>
      </c>
      <c r="J2238" s="29">
        <f ca="1">_xlfn.BETA.INV(I2238,'Input Parameters'!$L$24,'Input Parameters'!$M$24,'Input Parameters'!$J$24,'Input Parameters'!$K$24)</f>
        <v>0.45546359286141225</v>
      </c>
      <c r="K2238" s="156">
        <f ca="1">('Input Parameters'!$E$25/'Input Parameters'!$E$31)^$J2238</f>
        <v>3.8109570999955114E-2</v>
      </c>
      <c r="L2238" s="66">
        <f ca="1">$H2238*$C2238*'Input Parameters'!$E$23*K2238</f>
        <v>15.729953878484315</v>
      </c>
      <c r="M2238" s="23">
        <f t="shared" ca="1" si="286"/>
        <v>0.8249407137329231</v>
      </c>
      <c r="N2238" s="15">
        <f ca="1">_xlfn.NORM.INV(M2238,'Input Parameters'!$E$26,'Input Parameters'!$F$26)</f>
        <v>5.3621545798183061E-2</v>
      </c>
      <c r="O2238" s="8">
        <f t="shared" ca="1" si="287"/>
        <v>0.37273842568117177</v>
      </c>
      <c r="P2238" s="29">
        <f ca="1">_xlfn.LOGNORM.INV(O2238,'Input Parameters'!$H$27,'Input Parameters'!$I$27)</f>
        <v>1.2331861972880207</v>
      </c>
      <c r="Q2238" s="10"/>
      <c r="R2238" s="15">
        <f>'Input Parameters'!$E$28</f>
        <v>12.7</v>
      </c>
      <c r="S2238" s="10">
        <f t="shared" ca="1" si="288"/>
        <v>0.81763423542533653</v>
      </c>
      <c r="T2238" s="25">
        <f ca="1">_xlfn.LOGNORM.INV(S2238,'Input Parameters'!$H$29,'Input Parameters'!$I$29)</f>
        <v>64.469675455821175</v>
      </c>
      <c r="U2238" s="10">
        <f t="shared" ca="1" si="289"/>
        <v>0.38127526607066764</v>
      </c>
      <c r="V2238" s="29">
        <f ca="1">IF('Input Parameters'!$D$30="Beta",_xlfn.BETA.INV(U2238,'Input Parameters'!$L$30,'Input Parameters'!$M$30,'Input Parameters'!$J$30,'Input Parameters'!$K$30),IF('Input Parameters'!$D$30="LogNorm",_xlfn.LOGNORM.INV(U2238,'Input Parameters'!$H$30,'Input Parameters'!$I$30)))</f>
        <v>0.88697530658998947</v>
      </c>
      <c r="W2238" s="2">
        <f ca="1">N2238+(P2238-N2238)*(1-ERF((T2238-R2238)/(2*SQRT(L2238*'Input Parameters'!$E$31))))</f>
        <v>0.4735615681739902</v>
      </c>
      <c r="X2238">
        <f t="shared" ca="1" si="290"/>
        <v>1</v>
      </c>
      <c r="Y2238" s="7"/>
    </row>
    <row r="2239" spans="1:25" ht="15" customHeight="1" x14ac:dyDescent="0.3">
      <c r="A2239" s="130">
        <v>2232</v>
      </c>
      <c r="B2239" s="10">
        <f t="shared" ca="1" si="282"/>
        <v>0.72605075368060534</v>
      </c>
      <c r="C2239" s="57">
        <f ca="1">_xlfn.NORM.INV(B2239,'Input Parameters'!$E$19,'Input Parameters'!$F$19)</f>
        <v>618.07707764186557</v>
      </c>
      <c r="D2239" s="10">
        <f t="shared" ca="1" si="283"/>
        <v>0.6376358177884216</v>
      </c>
      <c r="E2239" s="59">
        <f ca="1">IF(_xlfn.NORM.INV(D2239,'Input Parameters'!$E$20,'Input Parameters'!$F$20)&lt;3500,3500,IF(_xlfn.NORM.INV(D2239,'Input Parameters'!$E$20,'Input Parameters'!$F$20)&gt;5500,5500,_xlfn.NORM.INV(D2239,'Input Parameters'!$E$20,'Input Parameters'!$F$20)))</f>
        <v>5046.5025804470188</v>
      </c>
      <c r="F2239" s="10">
        <f t="shared" ca="1" si="284"/>
        <v>0.28069089198549579</v>
      </c>
      <c r="G2239" s="61">
        <f ca="1">_xlfn.NORM.INV(F2239,'Input Parameters'!$E$21,'Input Parameters'!$F$21)</f>
        <v>280.28498813252605</v>
      </c>
      <c r="H2239" s="54">
        <f ca="1">EXP(E2239*(1/'Input Parameters'!$E$22-1/G2239))</f>
        <v>0.45779236197993645</v>
      </c>
      <c r="I2239" s="10">
        <f t="shared" ca="1" si="285"/>
        <v>0.44913329118908141</v>
      </c>
      <c r="J2239" s="29">
        <f ca="1">_xlfn.BETA.INV(I2239,'Input Parameters'!$L$24,'Input Parameters'!$M$24,'Input Parameters'!$J$24,'Input Parameters'!$K$24)</f>
        <v>0.58644716148325859</v>
      </c>
      <c r="K2239" s="156">
        <f ca="1">('Input Parameters'!$E$25/'Input Parameters'!$E$31)^$J2239</f>
        <v>1.4892363682480217E-2</v>
      </c>
      <c r="L2239" s="66">
        <f ca="1">$H2239*$C2239*'Input Parameters'!$E$23*K2239</f>
        <v>4.213808678950711</v>
      </c>
      <c r="M2239" s="23">
        <f t="shared" ca="1" si="286"/>
        <v>0.12785337215894688</v>
      </c>
      <c r="N2239" s="15">
        <f ca="1">_xlfn.NORM.INV(M2239,'Input Parameters'!$E$26,'Input Parameters'!$F$26)</f>
        <v>1.0131460466740311E-2</v>
      </c>
      <c r="O2239" s="8">
        <f t="shared" ca="1" si="287"/>
        <v>0.57420722666593194</v>
      </c>
      <c r="P2239" s="29">
        <f ca="1">_xlfn.LOGNORM.INV(O2239,'Input Parameters'!$H$27,'Input Parameters'!$I$27)</f>
        <v>1.5464857697899013</v>
      </c>
      <c r="Q2239" s="10"/>
      <c r="R2239" s="15">
        <f>'Input Parameters'!$E$28</f>
        <v>12.7</v>
      </c>
      <c r="S2239" s="10">
        <f t="shared" ca="1" si="288"/>
        <v>0.30902814531232747</v>
      </c>
      <c r="T2239" s="25">
        <f ca="1">_xlfn.LOGNORM.INV(S2239,'Input Parameters'!$H$29,'Input Parameters'!$I$29)</f>
        <v>55.061559991337766</v>
      </c>
      <c r="U2239" s="10">
        <f t="shared" ca="1" si="289"/>
        <v>0.59877517481756692</v>
      </c>
      <c r="V2239" s="29">
        <f ca="1">IF('Input Parameters'!$D$30="Beta",_xlfn.BETA.INV(U2239,'Input Parameters'!$L$30,'Input Parameters'!$M$30,'Input Parameters'!$J$30,'Input Parameters'!$K$30),IF('Input Parameters'!$D$30="LogNorm",_xlfn.LOGNORM.INV(U2239,'Input Parameters'!$H$30,'Input Parameters'!$I$30)))</f>
        <v>1.1028121537206739</v>
      </c>
      <c r="W2239" s="2">
        <f ca="1">N2239+(P2239-N2239)*(1-ERF((T2239-R2239)/(2*SQRT(L2239*'Input Parameters'!$E$31))))</f>
        <v>0.23214342419206888</v>
      </c>
      <c r="X2239">
        <f t="shared" ca="1" si="290"/>
        <v>1</v>
      </c>
      <c r="Y2239" s="7"/>
    </row>
    <row r="2240" spans="1:25" ht="15" customHeight="1" x14ac:dyDescent="0.3">
      <c r="A2240" s="130">
        <v>2233</v>
      </c>
      <c r="B2240" s="10">
        <f t="shared" ca="1" si="282"/>
        <v>0.72767123724426352</v>
      </c>
      <c r="C2240" s="57">
        <f ca="1">_xlfn.NORM.INV(B2240,'Input Parameters'!$E$19,'Input Parameters'!$F$19)</f>
        <v>618.48883327719955</v>
      </c>
      <c r="D2240" s="10">
        <f t="shared" ca="1" si="283"/>
        <v>0.14627284154827902</v>
      </c>
      <c r="E2240" s="59">
        <f ca="1">IF(_xlfn.NORM.INV(D2240,'Input Parameters'!$E$20,'Input Parameters'!$F$20)&lt;3500,3500,IF(_xlfn.NORM.INV(D2240,'Input Parameters'!$E$20,'Input Parameters'!$F$20)&gt;5500,5500,_xlfn.NORM.INV(D2240,'Input Parameters'!$E$20,'Input Parameters'!$F$20)))</f>
        <v>4063.2125571889082</v>
      </c>
      <c r="F2240" s="10">
        <f t="shared" ca="1" si="284"/>
        <v>0.84719795106405194</v>
      </c>
      <c r="G2240" s="61">
        <f ca="1">_xlfn.NORM.INV(F2240,'Input Parameters'!$E$21,'Input Parameters'!$F$21)</f>
        <v>292.90248796783669</v>
      </c>
      <c r="H2240" s="54">
        <f ca="1">EXP(E2240*(1/'Input Parameters'!$E$22-1/G2240))</f>
        <v>0.99539388329169776</v>
      </c>
      <c r="I2240" s="10">
        <f t="shared" ca="1" si="285"/>
        <v>8.9348200651260812E-2</v>
      </c>
      <c r="J2240" s="29">
        <f ca="1">_xlfn.BETA.INV(I2240,'Input Parameters'!$L$24,'Input Parameters'!$M$24,'Input Parameters'!$J$24,'Input Parameters'!$K$24)</f>
        <v>0.38718853757875171</v>
      </c>
      <c r="K2240" s="156">
        <f ca="1">('Input Parameters'!$E$25/'Input Parameters'!$E$31)^$J2240</f>
        <v>6.2192836576286693E-2</v>
      </c>
      <c r="L2240" s="66">
        <f ca="1">$H2240*$C2240*'Input Parameters'!$E$23*K2240</f>
        <v>38.288398004877131</v>
      </c>
      <c r="M2240" s="23">
        <f t="shared" ca="1" si="286"/>
        <v>0.38825812715224539</v>
      </c>
      <c r="N2240" s="15">
        <f ca="1">_xlfn.NORM.INV(M2240,'Input Parameters'!$E$26,'Input Parameters'!$F$26)</f>
        <v>2.8038901167989221E-2</v>
      </c>
      <c r="O2240" s="8">
        <f t="shared" ca="1" si="287"/>
        <v>0.19490342741436251</v>
      </c>
      <c r="P2240" s="29">
        <f ca="1">_xlfn.LOGNORM.INV(O2240,'Input Parameters'!$H$27,'Input Parameters'!$I$27)</f>
        <v>0.97312063225090861</v>
      </c>
      <c r="Q2240" s="10"/>
      <c r="R2240" s="15">
        <f>'Input Parameters'!$E$28</f>
        <v>12.7</v>
      </c>
      <c r="S2240" s="10">
        <f t="shared" ca="1" si="288"/>
        <v>0.71729452206648814</v>
      </c>
      <c r="T2240" s="25">
        <f ca="1">_xlfn.LOGNORM.INV(S2240,'Input Parameters'!$H$29,'Input Parameters'!$I$29)</f>
        <v>62.113869723063743</v>
      </c>
      <c r="U2240" s="10">
        <f t="shared" ca="1" si="289"/>
        <v>0.86697983554381286</v>
      </c>
      <c r="V2240" s="29">
        <f ca="1">IF('Input Parameters'!$D$30="Beta",_xlfn.BETA.INV(U2240,'Input Parameters'!$L$30,'Input Parameters'!$M$30,'Input Parameters'!$J$30,'Input Parameters'!$K$30),IF('Input Parameters'!$D$30="LogNorm",_xlfn.LOGNORM.INV(U2240,'Input Parameters'!$H$30,'Input Parameters'!$I$30)))</f>
        <v>1.5493088237579193</v>
      </c>
      <c r="W2240" s="2">
        <f ca="1">N2240+(P2240-N2240)*(1-ERF((T2240-R2240)/(2*SQRT(L2240*'Input Parameters'!$E$31))))</f>
        <v>0.568902871583439</v>
      </c>
      <c r="X2240">
        <f t="shared" ca="1" si="290"/>
        <v>1</v>
      </c>
      <c r="Y2240" s="7"/>
    </row>
    <row r="2241" spans="1:25" ht="15" customHeight="1" x14ac:dyDescent="0.3">
      <c r="A2241" s="130">
        <v>2234</v>
      </c>
      <c r="B2241" s="10">
        <f t="shared" ca="1" si="282"/>
        <v>0.22386476073698669</v>
      </c>
      <c r="C2241" s="57">
        <f ca="1">_xlfn.NORM.INV(B2241,'Input Parameters'!$E$19,'Input Parameters'!$F$19)</f>
        <v>503.1471190011132</v>
      </c>
      <c r="D2241" s="10">
        <f t="shared" ca="1" si="283"/>
        <v>0.32176428257063727</v>
      </c>
      <c r="E2241" s="59">
        <f ca="1">IF(_xlfn.NORM.INV(D2241,'Input Parameters'!$E$20,'Input Parameters'!$F$20)&lt;3500,3500,IF(_xlfn.NORM.INV(D2241,'Input Parameters'!$E$20,'Input Parameters'!$F$20)&gt;5500,5500,_xlfn.NORM.INV(D2241,'Input Parameters'!$E$20,'Input Parameters'!$F$20)))</f>
        <v>4476.0603439401893</v>
      </c>
      <c r="F2241" s="10">
        <f t="shared" ca="1" si="284"/>
        <v>0.15069412222027767</v>
      </c>
      <c r="G2241" s="61">
        <f ca="1">_xlfn.NORM.INV(F2241,'Input Parameters'!$E$21,'Input Parameters'!$F$21)</f>
        <v>276.72699707555449</v>
      </c>
      <c r="H2241" s="54">
        <f ca="1">EXP(E2241*(1/'Input Parameters'!$E$22-1/G2241))</f>
        <v>0.40724196953360675</v>
      </c>
      <c r="I2241" s="10">
        <f t="shared" ca="1" si="285"/>
        <v>0.97967410900358742</v>
      </c>
      <c r="J2241" s="29">
        <f ca="1">_xlfn.BETA.INV(I2241,'Input Parameters'!$L$24,'Input Parameters'!$M$24,'Input Parameters'!$J$24,'Input Parameters'!$K$24)</f>
        <v>0.87448560341722137</v>
      </c>
      <c r="K2241" s="156">
        <f ca="1">('Input Parameters'!$E$25/'Input Parameters'!$E$31)^$J2241</f>
        <v>1.886250633178135E-3</v>
      </c>
      <c r="L2241" s="66">
        <f ca="1">$H2241*$C2241*'Input Parameters'!$E$23*K2241</f>
        <v>0.38649770370751685</v>
      </c>
      <c r="M2241" s="23">
        <f t="shared" ca="1" si="286"/>
        <v>0.58247903485262131</v>
      </c>
      <c r="N2241" s="15">
        <f ca="1">_xlfn.NORM.INV(M2241,'Input Parameters'!$E$26,'Input Parameters'!$F$26)</f>
        <v>3.8373030514203252E-2</v>
      </c>
      <c r="O2241" s="8">
        <f t="shared" ca="1" si="287"/>
        <v>0.23900893740857043</v>
      </c>
      <c r="P2241" s="29">
        <f ca="1">_xlfn.LOGNORM.INV(O2241,'Input Parameters'!$H$27,'Input Parameters'!$I$27)</f>
        <v>1.0401073317814082</v>
      </c>
      <c r="Q2241" s="10"/>
      <c r="R2241" s="15">
        <f>'Input Parameters'!$E$28</f>
        <v>12.7</v>
      </c>
      <c r="S2241" s="10">
        <f t="shared" ca="1" si="288"/>
        <v>5.0457429076836369E-2</v>
      </c>
      <c r="T2241" s="25">
        <f ca="1">_xlfn.LOGNORM.INV(S2241,'Input Parameters'!$H$29,'Input Parameters'!$I$29)</f>
        <v>48.43657205538566</v>
      </c>
      <c r="U2241" s="10">
        <f t="shared" ca="1" si="289"/>
        <v>0.31245028929782315</v>
      </c>
      <c r="V2241" s="29">
        <f ca="1">IF('Input Parameters'!$D$30="Beta",_xlfn.BETA.INV(U2241,'Input Parameters'!$L$30,'Input Parameters'!$M$30,'Input Parameters'!$J$30,'Input Parameters'!$K$30),IF('Input Parameters'!$D$30="LogNorm",_xlfn.LOGNORM.INV(U2241,'Input Parameters'!$H$30,'Input Parameters'!$I$30)))</f>
        <v>0.8239911749914054</v>
      </c>
      <c r="W2241" s="2">
        <f ca="1">N2241+(P2241-N2241)*(1-ERF((T2241-R2241)/(2*SQRT(L2241*'Input Parameters'!$E$31))))</f>
        <v>3.8421216061987805E-2</v>
      </c>
      <c r="X2241">
        <f t="shared" ca="1" si="290"/>
        <v>1</v>
      </c>
      <c r="Y2241" s="7"/>
    </row>
    <row r="2242" spans="1:25" ht="15" customHeight="1" x14ac:dyDescent="0.3">
      <c r="A2242" s="130">
        <v>2235</v>
      </c>
      <c r="B2242" s="10">
        <f t="shared" ca="1" si="282"/>
        <v>0.62200904869366325</v>
      </c>
      <c r="C2242" s="57">
        <f ca="1">_xlfn.NORM.INV(B2242,'Input Parameters'!$E$19,'Input Parameters'!$F$19)</f>
        <v>593.55935090750768</v>
      </c>
      <c r="D2242" s="10">
        <f t="shared" ca="1" si="283"/>
        <v>4.8245668621517024E-2</v>
      </c>
      <c r="E2242" s="59">
        <f ca="1">IF(_xlfn.NORM.INV(D2242,'Input Parameters'!$E$20,'Input Parameters'!$F$20)&lt;3500,3500,IF(_xlfn.NORM.INV(D2242,'Input Parameters'!$E$20,'Input Parameters'!$F$20)&gt;5500,5500,_xlfn.NORM.INV(D2242,'Input Parameters'!$E$20,'Input Parameters'!$F$20)))</f>
        <v>3636.5251521920227</v>
      </c>
      <c r="F2242" s="10">
        <f t="shared" ca="1" si="284"/>
        <v>6.5408168392288468E-2</v>
      </c>
      <c r="G2242" s="61">
        <f ca="1">_xlfn.NORM.INV(F2242,'Input Parameters'!$E$21,'Input Parameters'!$F$21)</f>
        <v>272.97440021073072</v>
      </c>
      <c r="H2242" s="54">
        <f ca="1">EXP(E2242*(1/'Input Parameters'!$E$22-1/G2242))</f>
        <v>0.40232078766078827</v>
      </c>
      <c r="I2242" s="10">
        <f t="shared" ca="1" si="285"/>
        <v>0.27824039054908534</v>
      </c>
      <c r="J2242" s="29">
        <f ca="1">_xlfn.BETA.INV(I2242,'Input Parameters'!$L$24,'Input Parameters'!$M$24,'Input Parameters'!$J$24,'Input Parameters'!$K$24)</f>
        <v>0.51060571204160698</v>
      </c>
      <c r="K2242" s="156">
        <f ca="1">('Input Parameters'!$E$25/'Input Parameters'!$E$31)^$J2242</f>
        <v>2.565916542385345E-2</v>
      </c>
      <c r="L2242" s="66">
        <f ca="1">$H2242*$C2242*'Input Parameters'!$E$23*K2242</f>
        <v>6.1274411769565011</v>
      </c>
      <c r="M2242" s="23">
        <f t="shared" ca="1" si="286"/>
        <v>0.19823101211551986</v>
      </c>
      <c r="N2242" s="15">
        <f ca="1">_xlfn.NORM.INV(M2242,'Input Parameters'!$E$26,'Input Parameters'!$F$26)</f>
        <v>1.6192906986848814E-2</v>
      </c>
      <c r="O2242" s="8">
        <f t="shared" ca="1" si="287"/>
        <v>2.9167373588595336E-2</v>
      </c>
      <c r="P2242" s="29">
        <f ca="1">_xlfn.LOGNORM.INV(O2242,'Input Parameters'!$H$27,'Input Parameters'!$I$27)</f>
        <v>0.61609816738722156</v>
      </c>
      <c r="Q2242" s="10"/>
      <c r="R2242" s="15">
        <f>'Input Parameters'!$E$28</f>
        <v>12.7</v>
      </c>
      <c r="S2242" s="10">
        <f t="shared" ca="1" si="288"/>
        <v>0.88911593405185596</v>
      </c>
      <c r="T2242" s="25">
        <f ca="1">_xlfn.LOGNORM.INV(S2242,'Input Parameters'!$H$29,'Input Parameters'!$I$29)</f>
        <v>66.793916174112823</v>
      </c>
      <c r="U2242" s="10">
        <f t="shared" ca="1" si="289"/>
        <v>0.75056316392471745</v>
      </c>
      <c r="V2242" s="29">
        <f ca="1">IF('Input Parameters'!$D$30="Beta",_xlfn.BETA.INV(U2242,'Input Parameters'!$L$30,'Input Parameters'!$M$30,'Input Parameters'!$J$30,'Input Parameters'!$K$30),IF('Input Parameters'!$D$30="LogNorm",_xlfn.LOGNORM.INV(U2242,'Input Parameters'!$H$30,'Input Parameters'!$I$30)))</f>
        <v>1.304589173252769</v>
      </c>
      <c r="W2242" s="2">
        <f ca="1">N2242+(P2242-N2242)*(1-ERF((T2242-R2242)/(2*SQRT(L2242*'Input Parameters'!$E$31))))</f>
        <v>8.9555334178960777E-2</v>
      </c>
      <c r="X2242">
        <f t="shared" ca="1" si="290"/>
        <v>1</v>
      </c>
      <c r="Y2242" s="7"/>
    </row>
    <row r="2243" spans="1:25" ht="15" customHeight="1" x14ac:dyDescent="0.3">
      <c r="A2243" s="130">
        <v>2236</v>
      </c>
      <c r="B2243" s="10">
        <f t="shared" ca="1" si="282"/>
        <v>0.24454899876927694</v>
      </c>
      <c r="C2243" s="57">
        <f ca="1">_xlfn.NORM.INV(B2243,'Input Parameters'!$E$19,'Input Parameters'!$F$19)</f>
        <v>508.84761688320265</v>
      </c>
      <c r="D2243" s="10">
        <f t="shared" ca="1" si="283"/>
        <v>0.15752159261886578</v>
      </c>
      <c r="E2243" s="59">
        <f ca="1">IF(_xlfn.NORM.INV(D2243,'Input Parameters'!$E$20,'Input Parameters'!$F$20)&lt;3500,3500,IF(_xlfn.NORM.INV(D2243,'Input Parameters'!$E$20,'Input Parameters'!$F$20)&gt;5500,5500,_xlfn.NORM.INV(D2243,'Input Parameters'!$E$20,'Input Parameters'!$F$20)))</f>
        <v>4096.7126988516948</v>
      </c>
      <c r="F2243" s="10">
        <f t="shared" ca="1" si="284"/>
        <v>0.83241326352697265</v>
      </c>
      <c r="G2243" s="61">
        <f ca="1">_xlfn.NORM.INV(F2243,'Input Parameters'!$E$21,'Input Parameters'!$F$21)</f>
        <v>292.42504062709463</v>
      </c>
      <c r="H2243" s="54">
        <f ca="1">EXP(E2243*(1/'Input Parameters'!$E$22-1/G2243))</f>
        <v>0.97288344159568707</v>
      </c>
      <c r="I2243" s="10">
        <f t="shared" ca="1" si="285"/>
        <v>0.97578276677034015</v>
      </c>
      <c r="J2243" s="29">
        <f ca="1">_xlfn.BETA.INV(I2243,'Input Parameters'!$L$24,'Input Parameters'!$M$24,'Input Parameters'!$J$24,'Input Parameters'!$K$24)</f>
        <v>0.8677087349520114</v>
      </c>
      <c r="K2243" s="156">
        <f ca="1">('Input Parameters'!$E$25/'Input Parameters'!$E$31)^$J2243</f>
        <v>1.9802146662977358E-3</v>
      </c>
      <c r="L2243" s="66">
        <f ca="1">$H2243*$C2243*'Input Parameters'!$E$23*K2243</f>
        <v>0.98030412353331686</v>
      </c>
      <c r="M2243" s="23">
        <f t="shared" ca="1" si="286"/>
        <v>0.59474322205213481</v>
      </c>
      <c r="N2243" s="15">
        <f ca="1">_xlfn.NORM.INV(M2243,'Input Parameters'!$E$26,'Input Parameters'!$F$26)</f>
        <v>3.9035034815600403E-2</v>
      </c>
      <c r="O2243" s="8">
        <f t="shared" ca="1" si="287"/>
        <v>0.97607354622690767</v>
      </c>
      <c r="P2243" s="29">
        <f ca="1">_xlfn.LOGNORM.INV(O2243,'Input Parameters'!$H$27,'Input Parameters'!$I$27)</f>
        <v>3.4164370472670034</v>
      </c>
      <c r="Q2243" s="10"/>
      <c r="R2243" s="15">
        <f>'Input Parameters'!$E$28</f>
        <v>12.7</v>
      </c>
      <c r="S2243" s="10">
        <f t="shared" ca="1" si="288"/>
        <v>2.146628573743703E-4</v>
      </c>
      <c r="T2243" s="25">
        <f ca="1">_xlfn.LOGNORM.INV(S2243,'Input Parameters'!$H$29,'Input Parameters'!$I$29)</f>
        <v>39.215677137769198</v>
      </c>
      <c r="U2243" s="10">
        <f t="shared" ca="1" si="289"/>
        <v>0.99286579752033144</v>
      </c>
      <c r="V2243" s="29">
        <f ca="1">IF('Input Parameters'!$D$30="Beta",_xlfn.BETA.INV(U2243,'Input Parameters'!$L$30,'Input Parameters'!$M$30,'Input Parameters'!$J$30,'Input Parameters'!$K$30),IF('Input Parameters'!$D$30="LogNorm",_xlfn.LOGNORM.INV(U2243,'Input Parameters'!$H$30,'Input Parameters'!$I$30)))</f>
        <v>2.6261658168411346</v>
      </c>
      <c r="W2243" s="2">
        <f ca="1">N2243+(P2243-N2243)*(1-ERF((T2243-R2243)/(2*SQRT(L2243*'Input Parameters'!$E$31))))</f>
        <v>0.23582639538170003</v>
      </c>
      <c r="X2243">
        <f t="shared" ca="1" si="290"/>
        <v>1</v>
      </c>
      <c r="Y2243" s="7"/>
    </row>
    <row r="2244" spans="1:25" ht="15" customHeight="1" x14ac:dyDescent="0.3">
      <c r="A2244" s="130">
        <v>2237</v>
      </c>
      <c r="B2244" s="10">
        <f t="shared" ca="1" si="282"/>
        <v>0.10424349484812179</v>
      </c>
      <c r="C2244" s="57">
        <f ca="1">_xlfn.NORM.INV(B2244,'Input Parameters'!$E$19,'Input Parameters'!$F$19)</f>
        <v>461.0212476243405</v>
      </c>
      <c r="D2244" s="10">
        <f t="shared" ca="1" si="283"/>
        <v>0.82958850898720815</v>
      </c>
      <c r="E2244" s="59">
        <f ca="1">IF(_xlfn.NORM.INV(D2244,'Input Parameters'!$E$20,'Input Parameters'!$F$20)&lt;3500,3500,IF(_xlfn.NORM.INV(D2244,'Input Parameters'!$E$20,'Input Parameters'!$F$20)&gt;5500,5500,_xlfn.NORM.INV(D2244,'Input Parameters'!$E$20,'Input Parameters'!$F$20)))</f>
        <v>5466.7782870351894</v>
      </c>
      <c r="F2244" s="10">
        <f t="shared" ca="1" si="284"/>
        <v>0.36788314507375952</v>
      </c>
      <c r="G2244" s="61">
        <f ca="1">_xlfn.NORM.INV(F2244,'Input Parameters'!$E$21,'Input Parameters'!$F$21)</f>
        <v>282.19752403544572</v>
      </c>
      <c r="H2244" s="54">
        <f ca="1">EXP(E2244*(1/'Input Parameters'!$E$22-1/G2244))</f>
        <v>0.48957226631685435</v>
      </c>
      <c r="I2244" s="10">
        <f t="shared" ca="1" si="285"/>
        <v>0.5760873548465606</v>
      </c>
      <c r="J2244" s="29">
        <f ca="1">_xlfn.BETA.INV(I2244,'Input Parameters'!$L$24,'Input Parameters'!$M$24,'Input Parameters'!$J$24,'Input Parameters'!$K$24)</f>
        <v>0.6377524772440446</v>
      </c>
      <c r="K2244" s="156">
        <f ca="1">('Input Parameters'!$E$25/'Input Parameters'!$E$31)^$J2244</f>
        <v>1.0306836839003953E-2</v>
      </c>
      <c r="L2244" s="66">
        <f ca="1">$H2244*$C2244*'Input Parameters'!$E$23*K2244</f>
        <v>2.3262862318600601</v>
      </c>
      <c r="M2244" s="23">
        <f t="shared" ca="1" si="286"/>
        <v>0.10176478200648464</v>
      </c>
      <c r="N2244" s="15">
        <f ca="1">_xlfn.NORM.INV(M2244,'Input Parameters'!$E$26,'Input Parameters'!$F$26)</f>
        <v>7.2972439884376669E-3</v>
      </c>
      <c r="O2244" s="8">
        <f t="shared" ca="1" si="287"/>
        <v>0.41347977515151979</v>
      </c>
      <c r="P2244" s="29">
        <f ca="1">_xlfn.LOGNORM.INV(O2244,'Input Parameters'!$H$27,'Input Parameters'!$I$27)</f>
        <v>1.2923983369548486</v>
      </c>
      <c r="Q2244" s="10"/>
      <c r="R2244" s="15">
        <f>'Input Parameters'!$E$28</f>
        <v>12.7</v>
      </c>
      <c r="S2244" s="10">
        <f t="shared" ca="1" si="288"/>
        <v>0.95439202231850406</v>
      </c>
      <c r="T2244" s="25">
        <f ca="1">_xlfn.LOGNORM.INV(S2244,'Input Parameters'!$H$29,'Input Parameters'!$I$29)</f>
        <v>70.390872629200558</v>
      </c>
      <c r="U2244" s="10">
        <f t="shared" ca="1" si="289"/>
        <v>0.96193062500993409</v>
      </c>
      <c r="V2244" s="29">
        <f ca="1">IF('Input Parameters'!$D$30="Beta",_xlfn.BETA.INV(U2244,'Input Parameters'!$L$30,'Input Parameters'!$M$30,'Input Parameters'!$J$30,'Input Parameters'!$K$30),IF('Input Parameters'!$D$30="LogNorm",_xlfn.LOGNORM.INV(U2244,'Input Parameters'!$H$30,'Input Parameters'!$I$30)))</f>
        <v>2.0109271055776343</v>
      </c>
      <c r="W2244" s="2">
        <f ca="1">N2244+(P2244-N2244)*(1-ERF((T2244-R2244)/(2*SQRT(L2244*'Input Parameters'!$E$31))))</f>
        <v>1.6911873032842657E-2</v>
      </c>
      <c r="X2244">
        <f t="shared" ca="1" si="290"/>
        <v>1</v>
      </c>
      <c r="Y2244" s="7"/>
    </row>
    <row r="2245" spans="1:25" ht="15" customHeight="1" x14ac:dyDescent="0.3">
      <c r="A2245" s="130">
        <v>2238</v>
      </c>
      <c r="B2245" s="10">
        <f t="shared" ref="B2245:B2308" ca="1" si="291">RAND()</f>
        <v>0.78559741117400106</v>
      </c>
      <c r="C2245" s="57">
        <f ca="1">_xlfn.NORM.INV(B2245,'Input Parameters'!$E$19,'Input Parameters'!$F$19)</f>
        <v>634.15960273610801</v>
      </c>
      <c r="D2245" s="10">
        <f t="shared" ref="D2245:D2308" ca="1" si="292">RAND()</f>
        <v>0.71717032434701766</v>
      </c>
      <c r="E2245" s="59">
        <f ca="1">IF(_xlfn.NORM.INV(D2245,'Input Parameters'!$E$20,'Input Parameters'!$F$20)&lt;3500,3500,IF(_xlfn.NORM.INV(D2245,'Input Parameters'!$E$20,'Input Parameters'!$F$20)&gt;5500,5500,_xlfn.NORM.INV(D2245,'Input Parameters'!$E$20,'Input Parameters'!$F$20)))</f>
        <v>5202.1191128902901</v>
      </c>
      <c r="F2245" s="10">
        <f t="shared" ref="F2245:F2308" ca="1" si="293">RAND()</f>
        <v>0.9334346845912197</v>
      </c>
      <c r="G2245" s="61">
        <f ca="1">_xlfn.NORM.INV(F2245,'Input Parameters'!$E$21,'Input Parameters'!$F$21)</f>
        <v>296.65469987127716</v>
      </c>
      <c r="H2245" s="54">
        <f ca="1">EXP(E2245*(1/'Input Parameters'!$E$22-1/G2245))</f>
        <v>1.2444982283346739</v>
      </c>
      <c r="I2245" s="10">
        <f t="shared" ref="I2245:I2308" ca="1" si="294">RAND()</f>
        <v>0.23292612071127738</v>
      </c>
      <c r="J2245" s="29">
        <f ca="1">_xlfn.BETA.INV(I2245,'Input Parameters'!$L$24,'Input Parameters'!$M$24,'Input Parameters'!$J$24,'Input Parameters'!$K$24)</f>
        <v>0.48722450996732825</v>
      </c>
      <c r="K2245" s="156">
        <f ca="1">('Input Parameters'!$E$25/'Input Parameters'!$E$31)^$J2245</f>
        <v>3.0344855678022548E-2</v>
      </c>
      <c r="L2245" s="66">
        <f ca="1">$H2245*$C2245*'Input Parameters'!$E$23*K2245</f>
        <v>23.948478785394769</v>
      </c>
      <c r="M2245" s="23">
        <f t="shared" ref="M2245:M2308" ca="1" si="295">RAND()</f>
        <v>0.46656436155006453</v>
      </c>
      <c r="N2245" s="15">
        <f ca="1">_xlfn.NORM.INV(M2245,'Input Parameters'!$E$26,'Input Parameters'!$F$26)</f>
        <v>3.2237909395888178E-2</v>
      </c>
      <c r="O2245" s="8">
        <f t="shared" ref="O2245:O2308" ca="1" si="296">RAND()</f>
        <v>0.22658578636332172</v>
      </c>
      <c r="P2245" s="29">
        <f ca="1">_xlfn.LOGNORM.INV(O2245,'Input Parameters'!$H$27,'Input Parameters'!$I$27)</f>
        <v>1.0215719973907669</v>
      </c>
      <c r="Q2245" s="10"/>
      <c r="R2245" s="15">
        <f>'Input Parameters'!$E$28</f>
        <v>12.7</v>
      </c>
      <c r="S2245" s="10">
        <f t="shared" ref="S2245:S2308" ca="1" si="297">RAND()</f>
        <v>0.46481998424537319</v>
      </c>
      <c r="T2245" s="25">
        <f ca="1">_xlfn.LOGNORM.INV(S2245,'Input Parameters'!$H$29,'Input Parameters'!$I$29)</f>
        <v>57.657398444811896</v>
      </c>
      <c r="U2245" s="10">
        <f t="shared" ref="U2245:U2308" ca="1" si="298">RAND()</f>
        <v>0.76752842466000137</v>
      </c>
      <c r="V2245" s="29">
        <f ca="1">IF('Input Parameters'!$D$30="Beta",_xlfn.BETA.INV(U2245,'Input Parameters'!$L$30,'Input Parameters'!$M$30,'Input Parameters'!$J$30,'Input Parameters'!$K$30),IF('Input Parameters'!$D$30="LogNorm",_xlfn.LOGNORM.INV(U2245,'Input Parameters'!$H$30,'Input Parameters'!$I$30)))</f>
        <v>1.3329141128764119</v>
      </c>
      <c r="W2245" s="2">
        <f ca="1">N2245+(P2245-N2245)*(1-ERF((T2245-R2245)/(2*SQRT(L2245*'Input Parameters'!$E$31))))</f>
        <v>0.54268431892592106</v>
      </c>
      <c r="X2245">
        <f t="shared" ca="1" si="290"/>
        <v>1</v>
      </c>
      <c r="Y2245" s="7"/>
    </row>
    <row r="2246" spans="1:25" ht="15" customHeight="1" x14ac:dyDescent="0.3">
      <c r="A2246" s="130">
        <v>2239</v>
      </c>
      <c r="B2246" s="10">
        <f t="shared" ca="1" si="291"/>
        <v>0.69239110870235643</v>
      </c>
      <c r="C2246" s="57">
        <f ca="1">_xlfn.NORM.INV(B2246,'Input Parameters'!$E$19,'Input Parameters'!$F$19)</f>
        <v>609.77303414815697</v>
      </c>
      <c r="D2246" s="10">
        <f t="shared" ca="1" si="292"/>
        <v>0.55242256212373186</v>
      </c>
      <c r="E2246" s="59">
        <f ca="1">IF(_xlfn.NORM.INV(D2246,'Input Parameters'!$E$20,'Input Parameters'!$F$20)&lt;3500,3500,IF(_xlfn.NORM.INV(D2246,'Input Parameters'!$E$20,'Input Parameters'!$F$20)&gt;5500,5500,_xlfn.NORM.INV(D2246,'Input Parameters'!$E$20,'Input Parameters'!$F$20)))</f>
        <v>4892.2490359017593</v>
      </c>
      <c r="F2246" s="10">
        <f t="shared" ca="1" si="293"/>
        <v>0.77005257164799179</v>
      </c>
      <c r="G2246" s="61">
        <f ca="1">_xlfn.NORM.INV(F2246,'Input Parameters'!$E$21,'Input Parameters'!$F$21)</f>
        <v>290.65869715076229</v>
      </c>
      <c r="H2246" s="54">
        <f ca="1">EXP(E2246*(1/'Input Parameters'!$E$22-1/G2246))</f>
        <v>0.87415479484150138</v>
      </c>
      <c r="I2246" s="10">
        <f t="shared" ca="1" si="294"/>
        <v>0.61308132480309918</v>
      </c>
      <c r="J2246" s="29">
        <f ca="1">_xlfn.BETA.INV(I2246,'Input Parameters'!$L$24,'Input Parameters'!$M$24,'Input Parameters'!$J$24,'Input Parameters'!$K$24)</f>
        <v>0.6526990444889087</v>
      </c>
      <c r="K2246" s="156">
        <f ca="1">('Input Parameters'!$E$25/'Input Parameters'!$E$31)^$J2246</f>
        <v>9.258921121719119E-3</v>
      </c>
      <c r="L2246" s="66">
        <f ca="1">$H2246*$C2246*'Input Parameters'!$E$23*K2246</f>
        <v>4.9353384787114347</v>
      </c>
      <c r="M2246" s="23">
        <f t="shared" ca="1" si="295"/>
        <v>0.15286327950610057</v>
      </c>
      <c r="N2246" s="15">
        <f ca="1">_xlfn.NORM.INV(M2246,'Input Parameters'!$E$26,'Input Parameters'!$F$26)</f>
        <v>1.2491165864075265E-2</v>
      </c>
      <c r="O2246" s="8">
        <f t="shared" ca="1" si="296"/>
        <v>0.43080056685956369</v>
      </c>
      <c r="P2246" s="29">
        <f ca="1">_xlfn.LOGNORM.INV(O2246,'Input Parameters'!$H$27,'Input Parameters'!$I$27)</f>
        <v>1.3179580218632738</v>
      </c>
      <c r="Q2246" s="10"/>
      <c r="R2246" s="15">
        <f>'Input Parameters'!$E$28</f>
        <v>12.7</v>
      </c>
      <c r="S2246" s="10">
        <f t="shared" ca="1" si="297"/>
        <v>0.60352043122991395</v>
      </c>
      <c r="T2246" s="25">
        <f ca="1">_xlfn.LOGNORM.INV(S2246,'Input Parameters'!$H$29,'Input Parameters'!$I$29)</f>
        <v>59.973356833836768</v>
      </c>
      <c r="U2246" s="10">
        <f t="shared" ca="1" si="298"/>
        <v>0.31752510168903569</v>
      </c>
      <c r="V2246" s="29">
        <f ca="1">IF('Input Parameters'!$D$30="Beta",_xlfn.BETA.INV(U2246,'Input Parameters'!$L$30,'Input Parameters'!$M$30,'Input Parameters'!$J$30,'Input Parameters'!$K$30),IF('Input Parameters'!$D$30="LogNorm",_xlfn.LOGNORM.INV(U2246,'Input Parameters'!$H$30,'Input Parameters'!$I$30)))</f>
        <v>0.82864636586750928</v>
      </c>
      <c r="W2246" s="2">
        <f ca="1">N2246+(P2246-N2246)*(1-ERF((T2246-R2246)/(2*SQRT(L2246*'Input Parameters'!$E$31))))</f>
        <v>0.18534465775672282</v>
      </c>
      <c r="X2246">
        <f t="shared" ca="1" si="290"/>
        <v>1</v>
      </c>
      <c r="Y2246" s="7"/>
    </row>
    <row r="2247" spans="1:25" ht="15" customHeight="1" x14ac:dyDescent="0.3">
      <c r="A2247" s="130">
        <v>2240</v>
      </c>
      <c r="B2247" s="10">
        <f t="shared" ca="1" si="291"/>
        <v>0.10315536182898777</v>
      </c>
      <c r="C2247" s="57">
        <f ca="1">_xlfn.NORM.INV(B2247,'Input Parameters'!$E$19,'Input Parameters'!$F$19)</f>
        <v>460.51099529474476</v>
      </c>
      <c r="D2247" s="10">
        <f t="shared" ca="1" si="292"/>
        <v>0.47471941999416845</v>
      </c>
      <c r="E2247" s="59">
        <f ca="1">IF(_xlfn.NORM.INV(D2247,'Input Parameters'!$E$20,'Input Parameters'!$F$20)&lt;3500,3500,IF(_xlfn.NORM.INV(D2247,'Input Parameters'!$E$20,'Input Parameters'!$F$20)&gt;5500,5500,_xlfn.NORM.INV(D2247,'Input Parameters'!$E$20,'Input Parameters'!$F$20)))</f>
        <v>4755.6119587750291</v>
      </c>
      <c r="F2247" s="10">
        <f t="shared" ca="1" si="293"/>
        <v>0.76648656031646822</v>
      </c>
      <c r="G2247" s="61">
        <f ca="1">_xlfn.NORM.INV(F2247,'Input Parameters'!$E$21,'Input Parameters'!$F$21)</f>
        <v>290.56677459551435</v>
      </c>
      <c r="H2247" s="54">
        <f ca="1">EXP(E2247*(1/'Input Parameters'!$E$22-1/G2247))</f>
        <v>0.87291469907985819</v>
      </c>
      <c r="I2247" s="10">
        <f t="shared" ca="1" si="294"/>
        <v>0.78369256819224697</v>
      </c>
      <c r="J2247" s="29">
        <f ca="1">_xlfn.BETA.INV(I2247,'Input Parameters'!$L$24,'Input Parameters'!$M$24,'Input Parameters'!$J$24,'Input Parameters'!$K$24)</f>
        <v>0.72675183948317557</v>
      </c>
      <c r="K2247" s="156">
        <f ca="1">('Input Parameters'!$E$25/'Input Parameters'!$E$31)^$J2247</f>
        <v>5.4431953730066669E-3</v>
      </c>
      <c r="L2247" s="66">
        <f ca="1">$H2247*$C2247*'Input Parameters'!$E$23*K2247</f>
        <v>2.1880927816545857</v>
      </c>
      <c r="M2247" s="23">
        <f t="shared" ca="1" si="295"/>
        <v>0.94150125888526415</v>
      </c>
      <c r="N2247" s="15">
        <f ca="1">_xlfn.NORM.INV(M2247,'Input Parameters'!$E$26,'Input Parameters'!$F$26)</f>
        <v>6.6917534525633982E-2</v>
      </c>
      <c r="O2247" s="8">
        <f t="shared" ca="1" si="296"/>
        <v>0.87011970494396651</v>
      </c>
      <c r="P2247" s="29">
        <f ca="1">_xlfn.LOGNORM.INV(O2247,'Input Parameters'!$H$27,'Input Parameters'!$I$27)</f>
        <v>2.3438387722948577</v>
      </c>
      <c r="Q2247" s="10"/>
      <c r="R2247" s="15">
        <f>'Input Parameters'!$E$28</f>
        <v>12.7</v>
      </c>
      <c r="S2247" s="10">
        <f t="shared" ca="1" si="297"/>
        <v>0.32340231179516743</v>
      </c>
      <c r="T2247" s="25">
        <f ca="1">_xlfn.LOGNORM.INV(S2247,'Input Parameters'!$H$29,'Input Parameters'!$I$29)</f>
        <v>55.311885198918255</v>
      </c>
      <c r="U2247" s="10">
        <f t="shared" ca="1" si="298"/>
        <v>0.55862570506261677</v>
      </c>
      <c r="V2247" s="29">
        <f ca="1">IF('Input Parameters'!$D$30="Beta",_xlfn.BETA.INV(U2247,'Input Parameters'!$L$30,'Input Parameters'!$M$30,'Input Parameters'!$J$30,'Input Parameters'!$K$30),IF('Input Parameters'!$D$30="LogNorm",_xlfn.LOGNORM.INV(U2247,'Input Parameters'!$H$30,'Input Parameters'!$I$30)))</f>
        <v>1.0590445880282244</v>
      </c>
      <c r="W2247" s="2">
        <f ca="1">N2247+(P2247-N2247)*(1-ERF((T2247-R2247)/(2*SQRT(L2247*'Input Parameters'!$E$31))))</f>
        <v>0.16176011712681174</v>
      </c>
      <c r="X2247">
        <f t="shared" ca="1" si="290"/>
        <v>1</v>
      </c>
      <c r="Y2247" s="7"/>
    </row>
    <row r="2248" spans="1:25" ht="15" customHeight="1" x14ac:dyDescent="0.3">
      <c r="A2248" s="130">
        <v>2241</v>
      </c>
      <c r="B2248" s="10">
        <f t="shared" ca="1" si="291"/>
        <v>0.25386038213275741</v>
      </c>
      <c r="C2248" s="57">
        <f ca="1">_xlfn.NORM.INV(B2248,'Input Parameters'!$E$19,'Input Parameters'!$F$19)</f>
        <v>511.32797291613923</v>
      </c>
      <c r="D2248" s="10">
        <f t="shared" ca="1" si="292"/>
        <v>0.14935430177138342</v>
      </c>
      <c r="E2248" s="59">
        <f ca="1">IF(_xlfn.NORM.INV(D2248,'Input Parameters'!$E$20,'Input Parameters'!$F$20)&lt;3500,3500,IF(_xlfn.NORM.INV(D2248,'Input Parameters'!$E$20,'Input Parameters'!$F$20)&gt;5500,5500,_xlfn.NORM.INV(D2248,'Input Parameters'!$E$20,'Input Parameters'!$F$20)))</f>
        <v>4072.5552925549096</v>
      </c>
      <c r="F2248" s="10">
        <f t="shared" ca="1" si="293"/>
        <v>0.85275076156683882</v>
      </c>
      <c r="G2248" s="61">
        <f ca="1">_xlfn.NORM.INV(F2248,'Input Parameters'!$E$21,'Input Parameters'!$F$21)</f>
        <v>293.08967098344226</v>
      </c>
      <c r="H2248" s="54">
        <f ca="1">EXP(E2248*(1/'Input Parameters'!$E$22-1/G2248))</f>
        <v>1.0042616182938842</v>
      </c>
      <c r="I2248" s="10">
        <f t="shared" ca="1" si="294"/>
        <v>0.18981347985265729</v>
      </c>
      <c r="J2248" s="29">
        <f ca="1">_xlfn.BETA.INV(I2248,'Input Parameters'!$L$24,'Input Parameters'!$M$24,'Input Parameters'!$J$24,'Input Parameters'!$K$24)</f>
        <v>0.4625784689809585</v>
      </c>
      <c r="K2248" s="156">
        <f ca="1">('Input Parameters'!$E$25/'Input Parameters'!$E$31)^$J2248</f>
        <v>3.6213303615949058E-2</v>
      </c>
      <c r="L2248" s="66">
        <f ca="1">$H2248*$C2248*'Input Parameters'!$E$23*K2248</f>
        <v>18.595786984341807</v>
      </c>
      <c r="M2248" s="23">
        <f t="shared" ca="1" si="295"/>
        <v>0.47435769434914943</v>
      </c>
      <c r="N2248" s="15">
        <f ca="1">_xlfn.NORM.INV(M2248,'Input Parameters'!$E$26,'Input Parameters'!$F$26)</f>
        <v>3.2649278944201041E-2</v>
      </c>
      <c r="O2248" s="8">
        <f t="shared" ca="1" si="296"/>
        <v>0.40519921778059498</v>
      </c>
      <c r="P2248" s="29">
        <f ca="1">_xlfn.LOGNORM.INV(O2248,'Input Parameters'!$H$27,'Input Parameters'!$I$27)</f>
        <v>1.2802715141783068</v>
      </c>
      <c r="Q2248" s="10"/>
      <c r="R2248" s="15">
        <f>'Input Parameters'!$E$28</f>
        <v>12.7</v>
      </c>
      <c r="S2248" s="10">
        <f t="shared" ca="1" si="297"/>
        <v>0.73812339044443898</v>
      </c>
      <c r="T2248" s="25">
        <f ca="1">_xlfn.LOGNORM.INV(S2248,'Input Parameters'!$H$29,'Input Parameters'!$I$29)</f>
        <v>62.552998922334154</v>
      </c>
      <c r="U2248" s="10">
        <f t="shared" ca="1" si="298"/>
        <v>0.98672041941033806</v>
      </c>
      <c r="V2248" s="29">
        <f ca="1">IF('Input Parameters'!$D$30="Beta",_xlfn.BETA.INV(U2248,'Input Parameters'!$L$30,'Input Parameters'!$M$30,'Input Parameters'!$J$30,'Input Parameters'!$K$30),IF('Input Parameters'!$D$30="LogNorm",_xlfn.LOGNORM.INV(U2248,'Input Parameters'!$H$30,'Input Parameters'!$I$30)))</f>
        <v>2.3960953422921603</v>
      </c>
      <c r="W2248" s="2">
        <f ca="1">N2248+(P2248-N2248)*(1-ERF((T2248-R2248)/(2*SQRT(L2248*'Input Parameters'!$E$31))))</f>
        <v>0.54874432683467456</v>
      </c>
      <c r="X2248">
        <f t="shared" ca="1" si="290"/>
        <v>1</v>
      </c>
      <c r="Y2248" s="7"/>
    </row>
    <row r="2249" spans="1:25" ht="15" customHeight="1" x14ac:dyDescent="0.3">
      <c r="A2249" s="130">
        <v>2242</v>
      </c>
      <c r="B2249" s="10">
        <f t="shared" ca="1" si="291"/>
        <v>0.10010486299205357</v>
      </c>
      <c r="C2249" s="57">
        <f ca="1">_xlfn.NORM.INV(B2249,'Input Parameters'!$E$19,'Input Parameters'!$F$19)</f>
        <v>459.05936346169108</v>
      </c>
      <c r="D2249" s="10">
        <f t="shared" ca="1" si="292"/>
        <v>0.74233587271866419</v>
      </c>
      <c r="E2249" s="59">
        <f ca="1">IF(_xlfn.NORM.INV(D2249,'Input Parameters'!$E$20,'Input Parameters'!$F$20)&lt;3500,3500,IF(_xlfn.NORM.INV(D2249,'Input Parameters'!$E$20,'Input Parameters'!$F$20)&gt;5500,5500,_xlfn.NORM.INV(D2249,'Input Parameters'!$E$20,'Input Parameters'!$F$20)))</f>
        <v>5255.3944975597542</v>
      </c>
      <c r="F2249" s="10">
        <f t="shared" ca="1" si="293"/>
        <v>0.72331427350595245</v>
      </c>
      <c r="G2249" s="61">
        <f ca="1">_xlfn.NORM.INV(F2249,'Input Parameters'!$E$21,'Input Parameters'!$F$21)</f>
        <v>289.5087451625111</v>
      </c>
      <c r="H2249" s="54">
        <f ca="1">EXP(E2249*(1/'Input Parameters'!$E$22-1/G2249))</f>
        <v>0.80549319801210473</v>
      </c>
      <c r="I2249" s="10">
        <f t="shared" ca="1" si="294"/>
        <v>0.23421532429263103</v>
      </c>
      <c r="J2249" s="29">
        <f ca="1">_xlfn.BETA.INV(I2249,'Input Parameters'!$L$24,'Input Parameters'!$M$24,'Input Parameters'!$J$24,'Input Parameters'!$K$24)</f>
        <v>0.48792093176443957</v>
      </c>
      <c r="K2249" s="156">
        <f ca="1">('Input Parameters'!$E$25/'Input Parameters'!$E$31)^$J2249</f>
        <v>3.0193636439058164E-2</v>
      </c>
      <c r="L2249" s="66">
        <f ca="1">$H2249*$C2249*'Input Parameters'!$E$23*K2249</f>
        <v>11.164676632709973</v>
      </c>
      <c r="M2249" s="23">
        <f t="shared" ca="1" si="295"/>
        <v>0.69576894414469836</v>
      </c>
      <c r="N2249" s="15">
        <f ca="1">_xlfn.NORM.INV(M2249,'Input Parameters'!$E$26,'Input Parameters'!$F$26)</f>
        <v>4.4757668395220142E-2</v>
      </c>
      <c r="O2249" s="8">
        <f t="shared" ca="1" si="296"/>
        <v>0.94175966396322075</v>
      </c>
      <c r="P2249" s="29">
        <f ca="1">_xlfn.LOGNORM.INV(O2249,'Input Parameters'!$H$27,'Input Parameters'!$I$27)</f>
        <v>2.851007494350692</v>
      </c>
      <c r="Q2249" s="10"/>
      <c r="R2249" s="15">
        <f>'Input Parameters'!$E$28</f>
        <v>12.7</v>
      </c>
      <c r="S2249" s="10">
        <f t="shared" ca="1" si="297"/>
        <v>0.16455419006414074</v>
      </c>
      <c r="T2249" s="25">
        <f ca="1">_xlfn.LOGNORM.INV(S2249,'Input Parameters'!$H$29,'Input Parameters'!$I$29)</f>
        <v>52.188560130034773</v>
      </c>
      <c r="U2249" s="10">
        <f t="shared" ca="1" si="298"/>
        <v>4.4250940784673953E-2</v>
      </c>
      <c r="V2249" s="29">
        <f ca="1">IF('Input Parameters'!$D$30="Beta",_xlfn.BETA.INV(U2249,'Input Parameters'!$L$30,'Input Parameters'!$M$30,'Input Parameters'!$J$30,'Input Parameters'!$K$30),IF('Input Parameters'!$D$30="LogNorm",_xlfn.LOGNORM.INV(U2249,'Input Parameters'!$H$30,'Input Parameters'!$I$30)))</f>
        <v>0.51042915518068277</v>
      </c>
      <c r="W2249" s="2">
        <f ca="1">N2249+(P2249-N2249)*(1-ERF((T2249-R2249)/(2*SQRT(L2249*'Input Parameters'!$E$31))))</f>
        <v>1.1766369096199192</v>
      </c>
      <c r="X2249">
        <f t="shared" ref="X2249:X2312" ca="1" si="299">IFERROR(IF(W2249&gt;V2249,0,1),0)</f>
        <v>0</v>
      </c>
      <c r="Y2249" s="7"/>
    </row>
    <row r="2250" spans="1:25" ht="15" customHeight="1" x14ac:dyDescent="0.3">
      <c r="A2250" s="130">
        <v>2243</v>
      </c>
      <c r="B2250" s="10">
        <f t="shared" ca="1" si="291"/>
        <v>0.43937100640645865</v>
      </c>
      <c r="C2250" s="57">
        <f ca="1">_xlfn.NORM.INV(B2250,'Input Parameters'!$E$19,'Input Parameters'!$F$19)</f>
        <v>554.40833089922569</v>
      </c>
      <c r="D2250" s="10">
        <f t="shared" ca="1" si="292"/>
        <v>7.47211099576367E-2</v>
      </c>
      <c r="E2250" s="59">
        <f ca="1">IF(_xlfn.NORM.INV(D2250,'Input Parameters'!$E$20,'Input Parameters'!$F$20)&lt;3500,3500,IF(_xlfn.NORM.INV(D2250,'Input Parameters'!$E$20,'Input Parameters'!$F$20)&gt;5500,5500,_xlfn.NORM.INV(D2250,'Input Parameters'!$E$20,'Input Parameters'!$F$20)))</f>
        <v>3790.9468821601467</v>
      </c>
      <c r="F2250" s="10">
        <f t="shared" ca="1" si="293"/>
        <v>0.11515977116076803</v>
      </c>
      <c r="G2250" s="61">
        <f ca="1">_xlfn.NORM.INV(F2250,'Input Parameters'!$E$21,'Input Parameters'!$F$21)</f>
        <v>275.42164596892201</v>
      </c>
      <c r="H2250" s="54">
        <f ca="1">EXP(E2250*(1/'Input Parameters'!$E$22-1/G2250))</f>
        <v>0.43789675264046896</v>
      </c>
      <c r="I2250" s="10">
        <f t="shared" ca="1" si="294"/>
        <v>0.99703920160515558</v>
      </c>
      <c r="J2250" s="29">
        <f ca="1">_xlfn.BETA.INV(I2250,'Input Parameters'!$L$24,'Input Parameters'!$M$24,'Input Parameters'!$J$24,'Input Parameters'!$K$24)</f>
        <v>0.92790913703672684</v>
      </c>
      <c r="K2250" s="156">
        <f ca="1">('Input Parameters'!$E$25/'Input Parameters'!$E$31)^$J2250</f>
        <v>1.2857661915171188E-3</v>
      </c>
      <c r="L2250" s="66">
        <f ca="1">$H2250*$C2250*'Input Parameters'!$E$23*K2250</f>
        <v>0.31215009702163654</v>
      </c>
      <c r="M2250" s="23">
        <f t="shared" ca="1" si="295"/>
        <v>0.19126774612595843</v>
      </c>
      <c r="N2250" s="15">
        <f ca="1">_xlfn.NORM.INV(M2250,'Input Parameters'!$E$26,'Input Parameters'!$F$26)</f>
        <v>1.5662083918927091E-2</v>
      </c>
      <c r="O2250" s="8">
        <f t="shared" ca="1" si="296"/>
        <v>0.28028514327109444</v>
      </c>
      <c r="P2250" s="29">
        <f ca="1">_xlfn.LOGNORM.INV(O2250,'Input Parameters'!$H$27,'Input Parameters'!$I$27)</f>
        <v>1.1004631004379604</v>
      </c>
      <c r="Q2250" s="10"/>
      <c r="R2250" s="15">
        <f>'Input Parameters'!$E$28</f>
        <v>12.7</v>
      </c>
      <c r="S2250" s="10">
        <f t="shared" ca="1" si="297"/>
        <v>0.69786949228656092</v>
      </c>
      <c r="T2250" s="25">
        <f ca="1">_xlfn.LOGNORM.INV(S2250,'Input Parameters'!$H$29,'Input Parameters'!$I$29)</f>
        <v>61.720821724737114</v>
      </c>
      <c r="U2250" s="10">
        <f t="shared" ca="1" si="298"/>
        <v>0.61015046936582018</v>
      </c>
      <c r="V2250" s="29">
        <f ca="1">IF('Input Parameters'!$D$30="Beta",_xlfn.BETA.INV(U2250,'Input Parameters'!$L$30,'Input Parameters'!$M$30,'Input Parameters'!$J$30,'Input Parameters'!$K$30),IF('Input Parameters'!$D$30="LogNorm",_xlfn.LOGNORM.INV(U2250,'Input Parameters'!$H$30,'Input Parameters'!$I$30)))</f>
        <v>1.1157308920146662</v>
      </c>
      <c r="W2250" s="2">
        <f ca="1">N2250+(P2250-N2250)*(1-ERF((T2250-R2250)/(2*SQRT(L2250*'Input Parameters'!$E$31))))</f>
        <v>1.5662084515410409E-2</v>
      </c>
      <c r="X2250">
        <f t="shared" ca="1" si="299"/>
        <v>1</v>
      </c>
      <c r="Y2250" s="7"/>
    </row>
    <row r="2251" spans="1:25" ht="15" customHeight="1" x14ac:dyDescent="0.3">
      <c r="A2251" s="130">
        <v>2244</v>
      </c>
      <c r="B2251" s="10">
        <f t="shared" ca="1" si="291"/>
        <v>0.29981353716479231</v>
      </c>
      <c r="C2251" s="57">
        <f ca="1">_xlfn.NORM.INV(B2251,'Input Parameters'!$E$19,'Input Parameters'!$F$19)</f>
        <v>522.94283409628497</v>
      </c>
      <c r="D2251" s="10">
        <f t="shared" ca="1" si="292"/>
        <v>0.25242177572670321</v>
      </c>
      <c r="E2251" s="59">
        <f ca="1">IF(_xlfn.NORM.INV(D2251,'Input Parameters'!$E$20,'Input Parameters'!$F$20)&lt;3500,3500,IF(_xlfn.NORM.INV(D2251,'Input Parameters'!$E$20,'Input Parameters'!$F$20)&gt;5500,5500,_xlfn.NORM.INV(D2251,'Input Parameters'!$E$20,'Input Parameters'!$F$20)))</f>
        <v>4333.1782629260033</v>
      </c>
      <c r="F2251" s="10">
        <f t="shared" ca="1" si="293"/>
        <v>0.13390776878648591</v>
      </c>
      <c r="G2251" s="61">
        <f ca="1">_xlfn.NORM.INV(F2251,'Input Parameters'!$E$21,'Input Parameters'!$F$21)</f>
        <v>276.14027769424888</v>
      </c>
      <c r="H2251" s="54">
        <f ca="1">EXP(E2251*(1/'Input Parameters'!$E$22-1/G2251))</f>
        <v>0.40537550797841843</v>
      </c>
      <c r="I2251" s="10">
        <f t="shared" ca="1" si="294"/>
        <v>0.92235543957741817</v>
      </c>
      <c r="J2251" s="29">
        <f ca="1">_xlfn.BETA.INV(I2251,'Input Parameters'!$L$24,'Input Parameters'!$M$24,'Input Parameters'!$J$24,'Input Parameters'!$K$24)</f>
        <v>0.80935627407096422</v>
      </c>
      <c r="K2251" s="156">
        <f ca="1">('Input Parameters'!$E$25/'Input Parameters'!$E$31)^$J2251</f>
        <v>3.0095766446098867E-3</v>
      </c>
      <c r="L2251" s="66">
        <f ca="1">$H2251*$C2251*'Input Parameters'!$E$23*K2251</f>
        <v>0.63799478686220645</v>
      </c>
      <c r="M2251" s="23">
        <f t="shared" ca="1" si="295"/>
        <v>0.11155623306525797</v>
      </c>
      <c r="N2251" s="15">
        <f ca="1">_xlfn.NORM.INV(M2251,'Input Parameters'!$E$26,'Input Parameters'!$F$26)</f>
        <v>8.4158368798747905E-3</v>
      </c>
      <c r="O2251" s="8">
        <f t="shared" ca="1" si="296"/>
        <v>0.98437019925134062</v>
      </c>
      <c r="P2251" s="29">
        <f ca="1">_xlfn.LOGNORM.INV(O2251,'Input Parameters'!$H$27,'Input Parameters'!$I$27)</f>
        <v>3.6915834982290163</v>
      </c>
      <c r="Q2251" s="10"/>
      <c r="R2251" s="15">
        <f>'Input Parameters'!$E$28</f>
        <v>12.7</v>
      </c>
      <c r="S2251" s="10">
        <f t="shared" ca="1" si="297"/>
        <v>0.3488240675153762</v>
      </c>
      <c r="T2251" s="25">
        <f ca="1">_xlfn.LOGNORM.INV(S2251,'Input Parameters'!$H$29,'Input Parameters'!$I$29)</f>
        <v>55.746476980345001</v>
      </c>
      <c r="U2251" s="10">
        <f t="shared" ca="1" si="298"/>
        <v>0.48529617913393541</v>
      </c>
      <c r="V2251" s="29">
        <f ca="1">IF('Input Parameters'!$D$30="Beta",_xlfn.BETA.INV(U2251,'Input Parameters'!$L$30,'Input Parameters'!$M$30,'Input Parameters'!$J$30,'Input Parameters'!$K$30),IF('Input Parameters'!$D$30="LogNorm",_xlfn.LOGNORM.INV(U2251,'Input Parameters'!$H$30,'Input Parameters'!$I$30)))</f>
        <v>0.98478600654408344</v>
      </c>
      <c r="W2251" s="2">
        <f ca="1">N2251+(P2251-N2251)*(1-ERF((T2251-R2251)/(2*SQRT(L2251*'Input Parameters'!$E$31))))</f>
        <v>8.9260593045552474E-3</v>
      </c>
      <c r="X2251">
        <f t="shared" ca="1" si="299"/>
        <v>1</v>
      </c>
      <c r="Y2251" s="7"/>
    </row>
    <row r="2252" spans="1:25" ht="15" customHeight="1" x14ac:dyDescent="0.3">
      <c r="A2252" s="130">
        <v>2245</v>
      </c>
      <c r="B2252" s="10">
        <f t="shared" ca="1" si="291"/>
        <v>0.14592038137151375</v>
      </c>
      <c r="C2252" s="57">
        <f ca="1">_xlfn.NORM.INV(B2252,'Input Parameters'!$E$19,'Input Parameters'!$F$19)</f>
        <v>478.22921940366939</v>
      </c>
      <c r="D2252" s="10">
        <f t="shared" ca="1" si="292"/>
        <v>0.24902650666625514</v>
      </c>
      <c r="E2252" s="59">
        <f ca="1">IF(_xlfn.NORM.INV(D2252,'Input Parameters'!$E$20,'Input Parameters'!$F$20)&lt;3500,3500,IF(_xlfn.NORM.INV(D2252,'Input Parameters'!$E$20,'Input Parameters'!$F$20)&gt;5500,5500,_xlfn.NORM.INV(D2252,'Input Parameters'!$E$20,'Input Parameters'!$F$20)))</f>
        <v>4325.7105364465324</v>
      </c>
      <c r="F2252" s="10">
        <f t="shared" ca="1" si="293"/>
        <v>0.82065286467610143</v>
      </c>
      <c r="G2252" s="61">
        <f ca="1">_xlfn.NORM.INV(F2252,'Input Parameters'!$E$21,'Input Parameters'!$F$21)</f>
        <v>292.06434799618046</v>
      </c>
      <c r="H2252" s="54">
        <f ca="1">EXP(E2252*(1/'Input Parameters'!$E$22-1/G2252))</f>
        <v>0.95380490202312396</v>
      </c>
      <c r="I2252" s="10">
        <f t="shared" ca="1" si="294"/>
        <v>0.45697964117980416</v>
      </c>
      <c r="J2252" s="29">
        <f ca="1">_xlfn.BETA.INV(I2252,'Input Parameters'!$L$24,'Input Parameters'!$M$24,'Input Parameters'!$J$24,'Input Parameters'!$K$24)</f>
        <v>0.58967078838239084</v>
      </c>
      <c r="K2252" s="156">
        <f ca="1">('Input Parameters'!$E$25/'Input Parameters'!$E$31)^$J2252</f>
        <v>1.4551931524496249E-2</v>
      </c>
      <c r="L2252" s="66">
        <f ca="1">$H2252*$C2252*'Input Parameters'!$E$23*K2252</f>
        <v>6.6376798286886869</v>
      </c>
      <c r="M2252" s="23">
        <f t="shared" ca="1" si="295"/>
        <v>0.20538719168323638</v>
      </c>
      <c r="N2252" s="15">
        <f ca="1">_xlfn.NORM.INV(M2252,'Input Parameters'!$E$26,'Input Parameters'!$F$26)</f>
        <v>1.6726835433144668E-2</v>
      </c>
      <c r="O2252" s="8">
        <f t="shared" ca="1" si="296"/>
        <v>0.52167627621282808</v>
      </c>
      <c r="P2252" s="29">
        <f ca="1">_xlfn.LOGNORM.INV(O2252,'Input Parameters'!$H$27,'Input Parameters'!$I$27)</f>
        <v>1.4582861177771793</v>
      </c>
      <c r="Q2252" s="10"/>
      <c r="R2252" s="15">
        <f>'Input Parameters'!$E$28</f>
        <v>12.7</v>
      </c>
      <c r="S2252" s="10">
        <f t="shared" ca="1" si="297"/>
        <v>0.34141213703787798</v>
      </c>
      <c r="T2252" s="25">
        <f ca="1">_xlfn.LOGNORM.INV(S2252,'Input Parameters'!$H$29,'Input Parameters'!$I$29)</f>
        <v>55.620722413450345</v>
      </c>
      <c r="U2252" s="10">
        <f t="shared" ca="1" si="298"/>
        <v>0.50192307909876377</v>
      </c>
      <c r="V2252" s="29">
        <f ca="1">IF('Input Parameters'!$D$30="Beta",_xlfn.BETA.INV(U2252,'Input Parameters'!$L$30,'Input Parameters'!$M$30,'Input Parameters'!$J$30,'Input Parameters'!$K$30),IF('Input Parameters'!$D$30="LogNorm",_xlfn.LOGNORM.INV(U2252,'Input Parameters'!$H$30,'Input Parameters'!$I$30)))</f>
        <v>1.0011083251385886</v>
      </c>
      <c r="W2252" s="2">
        <f ca="1">N2252+(P2252-N2252)*(1-ERF((T2252-R2252)/(2*SQRT(L2252*'Input Parameters'!$E$31))))</f>
        <v>0.3609685059130871</v>
      </c>
      <c r="X2252">
        <f t="shared" ca="1" si="299"/>
        <v>1</v>
      </c>
      <c r="Y2252" s="7"/>
    </row>
    <row r="2253" spans="1:25" ht="15" customHeight="1" x14ac:dyDescent="0.3">
      <c r="A2253" s="130">
        <v>2246</v>
      </c>
      <c r="B2253" s="10">
        <f t="shared" ca="1" si="291"/>
        <v>0.43304321732296314</v>
      </c>
      <c r="C2253" s="57">
        <f ca="1">_xlfn.NORM.INV(B2253,'Input Parameters'!$E$19,'Input Parameters'!$F$19)</f>
        <v>553.05063101926578</v>
      </c>
      <c r="D2253" s="10">
        <f t="shared" ca="1" si="292"/>
        <v>0.86343041045591085</v>
      </c>
      <c r="E2253" s="59">
        <f ca="1">IF(_xlfn.NORM.INV(D2253,'Input Parameters'!$E$20,'Input Parameters'!$F$20)&lt;3500,3500,IF(_xlfn.NORM.INV(D2253,'Input Parameters'!$E$20,'Input Parameters'!$F$20)&gt;5500,5500,_xlfn.NORM.INV(D2253,'Input Parameters'!$E$20,'Input Parameters'!$F$20)))</f>
        <v>5500</v>
      </c>
      <c r="F2253" s="10">
        <f t="shared" ca="1" si="293"/>
        <v>0.30697614622797309</v>
      </c>
      <c r="G2253" s="61">
        <f ca="1">_xlfn.NORM.INV(F2253,'Input Parameters'!$E$21,'Input Parameters'!$F$21)</f>
        <v>280.8851024634593</v>
      </c>
      <c r="H2253" s="54">
        <f ca="1">EXP(E2253*(1/'Input Parameters'!$E$22-1/G2253))</f>
        <v>0.44502309518695238</v>
      </c>
      <c r="I2253" s="10">
        <f t="shared" ca="1" si="294"/>
        <v>0.66435199199521144</v>
      </c>
      <c r="J2253" s="29">
        <f ca="1">_xlfn.BETA.INV(I2253,'Input Parameters'!$L$24,'Input Parameters'!$M$24,'Input Parameters'!$J$24,'Input Parameters'!$K$24)</f>
        <v>0.67378018546958529</v>
      </c>
      <c r="K2253" s="156">
        <f ca="1">('Input Parameters'!$E$25/'Input Parameters'!$E$31)^$J2253</f>
        <v>7.9594584321843395E-3</v>
      </c>
      <c r="L2253" s="66">
        <f ca="1">$H2253*$C2253*'Input Parameters'!$E$23*K2253</f>
        <v>1.9589843259106581</v>
      </c>
      <c r="M2253" s="23">
        <f t="shared" ca="1" si="295"/>
        <v>0.1666671391250576</v>
      </c>
      <c r="N2253" s="15">
        <f ca="1">_xlfn.NORM.INV(M2253,'Input Parameters'!$E$26,'Input Parameters'!$F$26)</f>
        <v>1.3684186822009514E-2</v>
      </c>
      <c r="O2253" s="8">
        <f t="shared" ca="1" si="296"/>
        <v>0.20230585279064683</v>
      </c>
      <c r="P2253" s="29">
        <f ca="1">_xlfn.LOGNORM.INV(O2253,'Input Parameters'!$H$27,'Input Parameters'!$I$27)</f>
        <v>0.98462024496988954</v>
      </c>
      <c r="Q2253" s="10"/>
      <c r="R2253" s="15">
        <f>'Input Parameters'!$E$28</f>
        <v>12.7</v>
      </c>
      <c r="S2253" s="10">
        <f t="shared" ca="1" si="297"/>
        <v>0.50735350203019969</v>
      </c>
      <c r="T2253" s="25">
        <f ca="1">_xlfn.LOGNORM.INV(S2253,'Input Parameters'!$H$29,'Input Parameters'!$I$29)</f>
        <v>58.352467690755319</v>
      </c>
      <c r="U2253" s="10">
        <f t="shared" ca="1" si="298"/>
        <v>0.94138928889935503</v>
      </c>
      <c r="V2253" s="29">
        <f ca="1">IF('Input Parameters'!$D$30="Beta",_xlfn.BETA.INV(U2253,'Input Parameters'!$L$30,'Input Parameters'!$M$30,'Input Parameters'!$J$30,'Input Parameters'!$K$30),IF('Input Parameters'!$D$30="LogNorm",_xlfn.LOGNORM.INV(U2253,'Input Parameters'!$H$30,'Input Parameters'!$I$30)))</f>
        <v>1.8532974656443977</v>
      </c>
      <c r="W2253" s="2">
        <f ca="1">N2253+(P2253-N2253)*(1-ERF((T2253-R2253)/(2*SQRT(L2253*'Input Parameters'!$E$31))))</f>
        <v>3.4159814603679832E-2</v>
      </c>
      <c r="X2253">
        <f t="shared" ca="1" si="299"/>
        <v>1</v>
      </c>
      <c r="Y2253" s="7"/>
    </row>
    <row r="2254" spans="1:25" ht="15" customHeight="1" x14ac:dyDescent="0.3">
      <c r="A2254" s="130">
        <v>2247</v>
      </c>
      <c r="B2254" s="10">
        <f t="shared" ca="1" si="291"/>
        <v>0.5379719142601771</v>
      </c>
      <c r="C2254" s="57">
        <f ca="1">_xlfn.NORM.INV(B2254,'Input Parameters'!$E$19,'Input Parameters'!$F$19)</f>
        <v>575.35501723210018</v>
      </c>
      <c r="D2254" s="10">
        <f t="shared" ca="1" si="292"/>
        <v>0.43198895296864692</v>
      </c>
      <c r="E2254" s="59">
        <f ca="1">IF(_xlfn.NORM.INV(D2254,'Input Parameters'!$E$20,'Input Parameters'!$F$20)&lt;3500,3500,IF(_xlfn.NORM.INV(D2254,'Input Parameters'!$E$20,'Input Parameters'!$F$20)&gt;5500,5500,_xlfn.NORM.INV(D2254,'Input Parameters'!$E$20,'Input Parameters'!$F$20)))</f>
        <v>4680.0811198026204</v>
      </c>
      <c r="F2254" s="10">
        <f t="shared" ca="1" si="293"/>
        <v>0.83395976917468506</v>
      </c>
      <c r="G2254" s="61">
        <f ca="1">_xlfn.NORM.INV(F2254,'Input Parameters'!$E$21,'Input Parameters'!$F$21)</f>
        <v>292.47366436194352</v>
      </c>
      <c r="H2254" s="54">
        <f ca="1">EXP(E2254*(1/'Input Parameters'!$E$22-1/G2254))</f>
        <v>0.97166424210485813</v>
      </c>
      <c r="I2254" s="10">
        <f t="shared" ca="1" si="294"/>
        <v>0.77379887850427498</v>
      </c>
      <c r="J2254" s="29">
        <f ca="1">_xlfn.BETA.INV(I2254,'Input Parameters'!$L$24,'Input Parameters'!$M$24,'Input Parameters'!$J$24,'Input Parameters'!$K$24)</f>
        <v>0.72202316215590212</v>
      </c>
      <c r="K2254" s="156">
        <f ca="1">('Input Parameters'!$E$25/'Input Parameters'!$E$31)^$J2254</f>
        <v>5.6310034877664365E-3</v>
      </c>
      <c r="L2254" s="66">
        <f ca="1">$H2254*$C2254*'Input Parameters'!$E$23*K2254</f>
        <v>3.1480231804983188</v>
      </c>
      <c r="M2254" s="23">
        <f t="shared" ca="1" si="295"/>
        <v>0.42262855540842048</v>
      </c>
      <c r="N2254" s="15">
        <f ca="1">_xlfn.NORM.INV(M2254,'Input Parameters'!$E$26,'Input Parameters'!$F$26)</f>
        <v>2.9901356145199891E-2</v>
      </c>
      <c r="O2254" s="8">
        <f t="shared" ca="1" si="296"/>
        <v>0.96213042639835866</v>
      </c>
      <c r="P2254" s="29">
        <f ca="1">_xlfn.LOGNORM.INV(O2254,'Input Parameters'!$H$27,'Input Parameters'!$I$27)</f>
        <v>3.1233839666243384</v>
      </c>
      <c r="Q2254" s="10"/>
      <c r="R2254" s="15">
        <f>'Input Parameters'!$E$28</f>
        <v>12.7</v>
      </c>
      <c r="S2254" s="10">
        <f t="shared" ca="1" si="297"/>
        <v>0.57125335150877121</v>
      </c>
      <c r="T2254" s="25">
        <f ca="1">_xlfn.LOGNORM.INV(S2254,'Input Parameters'!$H$29,'Input Parameters'!$I$29)</f>
        <v>59.417720909454893</v>
      </c>
      <c r="U2254" s="10">
        <f t="shared" ca="1" si="298"/>
        <v>0.47665941497623332</v>
      </c>
      <c r="V2254" s="29">
        <f ca="1">IF('Input Parameters'!$D$30="Beta",_xlfn.BETA.INV(U2254,'Input Parameters'!$L$30,'Input Parameters'!$M$30,'Input Parameters'!$J$30,'Input Parameters'!$K$30),IF('Input Parameters'!$D$30="LogNorm",_xlfn.LOGNORM.INV(U2254,'Input Parameters'!$H$30,'Input Parameters'!$I$30)))</f>
        <v>0.97640477393951641</v>
      </c>
      <c r="W2254" s="2">
        <f ca="1">N2254+(P2254-N2254)*(1-ERF((T2254-R2254)/(2*SQRT(L2254*'Input Parameters'!$E$31))))</f>
        <v>0.22362273285616788</v>
      </c>
      <c r="X2254">
        <f t="shared" ca="1" si="299"/>
        <v>1</v>
      </c>
      <c r="Y2254" s="7"/>
    </row>
    <row r="2255" spans="1:25" ht="15" customHeight="1" x14ac:dyDescent="0.3">
      <c r="A2255" s="130">
        <v>2248</v>
      </c>
      <c r="B2255" s="10">
        <f t="shared" ca="1" si="291"/>
        <v>0.86923893006208164</v>
      </c>
      <c r="C2255" s="57">
        <f ca="1">_xlfn.NORM.INV(B2255,'Input Parameters'!$E$19,'Input Parameters'!$F$19)</f>
        <v>662.17666077016224</v>
      </c>
      <c r="D2255" s="10">
        <f t="shared" ca="1" si="292"/>
        <v>0.89040047479127615</v>
      </c>
      <c r="E2255" s="59">
        <f ca="1">IF(_xlfn.NORM.INV(D2255,'Input Parameters'!$E$20,'Input Parameters'!$F$20)&lt;3500,3500,IF(_xlfn.NORM.INV(D2255,'Input Parameters'!$E$20,'Input Parameters'!$F$20)&gt;5500,5500,_xlfn.NORM.INV(D2255,'Input Parameters'!$E$20,'Input Parameters'!$F$20)))</f>
        <v>5500</v>
      </c>
      <c r="F2255" s="10">
        <f t="shared" ca="1" si="293"/>
        <v>0.26013854307837181</v>
      </c>
      <c r="G2255" s="61">
        <f ca="1">_xlfn.NORM.INV(F2255,'Input Parameters'!$E$21,'Input Parameters'!$F$21)</f>
        <v>279.79666182077153</v>
      </c>
      <c r="H2255" s="54">
        <f ca="1">EXP(E2255*(1/'Input Parameters'!$E$22-1/G2255))</f>
        <v>0.412383619604271</v>
      </c>
      <c r="I2255" s="10">
        <f t="shared" ca="1" si="294"/>
        <v>4.3023723220385168E-2</v>
      </c>
      <c r="J2255" s="29">
        <f ca="1">_xlfn.BETA.INV(I2255,'Input Parameters'!$L$24,'Input Parameters'!$M$24,'Input Parameters'!$J$24,'Input Parameters'!$K$24)</f>
        <v>0.33000433381270738</v>
      </c>
      <c r="K2255" s="156">
        <f ca="1">('Input Parameters'!$E$25/'Input Parameters'!$E$31)^$J2255</f>
        <v>9.3733292950680849E-2</v>
      </c>
      <c r="L2255" s="66">
        <f ca="1">$H2255*$C2255*'Input Parameters'!$E$23*K2255</f>
        <v>25.595826059965237</v>
      </c>
      <c r="M2255" s="23">
        <f t="shared" ca="1" si="295"/>
        <v>0.41140938970759611</v>
      </c>
      <c r="N2255" s="15">
        <f ca="1">_xlfn.NORM.INV(M2255,'Input Parameters'!$E$26,'Input Parameters'!$F$26)</f>
        <v>2.9297659120208625E-2</v>
      </c>
      <c r="O2255" s="8">
        <f t="shared" ca="1" si="296"/>
        <v>0.66724820379128646</v>
      </c>
      <c r="P2255" s="29">
        <f ca="1">_xlfn.LOGNORM.INV(O2255,'Input Parameters'!$H$27,'Input Parameters'!$I$27)</f>
        <v>1.7237087158136508</v>
      </c>
      <c r="Q2255" s="10"/>
      <c r="R2255" s="15">
        <f>'Input Parameters'!$E$28</f>
        <v>12.7</v>
      </c>
      <c r="S2255" s="10">
        <f t="shared" ca="1" si="297"/>
        <v>0.10725327771442883</v>
      </c>
      <c r="T2255" s="25">
        <f ca="1">_xlfn.LOGNORM.INV(S2255,'Input Parameters'!$H$29,'Input Parameters'!$I$29)</f>
        <v>50.656664666354352</v>
      </c>
      <c r="U2255" s="10">
        <f t="shared" ca="1" si="298"/>
        <v>0.66463106569908259</v>
      </c>
      <c r="V2255" s="29">
        <f ca="1">IF('Input Parameters'!$D$30="Beta",_xlfn.BETA.INV(U2255,'Input Parameters'!$L$30,'Input Parameters'!$M$30,'Input Parameters'!$J$30,'Input Parameters'!$K$30),IF('Input Parameters'!$D$30="LogNorm",_xlfn.LOGNORM.INV(U2255,'Input Parameters'!$H$30,'Input Parameters'!$I$30)))</f>
        <v>1.1815854620187798</v>
      </c>
      <c r="W2255" s="2">
        <f ca="1">N2255+(P2255-N2255)*(1-ERF((T2255-R2255)/(2*SQRT(L2255*'Input Parameters'!$E$31))))</f>
        <v>1.0387645644602939</v>
      </c>
      <c r="X2255">
        <f t="shared" ca="1" si="299"/>
        <v>1</v>
      </c>
      <c r="Y2255" s="7"/>
    </row>
    <row r="2256" spans="1:25" ht="15" customHeight="1" x14ac:dyDescent="0.3">
      <c r="A2256" s="130">
        <v>2249</v>
      </c>
      <c r="B2256" s="10">
        <f t="shared" ca="1" si="291"/>
        <v>0.23287268515288007</v>
      </c>
      <c r="C2256" s="57">
        <f ca="1">_xlfn.NORM.INV(B2256,'Input Parameters'!$E$19,'Input Parameters'!$F$19)</f>
        <v>505.66409054113581</v>
      </c>
      <c r="D2256" s="10">
        <f t="shared" ca="1" si="292"/>
        <v>0.35722244010576465</v>
      </c>
      <c r="E2256" s="59">
        <f ca="1">IF(_xlfn.NORM.INV(D2256,'Input Parameters'!$E$20,'Input Parameters'!$F$20)&lt;3500,3500,IF(_xlfn.NORM.INV(D2256,'Input Parameters'!$E$20,'Input Parameters'!$F$20)&gt;5500,5500,_xlfn.NORM.INV(D2256,'Input Parameters'!$E$20,'Input Parameters'!$F$20)))</f>
        <v>4543.8748627536324</v>
      </c>
      <c r="F2256" s="10">
        <f t="shared" ca="1" si="293"/>
        <v>9.2975264886885345E-4</v>
      </c>
      <c r="G2256" s="61">
        <f ca="1">_xlfn.NORM.INV(F2256,'Input Parameters'!$E$21,'Input Parameters'!$F$21)</f>
        <v>260.39125324191048</v>
      </c>
      <c r="H2256" s="54">
        <f ca="1">EXP(E2256*(1/'Input Parameters'!$E$22-1/G2256))</f>
        <v>0.1434057778325192</v>
      </c>
      <c r="I2256" s="10">
        <f t="shared" ca="1" si="294"/>
        <v>0.58321456429998619</v>
      </c>
      <c r="J2256" s="29">
        <f ca="1">_xlfn.BETA.INV(I2256,'Input Parameters'!$L$24,'Input Parameters'!$M$24,'Input Parameters'!$J$24,'Input Parameters'!$K$24)</f>
        <v>0.64062185139485672</v>
      </c>
      <c r="K2256" s="156">
        <f ca="1">('Input Parameters'!$E$25/'Input Parameters'!$E$31)^$J2256</f>
        <v>1.0096853628650714E-2</v>
      </c>
      <c r="L2256" s="66">
        <f ca="1">$H2256*$C2256*'Input Parameters'!$E$23*K2256</f>
        <v>0.7321748778854994</v>
      </c>
      <c r="M2256" s="23">
        <f t="shared" ca="1" si="295"/>
        <v>0.87305762797539388</v>
      </c>
      <c r="N2256" s="15">
        <f ca="1">_xlfn.NORM.INV(M2256,'Input Parameters'!$E$26,'Input Parameters'!$F$26)</f>
        <v>5.7960252089972089E-2</v>
      </c>
      <c r="O2256" s="8">
        <f t="shared" ca="1" si="296"/>
        <v>0.51122234915427489</v>
      </c>
      <c r="P2256" s="29">
        <f ca="1">_xlfn.LOGNORM.INV(O2256,'Input Parameters'!$H$27,'Input Parameters'!$I$27)</f>
        <v>1.4414631459987028</v>
      </c>
      <c r="Q2256" s="10"/>
      <c r="R2256" s="15">
        <f>'Input Parameters'!$E$28</f>
        <v>12.7</v>
      </c>
      <c r="S2256" s="10">
        <f t="shared" ca="1" si="297"/>
        <v>0.52024466520184254</v>
      </c>
      <c r="T2256" s="25">
        <f ca="1">_xlfn.LOGNORM.INV(S2256,'Input Parameters'!$H$29,'Input Parameters'!$I$29)</f>
        <v>58.564687026391866</v>
      </c>
      <c r="U2256" s="10">
        <f t="shared" ca="1" si="298"/>
        <v>0.59851450086211533</v>
      </c>
      <c r="V2256" s="29">
        <f ca="1">IF('Input Parameters'!$D$30="Beta",_xlfn.BETA.INV(U2256,'Input Parameters'!$L$30,'Input Parameters'!$M$30,'Input Parameters'!$J$30,'Input Parameters'!$K$30),IF('Input Parameters'!$D$30="LogNorm",_xlfn.LOGNORM.INV(U2256,'Input Parameters'!$H$30,'Input Parameters'!$I$30)))</f>
        <v>1.1025190219191141</v>
      </c>
      <c r="W2256" s="2">
        <f ca="1">N2256+(P2256-N2256)*(1-ERF((T2256-R2256)/(2*SQRT(L2256*'Input Parameters'!$E$31))))</f>
        <v>5.816854995264923E-2</v>
      </c>
      <c r="X2256">
        <f t="shared" ca="1" si="299"/>
        <v>1</v>
      </c>
      <c r="Y2256" s="7"/>
    </row>
    <row r="2257" spans="1:25" ht="15" customHeight="1" x14ac:dyDescent="0.3">
      <c r="A2257" s="130">
        <v>2250</v>
      </c>
      <c r="B2257" s="10">
        <f t="shared" ca="1" si="291"/>
        <v>0.33072164602209164</v>
      </c>
      <c r="C2257" s="57">
        <f ca="1">_xlfn.NORM.INV(B2257,'Input Parameters'!$E$19,'Input Parameters'!$F$19)</f>
        <v>530.29564519999133</v>
      </c>
      <c r="D2257" s="10">
        <f t="shared" ca="1" si="292"/>
        <v>8.7966411756057905E-2</v>
      </c>
      <c r="E2257" s="59">
        <f ca="1">IF(_xlfn.NORM.INV(D2257,'Input Parameters'!$E$20,'Input Parameters'!$F$20)&lt;3500,3500,IF(_xlfn.NORM.INV(D2257,'Input Parameters'!$E$20,'Input Parameters'!$F$20)&gt;5500,5500,_xlfn.NORM.INV(D2257,'Input Parameters'!$E$20,'Input Parameters'!$F$20)))</f>
        <v>3852.630843235348</v>
      </c>
      <c r="F2257" s="10">
        <f t="shared" ca="1" si="293"/>
        <v>0.12888258886706838</v>
      </c>
      <c r="G2257" s="61">
        <f ca="1">_xlfn.NORM.INV(F2257,'Input Parameters'!$E$21,'Input Parameters'!$F$21)</f>
        <v>275.95492389897743</v>
      </c>
      <c r="H2257" s="54">
        <f ca="1">EXP(E2257*(1/'Input Parameters'!$E$22-1/G2257))</f>
        <v>0.44389075727463928</v>
      </c>
      <c r="I2257" s="10">
        <f t="shared" ca="1" si="294"/>
        <v>0.83957380236526036</v>
      </c>
      <c r="J2257" s="29">
        <f ca="1">_xlfn.BETA.INV(I2257,'Input Parameters'!$L$24,'Input Parameters'!$M$24,'Input Parameters'!$J$24,'Input Parameters'!$K$24)</f>
        <v>0.75541915510080393</v>
      </c>
      <c r="K2257" s="156">
        <f ca="1">('Input Parameters'!$E$25/'Input Parameters'!$E$31)^$J2257</f>
        <v>4.4314192995765231E-3</v>
      </c>
      <c r="L2257" s="66">
        <f ca="1">$H2257*$C2257*'Input Parameters'!$E$23*K2257</f>
        <v>1.0431265700472256</v>
      </c>
      <c r="M2257" s="23">
        <f t="shared" ca="1" si="295"/>
        <v>0.4926864618576684</v>
      </c>
      <c r="N2257" s="15">
        <f ca="1">_xlfn.NORM.INV(M2257,'Input Parameters'!$E$26,'Input Parameters'!$F$26)</f>
        <v>3.3614999682505947E-2</v>
      </c>
      <c r="O2257" s="8">
        <f t="shared" ca="1" si="296"/>
        <v>0.19488666126553267</v>
      </c>
      <c r="P2257" s="29">
        <f ca="1">_xlfn.LOGNORM.INV(O2257,'Input Parameters'!$H$27,'Input Parameters'!$I$27)</f>
        <v>0.97309444370743581</v>
      </c>
      <c r="Q2257" s="10"/>
      <c r="R2257" s="15">
        <f>'Input Parameters'!$E$28</f>
        <v>12.7</v>
      </c>
      <c r="S2257" s="10">
        <f t="shared" ca="1" si="297"/>
        <v>0.34653543101177031</v>
      </c>
      <c r="T2257" s="25">
        <f ca="1">_xlfn.LOGNORM.INV(S2257,'Input Parameters'!$H$29,'Input Parameters'!$I$29)</f>
        <v>55.707723678781228</v>
      </c>
      <c r="U2257" s="10">
        <f t="shared" ca="1" si="298"/>
        <v>0.5735126851074005</v>
      </c>
      <c r="V2257" s="29">
        <f ca="1">IF('Input Parameters'!$D$30="Beta",_xlfn.BETA.INV(U2257,'Input Parameters'!$L$30,'Input Parameters'!$M$30,'Input Parameters'!$J$30,'Input Parameters'!$K$30),IF('Input Parameters'!$D$30="LogNorm",_xlfn.LOGNORM.INV(U2257,'Input Parameters'!$H$30,'Input Parameters'!$I$30)))</f>
        <v>1.0749655828368581</v>
      </c>
      <c r="W2257" s="2">
        <f ca="1">N2257+(P2257-N2257)*(1-ERF((T2257-R2257)/(2*SQRT(L2257*'Input Parameters'!$E$31))))</f>
        <v>3.6344534646391494E-2</v>
      </c>
      <c r="X2257">
        <f t="shared" ca="1" si="299"/>
        <v>1</v>
      </c>
      <c r="Y2257" s="7"/>
    </row>
    <row r="2258" spans="1:25" ht="15" customHeight="1" x14ac:dyDescent="0.3">
      <c r="A2258" s="130">
        <v>2251</v>
      </c>
      <c r="B2258" s="10">
        <f t="shared" ca="1" si="291"/>
        <v>0.35897311084406003</v>
      </c>
      <c r="C2258" s="57">
        <f ca="1">_xlfn.NORM.INV(B2258,'Input Parameters'!$E$19,'Input Parameters'!$F$19)</f>
        <v>536.77817942620129</v>
      </c>
      <c r="D2258" s="10">
        <f t="shared" ca="1" si="292"/>
        <v>0.48151319168396756</v>
      </c>
      <c r="E2258" s="59">
        <f ca="1">IF(_xlfn.NORM.INV(D2258,'Input Parameters'!$E$20,'Input Parameters'!$F$20)&lt;3500,3500,IF(_xlfn.NORM.INV(D2258,'Input Parameters'!$E$20,'Input Parameters'!$F$20)&gt;5500,5500,_xlfn.NORM.INV(D2258,'Input Parameters'!$E$20,'Input Parameters'!$F$20)))</f>
        <v>4767.5506925608315</v>
      </c>
      <c r="F2258" s="10">
        <f t="shared" ca="1" si="293"/>
        <v>0.6833168330698367</v>
      </c>
      <c r="G2258" s="61">
        <f ca="1">_xlfn.NORM.INV(F2258,'Input Parameters'!$E$21,'Input Parameters'!$F$21)</f>
        <v>288.59917350562375</v>
      </c>
      <c r="H2258" s="54">
        <f ca="1">EXP(E2258*(1/'Input Parameters'!$E$22-1/G2258))</f>
        <v>0.78026403658730192</v>
      </c>
      <c r="I2258" s="10">
        <f t="shared" ca="1" si="294"/>
        <v>0.57086628319583921</v>
      </c>
      <c r="J2258" s="29">
        <f ca="1">_xlfn.BETA.INV(I2258,'Input Parameters'!$L$24,'Input Parameters'!$M$24,'Input Parameters'!$J$24,'Input Parameters'!$K$24)</f>
        <v>0.6356525694108166</v>
      </c>
      <c r="K2258" s="156">
        <f ca="1">('Input Parameters'!$E$25/'Input Parameters'!$E$31)^$J2258</f>
        <v>1.0463272151172459E-2</v>
      </c>
      <c r="L2258" s="66">
        <f ca="1">$H2258*$C2258*'Input Parameters'!$E$23*K2258</f>
        <v>4.3823187673163169</v>
      </c>
      <c r="M2258" s="23">
        <f t="shared" ca="1" si="295"/>
        <v>0.40994427590894011</v>
      </c>
      <c r="N2258" s="15">
        <f ca="1">_xlfn.NORM.INV(M2258,'Input Parameters'!$E$26,'Input Parameters'!$F$26)</f>
        <v>2.9218545241142611E-2</v>
      </c>
      <c r="O2258" s="8">
        <f t="shared" ca="1" si="296"/>
        <v>0.54758914894034727</v>
      </c>
      <c r="P2258" s="29">
        <f ca="1">_xlfn.LOGNORM.INV(O2258,'Input Parameters'!$H$27,'Input Parameters'!$I$27)</f>
        <v>1.5009708563554904</v>
      </c>
      <c r="Q2258" s="10"/>
      <c r="R2258" s="15">
        <f>'Input Parameters'!$E$28</f>
        <v>12.7</v>
      </c>
      <c r="S2258" s="10">
        <f t="shared" ca="1" si="297"/>
        <v>0.32567941153937607</v>
      </c>
      <c r="T2258" s="25">
        <f ca="1">_xlfn.LOGNORM.INV(S2258,'Input Parameters'!$H$29,'Input Parameters'!$I$29)</f>
        <v>55.351211632775389</v>
      </c>
      <c r="U2258" s="10">
        <f t="shared" ca="1" si="298"/>
        <v>8.6777519552182047E-2</v>
      </c>
      <c r="V2258" s="29">
        <f ca="1">IF('Input Parameters'!$D$30="Beta",_xlfn.BETA.INV(U2258,'Input Parameters'!$L$30,'Input Parameters'!$M$30,'Input Parameters'!$J$30,'Input Parameters'!$K$30),IF('Input Parameters'!$D$30="LogNorm",_xlfn.LOGNORM.INV(U2258,'Input Parameters'!$H$30,'Input Parameters'!$I$30)))</f>
        <v>0.58423843681903009</v>
      </c>
      <c r="W2258" s="2">
        <f ca="1">N2258+(P2258-N2258)*(1-ERF((T2258-R2258)/(2*SQRT(L2258*'Input Parameters'!$E$31))))</f>
        <v>0.24950755600950661</v>
      </c>
      <c r="X2258">
        <f t="shared" ca="1" si="299"/>
        <v>1</v>
      </c>
      <c r="Y2258" s="7"/>
    </row>
    <row r="2259" spans="1:25" ht="15" customHeight="1" x14ac:dyDescent="0.3">
      <c r="A2259" s="130">
        <v>2252</v>
      </c>
      <c r="B2259" s="10">
        <f t="shared" ca="1" si="291"/>
        <v>0.85339697990269392</v>
      </c>
      <c r="C2259" s="57">
        <f ca="1">_xlfn.NORM.INV(B2259,'Input Parameters'!$E$19,'Input Parameters'!$F$19)</f>
        <v>656.11916882280605</v>
      </c>
      <c r="D2259" s="10">
        <f t="shared" ca="1" si="292"/>
        <v>0.38704247828787786</v>
      </c>
      <c r="E2259" s="59">
        <f ca="1">IF(_xlfn.NORM.INV(D2259,'Input Parameters'!$E$20,'Input Parameters'!$F$20)&lt;3500,3500,IF(_xlfn.NORM.INV(D2259,'Input Parameters'!$E$20,'Input Parameters'!$F$20)&gt;5500,5500,_xlfn.NORM.INV(D2259,'Input Parameters'!$E$20,'Input Parameters'!$F$20)))</f>
        <v>4599.0749838447146</v>
      </c>
      <c r="F2259" s="10">
        <f t="shared" ca="1" si="293"/>
        <v>0.60011415126188872</v>
      </c>
      <c r="G2259" s="61">
        <f ca="1">_xlfn.NORM.INV(F2259,'Input Parameters'!$E$21,'Input Parameters'!$F$21)</f>
        <v>286.84363068400597</v>
      </c>
      <c r="H2259" s="54">
        <f ca="1">EXP(E2259*(1/'Input Parameters'!$E$22-1/G2259))</f>
        <v>0.71399058418275063</v>
      </c>
      <c r="I2259" s="10">
        <f t="shared" ca="1" si="294"/>
        <v>0.26036801466086235</v>
      </c>
      <c r="J2259" s="29">
        <f ca="1">_xlfn.BETA.INV(I2259,'Input Parameters'!$L$24,'Input Parameters'!$M$24,'Input Parameters'!$J$24,'Input Parameters'!$K$24)</f>
        <v>0.50163499619289043</v>
      </c>
      <c r="K2259" s="156">
        <f ca="1">('Input Parameters'!$E$25/'Input Parameters'!$E$31)^$J2259</f>
        <v>2.7364668008250919E-2</v>
      </c>
      <c r="L2259" s="66">
        <f ca="1">$H2259*$C2259*'Input Parameters'!$E$23*K2259</f>
        <v>12.819331969148648</v>
      </c>
      <c r="M2259" s="23">
        <f t="shared" ca="1" si="295"/>
        <v>0.81203456514835415</v>
      </c>
      <c r="N2259" s="15">
        <f ca="1">_xlfn.NORM.INV(M2259,'Input Parameters'!$E$26,'Input Parameters'!$F$26)</f>
        <v>5.2593791946447768E-2</v>
      </c>
      <c r="O2259" s="8">
        <f t="shared" ca="1" si="296"/>
        <v>0.13149833204255013</v>
      </c>
      <c r="P2259" s="29">
        <f ca="1">_xlfn.LOGNORM.INV(O2259,'Input Parameters'!$H$27,'Input Parameters'!$I$27)</f>
        <v>0.86762579312470978</v>
      </c>
      <c r="Q2259" s="10"/>
      <c r="R2259" s="15">
        <f>'Input Parameters'!$E$28</f>
        <v>12.7</v>
      </c>
      <c r="S2259" s="10">
        <f t="shared" ca="1" si="297"/>
        <v>0.31983832139409218</v>
      </c>
      <c r="T2259" s="25">
        <f ca="1">_xlfn.LOGNORM.INV(S2259,'Input Parameters'!$H$29,'Input Parameters'!$I$29)</f>
        <v>55.250159548478344</v>
      </c>
      <c r="U2259" s="10">
        <f t="shared" ca="1" si="298"/>
        <v>0.72889497242045675</v>
      </c>
      <c r="V2259" s="29">
        <f ca="1">IF('Input Parameters'!$D$30="Beta",_xlfn.BETA.INV(U2259,'Input Parameters'!$L$30,'Input Parameters'!$M$30,'Input Parameters'!$J$30,'Input Parameters'!$K$30),IF('Input Parameters'!$D$30="LogNorm",_xlfn.LOGNORM.INV(U2259,'Input Parameters'!$H$30,'Input Parameters'!$I$30)))</f>
        <v>1.2706776862918752</v>
      </c>
      <c r="W2259" s="2">
        <f ca="1">N2259+(P2259-N2259)*(1-ERF((T2259-R2259)/(2*SQRT(L2259*'Input Parameters'!$E$31))))</f>
        <v>0.37919296595622809</v>
      </c>
      <c r="X2259">
        <f t="shared" ca="1" si="299"/>
        <v>1</v>
      </c>
      <c r="Y2259" s="7"/>
    </row>
    <row r="2260" spans="1:25" ht="15" customHeight="1" x14ac:dyDescent="0.3">
      <c r="A2260" s="130">
        <v>2253</v>
      </c>
      <c r="B2260" s="10">
        <f t="shared" ca="1" si="291"/>
        <v>0.56924711412511131</v>
      </c>
      <c r="C2260" s="57">
        <f ca="1">_xlfn.NORM.INV(B2260,'Input Parameters'!$E$19,'Input Parameters'!$F$19)</f>
        <v>582.04167561695522</v>
      </c>
      <c r="D2260" s="10">
        <f t="shared" ca="1" si="292"/>
        <v>0.59589726628189188</v>
      </c>
      <c r="E2260" s="59">
        <f ca="1">IF(_xlfn.NORM.INV(D2260,'Input Parameters'!$E$20,'Input Parameters'!$F$20)&lt;3500,3500,IF(_xlfn.NORM.INV(D2260,'Input Parameters'!$E$20,'Input Parameters'!$F$20)&gt;5500,5500,_xlfn.NORM.INV(D2260,'Input Parameters'!$E$20,'Input Parameters'!$F$20)))</f>
        <v>4969.9192207323258</v>
      </c>
      <c r="F2260" s="10">
        <f t="shared" ca="1" si="293"/>
        <v>0.49422249379089167</v>
      </c>
      <c r="G2260" s="61">
        <f ca="1">_xlfn.NORM.INV(F2260,'Input Parameters'!$E$21,'Input Parameters'!$F$21)</f>
        <v>284.736167025908</v>
      </c>
      <c r="H2260" s="54">
        <f ca="1">EXP(E2260*(1/'Input Parameters'!$E$22-1/G2260))</f>
        <v>0.61122536758693313</v>
      </c>
      <c r="I2260" s="10">
        <f t="shared" ca="1" si="294"/>
        <v>0.54674411642421039</v>
      </c>
      <c r="J2260" s="29">
        <f ca="1">_xlfn.BETA.INV(I2260,'Input Parameters'!$L$24,'Input Parameters'!$M$24,'Input Parameters'!$J$24,'Input Parameters'!$K$24)</f>
        <v>0.6259639538994255</v>
      </c>
      <c r="K2260" s="156">
        <f ca="1">('Input Parameters'!$E$25/'Input Parameters'!$E$31)^$J2260</f>
        <v>1.1216354996044075E-2</v>
      </c>
      <c r="L2260" s="66">
        <f ca="1">$H2260*$C2260*'Input Parameters'!$E$23*K2260</f>
        <v>3.9903151669576502</v>
      </c>
      <c r="M2260" s="23">
        <f t="shared" ca="1" si="295"/>
        <v>0.35512012545171201</v>
      </c>
      <c r="N2260" s="15">
        <f ca="1">_xlfn.NORM.INV(M2260,'Input Parameters'!$E$26,'Input Parameters'!$F$26)</f>
        <v>2.6197797674802716E-2</v>
      </c>
      <c r="O2260" s="8">
        <f t="shared" ca="1" si="296"/>
        <v>3.3744179537175567E-2</v>
      </c>
      <c r="P2260" s="29">
        <f ca="1">_xlfn.LOGNORM.INV(O2260,'Input Parameters'!$H$27,'Input Parameters'!$I$27)</f>
        <v>0.63400669099078577</v>
      </c>
      <c r="Q2260" s="10"/>
      <c r="R2260" s="15">
        <f>'Input Parameters'!$E$28</f>
        <v>12.7</v>
      </c>
      <c r="S2260" s="10">
        <f t="shared" ca="1" si="297"/>
        <v>0.43988450860543427</v>
      </c>
      <c r="T2260" s="25">
        <f ca="1">_xlfn.LOGNORM.INV(S2260,'Input Parameters'!$H$29,'Input Parameters'!$I$29)</f>
        <v>57.251244262222684</v>
      </c>
      <c r="U2260" s="10">
        <f t="shared" ca="1" si="298"/>
        <v>0.49233280929080825</v>
      </c>
      <c r="V2260" s="29">
        <f ca="1">IF('Input Parameters'!$D$30="Beta",_xlfn.BETA.INV(U2260,'Input Parameters'!$L$30,'Input Parameters'!$M$30,'Input Parameters'!$J$30,'Input Parameters'!$K$30),IF('Input Parameters'!$D$30="LogNorm",_xlfn.LOGNORM.INV(U2260,'Input Parameters'!$H$30,'Input Parameters'!$I$30)))</f>
        <v>0.99166241839205094</v>
      </c>
      <c r="W2260" s="2">
        <f ca="1">N2260+(P2260-N2260)*(1-ERF((T2260-R2260)/(2*SQRT(L2260*'Input Parameters'!$E$31))))</f>
        <v>9.5966690360558882E-2</v>
      </c>
      <c r="X2260">
        <f t="shared" ca="1" si="299"/>
        <v>1</v>
      </c>
      <c r="Y2260" s="7"/>
    </row>
    <row r="2261" spans="1:25" ht="15" customHeight="1" x14ac:dyDescent="0.3">
      <c r="A2261" s="130">
        <v>2254</v>
      </c>
      <c r="B2261" s="10">
        <f t="shared" ca="1" si="291"/>
        <v>2.0223551645968674E-2</v>
      </c>
      <c r="C2261" s="57">
        <f ca="1">_xlfn.NORM.INV(B2261,'Input Parameters'!$E$19,'Input Parameters'!$F$19)</f>
        <v>394.14652569577765</v>
      </c>
      <c r="D2261" s="10">
        <f t="shared" ca="1" si="292"/>
        <v>0.17387646223827691</v>
      </c>
      <c r="E2261" s="59">
        <f ca="1">IF(_xlfn.NORM.INV(D2261,'Input Parameters'!$E$20,'Input Parameters'!$F$20)&lt;3500,3500,IF(_xlfn.NORM.INV(D2261,'Input Parameters'!$E$20,'Input Parameters'!$F$20)&gt;5500,5500,_xlfn.NORM.INV(D2261,'Input Parameters'!$E$20,'Input Parameters'!$F$20)))</f>
        <v>4142.7302396447885</v>
      </c>
      <c r="F2261" s="10">
        <f t="shared" ca="1" si="293"/>
        <v>0.42081866387803912</v>
      </c>
      <c r="G2261" s="61">
        <f ca="1">_xlfn.NORM.INV(F2261,'Input Parameters'!$E$21,'Input Parameters'!$F$21)</f>
        <v>283.27957528050121</v>
      </c>
      <c r="H2261" s="54">
        <f ca="1">EXP(E2261*(1/'Input Parameters'!$E$22-1/G2261))</f>
        <v>0.61559592489448856</v>
      </c>
      <c r="I2261" s="10">
        <f t="shared" ca="1" si="294"/>
        <v>0.2856073426502419</v>
      </c>
      <c r="J2261" s="29">
        <f ca="1">_xlfn.BETA.INV(I2261,'Input Parameters'!$L$24,'Input Parameters'!$M$24,'Input Parameters'!$J$24,'Input Parameters'!$K$24)</f>
        <v>0.51422079250175068</v>
      </c>
      <c r="K2261" s="156">
        <f ca="1">('Input Parameters'!$E$25/'Input Parameters'!$E$31)^$J2261</f>
        <v>2.5002301535257961E-2</v>
      </c>
      <c r="L2261" s="66">
        <f ca="1">$H2261*$C2261*'Input Parameters'!$E$23*K2261</f>
        <v>6.0664333087369142</v>
      </c>
      <c r="M2261" s="23">
        <f t="shared" ca="1" si="295"/>
        <v>0.79481170912295129</v>
      </c>
      <c r="N2261" s="15">
        <f ca="1">_xlfn.NORM.INV(M2261,'Input Parameters'!$E$26,'Input Parameters'!$F$26)</f>
        <v>5.1287853271663117E-2</v>
      </c>
      <c r="O2261" s="8">
        <f t="shared" ca="1" si="296"/>
        <v>0.52714182648077279</v>
      </c>
      <c r="P2261" s="29">
        <f ca="1">_xlfn.LOGNORM.INV(O2261,'Input Parameters'!$H$27,'Input Parameters'!$I$27)</f>
        <v>1.4671684921972385</v>
      </c>
      <c r="Q2261" s="10"/>
      <c r="R2261" s="15">
        <f>'Input Parameters'!$E$28</f>
        <v>12.7</v>
      </c>
      <c r="S2261" s="10">
        <f t="shared" ca="1" si="297"/>
        <v>0.618137535290881</v>
      </c>
      <c r="T2261" s="25">
        <f ca="1">_xlfn.LOGNORM.INV(S2261,'Input Parameters'!$H$29,'Input Parameters'!$I$29)</f>
        <v>60.230604218937934</v>
      </c>
      <c r="U2261" s="10">
        <f t="shared" ca="1" si="298"/>
        <v>0.44976515190582556</v>
      </c>
      <c r="V2261" s="29">
        <f ca="1">IF('Input Parameters'!$D$30="Beta",_xlfn.BETA.INV(U2261,'Input Parameters'!$L$30,'Input Parameters'!$M$30,'Input Parameters'!$J$30,'Input Parameters'!$K$30),IF('Input Parameters'!$D$30="LogNorm",_xlfn.LOGNORM.INV(U2261,'Input Parameters'!$H$30,'Input Parameters'!$I$30)))</f>
        <v>0.95067671347639771</v>
      </c>
      <c r="W2261" s="2">
        <f ca="1">N2261+(P2261-N2261)*(1-ERF((T2261-R2261)/(2*SQRT(L2261*'Input Parameters'!$E$31))))</f>
        <v>0.29537489334664058</v>
      </c>
      <c r="X2261">
        <f t="shared" ca="1" si="299"/>
        <v>1</v>
      </c>
      <c r="Y2261" s="7"/>
    </row>
    <row r="2262" spans="1:25" ht="15" customHeight="1" x14ac:dyDescent="0.3">
      <c r="A2262" s="130">
        <v>2255</v>
      </c>
      <c r="B2262" s="10">
        <f t="shared" ca="1" si="291"/>
        <v>0.74963941922820232</v>
      </c>
      <c r="C2262" s="57">
        <f ca="1">_xlfn.NORM.INV(B2262,'Input Parameters'!$E$19,'Input Parameters'!$F$19)</f>
        <v>624.19853847480272</v>
      </c>
      <c r="D2262" s="10">
        <f t="shared" ca="1" si="292"/>
        <v>6.2436441002102772E-3</v>
      </c>
      <c r="E2262" s="59">
        <f ca="1">IF(_xlfn.NORM.INV(D2262,'Input Parameters'!$E$20,'Input Parameters'!$F$20)&lt;3500,3500,IF(_xlfn.NORM.INV(D2262,'Input Parameters'!$E$20,'Input Parameters'!$F$20)&gt;5500,5500,_xlfn.NORM.INV(D2262,'Input Parameters'!$E$20,'Input Parameters'!$F$20)))</f>
        <v>3500</v>
      </c>
      <c r="F2262" s="10">
        <f t="shared" ca="1" si="293"/>
        <v>0.44659307984065877</v>
      </c>
      <c r="G2262" s="61">
        <f ca="1">_xlfn.NORM.INV(F2262,'Input Parameters'!$E$21,'Input Parameters'!$F$21)</f>
        <v>283.79460882167007</v>
      </c>
      <c r="H2262" s="54">
        <f ca="1">EXP(E2262*(1/'Input Parameters'!$E$22-1/G2262))</f>
        <v>0.67877172544246667</v>
      </c>
      <c r="I2262" s="10">
        <f t="shared" ca="1" si="294"/>
        <v>0.91070800942560581</v>
      </c>
      <c r="J2262" s="29">
        <f ca="1">_xlfn.BETA.INV(I2262,'Input Parameters'!$L$24,'Input Parameters'!$M$24,'Input Parameters'!$J$24,'Input Parameters'!$K$24)</f>
        <v>0.80032394724606015</v>
      </c>
      <c r="K2262" s="156">
        <f ca="1">('Input Parameters'!$E$25/'Input Parameters'!$E$31)^$J2262</f>
        <v>3.2110347807428386E-3</v>
      </c>
      <c r="L2262" s="66">
        <f ca="1">$H2262*$C2262*'Input Parameters'!$E$23*K2262</f>
        <v>1.3604779284367021</v>
      </c>
      <c r="M2262" s="23">
        <f t="shared" ca="1" si="295"/>
        <v>0.21957846537409775</v>
      </c>
      <c r="N2262" s="15">
        <f ca="1">_xlfn.NORM.INV(M2262,'Input Parameters'!$E$26,'Input Parameters'!$F$26)</f>
        <v>1.7754029326008263E-2</v>
      </c>
      <c r="O2262" s="8">
        <f t="shared" ca="1" si="296"/>
        <v>0.17024056434837986</v>
      </c>
      <c r="P2262" s="29">
        <f ca="1">_xlfn.LOGNORM.INV(O2262,'Input Parameters'!$H$27,'Input Parameters'!$I$27)</f>
        <v>0.93379264423780239</v>
      </c>
      <c r="Q2262" s="10"/>
      <c r="R2262" s="15">
        <f>'Input Parameters'!$E$28</f>
        <v>12.7</v>
      </c>
      <c r="S2262" s="10">
        <f t="shared" ca="1" si="297"/>
        <v>0.10458779140162944</v>
      </c>
      <c r="T2262" s="25">
        <f ca="1">_xlfn.LOGNORM.INV(S2262,'Input Parameters'!$H$29,'Input Parameters'!$I$29)</f>
        <v>50.573883982023773</v>
      </c>
      <c r="U2262" s="10">
        <f t="shared" ca="1" si="298"/>
        <v>0.4153216441213623</v>
      </c>
      <c r="V2262" s="29">
        <f ca="1">IF('Input Parameters'!$D$30="Beta",_xlfn.BETA.INV(U2262,'Input Parameters'!$L$30,'Input Parameters'!$M$30,'Input Parameters'!$J$30,'Input Parameters'!$K$30),IF('Input Parameters'!$D$30="LogNorm",_xlfn.LOGNORM.INV(U2262,'Input Parameters'!$H$30,'Input Parameters'!$I$30)))</f>
        <v>0.91838872406915073</v>
      </c>
      <c r="W2262" s="2">
        <f ca="1">N2262+(P2262-N2262)*(1-ERF((T2262-R2262)/(2*SQRT(L2262*'Input Parameters'!$E$31))))</f>
        <v>3.7607976546032762E-2</v>
      </c>
      <c r="X2262">
        <f t="shared" ca="1" si="299"/>
        <v>1</v>
      </c>
      <c r="Y2262" s="7"/>
    </row>
    <row r="2263" spans="1:25" ht="15" customHeight="1" x14ac:dyDescent="0.3">
      <c r="A2263" s="130">
        <v>2256</v>
      </c>
      <c r="B2263" s="10">
        <f t="shared" ca="1" si="291"/>
        <v>0.40947624772682123</v>
      </c>
      <c r="C2263" s="57">
        <f ca="1">_xlfn.NORM.INV(B2263,'Input Parameters'!$E$19,'Input Parameters'!$F$19)</f>
        <v>547.95858652017387</v>
      </c>
      <c r="D2263" s="10">
        <f t="shared" ca="1" si="292"/>
        <v>0.96508674332953703</v>
      </c>
      <c r="E2263" s="59">
        <f ca="1">IF(_xlfn.NORM.INV(D2263,'Input Parameters'!$E$20,'Input Parameters'!$F$20)&lt;3500,3500,IF(_xlfn.NORM.INV(D2263,'Input Parameters'!$E$20,'Input Parameters'!$F$20)&gt;5500,5500,_xlfn.NORM.INV(D2263,'Input Parameters'!$E$20,'Input Parameters'!$F$20)))</f>
        <v>5500</v>
      </c>
      <c r="F2263" s="10">
        <f t="shared" ca="1" si="293"/>
        <v>0.26859076217188915</v>
      </c>
      <c r="G2263" s="61">
        <f ca="1">_xlfn.NORM.INV(F2263,'Input Parameters'!$E$21,'Input Parameters'!$F$21)</f>
        <v>279.99974601097722</v>
      </c>
      <c r="H2263" s="54">
        <f ca="1">EXP(E2263*(1/'Input Parameters'!$E$22-1/G2263))</f>
        <v>0.41830522776774232</v>
      </c>
      <c r="I2263" s="10">
        <f t="shared" ca="1" si="294"/>
        <v>0.57879826549970037</v>
      </c>
      <c r="J2263" s="29">
        <f ca="1">_xlfn.BETA.INV(I2263,'Input Parameters'!$L$24,'Input Parameters'!$M$24,'Input Parameters'!$J$24,'Input Parameters'!$K$24)</f>
        <v>0.63884345577218937</v>
      </c>
      <c r="K2263" s="156">
        <f ca="1">('Input Parameters'!$E$25/'Input Parameters'!$E$31)^$J2263</f>
        <v>1.0226488432178655E-2</v>
      </c>
      <c r="L2263" s="66">
        <f ca="1">$H2263*$C2263*'Input Parameters'!$E$23*K2263</f>
        <v>2.3440537196240663</v>
      </c>
      <c r="M2263" s="23">
        <f t="shared" ca="1" si="295"/>
        <v>0.85204714463373332</v>
      </c>
      <c r="N2263" s="15">
        <f ca="1">_xlfn.NORM.INV(M2263,'Input Parameters'!$E$26,'Input Parameters'!$F$26)</f>
        <v>5.5950328591657147E-2</v>
      </c>
      <c r="O2263" s="8">
        <f t="shared" ca="1" si="296"/>
        <v>0.38507111350128154</v>
      </c>
      <c r="P2263" s="29">
        <f ca="1">_xlfn.LOGNORM.INV(O2263,'Input Parameters'!$H$27,'Input Parameters'!$I$27)</f>
        <v>1.251001391578934</v>
      </c>
      <c r="Q2263" s="10"/>
      <c r="R2263" s="15">
        <f>'Input Parameters'!$E$28</f>
        <v>12.7</v>
      </c>
      <c r="S2263" s="10">
        <f t="shared" ca="1" si="297"/>
        <v>0.68778878529778165</v>
      </c>
      <c r="T2263" s="25">
        <f ca="1">_xlfn.LOGNORM.INV(S2263,'Input Parameters'!$H$29,'Input Parameters'!$I$29)</f>
        <v>61.522328386418273</v>
      </c>
      <c r="U2263" s="10">
        <f t="shared" ca="1" si="298"/>
        <v>2.2692150484735385E-2</v>
      </c>
      <c r="V2263" s="29">
        <f ca="1">IF('Input Parameters'!$D$30="Beta",_xlfn.BETA.INV(U2263,'Input Parameters'!$L$30,'Input Parameters'!$M$30,'Input Parameters'!$J$30,'Input Parameters'!$K$30),IF('Input Parameters'!$D$30="LogNorm",_xlfn.LOGNORM.INV(U2263,'Input Parameters'!$H$30,'Input Parameters'!$I$30)))</f>
        <v>0.45388631064841367</v>
      </c>
      <c r="W2263" s="2">
        <f ca="1">N2263+(P2263-N2263)*(1-ERF((T2263-R2263)/(2*SQRT(L2263*'Input Parameters'!$E$31))))</f>
        <v>8.48013425932682E-2</v>
      </c>
      <c r="X2263">
        <f t="shared" ca="1" si="299"/>
        <v>1</v>
      </c>
      <c r="Y2263" s="7"/>
    </row>
    <row r="2264" spans="1:25" ht="15" customHeight="1" x14ac:dyDescent="0.3">
      <c r="A2264" s="130">
        <v>2257</v>
      </c>
      <c r="B2264" s="10">
        <f t="shared" ca="1" si="291"/>
        <v>5.4210551798755113E-2</v>
      </c>
      <c r="C2264" s="57">
        <f ca="1">_xlfn.NORM.INV(B2264,'Input Parameters'!$E$19,'Input Parameters'!$F$19)</f>
        <v>431.64957781722745</v>
      </c>
      <c r="D2264" s="10">
        <f t="shared" ca="1" si="292"/>
        <v>0.92719774422122259</v>
      </c>
      <c r="E2264" s="59">
        <f ca="1">IF(_xlfn.NORM.INV(D2264,'Input Parameters'!$E$20,'Input Parameters'!$F$20)&lt;3500,3500,IF(_xlfn.NORM.INV(D2264,'Input Parameters'!$E$20,'Input Parameters'!$F$20)&gt;5500,5500,_xlfn.NORM.INV(D2264,'Input Parameters'!$E$20,'Input Parameters'!$F$20)))</f>
        <v>5500</v>
      </c>
      <c r="F2264" s="10">
        <f t="shared" ca="1" si="293"/>
        <v>0.67408878184737486</v>
      </c>
      <c r="G2264" s="61">
        <f ca="1">_xlfn.NORM.INV(F2264,'Input Parameters'!$E$21,'Input Parameters'!$F$21)</f>
        <v>288.39668256305839</v>
      </c>
      <c r="H2264" s="54">
        <f ca="1">EXP(E2264*(1/'Input Parameters'!$E$22-1/G2264))</f>
        <v>0.7410972628057132</v>
      </c>
      <c r="I2264" s="10">
        <f t="shared" ca="1" si="294"/>
        <v>0.86129911368968826</v>
      </c>
      <c r="J2264" s="29">
        <f ca="1">_xlfn.BETA.INV(I2264,'Input Parameters'!$L$24,'Input Parameters'!$M$24,'Input Parameters'!$J$24,'Input Parameters'!$K$24)</f>
        <v>0.76779497360962168</v>
      </c>
      <c r="K2264" s="156">
        <f ca="1">('Input Parameters'!$E$25/'Input Parameters'!$E$31)^$J2264</f>
        <v>4.0549623053110903E-3</v>
      </c>
      <c r="L2264" s="66">
        <f ca="1">$H2264*$C2264*'Input Parameters'!$E$23*K2264</f>
        <v>1.2971594117630938</v>
      </c>
      <c r="M2264" s="23">
        <f t="shared" ca="1" si="295"/>
        <v>0.14253683930595873</v>
      </c>
      <c r="N2264" s="15">
        <f ca="1">_xlfn.NORM.INV(M2264,'Input Parameters'!$E$26,'Input Parameters'!$F$26)</f>
        <v>1.1551186845557219E-2</v>
      </c>
      <c r="O2264" s="8">
        <f t="shared" ca="1" si="296"/>
        <v>8.7212279633492207E-2</v>
      </c>
      <c r="P2264" s="29">
        <f ca="1">_xlfn.LOGNORM.INV(O2264,'Input Parameters'!$H$27,'Input Parameters'!$I$27)</f>
        <v>0.78064347819987334</v>
      </c>
      <c r="Q2264" s="10"/>
      <c r="R2264" s="15">
        <f>'Input Parameters'!$E$28</f>
        <v>12.7</v>
      </c>
      <c r="S2264" s="10">
        <f t="shared" ca="1" si="297"/>
        <v>0.17511931619603949</v>
      </c>
      <c r="T2264" s="25">
        <f ca="1">_xlfn.LOGNORM.INV(S2264,'Input Parameters'!$H$29,'Input Parameters'!$I$29)</f>
        <v>52.433968671861543</v>
      </c>
      <c r="U2264" s="10">
        <f t="shared" ca="1" si="298"/>
        <v>0.11685834054389277</v>
      </c>
      <c r="V2264" s="29">
        <f ca="1">IF('Input Parameters'!$D$30="Beta",_xlfn.BETA.INV(U2264,'Input Parameters'!$L$30,'Input Parameters'!$M$30,'Input Parameters'!$J$30,'Input Parameters'!$K$30),IF('Input Parameters'!$D$30="LogNorm",_xlfn.LOGNORM.INV(U2264,'Input Parameters'!$H$30,'Input Parameters'!$I$30)))</f>
        <v>0.6247550975440348</v>
      </c>
      <c r="W2264" s="2">
        <f ca="1">N2264+(P2264-N2264)*(1-ERF((T2264-R2264)/(2*SQRT(L2264*'Input Parameters'!$E$31))))</f>
        <v>2.2033235347166433E-2</v>
      </c>
      <c r="X2264">
        <f t="shared" ca="1" si="299"/>
        <v>1</v>
      </c>
      <c r="Y2264" s="7"/>
    </row>
    <row r="2265" spans="1:25" ht="15" customHeight="1" x14ac:dyDescent="0.3">
      <c r="A2265" s="130">
        <v>2258</v>
      </c>
      <c r="B2265" s="10">
        <f t="shared" ca="1" si="291"/>
        <v>0.37869110407085049</v>
      </c>
      <c r="C2265" s="57">
        <f ca="1">_xlfn.NORM.INV(B2265,'Input Parameters'!$E$19,'Input Parameters'!$F$19)</f>
        <v>541.19624061861282</v>
      </c>
      <c r="D2265" s="10">
        <f t="shared" ca="1" si="292"/>
        <v>0.68930740821995173</v>
      </c>
      <c r="E2265" s="59">
        <f ca="1">IF(_xlfn.NORM.INV(D2265,'Input Parameters'!$E$20,'Input Parameters'!$F$20)&lt;3500,3500,IF(_xlfn.NORM.INV(D2265,'Input Parameters'!$E$20,'Input Parameters'!$F$20)&gt;5500,5500,_xlfn.NORM.INV(D2265,'Input Parameters'!$E$20,'Input Parameters'!$F$20)))</f>
        <v>5145.7216954108353</v>
      </c>
      <c r="F2265" s="10">
        <f t="shared" ca="1" si="293"/>
        <v>8.2040875502933708E-2</v>
      </c>
      <c r="G2265" s="61">
        <f ca="1">_xlfn.NORM.INV(F2265,'Input Parameters'!$E$21,'Input Parameters'!$F$21)</f>
        <v>273.91301468342039</v>
      </c>
      <c r="H2265" s="54">
        <f ca="1">EXP(E2265*(1/'Input Parameters'!$E$22-1/G2265))</f>
        <v>0.29411630857210153</v>
      </c>
      <c r="I2265" s="10">
        <f t="shared" ca="1" si="294"/>
        <v>0.30327049447799459</v>
      </c>
      <c r="J2265" s="29">
        <f ca="1">_xlfn.BETA.INV(I2265,'Input Parameters'!$L$24,'Input Parameters'!$M$24,'Input Parameters'!$J$24,'Input Parameters'!$K$24)</f>
        <v>0.52271240514135253</v>
      </c>
      <c r="K2265" s="156">
        <f ca="1">('Input Parameters'!$E$25/'Input Parameters'!$E$31)^$J2265</f>
        <v>2.3524746120158719E-2</v>
      </c>
      <c r="L2265" s="66">
        <f ca="1">$H2265*$C2265*'Input Parameters'!$E$23*K2265</f>
        <v>3.7445430066204923</v>
      </c>
      <c r="M2265" s="23">
        <f t="shared" ca="1" si="295"/>
        <v>0.17135253825864705</v>
      </c>
      <c r="N2265" s="15">
        <f ca="1">_xlfn.NORM.INV(M2265,'Input Parameters'!$E$26,'Input Parameters'!$F$26)</f>
        <v>1.4074487240836975E-2</v>
      </c>
      <c r="O2265" s="8">
        <f t="shared" ca="1" si="296"/>
        <v>0.97986457036378871</v>
      </c>
      <c r="P2265" s="29">
        <f ca="1">_xlfn.LOGNORM.INV(O2265,'Input Parameters'!$H$27,'Input Parameters'!$I$27)</f>
        <v>3.5274632192492077</v>
      </c>
      <c r="Q2265" s="10"/>
      <c r="R2265" s="15">
        <f>'Input Parameters'!$E$28</f>
        <v>12.7</v>
      </c>
      <c r="S2265" s="10">
        <f t="shared" ca="1" si="297"/>
        <v>0.9429600542504647</v>
      </c>
      <c r="T2265" s="25">
        <f ca="1">_xlfn.LOGNORM.INV(S2265,'Input Parameters'!$H$29,'Input Parameters'!$I$29)</f>
        <v>69.535472005558162</v>
      </c>
      <c r="U2265" s="10">
        <f t="shared" ca="1" si="298"/>
        <v>0.11993328781421575</v>
      </c>
      <c r="V2265" s="29">
        <f ca="1">IF('Input Parameters'!$D$30="Beta",_xlfn.BETA.INV(U2265,'Input Parameters'!$L$30,'Input Parameters'!$M$30,'Input Parameters'!$J$30,'Input Parameters'!$K$30),IF('Input Parameters'!$D$30="LogNorm",_xlfn.LOGNORM.INV(U2265,'Input Parameters'!$H$30,'Input Parameters'!$I$30)))</f>
        <v>0.62859021377690505</v>
      </c>
      <c r="W2265" s="2">
        <f ca="1">N2265+(P2265-N2265)*(1-ERF((T2265-R2265)/(2*SQRT(L2265*'Input Parameters'!$E$31))))</f>
        <v>0.14693481486158494</v>
      </c>
      <c r="X2265">
        <f t="shared" ca="1" si="299"/>
        <v>1</v>
      </c>
      <c r="Y2265" s="7"/>
    </row>
    <row r="2266" spans="1:25" ht="15" customHeight="1" x14ac:dyDescent="0.3">
      <c r="A2266" s="130">
        <v>2259</v>
      </c>
      <c r="B2266" s="10">
        <f t="shared" ca="1" si="291"/>
        <v>0.78008786244880235</v>
      </c>
      <c r="C2266" s="57">
        <f ca="1">_xlfn.NORM.INV(B2266,'Input Parameters'!$E$19,'Input Parameters'!$F$19)</f>
        <v>632.57540389943017</v>
      </c>
      <c r="D2266" s="10">
        <f t="shared" ca="1" si="292"/>
        <v>0.25962230342548587</v>
      </c>
      <c r="E2266" s="59">
        <f ca="1">IF(_xlfn.NORM.INV(D2266,'Input Parameters'!$E$20,'Input Parameters'!$F$20)&lt;3500,3500,IF(_xlfn.NORM.INV(D2266,'Input Parameters'!$E$20,'Input Parameters'!$F$20)&gt;5500,5500,_xlfn.NORM.INV(D2266,'Input Parameters'!$E$20,'Input Parameters'!$F$20)))</f>
        <v>4348.8428182479065</v>
      </c>
      <c r="F2266" s="10">
        <f t="shared" ca="1" si="293"/>
        <v>0.49697986745116596</v>
      </c>
      <c r="G2266" s="61">
        <f ca="1">_xlfn.NORM.INV(F2266,'Input Parameters'!$E$21,'Input Parameters'!$F$21)</f>
        <v>284.79049648346364</v>
      </c>
      <c r="H2266" s="54">
        <f ca="1">EXP(E2266*(1/'Input Parameters'!$E$22-1/G2266))</f>
        <v>0.65190536936287791</v>
      </c>
      <c r="I2266" s="10">
        <f t="shared" ca="1" si="294"/>
        <v>6.9241799056727338E-2</v>
      </c>
      <c r="J2266" s="29">
        <f ca="1">_xlfn.BETA.INV(I2266,'Input Parameters'!$L$24,'Input Parameters'!$M$24,'Input Parameters'!$J$24,'Input Parameters'!$K$24)</f>
        <v>0.36579024778423613</v>
      </c>
      <c r="K2266" s="156">
        <f ca="1">('Input Parameters'!$E$25/'Input Parameters'!$E$31)^$J2266</f>
        <v>7.2511232336103931E-2</v>
      </c>
      <c r="L2266" s="66">
        <f ca="1">$H2266*$C2266*'Input Parameters'!$E$23*K2266</f>
        <v>29.902131401773467</v>
      </c>
      <c r="M2266" s="23">
        <f t="shared" ca="1" si="295"/>
        <v>9.417175074809192E-2</v>
      </c>
      <c r="N2266" s="15">
        <f ca="1">_xlfn.NORM.INV(M2266,'Input Parameters'!$E$26,'Input Parameters'!$F$26)</f>
        <v>6.3745990504884345E-3</v>
      </c>
      <c r="O2266" s="8">
        <f t="shared" ca="1" si="296"/>
        <v>0.91012175013884888</v>
      </c>
      <c r="P2266" s="29">
        <f ca="1">_xlfn.LOGNORM.INV(O2266,'Input Parameters'!$H$27,'Input Parameters'!$I$27)</f>
        <v>2.5772126854795396</v>
      </c>
      <c r="Q2266" s="10"/>
      <c r="R2266" s="15">
        <f>'Input Parameters'!$E$28</f>
        <v>12.7</v>
      </c>
      <c r="S2266" s="10">
        <f t="shared" ca="1" si="297"/>
        <v>0.22491817227263089</v>
      </c>
      <c r="T2266" s="25">
        <f ca="1">_xlfn.LOGNORM.INV(S2266,'Input Parameters'!$H$29,'Input Parameters'!$I$29)</f>
        <v>53.495017705448511</v>
      </c>
      <c r="U2266" s="10">
        <f t="shared" ca="1" si="298"/>
        <v>0.72925826282842543</v>
      </c>
      <c r="V2266" s="29">
        <f ca="1">IF('Input Parameters'!$D$30="Beta",_xlfn.BETA.INV(U2266,'Input Parameters'!$L$30,'Input Parameters'!$M$30,'Input Parameters'!$J$30,'Input Parameters'!$K$30),IF('Input Parameters'!$D$30="LogNorm",_xlfn.LOGNORM.INV(U2266,'Input Parameters'!$H$30,'Input Parameters'!$I$30)))</f>
        <v>1.2712274256486578</v>
      </c>
      <c r="W2266" s="2">
        <f ca="1">N2266+(P2266-N2266)*(1-ERF((T2266-R2266)/(2*SQRT(L2266*'Input Parameters'!$E$31))))</f>
        <v>1.5433006322801257</v>
      </c>
      <c r="X2266">
        <f t="shared" ca="1" si="299"/>
        <v>0</v>
      </c>
      <c r="Y2266" s="7"/>
    </row>
    <row r="2267" spans="1:25" ht="15" customHeight="1" x14ac:dyDescent="0.3">
      <c r="A2267" s="130">
        <v>2260</v>
      </c>
      <c r="B2267" s="10">
        <f t="shared" ca="1" si="291"/>
        <v>0.18066125111315379</v>
      </c>
      <c r="C2267" s="57">
        <f ca="1">_xlfn.NORM.INV(B2267,'Input Parameters'!$E$19,'Input Parameters'!$F$19)</f>
        <v>490.16434606834912</v>
      </c>
      <c r="D2267" s="10">
        <f t="shared" ca="1" si="292"/>
        <v>0.55864184880867718</v>
      </c>
      <c r="E2267" s="59">
        <f ca="1">IF(_xlfn.NORM.INV(D2267,'Input Parameters'!$E$20,'Input Parameters'!$F$20)&lt;3500,3500,IF(_xlfn.NORM.INV(D2267,'Input Parameters'!$E$20,'Input Parameters'!$F$20)&gt;5500,5500,_xlfn.NORM.INV(D2267,'Input Parameters'!$E$20,'Input Parameters'!$F$20)))</f>
        <v>4903.2686938643146</v>
      </c>
      <c r="F2267" s="10">
        <f t="shared" ca="1" si="293"/>
        <v>0.59627203714688182</v>
      </c>
      <c r="G2267" s="61">
        <f ca="1">_xlfn.NORM.INV(F2267,'Input Parameters'!$E$21,'Input Parameters'!$F$21)</f>
        <v>286.76555554908362</v>
      </c>
      <c r="H2267" s="54">
        <f ca="1">EXP(E2267*(1/'Input Parameters'!$E$22-1/G2267))</f>
        <v>0.69501496057231926</v>
      </c>
      <c r="I2267" s="10">
        <f t="shared" ca="1" si="294"/>
        <v>0.3035123513565462</v>
      </c>
      <c r="J2267" s="29">
        <f ca="1">_xlfn.BETA.INV(I2267,'Input Parameters'!$L$24,'Input Parameters'!$M$24,'Input Parameters'!$J$24,'Input Parameters'!$K$24)</f>
        <v>0.52282706210329077</v>
      </c>
      <c r="K2267" s="156">
        <f ca="1">('Input Parameters'!$E$25/'Input Parameters'!$E$31)^$J2267</f>
        <v>2.350540503769491E-2</v>
      </c>
      <c r="L2267" s="66">
        <f ca="1">$H2267*$C2267*'Input Parameters'!$E$23*K2267</f>
        <v>8.0076228535203793</v>
      </c>
      <c r="M2267" s="23">
        <f t="shared" ca="1" si="295"/>
        <v>0.75292356685515349</v>
      </c>
      <c r="N2267" s="15">
        <f ca="1">_xlfn.NORM.INV(M2267,'Input Parameters'!$E$26,'Input Parameters'!$F$26)</f>
        <v>4.8358090922042567E-2</v>
      </c>
      <c r="O2267" s="8">
        <f t="shared" ca="1" si="296"/>
        <v>0.29606665198548843</v>
      </c>
      <c r="P2267" s="29">
        <f ca="1">_xlfn.LOGNORM.INV(O2267,'Input Parameters'!$H$27,'Input Parameters'!$I$27)</f>
        <v>1.1232109298433586</v>
      </c>
      <c r="Q2267" s="10"/>
      <c r="R2267" s="15">
        <f>'Input Parameters'!$E$28</f>
        <v>12.7</v>
      </c>
      <c r="S2267" s="10">
        <f t="shared" ca="1" si="297"/>
        <v>3.2949206398302788E-3</v>
      </c>
      <c r="T2267" s="25">
        <f ca="1">_xlfn.LOGNORM.INV(S2267,'Input Parameters'!$H$29,'Input Parameters'!$I$29)</f>
        <v>42.922576354291564</v>
      </c>
      <c r="U2267" s="10">
        <f t="shared" ca="1" si="298"/>
        <v>0.24995843790534789</v>
      </c>
      <c r="V2267" s="29">
        <f ca="1">IF('Input Parameters'!$D$30="Beta",_xlfn.BETA.INV(U2267,'Input Parameters'!$L$30,'Input Parameters'!$M$30,'Input Parameters'!$J$30,'Input Parameters'!$K$30),IF('Input Parameters'!$D$30="LogNorm",_xlfn.LOGNORM.INV(U2267,'Input Parameters'!$H$30,'Input Parameters'!$I$30)))</f>
        <v>0.76580560793675134</v>
      </c>
      <c r="W2267" s="2">
        <f ca="1">N2267+(P2267-N2267)*(1-ERF((T2267-R2267)/(2*SQRT(L2267*'Input Parameters'!$E$31))))</f>
        <v>0.53217748570897194</v>
      </c>
      <c r="X2267">
        <f t="shared" ca="1" si="299"/>
        <v>1</v>
      </c>
      <c r="Y2267" s="7"/>
    </row>
    <row r="2268" spans="1:25" ht="15" customHeight="1" x14ac:dyDescent="0.3">
      <c r="A2268" s="130">
        <v>2261</v>
      </c>
      <c r="B2268" s="10">
        <f t="shared" ca="1" si="291"/>
        <v>0.24768456647733728</v>
      </c>
      <c r="C2268" s="57">
        <f ca="1">_xlfn.NORM.INV(B2268,'Input Parameters'!$E$19,'Input Parameters'!$F$19)</f>
        <v>509.6883955355666</v>
      </c>
      <c r="D2268" s="10">
        <f t="shared" ca="1" si="292"/>
        <v>0.6230233764085944</v>
      </c>
      <c r="E2268" s="59">
        <f ca="1">IF(_xlfn.NORM.INV(D2268,'Input Parameters'!$E$20,'Input Parameters'!$F$20)&lt;3500,3500,IF(_xlfn.NORM.INV(D2268,'Input Parameters'!$E$20,'Input Parameters'!$F$20)&gt;5500,5500,_xlfn.NORM.INV(D2268,'Input Parameters'!$E$20,'Input Parameters'!$F$20)))</f>
        <v>5019.4016890245084</v>
      </c>
      <c r="F2268" s="10">
        <f t="shared" ca="1" si="293"/>
        <v>0.61772645374961466</v>
      </c>
      <c r="G2268" s="61">
        <f ca="1">_xlfn.NORM.INV(F2268,'Input Parameters'!$E$21,'Input Parameters'!$F$21)</f>
        <v>287.20418827299557</v>
      </c>
      <c r="H2268" s="54">
        <f ca="1">EXP(E2268*(1/'Input Parameters'!$E$22-1/G2268))</f>
        <v>0.70772001067979329</v>
      </c>
      <c r="I2268" s="10">
        <f t="shared" ca="1" si="294"/>
        <v>0.69639570216079094</v>
      </c>
      <c r="J2268" s="29">
        <f ca="1">_xlfn.BETA.INV(I2268,'Input Parameters'!$L$24,'Input Parameters'!$M$24,'Input Parameters'!$J$24,'Input Parameters'!$K$24)</f>
        <v>0.68731940863482466</v>
      </c>
      <c r="K2268" s="156">
        <f ca="1">('Input Parameters'!$E$25/'Input Parameters'!$E$31)^$J2268</f>
        <v>7.2227567245037004E-3</v>
      </c>
      <c r="L2268" s="66">
        <f ca="1">$H2268*$C2268*'Input Parameters'!$E$23*K2268</f>
        <v>2.6053688025052208</v>
      </c>
      <c r="M2268" s="23">
        <f t="shared" ca="1" si="295"/>
        <v>0.9666122765946098</v>
      </c>
      <c r="N2268" s="15">
        <f ca="1">_xlfn.NORM.INV(M2268,'Input Parameters'!$E$26,'Input Parameters'!$F$26)</f>
        <v>7.2496830898063247E-2</v>
      </c>
      <c r="O2268" s="8">
        <f t="shared" ca="1" si="296"/>
        <v>0.88576503587527189</v>
      </c>
      <c r="P2268" s="29">
        <f ca="1">_xlfn.LOGNORM.INV(O2268,'Input Parameters'!$H$27,'Input Parameters'!$I$27)</f>
        <v>2.4254368657426184</v>
      </c>
      <c r="Q2268" s="10"/>
      <c r="R2268" s="15">
        <f>'Input Parameters'!$E$28</f>
        <v>12.7</v>
      </c>
      <c r="S2268" s="10">
        <f t="shared" ca="1" si="297"/>
        <v>0.26360875514197191</v>
      </c>
      <c r="T2268" s="25">
        <f ca="1">_xlfn.LOGNORM.INV(S2268,'Input Parameters'!$H$29,'Input Parameters'!$I$29)</f>
        <v>54.241497992745522</v>
      </c>
      <c r="U2268" s="10">
        <f t="shared" ca="1" si="298"/>
        <v>0.43809903696182118</v>
      </c>
      <c r="V2268" s="29">
        <f ca="1">IF('Input Parameters'!$D$30="Beta",_xlfn.BETA.INV(U2268,'Input Parameters'!$L$30,'Input Parameters'!$M$30,'Input Parameters'!$J$30,'Input Parameters'!$K$30),IF('Input Parameters'!$D$30="LogNorm",_xlfn.LOGNORM.INV(U2268,'Input Parameters'!$H$30,'Input Parameters'!$I$30)))</f>
        <v>0.93966808133905788</v>
      </c>
      <c r="W2268" s="2">
        <f ca="1">N2268+(P2268-N2268)*(1-ERF((T2268-R2268)/(2*SQRT(L2268*'Input Parameters'!$E$31))))</f>
        <v>0.2343409703961504</v>
      </c>
      <c r="X2268">
        <f t="shared" ca="1" si="299"/>
        <v>1</v>
      </c>
      <c r="Y2268" s="7"/>
    </row>
    <row r="2269" spans="1:25" ht="15" customHeight="1" x14ac:dyDescent="0.3">
      <c r="A2269" s="130">
        <v>2262</v>
      </c>
      <c r="B2269" s="10">
        <f t="shared" ca="1" si="291"/>
        <v>0.67128594158019672</v>
      </c>
      <c r="C2269" s="57">
        <f ca="1">_xlfn.NORM.INV(B2269,'Input Parameters'!$E$19,'Input Parameters'!$F$19)</f>
        <v>604.77294590444046</v>
      </c>
      <c r="D2269" s="10">
        <f t="shared" ca="1" si="292"/>
        <v>0.67020422831347926</v>
      </c>
      <c r="E2269" s="59">
        <f ca="1">IF(_xlfn.NORM.INV(D2269,'Input Parameters'!$E$20,'Input Parameters'!$F$20)&lt;3500,3500,IF(_xlfn.NORM.INV(D2269,'Input Parameters'!$E$20,'Input Parameters'!$F$20)&gt;5500,5500,_xlfn.NORM.INV(D2269,'Input Parameters'!$E$20,'Input Parameters'!$F$20)))</f>
        <v>5108.3340194207112</v>
      </c>
      <c r="F2269" s="10">
        <f t="shared" ca="1" si="293"/>
        <v>0.82415457082294696</v>
      </c>
      <c r="G2269" s="61">
        <f ca="1">_xlfn.NORM.INV(F2269,'Input Parameters'!$E$21,'Input Parameters'!$F$21)</f>
        <v>292.17013265724063</v>
      </c>
      <c r="H2269" s="54">
        <f ca="1">EXP(E2269*(1/'Input Parameters'!$E$22-1/G2269))</f>
        <v>0.95168570241265105</v>
      </c>
      <c r="I2269" s="10">
        <f t="shared" ca="1" si="294"/>
        <v>0.84735543324319673</v>
      </c>
      <c r="J2269" s="29">
        <f ca="1">_xlfn.BETA.INV(I2269,'Input Parameters'!$L$24,'Input Parameters'!$M$24,'Input Parameters'!$J$24,'Input Parameters'!$K$24)</f>
        <v>0.75975253064956116</v>
      </c>
      <c r="K2269" s="156">
        <f ca="1">('Input Parameters'!$E$25/'Input Parameters'!$E$31)^$J2269</f>
        <v>4.295784702224247E-3</v>
      </c>
      <c r="L2269" s="66">
        <f ca="1">$H2269*$C2269*'Input Parameters'!$E$23*K2269</f>
        <v>2.472455062531012</v>
      </c>
      <c r="M2269" s="23">
        <f t="shared" ca="1" si="295"/>
        <v>0.54195738117100245</v>
      </c>
      <c r="N2269" s="15">
        <f ca="1">_xlfn.NORM.INV(M2269,'Input Parameters'!$E$26,'Input Parameters'!$F$26)</f>
        <v>3.6212690135680056E-2</v>
      </c>
      <c r="O2269" s="8">
        <f t="shared" ca="1" si="296"/>
        <v>0.33546085628071887</v>
      </c>
      <c r="P2269" s="29">
        <f ca="1">_xlfn.LOGNORM.INV(O2269,'Input Parameters'!$H$27,'Input Parameters'!$I$27)</f>
        <v>1.1796748497257328</v>
      </c>
      <c r="Q2269" s="10"/>
      <c r="R2269" s="15">
        <f>'Input Parameters'!$E$28</f>
        <v>12.7</v>
      </c>
      <c r="S2269" s="10">
        <f t="shared" ca="1" si="297"/>
        <v>0.58050259376861069</v>
      </c>
      <c r="T2269" s="25">
        <f ca="1">_xlfn.LOGNORM.INV(S2269,'Input Parameters'!$H$29,'Input Parameters'!$I$29)</f>
        <v>59.575455372519876</v>
      </c>
      <c r="U2269" s="10">
        <f t="shared" ca="1" si="298"/>
        <v>0.47048069274010307</v>
      </c>
      <c r="V2269" s="29">
        <f ca="1">IF('Input Parameters'!$D$30="Beta",_xlfn.BETA.INV(U2269,'Input Parameters'!$L$30,'Input Parameters'!$M$30,'Input Parameters'!$J$30,'Input Parameters'!$K$30),IF('Input Parameters'!$D$30="LogNorm",_xlfn.LOGNORM.INV(U2269,'Input Parameters'!$H$30,'Input Parameters'!$I$30)))</f>
        <v>0.97044642445781903</v>
      </c>
      <c r="W2269" s="2">
        <f ca="1">N2269+(P2269-N2269)*(1-ERF((T2269-R2269)/(2*SQRT(L2269*'Input Parameters'!$E$31))))</f>
        <v>7.6271369267354977E-2</v>
      </c>
      <c r="X2269">
        <f t="shared" ca="1" si="299"/>
        <v>1</v>
      </c>
      <c r="Y2269" s="7"/>
    </row>
    <row r="2270" spans="1:25" ht="15" customHeight="1" x14ac:dyDescent="0.3">
      <c r="A2270" s="130">
        <v>2263</v>
      </c>
      <c r="B2270" s="10">
        <f t="shared" ca="1" si="291"/>
        <v>0.45098047159712773</v>
      </c>
      <c r="C2270" s="57">
        <f ca="1">_xlfn.NORM.INV(B2270,'Input Parameters'!$E$19,'Input Parameters'!$F$19)</f>
        <v>556.89090376384297</v>
      </c>
      <c r="D2270" s="10">
        <f t="shared" ca="1" si="292"/>
        <v>5.119330477462114E-2</v>
      </c>
      <c r="E2270" s="59">
        <f ca="1">IF(_xlfn.NORM.INV(D2270,'Input Parameters'!$E$20,'Input Parameters'!$F$20)&lt;3500,3500,IF(_xlfn.NORM.INV(D2270,'Input Parameters'!$E$20,'Input Parameters'!$F$20)&gt;5500,5500,_xlfn.NORM.INV(D2270,'Input Parameters'!$E$20,'Input Parameters'!$F$20)))</f>
        <v>3656.625703408653</v>
      </c>
      <c r="F2270" s="10">
        <f t="shared" ca="1" si="293"/>
        <v>5.2799094218675235E-2</v>
      </c>
      <c r="G2270" s="61">
        <f ca="1">_xlfn.NORM.INV(F2270,'Input Parameters'!$E$21,'Input Parameters'!$F$21)</f>
        <v>272.13017030990051</v>
      </c>
      <c r="H2270" s="54">
        <f ca="1">EXP(E2270*(1/'Input Parameters'!$E$22-1/G2270))</f>
        <v>0.38400676344763207</v>
      </c>
      <c r="I2270" s="10">
        <f t="shared" ca="1" si="294"/>
        <v>0.25138188100418613</v>
      </c>
      <c r="J2270" s="29">
        <f ca="1">_xlfn.BETA.INV(I2270,'Input Parameters'!$L$24,'Input Parameters'!$M$24,'Input Parameters'!$J$24,'Input Parameters'!$K$24)</f>
        <v>0.49700723516317347</v>
      </c>
      <c r="K2270" s="156">
        <f ca="1">('Input Parameters'!$E$25/'Input Parameters'!$E$31)^$J2270</f>
        <v>2.828835277324962E-2</v>
      </c>
      <c r="L2270" s="66">
        <f ca="1">$H2270*$C2270*'Input Parameters'!$E$23*K2270</f>
        <v>6.0494606634344255</v>
      </c>
      <c r="M2270" s="23">
        <f t="shared" ca="1" si="295"/>
        <v>0.40891329918304475</v>
      </c>
      <c r="N2270" s="15">
        <f ca="1">_xlfn.NORM.INV(M2270,'Input Parameters'!$E$26,'Input Parameters'!$F$26)</f>
        <v>2.9162833452658261E-2</v>
      </c>
      <c r="O2270" s="8">
        <f t="shared" ca="1" si="296"/>
        <v>0.84097622321853227</v>
      </c>
      <c r="P2270" s="29">
        <f ca="1">_xlfn.LOGNORM.INV(O2270,'Input Parameters'!$H$27,'Input Parameters'!$I$27)</f>
        <v>2.2143293079795181</v>
      </c>
      <c r="Q2270" s="10"/>
      <c r="R2270" s="15">
        <f>'Input Parameters'!$E$28</f>
        <v>12.7</v>
      </c>
      <c r="S2270" s="10">
        <f t="shared" ca="1" si="297"/>
        <v>0.19264528492671606</v>
      </c>
      <c r="T2270" s="25">
        <f ca="1">_xlfn.LOGNORM.INV(S2270,'Input Parameters'!$H$29,'Input Parameters'!$I$29)</f>
        <v>52.82357543235959</v>
      </c>
      <c r="U2270" s="10">
        <f t="shared" ca="1" si="298"/>
        <v>0.2690541297273743</v>
      </c>
      <c r="V2270" s="29">
        <f ca="1">IF('Input Parameters'!$D$30="Beta",_xlfn.BETA.INV(U2270,'Input Parameters'!$L$30,'Input Parameters'!$M$30,'Input Parameters'!$J$30,'Input Parameters'!$K$30),IF('Input Parameters'!$D$30="LogNorm",_xlfn.LOGNORM.INV(U2270,'Input Parameters'!$H$30,'Input Parameters'!$I$30)))</f>
        <v>0.7838148385362973</v>
      </c>
      <c r="W2270" s="2">
        <f ca="1">N2270+(P2270-N2270)*(1-ERF((T2270-R2270)/(2*SQRT(L2270*'Input Parameters'!$E$31))))</f>
        <v>0.57260442119312893</v>
      </c>
      <c r="X2270">
        <f t="shared" ca="1" si="299"/>
        <v>1</v>
      </c>
      <c r="Y2270" s="7"/>
    </row>
    <row r="2271" spans="1:25" ht="15" customHeight="1" x14ac:dyDescent="0.3">
      <c r="A2271" s="130">
        <v>2264</v>
      </c>
      <c r="B2271" s="10">
        <f t="shared" ca="1" si="291"/>
        <v>0.91066259617698231</v>
      </c>
      <c r="C2271" s="57">
        <f ca="1">_xlfn.NORM.INV(B2271,'Input Parameters'!$E$19,'Input Parameters'!$F$19)</f>
        <v>680.93952992503705</v>
      </c>
      <c r="D2271" s="10">
        <f t="shared" ca="1" si="292"/>
        <v>0.80442677653177541</v>
      </c>
      <c r="E2271" s="59">
        <f ca="1">IF(_xlfn.NORM.INV(D2271,'Input Parameters'!$E$20,'Input Parameters'!$F$20)&lt;3500,3500,IF(_xlfn.NORM.INV(D2271,'Input Parameters'!$E$20,'Input Parameters'!$F$20)&gt;5500,5500,_xlfn.NORM.INV(D2271,'Input Parameters'!$E$20,'Input Parameters'!$F$20)))</f>
        <v>5400.278090485619</v>
      </c>
      <c r="F2271" s="10">
        <f t="shared" ca="1" si="293"/>
        <v>4.7123059958124491E-2</v>
      </c>
      <c r="G2271" s="61">
        <f ca="1">_xlfn.NORM.INV(F2271,'Input Parameters'!$E$21,'Input Parameters'!$F$21)</f>
        <v>271.6969777958841</v>
      </c>
      <c r="H2271" s="54">
        <f ca="1">EXP(E2271*(1/'Input Parameters'!$E$22-1/G2271))</f>
        <v>0.23571700032618265</v>
      </c>
      <c r="I2271" s="10">
        <f t="shared" ca="1" si="294"/>
        <v>0.25667672537408182</v>
      </c>
      <c r="J2271" s="29">
        <f ca="1">_xlfn.BETA.INV(I2271,'Input Parameters'!$L$24,'Input Parameters'!$M$24,'Input Parameters'!$J$24,'Input Parameters'!$K$24)</f>
        <v>0.49974407569921864</v>
      </c>
      <c r="K2271" s="156">
        <f ca="1">('Input Parameters'!$E$25/'Input Parameters'!$E$31)^$J2271</f>
        <v>2.7738387966134998E-2</v>
      </c>
      <c r="L2271" s="66">
        <f ca="1">$H2271*$C2271*'Input Parameters'!$E$23*K2271</f>
        <v>4.4522615630639253</v>
      </c>
      <c r="M2271" s="23">
        <f t="shared" ca="1" si="295"/>
        <v>0.21704344204032666</v>
      </c>
      <c r="N2271" s="15">
        <f ca="1">_xlfn.NORM.INV(M2271,'Input Parameters'!$E$26,'Input Parameters'!$F$26)</f>
        <v>1.7573436877752195E-2</v>
      </c>
      <c r="O2271" s="8">
        <f t="shared" ca="1" si="296"/>
        <v>0.64137468280316312</v>
      </c>
      <c r="P2271" s="29">
        <f ca="1">_xlfn.LOGNORM.INV(O2271,'Input Parameters'!$H$27,'Input Parameters'!$I$27)</f>
        <v>1.6710040774063377</v>
      </c>
      <c r="Q2271" s="10"/>
      <c r="R2271" s="15">
        <f>'Input Parameters'!$E$28</f>
        <v>12.7</v>
      </c>
      <c r="S2271" s="10">
        <f t="shared" ca="1" si="297"/>
        <v>0.31495682963463878</v>
      </c>
      <c r="T2271" s="25">
        <f ca="1">_xlfn.LOGNORM.INV(S2271,'Input Parameters'!$H$29,'Input Parameters'!$I$29)</f>
        <v>55.165258154582382</v>
      </c>
      <c r="U2271" s="10">
        <f t="shared" ca="1" si="298"/>
        <v>0.52073185458169002</v>
      </c>
      <c r="V2271" s="29">
        <f ca="1">IF('Input Parameters'!$D$30="Beta",_xlfn.BETA.INV(U2271,'Input Parameters'!$L$30,'Input Parameters'!$M$30,'Input Parameters'!$J$30,'Input Parameters'!$K$30),IF('Input Parameters'!$D$30="LogNorm",_xlfn.LOGNORM.INV(U2271,'Input Parameters'!$H$30,'Input Parameters'!$I$30)))</f>
        <v>1.0199045026299129</v>
      </c>
      <c r="W2271" s="2">
        <f ca="1">N2271+(P2271-N2271)*(1-ERF((T2271-R2271)/(2*SQRT(L2271*'Input Parameters'!$E$31))))</f>
        <v>0.27338197572908796</v>
      </c>
      <c r="X2271">
        <f t="shared" ca="1" si="299"/>
        <v>1</v>
      </c>
      <c r="Y2271" s="7"/>
    </row>
    <row r="2272" spans="1:25" ht="15" customHeight="1" x14ac:dyDescent="0.3">
      <c r="A2272" s="130">
        <v>2265</v>
      </c>
      <c r="B2272" s="10">
        <f t="shared" ca="1" si="291"/>
        <v>0.90338240686910398</v>
      </c>
      <c r="C2272" s="57">
        <f ca="1">_xlfn.NORM.INV(B2272,'Input Parameters'!$E$19,'Input Parameters'!$F$19)</f>
        <v>677.24024443375606</v>
      </c>
      <c r="D2272" s="10">
        <f t="shared" ca="1" si="292"/>
        <v>0.41952014041192009</v>
      </c>
      <c r="E2272" s="59">
        <f ca="1">IF(_xlfn.NORM.INV(D2272,'Input Parameters'!$E$20,'Input Parameters'!$F$20)&lt;3500,3500,IF(_xlfn.NORM.INV(D2272,'Input Parameters'!$E$20,'Input Parameters'!$F$20)&gt;5500,5500,_xlfn.NORM.INV(D2272,'Input Parameters'!$E$20,'Input Parameters'!$F$20)))</f>
        <v>4657.8151411143108</v>
      </c>
      <c r="F2272" s="10">
        <f t="shared" ca="1" si="293"/>
        <v>0.91855441495010115</v>
      </c>
      <c r="G2272" s="61">
        <f ca="1">_xlfn.NORM.INV(F2272,'Input Parameters'!$E$21,'Input Parameters'!$F$21)</f>
        <v>295.81795043742591</v>
      </c>
      <c r="H2272" s="54">
        <f ca="1">EXP(E2272*(1/'Input Parameters'!$E$22-1/G2272))</f>
        <v>1.1635015327540483</v>
      </c>
      <c r="I2272" s="10">
        <f t="shared" ca="1" si="294"/>
        <v>0.50724927077559789</v>
      </c>
      <c r="J2272" s="29">
        <f ca="1">_xlfn.BETA.INV(I2272,'Input Parameters'!$L$24,'Input Parameters'!$M$24,'Input Parameters'!$J$24,'Input Parameters'!$K$24)</f>
        <v>0.61008664840855231</v>
      </c>
      <c r="K2272" s="156">
        <f ca="1">('Input Parameters'!$E$25/'Input Parameters'!$E$31)^$J2272</f>
        <v>1.2569454055968451E-2</v>
      </c>
      <c r="L2272" s="66">
        <f ca="1">$H2272*$C2272*'Input Parameters'!$E$23*K2272</f>
        <v>9.9043534973357872</v>
      </c>
      <c r="M2272" s="23">
        <f t="shared" ca="1" si="295"/>
        <v>0.71366864405708852</v>
      </c>
      <c r="N2272" s="15">
        <f ca="1">_xlfn.NORM.INV(M2272,'Input Parameters'!$E$26,'Input Parameters'!$F$26)</f>
        <v>4.5846821056543467E-2</v>
      </c>
      <c r="O2272" s="8">
        <f t="shared" ca="1" si="296"/>
        <v>0.53912481219027042</v>
      </c>
      <c r="P2272" s="29">
        <f ca="1">_xlfn.LOGNORM.INV(O2272,'Input Parameters'!$H$27,'Input Parameters'!$I$27)</f>
        <v>1.4868644772484858</v>
      </c>
      <c r="Q2272" s="10"/>
      <c r="R2272" s="15">
        <f>'Input Parameters'!$E$28</f>
        <v>12.7</v>
      </c>
      <c r="S2272" s="10">
        <f t="shared" ca="1" si="297"/>
        <v>0.25380630603511511</v>
      </c>
      <c r="T2272" s="25">
        <f ca="1">_xlfn.LOGNORM.INV(S2272,'Input Parameters'!$H$29,'Input Parameters'!$I$29)</f>
        <v>54.057285746035539</v>
      </c>
      <c r="U2272" s="10">
        <f t="shared" ca="1" si="298"/>
        <v>0.69050661506208655</v>
      </c>
      <c r="V2272" s="29">
        <f ca="1">IF('Input Parameters'!$D$30="Beta",_xlfn.BETA.INV(U2272,'Input Parameters'!$L$30,'Input Parameters'!$M$30,'Input Parameters'!$J$30,'Input Parameters'!$K$30),IF('Input Parameters'!$D$30="LogNorm",_xlfn.LOGNORM.INV(U2272,'Input Parameters'!$H$30,'Input Parameters'!$I$30)))</f>
        <v>1.215687441646256</v>
      </c>
      <c r="W2272" s="2">
        <f ca="1">N2272+(P2272-N2272)*(1-ERF((T2272-R2272)/(2*SQRT(L2272*'Input Parameters'!$E$31))))</f>
        <v>0.55419329482081092</v>
      </c>
      <c r="X2272">
        <f t="shared" ca="1" si="299"/>
        <v>1</v>
      </c>
      <c r="Y2272" s="7"/>
    </row>
    <row r="2273" spans="1:25" ht="15" customHeight="1" x14ac:dyDescent="0.3">
      <c r="A2273" s="130">
        <v>2266</v>
      </c>
      <c r="B2273" s="10">
        <f t="shared" ca="1" si="291"/>
        <v>0.33740386793899257</v>
      </c>
      <c r="C2273" s="57">
        <f ca="1">_xlfn.NORM.INV(B2273,'Input Parameters'!$E$19,'Input Parameters'!$F$19)</f>
        <v>531.84727498673442</v>
      </c>
      <c r="D2273" s="10">
        <f t="shared" ca="1" si="292"/>
        <v>0.26621110343516929</v>
      </c>
      <c r="E2273" s="59">
        <f ca="1">IF(_xlfn.NORM.INV(D2273,'Input Parameters'!$E$20,'Input Parameters'!$F$20)&lt;3500,3500,IF(_xlfn.NORM.INV(D2273,'Input Parameters'!$E$20,'Input Parameters'!$F$20)&gt;5500,5500,_xlfn.NORM.INV(D2273,'Input Parameters'!$E$20,'Input Parameters'!$F$20)))</f>
        <v>4362.9810693195632</v>
      </c>
      <c r="F2273" s="10">
        <f t="shared" ca="1" si="293"/>
        <v>0.71983822491688554</v>
      </c>
      <c r="G2273" s="61">
        <f ca="1">_xlfn.NORM.INV(F2273,'Input Parameters'!$E$21,'Input Parameters'!$F$21)</f>
        <v>289.42735740228426</v>
      </c>
      <c r="H2273" s="54">
        <f ca="1">EXP(E2273*(1/'Input Parameters'!$E$22-1/G2273))</f>
        <v>0.83209509599787868</v>
      </c>
      <c r="I2273" s="10">
        <f t="shared" ca="1" si="294"/>
        <v>0.15641420427117758</v>
      </c>
      <c r="J2273" s="29">
        <f ca="1">_xlfn.BETA.INV(I2273,'Input Parameters'!$L$24,'Input Parameters'!$M$24,'Input Parameters'!$J$24,'Input Parameters'!$K$24)</f>
        <v>0.44114928679743798</v>
      </c>
      <c r="K2273" s="156">
        <f ca="1">('Input Parameters'!$E$25/'Input Parameters'!$E$31)^$J2273</f>
        <v>4.2230800127069916E-2</v>
      </c>
      <c r="L2273" s="66">
        <f ca="1">$H2273*$C2273*'Input Parameters'!$E$23*K2273</f>
        <v>18.689135413513764</v>
      </c>
      <c r="M2273" s="23">
        <f t="shared" ca="1" si="295"/>
        <v>0.88380237348859403</v>
      </c>
      <c r="N2273" s="15">
        <f ca="1">_xlfn.NORM.INV(M2273,'Input Parameters'!$E$26,'Input Parameters'!$F$26)</f>
        <v>5.9078441108922915E-2</v>
      </c>
      <c r="O2273" s="8">
        <f t="shared" ca="1" si="296"/>
        <v>0.61054527174812956</v>
      </c>
      <c r="P2273" s="29">
        <f ca="1">_xlfn.LOGNORM.INV(O2273,'Input Parameters'!$H$27,'Input Parameters'!$I$27)</f>
        <v>1.6119015333507263</v>
      </c>
      <c r="Q2273" s="10"/>
      <c r="R2273" s="15">
        <f>'Input Parameters'!$E$28</f>
        <v>12.7</v>
      </c>
      <c r="S2273" s="10">
        <f t="shared" ca="1" si="297"/>
        <v>0.12711348805174549</v>
      </c>
      <c r="T2273" s="25">
        <f ca="1">_xlfn.LOGNORM.INV(S2273,'Input Parameters'!$H$29,'Input Parameters'!$I$29)</f>
        <v>51.235085751504329</v>
      </c>
      <c r="U2273" s="10">
        <f t="shared" ca="1" si="298"/>
        <v>0.49587546719501574</v>
      </c>
      <c r="V2273" s="29">
        <f ca="1">IF('Input Parameters'!$D$30="Beta",_xlfn.BETA.INV(U2273,'Input Parameters'!$L$30,'Input Parameters'!$M$30,'Input Parameters'!$J$30,'Input Parameters'!$K$30),IF('Input Parameters'!$D$30="LogNorm",_xlfn.LOGNORM.INV(U2273,'Input Parameters'!$H$30,'Input Parameters'!$I$30)))</f>
        <v>0.99514154054214865</v>
      </c>
      <c r="W2273" s="2">
        <f ca="1">N2273+(P2273-N2273)*(1-ERF((T2273-R2273)/(2*SQRT(L2273*'Input Parameters'!$E$31))))</f>
        <v>0.87974369716200251</v>
      </c>
      <c r="X2273">
        <f t="shared" ca="1" si="299"/>
        <v>1</v>
      </c>
      <c r="Y2273" s="7"/>
    </row>
    <row r="2274" spans="1:25" ht="15" customHeight="1" x14ac:dyDescent="0.3">
      <c r="A2274" s="130">
        <v>2267</v>
      </c>
      <c r="B2274" s="10">
        <f t="shared" ca="1" si="291"/>
        <v>0.99367355909287736</v>
      </c>
      <c r="C2274" s="57">
        <f ca="1">_xlfn.NORM.INV(B2274,'Input Parameters'!$E$19,'Input Parameters'!$F$19)</f>
        <v>777.99168372986355</v>
      </c>
      <c r="D2274" s="10">
        <f t="shared" ca="1" si="292"/>
        <v>0.56332419531302369</v>
      </c>
      <c r="E2274" s="59">
        <f ca="1">IF(_xlfn.NORM.INV(D2274,'Input Parameters'!$E$20,'Input Parameters'!$F$20)&lt;3500,3500,IF(_xlfn.NORM.INV(D2274,'Input Parameters'!$E$20,'Input Parameters'!$F$20)&gt;5500,5500,_xlfn.NORM.INV(D2274,'Input Parameters'!$E$20,'Input Parameters'!$F$20)))</f>
        <v>4911.5818921713571</v>
      </c>
      <c r="F2274" s="10">
        <f t="shared" ca="1" si="293"/>
        <v>0.63931493605466427</v>
      </c>
      <c r="G2274" s="61">
        <f ca="1">_xlfn.NORM.INV(F2274,'Input Parameters'!$E$21,'Input Parameters'!$F$21)</f>
        <v>287.65309802393836</v>
      </c>
      <c r="H2274" s="54">
        <f ca="1">EXP(E2274*(1/'Input Parameters'!$E$22-1/G2274))</f>
        <v>0.73227990296549572</v>
      </c>
      <c r="I2274" s="10">
        <f t="shared" ca="1" si="294"/>
        <v>0.65989019012800243</v>
      </c>
      <c r="J2274" s="29">
        <f ca="1">_xlfn.BETA.INV(I2274,'Input Parameters'!$L$24,'Input Parameters'!$M$24,'Input Parameters'!$J$24,'Input Parameters'!$K$24)</f>
        <v>0.67192102727146952</v>
      </c>
      <c r="K2274" s="156">
        <f ca="1">('Input Parameters'!$E$25/'Input Parameters'!$E$31)^$J2274</f>
        <v>8.0663228480948018E-3</v>
      </c>
      <c r="L2274" s="66">
        <f ca="1">$H2274*$C2274*'Input Parameters'!$E$23*K2274</f>
        <v>4.5954460329228954</v>
      </c>
      <c r="M2274" s="23">
        <f t="shared" ca="1" si="295"/>
        <v>0.10203289843519869</v>
      </c>
      <c r="N2274" s="15">
        <f ca="1">_xlfn.NORM.INV(M2274,'Input Parameters'!$E$26,'Input Parameters'!$F$26)</f>
        <v>7.3288896585689024E-3</v>
      </c>
      <c r="O2274" s="8">
        <f t="shared" ca="1" si="296"/>
        <v>0.79655716999373627</v>
      </c>
      <c r="P2274" s="29">
        <f ca="1">_xlfn.LOGNORM.INV(O2274,'Input Parameters'!$H$27,'Input Parameters'!$I$27)</f>
        <v>2.0547241903367284</v>
      </c>
      <c r="Q2274" s="10"/>
      <c r="R2274" s="15">
        <f>'Input Parameters'!$E$28</f>
        <v>12.7</v>
      </c>
      <c r="S2274" s="10">
        <f t="shared" ca="1" si="297"/>
        <v>0.45497669134701346</v>
      </c>
      <c r="T2274" s="25">
        <f ca="1">_xlfn.LOGNORM.INV(S2274,'Input Parameters'!$H$29,'Input Parameters'!$I$29)</f>
        <v>57.497084947653846</v>
      </c>
      <c r="U2274" s="10">
        <f t="shared" ca="1" si="298"/>
        <v>0.62138211825508949</v>
      </c>
      <c r="V2274" s="29">
        <f ca="1">IF('Input Parameters'!$D$30="Beta",_xlfn.BETA.INV(U2274,'Input Parameters'!$L$30,'Input Parameters'!$M$30,'Input Parameters'!$J$30,'Input Parameters'!$K$30),IF('Input Parameters'!$D$30="LogNorm",_xlfn.LOGNORM.INV(U2274,'Input Parameters'!$H$30,'Input Parameters'!$I$30)))</f>
        <v>1.1287423625580333</v>
      </c>
      <c r="W2274" s="2">
        <f ca="1">N2274+(P2274-N2274)*(1-ERF((T2274-R2274)/(2*SQRT(L2274*'Input Parameters'!$E$31))))</f>
        <v>0.29294479739730278</v>
      </c>
      <c r="X2274">
        <f t="shared" ca="1" si="299"/>
        <v>1</v>
      </c>
      <c r="Y2274" s="7"/>
    </row>
    <row r="2275" spans="1:25" ht="15" customHeight="1" x14ac:dyDescent="0.3">
      <c r="A2275" s="130">
        <v>2268</v>
      </c>
      <c r="B2275" s="10">
        <f t="shared" ca="1" si="291"/>
        <v>0.76435001029585414</v>
      </c>
      <c r="C2275" s="57">
        <f ca="1">_xlfn.NORM.INV(B2275,'Input Parameters'!$E$19,'Input Parameters'!$F$19)</f>
        <v>628.17088564119149</v>
      </c>
      <c r="D2275" s="10">
        <f t="shared" ca="1" si="292"/>
        <v>0.8706148879124781</v>
      </c>
      <c r="E2275" s="59">
        <f ca="1">IF(_xlfn.NORM.INV(D2275,'Input Parameters'!$E$20,'Input Parameters'!$F$20)&lt;3500,3500,IF(_xlfn.NORM.INV(D2275,'Input Parameters'!$E$20,'Input Parameters'!$F$20)&gt;5500,5500,_xlfn.NORM.INV(D2275,'Input Parameters'!$E$20,'Input Parameters'!$F$20)))</f>
        <v>5500</v>
      </c>
      <c r="F2275" s="10">
        <f t="shared" ca="1" si="293"/>
        <v>2.0663466547234277E-2</v>
      </c>
      <c r="G2275" s="61">
        <f ca="1">_xlfn.NORM.INV(F2275,'Input Parameters'!$E$21,'Input Parameters'!$F$21)</f>
        <v>268.81375351534808</v>
      </c>
      <c r="H2275" s="54">
        <f ca="1">EXP(E2275*(1/'Input Parameters'!$E$22-1/G2275))</f>
        <v>0.18471677207246334</v>
      </c>
      <c r="I2275" s="10">
        <f t="shared" ca="1" si="294"/>
        <v>0.97106578534993748</v>
      </c>
      <c r="J2275" s="29">
        <f ca="1">_xlfn.BETA.INV(I2275,'Input Parameters'!$L$24,'Input Parameters'!$M$24,'Input Parameters'!$J$24,'Input Parameters'!$K$24)</f>
        <v>0.86037683336356252</v>
      </c>
      <c r="K2275" s="156">
        <f ca="1">('Input Parameters'!$E$25/'Input Parameters'!$E$31)^$J2275</f>
        <v>2.0871531372125577E-3</v>
      </c>
      <c r="L2275" s="66">
        <f ca="1">$H2275*$C2275*'Input Parameters'!$E$23*K2275</f>
        <v>0.2421800974407862</v>
      </c>
      <c r="M2275" s="23">
        <f t="shared" ca="1" si="295"/>
        <v>0.89570735176603511</v>
      </c>
      <c r="N2275" s="15">
        <f ca="1">_xlfn.NORM.INV(M2275,'Input Parameters'!$E$26,'Input Parameters'!$F$26)</f>
        <v>6.0406765500188538E-2</v>
      </c>
      <c r="O2275" s="8">
        <f t="shared" ca="1" si="296"/>
        <v>0.65393531027148688</v>
      </c>
      <c r="P2275" s="29">
        <f ca="1">_xlfn.LOGNORM.INV(O2275,'Input Parameters'!$H$27,'Input Parameters'!$I$27)</f>
        <v>1.6962026678873021</v>
      </c>
      <c r="Q2275" s="10"/>
      <c r="R2275" s="15">
        <f>'Input Parameters'!$E$28</f>
        <v>12.7</v>
      </c>
      <c r="S2275" s="10">
        <f t="shared" ca="1" si="297"/>
        <v>0.44625031775066748</v>
      </c>
      <c r="T2275" s="25">
        <f ca="1">_xlfn.LOGNORM.INV(S2275,'Input Parameters'!$H$29,'Input Parameters'!$I$29)</f>
        <v>57.35496256897968</v>
      </c>
      <c r="U2275" s="10">
        <f t="shared" ca="1" si="298"/>
        <v>0.84107139622963323</v>
      </c>
      <c r="V2275" s="29">
        <f ca="1">IF('Input Parameters'!$D$30="Beta",_xlfn.BETA.INV(U2275,'Input Parameters'!$L$30,'Input Parameters'!$M$30,'Input Parameters'!$J$30,'Input Parameters'!$K$30),IF('Input Parameters'!$D$30="LogNorm",_xlfn.LOGNORM.INV(U2275,'Input Parameters'!$H$30,'Input Parameters'!$I$30)))</f>
        <v>1.4815772520709483</v>
      </c>
      <c r="W2275" s="2">
        <f ca="1">N2275+(P2275-N2275)*(1-ERF((T2275-R2275)/(2*SQRT(L2275*'Input Parameters'!$E$31))))</f>
        <v>6.0406765728569796E-2</v>
      </c>
      <c r="X2275">
        <f t="shared" ca="1" si="299"/>
        <v>1</v>
      </c>
      <c r="Y2275" s="7"/>
    </row>
    <row r="2276" spans="1:25" ht="15" customHeight="1" x14ac:dyDescent="0.3">
      <c r="A2276" s="130">
        <v>2269</v>
      </c>
      <c r="B2276" s="10">
        <f t="shared" ca="1" si="291"/>
        <v>0.25042745300484281</v>
      </c>
      <c r="C2276" s="57">
        <f ca="1">_xlfn.NORM.INV(B2276,'Input Parameters'!$E$19,'Input Parameters'!$F$19)</f>
        <v>510.41922868215727</v>
      </c>
      <c r="D2276" s="10">
        <f t="shared" ca="1" si="292"/>
        <v>0.22577772622838199</v>
      </c>
      <c r="E2276" s="59">
        <f ca="1">IF(_xlfn.NORM.INV(D2276,'Input Parameters'!$E$20,'Input Parameters'!$F$20)&lt;3500,3500,IF(_xlfn.NORM.INV(D2276,'Input Parameters'!$E$20,'Input Parameters'!$F$20)&gt;5500,5500,_xlfn.NORM.INV(D2276,'Input Parameters'!$E$20,'Input Parameters'!$F$20)))</f>
        <v>4273.022931833777</v>
      </c>
      <c r="F2276" s="10">
        <f t="shared" ca="1" si="293"/>
        <v>0.82457250804630267</v>
      </c>
      <c r="G2276" s="61">
        <f ca="1">_xlfn.NORM.INV(F2276,'Input Parameters'!$E$21,'Input Parameters'!$F$21)</f>
        <v>292.18284696705257</v>
      </c>
      <c r="H2276" s="54">
        <f ca="1">EXP(E2276*(1/'Input Parameters'!$E$22-1/G2276))</f>
        <v>0.96003408933859147</v>
      </c>
      <c r="I2276" s="10">
        <f t="shared" ca="1" si="294"/>
        <v>0.31316607884053071</v>
      </c>
      <c r="J2276" s="29">
        <f ca="1">_xlfn.BETA.INV(I2276,'Input Parameters'!$L$24,'Input Parameters'!$M$24,'Input Parameters'!$J$24,'Input Parameters'!$K$24)</f>
        <v>0.52737033487517115</v>
      </c>
      <c r="K2276" s="156">
        <f ca="1">('Input Parameters'!$E$25/'Input Parameters'!$E$31)^$J2276</f>
        <v>2.2751680532848668E-2</v>
      </c>
      <c r="L2276" s="66">
        <f ca="1">$H2276*$C2276*'Input Parameters'!$E$23*K2276</f>
        <v>11.148775295564974</v>
      </c>
      <c r="M2276" s="23">
        <f t="shared" ca="1" si="295"/>
        <v>0.3272458609419584</v>
      </c>
      <c r="N2276" s="15">
        <f ca="1">_xlfn.NORM.INV(M2276,'Input Parameters'!$E$26,'Input Parameters'!$F$26)</f>
        <v>2.4601849338049188E-2</v>
      </c>
      <c r="O2276" s="8">
        <f t="shared" ca="1" si="296"/>
        <v>0.1997688879723124</v>
      </c>
      <c r="P2276" s="29">
        <f ca="1">_xlfn.LOGNORM.INV(O2276,'Input Parameters'!$H$27,'Input Parameters'!$I$27)</f>
        <v>0.98069292036665467</v>
      </c>
      <c r="Q2276" s="10"/>
      <c r="R2276" s="15">
        <f>'Input Parameters'!$E$28</f>
        <v>12.7</v>
      </c>
      <c r="S2276" s="10">
        <f t="shared" ca="1" si="297"/>
        <v>0.24524111861317999</v>
      </c>
      <c r="T2276" s="25">
        <f ca="1">_xlfn.LOGNORM.INV(S2276,'Input Parameters'!$H$29,'Input Parameters'!$I$29)</f>
        <v>53.893772545266479</v>
      </c>
      <c r="U2276" s="10">
        <f t="shared" ca="1" si="298"/>
        <v>0.1113160608355358</v>
      </c>
      <c r="V2276" s="29">
        <f ca="1">IF('Input Parameters'!$D$30="Beta",_xlfn.BETA.INV(U2276,'Input Parameters'!$L$30,'Input Parameters'!$M$30,'Input Parameters'!$J$30,'Input Parameters'!$K$30),IF('Input Parameters'!$D$30="LogNorm",_xlfn.LOGNORM.INV(U2276,'Input Parameters'!$H$30,'Input Parameters'!$I$30)))</f>
        <v>0.61771937056912163</v>
      </c>
      <c r="W2276" s="2">
        <f ca="1">N2276+(P2276-N2276)*(1-ERF((T2276-R2276)/(2*SQRT(L2276*'Input Parameters'!$E$31))))</f>
        <v>0.39078862978179574</v>
      </c>
      <c r="X2276">
        <f t="shared" ca="1" si="299"/>
        <v>1</v>
      </c>
      <c r="Y2276" s="7"/>
    </row>
    <row r="2277" spans="1:25" ht="15" customHeight="1" x14ac:dyDescent="0.3">
      <c r="A2277" s="130">
        <v>2270</v>
      </c>
      <c r="B2277" s="10">
        <f t="shared" ca="1" si="291"/>
        <v>0.11862783023141621</v>
      </c>
      <c r="C2277" s="57">
        <f ca="1">_xlfn.NORM.INV(B2277,'Input Parameters'!$E$19,'Input Parameters'!$F$19)</f>
        <v>467.43163861146832</v>
      </c>
      <c r="D2277" s="10">
        <f t="shared" ca="1" si="292"/>
        <v>0.11624532980836466</v>
      </c>
      <c r="E2277" s="59">
        <f ca="1">IF(_xlfn.NORM.INV(D2277,'Input Parameters'!$E$20,'Input Parameters'!$F$20)&lt;3500,3500,IF(_xlfn.NORM.INV(D2277,'Input Parameters'!$E$20,'Input Parameters'!$F$20)&gt;5500,5500,_xlfn.NORM.INV(D2277,'Input Parameters'!$E$20,'Input Parameters'!$F$20)))</f>
        <v>3964.2227110710915</v>
      </c>
      <c r="F2277" s="10">
        <f t="shared" ca="1" si="293"/>
        <v>5.0579955431546697E-3</v>
      </c>
      <c r="G2277" s="61">
        <f ca="1">_xlfn.NORM.INV(F2277,'Input Parameters'!$E$21,'Input Parameters'!$F$21)</f>
        <v>264.63534513246248</v>
      </c>
      <c r="H2277" s="54">
        <f ca="1">EXP(E2277*(1/'Input Parameters'!$E$22-1/G2277))</f>
        <v>0.23452950364001635</v>
      </c>
      <c r="I2277" s="10">
        <f t="shared" ca="1" si="294"/>
        <v>6.3244467068967247E-2</v>
      </c>
      <c r="J2277" s="29">
        <f ca="1">_xlfn.BETA.INV(I2277,'Input Parameters'!$L$24,'Input Parameters'!$M$24,'Input Parameters'!$J$24,'Input Parameters'!$K$24)</f>
        <v>0.35858449795287428</v>
      </c>
      <c r="K2277" s="156">
        <f ca="1">('Input Parameters'!$E$25/'Input Parameters'!$E$31)^$J2277</f>
        <v>7.6357958931870154E-2</v>
      </c>
      <c r="L2277" s="66">
        <f ca="1">$H2277*$C2277*'Input Parameters'!$E$23*K2277</f>
        <v>8.3708565628701983</v>
      </c>
      <c r="M2277" s="23">
        <f t="shared" ca="1" si="295"/>
        <v>9.9641872120915354E-2</v>
      </c>
      <c r="N2277" s="15">
        <f ca="1">_xlfn.NORM.INV(M2277,'Input Parameters'!$E$26,'Input Parameters'!$F$26)</f>
        <v>7.0445076453646525E-3</v>
      </c>
      <c r="O2277" s="8">
        <f t="shared" ca="1" si="296"/>
        <v>0.4779816907073694</v>
      </c>
      <c r="P2277" s="29">
        <f ca="1">_xlfn.LOGNORM.INV(O2277,'Input Parameters'!$H$27,'Input Parameters'!$I$27)</f>
        <v>1.3892750525859379</v>
      </c>
      <c r="Q2277" s="10"/>
      <c r="R2277" s="15">
        <f>'Input Parameters'!$E$28</f>
        <v>12.7</v>
      </c>
      <c r="S2277" s="10">
        <f t="shared" ca="1" si="297"/>
        <v>0.50366233914848069</v>
      </c>
      <c r="T2277" s="25">
        <f ca="1">_xlfn.LOGNORM.INV(S2277,'Input Parameters'!$H$29,'Input Parameters'!$I$29)</f>
        <v>58.291876983529704</v>
      </c>
      <c r="U2277" s="10">
        <f t="shared" ca="1" si="298"/>
        <v>0.18749869247267636</v>
      </c>
      <c r="V2277" s="29">
        <f ca="1">IF('Input Parameters'!$D$30="Beta",_xlfn.BETA.INV(U2277,'Input Parameters'!$L$30,'Input Parameters'!$M$30,'Input Parameters'!$J$30,'Input Parameters'!$K$30),IF('Input Parameters'!$D$30="LogNorm",_xlfn.LOGNORM.INV(U2277,'Input Parameters'!$H$30,'Input Parameters'!$I$30)))</f>
        <v>0.70423896032005084</v>
      </c>
      <c r="W2277" s="2">
        <f ca="1">N2277+(P2277-N2277)*(1-ERF((T2277-R2277)/(2*SQRT(L2277*'Input Parameters'!$E$31))))</f>
        <v>0.37356585295938921</v>
      </c>
      <c r="X2277">
        <f t="shared" ca="1" si="299"/>
        <v>1</v>
      </c>
      <c r="Y2277" s="7"/>
    </row>
    <row r="2278" spans="1:25" ht="15" customHeight="1" x14ac:dyDescent="0.3">
      <c r="A2278" s="130">
        <v>2271</v>
      </c>
      <c r="B2278" s="10">
        <f t="shared" ca="1" si="291"/>
        <v>0.51991102563953662</v>
      </c>
      <c r="C2278" s="57">
        <f ca="1">_xlfn.NORM.INV(B2278,'Input Parameters'!$E$19,'Input Parameters'!$F$19)</f>
        <v>571.51910852411379</v>
      </c>
      <c r="D2278" s="10">
        <f t="shared" ca="1" si="292"/>
        <v>0.51743050050876294</v>
      </c>
      <c r="E2278" s="59">
        <f ca="1">IF(_xlfn.NORM.INV(D2278,'Input Parameters'!$E$20,'Input Parameters'!$F$20)&lt;3500,3500,IF(_xlfn.NORM.INV(D2278,'Input Parameters'!$E$20,'Input Parameters'!$F$20)&gt;5500,5500,_xlfn.NORM.INV(D2278,'Input Parameters'!$E$20,'Input Parameters'!$F$20)))</f>
        <v>4830.5939870448919</v>
      </c>
      <c r="F2278" s="10">
        <f t="shared" ca="1" si="293"/>
        <v>0.73108582705151681</v>
      </c>
      <c r="G2278" s="61">
        <f ca="1">_xlfn.NORM.INV(F2278,'Input Parameters'!$E$21,'Input Parameters'!$F$21)</f>
        <v>289.69254809838134</v>
      </c>
      <c r="H2278" s="54">
        <f ca="1">EXP(E2278*(1/'Input Parameters'!$E$22-1/G2278))</f>
        <v>0.82842404462071562</v>
      </c>
      <c r="I2278" s="10">
        <f t="shared" ca="1" si="294"/>
        <v>0.22000625758719738</v>
      </c>
      <c r="J2278" s="29">
        <f ca="1">_xlfn.BETA.INV(I2278,'Input Parameters'!$L$24,'Input Parameters'!$M$24,'Input Parameters'!$J$24,'Input Parameters'!$K$24)</f>
        <v>0.48012683427376673</v>
      </c>
      <c r="K2278" s="156">
        <f ca="1">('Input Parameters'!$E$25/'Input Parameters'!$E$31)^$J2278</f>
        <v>3.1929888623445257E-2</v>
      </c>
      <c r="L2278" s="66">
        <f ca="1">$H2278*$C2278*'Input Parameters'!$E$23*K2278</f>
        <v>15.117530542405289</v>
      </c>
      <c r="M2278" s="23">
        <f t="shared" ca="1" si="295"/>
        <v>9.0273100728344935E-2</v>
      </c>
      <c r="N2278" s="15">
        <f ca="1">_xlfn.NORM.INV(M2278,'Input Parameters'!$E$26,'Input Parameters'!$F$26)</f>
        <v>5.8794213398929776E-3</v>
      </c>
      <c r="O2278" s="8">
        <f t="shared" ca="1" si="296"/>
        <v>0.28421227591751685</v>
      </c>
      <c r="P2278" s="29">
        <f ca="1">_xlfn.LOGNORM.INV(O2278,'Input Parameters'!$H$27,'Input Parameters'!$I$27)</f>
        <v>1.106135615809501</v>
      </c>
      <c r="Q2278" s="10"/>
      <c r="R2278" s="15">
        <f>'Input Parameters'!$E$28</f>
        <v>12.7</v>
      </c>
      <c r="S2278" s="10">
        <f t="shared" ca="1" si="297"/>
        <v>0.3130591701493024</v>
      </c>
      <c r="T2278" s="25">
        <f ca="1">_xlfn.LOGNORM.INV(S2278,'Input Parameters'!$H$29,'Input Parameters'!$I$29)</f>
        <v>55.13213755606656</v>
      </c>
      <c r="U2278" s="10">
        <f t="shared" ca="1" si="298"/>
        <v>0.21727355217923827</v>
      </c>
      <c r="V2278" s="29">
        <f ca="1">IF('Input Parameters'!$D$30="Beta",_xlfn.BETA.INV(U2278,'Input Parameters'!$L$30,'Input Parameters'!$M$30,'Input Parameters'!$J$30,'Input Parameters'!$K$30),IF('Input Parameters'!$D$30="LogNorm",_xlfn.LOGNORM.INV(U2278,'Input Parameters'!$H$30,'Input Parameters'!$I$30)))</f>
        <v>0.734218611104686</v>
      </c>
      <c r="W2278" s="2">
        <f ca="1">N2278+(P2278-N2278)*(1-ERF((T2278-R2278)/(2*SQRT(L2278*'Input Parameters'!$E$31))))</f>
        <v>0.49032400682140659</v>
      </c>
      <c r="X2278">
        <f t="shared" ca="1" si="299"/>
        <v>1</v>
      </c>
      <c r="Y2278" s="7"/>
    </row>
    <row r="2279" spans="1:25" ht="15" customHeight="1" x14ac:dyDescent="0.3">
      <c r="A2279" s="130">
        <v>2272</v>
      </c>
      <c r="B2279" s="10">
        <f t="shared" ca="1" si="291"/>
        <v>0.65780171525940234</v>
      </c>
      <c r="C2279" s="57">
        <f ca="1">_xlfn.NORM.INV(B2279,'Input Parameters'!$E$19,'Input Parameters'!$F$19)</f>
        <v>601.64679850802065</v>
      </c>
      <c r="D2279" s="10">
        <f t="shared" ca="1" si="292"/>
        <v>0.57383732251228914</v>
      </c>
      <c r="E2279" s="59">
        <f ca="1">IF(_xlfn.NORM.INV(D2279,'Input Parameters'!$E$20,'Input Parameters'!$F$20)&lt;3500,3500,IF(_xlfn.NORM.INV(D2279,'Input Parameters'!$E$20,'Input Parameters'!$F$20)&gt;5500,5500,_xlfn.NORM.INV(D2279,'Input Parameters'!$E$20,'Input Parameters'!$F$20)))</f>
        <v>4930.3065869390939</v>
      </c>
      <c r="F2279" s="10">
        <f t="shared" ca="1" si="293"/>
        <v>0.51551486440380256</v>
      </c>
      <c r="G2279" s="61">
        <f ca="1">_xlfn.NORM.INV(F2279,'Input Parameters'!$E$21,'Input Parameters'!$F$21)</f>
        <v>285.15575247565801</v>
      </c>
      <c r="H2279" s="54">
        <f ca="1">EXP(E2279*(1/'Input Parameters'!$E$22-1/G2279))</f>
        <v>0.62946343969493801</v>
      </c>
      <c r="I2279" s="10">
        <f t="shared" ca="1" si="294"/>
        <v>0.38671579904548292</v>
      </c>
      <c r="J2279" s="29">
        <f ca="1">_xlfn.BETA.INV(I2279,'Input Parameters'!$L$24,'Input Parameters'!$M$24,'Input Parameters'!$J$24,'Input Parameters'!$K$24)</f>
        <v>0.5602380038334962</v>
      </c>
      <c r="K2279" s="156">
        <f ca="1">('Input Parameters'!$E$25/'Input Parameters'!$E$31)^$J2279</f>
        <v>1.7972830848717213E-2</v>
      </c>
      <c r="L2279" s="66">
        <f ca="1">$H2279*$C2279*'Input Parameters'!$E$23*K2279</f>
        <v>6.8065745828861077</v>
      </c>
      <c r="M2279" s="23">
        <f t="shared" ca="1" si="295"/>
        <v>6.1678245882664462E-2</v>
      </c>
      <c r="N2279" s="15">
        <f ca="1">_xlfn.NORM.INV(M2279,'Input Parameters'!$E$26,'Input Parameters'!$F$26)</f>
        <v>1.6424255775955993E-3</v>
      </c>
      <c r="O2279" s="8">
        <f t="shared" ca="1" si="296"/>
        <v>0.26619936763391772</v>
      </c>
      <c r="P2279" s="29">
        <f ca="1">_xlfn.LOGNORM.INV(O2279,'Input Parameters'!$H$27,'Input Parameters'!$I$27)</f>
        <v>1.0800348194868385</v>
      </c>
      <c r="Q2279" s="10"/>
      <c r="R2279" s="15">
        <f>'Input Parameters'!$E$28</f>
        <v>12.7</v>
      </c>
      <c r="S2279" s="10">
        <f t="shared" ca="1" si="297"/>
        <v>0.99356100003481795</v>
      </c>
      <c r="T2279" s="25">
        <f ca="1">_xlfn.LOGNORM.INV(S2279,'Input Parameters'!$H$29,'Input Parameters'!$I$29)</f>
        <v>76.989549964613829</v>
      </c>
      <c r="U2279" s="10">
        <f t="shared" ca="1" si="298"/>
        <v>0.85158089771589718</v>
      </c>
      <c r="V2279" s="29">
        <f ca="1">IF('Input Parameters'!$D$30="Beta",_xlfn.BETA.INV(U2279,'Input Parameters'!$L$30,'Input Parameters'!$M$30,'Input Parameters'!$J$30,'Input Parameters'!$K$30),IF('Input Parameters'!$D$30="LogNorm",_xlfn.LOGNORM.INV(U2279,'Input Parameters'!$H$30,'Input Parameters'!$I$30)))</f>
        <v>1.5077267843027404</v>
      </c>
      <c r="W2279" s="2">
        <f ca="1">N2279+(P2279-N2279)*(1-ERF((T2279-R2279)/(2*SQRT(L2279*'Input Parameters'!$E$31))))</f>
        <v>8.9455056271092501E-2</v>
      </c>
      <c r="X2279">
        <f t="shared" ca="1" si="299"/>
        <v>1</v>
      </c>
      <c r="Y2279" s="7"/>
    </row>
    <row r="2280" spans="1:25" ht="15" customHeight="1" x14ac:dyDescent="0.3">
      <c r="A2280" s="130">
        <v>2273</v>
      </c>
      <c r="B2280" s="10">
        <f t="shared" ca="1" si="291"/>
        <v>0.81145676034512804</v>
      </c>
      <c r="C2280" s="57">
        <f ca="1">_xlfn.NORM.INV(B2280,'Input Parameters'!$E$19,'Input Parameters'!$F$19)</f>
        <v>641.9369296789082</v>
      </c>
      <c r="D2280" s="10">
        <f t="shared" ca="1" si="292"/>
        <v>2.9336632177963673E-2</v>
      </c>
      <c r="E2280" s="59">
        <f ca="1">IF(_xlfn.NORM.INV(D2280,'Input Parameters'!$E$20,'Input Parameters'!$F$20)&lt;3500,3500,IF(_xlfn.NORM.INV(D2280,'Input Parameters'!$E$20,'Input Parameters'!$F$20)&gt;5500,5500,_xlfn.NORM.INV(D2280,'Input Parameters'!$E$20,'Input Parameters'!$F$20)))</f>
        <v>3500</v>
      </c>
      <c r="F2280" s="10">
        <f t="shared" ca="1" si="293"/>
        <v>0.82174299458387923</v>
      </c>
      <c r="G2280" s="61">
        <f ca="1">_xlfn.NORM.INV(F2280,'Input Parameters'!$E$21,'Input Parameters'!$F$21)</f>
        <v>292.09713947594759</v>
      </c>
      <c r="H2280" s="54">
        <f ca="1">EXP(E2280*(1/'Input Parameters'!$E$22-1/G2280))</f>
        <v>0.96375060309699834</v>
      </c>
      <c r="I2280" s="10">
        <f t="shared" ca="1" si="294"/>
        <v>0.39951984456183309</v>
      </c>
      <c r="J2280" s="29">
        <f ca="1">_xlfn.BETA.INV(I2280,'Input Parameters'!$L$24,'Input Parameters'!$M$24,'Input Parameters'!$J$24,'Input Parameters'!$K$24)</f>
        <v>0.56571212770806056</v>
      </c>
      <c r="K2280" s="156">
        <f ca="1">('Input Parameters'!$E$25/'Input Parameters'!$E$31)^$J2280</f>
        <v>1.7280735591809832E-2</v>
      </c>
      <c r="L2280" s="66">
        <f ca="1">$H2280*$C2280*'Input Parameters'!$E$23*K2280</f>
        <v>10.691022628510808</v>
      </c>
      <c r="M2280" s="23">
        <f t="shared" ca="1" si="295"/>
        <v>0.38780959221835465</v>
      </c>
      <c r="N2280" s="15">
        <f ca="1">_xlfn.NORM.INV(M2280,'Input Parameters'!$E$26,'Input Parameters'!$F$26)</f>
        <v>2.8014315899496468E-2</v>
      </c>
      <c r="O2280" s="8">
        <f t="shared" ca="1" si="296"/>
        <v>0.4760874640534275</v>
      </c>
      <c r="P2280" s="29">
        <f ca="1">_xlfn.LOGNORM.INV(O2280,'Input Parameters'!$H$27,'Input Parameters'!$I$27)</f>
        <v>1.3863549375944095</v>
      </c>
      <c r="Q2280" s="10"/>
      <c r="R2280" s="15">
        <f>'Input Parameters'!$E$28</f>
        <v>12.7</v>
      </c>
      <c r="S2280" s="10">
        <f t="shared" ca="1" si="297"/>
        <v>0.62194503767016662</v>
      </c>
      <c r="T2280" s="25">
        <f ca="1">_xlfn.LOGNORM.INV(S2280,'Input Parameters'!$H$29,'Input Parameters'!$I$29)</f>
        <v>60.298266687568535</v>
      </c>
      <c r="U2280" s="10">
        <f t="shared" ca="1" si="298"/>
        <v>7.6482155018314568E-2</v>
      </c>
      <c r="V2280" s="29">
        <f ca="1">IF('Input Parameters'!$D$30="Beta",_xlfn.BETA.INV(U2280,'Input Parameters'!$L$30,'Input Parameters'!$M$30,'Input Parameters'!$J$30,'Input Parameters'!$K$30),IF('Input Parameters'!$D$30="LogNorm",_xlfn.LOGNORM.INV(U2280,'Input Parameters'!$H$30,'Input Parameters'!$I$30)))</f>
        <v>0.5687194761320844</v>
      </c>
      <c r="W2280" s="2">
        <f ca="1">N2280+(P2280-N2280)*(1-ERF((T2280-R2280)/(2*SQRT(L2280*'Input Parameters'!$E$31))))</f>
        <v>0.44001450875548193</v>
      </c>
      <c r="X2280">
        <f t="shared" ca="1" si="299"/>
        <v>1</v>
      </c>
      <c r="Y2280" s="7"/>
    </row>
    <row r="2281" spans="1:25" ht="15" customHeight="1" x14ac:dyDescent="0.3">
      <c r="A2281" s="130">
        <v>2274</v>
      </c>
      <c r="B2281" s="10">
        <f t="shared" ca="1" si="291"/>
        <v>5.2959597648528756E-2</v>
      </c>
      <c r="C2281" s="57">
        <f ca="1">_xlfn.NORM.INV(B2281,'Input Parameters'!$E$19,'Input Parameters'!$F$19)</f>
        <v>430.67951395711663</v>
      </c>
      <c r="D2281" s="10">
        <f t="shared" ca="1" si="292"/>
        <v>0.54140760559050016</v>
      </c>
      <c r="E2281" s="59">
        <f ca="1">IF(_xlfn.NORM.INV(D2281,'Input Parameters'!$E$20,'Input Parameters'!$F$20)&lt;3500,3500,IF(_xlfn.NORM.INV(D2281,'Input Parameters'!$E$20,'Input Parameters'!$F$20)&gt;5500,5500,_xlfn.NORM.INV(D2281,'Input Parameters'!$E$20,'Input Parameters'!$F$20)))</f>
        <v>4872.7863805218494</v>
      </c>
      <c r="F2281" s="10">
        <f t="shared" ca="1" si="293"/>
        <v>0.17060536573970986</v>
      </c>
      <c r="G2281" s="61">
        <f ca="1">_xlfn.NORM.INV(F2281,'Input Parameters'!$E$21,'Input Parameters'!$F$21)</f>
        <v>277.36904273655824</v>
      </c>
      <c r="H2281" s="54">
        <f ca="1">EXP(E2281*(1/'Input Parameters'!$E$22-1/G2281))</f>
        <v>0.39171884829402265</v>
      </c>
      <c r="I2281" s="10">
        <f t="shared" ca="1" si="294"/>
        <v>0.13823709229926084</v>
      </c>
      <c r="J2281" s="29">
        <f ca="1">_xlfn.BETA.INV(I2281,'Input Parameters'!$L$24,'Input Parameters'!$M$24,'Input Parameters'!$J$24,'Input Parameters'!$K$24)</f>
        <v>0.42829526897309123</v>
      </c>
      <c r="K2281" s="156">
        <f ca="1">('Input Parameters'!$E$25/'Input Parameters'!$E$31)^$J2281</f>
        <v>4.6310037302764784E-2</v>
      </c>
      <c r="L2281" s="66">
        <f ca="1">$H2281*$C2281*'Input Parameters'!$E$23*K2281</f>
        <v>7.8127479577538548</v>
      </c>
      <c r="M2281" s="23">
        <f t="shared" ca="1" si="295"/>
        <v>0.49243192721406837</v>
      </c>
      <c r="N2281" s="15">
        <f ca="1">_xlfn.NORM.INV(M2281,'Input Parameters'!$E$26,'Input Parameters'!$F$26)</f>
        <v>3.3601598852897652E-2</v>
      </c>
      <c r="O2281" s="8">
        <f t="shared" ca="1" si="296"/>
        <v>0.16895624144860011</v>
      </c>
      <c r="P2281" s="29">
        <f ca="1">_xlfn.LOGNORM.INV(O2281,'Input Parameters'!$H$27,'Input Parameters'!$I$27)</f>
        <v>0.93169510590722715</v>
      </c>
      <c r="Q2281" s="10"/>
      <c r="R2281" s="15">
        <f>'Input Parameters'!$E$28</f>
        <v>12.7</v>
      </c>
      <c r="S2281" s="10">
        <f t="shared" ca="1" si="297"/>
        <v>0.25395620492048909</v>
      </c>
      <c r="T2281" s="25">
        <f ca="1">_xlfn.LOGNORM.INV(S2281,'Input Parameters'!$H$29,'Input Parameters'!$I$29)</f>
        <v>54.060125543757046</v>
      </c>
      <c r="U2281" s="10">
        <f t="shared" ca="1" si="298"/>
        <v>2.5249049004924973E-2</v>
      </c>
      <c r="V2281" s="29">
        <f ca="1">IF('Input Parameters'!$D$30="Beta",_xlfn.BETA.INV(U2281,'Input Parameters'!$L$30,'Input Parameters'!$M$30,'Input Parameters'!$J$30,'Input Parameters'!$K$30),IF('Input Parameters'!$D$30="LogNorm",_xlfn.LOGNORM.INV(U2281,'Input Parameters'!$H$30,'Input Parameters'!$I$30)))</f>
        <v>0.46207728409485666</v>
      </c>
      <c r="W2281" s="2">
        <f ca="1">N2281+(P2281-N2281)*(1-ERF((T2281-R2281)/(2*SQRT(L2281*'Input Parameters'!$E$31))))</f>
        <v>0.29890996234927447</v>
      </c>
      <c r="X2281">
        <f t="shared" ca="1" si="299"/>
        <v>1</v>
      </c>
      <c r="Y2281" s="7"/>
    </row>
    <row r="2282" spans="1:25" ht="15" customHeight="1" x14ac:dyDescent="0.3">
      <c r="A2282" s="130">
        <v>2275</v>
      </c>
      <c r="B2282" s="10">
        <f t="shared" ca="1" si="291"/>
        <v>0.22073869270317015</v>
      </c>
      <c r="C2282" s="57">
        <f ca="1">_xlfn.NORM.INV(B2282,'Input Parameters'!$E$19,'Input Parameters'!$F$19)</f>
        <v>502.26028097243443</v>
      </c>
      <c r="D2282" s="10">
        <f t="shared" ca="1" si="292"/>
        <v>0.78295801815893062</v>
      </c>
      <c r="E2282" s="59">
        <f ca="1">IF(_xlfn.NORM.INV(D2282,'Input Parameters'!$E$20,'Input Parameters'!$F$20)&lt;3500,3500,IF(_xlfn.NORM.INV(D2282,'Input Parameters'!$E$20,'Input Parameters'!$F$20)&gt;5500,5500,_xlfn.NORM.INV(D2282,'Input Parameters'!$E$20,'Input Parameters'!$F$20)))</f>
        <v>5347.5555831635957</v>
      </c>
      <c r="F2282" s="10">
        <f t="shared" ca="1" si="293"/>
        <v>0.68416454516118674</v>
      </c>
      <c r="G2282" s="61">
        <f ca="1">_xlfn.NORM.INV(F2282,'Input Parameters'!$E$21,'Input Parameters'!$F$21)</f>
        <v>288.61789817100635</v>
      </c>
      <c r="H2282" s="54">
        <f ca="1">EXP(E2282*(1/'Input Parameters'!$E$22-1/G2282))</f>
        <v>0.75797368174333291</v>
      </c>
      <c r="I2282" s="10">
        <f t="shared" ca="1" si="294"/>
        <v>4.7721153639947334E-2</v>
      </c>
      <c r="J2282" s="29">
        <f ca="1">_xlfn.BETA.INV(I2282,'Input Parameters'!$L$24,'Input Parameters'!$M$24,'Input Parameters'!$J$24,'Input Parameters'!$K$24)</f>
        <v>0.3373826932717035</v>
      </c>
      <c r="K2282" s="156">
        <f ca="1">('Input Parameters'!$E$25/'Input Parameters'!$E$31)^$J2282</f>
        <v>8.8901092072229723E-2</v>
      </c>
      <c r="L2282" s="66">
        <f ca="1">$H2282*$C2282*'Input Parameters'!$E$23*K2282</f>
        <v>33.844652362771264</v>
      </c>
      <c r="M2282" s="23">
        <f t="shared" ca="1" si="295"/>
        <v>0.46479109083028858</v>
      </c>
      <c r="N2282" s="15">
        <f ca="1">_xlfn.NORM.INV(M2282,'Input Parameters'!$E$26,'Input Parameters'!$F$26)</f>
        <v>3.2144218826928715E-2</v>
      </c>
      <c r="O2282" s="8">
        <f t="shared" ca="1" si="296"/>
        <v>0.57104836800937508</v>
      </c>
      <c r="P2282" s="29">
        <f ca="1">_xlfn.LOGNORM.INV(O2282,'Input Parameters'!$H$27,'Input Parameters'!$I$27)</f>
        <v>1.5409865972511492</v>
      </c>
      <c r="Q2282" s="10"/>
      <c r="R2282" s="15">
        <f>'Input Parameters'!$E$28</f>
        <v>12.7</v>
      </c>
      <c r="S2282" s="10">
        <f t="shared" ca="1" si="297"/>
        <v>0.64436381339989102</v>
      </c>
      <c r="T2282" s="25">
        <f ca="1">_xlfn.LOGNORM.INV(S2282,'Input Parameters'!$H$29,'Input Parameters'!$I$29)</f>
        <v>60.702795420564946</v>
      </c>
      <c r="U2282" s="10">
        <f t="shared" ca="1" si="298"/>
        <v>0.67662566484033992</v>
      </c>
      <c r="V2282" s="29">
        <f ca="1">IF('Input Parameters'!$D$30="Beta",_xlfn.BETA.INV(U2282,'Input Parameters'!$L$30,'Input Parameters'!$M$30,'Input Parameters'!$J$30,'Input Parameters'!$K$30),IF('Input Parameters'!$D$30="LogNorm",_xlfn.LOGNORM.INV(U2282,'Input Parameters'!$H$30,'Input Parameters'!$I$30)))</f>
        <v>1.1971323164324386</v>
      </c>
      <c r="W2282" s="2">
        <f ca="1">N2282+(P2282-N2282)*(1-ERF((T2282-R2282)/(2*SQRT(L2282*'Input Parameters'!$E$31))))</f>
        <v>0.87647404010414753</v>
      </c>
      <c r="X2282">
        <f t="shared" ca="1" si="299"/>
        <v>1</v>
      </c>
      <c r="Y2282" s="7"/>
    </row>
    <row r="2283" spans="1:25" ht="15" customHeight="1" x14ac:dyDescent="0.3">
      <c r="A2283" s="130">
        <v>2276</v>
      </c>
      <c r="B2283" s="10">
        <f t="shared" ca="1" si="291"/>
        <v>0.63598226102680866</v>
      </c>
      <c r="C2283" s="57">
        <f ca="1">_xlfn.NORM.INV(B2283,'Input Parameters'!$E$19,'Input Parameters'!$F$19)</f>
        <v>596.6840272554025</v>
      </c>
      <c r="D2283" s="10">
        <f t="shared" ca="1" si="292"/>
        <v>2.901129362730348E-2</v>
      </c>
      <c r="E2283" s="59">
        <f ca="1">IF(_xlfn.NORM.INV(D2283,'Input Parameters'!$E$20,'Input Parameters'!$F$20)&lt;3500,3500,IF(_xlfn.NORM.INV(D2283,'Input Parameters'!$E$20,'Input Parameters'!$F$20)&gt;5500,5500,_xlfn.NORM.INV(D2283,'Input Parameters'!$E$20,'Input Parameters'!$F$20)))</f>
        <v>3500</v>
      </c>
      <c r="F2283" s="10">
        <f t="shared" ca="1" si="293"/>
        <v>0.35886373970722374</v>
      </c>
      <c r="G2283" s="61">
        <f ca="1">_xlfn.NORM.INV(F2283,'Input Parameters'!$E$21,'Input Parameters'!$F$21)</f>
        <v>282.00862866032452</v>
      </c>
      <c r="H2283" s="54">
        <f ca="1">EXP(E2283*(1/'Input Parameters'!$E$22-1/G2283))</f>
        <v>0.62777385906124172</v>
      </c>
      <c r="I2283" s="10">
        <f t="shared" ca="1" si="294"/>
        <v>0.14731051526461192</v>
      </c>
      <c r="J2283" s="29">
        <f ca="1">_xlfn.BETA.INV(I2283,'Input Parameters'!$L$24,'Input Parameters'!$M$24,'Input Parameters'!$J$24,'Input Parameters'!$K$24)</f>
        <v>0.43483482150901509</v>
      </c>
      <c r="K2283" s="156">
        <f ca="1">('Input Parameters'!$E$25/'Input Parameters'!$E$31)^$J2283</f>
        <v>4.4187720501071136E-2</v>
      </c>
      <c r="L2283" s="66">
        <f ca="1">$H2283*$C2283*'Input Parameters'!$E$23*K2283</f>
        <v>16.551952754762201</v>
      </c>
      <c r="M2283" s="23">
        <f t="shared" ca="1" si="295"/>
        <v>0.86035882938789887</v>
      </c>
      <c r="N2283" s="15">
        <f ca="1">_xlfn.NORM.INV(M2283,'Input Parameters'!$E$26,'Input Parameters'!$F$26)</f>
        <v>5.6720591059395378E-2</v>
      </c>
      <c r="O2283" s="8">
        <f t="shared" ca="1" si="296"/>
        <v>0.83548466959792755</v>
      </c>
      <c r="P2283" s="29">
        <f ca="1">_xlfn.LOGNORM.INV(O2283,'Input Parameters'!$H$27,'Input Parameters'!$I$27)</f>
        <v>2.192484029379298</v>
      </c>
      <c r="Q2283" s="10"/>
      <c r="R2283" s="15">
        <f>'Input Parameters'!$E$28</f>
        <v>12.7</v>
      </c>
      <c r="S2283" s="10">
        <f t="shared" ca="1" si="297"/>
        <v>0.10458879502723861</v>
      </c>
      <c r="T2283" s="25">
        <f ca="1">_xlfn.LOGNORM.INV(S2283,'Input Parameters'!$H$29,'Input Parameters'!$I$29)</f>
        <v>50.573915411041</v>
      </c>
      <c r="U2283" s="10">
        <f t="shared" ca="1" si="298"/>
        <v>0.21999680342309214</v>
      </c>
      <c r="V2283" s="29">
        <f ca="1">IF('Input Parameters'!$D$30="Beta",_xlfn.BETA.INV(U2283,'Input Parameters'!$L$30,'Input Parameters'!$M$30,'Input Parameters'!$J$30,'Input Parameters'!$K$30),IF('Input Parameters'!$D$30="LogNorm",_xlfn.LOGNORM.INV(U2283,'Input Parameters'!$H$30,'Input Parameters'!$I$30)))</f>
        <v>0.73689598141180879</v>
      </c>
      <c r="W2283" s="2">
        <f ca="1">N2283+(P2283-N2283)*(1-ERF((T2283-R2283)/(2*SQRT(L2283*'Input Parameters'!$E$31))))</f>
        <v>1.1467459813526253</v>
      </c>
      <c r="X2283">
        <f t="shared" ca="1" si="299"/>
        <v>0</v>
      </c>
      <c r="Y2283" s="7"/>
    </row>
    <row r="2284" spans="1:25" ht="15" customHeight="1" x14ac:dyDescent="0.3">
      <c r="A2284" s="130">
        <v>2277</v>
      </c>
      <c r="B2284" s="10">
        <f t="shared" ca="1" si="291"/>
        <v>0.46745051660238868</v>
      </c>
      <c r="C2284" s="57">
        <f ca="1">_xlfn.NORM.INV(B2284,'Input Parameters'!$E$19,'Input Parameters'!$F$19)</f>
        <v>560.3980240939585</v>
      </c>
      <c r="D2284" s="10">
        <f t="shared" ca="1" si="292"/>
        <v>0.29129986095666061</v>
      </c>
      <c r="E2284" s="59">
        <f ca="1">IF(_xlfn.NORM.INV(D2284,'Input Parameters'!$E$20,'Input Parameters'!$F$20)&lt;3500,3500,IF(_xlfn.NORM.INV(D2284,'Input Parameters'!$E$20,'Input Parameters'!$F$20)&gt;5500,5500,_xlfn.NORM.INV(D2284,'Input Parameters'!$E$20,'Input Parameters'!$F$20)))</f>
        <v>4415.2860844175393</v>
      </c>
      <c r="F2284" s="10">
        <f t="shared" ca="1" si="293"/>
        <v>0.36640284681627167</v>
      </c>
      <c r="G2284" s="61">
        <f ca="1">_xlfn.NORM.INV(F2284,'Input Parameters'!$E$21,'Input Parameters'!$F$21)</f>
        <v>282.16662960848618</v>
      </c>
      <c r="H2284" s="54">
        <f ca="1">EXP(E2284*(1/'Input Parameters'!$E$22-1/G2284))</f>
        <v>0.56070462963600298</v>
      </c>
      <c r="I2284" s="10">
        <f t="shared" ca="1" si="294"/>
        <v>0.14506284432255423</v>
      </c>
      <c r="J2284" s="29">
        <f ca="1">_xlfn.BETA.INV(I2284,'Input Parameters'!$L$24,'Input Parameters'!$M$24,'Input Parameters'!$J$24,'Input Parameters'!$K$24)</f>
        <v>0.43323882745244752</v>
      </c>
      <c r="K2284" s="156">
        <f ca="1">('Input Parameters'!$E$25/'Input Parameters'!$E$31)^$J2284</f>
        <v>4.4696530148954826E-2</v>
      </c>
      <c r="L2284" s="66">
        <f ca="1">$H2284*$C2284*'Input Parameters'!$E$23*K2284</f>
        <v>14.044443875865614</v>
      </c>
      <c r="M2284" s="23">
        <f t="shared" ca="1" si="295"/>
        <v>0.39657821505244539</v>
      </c>
      <c r="N2284" s="15">
        <f ca="1">_xlfn.NORM.INV(M2284,'Input Parameters'!$E$26,'Input Parameters'!$F$26)</f>
        <v>2.8493505172612378E-2</v>
      </c>
      <c r="O2284" s="8">
        <f t="shared" ca="1" si="296"/>
        <v>0.61270599242540325</v>
      </c>
      <c r="P2284" s="29">
        <f ca="1">_xlfn.LOGNORM.INV(O2284,'Input Parameters'!$H$27,'Input Parameters'!$I$27)</f>
        <v>1.6159273611781582</v>
      </c>
      <c r="Q2284" s="10"/>
      <c r="R2284" s="15">
        <f>'Input Parameters'!$E$28</f>
        <v>12.7</v>
      </c>
      <c r="S2284" s="10">
        <f t="shared" ca="1" si="297"/>
        <v>0.36510376615018048</v>
      </c>
      <c r="T2284" s="25">
        <f ca="1">_xlfn.LOGNORM.INV(S2284,'Input Parameters'!$H$29,'Input Parameters'!$I$29)</f>
        <v>56.02033136634391</v>
      </c>
      <c r="U2284" s="10">
        <f t="shared" ca="1" si="298"/>
        <v>0.7640551942953987</v>
      </c>
      <c r="V2284" s="29">
        <f ca="1">IF('Input Parameters'!$D$30="Beta",_xlfn.BETA.INV(U2284,'Input Parameters'!$L$30,'Input Parameters'!$M$30,'Input Parameters'!$J$30,'Input Parameters'!$K$30),IF('Input Parameters'!$D$30="LogNorm",_xlfn.LOGNORM.INV(U2284,'Input Parameters'!$H$30,'Input Parameters'!$I$30)))</f>
        <v>1.3269753694259467</v>
      </c>
      <c r="W2284" s="2">
        <f ca="1">N2284+(P2284-N2284)*(1-ERF((T2284-R2284)/(2*SQRT(L2284*'Input Parameters'!$E$31))))</f>
        <v>0.68523199263133472</v>
      </c>
      <c r="X2284">
        <f t="shared" ca="1" si="299"/>
        <v>1</v>
      </c>
      <c r="Y2284" s="7"/>
    </row>
    <row r="2285" spans="1:25" ht="15" customHeight="1" x14ac:dyDescent="0.3">
      <c r="A2285" s="130">
        <v>2278</v>
      </c>
      <c r="B2285" s="10">
        <f t="shared" ca="1" si="291"/>
        <v>0.68496298325994365</v>
      </c>
      <c r="C2285" s="57">
        <f ca="1">_xlfn.NORM.INV(B2285,'Input Parameters'!$E$19,'Input Parameters'!$F$19)</f>
        <v>607.9971138729104</v>
      </c>
      <c r="D2285" s="10">
        <f t="shared" ca="1" si="292"/>
        <v>0.209154345537232</v>
      </c>
      <c r="E2285" s="59">
        <f ca="1">IF(_xlfn.NORM.INV(D2285,'Input Parameters'!$E$20,'Input Parameters'!$F$20)&lt;3500,3500,IF(_xlfn.NORM.INV(D2285,'Input Parameters'!$E$20,'Input Parameters'!$F$20)&gt;5500,5500,_xlfn.NORM.INV(D2285,'Input Parameters'!$E$20,'Input Parameters'!$F$20)))</f>
        <v>4233.4487155496354</v>
      </c>
      <c r="F2285" s="10">
        <f t="shared" ca="1" si="293"/>
        <v>0.44681959182170505</v>
      </c>
      <c r="G2285" s="61">
        <f ca="1">_xlfn.NORM.INV(F2285,'Input Parameters'!$E$21,'Input Parameters'!$F$21)</f>
        <v>283.79911182240181</v>
      </c>
      <c r="H2285" s="54">
        <f ca="1">EXP(E2285*(1/'Input Parameters'!$E$22-1/G2285))</f>
        <v>0.62598381842936413</v>
      </c>
      <c r="I2285" s="10">
        <f t="shared" ca="1" si="294"/>
        <v>0.8138049171639633</v>
      </c>
      <c r="J2285" s="29">
        <f ca="1">_xlfn.BETA.INV(I2285,'Input Parameters'!$L$24,'Input Parameters'!$M$24,'Input Parameters'!$J$24,'Input Parameters'!$K$24)</f>
        <v>0.74172791744522382</v>
      </c>
      <c r="K2285" s="156">
        <f ca="1">('Input Parameters'!$E$25/'Input Parameters'!$E$31)^$J2285</f>
        <v>4.8887403010500641E-3</v>
      </c>
      <c r="L2285" s="66">
        <f ca="1">$H2285*$C2285*'Input Parameters'!$E$23*K2285</f>
        <v>1.8606367388093425</v>
      </c>
      <c r="M2285" s="23">
        <f t="shared" ca="1" si="295"/>
        <v>0.50381196330531663</v>
      </c>
      <c r="N2285" s="15">
        <f ca="1">_xlfn.NORM.INV(M2285,'Input Parameters'!$E$26,'Input Parameters'!$F$26)</f>
        <v>3.420066172856176E-2</v>
      </c>
      <c r="O2285" s="8">
        <f t="shared" ca="1" si="296"/>
        <v>8.8273216593082404E-2</v>
      </c>
      <c r="P2285" s="29">
        <f ca="1">_xlfn.LOGNORM.INV(O2285,'Input Parameters'!$H$27,'Input Parameters'!$I$27)</f>
        <v>0.78294631918774016</v>
      </c>
      <c r="Q2285" s="10"/>
      <c r="R2285" s="15">
        <f>'Input Parameters'!$E$28</f>
        <v>12.7</v>
      </c>
      <c r="S2285" s="10">
        <f t="shared" ca="1" si="297"/>
        <v>0.96476469000821929</v>
      </c>
      <c r="T2285" s="25">
        <f ca="1">_xlfn.LOGNORM.INV(S2285,'Input Parameters'!$H$29,'Input Parameters'!$I$29)</f>
        <v>71.34449482144187</v>
      </c>
      <c r="U2285" s="10">
        <f t="shared" ca="1" si="298"/>
        <v>0.98745143395196977</v>
      </c>
      <c r="V2285" s="29">
        <f ca="1">IF('Input Parameters'!$D$30="Beta",_xlfn.BETA.INV(U2285,'Input Parameters'!$L$30,'Input Parameters'!$M$30,'Input Parameters'!$J$30,'Input Parameters'!$K$30),IF('Input Parameters'!$D$30="LogNorm",_xlfn.LOGNORM.INV(U2285,'Input Parameters'!$H$30,'Input Parameters'!$I$30)))</f>
        <v>2.4169427094111313</v>
      </c>
      <c r="W2285" s="2">
        <f ca="1">N2285+(P2285-N2285)*(1-ERF((T2285-R2285)/(2*SQRT(L2285*'Input Parameters'!$E$31))))</f>
        <v>3.5971706277153341E-2</v>
      </c>
      <c r="X2285">
        <f t="shared" ca="1" si="299"/>
        <v>1</v>
      </c>
      <c r="Y2285" s="7"/>
    </row>
    <row r="2286" spans="1:25" ht="15" customHeight="1" x14ac:dyDescent="0.3">
      <c r="A2286" s="130">
        <v>2279</v>
      </c>
      <c r="B2286" s="10">
        <f t="shared" ca="1" si="291"/>
        <v>0.89516779161559634</v>
      </c>
      <c r="C2286" s="57">
        <f ca="1">_xlfn.NORM.INV(B2286,'Input Parameters'!$E$19,'Input Parameters'!$F$19)</f>
        <v>673.30429833045901</v>
      </c>
      <c r="D2286" s="10">
        <f t="shared" ca="1" si="292"/>
        <v>0.16594830264008575</v>
      </c>
      <c r="E2286" s="59">
        <f ca="1">IF(_xlfn.NORM.INV(D2286,'Input Parameters'!$E$20,'Input Parameters'!$F$20)&lt;3500,3500,IF(_xlfn.NORM.INV(D2286,'Input Parameters'!$E$20,'Input Parameters'!$F$20)&gt;5500,5500,_xlfn.NORM.INV(D2286,'Input Parameters'!$E$20,'Input Parameters'!$F$20)))</f>
        <v>4120.7894774153956</v>
      </c>
      <c r="F2286" s="10">
        <f t="shared" ca="1" si="293"/>
        <v>0.65937947968145838</v>
      </c>
      <c r="G2286" s="61">
        <f ca="1">_xlfn.NORM.INV(F2286,'Input Parameters'!$E$21,'Input Parameters'!$F$21)</f>
        <v>288.07865383296638</v>
      </c>
      <c r="H2286" s="54">
        <f ca="1">EXP(E2286*(1/'Input Parameters'!$E$22-1/G2286))</f>
        <v>0.78642155010016912</v>
      </c>
      <c r="I2286" s="10">
        <f t="shared" ca="1" si="294"/>
        <v>0.50041051223754274</v>
      </c>
      <c r="J2286" s="29">
        <f ca="1">_xlfn.BETA.INV(I2286,'Input Parameters'!$L$24,'Input Parameters'!$M$24,'Input Parameters'!$J$24,'Input Parameters'!$K$24)</f>
        <v>0.60732775636073644</v>
      </c>
      <c r="K2286" s="156">
        <f ca="1">('Input Parameters'!$E$25/'Input Parameters'!$E$31)^$J2286</f>
        <v>1.2820694627467027E-2</v>
      </c>
      <c r="L2286" s="66">
        <f ca="1">$H2286*$C2286*'Input Parameters'!$E$23*K2286</f>
        <v>6.788570753916467</v>
      </c>
      <c r="M2286" s="23">
        <f t="shared" ca="1" si="295"/>
        <v>0.27056108743861562</v>
      </c>
      <c r="N2286" s="15">
        <f ca="1">_xlfn.NORM.INV(M2286,'Input Parameters'!$E$26,'Input Parameters'!$F$26)</f>
        <v>2.1166544545739019E-2</v>
      </c>
      <c r="O2286" s="8">
        <f t="shared" ca="1" si="296"/>
        <v>0.94942800034854902</v>
      </c>
      <c r="P2286" s="29">
        <f ca="1">_xlfn.LOGNORM.INV(O2286,'Input Parameters'!$H$27,'Input Parameters'!$I$27)</f>
        <v>2.9401794285247229</v>
      </c>
      <c r="Q2286" s="10"/>
      <c r="R2286" s="15">
        <f>'Input Parameters'!$E$28</f>
        <v>12.7</v>
      </c>
      <c r="S2286" s="10">
        <f t="shared" ca="1" si="297"/>
        <v>0.57593135621386604</v>
      </c>
      <c r="T2286" s="25">
        <f ca="1">_xlfn.LOGNORM.INV(S2286,'Input Parameters'!$H$29,'Input Parameters'!$I$29)</f>
        <v>59.497357158326679</v>
      </c>
      <c r="U2286" s="10">
        <f t="shared" ca="1" si="298"/>
        <v>0.94157793272464352</v>
      </c>
      <c r="V2286" s="29">
        <f ca="1">IF('Input Parameters'!$D$30="Beta",_xlfn.BETA.INV(U2286,'Input Parameters'!$L$30,'Input Parameters'!$M$30,'Input Parameters'!$J$30,'Input Parameters'!$K$30),IF('Input Parameters'!$D$30="LogNorm",_xlfn.LOGNORM.INV(U2286,'Input Parameters'!$H$30,'Input Parameters'!$I$30)))</f>
        <v>1.8544781520836404</v>
      </c>
      <c r="W2286" s="2">
        <f ca="1">N2286+(P2286-N2286)*(1-ERF((T2286-R2286)/(2*SQRT(L2286*'Input Parameters'!$E$31))))</f>
        <v>0.61685136190675438</v>
      </c>
      <c r="X2286">
        <f t="shared" ca="1" si="299"/>
        <v>1</v>
      </c>
      <c r="Y2286" s="7"/>
    </row>
    <row r="2287" spans="1:25" ht="15" customHeight="1" x14ac:dyDescent="0.3">
      <c r="A2287" s="130">
        <v>2280</v>
      </c>
      <c r="B2287" s="10">
        <f t="shared" ca="1" si="291"/>
        <v>7.6572135588743762E-2</v>
      </c>
      <c r="C2287" s="57">
        <f ca="1">_xlfn.NORM.INV(B2287,'Input Parameters'!$E$19,'Input Parameters'!$F$19)</f>
        <v>446.59065609756442</v>
      </c>
      <c r="D2287" s="10">
        <f t="shared" ca="1" si="292"/>
        <v>0.48619879689689061</v>
      </c>
      <c r="E2287" s="59">
        <f ca="1">IF(_xlfn.NORM.INV(D2287,'Input Parameters'!$E$20,'Input Parameters'!$F$20)&lt;3500,3500,IF(_xlfn.NORM.INV(D2287,'Input Parameters'!$E$20,'Input Parameters'!$F$20)&gt;5500,5500,_xlfn.NORM.INV(D2287,'Input Parameters'!$E$20,'Input Parameters'!$F$20)))</f>
        <v>4775.7790276043761</v>
      </c>
      <c r="F2287" s="10">
        <f t="shared" ca="1" si="293"/>
        <v>0.73528645550907779</v>
      </c>
      <c r="G2287" s="61">
        <f ca="1">_xlfn.NORM.INV(F2287,'Input Parameters'!$E$21,'Input Parameters'!$F$21)</f>
        <v>289.79300318125297</v>
      </c>
      <c r="H2287" s="54">
        <f ca="1">EXP(E2287*(1/'Input Parameters'!$E$22-1/G2287))</f>
        <v>0.83495326622494437</v>
      </c>
      <c r="I2287" s="10">
        <f t="shared" ca="1" si="294"/>
        <v>0.33032322604112707</v>
      </c>
      <c r="J2287" s="29">
        <f ca="1">_xlfn.BETA.INV(I2287,'Input Parameters'!$L$24,'Input Parameters'!$M$24,'Input Parameters'!$J$24,'Input Parameters'!$K$24)</f>
        <v>0.53529505187447524</v>
      </c>
      <c r="K2287" s="156">
        <f ca="1">('Input Parameters'!$E$25/'Input Parameters'!$E$31)^$J2287</f>
        <v>2.1494362181518307E-2</v>
      </c>
      <c r="L2287" s="66">
        <f ca="1">$H2287*$C2287*'Input Parameters'!$E$23*K2287</f>
        <v>8.0148677870708376</v>
      </c>
      <c r="M2287" s="23">
        <f t="shared" ca="1" si="295"/>
        <v>0.57209688613899257</v>
      </c>
      <c r="N2287" s="15">
        <f ca="1">_xlfn.NORM.INV(M2287,'Input Parameters'!$E$26,'Input Parameters'!$F$26)</f>
        <v>3.7816019440227416E-2</v>
      </c>
      <c r="O2287" s="8">
        <f t="shared" ca="1" si="296"/>
        <v>0.57689208885338972</v>
      </c>
      <c r="P2287" s="29">
        <f ca="1">_xlfn.LOGNORM.INV(O2287,'Input Parameters'!$H$27,'Input Parameters'!$I$27)</f>
        <v>1.5511817393114975</v>
      </c>
      <c r="Q2287" s="10"/>
      <c r="R2287" s="15">
        <f>'Input Parameters'!$E$28</f>
        <v>12.7</v>
      </c>
      <c r="S2287" s="10">
        <f t="shared" ca="1" si="297"/>
        <v>0.724958991704446</v>
      </c>
      <c r="T2287" s="25">
        <f ca="1">_xlfn.LOGNORM.INV(S2287,'Input Parameters'!$H$29,'Input Parameters'!$I$29)</f>
        <v>62.273173287951053</v>
      </c>
      <c r="U2287" s="10">
        <f t="shared" ca="1" si="298"/>
        <v>0.85858377528203877</v>
      </c>
      <c r="V2287" s="29">
        <f ca="1">IF('Input Parameters'!$D$30="Beta",_xlfn.BETA.INV(U2287,'Input Parameters'!$L$30,'Input Parameters'!$M$30,'Input Parameters'!$J$30,'Input Parameters'!$K$30),IF('Input Parameters'!$D$30="LogNorm",_xlfn.LOGNORM.INV(U2287,'Input Parameters'!$H$30,'Input Parameters'!$I$30)))</f>
        <v>1.5261152451647413</v>
      </c>
      <c r="W2287" s="2">
        <f ca="1">N2287+(P2287-N2287)*(1-ERF((T2287-R2287)/(2*SQRT(L2287*'Input Parameters'!$E$31))))</f>
        <v>0.36417270651896783</v>
      </c>
      <c r="X2287">
        <f t="shared" ca="1" si="299"/>
        <v>1</v>
      </c>
      <c r="Y2287" s="7"/>
    </row>
    <row r="2288" spans="1:25" ht="15" customHeight="1" x14ac:dyDescent="0.3">
      <c r="A2288" s="130">
        <v>2281</v>
      </c>
      <c r="B2288" s="10">
        <f t="shared" ca="1" si="291"/>
        <v>0.46495163283150565</v>
      </c>
      <c r="C2288" s="57">
        <f ca="1">_xlfn.NORM.INV(B2288,'Input Parameters'!$E$19,'Input Parameters'!$F$19)</f>
        <v>559.86682688462793</v>
      </c>
      <c r="D2288" s="10">
        <f t="shared" ca="1" si="292"/>
        <v>0.55779371626777963</v>
      </c>
      <c r="E2288" s="59">
        <f ca="1">IF(_xlfn.NORM.INV(D2288,'Input Parameters'!$E$20,'Input Parameters'!$F$20)&lt;3500,3500,IF(_xlfn.NORM.INV(D2288,'Input Parameters'!$E$20,'Input Parameters'!$F$20)&gt;5500,5500,_xlfn.NORM.INV(D2288,'Input Parameters'!$E$20,'Input Parameters'!$F$20)))</f>
        <v>4901.7644812916269</v>
      </c>
      <c r="F2288" s="10">
        <f t="shared" ca="1" si="293"/>
        <v>0.11765401738731229</v>
      </c>
      <c r="G2288" s="61">
        <f ca="1">_xlfn.NORM.INV(F2288,'Input Parameters'!$E$21,'Input Parameters'!$F$21)</f>
        <v>275.52178220021335</v>
      </c>
      <c r="H2288" s="54">
        <f ca="1">EXP(E2288*(1/'Input Parameters'!$E$22-1/G2288))</f>
        <v>0.34601597208494911</v>
      </c>
      <c r="I2288" s="10">
        <f t="shared" ca="1" si="294"/>
        <v>3.2160471646701549E-2</v>
      </c>
      <c r="J2288" s="29">
        <f ca="1">_xlfn.BETA.INV(I2288,'Input Parameters'!$L$24,'Input Parameters'!$M$24,'Input Parameters'!$J$24,'Input Parameters'!$K$24)</f>
        <v>0.31038001100463725</v>
      </c>
      <c r="K2288" s="156">
        <f ca="1">('Input Parameters'!$E$25/'Input Parameters'!$E$31)^$J2288</f>
        <v>0.10790265269391679</v>
      </c>
      <c r="L2288" s="66">
        <f ca="1">$H2288*$C2288*'Input Parameters'!$E$23*K2288</f>
        <v>20.90321095003037</v>
      </c>
      <c r="M2288" s="23">
        <f t="shared" ca="1" si="295"/>
        <v>0.10145448780042732</v>
      </c>
      <c r="N2288" s="15">
        <f ca="1">_xlfn.NORM.INV(M2288,'Input Parameters'!$E$26,'Input Parameters'!$F$26)</f>
        <v>7.2605442303585732E-3</v>
      </c>
      <c r="O2288" s="8">
        <f t="shared" ca="1" si="296"/>
        <v>0.17335482097822164</v>
      </c>
      <c r="P2288" s="29">
        <f ca="1">_xlfn.LOGNORM.INV(O2288,'Input Parameters'!$H$27,'Input Parameters'!$I$27)</f>
        <v>0.93885645808918694</v>
      </c>
      <c r="Q2288" s="10"/>
      <c r="R2288" s="15">
        <f>'Input Parameters'!$E$28</f>
        <v>12.7</v>
      </c>
      <c r="S2288" s="10">
        <f t="shared" ca="1" si="297"/>
        <v>0.97748634458299544</v>
      </c>
      <c r="T2288" s="25">
        <f ca="1">_xlfn.LOGNORM.INV(S2288,'Input Parameters'!$H$29,'Input Parameters'!$I$29)</f>
        <v>72.927986312337168</v>
      </c>
      <c r="U2288" s="10">
        <f t="shared" ca="1" si="298"/>
        <v>0.89231765220168457</v>
      </c>
      <c r="V2288" s="29">
        <f ca="1">IF('Input Parameters'!$D$30="Beta",_xlfn.BETA.INV(U2288,'Input Parameters'!$L$30,'Input Parameters'!$M$30,'Input Parameters'!$J$30,'Input Parameters'!$K$30),IF('Input Parameters'!$D$30="LogNorm",_xlfn.LOGNORM.INV(U2288,'Input Parameters'!$H$30,'Input Parameters'!$I$30)))</f>
        <v>1.628697541714422</v>
      </c>
      <c r="W2288" s="2">
        <f ca="1">N2288+(P2288-N2288)*(1-ERF((T2288-R2288)/(2*SQRT(L2288*'Input Parameters'!$E$31))))</f>
        <v>0.33481121014729387</v>
      </c>
      <c r="X2288">
        <f t="shared" ca="1" si="299"/>
        <v>1</v>
      </c>
      <c r="Y2288" s="7"/>
    </row>
    <row r="2289" spans="1:25" ht="15" customHeight="1" x14ac:dyDescent="0.3">
      <c r="A2289" s="130">
        <v>2282</v>
      </c>
      <c r="B2289" s="10">
        <f t="shared" ca="1" si="291"/>
        <v>0.8731614441870964</v>
      </c>
      <c r="C2289" s="57">
        <f ca="1">_xlfn.NORM.INV(B2289,'Input Parameters'!$E$19,'Input Parameters'!$F$19)</f>
        <v>663.75366192153126</v>
      </c>
      <c r="D2289" s="10">
        <f t="shared" ca="1" si="292"/>
        <v>0.7328328158236207</v>
      </c>
      <c r="E2289" s="59">
        <f ca="1">IF(_xlfn.NORM.INV(D2289,'Input Parameters'!$E$20,'Input Parameters'!$F$20)&lt;3500,3500,IF(_xlfn.NORM.INV(D2289,'Input Parameters'!$E$20,'Input Parameters'!$F$20)&gt;5500,5500,_xlfn.NORM.INV(D2289,'Input Parameters'!$E$20,'Input Parameters'!$F$20)))</f>
        <v>5234.9822386796695</v>
      </c>
      <c r="F2289" s="10">
        <f t="shared" ca="1" si="293"/>
        <v>0.24826256207734376</v>
      </c>
      <c r="G2289" s="61">
        <f ca="1">_xlfn.NORM.INV(F2289,'Input Parameters'!$E$21,'Input Parameters'!$F$21)</f>
        <v>279.50545649867666</v>
      </c>
      <c r="H2289" s="54">
        <f ca="1">EXP(E2289*(1/'Input Parameters'!$E$22-1/G2289))</f>
        <v>0.42205822201794291</v>
      </c>
      <c r="I2289" s="10">
        <f t="shared" ca="1" si="294"/>
        <v>2.4089666731317627E-2</v>
      </c>
      <c r="J2289" s="29">
        <f ca="1">_xlfn.BETA.INV(I2289,'Input Parameters'!$L$24,'Input Parameters'!$M$24,'Input Parameters'!$J$24,'Input Parameters'!$K$24)</f>
        <v>0.29234845229079287</v>
      </c>
      <c r="K2289" s="156">
        <f ca="1">('Input Parameters'!$E$25/'Input Parameters'!$E$31)^$J2289</f>
        <v>0.12280278611912854</v>
      </c>
      <c r="L2289" s="66">
        <f ca="1">$H2289*$C2289*'Input Parameters'!$E$23*K2289</f>
        <v>34.402302893072296</v>
      </c>
      <c r="M2289" s="23">
        <f t="shared" ca="1" si="295"/>
        <v>0.34490867224242361</v>
      </c>
      <c r="N2289" s="15">
        <f ca="1">_xlfn.NORM.INV(M2289,'Input Parameters'!$E$26,'Input Parameters'!$F$26)</f>
        <v>2.5618837929798872E-2</v>
      </c>
      <c r="O2289" s="8">
        <f t="shared" ca="1" si="296"/>
        <v>0.32227878169667579</v>
      </c>
      <c r="P2289" s="29">
        <f ca="1">_xlfn.LOGNORM.INV(O2289,'Input Parameters'!$H$27,'Input Parameters'!$I$27)</f>
        <v>1.1608027595440826</v>
      </c>
      <c r="Q2289" s="10"/>
      <c r="R2289" s="15">
        <f>'Input Parameters'!$E$28</f>
        <v>12.7</v>
      </c>
      <c r="S2289" s="10">
        <f t="shared" ca="1" si="297"/>
        <v>9.3849609665263678E-2</v>
      </c>
      <c r="T2289" s="25">
        <f ca="1">_xlfn.LOGNORM.INV(S2289,'Input Parameters'!$H$29,'Input Parameters'!$I$29)</f>
        <v>50.225430592052057</v>
      </c>
      <c r="U2289" s="10">
        <f t="shared" ca="1" si="298"/>
        <v>6.0173285974535418E-2</v>
      </c>
      <c r="V2289" s="29">
        <f ca="1">IF('Input Parameters'!$D$30="Beta",_xlfn.BETA.INV(U2289,'Input Parameters'!$L$30,'Input Parameters'!$M$30,'Input Parameters'!$J$30,'Input Parameters'!$K$30),IF('Input Parameters'!$D$30="LogNorm",_xlfn.LOGNORM.INV(U2289,'Input Parameters'!$H$30,'Input Parameters'!$I$30)))</f>
        <v>0.54153993226434338</v>
      </c>
      <c r="W2289" s="2">
        <f ca="1">N2289+(P2289-N2289)*(1-ERF((T2289-R2289)/(2*SQRT(L2289*'Input Parameters'!$E$31))))</f>
        <v>0.76460665573786435</v>
      </c>
      <c r="X2289">
        <f t="shared" ca="1" si="299"/>
        <v>0</v>
      </c>
      <c r="Y2289" s="7"/>
    </row>
    <row r="2290" spans="1:25" ht="15" customHeight="1" x14ac:dyDescent="0.3">
      <c r="A2290" s="130">
        <v>2283</v>
      </c>
      <c r="B2290" s="10">
        <f t="shared" ca="1" si="291"/>
        <v>0.48895775875810588</v>
      </c>
      <c r="C2290" s="57">
        <f ca="1">_xlfn.NORM.INV(B2290,'Input Parameters'!$E$19,'Input Parameters'!$F$19)</f>
        <v>564.96084317811619</v>
      </c>
      <c r="D2290" s="10">
        <f t="shared" ca="1" si="292"/>
        <v>0.87568780982786099</v>
      </c>
      <c r="E2290" s="59">
        <f ca="1">IF(_xlfn.NORM.INV(D2290,'Input Parameters'!$E$20,'Input Parameters'!$F$20)&lt;3500,3500,IF(_xlfn.NORM.INV(D2290,'Input Parameters'!$E$20,'Input Parameters'!$F$20)&gt;5500,5500,_xlfn.NORM.INV(D2290,'Input Parameters'!$E$20,'Input Parameters'!$F$20)))</f>
        <v>5500</v>
      </c>
      <c r="F2290" s="10">
        <f t="shared" ca="1" si="293"/>
        <v>0.92790032922412613</v>
      </c>
      <c r="G2290" s="61">
        <f ca="1">_xlfn.NORM.INV(F2290,'Input Parameters'!$E$21,'Input Parameters'!$F$21)</f>
        <v>296.3281954970538</v>
      </c>
      <c r="H2290" s="54">
        <f ca="1">EXP(E2290*(1/'Input Parameters'!$E$22-1/G2290))</f>
        <v>1.2347015463218496</v>
      </c>
      <c r="I2290" s="10">
        <f t="shared" ca="1" si="294"/>
        <v>0.1373746498839522</v>
      </c>
      <c r="J2290" s="29">
        <f ca="1">_xlfn.BETA.INV(I2290,'Input Parameters'!$L$24,'Input Parameters'!$M$24,'Input Parameters'!$J$24,'Input Parameters'!$K$24)</f>
        <v>0.42765982468300912</v>
      </c>
      <c r="K2290" s="156">
        <f ca="1">('Input Parameters'!$E$25/'Input Parameters'!$E$31)^$J2290</f>
        <v>4.6521618379194565E-2</v>
      </c>
      <c r="L2290" s="66">
        <f ca="1">$H2290*$C2290*'Input Parameters'!$E$23*K2290</f>
        <v>32.45152831470525</v>
      </c>
      <c r="M2290" s="23">
        <f t="shared" ca="1" si="295"/>
        <v>0.18189827186149843</v>
      </c>
      <c r="N2290" s="15">
        <f ca="1">_xlfn.NORM.INV(M2290,'Input Parameters'!$E$26,'Input Parameters'!$F$26)</f>
        <v>1.4928753282258986E-2</v>
      </c>
      <c r="O2290" s="8">
        <f t="shared" ca="1" si="296"/>
        <v>0.2971387202119673</v>
      </c>
      <c r="P2290" s="29">
        <f ca="1">_xlfn.LOGNORM.INV(O2290,'Input Parameters'!$H$27,'Input Parameters'!$I$27)</f>
        <v>1.1247521479392328</v>
      </c>
      <c r="Q2290" s="10"/>
      <c r="R2290" s="15">
        <f>'Input Parameters'!$E$28</f>
        <v>12.7</v>
      </c>
      <c r="S2290" s="10">
        <f t="shared" ca="1" si="297"/>
        <v>0.11410306927957559</v>
      </c>
      <c r="T2290" s="25">
        <f ca="1">_xlfn.LOGNORM.INV(S2290,'Input Parameters'!$H$29,'Input Parameters'!$I$29)</f>
        <v>50.863400544000037</v>
      </c>
      <c r="U2290" s="10">
        <f t="shared" ca="1" si="298"/>
        <v>8.7352786640817803E-2</v>
      </c>
      <c r="V2290" s="29">
        <f ca="1">IF('Input Parameters'!$D$30="Beta",_xlfn.BETA.INV(U2290,'Input Parameters'!$L$30,'Input Parameters'!$M$30,'Input Parameters'!$J$30,'Input Parameters'!$K$30),IF('Input Parameters'!$D$30="LogNorm",_xlfn.LOGNORM.INV(U2290,'Input Parameters'!$H$30,'Input Parameters'!$I$30)))</f>
        <v>0.58507560788699342</v>
      </c>
      <c r="W2290" s="2">
        <f ca="1">N2290+(P2290-N2290)*(1-ERF((T2290-R2290)/(2*SQRT(L2290*'Input Parameters'!$E$31))))</f>
        <v>0.72044927198912567</v>
      </c>
      <c r="X2290">
        <f t="shared" ca="1" si="299"/>
        <v>0</v>
      </c>
      <c r="Y2290" s="7"/>
    </row>
    <row r="2291" spans="1:25" ht="15" customHeight="1" x14ac:dyDescent="0.3">
      <c r="A2291" s="130">
        <v>2284</v>
      </c>
      <c r="B2291" s="10">
        <f t="shared" ca="1" si="291"/>
        <v>0.79568157283762364</v>
      </c>
      <c r="C2291" s="57">
        <f ca="1">_xlfn.NORM.INV(B2291,'Input Parameters'!$E$19,'Input Parameters'!$F$19)</f>
        <v>637.12191480606543</v>
      </c>
      <c r="D2291" s="10">
        <f t="shared" ca="1" si="292"/>
        <v>0.67958091250736741</v>
      </c>
      <c r="E2291" s="59">
        <f ca="1">IF(_xlfn.NORM.INV(D2291,'Input Parameters'!$E$20,'Input Parameters'!$F$20)&lt;3500,3500,IF(_xlfn.NORM.INV(D2291,'Input Parameters'!$E$20,'Input Parameters'!$F$20)&gt;5500,5500,_xlfn.NORM.INV(D2291,'Input Parameters'!$E$20,'Input Parameters'!$F$20)))</f>
        <v>5126.5690476192258</v>
      </c>
      <c r="F2291" s="10">
        <f t="shared" ca="1" si="293"/>
        <v>0.55143858505831611</v>
      </c>
      <c r="G2291" s="61">
        <f ca="1">_xlfn.NORM.INV(F2291,'Input Parameters'!$E$21,'Input Parameters'!$F$21)</f>
        <v>285.86627258503415</v>
      </c>
      <c r="H2291" s="54">
        <f ca="1">EXP(E2291*(1/'Input Parameters'!$E$22-1/G2291))</f>
        <v>0.64621099800897075</v>
      </c>
      <c r="I2291" s="10">
        <f t="shared" ca="1" si="294"/>
        <v>3.9218428029092145E-2</v>
      </c>
      <c r="J2291" s="29">
        <f ca="1">_xlfn.BETA.INV(I2291,'Input Parameters'!$L$24,'Input Parameters'!$M$24,'Input Parameters'!$J$24,'Input Parameters'!$K$24)</f>
        <v>0.32358910124696899</v>
      </c>
      <c r="K2291" s="156">
        <f ca="1">('Input Parameters'!$E$25/'Input Parameters'!$E$31)^$J2291</f>
        <v>9.8147693178951501E-2</v>
      </c>
      <c r="L2291" s="66">
        <f ca="1">$H2291*$C2291*'Input Parameters'!$E$23*K2291</f>
        <v>40.408895990181364</v>
      </c>
      <c r="M2291" s="23">
        <f t="shared" ca="1" si="295"/>
        <v>0.22990212755246731</v>
      </c>
      <c r="N2291" s="15">
        <f ca="1">_xlfn.NORM.INV(M2291,'Input Parameters'!$E$26,'Input Parameters'!$F$26)</f>
        <v>1.8477446599592454E-2</v>
      </c>
      <c r="O2291" s="8">
        <f t="shared" ca="1" si="296"/>
        <v>0.5872453528158541</v>
      </c>
      <c r="P2291" s="29">
        <f ca="1">_xlfn.LOGNORM.INV(O2291,'Input Parameters'!$H$27,'Input Parameters'!$I$27)</f>
        <v>1.5694855239560359</v>
      </c>
      <c r="Q2291" s="10"/>
      <c r="R2291" s="15">
        <f>'Input Parameters'!$E$28</f>
        <v>12.7</v>
      </c>
      <c r="S2291" s="10">
        <f t="shared" ca="1" si="297"/>
        <v>0.13233305986513855</v>
      </c>
      <c r="T2291" s="25">
        <f ca="1">_xlfn.LOGNORM.INV(S2291,'Input Parameters'!$H$29,'Input Parameters'!$I$29)</f>
        <v>51.377435980377662</v>
      </c>
      <c r="U2291" s="10">
        <f t="shared" ca="1" si="298"/>
        <v>0.72140931144142861</v>
      </c>
      <c r="V2291" s="29">
        <f ca="1">IF('Input Parameters'!$D$30="Beta",_xlfn.BETA.INV(U2291,'Input Parameters'!$L$30,'Input Parameters'!$M$30,'Input Parameters'!$J$30,'Input Parameters'!$K$30),IF('Input Parameters'!$D$30="LogNorm",_xlfn.LOGNORM.INV(U2291,'Input Parameters'!$H$30,'Input Parameters'!$I$30)))</f>
        <v>1.2594823576883523</v>
      </c>
      <c r="W2291" s="2">
        <f ca="1">N2291+(P2291-N2291)*(1-ERF((T2291-R2291)/(2*SQRT(L2291*'Input Parameters'!$E$31))))</f>
        <v>1.0530398857463212</v>
      </c>
      <c r="X2291">
        <f t="shared" ca="1" si="299"/>
        <v>1</v>
      </c>
      <c r="Y2291" s="7"/>
    </row>
    <row r="2292" spans="1:25" ht="15" customHeight="1" x14ac:dyDescent="0.3">
      <c r="A2292" s="130">
        <v>2285</v>
      </c>
      <c r="B2292" s="10">
        <f t="shared" ca="1" si="291"/>
        <v>0.45220313430612324</v>
      </c>
      <c r="C2292" s="57">
        <f ca="1">_xlfn.NORM.INV(B2292,'Input Parameters'!$E$19,'Input Parameters'!$F$19)</f>
        <v>557.15179920830212</v>
      </c>
      <c r="D2292" s="10">
        <f t="shared" ca="1" si="292"/>
        <v>0.21648310266648862</v>
      </c>
      <c r="E2292" s="59">
        <f ca="1">IF(_xlfn.NORM.INV(D2292,'Input Parameters'!$E$20,'Input Parameters'!$F$20)&lt;3500,3500,IF(_xlfn.NORM.INV(D2292,'Input Parameters'!$E$20,'Input Parameters'!$F$20)&gt;5500,5500,_xlfn.NORM.INV(D2292,'Input Parameters'!$E$20,'Input Parameters'!$F$20)))</f>
        <v>4251.1118293696709</v>
      </c>
      <c r="F2292" s="10">
        <f t="shared" ca="1" si="293"/>
        <v>0.44239610916846916</v>
      </c>
      <c r="G2292" s="61">
        <f ca="1">_xlfn.NORM.INV(F2292,'Input Parameters'!$E$21,'Input Parameters'!$F$21)</f>
        <v>283.7111098113952</v>
      </c>
      <c r="H2292" s="54">
        <f ca="1">EXP(E2292*(1/'Input Parameters'!$E$22-1/G2292))</f>
        <v>0.62186547679919335</v>
      </c>
      <c r="I2292" s="10">
        <f t="shared" ca="1" si="294"/>
        <v>0.33321506397531853</v>
      </c>
      <c r="J2292" s="29">
        <f ca="1">_xlfn.BETA.INV(I2292,'Input Parameters'!$L$24,'Input Parameters'!$M$24,'Input Parameters'!$J$24,'Input Parameters'!$K$24)</f>
        <v>0.53661322682596369</v>
      </c>
      <c r="K2292" s="156">
        <f ca="1">('Input Parameters'!$E$25/'Input Parameters'!$E$31)^$J2292</f>
        <v>2.1292069633356087E-2</v>
      </c>
      <c r="L2292" s="66">
        <f ca="1">$H2292*$C2292*'Input Parameters'!$E$23*K2292</f>
        <v>7.3771372336837899</v>
      </c>
      <c r="M2292" s="23">
        <f t="shared" ca="1" si="295"/>
        <v>0.43355365358772979</v>
      </c>
      <c r="N2292" s="15">
        <f ca="1">_xlfn.NORM.INV(M2292,'Input Parameters'!$E$26,'Input Parameters'!$F$26)</f>
        <v>3.0485987442145094E-2</v>
      </c>
      <c r="O2292" s="8">
        <f t="shared" ca="1" si="296"/>
        <v>0.66882240932827008</v>
      </c>
      <c r="P2292" s="29">
        <f ca="1">_xlfn.LOGNORM.INV(O2292,'Input Parameters'!$H$27,'Input Parameters'!$I$27)</f>
        <v>1.7270189025958336</v>
      </c>
      <c r="Q2292" s="10"/>
      <c r="R2292" s="15">
        <f>'Input Parameters'!$E$28</f>
        <v>12.7</v>
      </c>
      <c r="S2292" s="10">
        <f t="shared" ca="1" si="297"/>
        <v>0.22687130524465737</v>
      </c>
      <c r="T2292" s="25">
        <f ca="1">_xlfn.LOGNORM.INV(S2292,'Input Parameters'!$H$29,'Input Parameters'!$I$29)</f>
        <v>53.534057827879863</v>
      </c>
      <c r="U2292" s="10">
        <f t="shared" ca="1" si="298"/>
        <v>0.12577495962297081</v>
      </c>
      <c r="V2292" s="29">
        <f ca="1">IF('Input Parameters'!$D$30="Beta",_xlfn.BETA.INV(U2292,'Input Parameters'!$L$30,'Input Parameters'!$M$30,'Input Parameters'!$J$30,'Input Parameters'!$K$30),IF('Input Parameters'!$D$30="LogNorm",_xlfn.LOGNORM.INV(U2292,'Input Parameters'!$H$30,'Input Parameters'!$I$30)))</f>
        <v>0.63575171942170439</v>
      </c>
      <c r="W2292" s="2">
        <f ca="1">N2292+(P2292-N2292)*(1-ERF((T2292-R2292)/(2*SQRT(L2292*'Input Parameters'!$E$31))))</f>
        <v>0.51866039515253093</v>
      </c>
      <c r="X2292">
        <f t="shared" ca="1" si="299"/>
        <v>1</v>
      </c>
      <c r="Y2292" s="7"/>
    </row>
    <row r="2293" spans="1:25" ht="15" customHeight="1" x14ac:dyDescent="0.3">
      <c r="A2293" s="130">
        <v>2286</v>
      </c>
      <c r="B2293" s="10">
        <f t="shared" ca="1" si="291"/>
        <v>0.43341671733712261</v>
      </c>
      <c r="C2293" s="57">
        <f ca="1">_xlfn.NORM.INV(B2293,'Input Parameters'!$E$19,'Input Parameters'!$F$19)</f>
        <v>553.13086853827133</v>
      </c>
      <c r="D2293" s="10">
        <f t="shared" ca="1" si="292"/>
        <v>0.11935116862570694</v>
      </c>
      <c r="E2293" s="59">
        <f ca="1">IF(_xlfn.NORM.INV(D2293,'Input Parameters'!$E$20,'Input Parameters'!$F$20)&lt;3500,3500,IF(_xlfn.NORM.INV(D2293,'Input Parameters'!$E$20,'Input Parameters'!$F$20)&gt;5500,5500,_xlfn.NORM.INV(D2293,'Input Parameters'!$E$20,'Input Parameters'!$F$20)))</f>
        <v>3975.2344538720545</v>
      </c>
      <c r="F2293" s="10">
        <f t="shared" ca="1" si="293"/>
        <v>0.70718000953781424</v>
      </c>
      <c r="G2293" s="61">
        <f ca="1">_xlfn.NORM.INV(F2293,'Input Parameters'!$E$21,'Input Parameters'!$F$21)</f>
        <v>289.13499758674709</v>
      </c>
      <c r="H2293" s="54">
        <f ca="1">EXP(E2293*(1/'Input Parameters'!$E$22-1/G2293))</f>
        <v>0.83413406616164243</v>
      </c>
      <c r="I2293" s="10">
        <f t="shared" ca="1" si="294"/>
        <v>0.48834512756463078</v>
      </c>
      <c r="J2293" s="29">
        <f ca="1">_xlfn.BETA.INV(I2293,'Input Parameters'!$L$24,'Input Parameters'!$M$24,'Input Parameters'!$J$24,'Input Parameters'!$K$24)</f>
        <v>0.6024487026471006</v>
      </c>
      <c r="K2293" s="156">
        <f ca="1">('Input Parameters'!$E$25/'Input Parameters'!$E$31)^$J2293</f>
        <v>1.3277365692057105E-2</v>
      </c>
      <c r="L2293" s="66">
        <f ca="1">$H2293*$C2293*'Input Parameters'!$E$23*K2293</f>
        <v>6.1259813595898525</v>
      </c>
      <c r="M2293" s="23">
        <f t="shared" ca="1" si="295"/>
        <v>0.47979723882397629</v>
      </c>
      <c r="N2293" s="15">
        <f ca="1">_xlfn.NORM.INV(M2293,'Input Parameters'!$E$26,'Input Parameters'!$F$26)</f>
        <v>3.2936087993556282E-2</v>
      </c>
      <c r="O2293" s="8">
        <f t="shared" ca="1" si="296"/>
        <v>0.41470162652211884</v>
      </c>
      <c r="P2293" s="29">
        <f ca="1">_xlfn.LOGNORM.INV(O2293,'Input Parameters'!$H$27,'Input Parameters'!$I$27)</f>
        <v>1.2941924943889269</v>
      </c>
      <c r="Q2293" s="10"/>
      <c r="R2293" s="15">
        <f>'Input Parameters'!$E$28</f>
        <v>12.7</v>
      </c>
      <c r="S2293" s="10">
        <f t="shared" ca="1" si="297"/>
        <v>0.56344463136683509</v>
      </c>
      <c r="T2293" s="25">
        <f ca="1">_xlfn.LOGNORM.INV(S2293,'Input Parameters'!$H$29,'Input Parameters'!$I$29)</f>
        <v>59.285398390412553</v>
      </c>
      <c r="U2293" s="10">
        <f t="shared" ca="1" si="298"/>
        <v>0.2759848932875596</v>
      </c>
      <c r="V2293" s="29">
        <f ca="1">IF('Input Parameters'!$D$30="Beta",_xlfn.BETA.INV(U2293,'Input Parameters'!$L$30,'Input Parameters'!$M$30,'Input Parameters'!$J$30,'Input Parameters'!$K$30),IF('Input Parameters'!$D$30="LogNorm",_xlfn.LOGNORM.INV(U2293,'Input Parameters'!$H$30,'Input Parameters'!$I$30)))</f>
        <v>0.79029073431359442</v>
      </c>
      <c r="W2293" s="2">
        <f ca="1">N2293+(P2293-N2293)*(1-ERF((T2293-R2293)/(2*SQRT(L2293*'Input Parameters'!$E$31))))</f>
        <v>0.26402392643658951</v>
      </c>
      <c r="X2293">
        <f t="shared" ca="1" si="299"/>
        <v>1</v>
      </c>
      <c r="Y2293" s="7"/>
    </row>
    <row r="2294" spans="1:25" ht="15" customHeight="1" x14ac:dyDescent="0.3">
      <c r="A2294" s="130">
        <v>2287</v>
      </c>
      <c r="B2294" s="10">
        <f t="shared" ca="1" si="291"/>
        <v>0.12611639749809966</v>
      </c>
      <c r="C2294" s="57">
        <f ca="1">_xlfn.NORM.INV(B2294,'Input Parameters'!$E$19,'Input Parameters'!$F$19)</f>
        <v>470.55232160553015</v>
      </c>
      <c r="D2294" s="10">
        <f t="shared" ca="1" si="292"/>
        <v>0.33511178301510469</v>
      </c>
      <c r="E2294" s="59">
        <f ca="1">IF(_xlfn.NORM.INV(D2294,'Input Parameters'!$E$20,'Input Parameters'!$F$20)&lt;3500,3500,IF(_xlfn.NORM.INV(D2294,'Input Parameters'!$E$20,'Input Parameters'!$F$20)&gt;5500,5500,_xlfn.NORM.INV(D2294,'Input Parameters'!$E$20,'Input Parameters'!$F$20)))</f>
        <v>4501.9111626279937</v>
      </c>
      <c r="F2294" s="10">
        <f t="shared" ca="1" si="293"/>
        <v>8.4418097980674012E-2</v>
      </c>
      <c r="G2294" s="61">
        <f ca="1">_xlfn.NORM.INV(F2294,'Input Parameters'!$E$21,'Input Parameters'!$F$21)</f>
        <v>274.03500970176344</v>
      </c>
      <c r="H2294" s="54">
        <f ca="1">EXP(E2294*(1/'Input Parameters'!$E$22-1/G2294))</f>
        <v>0.34529742995536816</v>
      </c>
      <c r="I2294" s="10">
        <f t="shared" ca="1" si="294"/>
        <v>0.38960842041867094</v>
      </c>
      <c r="J2294" s="29">
        <f ca="1">_xlfn.BETA.INV(I2294,'Input Parameters'!$L$24,'Input Parameters'!$M$24,'Input Parameters'!$J$24,'Input Parameters'!$K$24)</f>
        <v>0.56147989104144258</v>
      </c>
      <c r="K2294" s="156">
        <f ca="1">('Input Parameters'!$E$25/'Input Parameters'!$E$31)^$J2294</f>
        <v>1.7813426721717818E-2</v>
      </c>
      <c r="L2294" s="66">
        <f ca="1">$H2294*$C2294*'Input Parameters'!$E$23*K2294</f>
        <v>2.8943346106728214</v>
      </c>
      <c r="M2294" s="23">
        <f t="shared" ca="1" si="295"/>
        <v>0.11802781652849248</v>
      </c>
      <c r="N2294" s="15">
        <f ca="1">_xlfn.NORM.INV(M2294,'Input Parameters'!$E$26,'Input Parameters'!$F$26)</f>
        <v>9.1170280741780033E-3</v>
      </c>
      <c r="O2294" s="8">
        <f t="shared" ca="1" si="296"/>
        <v>0.6503254154166761</v>
      </c>
      <c r="P2294" s="29">
        <f ca="1">_xlfn.LOGNORM.INV(O2294,'Input Parameters'!$H$27,'Input Parameters'!$I$27)</f>
        <v>1.6888885271343959</v>
      </c>
      <c r="Q2294" s="10"/>
      <c r="R2294" s="15">
        <f>'Input Parameters'!$E$28</f>
        <v>12.7</v>
      </c>
      <c r="S2294" s="10">
        <f t="shared" ca="1" si="297"/>
        <v>0.12790943274007438</v>
      </c>
      <c r="T2294" s="25">
        <f ca="1">_xlfn.LOGNORM.INV(S2294,'Input Parameters'!$H$29,'Input Parameters'!$I$29)</f>
        <v>51.2570259837075</v>
      </c>
      <c r="U2294" s="10">
        <f t="shared" ca="1" si="298"/>
        <v>0.92919639898349149</v>
      </c>
      <c r="V2294" s="29">
        <f ca="1">IF('Input Parameters'!$D$30="Beta",_xlfn.BETA.INV(U2294,'Input Parameters'!$L$30,'Input Parameters'!$M$30,'Input Parameters'!$J$30,'Input Parameters'!$K$30),IF('Input Parameters'!$D$30="LogNorm",_xlfn.LOGNORM.INV(U2294,'Input Parameters'!$H$30,'Input Parameters'!$I$30)))</f>
        <v>1.7839477933072869</v>
      </c>
      <c r="W2294" s="2">
        <f ca="1">N2294+(P2294-N2294)*(1-ERF((T2294-R2294)/(2*SQRT(L2294*'Input Parameters'!$E$31))))</f>
        <v>0.19226577793604241</v>
      </c>
      <c r="X2294">
        <f t="shared" ca="1" si="299"/>
        <v>1</v>
      </c>
      <c r="Y2294" s="7"/>
    </row>
    <row r="2295" spans="1:25" ht="15" customHeight="1" x14ac:dyDescent="0.3">
      <c r="A2295" s="130">
        <v>2288</v>
      </c>
      <c r="B2295" s="10">
        <f t="shared" ca="1" si="291"/>
        <v>0.40123617140831946</v>
      </c>
      <c r="C2295" s="57">
        <f ca="1">_xlfn.NORM.INV(B2295,'Input Parameters'!$E$19,'Input Parameters'!$F$19)</f>
        <v>546.1624334450554</v>
      </c>
      <c r="D2295" s="10">
        <f t="shared" ca="1" si="292"/>
        <v>0.5099506092673336</v>
      </c>
      <c r="E2295" s="59">
        <f ca="1">IF(_xlfn.NORM.INV(D2295,'Input Parameters'!$E$20,'Input Parameters'!$F$20)&lt;3500,3500,IF(_xlfn.NORM.INV(D2295,'Input Parameters'!$E$20,'Input Parameters'!$F$20)&gt;5500,5500,_xlfn.NORM.INV(D2295,'Input Parameters'!$E$20,'Input Parameters'!$F$20)))</f>
        <v>4817.4615457345917</v>
      </c>
      <c r="F2295" s="10">
        <f t="shared" ca="1" si="293"/>
        <v>0.83770816566159523</v>
      </c>
      <c r="G2295" s="61">
        <f ca="1">_xlfn.NORM.INV(F2295,'Input Parameters'!$E$21,'Input Parameters'!$F$21)</f>
        <v>292.59274652855305</v>
      </c>
      <c r="H2295" s="54">
        <f ca="1">EXP(E2295*(1/'Input Parameters'!$E$22-1/G2295))</f>
        <v>0.97737482603591741</v>
      </c>
      <c r="I2295" s="10">
        <f t="shared" ca="1" si="294"/>
        <v>0.60509861142378063</v>
      </c>
      <c r="J2295" s="29">
        <f ca="1">_xlfn.BETA.INV(I2295,'Input Parameters'!$L$24,'Input Parameters'!$M$24,'Input Parameters'!$J$24,'Input Parameters'!$K$24)</f>
        <v>0.64946074597651693</v>
      </c>
      <c r="K2295" s="156">
        <f ca="1">('Input Parameters'!$E$25/'Input Parameters'!$E$31)^$J2295</f>
        <v>9.4765243686961292E-3</v>
      </c>
      <c r="L2295" s="66">
        <f ca="1">$H2295*$C2295*'Input Parameters'!$E$23*K2295</f>
        <v>5.0586200079968675</v>
      </c>
      <c r="M2295" s="23">
        <f t="shared" ca="1" si="295"/>
        <v>0.83853205490792637</v>
      </c>
      <c r="N2295" s="15">
        <f ca="1">_xlfn.NORM.INV(M2295,'Input Parameters'!$E$26,'Input Parameters'!$F$26)</f>
        <v>5.4757296433285106E-2</v>
      </c>
      <c r="O2295" s="8">
        <f t="shared" ca="1" si="296"/>
        <v>0.23561359569194396</v>
      </c>
      <c r="P2295" s="29">
        <f ca="1">_xlfn.LOGNORM.INV(O2295,'Input Parameters'!$H$27,'Input Parameters'!$I$27)</f>
        <v>1.0350626838549004</v>
      </c>
      <c r="Q2295" s="10"/>
      <c r="R2295" s="15">
        <f>'Input Parameters'!$E$28</f>
        <v>12.7</v>
      </c>
      <c r="S2295" s="10">
        <f t="shared" ca="1" si="297"/>
        <v>0.51450102846863521</v>
      </c>
      <c r="T2295" s="25">
        <f ca="1">_xlfn.LOGNORM.INV(S2295,'Input Parameters'!$H$29,'Input Parameters'!$I$29)</f>
        <v>58.470008053039301</v>
      </c>
      <c r="U2295" s="10">
        <f t="shared" ca="1" si="298"/>
        <v>0.35566260434599462</v>
      </c>
      <c r="V2295" s="29">
        <f ca="1">IF('Input Parameters'!$D$30="Beta",_xlfn.BETA.INV(U2295,'Input Parameters'!$L$30,'Input Parameters'!$M$30,'Input Parameters'!$J$30,'Input Parameters'!$K$30),IF('Input Parameters'!$D$30="LogNorm",_xlfn.LOGNORM.INV(U2295,'Input Parameters'!$H$30,'Input Parameters'!$I$30)))</f>
        <v>0.86352585748373634</v>
      </c>
      <c r="W2295" s="2">
        <f ca="1">N2295+(P2295-N2295)*(1-ERF((T2295-R2295)/(2*SQRT(L2295*'Input Parameters'!$E$31))))</f>
        <v>0.20196063123766939</v>
      </c>
      <c r="X2295">
        <f t="shared" ca="1" si="299"/>
        <v>1</v>
      </c>
      <c r="Y2295" s="7"/>
    </row>
    <row r="2296" spans="1:25" ht="15" customHeight="1" x14ac:dyDescent="0.3">
      <c r="A2296" s="130">
        <v>2289</v>
      </c>
      <c r="B2296" s="10">
        <f t="shared" ca="1" si="291"/>
        <v>0.5139630792972717</v>
      </c>
      <c r="C2296" s="57">
        <f ca="1">_xlfn.NORM.INV(B2296,'Input Parameters'!$E$19,'Input Parameters'!$F$19)</f>
        <v>570.25812516640849</v>
      </c>
      <c r="D2296" s="10">
        <f t="shared" ca="1" si="292"/>
        <v>0.96273665747635873</v>
      </c>
      <c r="E2296" s="59">
        <f ca="1">IF(_xlfn.NORM.INV(D2296,'Input Parameters'!$E$20,'Input Parameters'!$F$20)&lt;3500,3500,IF(_xlfn.NORM.INV(D2296,'Input Parameters'!$E$20,'Input Parameters'!$F$20)&gt;5500,5500,_xlfn.NORM.INV(D2296,'Input Parameters'!$E$20,'Input Parameters'!$F$20)))</f>
        <v>5500</v>
      </c>
      <c r="F2296" s="10">
        <f t="shared" ca="1" si="293"/>
        <v>5.9465701894929945E-2</v>
      </c>
      <c r="G2296" s="61">
        <f ca="1">_xlfn.NORM.INV(F2296,'Input Parameters'!$E$21,'Input Parameters'!$F$21)</f>
        <v>272.59410174307425</v>
      </c>
      <c r="H2296" s="54">
        <f ca="1">EXP(E2296*(1/'Input Parameters'!$E$22-1/G2296))</f>
        <v>0.24532101180849206</v>
      </c>
      <c r="I2296" s="10">
        <f t="shared" ca="1" si="294"/>
        <v>0.71275716987047932</v>
      </c>
      <c r="J2296" s="29">
        <f ca="1">_xlfn.BETA.INV(I2296,'Input Parameters'!$L$24,'Input Parameters'!$M$24,'Input Parameters'!$J$24,'Input Parameters'!$K$24)</f>
        <v>0.69438388945455842</v>
      </c>
      <c r="K2296" s="156">
        <f ca="1">('Input Parameters'!$E$25/'Input Parameters'!$E$31)^$J2296</f>
        <v>6.8658462889448352E-3</v>
      </c>
      <c r="L2296" s="66">
        <f ca="1">$H2296*$C2296*'Input Parameters'!$E$23*K2296</f>
        <v>0.96050649396238275</v>
      </c>
      <c r="M2296" s="23">
        <f t="shared" ca="1" si="295"/>
        <v>0.40234675869307313</v>
      </c>
      <c r="N2296" s="15">
        <f ca="1">_xlfn.NORM.INV(M2296,'Input Parameters'!$E$26,'Input Parameters'!$F$26)</f>
        <v>2.8807173769970253E-2</v>
      </c>
      <c r="O2296" s="8">
        <f t="shared" ca="1" si="296"/>
        <v>0.16597019728893403</v>
      </c>
      <c r="P2296" s="29">
        <f ca="1">_xlfn.LOGNORM.INV(O2296,'Input Parameters'!$H$27,'Input Parameters'!$I$27)</f>
        <v>0.92679683368284749</v>
      </c>
      <c r="Q2296" s="10"/>
      <c r="R2296" s="15">
        <f>'Input Parameters'!$E$28</f>
        <v>12.7</v>
      </c>
      <c r="S2296" s="10">
        <f t="shared" ca="1" si="297"/>
        <v>0.54336757961359072</v>
      </c>
      <c r="T2296" s="25">
        <f ca="1">_xlfn.LOGNORM.INV(S2296,'Input Parameters'!$H$29,'Input Parameters'!$I$29)</f>
        <v>58.948313272121013</v>
      </c>
      <c r="U2296" s="10">
        <f t="shared" ca="1" si="298"/>
        <v>0.34813237506370842</v>
      </c>
      <c r="V2296" s="29">
        <f ca="1">IF('Input Parameters'!$D$30="Beta",_xlfn.BETA.INV(U2296,'Input Parameters'!$L$30,'Input Parameters'!$M$30,'Input Parameters'!$J$30,'Input Parameters'!$K$30),IF('Input Parameters'!$D$30="LogNorm",_xlfn.LOGNORM.INV(U2296,'Input Parameters'!$H$30,'Input Parameters'!$I$30)))</f>
        <v>0.85664387860931768</v>
      </c>
      <c r="W2296" s="2">
        <f ca="1">N2296+(P2296-N2296)*(1-ERF((T2296-R2296)/(2*SQRT(L2296*'Input Parameters'!$E$31))))</f>
        <v>2.9568198210273844E-2</v>
      </c>
      <c r="X2296">
        <f t="shared" ca="1" si="299"/>
        <v>1</v>
      </c>
      <c r="Y2296" s="7"/>
    </row>
    <row r="2297" spans="1:25" ht="15" customHeight="1" x14ac:dyDescent="0.3">
      <c r="A2297" s="130">
        <v>2290</v>
      </c>
      <c r="B2297" s="10">
        <f t="shared" ca="1" si="291"/>
        <v>0.27770633708804049</v>
      </c>
      <c r="C2297" s="57">
        <f ca="1">_xlfn.NORM.INV(B2297,'Input Parameters'!$E$19,'Input Parameters'!$F$19)</f>
        <v>517.47298107635697</v>
      </c>
      <c r="D2297" s="10">
        <f t="shared" ca="1" si="292"/>
        <v>0.69599986179510653</v>
      </c>
      <c r="E2297" s="59">
        <f ca="1">IF(_xlfn.NORM.INV(D2297,'Input Parameters'!$E$20,'Input Parameters'!$F$20)&lt;3500,3500,IF(_xlfn.NORM.INV(D2297,'Input Parameters'!$E$20,'Input Parameters'!$F$20)&gt;5500,5500,_xlfn.NORM.INV(D2297,'Input Parameters'!$E$20,'Input Parameters'!$F$20)))</f>
        <v>5159.0510108366188</v>
      </c>
      <c r="F2297" s="10">
        <f t="shared" ca="1" si="293"/>
        <v>0.82240823640904781</v>
      </c>
      <c r="G2297" s="61">
        <f ca="1">_xlfn.NORM.INV(F2297,'Input Parameters'!$E$21,'Input Parameters'!$F$21)</f>
        <v>292.1172122910524</v>
      </c>
      <c r="H2297" s="54">
        <f ca="1">EXP(E2297*(1/'Input Parameters'!$E$22-1/G2297))</f>
        <v>0.94817993571094628</v>
      </c>
      <c r="I2297" s="10">
        <f t="shared" ca="1" si="294"/>
        <v>0.38896885004080151</v>
      </c>
      <c r="J2297" s="29">
        <f ca="1">_xlfn.BETA.INV(I2297,'Input Parameters'!$L$24,'Input Parameters'!$M$24,'Input Parameters'!$J$24,'Input Parameters'!$K$24)</f>
        <v>0.56120557377411329</v>
      </c>
      <c r="K2297" s="156">
        <f ca="1">('Input Parameters'!$E$25/'Input Parameters'!$E$31)^$J2297</f>
        <v>1.7848514994283686E-2</v>
      </c>
      <c r="L2297" s="66">
        <f ca="1">$H2297*$C2297*'Input Parameters'!$E$23*K2297</f>
        <v>8.7575077088458269</v>
      </c>
      <c r="M2297" s="23">
        <f t="shared" ca="1" si="295"/>
        <v>0.19712928565394972</v>
      </c>
      <c r="N2297" s="15">
        <f ca="1">_xlfn.NORM.INV(M2297,'Input Parameters'!$E$26,'Input Parameters'!$F$26)</f>
        <v>1.6109682867594146E-2</v>
      </c>
      <c r="O2297" s="8">
        <f t="shared" ca="1" si="296"/>
        <v>0.46911403808833574</v>
      </c>
      <c r="P2297" s="29">
        <f ca="1">_xlfn.LOGNORM.INV(O2297,'Input Parameters'!$H$27,'Input Parameters'!$I$27)</f>
        <v>1.3756499602226855</v>
      </c>
      <c r="Q2297" s="10"/>
      <c r="R2297" s="15">
        <f>'Input Parameters'!$E$28</f>
        <v>12.7</v>
      </c>
      <c r="S2297" s="10">
        <f t="shared" ca="1" si="297"/>
        <v>0.85676381881276065</v>
      </c>
      <c r="T2297" s="25">
        <f ca="1">_xlfn.LOGNORM.INV(S2297,'Input Parameters'!$H$29,'Input Parameters'!$I$29)</f>
        <v>65.634615793439238</v>
      </c>
      <c r="U2297" s="10">
        <f t="shared" ca="1" si="298"/>
        <v>0.9068548539082244</v>
      </c>
      <c r="V2297" s="29">
        <f ca="1">IF('Input Parameters'!$D$30="Beta",_xlfn.BETA.INV(U2297,'Input Parameters'!$L$30,'Input Parameters'!$M$30,'Input Parameters'!$J$30,'Input Parameters'!$K$30),IF('Input Parameters'!$D$30="LogNorm",_xlfn.LOGNORM.INV(U2297,'Input Parameters'!$H$30,'Input Parameters'!$I$30)))</f>
        <v>1.6826789968416367</v>
      </c>
      <c r="W2297" s="2">
        <f ca="1">N2297+(P2297-N2297)*(1-ERF((T2297-R2297)/(2*SQRT(L2297*'Input Parameters'!$E$31))))</f>
        <v>0.29607957507429394</v>
      </c>
      <c r="X2297">
        <f t="shared" ca="1" si="299"/>
        <v>1</v>
      </c>
      <c r="Y2297" s="7"/>
    </row>
    <row r="2298" spans="1:25" ht="15" customHeight="1" x14ac:dyDescent="0.3">
      <c r="A2298" s="130">
        <v>2291</v>
      </c>
      <c r="B2298" s="10">
        <f t="shared" ca="1" si="291"/>
        <v>0.63756612954827252</v>
      </c>
      <c r="C2298" s="57">
        <f ca="1">_xlfn.NORM.INV(B2298,'Input Parameters'!$E$19,'Input Parameters'!$F$19)</f>
        <v>597.0406785831874</v>
      </c>
      <c r="D2298" s="10">
        <f t="shared" ca="1" si="292"/>
        <v>0.72929904963247838</v>
      </c>
      <c r="E2298" s="59">
        <f ca="1">IF(_xlfn.NORM.INV(D2298,'Input Parameters'!$E$20,'Input Parameters'!$F$20)&lt;3500,3500,IF(_xlfn.NORM.INV(D2298,'Input Parameters'!$E$20,'Input Parameters'!$F$20)&gt;5500,5500,_xlfn.NORM.INV(D2298,'Input Parameters'!$E$20,'Input Parameters'!$F$20)))</f>
        <v>5227.4860940906519</v>
      </c>
      <c r="F2298" s="10">
        <f t="shared" ca="1" si="293"/>
        <v>0.98104459354989149</v>
      </c>
      <c r="G2298" s="61">
        <f ca="1">_xlfn.NORM.INV(F2298,'Input Parameters'!$E$21,'Input Parameters'!$F$21)</f>
        <v>301.16592727461858</v>
      </c>
      <c r="H2298" s="54">
        <f ca="1">EXP(E2298*(1/'Input Parameters'!$E$22-1/G2298))</f>
        <v>1.6221532131028975</v>
      </c>
      <c r="I2298" s="10">
        <f t="shared" ca="1" si="294"/>
        <v>0.21614480953209414</v>
      </c>
      <c r="J2298" s="29">
        <f ca="1">_xlfn.BETA.INV(I2298,'Input Parameters'!$L$24,'Input Parameters'!$M$24,'Input Parameters'!$J$24,'Input Parameters'!$K$24)</f>
        <v>0.47796143385776141</v>
      </c>
      <c r="K2298" s="156">
        <f ca="1">('Input Parameters'!$E$25/'Input Parameters'!$E$31)^$J2298</f>
        <v>3.2429747095138108E-2</v>
      </c>
      <c r="L2298" s="66">
        <f ca="1">$H2298*$C2298*'Input Parameters'!$E$23*K2298</f>
        <v>31.407932953241801</v>
      </c>
      <c r="M2298" s="23">
        <f t="shared" ca="1" si="295"/>
        <v>0.72896137800521366</v>
      </c>
      <c r="N2298" s="15">
        <f ca="1">_xlfn.NORM.INV(M2298,'Input Parameters'!$E$26,'Input Parameters'!$F$26)</f>
        <v>4.6803171020880725E-2</v>
      </c>
      <c r="O2298" s="8">
        <f t="shared" ca="1" si="296"/>
        <v>0.77542492434256316</v>
      </c>
      <c r="P2298" s="29">
        <f ca="1">_xlfn.LOGNORM.INV(O2298,'Input Parameters'!$H$27,'Input Parameters'!$I$27)</f>
        <v>1.9898175080745635</v>
      </c>
      <c r="Q2298" s="10"/>
      <c r="R2298" s="15">
        <f>'Input Parameters'!$E$28</f>
        <v>12.7</v>
      </c>
      <c r="S2298" s="10">
        <f t="shared" ca="1" si="297"/>
        <v>0.11918511801188092</v>
      </c>
      <c r="T2298" s="25">
        <f ca="1">_xlfn.LOGNORM.INV(S2298,'Input Parameters'!$H$29,'Input Parameters'!$I$29)</f>
        <v>51.011649079317692</v>
      </c>
      <c r="U2298" s="10">
        <f t="shared" ca="1" si="298"/>
        <v>0.58847634822838224</v>
      </c>
      <c r="V2298" s="29">
        <f ca="1">IF('Input Parameters'!$D$30="Beta",_xlfn.BETA.INV(U2298,'Input Parameters'!$L$30,'Input Parameters'!$M$30,'Input Parameters'!$J$30,'Input Parameters'!$K$30),IF('Input Parameters'!$D$30="LogNorm",_xlfn.LOGNORM.INV(U2298,'Input Parameters'!$H$30,'Input Parameters'!$I$30)))</f>
        <v>1.0913257600011488</v>
      </c>
      <c r="W2298" s="2">
        <f ca="1">N2298+(P2298-N2298)*(1-ERF((T2298-R2298)/(2*SQRT(L2298*'Input Parameters'!$E$31))))</f>
        <v>1.2686094959432646</v>
      </c>
      <c r="X2298">
        <f t="shared" ca="1" si="299"/>
        <v>0</v>
      </c>
      <c r="Y2298" s="7"/>
    </row>
    <row r="2299" spans="1:25" ht="15" customHeight="1" x14ac:dyDescent="0.3">
      <c r="A2299" s="130">
        <v>2292</v>
      </c>
      <c r="B2299" s="10">
        <f t="shared" ca="1" si="291"/>
        <v>0.49017935142891056</v>
      </c>
      <c r="C2299" s="57">
        <f ca="1">_xlfn.NORM.INV(B2299,'Input Parameters'!$E$19,'Input Parameters'!$F$19)</f>
        <v>565.2196774201725</v>
      </c>
      <c r="D2299" s="10">
        <f t="shared" ca="1" si="292"/>
        <v>0.20233333361228778</v>
      </c>
      <c r="E2299" s="59">
        <f ca="1">IF(_xlfn.NORM.INV(D2299,'Input Parameters'!$E$20,'Input Parameters'!$F$20)&lt;3500,3500,IF(_xlfn.NORM.INV(D2299,'Input Parameters'!$E$20,'Input Parameters'!$F$20)&gt;5500,5500,_xlfn.NORM.INV(D2299,'Input Parameters'!$E$20,'Input Parameters'!$F$20)))</f>
        <v>4216.6789642283393</v>
      </c>
      <c r="F2299" s="10">
        <f t="shared" ca="1" si="293"/>
        <v>0.13153500715581135</v>
      </c>
      <c r="G2299" s="61">
        <f ca="1">_xlfn.NORM.INV(F2299,'Input Parameters'!$E$21,'Input Parameters'!$F$21)</f>
        <v>276.05336789771388</v>
      </c>
      <c r="H2299" s="54">
        <f ca="1">EXP(E2299*(1/'Input Parameters'!$E$22-1/G2299))</f>
        <v>0.41334488021817195</v>
      </c>
      <c r="I2299" s="10">
        <f t="shared" ca="1" si="294"/>
        <v>0.24041698429226388</v>
      </c>
      <c r="J2299" s="29">
        <f ca="1">_xlfn.BETA.INV(I2299,'Input Parameters'!$L$24,'Input Parameters'!$M$24,'Input Parameters'!$J$24,'Input Parameters'!$K$24)</f>
        <v>0.49124278100561852</v>
      </c>
      <c r="K2299" s="156">
        <f ca="1">('Input Parameters'!$E$25/'Input Parameters'!$E$31)^$J2299</f>
        <v>2.9482643791969663E-2</v>
      </c>
      <c r="L2299" s="66">
        <f ca="1">$H2299*$C2299*'Input Parameters'!$E$23*K2299</f>
        <v>6.8880495235409533</v>
      </c>
      <c r="M2299" s="23">
        <f t="shared" ca="1" si="295"/>
        <v>0.93499164269581203</v>
      </c>
      <c r="N2299" s="15">
        <f ca="1">_xlfn.NORM.INV(M2299,'Input Parameters'!$E$26,'Input Parameters'!$F$26)</f>
        <v>6.5794755548504197E-2</v>
      </c>
      <c r="O2299" s="8">
        <f t="shared" ca="1" si="296"/>
        <v>0.84836876936385153</v>
      </c>
      <c r="P2299" s="29">
        <f ca="1">_xlfn.LOGNORM.INV(O2299,'Input Parameters'!$H$27,'Input Parameters'!$I$27)</f>
        <v>2.2448917737337712</v>
      </c>
      <c r="Q2299" s="10"/>
      <c r="R2299" s="15">
        <f>'Input Parameters'!$E$28</f>
        <v>12.7</v>
      </c>
      <c r="S2299" s="10">
        <f t="shared" ca="1" si="297"/>
        <v>0.91938352475865381</v>
      </c>
      <c r="T2299" s="25">
        <f ca="1">_xlfn.LOGNORM.INV(S2299,'Input Parameters'!$H$29,'Input Parameters'!$I$29)</f>
        <v>68.150588041460395</v>
      </c>
      <c r="U2299" s="10">
        <f t="shared" ca="1" si="298"/>
        <v>0.55706833485119567</v>
      </c>
      <c r="V2299" s="29">
        <f ca="1">IF('Input Parameters'!$D$30="Beta",_xlfn.BETA.INV(U2299,'Input Parameters'!$L$30,'Input Parameters'!$M$30,'Input Parameters'!$J$30,'Input Parameters'!$K$30),IF('Input Parameters'!$D$30="LogNorm",_xlfn.LOGNORM.INV(U2299,'Input Parameters'!$H$30,'Input Parameters'!$I$30)))</f>
        <v>1.057398195053262</v>
      </c>
      <c r="W2299" s="2">
        <f ca="1">N2299+(P2299-N2299)*(1-ERF((T2299-R2299)/(2*SQRT(L2299*'Input Parameters'!$E$31))))</f>
        <v>0.36037037591426091</v>
      </c>
      <c r="X2299">
        <f t="shared" ca="1" si="299"/>
        <v>1</v>
      </c>
      <c r="Y2299" s="7"/>
    </row>
    <row r="2300" spans="1:25" ht="15" customHeight="1" x14ac:dyDescent="0.3">
      <c r="A2300" s="130">
        <v>2293</v>
      </c>
      <c r="B2300" s="10">
        <f t="shared" ca="1" si="291"/>
        <v>0.67816845113418578</v>
      </c>
      <c r="C2300" s="57">
        <f ca="1">_xlfn.NORM.INV(B2300,'Input Parameters'!$E$19,'Input Parameters'!$F$19)</f>
        <v>606.38828690884282</v>
      </c>
      <c r="D2300" s="10">
        <f t="shared" ca="1" si="292"/>
        <v>0.66541149886993278</v>
      </c>
      <c r="E2300" s="59">
        <f ca="1">IF(_xlfn.NORM.INV(D2300,'Input Parameters'!$E$20,'Input Parameters'!$F$20)&lt;3500,3500,IF(_xlfn.NORM.INV(D2300,'Input Parameters'!$E$20,'Input Parameters'!$F$20)&gt;5500,5500,_xlfn.NORM.INV(D2300,'Input Parameters'!$E$20,'Input Parameters'!$F$20)))</f>
        <v>5099.0944582892371</v>
      </c>
      <c r="F2300" s="10">
        <f t="shared" ca="1" si="293"/>
        <v>6.6140398594977001E-2</v>
      </c>
      <c r="G2300" s="61">
        <f ca="1">_xlfn.NORM.INV(F2300,'Input Parameters'!$E$21,'Input Parameters'!$F$21)</f>
        <v>273.0193766822141</v>
      </c>
      <c r="H2300" s="54">
        <f ca="1">EXP(E2300*(1/'Input Parameters'!$E$22-1/G2300))</f>
        <v>0.27981592344738232</v>
      </c>
      <c r="I2300" s="10">
        <f t="shared" ca="1" si="294"/>
        <v>0.99201593609143568</v>
      </c>
      <c r="J2300" s="29">
        <f ca="1">_xlfn.BETA.INV(I2300,'Input Parameters'!$L$24,'Input Parameters'!$M$24,'Input Parameters'!$J$24,'Input Parameters'!$K$24)</f>
        <v>0.90452522286503256</v>
      </c>
      <c r="K2300" s="156">
        <f ca="1">('Input Parameters'!$E$25/'Input Parameters'!$E$31)^$J2300</f>
        <v>1.5205930496201584E-3</v>
      </c>
      <c r="L2300" s="66">
        <f ca="1">$H2300*$C2300*'Input Parameters'!$E$23*K2300</f>
        <v>0.25800981661178929</v>
      </c>
      <c r="M2300" s="23">
        <f t="shared" ca="1" si="295"/>
        <v>0.91406213477030596</v>
      </c>
      <c r="N2300" s="15">
        <f ca="1">_xlfn.NORM.INV(M2300,'Input Parameters'!$E$26,'Input Parameters'!$F$26)</f>
        <v>6.2690231258012902E-2</v>
      </c>
      <c r="O2300" s="8">
        <f t="shared" ca="1" si="296"/>
        <v>0.96810749979083177</v>
      </c>
      <c r="P2300" s="29">
        <f ca="1">_xlfn.LOGNORM.INV(O2300,'Input Parameters'!$H$27,'Input Parameters'!$I$27)</f>
        <v>3.2326430415988043</v>
      </c>
      <c r="Q2300" s="10"/>
      <c r="R2300" s="15">
        <f>'Input Parameters'!$E$28</f>
        <v>12.7</v>
      </c>
      <c r="S2300" s="10">
        <f t="shared" ca="1" si="297"/>
        <v>0.89286953636989153</v>
      </c>
      <c r="T2300" s="25">
        <f ca="1">_xlfn.LOGNORM.INV(S2300,'Input Parameters'!$H$29,'Input Parameters'!$I$29)</f>
        <v>66.944774196396381</v>
      </c>
      <c r="U2300" s="10">
        <f t="shared" ca="1" si="298"/>
        <v>0.69492294670034871</v>
      </c>
      <c r="V2300" s="29">
        <f ca="1">IF('Input Parameters'!$D$30="Beta",_xlfn.BETA.INV(U2300,'Input Parameters'!$L$30,'Input Parameters'!$M$30,'Input Parameters'!$J$30,'Input Parameters'!$K$30),IF('Input Parameters'!$D$30="LogNorm",_xlfn.LOGNORM.INV(U2300,'Input Parameters'!$H$30,'Input Parameters'!$I$30)))</f>
        <v>1.2217268464074993</v>
      </c>
      <c r="W2300" s="2">
        <f ca="1">N2300+(P2300-N2300)*(1-ERF((T2300-R2300)/(2*SQRT(L2300*'Input Parameters'!$E$31))))</f>
        <v>6.2690231258149459E-2</v>
      </c>
      <c r="X2300">
        <f t="shared" ca="1" si="299"/>
        <v>1</v>
      </c>
      <c r="Y2300" s="7"/>
    </row>
    <row r="2301" spans="1:25" ht="15" customHeight="1" x14ac:dyDescent="0.3">
      <c r="A2301" s="130">
        <v>2294</v>
      </c>
      <c r="B2301" s="10">
        <f t="shared" ca="1" si="291"/>
        <v>0.74451080113586521</v>
      </c>
      <c r="C2301" s="57">
        <f ca="1">_xlfn.NORM.INV(B2301,'Input Parameters'!$E$19,'Input Parameters'!$F$19)</f>
        <v>622.84311694375924</v>
      </c>
      <c r="D2301" s="10">
        <f t="shared" ca="1" si="292"/>
        <v>0.94533294170854487</v>
      </c>
      <c r="E2301" s="59">
        <f ca="1">IF(_xlfn.NORM.INV(D2301,'Input Parameters'!$E$20,'Input Parameters'!$F$20)&lt;3500,3500,IF(_xlfn.NORM.INV(D2301,'Input Parameters'!$E$20,'Input Parameters'!$F$20)&gt;5500,5500,_xlfn.NORM.INV(D2301,'Input Parameters'!$E$20,'Input Parameters'!$F$20)))</f>
        <v>5500</v>
      </c>
      <c r="F2301" s="10">
        <f t="shared" ca="1" si="293"/>
        <v>6.0724262352551128E-2</v>
      </c>
      <c r="G2301" s="61">
        <f ca="1">_xlfn.NORM.INV(F2301,'Input Parameters'!$E$21,'Input Parameters'!$F$21)</f>
        <v>272.67704383035829</v>
      </c>
      <c r="H2301" s="54">
        <f ca="1">EXP(E2301*(1/'Input Parameters'!$E$22-1/G2301))</f>
        <v>0.24683123359242348</v>
      </c>
      <c r="I2301" s="10">
        <f t="shared" ca="1" si="294"/>
        <v>0.84067491375272108</v>
      </c>
      <c r="J2301" s="29">
        <f ca="1">_xlfn.BETA.INV(I2301,'Input Parameters'!$L$24,'Input Parameters'!$M$24,'Input Parameters'!$J$24,'Input Parameters'!$K$24)</f>
        <v>0.75602614132331336</v>
      </c>
      <c r="K2301" s="156">
        <f ca="1">('Input Parameters'!$E$25/'Input Parameters'!$E$31)^$J2301</f>
        <v>4.4121657635820214E-3</v>
      </c>
      <c r="L2301" s="66">
        <f ca="1">$H2301*$C2301*'Input Parameters'!$E$23*K2301</f>
        <v>0.67831372315187033</v>
      </c>
      <c r="M2301" s="23">
        <f t="shared" ca="1" si="295"/>
        <v>0.12419998736571281</v>
      </c>
      <c r="N2301" s="15">
        <f ca="1">_xlfn.NORM.INV(M2301,'Input Parameters'!$E$26,'Input Parameters'!$F$26)</f>
        <v>9.7608671153837021E-3</v>
      </c>
      <c r="O2301" s="8">
        <f t="shared" ca="1" si="296"/>
        <v>1.8760494602981348E-2</v>
      </c>
      <c r="P2301" s="29">
        <f ca="1">_xlfn.LOGNORM.INV(O2301,'Input Parameters'!$H$27,'Input Parameters'!$I$27)</f>
        <v>0.56721049835996862</v>
      </c>
      <c r="Q2301" s="10"/>
      <c r="R2301" s="15">
        <f>'Input Parameters'!$E$28</f>
        <v>12.7</v>
      </c>
      <c r="S2301" s="10">
        <f t="shared" ca="1" si="297"/>
        <v>0.38026658320434281</v>
      </c>
      <c r="T2301" s="25">
        <f ca="1">_xlfn.LOGNORM.INV(S2301,'Input Parameters'!$H$29,'Input Parameters'!$I$29)</f>
        <v>56.272914933736921</v>
      </c>
      <c r="U2301" s="10">
        <f t="shared" ca="1" si="298"/>
        <v>0.60754026258968796</v>
      </c>
      <c r="V2301" s="29">
        <f ca="1">IF('Input Parameters'!$D$30="Beta",_xlfn.BETA.INV(U2301,'Input Parameters'!$L$30,'Input Parameters'!$M$30,'Input Parameters'!$J$30,'Input Parameters'!$K$30),IF('Input Parameters'!$D$30="LogNorm",_xlfn.LOGNORM.INV(U2301,'Input Parameters'!$H$30,'Input Parameters'!$I$30)))</f>
        <v>1.1127441403417051</v>
      </c>
      <c r="W2301" s="2">
        <f ca="1">N2301+(P2301-N2301)*(1-ERF((T2301-R2301)/(2*SQRT(L2301*'Input Parameters'!$E$31))))</f>
        <v>9.8630466718003067E-3</v>
      </c>
      <c r="X2301">
        <f t="shared" ca="1" si="299"/>
        <v>1</v>
      </c>
      <c r="Y2301" s="7"/>
    </row>
    <row r="2302" spans="1:25" ht="15" customHeight="1" x14ac:dyDescent="0.3">
      <c r="A2302" s="130">
        <v>2295</v>
      </c>
      <c r="B2302" s="10">
        <f t="shared" ca="1" si="291"/>
        <v>3.8852683853323966E-2</v>
      </c>
      <c r="C2302" s="57">
        <f ca="1">_xlfn.NORM.INV(B2302,'Input Parameters'!$E$19,'Input Parameters'!$F$19)</f>
        <v>418.22864196604758</v>
      </c>
      <c r="D2302" s="10">
        <f t="shared" ca="1" si="292"/>
        <v>0.84968807933868251</v>
      </c>
      <c r="E2302" s="59">
        <f ca="1">IF(_xlfn.NORM.INV(D2302,'Input Parameters'!$E$20,'Input Parameters'!$F$20)&lt;3500,3500,IF(_xlfn.NORM.INV(D2302,'Input Parameters'!$E$20,'Input Parameters'!$F$20)&gt;5500,5500,_xlfn.NORM.INV(D2302,'Input Parameters'!$E$20,'Input Parameters'!$F$20)))</f>
        <v>5500</v>
      </c>
      <c r="F2302" s="10">
        <f t="shared" ca="1" si="293"/>
        <v>0.34857707344961963</v>
      </c>
      <c r="G2302" s="61">
        <f ca="1">_xlfn.NORM.INV(F2302,'Input Parameters'!$E$21,'Input Parameters'!$F$21)</f>
        <v>281.79116367660936</v>
      </c>
      <c r="H2302" s="54">
        <f ca="1">EXP(E2302*(1/'Input Parameters'!$E$22-1/G2302))</f>
        <v>0.47394254343246045</v>
      </c>
      <c r="I2302" s="10">
        <f t="shared" ca="1" si="294"/>
        <v>0.88218573092010821</v>
      </c>
      <c r="J2302" s="29">
        <f ca="1">_xlfn.BETA.INV(I2302,'Input Parameters'!$L$24,'Input Parameters'!$M$24,'Input Parameters'!$J$24,'Input Parameters'!$K$24)</f>
        <v>0.78064504377667465</v>
      </c>
      <c r="K2302" s="156">
        <f ca="1">('Input Parameters'!$E$25/'Input Parameters'!$E$31)^$J2302</f>
        <v>3.6978841326530442E-3</v>
      </c>
      <c r="L2302" s="66">
        <f ca="1">$H2302*$C2302*'Input Parameters'!$E$23*K2302</f>
        <v>0.73298108185107247</v>
      </c>
      <c r="M2302" s="23">
        <f t="shared" ca="1" si="295"/>
        <v>3.5496629430610271E-2</v>
      </c>
      <c r="N2302" s="15">
        <f ca="1">_xlfn.NORM.INV(M2302,'Input Parameters'!$E$26,'Input Parameters'!$F$26)</f>
        <v>-3.9159320707257417E-3</v>
      </c>
      <c r="O2302" s="8">
        <f t="shared" ca="1" si="296"/>
        <v>0.26388853990849159</v>
      </c>
      <c r="P2302" s="29">
        <f ca="1">_xlfn.LOGNORM.INV(O2302,'Input Parameters'!$H$27,'Input Parameters'!$I$27)</f>
        <v>1.0766693190754562</v>
      </c>
      <c r="Q2302" s="10"/>
      <c r="R2302" s="15">
        <f>'Input Parameters'!$E$28</f>
        <v>12.7</v>
      </c>
      <c r="S2302" s="10">
        <f t="shared" ca="1" si="297"/>
        <v>0.75093124542186418</v>
      </c>
      <c r="T2302" s="25">
        <f ca="1">_xlfn.LOGNORM.INV(S2302,'Input Parameters'!$H$29,'Input Parameters'!$I$29)</f>
        <v>62.83351144253389</v>
      </c>
      <c r="U2302" s="10">
        <f t="shared" ca="1" si="298"/>
        <v>0.41550222862929953</v>
      </c>
      <c r="V2302" s="29">
        <f ca="1">IF('Input Parameters'!$D$30="Beta",_xlfn.BETA.INV(U2302,'Input Parameters'!$L$30,'Input Parameters'!$M$30,'Input Parameters'!$J$30,'Input Parameters'!$K$30),IF('Input Parameters'!$D$30="LogNorm",_xlfn.LOGNORM.INV(U2302,'Input Parameters'!$H$30,'Input Parameters'!$I$30)))</f>
        <v>0.91855645966325727</v>
      </c>
      <c r="W2302" s="2">
        <f ca="1">N2302+(P2302-N2302)*(1-ERF((T2302-R2302)/(2*SQRT(L2302*'Input Parameters'!$E$31))))</f>
        <v>-3.8785061462214832E-3</v>
      </c>
      <c r="X2302">
        <f t="shared" ca="1" si="299"/>
        <v>1</v>
      </c>
      <c r="Y2302" s="7"/>
    </row>
    <row r="2303" spans="1:25" ht="15" customHeight="1" x14ac:dyDescent="0.3">
      <c r="A2303" s="130">
        <v>2296</v>
      </c>
      <c r="B2303" s="10">
        <f t="shared" ca="1" si="291"/>
        <v>0.73375569979316524</v>
      </c>
      <c r="C2303" s="57">
        <f ca="1">_xlfn.NORM.INV(B2303,'Input Parameters'!$E$19,'Input Parameters'!$F$19)</f>
        <v>620.0458839770904</v>
      </c>
      <c r="D2303" s="10">
        <f t="shared" ca="1" si="292"/>
        <v>2.1210224020174917E-2</v>
      </c>
      <c r="E2303" s="59">
        <f ca="1">IF(_xlfn.NORM.INV(D2303,'Input Parameters'!$E$20,'Input Parameters'!$F$20)&lt;3500,3500,IF(_xlfn.NORM.INV(D2303,'Input Parameters'!$E$20,'Input Parameters'!$F$20)&gt;5500,5500,_xlfn.NORM.INV(D2303,'Input Parameters'!$E$20,'Input Parameters'!$F$20)))</f>
        <v>3500</v>
      </c>
      <c r="F2303" s="10">
        <f t="shared" ca="1" si="293"/>
        <v>0.38716288785273412</v>
      </c>
      <c r="G2303" s="61">
        <f ca="1">_xlfn.NORM.INV(F2303,'Input Parameters'!$E$21,'Input Parameters'!$F$21)</f>
        <v>282.59637108189264</v>
      </c>
      <c r="H2303" s="54">
        <f ca="1">EXP(E2303*(1/'Input Parameters'!$E$22-1/G2303))</f>
        <v>0.64418906936117737</v>
      </c>
      <c r="I2303" s="10">
        <f t="shared" ca="1" si="294"/>
        <v>0.49962129663271815</v>
      </c>
      <c r="J2303" s="29">
        <f ca="1">_xlfn.BETA.INV(I2303,'Input Parameters'!$L$24,'Input Parameters'!$M$24,'Input Parameters'!$J$24,'Input Parameters'!$K$24)</f>
        <v>0.60700908798608211</v>
      </c>
      <c r="K2303" s="156">
        <f ca="1">('Input Parameters'!$E$25/'Input Parameters'!$E$31)^$J2303</f>
        <v>1.2850036039002323E-2</v>
      </c>
      <c r="L2303" s="66">
        <f ca="1">$H2303*$C2303*'Input Parameters'!$E$23*K2303</f>
        <v>5.132648530284218</v>
      </c>
      <c r="M2303" s="23">
        <f t="shared" ca="1" si="295"/>
        <v>0.74159105289920002</v>
      </c>
      <c r="N2303" s="15">
        <f ca="1">_xlfn.NORM.INV(M2303,'Input Parameters'!$E$26,'Input Parameters'!$F$26)</f>
        <v>4.7613424489376943E-2</v>
      </c>
      <c r="O2303" s="8">
        <f t="shared" ca="1" si="296"/>
        <v>0.49749119649259343</v>
      </c>
      <c r="P2303" s="29">
        <f ca="1">_xlfn.LOGNORM.INV(O2303,'Input Parameters'!$H$27,'Input Parameters'!$I$27)</f>
        <v>1.4196774742519414</v>
      </c>
      <c r="Q2303" s="10"/>
      <c r="R2303" s="15">
        <f>'Input Parameters'!$E$28</f>
        <v>12.7</v>
      </c>
      <c r="S2303" s="10">
        <f t="shared" ca="1" si="297"/>
        <v>0.20729896272321546</v>
      </c>
      <c r="T2303" s="25">
        <f ca="1">_xlfn.LOGNORM.INV(S2303,'Input Parameters'!$H$29,'Input Parameters'!$I$29)</f>
        <v>53.135023203804501</v>
      </c>
      <c r="U2303" s="10">
        <f t="shared" ca="1" si="298"/>
        <v>0.3145143394308032</v>
      </c>
      <c r="V2303" s="29">
        <f ca="1">IF('Input Parameters'!$D$30="Beta",_xlfn.BETA.INV(U2303,'Input Parameters'!$L$30,'Input Parameters'!$M$30,'Input Parameters'!$J$30,'Input Parameters'!$K$30),IF('Input Parameters'!$D$30="LogNorm",_xlfn.LOGNORM.INV(U2303,'Input Parameters'!$H$30,'Input Parameters'!$I$30)))</f>
        <v>0.82588526000182139</v>
      </c>
      <c r="W2303" s="2">
        <f ca="1">N2303+(P2303-N2303)*(1-ERF((T2303-R2303)/(2*SQRT(L2303*'Input Parameters'!$E$31))))</f>
        <v>0.33154236511370794</v>
      </c>
      <c r="X2303">
        <f t="shared" ca="1" si="299"/>
        <v>1</v>
      </c>
      <c r="Y2303" s="7"/>
    </row>
    <row r="2304" spans="1:25" ht="15" customHeight="1" x14ac:dyDescent="0.3">
      <c r="A2304" s="130">
        <v>2297</v>
      </c>
      <c r="B2304" s="10">
        <f t="shared" ca="1" si="291"/>
        <v>0.10126996510901931</v>
      </c>
      <c r="C2304" s="57">
        <f ca="1">_xlfn.NORM.INV(B2304,'Input Parameters'!$E$19,'Input Parameters'!$F$19)</f>
        <v>459.61755055580284</v>
      </c>
      <c r="D2304" s="10">
        <f t="shared" ca="1" si="292"/>
        <v>0.66192968205497837</v>
      </c>
      <c r="E2304" s="59">
        <f ca="1">IF(_xlfn.NORM.INV(D2304,'Input Parameters'!$E$20,'Input Parameters'!$F$20)&lt;3500,3500,IF(_xlfn.NORM.INV(D2304,'Input Parameters'!$E$20,'Input Parameters'!$F$20)&gt;5500,5500,_xlfn.NORM.INV(D2304,'Input Parameters'!$E$20,'Input Parameters'!$F$20)))</f>
        <v>5092.4147331774629</v>
      </c>
      <c r="F2304" s="10">
        <f t="shared" ca="1" si="293"/>
        <v>0.8888103748975742</v>
      </c>
      <c r="G2304" s="61">
        <f ca="1">_xlfn.NORM.INV(F2304,'Input Parameters'!$E$21,'Input Parameters'!$F$21)</f>
        <v>294.44097559250275</v>
      </c>
      <c r="H2304" s="54">
        <f ca="1">EXP(E2304*(1/'Input Parameters'!$E$22-1/G2304))</f>
        <v>1.0887800766872746</v>
      </c>
      <c r="I2304" s="10">
        <f t="shared" ca="1" si="294"/>
        <v>0.53544254234909328</v>
      </c>
      <c r="J2304" s="29">
        <f ca="1">_xlfn.BETA.INV(I2304,'Input Parameters'!$L$24,'Input Parameters'!$M$24,'Input Parameters'!$J$24,'Input Parameters'!$K$24)</f>
        <v>0.62142639941278555</v>
      </c>
      <c r="K2304" s="156">
        <f ca="1">('Input Parameters'!$E$25/'Input Parameters'!$E$31)^$J2304</f>
        <v>1.1587458440700256E-2</v>
      </c>
      <c r="L2304" s="66">
        <f ca="1">$H2304*$C2304*'Input Parameters'!$E$23*K2304</f>
        <v>5.7986241329100761</v>
      </c>
      <c r="M2304" s="23">
        <f t="shared" ca="1" si="295"/>
        <v>0.73613618431175654</v>
      </c>
      <c r="N2304" s="15">
        <f ca="1">_xlfn.NORM.INV(M2304,'Input Parameters'!$E$26,'Input Parameters'!$F$26)</f>
        <v>4.7261050792818768E-2</v>
      </c>
      <c r="O2304" s="8">
        <f t="shared" ca="1" si="296"/>
        <v>0.21624892769710136</v>
      </c>
      <c r="P2304" s="29">
        <f ca="1">_xlfn.LOGNORM.INV(O2304,'Input Parameters'!$H$27,'Input Parameters'!$I$27)</f>
        <v>1.0059704697374123</v>
      </c>
      <c r="Q2304" s="10"/>
      <c r="R2304" s="15">
        <f>'Input Parameters'!$E$28</f>
        <v>12.7</v>
      </c>
      <c r="S2304" s="10">
        <f t="shared" ca="1" si="297"/>
        <v>0.35128110973524918</v>
      </c>
      <c r="T2304" s="25">
        <f ca="1">_xlfn.LOGNORM.INV(S2304,'Input Parameters'!$H$29,'Input Parameters'!$I$29)</f>
        <v>55.788008279752702</v>
      </c>
      <c r="U2304" s="10">
        <f t="shared" ca="1" si="298"/>
        <v>0.26496870135904094</v>
      </c>
      <c r="V2304" s="29">
        <f ca="1">IF('Input Parameters'!$D$30="Beta",_xlfn.BETA.INV(U2304,'Input Parameters'!$L$30,'Input Parameters'!$M$30,'Input Parameters'!$J$30,'Input Parameters'!$K$30),IF('Input Parameters'!$D$30="LogNorm",_xlfn.LOGNORM.INV(U2304,'Input Parameters'!$H$30,'Input Parameters'!$I$30)))</f>
        <v>0.77998361905900149</v>
      </c>
      <c r="W2304" s="2">
        <f ca="1">N2304+(P2304-N2304)*(1-ERF((T2304-R2304)/(2*SQRT(L2304*'Input Parameters'!$E$31))))</f>
        <v>0.2445433290572358</v>
      </c>
      <c r="X2304">
        <f t="shared" ca="1" si="299"/>
        <v>1</v>
      </c>
      <c r="Y2304" s="7"/>
    </row>
    <row r="2305" spans="1:25" ht="15" customHeight="1" x14ac:dyDescent="0.3">
      <c r="A2305" s="130">
        <v>2298</v>
      </c>
      <c r="B2305" s="10">
        <f t="shared" ca="1" si="291"/>
        <v>0.86220864744668135</v>
      </c>
      <c r="C2305" s="57">
        <f ca="1">_xlfn.NORM.INV(B2305,'Input Parameters'!$E$19,'Input Parameters'!$F$19)</f>
        <v>659.43002572723299</v>
      </c>
      <c r="D2305" s="10">
        <f t="shared" ca="1" si="292"/>
        <v>0.62977228469282998</v>
      </c>
      <c r="E2305" s="59">
        <f ca="1">IF(_xlfn.NORM.INV(D2305,'Input Parameters'!$E$20,'Input Parameters'!$F$20)&lt;3500,3500,IF(_xlfn.NORM.INV(D2305,'Input Parameters'!$E$20,'Input Parameters'!$F$20)&gt;5500,5500,_xlfn.NORM.INV(D2305,'Input Parameters'!$E$20,'Input Parameters'!$F$20)))</f>
        <v>5031.8752083770605</v>
      </c>
      <c r="F2305" s="10">
        <f t="shared" ca="1" si="293"/>
        <v>0.7584503562983288</v>
      </c>
      <c r="G2305" s="61">
        <f ca="1">_xlfn.NORM.INV(F2305,'Input Parameters'!$E$21,'Input Parameters'!$F$21)</f>
        <v>290.36242619036864</v>
      </c>
      <c r="H2305" s="54">
        <f ca="1">EXP(E2305*(1/'Input Parameters'!$E$22-1/G2305))</f>
        <v>0.85555862231964219</v>
      </c>
      <c r="I2305" s="10">
        <f t="shared" ca="1" si="294"/>
        <v>0.60602370809504602</v>
      </c>
      <c r="J2305" s="29">
        <f ca="1">_xlfn.BETA.INV(I2305,'Input Parameters'!$L$24,'Input Parameters'!$M$24,'Input Parameters'!$J$24,'Input Parameters'!$K$24)</f>
        <v>0.64983557922811686</v>
      </c>
      <c r="K2305" s="156">
        <f ca="1">('Input Parameters'!$E$25/'Input Parameters'!$E$31)^$J2305</f>
        <v>9.4510773192793655E-3</v>
      </c>
      <c r="L2305" s="66">
        <f ca="1">$H2305*$C2305*'Input Parameters'!$E$23*K2305</f>
        <v>5.3321186720100142</v>
      </c>
      <c r="M2305" s="23">
        <f t="shared" ca="1" si="295"/>
        <v>0.68107938668076917</v>
      </c>
      <c r="N2305" s="15">
        <f ca="1">_xlfn.NORM.INV(M2305,'Input Parameters'!$E$26,'Input Parameters'!$F$26)</f>
        <v>4.3885104520121641E-2</v>
      </c>
      <c r="O2305" s="8">
        <f t="shared" ca="1" si="296"/>
        <v>0.32400779723468798</v>
      </c>
      <c r="P2305" s="29">
        <f ca="1">_xlfn.LOGNORM.INV(O2305,'Input Parameters'!$H$27,'Input Parameters'!$I$27)</f>
        <v>1.1632783035735736</v>
      </c>
      <c r="Q2305" s="10"/>
      <c r="R2305" s="15">
        <f>'Input Parameters'!$E$28</f>
        <v>12.7</v>
      </c>
      <c r="S2305" s="10">
        <f t="shared" ca="1" si="297"/>
        <v>0.85279953635613903</v>
      </c>
      <c r="T2305" s="25">
        <f ca="1">_xlfn.LOGNORM.INV(S2305,'Input Parameters'!$H$29,'Input Parameters'!$I$29)</f>
        <v>65.506695101816774</v>
      </c>
      <c r="U2305" s="10">
        <f t="shared" ca="1" si="298"/>
        <v>0.15472668570014048</v>
      </c>
      <c r="V2305" s="29">
        <f ca="1">IF('Input Parameters'!$D$30="Beta",_xlfn.BETA.INV(U2305,'Input Parameters'!$L$30,'Input Parameters'!$M$30,'Input Parameters'!$J$30,'Input Parameters'!$K$30),IF('Input Parameters'!$D$30="LogNorm",_xlfn.LOGNORM.INV(U2305,'Input Parameters'!$H$30,'Input Parameters'!$I$30)))</f>
        <v>0.66925226109412939</v>
      </c>
      <c r="W2305" s="2">
        <f ca="1">N2305+(P2305-N2305)*(1-ERF((T2305-R2305)/(2*SQRT(L2305*'Input Parameters'!$E$31))))</f>
        <v>0.16239187690813492</v>
      </c>
      <c r="X2305">
        <f t="shared" ca="1" si="299"/>
        <v>1</v>
      </c>
      <c r="Y2305" s="7"/>
    </row>
    <row r="2306" spans="1:25" ht="15" customHeight="1" x14ac:dyDescent="0.3">
      <c r="A2306" s="130">
        <v>2299</v>
      </c>
      <c r="B2306" s="10">
        <f t="shared" ca="1" si="291"/>
        <v>0.88862103877155374</v>
      </c>
      <c r="C2306" s="57">
        <f ca="1">_xlfn.NORM.INV(B2306,'Input Parameters'!$E$19,'Input Parameters'!$F$19)</f>
        <v>670.32470919196112</v>
      </c>
      <c r="D2306" s="10">
        <f t="shared" ca="1" si="292"/>
        <v>0.15403248987603257</v>
      </c>
      <c r="E2306" s="59">
        <f ca="1">IF(_xlfn.NORM.INV(D2306,'Input Parameters'!$E$20,'Input Parameters'!$F$20)&lt;3500,3500,IF(_xlfn.NORM.INV(D2306,'Input Parameters'!$E$20,'Input Parameters'!$F$20)&gt;5500,5500,_xlfn.NORM.INV(D2306,'Input Parameters'!$E$20,'Input Parameters'!$F$20)))</f>
        <v>4086.4965128460544</v>
      </c>
      <c r="F2306" s="10">
        <f t="shared" ca="1" si="293"/>
        <v>0.91920675361363313</v>
      </c>
      <c r="G2306" s="61">
        <f ca="1">_xlfn.NORM.INV(F2306,'Input Parameters'!$E$21,'Input Parameters'!$F$21)</f>
        <v>295.85207967200733</v>
      </c>
      <c r="H2306" s="54">
        <f ca="1">EXP(E2306*(1/'Input Parameters'!$E$22-1/G2306))</f>
        <v>1.1439109088551742</v>
      </c>
      <c r="I2306" s="10">
        <f t="shared" ca="1" si="294"/>
        <v>0.17321132936212291</v>
      </c>
      <c r="J2306" s="29">
        <f ca="1">_xlfn.BETA.INV(I2306,'Input Parameters'!$L$24,'Input Parameters'!$M$24,'Input Parameters'!$J$24,'Input Parameters'!$K$24)</f>
        <v>0.45223543465115507</v>
      </c>
      <c r="K2306" s="156">
        <f ca="1">('Input Parameters'!$E$25/'Input Parameters'!$E$31)^$J2306</f>
        <v>3.9002385265882643E-2</v>
      </c>
      <c r="L2306" s="66">
        <f ca="1">$H2306*$C2306*'Input Parameters'!$E$23*K2306</f>
        <v>29.906707147668378</v>
      </c>
      <c r="M2306" s="23">
        <f t="shared" ca="1" si="295"/>
        <v>0.76011230869242319</v>
      </c>
      <c r="N2306" s="15">
        <f ca="1">_xlfn.NORM.INV(M2306,'Input Parameters'!$E$26,'Input Parameters'!$F$26)</f>
        <v>4.8839941426404763E-2</v>
      </c>
      <c r="O2306" s="8">
        <f t="shared" ca="1" si="296"/>
        <v>0.14007458983127263</v>
      </c>
      <c r="P2306" s="29">
        <f ca="1">_xlfn.LOGNORM.INV(O2306,'Input Parameters'!$H$27,'Input Parameters'!$I$27)</f>
        <v>0.88286323669314026</v>
      </c>
      <c r="Q2306" s="10"/>
      <c r="R2306" s="15">
        <f>'Input Parameters'!$E$28</f>
        <v>12.7</v>
      </c>
      <c r="S2306" s="10">
        <f t="shared" ca="1" si="297"/>
        <v>0.32476679079466519</v>
      </c>
      <c r="T2306" s="25">
        <f ca="1">_xlfn.LOGNORM.INV(S2306,'Input Parameters'!$H$29,'Input Parameters'!$I$29)</f>
        <v>55.335460541943284</v>
      </c>
      <c r="U2306" s="10">
        <f t="shared" ca="1" si="298"/>
        <v>0.6171090032084402</v>
      </c>
      <c r="V2306" s="29">
        <f ca="1">IF('Input Parameters'!$D$30="Beta",_xlfn.BETA.INV(U2306,'Input Parameters'!$L$30,'Input Parameters'!$M$30,'Input Parameters'!$J$30,'Input Parameters'!$K$30),IF('Input Parameters'!$D$30="LogNorm",_xlfn.LOGNORM.INV(U2306,'Input Parameters'!$H$30,'Input Parameters'!$I$30)))</f>
        <v>1.1237609678012601</v>
      </c>
      <c r="W2306" s="2">
        <f ca="1">N2306+(P2306-N2306)*(1-ERF((T2306-R2306)/(2*SQRT(L2306*'Input Parameters'!$E$31))))</f>
        <v>0.53377632025712896</v>
      </c>
      <c r="X2306">
        <f t="shared" ca="1" si="299"/>
        <v>1</v>
      </c>
      <c r="Y2306" s="7"/>
    </row>
    <row r="2307" spans="1:25" ht="15" customHeight="1" x14ac:dyDescent="0.3">
      <c r="A2307" s="130">
        <v>2300</v>
      </c>
      <c r="B2307" s="10">
        <f t="shared" ca="1" si="291"/>
        <v>0.47413544590382473</v>
      </c>
      <c r="C2307" s="57">
        <f ca="1">_xlfn.NORM.INV(B2307,'Input Parameters'!$E$19,'Input Parameters'!$F$19)</f>
        <v>561.81778296334596</v>
      </c>
      <c r="D2307" s="10">
        <f t="shared" ca="1" si="292"/>
        <v>0.29989856274358662</v>
      </c>
      <c r="E2307" s="59">
        <f ca="1">IF(_xlfn.NORM.INV(D2307,'Input Parameters'!$E$20,'Input Parameters'!$F$20)&lt;3500,3500,IF(_xlfn.NORM.INV(D2307,'Input Parameters'!$E$20,'Input Parameters'!$F$20)&gt;5500,5500,_xlfn.NORM.INV(D2307,'Input Parameters'!$E$20,'Input Parameters'!$F$20)))</f>
        <v>4432.7154046328824</v>
      </c>
      <c r="F2307" s="10">
        <f t="shared" ca="1" si="293"/>
        <v>0.92586464035669302</v>
      </c>
      <c r="G2307" s="61">
        <f ca="1">_xlfn.NORM.INV(F2307,'Input Parameters'!$E$21,'Input Parameters'!$F$21)</f>
        <v>296.21293996425436</v>
      </c>
      <c r="H2307" s="54">
        <f ca="1">EXP(E2307*(1/'Input Parameters'!$E$22-1/G2307))</f>
        <v>1.178328683651968</v>
      </c>
      <c r="I2307" s="10">
        <f t="shared" ca="1" si="294"/>
        <v>0.74423172783280689</v>
      </c>
      <c r="J2307" s="29">
        <f ca="1">_xlfn.BETA.INV(I2307,'Input Parameters'!$L$24,'Input Parameters'!$M$24,'Input Parameters'!$J$24,'Input Parameters'!$K$24)</f>
        <v>0.70834425563961845</v>
      </c>
      <c r="K2307" s="156">
        <f ca="1">('Input Parameters'!$E$25/'Input Parameters'!$E$31)^$J2307</f>
        <v>6.2115716918541234E-3</v>
      </c>
      <c r="L2307" s="66">
        <f ca="1">$H2307*$C2307*'Input Parameters'!$E$23*K2307</f>
        <v>4.1120977831767851</v>
      </c>
      <c r="M2307" s="23">
        <f t="shared" ca="1" si="295"/>
        <v>0.87429758148982961</v>
      </c>
      <c r="N2307" s="15">
        <f ca="1">_xlfn.NORM.INV(M2307,'Input Parameters'!$E$26,'Input Parameters'!$F$26)</f>
        <v>5.8085820398431826E-2</v>
      </c>
      <c r="O2307" s="8">
        <f t="shared" ca="1" si="296"/>
        <v>0.82972402625475605</v>
      </c>
      <c r="P2307" s="29">
        <f ca="1">_xlfn.LOGNORM.INV(O2307,'Input Parameters'!$H$27,'Input Parameters'!$I$27)</f>
        <v>2.170294383914849</v>
      </c>
      <c r="Q2307" s="10"/>
      <c r="R2307" s="15">
        <f>'Input Parameters'!$E$28</f>
        <v>12.7</v>
      </c>
      <c r="S2307" s="10">
        <f t="shared" ca="1" si="297"/>
        <v>0.14769757999940292</v>
      </c>
      <c r="T2307" s="25">
        <f ca="1">_xlfn.LOGNORM.INV(S2307,'Input Parameters'!$H$29,'Input Parameters'!$I$29)</f>
        <v>51.777407014072779</v>
      </c>
      <c r="U2307" s="10">
        <f t="shared" ca="1" si="298"/>
        <v>0.18470510506911464</v>
      </c>
      <c r="V2307" s="29">
        <f ca="1">IF('Input Parameters'!$D$30="Beta",_xlfn.BETA.INV(U2307,'Input Parameters'!$L$30,'Input Parameters'!$M$30,'Input Parameters'!$J$30,'Input Parameters'!$K$30),IF('Input Parameters'!$D$30="LogNorm",_xlfn.LOGNORM.INV(U2307,'Input Parameters'!$H$30,'Input Parameters'!$I$30)))</f>
        <v>0.70134911343971207</v>
      </c>
      <c r="W2307" s="2">
        <f ca="1">N2307+(P2307-N2307)*(1-ERF((T2307-R2307)/(2*SQRT(L2307*'Input Parameters'!$E$31))))</f>
        <v>0.42349385280540852</v>
      </c>
      <c r="X2307">
        <f t="shared" ca="1" si="299"/>
        <v>1</v>
      </c>
      <c r="Y2307" s="7"/>
    </row>
    <row r="2308" spans="1:25" ht="15" customHeight="1" x14ac:dyDescent="0.3">
      <c r="A2308" s="130">
        <v>2301</v>
      </c>
      <c r="B2308" s="10">
        <f t="shared" ca="1" si="291"/>
        <v>9.2636969365039179E-2</v>
      </c>
      <c r="C2308" s="57">
        <f ca="1">_xlfn.NORM.INV(B2308,'Input Parameters'!$E$19,'Input Parameters'!$F$19)</f>
        <v>455.36368162384457</v>
      </c>
      <c r="D2308" s="10">
        <f t="shared" ca="1" si="292"/>
        <v>0.14862200689869665</v>
      </c>
      <c r="E2308" s="59">
        <f ca="1">IF(_xlfn.NORM.INV(D2308,'Input Parameters'!$E$20,'Input Parameters'!$F$20)&lt;3500,3500,IF(_xlfn.NORM.INV(D2308,'Input Parameters'!$E$20,'Input Parameters'!$F$20)&gt;5500,5500,_xlfn.NORM.INV(D2308,'Input Parameters'!$E$20,'Input Parameters'!$F$20)))</f>
        <v>4070.3468060720616</v>
      </c>
      <c r="F2308" s="10">
        <f t="shared" ca="1" si="293"/>
        <v>0.53941991855380078</v>
      </c>
      <c r="G2308" s="61">
        <f ca="1">_xlfn.NORM.INV(F2308,'Input Parameters'!$E$21,'Input Parameters'!$F$21)</f>
        <v>285.6279232739036</v>
      </c>
      <c r="H2308" s="54">
        <f ca="1">EXP(E2308*(1/'Input Parameters'!$E$22-1/G2308))</f>
        <v>0.69868681515901088</v>
      </c>
      <c r="I2308" s="10">
        <f t="shared" ca="1" si="294"/>
        <v>0.47262383203330871</v>
      </c>
      <c r="J2308" s="29">
        <f ca="1">_xlfn.BETA.INV(I2308,'Input Parameters'!$L$24,'Input Parameters'!$M$24,'Input Parameters'!$J$24,'Input Parameters'!$K$24)</f>
        <v>0.59606354788593641</v>
      </c>
      <c r="K2308" s="156">
        <f ca="1">('Input Parameters'!$E$25/'Input Parameters'!$E$31)^$J2308</f>
        <v>1.3899668212243813E-2</v>
      </c>
      <c r="L2308" s="66">
        <f ca="1">$H2308*$C2308*'Input Parameters'!$E$23*K2308</f>
        <v>4.4222711858299766</v>
      </c>
      <c r="M2308" s="23">
        <f t="shared" ca="1" si="295"/>
        <v>9.278009863524439E-2</v>
      </c>
      <c r="N2308" s="15">
        <f ca="1">_xlfn.NORM.INV(M2308,'Input Parameters'!$E$26,'Input Parameters'!$F$26)</f>
        <v>6.1996134273848286E-3</v>
      </c>
      <c r="O2308" s="8">
        <f t="shared" ca="1" si="296"/>
        <v>0.88228887908197762</v>
      </c>
      <c r="P2308" s="29">
        <f ca="1">_xlfn.LOGNORM.INV(O2308,'Input Parameters'!$H$27,'Input Parameters'!$I$27)</f>
        <v>2.4064086939010148</v>
      </c>
      <c r="Q2308" s="10"/>
      <c r="R2308" s="15">
        <f>'Input Parameters'!$E$28</f>
        <v>12.7</v>
      </c>
      <c r="S2308" s="10">
        <f t="shared" ca="1" si="297"/>
        <v>0.14141134347495599</v>
      </c>
      <c r="T2308" s="25">
        <f ca="1">_xlfn.LOGNORM.INV(S2308,'Input Parameters'!$H$29,'Input Parameters'!$I$29)</f>
        <v>51.61697495007045</v>
      </c>
      <c r="U2308" s="10">
        <f t="shared" ca="1" si="298"/>
        <v>0.66439753021581738</v>
      </c>
      <c r="V2308" s="29">
        <f ca="1">IF('Input Parameters'!$D$30="Beta",_xlfn.BETA.INV(U2308,'Input Parameters'!$L$30,'Input Parameters'!$M$30,'Input Parameters'!$J$30,'Input Parameters'!$K$30),IF('Input Parameters'!$D$30="LogNorm",_xlfn.LOGNORM.INV(U2308,'Input Parameters'!$H$30,'Input Parameters'!$I$30)))</f>
        <v>1.1812869799086902</v>
      </c>
      <c r="W2308" s="2">
        <f ca="1">N2308+(P2308-N2308)*(1-ERF((T2308-R2308)/(2*SQRT(L2308*'Input Parameters'!$E$31))))</f>
        <v>0.46386073435108743</v>
      </c>
      <c r="X2308">
        <f t="shared" ca="1" si="299"/>
        <v>1</v>
      </c>
      <c r="Y2308" s="7"/>
    </row>
    <row r="2309" spans="1:25" ht="15" customHeight="1" x14ac:dyDescent="0.3">
      <c r="A2309" s="130">
        <v>2302</v>
      </c>
      <c r="B2309" s="10">
        <f t="shared" ref="B2309:B2372" ca="1" si="300">RAND()</f>
        <v>0.8190280515229349</v>
      </c>
      <c r="C2309" s="57">
        <f ca="1">_xlfn.NORM.INV(B2309,'Input Parameters'!$E$19,'Input Parameters'!$F$19)</f>
        <v>644.33588457217729</v>
      </c>
      <c r="D2309" s="10">
        <f t="shared" ref="D2309:D2372" ca="1" si="301">RAND()</f>
        <v>0.47136817796638608</v>
      </c>
      <c r="E2309" s="59">
        <f ca="1">IF(_xlfn.NORM.INV(D2309,'Input Parameters'!$E$20,'Input Parameters'!$F$20)&lt;3500,3500,IF(_xlfn.NORM.INV(D2309,'Input Parameters'!$E$20,'Input Parameters'!$F$20)&gt;5500,5500,_xlfn.NORM.INV(D2309,'Input Parameters'!$E$20,'Input Parameters'!$F$20)))</f>
        <v>4749.7182593902089</v>
      </c>
      <c r="F2309" s="10">
        <f t="shared" ref="F2309:F2372" ca="1" si="302">RAND()</f>
        <v>2.4898656709202882E-2</v>
      </c>
      <c r="G2309" s="61">
        <f ca="1">_xlfn.NORM.INV(F2309,'Input Parameters'!$E$21,'Input Parameters'!$F$21)</f>
        <v>269.43103068412898</v>
      </c>
      <c r="H2309" s="54">
        <f ca="1">EXP(E2309*(1/'Input Parameters'!$E$22-1/G2309))</f>
        <v>0.24218450388270635</v>
      </c>
      <c r="I2309" s="10">
        <f t="shared" ref="I2309:I2372" ca="1" si="303">RAND()</f>
        <v>0.44281902037195964</v>
      </c>
      <c r="J2309" s="29">
        <f ca="1">_xlfn.BETA.INV(I2309,'Input Parameters'!$L$24,'Input Parameters'!$M$24,'Input Parameters'!$J$24,'Input Parameters'!$K$24)</f>
        <v>0.58384353961268631</v>
      </c>
      <c r="K2309" s="156">
        <f ca="1">('Input Parameters'!$E$25/'Input Parameters'!$E$31)^$J2309</f>
        <v>1.5173125181584021E-2</v>
      </c>
      <c r="L2309" s="66">
        <f ca="1">$H2309*$C2309*'Input Parameters'!$E$23*K2309</f>
        <v>2.3677383652519697</v>
      </c>
      <c r="M2309" s="23">
        <f t="shared" ref="M2309:M2372" ca="1" si="304">RAND()</f>
        <v>0.47179780768756485</v>
      </c>
      <c r="N2309" s="15">
        <f ca="1">_xlfn.NORM.INV(M2309,'Input Parameters'!$E$26,'Input Parameters'!$F$26)</f>
        <v>3.2514220688627429E-2</v>
      </c>
      <c r="O2309" s="8">
        <f t="shared" ref="O2309:O2372" ca="1" si="305">RAND()</f>
        <v>0.24401738100867887</v>
      </c>
      <c r="P2309" s="29">
        <f ca="1">_xlfn.LOGNORM.INV(O2309,'Input Parameters'!$H$27,'Input Parameters'!$I$27)</f>
        <v>1.0475219846775237</v>
      </c>
      <c r="Q2309" s="10"/>
      <c r="R2309" s="15">
        <f>'Input Parameters'!$E$28</f>
        <v>12.7</v>
      </c>
      <c r="S2309" s="10">
        <f t="shared" ref="S2309:S2372" ca="1" si="306">RAND()</f>
        <v>0.87809926508040281</v>
      </c>
      <c r="T2309" s="25">
        <f ca="1">_xlfn.LOGNORM.INV(S2309,'Input Parameters'!$H$29,'Input Parameters'!$I$29)</f>
        <v>66.373026083043115</v>
      </c>
      <c r="U2309" s="10">
        <f t="shared" ref="U2309:U2372" ca="1" si="307">RAND()</f>
        <v>0.20870693779220639</v>
      </c>
      <c r="V2309" s="29">
        <f ca="1">IF('Input Parameters'!$D$30="Beta",_xlfn.BETA.INV(U2309,'Input Parameters'!$L$30,'Input Parameters'!$M$30,'Input Parameters'!$J$30,'Input Parameters'!$K$30),IF('Input Parameters'!$D$30="LogNorm",_xlfn.LOGNORM.INV(U2309,'Input Parameters'!$H$30,'Input Parameters'!$I$30)))</f>
        <v>0.72573200954046269</v>
      </c>
      <c r="W2309" s="2">
        <f ca="1">N2309+(P2309-N2309)*(1-ERF((T2309-R2309)/(2*SQRT(L2309*'Input Parameters'!$E$31))))</f>
        <v>4.6364574162126818E-2</v>
      </c>
      <c r="X2309">
        <f t="shared" ca="1" si="299"/>
        <v>1</v>
      </c>
      <c r="Y2309" s="7"/>
    </row>
    <row r="2310" spans="1:25" ht="15" customHeight="1" x14ac:dyDescent="0.3">
      <c r="A2310" s="130">
        <v>2303</v>
      </c>
      <c r="B2310" s="10">
        <f t="shared" ca="1" si="300"/>
        <v>0.80916119274180087</v>
      </c>
      <c r="C2310" s="57">
        <f ca="1">_xlfn.NORM.INV(B2310,'Input Parameters'!$E$19,'Input Parameters'!$F$19)</f>
        <v>641.22139541824242</v>
      </c>
      <c r="D2310" s="10">
        <f t="shared" ca="1" si="301"/>
        <v>0.87559689935511875</v>
      </c>
      <c r="E2310" s="59">
        <f ca="1">IF(_xlfn.NORM.INV(D2310,'Input Parameters'!$E$20,'Input Parameters'!$F$20)&lt;3500,3500,IF(_xlfn.NORM.INV(D2310,'Input Parameters'!$E$20,'Input Parameters'!$F$20)&gt;5500,5500,_xlfn.NORM.INV(D2310,'Input Parameters'!$E$20,'Input Parameters'!$F$20)))</f>
        <v>5500</v>
      </c>
      <c r="F2310" s="10">
        <f t="shared" ca="1" si="302"/>
        <v>0.62500409721497985</v>
      </c>
      <c r="G2310" s="61">
        <f ca="1">_xlfn.NORM.INV(F2310,'Input Parameters'!$E$21,'Input Parameters'!$F$21)</f>
        <v>287.35459032842152</v>
      </c>
      <c r="H2310" s="54">
        <f ca="1">EXP(E2310*(1/'Input Parameters'!$E$22-1/G2310))</f>
        <v>0.69157458515027748</v>
      </c>
      <c r="I2310" s="10">
        <f t="shared" ca="1" si="303"/>
        <v>0.99917248539161085</v>
      </c>
      <c r="J2310" s="29">
        <f ca="1">_xlfn.BETA.INV(I2310,'Input Parameters'!$L$24,'Input Parameters'!$M$24,'Input Parameters'!$J$24,'Input Parameters'!$K$24)</f>
        <v>0.94928191074641877</v>
      </c>
      <c r="K2310" s="156">
        <f ca="1">('Input Parameters'!$E$25/'Input Parameters'!$E$31)^$J2310</f>
        <v>1.1030026980755035E-3</v>
      </c>
      <c r="L2310" s="66">
        <f ca="1">$H2310*$C2310*'Input Parameters'!$E$23*K2310</f>
        <v>0.48912921630812867</v>
      </c>
      <c r="M2310" s="23">
        <f t="shared" ca="1" si="304"/>
        <v>0.33322777102243417</v>
      </c>
      <c r="N2310" s="15">
        <f ca="1">_xlfn.NORM.INV(M2310,'Input Parameters'!$E$26,'Input Parameters'!$F$26)</f>
        <v>2.4948629496553736E-2</v>
      </c>
      <c r="O2310" s="8">
        <f t="shared" ca="1" si="305"/>
        <v>0.70541571767076561</v>
      </c>
      <c r="P2310" s="29">
        <f ca="1">_xlfn.LOGNORM.INV(O2310,'Input Parameters'!$H$27,'Input Parameters'!$I$27)</f>
        <v>1.807838749141089</v>
      </c>
      <c r="Q2310" s="10"/>
      <c r="R2310" s="15">
        <f>'Input Parameters'!$E$28</f>
        <v>12.7</v>
      </c>
      <c r="S2310" s="10">
        <f t="shared" ca="1" si="306"/>
        <v>0.71345472620961548</v>
      </c>
      <c r="T2310" s="25">
        <f ca="1">_xlfn.LOGNORM.INV(S2310,'Input Parameters'!$H$29,'Input Parameters'!$I$29)</f>
        <v>62.034995869173841</v>
      </c>
      <c r="U2310" s="10">
        <f t="shared" ca="1" si="307"/>
        <v>0.74847959061497615</v>
      </c>
      <c r="V2310" s="29">
        <f ca="1">IF('Input Parameters'!$D$30="Beta",_xlfn.BETA.INV(U2310,'Input Parameters'!$L$30,'Input Parameters'!$M$30,'Input Parameters'!$J$30,'Input Parameters'!$K$30),IF('Input Parameters'!$D$30="LogNorm",_xlfn.LOGNORM.INV(U2310,'Input Parameters'!$H$30,'Input Parameters'!$I$30)))</f>
        <v>1.3012237631241268</v>
      </c>
      <c r="W2310" s="2">
        <f ca="1">N2310+(P2310-N2310)*(1-ERF((T2310-R2310)/(2*SQRT(L2310*'Input Parameters'!$E$31))))</f>
        <v>2.4949717074797161E-2</v>
      </c>
      <c r="X2310">
        <f t="shared" ca="1" si="299"/>
        <v>1</v>
      </c>
      <c r="Y2310" s="7"/>
    </row>
    <row r="2311" spans="1:25" ht="15" customHeight="1" x14ac:dyDescent="0.3">
      <c r="A2311" s="130">
        <v>2304</v>
      </c>
      <c r="B2311" s="10">
        <f t="shared" ca="1" si="300"/>
        <v>0.39543901906510437</v>
      </c>
      <c r="C2311" s="57">
        <f ca="1">_xlfn.NORM.INV(B2311,'Input Parameters'!$E$19,'Input Parameters'!$F$19)</f>
        <v>544.89308385071183</v>
      </c>
      <c r="D2311" s="10">
        <f t="shared" ca="1" si="301"/>
        <v>0.23644151075904762</v>
      </c>
      <c r="E2311" s="59">
        <f ca="1">IF(_xlfn.NORM.INV(D2311,'Input Parameters'!$E$20,'Input Parameters'!$F$20)&lt;3500,3500,IF(_xlfn.NORM.INV(D2311,'Input Parameters'!$E$20,'Input Parameters'!$F$20)&gt;5500,5500,_xlfn.NORM.INV(D2311,'Input Parameters'!$E$20,'Input Parameters'!$F$20)))</f>
        <v>4297.5427335152162</v>
      </c>
      <c r="F2311" s="10">
        <f t="shared" ca="1" si="302"/>
        <v>2.773990431617035E-2</v>
      </c>
      <c r="G2311" s="61">
        <f ca="1">_xlfn.NORM.INV(F2311,'Input Parameters'!$E$21,'Input Parameters'!$F$21)</f>
        <v>269.79731750128008</v>
      </c>
      <c r="H2311" s="54">
        <f ca="1">EXP(E2311*(1/'Input Parameters'!$E$22-1/G2311))</f>
        <v>0.28325691984336754</v>
      </c>
      <c r="I2311" s="10">
        <f t="shared" ca="1" si="303"/>
        <v>0.22485412798099658</v>
      </c>
      <c r="J2311" s="29">
        <f ca="1">_xlfn.BETA.INV(I2311,'Input Parameters'!$L$24,'Input Parameters'!$M$24,'Input Parameters'!$J$24,'Input Parameters'!$K$24)</f>
        <v>0.48281600233467509</v>
      </c>
      <c r="K2311" s="156">
        <f ca="1">('Input Parameters'!$E$25/'Input Parameters'!$E$31)^$J2311</f>
        <v>3.131983626012548E-2</v>
      </c>
      <c r="L2311" s="66">
        <f ca="1">$H2311*$C2311*'Input Parameters'!$E$23*K2311</f>
        <v>4.8340518771570622</v>
      </c>
      <c r="M2311" s="23">
        <f t="shared" ca="1" si="304"/>
        <v>0.74277285924227399</v>
      </c>
      <c r="N2311" s="15">
        <f ca="1">_xlfn.NORM.INV(M2311,'Input Parameters'!$E$26,'Input Parameters'!$F$26)</f>
        <v>4.7690271191756582E-2</v>
      </c>
      <c r="O2311" s="8">
        <f t="shared" ca="1" si="305"/>
        <v>0.65167921777940074</v>
      </c>
      <c r="P2311" s="29">
        <f ca="1">_xlfn.LOGNORM.INV(O2311,'Input Parameters'!$H$27,'Input Parameters'!$I$27)</f>
        <v>1.6916245443945754</v>
      </c>
      <c r="Q2311" s="10"/>
      <c r="R2311" s="15">
        <f>'Input Parameters'!$E$28</f>
        <v>12.7</v>
      </c>
      <c r="S2311" s="10">
        <f t="shared" ca="1" si="306"/>
        <v>0.3708559147213657</v>
      </c>
      <c r="T2311" s="25">
        <f ca="1">_xlfn.LOGNORM.INV(S2311,'Input Parameters'!$H$29,'Input Parameters'!$I$29)</f>
        <v>56.116406507036082</v>
      </c>
      <c r="U2311" s="10">
        <f t="shared" ca="1" si="307"/>
        <v>0.80524307135068818</v>
      </c>
      <c r="V2311" s="29">
        <f ca="1">IF('Input Parameters'!$D$30="Beta",_xlfn.BETA.INV(U2311,'Input Parameters'!$L$30,'Input Parameters'!$M$30,'Input Parameters'!$J$30,'Input Parameters'!$K$30),IF('Input Parameters'!$D$30="LogNorm",_xlfn.LOGNORM.INV(U2311,'Input Parameters'!$H$30,'Input Parameters'!$I$30)))</f>
        <v>1.4028992310690171</v>
      </c>
      <c r="W2311" s="2">
        <f ca="1">N2311+(P2311-N2311)*(1-ERF((T2311-R2311)/(2*SQRT(L2311*'Input Parameters'!$E$31))))</f>
        <v>0.31502658776941744</v>
      </c>
      <c r="X2311">
        <f t="shared" ca="1" si="299"/>
        <v>1</v>
      </c>
      <c r="Y2311" s="7"/>
    </row>
    <row r="2312" spans="1:25" ht="15" customHeight="1" x14ac:dyDescent="0.3">
      <c r="A2312" s="130">
        <v>2305</v>
      </c>
      <c r="B2312" s="10">
        <f t="shared" ca="1" si="300"/>
        <v>0.21932762102079695</v>
      </c>
      <c r="C2312" s="57">
        <f ca="1">_xlfn.NORM.INV(B2312,'Input Parameters'!$E$19,'Input Parameters'!$F$19)</f>
        <v>501.85761944173072</v>
      </c>
      <c r="D2312" s="10">
        <f t="shared" ca="1" si="301"/>
        <v>0.11436590085872944</v>
      </c>
      <c r="E2312" s="59">
        <f ca="1">IF(_xlfn.NORM.INV(D2312,'Input Parameters'!$E$20,'Input Parameters'!$F$20)&lt;3500,3500,IF(_xlfn.NORM.INV(D2312,'Input Parameters'!$E$20,'Input Parameters'!$F$20)&gt;5500,5500,_xlfn.NORM.INV(D2312,'Input Parameters'!$E$20,'Input Parameters'!$F$20)))</f>
        <v>3957.4575207795142</v>
      </c>
      <c r="F2312" s="10">
        <f t="shared" ca="1" si="302"/>
        <v>0.60039664204122345</v>
      </c>
      <c r="G2312" s="61">
        <f ca="1">_xlfn.NORM.INV(F2312,'Input Parameters'!$E$21,'Input Parameters'!$F$21)</f>
        <v>286.84937882147892</v>
      </c>
      <c r="H2312" s="54">
        <f ca="1">EXP(E2312*(1/'Input Parameters'!$E$22-1/G2312))</f>
        <v>0.7485553706835798</v>
      </c>
      <c r="I2312" s="10">
        <f t="shared" ca="1" si="303"/>
        <v>0.55267459534076158</v>
      </c>
      <c r="J2312" s="29">
        <f ca="1">_xlfn.BETA.INV(I2312,'Input Parameters'!$L$24,'Input Parameters'!$M$24,'Input Parameters'!$J$24,'Input Parameters'!$K$24)</f>
        <v>0.62834480047140673</v>
      </c>
      <c r="K2312" s="156">
        <f ca="1">('Input Parameters'!$E$25/'Input Parameters'!$E$31)^$J2312</f>
        <v>1.1026416172870129E-2</v>
      </c>
      <c r="L2312" s="66">
        <f ca="1">$H2312*$C2312*'Input Parameters'!$E$23*K2312</f>
        <v>4.1422740964123772</v>
      </c>
      <c r="M2312" s="23">
        <f t="shared" ca="1" si="304"/>
        <v>0.32754020763867431</v>
      </c>
      <c r="N2312" s="15">
        <f ca="1">_xlfn.NORM.INV(M2312,'Input Parameters'!$E$26,'Input Parameters'!$F$26)</f>
        <v>2.4618972356161624E-2</v>
      </c>
      <c r="O2312" s="8">
        <f t="shared" ca="1" si="305"/>
        <v>0.75112942746178357</v>
      </c>
      <c r="P2312" s="29">
        <f ca="1">_xlfn.LOGNORM.INV(O2312,'Input Parameters'!$H$27,'Input Parameters'!$I$27)</f>
        <v>1.9216569994388581</v>
      </c>
      <c r="Q2312" s="10"/>
      <c r="R2312" s="15">
        <f>'Input Parameters'!$E$28</f>
        <v>12.7</v>
      </c>
      <c r="S2312" s="10">
        <f t="shared" ca="1" si="306"/>
        <v>0.43358463694323424</v>
      </c>
      <c r="T2312" s="25">
        <f ca="1">_xlfn.LOGNORM.INV(S2312,'Input Parameters'!$H$29,'Input Parameters'!$I$29)</f>
        <v>57.148536071756077</v>
      </c>
      <c r="U2312" s="10">
        <f t="shared" ca="1" si="307"/>
        <v>0.43085393111737891</v>
      </c>
      <c r="V2312" s="29">
        <f ca="1">IF('Input Parameters'!$D$30="Beta",_xlfn.BETA.INV(U2312,'Input Parameters'!$L$30,'Input Parameters'!$M$30,'Input Parameters'!$J$30,'Input Parameters'!$K$30),IF('Input Parameters'!$D$30="LogNorm",_xlfn.LOGNORM.INV(U2312,'Input Parameters'!$H$30,'Input Parameters'!$I$30)))</f>
        <v>0.93287091015261125</v>
      </c>
      <c r="W2312" s="2">
        <f ca="1">N2312+(P2312-N2312)*(1-ERF((T2312-R2312)/(2*SQRT(L2312*'Input Parameters'!$E$31))))</f>
        <v>0.25704994874848036</v>
      </c>
      <c r="X2312">
        <f t="shared" ca="1" si="299"/>
        <v>1</v>
      </c>
      <c r="Y2312" s="7"/>
    </row>
    <row r="2313" spans="1:25" ht="15" customHeight="1" x14ac:dyDescent="0.3">
      <c r="A2313" s="130">
        <v>2306</v>
      </c>
      <c r="B2313" s="10">
        <f t="shared" ca="1" si="300"/>
        <v>0.60182805124974537</v>
      </c>
      <c r="C2313" s="57">
        <f ca="1">_xlfn.NORM.INV(B2313,'Input Parameters'!$E$19,'Input Parameters'!$F$19)</f>
        <v>589.10789894986328</v>
      </c>
      <c r="D2313" s="10">
        <f t="shared" ca="1" si="301"/>
        <v>0.61035069238360085</v>
      </c>
      <c r="E2313" s="59">
        <f ca="1">IF(_xlfn.NORM.INV(D2313,'Input Parameters'!$E$20,'Input Parameters'!$F$20)&lt;3500,3500,IF(_xlfn.NORM.INV(D2313,'Input Parameters'!$E$20,'Input Parameters'!$F$20)&gt;5500,5500,_xlfn.NORM.INV(D2313,'Input Parameters'!$E$20,'Input Parameters'!$F$20)))</f>
        <v>4996.1632231411686</v>
      </c>
      <c r="F2313" s="10">
        <f t="shared" ca="1" si="302"/>
        <v>0.74213195175341895</v>
      </c>
      <c r="G2313" s="61">
        <f ca="1">_xlfn.NORM.INV(F2313,'Input Parameters'!$E$21,'Input Parameters'!$F$21)</f>
        <v>289.95846613240195</v>
      </c>
      <c r="H2313" s="54">
        <f ca="1">EXP(E2313*(1/'Input Parameters'!$E$22-1/G2313))</f>
        <v>0.83621861117975882</v>
      </c>
      <c r="I2313" s="10">
        <f t="shared" ca="1" si="303"/>
        <v>0.32464561921178348</v>
      </c>
      <c r="J2313" s="29">
        <f ca="1">_xlfn.BETA.INV(I2313,'Input Parameters'!$L$24,'Input Parameters'!$M$24,'Input Parameters'!$J$24,'Input Parameters'!$K$24)</f>
        <v>0.53269275520675596</v>
      </c>
      <c r="K2313" s="156">
        <f ca="1">('Input Parameters'!$E$25/'Input Parameters'!$E$31)^$J2313</f>
        <v>2.1899381096201129E-2</v>
      </c>
      <c r="L2313" s="66">
        <f ca="1">$H2313*$C2313*'Input Parameters'!$E$23*K2313</f>
        <v>10.788138574938518</v>
      </c>
      <c r="M2313" s="23">
        <f t="shared" ca="1" si="304"/>
        <v>0.45743967192541379</v>
      </c>
      <c r="N2313" s="15">
        <f ca="1">_xlfn.NORM.INV(M2313,'Input Parameters'!$E$26,'Input Parameters'!$F$26)</f>
        <v>3.175539198587278E-2</v>
      </c>
      <c r="O2313" s="8">
        <f t="shared" ca="1" si="305"/>
        <v>0.43837156316926851</v>
      </c>
      <c r="P2313" s="29">
        <f ca="1">_xlfn.LOGNORM.INV(O2313,'Input Parameters'!$H$27,'Input Parameters'!$I$27)</f>
        <v>1.3292226782091656</v>
      </c>
      <c r="Q2313" s="10"/>
      <c r="R2313" s="15">
        <f>'Input Parameters'!$E$28</f>
        <v>12.7</v>
      </c>
      <c r="S2313" s="10">
        <f t="shared" ca="1" si="306"/>
        <v>0.29261315016167377</v>
      </c>
      <c r="T2313" s="25">
        <f ca="1">_xlfn.LOGNORM.INV(S2313,'Input Parameters'!$H$29,'Input Parameters'!$I$29)</f>
        <v>54.77079170816301</v>
      </c>
      <c r="U2313" s="10">
        <f t="shared" ca="1" si="307"/>
        <v>0.30466863365025232</v>
      </c>
      <c r="V2313" s="29">
        <f ca="1">IF('Input Parameters'!$D$30="Beta",_xlfn.BETA.INV(U2313,'Input Parameters'!$L$30,'Input Parameters'!$M$30,'Input Parameters'!$J$30,'Input Parameters'!$K$30),IF('Input Parameters'!$D$30="LogNorm",_xlfn.LOGNORM.INV(U2313,'Input Parameters'!$H$30,'Input Parameters'!$I$30)))</f>
        <v>0.81684033886766971</v>
      </c>
      <c r="W2313" s="2">
        <f ca="1">N2313+(P2313-N2313)*(1-ERF((T2313-R2313)/(2*SQRT(L2313*'Input Parameters'!$E$31))))</f>
        <v>0.50544222498022173</v>
      </c>
      <c r="X2313">
        <f t="shared" ref="X2313:X2376" ca="1" si="308">IFERROR(IF(W2313&gt;V2313,0,1),0)</f>
        <v>1</v>
      </c>
      <c r="Y2313" s="7"/>
    </row>
    <row r="2314" spans="1:25" ht="15" customHeight="1" x14ac:dyDescent="0.3">
      <c r="A2314" s="130">
        <v>2307</v>
      </c>
      <c r="B2314" s="10">
        <f t="shared" ca="1" si="300"/>
        <v>0.91621184963525959</v>
      </c>
      <c r="C2314" s="57">
        <f ca="1">_xlfn.NORM.INV(B2314,'Input Parameters'!$E$19,'Input Parameters'!$F$19)</f>
        <v>683.91283892980437</v>
      </c>
      <c r="D2314" s="10">
        <f t="shared" ca="1" si="301"/>
        <v>0.32385299301361936</v>
      </c>
      <c r="E2314" s="59">
        <f ca="1">IF(_xlfn.NORM.INV(D2314,'Input Parameters'!$E$20,'Input Parameters'!$F$20)&lt;3500,3500,IF(_xlfn.NORM.INV(D2314,'Input Parameters'!$E$20,'Input Parameters'!$F$20)&gt;5500,5500,_xlfn.NORM.INV(D2314,'Input Parameters'!$E$20,'Input Parameters'!$F$20)))</f>
        <v>4480.1340277751888</v>
      </c>
      <c r="F2314" s="10">
        <f t="shared" ca="1" si="302"/>
        <v>5.0514745452105547E-2</v>
      </c>
      <c r="G2314" s="61">
        <f ca="1">_xlfn.NORM.INV(F2314,'Input Parameters'!$E$21,'Input Parameters'!$F$21)</f>
        <v>271.96051942065526</v>
      </c>
      <c r="H2314" s="54">
        <f ca="1">EXP(E2314*(1/'Input Parameters'!$E$22-1/G2314))</f>
        <v>0.30638516057871978</v>
      </c>
      <c r="I2314" s="10">
        <f t="shared" ca="1" si="303"/>
        <v>0.52667531422576097</v>
      </c>
      <c r="J2314" s="29">
        <f ca="1">_xlfn.BETA.INV(I2314,'Input Parameters'!$L$24,'Input Parameters'!$M$24,'Input Parameters'!$J$24,'Input Parameters'!$K$24)</f>
        <v>0.61790438078432008</v>
      </c>
      <c r="K2314" s="156">
        <f ca="1">('Input Parameters'!$E$25/'Input Parameters'!$E$31)^$J2314</f>
        <v>1.1883949557837014E-2</v>
      </c>
      <c r="L2314" s="66">
        <f ca="1">$H2314*$C2314*'Input Parameters'!$E$23*K2314</f>
        <v>2.490171643622491</v>
      </c>
      <c r="M2314" s="23">
        <f t="shared" ca="1" si="304"/>
        <v>4.9448103639545549E-3</v>
      </c>
      <c r="N2314" s="15">
        <f ca="1">_xlfn.NORM.INV(M2314,'Input Parameters'!$E$26,'Input Parameters'!$F$26)</f>
        <v>-2.0172964525935956E-2</v>
      </c>
      <c r="O2314" s="8">
        <f t="shared" ca="1" si="305"/>
        <v>0.25342248640045528</v>
      </c>
      <c r="P2314" s="29">
        <f ca="1">_xlfn.LOGNORM.INV(O2314,'Input Parameters'!$H$27,'Input Parameters'!$I$27)</f>
        <v>1.0613672383174311</v>
      </c>
      <c r="Q2314" s="10"/>
      <c r="R2314" s="15">
        <f>'Input Parameters'!$E$28</f>
        <v>12.7</v>
      </c>
      <c r="S2314" s="10">
        <f t="shared" ca="1" si="306"/>
        <v>0.66725664019753628</v>
      </c>
      <c r="T2314" s="25">
        <f ca="1">_xlfn.LOGNORM.INV(S2314,'Input Parameters'!$H$29,'Input Parameters'!$I$29)</f>
        <v>61.128208985177686</v>
      </c>
      <c r="U2314" s="10">
        <f t="shared" ca="1" si="307"/>
        <v>8.0483690031271315E-2</v>
      </c>
      <c r="V2314" s="29">
        <f ca="1">IF('Input Parameters'!$D$30="Beta",_xlfn.BETA.INV(U2314,'Input Parameters'!$L$30,'Input Parameters'!$M$30,'Input Parameters'!$J$30,'Input Parameters'!$K$30),IF('Input Parameters'!$D$30="LogNorm",_xlfn.LOGNORM.INV(U2314,'Input Parameters'!$H$30,'Input Parameters'!$I$30)))</f>
        <v>0.57487823466677213</v>
      </c>
      <c r="W2314" s="2">
        <f ca="1">N2314+(P2314-N2314)*(1-ERF((T2314-R2314)/(2*SQRT(L2314*'Input Parameters'!$E$31))))</f>
        <v>1.2276947259626705E-2</v>
      </c>
      <c r="X2314">
        <f t="shared" ca="1" si="308"/>
        <v>1</v>
      </c>
      <c r="Y2314" s="7"/>
    </row>
    <row r="2315" spans="1:25" ht="15" customHeight="1" x14ac:dyDescent="0.3">
      <c r="A2315" s="130">
        <v>2308</v>
      </c>
      <c r="B2315" s="10">
        <f t="shared" ca="1" si="300"/>
        <v>0.47243338988369599</v>
      </c>
      <c r="C2315" s="57">
        <f ca="1">_xlfn.NORM.INV(B2315,'Input Parameters'!$E$19,'Input Parameters'!$F$19)</f>
        <v>561.45645957742147</v>
      </c>
      <c r="D2315" s="10">
        <f t="shared" ca="1" si="301"/>
        <v>9.352480472639435E-2</v>
      </c>
      <c r="E2315" s="59">
        <f ca="1">IF(_xlfn.NORM.INV(D2315,'Input Parameters'!$E$20,'Input Parameters'!$F$20)&lt;3500,3500,IF(_xlfn.NORM.INV(D2315,'Input Parameters'!$E$20,'Input Parameters'!$F$20)&gt;5500,5500,_xlfn.NORM.INV(D2315,'Input Parameters'!$E$20,'Input Parameters'!$F$20)))</f>
        <v>3876.4497214927214</v>
      </c>
      <c r="F2315" s="10">
        <f t="shared" ca="1" si="302"/>
        <v>0.48666892645534476</v>
      </c>
      <c r="G2315" s="61">
        <f ca="1">_xlfn.NORM.INV(F2315,'Input Parameters'!$E$21,'Input Parameters'!$F$21)</f>
        <v>284.58730097969084</v>
      </c>
      <c r="H2315" s="54">
        <f ca="1">EXP(E2315*(1/'Input Parameters'!$E$22-1/G2315))</f>
        <v>0.67631340220587621</v>
      </c>
      <c r="I2315" s="10">
        <f t="shared" ca="1" si="303"/>
        <v>0.10306339835567258</v>
      </c>
      <c r="J2315" s="29">
        <f ca="1">_xlfn.BETA.INV(I2315,'Input Parameters'!$L$24,'Input Parameters'!$M$24,'Input Parameters'!$J$24,'Input Parameters'!$K$24)</f>
        <v>0.39996672484300161</v>
      </c>
      <c r="K2315" s="156">
        <f ca="1">('Input Parameters'!$E$25/'Input Parameters'!$E$31)^$J2315</f>
        <v>5.6745416656140357E-2</v>
      </c>
      <c r="L2315" s="66">
        <f ca="1">$H2315*$C2315*'Input Parameters'!$E$23*K2315</f>
        <v>21.54739959509061</v>
      </c>
      <c r="M2315" s="23">
        <f t="shared" ca="1" si="304"/>
        <v>0.3378235412389019</v>
      </c>
      <c r="N2315" s="15">
        <f ca="1">_xlfn.NORM.INV(M2315,'Input Parameters'!$E$26,'Input Parameters'!$F$26)</f>
        <v>2.5213381555587278E-2</v>
      </c>
      <c r="O2315" s="8">
        <f t="shared" ca="1" si="305"/>
        <v>2.1086291329067697E-3</v>
      </c>
      <c r="P2315" s="29">
        <f ca="1">_xlfn.LOGNORM.INV(O2315,'Input Parameters'!$H$27,'Input Parameters'!$I$27)</f>
        <v>0.40143125093660498</v>
      </c>
      <c r="Q2315" s="10"/>
      <c r="R2315" s="15">
        <f>'Input Parameters'!$E$28</f>
        <v>12.7</v>
      </c>
      <c r="S2315" s="10">
        <f t="shared" ca="1" si="306"/>
        <v>0.63081908615292959</v>
      </c>
      <c r="T2315" s="25">
        <f ca="1">_xlfn.LOGNORM.INV(S2315,'Input Parameters'!$H$29,'Input Parameters'!$I$29)</f>
        <v>60.457096099566265</v>
      </c>
      <c r="U2315" s="10">
        <f t="shared" ca="1" si="307"/>
        <v>0.58660352134657501</v>
      </c>
      <c r="V2315" s="29">
        <f ca="1">IF('Input Parameters'!$D$30="Beta",_xlfn.BETA.INV(U2315,'Input Parameters'!$L$30,'Input Parameters'!$M$30,'Input Parameters'!$J$30,'Input Parameters'!$K$30),IF('Input Parameters'!$D$30="LogNorm",_xlfn.LOGNORM.INV(U2315,'Input Parameters'!$H$30,'Input Parameters'!$I$30)))</f>
        <v>1.0892573597736854</v>
      </c>
      <c r="W2315" s="2">
        <f ca="1">N2315+(P2315-N2315)*(1-ERF((T2315-R2315)/(2*SQRT(L2315*'Input Parameters'!$E$31))))</f>
        <v>0.20087982299388732</v>
      </c>
      <c r="X2315">
        <f t="shared" ca="1" si="308"/>
        <v>1</v>
      </c>
      <c r="Y2315" s="7"/>
    </row>
    <row r="2316" spans="1:25" ht="15" customHeight="1" x14ac:dyDescent="0.3">
      <c r="A2316" s="130">
        <v>2309</v>
      </c>
      <c r="B2316" s="10">
        <f t="shared" ca="1" si="300"/>
        <v>0.34381380030877717</v>
      </c>
      <c r="C2316" s="57">
        <f ca="1">_xlfn.NORM.INV(B2316,'Input Parameters'!$E$19,'Input Parameters'!$F$19)</f>
        <v>533.32452124093629</v>
      </c>
      <c r="D2316" s="10">
        <f t="shared" ca="1" si="301"/>
        <v>3.5556752401265213E-2</v>
      </c>
      <c r="E2316" s="59">
        <f ca="1">IF(_xlfn.NORM.INV(D2316,'Input Parameters'!$E$20,'Input Parameters'!$F$20)&lt;3500,3500,IF(_xlfn.NORM.INV(D2316,'Input Parameters'!$E$20,'Input Parameters'!$F$20)&gt;5500,5500,_xlfn.NORM.INV(D2316,'Input Parameters'!$E$20,'Input Parameters'!$F$20)))</f>
        <v>3536.6736274602836</v>
      </c>
      <c r="F2316" s="10">
        <f t="shared" ca="1" si="302"/>
        <v>0.22654403228660847</v>
      </c>
      <c r="G2316" s="61">
        <f ca="1">_xlfn.NORM.INV(F2316,'Input Parameters'!$E$21,'Input Parameters'!$F$21)</f>
        <v>278.95282503333323</v>
      </c>
      <c r="H2316" s="54">
        <f ca="1">EXP(E2316*(1/'Input Parameters'!$E$22-1/G2316))</f>
        <v>0.54452858359615219</v>
      </c>
      <c r="I2316" s="10">
        <f t="shared" ca="1" si="303"/>
        <v>0.26110259504772948</v>
      </c>
      <c r="J2316" s="29">
        <f ca="1">_xlfn.BETA.INV(I2316,'Input Parameters'!$L$24,'Input Parameters'!$M$24,'Input Parameters'!$J$24,'Input Parameters'!$K$24)</f>
        <v>0.50200966729107177</v>
      </c>
      <c r="K2316" s="156">
        <f ca="1">('Input Parameters'!$E$25/'Input Parameters'!$E$31)^$J2316</f>
        <v>2.7291218165821338E-2</v>
      </c>
      <c r="L2316" s="66">
        <f ca="1">$H2316*$C2316*'Input Parameters'!$E$23*K2316</f>
        <v>7.9256548434701219</v>
      </c>
      <c r="M2316" s="23">
        <f t="shared" ca="1" si="304"/>
        <v>0.76256575479453304</v>
      </c>
      <c r="N2316" s="15">
        <f ca="1">_xlfn.NORM.INV(M2316,'Input Parameters'!$E$26,'Input Parameters'!$F$26)</f>
        <v>4.9006183950184946E-2</v>
      </c>
      <c r="O2316" s="8">
        <f t="shared" ca="1" si="305"/>
        <v>0.72089478060851975</v>
      </c>
      <c r="P2316" s="29">
        <f ca="1">_xlfn.LOGNORM.INV(O2316,'Input Parameters'!$H$27,'Input Parameters'!$I$27)</f>
        <v>1.8445664221841256</v>
      </c>
      <c r="Q2316" s="10"/>
      <c r="R2316" s="15">
        <f>'Input Parameters'!$E$28</f>
        <v>12.7</v>
      </c>
      <c r="S2316" s="10">
        <f t="shared" ca="1" si="306"/>
        <v>0.64210982062676725</v>
      </c>
      <c r="T2316" s="25">
        <f ca="1">_xlfn.LOGNORM.INV(S2316,'Input Parameters'!$H$29,'Input Parameters'!$I$29)</f>
        <v>60.661619049194982</v>
      </c>
      <c r="U2316" s="10">
        <f t="shared" ca="1" si="307"/>
        <v>0.27521426207938793</v>
      </c>
      <c r="V2316" s="29">
        <f ca="1">IF('Input Parameters'!$D$30="Beta",_xlfn.BETA.INV(U2316,'Input Parameters'!$L$30,'Input Parameters'!$M$30,'Input Parameters'!$J$30,'Input Parameters'!$K$30),IF('Input Parameters'!$D$30="LogNorm",_xlfn.LOGNORM.INV(U2316,'Input Parameters'!$H$30,'Input Parameters'!$I$30)))</f>
        <v>0.78957206676829272</v>
      </c>
      <c r="W2316" s="2">
        <f ca="1">N2316+(P2316-N2316)*(1-ERF((T2316-R2316)/(2*SQRT(L2316*'Input Parameters'!$E$31))))</f>
        <v>0.45900089707913871</v>
      </c>
      <c r="X2316">
        <f t="shared" ca="1" si="308"/>
        <v>1</v>
      </c>
      <c r="Y2316" s="7"/>
    </row>
    <row r="2317" spans="1:25" ht="15" customHeight="1" x14ac:dyDescent="0.3">
      <c r="A2317" s="130">
        <v>2310</v>
      </c>
      <c r="B2317" s="10">
        <f t="shared" ca="1" si="300"/>
        <v>0.73125385471042426</v>
      </c>
      <c r="C2317" s="57">
        <f ca="1">_xlfn.NORM.INV(B2317,'Input Parameters'!$E$19,'Input Parameters'!$F$19)</f>
        <v>619.40350740175109</v>
      </c>
      <c r="D2317" s="10">
        <f t="shared" ca="1" si="301"/>
        <v>0.40541921116356594</v>
      </c>
      <c r="E2317" s="59">
        <f ca="1">IF(_xlfn.NORM.INV(D2317,'Input Parameters'!$E$20,'Input Parameters'!$F$20)&lt;3500,3500,IF(_xlfn.NORM.INV(D2317,'Input Parameters'!$E$20,'Input Parameters'!$F$20)&gt;5500,5500,_xlfn.NORM.INV(D2317,'Input Parameters'!$E$20,'Input Parameters'!$F$20)))</f>
        <v>4632.4588142507173</v>
      </c>
      <c r="F2317" s="10">
        <f t="shared" ca="1" si="302"/>
        <v>5.1443529125004939E-2</v>
      </c>
      <c r="G2317" s="61">
        <f ca="1">_xlfn.NORM.INV(F2317,'Input Parameters'!$E$21,'Input Parameters'!$F$21)</f>
        <v>272.03021851573959</v>
      </c>
      <c r="H2317" s="54">
        <f ca="1">EXP(E2317*(1/'Input Parameters'!$E$22-1/G2317))</f>
        <v>0.29559439819875827</v>
      </c>
      <c r="I2317" s="10">
        <f t="shared" ca="1" si="303"/>
        <v>0.43317672100615179</v>
      </c>
      <c r="J2317" s="29">
        <f ca="1">_xlfn.BETA.INV(I2317,'Input Parameters'!$L$24,'Input Parameters'!$M$24,'Input Parameters'!$J$24,'Input Parameters'!$K$24)</f>
        <v>0.57984993756810521</v>
      </c>
      <c r="K2317" s="156">
        <f ca="1">('Input Parameters'!$E$25/'Input Parameters'!$E$31)^$J2317</f>
        <v>1.5614095713548713E-2</v>
      </c>
      <c r="L2317" s="66">
        <f ca="1">$H2317*$C2317*'Input Parameters'!$E$23*K2317</f>
        <v>2.8588192446999345</v>
      </c>
      <c r="M2317" s="23">
        <f t="shared" ca="1" si="304"/>
        <v>0.95513478043643973</v>
      </c>
      <c r="N2317" s="15">
        <f ca="1">_xlfn.NORM.INV(M2317,'Input Parameters'!$E$26,'Input Parameters'!$F$26)</f>
        <v>6.9633248563768166E-2</v>
      </c>
      <c r="O2317" s="8">
        <f t="shared" ca="1" si="305"/>
        <v>1.1845119357009715E-2</v>
      </c>
      <c r="P2317" s="29">
        <f ca="1">_xlfn.LOGNORM.INV(O2317,'Input Parameters'!$H$27,'Input Parameters'!$I$27)</f>
        <v>0.523314330986553</v>
      </c>
      <c r="Q2317" s="10"/>
      <c r="R2317" s="15">
        <f>'Input Parameters'!$E$28</f>
        <v>12.7</v>
      </c>
      <c r="S2317" s="10">
        <f t="shared" ca="1" si="306"/>
        <v>0.74096491327567426</v>
      </c>
      <c r="T2317" s="25">
        <f ca="1">_xlfn.LOGNORM.INV(S2317,'Input Parameters'!$H$29,'Input Parameters'!$I$29)</f>
        <v>62.614497513494619</v>
      </c>
      <c r="U2317" s="10">
        <f t="shared" ca="1" si="307"/>
        <v>4.5972426474837236E-2</v>
      </c>
      <c r="V2317" s="29">
        <f ca="1">IF('Input Parameters'!$D$30="Beta",_xlfn.BETA.INV(U2317,'Input Parameters'!$L$30,'Input Parameters'!$M$30,'Input Parameters'!$J$30,'Input Parameters'!$K$30),IF('Input Parameters'!$D$30="LogNorm",_xlfn.LOGNORM.INV(U2317,'Input Parameters'!$H$30,'Input Parameters'!$I$30)))</f>
        <v>0.51409095861553933</v>
      </c>
      <c r="W2317" s="2">
        <f ca="1">N2317+(P2317-N2317)*(1-ERF((T2317-R2317)/(2*SQRT(L2317*'Input Parameters'!$E$31))))</f>
        <v>8.6349803400841293E-2</v>
      </c>
      <c r="X2317">
        <f t="shared" ca="1" si="308"/>
        <v>1</v>
      </c>
      <c r="Y2317" s="7"/>
    </row>
    <row r="2318" spans="1:25" ht="15" customHeight="1" x14ac:dyDescent="0.3">
      <c r="A2318" s="130">
        <v>2311</v>
      </c>
      <c r="B2318" s="10">
        <f t="shared" ca="1" si="300"/>
        <v>0.56263479928738891</v>
      </c>
      <c r="C2318" s="57">
        <f ca="1">_xlfn.NORM.INV(B2318,'Input Parameters'!$E$19,'Input Parameters'!$F$19)</f>
        <v>580.62166095307703</v>
      </c>
      <c r="D2318" s="10">
        <f t="shared" ca="1" si="301"/>
        <v>0.48712282615362512</v>
      </c>
      <c r="E2318" s="59">
        <f ca="1">IF(_xlfn.NORM.INV(D2318,'Input Parameters'!$E$20,'Input Parameters'!$F$20)&lt;3500,3500,IF(_xlfn.NORM.INV(D2318,'Input Parameters'!$E$20,'Input Parameters'!$F$20)&gt;5500,5500,_xlfn.NORM.INV(D2318,'Input Parameters'!$E$20,'Input Parameters'!$F$20)))</f>
        <v>4777.4012733844665</v>
      </c>
      <c r="F2318" s="10">
        <f t="shared" ca="1" si="302"/>
        <v>0.88369030842017526</v>
      </c>
      <c r="G2318" s="61">
        <f ca="1">_xlfn.NORM.INV(F2318,'Input Parameters'!$E$21,'Input Parameters'!$F$21)</f>
        <v>294.23199908979007</v>
      </c>
      <c r="H2318" s="54">
        <f ca="1">EXP(E2318*(1/'Input Parameters'!$E$22-1/G2318))</f>
        <v>1.0706568172585464</v>
      </c>
      <c r="I2318" s="10">
        <f t="shared" ca="1" si="303"/>
        <v>6.7046201531176353E-2</v>
      </c>
      <c r="J2318" s="29">
        <f ca="1">_xlfn.BETA.INV(I2318,'Input Parameters'!$L$24,'Input Parameters'!$M$24,'Input Parameters'!$J$24,'Input Parameters'!$K$24)</f>
        <v>0.36320462761153532</v>
      </c>
      <c r="K2318" s="156">
        <f ca="1">('Input Parameters'!$E$25/'Input Parameters'!$E$31)^$J2318</f>
        <v>7.3868726256162073E-2</v>
      </c>
      <c r="L2318" s="66">
        <f ca="1">$H2318*$C2318*'Input Parameters'!$E$23*K2318</f>
        <v>45.920238057916755</v>
      </c>
      <c r="M2318" s="23">
        <f t="shared" ca="1" si="304"/>
        <v>0.24376261208145111</v>
      </c>
      <c r="N2318" s="15">
        <f ca="1">_xlfn.NORM.INV(M2318,'Input Parameters'!$E$26,'Input Parameters'!$F$26)</f>
        <v>1.9420742728816318E-2</v>
      </c>
      <c r="O2318" s="8">
        <f t="shared" ca="1" si="305"/>
        <v>9.3249039963188673E-2</v>
      </c>
      <c r="P2318" s="29">
        <f ca="1">_xlfn.LOGNORM.INV(O2318,'Input Parameters'!$H$27,'Input Parameters'!$I$27)</f>
        <v>0.79356698494754485</v>
      </c>
      <c r="Q2318" s="10"/>
      <c r="R2318" s="15">
        <f>'Input Parameters'!$E$28</f>
        <v>12.7</v>
      </c>
      <c r="S2318" s="10">
        <f t="shared" ca="1" si="306"/>
        <v>0.16376779985941847</v>
      </c>
      <c r="T2318" s="25">
        <f ca="1">_xlfn.LOGNORM.INV(S2318,'Input Parameters'!$H$29,'Input Parameters'!$I$29)</f>
        <v>52.169939775404949</v>
      </c>
      <c r="U2318" s="10">
        <f t="shared" ca="1" si="307"/>
        <v>6.3159497626241845E-2</v>
      </c>
      <c r="V2318" s="29">
        <f ca="1">IF('Input Parameters'!$D$30="Beta",_xlfn.BETA.INV(U2318,'Input Parameters'!$L$30,'Input Parameters'!$M$30,'Input Parameters'!$J$30,'Input Parameters'!$K$30),IF('Input Parameters'!$D$30="LogNorm",_xlfn.LOGNORM.INV(U2318,'Input Parameters'!$H$30,'Input Parameters'!$I$30)))</f>
        <v>0.54680610761281978</v>
      </c>
      <c r="W2318" s="2">
        <f ca="1">N2318+(P2318-N2318)*(1-ERF((T2318-R2318)/(2*SQRT(L2318*'Input Parameters'!$E$31))))</f>
        <v>0.54618250708963234</v>
      </c>
      <c r="X2318">
        <f t="shared" ca="1" si="308"/>
        <v>1</v>
      </c>
      <c r="Y2318" s="7"/>
    </row>
    <row r="2319" spans="1:25" ht="15" customHeight="1" x14ac:dyDescent="0.3">
      <c r="A2319" s="130">
        <v>2312</v>
      </c>
      <c r="B2319" s="10">
        <f t="shared" ca="1" si="300"/>
        <v>0.68910033513765367</v>
      </c>
      <c r="C2319" s="57">
        <f ca="1">_xlfn.NORM.INV(B2319,'Input Parameters'!$E$19,'Input Parameters'!$F$19)</f>
        <v>608.9840053293882</v>
      </c>
      <c r="D2319" s="10">
        <f t="shared" ca="1" si="301"/>
        <v>6.559705697002971E-2</v>
      </c>
      <c r="E2319" s="59">
        <f ca="1">IF(_xlfn.NORM.INV(D2319,'Input Parameters'!$E$20,'Input Parameters'!$F$20)&lt;3500,3500,IF(_xlfn.NORM.INV(D2319,'Input Parameters'!$E$20,'Input Parameters'!$F$20)&gt;5500,5500,_xlfn.NORM.INV(D2319,'Input Parameters'!$E$20,'Input Parameters'!$F$20)))</f>
        <v>3743.4132050385197</v>
      </c>
      <c r="F2319" s="10">
        <f t="shared" ca="1" si="302"/>
        <v>0.64594123827612837</v>
      </c>
      <c r="G2319" s="61">
        <f ca="1">_xlfn.NORM.INV(F2319,'Input Parameters'!$E$21,'Input Parameters'!$F$21)</f>
        <v>287.7926700907405</v>
      </c>
      <c r="H2319" s="54">
        <f ca="1">EXP(E2319*(1/'Input Parameters'!$E$22-1/G2319))</f>
        <v>0.79360283547476063</v>
      </c>
      <c r="I2319" s="10">
        <f t="shared" ca="1" si="303"/>
        <v>0.45640947940670062</v>
      </c>
      <c r="J2319" s="29">
        <f ca="1">_xlfn.BETA.INV(I2319,'Input Parameters'!$L$24,'Input Parameters'!$M$24,'Input Parameters'!$J$24,'Input Parameters'!$K$24)</f>
        <v>0.58943695673448115</v>
      </c>
      <c r="K2319" s="156">
        <f ca="1">('Input Parameters'!$E$25/'Input Parameters'!$E$31)^$J2319</f>
        <v>1.457636145429927E-2</v>
      </c>
      <c r="L2319" s="66">
        <f ca="1">$H2319*$C2319*'Input Parameters'!$E$23*K2319</f>
        <v>7.044630620832498</v>
      </c>
      <c r="M2319" s="23">
        <f t="shared" ca="1" si="304"/>
        <v>0.60263017351695669</v>
      </c>
      <c r="N2319" s="15">
        <f ca="1">_xlfn.NORM.INV(M2319,'Input Parameters'!$E$26,'Input Parameters'!$F$26)</f>
        <v>3.9463379180933733E-2</v>
      </c>
      <c r="O2319" s="8">
        <f t="shared" ca="1" si="305"/>
        <v>0.51515657450441465</v>
      </c>
      <c r="P2319" s="29">
        <f ca="1">_xlfn.LOGNORM.INV(O2319,'Input Parameters'!$H$27,'Input Parameters'!$I$27)</f>
        <v>1.4477693212498961</v>
      </c>
      <c r="Q2319" s="10"/>
      <c r="R2319" s="15">
        <f>'Input Parameters'!$E$28</f>
        <v>12.7</v>
      </c>
      <c r="S2319" s="10">
        <f t="shared" ca="1" si="306"/>
        <v>0.99632530353248971</v>
      </c>
      <c r="T2319" s="25">
        <f ca="1">_xlfn.LOGNORM.INV(S2319,'Input Parameters'!$H$29,'Input Parameters'!$I$29)</f>
        <v>78.680068649382562</v>
      </c>
      <c r="U2319" s="10">
        <f t="shared" ca="1" si="307"/>
        <v>3.6222068065887569E-2</v>
      </c>
      <c r="V2319" s="29">
        <f ca="1">IF('Input Parameters'!$D$30="Beta",_xlfn.BETA.INV(U2319,'Input Parameters'!$L$30,'Input Parameters'!$M$30,'Input Parameters'!$J$30,'Input Parameters'!$K$30),IF('Input Parameters'!$D$30="LogNorm",_xlfn.LOGNORM.INV(U2319,'Input Parameters'!$H$30,'Input Parameters'!$I$30)))</f>
        <v>0.49205586627933701</v>
      </c>
      <c r="W2319" s="2">
        <f ca="1">N2319+(P2319-N2319)*(1-ERF((T2319-R2319)/(2*SQRT(L2319*'Input Parameters'!$E$31))))</f>
        <v>0.15041268155022616</v>
      </c>
      <c r="X2319">
        <f t="shared" ca="1" si="308"/>
        <v>1</v>
      </c>
      <c r="Y2319" s="7"/>
    </row>
    <row r="2320" spans="1:25" ht="15" customHeight="1" x14ac:dyDescent="0.3">
      <c r="A2320" s="130">
        <v>2313</v>
      </c>
      <c r="B2320" s="10">
        <f t="shared" ca="1" si="300"/>
        <v>0.74065397316619019</v>
      </c>
      <c r="C2320" s="57">
        <f ca="1">_xlfn.NORM.INV(B2320,'Input Parameters'!$E$19,'Input Parameters'!$F$19)</f>
        <v>621.83316323539896</v>
      </c>
      <c r="D2320" s="10">
        <f t="shared" ca="1" si="301"/>
        <v>0.77818536343440159</v>
      </c>
      <c r="E2320" s="59">
        <f ca="1">IF(_xlfn.NORM.INV(D2320,'Input Parameters'!$E$20,'Input Parameters'!$F$20)&lt;3500,3500,IF(_xlfn.NORM.INV(D2320,'Input Parameters'!$E$20,'Input Parameters'!$F$20)&gt;5500,5500,_xlfn.NORM.INV(D2320,'Input Parameters'!$E$20,'Input Parameters'!$F$20)))</f>
        <v>5336.2553286169259</v>
      </c>
      <c r="F2320" s="10">
        <f t="shared" ca="1" si="302"/>
        <v>3.4035231650342501E-2</v>
      </c>
      <c r="G2320" s="61">
        <f ca="1">_xlfn.NORM.INV(F2320,'Input Parameters'!$E$21,'Input Parameters'!$F$21)</f>
        <v>270.50911499909682</v>
      </c>
      <c r="H2320" s="54">
        <f ca="1">EXP(E2320*(1/'Input Parameters'!$E$22-1/G2320))</f>
        <v>0.21997613990635534</v>
      </c>
      <c r="I2320" s="10">
        <f t="shared" ca="1" si="303"/>
        <v>1.779413281621689E-2</v>
      </c>
      <c r="J2320" s="29">
        <f ca="1">_xlfn.BETA.INV(I2320,'Input Parameters'!$L$24,'Input Parameters'!$M$24,'Input Parameters'!$J$24,'Input Parameters'!$K$24)</f>
        <v>0.27482928648466876</v>
      </c>
      <c r="K2320" s="156">
        <f ca="1">('Input Parameters'!$E$25/'Input Parameters'!$E$31)^$J2320</f>
        <v>0.13924768804482909</v>
      </c>
      <c r="L2320" s="66">
        <f ca="1">$H2320*$C2320*'Input Parameters'!$E$23*K2320</f>
        <v>19.047476655028809</v>
      </c>
      <c r="M2320" s="23">
        <f t="shared" ca="1" si="304"/>
        <v>0.11864581403139329</v>
      </c>
      <c r="N2320" s="15">
        <f ca="1">_xlfn.NORM.INV(M2320,'Input Parameters'!$E$26,'Input Parameters'!$F$26)</f>
        <v>9.1825471152793825E-3</v>
      </c>
      <c r="O2320" s="8">
        <f t="shared" ca="1" si="305"/>
        <v>0.10588131865853068</v>
      </c>
      <c r="P2320" s="29">
        <f ca="1">_xlfn.LOGNORM.INV(O2320,'Input Parameters'!$H$27,'Input Parameters'!$I$27)</f>
        <v>0.81935208771152412</v>
      </c>
      <c r="Q2320" s="10"/>
      <c r="R2320" s="15">
        <f>'Input Parameters'!$E$28</f>
        <v>12.7</v>
      </c>
      <c r="S2320" s="10">
        <f t="shared" ca="1" si="306"/>
        <v>0.77197748008274802</v>
      </c>
      <c r="T2320" s="25">
        <f ca="1">_xlfn.LOGNORM.INV(S2320,'Input Parameters'!$H$29,'Input Parameters'!$I$29)</f>
        <v>63.314712628818327</v>
      </c>
      <c r="U2320" s="10">
        <f t="shared" ca="1" si="307"/>
        <v>0.17856173064190994</v>
      </c>
      <c r="V2320" s="29">
        <f ca="1">IF('Input Parameters'!$D$30="Beta",_xlfn.BETA.INV(U2320,'Input Parameters'!$L$30,'Input Parameters'!$M$30,'Input Parameters'!$J$30,'Input Parameters'!$K$30),IF('Input Parameters'!$D$30="LogNorm",_xlfn.LOGNORM.INV(U2320,'Input Parameters'!$H$30,'Input Parameters'!$I$30)))</f>
        <v>0.6949395398862408</v>
      </c>
      <c r="W2320" s="2">
        <f ca="1">N2320+(P2320-N2320)*(1-ERF((T2320-R2320)/(2*SQRT(L2320*'Input Parameters'!$E$31))))</f>
        <v>0.3431220172777506</v>
      </c>
      <c r="X2320">
        <f t="shared" ca="1" si="308"/>
        <v>1</v>
      </c>
      <c r="Y2320" s="7"/>
    </row>
    <row r="2321" spans="1:25" ht="15" customHeight="1" x14ac:dyDescent="0.3">
      <c r="A2321" s="130">
        <v>2314</v>
      </c>
      <c r="B2321" s="10">
        <f t="shared" ca="1" si="300"/>
        <v>0.89675147005089551</v>
      </c>
      <c r="C2321" s="57">
        <f ca="1">_xlfn.NORM.INV(B2321,'Input Parameters'!$E$19,'Input Parameters'!$F$19)</f>
        <v>674.04516339808708</v>
      </c>
      <c r="D2321" s="10">
        <f t="shared" ca="1" si="301"/>
        <v>0.59010170472896217</v>
      </c>
      <c r="E2321" s="59">
        <f ca="1">IF(_xlfn.NORM.INV(D2321,'Input Parameters'!$E$20,'Input Parameters'!$F$20)&lt;3500,3500,IF(_xlfn.NORM.INV(D2321,'Input Parameters'!$E$20,'Input Parameters'!$F$20)&gt;5500,5500,_xlfn.NORM.INV(D2321,'Input Parameters'!$E$20,'Input Parameters'!$F$20)))</f>
        <v>4959.4646244982878</v>
      </c>
      <c r="F2321" s="10">
        <f t="shared" ca="1" si="302"/>
        <v>0.96854025929269982</v>
      </c>
      <c r="G2321" s="61">
        <f ca="1">_xlfn.NORM.INV(F2321,'Input Parameters'!$E$21,'Input Parameters'!$F$21)</f>
        <v>299.46771401733412</v>
      </c>
      <c r="H2321" s="54">
        <f ca="1">EXP(E2321*(1/'Input Parameters'!$E$22-1/G2321))</f>
        <v>1.4413322156497823</v>
      </c>
      <c r="I2321" s="10">
        <f t="shared" ca="1" si="303"/>
        <v>0.9638210104149838</v>
      </c>
      <c r="J2321" s="29">
        <f ca="1">_xlfn.BETA.INV(I2321,'Input Parameters'!$L$24,'Input Parameters'!$M$24,'Input Parameters'!$J$24,'Input Parameters'!$K$24)</f>
        <v>0.85047024824705697</v>
      </c>
      <c r="K2321" s="156">
        <f ca="1">('Input Parameters'!$E$25/'Input Parameters'!$E$31)^$J2321</f>
        <v>2.2408748849727287E-3</v>
      </c>
      <c r="L2321" s="66">
        <f ca="1">$H2321*$C2321*'Input Parameters'!$E$23*K2321</f>
        <v>2.1770615106122961</v>
      </c>
      <c r="M2321" s="23">
        <f t="shared" ca="1" si="304"/>
        <v>0.28069310251291457</v>
      </c>
      <c r="N2321" s="15">
        <f ca="1">_xlfn.NORM.INV(M2321,'Input Parameters'!$E$26,'Input Parameters'!$F$26)</f>
        <v>2.1803541144902003E-2</v>
      </c>
      <c r="O2321" s="8">
        <f t="shared" ca="1" si="305"/>
        <v>0.95995705936849463</v>
      </c>
      <c r="P2321" s="29">
        <f ca="1">_xlfn.LOGNORM.INV(O2321,'Input Parameters'!$H$27,'Input Parameters'!$I$27)</f>
        <v>3.0879709441355927</v>
      </c>
      <c r="Q2321" s="10"/>
      <c r="R2321" s="15">
        <f>'Input Parameters'!$E$28</f>
        <v>12.7</v>
      </c>
      <c r="S2321" s="10">
        <f t="shared" ca="1" si="306"/>
        <v>0.34239773177578336</v>
      </c>
      <c r="T2321" s="25">
        <f ca="1">_xlfn.LOGNORM.INV(S2321,'Input Parameters'!$H$29,'Input Parameters'!$I$29)</f>
        <v>55.63748668752519</v>
      </c>
      <c r="U2321" s="10">
        <f t="shared" ca="1" si="307"/>
        <v>0.68619439828408646</v>
      </c>
      <c r="V2321" s="29">
        <f ca="1">IF('Input Parameters'!$D$30="Beta",_xlfn.BETA.INV(U2321,'Input Parameters'!$L$30,'Input Parameters'!$M$30,'Input Parameters'!$J$30,'Input Parameters'!$K$30),IF('Input Parameters'!$D$30="LogNorm",_xlfn.LOGNORM.INV(U2321,'Input Parameters'!$H$30,'Input Parameters'!$I$30)))</f>
        <v>1.2098551640727169</v>
      </c>
      <c r="W2321" s="2">
        <f ca="1">N2321+(P2321-N2321)*(1-ERF((T2321-R2321)/(2*SQRT(L2321*'Input Parameters'!$E$31))))</f>
        <v>0.14327596384137511</v>
      </c>
      <c r="X2321">
        <f t="shared" ca="1" si="308"/>
        <v>1</v>
      </c>
      <c r="Y2321" s="7"/>
    </row>
    <row r="2322" spans="1:25" ht="15" customHeight="1" x14ac:dyDescent="0.3">
      <c r="A2322" s="130">
        <v>2315</v>
      </c>
      <c r="B2322" s="10">
        <f t="shared" ca="1" si="300"/>
        <v>0.10818660645603984</v>
      </c>
      <c r="C2322" s="57">
        <f ca="1">_xlfn.NORM.INV(B2322,'Input Parameters'!$E$19,'Input Parameters'!$F$19)</f>
        <v>462.83859468838415</v>
      </c>
      <c r="D2322" s="10">
        <f t="shared" ca="1" si="301"/>
        <v>0.11842881454724885</v>
      </c>
      <c r="E2322" s="59">
        <f ca="1">IF(_xlfn.NORM.INV(D2322,'Input Parameters'!$E$20,'Input Parameters'!$F$20)&lt;3500,3500,IF(_xlfn.NORM.INV(D2322,'Input Parameters'!$E$20,'Input Parameters'!$F$20)&gt;5500,5500,_xlfn.NORM.INV(D2322,'Input Parameters'!$E$20,'Input Parameters'!$F$20)))</f>
        <v>3971.9856247631269</v>
      </c>
      <c r="F2322" s="10">
        <f t="shared" ca="1" si="302"/>
        <v>0.42523078267860581</v>
      </c>
      <c r="G2322" s="61">
        <f ca="1">_xlfn.NORM.INV(F2322,'Input Parameters'!$E$21,'Input Parameters'!$F$21)</f>
        <v>283.36815785817271</v>
      </c>
      <c r="H2322" s="54">
        <f ca="1">EXP(E2322*(1/'Input Parameters'!$E$22-1/G2322))</f>
        <v>0.63078826620900552</v>
      </c>
      <c r="I2322" s="10">
        <f t="shared" ca="1" si="303"/>
        <v>0.43781905909989727</v>
      </c>
      <c r="J2322" s="29">
        <f ca="1">_xlfn.BETA.INV(I2322,'Input Parameters'!$L$24,'Input Parameters'!$M$24,'Input Parameters'!$J$24,'Input Parameters'!$K$24)</f>
        <v>0.58177545621028159</v>
      </c>
      <c r="K2322" s="156">
        <f ca="1">('Input Parameters'!$E$25/'Input Parameters'!$E$31)^$J2322</f>
        <v>1.539990403311299E-2</v>
      </c>
      <c r="L2322" s="66">
        <f ca="1">$H2322*$C2322*'Input Parameters'!$E$23*K2322</f>
        <v>4.4960505642073096</v>
      </c>
      <c r="M2322" s="23">
        <f t="shared" ca="1" si="304"/>
        <v>0.65936535543861685</v>
      </c>
      <c r="N2322" s="15">
        <f ca="1">_xlfn.NORM.INV(M2322,'Input Parameters'!$E$26,'Input Parameters'!$F$26)</f>
        <v>4.2625365433351443E-2</v>
      </c>
      <c r="O2322" s="8">
        <f t="shared" ca="1" si="305"/>
        <v>0.97632857874274048</v>
      </c>
      <c r="P2322" s="29">
        <f ca="1">_xlfn.LOGNORM.INV(O2322,'Input Parameters'!$H$27,'Input Parameters'!$I$27)</f>
        <v>3.4233178417505887</v>
      </c>
      <c r="Q2322" s="10"/>
      <c r="R2322" s="15">
        <f>'Input Parameters'!$E$28</f>
        <v>12.7</v>
      </c>
      <c r="S2322" s="10">
        <f t="shared" ca="1" si="306"/>
        <v>0.76922170194125339</v>
      </c>
      <c r="T2322" s="25">
        <f ca="1">_xlfn.LOGNORM.INV(S2322,'Input Parameters'!$H$29,'Input Parameters'!$I$29)</f>
        <v>63.250136632107505</v>
      </c>
      <c r="U2322" s="10">
        <f t="shared" ca="1" si="307"/>
        <v>0.90346544897552661</v>
      </c>
      <c r="V2322" s="29">
        <f ca="1">IF('Input Parameters'!$D$30="Beta",_xlfn.BETA.INV(U2322,'Input Parameters'!$L$30,'Input Parameters'!$M$30,'Input Parameters'!$J$30,'Input Parameters'!$K$30),IF('Input Parameters'!$D$30="LogNorm",_xlfn.LOGNORM.INV(U2322,'Input Parameters'!$H$30,'Input Parameters'!$I$30)))</f>
        <v>1.6694074484428694</v>
      </c>
      <c r="W2322" s="2">
        <f ca="1">N2322+(P2322-N2322)*(1-ERF((T2322-R2322)/(2*SQRT(L2322*'Input Parameters'!$E$31))))</f>
        <v>0.35312516181683917</v>
      </c>
      <c r="X2322">
        <f t="shared" ca="1" si="308"/>
        <v>1</v>
      </c>
      <c r="Y2322" s="7"/>
    </row>
    <row r="2323" spans="1:25" ht="15" customHeight="1" x14ac:dyDescent="0.3">
      <c r="A2323" s="130">
        <v>2316</v>
      </c>
      <c r="B2323" s="10">
        <f t="shared" ca="1" si="300"/>
        <v>0.40576001974174769</v>
      </c>
      <c r="C2323" s="57">
        <f ca="1">_xlfn.NORM.INV(B2323,'Input Parameters'!$E$19,'Input Parameters'!$F$19)</f>
        <v>547.14966185866581</v>
      </c>
      <c r="D2323" s="10">
        <f t="shared" ca="1" si="301"/>
        <v>0.53291173721744201</v>
      </c>
      <c r="E2323" s="59">
        <f ca="1">IF(_xlfn.NORM.INV(D2323,'Input Parameters'!$E$20,'Input Parameters'!$F$20)&lt;3500,3500,IF(_xlfn.NORM.INV(D2323,'Input Parameters'!$E$20,'Input Parameters'!$F$20)&gt;5500,5500,_xlfn.NORM.INV(D2323,'Input Parameters'!$E$20,'Input Parameters'!$F$20)))</f>
        <v>4857.8139044272048</v>
      </c>
      <c r="F2323" s="10">
        <f t="shared" ca="1" si="302"/>
        <v>0.92436289290215468</v>
      </c>
      <c r="G2323" s="61">
        <f ca="1">_xlfn.NORM.INV(F2323,'Input Parameters'!$E$21,'Input Parameters'!$F$21)</f>
        <v>296.12945537114456</v>
      </c>
      <c r="H2323" s="54">
        <f ca="1">EXP(E2323*(1/'Input Parameters'!$E$22-1/G2323))</f>
        <v>1.1914971343997722</v>
      </c>
      <c r="I2323" s="10">
        <f t="shared" ca="1" si="303"/>
        <v>0.36918437471791687</v>
      </c>
      <c r="J2323" s="29">
        <f ca="1">_xlfn.BETA.INV(I2323,'Input Parameters'!$L$24,'Input Parameters'!$M$24,'Input Parameters'!$J$24,'Input Parameters'!$K$24)</f>
        <v>0.55264071879811916</v>
      </c>
      <c r="K2323" s="156">
        <f ca="1">('Input Parameters'!$E$25/'Input Parameters'!$E$31)^$J2323</f>
        <v>1.8979523872285641E-2</v>
      </c>
      <c r="L2323" s="66">
        <f ca="1">$H2323*$C2323*'Input Parameters'!$E$23*K2323</f>
        <v>12.373268883938374</v>
      </c>
      <c r="M2323" s="23">
        <f t="shared" ca="1" si="304"/>
        <v>0.14560143401698999</v>
      </c>
      <c r="N2323" s="15">
        <f ca="1">_xlfn.NORM.INV(M2323,'Input Parameters'!$E$26,'Input Parameters'!$F$26)</f>
        <v>1.1834782926322448E-2</v>
      </c>
      <c r="O2323" s="8">
        <f t="shared" ca="1" si="305"/>
        <v>0.42123466257128461</v>
      </c>
      <c r="P2323" s="29">
        <f ca="1">_xlfn.LOGNORM.INV(O2323,'Input Parameters'!$H$27,'Input Parameters'!$I$27)</f>
        <v>1.3038076554001941</v>
      </c>
      <c r="Q2323" s="10"/>
      <c r="R2323" s="15">
        <f>'Input Parameters'!$E$28</f>
        <v>12.7</v>
      </c>
      <c r="S2323" s="10">
        <f t="shared" ca="1" si="306"/>
        <v>0.67304614493424908</v>
      </c>
      <c r="T2323" s="25">
        <f ca="1">_xlfn.LOGNORM.INV(S2323,'Input Parameters'!$H$29,'Input Parameters'!$I$29)</f>
        <v>61.238045977588506</v>
      </c>
      <c r="U2323" s="10">
        <f t="shared" ca="1" si="307"/>
        <v>0.84371754560863799</v>
      </c>
      <c r="V2323" s="29">
        <f ca="1">IF('Input Parameters'!$D$30="Beta",_xlfn.BETA.INV(U2323,'Input Parameters'!$L$30,'Input Parameters'!$M$30,'Input Parameters'!$J$30,'Input Parameters'!$K$30),IF('Input Parameters'!$D$30="LogNorm",_xlfn.LOGNORM.INV(U2323,'Input Parameters'!$H$30,'Input Parameters'!$I$30)))</f>
        <v>1.4880084618952745</v>
      </c>
      <c r="W2323" s="2">
        <f ca="1">N2323+(P2323-N2323)*(1-ERF((T2323-R2323)/(2*SQRT(L2323*'Input Parameters'!$E$31))))</f>
        <v>0.43715664011137223</v>
      </c>
      <c r="X2323">
        <f t="shared" ca="1" si="308"/>
        <v>1</v>
      </c>
      <c r="Y2323" s="7"/>
    </row>
    <row r="2324" spans="1:25" ht="15" customHeight="1" x14ac:dyDescent="0.3">
      <c r="A2324" s="130">
        <v>2317</v>
      </c>
      <c r="B2324" s="10">
        <f t="shared" ca="1" si="300"/>
        <v>0.69757973891660918</v>
      </c>
      <c r="C2324" s="57">
        <f ca="1">_xlfn.NORM.INV(B2324,'Input Parameters'!$E$19,'Input Parameters'!$F$19)</f>
        <v>611.02471166243004</v>
      </c>
      <c r="D2324" s="10">
        <f t="shared" ca="1" si="301"/>
        <v>0.58156203999909983</v>
      </c>
      <c r="E2324" s="59">
        <f ca="1">IF(_xlfn.NORM.INV(D2324,'Input Parameters'!$E$20,'Input Parameters'!$F$20)&lt;3500,3500,IF(_xlfn.NORM.INV(D2324,'Input Parameters'!$E$20,'Input Parameters'!$F$20)&gt;5500,5500,_xlfn.NORM.INV(D2324,'Input Parameters'!$E$20,'Input Parameters'!$F$20)))</f>
        <v>4944.1238216908314</v>
      </c>
      <c r="F2324" s="10">
        <f t="shared" ca="1" si="302"/>
        <v>0.28045356016783018</v>
      </c>
      <c r="G2324" s="61">
        <f ca="1">_xlfn.NORM.INV(F2324,'Input Parameters'!$E$21,'Input Parameters'!$F$21)</f>
        <v>280.27945202077632</v>
      </c>
      <c r="H2324" s="54">
        <f ca="1">EXP(E2324*(1/'Input Parameters'!$E$22-1/G2324))</f>
        <v>0.46494466319790229</v>
      </c>
      <c r="I2324" s="10">
        <f t="shared" ca="1" si="303"/>
        <v>0.16228558383363401</v>
      </c>
      <c r="J2324" s="29">
        <f ca="1">_xlfn.BETA.INV(I2324,'Input Parameters'!$L$24,'Input Parameters'!$M$24,'Input Parameters'!$J$24,'Input Parameters'!$K$24)</f>
        <v>0.4451028802130319</v>
      </c>
      <c r="K2324" s="156">
        <f ca="1">('Input Parameters'!$E$25/'Input Parameters'!$E$31)^$J2324</f>
        <v>4.1049905121161065E-2</v>
      </c>
      <c r="L2324" s="66">
        <f ca="1">$H2324*$C2324*'Input Parameters'!$E$23*K2324</f>
        <v>11.661977509103801</v>
      </c>
      <c r="M2324" s="23">
        <f t="shared" ca="1" si="304"/>
        <v>0.93893423100596995</v>
      </c>
      <c r="N2324" s="15">
        <f ca="1">_xlfn.NORM.INV(M2324,'Input Parameters'!$E$26,'Input Parameters'!$F$26)</f>
        <v>6.6463655056002283E-2</v>
      </c>
      <c r="O2324" s="8">
        <f t="shared" ca="1" si="305"/>
        <v>0.90025398574502413</v>
      </c>
      <c r="P2324" s="29">
        <f ca="1">_xlfn.LOGNORM.INV(O2324,'Input Parameters'!$H$27,'Input Parameters'!$I$27)</f>
        <v>2.5113619182552318</v>
      </c>
      <c r="Q2324" s="10"/>
      <c r="R2324" s="15">
        <f>'Input Parameters'!$E$28</f>
        <v>12.7</v>
      </c>
      <c r="S2324" s="10">
        <f t="shared" ca="1" si="306"/>
        <v>0.91341874253829092</v>
      </c>
      <c r="T2324" s="25">
        <f ca="1">_xlfn.LOGNORM.INV(S2324,'Input Parameters'!$H$29,'Input Parameters'!$I$29)</f>
        <v>67.85416715110847</v>
      </c>
      <c r="U2324" s="10">
        <f t="shared" ca="1" si="307"/>
        <v>0.41690256709697016</v>
      </c>
      <c r="V2324" s="29">
        <f ca="1">IF('Input Parameters'!$D$30="Beta",_xlfn.BETA.INV(U2324,'Input Parameters'!$L$30,'Input Parameters'!$M$30,'Input Parameters'!$J$30,'Input Parameters'!$K$30),IF('Input Parameters'!$D$30="LogNorm",_xlfn.LOGNORM.INV(U2324,'Input Parameters'!$H$30,'Input Parameters'!$I$30)))</f>
        <v>0.91985764131285108</v>
      </c>
      <c r="W2324" s="2">
        <f ca="1">N2324+(P2324-N2324)*(1-ERF((T2324-R2324)/(2*SQRT(L2324*'Input Parameters'!$E$31))))</f>
        <v>0.68610320631161015</v>
      </c>
      <c r="X2324">
        <f t="shared" ca="1" si="308"/>
        <v>1</v>
      </c>
      <c r="Y2324" s="7"/>
    </row>
    <row r="2325" spans="1:25" ht="15" customHeight="1" x14ac:dyDescent="0.3">
      <c r="A2325" s="130">
        <v>2318</v>
      </c>
      <c r="B2325" s="10">
        <f t="shared" ca="1" si="300"/>
        <v>0.95565295286913976</v>
      </c>
      <c r="C2325" s="57">
        <f ca="1">_xlfn.NORM.INV(B2325,'Input Parameters'!$E$19,'Input Parameters'!$F$19)</f>
        <v>711.14662782875621</v>
      </c>
      <c r="D2325" s="10">
        <f t="shared" ca="1" si="301"/>
        <v>0.48343526697993622</v>
      </c>
      <c r="E2325" s="59">
        <f ca="1">IF(_xlfn.NORM.INV(D2325,'Input Parameters'!$E$20,'Input Parameters'!$F$20)&lt;3500,3500,IF(_xlfn.NORM.INV(D2325,'Input Parameters'!$E$20,'Input Parameters'!$F$20)&gt;5500,5500,_xlfn.NORM.INV(D2325,'Input Parameters'!$E$20,'Input Parameters'!$F$20)))</f>
        <v>4770.9265036474981</v>
      </c>
      <c r="F2325" s="10">
        <f t="shared" ca="1" si="302"/>
        <v>0.56837450976543014</v>
      </c>
      <c r="G2325" s="61">
        <f ca="1">_xlfn.NORM.INV(F2325,'Input Parameters'!$E$21,'Input Parameters'!$F$21)</f>
        <v>286.20378512208498</v>
      </c>
      <c r="H2325" s="54">
        <f ca="1">EXP(E2325*(1/'Input Parameters'!$E$22-1/G2325))</f>
        <v>0.67932348406319265</v>
      </c>
      <c r="I2325" s="10">
        <f t="shared" ca="1" si="303"/>
        <v>0.65040905581640618</v>
      </c>
      <c r="J2325" s="29">
        <f ca="1">_xlfn.BETA.INV(I2325,'Input Parameters'!$L$24,'Input Parameters'!$M$24,'Input Parameters'!$J$24,'Input Parameters'!$K$24)</f>
        <v>0.66798830467899806</v>
      </c>
      <c r="K2325" s="156">
        <f ca="1">('Input Parameters'!$E$25/'Input Parameters'!$E$31)^$J2325</f>
        <v>8.2971268702226077E-3</v>
      </c>
      <c r="L2325" s="66">
        <f ca="1">$H2325*$C2325*'Input Parameters'!$E$23*K2325</f>
        <v>4.0083304156531518</v>
      </c>
      <c r="M2325" s="23">
        <f t="shared" ca="1" si="304"/>
        <v>0.30399915263060429</v>
      </c>
      <c r="N2325" s="15">
        <f ca="1">_xlfn.NORM.INV(M2325,'Input Parameters'!$E$26,'Input Parameters'!$F$26)</f>
        <v>2.3228410501063293E-2</v>
      </c>
      <c r="O2325" s="8">
        <f t="shared" ca="1" si="305"/>
        <v>0.63934929359963955</v>
      </c>
      <c r="P2325" s="29">
        <f ca="1">_xlfn.LOGNORM.INV(O2325,'Input Parameters'!$H$27,'Input Parameters'!$I$27)</f>
        <v>1.667005228506127</v>
      </c>
      <c r="Q2325" s="10"/>
      <c r="R2325" s="15">
        <f>'Input Parameters'!$E$28</f>
        <v>12.7</v>
      </c>
      <c r="S2325" s="10">
        <f t="shared" ca="1" si="306"/>
        <v>0.79009264860791339</v>
      </c>
      <c r="T2325" s="25">
        <f ca="1">_xlfn.LOGNORM.INV(S2325,'Input Parameters'!$H$29,'Input Parameters'!$I$29)</f>
        <v>63.752454448094163</v>
      </c>
      <c r="U2325" s="10">
        <f t="shared" ca="1" si="307"/>
        <v>0.26199672422312781</v>
      </c>
      <c r="V2325" s="29">
        <f ca="1">IF('Input Parameters'!$D$30="Beta",_xlfn.BETA.INV(U2325,'Input Parameters'!$L$30,'Input Parameters'!$M$30,'Input Parameters'!$J$30,'Input Parameters'!$K$30),IF('Input Parameters'!$D$30="LogNorm",_xlfn.LOGNORM.INV(U2325,'Input Parameters'!$H$30,'Input Parameters'!$I$30)))</f>
        <v>0.77718957906032116</v>
      </c>
      <c r="W2325" s="2">
        <f ca="1">N2325+(P2325-N2325)*(1-ERF((T2325-R2325)/(2*SQRT(L2325*'Input Parameters'!$E$31))))</f>
        <v>0.14054882745482369</v>
      </c>
      <c r="X2325">
        <f t="shared" ca="1" si="308"/>
        <v>1</v>
      </c>
      <c r="Y2325" s="7"/>
    </row>
    <row r="2326" spans="1:25" ht="15" customHeight="1" x14ac:dyDescent="0.3">
      <c r="A2326" s="130">
        <v>2319</v>
      </c>
      <c r="B2326" s="10">
        <f t="shared" ca="1" si="300"/>
        <v>0.35181419236438616</v>
      </c>
      <c r="C2326" s="57">
        <f ca="1">_xlfn.NORM.INV(B2326,'Input Parameters'!$E$19,'Input Parameters'!$F$19)</f>
        <v>535.15390816974025</v>
      </c>
      <c r="D2326" s="10">
        <f t="shared" ca="1" si="301"/>
        <v>0.32658203465615243</v>
      </c>
      <c r="E2326" s="59">
        <f ca="1">IF(_xlfn.NORM.INV(D2326,'Input Parameters'!$E$20,'Input Parameters'!$F$20)&lt;3500,3500,IF(_xlfn.NORM.INV(D2326,'Input Parameters'!$E$20,'Input Parameters'!$F$20)&gt;5500,5500,_xlfn.NORM.INV(D2326,'Input Parameters'!$E$20,'Input Parameters'!$F$20)))</f>
        <v>4485.4403210156697</v>
      </c>
      <c r="F2326" s="10">
        <f t="shared" ca="1" si="302"/>
        <v>0.62731663181197961</v>
      </c>
      <c r="G2326" s="61">
        <f ca="1">_xlfn.NORM.INV(F2326,'Input Parameters'!$E$21,'Input Parameters'!$F$21)</f>
        <v>287.40257189512067</v>
      </c>
      <c r="H2326" s="54">
        <f ca="1">EXP(E2326*(1/'Input Parameters'!$E$22-1/G2326))</f>
        <v>0.74218973663521826</v>
      </c>
      <c r="I2326" s="10">
        <f t="shared" ca="1" si="303"/>
        <v>2.7735571292097916E-3</v>
      </c>
      <c r="J2326" s="29">
        <f ca="1">_xlfn.BETA.INV(I2326,'Input Parameters'!$L$24,'Input Parameters'!$M$24,'Input Parameters'!$J$24,'Input Parameters'!$K$24)</f>
        <v>0.19096907718459077</v>
      </c>
      <c r="K2326" s="156">
        <f ca="1">('Input Parameters'!$E$25/'Input Parameters'!$E$31)^$J2326</f>
        <v>0.25412581766757614</v>
      </c>
      <c r="L2326" s="66">
        <f ca="1">$H2326*$C2326*'Input Parameters'!$E$23*K2326</f>
        <v>100.93515047677732</v>
      </c>
      <c r="M2326" s="23">
        <f t="shared" ca="1" si="304"/>
        <v>0.3317802284136484</v>
      </c>
      <c r="N2326" s="15">
        <f ca="1">_xlfn.NORM.INV(M2326,'Input Parameters'!$E$26,'Input Parameters'!$F$26)</f>
        <v>2.4864942987508298E-2</v>
      </c>
      <c r="O2326" s="8">
        <f t="shared" ca="1" si="305"/>
        <v>0.57007020132652575</v>
      </c>
      <c r="P2326" s="29">
        <f ca="1">_xlfn.LOGNORM.INV(O2326,'Input Parameters'!$H$27,'Input Parameters'!$I$27)</f>
        <v>1.5392893196812329</v>
      </c>
      <c r="Q2326" s="10"/>
      <c r="R2326" s="15">
        <f>'Input Parameters'!$E$28</f>
        <v>12.7</v>
      </c>
      <c r="S2326" s="10">
        <f t="shared" ca="1" si="306"/>
        <v>0.37626110985911942</v>
      </c>
      <c r="T2326" s="25">
        <f ca="1">_xlfn.LOGNORM.INV(S2326,'Input Parameters'!$H$29,'Input Parameters'!$I$29)</f>
        <v>56.206396992477877</v>
      </c>
      <c r="U2326" s="10">
        <f t="shared" ca="1" si="307"/>
        <v>0.55790843417630498</v>
      </c>
      <c r="V2326" s="29">
        <f ca="1">IF('Input Parameters'!$D$30="Beta",_xlfn.BETA.INV(U2326,'Input Parameters'!$L$30,'Input Parameters'!$M$30,'Input Parameters'!$J$30,'Input Parameters'!$K$30),IF('Input Parameters'!$D$30="LogNorm",_xlfn.LOGNORM.INV(U2326,'Input Parameters'!$H$30,'Input Parameters'!$I$30)))</f>
        <v>1.0582858806711195</v>
      </c>
      <c r="W2326" s="2">
        <f ca="1">N2326+(P2326-N2326)*(1-ERF((T2326-R2326)/(2*SQRT(L2326*'Input Parameters'!$E$31))))</f>
        <v>1.1749886037047257</v>
      </c>
      <c r="X2326">
        <f t="shared" ca="1" si="308"/>
        <v>0</v>
      </c>
      <c r="Y2326" s="7"/>
    </row>
    <row r="2327" spans="1:25" ht="15" customHeight="1" x14ac:dyDescent="0.3">
      <c r="A2327" s="130">
        <v>2320</v>
      </c>
      <c r="B2327" s="10">
        <f t="shared" ca="1" si="300"/>
        <v>0.43629844043282717</v>
      </c>
      <c r="C2327" s="57">
        <f ca="1">_xlfn.NORM.INV(B2327,'Input Parameters'!$E$19,'Input Parameters'!$F$19)</f>
        <v>553.74951388561885</v>
      </c>
      <c r="D2327" s="10">
        <f t="shared" ca="1" si="301"/>
        <v>0.58522710206012807</v>
      </c>
      <c r="E2327" s="59">
        <f ca="1">IF(_xlfn.NORM.INV(D2327,'Input Parameters'!$E$20,'Input Parameters'!$F$20)&lt;3500,3500,IF(_xlfn.NORM.INV(D2327,'Input Parameters'!$E$20,'Input Parameters'!$F$20)&gt;5500,5500,_xlfn.NORM.INV(D2327,'Input Parameters'!$E$20,'Input Parameters'!$F$20)))</f>
        <v>4950.6988964710226</v>
      </c>
      <c r="F2327" s="10">
        <f t="shared" ca="1" si="302"/>
        <v>0.86401479194287478</v>
      </c>
      <c r="G2327" s="61">
        <f ca="1">_xlfn.NORM.INV(F2327,'Input Parameters'!$E$21,'Input Parameters'!$F$21)</f>
        <v>293.48449459203363</v>
      </c>
      <c r="H2327" s="54">
        <f ca="1">EXP(E2327*(1/'Input Parameters'!$E$22-1/G2327))</f>
        <v>1.0282861432181269</v>
      </c>
      <c r="I2327" s="10">
        <f t="shared" ca="1" si="303"/>
        <v>2.736466619278688E-2</v>
      </c>
      <c r="J2327" s="29">
        <f ca="1">_xlfn.BETA.INV(I2327,'Input Parameters'!$L$24,'Input Parameters'!$M$24,'Input Parameters'!$J$24,'Input Parameters'!$K$24)</f>
        <v>0.30013512911587464</v>
      </c>
      <c r="K2327" s="156">
        <f ca="1">('Input Parameters'!$E$25/'Input Parameters'!$E$31)^$J2327</f>
        <v>0.11613131838833611</v>
      </c>
      <c r="L2327" s="66">
        <f ca="1">$H2327*$C2327*'Input Parameters'!$E$23*K2327</f>
        <v>66.126676816460034</v>
      </c>
      <c r="M2327" s="23">
        <f t="shared" ca="1" si="304"/>
        <v>0.12155724344459418</v>
      </c>
      <c r="N2327" s="15">
        <f ca="1">_xlfn.NORM.INV(M2327,'Input Parameters'!$E$26,'Input Parameters'!$F$26)</f>
        <v>9.4880133384488106E-3</v>
      </c>
      <c r="O2327" s="8">
        <f t="shared" ca="1" si="305"/>
        <v>0.4074493494723268</v>
      </c>
      <c r="P2327" s="29">
        <f ca="1">_xlfn.LOGNORM.INV(O2327,'Input Parameters'!$H$27,'Input Parameters'!$I$27)</f>
        <v>1.2835614084018676</v>
      </c>
      <c r="Q2327" s="10"/>
      <c r="R2327" s="15">
        <f>'Input Parameters'!$E$28</f>
        <v>12.7</v>
      </c>
      <c r="S2327" s="10">
        <f t="shared" ca="1" si="306"/>
        <v>0.73376381513141387</v>
      </c>
      <c r="T2327" s="25">
        <f ca="1">_xlfn.LOGNORM.INV(S2327,'Input Parameters'!$H$29,'Input Parameters'!$I$29)</f>
        <v>62.459422045975572</v>
      </c>
      <c r="U2327" s="10">
        <f t="shared" ca="1" si="307"/>
        <v>0.63898230509494958</v>
      </c>
      <c r="V2327" s="29">
        <f ca="1">IF('Input Parameters'!$D$30="Beta",_xlfn.BETA.INV(U2327,'Input Parameters'!$L$30,'Input Parameters'!$M$30,'Input Parameters'!$J$30,'Input Parameters'!$K$30),IF('Input Parameters'!$D$30="LogNorm",_xlfn.LOGNORM.INV(U2327,'Input Parameters'!$H$30,'Input Parameters'!$I$30)))</f>
        <v>1.1496887586620377</v>
      </c>
      <c r="W2327" s="2">
        <f ca="1">N2327+(P2327-N2327)*(1-ERF((T2327-R2327)/(2*SQRT(L2327*'Input Parameters'!$E$31))))</f>
        <v>0.85705709171875977</v>
      </c>
      <c r="X2327">
        <f t="shared" ca="1" si="308"/>
        <v>1</v>
      </c>
      <c r="Y2327" s="7"/>
    </row>
    <row r="2328" spans="1:25" ht="15" customHeight="1" x14ac:dyDescent="0.3">
      <c r="A2328" s="130">
        <v>2321</v>
      </c>
      <c r="B2328" s="10">
        <f t="shared" ca="1" si="300"/>
        <v>0.49654744021861374</v>
      </c>
      <c r="C2328" s="57">
        <f ca="1">_xlfn.NORM.INV(B2328,'Input Parameters'!$E$19,'Input Parameters'!$F$19)</f>
        <v>566.56870387598633</v>
      </c>
      <c r="D2328" s="10">
        <f t="shared" ca="1" si="301"/>
        <v>0.25026858937167207</v>
      </c>
      <c r="E2328" s="59">
        <f ca="1">IF(_xlfn.NORM.INV(D2328,'Input Parameters'!$E$20,'Input Parameters'!$F$20)&lt;3500,3500,IF(_xlfn.NORM.INV(D2328,'Input Parameters'!$E$20,'Input Parameters'!$F$20)&gt;5500,5500,_xlfn.NORM.INV(D2328,'Input Parameters'!$E$20,'Input Parameters'!$F$20)))</f>
        <v>4328.4486565110083</v>
      </c>
      <c r="F2328" s="10">
        <f t="shared" ca="1" si="302"/>
        <v>0.89250931354254315</v>
      </c>
      <c r="G2328" s="61">
        <f ca="1">_xlfn.NORM.INV(F2328,'Input Parameters'!$E$21,'Input Parameters'!$F$21)</f>
        <v>294.59627294982516</v>
      </c>
      <c r="H2328" s="54">
        <f ca="1">EXP(E2328*(1/'Input Parameters'!$E$22-1/G2328))</f>
        <v>1.0833378827303279</v>
      </c>
      <c r="I2328" s="10">
        <f t="shared" ca="1" si="303"/>
        <v>0.96400729236381033</v>
      </c>
      <c r="J2328" s="29">
        <f ca="1">_xlfn.BETA.INV(I2328,'Input Parameters'!$L$24,'Input Parameters'!$M$24,'Input Parameters'!$J$24,'Input Parameters'!$K$24)</f>
        <v>0.85070850230790718</v>
      </c>
      <c r="K2328" s="156">
        <f ca="1">('Input Parameters'!$E$25/'Input Parameters'!$E$31)^$J2328</f>
        <v>2.2370482165423281E-3</v>
      </c>
      <c r="L2328" s="66">
        <f ca="1">$H2328*$C2328*'Input Parameters'!$E$23*K2328</f>
        <v>1.3730674003619363</v>
      </c>
      <c r="M2328" s="23">
        <f t="shared" ca="1" si="304"/>
        <v>0.98864342260514737</v>
      </c>
      <c r="N2328" s="15">
        <f ca="1">_xlfn.NORM.INV(M2328,'Input Parameters'!$E$26,'Input Parameters'!$F$26)</f>
        <v>8.1842732305903831E-2</v>
      </c>
      <c r="O2328" s="8">
        <f t="shared" ca="1" si="305"/>
        <v>0.76583179039129312</v>
      </c>
      <c r="P2328" s="29">
        <f ca="1">_xlfn.LOGNORM.INV(O2328,'Input Parameters'!$H$27,'Input Parameters'!$I$27)</f>
        <v>1.962154711088109</v>
      </c>
      <c r="Q2328" s="10"/>
      <c r="R2328" s="15">
        <f>'Input Parameters'!$E$28</f>
        <v>12.7</v>
      </c>
      <c r="S2328" s="10">
        <f t="shared" ca="1" si="306"/>
        <v>0.46689015460416838</v>
      </c>
      <c r="T2328" s="25">
        <f ca="1">_xlfn.LOGNORM.INV(S2328,'Input Parameters'!$H$29,'Input Parameters'!$I$29)</f>
        <v>57.691123247271904</v>
      </c>
      <c r="U2328" s="10">
        <f t="shared" ca="1" si="307"/>
        <v>0.46369537041480868</v>
      </c>
      <c r="V2328" s="29">
        <f ca="1">IF('Input Parameters'!$D$30="Beta",_xlfn.BETA.INV(U2328,'Input Parameters'!$L$30,'Input Parameters'!$M$30,'Input Parameters'!$J$30,'Input Parameters'!$K$30),IF('Input Parameters'!$D$30="LogNorm",_xlfn.LOGNORM.INV(U2328,'Input Parameters'!$H$30,'Input Parameters'!$I$30)))</f>
        <v>0.96393711296934159</v>
      </c>
      <c r="W2328" s="2">
        <f ca="1">N2328+(P2328-N2328)*(1-ERF((T2328-R2328)/(2*SQRT(L2328*'Input Parameters'!$E$31))))</f>
        <v>9.4305567919657801E-2</v>
      </c>
      <c r="X2328">
        <f t="shared" ca="1" si="308"/>
        <v>1</v>
      </c>
      <c r="Y2328" s="7"/>
    </row>
    <row r="2329" spans="1:25" ht="15" customHeight="1" x14ac:dyDescent="0.3">
      <c r="A2329" s="130">
        <v>2322</v>
      </c>
      <c r="B2329" s="10">
        <f t="shared" ca="1" si="300"/>
        <v>0.26695210776338274</v>
      </c>
      <c r="C2329" s="57">
        <f ca="1">_xlfn.NORM.INV(B2329,'Input Parameters'!$E$19,'Input Parameters'!$F$19)</f>
        <v>514.73616129876018</v>
      </c>
      <c r="D2329" s="10">
        <f t="shared" ca="1" si="301"/>
        <v>0.35081798419020516</v>
      </c>
      <c r="E2329" s="59">
        <f ca="1">IF(_xlfn.NORM.INV(D2329,'Input Parameters'!$E$20,'Input Parameters'!$F$20)&lt;3500,3500,IF(_xlfn.NORM.INV(D2329,'Input Parameters'!$E$20,'Input Parameters'!$F$20)&gt;5500,5500,_xlfn.NORM.INV(D2329,'Input Parameters'!$E$20,'Input Parameters'!$F$20)))</f>
        <v>4531.8208880286747</v>
      </c>
      <c r="F2329" s="10">
        <f t="shared" ca="1" si="302"/>
        <v>3.9793458014746874E-2</v>
      </c>
      <c r="G2329" s="61">
        <f ca="1">_xlfn.NORM.INV(F2329,'Input Parameters'!$E$21,'Input Parameters'!$F$21)</f>
        <v>271.07072891593259</v>
      </c>
      <c r="H2329" s="54">
        <f ca="1">EXP(E2329*(1/'Input Parameters'!$E$22-1/G2329))</f>
        <v>0.28614474725539851</v>
      </c>
      <c r="I2329" s="10">
        <f t="shared" ca="1" si="303"/>
        <v>3.9169308326284957E-2</v>
      </c>
      <c r="J2329" s="29">
        <f ca="1">_xlfn.BETA.INV(I2329,'Input Parameters'!$L$24,'Input Parameters'!$M$24,'Input Parameters'!$J$24,'Input Parameters'!$K$24)</f>
        <v>0.32350340453374027</v>
      </c>
      <c r="K2329" s="156">
        <f ca="1">('Input Parameters'!$E$25/'Input Parameters'!$E$31)^$J2329</f>
        <v>9.820804797020069E-2</v>
      </c>
      <c r="L2329" s="66">
        <f ca="1">$H2329*$C2329*'Input Parameters'!$E$23*K2329</f>
        <v>14.464969967879744</v>
      </c>
      <c r="M2329" s="23">
        <f t="shared" ca="1" si="304"/>
        <v>0.98242116010802349</v>
      </c>
      <c r="N2329" s="15">
        <f ca="1">_xlfn.NORM.INV(M2329,'Input Parameters'!$E$26,'Input Parameters'!$F$26)</f>
        <v>7.8237289793953196E-2</v>
      </c>
      <c r="O2329" s="8">
        <f t="shared" ca="1" si="305"/>
        <v>0.84589088232988241</v>
      </c>
      <c r="P2329" s="29">
        <f ca="1">_xlfn.LOGNORM.INV(O2329,'Input Parameters'!$H$27,'Input Parameters'!$I$27)</f>
        <v>2.2344931499347491</v>
      </c>
      <c r="Q2329" s="10"/>
      <c r="R2329" s="15">
        <f>'Input Parameters'!$E$28</f>
        <v>12.7</v>
      </c>
      <c r="S2329" s="10">
        <f t="shared" ca="1" si="306"/>
        <v>2.1377031508423072E-2</v>
      </c>
      <c r="T2329" s="25">
        <f ca="1">_xlfn.LOGNORM.INV(S2329,'Input Parameters'!$H$29,'Input Parameters'!$I$29)</f>
        <v>46.384006408788188</v>
      </c>
      <c r="U2329" s="10">
        <f t="shared" ca="1" si="307"/>
        <v>0.55455949643468672</v>
      </c>
      <c r="V2329" s="29">
        <f ca="1">IF('Input Parameters'!$D$30="Beta",_xlfn.BETA.INV(U2329,'Input Parameters'!$L$30,'Input Parameters'!$M$30,'Input Parameters'!$J$30,'Input Parameters'!$K$30),IF('Input Parameters'!$D$30="LogNorm",_xlfn.LOGNORM.INV(U2329,'Input Parameters'!$H$30,'Input Parameters'!$I$30)))</f>
        <v>1.0547532687593055</v>
      </c>
      <c r="W2329" s="2">
        <f ca="1">N2329+(P2329-N2329)*(1-ERF((T2329-R2329)/(2*SQRT(L2329*'Input Parameters'!$E$31))))</f>
        <v>1.2235301346248151</v>
      </c>
      <c r="X2329">
        <f t="shared" ca="1" si="308"/>
        <v>0</v>
      </c>
      <c r="Y2329" s="7"/>
    </row>
    <row r="2330" spans="1:25" ht="15" customHeight="1" x14ac:dyDescent="0.3">
      <c r="A2330" s="130">
        <v>2323</v>
      </c>
      <c r="B2330" s="10">
        <f t="shared" ca="1" si="300"/>
        <v>0.79859146596996045</v>
      </c>
      <c r="C2330" s="57">
        <f ca="1">_xlfn.NORM.INV(B2330,'Input Parameters'!$E$19,'Input Parameters'!$F$19)</f>
        <v>637.99275673596139</v>
      </c>
      <c r="D2330" s="10">
        <f t="shared" ca="1" si="301"/>
        <v>0.97557198368459708</v>
      </c>
      <c r="E2330" s="59">
        <f ca="1">IF(_xlfn.NORM.INV(D2330,'Input Parameters'!$E$20,'Input Parameters'!$F$20)&lt;3500,3500,IF(_xlfn.NORM.INV(D2330,'Input Parameters'!$E$20,'Input Parameters'!$F$20)&gt;5500,5500,_xlfn.NORM.INV(D2330,'Input Parameters'!$E$20,'Input Parameters'!$F$20)))</f>
        <v>5500</v>
      </c>
      <c r="F2330" s="10">
        <f t="shared" ca="1" si="302"/>
        <v>0.93031178628362377</v>
      </c>
      <c r="G2330" s="61">
        <f ca="1">_xlfn.NORM.INV(F2330,'Input Parameters'!$E$21,'Input Parameters'!$F$21)</f>
        <v>296.46800071140018</v>
      </c>
      <c r="H2330" s="54">
        <f ca="1">EXP(E2330*(1/'Input Parameters'!$E$22-1/G2330))</f>
        <v>1.2455557816065392</v>
      </c>
      <c r="I2330" s="10">
        <f t="shared" ca="1" si="303"/>
        <v>0.67709337684862436</v>
      </c>
      <c r="J2330" s="29">
        <f ca="1">_xlfn.BETA.INV(I2330,'Input Parameters'!$L$24,'Input Parameters'!$M$24,'Input Parameters'!$J$24,'Input Parameters'!$K$24)</f>
        <v>0.67912202683359879</v>
      </c>
      <c r="K2330" s="156">
        <f ca="1">('Input Parameters'!$E$25/'Input Parameters'!$E$31)^$J2330</f>
        <v>7.6602223244591587E-3</v>
      </c>
      <c r="L2330" s="66">
        <f ca="1">$H2330*$C2330*'Input Parameters'!$E$23*K2330</f>
        <v>6.0872383128699754</v>
      </c>
      <c r="M2330" s="23">
        <f t="shared" ca="1" si="304"/>
        <v>0.99247424951478247</v>
      </c>
      <c r="N2330" s="15">
        <f ca="1">_xlfn.NORM.INV(M2330,'Input Parameters'!$E$26,'Input Parameters'!$F$26)</f>
        <v>8.5053887680667739E-2</v>
      </c>
      <c r="O2330" s="8">
        <f t="shared" ca="1" si="305"/>
        <v>0.38481953599686247</v>
      </c>
      <c r="P2330" s="29">
        <f ca="1">_xlfn.LOGNORM.INV(O2330,'Input Parameters'!$H$27,'Input Parameters'!$I$27)</f>
        <v>1.2506371724421108</v>
      </c>
      <c r="Q2330" s="10"/>
      <c r="R2330" s="15">
        <f>'Input Parameters'!$E$28</f>
        <v>12.7</v>
      </c>
      <c r="S2330" s="10">
        <f t="shared" ca="1" si="306"/>
        <v>0.93536929844094319</v>
      </c>
      <c r="T2330" s="25">
        <f ca="1">_xlfn.LOGNORM.INV(S2330,'Input Parameters'!$H$29,'Input Parameters'!$I$29)</f>
        <v>69.044617008372697</v>
      </c>
      <c r="U2330" s="10">
        <f t="shared" ca="1" si="307"/>
        <v>0.15447441846440157</v>
      </c>
      <c r="V2330" s="29">
        <f ca="1">IF('Input Parameters'!$D$30="Beta",_xlfn.BETA.INV(U2330,'Input Parameters'!$L$30,'Input Parameters'!$M$30,'Input Parameters'!$J$30,'Input Parameters'!$K$30),IF('Input Parameters'!$D$30="LogNorm",_xlfn.LOGNORM.INV(U2330,'Input Parameters'!$H$30,'Input Parameters'!$I$30)))</f>
        <v>0.6689724430482078</v>
      </c>
      <c r="W2330" s="2">
        <f ca="1">N2330+(P2330-N2330)*(1-ERF((T2330-R2330)/(2*SQRT(L2330*'Input Parameters'!$E$31))))</f>
        <v>0.20901032982687845</v>
      </c>
      <c r="X2330">
        <f t="shared" ca="1" si="308"/>
        <v>1</v>
      </c>
      <c r="Y2330" s="7"/>
    </row>
    <row r="2331" spans="1:25" ht="15" customHeight="1" x14ac:dyDescent="0.3">
      <c r="A2331" s="130">
        <v>2324</v>
      </c>
      <c r="B2331" s="10">
        <f t="shared" ca="1" si="300"/>
        <v>0.52791988465351514</v>
      </c>
      <c r="C2331" s="57">
        <f ca="1">_xlfn.NORM.INV(B2331,'Input Parameters'!$E$19,'Input Parameters'!$F$19)</f>
        <v>573.21854898358822</v>
      </c>
      <c r="D2331" s="10">
        <f t="shared" ca="1" si="301"/>
        <v>0.2961940263685392</v>
      </c>
      <c r="E2331" s="59">
        <f ca="1">IF(_xlfn.NORM.INV(D2331,'Input Parameters'!$E$20,'Input Parameters'!$F$20)&lt;3500,3500,IF(_xlfn.NORM.INV(D2331,'Input Parameters'!$E$20,'Input Parameters'!$F$20)&gt;5500,5500,_xlfn.NORM.INV(D2331,'Input Parameters'!$E$20,'Input Parameters'!$F$20)))</f>
        <v>4425.2349473613331</v>
      </c>
      <c r="F2331" s="10">
        <f t="shared" ca="1" si="302"/>
        <v>0.67662004041299728</v>
      </c>
      <c r="G2331" s="61">
        <f ca="1">_xlfn.NORM.INV(F2331,'Input Parameters'!$E$21,'Input Parameters'!$F$21)</f>
        <v>288.45198639294762</v>
      </c>
      <c r="H2331" s="54">
        <f ca="1">EXP(E2331*(1/'Input Parameters'!$E$22-1/G2331))</f>
        <v>0.78809901172153229</v>
      </c>
      <c r="I2331" s="10">
        <f t="shared" ca="1" si="303"/>
        <v>0.58087039137485674</v>
      </c>
      <c r="J2331" s="29">
        <f ca="1">_xlfn.BETA.INV(I2331,'Input Parameters'!$L$24,'Input Parameters'!$M$24,'Input Parameters'!$J$24,'Input Parameters'!$K$24)</f>
        <v>0.63967769986059186</v>
      </c>
      <c r="K2331" s="156">
        <f ca="1">('Input Parameters'!$E$25/'Input Parameters'!$E$31)^$J2331</f>
        <v>1.0165470878205147E-2</v>
      </c>
      <c r="L2331" s="66">
        <f ca="1">$H2331*$C2331*'Input Parameters'!$E$23*K2331</f>
        <v>4.5922816805452484</v>
      </c>
      <c r="M2331" s="23">
        <f t="shared" ca="1" si="304"/>
        <v>0.78972955103083542</v>
      </c>
      <c r="N2331" s="15">
        <f ca="1">_xlfn.NORM.INV(M2331,'Input Parameters'!$E$26,'Input Parameters'!$F$26)</f>
        <v>5.0915147172583622E-2</v>
      </c>
      <c r="O2331" s="8">
        <f t="shared" ca="1" si="305"/>
        <v>0.86581834793370693</v>
      </c>
      <c r="P2331" s="29">
        <f ca="1">_xlfn.LOGNORM.INV(O2331,'Input Parameters'!$H$27,'Input Parameters'!$I$27)</f>
        <v>2.3230705702098002</v>
      </c>
      <c r="Q2331" s="10"/>
      <c r="R2331" s="15">
        <f>'Input Parameters'!$E$28</f>
        <v>12.7</v>
      </c>
      <c r="S2331" s="10">
        <f t="shared" ca="1" si="306"/>
        <v>0.88397509562348375</v>
      </c>
      <c r="T2331" s="25">
        <f ca="1">_xlfn.LOGNORM.INV(S2331,'Input Parameters'!$H$29,'Input Parameters'!$I$29)</f>
        <v>66.593653602933998</v>
      </c>
      <c r="U2331" s="10">
        <f t="shared" ca="1" si="307"/>
        <v>0.84002170559324973</v>
      </c>
      <c r="V2331" s="29">
        <f ca="1">IF('Input Parameters'!$D$30="Beta",_xlfn.BETA.INV(U2331,'Input Parameters'!$L$30,'Input Parameters'!$M$30,'Input Parameters'!$J$30,'Input Parameters'!$K$30),IF('Input Parameters'!$D$30="LogNorm",_xlfn.LOGNORM.INV(U2331,'Input Parameters'!$H$30,'Input Parameters'!$I$30)))</f>
        <v>1.4790531739771362</v>
      </c>
      <c r="W2331" s="2">
        <f ca="1">N2331+(P2331-N2331)*(1-ERF((T2331-R2331)/(2*SQRT(L2331*'Input Parameters'!$E$31))))</f>
        <v>0.22212739971584039</v>
      </c>
      <c r="X2331">
        <f t="shared" ca="1" si="308"/>
        <v>1</v>
      </c>
      <c r="Y2331" s="7"/>
    </row>
    <row r="2332" spans="1:25" ht="15" customHeight="1" x14ac:dyDescent="0.3">
      <c r="A2332" s="130">
        <v>2325</v>
      </c>
      <c r="B2332" s="10">
        <f t="shared" ca="1" si="300"/>
        <v>0.54159245737369144</v>
      </c>
      <c r="C2332" s="57">
        <f ca="1">_xlfn.NORM.INV(B2332,'Input Parameters'!$E$19,'Input Parameters'!$F$19)</f>
        <v>576.12572259794001</v>
      </c>
      <c r="D2332" s="10">
        <f t="shared" ca="1" si="301"/>
        <v>0.71874176266653445</v>
      </c>
      <c r="E2332" s="59">
        <f ca="1">IF(_xlfn.NORM.INV(D2332,'Input Parameters'!$E$20,'Input Parameters'!$F$20)&lt;3500,3500,IF(_xlfn.NORM.INV(D2332,'Input Parameters'!$E$20,'Input Parameters'!$F$20)&gt;5500,5500,_xlfn.NORM.INV(D2332,'Input Parameters'!$E$20,'Input Parameters'!$F$20)))</f>
        <v>5205.3754212419217</v>
      </c>
      <c r="F2332" s="10">
        <f t="shared" ca="1" si="302"/>
        <v>0.92222126144878536</v>
      </c>
      <c r="G2332" s="61">
        <f ca="1">_xlfn.NORM.INV(F2332,'Input Parameters'!$E$21,'Input Parameters'!$F$21)</f>
        <v>296.01255559280946</v>
      </c>
      <c r="H2332" s="54">
        <f ca="1">EXP(E2332*(1/'Input Parameters'!$E$22-1/G2332))</f>
        <v>1.1981809813816438</v>
      </c>
      <c r="I2332" s="10">
        <f t="shared" ca="1" si="303"/>
        <v>0.40809620320434403</v>
      </c>
      <c r="J2332" s="29">
        <f ca="1">_xlfn.BETA.INV(I2332,'Input Parameters'!$L$24,'Input Parameters'!$M$24,'Input Parameters'!$J$24,'Input Parameters'!$K$24)</f>
        <v>0.56934716115068051</v>
      </c>
      <c r="K2332" s="156">
        <f ca="1">('Input Parameters'!$E$25/'Input Parameters'!$E$31)^$J2332</f>
        <v>1.6835946034715832E-2</v>
      </c>
      <c r="L2332" s="66">
        <f ca="1">$H2332*$C2332*'Input Parameters'!$E$23*K2332</f>
        <v>11.621902097608997</v>
      </c>
      <c r="M2332" s="23">
        <f t="shared" ca="1" si="304"/>
        <v>0.89459595658936375</v>
      </c>
      <c r="N2332" s="15">
        <f ca="1">_xlfn.NORM.INV(M2332,'Input Parameters'!$E$26,'Input Parameters'!$F$26)</f>
        <v>6.0278276522140628E-2</v>
      </c>
      <c r="O2332" s="8">
        <f t="shared" ca="1" si="305"/>
        <v>0.56723887312416854</v>
      </c>
      <c r="P2332" s="29">
        <f ca="1">_xlfn.LOGNORM.INV(O2332,'Input Parameters'!$H$27,'Input Parameters'!$I$27)</f>
        <v>1.5343911864367001</v>
      </c>
      <c r="Q2332" s="10"/>
      <c r="R2332" s="15">
        <f>'Input Parameters'!$E$28</f>
        <v>12.7</v>
      </c>
      <c r="S2332" s="10">
        <f t="shared" ca="1" si="306"/>
        <v>9.5312036114934218E-2</v>
      </c>
      <c r="T2332" s="25">
        <f ca="1">_xlfn.LOGNORM.INV(S2332,'Input Parameters'!$H$29,'Input Parameters'!$I$29)</f>
        <v>50.274405406593438</v>
      </c>
      <c r="U2332" s="10">
        <f t="shared" ca="1" si="307"/>
        <v>0.2745036244470358</v>
      </c>
      <c r="V2332" s="29">
        <f ca="1">IF('Input Parameters'!$D$30="Beta",_xlfn.BETA.INV(U2332,'Input Parameters'!$L$30,'Input Parameters'!$M$30,'Input Parameters'!$J$30,'Input Parameters'!$K$30),IF('Input Parameters'!$D$30="LogNorm",_xlfn.LOGNORM.INV(U2332,'Input Parameters'!$H$30,'Input Parameters'!$I$30)))</f>
        <v>0.78890904929843708</v>
      </c>
      <c r="W2332" s="2">
        <f ca="1">N2332+(P2332-N2332)*(1-ERF((T2332-R2332)/(2*SQRT(L2332*'Input Parameters'!$E$31))))</f>
        <v>0.70264841490228425</v>
      </c>
      <c r="X2332">
        <f t="shared" ca="1" si="308"/>
        <v>1</v>
      </c>
      <c r="Y2332" s="7"/>
    </row>
    <row r="2333" spans="1:25" ht="15" customHeight="1" x14ac:dyDescent="0.3">
      <c r="A2333" s="130">
        <v>2326</v>
      </c>
      <c r="B2333" s="10">
        <f t="shared" ca="1" si="300"/>
        <v>0.75346715497350691</v>
      </c>
      <c r="C2333" s="57">
        <f ca="1">_xlfn.NORM.INV(B2333,'Input Parameters'!$E$19,'Input Parameters'!$F$19)</f>
        <v>625.21976306377087</v>
      </c>
      <c r="D2333" s="10">
        <f t="shared" ca="1" si="301"/>
        <v>0.67413274845309745</v>
      </c>
      <c r="E2333" s="59">
        <f ca="1">IF(_xlfn.NORM.INV(D2333,'Input Parameters'!$E$20,'Input Parameters'!$F$20)&lt;3500,3500,IF(_xlfn.NORM.INV(D2333,'Input Parameters'!$E$20,'Input Parameters'!$F$20)&gt;5500,5500,_xlfn.NORM.INV(D2333,'Input Parameters'!$E$20,'Input Parameters'!$F$20)))</f>
        <v>5115.9477301931192</v>
      </c>
      <c r="F2333" s="10">
        <f t="shared" ca="1" si="302"/>
        <v>0.1904596237651105</v>
      </c>
      <c r="G2333" s="61">
        <f ca="1">_xlfn.NORM.INV(F2333,'Input Parameters'!$E$21,'Input Parameters'!$F$21)</f>
        <v>277.96303808049885</v>
      </c>
      <c r="H2333" s="54">
        <f ca="1">EXP(E2333*(1/'Input Parameters'!$E$22-1/G2333))</f>
        <v>0.3888489545747546</v>
      </c>
      <c r="I2333" s="10">
        <f t="shared" ca="1" si="303"/>
        <v>0.90039491357168355</v>
      </c>
      <c r="J2333" s="29">
        <f ca="1">_xlfn.BETA.INV(I2333,'Input Parameters'!$L$24,'Input Parameters'!$M$24,'Input Parameters'!$J$24,'Input Parameters'!$K$24)</f>
        <v>0.79286116220514946</v>
      </c>
      <c r="K2333" s="156">
        <f ca="1">('Input Parameters'!$E$25/'Input Parameters'!$E$31)^$J2333</f>
        <v>3.3876209537074598E-3</v>
      </c>
      <c r="L2333" s="66">
        <f ca="1">$H2333*$C2333*'Input Parameters'!$E$23*K2333</f>
        <v>0.82358502938635447</v>
      </c>
      <c r="M2333" s="23">
        <f t="shared" ca="1" si="304"/>
        <v>0.34271643637603344</v>
      </c>
      <c r="N2333" s="15">
        <f ca="1">_xlfn.NORM.INV(M2333,'Input Parameters'!$E$26,'Input Parameters'!$F$26)</f>
        <v>2.5493724710574095E-2</v>
      </c>
      <c r="O2333" s="8">
        <f t="shared" ca="1" si="305"/>
        <v>0.53369470519165541</v>
      </c>
      <c r="P2333" s="29">
        <f ca="1">_xlfn.LOGNORM.INV(O2333,'Input Parameters'!$H$27,'Input Parameters'!$I$27)</f>
        <v>1.4779005085273222</v>
      </c>
      <c r="Q2333" s="10"/>
      <c r="R2333" s="15">
        <f>'Input Parameters'!$E$28</f>
        <v>12.7</v>
      </c>
      <c r="S2333" s="10">
        <f t="shared" ca="1" si="306"/>
        <v>0.33058524076128881</v>
      </c>
      <c r="T2333" s="25">
        <f ca="1">_xlfn.LOGNORM.INV(S2333,'Input Parameters'!$H$29,'Input Parameters'!$I$29)</f>
        <v>55.435653302244425</v>
      </c>
      <c r="U2333" s="10">
        <f t="shared" ca="1" si="307"/>
        <v>0.454085885411042</v>
      </c>
      <c r="V2333" s="29">
        <f ca="1">IF('Input Parameters'!$D$30="Beta",_xlfn.BETA.INV(U2333,'Input Parameters'!$L$30,'Input Parameters'!$M$30,'Input Parameters'!$J$30,'Input Parameters'!$K$30),IF('Input Parameters'!$D$30="LogNorm",_xlfn.LOGNORM.INV(U2333,'Input Parameters'!$H$30,'Input Parameters'!$I$30)))</f>
        <v>0.95477557060016283</v>
      </c>
      <c r="W2333" s="2">
        <f ca="1">N2333+(P2333-N2333)*(1-ERF((T2333-R2333)/(2*SQRT(L2333*'Input Parameters'!$E$31))))</f>
        <v>2.6755884462753961E-2</v>
      </c>
      <c r="X2333">
        <f t="shared" ca="1" si="308"/>
        <v>1</v>
      </c>
      <c r="Y2333" s="7"/>
    </row>
    <row r="2334" spans="1:25" ht="15" customHeight="1" x14ac:dyDescent="0.3">
      <c r="A2334" s="130">
        <v>2327</v>
      </c>
      <c r="B2334" s="10">
        <f t="shared" ca="1" si="300"/>
        <v>0.80291496984918365</v>
      </c>
      <c r="C2334" s="57">
        <f ca="1">_xlfn.NORM.INV(B2334,'Input Parameters'!$E$19,'Input Parameters'!$F$19)</f>
        <v>639.30070386640159</v>
      </c>
      <c r="D2334" s="10">
        <f t="shared" ca="1" si="301"/>
        <v>0.90639119320323847</v>
      </c>
      <c r="E2334" s="59">
        <f ca="1">IF(_xlfn.NORM.INV(D2334,'Input Parameters'!$E$20,'Input Parameters'!$F$20)&lt;3500,3500,IF(_xlfn.NORM.INV(D2334,'Input Parameters'!$E$20,'Input Parameters'!$F$20)&gt;5500,5500,_xlfn.NORM.INV(D2334,'Input Parameters'!$E$20,'Input Parameters'!$F$20)))</f>
        <v>5500</v>
      </c>
      <c r="F2334" s="10">
        <f t="shared" ca="1" si="302"/>
        <v>0.3676023450037732</v>
      </c>
      <c r="G2334" s="61">
        <f ca="1">_xlfn.NORM.INV(F2334,'Input Parameters'!$E$21,'Input Parameters'!$F$21)</f>
        <v>282.1916667868536</v>
      </c>
      <c r="H2334" s="54">
        <f ca="1">EXP(E2334*(1/'Input Parameters'!$E$22-1/G2334))</f>
        <v>0.48725480448157443</v>
      </c>
      <c r="I2334" s="10">
        <f t="shared" ca="1" si="303"/>
        <v>0.54765504961926748</v>
      </c>
      <c r="J2334" s="29">
        <f ca="1">_xlfn.BETA.INV(I2334,'Input Parameters'!$L$24,'Input Parameters'!$M$24,'Input Parameters'!$J$24,'Input Parameters'!$K$24)</f>
        <v>0.62632964702827554</v>
      </c>
      <c r="K2334" s="156">
        <f ca="1">('Input Parameters'!$E$25/'Input Parameters'!$E$31)^$J2334</f>
        <v>1.1186969500625619E-2</v>
      </c>
      <c r="L2334" s="66">
        <f ca="1">$H2334*$C2334*'Input Parameters'!$E$23*K2334</f>
        <v>3.4847671709948442</v>
      </c>
      <c r="M2334" s="23">
        <f t="shared" ca="1" si="304"/>
        <v>0.65100938440419032</v>
      </c>
      <c r="N2334" s="15">
        <f ca="1">_xlfn.NORM.INV(M2334,'Input Parameters'!$E$26,'Input Parameters'!$F$26)</f>
        <v>4.214898760379026E-2</v>
      </c>
      <c r="O2334" s="8">
        <f t="shared" ca="1" si="305"/>
        <v>0.42795198847106153</v>
      </c>
      <c r="P2334" s="29">
        <f ca="1">_xlfn.LOGNORM.INV(O2334,'Input Parameters'!$H$27,'Input Parameters'!$I$27)</f>
        <v>1.3137349640725731</v>
      </c>
      <c r="Q2334" s="10"/>
      <c r="R2334" s="15">
        <f>'Input Parameters'!$E$28</f>
        <v>12.7</v>
      </c>
      <c r="S2334" s="10">
        <f t="shared" ca="1" si="306"/>
        <v>0.38217573444323039</v>
      </c>
      <c r="T2334" s="25">
        <f ca="1">_xlfn.LOGNORM.INV(S2334,'Input Parameters'!$H$29,'Input Parameters'!$I$29)</f>
        <v>56.304571909925677</v>
      </c>
      <c r="U2334" s="10">
        <f t="shared" ca="1" si="307"/>
        <v>0.90163613554850952</v>
      </c>
      <c r="V2334" s="29">
        <f ca="1">IF('Input Parameters'!$D$30="Beta",_xlfn.BETA.INV(U2334,'Input Parameters'!$L$30,'Input Parameters'!$M$30,'Input Parameters'!$J$30,'Input Parameters'!$K$30),IF('Input Parameters'!$D$30="LogNorm",_xlfn.LOGNORM.INV(U2334,'Input Parameters'!$H$30,'Input Parameters'!$I$30)))</f>
        <v>1.6624288695105365</v>
      </c>
      <c r="W2334" s="2">
        <f ca="1">N2334+(P2334-N2334)*(1-ERF((T2334-R2334)/(2*SQRT(L2334*'Input Parameters'!$E$31))))</f>
        <v>0.16752293479283159</v>
      </c>
      <c r="X2334">
        <f t="shared" ca="1" si="308"/>
        <v>1</v>
      </c>
      <c r="Y2334" s="7"/>
    </row>
    <row r="2335" spans="1:25" ht="15" customHeight="1" x14ac:dyDescent="0.3">
      <c r="A2335" s="130">
        <v>2328</v>
      </c>
      <c r="B2335" s="10">
        <f t="shared" ca="1" si="300"/>
        <v>0.89109283499716418</v>
      </c>
      <c r="C2335" s="57">
        <f ca="1">_xlfn.NORM.INV(B2335,'Input Parameters'!$E$19,'Input Parameters'!$F$19)</f>
        <v>671.43448923381538</v>
      </c>
      <c r="D2335" s="10">
        <f t="shared" ca="1" si="301"/>
        <v>2.499072069990449E-2</v>
      </c>
      <c r="E2335" s="59">
        <f ca="1">IF(_xlfn.NORM.INV(D2335,'Input Parameters'!$E$20,'Input Parameters'!$F$20)&lt;3500,3500,IF(_xlfn.NORM.INV(D2335,'Input Parameters'!$E$20,'Input Parameters'!$F$20)&gt;5500,5500,_xlfn.NORM.INV(D2335,'Input Parameters'!$E$20,'Input Parameters'!$F$20)))</f>
        <v>3500</v>
      </c>
      <c r="F2335" s="10">
        <f t="shared" ca="1" si="302"/>
        <v>0.17153427746663019</v>
      </c>
      <c r="G2335" s="61">
        <f ca="1">_xlfn.NORM.INV(F2335,'Input Parameters'!$E$21,'Input Parameters'!$F$21)</f>
        <v>277.39777969169137</v>
      </c>
      <c r="H2335" s="54">
        <f ca="1">EXP(E2335*(1/'Input Parameters'!$E$22-1/G2335))</f>
        <v>0.51075368331814708</v>
      </c>
      <c r="I2335" s="10">
        <f t="shared" ca="1" si="303"/>
        <v>0.37204193551544895</v>
      </c>
      <c r="J2335" s="29">
        <f ca="1">_xlfn.BETA.INV(I2335,'Input Parameters'!$L$24,'Input Parameters'!$M$24,'Input Parameters'!$J$24,'Input Parameters'!$K$24)</f>
        <v>0.55388770012344635</v>
      </c>
      <c r="K2335" s="156">
        <f ca="1">('Input Parameters'!$E$25/'Input Parameters'!$E$31)^$J2335</f>
        <v>1.8810503808962556E-2</v>
      </c>
      <c r="L2335" s="66">
        <f ca="1">$H2335*$C2335*'Input Parameters'!$E$23*K2335</f>
        <v>6.4508297549212825</v>
      </c>
      <c r="M2335" s="23">
        <f t="shared" ca="1" si="304"/>
        <v>0.26621841606950647</v>
      </c>
      <c r="N2335" s="15">
        <f ca="1">_xlfn.NORM.INV(M2335,'Input Parameters'!$E$26,'Input Parameters'!$F$26)</f>
        <v>2.0889899832789174E-2</v>
      </c>
      <c r="O2335" s="8">
        <f t="shared" ca="1" si="305"/>
        <v>0.78984322032464782</v>
      </c>
      <c r="P2335" s="29">
        <f ca="1">_xlfn.LOGNORM.INV(O2335,'Input Parameters'!$H$27,'Input Parameters'!$I$27)</f>
        <v>2.0334642558674725</v>
      </c>
      <c r="Q2335" s="10"/>
      <c r="R2335" s="15">
        <f>'Input Parameters'!$E$28</f>
        <v>12.7</v>
      </c>
      <c r="S2335" s="10">
        <f t="shared" ca="1" si="306"/>
        <v>0.81933115123078726</v>
      </c>
      <c r="T2335" s="25">
        <f ca="1">_xlfn.LOGNORM.INV(S2335,'Input Parameters'!$H$29,'Input Parameters'!$I$29)</f>
        <v>64.51625567990763</v>
      </c>
      <c r="U2335" s="10">
        <f t="shared" ca="1" si="307"/>
        <v>0.81996251945927656</v>
      </c>
      <c r="V2335" s="29">
        <f ca="1">IF('Input Parameters'!$D$30="Beta",_xlfn.BETA.INV(U2335,'Input Parameters'!$L$30,'Input Parameters'!$M$30,'Input Parameters'!$J$30,'Input Parameters'!$K$30),IF('Input Parameters'!$D$30="LogNorm",_xlfn.LOGNORM.INV(U2335,'Input Parameters'!$H$30,'Input Parameters'!$I$30)))</f>
        <v>1.4335024694522616</v>
      </c>
      <c r="W2335" s="2">
        <f ca="1">N2335+(P2335-N2335)*(1-ERF((T2335-R2335)/(2*SQRT(L2335*'Input Parameters'!$E$31))))</f>
        <v>0.32103658709364874</v>
      </c>
      <c r="X2335">
        <f t="shared" ca="1" si="308"/>
        <v>1</v>
      </c>
      <c r="Y2335" s="7"/>
    </row>
    <row r="2336" spans="1:25" ht="15" customHeight="1" x14ac:dyDescent="0.3">
      <c r="A2336" s="130">
        <v>2329</v>
      </c>
      <c r="B2336" s="10">
        <f t="shared" ca="1" si="300"/>
        <v>0.50654724192804879</v>
      </c>
      <c r="C2336" s="57">
        <f ca="1">_xlfn.NORM.INV(B2336,'Input Parameters'!$E$19,'Input Parameters'!$F$19)</f>
        <v>568.68683415429143</v>
      </c>
      <c r="D2336" s="10">
        <f t="shared" ca="1" si="301"/>
        <v>0.12267418637564664</v>
      </c>
      <c r="E2336" s="59">
        <f ca="1">IF(_xlfn.NORM.INV(D2336,'Input Parameters'!$E$20,'Input Parameters'!$F$20)&lt;3500,3500,IF(_xlfn.NORM.INV(D2336,'Input Parameters'!$E$20,'Input Parameters'!$F$20)&gt;5500,5500,_xlfn.NORM.INV(D2336,'Input Parameters'!$E$20,'Input Parameters'!$F$20)))</f>
        <v>3986.7945421149652</v>
      </c>
      <c r="F2336" s="10">
        <f t="shared" ca="1" si="302"/>
        <v>0.23510165353318735</v>
      </c>
      <c r="G2336" s="61">
        <f ca="1">_xlfn.NORM.INV(F2336,'Input Parameters'!$E$21,'Input Parameters'!$F$21)</f>
        <v>279.17391438467757</v>
      </c>
      <c r="H2336" s="54">
        <f ca="1">EXP(E2336*(1/'Input Parameters'!$E$22-1/G2336))</f>
        <v>0.50972851909635397</v>
      </c>
      <c r="I2336" s="10">
        <f t="shared" ca="1" si="303"/>
        <v>0.88352425485374086</v>
      </c>
      <c r="J2336" s="29">
        <f ca="1">_xlfn.BETA.INV(I2336,'Input Parameters'!$L$24,'Input Parameters'!$M$24,'Input Parameters'!$J$24,'Input Parameters'!$K$24)</f>
        <v>0.7815072483191654</v>
      </c>
      <c r="K2336" s="156">
        <f ca="1">('Input Parameters'!$E$25/'Input Parameters'!$E$31)^$J2336</f>
        <v>3.6750830630612762E-3</v>
      </c>
      <c r="L2336" s="66">
        <f ca="1">$H2336*$C2336*'Input Parameters'!$E$23*K2336</f>
        <v>1.0653180024057103</v>
      </c>
      <c r="M2336" s="23">
        <f t="shared" ca="1" si="304"/>
        <v>0.17539989094275976</v>
      </c>
      <c r="N2336" s="15">
        <f ca="1">_xlfn.NORM.INV(M2336,'Input Parameters'!$E$26,'Input Parameters'!$F$26)</f>
        <v>1.440617894597266E-2</v>
      </c>
      <c r="O2336" s="8">
        <f t="shared" ca="1" si="305"/>
        <v>0.25270244027141076</v>
      </c>
      <c r="P2336" s="29">
        <f ca="1">_xlfn.LOGNORM.INV(O2336,'Input Parameters'!$H$27,'Input Parameters'!$I$27)</f>
        <v>1.0603106153702544</v>
      </c>
      <c r="Q2336" s="10"/>
      <c r="R2336" s="15">
        <f>'Input Parameters'!$E$28</f>
        <v>12.7</v>
      </c>
      <c r="S2336" s="10">
        <f t="shared" ca="1" si="306"/>
        <v>5.140646774641211E-2</v>
      </c>
      <c r="T2336" s="25">
        <f ca="1">_xlfn.LOGNORM.INV(S2336,'Input Parameters'!$H$29,'Input Parameters'!$I$29)</f>
        <v>48.485908206589443</v>
      </c>
      <c r="U2336" s="10">
        <f t="shared" ca="1" si="307"/>
        <v>0.46950954111016829</v>
      </c>
      <c r="V2336" s="29">
        <f ca="1">IF('Input Parameters'!$D$30="Beta",_xlfn.BETA.INV(U2336,'Input Parameters'!$L$30,'Input Parameters'!$M$30,'Input Parameters'!$J$30,'Input Parameters'!$K$30),IF('Input Parameters'!$D$30="LogNorm",_xlfn.LOGNORM.INV(U2336,'Input Parameters'!$H$30,'Input Parameters'!$I$30)))</f>
        <v>0.96951263842577362</v>
      </c>
      <c r="W2336" s="2">
        <f ca="1">N2336+(P2336-N2336)*(1-ERF((T2336-R2336)/(2*SQRT(L2336*'Input Parameters'!$E$31))))</f>
        <v>2.9279490387271921E-2</v>
      </c>
      <c r="X2336">
        <f t="shared" ca="1" si="308"/>
        <v>1</v>
      </c>
      <c r="Y2336" s="7"/>
    </row>
    <row r="2337" spans="1:25" ht="15" customHeight="1" x14ac:dyDescent="0.3">
      <c r="A2337" s="130">
        <v>2330</v>
      </c>
      <c r="B2337" s="10">
        <f t="shared" ca="1" si="300"/>
        <v>0.59021742217587936</v>
      </c>
      <c r="C2337" s="57">
        <f ca="1">_xlfn.NORM.INV(B2337,'Input Parameters'!$E$19,'Input Parameters'!$F$19)</f>
        <v>586.57481352902118</v>
      </c>
      <c r="D2337" s="10">
        <f t="shared" ca="1" si="301"/>
        <v>0.74569361239710252</v>
      </c>
      <c r="E2337" s="59">
        <f ca="1">IF(_xlfn.NORM.INV(D2337,'Input Parameters'!$E$20,'Input Parameters'!$F$20)&lt;3500,3500,IF(_xlfn.NORM.INV(D2337,'Input Parameters'!$E$20,'Input Parameters'!$F$20)&gt;5500,5500,_xlfn.NORM.INV(D2337,'Input Parameters'!$E$20,'Input Parameters'!$F$20)))</f>
        <v>5262.6994961077053</v>
      </c>
      <c r="F2337" s="10">
        <f t="shared" ca="1" si="302"/>
        <v>0.74489335278598456</v>
      </c>
      <c r="G2337" s="61">
        <f ca="1">_xlfn.NORM.INV(F2337,'Input Parameters'!$E$21,'Input Parameters'!$F$21)</f>
        <v>290.02585408184655</v>
      </c>
      <c r="H2337" s="54">
        <f ca="1">EXP(E2337*(1/'Input Parameters'!$E$22-1/G2337))</f>
        <v>0.83177758816121194</v>
      </c>
      <c r="I2337" s="10">
        <f t="shared" ca="1" si="303"/>
        <v>0.84046570741217619</v>
      </c>
      <c r="J2337" s="29">
        <f ca="1">_xlfn.BETA.INV(I2337,'Input Parameters'!$L$24,'Input Parameters'!$M$24,'Input Parameters'!$J$24,'Input Parameters'!$K$24)</f>
        <v>0.75591066376469818</v>
      </c>
      <c r="K2337" s="156">
        <f ca="1">('Input Parameters'!$E$25/'Input Parameters'!$E$31)^$J2337</f>
        <v>4.4158222444022847E-3</v>
      </c>
      <c r="L2337" s="66">
        <f ca="1">$H2337*$C2337*'Input Parameters'!$E$23*K2337</f>
        <v>2.1544787177835407</v>
      </c>
      <c r="M2337" s="23">
        <f t="shared" ca="1" si="304"/>
        <v>0.92239728050941594</v>
      </c>
      <c r="N2337" s="15">
        <f ca="1">_xlfn.NORM.INV(M2337,'Input Parameters'!$E$26,'Input Parameters'!$F$26)</f>
        <v>6.3849043499606573E-2</v>
      </c>
      <c r="O2337" s="8">
        <f t="shared" ca="1" si="305"/>
        <v>0.75238470127266965</v>
      </c>
      <c r="P2337" s="29">
        <f ca="1">_xlfn.LOGNORM.INV(O2337,'Input Parameters'!$H$27,'Input Parameters'!$I$27)</f>
        <v>1.9250308761820609</v>
      </c>
      <c r="Q2337" s="10"/>
      <c r="R2337" s="15">
        <f>'Input Parameters'!$E$28</f>
        <v>12.7</v>
      </c>
      <c r="S2337" s="10">
        <f t="shared" ca="1" si="306"/>
        <v>0.82471548524215132</v>
      </c>
      <c r="T2337" s="25">
        <f ca="1">_xlfn.LOGNORM.INV(S2337,'Input Parameters'!$H$29,'Input Parameters'!$I$29)</f>
        <v>64.666130153720644</v>
      </c>
      <c r="U2337" s="10">
        <f t="shared" ca="1" si="307"/>
        <v>0.28516293661476599</v>
      </c>
      <c r="V2337" s="29">
        <f ca="1">IF('Input Parameters'!$D$30="Beta",_xlfn.BETA.INV(U2337,'Input Parameters'!$L$30,'Input Parameters'!$M$30,'Input Parameters'!$J$30,'Input Parameters'!$K$30),IF('Input Parameters'!$D$30="LogNorm",_xlfn.LOGNORM.INV(U2337,'Input Parameters'!$H$30,'Input Parameters'!$I$30)))</f>
        <v>0.79882559160587319</v>
      </c>
      <c r="W2337" s="2">
        <f ca="1">N2337+(P2337-N2337)*(1-ERF((T2337-R2337)/(2*SQRT(L2337*'Input Parameters'!$E$31))))</f>
        <v>8.6741276236918352E-2</v>
      </c>
      <c r="X2337">
        <f t="shared" ca="1" si="308"/>
        <v>1</v>
      </c>
      <c r="Y2337" s="7"/>
    </row>
    <row r="2338" spans="1:25" ht="15" customHeight="1" x14ac:dyDescent="0.3">
      <c r="A2338" s="130">
        <v>2331</v>
      </c>
      <c r="B2338" s="10">
        <f t="shared" ca="1" si="300"/>
        <v>0.70062928643349465</v>
      </c>
      <c r="C2338" s="57">
        <f ca="1">_xlfn.NORM.INV(B2338,'Input Parameters'!$E$19,'Input Parameters'!$F$19)</f>
        <v>611.76485198954458</v>
      </c>
      <c r="D2338" s="10">
        <f t="shared" ca="1" si="301"/>
        <v>0.49358908806523982</v>
      </c>
      <c r="E2338" s="59">
        <f ca="1">IF(_xlfn.NORM.INV(D2338,'Input Parameters'!$E$20,'Input Parameters'!$F$20)&lt;3500,3500,IF(_xlfn.NORM.INV(D2338,'Input Parameters'!$E$20,'Input Parameters'!$F$20)&gt;5500,5500,_xlfn.NORM.INV(D2338,'Input Parameters'!$E$20,'Input Parameters'!$F$20)))</f>
        <v>4788.7506746253084</v>
      </c>
      <c r="F2338" s="10">
        <f t="shared" ca="1" si="302"/>
        <v>0.17530481833632805</v>
      </c>
      <c r="G2338" s="61">
        <f ca="1">_xlfn.NORM.INV(F2338,'Input Parameters'!$E$21,'Input Parameters'!$F$21)</f>
        <v>277.51341746403745</v>
      </c>
      <c r="H2338" s="54">
        <f ca="1">EXP(E2338*(1/'Input Parameters'!$E$22-1/G2338))</f>
        <v>0.40169351363865458</v>
      </c>
      <c r="I2338" s="10">
        <f t="shared" ca="1" si="303"/>
        <v>0.22878166191954974</v>
      </c>
      <c r="J2338" s="29">
        <f ca="1">_xlfn.BETA.INV(I2338,'Input Parameters'!$L$24,'Input Parameters'!$M$24,'Input Parameters'!$J$24,'Input Parameters'!$K$24)</f>
        <v>0.48497153372361246</v>
      </c>
      <c r="K2338" s="156">
        <f ca="1">('Input Parameters'!$E$25/'Input Parameters'!$E$31)^$J2338</f>
        <v>3.0839268704502272E-2</v>
      </c>
      <c r="L2338" s="66">
        <f ca="1">$H2338*$C2338*'Input Parameters'!$E$23*K2338</f>
        <v>7.5785027347406544</v>
      </c>
      <c r="M2338" s="23">
        <f t="shared" ca="1" si="304"/>
        <v>0.64879112662916449</v>
      </c>
      <c r="N2338" s="15">
        <f ca="1">_xlfn.NORM.INV(M2338,'Input Parameters'!$E$26,'Input Parameters'!$F$26)</f>
        <v>4.2023234911359834E-2</v>
      </c>
      <c r="O2338" s="8">
        <f t="shared" ca="1" si="305"/>
        <v>0.25239280993690116</v>
      </c>
      <c r="P2338" s="29">
        <f ca="1">_xlfn.LOGNORM.INV(O2338,'Input Parameters'!$H$27,'Input Parameters'!$I$27)</f>
        <v>1.0598560887662398</v>
      </c>
      <c r="Q2338" s="10"/>
      <c r="R2338" s="15">
        <f>'Input Parameters'!$E$28</f>
        <v>12.7</v>
      </c>
      <c r="S2338" s="10">
        <f t="shared" ca="1" si="306"/>
        <v>2.1716100187442633E-2</v>
      </c>
      <c r="T2338" s="25">
        <f ca="1">_xlfn.LOGNORM.INV(S2338,'Input Parameters'!$H$29,'Input Parameters'!$I$29)</f>
        <v>46.418259578294197</v>
      </c>
      <c r="U2338" s="10">
        <f t="shared" ca="1" si="307"/>
        <v>0.4792395974056024</v>
      </c>
      <c r="V2338" s="29">
        <f ca="1">IF('Input Parameters'!$D$30="Beta",_xlfn.BETA.INV(U2338,'Input Parameters'!$L$30,'Input Parameters'!$M$30,'Input Parameters'!$J$30,'Input Parameters'!$K$30),IF('Input Parameters'!$D$30="LogNorm",_xlfn.LOGNORM.INV(U2338,'Input Parameters'!$H$30,'Input Parameters'!$I$30)))</f>
        <v>0.97890205230935234</v>
      </c>
      <c r="W2338" s="2">
        <f ca="1">N2338+(P2338-N2338)*(1-ERF((T2338-R2338)/(2*SQRT(L2338*'Input Parameters'!$E$31))))</f>
        <v>0.43536048166681895</v>
      </c>
      <c r="X2338">
        <f t="shared" ca="1" si="308"/>
        <v>1</v>
      </c>
      <c r="Y2338" s="7"/>
    </row>
    <row r="2339" spans="1:25" ht="15" customHeight="1" x14ac:dyDescent="0.3">
      <c r="A2339" s="130">
        <v>2332</v>
      </c>
      <c r="B2339" s="10">
        <f t="shared" ca="1" si="300"/>
        <v>0.51816540884464357</v>
      </c>
      <c r="C2339" s="57">
        <f ca="1">_xlfn.NORM.INV(B2339,'Input Parameters'!$E$19,'Input Parameters'!$F$19)</f>
        <v>571.14894740227214</v>
      </c>
      <c r="D2339" s="10">
        <f t="shared" ca="1" si="301"/>
        <v>0.69380740643839989</v>
      </c>
      <c r="E2339" s="59">
        <f ca="1">IF(_xlfn.NORM.INV(D2339,'Input Parameters'!$E$20,'Input Parameters'!$F$20)&lt;3500,3500,IF(_xlfn.NORM.INV(D2339,'Input Parameters'!$E$20,'Input Parameters'!$F$20)&gt;5500,5500,_xlfn.NORM.INV(D2339,'Input Parameters'!$E$20,'Input Parameters'!$F$20)))</f>
        <v>5154.6701933891718</v>
      </c>
      <c r="F2339" s="10">
        <f t="shared" ca="1" si="302"/>
        <v>0.85857301965431854</v>
      </c>
      <c r="G2339" s="61">
        <f ca="1">_xlfn.NORM.INV(F2339,'Input Parameters'!$E$21,'Input Parameters'!$F$21)</f>
        <v>293.2910914766033</v>
      </c>
      <c r="H2339" s="54">
        <f ca="1">EXP(E2339*(1/'Input Parameters'!$E$22-1/G2339))</f>
        <v>1.0176141203630238</v>
      </c>
      <c r="I2339" s="10">
        <f t="shared" ca="1" si="303"/>
        <v>0.99694219876006263</v>
      </c>
      <c r="J2339" s="29">
        <f ca="1">_xlfn.BETA.INV(I2339,'Input Parameters'!$L$24,'Input Parameters'!$M$24,'Input Parameters'!$J$24,'Input Parameters'!$K$24)</f>
        <v>0.92725646841260012</v>
      </c>
      <c r="K2339" s="156">
        <f ca="1">('Input Parameters'!$E$25/'Input Parameters'!$E$31)^$J2339</f>
        <v>1.2918001983616965E-3</v>
      </c>
      <c r="L2339" s="66">
        <f ca="1">$H2339*$C2339*'Input Parameters'!$E$23*K2339</f>
        <v>0.75080620339239112</v>
      </c>
      <c r="M2339" s="23">
        <f t="shared" ca="1" si="304"/>
        <v>0.84130601821747442</v>
      </c>
      <c r="N2339" s="15">
        <f ca="1">_xlfn.NORM.INV(M2339,'Input Parameters'!$E$26,'Input Parameters'!$F$26)</f>
        <v>5.499663918103892E-2</v>
      </c>
      <c r="O2339" s="8">
        <f t="shared" ca="1" si="305"/>
        <v>0.79500851680292006</v>
      </c>
      <c r="P2339" s="29">
        <f ca="1">_xlfn.LOGNORM.INV(O2339,'Input Parameters'!$H$27,'Input Parameters'!$I$27)</f>
        <v>2.0497641134011917</v>
      </c>
      <c r="Q2339" s="10"/>
      <c r="R2339" s="15">
        <f>'Input Parameters'!$E$28</f>
        <v>12.7</v>
      </c>
      <c r="S2339" s="10">
        <f t="shared" ca="1" si="306"/>
        <v>0.35741642222625924</v>
      </c>
      <c r="T2339" s="25">
        <f ca="1">_xlfn.LOGNORM.INV(S2339,'Input Parameters'!$H$29,'Input Parameters'!$I$29)</f>
        <v>55.891394312757939</v>
      </c>
      <c r="U2339" s="10">
        <f t="shared" ca="1" si="307"/>
        <v>0.87550695263709288</v>
      </c>
      <c r="V2339" s="29">
        <f ca="1">IF('Input Parameters'!$D$30="Beta",_xlfn.BETA.INV(U2339,'Input Parameters'!$L$30,'Input Parameters'!$M$30,'Input Parameters'!$J$30,'Input Parameters'!$K$30),IF('Input Parameters'!$D$30="LogNorm",_xlfn.LOGNORM.INV(U2339,'Input Parameters'!$H$30,'Input Parameters'!$I$30)))</f>
        <v>1.5743061297289329</v>
      </c>
      <c r="W2339" s="2">
        <f ca="1">N2339+(P2339-N2339)*(1-ERF((T2339-R2339)/(2*SQRT(L2339*'Input Parameters'!$E$31))))</f>
        <v>5.5842446023225988E-2</v>
      </c>
      <c r="X2339">
        <f t="shared" ca="1" si="308"/>
        <v>1</v>
      </c>
      <c r="Y2339" s="7"/>
    </row>
    <row r="2340" spans="1:25" ht="15" customHeight="1" x14ac:dyDescent="0.3">
      <c r="A2340" s="130">
        <v>2333</v>
      </c>
      <c r="B2340" s="10">
        <f t="shared" ca="1" si="300"/>
        <v>0.51976770866034716</v>
      </c>
      <c r="C2340" s="57">
        <f ca="1">_xlfn.NORM.INV(B2340,'Input Parameters'!$E$19,'Input Parameters'!$F$19)</f>
        <v>571.48871495141509</v>
      </c>
      <c r="D2340" s="10">
        <f t="shared" ca="1" si="301"/>
        <v>0.37621724427720871</v>
      </c>
      <c r="E2340" s="59">
        <f ca="1">IF(_xlfn.NORM.INV(D2340,'Input Parameters'!$E$20,'Input Parameters'!$F$20)&lt;3500,3500,IF(_xlfn.NORM.INV(D2340,'Input Parameters'!$E$20,'Input Parameters'!$F$20)&gt;5500,5500,_xlfn.NORM.INV(D2340,'Input Parameters'!$E$20,'Input Parameters'!$F$20)))</f>
        <v>4579.1983515126767</v>
      </c>
      <c r="F2340" s="10">
        <f t="shared" ca="1" si="302"/>
        <v>9.4400756999654778E-2</v>
      </c>
      <c r="G2340" s="61">
        <f ca="1">_xlfn.NORM.INV(F2340,'Input Parameters'!$E$21,'Input Parameters'!$F$21)</f>
        <v>274.52091610088866</v>
      </c>
      <c r="H2340" s="54">
        <f ca="1">EXP(E2340*(1/'Input Parameters'!$E$22-1/G2340))</f>
        <v>0.34922918843673628</v>
      </c>
      <c r="I2340" s="10">
        <f t="shared" ca="1" si="303"/>
        <v>0.53759771426347758</v>
      </c>
      <c r="J2340" s="29">
        <f ca="1">_xlfn.BETA.INV(I2340,'Input Parameters'!$L$24,'Input Parameters'!$M$24,'Input Parameters'!$J$24,'Input Parameters'!$K$24)</f>
        <v>0.62229184398672455</v>
      </c>
      <c r="K2340" s="156">
        <f ca="1">('Input Parameters'!$E$25/'Input Parameters'!$E$31)^$J2340</f>
        <v>1.1515742777083612E-2</v>
      </c>
      <c r="L2340" s="66">
        <f ca="1">$H2340*$C2340*'Input Parameters'!$E$23*K2340</f>
        <v>2.2983181633706011</v>
      </c>
      <c r="M2340" s="23">
        <f t="shared" ca="1" si="304"/>
        <v>0.96894879959808744</v>
      </c>
      <c r="N2340" s="15">
        <f ca="1">_xlfn.NORM.INV(M2340,'Input Parameters'!$E$26,'Input Parameters'!$F$26)</f>
        <v>7.317684241797115E-2</v>
      </c>
      <c r="O2340" s="8">
        <f t="shared" ca="1" si="305"/>
        <v>0.63126690170708499</v>
      </c>
      <c r="P2340" s="29">
        <f ca="1">_xlfn.LOGNORM.INV(O2340,'Input Parameters'!$H$27,'Input Parameters'!$I$27)</f>
        <v>1.6512172656890431</v>
      </c>
      <c r="Q2340" s="10"/>
      <c r="R2340" s="15">
        <f>'Input Parameters'!$E$28</f>
        <v>12.7</v>
      </c>
      <c r="S2340" s="10">
        <f t="shared" ca="1" si="306"/>
        <v>9.7084037360682718E-2</v>
      </c>
      <c r="T2340" s="25">
        <f ca="1">_xlfn.LOGNORM.INV(S2340,'Input Parameters'!$H$29,'Input Parameters'!$I$29)</f>
        <v>50.333074575384806</v>
      </c>
      <c r="U2340" s="10">
        <f t="shared" ca="1" si="307"/>
        <v>1.2477468729210628E-4</v>
      </c>
      <c r="V2340" s="29">
        <f ca="1">IF('Input Parameters'!$D$30="Beta",_xlfn.BETA.INV(U2340,'Input Parameters'!$L$30,'Input Parameters'!$M$30,'Input Parameters'!$J$30,'Input Parameters'!$K$30),IF('Input Parameters'!$D$30="LogNorm",_xlfn.LOGNORM.INV(U2340,'Input Parameters'!$H$30,'Input Parameters'!$I$30)))</f>
        <v>0.23570557859760063</v>
      </c>
      <c r="W2340" s="2">
        <f ca="1">N2340+(P2340-N2340)*(1-ERF((T2340-R2340)/(2*SQRT(L2340*'Input Parameters'!$E$31))))</f>
        <v>0.19817215855701975</v>
      </c>
      <c r="X2340">
        <f t="shared" ca="1" si="308"/>
        <v>1</v>
      </c>
      <c r="Y2340" s="7"/>
    </row>
    <row r="2341" spans="1:25" ht="15" customHeight="1" x14ac:dyDescent="0.3">
      <c r="A2341" s="130">
        <v>2334</v>
      </c>
      <c r="B2341" s="10">
        <f t="shared" ca="1" si="300"/>
        <v>0.8914283261603454</v>
      </c>
      <c r="C2341" s="57">
        <f ca="1">_xlfn.NORM.INV(B2341,'Input Parameters'!$E$19,'Input Parameters'!$F$19)</f>
        <v>671.5865067660136</v>
      </c>
      <c r="D2341" s="10">
        <f t="shared" ca="1" si="301"/>
        <v>0.79780150159491192</v>
      </c>
      <c r="E2341" s="59">
        <f ca="1">IF(_xlfn.NORM.INV(D2341,'Input Parameters'!$E$20,'Input Parameters'!$F$20)&lt;3500,3500,IF(_xlfn.NORM.INV(D2341,'Input Parameters'!$E$20,'Input Parameters'!$F$20)&gt;5500,5500,_xlfn.NORM.INV(D2341,'Input Parameters'!$E$20,'Input Parameters'!$F$20)))</f>
        <v>5383.6558995669993</v>
      </c>
      <c r="F2341" s="10">
        <f t="shared" ca="1" si="302"/>
        <v>0.88107702794658282</v>
      </c>
      <c r="G2341" s="61">
        <f ca="1">_xlfn.NORM.INV(F2341,'Input Parameters'!$E$21,'Input Parameters'!$F$21)</f>
        <v>294.12784944962044</v>
      </c>
      <c r="H2341" s="54">
        <f ca="1">EXP(E2341*(1/'Input Parameters'!$E$22-1/G2341))</f>
        <v>1.0729985183783117</v>
      </c>
      <c r="I2341" s="10">
        <f t="shared" ca="1" si="303"/>
        <v>0.98902756988569074</v>
      </c>
      <c r="J2341" s="29">
        <f ca="1">_xlfn.BETA.INV(I2341,'Input Parameters'!$L$24,'Input Parameters'!$M$24,'Input Parameters'!$J$24,'Input Parameters'!$K$24)</f>
        <v>0.89533364621304601</v>
      </c>
      <c r="K2341" s="156">
        <f ca="1">('Input Parameters'!$E$25/'Input Parameters'!$E$31)^$J2341</f>
        <v>1.6242345144799931E-3</v>
      </c>
      <c r="L2341" s="66">
        <f ca="1">$H2341*$C2341*'Input Parameters'!$E$23*K2341</f>
        <v>1.1704417883883884</v>
      </c>
      <c r="M2341" s="23">
        <f t="shared" ca="1" si="304"/>
        <v>0.45368548591024693</v>
      </c>
      <c r="N2341" s="15">
        <f ca="1">_xlfn.NORM.INV(M2341,'Input Parameters'!$E$26,'Input Parameters'!$F$26)</f>
        <v>3.1556539009822762E-2</v>
      </c>
      <c r="O2341" s="8">
        <f t="shared" ca="1" si="305"/>
        <v>0.19903372312535739</v>
      </c>
      <c r="P2341" s="29">
        <f ca="1">_xlfn.LOGNORM.INV(O2341,'Input Parameters'!$H$27,'Input Parameters'!$I$27)</f>
        <v>0.97955220939750787</v>
      </c>
      <c r="Q2341" s="10"/>
      <c r="R2341" s="15">
        <f>'Input Parameters'!$E$28</f>
        <v>12.7</v>
      </c>
      <c r="S2341" s="10">
        <f t="shared" ca="1" si="306"/>
        <v>0.24521792140790799</v>
      </c>
      <c r="T2341" s="25">
        <f ca="1">_xlfn.LOGNORM.INV(S2341,'Input Parameters'!$H$29,'Input Parameters'!$I$29)</f>
        <v>53.893326276677627</v>
      </c>
      <c r="U2341" s="10">
        <f t="shared" ca="1" si="307"/>
        <v>0.4914719128368491</v>
      </c>
      <c r="V2341" s="29">
        <f ca="1">IF('Input Parameters'!$D$30="Beta",_xlfn.BETA.INV(U2341,'Input Parameters'!$L$30,'Input Parameters'!$M$30,'Input Parameters'!$J$30,'Input Parameters'!$K$30),IF('Input Parameters'!$D$30="LogNorm",_xlfn.LOGNORM.INV(U2341,'Input Parameters'!$H$30,'Input Parameters'!$I$30)))</f>
        <v>0.99081872131047333</v>
      </c>
      <c r="W2341" s="2">
        <f ca="1">N2341+(P2341-N2341)*(1-ERF((T2341-R2341)/(2*SQRT(L2341*'Input Parameters'!$E$31))))</f>
        <v>3.8281930417216781E-2</v>
      </c>
      <c r="X2341">
        <f t="shared" ca="1" si="308"/>
        <v>1</v>
      </c>
      <c r="Y2341" s="7"/>
    </row>
    <row r="2342" spans="1:25" ht="15" customHeight="1" x14ac:dyDescent="0.3">
      <c r="A2342" s="130">
        <v>2335</v>
      </c>
      <c r="B2342" s="10">
        <f t="shared" ca="1" si="300"/>
        <v>0.92385518969711167</v>
      </c>
      <c r="C2342" s="57">
        <f ca="1">_xlfn.NORM.INV(B2342,'Input Parameters'!$E$19,'Input Parameters'!$F$19)</f>
        <v>688.26096705716259</v>
      </c>
      <c r="D2342" s="10">
        <f t="shared" ca="1" si="301"/>
        <v>0.93721745416193791</v>
      </c>
      <c r="E2342" s="59">
        <f ca="1">IF(_xlfn.NORM.INV(D2342,'Input Parameters'!$E$20,'Input Parameters'!$F$20)&lt;3500,3500,IF(_xlfn.NORM.INV(D2342,'Input Parameters'!$E$20,'Input Parameters'!$F$20)&gt;5500,5500,_xlfn.NORM.INV(D2342,'Input Parameters'!$E$20,'Input Parameters'!$F$20)))</f>
        <v>5500</v>
      </c>
      <c r="F2342" s="10">
        <f t="shared" ca="1" si="302"/>
        <v>0.53874819586283917</v>
      </c>
      <c r="G2342" s="61">
        <f ca="1">_xlfn.NORM.INV(F2342,'Input Parameters'!$E$21,'Input Parameters'!$F$21)</f>
        <v>285.61462505678082</v>
      </c>
      <c r="H2342" s="54">
        <f ca="1">EXP(E2342*(1/'Input Parameters'!$E$22-1/G2342))</f>
        <v>0.61545963167199857</v>
      </c>
      <c r="I2342" s="10">
        <f t="shared" ca="1" si="303"/>
        <v>0.13194975060979452</v>
      </c>
      <c r="J2342" s="29">
        <f ca="1">_xlfn.BETA.INV(I2342,'Input Parameters'!$L$24,'Input Parameters'!$M$24,'Input Parameters'!$J$24,'Input Parameters'!$K$24)</f>
        <v>0.42360380556815952</v>
      </c>
      <c r="K2342" s="156">
        <f ca="1">('Input Parameters'!$E$25/'Input Parameters'!$E$31)^$J2342</f>
        <v>4.7895098079525196E-2</v>
      </c>
      <c r="L2342" s="66">
        <f ca="1">$H2342*$C2342*'Input Parameters'!$E$23*K2342</f>
        <v>20.288212259245064</v>
      </c>
      <c r="M2342" s="23">
        <f t="shared" ca="1" si="304"/>
        <v>0.73540114071802343</v>
      </c>
      <c r="N2342" s="15">
        <f ca="1">_xlfn.NORM.INV(M2342,'Input Parameters'!$E$26,'Input Parameters'!$F$26)</f>
        <v>4.7213854786642577E-2</v>
      </c>
      <c r="O2342" s="8">
        <f t="shared" ca="1" si="305"/>
        <v>0.47037127121744715</v>
      </c>
      <c r="P2342" s="29">
        <f ca="1">_xlfn.LOGNORM.INV(O2342,'Input Parameters'!$H$27,'Input Parameters'!$I$27)</f>
        <v>1.3775748013846836</v>
      </c>
      <c r="Q2342" s="10"/>
      <c r="R2342" s="15">
        <f>'Input Parameters'!$E$28</f>
        <v>12.7</v>
      </c>
      <c r="S2342" s="10">
        <f t="shared" ca="1" si="306"/>
        <v>0.91170839496731892</v>
      </c>
      <c r="T2342" s="25">
        <f ca="1">_xlfn.LOGNORM.INV(S2342,'Input Parameters'!$H$29,'Input Parameters'!$I$29)</f>
        <v>67.772232008912241</v>
      </c>
      <c r="U2342" s="10">
        <f t="shared" ca="1" si="307"/>
        <v>0.66852788582974143</v>
      </c>
      <c r="V2342" s="29">
        <f ca="1">IF('Input Parameters'!$D$30="Beta",_xlfn.BETA.INV(U2342,'Input Parameters'!$L$30,'Input Parameters'!$M$30,'Input Parameters'!$J$30,'Input Parameters'!$K$30),IF('Input Parameters'!$D$30="LogNorm",_xlfn.LOGNORM.INV(U2342,'Input Parameters'!$H$30,'Input Parameters'!$I$30)))</f>
        <v>1.1865893198317672</v>
      </c>
      <c r="W2342" s="2">
        <f ca="1">N2342+(P2342-N2342)*(1-ERF((T2342-R2342)/(2*SQRT(L2342*'Input Parameters'!$E$31))))</f>
        <v>0.56243553983923877</v>
      </c>
      <c r="X2342">
        <f t="shared" ca="1" si="308"/>
        <v>1</v>
      </c>
      <c r="Y2342" s="7"/>
    </row>
    <row r="2343" spans="1:25" ht="15" customHeight="1" x14ac:dyDescent="0.3">
      <c r="A2343" s="130">
        <v>2336</v>
      </c>
      <c r="B2343" s="10">
        <f t="shared" ca="1" si="300"/>
        <v>0.76623215307114123</v>
      </c>
      <c r="C2343" s="57">
        <f ca="1">_xlfn.NORM.INV(B2343,'Input Parameters'!$E$19,'Input Parameters'!$F$19)</f>
        <v>628.68878306151487</v>
      </c>
      <c r="D2343" s="10">
        <f t="shared" ca="1" si="301"/>
        <v>1.2095105261313854E-2</v>
      </c>
      <c r="E2343" s="59">
        <f ca="1">IF(_xlfn.NORM.INV(D2343,'Input Parameters'!$E$20,'Input Parameters'!$F$20)&lt;3500,3500,IF(_xlfn.NORM.INV(D2343,'Input Parameters'!$E$20,'Input Parameters'!$F$20)&gt;5500,5500,_xlfn.NORM.INV(D2343,'Input Parameters'!$E$20,'Input Parameters'!$F$20)))</f>
        <v>3500</v>
      </c>
      <c r="F2343" s="10">
        <f t="shared" ca="1" si="302"/>
        <v>0.95632085308154013</v>
      </c>
      <c r="G2343" s="61">
        <f ca="1">_xlfn.NORM.INV(F2343,'Input Parameters'!$E$21,'Input Parameters'!$F$21)</f>
        <v>298.28667330740751</v>
      </c>
      <c r="H2343" s="54">
        <f ca="1">EXP(E2343*(1/'Input Parameters'!$E$22-1/G2343))</f>
        <v>1.2357940778222598</v>
      </c>
      <c r="I2343" s="10">
        <f t="shared" ca="1" si="303"/>
        <v>0.15305635172845244</v>
      </c>
      <c r="J2343" s="29">
        <f ca="1">_xlfn.BETA.INV(I2343,'Input Parameters'!$L$24,'Input Parameters'!$M$24,'Input Parameters'!$J$24,'Input Parameters'!$K$24)</f>
        <v>0.43884728108428117</v>
      </c>
      <c r="K2343" s="156">
        <f ca="1">('Input Parameters'!$E$25/'Input Parameters'!$E$31)^$J2343</f>
        <v>4.2933970404406024E-2</v>
      </c>
      <c r="L2343" s="66">
        <f ca="1">$H2343*$C2343*'Input Parameters'!$E$23*K2343</f>
        <v>33.356684255285678</v>
      </c>
      <c r="M2343" s="23">
        <f t="shared" ca="1" si="304"/>
        <v>0.55073443151395296</v>
      </c>
      <c r="N2343" s="15">
        <f ca="1">_xlfn.NORM.INV(M2343,'Input Parameters'!$E$26,'Input Parameters'!$F$26)</f>
        <v>3.6677859175573167E-2</v>
      </c>
      <c r="O2343" s="8">
        <f t="shared" ca="1" si="305"/>
        <v>0.59892096260900907</v>
      </c>
      <c r="P2343" s="29">
        <f ca="1">_xlfn.LOGNORM.INV(O2343,'Input Parameters'!$H$27,'Input Parameters'!$I$27)</f>
        <v>1.5905187632528972</v>
      </c>
      <c r="Q2343" s="10"/>
      <c r="R2343" s="15">
        <f>'Input Parameters'!$E$28</f>
        <v>12.7</v>
      </c>
      <c r="S2343" s="10">
        <f t="shared" ca="1" si="306"/>
        <v>0.83317947912335222</v>
      </c>
      <c r="T2343" s="25">
        <f ca="1">_xlfn.LOGNORM.INV(S2343,'Input Parameters'!$H$29,'Input Parameters'!$I$29)</f>
        <v>64.908494432993976</v>
      </c>
      <c r="U2343" s="10">
        <f t="shared" ca="1" si="307"/>
        <v>7.3171623639673333E-2</v>
      </c>
      <c r="V2343" s="29">
        <f ca="1">IF('Input Parameters'!$D$30="Beta",_xlfn.BETA.INV(U2343,'Input Parameters'!$L$30,'Input Parameters'!$M$30,'Input Parameters'!$J$30,'Input Parameters'!$K$30),IF('Input Parameters'!$D$30="LogNorm",_xlfn.LOGNORM.INV(U2343,'Input Parameters'!$H$30,'Input Parameters'!$I$30)))</f>
        <v>0.56348879497635362</v>
      </c>
      <c r="W2343" s="2">
        <f ca="1">N2343+(P2343-N2343)*(1-ERF((T2343-R2343)/(2*SQRT(L2343*'Input Parameters'!$E$31))))</f>
        <v>0.84886238441185036</v>
      </c>
      <c r="X2343">
        <f t="shared" ca="1" si="308"/>
        <v>0</v>
      </c>
      <c r="Y2343" s="7"/>
    </row>
    <row r="2344" spans="1:25" ht="15" customHeight="1" x14ac:dyDescent="0.3">
      <c r="A2344" s="130">
        <v>2337</v>
      </c>
      <c r="B2344" s="10">
        <f t="shared" ca="1" si="300"/>
        <v>0.34893177077018223</v>
      </c>
      <c r="C2344" s="57">
        <f ca="1">_xlfn.NORM.INV(B2344,'Input Parameters'!$E$19,'Input Parameters'!$F$19)</f>
        <v>534.49658708556638</v>
      </c>
      <c r="D2344" s="10">
        <f t="shared" ca="1" si="301"/>
        <v>0.21329568689314338</v>
      </c>
      <c r="E2344" s="59">
        <f ca="1">IF(_xlfn.NORM.INV(D2344,'Input Parameters'!$E$20,'Input Parameters'!$F$20)&lt;3500,3500,IF(_xlfn.NORM.INV(D2344,'Input Parameters'!$E$20,'Input Parameters'!$F$20)&gt;5500,5500,_xlfn.NORM.INV(D2344,'Input Parameters'!$E$20,'Input Parameters'!$F$20)))</f>
        <v>4243.4733709076845</v>
      </c>
      <c r="F2344" s="10">
        <f t="shared" ca="1" si="302"/>
        <v>0.16419868871258869</v>
      </c>
      <c r="G2344" s="61">
        <f ca="1">_xlfn.NORM.INV(F2344,'Input Parameters'!$E$21,'Input Parameters'!$F$21)</f>
        <v>277.16805234609899</v>
      </c>
      <c r="H2344" s="54">
        <f ca="1">EXP(E2344*(1/'Input Parameters'!$E$22-1/G2344))</f>
        <v>0.43724319240876902</v>
      </c>
      <c r="I2344" s="10">
        <f t="shared" ca="1" si="303"/>
        <v>0.83852031288195839</v>
      </c>
      <c r="J2344" s="29">
        <f ca="1">_xlfn.BETA.INV(I2344,'Input Parameters'!$L$24,'Input Parameters'!$M$24,'Input Parameters'!$J$24,'Input Parameters'!$K$24)</f>
        <v>0.75484026556087935</v>
      </c>
      <c r="K2344" s="156">
        <f ca="1">('Input Parameters'!$E$25/'Input Parameters'!$E$31)^$J2344</f>
        <v>4.4498598804351133E-3</v>
      </c>
      <c r="L2344" s="66">
        <f ca="1">$H2344*$C2344*'Input Parameters'!$E$23*K2344</f>
        <v>1.039954476964456</v>
      </c>
      <c r="M2344" s="23">
        <f t="shared" ca="1" si="304"/>
        <v>0.36410785475066076</v>
      </c>
      <c r="N2344" s="15">
        <f ca="1">_xlfn.NORM.INV(M2344,'Input Parameters'!$E$26,'Input Parameters'!$F$26)</f>
        <v>2.6702499748266554E-2</v>
      </c>
      <c r="O2344" s="8">
        <f t="shared" ca="1" si="305"/>
        <v>0.97292233053057142</v>
      </c>
      <c r="P2344" s="29">
        <f ca="1">_xlfn.LOGNORM.INV(O2344,'Input Parameters'!$H$27,'Input Parameters'!$I$27)</f>
        <v>3.3371424182439711</v>
      </c>
      <c r="Q2344" s="10"/>
      <c r="R2344" s="15">
        <f>'Input Parameters'!$E$28</f>
        <v>12.7</v>
      </c>
      <c r="S2344" s="10">
        <f t="shared" ca="1" si="306"/>
        <v>0.80348849117070753</v>
      </c>
      <c r="T2344" s="25">
        <f ca="1">_xlfn.LOGNORM.INV(S2344,'Input Parameters'!$H$29,'Input Parameters'!$I$29)</f>
        <v>64.09267092000097</v>
      </c>
      <c r="U2344" s="10">
        <f t="shared" ca="1" si="307"/>
        <v>0.19234956746502296</v>
      </c>
      <c r="V2344" s="29">
        <f ca="1">IF('Input Parameters'!$D$30="Beta",_xlfn.BETA.INV(U2344,'Input Parameters'!$L$30,'Input Parameters'!$M$30,'Input Parameters'!$J$30,'Input Parameters'!$K$30),IF('Input Parameters'!$D$30="LogNorm",_xlfn.LOGNORM.INV(U2344,'Input Parameters'!$H$30,'Input Parameters'!$I$30)))</f>
        <v>0.7092222523184718</v>
      </c>
      <c r="W2344" s="2">
        <f ca="1">N2344+(P2344-N2344)*(1-ERF((T2344-R2344)/(2*SQRT(L2344*'Input Parameters'!$E$31))))</f>
        <v>2.7913845302975034E-2</v>
      </c>
      <c r="X2344">
        <f t="shared" ca="1" si="308"/>
        <v>1</v>
      </c>
      <c r="Y2344" s="7"/>
    </row>
    <row r="2345" spans="1:25" ht="15" customHeight="1" x14ac:dyDescent="0.3">
      <c r="A2345" s="130">
        <v>2338</v>
      </c>
      <c r="B2345" s="10">
        <f t="shared" ca="1" si="300"/>
        <v>6.8327388073078366E-2</v>
      </c>
      <c r="C2345" s="57">
        <f ca="1">_xlfn.NORM.INV(B2345,'Input Parameters'!$E$19,'Input Parameters'!$F$19)</f>
        <v>441.53319422686081</v>
      </c>
      <c r="D2345" s="10">
        <f t="shared" ca="1" si="301"/>
        <v>0.58567752812201324</v>
      </c>
      <c r="E2345" s="59">
        <f ca="1">IF(_xlfn.NORM.INV(D2345,'Input Parameters'!$E$20,'Input Parameters'!$F$20)&lt;3500,3500,IF(_xlfn.NORM.INV(D2345,'Input Parameters'!$E$20,'Input Parameters'!$F$20)&gt;5500,5500,_xlfn.NORM.INV(D2345,'Input Parameters'!$E$20,'Input Parameters'!$F$20)))</f>
        <v>4951.5078615709754</v>
      </c>
      <c r="F2345" s="10">
        <f t="shared" ca="1" si="302"/>
        <v>0.12437668817031788</v>
      </c>
      <c r="G2345" s="61">
        <f ca="1">_xlfn.NORM.INV(F2345,'Input Parameters'!$E$21,'Input Parameters'!$F$21)</f>
        <v>275.78441269130502</v>
      </c>
      <c r="H2345" s="54">
        <f ca="1">EXP(E2345*(1/'Input Parameters'!$E$22-1/G2345))</f>
        <v>0.34821820859460184</v>
      </c>
      <c r="I2345" s="10">
        <f t="shared" ca="1" si="303"/>
        <v>0.27125744344586344</v>
      </c>
      <c r="J2345" s="29">
        <f ca="1">_xlfn.BETA.INV(I2345,'Input Parameters'!$L$24,'Input Parameters'!$M$24,'Input Parameters'!$J$24,'Input Parameters'!$K$24)</f>
        <v>0.50713580698841654</v>
      </c>
      <c r="K2345" s="156">
        <f ca="1">('Input Parameters'!$E$25/'Input Parameters'!$E$31)^$J2345</f>
        <v>2.6305876722891575E-2</v>
      </c>
      <c r="L2345" s="66">
        <f ca="1">$H2345*$C2345*'Input Parameters'!$E$23*K2345</f>
        <v>4.0445258610703307</v>
      </c>
      <c r="M2345" s="23">
        <f t="shared" ca="1" si="304"/>
        <v>2.8762954332966162E-2</v>
      </c>
      <c r="N2345" s="15">
        <f ca="1">_xlfn.NORM.INV(M2345,'Input Parameters'!$E$26,'Input Parameters'!$F$26)</f>
        <v>-5.8851616399285267E-3</v>
      </c>
      <c r="O2345" s="8">
        <f t="shared" ca="1" si="305"/>
        <v>0.40478997811402917</v>
      </c>
      <c r="P2345" s="29">
        <f ca="1">_xlfn.LOGNORM.INV(O2345,'Input Parameters'!$H$27,'Input Parameters'!$I$27)</f>
        <v>1.2796735877151306</v>
      </c>
      <c r="Q2345" s="10"/>
      <c r="R2345" s="15">
        <f>'Input Parameters'!$E$28</f>
        <v>12.7</v>
      </c>
      <c r="S2345" s="10">
        <f t="shared" ca="1" si="306"/>
        <v>0.73459696198212876</v>
      </c>
      <c r="T2345" s="25">
        <f ca="1">_xlfn.LOGNORM.INV(S2345,'Input Parameters'!$H$29,'Input Parameters'!$I$29)</f>
        <v>62.477233866628175</v>
      </c>
      <c r="U2345" s="10">
        <f t="shared" ca="1" si="307"/>
        <v>0.2683614944883651</v>
      </c>
      <c r="V2345" s="29">
        <f ca="1">IF('Input Parameters'!$D$30="Beta",_xlfn.BETA.INV(U2345,'Input Parameters'!$L$30,'Input Parameters'!$M$30,'Input Parameters'!$J$30,'Input Parameters'!$K$30),IF('Input Parameters'!$D$30="LogNorm",_xlfn.LOGNORM.INV(U2345,'Input Parameters'!$H$30,'Input Parameters'!$I$30)))</f>
        <v>0.7831660584251765</v>
      </c>
      <c r="W2345" s="2">
        <f ca="1">N2345+(P2345-N2345)*(1-ERF((T2345-R2345)/(2*SQRT(L2345*'Input Parameters'!$E$31))))</f>
        <v>9.7072397158376622E-2</v>
      </c>
      <c r="X2345">
        <f t="shared" ca="1" si="308"/>
        <v>1</v>
      </c>
      <c r="Y2345" s="7"/>
    </row>
    <row r="2346" spans="1:25" ht="15" customHeight="1" x14ac:dyDescent="0.3">
      <c r="A2346" s="130">
        <v>2339</v>
      </c>
      <c r="B2346" s="10">
        <f t="shared" ca="1" si="300"/>
        <v>0.68381406819636537</v>
      </c>
      <c r="C2346" s="57">
        <f ca="1">_xlfn.NORM.INV(B2346,'Input Parameters'!$E$19,'Input Parameters'!$F$19)</f>
        <v>607.72404834986537</v>
      </c>
      <c r="D2346" s="10">
        <f t="shared" ca="1" si="301"/>
        <v>0.80421263765941631</v>
      </c>
      <c r="E2346" s="59">
        <f ca="1">IF(_xlfn.NORM.INV(D2346,'Input Parameters'!$E$20,'Input Parameters'!$F$20)&lt;3500,3500,IF(_xlfn.NORM.INV(D2346,'Input Parameters'!$E$20,'Input Parameters'!$F$20)&gt;5500,5500,_xlfn.NORM.INV(D2346,'Input Parameters'!$E$20,'Input Parameters'!$F$20)))</f>
        <v>5399.7355603501119</v>
      </c>
      <c r="F2346" s="10">
        <f t="shared" ca="1" si="302"/>
        <v>0.8254393380050129</v>
      </c>
      <c r="G2346" s="61">
        <f ca="1">_xlfn.NORM.INV(F2346,'Input Parameters'!$E$21,'Input Parameters'!$F$21)</f>
        <v>292.20927866667211</v>
      </c>
      <c r="H2346" s="54">
        <f ca="1">EXP(E2346*(1/'Input Parameters'!$E$22-1/G2346))</f>
        <v>0.95135364327237026</v>
      </c>
      <c r="I2346" s="10">
        <f t="shared" ca="1" si="303"/>
        <v>0.69980699583240358</v>
      </c>
      <c r="J2346" s="29">
        <f ca="1">_xlfn.BETA.INV(I2346,'Input Parameters'!$L$24,'Input Parameters'!$M$24,'Input Parameters'!$J$24,'Input Parameters'!$K$24)</f>
        <v>0.68878289114976621</v>
      </c>
      <c r="K2346" s="156">
        <f ca="1">('Input Parameters'!$E$25/'Input Parameters'!$E$31)^$J2346</f>
        <v>7.1473262531561157E-3</v>
      </c>
      <c r="L2346" s="66">
        <f ca="1">$H2346*$C2346*'Input Parameters'!$E$23*K2346</f>
        <v>4.1323016308597147</v>
      </c>
      <c r="M2346" s="23">
        <f t="shared" ca="1" si="304"/>
        <v>0.13341638987115745</v>
      </c>
      <c r="N2346" s="15">
        <f ca="1">_xlfn.NORM.INV(M2346,'Input Parameters'!$E$26,'Input Parameters'!$F$26)</f>
        <v>1.0681896502311487E-2</v>
      </c>
      <c r="O2346" s="8">
        <f t="shared" ca="1" si="305"/>
        <v>1.2106591796811172E-2</v>
      </c>
      <c r="P2346" s="29">
        <f ca="1">_xlfn.LOGNORM.INV(O2346,'Input Parameters'!$H$27,'Input Parameters'!$I$27)</f>
        <v>0.52525954970314304</v>
      </c>
      <c r="Q2346" s="10"/>
      <c r="R2346" s="15">
        <f>'Input Parameters'!$E$28</f>
        <v>12.7</v>
      </c>
      <c r="S2346" s="10">
        <f t="shared" ca="1" si="306"/>
        <v>0.43528484468866324</v>
      </c>
      <c r="T2346" s="25">
        <f ca="1">_xlfn.LOGNORM.INV(S2346,'Input Parameters'!$H$29,'Input Parameters'!$I$29)</f>
        <v>57.176262735869287</v>
      </c>
      <c r="U2346" s="10">
        <f t="shared" ca="1" si="307"/>
        <v>0.46340314591064391</v>
      </c>
      <c r="V2346" s="29">
        <f ca="1">IF('Input Parameters'!$D$30="Beta",_xlfn.BETA.INV(U2346,'Input Parameters'!$L$30,'Input Parameters'!$M$30,'Input Parameters'!$J$30,'Input Parameters'!$K$30),IF('Input Parameters'!$D$30="LogNorm",_xlfn.LOGNORM.INV(U2346,'Input Parameters'!$H$30,'Input Parameters'!$I$30)))</f>
        <v>0.96365754511687496</v>
      </c>
      <c r="W2346" s="2">
        <f ca="1">N2346+(P2346-N2346)*(1-ERF((T2346-R2346)/(2*SQRT(L2346*'Input Parameters'!$E$31))))</f>
        <v>7.3378080126943662E-2</v>
      </c>
      <c r="X2346">
        <f t="shared" ca="1" si="308"/>
        <v>1</v>
      </c>
      <c r="Y2346" s="7"/>
    </row>
    <row r="2347" spans="1:25" ht="15" customHeight="1" x14ac:dyDescent="0.3">
      <c r="A2347" s="130">
        <v>2340</v>
      </c>
      <c r="B2347" s="10">
        <f t="shared" ca="1" si="300"/>
        <v>0.31872380448137405</v>
      </c>
      <c r="C2347" s="57">
        <f ca="1">_xlfn.NORM.INV(B2347,'Input Parameters'!$E$19,'Input Parameters'!$F$19)</f>
        <v>527.47764627028016</v>
      </c>
      <c r="D2347" s="10">
        <f t="shared" ca="1" si="301"/>
        <v>0.89042047989601847</v>
      </c>
      <c r="E2347" s="59">
        <f ca="1">IF(_xlfn.NORM.INV(D2347,'Input Parameters'!$E$20,'Input Parameters'!$F$20)&lt;3500,3500,IF(_xlfn.NORM.INV(D2347,'Input Parameters'!$E$20,'Input Parameters'!$F$20)&gt;5500,5500,_xlfn.NORM.INV(D2347,'Input Parameters'!$E$20,'Input Parameters'!$F$20)))</f>
        <v>5500</v>
      </c>
      <c r="F2347" s="10">
        <f t="shared" ca="1" si="302"/>
        <v>0.36326868045713523</v>
      </c>
      <c r="G2347" s="61">
        <f ca="1">_xlfn.NORM.INV(F2347,'Input Parameters'!$E$21,'Input Parameters'!$F$21)</f>
        <v>282.10108056112057</v>
      </c>
      <c r="H2347" s="54">
        <f ca="1">EXP(E2347*(1/'Input Parameters'!$E$22-1/G2347))</f>
        <v>0.48421480348893808</v>
      </c>
      <c r="I2347" s="10">
        <f t="shared" ca="1" si="303"/>
        <v>0.3353540814564252</v>
      </c>
      <c r="J2347" s="29">
        <f ca="1">_xlfn.BETA.INV(I2347,'Input Parameters'!$L$24,'Input Parameters'!$M$24,'Input Parameters'!$J$24,'Input Parameters'!$K$24)</f>
        <v>0.53758516798070888</v>
      </c>
      <c r="K2347" s="156">
        <f ca="1">('Input Parameters'!$E$25/'Input Parameters'!$E$31)^$J2347</f>
        <v>2.1144131984268347E-2</v>
      </c>
      <c r="L2347" s="66">
        <f ca="1">$H2347*$C2347*'Input Parameters'!$E$23*K2347</f>
        <v>5.4004752897509691</v>
      </c>
      <c r="M2347" s="23">
        <f t="shared" ca="1" si="304"/>
        <v>5.4054335695564615E-2</v>
      </c>
      <c r="N2347" s="15">
        <f ca="1">_xlfn.NORM.INV(M2347,'Input Parameters'!$E$26,'Input Parameters'!$F$26)</f>
        <v>2.5819745375348091E-4</v>
      </c>
      <c r="O2347" s="8">
        <f t="shared" ca="1" si="305"/>
        <v>0.97339514415019224</v>
      </c>
      <c r="P2347" s="29">
        <f ca="1">_xlfn.LOGNORM.INV(O2347,'Input Parameters'!$H$27,'Input Parameters'!$I$27)</f>
        <v>3.3484160039534046</v>
      </c>
      <c r="Q2347" s="10"/>
      <c r="R2347" s="15">
        <f>'Input Parameters'!$E$28</f>
        <v>12.7</v>
      </c>
      <c r="S2347" s="10">
        <f t="shared" ca="1" si="306"/>
        <v>0.49120249465537325</v>
      </c>
      <c r="T2347" s="25">
        <f ca="1">_xlfn.LOGNORM.INV(S2347,'Input Parameters'!$H$29,'Input Parameters'!$I$29)</f>
        <v>58.087819622200563</v>
      </c>
      <c r="U2347" s="10">
        <f t="shared" ca="1" si="307"/>
        <v>0.99630901803177407</v>
      </c>
      <c r="V2347" s="29">
        <f ca="1">IF('Input Parameters'!$D$30="Beta",_xlfn.BETA.INV(U2347,'Input Parameters'!$L$30,'Input Parameters'!$M$30,'Input Parameters'!$J$30,'Input Parameters'!$K$30),IF('Input Parameters'!$D$30="LogNorm",_xlfn.LOGNORM.INV(U2347,'Input Parameters'!$H$30,'Input Parameters'!$I$30)))</f>
        <v>2.8739849760701688</v>
      </c>
      <c r="W2347" s="2">
        <f ca="1">N2347+(P2347-N2347)*(1-ERF((T2347-R2347)/(2*SQRT(L2347*'Input Parameters'!$E$31))))</f>
        <v>0.56028659130084968</v>
      </c>
      <c r="X2347">
        <f t="shared" ca="1" si="308"/>
        <v>1</v>
      </c>
      <c r="Y2347" s="7"/>
    </row>
    <row r="2348" spans="1:25" ht="15" customHeight="1" x14ac:dyDescent="0.3">
      <c r="A2348" s="130">
        <v>2341</v>
      </c>
      <c r="B2348" s="10">
        <f t="shared" ca="1" si="300"/>
        <v>0.21229337442620555</v>
      </c>
      <c r="C2348" s="57">
        <f ca="1">_xlfn.NORM.INV(B2348,'Input Parameters'!$E$19,'Input Parameters'!$F$19)</f>
        <v>499.82767583098877</v>
      </c>
      <c r="D2348" s="10">
        <f t="shared" ca="1" si="301"/>
        <v>0.41454173102542968</v>
      </c>
      <c r="E2348" s="59">
        <f ca="1">IF(_xlfn.NORM.INV(D2348,'Input Parameters'!$E$20,'Input Parameters'!$F$20)&lt;3500,3500,IF(_xlfn.NORM.INV(D2348,'Input Parameters'!$E$20,'Input Parameters'!$F$20)&gt;5500,5500,_xlfn.NORM.INV(D2348,'Input Parameters'!$E$20,'Input Parameters'!$F$20)))</f>
        <v>4648.8859530146292</v>
      </c>
      <c r="F2348" s="10">
        <f t="shared" ca="1" si="302"/>
        <v>0.78481295004894824</v>
      </c>
      <c r="G2348" s="61">
        <f ca="1">_xlfn.NORM.INV(F2348,'Input Parameters'!$E$21,'Input Parameters'!$F$21)</f>
        <v>291.04801596321613</v>
      </c>
      <c r="H2348" s="54">
        <f ca="1">EXP(E2348*(1/'Input Parameters'!$E$22-1/G2348))</f>
        <v>0.89905365816730864</v>
      </c>
      <c r="I2348" s="10">
        <f t="shared" ca="1" si="303"/>
        <v>0.74628785719849033</v>
      </c>
      <c r="J2348" s="29">
        <f ca="1">_xlfn.BETA.INV(I2348,'Input Parameters'!$L$24,'Input Parameters'!$M$24,'Input Parameters'!$J$24,'Input Parameters'!$K$24)</f>
        <v>0.70927598050285834</v>
      </c>
      <c r="K2348" s="156">
        <f ca="1">('Input Parameters'!$E$25/'Input Parameters'!$E$31)^$J2348</f>
        <v>6.1701933937057122E-3</v>
      </c>
      <c r="L2348" s="66">
        <f ca="1">$H2348*$C2348*'Input Parameters'!$E$23*K2348</f>
        <v>2.7727115312212973</v>
      </c>
      <c r="M2348" s="23">
        <f t="shared" ca="1" si="304"/>
        <v>4.4346493710605395E-2</v>
      </c>
      <c r="N2348" s="15">
        <f ca="1">_xlfn.NORM.INV(M2348,'Input Parameters'!$E$26,'Input Parameters'!$F$26)</f>
        <v>-1.7489901502998478E-3</v>
      </c>
      <c r="O2348" s="8">
        <f t="shared" ca="1" si="305"/>
        <v>0.63334935360292266</v>
      </c>
      <c r="P2348" s="29">
        <f ca="1">_xlfn.LOGNORM.INV(O2348,'Input Parameters'!$H$27,'Input Parameters'!$I$27)</f>
        <v>1.6552595838908848</v>
      </c>
      <c r="Q2348" s="10"/>
      <c r="R2348" s="15">
        <f>'Input Parameters'!$E$28</f>
        <v>12.7</v>
      </c>
      <c r="S2348" s="10">
        <f t="shared" ca="1" si="306"/>
        <v>2.542300003891329E-3</v>
      </c>
      <c r="T2348" s="25">
        <f ca="1">_xlfn.LOGNORM.INV(S2348,'Input Parameters'!$H$29,'Input Parameters'!$I$29)</f>
        <v>42.51617386571786</v>
      </c>
      <c r="U2348" s="10">
        <f t="shared" ca="1" si="307"/>
        <v>0.90908114646963545</v>
      </c>
      <c r="V2348" s="29">
        <f ca="1">IF('Input Parameters'!$D$30="Beta",_xlfn.BETA.INV(U2348,'Input Parameters'!$L$30,'Input Parameters'!$M$30,'Input Parameters'!$J$30,'Input Parameters'!$K$30),IF('Input Parameters'!$D$30="LogNorm",_xlfn.LOGNORM.INV(U2348,'Input Parameters'!$H$30,'Input Parameters'!$I$30)))</f>
        <v>1.691650750612226</v>
      </c>
      <c r="W2348" s="2">
        <f ca="1">N2348+(P2348-N2348)*(1-ERF((T2348-R2348)/(2*SQRT(L2348*'Input Parameters'!$E$31))))</f>
        <v>0.33869999047323751</v>
      </c>
      <c r="X2348">
        <f t="shared" ca="1" si="308"/>
        <v>1</v>
      </c>
      <c r="Y2348" s="7"/>
    </row>
    <row r="2349" spans="1:25" ht="15" customHeight="1" x14ac:dyDescent="0.3">
      <c r="A2349" s="130">
        <v>2342</v>
      </c>
      <c r="B2349" s="10">
        <f t="shared" ca="1" si="300"/>
        <v>0.64133578912644407</v>
      </c>
      <c r="C2349" s="57">
        <f ca="1">_xlfn.NORM.INV(B2349,'Input Parameters'!$E$19,'Input Parameters'!$F$19)</f>
        <v>597.8916696045751</v>
      </c>
      <c r="D2349" s="10">
        <f t="shared" ca="1" si="301"/>
        <v>0.44567545690497923</v>
      </c>
      <c r="E2349" s="59">
        <f ca="1">IF(_xlfn.NORM.INV(D2349,'Input Parameters'!$E$20,'Input Parameters'!$F$20)&lt;3500,3500,IF(_xlfn.NORM.INV(D2349,'Input Parameters'!$E$20,'Input Parameters'!$F$20)&gt;5500,5500,_xlfn.NORM.INV(D2349,'Input Parameters'!$E$20,'Input Parameters'!$F$20)))</f>
        <v>4704.383486656322</v>
      </c>
      <c r="F2349" s="10">
        <f t="shared" ca="1" si="302"/>
        <v>0.41386768397971607</v>
      </c>
      <c r="G2349" s="61">
        <f ca="1">_xlfn.NORM.INV(F2349,'Input Parameters'!$E$21,'Input Parameters'!$F$21)</f>
        <v>283.13960936311935</v>
      </c>
      <c r="H2349" s="54">
        <f ca="1">EXP(E2349*(1/'Input Parameters'!$E$22-1/G2349))</f>
        <v>0.57169460707734787</v>
      </c>
      <c r="I2349" s="10">
        <f t="shared" ca="1" si="303"/>
        <v>0.31042162987131261</v>
      </c>
      <c r="J2349" s="29">
        <f ca="1">_xlfn.BETA.INV(I2349,'Input Parameters'!$L$24,'Input Parameters'!$M$24,'Input Parameters'!$J$24,'Input Parameters'!$K$24)</f>
        <v>0.52608521802183494</v>
      </c>
      <c r="K2349" s="156">
        <f ca="1">('Input Parameters'!$E$25/'Input Parameters'!$E$31)^$J2349</f>
        <v>2.2962394574461205E-2</v>
      </c>
      <c r="L2349" s="66">
        <f ca="1">$H2349*$C2349*'Input Parameters'!$E$23*K2349</f>
        <v>7.8488092272034509</v>
      </c>
      <c r="M2349" s="23">
        <f t="shared" ca="1" si="304"/>
        <v>0.97234254790681651</v>
      </c>
      <c r="N2349" s="15">
        <f ca="1">_xlfn.NORM.INV(M2349,'Input Parameters'!$E$26,'Input Parameters'!$F$26)</f>
        <v>7.4244283869395272E-2</v>
      </c>
      <c r="O2349" s="8">
        <f t="shared" ca="1" si="305"/>
        <v>0.59857482865998013</v>
      </c>
      <c r="P2349" s="29">
        <f ca="1">_xlfn.LOGNORM.INV(O2349,'Input Parameters'!$H$27,'Input Parameters'!$I$27)</f>
        <v>1.5898889726276493</v>
      </c>
      <c r="Q2349" s="10"/>
      <c r="R2349" s="15">
        <f>'Input Parameters'!$E$28</f>
        <v>12.7</v>
      </c>
      <c r="S2349" s="10">
        <f t="shared" ca="1" si="306"/>
        <v>0.38303815406418229</v>
      </c>
      <c r="T2349" s="25">
        <f ca="1">_xlfn.LOGNORM.INV(S2349,'Input Parameters'!$H$29,'Input Parameters'!$I$29)</f>
        <v>56.318862505461013</v>
      </c>
      <c r="U2349" s="10">
        <f t="shared" ca="1" si="307"/>
        <v>0.12437804438814104</v>
      </c>
      <c r="V2349" s="29">
        <f ca="1">IF('Input Parameters'!$D$30="Beta",_xlfn.BETA.INV(U2349,'Input Parameters'!$L$30,'Input Parameters'!$M$30,'Input Parameters'!$J$30,'Input Parameters'!$K$30),IF('Input Parameters'!$D$30="LogNorm",_xlfn.LOGNORM.INV(U2349,'Input Parameters'!$H$30,'Input Parameters'!$I$30)))</f>
        <v>0.63405342457342573</v>
      </c>
      <c r="W2349" s="2">
        <f ca="1">N2349+(P2349-N2349)*(1-ERF((T2349-R2349)/(2*SQRT(L2349*'Input Parameters'!$E$31))))</f>
        <v>0.4848773114668683</v>
      </c>
      <c r="X2349">
        <f t="shared" ca="1" si="308"/>
        <v>1</v>
      </c>
      <c r="Y2349" s="7"/>
    </row>
    <row r="2350" spans="1:25" ht="15" customHeight="1" x14ac:dyDescent="0.3">
      <c r="A2350" s="130">
        <v>2343</v>
      </c>
      <c r="B2350" s="10">
        <f t="shared" ca="1" si="300"/>
        <v>0.80275266188331607</v>
      </c>
      <c r="C2350" s="57">
        <f ca="1">_xlfn.NORM.INV(B2350,'Input Parameters'!$E$19,'Input Parameters'!$F$19)</f>
        <v>639.25129149356451</v>
      </c>
      <c r="D2350" s="10">
        <f t="shared" ca="1" si="301"/>
        <v>0.60235655282383882</v>
      </c>
      <c r="E2350" s="59">
        <f ca="1">IF(_xlfn.NORM.INV(D2350,'Input Parameters'!$E$20,'Input Parameters'!$F$20)&lt;3500,3500,IF(_xlfn.NORM.INV(D2350,'Input Parameters'!$E$20,'Input Parameters'!$F$20)&gt;5500,5500,_xlfn.NORM.INV(D2350,'Input Parameters'!$E$20,'Input Parameters'!$F$20)))</f>
        <v>4981.6160536739926</v>
      </c>
      <c r="F2350" s="10">
        <f t="shared" ca="1" si="302"/>
        <v>0.32252668308400578</v>
      </c>
      <c r="G2350" s="61">
        <f ca="1">_xlfn.NORM.INV(F2350,'Input Parameters'!$E$21,'Input Parameters'!$F$21)</f>
        <v>281.22933079769194</v>
      </c>
      <c r="H2350" s="54">
        <f ca="1">EXP(E2350*(1/'Input Parameters'!$E$22-1/G2350))</f>
        <v>0.49085237775481844</v>
      </c>
      <c r="I2350" s="10">
        <f t="shared" ca="1" si="303"/>
        <v>0.53688594819843682</v>
      </c>
      <c r="J2350" s="29">
        <f ca="1">_xlfn.BETA.INV(I2350,'Input Parameters'!$L$24,'Input Parameters'!$M$24,'Input Parameters'!$J$24,'Input Parameters'!$K$24)</f>
        <v>0.62200603395393761</v>
      </c>
      <c r="K2350" s="156">
        <f ca="1">('Input Parameters'!$E$25/'Input Parameters'!$E$31)^$J2350</f>
        <v>1.153937740145654E-2</v>
      </c>
      <c r="L2350" s="66">
        <f ca="1">$H2350*$C2350*'Input Parameters'!$E$23*K2350</f>
        <v>3.6208029516637388</v>
      </c>
      <c r="M2350" s="23">
        <f t="shared" ca="1" si="304"/>
        <v>3.2957024657306322E-2</v>
      </c>
      <c r="N2350" s="15">
        <f ca="1">_xlfn.NORM.INV(M2350,'Input Parameters'!$E$26,'Input Parameters'!$F$26)</f>
        <v>-4.6191623021635403E-3</v>
      </c>
      <c r="O2350" s="8">
        <f t="shared" ca="1" si="305"/>
        <v>0.34708731886510102</v>
      </c>
      <c r="P2350" s="29">
        <f ca="1">_xlfn.LOGNORM.INV(O2350,'Input Parameters'!$H$27,'Input Parameters'!$I$27)</f>
        <v>1.1963289129762473</v>
      </c>
      <c r="Q2350" s="10"/>
      <c r="R2350" s="15">
        <f>'Input Parameters'!$E$28</f>
        <v>12.7</v>
      </c>
      <c r="S2350" s="10">
        <f t="shared" ca="1" si="306"/>
        <v>5.9183612829455834E-2</v>
      </c>
      <c r="T2350" s="25">
        <f ca="1">_xlfn.LOGNORM.INV(S2350,'Input Parameters'!$H$29,'Input Parameters'!$I$29)</f>
        <v>48.866837560355933</v>
      </c>
      <c r="U2350" s="10">
        <f t="shared" ca="1" si="307"/>
        <v>0.97983255282216775</v>
      </c>
      <c r="V2350" s="29">
        <f ca="1">IF('Input Parameters'!$D$30="Beta",_xlfn.BETA.INV(U2350,'Input Parameters'!$L$30,'Input Parameters'!$M$30,'Input Parameters'!$J$30,'Input Parameters'!$K$30),IF('Input Parameters'!$D$30="LogNorm",_xlfn.LOGNORM.INV(U2350,'Input Parameters'!$H$30,'Input Parameters'!$I$30)))</f>
        <v>2.2428218503081232</v>
      </c>
      <c r="W2350" s="2">
        <f ca="1">N2350+(P2350-N2350)*(1-ERF((T2350-R2350)/(2*SQRT(L2350*'Input Parameters'!$E$31))))</f>
        <v>0.2102959813447412</v>
      </c>
      <c r="X2350">
        <f t="shared" ca="1" si="308"/>
        <v>1</v>
      </c>
      <c r="Y2350" s="7"/>
    </row>
    <row r="2351" spans="1:25" ht="15" customHeight="1" x14ac:dyDescent="0.3">
      <c r="A2351" s="130">
        <v>2344</v>
      </c>
      <c r="B2351" s="10">
        <f t="shared" ca="1" si="300"/>
        <v>0.37088229273890116</v>
      </c>
      <c r="C2351" s="57">
        <f ca="1">_xlfn.NORM.INV(B2351,'Input Parameters'!$E$19,'Input Parameters'!$F$19)</f>
        <v>539.45577311660895</v>
      </c>
      <c r="D2351" s="10">
        <f t="shared" ca="1" si="301"/>
        <v>0.50547807686963553</v>
      </c>
      <c r="E2351" s="59">
        <f ca="1">IF(_xlfn.NORM.INV(D2351,'Input Parameters'!$E$20,'Input Parameters'!$F$20)&lt;3500,3500,IF(_xlfn.NORM.INV(D2351,'Input Parameters'!$E$20,'Input Parameters'!$F$20)&gt;5500,5500,_xlfn.NORM.INV(D2351,'Input Parameters'!$E$20,'Input Parameters'!$F$20)))</f>
        <v>4809.6123537457406</v>
      </c>
      <c r="F2351" s="10">
        <f t="shared" ca="1" si="302"/>
        <v>0.16458322385120594</v>
      </c>
      <c r="G2351" s="61">
        <f ca="1">_xlfn.NORM.INV(F2351,'Input Parameters'!$E$21,'Input Parameters'!$F$21)</f>
        <v>277.18025740015082</v>
      </c>
      <c r="H2351" s="54">
        <f ca="1">EXP(E2351*(1/'Input Parameters'!$E$22-1/G2351))</f>
        <v>0.39185221238553603</v>
      </c>
      <c r="I2351" s="10">
        <f t="shared" ca="1" si="303"/>
        <v>0.9762041539546884</v>
      </c>
      <c r="J2351" s="29">
        <f ca="1">_xlfn.BETA.INV(I2351,'Input Parameters'!$L$24,'Input Parameters'!$M$24,'Input Parameters'!$J$24,'Input Parameters'!$K$24)</f>
        <v>0.86840691292297745</v>
      </c>
      <c r="K2351" s="156">
        <f ca="1">('Input Parameters'!$E$25/'Input Parameters'!$E$31)^$J2351</f>
        <v>1.9703217280675304E-3</v>
      </c>
      <c r="L2351" s="66">
        <f ca="1">$H2351*$C2351*'Input Parameters'!$E$23*K2351</f>
        <v>0.41650027732551098</v>
      </c>
      <c r="M2351" s="23">
        <f t="shared" ca="1" si="304"/>
        <v>0.78451961615347676</v>
      </c>
      <c r="N2351" s="15">
        <f ca="1">_xlfn.NORM.INV(M2351,'Input Parameters'!$E$26,'Input Parameters'!$F$26)</f>
        <v>5.0538521406835249E-2</v>
      </c>
      <c r="O2351" s="8">
        <f t="shared" ca="1" si="305"/>
        <v>0.84714090511146889</v>
      </c>
      <c r="P2351" s="29">
        <f ca="1">_xlfn.LOGNORM.INV(O2351,'Input Parameters'!$H$27,'Input Parameters'!$I$27)</f>
        <v>2.2397189512205835</v>
      </c>
      <c r="Q2351" s="10"/>
      <c r="R2351" s="15">
        <f>'Input Parameters'!$E$28</f>
        <v>12.7</v>
      </c>
      <c r="S2351" s="10">
        <f t="shared" ca="1" si="306"/>
        <v>0.84049552314964937</v>
      </c>
      <c r="T2351" s="25">
        <f ca="1">_xlfn.LOGNORM.INV(S2351,'Input Parameters'!$H$29,'Input Parameters'!$I$29)</f>
        <v>65.125225056280954</v>
      </c>
      <c r="U2351" s="10">
        <f t="shared" ca="1" si="307"/>
        <v>0.77303370117061077</v>
      </c>
      <c r="V2351" s="29">
        <f ca="1">IF('Input Parameters'!$D$30="Beta",_xlfn.BETA.INV(U2351,'Input Parameters'!$L$30,'Input Parameters'!$M$30,'Input Parameters'!$J$30,'Input Parameters'!$K$30),IF('Input Parameters'!$D$30="LogNorm",_xlfn.LOGNORM.INV(U2351,'Input Parameters'!$H$30,'Input Parameters'!$I$30)))</f>
        <v>1.3424849998423545</v>
      </c>
      <c r="W2351" s="2">
        <f ca="1">N2351+(P2351-N2351)*(1-ERF((T2351-R2351)/(2*SQRT(L2351*'Input Parameters'!$E$31))))</f>
        <v>5.053854164416019E-2</v>
      </c>
      <c r="X2351">
        <f t="shared" ca="1" si="308"/>
        <v>1</v>
      </c>
      <c r="Y2351" s="7"/>
    </row>
    <row r="2352" spans="1:25" ht="15" customHeight="1" x14ac:dyDescent="0.3">
      <c r="A2352" s="130">
        <v>2345</v>
      </c>
      <c r="B2352" s="10">
        <f t="shared" ca="1" si="300"/>
        <v>0.36799433673351201</v>
      </c>
      <c r="C2352" s="57">
        <f ca="1">_xlfn.NORM.INV(B2352,'Input Parameters'!$E$19,'Input Parameters'!$F$19)</f>
        <v>538.8091263011537</v>
      </c>
      <c r="D2352" s="10">
        <f t="shared" ca="1" si="301"/>
        <v>0.19736791963727662</v>
      </c>
      <c r="E2352" s="59">
        <f ca="1">IF(_xlfn.NORM.INV(D2352,'Input Parameters'!$E$20,'Input Parameters'!$F$20)&lt;3500,3500,IF(_xlfn.NORM.INV(D2352,'Input Parameters'!$E$20,'Input Parameters'!$F$20)&gt;5500,5500,_xlfn.NORM.INV(D2352,'Input Parameters'!$E$20,'Input Parameters'!$F$20)))</f>
        <v>4204.2577674494742</v>
      </c>
      <c r="F2352" s="10">
        <f t="shared" ca="1" si="302"/>
        <v>0.5216859554815868</v>
      </c>
      <c r="G2352" s="61">
        <f ca="1">_xlfn.NORM.INV(F2352,'Input Parameters'!$E$21,'Input Parameters'!$F$21)</f>
        <v>285.27746945822815</v>
      </c>
      <c r="H2352" s="54">
        <f ca="1">EXP(E2352*(1/'Input Parameters'!$E$22-1/G2352))</f>
        <v>0.67812001474845329</v>
      </c>
      <c r="I2352" s="10">
        <f t="shared" ca="1" si="303"/>
        <v>0.220450379865059</v>
      </c>
      <c r="J2352" s="29">
        <f ca="1">_xlfn.BETA.INV(I2352,'Input Parameters'!$L$24,'Input Parameters'!$M$24,'Input Parameters'!$J$24,'Input Parameters'!$K$24)</f>
        <v>0.48037453801298613</v>
      </c>
      <c r="K2352" s="156">
        <f ca="1">('Input Parameters'!$E$25/'Input Parameters'!$E$31)^$J2352</f>
        <v>3.1873202316601894E-2</v>
      </c>
      <c r="L2352" s="66">
        <f ca="1">$H2352*$C2352*'Input Parameters'!$E$23*K2352</f>
        <v>11.645743096360645</v>
      </c>
      <c r="M2352" s="23">
        <f t="shared" ca="1" si="304"/>
        <v>0.15885749212151945</v>
      </c>
      <c r="N2352" s="15">
        <f ca="1">_xlfn.NORM.INV(M2352,'Input Parameters'!$E$26,'Input Parameters'!$F$26)</f>
        <v>1.3017544389586445E-2</v>
      </c>
      <c r="O2352" s="8">
        <f t="shared" ca="1" si="305"/>
        <v>0.74768532733430226</v>
      </c>
      <c r="P2352" s="29">
        <f ca="1">_xlfn.LOGNORM.INV(O2352,'Input Parameters'!$H$27,'Input Parameters'!$I$27)</f>
        <v>1.9124763163187322</v>
      </c>
      <c r="Q2352" s="10"/>
      <c r="R2352" s="15">
        <f>'Input Parameters'!$E$28</f>
        <v>12.7</v>
      </c>
      <c r="S2352" s="10">
        <f t="shared" ca="1" si="306"/>
        <v>0.20381955381504224</v>
      </c>
      <c r="T2352" s="25">
        <f ca="1">_xlfn.LOGNORM.INV(S2352,'Input Parameters'!$H$29,'Input Parameters'!$I$29)</f>
        <v>53.062134925890248</v>
      </c>
      <c r="U2352" s="10">
        <f t="shared" ca="1" si="307"/>
        <v>0.78794682919177861</v>
      </c>
      <c r="V2352" s="29">
        <f ca="1">IF('Input Parameters'!$D$30="Beta",_xlfn.BETA.INV(U2352,'Input Parameters'!$L$30,'Input Parameters'!$M$30,'Input Parameters'!$J$30,'Input Parameters'!$K$30),IF('Input Parameters'!$D$30="LogNorm",_xlfn.LOGNORM.INV(U2352,'Input Parameters'!$H$30,'Input Parameters'!$I$30)))</f>
        <v>1.3694568239065592</v>
      </c>
      <c r="W2352" s="2">
        <f ca="1">N2352+(P2352-N2352)*(1-ERF((T2352-R2352)/(2*SQRT(L2352*'Input Parameters'!$E$31))))</f>
        <v>0.77844549447530764</v>
      </c>
      <c r="X2352">
        <f t="shared" ca="1" si="308"/>
        <v>1</v>
      </c>
      <c r="Y2352" s="7"/>
    </row>
    <row r="2353" spans="1:25" ht="15" customHeight="1" x14ac:dyDescent="0.3">
      <c r="A2353" s="130">
        <v>2346</v>
      </c>
      <c r="B2353" s="10">
        <f t="shared" ca="1" si="300"/>
        <v>0.16356452003315169</v>
      </c>
      <c r="C2353" s="57">
        <f ca="1">_xlfn.NORM.INV(B2353,'Input Parameters'!$E$19,'Input Parameters'!$F$19)</f>
        <v>484.49734717433074</v>
      </c>
      <c r="D2353" s="10">
        <f t="shared" ca="1" si="301"/>
        <v>0.99454666670114111</v>
      </c>
      <c r="E2353" s="59">
        <f ca="1">IF(_xlfn.NORM.INV(D2353,'Input Parameters'!$E$20,'Input Parameters'!$F$20)&lt;3500,3500,IF(_xlfn.NORM.INV(D2353,'Input Parameters'!$E$20,'Input Parameters'!$F$20)&gt;5500,5500,_xlfn.NORM.INV(D2353,'Input Parameters'!$E$20,'Input Parameters'!$F$20)))</f>
        <v>5500</v>
      </c>
      <c r="F2353" s="10">
        <f t="shared" ca="1" si="302"/>
        <v>0.30326501998542577</v>
      </c>
      <c r="G2353" s="61">
        <f ca="1">_xlfn.NORM.INV(F2353,'Input Parameters'!$E$21,'Input Parameters'!$F$21)</f>
        <v>280.80184151836312</v>
      </c>
      <c r="H2353" s="54">
        <f ca="1">EXP(E2353*(1/'Input Parameters'!$E$22-1/G2353))</f>
        <v>0.44244678722139191</v>
      </c>
      <c r="I2353" s="10">
        <f t="shared" ca="1" si="303"/>
        <v>0.87561360050270109</v>
      </c>
      <c r="J2353" s="29">
        <f ca="1">_xlfn.BETA.INV(I2353,'Input Parameters'!$L$24,'Input Parameters'!$M$24,'Input Parameters'!$J$24,'Input Parameters'!$K$24)</f>
        <v>0.7764839390651791</v>
      </c>
      <c r="K2353" s="156">
        <f ca="1">('Input Parameters'!$E$25/'Input Parameters'!$E$31)^$J2353</f>
        <v>3.8099294933351927E-3</v>
      </c>
      <c r="L2353" s="66">
        <f ca="1">$H2353*$C2353*'Input Parameters'!$E$23*K2353</f>
        <v>0.81671284859864024</v>
      </c>
      <c r="M2353" s="23">
        <f t="shared" ca="1" si="304"/>
        <v>2.7984029547745481E-2</v>
      </c>
      <c r="N2353" s="15">
        <f ca="1">_xlfn.NORM.INV(M2353,'Input Parameters'!$E$26,'Input Parameters'!$F$26)</f>
        <v>-6.1369697197007633E-3</v>
      </c>
      <c r="O2353" s="8">
        <f t="shared" ca="1" si="305"/>
        <v>8.5013953631786543E-2</v>
      </c>
      <c r="P2353" s="29">
        <f ca="1">_xlfn.LOGNORM.INV(O2353,'Input Parameters'!$H$27,'Input Parameters'!$I$27)</f>
        <v>0.7758264549091054</v>
      </c>
      <c r="Q2353" s="10"/>
      <c r="R2353" s="15">
        <f>'Input Parameters'!$E$28</f>
        <v>12.7</v>
      </c>
      <c r="S2353" s="10">
        <f t="shared" ca="1" si="306"/>
        <v>0.43444536094962283</v>
      </c>
      <c r="T2353" s="25">
        <f ca="1">_xlfn.LOGNORM.INV(S2353,'Input Parameters'!$H$29,'Input Parameters'!$I$29)</f>
        <v>57.162573385585887</v>
      </c>
      <c r="U2353" s="10">
        <f t="shared" ca="1" si="307"/>
        <v>0.11174774947461963</v>
      </c>
      <c r="V2353" s="29">
        <f ca="1">IF('Input Parameters'!$D$30="Beta",_xlfn.BETA.INV(U2353,'Input Parameters'!$L$30,'Input Parameters'!$M$30,'Input Parameters'!$J$30,'Input Parameters'!$K$30),IF('Input Parameters'!$D$30="LogNorm",_xlfn.LOGNORM.INV(U2353,'Input Parameters'!$H$30,'Input Parameters'!$I$30)))</f>
        <v>0.61827334546478452</v>
      </c>
      <c r="W2353" s="2">
        <f ca="1">N2353+(P2353-N2353)*(1-ERF((T2353-R2353)/(2*SQRT(L2353*'Input Parameters'!$E$31))))</f>
        <v>-5.7433043768778235E-3</v>
      </c>
      <c r="X2353">
        <f t="shared" ca="1" si="308"/>
        <v>1</v>
      </c>
      <c r="Y2353" s="7"/>
    </row>
    <row r="2354" spans="1:25" ht="15" customHeight="1" x14ac:dyDescent="0.3">
      <c r="A2354" s="130">
        <v>2347</v>
      </c>
      <c r="B2354" s="10">
        <f t="shared" ca="1" si="300"/>
        <v>0.17485576814722437</v>
      </c>
      <c r="C2354" s="57">
        <f ca="1">_xlfn.NORM.INV(B2354,'Input Parameters'!$E$19,'Input Parameters'!$F$19)</f>
        <v>488.27991262630474</v>
      </c>
      <c r="D2354" s="10">
        <f t="shared" ca="1" si="301"/>
        <v>0.83994974481314411</v>
      </c>
      <c r="E2354" s="59">
        <f ca="1">IF(_xlfn.NORM.INV(D2354,'Input Parameters'!$E$20,'Input Parameters'!$F$20)&lt;3500,3500,IF(_xlfn.NORM.INV(D2354,'Input Parameters'!$E$20,'Input Parameters'!$F$20)&gt;5500,5500,_xlfn.NORM.INV(D2354,'Input Parameters'!$E$20,'Input Parameters'!$F$20)))</f>
        <v>5495.9759505471611</v>
      </c>
      <c r="F2354" s="10">
        <f t="shared" ca="1" si="302"/>
        <v>0.7685449875304402</v>
      </c>
      <c r="G2354" s="61">
        <f ca="1">_xlfn.NORM.INV(F2354,'Input Parameters'!$E$21,'Input Parameters'!$F$21)</f>
        <v>290.61973927570676</v>
      </c>
      <c r="H2354" s="54">
        <f ca="1">EXP(E2354*(1/'Input Parameters'!$E$22-1/G2354))</f>
        <v>0.8575890899986951</v>
      </c>
      <c r="I2354" s="10">
        <f t="shared" ca="1" si="303"/>
        <v>0.46646566861588401</v>
      </c>
      <c r="J2354" s="29">
        <f ca="1">_xlfn.BETA.INV(I2354,'Input Parameters'!$L$24,'Input Parameters'!$M$24,'Input Parameters'!$J$24,'Input Parameters'!$K$24)</f>
        <v>0.59355221749859466</v>
      </c>
      <c r="K2354" s="156">
        <f ca="1">('Input Parameters'!$E$25/'Input Parameters'!$E$31)^$J2354</f>
        <v>1.4152341941386681E-2</v>
      </c>
      <c r="L2354" s="66">
        <f ca="1">$H2354*$C2354*'Input Parameters'!$E$23*K2354</f>
        <v>5.9262015647575552</v>
      </c>
      <c r="M2354" s="23">
        <f t="shared" ca="1" si="304"/>
        <v>0.2424571352163587</v>
      </c>
      <c r="N2354" s="15">
        <f ca="1">_xlfn.NORM.INV(M2354,'Input Parameters'!$E$26,'Input Parameters'!$F$26)</f>
        <v>1.933316985968573E-2</v>
      </c>
      <c r="O2354" s="8">
        <f t="shared" ca="1" si="305"/>
        <v>0.80918626036429042</v>
      </c>
      <c r="P2354" s="29">
        <f ca="1">_xlfn.LOGNORM.INV(O2354,'Input Parameters'!$H$27,'Input Parameters'!$I$27)</f>
        <v>2.0965180924569022</v>
      </c>
      <c r="Q2354" s="10"/>
      <c r="R2354" s="15">
        <f>'Input Parameters'!$E$28</f>
        <v>12.7</v>
      </c>
      <c r="S2354" s="10">
        <f t="shared" ca="1" si="306"/>
        <v>0.29146835524424231</v>
      </c>
      <c r="T2354" s="25">
        <f ca="1">_xlfn.LOGNORM.INV(S2354,'Input Parameters'!$H$29,'Input Parameters'!$I$29)</f>
        <v>54.750297213265348</v>
      </c>
      <c r="U2354" s="10">
        <f t="shared" ca="1" si="307"/>
        <v>0.37759006680740281</v>
      </c>
      <c r="V2354" s="29">
        <f ca="1">IF('Input Parameters'!$D$30="Beta",_xlfn.BETA.INV(U2354,'Input Parameters'!$L$30,'Input Parameters'!$M$30,'Input Parameters'!$J$30,'Input Parameters'!$K$30),IF('Input Parameters'!$D$30="LogNorm",_xlfn.LOGNORM.INV(U2354,'Input Parameters'!$H$30,'Input Parameters'!$I$30)))</f>
        <v>0.88359485518040037</v>
      </c>
      <c r="W2354" s="2">
        <f ca="1">N2354+(P2354-N2354)*(1-ERF((T2354-R2354)/(2*SQRT(L2354*'Input Parameters'!$E$31))))</f>
        <v>0.48031482111646667</v>
      </c>
      <c r="X2354">
        <f t="shared" ca="1" si="308"/>
        <v>1</v>
      </c>
      <c r="Y2354" s="7"/>
    </row>
    <row r="2355" spans="1:25" ht="15" customHeight="1" x14ac:dyDescent="0.3">
      <c r="A2355" s="130">
        <v>2348</v>
      </c>
      <c r="B2355" s="10">
        <f t="shared" ca="1" si="300"/>
        <v>0.91317226307887389</v>
      </c>
      <c r="C2355" s="57">
        <f ca="1">_xlfn.NORM.INV(B2355,'Input Parameters'!$E$19,'Input Parameters'!$F$19)</f>
        <v>682.26660002635253</v>
      </c>
      <c r="D2355" s="10">
        <f t="shared" ca="1" si="301"/>
        <v>0.75594937152969222</v>
      </c>
      <c r="E2355" s="59">
        <f ca="1">IF(_xlfn.NORM.INV(D2355,'Input Parameters'!$E$20,'Input Parameters'!$F$20)&lt;3500,3500,IF(_xlfn.NORM.INV(D2355,'Input Parameters'!$E$20,'Input Parameters'!$F$20)&gt;5500,5500,_xlfn.NORM.INV(D2355,'Input Parameters'!$E$20,'Input Parameters'!$F$20)))</f>
        <v>5285.3323649515569</v>
      </c>
      <c r="F2355" s="10">
        <f t="shared" ca="1" si="302"/>
        <v>0.27290941346029607</v>
      </c>
      <c r="G2355" s="61">
        <f ca="1">_xlfn.NORM.INV(F2355,'Input Parameters'!$E$21,'Input Parameters'!$F$21)</f>
        <v>280.10226662382655</v>
      </c>
      <c r="H2355" s="54">
        <f ca="1">EXP(E2355*(1/'Input Parameters'!$E$22-1/G2355))</f>
        <v>0.43577979453046162</v>
      </c>
      <c r="I2355" s="10">
        <f t="shared" ca="1" si="303"/>
        <v>0.47656260359619285</v>
      </c>
      <c r="J2355" s="29">
        <f ca="1">_xlfn.BETA.INV(I2355,'Input Parameters'!$L$24,'Input Parameters'!$M$24,'Input Parameters'!$J$24,'Input Parameters'!$K$24)</f>
        <v>0.59766661236960117</v>
      </c>
      <c r="K2355" s="156">
        <f ca="1">('Input Parameters'!$E$25/'Input Parameters'!$E$31)^$J2355</f>
        <v>1.3740742307786744E-2</v>
      </c>
      <c r="L2355" s="66">
        <f ca="1">$H2355*$C2355*'Input Parameters'!$E$23*K2355</f>
        <v>4.0853700046269923</v>
      </c>
      <c r="M2355" s="23">
        <f t="shared" ca="1" si="304"/>
        <v>0.36971729891684546</v>
      </c>
      <c r="N2355" s="15">
        <f ca="1">_xlfn.NORM.INV(M2355,'Input Parameters'!$E$26,'Input Parameters'!$F$26)</f>
        <v>2.701535422712948E-2</v>
      </c>
      <c r="O2355" s="8">
        <f t="shared" ca="1" si="305"/>
        <v>0.95944337759600895</v>
      </c>
      <c r="P2355" s="29">
        <f ca="1">_xlfn.LOGNORM.INV(O2355,'Input Parameters'!$H$27,'Input Parameters'!$I$27)</f>
        <v>3.0798870764823425</v>
      </c>
      <c r="Q2355" s="10"/>
      <c r="R2355" s="15">
        <f>'Input Parameters'!$E$28</f>
        <v>12.7</v>
      </c>
      <c r="S2355" s="10">
        <f t="shared" ca="1" si="306"/>
        <v>0.53588610667151382</v>
      </c>
      <c r="T2355" s="25">
        <f ca="1">_xlfn.LOGNORM.INV(S2355,'Input Parameters'!$H$29,'Input Parameters'!$I$29)</f>
        <v>58.82371230747556</v>
      </c>
      <c r="U2355" s="10">
        <f t="shared" ca="1" si="307"/>
        <v>0.33287236171259327</v>
      </c>
      <c r="V2355" s="29">
        <f ca="1">IF('Input Parameters'!$D$30="Beta",_xlfn.BETA.INV(U2355,'Input Parameters'!$L$30,'Input Parameters'!$M$30,'Input Parameters'!$J$30,'Input Parameters'!$K$30),IF('Input Parameters'!$D$30="LogNorm",_xlfn.LOGNORM.INV(U2355,'Input Parameters'!$H$30,'Input Parameters'!$I$30)))</f>
        <v>0.84269620796924716</v>
      </c>
      <c r="W2355" s="2">
        <f ca="1">N2355+(P2355-N2355)*(1-ERF((T2355-R2355)/(2*SQRT(L2355*'Input Parameters'!$E$31))))</f>
        <v>0.35250060947185402</v>
      </c>
      <c r="X2355">
        <f t="shared" ca="1" si="308"/>
        <v>1</v>
      </c>
      <c r="Y2355" s="7"/>
    </row>
    <row r="2356" spans="1:25" ht="15" customHeight="1" x14ac:dyDescent="0.3">
      <c r="A2356" s="130">
        <v>2349</v>
      </c>
      <c r="B2356" s="10">
        <f t="shared" ca="1" si="300"/>
        <v>0.5352905675886207</v>
      </c>
      <c r="C2356" s="57">
        <f ca="1">_xlfn.NORM.INV(B2356,'Input Parameters'!$E$19,'Input Parameters'!$F$19)</f>
        <v>574.78467386067484</v>
      </c>
      <c r="D2356" s="10">
        <f t="shared" ca="1" si="301"/>
        <v>0.62758166731903975</v>
      </c>
      <c r="E2356" s="59">
        <f ca="1">IF(_xlfn.NORM.INV(D2356,'Input Parameters'!$E$20,'Input Parameters'!$F$20)&lt;3500,3500,IF(_xlfn.NORM.INV(D2356,'Input Parameters'!$E$20,'Input Parameters'!$F$20)&gt;5500,5500,_xlfn.NORM.INV(D2356,'Input Parameters'!$E$20,'Input Parameters'!$F$20)))</f>
        <v>5027.8185645271005</v>
      </c>
      <c r="F2356" s="10">
        <f t="shared" ca="1" si="302"/>
        <v>0.15661650868895749</v>
      </c>
      <c r="G2356" s="61">
        <f ca="1">_xlfn.NORM.INV(F2356,'Input Parameters'!$E$21,'Input Parameters'!$F$21)</f>
        <v>276.92349352596204</v>
      </c>
      <c r="H2356" s="54">
        <f ca="1">EXP(E2356*(1/'Input Parameters'!$E$22-1/G2356))</f>
        <v>0.36928231485962476</v>
      </c>
      <c r="I2356" s="10">
        <f t="shared" ca="1" si="303"/>
        <v>0.81489007194907703</v>
      </c>
      <c r="J2356" s="29">
        <f ca="1">_xlfn.BETA.INV(I2356,'Input Parameters'!$L$24,'Input Parameters'!$M$24,'Input Parameters'!$J$24,'Input Parameters'!$K$24)</f>
        <v>0.7422864005054679</v>
      </c>
      <c r="K2356" s="156">
        <f ca="1">('Input Parameters'!$E$25/'Input Parameters'!$E$31)^$J2356</f>
        <v>4.8691936978606399E-3</v>
      </c>
      <c r="L2356" s="66">
        <f ca="1">$H2356*$C2356*'Input Parameters'!$E$23*K2356</f>
        <v>1.0335244146770817</v>
      </c>
      <c r="M2356" s="23">
        <f t="shared" ca="1" si="304"/>
        <v>0.87362941335754973</v>
      </c>
      <c r="N2356" s="15">
        <f ca="1">_xlfn.NORM.INV(M2356,'Input Parameters'!$E$26,'Input Parameters'!$F$26)</f>
        <v>5.8018049284088186E-2</v>
      </c>
      <c r="O2356" s="8">
        <f t="shared" ca="1" si="305"/>
        <v>0.27605475034101756</v>
      </c>
      <c r="P2356" s="29">
        <f ca="1">_xlfn.LOGNORM.INV(O2356,'Input Parameters'!$H$27,'Input Parameters'!$I$27)</f>
        <v>1.0943421786809415</v>
      </c>
      <c r="Q2356" s="10"/>
      <c r="R2356" s="15">
        <f>'Input Parameters'!$E$28</f>
        <v>12.7</v>
      </c>
      <c r="S2356" s="10">
        <f t="shared" ca="1" si="306"/>
        <v>0.62735323939835819</v>
      </c>
      <c r="T2356" s="25">
        <f ca="1">_xlfn.LOGNORM.INV(S2356,'Input Parameters'!$H$29,'Input Parameters'!$I$29)</f>
        <v>60.394870742292539</v>
      </c>
      <c r="U2356" s="10">
        <f t="shared" ca="1" si="307"/>
        <v>0.41965697131378288</v>
      </c>
      <c r="V2356" s="29">
        <f ca="1">IF('Input Parameters'!$D$30="Beta",_xlfn.BETA.INV(U2356,'Input Parameters'!$L$30,'Input Parameters'!$M$30,'Input Parameters'!$J$30,'Input Parameters'!$K$30),IF('Input Parameters'!$D$30="LogNorm",_xlfn.LOGNORM.INV(U2356,'Input Parameters'!$H$30,'Input Parameters'!$I$30)))</f>
        <v>0.92241953882681615</v>
      </c>
      <c r="W2356" s="2">
        <f ca="1">N2356+(P2356-N2356)*(1-ERF((T2356-R2356)/(2*SQRT(L2356*'Input Parameters'!$E$31))))</f>
        <v>5.8959686973034005E-2</v>
      </c>
      <c r="X2356">
        <f t="shared" ca="1" si="308"/>
        <v>1</v>
      </c>
      <c r="Y2356" s="7"/>
    </row>
    <row r="2357" spans="1:25" ht="15" customHeight="1" x14ac:dyDescent="0.3">
      <c r="A2357" s="130">
        <v>2350</v>
      </c>
      <c r="B2357" s="10">
        <f t="shared" ca="1" si="300"/>
        <v>0.43574947226947647</v>
      </c>
      <c r="C2357" s="57">
        <f ca="1">_xlfn.NORM.INV(B2357,'Input Parameters'!$E$19,'Input Parameters'!$F$19)</f>
        <v>553.63171896831068</v>
      </c>
      <c r="D2357" s="10">
        <f t="shared" ca="1" si="301"/>
        <v>0.87986487678176328</v>
      </c>
      <c r="E2357" s="59">
        <f ca="1">IF(_xlfn.NORM.INV(D2357,'Input Parameters'!$E$20,'Input Parameters'!$F$20)&lt;3500,3500,IF(_xlfn.NORM.INV(D2357,'Input Parameters'!$E$20,'Input Parameters'!$F$20)&gt;5500,5500,_xlfn.NORM.INV(D2357,'Input Parameters'!$E$20,'Input Parameters'!$F$20)))</f>
        <v>5500</v>
      </c>
      <c r="F2357" s="10">
        <f t="shared" ca="1" si="302"/>
        <v>0.6072943563748735</v>
      </c>
      <c r="G2357" s="61">
        <f ca="1">_xlfn.NORM.INV(F2357,'Input Parameters'!$E$21,'Input Parameters'!$F$21)</f>
        <v>286.99007424346235</v>
      </c>
      <c r="H2357" s="54">
        <f ca="1">EXP(E2357*(1/'Input Parameters'!$E$22-1/G2357))</f>
        <v>0.67496475748626927</v>
      </c>
      <c r="I2357" s="10">
        <f t="shared" ca="1" si="303"/>
        <v>0.56141545956417727</v>
      </c>
      <c r="J2357" s="29">
        <f ca="1">_xlfn.BETA.INV(I2357,'Input Parameters'!$L$24,'Input Parameters'!$M$24,'Input Parameters'!$J$24,'Input Parameters'!$K$24)</f>
        <v>0.6318547975336386</v>
      </c>
      <c r="K2357" s="156">
        <f ca="1">('Input Parameters'!$E$25/'Input Parameters'!$E$31)^$J2357</f>
        <v>1.075224674952633E-2</v>
      </c>
      <c r="L2357" s="66">
        <f ca="1">$H2357*$C2357*'Input Parameters'!$E$23*K2357</f>
        <v>4.0179199831285555</v>
      </c>
      <c r="M2357" s="23">
        <f t="shared" ca="1" si="304"/>
        <v>0.13259813722043912</v>
      </c>
      <c r="N2357" s="15">
        <f ca="1">_xlfn.NORM.INV(M2357,'Input Parameters'!$E$26,'Input Parameters'!$F$26)</f>
        <v>1.060194095983567E-2</v>
      </c>
      <c r="O2357" s="8">
        <f t="shared" ca="1" si="305"/>
        <v>0.42047262972362309</v>
      </c>
      <c r="P2357" s="29">
        <f ca="1">_xlfn.LOGNORM.INV(O2357,'Input Parameters'!$H$27,'Input Parameters'!$I$27)</f>
        <v>1.3026841461887817</v>
      </c>
      <c r="Q2357" s="10"/>
      <c r="R2357" s="15">
        <f>'Input Parameters'!$E$28</f>
        <v>12.7</v>
      </c>
      <c r="S2357" s="10">
        <f t="shared" ca="1" si="306"/>
        <v>0.65241557652554083</v>
      </c>
      <c r="T2357" s="25">
        <f ca="1">_xlfn.LOGNORM.INV(S2357,'Input Parameters'!$H$29,'Input Parameters'!$I$29)</f>
        <v>60.850884673623199</v>
      </c>
      <c r="U2357" s="10">
        <f t="shared" ca="1" si="307"/>
        <v>0.7408403715100994</v>
      </c>
      <c r="V2357" s="29">
        <f ca="1">IF('Input Parameters'!$D$30="Beta",_xlfn.BETA.INV(U2357,'Input Parameters'!$L$30,'Input Parameters'!$M$30,'Input Parameters'!$J$30,'Input Parameters'!$K$30),IF('Input Parameters'!$D$30="LogNorm",_xlfn.LOGNORM.INV(U2357,'Input Parameters'!$H$30,'Input Parameters'!$I$30)))</f>
        <v>1.2890813039323128</v>
      </c>
      <c r="W2357" s="2">
        <f ca="1">N2357+(P2357-N2357)*(1-ERF((T2357-R2357)/(2*SQRT(L2357*'Input Parameters'!$E$31))))</f>
        <v>0.12610945362205964</v>
      </c>
      <c r="X2357">
        <f t="shared" ca="1" si="308"/>
        <v>1</v>
      </c>
      <c r="Y2357" s="7"/>
    </row>
    <row r="2358" spans="1:25" ht="15" customHeight="1" x14ac:dyDescent="0.3">
      <c r="A2358" s="130">
        <v>2351</v>
      </c>
      <c r="B2358" s="10">
        <f t="shared" ca="1" si="300"/>
        <v>0.83879443078049321</v>
      </c>
      <c r="C2358" s="57">
        <f ca="1">_xlfn.NORM.INV(B2358,'Input Parameters'!$E$19,'Input Parameters'!$F$19)</f>
        <v>650.91403411171132</v>
      </c>
      <c r="D2358" s="10">
        <f t="shared" ca="1" si="301"/>
        <v>0.92785227692025618</v>
      </c>
      <c r="E2358" s="59">
        <f ca="1">IF(_xlfn.NORM.INV(D2358,'Input Parameters'!$E$20,'Input Parameters'!$F$20)&lt;3500,3500,IF(_xlfn.NORM.INV(D2358,'Input Parameters'!$E$20,'Input Parameters'!$F$20)&gt;5500,5500,_xlfn.NORM.INV(D2358,'Input Parameters'!$E$20,'Input Parameters'!$F$20)))</f>
        <v>5500</v>
      </c>
      <c r="F2358" s="10">
        <f t="shared" ca="1" si="302"/>
        <v>3.2230906278464699E-2</v>
      </c>
      <c r="G2358" s="61">
        <f ca="1">_xlfn.NORM.INV(F2358,'Input Parameters'!$E$21,'Input Parameters'!$F$21)</f>
        <v>270.31707771936453</v>
      </c>
      <c r="H2358" s="54">
        <f ca="1">EXP(E2358*(1/'Input Parameters'!$E$22-1/G2358))</f>
        <v>0.20697750039449039</v>
      </c>
      <c r="I2358" s="10">
        <f t="shared" ca="1" si="303"/>
        <v>0.16537901777689279</v>
      </c>
      <c r="J2358" s="29">
        <f ca="1">_xlfn.BETA.INV(I2358,'Input Parameters'!$L$24,'Input Parameters'!$M$24,'Input Parameters'!$J$24,'Input Parameters'!$K$24)</f>
        <v>0.44715097512612234</v>
      </c>
      <c r="K2358" s="156">
        <f ca="1">('Input Parameters'!$E$25/'Input Parameters'!$E$31)^$J2358</f>
        <v>4.0451204395830477E-2</v>
      </c>
      <c r="L2358" s="66">
        <f ca="1">$H2358*$C2358*'Input Parameters'!$E$23*K2358</f>
        <v>5.4497707036719323</v>
      </c>
      <c r="M2358" s="23">
        <f t="shared" ca="1" si="304"/>
        <v>0.44344929551491152</v>
      </c>
      <c r="N2358" s="15">
        <f ca="1">_xlfn.NORM.INV(M2358,'Input Parameters'!$E$26,'Input Parameters'!$F$26)</f>
        <v>3.1013176778051529E-2</v>
      </c>
      <c r="O2358" s="8">
        <f t="shared" ca="1" si="305"/>
        <v>0.13272197284977494</v>
      </c>
      <c r="P2358" s="29">
        <f ca="1">_xlfn.LOGNORM.INV(O2358,'Input Parameters'!$H$27,'Input Parameters'!$I$27)</f>
        <v>0.86982431051828812</v>
      </c>
      <c r="Q2358" s="10"/>
      <c r="R2358" s="15">
        <f>'Input Parameters'!$E$28</f>
        <v>12.7</v>
      </c>
      <c r="S2358" s="10">
        <f t="shared" ca="1" si="306"/>
        <v>0.16839391865464903</v>
      </c>
      <c r="T2358" s="25">
        <f ca="1">_xlfn.LOGNORM.INV(S2358,'Input Parameters'!$H$29,'Input Parameters'!$I$29)</f>
        <v>52.278755158380612</v>
      </c>
      <c r="U2358" s="10">
        <f t="shared" ca="1" si="307"/>
        <v>0.90181187993981549</v>
      </c>
      <c r="V2358" s="29">
        <f ca="1">IF('Input Parameters'!$D$30="Beta",_xlfn.BETA.INV(U2358,'Input Parameters'!$L$30,'Input Parameters'!$M$30,'Input Parameters'!$J$30,'Input Parameters'!$K$30),IF('Input Parameters'!$D$30="LogNorm",_xlfn.LOGNORM.INV(U2358,'Input Parameters'!$H$30,'Input Parameters'!$I$30)))</f>
        <v>1.6630938961890034</v>
      </c>
      <c r="W2358" s="2">
        <f ca="1">N2358+(P2358-N2358)*(1-ERF((T2358-R2358)/(2*SQRT(L2358*'Input Parameters'!$E$31))))</f>
        <v>0.22443766330641335</v>
      </c>
      <c r="X2358">
        <f t="shared" ca="1" si="308"/>
        <v>1</v>
      </c>
      <c r="Y2358" s="7"/>
    </row>
    <row r="2359" spans="1:25" ht="15" customHeight="1" x14ac:dyDescent="0.3">
      <c r="A2359" s="130">
        <v>2352</v>
      </c>
      <c r="B2359" s="10">
        <f t="shared" ca="1" si="300"/>
        <v>0.35179584691138233</v>
      </c>
      <c r="C2359" s="57">
        <f ca="1">_xlfn.NORM.INV(B2359,'Input Parameters'!$E$19,'Input Parameters'!$F$19)</f>
        <v>535.14973077267348</v>
      </c>
      <c r="D2359" s="10">
        <f t="shared" ca="1" si="301"/>
        <v>0.69901539324372386</v>
      </c>
      <c r="E2359" s="59">
        <f ca="1">IF(_xlfn.NORM.INV(D2359,'Input Parameters'!$E$20,'Input Parameters'!$F$20)&lt;3500,3500,IF(_xlfn.NORM.INV(D2359,'Input Parameters'!$E$20,'Input Parameters'!$F$20)&gt;5500,5500,_xlfn.NORM.INV(D2359,'Input Parameters'!$E$20,'Input Parameters'!$F$20)))</f>
        <v>5165.0995448890581</v>
      </c>
      <c r="F2359" s="10">
        <f t="shared" ca="1" si="302"/>
        <v>0.6361843152600466</v>
      </c>
      <c r="G2359" s="61">
        <f ca="1">_xlfn.NORM.INV(F2359,'Input Parameters'!$E$21,'Input Parameters'!$F$21)</f>
        <v>287.58746554898283</v>
      </c>
      <c r="H2359" s="54">
        <f ca="1">EXP(E2359*(1/'Input Parameters'!$E$22-1/G2359))</f>
        <v>0.71764979653060268</v>
      </c>
      <c r="I2359" s="10">
        <f t="shared" ca="1" si="303"/>
        <v>0.86762679226701322</v>
      </c>
      <c r="J2359" s="29">
        <f ca="1">_xlfn.BETA.INV(I2359,'Input Parameters'!$L$24,'Input Parameters'!$M$24,'Input Parameters'!$J$24,'Input Parameters'!$K$24)</f>
        <v>0.77157689438356347</v>
      </c>
      <c r="K2359" s="156">
        <f ca="1">('Input Parameters'!$E$25/'Input Parameters'!$E$31)^$J2359</f>
        <v>3.9464309066014258E-3</v>
      </c>
      <c r="L2359" s="66">
        <f ca="1">$H2359*$C2359*'Input Parameters'!$E$23*K2359</f>
        <v>1.5156271661793204</v>
      </c>
      <c r="M2359" s="23">
        <f t="shared" ca="1" si="304"/>
        <v>0.8948147543210252</v>
      </c>
      <c r="N2359" s="15">
        <f ca="1">_xlfn.NORM.INV(M2359,'Input Parameters'!$E$26,'Input Parameters'!$F$26)</f>
        <v>6.0303494039948037E-2</v>
      </c>
      <c r="O2359" s="8">
        <f t="shared" ca="1" si="305"/>
        <v>0.74140875409637508</v>
      </c>
      <c r="P2359" s="29">
        <f ca="1">_xlfn.LOGNORM.INV(O2359,'Input Parameters'!$H$27,'Input Parameters'!$I$27)</f>
        <v>1.8960240379619353</v>
      </c>
      <c r="Q2359" s="10"/>
      <c r="R2359" s="15">
        <f>'Input Parameters'!$E$28</f>
        <v>12.7</v>
      </c>
      <c r="S2359" s="10">
        <f t="shared" ca="1" si="306"/>
        <v>0.45584542283237806</v>
      </c>
      <c r="T2359" s="25">
        <f ca="1">_xlfn.LOGNORM.INV(S2359,'Input Parameters'!$H$29,'Input Parameters'!$I$29)</f>
        <v>57.511232297442241</v>
      </c>
      <c r="U2359" s="10">
        <f t="shared" ca="1" si="307"/>
        <v>0.14358294700945418</v>
      </c>
      <c r="V2359" s="29">
        <f ca="1">IF('Input Parameters'!$D$30="Beta",_xlfn.BETA.INV(U2359,'Input Parameters'!$L$30,'Input Parameters'!$M$30,'Input Parameters'!$J$30,'Input Parameters'!$K$30),IF('Input Parameters'!$D$30="LogNorm",_xlfn.LOGNORM.INV(U2359,'Input Parameters'!$H$30,'Input Parameters'!$I$30)))</f>
        <v>0.656706050351757</v>
      </c>
      <c r="W2359" s="2">
        <f ca="1">N2359+(P2359-N2359)*(1-ERF((T2359-R2359)/(2*SQRT(L2359*'Input Parameters'!$E$31))))</f>
        <v>7.8768427984842182E-2</v>
      </c>
      <c r="X2359">
        <f t="shared" ca="1" si="308"/>
        <v>1</v>
      </c>
      <c r="Y2359" s="7"/>
    </row>
    <row r="2360" spans="1:25" ht="15" customHeight="1" x14ac:dyDescent="0.3">
      <c r="A2360" s="130">
        <v>2353</v>
      </c>
      <c r="B2360" s="10">
        <f t="shared" ca="1" si="300"/>
        <v>0.84846698121709441</v>
      </c>
      <c r="C2360" s="57">
        <f ca="1">_xlfn.NORM.INV(B2360,'Input Parameters'!$E$19,'Input Parameters'!$F$19)</f>
        <v>654.32491449843496</v>
      </c>
      <c r="D2360" s="10">
        <f t="shared" ca="1" si="301"/>
        <v>0.14194219873981173</v>
      </c>
      <c r="E2360" s="59">
        <f ca="1">IF(_xlfn.NORM.INV(D2360,'Input Parameters'!$E$20,'Input Parameters'!$F$20)&lt;3500,3500,IF(_xlfn.NORM.INV(D2360,'Input Parameters'!$E$20,'Input Parameters'!$F$20)&gt;5500,5500,_xlfn.NORM.INV(D2360,'Input Parameters'!$E$20,'Input Parameters'!$F$20)))</f>
        <v>4049.8561092089039</v>
      </c>
      <c r="F2360" s="10">
        <f t="shared" ca="1" si="302"/>
        <v>0.5342253267961804</v>
      </c>
      <c r="G2360" s="61">
        <f ca="1">_xlfn.NORM.INV(F2360,'Input Parameters'!$E$21,'Input Parameters'!$F$21)</f>
        <v>285.52514003761269</v>
      </c>
      <c r="H2360" s="54">
        <f ca="1">EXP(E2360*(1/'Input Parameters'!$E$22-1/G2360))</f>
        <v>0.69638559762477525</v>
      </c>
      <c r="I2360" s="10">
        <f t="shared" ca="1" si="303"/>
        <v>0.99854049810256984</v>
      </c>
      <c r="J2360" s="29">
        <f ca="1">_xlfn.BETA.INV(I2360,'Input Parameters'!$L$24,'Input Parameters'!$M$24,'Input Parameters'!$J$24,'Input Parameters'!$K$24)</f>
        <v>0.94075047379575083</v>
      </c>
      <c r="K2360" s="156">
        <f ca="1">('Input Parameters'!$E$25/'Input Parameters'!$E$31)^$J2360</f>
        <v>1.1726156554704816E-3</v>
      </c>
      <c r="L2360" s="66">
        <f ca="1">$H2360*$C2360*'Input Parameters'!$E$23*K2360</f>
        <v>0.53431691852101848</v>
      </c>
      <c r="M2360" s="23">
        <f t="shared" ca="1" si="304"/>
        <v>0.37676366942502793</v>
      </c>
      <c r="N2360" s="15">
        <f ca="1">_xlfn.NORM.INV(M2360,'Input Parameters'!$E$26,'Input Parameters'!$F$26)</f>
        <v>2.7406174194687848E-2</v>
      </c>
      <c r="O2360" s="8">
        <f t="shared" ca="1" si="305"/>
        <v>4.529071092219783E-3</v>
      </c>
      <c r="P2360" s="29">
        <f ca="1">_xlfn.LOGNORM.INV(O2360,'Input Parameters'!$H$27,'Input Parameters'!$I$27)</f>
        <v>0.44869353664550288</v>
      </c>
      <c r="Q2360" s="10"/>
      <c r="R2360" s="15">
        <f>'Input Parameters'!$E$28</f>
        <v>12.7</v>
      </c>
      <c r="S2360" s="10">
        <f t="shared" ca="1" si="306"/>
        <v>0.60495317332581822</v>
      </c>
      <c r="T2360" s="25">
        <f ca="1">_xlfn.LOGNORM.INV(S2360,'Input Parameters'!$H$29,'Input Parameters'!$I$29)</f>
        <v>59.998403826795887</v>
      </c>
      <c r="U2360" s="10">
        <f t="shared" ca="1" si="307"/>
        <v>0.70985850527774985</v>
      </c>
      <c r="V2360" s="29">
        <f ca="1">IF('Input Parameters'!$D$30="Beta",_xlfn.BETA.INV(U2360,'Input Parameters'!$L$30,'Input Parameters'!$M$30,'Input Parameters'!$J$30,'Input Parameters'!$K$30),IF('Input Parameters'!$D$30="LogNorm",_xlfn.LOGNORM.INV(U2360,'Input Parameters'!$H$30,'Input Parameters'!$I$30)))</f>
        <v>1.2426779267800239</v>
      </c>
      <c r="W2360" s="2">
        <f ca="1">N2360+(P2360-N2360)*(1-ERF((T2360-R2360)/(2*SQRT(L2360*'Input Parameters'!$E$31))))</f>
        <v>2.7408176321812142E-2</v>
      </c>
      <c r="X2360">
        <f t="shared" ca="1" si="308"/>
        <v>1</v>
      </c>
      <c r="Y2360" s="7"/>
    </row>
    <row r="2361" spans="1:25" ht="15" customHeight="1" x14ac:dyDescent="0.3">
      <c r="A2361" s="130">
        <v>2354</v>
      </c>
      <c r="B2361" s="10">
        <f t="shared" ca="1" si="300"/>
        <v>0.77532528293576508</v>
      </c>
      <c r="C2361" s="57">
        <f ca="1">_xlfn.NORM.INV(B2361,'Input Parameters'!$E$19,'Input Parameters'!$F$19)</f>
        <v>631.22425539683593</v>
      </c>
      <c r="D2361" s="10">
        <f t="shared" ca="1" si="301"/>
        <v>2.5589775831848627E-2</v>
      </c>
      <c r="E2361" s="59">
        <f ca="1">IF(_xlfn.NORM.INV(D2361,'Input Parameters'!$E$20,'Input Parameters'!$F$20)&lt;3500,3500,IF(_xlfn.NORM.INV(D2361,'Input Parameters'!$E$20,'Input Parameters'!$F$20)&gt;5500,5500,_xlfn.NORM.INV(D2361,'Input Parameters'!$E$20,'Input Parameters'!$F$20)))</f>
        <v>3500</v>
      </c>
      <c r="F2361" s="10">
        <f t="shared" ca="1" si="302"/>
        <v>0.56392053189005875</v>
      </c>
      <c r="G2361" s="61">
        <f ca="1">_xlfn.NORM.INV(F2361,'Input Parameters'!$E$21,'Input Parameters'!$F$21)</f>
        <v>286.11480598849141</v>
      </c>
      <c r="H2361" s="54">
        <f ca="1">EXP(E2361*(1/'Input Parameters'!$E$22-1/G2361))</f>
        <v>0.75016714252751338</v>
      </c>
      <c r="I2361" s="10">
        <f t="shared" ca="1" si="303"/>
        <v>0.92293366431886625</v>
      </c>
      <c r="J2361" s="29">
        <f ca="1">_xlfn.BETA.INV(I2361,'Input Parameters'!$L$24,'Input Parameters'!$M$24,'Input Parameters'!$J$24,'Input Parameters'!$K$24)</f>
        <v>0.8098240807217989</v>
      </c>
      <c r="K2361" s="156">
        <f ca="1">('Input Parameters'!$E$25/'Input Parameters'!$E$31)^$J2361</f>
        <v>2.9994939343869647E-3</v>
      </c>
      <c r="L2361" s="66">
        <f ca="1">$H2361*$C2361*'Input Parameters'!$E$23*K2361</f>
        <v>1.4203314538358198</v>
      </c>
      <c r="M2361" s="23">
        <f t="shared" ca="1" si="304"/>
        <v>7.6224418942567707E-2</v>
      </c>
      <c r="N2361" s="15">
        <f ca="1">_xlfn.NORM.INV(M2361,'Input Parameters'!$E$26,'Input Parameters'!$F$26)</f>
        <v>3.9503644842786394E-3</v>
      </c>
      <c r="O2361" s="8">
        <f t="shared" ca="1" si="305"/>
        <v>0.48973178160469766</v>
      </c>
      <c r="P2361" s="29">
        <f ca="1">_xlfn.LOGNORM.INV(O2361,'Input Parameters'!$H$27,'Input Parameters'!$I$27)</f>
        <v>1.4075119857839418</v>
      </c>
      <c r="Q2361" s="10"/>
      <c r="R2361" s="15">
        <f>'Input Parameters'!$E$28</f>
        <v>12.7</v>
      </c>
      <c r="S2361" s="10">
        <f t="shared" ca="1" si="306"/>
        <v>0.7676472938280291</v>
      </c>
      <c r="T2361" s="25">
        <f ca="1">_xlfn.LOGNORM.INV(S2361,'Input Parameters'!$H$29,'Input Parameters'!$I$29)</f>
        <v>63.213466357923814</v>
      </c>
      <c r="U2361" s="10">
        <f t="shared" ca="1" si="307"/>
        <v>0.26424861780310727</v>
      </c>
      <c r="V2361" s="29">
        <f ca="1">IF('Input Parameters'!$D$30="Beta",_xlfn.BETA.INV(U2361,'Input Parameters'!$L$30,'Input Parameters'!$M$30,'Input Parameters'!$J$30,'Input Parameters'!$K$30),IF('Input Parameters'!$D$30="LogNorm",_xlfn.LOGNORM.INV(U2361,'Input Parameters'!$H$30,'Input Parameters'!$I$30)))</f>
        <v>0.77930720207063275</v>
      </c>
      <c r="W2361" s="2">
        <f ca="1">N2361+(P2361-N2361)*(1-ERF((T2361-R2361)/(2*SQRT(L2361*'Input Parameters'!$E$31))))</f>
        <v>7.7762689387014198E-3</v>
      </c>
      <c r="X2361">
        <f t="shared" ca="1" si="308"/>
        <v>1</v>
      </c>
      <c r="Y2361" s="7"/>
    </row>
    <row r="2362" spans="1:25" ht="15" customHeight="1" x14ac:dyDescent="0.3">
      <c r="A2362" s="130">
        <v>2355</v>
      </c>
      <c r="B2362" s="10">
        <f t="shared" ca="1" si="300"/>
        <v>0.14852772573169237</v>
      </c>
      <c r="C2362" s="57">
        <f ca="1">_xlfn.NORM.INV(B2362,'Input Parameters'!$E$19,'Input Parameters'!$F$19)</f>
        <v>479.18604857543056</v>
      </c>
      <c r="D2362" s="10">
        <f t="shared" ca="1" si="301"/>
        <v>0.7240164563012893</v>
      </c>
      <c r="E2362" s="59">
        <f ca="1">IF(_xlfn.NORM.INV(D2362,'Input Parameters'!$E$20,'Input Parameters'!$F$20)&lt;3500,3500,IF(_xlfn.NORM.INV(D2362,'Input Parameters'!$E$20,'Input Parameters'!$F$20)&gt;5500,5500,_xlfn.NORM.INV(D2362,'Input Parameters'!$E$20,'Input Parameters'!$F$20)))</f>
        <v>5216.3705548518019</v>
      </c>
      <c r="F2362" s="10">
        <f t="shared" ca="1" si="302"/>
        <v>0.26945660017023609</v>
      </c>
      <c r="G2362" s="61">
        <f ca="1">_xlfn.NORM.INV(F2362,'Input Parameters'!$E$21,'Input Parameters'!$F$21)</f>
        <v>280.02036584791188</v>
      </c>
      <c r="H2362" s="54">
        <f ca="1">EXP(E2362*(1/'Input Parameters'!$E$22-1/G2362))</f>
        <v>0.43813534266301535</v>
      </c>
      <c r="I2362" s="10">
        <f t="shared" ca="1" si="303"/>
        <v>0.33663874811617411</v>
      </c>
      <c r="J2362" s="29">
        <f ca="1">_xlfn.BETA.INV(I2362,'Input Parameters'!$L$24,'Input Parameters'!$M$24,'Input Parameters'!$J$24,'Input Parameters'!$K$24)</f>
        <v>0.538167664783475</v>
      </c>
      <c r="K2362" s="156">
        <f ca="1">('Input Parameters'!$E$25/'Input Parameters'!$E$31)^$J2362</f>
        <v>2.1055964113999626E-2</v>
      </c>
      <c r="L2362" s="66">
        <f ca="1">$H2362*$C2362*'Input Parameters'!$E$23*K2362</f>
        <v>4.4206647884653965</v>
      </c>
      <c r="M2362" s="23">
        <f t="shared" ca="1" si="304"/>
        <v>0.62471450447291732</v>
      </c>
      <c r="N2362" s="15">
        <f ca="1">_xlfn.NORM.INV(M2362,'Input Parameters'!$E$26,'Input Parameters'!$F$26)</f>
        <v>4.0675617669607589E-2</v>
      </c>
      <c r="O2362" s="8">
        <f t="shared" ca="1" si="305"/>
        <v>0.46798779305007632</v>
      </c>
      <c r="P2362" s="29">
        <f ca="1">_xlfn.LOGNORM.INV(O2362,'Input Parameters'!$H$27,'Input Parameters'!$I$27)</f>
        <v>1.3739275484524247</v>
      </c>
      <c r="Q2362" s="10"/>
      <c r="R2362" s="15">
        <f>'Input Parameters'!$E$28</f>
        <v>12.7</v>
      </c>
      <c r="S2362" s="10">
        <f t="shared" ca="1" si="306"/>
        <v>0.29918008444299637</v>
      </c>
      <c r="T2362" s="25">
        <f ca="1">_xlfn.LOGNORM.INV(S2362,'Input Parameters'!$H$29,'Input Parameters'!$I$29)</f>
        <v>54.887793601875188</v>
      </c>
      <c r="U2362" s="10">
        <f t="shared" ca="1" si="307"/>
        <v>0.23002859489372018</v>
      </c>
      <c r="V2362" s="29">
        <f ca="1">IF('Input Parameters'!$D$30="Beta",_xlfn.BETA.INV(U2362,'Input Parameters'!$L$30,'Input Parameters'!$M$30,'Input Parameters'!$J$30,'Input Parameters'!$K$30),IF('Input Parameters'!$D$30="LogNorm",_xlfn.LOGNORM.INV(U2362,'Input Parameters'!$H$30,'Input Parameters'!$I$30)))</f>
        <v>0.74668105900932669</v>
      </c>
      <c r="W2362" s="2">
        <f ca="1">N2362+(P2362-N2362)*(1-ERF((T2362-R2362)/(2*SQRT(L2362*'Input Parameters'!$E$31))))</f>
        <v>0.24859734091571417</v>
      </c>
      <c r="X2362">
        <f t="shared" ca="1" si="308"/>
        <v>1</v>
      </c>
      <c r="Y2362" s="7"/>
    </row>
    <row r="2363" spans="1:25" ht="15" customHeight="1" x14ac:dyDescent="0.3">
      <c r="A2363" s="130">
        <v>2356</v>
      </c>
      <c r="B2363" s="10">
        <f t="shared" ca="1" si="300"/>
        <v>0.75729604070359624</v>
      </c>
      <c r="C2363" s="57">
        <f ca="1">_xlfn.NORM.INV(B2363,'Input Parameters'!$E$19,'Input Parameters'!$F$19)</f>
        <v>626.24982908762956</v>
      </c>
      <c r="D2363" s="10">
        <f t="shared" ca="1" si="301"/>
        <v>0.68573772700837399</v>
      </c>
      <c r="E2363" s="59">
        <f ca="1">IF(_xlfn.NORM.INV(D2363,'Input Parameters'!$E$20,'Input Parameters'!$F$20)&lt;3500,3500,IF(_xlfn.NORM.INV(D2363,'Input Parameters'!$E$20,'Input Parameters'!$F$20)&gt;5500,5500,_xlfn.NORM.INV(D2363,'Input Parameters'!$E$20,'Input Parameters'!$F$20)))</f>
        <v>5138.6632241271082</v>
      </c>
      <c r="F2363" s="10">
        <f t="shared" ca="1" si="302"/>
        <v>0.48298339448684191</v>
      </c>
      <c r="G2363" s="61">
        <f ca="1">_xlfn.NORM.INV(F2363,'Input Parameters'!$E$21,'Input Parameters'!$F$21)</f>
        <v>284.51463543941355</v>
      </c>
      <c r="H2363" s="54">
        <f ca="1">EXP(E2363*(1/'Input Parameters'!$E$22-1/G2363))</f>
        <v>0.59270629391268259</v>
      </c>
      <c r="I2363" s="10">
        <f t="shared" ca="1" si="303"/>
        <v>0.62546262383714246</v>
      </c>
      <c r="J2363" s="29">
        <f ca="1">_xlfn.BETA.INV(I2363,'Input Parameters'!$L$24,'Input Parameters'!$M$24,'Input Parameters'!$J$24,'Input Parameters'!$K$24)</f>
        <v>0.65774088044340617</v>
      </c>
      <c r="K2363" s="156">
        <f ca="1">('Input Parameters'!$E$25/'Input Parameters'!$E$31)^$J2363</f>
        <v>8.9300293493849575E-3</v>
      </c>
      <c r="L2363" s="66">
        <f ca="1">$H2363*$C2363*'Input Parameters'!$E$23*K2363</f>
        <v>3.3146680762592049</v>
      </c>
      <c r="M2363" s="23">
        <f t="shared" ca="1" si="304"/>
        <v>0.70874604628703464</v>
      </c>
      <c r="N2363" s="15">
        <f ca="1">_xlfn.NORM.INV(M2363,'Input Parameters'!$E$26,'Input Parameters'!$F$26)</f>
        <v>4.5544228046987725E-2</v>
      </c>
      <c r="O2363" s="8">
        <f t="shared" ca="1" si="305"/>
        <v>0.1773712179315613</v>
      </c>
      <c r="P2363" s="29">
        <f ca="1">_xlfn.LOGNORM.INV(O2363,'Input Parameters'!$H$27,'Input Parameters'!$I$27)</f>
        <v>0.94534216660813208</v>
      </c>
      <c r="Q2363" s="10"/>
      <c r="R2363" s="15">
        <f>'Input Parameters'!$E$28</f>
        <v>12.7</v>
      </c>
      <c r="S2363" s="10">
        <f t="shared" ca="1" si="306"/>
        <v>0.48582100657954208</v>
      </c>
      <c r="T2363" s="25">
        <f ca="1">_xlfn.LOGNORM.INV(S2363,'Input Parameters'!$H$29,'Input Parameters'!$I$29)</f>
        <v>57.99987523499906</v>
      </c>
      <c r="U2363" s="10">
        <f t="shared" ca="1" si="307"/>
        <v>0.49115238759377922</v>
      </c>
      <c r="V2363" s="29">
        <f ca="1">IF('Input Parameters'!$D$30="Beta",_xlfn.BETA.INV(U2363,'Input Parameters'!$L$30,'Input Parameters'!$M$30,'Input Parameters'!$J$30,'Input Parameters'!$K$30),IF('Input Parameters'!$D$30="LogNorm",_xlfn.LOGNORM.INV(U2363,'Input Parameters'!$H$30,'Input Parameters'!$I$30)))</f>
        <v>0.99050575267797947</v>
      </c>
      <c r="W2363" s="2">
        <f ca="1">N2363+(P2363-N2363)*(1-ERF((T2363-R2363)/(2*SQRT(L2363*'Input Parameters'!$E$31))))</f>
        <v>0.11618860716672831</v>
      </c>
      <c r="X2363">
        <f t="shared" ca="1" si="308"/>
        <v>1</v>
      </c>
      <c r="Y2363" s="7"/>
    </row>
    <row r="2364" spans="1:25" ht="15" customHeight="1" x14ac:dyDescent="0.3">
      <c r="A2364" s="130">
        <v>2357</v>
      </c>
      <c r="B2364" s="10">
        <f t="shared" ca="1" si="300"/>
        <v>0.40225038219664966</v>
      </c>
      <c r="C2364" s="57">
        <f ca="1">_xlfn.NORM.INV(B2364,'Input Parameters'!$E$19,'Input Parameters'!$F$19)</f>
        <v>546.38400845532226</v>
      </c>
      <c r="D2364" s="10">
        <f t="shared" ca="1" si="301"/>
        <v>5.0641089333551492E-2</v>
      </c>
      <c r="E2364" s="59">
        <f ca="1">IF(_xlfn.NORM.INV(D2364,'Input Parameters'!$E$20,'Input Parameters'!$F$20)&lt;3500,3500,IF(_xlfn.NORM.INV(D2364,'Input Parameters'!$E$20,'Input Parameters'!$F$20)&gt;5500,5500,_xlfn.NORM.INV(D2364,'Input Parameters'!$E$20,'Input Parameters'!$F$20)))</f>
        <v>3652.9315827624569</v>
      </c>
      <c r="F2364" s="10">
        <f t="shared" ca="1" si="302"/>
        <v>0.1398949980605857</v>
      </c>
      <c r="G2364" s="61">
        <f ca="1">_xlfn.NORM.INV(F2364,'Input Parameters'!$E$21,'Input Parameters'!$F$21)</f>
        <v>276.35498103224205</v>
      </c>
      <c r="H2364" s="54">
        <f ca="1">EXP(E2364*(1/'Input Parameters'!$E$22-1/G2364))</f>
        <v>0.47193442421153753</v>
      </c>
      <c r="I2364" s="10">
        <f t="shared" ca="1" si="303"/>
        <v>0.80964033546233694</v>
      </c>
      <c r="J2364" s="29">
        <f ca="1">_xlfn.BETA.INV(I2364,'Input Parameters'!$L$24,'Input Parameters'!$M$24,'Input Parameters'!$J$24,'Input Parameters'!$K$24)</f>
        <v>0.73959780796591446</v>
      </c>
      <c r="K2364" s="156">
        <f ca="1">('Input Parameters'!$E$25/'Input Parameters'!$E$31)^$J2364</f>
        <v>4.9640160725801311E-3</v>
      </c>
      <c r="L2364" s="66">
        <f ca="1">$H2364*$C2364*'Input Parameters'!$E$23*K2364</f>
        <v>1.2800083893704211</v>
      </c>
      <c r="M2364" s="23">
        <f t="shared" ca="1" si="304"/>
        <v>0.26205384376402319</v>
      </c>
      <c r="N2364" s="15">
        <f ca="1">_xlfn.NORM.INV(M2364,'Input Parameters'!$E$26,'Input Parameters'!$F$26)</f>
        <v>2.0622446888990224E-2</v>
      </c>
      <c r="O2364" s="8">
        <f t="shared" ca="1" si="305"/>
        <v>0.26228265653634475</v>
      </c>
      <c r="P2364" s="29">
        <f ca="1">_xlfn.LOGNORM.INV(O2364,'Input Parameters'!$H$27,'Input Parameters'!$I$27)</f>
        <v>1.0743278642712724</v>
      </c>
      <c r="Q2364" s="10"/>
      <c r="R2364" s="15">
        <f>'Input Parameters'!$E$28</f>
        <v>12.7</v>
      </c>
      <c r="S2364" s="10">
        <f t="shared" ca="1" si="306"/>
        <v>0.72537766353650768</v>
      </c>
      <c r="T2364" s="25">
        <f ca="1">_xlfn.LOGNORM.INV(S2364,'Input Parameters'!$H$29,'Input Parameters'!$I$29)</f>
        <v>62.281949216493587</v>
      </c>
      <c r="U2364" s="10">
        <f t="shared" ca="1" si="307"/>
        <v>0.91865614033586673</v>
      </c>
      <c r="V2364" s="29">
        <f ca="1">IF('Input Parameters'!$D$30="Beta",_xlfn.BETA.INV(U2364,'Input Parameters'!$L$30,'Input Parameters'!$M$30,'Input Parameters'!$J$30,'Input Parameters'!$K$30),IF('Input Parameters'!$D$30="LogNorm",_xlfn.LOGNORM.INV(U2364,'Input Parameters'!$H$30,'Input Parameters'!$I$30)))</f>
        <v>1.7328170227213822</v>
      </c>
      <c r="W2364" s="2">
        <f ca="1">N2364+(P2364-N2364)*(1-ERF((T2364-R2364)/(2*SQRT(L2364*'Input Parameters'!$E$31))))</f>
        <v>2.2669435087859645E-2</v>
      </c>
      <c r="X2364">
        <f t="shared" ca="1" si="308"/>
        <v>1</v>
      </c>
      <c r="Y2364" s="7"/>
    </row>
    <row r="2365" spans="1:25" ht="15" customHeight="1" x14ac:dyDescent="0.3">
      <c r="A2365" s="130">
        <v>2358</v>
      </c>
      <c r="B2365" s="10">
        <f t="shared" ca="1" si="300"/>
        <v>0.19324727549406273</v>
      </c>
      <c r="C2365" s="57">
        <f ca="1">_xlfn.NORM.INV(B2365,'Input Parameters'!$E$19,'Input Parameters'!$F$19)</f>
        <v>494.12367631864959</v>
      </c>
      <c r="D2365" s="10">
        <f t="shared" ca="1" si="301"/>
        <v>0.28775006012948434</v>
      </c>
      <c r="E2365" s="59">
        <f ca="1">IF(_xlfn.NORM.INV(D2365,'Input Parameters'!$E$20,'Input Parameters'!$F$20)&lt;3500,3500,IF(_xlfn.NORM.INV(D2365,'Input Parameters'!$E$20,'Input Parameters'!$F$20)&gt;5500,5500,_xlfn.NORM.INV(D2365,'Input Parameters'!$E$20,'Input Parameters'!$F$20)))</f>
        <v>4408.0212254046328</v>
      </c>
      <c r="F2365" s="10">
        <f t="shared" ca="1" si="302"/>
        <v>0.96880519738816873</v>
      </c>
      <c r="G2365" s="61">
        <f ca="1">_xlfn.NORM.INV(F2365,'Input Parameters'!$E$21,'Input Parameters'!$F$21)</f>
        <v>299.49724126036648</v>
      </c>
      <c r="H2365" s="54">
        <f ca="1">EXP(E2365*(1/'Input Parameters'!$E$22-1/G2365))</f>
        <v>1.3859301426100818</v>
      </c>
      <c r="I2365" s="10">
        <f t="shared" ca="1" si="303"/>
        <v>0.5875964185723983</v>
      </c>
      <c r="J2365" s="29">
        <f ca="1">_xlfn.BETA.INV(I2365,'Input Parameters'!$L$24,'Input Parameters'!$M$24,'Input Parameters'!$J$24,'Input Parameters'!$K$24)</f>
        <v>0.64238789044658429</v>
      </c>
      <c r="K2365" s="156">
        <f ca="1">('Input Parameters'!$E$25/'Input Parameters'!$E$31)^$J2365</f>
        <v>9.9697458081237679E-3</v>
      </c>
      <c r="L2365" s="66">
        <f ca="1">$H2365*$C2365*'Input Parameters'!$E$23*K2365</f>
        <v>6.8274902690488801</v>
      </c>
      <c r="M2365" s="23">
        <f t="shared" ca="1" si="304"/>
        <v>0.44042871332231337</v>
      </c>
      <c r="N2365" s="15">
        <f ca="1">_xlfn.NORM.INV(M2365,'Input Parameters'!$E$26,'Input Parameters'!$F$26)</f>
        <v>3.0852470372644755E-2</v>
      </c>
      <c r="O2365" s="8">
        <f t="shared" ca="1" si="305"/>
        <v>0.46505170245211258</v>
      </c>
      <c r="P2365" s="29">
        <f ca="1">_xlfn.LOGNORM.INV(O2365,'Input Parameters'!$H$27,'Input Parameters'!$I$27)</f>
        <v>1.3694455292560319</v>
      </c>
      <c r="Q2365" s="10"/>
      <c r="R2365" s="15">
        <f>'Input Parameters'!$E$28</f>
        <v>12.7</v>
      </c>
      <c r="S2365" s="10">
        <f t="shared" ca="1" si="306"/>
        <v>0.59521426394978971</v>
      </c>
      <c r="T2365" s="25">
        <f ca="1">_xlfn.LOGNORM.INV(S2365,'Input Parameters'!$H$29,'Input Parameters'!$I$29)</f>
        <v>59.828823238154364</v>
      </c>
      <c r="U2365" s="10">
        <f t="shared" ca="1" si="307"/>
        <v>0.89631260790175038</v>
      </c>
      <c r="V2365" s="29">
        <f ca="1">IF('Input Parameters'!$D$30="Beta",_xlfn.BETA.INV(U2365,'Input Parameters'!$L$30,'Input Parameters'!$M$30,'Input Parameters'!$J$30,'Input Parameters'!$K$30),IF('Input Parameters'!$D$30="LogNorm",_xlfn.LOGNORM.INV(U2365,'Input Parameters'!$H$30,'Input Parameters'!$I$30)))</f>
        <v>1.6428039806430335</v>
      </c>
      <c r="W2365" s="2">
        <f ca="1">N2365+(P2365-N2365)*(1-ERF((T2365-R2365)/(2*SQRT(L2365*'Input Parameters'!$E$31))))</f>
        <v>0.30148020187616709</v>
      </c>
      <c r="X2365">
        <f t="shared" ca="1" si="308"/>
        <v>1</v>
      </c>
      <c r="Y2365" s="7"/>
    </row>
    <row r="2366" spans="1:25" ht="15" customHeight="1" x14ac:dyDescent="0.3">
      <c r="A2366" s="130">
        <v>2359</v>
      </c>
      <c r="B2366" s="10">
        <f t="shared" ca="1" si="300"/>
        <v>0.19342918051503211</v>
      </c>
      <c r="C2366" s="57">
        <f ca="1">_xlfn.NORM.INV(B2366,'Input Parameters'!$E$19,'Input Parameters'!$F$19)</f>
        <v>494.179718432058</v>
      </c>
      <c r="D2366" s="10">
        <f t="shared" ca="1" si="301"/>
        <v>0.54864879833806468</v>
      </c>
      <c r="E2366" s="59">
        <f ca="1">IF(_xlfn.NORM.INV(D2366,'Input Parameters'!$E$20,'Input Parameters'!$F$20)&lt;3500,3500,IF(_xlfn.NORM.INV(D2366,'Input Parameters'!$E$20,'Input Parameters'!$F$20)&gt;5500,5500,_xlfn.NORM.INV(D2366,'Input Parameters'!$E$20,'Input Parameters'!$F$20)))</f>
        <v>4885.5737853289575</v>
      </c>
      <c r="F2366" s="10">
        <f t="shared" ca="1" si="302"/>
        <v>8.8380078814187302E-2</v>
      </c>
      <c r="G2366" s="61">
        <f ca="1">_xlfn.NORM.INV(F2366,'Input Parameters'!$E$21,'Input Parameters'!$F$21)</f>
        <v>274.23272793309786</v>
      </c>
      <c r="H2366" s="54">
        <f ca="1">EXP(E2366*(1/'Input Parameters'!$E$22-1/G2366))</f>
        <v>0.3194622796680075</v>
      </c>
      <c r="I2366" s="10">
        <f t="shared" ca="1" si="303"/>
        <v>0.34143852295277988</v>
      </c>
      <c r="J2366" s="29">
        <f ca="1">_xlfn.BETA.INV(I2366,'Input Parameters'!$L$24,'Input Parameters'!$M$24,'Input Parameters'!$J$24,'Input Parameters'!$K$24)</f>
        <v>0.54033593266397717</v>
      </c>
      <c r="K2366" s="156">
        <f ca="1">('Input Parameters'!$E$25/'Input Parameters'!$E$31)^$J2366</f>
        <v>2.0730989907190855E-2</v>
      </c>
      <c r="L2366" s="66">
        <f ca="1">$H2366*$C2366*'Input Parameters'!$E$23*K2366</f>
        <v>3.2728382657033426</v>
      </c>
      <c r="M2366" s="23">
        <f t="shared" ca="1" si="304"/>
        <v>0.61827624195672459</v>
      </c>
      <c r="N2366" s="15">
        <f ca="1">_xlfn.NORM.INV(M2366,'Input Parameters'!$E$26,'Input Parameters'!$F$26)</f>
        <v>4.032009061499077E-2</v>
      </c>
      <c r="O2366" s="8">
        <f t="shared" ca="1" si="305"/>
        <v>0.5492026195249482</v>
      </c>
      <c r="P2366" s="29">
        <f ca="1">_xlfn.LOGNORM.INV(O2366,'Input Parameters'!$H$27,'Input Parameters'!$I$27)</f>
        <v>1.5036788788446724</v>
      </c>
      <c r="Q2366" s="10"/>
      <c r="R2366" s="15">
        <f>'Input Parameters'!$E$28</f>
        <v>12.7</v>
      </c>
      <c r="S2366" s="10">
        <f t="shared" ca="1" si="306"/>
        <v>0.70415309283586847</v>
      </c>
      <c r="T2366" s="25">
        <f ca="1">_xlfn.LOGNORM.INV(S2366,'Input Parameters'!$H$29,'Input Parameters'!$I$29)</f>
        <v>61.846377422797843</v>
      </c>
      <c r="U2366" s="10">
        <f t="shared" ca="1" si="307"/>
        <v>0.27026051764580827</v>
      </c>
      <c r="V2366" s="29">
        <f ca="1">IF('Input Parameters'!$D$30="Beta",_xlfn.BETA.INV(U2366,'Input Parameters'!$L$30,'Input Parameters'!$M$30,'Input Parameters'!$J$30,'Input Parameters'!$K$30),IF('Input Parameters'!$D$30="LogNorm",_xlfn.LOGNORM.INV(U2366,'Input Parameters'!$H$30,'Input Parameters'!$I$30)))</f>
        <v>0.78494412505947719</v>
      </c>
      <c r="W2366" s="2">
        <f ca="1">N2366+(P2366-N2366)*(1-ERF((T2366-R2366)/(2*SQRT(L2366*'Input Parameters'!$E$31))))</f>
        <v>0.12042292525546314</v>
      </c>
      <c r="X2366">
        <f t="shared" ca="1" si="308"/>
        <v>1</v>
      </c>
      <c r="Y2366" s="7"/>
    </row>
    <row r="2367" spans="1:25" ht="15" customHeight="1" x14ac:dyDescent="0.3">
      <c r="A2367" s="130">
        <v>2360</v>
      </c>
      <c r="B2367" s="10">
        <f t="shared" ca="1" si="300"/>
        <v>0.36623102840248234</v>
      </c>
      <c r="C2367" s="57">
        <f ca="1">_xlfn.NORM.INV(B2367,'Input Parameters'!$E$19,'Input Parameters'!$F$19)</f>
        <v>538.41348160369012</v>
      </c>
      <c r="D2367" s="10">
        <f t="shared" ca="1" si="301"/>
        <v>0.46634058782543597</v>
      </c>
      <c r="E2367" s="59">
        <f ca="1">IF(_xlfn.NORM.INV(D2367,'Input Parameters'!$E$20,'Input Parameters'!$F$20)&lt;3500,3500,IF(_xlfn.NORM.INV(D2367,'Input Parameters'!$E$20,'Input Parameters'!$F$20)&gt;5500,5500,_xlfn.NORM.INV(D2367,'Input Parameters'!$E$20,'Input Parameters'!$F$20)))</f>
        <v>4740.8696102408439</v>
      </c>
      <c r="F2367" s="10">
        <f t="shared" ca="1" si="302"/>
        <v>0.10859736872576742</v>
      </c>
      <c r="G2367" s="61">
        <f ca="1">_xlfn.NORM.INV(F2367,'Input Parameters'!$E$21,'Input Parameters'!$F$21)</f>
        <v>275.15058773300018</v>
      </c>
      <c r="H2367" s="54">
        <f ca="1">EXP(E2367*(1/'Input Parameters'!$E$22-1/G2367))</f>
        <v>0.35006079346521712</v>
      </c>
      <c r="I2367" s="10">
        <f t="shared" ca="1" si="303"/>
        <v>0.97411429404935357</v>
      </c>
      <c r="J2367" s="29">
        <f ca="1">_xlfn.BETA.INV(I2367,'Input Parameters'!$L$24,'Input Parameters'!$M$24,'Input Parameters'!$J$24,'Input Parameters'!$K$24)</f>
        <v>0.86501855220295831</v>
      </c>
      <c r="K2367" s="156">
        <f ca="1">('Input Parameters'!$E$25/'Input Parameters'!$E$31)^$J2367</f>
        <v>2.0188002725602602E-3</v>
      </c>
      <c r="L2367" s="66">
        <f ca="1">$H2367*$C2367*'Input Parameters'!$E$23*K2367</f>
        <v>0.38049832860753074</v>
      </c>
      <c r="M2367" s="23">
        <f t="shared" ca="1" si="304"/>
        <v>0.98803319661073585</v>
      </c>
      <c r="N2367" s="15">
        <f ca="1">_xlfn.NORM.INV(M2367,'Input Parameters'!$E$26,'Input Parameters'!$F$26)</f>
        <v>8.1422060653354569E-2</v>
      </c>
      <c r="O2367" s="8">
        <f t="shared" ca="1" si="305"/>
        <v>8.0029470606912345E-2</v>
      </c>
      <c r="P2367" s="29">
        <f ca="1">_xlfn.LOGNORM.INV(O2367,'Input Parameters'!$H$27,'Input Parameters'!$I$27)</f>
        <v>0.76466346412409913</v>
      </c>
      <c r="Q2367" s="10"/>
      <c r="R2367" s="15">
        <f>'Input Parameters'!$E$28</f>
        <v>12.7</v>
      </c>
      <c r="S2367" s="10">
        <f t="shared" ca="1" si="306"/>
        <v>0.27767221401611364</v>
      </c>
      <c r="T2367" s="25">
        <f ca="1">_xlfn.LOGNORM.INV(S2367,'Input Parameters'!$H$29,'Input Parameters'!$I$29)</f>
        <v>54.500865979400992</v>
      </c>
      <c r="U2367" s="10">
        <f t="shared" ca="1" si="307"/>
        <v>0.85381651115662605</v>
      </c>
      <c r="V2367" s="29">
        <f ca="1">IF('Input Parameters'!$D$30="Beta",_xlfn.BETA.INV(U2367,'Input Parameters'!$L$30,'Input Parameters'!$M$30,'Input Parameters'!$J$30,'Input Parameters'!$K$30),IF('Input Parameters'!$D$30="LogNorm",_xlfn.LOGNORM.INV(U2367,'Input Parameters'!$H$30,'Input Parameters'!$I$30)))</f>
        <v>1.5135084431837602</v>
      </c>
      <c r="W2367" s="2">
        <f ca="1">N2367+(P2367-N2367)*(1-ERF((T2367-R2367)/(2*SQRT(L2367*'Input Parameters'!$E$31))))</f>
        <v>8.1423190291108616E-2</v>
      </c>
      <c r="X2367">
        <f t="shared" ca="1" si="308"/>
        <v>1</v>
      </c>
      <c r="Y2367" s="7"/>
    </row>
    <row r="2368" spans="1:25" ht="15" customHeight="1" x14ac:dyDescent="0.3">
      <c r="A2368" s="130">
        <v>2361</v>
      </c>
      <c r="B2368" s="10">
        <f t="shared" ca="1" si="300"/>
        <v>0.47944284885087673</v>
      </c>
      <c r="C2368" s="57">
        <f ca="1">_xlfn.NORM.INV(B2368,'Input Parameters'!$E$19,'Input Parameters'!$F$19)</f>
        <v>562.94385926684299</v>
      </c>
      <c r="D2368" s="10">
        <f t="shared" ca="1" si="301"/>
        <v>0.92651522760456984</v>
      </c>
      <c r="E2368" s="59">
        <f ca="1">IF(_xlfn.NORM.INV(D2368,'Input Parameters'!$E$20,'Input Parameters'!$F$20)&lt;3500,3500,IF(_xlfn.NORM.INV(D2368,'Input Parameters'!$E$20,'Input Parameters'!$F$20)&gt;5500,5500,_xlfn.NORM.INV(D2368,'Input Parameters'!$E$20,'Input Parameters'!$F$20)))</f>
        <v>5500</v>
      </c>
      <c r="F2368" s="10">
        <f t="shared" ca="1" si="302"/>
        <v>0.67149194153410041</v>
      </c>
      <c r="G2368" s="61">
        <f ca="1">_xlfn.NORM.INV(F2368,'Input Parameters'!$E$21,'Input Parameters'!$F$21)</f>
        <v>288.34012773847769</v>
      </c>
      <c r="H2368" s="54">
        <f ca="1">EXP(E2368*(1/'Input Parameters'!$E$22-1/G2368))</f>
        <v>0.73833031981162234</v>
      </c>
      <c r="I2368" s="10">
        <f t="shared" ca="1" si="303"/>
        <v>0.16113474507549463</v>
      </c>
      <c r="J2368" s="29">
        <f ca="1">_xlfn.BETA.INV(I2368,'Input Parameters'!$L$24,'Input Parameters'!$M$24,'Input Parameters'!$J$24,'Input Parameters'!$K$24)</f>
        <v>0.44433489586459329</v>
      </c>
      <c r="K2368" s="156">
        <f ca="1">('Input Parameters'!$E$25/'Input Parameters'!$E$31)^$J2368</f>
        <v>4.1276680222511922E-2</v>
      </c>
      <c r="L2368" s="66">
        <f ca="1">$H2368*$C2368*'Input Parameters'!$E$23*K2368</f>
        <v>17.156178263688428</v>
      </c>
      <c r="M2368" s="23">
        <f t="shared" ca="1" si="304"/>
        <v>0.97343207373788099</v>
      </c>
      <c r="N2368" s="15">
        <f ca="1">_xlfn.NORM.INV(M2368,'Input Parameters'!$E$26,'Input Parameters'!$F$26)</f>
        <v>7.4610119324682533E-2</v>
      </c>
      <c r="O2368" s="8">
        <f t="shared" ca="1" si="305"/>
        <v>0.86672850744692664</v>
      </c>
      <c r="P2368" s="29">
        <f ca="1">_xlfn.LOGNORM.INV(O2368,'Input Parameters'!$H$27,'Input Parameters'!$I$27)</f>
        <v>2.327411091319211</v>
      </c>
      <c r="Q2368" s="10"/>
      <c r="R2368" s="15">
        <f>'Input Parameters'!$E$28</f>
        <v>12.7</v>
      </c>
      <c r="S2368" s="10">
        <f t="shared" ca="1" si="306"/>
        <v>0.21373053259434227</v>
      </c>
      <c r="T2368" s="25">
        <f ca="1">_xlfn.LOGNORM.INV(S2368,'Input Parameters'!$H$29,'Input Parameters'!$I$29)</f>
        <v>53.268135416554543</v>
      </c>
      <c r="U2368" s="10">
        <f t="shared" ca="1" si="307"/>
        <v>0.15012328946078313</v>
      </c>
      <c r="V2368" s="29">
        <f ca="1">IF('Input Parameters'!$D$30="Beta",_xlfn.BETA.INV(U2368,'Input Parameters'!$L$30,'Input Parameters'!$M$30,'Input Parameters'!$J$30,'Input Parameters'!$K$30),IF('Input Parameters'!$D$30="LogNorm",_xlfn.LOGNORM.INV(U2368,'Input Parameters'!$H$30,'Input Parameters'!$I$30)))</f>
        <v>0.66411643903233264</v>
      </c>
      <c r="W2368" s="2">
        <f ca="1">N2368+(P2368-N2368)*(1-ERF((T2368-R2368)/(2*SQRT(L2368*'Input Parameters'!$E$31))))</f>
        <v>1.1752911600063931</v>
      </c>
      <c r="X2368">
        <f t="shared" ca="1" si="308"/>
        <v>0</v>
      </c>
      <c r="Y2368" s="7"/>
    </row>
    <row r="2369" spans="1:25" ht="15" customHeight="1" x14ac:dyDescent="0.3">
      <c r="A2369" s="130">
        <v>2362</v>
      </c>
      <c r="B2369" s="10">
        <f t="shared" ca="1" si="300"/>
        <v>0.68740204125878002</v>
      </c>
      <c r="C2369" s="57">
        <f ca="1">_xlfn.NORM.INV(B2369,'Input Parameters'!$E$19,'Input Parameters'!$F$19)</f>
        <v>608.57822711796962</v>
      </c>
      <c r="D2369" s="10">
        <f t="shared" ca="1" si="301"/>
        <v>0.87731775051780259</v>
      </c>
      <c r="E2369" s="59">
        <f ca="1">IF(_xlfn.NORM.INV(D2369,'Input Parameters'!$E$20,'Input Parameters'!$F$20)&lt;3500,3500,IF(_xlfn.NORM.INV(D2369,'Input Parameters'!$E$20,'Input Parameters'!$F$20)&gt;5500,5500,_xlfn.NORM.INV(D2369,'Input Parameters'!$E$20,'Input Parameters'!$F$20)))</f>
        <v>5500</v>
      </c>
      <c r="F2369" s="10">
        <f t="shared" ca="1" si="302"/>
        <v>0.21141841820132179</v>
      </c>
      <c r="G2369" s="61">
        <f ca="1">_xlfn.NORM.INV(F2369,'Input Parameters'!$E$21,'Input Parameters'!$F$21)</f>
        <v>278.55013655030649</v>
      </c>
      <c r="H2369" s="54">
        <f ca="1">EXP(E2369*(1/'Input Parameters'!$E$22-1/G2369))</f>
        <v>0.37765739353587718</v>
      </c>
      <c r="I2369" s="10">
        <f t="shared" ca="1" si="303"/>
        <v>0.89054492486418979</v>
      </c>
      <c r="J2369" s="29">
        <f ca="1">_xlfn.BETA.INV(I2369,'Input Parameters'!$L$24,'Input Parameters'!$M$24,'Input Parameters'!$J$24,'Input Parameters'!$K$24)</f>
        <v>0.78611764400233319</v>
      </c>
      <c r="K2369" s="156">
        <f ca="1">('Input Parameters'!$E$25/'Input Parameters'!$E$31)^$J2369</f>
        <v>3.5555253891712347E-3</v>
      </c>
      <c r="L2369" s="66">
        <f ca="1">$H2369*$C2369*'Input Parameters'!$E$23*K2369</f>
        <v>0.81718086057207551</v>
      </c>
      <c r="M2369" s="23">
        <f t="shared" ca="1" si="304"/>
        <v>0.89844666887726876</v>
      </c>
      <c r="N2369" s="15">
        <f ca="1">_xlfn.NORM.INV(M2369,'Input Parameters'!$E$26,'Input Parameters'!$F$26)</f>
        <v>6.0727756306969125E-2</v>
      </c>
      <c r="O2369" s="8">
        <f t="shared" ca="1" si="305"/>
        <v>0.46607238121711847</v>
      </c>
      <c r="P2369" s="29">
        <f ca="1">_xlfn.LOGNORM.INV(O2369,'Input Parameters'!$H$27,'Input Parameters'!$I$27)</f>
        <v>1.3710022784147902</v>
      </c>
      <c r="Q2369" s="10"/>
      <c r="R2369" s="15">
        <f>'Input Parameters'!$E$28</f>
        <v>12.7</v>
      </c>
      <c r="S2369" s="10">
        <f t="shared" ca="1" si="306"/>
        <v>0.10237522651695119</v>
      </c>
      <c r="T2369" s="25">
        <f ca="1">_xlfn.LOGNORM.INV(S2369,'Input Parameters'!$H$29,'Input Parameters'!$I$29)</f>
        <v>50.504106259380727</v>
      </c>
      <c r="U2369" s="10">
        <f t="shared" ca="1" si="307"/>
        <v>0.83122046444581843</v>
      </c>
      <c r="V2369" s="29">
        <f ca="1">IF('Input Parameters'!$D$30="Beta",_xlfn.BETA.INV(U2369,'Input Parameters'!$L$30,'Input Parameters'!$M$30,'Input Parameters'!$J$30,'Input Parameters'!$K$30),IF('Input Parameters'!$D$30="LogNorm",_xlfn.LOGNORM.INV(U2369,'Input Parameters'!$H$30,'Input Parameters'!$I$30)))</f>
        <v>1.4584643056947375</v>
      </c>
      <c r="W2369" s="2">
        <f ca="1">N2369+(P2369-N2369)*(1-ERF((T2369-R2369)/(2*SQRT(L2369*'Input Parameters'!$E$31))))</f>
        <v>6.4796880842634214E-2</v>
      </c>
      <c r="X2369">
        <f t="shared" ca="1" si="308"/>
        <v>1</v>
      </c>
      <c r="Y2369" s="7"/>
    </row>
    <row r="2370" spans="1:25" ht="15" customHeight="1" x14ac:dyDescent="0.3">
      <c r="A2370" s="130">
        <v>2363</v>
      </c>
      <c r="B2370" s="10">
        <f t="shared" ca="1" si="300"/>
        <v>0.32149797893899912</v>
      </c>
      <c r="C2370" s="57">
        <f ca="1">_xlfn.NORM.INV(B2370,'Input Parameters'!$E$19,'Input Parameters'!$F$19)</f>
        <v>528.13306413443547</v>
      </c>
      <c r="D2370" s="10">
        <f t="shared" ca="1" si="301"/>
        <v>0.59434052690503858</v>
      </c>
      <c r="E2370" s="59">
        <f ca="1">IF(_xlfn.NORM.INV(D2370,'Input Parameters'!$E$20,'Input Parameters'!$F$20)&lt;3500,3500,IF(_xlfn.NORM.INV(D2370,'Input Parameters'!$E$20,'Input Parameters'!$F$20)&gt;5500,5500,_xlfn.NORM.INV(D2370,'Input Parameters'!$E$20,'Input Parameters'!$F$20)))</f>
        <v>4967.1073950719629</v>
      </c>
      <c r="F2370" s="10">
        <f t="shared" ca="1" si="302"/>
        <v>0.22356561693234078</v>
      </c>
      <c r="G2370" s="61">
        <f ca="1">_xlfn.NORM.INV(F2370,'Input Parameters'!$E$21,'Input Parameters'!$F$21)</f>
        <v>278.87477787803903</v>
      </c>
      <c r="H2370" s="54">
        <f ca="1">EXP(E2370*(1/'Input Parameters'!$E$22-1/G2370))</f>
        <v>0.42372887447859742</v>
      </c>
      <c r="I2370" s="10">
        <f t="shared" ca="1" si="303"/>
        <v>0.76332918941551431</v>
      </c>
      <c r="J2370" s="29">
        <f ca="1">_xlfn.BETA.INV(I2370,'Input Parameters'!$L$24,'Input Parameters'!$M$24,'Input Parameters'!$J$24,'Input Parameters'!$K$24)</f>
        <v>0.71710678334273692</v>
      </c>
      <c r="K2370" s="156">
        <f ca="1">('Input Parameters'!$E$25/'Input Parameters'!$E$31)^$J2370</f>
        <v>5.8331405533405259E-3</v>
      </c>
      <c r="L2370" s="66">
        <f ca="1">$H2370*$C2370*'Input Parameters'!$E$23*K2370</f>
        <v>1.3053706935887943</v>
      </c>
      <c r="M2370" s="23">
        <f t="shared" ca="1" si="304"/>
        <v>0.46942900173546953</v>
      </c>
      <c r="N2370" s="15">
        <f ca="1">_xlfn.NORM.INV(M2370,'Input Parameters'!$E$26,'Input Parameters'!$F$26)</f>
        <v>3.2389189103754358E-2</v>
      </c>
      <c r="O2370" s="8">
        <f t="shared" ca="1" si="305"/>
        <v>0.31385204715452009</v>
      </c>
      <c r="P2370" s="29">
        <f ca="1">_xlfn.LOGNORM.INV(O2370,'Input Parameters'!$H$27,'Input Parameters'!$I$27)</f>
        <v>1.1487333398256463</v>
      </c>
      <c r="Q2370" s="10"/>
      <c r="R2370" s="15">
        <f>'Input Parameters'!$E$28</f>
        <v>12.7</v>
      </c>
      <c r="S2370" s="10">
        <f t="shared" ca="1" si="306"/>
        <v>0.76988400700329729</v>
      </c>
      <c r="T2370" s="25">
        <f ca="1">_xlfn.LOGNORM.INV(S2370,'Input Parameters'!$H$29,'Input Parameters'!$I$29)</f>
        <v>63.265610781576804</v>
      </c>
      <c r="U2370" s="10">
        <f t="shared" ca="1" si="307"/>
        <v>0.38876827667772451</v>
      </c>
      <c r="V2370" s="29">
        <f ca="1">IF('Input Parameters'!$D$30="Beta",_xlfn.BETA.INV(U2370,'Input Parameters'!$L$30,'Input Parameters'!$M$30,'Input Parameters'!$J$30,'Input Parameters'!$K$30),IF('Input Parameters'!$D$30="LogNorm",_xlfn.LOGNORM.INV(U2370,'Input Parameters'!$H$30,'Input Parameters'!$I$30)))</f>
        <v>0.89385830839451075</v>
      </c>
      <c r="W2370" s="2">
        <f ca="1">N2370+(P2370-N2370)*(1-ERF((T2370-R2370)/(2*SQRT(L2370*'Input Parameters'!$E$31))))</f>
        <v>3.4344031106387223E-2</v>
      </c>
      <c r="X2370">
        <f t="shared" ca="1" si="308"/>
        <v>1</v>
      </c>
      <c r="Y2370" s="7"/>
    </row>
    <row r="2371" spans="1:25" ht="15" customHeight="1" x14ac:dyDescent="0.3">
      <c r="A2371" s="130">
        <v>2364</v>
      </c>
      <c r="B2371" s="10">
        <f t="shared" ca="1" si="300"/>
        <v>0.30998068060234363</v>
      </c>
      <c r="C2371" s="57">
        <f ca="1">_xlfn.NORM.INV(B2371,'Input Parameters'!$E$19,'Input Parameters'!$F$19)</f>
        <v>525.39601826466412</v>
      </c>
      <c r="D2371" s="10">
        <f t="shared" ca="1" si="301"/>
        <v>0.95292127782076774</v>
      </c>
      <c r="E2371" s="59">
        <f ca="1">IF(_xlfn.NORM.INV(D2371,'Input Parameters'!$E$20,'Input Parameters'!$F$20)&lt;3500,3500,IF(_xlfn.NORM.INV(D2371,'Input Parameters'!$E$20,'Input Parameters'!$F$20)&gt;5500,5500,_xlfn.NORM.INV(D2371,'Input Parameters'!$E$20,'Input Parameters'!$F$20)))</f>
        <v>5500</v>
      </c>
      <c r="F2371" s="10">
        <f t="shared" ca="1" si="302"/>
        <v>0.50016300731518337</v>
      </c>
      <c r="G2371" s="61">
        <f ca="1">_xlfn.NORM.INV(F2371,'Input Parameters'!$E$21,'Input Parameters'!$F$21)</f>
        <v>284.85321158622673</v>
      </c>
      <c r="H2371" s="54">
        <f ca="1">EXP(E2371*(1/'Input Parameters'!$E$22-1/G2371))</f>
        <v>0.5845814354797112</v>
      </c>
      <c r="I2371" s="10">
        <f t="shared" ca="1" si="303"/>
        <v>0.15835482364314701</v>
      </c>
      <c r="J2371" s="29">
        <f ca="1">_xlfn.BETA.INV(I2371,'Input Parameters'!$L$24,'Input Parameters'!$M$24,'Input Parameters'!$J$24,'Input Parameters'!$K$24)</f>
        <v>0.44246590394673135</v>
      </c>
      <c r="K2371" s="156">
        <f ca="1">('Input Parameters'!$E$25/'Input Parameters'!$E$31)^$J2371</f>
        <v>4.1833815665765939E-2</v>
      </c>
      <c r="L2371" s="66">
        <f ca="1">$H2371*$C2371*'Input Parameters'!$E$23*K2371</f>
        <v>12.848702541465389</v>
      </c>
      <c r="M2371" s="23">
        <f t="shared" ca="1" si="304"/>
        <v>6.9010191974149926E-2</v>
      </c>
      <c r="N2371" s="15">
        <f ca="1">_xlfn.NORM.INV(M2371,'Input Parameters'!$E$26,'Input Parameters'!$F$26)</f>
        <v>2.8527290578320291E-3</v>
      </c>
      <c r="O2371" s="8">
        <f t="shared" ca="1" si="305"/>
        <v>0.63273972216973251</v>
      </c>
      <c r="P2371" s="29">
        <f ca="1">_xlfn.LOGNORM.INV(O2371,'Input Parameters'!$H$27,'Input Parameters'!$I$27)</f>
        <v>1.6540744010585176</v>
      </c>
      <c r="Q2371" s="10"/>
      <c r="R2371" s="15">
        <f>'Input Parameters'!$E$28</f>
        <v>12.7</v>
      </c>
      <c r="S2371" s="10">
        <f t="shared" ca="1" si="306"/>
        <v>0.18500274677297868</v>
      </c>
      <c r="T2371" s="25">
        <f ca="1">_xlfn.LOGNORM.INV(S2371,'Input Parameters'!$H$29,'Input Parameters'!$I$29)</f>
        <v>52.656160275053253</v>
      </c>
      <c r="U2371" s="10">
        <f t="shared" ca="1" si="307"/>
        <v>0.33841669456531043</v>
      </c>
      <c r="V2371" s="29">
        <f ca="1">IF('Input Parameters'!$D$30="Beta",_xlfn.BETA.INV(U2371,'Input Parameters'!$L$30,'Input Parameters'!$M$30,'Input Parameters'!$J$30,'Input Parameters'!$K$30),IF('Input Parameters'!$D$30="LogNorm",_xlfn.LOGNORM.INV(U2371,'Input Parameters'!$H$30,'Input Parameters'!$I$30)))</f>
        <v>0.84776499097495661</v>
      </c>
      <c r="W2371" s="2">
        <f ca="1">N2371+(P2371-N2371)*(1-ERF((T2371-R2371)/(2*SQRT(L2371*'Input Parameters'!$E$31))))</f>
        <v>0.71383061101387268</v>
      </c>
      <c r="X2371">
        <f t="shared" ca="1" si="308"/>
        <v>1</v>
      </c>
      <c r="Y2371" s="7"/>
    </row>
    <row r="2372" spans="1:25" ht="15" customHeight="1" x14ac:dyDescent="0.3">
      <c r="A2372" s="130">
        <v>2365</v>
      </c>
      <c r="B2372" s="10">
        <f t="shared" ca="1" si="300"/>
        <v>0.37863299336013478</v>
      </c>
      <c r="C2372" s="57">
        <f ca="1">_xlfn.NORM.INV(B2372,'Input Parameters'!$E$19,'Input Parameters'!$F$19)</f>
        <v>541.1833303341092</v>
      </c>
      <c r="D2372" s="10">
        <f t="shared" ca="1" si="301"/>
        <v>0.69032785688798692</v>
      </c>
      <c r="E2372" s="59">
        <f ca="1">IF(_xlfn.NORM.INV(D2372,'Input Parameters'!$E$20,'Input Parameters'!$F$20)&lt;3500,3500,IF(_xlfn.NORM.INV(D2372,'Input Parameters'!$E$20,'Input Parameters'!$F$20)&gt;5500,5500,_xlfn.NORM.INV(D2372,'Input Parameters'!$E$20,'Input Parameters'!$F$20)))</f>
        <v>5147.7459148068665</v>
      </c>
      <c r="F2372" s="10">
        <f t="shared" ca="1" si="302"/>
        <v>0.41387370163684489</v>
      </c>
      <c r="G2372" s="61">
        <f ca="1">_xlfn.NORM.INV(F2372,'Input Parameters'!$E$21,'Input Parameters'!$F$21)</f>
        <v>283.13973076396616</v>
      </c>
      <c r="H2372" s="54">
        <f ca="1">EXP(E2372*(1/'Input Parameters'!$E$22-1/G2372))</f>
        <v>0.54235234756091133</v>
      </c>
      <c r="I2372" s="10">
        <f t="shared" ca="1" si="303"/>
        <v>0.46664024423100636</v>
      </c>
      <c r="J2372" s="29">
        <f ca="1">_xlfn.BETA.INV(I2372,'Input Parameters'!$L$24,'Input Parameters'!$M$24,'Input Parameters'!$J$24,'Input Parameters'!$K$24)</f>
        <v>0.59362349788112045</v>
      </c>
      <c r="K2372" s="156">
        <f ca="1">('Input Parameters'!$E$25/'Input Parameters'!$E$31)^$J2372</f>
        <v>1.4145107228558393E-2</v>
      </c>
      <c r="L2372" s="66">
        <f ca="1">$H2372*$C2372*'Input Parameters'!$E$23*K2372</f>
        <v>4.1517594154212576</v>
      </c>
      <c r="M2372" s="23">
        <f t="shared" ca="1" si="304"/>
        <v>0.94502093956607636</v>
      </c>
      <c r="N2372" s="15">
        <f ca="1">_xlfn.NORM.INV(M2372,'Input Parameters'!$E$26,'Input Parameters'!$F$26)</f>
        <v>6.7566009462144277E-2</v>
      </c>
      <c r="O2372" s="8">
        <f t="shared" ca="1" si="305"/>
        <v>0.15365465882375484</v>
      </c>
      <c r="P2372" s="29">
        <f ca="1">_xlfn.LOGNORM.INV(O2372,'Input Parameters'!$H$27,'Input Parameters'!$I$27)</f>
        <v>0.90625147902241399</v>
      </c>
      <c r="Q2372" s="10"/>
      <c r="R2372" s="15">
        <f>'Input Parameters'!$E$28</f>
        <v>12.7</v>
      </c>
      <c r="S2372" s="10">
        <f t="shared" ca="1" si="306"/>
        <v>0.45850518958695785</v>
      </c>
      <c r="T2372" s="25">
        <f ca="1">_xlfn.LOGNORM.INV(S2372,'Input Parameters'!$H$29,'Input Parameters'!$I$29)</f>
        <v>57.554547328716808</v>
      </c>
      <c r="U2372" s="10">
        <f t="shared" ca="1" si="307"/>
        <v>8.6012736050262162E-2</v>
      </c>
      <c r="V2372" s="29">
        <f ca="1">IF('Input Parameters'!$D$30="Beta",_xlfn.BETA.INV(U2372,'Input Parameters'!$L$30,'Input Parameters'!$M$30,'Input Parameters'!$J$30,'Input Parameters'!$K$30),IF('Input Parameters'!$D$30="LogNorm",_xlfn.LOGNORM.INV(U2372,'Input Parameters'!$H$30,'Input Parameters'!$I$30)))</f>
        <v>0.58312089259168831</v>
      </c>
      <c r="W2372" s="2">
        <f ca="1">N2372+(P2372-N2372)*(1-ERF((T2372-R2372)/(2*SQRT(L2372*'Input Parameters'!$E$31))))</f>
        <v>0.16784501132240534</v>
      </c>
      <c r="X2372">
        <f t="shared" ca="1" si="308"/>
        <v>1</v>
      </c>
      <c r="Y2372" s="7"/>
    </row>
    <row r="2373" spans="1:25" ht="15" customHeight="1" x14ac:dyDescent="0.3">
      <c r="A2373" s="130">
        <v>2366</v>
      </c>
      <c r="B2373" s="10">
        <f t="shared" ref="B2373:B2436" ca="1" si="309">RAND()</f>
        <v>6.7976267823493308E-2</v>
      </c>
      <c r="C2373" s="57">
        <f ca="1">_xlfn.NORM.INV(B2373,'Input Parameters'!$E$19,'Input Parameters'!$F$19)</f>
        <v>441.30761639479999</v>
      </c>
      <c r="D2373" s="10">
        <f t="shared" ref="D2373:D2436" ca="1" si="310">RAND()</f>
        <v>0.24789323997636803</v>
      </c>
      <c r="E2373" s="59">
        <f ca="1">IF(_xlfn.NORM.INV(D2373,'Input Parameters'!$E$20,'Input Parameters'!$F$20)&lt;3500,3500,IF(_xlfn.NORM.INV(D2373,'Input Parameters'!$E$20,'Input Parameters'!$F$20)&gt;5500,5500,_xlfn.NORM.INV(D2373,'Input Parameters'!$E$20,'Input Parameters'!$F$20)))</f>
        <v>4323.205950880938</v>
      </c>
      <c r="F2373" s="10">
        <f t="shared" ref="F2373:F2436" ca="1" si="311">RAND()</f>
        <v>0.6124520816684299</v>
      </c>
      <c r="G2373" s="61">
        <f ca="1">_xlfn.NORM.INV(F2373,'Input Parameters'!$E$21,'Input Parameters'!$F$21)</f>
        <v>287.09572583531724</v>
      </c>
      <c r="H2373" s="54">
        <f ca="1">EXP(E2373*(1/'Input Parameters'!$E$22-1/G2373))</f>
        <v>0.73827146897760076</v>
      </c>
      <c r="I2373" s="10">
        <f t="shared" ref="I2373:I2436" ca="1" si="312">RAND()</f>
        <v>0.30249948691387918</v>
      </c>
      <c r="J2373" s="29">
        <f ca="1">_xlfn.BETA.INV(I2373,'Input Parameters'!$L$24,'Input Parameters'!$M$24,'Input Parameters'!$J$24,'Input Parameters'!$K$24)</f>
        <v>0.52234661475635824</v>
      </c>
      <c r="K2373" s="156">
        <f ca="1">('Input Parameters'!$E$25/'Input Parameters'!$E$31)^$J2373</f>
        <v>2.3586556461942028E-2</v>
      </c>
      <c r="L2373" s="66">
        <f ca="1">$H2373*$C2373*'Input Parameters'!$E$23*K2373</f>
        <v>7.6846138350252264</v>
      </c>
      <c r="M2373" s="23">
        <f t="shared" ref="M2373:M2436" ca="1" si="313">RAND()</f>
        <v>0.11392764965324176</v>
      </c>
      <c r="N2373" s="15">
        <f ca="1">_xlfn.NORM.INV(M2373,'Input Parameters'!$E$26,'Input Parameters'!$F$26)</f>
        <v>8.6760590841249603E-3</v>
      </c>
      <c r="O2373" s="8">
        <f t="shared" ref="O2373:O2436" ca="1" si="314">RAND()</f>
        <v>0.68301494110520367</v>
      </c>
      <c r="P2373" s="29">
        <f ca="1">_xlfn.LOGNORM.INV(O2373,'Input Parameters'!$H$27,'Input Parameters'!$I$27)</f>
        <v>1.7574506315533813</v>
      </c>
      <c r="Q2373" s="10"/>
      <c r="R2373" s="15">
        <f>'Input Parameters'!$E$28</f>
        <v>12.7</v>
      </c>
      <c r="S2373" s="10">
        <f t="shared" ref="S2373:S2436" ca="1" si="315">RAND()</f>
        <v>0.25414914267420818</v>
      </c>
      <c r="T2373" s="25">
        <f ca="1">_xlfn.LOGNORM.INV(S2373,'Input Parameters'!$H$29,'Input Parameters'!$I$29)</f>
        <v>54.063779627462914</v>
      </c>
      <c r="U2373" s="10">
        <f t="shared" ref="U2373:U2436" ca="1" si="316">RAND()</f>
        <v>0.18912871369329853</v>
      </c>
      <c r="V2373" s="29">
        <f ca="1">IF('Input Parameters'!$D$30="Beta",_xlfn.BETA.INV(U2373,'Input Parameters'!$L$30,'Input Parameters'!$M$30,'Input Parameters'!$J$30,'Input Parameters'!$K$30),IF('Input Parameters'!$D$30="LogNorm",_xlfn.LOGNORM.INV(U2373,'Input Parameters'!$H$30,'Input Parameters'!$I$30)))</f>
        <v>0.70591830281512535</v>
      </c>
      <c r="W2373" s="2">
        <f ca="1">N2373+(P2373-N2373)*(1-ERF((T2373-R2373)/(2*SQRT(L2373*'Input Parameters'!$E$31))))</f>
        <v>0.51823217189473425</v>
      </c>
      <c r="X2373">
        <f t="shared" ca="1" si="308"/>
        <v>1</v>
      </c>
      <c r="Y2373" s="7"/>
    </row>
    <row r="2374" spans="1:25" ht="15" customHeight="1" x14ac:dyDescent="0.3">
      <c r="A2374" s="130">
        <v>2367</v>
      </c>
      <c r="B2374" s="10">
        <f t="shared" ca="1" si="309"/>
        <v>9.1410278665537525E-2</v>
      </c>
      <c r="C2374" s="57">
        <f ca="1">_xlfn.NORM.INV(B2374,'Input Parameters'!$E$19,'Input Parameters'!$F$19)</f>
        <v>454.73580806979777</v>
      </c>
      <c r="D2374" s="10">
        <f t="shared" ca="1" si="310"/>
        <v>0.17788011929996139</v>
      </c>
      <c r="E2374" s="59">
        <f ca="1">IF(_xlfn.NORM.INV(D2374,'Input Parameters'!$E$20,'Input Parameters'!$F$20)&lt;3500,3500,IF(_xlfn.NORM.INV(D2374,'Input Parameters'!$E$20,'Input Parameters'!$F$20)&gt;5500,5500,_xlfn.NORM.INV(D2374,'Input Parameters'!$E$20,'Input Parameters'!$F$20)))</f>
        <v>4153.5681931845565</v>
      </c>
      <c r="F2374" s="10">
        <f t="shared" ca="1" si="311"/>
        <v>0.99389836993223457</v>
      </c>
      <c r="G2374" s="61">
        <f ca="1">_xlfn.NORM.INV(F2374,'Input Parameters'!$E$21,'Input Parameters'!$F$21)</f>
        <v>304.5488223511968</v>
      </c>
      <c r="H2374" s="54">
        <f ca="1">EXP(E2374*(1/'Input Parameters'!$E$22-1/G2374))</f>
        <v>1.7118409195791937</v>
      </c>
      <c r="I2374" s="10">
        <f t="shared" ca="1" si="312"/>
        <v>0.3801160340912505</v>
      </c>
      <c r="J2374" s="29">
        <f ca="1">_xlfn.BETA.INV(I2374,'Input Parameters'!$L$24,'Input Parameters'!$M$24,'Input Parameters'!$J$24,'Input Parameters'!$K$24)</f>
        <v>0.55739255038799707</v>
      </c>
      <c r="K2374" s="156">
        <f ca="1">('Input Parameters'!$E$25/'Input Parameters'!$E$31)^$J2374</f>
        <v>1.8343461994036612E-2</v>
      </c>
      <c r="L2374" s="66">
        <f ca="1">$H2374*$C2374*'Input Parameters'!$E$23*K2374</f>
        <v>14.279199511629379</v>
      </c>
      <c r="M2374" s="23">
        <f t="shared" ca="1" si="313"/>
        <v>0.81438074240356861</v>
      </c>
      <c r="N2374" s="15">
        <f ca="1">_xlfn.NORM.INV(M2374,'Input Parameters'!$E$26,'Input Parameters'!$F$26)</f>
        <v>5.2777272670282566E-2</v>
      </c>
      <c r="O2374" s="8">
        <f t="shared" ca="1" si="314"/>
        <v>7.7760621314623024E-2</v>
      </c>
      <c r="P2374" s="29">
        <f ca="1">_xlfn.LOGNORM.INV(O2374,'Input Parameters'!$H$27,'Input Parameters'!$I$27)</f>
        <v>0.75946348565837629</v>
      </c>
      <c r="Q2374" s="10"/>
      <c r="R2374" s="15">
        <f>'Input Parameters'!$E$28</f>
        <v>12.7</v>
      </c>
      <c r="S2374" s="10">
        <f t="shared" ca="1" si="315"/>
        <v>1.9257873537594561E-2</v>
      </c>
      <c r="T2374" s="25">
        <f ca="1">_xlfn.LOGNORM.INV(S2374,'Input Parameters'!$H$29,'Input Parameters'!$I$29)</f>
        <v>46.159481845290763</v>
      </c>
      <c r="U2374" s="10">
        <f t="shared" ca="1" si="316"/>
        <v>0.19947282055574755</v>
      </c>
      <c r="V2374" s="29">
        <f ca="1">IF('Input Parameters'!$D$30="Beta",_xlfn.BETA.INV(U2374,'Input Parameters'!$L$30,'Input Parameters'!$M$30,'Input Parameters'!$J$30,'Input Parameters'!$K$30),IF('Input Parameters'!$D$30="LogNorm",_xlfn.LOGNORM.INV(U2374,'Input Parameters'!$H$30,'Input Parameters'!$I$30)))</f>
        <v>0.71646486130749709</v>
      </c>
      <c r="W2374" s="2">
        <f ca="1">N2374+(P2374-N2374)*(1-ERF((T2374-R2374)/(2*SQRT(L2374*'Input Parameters'!$E$31))))</f>
        <v>0.42819813324371736</v>
      </c>
      <c r="X2374">
        <f t="shared" ca="1" si="308"/>
        <v>1</v>
      </c>
      <c r="Y2374" s="7"/>
    </row>
    <row r="2375" spans="1:25" ht="15" customHeight="1" x14ac:dyDescent="0.3">
      <c r="A2375" s="130">
        <v>2368</v>
      </c>
      <c r="B2375" s="10">
        <f t="shared" ca="1" si="309"/>
        <v>0.86897953945760931</v>
      </c>
      <c r="C2375" s="57">
        <f ca="1">_xlfn.NORM.INV(B2375,'Input Parameters'!$E$19,'Input Parameters'!$F$19)</f>
        <v>662.07353744462569</v>
      </c>
      <c r="D2375" s="10">
        <f t="shared" ca="1" si="310"/>
        <v>0.10043964946833839</v>
      </c>
      <c r="E2375" s="59">
        <f ca="1">IF(_xlfn.NORM.INV(D2375,'Input Parameters'!$E$20,'Input Parameters'!$F$20)&lt;3500,3500,IF(_xlfn.NORM.INV(D2375,'Input Parameters'!$E$20,'Input Parameters'!$F$20)&gt;5500,5500,_xlfn.NORM.INV(D2375,'Input Parameters'!$E$20,'Input Parameters'!$F$20)))</f>
        <v>3904.664701289913</v>
      </c>
      <c r="F2375" s="10">
        <f t="shared" ca="1" si="311"/>
        <v>0.67078640924139332</v>
      </c>
      <c r="G2375" s="61">
        <f ca="1">_xlfn.NORM.INV(F2375,'Input Parameters'!$E$21,'Input Parameters'!$F$21)</f>
        <v>288.32479371482833</v>
      </c>
      <c r="H2375" s="54">
        <f ca="1">EXP(E2375*(1/'Input Parameters'!$E$22-1/G2375))</f>
        <v>0.80566269088730236</v>
      </c>
      <c r="I2375" s="10">
        <f t="shared" ca="1" si="312"/>
        <v>0.27028459901674684</v>
      </c>
      <c r="J2375" s="29">
        <f ca="1">_xlfn.BETA.INV(I2375,'Input Parameters'!$L$24,'Input Parameters'!$M$24,'Input Parameters'!$J$24,'Input Parameters'!$K$24)</f>
        <v>0.50664891360326558</v>
      </c>
      <c r="K2375" s="156">
        <f ca="1">('Input Parameters'!$E$25/'Input Parameters'!$E$31)^$J2375</f>
        <v>2.6397917294971162E-2</v>
      </c>
      <c r="L2375" s="66">
        <f ca="1">$H2375*$C2375*'Input Parameters'!$E$23*K2375</f>
        <v>14.080858888997698</v>
      </c>
      <c r="M2375" s="23">
        <f t="shared" ca="1" si="313"/>
        <v>0.67339075088607181</v>
      </c>
      <c r="N2375" s="15">
        <f ca="1">_xlfn.NORM.INV(M2375,'Input Parameters'!$E$26,'Input Parameters'!$F$26)</f>
        <v>4.3435205655069739E-2</v>
      </c>
      <c r="O2375" s="8">
        <f t="shared" ca="1" si="314"/>
        <v>0.37545787808949771</v>
      </c>
      <c r="P2375" s="29">
        <f ca="1">_xlfn.LOGNORM.INV(O2375,'Input Parameters'!$H$27,'Input Parameters'!$I$27)</f>
        <v>1.2371080779945181</v>
      </c>
      <c r="Q2375" s="10"/>
      <c r="R2375" s="15">
        <f>'Input Parameters'!$E$28</f>
        <v>12.7</v>
      </c>
      <c r="S2375" s="10">
        <f t="shared" ca="1" si="315"/>
        <v>0.49944426184525126</v>
      </c>
      <c r="T2375" s="25">
        <f ca="1">_xlfn.LOGNORM.INV(S2375,'Input Parameters'!$H$29,'Input Parameters'!$I$29)</f>
        <v>58.222719950165327</v>
      </c>
      <c r="U2375" s="10">
        <f t="shared" ca="1" si="316"/>
        <v>0.78230064553672918</v>
      </c>
      <c r="V2375" s="29">
        <f ca="1">IF('Input Parameters'!$D$30="Beta",_xlfn.BETA.INV(U2375,'Input Parameters'!$L$30,'Input Parameters'!$M$30,'Input Parameters'!$J$30,'Input Parameters'!$K$30),IF('Input Parameters'!$D$30="LogNorm",_xlfn.LOGNORM.INV(U2375,'Input Parameters'!$H$30,'Input Parameters'!$I$30)))</f>
        <v>1.3590571217129739</v>
      </c>
      <c r="W2375" s="2">
        <f ca="1">N2375+(P2375-N2375)*(1-ERF((T2375-R2375)/(2*SQRT(L2375*'Input Parameters'!$E$31))))</f>
        <v>0.51014837837760463</v>
      </c>
      <c r="X2375">
        <f t="shared" ca="1" si="308"/>
        <v>1</v>
      </c>
      <c r="Y2375" s="7"/>
    </row>
    <row r="2376" spans="1:25" ht="15" customHeight="1" x14ac:dyDescent="0.3">
      <c r="A2376" s="130">
        <v>2369</v>
      </c>
      <c r="B2376" s="10">
        <f t="shared" ca="1" si="309"/>
        <v>0.52901165613653756</v>
      </c>
      <c r="C2376" s="57">
        <f ca="1">_xlfn.NORM.INV(B2376,'Input Parameters'!$E$19,'Input Parameters'!$F$19)</f>
        <v>573.45038769900088</v>
      </c>
      <c r="D2376" s="10">
        <f t="shared" ca="1" si="310"/>
        <v>0.20282513124198165</v>
      </c>
      <c r="E2376" s="59">
        <f ca="1">IF(_xlfn.NORM.INV(D2376,'Input Parameters'!$E$20,'Input Parameters'!$F$20)&lt;3500,3500,IF(_xlfn.NORM.INV(D2376,'Input Parameters'!$E$20,'Input Parameters'!$F$20)&gt;5500,5500,_xlfn.NORM.INV(D2376,'Input Parameters'!$E$20,'Input Parameters'!$F$20)))</f>
        <v>4217.8992161083461</v>
      </c>
      <c r="F2376" s="10">
        <f t="shared" ca="1" si="311"/>
        <v>0.43305011738422849</v>
      </c>
      <c r="G2376" s="61">
        <f ca="1">_xlfn.NORM.INV(F2376,'Input Parameters'!$E$21,'Input Parameters'!$F$21)</f>
        <v>283.52469362961841</v>
      </c>
      <c r="H2376" s="54">
        <f ca="1">EXP(E2376*(1/'Input Parameters'!$E$22-1/G2376))</f>
        <v>0.6181061222436165</v>
      </c>
      <c r="I2376" s="10">
        <f t="shared" ca="1" si="312"/>
        <v>0.96721974367188035</v>
      </c>
      <c r="J2376" s="29">
        <f ca="1">_xlfn.BETA.INV(I2376,'Input Parameters'!$L$24,'Input Parameters'!$M$24,'Input Parameters'!$J$24,'Input Parameters'!$K$24)</f>
        <v>0.85494489949119923</v>
      </c>
      <c r="K2376" s="156">
        <f ca="1">('Input Parameters'!$E$25/'Input Parameters'!$E$31)^$J2376</f>
        <v>2.1700869567888212E-3</v>
      </c>
      <c r="L2376" s="66">
        <f ca="1">$H2376*$C2376*'Input Parameters'!$E$23*K2376</f>
        <v>0.76919425621587234</v>
      </c>
      <c r="M2376" s="23">
        <f t="shared" ca="1" si="313"/>
        <v>0.78433516273190429</v>
      </c>
      <c r="N2376" s="15">
        <f ca="1">_xlfn.NORM.INV(M2376,'Input Parameters'!$E$26,'Input Parameters'!$F$26)</f>
        <v>5.0525285002298873E-2</v>
      </c>
      <c r="O2376" s="8">
        <f t="shared" ca="1" si="314"/>
        <v>0.70524373642892157</v>
      </c>
      <c r="P2376" s="29">
        <f ca="1">_xlfn.LOGNORM.INV(O2376,'Input Parameters'!$H$27,'Input Parameters'!$I$27)</f>
        <v>1.8074399263078191</v>
      </c>
      <c r="Q2376" s="10"/>
      <c r="R2376" s="15">
        <f>'Input Parameters'!$E$28</f>
        <v>12.7</v>
      </c>
      <c r="S2376" s="10">
        <f t="shared" ca="1" si="315"/>
        <v>0.17529123200786489</v>
      </c>
      <c r="T2376" s="25">
        <f ca="1">_xlfn.LOGNORM.INV(S2376,'Input Parameters'!$H$29,'Input Parameters'!$I$29)</f>
        <v>52.437892020332455</v>
      </c>
      <c r="U2376" s="10">
        <f t="shared" ca="1" si="316"/>
        <v>0.87637177872453198</v>
      </c>
      <c r="V2376" s="29">
        <f ca="1">IF('Input Parameters'!$D$30="Beta",_xlfn.BETA.INV(U2376,'Input Parameters'!$L$30,'Input Parameters'!$M$30,'Input Parameters'!$J$30,'Input Parameters'!$K$30),IF('Input Parameters'!$D$30="LogNorm",_xlfn.LOGNORM.INV(U2376,'Input Parameters'!$H$30,'Input Parameters'!$I$30)))</f>
        <v>1.5769302875598896</v>
      </c>
      <c r="W2376" s="2">
        <f ca="1">N2376+(P2376-N2376)*(1-ERF((T2376-R2376)/(2*SQRT(L2376*'Input Parameters'!$E$31))))</f>
        <v>5.2907738022088861E-2</v>
      </c>
      <c r="X2376">
        <f t="shared" ca="1" si="308"/>
        <v>1</v>
      </c>
      <c r="Y2376" s="7"/>
    </row>
    <row r="2377" spans="1:25" ht="15" customHeight="1" x14ac:dyDescent="0.3">
      <c r="A2377" s="130">
        <v>2370</v>
      </c>
      <c r="B2377" s="10">
        <f t="shared" ca="1" si="309"/>
        <v>0.70224099417064234</v>
      </c>
      <c r="C2377" s="57">
        <f ca="1">_xlfn.NORM.INV(B2377,'Input Parameters'!$E$19,'Input Parameters'!$F$19)</f>
        <v>612.15740011895821</v>
      </c>
      <c r="D2377" s="10">
        <f t="shared" ca="1" si="310"/>
        <v>0.70024435126559381</v>
      </c>
      <c r="E2377" s="59">
        <f ca="1">IF(_xlfn.NORM.INV(D2377,'Input Parameters'!$E$20,'Input Parameters'!$F$20)&lt;3500,3500,IF(_xlfn.NORM.INV(D2377,'Input Parameters'!$E$20,'Input Parameters'!$F$20)&gt;5500,5500,_xlfn.NORM.INV(D2377,'Input Parameters'!$E$20,'Input Parameters'!$F$20)))</f>
        <v>5167.5723953071456</v>
      </c>
      <c r="F2377" s="10">
        <f t="shared" ca="1" si="311"/>
        <v>0.55559916153309807</v>
      </c>
      <c r="G2377" s="61">
        <f ca="1">_xlfn.NORM.INV(F2377,'Input Parameters'!$E$21,'Input Parameters'!$F$21)</f>
        <v>285.94899051086219</v>
      </c>
      <c r="H2377" s="54">
        <f ca="1">EXP(E2377*(1/'Input Parameters'!$E$22-1/G2377))</f>
        <v>0.64733440561715072</v>
      </c>
      <c r="I2377" s="10">
        <f t="shared" ca="1" si="312"/>
        <v>0.85658821203118418</v>
      </c>
      <c r="J2377" s="29">
        <f ca="1">_xlfn.BETA.INV(I2377,'Input Parameters'!$L$24,'Input Parameters'!$M$24,'Input Parameters'!$J$24,'Input Parameters'!$K$24)</f>
        <v>0.76503509219334609</v>
      </c>
      <c r="K2377" s="156">
        <f ca="1">('Input Parameters'!$E$25/'Input Parameters'!$E$31)^$J2377</f>
        <v>4.1360429961057312E-3</v>
      </c>
      <c r="L2377" s="66">
        <f ca="1">$H2377*$C2377*'Input Parameters'!$E$23*K2377</f>
        <v>1.6389920194489307</v>
      </c>
      <c r="M2377" s="23">
        <f t="shared" ca="1" si="313"/>
        <v>0.86850015977508432</v>
      </c>
      <c r="N2377" s="15">
        <f ca="1">_xlfn.NORM.INV(M2377,'Input Parameters'!$E$26,'Input Parameters'!$F$26)</f>
        <v>5.750591529718662E-2</v>
      </c>
      <c r="O2377" s="8">
        <f t="shared" ca="1" si="314"/>
        <v>0.68933098242092761</v>
      </c>
      <c r="P2377" s="29">
        <f ca="1">_xlfn.LOGNORM.INV(O2377,'Input Parameters'!$H$27,'Input Parameters'!$I$27)</f>
        <v>1.7713517379911496</v>
      </c>
      <c r="Q2377" s="10"/>
      <c r="R2377" s="15">
        <f>'Input Parameters'!$E$28</f>
        <v>12.7</v>
      </c>
      <c r="S2377" s="10">
        <f t="shared" ca="1" si="315"/>
        <v>0.64125594091864779</v>
      </c>
      <c r="T2377" s="25">
        <f ca="1">_xlfn.LOGNORM.INV(S2377,'Input Parameters'!$H$29,'Input Parameters'!$I$29)</f>
        <v>60.64605120875374</v>
      </c>
      <c r="U2377" s="10">
        <f t="shared" ca="1" si="316"/>
        <v>0.36764111101907504</v>
      </c>
      <c r="V2377" s="29">
        <f ca="1">IF('Input Parameters'!$D$30="Beta",_xlfn.BETA.INV(U2377,'Input Parameters'!$L$30,'Input Parameters'!$M$30,'Input Parameters'!$J$30,'Input Parameters'!$K$30),IF('Input Parameters'!$D$30="LogNorm",_xlfn.LOGNORM.INV(U2377,'Input Parameters'!$H$30,'Input Parameters'!$I$30)))</f>
        <v>0.87448124825350826</v>
      </c>
      <c r="W2377" s="2">
        <f ca="1">N2377+(P2377-N2377)*(1-ERF((T2377-R2377)/(2*SQRT(L2377*'Input Parameters'!$E$31))))</f>
        <v>7.1374974682375997E-2</v>
      </c>
      <c r="X2377">
        <f t="shared" ref="X2377:X2440" ca="1" si="317">IFERROR(IF(W2377&gt;V2377,0,1),0)</f>
        <v>1</v>
      </c>
      <c r="Y2377" s="7"/>
    </row>
    <row r="2378" spans="1:25" ht="15" customHeight="1" x14ac:dyDescent="0.3">
      <c r="A2378" s="130">
        <v>2371</v>
      </c>
      <c r="B2378" s="10">
        <f t="shared" ca="1" si="309"/>
        <v>0.68179553424675776</v>
      </c>
      <c r="C2378" s="57">
        <f ca="1">_xlfn.NORM.INV(B2378,'Input Parameters'!$E$19,'Input Parameters'!$F$19)</f>
        <v>607.24531657784735</v>
      </c>
      <c r="D2378" s="10">
        <f t="shared" ca="1" si="310"/>
        <v>0.23843355954770762</v>
      </c>
      <c r="E2378" s="59">
        <f ca="1">IF(_xlfn.NORM.INV(D2378,'Input Parameters'!$E$20,'Input Parameters'!$F$20)&lt;3500,3500,IF(_xlfn.NORM.INV(D2378,'Input Parameters'!$E$20,'Input Parameters'!$F$20)&gt;5500,5500,_xlfn.NORM.INV(D2378,'Input Parameters'!$E$20,'Input Parameters'!$F$20)))</f>
        <v>4302.0547111400419</v>
      </c>
      <c r="F2378" s="10">
        <f t="shared" ca="1" si="311"/>
        <v>0.65974720890132699</v>
      </c>
      <c r="G2378" s="61">
        <f ca="1">_xlfn.NORM.INV(F2378,'Input Parameters'!$E$21,'Input Parameters'!$F$21)</f>
        <v>288.08653825547179</v>
      </c>
      <c r="H2378" s="54">
        <f ca="1">EXP(E2378*(1/'Input Parameters'!$E$22-1/G2378))</f>
        <v>0.77847199953936141</v>
      </c>
      <c r="I2378" s="10">
        <f t="shared" ca="1" si="312"/>
        <v>0.28514827530645259</v>
      </c>
      <c r="J2378" s="29">
        <f ca="1">_xlfn.BETA.INV(I2378,'Input Parameters'!$L$24,'Input Parameters'!$M$24,'Input Parameters'!$J$24,'Input Parameters'!$K$24)</f>
        <v>0.51399684171440996</v>
      </c>
      <c r="K2378" s="156">
        <f ca="1">('Input Parameters'!$E$25/'Input Parameters'!$E$31)^$J2378</f>
        <v>2.5042500555911167E-2</v>
      </c>
      <c r="L2378" s="66">
        <f ca="1">$H2378*$C2378*'Input Parameters'!$E$23*K2378</f>
        <v>11.838177905695803</v>
      </c>
      <c r="M2378" s="23">
        <f t="shared" ca="1" si="313"/>
        <v>0.95709163985974066</v>
      </c>
      <c r="N2378" s="15">
        <f ca="1">_xlfn.NORM.INV(M2378,'Input Parameters'!$E$26,'Input Parameters'!$F$26)</f>
        <v>7.0075685497841905E-2</v>
      </c>
      <c r="O2378" s="8">
        <f t="shared" ca="1" si="314"/>
        <v>0.45838774199166898</v>
      </c>
      <c r="P2378" s="29">
        <f ca="1">_xlfn.LOGNORM.INV(O2378,'Input Parameters'!$H$27,'Input Parameters'!$I$27)</f>
        <v>1.3593159251183695</v>
      </c>
      <c r="Q2378" s="10"/>
      <c r="R2378" s="15">
        <f>'Input Parameters'!$E$28</f>
        <v>12.7</v>
      </c>
      <c r="S2378" s="10">
        <f t="shared" ca="1" si="315"/>
        <v>0.60186232093948577</v>
      </c>
      <c r="T2378" s="25">
        <f ca="1">_xlfn.LOGNORM.INV(S2378,'Input Parameters'!$H$29,'Input Parameters'!$I$29)</f>
        <v>59.944413482591472</v>
      </c>
      <c r="U2378" s="10">
        <f t="shared" ca="1" si="316"/>
        <v>0.82413140933880613</v>
      </c>
      <c r="V2378" s="29">
        <f ca="1">IF('Input Parameters'!$D$30="Beta",_xlfn.BETA.INV(U2378,'Input Parameters'!$L$30,'Input Parameters'!$M$30,'Input Parameters'!$J$30,'Input Parameters'!$K$30),IF('Input Parameters'!$D$30="LogNorm",_xlfn.LOGNORM.INV(U2378,'Input Parameters'!$H$30,'Input Parameters'!$I$30)))</f>
        <v>1.4425773584059853</v>
      </c>
      <c r="W2378" s="2">
        <f ca="1">N2378+(P2378-N2378)*(1-ERF((T2378-R2378)/(2*SQRT(L2378*'Input Parameters'!$E$31))))</f>
        <v>0.49755867092568362</v>
      </c>
      <c r="X2378">
        <f t="shared" ca="1" si="317"/>
        <v>1</v>
      </c>
      <c r="Y2378" s="7"/>
    </row>
    <row r="2379" spans="1:25" ht="15" customHeight="1" x14ac:dyDescent="0.3">
      <c r="A2379" s="130">
        <v>2372</v>
      </c>
      <c r="B2379" s="10">
        <f t="shared" ca="1" si="309"/>
        <v>0.8170332632529631</v>
      </c>
      <c r="C2379" s="57">
        <f ca="1">_xlfn.NORM.INV(B2379,'Input Parameters'!$E$19,'Input Parameters'!$F$19)</f>
        <v>643.6978692032817</v>
      </c>
      <c r="D2379" s="10">
        <f t="shared" ca="1" si="310"/>
        <v>0.29351874069928652</v>
      </c>
      <c r="E2379" s="59">
        <f ca="1">IF(_xlfn.NORM.INV(D2379,'Input Parameters'!$E$20,'Input Parameters'!$F$20)&lt;3500,3500,IF(_xlfn.NORM.INV(D2379,'Input Parameters'!$E$20,'Input Parameters'!$F$20)&gt;5500,5500,_xlfn.NORM.INV(D2379,'Input Parameters'!$E$20,'Input Parameters'!$F$20)))</f>
        <v>4419.8061357745746</v>
      </c>
      <c r="F2379" s="10">
        <f t="shared" ca="1" si="311"/>
        <v>0.48598082681347199</v>
      </c>
      <c r="G2379" s="61">
        <f ca="1">_xlfn.NORM.INV(F2379,'Input Parameters'!$E$21,'Input Parameters'!$F$21)</f>
        <v>284.57373600097401</v>
      </c>
      <c r="H2379" s="54">
        <f ca="1">EXP(E2379*(1/'Input Parameters'!$E$22-1/G2379))</f>
        <v>0.6397621898182938</v>
      </c>
      <c r="I2379" s="10">
        <f t="shared" ca="1" si="312"/>
        <v>0.10788000297978095</v>
      </c>
      <c r="J2379" s="29">
        <f ca="1">_xlfn.BETA.INV(I2379,'Input Parameters'!$L$24,'Input Parameters'!$M$24,'Input Parameters'!$J$24,'Input Parameters'!$K$24)</f>
        <v>0.4041845875550576</v>
      </c>
      <c r="K2379" s="156">
        <f ca="1">('Input Parameters'!$E$25/'Input Parameters'!$E$31)^$J2379</f>
        <v>5.5054183226452953E-2</v>
      </c>
      <c r="L2379" s="66">
        <f ca="1">$H2379*$C2379*'Input Parameters'!$E$23*K2379</f>
        <v>22.672059098347621</v>
      </c>
      <c r="M2379" s="23">
        <f t="shared" ca="1" si="313"/>
        <v>6.7159776313693298E-2</v>
      </c>
      <c r="N2379" s="15">
        <f ca="1">_xlfn.NORM.INV(M2379,'Input Parameters'!$E$26,'Input Parameters'!$F$26)</f>
        <v>2.557050236150403E-3</v>
      </c>
      <c r="O2379" s="8">
        <f t="shared" ca="1" si="314"/>
        <v>0.56002505751925036</v>
      </c>
      <c r="P2379" s="29">
        <f ca="1">_xlfn.LOGNORM.INV(O2379,'Input Parameters'!$H$27,'Input Parameters'!$I$27)</f>
        <v>1.5220078784707165</v>
      </c>
      <c r="Q2379" s="10"/>
      <c r="R2379" s="15">
        <f>'Input Parameters'!$E$28</f>
        <v>12.7</v>
      </c>
      <c r="S2379" s="10">
        <f t="shared" ca="1" si="315"/>
        <v>0.85051203006409315</v>
      </c>
      <c r="T2379" s="25">
        <f ca="1">_xlfn.LOGNORM.INV(S2379,'Input Parameters'!$H$29,'Input Parameters'!$I$29)</f>
        <v>65.434041596586127</v>
      </c>
      <c r="U2379" s="10">
        <f t="shared" ca="1" si="316"/>
        <v>0.52889883080583033</v>
      </c>
      <c r="V2379" s="29">
        <f ca="1">IF('Input Parameters'!$D$30="Beta",_xlfn.BETA.INV(U2379,'Input Parameters'!$L$30,'Input Parameters'!$M$30,'Input Parameters'!$J$30,'Input Parameters'!$K$30),IF('Input Parameters'!$D$30="LogNorm",_xlfn.LOGNORM.INV(U2379,'Input Parameters'!$H$30,'Input Parameters'!$I$30)))</f>
        <v>1.0281876308425182</v>
      </c>
      <c r="W2379" s="2">
        <f ca="1">N2379+(P2379-N2379)*(1-ERF((T2379-R2379)/(2*SQRT(L2379*'Input Parameters'!$E$31))))</f>
        <v>0.66132141898680197</v>
      </c>
      <c r="X2379">
        <f t="shared" ca="1" si="317"/>
        <v>1</v>
      </c>
      <c r="Y2379" s="7"/>
    </row>
    <row r="2380" spans="1:25" ht="15" customHeight="1" x14ac:dyDescent="0.3">
      <c r="A2380" s="130">
        <v>2373</v>
      </c>
      <c r="B2380" s="10">
        <f t="shared" ca="1" si="309"/>
        <v>0.47846653995171995</v>
      </c>
      <c r="C2380" s="57">
        <f ca="1">_xlfn.NORM.INV(B2380,'Input Parameters'!$E$19,'Input Parameters'!$F$19)</f>
        <v>562.73677893581021</v>
      </c>
      <c r="D2380" s="10">
        <f t="shared" ca="1" si="310"/>
        <v>0.6646873231684931</v>
      </c>
      <c r="E2380" s="59">
        <f ca="1">IF(_xlfn.NORM.INV(D2380,'Input Parameters'!$E$20,'Input Parameters'!$F$20)&lt;3500,3500,IF(_xlfn.NORM.INV(D2380,'Input Parameters'!$E$20,'Input Parameters'!$F$20)&gt;5500,5500,_xlfn.NORM.INV(D2380,'Input Parameters'!$E$20,'Input Parameters'!$F$20)))</f>
        <v>5097.7029316446933</v>
      </c>
      <c r="F2380" s="10">
        <f t="shared" ca="1" si="311"/>
        <v>0.3714463737882322</v>
      </c>
      <c r="G2380" s="61">
        <f ca="1">_xlfn.NORM.INV(F2380,'Input Parameters'!$E$21,'Input Parameters'!$F$21)</f>
        <v>282.27172336842398</v>
      </c>
      <c r="H2380" s="54">
        <f ca="1">EXP(E2380*(1/'Input Parameters'!$E$22-1/G2380))</f>
        <v>0.51620268208308595</v>
      </c>
      <c r="I2380" s="10">
        <f t="shared" ca="1" si="312"/>
        <v>0.87214548505895406</v>
      </c>
      <c r="J2380" s="29">
        <f ca="1">_xlfn.BETA.INV(I2380,'Input Parameters'!$L$24,'Input Parameters'!$M$24,'Input Parameters'!$J$24,'Input Parameters'!$K$24)</f>
        <v>0.77433392475006069</v>
      </c>
      <c r="K2380" s="156">
        <f ca="1">('Input Parameters'!$E$25/'Input Parameters'!$E$31)^$J2380</f>
        <v>3.8691463974683425E-3</v>
      </c>
      <c r="L2380" s="66">
        <f ca="1">$H2380*$C2380*'Input Parameters'!$E$23*K2380</f>
        <v>1.1239337680914367</v>
      </c>
      <c r="M2380" s="23">
        <f t="shared" ca="1" si="313"/>
        <v>0.31567008368527094</v>
      </c>
      <c r="N2380" s="15">
        <f ca="1">_xlfn.NORM.INV(M2380,'Input Parameters'!$E$26,'Input Parameters'!$F$26)</f>
        <v>2.3923330456118119E-2</v>
      </c>
      <c r="O2380" s="8">
        <f t="shared" ca="1" si="314"/>
        <v>0.78132666158322872</v>
      </c>
      <c r="P2380" s="29">
        <f ca="1">_xlfn.LOGNORM.INV(O2380,'Input Parameters'!$H$27,'Input Parameters'!$I$27)</f>
        <v>2.0073678076235058</v>
      </c>
      <c r="Q2380" s="10"/>
      <c r="R2380" s="15">
        <f>'Input Parameters'!$E$28</f>
        <v>12.7</v>
      </c>
      <c r="S2380" s="10">
        <f t="shared" ca="1" si="315"/>
        <v>0.93280348412462033</v>
      </c>
      <c r="T2380" s="25">
        <f ca="1">_xlfn.LOGNORM.INV(S2380,'Input Parameters'!$H$29,'Input Parameters'!$I$29)</f>
        <v>68.889598624318339</v>
      </c>
      <c r="U2380" s="10">
        <f t="shared" ca="1" si="316"/>
        <v>0.58599205675000654</v>
      </c>
      <c r="V2380" s="29">
        <f ca="1">IF('Input Parameters'!$D$30="Beta",_xlfn.BETA.INV(U2380,'Input Parameters'!$L$30,'Input Parameters'!$M$30,'Input Parameters'!$J$30,'Input Parameters'!$K$30),IF('Input Parameters'!$D$30="LogNorm",_xlfn.LOGNORM.INV(U2380,'Input Parameters'!$H$30,'Input Parameters'!$I$30)))</f>
        <v>1.0885833639578122</v>
      </c>
      <c r="W2380" s="2">
        <f ca="1">N2380+(P2380-N2380)*(1-ERF((T2380-R2380)/(2*SQRT(L2380*'Input Parameters'!$E$31))))</f>
        <v>2.4277232907045504E-2</v>
      </c>
      <c r="X2380">
        <f t="shared" ca="1" si="317"/>
        <v>1</v>
      </c>
      <c r="Y2380" s="7"/>
    </row>
    <row r="2381" spans="1:25" ht="15" customHeight="1" x14ac:dyDescent="0.3">
      <c r="A2381" s="130">
        <v>2374</v>
      </c>
      <c r="B2381" s="10">
        <f t="shared" ca="1" si="309"/>
        <v>0.60605971424276917</v>
      </c>
      <c r="C2381" s="57">
        <f ca="1">_xlfn.NORM.INV(B2381,'Input Parameters'!$E$19,'Input Parameters'!$F$19)</f>
        <v>590.03589278975801</v>
      </c>
      <c r="D2381" s="10">
        <f t="shared" ca="1" si="310"/>
        <v>5.7416918510791004E-2</v>
      </c>
      <c r="E2381" s="59">
        <f ca="1">IF(_xlfn.NORM.INV(D2381,'Input Parameters'!$E$20,'Input Parameters'!$F$20)&lt;3500,3500,IF(_xlfn.NORM.INV(D2381,'Input Parameters'!$E$20,'Input Parameters'!$F$20)&gt;5500,5500,_xlfn.NORM.INV(D2381,'Input Parameters'!$E$20,'Input Parameters'!$F$20)))</f>
        <v>3696.216537296219</v>
      </c>
      <c r="F2381" s="10">
        <f t="shared" ca="1" si="311"/>
        <v>0.85274046238059509</v>
      </c>
      <c r="G2381" s="61">
        <f ca="1">_xlfn.NORM.INV(F2381,'Input Parameters'!$E$21,'Input Parameters'!$F$21)</f>
        <v>293.08931947369905</v>
      </c>
      <c r="H2381" s="54">
        <f ca="1">EXP(E2381*(1/'Input Parameters'!$E$22-1/G2381))</f>
        <v>1.0038518647624339</v>
      </c>
      <c r="I2381" s="10">
        <f t="shared" ca="1" si="312"/>
        <v>0.91694491408442524</v>
      </c>
      <c r="J2381" s="29">
        <f ca="1">_xlfn.BETA.INV(I2381,'Input Parameters'!$L$24,'Input Parameters'!$M$24,'Input Parameters'!$J$24,'Input Parameters'!$K$24)</f>
        <v>0.80507179482464064</v>
      </c>
      <c r="K2381" s="156">
        <f ca="1">('Input Parameters'!$E$25/'Input Parameters'!$E$31)^$J2381</f>
        <v>3.1035118824624675E-3</v>
      </c>
      <c r="L2381" s="66">
        <f ca="1">$H2381*$C2381*'Input Parameters'!$E$23*K2381</f>
        <v>1.8382368751811433</v>
      </c>
      <c r="M2381" s="23">
        <f t="shared" ca="1" si="313"/>
        <v>0.32205052739492268</v>
      </c>
      <c r="N2381" s="15">
        <f ca="1">_xlfn.NORM.INV(M2381,'Input Parameters'!$E$26,'Input Parameters'!$F$26)</f>
        <v>2.4298577893595859E-2</v>
      </c>
      <c r="O2381" s="8">
        <f t="shared" ca="1" si="314"/>
        <v>0.12154450373535608</v>
      </c>
      <c r="P2381" s="29">
        <f ca="1">_xlfn.LOGNORM.INV(O2381,'Input Parameters'!$H$27,'Input Parameters'!$I$27)</f>
        <v>0.84940883618034946</v>
      </c>
      <c r="Q2381" s="10"/>
      <c r="R2381" s="15">
        <f>'Input Parameters'!$E$28</f>
        <v>12.7</v>
      </c>
      <c r="S2381" s="10">
        <f t="shared" ca="1" si="315"/>
        <v>0.90519805558836441</v>
      </c>
      <c r="T2381" s="25">
        <f ca="1">_xlfn.LOGNORM.INV(S2381,'Input Parameters'!$H$29,'Input Parameters'!$I$29)</f>
        <v>67.471594704131419</v>
      </c>
      <c r="U2381" s="10">
        <f t="shared" ca="1" si="316"/>
        <v>0.28296850346908109</v>
      </c>
      <c r="V2381" s="29">
        <f ca="1">IF('Input Parameters'!$D$30="Beta",_xlfn.BETA.INV(U2381,'Input Parameters'!$L$30,'Input Parameters'!$M$30,'Input Parameters'!$J$30,'Input Parameters'!$K$30),IF('Input Parameters'!$D$30="LogNorm",_xlfn.LOGNORM.INV(U2381,'Input Parameters'!$H$30,'Input Parameters'!$I$30)))</f>
        <v>0.79678883537689704</v>
      </c>
      <c r="W2381" s="2">
        <f ca="1">N2381+(P2381-N2381)*(1-ERF((T2381-R2381)/(2*SQRT(L2381*'Input Parameters'!$E$31))))</f>
        <v>2.7832458143144525E-2</v>
      </c>
      <c r="X2381">
        <f t="shared" ca="1" si="317"/>
        <v>1</v>
      </c>
      <c r="Y2381" s="7"/>
    </row>
    <row r="2382" spans="1:25" ht="15" customHeight="1" x14ac:dyDescent="0.3">
      <c r="A2382" s="130">
        <v>2375</v>
      </c>
      <c r="B2382" s="10">
        <f t="shared" ca="1" si="309"/>
        <v>9.6302139425382682E-2</v>
      </c>
      <c r="C2382" s="57">
        <f ca="1">_xlfn.NORM.INV(B2382,'Input Parameters'!$E$19,'Input Parameters'!$F$19)</f>
        <v>457.2038053855569</v>
      </c>
      <c r="D2382" s="10">
        <f t="shared" ca="1" si="310"/>
        <v>0.37481064674725528</v>
      </c>
      <c r="E2382" s="59">
        <f ca="1">IF(_xlfn.NORM.INV(D2382,'Input Parameters'!$E$20,'Input Parameters'!$F$20)&lt;3500,3500,IF(_xlfn.NORM.INV(D2382,'Input Parameters'!$E$20,'Input Parameters'!$F$20)&gt;5500,5500,_xlfn.NORM.INV(D2382,'Input Parameters'!$E$20,'Input Parameters'!$F$20)))</f>
        <v>4576.6028685060164</v>
      </c>
      <c r="F2382" s="10">
        <f t="shared" ca="1" si="311"/>
        <v>0.45888904852913182</v>
      </c>
      <c r="G2382" s="61">
        <f ca="1">_xlfn.NORM.INV(F2382,'Input Parameters'!$E$21,'Input Parameters'!$F$21)</f>
        <v>284.03858908995471</v>
      </c>
      <c r="H2382" s="54">
        <f ca="1">EXP(E2382*(1/'Input Parameters'!$E$22-1/G2382))</f>
        <v>0.61091069866997938</v>
      </c>
      <c r="I2382" s="10">
        <f t="shared" ca="1" si="312"/>
        <v>0.71453534991293532</v>
      </c>
      <c r="J2382" s="29">
        <f ca="1">_xlfn.BETA.INV(I2382,'Input Parameters'!$L$24,'Input Parameters'!$M$24,'Input Parameters'!$J$24,'Input Parameters'!$K$24)</f>
        <v>0.69515887710480362</v>
      </c>
      <c r="K2382" s="156">
        <f ca="1">('Input Parameters'!$E$25/'Input Parameters'!$E$31)^$J2382</f>
        <v>6.8277821334507228E-3</v>
      </c>
      <c r="L2382" s="66">
        <f ca="1">$H2382*$C2382*'Input Parameters'!$E$23*K2382</f>
        <v>1.9070725810776752</v>
      </c>
      <c r="M2382" s="23">
        <f t="shared" ca="1" si="313"/>
        <v>0.45723778170104501</v>
      </c>
      <c r="N2382" s="15">
        <f ca="1">_xlfn.NORM.INV(M2382,'Input Parameters'!$E$26,'Input Parameters'!$F$26)</f>
        <v>3.1744703475570776E-2</v>
      </c>
      <c r="O2382" s="8">
        <f t="shared" ca="1" si="314"/>
        <v>0.2325031918754521</v>
      </c>
      <c r="P2382" s="29">
        <f ca="1">_xlfn.LOGNORM.INV(O2382,'Input Parameters'!$H$27,'Input Parameters'!$I$27)</f>
        <v>1.0304277979242387</v>
      </c>
      <c r="Q2382" s="10"/>
      <c r="R2382" s="15">
        <f>'Input Parameters'!$E$28</f>
        <v>12.7</v>
      </c>
      <c r="S2382" s="10">
        <f t="shared" ca="1" si="315"/>
        <v>0.12434560048634469</v>
      </c>
      <c r="T2382" s="25">
        <f ca="1">_xlfn.LOGNORM.INV(S2382,'Input Parameters'!$H$29,'Input Parameters'!$I$29)</f>
        <v>51.158109816570295</v>
      </c>
      <c r="U2382" s="10">
        <f t="shared" ca="1" si="316"/>
        <v>0.47537078112478326</v>
      </c>
      <c r="V2382" s="29">
        <f ca="1">IF('Input Parameters'!$D$30="Beta",_xlfn.BETA.INV(U2382,'Input Parameters'!$L$30,'Input Parameters'!$M$30,'Input Parameters'!$J$30,'Input Parameters'!$K$30),IF('Input Parameters'!$D$30="LogNorm",_xlfn.LOGNORM.INV(U2382,'Input Parameters'!$H$30,'Input Parameters'!$I$30)))</f>
        <v>0.97515958454327456</v>
      </c>
      <c r="W2382" s="2">
        <f ca="1">N2382+(P2382-N2382)*(1-ERF((T2382-R2382)/(2*SQRT(L2382*'Input Parameters'!$E$31))))</f>
        <v>8.0610656316841098E-2</v>
      </c>
      <c r="X2382">
        <f t="shared" ca="1" si="317"/>
        <v>1</v>
      </c>
      <c r="Y2382" s="7"/>
    </row>
    <row r="2383" spans="1:25" ht="15" customHeight="1" x14ac:dyDescent="0.3">
      <c r="A2383" s="130">
        <v>2376</v>
      </c>
      <c r="B2383" s="10">
        <f t="shared" ca="1" si="309"/>
        <v>0.14833351846075138</v>
      </c>
      <c r="C2383" s="57">
        <f ca="1">_xlfn.NORM.INV(B2383,'Input Parameters'!$E$19,'Input Parameters'!$F$19)</f>
        <v>479.11516906159687</v>
      </c>
      <c r="D2383" s="10">
        <f t="shared" ca="1" si="310"/>
        <v>0.18433548138491607</v>
      </c>
      <c r="E2383" s="59">
        <f ca="1">IF(_xlfn.NORM.INV(D2383,'Input Parameters'!$E$20,'Input Parameters'!$F$20)&lt;3500,3500,IF(_xlfn.NORM.INV(D2383,'Input Parameters'!$E$20,'Input Parameters'!$F$20)&gt;5500,5500,_xlfn.NORM.INV(D2383,'Input Parameters'!$E$20,'Input Parameters'!$F$20)))</f>
        <v>4170.7240520007199</v>
      </c>
      <c r="F2383" s="10">
        <f t="shared" ca="1" si="311"/>
        <v>0.5789269501920391</v>
      </c>
      <c r="G2383" s="61">
        <f ca="1">_xlfn.NORM.INV(F2383,'Input Parameters'!$E$21,'Input Parameters'!$F$21)</f>
        <v>286.41531207180924</v>
      </c>
      <c r="H2383" s="54">
        <f ca="1">EXP(E2383*(1/'Input Parameters'!$E$22-1/G2383))</f>
        <v>0.72090178573270114</v>
      </c>
      <c r="I2383" s="10">
        <f t="shared" ca="1" si="312"/>
        <v>0.54598264162838805</v>
      </c>
      <c r="J2383" s="29">
        <f ca="1">_xlfn.BETA.INV(I2383,'Input Parameters'!$L$24,'Input Parameters'!$M$24,'Input Parameters'!$J$24,'Input Parameters'!$K$24)</f>
        <v>0.62565826033444294</v>
      </c>
      <c r="K2383" s="156">
        <f ca="1">('Input Parameters'!$E$25/'Input Parameters'!$E$31)^$J2383</f>
        <v>1.1240978412237958E-2</v>
      </c>
      <c r="L2383" s="66">
        <f ca="1">$H2383*$C2383*'Input Parameters'!$E$23*K2383</f>
        <v>3.8825775245332719</v>
      </c>
      <c r="M2383" s="23">
        <f t="shared" ca="1" si="313"/>
        <v>0.97807517504157226</v>
      </c>
      <c r="N2383" s="15">
        <f ca="1">_xlfn.NORM.INV(M2383,'Input Parameters'!$E$26,'Input Parameters'!$F$26)</f>
        <v>7.6326028888076061E-2</v>
      </c>
      <c r="O2383" s="8">
        <f t="shared" ca="1" si="314"/>
        <v>0.63520120273533986</v>
      </c>
      <c r="P2383" s="29">
        <f ca="1">_xlfn.LOGNORM.INV(O2383,'Input Parameters'!$H$27,'Input Parameters'!$I$27)</f>
        <v>1.6588690070856971</v>
      </c>
      <c r="Q2383" s="10"/>
      <c r="R2383" s="15">
        <f>'Input Parameters'!$E$28</f>
        <v>12.7</v>
      </c>
      <c r="S2383" s="10">
        <f t="shared" ca="1" si="315"/>
        <v>0.39087032618515238</v>
      </c>
      <c r="T2383" s="25">
        <f ca="1">_xlfn.LOGNORM.INV(S2383,'Input Parameters'!$H$29,'Input Parameters'!$I$29)</f>
        <v>56.448380299242096</v>
      </c>
      <c r="U2383" s="10">
        <f t="shared" ca="1" si="316"/>
        <v>0.95044757827467363</v>
      </c>
      <c r="V2383" s="29">
        <f ca="1">IF('Input Parameters'!$D$30="Beta",_xlfn.BETA.INV(U2383,'Input Parameters'!$L$30,'Input Parameters'!$M$30,'Input Parameters'!$J$30,'Input Parameters'!$K$30),IF('Input Parameters'!$D$30="LogNorm",_xlfn.LOGNORM.INV(U2383,'Input Parameters'!$H$30,'Input Parameters'!$I$30)))</f>
        <v>1.9147081231411702</v>
      </c>
      <c r="W2383" s="2">
        <f ca="1">N2383+(P2383-N2383)*(1-ERF((T2383-R2383)/(2*SQRT(L2383*'Input Parameters'!$E$31))))</f>
        <v>0.26057490204387701</v>
      </c>
      <c r="X2383">
        <f t="shared" ca="1" si="317"/>
        <v>1</v>
      </c>
      <c r="Y2383" s="7"/>
    </row>
    <row r="2384" spans="1:25" ht="15" customHeight="1" x14ac:dyDescent="0.3">
      <c r="A2384" s="130">
        <v>2377</v>
      </c>
      <c r="B2384" s="10">
        <f t="shared" ca="1" si="309"/>
        <v>0.98241201985059556</v>
      </c>
      <c r="C2384" s="57">
        <f ca="1">_xlfn.NORM.INV(B2384,'Input Parameters'!$E$19,'Input Parameters'!$F$19)</f>
        <v>745.28462881045323</v>
      </c>
      <c r="D2384" s="10">
        <f t="shared" ca="1" si="310"/>
        <v>7.3130461498585819E-2</v>
      </c>
      <c r="E2384" s="59">
        <f ca="1">IF(_xlfn.NORM.INV(D2384,'Input Parameters'!$E$20,'Input Parameters'!$F$20)&lt;3500,3500,IF(_xlfn.NORM.INV(D2384,'Input Parameters'!$E$20,'Input Parameters'!$F$20)&gt;5500,5500,_xlfn.NORM.INV(D2384,'Input Parameters'!$E$20,'Input Parameters'!$F$20)))</f>
        <v>3782.9937000327068</v>
      </c>
      <c r="F2384" s="10">
        <f t="shared" ca="1" si="311"/>
        <v>0.71585124022234581</v>
      </c>
      <c r="G2384" s="61">
        <f ca="1">_xlfn.NORM.INV(F2384,'Input Parameters'!$E$21,'Input Parameters'!$F$21)</f>
        <v>289.33460646809124</v>
      </c>
      <c r="H2384" s="54">
        <f ca="1">EXP(E2384*(1/'Input Parameters'!$E$22-1/G2384))</f>
        <v>0.84911199336042076</v>
      </c>
      <c r="I2384" s="10">
        <f t="shared" ca="1" si="312"/>
        <v>0.75418320283758078</v>
      </c>
      <c r="J2384" s="29">
        <f ca="1">_xlfn.BETA.INV(I2384,'Input Parameters'!$L$24,'Input Parameters'!$M$24,'Input Parameters'!$J$24,'Input Parameters'!$K$24)</f>
        <v>0.71287919633125885</v>
      </c>
      <c r="K2384" s="156">
        <f ca="1">('Input Parameters'!$E$25/'Input Parameters'!$E$31)^$J2384</f>
        <v>6.0127507594223513E-3</v>
      </c>
      <c r="L2384" s="66">
        <f ca="1">$H2384*$C2384*'Input Parameters'!$E$23*K2384</f>
        <v>3.8050497653151605</v>
      </c>
      <c r="M2384" s="23">
        <f t="shared" ca="1" si="313"/>
        <v>0.32877428155694144</v>
      </c>
      <c r="N2384" s="15">
        <f ca="1">_xlfn.NORM.INV(M2384,'Input Parameters'!$E$26,'Input Parameters'!$F$26)</f>
        <v>2.4690694405072107E-2</v>
      </c>
      <c r="O2384" s="8">
        <f t="shared" ca="1" si="314"/>
        <v>0.81400281761994164</v>
      </c>
      <c r="P2384" s="29">
        <f ca="1">_xlfn.LOGNORM.INV(O2384,'Input Parameters'!$H$27,'Input Parameters'!$I$27)</f>
        <v>2.1131327181286652</v>
      </c>
      <c r="Q2384" s="10"/>
      <c r="R2384" s="15">
        <f>'Input Parameters'!$E$28</f>
        <v>12.7</v>
      </c>
      <c r="S2384" s="10">
        <f t="shared" ca="1" si="315"/>
        <v>0.82210478038122747</v>
      </c>
      <c r="T2384" s="25">
        <f ca="1">_xlfn.LOGNORM.INV(S2384,'Input Parameters'!$H$29,'Input Parameters'!$I$29)</f>
        <v>64.593059800839683</v>
      </c>
      <c r="U2384" s="10">
        <f t="shared" ca="1" si="316"/>
        <v>0.74702158817738606</v>
      </c>
      <c r="V2384" s="29">
        <f ca="1">IF('Input Parameters'!$D$30="Beta",_xlfn.BETA.INV(U2384,'Input Parameters'!$L$30,'Input Parameters'!$M$30,'Input Parameters'!$J$30,'Input Parameters'!$K$30),IF('Input Parameters'!$D$30="LogNorm",_xlfn.LOGNORM.INV(U2384,'Input Parameters'!$H$30,'Input Parameters'!$I$30)))</f>
        <v>1.2988826768164436</v>
      </c>
      <c r="W2384" s="2">
        <f ca="1">N2384+(P2384-N2384)*(1-ERF((T2384-R2384)/(2*SQRT(L2384*'Input Parameters'!$E$31))))</f>
        <v>0.14990742329408707</v>
      </c>
      <c r="X2384">
        <f t="shared" ca="1" si="317"/>
        <v>1</v>
      </c>
      <c r="Y2384" s="7"/>
    </row>
    <row r="2385" spans="1:25" ht="15" customHeight="1" x14ac:dyDescent="0.3">
      <c r="A2385" s="130">
        <v>2378</v>
      </c>
      <c r="B2385" s="10">
        <f t="shared" ca="1" si="309"/>
        <v>0.75025688034274141</v>
      </c>
      <c r="C2385" s="57">
        <f ca="1">_xlfn.NORM.INV(B2385,'Input Parameters'!$E$19,'Input Parameters'!$F$19)</f>
        <v>624.36270960496677</v>
      </c>
      <c r="D2385" s="10">
        <f t="shared" ca="1" si="310"/>
        <v>0.68905004622380173</v>
      </c>
      <c r="E2385" s="59">
        <f ca="1">IF(_xlfn.NORM.INV(D2385,'Input Parameters'!$E$20,'Input Parameters'!$F$20)&lt;3500,3500,IF(_xlfn.NORM.INV(D2385,'Input Parameters'!$E$20,'Input Parameters'!$F$20)&gt;5500,5500,_xlfn.NORM.INV(D2385,'Input Parameters'!$E$20,'Input Parameters'!$F$20)))</f>
        <v>5145.2116345165041</v>
      </c>
      <c r="F2385" s="10">
        <f t="shared" ca="1" si="311"/>
        <v>0.33102303391945942</v>
      </c>
      <c r="G2385" s="61">
        <f ca="1">_xlfn.NORM.INV(F2385,'Input Parameters'!$E$21,'Input Parameters'!$F$21)</f>
        <v>281.41447247646244</v>
      </c>
      <c r="H2385" s="54">
        <f ca="1">EXP(E2385*(1/'Input Parameters'!$E$22-1/G2385))</f>
        <v>0.48532108198244145</v>
      </c>
      <c r="I2385" s="10">
        <f t="shared" ca="1" si="312"/>
        <v>0.61595356135208956</v>
      </c>
      <c r="J2385" s="29">
        <f ca="1">_xlfn.BETA.INV(I2385,'Input Parameters'!$L$24,'Input Parameters'!$M$24,'Input Parameters'!$J$24,'Input Parameters'!$K$24)</f>
        <v>0.65386645784823449</v>
      </c>
      <c r="K2385" s="156">
        <f ca="1">('Input Parameters'!$E$25/'Input Parameters'!$E$31)^$J2385</f>
        <v>9.1817060986177038E-3</v>
      </c>
      <c r="L2385" s="66">
        <f ca="1">$H2385*$C2385*'Input Parameters'!$E$23*K2385</f>
        <v>2.7822073972511494</v>
      </c>
      <c r="M2385" s="23">
        <f t="shared" ca="1" si="313"/>
        <v>0.72696013506665047</v>
      </c>
      <c r="N2385" s="15">
        <f ca="1">_xlfn.NORM.INV(M2385,'Input Parameters'!$E$26,'Input Parameters'!$F$26)</f>
        <v>4.667654367528698E-2</v>
      </c>
      <c r="O2385" s="8">
        <f t="shared" ca="1" si="314"/>
        <v>0.81787612417087707</v>
      </c>
      <c r="P2385" s="29">
        <f ca="1">_xlfn.LOGNORM.INV(O2385,'Input Parameters'!$H$27,'Input Parameters'!$I$27)</f>
        <v>2.126785538505493</v>
      </c>
      <c r="Q2385" s="10"/>
      <c r="R2385" s="15">
        <f>'Input Parameters'!$E$28</f>
        <v>12.7</v>
      </c>
      <c r="S2385" s="10">
        <f t="shared" ca="1" si="315"/>
        <v>2.8077817035896069E-2</v>
      </c>
      <c r="T2385" s="25">
        <f ca="1">_xlfn.LOGNORM.INV(S2385,'Input Parameters'!$H$29,'Input Parameters'!$I$29)</f>
        <v>46.993519174016818</v>
      </c>
      <c r="U2385" s="10">
        <f t="shared" ca="1" si="316"/>
        <v>9.2074364842378742E-2</v>
      </c>
      <c r="V2385" s="29">
        <f ca="1">IF('Input Parameters'!$D$30="Beta",_xlfn.BETA.INV(U2385,'Input Parameters'!$L$30,'Input Parameters'!$M$30,'Input Parameters'!$J$30,'Input Parameters'!$K$30),IF('Input Parameters'!$D$30="LogNorm",_xlfn.LOGNORM.INV(U2385,'Input Parameters'!$H$30,'Input Parameters'!$I$30)))</f>
        <v>0.59183976199674404</v>
      </c>
      <c r="W2385" s="2">
        <f ca="1">N2385+(P2385-N2385)*(1-ERF((T2385-R2385)/(2*SQRT(L2385*'Input Parameters'!$E$31))))</f>
        <v>0.3503806795884602</v>
      </c>
      <c r="X2385">
        <f t="shared" ca="1" si="317"/>
        <v>1</v>
      </c>
      <c r="Y2385" s="7"/>
    </row>
    <row r="2386" spans="1:25" ht="15" customHeight="1" x14ac:dyDescent="0.3">
      <c r="A2386" s="130">
        <v>2379</v>
      </c>
      <c r="B2386" s="10">
        <f t="shared" ca="1" si="309"/>
        <v>0.39456063790379037</v>
      </c>
      <c r="C2386" s="57">
        <f ca="1">_xlfn.NORM.INV(B2386,'Input Parameters'!$E$19,'Input Parameters'!$F$19)</f>
        <v>544.70031796019975</v>
      </c>
      <c r="D2386" s="10">
        <f t="shared" ca="1" si="310"/>
        <v>0.92098114035595879</v>
      </c>
      <c r="E2386" s="59">
        <f ca="1">IF(_xlfn.NORM.INV(D2386,'Input Parameters'!$E$20,'Input Parameters'!$F$20)&lt;3500,3500,IF(_xlfn.NORM.INV(D2386,'Input Parameters'!$E$20,'Input Parameters'!$F$20)&gt;5500,5500,_xlfn.NORM.INV(D2386,'Input Parameters'!$E$20,'Input Parameters'!$F$20)))</f>
        <v>5500</v>
      </c>
      <c r="F2386" s="10">
        <f t="shared" ca="1" si="311"/>
        <v>0.55227859174218974</v>
      </c>
      <c r="G2386" s="61">
        <f ca="1">_xlfn.NORM.INV(F2386,'Input Parameters'!$E$21,'Input Parameters'!$F$21)</f>
        <v>285.88296370048533</v>
      </c>
      <c r="H2386" s="54">
        <f ca="1">EXP(E2386*(1/'Input Parameters'!$E$22-1/G2386))</f>
        <v>0.62668518100867854</v>
      </c>
      <c r="I2386" s="10">
        <f t="shared" ca="1" si="312"/>
        <v>0.25152617074371486</v>
      </c>
      <c r="J2386" s="29">
        <f ca="1">_xlfn.BETA.INV(I2386,'Input Parameters'!$L$24,'Input Parameters'!$M$24,'Input Parameters'!$J$24,'Input Parameters'!$K$24)</f>
        <v>0.49708220823380889</v>
      </c>
      <c r="K2386" s="156">
        <f ca="1">('Input Parameters'!$E$25/'Input Parameters'!$E$31)^$J2386</f>
        <v>2.8273142739832311E-2</v>
      </c>
      <c r="L2386" s="66">
        <f ca="1">$H2386*$C2386*'Input Parameters'!$E$23*K2386</f>
        <v>9.6511960945602997</v>
      </c>
      <c r="M2386" s="23">
        <f t="shared" ca="1" si="313"/>
        <v>0.94766960831737324</v>
      </c>
      <c r="N2386" s="15">
        <f ca="1">_xlfn.NORM.INV(M2386,'Input Parameters'!$E$26,'Input Parameters'!$F$26)</f>
        <v>6.8075989922215474E-2</v>
      </c>
      <c r="O2386" s="8">
        <f t="shared" ca="1" si="314"/>
        <v>0.10091391152845908</v>
      </c>
      <c r="P2386" s="29">
        <f ca="1">_xlfn.LOGNORM.INV(O2386,'Input Parameters'!$H$27,'Input Parameters'!$I$27)</f>
        <v>0.80939815437934393</v>
      </c>
      <c r="Q2386" s="10"/>
      <c r="R2386" s="15">
        <f>'Input Parameters'!$E$28</f>
        <v>12.7</v>
      </c>
      <c r="S2386" s="10">
        <f t="shared" ca="1" si="315"/>
        <v>0.53153535502985938</v>
      </c>
      <c r="T2386" s="25">
        <f ca="1">_xlfn.LOGNORM.INV(S2386,'Input Parameters'!$H$29,'Input Parameters'!$I$29)</f>
        <v>58.751473174317255</v>
      </c>
      <c r="U2386" s="10">
        <f t="shared" ca="1" si="316"/>
        <v>9.7877219629053491E-2</v>
      </c>
      <c r="V2386" s="29">
        <f ca="1">IF('Input Parameters'!$D$30="Beta",_xlfn.BETA.INV(U2386,'Input Parameters'!$L$30,'Input Parameters'!$M$30,'Input Parameters'!$J$30,'Input Parameters'!$K$30),IF('Input Parameters'!$D$30="LogNorm",_xlfn.LOGNORM.INV(U2386,'Input Parameters'!$H$30,'Input Parameters'!$I$30)))</f>
        <v>0.59991042983890863</v>
      </c>
      <c r="W2386" s="2">
        <f ca="1">N2386+(P2386-N2386)*(1-ERF((T2386-R2386)/(2*SQRT(L2386*'Input Parameters'!$E$31))))</f>
        <v>0.28643492311564911</v>
      </c>
      <c r="X2386">
        <f t="shared" ca="1" si="317"/>
        <v>1</v>
      </c>
      <c r="Y2386" s="7"/>
    </row>
    <row r="2387" spans="1:25" ht="15" customHeight="1" x14ac:dyDescent="0.3">
      <c r="A2387" s="130">
        <v>2380</v>
      </c>
      <c r="B2387" s="10">
        <f t="shared" ca="1" si="309"/>
        <v>0.59938195110775683</v>
      </c>
      <c r="C2387" s="57">
        <f ca="1">_xlfn.NORM.INV(B2387,'Input Parameters'!$E$19,'Input Parameters'!$F$19)</f>
        <v>588.57267923154654</v>
      </c>
      <c r="D2387" s="10">
        <f t="shared" ca="1" si="310"/>
        <v>0.7199438869302931</v>
      </c>
      <c r="E2387" s="59">
        <f ca="1">IF(_xlfn.NORM.INV(D2387,'Input Parameters'!$E$20,'Input Parameters'!$F$20)&lt;3500,3500,IF(_xlfn.NORM.INV(D2387,'Input Parameters'!$E$20,'Input Parameters'!$F$20)&gt;5500,5500,_xlfn.NORM.INV(D2387,'Input Parameters'!$E$20,'Input Parameters'!$F$20)))</f>
        <v>5207.8723750033814</v>
      </c>
      <c r="F2387" s="10">
        <f t="shared" ca="1" si="311"/>
        <v>1.3196859229057334E-2</v>
      </c>
      <c r="G2387" s="61">
        <f ca="1">_xlfn.NORM.INV(F2387,'Input Parameters'!$E$21,'Input Parameters'!$F$21)</f>
        <v>267.39789837014757</v>
      </c>
      <c r="H2387" s="54">
        <f ca="1">EXP(E2387*(1/'Input Parameters'!$E$22-1/G2387))</f>
        <v>0.18235368842677976</v>
      </c>
      <c r="I2387" s="10">
        <f t="shared" ca="1" si="312"/>
        <v>0.38939646765467251</v>
      </c>
      <c r="J2387" s="29">
        <f ca="1">_xlfn.BETA.INV(I2387,'Input Parameters'!$L$24,'Input Parameters'!$M$24,'Input Parameters'!$J$24,'Input Parameters'!$K$24)</f>
        <v>0.56138899946804532</v>
      </c>
      <c r="K2387" s="156">
        <f ca="1">('Input Parameters'!$E$25/'Input Parameters'!$E$31)^$J2387</f>
        <v>1.7825045131126135E-2</v>
      </c>
      <c r="L2387" s="66">
        <f ca="1">$H2387*$C2387*'Input Parameters'!$E$23*K2387</f>
        <v>1.9131335554044979</v>
      </c>
      <c r="M2387" s="23">
        <f t="shared" ca="1" si="313"/>
        <v>0.24342869456994565</v>
      </c>
      <c r="N2387" s="15">
        <f ca="1">_xlfn.NORM.INV(M2387,'Input Parameters'!$E$26,'Input Parameters'!$F$26)</f>
        <v>1.9398367343589233E-2</v>
      </c>
      <c r="O2387" s="8">
        <f t="shared" ca="1" si="314"/>
        <v>0.8905915586721368</v>
      </c>
      <c r="P2387" s="29">
        <f ca="1">_xlfn.LOGNORM.INV(O2387,'Input Parameters'!$H$27,'Input Parameters'!$I$27)</f>
        <v>2.4528138637451491</v>
      </c>
      <c r="Q2387" s="10"/>
      <c r="R2387" s="15">
        <f>'Input Parameters'!$E$28</f>
        <v>12.7</v>
      </c>
      <c r="S2387" s="10">
        <f t="shared" ca="1" si="315"/>
        <v>0.94273972717631382</v>
      </c>
      <c r="T2387" s="25">
        <f ca="1">_xlfn.LOGNORM.INV(S2387,'Input Parameters'!$H$29,'Input Parameters'!$I$29)</f>
        <v>69.52047164803281</v>
      </c>
      <c r="U2387" s="10">
        <f t="shared" ca="1" si="316"/>
        <v>0.40043386562567251</v>
      </c>
      <c r="V2387" s="29">
        <f ca="1">IF('Input Parameters'!$D$30="Beta",_xlfn.BETA.INV(U2387,'Input Parameters'!$L$30,'Input Parameters'!$M$30,'Input Parameters'!$J$30,'Input Parameters'!$K$30),IF('Input Parameters'!$D$30="LogNorm",_xlfn.LOGNORM.INV(U2387,'Input Parameters'!$H$30,'Input Parameters'!$I$30)))</f>
        <v>0.90460511880524108</v>
      </c>
      <c r="W2387" s="2">
        <f ca="1">N2387+(P2387-N2387)*(1-ERF((T2387-R2387)/(2*SQRT(L2387*'Input Parameters'!$E$31))))</f>
        <v>2.8340690681766333E-2</v>
      </c>
      <c r="X2387">
        <f t="shared" ca="1" si="317"/>
        <v>1</v>
      </c>
      <c r="Y2387" s="7"/>
    </row>
    <row r="2388" spans="1:25" ht="15" customHeight="1" x14ac:dyDescent="0.3">
      <c r="A2388" s="130">
        <v>2381</v>
      </c>
      <c r="B2388" s="10">
        <f t="shared" ca="1" si="309"/>
        <v>0.65679003502599564</v>
      </c>
      <c r="C2388" s="57">
        <f ca="1">_xlfn.NORM.INV(B2388,'Input Parameters'!$E$19,'Input Parameters'!$F$19)</f>
        <v>601.41419072525377</v>
      </c>
      <c r="D2388" s="10">
        <f t="shared" ca="1" si="310"/>
        <v>0.66615821614534387</v>
      </c>
      <c r="E2388" s="59">
        <f ca="1">IF(_xlfn.NORM.INV(D2388,'Input Parameters'!$E$20,'Input Parameters'!$F$20)&lt;3500,3500,IF(_xlfn.NORM.INV(D2388,'Input Parameters'!$E$20,'Input Parameters'!$F$20)&gt;5500,5500,_xlfn.NORM.INV(D2388,'Input Parameters'!$E$20,'Input Parameters'!$F$20)))</f>
        <v>5100.5305381184917</v>
      </c>
      <c r="F2388" s="10">
        <f t="shared" ca="1" si="311"/>
        <v>0.52332684621394787</v>
      </c>
      <c r="G2388" s="61">
        <f ca="1">_xlfn.NORM.INV(F2388,'Input Parameters'!$E$21,'Input Parameters'!$F$21)</f>
        <v>285.30985001367333</v>
      </c>
      <c r="H2388" s="54">
        <f ca="1">EXP(E2388*(1/'Input Parameters'!$E$22-1/G2388))</f>
        <v>0.62549721724845719</v>
      </c>
      <c r="I2388" s="10">
        <f t="shared" ca="1" si="312"/>
        <v>0.23871714638052244</v>
      </c>
      <c r="J2388" s="29">
        <f ca="1">_xlfn.BETA.INV(I2388,'Input Parameters'!$L$24,'Input Parameters'!$M$24,'Input Parameters'!$J$24,'Input Parameters'!$K$24)</f>
        <v>0.49033686120739312</v>
      </c>
      <c r="K2388" s="156">
        <f ca="1">('Input Parameters'!$E$25/'Input Parameters'!$E$31)^$J2388</f>
        <v>2.9674865352383957E-2</v>
      </c>
      <c r="L2388" s="66">
        <f ca="1">$H2388*$C2388*'Input Parameters'!$E$23*K2388</f>
        <v>11.163176985858804</v>
      </c>
      <c r="M2388" s="23">
        <f t="shared" ca="1" si="313"/>
        <v>0.30211609009121898</v>
      </c>
      <c r="N2388" s="15">
        <f ca="1">_xlfn.NORM.INV(M2388,'Input Parameters'!$E$26,'Input Parameters'!$F$26)</f>
        <v>2.3115194481376576E-2</v>
      </c>
      <c r="O2388" s="8">
        <f t="shared" ca="1" si="314"/>
        <v>0.86474155683619691</v>
      </c>
      <c r="P2388" s="29">
        <f ca="1">_xlfn.LOGNORM.INV(O2388,'Input Parameters'!$H$27,'Input Parameters'!$I$27)</f>
        <v>2.3179717945713008</v>
      </c>
      <c r="Q2388" s="10"/>
      <c r="R2388" s="15">
        <f>'Input Parameters'!$E$28</f>
        <v>12.7</v>
      </c>
      <c r="S2388" s="10">
        <f t="shared" ca="1" si="315"/>
        <v>0.80689509556696604</v>
      </c>
      <c r="T2388" s="25">
        <f ca="1">_xlfn.LOGNORM.INV(S2388,'Input Parameters'!$H$29,'Input Parameters'!$I$29)</f>
        <v>64.181698322553999</v>
      </c>
      <c r="U2388" s="10">
        <f t="shared" ca="1" si="316"/>
        <v>0.37087376422503404</v>
      </c>
      <c r="V2388" s="29">
        <f ca="1">IF('Input Parameters'!$D$30="Beta",_xlfn.BETA.INV(U2388,'Input Parameters'!$L$30,'Input Parameters'!$M$30,'Input Parameters'!$J$30,'Input Parameters'!$K$30),IF('Input Parameters'!$D$30="LogNorm",_xlfn.LOGNORM.INV(U2388,'Input Parameters'!$H$30,'Input Parameters'!$I$30)))</f>
        <v>0.87744069263144464</v>
      </c>
      <c r="W2388" s="2">
        <f ca="1">N2388+(P2388-N2388)*(1-ERF((T2388-R2388)/(2*SQRT(L2388*'Input Parameters'!$E$31))))</f>
        <v>0.65630046021583133</v>
      </c>
      <c r="X2388">
        <f t="shared" ca="1" si="317"/>
        <v>1</v>
      </c>
      <c r="Y2388" s="7"/>
    </row>
    <row r="2389" spans="1:25" ht="15" customHeight="1" x14ac:dyDescent="0.3">
      <c r="A2389" s="130">
        <v>2382</v>
      </c>
      <c r="B2389" s="10">
        <f t="shared" ca="1" si="309"/>
        <v>0.47698268041906067</v>
      </c>
      <c r="C2389" s="57">
        <f ca="1">_xlfn.NORM.INV(B2389,'Input Parameters'!$E$19,'Input Parameters'!$F$19)</f>
        <v>562.42199150331089</v>
      </c>
      <c r="D2389" s="10">
        <f t="shared" ca="1" si="310"/>
        <v>0.88385187089400763</v>
      </c>
      <c r="E2389" s="59">
        <f ca="1">IF(_xlfn.NORM.INV(D2389,'Input Parameters'!$E$20,'Input Parameters'!$F$20)&lt;3500,3500,IF(_xlfn.NORM.INV(D2389,'Input Parameters'!$E$20,'Input Parameters'!$F$20)&gt;5500,5500,_xlfn.NORM.INV(D2389,'Input Parameters'!$E$20,'Input Parameters'!$F$20)))</f>
        <v>5500</v>
      </c>
      <c r="F2389" s="10">
        <f t="shared" ca="1" si="311"/>
        <v>0.54616563802499496</v>
      </c>
      <c r="G2389" s="61">
        <f ca="1">_xlfn.NORM.INV(F2389,'Input Parameters'!$E$21,'Input Parameters'!$F$21)</f>
        <v>285.76159951286292</v>
      </c>
      <c r="H2389" s="54">
        <f ca="1">EXP(E2389*(1/'Input Parameters'!$E$22-1/G2389))</f>
        <v>0.62158556495401707</v>
      </c>
      <c r="I2389" s="10">
        <f t="shared" ca="1" si="312"/>
        <v>1.7830187838838607E-2</v>
      </c>
      <c r="J2389" s="29">
        <f ca="1">_xlfn.BETA.INV(I2389,'Input Parameters'!$L$24,'Input Parameters'!$M$24,'Input Parameters'!$J$24,'Input Parameters'!$K$24)</f>
        <v>0.27494199485875348</v>
      </c>
      <c r="K2389" s="156">
        <f ca="1">('Input Parameters'!$E$25/'Input Parameters'!$E$31)^$J2389</f>
        <v>0.13913514915820976</v>
      </c>
      <c r="L2389" s="66">
        <f ca="1">$H2389*$C2389*'Input Parameters'!$E$23*K2389</f>
        <v>48.640728647583799</v>
      </c>
      <c r="M2389" s="23">
        <f t="shared" ca="1" si="313"/>
        <v>0.45272476658155592</v>
      </c>
      <c r="N2389" s="15">
        <f ca="1">_xlfn.NORM.INV(M2389,'Input Parameters'!$E$26,'Input Parameters'!$F$26)</f>
        <v>3.1505616792272595E-2</v>
      </c>
      <c r="O2389" s="8">
        <f t="shared" ca="1" si="314"/>
        <v>0.63062925444593876</v>
      </c>
      <c r="P2389" s="29">
        <f ca="1">_xlfn.LOGNORM.INV(O2389,'Input Parameters'!$H$27,'Input Parameters'!$I$27)</f>
        <v>1.6499829810472038</v>
      </c>
      <c r="Q2389" s="10"/>
      <c r="R2389" s="15">
        <f>'Input Parameters'!$E$28</f>
        <v>12.7</v>
      </c>
      <c r="S2389" s="10">
        <f t="shared" ca="1" si="315"/>
        <v>0.38267161316130482</v>
      </c>
      <c r="T2389" s="25">
        <f ca="1">_xlfn.LOGNORM.INV(S2389,'Input Parameters'!$H$29,'Input Parameters'!$I$29)</f>
        <v>56.312789529501906</v>
      </c>
      <c r="U2389" s="10">
        <f t="shared" ca="1" si="316"/>
        <v>0.22636289350489536</v>
      </c>
      <c r="V2389" s="29">
        <f ca="1">IF('Input Parameters'!$D$30="Beta",_xlfn.BETA.INV(U2389,'Input Parameters'!$L$30,'Input Parameters'!$M$30,'Input Parameters'!$J$30,'Input Parameters'!$K$30),IF('Input Parameters'!$D$30="LogNorm",_xlfn.LOGNORM.INV(U2389,'Input Parameters'!$H$30,'Input Parameters'!$I$30)))</f>
        <v>0.74311913226816451</v>
      </c>
      <c r="W2389" s="2">
        <f ca="1">N2389+(P2389-N2389)*(1-ERF((T2389-R2389)/(2*SQRT(L2389*'Input Parameters'!$E$31))))</f>
        <v>1.097045001412408</v>
      </c>
      <c r="X2389">
        <f t="shared" ca="1" si="317"/>
        <v>0</v>
      </c>
      <c r="Y2389" s="7"/>
    </row>
    <row r="2390" spans="1:25" ht="15" customHeight="1" x14ac:dyDescent="0.3">
      <c r="A2390" s="130">
        <v>2383</v>
      </c>
      <c r="B2390" s="10">
        <f t="shared" ca="1" si="309"/>
        <v>0.75828510444429531</v>
      </c>
      <c r="C2390" s="57">
        <f ca="1">_xlfn.NORM.INV(B2390,'Input Parameters'!$E$19,'Input Parameters'!$F$19)</f>
        <v>626.5173355928556</v>
      </c>
      <c r="D2390" s="10">
        <f t="shared" ca="1" si="310"/>
        <v>0.74547128958302156</v>
      </c>
      <c r="E2390" s="59">
        <f ca="1">IF(_xlfn.NORM.INV(D2390,'Input Parameters'!$E$20,'Input Parameters'!$F$20)&lt;3500,3500,IF(_xlfn.NORM.INV(D2390,'Input Parameters'!$E$20,'Input Parameters'!$F$20)&gt;5500,5500,_xlfn.NORM.INV(D2390,'Input Parameters'!$E$20,'Input Parameters'!$F$20)))</f>
        <v>5262.2142651253462</v>
      </c>
      <c r="F2390" s="10">
        <f t="shared" ca="1" si="311"/>
        <v>0.91323172952060205</v>
      </c>
      <c r="G2390" s="61">
        <f ca="1">_xlfn.NORM.INV(F2390,'Input Parameters'!$E$21,'Input Parameters'!$F$21)</f>
        <v>295.54689166774057</v>
      </c>
      <c r="H2390" s="54">
        <f ca="1">EXP(E2390*(1/'Input Parameters'!$E$22-1/G2390))</f>
        <v>1.1673886822682102</v>
      </c>
      <c r="I2390" s="10">
        <f t="shared" ca="1" si="312"/>
        <v>0.90542108616578276</v>
      </c>
      <c r="J2390" s="29">
        <f ca="1">_xlfn.BETA.INV(I2390,'Input Parameters'!$L$24,'Input Parameters'!$M$24,'Input Parameters'!$J$24,'Input Parameters'!$K$24)</f>
        <v>0.79644214801501678</v>
      </c>
      <c r="K2390" s="156">
        <f ca="1">('Input Parameters'!$E$25/'Input Parameters'!$E$31)^$J2390</f>
        <v>3.3017067074185579E-3</v>
      </c>
      <c r="L2390" s="66">
        <f ca="1">$H2390*$C2390*'Input Parameters'!$E$23*K2390</f>
        <v>2.4148327819459756</v>
      </c>
      <c r="M2390" s="23">
        <f t="shared" ca="1" si="313"/>
        <v>0.1008118070628139</v>
      </c>
      <c r="N2390" s="15">
        <f ca="1">_xlfn.NORM.INV(M2390,'Input Parameters'!$E$26,'Input Parameters'!$F$26)</f>
        <v>7.184270900487337E-3</v>
      </c>
      <c r="O2390" s="8">
        <f t="shared" ca="1" si="314"/>
        <v>8.6285547783093719E-3</v>
      </c>
      <c r="P2390" s="29">
        <f ca="1">_xlfn.LOGNORM.INV(O2390,'Input Parameters'!$H$27,'Input Parameters'!$I$27)</f>
        <v>0.49646127739296925</v>
      </c>
      <c r="Q2390" s="10"/>
      <c r="R2390" s="15">
        <f>'Input Parameters'!$E$28</f>
        <v>12.7</v>
      </c>
      <c r="S2390" s="10">
        <f t="shared" ca="1" si="315"/>
        <v>0.29432137781463041</v>
      </c>
      <c r="T2390" s="25">
        <f ca="1">_xlfn.LOGNORM.INV(S2390,'Input Parameters'!$H$29,'Input Parameters'!$I$29)</f>
        <v>54.801318083601366</v>
      </c>
      <c r="U2390" s="10">
        <f t="shared" ca="1" si="316"/>
        <v>0.62648105324627446</v>
      </c>
      <c r="V2390" s="29">
        <f ca="1">IF('Input Parameters'!$D$30="Beta",_xlfn.BETA.INV(U2390,'Input Parameters'!$L$30,'Input Parameters'!$M$30,'Input Parameters'!$J$30,'Input Parameters'!$K$30),IF('Input Parameters'!$D$30="LogNorm",_xlfn.LOGNORM.INV(U2390,'Input Parameters'!$H$30,'Input Parameters'!$I$30)))</f>
        <v>1.1347382761526548</v>
      </c>
      <c r="W2390" s="2">
        <f ca="1">N2390+(P2390-N2390)*(1-ERF((T2390-R2390)/(2*SQRT(L2390*'Input Parameters'!$E$31))))</f>
        <v>3.4289171658904216E-2</v>
      </c>
      <c r="X2390">
        <f t="shared" ca="1" si="317"/>
        <v>1</v>
      </c>
      <c r="Y2390" s="7"/>
    </row>
    <row r="2391" spans="1:25" ht="15" customHeight="1" x14ac:dyDescent="0.3">
      <c r="A2391" s="130">
        <v>2384</v>
      </c>
      <c r="B2391" s="10">
        <f t="shared" ca="1" si="309"/>
        <v>0.59094511407184669</v>
      </c>
      <c r="C2391" s="57">
        <f ca="1">_xlfn.NORM.INV(B2391,'Input Parameters'!$E$19,'Input Parameters'!$F$19)</f>
        <v>586.7330423875336</v>
      </c>
      <c r="D2391" s="10">
        <f t="shared" ca="1" si="310"/>
        <v>0.19523947218358662</v>
      </c>
      <c r="E2391" s="59">
        <f ca="1">IF(_xlfn.NORM.INV(D2391,'Input Parameters'!$E$20,'Input Parameters'!$F$20)&lt;3500,3500,IF(_xlfn.NORM.INV(D2391,'Input Parameters'!$E$20,'Input Parameters'!$F$20)&gt;5500,5500,_xlfn.NORM.INV(D2391,'Input Parameters'!$E$20,'Input Parameters'!$F$20)))</f>
        <v>4198.8756164069619</v>
      </c>
      <c r="F2391" s="10">
        <f t="shared" ca="1" si="311"/>
        <v>0.2260277894642595</v>
      </c>
      <c r="G2391" s="61">
        <f ca="1">_xlfn.NORM.INV(F2391,'Input Parameters'!$E$21,'Input Parameters'!$F$21)</f>
        <v>278.9393390786858</v>
      </c>
      <c r="H2391" s="54">
        <f ca="1">EXP(E2391*(1/'Input Parameters'!$E$22-1/G2391))</f>
        <v>0.48559868187742095</v>
      </c>
      <c r="I2391" s="10">
        <f t="shared" ca="1" si="312"/>
        <v>0.25674720040334553</v>
      </c>
      <c r="J2391" s="29">
        <f ca="1">_xlfn.BETA.INV(I2391,'Input Parameters'!$L$24,'Input Parameters'!$M$24,'Input Parameters'!$J$24,'Input Parameters'!$K$24)</f>
        <v>0.49978030699785625</v>
      </c>
      <c r="K2391" s="156">
        <f ca="1">('Input Parameters'!$E$25/'Input Parameters'!$E$31)^$J2391</f>
        <v>2.7731179503127094E-2</v>
      </c>
      <c r="L2391" s="66">
        <f ca="1">$H2391*$C2391*'Input Parameters'!$E$23*K2391</f>
        <v>7.9010787023326747</v>
      </c>
      <c r="M2391" s="23">
        <f t="shared" ca="1" si="313"/>
        <v>0.97084598535366085</v>
      </c>
      <c r="N2391" s="15">
        <f ca="1">_xlfn.NORM.INV(M2391,'Input Parameters'!$E$26,'Input Parameters'!$F$26)</f>
        <v>7.3760873157861673E-2</v>
      </c>
      <c r="O2391" s="8">
        <f t="shared" ca="1" si="314"/>
        <v>0.58397355893477843</v>
      </c>
      <c r="P2391" s="29">
        <f ca="1">_xlfn.LOGNORM.INV(O2391,'Input Parameters'!$H$27,'Input Parameters'!$I$27)</f>
        <v>1.5636670340381635</v>
      </c>
      <c r="Q2391" s="10"/>
      <c r="R2391" s="15">
        <f>'Input Parameters'!$E$28</f>
        <v>12.7</v>
      </c>
      <c r="S2391" s="10">
        <f t="shared" ca="1" si="315"/>
        <v>0.6347808452522955</v>
      </c>
      <c r="T2391" s="25">
        <f ca="1">_xlfn.LOGNORM.INV(S2391,'Input Parameters'!$H$29,'Input Parameters'!$I$29)</f>
        <v>60.528538538919221</v>
      </c>
      <c r="U2391" s="10">
        <f t="shared" ca="1" si="316"/>
        <v>0.25552732109926846</v>
      </c>
      <c r="V2391" s="29">
        <f ca="1">IF('Input Parameters'!$D$30="Beta",_xlfn.BETA.INV(U2391,'Input Parameters'!$L$30,'Input Parameters'!$M$30,'Input Parameters'!$J$30,'Input Parameters'!$K$30),IF('Input Parameters'!$D$30="LogNorm",_xlfn.LOGNORM.INV(U2391,'Input Parameters'!$H$30,'Input Parameters'!$I$30)))</f>
        <v>0.77108568335333183</v>
      </c>
      <c r="W2391" s="2">
        <f ca="1">N2391+(P2391-N2391)*(1-ERF((T2391-R2391)/(2*SQRT(L2391*'Input Parameters'!$E$31))))</f>
        <v>0.41481302630187955</v>
      </c>
      <c r="X2391">
        <f t="shared" ca="1" si="317"/>
        <v>1</v>
      </c>
      <c r="Y2391" s="7"/>
    </row>
    <row r="2392" spans="1:25" ht="15" customHeight="1" x14ac:dyDescent="0.3">
      <c r="A2392" s="130">
        <v>2385</v>
      </c>
      <c r="B2392" s="10">
        <f t="shared" ca="1" si="309"/>
        <v>0.81998739125553533</v>
      </c>
      <c r="C2392" s="57">
        <f ca="1">_xlfn.NORM.INV(B2392,'Input Parameters'!$E$19,'Input Parameters'!$F$19)</f>
        <v>644.64428965059199</v>
      </c>
      <c r="D2392" s="10">
        <f t="shared" ca="1" si="310"/>
        <v>0.36523857518725689</v>
      </c>
      <c r="E2392" s="59">
        <f ca="1">IF(_xlfn.NORM.INV(D2392,'Input Parameters'!$E$20,'Input Parameters'!$F$20)&lt;3500,3500,IF(_xlfn.NORM.INV(D2392,'Input Parameters'!$E$20,'Input Parameters'!$F$20)&gt;5500,5500,_xlfn.NORM.INV(D2392,'Input Parameters'!$E$20,'Input Parameters'!$F$20)))</f>
        <v>4558.8563810796786</v>
      </c>
      <c r="F2392" s="10">
        <f t="shared" ca="1" si="311"/>
        <v>0.57564040480631462</v>
      </c>
      <c r="G2392" s="61">
        <f ca="1">_xlfn.NORM.INV(F2392,'Input Parameters'!$E$21,'Input Parameters'!$F$21)</f>
        <v>286.34931780367151</v>
      </c>
      <c r="H2392" s="54">
        <f ca="1">EXP(E2392*(1/'Input Parameters'!$E$22-1/G2392))</f>
        <v>0.69671754792597718</v>
      </c>
      <c r="I2392" s="10">
        <f t="shared" ca="1" si="312"/>
        <v>0.3728561052453262</v>
      </c>
      <c r="J2392" s="29">
        <f ca="1">_xlfn.BETA.INV(I2392,'Input Parameters'!$L$24,'Input Parameters'!$M$24,'Input Parameters'!$J$24,'Input Parameters'!$K$24)</f>
        <v>0.55424234799047856</v>
      </c>
      <c r="K2392" s="156">
        <f ca="1">('Input Parameters'!$E$25/'Input Parameters'!$E$31)^$J2392</f>
        <v>1.876270914106138E-2</v>
      </c>
      <c r="L2392" s="66">
        <f ca="1">$H2392*$C2392*'Input Parameters'!$E$23*K2392</f>
        <v>8.4269891593624493</v>
      </c>
      <c r="M2392" s="23">
        <f t="shared" ca="1" si="313"/>
        <v>0.88801302869962062</v>
      </c>
      <c r="N2392" s="15">
        <f ca="1">_xlfn.NORM.INV(M2392,'Input Parameters'!$E$26,'Input Parameters'!$F$26)</f>
        <v>5.9536605273831929E-2</v>
      </c>
      <c r="O2392" s="8">
        <f t="shared" ca="1" si="314"/>
        <v>0.48930257975693803</v>
      </c>
      <c r="P2392" s="29">
        <f ca="1">_xlfn.LOGNORM.INV(O2392,'Input Parameters'!$H$27,'Input Parameters'!$I$27)</f>
        <v>1.406841983806002</v>
      </c>
      <c r="Q2392" s="10"/>
      <c r="R2392" s="15">
        <f>'Input Parameters'!$E$28</f>
        <v>12.7</v>
      </c>
      <c r="S2392" s="10">
        <f t="shared" ca="1" si="315"/>
        <v>5.2539532446016612E-2</v>
      </c>
      <c r="T2392" s="25">
        <f ca="1">_xlfn.LOGNORM.INV(S2392,'Input Parameters'!$H$29,'Input Parameters'!$I$29)</f>
        <v>48.543935409133546</v>
      </c>
      <c r="U2392" s="10">
        <f t="shared" ca="1" si="316"/>
        <v>0.24053880088161883</v>
      </c>
      <c r="V2392" s="29">
        <f ca="1">IF('Input Parameters'!$D$30="Beta",_xlfn.BETA.INV(U2392,'Input Parameters'!$L$30,'Input Parameters'!$M$30,'Input Parameters'!$J$30,'Input Parameters'!$K$30),IF('Input Parameters'!$D$30="LogNorm",_xlfn.LOGNORM.INV(U2392,'Input Parameters'!$H$30,'Input Parameters'!$I$30)))</f>
        <v>0.75681417828355724</v>
      </c>
      <c r="W2392" s="2">
        <f ca="1">N2392+(P2392-N2392)*(1-ERF((T2392-R2392)/(2*SQRT(L2392*'Input Parameters'!$E$31))))</f>
        <v>0.5750264826635616</v>
      </c>
      <c r="X2392">
        <f t="shared" ca="1" si="317"/>
        <v>1</v>
      </c>
      <c r="Y2392" s="7"/>
    </row>
    <row r="2393" spans="1:25" ht="15" customHeight="1" x14ac:dyDescent="0.3">
      <c r="A2393" s="130">
        <v>2386</v>
      </c>
      <c r="B2393" s="10">
        <f t="shared" ca="1" si="309"/>
        <v>3.5279373310735607E-2</v>
      </c>
      <c r="C2393" s="57">
        <f ca="1">_xlfn.NORM.INV(B2393,'Input Parameters'!$E$19,'Input Parameters'!$F$19)</f>
        <v>414.4980658911461</v>
      </c>
      <c r="D2393" s="10">
        <f t="shared" ca="1" si="310"/>
        <v>0.44864419240049858</v>
      </c>
      <c r="E2393" s="59">
        <f ca="1">IF(_xlfn.NORM.INV(D2393,'Input Parameters'!$E$20,'Input Parameters'!$F$20)&lt;3500,3500,IF(_xlfn.NORM.INV(D2393,'Input Parameters'!$E$20,'Input Parameters'!$F$20)&gt;5500,5500,_xlfn.NORM.INV(D2393,'Input Parameters'!$E$20,'Input Parameters'!$F$20)))</f>
        <v>4709.6387252253844</v>
      </c>
      <c r="F2393" s="10">
        <f t="shared" ca="1" si="311"/>
        <v>0.23944120841149386</v>
      </c>
      <c r="G2393" s="61">
        <f ca="1">_xlfn.NORM.INV(F2393,'Input Parameters'!$E$21,'Input Parameters'!$F$21)</f>
        <v>279.28432459768055</v>
      </c>
      <c r="H2393" s="54">
        <f ca="1">EXP(E2393*(1/'Input Parameters'!$E$22-1/G2393))</f>
        <v>0.45412255810629187</v>
      </c>
      <c r="I2393" s="10">
        <f t="shared" ca="1" si="312"/>
        <v>0.1544928983711169</v>
      </c>
      <c r="J2393" s="29">
        <f ca="1">_xlfn.BETA.INV(I2393,'Input Parameters'!$L$24,'Input Parameters'!$M$24,'Input Parameters'!$J$24,'Input Parameters'!$K$24)</f>
        <v>0.43983587744534031</v>
      </c>
      <c r="K2393" s="156">
        <f ca="1">('Input Parameters'!$E$25/'Input Parameters'!$E$31)^$J2393</f>
        <v>4.2630570800279426E-2</v>
      </c>
      <c r="L2393" s="66">
        <f ca="1">$H2393*$C2393*'Input Parameters'!$E$23*K2393</f>
        <v>8.0244769088015175</v>
      </c>
      <c r="M2393" s="23">
        <f t="shared" ca="1" si="313"/>
        <v>0.55445108118134834</v>
      </c>
      <c r="N2393" s="15">
        <f ca="1">_xlfn.NORM.INV(M2393,'Input Parameters'!$E$26,'Input Parameters'!$F$26)</f>
        <v>3.687521884089652E-2</v>
      </c>
      <c r="O2393" s="8">
        <f t="shared" ca="1" si="314"/>
        <v>0.59486007516248907</v>
      </c>
      <c r="P2393" s="29">
        <f ca="1">_xlfn.LOGNORM.INV(O2393,'Input Parameters'!$H$27,'Input Parameters'!$I$27)</f>
        <v>1.5831543640764452</v>
      </c>
      <c r="Q2393" s="10"/>
      <c r="R2393" s="15">
        <f>'Input Parameters'!$E$28</f>
        <v>12.7</v>
      </c>
      <c r="S2393" s="10">
        <f t="shared" ca="1" si="315"/>
        <v>0.401711170368797</v>
      </c>
      <c r="T2393" s="25">
        <f ca="1">_xlfn.LOGNORM.INV(S2393,'Input Parameters'!$H$29,'Input Parameters'!$I$29)</f>
        <v>56.626946141804304</v>
      </c>
      <c r="U2393" s="10">
        <f t="shared" ca="1" si="316"/>
        <v>0.78488325846796214</v>
      </c>
      <c r="V2393" s="29">
        <f ca="1">IF('Input Parameters'!$D$30="Beta",_xlfn.BETA.INV(U2393,'Input Parameters'!$L$30,'Input Parameters'!$M$30,'Input Parameters'!$J$30,'Input Parameters'!$K$30),IF('Input Parameters'!$D$30="LogNorm",_xlfn.LOGNORM.INV(U2393,'Input Parameters'!$H$30,'Input Parameters'!$I$30)))</f>
        <v>1.3637845213964039</v>
      </c>
      <c r="W2393" s="2">
        <f ca="1">N2393+(P2393-N2393)*(1-ERF((T2393-R2393)/(2*SQRT(L2393*'Input Parameters'!$E$31))))</f>
        <v>0.45879466969186772</v>
      </c>
      <c r="X2393">
        <f t="shared" ca="1" si="317"/>
        <v>1</v>
      </c>
      <c r="Y2393" s="7"/>
    </row>
    <row r="2394" spans="1:25" ht="15" customHeight="1" x14ac:dyDescent="0.3">
      <c r="A2394" s="130">
        <v>2387</v>
      </c>
      <c r="B2394" s="10">
        <f t="shared" ca="1" si="309"/>
        <v>4.2722982621627326E-2</v>
      </c>
      <c r="C2394" s="57">
        <f ca="1">_xlfn.NORM.INV(B2394,'Input Parameters'!$E$19,'Input Parameters'!$F$19)</f>
        <v>421.96628624817413</v>
      </c>
      <c r="D2394" s="10">
        <f t="shared" ca="1" si="310"/>
        <v>0.3945905777035611</v>
      </c>
      <c r="E2394" s="59">
        <f ca="1">IF(_xlfn.NORM.INV(D2394,'Input Parameters'!$E$20,'Input Parameters'!$F$20)&lt;3500,3500,IF(_xlfn.NORM.INV(D2394,'Input Parameters'!$E$20,'Input Parameters'!$F$20)&gt;5500,5500,_xlfn.NORM.INV(D2394,'Input Parameters'!$E$20,'Input Parameters'!$F$20)))</f>
        <v>4612.838144955741</v>
      </c>
      <c r="F2394" s="10">
        <f t="shared" ca="1" si="311"/>
        <v>0.84511334317475117</v>
      </c>
      <c r="G2394" s="61">
        <f ca="1">_xlfn.NORM.INV(F2394,'Input Parameters'!$E$21,'Input Parameters'!$F$21)</f>
        <v>292.83338474664936</v>
      </c>
      <c r="H2394" s="54">
        <f ca="1">EXP(E2394*(1/'Input Parameters'!$E$22-1/G2394))</f>
        <v>0.99108233637996201</v>
      </c>
      <c r="I2394" s="10">
        <f t="shared" ca="1" si="312"/>
        <v>0.75990871685023054</v>
      </c>
      <c r="J2394" s="29">
        <f ca="1">_xlfn.BETA.INV(I2394,'Input Parameters'!$L$24,'Input Parameters'!$M$24,'Input Parameters'!$J$24,'Input Parameters'!$K$24)</f>
        <v>0.71551870146502661</v>
      </c>
      <c r="K2394" s="156">
        <f ca="1">('Input Parameters'!$E$25/'Input Parameters'!$E$31)^$J2394</f>
        <v>5.8999727063567776E-3</v>
      </c>
      <c r="L2394" s="66">
        <f ca="1">$H2394*$C2394*'Input Parameters'!$E$23*K2394</f>
        <v>2.4673882495130948</v>
      </c>
      <c r="M2394" s="23">
        <f t="shared" ca="1" si="313"/>
        <v>0.13094613826289814</v>
      </c>
      <c r="N2394" s="15">
        <f ca="1">_xlfn.NORM.INV(M2394,'Input Parameters'!$E$26,'Input Parameters'!$F$26)</f>
        <v>1.0439473584306781E-2</v>
      </c>
      <c r="O2394" s="8">
        <f t="shared" ca="1" si="314"/>
        <v>0.37897253922213037</v>
      </c>
      <c r="P2394" s="29">
        <f ca="1">_xlfn.LOGNORM.INV(O2394,'Input Parameters'!$H$27,'Input Parameters'!$I$27)</f>
        <v>1.24218201144249</v>
      </c>
      <c r="Q2394" s="10"/>
      <c r="R2394" s="15">
        <f>'Input Parameters'!$E$28</f>
        <v>12.7</v>
      </c>
      <c r="S2394" s="10">
        <f t="shared" ca="1" si="315"/>
        <v>0.31203612260088154</v>
      </c>
      <c r="T2394" s="25">
        <f ca="1">_xlfn.LOGNORM.INV(S2394,'Input Parameters'!$H$29,'Input Parameters'!$I$29)</f>
        <v>55.114254362737853</v>
      </c>
      <c r="U2394" s="10">
        <f t="shared" ca="1" si="316"/>
        <v>0.90692817654394953</v>
      </c>
      <c r="V2394" s="29">
        <f ca="1">IF('Input Parameters'!$D$30="Beta",_xlfn.BETA.INV(U2394,'Input Parameters'!$L$30,'Input Parameters'!$M$30,'Input Parameters'!$J$30,'Input Parameters'!$K$30),IF('Input Parameters'!$D$30="LogNorm",_xlfn.LOGNORM.INV(U2394,'Input Parameters'!$H$30,'Input Parameters'!$I$30)))</f>
        <v>1.6829711863957595</v>
      </c>
      <c r="W2394" s="2">
        <f ca="1">N2394+(P2394-N2394)*(1-ERF((T2394-R2394)/(2*SQRT(L2394*'Input Parameters'!$E$31))))</f>
        <v>7.9689493019990398E-2</v>
      </c>
      <c r="X2394">
        <f t="shared" ca="1" si="317"/>
        <v>1</v>
      </c>
      <c r="Y2394" s="7"/>
    </row>
    <row r="2395" spans="1:25" ht="15" customHeight="1" x14ac:dyDescent="0.3">
      <c r="A2395" s="130">
        <v>2388</v>
      </c>
      <c r="B2395" s="10">
        <f t="shared" ca="1" si="309"/>
        <v>0.24144528450462754</v>
      </c>
      <c r="C2395" s="57">
        <f ca="1">_xlfn.NORM.INV(B2395,'Input Parameters'!$E$19,'Input Parameters'!$F$19)</f>
        <v>508.00964128003318</v>
      </c>
      <c r="D2395" s="10">
        <f t="shared" ca="1" si="310"/>
        <v>0.83127060822512588</v>
      </c>
      <c r="E2395" s="59">
        <f ca="1">IF(_xlfn.NORM.INV(D2395,'Input Parameters'!$E$20,'Input Parameters'!$F$20)&lt;3500,3500,IF(_xlfn.NORM.INV(D2395,'Input Parameters'!$E$20,'Input Parameters'!$F$20)&gt;5500,5500,_xlfn.NORM.INV(D2395,'Input Parameters'!$E$20,'Input Parameters'!$F$20)))</f>
        <v>5471.4389117113806</v>
      </c>
      <c r="F2395" s="10">
        <f t="shared" ca="1" si="311"/>
        <v>0.2124582655141678</v>
      </c>
      <c r="G2395" s="61">
        <f ca="1">_xlfn.NORM.INV(F2395,'Input Parameters'!$E$21,'Input Parameters'!$F$21)</f>
        <v>278.57834358107715</v>
      </c>
      <c r="H2395" s="54">
        <f ca="1">EXP(E2395*(1/'Input Parameters'!$E$22-1/G2395))</f>
        <v>0.38032760516960862</v>
      </c>
      <c r="I2395" s="10">
        <f t="shared" ca="1" si="312"/>
        <v>0.99213793772578174</v>
      </c>
      <c r="J2395" s="29">
        <f ca="1">_xlfn.BETA.INV(I2395,'Input Parameters'!$L$24,'Input Parameters'!$M$24,'Input Parameters'!$J$24,'Input Parameters'!$K$24)</f>
        <v>0.90494680567479624</v>
      </c>
      <c r="K2395" s="156">
        <f ca="1">('Input Parameters'!$E$25/'Input Parameters'!$E$31)^$J2395</f>
        <v>1.5160013513039346E-3</v>
      </c>
      <c r="L2395" s="66">
        <f ca="1">$H2395*$C2395*'Input Parameters'!$E$23*K2395</f>
        <v>0.29290675793655335</v>
      </c>
      <c r="M2395" s="23">
        <f t="shared" ca="1" si="313"/>
        <v>7.9055584397251799E-2</v>
      </c>
      <c r="N2395" s="15">
        <f ca="1">_xlfn.NORM.INV(M2395,'Input Parameters'!$E$26,'Input Parameters'!$F$26)</f>
        <v>4.3594929890718032E-3</v>
      </c>
      <c r="O2395" s="8">
        <f t="shared" ca="1" si="314"/>
        <v>1.9239941448543907E-2</v>
      </c>
      <c r="P2395" s="29">
        <f ca="1">_xlfn.LOGNORM.INV(O2395,'Input Parameters'!$H$27,'Input Parameters'!$I$27)</f>
        <v>0.56981205115107658</v>
      </c>
      <c r="Q2395" s="10"/>
      <c r="R2395" s="15">
        <f>'Input Parameters'!$E$28</f>
        <v>12.7</v>
      </c>
      <c r="S2395" s="10">
        <f t="shared" ca="1" si="315"/>
        <v>0.19789536683909081</v>
      </c>
      <c r="T2395" s="25">
        <f ca="1">_xlfn.LOGNORM.INV(S2395,'Input Parameters'!$H$29,'Input Parameters'!$I$29)</f>
        <v>52.936537802262677</v>
      </c>
      <c r="U2395" s="10">
        <f t="shared" ca="1" si="316"/>
        <v>4.4360189923799309E-2</v>
      </c>
      <c r="V2395" s="29">
        <f ca="1">IF('Input Parameters'!$D$30="Beta",_xlfn.BETA.INV(U2395,'Input Parameters'!$L$30,'Input Parameters'!$M$30,'Input Parameters'!$J$30,'Input Parameters'!$K$30),IF('Input Parameters'!$D$30="LogNorm",_xlfn.LOGNORM.INV(U2395,'Input Parameters'!$H$30,'Input Parameters'!$I$30)))</f>
        <v>0.51066413083737427</v>
      </c>
      <c r="W2395" s="2">
        <f ca="1">N2395+(P2395-N2395)*(1-ERF((T2395-R2395)/(2*SQRT(L2395*'Input Parameters'!$E$31))))</f>
        <v>4.3595757690948859E-3</v>
      </c>
      <c r="X2395">
        <f t="shared" ca="1" si="317"/>
        <v>1</v>
      </c>
      <c r="Y2395" s="7"/>
    </row>
    <row r="2396" spans="1:25" ht="15" customHeight="1" x14ac:dyDescent="0.3">
      <c r="A2396" s="130">
        <v>2389</v>
      </c>
      <c r="B2396" s="10">
        <f t="shared" ca="1" si="309"/>
        <v>0.45194750363182246</v>
      </c>
      <c r="C2396" s="57">
        <f ca="1">_xlfn.NORM.INV(B2396,'Input Parameters'!$E$19,'Input Parameters'!$F$19)</f>
        <v>557.09726004751326</v>
      </c>
      <c r="D2396" s="10">
        <f t="shared" ca="1" si="310"/>
        <v>4.5691631432285829E-2</v>
      </c>
      <c r="E2396" s="59">
        <f ca="1">IF(_xlfn.NORM.INV(D2396,'Input Parameters'!$E$20,'Input Parameters'!$F$20)&lt;3500,3500,IF(_xlfn.NORM.INV(D2396,'Input Parameters'!$E$20,'Input Parameters'!$F$20)&gt;5500,5500,_xlfn.NORM.INV(D2396,'Input Parameters'!$E$20,'Input Parameters'!$F$20)))</f>
        <v>3618.2980070586809</v>
      </c>
      <c r="F2396" s="10">
        <f t="shared" ca="1" si="311"/>
        <v>0.51462619702048107</v>
      </c>
      <c r="G2396" s="61">
        <f ca="1">_xlfn.NORM.INV(F2396,'Input Parameters'!$E$21,'Input Parameters'!$F$21)</f>
        <v>285.13823135675557</v>
      </c>
      <c r="H2396" s="54">
        <f ca="1">EXP(E2396*(1/'Input Parameters'!$E$22-1/G2396))</f>
        <v>0.71142322536577307</v>
      </c>
      <c r="I2396" s="10">
        <f t="shared" ca="1" si="312"/>
        <v>0.76900942394728722</v>
      </c>
      <c r="J2396" s="29">
        <f ca="1">_xlfn.BETA.INV(I2396,'Input Parameters'!$L$24,'Input Parameters'!$M$24,'Input Parameters'!$J$24,'Input Parameters'!$K$24)</f>
        <v>0.71976345290077182</v>
      </c>
      <c r="K2396" s="156">
        <f ca="1">('Input Parameters'!$E$25/'Input Parameters'!$E$31)^$J2396</f>
        <v>5.7230266373166699E-3</v>
      </c>
      <c r="L2396" s="66">
        <f ca="1">$H2396*$C2396*'Input Parameters'!$E$23*K2396</f>
        <v>2.2682181902365692</v>
      </c>
      <c r="M2396" s="23">
        <f t="shared" ca="1" si="313"/>
        <v>8.6761624045048613E-2</v>
      </c>
      <c r="N2396" s="15">
        <f ca="1">_xlfn.NORM.INV(M2396,'Input Parameters'!$E$26,'Input Parameters'!$F$26)</f>
        <v>5.4196351738393378E-3</v>
      </c>
      <c r="O2396" s="8">
        <f t="shared" ca="1" si="314"/>
        <v>0.78940881800266405</v>
      </c>
      <c r="P2396" s="29">
        <f ca="1">_xlfn.LOGNORM.INV(O2396,'Input Parameters'!$H$27,'Input Parameters'!$I$27)</f>
        <v>2.0321101262779422</v>
      </c>
      <c r="Q2396" s="10"/>
      <c r="R2396" s="15">
        <f>'Input Parameters'!$E$28</f>
        <v>12.7</v>
      </c>
      <c r="S2396" s="10">
        <f t="shared" ca="1" si="315"/>
        <v>0.52792461491928411</v>
      </c>
      <c r="T2396" s="25">
        <f ca="1">_xlfn.LOGNORM.INV(S2396,'Input Parameters'!$H$29,'Input Parameters'!$I$29)</f>
        <v>58.69163619903297</v>
      </c>
      <c r="U2396" s="10">
        <f t="shared" ca="1" si="316"/>
        <v>0.52740271618762413</v>
      </c>
      <c r="V2396" s="29">
        <f ca="1">IF('Input Parameters'!$D$30="Beta",_xlfn.BETA.INV(U2396,'Input Parameters'!$L$30,'Input Parameters'!$M$30,'Input Parameters'!$J$30,'Input Parameters'!$K$30),IF('Input Parameters'!$D$30="LogNorm",_xlfn.LOGNORM.INV(U2396,'Input Parameters'!$H$30,'Input Parameters'!$I$30)))</f>
        <v>1.0266644002691252</v>
      </c>
      <c r="W2396" s="2">
        <f ca="1">N2396+(P2396-N2396)*(1-ERF((T2396-R2396)/(2*SQRT(L2396*'Input Parameters'!$E$31))))</f>
        <v>6.7889608909711491E-2</v>
      </c>
      <c r="X2396">
        <f t="shared" ca="1" si="317"/>
        <v>1</v>
      </c>
      <c r="Y2396" s="7"/>
    </row>
    <row r="2397" spans="1:25" ht="15" customHeight="1" x14ac:dyDescent="0.3">
      <c r="A2397" s="130">
        <v>2390</v>
      </c>
      <c r="B2397" s="10">
        <f t="shared" ca="1" si="309"/>
        <v>0.95868025921162803</v>
      </c>
      <c r="C2397" s="57">
        <f ca="1">_xlfn.NORM.INV(B2397,'Input Parameters'!$E$19,'Input Parameters'!$F$19)</f>
        <v>713.95586209310375</v>
      </c>
      <c r="D2397" s="10">
        <f t="shared" ca="1" si="310"/>
        <v>0.54249259359964974</v>
      </c>
      <c r="E2397" s="59">
        <f ca="1">IF(_xlfn.NORM.INV(D2397,'Input Parameters'!$E$20,'Input Parameters'!$F$20)&lt;3500,3500,IF(_xlfn.NORM.INV(D2397,'Input Parameters'!$E$20,'Input Parameters'!$F$20)&gt;5500,5500,_xlfn.NORM.INV(D2397,'Input Parameters'!$E$20,'Input Parameters'!$F$20)))</f>
        <v>4874.7007377731725</v>
      </c>
      <c r="F2397" s="10">
        <f t="shared" ca="1" si="311"/>
        <v>0.24118748485928521</v>
      </c>
      <c r="G2397" s="61">
        <f ca="1">_xlfn.NORM.INV(F2397,'Input Parameters'!$E$21,'Input Parameters'!$F$21)</f>
        <v>279.32844541690264</v>
      </c>
      <c r="H2397" s="54">
        <f ca="1">EXP(E2397*(1/'Input Parameters'!$E$22-1/G2397))</f>
        <v>0.44295041259336021</v>
      </c>
      <c r="I2397" s="10">
        <f t="shared" ca="1" si="312"/>
        <v>0.75364926005693622</v>
      </c>
      <c r="J2397" s="29">
        <f ca="1">_xlfn.BETA.INV(I2397,'Input Parameters'!$L$24,'Input Parameters'!$M$24,'Input Parameters'!$J$24,'Input Parameters'!$K$24)</f>
        <v>0.7126342078362311</v>
      </c>
      <c r="K2397" s="156">
        <f ca="1">('Input Parameters'!$E$25/'Input Parameters'!$E$31)^$J2397</f>
        <v>6.0233270789271549E-3</v>
      </c>
      <c r="L2397" s="66">
        <f ca="1">$H2397*$C2397*'Input Parameters'!$E$23*K2397</f>
        <v>1.9048593818741106</v>
      </c>
      <c r="M2397" s="23">
        <f t="shared" ca="1" si="313"/>
        <v>0.44586013486030829</v>
      </c>
      <c r="N2397" s="15">
        <f ca="1">_xlfn.NORM.INV(M2397,'Input Parameters'!$E$26,'Input Parameters'!$F$26)</f>
        <v>3.1141316700910832E-2</v>
      </c>
      <c r="O2397" s="8">
        <f t="shared" ca="1" si="314"/>
        <v>0.29412094284095236</v>
      </c>
      <c r="P2397" s="29">
        <f ca="1">_xlfn.LOGNORM.INV(O2397,'Input Parameters'!$H$27,'Input Parameters'!$I$27)</f>
        <v>1.1204126041735909</v>
      </c>
      <c r="Q2397" s="10"/>
      <c r="R2397" s="15">
        <f>'Input Parameters'!$E$28</f>
        <v>12.7</v>
      </c>
      <c r="S2397" s="10">
        <f t="shared" ca="1" si="315"/>
        <v>0.86368860509680567</v>
      </c>
      <c r="T2397" s="25">
        <f ca="1">_xlfn.LOGNORM.INV(S2397,'Input Parameters'!$H$29,'Input Parameters'!$I$29)</f>
        <v>65.864564776309379</v>
      </c>
      <c r="U2397" s="10">
        <f t="shared" ca="1" si="316"/>
        <v>0.82305161566093554</v>
      </c>
      <c r="V2397" s="29">
        <f ca="1">IF('Input Parameters'!$D$30="Beta",_xlfn.BETA.INV(U2397,'Input Parameters'!$L$30,'Input Parameters'!$M$30,'Input Parameters'!$J$30,'Input Parameters'!$K$30),IF('Input Parameters'!$D$30="LogNorm",_xlfn.LOGNORM.INV(U2397,'Input Parameters'!$H$30,'Input Parameters'!$I$30)))</f>
        <v>1.4402084184210868</v>
      </c>
      <c r="W2397" s="2">
        <f ca="1">N2397+(P2397-N2397)*(1-ERF((T2397-R2397)/(2*SQRT(L2397*'Input Parameters'!$E$31))))</f>
        <v>3.8170912883387934E-2</v>
      </c>
      <c r="X2397">
        <f t="shared" ca="1" si="317"/>
        <v>1</v>
      </c>
      <c r="Y2397" s="7"/>
    </row>
    <row r="2398" spans="1:25" ht="15" customHeight="1" x14ac:dyDescent="0.3">
      <c r="A2398" s="130">
        <v>2391</v>
      </c>
      <c r="B2398" s="10">
        <f t="shared" ca="1" si="309"/>
        <v>0.29324930503888202</v>
      </c>
      <c r="C2398" s="57">
        <f ca="1">_xlfn.NORM.INV(B2398,'Input Parameters'!$E$19,'Input Parameters'!$F$19)</f>
        <v>521.3390159697542</v>
      </c>
      <c r="D2398" s="10">
        <f t="shared" ca="1" si="310"/>
        <v>0.36977852615499684</v>
      </c>
      <c r="E2398" s="59">
        <f ca="1">IF(_xlfn.NORM.INV(D2398,'Input Parameters'!$E$20,'Input Parameters'!$F$20)&lt;3500,3500,IF(_xlfn.NORM.INV(D2398,'Input Parameters'!$E$20,'Input Parameters'!$F$20)&gt;5500,5500,_xlfn.NORM.INV(D2398,'Input Parameters'!$E$20,'Input Parameters'!$F$20)))</f>
        <v>4567.2920126123845</v>
      </c>
      <c r="F2398" s="10">
        <f t="shared" ca="1" si="311"/>
        <v>9.1435213694246897E-2</v>
      </c>
      <c r="G2398" s="61">
        <f ca="1">_xlfn.NORM.INV(F2398,'Input Parameters'!$E$21,'Input Parameters'!$F$21)</f>
        <v>274.38072490262749</v>
      </c>
      <c r="H2398" s="54">
        <f ca="1">EXP(E2398*(1/'Input Parameters'!$E$22-1/G2398))</f>
        <v>0.34722158734338687</v>
      </c>
      <c r="I2398" s="10">
        <f t="shared" ca="1" si="312"/>
        <v>0.42388709224928889</v>
      </c>
      <c r="J2398" s="29">
        <f ca="1">_xlfn.BETA.INV(I2398,'Input Parameters'!$L$24,'Input Parameters'!$M$24,'Input Parameters'!$J$24,'Input Parameters'!$K$24)</f>
        <v>0.57598034978812773</v>
      </c>
      <c r="K2398" s="156">
        <f ca="1">('Input Parameters'!$E$25/'Input Parameters'!$E$31)^$J2398</f>
        <v>1.6053594008686792E-2</v>
      </c>
      <c r="L2398" s="66">
        <f ca="1">$H2398*$C2398*'Input Parameters'!$E$23*K2398</f>
        <v>2.9060241667682996</v>
      </c>
      <c r="M2398" s="23">
        <f t="shared" ca="1" si="313"/>
        <v>0.48617204995686725</v>
      </c>
      <c r="N2398" s="15">
        <f ca="1">_xlfn.NORM.INV(M2398,'Input Parameters'!$E$26,'Input Parameters'!$F$26)</f>
        <v>3.3271962046053476E-2</v>
      </c>
      <c r="O2398" s="8">
        <f t="shared" ca="1" si="314"/>
        <v>0.91915452542428244</v>
      </c>
      <c r="P2398" s="29">
        <f ca="1">_xlfn.LOGNORM.INV(O2398,'Input Parameters'!$H$27,'Input Parameters'!$I$27)</f>
        <v>2.6440845601983836</v>
      </c>
      <c r="Q2398" s="10"/>
      <c r="R2398" s="15">
        <f>'Input Parameters'!$E$28</f>
        <v>12.7</v>
      </c>
      <c r="S2398" s="10">
        <f t="shared" ca="1" si="315"/>
        <v>0.97927580270707537</v>
      </c>
      <c r="T2398" s="25">
        <f ca="1">_xlfn.LOGNORM.INV(S2398,'Input Parameters'!$H$29,'Input Parameters'!$I$29)</f>
        <v>73.211978056034653</v>
      </c>
      <c r="U2398" s="10">
        <f t="shared" ca="1" si="316"/>
        <v>0.84587414947498063</v>
      </c>
      <c r="V2398" s="29">
        <f ca="1">IF('Input Parameters'!$D$30="Beta",_xlfn.BETA.INV(U2398,'Input Parameters'!$L$30,'Input Parameters'!$M$30,'Input Parameters'!$J$30,'Input Parameters'!$K$30),IF('Input Parameters'!$D$30="LogNorm",_xlfn.LOGNORM.INV(U2398,'Input Parameters'!$H$30,'Input Parameters'!$I$30)))</f>
        <v>1.493324068977478</v>
      </c>
      <c r="W2398" s="2">
        <f ca="1">N2398+(P2398-N2398)*(1-ERF((T2398-R2398)/(2*SQRT(L2398*'Input Parameters'!$E$31))))</f>
        <v>6.4791048092796538E-2</v>
      </c>
      <c r="X2398">
        <f t="shared" ca="1" si="317"/>
        <v>1</v>
      </c>
      <c r="Y2398" s="7"/>
    </row>
    <row r="2399" spans="1:25" ht="15" customHeight="1" x14ac:dyDescent="0.3">
      <c r="A2399" s="130">
        <v>2392</v>
      </c>
      <c r="B2399" s="10">
        <f t="shared" ca="1" si="309"/>
        <v>0.72577816177605181</v>
      </c>
      <c r="C2399" s="57">
        <f ca="1">_xlfn.NORM.INV(B2399,'Input Parameters'!$E$19,'Input Parameters'!$F$19)</f>
        <v>618.00793217059481</v>
      </c>
      <c r="D2399" s="10">
        <f t="shared" ca="1" si="310"/>
        <v>0.10065318529356948</v>
      </c>
      <c r="E2399" s="59">
        <f ca="1">IF(_xlfn.NORM.INV(D2399,'Input Parameters'!$E$20,'Input Parameters'!$F$20)&lt;3500,3500,IF(_xlfn.NORM.INV(D2399,'Input Parameters'!$E$20,'Input Parameters'!$F$20)&gt;5500,5500,_xlfn.NORM.INV(D2399,'Input Parameters'!$E$20,'Input Parameters'!$F$20)))</f>
        <v>3905.5130385779967</v>
      </c>
      <c r="F2399" s="10">
        <f t="shared" ca="1" si="311"/>
        <v>0.37137332616617269</v>
      </c>
      <c r="G2399" s="61">
        <f ca="1">_xlfn.NORM.INV(F2399,'Input Parameters'!$E$21,'Input Parameters'!$F$21)</f>
        <v>282.27020457935816</v>
      </c>
      <c r="H2399" s="54">
        <f ca="1">EXP(E2399*(1/'Input Parameters'!$E$22-1/G2399))</f>
        <v>0.60249034881723418</v>
      </c>
      <c r="I2399" s="10">
        <f t="shared" ca="1" si="312"/>
        <v>0.15657273485131729</v>
      </c>
      <c r="J2399" s="29">
        <f ca="1">_xlfn.BETA.INV(I2399,'Input Parameters'!$L$24,'Input Parameters'!$M$24,'Input Parameters'!$J$24,'Input Parameters'!$K$24)</f>
        <v>0.4412572158720498</v>
      </c>
      <c r="K2399" s="156">
        <f ca="1">('Input Parameters'!$E$25/'Input Parameters'!$E$31)^$J2399</f>
        <v>4.2198116244357195E-2</v>
      </c>
      <c r="L2399" s="66">
        <f ca="1">$H2399*$C2399*'Input Parameters'!$E$23*K2399</f>
        <v>15.712207572424921</v>
      </c>
      <c r="M2399" s="23">
        <f t="shared" ca="1" si="313"/>
        <v>0.46459663591141087</v>
      </c>
      <c r="N2399" s="15">
        <f ca="1">_xlfn.NORM.INV(M2399,'Input Parameters'!$E$26,'Input Parameters'!$F$26)</f>
        <v>3.2133942607981553E-2</v>
      </c>
      <c r="O2399" s="8">
        <f t="shared" ca="1" si="314"/>
        <v>8.8060666957690104E-2</v>
      </c>
      <c r="P2399" s="29">
        <f ca="1">_xlfn.LOGNORM.INV(O2399,'Input Parameters'!$H$27,'Input Parameters'!$I$27)</f>
        <v>0.78248608275881171</v>
      </c>
      <c r="Q2399" s="10"/>
      <c r="R2399" s="15">
        <f>'Input Parameters'!$E$28</f>
        <v>12.7</v>
      </c>
      <c r="S2399" s="10">
        <f t="shared" ca="1" si="315"/>
        <v>0.94992295467304178</v>
      </c>
      <c r="T2399" s="25">
        <f ca="1">_xlfn.LOGNORM.INV(S2399,'Input Parameters'!$H$29,'Input Parameters'!$I$29)</f>
        <v>70.036833212332112</v>
      </c>
      <c r="U2399" s="10">
        <f t="shared" ca="1" si="316"/>
        <v>0.24674742941287597</v>
      </c>
      <c r="V2399" s="29">
        <f ca="1">IF('Input Parameters'!$D$30="Beta",_xlfn.BETA.INV(U2399,'Input Parameters'!$L$30,'Input Parameters'!$M$30,'Input Parameters'!$J$30,'Input Parameters'!$K$30),IF('Input Parameters'!$D$30="LogNorm",_xlfn.LOGNORM.INV(U2399,'Input Parameters'!$H$30,'Input Parameters'!$I$30)))</f>
        <v>0.76274943766817727</v>
      </c>
      <c r="W2399" s="2">
        <f ca="1">N2399+(P2399-N2399)*(1-ERF((T2399-R2399)/(2*SQRT(L2399*'Input Parameters'!$E$31))))</f>
        <v>0.26203581264025938</v>
      </c>
      <c r="X2399">
        <f t="shared" ca="1" si="317"/>
        <v>1</v>
      </c>
      <c r="Y2399" s="7"/>
    </row>
    <row r="2400" spans="1:25" ht="15" customHeight="1" x14ac:dyDescent="0.3">
      <c r="A2400" s="130">
        <v>2393</v>
      </c>
      <c r="B2400" s="10">
        <f t="shared" ca="1" si="309"/>
        <v>0.91569277401498939</v>
      </c>
      <c r="C2400" s="57">
        <f ca="1">_xlfn.NORM.INV(B2400,'Input Parameters'!$E$19,'Input Parameters'!$F$19)</f>
        <v>683.62857292468721</v>
      </c>
      <c r="D2400" s="10">
        <f t="shared" ca="1" si="310"/>
        <v>0.15573549253155294</v>
      </c>
      <c r="E2400" s="59">
        <f ca="1">IF(_xlfn.NORM.INV(D2400,'Input Parameters'!$E$20,'Input Parameters'!$F$20)&lt;3500,3500,IF(_xlfn.NORM.INV(D2400,'Input Parameters'!$E$20,'Input Parameters'!$F$20)&gt;5500,5500,_xlfn.NORM.INV(D2400,'Input Parameters'!$E$20,'Input Parameters'!$F$20)))</f>
        <v>4091.5018033782931</v>
      </c>
      <c r="F2400" s="10">
        <f t="shared" ca="1" si="311"/>
        <v>0.14408793356705973</v>
      </c>
      <c r="G2400" s="61">
        <f ca="1">_xlfn.NORM.INV(F2400,'Input Parameters'!$E$21,'Input Parameters'!$F$21)</f>
        <v>276.50164425365966</v>
      </c>
      <c r="H2400" s="54">
        <f ca="1">EXP(E2400*(1/'Input Parameters'!$E$22-1/G2400))</f>
        <v>0.43464881141120293</v>
      </c>
      <c r="I2400" s="10">
        <f t="shared" ca="1" si="312"/>
        <v>0.32994966099240208</v>
      </c>
      <c r="J2400" s="29">
        <f ca="1">_xlfn.BETA.INV(I2400,'Input Parameters'!$L$24,'Input Parameters'!$M$24,'Input Parameters'!$J$24,'Input Parameters'!$K$24)</f>
        <v>0.53512441750658801</v>
      </c>
      <c r="K2400" s="156">
        <f ca="1">('Input Parameters'!$E$25/'Input Parameters'!$E$31)^$J2400</f>
        <v>2.1520688545990117E-2</v>
      </c>
      <c r="L2400" s="66">
        <f ca="1">$H2400*$C2400*'Input Parameters'!$E$23*K2400</f>
        <v>6.3946218137221988</v>
      </c>
      <c r="M2400" s="23">
        <f t="shared" ca="1" si="313"/>
        <v>0.45978896503213373</v>
      </c>
      <c r="N2400" s="15">
        <f ca="1">_xlfn.NORM.INV(M2400,'Input Parameters'!$E$26,'Input Parameters'!$F$26)</f>
        <v>3.1879726692146892E-2</v>
      </c>
      <c r="O2400" s="8">
        <f t="shared" ca="1" si="314"/>
        <v>0.16778452380137865</v>
      </c>
      <c r="P2400" s="29">
        <f ca="1">_xlfn.LOGNORM.INV(O2400,'Input Parameters'!$H$27,'Input Parameters'!$I$27)</f>
        <v>0.92977665918733576</v>
      </c>
      <c r="Q2400" s="10"/>
      <c r="R2400" s="15">
        <f>'Input Parameters'!$E$28</f>
        <v>12.7</v>
      </c>
      <c r="S2400" s="10">
        <f t="shared" ca="1" si="315"/>
        <v>0.68095018296197563</v>
      </c>
      <c r="T2400" s="25">
        <f ca="1">_xlfn.LOGNORM.INV(S2400,'Input Parameters'!$H$29,'Input Parameters'!$I$29)</f>
        <v>61.389610910226025</v>
      </c>
      <c r="U2400" s="10">
        <f t="shared" ca="1" si="316"/>
        <v>0.46079449060133504</v>
      </c>
      <c r="V2400" s="29">
        <f ca="1">IF('Input Parameters'!$D$30="Beta",_xlfn.BETA.INV(U2400,'Input Parameters'!$L$30,'Input Parameters'!$M$30,'Input Parameters'!$J$30,'Input Parameters'!$K$30),IF('Input Parameters'!$D$30="LogNorm",_xlfn.LOGNORM.INV(U2400,'Input Parameters'!$H$30,'Input Parameters'!$I$30)))</f>
        <v>0.96116461138732967</v>
      </c>
      <c r="W2400" s="2">
        <f ca="1">N2400+(P2400-N2400)*(1-ERF((T2400-R2400)/(2*SQRT(L2400*'Input Parameters'!$E$31))))</f>
        <v>0.18753866112421236</v>
      </c>
      <c r="X2400">
        <f t="shared" ca="1" si="317"/>
        <v>1</v>
      </c>
      <c r="Y2400" s="7"/>
    </row>
    <row r="2401" spans="1:25" ht="15" customHeight="1" x14ac:dyDescent="0.3">
      <c r="A2401" s="130">
        <v>2394</v>
      </c>
      <c r="B2401" s="10">
        <f t="shared" ca="1" si="309"/>
        <v>0.4965588649353414</v>
      </c>
      <c r="C2401" s="57">
        <f ca="1">_xlfn.NORM.INV(B2401,'Input Parameters'!$E$19,'Input Parameters'!$F$19)</f>
        <v>566.57112383658011</v>
      </c>
      <c r="D2401" s="10">
        <f t="shared" ca="1" si="310"/>
        <v>0.9817605576188897</v>
      </c>
      <c r="E2401" s="59">
        <f ca="1">IF(_xlfn.NORM.INV(D2401,'Input Parameters'!$E$20,'Input Parameters'!$F$20)&lt;3500,3500,IF(_xlfn.NORM.INV(D2401,'Input Parameters'!$E$20,'Input Parameters'!$F$20)&gt;5500,5500,_xlfn.NORM.INV(D2401,'Input Parameters'!$E$20,'Input Parameters'!$F$20)))</f>
        <v>5500</v>
      </c>
      <c r="F2401" s="10">
        <f t="shared" ca="1" si="311"/>
        <v>0.4919252257408625</v>
      </c>
      <c r="G2401" s="61">
        <f ca="1">_xlfn.NORM.INV(F2401,'Input Parameters'!$E$21,'Input Parameters'!$F$21)</f>
        <v>284.69089914017218</v>
      </c>
      <c r="H2401" s="54">
        <f ca="1">EXP(E2401*(1/'Input Parameters'!$E$22-1/G2401))</f>
        <v>0.57818148519264889</v>
      </c>
      <c r="I2401" s="10">
        <f t="shared" ca="1" si="312"/>
        <v>0.5702793506978826</v>
      </c>
      <c r="J2401" s="29">
        <f ca="1">_xlfn.BETA.INV(I2401,'Input Parameters'!$L$24,'Input Parameters'!$M$24,'Input Parameters'!$J$24,'Input Parameters'!$K$24)</f>
        <v>0.63541659898949698</v>
      </c>
      <c r="K2401" s="156">
        <f ca="1">('Input Parameters'!$E$25/'Input Parameters'!$E$31)^$J2401</f>
        <v>1.0480998802738718E-2</v>
      </c>
      <c r="L2401" s="66">
        <f ca="1">$H2401*$C2401*'Input Parameters'!$E$23*K2401</f>
        <v>3.4333753754515079</v>
      </c>
      <c r="M2401" s="23">
        <f t="shared" ca="1" si="313"/>
        <v>0.28790616675782932</v>
      </c>
      <c r="N2401" s="15">
        <f ca="1">_xlfn.NORM.INV(M2401,'Input Parameters'!$E$26,'Input Parameters'!$F$26)</f>
        <v>2.2250247681585233E-2</v>
      </c>
      <c r="O2401" s="8">
        <f t="shared" ca="1" si="314"/>
        <v>0.60792449870048448</v>
      </c>
      <c r="P2401" s="29">
        <f ca="1">_xlfn.LOGNORM.INV(O2401,'Input Parameters'!$H$27,'Input Parameters'!$I$27)</f>
        <v>1.6070404879253664</v>
      </c>
      <c r="Q2401" s="10"/>
      <c r="R2401" s="15">
        <f>'Input Parameters'!$E$28</f>
        <v>12.7</v>
      </c>
      <c r="S2401" s="10">
        <f t="shared" ca="1" si="315"/>
        <v>0.74944170278123967</v>
      </c>
      <c r="T2401" s="25">
        <f ca="1">_xlfn.LOGNORM.INV(S2401,'Input Parameters'!$H$29,'Input Parameters'!$I$29)</f>
        <v>62.800439696932564</v>
      </c>
      <c r="U2401" s="10">
        <f t="shared" ca="1" si="316"/>
        <v>0.50020962489265275</v>
      </c>
      <c r="V2401" s="29">
        <f ca="1">IF('Input Parameters'!$D$30="Beta",_xlfn.BETA.INV(U2401,'Input Parameters'!$L$30,'Input Parameters'!$M$30,'Input Parameters'!$J$30,'Input Parameters'!$K$30),IF('Input Parameters'!$D$30="LogNorm",_xlfn.LOGNORM.INV(U2401,'Input Parameters'!$H$30,'Input Parameters'!$I$30)))</f>
        <v>0.99941416386609327</v>
      </c>
      <c r="W2401" s="2">
        <f ca="1">N2401+(P2401-N2401)*(1-ERF((T2401-R2401)/(2*SQRT(L2401*'Input Parameters'!$E$31))))</f>
        <v>0.11082197727302229</v>
      </c>
      <c r="X2401">
        <f t="shared" ca="1" si="317"/>
        <v>1</v>
      </c>
      <c r="Y2401" s="7"/>
    </row>
    <row r="2402" spans="1:25" ht="15" customHeight="1" x14ac:dyDescent="0.3">
      <c r="A2402" s="130">
        <v>2395</v>
      </c>
      <c r="B2402" s="10">
        <f t="shared" ca="1" si="309"/>
        <v>0.82588842573540966</v>
      </c>
      <c r="C2402" s="57">
        <f ca="1">_xlfn.NORM.INV(B2402,'Input Parameters'!$E$19,'Input Parameters'!$F$19)</f>
        <v>646.56449603890121</v>
      </c>
      <c r="D2402" s="10">
        <f t="shared" ca="1" si="310"/>
        <v>0.75131268506539062</v>
      </c>
      <c r="E2402" s="59">
        <f ca="1">IF(_xlfn.NORM.INV(D2402,'Input Parameters'!$E$20,'Input Parameters'!$F$20)&lt;3500,3500,IF(_xlfn.NORM.INV(D2402,'Input Parameters'!$E$20,'Input Parameters'!$F$20)&gt;5500,5500,_xlfn.NORM.INV(D2402,'Input Parameters'!$E$20,'Input Parameters'!$F$20)))</f>
        <v>5275.0384591451693</v>
      </c>
      <c r="F2402" s="10">
        <f t="shared" ca="1" si="311"/>
        <v>0.25713662337873344</v>
      </c>
      <c r="G2402" s="61">
        <f ca="1">_xlfn.NORM.INV(F2402,'Input Parameters'!$E$21,'Input Parameters'!$F$21)</f>
        <v>279.72372124332969</v>
      </c>
      <c r="H2402" s="54">
        <f ca="1">EXP(E2402*(1/'Input Parameters'!$E$22-1/G2402))</f>
        <v>0.4255017392041856</v>
      </c>
      <c r="I2402" s="10">
        <f t="shared" ca="1" si="312"/>
        <v>0.23187543289340395</v>
      </c>
      <c r="J2402" s="29">
        <f ca="1">_xlfn.BETA.INV(I2402,'Input Parameters'!$L$24,'Input Parameters'!$M$24,'Input Parameters'!$J$24,'Input Parameters'!$K$24)</f>
        <v>0.48665540123179207</v>
      </c>
      <c r="K2402" s="156">
        <f ca="1">('Input Parameters'!$E$25/'Input Parameters'!$E$31)^$J2402</f>
        <v>3.0468992645442609E-2</v>
      </c>
      <c r="L2402" s="66">
        <f ca="1">$H2402*$C2402*'Input Parameters'!$E$23*K2402</f>
        <v>8.3824561187642459</v>
      </c>
      <c r="M2402" s="23">
        <f t="shared" ca="1" si="313"/>
        <v>0.60326989462029568</v>
      </c>
      <c r="N2402" s="15">
        <f ca="1">_xlfn.NORM.INV(M2402,'Input Parameters'!$E$26,'Input Parameters'!$F$26)</f>
        <v>3.9498220224854108E-2</v>
      </c>
      <c r="O2402" s="8">
        <f t="shared" ca="1" si="314"/>
        <v>0.51429707646855205</v>
      </c>
      <c r="P2402" s="29">
        <f ca="1">_xlfn.LOGNORM.INV(O2402,'Input Parameters'!$H$27,'Input Parameters'!$I$27)</f>
        <v>1.4463890988091883</v>
      </c>
      <c r="Q2402" s="10"/>
      <c r="R2402" s="15">
        <f>'Input Parameters'!$E$28</f>
        <v>12.7</v>
      </c>
      <c r="S2402" s="10">
        <f t="shared" ca="1" si="315"/>
        <v>0.80846029490321192</v>
      </c>
      <c r="T2402" s="25">
        <f ca="1">_xlfn.LOGNORM.INV(S2402,'Input Parameters'!$H$29,'Input Parameters'!$I$29)</f>
        <v>64.222965908734096</v>
      </c>
      <c r="U2402" s="10">
        <f t="shared" ca="1" si="316"/>
        <v>0.13990439209536953</v>
      </c>
      <c r="V2402" s="29">
        <f ca="1">IF('Input Parameters'!$D$30="Beta",_xlfn.BETA.INV(U2402,'Input Parameters'!$L$30,'Input Parameters'!$M$30,'Input Parameters'!$J$30,'Input Parameters'!$K$30),IF('Input Parameters'!$D$30="LogNorm",_xlfn.LOGNORM.INV(U2402,'Input Parameters'!$H$30,'Input Parameters'!$I$30)))</f>
        <v>0.65247535177610172</v>
      </c>
      <c r="W2402" s="2">
        <f ca="1">N2402+(P2402-N2402)*(1-ERF((T2402-R2402)/(2*SQRT(L2402*'Input Parameters'!$E$31))))</f>
        <v>0.33250646676165657</v>
      </c>
      <c r="X2402">
        <f t="shared" ca="1" si="317"/>
        <v>1</v>
      </c>
      <c r="Y2402" s="7"/>
    </row>
    <row r="2403" spans="1:25" ht="15" customHeight="1" x14ac:dyDescent="0.3">
      <c r="A2403" s="130">
        <v>2396</v>
      </c>
      <c r="B2403" s="10">
        <f t="shared" ca="1" si="309"/>
        <v>0.8979509037467085</v>
      </c>
      <c r="C2403" s="57">
        <f ca="1">_xlfn.NORM.INV(B2403,'Input Parameters'!$E$19,'Input Parameters'!$F$19)</f>
        <v>674.61178279968181</v>
      </c>
      <c r="D2403" s="10">
        <f t="shared" ca="1" si="310"/>
        <v>8.9209524751757363E-2</v>
      </c>
      <c r="E2403" s="59">
        <f ca="1">IF(_xlfn.NORM.INV(D2403,'Input Parameters'!$E$20,'Input Parameters'!$F$20)&lt;3500,3500,IF(_xlfn.NORM.INV(D2403,'Input Parameters'!$E$20,'Input Parameters'!$F$20)&gt;5500,5500,_xlfn.NORM.INV(D2403,'Input Parameters'!$E$20,'Input Parameters'!$F$20)))</f>
        <v>3858.0528774835939</v>
      </c>
      <c r="F2403" s="10">
        <f t="shared" ca="1" si="311"/>
        <v>0.79331622104773658</v>
      </c>
      <c r="G2403" s="61">
        <f ca="1">_xlfn.NORM.INV(F2403,'Input Parameters'!$E$21,'Input Parameters'!$F$21)</f>
        <v>291.27933724780178</v>
      </c>
      <c r="H2403" s="54">
        <f ca="1">EXP(E2403*(1/'Input Parameters'!$E$22-1/G2403))</f>
        <v>0.92516484320844206</v>
      </c>
      <c r="I2403" s="10">
        <f t="shared" ca="1" si="312"/>
        <v>0.54787924459032711</v>
      </c>
      <c r="J2403" s="29">
        <f ca="1">_xlfn.BETA.INV(I2403,'Input Parameters'!$L$24,'Input Parameters'!$M$24,'Input Parameters'!$J$24,'Input Parameters'!$K$24)</f>
        <v>0.62641964995401911</v>
      </c>
      <c r="K2403" s="156">
        <f ca="1">('Input Parameters'!$E$25/'Input Parameters'!$E$31)^$J2403</f>
        <v>1.1179749073617594E-2</v>
      </c>
      <c r="L2403" s="66">
        <f ca="1">$H2403*$C2403*'Input Parameters'!$E$23*K2403</f>
        <v>6.9775844156752322</v>
      </c>
      <c r="M2403" s="23">
        <f t="shared" ca="1" si="313"/>
        <v>0.24299875031287554</v>
      </c>
      <c r="N2403" s="15">
        <f ca="1">_xlfn.NORM.INV(M2403,'Input Parameters'!$E$26,'Input Parameters'!$F$26)</f>
        <v>1.9369532890751075E-2</v>
      </c>
      <c r="O2403" s="8">
        <f t="shared" ca="1" si="314"/>
        <v>0.58585672487243312</v>
      </c>
      <c r="P2403" s="29">
        <f ca="1">_xlfn.LOGNORM.INV(O2403,'Input Parameters'!$H$27,'Input Parameters'!$I$27)</f>
        <v>1.5670120850644926</v>
      </c>
      <c r="Q2403" s="10"/>
      <c r="R2403" s="15">
        <f>'Input Parameters'!$E$28</f>
        <v>12.7</v>
      </c>
      <c r="S2403" s="10">
        <f t="shared" ca="1" si="315"/>
        <v>3.3884206909768011E-2</v>
      </c>
      <c r="T2403" s="25">
        <f ca="1">_xlfn.LOGNORM.INV(S2403,'Input Parameters'!$H$29,'Input Parameters'!$I$29)</f>
        <v>47.434986640372387</v>
      </c>
      <c r="U2403" s="10">
        <f t="shared" ca="1" si="316"/>
        <v>0.84304707673705892</v>
      </c>
      <c r="V2403" s="29">
        <f ca="1">IF('Input Parameters'!$D$30="Beta",_xlfn.BETA.INV(U2403,'Input Parameters'!$L$30,'Input Parameters'!$M$30,'Input Parameters'!$J$30,'Input Parameters'!$K$30),IF('Input Parameters'!$D$30="LogNorm",_xlfn.LOGNORM.INV(U2403,'Input Parameters'!$H$30,'Input Parameters'!$I$30)))</f>
        <v>1.4863695803515371</v>
      </c>
      <c r="W2403" s="2">
        <f ca="1">N2403+(P2403-N2403)*(1-ERF((T2403-R2403)/(2*SQRT(L2403*'Input Parameters'!$E$31))))</f>
        <v>0.56485705498906558</v>
      </c>
      <c r="X2403">
        <f t="shared" ca="1" si="317"/>
        <v>1</v>
      </c>
      <c r="Y2403" s="7"/>
    </row>
    <row r="2404" spans="1:25" ht="15" customHeight="1" x14ac:dyDescent="0.3">
      <c r="A2404" s="130">
        <v>2397</v>
      </c>
      <c r="B2404" s="10">
        <f t="shared" ca="1" si="309"/>
        <v>0.17667210542833522</v>
      </c>
      <c r="C2404" s="57">
        <f ca="1">_xlfn.NORM.INV(B2404,'Input Parameters'!$E$19,'Input Parameters'!$F$19)</f>
        <v>488.87367828939017</v>
      </c>
      <c r="D2404" s="10">
        <f t="shared" ca="1" si="310"/>
        <v>0.18975739881451603</v>
      </c>
      <c r="E2404" s="59">
        <f ca="1">IF(_xlfn.NORM.INV(D2404,'Input Parameters'!$E$20,'Input Parameters'!$F$20)&lt;3500,3500,IF(_xlfn.NORM.INV(D2404,'Input Parameters'!$E$20,'Input Parameters'!$F$20)&gt;5500,5500,_xlfn.NORM.INV(D2404,'Input Parameters'!$E$20,'Input Parameters'!$F$20)))</f>
        <v>4184.8465460515699</v>
      </c>
      <c r="F2404" s="10">
        <f t="shared" ca="1" si="311"/>
        <v>0.11508163548000283</v>
      </c>
      <c r="G2404" s="61">
        <f ca="1">_xlfn.NORM.INV(F2404,'Input Parameters'!$E$21,'Input Parameters'!$F$21)</f>
        <v>275.41848429560753</v>
      </c>
      <c r="H2404" s="54">
        <f ca="1">EXP(E2404*(1/'Input Parameters'!$E$22-1/G2404))</f>
        <v>0.40182095058508971</v>
      </c>
      <c r="I2404" s="10">
        <f t="shared" ca="1" si="312"/>
        <v>0.10576272047522239</v>
      </c>
      <c r="J2404" s="29">
        <f ca="1">_xlfn.BETA.INV(I2404,'Input Parameters'!$L$24,'Input Parameters'!$M$24,'Input Parameters'!$J$24,'Input Parameters'!$K$24)</f>
        <v>0.40234612696508393</v>
      </c>
      <c r="K2404" s="156">
        <f ca="1">('Input Parameters'!$E$25/'Input Parameters'!$E$31)^$J2404</f>
        <v>5.5785062401313812E-2</v>
      </c>
      <c r="L2404" s="66">
        <f ca="1">$H2404*$C2404*'Input Parameters'!$E$23*K2404</f>
        <v>10.958400148648588</v>
      </c>
      <c r="M2404" s="23">
        <f t="shared" ca="1" si="313"/>
        <v>0.43288771522244551</v>
      </c>
      <c r="N2404" s="15">
        <f ca="1">_xlfn.NORM.INV(M2404,'Input Parameters'!$E$26,'Input Parameters'!$F$26)</f>
        <v>3.0450433705463104E-2</v>
      </c>
      <c r="O2404" s="8">
        <f t="shared" ca="1" si="314"/>
        <v>0.88790885722819057</v>
      </c>
      <c r="P2404" s="29">
        <f ca="1">_xlfn.LOGNORM.INV(O2404,'Input Parameters'!$H$27,'Input Parameters'!$I$27)</f>
        <v>2.4374550158290442</v>
      </c>
      <c r="Q2404" s="10"/>
      <c r="R2404" s="15">
        <f>'Input Parameters'!$E$28</f>
        <v>12.7</v>
      </c>
      <c r="S2404" s="10">
        <f t="shared" ca="1" si="315"/>
        <v>0.1097533690106357</v>
      </c>
      <c r="T2404" s="25">
        <f ca="1">_xlfn.LOGNORM.INV(S2404,'Input Parameters'!$H$29,'Input Parameters'!$I$29)</f>
        <v>50.733091165335878</v>
      </c>
      <c r="U2404" s="10">
        <f t="shared" ca="1" si="316"/>
        <v>0.26615325770881193</v>
      </c>
      <c r="V2404" s="29">
        <f ca="1">IF('Input Parameters'!$D$30="Beta",_xlfn.BETA.INV(U2404,'Input Parameters'!$L$30,'Input Parameters'!$M$30,'Input Parameters'!$J$30,'Input Parameters'!$K$30),IF('Input Parameters'!$D$30="LogNorm",_xlfn.LOGNORM.INV(U2404,'Input Parameters'!$H$30,'Input Parameters'!$I$30)))</f>
        <v>0.78109558849017025</v>
      </c>
      <c r="W2404" s="2">
        <f ca="1">N2404+(P2404-N2404)*(1-ERF((T2404-R2404)/(2*SQRT(L2404*'Input Parameters'!$E$31))))</f>
        <v>1.033109332768738</v>
      </c>
      <c r="X2404">
        <f t="shared" ca="1" si="317"/>
        <v>0</v>
      </c>
      <c r="Y2404" s="7"/>
    </row>
    <row r="2405" spans="1:25" ht="15" customHeight="1" x14ac:dyDescent="0.3">
      <c r="A2405" s="130">
        <v>2398</v>
      </c>
      <c r="B2405" s="10">
        <f t="shared" ca="1" si="309"/>
        <v>0.44786640868426308</v>
      </c>
      <c r="C2405" s="57">
        <f ca="1">_xlfn.NORM.INV(B2405,'Input Parameters'!$E$19,'Input Parameters'!$F$19)</f>
        <v>556.22596129723104</v>
      </c>
      <c r="D2405" s="10">
        <f t="shared" ca="1" si="310"/>
        <v>0.6042443573115357</v>
      </c>
      <c r="E2405" s="59">
        <f ca="1">IF(_xlfn.NORM.INV(D2405,'Input Parameters'!$E$20,'Input Parameters'!$F$20)&lt;3500,3500,IF(_xlfn.NORM.INV(D2405,'Input Parameters'!$E$20,'Input Parameters'!$F$20)&gt;5500,5500,_xlfn.NORM.INV(D2405,'Input Parameters'!$E$20,'Input Parameters'!$F$20)))</f>
        <v>4985.0440463039886</v>
      </c>
      <c r="F2405" s="10">
        <f t="shared" ca="1" si="311"/>
        <v>0.85265273301714228</v>
      </c>
      <c r="G2405" s="61">
        <f ca="1">_xlfn.NORM.INV(F2405,'Input Parameters'!$E$21,'Input Parameters'!$F$21)</f>
        <v>293.08632595090921</v>
      </c>
      <c r="H2405" s="54">
        <f ca="1">EXP(E2405*(1/'Input Parameters'!$E$22-1/G2405))</f>
        <v>1.0050238403550105</v>
      </c>
      <c r="I2405" s="10">
        <f t="shared" ca="1" si="312"/>
        <v>0.66561780985066998</v>
      </c>
      <c r="J2405" s="29">
        <f ca="1">_xlfn.BETA.INV(I2405,'Input Parameters'!$L$24,'Input Parameters'!$M$24,'Input Parameters'!$J$24,'Input Parameters'!$K$24)</f>
        <v>0.67430866883504192</v>
      </c>
      <c r="K2405" s="156">
        <f ca="1">('Input Parameters'!$E$25/'Input Parameters'!$E$31)^$J2405</f>
        <v>7.9293404504128112E-3</v>
      </c>
      <c r="L2405" s="66">
        <f ca="1">$H2405*$C2405*'Input Parameters'!$E$23*K2405</f>
        <v>4.4326626875616251</v>
      </c>
      <c r="M2405" s="23">
        <f t="shared" ca="1" si="313"/>
        <v>0.71650933791434301</v>
      </c>
      <c r="N2405" s="15">
        <f ca="1">_xlfn.NORM.INV(M2405,'Input Parameters'!$E$26,'Input Parameters'!$F$26)</f>
        <v>4.6022560824469157E-2</v>
      </c>
      <c r="O2405" s="8">
        <f t="shared" ca="1" si="314"/>
        <v>0.98966144492044206</v>
      </c>
      <c r="P2405" s="29">
        <f ca="1">_xlfn.LOGNORM.INV(O2405,'Input Parameters'!$H$27,'Input Parameters'!$I$27)</f>
        <v>3.9624999581525975</v>
      </c>
      <c r="Q2405" s="10"/>
      <c r="R2405" s="15">
        <f>'Input Parameters'!$E$28</f>
        <v>12.7</v>
      </c>
      <c r="S2405" s="10">
        <f t="shared" ca="1" si="315"/>
        <v>0.63711529829784119</v>
      </c>
      <c r="T2405" s="25">
        <f ca="1">_xlfn.LOGNORM.INV(S2405,'Input Parameters'!$H$29,'Input Parameters'!$I$29)</f>
        <v>60.570796480509877</v>
      </c>
      <c r="U2405" s="10">
        <f t="shared" ca="1" si="316"/>
        <v>0.10151067519543144</v>
      </c>
      <c r="V2405" s="29">
        <f ca="1">IF('Input Parameters'!$D$30="Beta",_xlfn.BETA.INV(U2405,'Input Parameters'!$L$30,'Input Parameters'!$M$30,'Input Parameters'!$J$30,'Input Parameters'!$K$30),IF('Input Parameters'!$D$30="LogNorm",_xlfn.LOGNORM.INV(U2405,'Input Parameters'!$H$30,'Input Parameters'!$I$30)))</f>
        <v>0.60483983341129588</v>
      </c>
      <c r="W2405" s="2">
        <f ca="1">N2405+(P2405-N2405)*(1-ERF((T2405-R2405)/(2*SQRT(L2405*'Input Parameters'!$E$31))))</f>
        <v>0.46855585131445976</v>
      </c>
      <c r="X2405">
        <f t="shared" ca="1" si="317"/>
        <v>1</v>
      </c>
      <c r="Y2405" s="7"/>
    </row>
    <row r="2406" spans="1:25" ht="15" customHeight="1" x14ac:dyDescent="0.3">
      <c r="A2406" s="130">
        <v>2399</v>
      </c>
      <c r="B2406" s="10">
        <f t="shared" ca="1" si="309"/>
        <v>3.2622339580851145E-2</v>
      </c>
      <c r="C2406" s="57">
        <f ca="1">_xlfn.NORM.INV(B2406,'Input Parameters'!$E$19,'Input Parameters'!$F$19)</f>
        <v>411.51766740576971</v>
      </c>
      <c r="D2406" s="10">
        <f t="shared" ca="1" si="310"/>
        <v>0.57867774037455522</v>
      </c>
      <c r="E2406" s="59">
        <f ca="1">IF(_xlfn.NORM.INV(D2406,'Input Parameters'!$E$20,'Input Parameters'!$F$20)&lt;3500,3500,IF(_xlfn.NORM.INV(D2406,'Input Parameters'!$E$20,'Input Parameters'!$F$20)&gt;5500,5500,_xlfn.NORM.INV(D2406,'Input Parameters'!$E$20,'Input Parameters'!$F$20)))</f>
        <v>4938.9583800292594</v>
      </c>
      <c r="F2406" s="10">
        <f t="shared" ca="1" si="311"/>
        <v>0.89889597962336953</v>
      </c>
      <c r="G2406" s="61">
        <f ca="1">_xlfn.NORM.INV(F2406,'Input Parameters'!$E$21,'Input Parameters'!$F$21)</f>
        <v>294.87374774723338</v>
      </c>
      <c r="H2406" s="54">
        <f ca="1">EXP(E2406*(1/'Input Parameters'!$E$22-1/G2406))</f>
        <v>1.1130601815866528</v>
      </c>
      <c r="I2406" s="10">
        <f t="shared" ca="1" si="312"/>
        <v>0.81290116245594701</v>
      </c>
      <c r="J2406" s="29">
        <f ca="1">_xlfn.BETA.INV(I2406,'Input Parameters'!$L$24,'Input Parameters'!$M$24,'Input Parameters'!$J$24,'Input Parameters'!$K$24)</f>
        <v>0.74126389287203098</v>
      </c>
      <c r="K2406" s="156">
        <f ca="1">('Input Parameters'!$E$25/'Input Parameters'!$E$31)^$J2406</f>
        <v>4.9050405770640852E-3</v>
      </c>
      <c r="L2406" s="66">
        <f ca="1">$H2406*$C2406*'Input Parameters'!$E$23*K2406</f>
        <v>2.2467240608089605</v>
      </c>
      <c r="M2406" s="23">
        <f t="shared" ca="1" si="313"/>
        <v>0.57923363519674087</v>
      </c>
      <c r="N2406" s="15">
        <f ca="1">_xlfn.NORM.INV(M2406,'Input Parameters'!$E$26,'Input Parameters'!$F$26)</f>
        <v>3.8198599755353002E-2</v>
      </c>
      <c r="O2406" s="8">
        <f t="shared" ca="1" si="314"/>
        <v>0.92197791213912961</v>
      </c>
      <c r="P2406" s="29">
        <f ca="1">_xlfn.LOGNORM.INV(O2406,'Input Parameters'!$H$27,'Input Parameters'!$I$27)</f>
        <v>2.6665162141509513</v>
      </c>
      <c r="Q2406" s="10"/>
      <c r="R2406" s="15">
        <f>'Input Parameters'!$E$28</f>
        <v>12.7</v>
      </c>
      <c r="S2406" s="10">
        <f t="shared" ca="1" si="315"/>
        <v>9.8437351156178132E-2</v>
      </c>
      <c r="T2406" s="25">
        <f ca="1">_xlfn.LOGNORM.INV(S2406,'Input Parameters'!$H$29,'Input Parameters'!$I$29)</f>
        <v>50.377399476354114</v>
      </c>
      <c r="U2406" s="10">
        <f t="shared" ca="1" si="316"/>
        <v>0.12500787936371383</v>
      </c>
      <c r="V2406" s="29">
        <f ca="1">IF('Input Parameters'!$D$30="Beta",_xlfn.BETA.INV(U2406,'Input Parameters'!$L$30,'Input Parameters'!$M$30,'Input Parameters'!$J$30,'Input Parameters'!$K$30),IF('Input Parameters'!$D$30="LogNorm",_xlfn.LOGNORM.INV(U2406,'Input Parameters'!$H$30,'Input Parameters'!$I$30)))</f>
        <v>0.63482022222943812</v>
      </c>
      <c r="W2406" s="2">
        <f ca="1">N2406+(P2406-N2406)*(1-ERF((T2406-R2406)/(2*SQRT(L2406*'Input Parameters'!$E$31))))</f>
        <v>0.23663262571693516</v>
      </c>
      <c r="X2406">
        <f t="shared" ca="1" si="317"/>
        <v>1</v>
      </c>
      <c r="Y2406" s="7"/>
    </row>
    <row r="2407" spans="1:25" ht="15" customHeight="1" x14ac:dyDescent="0.3">
      <c r="A2407" s="130">
        <v>2400</v>
      </c>
      <c r="B2407" s="10">
        <f t="shared" ca="1" si="309"/>
        <v>0.54427315369469098</v>
      </c>
      <c r="C2407" s="57">
        <f ca="1">_xlfn.NORM.INV(B2407,'Input Parameters'!$E$19,'Input Parameters'!$F$19)</f>
        <v>576.69683253715652</v>
      </c>
      <c r="D2407" s="10">
        <f t="shared" ca="1" si="310"/>
        <v>7.5088113857708971E-2</v>
      </c>
      <c r="E2407" s="59">
        <f ca="1">IF(_xlfn.NORM.INV(D2407,'Input Parameters'!$E$20,'Input Parameters'!$F$20)&lt;3500,3500,IF(_xlfn.NORM.INV(D2407,'Input Parameters'!$E$20,'Input Parameters'!$F$20)&gt;5500,5500,_xlfn.NORM.INV(D2407,'Input Parameters'!$E$20,'Input Parameters'!$F$20)))</f>
        <v>3792.7635035453573</v>
      </c>
      <c r="F2407" s="10">
        <f t="shared" ca="1" si="311"/>
        <v>0.81363670417226708</v>
      </c>
      <c r="G2407" s="61">
        <f ca="1">_xlfn.NORM.INV(F2407,'Input Parameters'!$E$21,'Input Parameters'!$F$21)</f>
        <v>291.85622850751639</v>
      </c>
      <c r="H2407" s="54">
        <f ca="1">EXP(E2407*(1/'Input Parameters'!$E$22-1/G2407))</f>
        <v>0.95053599295868496</v>
      </c>
      <c r="I2407" s="10">
        <f t="shared" ca="1" si="312"/>
        <v>0.9506628266460081</v>
      </c>
      <c r="J2407" s="29">
        <f ca="1">_xlfn.BETA.INV(I2407,'Input Parameters'!$L$24,'Input Parameters'!$M$24,'Input Parameters'!$J$24,'Input Parameters'!$K$24)</f>
        <v>0.8352585026041196</v>
      </c>
      <c r="K2407" s="156">
        <f ca="1">('Input Parameters'!$E$25/'Input Parameters'!$E$31)^$J2407</f>
        <v>2.4992446510319873E-3</v>
      </c>
      <c r="L2407" s="66">
        <f ca="1">$H2407*$C2407*'Input Parameters'!$E$23*K2407</f>
        <v>1.3700136804076626</v>
      </c>
      <c r="M2407" s="23">
        <f t="shared" ca="1" si="313"/>
        <v>8.1973939825495057E-2</v>
      </c>
      <c r="N2407" s="15">
        <f ca="1">_xlfn.NORM.INV(M2407,'Input Parameters'!$E$26,'Input Parameters'!$F$26)</f>
        <v>4.7697670161472097E-3</v>
      </c>
      <c r="O2407" s="8">
        <f t="shared" ca="1" si="314"/>
        <v>2.9302207662474378E-2</v>
      </c>
      <c r="P2407" s="29">
        <f ca="1">_xlfn.LOGNORM.INV(O2407,'Input Parameters'!$H$27,'Input Parameters'!$I$27)</f>
        <v>0.61665025328257372</v>
      </c>
      <c r="Q2407" s="10"/>
      <c r="R2407" s="15">
        <f>'Input Parameters'!$E$28</f>
        <v>12.7</v>
      </c>
      <c r="S2407" s="10">
        <f t="shared" ca="1" si="315"/>
        <v>0.87576675179026242</v>
      </c>
      <c r="T2407" s="25">
        <f ca="1">_xlfn.LOGNORM.INV(S2407,'Input Parameters'!$H$29,'Input Parameters'!$I$29)</f>
        <v>66.287716184114473</v>
      </c>
      <c r="U2407" s="10">
        <f t="shared" ca="1" si="316"/>
        <v>0.11466253339712729</v>
      </c>
      <c r="V2407" s="29">
        <f ca="1">IF('Input Parameters'!$D$30="Beta",_xlfn.BETA.INV(U2407,'Input Parameters'!$L$30,'Input Parameters'!$M$30,'Input Parameters'!$J$30,'Input Parameters'!$K$30),IF('Input Parameters'!$D$30="LogNorm",_xlfn.LOGNORM.INV(U2407,'Input Parameters'!$H$30,'Input Parameters'!$I$30)))</f>
        <v>0.62198713073653289</v>
      </c>
      <c r="W2407" s="2">
        <f ca="1">N2407+(P2407-N2407)*(1-ERF((T2407-R2407)/(2*SQRT(L2407*'Input Parameters'!$E$31))))</f>
        <v>5.5080081365624384E-3</v>
      </c>
      <c r="X2407">
        <f t="shared" ca="1" si="317"/>
        <v>1</v>
      </c>
      <c r="Y2407" s="7"/>
    </row>
    <row r="2408" spans="1:25" ht="15" customHeight="1" x14ac:dyDescent="0.3">
      <c r="A2408" s="130">
        <v>2401</v>
      </c>
      <c r="B2408" s="10">
        <f t="shared" ca="1" si="309"/>
        <v>0.15522137129556102</v>
      </c>
      <c r="C2408" s="57">
        <f ca="1">_xlfn.NORM.INV(B2408,'Input Parameters'!$E$19,'Input Parameters'!$F$19)</f>
        <v>481.59220241853012</v>
      </c>
      <c r="D2408" s="10">
        <f t="shared" ca="1" si="310"/>
        <v>0.61223390901494568</v>
      </c>
      <c r="E2408" s="59">
        <f ca="1">IF(_xlfn.NORM.INV(D2408,'Input Parameters'!$E$20,'Input Parameters'!$F$20)&lt;3500,3500,IF(_xlfn.NORM.INV(D2408,'Input Parameters'!$E$20,'Input Parameters'!$F$20)&gt;5500,5500,_xlfn.NORM.INV(D2408,'Input Parameters'!$E$20,'Input Parameters'!$F$20)))</f>
        <v>4999.6022980896651</v>
      </c>
      <c r="F2408" s="10">
        <f t="shared" ca="1" si="311"/>
        <v>0.5973884947836291</v>
      </c>
      <c r="G2408" s="61">
        <f ca="1">_xlfn.NORM.INV(F2408,'Input Parameters'!$E$21,'Input Parameters'!$F$21)</f>
        <v>286.7882231333453</v>
      </c>
      <c r="H2408" s="54">
        <f ca="1">EXP(E2408*(1/'Input Parameters'!$E$22-1/G2408))</f>
        <v>0.69101631926113061</v>
      </c>
      <c r="I2408" s="10">
        <f t="shared" ca="1" si="312"/>
        <v>0.46147238658056855</v>
      </c>
      <c r="J2408" s="29">
        <f ca="1">_xlfn.BETA.INV(I2408,'Input Parameters'!$L$24,'Input Parameters'!$M$24,'Input Parameters'!$J$24,'Input Parameters'!$K$24)</f>
        <v>0.59151115629773743</v>
      </c>
      <c r="K2408" s="156">
        <f ca="1">('Input Parameters'!$E$25/'Input Parameters'!$E$31)^$J2408</f>
        <v>1.4361079983495421E-2</v>
      </c>
      <c r="L2408" s="66">
        <f ca="1">$H2408*$C2408*'Input Parameters'!$E$23*K2408</f>
        <v>4.7791961066218986</v>
      </c>
      <c r="M2408" s="23">
        <f t="shared" ca="1" si="313"/>
        <v>0.40265877746166101</v>
      </c>
      <c r="N2408" s="15">
        <f ca="1">_xlfn.NORM.INV(M2408,'Input Parameters'!$E$26,'Input Parameters'!$F$26)</f>
        <v>2.8824106399715763E-2</v>
      </c>
      <c r="O2408" s="8">
        <f t="shared" ca="1" si="314"/>
        <v>0.54336686038966087</v>
      </c>
      <c r="P2408" s="29">
        <f ca="1">_xlfn.LOGNORM.INV(O2408,'Input Parameters'!$H$27,'Input Parameters'!$I$27)</f>
        <v>1.4939133834263481</v>
      </c>
      <c r="Q2408" s="10"/>
      <c r="R2408" s="15">
        <f>'Input Parameters'!$E$28</f>
        <v>12.7</v>
      </c>
      <c r="S2408" s="10">
        <f t="shared" ca="1" si="315"/>
        <v>0.68482671261656991</v>
      </c>
      <c r="T2408" s="25">
        <f ca="1">_xlfn.LOGNORM.INV(S2408,'Input Parameters'!$H$29,'Input Parameters'!$I$29)</f>
        <v>61.464657307328523</v>
      </c>
      <c r="U2408" s="10">
        <f t="shared" ca="1" si="316"/>
        <v>0.67799244095108735</v>
      </c>
      <c r="V2408" s="29">
        <f ca="1">IF('Input Parameters'!$D$30="Beta",_xlfn.BETA.INV(U2408,'Input Parameters'!$L$30,'Input Parameters'!$M$30,'Input Parameters'!$J$30,'Input Parameters'!$K$30),IF('Input Parameters'!$D$30="LogNorm",_xlfn.LOGNORM.INV(U2408,'Input Parameters'!$H$30,'Input Parameters'!$I$30)))</f>
        <v>1.1989316797598486</v>
      </c>
      <c r="W2408" s="2">
        <f ca="1">N2408+(P2408-N2408)*(1-ERF((T2408-R2408)/(2*SQRT(L2408*'Input Parameters'!$E$31))))</f>
        <v>0.19691058675170364</v>
      </c>
      <c r="X2408">
        <f t="shared" ca="1" si="317"/>
        <v>1</v>
      </c>
      <c r="Y2408" s="7"/>
    </row>
    <row r="2409" spans="1:25" ht="15" customHeight="1" x14ac:dyDescent="0.3">
      <c r="A2409" s="130">
        <v>2402</v>
      </c>
      <c r="B2409" s="10">
        <f t="shared" ca="1" si="309"/>
        <v>0.33290302241848579</v>
      </c>
      <c r="C2409" s="57">
        <f ca="1">_xlfn.NORM.INV(B2409,'Input Parameters'!$E$19,'Input Parameters'!$F$19)</f>
        <v>530.80351412770528</v>
      </c>
      <c r="D2409" s="10">
        <f t="shared" ca="1" si="310"/>
        <v>0.39389196658782044</v>
      </c>
      <c r="E2409" s="59">
        <f ca="1">IF(_xlfn.NORM.INV(D2409,'Input Parameters'!$E$20,'Input Parameters'!$F$20)&lt;3500,3500,IF(_xlfn.NORM.INV(D2409,'Input Parameters'!$E$20,'Input Parameters'!$F$20)&gt;5500,5500,_xlfn.NORM.INV(D2409,'Input Parameters'!$E$20,'Input Parameters'!$F$20)))</f>
        <v>4611.567416621162</v>
      </c>
      <c r="F2409" s="10">
        <f t="shared" ca="1" si="311"/>
        <v>0.58553058181269546</v>
      </c>
      <c r="G2409" s="61">
        <f ca="1">_xlfn.NORM.INV(F2409,'Input Parameters'!$E$21,'Input Parameters'!$F$21)</f>
        <v>286.54825320205947</v>
      </c>
      <c r="H2409" s="54">
        <f ca="1">EXP(E2409*(1/'Input Parameters'!$E$22-1/G2409))</f>
        <v>0.70161329350105628</v>
      </c>
      <c r="I2409" s="10">
        <f t="shared" ca="1" si="312"/>
        <v>0.58810169163870962</v>
      </c>
      <c r="J2409" s="29">
        <f ca="1">_xlfn.BETA.INV(I2409,'Input Parameters'!$L$24,'Input Parameters'!$M$24,'Input Parameters'!$J$24,'Input Parameters'!$K$24)</f>
        <v>0.64259163858702895</v>
      </c>
      <c r="K2409" s="156">
        <f ca="1">('Input Parameters'!$E$25/'Input Parameters'!$E$31)^$J2409</f>
        <v>9.9551847012909131E-3</v>
      </c>
      <c r="L2409" s="66">
        <f ca="1">$H2409*$C2409*'Input Parameters'!$E$23*K2409</f>
        <v>3.7074979576454723</v>
      </c>
      <c r="M2409" s="23">
        <f t="shared" ca="1" si="313"/>
        <v>7.7996995369384314E-2</v>
      </c>
      <c r="N2409" s="15">
        <f ca="1">_xlfn.NORM.INV(M2409,'Input Parameters'!$E$26,'Input Parameters'!$F$26)</f>
        <v>4.2078395245675609E-3</v>
      </c>
      <c r="O2409" s="8">
        <f t="shared" ca="1" si="314"/>
        <v>0.6057393528343985</v>
      </c>
      <c r="P2409" s="29">
        <f ca="1">_xlfn.LOGNORM.INV(O2409,'Input Parameters'!$H$27,'Input Parameters'!$I$27)</f>
        <v>1.6030055779047596</v>
      </c>
      <c r="Q2409" s="10"/>
      <c r="R2409" s="15">
        <f>'Input Parameters'!$E$28</f>
        <v>12.7</v>
      </c>
      <c r="S2409" s="10">
        <f t="shared" ca="1" si="315"/>
        <v>0.78813660860587265</v>
      </c>
      <c r="T2409" s="25">
        <f ca="1">_xlfn.LOGNORM.INV(S2409,'Input Parameters'!$H$29,'Input Parameters'!$I$29)</f>
        <v>63.704012753416706</v>
      </c>
      <c r="U2409" s="10">
        <f t="shared" ca="1" si="316"/>
        <v>0.84690522494839715</v>
      </c>
      <c r="V2409" s="29">
        <f ca="1">IF('Input Parameters'!$D$30="Beta",_xlfn.BETA.INV(U2409,'Input Parameters'!$L$30,'Input Parameters'!$M$30,'Input Parameters'!$J$30,'Input Parameters'!$K$30),IF('Input Parameters'!$D$30="LogNorm",_xlfn.LOGNORM.INV(U2409,'Input Parameters'!$H$30,'Input Parameters'!$I$30)))</f>
        <v>1.4958896175019694</v>
      </c>
      <c r="W2409" s="2">
        <f ca="1">N2409+(P2409-N2409)*(1-ERF((T2409-R2409)/(2*SQRT(L2409*'Input Parameters'!$E$31))))</f>
        <v>0.10183325704154059</v>
      </c>
      <c r="X2409">
        <f t="shared" ca="1" si="317"/>
        <v>1</v>
      </c>
      <c r="Y2409" s="7"/>
    </row>
    <row r="2410" spans="1:25" ht="15" customHeight="1" x14ac:dyDescent="0.3">
      <c r="A2410" s="130">
        <v>2403</v>
      </c>
      <c r="B2410" s="10">
        <f t="shared" ca="1" si="309"/>
        <v>0.304551972468732</v>
      </c>
      <c r="C2410" s="57">
        <f ca="1">_xlfn.NORM.INV(B2410,'Input Parameters'!$E$19,'Input Parameters'!$F$19)</f>
        <v>524.09067701776735</v>
      </c>
      <c r="D2410" s="10">
        <f t="shared" ca="1" si="310"/>
        <v>0.3117247387743316</v>
      </c>
      <c r="E2410" s="59">
        <f ca="1">IF(_xlfn.NORM.INV(D2410,'Input Parameters'!$E$20,'Input Parameters'!$F$20)&lt;3500,3500,IF(_xlfn.NORM.INV(D2410,'Input Parameters'!$E$20,'Input Parameters'!$F$20)&gt;5500,5500,_xlfn.NORM.INV(D2410,'Input Parameters'!$E$20,'Input Parameters'!$F$20)))</f>
        <v>4456.3227928413071</v>
      </c>
      <c r="F2410" s="10">
        <f t="shared" ca="1" si="311"/>
        <v>0.4482533456300738</v>
      </c>
      <c r="G2410" s="61">
        <f ca="1">_xlfn.NORM.INV(F2410,'Input Parameters'!$E$21,'Input Parameters'!$F$21)</f>
        <v>283.82760654689798</v>
      </c>
      <c r="H2410" s="54">
        <f ca="1">EXP(E2410*(1/'Input Parameters'!$E$22-1/G2410))</f>
        <v>0.61169877016344187</v>
      </c>
      <c r="I2410" s="10">
        <f t="shared" ca="1" si="312"/>
        <v>0.17983504911328962</v>
      </c>
      <c r="J2410" s="29">
        <f ca="1">_xlfn.BETA.INV(I2410,'Input Parameters'!$L$24,'Input Parameters'!$M$24,'Input Parameters'!$J$24,'Input Parameters'!$K$24)</f>
        <v>0.45642917354031115</v>
      </c>
      <c r="K2410" s="156">
        <f ca="1">('Input Parameters'!$E$25/'Input Parameters'!$E$31)^$J2410</f>
        <v>3.7846511865600799E-2</v>
      </c>
      <c r="L2410" s="66">
        <f ca="1">$H2410*$C2410*'Input Parameters'!$E$23*K2410</f>
        <v>12.133047569138053</v>
      </c>
      <c r="M2410" s="23">
        <f t="shared" ca="1" si="313"/>
        <v>0.16583938279546573</v>
      </c>
      <c r="N2410" s="15">
        <f ca="1">_xlfn.NORM.INV(M2410,'Input Parameters'!$E$26,'Input Parameters'!$F$26)</f>
        <v>1.3614502076261352E-2</v>
      </c>
      <c r="O2410" s="8">
        <f t="shared" ca="1" si="314"/>
        <v>0.611302387384137</v>
      </c>
      <c r="P2410" s="29">
        <f ca="1">_xlfn.LOGNORM.INV(O2410,'Input Parameters'!$H$27,'Input Parameters'!$I$27)</f>
        <v>1.613310307584614</v>
      </c>
      <c r="Q2410" s="10"/>
      <c r="R2410" s="15">
        <f>'Input Parameters'!$E$28</f>
        <v>12.7</v>
      </c>
      <c r="S2410" s="10">
        <f t="shared" ca="1" si="315"/>
        <v>0.60571668206239004</v>
      </c>
      <c r="T2410" s="25">
        <f ca="1">_xlfn.LOGNORM.INV(S2410,'Input Parameters'!$H$29,'Input Parameters'!$I$29)</f>
        <v>60.011765766660908</v>
      </c>
      <c r="U2410" s="10">
        <f t="shared" ca="1" si="316"/>
        <v>0.96649608545496191</v>
      </c>
      <c r="V2410" s="29">
        <f ca="1">IF('Input Parameters'!$D$30="Beta",_xlfn.BETA.INV(U2410,'Input Parameters'!$L$30,'Input Parameters'!$M$30,'Input Parameters'!$J$30,'Input Parameters'!$K$30),IF('Input Parameters'!$D$30="LogNorm",_xlfn.LOGNORM.INV(U2410,'Input Parameters'!$H$30,'Input Parameters'!$I$30)))</f>
        <v>2.0575147420361408</v>
      </c>
      <c r="W2410" s="2">
        <f ca="1">N2410+(P2410-N2410)*(1-ERF((T2410-R2410)/(2*SQRT(L2410*'Input Parameters'!$E$31))))</f>
        <v>0.55244797571190962</v>
      </c>
      <c r="X2410">
        <f t="shared" ca="1" si="317"/>
        <v>1</v>
      </c>
      <c r="Y2410" s="7"/>
    </row>
    <row r="2411" spans="1:25" ht="15" customHeight="1" x14ac:dyDescent="0.3">
      <c r="A2411" s="130">
        <v>2404</v>
      </c>
      <c r="B2411" s="10">
        <f t="shared" ca="1" si="309"/>
        <v>0.59272483419308963</v>
      </c>
      <c r="C2411" s="57">
        <f ca="1">_xlfn.NORM.INV(B2411,'Input Parameters'!$E$19,'Input Parameters'!$F$19)</f>
        <v>587.12031207221639</v>
      </c>
      <c r="D2411" s="10">
        <f t="shared" ca="1" si="310"/>
        <v>0.90350930609500202</v>
      </c>
      <c r="E2411" s="59">
        <f ca="1">IF(_xlfn.NORM.INV(D2411,'Input Parameters'!$E$20,'Input Parameters'!$F$20)&lt;3500,3500,IF(_xlfn.NORM.INV(D2411,'Input Parameters'!$E$20,'Input Parameters'!$F$20)&gt;5500,5500,_xlfn.NORM.INV(D2411,'Input Parameters'!$E$20,'Input Parameters'!$F$20)))</f>
        <v>5500</v>
      </c>
      <c r="F2411" s="10">
        <f t="shared" ca="1" si="311"/>
        <v>0.57329149198506035</v>
      </c>
      <c r="G2411" s="61">
        <f ca="1">_xlfn.NORM.INV(F2411,'Input Parameters'!$E$21,'Input Parameters'!$F$21)</f>
        <v>286.30221627532978</v>
      </c>
      <c r="H2411" s="54">
        <f ca="1">EXP(E2411*(1/'Input Parameters'!$E$22-1/G2411))</f>
        <v>0.64459152037913259</v>
      </c>
      <c r="I2411" s="10">
        <f t="shared" ca="1" si="312"/>
        <v>0.23653919471718843</v>
      </c>
      <c r="J2411" s="29">
        <f ca="1">_xlfn.BETA.INV(I2411,'Input Parameters'!$L$24,'Input Parameters'!$M$24,'Input Parameters'!$J$24,'Input Parameters'!$K$24)</f>
        <v>0.48917111243161188</v>
      </c>
      <c r="K2411" s="156">
        <f ca="1">('Input Parameters'!$E$25/'Input Parameters'!$E$31)^$J2411</f>
        <v>2.9924063545065615E-2</v>
      </c>
      <c r="L2411" s="66">
        <f ca="1">$H2411*$C2411*'Input Parameters'!$E$23*K2411</f>
        <v>11.324844876059505</v>
      </c>
      <c r="M2411" s="23">
        <f t="shared" ca="1" si="313"/>
        <v>0.35644361026954163</v>
      </c>
      <c r="N2411" s="15">
        <f ca="1">_xlfn.NORM.INV(M2411,'Input Parameters'!$E$26,'Input Parameters'!$F$26)</f>
        <v>2.6272393902784831E-2</v>
      </c>
      <c r="O2411" s="8">
        <f t="shared" ca="1" si="314"/>
        <v>0.67041618227664579</v>
      </c>
      <c r="P2411" s="29">
        <f ca="1">_xlfn.LOGNORM.INV(O2411,'Input Parameters'!$H$27,'Input Parameters'!$I$27)</f>
        <v>1.7303831276935646</v>
      </c>
      <c r="Q2411" s="10"/>
      <c r="R2411" s="15">
        <f>'Input Parameters'!$E$28</f>
        <v>12.7</v>
      </c>
      <c r="S2411" s="10">
        <f t="shared" ca="1" si="315"/>
        <v>0.86993733794177719</v>
      </c>
      <c r="T2411" s="25">
        <f ca="1">_xlfn.LOGNORM.INV(S2411,'Input Parameters'!$H$29,'Input Parameters'!$I$29)</f>
        <v>66.079753140511784</v>
      </c>
      <c r="U2411" s="10">
        <f t="shared" ca="1" si="316"/>
        <v>0.15721963971822728</v>
      </c>
      <c r="V2411" s="29">
        <f ca="1">IF('Input Parameters'!$D$30="Beta",_xlfn.BETA.INV(U2411,'Input Parameters'!$L$30,'Input Parameters'!$M$30,'Input Parameters'!$J$30,'Input Parameters'!$K$30),IF('Input Parameters'!$D$30="LogNorm",_xlfn.LOGNORM.INV(U2411,'Input Parameters'!$H$30,'Input Parameters'!$I$30)))</f>
        <v>0.67200766132910783</v>
      </c>
      <c r="W2411" s="2">
        <f ca="1">N2411+(P2411-N2411)*(1-ERF((T2411-R2411)/(2*SQRT(L2411*'Input Parameters'!$E$31))))</f>
        <v>0.47279096526763603</v>
      </c>
      <c r="X2411">
        <f t="shared" ca="1" si="317"/>
        <v>1</v>
      </c>
      <c r="Y2411" s="7"/>
    </row>
    <row r="2412" spans="1:25" ht="15" customHeight="1" x14ac:dyDescent="0.3">
      <c r="A2412" s="130">
        <v>2405</v>
      </c>
      <c r="B2412" s="10">
        <f t="shared" ca="1" si="309"/>
        <v>0.10100427943380763</v>
      </c>
      <c r="C2412" s="57">
        <f ca="1">_xlfn.NORM.INV(B2412,'Input Parameters'!$E$19,'Input Parameters'!$F$19)</f>
        <v>459.49067741356987</v>
      </c>
      <c r="D2412" s="10">
        <f t="shared" ca="1" si="310"/>
        <v>0.43597089277692347</v>
      </c>
      <c r="E2412" s="59">
        <f ca="1">IF(_xlfn.NORM.INV(D2412,'Input Parameters'!$E$20,'Input Parameters'!$F$20)&lt;3500,3500,IF(_xlfn.NORM.INV(D2412,'Input Parameters'!$E$20,'Input Parameters'!$F$20)&gt;5500,5500,_xlfn.NORM.INV(D2412,'Input Parameters'!$E$20,'Input Parameters'!$F$20)))</f>
        <v>4687.1652478186106</v>
      </c>
      <c r="F2412" s="10">
        <f t="shared" ca="1" si="311"/>
        <v>0.54374453645689524</v>
      </c>
      <c r="G2412" s="61">
        <f ca="1">_xlfn.NORM.INV(F2412,'Input Parameters'!$E$21,'Input Parameters'!$F$21)</f>
        <v>285.71359354092453</v>
      </c>
      <c r="H2412" s="54">
        <f ca="1">EXP(E2412*(1/'Input Parameters'!$E$22-1/G2412))</f>
        <v>0.66500076093121685</v>
      </c>
      <c r="I2412" s="10">
        <f t="shared" ca="1" si="312"/>
        <v>0.94777901725730929</v>
      </c>
      <c r="J2412" s="29">
        <f ca="1">_xlfn.BETA.INV(I2412,'Input Parameters'!$L$24,'Input Parameters'!$M$24,'Input Parameters'!$J$24,'Input Parameters'!$K$24)</f>
        <v>0.83226879985893154</v>
      </c>
      <c r="K2412" s="156">
        <f ca="1">('Input Parameters'!$E$25/'Input Parameters'!$E$31)^$J2412</f>
        <v>2.5534243022532549E-3</v>
      </c>
      <c r="L2412" s="66">
        <f ca="1">$H2412*$C2412*'Input Parameters'!$E$23*K2412</f>
        <v>0.78022854325511881</v>
      </c>
      <c r="M2412" s="23">
        <f t="shared" ca="1" si="313"/>
        <v>0.34004123556922317</v>
      </c>
      <c r="N2412" s="15">
        <f ca="1">_xlfn.NORM.INV(M2412,'Input Parameters'!$E$26,'Input Parameters'!$F$26)</f>
        <v>2.5340637552589008E-2</v>
      </c>
      <c r="O2412" s="8">
        <f t="shared" ca="1" si="314"/>
        <v>0.87889491162736011</v>
      </c>
      <c r="P2412" s="29">
        <f ca="1">_xlfn.LOGNORM.INV(O2412,'Input Parameters'!$H$27,'Input Parameters'!$I$27)</f>
        <v>2.3883500727277367</v>
      </c>
      <c r="Q2412" s="10"/>
      <c r="R2412" s="15">
        <f>'Input Parameters'!$E$28</f>
        <v>12.7</v>
      </c>
      <c r="S2412" s="10">
        <f t="shared" ca="1" si="315"/>
        <v>0.98061725164679325</v>
      </c>
      <c r="T2412" s="25">
        <f ca="1">_xlfn.LOGNORM.INV(S2412,'Input Parameters'!$H$29,'Input Parameters'!$I$29)</f>
        <v>73.439616469314842</v>
      </c>
      <c r="U2412" s="10">
        <f t="shared" ca="1" si="316"/>
        <v>0.971969596194315</v>
      </c>
      <c r="V2412" s="29">
        <f ca="1">IF('Input Parameters'!$D$30="Beta",_xlfn.BETA.INV(U2412,'Input Parameters'!$L$30,'Input Parameters'!$M$30,'Input Parameters'!$J$30,'Input Parameters'!$K$30),IF('Input Parameters'!$D$30="LogNorm",_xlfn.LOGNORM.INV(U2412,'Input Parameters'!$H$30,'Input Parameters'!$I$30)))</f>
        <v>2.1225727529176881</v>
      </c>
      <c r="W2412" s="2">
        <f ca="1">N2412+(P2412-N2412)*(1-ERF((T2412-R2412)/(2*SQRT(L2412*'Input Parameters'!$E$31))))</f>
        <v>2.5343378663496695E-2</v>
      </c>
      <c r="X2412">
        <f t="shared" ca="1" si="317"/>
        <v>1</v>
      </c>
      <c r="Y2412" s="7"/>
    </row>
    <row r="2413" spans="1:25" ht="15" customHeight="1" x14ac:dyDescent="0.3">
      <c r="A2413" s="130">
        <v>2406</v>
      </c>
      <c r="B2413" s="10">
        <f t="shared" ca="1" si="309"/>
        <v>0.47188323901500706</v>
      </c>
      <c r="C2413" s="57">
        <f ca="1">_xlfn.NORM.INV(B2413,'Input Parameters'!$E$19,'Input Parameters'!$F$19)</f>
        <v>561.3396474829608</v>
      </c>
      <c r="D2413" s="10">
        <f t="shared" ca="1" si="310"/>
        <v>0.80870497091513094</v>
      </c>
      <c r="E2413" s="59">
        <f ca="1">IF(_xlfn.NORM.INV(D2413,'Input Parameters'!$E$20,'Input Parameters'!$F$20)&lt;3500,3500,IF(_xlfn.NORM.INV(D2413,'Input Parameters'!$E$20,'Input Parameters'!$F$20)&gt;5500,5500,_xlfn.NORM.INV(D2413,'Input Parameters'!$E$20,'Input Parameters'!$F$20)))</f>
        <v>5411.1937814065132</v>
      </c>
      <c r="F2413" s="10">
        <f t="shared" ca="1" si="311"/>
        <v>0.50626326290249957</v>
      </c>
      <c r="G2413" s="61">
        <f ca="1">_xlfn.NORM.INV(F2413,'Input Parameters'!$E$21,'Input Parameters'!$F$21)</f>
        <v>284.9734044906786</v>
      </c>
      <c r="H2413" s="54">
        <f ca="1">EXP(E2413*(1/'Input Parameters'!$E$22-1/G2413))</f>
        <v>0.59441435332636527</v>
      </c>
      <c r="I2413" s="10">
        <f t="shared" ca="1" si="312"/>
        <v>0.18383538818192735</v>
      </c>
      <c r="J2413" s="29">
        <f ca="1">_xlfn.BETA.INV(I2413,'Input Parameters'!$L$24,'Input Parameters'!$M$24,'Input Parameters'!$J$24,'Input Parameters'!$K$24)</f>
        <v>0.45891784542269454</v>
      </c>
      <c r="K2413" s="156">
        <f ca="1">('Input Parameters'!$E$25/'Input Parameters'!$E$31)^$J2413</f>
        <v>3.7176848386188691E-2</v>
      </c>
      <c r="L2413" s="66">
        <f ca="1">$H2413*$C2413*'Input Parameters'!$E$23*K2413</f>
        <v>12.404737419616218</v>
      </c>
      <c r="M2413" s="23">
        <f t="shared" ca="1" si="313"/>
        <v>0.86949270029009451</v>
      </c>
      <c r="N2413" s="15">
        <f ca="1">_xlfn.NORM.INV(M2413,'Input Parameters'!$E$26,'Input Parameters'!$F$26)</f>
        <v>5.7603922110897057E-2</v>
      </c>
      <c r="O2413" s="8">
        <f t="shared" ca="1" si="314"/>
        <v>0.26036647781915756</v>
      </c>
      <c r="P2413" s="29">
        <f ca="1">_xlfn.LOGNORM.INV(O2413,'Input Parameters'!$H$27,'Input Parameters'!$I$27)</f>
        <v>1.071531048770874</v>
      </c>
      <c r="Q2413" s="10"/>
      <c r="R2413" s="15">
        <f>'Input Parameters'!$E$28</f>
        <v>12.7</v>
      </c>
      <c r="S2413" s="10">
        <f t="shared" ca="1" si="315"/>
        <v>0.82662155120660541</v>
      </c>
      <c r="T2413" s="25">
        <f ca="1">_xlfn.LOGNORM.INV(S2413,'Input Parameters'!$H$29,'Input Parameters'!$I$29)</f>
        <v>64.719968122093363</v>
      </c>
      <c r="U2413" s="10">
        <f t="shared" ca="1" si="316"/>
        <v>0.48773583849504853</v>
      </c>
      <c r="V2413" s="29">
        <f ca="1">IF('Input Parameters'!$D$30="Beta",_xlfn.BETA.INV(U2413,'Input Parameters'!$L$30,'Input Parameters'!$M$30,'Input Parameters'!$J$30,'Input Parameters'!$K$30),IF('Input Parameters'!$D$30="LogNorm",_xlfn.LOGNORM.INV(U2413,'Input Parameters'!$H$30,'Input Parameters'!$I$30)))</f>
        <v>0.98716509721258661</v>
      </c>
      <c r="W2413" s="2">
        <f ca="1">N2413+(P2413-N2413)*(1-ERF((T2413-R2413)/(2*SQRT(L2413*'Input Parameters'!$E$31))))</f>
        <v>0.35803717612662656</v>
      </c>
      <c r="X2413">
        <f t="shared" ca="1" si="317"/>
        <v>1</v>
      </c>
      <c r="Y2413" s="7"/>
    </row>
    <row r="2414" spans="1:25" ht="15" customHeight="1" x14ac:dyDescent="0.3">
      <c r="A2414" s="130">
        <v>2407</v>
      </c>
      <c r="B2414" s="10">
        <f t="shared" ca="1" si="309"/>
        <v>1.1339893507930965E-2</v>
      </c>
      <c r="C2414" s="57">
        <f ca="1">_xlfn.NORM.INV(B2414,'Input Parameters'!$E$19,'Input Parameters'!$F$19)</f>
        <v>374.74257942740303</v>
      </c>
      <c r="D2414" s="10">
        <f t="shared" ca="1" si="310"/>
        <v>0.27027596047802138</v>
      </c>
      <c r="E2414" s="59">
        <f ca="1">IF(_xlfn.NORM.INV(D2414,'Input Parameters'!$E$20,'Input Parameters'!$F$20)&lt;3500,3500,IF(_xlfn.NORM.INV(D2414,'Input Parameters'!$E$20,'Input Parameters'!$F$20)&gt;5500,5500,_xlfn.NORM.INV(D2414,'Input Parameters'!$E$20,'Input Parameters'!$F$20)))</f>
        <v>4371.6149848927471</v>
      </c>
      <c r="F2414" s="10">
        <f t="shared" ca="1" si="311"/>
        <v>0.71010827941906796</v>
      </c>
      <c r="G2414" s="61">
        <f ca="1">_xlfn.NORM.INV(F2414,'Input Parameters'!$E$21,'Input Parameters'!$F$21)</f>
        <v>289.20209042985471</v>
      </c>
      <c r="H2414" s="54">
        <f ca="1">EXP(E2414*(1/'Input Parameters'!$E$22-1/G2414))</f>
        <v>0.82206364355682648</v>
      </c>
      <c r="I2414" s="10">
        <f t="shared" ca="1" si="312"/>
        <v>0.33400515458203095</v>
      </c>
      <c r="J2414" s="29">
        <f ca="1">_xlfn.BETA.INV(I2414,'Input Parameters'!$L$24,'Input Parameters'!$M$24,'Input Parameters'!$J$24,'Input Parameters'!$K$24)</f>
        <v>0.53697253563352665</v>
      </c>
      <c r="K2414" s="156">
        <f ca="1">('Input Parameters'!$E$25/'Input Parameters'!$E$31)^$J2414</f>
        <v>2.1237259589197165E-2</v>
      </c>
      <c r="L2414" s="66">
        <f ca="1">$H2414*$C2414*'Input Parameters'!$E$23*K2414</f>
        <v>6.5423979779785526</v>
      </c>
      <c r="M2414" s="23">
        <f t="shared" ca="1" si="313"/>
        <v>0.82048089479584518</v>
      </c>
      <c r="N2414" s="15">
        <f ca="1">_xlfn.NORM.INV(M2414,'Input Parameters'!$E$26,'Input Parameters'!$F$26)</f>
        <v>5.3261185426659266E-2</v>
      </c>
      <c r="O2414" s="8">
        <f t="shared" ca="1" si="314"/>
        <v>0.94603285513486413</v>
      </c>
      <c r="P2414" s="29">
        <f ca="1">_xlfn.LOGNORM.INV(O2414,'Input Parameters'!$H$27,'Input Parameters'!$I$27)</f>
        <v>2.8991238420590033</v>
      </c>
      <c r="Q2414" s="10"/>
      <c r="R2414" s="15">
        <f>'Input Parameters'!$E$28</f>
        <v>12.7</v>
      </c>
      <c r="S2414" s="10">
        <f t="shared" ca="1" si="315"/>
        <v>0.7022328036929455</v>
      </c>
      <c r="T2414" s="25">
        <f ca="1">_xlfn.LOGNORM.INV(S2414,'Input Parameters'!$H$29,'Input Parameters'!$I$29)</f>
        <v>61.807852462508187</v>
      </c>
      <c r="U2414" s="10">
        <f t="shared" ca="1" si="316"/>
        <v>0.15586730303791319</v>
      </c>
      <c r="V2414" s="29">
        <f ca="1">IF('Input Parameters'!$D$30="Beta",_xlfn.BETA.INV(U2414,'Input Parameters'!$L$30,'Input Parameters'!$M$30,'Input Parameters'!$J$30,'Input Parameters'!$K$30),IF('Input Parameters'!$D$30="LogNorm",_xlfn.LOGNORM.INV(U2414,'Input Parameters'!$H$30,'Input Parameters'!$I$30)))</f>
        <v>0.67051515567273756</v>
      </c>
      <c r="W2414" s="2">
        <f ca="1">N2414+(P2414-N2414)*(1-ERF((T2414-R2414)/(2*SQRT(L2414*'Input Parameters'!$E$31))))</f>
        <v>0.55013450276235143</v>
      </c>
      <c r="X2414">
        <f t="shared" ca="1" si="317"/>
        <v>1</v>
      </c>
      <c r="Y2414" s="7"/>
    </row>
    <row r="2415" spans="1:25" ht="15" customHeight="1" x14ac:dyDescent="0.3">
      <c r="A2415" s="130">
        <v>2408</v>
      </c>
      <c r="B2415" s="10">
        <f t="shared" ca="1" si="309"/>
        <v>8.448006628507343E-2</v>
      </c>
      <c r="C2415" s="57">
        <f ca="1">_xlfn.NORM.INV(B2415,'Input Parameters'!$E$19,'Input Parameters'!$F$19)</f>
        <v>451.06578957354452</v>
      </c>
      <c r="D2415" s="10">
        <f t="shared" ca="1" si="310"/>
        <v>0.66716062909076879</v>
      </c>
      <c r="E2415" s="59">
        <f ca="1">IF(_xlfn.NORM.INV(D2415,'Input Parameters'!$E$20,'Input Parameters'!$F$20)&lt;3500,3500,IF(_xlfn.NORM.INV(D2415,'Input Parameters'!$E$20,'Input Parameters'!$F$20)&gt;5500,5500,_xlfn.NORM.INV(D2415,'Input Parameters'!$E$20,'Input Parameters'!$F$20)))</f>
        <v>5102.4603614957759</v>
      </c>
      <c r="F2415" s="10">
        <f t="shared" ca="1" si="311"/>
        <v>0.6557666785410351</v>
      </c>
      <c r="G2415" s="61">
        <f ca="1">_xlfn.NORM.INV(F2415,'Input Parameters'!$E$21,'Input Parameters'!$F$21)</f>
        <v>288.00136337918076</v>
      </c>
      <c r="H2415" s="54">
        <f ca="1">EXP(E2415*(1/'Input Parameters'!$E$22-1/G2415))</f>
        <v>0.73915184778023002</v>
      </c>
      <c r="I2415" s="10">
        <f t="shared" ca="1" si="312"/>
        <v>0.50777004345941024</v>
      </c>
      <c r="J2415" s="29">
        <f ca="1">_xlfn.BETA.INV(I2415,'Input Parameters'!$L$24,'Input Parameters'!$M$24,'Input Parameters'!$J$24,'Input Parameters'!$K$24)</f>
        <v>0.61029656939837906</v>
      </c>
      <c r="K2415" s="156">
        <f ca="1">('Input Parameters'!$E$25/'Input Parameters'!$E$31)^$J2415</f>
        <v>1.2550540233156922E-2</v>
      </c>
      <c r="L2415" s="66">
        <f ca="1">$H2415*$C2415*'Input Parameters'!$E$23*K2415</f>
        <v>4.1844268205496924</v>
      </c>
      <c r="M2415" s="23">
        <f t="shared" ca="1" si="313"/>
        <v>0.85743547728581249</v>
      </c>
      <c r="N2415" s="15">
        <f ca="1">_xlfn.NORM.INV(M2415,'Input Parameters'!$E$26,'Input Parameters'!$F$26)</f>
        <v>5.6446233012884248E-2</v>
      </c>
      <c r="O2415" s="8">
        <f t="shared" ca="1" si="314"/>
        <v>8.169347531719684E-2</v>
      </c>
      <c r="P2415" s="29">
        <f ca="1">_xlfn.LOGNORM.INV(O2415,'Input Parameters'!$H$27,'Input Parameters'!$I$27)</f>
        <v>0.76842878522036417</v>
      </c>
      <c r="Q2415" s="10"/>
      <c r="R2415" s="15">
        <f>'Input Parameters'!$E$28</f>
        <v>12.7</v>
      </c>
      <c r="S2415" s="10">
        <f t="shared" ca="1" si="315"/>
        <v>0.66668219352013214</v>
      </c>
      <c r="T2415" s="25">
        <f ca="1">_xlfn.LOGNORM.INV(S2415,'Input Parameters'!$H$29,'Input Parameters'!$I$29)</f>
        <v>61.117363186577599</v>
      </c>
      <c r="U2415" s="10">
        <f t="shared" ca="1" si="316"/>
        <v>0.60366115165498724</v>
      </c>
      <c r="V2415" s="29">
        <f ca="1">IF('Input Parameters'!$D$30="Beta",_xlfn.BETA.INV(U2415,'Input Parameters'!$L$30,'Input Parameters'!$M$30,'Input Parameters'!$J$30,'Input Parameters'!$K$30),IF('Input Parameters'!$D$30="LogNorm",_xlfn.LOGNORM.INV(U2415,'Input Parameters'!$H$30,'Input Parameters'!$I$30)))</f>
        <v>1.1083303138911684</v>
      </c>
      <c r="W2415" s="2">
        <f ca="1">N2415+(P2415-N2415)*(1-ERF((T2415-R2415)/(2*SQRT(L2415*'Input Parameters'!$E$31))))</f>
        <v>0.12351267476522561</v>
      </c>
      <c r="X2415">
        <f t="shared" ca="1" si="317"/>
        <v>1</v>
      </c>
      <c r="Y2415" s="7"/>
    </row>
    <row r="2416" spans="1:25" ht="15" customHeight="1" x14ac:dyDescent="0.3">
      <c r="A2416" s="130">
        <v>2409</v>
      </c>
      <c r="B2416" s="10">
        <f t="shared" ca="1" si="309"/>
        <v>4.6440851094995295E-2</v>
      </c>
      <c r="C2416" s="57">
        <f ca="1">_xlfn.NORM.INV(B2416,'Input Parameters'!$E$19,'Input Parameters'!$F$19)</f>
        <v>425.307150073586</v>
      </c>
      <c r="D2416" s="10">
        <f t="shared" ca="1" si="310"/>
        <v>0.52003461798501005</v>
      </c>
      <c r="E2416" s="59">
        <f ca="1">IF(_xlfn.NORM.INV(D2416,'Input Parameters'!$E$20,'Input Parameters'!$F$20)&lt;3500,3500,IF(_xlfn.NORM.INV(D2416,'Input Parameters'!$E$20,'Input Parameters'!$F$20)&gt;5500,5500,_xlfn.NORM.INV(D2416,'Input Parameters'!$E$20,'Input Parameters'!$F$20)))</f>
        <v>4835.1683270947688</v>
      </c>
      <c r="F2416" s="10">
        <f t="shared" ca="1" si="311"/>
        <v>0.8658324167498036</v>
      </c>
      <c r="G2416" s="61">
        <f ca="1">_xlfn.NORM.INV(F2416,'Input Parameters'!$E$21,'Input Parameters'!$F$21)</f>
        <v>293.5502703443604</v>
      </c>
      <c r="H2416" s="54">
        <f ca="1">EXP(E2416*(1/'Input Parameters'!$E$22-1/G2416))</f>
        <v>1.0314175397332248</v>
      </c>
      <c r="I2416" s="10">
        <f t="shared" ca="1" si="312"/>
        <v>0.78666498234780247</v>
      </c>
      <c r="J2416" s="29">
        <f ca="1">_xlfn.BETA.INV(I2416,'Input Parameters'!$L$24,'Input Parameters'!$M$24,'Input Parameters'!$J$24,'Input Parameters'!$K$24)</f>
        <v>0.72818941415530025</v>
      </c>
      <c r="K2416" s="156">
        <f ca="1">('Input Parameters'!$E$25/'Input Parameters'!$E$31)^$J2416</f>
        <v>5.3873508072035713E-3</v>
      </c>
      <c r="L2416" s="66">
        <f ca="1">$H2416*$C2416*'Input Parameters'!$E$23*K2416</f>
        <v>2.3632651615709133</v>
      </c>
      <c r="M2416" s="23">
        <f t="shared" ca="1" si="313"/>
        <v>0.37947534105846092</v>
      </c>
      <c r="N2416" s="15">
        <f ca="1">_xlfn.NORM.INV(M2416,'Input Parameters'!$E$26,'Input Parameters'!$F$26)</f>
        <v>2.7555960571283358E-2</v>
      </c>
      <c r="O2416" s="8">
        <f t="shared" ca="1" si="314"/>
        <v>7.1229011678573317E-2</v>
      </c>
      <c r="P2416" s="29">
        <f ca="1">_xlfn.LOGNORM.INV(O2416,'Input Parameters'!$H$27,'Input Parameters'!$I$27)</f>
        <v>0.74403166131183862</v>
      </c>
      <c r="Q2416" s="10"/>
      <c r="R2416" s="15">
        <f>'Input Parameters'!$E$28</f>
        <v>12.7</v>
      </c>
      <c r="S2416" s="10">
        <f t="shared" ca="1" si="315"/>
        <v>7.3899087384346585E-2</v>
      </c>
      <c r="T2416" s="25">
        <f ca="1">_xlfn.LOGNORM.INV(S2416,'Input Parameters'!$H$29,'Input Parameters'!$I$29)</f>
        <v>49.498039993288501</v>
      </c>
      <c r="U2416" s="10">
        <f t="shared" ca="1" si="316"/>
        <v>0.18568056426395962</v>
      </c>
      <c r="V2416" s="29">
        <f ca="1">IF('Input Parameters'!$D$30="Beta",_xlfn.BETA.INV(U2416,'Input Parameters'!$L$30,'Input Parameters'!$M$30,'Input Parameters'!$J$30,'Input Parameters'!$K$30),IF('Input Parameters'!$D$30="LogNorm",_xlfn.LOGNORM.INV(U2416,'Input Parameters'!$H$30,'Input Parameters'!$I$30)))</f>
        <v>0.70235989252056719</v>
      </c>
      <c r="W2416" s="2">
        <f ca="1">N2416+(P2416-N2416)*(1-ERF((T2416-R2416)/(2*SQRT(L2416*'Input Parameters'!$E$31))))</f>
        <v>9.2420139086209746E-2</v>
      </c>
      <c r="X2416">
        <f t="shared" ca="1" si="317"/>
        <v>1</v>
      </c>
      <c r="Y2416" s="7"/>
    </row>
    <row r="2417" spans="1:25" ht="15" customHeight="1" x14ac:dyDescent="0.3">
      <c r="A2417" s="130">
        <v>2410</v>
      </c>
      <c r="B2417" s="10">
        <f t="shared" ca="1" si="309"/>
        <v>0.18677011689937306</v>
      </c>
      <c r="C2417" s="57">
        <f ca="1">_xlfn.NORM.INV(B2417,'Input Parameters'!$E$19,'Input Parameters'!$F$19)</f>
        <v>492.10669930062932</v>
      </c>
      <c r="D2417" s="10">
        <f t="shared" ca="1" si="310"/>
        <v>0.95945282343115823</v>
      </c>
      <c r="E2417" s="59">
        <f ca="1">IF(_xlfn.NORM.INV(D2417,'Input Parameters'!$E$20,'Input Parameters'!$F$20)&lt;3500,3500,IF(_xlfn.NORM.INV(D2417,'Input Parameters'!$E$20,'Input Parameters'!$F$20)&gt;5500,5500,_xlfn.NORM.INV(D2417,'Input Parameters'!$E$20,'Input Parameters'!$F$20)))</f>
        <v>5500</v>
      </c>
      <c r="F2417" s="10">
        <f t="shared" ca="1" si="311"/>
        <v>0.79879861056549195</v>
      </c>
      <c r="G2417" s="61">
        <f ca="1">_xlfn.NORM.INV(F2417,'Input Parameters'!$E$21,'Input Parameters'!$F$21)</f>
        <v>291.43147425056628</v>
      </c>
      <c r="H2417" s="54">
        <f ca="1">EXP(E2417*(1/'Input Parameters'!$E$22-1/G2417))</f>
        <v>0.90390593306729039</v>
      </c>
      <c r="I2417" s="10">
        <f t="shared" ca="1" si="312"/>
        <v>0.95871234697334518</v>
      </c>
      <c r="J2417" s="29">
        <f ca="1">_xlfn.BETA.INV(I2417,'Input Parameters'!$L$24,'Input Parameters'!$M$24,'Input Parameters'!$J$24,'Input Parameters'!$K$24)</f>
        <v>0.84421346934422903</v>
      </c>
      <c r="K2417" s="156">
        <f ca="1">('Input Parameters'!$E$25/'Input Parameters'!$E$31)^$J2417</f>
        <v>2.3437440342219218E-3</v>
      </c>
      <c r="L2417" s="66">
        <f ca="1">$H2417*$C2417*'Input Parameters'!$E$23*K2417</f>
        <v>1.0425399210010409</v>
      </c>
      <c r="M2417" s="23">
        <f t="shared" ca="1" si="313"/>
        <v>0.88705365922494261</v>
      </c>
      <c r="N2417" s="15">
        <f ca="1">_xlfn.NORM.INV(M2417,'Input Parameters'!$E$26,'Input Parameters'!$F$26)</f>
        <v>5.9431149211938858E-2</v>
      </c>
      <c r="O2417" s="8">
        <f t="shared" ca="1" si="314"/>
        <v>0.49266779365633906</v>
      </c>
      <c r="P2417" s="29">
        <f ca="1">_xlfn.LOGNORM.INV(O2417,'Input Parameters'!$H$27,'Input Parameters'!$I$27)</f>
        <v>1.4121033291910834</v>
      </c>
      <c r="Q2417" s="10"/>
      <c r="R2417" s="15">
        <f>'Input Parameters'!$E$28</f>
        <v>12.7</v>
      </c>
      <c r="S2417" s="10">
        <f t="shared" ca="1" si="315"/>
        <v>0.29649808468181549</v>
      </c>
      <c r="T2417" s="25">
        <f ca="1">_xlfn.LOGNORM.INV(S2417,'Input Parameters'!$H$29,'Input Parameters'!$I$29)</f>
        <v>54.84012257321799</v>
      </c>
      <c r="U2417" s="10">
        <f t="shared" ca="1" si="316"/>
        <v>0.30396714948931525</v>
      </c>
      <c r="V2417" s="29">
        <f ca="1">IF('Input Parameters'!$D$30="Beta",_xlfn.BETA.INV(U2417,'Input Parameters'!$L$30,'Input Parameters'!$M$30,'Input Parameters'!$J$30,'Input Parameters'!$K$30),IF('Input Parameters'!$D$30="LogNorm",_xlfn.LOGNORM.INV(U2417,'Input Parameters'!$H$30,'Input Parameters'!$I$30)))</f>
        <v>0.8161948641783997</v>
      </c>
      <c r="W2417" s="2">
        <f ca="1">N2417+(P2417-N2417)*(1-ERF((T2417-R2417)/(2*SQRT(L2417*'Input Parameters'!$E$31))))</f>
        <v>6.4191355800396074E-2</v>
      </c>
      <c r="X2417">
        <f t="shared" ca="1" si="317"/>
        <v>1</v>
      </c>
      <c r="Y2417" s="7"/>
    </row>
    <row r="2418" spans="1:25" ht="15" customHeight="1" x14ac:dyDescent="0.3">
      <c r="A2418" s="130">
        <v>2411</v>
      </c>
      <c r="B2418" s="10">
        <f t="shared" ca="1" si="309"/>
        <v>1.8516209549484741E-2</v>
      </c>
      <c r="C2418" s="57">
        <f ca="1">_xlfn.NORM.INV(B2418,'Input Parameters'!$E$19,'Input Parameters'!$F$19)</f>
        <v>391.08315239978083</v>
      </c>
      <c r="D2418" s="10">
        <f t="shared" ca="1" si="310"/>
        <v>0.66785894643269017</v>
      </c>
      <c r="E2418" s="59">
        <f ca="1">IF(_xlfn.NORM.INV(D2418,'Input Parameters'!$E$20,'Input Parameters'!$F$20)&lt;3500,3500,IF(_xlfn.NORM.INV(D2418,'Input Parameters'!$E$20,'Input Parameters'!$F$20)&gt;5500,5500,_xlfn.NORM.INV(D2418,'Input Parameters'!$E$20,'Input Parameters'!$F$20)))</f>
        <v>5103.8061056544811</v>
      </c>
      <c r="F2418" s="10">
        <f t="shared" ca="1" si="311"/>
        <v>0.24321796200725176</v>
      </c>
      <c r="G2418" s="61">
        <f ca="1">_xlfn.NORM.INV(F2418,'Input Parameters'!$E$21,'Input Parameters'!$F$21)</f>
        <v>279.37952903850572</v>
      </c>
      <c r="H2418" s="54">
        <f ca="1">EXP(E2418*(1/'Input Parameters'!$E$22-1/G2418))</f>
        <v>0.42774520301191082</v>
      </c>
      <c r="I2418" s="10">
        <f t="shared" ca="1" si="312"/>
        <v>0.85451933602141061</v>
      </c>
      <c r="J2418" s="29">
        <f ca="1">_xlfn.BETA.INV(I2418,'Input Parameters'!$L$24,'Input Parameters'!$M$24,'Input Parameters'!$J$24,'Input Parameters'!$K$24)</f>
        <v>0.76383723563511607</v>
      </c>
      <c r="K2418" s="156">
        <f ca="1">('Input Parameters'!$E$25/'Input Parameters'!$E$31)^$J2418</f>
        <v>4.1717366582389327E-3</v>
      </c>
      <c r="L2418" s="66">
        <f ca="1">$H2418*$C2418*'Input Parameters'!$E$23*K2418</f>
        <v>0.69786455491899313</v>
      </c>
      <c r="M2418" s="23">
        <f t="shared" ca="1" si="313"/>
        <v>0.15439741786175787</v>
      </c>
      <c r="N2418" s="15">
        <f ca="1">_xlfn.NORM.INV(M2418,'Input Parameters'!$E$26,'Input Parameters'!$F$26)</f>
        <v>1.2627164147802818E-2</v>
      </c>
      <c r="O2418" s="8">
        <f t="shared" ca="1" si="314"/>
        <v>0.95873259662785526</v>
      </c>
      <c r="P2418" s="29">
        <f ca="1">_xlfn.LOGNORM.INV(O2418,'Input Parameters'!$H$27,'Input Parameters'!$I$27)</f>
        <v>3.0688716182381399</v>
      </c>
      <c r="Q2418" s="10"/>
      <c r="R2418" s="15">
        <f>'Input Parameters'!$E$28</f>
        <v>12.7</v>
      </c>
      <c r="S2418" s="10">
        <f t="shared" ca="1" si="315"/>
        <v>0.12702690546732098</v>
      </c>
      <c r="T2418" s="25">
        <f ca="1">_xlfn.LOGNORM.INV(S2418,'Input Parameters'!$H$29,'Input Parameters'!$I$29)</f>
        <v>51.232693911584988</v>
      </c>
      <c r="U2418" s="10">
        <f t="shared" ca="1" si="316"/>
        <v>0.8103896400241033</v>
      </c>
      <c r="V2418" s="29">
        <f ca="1">IF('Input Parameters'!$D$30="Beta",_xlfn.BETA.INV(U2418,'Input Parameters'!$L$30,'Input Parameters'!$M$30,'Input Parameters'!$J$30,'Input Parameters'!$K$30),IF('Input Parameters'!$D$30="LogNorm",_xlfn.LOGNORM.INV(U2418,'Input Parameters'!$H$30,'Input Parameters'!$I$30)))</f>
        <v>1.413357352163696</v>
      </c>
      <c r="W2418" s="2">
        <f ca="1">N2418+(P2418-N2418)*(1-ERF((T2418-R2418)/(2*SQRT(L2418*'Input Parameters'!$E$31))))</f>
        <v>1.6013205123132854E-2</v>
      </c>
      <c r="X2418">
        <f t="shared" ca="1" si="317"/>
        <v>1</v>
      </c>
      <c r="Y2418" s="7"/>
    </row>
    <row r="2419" spans="1:25" ht="15" customHeight="1" x14ac:dyDescent="0.3">
      <c r="A2419" s="130">
        <v>2412</v>
      </c>
      <c r="B2419" s="10">
        <f t="shared" ca="1" si="309"/>
        <v>0.97940764637335043</v>
      </c>
      <c r="C2419" s="57">
        <f ca="1">_xlfn.NORM.INV(B2419,'Input Parameters'!$E$19,'Input Parameters'!$F$19)</f>
        <v>739.82074832772514</v>
      </c>
      <c r="D2419" s="10">
        <f t="shared" ca="1" si="310"/>
        <v>0.95999139219312124</v>
      </c>
      <c r="E2419" s="59">
        <f ca="1">IF(_xlfn.NORM.INV(D2419,'Input Parameters'!$E$20,'Input Parameters'!$F$20)&lt;3500,3500,IF(_xlfn.NORM.INV(D2419,'Input Parameters'!$E$20,'Input Parameters'!$F$20)&gt;5500,5500,_xlfn.NORM.INV(D2419,'Input Parameters'!$E$20,'Input Parameters'!$F$20)))</f>
        <v>5500</v>
      </c>
      <c r="F2419" s="10">
        <f t="shared" ca="1" si="311"/>
        <v>0.42715615329564716</v>
      </c>
      <c r="G2419" s="61">
        <f ca="1">_xlfn.NORM.INV(F2419,'Input Parameters'!$E$21,'Input Parameters'!$F$21)</f>
        <v>283.40675415788559</v>
      </c>
      <c r="H2419" s="54">
        <f ca="1">EXP(E2419*(1/'Input Parameters'!$E$22-1/G2419))</f>
        <v>0.52972104808865494</v>
      </c>
      <c r="I2419" s="10">
        <f t="shared" ca="1" si="312"/>
        <v>0.57322889781889108</v>
      </c>
      <c r="J2419" s="29">
        <f ca="1">_xlfn.BETA.INV(I2419,'Input Parameters'!$L$24,'Input Parameters'!$M$24,'Input Parameters'!$J$24,'Input Parameters'!$K$24)</f>
        <v>0.63660261818427299</v>
      </c>
      <c r="K2419" s="156">
        <f ca="1">('Input Parameters'!$E$25/'Input Parameters'!$E$31)^$J2419</f>
        <v>1.0392205091156844E-2</v>
      </c>
      <c r="L2419" s="66">
        <f ca="1">$H2419*$C2419*'Input Parameters'!$E$23*K2419</f>
        <v>4.0726908568638915</v>
      </c>
      <c r="M2419" s="23">
        <f t="shared" ca="1" si="313"/>
        <v>0.81853218649616366</v>
      </c>
      <c r="N2419" s="15">
        <f ca="1">_xlfn.NORM.INV(M2419,'Input Parameters'!$E$26,'Input Parameters'!$F$26)</f>
        <v>5.310549613644594E-2</v>
      </c>
      <c r="O2419" s="8">
        <f t="shared" ca="1" si="314"/>
        <v>0.11414273052591606</v>
      </c>
      <c r="P2419" s="29">
        <f ca="1">_xlfn.LOGNORM.INV(O2419,'Input Parameters'!$H$27,'Input Parameters'!$I$27)</f>
        <v>0.83543798858118112</v>
      </c>
      <c r="Q2419" s="10"/>
      <c r="R2419" s="15">
        <f>'Input Parameters'!$E$28</f>
        <v>12.7</v>
      </c>
      <c r="S2419" s="10">
        <f t="shared" ca="1" si="315"/>
        <v>0.17387974068764922</v>
      </c>
      <c r="T2419" s="25">
        <f ca="1">_xlfn.LOGNORM.INV(S2419,'Input Parameters'!$H$29,'Input Parameters'!$I$29)</f>
        <v>52.405615998150829</v>
      </c>
      <c r="U2419" s="10">
        <f t="shared" ca="1" si="316"/>
        <v>0.80889066824102862</v>
      </c>
      <c r="V2419" s="29">
        <f ca="1">IF('Input Parameters'!$D$30="Beta",_xlfn.BETA.INV(U2419,'Input Parameters'!$L$30,'Input Parameters'!$M$30,'Input Parameters'!$J$30,'Input Parameters'!$K$30),IF('Input Parameters'!$D$30="LogNorm",_xlfn.LOGNORM.INV(U2419,'Input Parameters'!$H$30,'Input Parameters'!$I$30)))</f>
        <v>1.410285556147534</v>
      </c>
      <c r="W2419" s="2">
        <f ca="1">N2419+(P2419-N2419)*(1-ERF((T2419-R2419)/(2*SQRT(L2419*'Input Parameters'!$E$31))))</f>
        <v>0.18153189228614316</v>
      </c>
      <c r="X2419">
        <f t="shared" ca="1" si="317"/>
        <v>1</v>
      </c>
      <c r="Y2419" s="7"/>
    </row>
    <row r="2420" spans="1:25" ht="15" customHeight="1" x14ac:dyDescent="0.3">
      <c r="A2420" s="130">
        <v>2413</v>
      </c>
      <c r="B2420" s="10">
        <f t="shared" ca="1" si="309"/>
        <v>0.85496999635664983</v>
      </c>
      <c r="C2420" s="57">
        <f ca="1">_xlfn.NORM.INV(B2420,'Input Parameters'!$E$19,'Input Parameters'!$F$19)</f>
        <v>656.70015392113987</v>
      </c>
      <c r="D2420" s="10">
        <f t="shared" ca="1" si="310"/>
        <v>0.99715669443125177</v>
      </c>
      <c r="E2420" s="59">
        <f ca="1">IF(_xlfn.NORM.INV(D2420,'Input Parameters'!$E$20,'Input Parameters'!$F$20)&lt;3500,3500,IF(_xlfn.NORM.INV(D2420,'Input Parameters'!$E$20,'Input Parameters'!$F$20)&gt;5500,5500,_xlfn.NORM.INV(D2420,'Input Parameters'!$E$20,'Input Parameters'!$F$20)))</f>
        <v>5500</v>
      </c>
      <c r="F2420" s="10">
        <f t="shared" ca="1" si="311"/>
        <v>0.55907798246346652</v>
      </c>
      <c r="G2420" s="61">
        <f ca="1">_xlfn.NORM.INV(F2420,'Input Parameters'!$E$21,'Input Parameters'!$F$21)</f>
        <v>286.01824738097594</v>
      </c>
      <c r="H2420" s="54">
        <f ca="1">EXP(E2420*(1/'Input Parameters'!$E$22-1/G2420))</f>
        <v>0.63241384007517953</v>
      </c>
      <c r="I2420" s="10">
        <f t="shared" ca="1" si="312"/>
        <v>0.88597746924399046</v>
      </c>
      <c r="J2420" s="29">
        <f ca="1">_xlfn.BETA.INV(I2420,'Input Parameters'!$L$24,'Input Parameters'!$M$24,'Input Parameters'!$J$24,'Input Parameters'!$K$24)</f>
        <v>0.7831011025087975</v>
      </c>
      <c r="K2420" s="156">
        <f ca="1">('Input Parameters'!$E$25/'Input Parameters'!$E$31)^$J2420</f>
        <v>3.6333029767334751E-3</v>
      </c>
      <c r="L2420" s="66">
        <f ca="1">$H2420*$C2420*'Input Parameters'!$E$23*K2420</f>
        <v>1.5089334929470615</v>
      </c>
      <c r="M2420" s="23">
        <f t="shared" ca="1" si="313"/>
        <v>0.19728575772316781</v>
      </c>
      <c r="N2420" s="15">
        <f ca="1">_xlfn.NORM.INV(M2420,'Input Parameters'!$E$26,'Input Parameters'!$F$26)</f>
        <v>1.6121519828143641E-2</v>
      </c>
      <c r="O2420" s="8">
        <f t="shared" ca="1" si="314"/>
        <v>0.42292064475963786</v>
      </c>
      <c r="P2420" s="29">
        <f ca="1">_xlfn.LOGNORM.INV(O2420,'Input Parameters'!$H$27,'Input Parameters'!$I$27)</f>
        <v>1.3062952988148242</v>
      </c>
      <c r="Q2420" s="10"/>
      <c r="R2420" s="15">
        <f>'Input Parameters'!$E$28</f>
        <v>12.7</v>
      </c>
      <c r="S2420" s="10">
        <f t="shared" ca="1" si="315"/>
        <v>0.2076248184015087</v>
      </c>
      <c r="T2420" s="25">
        <f ca="1">_xlfn.LOGNORM.INV(S2420,'Input Parameters'!$H$29,'Input Parameters'!$I$29)</f>
        <v>53.141817221833428</v>
      </c>
      <c r="U2420" s="10">
        <f t="shared" ca="1" si="316"/>
        <v>0.36162884454098942</v>
      </c>
      <c r="V2420" s="29">
        <f ca="1">IF('Input Parameters'!$D$30="Beta",_xlfn.BETA.INV(U2420,'Input Parameters'!$L$30,'Input Parameters'!$M$30,'Input Parameters'!$J$30,'Input Parameters'!$K$30),IF('Input Parameters'!$D$30="LogNorm",_xlfn.LOGNORM.INV(U2420,'Input Parameters'!$H$30,'Input Parameters'!$I$30)))</f>
        <v>0.86898074298364869</v>
      </c>
      <c r="W2420" s="2">
        <f ca="1">N2420+(P2420-N2420)*(1-ERF((T2420-R2420)/(2*SQRT(L2420*'Input Parameters'!$E$31))))</f>
        <v>4.1812460900643389E-2</v>
      </c>
      <c r="X2420">
        <f t="shared" ca="1" si="317"/>
        <v>1</v>
      </c>
      <c r="Y2420" s="7"/>
    </row>
    <row r="2421" spans="1:25" ht="15" customHeight="1" x14ac:dyDescent="0.3">
      <c r="A2421" s="130">
        <v>2414</v>
      </c>
      <c r="B2421" s="10">
        <f t="shared" ca="1" si="309"/>
        <v>0.45894128654782951</v>
      </c>
      <c r="C2421" s="57">
        <f ca="1">_xlfn.NORM.INV(B2421,'Input Parameters'!$E$19,'Input Parameters'!$F$19)</f>
        <v>558.58794013113845</v>
      </c>
      <c r="D2421" s="10">
        <f t="shared" ca="1" si="310"/>
        <v>0.9126935022921856</v>
      </c>
      <c r="E2421" s="59">
        <f ca="1">IF(_xlfn.NORM.INV(D2421,'Input Parameters'!$E$20,'Input Parameters'!$F$20)&lt;3500,3500,IF(_xlfn.NORM.INV(D2421,'Input Parameters'!$E$20,'Input Parameters'!$F$20)&gt;5500,5500,_xlfn.NORM.INV(D2421,'Input Parameters'!$E$20,'Input Parameters'!$F$20)))</f>
        <v>5500</v>
      </c>
      <c r="F2421" s="10">
        <f t="shared" ca="1" si="311"/>
        <v>0.83224664298356732</v>
      </c>
      <c r="G2421" s="61">
        <f ca="1">_xlfn.NORM.INV(F2421,'Input Parameters'!$E$21,'Input Parameters'!$F$21)</f>
        <v>292.41981919529451</v>
      </c>
      <c r="H2421" s="54">
        <f ca="1">EXP(E2421*(1/'Input Parameters'!$E$22-1/G2421))</f>
        <v>0.96344141513306969</v>
      </c>
      <c r="I2421" s="10">
        <f t="shared" ca="1" si="312"/>
        <v>0.17813409800208702</v>
      </c>
      <c r="J2421" s="29">
        <f ca="1">_xlfn.BETA.INV(I2421,'Input Parameters'!$L$24,'Input Parameters'!$M$24,'Input Parameters'!$J$24,'Input Parameters'!$K$24)</f>
        <v>0.45536109725438961</v>
      </c>
      <c r="K2421" s="156">
        <f ca="1">('Input Parameters'!$E$25/'Input Parameters'!$E$31)^$J2421</f>
        <v>3.8137601637305764E-2</v>
      </c>
      <c r="L2421" s="66">
        <f ca="1">$H2421*$C2421*'Input Parameters'!$E$23*K2421</f>
        <v>20.524389336318556</v>
      </c>
      <c r="M2421" s="23">
        <f t="shared" ca="1" si="313"/>
        <v>0.54286506031406256</v>
      </c>
      <c r="N2421" s="15">
        <f ca="1">_xlfn.NORM.INV(M2421,'Input Parameters'!$E$26,'Input Parameters'!$F$26)</f>
        <v>3.6260741430215751E-2</v>
      </c>
      <c r="O2421" s="8">
        <f t="shared" ca="1" si="314"/>
        <v>0.11268624640068658</v>
      </c>
      <c r="P2421" s="29">
        <f ca="1">_xlfn.LOGNORM.INV(O2421,'Input Parameters'!$H$27,'Input Parameters'!$I$27)</f>
        <v>0.83264168020695928</v>
      </c>
      <c r="Q2421" s="10"/>
      <c r="R2421" s="15">
        <f>'Input Parameters'!$E$28</f>
        <v>12.7</v>
      </c>
      <c r="S2421" s="10">
        <f t="shared" ca="1" si="315"/>
        <v>0.48189198718754112</v>
      </c>
      <c r="T2421" s="25">
        <f ca="1">_xlfn.LOGNORM.INV(S2421,'Input Parameters'!$H$29,'Input Parameters'!$I$29)</f>
        <v>57.935725525213712</v>
      </c>
      <c r="U2421" s="10">
        <f t="shared" ca="1" si="316"/>
        <v>0.4895926456380475</v>
      </c>
      <c r="V2421" s="29">
        <f ca="1">IF('Input Parameters'!$D$30="Beta",_xlfn.BETA.INV(U2421,'Input Parameters'!$L$30,'Input Parameters'!$M$30,'Input Parameters'!$J$30,'Input Parameters'!$K$30),IF('Input Parameters'!$D$30="LogNorm",_xlfn.LOGNORM.INV(U2421,'Input Parameters'!$H$30,'Input Parameters'!$I$30)))</f>
        <v>0.9889793514791172</v>
      </c>
      <c r="W2421" s="2">
        <f ca="1">N2421+(P2421-N2421)*(1-ERF((T2421-R2421)/(2*SQRT(L2421*'Input Parameters'!$E$31))))</f>
        <v>0.41865189320333301</v>
      </c>
      <c r="X2421">
        <f t="shared" ca="1" si="317"/>
        <v>1</v>
      </c>
      <c r="Y2421" s="7"/>
    </row>
    <row r="2422" spans="1:25" ht="15" customHeight="1" x14ac:dyDescent="0.3">
      <c r="A2422" s="130">
        <v>2415</v>
      </c>
      <c r="B2422" s="10">
        <f t="shared" ca="1" si="309"/>
        <v>0.37551905650388417</v>
      </c>
      <c r="C2422" s="57">
        <f ca="1">_xlfn.NORM.INV(B2422,'Input Parameters'!$E$19,'Input Parameters'!$F$19)</f>
        <v>540.49061529581616</v>
      </c>
      <c r="D2422" s="10">
        <f t="shared" ca="1" si="310"/>
        <v>0.16506504013130074</v>
      </c>
      <c r="E2422" s="59">
        <f ca="1">IF(_xlfn.NORM.INV(D2422,'Input Parameters'!$E$20,'Input Parameters'!$F$20)&lt;3500,3500,IF(_xlfn.NORM.INV(D2422,'Input Parameters'!$E$20,'Input Parameters'!$F$20)&gt;5500,5500,_xlfn.NORM.INV(D2422,'Input Parameters'!$E$20,'Input Parameters'!$F$20)))</f>
        <v>4118.3036713588726</v>
      </c>
      <c r="F2422" s="10">
        <f t="shared" ca="1" si="311"/>
        <v>5.0583335309064559E-2</v>
      </c>
      <c r="G2422" s="61">
        <f ca="1">_xlfn.NORM.INV(F2422,'Input Parameters'!$E$21,'Input Parameters'!$F$21)</f>
        <v>271.96570137435117</v>
      </c>
      <c r="H2422" s="54">
        <f ca="1">EXP(E2422*(1/'Input Parameters'!$E$22-1/G2422))</f>
        <v>0.33719703087647285</v>
      </c>
      <c r="I2422" s="10">
        <f t="shared" ca="1" si="312"/>
        <v>0.44890056476659834</v>
      </c>
      <c r="J2422" s="29">
        <f ca="1">_xlfn.BETA.INV(I2422,'Input Parameters'!$L$24,'Input Parameters'!$M$24,'Input Parameters'!$J$24,'Input Parameters'!$K$24)</f>
        <v>0.58635135317295806</v>
      </c>
      <c r="K2422" s="156">
        <f ca="1">('Input Parameters'!$E$25/'Input Parameters'!$E$31)^$J2422</f>
        <v>1.4902602505993684E-2</v>
      </c>
      <c r="L2422" s="66">
        <f ca="1">$H2422*$C2422*'Input Parameters'!$E$23*K2422</f>
        <v>2.7160265888275141</v>
      </c>
      <c r="M2422" s="23">
        <f t="shared" ca="1" si="313"/>
        <v>0.97029901075028591</v>
      </c>
      <c r="N2422" s="15">
        <f ca="1">_xlfn.NORM.INV(M2422,'Input Parameters'!$E$26,'Input Parameters'!$F$26)</f>
        <v>7.3589334182425567E-2</v>
      </c>
      <c r="O2422" s="8">
        <f t="shared" ca="1" si="314"/>
        <v>0.4599734207664351</v>
      </c>
      <c r="P2422" s="29">
        <f ca="1">_xlfn.LOGNORM.INV(O2422,'Input Parameters'!$H$27,'Input Parameters'!$I$27)</f>
        <v>1.361720935482001</v>
      </c>
      <c r="Q2422" s="10"/>
      <c r="R2422" s="15">
        <f>'Input Parameters'!$E$28</f>
        <v>12.7</v>
      </c>
      <c r="S2422" s="10">
        <f t="shared" ca="1" si="315"/>
        <v>0.80067083419324403</v>
      </c>
      <c r="T2422" s="25">
        <f ca="1">_xlfn.LOGNORM.INV(S2422,'Input Parameters'!$H$29,'Input Parameters'!$I$29)</f>
        <v>64.019831378255475</v>
      </c>
      <c r="U2422" s="10">
        <f t="shared" ca="1" si="316"/>
        <v>0.65441405893322091</v>
      </c>
      <c r="V2422" s="29">
        <f ca="1">IF('Input Parameters'!$D$30="Beta",_xlfn.BETA.INV(U2422,'Input Parameters'!$L$30,'Input Parameters'!$M$30,'Input Parameters'!$J$30,'Input Parameters'!$K$30),IF('Input Parameters'!$D$30="LogNorm",_xlfn.LOGNORM.INV(U2422,'Input Parameters'!$H$30,'Input Parameters'!$I$30)))</f>
        <v>1.1686703061943104</v>
      </c>
      <c r="W2422" s="2">
        <f ca="1">N2422+(P2422-N2422)*(1-ERF((T2422-R2422)/(2*SQRT(L2422*'Input Parameters'!$E$31))))</f>
        <v>0.10923239784820182</v>
      </c>
      <c r="X2422">
        <f t="shared" ca="1" si="317"/>
        <v>1</v>
      </c>
      <c r="Y2422" s="7"/>
    </row>
    <row r="2423" spans="1:25" ht="15" customHeight="1" x14ac:dyDescent="0.3">
      <c r="A2423" s="130">
        <v>2416</v>
      </c>
      <c r="B2423" s="10">
        <f t="shared" ca="1" si="309"/>
        <v>0.83488666483307339</v>
      </c>
      <c r="C2423" s="57">
        <f ca="1">_xlfn.NORM.INV(B2423,'Input Parameters'!$E$19,'Input Parameters'!$F$19)</f>
        <v>649.57405121725242</v>
      </c>
      <c r="D2423" s="10">
        <f t="shared" ca="1" si="310"/>
        <v>4.5629977831188384E-2</v>
      </c>
      <c r="E2423" s="59">
        <f ca="1">IF(_xlfn.NORM.INV(D2423,'Input Parameters'!$E$20,'Input Parameters'!$F$20)&lt;3500,3500,IF(_xlfn.NORM.INV(D2423,'Input Parameters'!$E$20,'Input Parameters'!$F$20)&gt;5500,5500,_xlfn.NORM.INV(D2423,'Input Parameters'!$E$20,'Input Parameters'!$F$20)))</f>
        <v>3617.848003346975</v>
      </c>
      <c r="F2423" s="10">
        <f t="shared" ca="1" si="311"/>
        <v>0.38260077114074387</v>
      </c>
      <c r="G2423" s="61">
        <f ca="1">_xlfn.NORM.INV(F2423,'Input Parameters'!$E$21,'Input Parameters'!$F$21)</f>
        <v>282.50255364079965</v>
      </c>
      <c r="H2423" s="54">
        <f ca="1">EXP(E2423*(1/'Input Parameters'!$E$22-1/G2423))</f>
        <v>0.63202790336929038</v>
      </c>
      <c r="I2423" s="10">
        <f t="shared" ca="1" si="312"/>
        <v>0.16659470608180604</v>
      </c>
      <c r="J2423" s="29">
        <f ca="1">_xlfn.BETA.INV(I2423,'Input Parameters'!$L$24,'Input Parameters'!$M$24,'Input Parameters'!$J$24,'Input Parameters'!$K$24)</f>
        <v>0.44794951131038657</v>
      </c>
      <c r="K2423" s="156">
        <f ca="1">('Input Parameters'!$E$25/'Input Parameters'!$E$31)^$J2423</f>
        <v>4.0220148662059849E-2</v>
      </c>
      <c r="L2423" s="66">
        <f ca="1">$H2423*$C2423*'Input Parameters'!$E$23*K2423</f>
        <v>16.51233882365467</v>
      </c>
      <c r="M2423" s="23">
        <f t="shared" ca="1" si="313"/>
        <v>0.38765441102823195</v>
      </c>
      <c r="N2423" s="15">
        <f ca="1">_xlfn.NORM.INV(M2423,'Input Parameters'!$E$26,'Input Parameters'!$F$26)</f>
        <v>2.8005808139871941E-2</v>
      </c>
      <c r="O2423" s="8">
        <f t="shared" ca="1" si="314"/>
        <v>0.98920549643161315</v>
      </c>
      <c r="P2423" s="29">
        <f ca="1">_xlfn.LOGNORM.INV(O2423,'Input Parameters'!$H$27,'Input Parameters'!$I$27)</f>
        <v>3.9340160585723041</v>
      </c>
      <c r="Q2423" s="10"/>
      <c r="R2423" s="15">
        <f>'Input Parameters'!$E$28</f>
        <v>12.7</v>
      </c>
      <c r="S2423" s="10">
        <f t="shared" ca="1" si="315"/>
        <v>0.645839707451489</v>
      </c>
      <c r="T2423" s="25">
        <f ca="1">_xlfn.LOGNORM.INV(S2423,'Input Parameters'!$H$29,'Input Parameters'!$I$29)</f>
        <v>60.729822413899193</v>
      </c>
      <c r="U2423" s="10">
        <f t="shared" ca="1" si="316"/>
        <v>0.32380013247442951</v>
      </c>
      <c r="V2423" s="29">
        <f ca="1">IF('Input Parameters'!$D$30="Beta",_xlfn.BETA.INV(U2423,'Input Parameters'!$L$30,'Input Parameters'!$M$30,'Input Parameters'!$J$30,'Input Parameters'!$K$30),IF('Input Parameters'!$D$30="LogNorm",_xlfn.LOGNORM.INV(U2423,'Input Parameters'!$H$30,'Input Parameters'!$I$30)))</f>
        <v>0.83439528325920587</v>
      </c>
      <c r="W2423" s="2">
        <f ca="1">N2423+(P2423-N2423)*(1-ERF((T2423-R2423)/(2*SQRT(L2423*'Input Parameters'!$E$31))))</f>
        <v>1.6032176798015814</v>
      </c>
      <c r="X2423">
        <f t="shared" ca="1" si="317"/>
        <v>0</v>
      </c>
      <c r="Y2423" s="7"/>
    </row>
    <row r="2424" spans="1:25" ht="15" customHeight="1" x14ac:dyDescent="0.3">
      <c r="A2424" s="130">
        <v>2417</v>
      </c>
      <c r="B2424" s="10">
        <f t="shared" ca="1" si="309"/>
        <v>0.46660010137901031</v>
      </c>
      <c r="C2424" s="57">
        <f ca="1">_xlfn.NORM.INV(B2424,'Input Parameters'!$E$19,'Input Parameters'!$F$19)</f>
        <v>560.21727976940963</v>
      </c>
      <c r="D2424" s="10">
        <f t="shared" ca="1" si="310"/>
        <v>0.23994133117152017</v>
      </c>
      <c r="E2424" s="59">
        <f ca="1">IF(_xlfn.NORM.INV(D2424,'Input Parameters'!$E$20,'Input Parameters'!$F$20)&lt;3500,3500,IF(_xlfn.NORM.INV(D2424,'Input Parameters'!$E$20,'Input Parameters'!$F$20)&gt;5500,5500,_xlfn.NORM.INV(D2424,'Input Parameters'!$E$20,'Input Parameters'!$F$20)))</f>
        <v>4305.456091315662</v>
      </c>
      <c r="F2424" s="10">
        <f t="shared" ca="1" si="311"/>
        <v>0.58070186183122774</v>
      </c>
      <c r="G2424" s="61">
        <f ca="1">_xlfn.NORM.INV(F2424,'Input Parameters'!$E$21,'Input Parameters'!$F$21)</f>
        <v>286.45099817894493</v>
      </c>
      <c r="H2424" s="54">
        <f ca="1">EXP(E2424*(1/'Input Parameters'!$E$22-1/G2424))</f>
        <v>0.71465791466943374</v>
      </c>
      <c r="I2424" s="10">
        <f t="shared" ca="1" si="312"/>
        <v>0.1971471968829116</v>
      </c>
      <c r="J2424" s="29">
        <f ca="1">_xlfn.BETA.INV(I2424,'Input Parameters'!$L$24,'Input Parameters'!$M$24,'Input Parameters'!$J$24,'Input Parameters'!$K$24)</f>
        <v>0.46697896336795902</v>
      </c>
      <c r="K2424" s="156">
        <f ca="1">('Input Parameters'!$E$25/'Input Parameters'!$E$31)^$J2424</f>
        <v>3.508800724010596E-2</v>
      </c>
      <c r="L2424" s="66">
        <f ca="1">$H2424*$C2424*'Input Parameters'!$E$23*K2424</f>
        <v>14.047964857675439</v>
      </c>
      <c r="M2424" s="23">
        <f t="shared" ca="1" si="313"/>
        <v>0.19066327330132582</v>
      </c>
      <c r="N2424" s="15">
        <f ca="1">_xlfn.NORM.INV(M2424,'Input Parameters'!$E$26,'Input Parameters'!$F$26)</f>
        <v>1.561545124186078E-2</v>
      </c>
      <c r="O2424" s="8">
        <f t="shared" ca="1" si="314"/>
        <v>0.61422860621650854</v>
      </c>
      <c r="P2424" s="29">
        <f ca="1">_xlfn.LOGNORM.INV(O2424,'Input Parameters'!$H$27,'Input Parameters'!$I$27)</f>
        <v>1.6187742274707888</v>
      </c>
      <c r="Q2424" s="10"/>
      <c r="R2424" s="15">
        <f>'Input Parameters'!$E$28</f>
        <v>12.7</v>
      </c>
      <c r="S2424" s="10">
        <f t="shared" ca="1" si="315"/>
        <v>0.15492382277754391</v>
      </c>
      <c r="T2424" s="25">
        <f ca="1">_xlfn.LOGNORM.INV(S2424,'Input Parameters'!$H$29,'Input Parameters'!$I$29)</f>
        <v>51.956866505687131</v>
      </c>
      <c r="U2424" s="10">
        <f t="shared" ca="1" si="316"/>
        <v>0.37506970867000944</v>
      </c>
      <c r="V2424" s="29">
        <f ca="1">IF('Input Parameters'!$D$30="Beta",_xlfn.BETA.INV(U2424,'Input Parameters'!$L$30,'Input Parameters'!$M$30,'Input Parameters'!$J$30,'Input Parameters'!$K$30),IF('Input Parameters'!$D$30="LogNorm",_xlfn.LOGNORM.INV(U2424,'Input Parameters'!$H$30,'Input Parameters'!$I$30)))</f>
        <v>0.88128449436022216</v>
      </c>
      <c r="W2424" s="2">
        <f ca="1">N2424+(P2424-N2424)*(1-ERF((T2424-R2424)/(2*SQRT(L2424*'Input Parameters'!$E$31))))</f>
        <v>0.75134579504583932</v>
      </c>
      <c r="X2424">
        <f t="shared" ca="1" si="317"/>
        <v>1</v>
      </c>
      <c r="Y2424" s="7"/>
    </row>
    <row r="2425" spans="1:25" ht="15" customHeight="1" x14ac:dyDescent="0.3">
      <c r="A2425" s="130">
        <v>2418</v>
      </c>
      <c r="B2425" s="10">
        <f t="shared" ca="1" si="309"/>
        <v>0.82538212316591641</v>
      </c>
      <c r="C2425" s="57">
        <f ca="1">_xlfn.NORM.INV(B2425,'Input Parameters'!$E$19,'Input Parameters'!$F$19)</f>
        <v>646.39814384163799</v>
      </c>
      <c r="D2425" s="10">
        <f t="shared" ca="1" si="310"/>
        <v>0.1819544085539625</v>
      </c>
      <c r="E2425" s="59">
        <f ca="1">IF(_xlfn.NORM.INV(D2425,'Input Parameters'!$E$20,'Input Parameters'!$F$20)&lt;3500,3500,IF(_xlfn.NORM.INV(D2425,'Input Parameters'!$E$20,'Input Parameters'!$F$20)&gt;5500,5500,_xlfn.NORM.INV(D2425,'Input Parameters'!$E$20,'Input Parameters'!$F$20)))</f>
        <v>4164.4405353130487</v>
      </c>
      <c r="F2425" s="10">
        <f t="shared" ca="1" si="311"/>
        <v>0.86127296371150497</v>
      </c>
      <c r="G2425" s="61">
        <f ca="1">_xlfn.NORM.INV(F2425,'Input Parameters'!$E$21,'Input Parameters'!$F$21)</f>
        <v>293.38640273169608</v>
      </c>
      <c r="H2425" s="54">
        <f ca="1">EXP(E2425*(1/'Input Parameters'!$E$22-1/G2425))</f>
        <v>1.0188955889360323</v>
      </c>
      <c r="I2425" s="10">
        <f t="shared" ca="1" si="312"/>
        <v>0.43216802904759721</v>
      </c>
      <c r="J2425" s="29">
        <f ca="1">_xlfn.BETA.INV(I2425,'Input Parameters'!$L$24,'Input Parameters'!$M$24,'Input Parameters'!$J$24,'Input Parameters'!$K$24)</f>
        <v>0.57943085206007638</v>
      </c>
      <c r="K2425" s="156">
        <f ca="1">('Input Parameters'!$E$25/'Input Parameters'!$E$31)^$J2425</f>
        <v>1.5661107467261796E-2</v>
      </c>
      <c r="L2425" s="66">
        <f ca="1">$H2425*$C2425*'Input Parameters'!$E$23*K2425</f>
        <v>10.314596716840722</v>
      </c>
      <c r="M2425" s="23">
        <f t="shared" ca="1" si="313"/>
        <v>0.36385359434624676</v>
      </c>
      <c r="N2425" s="15">
        <f ca="1">_xlfn.NORM.INV(M2425,'Input Parameters'!$E$26,'Input Parameters'!$F$26)</f>
        <v>2.6688281012794659E-2</v>
      </c>
      <c r="O2425" s="8">
        <f t="shared" ca="1" si="314"/>
        <v>0.47691294188646982</v>
      </c>
      <c r="P2425" s="29">
        <f ca="1">_xlfn.LOGNORM.INV(O2425,'Input Parameters'!$H$27,'Input Parameters'!$I$27)</f>
        <v>1.3876268265802534</v>
      </c>
      <c r="Q2425" s="10"/>
      <c r="R2425" s="15">
        <f>'Input Parameters'!$E$28</f>
        <v>12.7</v>
      </c>
      <c r="S2425" s="10">
        <f t="shared" ca="1" si="315"/>
        <v>0.10906424780311108</v>
      </c>
      <c r="T2425" s="25">
        <f ca="1">_xlfn.LOGNORM.INV(S2425,'Input Parameters'!$H$29,'Input Parameters'!$I$29)</f>
        <v>50.712139687773529</v>
      </c>
      <c r="U2425" s="10">
        <f t="shared" ca="1" si="316"/>
        <v>1.8664350364577253E-2</v>
      </c>
      <c r="V2425" s="29">
        <f ca="1">IF('Input Parameters'!$D$30="Beta",_xlfn.BETA.INV(U2425,'Input Parameters'!$L$30,'Input Parameters'!$M$30,'Input Parameters'!$J$30,'Input Parameters'!$K$30),IF('Input Parameters'!$D$30="LogNorm",_xlfn.LOGNORM.INV(U2425,'Input Parameters'!$H$30,'Input Parameters'!$I$30)))</f>
        <v>0.43960425300105227</v>
      </c>
      <c r="W2425" s="2">
        <f ca="1">N2425+(P2425-N2425)*(1-ERF((T2425-R2425)/(2*SQRT(L2425*'Input Parameters'!$E$31))))</f>
        <v>0.57465728574621056</v>
      </c>
      <c r="X2425">
        <f t="shared" ca="1" si="317"/>
        <v>0</v>
      </c>
      <c r="Y2425" s="7"/>
    </row>
    <row r="2426" spans="1:25" ht="15" customHeight="1" x14ac:dyDescent="0.3">
      <c r="A2426" s="130">
        <v>2419</v>
      </c>
      <c r="B2426" s="10">
        <f t="shared" ca="1" si="309"/>
        <v>0.53431590273572871</v>
      </c>
      <c r="C2426" s="57">
        <f ca="1">_xlfn.NORM.INV(B2426,'Input Parameters'!$E$19,'Input Parameters'!$F$19)</f>
        <v>574.57744087363267</v>
      </c>
      <c r="D2426" s="10">
        <f t="shared" ca="1" si="310"/>
        <v>0.65341507338983496</v>
      </c>
      <c r="E2426" s="59">
        <f ca="1">IF(_xlfn.NORM.INV(D2426,'Input Parameters'!$E$20,'Input Parameters'!$F$20)&lt;3500,3500,IF(_xlfn.NORM.INV(D2426,'Input Parameters'!$E$20,'Input Parameters'!$F$20)&gt;5500,5500,_xlfn.NORM.INV(D2426,'Input Parameters'!$E$20,'Input Parameters'!$F$20)))</f>
        <v>5076.1898998416209</v>
      </c>
      <c r="F2426" s="10">
        <f t="shared" ca="1" si="311"/>
        <v>0.94598070327472461</v>
      </c>
      <c r="G2426" s="61">
        <f ca="1">_xlfn.NORM.INV(F2426,'Input Parameters'!$E$21,'Input Parameters'!$F$21)</f>
        <v>297.48158524819667</v>
      </c>
      <c r="H2426" s="54">
        <f ca="1">EXP(E2426*(1/'Input Parameters'!$E$22-1/G2426))</f>
        <v>1.2982286857527972</v>
      </c>
      <c r="I2426" s="10">
        <f t="shared" ca="1" si="312"/>
        <v>0.87374433963517406</v>
      </c>
      <c r="J2426" s="29">
        <f ca="1">_xlfn.BETA.INV(I2426,'Input Parameters'!$L$24,'Input Parameters'!$M$24,'Input Parameters'!$J$24,'Input Parameters'!$K$24)</f>
        <v>0.77532134162680688</v>
      </c>
      <c r="K2426" s="156">
        <f ca="1">('Input Parameters'!$E$25/'Input Parameters'!$E$31)^$J2426</f>
        <v>3.8418369764318698E-3</v>
      </c>
      <c r="L2426" s="66">
        <f ca="1">$H2426*$C2426*'Input Parameters'!$E$23*K2426</f>
        <v>2.8657526583520703</v>
      </c>
      <c r="M2426" s="23">
        <f t="shared" ca="1" si="313"/>
        <v>0.93984212999135341</v>
      </c>
      <c r="N2426" s="15">
        <f ca="1">_xlfn.NORM.INV(M2426,'Input Parameters'!$E$26,'Input Parameters'!$F$26)</f>
        <v>6.662244345624467E-2</v>
      </c>
      <c r="O2426" s="8">
        <f t="shared" ca="1" si="314"/>
        <v>0.40880219663687067</v>
      </c>
      <c r="P2426" s="29">
        <f ca="1">_xlfn.LOGNORM.INV(O2426,'Input Parameters'!$H$27,'Input Parameters'!$I$27)</f>
        <v>1.28554129853182</v>
      </c>
      <c r="Q2426" s="10"/>
      <c r="R2426" s="15">
        <f>'Input Parameters'!$E$28</f>
        <v>12.7</v>
      </c>
      <c r="S2426" s="10">
        <f t="shared" ca="1" si="315"/>
        <v>6.9211338007674095E-2</v>
      </c>
      <c r="T2426" s="25">
        <f ca="1">_xlfn.LOGNORM.INV(S2426,'Input Parameters'!$H$29,'Input Parameters'!$I$29)</f>
        <v>49.307581745350767</v>
      </c>
      <c r="U2426" s="10">
        <f t="shared" ca="1" si="316"/>
        <v>0.16680172457324105</v>
      </c>
      <c r="V2426" s="29">
        <f ca="1">IF('Input Parameters'!$D$30="Beta",_xlfn.BETA.INV(U2426,'Input Parameters'!$L$30,'Input Parameters'!$M$30,'Input Parameters'!$J$30,'Input Parameters'!$K$30),IF('Input Parameters'!$D$30="LogNorm",_xlfn.LOGNORM.INV(U2426,'Input Parameters'!$H$30,'Input Parameters'!$I$30)))</f>
        <v>0.68244139379027646</v>
      </c>
      <c r="W2426" s="2">
        <f ca="1">N2426+(P2426-N2426)*(1-ERF((T2426-R2426)/(2*SQRT(L2426*'Input Parameters'!$E$31))))</f>
        <v>0.22049748573752498</v>
      </c>
      <c r="X2426">
        <f t="shared" ca="1" si="317"/>
        <v>1</v>
      </c>
      <c r="Y2426" s="7"/>
    </row>
    <row r="2427" spans="1:25" ht="15" customHeight="1" x14ac:dyDescent="0.3">
      <c r="A2427" s="130">
        <v>2420</v>
      </c>
      <c r="B2427" s="10">
        <f t="shared" ca="1" si="309"/>
        <v>0.76793066167538626</v>
      </c>
      <c r="C2427" s="57">
        <f ca="1">_xlfn.NORM.INV(B2427,'Input Parameters'!$E$19,'Input Parameters'!$F$19)</f>
        <v>629.1581382753858</v>
      </c>
      <c r="D2427" s="10">
        <f t="shared" ca="1" si="310"/>
        <v>0.68443504270591049</v>
      </c>
      <c r="E2427" s="59">
        <f ca="1">IF(_xlfn.NORM.INV(D2427,'Input Parameters'!$E$20,'Input Parameters'!$F$20)&lt;3500,3500,IF(_xlfn.NORM.INV(D2427,'Input Parameters'!$E$20,'Input Parameters'!$F$20)&gt;5500,5500,_xlfn.NORM.INV(D2427,'Input Parameters'!$E$20,'Input Parameters'!$F$20)))</f>
        <v>5136.0959647160689</v>
      </c>
      <c r="F2427" s="10">
        <f t="shared" ca="1" si="311"/>
        <v>0.70471477508143543</v>
      </c>
      <c r="G2427" s="61">
        <f ca="1">_xlfn.NORM.INV(F2427,'Input Parameters'!$E$21,'Input Parameters'!$F$21)</f>
        <v>289.07875512726207</v>
      </c>
      <c r="H2427" s="54">
        <f ca="1">EXP(E2427*(1/'Input Parameters'!$E$22-1/G2427))</f>
        <v>0.78837698901148656</v>
      </c>
      <c r="I2427" s="10">
        <f t="shared" ca="1" si="312"/>
        <v>0.60680387558794258</v>
      </c>
      <c r="J2427" s="29">
        <f ca="1">_xlfn.BETA.INV(I2427,'Input Parameters'!$L$24,'Input Parameters'!$M$24,'Input Parameters'!$J$24,'Input Parameters'!$K$24)</f>
        <v>0.65015177700182369</v>
      </c>
      <c r="K2427" s="156">
        <f ca="1">('Input Parameters'!$E$25/'Input Parameters'!$E$31)^$J2427</f>
        <v>9.4296641148704039E-3</v>
      </c>
      <c r="L2427" s="66">
        <f ca="1">$H2427*$C2427*'Input Parameters'!$E$23*K2427</f>
        <v>4.6772435177577609</v>
      </c>
      <c r="M2427" s="23">
        <f t="shared" ca="1" si="313"/>
        <v>0.78537297147109786</v>
      </c>
      <c r="N2427" s="15">
        <f ca="1">_xlfn.NORM.INV(M2427,'Input Parameters'!$E$26,'Input Parameters'!$F$26)</f>
        <v>5.0599844052778176E-2</v>
      </c>
      <c r="O2427" s="8">
        <f t="shared" ca="1" si="314"/>
        <v>0.49807223245734922</v>
      </c>
      <c r="P2427" s="29">
        <f ca="1">_xlfn.LOGNORM.INV(O2427,'Input Parameters'!$H$27,'Input Parameters'!$I$27)</f>
        <v>1.4205925460837143</v>
      </c>
      <c r="Q2427" s="10"/>
      <c r="R2427" s="15">
        <f>'Input Parameters'!$E$28</f>
        <v>12.7</v>
      </c>
      <c r="S2427" s="10">
        <f t="shared" ca="1" si="315"/>
        <v>0.41373593757574667</v>
      </c>
      <c r="T2427" s="25">
        <f ca="1">_xlfn.LOGNORM.INV(S2427,'Input Parameters'!$H$29,'Input Parameters'!$I$29)</f>
        <v>56.824220382186205</v>
      </c>
      <c r="U2427" s="10">
        <f t="shared" ca="1" si="316"/>
        <v>0.58580101414725061</v>
      </c>
      <c r="V2427" s="29">
        <f ca="1">IF('Input Parameters'!$D$30="Beta",_xlfn.BETA.INV(U2427,'Input Parameters'!$L$30,'Input Parameters'!$M$30,'Input Parameters'!$J$30,'Input Parameters'!$K$30),IF('Input Parameters'!$D$30="LogNorm",_xlfn.LOGNORM.INV(U2427,'Input Parameters'!$H$30,'Input Parameters'!$I$30)))</f>
        <v>1.0883729171302419</v>
      </c>
      <c r="W2427" s="2">
        <f ca="1">N2427+(P2427-N2427)*(1-ERF((T2427-R2427)/(2*SQRT(L2427*'Input Parameters'!$E$31))))</f>
        <v>0.25488411671486322</v>
      </c>
      <c r="X2427">
        <f t="shared" ca="1" si="317"/>
        <v>1</v>
      </c>
      <c r="Y2427" s="7"/>
    </row>
    <row r="2428" spans="1:25" ht="15" customHeight="1" x14ac:dyDescent="0.3">
      <c r="A2428" s="130">
        <v>2421</v>
      </c>
      <c r="B2428" s="10">
        <f t="shared" ca="1" si="309"/>
        <v>0.11903591869839758</v>
      </c>
      <c r="C2428" s="57">
        <f ca="1">_xlfn.NORM.INV(B2428,'Input Parameters'!$E$19,'Input Parameters'!$F$19)</f>
        <v>467.60521513195727</v>
      </c>
      <c r="D2428" s="10">
        <f t="shared" ca="1" si="310"/>
        <v>0.10652779672775636</v>
      </c>
      <c r="E2428" s="59">
        <f ca="1">IF(_xlfn.NORM.INV(D2428,'Input Parameters'!$E$20,'Input Parameters'!$F$20)&lt;3500,3500,IF(_xlfn.NORM.INV(D2428,'Input Parameters'!$E$20,'Input Parameters'!$F$20)&gt;5500,5500,_xlfn.NORM.INV(D2428,'Input Parameters'!$E$20,'Input Parameters'!$F$20)))</f>
        <v>3928.3549538442949</v>
      </c>
      <c r="F2428" s="10">
        <f t="shared" ca="1" si="311"/>
        <v>0.90175477160298489</v>
      </c>
      <c r="G2428" s="61">
        <f ca="1">_xlfn.NORM.INV(F2428,'Input Parameters'!$E$21,'Input Parameters'!$F$21)</f>
        <v>295.0020950340209</v>
      </c>
      <c r="H2428" s="54">
        <f ca="1">EXP(E2428*(1/'Input Parameters'!$E$22-1/G2428))</f>
        <v>1.0952601236499442</v>
      </c>
      <c r="I2428" s="10">
        <f t="shared" ca="1" si="312"/>
        <v>0.97709951980779031</v>
      </c>
      <c r="J2428" s="29">
        <f ca="1">_xlfn.BETA.INV(I2428,'Input Parameters'!$L$24,'Input Parameters'!$M$24,'Input Parameters'!$J$24,'Input Parameters'!$K$24)</f>
        <v>0.86991732599517579</v>
      </c>
      <c r="K2428" s="156">
        <f ca="1">('Input Parameters'!$E$25/'Input Parameters'!$E$31)^$J2428</f>
        <v>1.9490884912280483E-3</v>
      </c>
      <c r="L2428" s="66">
        <f ca="1">$H2428*$C2428*'Input Parameters'!$E$23*K2428</f>
        <v>0.99822439558113751</v>
      </c>
      <c r="M2428" s="23">
        <f t="shared" ca="1" si="313"/>
        <v>0.76544474998145995</v>
      </c>
      <c r="N2428" s="15">
        <f ca="1">_xlfn.NORM.INV(M2428,'Input Parameters'!$E$26,'Input Parameters'!$F$26)</f>
        <v>4.9202468808926959E-2</v>
      </c>
      <c r="O2428" s="8">
        <f t="shared" ca="1" si="314"/>
        <v>0.37851292591796193</v>
      </c>
      <c r="P2428" s="29">
        <f ca="1">_xlfn.LOGNORM.INV(O2428,'Input Parameters'!$H$27,'Input Parameters'!$I$27)</f>
        <v>1.2415181428736255</v>
      </c>
      <c r="Q2428" s="10"/>
      <c r="R2428" s="15">
        <f>'Input Parameters'!$E$28</f>
        <v>12.7</v>
      </c>
      <c r="S2428" s="10">
        <f t="shared" ca="1" si="315"/>
        <v>0.8971977034207872</v>
      </c>
      <c r="T2428" s="25">
        <f ca="1">_xlfn.LOGNORM.INV(S2428,'Input Parameters'!$H$29,'Input Parameters'!$I$29)</f>
        <v>67.123975684009537</v>
      </c>
      <c r="U2428" s="10">
        <f t="shared" ca="1" si="316"/>
        <v>0.93866508376963975</v>
      </c>
      <c r="V2428" s="29">
        <f ca="1">IF('Input Parameters'!$D$30="Beta",_xlfn.BETA.INV(U2428,'Input Parameters'!$L$30,'Input Parameters'!$M$30,'Input Parameters'!$J$30,'Input Parameters'!$K$30),IF('Input Parameters'!$D$30="LogNorm",_xlfn.LOGNORM.INV(U2428,'Input Parameters'!$H$30,'Input Parameters'!$I$30)))</f>
        <v>1.8366511471406324</v>
      </c>
      <c r="W2428" s="2">
        <f ca="1">N2428+(P2428-N2428)*(1-ERF((T2428-R2428)/(2*SQRT(L2428*'Input Parameters'!$E$31))))</f>
        <v>4.9342284052292393E-2</v>
      </c>
      <c r="X2428">
        <f t="shared" ca="1" si="317"/>
        <v>1</v>
      </c>
      <c r="Y2428" s="7"/>
    </row>
    <row r="2429" spans="1:25" ht="15" customHeight="1" x14ac:dyDescent="0.3">
      <c r="A2429" s="130">
        <v>2422</v>
      </c>
      <c r="B2429" s="10">
        <f t="shared" ca="1" si="309"/>
        <v>0.14868145655524656</v>
      </c>
      <c r="C2429" s="57">
        <f ca="1">_xlfn.NORM.INV(B2429,'Input Parameters'!$E$19,'Input Parameters'!$F$19)</f>
        <v>479.24211153457622</v>
      </c>
      <c r="D2429" s="10">
        <f t="shared" ca="1" si="310"/>
        <v>0.5520178742976799</v>
      </c>
      <c r="E2429" s="59">
        <f ca="1">IF(_xlfn.NORM.INV(D2429,'Input Parameters'!$E$20,'Input Parameters'!$F$20)&lt;3500,3500,IF(_xlfn.NORM.INV(D2429,'Input Parameters'!$E$20,'Input Parameters'!$F$20)&gt;5500,5500,_xlfn.NORM.INV(D2429,'Input Parameters'!$E$20,'Input Parameters'!$F$20)))</f>
        <v>4891.532809823274</v>
      </c>
      <c r="F2429" s="10">
        <f t="shared" ca="1" si="311"/>
        <v>0.81483212083351841</v>
      </c>
      <c r="G2429" s="61">
        <f ca="1">_xlfn.NORM.INV(F2429,'Input Parameters'!$E$21,'Input Parameters'!$F$21)</f>
        <v>291.89133866726399</v>
      </c>
      <c r="H2429" s="54">
        <f ca="1">EXP(E2429*(1/'Input Parameters'!$E$22-1/G2429))</f>
        <v>0.93855895717103299</v>
      </c>
      <c r="I2429" s="10">
        <f t="shared" ca="1" si="312"/>
        <v>0.83610625197293686</v>
      </c>
      <c r="J2429" s="29">
        <f ca="1">_xlfn.BETA.INV(I2429,'Input Parameters'!$L$24,'Input Parameters'!$M$24,'Input Parameters'!$J$24,'Input Parameters'!$K$24)</f>
        <v>0.75352043115075062</v>
      </c>
      <c r="K2429" s="156">
        <f ca="1">('Input Parameters'!$E$25/'Input Parameters'!$E$31)^$J2429</f>
        <v>4.4921907630995151E-3</v>
      </c>
      <c r="L2429" s="66">
        <f ca="1">$H2429*$C2429*'Input Parameters'!$E$23*K2429</f>
        <v>2.0205738228084136</v>
      </c>
      <c r="M2429" s="23">
        <f t="shared" ca="1" si="313"/>
        <v>8.5034611911524394E-2</v>
      </c>
      <c r="N2429" s="15">
        <f ca="1">_xlfn.NORM.INV(M2429,'Input Parameters'!$E$26,'Input Parameters'!$F$26)</f>
        <v>5.1883903079182926E-3</v>
      </c>
      <c r="O2429" s="8">
        <f t="shared" ca="1" si="314"/>
        <v>0.83653274298262092</v>
      </c>
      <c r="P2429" s="29">
        <f ca="1">_xlfn.LOGNORM.INV(O2429,'Input Parameters'!$H$27,'Input Parameters'!$I$27)</f>
        <v>2.1965995883586964</v>
      </c>
      <c r="Q2429" s="10"/>
      <c r="R2429" s="15">
        <f>'Input Parameters'!$E$28</f>
        <v>12.7</v>
      </c>
      <c r="S2429" s="10">
        <f t="shared" ca="1" si="315"/>
        <v>0.5150739609024706</v>
      </c>
      <c r="T2429" s="25">
        <f ca="1">_xlfn.LOGNORM.INV(S2429,'Input Parameters'!$H$29,'Input Parameters'!$I$29)</f>
        <v>58.479442932077419</v>
      </c>
      <c r="U2429" s="10">
        <f t="shared" ca="1" si="316"/>
        <v>0.92457238063434199</v>
      </c>
      <c r="V2429" s="29">
        <f ca="1">IF('Input Parameters'!$D$30="Beta",_xlfn.BETA.INV(U2429,'Input Parameters'!$L$30,'Input Parameters'!$M$30,'Input Parameters'!$J$30,'Input Parameters'!$K$30),IF('Input Parameters'!$D$30="LogNorm",_xlfn.LOGNORM.INV(U2429,'Input Parameters'!$H$30,'Input Parameters'!$I$30)))</f>
        <v>1.7606641920321242</v>
      </c>
      <c r="W2429" s="2">
        <f ca="1">N2429+(P2429-N2429)*(1-ERF((T2429-R2429)/(2*SQRT(L2429*'Input Parameters'!$E$31))))</f>
        <v>5.508457607652241E-2</v>
      </c>
      <c r="X2429">
        <f t="shared" ca="1" si="317"/>
        <v>1</v>
      </c>
      <c r="Y2429" s="7"/>
    </row>
    <row r="2430" spans="1:25" ht="15" customHeight="1" x14ac:dyDescent="0.3">
      <c r="A2430" s="130">
        <v>2423</v>
      </c>
      <c r="B2430" s="10">
        <f t="shared" ca="1" si="309"/>
        <v>0.62088888519005725</v>
      </c>
      <c r="C2430" s="57">
        <f ca="1">_xlfn.NORM.INV(B2430,'Input Parameters'!$E$19,'Input Parameters'!$F$19)</f>
        <v>593.31046493466272</v>
      </c>
      <c r="D2430" s="10">
        <f t="shared" ca="1" si="310"/>
        <v>0.62325361120944855</v>
      </c>
      <c r="E2430" s="59">
        <f ca="1">IF(_xlfn.NORM.INV(D2430,'Input Parameters'!$E$20,'Input Parameters'!$F$20)&lt;3500,3500,IF(_xlfn.NORM.INV(D2430,'Input Parameters'!$E$20,'Input Parameters'!$F$20)&gt;5500,5500,_xlfn.NORM.INV(D2430,'Input Parameters'!$E$20,'Input Parameters'!$F$20)))</f>
        <v>5019.8260471806034</v>
      </c>
      <c r="F2430" s="10">
        <f t="shared" ca="1" si="311"/>
        <v>8.2330630242271052E-3</v>
      </c>
      <c r="G2430" s="61">
        <f ca="1">_xlfn.NORM.INV(F2430,'Input Parameters'!$E$21,'Input Parameters'!$F$21)</f>
        <v>265.99844557781381</v>
      </c>
      <c r="H2430" s="54">
        <f ca="1">EXP(E2430*(1/'Input Parameters'!$E$22-1/G2430))</f>
        <v>0.17567410671619046</v>
      </c>
      <c r="I2430" s="10">
        <f t="shared" ca="1" si="312"/>
        <v>0.91706455536767684</v>
      </c>
      <c r="J2430" s="29">
        <f ca="1">_xlfn.BETA.INV(I2430,'Input Parameters'!$L$24,'Input Parameters'!$M$24,'Input Parameters'!$J$24,'Input Parameters'!$K$24)</f>
        <v>0.80516479770694205</v>
      </c>
      <c r="K2430" s="156">
        <f ca="1">('Input Parameters'!$E$25/'Input Parameters'!$E$31)^$J2430</f>
        <v>3.1014420321047518E-3</v>
      </c>
      <c r="L2430" s="66">
        <f ca="1">$H2430*$C2430*'Input Parameters'!$E$23*K2430</f>
        <v>0.32326108836814044</v>
      </c>
      <c r="M2430" s="23">
        <f t="shared" ca="1" si="313"/>
        <v>0.3455889609510977</v>
      </c>
      <c r="N2430" s="15">
        <f ca="1">_xlfn.NORM.INV(M2430,'Input Parameters'!$E$26,'Input Parameters'!$F$26)</f>
        <v>2.5657602114547103E-2</v>
      </c>
      <c r="O2430" s="8">
        <f t="shared" ca="1" si="314"/>
        <v>0.83216108461298754</v>
      </c>
      <c r="P2430" s="29">
        <f ca="1">_xlfn.LOGNORM.INV(O2430,'Input Parameters'!$H$27,'Input Parameters'!$I$27)</f>
        <v>2.1795943405737086</v>
      </c>
      <c r="Q2430" s="10"/>
      <c r="R2430" s="15">
        <f>'Input Parameters'!$E$28</f>
        <v>12.7</v>
      </c>
      <c r="S2430" s="10">
        <f t="shared" ca="1" si="315"/>
        <v>0.73416080676730489</v>
      </c>
      <c r="T2430" s="25">
        <f ca="1">_xlfn.LOGNORM.INV(S2430,'Input Parameters'!$H$29,'Input Parameters'!$I$29)</f>
        <v>62.467905155540002</v>
      </c>
      <c r="U2430" s="10">
        <f t="shared" ca="1" si="316"/>
        <v>0.72630852758911746</v>
      </c>
      <c r="V2430" s="29">
        <f ca="1">IF('Input Parameters'!$D$30="Beta",_xlfn.BETA.INV(U2430,'Input Parameters'!$L$30,'Input Parameters'!$M$30,'Input Parameters'!$J$30,'Input Parameters'!$K$30),IF('Input Parameters'!$D$30="LogNorm",_xlfn.LOGNORM.INV(U2430,'Input Parameters'!$H$30,'Input Parameters'!$I$30)))</f>
        <v>1.2667811969320077</v>
      </c>
      <c r="W2430" s="2">
        <f ca="1">N2430+(P2430-N2430)*(1-ERF((T2430-R2430)/(2*SQRT(L2430*'Input Parameters'!$E$31))))</f>
        <v>2.5657603414318851E-2</v>
      </c>
      <c r="X2430">
        <f t="shared" ca="1" si="317"/>
        <v>1</v>
      </c>
      <c r="Y2430" s="7"/>
    </row>
    <row r="2431" spans="1:25" ht="15" customHeight="1" x14ac:dyDescent="0.3">
      <c r="A2431" s="130">
        <v>2424</v>
      </c>
      <c r="B2431" s="10">
        <f t="shared" ca="1" si="309"/>
        <v>0.94780493862447013</v>
      </c>
      <c r="C2431" s="57">
        <f ca="1">_xlfn.NORM.INV(B2431,'Input Parameters'!$E$19,'Input Parameters'!$F$19)</f>
        <v>704.52233292392577</v>
      </c>
      <c r="D2431" s="10">
        <f t="shared" ca="1" si="310"/>
        <v>0.41239099864500384</v>
      </c>
      <c r="E2431" s="59">
        <f ca="1">IF(_xlfn.NORM.INV(D2431,'Input Parameters'!$E$20,'Input Parameters'!$F$20)&lt;3500,3500,IF(_xlfn.NORM.INV(D2431,'Input Parameters'!$E$20,'Input Parameters'!$F$20)&gt;5500,5500,_xlfn.NORM.INV(D2431,'Input Parameters'!$E$20,'Input Parameters'!$F$20)))</f>
        <v>4645.0209034584868</v>
      </c>
      <c r="F2431" s="10">
        <f t="shared" ca="1" si="311"/>
        <v>0.97175771863437843</v>
      </c>
      <c r="G2431" s="61">
        <f ca="1">_xlfn.NORM.INV(F2431,'Input Parameters'!$E$21,'Input Parameters'!$F$21)</f>
        <v>299.84120719307987</v>
      </c>
      <c r="H2431" s="54">
        <f ca="1">EXP(E2431*(1/'Input Parameters'!$E$22-1/G2431))</f>
        <v>1.4357836558817969</v>
      </c>
      <c r="I2431" s="10">
        <f t="shared" ca="1" si="312"/>
        <v>0.66731246043366377</v>
      </c>
      <c r="J2431" s="29">
        <f ca="1">_xlfn.BETA.INV(I2431,'Input Parameters'!$L$24,'Input Parameters'!$M$24,'Input Parameters'!$J$24,'Input Parameters'!$K$24)</f>
        <v>0.67501692921337719</v>
      </c>
      <c r="K2431" s="156">
        <f ca="1">('Input Parameters'!$E$25/'Input Parameters'!$E$31)^$J2431</f>
        <v>7.8891557067260944E-3</v>
      </c>
      <c r="L2431" s="66">
        <f ca="1">$H2431*$C2431*'Input Parameters'!$E$23*K2431</f>
        <v>7.9802095871252856</v>
      </c>
      <c r="M2431" s="23">
        <f t="shared" ca="1" si="313"/>
        <v>0.54559396095940371</v>
      </c>
      <c r="N2431" s="15">
        <f ca="1">_xlfn.NORM.INV(M2431,'Input Parameters'!$E$26,'Input Parameters'!$F$26)</f>
        <v>3.6405278047453818E-2</v>
      </c>
      <c r="O2431" s="8">
        <f t="shared" ca="1" si="314"/>
        <v>0.10276449257412024</v>
      </c>
      <c r="P2431" s="29">
        <f ca="1">_xlfn.LOGNORM.INV(O2431,'Input Parameters'!$H$27,'Input Parameters'!$I$27)</f>
        <v>0.81313289962398327</v>
      </c>
      <c r="Q2431" s="10"/>
      <c r="R2431" s="15">
        <f>'Input Parameters'!$E$28</f>
        <v>12.7</v>
      </c>
      <c r="S2431" s="10">
        <f t="shared" ca="1" si="315"/>
        <v>0.82081780782306635</v>
      </c>
      <c r="T2431" s="25">
        <f ca="1">_xlfn.LOGNORM.INV(S2431,'Input Parameters'!$H$29,'Input Parameters'!$I$29)</f>
        <v>64.557318127414078</v>
      </c>
      <c r="U2431" s="10">
        <f t="shared" ca="1" si="316"/>
        <v>0.32484501236791874</v>
      </c>
      <c r="V2431" s="29">
        <f ca="1">IF('Input Parameters'!$D$30="Beta",_xlfn.BETA.INV(U2431,'Input Parameters'!$L$30,'Input Parameters'!$M$30,'Input Parameters'!$J$30,'Input Parameters'!$K$30),IF('Input Parameters'!$D$30="LogNorm",_xlfn.LOGNORM.INV(U2431,'Input Parameters'!$H$30,'Input Parameters'!$I$30)))</f>
        <v>0.83535189735820237</v>
      </c>
      <c r="W2431" s="2">
        <f ca="1">N2431+(P2431-N2431)*(1-ERF((T2431-R2431)/(2*SQRT(L2431*'Input Parameters'!$E$31))))</f>
        <v>0.18730307687227304</v>
      </c>
      <c r="X2431">
        <f t="shared" ca="1" si="317"/>
        <v>1</v>
      </c>
      <c r="Y2431" s="7"/>
    </row>
    <row r="2432" spans="1:25" ht="15" customHeight="1" x14ac:dyDescent="0.3">
      <c r="A2432" s="130">
        <v>2425</v>
      </c>
      <c r="B2432" s="10">
        <f t="shared" ca="1" si="309"/>
        <v>0.56926189266221872</v>
      </c>
      <c r="C2432" s="57">
        <f ca="1">_xlfn.NORM.INV(B2432,'Input Parameters'!$E$19,'Input Parameters'!$F$19)</f>
        <v>582.04485387018462</v>
      </c>
      <c r="D2432" s="10">
        <f t="shared" ca="1" si="310"/>
        <v>0.8408026680618983</v>
      </c>
      <c r="E2432" s="59">
        <f ca="1">IF(_xlfn.NORM.INV(D2432,'Input Parameters'!$E$20,'Input Parameters'!$F$20)&lt;3500,3500,IF(_xlfn.NORM.INV(D2432,'Input Parameters'!$E$20,'Input Parameters'!$F$20)&gt;5500,5500,_xlfn.NORM.INV(D2432,'Input Parameters'!$E$20,'Input Parameters'!$F$20)))</f>
        <v>5498.4335687042894</v>
      </c>
      <c r="F2432" s="10">
        <f t="shared" ca="1" si="311"/>
        <v>0.97082709400990408</v>
      </c>
      <c r="G2432" s="61">
        <f ca="1">_xlfn.NORM.INV(F2432,'Input Parameters'!$E$21,'Input Parameters'!$F$21)</f>
        <v>299.72969270959715</v>
      </c>
      <c r="H2432" s="54">
        <f ca="1">EXP(E2432*(1/'Input Parameters'!$E$22-1/G2432))</f>
        <v>1.5240084673089369</v>
      </c>
      <c r="I2432" s="10">
        <f t="shared" ca="1" si="312"/>
        <v>0.25078600428620956</v>
      </c>
      <c r="J2432" s="29">
        <f ca="1">_xlfn.BETA.INV(I2432,'Input Parameters'!$L$24,'Input Parameters'!$M$24,'Input Parameters'!$J$24,'Input Parameters'!$K$24)</f>
        <v>0.49669738106999362</v>
      </c>
      <c r="K2432" s="156">
        <f ca="1">('Input Parameters'!$E$25/'Input Parameters'!$E$31)^$J2432</f>
        <v>2.83513007307639E-2</v>
      </c>
      <c r="L2432" s="66">
        <f ca="1">$H2432*$C2432*'Input Parameters'!$E$23*K2432</f>
        <v>25.148774250116329</v>
      </c>
      <c r="M2432" s="23">
        <f t="shared" ca="1" si="313"/>
        <v>0.40550611837527162</v>
      </c>
      <c r="N2432" s="15">
        <f ca="1">_xlfn.NORM.INV(M2432,'Input Parameters'!$E$26,'Input Parameters'!$F$26)</f>
        <v>2.8978471954902343E-2</v>
      </c>
      <c r="O2432" s="8">
        <f t="shared" ca="1" si="314"/>
        <v>0.44285829478816108</v>
      </c>
      <c r="P2432" s="29">
        <f ca="1">_xlfn.LOGNORM.INV(O2432,'Input Parameters'!$H$27,'Input Parameters'!$I$27)</f>
        <v>1.3359274899087601</v>
      </c>
      <c r="Q2432" s="10"/>
      <c r="R2432" s="15">
        <f>'Input Parameters'!$E$28</f>
        <v>12.7</v>
      </c>
      <c r="S2432" s="10">
        <f t="shared" ca="1" si="315"/>
        <v>0.49554915547667344</v>
      </c>
      <c r="T2432" s="25">
        <f ca="1">_xlfn.LOGNORM.INV(S2432,'Input Parameters'!$H$29,'Input Parameters'!$I$29)</f>
        <v>58.158930290660642</v>
      </c>
      <c r="U2432" s="10">
        <f t="shared" ca="1" si="316"/>
        <v>0.80869232454502937</v>
      </c>
      <c r="V2432" s="29">
        <f ca="1">IF('Input Parameters'!$D$30="Beta",_xlfn.BETA.INV(U2432,'Input Parameters'!$L$30,'Input Parameters'!$M$30,'Input Parameters'!$J$30,'Input Parameters'!$K$30),IF('Input Parameters'!$D$30="LogNorm",_xlfn.LOGNORM.INV(U2432,'Input Parameters'!$H$30,'Input Parameters'!$I$30)))</f>
        <v>1.4098807047752575</v>
      </c>
      <c r="W2432" s="2">
        <f ca="1">N2432+(P2432-N2432)*(1-ERF((T2432-R2432)/(2*SQRT(L2432*'Input Parameters'!$E$31))))</f>
        <v>0.71059735358618759</v>
      </c>
      <c r="X2432">
        <f t="shared" ca="1" si="317"/>
        <v>1</v>
      </c>
      <c r="Y2432" s="7"/>
    </row>
    <row r="2433" spans="1:25" ht="15" customHeight="1" x14ac:dyDescent="0.3">
      <c r="A2433" s="130">
        <v>2426</v>
      </c>
      <c r="B2433" s="10">
        <f t="shared" ca="1" si="309"/>
        <v>0.41742392028476871</v>
      </c>
      <c r="C2433" s="57">
        <f ca="1">_xlfn.NORM.INV(B2433,'Input Parameters'!$E$19,'Input Parameters'!$F$19)</f>
        <v>549.68275200522248</v>
      </c>
      <c r="D2433" s="10">
        <f t="shared" ca="1" si="310"/>
        <v>0.4215127741187964</v>
      </c>
      <c r="E2433" s="59">
        <f ca="1">IF(_xlfn.NORM.INV(D2433,'Input Parameters'!$E$20,'Input Parameters'!$F$20)&lt;3500,3500,IF(_xlfn.NORM.INV(D2433,'Input Parameters'!$E$20,'Input Parameters'!$F$20)&gt;5500,5500,_xlfn.NORM.INV(D2433,'Input Parameters'!$E$20,'Input Parameters'!$F$20)))</f>
        <v>4661.3825397034461</v>
      </c>
      <c r="F2433" s="10">
        <f t="shared" ca="1" si="311"/>
        <v>0.20994680915548602</v>
      </c>
      <c r="G2433" s="61">
        <f ca="1">_xlfn.NORM.INV(F2433,'Input Parameters'!$E$21,'Input Parameters'!$F$21)</f>
        <v>278.5100782375215</v>
      </c>
      <c r="H2433" s="54">
        <f ca="1">EXP(E2433*(1/'Input Parameters'!$E$22-1/G2433))</f>
        <v>0.43705394133955444</v>
      </c>
      <c r="I2433" s="10">
        <f t="shared" ca="1" si="312"/>
        <v>0.51689322926671954</v>
      </c>
      <c r="J2433" s="29">
        <f ca="1">_xlfn.BETA.INV(I2433,'Input Parameters'!$L$24,'Input Parameters'!$M$24,'Input Parameters'!$J$24,'Input Parameters'!$K$24)</f>
        <v>0.61397071041502749</v>
      </c>
      <c r="K2433" s="156">
        <f ca="1">('Input Parameters'!$E$25/'Input Parameters'!$E$31)^$J2433</f>
        <v>1.2224071544313757E-2</v>
      </c>
      <c r="L2433" s="66">
        <f ca="1">$H2433*$C2433*'Input Parameters'!$E$23*K2433</f>
        <v>2.9367233338495504</v>
      </c>
      <c r="M2433" s="23">
        <f t="shared" ca="1" si="313"/>
        <v>0.33038755497198946</v>
      </c>
      <c r="N2433" s="15">
        <f ca="1">_xlfn.NORM.INV(M2433,'Input Parameters'!$E$26,'Input Parameters'!$F$26)</f>
        <v>2.4784291475147172E-2</v>
      </c>
      <c r="O2433" s="8">
        <f t="shared" ca="1" si="314"/>
        <v>0.55379021234896075</v>
      </c>
      <c r="P2433" s="29">
        <f ca="1">_xlfn.LOGNORM.INV(O2433,'Input Parameters'!$H$27,'Input Parameters'!$I$27)</f>
        <v>1.5114130038784037</v>
      </c>
      <c r="Q2433" s="10"/>
      <c r="R2433" s="15">
        <f>'Input Parameters'!$E$28</f>
        <v>12.7</v>
      </c>
      <c r="S2433" s="10">
        <f t="shared" ca="1" si="315"/>
        <v>0.1654461497200761</v>
      </c>
      <c r="T2433" s="25">
        <f ca="1">_xlfn.LOGNORM.INV(S2433,'Input Parameters'!$H$29,'Input Parameters'!$I$29)</f>
        <v>52.209618525794532</v>
      </c>
      <c r="U2433" s="10">
        <f t="shared" ca="1" si="316"/>
        <v>0.59926301595153597</v>
      </c>
      <c r="V2433" s="29">
        <f ca="1">IF('Input Parameters'!$D$30="Beta",_xlfn.BETA.INV(U2433,'Input Parameters'!$L$30,'Input Parameters'!$M$30,'Input Parameters'!$J$30,'Input Parameters'!$K$30),IF('Input Parameters'!$D$30="LogNorm",_xlfn.LOGNORM.INV(U2433,'Input Parameters'!$H$30,'Input Parameters'!$I$30)))</f>
        <v>1.1033610809280832</v>
      </c>
      <c r="W2433" s="2">
        <f ca="1">N2433+(P2433-N2433)*(1-ERF((T2433-R2433)/(2*SQRT(L2433*'Input Parameters'!$E$31))))</f>
        <v>0.17797691266838123</v>
      </c>
      <c r="X2433">
        <f t="shared" ca="1" si="317"/>
        <v>1</v>
      </c>
      <c r="Y2433" s="7"/>
    </row>
    <row r="2434" spans="1:25" ht="15" customHeight="1" x14ac:dyDescent="0.3">
      <c r="A2434" s="130">
        <v>2427</v>
      </c>
      <c r="B2434" s="10">
        <f t="shared" ca="1" si="309"/>
        <v>0.15513533087387055</v>
      </c>
      <c r="C2434" s="57">
        <f ca="1">_xlfn.NORM.INV(B2434,'Input Parameters'!$E$19,'Input Parameters'!$F$19)</f>
        <v>481.56171449654488</v>
      </c>
      <c r="D2434" s="10">
        <f t="shared" ca="1" si="310"/>
        <v>0.88812275767414961</v>
      </c>
      <c r="E2434" s="59">
        <f ca="1">IF(_xlfn.NORM.INV(D2434,'Input Parameters'!$E$20,'Input Parameters'!$F$20)&lt;3500,3500,IF(_xlfn.NORM.INV(D2434,'Input Parameters'!$E$20,'Input Parameters'!$F$20)&gt;5500,5500,_xlfn.NORM.INV(D2434,'Input Parameters'!$E$20,'Input Parameters'!$F$20)))</f>
        <v>5500</v>
      </c>
      <c r="F2434" s="10">
        <f t="shared" ca="1" si="311"/>
        <v>0.33365926277284119</v>
      </c>
      <c r="G2434" s="61">
        <f ca="1">_xlfn.NORM.INV(F2434,'Input Parameters'!$E$21,'Input Parameters'!$F$21)</f>
        <v>281.4715277424234</v>
      </c>
      <c r="H2434" s="54">
        <f ca="1">EXP(E2434*(1/'Input Parameters'!$E$22-1/G2434))</f>
        <v>0.46355343958496337</v>
      </c>
      <c r="I2434" s="10">
        <f t="shared" ca="1" si="312"/>
        <v>0.13983203793211596</v>
      </c>
      <c r="J2434" s="29">
        <f ca="1">_xlfn.BETA.INV(I2434,'Input Parameters'!$L$24,'Input Parameters'!$M$24,'Input Parameters'!$J$24,'Input Parameters'!$K$24)</f>
        <v>0.4294638772521896</v>
      </c>
      <c r="K2434" s="156">
        <f ca="1">('Input Parameters'!$E$25/'Input Parameters'!$E$31)^$J2434</f>
        <v>4.5923439845354241E-2</v>
      </c>
      <c r="L2434" s="66">
        <f ca="1">$H2434*$C2434*'Input Parameters'!$E$23*K2434</f>
        <v>10.251470607990957</v>
      </c>
      <c r="M2434" s="23">
        <f t="shared" ca="1" si="313"/>
        <v>0.2136391913040433</v>
      </c>
      <c r="N2434" s="15">
        <f ca="1">_xlfn.NORM.INV(M2434,'Input Parameters'!$E$26,'Input Parameters'!$F$26)</f>
        <v>1.7328992093015499E-2</v>
      </c>
      <c r="O2434" s="8">
        <f t="shared" ca="1" si="314"/>
        <v>0.95643876730929489</v>
      </c>
      <c r="P2434" s="29">
        <f ca="1">_xlfn.LOGNORM.INV(O2434,'Input Parameters'!$H$27,'Input Parameters'!$I$27)</f>
        <v>3.0345949133315213</v>
      </c>
      <c r="Q2434" s="10"/>
      <c r="R2434" s="15">
        <f>'Input Parameters'!$E$28</f>
        <v>12.7</v>
      </c>
      <c r="S2434" s="10">
        <f t="shared" ca="1" si="315"/>
        <v>0.40955704729508691</v>
      </c>
      <c r="T2434" s="25">
        <f ca="1">_xlfn.LOGNORM.INV(S2434,'Input Parameters'!$H$29,'Input Parameters'!$I$29)</f>
        <v>56.755745722723333</v>
      </c>
      <c r="U2434" s="10">
        <f t="shared" ca="1" si="316"/>
        <v>0.12084261276368546</v>
      </c>
      <c r="V2434" s="29">
        <f ca="1">IF('Input Parameters'!$D$30="Beta",_xlfn.BETA.INV(U2434,'Input Parameters'!$L$30,'Input Parameters'!$M$30,'Input Parameters'!$J$30,'Input Parameters'!$K$30),IF('Input Parameters'!$D$30="LogNorm",_xlfn.LOGNORM.INV(U2434,'Input Parameters'!$H$30,'Input Parameters'!$I$30)))</f>
        <v>0.62971546124792832</v>
      </c>
      <c r="W2434" s="2">
        <f ca="1">N2434+(P2434-N2434)*(1-ERF((T2434-R2434)/(2*SQRT(L2434*'Input Parameters'!$E$31))))</f>
        <v>1.0147579124242092</v>
      </c>
      <c r="X2434">
        <f t="shared" ca="1" si="317"/>
        <v>0</v>
      </c>
      <c r="Y2434" s="7"/>
    </row>
    <row r="2435" spans="1:25" ht="15" customHeight="1" x14ac:dyDescent="0.3">
      <c r="A2435" s="130">
        <v>2428</v>
      </c>
      <c r="B2435" s="10">
        <f t="shared" ca="1" si="309"/>
        <v>0.97264124428066445</v>
      </c>
      <c r="C2435" s="57">
        <f ca="1">_xlfn.NORM.INV(B2435,'Input Parameters'!$E$19,'Input Parameters'!$F$19)</f>
        <v>729.63401605189233</v>
      </c>
      <c r="D2435" s="10">
        <f t="shared" ca="1" si="310"/>
        <v>1.0287332424274709E-2</v>
      </c>
      <c r="E2435" s="59">
        <f ca="1">IF(_xlfn.NORM.INV(D2435,'Input Parameters'!$E$20,'Input Parameters'!$F$20)&lt;3500,3500,IF(_xlfn.NORM.INV(D2435,'Input Parameters'!$E$20,'Input Parameters'!$F$20)&gt;5500,5500,_xlfn.NORM.INV(D2435,'Input Parameters'!$E$20,'Input Parameters'!$F$20)))</f>
        <v>3500</v>
      </c>
      <c r="F2435" s="10">
        <f t="shared" ca="1" si="311"/>
        <v>0.26470986615605119</v>
      </c>
      <c r="G2435" s="61">
        <f ca="1">_xlfn.NORM.INV(F2435,'Input Parameters'!$E$21,'Input Parameters'!$F$21)</f>
        <v>279.90690850159115</v>
      </c>
      <c r="H2435" s="54">
        <f ca="1">EXP(E2435*(1/'Input Parameters'!$E$22-1/G2435))</f>
        <v>0.57191507943090436</v>
      </c>
      <c r="I2435" s="10">
        <f t="shared" ca="1" si="312"/>
        <v>2.2154734783090269E-2</v>
      </c>
      <c r="J2435" s="29">
        <f ca="1">_xlfn.BETA.INV(I2435,'Input Parameters'!$L$24,'Input Parameters'!$M$24,'Input Parameters'!$J$24,'Input Parameters'!$K$24)</f>
        <v>0.28737083792799217</v>
      </c>
      <c r="K2435" s="156">
        <f ca="1">('Input Parameters'!$E$25/'Input Parameters'!$E$31)^$J2435</f>
        <v>0.12726695114540501</v>
      </c>
      <c r="L2435" s="66">
        <f ca="1">$H2435*$C2435*'Input Parameters'!$E$23*K2435</f>
        <v>53.107060118644966</v>
      </c>
      <c r="M2435" s="23">
        <f t="shared" ca="1" si="313"/>
        <v>9.093091303855283E-2</v>
      </c>
      <c r="N2435" s="15">
        <f ca="1">_xlfn.NORM.INV(M2435,'Input Parameters'!$E$26,'Input Parameters'!$F$26)</f>
        <v>5.9640683020904875E-3</v>
      </c>
      <c r="O2435" s="8">
        <f t="shared" ca="1" si="314"/>
        <v>0.48042561046222321</v>
      </c>
      <c r="P2435" s="29">
        <f ca="1">_xlfn.LOGNORM.INV(O2435,'Input Parameters'!$H$27,'Input Parameters'!$I$27)</f>
        <v>1.3930505286855384</v>
      </c>
      <c r="Q2435" s="10"/>
      <c r="R2435" s="15">
        <f>'Input Parameters'!$E$28</f>
        <v>12.7</v>
      </c>
      <c r="S2435" s="10">
        <f t="shared" ca="1" si="315"/>
        <v>0.55563597998889569</v>
      </c>
      <c r="T2435" s="25">
        <f ca="1">_xlfn.LOGNORM.INV(S2435,'Input Parameters'!$H$29,'Input Parameters'!$I$29)</f>
        <v>59.153788677217015</v>
      </c>
      <c r="U2435" s="10">
        <f t="shared" ca="1" si="316"/>
        <v>0.22180057686482546</v>
      </c>
      <c r="V2435" s="29">
        <f ca="1">IF('Input Parameters'!$D$30="Beta",_xlfn.BETA.INV(U2435,'Input Parameters'!$L$30,'Input Parameters'!$M$30,'Input Parameters'!$J$30,'Input Parameters'!$K$30),IF('Input Parameters'!$D$30="LogNorm",_xlfn.LOGNORM.INV(U2435,'Input Parameters'!$H$30,'Input Parameters'!$I$30)))</f>
        <v>0.73866423110452173</v>
      </c>
      <c r="W2435" s="2">
        <f ca="1">N2435+(P2435-N2435)*(1-ERF((T2435-R2435)/(2*SQRT(L2435*'Input Parameters'!$E$31))))</f>
        <v>0.91058582587217851</v>
      </c>
      <c r="X2435">
        <f t="shared" ca="1" si="317"/>
        <v>0</v>
      </c>
      <c r="Y2435" s="7"/>
    </row>
    <row r="2436" spans="1:25" ht="15" customHeight="1" x14ac:dyDescent="0.3">
      <c r="A2436" s="130">
        <v>2429</v>
      </c>
      <c r="B2436" s="10">
        <f t="shared" ca="1" si="309"/>
        <v>0.76851744972204394</v>
      </c>
      <c r="C2436" s="57">
        <f ca="1">_xlfn.NORM.INV(B2436,'Input Parameters'!$E$19,'Input Parameters'!$F$19)</f>
        <v>629.3207314378833</v>
      </c>
      <c r="D2436" s="10">
        <f t="shared" ca="1" si="310"/>
        <v>8.6885212473736262E-3</v>
      </c>
      <c r="E2436" s="59">
        <f ca="1">IF(_xlfn.NORM.INV(D2436,'Input Parameters'!$E$20,'Input Parameters'!$F$20)&lt;3500,3500,IF(_xlfn.NORM.INV(D2436,'Input Parameters'!$E$20,'Input Parameters'!$F$20)&gt;5500,5500,_xlfn.NORM.INV(D2436,'Input Parameters'!$E$20,'Input Parameters'!$F$20)))</f>
        <v>3500</v>
      </c>
      <c r="F2436" s="10">
        <f t="shared" ca="1" si="311"/>
        <v>0.15279956728706801</v>
      </c>
      <c r="G2436" s="61">
        <f ca="1">_xlfn.NORM.INV(F2436,'Input Parameters'!$E$21,'Input Parameters'!$F$21)</f>
        <v>276.79742939634946</v>
      </c>
      <c r="H2436" s="54">
        <f ca="1">EXP(E2436*(1/'Input Parameters'!$E$22-1/G2436))</f>
        <v>0.49696602868822487</v>
      </c>
      <c r="I2436" s="10">
        <f t="shared" ca="1" si="312"/>
        <v>0.18929321345791883</v>
      </c>
      <c r="J2436" s="29">
        <f ca="1">_xlfn.BETA.INV(I2436,'Input Parameters'!$L$24,'Input Parameters'!$M$24,'Input Parameters'!$J$24,'Input Parameters'!$K$24)</f>
        <v>0.46226258255719155</v>
      </c>
      <c r="K2436" s="156">
        <f ca="1">('Input Parameters'!$E$25/'Input Parameters'!$E$31)^$J2436</f>
        <v>3.6295456961361841E-2</v>
      </c>
      <c r="L2436" s="66">
        <f ca="1">$H2436*$C2436*'Input Parameters'!$E$23*K2436</f>
        <v>11.351441355671675</v>
      </c>
      <c r="M2436" s="23">
        <f t="shared" ca="1" si="313"/>
        <v>0.85508070075192277</v>
      </c>
      <c r="N2436" s="15">
        <f ca="1">_xlfn.NORM.INV(M2436,'Input Parameters'!$E$26,'Input Parameters'!$F$26)</f>
        <v>5.622799085311099E-2</v>
      </c>
      <c r="O2436" s="8">
        <f t="shared" ca="1" si="314"/>
        <v>0.88370962589639912</v>
      </c>
      <c r="P2436" s="29">
        <f ca="1">_xlfn.LOGNORM.INV(O2436,'Input Parameters'!$H$27,'Input Parameters'!$I$27)</f>
        <v>2.4141188215365879</v>
      </c>
      <c r="Q2436" s="10"/>
      <c r="R2436" s="15">
        <f>'Input Parameters'!$E$28</f>
        <v>12.7</v>
      </c>
      <c r="S2436" s="10">
        <f t="shared" ca="1" si="315"/>
        <v>0.67133066640959638</v>
      </c>
      <c r="T2436" s="25">
        <f ca="1">_xlfn.LOGNORM.INV(S2436,'Input Parameters'!$H$29,'Input Parameters'!$I$29)</f>
        <v>61.205398870080664</v>
      </c>
      <c r="U2436" s="10">
        <f t="shared" ca="1" si="316"/>
        <v>0.67798435243018429</v>
      </c>
      <c r="V2436" s="29">
        <f ca="1">IF('Input Parameters'!$D$30="Beta",_xlfn.BETA.INV(U2436,'Input Parameters'!$L$30,'Input Parameters'!$M$30,'Input Parameters'!$J$30,'Input Parameters'!$K$30),IF('Input Parameters'!$D$30="LogNorm",_xlfn.LOGNORM.INV(U2436,'Input Parameters'!$H$30,'Input Parameters'!$I$30)))</f>
        <v>1.1989210139539068</v>
      </c>
      <c r="W2436" s="2">
        <f ca="1">N2436+(P2436-N2436)*(1-ERF((T2436-R2436)/(2*SQRT(L2436*'Input Parameters'!$E$31))))</f>
        <v>0.78405218659946707</v>
      </c>
      <c r="X2436">
        <f t="shared" ca="1" si="317"/>
        <v>1</v>
      </c>
      <c r="Y2436" s="7"/>
    </row>
    <row r="2437" spans="1:25" ht="15" customHeight="1" x14ac:dyDescent="0.3">
      <c r="A2437" s="130">
        <v>2430</v>
      </c>
      <c r="B2437" s="10">
        <f t="shared" ref="B2437:B2500" ca="1" si="318">RAND()</f>
        <v>0.21713646676970089</v>
      </c>
      <c r="C2437" s="57">
        <f ca="1">_xlfn.NORM.INV(B2437,'Input Parameters'!$E$19,'Input Parameters'!$F$19)</f>
        <v>501.22939083995595</v>
      </c>
      <c r="D2437" s="10">
        <f t="shared" ref="D2437:D2500" ca="1" si="319">RAND()</f>
        <v>0.88966261243723965</v>
      </c>
      <c r="E2437" s="59">
        <f ca="1">IF(_xlfn.NORM.INV(D2437,'Input Parameters'!$E$20,'Input Parameters'!$F$20)&lt;3500,3500,IF(_xlfn.NORM.INV(D2437,'Input Parameters'!$E$20,'Input Parameters'!$F$20)&gt;5500,5500,_xlfn.NORM.INV(D2437,'Input Parameters'!$E$20,'Input Parameters'!$F$20)))</f>
        <v>5500</v>
      </c>
      <c r="F2437" s="10">
        <f t="shared" ref="F2437:F2500" ca="1" si="320">RAND()</f>
        <v>0.42146951764204088</v>
      </c>
      <c r="G2437" s="61">
        <f ca="1">_xlfn.NORM.INV(F2437,'Input Parameters'!$E$21,'Input Parameters'!$F$21)</f>
        <v>283.29265481816697</v>
      </c>
      <c r="H2437" s="54">
        <f ca="1">EXP(E2437*(1/'Input Parameters'!$E$22-1/G2437))</f>
        <v>0.52559673752067337</v>
      </c>
      <c r="I2437" s="10">
        <f t="shared" ref="I2437:I2500" ca="1" si="321">RAND()</f>
        <v>0.12641443030866972</v>
      </c>
      <c r="J2437" s="29">
        <f ca="1">_xlfn.BETA.INV(I2437,'Input Parameters'!$L$24,'Input Parameters'!$M$24,'Input Parameters'!$J$24,'Input Parameters'!$K$24)</f>
        <v>0.41935447949281773</v>
      </c>
      <c r="K2437" s="156">
        <f ca="1">('Input Parameters'!$E$25/'Input Parameters'!$E$31)^$J2437</f>
        <v>4.9377551905239465E-2</v>
      </c>
      <c r="L2437" s="66">
        <f ca="1">$H2437*$C2437*'Input Parameters'!$E$23*K2437</f>
        <v>13.008246081371407</v>
      </c>
      <c r="M2437" s="23">
        <f t="shared" ref="M2437:M2500" ca="1" si="322">RAND()</f>
        <v>0.72551477013729737</v>
      </c>
      <c r="N2437" s="15">
        <f ca="1">_xlfn.NORM.INV(M2437,'Input Parameters'!$E$26,'Input Parameters'!$F$26)</f>
        <v>4.6585375220163087E-2</v>
      </c>
      <c r="O2437" s="8">
        <f t="shared" ref="O2437:O2500" ca="1" si="323">RAND()</f>
        <v>0.19222096733992866</v>
      </c>
      <c r="P2437" s="29">
        <f ca="1">_xlfn.LOGNORM.INV(O2437,'Input Parameters'!$H$27,'Input Parameters'!$I$27)</f>
        <v>0.96892209605743773</v>
      </c>
      <c r="Q2437" s="10"/>
      <c r="R2437" s="15">
        <f>'Input Parameters'!$E$28</f>
        <v>12.7</v>
      </c>
      <c r="S2437" s="10">
        <f t="shared" ref="S2437:S2500" ca="1" si="324">RAND()</f>
        <v>0.73838800964929685</v>
      </c>
      <c r="T2437" s="25">
        <f ca="1">_xlfn.LOGNORM.INV(S2437,'Input Parameters'!$H$29,'Input Parameters'!$I$29)</f>
        <v>62.558708943057979</v>
      </c>
      <c r="U2437" s="10">
        <f t="shared" ref="U2437:U2500" ca="1" si="325">RAND()</f>
        <v>0.13710248326784791</v>
      </c>
      <c r="V2437" s="29">
        <f ca="1">IF('Input Parameters'!$D$30="Beta",_xlfn.BETA.INV(U2437,'Input Parameters'!$L$30,'Input Parameters'!$M$30,'Input Parameters'!$J$30,'Input Parameters'!$K$30),IF('Input Parameters'!$D$30="LogNorm",_xlfn.LOGNORM.INV(U2437,'Input Parameters'!$H$30,'Input Parameters'!$I$30)))</f>
        <v>0.64922061481544902</v>
      </c>
      <c r="W2437" s="2">
        <f ca="1">N2437+(P2437-N2437)*(1-ERF((T2437-R2437)/(2*SQRT(L2437*'Input Parameters'!$E$31))))</f>
        <v>0.34940862514862775</v>
      </c>
      <c r="X2437">
        <f t="shared" ca="1" si="317"/>
        <v>1</v>
      </c>
      <c r="Y2437" s="7"/>
    </row>
    <row r="2438" spans="1:25" ht="15" customHeight="1" x14ac:dyDescent="0.3">
      <c r="A2438" s="130">
        <v>2431</v>
      </c>
      <c r="B2438" s="10">
        <f t="shared" ca="1" si="318"/>
        <v>0.53680799847079297</v>
      </c>
      <c r="C2438" s="57">
        <f ca="1">_xlfn.NORM.INV(B2438,'Input Parameters'!$E$19,'Input Parameters'!$F$19)</f>
        <v>575.10739970765519</v>
      </c>
      <c r="D2438" s="10">
        <f t="shared" ca="1" si="319"/>
        <v>0.36332039162312935</v>
      </c>
      <c r="E2438" s="59">
        <f ca="1">IF(_xlfn.NORM.INV(D2438,'Input Parameters'!$E$20,'Input Parameters'!$F$20)&lt;3500,3500,IF(_xlfn.NORM.INV(D2438,'Input Parameters'!$E$20,'Input Parameters'!$F$20)&gt;5500,5500,_xlfn.NORM.INV(D2438,'Input Parameters'!$E$20,'Input Parameters'!$F$20)))</f>
        <v>4555.2817461282357</v>
      </c>
      <c r="F2438" s="10">
        <f t="shared" ca="1" si="320"/>
        <v>0.37762557099145622</v>
      </c>
      <c r="G2438" s="61">
        <f ca="1">_xlfn.NORM.INV(F2438,'Input Parameters'!$E$21,'Input Parameters'!$F$21)</f>
        <v>282.39985820383816</v>
      </c>
      <c r="H2438" s="54">
        <f ca="1">EXP(E2438*(1/'Input Parameters'!$E$22-1/G2438))</f>
        <v>0.55790169432007397</v>
      </c>
      <c r="I2438" s="10">
        <f t="shared" ca="1" si="321"/>
        <v>0.2449895053143446</v>
      </c>
      <c r="J2438" s="29">
        <f ca="1">_xlfn.BETA.INV(I2438,'Input Parameters'!$L$24,'Input Parameters'!$M$24,'Input Parameters'!$J$24,'Input Parameters'!$K$24)</f>
        <v>0.49366303000384076</v>
      </c>
      <c r="K2438" s="156">
        <f ca="1">('Input Parameters'!$E$25/'Input Parameters'!$E$31)^$J2438</f>
        <v>2.8975190750092743E-2</v>
      </c>
      <c r="L2438" s="66">
        <f ca="1">$H2438*$C2438*'Input Parameters'!$E$23*K2438</f>
        <v>9.2967882566710678</v>
      </c>
      <c r="M2438" s="23">
        <f t="shared" ca="1" si="322"/>
        <v>0.58086889564241861</v>
      </c>
      <c r="N2438" s="15">
        <f ca="1">_xlfn.NORM.INV(M2438,'Input Parameters'!$E$26,'Input Parameters'!$F$26)</f>
        <v>3.8286453269975769E-2</v>
      </c>
      <c r="O2438" s="8">
        <f t="shared" ca="1" si="323"/>
        <v>0.1012155194105836</v>
      </c>
      <c r="P2438" s="29">
        <f ca="1">_xlfn.LOGNORM.INV(O2438,'Input Parameters'!$H$27,'Input Parameters'!$I$27)</f>
        <v>0.810009048848777</v>
      </c>
      <c r="Q2438" s="10"/>
      <c r="R2438" s="15">
        <f>'Input Parameters'!$E$28</f>
        <v>12.7</v>
      </c>
      <c r="S2438" s="10">
        <f t="shared" ca="1" si="324"/>
        <v>0.46868210772533669</v>
      </c>
      <c r="T2438" s="25">
        <f ca="1">_xlfn.LOGNORM.INV(S2438,'Input Parameters'!$H$29,'Input Parameters'!$I$29)</f>
        <v>57.720319764066453</v>
      </c>
      <c r="U2438" s="10">
        <f t="shared" ca="1" si="325"/>
        <v>0.74486357585349527</v>
      </c>
      <c r="V2438" s="29">
        <f ca="1">IF('Input Parameters'!$D$30="Beta",_xlfn.BETA.INV(U2438,'Input Parameters'!$L$30,'Input Parameters'!$M$30,'Input Parameters'!$J$30,'Input Parameters'!$K$30),IF('Input Parameters'!$D$30="LogNorm",_xlfn.LOGNORM.INV(U2438,'Input Parameters'!$H$30,'Input Parameters'!$I$30)))</f>
        <v>1.2954382655646417</v>
      </c>
      <c r="W2438" s="2">
        <f ca="1">N2438+(P2438-N2438)*(1-ERF((T2438-R2438)/(2*SQRT(L2438*'Input Parameters'!$E$31))))</f>
        <v>0.26706808915146746</v>
      </c>
      <c r="X2438">
        <f t="shared" ca="1" si="317"/>
        <v>1</v>
      </c>
      <c r="Y2438" s="7"/>
    </row>
    <row r="2439" spans="1:25" ht="15" customHeight="1" x14ac:dyDescent="0.3">
      <c r="A2439" s="130">
        <v>2432</v>
      </c>
      <c r="B2439" s="10">
        <f t="shared" ca="1" si="318"/>
        <v>0.74014298080083363</v>
      </c>
      <c r="C2439" s="57">
        <f ca="1">_xlfn.NORM.INV(B2439,'Input Parameters'!$E$19,'Input Parameters'!$F$19)</f>
        <v>621.69993979928154</v>
      </c>
      <c r="D2439" s="10">
        <f t="shared" ca="1" si="319"/>
        <v>0.82903694404398764</v>
      </c>
      <c r="E2439" s="59">
        <f ca="1">IF(_xlfn.NORM.INV(D2439,'Input Parameters'!$E$20,'Input Parameters'!$F$20)&lt;3500,3500,IF(_xlfn.NORM.INV(D2439,'Input Parameters'!$E$20,'Input Parameters'!$F$20)&gt;5500,5500,_xlfn.NORM.INV(D2439,'Input Parameters'!$E$20,'Input Parameters'!$F$20)))</f>
        <v>5465.2564781127703</v>
      </c>
      <c r="F2439" s="10">
        <f t="shared" ca="1" si="320"/>
        <v>0.22342578089447607</v>
      </c>
      <c r="G2439" s="61">
        <f ca="1">_xlfn.NORM.INV(F2439,'Input Parameters'!$E$21,'Input Parameters'!$F$21)</f>
        <v>278.87109911987613</v>
      </c>
      <c r="H2439" s="54">
        <f ca="1">EXP(E2439*(1/'Input Parameters'!$E$22-1/G2439))</f>
        <v>0.38866604840522234</v>
      </c>
      <c r="I2439" s="10">
        <f t="shared" ca="1" si="321"/>
        <v>0.29151699574293566</v>
      </c>
      <c r="J2439" s="29">
        <f ca="1">_xlfn.BETA.INV(I2439,'Input Parameters'!$L$24,'Input Parameters'!$M$24,'Input Parameters'!$J$24,'Input Parameters'!$K$24)</f>
        <v>0.51708859589317191</v>
      </c>
      <c r="K2439" s="156">
        <f ca="1">('Input Parameters'!$E$25/'Input Parameters'!$E$31)^$J2439</f>
        <v>2.4493200723451996E-2</v>
      </c>
      <c r="L2439" s="66">
        <f ca="1">$H2439*$C2439*'Input Parameters'!$E$23*K2439</f>
        <v>5.9183817088708714</v>
      </c>
      <c r="M2439" s="23">
        <f t="shared" ca="1" si="322"/>
        <v>0.85496637619174154</v>
      </c>
      <c r="N2439" s="15">
        <f ca="1">_xlfn.NORM.INV(M2439,'Input Parameters'!$E$26,'Input Parameters'!$F$26)</f>
        <v>5.6217456231650566E-2</v>
      </c>
      <c r="O2439" s="8">
        <f t="shared" ca="1" si="323"/>
        <v>0.4873198044020931</v>
      </c>
      <c r="P2439" s="29">
        <f ca="1">_xlfn.LOGNORM.INV(O2439,'Input Parameters'!$H$27,'Input Parameters'!$I$27)</f>
        <v>1.4037506638211381</v>
      </c>
      <c r="Q2439" s="10"/>
      <c r="R2439" s="15">
        <f>'Input Parameters'!$E$28</f>
        <v>12.7</v>
      </c>
      <c r="S2439" s="10">
        <f t="shared" ca="1" si="324"/>
        <v>0.93117451047537547</v>
      </c>
      <c r="T2439" s="25">
        <f ca="1">_xlfn.LOGNORM.INV(S2439,'Input Parameters'!$H$29,'Input Parameters'!$I$29)</f>
        <v>68.793717440094653</v>
      </c>
      <c r="U2439" s="10">
        <f t="shared" ca="1" si="325"/>
        <v>0.19703036703844179</v>
      </c>
      <c r="V2439" s="29">
        <f ca="1">IF('Input Parameters'!$D$30="Beta",_xlfn.BETA.INV(U2439,'Input Parameters'!$L$30,'Input Parameters'!$M$30,'Input Parameters'!$J$30,'Input Parameters'!$K$30),IF('Input Parameters'!$D$30="LogNorm",_xlfn.LOGNORM.INV(U2439,'Input Parameters'!$H$30,'Input Parameters'!$I$30)))</f>
        <v>0.7139911493367388</v>
      </c>
      <c r="W2439" s="2">
        <f ca="1">N2439+(P2439-N2439)*(1-ERF((T2439-R2439)/(2*SQRT(L2439*'Input Parameters'!$E$31))))</f>
        <v>0.19503244728562039</v>
      </c>
      <c r="X2439">
        <f t="shared" ca="1" si="317"/>
        <v>1</v>
      </c>
      <c r="Y2439" s="7"/>
    </row>
    <row r="2440" spans="1:25" ht="15" customHeight="1" x14ac:dyDescent="0.3">
      <c r="A2440" s="130">
        <v>2433</v>
      </c>
      <c r="B2440" s="10">
        <f t="shared" ca="1" si="318"/>
        <v>0.32626609084273295</v>
      </c>
      <c r="C2440" s="57">
        <f ca="1">_xlfn.NORM.INV(B2440,'Input Parameters'!$E$19,'Input Parameters'!$F$19)</f>
        <v>529.25410875484306</v>
      </c>
      <c r="D2440" s="10">
        <f t="shared" ca="1" si="319"/>
        <v>0.32193848045452356</v>
      </c>
      <c r="E2440" s="59">
        <f ca="1">IF(_xlfn.NORM.INV(D2440,'Input Parameters'!$E$20,'Input Parameters'!$F$20)&lt;3500,3500,IF(_xlfn.NORM.INV(D2440,'Input Parameters'!$E$20,'Input Parameters'!$F$20)&gt;5500,5500,_xlfn.NORM.INV(D2440,'Input Parameters'!$E$20,'Input Parameters'!$F$20)))</f>
        <v>4476.4005058034336</v>
      </c>
      <c r="F2440" s="10">
        <f t="shared" ca="1" si="320"/>
        <v>0.82962041782466134</v>
      </c>
      <c r="G2440" s="61">
        <f ca="1">_xlfn.NORM.INV(F2440,'Input Parameters'!$E$21,'Input Parameters'!$F$21)</f>
        <v>292.33795725655364</v>
      </c>
      <c r="H2440" s="54">
        <f ca="1">EXP(E2440*(1/'Input Parameters'!$E$22-1/G2440))</f>
        <v>0.96599281012632998</v>
      </c>
      <c r="I2440" s="10">
        <f t="shared" ca="1" si="321"/>
        <v>0.67959446740736762</v>
      </c>
      <c r="J2440" s="29">
        <f ca="1">_xlfn.BETA.INV(I2440,'Input Parameters'!$L$24,'Input Parameters'!$M$24,'Input Parameters'!$J$24,'Input Parameters'!$K$24)</f>
        <v>0.68017670862689539</v>
      </c>
      <c r="K2440" s="156">
        <f ca="1">('Input Parameters'!$E$25/'Input Parameters'!$E$31)^$J2440</f>
        <v>7.6024852257897376E-3</v>
      </c>
      <c r="L2440" s="66">
        <f ca="1">$H2440*$C2440*'Input Parameters'!$E$23*K2440</f>
        <v>3.8868136305419707</v>
      </c>
      <c r="M2440" s="23">
        <f t="shared" ca="1" si="322"/>
        <v>0.55389182757881761</v>
      </c>
      <c r="N2440" s="15">
        <f ca="1">_xlfn.NORM.INV(M2440,'Input Parameters'!$E$26,'Input Parameters'!$F$26)</f>
        <v>3.6845505828170824E-2</v>
      </c>
      <c r="O2440" s="8">
        <f t="shared" ca="1" si="323"/>
        <v>0.13749751738963834</v>
      </c>
      <c r="P2440" s="29">
        <f ca="1">_xlfn.LOGNORM.INV(O2440,'Input Parameters'!$H$27,'Input Parameters'!$I$27)</f>
        <v>0.87832560771071955</v>
      </c>
      <c r="Q2440" s="10"/>
      <c r="R2440" s="15">
        <f>'Input Parameters'!$E$28</f>
        <v>12.7</v>
      </c>
      <c r="S2440" s="10">
        <f t="shared" ca="1" si="324"/>
        <v>1.4439650141122029E-2</v>
      </c>
      <c r="T2440" s="25">
        <f ca="1">_xlfn.LOGNORM.INV(S2440,'Input Parameters'!$H$29,'Input Parameters'!$I$29)</f>
        <v>45.563200869468055</v>
      </c>
      <c r="U2440" s="10">
        <f t="shared" ca="1" si="325"/>
        <v>0.73712224040081142</v>
      </c>
      <c r="V2440" s="29">
        <f ca="1">IF('Input Parameters'!$D$30="Beta",_xlfn.BETA.INV(U2440,'Input Parameters'!$L$30,'Input Parameters'!$M$30,'Input Parameters'!$J$30,'Input Parameters'!$K$30),IF('Input Parameters'!$D$30="LogNorm",_xlfn.LOGNORM.INV(U2440,'Input Parameters'!$H$30,'Input Parameters'!$I$30)))</f>
        <v>1.283279027239792</v>
      </c>
      <c r="W2440" s="2">
        <f ca="1">N2440+(P2440-N2440)*(1-ERF((T2440-R2440)/(2*SQRT(L2440*'Input Parameters'!$E$31))))</f>
        <v>0.2375581690694778</v>
      </c>
      <c r="X2440">
        <f t="shared" ca="1" si="317"/>
        <v>1</v>
      </c>
      <c r="Y2440" s="7"/>
    </row>
    <row r="2441" spans="1:25" ht="15" customHeight="1" x14ac:dyDescent="0.3">
      <c r="A2441" s="130">
        <v>2434</v>
      </c>
      <c r="B2441" s="10">
        <f t="shared" ca="1" si="318"/>
        <v>6.2079918516170229E-3</v>
      </c>
      <c r="C2441" s="57">
        <f ca="1">_xlfn.NORM.INV(B2441,'Input Parameters'!$E$19,'Input Parameters'!$F$19)</f>
        <v>356.04193159398312</v>
      </c>
      <c r="D2441" s="10">
        <f t="shared" ca="1" si="319"/>
        <v>0.34412869389945</v>
      </c>
      <c r="E2441" s="59">
        <f ca="1">IF(_xlfn.NORM.INV(D2441,'Input Parameters'!$E$20,'Input Parameters'!$F$20)&lt;3500,3500,IF(_xlfn.NORM.INV(D2441,'Input Parameters'!$E$20,'Input Parameters'!$F$20)&gt;5500,5500,_xlfn.NORM.INV(D2441,'Input Parameters'!$E$20,'Input Parameters'!$F$20)))</f>
        <v>4519.1452685282948</v>
      </c>
      <c r="F2441" s="10">
        <f t="shared" ca="1" si="320"/>
        <v>9.0446299169178124E-2</v>
      </c>
      <c r="G2441" s="61">
        <f ca="1">_xlfn.NORM.INV(F2441,'Input Parameters'!$E$21,'Input Parameters'!$F$21)</f>
        <v>274.33322744743481</v>
      </c>
      <c r="H2441" s="54">
        <f ca="1">EXP(E2441*(1/'Input Parameters'!$E$22-1/G2441))</f>
        <v>0.35011524776832409</v>
      </c>
      <c r="I2441" s="10">
        <f t="shared" ca="1" si="321"/>
        <v>0.19314524496494945</v>
      </c>
      <c r="J2441" s="29">
        <f ca="1">_xlfn.BETA.INV(I2441,'Input Parameters'!$L$24,'Input Parameters'!$M$24,'Input Parameters'!$J$24,'Input Parameters'!$K$24)</f>
        <v>0.46458959369753272</v>
      </c>
      <c r="K2441" s="156">
        <f ca="1">('Input Parameters'!$E$25/'Input Parameters'!$E$31)^$J2441</f>
        <v>3.569460851471342E-2</v>
      </c>
      <c r="L2441" s="66">
        <f ca="1">$H2441*$C2441*'Input Parameters'!$E$23*K2441</f>
        <v>4.4495367353035826</v>
      </c>
      <c r="M2441" s="23">
        <f t="shared" ca="1" si="322"/>
        <v>0.62039304055724487</v>
      </c>
      <c r="N2441" s="15">
        <f ca="1">_xlfn.NORM.INV(M2441,'Input Parameters'!$E$26,'Input Parameters'!$F$26)</f>
        <v>4.043677753533341E-2</v>
      </c>
      <c r="O2441" s="8">
        <f t="shared" ca="1" si="323"/>
        <v>0.29445063614745848</v>
      </c>
      <c r="P2441" s="29">
        <f ca="1">_xlfn.LOGNORM.INV(O2441,'Input Parameters'!$H$27,'Input Parameters'!$I$27)</f>
        <v>1.1208868777233472</v>
      </c>
      <c r="Q2441" s="10"/>
      <c r="R2441" s="15">
        <f>'Input Parameters'!$E$28</f>
        <v>12.7</v>
      </c>
      <c r="S2441" s="10">
        <f t="shared" ca="1" si="324"/>
        <v>0.17282041241839541</v>
      </c>
      <c r="T2441" s="25">
        <f ca="1">_xlfn.LOGNORM.INV(S2441,'Input Parameters'!$H$29,'Input Parameters'!$I$29)</f>
        <v>52.381296299843811</v>
      </c>
      <c r="U2441" s="10">
        <f t="shared" ca="1" si="325"/>
        <v>0.60160272505744472</v>
      </c>
      <c r="V2441" s="29">
        <f ca="1">IF('Input Parameters'!$D$30="Beta",_xlfn.BETA.INV(U2441,'Input Parameters'!$L$30,'Input Parameters'!$M$30,'Input Parameters'!$J$30,'Input Parameters'!$K$30),IF('Input Parameters'!$D$30="LogNorm",_xlfn.LOGNORM.INV(U2441,'Input Parameters'!$H$30,'Input Parameters'!$I$30)))</f>
        <v>1.1060000071514966</v>
      </c>
      <c r="W2441" s="2">
        <f ca="1">N2441+(P2441-N2441)*(1-ERF((T2441-R2441)/(2*SQRT(L2441*'Input Parameters'!$E$31))))</f>
        <v>0.23865172708902366</v>
      </c>
      <c r="X2441">
        <f t="shared" ref="X2441:X2504" ca="1" si="326">IFERROR(IF(W2441&gt;V2441,0,1),0)</f>
        <v>1</v>
      </c>
      <c r="Y2441" s="7"/>
    </row>
    <row r="2442" spans="1:25" ht="15" customHeight="1" x14ac:dyDescent="0.3">
      <c r="A2442" s="130">
        <v>2435</v>
      </c>
      <c r="B2442" s="10">
        <f t="shared" ca="1" si="318"/>
        <v>0.70676509322117376</v>
      </c>
      <c r="C2442" s="57">
        <f ca="1">_xlfn.NORM.INV(B2442,'Input Parameters'!$E$19,'Input Parameters'!$F$19)</f>
        <v>613.26451996033836</v>
      </c>
      <c r="D2442" s="10">
        <f t="shared" ca="1" si="319"/>
        <v>0.39640796486947127</v>
      </c>
      <c r="E2442" s="59">
        <f ca="1">IF(_xlfn.NORM.INV(D2442,'Input Parameters'!$E$20,'Input Parameters'!$F$20)&lt;3500,3500,IF(_xlfn.NORM.INV(D2442,'Input Parameters'!$E$20,'Input Parameters'!$F$20)&gt;5500,5500,_xlfn.NORM.INV(D2442,'Input Parameters'!$E$20,'Input Parameters'!$F$20)))</f>
        <v>4616.1409785003962</v>
      </c>
      <c r="F2442" s="10">
        <f t="shared" ca="1" si="320"/>
        <v>0.14752700879115033</v>
      </c>
      <c r="G2442" s="61">
        <f ca="1">_xlfn.NORM.INV(F2442,'Input Parameters'!$E$21,'Input Parameters'!$F$21)</f>
        <v>276.61980351472619</v>
      </c>
      <c r="H2442" s="54">
        <f ca="1">EXP(E2442*(1/'Input Parameters'!$E$22-1/G2442))</f>
        <v>0.39340086154285092</v>
      </c>
      <c r="I2442" s="10">
        <f t="shared" ca="1" si="321"/>
        <v>0.48056445487820176</v>
      </c>
      <c r="J2442" s="29">
        <f ca="1">_xlfn.BETA.INV(I2442,'Input Parameters'!$L$24,'Input Parameters'!$M$24,'Input Parameters'!$J$24,'Input Parameters'!$K$24)</f>
        <v>0.59929296939453902</v>
      </c>
      <c r="K2442" s="156">
        <f ca="1">('Input Parameters'!$E$25/'Input Parameters'!$E$31)^$J2442</f>
        <v>1.3581364027100629E-2</v>
      </c>
      <c r="L2442" s="66">
        <f ca="1">$H2442*$C2442*'Input Parameters'!$E$23*K2442</f>
        <v>3.2766234586008101</v>
      </c>
      <c r="M2442" s="23">
        <f t="shared" ca="1" si="322"/>
        <v>0.14291253764069067</v>
      </c>
      <c r="N2442" s="15">
        <f ca="1">_xlfn.NORM.INV(M2442,'Input Parameters'!$E$26,'Input Parameters'!$F$26)</f>
        <v>1.1586173722250015E-2</v>
      </c>
      <c r="O2442" s="8">
        <f t="shared" ca="1" si="323"/>
        <v>0.85012552067458125</v>
      </c>
      <c r="P2442" s="29">
        <f ca="1">_xlfn.LOGNORM.INV(O2442,'Input Parameters'!$H$27,'Input Parameters'!$I$27)</f>
        <v>2.2523623809507622</v>
      </c>
      <c r="Q2442" s="10"/>
      <c r="R2442" s="15">
        <f>'Input Parameters'!$E$28</f>
        <v>12.7</v>
      </c>
      <c r="S2442" s="10">
        <f t="shared" ca="1" si="324"/>
        <v>0.59442568218500835</v>
      </c>
      <c r="T2442" s="25">
        <f ca="1">_xlfn.LOGNORM.INV(S2442,'Input Parameters'!$H$29,'Input Parameters'!$I$29)</f>
        <v>59.815159247167081</v>
      </c>
      <c r="U2442" s="10">
        <f t="shared" ca="1" si="325"/>
        <v>0.19648548044293768</v>
      </c>
      <c r="V2442" s="29">
        <f ca="1">IF('Input Parameters'!$D$30="Beta",_xlfn.BETA.INV(U2442,'Input Parameters'!$L$30,'Input Parameters'!$M$30,'Input Parameters'!$J$30,'Input Parameters'!$K$30),IF('Input Parameters'!$D$30="LogNorm",_xlfn.LOGNORM.INV(U2442,'Input Parameters'!$H$30,'Input Parameters'!$I$30)))</f>
        <v>0.71343793683107559</v>
      </c>
      <c r="W2442" s="2">
        <f ca="1">N2442+(P2442-N2442)*(1-ERF((T2442-R2442)/(2*SQRT(L2442*'Input Parameters'!$E$31))))</f>
        <v>0.15879843231648133</v>
      </c>
      <c r="X2442">
        <f t="shared" ca="1" si="326"/>
        <v>1</v>
      </c>
      <c r="Y2442" s="7"/>
    </row>
    <row r="2443" spans="1:25" ht="15" customHeight="1" x14ac:dyDescent="0.3">
      <c r="A2443" s="130">
        <v>2436</v>
      </c>
      <c r="B2443" s="10">
        <f t="shared" ca="1" si="318"/>
        <v>0.10881631449253704</v>
      </c>
      <c r="C2443" s="57">
        <f ca="1">_xlfn.NORM.INV(B2443,'Input Parameters'!$E$19,'Input Parameters'!$F$19)</f>
        <v>463.12437792890273</v>
      </c>
      <c r="D2443" s="10">
        <f t="shared" ca="1" si="319"/>
        <v>0.94138698276723409</v>
      </c>
      <c r="E2443" s="59">
        <f ca="1">IF(_xlfn.NORM.INV(D2443,'Input Parameters'!$E$20,'Input Parameters'!$F$20)&lt;3500,3500,IF(_xlfn.NORM.INV(D2443,'Input Parameters'!$E$20,'Input Parameters'!$F$20)&gt;5500,5500,_xlfn.NORM.INV(D2443,'Input Parameters'!$E$20,'Input Parameters'!$F$20)))</f>
        <v>5500</v>
      </c>
      <c r="F2443" s="10">
        <f t="shared" ca="1" si="320"/>
        <v>0.22227655044869732</v>
      </c>
      <c r="G2443" s="61">
        <f ca="1">_xlfn.NORM.INV(F2443,'Input Parameters'!$E$21,'Input Parameters'!$F$21)</f>
        <v>278.84081577294791</v>
      </c>
      <c r="H2443" s="54">
        <f ca="1">EXP(E2443*(1/'Input Parameters'!$E$22-1/G2443))</f>
        <v>0.38551141790228288</v>
      </c>
      <c r="I2443" s="10">
        <f t="shared" ca="1" si="321"/>
        <v>0.6499968578875347</v>
      </c>
      <c r="J2443" s="29">
        <f ca="1">_xlfn.BETA.INV(I2443,'Input Parameters'!$L$24,'Input Parameters'!$M$24,'Input Parameters'!$J$24,'Input Parameters'!$K$24)</f>
        <v>0.66781785049606013</v>
      </c>
      <c r="K2443" s="156">
        <f ca="1">('Input Parameters'!$E$25/'Input Parameters'!$E$31)^$J2443</f>
        <v>8.3072784804004637E-3</v>
      </c>
      <c r="L2443" s="66">
        <f ca="1">$H2443*$C2443*'Input Parameters'!$E$23*K2443</f>
        <v>1.4831793034502896</v>
      </c>
      <c r="M2443" s="23">
        <f t="shared" ca="1" si="322"/>
        <v>0.35908378972010913</v>
      </c>
      <c r="N2443" s="15">
        <f ca="1">_xlfn.NORM.INV(M2443,'Input Parameters'!$E$26,'Input Parameters'!$F$26)</f>
        <v>2.6420913922885789E-2</v>
      </c>
      <c r="O2443" s="8">
        <f t="shared" ca="1" si="323"/>
        <v>6.4895231490725735E-2</v>
      </c>
      <c r="P2443" s="29">
        <f ca="1">_xlfn.LOGNORM.INV(O2443,'Input Parameters'!$H$27,'Input Parameters'!$I$27)</f>
        <v>0.7283240945125723</v>
      </c>
      <c r="Q2443" s="10"/>
      <c r="R2443" s="15">
        <f>'Input Parameters'!$E$28</f>
        <v>12.7</v>
      </c>
      <c r="S2443" s="10">
        <f t="shared" ca="1" si="324"/>
        <v>0.5871094982745092</v>
      </c>
      <c r="T2443" s="25">
        <f ca="1">_xlfn.LOGNORM.INV(S2443,'Input Parameters'!$H$29,'Input Parameters'!$I$29)</f>
        <v>59.688845851325773</v>
      </c>
      <c r="U2443" s="10">
        <f t="shared" ca="1" si="325"/>
        <v>0.32262693972287859</v>
      </c>
      <c r="V2443" s="29">
        <f ca="1">IF('Input Parameters'!$D$30="Beta",_xlfn.BETA.INV(U2443,'Input Parameters'!$L$30,'Input Parameters'!$M$30,'Input Parameters'!$J$30,'Input Parameters'!$K$30),IF('Input Parameters'!$D$30="LogNorm",_xlfn.LOGNORM.INV(U2443,'Input Parameters'!$H$30,'Input Parameters'!$I$30)))</f>
        <v>0.83332098703944191</v>
      </c>
      <c r="W2443" s="2">
        <f ca="1">N2443+(P2443-N2443)*(1-ERF((T2443-R2443)/(2*SQRT(L2443*'Input Parameters'!$E$31))))</f>
        <v>3.0890128182081176E-2</v>
      </c>
      <c r="X2443">
        <f t="shared" ca="1" si="326"/>
        <v>1</v>
      </c>
      <c r="Y2443" s="7"/>
    </row>
    <row r="2444" spans="1:25" ht="15" customHeight="1" x14ac:dyDescent="0.3">
      <c r="A2444" s="130">
        <v>2437</v>
      </c>
      <c r="B2444" s="10">
        <f t="shared" ca="1" si="318"/>
        <v>0.87849864427186664</v>
      </c>
      <c r="C2444" s="57">
        <f ca="1">_xlfn.NORM.INV(B2444,'Input Parameters'!$E$19,'Input Parameters'!$F$19)</f>
        <v>665.95496365965937</v>
      </c>
      <c r="D2444" s="10">
        <f t="shared" ca="1" si="319"/>
        <v>0.44600422682026752</v>
      </c>
      <c r="E2444" s="59">
        <f ca="1">IF(_xlfn.NORM.INV(D2444,'Input Parameters'!$E$20,'Input Parameters'!$F$20)&lt;3500,3500,IF(_xlfn.NORM.INV(D2444,'Input Parameters'!$E$20,'Input Parameters'!$F$20)&gt;5500,5500,_xlfn.NORM.INV(D2444,'Input Parameters'!$E$20,'Input Parameters'!$F$20)))</f>
        <v>4704.9657333065352</v>
      </c>
      <c r="F2444" s="10">
        <f t="shared" ca="1" si="320"/>
        <v>0.39620437684427212</v>
      </c>
      <c r="G2444" s="61">
        <f ca="1">_xlfn.NORM.INV(F2444,'Input Parameters'!$E$21,'Input Parameters'!$F$21)</f>
        <v>282.78137367147639</v>
      </c>
      <c r="H2444" s="54">
        <f ca="1">EXP(E2444*(1/'Input Parameters'!$E$22-1/G2444))</f>
        <v>0.55974688175337084</v>
      </c>
      <c r="I2444" s="10">
        <f t="shared" ca="1" si="321"/>
        <v>0.35968690090110234</v>
      </c>
      <c r="J2444" s="29">
        <f ca="1">_xlfn.BETA.INV(I2444,'Input Parameters'!$L$24,'Input Parameters'!$M$24,'Input Parameters'!$J$24,'Input Parameters'!$K$24)</f>
        <v>0.54847025118891601</v>
      </c>
      <c r="K2444" s="156">
        <f ca="1">('Input Parameters'!$E$25/'Input Parameters'!$E$31)^$J2444</f>
        <v>1.9555914165530694E-2</v>
      </c>
      <c r="L2444" s="66">
        <f ca="1">$H2444*$C2444*'Input Parameters'!$E$23*K2444</f>
        <v>7.2897840905955729</v>
      </c>
      <c r="M2444" s="23">
        <f t="shared" ca="1" si="322"/>
        <v>0.57766222340724172</v>
      </c>
      <c r="N2444" s="15">
        <f ca="1">_xlfn.NORM.INV(M2444,'Input Parameters'!$E$26,'Input Parameters'!$F$26)</f>
        <v>3.8114245674110411E-2</v>
      </c>
      <c r="O2444" s="8">
        <f t="shared" ca="1" si="323"/>
        <v>0.34034357228064371</v>
      </c>
      <c r="P2444" s="29">
        <f ca="1">_xlfn.LOGNORM.INV(O2444,'Input Parameters'!$H$27,'Input Parameters'!$I$27)</f>
        <v>1.1866668928952395</v>
      </c>
      <c r="Q2444" s="10"/>
      <c r="R2444" s="15">
        <f>'Input Parameters'!$E$28</f>
        <v>12.7</v>
      </c>
      <c r="S2444" s="10">
        <f t="shared" ca="1" si="324"/>
        <v>0.19412200860734441</v>
      </c>
      <c r="T2444" s="25">
        <f ca="1">_xlfn.LOGNORM.INV(S2444,'Input Parameters'!$H$29,'Input Parameters'!$I$29)</f>
        <v>52.855511888224157</v>
      </c>
      <c r="U2444" s="10">
        <f t="shared" ca="1" si="325"/>
        <v>0.82676206574160993</v>
      </c>
      <c r="V2444" s="29">
        <f ca="1">IF('Input Parameters'!$D$30="Beta",_xlfn.BETA.INV(U2444,'Input Parameters'!$L$30,'Input Parameters'!$M$30,'Input Parameters'!$J$30,'Input Parameters'!$K$30),IF('Input Parameters'!$D$30="LogNorm",_xlfn.LOGNORM.INV(U2444,'Input Parameters'!$H$30,'Input Parameters'!$I$30)))</f>
        <v>1.4484040835594729</v>
      </c>
      <c r="W2444" s="2">
        <f ca="1">N2444+(P2444-N2444)*(1-ERF((T2444-R2444)/(2*SQRT(L2444*'Input Parameters'!$E$31))))</f>
        <v>0.37459235676327768</v>
      </c>
      <c r="X2444">
        <f t="shared" ca="1" si="326"/>
        <v>1</v>
      </c>
      <c r="Y2444" s="7"/>
    </row>
    <row r="2445" spans="1:25" ht="15" customHeight="1" x14ac:dyDescent="0.3">
      <c r="A2445" s="130">
        <v>2438</v>
      </c>
      <c r="B2445" s="10">
        <f t="shared" ca="1" si="318"/>
        <v>0.39008067760858178</v>
      </c>
      <c r="C2445" s="57">
        <f ca="1">_xlfn.NORM.INV(B2445,'Input Parameters'!$E$19,'Input Parameters'!$F$19)</f>
        <v>543.71530918011763</v>
      </c>
      <c r="D2445" s="10">
        <f t="shared" ca="1" si="319"/>
        <v>0.61443856720802936</v>
      </c>
      <c r="E2445" s="59">
        <f ca="1">IF(_xlfn.NORM.INV(D2445,'Input Parameters'!$E$20,'Input Parameters'!$F$20)&lt;3500,3500,IF(_xlfn.NORM.INV(D2445,'Input Parameters'!$E$20,'Input Parameters'!$F$20)&gt;5500,5500,_xlfn.NORM.INV(D2445,'Input Parameters'!$E$20,'Input Parameters'!$F$20)))</f>
        <v>5003.6345173661521</v>
      </c>
      <c r="F2445" s="10">
        <f t="shared" ca="1" si="320"/>
        <v>0.95070542300920036</v>
      </c>
      <c r="G2445" s="61">
        <f ca="1">_xlfn.NORM.INV(F2445,'Input Parameters'!$E$21,'Input Parameters'!$F$21)</f>
        <v>297.83261514882315</v>
      </c>
      <c r="H2445" s="54">
        <f ca="1">EXP(E2445*(1/'Input Parameters'!$E$22-1/G2445))</f>
        <v>1.3192910464827297</v>
      </c>
      <c r="I2445" s="10">
        <f t="shared" ca="1" si="321"/>
        <v>0.71632025591154136</v>
      </c>
      <c r="J2445" s="29">
        <f ca="1">_xlfn.BETA.INV(I2445,'Input Parameters'!$L$24,'Input Parameters'!$M$24,'Input Parameters'!$J$24,'Input Parameters'!$K$24)</f>
        <v>0.69593830850279481</v>
      </c>
      <c r="K2445" s="156">
        <f ca="1">('Input Parameters'!$E$25/'Input Parameters'!$E$31)^$J2445</f>
        <v>6.7897125630194694E-3</v>
      </c>
      <c r="L2445" s="66">
        <f ca="1">$H2445*$C2445*'Input Parameters'!$E$23*K2445</f>
        <v>4.8703880554861909</v>
      </c>
      <c r="M2445" s="23">
        <f t="shared" ca="1" si="322"/>
        <v>0.9978059660013705</v>
      </c>
      <c r="N2445" s="15">
        <f ca="1">_xlfn.NORM.INV(M2445,'Input Parameters'!$E$26,'Input Parameters'!$F$26)</f>
        <v>9.3825375223077434E-2</v>
      </c>
      <c r="O2445" s="8">
        <f t="shared" ca="1" si="323"/>
        <v>7.0143218794889051E-2</v>
      </c>
      <c r="P2445" s="29">
        <f ca="1">_xlfn.LOGNORM.INV(O2445,'Input Parameters'!$H$27,'Input Parameters'!$I$27)</f>
        <v>0.74139429709043303</v>
      </c>
      <c r="Q2445" s="10"/>
      <c r="R2445" s="15">
        <f>'Input Parameters'!$E$28</f>
        <v>12.7</v>
      </c>
      <c r="S2445" s="10">
        <f t="shared" ca="1" si="324"/>
        <v>0.14574321678921065</v>
      </c>
      <c r="T2445" s="25">
        <f ca="1">_xlfn.LOGNORM.INV(S2445,'Input Parameters'!$H$29,'Input Parameters'!$I$29)</f>
        <v>51.727977236312853</v>
      </c>
      <c r="U2445" s="10">
        <f t="shared" ca="1" si="325"/>
        <v>0.77113806039613086</v>
      </c>
      <c r="V2445" s="29">
        <f ca="1">IF('Input Parameters'!$D$30="Beta",_xlfn.BETA.INV(U2445,'Input Parameters'!$L$30,'Input Parameters'!$M$30,'Input Parameters'!$J$30,'Input Parameters'!$K$30),IF('Input Parameters'!$D$30="LogNorm",_xlfn.LOGNORM.INV(U2445,'Input Parameters'!$H$30,'Input Parameters'!$I$30)))</f>
        <v>1.3391671518822172</v>
      </c>
      <c r="W2445" s="2">
        <f ca="1">N2445+(P2445-N2445)*(1-ERF((T2445-R2445)/(2*SQRT(L2445*'Input Parameters'!$E$31))))</f>
        <v>0.23054117244918329</v>
      </c>
      <c r="X2445">
        <f t="shared" ca="1" si="326"/>
        <v>1</v>
      </c>
      <c r="Y2445" s="7"/>
    </row>
    <row r="2446" spans="1:25" ht="15" customHeight="1" x14ac:dyDescent="0.3">
      <c r="A2446" s="130">
        <v>2439</v>
      </c>
      <c r="B2446" s="10">
        <f t="shared" ca="1" si="318"/>
        <v>0.47401099242042943</v>
      </c>
      <c r="C2446" s="57">
        <f ca="1">_xlfn.NORM.INV(B2446,'Input Parameters'!$E$19,'Input Parameters'!$F$19)</f>
        <v>561.79136665493866</v>
      </c>
      <c r="D2446" s="10">
        <f t="shared" ca="1" si="319"/>
        <v>1.6989900339932196E-2</v>
      </c>
      <c r="E2446" s="59">
        <f ca="1">IF(_xlfn.NORM.INV(D2446,'Input Parameters'!$E$20,'Input Parameters'!$F$20)&lt;3500,3500,IF(_xlfn.NORM.INV(D2446,'Input Parameters'!$E$20,'Input Parameters'!$F$20)&gt;5500,5500,_xlfn.NORM.INV(D2446,'Input Parameters'!$E$20,'Input Parameters'!$F$20)))</f>
        <v>3500</v>
      </c>
      <c r="F2446" s="10">
        <f t="shared" ca="1" si="320"/>
        <v>0.67564900601459599</v>
      </c>
      <c r="G2446" s="61">
        <f ca="1">_xlfn.NORM.INV(F2446,'Input Parameters'!$E$21,'Input Parameters'!$F$21)</f>
        <v>288.43074995241096</v>
      </c>
      <c r="H2446" s="54">
        <f ca="1">EXP(E2446*(1/'Input Parameters'!$E$22-1/G2446))</f>
        <v>0.82759116119148424</v>
      </c>
      <c r="I2446" s="10">
        <f t="shared" ca="1" si="321"/>
        <v>0.72099554579930147</v>
      </c>
      <c r="J2446" s="29">
        <f ca="1">_xlfn.BETA.INV(I2446,'Input Parameters'!$L$24,'Input Parameters'!$M$24,'Input Parameters'!$J$24,'Input Parameters'!$K$24)</f>
        <v>0.69798727876802769</v>
      </c>
      <c r="K2446" s="156">
        <f ca="1">('Input Parameters'!$E$25/'Input Parameters'!$E$31)^$J2446</f>
        <v>6.6906446001692788E-3</v>
      </c>
      <c r="L2446" s="66">
        <f ca="1">$H2446*$C2446*'Input Parameters'!$E$23*K2446</f>
        <v>3.1107052760608029</v>
      </c>
      <c r="M2446" s="23">
        <f t="shared" ca="1" si="322"/>
        <v>0.74527585433484478</v>
      </c>
      <c r="N2446" s="15">
        <f ca="1">_xlfn.NORM.INV(M2446,'Input Parameters'!$E$26,'Input Parameters'!$F$26)</f>
        <v>4.7853637030040336E-2</v>
      </c>
      <c r="O2446" s="8">
        <f t="shared" ca="1" si="323"/>
        <v>0.6814727690734631</v>
      </c>
      <c r="P2446" s="29">
        <f ca="1">_xlfn.LOGNORM.INV(O2446,'Input Parameters'!$H$27,'Input Parameters'!$I$27)</f>
        <v>1.7540909277011323</v>
      </c>
      <c r="Q2446" s="10"/>
      <c r="R2446" s="15">
        <f>'Input Parameters'!$E$28</f>
        <v>12.7</v>
      </c>
      <c r="S2446" s="10">
        <f t="shared" ca="1" si="324"/>
        <v>8.6135015973886397E-2</v>
      </c>
      <c r="T2446" s="25">
        <f ca="1">_xlfn.LOGNORM.INV(S2446,'Input Parameters'!$H$29,'Input Parameters'!$I$29)</f>
        <v>49.958124284078231</v>
      </c>
      <c r="U2446" s="10">
        <f t="shared" ca="1" si="325"/>
        <v>0.17791908144048485</v>
      </c>
      <c r="V2446" s="29">
        <f ca="1">IF('Input Parameters'!$D$30="Beta",_xlfn.BETA.INV(U2446,'Input Parameters'!$L$30,'Input Parameters'!$M$30,'Input Parameters'!$J$30,'Input Parameters'!$K$30),IF('Input Parameters'!$D$30="LogNorm",_xlfn.LOGNORM.INV(U2446,'Input Parameters'!$H$30,'Input Parameters'!$I$30)))</f>
        <v>0.69426453428546364</v>
      </c>
      <c r="W2446" s="2">
        <f ca="1">N2446+(P2446-N2446)*(1-ERF((T2446-R2446)/(2*SQRT(L2446*'Input Parameters'!$E$31))))</f>
        <v>0.27860892091882006</v>
      </c>
      <c r="X2446">
        <f t="shared" ca="1" si="326"/>
        <v>1</v>
      </c>
      <c r="Y2446" s="7"/>
    </row>
    <row r="2447" spans="1:25" ht="15" customHeight="1" x14ac:dyDescent="0.3">
      <c r="A2447" s="130">
        <v>2440</v>
      </c>
      <c r="B2447" s="10">
        <f t="shared" ca="1" si="318"/>
        <v>0.27098662405519414</v>
      </c>
      <c r="C2447" s="57">
        <f ca="1">_xlfn.NORM.INV(B2447,'Input Parameters'!$E$19,'Input Parameters'!$F$19)</f>
        <v>515.76921471249102</v>
      </c>
      <c r="D2447" s="10">
        <f t="shared" ca="1" si="319"/>
        <v>0.26698099950088183</v>
      </c>
      <c r="E2447" s="59">
        <f ca="1">IF(_xlfn.NORM.INV(D2447,'Input Parameters'!$E$20,'Input Parameters'!$F$20)&lt;3500,3500,IF(_xlfn.NORM.INV(D2447,'Input Parameters'!$E$20,'Input Parameters'!$F$20)&gt;5500,5500,_xlfn.NORM.INV(D2447,'Input Parameters'!$E$20,'Input Parameters'!$F$20)))</f>
        <v>4364.6214303760071</v>
      </c>
      <c r="F2447" s="10">
        <f t="shared" ca="1" si="320"/>
        <v>0.26439932106544095</v>
      </c>
      <c r="G2447" s="61">
        <f ca="1">_xlfn.NORM.INV(F2447,'Input Parameters'!$E$21,'Input Parameters'!$F$21)</f>
        <v>279.89945003313329</v>
      </c>
      <c r="H2447" s="54">
        <f ca="1">EXP(E2447*(1/'Input Parameters'!$E$22-1/G2447))</f>
        <v>0.49797044440562238</v>
      </c>
      <c r="I2447" s="10">
        <f t="shared" ca="1" si="321"/>
        <v>0.739670462164984</v>
      </c>
      <c r="J2447" s="29">
        <f ca="1">_xlfn.BETA.INV(I2447,'Input Parameters'!$L$24,'Input Parameters'!$M$24,'Input Parameters'!$J$24,'Input Parameters'!$K$24)</f>
        <v>0.70628670226304757</v>
      </c>
      <c r="K2447" s="156">
        <f ca="1">('Input Parameters'!$E$25/'Input Parameters'!$E$31)^$J2447</f>
        <v>6.3039341814777258E-3</v>
      </c>
      <c r="L2447" s="66">
        <f ca="1">$H2447*$C2447*'Input Parameters'!$E$23*K2447</f>
        <v>1.6190887444991782</v>
      </c>
      <c r="M2447" s="23">
        <f t="shared" ca="1" si="322"/>
        <v>5.7307906064576142E-2</v>
      </c>
      <c r="N2447" s="15">
        <f ca="1">_xlfn.NORM.INV(M2447,'Input Parameters'!$E$26,'Input Parameters'!$F$26)</f>
        <v>8.6658820774635631E-4</v>
      </c>
      <c r="O2447" s="8">
        <f t="shared" ca="1" si="323"/>
        <v>0.67620265987493999</v>
      </c>
      <c r="P2447" s="29">
        <f ca="1">_xlfn.LOGNORM.INV(O2447,'Input Parameters'!$H$27,'Input Parameters'!$I$27)</f>
        <v>1.7427088344088499</v>
      </c>
      <c r="Q2447" s="10"/>
      <c r="R2447" s="15">
        <f>'Input Parameters'!$E$28</f>
        <v>12.7</v>
      </c>
      <c r="S2447" s="10">
        <f t="shared" ca="1" si="324"/>
        <v>0.35499164332799182</v>
      </c>
      <c r="T2447" s="25">
        <f ca="1">_xlfn.LOGNORM.INV(S2447,'Input Parameters'!$H$29,'Input Parameters'!$I$29)</f>
        <v>55.850587522600975</v>
      </c>
      <c r="U2447" s="10">
        <f t="shared" ca="1" si="325"/>
        <v>9.5572976593919834E-2</v>
      </c>
      <c r="V2447" s="29">
        <f ca="1">IF('Input Parameters'!$D$30="Beta",_xlfn.BETA.INV(U2447,'Input Parameters'!$L$30,'Input Parameters'!$M$30,'Input Parameters'!$J$30,'Input Parameters'!$K$30),IF('Input Parameters'!$D$30="LogNorm",_xlfn.LOGNORM.INV(U2447,'Input Parameters'!$H$30,'Input Parameters'!$I$30)))</f>
        <v>0.59673595567943449</v>
      </c>
      <c r="W2447" s="2">
        <f ca="1">N2447+(P2447-N2447)*(1-ERF((T2447-R2447)/(2*SQRT(L2447*'Input Parameters'!$E$31))))</f>
        <v>2.9586159412278296E-2</v>
      </c>
      <c r="X2447">
        <f t="shared" ca="1" si="326"/>
        <v>1</v>
      </c>
      <c r="Y2447" s="7"/>
    </row>
    <row r="2448" spans="1:25" ht="15" customHeight="1" x14ac:dyDescent="0.3">
      <c r="A2448" s="130">
        <v>2441</v>
      </c>
      <c r="B2448" s="10">
        <f t="shared" ca="1" si="318"/>
        <v>0.36281602353253051</v>
      </c>
      <c r="C2448" s="57">
        <f ca="1">_xlfn.NORM.INV(B2448,'Input Parameters'!$E$19,'Input Parameters'!$F$19)</f>
        <v>537.64542190410077</v>
      </c>
      <c r="D2448" s="10">
        <f t="shared" ca="1" si="319"/>
        <v>0.6546357590558729</v>
      </c>
      <c r="E2448" s="59">
        <f ca="1">IF(_xlfn.NORM.INV(D2448,'Input Parameters'!$E$20,'Input Parameters'!$F$20)&lt;3500,3500,IF(_xlfn.NORM.INV(D2448,'Input Parameters'!$E$20,'Input Parameters'!$F$20)&gt;5500,5500,_xlfn.NORM.INV(D2448,'Input Parameters'!$E$20,'Input Parameters'!$F$20)))</f>
        <v>5078.5066573954482</v>
      </c>
      <c r="F2448" s="10">
        <f t="shared" ca="1" si="320"/>
        <v>0.7216224905277322</v>
      </c>
      <c r="G2448" s="61">
        <f ca="1">_xlfn.NORM.INV(F2448,'Input Parameters'!$E$21,'Input Parameters'!$F$21)</f>
        <v>289.46907211380841</v>
      </c>
      <c r="H2448" s="54">
        <f ca="1">EXP(E2448*(1/'Input Parameters'!$E$22-1/G2448))</f>
        <v>0.8094304804254937</v>
      </c>
      <c r="I2448" s="10">
        <f t="shared" ca="1" si="321"/>
        <v>0.46940424048220264</v>
      </c>
      <c r="J2448" s="29">
        <f ca="1">_xlfn.BETA.INV(I2448,'Input Parameters'!$L$24,'Input Parameters'!$M$24,'Input Parameters'!$J$24,'Input Parameters'!$K$24)</f>
        <v>0.59475136531712947</v>
      </c>
      <c r="K2448" s="156">
        <f ca="1">('Input Parameters'!$E$25/'Input Parameters'!$E$31)^$J2448</f>
        <v>1.4031123572968469E-2</v>
      </c>
      <c r="L2448" s="66">
        <f ca="1">$H2448*$C2448*'Input Parameters'!$E$23*K2448</f>
        <v>6.1061568517613418</v>
      </c>
      <c r="M2448" s="23">
        <f t="shared" ca="1" si="322"/>
        <v>0.19500724787506285</v>
      </c>
      <c r="N2448" s="15">
        <f ca="1">_xlfn.NORM.INV(M2448,'Input Parameters'!$E$26,'Input Parameters'!$F$26)</f>
        <v>1.5948587395613559E-2</v>
      </c>
      <c r="O2448" s="8">
        <f t="shared" ca="1" si="323"/>
        <v>0.36926125486455841</v>
      </c>
      <c r="P2448" s="29">
        <f ca="1">_xlfn.LOGNORM.INV(O2448,'Input Parameters'!$H$27,'Input Parameters'!$I$27)</f>
        <v>1.2281763738154912</v>
      </c>
      <c r="Q2448" s="10"/>
      <c r="R2448" s="15">
        <f>'Input Parameters'!$E$28</f>
        <v>12.7</v>
      </c>
      <c r="S2448" s="10">
        <f t="shared" ca="1" si="324"/>
        <v>0.51704580786079757</v>
      </c>
      <c r="T2448" s="25">
        <f ca="1">_xlfn.LOGNORM.INV(S2448,'Input Parameters'!$H$29,'Input Parameters'!$I$29)</f>
        <v>58.511930394211717</v>
      </c>
      <c r="U2448" s="10">
        <f t="shared" ca="1" si="325"/>
        <v>0.74102254087883779</v>
      </c>
      <c r="V2448" s="29">
        <f ca="1">IF('Input Parameters'!$D$30="Beta",_xlfn.BETA.INV(U2448,'Input Parameters'!$L$30,'Input Parameters'!$M$30,'Input Parameters'!$J$30,'Input Parameters'!$K$30),IF('Input Parameters'!$D$30="LogNorm",_xlfn.LOGNORM.INV(U2448,'Input Parameters'!$H$30,'Input Parameters'!$I$30)))</f>
        <v>1.2893673602502507</v>
      </c>
      <c r="W2448" s="2">
        <f ca="1">N2448+(P2448-N2448)*(1-ERF((T2448-R2448)/(2*SQRT(L2448*'Input Parameters'!$E$31))))</f>
        <v>0.24612797272900511</v>
      </c>
      <c r="X2448">
        <f t="shared" ca="1" si="326"/>
        <v>1</v>
      </c>
      <c r="Y2448" s="7"/>
    </row>
    <row r="2449" spans="1:25" ht="15" customHeight="1" x14ac:dyDescent="0.3">
      <c r="A2449" s="130">
        <v>2442</v>
      </c>
      <c r="B2449" s="10">
        <f t="shared" ca="1" si="318"/>
        <v>2.2284780874090249E-2</v>
      </c>
      <c r="C2449" s="57">
        <f ca="1">_xlfn.NORM.INV(B2449,'Input Parameters'!$E$19,'Input Parameters'!$F$19)</f>
        <v>397.56533018282829</v>
      </c>
      <c r="D2449" s="10">
        <f t="shared" ca="1" si="319"/>
        <v>0.84794872695491597</v>
      </c>
      <c r="E2449" s="59">
        <f ca="1">IF(_xlfn.NORM.INV(D2449,'Input Parameters'!$E$20,'Input Parameters'!$F$20)&lt;3500,3500,IF(_xlfn.NORM.INV(D2449,'Input Parameters'!$E$20,'Input Parameters'!$F$20)&gt;5500,5500,_xlfn.NORM.INV(D2449,'Input Parameters'!$E$20,'Input Parameters'!$F$20)))</f>
        <v>5500</v>
      </c>
      <c r="F2449" s="10">
        <f t="shared" ca="1" si="320"/>
        <v>0.3031378978285757</v>
      </c>
      <c r="G2449" s="61">
        <f ca="1">_xlfn.NORM.INV(F2449,'Input Parameters'!$E$21,'Input Parameters'!$F$21)</f>
        <v>280.79898146148855</v>
      </c>
      <c r="H2449" s="54">
        <f ca="1">EXP(E2449*(1/'Input Parameters'!$E$22-1/G2449))</f>
        <v>0.44235852809892545</v>
      </c>
      <c r="I2449" s="10">
        <f t="shared" ca="1" si="321"/>
        <v>0.79411421078942512</v>
      </c>
      <c r="J2449" s="29">
        <f ca="1">_xlfn.BETA.INV(I2449,'Input Parameters'!$L$24,'Input Parameters'!$M$24,'Input Parameters'!$J$24,'Input Parameters'!$K$24)</f>
        <v>0.7318287994977255</v>
      </c>
      <c r="K2449" s="156">
        <f ca="1">('Input Parameters'!$E$25/'Input Parameters'!$E$31)^$J2449</f>
        <v>5.2485217115436876E-3</v>
      </c>
      <c r="L2449" s="66">
        <f ca="1">$H2449*$C2449*'Input Parameters'!$E$23*K2449</f>
        <v>0.92303869369481861</v>
      </c>
      <c r="M2449" s="23">
        <f t="shared" ca="1" si="322"/>
        <v>6.7058219359886762E-2</v>
      </c>
      <c r="N2449" s="15">
        <f ca="1">_xlfn.NORM.INV(M2449,'Input Parameters'!$E$26,'Input Parameters'!$F$26)</f>
        <v>2.5406410853966235E-3</v>
      </c>
      <c r="O2449" s="8">
        <f t="shared" ca="1" si="323"/>
        <v>0.89808045473793696</v>
      </c>
      <c r="P2449" s="29">
        <f ca="1">_xlfn.LOGNORM.INV(O2449,'Input Parameters'!$H$27,'Input Parameters'!$I$27)</f>
        <v>2.4977214468210325</v>
      </c>
      <c r="Q2449" s="10"/>
      <c r="R2449" s="15">
        <f>'Input Parameters'!$E$28</f>
        <v>12.7</v>
      </c>
      <c r="S2449" s="10">
        <f t="shared" ca="1" si="324"/>
        <v>9.6041166623825669E-2</v>
      </c>
      <c r="T2449" s="25">
        <f ca="1">_xlfn.LOGNORM.INV(S2449,'Input Parameters'!$H$29,'Input Parameters'!$I$29)</f>
        <v>50.298634177281635</v>
      </c>
      <c r="U2449" s="10">
        <f t="shared" ca="1" si="325"/>
        <v>0.59272512795358345</v>
      </c>
      <c r="V2449" s="29">
        <f ca="1">IF('Input Parameters'!$D$30="Beta",_xlfn.BETA.INV(U2449,'Input Parameters'!$L$30,'Input Parameters'!$M$30,'Input Parameters'!$J$30,'Input Parameters'!$K$30),IF('Input Parameters'!$D$30="LogNorm",_xlfn.LOGNORM.INV(U2449,'Input Parameters'!$H$30,'Input Parameters'!$I$30)))</f>
        <v>1.096041187098052</v>
      </c>
      <c r="W2449" s="2">
        <f ca="1">N2449+(P2449-N2449)*(1-ERF((T2449-R2449)/(2*SQRT(L2449*'Input Parameters'!$E$31))))</f>
        <v>1.6646596369402356E-2</v>
      </c>
      <c r="X2449">
        <f t="shared" ca="1" si="326"/>
        <v>1</v>
      </c>
      <c r="Y2449" s="7"/>
    </row>
    <row r="2450" spans="1:25" ht="15" customHeight="1" x14ac:dyDescent="0.3">
      <c r="A2450" s="130">
        <v>2443</v>
      </c>
      <c r="B2450" s="10">
        <f t="shared" ca="1" si="318"/>
        <v>0.21014983220887284</v>
      </c>
      <c r="C2450" s="57">
        <f ca="1">_xlfn.NORM.INV(B2450,'Input Parameters'!$E$19,'Input Parameters'!$F$19)</f>
        <v>499.20132590606823</v>
      </c>
      <c r="D2450" s="10">
        <f t="shared" ca="1" si="319"/>
        <v>0.92086100810545257</v>
      </c>
      <c r="E2450" s="59">
        <f ca="1">IF(_xlfn.NORM.INV(D2450,'Input Parameters'!$E$20,'Input Parameters'!$F$20)&lt;3500,3500,IF(_xlfn.NORM.INV(D2450,'Input Parameters'!$E$20,'Input Parameters'!$F$20)&gt;5500,5500,_xlfn.NORM.INV(D2450,'Input Parameters'!$E$20,'Input Parameters'!$F$20)))</f>
        <v>5500</v>
      </c>
      <c r="F2450" s="10">
        <f t="shared" ca="1" si="320"/>
        <v>0.78605918339995129</v>
      </c>
      <c r="G2450" s="61">
        <f ca="1">_xlfn.NORM.INV(F2450,'Input Parameters'!$E$21,'Input Parameters'!$F$21)</f>
        <v>291.08157962104389</v>
      </c>
      <c r="H2450" s="54">
        <f ca="1">EXP(E2450*(1/'Input Parameters'!$E$22-1/G2450))</f>
        <v>0.88363119553533453</v>
      </c>
      <c r="I2450" s="10">
        <f t="shared" ca="1" si="321"/>
        <v>0.94753668397484259</v>
      </c>
      <c r="J2450" s="29">
        <f ca="1">_xlfn.BETA.INV(I2450,'Input Parameters'!$L$24,'Input Parameters'!$M$24,'Input Parameters'!$J$24,'Input Parameters'!$K$24)</f>
        <v>0.83202215759740972</v>
      </c>
      <c r="K2450" s="156">
        <f ca="1">('Input Parameters'!$E$25/'Input Parameters'!$E$31)^$J2450</f>
        <v>2.5579460749657491E-3</v>
      </c>
      <c r="L2450" s="66">
        <f ca="1">$H2450*$C2450*'Input Parameters'!$E$23*K2450</f>
        <v>1.1283352463300065</v>
      </c>
      <c r="M2450" s="23">
        <f t="shared" ca="1" si="322"/>
        <v>0.95472911439211916</v>
      </c>
      <c r="N2450" s="15">
        <f ca="1">_xlfn.NORM.INV(M2450,'Input Parameters'!$E$26,'Input Parameters'!$F$26)</f>
        <v>6.9543482088954528E-2</v>
      </c>
      <c r="O2450" s="8">
        <f t="shared" ca="1" si="323"/>
        <v>0.93294902765430421</v>
      </c>
      <c r="P2450" s="29">
        <f ca="1">_xlfn.LOGNORM.INV(O2450,'Input Parameters'!$H$27,'Input Parameters'!$I$27)</f>
        <v>2.7621153277418538</v>
      </c>
      <c r="Q2450" s="10"/>
      <c r="R2450" s="15">
        <f>'Input Parameters'!$E$28</f>
        <v>12.7</v>
      </c>
      <c r="S2450" s="10">
        <f t="shared" ca="1" si="324"/>
        <v>1.555082550575082E-2</v>
      </c>
      <c r="T2450" s="25">
        <f ca="1">_xlfn.LOGNORM.INV(S2450,'Input Parameters'!$H$29,'Input Parameters'!$I$29)</f>
        <v>45.713643150558582</v>
      </c>
      <c r="U2450" s="10">
        <f t="shared" ca="1" si="325"/>
        <v>0.34650467159484943</v>
      </c>
      <c r="V2450" s="29">
        <f ca="1">IF('Input Parameters'!$D$30="Beta",_xlfn.BETA.INV(U2450,'Input Parameters'!$L$30,'Input Parameters'!$M$30,'Input Parameters'!$J$30,'Input Parameters'!$K$30),IF('Input Parameters'!$D$30="LogNorm",_xlfn.LOGNORM.INV(U2450,'Input Parameters'!$H$30,'Input Parameters'!$I$30)))</f>
        <v>0.8551564688946669</v>
      </c>
      <c r="W2450" s="2">
        <f ca="1">N2450+(P2450-N2450)*(1-ERF((T2450-R2450)/(2*SQRT(L2450*'Input Parameters'!$E$31))))</f>
        <v>0.14486481490252784</v>
      </c>
      <c r="X2450">
        <f t="shared" ca="1" si="326"/>
        <v>1</v>
      </c>
      <c r="Y2450" s="7"/>
    </row>
    <row r="2451" spans="1:25" ht="15" customHeight="1" x14ac:dyDescent="0.3">
      <c r="A2451" s="130">
        <v>2444</v>
      </c>
      <c r="B2451" s="10">
        <f t="shared" ca="1" si="318"/>
        <v>0.52365400691648023</v>
      </c>
      <c r="C2451" s="57">
        <f ca="1">_xlfn.NORM.INV(B2451,'Input Parameters'!$E$19,'Input Parameters'!$F$19)</f>
        <v>572.31309648213085</v>
      </c>
      <c r="D2451" s="10">
        <f t="shared" ca="1" si="319"/>
        <v>0.91412338332151744</v>
      </c>
      <c r="E2451" s="59">
        <f ca="1">IF(_xlfn.NORM.INV(D2451,'Input Parameters'!$E$20,'Input Parameters'!$F$20)&lt;3500,3500,IF(_xlfn.NORM.INV(D2451,'Input Parameters'!$E$20,'Input Parameters'!$F$20)&gt;5500,5500,_xlfn.NORM.INV(D2451,'Input Parameters'!$E$20,'Input Parameters'!$F$20)))</f>
        <v>5500</v>
      </c>
      <c r="F2451" s="10">
        <f t="shared" ca="1" si="320"/>
        <v>4.0571037044381475E-2</v>
      </c>
      <c r="G2451" s="61">
        <f ca="1">_xlfn.NORM.INV(F2451,'Input Parameters'!$E$21,'Input Parameters'!$F$21)</f>
        <v>271.14139293588778</v>
      </c>
      <c r="H2451" s="54">
        <f ca="1">EXP(E2451*(1/'Input Parameters'!$E$22-1/G2451))</f>
        <v>0.22018471040923865</v>
      </c>
      <c r="I2451" s="10">
        <f t="shared" ca="1" si="321"/>
        <v>0.14278707233363075</v>
      </c>
      <c r="J2451" s="29">
        <f ca="1">_xlfn.BETA.INV(I2451,'Input Parameters'!$L$24,'Input Parameters'!$M$24,'Input Parameters'!$J$24,'Input Parameters'!$K$24)</f>
        <v>0.43160709933734226</v>
      </c>
      <c r="K2451" s="156">
        <f ca="1">('Input Parameters'!$E$25/'Input Parameters'!$E$31)^$J2451</f>
        <v>4.5222789525326802E-2</v>
      </c>
      <c r="L2451" s="66">
        <f ca="1">$H2451*$C2451*'Input Parameters'!$E$23*K2451</f>
        <v>5.6987314350055529</v>
      </c>
      <c r="M2451" s="23">
        <f t="shared" ca="1" si="322"/>
        <v>6.6797927698503456E-2</v>
      </c>
      <c r="N2451" s="15">
        <f ca="1">_xlfn.NORM.INV(M2451,'Input Parameters'!$E$26,'Input Parameters'!$F$26)</f>
        <v>2.4984963013304079E-3</v>
      </c>
      <c r="O2451" s="8">
        <f t="shared" ca="1" si="323"/>
        <v>0.35589695137460076</v>
      </c>
      <c r="P2451" s="29">
        <f ca="1">_xlfn.LOGNORM.INV(O2451,'Input Parameters'!$H$27,'Input Parameters'!$I$27)</f>
        <v>1.2089643706327469</v>
      </c>
      <c r="Q2451" s="10"/>
      <c r="R2451" s="15">
        <f>'Input Parameters'!$E$28</f>
        <v>12.7</v>
      </c>
      <c r="S2451" s="10">
        <f t="shared" ca="1" si="324"/>
        <v>0.15252761394398551</v>
      </c>
      <c r="T2451" s="25">
        <f ca="1">_xlfn.LOGNORM.INV(S2451,'Input Parameters'!$H$29,'Input Parameters'!$I$29)</f>
        <v>51.897918116456552</v>
      </c>
      <c r="U2451" s="10">
        <f t="shared" ca="1" si="325"/>
        <v>0.38566711078742444</v>
      </c>
      <c r="V2451" s="29">
        <f ca="1">IF('Input Parameters'!$D$30="Beta",_xlfn.BETA.INV(U2451,'Input Parameters'!$L$30,'Input Parameters'!$M$30,'Input Parameters'!$J$30,'Input Parameters'!$K$30),IF('Input Parameters'!$D$30="LogNorm",_xlfn.LOGNORM.INV(U2451,'Input Parameters'!$H$30,'Input Parameters'!$I$30)))</f>
        <v>0.89100793098391839</v>
      </c>
      <c r="W2451" s="2">
        <f ca="1">N2451+(P2451-N2451)*(1-ERF((T2451-R2451)/(2*SQRT(L2451*'Input Parameters'!$E$31))))</f>
        <v>0.29882206058117167</v>
      </c>
      <c r="X2451">
        <f t="shared" ca="1" si="326"/>
        <v>1</v>
      </c>
      <c r="Y2451" s="7"/>
    </row>
    <row r="2452" spans="1:25" ht="15" customHeight="1" x14ac:dyDescent="0.3">
      <c r="A2452" s="130">
        <v>2445</v>
      </c>
      <c r="B2452" s="10">
        <f t="shared" ca="1" si="318"/>
        <v>0.77684787727628257</v>
      </c>
      <c r="C2452" s="57">
        <f ca="1">_xlfn.NORM.INV(B2452,'Input Parameters'!$E$19,'Input Parameters'!$F$19)</f>
        <v>631.65442570939433</v>
      </c>
      <c r="D2452" s="10">
        <f t="shared" ca="1" si="319"/>
        <v>0.14803794211014776</v>
      </c>
      <c r="E2452" s="59">
        <f ca="1">IF(_xlfn.NORM.INV(D2452,'Input Parameters'!$E$20,'Input Parameters'!$F$20)&lt;3500,3500,IF(_xlfn.NORM.INV(D2452,'Input Parameters'!$E$20,'Input Parameters'!$F$20)&gt;5500,5500,_xlfn.NORM.INV(D2452,'Input Parameters'!$E$20,'Input Parameters'!$F$20)))</f>
        <v>4068.5801380065272</v>
      </c>
      <c r="F2452" s="10">
        <f t="shared" ca="1" si="320"/>
        <v>0.74362327481355306</v>
      </c>
      <c r="G2452" s="61">
        <f ca="1">_xlfn.NORM.INV(F2452,'Input Parameters'!$E$21,'Input Parameters'!$F$21)</f>
        <v>289.99481272958968</v>
      </c>
      <c r="H2452" s="54">
        <f ca="1">EXP(E2452*(1/'Input Parameters'!$E$22-1/G2452))</f>
        <v>0.8659755545010176</v>
      </c>
      <c r="I2452" s="10">
        <f t="shared" ca="1" si="321"/>
        <v>0.36294076533676234</v>
      </c>
      <c r="J2452" s="29">
        <f ca="1">_xlfn.BETA.INV(I2452,'Input Parameters'!$L$24,'Input Parameters'!$M$24,'Input Parameters'!$J$24,'Input Parameters'!$K$24)</f>
        <v>0.54990366765022303</v>
      </c>
      <c r="K2452" s="156">
        <f ca="1">('Input Parameters'!$E$25/'Input Parameters'!$E$31)^$J2452</f>
        <v>1.9355857254202562E-2</v>
      </c>
      <c r="L2452" s="66">
        <f ca="1">$H2452*$C2452*'Input Parameters'!$E$23*K2452</f>
        <v>10.587601493807188</v>
      </c>
      <c r="M2452" s="23">
        <f t="shared" ca="1" si="322"/>
        <v>7.0978323896900508E-2</v>
      </c>
      <c r="N2452" s="15">
        <f ca="1">_xlfn.NORM.INV(M2452,'Input Parameters'!$E$26,'Input Parameters'!$F$26)</f>
        <v>3.1605863871313894E-3</v>
      </c>
      <c r="O2452" s="8">
        <f t="shared" ca="1" si="323"/>
        <v>0.18765080527860911</v>
      </c>
      <c r="P2452" s="29">
        <f ca="1">_xlfn.LOGNORM.INV(O2452,'Input Parameters'!$H$27,'Input Parameters'!$I$27)</f>
        <v>0.96172797225448858</v>
      </c>
      <c r="Q2452" s="10"/>
      <c r="R2452" s="15">
        <f>'Input Parameters'!$E$28</f>
        <v>12.7</v>
      </c>
      <c r="S2452" s="10">
        <f t="shared" ca="1" si="324"/>
        <v>0.43172763118966295</v>
      </c>
      <c r="T2452" s="25">
        <f ca="1">_xlfn.LOGNORM.INV(S2452,'Input Parameters'!$H$29,'Input Parameters'!$I$29)</f>
        <v>57.118244828242013</v>
      </c>
      <c r="U2452" s="10">
        <f t="shared" ca="1" si="325"/>
        <v>0.75730120673921086</v>
      </c>
      <c r="V2452" s="29">
        <f ca="1">IF('Input Parameters'!$D$30="Beta",_xlfn.BETA.INV(U2452,'Input Parameters'!$L$30,'Input Parameters'!$M$30,'Input Parameters'!$J$30,'Input Parameters'!$K$30),IF('Input Parameters'!$D$30="LogNorm",_xlfn.LOGNORM.INV(U2452,'Input Parameters'!$H$30,'Input Parameters'!$I$30)))</f>
        <v>1.3156372031669534</v>
      </c>
      <c r="W2452" s="2">
        <f ca="1">N2452+(P2452-N2452)*(1-ERF((T2452-R2452)/(2*SQRT(L2452*'Input Parameters'!$E$31))))</f>
        <v>0.32371600355318175</v>
      </c>
      <c r="X2452">
        <f t="shared" ca="1" si="326"/>
        <v>1</v>
      </c>
      <c r="Y2452" s="7"/>
    </row>
    <row r="2453" spans="1:25" ht="15" customHeight="1" x14ac:dyDescent="0.3">
      <c r="A2453" s="130">
        <v>2446</v>
      </c>
      <c r="B2453" s="10">
        <f t="shared" ca="1" si="318"/>
        <v>0.8801231562092483</v>
      </c>
      <c r="C2453" s="57">
        <f ca="1">_xlfn.NORM.INV(B2453,'Input Parameters'!$E$19,'Input Parameters'!$F$19)</f>
        <v>666.63842572632711</v>
      </c>
      <c r="D2453" s="10">
        <f t="shared" ca="1" si="319"/>
        <v>0.87785241538711956</v>
      </c>
      <c r="E2453" s="59">
        <f ca="1">IF(_xlfn.NORM.INV(D2453,'Input Parameters'!$E$20,'Input Parameters'!$F$20)&lt;3500,3500,IF(_xlfn.NORM.INV(D2453,'Input Parameters'!$E$20,'Input Parameters'!$F$20)&gt;5500,5500,_xlfn.NORM.INV(D2453,'Input Parameters'!$E$20,'Input Parameters'!$F$20)))</f>
        <v>5500</v>
      </c>
      <c r="F2453" s="10">
        <f t="shared" ca="1" si="320"/>
        <v>0.34529316060483162</v>
      </c>
      <c r="G2453" s="61">
        <f ca="1">_xlfn.NORM.INV(F2453,'Input Parameters'!$E$21,'Input Parameters'!$F$21)</f>
        <v>281.72125226682391</v>
      </c>
      <c r="H2453" s="54">
        <f ca="1">EXP(E2453*(1/'Input Parameters'!$E$22-1/G2453))</f>
        <v>0.47165252949987863</v>
      </c>
      <c r="I2453" s="10">
        <f t="shared" ca="1" si="321"/>
        <v>0.73619989176782763</v>
      </c>
      <c r="J2453" s="29">
        <f ca="1">_xlfn.BETA.INV(I2453,'Input Parameters'!$L$24,'Input Parameters'!$M$24,'Input Parameters'!$J$24,'Input Parameters'!$K$24)</f>
        <v>0.70472953681903761</v>
      </c>
      <c r="K2453" s="156">
        <f ca="1">('Input Parameters'!$E$25/'Input Parameters'!$E$31)^$J2453</f>
        <v>6.3747464160333715E-3</v>
      </c>
      <c r="L2453" s="66">
        <f ca="1">$H2453*$C2453*'Input Parameters'!$E$23*K2453</f>
        <v>2.0043586036403815</v>
      </c>
      <c r="M2453" s="23">
        <f t="shared" ca="1" si="322"/>
        <v>0.93778320885711719</v>
      </c>
      <c r="N2453" s="15">
        <f ca="1">_xlfn.NORM.INV(M2453,'Input Parameters'!$E$26,'Input Parameters'!$F$26)</f>
        <v>6.6264976141003878E-2</v>
      </c>
      <c r="O2453" s="8">
        <f t="shared" ca="1" si="323"/>
        <v>0.90262072982050567</v>
      </c>
      <c r="P2453" s="29">
        <f ca="1">_xlfn.LOGNORM.INV(O2453,'Input Parameters'!$H$27,'Input Parameters'!$I$27)</f>
        <v>2.5265511335133963</v>
      </c>
      <c r="Q2453" s="10"/>
      <c r="R2453" s="15">
        <f>'Input Parameters'!$E$28</f>
        <v>12.7</v>
      </c>
      <c r="S2453" s="10">
        <f t="shared" ca="1" si="324"/>
        <v>0.89828730760592546</v>
      </c>
      <c r="T2453" s="25">
        <f ca="1">_xlfn.LOGNORM.INV(S2453,'Input Parameters'!$H$29,'Input Parameters'!$I$29)</f>
        <v>67.170026324211676</v>
      </c>
      <c r="U2453" s="10">
        <f t="shared" ca="1" si="325"/>
        <v>0.59986783430636803</v>
      </c>
      <c r="V2453" s="29">
        <f ca="1">IF('Input Parameters'!$D$30="Beta",_xlfn.BETA.INV(U2453,'Input Parameters'!$L$30,'Input Parameters'!$M$30,'Input Parameters'!$J$30,'Input Parameters'!$K$30),IF('Input Parameters'!$D$30="LogNorm",_xlfn.LOGNORM.INV(U2453,'Input Parameters'!$H$30,'Input Parameters'!$I$30)))</f>
        <v>1.1040422545047008</v>
      </c>
      <c r="W2453" s="2">
        <f ca="1">N2453+(P2453-N2453)*(1-ERF((T2453-R2453)/(2*SQRT(L2453*'Input Parameters'!$E$31))))</f>
        <v>8.2300059291267089E-2</v>
      </c>
      <c r="X2453">
        <f t="shared" ca="1" si="326"/>
        <v>1</v>
      </c>
      <c r="Y2453" s="7"/>
    </row>
    <row r="2454" spans="1:25" ht="15" customHeight="1" x14ac:dyDescent="0.3">
      <c r="A2454" s="130">
        <v>2447</v>
      </c>
      <c r="B2454" s="10">
        <f t="shared" ca="1" si="318"/>
        <v>0.92900162670138653</v>
      </c>
      <c r="C2454" s="57">
        <f ca="1">_xlfn.NORM.INV(B2454,'Input Parameters'!$E$19,'Input Parameters'!$F$19)</f>
        <v>691.37944360448694</v>
      </c>
      <c r="D2454" s="10">
        <f t="shared" ca="1" si="319"/>
        <v>0.48262631223369823</v>
      </c>
      <c r="E2454" s="59">
        <f ca="1">IF(_xlfn.NORM.INV(D2454,'Input Parameters'!$E$20,'Input Parameters'!$F$20)&lt;3500,3500,IF(_xlfn.NORM.INV(D2454,'Input Parameters'!$E$20,'Input Parameters'!$F$20)&gt;5500,5500,_xlfn.NORM.INV(D2454,'Input Parameters'!$E$20,'Input Parameters'!$F$20)))</f>
        <v>4769.5057937981346</v>
      </c>
      <c r="F2454" s="10">
        <f t="shared" ca="1" si="320"/>
        <v>0.44796625682026781</v>
      </c>
      <c r="G2454" s="61">
        <f ca="1">_xlfn.NORM.INV(F2454,'Input Parameters'!$E$21,'Input Parameters'!$F$21)</f>
        <v>283.8219019713606</v>
      </c>
      <c r="H2454" s="54">
        <f ca="1">EXP(E2454*(1/'Input Parameters'!$E$22-1/G2454))</f>
        <v>0.59073015374792115</v>
      </c>
      <c r="I2454" s="10">
        <f t="shared" ca="1" si="321"/>
        <v>0.58825911893638572</v>
      </c>
      <c r="J2454" s="29">
        <f ca="1">_xlfn.BETA.INV(I2454,'Input Parameters'!$L$24,'Input Parameters'!$M$24,'Input Parameters'!$J$24,'Input Parameters'!$K$24)</f>
        <v>0.64265512480045539</v>
      </c>
      <c r="K2454" s="156">
        <f ca="1">('Input Parameters'!$E$25/'Input Parameters'!$E$31)^$J2454</f>
        <v>9.9506519295552553E-3</v>
      </c>
      <c r="L2454" s="66">
        <f ca="1">$H2454*$C2454*'Input Parameters'!$E$23*K2454</f>
        <v>4.0640321761470579</v>
      </c>
      <c r="M2454" s="23">
        <f t="shared" ca="1" si="322"/>
        <v>0.41364478805831684</v>
      </c>
      <c r="N2454" s="15">
        <f ca="1">_xlfn.NORM.INV(M2454,'Input Parameters'!$E$26,'Input Parameters'!$F$26)</f>
        <v>2.9418239102150988E-2</v>
      </c>
      <c r="O2454" s="8">
        <f t="shared" ca="1" si="323"/>
        <v>0.47410493237596874</v>
      </c>
      <c r="P2454" s="29">
        <f ca="1">_xlfn.LOGNORM.INV(O2454,'Input Parameters'!$H$27,'Input Parameters'!$I$27)</f>
        <v>1.3833043756074892</v>
      </c>
      <c r="Q2454" s="10"/>
      <c r="R2454" s="15">
        <f>'Input Parameters'!$E$28</f>
        <v>12.7</v>
      </c>
      <c r="S2454" s="10">
        <f t="shared" ca="1" si="324"/>
        <v>0.22227485387427159</v>
      </c>
      <c r="T2454" s="25">
        <f ca="1">_xlfn.LOGNORM.INV(S2454,'Input Parameters'!$H$29,'Input Parameters'!$I$29)</f>
        <v>53.441920128930384</v>
      </c>
      <c r="U2454" s="10">
        <f t="shared" ca="1" si="325"/>
        <v>9.2700965246880762E-2</v>
      </c>
      <c r="V2454" s="29">
        <f ca="1">IF('Input Parameters'!$D$30="Beta",_xlfn.BETA.INV(U2454,'Input Parameters'!$L$30,'Input Parameters'!$M$30,'Input Parameters'!$J$30,'Input Parameters'!$K$30),IF('Input Parameters'!$D$30="LogNorm",_xlfn.LOGNORM.INV(U2454,'Input Parameters'!$H$30,'Input Parameters'!$I$30)))</f>
        <v>0.59272366339484517</v>
      </c>
      <c r="W2454" s="2">
        <f ca="1">N2454+(P2454-N2454)*(1-ERF((T2454-R2454)/(2*SQRT(L2454*'Input Parameters'!$E$31))))</f>
        <v>0.23654845076454162</v>
      </c>
      <c r="X2454">
        <f t="shared" ca="1" si="326"/>
        <v>1</v>
      </c>
      <c r="Y2454" s="7"/>
    </row>
    <row r="2455" spans="1:25" ht="15" customHeight="1" x14ac:dyDescent="0.3">
      <c r="A2455" s="130">
        <v>2448</v>
      </c>
      <c r="B2455" s="10">
        <f t="shared" ca="1" si="318"/>
        <v>0.90960807984431824</v>
      </c>
      <c r="C2455" s="57">
        <f ca="1">_xlfn.NORM.INV(B2455,'Input Parameters'!$E$19,'Input Parameters'!$F$19)</f>
        <v>680.39019364903265</v>
      </c>
      <c r="D2455" s="10">
        <f t="shared" ca="1" si="319"/>
        <v>0.84959471394875952</v>
      </c>
      <c r="E2455" s="59">
        <f ca="1">IF(_xlfn.NORM.INV(D2455,'Input Parameters'!$E$20,'Input Parameters'!$F$20)&lt;3500,3500,IF(_xlfn.NORM.INV(D2455,'Input Parameters'!$E$20,'Input Parameters'!$F$20)&gt;5500,5500,_xlfn.NORM.INV(D2455,'Input Parameters'!$E$20,'Input Parameters'!$F$20)))</f>
        <v>5500</v>
      </c>
      <c r="F2455" s="10">
        <f t="shared" ca="1" si="320"/>
        <v>0.62361014652464286</v>
      </c>
      <c r="G2455" s="61">
        <f ca="1">_xlfn.NORM.INV(F2455,'Input Parameters'!$E$21,'Input Parameters'!$F$21)</f>
        <v>287.32571311315388</v>
      </c>
      <c r="H2455" s="54">
        <f ca="1">EXP(E2455*(1/'Input Parameters'!$E$22-1/G2455))</f>
        <v>0.69024551854856797</v>
      </c>
      <c r="I2455" s="10">
        <f t="shared" ca="1" si="321"/>
        <v>0.3421174777158803</v>
      </c>
      <c r="J2455" s="29">
        <f ca="1">_xlfn.BETA.INV(I2455,'Input Parameters'!$L$24,'Input Parameters'!$M$24,'Input Parameters'!$J$24,'Input Parameters'!$K$24)</f>
        <v>0.54064163695213907</v>
      </c>
      <c r="K2455" s="156">
        <f ca="1">('Input Parameters'!$E$25/'Input Parameters'!$E$31)^$J2455</f>
        <v>2.0685576984886576E-2</v>
      </c>
      <c r="L2455" s="66">
        <f ca="1">$H2455*$C2455*'Input Parameters'!$E$23*K2455</f>
        <v>9.7146974668406489</v>
      </c>
      <c r="M2455" s="23">
        <f t="shared" ca="1" si="322"/>
        <v>0.51756565744257532</v>
      </c>
      <c r="N2455" s="15">
        <f ca="1">_xlfn.NORM.INV(M2455,'Input Parameters'!$E$26,'Input Parameters'!$F$26)</f>
        <v>3.4924941014596297E-2</v>
      </c>
      <c r="O2455" s="8">
        <f t="shared" ca="1" si="323"/>
        <v>0.30557175392784286</v>
      </c>
      <c r="P2455" s="29">
        <f ca="1">_xlfn.LOGNORM.INV(O2455,'Input Parameters'!$H$27,'Input Parameters'!$I$27)</f>
        <v>1.1368617927786968</v>
      </c>
      <c r="Q2455" s="10"/>
      <c r="R2455" s="15">
        <f>'Input Parameters'!$E$28</f>
        <v>12.7</v>
      </c>
      <c r="S2455" s="10">
        <f t="shared" ca="1" si="324"/>
        <v>0.62173993474483802</v>
      </c>
      <c r="T2455" s="25">
        <f ca="1">_xlfn.LOGNORM.INV(S2455,'Input Parameters'!$H$29,'Input Parameters'!$I$29)</f>
        <v>60.294614600136931</v>
      </c>
      <c r="U2455" s="10">
        <f t="shared" ca="1" si="325"/>
        <v>0.38548279598080148</v>
      </c>
      <c r="V2455" s="29">
        <f ca="1">IF('Input Parameters'!$D$30="Beta",_xlfn.BETA.INV(U2455,'Input Parameters'!$L$30,'Input Parameters'!$M$30,'Input Parameters'!$J$30,'Input Parameters'!$K$30),IF('Input Parameters'!$D$30="LogNorm",_xlfn.LOGNORM.INV(U2455,'Input Parameters'!$H$30,'Input Parameters'!$I$30)))</f>
        <v>0.89083859879940053</v>
      </c>
      <c r="W2455" s="2">
        <f ca="1">N2455+(P2455-N2455)*(1-ERF((T2455-R2455)/(2*SQRT(L2455*'Input Parameters'!$E$31))))</f>
        <v>0.34374056744234327</v>
      </c>
      <c r="X2455">
        <f t="shared" ca="1" si="326"/>
        <v>1</v>
      </c>
      <c r="Y2455" s="7"/>
    </row>
    <row r="2456" spans="1:25" ht="15" customHeight="1" x14ac:dyDescent="0.3">
      <c r="A2456" s="130">
        <v>2449</v>
      </c>
      <c r="B2456" s="10">
        <f t="shared" ca="1" si="318"/>
        <v>7.0868147153255734E-3</v>
      </c>
      <c r="C2456" s="57">
        <f ca="1">_xlfn.NORM.INV(B2456,'Input Parameters'!$E$19,'Input Parameters'!$F$19)</f>
        <v>360.03564815450756</v>
      </c>
      <c r="D2456" s="10">
        <f t="shared" ca="1" si="319"/>
        <v>0.1096842316980986</v>
      </c>
      <c r="E2456" s="59">
        <f ca="1">IF(_xlfn.NORM.INV(D2456,'Input Parameters'!$E$20,'Input Parameters'!$F$20)&lt;3500,3500,IF(_xlfn.NORM.INV(D2456,'Input Parameters'!$E$20,'Input Parameters'!$F$20)&gt;5500,5500,_xlfn.NORM.INV(D2456,'Input Parameters'!$E$20,'Input Parameters'!$F$20)))</f>
        <v>3940.2535925009888</v>
      </c>
      <c r="F2456" s="10">
        <f t="shared" ca="1" si="320"/>
        <v>0.1314136289397817</v>
      </c>
      <c r="G2456" s="61">
        <f ca="1">_xlfn.NORM.INV(F2456,'Input Parameters'!$E$21,'Input Parameters'!$F$21)</f>
        <v>276.0488930856032</v>
      </c>
      <c r="H2456" s="54">
        <f ca="1">EXP(E2456*(1/'Input Parameters'!$E$22-1/G2456))</f>
        <v>0.43788976703401211</v>
      </c>
      <c r="I2456" s="10">
        <f t="shared" ca="1" si="321"/>
        <v>0.72696438994464363</v>
      </c>
      <c r="J2456" s="29">
        <f ca="1">_xlfn.BETA.INV(I2456,'Input Parameters'!$L$24,'Input Parameters'!$M$24,'Input Parameters'!$J$24,'Input Parameters'!$K$24)</f>
        <v>0.70061926245143424</v>
      </c>
      <c r="K2456" s="156">
        <f ca="1">('Input Parameters'!$E$25/'Input Parameters'!$E$31)^$J2456</f>
        <v>6.5655058787780461E-3</v>
      </c>
      <c r="L2456" s="66">
        <f ca="1">$H2456*$C2456*'Input Parameters'!$E$23*K2456</f>
        <v>1.0350909095964345</v>
      </c>
      <c r="M2456" s="23">
        <f t="shared" ca="1" si="322"/>
        <v>4.5716666879389356E-2</v>
      </c>
      <c r="N2456" s="15">
        <f ca="1">_xlfn.NORM.INV(M2456,'Input Parameters'!$E$26,'Input Parameters'!$F$26)</f>
        <v>-1.4455820286326873E-3</v>
      </c>
      <c r="O2456" s="8">
        <f t="shared" ca="1" si="323"/>
        <v>2.2575837019290113E-2</v>
      </c>
      <c r="P2456" s="29">
        <f ca="1">_xlfn.LOGNORM.INV(O2456,'Input Parameters'!$H$27,'Input Parameters'!$I$27)</f>
        <v>0.58681666308224933</v>
      </c>
      <c r="Q2456" s="10"/>
      <c r="R2456" s="15">
        <f>'Input Parameters'!$E$28</f>
        <v>12.7</v>
      </c>
      <c r="S2456" s="10">
        <f t="shared" ca="1" si="324"/>
        <v>0.43538748974243657</v>
      </c>
      <c r="T2456" s="25">
        <f ca="1">_xlfn.LOGNORM.INV(S2456,'Input Parameters'!$H$29,'Input Parameters'!$I$29)</f>
        <v>57.177936452458532</v>
      </c>
      <c r="U2456" s="10">
        <f t="shared" ca="1" si="325"/>
        <v>6.2150642636401465E-2</v>
      </c>
      <c r="V2456" s="29">
        <f ca="1">IF('Input Parameters'!$D$30="Beta",_xlfn.BETA.INV(U2456,'Input Parameters'!$L$30,'Input Parameters'!$M$30,'Input Parameters'!$J$30,'Input Parameters'!$K$30),IF('Input Parameters'!$D$30="LogNorm",_xlfn.LOGNORM.INV(U2456,'Input Parameters'!$H$30,'Input Parameters'!$I$30)))</f>
        <v>0.54504349106217687</v>
      </c>
      <c r="W2456" s="2">
        <f ca="1">N2456+(P2456-N2456)*(1-ERF((T2456-R2456)/(2*SQRT(L2456*'Input Parameters'!$E$31))))</f>
        <v>-2.7325858620223407E-4</v>
      </c>
      <c r="X2456">
        <f t="shared" ca="1" si="326"/>
        <v>1</v>
      </c>
      <c r="Y2456" s="7"/>
    </row>
    <row r="2457" spans="1:25" ht="15" customHeight="1" x14ac:dyDescent="0.3">
      <c r="A2457" s="130">
        <v>2450</v>
      </c>
      <c r="B2457" s="10">
        <f t="shared" ca="1" si="318"/>
        <v>0.76806172897345659</v>
      </c>
      <c r="C2457" s="57">
        <f ca="1">_xlfn.NORM.INV(B2457,'Input Parameters'!$E$19,'Input Parameters'!$F$19)</f>
        <v>629.19443584588225</v>
      </c>
      <c r="D2457" s="10">
        <f t="shared" ca="1" si="319"/>
        <v>0.36743282273356159</v>
      </c>
      <c r="E2457" s="59">
        <f ca="1">IF(_xlfn.NORM.INV(D2457,'Input Parameters'!$E$20,'Input Parameters'!$F$20)&lt;3500,3500,IF(_xlfn.NORM.INV(D2457,'Input Parameters'!$E$20,'Input Parameters'!$F$20)&gt;5500,5500,_xlfn.NORM.INV(D2457,'Input Parameters'!$E$20,'Input Parameters'!$F$20)))</f>
        <v>4562.9377847600981</v>
      </c>
      <c r="F2457" s="10">
        <f t="shared" ca="1" si="320"/>
        <v>0.56230037412152645</v>
      </c>
      <c r="G2457" s="61">
        <f ca="1">_xlfn.NORM.INV(F2457,'Input Parameters'!$E$21,'Input Parameters'!$F$21)</f>
        <v>286.08248012365345</v>
      </c>
      <c r="H2457" s="54">
        <f ca="1">EXP(E2457*(1/'Input Parameters'!$E$22-1/G2457))</f>
        <v>0.68621681577907201</v>
      </c>
      <c r="I2457" s="10">
        <f t="shared" ca="1" si="321"/>
        <v>0.38526681391152207</v>
      </c>
      <c r="J2457" s="29">
        <f ca="1">_xlfn.BETA.INV(I2457,'Input Parameters'!$L$24,'Input Parameters'!$M$24,'Input Parameters'!$J$24,'Input Parameters'!$K$24)</f>
        <v>0.55961472556700542</v>
      </c>
      <c r="K2457" s="156">
        <f ca="1">('Input Parameters'!$E$25/'Input Parameters'!$E$31)^$J2457</f>
        <v>1.8053369381734959E-2</v>
      </c>
      <c r="L2457" s="66">
        <f ca="1">$H2457*$C2457*'Input Parameters'!$E$23*K2457</f>
        <v>7.794791408080072</v>
      </c>
      <c r="M2457" s="23">
        <f t="shared" ca="1" si="322"/>
        <v>0.7657502091934596</v>
      </c>
      <c r="N2457" s="15">
        <f ca="1">_xlfn.NORM.INV(M2457,'Input Parameters'!$E$26,'Input Parameters'!$F$26)</f>
        <v>4.9223372329775958E-2</v>
      </c>
      <c r="O2457" s="8">
        <f t="shared" ca="1" si="323"/>
        <v>0.50866698676317956</v>
      </c>
      <c r="P2457" s="29">
        <f ca="1">_xlfn.LOGNORM.INV(O2457,'Input Parameters'!$H$27,'Input Parameters'!$I$27)</f>
        <v>1.4373828454974429</v>
      </c>
      <c r="Q2457" s="10"/>
      <c r="R2457" s="15">
        <f>'Input Parameters'!$E$28</f>
        <v>12.7</v>
      </c>
      <c r="S2457" s="10">
        <f t="shared" ca="1" si="324"/>
        <v>0.34090756959837609</v>
      </c>
      <c r="T2457" s="25">
        <f ca="1">_xlfn.LOGNORM.INV(S2457,'Input Parameters'!$H$29,'Input Parameters'!$I$29)</f>
        <v>55.612134919427142</v>
      </c>
      <c r="U2457" s="10">
        <f t="shared" ca="1" si="325"/>
        <v>0.59988471419384592</v>
      </c>
      <c r="V2457" s="29">
        <f ca="1">IF('Input Parameters'!$D$30="Beta",_xlfn.BETA.INV(U2457,'Input Parameters'!$L$30,'Input Parameters'!$M$30,'Input Parameters'!$J$30,'Input Parameters'!$K$30),IF('Input Parameters'!$D$30="LogNorm",_xlfn.LOGNORM.INV(U2457,'Input Parameters'!$H$30,'Input Parameters'!$I$30)))</f>
        <v>1.1040612752853751</v>
      </c>
      <c r="W2457" s="2">
        <f ca="1">N2457+(P2457-N2457)*(1-ERF((T2457-R2457)/(2*SQRT(L2457*'Input Parameters'!$E$31))))</f>
        <v>0.43389701615571202</v>
      </c>
      <c r="X2457">
        <f t="shared" ca="1" si="326"/>
        <v>1</v>
      </c>
      <c r="Y2457" s="7"/>
    </row>
    <row r="2458" spans="1:25" ht="15" customHeight="1" x14ac:dyDescent="0.3">
      <c r="A2458" s="130">
        <v>2451</v>
      </c>
      <c r="B2458" s="10">
        <f t="shared" ca="1" si="318"/>
        <v>0.49767686686156098</v>
      </c>
      <c r="C2458" s="57">
        <f ca="1">_xlfn.NORM.INV(B2458,'Input Parameters'!$E$19,'Input Parameters'!$F$19)</f>
        <v>566.80793418169799</v>
      </c>
      <c r="D2458" s="10">
        <f t="shared" ca="1" si="319"/>
        <v>0.92193359591097501</v>
      </c>
      <c r="E2458" s="59">
        <f ca="1">IF(_xlfn.NORM.INV(D2458,'Input Parameters'!$E$20,'Input Parameters'!$F$20)&lt;3500,3500,IF(_xlfn.NORM.INV(D2458,'Input Parameters'!$E$20,'Input Parameters'!$F$20)&gt;5500,5500,_xlfn.NORM.INV(D2458,'Input Parameters'!$E$20,'Input Parameters'!$F$20)))</f>
        <v>5500</v>
      </c>
      <c r="F2458" s="10">
        <f t="shared" ca="1" si="320"/>
        <v>0.89956147051245128</v>
      </c>
      <c r="G2458" s="61">
        <f ca="1">_xlfn.NORM.INV(F2458,'Input Parameters'!$E$21,'Input Parameters'!$F$21)</f>
        <v>294.90338635422421</v>
      </c>
      <c r="H2458" s="54">
        <f ca="1">EXP(E2458*(1/'Input Parameters'!$E$22-1/G2458))</f>
        <v>1.1288001522094262</v>
      </c>
      <c r="I2458" s="10">
        <f t="shared" ca="1" si="321"/>
        <v>0.69614314200351834</v>
      </c>
      <c r="J2458" s="29">
        <f ca="1">_xlfn.BETA.INV(I2458,'Input Parameters'!$L$24,'Input Parameters'!$M$24,'Input Parameters'!$J$24,'Input Parameters'!$K$24)</f>
        <v>0.68721124484932861</v>
      </c>
      <c r="K2458" s="156">
        <f ca="1">('Input Parameters'!$E$25/'Input Parameters'!$E$31)^$J2458</f>
        <v>7.2283631668045214E-3</v>
      </c>
      <c r="L2458" s="66">
        <f ca="1">$H2458*$C2458*'Input Parameters'!$E$23*K2458</f>
        <v>4.6247998726268031</v>
      </c>
      <c r="M2458" s="23">
        <f t="shared" ca="1" si="322"/>
        <v>0.48395886075529071</v>
      </c>
      <c r="N2458" s="15">
        <f ca="1">_xlfn.NORM.INV(M2458,'Input Parameters'!$E$26,'Input Parameters'!$F$26)</f>
        <v>3.3155379701687956E-2</v>
      </c>
      <c r="O2458" s="8">
        <f t="shared" ca="1" si="323"/>
        <v>0.19800092341540343</v>
      </c>
      <c r="P2458" s="29">
        <f ca="1">_xlfn.LOGNORM.INV(O2458,'Input Parameters'!$H$27,'Input Parameters'!$I$27)</f>
        <v>0.97794762909348021</v>
      </c>
      <c r="Q2458" s="10"/>
      <c r="R2458" s="15">
        <f>'Input Parameters'!$E$28</f>
        <v>12.7</v>
      </c>
      <c r="S2458" s="10">
        <f t="shared" ca="1" si="324"/>
        <v>0.8336037243169846</v>
      </c>
      <c r="T2458" s="25">
        <f ca="1">_xlfn.LOGNORM.INV(S2458,'Input Parameters'!$H$29,'Input Parameters'!$I$29)</f>
        <v>64.920872514025888</v>
      </c>
      <c r="U2458" s="10">
        <f t="shared" ca="1" si="325"/>
        <v>0.5517730157739108</v>
      </c>
      <c r="V2458" s="29">
        <f ca="1">IF('Input Parameters'!$D$30="Beta",_xlfn.BETA.INV(U2458,'Input Parameters'!$L$30,'Input Parameters'!$M$30,'Input Parameters'!$J$30,'Input Parameters'!$K$30),IF('Input Parameters'!$D$30="LogNorm",_xlfn.LOGNORM.INV(U2458,'Input Parameters'!$H$30,'Input Parameters'!$I$30)))</f>
        <v>1.0518260770983154</v>
      </c>
      <c r="W2458" s="2">
        <f ca="1">N2458+(P2458-N2458)*(1-ERF((T2458-R2458)/(2*SQRT(L2458*'Input Parameters'!$E$31))))</f>
        <v>0.11437940067810054</v>
      </c>
      <c r="X2458">
        <f t="shared" ca="1" si="326"/>
        <v>1</v>
      </c>
      <c r="Y2458" s="7"/>
    </row>
    <row r="2459" spans="1:25" ht="15" customHeight="1" x14ac:dyDescent="0.3">
      <c r="A2459" s="130">
        <v>2452</v>
      </c>
      <c r="B2459" s="10">
        <f t="shared" ca="1" si="318"/>
        <v>0.71305962510957832</v>
      </c>
      <c r="C2459" s="57">
        <f ca="1">_xlfn.NORM.INV(B2459,'Input Parameters'!$E$19,'Input Parameters'!$F$19)</f>
        <v>614.81818157759869</v>
      </c>
      <c r="D2459" s="10">
        <f t="shared" ca="1" si="319"/>
        <v>0.39169217133186796</v>
      </c>
      <c r="E2459" s="59">
        <f ca="1">IF(_xlfn.NORM.INV(D2459,'Input Parameters'!$E$20,'Input Parameters'!$F$20)&lt;3500,3500,IF(_xlfn.NORM.INV(D2459,'Input Parameters'!$E$20,'Input Parameters'!$F$20)&gt;5500,5500,_xlfn.NORM.INV(D2459,'Input Parameters'!$E$20,'Input Parameters'!$F$20)))</f>
        <v>4607.5620510792651</v>
      </c>
      <c r="F2459" s="10">
        <f t="shared" ca="1" si="320"/>
        <v>0.93655146568243453</v>
      </c>
      <c r="G2459" s="61">
        <f ca="1">_xlfn.NORM.INV(F2459,'Input Parameters'!$E$21,'Input Parameters'!$F$21)</f>
        <v>296.84792115889314</v>
      </c>
      <c r="H2459" s="54">
        <f ca="1">EXP(E2459*(1/'Input Parameters'!$E$22-1/G2459))</f>
        <v>1.2261055955644058</v>
      </c>
      <c r="I2459" s="10">
        <f t="shared" ca="1" si="321"/>
        <v>0.85131305658350698</v>
      </c>
      <c r="J2459" s="29">
        <f ca="1">_xlfn.BETA.INV(I2459,'Input Parameters'!$L$24,'Input Parameters'!$M$24,'Input Parameters'!$J$24,'Input Parameters'!$K$24)</f>
        <v>0.76199723929117791</v>
      </c>
      <c r="K2459" s="156">
        <f ca="1">('Input Parameters'!$E$25/'Input Parameters'!$E$31)^$J2459</f>
        <v>4.2271656759629728E-3</v>
      </c>
      <c r="L2459" s="66">
        <f ca="1">$H2459*$C2459*'Input Parameters'!$E$23*K2459</f>
        <v>3.1865728094726831</v>
      </c>
      <c r="M2459" s="23">
        <f t="shared" ca="1" si="322"/>
        <v>0.95313875262272529</v>
      </c>
      <c r="N2459" s="15">
        <f ca="1">_xlfn.NORM.INV(M2459,'Input Parameters'!$E$26,'Input Parameters'!$F$26)</f>
        <v>6.9197683100866519E-2</v>
      </c>
      <c r="O2459" s="8">
        <f t="shared" ca="1" si="323"/>
        <v>2.6605798191123964E-2</v>
      </c>
      <c r="P2459" s="29">
        <f ca="1">_xlfn.LOGNORM.INV(O2459,'Input Parameters'!$H$27,'Input Parameters'!$I$27)</f>
        <v>0.60528440709695985</v>
      </c>
      <c r="Q2459" s="10"/>
      <c r="R2459" s="15">
        <f>'Input Parameters'!$E$28</f>
        <v>12.7</v>
      </c>
      <c r="S2459" s="10">
        <f t="shared" ca="1" si="324"/>
        <v>0.25130661518496411</v>
      </c>
      <c r="T2459" s="25">
        <f ca="1">_xlfn.LOGNORM.INV(S2459,'Input Parameters'!$H$29,'Input Parameters'!$I$29)</f>
        <v>54.00982111932138</v>
      </c>
      <c r="U2459" s="10">
        <f t="shared" ca="1" si="325"/>
        <v>0.52245976688470175</v>
      </c>
      <c r="V2459" s="29">
        <f ca="1">IF('Input Parameters'!$D$30="Beta",_xlfn.BETA.INV(U2459,'Input Parameters'!$L$30,'Input Parameters'!$M$30,'Input Parameters'!$J$30,'Input Parameters'!$K$30),IF('Input Parameters'!$D$30="LogNorm",_xlfn.LOGNORM.INV(U2459,'Input Parameters'!$H$30,'Input Parameters'!$I$30)))</f>
        <v>1.0216505539216105</v>
      </c>
      <c r="W2459" s="2">
        <f ca="1">N2459+(P2459-N2459)*(1-ERF((T2459-R2459)/(2*SQRT(L2459*'Input Parameters'!$E$31))))</f>
        <v>0.12375319473451779</v>
      </c>
      <c r="X2459">
        <f t="shared" ca="1" si="326"/>
        <v>1</v>
      </c>
      <c r="Y2459" s="7"/>
    </row>
    <row r="2460" spans="1:25" ht="15" customHeight="1" x14ac:dyDescent="0.3">
      <c r="A2460" s="130">
        <v>2453</v>
      </c>
      <c r="B2460" s="10">
        <f t="shared" ca="1" si="318"/>
        <v>0.34853019966203391</v>
      </c>
      <c r="C2460" s="57">
        <f ca="1">_xlfn.NORM.INV(B2460,'Input Parameters'!$E$19,'Input Parameters'!$F$19)</f>
        <v>534.40485407528695</v>
      </c>
      <c r="D2460" s="10">
        <f t="shared" ca="1" si="319"/>
        <v>0.99713277273718048</v>
      </c>
      <c r="E2460" s="59">
        <f ca="1">IF(_xlfn.NORM.INV(D2460,'Input Parameters'!$E$20,'Input Parameters'!$F$20)&lt;3500,3500,IF(_xlfn.NORM.INV(D2460,'Input Parameters'!$E$20,'Input Parameters'!$F$20)&gt;5500,5500,_xlfn.NORM.INV(D2460,'Input Parameters'!$E$20,'Input Parameters'!$F$20)))</f>
        <v>5500</v>
      </c>
      <c r="F2460" s="10">
        <f t="shared" ca="1" si="320"/>
        <v>2.3494371073747855E-2</v>
      </c>
      <c r="G2460" s="61">
        <f ca="1">_xlfn.NORM.INV(F2460,'Input Parameters'!$E$21,'Input Parameters'!$F$21)</f>
        <v>269.23688292981518</v>
      </c>
      <c r="H2460" s="54">
        <f ca="1">EXP(E2460*(1/'Input Parameters'!$E$22-1/G2460))</f>
        <v>0.19075288420835937</v>
      </c>
      <c r="I2460" s="10">
        <f t="shared" ca="1" si="321"/>
        <v>0.21663481298934861</v>
      </c>
      <c r="J2460" s="29">
        <f ca="1">_xlfn.BETA.INV(I2460,'Input Parameters'!$L$24,'Input Parameters'!$M$24,'Input Parameters'!$J$24,'Input Parameters'!$K$24)</f>
        <v>0.4782373935866111</v>
      </c>
      <c r="K2460" s="156">
        <f ca="1">('Input Parameters'!$E$25/'Input Parameters'!$E$31)^$J2460</f>
        <v>3.2365612336091969E-2</v>
      </c>
      <c r="L2460" s="66">
        <f ca="1">$H2460*$C2460*'Input Parameters'!$E$23*K2460</f>
        <v>3.2993268056325746</v>
      </c>
      <c r="M2460" s="23">
        <f t="shared" ca="1" si="322"/>
        <v>9.7492624880727186E-2</v>
      </c>
      <c r="N2460" s="15">
        <f ca="1">_xlfn.NORM.INV(M2460,'Input Parameters'!$E$26,'Input Parameters'!$F$26)</f>
        <v>6.784595198379352E-3</v>
      </c>
      <c r="O2460" s="8">
        <f t="shared" ca="1" si="323"/>
        <v>0.73036418587940766</v>
      </c>
      <c r="P2460" s="29">
        <f ca="1">_xlfn.LOGNORM.INV(O2460,'Input Parameters'!$H$27,'Input Parameters'!$I$27)</f>
        <v>1.8678994778608968</v>
      </c>
      <c r="Q2460" s="10"/>
      <c r="R2460" s="15">
        <f>'Input Parameters'!$E$28</f>
        <v>12.7</v>
      </c>
      <c r="S2460" s="10">
        <f t="shared" ca="1" si="324"/>
        <v>0.86397870747773853</v>
      </c>
      <c r="T2460" s="25">
        <f ca="1">_xlfn.LOGNORM.INV(S2460,'Input Parameters'!$H$29,'Input Parameters'!$I$29)</f>
        <v>65.874388032101436</v>
      </c>
      <c r="U2460" s="10">
        <f t="shared" ca="1" si="325"/>
        <v>0.97029839287740216</v>
      </c>
      <c r="V2460" s="29">
        <f ca="1">IF('Input Parameters'!$D$30="Beta",_xlfn.BETA.INV(U2460,'Input Parameters'!$L$30,'Input Parameters'!$M$30,'Input Parameters'!$J$30,'Input Parameters'!$K$30),IF('Input Parameters'!$D$30="LogNorm",_xlfn.LOGNORM.INV(U2460,'Input Parameters'!$H$30,'Input Parameters'!$I$30)))</f>
        <v>2.1014470348846572</v>
      </c>
      <c r="W2460" s="2">
        <f ca="1">N2460+(P2460-N2460)*(1-ERF((T2460-R2460)/(2*SQRT(L2460*'Input Parameters'!$E$31))))</f>
        <v>7.8345096450215534E-2</v>
      </c>
      <c r="X2460">
        <f t="shared" ca="1" si="326"/>
        <v>1</v>
      </c>
      <c r="Y2460" s="7"/>
    </row>
    <row r="2461" spans="1:25" ht="15" customHeight="1" x14ac:dyDescent="0.3">
      <c r="A2461" s="130">
        <v>2454</v>
      </c>
      <c r="B2461" s="10">
        <f t="shared" ca="1" si="318"/>
        <v>0.57805655370050502</v>
      </c>
      <c r="C2461" s="57">
        <f ca="1">_xlfn.NORM.INV(B2461,'Input Parameters'!$E$19,'Input Parameters'!$F$19)</f>
        <v>583.94009090604243</v>
      </c>
      <c r="D2461" s="10">
        <f t="shared" ca="1" si="319"/>
        <v>0.14212764671047129</v>
      </c>
      <c r="E2461" s="59">
        <f ca="1">IF(_xlfn.NORM.INV(D2461,'Input Parameters'!$E$20,'Input Parameters'!$F$20)&lt;3500,3500,IF(_xlfn.NORM.INV(D2461,'Input Parameters'!$E$20,'Input Parameters'!$F$20)&gt;5500,5500,_xlfn.NORM.INV(D2461,'Input Parameters'!$E$20,'Input Parameters'!$F$20)))</f>
        <v>4050.4336596587009</v>
      </c>
      <c r="F2461" s="10">
        <f t="shared" ca="1" si="320"/>
        <v>0.67658782689619312</v>
      </c>
      <c r="G2461" s="61">
        <f ca="1">_xlfn.NORM.INV(F2461,'Input Parameters'!$E$21,'Input Parameters'!$F$21)</f>
        <v>288.45128146506266</v>
      </c>
      <c r="H2461" s="54">
        <f ca="1">EXP(E2461*(1/'Input Parameters'!$E$22-1/G2461))</f>
        <v>0.80412786300342776</v>
      </c>
      <c r="I2461" s="10">
        <f t="shared" ca="1" si="321"/>
        <v>0.41180069658837781</v>
      </c>
      <c r="J2461" s="29">
        <f ca="1">_xlfn.BETA.INV(I2461,'Input Parameters'!$L$24,'Input Parameters'!$M$24,'Input Parameters'!$J$24,'Input Parameters'!$K$24)</f>
        <v>0.57090998096070467</v>
      </c>
      <c r="K2461" s="156">
        <f ca="1">('Input Parameters'!$E$25/'Input Parameters'!$E$31)^$J2461</f>
        <v>1.6648252951069732E-2</v>
      </c>
      <c r="L2461" s="66">
        <f ca="1">$H2461*$C2461*'Input Parameters'!$E$23*K2461</f>
        <v>7.8173952334225332</v>
      </c>
      <c r="M2461" s="23">
        <f t="shared" ca="1" si="322"/>
        <v>0.70233740897740515</v>
      </c>
      <c r="N2461" s="15">
        <f ca="1">_xlfn.NORM.INV(M2461,'Input Parameters'!$E$26,'Input Parameters'!$F$26)</f>
        <v>4.5153836510152964E-2</v>
      </c>
      <c r="O2461" s="8">
        <f t="shared" ca="1" si="323"/>
        <v>1.618830658651893E-2</v>
      </c>
      <c r="P2461" s="29">
        <f ca="1">_xlfn.LOGNORM.INV(O2461,'Input Parameters'!$H$27,'Input Parameters'!$I$27)</f>
        <v>0.55243031834593714</v>
      </c>
      <c r="Q2461" s="10"/>
      <c r="R2461" s="15">
        <f>'Input Parameters'!$E$28</f>
        <v>12.7</v>
      </c>
      <c r="S2461" s="10">
        <f t="shared" ca="1" si="324"/>
        <v>0.74798675161898487</v>
      </c>
      <c r="T2461" s="25">
        <f ca="1">_xlfn.LOGNORM.INV(S2461,'Input Parameters'!$H$29,'Input Parameters'!$I$29)</f>
        <v>62.768253116967387</v>
      </c>
      <c r="U2461" s="10">
        <f t="shared" ca="1" si="325"/>
        <v>0.37898472834208063</v>
      </c>
      <c r="V2461" s="29">
        <f ca="1">IF('Input Parameters'!$D$30="Beta",_xlfn.BETA.INV(U2461,'Input Parameters'!$L$30,'Input Parameters'!$M$30,'Input Parameters'!$J$30,'Input Parameters'!$K$30),IF('Input Parameters'!$D$30="LogNorm",_xlfn.LOGNORM.INV(U2461,'Input Parameters'!$H$30,'Input Parameters'!$I$30)))</f>
        <v>0.88487385017544362</v>
      </c>
      <c r="W2461" s="2">
        <f ca="1">N2461+(P2461-N2461)*(1-ERF((T2461-R2461)/(2*SQRT(L2461*'Input Parameters'!$E$31))))</f>
        <v>0.14936200893889295</v>
      </c>
      <c r="X2461">
        <f t="shared" ca="1" si="326"/>
        <v>1</v>
      </c>
      <c r="Y2461" s="7"/>
    </row>
    <row r="2462" spans="1:25" ht="15" customHeight="1" x14ac:dyDescent="0.3">
      <c r="A2462" s="130">
        <v>2455</v>
      </c>
      <c r="B2462" s="10">
        <f t="shared" ca="1" si="318"/>
        <v>0.66772202523512303</v>
      </c>
      <c r="C2462" s="57">
        <f ca="1">_xlfn.NORM.INV(B2462,'Input Parameters'!$E$19,'Input Parameters'!$F$19)</f>
        <v>603.94187420324363</v>
      </c>
      <c r="D2462" s="10">
        <f t="shared" ca="1" si="319"/>
        <v>0.33305187383309554</v>
      </c>
      <c r="E2462" s="59">
        <f ca="1">IF(_xlfn.NORM.INV(D2462,'Input Parameters'!$E$20,'Input Parameters'!$F$20)&lt;3500,3500,IF(_xlfn.NORM.INV(D2462,'Input Parameters'!$E$20,'Input Parameters'!$F$20)&gt;5500,5500,_xlfn.NORM.INV(D2462,'Input Parameters'!$E$20,'Input Parameters'!$F$20)))</f>
        <v>4497.9489360240277</v>
      </c>
      <c r="F2462" s="10">
        <f t="shared" ca="1" si="320"/>
        <v>0.31209251381967973</v>
      </c>
      <c r="G2462" s="61">
        <f ca="1">_xlfn.NORM.INV(F2462,'Input Parameters'!$E$21,'Input Parameters'!$F$21)</f>
        <v>280.99916790734864</v>
      </c>
      <c r="H2462" s="54">
        <f ca="1">EXP(E2462*(1/'Input Parameters'!$E$22-1/G2462))</f>
        <v>0.51911929921854738</v>
      </c>
      <c r="I2462" s="10">
        <f t="shared" ca="1" si="321"/>
        <v>0.7440184147593365</v>
      </c>
      <c r="J2462" s="29">
        <f ca="1">_xlfn.BETA.INV(I2462,'Input Parameters'!$L$24,'Input Parameters'!$M$24,'Input Parameters'!$J$24,'Input Parameters'!$K$24)</f>
        <v>0.70824774602016083</v>
      </c>
      <c r="K2462" s="156">
        <f ca="1">('Input Parameters'!$E$25/'Input Parameters'!$E$31)^$J2462</f>
        <v>6.2158735535181881E-3</v>
      </c>
      <c r="L2462" s="66">
        <f ca="1">$H2462*$C2462*'Input Parameters'!$E$23*K2462</f>
        <v>1.9487875144186224</v>
      </c>
      <c r="M2462" s="23">
        <f t="shared" ca="1" si="322"/>
        <v>0.13247156397539417</v>
      </c>
      <c r="N2462" s="15">
        <f ca="1">_xlfn.NORM.INV(M2462,'Input Parameters'!$E$26,'Input Parameters'!$F$26)</f>
        <v>1.0589542538704953E-2</v>
      </c>
      <c r="O2462" s="8">
        <f t="shared" ca="1" si="323"/>
        <v>0.45493511539890374</v>
      </c>
      <c r="P2462" s="29">
        <f ca="1">_xlfn.LOGNORM.INV(O2462,'Input Parameters'!$H$27,'Input Parameters'!$I$27)</f>
        <v>1.3540904729651746</v>
      </c>
      <c r="Q2462" s="10"/>
      <c r="R2462" s="15">
        <f>'Input Parameters'!$E$28</f>
        <v>12.7</v>
      </c>
      <c r="S2462" s="10">
        <f t="shared" ca="1" si="324"/>
        <v>0.44451893812121812</v>
      </c>
      <c r="T2462" s="25">
        <f ca="1">_xlfn.LOGNORM.INV(S2462,'Input Parameters'!$H$29,'Input Parameters'!$I$29)</f>
        <v>57.326758067850896</v>
      </c>
      <c r="U2462" s="10">
        <f t="shared" ca="1" si="325"/>
        <v>9.3915544541828822E-2</v>
      </c>
      <c r="V2462" s="29">
        <f ca="1">IF('Input Parameters'!$D$30="Beta",_xlfn.BETA.INV(U2462,'Input Parameters'!$L$30,'Input Parameters'!$M$30,'Input Parameters'!$J$30,'Input Parameters'!$K$30),IF('Input Parameters'!$D$30="LogNorm",_xlfn.LOGNORM.INV(U2462,'Input Parameters'!$H$30,'Input Parameters'!$I$30)))</f>
        <v>0.59442819861503049</v>
      </c>
      <c r="W2462" s="2">
        <f ca="1">N2462+(P2462-N2462)*(1-ERF((T2462-R2462)/(2*SQRT(L2462*'Input Parameters'!$E$31))))</f>
        <v>4.2554528416292203E-2</v>
      </c>
      <c r="X2462">
        <f t="shared" ca="1" si="326"/>
        <v>1</v>
      </c>
      <c r="Y2462" s="7"/>
    </row>
    <row r="2463" spans="1:25" ht="15" customHeight="1" x14ac:dyDescent="0.3">
      <c r="A2463" s="130">
        <v>2456</v>
      </c>
      <c r="B2463" s="10">
        <f t="shared" ca="1" si="318"/>
        <v>0.4343653896455294</v>
      </c>
      <c r="C2463" s="57">
        <f ca="1">_xlfn.NORM.INV(B2463,'Input Parameters'!$E$19,'Input Parameters'!$F$19)</f>
        <v>553.33461077835534</v>
      </c>
      <c r="D2463" s="10">
        <f t="shared" ca="1" si="319"/>
        <v>0.96266944399514365</v>
      </c>
      <c r="E2463" s="59">
        <f ca="1">IF(_xlfn.NORM.INV(D2463,'Input Parameters'!$E$20,'Input Parameters'!$F$20)&lt;3500,3500,IF(_xlfn.NORM.INV(D2463,'Input Parameters'!$E$20,'Input Parameters'!$F$20)&gt;5500,5500,_xlfn.NORM.INV(D2463,'Input Parameters'!$E$20,'Input Parameters'!$F$20)))</f>
        <v>5500</v>
      </c>
      <c r="F2463" s="10">
        <f t="shared" ca="1" si="320"/>
        <v>2.8351928879148725E-2</v>
      </c>
      <c r="G2463" s="61">
        <f ca="1">_xlfn.NORM.INV(F2463,'Input Parameters'!$E$21,'Input Parameters'!$F$21)</f>
        <v>269.87208906554895</v>
      </c>
      <c r="H2463" s="54">
        <f ca="1">EXP(E2463*(1/'Input Parameters'!$E$22-1/G2463))</f>
        <v>0.20014879157460819</v>
      </c>
      <c r="I2463" s="10">
        <f t="shared" ca="1" si="321"/>
        <v>0.27693227620240557</v>
      </c>
      <c r="J2463" s="29">
        <f ca="1">_xlfn.BETA.INV(I2463,'Input Parameters'!$L$24,'Input Parameters'!$M$24,'Input Parameters'!$J$24,'Input Parameters'!$K$24)</f>
        <v>0.50995897211326635</v>
      </c>
      <c r="K2463" s="156">
        <f ca="1">('Input Parameters'!$E$25/'Input Parameters'!$E$31)^$J2463</f>
        <v>2.5778485636751135E-2</v>
      </c>
      <c r="L2463" s="66">
        <f ca="1">$H2463*$C2463*'Input Parameters'!$E$23*K2463</f>
        <v>2.8549480453660134</v>
      </c>
      <c r="M2463" s="23">
        <f t="shared" ca="1" si="322"/>
        <v>0.52879576369393944</v>
      </c>
      <c r="N2463" s="15">
        <f ca="1">_xlfn.NORM.INV(M2463,'Input Parameters'!$E$26,'Input Parameters'!$F$26)</f>
        <v>3.5517104395617199E-2</v>
      </c>
      <c r="O2463" s="8">
        <f t="shared" ca="1" si="323"/>
        <v>0.38904417296225768</v>
      </c>
      <c r="P2463" s="29">
        <f ca="1">_xlfn.LOGNORM.INV(O2463,'Input Parameters'!$H$27,'Input Parameters'!$I$27)</f>
        <v>1.2567582294695225</v>
      </c>
      <c r="Q2463" s="10"/>
      <c r="R2463" s="15">
        <f>'Input Parameters'!$E$28</f>
        <v>12.7</v>
      </c>
      <c r="S2463" s="10">
        <f t="shared" ca="1" si="324"/>
        <v>0.28852618283777653</v>
      </c>
      <c r="T2463" s="25">
        <f ca="1">_xlfn.LOGNORM.INV(S2463,'Input Parameters'!$H$29,'Input Parameters'!$I$29)</f>
        <v>54.697487554467891</v>
      </c>
      <c r="U2463" s="10">
        <f t="shared" ca="1" si="325"/>
        <v>0.61224980895258985</v>
      </c>
      <c r="V2463" s="29">
        <f ca="1">IF('Input Parameters'!$D$30="Beta",_xlfn.BETA.INV(U2463,'Input Parameters'!$L$30,'Input Parameters'!$M$30,'Input Parameters'!$J$30,'Input Parameters'!$K$30),IF('Input Parameters'!$D$30="LogNorm",_xlfn.LOGNORM.INV(U2463,'Input Parameters'!$H$30,'Input Parameters'!$I$30)))</f>
        <v>1.1181430303852116</v>
      </c>
      <c r="W2463" s="2">
        <f ca="1">N2463+(P2463-N2463)*(1-ERF((T2463-R2463)/(2*SQRT(L2463*'Input Parameters'!$E$31))))</f>
        <v>0.1317790677566365</v>
      </c>
      <c r="X2463">
        <f t="shared" ca="1" si="326"/>
        <v>1</v>
      </c>
      <c r="Y2463" s="7"/>
    </row>
    <row r="2464" spans="1:25" ht="15" customHeight="1" x14ac:dyDescent="0.3">
      <c r="A2464" s="130">
        <v>2457</v>
      </c>
      <c r="B2464" s="10">
        <f t="shared" ca="1" si="318"/>
        <v>0.22032472644776691</v>
      </c>
      <c r="C2464" s="57">
        <f ca="1">_xlfn.NORM.INV(B2464,'Input Parameters'!$E$19,'Input Parameters'!$F$19)</f>
        <v>502.14230552700349</v>
      </c>
      <c r="D2464" s="10">
        <f t="shared" ca="1" si="319"/>
        <v>0.13768357649799079</v>
      </c>
      <c r="E2464" s="59">
        <f ca="1">IF(_xlfn.NORM.INV(D2464,'Input Parameters'!$E$20,'Input Parameters'!$F$20)&lt;3500,3500,IF(_xlfn.NORM.INV(D2464,'Input Parameters'!$E$20,'Input Parameters'!$F$20)&gt;5500,5500,_xlfn.NORM.INV(D2464,'Input Parameters'!$E$20,'Input Parameters'!$F$20)))</f>
        <v>4036.4499508193694</v>
      </c>
      <c r="F2464" s="10">
        <f t="shared" ca="1" si="320"/>
        <v>0.78397355438280558</v>
      </c>
      <c r="G2464" s="61">
        <f ca="1">_xlfn.NORM.INV(F2464,'Input Parameters'!$E$21,'Input Parameters'!$F$21)</f>
        <v>291.02547285843508</v>
      </c>
      <c r="H2464" s="54">
        <f ca="1">EXP(E2464*(1/'Input Parameters'!$E$22-1/G2464))</f>
        <v>0.91076694472266995</v>
      </c>
      <c r="I2464" s="10">
        <f t="shared" ca="1" si="321"/>
        <v>0.15816303061948944</v>
      </c>
      <c r="J2464" s="29">
        <f ca="1">_xlfn.BETA.INV(I2464,'Input Parameters'!$L$24,'Input Parameters'!$M$24,'Input Parameters'!$J$24,'Input Parameters'!$K$24)</f>
        <v>0.44233622246744891</v>
      </c>
      <c r="K2464" s="156">
        <f ca="1">('Input Parameters'!$E$25/'Input Parameters'!$E$31)^$J2464</f>
        <v>4.1872750779616552E-2</v>
      </c>
      <c r="L2464" s="66">
        <f ca="1">$H2464*$C2464*'Input Parameters'!$E$23*K2464</f>
        <v>19.149858290662543</v>
      </c>
      <c r="M2464" s="23">
        <f t="shared" ca="1" si="322"/>
        <v>0.33261821731482399</v>
      </c>
      <c r="N2464" s="15">
        <f ca="1">_xlfn.NORM.INV(M2464,'Input Parameters'!$E$26,'Input Parameters'!$F$26)</f>
        <v>2.491340707803269E-2</v>
      </c>
      <c r="O2464" s="8">
        <f t="shared" ca="1" si="323"/>
        <v>0.98243660541391253</v>
      </c>
      <c r="P2464" s="29">
        <f ca="1">_xlfn.LOGNORM.INV(O2464,'Input Parameters'!$H$27,'Input Parameters'!$I$27)</f>
        <v>3.6158420664126192</v>
      </c>
      <c r="Q2464" s="10"/>
      <c r="R2464" s="15">
        <f>'Input Parameters'!$E$28</f>
        <v>12.7</v>
      </c>
      <c r="S2464" s="10">
        <f t="shared" ca="1" si="324"/>
        <v>0.22718875529334637</v>
      </c>
      <c r="T2464" s="25">
        <f ca="1">_xlfn.LOGNORM.INV(S2464,'Input Parameters'!$H$29,'Input Parameters'!$I$29)</f>
        <v>53.540387888553418</v>
      </c>
      <c r="U2464" s="10">
        <f t="shared" ca="1" si="325"/>
        <v>0.85263977274694358</v>
      </c>
      <c r="V2464" s="29">
        <f ca="1">IF('Input Parameters'!$D$30="Beta",_xlfn.BETA.INV(U2464,'Input Parameters'!$L$30,'Input Parameters'!$M$30,'Input Parameters'!$J$30,'Input Parameters'!$K$30),IF('Input Parameters'!$D$30="LogNorm",_xlfn.LOGNORM.INV(U2464,'Input Parameters'!$H$30,'Input Parameters'!$I$30)))</f>
        <v>1.5104551201282372</v>
      </c>
      <c r="W2464" s="2">
        <f ca="1">N2464+(P2464-N2464)*(1-ERF((T2464-R2464)/(2*SQRT(L2464*'Input Parameters'!$E$31))))</f>
        <v>1.8537891767088266</v>
      </c>
      <c r="X2464">
        <f t="shared" ca="1" si="326"/>
        <v>0</v>
      </c>
      <c r="Y2464" s="7"/>
    </row>
    <row r="2465" spans="1:25" ht="15" customHeight="1" x14ac:dyDescent="0.3">
      <c r="A2465" s="130">
        <v>2458</v>
      </c>
      <c r="B2465" s="10">
        <f t="shared" ca="1" si="318"/>
        <v>0.67810790903469054</v>
      </c>
      <c r="C2465" s="57">
        <f ca="1">_xlfn.NORM.INV(B2465,'Input Parameters'!$E$19,'Input Parameters'!$F$19)</f>
        <v>606.37401595377696</v>
      </c>
      <c r="D2465" s="10">
        <f t="shared" ca="1" si="319"/>
        <v>0.69751958276447057</v>
      </c>
      <c r="E2465" s="59">
        <f ca="1">IF(_xlfn.NORM.INV(D2465,'Input Parameters'!$E$20,'Input Parameters'!$F$20)&lt;3500,3500,IF(_xlfn.NORM.INV(D2465,'Input Parameters'!$E$20,'Input Parameters'!$F$20)&gt;5500,5500,_xlfn.NORM.INV(D2465,'Input Parameters'!$E$20,'Input Parameters'!$F$20)))</f>
        <v>5162.0958785413177</v>
      </c>
      <c r="F2465" s="10">
        <f t="shared" ca="1" si="320"/>
        <v>0.76611638445156072</v>
      </c>
      <c r="G2465" s="61">
        <f ca="1">_xlfn.NORM.INV(F2465,'Input Parameters'!$E$21,'Input Parameters'!$F$21)</f>
        <v>290.55727727512465</v>
      </c>
      <c r="H2465" s="54">
        <f ca="1">EXP(E2465*(1/'Input Parameters'!$E$22-1/G2465))</f>
        <v>0.86233140613062653</v>
      </c>
      <c r="I2465" s="10">
        <f t="shared" ca="1" si="321"/>
        <v>0.46433676928194989</v>
      </c>
      <c r="J2465" s="29">
        <f ca="1">_xlfn.BETA.INV(I2465,'Input Parameters'!$L$24,'Input Parameters'!$M$24,'Input Parameters'!$J$24,'Input Parameters'!$K$24)</f>
        <v>0.59268254749065907</v>
      </c>
      <c r="K2465" s="156">
        <f ca="1">('Input Parameters'!$E$25/'Input Parameters'!$E$31)^$J2465</f>
        <v>1.4240908995891345E-2</v>
      </c>
      <c r="L2465" s="66">
        <f ca="1">$H2465*$C2465*'Input Parameters'!$E$23*K2465</f>
        <v>7.4465052050672353</v>
      </c>
      <c r="M2465" s="23">
        <f t="shared" ca="1" si="322"/>
        <v>0.70682663664430323</v>
      </c>
      <c r="N2465" s="15">
        <f ca="1">_xlfn.NORM.INV(M2465,'Input Parameters'!$E$26,'Input Parameters'!$F$26)</f>
        <v>4.5426891470023115E-2</v>
      </c>
      <c r="O2465" s="8">
        <f t="shared" ca="1" si="323"/>
        <v>0.95403912925058709</v>
      </c>
      <c r="P2465" s="29">
        <f ca="1">_xlfn.LOGNORM.INV(O2465,'Input Parameters'!$H$27,'Input Parameters'!$I$27)</f>
        <v>3.0006461064144183</v>
      </c>
      <c r="Q2465" s="10"/>
      <c r="R2465" s="15">
        <f>'Input Parameters'!$E$28</f>
        <v>12.7</v>
      </c>
      <c r="S2465" s="10">
        <f t="shared" ca="1" si="324"/>
        <v>0.57800553710376956</v>
      </c>
      <c r="T2465" s="25">
        <f ca="1">_xlfn.LOGNORM.INV(S2465,'Input Parameters'!$H$29,'Input Parameters'!$I$29)</f>
        <v>59.532758924687265</v>
      </c>
      <c r="U2465" s="10">
        <f t="shared" ca="1" si="325"/>
        <v>0.60358700734348125</v>
      </c>
      <c r="V2465" s="29">
        <f ca="1">IF('Input Parameters'!$D$30="Beta",_xlfn.BETA.INV(U2465,'Input Parameters'!$L$30,'Input Parameters'!$M$30,'Input Parameters'!$J$30,'Input Parameters'!$K$30),IF('Input Parameters'!$D$30="LogNorm",_xlfn.LOGNORM.INV(U2465,'Input Parameters'!$H$30,'Input Parameters'!$I$30)))</f>
        <v>1.1082462348697797</v>
      </c>
      <c r="W2465" s="2">
        <f ca="1">N2465+(P2465-N2465)*(1-ERF((T2465-R2465)/(2*SQRT(L2465*'Input Parameters'!$E$31))))</f>
        <v>0.71011105246019157</v>
      </c>
      <c r="X2465">
        <f t="shared" ca="1" si="326"/>
        <v>1</v>
      </c>
      <c r="Y2465" s="7"/>
    </row>
    <row r="2466" spans="1:25" ht="15" customHeight="1" x14ac:dyDescent="0.3">
      <c r="A2466" s="130">
        <v>2459</v>
      </c>
      <c r="B2466" s="10">
        <f t="shared" ca="1" si="318"/>
        <v>0.77092588868158818</v>
      </c>
      <c r="C2466" s="57">
        <f ca="1">_xlfn.NORM.INV(B2466,'Input Parameters'!$E$19,'Input Parameters'!$F$19)</f>
        <v>629.9905086096569</v>
      </c>
      <c r="D2466" s="10">
        <f t="shared" ca="1" si="319"/>
        <v>0.89348861887420072</v>
      </c>
      <c r="E2466" s="59">
        <f ca="1">IF(_xlfn.NORM.INV(D2466,'Input Parameters'!$E$20,'Input Parameters'!$F$20)&lt;3500,3500,IF(_xlfn.NORM.INV(D2466,'Input Parameters'!$E$20,'Input Parameters'!$F$20)&gt;5500,5500,_xlfn.NORM.INV(D2466,'Input Parameters'!$E$20,'Input Parameters'!$F$20)))</f>
        <v>5500</v>
      </c>
      <c r="F2466" s="10">
        <f t="shared" ca="1" si="320"/>
        <v>0.35917030407287165</v>
      </c>
      <c r="G2466" s="61">
        <f ca="1">_xlfn.NORM.INV(F2466,'Input Parameters'!$E$21,'Input Parameters'!$F$21)</f>
        <v>282.01507549794809</v>
      </c>
      <c r="H2466" s="54">
        <f ca="1">EXP(E2466*(1/'Input Parameters'!$E$22-1/G2466))</f>
        <v>0.48134430564822339</v>
      </c>
      <c r="I2466" s="10">
        <f t="shared" ca="1" si="321"/>
        <v>0.52507926878110067</v>
      </c>
      <c r="J2466" s="29">
        <f ca="1">_xlfn.BETA.INV(I2466,'Input Parameters'!$L$24,'Input Parameters'!$M$24,'Input Parameters'!$J$24,'Input Parameters'!$K$24)</f>
        <v>0.61726289532063916</v>
      </c>
      <c r="K2466" s="156">
        <f ca="1">('Input Parameters'!$E$25/'Input Parameters'!$E$31)^$J2466</f>
        <v>1.1938762264324845E-2</v>
      </c>
      <c r="L2466" s="66">
        <f ca="1">$H2466*$C2466*'Input Parameters'!$E$23*K2466</f>
        <v>3.6203382526770338</v>
      </c>
      <c r="M2466" s="23">
        <f t="shared" ca="1" si="322"/>
        <v>0.64802542280608932</v>
      </c>
      <c r="N2466" s="15">
        <f ca="1">_xlfn.NORM.INV(M2466,'Input Parameters'!$E$26,'Input Parameters'!$F$26)</f>
        <v>4.1979894216538888E-2</v>
      </c>
      <c r="O2466" s="8">
        <f t="shared" ca="1" si="323"/>
        <v>0.6867718814859628</v>
      </c>
      <c r="P2466" s="29">
        <f ca="1">_xlfn.LOGNORM.INV(O2466,'Input Parameters'!$H$27,'Input Parameters'!$I$27)</f>
        <v>1.7656916533708387</v>
      </c>
      <c r="Q2466" s="10"/>
      <c r="R2466" s="15">
        <f>'Input Parameters'!$E$28</f>
        <v>12.7</v>
      </c>
      <c r="S2466" s="10">
        <f t="shared" ca="1" si="324"/>
        <v>0.10272931745891867</v>
      </c>
      <c r="T2466" s="25">
        <f ca="1">_xlfn.LOGNORM.INV(S2466,'Input Parameters'!$H$29,'Input Parameters'!$I$29)</f>
        <v>50.515339847522604</v>
      </c>
      <c r="U2466" s="10">
        <f t="shared" ca="1" si="325"/>
        <v>0.86650721008467635</v>
      </c>
      <c r="V2466" s="29">
        <f ca="1">IF('Input Parameters'!$D$30="Beta",_xlfn.BETA.INV(U2466,'Input Parameters'!$L$30,'Input Parameters'!$M$30,'Input Parameters'!$J$30,'Input Parameters'!$K$30),IF('Input Parameters'!$D$30="LogNorm",_xlfn.LOGNORM.INV(U2466,'Input Parameters'!$H$30,'Input Parameters'!$I$30)))</f>
        <v>1.5479675239100168</v>
      </c>
      <c r="W2466" s="2">
        <f ca="1">N2466+(P2466-N2466)*(1-ERF((T2466-R2466)/(2*SQRT(L2466*'Input Parameters'!$E$31))))</f>
        <v>0.3176411497512418</v>
      </c>
      <c r="X2466">
        <f t="shared" ca="1" si="326"/>
        <v>1</v>
      </c>
      <c r="Y2466" s="7"/>
    </row>
    <row r="2467" spans="1:25" ht="15" customHeight="1" x14ac:dyDescent="0.3">
      <c r="A2467" s="130">
        <v>2460</v>
      </c>
      <c r="B2467" s="10">
        <f t="shared" ca="1" si="318"/>
        <v>0.99078409684465407</v>
      </c>
      <c r="C2467" s="57">
        <f ca="1">_xlfn.NORM.INV(B2467,'Input Parameters'!$E$19,'Input Parameters'!$F$19)</f>
        <v>766.4519244576735</v>
      </c>
      <c r="D2467" s="10">
        <f t="shared" ca="1" si="319"/>
        <v>0.28098811057953033</v>
      </c>
      <c r="E2467" s="59">
        <f ca="1">IF(_xlfn.NORM.INV(D2467,'Input Parameters'!$E$20,'Input Parameters'!$F$20)&lt;3500,3500,IF(_xlfn.NORM.INV(D2467,'Input Parameters'!$E$20,'Input Parameters'!$F$20)&gt;5500,5500,_xlfn.NORM.INV(D2467,'Input Parameters'!$E$20,'Input Parameters'!$F$20)))</f>
        <v>4394.0639439146007</v>
      </c>
      <c r="F2467" s="10">
        <f t="shared" ca="1" si="320"/>
        <v>0.48432708112500844</v>
      </c>
      <c r="G2467" s="61">
        <f ca="1">_xlfn.NORM.INV(F2467,'Input Parameters'!$E$21,'Input Parameters'!$F$21)</f>
        <v>284.54113113857011</v>
      </c>
      <c r="H2467" s="54">
        <f ca="1">EXP(E2467*(1/'Input Parameters'!$E$22-1/G2467))</f>
        <v>0.64029478042099985</v>
      </c>
      <c r="I2467" s="10">
        <f t="shared" ca="1" si="321"/>
        <v>0.26195652061927377</v>
      </c>
      <c r="J2467" s="29">
        <f ca="1">_xlfn.BETA.INV(I2467,'Input Parameters'!$L$24,'Input Parameters'!$M$24,'Input Parameters'!$J$24,'Input Parameters'!$K$24)</f>
        <v>0.50244453992636995</v>
      </c>
      <c r="K2467" s="156">
        <f ca="1">('Input Parameters'!$E$25/'Input Parameters'!$E$31)^$J2467</f>
        <v>2.7206213696298217E-2</v>
      </c>
      <c r="L2467" s="66">
        <f ca="1">$H2467*$C2467*'Input Parameters'!$E$23*K2467</f>
        <v>13.351589937091996</v>
      </c>
      <c r="M2467" s="23">
        <f t="shared" ca="1" si="322"/>
        <v>0.87264668064038364</v>
      </c>
      <c r="N2467" s="15">
        <f ca="1">_xlfn.NORM.INV(M2467,'Input Parameters'!$E$26,'Input Parameters'!$F$26)</f>
        <v>5.7918824559425791E-2</v>
      </c>
      <c r="O2467" s="8">
        <f t="shared" ca="1" si="323"/>
        <v>0.3659659911087304</v>
      </c>
      <c r="P2467" s="29">
        <f ca="1">_xlfn.LOGNORM.INV(O2467,'Input Parameters'!$H$27,'Input Parameters'!$I$27)</f>
        <v>1.2234332689801013</v>
      </c>
      <c r="Q2467" s="10"/>
      <c r="R2467" s="15">
        <f>'Input Parameters'!$E$28</f>
        <v>12.7</v>
      </c>
      <c r="S2467" s="10">
        <f t="shared" ca="1" si="324"/>
        <v>0.33036437555576303</v>
      </c>
      <c r="T2467" s="25">
        <f ca="1">_xlfn.LOGNORM.INV(S2467,'Input Parameters'!$H$29,'Input Parameters'!$I$29)</f>
        <v>55.431859795049128</v>
      </c>
      <c r="U2467" s="10">
        <f t="shared" ca="1" si="325"/>
        <v>0.40858622715045223</v>
      </c>
      <c r="V2467" s="29">
        <f ca="1">IF('Input Parameters'!$D$30="Beta",_xlfn.BETA.INV(U2467,'Input Parameters'!$L$30,'Input Parameters'!$M$30,'Input Parameters'!$J$30,'Input Parameters'!$K$30),IF('Input Parameters'!$D$30="LogNorm",_xlfn.LOGNORM.INV(U2467,'Input Parameters'!$H$30,'Input Parameters'!$I$30)))</f>
        <v>0.91214224772902264</v>
      </c>
      <c r="W2467" s="2">
        <f ca="1">N2467+(P2467-N2467)*(1-ERF((T2467-R2467)/(2*SQRT(L2467*'Input Parameters'!$E$31))))</f>
        <v>0.53376930271457079</v>
      </c>
      <c r="X2467">
        <f t="shared" ca="1" si="326"/>
        <v>1</v>
      </c>
      <c r="Y2467" s="7"/>
    </row>
    <row r="2468" spans="1:25" ht="15" customHeight="1" x14ac:dyDescent="0.3">
      <c r="A2468" s="130">
        <v>2461</v>
      </c>
      <c r="B2468" s="10">
        <f t="shared" ca="1" si="318"/>
        <v>0.46170693066122648</v>
      </c>
      <c r="C2468" s="57">
        <f ca="1">_xlfn.NORM.INV(B2468,'Input Parameters'!$E$19,'Input Parameters'!$F$19)</f>
        <v>559.17664647161257</v>
      </c>
      <c r="D2468" s="10">
        <f t="shared" ca="1" si="319"/>
        <v>0.67896056323574427</v>
      </c>
      <c r="E2468" s="59">
        <f ca="1">IF(_xlfn.NORM.INV(D2468,'Input Parameters'!$E$20,'Input Parameters'!$F$20)&lt;3500,3500,IF(_xlfn.NORM.INV(D2468,'Input Parameters'!$E$20,'Input Parameters'!$F$20)&gt;5500,5500,_xlfn.NORM.INV(D2468,'Input Parameters'!$E$20,'Input Parameters'!$F$20)))</f>
        <v>5125.3559088743878</v>
      </c>
      <c r="F2468" s="10">
        <f t="shared" ca="1" si="320"/>
        <v>0.23550320352421972</v>
      </c>
      <c r="G2468" s="61">
        <f ca="1">_xlfn.NORM.INV(F2468,'Input Parameters'!$E$21,'Input Parameters'!$F$21)</f>
        <v>279.18417773928167</v>
      </c>
      <c r="H2468" s="54">
        <f ca="1">EXP(E2468*(1/'Input Parameters'!$E$22-1/G2468))</f>
        <v>0.42077794926968765</v>
      </c>
      <c r="I2468" s="10">
        <f t="shared" ca="1" si="321"/>
        <v>0.94404576994235434</v>
      </c>
      <c r="J2468" s="29">
        <f ca="1">_xlfn.BETA.INV(I2468,'Input Parameters'!$L$24,'Input Parameters'!$M$24,'Input Parameters'!$J$24,'Input Parameters'!$K$24)</f>
        <v>0.82854263246427728</v>
      </c>
      <c r="K2468" s="156">
        <f ca="1">('Input Parameters'!$E$25/'Input Parameters'!$E$31)^$J2468</f>
        <v>2.622597297388906E-3</v>
      </c>
      <c r="L2468" s="66">
        <f ca="1">$H2468*$C2468*'Input Parameters'!$E$23*K2468</f>
        <v>0.61706882679588837</v>
      </c>
      <c r="M2468" s="23">
        <f t="shared" ca="1" si="322"/>
        <v>0.39592909151381828</v>
      </c>
      <c r="N2468" s="15">
        <f ca="1">_xlfn.NORM.INV(M2468,'Input Parameters'!$E$26,'Input Parameters'!$F$26)</f>
        <v>2.8458132903860036E-2</v>
      </c>
      <c r="O2468" s="8">
        <f t="shared" ca="1" si="323"/>
        <v>0.66435089485201826</v>
      </c>
      <c r="P2468" s="29">
        <f ca="1">_xlfn.LOGNORM.INV(O2468,'Input Parameters'!$H$27,'Input Parameters'!$I$27)</f>
        <v>1.7176489846173353</v>
      </c>
      <c r="Q2468" s="10"/>
      <c r="R2468" s="15">
        <f>'Input Parameters'!$E$28</f>
        <v>12.7</v>
      </c>
      <c r="S2468" s="10">
        <f t="shared" ca="1" si="324"/>
        <v>0.49575253885447013</v>
      </c>
      <c r="T2468" s="25">
        <f ca="1">_xlfn.LOGNORM.INV(S2468,'Input Parameters'!$H$29,'Input Parameters'!$I$29)</f>
        <v>58.162259463353251</v>
      </c>
      <c r="U2468" s="10">
        <f t="shared" ca="1" si="325"/>
        <v>0.67179621454570404</v>
      </c>
      <c r="V2468" s="29">
        <f ca="1">IF('Input Parameters'!$D$30="Beta",_xlfn.BETA.INV(U2468,'Input Parameters'!$L$30,'Input Parameters'!$M$30,'Input Parameters'!$J$30,'Input Parameters'!$K$30),IF('Input Parameters'!$D$30="LogNorm",_xlfn.LOGNORM.INV(U2468,'Input Parameters'!$H$30,'Input Parameters'!$I$30)))</f>
        <v>1.1908206516315025</v>
      </c>
      <c r="W2468" s="2">
        <f ca="1">N2468+(P2468-N2468)*(1-ERF((T2468-R2468)/(2*SQRT(L2468*'Input Parameters'!$E$31))))</f>
        <v>2.853027574171824E-2</v>
      </c>
      <c r="X2468">
        <f t="shared" ca="1" si="326"/>
        <v>1</v>
      </c>
      <c r="Y2468" s="7"/>
    </row>
    <row r="2469" spans="1:25" ht="15" customHeight="1" x14ac:dyDescent="0.3">
      <c r="A2469" s="130">
        <v>2462</v>
      </c>
      <c r="B2469" s="10">
        <f t="shared" ca="1" si="318"/>
        <v>0.17113878488625633</v>
      </c>
      <c r="C2469" s="57">
        <f ca="1">_xlfn.NORM.INV(B2469,'Input Parameters'!$E$19,'Input Parameters'!$F$19)</f>
        <v>487.05248798189666</v>
      </c>
      <c r="D2469" s="10">
        <f t="shared" ca="1" si="319"/>
        <v>0.45822584047903359</v>
      </c>
      <c r="E2469" s="59">
        <f ca="1">IF(_xlfn.NORM.INV(D2469,'Input Parameters'!$E$20,'Input Parameters'!$F$20)&lt;3500,3500,IF(_xlfn.NORM.INV(D2469,'Input Parameters'!$E$20,'Input Parameters'!$F$20)&gt;5500,5500,_xlfn.NORM.INV(D2469,'Input Parameters'!$E$20,'Input Parameters'!$F$20)))</f>
        <v>4726.5669318361206</v>
      </c>
      <c r="F2469" s="10">
        <f t="shared" ca="1" si="320"/>
        <v>0.80872295965531282</v>
      </c>
      <c r="G2469" s="61">
        <f ca="1">_xlfn.NORM.INV(F2469,'Input Parameters'!$E$21,'Input Parameters'!$F$21)</f>
        <v>291.71335191578919</v>
      </c>
      <c r="H2469" s="54">
        <f ca="1">EXP(E2469*(1/'Input Parameters'!$E$22-1/G2469))</f>
        <v>0.93132115225646128</v>
      </c>
      <c r="I2469" s="10">
        <f t="shared" ca="1" si="321"/>
        <v>1.0302664161613628E-2</v>
      </c>
      <c r="J2469" s="29">
        <f ca="1">_xlfn.BETA.INV(I2469,'Input Parameters'!$L$24,'Input Parameters'!$M$24,'Input Parameters'!$J$24,'Input Parameters'!$K$24)</f>
        <v>0.24634398336824945</v>
      </c>
      <c r="K2469" s="156">
        <f ca="1">('Input Parameters'!$E$25/'Input Parameters'!$E$31)^$J2469</f>
        <v>0.17081736711180051</v>
      </c>
      <c r="L2469" s="66">
        <f ca="1">$H2469*$C2469*'Input Parameters'!$E$23*K2469</f>
        <v>77.483147922873002</v>
      </c>
      <c r="M2469" s="23">
        <f t="shared" ca="1" si="322"/>
        <v>4.5099415296975587E-2</v>
      </c>
      <c r="N2469" s="15">
        <f ca="1">_xlfn.NORM.INV(M2469,'Input Parameters'!$E$26,'Input Parameters'!$F$26)</f>
        <v>-1.5813460259690437E-3</v>
      </c>
      <c r="O2469" s="8">
        <f t="shared" ca="1" si="323"/>
        <v>3.6273571433107388E-2</v>
      </c>
      <c r="P2469" s="29">
        <f ca="1">_xlfn.LOGNORM.INV(O2469,'Input Parameters'!$H$27,'Input Parameters'!$I$27)</f>
        <v>0.64325643785376074</v>
      </c>
      <c r="Q2469" s="10"/>
      <c r="R2469" s="15">
        <f>'Input Parameters'!$E$28</f>
        <v>12.7</v>
      </c>
      <c r="S2469" s="10">
        <f t="shared" ca="1" si="324"/>
        <v>0.24847901738137501</v>
      </c>
      <c r="T2469" s="25">
        <f ca="1">_xlfn.LOGNORM.INV(S2469,'Input Parameters'!$H$29,'Input Parameters'!$I$29)</f>
        <v>53.955878828064073</v>
      </c>
      <c r="U2469" s="10">
        <f t="shared" ca="1" si="325"/>
        <v>0.37398640140229311</v>
      </c>
      <c r="V2469" s="29">
        <f ca="1">IF('Input Parameters'!$D$30="Beta",_xlfn.BETA.INV(U2469,'Input Parameters'!$L$30,'Input Parameters'!$M$30,'Input Parameters'!$J$30,'Input Parameters'!$K$30),IF('Input Parameters'!$D$30="LogNorm",_xlfn.LOGNORM.INV(U2469,'Input Parameters'!$H$30,'Input Parameters'!$I$30)))</f>
        <v>0.88029181254539735</v>
      </c>
      <c r="W2469" s="2">
        <f ca="1">N2469+(P2469-N2469)*(1-ERF((T2469-R2469)/(2*SQRT(L2469*'Input Parameters'!$E$31))))</f>
        <v>0.47581391612884233</v>
      </c>
      <c r="X2469">
        <f t="shared" ca="1" si="326"/>
        <v>1</v>
      </c>
      <c r="Y2469" s="7"/>
    </row>
    <row r="2470" spans="1:25" ht="15" customHeight="1" x14ac:dyDescent="0.3">
      <c r="A2470" s="130">
        <v>2463</v>
      </c>
      <c r="B2470" s="10">
        <f t="shared" ca="1" si="318"/>
        <v>0.97802490265918396</v>
      </c>
      <c r="C2470" s="57">
        <f ca="1">_xlfn.NORM.INV(B2470,'Input Parameters'!$E$19,'Input Parameters'!$F$19)</f>
        <v>737.53078532583186</v>
      </c>
      <c r="D2470" s="10">
        <f t="shared" ca="1" si="319"/>
        <v>0.24034134300535848</v>
      </c>
      <c r="E2470" s="59">
        <f ca="1">IF(_xlfn.NORM.INV(D2470,'Input Parameters'!$E$20,'Input Parameters'!$F$20)&lt;3500,3500,IF(_xlfn.NORM.INV(D2470,'Input Parameters'!$E$20,'Input Parameters'!$F$20)&gt;5500,5500,_xlfn.NORM.INV(D2470,'Input Parameters'!$E$20,'Input Parameters'!$F$20)))</f>
        <v>4306.3565178255139</v>
      </c>
      <c r="F2470" s="10">
        <f t="shared" ca="1" si="320"/>
        <v>0.45686614769978928</v>
      </c>
      <c r="G2470" s="61">
        <f ca="1">_xlfn.NORM.INV(F2470,'Input Parameters'!$E$21,'Input Parameters'!$F$21)</f>
        <v>283.99851004152418</v>
      </c>
      <c r="H2470" s="54">
        <f ca="1">EXP(E2470*(1/'Input Parameters'!$E$22-1/G2470))</f>
        <v>0.62760505163912261</v>
      </c>
      <c r="I2470" s="10">
        <f t="shared" ca="1" si="321"/>
        <v>0.41606819451678545</v>
      </c>
      <c r="J2470" s="29">
        <f ca="1">_xlfn.BETA.INV(I2470,'Input Parameters'!$L$24,'Input Parameters'!$M$24,'Input Parameters'!$J$24,'Input Parameters'!$K$24)</f>
        <v>0.57270511108896405</v>
      </c>
      <c r="K2470" s="156">
        <f ca="1">('Input Parameters'!$E$25/'Input Parameters'!$E$31)^$J2470</f>
        <v>1.6435240351980584E-2</v>
      </c>
      <c r="L2470" s="66">
        <f ca="1">$H2470*$C2470*'Input Parameters'!$E$23*K2470</f>
        <v>7.6075119496883428</v>
      </c>
      <c r="M2470" s="23">
        <f t="shared" ca="1" si="322"/>
        <v>0.37814448831755798</v>
      </c>
      <c r="N2470" s="15">
        <f ca="1">_xlfn.NORM.INV(M2470,'Input Parameters'!$E$26,'Input Parameters'!$F$26)</f>
        <v>2.7482488828244798E-2</v>
      </c>
      <c r="O2470" s="8">
        <f t="shared" ca="1" si="323"/>
        <v>0.98110736531420117</v>
      </c>
      <c r="P2470" s="29">
        <f ca="1">_xlfn.LOGNORM.INV(O2470,'Input Parameters'!$H$27,'Input Parameters'!$I$27)</f>
        <v>3.568614888986124</v>
      </c>
      <c r="Q2470" s="10"/>
      <c r="R2470" s="15">
        <f>'Input Parameters'!$E$28</f>
        <v>12.7</v>
      </c>
      <c r="S2470" s="10">
        <f t="shared" ca="1" si="324"/>
        <v>0.89570783290179801</v>
      </c>
      <c r="T2470" s="25">
        <f ca="1">_xlfn.LOGNORM.INV(S2470,'Input Parameters'!$H$29,'Input Parameters'!$I$29)</f>
        <v>67.061629154582789</v>
      </c>
      <c r="U2470" s="10">
        <f t="shared" ca="1" si="325"/>
        <v>0.37439720659952058</v>
      </c>
      <c r="V2470" s="29">
        <f ca="1">IF('Input Parameters'!$D$30="Beta",_xlfn.BETA.INV(U2470,'Input Parameters'!$L$30,'Input Parameters'!$M$30,'Input Parameters'!$J$30,'Input Parameters'!$K$30),IF('Input Parameters'!$D$30="LogNorm",_xlfn.LOGNORM.INV(U2470,'Input Parameters'!$H$30,'Input Parameters'!$I$30)))</f>
        <v>0.88066822648139154</v>
      </c>
      <c r="W2470" s="2">
        <f ca="1">N2470+(P2470-N2470)*(1-ERF((T2470-R2470)/(2*SQRT(L2470*'Input Parameters'!$E$31))))</f>
        <v>0.60617778344387629</v>
      </c>
      <c r="X2470">
        <f t="shared" ca="1" si="326"/>
        <v>1</v>
      </c>
      <c r="Y2470" s="7"/>
    </row>
    <row r="2471" spans="1:25" ht="15" customHeight="1" x14ac:dyDescent="0.3">
      <c r="A2471" s="130">
        <v>2464</v>
      </c>
      <c r="B2471" s="10">
        <f t="shared" ca="1" si="318"/>
        <v>0.38614331372303268</v>
      </c>
      <c r="C2471" s="57">
        <f ca="1">_xlfn.NORM.INV(B2471,'Input Parameters'!$E$19,'Input Parameters'!$F$19)</f>
        <v>542.84695148633512</v>
      </c>
      <c r="D2471" s="10">
        <f t="shared" ca="1" si="319"/>
        <v>0.18012276304076769</v>
      </c>
      <c r="E2471" s="59">
        <f ca="1">IF(_xlfn.NORM.INV(D2471,'Input Parameters'!$E$20,'Input Parameters'!$F$20)&lt;3500,3500,IF(_xlfn.NORM.INV(D2471,'Input Parameters'!$E$20,'Input Parameters'!$F$20)&gt;5500,5500,_xlfn.NORM.INV(D2471,'Input Parameters'!$E$20,'Input Parameters'!$F$20)))</f>
        <v>4159.5718612635173</v>
      </c>
      <c r="F2471" s="10">
        <f t="shared" ca="1" si="320"/>
        <v>0.63745073676229524</v>
      </c>
      <c r="G2471" s="61">
        <f ca="1">_xlfn.NORM.INV(F2471,'Input Parameters'!$E$21,'Input Parameters'!$F$21)</f>
        <v>287.61399243266527</v>
      </c>
      <c r="H2471" s="54">
        <f ca="1">EXP(E2471*(1/'Input Parameters'!$E$22-1/G2471))</f>
        <v>0.76655349422896901</v>
      </c>
      <c r="I2471" s="10">
        <f t="shared" ca="1" si="321"/>
        <v>0.36191483774024003</v>
      </c>
      <c r="J2471" s="29">
        <f ca="1">_xlfn.BETA.INV(I2471,'Input Parameters'!$L$24,'Input Parameters'!$M$24,'Input Parameters'!$J$24,'Input Parameters'!$K$24)</f>
        <v>0.54945224575876606</v>
      </c>
      <c r="K2471" s="156">
        <f ca="1">('Input Parameters'!$E$25/'Input Parameters'!$E$31)^$J2471</f>
        <v>1.9418638856534193E-2</v>
      </c>
      <c r="L2471" s="66">
        <f ca="1">$H2471*$C2471*'Input Parameters'!$E$23*K2471</f>
        <v>8.0805078372319219</v>
      </c>
      <c r="M2471" s="23">
        <f t="shared" ca="1" si="322"/>
        <v>0.10072784673606594</v>
      </c>
      <c r="N2471" s="15">
        <f ca="1">_xlfn.NORM.INV(M2471,'Input Parameters'!$E$26,'Input Parameters'!$F$26)</f>
        <v>7.1742803363002636E-3</v>
      </c>
      <c r="O2471" s="8">
        <f t="shared" ca="1" si="323"/>
        <v>0.84685211474592625</v>
      </c>
      <c r="P2471" s="29">
        <f ca="1">_xlfn.LOGNORM.INV(O2471,'Input Parameters'!$H$27,'Input Parameters'!$I$27)</f>
        <v>2.2385080507189197</v>
      </c>
      <c r="Q2471" s="10"/>
      <c r="R2471" s="15">
        <f>'Input Parameters'!$E$28</f>
        <v>12.7</v>
      </c>
      <c r="S2471" s="10">
        <f t="shared" ca="1" si="324"/>
        <v>0.93411027774932043</v>
      </c>
      <c r="T2471" s="25">
        <f ca="1">_xlfn.LOGNORM.INV(S2471,'Input Parameters'!$H$29,'Input Parameters'!$I$29)</f>
        <v>68.967922896140664</v>
      </c>
      <c r="U2471" s="10">
        <f t="shared" ca="1" si="325"/>
        <v>0.77235489006439961</v>
      </c>
      <c r="V2471" s="29">
        <f ca="1">IF('Input Parameters'!$D$30="Beta",_xlfn.BETA.INV(U2471,'Input Parameters'!$L$30,'Input Parameters'!$M$30,'Input Parameters'!$J$30,'Input Parameters'!$K$30),IF('Input Parameters'!$D$30="LogNorm",_xlfn.LOGNORM.INV(U2471,'Input Parameters'!$H$30,'Input Parameters'!$I$30)))</f>
        <v>1.3412941795548954</v>
      </c>
      <c r="W2471" s="2">
        <f ca="1">N2471+(P2471-N2471)*(1-ERF((T2471-R2471)/(2*SQRT(L2471*'Input Parameters'!$E$31))))</f>
        <v>0.367783006772952</v>
      </c>
      <c r="X2471">
        <f t="shared" ca="1" si="326"/>
        <v>1</v>
      </c>
      <c r="Y2471" s="7"/>
    </row>
    <row r="2472" spans="1:25" ht="15" customHeight="1" x14ac:dyDescent="0.3">
      <c r="A2472" s="130">
        <v>2465</v>
      </c>
      <c r="B2472" s="10">
        <f t="shared" ca="1" si="318"/>
        <v>0.86455281075750634</v>
      </c>
      <c r="C2472" s="57">
        <f ca="1">_xlfn.NORM.INV(B2472,'Input Parameters'!$E$19,'Input Parameters'!$F$19)</f>
        <v>660.33494241164124</v>
      </c>
      <c r="D2472" s="10">
        <f t="shared" ca="1" si="319"/>
        <v>0.54370825759111407</v>
      </c>
      <c r="E2472" s="59">
        <f ca="1">IF(_xlfn.NORM.INV(D2472,'Input Parameters'!$E$20,'Input Parameters'!$F$20)&lt;3500,3500,IF(_xlfn.NORM.INV(D2472,'Input Parameters'!$E$20,'Input Parameters'!$F$20)&gt;5500,5500,_xlfn.NORM.INV(D2472,'Input Parameters'!$E$20,'Input Parameters'!$F$20)))</f>
        <v>4876.8463248336793</v>
      </c>
      <c r="F2472" s="10">
        <f t="shared" ca="1" si="320"/>
        <v>0.13082008455029182</v>
      </c>
      <c r="G2472" s="61">
        <f ca="1">_xlfn.NORM.INV(F2472,'Input Parameters'!$E$21,'Input Parameters'!$F$21)</f>
        <v>276.02696987049706</v>
      </c>
      <c r="H2472" s="54">
        <f ca="1">EXP(E2472*(1/'Input Parameters'!$E$22-1/G2472))</f>
        <v>0.35934228958785758</v>
      </c>
      <c r="I2472" s="10">
        <f t="shared" ca="1" si="321"/>
        <v>0.33216502566068429</v>
      </c>
      <c r="J2472" s="29">
        <f ca="1">_xlfn.BETA.INV(I2472,'Input Parameters'!$L$24,'Input Parameters'!$M$24,'Input Parameters'!$J$24,'Input Parameters'!$K$24)</f>
        <v>0.53613514973251597</v>
      </c>
      <c r="K2472" s="156">
        <f ca="1">('Input Parameters'!$E$25/'Input Parameters'!$E$31)^$J2472</f>
        <v>2.1365216331460702E-2</v>
      </c>
      <c r="L2472" s="66">
        <f ca="1">$H2472*$C2472*'Input Parameters'!$E$23*K2472</f>
        <v>5.0696724931946742</v>
      </c>
      <c r="M2472" s="23">
        <f t="shared" ca="1" si="322"/>
        <v>0.89367856806963386</v>
      </c>
      <c r="N2472" s="15">
        <f ca="1">_xlfn.NORM.INV(M2472,'Input Parameters'!$E$26,'Input Parameters'!$F$26)</f>
        <v>6.0172953150233376E-2</v>
      </c>
      <c r="O2472" s="8">
        <f t="shared" ca="1" si="323"/>
        <v>0.87967492710356199</v>
      </c>
      <c r="P2472" s="29">
        <f ca="1">_xlfn.LOGNORM.INV(O2472,'Input Parameters'!$H$27,'Input Parameters'!$I$27)</f>
        <v>2.3924565151549855</v>
      </c>
      <c r="Q2472" s="10"/>
      <c r="R2472" s="15">
        <f>'Input Parameters'!$E$28</f>
        <v>12.7</v>
      </c>
      <c r="S2472" s="10">
        <f t="shared" ca="1" si="324"/>
        <v>0.44992154892471792</v>
      </c>
      <c r="T2472" s="25">
        <f ca="1">_xlfn.LOGNORM.INV(S2472,'Input Parameters'!$H$29,'Input Parameters'!$I$29)</f>
        <v>57.414758943240003</v>
      </c>
      <c r="U2472" s="10">
        <f t="shared" ca="1" si="325"/>
        <v>0.21077949188570633</v>
      </c>
      <c r="V2472" s="29">
        <f ca="1">IF('Input Parameters'!$D$30="Beta",_xlfn.BETA.INV(U2472,'Input Parameters'!$L$30,'Input Parameters'!$M$30,'Input Parameters'!$J$30,'Input Parameters'!$K$30),IF('Input Parameters'!$D$30="LogNorm",_xlfn.LOGNORM.INV(U2472,'Input Parameters'!$H$30,'Input Parameters'!$I$30)))</f>
        <v>0.72779451078709401</v>
      </c>
      <c r="W2472" s="2">
        <f ca="1">N2472+(P2472-N2472)*(1-ERF((T2472-R2472)/(2*SQRT(L2472*'Input Parameters'!$E$31))))</f>
        <v>0.43390498154162183</v>
      </c>
      <c r="X2472">
        <f t="shared" ca="1" si="326"/>
        <v>1</v>
      </c>
      <c r="Y2472" s="7"/>
    </row>
    <row r="2473" spans="1:25" ht="15" customHeight="1" x14ac:dyDescent="0.3">
      <c r="A2473" s="130">
        <v>2466</v>
      </c>
      <c r="B2473" s="10">
        <f t="shared" ca="1" si="318"/>
        <v>0.57280236196434131</v>
      </c>
      <c r="C2473" s="57">
        <f ca="1">_xlfn.NORM.INV(B2473,'Input Parameters'!$E$19,'Input Parameters'!$F$19)</f>
        <v>582.80687471352951</v>
      </c>
      <c r="D2473" s="10">
        <f t="shared" ca="1" si="319"/>
        <v>0.30320349032508331</v>
      </c>
      <c r="E2473" s="59">
        <f ca="1">IF(_xlfn.NORM.INV(D2473,'Input Parameters'!$E$20,'Input Parameters'!$F$20)&lt;3500,3500,IF(_xlfn.NORM.INV(D2473,'Input Parameters'!$E$20,'Input Parameters'!$F$20)&gt;5500,5500,_xlfn.NORM.INV(D2473,'Input Parameters'!$E$20,'Input Parameters'!$F$20)))</f>
        <v>4439.3537000645101</v>
      </c>
      <c r="F2473" s="10">
        <f t="shared" ca="1" si="320"/>
        <v>0.45050394829416252</v>
      </c>
      <c r="G2473" s="61">
        <f ca="1">_xlfn.NORM.INV(F2473,'Input Parameters'!$E$21,'Input Parameters'!$F$21)</f>
        <v>283.87230855703689</v>
      </c>
      <c r="H2473" s="54">
        <f ca="1">EXP(E2473*(1/'Input Parameters'!$E$22-1/G2473))</f>
        <v>0.61435602686274238</v>
      </c>
      <c r="I2473" s="10">
        <f t="shared" ca="1" si="321"/>
        <v>0.77590247751826247</v>
      </c>
      <c r="J2473" s="29">
        <f ca="1">_xlfn.BETA.INV(I2473,'Input Parameters'!$L$24,'Input Parameters'!$M$24,'Input Parameters'!$J$24,'Input Parameters'!$K$24)</f>
        <v>0.72302157325062899</v>
      </c>
      <c r="K2473" s="156">
        <f ca="1">('Input Parameters'!$E$25/'Input Parameters'!$E$31)^$J2473</f>
        <v>5.590817479058199E-3</v>
      </c>
      <c r="L2473" s="66">
        <f ca="1">$H2473*$C2473*'Input Parameters'!$E$23*K2473</f>
        <v>2.0017973194386656</v>
      </c>
      <c r="M2473" s="23">
        <f t="shared" ca="1" si="322"/>
        <v>0.95937849945728937</v>
      </c>
      <c r="N2473" s="15">
        <f ca="1">_xlfn.NORM.INV(M2473,'Input Parameters'!$E$26,'Input Parameters'!$F$26)</f>
        <v>7.0613898673622305E-2</v>
      </c>
      <c r="O2473" s="8">
        <f t="shared" ca="1" si="323"/>
        <v>0.18090514814827874</v>
      </c>
      <c r="P2473" s="29">
        <f ca="1">_xlfn.LOGNORM.INV(O2473,'Input Parameters'!$H$27,'Input Parameters'!$I$27)</f>
        <v>0.95100881494565748</v>
      </c>
      <c r="Q2473" s="10"/>
      <c r="R2473" s="15">
        <f>'Input Parameters'!$E$28</f>
        <v>12.7</v>
      </c>
      <c r="S2473" s="10">
        <f t="shared" ca="1" si="324"/>
        <v>0.13140142374389019</v>
      </c>
      <c r="T2473" s="25">
        <f ca="1">_xlfn.LOGNORM.INV(S2473,'Input Parameters'!$H$29,'Input Parameters'!$I$29)</f>
        <v>51.352287771153676</v>
      </c>
      <c r="U2473" s="10">
        <f t="shared" ca="1" si="325"/>
        <v>5.2893403490790081E-2</v>
      </c>
      <c r="V2473" s="29">
        <f ca="1">IF('Input Parameters'!$D$30="Beta",_xlfn.BETA.INV(U2473,'Input Parameters'!$L$30,'Input Parameters'!$M$30,'Input Parameters'!$J$30,'Input Parameters'!$K$30),IF('Input Parameters'!$D$30="LogNorm",_xlfn.LOGNORM.INV(U2473,'Input Parameters'!$H$30,'Input Parameters'!$I$30)))</f>
        <v>0.5280219867421132</v>
      </c>
      <c r="W2473" s="2">
        <f ca="1">N2473+(P2473-N2473)*(1-ERF((T2473-R2473)/(2*SQRT(L2473*'Input Parameters'!$E$31))))</f>
        <v>0.11761887963006254</v>
      </c>
      <c r="X2473">
        <f t="shared" ca="1" si="326"/>
        <v>1</v>
      </c>
      <c r="Y2473" s="7"/>
    </row>
    <row r="2474" spans="1:25" ht="15" customHeight="1" x14ac:dyDescent="0.3">
      <c r="A2474" s="130">
        <v>2467</v>
      </c>
      <c r="B2474" s="10">
        <f t="shared" ca="1" si="318"/>
        <v>0.24323949735003603</v>
      </c>
      <c r="C2474" s="57">
        <f ca="1">_xlfn.NORM.INV(B2474,'Input Parameters'!$E$19,'Input Parameters'!$F$19)</f>
        <v>508.49476853284068</v>
      </c>
      <c r="D2474" s="10">
        <f t="shared" ca="1" si="319"/>
        <v>0.69301568070966324</v>
      </c>
      <c r="E2474" s="59">
        <f ca="1">IF(_xlfn.NORM.INV(D2474,'Input Parameters'!$E$20,'Input Parameters'!$F$20)&lt;3500,3500,IF(_xlfn.NORM.INV(D2474,'Input Parameters'!$E$20,'Input Parameters'!$F$20)&gt;5500,5500,_xlfn.NORM.INV(D2474,'Input Parameters'!$E$20,'Input Parameters'!$F$20)))</f>
        <v>5153.0916366887604</v>
      </c>
      <c r="F2474" s="10">
        <f t="shared" ca="1" si="320"/>
        <v>0.77364484507707343</v>
      </c>
      <c r="G2474" s="61">
        <f ca="1">_xlfn.NORM.INV(F2474,'Input Parameters'!$E$21,'Input Parameters'!$F$21)</f>
        <v>290.75210704674362</v>
      </c>
      <c r="H2474" s="54">
        <f ca="1">EXP(E2474*(1/'Input Parameters'!$E$22-1/G2474))</f>
        <v>0.87286611189345442</v>
      </c>
      <c r="I2474" s="10">
        <f t="shared" ca="1" si="321"/>
        <v>0.88499211756155738</v>
      </c>
      <c r="J2474" s="29">
        <f ca="1">_xlfn.BETA.INV(I2474,'Input Parameters'!$L$24,'Input Parameters'!$M$24,'Input Parameters'!$J$24,'Input Parameters'!$K$24)</f>
        <v>0.78245876979843121</v>
      </c>
      <c r="K2474" s="156">
        <f ca="1">('Input Parameters'!$E$25/'Input Parameters'!$E$31)^$J2474</f>
        <v>3.6500831562118236E-3</v>
      </c>
      <c r="L2474" s="66">
        <f ca="1">$H2474*$C2474*'Input Parameters'!$E$23*K2474</f>
        <v>1.620081566781052</v>
      </c>
      <c r="M2474" s="23">
        <f t="shared" ca="1" si="322"/>
        <v>0.11246107882949774</v>
      </c>
      <c r="N2474" s="15">
        <f ca="1">_xlfn.NORM.INV(M2474,'Input Parameters'!$E$26,'Input Parameters'!$F$26)</f>
        <v>8.5155900196251695E-3</v>
      </c>
      <c r="O2474" s="8">
        <f t="shared" ca="1" si="323"/>
        <v>0.15825204517994751</v>
      </c>
      <c r="P2474" s="29">
        <f ca="1">_xlfn.LOGNORM.INV(O2474,'Input Parameters'!$H$27,'Input Parameters'!$I$27)</f>
        <v>0.91398887308094878</v>
      </c>
      <c r="Q2474" s="10"/>
      <c r="R2474" s="15">
        <f>'Input Parameters'!$E$28</f>
        <v>12.7</v>
      </c>
      <c r="S2474" s="10">
        <f t="shared" ca="1" si="324"/>
        <v>0.31543516718633502</v>
      </c>
      <c r="T2474" s="25">
        <f ca="1">_xlfn.LOGNORM.INV(S2474,'Input Parameters'!$H$29,'Input Parameters'!$I$29)</f>
        <v>55.173596410465976</v>
      </c>
      <c r="U2474" s="10">
        <f t="shared" ca="1" si="325"/>
        <v>0.91477757769755086</v>
      </c>
      <c r="V2474" s="29">
        <f ca="1">IF('Input Parameters'!$D$30="Beta",_xlfn.BETA.INV(U2474,'Input Parameters'!$L$30,'Input Parameters'!$M$30,'Input Parameters'!$J$30,'Input Parameters'!$K$30),IF('Input Parameters'!$D$30="LogNorm",_xlfn.LOGNORM.INV(U2474,'Input Parameters'!$H$30,'Input Parameters'!$I$30)))</f>
        <v>1.7156059063581544</v>
      </c>
      <c r="W2474" s="2">
        <f ca="1">N2474+(P2474-N2474)*(1-ERF((T2474-R2474)/(2*SQRT(L2474*'Input Parameters'!$E$31))))</f>
        <v>2.5081582981194912E-2</v>
      </c>
      <c r="X2474">
        <f t="shared" ca="1" si="326"/>
        <v>1</v>
      </c>
      <c r="Y2474" s="7"/>
    </row>
    <row r="2475" spans="1:25" ht="15" customHeight="1" x14ac:dyDescent="0.3">
      <c r="A2475" s="130">
        <v>2468</v>
      </c>
      <c r="B2475" s="10">
        <f t="shared" ca="1" si="318"/>
        <v>9.1902998274262626E-2</v>
      </c>
      <c r="C2475" s="57">
        <f ca="1">_xlfn.NORM.INV(B2475,'Input Parameters'!$E$19,'Input Parameters'!$F$19)</f>
        <v>454.98874869605027</v>
      </c>
      <c r="D2475" s="10">
        <f t="shared" ca="1" si="319"/>
        <v>1.8452493014151639E-3</v>
      </c>
      <c r="E2475" s="59">
        <f ca="1">IF(_xlfn.NORM.INV(D2475,'Input Parameters'!$E$20,'Input Parameters'!$F$20)&lt;3500,3500,IF(_xlfn.NORM.INV(D2475,'Input Parameters'!$E$20,'Input Parameters'!$F$20)&gt;5500,5500,_xlfn.NORM.INV(D2475,'Input Parameters'!$E$20,'Input Parameters'!$F$20)))</f>
        <v>3500</v>
      </c>
      <c r="F2475" s="10">
        <f t="shared" ca="1" si="320"/>
        <v>0.52322795475794226</v>
      </c>
      <c r="G2475" s="61">
        <f ca="1">_xlfn.NORM.INV(F2475,'Input Parameters'!$E$21,'Input Parameters'!$F$21)</f>
        <v>285.30789832131001</v>
      </c>
      <c r="H2475" s="54">
        <f ca="1">EXP(E2475*(1/'Input Parameters'!$E$22-1/G2475))</f>
        <v>0.72465747341058628</v>
      </c>
      <c r="I2475" s="10">
        <f t="shared" ca="1" si="321"/>
        <v>0.28181389837138859</v>
      </c>
      <c r="J2475" s="29">
        <f ca="1">_xlfn.BETA.INV(I2475,'Input Parameters'!$L$24,'Input Parameters'!$M$24,'Input Parameters'!$J$24,'Input Parameters'!$K$24)</f>
        <v>0.51236498370643913</v>
      </c>
      <c r="K2475" s="156">
        <f ca="1">('Input Parameters'!$E$25/'Input Parameters'!$E$31)^$J2475</f>
        <v>2.5337375928326272E-2</v>
      </c>
      <c r="L2475" s="66">
        <f ca="1">$H2475*$C2475*'Input Parameters'!$E$23*K2475</f>
        <v>8.3540114802207075</v>
      </c>
      <c r="M2475" s="23">
        <f t="shared" ca="1" si="322"/>
        <v>3.8003182677482927E-3</v>
      </c>
      <c r="N2475" s="15">
        <f ca="1">_xlfn.NORM.INV(M2475,'Input Parameters'!$E$26,'Input Parameters'!$F$26)</f>
        <v>-2.2055593259254748E-2</v>
      </c>
      <c r="O2475" s="8">
        <f t="shared" ca="1" si="323"/>
        <v>0.85675247146129774</v>
      </c>
      <c r="P2475" s="29">
        <f ca="1">_xlfn.LOGNORM.INV(O2475,'Input Parameters'!$H$27,'Input Parameters'!$I$27)</f>
        <v>2.2813151115080488</v>
      </c>
      <c r="Q2475" s="10"/>
      <c r="R2475" s="15">
        <f>'Input Parameters'!$E$28</f>
        <v>12.7</v>
      </c>
      <c r="S2475" s="10">
        <f t="shared" ca="1" si="324"/>
        <v>0.32342037695953341</v>
      </c>
      <c r="T2475" s="25">
        <f ca="1">_xlfn.LOGNORM.INV(S2475,'Input Parameters'!$H$29,'Input Parameters'!$I$29)</f>
        <v>55.312197528719658</v>
      </c>
      <c r="U2475" s="10">
        <f t="shared" ca="1" si="325"/>
        <v>0.51629669445188431</v>
      </c>
      <c r="V2475" s="29">
        <f ca="1">IF('Input Parameters'!$D$30="Beta",_xlfn.BETA.INV(U2475,'Input Parameters'!$L$30,'Input Parameters'!$M$30,'Input Parameters'!$J$30,'Input Parameters'!$K$30),IF('Input Parameters'!$D$30="LogNorm",_xlfn.LOGNORM.INV(U2475,'Input Parameters'!$H$30,'Input Parameters'!$I$30)))</f>
        <v>1.0154381456210781</v>
      </c>
      <c r="W2475" s="2">
        <f ca="1">N2475+(P2475-N2475)*(1-ERF((T2475-R2475)/(2*SQRT(L2475*'Input Parameters'!$E$31))))</f>
        <v>0.66247189037334397</v>
      </c>
      <c r="X2475">
        <f t="shared" ca="1" si="326"/>
        <v>1</v>
      </c>
      <c r="Y2475" s="7"/>
    </row>
    <row r="2476" spans="1:25" ht="15" customHeight="1" x14ac:dyDescent="0.3">
      <c r="A2476" s="130">
        <v>2469</v>
      </c>
      <c r="B2476" s="10">
        <f t="shared" ca="1" si="318"/>
        <v>0.35847739673144974</v>
      </c>
      <c r="C2476" s="57">
        <f ca="1">_xlfn.NORM.INV(B2476,'Input Parameters'!$E$19,'Input Parameters'!$F$19)</f>
        <v>536.66607749458876</v>
      </c>
      <c r="D2476" s="10">
        <f t="shared" ca="1" si="319"/>
        <v>0.14913177372964004</v>
      </c>
      <c r="E2476" s="59">
        <f ca="1">IF(_xlfn.NORM.INV(D2476,'Input Parameters'!$E$20,'Input Parameters'!$F$20)&lt;3500,3500,IF(_xlfn.NORM.INV(D2476,'Input Parameters'!$E$20,'Input Parameters'!$F$20)&gt;5500,5500,_xlfn.NORM.INV(D2476,'Input Parameters'!$E$20,'Input Parameters'!$F$20)))</f>
        <v>4071.8849494201677</v>
      </c>
      <c r="F2476" s="10">
        <f t="shared" ca="1" si="320"/>
        <v>0.67512183095449452</v>
      </c>
      <c r="G2476" s="61">
        <f ca="1">_xlfn.NORM.INV(F2476,'Input Parameters'!$E$21,'Input Parameters'!$F$21)</f>
        <v>288.41923162639489</v>
      </c>
      <c r="H2476" s="54">
        <f ca="1">EXP(E2476*(1/'Input Parameters'!$E$22-1/G2476))</f>
        <v>0.8019410670749979</v>
      </c>
      <c r="I2476" s="10">
        <f t="shared" ca="1" si="321"/>
        <v>0.87002835369459908</v>
      </c>
      <c r="J2476" s="29">
        <f ca="1">_xlfn.BETA.INV(I2476,'Input Parameters'!$L$24,'Input Parameters'!$M$24,'Input Parameters'!$J$24,'Input Parameters'!$K$24)</f>
        <v>0.77303610459359484</v>
      </c>
      <c r="K2476" s="156">
        <f ca="1">('Input Parameters'!$E$25/'Input Parameters'!$E$31)^$J2476</f>
        <v>3.9053362549864852E-3</v>
      </c>
      <c r="L2476" s="66">
        <f ca="1">$H2476*$C2476*'Input Parameters'!$E$23*K2476</f>
        <v>1.6807573991393638</v>
      </c>
      <c r="M2476" s="23">
        <f t="shared" ca="1" si="322"/>
        <v>0.89601831075497262</v>
      </c>
      <c r="N2476" s="15">
        <f ca="1">_xlfn.NORM.INV(M2476,'Input Parameters'!$E$26,'Input Parameters'!$F$26)</f>
        <v>6.0442893125485009E-2</v>
      </c>
      <c r="O2476" s="8">
        <f t="shared" ca="1" si="323"/>
        <v>0.88587379674683187</v>
      </c>
      <c r="P2476" s="29">
        <f ca="1">_xlfn.LOGNORM.INV(O2476,'Input Parameters'!$H$27,'Input Parameters'!$I$27)</f>
        <v>2.4260412621714504</v>
      </c>
      <c r="Q2476" s="10"/>
      <c r="R2476" s="15">
        <f>'Input Parameters'!$E$28</f>
        <v>12.7</v>
      </c>
      <c r="S2476" s="10">
        <f t="shared" ca="1" si="324"/>
        <v>0.20563374961204073</v>
      </c>
      <c r="T2476" s="25">
        <f ca="1">_xlfn.LOGNORM.INV(S2476,'Input Parameters'!$H$29,'Input Parameters'!$I$29)</f>
        <v>53.10021843152083</v>
      </c>
      <c r="U2476" s="10">
        <f t="shared" ca="1" si="325"/>
        <v>0.51213073160135292</v>
      </c>
      <c r="V2476" s="29">
        <f ca="1">IF('Input Parameters'!$D$30="Beta",_xlfn.BETA.INV(U2476,'Input Parameters'!$L$30,'Input Parameters'!$M$30,'Input Parameters'!$J$30,'Input Parameters'!$K$30),IF('Input Parameters'!$D$30="LogNorm",_xlfn.LOGNORM.INV(U2476,'Input Parameters'!$H$30,'Input Parameters'!$I$30)))</f>
        <v>1.0112625429771163</v>
      </c>
      <c r="W2476" s="2">
        <f ca="1">N2476+(P2476-N2476)*(1-ERF((T2476-R2476)/(2*SQRT(L2476*'Input Parameters'!$E$31))))</f>
        <v>0.12563500792339971</v>
      </c>
      <c r="X2476">
        <f t="shared" ca="1" si="326"/>
        <v>1</v>
      </c>
      <c r="Y2476" s="7"/>
    </row>
    <row r="2477" spans="1:25" ht="15" customHeight="1" x14ac:dyDescent="0.3">
      <c r="A2477" s="130">
        <v>2470</v>
      </c>
      <c r="B2477" s="10">
        <f t="shared" ca="1" si="318"/>
        <v>0.60099688239250648</v>
      </c>
      <c r="C2477" s="57">
        <f ca="1">_xlfn.NORM.INV(B2477,'Input Parameters'!$E$19,'Input Parameters'!$F$19)</f>
        <v>588.92593770697908</v>
      </c>
      <c r="D2477" s="10">
        <f t="shared" ca="1" si="319"/>
        <v>0.46535273713748648</v>
      </c>
      <c r="E2477" s="59">
        <f ca="1">IF(_xlfn.NORM.INV(D2477,'Input Parameters'!$E$20,'Input Parameters'!$F$20)&lt;3500,3500,IF(_xlfn.NORM.INV(D2477,'Input Parameters'!$E$20,'Input Parameters'!$F$20)&gt;5500,5500,_xlfn.NORM.INV(D2477,'Input Parameters'!$E$20,'Input Parameters'!$F$20)))</f>
        <v>4739.1299086041308</v>
      </c>
      <c r="F2477" s="10">
        <f t="shared" ca="1" si="320"/>
        <v>0.31938051343683338</v>
      </c>
      <c r="G2477" s="61">
        <f ca="1">_xlfn.NORM.INV(F2477,'Input Parameters'!$E$21,'Input Parameters'!$F$21)</f>
        <v>281.16026609886023</v>
      </c>
      <c r="H2477" s="54">
        <f ca="1">EXP(E2477*(1/'Input Parameters'!$E$22-1/G2477))</f>
        <v>0.50605358427285274</v>
      </c>
      <c r="I2477" s="10">
        <f t="shared" ca="1" si="321"/>
        <v>0.96981977204459635</v>
      </c>
      <c r="J2477" s="29">
        <f ca="1">_xlfn.BETA.INV(I2477,'Input Parameters'!$L$24,'Input Parameters'!$M$24,'Input Parameters'!$J$24,'Input Parameters'!$K$24)</f>
        <v>0.85856946854044836</v>
      </c>
      <c r="K2477" s="156">
        <f ca="1">('Input Parameters'!$E$25/'Input Parameters'!$E$31)^$J2477</f>
        <v>2.1143897148050805E-3</v>
      </c>
      <c r="L2477" s="66">
        <f ca="1">$H2477*$C2477*'Input Parameters'!$E$23*K2477</f>
        <v>0.63014751055933993</v>
      </c>
      <c r="M2477" s="23">
        <f t="shared" ca="1" si="322"/>
        <v>0.25417122816736482</v>
      </c>
      <c r="N2477" s="15">
        <f ca="1">_xlfn.NORM.INV(M2477,'Input Parameters'!$E$26,'Input Parameters'!$F$26)</f>
        <v>2.0110162083365007E-2</v>
      </c>
      <c r="O2477" s="8">
        <f t="shared" ca="1" si="323"/>
        <v>0.25621755419658687</v>
      </c>
      <c r="P2477" s="29">
        <f ca="1">_xlfn.LOGNORM.INV(O2477,'Input Parameters'!$H$27,'Input Parameters'!$I$27)</f>
        <v>1.0654639003347521</v>
      </c>
      <c r="Q2477" s="10"/>
      <c r="R2477" s="15">
        <f>'Input Parameters'!$E$28</f>
        <v>12.7</v>
      </c>
      <c r="S2477" s="10">
        <f t="shared" ca="1" si="324"/>
        <v>0.78423906793747533</v>
      </c>
      <c r="T2477" s="25">
        <f ca="1">_xlfn.LOGNORM.INV(S2477,'Input Parameters'!$H$29,'Input Parameters'!$I$29)</f>
        <v>63.608370820022969</v>
      </c>
      <c r="U2477" s="10">
        <f t="shared" ca="1" si="325"/>
        <v>8.1831683499056229E-4</v>
      </c>
      <c r="V2477" s="29">
        <f ca="1">IF('Input Parameters'!$D$30="Beta",_xlfn.BETA.INV(U2477,'Input Parameters'!$L$30,'Input Parameters'!$M$30,'Input Parameters'!$J$30,'Input Parameters'!$K$30),IF('Input Parameters'!$D$30="LogNorm",_xlfn.LOGNORM.INV(U2477,'Input Parameters'!$H$30,'Input Parameters'!$I$30)))</f>
        <v>0.28860244070820912</v>
      </c>
      <c r="W2477" s="2">
        <f ca="1">N2477+(P2477-N2477)*(1-ERF((T2477-R2477)/(2*SQRT(L2477*'Input Parameters'!$E$31))))</f>
        <v>2.0116190899636628E-2</v>
      </c>
      <c r="X2477">
        <f t="shared" ca="1" si="326"/>
        <v>1</v>
      </c>
      <c r="Y2477" s="7"/>
    </row>
    <row r="2478" spans="1:25" ht="15" customHeight="1" x14ac:dyDescent="0.3">
      <c r="A2478" s="130">
        <v>2471</v>
      </c>
      <c r="B2478" s="10">
        <f t="shared" ca="1" si="318"/>
        <v>0.34862176724987981</v>
      </c>
      <c r="C2478" s="57">
        <f ca="1">_xlfn.NORM.INV(B2478,'Input Parameters'!$E$19,'Input Parameters'!$F$19)</f>
        <v>534.4257747517313</v>
      </c>
      <c r="D2478" s="10">
        <f t="shared" ca="1" si="319"/>
        <v>0.50082823276648014</v>
      </c>
      <c r="E2478" s="59">
        <f ca="1">IF(_xlfn.NORM.INV(D2478,'Input Parameters'!$E$20,'Input Parameters'!$F$20)&lt;3500,3500,IF(_xlfn.NORM.INV(D2478,'Input Parameters'!$E$20,'Input Parameters'!$F$20)&gt;5500,5500,_xlfn.NORM.INV(D2478,'Input Parameters'!$E$20,'Input Parameters'!$F$20)))</f>
        <v>4801.4532512132419</v>
      </c>
      <c r="F2478" s="10">
        <f t="shared" ca="1" si="320"/>
        <v>0.87749111453837314</v>
      </c>
      <c r="G2478" s="61">
        <f ca="1">_xlfn.NORM.INV(F2478,'Input Parameters'!$E$21,'Input Parameters'!$F$21)</f>
        <v>293.98753372322915</v>
      </c>
      <c r="H2478" s="54">
        <f ca="1">EXP(E2478*(1/'Input Parameters'!$E$22-1/G2478))</f>
        <v>1.0565895298929098</v>
      </c>
      <c r="I2478" s="10">
        <f t="shared" ca="1" si="321"/>
        <v>0.38589325577852673</v>
      </c>
      <c r="J2478" s="29">
        <f ca="1">_xlfn.BETA.INV(I2478,'Input Parameters'!$L$24,'Input Parameters'!$M$24,'Input Parameters'!$J$24,'Input Parameters'!$K$24)</f>
        <v>0.55988428652792843</v>
      </c>
      <c r="K2478" s="156">
        <f ca="1">('Input Parameters'!$E$25/'Input Parameters'!$E$31)^$J2478</f>
        <v>1.8018493160470439E-2</v>
      </c>
      <c r="L2478" s="66">
        <f ca="1">$H2478*$C2478*'Input Parameters'!$E$23*K2478</f>
        <v>10.17447871441342</v>
      </c>
      <c r="M2478" s="23">
        <f t="shared" ca="1" si="322"/>
        <v>5.9844169961434712E-2</v>
      </c>
      <c r="N2478" s="15">
        <f ca="1">_xlfn.NORM.INV(M2478,'Input Parameters'!$E$26,'Input Parameters'!$F$26)</f>
        <v>1.322255499257366E-3</v>
      </c>
      <c r="O2478" s="8">
        <f t="shared" ca="1" si="323"/>
        <v>0.76905227676005905</v>
      </c>
      <c r="P2478" s="29">
        <f ca="1">_xlfn.LOGNORM.INV(O2478,'Input Parameters'!$H$27,'Input Parameters'!$I$27)</f>
        <v>1.9713263675761352</v>
      </c>
      <c r="Q2478" s="10"/>
      <c r="R2478" s="15">
        <f>'Input Parameters'!$E$28</f>
        <v>12.7</v>
      </c>
      <c r="S2478" s="10">
        <f t="shared" ca="1" si="324"/>
        <v>0.45451535508999752</v>
      </c>
      <c r="T2478" s="25">
        <f ca="1">_xlfn.LOGNORM.INV(S2478,'Input Parameters'!$H$29,'Input Parameters'!$I$29)</f>
        <v>57.489572050077008</v>
      </c>
      <c r="U2478" s="10">
        <f t="shared" ca="1" si="325"/>
        <v>0.67039179554713013</v>
      </c>
      <c r="V2478" s="29">
        <f ca="1">IF('Input Parameters'!$D$30="Beta",_xlfn.BETA.INV(U2478,'Input Parameters'!$L$30,'Input Parameters'!$M$30,'Input Parameters'!$J$30,'Input Parameters'!$K$30),IF('Input Parameters'!$D$30="LogNorm",_xlfn.LOGNORM.INV(U2478,'Input Parameters'!$H$30,'Input Parameters'!$I$30)))</f>
        <v>1.1889985164049248</v>
      </c>
      <c r="W2478" s="2">
        <f ca="1">N2478+(P2478-N2478)*(1-ERF((T2478-R2478)/(2*SQRT(L2478*'Input Parameters'!$E$31))))</f>
        <v>0.63321748959073865</v>
      </c>
      <c r="X2478">
        <f t="shared" ca="1" si="326"/>
        <v>1</v>
      </c>
      <c r="Y2478" s="7"/>
    </row>
    <row r="2479" spans="1:25" ht="15" customHeight="1" x14ac:dyDescent="0.3">
      <c r="A2479" s="130">
        <v>2472</v>
      </c>
      <c r="B2479" s="10">
        <f t="shared" ca="1" si="318"/>
        <v>0.38761079092103723</v>
      </c>
      <c r="C2479" s="57">
        <f ca="1">_xlfn.NORM.INV(B2479,'Input Parameters'!$E$19,'Input Parameters'!$F$19)</f>
        <v>543.17089021932691</v>
      </c>
      <c r="D2479" s="10">
        <f t="shared" ca="1" si="319"/>
        <v>0.15817424462249319</v>
      </c>
      <c r="E2479" s="59">
        <f ca="1">IF(_xlfn.NORM.INV(D2479,'Input Parameters'!$E$20,'Input Parameters'!$F$20)&lt;3500,3500,IF(_xlfn.NORM.INV(D2479,'Input Parameters'!$E$20,'Input Parameters'!$F$20)&gt;5500,5500,_xlfn.NORM.INV(D2479,'Input Parameters'!$E$20,'Input Parameters'!$F$20)))</f>
        <v>4098.6070965811596</v>
      </c>
      <c r="F2479" s="10">
        <f t="shared" ca="1" si="320"/>
        <v>0.22157646594090952</v>
      </c>
      <c r="G2479" s="61">
        <f ca="1">_xlfn.NORM.INV(F2479,'Input Parameters'!$E$21,'Input Parameters'!$F$21)</f>
        <v>278.82232407282436</v>
      </c>
      <c r="H2479" s="54">
        <f ca="1">EXP(E2479*(1/'Input Parameters'!$E$22-1/G2479))</f>
        <v>0.49101081437304722</v>
      </c>
      <c r="I2479" s="10">
        <f t="shared" ca="1" si="321"/>
        <v>0.69854343071333547</v>
      </c>
      <c r="J2479" s="29">
        <f ca="1">_xlfn.BETA.INV(I2479,'Input Parameters'!$L$24,'Input Parameters'!$M$24,'Input Parameters'!$J$24,'Input Parameters'!$K$24)</f>
        <v>0.6882402542853463</v>
      </c>
      <c r="K2479" s="156">
        <f ca="1">('Input Parameters'!$E$25/'Input Parameters'!$E$31)^$J2479</f>
        <v>7.1752023806227186E-3</v>
      </c>
      <c r="L2479" s="66">
        <f ca="1">$H2479*$C2479*'Input Parameters'!$E$23*K2479</f>
        <v>1.9136464302285097</v>
      </c>
      <c r="M2479" s="23">
        <f t="shared" ca="1" si="322"/>
        <v>0.97922484809205779</v>
      </c>
      <c r="N2479" s="15">
        <f ca="1">_xlfn.NORM.INV(M2479,'Input Parameters'!$E$26,'Input Parameters'!$F$26)</f>
        <v>7.6797922107628036E-2</v>
      </c>
      <c r="O2479" s="8">
        <f t="shared" ca="1" si="323"/>
        <v>0.21426697184140919</v>
      </c>
      <c r="P2479" s="29">
        <f ca="1">_xlfn.LOGNORM.INV(O2479,'Input Parameters'!$H$27,'Input Parameters'!$I$27)</f>
        <v>1.0029582410446416</v>
      </c>
      <c r="Q2479" s="10"/>
      <c r="R2479" s="15">
        <f>'Input Parameters'!$E$28</f>
        <v>12.7</v>
      </c>
      <c r="S2479" s="10">
        <f t="shared" ca="1" si="324"/>
        <v>0.72583816993251338</v>
      </c>
      <c r="T2479" s="25">
        <f ca="1">_xlfn.LOGNORM.INV(S2479,'Input Parameters'!$H$29,'Input Parameters'!$I$29)</f>
        <v>62.291611109196936</v>
      </c>
      <c r="U2479" s="10">
        <f t="shared" ca="1" si="325"/>
        <v>0.73538167551176326</v>
      </c>
      <c r="V2479" s="29">
        <f ca="1">IF('Input Parameters'!$D$30="Beta",_xlfn.BETA.INV(U2479,'Input Parameters'!$L$30,'Input Parameters'!$M$30,'Input Parameters'!$J$30,'Input Parameters'!$K$30),IF('Input Parameters'!$D$30="LogNorm",_xlfn.LOGNORM.INV(U2479,'Input Parameters'!$H$30,'Input Parameters'!$I$30)))</f>
        <v>1.2805861834769678</v>
      </c>
      <c r="W2479" s="2">
        <f ca="1">N2479+(P2479-N2479)*(1-ERF((T2479-R2479)/(2*SQRT(L2479*'Input Parameters'!$E$31))))</f>
        <v>8.7215053519349064E-2</v>
      </c>
      <c r="X2479">
        <f t="shared" ca="1" si="326"/>
        <v>1</v>
      </c>
      <c r="Y2479" s="7"/>
    </row>
    <row r="2480" spans="1:25" ht="15" customHeight="1" x14ac:dyDescent="0.3">
      <c r="A2480" s="130">
        <v>2473</v>
      </c>
      <c r="B2480" s="10">
        <f t="shared" ca="1" si="318"/>
        <v>0.302224890515009</v>
      </c>
      <c r="C2480" s="57">
        <f ca="1">_xlfn.NORM.INV(B2480,'Input Parameters'!$E$19,'Input Parameters'!$F$19)</f>
        <v>523.52797197284178</v>
      </c>
      <c r="D2480" s="10">
        <f t="shared" ca="1" si="319"/>
        <v>0.44067256462932669</v>
      </c>
      <c r="E2480" s="59">
        <f ca="1">IF(_xlfn.NORM.INV(D2480,'Input Parameters'!$E$20,'Input Parameters'!$F$20)&lt;3500,3500,IF(_xlfn.NORM.INV(D2480,'Input Parameters'!$E$20,'Input Parameters'!$F$20)&gt;5500,5500,_xlfn.NORM.INV(D2480,'Input Parameters'!$E$20,'Input Parameters'!$F$20)))</f>
        <v>4695.5150300421001</v>
      </c>
      <c r="F2480" s="10">
        <f t="shared" ca="1" si="320"/>
        <v>0.56731643249518138</v>
      </c>
      <c r="G2480" s="61">
        <f ca="1">_xlfn.NORM.INV(F2480,'Input Parameters'!$E$21,'Input Parameters'!$F$21)</f>
        <v>286.18263214235003</v>
      </c>
      <c r="H2480" s="54">
        <f ca="1">EXP(E2480*(1/'Input Parameters'!$E$22-1/G2480))</f>
        <v>0.6826596832117765</v>
      </c>
      <c r="I2480" s="10">
        <f t="shared" ca="1" si="321"/>
        <v>0.65721226355120865</v>
      </c>
      <c r="J2480" s="29">
        <f ca="1">_xlfn.BETA.INV(I2480,'Input Parameters'!$L$24,'Input Parameters'!$M$24,'Input Parameters'!$J$24,'Input Parameters'!$K$24)</f>
        <v>0.67080783549258549</v>
      </c>
      <c r="K2480" s="156">
        <f ca="1">('Input Parameters'!$E$25/'Input Parameters'!$E$31)^$J2480</f>
        <v>8.1309946219793594E-3</v>
      </c>
      <c r="L2480" s="66">
        <f ca="1">$H2480*$C2480*'Input Parameters'!$E$23*K2480</f>
        <v>2.9059478725117658</v>
      </c>
      <c r="M2480" s="23">
        <f t="shared" ca="1" si="322"/>
        <v>0.73350475647274471</v>
      </c>
      <c r="N2480" s="15">
        <f ca="1">_xlfn.NORM.INV(M2480,'Input Parameters'!$E$26,'Input Parameters'!$F$26)</f>
        <v>4.7092397658087572E-2</v>
      </c>
      <c r="O2480" s="8">
        <f t="shared" ca="1" si="323"/>
        <v>2.6547450302334519E-2</v>
      </c>
      <c r="P2480" s="29">
        <f ca="1">_xlfn.LOGNORM.INV(O2480,'Input Parameters'!$H$27,'Input Parameters'!$I$27)</f>
        <v>0.60503045987478299</v>
      </c>
      <c r="Q2480" s="10"/>
      <c r="R2480" s="15">
        <f>'Input Parameters'!$E$28</f>
        <v>12.7</v>
      </c>
      <c r="S2480" s="10">
        <f t="shared" ca="1" si="324"/>
        <v>0.53203166477195896</v>
      </c>
      <c r="T2480" s="25">
        <f ca="1">_xlfn.LOGNORM.INV(S2480,'Input Parameters'!$H$29,'Input Parameters'!$I$29)</f>
        <v>58.759706009801484</v>
      </c>
      <c r="U2480" s="10">
        <f t="shared" ca="1" si="325"/>
        <v>0.55496397065698444</v>
      </c>
      <c r="V2480" s="29">
        <f ca="1">IF('Input Parameters'!$D$30="Beta",_xlfn.BETA.INV(U2480,'Input Parameters'!$L$30,'Input Parameters'!$M$30,'Input Parameters'!$J$30,'Input Parameters'!$K$30),IF('Input Parameters'!$D$30="LogNorm",_xlfn.LOGNORM.INV(U2480,'Input Parameters'!$H$30,'Input Parameters'!$I$30)))</f>
        <v>1.0551790768286975</v>
      </c>
      <c r="W2480" s="2">
        <f ca="1">N2480+(P2480-N2480)*(1-ERF((T2480-R2480)/(2*SQRT(L2480*'Input Parameters'!$E$31))))</f>
        <v>7.8370549851347837E-2</v>
      </c>
      <c r="X2480">
        <f t="shared" ca="1" si="326"/>
        <v>1</v>
      </c>
      <c r="Y2480" s="7"/>
    </row>
    <row r="2481" spans="1:25" ht="15" customHeight="1" x14ac:dyDescent="0.3">
      <c r="A2481" s="130">
        <v>2474</v>
      </c>
      <c r="B2481" s="10">
        <f t="shared" ca="1" si="318"/>
        <v>0.53814433006107965</v>
      </c>
      <c r="C2481" s="57">
        <f ca="1">_xlfn.NORM.INV(B2481,'Input Parameters'!$E$19,'Input Parameters'!$F$19)</f>
        <v>575.39170370162731</v>
      </c>
      <c r="D2481" s="10">
        <f t="shared" ca="1" si="319"/>
        <v>0.18908094801875308</v>
      </c>
      <c r="E2481" s="59">
        <f ca="1">IF(_xlfn.NORM.INV(D2481,'Input Parameters'!$E$20,'Input Parameters'!$F$20)&lt;3500,3500,IF(_xlfn.NORM.INV(D2481,'Input Parameters'!$E$20,'Input Parameters'!$F$20)&gt;5500,5500,_xlfn.NORM.INV(D2481,'Input Parameters'!$E$20,'Input Parameters'!$F$20)))</f>
        <v>4183.0983179912919</v>
      </c>
      <c r="F2481" s="10">
        <f t="shared" ca="1" si="320"/>
        <v>1.7826831290598477E-2</v>
      </c>
      <c r="G2481" s="61">
        <f ca="1">_xlfn.NORM.INV(F2481,'Input Parameters'!$E$21,'Input Parameters'!$F$21)</f>
        <v>268.33727664892558</v>
      </c>
      <c r="H2481" s="54">
        <f ca="1">EXP(E2481*(1/'Input Parameters'!$E$22-1/G2481))</f>
        <v>0.26923487983158945</v>
      </c>
      <c r="I2481" s="10">
        <f t="shared" ca="1" si="321"/>
        <v>0.64129212980392103</v>
      </c>
      <c r="J2481" s="29">
        <f ca="1">_xlfn.BETA.INV(I2481,'Input Parameters'!$L$24,'Input Parameters'!$M$24,'Input Parameters'!$J$24,'Input Parameters'!$K$24)</f>
        <v>0.66422769711002572</v>
      </c>
      <c r="K2481" s="156">
        <f ca="1">('Input Parameters'!$E$25/'Input Parameters'!$E$31)^$J2481</f>
        <v>8.5240040770404816E-3</v>
      </c>
      <c r="L2481" s="66">
        <f ca="1">$H2481*$C2481*'Input Parameters'!$E$23*K2481</f>
        <v>1.3205004917043934</v>
      </c>
      <c r="M2481" s="23">
        <f t="shared" ca="1" si="322"/>
        <v>0.32502227572483844</v>
      </c>
      <c r="N2481" s="15">
        <f ca="1">_xlfn.NORM.INV(M2481,'Input Parameters'!$E$26,'Input Parameters'!$F$26)</f>
        <v>2.4472293713916196E-2</v>
      </c>
      <c r="O2481" s="8">
        <f t="shared" ca="1" si="323"/>
        <v>0.93122377291238301</v>
      </c>
      <c r="P2481" s="29">
        <f ca="1">_xlfn.LOGNORM.INV(O2481,'Input Parameters'!$H$27,'Input Parameters'!$I$27)</f>
        <v>2.7460890661820629</v>
      </c>
      <c r="Q2481" s="10"/>
      <c r="R2481" s="15">
        <f>'Input Parameters'!$E$28</f>
        <v>12.7</v>
      </c>
      <c r="S2481" s="10">
        <f t="shared" ca="1" si="324"/>
        <v>0.61552781078946894</v>
      </c>
      <c r="T2481" s="25">
        <f ca="1">_xlfn.LOGNORM.INV(S2481,'Input Parameters'!$H$29,'Input Parameters'!$I$29)</f>
        <v>60.184388571123378</v>
      </c>
      <c r="U2481" s="10">
        <f t="shared" ca="1" si="325"/>
        <v>0.23336507627079872</v>
      </c>
      <c r="V2481" s="29">
        <f ca="1">IF('Input Parameters'!$D$30="Beta",_xlfn.BETA.INV(U2481,'Input Parameters'!$L$30,'Input Parameters'!$M$30,'Input Parameters'!$J$30,'Input Parameters'!$K$30),IF('Input Parameters'!$D$30="LogNorm",_xlfn.LOGNORM.INV(U2481,'Input Parameters'!$H$30,'Input Parameters'!$I$30)))</f>
        <v>0.74991021934153301</v>
      </c>
      <c r="W2481" s="2">
        <f ca="1">N2481+(P2481-N2481)*(1-ERF((T2481-R2481)/(2*SQRT(L2481*'Input Parameters'!$E$31))))</f>
        <v>3.3940636572341934E-2</v>
      </c>
      <c r="X2481">
        <f t="shared" ca="1" si="326"/>
        <v>1</v>
      </c>
      <c r="Y2481" s="7"/>
    </row>
    <row r="2482" spans="1:25" ht="15" customHeight="1" x14ac:dyDescent="0.3">
      <c r="A2482" s="130">
        <v>2475</v>
      </c>
      <c r="B2482" s="10">
        <f t="shared" ca="1" si="318"/>
        <v>0.98460973100227356</v>
      </c>
      <c r="C2482" s="57">
        <f ca="1">_xlfn.NORM.INV(B2482,'Input Parameters'!$E$19,'Input Parameters'!$F$19)</f>
        <v>749.81141225580495</v>
      </c>
      <c r="D2482" s="10">
        <f t="shared" ca="1" si="319"/>
        <v>4.3695871042910062E-2</v>
      </c>
      <c r="E2482" s="59">
        <f ca="1">IF(_xlfn.NORM.INV(D2482,'Input Parameters'!$E$20,'Input Parameters'!$F$20)&lt;3500,3500,IF(_xlfn.NORM.INV(D2482,'Input Parameters'!$E$20,'Input Parameters'!$F$20)&gt;5500,5500,_xlfn.NORM.INV(D2482,'Input Parameters'!$E$20,'Input Parameters'!$F$20)))</f>
        <v>3603.476194686189</v>
      </c>
      <c r="F2482" s="10">
        <f t="shared" ca="1" si="320"/>
        <v>0.17116862113092002</v>
      </c>
      <c r="G2482" s="61">
        <f ca="1">_xlfn.NORM.INV(F2482,'Input Parameters'!$E$21,'Input Parameters'!$F$21)</f>
        <v>277.38647959811431</v>
      </c>
      <c r="H2482" s="54">
        <f ca="1">EXP(E2482*(1/'Input Parameters'!$E$22-1/G2482))</f>
        <v>0.50044351172365209</v>
      </c>
      <c r="I2482" s="10">
        <f t="shared" ca="1" si="321"/>
        <v>2.4724318627362019E-2</v>
      </c>
      <c r="J2482" s="29">
        <f ca="1">_xlfn.BETA.INV(I2482,'Input Parameters'!$L$24,'Input Parameters'!$M$24,'Input Parameters'!$J$24,'Input Parameters'!$K$24)</f>
        <v>0.29391619726064083</v>
      </c>
      <c r="K2482" s="156">
        <f ca="1">('Input Parameters'!$E$25/'Input Parameters'!$E$31)^$J2482</f>
        <v>0.1214294469231111</v>
      </c>
      <c r="L2482" s="66">
        <f ca="1">$H2482*$C2482*'Input Parameters'!$E$23*K2482</f>
        <v>45.564973924444615</v>
      </c>
      <c r="M2482" s="23">
        <f t="shared" ca="1" si="322"/>
        <v>0.1685763707929081</v>
      </c>
      <c r="N2482" s="15">
        <f ca="1">_xlfn.NORM.INV(M2482,'Input Parameters'!$E$26,'Input Parameters'!$F$26)</f>
        <v>1.3844068975333693E-2</v>
      </c>
      <c r="O2482" s="8">
        <f t="shared" ca="1" si="323"/>
        <v>0.64220569186505438</v>
      </c>
      <c r="P2482" s="29">
        <f ca="1">_xlfn.LOGNORM.INV(O2482,'Input Parameters'!$H$27,'Input Parameters'!$I$27)</f>
        <v>1.6726498330324149</v>
      </c>
      <c r="Q2482" s="10"/>
      <c r="R2482" s="15">
        <f>'Input Parameters'!$E$28</f>
        <v>12.7</v>
      </c>
      <c r="S2482" s="10">
        <f t="shared" ca="1" si="324"/>
        <v>0.57644472407637648</v>
      </c>
      <c r="T2482" s="25">
        <f ca="1">_xlfn.LOGNORM.INV(S2482,'Input Parameters'!$H$29,'Input Parameters'!$I$29)</f>
        <v>59.50611389058858</v>
      </c>
      <c r="U2482" s="10">
        <f t="shared" ca="1" si="325"/>
        <v>0.8332238732701549</v>
      </c>
      <c r="V2482" s="29">
        <f ca="1">IF('Input Parameters'!$D$30="Beta",_xlfn.BETA.INV(U2482,'Input Parameters'!$L$30,'Input Parameters'!$M$30,'Input Parameters'!$J$30,'Input Parameters'!$K$30),IF('Input Parameters'!$D$30="LogNorm",_xlfn.LOGNORM.INV(U2482,'Input Parameters'!$H$30,'Input Parameters'!$I$30)))</f>
        <v>1.4630635705160226</v>
      </c>
      <c r="W2482" s="2">
        <f ca="1">N2482+(P2482-N2482)*(1-ERF((T2482-R2482)/(2*SQRT(L2482*'Input Parameters'!$E$31))))</f>
        <v>1.0487954367243217</v>
      </c>
      <c r="X2482">
        <f t="shared" ca="1" si="326"/>
        <v>1</v>
      </c>
      <c r="Y2482" s="7"/>
    </row>
    <row r="2483" spans="1:25" ht="15" customHeight="1" x14ac:dyDescent="0.3">
      <c r="A2483" s="130">
        <v>2476</v>
      </c>
      <c r="B2483" s="10">
        <f t="shared" ca="1" si="318"/>
        <v>0.57573961940801388</v>
      </c>
      <c r="C2483" s="57">
        <f ca="1">_xlfn.NORM.INV(B2483,'Input Parameters'!$E$19,'Input Parameters'!$F$19)</f>
        <v>583.44002115049841</v>
      </c>
      <c r="D2483" s="10">
        <f t="shared" ca="1" si="319"/>
        <v>0.19173811527220019</v>
      </c>
      <c r="E2483" s="59">
        <f ca="1">IF(_xlfn.NORM.INV(D2483,'Input Parameters'!$E$20,'Input Parameters'!$F$20)&lt;3500,3500,IF(_xlfn.NORM.INV(D2483,'Input Parameters'!$E$20,'Input Parameters'!$F$20)&gt;5500,5500,_xlfn.NORM.INV(D2483,'Input Parameters'!$E$20,'Input Parameters'!$F$20)))</f>
        <v>4189.9436187349093</v>
      </c>
      <c r="F2483" s="10">
        <f t="shared" ca="1" si="320"/>
        <v>0.20257733881229367</v>
      </c>
      <c r="G2483" s="61">
        <f ca="1">_xlfn.NORM.INV(F2483,'Input Parameters'!$E$21,'Input Parameters'!$F$21)</f>
        <v>278.30693865508971</v>
      </c>
      <c r="H2483" s="54">
        <f ca="1">EXP(E2483*(1/'Input Parameters'!$E$22-1/G2483))</f>
        <v>0.47002543285747894</v>
      </c>
      <c r="I2483" s="10">
        <f t="shared" ca="1" si="321"/>
        <v>0.97702473967820358</v>
      </c>
      <c r="J2483" s="29">
        <f ca="1">_xlfn.BETA.INV(I2483,'Input Parameters'!$L$24,'Input Parameters'!$M$24,'Input Parameters'!$J$24,'Input Parameters'!$K$24)</f>
        <v>0.86978973377964786</v>
      </c>
      <c r="K2483" s="156">
        <f ca="1">('Input Parameters'!$E$25/'Input Parameters'!$E$31)^$J2483</f>
        <v>1.9508732868642482E-3</v>
      </c>
      <c r="L2483" s="66">
        <f ca="1">$H2483*$C2483*'Input Parameters'!$E$23*K2483</f>
        <v>0.53499119744728274</v>
      </c>
      <c r="M2483" s="23">
        <f t="shared" ca="1" si="322"/>
        <v>0.79468345358242742</v>
      </c>
      <c r="N2483" s="15">
        <f ca="1">_xlfn.NORM.INV(M2483,'Input Parameters'!$E$26,'Input Parameters'!$F$26)</f>
        <v>5.1278380709146476E-2</v>
      </c>
      <c r="O2483" s="8">
        <f t="shared" ca="1" si="323"/>
        <v>8.6437511927262789E-2</v>
      </c>
      <c r="P2483" s="29">
        <f ca="1">_xlfn.LOGNORM.INV(O2483,'Input Parameters'!$H$27,'Input Parameters'!$I$27)</f>
        <v>0.77895286854490597</v>
      </c>
      <c r="Q2483" s="10"/>
      <c r="R2483" s="15">
        <f>'Input Parameters'!$E$28</f>
        <v>12.7</v>
      </c>
      <c r="S2483" s="10">
        <f t="shared" ca="1" si="324"/>
        <v>0.89854270090077415</v>
      </c>
      <c r="T2483" s="25">
        <f ca="1">_xlfn.LOGNORM.INV(S2483,'Input Parameters'!$H$29,'Input Parameters'!$I$29)</f>
        <v>67.18087666119888</v>
      </c>
      <c r="U2483" s="10">
        <f t="shared" ca="1" si="325"/>
        <v>0.3407636121147567</v>
      </c>
      <c r="V2483" s="29">
        <f ca="1">IF('Input Parameters'!$D$30="Beta",_xlfn.BETA.INV(U2483,'Input Parameters'!$L$30,'Input Parameters'!$M$30,'Input Parameters'!$J$30,'Input Parameters'!$K$30),IF('Input Parameters'!$D$30="LogNorm",_xlfn.LOGNORM.INV(U2483,'Input Parameters'!$H$30,'Input Parameters'!$I$30)))</f>
        <v>0.84991002024282858</v>
      </c>
      <c r="W2483" s="2">
        <f ca="1">N2483+(P2483-N2483)*(1-ERF((T2483-R2483)/(2*SQRT(L2483*'Input Parameters'!$E$31))))</f>
        <v>5.1278481666948851E-2</v>
      </c>
      <c r="X2483">
        <f t="shared" ca="1" si="326"/>
        <v>1</v>
      </c>
      <c r="Y2483" s="7"/>
    </row>
    <row r="2484" spans="1:25" ht="15" customHeight="1" x14ac:dyDescent="0.3">
      <c r="A2484" s="130">
        <v>2477</v>
      </c>
      <c r="B2484" s="10">
        <f t="shared" ca="1" si="318"/>
        <v>2.4670764073446816E-2</v>
      </c>
      <c r="C2484" s="57">
        <f ca="1">_xlfn.NORM.INV(B2484,'Input Parameters'!$E$19,'Input Parameters'!$F$19)</f>
        <v>401.20438346057631</v>
      </c>
      <c r="D2484" s="10">
        <f t="shared" ca="1" si="319"/>
        <v>0.97773688057292385</v>
      </c>
      <c r="E2484" s="59">
        <f ca="1">IF(_xlfn.NORM.INV(D2484,'Input Parameters'!$E$20,'Input Parameters'!$F$20)&lt;3500,3500,IF(_xlfn.NORM.INV(D2484,'Input Parameters'!$E$20,'Input Parameters'!$F$20)&gt;5500,5500,_xlfn.NORM.INV(D2484,'Input Parameters'!$E$20,'Input Parameters'!$F$20)))</f>
        <v>5500</v>
      </c>
      <c r="F2484" s="10">
        <f t="shared" ca="1" si="320"/>
        <v>0.80834564732478875</v>
      </c>
      <c r="G2484" s="61">
        <f ca="1">_xlfn.NORM.INV(F2484,'Input Parameters'!$E$21,'Input Parameters'!$F$21)</f>
        <v>291.70247461267911</v>
      </c>
      <c r="H2484" s="54">
        <f ca="1">EXP(E2484*(1/'Input Parameters'!$E$22-1/G2484))</f>
        <v>0.91989385556057823</v>
      </c>
      <c r="I2484" s="10">
        <f t="shared" ca="1" si="321"/>
        <v>0.94600619326476332</v>
      </c>
      <c r="J2484" s="29">
        <f ca="1">_xlfn.BETA.INV(I2484,'Input Parameters'!$L$24,'Input Parameters'!$M$24,'Input Parameters'!$J$24,'Input Parameters'!$K$24)</f>
        <v>0.83048006608939362</v>
      </c>
      <c r="K2484" s="156">
        <f ca="1">('Input Parameters'!$E$25/'Input Parameters'!$E$31)^$J2484</f>
        <v>2.5863998489559785E-3</v>
      </c>
      <c r="L2484" s="66">
        <f ca="1">$H2484*$C2484*'Input Parameters'!$E$23*K2484</f>
        <v>0.95455081681368847</v>
      </c>
      <c r="M2484" s="23">
        <f t="shared" ca="1" si="322"/>
        <v>7.4712501013803445E-2</v>
      </c>
      <c r="N2484" s="15">
        <f ca="1">_xlfn.NORM.INV(M2484,'Input Parameters'!$E$26,'Input Parameters'!$F$26)</f>
        <v>3.7271256213088945E-3</v>
      </c>
      <c r="O2484" s="8">
        <f t="shared" ca="1" si="323"/>
        <v>1.1888869298822935E-2</v>
      </c>
      <c r="P2484" s="29">
        <f ca="1">_xlfn.LOGNORM.INV(O2484,'Input Parameters'!$H$27,'Input Parameters'!$I$27)</f>
        <v>0.52364187983242572</v>
      </c>
      <c r="Q2484" s="10"/>
      <c r="R2484" s="15">
        <f>'Input Parameters'!$E$28</f>
        <v>12.7</v>
      </c>
      <c r="S2484" s="10">
        <f t="shared" ca="1" si="324"/>
        <v>0.13328362256008275</v>
      </c>
      <c r="T2484" s="25">
        <f ca="1">_xlfn.LOGNORM.INV(S2484,'Input Parameters'!$H$29,'Input Parameters'!$I$29)</f>
        <v>51.402982229475015</v>
      </c>
      <c r="U2484" s="10">
        <f t="shared" ca="1" si="325"/>
        <v>0.13069810770227208</v>
      </c>
      <c r="V2484" s="29">
        <f ca="1">IF('Input Parameters'!$D$30="Beta",_xlfn.BETA.INV(U2484,'Input Parameters'!$L$30,'Input Parameters'!$M$30,'Input Parameters'!$J$30,'Input Parameters'!$K$30),IF('Input Parameters'!$D$30="LogNorm",_xlfn.LOGNORM.INV(U2484,'Input Parameters'!$H$30,'Input Parameters'!$I$30)))</f>
        <v>0.64166960047478805</v>
      </c>
      <c r="W2484" s="2">
        <f ca="1">N2484+(P2484-N2484)*(1-ERF((T2484-R2484)/(2*SQRT(L2484*'Input Parameters'!$E$31))))</f>
        <v>6.3749172787666616E-3</v>
      </c>
      <c r="X2484">
        <f t="shared" ca="1" si="326"/>
        <v>1</v>
      </c>
      <c r="Y2484" s="7"/>
    </row>
    <row r="2485" spans="1:25" ht="15" customHeight="1" x14ac:dyDescent="0.3">
      <c r="A2485" s="130">
        <v>2478</v>
      </c>
      <c r="B2485" s="10">
        <f t="shared" ca="1" si="318"/>
        <v>0.17683990712769826</v>
      </c>
      <c r="C2485" s="57">
        <f ca="1">_xlfn.NORM.INV(B2485,'Input Parameters'!$E$19,'Input Parameters'!$F$19)</f>
        <v>488.92833778463876</v>
      </c>
      <c r="D2485" s="10">
        <f t="shared" ca="1" si="319"/>
        <v>0.78174281828905334</v>
      </c>
      <c r="E2485" s="59">
        <f ca="1">IF(_xlfn.NORM.INV(D2485,'Input Parameters'!$E$20,'Input Parameters'!$F$20)&lt;3500,3500,IF(_xlfn.NORM.INV(D2485,'Input Parameters'!$E$20,'Input Parameters'!$F$20)&gt;5500,5500,_xlfn.NORM.INV(D2485,'Input Parameters'!$E$20,'Input Parameters'!$F$20)))</f>
        <v>5344.6648930082611</v>
      </c>
      <c r="F2485" s="10">
        <f t="shared" ca="1" si="320"/>
        <v>0.15298072059414247</v>
      </c>
      <c r="G2485" s="61">
        <f ca="1">_xlfn.NORM.INV(F2485,'Input Parameters'!$E$21,'Input Parameters'!$F$21)</f>
        <v>276.80345923850859</v>
      </c>
      <c r="H2485" s="54">
        <f ca="1">EXP(E2485*(1/'Input Parameters'!$E$22-1/G2485))</f>
        <v>0.34392143338880132</v>
      </c>
      <c r="I2485" s="10">
        <f t="shared" ca="1" si="321"/>
        <v>0.51654753012557419</v>
      </c>
      <c r="J2485" s="29">
        <f ca="1">_xlfn.BETA.INV(I2485,'Input Parameters'!$L$24,'Input Parameters'!$M$24,'Input Parameters'!$J$24,'Input Parameters'!$K$24)</f>
        <v>0.61383159487171857</v>
      </c>
      <c r="K2485" s="156">
        <f ca="1">('Input Parameters'!$E$25/'Input Parameters'!$E$31)^$J2485</f>
        <v>1.2236276669881909E-2</v>
      </c>
      <c r="L2485" s="66">
        <f ca="1">$H2485*$C2485*'Input Parameters'!$E$23*K2485</f>
        <v>2.0575658325184154</v>
      </c>
      <c r="M2485" s="23">
        <f t="shared" ca="1" si="322"/>
        <v>0.3623375545970221</v>
      </c>
      <c r="N2485" s="15">
        <f ca="1">_xlfn.NORM.INV(M2485,'Input Parameters'!$E$26,'Input Parameters'!$F$26)</f>
        <v>2.6603431253204052E-2</v>
      </c>
      <c r="O2485" s="8">
        <f t="shared" ca="1" si="323"/>
        <v>0.54730298279662359</v>
      </c>
      <c r="P2485" s="29">
        <f ca="1">_xlfn.LOGNORM.INV(O2485,'Input Parameters'!$H$27,'Input Parameters'!$I$27)</f>
        <v>1.5004912080900252</v>
      </c>
      <c r="Q2485" s="10"/>
      <c r="R2485" s="15">
        <f>'Input Parameters'!$E$28</f>
        <v>12.7</v>
      </c>
      <c r="S2485" s="10">
        <f t="shared" ca="1" si="324"/>
        <v>0.28934698075627274</v>
      </c>
      <c r="T2485" s="25">
        <f ca="1">_xlfn.LOGNORM.INV(S2485,'Input Parameters'!$H$29,'Input Parameters'!$I$29)</f>
        <v>54.712240405224236</v>
      </c>
      <c r="U2485" s="10">
        <f t="shared" ca="1" si="325"/>
        <v>0.35966739235419165</v>
      </c>
      <c r="V2485" s="29">
        <f ca="1">IF('Input Parameters'!$D$30="Beta",_xlfn.BETA.INV(U2485,'Input Parameters'!$L$30,'Input Parameters'!$M$30,'Input Parameters'!$J$30,'Input Parameters'!$K$30),IF('Input Parameters'!$D$30="LogNorm",_xlfn.LOGNORM.INV(U2485,'Input Parameters'!$H$30,'Input Parameters'!$I$30)))</f>
        <v>0.86718708429373625</v>
      </c>
      <c r="W2485" s="2">
        <f ca="1">N2485+(P2485-N2485)*(1-ERF((T2485-R2485)/(2*SQRT(L2485*'Input Parameters'!$E$31))))</f>
        <v>8.3137446429732836E-2</v>
      </c>
      <c r="X2485">
        <f t="shared" ca="1" si="326"/>
        <v>1</v>
      </c>
      <c r="Y2485" s="7"/>
    </row>
    <row r="2486" spans="1:25" ht="15" customHeight="1" x14ac:dyDescent="0.3">
      <c r="A2486" s="130">
        <v>2479</v>
      </c>
      <c r="B2486" s="10">
        <f t="shared" ca="1" si="318"/>
        <v>0.59220803599204086</v>
      </c>
      <c r="C2486" s="57">
        <f ca="1">_xlfn.NORM.INV(B2486,'Input Parameters'!$E$19,'Input Parameters'!$F$19)</f>
        <v>587.00781349368424</v>
      </c>
      <c r="D2486" s="10">
        <f t="shared" ca="1" si="319"/>
        <v>0.85628732975116995</v>
      </c>
      <c r="E2486" s="59">
        <f ca="1">IF(_xlfn.NORM.INV(D2486,'Input Parameters'!$E$20,'Input Parameters'!$F$20)&lt;3500,3500,IF(_xlfn.NORM.INV(D2486,'Input Parameters'!$E$20,'Input Parameters'!$F$20)&gt;5500,5500,_xlfn.NORM.INV(D2486,'Input Parameters'!$E$20,'Input Parameters'!$F$20)))</f>
        <v>5500</v>
      </c>
      <c r="F2486" s="10">
        <f t="shared" ca="1" si="320"/>
        <v>0.36135735339593811</v>
      </c>
      <c r="G2486" s="61">
        <f ca="1">_xlfn.NORM.INV(F2486,'Input Parameters'!$E$21,'Input Parameters'!$F$21)</f>
        <v>282.06101264387144</v>
      </c>
      <c r="H2486" s="54">
        <f ca="1">EXP(E2486*(1/'Input Parameters'!$E$22-1/G2486))</f>
        <v>0.48287559422421389</v>
      </c>
      <c r="I2486" s="10">
        <f t="shared" ca="1" si="321"/>
        <v>0.28174807840368654</v>
      </c>
      <c r="J2486" s="29">
        <f ca="1">_xlfn.BETA.INV(I2486,'Input Parameters'!$L$24,'Input Parameters'!$M$24,'Input Parameters'!$J$24,'Input Parameters'!$K$24)</f>
        <v>0.51233267786124703</v>
      </c>
      <c r="K2486" s="156">
        <f ca="1">('Input Parameters'!$E$25/'Input Parameters'!$E$31)^$J2486</f>
        <v>2.5343248482868664E-2</v>
      </c>
      <c r="L2486" s="66">
        <f ca="1">$H2486*$C2486*'Input Parameters'!$E$23*K2486</f>
        <v>7.183588050915616</v>
      </c>
      <c r="M2486" s="23">
        <f t="shared" ca="1" si="322"/>
        <v>0.58495806727628796</v>
      </c>
      <c r="N2486" s="15">
        <f ca="1">_xlfn.NORM.INV(M2486,'Input Parameters'!$E$26,'Input Parameters'!$F$26)</f>
        <v>3.8506474183720475E-2</v>
      </c>
      <c r="O2486" s="8">
        <f t="shared" ca="1" si="323"/>
        <v>0.47688473988099189</v>
      </c>
      <c r="P2486" s="29">
        <f ca="1">_xlfn.LOGNORM.INV(O2486,'Input Parameters'!$H$27,'Input Parameters'!$I$27)</f>
        <v>1.3875833564830973</v>
      </c>
      <c r="Q2486" s="10"/>
      <c r="R2486" s="15">
        <f>'Input Parameters'!$E$28</f>
        <v>12.7</v>
      </c>
      <c r="S2486" s="10">
        <f t="shared" ca="1" si="324"/>
        <v>0.5627350555862678</v>
      </c>
      <c r="T2486" s="25">
        <f ca="1">_xlfn.LOGNORM.INV(S2486,'Input Parameters'!$H$29,'Input Parameters'!$I$29)</f>
        <v>59.273410429314112</v>
      </c>
      <c r="U2486" s="10">
        <f t="shared" ca="1" si="325"/>
        <v>0.3936781573665209</v>
      </c>
      <c r="V2486" s="29">
        <f ca="1">IF('Input Parameters'!$D$30="Beta",_xlfn.BETA.INV(U2486,'Input Parameters'!$L$30,'Input Parameters'!$M$30,'Input Parameters'!$J$30,'Input Parameters'!$K$30),IF('Input Parameters'!$D$30="LogNorm",_xlfn.LOGNORM.INV(U2486,'Input Parameters'!$H$30,'Input Parameters'!$I$30)))</f>
        <v>0.89837647906938178</v>
      </c>
      <c r="W2486" s="2">
        <f ca="1">N2486+(P2486-N2486)*(1-ERF((T2486-R2486)/(2*SQRT(L2486*'Input Parameters'!$E$31))))</f>
        <v>0.33419368480451783</v>
      </c>
      <c r="X2486">
        <f t="shared" ca="1" si="326"/>
        <v>1</v>
      </c>
      <c r="Y2486" s="7"/>
    </row>
    <row r="2487" spans="1:25" ht="15" customHeight="1" x14ac:dyDescent="0.3">
      <c r="A2487" s="130">
        <v>2480</v>
      </c>
      <c r="B2487" s="10">
        <f t="shared" ca="1" si="318"/>
        <v>0.11187474494879435</v>
      </c>
      <c r="C2487" s="57">
        <f ca="1">_xlfn.NORM.INV(B2487,'Input Parameters'!$E$19,'Input Parameters'!$F$19)</f>
        <v>464.49575656920194</v>
      </c>
      <c r="D2487" s="10">
        <f t="shared" ca="1" si="319"/>
        <v>0.73643028429359181</v>
      </c>
      <c r="E2487" s="59">
        <f ca="1">IF(_xlfn.NORM.INV(D2487,'Input Parameters'!$E$20,'Input Parameters'!$F$20)&lt;3500,3500,IF(_xlfn.NORM.INV(D2487,'Input Parameters'!$E$20,'Input Parameters'!$F$20)&gt;5500,5500,_xlfn.NORM.INV(D2487,'Input Parameters'!$E$20,'Input Parameters'!$F$20)))</f>
        <v>5242.6651086442653</v>
      </c>
      <c r="F2487" s="10">
        <f t="shared" ca="1" si="320"/>
        <v>0.71176225753613698</v>
      </c>
      <c r="G2487" s="61">
        <f ca="1">_xlfn.NORM.INV(F2487,'Input Parameters'!$E$21,'Input Parameters'!$F$21)</f>
        <v>289.24012685633483</v>
      </c>
      <c r="H2487" s="54">
        <f ca="1">EXP(E2487*(1/'Input Parameters'!$E$22-1/G2487))</f>
        <v>0.79247498246052805</v>
      </c>
      <c r="I2487" s="10">
        <f t="shared" ca="1" si="321"/>
        <v>0.53291880160674243</v>
      </c>
      <c r="J2487" s="29">
        <f ca="1">_xlfn.BETA.INV(I2487,'Input Parameters'!$L$24,'Input Parameters'!$M$24,'Input Parameters'!$J$24,'Input Parameters'!$K$24)</f>
        <v>0.62041280384559327</v>
      </c>
      <c r="K2487" s="156">
        <f ca="1">('Input Parameters'!$E$25/'Input Parameters'!$E$31)^$J2487</f>
        <v>1.1672018783514213E-2</v>
      </c>
      <c r="L2487" s="66">
        <f ca="1">$H2487*$C2487*'Input Parameters'!$E$23*K2487</f>
        <v>4.2964848972922125</v>
      </c>
      <c r="M2487" s="23">
        <f t="shared" ca="1" si="322"/>
        <v>0.77201066569398846</v>
      </c>
      <c r="N2487" s="15">
        <f ca="1">_xlfn.NORM.INV(M2487,'Input Parameters'!$E$26,'Input Parameters'!$F$26)</f>
        <v>4.9655181773740523E-2</v>
      </c>
      <c r="O2487" s="8">
        <f t="shared" ca="1" si="323"/>
        <v>0.53849697811616781</v>
      </c>
      <c r="P2487" s="29">
        <f ca="1">_xlfn.LOGNORM.INV(O2487,'Input Parameters'!$H$27,'Input Parameters'!$I$27)</f>
        <v>1.485824696271806</v>
      </c>
      <c r="Q2487" s="10"/>
      <c r="R2487" s="15">
        <f>'Input Parameters'!$E$28</f>
        <v>12.7</v>
      </c>
      <c r="S2487" s="10">
        <f t="shared" ca="1" si="324"/>
        <v>2.0942594321178509E-2</v>
      </c>
      <c r="T2487" s="25">
        <f ca="1">_xlfn.LOGNORM.INV(S2487,'Input Parameters'!$H$29,'Input Parameters'!$I$29)</f>
        <v>46.339478987874529</v>
      </c>
      <c r="U2487" s="10">
        <f t="shared" ca="1" si="325"/>
        <v>3.9751685037866524E-3</v>
      </c>
      <c r="V2487" s="29">
        <f ca="1">IF('Input Parameters'!$D$30="Beta",_xlfn.BETA.INV(U2487,'Input Parameters'!$L$30,'Input Parameters'!$M$30,'Input Parameters'!$J$30,'Input Parameters'!$K$30),IF('Input Parameters'!$D$30="LogNorm",_xlfn.LOGNORM.INV(U2487,'Input Parameters'!$H$30,'Input Parameters'!$I$30)))</f>
        <v>0.35082970218463227</v>
      </c>
      <c r="W2487" s="2">
        <f ca="1">N2487+(P2487-N2487)*(1-ERF((T2487-R2487)/(2*SQRT(L2487*'Input Parameters'!$E$31))))</f>
        <v>0.41034604129467966</v>
      </c>
      <c r="X2487">
        <f t="shared" ca="1" si="326"/>
        <v>0</v>
      </c>
      <c r="Y2487" s="7"/>
    </row>
    <row r="2488" spans="1:25" ht="15" customHeight="1" x14ac:dyDescent="0.3">
      <c r="A2488" s="130">
        <v>2481</v>
      </c>
      <c r="B2488" s="10">
        <f t="shared" ca="1" si="318"/>
        <v>0.85865616747886397</v>
      </c>
      <c r="C2488" s="57">
        <f ca="1">_xlfn.NORM.INV(B2488,'Input Parameters'!$E$19,'Input Parameters'!$F$19)</f>
        <v>658.07845938577645</v>
      </c>
      <c r="D2488" s="10">
        <f t="shared" ca="1" si="319"/>
        <v>0.4759702512439129</v>
      </c>
      <c r="E2488" s="59">
        <f ca="1">IF(_xlfn.NORM.INV(D2488,'Input Parameters'!$E$20,'Input Parameters'!$F$20)&lt;3500,3500,IF(_xlfn.NORM.INV(D2488,'Input Parameters'!$E$20,'Input Parameters'!$F$20)&gt;5500,5500,_xlfn.NORM.INV(D2488,'Input Parameters'!$E$20,'Input Parameters'!$F$20)))</f>
        <v>4757.8109186651454</v>
      </c>
      <c r="F2488" s="10">
        <f t="shared" ca="1" si="320"/>
        <v>0.73326855269227353</v>
      </c>
      <c r="G2488" s="61">
        <f ca="1">_xlfn.NORM.INV(F2488,'Input Parameters'!$E$21,'Input Parameters'!$F$21)</f>
        <v>289.74464668256388</v>
      </c>
      <c r="H2488" s="54">
        <f ca="1">EXP(E2488*(1/'Input Parameters'!$E$22-1/G2488))</f>
        <v>0.83323386457820603</v>
      </c>
      <c r="I2488" s="10">
        <f t="shared" ca="1" si="321"/>
        <v>0.73577934572588422</v>
      </c>
      <c r="J2488" s="29">
        <f ca="1">_xlfn.BETA.INV(I2488,'Input Parameters'!$L$24,'Input Parameters'!$M$24,'Input Parameters'!$J$24,'Input Parameters'!$K$24)</f>
        <v>0.70454132699403327</v>
      </c>
      <c r="K2488" s="156">
        <f ca="1">('Input Parameters'!$E$25/'Input Parameters'!$E$31)^$J2488</f>
        <v>6.38335897893667E-3</v>
      </c>
      <c r="L2488" s="66">
        <f ca="1">$H2488*$C2488*'Input Parameters'!$E$23*K2488</f>
        <v>3.5002080253273689</v>
      </c>
      <c r="M2488" s="23">
        <f t="shared" ca="1" si="322"/>
        <v>0.639448252562696</v>
      </c>
      <c r="N2488" s="15">
        <f ca="1">_xlfn.NORM.INV(M2488,'Input Parameters'!$E$26,'Input Parameters'!$F$26)</f>
        <v>4.1496672104263964E-2</v>
      </c>
      <c r="O2488" s="8">
        <f t="shared" ca="1" si="323"/>
        <v>0.66307996159993154</v>
      </c>
      <c r="P2488" s="29">
        <f ca="1">_xlfn.LOGNORM.INV(O2488,'Input Parameters'!$H$27,'Input Parameters'!$I$27)</f>
        <v>1.7150039968086528</v>
      </c>
      <c r="Q2488" s="10"/>
      <c r="R2488" s="15">
        <f>'Input Parameters'!$E$28</f>
        <v>12.7</v>
      </c>
      <c r="S2488" s="10">
        <f t="shared" ca="1" si="324"/>
        <v>0.22478947006714434</v>
      </c>
      <c r="T2488" s="25">
        <f ca="1">_xlfn.LOGNORM.INV(S2488,'Input Parameters'!$H$29,'Input Parameters'!$I$29)</f>
        <v>53.492439422695085</v>
      </c>
      <c r="U2488" s="10">
        <f t="shared" ca="1" si="325"/>
        <v>0.83800603774913895</v>
      </c>
      <c r="V2488" s="29">
        <f ca="1">IF('Input Parameters'!$D$30="Beta",_xlfn.BETA.INV(U2488,'Input Parameters'!$L$30,'Input Parameters'!$M$30,'Input Parameters'!$J$30,'Input Parameters'!$K$30),IF('Input Parameters'!$D$30="LogNorm",_xlfn.LOGNORM.INV(U2488,'Input Parameters'!$H$30,'Input Parameters'!$I$30)))</f>
        <v>1.4742484248889129</v>
      </c>
      <c r="W2488" s="2">
        <f ca="1">N2488+(P2488-N2488)*(1-ERF((T2488-R2488)/(2*SQRT(L2488*'Input Parameters'!$E$31))))</f>
        <v>0.24755743996100765</v>
      </c>
      <c r="X2488">
        <f t="shared" ca="1" si="326"/>
        <v>1</v>
      </c>
      <c r="Y2488" s="7"/>
    </row>
    <row r="2489" spans="1:25" ht="15" customHeight="1" x14ac:dyDescent="0.3">
      <c r="A2489" s="130">
        <v>2482</v>
      </c>
      <c r="B2489" s="10">
        <f t="shared" ca="1" si="318"/>
        <v>0.82369909066511593</v>
      </c>
      <c r="C2489" s="57">
        <f ca="1">_xlfn.NORM.INV(B2489,'Input Parameters'!$E$19,'Input Parameters'!$F$19)</f>
        <v>645.84735136254506</v>
      </c>
      <c r="D2489" s="10">
        <f t="shared" ca="1" si="319"/>
        <v>0.35905395746568169</v>
      </c>
      <c r="E2489" s="59">
        <f ca="1">IF(_xlfn.NORM.INV(D2489,'Input Parameters'!$E$20,'Input Parameters'!$F$20)&lt;3500,3500,IF(_xlfn.NORM.INV(D2489,'Input Parameters'!$E$20,'Input Parameters'!$F$20)&gt;5500,5500,_xlfn.NORM.INV(D2489,'Input Parameters'!$E$20,'Input Parameters'!$F$20)))</f>
        <v>4547.307929205961</v>
      </c>
      <c r="F2489" s="10">
        <f t="shared" ca="1" si="320"/>
        <v>0.48066611177297758</v>
      </c>
      <c r="G2489" s="61">
        <f ca="1">_xlfn.NORM.INV(F2489,'Input Parameters'!$E$21,'Input Parameters'!$F$21)</f>
        <v>284.46893260489014</v>
      </c>
      <c r="H2489" s="54">
        <f ca="1">EXP(E2489*(1/'Input Parameters'!$E$22-1/G2489))</f>
        <v>0.62786445915745182</v>
      </c>
      <c r="I2489" s="10">
        <f t="shared" ca="1" si="321"/>
        <v>0.90017886240193723</v>
      </c>
      <c r="J2489" s="29">
        <f ca="1">_xlfn.BETA.INV(I2489,'Input Parameters'!$L$24,'Input Parameters'!$M$24,'Input Parameters'!$J$24,'Input Parameters'!$K$24)</f>
        <v>0.79270947235206313</v>
      </c>
      <c r="K2489" s="156">
        <f ca="1">('Input Parameters'!$E$25/'Input Parameters'!$E$31)^$J2489</f>
        <v>3.391309214691027E-3</v>
      </c>
      <c r="L2489" s="66">
        <f ca="1">$H2489*$C2489*'Input Parameters'!$E$23*K2489</f>
        <v>1.3751914796664733</v>
      </c>
      <c r="M2489" s="23">
        <f t="shared" ca="1" si="322"/>
        <v>5.2974631753390677E-2</v>
      </c>
      <c r="N2489" s="15">
        <f ca="1">_xlfn.NORM.INV(M2489,'Input Parameters'!$E$26,'Input Parameters'!$F$26)</f>
        <v>4.9903799822302586E-5</v>
      </c>
      <c r="O2489" s="8">
        <f t="shared" ca="1" si="323"/>
        <v>0.86328404344570664</v>
      </c>
      <c r="P2489" s="29">
        <f ca="1">_xlfn.LOGNORM.INV(O2489,'Input Parameters'!$H$27,'Input Parameters'!$I$27)</f>
        <v>2.3111320056297204</v>
      </c>
      <c r="Q2489" s="10"/>
      <c r="R2489" s="15">
        <f>'Input Parameters'!$E$28</f>
        <v>12.7</v>
      </c>
      <c r="S2489" s="10">
        <f t="shared" ca="1" si="324"/>
        <v>0.77202994174128425</v>
      </c>
      <c r="T2489" s="25">
        <f ca="1">_xlfn.LOGNORM.INV(S2489,'Input Parameters'!$H$29,'Input Parameters'!$I$29)</f>
        <v>63.315946837860174</v>
      </c>
      <c r="U2489" s="10">
        <f t="shared" ca="1" si="325"/>
        <v>0.26412838562649055</v>
      </c>
      <c r="V2489" s="29">
        <f ca="1">IF('Input Parameters'!$D$30="Beta",_xlfn.BETA.INV(U2489,'Input Parameters'!$L$30,'Input Parameters'!$M$30,'Input Parameters'!$J$30,'Input Parameters'!$K$30),IF('Input Parameters'!$D$30="LogNorm",_xlfn.LOGNORM.INV(U2489,'Input Parameters'!$H$30,'Input Parameters'!$I$30)))</f>
        <v>0.77919422675432548</v>
      </c>
      <c r="W2489" s="2">
        <f ca="1">N2489+(P2489-N2489)*(1-ERF((T2489-R2489)/(2*SQRT(L2489*'Input Parameters'!$E$31))))</f>
        <v>5.302735288823978E-3</v>
      </c>
      <c r="X2489">
        <f t="shared" ca="1" si="326"/>
        <v>1</v>
      </c>
      <c r="Y2489" s="7"/>
    </row>
    <row r="2490" spans="1:25" ht="15" customHeight="1" x14ac:dyDescent="0.3">
      <c r="A2490" s="130">
        <v>2483</v>
      </c>
      <c r="B2490" s="10">
        <f t="shared" ca="1" si="318"/>
        <v>0.72052583755547084</v>
      </c>
      <c r="C2490" s="57">
        <f ca="1">_xlfn.NORM.INV(B2490,'Input Parameters'!$E$19,'Input Parameters'!$F$19)</f>
        <v>616.68216454853518</v>
      </c>
      <c r="D2490" s="10">
        <f t="shared" ca="1" si="319"/>
        <v>0.26705940502769543</v>
      </c>
      <c r="E2490" s="59">
        <f ca="1">IF(_xlfn.NORM.INV(D2490,'Input Parameters'!$E$20,'Input Parameters'!$F$20)&lt;3500,3500,IF(_xlfn.NORM.INV(D2490,'Input Parameters'!$E$20,'Input Parameters'!$F$20)&gt;5500,5500,_xlfn.NORM.INV(D2490,'Input Parameters'!$E$20,'Input Parameters'!$F$20)))</f>
        <v>4364.7883490680524</v>
      </c>
      <c r="F2490" s="10">
        <f t="shared" ca="1" si="320"/>
        <v>0.49905138449126629</v>
      </c>
      <c r="G2490" s="61">
        <f ca="1">_xlfn.NORM.INV(F2490,'Input Parameters'!$E$21,'Input Parameters'!$F$21)</f>
        <v>284.83131026644412</v>
      </c>
      <c r="H2490" s="54">
        <f ca="1">EXP(E2490*(1/'Input Parameters'!$E$22-1/G2490))</f>
        <v>0.65231446477707233</v>
      </c>
      <c r="I2490" s="10">
        <f t="shared" ca="1" si="321"/>
        <v>0.56739629265593217</v>
      </c>
      <c r="J2490" s="29">
        <f ca="1">_xlfn.BETA.INV(I2490,'Input Parameters'!$L$24,'Input Parameters'!$M$24,'Input Parameters'!$J$24,'Input Parameters'!$K$24)</f>
        <v>0.63425773520108408</v>
      </c>
      <c r="K2490" s="156">
        <f ca="1">('Input Parameters'!$E$25/'Input Parameters'!$E$31)^$J2490</f>
        <v>1.0568492241754903E-2</v>
      </c>
      <c r="L2490" s="66">
        <f ca="1">$H2490*$C2490*'Input Parameters'!$E$23*K2490</f>
        <v>4.2513947308715041</v>
      </c>
      <c r="M2490" s="23">
        <f t="shared" ca="1" si="322"/>
        <v>0.55140580140418249</v>
      </c>
      <c r="N2490" s="15">
        <f ca="1">_xlfn.NORM.INV(M2490,'Input Parameters'!$E$26,'Input Parameters'!$F$26)</f>
        <v>3.6713491916291273E-2</v>
      </c>
      <c r="O2490" s="8">
        <f t="shared" ca="1" si="323"/>
        <v>0.13723051897565297</v>
      </c>
      <c r="P2490" s="29">
        <f ca="1">_xlfn.LOGNORM.INV(O2490,'Input Parameters'!$H$27,'Input Parameters'!$I$27)</f>
        <v>0.87785352615245738</v>
      </c>
      <c r="Q2490" s="10"/>
      <c r="R2490" s="15">
        <f>'Input Parameters'!$E$28</f>
        <v>12.7</v>
      </c>
      <c r="S2490" s="10">
        <f t="shared" ca="1" si="324"/>
        <v>9.1383658659426659E-2</v>
      </c>
      <c r="T2490" s="25">
        <f ca="1">_xlfn.LOGNORM.INV(S2490,'Input Parameters'!$H$29,'Input Parameters'!$I$29)</f>
        <v>50.141667761505154</v>
      </c>
      <c r="U2490" s="10">
        <f t="shared" ca="1" si="325"/>
        <v>0.63105915776622457</v>
      </c>
      <c r="V2490" s="29">
        <f ca="1">IF('Input Parameters'!$D$30="Beta",_xlfn.BETA.INV(U2490,'Input Parameters'!$L$30,'Input Parameters'!$M$30,'Input Parameters'!$J$30,'Input Parameters'!$K$30),IF('Input Parameters'!$D$30="LogNorm",_xlfn.LOGNORM.INV(U2490,'Input Parameters'!$H$30,'Input Parameters'!$I$30)))</f>
        <v>1.140171230397357</v>
      </c>
      <c r="W2490" s="2">
        <f ca="1">N2490+(P2490-N2490)*(1-ERF((T2490-R2490)/(2*SQRT(L2490*'Input Parameters'!$E$31))))</f>
        <v>0.20421154149818438</v>
      </c>
      <c r="X2490">
        <f t="shared" ca="1" si="326"/>
        <v>1</v>
      </c>
      <c r="Y2490" s="7"/>
    </row>
    <row r="2491" spans="1:25" ht="15" customHeight="1" x14ac:dyDescent="0.3">
      <c r="A2491" s="130">
        <v>2484</v>
      </c>
      <c r="B2491" s="10">
        <f t="shared" ca="1" si="318"/>
        <v>0.1759173024554892</v>
      </c>
      <c r="C2491" s="57">
        <f ca="1">_xlfn.NORM.INV(B2491,'Input Parameters'!$E$19,'Input Parameters'!$F$19)</f>
        <v>488.62740286510387</v>
      </c>
      <c r="D2491" s="10">
        <f t="shared" ca="1" si="319"/>
        <v>0.21087068966908706</v>
      </c>
      <c r="E2491" s="59">
        <f ca="1">IF(_xlfn.NORM.INV(D2491,'Input Parameters'!$E$20,'Input Parameters'!$F$20)&lt;3500,3500,IF(_xlfn.NORM.INV(D2491,'Input Parameters'!$E$20,'Input Parameters'!$F$20)&gt;5500,5500,_xlfn.NORM.INV(D2491,'Input Parameters'!$E$20,'Input Parameters'!$F$20)))</f>
        <v>4237.6173399537656</v>
      </c>
      <c r="F2491" s="10">
        <f t="shared" ca="1" si="320"/>
        <v>0.51022327137756196</v>
      </c>
      <c r="G2491" s="61">
        <f ca="1">_xlfn.NORM.INV(F2491,'Input Parameters'!$E$21,'Input Parameters'!$F$21)</f>
        <v>285.05144194710255</v>
      </c>
      <c r="H2491" s="54">
        <f ca="1">EXP(E2491*(1/'Input Parameters'!$E$22-1/G2491))</f>
        <v>0.66811721780184885</v>
      </c>
      <c r="I2491" s="10">
        <f t="shared" ca="1" si="321"/>
        <v>0.26061377905895444</v>
      </c>
      <c r="J2491" s="29">
        <f ca="1">_xlfn.BETA.INV(I2491,'Input Parameters'!$L$24,'Input Parameters'!$M$24,'Input Parameters'!$J$24,'Input Parameters'!$K$24)</f>
        <v>0.50176040734787064</v>
      </c>
      <c r="K2491" s="156">
        <f ca="1">('Input Parameters'!$E$25/'Input Parameters'!$E$31)^$J2491</f>
        <v>2.7340060649388633E-2</v>
      </c>
      <c r="L2491" s="66">
        <f ca="1">$H2491*$C2491*'Input Parameters'!$E$23*K2491</f>
        <v>8.9254466146308307</v>
      </c>
      <c r="M2491" s="23">
        <f t="shared" ca="1" si="322"/>
        <v>4.7228864116957592E-2</v>
      </c>
      <c r="N2491" s="15">
        <f ca="1">_xlfn.NORM.INV(M2491,'Input Parameters'!$E$26,'Input Parameters'!$F$26)</f>
        <v>-1.1190939690512783E-3</v>
      </c>
      <c r="O2491" s="8">
        <f t="shared" ca="1" si="323"/>
        <v>0.26301797777911951</v>
      </c>
      <c r="P2491" s="29">
        <f ca="1">_xlfn.LOGNORM.INV(O2491,'Input Parameters'!$H$27,'Input Parameters'!$I$27)</f>
        <v>1.0754002717330282</v>
      </c>
      <c r="Q2491" s="10"/>
      <c r="R2491" s="15">
        <f>'Input Parameters'!$E$28</f>
        <v>12.7</v>
      </c>
      <c r="S2491" s="10">
        <f t="shared" ca="1" si="324"/>
        <v>0.29368947182654925</v>
      </c>
      <c r="T2491" s="25">
        <f ca="1">_xlfn.LOGNORM.INV(S2491,'Input Parameters'!$H$29,'Input Parameters'!$I$29)</f>
        <v>54.790033399404642</v>
      </c>
      <c r="U2491" s="10">
        <f t="shared" ca="1" si="325"/>
        <v>0.21351220443332608</v>
      </c>
      <c r="V2491" s="29">
        <f ca="1">IF('Input Parameters'!$D$30="Beta",_xlfn.BETA.INV(U2491,'Input Parameters'!$L$30,'Input Parameters'!$M$30,'Input Parameters'!$J$30,'Input Parameters'!$K$30),IF('Input Parameters'!$D$30="LogNorm",_xlfn.LOGNORM.INV(U2491,'Input Parameters'!$H$30,'Input Parameters'!$I$30)))</f>
        <v>0.73050474636184914</v>
      </c>
      <c r="W2491" s="2">
        <f ca="1">N2491+(P2491-N2491)*(1-ERF((T2491-R2491)/(2*SQRT(L2491*'Input Parameters'!$E$31))))</f>
        <v>0.34245196204668044</v>
      </c>
      <c r="X2491">
        <f t="shared" ca="1" si="326"/>
        <v>1</v>
      </c>
      <c r="Y2491" s="7"/>
    </row>
    <row r="2492" spans="1:25" ht="15" customHeight="1" x14ac:dyDescent="0.3">
      <c r="A2492" s="130">
        <v>2485</v>
      </c>
      <c r="B2492" s="10">
        <f t="shared" ca="1" si="318"/>
        <v>0.8671002934510339</v>
      </c>
      <c r="C2492" s="57">
        <f ca="1">_xlfn.NORM.INV(B2492,'Input Parameters'!$E$19,'Input Parameters'!$F$19)</f>
        <v>661.33060120120604</v>
      </c>
      <c r="D2492" s="10">
        <f t="shared" ca="1" si="319"/>
        <v>0.10993396208843598</v>
      </c>
      <c r="E2492" s="59">
        <f ca="1">IF(_xlfn.NORM.INV(D2492,'Input Parameters'!$E$20,'Input Parameters'!$F$20)&lt;3500,3500,IF(_xlfn.NORM.INV(D2492,'Input Parameters'!$E$20,'Input Parameters'!$F$20)&gt;5500,5500,_xlfn.NORM.INV(D2492,'Input Parameters'!$E$20,'Input Parameters'!$F$20)))</f>
        <v>3941.1844236742672</v>
      </c>
      <c r="F2492" s="10">
        <f t="shared" ca="1" si="320"/>
        <v>0.22612853195597438</v>
      </c>
      <c r="G2492" s="61">
        <f ca="1">_xlfn.NORM.INV(F2492,'Input Parameters'!$E$21,'Input Parameters'!$F$21)</f>
        <v>278.94197216836682</v>
      </c>
      <c r="H2492" s="54">
        <f ca="1">EXP(E2492*(1/'Input Parameters'!$E$22-1/G2492))</f>
        <v>0.50767880828573719</v>
      </c>
      <c r="I2492" s="10">
        <f t="shared" ca="1" si="321"/>
        <v>0.86041569751021652</v>
      </c>
      <c r="J2492" s="29">
        <f ca="1">_xlfn.BETA.INV(I2492,'Input Parameters'!$L$24,'Input Parameters'!$M$24,'Input Parameters'!$J$24,'Input Parameters'!$K$24)</f>
        <v>0.76727391497739839</v>
      </c>
      <c r="K2492" s="156">
        <f ca="1">('Input Parameters'!$E$25/'Input Parameters'!$E$31)^$J2492</f>
        <v>4.0701474635819641E-3</v>
      </c>
      <c r="L2492" s="66">
        <f ca="1">$H2492*$C2492*'Input Parameters'!$E$23*K2492</f>
        <v>1.3665256831517003</v>
      </c>
      <c r="M2492" s="23">
        <f t="shared" ca="1" si="322"/>
        <v>0.8436725981121791</v>
      </c>
      <c r="N2492" s="15">
        <f ca="1">_xlfn.NORM.INV(M2492,'Input Parameters'!$E$26,'Input Parameters'!$F$26)</f>
        <v>5.5203009371706385E-2</v>
      </c>
      <c r="O2492" s="8">
        <f t="shared" ca="1" si="323"/>
        <v>0.85256091630509767</v>
      </c>
      <c r="P2492" s="29">
        <f ca="1">_xlfn.LOGNORM.INV(O2492,'Input Parameters'!$H$27,'Input Parameters'!$I$27)</f>
        <v>2.2628579569591518</v>
      </c>
      <c r="Q2492" s="10"/>
      <c r="R2492" s="15">
        <f>'Input Parameters'!$E$28</f>
        <v>12.7</v>
      </c>
      <c r="S2492" s="10">
        <f t="shared" ca="1" si="324"/>
        <v>0.50195416237745216</v>
      </c>
      <c r="T2492" s="25">
        <f ca="1">_xlfn.LOGNORM.INV(S2492,'Input Parameters'!$H$29,'Input Parameters'!$I$29)</f>
        <v>58.263860490522106</v>
      </c>
      <c r="U2492" s="10">
        <f t="shared" ca="1" si="325"/>
        <v>0.15021766864083119</v>
      </c>
      <c r="V2492" s="29">
        <f ca="1">IF('Input Parameters'!$D$30="Beta",_xlfn.BETA.INV(U2492,'Input Parameters'!$L$30,'Input Parameters'!$M$30,'Input Parameters'!$J$30,'Input Parameters'!$K$30),IF('Input Parameters'!$D$30="LogNorm",_xlfn.LOGNORM.INV(U2492,'Input Parameters'!$H$30,'Input Parameters'!$I$30)))</f>
        <v>0.66422237697351882</v>
      </c>
      <c r="W2492" s="2">
        <f ca="1">N2492+(P2492-N2492)*(1-ERF((T2492-R2492)/(2*SQRT(L2492*'Input Parameters'!$E$31))))</f>
        <v>6.8116299090677568E-2</v>
      </c>
      <c r="X2492">
        <f t="shared" ca="1" si="326"/>
        <v>1</v>
      </c>
      <c r="Y2492" s="7"/>
    </row>
    <row r="2493" spans="1:25" ht="15" customHeight="1" x14ac:dyDescent="0.3">
      <c r="A2493" s="130">
        <v>2486</v>
      </c>
      <c r="B2493" s="10">
        <f t="shared" ca="1" si="318"/>
        <v>0.26043602229790708</v>
      </c>
      <c r="C2493" s="57">
        <f ca="1">_xlfn.NORM.INV(B2493,'Input Parameters'!$E$19,'Input Parameters'!$F$19)</f>
        <v>513.05085184592849</v>
      </c>
      <c r="D2493" s="10">
        <f t="shared" ca="1" si="319"/>
        <v>0.5980763987774449</v>
      </c>
      <c r="E2493" s="59">
        <f ca="1">IF(_xlfn.NORM.INV(D2493,'Input Parameters'!$E$20,'Input Parameters'!$F$20)&lt;3500,3500,IF(_xlfn.NORM.INV(D2493,'Input Parameters'!$E$20,'Input Parameters'!$F$20)&gt;5500,5500,_xlfn.NORM.INV(D2493,'Input Parameters'!$E$20,'Input Parameters'!$F$20)))</f>
        <v>4973.8598510210595</v>
      </c>
      <c r="F2493" s="10">
        <f t="shared" ca="1" si="320"/>
        <v>0.39483510138008471</v>
      </c>
      <c r="G2493" s="61">
        <f ca="1">_xlfn.NORM.INV(F2493,'Input Parameters'!$E$21,'Input Parameters'!$F$21)</f>
        <v>282.75343226596857</v>
      </c>
      <c r="H2493" s="54">
        <f ca="1">EXP(E2493*(1/'Input Parameters'!$E$22-1/G2493))</f>
        <v>0.54054799467004888</v>
      </c>
      <c r="I2493" s="10">
        <f t="shared" ca="1" si="321"/>
        <v>0.72233265341435304</v>
      </c>
      <c r="J2493" s="29">
        <f ca="1">_xlfn.BETA.INV(I2493,'Input Parameters'!$L$24,'Input Parameters'!$M$24,'Input Parameters'!$J$24,'Input Parameters'!$K$24)</f>
        <v>0.69857528212526221</v>
      </c>
      <c r="K2493" s="156">
        <f ca="1">('Input Parameters'!$E$25/'Input Parameters'!$E$31)^$J2493</f>
        <v>6.6624824286836996E-3</v>
      </c>
      <c r="L2493" s="66">
        <f ca="1">$H2493*$C2493*'Input Parameters'!$E$23*K2493</f>
        <v>1.8476969852937652</v>
      </c>
      <c r="M2493" s="23">
        <f t="shared" ca="1" si="322"/>
        <v>0.68562045920911563</v>
      </c>
      <c r="N2493" s="15">
        <f ca="1">_xlfn.NORM.INV(M2493,'Input Parameters'!$E$26,'Input Parameters'!$F$26)</f>
        <v>4.4152957989162661E-2</v>
      </c>
      <c r="O2493" s="8">
        <f t="shared" ca="1" si="323"/>
        <v>0.5372883239927887</v>
      </c>
      <c r="P2493" s="29">
        <f ca="1">_xlfn.LOGNORM.INV(O2493,'Input Parameters'!$H$27,'Input Parameters'!$I$27)</f>
        <v>1.4838254872641763</v>
      </c>
      <c r="Q2493" s="10"/>
      <c r="R2493" s="15">
        <f>'Input Parameters'!$E$28</f>
        <v>12.7</v>
      </c>
      <c r="S2493" s="10">
        <f t="shared" ca="1" si="324"/>
        <v>0.25265812595068138</v>
      </c>
      <c r="T2493" s="25">
        <f ca="1">_xlfn.LOGNORM.INV(S2493,'Input Parameters'!$H$29,'Input Parameters'!$I$29)</f>
        <v>54.035509422013362</v>
      </c>
      <c r="U2493" s="10">
        <f t="shared" ca="1" si="325"/>
        <v>0.52104962223996842</v>
      </c>
      <c r="V2493" s="29">
        <f ca="1">IF('Input Parameters'!$D$30="Beta",_xlfn.BETA.INV(U2493,'Input Parameters'!$L$30,'Input Parameters'!$M$30,'Input Parameters'!$J$30,'Input Parameters'!$K$30),IF('Input Parameters'!$D$30="LogNorm",_xlfn.LOGNORM.INV(U2493,'Input Parameters'!$H$30,'Input Parameters'!$I$30)))</f>
        <v>1.0202253515126056</v>
      </c>
      <c r="W2493" s="2">
        <f ca="1">N2493+(P2493-N2493)*(1-ERF((T2493-R2493)/(2*SQRT(L2493*'Input Parameters'!$E$31))))</f>
        <v>8.9551437630664851E-2</v>
      </c>
      <c r="X2493">
        <f t="shared" ca="1" si="326"/>
        <v>1</v>
      </c>
      <c r="Y2493" s="7"/>
    </row>
    <row r="2494" spans="1:25" ht="15" customHeight="1" x14ac:dyDescent="0.3">
      <c r="A2494" s="130">
        <v>2487</v>
      </c>
      <c r="B2494" s="10">
        <f t="shared" ca="1" si="318"/>
        <v>0.48067509217927684</v>
      </c>
      <c r="C2494" s="57">
        <f ca="1">_xlfn.NORM.INV(B2494,'Input Parameters'!$E$19,'Input Parameters'!$F$19)</f>
        <v>563.20518746969958</v>
      </c>
      <c r="D2494" s="10">
        <f t="shared" ca="1" si="319"/>
        <v>0.48337290608733263</v>
      </c>
      <c r="E2494" s="59">
        <f ca="1">IF(_xlfn.NORM.INV(D2494,'Input Parameters'!$E$20,'Input Parameters'!$F$20)&lt;3500,3500,IF(_xlfn.NORM.INV(D2494,'Input Parameters'!$E$20,'Input Parameters'!$F$20)&gt;5500,5500,_xlfn.NORM.INV(D2494,'Input Parameters'!$E$20,'Input Parameters'!$F$20)))</f>
        <v>4770.8169879693223</v>
      </c>
      <c r="F2494" s="10">
        <f t="shared" ca="1" si="320"/>
        <v>0.44027794504892692</v>
      </c>
      <c r="G2494" s="61">
        <f ca="1">_xlfn.NORM.INV(F2494,'Input Parameters'!$E$21,'Input Parameters'!$F$21)</f>
        <v>283.66892053446884</v>
      </c>
      <c r="H2494" s="54">
        <f ca="1">EXP(E2494*(1/'Input Parameters'!$E$22-1/G2494))</f>
        <v>0.58531460104632016</v>
      </c>
      <c r="I2494" s="10">
        <f t="shared" ca="1" si="321"/>
        <v>0.76286860374268173</v>
      </c>
      <c r="J2494" s="29">
        <f ca="1">_xlfn.BETA.INV(I2494,'Input Parameters'!$L$24,'Input Parameters'!$M$24,'Input Parameters'!$J$24,'Input Parameters'!$K$24)</f>
        <v>0.71689243715927886</v>
      </c>
      <c r="K2494" s="156">
        <f ca="1">('Input Parameters'!$E$25/'Input Parameters'!$E$31)^$J2494</f>
        <v>5.8421166210839686E-3</v>
      </c>
      <c r="L2494" s="66">
        <f ca="1">$H2494*$C2494*'Input Parameters'!$E$23*K2494</f>
        <v>1.9258667113669095</v>
      </c>
      <c r="M2494" s="23">
        <f t="shared" ca="1" si="322"/>
        <v>0.74958552860333472</v>
      </c>
      <c r="N2494" s="15">
        <f ca="1">_xlfn.NORM.INV(M2494,'Input Parameters'!$E$26,'Input Parameters'!$F$26)</f>
        <v>4.8136906790299666E-2</v>
      </c>
      <c r="O2494" s="8">
        <f t="shared" ca="1" si="323"/>
        <v>0.10722690868087914</v>
      </c>
      <c r="P2494" s="29">
        <f ca="1">_xlfn.LOGNORM.INV(O2494,'Input Parameters'!$H$27,'Input Parameters'!$I$27)</f>
        <v>0.82201051600710784</v>
      </c>
      <c r="Q2494" s="10"/>
      <c r="R2494" s="15">
        <f>'Input Parameters'!$E$28</f>
        <v>12.7</v>
      </c>
      <c r="S2494" s="10">
        <f t="shared" ca="1" si="324"/>
        <v>0.34768805187434637</v>
      </c>
      <c r="T2494" s="25">
        <f ca="1">_xlfn.LOGNORM.INV(S2494,'Input Parameters'!$H$29,'Input Parameters'!$I$29)</f>
        <v>55.727249297130811</v>
      </c>
      <c r="U2494" s="10">
        <f t="shared" ca="1" si="325"/>
        <v>0.30094488431356914</v>
      </c>
      <c r="V2494" s="29">
        <f ca="1">IF('Input Parameters'!$D$30="Beta",_xlfn.BETA.INV(U2494,'Input Parameters'!$L$30,'Input Parameters'!$M$30,'Input Parameters'!$J$30,'Input Parameters'!$K$30),IF('Input Parameters'!$D$30="LogNorm",_xlfn.LOGNORM.INV(U2494,'Input Parameters'!$H$30,'Input Parameters'!$I$30)))</f>
        <v>0.81341211695778604</v>
      </c>
      <c r="W2494" s="2">
        <f ca="1">N2494+(P2494-N2494)*(1-ERF((T2494-R2494)/(2*SQRT(L2494*'Input Parameters'!$E$31))))</f>
        <v>7.0077934319731958E-2</v>
      </c>
      <c r="X2494">
        <f t="shared" ca="1" si="326"/>
        <v>1</v>
      </c>
      <c r="Y2494" s="7"/>
    </row>
    <row r="2495" spans="1:25" ht="15" customHeight="1" x14ac:dyDescent="0.3">
      <c r="A2495" s="130">
        <v>2488</v>
      </c>
      <c r="B2495" s="10">
        <f t="shared" ca="1" si="318"/>
        <v>0.44347253244783902</v>
      </c>
      <c r="C2495" s="57">
        <f ca="1">_xlfn.NORM.INV(B2495,'Input Parameters'!$E$19,'Input Parameters'!$F$19)</f>
        <v>555.28656410464851</v>
      </c>
      <c r="D2495" s="10">
        <f t="shared" ca="1" si="319"/>
        <v>0.53268502437057041</v>
      </c>
      <c r="E2495" s="59">
        <f ca="1">IF(_xlfn.NORM.INV(D2495,'Input Parameters'!$E$20,'Input Parameters'!$F$20)&lt;3500,3500,IF(_xlfn.NORM.INV(D2495,'Input Parameters'!$E$20,'Input Parameters'!$F$20)&gt;5500,5500,_xlfn.NORM.INV(D2495,'Input Parameters'!$E$20,'Input Parameters'!$F$20)))</f>
        <v>4857.4147553469775</v>
      </c>
      <c r="F2495" s="10">
        <f t="shared" ca="1" si="320"/>
        <v>1.4231218123071043E-2</v>
      </c>
      <c r="G2495" s="61">
        <f ca="1">_xlfn.NORM.INV(F2495,'Input Parameters'!$E$21,'Input Parameters'!$F$21)</f>
        <v>267.62989589989064</v>
      </c>
      <c r="H2495" s="54">
        <f ca="1">EXP(E2495*(1/'Input Parameters'!$E$22-1/G2495))</f>
        <v>0.20772522577231919</v>
      </c>
      <c r="I2495" s="10">
        <f t="shared" ca="1" si="321"/>
        <v>0.88582997807037156</v>
      </c>
      <c r="J2495" s="29">
        <f ca="1">_xlfn.BETA.INV(I2495,'Input Parameters'!$L$24,'Input Parameters'!$M$24,'Input Parameters'!$J$24,'Input Parameters'!$K$24)</f>
        <v>0.78300476987508061</v>
      </c>
      <c r="K2495" s="156">
        <f ca="1">('Input Parameters'!$E$25/'Input Parameters'!$E$31)^$J2495</f>
        <v>3.6358146266650647E-3</v>
      </c>
      <c r="L2495" s="66">
        <f ca="1">$H2495*$C2495*'Input Parameters'!$E$23*K2495</f>
        <v>0.41938040753434491</v>
      </c>
      <c r="M2495" s="23">
        <f t="shared" ca="1" si="322"/>
        <v>0.85716129501334481</v>
      </c>
      <c r="N2495" s="15">
        <f ca="1">_xlfn.NORM.INV(M2495,'Input Parameters'!$E$26,'Input Parameters'!$F$26)</f>
        <v>5.642069702452137E-2</v>
      </c>
      <c r="O2495" s="8">
        <f t="shared" ca="1" si="323"/>
        <v>0.40531398476060077</v>
      </c>
      <c r="P2495" s="29">
        <f ca="1">_xlfn.LOGNORM.INV(O2495,'Input Parameters'!$H$27,'Input Parameters'!$I$27)</f>
        <v>1.2804392193201275</v>
      </c>
      <c r="Q2495" s="10"/>
      <c r="R2495" s="15">
        <f>'Input Parameters'!$E$28</f>
        <v>12.7</v>
      </c>
      <c r="S2495" s="10">
        <f t="shared" ca="1" si="324"/>
        <v>0.46868316728770132</v>
      </c>
      <c r="T2495" s="25">
        <f ca="1">_xlfn.LOGNORM.INV(S2495,'Input Parameters'!$H$29,'Input Parameters'!$I$29)</f>
        <v>57.720337028901632</v>
      </c>
      <c r="U2495" s="10">
        <f t="shared" ca="1" si="325"/>
        <v>0.12352458444866221</v>
      </c>
      <c r="V2495" s="29">
        <f ca="1">IF('Input Parameters'!$D$30="Beta",_xlfn.BETA.INV(U2495,'Input Parameters'!$L$30,'Input Parameters'!$M$30,'Input Parameters'!$J$30,'Input Parameters'!$K$30),IF('Input Parameters'!$D$30="LogNorm",_xlfn.LOGNORM.INV(U2495,'Input Parameters'!$H$30,'Input Parameters'!$I$30)))</f>
        <v>0.63301151484962315</v>
      </c>
      <c r="W2495" s="2">
        <f ca="1">N2495+(P2495-N2495)*(1-ERF((T2495-R2495)/(2*SQRT(L2495*'Input Parameters'!$E$31))))</f>
        <v>5.6421779592766307E-2</v>
      </c>
      <c r="X2495">
        <f t="shared" ca="1" si="326"/>
        <v>1</v>
      </c>
      <c r="Y2495" s="7"/>
    </row>
    <row r="2496" spans="1:25" ht="15" customHeight="1" x14ac:dyDescent="0.3">
      <c r="A2496" s="130">
        <v>2489</v>
      </c>
      <c r="B2496" s="10">
        <f t="shared" ca="1" si="318"/>
        <v>0.90095377949229871</v>
      </c>
      <c r="C2496" s="57">
        <f ca="1">_xlfn.NORM.INV(B2496,'Input Parameters'!$E$19,'Input Parameters'!$F$19)</f>
        <v>676.05194780620104</v>
      </c>
      <c r="D2496" s="10">
        <f t="shared" ca="1" si="319"/>
        <v>0.13987127412400246</v>
      </c>
      <c r="E2496" s="59">
        <f ca="1">IF(_xlfn.NORM.INV(D2496,'Input Parameters'!$E$20,'Input Parameters'!$F$20)&lt;3500,3500,IF(_xlfn.NORM.INV(D2496,'Input Parameters'!$E$20,'Input Parameters'!$F$20)&gt;5500,5500,_xlfn.NORM.INV(D2496,'Input Parameters'!$E$20,'Input Parameters'!$F$20)))</f>
        <v>4043.371494173467</v>
      </c>
      <c r="F2496" s="10">
        <f t="shared" ca="1" si="320"/>
        <v>0.79629028401506363</v>
      </c>
      <c r="G2496" s="61">
        <f ca="1">_xlfn.NORM.INV(F2496,'Input Parameters'!$E$21,'Input Parameters'!$F$21)</f>
        <v>291.36156518733668</v>
      </c>
      <c r="H2496" s="54">
        <f ca="1">EXP(E2496*(1/'Input Parameters'!$E$22-1/G2496))</f>
        <v>0.92533263301627022</v>
      </c>
      <c r="I2496" s="10">
        <f t="shared" ca="1" si="321"/>
        <v>0.70006475972022719</v>
      </c>
      <c r="J2496" s="29">
        <f ca="1">_xlfn.BETA.INV(I2496,'Input Parameters'!$L$24,'Input Parameters'!$M$24,'Input Parameters'!$J$24,'Input Parameters'!$K$24)</f>
        <v>0.68889366853560596</v>
      </c>
      <c r="K2496" s="156">
        <f ca="1">('Input Parameters'!$E$25/'Input Parameters'!$E$31)^$J2496</f>
        <v>7.1416487659684037E-3</v>
      </c>
      <c r="L2496" s="66">
        <f ca="1">$H2496*$C2496*'Input Parameters'!$E$23*K2496</f>
        <v>4.4676221358396884</v>
      </c>
      <c r="M2496" s="23">
        <f t="shared" ca="1" si="322"/>
        <v>0.79104377489744127</v>
      </c>
      <c r="N2496" s="15">
        <f ca="1">_xlfn.NORM.INV(M2496,'Input Parameters'!$E$26,'Input Parameters'!$F$26)</f>
        <v>5.1011013066622313E-2</v>
      </c>
      <c r="O2496" s="8">
        <f t="shared" ca="1" si="323"/>
        <v>0.21984814806710906</v>
      </c>
      <c r="P2496" s="29">
        <f ca="1">_xlfn.LOGNORM.INV(O2496,'Input Parameters'!$H$27,'Input Parameters'!$I$27)</f>
        <v>1.0114229767052756</v>
      </c>
      <c r="Q2496" s="10"/>
      <c r="R2496" s="15">
        <f>'Input Parameters'!$E$28</f>
        <v>12.7</v>
      </c>
      <c r="S2496" s="10">
        <f t="shared" ca="1" si="324"/>
        <v>0.18402744906965207</v>
      </c>
      <c r="T2496" s="25">
        <f ca="1">_xlfn.LOGNORM.INV(S2496,'Input Parameters'!$H$29,'Input Parameters'!$I$29)</f>
        <v>52.634528801835216</v>
      </c>
      <c r="U2496" s="10">
        <f t="shared" ca="1" si="325"/>
        <v>0.78951611174735592</v>
      </c>
      <c r="V2496" s="29">
        <f ca="1">IF('Input Parameters'!$D$30="Beta",_xlfn.BETA.INV(U2496,'Input Parameters'!$L$30,'Input Parameters'!$M$30,'Input Parameters'!$J$30,'Input Parameters'!$K$30),IF('Input Parameters'!$D$30="LogNorm",_xlfn.LOGNORM.INV(U2496,'Input Parameters'!$H$30,'Input Parameters'!$I$30)))</f>
        <v>1.3723901611068887</v>
      </c>
      <c r="W2496" s="2">
        <f ca="1">N2496+(P2496-N2496)*(1-ERF((T2496-R2496)/(2*SQRT(L2496*'Input Parameters'!$E$31))))</f>
        <v>0.22538383460149261</v>
      </c>
      <c r="X2496">
        <f t="shared" ca="1" si="326"/>
        <v>1</v>
      </c>
      <c r="Y2496" s="7"/>
    </row>
    <row r="2497" spans="1:25" ht="15" customHeight="1" x14ac:dyDescent="0.3">
      <c r="A2497" s="130">
        <v>2490</v>
      </c>
      <c r="B2497" s="10">
        <f t="shared" ca="1" si="318"/>
        <v>0.50223066916851267</v>
      </c>
      <c r="C2497" s="57">
        <f ca="1">_xlfn.NORM.INV(B2497,'Input Parameters'!$E$19,'Input Parameters'!$F$19)</f>
        <v>567.77248069755797</v>
      </c>
      <c r="D2497" s="10">
        <f t="shared" ca="1" si="319"/>
        <v>0.89433814171075998</v>
      </c>
      <c r="E2497" s="59">
        <f ca="1">IF(_xlfn.NORM.INV(D2497,'Input Parameters'!$E$20,'Input Parameters'!$F$20)&lt;3500,3500,IF(_xlfn.NORM.INV(D2497,'Input Parameters'!$E$20,'Input Parameters'!$F$20)&gt;5500,5500,_xlfn.NORM.INV(D2497,'Input Parameters'!$E$20,'Input Parameters'!$F$20)))</f>
        <v>5500</v>
      </c>
      <c r="F2497" s="10">
        <f t="shared" ca="1" si="320"/>
        <v>0.68611728177133557</v>
      </c>
      <c r="G2497" s="61">
        <f ca="1">_xlfn.NORM.INV(F2497,'Input Parameters'!$E$21,'Input Parameters'!$F$21)</f>
        <v>288.66111285425728</v>
      </c>
      <c r="H2497" s="54">
        <f ca="1">EXP(E2497*(1/'Input Parameters'!$E$22-1/G2497))</f>
        <v>0.75415805941858416</v>
      </c>
      <c r="I2497" s="10">
        <f t="shared" ca="1" si="321"/>
        <v>0.36995173362396772</v>
      </c>
      <c r="J2497" s="29">
        <f ca="1">_xlfn.BETA.INV(I2497,'Input Parameters'!$L$24,'Input Parameters'!$M$24,'Input Parameters'!$J$24,'Input Parameters'!$K$24)</f>
        <v>0.55297592415069385</v>
      </c>
      <c r="K2497" s="156">
        <f ca="1">('Input Parameters'!$E$25/'Input Parameters'!$E$31)^$J2497</f>
        <v>1.8933940316455254E-2</v>
      </c>
      <c r="L2497" s="66">
        <f ca="1">$H2497*$C2497*'Input Parameters'!$E$23*K2497</f>
        <v>8.1073275438528203</v>
      </c>
      <c r="M2497" s="23">
        <f t="shared" ca="1" si="322"/>
        <v>2.0217944463012394E-2</v>
      </c>
      <c r="N2497" s="15">
        <f ca="1">_xlfn.NORM.INV(M2497,'Input Parameters'!$E$26,'Input Parameters'!$F$26)</f>
        <v>-9.0346338051228159E-3</v>
      </c>
      <c r="O2497" s="8">
        <f t="shared" ca="1" si="323"/>
        <v>0.40784705035859548</v>
      </c>
      <c r="P2497" s="29">
        <f ca="1">_xlfn.LOGNORM.INV(O2497,'Input Parameters'!$H$27,'Input Parameters'!$I$27)</f>
        <v>1.284143292968756</v>
      </c>
      <c r="Q2497" s="10"/>
      <c r="R2497" s="15">
        <f>'Input Parameters'!$E$28</f>
        <v>12.7</v>
      </c>
      <c r="S2497" s="10">
        <f t="shared" ca="1" si="324"/>
        <v>0.74743964027562582</v>
      </c>
      <c r="T2497" s="25">
        <f ca="1">_xlfn.LOGNORM.INV(S2497,'Input Parameters'!$H$29,'Input Parameters'!$I$29)</f>
        <v>62.756179516928775</v>
      </c>
      <c r="U2497" s="10">
        <f t="shared" ca="1" si="325"/>
        <v>0.92091667832999691</v>
      </c>
      <c r="V2497" s="29">
        <f ca="1">IF('Input Parameters'!$D$30="Beta",_xlfn.BETA.INV(U2497,'Input Parameters'!$L$30,'Input Parameters'!$M$30,'Input Parameters'!$J$30,'Input Parameters'!$K$30),IF('Input Parameters'!$D$30="LogNorm",_xlfn.LOGNORM.INV(U2497,'Input Parameters'!$H$30,'Input Parameters'!$I$30)))</f>
        <v>1.7432180120854033</v>
      </c>
      <c r="W2497" s="2">
        <f ca="1">N2497+(P2497-N2497)*(1-ERF((T2497-R2497)/(2*SQRT(L2497*'Input Parameters'!$E$31))))</f>
        <v>0.26748991088347074</v>
      </c>
      <c r="X2497">
        <f t="shared" ca="1" si="326"/>
        <v>1</v>
      </c>
      <c r="Y2497" s="7"/>
    </row>
    <row r="2498" spans="1:25" ht="15" customHeight="1" x14ac:dyDescent="0.3">
      <c r="A2498" s="130">
        <v>2491</v>
      </c>
      <c r="B2498" s="10">
        <f t="shared" ca="1" si="318"/>
        <v>0.13268436888516888</v>
      </c>
      <c r="C2498" s="57">
        <f ca="1">_xlfn.NORM.INV(B2498,'Input Parameters'!$E$19,'Input Parameters'!$F$19)</f>
        <v>473.18463664728256</v>
      </c>
      <c r="D2498" s="10">
        <f t="shared" ca="1" si="319"/>
        <v>0.81590974200575761</v>
      </c>
      <c r="E2498" s="59">
        <f ca="1">IF(_xlfn.NORM.INV(D2498,'Input Parameters'!$E$20,'Input Parameters'!$F$20)&lt;3500,3500,IF(_xlfn.NORM.INV(D2498,'Input Parameters'!$E$20,'Input Parameters'!$F$20)&gt;5500,5500,_xlfn.NORM.INV(D2498,'Input Parameters'!$E$20,'Input Parameters'!$F$20)))</f>
        <v>5429.9207330039017</v>
      </c>
      <c r="F2498" s="10">
        <f t="shared" ca="1" si="320"/>
        <v>0.5965025544834659</v>
      </c>
      <c r="G2498" s="61">
        <f ca="1">_xlfn.NORM.INV(F2498,'Input Parameters'!$E$21,'Input Parameters'!$F$21)</f>
        <v>286.77023446131943</v>
      </c>
      <c r="H2498" s="54">
        <f ca="1">EXP(E2498*(1/'Input Parameters'!$E$22-1/G2498))</f>
        <v>0.66858584316155978</v>
      </c>
      <c r="I2498" s="10">
        <f t="shared" ca="1" si="321"/>
        <v>0.45414078110270206</v>
      </c>
      <c r="J2498" s="29">
        <f ca="1">_xlfn.BETA.INV(I2498,'Input Parameters'!$L$24,'Input Parameters'!$M$24,'Input Parameters'!$J$24,'Input Parameters'!$K$24)</f>
        <v>0.5885058972450945</v>
      </c>
      <c r="K2498" s="156">
        <f ca="1">('Input Parameters'!$E$25/'Input Parameters'!$E$31)^$J2498</f>
        <v>1.4674042811590678E-2</v>
      </c>
      <c r="L2498" s="66">
        <f ca="1">$H2498*$C2498*'Input Parameters'!$E$23*K2498</f>
        <v>4.6423469399683457</v>
      </c>
      <c r="M2498" s="23">
        <f t="shared" ca="1" si="322"/>
        <v>0.97490092477377555</v>
      </c>
      <c r="N2498" s="15">
        <f ca="1">_xlfn.NORM.INV(M2498,'Input Parameters'!$E$26,'Input Parameters'!$F$26)</f>
        <v>7.5123703774033102E-2</v>
      </c>
      <c r="O2498" s="8">
        <f t="shared" ca="1" si="323"/>
        <v>0.22945217654702865</v>
      </c>
      <c r="P2498" s="29">
        <f ca="1">_xlfn.LOGNORM.INV(O2498,'Input Parameters'!$H$27,'Input Parameters'!$I$27)</f>
        <v>1.0258681771052813</v>
      </c>
      <c r="Q2498" s="10"/>
      <c r="R2498" s="15">
        <f>'Input Parameters'!$E$28</f>
        <v>12.7</v>
      </c>
      <c r="S2498" s="10">
        <f t="shared" ca="1" si="324"/>
        <v>0.52474387753717044</v>
      </c>
      <c r="T2498" s="25">
        <f ca="1">_xlfn.LOGNORM.INV(S2498,'Input Parameters'!$H$29,'Input Parameters'!$I$29)</f>
        <v>58.639007312360178</v>
      </c>
      <c r="U2498" s="10">
        <f t="shared" ca="1" si="325"/>
        <v>0.56678520193136883</v>
      </c>
      <c r="V2498" s="29">
        <f ca="1">IF('Input Parameters'!$D$30="Beta",_xlfn.BETA.INV(U2498,'Input Parameters'!$L$30,'Input Parameters'!$M$30,'Input Parameters'!$J$30,'Input Parameters'!$K$30),IF('Input Parameters'!$D$30="LogNorm",_xlfn.LOGNORM.INV(U2498,'Input Parameters'!$H$30,'Input Parameters'!$I$30)))</f>
        <v>1.0677289263727228</v>
      </c>
      <c r="W2498" s="2">
        <f ca="1">N2498+(P2498-N2498)*(1-ERF((T2498-R2498)/(2*SQRT(L2498*'Input Parameters'!$E$31))))</f>
        <v>0.20028593074685655</v>
      </c>
      <c r="X2498">
        <f t="shared" ca="1" si="326"/>
        <v>1</v>
      </c>
      <c r="Y2498" s="7"/>
    </row>
    <row r="2499" spans="1:25" ht="15" customHeight="1" x14ac:dyDescent="0.3">
      <c r="A2499" s="130">
        <v>2492</v>
      </c>
      <c r="B2499" s="10">
        <f t="shared" ca="1" si="318"/>
        <v>0.14467030906114897</v>
      </c>
      <c r="C2499" s="57">
        <f ca="1">_xlfn.NORM.INV(B2499,'Input Parameters'!$E$19,'Input Parameters'!$F$19)</f>
        <v>477.76640003976752</v>
      </c>
      <c r="D2499" s="10">
        <f t="shared" ca="1" si="319"/>
        <v>0.52661499615495244</v>
      </c>
      <c r="E2499" s="59">
        <f ca="1">IF(_xlfn.NORM.INV(D2499,'Input Parameters'!$E$20,'Input Parameters'!$F$20)&lt;3500,3500,IF(_xlfn.NORM.INV(D2499,'Input Parameters'!$E$20,'Input Parameters'!$F$20)&gt;5500,5500,_xlfn.NORM.INV(D2499,'Input Parameters'!$E$20,'Input Parameters'!$F$20)))</f>
        <v>4846.73442682119</v>
      </c>
      <c r="F2499" s="10">
        <f t="shared" ca="1" si="320"/>
        <v>0.95402784981301403</v>
      </c>
      <c r="G2499" s="61">
        <f ca="1">_xlfn.NORM.INV(F2499,'Input Parameters'!$E$21,'Input Parameters'!$F$21)</f>
        <v>298.09590391850469</v>
      </c>
      <c r="H2499" s="54">
        <f ca="1">EXP(E2499*(1/'Input Parameters'!$E$22-1/G2499))</f>
        <v>1.3268116199817754</v>
      </c>
      <c r="I2499" s="10">
        <f t="shared" ca="1" si="321"/>
        <v>9.6775691012737419E-2</v>
      </c>
      <c r="J2499" s="29">
        <f ca="1">_xlfn.BETA.INV(I2499,'Input Parameters'!$L$24,'Input Parameters'!$M$24,'Input Parameters'!$J$24,'Input Parameters'!$K$24)</f>
        <v>0.39425932788833218</v>
      </c>
      <c r="K2499" s="156">
        <f ca="1">('Input Parameters'!$E$25/'Input Parameters'!$E$31)^$J2499</f>
        <v>5.9116919759140039E-2</v>
      </c>
      <c r="L2499" s="66">
        <f ca="1">$H2499*$C2499*'Input Parameters'!$E$23*K2499</f>
        <v>37.474570799515924</v>
      </c>
      <c r="M2499" s="23">
        <f t="shared" ca="1" si="322"/>
        <v>0.11282823806159747</v>
      </c>
      <c r="N2499" s="15">
        <f ca="1">_xlfn.NORM.INV(M2499,'Input Parameters'!$E$26,'Input Parameters'!$F$26)</f>
        <v>8.555903286273852E-3</v>
      </c>
      <c r="O2499" s="8">
        <f t="shared" ca="1" si="323"/>
        <v>0.16278810638748809</v>
      </c>
      <c r="P2499" s="29">
        <f ca="1">_xlfn.LOGNORM.INV(O2499,'Input Parameters'!$H$27,'Input Parameters'!$I$27)</f>
        <v>0.92154272622783695</v>
      </c>
      <c r="Q2499" s="10"/>
      <c r="R2499" s="15">
        <f>'Input Parameters'!$E$28</f>
        <v>12.7</v>
      </c>
      <c r="S2499" s="10">
        <f t="shared" ca="1" si="324"/>
        <v>0.49734416684523808</v>
      </c>
      <c r="T2499" s="25">
        <f ca="1">_xlfn.LOGNORM.INV(S2499,'Input Parameters'!$H$29,'Input Parameters'!$I$29)</f>
        <v>58.188318770798318</v>
      </c>
      <c r="U2499" s="10">
        <f t="shared" ca="1" si="325"/>
        <v>0.19955979450777095</v>
      </c>
      <c r="V2499" s="29">
        <f ca="1">IF('Input Parameters'!$D$30="Beta",_xlfn.BETA.INV(U2499,'Input Parameters'!$L$30,'Input Parameters'!$M$30,'Input Parameters'!$J$30,'Input Parameters'!$K$30),IF('Input Parameters'!$D$30="LogNorm",_xlfn.LOGNORM.INV(U2499,'Input Parameters'!$H$30,'Input Parameters'!$I$30)))</f>
        <v>0.71655276790647437</v>
      </c>
      <c r="W2499" s="2">
        <f ca="1">N2499+(P2499-N2499)*(1-ERF((T2499-R2499)/(2*SQRT(L2499*'Input Parameters'!$E$31))))</f>
        <v>0.55569327893483433</v>
      </c>
      <c r="X2499">
        <f t="shared" ca="1" si="326"/>
        <v>1</v>
      </c>
      <c r="Y2499" s="7"/>
    </row>
    <row r="2500" spans="1:25" ht="15" customHeight="1" x14ac:dyDescent="0.3">
      <c r="A2500" s="130">
        <v>2493</v>
      </c>
      <c r="B2500" s="10">
        <f t="shared" ca="1" si="318"/>
        <v>0.58435647676742353</v>
      </c>
      <c r="C2500" s="57">
        <f ca="1">_xlfn.NORM.INV(B2500,'Input Parameters'!$E$19,'Input Parameters'!$F$19)</f>
        <v>585.30282434312232</v>
      </c>
      <c r="D2500" s="10">
        <f t="shared" ca="1" si="319"/>
        <v>0.59947460449523682</v>
      </c>
      <c r="E2500" s="59">
        <f ca="1">IF(_xlfn.NORM.INV(D2500,'Input Parameters'!$E$20,'Input Parameters'!$F$20)&lt;3500,3500,IF(_xlfn.NORM.INV(D2500,'Input Parameters'!$E$20,'Input Parameters'!$F$20)&gt;5500,5500,_xlfn.NORM.INV(D2500,'Input Parameters'!$E$20,'Input Parameters'!$F$20)))</f>
        <v>4976.3911908253813</v>
      </c>
      <c r="F2500" s="10">
        <f t="shared" ca="1" si="320"/>
        <v>0.11074851511629613</v>
      </c>
      <c r="G2500" s="61">
        <f ca="1">_xlfn.NORM.INV(F2500,'Input Parameters'!$E$21,'Input Parameters'!$F$21)</f>
        <v>275.24070130699891</v>
      </c>
      <c r="H2500" s="54">
        <f ca="1">EXP(E2500*(1/'Input Parameters'!$E$22-1/G2500))</f>
        <v>0.33424783208376735</v>
      </c>
      <c r="I2500" s="10">
        <f t="shared" ca="1" si="321"/>
        <v>0.25805780808259715</v>
      </c>
      <c r="J2500" s="29">
        <f ca="1">_xlfn.BETA.INV(I2500,'Input Parameters'!$L$24,'Input Parameters'!$M$24,'Input Parameters'!$J$24,'Input Parameters'!$K$24)</f>
        <v>0.50045316869525602</v>
      </c>
      <c r="K2500" s="156">
        <f ca="1">('Input Parameters'!$E$25/'Input Parameters'!$E$31)^$J2500</f>
        <v>2.7597649015487155E-2</v>
      </c>
      <c r="L2500" s="66">
        <f ca="1">$H2500*$C2500*'Input Parameters'!$E$23*K2500</f>
        <v>5.399099186441072</v>
      </c>
      <c r="M2500" s="23">
        <f t="shared" ca="1" si="322"/>
        <v>0.69541346880389088</v>
      </c>
      <c r="N2500" s="15">
        <f ca="1">_xlfn.NORM.INV(M2500,'Input Parameters'!$E$26,'Input Parameters'!$F$26)</f>
        <v>4.4736338453232521E-2</v>
      </c>
      <c r="O2500" s="8">
        <f t="shared" ca="1" si="323"/>
        <v>0.97812797209561386</v>
      </c>
      <c r="P2500" s="29">
        <f ca="1">_xlfn.LOGNORM.INV(O2500,'Input Parameters'!$H$27,'Input Parameters'!$I$27)</f>
        <v>3.4741473606295807</v>
      </c>
      <c r="Q2500" s="10"/>
      <c r="R2500" s="15">
        <f>'Input Parameters'!$E$28</f>
        <v>12.7</v>
      </c>
      <c r="S2500" s="10">
        <f t="shared" ca="1" si="324"/>
        <v>9.8856698709632873E-2</v>
      </c>
      <c r="T2500" s="25">
        <f ca="1">_xlfn.LOGNORM.INV(S2500,'Input Parameters'!$H$29,'Input Parameters'!$I$29)</f>
        <v>50.391051519307013</v>
      </c>
      <c r="U2500" s="10">
        <f t="shared" ca="1" si="325"/>
        <v>0.62294449511896333</v>
      </c>
      <c r="V2500" s="29">
        <f ca="1">IF('Input Parameters'!$D$30="Beta",_xlfn.BETA.INV(U2500,'Input Parameters'!$L$30,'Input Parameters'!$M$30,'Input Parameters'!$J$30,'Input Parameters'!$K$30),IF('Input Parameters'!$D$30="LogNorm",_xlfn.LOGNORM.INV(U2500,'Input Parameters'!$H$30,'Input Parameters'!$I$30)))</f>
        <v>1.1305735186372139</v>
      </c>
      <c r="W2500" s="2">
        <f ca="1">N2500+(P2500-N2500)*(1-ERF((T2500-R2500)/(2*SQRT(L2500*'Input Parameters'!$E$31))))</f>
        <v>0.90683029071482191</v>
      </c>
      <c r="X2500">
        <f t="shared" ca="1" si="326"/>
        <v>1</v>
      </c>
      <c r="Y2500" s="7"/>
    </row>
    <row r="2501" spans="1:25" ht="15" customHeight="1" x14ac:dyDescent="0.3">
      <c r="A2501" s="130">
        <v>2494</v>
      </c>
      <c r="B2501" s="10">
        <f t="shared" ref="B2501:B2564" ca="1" si="327">RAND()</f>
        <v>0.49362389679951046</v>
      </c>
      <c r="C2501" s="57">
        <f ca="1">_xlfn.NORM.INV(B2501,'Input Parameters'!$E$19,'Input Parameters'!$F$19)</f>
        <v>565.94941951069234</v>
      </c>
      <c r="D2501" s="10">
        <f t="shared" ref="D2501:D2564" ca="1" si="328">RAND()</f>
        <v>0.40318621504779362</v>
      </c>
      <c r="E2501" s="59">
        <f ca="1">IF(_xlfn.NORM.INV(D2501,'Input Parameters'!$E$20,'Input Parameters'!$F$20)&lt;3500,3500,IF(_xlfn.NORM.INV(D2501,'Input Parameters'!$E$20,'Input Parameters'!$F$20)&gt;5500,5500,_xlfn.NORM.INV(D2501,'Input Parameters'!$E$20,'Input Parameters'!$F$20)))</f>
        <v>4628.4240576849706</v>
      </c>
      <c r="F2501" s="10">
        <f t="shared" ref="F2501:F2564" ca="1" si="329">RAND()</f>
        <v>0.33609626042042273</v>
      </c>
      <c r="G2501" s="61">
        <f ca="1">_xlfn.NORM.INV(F2501,'Input Parameters'!$E$21,'Input Parameters'!$F$21)</f>
        <v>281.5241131472722</v>
      </c>
      <c r="H2501" s="54">
        <f ca="1">EXP(E2501*(1/'Input Parameters'!$E$22-1/G2501))</f>
        <v>0.52522616147482892</v>
      </c>
      <c r="I2501" s="10">
        <f t="shared" ref="I2501:I2564" ca="1" si="330">RAND()</f>
        <v>0.12711874822188185</v>
      </c>
      <c r="J2501" s="29">
        <f ca="1">_xlfn.BETA.INV(I2501,'Input Parameters'!$L$24,'Input Parameters'!$M$24,'Input Parameters'!$J$24,'Input Parameters'!$K$24)</f>
        <v>0.41990167961917663</v>
      </c>
      <c r="K2501" s="156">
        <f ca="1">('Input Parameters'!$E$25/'Input Parameters'!$E$31)^$J2501</f>
        <v>4.9184106850581402E-2</v>
      </c>
      <c r="L2501" s="66">
        <f ca="1">$H2501*$C2501*'Input Parameters'!$E$23*K2501</f>
        <v>14.62004664539676</v>
      </c>
      <c r="M2501" s="23">
        <f t="shared" ref="M2501:M2564" ca="1" si="331">RAND()</f>
        <v>0.35911294487931988</v>
      </c>
      <c r="N2501" s="15">
        <f ca="1">_xlfn.NORM.INV(M2501,'Input Parameters'!$E$26,'Input Parameters'!$F$26)</f>
        <v>2.6422551882134177E-2</v>
      </c>
      <c r="O2501" s="8">
        <f t="shared" ref="O2501:O2564" ca="1" si="332">RAND()</f>
        <v>0.98118770245143128</v>
      </c>
      <c r="P2501" s="29">
        <f ca="1">_xlfn.LOGNORM.INV(O2501,'Input Parameters'!$H$27,'Input Parameters'!$I$27)</f>
        <v>3.5713704078527888</v>
      </c>
      <c r="Q2501" s="10"/>
      <c r="R2501" s="15">
        <f>'Input Parameters'!$E$28</f>
        <v>12.7</v>
      </c>
      <c r="S2501" s="10">
        <f t="shared" ref="S2501:S2564" ca="1" si="333">RAND()</f>
        <v>0.28433886596837643</v>
      </c>
      <c r="T2501" s="25">
        <f ca="1">_xlfn.LOGNORM.INV(S2501,'Input Parameters'!$H$29,'Input Parameters'!$I$29)</f>
        <v>54.621976991083663</v>
      </c>
      <c r="U2501" s="10">
        <f t="shared" ref="U2501:U2564" ca="1" si="334">RAND()</f>
        <v>0.66733835935678876</v>
      </c>
      <c r="V2501" s="29">
        <f ca="1">IF('Input Parameters'!$D$30="Beta",_xlfn.BETA.INV(U2501,'Input Parameters'!$L$30,'Input Parameters'!$M$30,'Input Parameters'!$J$30,'Input Parameters'!$K$30),IF('Input Parameters'!$D$30="LogNorm",_xlfn.LOGNORM.INV(U2501,'Input Parameters'!$H$30,'Input Parameters'!$I$30)))</f>
        <v>1.1850571657269615</v>
      </c>
      <c r="W2501" s="2">
        <f ca="1">N2501+(P2501-N2501)*(1-ERF((T2501-R2501)/(2*SQRT(L2501*'Input Parameters'!$E$31))))</f>
        <v>1.5797505180007918</v>
      </c>
      <c r="X2501">
        <f t="shared" ca="1" si="326"/>
        <v>0</v>
      </c>
      <c r="Y2501" s="7"/>
    </row>
    <row r="2502" spans="1:25" ht="15" customHeight="1" x14ac:dyDescent="0.3">
      <c r="A2502" s="130">
        <v>2495</v>
      </c>
      <c r="B2502" s="10">
        <f t="shared" ca="1" si="327"/>
        <v>0.35541970489487795</v>
      </c>
      <c r="C2502" s="57">
        <f ca="1">_xlfn.NORM.INV(B2502,'Input Parameters'!$E$19,'Input Parameters'!$F$19)</f>
        <v>535.97340194387709</v>
      </c>
      <c r="D2502" s="10">
        <f t="shared" ca="1" si="328"/>
        <v>0.2378147196447854</v>
      </c>
      <c r="E2502" s="59">
        <f ca="1">IF(_xlfn.NORM.INV(D2502,'Input Parameters'!$E$20,'Input Parameters'!$F$20)&lt;3500,3500,IF(_xlfn.NORM.INV(D2502,'Input Parameters'!$E$20,'Input Parameters'!$F$20)&gt;5500,5500,_xlfn.NORM.INV(D2502,'Input Parameters'!$E$20,'Input Parameters'!$F$20)))</f>
        <v>4300.6552653884928</v>
      </c>
      <c r="F2502" s="10">
        <f t="shared" ca="1" si="329"/>
        <v>0.47855887310750078</v>
      </c>
      <c r="G2502" s="61">
        <f ca="1">_xlfn.NORM.INV(F2502,'Input Parameters'!$E$21,'Input Parameters'!$F$21)</f>
        <v>284.4273612371494</v>
      </c>
      <c r="H2502" s="54">
        <f ca="1">EXP(E2502*(1/'Input Parameters'!$E$22-1/G2502))</f>
        <v>0.6424958304109426</v>
      </c>
      <c r="I2502" s="10">
        <f t="shared" ca="1" si="330"/>
        <v>0.34418878152440868</v>
      </c>
      <c r="J2502" s="29">
        <f ca="1">_xlfn.BETA.INV(I2502,'Input Parameters'!$L$24,'Input Parameters'!$M$24,'Input Parameters'!$J$24,'Input Parameters'!$K$24)</f>
        <v>0.54157273981095644</v>
      </c>
      <c r="K2502" s="156">
        <f ca="1">('Input Parameters'!$E$25/'Input Parameters'!$E$31)^$J2502</f>
        <v>2.0547871986406955E-2</v>
      </c>
      <c r="L2502" s="66">
        <f ca="1">$H2502*$C2502*'Input Parameters'!$E$23*K2502</f>
        <v>7.0758790867808914</v>
      </c>
      <c r="M2502" s="23">
        <f t="shared" ca="1" si="331"/>
        <v>0.41443558447299356</v>
      </c>
      <c r="N2502" s="15">
        <f ca="1">_xlfn.NORM.INV(M2502,'Input Parameters'!$E$26,'Input Parameters'!$F$26)</f>
        <v>2.9460859228239353E-2</v>
      </c>
      <c r="O2502" s="8">
        <f t="shared" ca="1" si="332"/>
        <v>0.21366376156091094</v>
      </c>
      <c r="P2502" s="29">
        <f ca="1">_xlfn.LOGNORM.INV(O2502,'Input Parameters'!$H$27,'Input Parameters'!$I$27)</f>
        <v>1.0020400540140519</v>
      </c>
      <c r="Q2502" s="10"/>
      <c r="R2502" s="15">
        <f>'Input Parameters'!$E$28</f>
        <v>12.7</v>
      </c>
      <c r="S2502" s="10">
        <f t="shared" ca="1" si="333"/>
        <v>0.56004179726584458</v>
      </c>
      <c r="T2502" s="25">
        <f ca="1">_xlfn.LOGNORM.INV(S2502,'Input Parameters'!$H$29,'Input Parameters'!$I$29)</f>
        <v>59.227961759006398</v>
      </c>
      <c r="U2502" s="10">
        <f t="shared" ca="1" si="334"/>
        <v>0.88596316125721963</v>
      </c>
      <c r="V2502" s="29">
        <f ca="1">IF('Input Parameters'!$D$30="Beta",_xlfn.BETA.INV(U2502,'Input Parameters'!$L$30,'Input Parameters'!$M$30,'Input Parameters'!$J$30,'Input Parameters'!$K$30),IF('Input Parameters'!$D$30="LogNorm",_xlfn.LOGNORM.INV(U2502,'Input Parameters'!$H$30,'Input Parameters'!$I$30)))</f>
        <v>1.6072518071154824</v>
      </c>
      <c r="W2502" s="2">
        <f ca="1">N2502+(P2502-N2502)*(1-ERF((T2502-R2502)/(2*SQRT(L2502*'Input Parameters'!$E$31))))</f>
        <v>0.23968526456065609</v>
      </c>
      <c r="X2502">
        <f t="shared" ca="1" si="326"/>
        <v>1</v>
      </c>
      <c r="Y2502" s="7"/>
    </row>
    <row r="2503" spans="1:25" ht="15" customHeight="1" x14ac:dyDescent="0.3">
      <c r="A2503" s="130">
        <v>2496</v>
      </c>
      <c r="B2503" s="10">
        <f t="shared" ca="1" si="327"/>
        <v>0.1847141014711623</v>
      </c>
      <c r="C2503" s="57">
        <f ca="1">_xlfn.NORM.INV(B2503,'Input Parameters'!$E$19,'Input Parameters'!$F$19)</f>
        <v>491.45745234657193</v>
      </c>
      <c r="D2503" s="10">
        <f t="shared" ca="1" si="328"/>
        <v>2.9348635728861039E-2</v>
      </c>
      <c r="E2503" s="59">
        <f ca="1">IF(_xlfn.NORM.INV(D2503,'Input Parameters'!$E$20,'Input Parameters'!$F$20)&lt;3500,3500,IF(_xlfn.NORM.INV(D2503,'Input Parameters'!$E$20,'Input Parameters'!$F$20)&gt;5500,5500,_xlfn.NORM.INV(D2503,'Input Parameters'!$E$20,'Input Parameters'!$F$20)))</f>
        <v>3500</v>
      </c>
      <c r="F2503" s="10">
        <f t="shared" ca="1" si="329"/>
        <v>0.51749671471273762</v>
      </c>
      <c r="G2503" s="61">
        <f ca="1">_xlfn.NORM.INV(F2503,'Input Parameters'!$E$21,'Input Parameters'!$F$21)</f>
        <v>285.19483257888794</v>
      </c>
      <c r="H2503" s="54">
        <f ca="1">EXP(E2503*(1/'Input Parameters'!$E$22-1/G2503))</f>
        <v>0.7211417009744201</v>
      </c>
      <c r="I2503" s="10">
        <f t="shared" ca="1" si="330"/>
        <v>0.41429274587852671</v>
      </c>
      <c r="J2503" s="29">
        <f ca="1">_xlfn.BETA.INV(I2503,'Input Parameters'!$L$24,'Input Parameters'!$M$24,'Input Parameters'!$J$24,'Input Parameters'!$K$24)</f>
        <v>0.57195893026408318</v>
      </c>
      <c r="K2503" s="156">
        <f ca="1">('Input Parameters'!$E$25/'Input Parameters'!$E$31)^$J2503</f>
        <v>1.6523450183499482E-2</v>
      </c>
      <c r="L2503" s="66">
        <f ca="1">$H2503*$C2503*'Input Parameters'!$E$23*K2503</f>
        <v>5.8560836322338821</v>
      </c>
      <c r="M2503" s="23">
        <f t="shared" ca="1" si="331"/>
        <v>0.58651093738114635</v>
      </c>
      <c r="N2503" s="15">
        <f ca="1">_xlfn.NORM.INV(M2503,'Input Parameters'!$E$26,'Input Parameters'!$F$26)</f>
        <v>3.8590155969617103E-2</v>
      </c>
      <c r="O2503" s="8">
        <f t="shared" ca="1" si="332"/>
        <v>0.30614166601272741</v>
      </c>
      <c r="P2503" s="29">
        <f ca="1">_xlfn.LOGNORM.INV(O2503,'Input Parameters'!$H$27,'Input Parameters'!$I$27)</f>
        <v>1.1376793979624231</v>
      </c>
      <c r="Q2503" s="10"/>
      <c r="R2503" s="15">
        <f>'Input Parameters'!$E$28</f>
        <v>12.7</v>
      </c>
      <c r="S2503" s="10">
        <f t="shared" ca="1" si="333"/>
        <v>9.1814340655453131E-2</v>
      </c>
      <c r="T2503" s="25">
        <f ca="1">_xlfn.LOGNORM.INV(S2503,'Input Parameters'!$H$29,'Input Parameters'!$I$29)</f>
        <v>50.156406485447178</v>
      </c>
      <c r="U2503" s="10">
        <f t="shared" ca="1" si="334"/>
        <v>0.87777498478627003</v>
      </c>
      <c r="V2503" s="29">
        <f ca="1">IF('Input Parameters'!$D$30="Beta",_xlfn.BETA.INV(U2503,'Input Parameters'!$L$30,'Input Parameters'!$M$30,'Input Parameters'!$J$30,'Input Parameters'!$K$30),IF('Input Parameters'!$D$30="LogNorm",_xlfn.LOGNORM.INV(U2503,'Input Parameters'!$H$30,'Input Parameters'!$I$30)))</f>
        <v>1.5812249625414294</v>
      </c>
      <c r="W2503" s="2">
        <f ca="1">N2503+(P2503-N2503)*(1-ERF((T2503-R2503)/(2*SQRT(L2503*'Input Parameters'!$E$31))))</f>
        <v>0.33946023586104462</v>
      </c>
      <c r="X2503">
        <f t="shared" ca="1" si="326"/>
        <v>1</v>
      </c>
      <c r="Y2503" s="7"/>
    </row>
    <row r="2504" spans="1:25" ht="15" customHeight="1" x14ac:dyDescent="0.3">
      <c r="A2504" s="130">
        <v>2497</v>
      </c>
      <c r="B2504" s="10">
        <f t="shared" ca="1" si="327"/>
        <v>0.73079123499480092</v>
      </c>
      <c r="C2504" s="57">
        <f ca="1">_xlfn.NORM.INV(B2504,'Input Parameters'!$E$19,'Input Parameters'!$F$19)</f>
        <v>619.28505491295857</v>
      </c>
      <c r="D2504" s="10">
        <f t="shared" ca="1" si="328"/>
        <v>0.52351185453349758</v>
      </c>
      <c r="E2504" s="59">
        <f ca="1">IF(_xlfn.NORM.INV(D2504,'Input Parameters'!$E$20,'Input Parameters'!$F$20)&lt;3500,3500,IF(_xlfn.NORM.INV(D2504,'Input Parameters'!$E$20,'Input Parameters'!$F$20)&gt;5500,5500,_xlfn.NORM.INV(D2504,'Input Parameters'!$E$20,'Input Parameters'!$F$20)))</f>
        <v>4841.2787469915247</v>
      </c>
      <c r="F2504" s="10">
        <f t="shared" ca="1" si="329"/>
        <v>4.6193188134861729E-2</v>
      </c>
      <c r="G2504" s="61">
        <f ca="1">_xlfn.NORM.INV(F2504,'Input Parameters'!$E$21,'Input Parameters'!$F$21)</f>
        <v>271.62207816720019</v>
      </c>
      <c r="H2504" s="54">
        <f ca="1">EXP(E2504*(1/'Input Parameters'!$E$22-1/G2504))</f>
        <v>0.27240981222214272</v>
      </c>
      <c r="I2504" s="10">
        <f t="shared" ca="1" si="330"/>
        <v>0.57113900835999987</v>
      </c>
      <c r="J2504" s="29">
        <f ca="1">_xlfn.BETA.INV(I2504,'Input Parameters'!$L$24,'Input Parameters'!$M$24,'Input Parameters'!$J$24,'Input Parameters'!$K$24)</f>
        <v>0.63576222184639164</v>
      </c>
      <c r="K2504" s="156">
        <f ca="1">('Input Parameters'!$E$25/'Input Parameters'!$E$31)^$J2504</f>
        <v>1.0455045009045068E-2</v>
      </c>
      <c r="L2504" s="66">
        <f ca="1">$H2504*$C2504*'Input Parameters'!$E$23*K2504</f>
        <v>1.7637590413157014</v>
      </c>
      <c r="M2504" s="23">
        <f t="shared" ca="1" si="331"/>
        <v>0.13120100150848146</v>
      </c>
      <c r="N2504" s="15">
        <f ca="1">_xlfn.NORM.INV(M2504,'Input Parameters'!$E$26,'Input Parameters'!$F$26)</f>
        <v>1.0464630283614662E-2</v>
      </c>
      <c r="O2504" s="8">
        <f t="shared" ca="1" si="332"/>
        <v>0.95292648447885731</v>
      </c>
      <c r="P2504" s="29">
        <f ca="1">_xlfn.LOGNORM.INV(O2504,'Input Parameters'!$H$27,'Input Parameters'!$I$27)</f>
        <v>2.9855107484956749</v>
      </c>
      <c r="Q2504" s="10"/>
      <c r="R2504" s="15">
        <f>'Input Parameters'!$E$28</f>
        <v>12.7</v>
      </c>
      <c r="S2504" s="10">
        <f t="shared" ca="1" si="333"/>
        <v>0.95981628624466275</v>
      </c>
      <c r="T2504" s="25">
        <f ca="1">_xlfn.LOGNORM.INV(S2504,'Input Parameters'!$H$29,'Input Parameters'!$I$29)</f>
        <v>70.862994265095637</v>
      </c>
      <c r="U2504" s="10">
        <f t="shared" ca="1" si="334"/>
        <v>0.36249581405947018</v>
      </c>
      <c r="V2504" s="29">
        <f ca="1">IF('Input Parameters'!$D$30="Beta",_xlfn.BETA.INV(U2504,'Input Parameters'!$L$30,'Input Parameters'!$M$30,'Input Parameters'!$J$30,'Input Parameters'!$K$30),IF('Input Parameters'!$D$30="LogNorm",_xlfn.LOGNORM.INV(U2504,'Input Parameters'!$H$30,'Input Parameters'!$I$30)))</f>
        <v>0.86977366465289474</v>
      </c>
      <c r="W2504" s="2">
        <f ca="1">N2504+(P2504-N2504)*(1-ERF((T2504-R2504)/(2*SQRT(L2504*'Input Parameters'!$E$31))))</f>
        <v>1.6284612979695905E-2</v>
      </c>
      <c r="X2504">
        <f t="shared" ca="1" si="326"/>
        <v>1</v>
      </c>
      <c r="Y2504" s="7"/>
    </row>
    <row r="2505" spans="1:25" ht="15" customHeight="1" x14ac:dyDescent="0.3">
      <c r="A2505" s="130">
        <v>2498</v>
      </c>
      <c r="B2505" s="10">
        <f t="shared" ca="1" si="327"/>
        <v>0.34291900516009155</v>
      </c>
      <c r="C2505" s="57">
        <f ca="1">_xlfn.NORM.INV(B2505,'Input Parameters'!$E$19,'Input Parameters'!$F$19)</f>
        <v>533.11893769880601</v>
      </c>
      <c r="D2505" s="10">
        <f t="shared" ca="1" si="328"/>
        <v>0.35590813788850117</v>
      </c>
      <c r="E2505" s="59">
        <f ca="1">IF(_xlfn.NORM.INV(D2505,'Input Parameters'!$E$20,'Input Parameters'!$F$20)&lt;3500,3500,IF(_xlfn.NORM.INV(D2505,'Input Parameters'!$E$20,'Input Parameters'!$F$20)&gt;5500,5500,_xlfn.NORM.INV(D2505,'Input Parameters'!$E$20,'Input Parameters'!$F$20)))</f>
        <v>4541.4074868497346</v>
      </c>
      <c r="F2505" s="10">
        <f t="shared" ca="1" si="329"/>
        <v>0.64283597261356007</v>
      </c>
      <c r="G2505" s="61">
        <f ca="1">_xlfn.NORM.INV(F2505,'Input Parameters'!$E$21,'Input Parameters'!$F$21)</f>
        <v>287.72714996029379</v>
      </c>
      <c r="H2505" s="54">
        <f ca="1">EXP(E2505*(1/'Input Parameters'!$E$22-1/G2505))</f>
        <v>0.75273263380189093</v>
      </c>
      <c r="I2505" s="10">
        <f t="shared" ca="1" si="330"/>
        <v>0.54906410722608134</v>
      </c>
      <c r="J2505" s="29">
        <f ca="1">_xlfn.BETA.INV(I2505,'Input Parameters'!$L$24,'Input Parameters'!$M$24,'Input Parameters'!$J$24,'Input Parameters'!$K$24)</f>
        <v>0.62689531432405188</v>
      </c>
      <c r="K2505" s="156">
        <f ca="1">('Input Parameters'!$E$25/'Input Parameters'!$E$31)^$J2505</f>
        <v>1.1141666531570961E-2</v>
      </c>
      <c r="L2505" s="66">
        <f ca="1">$H2505*$C2505*'Input Parameters'!$E$23*K2505</f>
        <v>4.4711064587252265</v>
      </c>
      <c r="M2505" s="23">
        <f t="shared" ca="1" si="331"/>
        <v>0.83948698861519833</v>
      </c>
      <c r="N2505" s="15">
        <f ca="1">_xlfn.NORM.INV(M2505,'Input Parameters'!$E$26,'Input Parameters'!$F$26)</f>
        <v>5.483938435546952E-2</v>
      </c>
      <c r="O2505" s="8">
        <f t="shared" ca="1" si="332"/>
        <v>0.37233446827681027</v>
      </c>
      <c r="P2505" s="29">
        <f ca="1">_xlfn.LOGNORM.INV(O2505,'Input Parameters'!$H$27,'Input Parameters'!$I$27)</f>
        <v>1.2326039146269532</v>
      </c>
      <c r="Q2505" s="10"/>
      <c r="R2505" s="15">
        <f>'Input Parameters'!$E$28</f>
        <v>12.7</v>
      </c>
      <c r="S2505" s="10">
        <f t="shared" ca="1" si="333"/>
        <v>0.66784032031870511</v>
      </c>
      <c r="T2505" s="25">
        <f ca="1">_xlfn.LOGNORM.INV(S2505,'Input Parameters'!$H$29,'Input Parameters'!$I$29)</f>
        <v>61.139238684606866</v>
      </c>
      <c r="U2505" s="10">
        <f t="shared" ca="1" si="334"/>
        <v>0.92416515597576931</v>
      </c>
      <c r="V2505" s="29">
        <f ca="1">IF('Input Parameters'!$D$30="Beta",_xlfn.BETA.INV(U2505,'Input Parameters'!$L$30,'Input Parameters'!$M$30,'Input Parameters'!$J$30,'Input Parameters'!$K$30),IF('Input Parameters'!$D$30="LogNorm",_xlfn.LOGNORM.INV(U2505,'Input Parameters'!$H$30,'Input Parameters'!$I$30)))</f>
        <v>1.7586806448412338</v>
      </c>
      <c r="W2505" s="2">
        <f ca="1">N2505+(P2505-N2505)*(1-ERF((T2505-R2505)/(2*SQRT(L2505*'Input Parameters'!$E$31))))</f>
        <v>0.17881617682716866</v>
      </c>
      <c r="X2505">
        <f t="shared" ref="X2505:X2568" ca="1" si="335">IFERROR(IF(W2505&gt;V2505,0,1),0)</f>
        <v>1</v>
      </c>
      <c r="Y2505" s="7"/>
    </row>
    <row r="2506" spans="1:25" ht="15" customHeight="1" x14ac:dyDescent="0.3">
      <c r="A2506" s="130">
        <v>2499</v>
      </c>
      <c r="B2506" s="10">
        <f t="shared" ca="1" si="327"/>
        <v>9.6246525047929299E-2</v>
      </c>
      <c r="C2506" s="57">
        <f ca="1">_xlfn.NORM.INV(B2506,'Input Parameters'!$E$19,'Input Parameters'!$F$19)</f>
        <v>457.176272512526</v>
      </c>
      <c r="D2506" s="10">
        <f t="shared" ca="1" si="328"/>
        <v>0.6200597485613184</v>
      </c>
      <c r="E2506" s="59">
        <f ca="1">IF(_xlfn.NORM.INV(D2506,'Input Parameters'!$E$20,'Input Parameters'!$F$20)&lt;3500,3500,IF(_xlfn.NORM.INV(D2506,'Input Parameters'!$E$20,'Input Parameters'!$F$20)&gt;5500,5500,_xlfn.NORM.INV(D2506,'Input Parameters'!$E$20,'Input Parameters'!$F$20)))</f>
        <v>5013.9463990476352</v>
      </c>
      <c r="F2506" s="10">
        <f t="shared" ca="1" si="329"/>
        <v>0.41611002837625344</v>
      </c>
      <c r="G2506" s="61">
        <f ca="1">_xlfn.NORM.INV(F2506,'Input Parameters'!$E$21,'Input Parameters'!$F$21)</f>
        <v>283.18481867536076</v>
      </c>
      <c r="H2506" s="54">
        <f ca="1">EXP(E2506*(1/'Input Parameters'!$E$22-1/G2506))</f>
        <v>0.55260209573639296</v>
      </c>
      <c r="I2506" s="10">
        <f t="shared" ca="1" si="330"/>
        <v>0.413070433921091</v>
      </c>
      <c r="J2506" s="29">
        <f ca="1">_xlfn.BETA.INV(I2506,'Input Parameters'!$L$24,'Input Parameters'!$M$24,'Input Parameters'!$J$24,'Input Parameters'!$K$24)</f>
        <v>0.57144467193193249</v>
      </c>
      <c r="K2506" s="156">
        <f ca="1">('Input Parameters'!$E$25/'Input Parameters'!$E$31)^$J2506</f>
        <v>1.6584518701285498E-2</v>
      </c>
      <c r="L2506" s="66">
        <f ca="1">$H2506*$C2506*'Input Parameters'!$E$23*K2506</f>
        <v>4.1898558586195387</v>
      </c>
      <c r="M2506" s="23">
        <f t="shared" ca="1" si="331"/>
        <v>0.82757525397772158</v>
      </c>
      <c r="N2506" s="15">
        <f ca="1">_xlfn.NORM.INV(M2506,'Input Parameters'!$E$26,'Input Parameters'!$F$26)</f>
        <v>5.3837160651935015E-2</v>
      </c>
      <c r="O2506" s="8">
        <f t="shared" ca="1" si="332"/>
        <v>0.34062261301248664</v>
      </c>
      <c r="P2506" s="29">
        <f ca="1">_xlfn.LOGNORM.INV(O2506,'Input Parameters'!$H$27,'Input Parameters'!$I$27)</f>
        <v>1.1870665540960685</v>
      </c>
      <c r="Q2506" s="10"/>
      <c r="R2506" s="15">
        <f>'Input Parameters'!$E$28</f>
        <v>12.7</v>
      </c>
      <c r="S2506" s="10">
        <f t="shared" ca="1" si="333"/>
        <v>0.70402143740466838</v>
      </c>
      <c r="T2506" s="25">
        <f ca="1">_xlfn.LOGNORM.INV(S2506,'Input Parameters'!$H$29,'Input Parameters'!$I$29)</f>
        <v>61.843731724341289</v>
      </c>
      <c r="U2506" s="10">
        <f t="shared" ca="1" si="334"/>
        <v>0.55597738143296538</v>
      </c>
      <c r="V2506" s="29">
        <f ca="1">IF('Input Parameters'!$D$30="Beta",_xlfn.BETA.INV(U2506,'Input Parameters'!$L$30,'Input Parameters'!$M$30,'Input Parameters'!$J$30,'Input Parameters'!$K$30),IF('Input Parameters'!$D$30="LogNorm",_xlfn.LOGNORM.INV(U2506,'Input Parameters'!$H$30,'Input Parameters'!$I$30)))</f>
        <v>1.0562469605598113</v>
      </c>
      <c r="W2506" s="2">
        <f ca="1">N2506+(P2506-N2506)*(1-ERF((T2506-R2506)/(2*SQRT(L2506*'Input Parameters'!$E$31))))</f>
        <v>0.15534032251490854</v>
      </c>
      <c r="X2506">
        <f t="shared" ca="1" si="335"/>
        <v>1</v>
      </c>
      <c r="Y2506" s="7"/>
    </row>
    <row r="2507" spans="1:25" ht="15" customHeight="1" x14ac:dyDescent="0.3">
      <c r="A2507" s="130">
        <v>2500</v>
      </c>
      <c r="B2507" s="10">
        <f t="shared" ca="1" si="327"/>
        <v>0.33385691822275632</v>
      </c>
      <c r="C2507" s="57">
        <f ca="1">_xlfn.NORM.INV(B2507,'Input Parameters'!$E$19,'Input Parameters'!$F$19)</f>
        <v>531.02518581322249</v>
      </c>
      <c r="D2507" s="10">
        <f t="shared" ca="1" si="328"/>
        <v>0.81632771978325969</v>
      </c>
      <c r="E2507" s="59">
        <f ca="1">IF(_xlfn.NORM.INV(D2507,'Input Parameters'!$E$20,'Input Parameters'!$F$20)&lt;3500,3500,IF(_xlfn.NORM.INV(D2507,'Input Parameters'!$E$20,'Input Parameters'!$F$20)&gt;5500,5500,_xlfn.NORM.INV(D2507,'Input Parameters'!$E$20,'Input Parameters'!$F$20)))</f>
        <v>5431.0209882727177</v>
      </c>
      <c r="F2507" s="10">
        <f t="shared" ca="1" si="329"/>
        <v>0.20432034615859851</v>
      </c>
      <c r="G2507" s="61">
        <f ca="1">_xlfn.NORM.INV(F2507,'Input Parameters'!$E$21,'Input Parameters'!$F$21)</f>
        <v>278.35537567266408</v>
      </c>
      <c r="H2507" s="54">
        <f ca="1">EXP(E2507*(1/'Input Parameters'!$E$22-1/G2507))</f>
        <v>0.37711794675405569</v>
      </c>
      <c r="I2507" s="10">
        <f t="shared" ca="1" si="330"/>
        <v>0.96990647923892315</v>
      </c>
      <c r="J2507" s="29">
        <f ca="1">_xlfn.BETA.INV(I2507,'Input Parameters'!$L$24,'Input Parameters'!$M$24,'Input Parameters'!$J$24,'Input Parameters'!$K$24)</f>
        <v>0.85869368836471649</v>
      </c>
      <c r="K2507" s="156">
        <f ca="1">('Input Parameters'!$E$25/'Input Parameters'!$E$31)^$J2507</f>
        <v>2.1125064280360698E-3</v>
      </c>
      <c r="L2507" s="66">
        <f ca="1">$H2507*$C2507*'Input Parameters'!$E$23*K2507</f>
        <v>0.42304869464175776</v>
      </c>
      <c r="M2507" s="23">
        <f t="shared" ca="1" si="331"/>
        <v>0.16404767809498111</v>
      </c>
      <c r="N2507" s="15">
        <f ca="1">_xlfn.NORM.INV(M2507,'Input Parameters'!$E$26,'Input Parameters'!$F$26)</f>
        <v>1.3462892998691516E-2</v>
      </c>
      <c r="O2507" s="8">
        <f t="shared" ca="1" si="332"/>
        <v>0.73506898873136006</v>
      </c>
      <c r="P2507" s="29">
        <f ca="1">_xlfn.LOGNORM.INV(O2507,'Input Parameters'!$H$27,'Input Parameters'!$I$27)</f>
        <v>1.879755698979567</v>
      </c>
      <c r="Q2507" s="10"/>
      <c r="R2507" s="15">
        <f>'Input Parameters'!$E$28</f>
        <v>12.7</v>
      </c>
      <c r="S2507" s="10">
        <f t="shared" ca="1" si="333"/>
        <v>0.92535075224558572</v>
      </c>
      <c r="T2507" s="25">
        <f ca="1">_xlfn.LOGNORM.INV(S2507,'Input Parameters'!$H$29,'Input Parameters'!$I$29)</f>
        <v>68.465613086808176</v>
      </c>
      <c r="U2507" s="10">
        <f t="shared" ca="1" si="334"/>
        <v>0.41771993448151667</v>
      </c>
      <c r="V2507" s="29">
        <f ca="1">IF('Input Parameters'!$D$30="Beta",_xlfn.BETA.INV(U2507,'Input Parameters'!$L$30,'Input Parameters'!$M$30,'Input Parameters'!$J$30,'Input Parameters'!$K$30),IF('Input Parameters'!$D$30="LogNorm",_xlfn.LOGNORM.INV(U2507,'Input Parameters'!$H$30,'Input Parameters'!$I$30)))</f>
        <v>0.92061752883805859</v>
      </c>
      <c r="W2507" s="2">
        <f ca="1">N2507+(P2507-N2507)*(1-ERF((T2507-R2507)/(2*SQRT(L2507*'Input Parameters'!$E$31))))</f>
        <v>1.3462895498942471E-2</v>
      </c>
      <c r="X2507">
        <f t="shared" ca="1" si="335"/>
        <v>1</v>
      </c>
      <c r="Y2507" s="7"/>
    </row>
    <row r="2508" spans="1:25" ht="15" customHeight="1" x14ac:dyDescent="0.3">
      <c r="A2508" s="130">
        <v>2501</v>
      </c>
      <c r="B2508" s="10">
        <f t="shared" ca="1" si="327"/>
        <v>0.42329915542552432</v>
      </c>
      <c r="C2508" s="57">
        <f ca="1">_xlfn.NORM.INV(B2508,'Input Parameters'!$E$19,'Input Parameters'!$F$19)</f>
        <v>550.95258481195674</v>
      </c>
      <c r="D2508" s="10">
        <f t="shared" ca="1" si="328"/>
        <v>0.60657178903814357</v>
      </c>
      <c r="E2508" s="59">
        <f ca="1">IF(_xlfn.NORM.INV(D2508,'Input Parameters'!$E$20,'Input Parameters'!$F$20)&lt;3500,3500,IF(_xlfn.NORM.INV(D2508,'Input Parameters'!$E$20,'Input Parameters'!$F$20)&gt;5500,5500,_xlfn.NORM.INV(D2508,'Input Parameters'!$E$20,'Input Parameters'!$F$20)))</f>
        <v>4989.2764675951476</v>
      </c>
      <c r="F2508" s="10">
        <f t="shared" ca="1" si="329"/>
        <v>4.0012453197246778E-3</v>
      </c>
      <c r="G2508" s="61">
        <f ca="1">_xlfn.NORM.INV(F2508,'Input Parameters'!$E$21,'Input Parameters'!$F$21)</f>
        <v>264.0055574093725</v>
      </c>
      <c r="H2508" s="54">
        <f ca="1">EXP(E2508*(1/'Input Parameters'!$E$22-1/G2508))</f>
        <v>0.15410372829160587</v>
      </c>
      <c r="I2508" s="10">
        <f t="shared" ca="1" si="330"/>
        <v>0.62010227776902238</v>
      </c>
      <c r="J2508" s="29">
        <f ca="1">_xlfn.BETA.INV(I2508,'Input Parameters'!$L$24,'Input Parameters'!$M$24,'Input Parameters'!$J$24,'Input Parameters'!$K$24)</f>
        <v>0.65555497530736195</v>
      </c>
      <c r="K2508" s="156">
        <f ca="1">('Input Parameters'!$E$25/'Input Parameters'!$E$31)^$J2508</f>
        <v>9.0711620519085268E-3</v>
      </c>
      <c r="L2508" s="66">
        <f ca="1">$H2508*$C2508*'Input Parameters'!$E$23*K2508</f>
        <v>0.77017655888092584</v>
      </c>
      <c r="M2508" s="23">
        <f t="shared" ca="1" si="331"/>
        <v>0.68572147912329351</v>
      </c>
      <c r="N2508" s="15">
        <f ca="1">_xlfn.NORM.INV(M2508,'Input Parameters'!$E$26,'Input Parameters'!$F$26)</f>
        <v>4.4158935270415214E-2</v>
      </c>
      <c r="O2508" s="8">
        <f t="shared" ca="1" si="332"/>
        <v>0.80037214483815011</v>
      </c>
      <c r="P2508" s="29">
        <f ca="1">_xlfn.LOGNORM.INV(O2508,'Input Parameters'!$H$27,'Input Parameters'!$I$27)</f>
        <v>2.0670919340732024</v>
      </c>
      <c r="Q2508" s="10"/>
      <c r="R2508" s="15">
        <f>'Input Parameters'!$E$28</f>
        <v>12.7</v>
      </c>
      <c r="S2508" s="10">
        <f t="shared" ca="1" si="333"/>
        <v>0.31935052748694792</v>
      </c>
      <c r="T2508" s="25">
        <f ca="1">_xlfn.LOGNORM.INV(S2508,'Input Parameters'!$H$29,'Input Parameters'!$I$29)</f>
        <v>55.241694433522845</v>
      </c>
      <c r="U2508" s="10">
        <f t="shared" ca="1" si="334"/>
        <v>0.16526406615567102</v>
      </c>
      <c r="V2508" s="29">
        <f ca="1">IF('Input Parameters'!$D$30="Beta",_xlfn.BETA.INV(U2508,'Input Parameters'!$L$30,'Input Parameters'!$M$30,'Input Parameters'!$J$30,'Input Parameters'!$K$30),IF('Input Parameters'!$D$30="LogNorm",_xlfn.LOGNORM.INV(U2508,'Input Parameters'!$H$30,'Input Parameters'!$I$30)))</f>
        <v>0.68078309197229592</v>
      </c>
      <c r="W2508" s="2">
        <f ca="1">N2508+(P2508-N2508)*(1-ERF((T2508-R2508)/(2*SQRT(L2508*'Input Parameters'!$E$31))))</f>
        <v>4.5390264836354777E-2</v>
      </c>
      <c r="X2508">
        <f t="shared" ca="1" si="335"/>
        <v>1</v>
      </c>
      <c r="Y2508" s="7"/>
    </row>
    <row r="2509" spans="1:25" ht="15" customHeight="1" x14ac:dyDescent="0.3">
      <c r="A2509" s="130">
        <v>2502</v>
      </c>
      <c r="B2509" s="10">
        <f t="shared" ca="1" si="327"/>
        <v>0.47237241592893253</v>
      </c>
      <c r="C2509" s="57">
        <f ca="1">_xlfn.NORM.INV(B2509,'Input Parameters'!$E$19,'Input Parameters'!$F$19)</f>
        <v>561.44351369144943</v>
      </c>
      <c r="D2509" s="10">
        <f t="shared" ca="1" si="328"/>
        <v>0.66812846223140299</v>
      </c>
      <c r="E2509" s="59">
        <f ca="1">IF(_xlfn.NORM.INV(D2509,'Input Parameters'!$E$20,'Input Parameters'!$F$20)&lt;3500,3500,IF(_xlfn.NORM.INV(D2509,'Input Parameters'!$E$20,'Input Parameters'!$F$20)&gt;5500,5500,_xlfn.NORM.INV(D2509,'Input Parameters'!$E$20,'Input Parameters'!$F$20)))</f>
        <v>5104.3257962264715</v>
      </c>
      <c r="F2509" s="10">
        <f t="shared" ca="1" si="329"/>
        <v>0.77229593828469623</v>
      </c>
      <c r="G2509" s="61">
        <f ca="1">_xlfn.NORM.INV(F2509,'Input Parameters'!$E$21,'Input Parameters'!$F$21)</f>
        <v>290.71693432114341</v>
      </c>
      <c r="H2509" s="54">
        <f ca="1">EXP(E2509*(1/'Input Parameters'!$E$22-1/G2509))</f>
        <v>0.87213564191731063</v>
      </c>
      <c r="I2509" s="10">
        <f t="shared" ca="1" si="330"/>
        <v>0.61452958879472142</v>
      </c>
      <c r="J2509" s="29">
        <f ca="1">_xlfn.BETA.INV(I2509,'Input Parameters'!$L$24,'Input Parameters'!$M$24,'Input Parameters'!$J$24,'Input Parameters'!$K$24)</f>
        <v>0.65328753094955627</v>
      </c>
      <c r="K2509" s="156">
        <f ca="1">('Input Parameters'!$E$25/'Input Parameters'!$E$31)^$J2509</f>
        <v>9.2199166428770917E-3</v>
      </c>
      <c r="L2509" s="66">
        <f ca="1">$H2509*$C2509*'Input Parameters'!$E$23*K2509</f>
        <v>4.5145773545257999</v>
      </c>
      <c r="M2509" s="23">
        <f t="shared" ca="1" si="331"/>
        <v>0.60754192643398741</v>
      </c>
      <c r="N2509" s="15">
        <f ca="1">_xlfn.NORM.INV(M2509,'Input Parameters'!$E$26,'Input Parameters'!$F$26)</f>
        <v>3.9731280799092605E-2</v>
      </c>
      <c r="O2509" s="8">
        <f t="shared" ca="1" si="332"/>
        <v>0.33359164277895681</v>
      </c>
      <c r="P2509" s="29">
        <f ca="1">_xlfn.LOGNORM.INV(O2509,'Input Parameters'!$H$27,'Input Parameters'!$I$27)</f>
        <v>1.1769986402879626</v>
      </c>
      <c r="Q2509" s="10"/>
      <c r="R2509" s="15">
        <f>'Input Parameters'!$E$28</f>
        <v>12.7</v>
      </c>
      <c r="S2509" s="10">
        <f t="shared" ca="1" si="333"/>
        <v>0.83873197012944634</v>
      </c>
      <c r="T2509" s="25">
        <f ca="1">_xlfn.LOGNORM.INV(S2509,'Input Parameters'!$H$29,'Input Parameters'!$I$29)</f>
        <v>65.072332708773317</v>
      </c>
      <c r="U2509" s="10">
        <f t="shared" ca="1" si="334"/>
        <v>0.65349059392615783</v>
      </c>
      <c r="V2509" s="29">
        <f ca="1">IF('Input Parameters'!$D$30="Beta",_xlfn.BETA.INV(U2509,'Input Parameters'!$L$30,'Input Parameters'!$M$30,'Input Parameters'!$J$30,'Input Parameters'!$K$30),IF('Input Parameters'!$D$30="LogNorm",_xlfn.LOGNORM.INV(U2509,'Input Parameters'!$H$30,'Input Parameters'!$I$30)))</f>
        <v>1.1675170662500505</v>
      </c>
      <c r="W2509" s="2">
        <f ca="1">N2509+(P2509-N2509)*(1-ERF((T2509-R2509)/(2*SQRT(L2509*'Input Parameters'!$E$31))))</f>
        <v>0.13224450806982677</v>
      </c>
      <c r="X2509">
        <f t="shared" ca="1" si="335"/>
        <v>1</v>
      </c>
      <c r="Y2509" s="7"/>
    </row>
    <row r="2510" spans="1:25" ht="15" customHeight="1" x14ac:dyDescent="0.3">
      <c r="A2510" s="130">
        <v>2503</v>
      </c>
      <c r="B2510" s="10">
        <f t="shared" ca="1" si="327"/>
        <v>0.17850401309257002</v>
      </c>
      <c r="C2510" s="57">
        <f ca="1">_xlfn.NORM.INV(B2510,'Input Parameters'!$E$19,'Input Parameters'!$F$19)</f>
        <v>489.46863721297291</v>
      </c>
      <c r="D2510" s="10">
        <f t="shared" ca="1" si="328"/>
        <v>0.2240015113006274</v>
      </c>
      <c r="E2510" s="59">
        <f ca="1">IF(_xlfn.NORM.INV(D2510,'Input Parameters'!$E$20,'Input Parameters'!$F$20)&lt;3500,3500,IF(_xlfn.NORM.INV(D2510,'Input Parameters'!$E$20,'Input Parameters'!$F$20)&gt;5500,5500,_xlfn.NORM.INV(D2510,'Input Parameters'!$E$20,'Input Parameters'!$F$20)))</f>
        <v>4268.8760551638552</v>
      </c>
      <c r="F2510" s="10">
        <f t="shared" ca="1" si="329"/>
        <v>0.41536631724113782</v>
      </c>
      <c r="G2510" s="61">
        <f ca="1">_xlfn.NORM.INV(F2510,'Input Parameters'!$E$21,'Input Parameters'!$F$21)</f>
        <v>283.16983042699701</v>
      </c>
      <c r="H2510" s="54">
        <f ca="1">EXP(E2510*(1/'Input Parameters'!$E$22-1/G2510))</f>
        <v>0.60303621721474499</v>
      </c>
      <c r="I2510" s="10">
        <f t="shared" ca="1" si="330"/>
        <v>0.99656383521568459</v>
      </c>
      <c r="J2510" s="29">
        <f ca="1">_xlfn.BETA.INV(I2510,'Input Parameters'!$L$24,'Input Parameters'!$M$24,'Input Parameters'!$J$24,'Input Parameters'!$K$24)</f>
        <v>0.92484040918873067</v>
      </c>
      <c r="K2510" s="156">
        <f ca="1">('Input Parameters'!$E$25/'Input Parameters'!$E$31)^$J2510</f>
        <v>1.3143844593914347E-3</v>
      </c>
      <c r="L2510" s="66">
        <f ca="1">$H2510*$C2510*'Input Parameters'!$E$23*K2510</f>
        <v>0.38796333232170183</v>
      </c>
      <c r="M2510" s="23">
        <f t="shared" ca="1" si="331"/>
        <v>0.58817522907254915</v>
      </c>
      <c r="N2510" s="15">
        <f ca="1">_xlfn.NORM.INV(M2510,'Input Parameters'!$E$26,'Input Parameters'!$F$26)</f>
        <v>3.8679923122819579E-2</v>
      </c>
      <c r="O2510" s="8">
        <f t="shared" ca="1" si="332"/>
        <v>2.6439374779386848E-2</v>
      </c>
      <c r="P2510" s="29">
        <f ca="1">_xlfn.LOGNORM.INV(O2510,'Input Parameters'!$H$27,'Input Parameters'!$I$27)</f>
        <v>0.60455913154704088</v>
      </c>
      <c r="Q2510" s="10"/>
      <c r="R2510" s="15">
        <f>'Input Parameters'!$E$28</f>
        <v>12.7</v>
      </c>
      <c r="S2510" s="10">
        <f t="shared" ca="1" si="333"/>
        <v>0.10203119387697412</v>
      </c>
      <c r="T2510" s="25">
        <f ca="1">_xlfn.LOGNORM.INV(S2510,'Input Parameters'!$H$29,'Input Parameters'!$I$29)</f>
        <v>50.493167078970949</v>
      </c>
      <c r="U2510" s="10">
        <f t="shared" ca="1" si="334"/>
        <v>0.59466482634311546</v>
      </c>
      <c r="V2510" s="29">
        <f ca="1">IF('Input Parameters'!$D$30="Beta",_xlfn.BETA.INV(U2510,'Input Parameters'!$L$30,'Input Parameters'!$M$30,'Input Parameters'!$J$30,'Input Parameters'!$K$30),IF('Input Parameters'!$D$30="LogNorm",_xlfn.LOGNORM.INV(U2510,'Input Parameters'!$H$30,'Input Parameters'!$I$30)))</f>
        <v>1.0982047027226629</v>
      </c>
      <c r="W2510" s="2">
        <f ca="1">N2510+(P2510-N2510)*(1-ERF((T2510-R2510)/(2*SQRT(L2510*'Input Parameters'!$E$31))))</f>
        <v>3.8690013349251602E-2</v>
      </c>
      <c r="X2510">
        <f t="shared" ca="1" si="335"/>
        <v>1</v>
      </c>
      <c r="Y2510" s="7"/>
    </row>
    <row r="2511" spans="1:25" ht="15" customHeight="1" x14ac:dyDescent="0.3">
      <c r="A2511" s="130">
        <v>2504</v>
      </c>
      <c r="B2511" s="10">
        <f t="shared" ca="1" si="327"/>
        <v>0.25082898454740643</v>
      </c>
      <c r="C2511" s="57">
        <f ca="1">_xlfn.NORM.INV(B2511,'Input Parameters'!$E$19,'Input Parameters'!$F$19)</f>
        <v>510.52585801543728</v>
      </c>
      <c r="D2511" s="10">
        <f t="shared" ca="1" si="328"/>
        <v>0.72248695255441941</v>
      </c>
      <c r="E2511" s="59">
        <f ca="1">IF(_xlfn.NORM.INV(D2511,'Input Parameters'!$E$20,'Input Parameters'!$F$20)&lt;3500,3500,IF(_xlfn.NORM.INV(D2511,'Input Parameters'!$E$20,'Input Parameters'!$F$20)&gt;5500,5500,_xlfn.NORM.INV(D2511,'Input Parameters'!$E$20,'Input Parameters'!$F$20)))</f>
        <v>5213.1718258314695</v>
      </c>
      <c r="F2511" s="10">
        <f t="shared" ca="1" si="329"/>
        <v>0.57003724681826451</v>
      </c>
      <c r="G2511" s="61">
        <f ca="1">_xlfn.NORM.INV(F2511,'Input Parameters'!$E$21,'Input Parameters'!$F$21)</f>
        <v>286.23704628521153</v>
      </c>
      <c r="H2511" s="54">
        <f ca="1">EXP(E2511*(1/'Input Parameters'!$E$22-1/G2511))</f>
        <v>0.65679531606377572</v>
      </c>
      <c r="I2511" s="10">
        <f t="shared" ca="1" si="330"/>
        <v>2.7641310387643503E-2</v>
      </c>
      <c r="J2511" s="29">
        <f ca="1">_xlfn.BETA.INV(I2511,'Input Parameters'!$L$24,'Input Parameters'!$M$24,'Input Parameters'!$J$24,'Input Parameters'!$K$24)</f>
        <v>0.30076063366821854</v>
      </c>
      <c r="K2511" s="156">
        <f ca="1">('Input Parameters'!$E$25/'Input Parameters'!$E$31)^$J2511</f>
        <v>0.11561139443154474</v>
      </c>
      <c r="L2511" s="66">
        <f ca="1">$H2511*$C2511*'Input Parameters'!$E$23*K2511</f>
        <v>38.765771385019683</v>
      </c>
      <c r="M2511" s="23">
        <f t="shared" ca="1" si="331"/>
        <v>0.96444829194460846</v>
      </c>
      <c r="N2511" s="15">
        <f ca="1">_xlfn.NORM.INV(M2511,'Input Parameters'!$E$26,'Input Parameters'!$F$26)</f>
        <v>7.1901144544669685E-2</v>
      </c>
      <c r="O2511" s="8">
        <f t="shared" ca="1" si="332"/>
        <v>0.84196295756014039</v>
      </c>
      <c r="P2511" s="29">
        <f ca="1">_xlfn.LOGNORM.INV(O2511,'Input Parameters'!$H$27,'Input Parameters'!$I$27)</f>
        <v>2.2183298847256085</v>
      </c>
      <c r="Q2511" s="10"/>
      <c r="R2511" s="15">
        <f>'Input Parameters'!$E$28</f>
        <v>12.7</v>
      </c>
      <c r="S2511" s="10">
        <f t="shared" ca="1" si="333"/>
        <v>0.83213276432731642</v>
      </c>
      <c r="T2511" s="25">
        <f ca="1">_xlfn.LOGNORM.INV(S2511,'Input Parameters'!$H$29,'Input Parameters'!$I$29)</f>
        <v>64.878051357804836</v>
      </c>
      <c r="U2511" s="10">
        <f t="shared" ca="1" si="334"/>
        <v>0.14268964200117074</v>
      </c>
      <c r="V2511" s="29">
        <f ca="1">IF('Input Parameters'!$D$30="Beta",_xlfn.BETA.INV(U2511,'Input Parameters'!$L$30,'Input Parameters'!$M$30,'Input Parameters'!$J$30,'Input Parameters'!$K$30),IF('Input Parameters'!$D$30="LogNorm",_xlfn.LOGNORM.INV(U2511,'Input Parameters'!$H$30,'Input Parameters'!$I$30)))</f>
        <v>0.65568296576161411</v>
      </c>
      <c r="W2511" s="2">
        <f ca="1">N2511+(P2511-N2511)*(1-ERF((T2511-R2511)/(2*SQRT(L2511*'Input Parameters'!$E$31))))</f>
        <v>1.2598652199901403</v>
      </c>
      <c r="X2511">
        <f t="shared" ca="1" si="335"/>
        <v>0</v>
      </c>
      <c r="Y2511" s="7"/>
    </row>
    <row r="2512" spans="1:25" ht="15" customHeight="1" x14ac:dyDescent="0.3">
      <c r="A2512" s="130">
        <v>2505</v>
      </c>
      <c r="B2512" s="10">
        <f t="shared" ca="1" si="327"/>
        <v>2.1461540121372913E-2</v>
      </c>
      <c r="C2512" s="57">
        <f ca="1">_xlfn.NORM.INV(B2512,'Input Parameters'!$E$19,'Input Parameters'!$F$19)</f>
        <v>396.23332448908423</v>
      </c>
      <c r="D2512" s="10">
        <f t="shared" ca="1" si="328"/>
        <v>0.28608221727836169</v>
      </c>
      <c r="E2512" s="59">
        <f ca="1">IF(_xlfn.NORM.INV(D2512,'Input Parameters'!$E$20,'Input Parameters'!$F$20)&lt;3500,3500,IF(_xlfn.NORM.INV(D2512,'Input Parameters'!$E$20,'Input Parameters'!$F$20)&gt;5500,5500,_xlfn.NORM.INV(D2512,'Input Parameters'!$E$20,'Input Parameters'!$F$20)))</f>
        <v>4404.5933095024857</v>
      </c>
      <c r="F2512" s="10">
        <f t="shared" ca="1" si="329"/>
        <v>0.542480145880888</v>
      </c>
      <c r="G2512" s="61">
        <f ca="1">_xlfn.NORM.INV(F2512,'Input Parameters'!$E$21,'Input Parameters'!$F$21)</f>
        <v>285.68853592365298</v>
      </c>
      <c r="H2512" s="54">
        <f ca="1">EXP(E2512*(1/'Input Parameters'!$E$22-1/G2512))</f>
        <v>0.68063819394903358</v>
      </c>
      <c r="I2512" s="10">
        <f t="shared" ca="1" si="330"/>
        <v>1.4858215857182611E-2</v>
      </c>
      <c r="J2512" s="29">
        <f ca="1">_xlfn.BETA.INV(I2512,'Input Parameters'!$L$24,'Input Parameters'!$M$24,'Input Parameters'!$J$24,'Input Parameters'!$K$24)</f>
        <v>0.2650111940227417</v>
      </c>
      <c r="K2512" s="156">
        <f ca="1">('Input Parameters'!$E$25/'Input Parameters'!$E$31)^$J2512</f>
        <v>0.14940859940064558</v>
      </c>
      <c r="L2512" s="66">
        <f ca="1">$H2512*$C2512*'Input Parameters'!$E$23*K2512</f>
        <v>40.294234419337855</v>
      </c>
      <c r="M2512" s="23">
        <f t="shared" ca="1" si="331"/>
        <v>0.27439947844790868</v>
      </c>
      <c r="N2512" s="15">
        <f ca="1">_xlfn.NORM.INV(M2512,'Input Parameters'!$E$26,'Input Parameters'!$F$26)</f>
        <v>2.1409222517785906E-2</v>
      </c>
      <c r="O2512" s="8">
        <f t="shared" ca="1" si="332"/>
        <v>0.99588497125691178</v>
      </c>
      <c r="P2512" s="29">
        <f ca="1">_xlfn.LOGNORM.INV(O2512,'Input Parameters'!$H$27,'Input Parameters'!$I$27)</f>
        <v>4.5826404366142919</v>
      </c>
      <c r="Q2512" s="10"/>
      <c r="R2512" s="15">
        <f>'Input Parameters'!$E$28</f>
        <v>12.7</v>
      </c>
      <c r="S2512" s="10">
        <f t="shared" ca="1" si="333"/>
        <v>0.97664024091034429</v>
      </c>
      <c r="T2512" s="25">
        <f ca="1">_xlfn.LOGNORM.INV(S2512,'Input Parameters'!$H$29,'Input Parameters'!$I$29)</f>
        <v>72.800652357633467</v>
      </c>
      <c r="U2512" s="10">
        <f t="shared" ca="1" si="334"/>
        <v>0.78007530753978727</v>
      </c>
      <c r="V2512" s="29">
        <f ca="1">IF('Input Parameters'!$D$30="Beta",_xlfn.BETA.INV(U2512,'Input Parameters'!$L$30,'Input Parameters'!$M$30,'Input Parameters'!$J$30,'Input Parameters'!$K$30),IF('Input Parameters'!$D$30="LogNorm",_xlfn.LOGNORM.INV(U2512,'Input Parameters'!$H$30,'Input Parameters'!$I$30)))</f>
        <v>1.3550226214462755</v>
      </c>
      <c r="W2512" s="2">
        <f ca="1">N2512+(P2512-N2512)*(1-ERF((T2512-R2512)/(2*SQRT(L2512*'Input Parameters'!$E$31))))</f>
        <v>2.3165491358668673</v>
      </c>
      <c r="X2512">
        <f t="shared" ca="1" si="335"/>
        <v>0</v>
      </c>
      <c r="Y2512" s="7"/>
    </row>
    <row r="2513" spans="1:25" ht="15" customHeight="1" x14ac:dyDescent="0.3">
      <c r="A2513" s="130">
        <v>2506</v>
      </c>
      <c r="B2513" s="10">
        <f t="shared" ca="1" si="327"/>
        <v>0.66668435192747522</v>
      </c>
      <c r="C2513" s="57">
        <f ca="1">_xlfn.NORM.INV(B2513,'Input Parameters'!$E$19,'Input Parameters'!$F$19)</f>
        <v>603.70056685955126</v>
      </c>
      <c r="D2513" s="10">
        <f t="shared" ca="1" si="328"/>
        <v>0.3011753418021399</v>
      </c>
      <c r="E2513" s="59">
        <f ca="1">IF(_xlfn.NORM.INV(D2513,'Input Parameters'!$E$20,'Input Parameters'!$F$20)&lt;3500,3500,IF(_xlfn.NORM.INV(D2513,'Input Parameters'!$E$20,'Input Parameters'!$F$20)&gt;5500,5500,_xlfn.NORM.INV(D2513,'Input Parameters'!$E$20,'Input Parameters'!$F$20)))</f>
        <v>4435.2838341342449</v>
      </c>
      <c r="F2513" s="10">
        <f t="shared" ca="1" si="329"/>
        <v>0.5880266104932228</v>
      </c>
      <c r="G2513" s="61">
        <f ca="1">_xlfn.NORM.INV(F2513,'Input Parameters'!$E$21,'Input Parameters'!$F$21)</f>
        <v>286.5986267783004</v>
      </c>
      <c r="H2513" s="54">
        <f ca="1">EXP(E2513*(1/'Input Parameters'!$E$22-1/G2513))</f>
        <v>0.71311971373893046</v>
      </c>
      <c r="I2513" s="10">
        <f t="shared" ca="1" si="330"/>
        <v>9.8452209150560521E-2</v>
      </c>
      <c r="J2513" s="29">
        <f ca="1">_xlfn.BETA.INV(I2513,'Input Parameters'!$L$24,'Input Parameters'!$M$24,'Input Parameters'!$J$24,'Input Parameters'!$K$24)</f>
        <v>0.39580467249691759</v>
      </c>
      <c r="K2513" s="156">
        <f ca="1">('Input Parameters'!$E$25/'Input Parameters'!$E$31)^$J2513</f>
        <v>5.846519210951201E-2</v>
      </c>
      <c r="L2513" s="66">
        <f ca="1">$H2513*$C2513*'Input Parameters'!$E$23*K2513</f>
        <v>25.169895190315604</v>
      </c>
      <c r="M2513" s="23">
        <f t="shared" ca="1" si="331"/>
        <v>0.76400560279473262</v>
      </c>
      <c r="N2513" s="15">
        <f ca="1">_xlfn.NORM.INV(M2513,'Input Parameters'!$E$26,'Input Parameters'!$F$26)</f>
        <v>4.9104185322973053E-2</v>
      </c>
      <c r="O2513" s="8">
        <f t="shared" ca="1" si="332"/>
        <v>0.2894630940612084</v>
      </c>
      <c r="P2513" s="29">
        <f ca="1">_xlfn.LOGNORM.INV(O2513,'Input Parameters'!$H$27,'Input Parameters'!$I$27)</f>
        <v>1.1137071338720428</v>
      </c>
      <c r="Q2513" s="10"/>
      <c r="R2513" s="15">
        <f>'Input Parameters'!$E$28</f>
        <v>12.7</v>
      </c>
      <c r="S2513" s="10">
        <f t="shared" ca="1" si="333"/>
        <v>0.70283260066376529</v>
      </c>
      <c r="T2513" s="25">
        <f ca="1">_xlfn.LOGNORM.INV(S2513,'Input Parameters'!$H$29,'Input Parameters'!$I$29)</f>
        <v>61.81987081012425</v>
      </c>
      <c r="U2513" s="10">
        <f t="shared" ca="1" si="334"/>
        <v>0.69702267818804275</v>
      </c>
      <c r="V2513" s="29">
        <f ca="1">IF('Input Parameters'!$D$30="Beta",_xlfn.BETA.INV(U2513,'Input Parameters'!$L$30,'Input Parameters'!$M$30,'Input Parameters'!$J$30,'Input Parameters'!$K$30),IF('Input Parameters'!$D$30="LogNorm",_xlfn.LOGNORM.INV(U2513,'Input Parameters'!$H$30,'Input Parameters'!$I$30)))</f>
        <v>1.2246224136027</v>
      </c>
      <c r="W2513" s="2">
        <f ca="1">N2513+(P2513-N2513)*(1-ERF((T2513-R2513)/(2*SQRT(L2513*'Input Parameters'!$E$31))))</f>
        <v>0.56942010510831664</v>
      </c>
      <c r="X2513">
        <f t="shared" ca="1" si="335"/>
        <v>1</v>
      </c>
      <c r="Y2513" s="7"/>
    </row>
    <row r="2514" spans="1:25" ht="15" customHeight="1" x14ac:dyDescent="0.3">
      <c r="A2514" s="130">
        <v>2507</v>
      </c>
      <c r="B2514" s="10">
        <f t="shared" ca="1" si="327"/>
        <v>0.11239216942764907</v>
      </c>
      <c r="C2514" s="57">
        <f ca="1">_xlfn.NORM.INV(B2514,'Input Parameters'!$E$19,'Input Parameters'!$F$19)</f>
        <v>464.72510172660066</v>
      </c>
      <c r="D2514" s="10">
        <f t="shared" ca="1" si="328"/>
        <v>0.45301593140814378</v>
      </c>
      <c r="E2514" s="59">
        <f ca="1">IF(_xlfn.NORM.INV(D2514,'Input Parameters'!$E$20,'Input Parameters'!$F$20)&lt;3500,3500,IF(_xlfn.NORM.INV(D2514,'Input Parameters'!$E$20,'Input Parameters'!$F$20)&gt;5500,5500,_xlfn.NORM.INV(D2514,'Input Parameters'!$E$20,'Input Parameters'!$F$20)))</f>
        <v>4717.3683767956554</v>
      </c>
      <c r="F2514" s="10">
        <f t="shared" ca="1" si="329"/>
        <v>0.28486215805956228</v>
      </c>
      <c r="G2514" s="61">
        <f ca="1">_xlfn.NORM.INV(F2514,'Input Parameters'!$E$21,'Input Parameters'!$F$21)</f>
        <v>280.38192358545467</v>
      </c>
      <c r="H2514" s="54">
        <f ca="1">EXP(E2514*(1/'Input Parameters'!$E$22-1/G2514))</f>
        <v>0.48453694380320234</v>
      </c>
      <c r="I2514" s="10">
        <f t="shared" ca="1" si="330"/>
        <v>0.3653874908071596</v>
      </c>
      <c r="J2514" s="29">
        <f ca="1">_xlfn.BETA.INV(I2514,'Input Parameters'!$L$24,'Input Parameters'!$M$24,'Input Parameters'!$J$24,'Input Parameters'!$K$24)</f>
        <v>0.55097832774015487</v>
      </c>
      <c r="K2514" s="156">
        <f ca="1">('Input Parameters'!$E$25/'Input Parameters'!$E$31)^$J2514</f>
        <v>1.9207214212626247E-2</v>
      </c>
      <c r="L2514" s="66">
        <f ca="1">$H2514*$C2514*'Input Parameters'!$E$23*K2514</f>
        <v>4.3250128965941483</v>
      </c>
      <c r="M2514" s="23">
        <f t="shared" ca="1" si="331"/>
        <v>0.61638891830007125</v>
      </c>
      <c r="N2514" s="15">
        <f ca="1">_xlfn.NORM.INV(M2514,'Input Parameters'!$E$26,'Input Parameters'!$F$26)</f>
        <v>4.0216217731251572E-2</v>
      </c>
      <c r="O2514" s="8">
        <f t="shared" ca="1" si="332"/>
        <v>0.88206685314387367</v>
      </c>
      <c r="P2514" s="29">
        <f ca="1">_xlfn.LOGNORM.INV(O2514,'Input Parameters'!$H$27,'Input Parameters'!$I$27)</f>
        <v>2.4052119788074724</v>
      </c>
      <c r="Q2514" s="10"/>
      <c r="R2514" s="15">
        <f>'Input Parameters'!$E$28</f>
        <v>12.7</v>
      </c>
      <c r="S2514" s="10">
        <f t="shared" ca="1" si="333"/>
        <v>0.27651114307875346</v>
      </c>
      <c r="T2514" s="25">
        <f ca="1">_xlfn.LOGNORM.INV(S2514,'Input Parameters'!$H$29,'Input Parameters'!$I$29)</f>
        <v>54.479657046204466</v>
      </c>
      <c r="U2514" s="10">
        <f t="shared" ca="1" si="334"/>
        <v>0.21804082177480821</v>
      </c>
      <c r="V2514" s="29">
        <f ca="1">IF('Input Parameters'!$D$30="Beta",_xlfn.BETA.INV(U2514,'Input Parameters'!$L$30,'Input Parameters'!$M$30,'Input Parameters'!$J$30,'Input Parameters'!$K$30),IF('Input Parameters'!$D$30="LogNorm",_xlfn.LOGNORM.INV(U2514,'Input Parameters'!$H$30,'Input Parameters'!$I$30)))</f>
        <v>0.73497391265464551</v>
      </c>
      <c r="W2514" s="2">
        <f ca="1">N2514+(P2514-N2514)*(1-ERF((T2514-R2514)/(2*SQRT(L2514*'Input Parameters'!$E$31))))</f>
        <v>0.40784998615093526</v>
      </c>
      <c r="X2514">
        <f t="shared" ca="1" si="335"/>
        <v>1</v>
      </c>
      <c r="Y2514" s="7"/>
    </row>
    <row r="2515" spans="1:25" ht="15" customHeight="1" x14ac:dyDescent="0.3">
      <c r="A2515" s="130">
        <v>2508</v>
      </c>
      <c r="B2515" s="10">
        <f t="shared" ca="1" si="327"/>
        <v>0.82610377435527915</v>
      </c>
      <c r="C2515" s="57">
        <f ca="1">_xlfn.NORM.INV(B2515,'Input Parameters'!$E$19,'Input Parameters'!$F$19)</f>
        <v>646.63534477595965</v>
      </c>
      <c r="D2515" s="10">
        <f t="shared" ca="1" si="328"/>
        <v>0.62094027491735337</v>
      </c>
      <c r="E2515" s="59">
        <f ca="1">IF(_xlfn.NORM.INV(D2515,'Input Parameters'!$E$20,'Input Parameters'!$F$20)&lt;3500,3500,IF(_xlfn.NORM.INV(D2515,'Input Parameters'!$E$20,'Input Parameters'!$F$20)&gt;5500,5500,_xlfn.NORM.INV(D2515,'Input Parameters'!$E$20,'Input Parameters'!$F$20)))</f>
        <v>5015.5658542457231</v>
      </c>
      <c r="F2515" s="10">
        <f t="shared" ca="1" si="329"/>
        <v>0.29869181250606824</v>
      </c>
      <c r="G2515" s="61">
        <f ca="1">_xlfn.NORM.INV(F2515,'Input Parameters'!$E$21,'Input Parameters'!$F$21)</f>
        <v>280.69860957197079</v>
      </c>
      <c r="H2515" s="54">
        <f ca="1">EXP(E2515*(1/'Input Parameters'!$E$22-1/G2515))</f>
        <v>0.47228090107092924</v>
      </c>
      <c r="I2515" s="10">
        <f t="shared" ca="1" si="330"/>
        <v>0.81969492533419941</v>
      </c>
      <c r="J2515" s="29">
        <f ca="1">_xlfn.BETA.INV(I2515,'Input Parameters'!$L$24,'Input Parameters'!$M$24,'Input Parameters'!$J$24,'Input Parameters'!$K$24)</f>
        <v>0.74477698704587447</v>
      </c>
      <c r="K2515" s="156">
        <f ca="1">('Input Parameters'!$E$25/'Input Parameters'!$E$31)^$J2515</f>
        <v>4.7829715515345953E-3</v>
      </c>
      <c r="L2515" s="66">
        <f ca="1">$H2515*$C2515*'Input Parameters'!$E$23*K2515</f>
        <v>1.4606885339433868</v>
      </c>
      <c r="M2515" s="23">
        <f t="shared" ca="1" si="331"/>
        <v>0.10013399584123972</v>
      </c>
      <c r="N2515" s="15">
        <f ca="1">_xlfn.NORM.INV(M2515,'Input Parameters'!$E$26,'Input Parameters'!$F$26)</f>
        <v>7.1034431285912046E-3</v>
      </c>
      <c r="O2515" s="8">
        <f t="shared" ca="1" si="332"/>
        <v>0.19750487032699426</v>
      </c>
      <c r="P2515" s="29">
        <f ca="1">_xlfn.LOGNORM.INV(O2515,'Input Parameters'!$H$27,'Input Parameters'!$I$27)</f>
        <v>0.97717609119913829</v>
      </c>
      <c r="Q2515" s="10"/>
      <c r="R2515" s="15">
        <f>'Input Parameters'!$E$28</f>
        <v>12.7</v>
      </c>
      <c r="S2515" s="10">
        <f t="shared" ca="1" si="333"/>
        <v>0.7141040317562285</v>
      </c>
      <c r="T2515" s="25">
        <f ca="1">_xlfn.LOGNORM.INV(S2515,'Input Parameters'!$H$29,'Input Parameters'!$I$29)</f>
        <v>62.048290768988764</v>
      </c>
      <c r="U2515" s="10">
        <f t="shared" ca="1" si="334"/>
        <v>0.79970343042129532</v>
      </c>
      <c r="V2515" s="29">
        <f ca="1">IF('Input Parameters'!$D$30="Beta",_xlfn.BETA.INV(U2515,'Input Parameters'!$L$30,'Input Parameters'!$M$30,'Input Parameters'!$J$30,'Input Parameters'!$K$30),IF('Input Parameters'!$D$30="LogNorm",_xlfn.LOGNORM.INV(U2515,'Input Parameters'!$H$30,'Input Parameters'!$I$30)))</f>
        <v>1.3919128183292198</v>
      </c>
      <c r="W2515" s="2">
        <f ca="1">N2515+(P2515-N2515)*(1-ERF((T2515-R2515)/(2*SQRT(L2515*'Input Parameters'!$E$31))))</f>
        <v>1.0873875544453874E-2</v>
      </c>
      <c r="X2515">
        <f t="shared" ca="1" si="335"/>
        <v>1</v>
      </c>
      <c r="Y2515" s="7"/>
    </row>
    <row r="2516" spans="1:25" ht="15" customHeight="1" x14ac:dyDescent="0.3">
      <c r="A2516" s="130">
        <v>2509</v>
      </c>
      <c r="B2516" s="10">
        <f t="shared" ca="1" si="327"/>
        <v>0.9815447360393621</v>
      </c>
      <c r="C2516" s="57">
        <f ca="1">_xlfn.NORM.INV(B2516,'Input Parameters'!$E$19,'Input Parameters'!$F$19)</f>
        <v>743.63057219176903</v>
      </c>
      <c r="D2516" s="10">
        <f t="shared" ca="1" si="328"/>
        <v>3.9474089097093046E-2</v>
      </c>
      <c r="E2516" s="59">
        <f ca="1">IF(_xlfn.NORM.INV(D2516,'Input Parameters'!$E$20,'Input Parameters'!$F$20)&lt;3500,3500,IF(_xlfn.NORM.INV(D2516,'Input Parameters'!$E$20,'Input Parameters'!$F$20)&gt;5500,5500,_xlfn.NORM.INV(D2516,'Input Parameters'!$E$20,'Input Parameters'!$F$20)))</f>
        <v>3570.2246994624347</v>
      </c>
      <c r="F2516" s="10">
        <f t="shared" ca="1" si="329"/>
        <v>0.82965546353954545</v>
      </c>
      <c r="G2516" s="61">
        <f ca="1">_xlfn.NORM.INV(F2516,'Input Parameters'!$E$21,'Input Parameters'!$F$21)</f>
        <v>292.33904431529481</v>
      </c>
      <c r="H2516" s="54">
        <f ca="1">EXP(E2516*(1/'Input Parameters'!$E$22-1/G2516))</f>
        <v>0.97282654323616558</v>
      </c>
      <c r="I2516" s="10">
        <f t="shared" ca="1" si="330"/>
        <v>0.84028161216880004</v>
      </c>
      <c r="J2516" s="29">
        <f ca="1">_xlfn.BETA.INV(I2516,'Input Parameters'!$L$24,'Input Parameters'!$M$24,'Input Parameters'!$J$24,'Input Parameters'!$K$24)</f>
        <v>0.75580910648054822</v>
      </c>
      <c r="K2516" s="156">
        <f ca="1">('Input Parameters'!$E$25/'Input Parameters'!$E$31)^$J2516</f>
        <v>4.4190404579621248E-3</v>
      </c>
      <c r="L2516" s="66">
        <f ca="1">$H2516*$C2516*'Input Parameters'!$E$23*K2516</f>
        <v>3.1968379754199829</v>
      </c>
      <c r="M2516" s="23">
        <f t="shared" ca="1" si="331"/>
        <v>0.55241107640753317</v>
      </c>
      <c r="N2516" s="15">
        <f ca="1">_xlfn.NORM.INV(M2516,'Input Parameters'!$E$26,'Input Parameters'!$F$26)</f>
        <v>3.6766861206450729E-2</v>
      </c>
      <c r="O2516" s="8">
        <f t="shared" ca="1" si="332"/>
        <v>0.45719056259522939</v>
      </c>
      <c r="P2516" s="29">
        <f ca="1">_xlfn.LOGNORM.INV(O2516,'Input Parameters'!$H$27,'Input Parameters'!$I$27)</f>
        <v>1.3575023070779768</v>
      </c>
      <c r="Q2516" s="10"/>
      <c r="R2516" s="15">
        <f>'Input Parameters'!$E$28</f>
        <v>12.7</v>
      </c>
      <c r="S2516" s="10">
        <f t="shared" ca="1" si="333"/>
        <v>0.9175309649939396</v>
      </c>
      <c r="T2516" s="25">
        <f ca="1">_xlfn.LOGNORM.INV(S2516,'Input Parameters'!$H$29,'Input Parameters'!$I$29)</f>
        <v>68.056668492683258</v>
      </c>
      <c r="U2516" s="10">
        <f t="shared" ca="1" si="334"/>
        <v>0.38141652775319368</v>
      </c>
      <c r="V2516" s="29">
        <f ca="1">IF('Input Parameters'!$D$30="Beta",_xlfn.BETA.INV(U2516,'Input Parameters'!$L$30,'Input Parameters'!$M$30,'Input Parameters'!$J$30,'Input Parameters'!$K$30),IF('Input Parameters'!$D$30="LogNorm",_xlfn.LOGNORM.INV(U2516,'Input Parameters'!$H$30,'Input Parameters'!$I$30)))</f>
        <v>0.8871049446516065</v>
      </c>
      <c r="W2516" s="2">
        <f ca="1">N2516+(P2516-N2516)*(1-ERF((T2516-R2516)/(2*SQRT(L2516*'Input Parameters'!$E$31))))</f>
        <v>7.4512079394969039E-2</v>
      </c>
      <c r="X2516">
        <f t="shared" ca="1" si="335"/>
        <v>1</v>
      </c>
      <c r="Y2516" s="7"/>
    </row>
    <row r="2517" spans="1:25" ht="15" customHeight="1" x14ac:dyDescent="0.3">
      <c r="A2517" s="130">
        <v>2510</v>
      </c>
      <c r="B2517" s="10">
        <f t="shared" ca="1" si="327"/>
        <v>0.32437922278278297</v>
      </c>
      <c r="C2517" s="57">
        <f ca="1">_xlfn.NORM.INV(B2517,'Input Parameters'!$E$19,'Input Parameters'!$F$19)</f>
        <v>528.81129299920838</v>
      </c>
      <c r="D2517" s="10">
        <f t="shared" ca="1" si="328"/>
        <v>0.9701244134006809</v>
      </c>
      <c r="E2517" s="59">
        <f ca="1">IF(_xlfn.NORM.INV(D2517,'Input Parameters'!$E$20,'Input Parameters'!$F$20)&lt;3500,3500,IF(_xlfn.NORM.INV(D2517,'Input Parameters'!$E$20,'Input Parameters'!$F$20)&gt;5500,5500,_xlfn.NORM.INV(D2517,'Input Parameters'!$E$20,'Input Parameters'!$F$20)))</f>
        <v>5500</v>
      </c>
      <c r="F2517" s="10">
        <f t="shared" ca="1" si="329"/>
        <v>7.9901932042581336E-2</v>
      </c>
      <c r="G2517" s="61">
        <f ca="1">_xlfn.NORM.INV(F2517,'Input Parameters'!$E$21,'Input Parameters'!$F$21)</f>
        <v>273.80095026741685</v>
      </c>
      <c r="H2517" s="54">
        <f ca="1">EXP(E2517*(1/'Input Parameters'!$E$22-1/G2517))</f>
        <v>0.26813774743781554</v>
      </c>
      <c r="I2517" s="10">
        <f t="shared" ca="1" si="330"/>
        <v>0.80556023183455039</v>
      </c>
      <c r="J2517" s="29">
        <f ca="1">_xlfn.BETA.INV(I2517,'Input Parameters'!$L$24,'Input Parameters'!$M$24,'Input Parameters'!$J$24,'Input Parameters'!$K$24)</f>
        <v>0.73753060830048667</v>
      </c>
      <c r="K2517" s="156">
        <f ca="1">('Input Parameters'!$E$25/'Input Parameters'!$E$31)^$J2517</f>
        <v>5.038176749718455E-3</v>
      </c>
      <c r="L2517" s="66">
        <f ca="1">$H2517*$C2517*'Input Parameters'!$E$23*K2517</f>
        <v>0.7143845889386734</v>
      </c>
      <c r="M2517" s="23">
        <f t="shared" ca="1" si="331"/>
        <v>0.44123836715892817</v>
      </c>
      <c r="N2517" s="15">
        <f ca="1">_xlfn.NORM.INV(M2517,'Input Parameters'!$E$26,'Input Parameters'!$F$26)</f>
        <v>3.089556471660022E-2</v>
      </c>
      <c r="O2517" s="8">
        <f t="shared" ca="1" si="332"/>
        <v>5.8356106607872271E-2</v>
      </c>
      <c r="P2517" s="29">
        <f ca="1">_xlfn.LOGNORM.INV(O2517,'Input Parameters'!$H$27,'Input Parameters'!$I$27)</f>
        <v>0.71119482324880645</v>
      </c>
      <c r="Q2517" s="10"/>
      <c r="R2517" s="15">
        <f>'Input Parameters'!$E$28</f>
        <v>12.7</v>
      </c>
      <c r="S2517" s="10">
        <f t="shared" ca="1" si="333"/>
        <v>0.20946525189421128</v>
      </c>
      <c r="T2517" s="25">
        <f ca="1">_xlfn.LOGNORM.INV(S2517,'Input Parameters'!$H$29,'Input Parameters'!$I$29)</f>
        <v>53.180088434130113</v>
      </c>
      <c r="U2517" s="10">
        <f t="shared" ca="1" si="334"/>
        <v>0.73507145426525944</v>
      </c>
      <c r="V2517" s="29">
        <f ca="1">IF('Input Parameters'!$D$30="Beta",_xlfn.BETA.INV(U2517,'Input Parameters'!$L$30,'Input Parameters'!$M$30,'Input Parameters'!$J$30,'Input Parameters'!$K$30),IF('Input Parameters'!$D$30="LogNorm",_xlfn.LOGNORM.INV(U2517,'Input Parameters'!$H$30,'Input Parameters'!$I$30)))</f>
        <v>1.280107778038825</v>
      </c>
      <c r="W2517" s="2">
        <f ca="1">N2517+(P2517-N2517)*(1-ERF((T2517-R2517)/(2*SQRT(L2517*'Input Parameters'!$E$31))))</f>
        <v>3.1377022680431452E-2</v>
      </c>
      <c r="X2517">
        <f t="shared" ca="1" si="335"/>
        <v>1</v>
      </c>
      <c r="Y2517" s="7"/>
    </row>
    <row r="2518" spans="1:25" ht="15" customHeight="1" x14ac:dyDescent="0.3">
      <c r="A2518" s="130">
        <v>2511</v>
      </c>
      <c r="B2518" s="10">
        <f t="shared" ca="1" si="327"/>
        <v>9.4055807322365181E-3</v>
      </c>
      <c r="C2518" s="57">
        <f ca="1">_xlfn.NORM.INV(B2518,'Input Parameters'!$E$19,'Input Parameters'!$F$19)</f>
        <v>368.78819055357224</v>
      </c>
      <c r="D2518" s="10">
        <f t="shared" ca="1" si="328"/>
        <v>0.73711248021104092</v>
      </c>
      <c r="E2518" s="59">
        <f ca="1">IF(_xlfn.NORM.INV(D2518,'Input Parameters'!$E$20,'Input Parameters'!$F$20)&lt;3500,3500,IF(_xlfn.NORM.INV(D2518,'Input Parameters'!$E$20,'Input Parameters'!$F$20)&gt;5500,5500,_xlfn.NORM.INV(D2518,'Input Parameters'!$E$20,'Input Parameters'!$F$20)))</f>
        <v>5244.1280339713403</v>
      </c>
      <c r="F2518" s="10">
        <f t="shared" ca="1" si="329"/>
        <v>0.37877562851610291</v>
      </c>
      <c r="G2518" s="61">
        <f ca="1">_xlfn.NORM.INV(F2518,'Input Parameters'!$E$21,'Input Parameters'!$F$21)</f>
        <v>282.4236336341163</v>
      </c>
      <c r="H2518" s="54">
        <f ca="1">EXP(E2518*(1/'Input Parameters'!$E$22-1/G2518))</f>
        <v>0.51157727688046095</v>
      </c>
      <c r="I2518" s="10">
        <f t="shared" ca="1" si="330"/>
        <v>0.25985519169552906</v>
      </c>
      <c r="J2518" s="29">
        <f ca="1">_xlfn.BETA.INV(I2518,'Input Parameters'!$L$24,'Input Parameters'!$M$24,'Input Parameters'!$J$24,'Input Parameters'!$K$24)</f>
        <v>0.50137311413925134</v>
      </c>
      <c r="K2518" s="156">
        <f ca="1">('Input Parameters'!$E$25/'Input Parameters'!$E$31)^$J2518</f>
        <v>2.7416124232491564E-2</v>
      </c>
      <c r="L2518" s="66">
        <f ca="1">$H2518*$C2518*'Input Parameters'!$E$23*K2518</f>
        <v>5.1724262932611298</v>
      </c>
      <c r="M2518" s="23">
        <f t="shared" ca="1" si="331"/>
        <v>0.20492863418437979</v>
      </c>
      <c r="N2518" s="15">
        <f ca="1">_xlfn.NORM.INV(M2518,'Input Parameters'!$E$26,'Input Parameters'!$F$26)</f>
        <v>1.669295849996448E-2</v>
      </c>
      <c r="O2518" s="8">
        <f t="shared" ca="1" si="332"/>
        <v>0.8864739957071065</v>
      </c>
      <c r="P2518" s="29">
        <f ca="1">_xlfn.LOGNORM.INV(O2518,'Input Parameters'!$H$27,'Input Parameters'!$I$27)</f>
        <v>2.4293867585167979</v>
      </c>
      <c r="Q2518" s="10"/>
      <c r="R2518" s="15">
        <f>'Input Parameters'!$E$28</f>
        <v>12.7</v>
      </c>
      <c r="S2518" s="10">
        <f t="shared" ca="1" si="333"/>
        <v>0.70191440117510029</v>
      </c>
      <c r="T2518" s="25">
        <f ca="1">_xlfn.LOGNORM.INV(S2518,'Input Parameters'!$H$29,'Input Parameters'!$I$29)</f>
        <v>61.801477953815152</v>
      </c>
      <c r="U2518" s="10">
        <f t="shared" ca="1" si="334"/>
        <v>0.54338830091949997</v>
      </c>
      <c r="V2518" s="29">
        <f ca="1">IF('Input Parameters'!$D$30="Beta",_xlfn.BETA.INV(U2518,'Input Parameters'!$L$30,'Input Parameters'!$M$30,'Input Parameters'!$J$30,'Input Parameters'!$K$30),IF('Input Parameters'!$D$30="LogNorm",_xlfn.LOGNORM.INV(U2518,'Input Parameters'!$H$30,'Input Parameters'!$I$30)))</f>
        <v>1.043082286469126</v>
      </c>
      <c r="W2518" s="2">
        <f ca="1">N2518+(P2518-N2518)*(1-ERF((T2518-R2518)/(2*SQRT(L2518*'Input Parameters'!$E$31))))</f>
        <v>0.32275342260434314</v>
      </c>
      <c r="X2518">
        <f t="shared" ca="1" si="335"/>
        <v>1</v>
      </c>
      <c r="Y2518" s="7"/>
    </row>
    <row r="2519" spans="1:25" ht="15" customHeight="1" x14ac:dyDescent="0.3">
      <c r="A2519" s="130">
        <v>2512</v>
      </c>
      <c r="B2519" s="10">
        <f t="shared" ca="1" si="327"/>
        <v>0.66238945690436435</v>
      </c>
      <c r="C2519" s="57">
        <f ca="1">_xlfn.NORM.INV(B2519,'Input Parameters'!$E$19,'Input Parameters'!$F$19)</f>
        <v>602.70492722962013</v>
      </c>
      <c r="D2519" s="10">
        <f t="shared" ca="1" si="328"/>
        <v>0.59473567461411969</v>
      </c>
      <c r="E2519" s="59">
        <f ca="1">IF(_xlfn.NORM.INV(D2519,'Input Parameters'!$E$20,'Input Parameters'!$F$20)&lt;3500,3500,IF(_xlfn.NORM.INV(D2519,'Input Parameters'!$E$20,'Input Parameters'!$F$20)&gt;5500,5500,_xlfn.NORM.INV(D2519,'Input Parameters'!$E$20,'Input Parameters'!$F$20)))</f>
        <v>4967.8208646784497</v>
      </c>
      <c r="F2519" s="10">
        <f t="shared" ca="1" si="329"/>
        <v>0.42682367480878447</v>
      </c>
      <c r="G2519" s="61">
        <f ca="1">_xlfn.NORM.INV(F2519,'Input Parameters'!$E$21,'Input Parameters'!$F$21)</f>
        <v>283.400091750174</v>
      </c>
      <c r="H2519" s="54">
        <f ca="1">EXP(E2519*(1/'Input Parameters'!$E$22-1/G2519))</f>
        <v>0.56307910291819119</v>
      </c>
      <c r="I2519" s="10">
        <f t="shared" ca="1" si="330"/>
        <v>0.80159839577700298</v>
      </c>
      <c r="J2519" s="29">
        <f ca="1">_xlfn.BETA.INV(I2519,'Input Parameters'!$L$24,'Input Parameters'!$M$24,'Input Parameters'!$J$24,'Input Parameters'!$K$24)</f>
        <v>0.73554122373548636</v>
      </c>
      <c r="K2519" s="156">
        <f ca="1">('Input Parameters'!$E$25/'Input Parameters'!$E$31)^$J2519</f>
        <v>5.1105917800985693E-3</v>
      </c>
      <c r="L2519" s="66">
        <f ca="1">$H2519*$C2519*'Input Parameters'!$E$23*K2519</f>
        <v>1.7343843419538938</v>
      </c>
      <c r="M2519" s="23">
        <f t="shared" ca="1" si="331"/>
        <v>0.18147086800658452</v>
      </c>
      <c r="N2519" s="15">
        <f ca="1">_xlfn.NORM.INV(M2519,'Input Parameters'!$E$26,'Input Parameters'!$F$26)</f>
        <v>1.4894747074065604E-2</v>
      </c>
      <c r="O2519" s="8">
        <f t="shared" ca="1" si="332"/>
        <v>0.9300379755633631</v>
      </c>
      <c r="P2519" s="29">
        <f ca="1">_xlfn.LOGNORM.INV(O2519,'Input Parameters'!$H$27,'Input Parameters'!$I$27)</f>
        <v>2.7353055815088467</v>
      </c>
      <c r="Q2519" s="10"/>
      <c r="R2519" s="15">
        <f>'Input Parameters'!$E$28</f>
        <v>12.7</v>
      </c>
      <c r="S2519" s="10">
        <f t="shared" ca="1" si="333"/>
        <v>2.2434124818502266E-2</v>
      </c>
      <c r="T2519" s="25">
        <f ca="1">_xlfn.LOGNORM.INV(S2519,'Input Parameters'!$H$29,'Input Parameters'!$I$29)</f>
        <v>46.489410304465586</v>
      </c>
      <c r="U2519" s="10">
        <f t="shared" ca="1" si="334"/>
        <v>7.2204907556976838E-2</v>
      </c>
      <c r="V2519" s="29">
        <f ca="1">IF('Input Parameters'!$D$30="Beta",_xlfn.BETA.INV(U2519,'Input Parameters'!$L$30,'Input Parameters'!$M$30,'Input Parameters'!$J$30,'Input Parameters'!$K$30),IF('Input Parameters'!$D$30="LogNorm",_xlfn.LOGNORM.INV(U2519,'Input Parameters'!$H$30,'Input Parameters'!$I$30)))</f>
        <v>0.56193665057405684</v>
      </c>
      <c r="W2519" s="2">
        <f ca="1">N2519+(P2519-N2519)*(1-ERF((T2519-R2519)/(2*SQRT(L2519*'Input Parameters'!$E$31))))</f>
        <v>0.20434943122505317</v>
      </c>
      <c r="X2519">
        <f t="shared" ca="1" si="335"/>
        <v>1</v>
      </c>
      <c r="Y2519" s="7"/>
    </row>
    <row r="2520" spans="1:25" ht="15" customHeight="1" x14ac:dyDescent="0.3">
      <c r="A2520" s="130">
        <v>2513</v>
      </c>
      <c r="B2520" s="10">
        <f t="shared" ca="1" si="327"/>
        <v>0.78831952290973129</v>
      </c>
      <c r="C2520" s="57">
        <f ca="1">_xlfn.NORM.INV(B2520,'Input Parameters'!$E$19,'Input Parameters'!$F$19)</f>
        <v>634.95103510291972</v>
      </c>
      <c r="D2520" s="10">
        <f t="shared" ca="1" si="328"/>
        <v>0.79804359189004304</v>
      </c>
      <c r="E2520" s="59">
        <f ca="1">IF(_xlfn.NORM.INV(D2520,'Input Parameters'!$E$20,'Input Parameters'!$F$20)&lt;3500,3500,IF(_xlfn.NORM.INV(D2520,'Input Parameters'!$E$20,'Input Parameters'!$F$20)&gt;5500,5500,_xlfn.NORM.INV(D2520,'Input Parameters'!$E$20,'Input Parameters'!$F$20)))</f>
        <v>5384.2574672650017</v>
      </c>
      <c r="F2520" s="10">
        <f t="shared" ca="1" si="329"/>
        <v>0.61354064175417289</v>
      </c>
      <c r="G2520" s="61">
        <f ca="1">_xlfn.NORM.INV(F2520,'Input Parameters'!$E$21,'Input Parameters'!$F$21)</f>
        <v>287.11807536362136</v>
      </c>
      <c r="H2520" s="54">
        <f ca="1">EXP(E2520*(1/'Input Parameters'!$E$22-1/G2520))</f>
        <v>0.68628759042103538</v>
      </c>
      <c r="I2520" s="10">
        <f t="shared" ca="1" si="330"/>
        <v>0.9263787827211285</v>
      </c>
      <c r="J2520" s="29">
        <f ca="1">_xlfn.BETA.INV(I2520,'Input Parameters'!$L$24,'Input Parameters'!$M$24,'Input Parameters'!$J$24,'Input Parameters'!$K$24)</f>
        <v>0.81265391172661272</v>
      </c>
      <c r="K2520" s="156">
        <f ca="1">('Input Parameters'!$E$25/'Input Parameters'!$E$31)^$J2520</f>
        <v>2.9392182896738808E-3</v>
      </c>
      <c r="L2520" s="66">
        <f ca="1">$H2520*$C2520*'Input Parameters'!$E$23*K2520</f>
        <v>1.2807908694709664</v>
      </c>
      <c r="M2520" s="23">
        <f t="shared" ca="1" si="331"/>
        <v>0.47106441785346842</v>
      </c>
      <c r="N2520" s="15">
        <f ca="1">_xlfn.NORM.INV(M2520,'Input Parameters'!$E$26,'Input Parameters'!$F$26)</f>
        <v>3.2475516348906434E-2</v>
      </c>
      <c r="O2520" s="8">
        <f t="shared" ca="1" si="332"/>
        <v>0.48880434840940101</v>
      </c>
      <c r="P2520" s="29">
        <f ca="1">_xlfn.LOGNORM.INV(O2520,'Input Parameters'!$H$27,'Input Parameters'!$I$27)</f>
        <v>1.406064599604987</v>
      </c>
      <c r="Q2520" s="10"/>
      <c r="R2520" s="15">
        <f>'Input Parameters'!$E$28</f>
        <v>12.7</v>
      </c>
      <c r="S2520" s="10">
        <f t="shared" ca="1" si="333"/>
        <v>0.16816715770985846</v>
      </c>
      <c r="T2520" s="25">
        <f ca="1">_xlfn.LOGNORM.INV(S2520,'Input Parameters'!$H$29,'Input Parameters'!$I$29)</f>
        <v>52.273461323325044</v>
      </c>
      <c r="U2520" s="10">
        <f t="shared" ca="1" si="334"/>
        <v>0.65512715967234247</v>
      </c>
      <c r="V2520" s="29">
        <f ca="1">IF('Input Parameters'!$D$30="Beta",_xlfn.BETA.INV(U2520,'Input Parameters'!$L$30,'Input Parameters'!$M$30,'Input Parameters'!$J$30,'Input Parameters'!$K$30),IF('Input Parameters'!$D$30="LogNorm",_xlfn.LOGNORM.INV(U2520,'Input Parameters'!$H$30,'Input Parameters'!$I$30)))</f>
        <v>1.1695624049074926</v>
      </c>
      <c r="W2520" s="2">
        <f ca="1">N2520+(P2520-N2520)*(1-ERF((T2520-R2520)/(2*SQRT(L2520*'Input Parameters'!$E$31))))</f>
        <v>5.0901196296431014E-2</v>
      </c>
      <c r="X2520">
        <f t="shared" ca="1" si="335"/>
        <v>1</v>
      </c>
      <c r="Y2520" s="7"/>
    </row>
    <row r="2521" spans="1:25" ht="15" customHeight="1" x14ac:dyDescent="0.3">
      <c r="A2521" s="130">
        <v>2514</v>
      </c>
      <c r="B2521" s="10">
        <f t="shared" ca="1" si="327"/>
        <v>9.7420167969743066E-2</v>
      </c>
      <c r="C2521" s="57">
        <f ca="1">_xlfn.NORM.INV(B2521,'Input Parameters'!$E$19,'Input Parameters'!$F$19)</f>
        <v>457.75484387727317</v>
      </c>
      <c r="D2521" s="10">
        <f t="shared" ca="1" si="328"/>
        <v>0.72831190525264999</v>
      </c>
      <c r="E2521" s="59">
        <f ca="1">IF(_xlfn.NORM.INV(D2521,'Input Parameters'!$E$20,'Input Parameters'!$F$20)&lt;3500,3500,IF(_xlfn.NORM.INV(D2521,'Input Parameters'!$E$20,'Input Parameters'!$F$20)&gt;5500,5500,_xlfn.NORM.INV(D2521,'Input Parameters'!$E$20,'Input Parameters'!$F$20)))</f>
        <v>5225.4008410906008</v>
      </c>
      <c r="F2521" s="10">
        <f t="shared" ca="1" si="329"/>
        <v>0.93799777153169162</v>
      </c>
      <c r="G2521" s="61">
        <f ca="1">_xlfn.NORM.INV(F2521,'Input Parameters'!$E$21,'Input Parameters'!$F$21)</f>
        <v>296.94009971225717</v>
      </c>
      <c r="H2521" s="54">
        <f ca="1">EXP(E2521*(1/'Input Parameters'!$E$22-1/G2521))</f>
        <v>1.2669864374548798</v>
      </c>
      <c r="I2521" s="10">
        <f t="shared" ca="1" si="330"/>
        <v>0.99079324572010674</v>
      </c>
      <c r="J2521" s="29">
        <f ca="1">_xlfn.BETA.INV(I2521,'Input Parameters'!$L$24,'Input Parameters'!$M$24,'Input Parameters'!$J$24,'Input Parameters'!$K$24)</f>
        <v>0.90052316842046132</v>
      </c>
      <c r="K2521" s="156">
        <f ca="1">('Input Parameters'!$E$25/'Input Parameters'!$E$31)^$J2521</f>
        <v>1.5648803252035304E-3</v>
      </c>
      <c r="L2521" s="66">
        <f ca="1">$H2521*$C2521*'Input Parameters'!$E$23*K2521</f>
        <v>0.90758235724089731</v>
      </c>
      <c r="M2521" s="23">
        <f t="shared" ca="1" si="331"/>
        <v>0.80331301986281967</v>
      </c>
      <c r="N2521" s="15">
        <f ca="1">_xlfn.NORM.INV(M2521,'Input Parameters'!$E$26,'Input Parameters'!$F$26)</f>
        <v>5.19238079045901E-2</v>
      </c>
      <c r="O2521" s="8">
        <f t="shared" ca="1" si="332"/>
        <v>0.4932942582407589</v>
      </c>
      <c r="P2521" s="29">
        <f ca="1">_xlfn.LOGNORM.INV(O2521,'Input Parameters'!$H$27,'Input Parameters'!$I$27)</f>
        <v>1.413084844234282</v>
      </c>
      <c r="Q2521" s="10"/>
      <c r="R2521" s="15">
        <f>'Input Parameters'!$E$28</f>
        <v>12.7</v>
      </c>
      <c r="S2521" s="10">
        <f t="shared" ca="1" si="333"/>
        <v>0.80413697623331115</v>
      </c>
      <c r="T2521" s="25">
        <f ca="1">_xlfn.LOGNORM.INV(S2521,'Input Parameters'!$H$29,'Input Parameters'!$I$29)</f>
        <v>64.1095360814098</v>
      </c>
      <c r="U2521" s="10">
        <f t="shared" ca="1" si="334"/>
        <v>0.14371458079932919</v>
      </c>
      <c r="V2521" s="29">
        <f ca="1">IF('Input Parameters'!$D$30="Beta",_xlfn.BETA.INV(U2521,'Input Parameters'!$L$30,'Input Parameters'!$M$30,'Input Parameters'!$J$30,'Input Parameters'!$K$30),IF('Input Parameters'!$D$30="LogNorm",_xlfn.LOGNORM.INV(U2521,'Input Parameters'!$H$30,'Input Parameters'!$I$30)))</f>
        <v>0.65685657878371562</v>
      </c>
      <c r="W2521" s="2">
        <f ca="1">N2521+(P2521-N2521)*(1-ERF((T2521-R2521)/(2*SQRT(L2521*'Input Parameters'!$E$31))))</f>
        <v>5.2108574799755863E-2</v>
      </c>
      <c r="X2521">
        <f t="shared" ca="1" si="335"/>
        <v>1</v>
      </c>
      <c r="Y2521" s="7"/>
    </row>
    <row r="2522" spans="1:25" ht="15" customHeight="1" x14ac:dyDescent="0.3">
      <c r="A2522" s="130">
        <v>2515</v>
      </c>
      <c r="B2522" s="10">
        <f t="shared" ca="1" si="327"/>
        <v>3.5959201896397897E-2</v>
      </c>
      <c r="C2522" s="57">
        <f ca="1">_xlfn.NORM.INV(B2522,'Input Parameters'!$E$19,'Input Parameters'!$F$19)</f>
        <v>415.23090294043459</v>
      </c>
      <c r="D2522" s="10">
        <f t="shared" ca="1" si="328"/>
        <v>0.7902277949961084</v>
      </c>
      <c r="E2522" s="59">
        <f ca="1">IF(_xlfn.NORM.INV(D2522,'Input Parameters'!$E$20,'Input Parameters'!$F$20)&lt;3500,3500,IF(_xlfn.NORM.INV(D2522,'Input Parameters'!$E$20,'Input Parameters'!$F$20)&gt;5500,5500,_xlfn.NORM.INV(D2522,'Input Parameters'!$E$20,'Input Parameters'!$F$20)))</f>
        <v>5365.0483310825275</v>
      </c>
      <c r="F2522" s="10">
        <f t="shared" ca="1" si="329"/>
        <v>0.72701789374290438</v>
      </c>
      <c r="G2522" s="61">
        <f ca="1">_xlfn.NORM.INV(F2522,'Input Parameters'!$E$21,'Input Parameters'!$F$21)</f>
        <v>289.59601466160024</v>
      </c>
      <c r="H2522" s="54">
        <f ca="1">EXP(E2522*(1/'Input Parameters'!$E$22-1/G2522))</f>
        <v>0.80635663132187796</v>
      </c>
      <c r="I2522" s="10">
        <f t="shared" ca="1" si="330"/>
        <v>0.60953569779243111</v>
      </c>
      <c r="J2522" s="29">
        <f ca="1">_xlfn.BETA.INV(I2522,'Input Parameters'!$L$24,'Input Parameters'!$M$24,'Input Parameters'!$J$24,'Input Parameters'!$K$24)</f>
        <v>0.65125961699412738</v>
      </c>
      <c r="K2522" s="156">
        <f ca="1">('Input Parameters'!$E$25/'Input Parameters'!$E$31)^$J2522</f>
        <v>9.355022212943152E-3</v>
      </c>
      <c r="L2522" s="66">
        <f ca="1">$H2522*$C2522*'Input Parameters'!$E$23*K2522</f>
        <v>3.1322877546739654</v>
      </c>
      <c r="M2522" s="23">
        <f t="shared" ca="1" si="331"/>
        <v>0.44940507161777499</v>
      </c>
      <c r="N2522" s="15">
        <f ca="1">_xlfn.NORM.INV(M2522,'Input Parameters'!$E$26,'Input Parameters'!$F$26)</f>
        <v>3.1329543937463296E-2</v>
      </c>
      <c r="O2522" s="8">
        <f t="shared" ca="1" si="332"/>
        <v>0.16067281340045414</v>
      </c>
      <c r="P2522" s="29">
        <f ca="1">_xlfn.LOGNORM.INV(O2522,'Input Parameters'!$H$27,'Input Parameters'!$I$27)</f>
        <v>0.91802976180913265</v>
      </c>
      <c r="Q2522" s="10"/>
      <c r="R2522" s="15">
        <f>'Input Parameters'!$E$28</f>
        <v>12.7</v>
      </c>
      <c r="S2522" s="10">
        <f t="shared" ca="1" si="333"/>
        <v>0.14777587717194285</v>
      </c>
      <c r="T2522" s="25">
        <f ca="1">_xlfn.LOGNORM.INV(S2522,'Input Parameters'!$H$29,'Input Parameters'!$I$29)</f>
        <v>51.77937912492488</v>
      </c>
      <c r="U2522" s="10">
        <f t="shared" ca="1" si="334"/>
        <v>0.1159601255606868</v>
      </c>
      <c r="V2522" s="29">
        <f ca="1">IF('Input Parameters'!$D$30="Beta",_xlfn.BETA.INV(U2522,'Input Parameters'!$L$30,'Input Parameters'!$M$30,'Input Parameters'!$J$30,'Input Parameters'!$K$30),IF('Input Parameters'!$D$30="LogNorm",_xlfn.LOGNORM.INV(U2522,'Input Parameters'!$H$30,'Input Parameters'!$I$30)))</f>
        <v>0.62362585364486522</v>
      </c>
      <c r="W2522" s="2">
        <f ca="1">N2522+(P2522-N2522)*(1-ERF((T2522-R2522)/(2*SQRT(L2522*'Input Parameters'!$E$31))))</f>
        <v>0.13635019961564329</v>
      </c>
      <c r="X2522">
        <f t="shared" ca="1" si="335"/>
        <v>1</v>
      </c>
      <c r="Y2522" s="7"/>
    </row>
    <row r="2523" spans="1:25" ht="15" customHeight="1" x14ac:dyDescent="0.3">
      <c r="A2523" s="130">
        <v>2516</v>
      </c>
      <c r="B2523" s="10">
        <f t="shared" ca="1" si="327"/>
        <v>0.63999737218227226</v>
      </c>
      <c r="C2523" s="57">
        <f ca="1">_xlfn.NORM.INV(B2523,'Input Parameters'!$E$19,'Input Parameters'!$F$19)</f>
        <v>597.589174499048</v>
      </c>
      <c r="D2523" s="10">
        <f t="shared" ca="1" si="328"/>
        <v>0.72452799265683399</v>
      </c>
      <c r="E2523" s="59">
        <f ca="1">IF(_xlfn.NORM.INV(D2523,'Input Parameters'!$E$20,'Input Parameters'!$F$20)&lt;3500,3500,IF(_xlfn.NORM.INV(D2523,'Input Parameters'!$E$20,'Input Parameters'!$F$20)&gt;5500,5500,_xlfn.NORM.INV(D2523,'Input Parameters'!$E$20,'Input Parameters'!$F$20)))</f>
        <v>5217.4422966384236</v>
      </c>
      <c r="F2523" s="10">
        <f t="shared" ca="1" si="329"/>
        <v>0.93069706321149637</v>
      </c>
      <c r="G2523" s="61">
        <f ca="1">_xlfn.NORM.INV(F2523,'Input Parameters'!$E$21,'Input Parameters'!$F$21)</f>
        <v>296.49068064475375</v>
      </c>
      <c r="H2523" s="54">
        <f ca="1">EXP(E2523*(1/'Input Parameters'!$E$22-1/G2523))</f>
        <v>1.2332429181050446</v>
      </c>
      <c r="I2523" s="10">
        <f t="shared" ca="1" si="330"/>
        <v>0.91017556962789969</v>
      </c>
      <c r="J2523" s="29">
        <f ca="1">_xlfn.BETA.INV(I2523,'Input Parameters'!$L$24,'Input Parameters'!$M$24,'Input Parameters'!$J$24,'Input Parameters'!$K$24)</f>
        <v>0.79992734069431171</v>
      </c>
      <c r="K2523" s="156">
        <f ca="1">('Input Parameters'!$E$25/'Input Parameters'!$E$31)^$J2523</f>
        <v>3.2201834269471705E-3</v>
      </c>
      <c r="L2523" s="66">
        <f ca="1">$H2523*$C2523*'Input Parameters'!$E$23*K2523</f>
        <v>2.3731870086241096</v>
      </c>
      <c r="M2523" s="23">
        <f t="shared" ca="1" si="331"/>
        <v>0.89642811578447557</v>
      </c>
      <c r="N2523" s="15">
        <f ca="1">_xlfn.NORM.INV(M2523,'Input Parameters'!$E$26,'Input Parameters'!$F$26)</f>
        <v>6.0490624678117846E-2</v>
      </c>
      <c r="O2523" s="8">
        <f t="shared" ca="1" si="332"/>
        <v>0.62540450319912322</v>
      </c>
      <c r="P2523" s="29">
        <f ca="1">_xlfn.LOGNORM.INV(O2523,'Input Parameters'!$H$27,'Input Parameters'!$I$27)</f>
        <v>1.6399298347069629</v>
      </c>
      <c r="Q2523" s="10"/>
      <c r="R2523" s="15">
        <f>'Input Parameters'!$E$28</f>
        <v>12.7</v>
      </c>
      <c r="S2523" s="10">
        <f t="shared" ca="1" si="333"/>
        <v>0.81324616991189069</v>
      </c>
      <c r="T2523" s="25">
        <f ca="1">_xlfn.LOGNORM.INV(S2523,'Input Parameters'!$H$29,'Input Parameters'!$I$29)</f>
        <v>64.350616257984996</v>
      </c>
      <c r="U2523" s="10">
        <f t="shared" ca="1" si="334"/>
        <v>0.42711922578308925</v>
      </c>
      <c r="V2523" s="29">
        <f ca="1">IF('Input Parameters'!$D$30="Beta",_xlfn.BETA.INV(U2523,'Input Parameters'!$L$30,'Input Parameters'!$M$30,'Input Parameters'!$J$30,'Input Parameters'!$K$30),IF('Input Parameters'!$D$30="LogNorm",_xlfn.LOGNORM.INV(U2523,'Input Parameters'!$H$30,'Input Parameters'!$I$30)))</f>
        <v>0.92937800784441282</v>
      </c>
      <c r="W2523" s="2">
        <f ca="1">N2523+(P2523-N2523)*(1-ERF((T2523-R2523)/(2*SQRT(L2523*'Input Parameters'!$E$31))))</f>
        <v>8.8525252153219533E-2</v>
      </c>
      <c r="X2523">
        <f t="shared" ca="1" si="335"/>
        <v>1</v>
      </c>
      <c r="Y2523" s="7"/>
    </row>
    <row r="2524" spans="1:25" ht="15" customHeight="1" x14ac:dyDescent="0.3">
      <c r="A2524" s="130">
        <v>2517</v>
      </c>
      <c r="B2524" s="10">
        <f t="shared" ca="1" si="327"/>
        <v>0.55559849653012872</v>
      </c>
      <c r="C2524" s="57">
        <f ca="1">_xlfn.NORM.INV(B2524,'Input Parameters'!$E$19,'Input Parameters'!$F$19)</f>
        <v>579.11470485723532</v>
      </c>
      <c r="D2524" s="10">
        <f t="shared" ca="1" si="328"/>
        <v>0.35106880263060047</v>
      </c>
      <c r="E2524" s="59">
        <f ca="1">IF(_xlfn.NORM.INV(D2524,'Input Parameters'!$E$20,'Input Parameters'!$F$20)&lt;3500,3500,IF(_xlfn.NORM.INV(D2524,'Input Parameters'!$E$20,'Input Parameters'!$F$20)&gt;5500,5500,_xlfn.NORM.INV(D2524,'Input Parameters'!$E$20,'Input Parameters'!$F$20)))</f>
        <v>4532.2944350435209</v>
      </c>
      <c r="F2524" s="10">
        <f t="shared" ca="1" si="329"/>
        <v>0.43084820374013311</v>
      </c>
      <c r="G2524" s="61">
        <f ca="1">_xlfn.NORM.INV(F2524,'Input Parameters'!$E$21,'Input Parameters'!$F$21)</f>
        <v>283.48066919959109</v>
      </c>
      <c r="H2524" s="54">
        <f ca="1">EXP(E2524*(1/'Input Parameters'!$E$22-1/G2524))</f>
        <v>0.59485494232240099</v>
      </c>
      <c r="I2524" s="10">
        <f t="shared" ca="1" si="330"/>
        <v>0.55400062866698063</v>
      </c>
      <c r="J2524" s="29">
        <f ca="1">_xlfn.BETA.INV(I2524,'Input Parameters'!$L$24,'Input Parameters'!$M$24,'Input Parameters'!$J$24,'Input Parameters'!$K$24)</f>
        <v>0.62887719080694993</v>
      </c>
      <c r="K2524" s="156">
        <f ca="1">('Input Parameters'!$E$25/'Input Parameters'!$E$31)^$J2524</f>
        <v>1.0984385195763668E-2</v>
      </c>
      <c r="L2524" s="66">
        <f ca="1">$H2524*$C2524*'Input Parameters'!$E$23*K2524</f>
        <v>3.7840025558028154</v>
      </c>
      <c r="M2524" s="23">
        <f t="shared" ca="1" si="331"/>
        <v>4.8026240675555498E-2</v>
      </c>
      <c r="N2524" s="15">
        <f ca="1">_xlfn.NORM.INV(M2524,'Input Parameters'!$E$26,'Input Parameters'!$F$26)</f>
        <v>-9.5030116389624442E-4</v>
      </c>
      <c r="O2524" s="8">
        <f t="shared" ca="1" si="332"/>
        <v>0.50073514546042941</v>
      </c>
      <c r="P2524" s="29">
        <f ca="1">_xlfn.LOGNORM.INV(O2524,'Input Parameters'!$H$27,'Input Parameters'!$I$27)</f>
        <v>1.424793858824738</v>
      </c>
      <c r="Q2524" s="10"/>
      <c r="R2524" s="15">
        <f>'Input Parameters'!$E$28</f>
        <v>12.7</v>
      </c>
      <c r="S2524" s="10">
        <f t="shared" ca="1" si="333"/>
        <v>0.92664332048161147</v>
      </c>
      <c r="T2524" s="25">
        <f ca="1">_xlfn.LOGNORM.INV(S2524,'Input Parameters'!$H$29,'Input Parameters'!$I$29)</f>
        <v>68.536561955923744</v>
      </c>
      <c r="U2524" s="10">
        <f t="shared" ca="1" si="334"/>
        <v>0.38675588718009901</v>
      </c>
      <c r="V2524" s="29">
        <f ca="1">IF('Input Parameters'!$D$30="Beta",_xlfn.BETA.INV(U2524,'Input Parameters'!$L$30,'Input Parameters'!$M$30,'Input Parameters'!$J$30,'Input Parameters'!$K$30),IF('Input Parameters'!$D$30="LogNorm",_xlfn.LOGNORM.INV(U2524,'Input Parameters'!$H$30,'Input Parameters'!$I$30)))</f>
        <v>0.89200837664757882</v>
      </c>
      <c r="W2524" s="2">
        <f ca="1">N2524+(P2524-N2524)*(1-ERF((T2524-R2524)/(2*SQRT(L2524*'Input Parameters'!$E$31))))</f>
        <v>5.9485414517727736E-2</v>
      </c>
      <c r="X2524">
        <f t="shared" ca="1" si="335"/>
        <v>1</v>
      </c>
      <c r="Y2524" s="7"/>
    </row>
    <row r="2525" spans="1:25" ht="15" customHeight="1" x14ac:dyDescent="0.3">
      <c r="A2525" s="130">
        <v>2518</v>
      </c>
      <c r="B2525" s="10">
        <f t="shared" ca="1" si="327"/>
        <v>0.5824479416947268</v>
      </c>
      <c r="C2525" s="57">
        <f ca="1">_xlfn.NORM.INV(B2525,'Input Parameters'!$E$19,'Input Parameters'!$F$19)</f>
        <v>584.8895116896324</v>
      </c>
      <c r="D2525" s="10">
        <f t="shared" ca="1" si="328"/>
        <v>0.72859002767716496</v>
      </c>
      <c r="E2525" s="59">
        <f ca="1">IF(_xlfn.NORM.INV(D2525,'Input Parameters'!$E$20,'Input Parameters'!$F$20)&lt;3500,3500,IF(_xlfn.NORM.INV(D2525,'Input Parameters'!$E$20,'Input Parameters'!$F$20)&gt;5500,5500,_xlfn.NORM.INV(D2525,'Input Parameters'!$E$20,'Input Parameters'!$F$20)))</f>
        <v>5225.9879668314206</v>
      </c>
      <c r="F2525" s="10">
        <f t="shared" ca="1" si="329"/>
        <v>0.90316750952317315</v>
      </c>
      <c r="G2525" s="61">
        <f ca="1">_xlfn.NORM.INV(F2525,'Input Parameters'!$E$21,'Input Parameters'!$F$21)</f>
        <v>295.06653219444314</v>
      </c>
      <c r="H2525" s="54">
        <f ca="1">EXP(E2525*(1/'Input Parameters'!$E$22-1/G2525))</f>
        <v>1.1330548822089883</v>
      </c>
      <c r="I2525" s="10">
        <f t="shared" ca="1" si="330"/>
        <v>0.1058603813229082</v>
      </c>
      <c r="J2525" s="29">
        <f ca="1">_xlfn.BETA.INV(I2525,'Input Parameters'!$L$24,'Input Parameters'!$M$24,'Input Parameters'!$J$24,'Input Parameters'!$K$24)</f>
        <v>0.40243145770805389</v>
      </c>
      <c r="K2525" s="156">
        <f ca="1">('Input Parameters'!$E$25/'Input Parameters'!$E$31)^$J2525</f>
        <v>5.5750925466092768E-2</v>
      </c>
      <c r="L2525" s="66">
        <f ca="1">$H2525*$C2525*'Input Parameters'!$E$23*K2525</f>
        <v>36.946802677490126</v>
      </c>
      <c r="M2525" s="23">
        <f t="shared" ca="1" si="331"/>
        <v>0.77977522095929785</v>
      </c>
      <c r="N2525" s="15">
        <f ca="1">_xlfn.NORM.INV(M2525,'Input Parameters'!$E$26,'Input Parameters'!$F$26)</f>
        <v>5.0200120045930309E-2</v>
      </c>
      <c r="O2525" s="8">
        <f t="shared" ca="1" si="332"/>
        <v>0.32632146845363896</v>
      </c>
      <c r="P2525" s="29">
        <f ca="1">_xlfn.LOGNORM.INV(O2525,'Input Parameters'!$H$27,'Input Parameters'!$I$27)</f>
        <v>1.1665906844463425</v>
      </c>
      <c r="Q2525" s="10"/>
      <c r="R2525" s="15">
        <f>'Input Parameters'!$E$28</f>
        <v>12.7</v>
      </c>
      <c r="S2525" s="10">
        <f t="shared" ca="1" si="333"/>
        <v>0.37979552304453623</v>
      </c>
      <c r="T2525" s="25">
        <f ca="1">_xlfn.LOGNORM.INV(S2525,'Input Parameters'!$H$29,'Input Parameters'!$I$29)</f>
        <v>56.265099287146995</v>
      </c>
      <c r="U2525" s="10">
        <f t="shared" ca="1" si="334"/>
        <v>0.95537874837459702</v>
      </c>
      <c r="V2525" s="29">
        <f ca="1">IF('Input Parameters'!$D$30="Beta",_xlfn.BETA.INV(U2525,'Input Parameters'!$L$30,'Input Parameters'!$M$30,'Input Parameters'!$J$30,'Input Parameters'!$K$30),IF('Input Parameters'!$D$30="LogNorm",_xlfn.LOGNORM.INV(U2525,'Input Parameters'!$H$30,'Input Parameters'!$I$30)))</f>
        <v>1.9529882564106291</v>
      </c>
      <c r="W2525" s="2">
        <f ca="1">N2525+(P2525-N2525)*(1-ERF((T2525-R2525)/(2*SQRT(L2525*'Input Parameters'!$E$31))))</f>
        <v>0.73376186785534059</v>
      </c>
      <c r="X2525">
        <f t="shared" ca="1" si="335"/>
        <v>1</v>
      </c>
      <c r="Y2525" s="7"/>
    </row>
    <row r="2526" spans="1:25" ht="15" customHeight="1" x14ac:dyDescent="0.3">
      <c r="A2526" s="130">
        <v>2519</v>
      </c>
      <c r="B2526" s="10">
        <f t="shared" ca="1" si="327"/>
        <v>0.99707455122795641</v>
      </c>
      <c r="C2526" s="57">
        <f ca="1">_xlfn.NORM.INV(B2526,'Input Parameters'!$E$19,'Input Parameters'!$F$19)</f>
        <v>800.18389964518019</v>
      </c>
      <c r="D2526" s="10">
        <f t="shared" ca="1" si="328"/>
        <v>0.52207801159319156</v>
      </c>
      <c r="E2526" s="59">
        <f ca="1">IF(_xlfn.NORM.INV(D2526,'Input Parameters'!$E$20,'Input Parameters'!$F$20)&lt;3500,3500,IF(_xlfn.NORM.INV(D2526,'Input Parameters'!$E$20,'Input Parameters'!$F$20)&gt;5500,5500,_xlfn.NORM.INV(D2526,'Input Parameters'!$E$20,'Input Parameters'!$F$20)))</f>
        <v>4838.7587529876137</v>
      </c>
      <c r="F2526" s="10">
        <f t="shared" ca="1" si="329"/>
        <v>0.80718609243169048</v>
      </c>
      <c r="G2526" s="61">
        <f ca="1">_xlfn.NORM.INV(F2526,'Input Parameters'!$E$21,'Input Parameters'!$F$21)</f>
        <v>291.66912833668016</v>
      </c>
      <c r="H2526" s="54">
        <f ca="1">EXP(E2526*(1/'Input Parameters'!$E$22-1/G2526))</f>
        <v>0.92741419746680331</v>
      </c>
      <c r="I2526" s="10">
        <f t="shared" ca="1" si="330"/>
        <v>0.2357971365670064</v>
      </c>
      <c r="J2526" s="29">
        <f ca="1">_xlfn.BETA.INV(I2526,'Input Parameters'!$L$24,'Input Parameters'!$M$24,'Input Parameters'!$J$24,'Input Parameters'!$K$24)</f>
        <v>0.48877262079071959</v>
      </c>
      <c r="K2526" s="156">
        <f ca="1">('Input Parameters'!$E$25/'Input Parameters'!$E$31)^$J2526</f>
        <v>3.0009726817472528E-2</v>
      </c>
      <c r="L2526" s="66">
        <f ca="1">$H2526*$C2526*'Input Parameters'!$E$23*K2526</f>
        <v>22.270275563274733</v>
      </c>
      <c r="M2526" s="23">
        <f t="shared" ca="1" si="331"/>
        <v>0.26881588869746953</v>
      </c>
      <c r="N2526" s="15">
        <f ca="1">_xlfn.NORM.INV(M2526,'Input Parameters'!$E$26,'Input Parameters'!$F$26)</f>
        <v>2.1055638956441365E-2</v>
      </c>
      <c r="O2526" s="8">
        <f t="shared" ca="1" si="332"/>
        <v>0.84597478581129981</v>
      </c>
      <c r="P2526" s="29">
        <f ca="1">_xlfn.LOGNORM.INV(O2526,'Input Parameters'!$H$27,'Input Parameters'!$I$27)</f>
        <v>2.2348426521989455</v>
      </c>
      <c r="Q2526" s="10"/>
      <c r="R2526" s="15">
        <f>'Input Parameters'!$E$28</f>
        <v>12.7</v>
      </c>
      <c r="S2526" s="10">
        <f t="shared" ca="1" si="333"/>
        <v>0.33104532286576793</v>
      </c>
      <c r="T2526" s="25">
        <f ca="1">_xlfn.LOGNORM.INV(S2526,'Input Parameters'!$H$29,'Input Parameters'!$I$29)</f>
        <v>55.443553101083971</v>
      </c>
      <c r="U2526" s="10">
        <f t="shared" ca="1" si="334"/>
        <v>0.84407887217859701</v>
      </c>
      <c r="V2526" s="29">
        <f ca="1">IF('Input Parameters'!$D$30="Beta",_xlfn.BETA.INV(U2526,'Input Parameters'!$L$30,'Input Parameters'!$M$30,'Input Parameters'!$J$30,'Input Parameters'!$K$30),IF('Input Parameters'!$D$30="LogNorm",_xlfn.LOGNORM.INV(U2526,'Input Parameters'!$H$30,'Input Parameters'!$I$30)))</f>
        <v>1.4888943539974038</v>
      </c>
      <c r="W2526" s="2">
        <f ca="1">N2526+(P2526-N2526)*(1-ERF((T2526-R2526)/(2*SQRT(L2526*'Input Parameters'!$E$31))))</f>
        <v>1.1763708745939745</v>
      </c>
      <c r="X2526">
        <f t="shared" ca="1" si="335"/>
        <v>1</v>
      </c>
      <c r="Y2526" s="7"/>
    </row>
    <row r="2527" spans="1:25" ht="15" customHeight="1" x14ac:dyDescent="0.3">
      <c r="A2527" s="130">
        <v>2520</v>
      </c>
      <c r="B2527" s="10">
        <f t="shared" ca="1" si="327"/>
        <v>0.56916150360445472</v>
      </c>
      <c r="C2527" s="57">
        <f ca="1">_xlfn.NORM.INV(B2527,'Input Parameters'!$E$19,'Input Parameters'!$F$19)</f>
        <v>582.02326473839628</v>
      </c>
      <c r="D2527" s="10">
        <f t="shared" ca="1" si="328"/>
        <v>0.18695599983143496</v>
      </c>
      <c r="E2527" s="59">
        <f ca="1">IF(_xlfn.NORM.INV(D2527,'Input Parameters'!$E$20,'Input Parameters'!$F$20)&lt;3500,3500,IF(_xlfn.NORM.INV(D2527,'Input Parameters'!$E$20,'Input Parameters'!$F$20)&gt;5500,5500,_xlfn.NORM.INV(D2527,'Input Parameters'!$E$20,'Input Parameters'!$F$20)))</f>
        <v>4177.5813601965083</v>
      </c>
      <c r="F2527" s="10">
        <f t="shared" ca="1" si="329"/>
        <v>0.9101199450608084</v>
      </c>
      <c r="G2527" s="61">
        <f ca="1">_xlfn.NORM.INV(F2527,'Input Parameters'!$E$21,'Input Parameters'!$F$21)</f>
        <v>295.39414299969417</v>
      </c>
      <c r="H2527" s="54">
        <f ca="1">EXP(E2527*(1/'Input Parameters'!$E$22-1/G2527))</f>
        <v>1.1225012563210464</v>
      </c>
      <c r="I2527" s="10">
        <f t="shared" ca="1" si="330"/>
        <v>0.7786899531870044</v>
      </c>
      <c r="J2527" s="29">
        <f ca="1">_xlfn.BETA.INV(I2527,'Input Parameters'!$L$24,'Input Parameters'!$M$24,'Input Parameters'!$J$24,'Input Parameters'!$K$24)</f>
        <v>0.72435029853856547</v>
      </c>
      <c r="K2527" s="156">
        <f ca="1">('Input Parameters'!$E$25/'Input Parameters'!$E$31)^$J2527</f>
        <v>5.5377807937023252E-3</v>
      </c>
      <c r="L2527" s="66">
        <f ca="1">$H2527*$C2527*'Input Parameters'!$E$23*K2527</f>
        <v>3.6179531702033958</v>
      </c>
      <c r="M2527" s="23">
        <f t="shared" ca="1" si="331"/>
        <v>0.26064938696739837</v>
      </c>
      <c r="N2527" s="15">
        <f ca="1">_xlfn.NORM.INV(M2527,'Input Parameters'!$E$26,'Input Parameters'!$F$26)</f>
        <v>2.0531761968094957E-2</v>
      </c>
      <c r="O2527" s="8">
        <f t="shared" ca="1" si="332"/>
        <v>0.40808277336560617</v>
      </c>
      <c r="P2527" s="29">
        <f ca="1">_xlfn.LOGNORM.INV(O2527,'Input Parameters'!$H$27,'Input Parameters'!$I$27)</f>
        <v>1.2844882431382443</v>
      </c>
      <c r="Q2527" s="10"/>
      <c r="R2527" s="15">
        <f>'Input Parameters'!$E$28</f>
        <v>12.7</v>
      </c>
      <c r="S2527" s="10">
        <f t="shared" ca="1" si="333"/>
        <v>0.12655980482309326</v>
      </c>
      <c r="T2527" s="25">
        <f ca="1">_xlfn.LOGNORM.INV(S2527,'Input Parameters'!$H$29,'Input Parameters'!$I$29)</f>
        <v>51.219772594840698</v>
      </c>
      <c r="U2527" s="10">
        <f t="shared" ca="1" si="334"/>
        <v>0.78320818586443997</v>
      </c>
      <c r="V2527" s="29">
        <f ca="1">IF('Input Parameters'!$D$30="Beta",_xlfn.BETA.INV(U2527,'Input Parameters'!$L$30,'Input Parameters'!$M$30,'Input Parameters'!$J$30,'Input Parameters'!$K$30),IF('Input Parameters'!$D$30="LogNorm",_xlfn.LOGNORM.INV(U2527,'Input Parameters'!$H$30,'Input Parameters'!$I$30)))</f>
        <v>1.3607127637246652</v>
      </c>
      <c r="W2527" s="2">
        <f ca="1">N2527+(P2527-N2527)*(1-ERF((T2527-R2527)/(2*SQRT(L2527*'Input Parameters'!$E$31))))</f>
        <v>0.21284181529508192</v>
      </c>
      <c r="X2527">
        <f t="shared" ca="1" si="335"/>
        <v>1</v>
      </c>
      <c r="Y2527" s="7"/>
    </row>
    <row r="2528" spans="1:25" ht="15" customHeight="1" x14ac:dyDescent="0.3">
      <c r="A2528" s="130">
        <v>2521</v>
      </c>
      <c r="B2528" s="10">
        <f t="shared" ca="1" si="327"/>
        <v>0.99843109943480535</v>
      </c>
      <c r="C2528" s="57">
        <f ca="1">_xlfn.NORM.INV(B2528,'Input Parameters'!$E$19,'Input Parameters'!$F$19)</f>
        <v>816.90501151064814</v>
      </c>
      <c r="D2528" s="10">
        <f t="shared" ca="1" si="328"/>
        <v>0.83175603577589419</v>
      </c>
      <c r="E2528" s="59">
        <f ca="1">IF(_xlfn.NORM.INV(D2528,'Input Parameters'!$E$20,'Input Parameters'!$F$20)&lt;3500,3500,IF(_xlfn.NORM.INV(D2528,'Input Parameters'!$E$20,'Input Parameters'!$F$20)&gt;5500,5500,_xlfn.NORM.INV(D2528,'Input Parameters'!$E$20,'Input Parameters'!$F$20)))</f>
        <v>5472.7894388232753</v>
      </c>
      <c r="F2528" s="10">
        <f t="shared" ca="1" si="329"/>
        <v>0.96696035776824973</v>
      </c>
      <c r="G2528" s="61">
        <f ca="1">_xlfn.NORM.INV(F2528,'Input Parameters'!$E$21,'Input Parameters'!$F$21)</f>
        <v>299.29577974860706</v>
      </c>
      <c r="H2528" s="54">
        <f ca="1">EXP(E2528*(1/'Input Parameters'!$E$22-1/G2528))</f>
        <v>1.4812810070226914</v>
      </c>
      <c r="I2528" s="10">
        <f t="shared" ca="1" si="330"/>
        <v>0.93019888251607985</v>
      </c>
      <c r="J2528" s="29">
        <f ca="1">_xlfn.BETA.INV(I2528,'Input Parameters'!$L$24,'Input Parameters'!$M$24,'Input Parameters'!$J$24,'Input Parameters'!$K$24)</f>
        <v>0.81588242231760821</v>
      </c>
      <c r="K2528" s="156">
        <f ca="1">('Input Parameters'!$E$25/'Input Parameters'!$E$31)^$J2528</f>
        <v>2.8719285803777543E-3</v>
      </c>
      <c r="L2528" s="66">
        <f ca="1">$H2528*$C2528*'Input Parameters'!$E$23*K2528</f>
        <v>3.4752227794333983</v>
      </c>
      <c r="M2528" s="23">
        <f t="shared" ca="1" si="331"/>
        <v>0.56461476821554824</v>
      </c>
      <c r="N2528" s="15">
        <f ca="1">_xlfn.NORM.INV(M2528,'Input Parameters'!$E$26,'Input Parameters'!$F$26)</f>
        <v>3.7416278168268077E-2</v>
      </c>
      <c r="O2528" s="8">
        <f t="shared" ca="1" si="332"/>
        <v>0.31972754425780292</v>
      </c>
      <c r="P2528" s="29">
        <f ca="1">_xlfn.LOGNORM.INV(O2528,'Input Parameters'!$H$27,'Input Parameters'!$I$27)</f>
        <v>1.1571495575163933</v>
      </c>
      <c r="Q2528" s="10"/>
      <c r="R2528" s="15">
        <f>'Input Parameters'!$E$28</f>
        <v>12.7</v>
      </c>
      <c r="S2528" s="10">
        <f t="shared" ca="1" si="333"/>
        <v>0.36040783563360623</v>
      </c>
      <c r="T2528" s="25">
        <f ca="1">_xlfn.LOGNORM.INV(S2528,'Input Parameters'!$H$29,'Input Parameters'!$I$29)</f>
        <v>55.941644861472767</v>
      </c>
      <c r="U2528" s="10">
        <f t="shared" ca="1" si="334"/>
        <v>0.40892352604436466</v>
      </c>
      <c r="V2528" s="29">
        <f ca="1">IF('Input Parameters'!$D$30="Beta",_xlfn.BETA.INV(U2528,'Input Parameters'!$L$30,'Input Parameters'!$M$30,'Input Parameters'!$J$30,'Input Parameters'!$K$30),IF('Input Parameters'!$D$30="LogNorm",_xlfn.LOGNORM.INV(U2528,'Input Parameters'!$H$30,'Input Parameters'!$I$30)))</f>
        <v>0.91245462607152461</v>
      </c>
      <c r="W2528" s="2">
        <f ca="1">N2528+(P2528-N2528)*(1-ERF((T2528-R2528)/(2*SQRT(L2528*'Input Parameters'!$E$31))))</f>
        <v>0.15046938212005073</v>
      </c>
      <c r="X2528">
        <f t="shared" ca="1" si="335"/>
        <v>1</v>
      </c>
      <c r="Y2528" s="7"/>
    </row>
    <row r="2529" spans="1:25" ht="15" customHeight="1" x14ac:dyDescent="0.3">
      <c r="A2529" s="130">
        <v>2522</v>
      </c>
      <c r="B2529" s="10">
        <f t="shared" ca="1" si="327"/>
        <v>0.43326808086032675</v>
      </c>
      <c r="C2529" s="57">
        <f ca="1">_xlfn.NORM.INV(B2529,'Input Parameters'!$E$19,'Input Parameters'!$F$19)</f>
        <v>553.09893909099958</v>
      </c>
      <c r="D2529" s="10">
        <f t="shared" ca="1" si="328"/>
        <v>0.87703583528076567</v>
      </c>
      <c r="E2529" s="59">
        <f ca="1">IF(_xlfn.NORM.INV(D2529,'Input Parameters'!$E$20,'Input Parameters'!$F$20)&lt;3500,3500,IF(_xlfn.NORM.INV(D2529,'Input Parameters'!$E$20,'Input Parameters'!$F$20)&gt;5500,5500,_xlfn.NORM.INV(D2529,'Input Parameters'!$E$20,'Input Parameters'!$F$20)))</f>
        <v>5500</v>
      </c>
      <c r="F2529" s="10">
        <f t="shared" ca="1" si="329"/>
        <v>0.50129695959065679</v>
      </c>
      <c r="G2529" s="61">
        <f ca="1">_xlfn.NORM.INV(F2529,'Input Parameters'!$E$21,'Input Parameters'!$F$21)</f>
        <v>284.875552870278</v>
      </c>
      <c r="H2529" s="54">
        <f ca="1">EXP(E2529*(1/'Input Parameters'!$E$22-1/G2529))</f>
        <v>0.58546730221130894</v>
      </c>
      <c r="I2529" s="10">
        <f t="shared" ca="1" si="330"/>
        <v>0.62192608268827809</v>
      </c>
      <c r="J2529" s="29">
        <f ca="1">_xlfn.BETA.INV(I2529,'Input Parameters'!$L$24,'Input Parameters'!$M$24,'Input Parameters'!$J$24,'Input Parameters'!$K$24)</f>
        <v>0.65629815301095962</v>
      </c>
      <c r="K2529" s="156">
        <f ca="1">('Input Parameters'!$E$25/'Input Parameters'!$E$31)^$J2529</f>
        <v>9.0229303658870413E-3</v>
      </c>
      <c r="L2529" s="66">
        <f ca="1">$H2529*$C2529*'Input Parameters'!$E$23*K2529</f>
        <v>2.9218174354235615</v>
      </c>
      <c r="M2529" s="23">
        <f t="shared" ca="1" si="331"/>
        <v>0.32071995300431522</v>
      </c>
      <c r="N2529" s="15">
        <f ca="1">_xlfn.NORM.INV(M2529,'Input Parameters'!$E$26,'Input Parameters'!$F$26)</f>
        <v>2.4220583180358187E-2</v>
      </c>
      <c r="O2529" s="8">
        <f t="shared" ca="1" si="332"/>
        <v>0.26209570861811404</v>
      </c>
      <c r="P2529" s="29">
        <f ca="1">_xlfn.LOGNORM.INV(O2529,'Input Parameters'!$H$27,'Input Parameters'!$I$27)</f>
        <v>1.0740551410322638</v>
      </c>
      <c r="Q2529" s="10"/>
      <c r="R2529" s="15">
        <f>'Input Parameters'!$E$28</f>
        <v>12.7</v>
      </c>
      <c r="S2529" s="10">
        <f t="shared" ca="1" si="333"/>
        <v>0.65291772205889775</v>
      </c>
      <c r="T2529" s="25">
        <f ca="1">_xlfn.LOGNORM.INV(S2529,'Input Parameters'!$H$29,'Input Parameters'!$I$29)</f>
        <v>60.860173351358533</v>
      </c>
      <c r="U2529" s="10">
        <f t="shared" ca="1" si="334"/>
        <v>0.4474043916902678</v>
      </c>
      <c r="V2529" s="29">
        <f ca="1">IF('Input Parameters'!$D$30="Beta",_xlfn.BETA.INV(U2529,'Input Parameters'!$L$30,'Input Parameters'!$M$30,'Input Parameters'!$J$30,'Input Parameters'!$K$30),IF('Input Parameters'!$D$30="LogNorm",_xlfn.LOGNORM.INV(U2529,'Input Parameters'!$H$30,'Input Parameters'!$I$30)))</f>
        <v>0.94844227487363519</v>
      </c>
      <c r="W2529" s="2">
        <f ca="1">N2529+(P2529-N2529)*(1-ERF((T2529-R2529)/(2*SQRT(L2529*'Input Parameters'!$E$31))))</f>
        <v>7.2872322311601095E-2</v>
      </c>
      <c r="X2529">
        <f t="shared" ca="1" si="335"/>
        <v>1</v>
      </c>
      <c r="Y2529" s="7"/>
    </row>
    <row r="2530" spans="1:25" ht="15" customHeight="1" x14ac:dyDescent="0.3">
      <c r="A2530" s="130">
        <v>2523</v>
      </c>
      <c r="B2530" s="10">
        <f t="shared" ca="1" si="327"/>
        <v>0.33409516881331247</v>
      </c>
      <c r="C2530" s="57">
        <f ca="1">_xlfn.NORM.INV(B2530,'Input Parameters'!$E$19,'Input Parameters'!$F$19)</f>
        <v>531.0805128290267</v>
      </c>
      <c r="D2530" s="10">
        <f t="shared" ca="1" si="328"/>
        <v>0.92526449987516768</v>
      </c>
      <c r="E2530" s="59">
        <f ca="1">IF(_xlfn.NORM.INV(D2530,'Input Parameters'!$E$20,'Input Parameters'!$F$20)&lt;3500,3500,IF(_xlfn.NORM.INV(D2530,'Input Parameters'!$E$20,'Input Parameters'!$F$20)&gt;5500,5500,_xlfn.NORM.INV(D2530,'Input Parameters'!$E$20,'Input Parameters'!$F$20)))</f>
        <v>5500</v>
      </c>
      <c r="F2530" s="10">
        <f t="shared" ca="1" si="329"/>
        <v>0.96611978242775098</v>
      </c>
      <c r="G2530" s="61">
        <f ca="1">_xlfn.NORM.INV(F2530,'Input Parameters'!$E$21,'Input Parameters'!$F$21)</f>
        <v>299.20704978940148</v>
      </c>
      <c r="H2530" s="54">
        <f ca="1">EXP(E2530*(1/'Input Parameters'!$E$22-1/G2530))</f>
        <v>1.4761114538043278</v>
      </c>
      <c r="I2530" s="10">
        <f t="shared" ca="1" si="330"/>
        <v>0.2325229960555143</v>
      </c>
      <c r="J2530" s="29">
        <f ca="1">_xlfn.BETA.INV(I2530,'Input Parameters'!$L$24,'Input Parameters'!$M$24,'Input Parameters'!$J$24,'Input Parameters'!$K$24)</f>
        <v>0.48700631954896428</v>
      </c>
      <c r="K2530" s="156">
        <f ca="1">('Input Parameters'!$E$25/'Input Parameters'!$E$31)^$J2530</f>
        <v>3.0392388616862578E-2</v>
      </c>
      <c r="L2530" s="66">
        <f ca="1">$H2530*$C2530*'Input Parameters'!$E$23*K2530</f>
        <v>23.825627625287108</v>
      </c>
      <c r="M2530" s="23">
        <f t="shared" ca="1" si="331"/>
        <v>0.47751329258127695</v>
      </c>
      <c r="N2530" s="15">
        <f ca="1">_xlfn.NORM.INV(M2530,'Input Parameters'!$E$26,'Input Parameters'!$F$26)</f>
        <v>3.2815690372600535E-2</v>
      </c>
      <c r="O2530" s="8">
        <f t="shared" ca="1" si="332"/>
        <v>1.5104812221261033E-2</v>
      </c>
      <c r="P2530" s="29">
        <f ca="1">_xlfn.LOGNORM.INV(O2530,'Input Parameters'!$H$27,'Input Parameters'!$I$27)</f>
        <v>0.54572555941704604</v>
      </c>
      <c r="Q2530" s="10"/>
      <c r="R2530" s="15">
        <f>'Input Parameters'!$E$28</f>
        <v>12.7</v>
      </c>
      <c r="S2530" s="10">
        <f t="shared" ca="1" si="333"/>
        <v>0.34326141571073454</v>
      </c>
      <c r="T2530" s="25">
        <f ca="1">_xlfn.LOGNORM.INV(S2530,'Input Parameters'!$H$29,'Input Parameters'!$I$29)</f>
        <v>55.652166486504832</v>
      </c>
      <c r="U2530" s="10">
        <f t="shared" ca="1" si="334"/>
        <v>0.10475920118728077</v>
      </c>
      <c r="V2530" s="29">
        <f ca="1">IF('Input Parameters'!$D$30="Beta",_xlfn.BETA.INV(U2530,'Input Parameters'!$L$30,'Input Parameters'!$M$30,'Input Parameters'!$J$30,'Input Parameters'!$K$30),IF('Input Parameters'!$D$30="LogNorm",_xlfn.LOGNORM.INV(U2530,'Input Parameters'!$H$30,'Input Parameters'!$I$30)))</f>
        <v>0.6091723855231892</v>
      </c>
      <c r="W2530" s="2">
        <f ca="1">N2530+(P2530-N2530)*(1-ERF((T2530-R2530)/(2*SQRT(L2530*'Input Parameters'!$E$31))))</f>
        <v>0.30660364973169618</v>
      </c>
      <c r="X2530">
        <f t="shared" ca="1" si="335"/>
        <v>1</v>
      </c>
      <c r="Y2530" s="7"/>
    </row>
    <row r="2531" spans="1:25" ht="15" customHeight="1" x14ac:dyDescent="0.3">
      <c r="A2531" s="130">
        <v>2524</v>
      </c>
      <c r="B2531" s="10">
        <f t="shared" ca="1" si="327"/>
        <v>0.556108901219876</v>
      </c>
      <c r="C2531" s="57">
        <f ca="1">_xlfn.NORM.INV(B2531,'Input Parameters'!$E$19,'Input Parameters'!$F$19)</f>
        <v>579.22388552251141</v>
      </c>
      <c r="D2531" s="10">
        <f t="shared" ca="1" si="328"/>
        <v>7.5544409082654029E-2</v>
      </c>
      <c r="E2531" s="59">
        <f ca="1">IF(_xlfn.NORM.INV(D2531,'Input Parameters'!$E$20,'Input Parameters'!$F$20)&lt;3500,3500,IF(_xlfn.NORM.INV(D2531,'Input Parameters'!$E$20,'Input Parameters'!$F$20)&gt;5500,5500,_xlfn.NORM.INV(D2531,'Input Parameters'!$E$20,'Input Parameters'!$F$20)))</f>
        <v>3795.0126874254474</v>
      </c>
      <c r="F2531" s="10">
        <f t="shared" ca="1" si="329"/>
        <v>0.50124883082663829</v>
      </c>
      <c r="G2531" s="61">
        <f ca="1">_xlfn.NORM.INV(F2531,'Input Parameters'!$E$21,'Input Parameters'!$F$21)</f>
        <v>284.87460462781388</v>
      </c>
      <c r="H2531" s="54">
        <f ca="1">EXP(E2531*(1/'Input Parameters'!$E$22-1/G2531))</f>
        <v>0.69112568114611184</v>
      </c>
      <c r="I2531" s="10">
        <f t="shared" ca="1" si="330"/>
        <v>0.42151225502119782</v>
      </c>
      <c r="J2531" s="29">
        <f ca="1">_xlfn.BETA.INV(I2531,'Input Parameters'!$L$24,'Input Parameters'!$M$24,'Input Parameters'!$J$24,'Input Parameters'!$K$24)</f>
        <v>0.5749873920093409</v>
      </c>
      <c r="K2531" s="156">
        <f ca="1">('Input Parameters'!$E$25/'Input Parameters'!$E$31)^$J2531</f>
        <v>1.6168352469449976E-2</v>
      </c>
      <c r="L2531" s="66">
        <f ca="1">$H2531*$C2531*'Input Parameters'!$E$23*K2531</f>
        <v>6.4724583104291122</v>
      </c>
      <c r="M2531" s="23">
        <f t="shared" ca="1" si="331"/>
        <v>7.6471264413855766E-2</v>
      </c>
      <c r="N2531" s="15">
        <f ca="1">_xlfn.NORM.INV(M2531,'Input Parameters'!$E$26,'Input Parameters'!$F$26)</f>
        <v>3.9864909294392986E-3</v>
      </c>
      <c r="O2531" s="8">
        <f t="shared" ca="1" si="332"/>
        <v>0.96543826457764115</v>
      </c>
      <c r="P2531" s="29">
        <f ca="1">_xlfn.LOGNORM.INV(O2531,'Input Parameters'!$H$27,'Input Parameters'!$I$27)</f>
        <v>3.1814698363962677</v>
      </c>
      <c r="Q2531" s="10"/>
      <c r="R2531" s="15">
        <f>'Input Parameters'!$E$28</f>
        <v>12.7</v>
      </c>
      <c r="S2531" s="10">
        <f t="shared" ca="1" si="333"/>
        <v>0.44337372853827361</v>
      </c>
      <c r="T2531" s="25">
        <f ca="1">_xlfn.LOGNORM.INV(S2531,'Input Parameters'!$H$29,'Input Parameters'!$I$29)</f>
        <v>57.308100570445262</v>
      </c>
      <c r="U2531" s="10">
        <f t="shared" ca="1" si="334"/>
        <v>0.78984012937018078</v>
      </c>
      <c r="V2531" s="29">
        <f ca="1">IF('Input Parameters'!$D$30="Beta",_xlfn.BETA.INV(U2531,'Input Parameters'!$L$30,'Input Parameters'!$M$30,'Input Parameters'!$J$30,'Input Parameters'!$K$30),IF('Input Parameters'!$D$30="LogNorm",_xlfn.LOGNORM.INV(U2531,'Input Parameters'!$H$30,'Input Parameters'!$I$30)))</f>
        <v>1.3729982022231797</v>
      </c>
      <c r="W2531" s="2">
        <f ca="1">N2531+(P2531-N2531)*(1-ERF((T2531-R2531)/(2*SQRT(L2531*'Input Parameters'!$E$31))))</f>
        <v>0.68726045903447808</v>
      </c>
      <c r="X2531">
        <f t="shared" ca="1" si="335"/>
        <v>1</v>
      </c>
      <c r="Y2531" s="7"/>
    </row>
    <row r="2532" spans="1:25" ht="15" customHeight="1" x14ac:dyDescent="0.3">
      <c r="A2532" s="130">
        <v>2525</v>
      </c>
      <c r="B2532" s="10">
        <f t="shared" ca="1" si="327"/>
        <v>0.55885809511148099</v>
      </c>
      <c r="C2532" s="57">
        <f ca="1">_xlfn.NORM.INV(B2532,'Input Parameters'!$E$19,'Input Parameters'!$F$19)</f>
        <v>579.81231279391045</v>
      </c>
      <c r="D2532" s="10">
        <f t="shared" ca="1" si="328"/>
        <v>0.90351094474885707</v>
      </c>
      <c r="E2532" s="59">
        <f ca="1">IF(_xlfn.NORM.INV(D2532,'Input Parameters'!$E$20,'Input Parameters'!$F$20)&lt;3500,3500,IF(_xlfn.NORM.INV(D2532,'Input Parameters'!$E$20,'Input Parameters'!$F$20)&gt;5500,5500,_xlfn.NORM.INV(D2532,'Input Parameters'!$E$20,'Input Parameters'!$F$20)))</f>
        <v>5500</v>
      </c>
      <c r="F2532" s="10">
        <f t="shared" ca="1" si="329"/>
        <v>0.56969089357970726</v>
      </c>
      <c r="G2532" s="61">
        <f ca="1">_xlfn.NORM.INV(F2532,'Input Parameters'!$E$21,'Input Parameters'!$F$21)</f>
        <v>286.23011585412183</v>
      </c>
      <c r="H2532" s="54">
        <f ca="1">EXP(E2532*(1/'Input Parameters'!$E$22-1/G2532))</f>
        <v>0.64147984216187026</v>
      </c>
      <c r="I2532" s="10">
        <f t="shared" ca="1" si="330"/>
        <v>0.40725498534290816</v>
      </c>
      <c r="J2532" s="29">
        <f ca="1">_xlfn.BETA.INV(I2532,'Input Parameters'!$L$24,'Input Parameters'!$M$24,'Input Parameters'!$J$24,'Input Parameters'!$K$24)</f>
        <v>0.56899167502704817</v>
      </c>
      <c r="K2532" s="156">
        <f ca="1">('Input Parameters'!$E$25/'Input Parameters'!$E$31)^$J2532</f>
        <v>1.6878934113284179E-2</v>
      </c>
      <c r="L2532" s="66">
        <f ca="1">$H2532*$C2532*'Input Parameters'!$E$23*K2532</f>
        <v>6.2779154922216147</v>
      </c>
      <c r="M2532" s="23">
        <f t="shared" ca="1" si="331"/>
        <v>0.20838208461057761</v>
      </c>
      <c r="N2532" s="15">
        <f ca="1">_xlfn.NORM.INV(M2532,'Input Parameters'!$E$26,'Input Parameters'!$F$26)</f>
        <v>1.6946994924078421E-2</v>
      </c>
      <c r="O2532" s="8">
        <f t="shared" ca="1" si="332"/>
        <v>0.89638346070466668</v>
      </c>
      <c r="P2532" s="29">
        <f ca="1">_xlfn.LOGNORM.INV(O2532,'Input Parameters'!$H$27,'Input Parameters'!$I$27)</f>
        <v>2.4872685819561093</v>
      </c>
      <c r="Q2532" s="10"/>
      <c r="R2532" s="15">
        <f>'Input Parameters'!$E$28</f>
        <v>12.7</v>
      </c>
      <c r="S2532" s="10">
        <f t="shared" ca="1" si="333"/>
        <v>0.55302039796707492</v>
      </c>
      <c r="T2532" s="25">
        <f ca="1">_xlfn.LOGNORM.INV(S2532,'Input Parameters'!$H$29,'Input Parameters'!$I$29)</f>
        <v>59.109853868496621</v>
      </c>
      <c r="U2532" s="10">
        <f t="shared" ca="1" si="334"/>
        <v>3.9386146305014913E-3</v>
      </c>
      <c r="V2532" s="29">
        <f ca="1">IF('Input Parameters'!$D$30="Beta",_xlfn.BETA.INV(U2532,'Input Parameters'!$L$30,'Input Parameters'!$M$30,'Input Parameters'!$J$30,'Input Parameters'!$K$30),IF('Input Parameters'!$D$30="LogNorm",_xlfn.LOGNORM.INV(U2532,'Input Parameters'!$H$30,'Input Parameters'!$I$30)))</f>
        <v>0.35039893114395082</v>
      </c>
      <c r="W2532" s="2">
        <f ca="1">N2532+(P2532-N2532)*(1-ERF((T2532-R2532)/(2*SQRT(L2532*'Input Parameters'!$E$31))))</f>
        <v>0.48700319243524109</v>
      </c>
      <c r="X2532">
        <f t="shared" ca="1" si="335"/>
        <v>0</v>
      </c>
      <c r="Y2532" s="7"/>
    </row>
    <row r="2533" spans="1:25" ht="15" customHeight="1" x14ac:dyDescent="0.3">
      <c r="A2533" s="130">
        <v>2526</v>
      </c>
      <c r="B2533" s="10">
        <f t="shared" ca="1" si="327"/>
        <v>0.13679047736996108</v>
      </c>
      <c r="C2533" s="57">
        <f ca="1">_xlfn.NORM.INV(B2533,'Input Parameters'!$E$19,'Input Parameters'!$F$19)</f>
        <v>474.7849045492589</v>
      </c>
      <c r="D2533" s="10">
        <f t="shared" ca="1" si="328"/>
        <v>0.1602209197316945</v>
      </c>
      <c r="E2533" s="59">
        <f ca="1">IF(_xlfn.NORM.INV(D2533,'Input Parameters'!$E$20,'Input Parameters'!$F$20)&lt;3500,3500,IF(_xlfn.NORM.INV(D2533,'Input Parameters'!$E$20,'Input Parameters'!$F$20)&gt;5500,5500,_xlfn.NORM.INV(D2533,'Input Parameters'!$E$20,'Input Parameters'!$F$20)))</f>
        <v>4104.5147739837421</v>
      </c>
      <c r="F2533" s="10">
        <f t="shared" ca="1" si="329"/>
        <v>3.2993207573284167E-4</v>
      </c>
      <c r="G2533" s="61">
        <f ca="1">_xlfn.NORM.INV(F2533,'Input Parameters'!$E$21,'Input Parameters'!$F$21)</f>
        <v>258.08093003475267</v>
      </c>
      <c r="H2533" s="54">
        <f ca="1">EXP(E2533*(1/'Input Parameters'!$E$22-1/G2533))</f>
        <v>0.1502581674894744</v>
      </c>
      <c r="I2533" s="10">
        <f t="shared" ca="1" si="330"/>
        <v>0.58467731839548465</v>
      </c>
      <c r="J2533" s="29">
        <f ca="1">_xlfn.BETA.INV(I2533,'Input Parameters'!$L$24,'Input Parameters'!$M$24,'Input Parameters'!$J$24,'Input Parameters'!$K$24)</f>
        <v>0.64121121488392752</v>
      </c>
      <c r="K2533" s="156">
        <f ca="1">('Input Parameters'!$E$25/'Input Parameters'!$E$31)^$J2533</f>
        <v>1.0054255988262987E-2</v>
      </c>
      <c r="L2533" s="66">
        <f ca="1">$H2533*$C2533*'Input Parameters'!$E$23*K2533</f>
        <v>0.71727373609862888</v>
      </c>
      <c r="M2533" s="23">
        <f t="shared" ca="1" si="331"/>
        <v>0.48114188326428053</v>
      </c>
      <c r="N2533" s="15">
        <f ca="1">_xlfn.NORM.INV(M2533,'Input Parameters'!$E$26,'Input Parameters'!$F$26)</f>
        <v>3.3006953963832658E-2</v>
      </c>
      <c r="O2533" s="8">
        <f t="shared" ca="1" si="332"/>
        <v>0.31957855202798802</v>
      </c>
      <c r="P2533" s="29">
        <f ca="1">_xlfn.LOGNORM.INV(O2533,'Input Parameters'!$H$27,'Input Parameters'!$I$27)</f>
        <v>1.1569361914022942</v>
      </c>
      <c r="Q2533" s="10"/>
      <c r="R2533" s="15">
        <f>'Input Parameters'!$E$28</f>
        <v>12.7</v>
      </c>
      <c r="S2533" s="10">
        <f t="shared" ca="1" si="333"/>
        <v>0.88375470273299339</v>
      </c>
      <c r="T2533" s="25">
        <f ca="1">_xlfn.LOGNORM.INV(S2533,'Input Parameters'!$H$29,'Input Parameters'!$I$29)</f>
        <v>66.585223793994501</v>
      </c>
      <c r="U2533" s="10">
        <f t="shared" ca="1" si="334"/>
        <v>1.0781720191736288E-2</v>
      </c>
      <c r="V2533" s="29">
        <f ca="1">IF('Input Parameters'!$D$30="Beta",_xlfn.BETA.INV(U2533,'Input Parameters'!$L$30,'Input Parameters'!$M$30,'Input Parameters'!$J$30,'Input Parameters'!$K$30),IF('Input Parameters'!$D$30="LogNorm",_xlfn.LOGNORM.INV(U2533,'Input Parameters'!$H$30,'Input Parameters'!$I$30)))</f>
        <v>0.40373839229237696</v>
      </c>
      <c r="W2533" s="2">
        <f ca="1">N2533+(P2533-N2533)*(1-ERF((T2533-R2533)/(2*SQRT(L2533*'Input Parameters'!$E$31))))</f>
        <v>3.3014628869912861E-2</v>
      </c>
      <c r="X2533">
        <f t="shared" ca="1" si="335"/>
        <v>1</v>
      </c>
      <c r="Y2533" s="7"/>
    </row>
    <row r="2534" spans="1:25" ht="15" customHeight="1" x14ac:dyDescent="0.3">
      <c r="A2534" s="130">
        <v>2527</v>
      </c>
      <c r="B2534" s="10">
        <f t="shared" ca="1" si="327"/>
        <v>0.13809854149325607</v>
      </c>
      <c r="C2534" s="57">
        <f ca="1">_xlfn.NORM.INV(B2534,'Input Parameters'!$E$19,'Input Parameters'!$F$19)</f>
        <v>475.28777693568168</v>
      </c>
      <c r="D2534" s="10">
        <f t="shared" ca="1" si="328"/>
        <v>0.83626307229493613</v>
      </c>
      <c r="E2534" s="59">
        <f ca="1">IF(_xlfn.NORM.INV(D2534,'Input Parameters'!$E$20,'Input Parameters'!$F$20)&lt;3500,3500,IF(_xlfn.NORM.INV(D2534,'Input Parameters'!$E$20,'Input Parameters'!$F$20)&gt;5500,5500,_xlfn.NORM.INV(D2534,'Input Parameters'!$E$20,'Input Parameters'!$F$20)))</f>
        <v>5485.4503628226557</v>
      </c>
      <c r="F2534" s="10">
        <f t="shared" ca="1" si="329"/>
        <v>5.4323403312335206E-2</v>
      </c>
      <c r="G2534" s="61">
        <f ca="1">_xlfn.NORM.INV(F2534,'Input Parameters'!$E$21,'Input Parameters'!$F$21)</f>
        <v>272.24016152620902</v>
      </c>
      <c r="H2534" s="54">
        <f ca="1">EXP(E2534*(1/'Input Parameters'!$E$22-1/G2534))</f>
        <v>0.2398761420250182</v>
      </c>
      <c r="I2534" s="10">
        <f t="shared" ca="1" si="330"/>
        <v>7.2806162345701142E-2</v>
      </c>
      <c r="J2534" s="29">
        <f ca="1">_xlfn.BETA.INV(I2534,'Input Parameters'!$L$24,'Input Parameters'!$M$24,'Input Parameters'!$J$24,'Input Parameters'!$K$24)</f>
        <v>0.36986933129458049</v>
      </c>
      <c r="K2534" s="156">
        <f ca="1">('Input Parameters'!$E$25/'Input Parameters'!$E$31)^$J2534</f>
        <v>7.0420187646011587E-2</v>
      </c>
      <c r="L2534" s="66">
        <f ca="1">$H2534*$C2534*'Input Parameters'!$E$23*K2534</f>
        <v>8.0286195566463512</v>
      </c>
      <c r="M2534" s="23">
        <f t="shared" ca="1" si="331"/>
        <v>0.43996246733375144</v>
      </c>
      <c r="N2534" s="15">
        <f ca="1">_xlfn.NORM.INV(M2534,'Input Parameters'!$E$26,'Input Parameters'!$F$26)</f>
        <v>3.0827648127480834E-2</v>
      </c>
      <c r="O2534" s="8">
        <f t="shared" ca="1" si="332"/>
        <v>0.59756061664658611</v>
      </c>
      <c r="P2534" s="29">
        <f ca="1">_xlfn.LOGNORM.INV(O2534,'Input Parameters'!$H$27,'Input Parameters'!$I$27)</f>
        <v>1.5880458567110598</v>
      </c>
      <c r="Q2534" s="10"/>
      <c r="R2534" s="15">
        <f>'Input Parameters'!$E$28</f>
        <v>12.7</v>
      </c>
      <c r="S2534" s="10">
        <f t="shared" ca="1" si="333"/>
        <v>0.57525122479174196</v>
      </c>
      <c r="T2534" s="25">
        <f ca="1">_xlfn.LOGNORM.INV(S2534,'Input Parameters'!$H$29,'Input Parameters'!$I$29)</f>
        <v>59.485761234723171</v>
      </c>
      <c r="U2534" s="10">
        <f t="shared" ca="1" si="334"/>
        <v>0.33996253487993888</v>
      </c>
      <c r="V2534" s="29">
        <f ca="1">IF('Input Parameters'!$D$30="Beta",_xlfn.BETA.INV(U2534,'Input Parameters'!$L$30,'Input Parameters'!$M$30,'Input Parameters'!$J$30,'Input Parameters'!$K$30),IF('Input Parameters'!$D$30="LogNorm",_xlfn.LOGNORM.INV(U2534,'Input Parameters'!$H$30,'Input Parameters'!$I$30)))</f>
        <v>0.84917788306504316</v>
      </c>
      <c r="W2534" s="2">
        <f ca="1">N2534+(P2534-N2534)*(1-ERF((T2534-R2534)/(2*SQRT(L2534*'Input Parameters'!$E$31))))</f>
        <v>0.40920881013009275</v>
      </c>
      <c r="X2534">
        <f t="shared" ca="1" si="335"/>
        <v>1</v>
      </c>
      <c r="Y2534" s="7"/>
    </row>
    <row r="2535" spans="1:25" ht="15" customHeight="1" x14ac:dyDescent="0.3">
      <c r="A2535" s="130">
        <v>2528</v>
      </c>
      <c r="B2535" s="10">
        <f t="shared" ca="1" si="327"/>
        <v>0.52827357159963551</v>
      </c>
      <c r="C2535" s="57">
        <f ca="1">_xlfn.NORM.INV(B2535,'Input Parameters'!$E$19,'Input Parameters'!$F$19)</f>
        <v>573.2936497808962</v>
      </c>
      <c r="D2535" s="10">
        <f t="shared" ca="1" si="328"/>
        <v>0.70388236081948574</v>
      </c>
      <c r="E2535" s="59">
        <f ca="1">IF(_xlfn.NORM.INV(D2535,'Input Parameters'!$E$20,'Input Parameters'!$F$20)&lt;3500,3500,IF(_xlfn.NORM.INV(D2535,'Input Parameters'!$E$20,'Input Parameters'!$F$20)&gt;5500,5500,_xlfn.NORM.INV(D2535,'Input Parameters'!$E$20,'Input Parameters'!$F$20)))</f>
        <v>5174.9197472444112</v>
      </c>
      <c r="F2535" s="10">
        <f t="shared" ca="1" si="329"/>
        <v>0.93117141673407522</v>
      </c>
      <c r="G2535" s="61">
        <f ca="1">_xlfn.NORM.INV(F2535,'Input Parameters'!$E$21,'Input Parameters'!$F$21)</f>
        <v>296.51873801642569</v>
      </c>
      <c r="H2535" s="54">
        <f ca="1">EXP(E2535*(1/'Input Parameters'!$E$22-1/G2535))</f>
        <v>1.2331724932027164</v>
      </c>
      <c r="I2535" s="10">
        <f t="shared" ca="1" si="330"/>
        <v>0.36724738615091534</v>
      </c>
      <c r="J2535" s="29">
        <f ca="1">_xlfn.BETA.INV(I2535,'Input Parameters'!$L$24,'Input Parameters'!$M$24,'Input Parameters'!$J$24,'Input Parameters'!$K$24)</f>
        <v>0.55179344154301468</v>
      </c>
      <c r="K2535" s="156">
        <f ca="1">('Input Parameters'!$E$25/'Input Parameters'!$E$31)^$J2535</f>
        <v>1.9095232392475788E-2</v>
      </c>
      <c r="L2535" s="66">
        <f ca="1">$H2535*$C2535*'Input Parameters'!$E$23*K2535</f>
        <v>13.499755669960015</v>
      </c>
      <c r="M2535" s="23">
        <f t="shared" ca="1" si="331"/>
        <v>0.50727565070544567</v>
      </c>
      <c r="N2535" s="15">
        <f ca="1">_xlfn.NORM.INV(M2535,'Input Parameters'!$E$26,'Input Parameters'!$F$26)</f>
        <v>3.4383005619903574E-2</v>
      </c>
      <c r="O2535" s="8">
        <f t="shared" ca="1" si="332"/>
        <v>0.32712777323826414</v>
      </c>
      <c r="P2535" s="29">
        <f ca="1">_xlfn.LOGNORM.INV(O2535,'Input Parameters'!$H$27,'Input Parameters'!$I$27)</f>
        <v>1.1677449900076444</v>
      </c>
      <c r="Q2535" s="10"/>
      <c r="R2535" s="15">
        <f>'Input Parameters'!$E$28</f>
        <v>12.7</v>
      </c>
      <c r="S2535" s="10">
        <f t="shared" ca="1" si="333"/>
        <v>0.40780069392540219</v>
      </c>
      <c r="T2535" s="25">
        <f ca="1">_xlfn.LOGNORM.INV(S2535,'Input Parameters'!$H$29,'Input Parameters'!$I$29)</f>
        <v>56.726941260088815</v>
      </c>
      <c r="U2535" s="10">
        <f t="shared" ca="1" si="334"/>
        <v>0.12385510093200958</v>
      </c>
      <c r="V2535" s="29">
        <f ca="1">IF('Input Parameters'!$D$30="Beta",_xlfn.BETA.INV(U2535,'Input Parameters'!$L$30,'Input Parameters'!$M$30,'Input Parameters'!$J$30,'Input Parameters'!$K$30),IF('Input Parameters'!$D$30="LogNorm",_xlfn.LOGNORM.INV(U2535,'Input Parameters'!$H$30,'Input Parameters'!$I$30)))</f>
        <v>0.6334154042166007</v>
      </c>
      <c r="W2535" s="2">
        <f ca="1">N2535+(P2535-N2535)*(1-ERF((T2535-R2535)/(2*SQRT(L2535*'Input Parameters'!$E$31))))</f>
        <v>0.48412855713349406</v>
      </c>
      <c r="X2535">
        <f t="shared" ca="1" si="335"/>
        <v>1</v>
      </c>
      <c r="Y2535" s="7"/>
    </row>
    <row r="2536" spans="1:25" ht="15" customHeight="1" x14ac:dyDescent="0.3">
      <c r="A2536" s="130">
        <v>2529</v>
      </c>
      <c r="B2536" s="10">
        <f t="shared" ca="1" si="327"/>
        <v>0.42170862351956995</v>
      </c>
      <c r="C2536" s="57">
        <f ca="1">_xlfn.NORM.INV(B2536,'Input Parameters'!$E$19,'Input Parameters'!$F$19)</f>
        <v>550.60919445503964</v>
      </c>
      <c r="D2536" s="10">
        <f t="shared" ca="1" si="328"/>
        <v>0.99367275760787588</v>
      </c>
      <c r="E2536" s="59">
        <f ca="1">IF(_xlfn.NORM.INV(D2536,'Input Parameters'!$E$20,'Input Parameters'!$F$20)&lt;3500,3500,IF(_xlfn.NORM.INV(D2536,'Input Parameters'!$E$20,'Input Parameters'!$F$20)&gt;5500,5500,_xlfn.NORM.INV(D2536,'Input Parameters'!$E$20,'Input Parameters'!$F$20)))</f>
        <v>5500</v>
      </c>
      <c r="F2536" s="10">
        <f t="shared" ca="1" si="329"/>
        <v>0.12658766172633118</v>
      </c>
      <c r="G2536" s="61">
        <f ca="1">_xlfn.NORM.INV(F2536,'Input Parameters'!$E$21,'Input Parameters'!$F$21)</f>
        <v>275.86860799826178</v>
      </c>
      <c r="H2536" s="54">
        <f ca="1">EXP(E2536*(1/'Input Parameters'!$E$22-1/G2536))</f>
        <v>0.31170552879707847</v>
      </c>
      <c r="I2536" s="10">
        <f t="shared" ca="1" si="330"/>
        <v>0.16792413468060807</v>
      </c>
      <c r="J2536" s="29">
        <f ca="1">_xlfn.BETA.INV(I2536,'Input Parameters'!$L$24,'Input Parameters'!$M$24,'Input Parameters'!$J$24,'Input Parameters'!$K$24)</f>
        <v>0.44881874696433172</v>
      </c>
      <c r="K2536" s="156">
        <f ca="1">('Input Parameters'!$E$25/'Input Parameters'!$E$31)^$J2536</f>
        <v>3.9970136073604563E-2</v>
      </c>
      <c r="L2536" s="66">
        <f ca="1">$H2536*$C2536*'Input Parameters'!$E$23*K2536</f>
        <v>6.8599917208532117</v>
      </c>
      <c r="M2536" s="23">
        <f t="shared" ca="1" si="331"/>
        <v>0.15595734948063378</v>
      </c>
      <c r="N2536" s="15">
        <f ca="1">_xlfn.NORM.INV(M2536,'Input Parameters'!$E$26,'Input Parameters'!$F$26)</f>
        <v>1.2764535947953896E-2</v>
      </c>
      <c r="O2536" s="8">
        <f t="shared" ca="1" si="332"/>
        <v>0.7865577756358233</v>
      </c>
      <c r="P2536" s="29">
        <f ca="1">_xlfn.LOGNORM.INV(O2536,'Input Parameters'!$H$27,'Input Parameters'!$I$27)</f>
        <v>2.0232852856162622</v>
      </c>
      <c r="Q2536" s="10"/>
      <c r="R2536" s="15">
        <f>'Input Parameters'!$E$28</f>
        <v>12.7</v>
      </c>
      <c r="S2536" s="10">
        <f t="shared" ca="1" si="333"/>
        <v>0.18545570617857643</v>
      </c>
      <c r="T2536" s="25">
        <f ca="1">_xlfn.LOGNORM.INV(S2536,'Input Parameters'!$H$29,'Input Parameters'!$I$29)</f>
        <v>52.666185534797997</v>
      </c>
      <c r="U2536" s="10">
        <f t="shared" ca="1" si="334"/>
        <v>0.8484653423790437</v>
      </c>
      <c r="V2536" s="29">
        <f ca="1">IF('Input Parameters'!$D$30="Beta",_xlfn.BETA.INV(U2536,'Input Parameters'!$L$30,'Input Parameters'!$M$30,'Input Parameters'!$J$30,'Input Parameters'!$K$30),IF('Input Parameters'!$D$30="LogNorm",_xlfn.LOGNORM.INV(U2536,'Input Parameters'!$H$30,'Input Parameters'!$I$30)))</f>
        <v>1.4998018735141283</v>
      </c>
      <c r="W2536" s="2">
        <f ca="1">N2536+(P2536-N2536)*(1-ERF((T2536-R2536)/(2*SQRT(L2536*'Input Parameters'!$E$31))))</f>
        <v>0.57690431661609298</v>
      </c>
      <c r="X2536">
        <f t="shared" ca="1" si="335"/>
        <v>1</v>
      </c>
      <c r="Y2536" s="7"/>
    </row>
    <row r="2537" spans="1:25" ht="15" customHeight="1" x14ac:dyDescent="0.3">
      <c r="A2537" s="130">
        <v>2530</v>
      </c>
      <c r="B2537" s="10">
        <f t="shared" ca="1" si="327"/>
        <v>0.58158757905453229</v>
      </c>
      <c r="C2537" s="57">
        <f ca="1">_xlfn.NORM.INV(B2537,'Input Parameters'!$E$19,'Input Parameters'!$F$19)</f>
        <v>584.70332953640013</v>
      </c>
      <c r="D2537" s="10">
        <f t="shared" ca="1" si="328"/>
        <v>0.17265012642063959</v>
      </c>
      <c r="E2537" s="59">
        <f ca="1">IF(_xlfn.NORM.INV(D2537,'Input Parameters'!$E$20,'Input Parameters'!$F$20)&lt;3500,3500,IF(_xlfn.NORM.INV(D2537,'Input Parameters'!$E$20,'Input Parameters'!$F$20)&gt;5500,5500,_xlfn.NORM.INV(D2537,'Input Parameters'!$E$20,'Input Parameters'!$F$20)))</f>
        <v>4139.3788840749085</v>
      </c>
      <c r="F2537" s="10">
        <f t="shared" ca="1" si="329"/>
        <v>0.37576817573850863</v>
      </c>
      <c r="G2537" s="61">
        <f ca="1">_xlfn.NORM.INV(F2537,'Input Parameters'!$E$21,'Input Parameters'!$F$21)</f>
        <v>282.3614123030265</v>
      </c>
      <c r="H2537" s="54">
        <f ca="1">EXP(E2537*(1/'Input Parameters'!$E$22-1/G2537))</f>
        <v>0.5872601289538999</v>
      </c>
      <c r="I2537" s="10">
        <f t="shared" ca="1" si="330"/>
        <v>0.42202971256919608</v>
      </c>
      <c r="J2537" s="29">
        <f ca="1">_xlfn.BETA.INV(I2537,'Input Parameters'!$L$24,'Input Parameters'!$M$24,'Input Parameters'!$J$24,'Input Parameters'!$K$24)</f>
        <v>0.57520388305287462</v>
      </c>
      <c r="K2537" s="156">
        <f ca="1">('Input Parameters'!$E$25/'Input Parameters'!$E$31)^$J2537</f>
        <v>1.6143262362869001E-2</v>
      </c>
      <c r="L2537" s="66">
        <f ca="1">$H2537*$C2537*'Input Parameters'!$E$23*K2537</f>
        <v>5.5431596638027187</v>
      </c>
      <c r="M2537" s="23">
        <f t="shared" ca="1" si="331"/>
        <v>0.93756825610321737</v>
      </c>
      <c r="N2537" s="15">
        <f ca="1">_xlfn.NORM.INV(M2537,'Input Parameters'!$E$26,'Input Parameters'!$F$26)</f>
        <v>6.6228191398858799E-2</v>
      </c>
      <c r="O2537" s="8">
        <f t="shared" ca="1" si="332"/>
        <v>0.63338774707810241</v>
      </c>
      <c r="P2537" s="29">
        <f ca="1">_xlfn.LOGNORM.INV(O2537,'Input Parameters'!$H$27,'Input Parameters'!$I$27)</f>
        <v>1.6553342748269546</v>
      </c>
      <c r="Q2537" s="10"/>
      <c r="R2537" s="15">
        <f>'Input Parameters'!$E$28</f>
        <v>12.7</v>
      </c>
      <c r="S2537" s="10">
        <f t="shared" ca="1" si="333"/>
        <v>0.73653258547198275</v>
      </c>
      <c r="T2537" s="25">
        <f ca="1">_xlfn.LOGNORM.INV(S2537,'Input Parameters'!$H$29,'Input Parameters'!$I$29)</f>
        <v>62.518745180689358</v>
      </c>
      <c r="U2537" s="10">
        <f t="shared" ca="1" si="334"/>
        <v>0.86513763740562755</v>
      </c>
      <c r="V2537" s="29">
        <f ca="1">IF('Input Parameters'!$D$30="Beta",_xlfn.BETA.INV(U2537,'Input Parameters'!$L$30,'Input Parameters'!$M$30,'Input Parameters'!$J$30,'Input Parameters'!$K$30),IF('Input Parameters'!$D$30="LogNorm",_xlfn.LOGNORM.INV(U2537,'Input Parameters'!$H$30,'Input Parameters'!$I$30)))</f>
        <v>1.5441055535128878</v>
      </c>
      <c r="W2537" s="2">
        <f ca="1">N2537+(P2537-N2537)*(1-ERF((T2537-R2537)/(2*SQRT(L2537*'Input Parameters'!$E$31))))</f>
        <v>0.28011085818827042</v>
      </c>
      <c r="X2537">
        <f t="shared" ca="1" si="335"/>
        <v>1</v>
      </c>
      <c r="Y2537" s="7"/>
    </row>
    <row r="2538" spans="1:25" ht="15" customHeight="1" x14ac:dyDescent="0.3">
      <c r="A2538" s="130">
        <v>2531</v>
      </c>
      <c r="B2538" s="10">
        <f t="shared" ca="1" si="327"/>
        <v>4.430767994240703E-2</v>
      </c>
      <c r="C2538" s="57">
        <f ca="1">_xlfn.NORM.INV(B2538,'Input Parameters'!$E$19,'Input Parameters'!$F$19)</f>
        <v>423.41784904806866</v>
      </c>
      <c r="D2538" s="10">
        <f t="shared" ca="1" si="328"/>
        <v>0.59221515549252102</v>
      </c>
      <c r="E2538" s="59">
        <f ca="1">IF(_xlfn.NORM.INV(D2538,'Input Parameters'!$E$20,'Input Parameters'!$F$20)&lt;3500,3500,IF(_xlfn.NORM.INV(D2538,'Input Parameters'!$E$20,'Input Parameters'!$F$20)&gt;5500,5500,_xlfn.NORM.INV(D2538,'Input Parameters'!$E$20,'Input Parameters'!$F$20)))</f>
        <v>4963.2728300466206</v>
      </c>
      <c r="F2538" s="10">
        <f t="shared" ca="1" si="329"/>
        <v>0.31523463244824534</v>
      </c>
      <c r="G2538" s="61">
        <f ca="1">_xlfn.NORM.INV(F2538,'Input Parameters'!$E$21,'Input Parameters'!$F$21)</f>
        <v>281.06881762551967</v>
      </c>
      <c r="H2538" s="54">
        <f ca="1">EXP(E2538*(1/'Input Parameters'!$E$22-1/G2538))</f>
        <v>0.48720500422043028</v>
      </c>
      <c r="I2538" s="10">
        <f t="shared" ca="1" si="330"/>
        <v>0.2052041213472271</v>
      </c>
      <c r="J2538" s="29">
        <f ca="1">_xlfn.BETA.INV(I2538,'Input Parameters'!$L$24,'Input Parameters'!$M$24,'Input Parameters'!$J$24,'Input Parameters'!$K$24)</f>
        <v>0.471706542164057</v>
      </c>
      <c r="K2538" s="156">
        <f ca="1">('Input Parameters'!$E$25/'Input Parameters'!$E$31)^$J2538</f>
        <v>3.391800132182992E-2</v>
      </c>
      <c r="L2538" s="66">
        <f ca="1">$H2538*$C2538*'Input Parameters'!$E$23*K2538</f>
        <v>6.9969884142015166</v>
      </c>
      <c r="M2538" s="23">
        <f t="shared" ca="1" si="331"/>
        <v>0.97810662476375809</v>
      </c>
      <c r="N2538" s="15">
        <f ca="1">_xlfn.NORM.INV(M2538,'Input Parameters'!$E$26,'Input Parameters'!$F$26)</f>
        <v>7.633865633410436E-2</v>
      </c>
      <c r="O2538" s="8">
        <f t="shared" ca="1" si="332"/>
        <v>0.99807590240512856</v>
      </c>
      <c r="P2538" s="29">
        <f ca="1">_xlfn.LOGNORM.INV(O2538,'Input Parameters'!$H$27,'Input Parameters'!$I$27)</f>
        <v>5.1137453012871825</v>
      </c>
      <c r="Q2538" s="10"/>
      <c r="R2538" s="15">
        <f>'Input Parameters'!$E$28</f>
        <v>12.7</v>
      </c>
      <c r="S2538" s="10">
        <f t="shared" ca="1" si="333"/>
        <v>0.45367858405780559</v>
      </c>
      <c r="T2538" s="25">
        <f ca="1">_xlfn.LOGNORM.INV(S2538,'Input Parameters'!$H$29,'Input Parameters'!$I$29)</f>
        <v>57.475945115963583</v>
      </c>
      <c r="U2538" s="10">
        <f t="shared" ca="1" si="334"/>
        <v>0.79352640789561824</v>
      </c>
      <c r="V2538" s="29">
        <f ca="1">IF('Input Parameters'!$D$30="Beta",_xlfn.BETA.INV(U2538,'Input Parameters'!$L$30,'Input Parameters'!$M$30,'Input Parameters'!$J$30,'Input Parameters'!$K$30),IF('Input Parameters'!$D$30="LogNorm",_xlfn.LOGNORM.INV(U2538,'Input Parameters'!$H$30,'Input Parameters'!$I$30)))</f>
        <v>1.3799741785261266</v>
      </c>
      <c r="W2538" s="2">
        <f ca="1">N2538+(P2538-N2538)*(1-ERF((T2538-R2538)/(2*SQRT(L2538*'Input Parameters'!$E$31))))</f>
        <v>1.2416318710775809</v>
      </c>
      <c r="X2538">
        <f t="shared" ca="1" si="335"/>
        <v>1</v>
      </c>
      <c r="Y2538" s="7"/>
    </row>
    <row r="2539" spans="1:25" ht="15" customHeight="1" x14ac:dyDescent="0.3">
      <c r="A2539" s="130">
        <v>2532</v>
      </c>
      <c r="B2539" s="10">
        <f t="shared" ca="1" si="327"/>
        <v>0.43028090569660471</v>
      </c>
      <c r="C2539" s="57">
        <f ca="1">_xlfn.NORM.INV(B2539,'Input Parameters'!$E$19,'Input Parameters'!$F$19)</f>
        <v>552.45681060298773</v>
      </c>
      <c r="D2539" s="10">
        <f t="shared" ca="1" si="328"/>
        <v>0.64665215470719684</v>
      </c>
      <c r="E2539" s="59">
        <f ca="1">IF(_xlfn.NORM.INV(D2539,'Input Parameters'!$E$20,'Input Parameters'!$F$20)&lt;3500,3500,IF(_xlfn.NORM.INV(D2539,'Input Parameters'!$E$20,'Input Parameters'!$F$20)&gt;5500,5500,_xlfn.NORM.INV(D2539,'Input Parameters'!$E$20,'Input Parameters'!$F$20)))</f>
        <v>5063.4082943445264</v>
      </c>
      <c r="F2539" s="10">
        <f t="shared" ca="1" si="329"/>
        <v>0.6048617760987528</v>
      </c>
      <c r="G2539" s="61">
        <f ca="1">_xlfn.NORM.INV(F2539,'Input Parameters'!$E$21,'Input Parameters'!$F$21)</f>
        <v>286.94037995099069</v>
      </c>
      <c r="H2539" s="54">
        <f ca="1">EXP(E2539*(1/'Input Parameters'!$E$22-1/G2539))</f>
        <v>0.69423387878267429</v>
      </c>
      <c r="I2539" s="10">
        <f t="shared" ca="1" si="330"/>
        <v>0.50292500426238107</v>
      </c>
      <c r="J2539" s="29">
        <f ca="1">_xlfn.BETA.INV(I2539,'Input Parameters'!$L$24,'Input Parameters'!$M$24,'Input Parameters'!$J$24,'Input Parameters'!$K$24)</f>
        <v>0.60834265120576259</v>
      </c>
      <c r="K2539" s="156">
        <f ca="1">('Input Parameters'!$E$25/'Input Parameters'!$E$31)^$J2539</f>
        <v>1.272769383788949E-2</v>
      </c>
      <c r="L2539" s="66">
        <f ca="1">$H2539*$C2539*'Input Parameters'!$E$23*K2539</f>
        <v>4.8815063128720739</v>
      </c>
      <c r="M2539" s="23">
        <f t="shared" ca="1" si="331"/>
        <v>0.66278210959353989</v>
      </c>
      <c r="N2539" s="15">
        <f ca="1">_xlfn.NORM.INV(M2539,'Input Parameters'!$E$26,'Input Parameters'!$F$26)</f>
        <v>4.2821427938754056E-2</v>
      </c>
      <c r="O2539" s="8">
        <f t="shared" ca="1" si="332"/>
        <v>0.5995547710107767</v>
      </c>
      <c r="P2539" s="29">
        <f ca="1">_xlfn.LOGNORM.INV(O2539,'Input Parameters'!$H$27,'Input Parameters'!$I$27)</f>
        <v>1.5916729911592329</v>
      </c>
      <c r="Q2539" s="10"/>
      <c r="R2539" s="15">
        <f>'Input Parameters'!$E$28</f>
        <v>12.7</v>
      </c>
      <c r="S2539" s="10">
        <f t="shared" ca="1" si="333"/>
        <v>0.77701550705643752</v>
      </c>
      <c r="T2539" s="25">
        <f ca="1">_xlfn.LOGNORM.INV(S2539,'Input Parameters'!$H$29,'Input Parameters'!$I$29)</f>
        <v>63.43408861591282</v>
      </c>
      <c r="U2539" s="10">
        <f t="shared" ca="1" si="334"/>
        <v>0.16492873121692642</v>
      </c>
      <c r="V2539" s="29">
        <f ca="1">IF('Input Parameters'!$D$30="Beta",_xlfn.BETA.INV(U2539,'Input Parameters'!$L$30,'Input Parameters'!$M$30,'Input Parameters'!$J$30,'Input Parameters'!$K$30),IF('Input Parameters'!$D$30="LogNorm",_xlfn.LOGNORM.INV(U2539,'Input Parameters'!$H$30,'Input Parameters'!$I$30)))</f>
        <v>0.68042066093519205</v>
      </c>
      <c r="W2539" s="2">
        <f ca="1">N2539+(P2539-N2539)*(1-ERF((T2539-R2539)/(2*SQRT(L2539*'Input Parameters'!$E$31))))</f>
        <v>0.20458059980497018</v>
      </c>
      <c r="X2539">
        <f t="shared" ca="1" si="335"/>
        <v>1</v>
      </c>
      <c r="Y2539" s="7"/>
    </row>
    <row r="2540" spans="1:25" ht="15" customHeight="1" x14ac:dyDescent="0.3">
      <c r="A2540" s="130">
        <v>2533</v>
      </c>
      <c r="B2540" s="10">
        <f t="shared" ca="1" si="327"/>
        <v>0.62959527945180349</v>
      </c>
      <c r="C2540" s="57">
        <f ca="1">_xlfn.NORM.INV(B2540,'Input Parameters'!$E$19,'Input Parameters'!$F$19)</f>
        <v>595.25104735013701</v>
      </c>
      <c r="D2540" s="10">
        <f t="shared" ca="1" si="328"/>
        <v>0.63660378147934427</v>
      </c>
      <c r="E2540" s="59">
        <f ca="1">IF(_xlfn.NORM.INV(D2540,'Input Parameters'!$E$20,'Input Parameters'!$F$20)&lt;3500,3500,IF(_xlfn.NORM.INV(D2540,'Input Parameters'!$E$20,'Input Parameters'!$F$20)&gt;5500,5500,_xlfn.NORM.INV(D2540,'Input Parameters'!$E$20,'Input Parameters'!$F$20)))</f>
        <v>5044.5768258983326</v>
      </c>
      <c r="F2540" s="10">
        <f t="shared" ca="1" si="329"/>
        <v>0.93929170909415838</v>
      </c>
      <c r="G2540" s="61">
        <f ca="1">_xlfn.NORM.INV(F2540,'Input Parameters'!$E$21,'Input Parameters'!$F$21)</f>
        <v>297.02400025937266</v>
      </c>
      <c r="H2540" s="54">
        <f ca="1">EXP(E2540*(1/'Input Parameters'!$E$22-1/G2540))</f>
        <v>1.2626984195925461</v>
      </c>
      <c r="I2540" s="10">
        <f t="shared" ca="1" si="330"/>
        <v>0.25828385038926827</v>
      </c>
      <c r="J2540" s="29">
        <f ca="1">_xlfn.BETA.INV(I2540,'Input Parameters'!$L$24,'Input Parameters'!$M$24,'Input Parameters'!$J$24,'Input Parameters'!$K$24)</f>
        <v>0.5005690416555596</v>
      </c>
      <c r="K2540" s="156">
        <f ca="1">('Input Parameters'!$E$25/'Input Parameters'!$E$31)^$J2540</f>
        <v>2.7574718823190889E-2</v>
      </c>
      <c r="L2540" s="66">
        <f ca="1">$H2540*$C2540*'Input Parameters'!$E$23*K2540</f>
        <v>20.725780663544285</v>
      </c>
      <c r="M2540" s="23">
        <f t="shared" ca="1" si="331"/>
        <v>6.3204902553875786E-2</v>
      </c>
      <c r="N2540" s="15">
        <f ca="1">_xlfn.NORM.INV(M2540,'Input Parameters'!$E$26,'Input Parameters'!$F$26)</f>
        <v>1.9033080382285031E-3</v>
      </c>
      <c r="O2540" s="8">
        <f t="shared" ca="1" si="332"/>
        <v>0.74220650689299394</v>
      </c>
      <c r="P2540" s="29">
        <f ca="1">_xlfn.LOGNORM.INV(O2540,'Input Parameters'!$H$27,'Input Parameters'!$I$27)</f>
        <v>1.8980956467564554</v>
      </c>
      <c r="Q2540" s="10"/>
      <c r="R2540" s="15">
        <f>'Input Parameters'!$E$28</f>
        <v>12.7</v>
      </c>
      <c r="S2540" s="10">
        <f t="shared" ca="1" si="333"/>
        <v>0.22452671837789062</v>
      </c>
      <c r="T2540" s="25">
        <f ca="1">_xlfn.LOGNORM.INV(S2540,'Input Parameters'!$H$29,'Input Parameters'!$I$29)</f>
        <v>53.48717352135909</v>
      </c>
      <c r="U2540" s="10">
        <f t="shared" ca="1" si="334"/>
        <v>0.50344683903179288</v>
      </c>
      <c r="V2540" s="29">
        <f ca="1">IF('Input Parameters'!$D$30="Beta",_xlfn.BETA.INV(U2540,'Input Parameters'!$L$30,'Input Parameters'!$M$30,'Input Parameters'!$J$30,'Input Parameters'!$K$30),IF('Input Parameters'!$D$30="LogNorm",_xlfn.LOGNORM.INV(U2540,'Input Parameters'!$H$30,'Input Parameters'!$I$30)))</f>
        <v>1.0026173690011244</v>
      </c>
      <c r="W2540" s="2">
        <f ca="1">N2540+(P2540-N2540)*(1-ERF((T2540-R2540)/(2*SQRT(L2540*'Input Parameters'!$E$31))))</f>
        <v>1.0000607540166955</v>
      </c>
      <c r="X2540">
        <f t="shared" ca="1" si="335"/>
        <v>1</v>
      </c>
      <c r="Y2540" s="7"/>
    </row>
    <row r="2541" spans="1:25" ht="15" customHeight="1" x14ac:dyDescent="0.3">
      <c r="A2541" s="130">
        <v>2534</v>
      </c>
      <c r="B2541" s="10">
        <f t="shared" ca="1" si="327"/>
        <v>0.41431752894883789</v>
      </c>
      <c r="C2541" s="57">
        <f ca="1">_xlfn.NORM.INV(B2541,'Input Parameters'!$E$19,'Input Parameters'!$F$19)</f>
        <v>549.0097649340712</v>
      </c>
      <c r="D2541" s="10">
        <f t="shared" ca="1" si="328"/>
        <v>1.7825702763359597E-2</v>
      </c>
      <c r="E2541" s="59">
        <f ca="1">IF(_xlfn.NORM.INV(D2541,'Input Parameters'!$E$20,'Input Parameters'!$F$20)&lt;3500,3500,IF(_xlfn.NORM.INV(D2541,'Input Parameters'!$E$20,'Input Parameters'!$F$20)&gt;5500,5500,_xlfn.NORM.INV(D2541,'Input Parameters'!$E$20,'Input Parameters'!$F$20)))</f>
        <v>3500</v>
      </c>
      <c r="F2541" s="10">
        <f t="shared" ca="1" si="329"/>
        <v>0.42194721974359395</v>
      </c>
      <c r="G2541" s="61">
        <f ca="1">_xlfn.NORM.INV(F2541,'Input Parameters'!$E$21,'Input Parameters'!$F$21)</f>
        <v>283.30225195978164</v>
      </c>
      <c r="H2541" s="54">
        <f ca="1">EXP(E2541*(1/'Input Parameters'!$E$22-1/G2541))</f>
        <v>0.66437805038207043</v>
      </c>
      <c r="I2541" s="10">
        <f t="shared" ca="1" si="330"/>
        <v>0.17502705914272521</v>
      </c>
      <c r="J2541" s="29">
        <f ca="1">_xlfn.BETA.INV(I2541,'Input Parameters'!$L$24,'Input Parameters'!$M$24,'Input Parameters'!$J$24,'Input Parameters'!$K$24)</f>
        <v>0.45339438798697829</v>
      </c>
      <c r="K2541" s="156">
        <f ca="1">('Input Parameters'!$E$25/'Input Parameters'!$E$31)^$J2541</f>
        <v>3.8679471142447089E-2</v>
      </c>
      <c r="L2541" s="66">
        <f ca="1">$H2541*$C2541*'Input Parameters'!$E$23*K2541</f>
        <v>14.108338540699293</v>
      </c>
      <c r="M2541" s="23">
        <f t="shared" ca="1" si="331"/>
        <v>0.9826094754105611</v>
      </c>
      <c r="N2541" s="15">
        <f ca="1">_xlfn.NORM.INV(M2541,'Input Parameters'!$E$26,'Input Parameters'!$F$26)</f>
        <v>7.8328865537516876E-2</v>
      </c>
      <c r="O2541" s="8">
        <f t="shared" ca="1" si="332"/>
        <v>0.46684311420470292</v>
      </c>
      <c r="P2541" s="29">
        <f ca="1">_xlfn.LOGNORM.INV(O2541,'Input Parameters'!$H$27,'Input Parameters'!$I$27)</f>
        <v>1.3721787540250798</v>
      </c>
      <c r="Q2541" s="10"/>
      <c r="R2541" s="15">
        <f>'Input Parameters'!$E$28</f>
        <v>12.7</v>
      </c>
      <c r="S2541" s="10">
        <f t="shared" ca="1" si="333"/>
        <v>0.84964166244236494</v>
      </c>
      <c r="T2541" s="25">
        <f ca="1">_xlfn.LOGNORM.INV(S2541,'Input Parameters'!$H$29,'Input Parameters'!$I$29)</f>
        <v>65.406613911899228</v>
      </c>
      <c r="U2541" s="10">
        <f t="shared" ca="1" si="334"/>
        <v>2.5854466472735038E-2</v>
      </c>
      <c r="V2541" s="29">
        <f ca="1">IF('Input Parameters'!$D$30="Beta",_xlfn.BETA.INV(U2541,'Input Parameters'!$L$30,'Input Parameters'!$M$30,'Input Parameters'!$J$30,'Input Parameters'!$K$30),IF('Input Parameters'!$D$30="LogNorm",_xlfn.LOGNORM.INV(U2541,'Input Parameters'!$H$30,'Input Parameters'!$I$30)))</f>
        <v>0.46393441546186198</v>
      </c>
      <c r="W2541" s="2">
        <f ca="1">N2541+(P2541-N2541)*(1-ERF((T2541-R2541)/(2*SQRT(L2541*'Input Parameters'!$E$31))))</f>
        <v>0.4937653457701297</v>
      </c>
      <c r="X2541">
        <f t="shared" ca="1" si="335"/>
        <v>0</v>
      </c>
      <c r="Y2541" s="7"/>
    </row>
    <row r="2542" spans="1:25" ht="15" customHeight="1" x14ac:dyDescent="0.3">
      <c r="A2542" s="130">
        <v>2535</v>
      </c>
      <c r="B2542" s="10">
        <f t="shared" ca="1" si="327"/>
        <v>0.96230332063213586</v>
      </c>
      <c r="C2542" s="57">
        <f ca="1">_xlfn.NORM.INV(B2542,'Input Parameters'!$E$19,'Input Parameters'!$F$19)</f>
        <v>717.54640051954721</v>
      </c>
      <c r="D2542" s="10">
        <f t="shared" ca="1" si="328"/>
        <v>0.68753154287617224</v>
      </c>
      <c r="E2542" s="59">
        <f ca="1">IF(_xlfn.NORM.INV(D2542,'Input Parameters'!$E$20,'Input Parameters'!$F$20)&lt;3500,3500,IF(_xlfn.NORM.INV(D2542,'Input Parameters'!$E$20,'Input Parameters'!$F$20)&gt;5500,5500,_xlfn.NORM.INV(D2542,'Input Parameters'!$E$20,'Input Parameters'!$F$20)))</f>
        <v>5142.2058577761291</v>
      </c>
      <c r="F2542" s="10">
        <f t="shared" ca="1" si="329"/>
        <v>0.98322592630230798</v>
      </c>
      <c r="G2542" s="61">
        <f ca="1">_xlfn.NORM.INV(F2542,'Input Parameters'!$E$21,'Input Parameters'!$F$21)</f>
        <v>301.55612511853553</v>
      </c>
      <c r="H2542" s="54">
        <f ca="1">EXP(E2542*(1/'Input Parameters'!$E$22-1/G2542))</f>
        <v>1.6453544268643134</v>
      </c>
      <c r="I2542" s="10">
        <f t="shared" ca="1" si="330"/>
        <v>0.11289124240823956</v>
      </c>
      <c r="J2542" s="29">
        <f ca="1">_xlfn.BETA.INV(I2542,'Input Parameters'!$L$24,'Input Parameters'!$M$24,'Input Parameters'!$J$24,'Input Parameters'!$K$24)</f>
        <v>0.40844345518927017</v>
      </c>
      <c r="K2542" s="156">
        <f ca="1">('Input Parameters'!$E$25/'Input Parameters'!$E$31)^$J2542</f>
        <v>5.339764584145449E-2</v>
      </c>
      <c r="L2542" s="66">
        <f ca="1">$H2542*$C2542*'Input Parameters'!$E$23*K2542</f>
        <v>63.042229664827119</v>
      </c>
      <c r="M2542" s="23">
        <f t="shared" ca="1" si="331"/>
        <v>0.40053089040439049</v>
      </c>
      <c r="N2542" s="15">
        <f ca="1">_xlfn.NORM.INV(M2542,'Input Parameters'!$E$26,'Input Parameters'!$F$26)</f>
        <v>2.8708562852380055E-2</v>
      </c>
      <c r="O2542" s="8">
        <f t="shared" ca="1" si="332"/>
        <v>0.83333861682378929</v>
      </c>
      <c r="P2542" s="29">
        <f ca="1">_xlfn.LOGNORM.INV(O2542,'Input Parameters'!$H$27,'Input Parameters'!$I$27)</f>
        <v>2.1841334162760053</v>
      </c>
      <c r="Q2542" s="10"/>
      <c r="R2542" s="15">
        <f>'Input Parameters'!$E$28</f>
        <v>12.7</v>
      </c>
      <c r="S2542" s="10">
        <f t="shared" ca="1" si="333"/>
        <v>0.3885713521551033</v>
      </c>
      <c r="T2542" s="25">
        <f ca="1">_xlfn.LOGNORM.INV(S2542,'Input Parameters'!$H$29,'Input Parameters'!$I$29)</f>
        <v>56.410410663018496</v>
      </c>
      <c r="U2542" s="10">
        <f t="shared" ca="1" si="334"/>
        <v>0.14591956305171061</v>
      </c>
      <c r="V2542" s="29">
        <f ca="1">IF('Input Parameters'!$D$30="Beta",_xlfn.BETA.INV(U2542,'Input Parameters'!$L$30,'Input Parameters'!$M$30,'Input Parameters'!$J$30,'Input Parameters'!$K$30),IF('Input Parameters'!$D$30="LogNorm",_xlfn.LOGNORM.INV(U2542,'Input Parameters'!$H$30,'Input Parameters'!$I$30)))</f>
        <v>0.65936944505849537</v>
      </c>
      <c r="W2542" s="2">
        <f ca="1">N2542+(P2542-N2542)*(1-ERF((T2542-R2542)/(2*SQRT(L2542*'Input Parameters'!$E$31))))</f>
        <v>1.5311998844990793</v>
      </c>
      <c r="X2542">
        <f t="shared" ca="1" si="335"/>
        <v>0</v>
      </c>
      <c r="Y2542" s="7"/>
    </row>
    <row r="2543" spans="1:25" ht="15" customHeight="1" x14ac:dyDescent="0.3">
      <c r="A2543" s="130">
        <v>2536</v>
      </c>
      <c r="B2543" s="10">
        <f t="shared" ca="1" si="327"/>
        <v>6.8510463261329813E-2</v>
      </c>
      <c r="C2543" s="57">
        <f ca="1">_xlfn.NORM.INV(B2543,'Input Parameters'!$E$19,'Input Parameters'!$F$19)</f>
        <v>441.65045657169514</v>
      </c>
      <c r="D2543" s="10">
        <f t="shared" ca="1" si="328"/>
        <v>0.71256790589660191</v>
      </c>
      <c r="E2543" s="59">
        <f ca="1">IF(_xlfn.NORM.INV(D2543,'Input Parameters'!$E$20,'Input Parameters'!$F$20)&lt;3500,3500,IF(_xlfn.NORM.INV(D2543,'Input Parameters'!$E$20,'Input Parameters'!$F$20)&gt;5500,5500,_xlfn.NORM.INV(D2543,'Input Parameters'!$E$20,'Input Parameters'!$F$20)))</f>
        <v>5192.6315625717061</v>
      </c>
      <c r="F2543" s="10">
        <f t="shared" ca="1" si="329"/>
        <v>0.53733518563378646</v>
      </c>
      <c r="G2543" s="61">
        <f ca="1">_xlfn.NORM.INV(F2543,'Input Parameters'!$E$21,'Input Parameters'!$F$21)</f>
        <v>285.58665853138046</v>
      </c>
      <c r="H2543" s="54">
        <f ca="1">EXP(E2543*(1/'Input Parameters'!$E$22-1/G2543))</f>
        <v>0.63125813830918232</v>
      </c>
      <c r="I2543" s="10">
        <f t="shared" ca="1" si="330"/>
        <v>0.42821256321779166</v>
      </c>
      <c r="J2543" s="29">
        <f ca="1">_xlfn.BETA.INV(I2543,'Input Parameters'!$L$24,'Input Parameters'!$M$24,'Input Parameters'!$J$24,'Input Parameters'!$K$24)</f>
        <v>0.57778494466340413</v>
      </c>
      <c r="K2543" s="156">
        <f ca="1">('Input Parameters'!$E$25/'Input Parameters'!$E$31)^$J2543</f>
        <v>1.5847114017323412E-2</v>
      </c>
      <c r="L2543" s="66">
        <f ca="1">$H2543*$C2543*'Input Parameters'!$E$23*K2543</f>
        <v>4.4181032044071733</v>
      </c>
      <c r="M2543" s="23">
        <f t="shared" ca="1" si="331"/>
        <v>0.22703635772565323</v>
      </c>
      <c r="N2543" s="15">
        <f ca="1">_xlfn.NORM.INV(M2543,'Input Parameters'!$E$26,'Input Parameters'!$F$26)</f>
        <v>1.8278507725568362E-2</v>
      </c>
      <c r="O2543" s="8">
        <f t="shared" ca="1" si="332"/>
        <v>0.53691622553258256</v>
      </c>
      <c r="P2543" s="29">
        <f ca="1">_xlfn.LOGNORM.INV(O2543,'Input Parameters'!$H$27,'Input Parameters'!$I$27)</f>
        <v>1.4832106642262659</v>
      </c>
      <c r="Q2543" s="10"/>
      <c r="R2543" s="15">
        <f>'Input Parameters'!$E$28</f>
        <v>12.7</v>
      </c>
      <c r="S2543" s="10">
        <f t="shared" ca="1" si="333"/>
        <v>0.37021117164614337</v>
      </c>
      <c r="T2543" s="25">
        <f ca="1">_xlfn.LOGNORM.INV(S2543,'Input Parameters'!$H$29,'Input Parameters'!$I$29)</f>
        <v>56.105653950722854</v>
      </c>
      <c r="U2543" s="10">
        <f t="shared" ca="1" si="334"/>
        <v>5.3643660289219741E-2</v>
      </c>
      <c r="V2543" s="29">
        <f ca="1">IF('Input Parameters'!$D$30="Beta",_xlfn.BETA.INV(U2543,'Input Parameters'!$L$30,'Input Parameters'!$M$30,'Input Parameters'!$J$30,'Input Parameters'!$K$30),IF('Input Parameters'!$D$30="LogNorm",_xlfn.LOGNORM.INV(U2543,'Input Parameters'!$H$30,'Input Parameters'!$I$30)))</f>
        <v>0.52946431255555593</v>
      </c>
      <c r="W2543" s="2">
        <f ca="1">N2543+(P2543-N2543)*(1-ERF((T2543-R2543)/(2*SQRT(L2543*'Input Parameters'!$E$31))))</f>
        <v>0.229571767675394</v>
      </c>
      <c r="X2543">
        <f t="shared" ca="1" si="335"/>
        <v>1</v>
      </c>
      <c r="Y2543" s="7"/>
    </row>
    <row r="2544" spans="1:25" ht="15" customHeight="1" x14ac:dyDescent="0.3">
      <c r="A2544" s="130">
        <v>2537</v>
      </c>
      <c r="B2544" s="10">
        <f t="shared" ca="1" si="327"/>
        <v>0.90837213697271235</v>
      </c>
      <c r="C2544" s="57">
        <f ca="1">_xlfn.NORM.INV(B2544,'Input Parameters'!$E$19,'Input Parameters'!$F$19)</f>
        <v>679.75236942536174</v>
      </c>
      <c r="D2544" s="10">
        <f t="shared" ca="1" si="328"/>
        <v>0.27074103495323443</v>
      </c>
      <c r="E2544" s="59">
        <f ca="1">IF(_xlfn.NORM.INV(D2544,'Input Parameters'!$E$20,'Input Parameters'!$F$20)&lt;3500,3500,IF(_xlfn.NORM.INV(D2544,'Input Parameters'!$E$20,'Input Parameters'!$F$20)&gt;5500,5500,_xlfn.NORM.INV(D2544,'Input Parameters'!$E$20,'Input Parameters'!$F$20)))</f>
        <v>4372.598654771884</v>
      </c>
      <c r="F2544" s="10">
        <f t="shared" ca="1" si="329"/>
        <v>0.68012520266111309</v>
      </c>
      <c r="G2544" s="61">
        <f ca="1">_xlfn.NORM.INV(F2544,'Input Parameters'!$E$21,'Input Parameters'!$F$21)</f>
        <v>288.52886463984737</v>
      </c>
      <c r="H2544" s="54">
        <f ca="1">EXP(E2544*(1/'Input Parameters'!$E$22-1/G2544))</f>
        <v>0.79353310946032396</v>
      </c>
      <c r="I2544" s="10">
        <f t="shared" ca="1" si="330"/>
        <v>0.855726809577535</v>
      </c>
      <c r="J2544" s="29">
        <f ca="1">_xlfn.BETA.INV(I2544,'Input Parameters'!$L$24,'Input Parameters'!$M$24,'Input Parameters'!$J$24,'Input Parameters'!$K$24)</f>
        <v>0.76453532195688723</v>
      </c>
      <c r="K2544" s="156">
        <f ca="1">('Input Parameters'!$E$25/'Input Parameters'!$E$31)^$J2544</f>
        <v>4.1508978422476498E-3</v>
      </c>
      <c r="L2544" s="66">
        <f ca="1">$H2544*$C2544*'Input Parameters'!$E$23*K2544</f>
        <v>2.2390192487041372</v>
      </c>
      <c r="M2544" s="23">
        <f t="shared" ca="1" si="331"/>
        <v>0.69051258514221625</v>
      </c>
      <c r="N2544" s="15">
        <f ca="1">_xlfn.NORM.INV(M2544,'Input Parameters'!$E$26,'Input Parameters'!$F$26)</f>
        <v>4.4443379881776761E-2</v>
      </c>
      <c r="O2544" s="8">
        <f t="shared" ca="1" si="332"/>
        <v>0.80847847001122197</v>
      </c>
      <c r="P2544" s="29">
        <f ca="1">_xlfn.LOGNORM.INV(O2544,'Input Parameters'!$H$27,'Input Parameters'!$I$27)</f>
        <v>2.0941093402576452</v>
      </c>
      <c r="Q2544" s="10"/>
      <c r="R2544" s="15">
        <f>'Input Parameters'!$E$28</f>
        <v>12.7</v>
      </c>
      <c r="S2544" s="10">
        <f t="shared" ca="1" si="333"/>
        <v>0.9028901408316663</v>
      </c>
      <c r="T2544" s="25">
        <f ca="1">_xlfn.LOGNORM.INV(S2544,'Input Parameters'!$H$29,'Input Parameters'!$I$29)</f>
        <v>67.368990109968607</v>
      </c>
      <c r="U2544" s="10">
        <f t="shared" ca="1" si="334"/>
        <v>0.98802242383970129</v>
      </c>
      <c r="V2544" s="29">
        <f ca="1">IF('Input Parameters'!$D$30="Beta",_xlfn.BETA.INV(U2544,'Input Parameters'!$L$30,'Input Parameters'!$M$30,'Input Parameters'!$J$30,'Input Parameters'!$K$30),IF('Input Parameters'!$D$30="LogNorm",_xlfn.LOGNORM.INV(U2544,'Input Parameters'!$H$30,'Input Parameters'!$I$30)))</f>
        <v>2.4341054046531911</v>
      </c>
      <c r="W2544" s="2">
        <f ca="1">N2544+(P2544-N2544)*(1-ERF((T2544-R2544)/(2*SQRT(L2544*'Input Parameters'!$E$31))))</f>
        <v>6.4493739341392964E-2</v>
      </c>
      <c r="X2544">
        <f t="shared" ca="1" si="335"/>
        <v>1</v>
      </c>
      <c r="Y2544" s="7"/>
    </row>
    <row r="2545" spans="1:25" ht="15" customHeight="1" x14ac:dyDescent="0.3">
      <c r="A2545" s="130">
        <v>2538</v>
      </c>
      <c r="B2545" s="10">
        <f t="shared" ca="1" si="327"/>
        <v>0.68077429532005695</v>
      </c>
      <c r="C2545" s="57">
        <f ca="1">_xlfn.NORM.INV(B2545,'Input Parameters'!$E$19,'Input Parameters'!$F$19)</f>
        <v>607.00359984458885</v>
      </c>
      <c r="D2545" s="10">
        <f t="shared" ca="1" si="328"/>
        <v>0.78710423866414592</v>
      </c>
      <c r="E2545" s="59">
        <f ca="1">IF(_xlfn.NORM.INV(D2545,'Input Parameters'!$E$20,'Input Parameters'!$F$20)&lt;3500,3500,IF(_xlfn.NORM.INV(D2545,'Input Parameters'!$E$20,'Input Parameters'!$F$20)&gt;5500,5500,_xlfn.NORM.INV(D2545,'Input Parameters'!$E$20,'Input Parameters'!$F$20)))</f>
        <v>5357.4897047151735</v>
      </c>
      <c r="F2545" s="10">
        <f t="shared" ca="1" si="329"/>
        <v>0.27831802541405659</v>
      </c>
      <c r="G2545" s="61">
        <f ca="1">_xlfn.NORM.INV(F2545,'Input Parameters'!$E$21,'Input Parameters'!$F$21)</f>
        <v>280.22953495925009</v>
      </c>
      <c r="H2545" s="54">
        <f ca="1">EXP(E2545*(1/'Input Parameters'!$E$22-1/G2545))</f>
        <v>0.43462507938478717</v>
      </c>
      <c r="I2545" s="10">
        <f t="shared" ca="1" si="330"/>
        <v>0.77243545257283996</v>
      </c>
      <c r="J2545" s="29">
        <f ca="1">_xlfn.BETA.INV(I2545,'Input Parameters'!$L$24,'Input Parameters'!$M$24,'Input Parameters'!$J$24,'Input Parameters'!$K$24)</f>
        <v>0.7213780008845172</v>
      </c>
      <c r="K2545" s="156">
        <f ca="1">('Input Parameters'!$E$25/'Input Parameters'!$E$31)^$J2545</f>
        <v>5.6571247069384578E-3</v>
      </c>
      <c r="L2545" s="66">
        <f ca="1">$H2545*$C2545*'Input Parameters'!$E$23*K2545</f>
        <v>1.4924569138692361</v>
      </c>
      <c r="M2545" s="23">
        <f t="shared" ca="1" si="331"/>
        <v>0.99991547292249727</v>
      </c>
      <c r="N2545" s="15">
        <f ca="1">_xlfn.NORM.INV(M2545,'Input Parameters'!$E$26,'Input Parameters'!$F$26)</f>
        <v>0.11298662872441143</v>
      </c>
      <c r="O2545" s="8">
        <f t="shared" ca="1" si="332"/>
        <v>0.25690585326934401</v>
      </c>
      <c r="P2545" s="29">
        <f ca="1">_xlfn.LOGNORM.INV(O2545,'Input Parameters'!$H$27,'Input Parameters'!$I$27)</f>
        <v>1.0664715496081056</v>
      </c>
      <c r="Q2545" s="10"/>
      <c r="R2545" s="15">
        <f>'Input Parameters'!$E$28</f>
        <v>12.7</v>
      </c>
      <c r="S2545" s="10">
        <f t="shared" ca="1" si="333"/>
        <v>0.4725024856479848</v>
      </c>
      <c r="T2545" s="25">
        <f ca="1">_xlfn.LOGNORM.INV(S2545,'Input Parameters'!$H$29,'Input Parameters'!$I$29)</f>
        <v>57.782581203264037</v>
      </c>
      <c r="U2545" s="10">
        <f t="shared" ca="1" si="334"/>
        <v>0.58199885839807419</v>
      </c>
      <c r="V2545" s="29">
        <f ca="1">IF('Input Parameters'!$D$30="Beta",_xlfn.BETA.INV(U2545,'Input Parameters'!$L$30,'Input Parameters'!$M$30,'Input Parameters'!$J$30,'Input Parameters'!$K$30),IF('Input Parameters'!$D$30="LogNorm",_xlfn.LOGNORM.INV(U2545,'Input Parameters'!$H$30,'Input Parameters'!$I$30)))</f>
        <v>1.0841975888003579</v>
      </c>
      <c r="W2545" s="2">
        <f ca="1">N2545+(P2545-N2545)*(1-ERF((T2545-R2545)/(2*SQRT(L2545*'Input Parameters'!$E$31))))</f>
        <v>0.1216345101229023</v>
      </c>
      <c r="X2545">
        <f t="shared" ca="1" si="335"/>
        <v>1</v>
      </c>
      <c r="Y2545" s="7"/>
    </row>
    <row r="2546" spans="1:25" ht="15" customHeight="1" x14ac:dyDescent="0.3">
      <c r="A2546" s="130">
        <v>2539</v>
      </c>
      <c r="B2546" s="10">
        <f t="shared" ca="1" si="327"/>
        <v>0.90329247442454363</v>
      </c>
      <c r="C2546" s="57">
        <f ca="1">_xlfn.NORM.INV(B2546,'Input Parameters'!$E$19,'Input Parameters'!$F$19)</f>
        <v>677.19585325457228</v>
      </c>
      <c r="D2546" s="10">
        <f t="shared" ca="1" si="328"/>
        <v>0.65097837986581431</v>
      </c>
      <c r="E2546" s="59">
        <f ca="1">IF(_xlfn.NORM.INV(D2546,'Input Parameters'!$E$20,'Input Parameters'!$F$20)&lt;3500,3500,IF(_xlfn.NORM.INV(D2546,'Input Parameters'!$E$20,'Input Parameters'!$F$20)&gt;5500,5500,_xlfn.NORM.INV(D2546,'Input Parameters'!$E$20,'Input Parameters'!$F$20)))</f>
        <v>5071.5742652230674</v>
      </c>
      <c r="F2546" s="10">
        <f t="shared" ca="1" si="329"/>
        <v>0.82587942941283421</v>
      </c>
      <c r="G2546" s="61">
        <f ca="1">_xlfn.NORM.INV(F2546,'Input Parameters'!$E$21,'Input Parameters'!$F$21)</f>
        <v>292.22272999716932</v>
      </c>
      <c r="H2546" s="54">
        <f ca="1">EXP(E2546*(1/'Input Parameters'!$E$22-1/G2546))</f>
        <v>0.95500398727279057</v>
      </c>
      <c r="I2546" s="10">
        <f t="shared" ca="1" si="330"/>
        <v>0.27855956925521785</v>
      </c>
      <c r="J2546" s="29">
        <f ca="1">_xlfn.BETA.INV(I2546,'Input Parameters'!$L$24,'Input Parameters'!$M$24,'Input Parameters'!$J$24,'Input Parameters'!$K$24)</f>
        <v>0.51076329102404106</v>
      </c>
      <c r="K2546" s="156">
        <f ca="1">('Input Parameters'!$E$25/'Input Parameters'!$E$31)^$J2546</f>
        <v>2.5630176681776407E-2</v>
      </c>
      <c r="L2546" s="66">
        <f ca="1">$H2546*$C2546*'Input Parameters'!$E$23*K2546</f>
        <v>16.575669351258128</v>
      </c>
      <c r="M2546" s="23">
        <f t="shared" ca="1" si="331"/>
        <v>0.91961869673402941</v>
      </c>
      <c r="N2546" s="15">
        <f ca="1">_xlfn.NORM.INV(M2546,'Input Parameters'!$E$26,'Input Parameters'!$F$26)</f>
        <v>6.3452738143980073E-2</v>
      </c>
      <c r="O2546" s="8">
        <f t="shared" ca="1" si="332"/>
        <v>0.88480976569165493</v>
      </c>
      <c r="P2546" s="29">
        <f ca="1">_xlfn.LOGNORM.INV(O2546,'Input Parameters'!$H$27,'Input Parameters'!$I$27)</f>
        <v>2.4201522638535389</v>
      </c>
      <c r="Q2546" s="10"/>
      <c r="R2546" s="15">
        <f>'Input Parameters'!$E$28</f>
        <v>12.7</v>
      </c>
      <c r="S2546" s="10">
        <f t="shared" ca="1" si="333"/>
        <v>0.99109375504098784</v>
      </c>
      <c r="T2546" s="25">
        <f ca="1">_xlfn.LOGNORM.INV(S2546,'Input Parameters'!$H$29,'Input Parameters'!$I$29)</f>
        <v>75.979436608563489</v>
      </c>
      <c r="U2546" s="10">
        <f t="shared" ca="1" si="334"/>
        <v>0.2223880333511894</v>
      </c>
      <c r="V2546" s="29">
        <f ca="1">IF('Input Parameters'!$D$30="Beta",_xlfn.BETA.INV(U2546,'Input Parameters'!$L$30,'Input Parameters'!$M$30,'Input Parameters'!$J$30,'Input Parameters'!$K$30),IF('Input Parameters'!$D$30="LogNorm",_xlfn.LOGNORM.INV(U2546,'Input Parameters'!$H$30,'Input Parameters'!$I$30)))</f>
        <v>0.73923925409545488</v>
      </c>
      <c r="W2546" s="2">
        <f ca="1">N2546+(P2546-N2546)*(1-ERF((T2546-R2546)/(2*SQRT(L2546*'Input Parameters'!$E$31))))</f>
        <v>0.70389101384805086</v>
      </c>
      <c r="X2546">
        <f t="shared" ca="1" si="335"/>
        <v>1</v>
      </c>
      <c r="Y2546" s="7"/>
    </row>
    <row r="2547" spans="1:25" ht="15" customHeight="1" x14ac:dyDescent="0.3">
      <c r="A2547" s="130">
        <v>2540</v>
      </c>
      <c r="B2547" s="10">
        <f t="shared" ca="1" si="327"/>
        <v>0.3567898158776911</v>
      </c>
      <c r="C2547" s="57">
        <f ca="1">_xlfn.NORM.INV(B2547,'Input Parameters'!$E$19,'Input Parameters'!$F$19)</f>
        <v>536.28403817202729</v>
      </c>
      <c r="D2547" s="10">
        <f t="shared" ca="1" si="328"/>
        <v>6.7898148273699332E-2</v>
      </c>
      <c r="E2547" s="59">
        <f ca="1">IF(_xlfn.NORM.INV(D2547,'Input Parameters'!$E$20,'Input Parameters'!$F$20)&lt;3500,3500,IF(_xlfn.NORM.INV(D2547,'Input Parameters'!$E$20,'Input Parameters'!$F$20)&gt;5500,5500,_xlfn.NORM.INV(D2547,'Input Parameters'!$E$20,'Input Parameters'!$F$20)))</f>
        <v>3755.8593401867788</v>
      </c>
      <c r="F2547" s="10">
        <f t="shared" ca="1" si="329"/>
        <v>0.64821863732313589</v>
      </c>
      <c r="G2547" s="61">
        <f ca="1">_xlfn.NORM.INV(F2547,'Input Parameters'!$E$21,'Input Parameters'!$F$21)</f>
        <v>287.84085254637904</v>
      </c>
      <c r="H2547" s="54">
        <f ca="1">EXP(E2547*(1/'Input Parameters'!$E$22-1/G2547))</f>
        <v>0.79472734708597637</v>
      </c>
      <c r="I2547" s="10">
        <f t="shared" ca="1" si="330"/>
        <v>0.44819767267153909</v>
      </c>
      <c r="J2547" s="29">
        <f ca="1">_xlfn.BETA.INV(I2547,'Input Parameters'!$L$24,'Input Parameters'!$M$24,'Input Parameters'!$J$24,'Input Parameters'!$K$24)</f>
        <v>0.58606191794971518</v>
      </c>
      <c r="K2547" s="156">
        <f ca="1">('Input Parameters'!$E$25/'Input Parameters'!$E$31)^$J2547</f>
        <v>1.4933576586858567E-2</v>
      </c>
      <c r="L2547" s="66">
        <f ca="1">$H2547*$C2547*'Input Parameters'!$E$23*K2547</f>
        <v>6.3646842326053612</v>
      </c>
      <c r="M2547" s="23">
        <f t="shared" ca="1" si="331"/>
        <v>0.37154925954690932</v>
      </c>
      <c r="N2547" s="15">
        <f ca="1">_xlfn.NORM.INV(M2547,'Input Parameters'!$E$26,'Input Parameters'!$F$26)</f>
        <v>2.7117189569662661E-2</v>
      </c>
      <c r="O2547" s="8">
        <f t="shared" ca="1" si="332"/>
        <v>0.58423182538831564</v>
      </c>
      <c r="P2547" s="29">
        <f ca="1">_xlfn.LOGNORM.INV(O2547,'Input Parameters'!$H$27,'Input Parameters'!$I$27)</f>
        <v>1.5641251633436832</v>
      </c>
      <c r="Q2547" s="10"/>
      <c r="R2547" s="15">
        <f>'Input Parameters'!$E$28</f>
        <v>12.7</v>
      </c>
      <c r="S2547" s="10">
        <f t="shared" ca="1" si="333"/>
        <v>0.61464163281413653</v>
      </c>
      <c r="T2547" s="25">
        <f ca="1">_xlfn.LOGNORM.INV(S2547,'Input Parameters'!$H$29,'Input Parameters'!$I$29)</f>
        <v>60.168724480728486</v>
      </c>
      <c r="U2547" s="10">
        <f t="shared" ca="1" si="334"/>
        <v>0.56911500757875555</v>
      </c>
      <c r="V2547" s="29">
        <f ca="1">IF('Input Parameters'!$D$30="Beta",_xlfn.BETA.INV(U2547,'Input Parameters'!$L$30,'Input Parameters'!$M$30,'Input Parameters'!$J$30,'Input Parameters'!$K$30),IF('Input Parameters'!$D$30="LogNorm",_xlfn.LOGNORM.INV(U2547,'Input Parameters'!$H$30,'Input Parameters'!$I$30)))</f>
        <v>1.0702270692673819</v>
      </c>
      <c r="W2547" s="2">
        <f ca="1">N2547+(P2547-N2547)*(1-ERF((T2547-R2547)/(2*SQRT(L2547*'Input Parameters'!$E$31))))</f>
        <v>0.30894977422610082</v>
      </c>
      <c r="X2547">
        <f t="shared" ca="1" si="335"/>
        <v>1</v>
      </c>
      <c r="Y2547" s="7"/>
    </row>
    <row r="2548" spans="1:25" ht="15" customHeight="1" x14ac:dyDescent="0.3">
      <c r="A2548" s="130">
        <v>2541</v>
      </c>
      <c r="B2548" s="10">
        <f t="shared" ca="1" si="327"/>
        <v>0.68810376667546957</v>
      </c>
      <c r="C2548" s="57">
        <f ca="1">_xlfn.NORM.INV(B2548,'Input Parameters'!$E$19,'Input Parameters'!$F$19)</f>
        <v>608.74577645998352</v>
      </c>
      <c r="D2548" s="10">
        <f t="shared" ca="1" si="328"/>
        <v>0.19330681841731467</v>
      </c>
      <c r="E2548" s="59">
        <f ca="1">IF(_xlfn.NORM.INV(D2548,'Input Parameters'!$E$20,'Input Parameters'!$F$20)&lt;3500,3500,IF(_xlfn.NORM.INV(D2548,'Input Parameters'!$E$20,'Input Parameters'!$F$20)&gt;5500,5500,_xlfn.NORM.INV(D2548,'Input Parameters'!$E$20,'Input Parameters'!$F$20)))</f>
        <v>4193.957596191578</v>
      </c>
      <c r="F2548" s="10">
        <f t="shared" ca="1" si="329"/>
        <v>0.73868811484196217</v>
      </c>
      <c r="G2548" s="61">
        <f ca="1">_xlfn.NORM.INV(F2548,'Input Parameters'!$E$21,'Input Parameters'!$F$21)</f>
        <v>289.87494655783217</v>
      </c>
      <c r="H2548" s="54">
        <f ca="1">EXP(E2548*(1/'Input Parameters'!$E$22-1/G2548))</f>
        <v>0.85700353361628501</v>
      </c>
      <c r="I2548" s="10">
        <f t="shared" ca="1" si="330"/>
        <v>0.52101928429050492</v>
      </c>
      <c r="J2548" s="29">
        <f ca="1">_xlfn.BETA.INV(I2548,'Input Parameters'!$L$24,'Input Parameters'!$M$24,'Input Parameters'!$J$24,'Input Parameters'!$K$24)</f>
        <v>0.61563054801299089</v>
      </c>
      <c r="K2548" s="156">
        <f ca="1">('Input Parameters'!$E$25/'Input Parameters'!$E$31)^$J2548</f>
        <v>1.207938355457611E-2</v>
      </c>
      <c r="L2548" s="66">
        <f ca="1">$H2548*$C2548*'Input Parameters'!$E$23*K2548</f>
        <v>6.3017815626205191</v>
      </c>
      <c r="M2548" s="23">
        <f t="shared" ca="1" si="331"/>
        <v>0.97528646387590523</v>
      </c>
      <c r="N2548" s="15">
        <f ca="1">_xlfn.NORM.INV(M2548,'Input Parameters'!$E$26,'Input Parameters'!$F$26)</f>
        <v>7.5262671522174474E-2</v>
      </c>
      <c r="O2548" s="8">
        <f t="shared" ca="1" si="332"/>
        <v>9.433921687549307E-2</v>
      </c>
      <c r="P2548" s="29">
        <f ca="1">_xlfn.LOGNORM.INV(O2548,'Input Parameters'!$H$27,'Input Parameters'!$I$27)</f>
        <v>0.79585623122883276</v>
      </c>
      <c r="Q2548" s="10"/>
      <c r="R2548" s="15">
        <f>'Input Parameters'!$E$28</f>
        <v>12.7</v>
      </c>
      <c r="S2548" s="10">
        <f t="shared" ca="1" si="333"/>
        <v>0.70780118159294703</v>
      </c>
      <c r="T2548" s="25">
        <f ca="1">_xlfn.LOGNORM.INV(S2548,'Input Parameters'!$H$29,'Input Parameters'!$I$29)</f>
        <v>61.919950636091379</v>
      </c>
      <c r="U2548" s="10">
        <f t="shared" ca="1" si="334"/>
        <v>0.69502026761136382</v>
      </c>
      <c r="V2548" s="29">
        <f ca="1">IF('Input Parameters'!$D$30="Beta",_xlfn.BETA.INV(U2548,'Input Parameters'!$L$30,'Input Parameters'!$M$30,'Input Parameters'!$J$30,'Input Parameters'!$K$30),IF('Input Parameters'!$D$30="LogNorm",_xlfn.LOGNORM.INV(U2548,'Input Parameters'!$H$30,'Input Parameters'!$I$30)))</f>
        <v>1.2218607059740283</v>
      </c>
      <c r="W2548" s="2">
        <f ca="1">N2548+(P2548-N2548)*(1-ERF((T2548-R2548)/(2*SQRT(L2548*'Input Parameters'!$E$31))))</f>
        <v>0.19460665357275103</v>
      </c>
      <c r="X2548">
        <f t="shared" ca="1" si="335"/>
        <v>1</v>
      </c>
      <c r="Y2548" s="7"/>
    </row>
    <row r="2549" spans="1:25" ht="15" customHeight="1" x14ac:dyDescent="0.3">
      <c r="A2549" s="130">
        <v>2542</v>
      </c>
      <c r="B2549" s="10">
        <f t="shared" ca="1" si="327"/>
        <v>0.42054406900163144</v>
      </c>
      <c r="C2549" s="57">
        <f ca="1">_xlfn.NORM.INV(B2549,'Input Parameters'!$E$19,'Input Parameters'!$F$19)</f>
        <v>550.35759656229334</v>
      </c>
      <c r="D2549" s="10">
        <f t="shared" ca="1" si="328"/>
        <v>0.3640630837731712</v>
      </c>
      <c r="E2549" s="59">
        <f ca="1">IF(_xlfn.NORM.INV(D2549,'Input Parameters'!$E$20,'Input Parameters'!$F$20)&lt;3500,3500,IF(_xlfn.NORM.INV(D2549,'Input Parameters'!$E$20,'Input Parameters'!$F$20)&gt;5500,5500,_xlfn.NORM.INV(D2549,'Input Parameters'!$E$20,'Input Parameters'!$F$20)))</f>
        <v>4556.6665437043566</v>
      </c>
      <c r="F2549" s="10">
        <f t="shared" ca="1" si="329"/>
        <v>0.50985476396131457</v>
      </c>
      <c r="G2549" s="61">
        <f ca="1">_xlfn.NORM.INV(F2549,'Input Parameters'!$E$21,'Input Parameters'!$F$21)</f>
        <v>285.04417927793168</v>
      </c>
      <c r="H2549" s="54">
        <f ca="1">EXP(E2549*(1/'Input Parameters'!$E$22-1/G2549))</f>
        <v>0.64787165118874979</v>
      </c>
      <c r="I2549" s="10">
        <f t="shared" ca="1" si="330"/>
        <v>0.86384850126469936</v>
      </c>
      <c r="J2549" s="29">
        <f ca="1">_xlfn.BETA.INV(I2549,'Input Parameters'!$L$24,'Input Parameters'!$M$24,'Input Parameters'!$J$24,'Input Parameters'!$K$24)</f>
        <v>0.76930803427284689</v>
      </c>
      <c r="K2549" s="156">
        <f ca="1">('Input Parameters'!$E$25/'Input Parameters'!$E$31)^$J2549</f>
        <v>4.0111876871085942E-3</v>
      </c>
      <c r="L2549" s="66">
        <f ca="1">$H2549*$C2549*'Input Parameters'!$E$23*K2549</f>
        <v>1.4302334331685078</v>
      </c>
      <c r="M2549" s="23">
        <f t="shared" ca="1" si="331"/>
        <v>0.51513009142902688</v>
      </c>
      <c r="N2549" s="15">
        <f ca="1">_xlfn.NORM.INV(M2549,'Input Parameters'!$E$26,'Input Parameters'!$F$26)</f>
        <v>3.4796626835494296E-2</v>
      </c>
      <c r="O2549" s="8">
        <f t="shared" ca="1" si="332"/>
        <v>0.1031242879237908</v>
      </c>
      <c r="P2549" s="29">
        <f ca="1">_xlfn.LOGNORM.INV(O2549,'Input Parameters'!$H$27,'Input Parameters'!$I$27)</f>
        <v>0.81385530959499064</v>
      </c>
      <c r="Q2549" s="10"/>
      <c r="R2549" s="15">
        <f>'Input Parameters'!$E$28</f>
        <v>12.7</v>
      </c>
      <c r="S2549" s="10">
        <f t="shared" ca="1" si="333"/>
        <v>0.44793066017369687</v>
      </c>
      <c r="T2549" s="25">
        <f ca="1">_xlfn.LOGNORM.INV(S2549,'Input Parameters'!$H$29,'Input Parameters'!$I$29)</f>
        <v>57.382332958226996</v>
      </c>
      <c r="U2549" s="10">
        <f t="shared" ca="1" si="334"/>
        <v>0.65239296255326085</v>
      </c>
      <c r="V2549" s="29">
        <f ca="1">IF('Input Parameters'!$D$30="Beta",_xlfn.BETA.INV(U2549,'Input Parameters'!$L$30,'Input Parameters'!$M$30,'Input Parameters'!$J$30,'Input Parameters'!$K$30),IF('Input Parameters'!$D$30="LogNorm",_xlfn.LOGNORM.INV(U2549,'Input Parameters'!$H$30,'Input Parameters'!$I$30)))</f>
        <v>1.1661492820708015</v>
      </c>
      <c r="W2549" s="2">
        <f ca="1">N2549+(P2549-N2549)*(1-ERF((T2549-R2549)/(2*SQRT(L2549*'Input Parameters'!$E$31))))</f>
        <v>4.1219257157666792E-2</v>
      </c>
      <c r="X2549">
        <f t="shared" ca="1" si="335"/>
        <v>1</v>
      </c>
      <c r="Y2549" s="7"/>
    </row>
    <row r="2550" spans="1:25" ht="15" customHeight="1" x14ac:dyDescent="0.3">
      <c r="A2550" s="130">
        <v>2543</v>
      </c>
      <c r="B2550" s="10">
        <f t="shared" ca="1" si="327"/>
        <v>0.4428118441954485</v>
      </c>
      <c r="C2550" s="57">
        <f ca="1">_xlfn.NORM.INV(B2550,'Input Parameters'!$E$19,'Input Parameters'!$F$19)</f>
        <v>555.14518534050035</v>
      </c>
      <c r="D2550" s="10">
        <f t="shared" ca="1" si="328"/>
        <v>0.85026717895588888</v>
      </c>
      <c r="E2550" s="59">
        <f ca="1">IF(_xlfn.NORM.INV(D2550,'Input Parameters'!$E$20,'Input Parameters'!$F$20)&lt;3500,3500,IF(_xlfn.NORM.INV(D2550,'Input Parameters'!$E$20,'Input Parameters'!$F$20)&gt;5500,5500,_xlfn.NORM.INV(D2550,'Input Parameters'!$E$20,'Input Parameters'!$F$20)))</f>
        <v>5500</v>
      </c>
      <c r="F2550" s="10">
        <f t="shared" ca="1" si="329"/>
        <v>0.76289180392367029</v>
      </c>
      <c r="G2550" s="61">
        <f ca="1">_xlfn.NORM.INV(F2550,'Input Parameters'!$E$21,'Input Parameters'!$F$21)</f>
        <v>290.47489573207116</v>
      </c>
      <c r="H2550" s="54">
        <f ca="1">EXP(E2550*(1/'Input Parameters'!$E$22-1/G2550))</f>
        <v>0.84943864222670118</v>
      </c>
      <c r="I2550" s="10">
        <f t="shared" ca="1" si="330"/>
        <v>0.7868212799654648</v>
      </c>
      <c r="J2550" s="29">
        <f ca="1">_xlfn.BETA.INV(I2550,'Input Parameters'!$L$24,'Input Parameters'!$M$24,'Input Parameters'!$J$24,'Input Parameters'!$K$24)</f>
        <v>0.72826523115300823</v>
      </c>
      <c r="K2550" s="156">
        <f ca="1">('Input Parameters'!$E$25/'Input Parameters'!$E$31)^$J2550</f>
        <v>5.384421548458659E-3</v>
      </c>
      <c r="L2550" s="66">
        <f ca="1">$H2550*$C2550*'Input Parameters'!$E$23*K2550</f>
        <v>2.5390873691401148</v>
      </c>
      <c r="M2550" s="23">
        <f t="shared" ca="1" si="331"/>
        <v>0.16974162315718289</v>
      </c>
      <c r="N2550" s="15">
        <f ca="1">_xlfn.NORM.INV(M2550,'Input Parameters'!$E$26,'Input Parameters'!$F$26)</f>
        <v>1.3941077466903685E-2</v>
      </c>
      <c r="O2550" s="8">
        <f t="shared" ca="1" si="332"/>
        <v>5.3156110895461017E-2</v>
      </c>
      <c r="P2550" s="29">
        <f ca="1">_xlfn.LOGNORM.INV(O2550,'Input Parameters'!$H$27,'Input Parameters'!$I$27)</f>
        <v>0.69678480025333989</v>
      </c>
      <c r="Q2550" s="10"/>
      <c r="R2550" s="15">
        <f>'Input Parameters'!$E$28</f>
        <v>12.7</v>
      </c>
      <c r="S2550" s="10">
        <f t="shared" ca="1" si="333"/>
        <v>0.47478960476931265</v>
      </c>
      <c r="T2550" s="25">
        <f ca="1">_xlfn.LOGNORM.INV(S2550,'Input Parameters'!$H$29,'Input Parameters'!$I$29)</f>
        <v>57.819866843534804</v>
      </c>
      <c r="U2550" s="10">
        <f t="shared" ca="1" si="334"/>
        <v>5.6805546230056625E-2</v>
      </c>
      <c r="V2550" s="29">
        <f ca="1">IF('Input Parameters'!$D$30="Beta",_xlfn.BETA.INV(U2550,'Input Parameters'!$L$30,'Input Parameters'!$M$30,'Input Parameters'!$J$30,'Input Parameters'!$K$30),IF('Input Parameters'!$D$30="LogNorm",_xlfn.LOGNORM.INV(U2550,'Input Parameters'!$H$30,'Input Parameters'!$I$30)))</f>
        <v>0.53541423368964158</v>
      </c>
      <c r="W2550" s="2">
        <f ca="1">N2550+(P2550-N2550)*(1-ERF((T2550-R2550)/(2*SQRT(L2550*'Input Parameters'!$E$31))))</f>
        <v>4.4846576394068624E-2</v>
      </c>
      <c r="X2550">
        <f t="shared" ca="1" si="335"/>
        <v>1</v>
      </c>
      <c r="Y2550" s="7"/>
    </row>
    <row r="2551" spans="1:25" ht="15" customHeight="1" x14ac:dyDescent="0.3">
      <c r="A2551" s="130">
        <v>2544</v>
      </c>
      <c r="B2551" s="10">
        <f t="shared" ca="1" si="327"/>
        <v>0.48000532171083532</v>
      </c>
      <c r="C2551" s="57">
        <f ca="1">_xlfn.NORM.INV(B2551,'Input Parameters'!$E$19,'Input Parameters'!$F$19)</f>
        <v>563.06315080744992</v>
      </c>
      <c r="D2551" s="10">
        <f t="shared" ca="1" si="328"/>
        <v>9.381301128981423E-2</v>
      </c>
      <c r="E2551" s="59">
        <f ca="1">IF(_xlfn.NORM.INV(D2551,'Input Parameters'!$E$20,'Input Parameters'!$F$20)&lt;3500,3500,IF(_xlfn.NORM.INV(D2551,'Input Parameters'!$E$20,'Input Parameters'!$F$20)&gt;5500,5500,_xlfn.NORM.INV(D2551,'Input Parameters'!$E$20,'Input Parameters'!$F$20)))</f>
        <v>3877.6558330186608</v>
      </c>
      <c r="F2551" s="10">
        <f t="shared" ca="1" si="329"/>
        <v>0.24108711908725311</v>
      </c>
      <c r="G2551" s="61">
        <f ca="1">_xlfn.NORM.INV(F2551,'Input Parameters'!$E$21,'Input Parameters'!$F$21)</f>
        <v>279.32591433000584</v>
      </c>
      <c r="H2551" s="54">
        <f ca="1">EXP(E2551*(1/'Input Parameters'!$E$22-1/G2551))</f>
        <v>0.52315826614718819</v>
      </c>
      <c r="I2551" s="10">
        <f t="shared" ca="1" si="330"/>
        <v>0.98168527864905486</v>
      </c>
      <c r="J2551" s="29">
        <f ca="1">_xlfn.BETA.INV(I2551,'Input Parameters'!$L$24,'Input Parameters'!$M$24,'Input Parameters'!$J$24,'Input Parameters'!$K$24)</f>
        <v>0.87832368087356327</v>
      </c>
      <c r="K2551" s="156">
        <f ca="1">('Input Parameters'!$E$25/'Input Parameters'!$E$31)^$J2551</f>
        <v>1.8350256047839663E-3</v>
      </c>
      <c r="L2551" s="66">
        <f ca="1">$H2551*$C2551*'Input Parameters'!$E$23*K2551</f>
        <v>0.54054558746425585</v>
      </c>
      <c r="M2551" s="23">
        <f t="shared" ca="1" si="331"/>
        <v>0.50278353547916788</v>
      </c>
      <c r="N2551" s="15">
        <f ca="1">_xlfn.NORM.INV(M2551,'Input Parameters'!$E$26,'Input Parameters'!$F$26)</f>
        <v>3.4146524252319121E-2</v>
      </c>
      <c r="O2551" s="8">
        <f t="shared" ca="1" si="332"/>
        <v>0.22083678280183805</v>
      </c>
      <c r="P2551" s="29">
        <f ca="1">_xlfn.LOGNORM.INV(O2551,'Input Parameters'!$H$27,'Input Parameters'!$I$27)</f>
        <v>1.0129167995350159</v>
      </c>
      <c r="Q2551" s="10"/>
      <c r="R2551" s="15">
        <f>'Input Parameters'!$E$28</f>
        <v>12.7</v>
      </c>
      <c r="S2551" s="10">
        <f t="shared" ca="1" si="333"/>
        <v>0.10110378295244504</v>
      </c>
      <c r="T2551" s="25">
        <f ca="1">_xlfn.LOGNORM.INV(S2551,'Input Parameters'!$H$29,'Input Parameters'!$I$29)</f>
        <v>50.46355580911974</v>
      </c>
      <c r="U2551" s="10">
        <f t="shared" ca="1" si="334"/>
        <v>0.25550183334797361</v>
      </c>
      <c r="V2551" s="29">
        <f ca="1">IF('Input Parameters'!$D$30="Beta",_xlfn.BETA.INV(U2551,'Input Parameters'!$L$30,'Input Parameters'!$M$30,'Input Parameters'!$J$30,'Input Parameters'!$K$30),IF('Input Parameters'!$D$30="LogNorm",_xlfn.LOGNORM.INV(U2551,'Input Parameters'!$H$30,'Input Parameters'!$I$30)))</f>
        <v>0.77106157357892902</v>
      </c>
      <c r="W2551" s="2">
        <f ca="1">N2551+(P2551-N2551)*(1-ERF((T2551-R2551)/(2*SQRT(L2551*'Input Parameters'!$E$31))))</f>
        <v>3.4421823639088023E-2</v>
      </c>
      <c r="X2551">
        <f t="shared" ca="1" si="335"/>
        <v>1</v>
      </c>
      <c r="Y2551" s="7"/>
    </row>
    <row r="2552" spans="1:25" ht="15" customHeight="1" x14ac:dyDescent="0.3">
      <c r="A2552" s="130">
        <v>2545</v>
      </c>
      <c r="B2552" s="10">
        <f t="shared" ca="1" si="327"/>
        <v>0.20078557891871351</v>
      </c>
      <c r="C2552" s="57">
        <f ca="1">_xlfn.NORM.INV(B2552,'Input Parameters'!$E$19,'Input Parameters'!$F$19)</f>
        <v>496.41983527576343</v>
      </c>
      <c r="D2552" s="10">
        <f t="shared" ca="1" si="328"/>
        <v>0.29887611035713568</v>
      </c>
      <c r="E2552" s="59">
        <f ca="1">IF(_xlfn.NORM.INV(D2552,'Input Parameters'!$E$20,'Input Parameters'!$F$20)&lt;3500,3500,IF(_xlfn.NORM.INV(D2552,'Input Parameters'!$E$20,'Input Parameters'!$F$20)&gt;5500,5500,_xlfn.NORM.INV(D2552,'Input Parameters'!$E$20,'Input Parameters'!$F$20)))</f>
        <v>4430.655021071876</v>
      </c>
      <c r="F2552" s="10">
        <f t="shared" ca="1" si="329"/>
        <v>0.71302682747811874</v>
      </c>
      <c r="G2552" s="61">
        <f ca="1">_xlfn.NORM.INV(F2552,'Input Parameters'!$E$21,'Input Parameters'!$F$21)</f>
        <v>289.26927755062513</v>
      </c>
      <c r="H2552" s="54">
        <f ca="1">EXP(E2552*(1/'Input Parameters'!$E$22-1/G2552))</f>
        <v>0.82281384394726342</v>
      </c>
      <c r="I2552" s="10">
        <f t="shared" ca="1" si="330"/>
        <v>0.85945667266108705</v>
      </c>
      <c r="J2552" s="29">
        <f ca="1">_xlfn.BETA.INV(I2552,'Input Parameters'!$L$24,'Input Parameters'!$M$24,'Input Parameters'!$J$24,'Input Parameters'!$K$24)</f>
        <v>0.76671011731990335</v>
      </c>
      <c r="K2552" s="156">
        <f ca="1">('Input Parameters'!$E$25/'Input Parameters'!$E$31)^$J2552</f>
        <v>4.0866422211196024E-3</v>
      </c>
      <c r="L2552" s="66">
        <f ca="1">$H2552*$C2552*'Input Parameters'!$E$23*K2552</f>
        <v>1.6692344295601405</v>
      </c>
      <c r="M2552" s="23">
        <f t="shared" ca="1" si="331"/>
        <v>0.20482361531953375</v>
      </c>
      <c r="N2552" s="15">
        <f ca="1">_xlfn.NORM.INV(M2552,'Input Parameters'!$E$26,'Input Parameters'!$F$26)</f>
        <v>1.6685193663244269E-2</v>
      </c>
      <c r="O2552" s="8">
        <f t="shared" ca="1" si="332"/>
        <v>0.66366877857858009</v>
      </c>
      <c r="P2552" s="29">
        <f ca="1">_xlfn.LOGNORM.INV(O2552,'Input Parameters'!$H$27,'Input Parameters'!$I$27)</f>
        <v>1.7162284155752345</v>
      </c>
      <c r="Q2552" s="10"/>
      <c r="R2552" s="15">
        <f>'Input Parameters'!$E$28</f>
        <v>12.7</v>
      </c>
      <c r="S2552" s="10">
        <f t="shared" ca="1" si="333"/>
        <v>0.61183515015589662</v>
      </c>
      <c r="T2552" s="25">
        <f ca="1">_xlfn.LOGNORM.INV(S2552,'Input Parameters'!$H$29,'Input Parameters'!$I$29)</f>
        <v>60.119213217413019</v>
      </c>
      <c r="U2552" s="10">
        <f t="shared" ca="1" si="334"/>
        <v>0.68111882489931808</v>
      </c>
      <c r="V2552" s="29">
        <f ca="1">IF('Input Parameters'!$D$30="Beta",_xlfn.BETA.INV(U2552,'Input Parameters'!$L$30,'Input Parameters'!$M$30,'Input Parameters'!$J$30,'Input Parameters'!$K$30),IF('Input Parameters'!$D$30="LogNorm",_xlfn.LOGNORM.INV(U2552,'Input Parameters'!$H$30,'Input Parameters'!$I$30)))</f>
        <v>1.2030697840552453</v>
      </c>
      <c r="W2552" s="2">
        <f ca="1">N2552+(P2552-N2552)*(1-ERF((T2552-R2552)/(2*SQRT(L2552*'Input Parameters'!$E$31))))</f>
        <v>3.2749226448686261E-2</v>
      </c>
      <c r="X2552">
        <f t="shared" ca="1" si="335"/>
        <v>1</v>
      </c>
      <c r="Y2552" s="7"/>
    </row>
    <row r="2553" spans="1:25" ht="15" customHeight="1" x14ac:dyDescent="0.3">
      <c r="A2553" s="130">
        <v>2546</v>
      </c>
      <c r="B2553" s="10">
        <f t="shared" ca="1" si="327"/>
        <v>0.74956388576860578</v>
      </c>
      <c r="C2553" s="57">
        <f ca="1">_xlfn.NORM.INV(B2553,'Input Parameters'!$E$19,'Input Parameters'!$F$19)</f>
        <v>624.17847031691167</v>
      </c>
      <c r="D2553" s="10">
        <f t="shared" ca="1" si="328"/>
        <v>0.44776544658969208</v>
      </c>
      <c r="E2553" s="59">
        <f ca="1">IF(_xlfn.NORM.INV(D2553,'Input Parameters'!$E$20,'Input Parameters'!$F$20)&lt;3500,3500,IF(_xlfn.NORM.INV(D2553,'Input Parameters'!$E$20,'Input Parameters'!$F$20)&gt;5500,5500,_xlfn.NORM.INV(D2553,'Input Parameters'!$E$20,'Input Parameters'!$F$20)))</f>
        <v>4708.0837183282765</v>
      </c>
      <c r="F2553" s="10">
        <f t="shared" ca="1" si="329"/>
        <v>0.38917754383717951</v>
      </c>
      <c r="G2553" s="61">
        <f ca="1">_xlfn.NORM.INV(F2553,'Input Parameters'!$E$21,'Input Parameters'!$F$21)</f>
        <v>282.6376986116432</v>
      </c>
      <c r="H2553" s="54">
        <f ca="1">EXP(E2553*(1/'Input Parameters'!$E$22-1/G2553))</f>
        <v>0.55481611946495313</v>
      </c>
      <c r="I2553" s="10">
        <f t="shared" ca="1" si="330"/>
        <v>0.49007548926796485</v>
      </c>
      <c r="J2553" s="29">
        <f ca="1">_xlfn.BETA.INV(I2553,'Input Parameters'!$L$24,'Input Parameters'!$M$24,'Input Parameters'!$J$24,'Input Parameters'!$K$24)</f>
        <v>0.60314945573974599</v>
      </c>
      <c r="K2553" s="156">
        <f ca="1">('Input Parameters'!$E$25/'Input Parameters'!$E$31)^$J2553</f>
        <v>1.3210789367586608E-2</v>
      </c>
      <c r="L2553" s="66">
        <f ca="1">$H2553*$C2553*'Input Parameters'!$E$23*K2553</f>
        <v>4.5749528573020735</v>
      </c>
      <c r="M2553" s="23">
        <f t="shared" ca="1" si="331"/>
        <v>0.80916792447289165</v>
      </c>
      <c r="N2553" s="15">
        <f ca="1">_xlfn.NORM.INV(M2553,'Input Parameters'!$E$26,'Input Parameters'!$F$26)</f>
        <v>5.2371517221061648E-2</v>
      </c>
      <c r="O2553" s="8">
        <f t="shared" ca="1" si="332"/>
        <v>0.58214084233851182</v>
      </c>
      <c r="P2553" s="29">
        <f ca="1">_xlfn.LOGNORM.INV(O2553,'Input Parameters'!$H$27,'Input Parameters'!$I$27)</f>
        <v>1.56042172913472</v>
      </c>
      <c r="Q2553" s="10"/>
      <c r="R2553" s="15">
        <f>'Input Parameters'!$E$28</f>
        <v>12.7</v>
      </c>
      <c r="S2553" s="10">
        <f t="shared" ca="1" si="333"/>
        <v>0.14354549300168362</v>
      </c>
      <c r="T2553" s="25">
        <f ca="1">_xlfn.LOGNORM.INV(S2553,'Input Parameters'!$H$29,'Input Parameters'!$I$29)</f>
        <v>51.671914316919064</v>
      </c>
      <c r="U2553" s="10">
        <f t="shared" ca="1" si="334"/>
        <v>0.32659253109323449</v>
      </c>
      <c r="V2553" s="29">
        <f ca="1">IF('Input Parameters'!$D$30="Beta",_xlfn.BETA.INV(U2553,'Input Parameters'!$L$30,'Input Parameters'!$M$30,'Input Parameters'!$J$30,'Input Parameters'!$K$30),IF('Input Parameters'!$D$30="LogNorm",_xlfn.LOGNORM.INV(U2553,'Input Parameters'!$H$30,'Input Parameters'!$I$30)))</f>
        <v>0.83695142783942711</v>
      </c>
      <c r="W2553" s="2">
        <f ca="1">N2553+(P2553-N2553)*(1-ERF((T2553-R2553)/(2*SQRT(L2553*'Input Parameters'!$E$31))))</f>
        <v>0.35038377357947637</v>
      </c>
      <c r="X2553">
        <f t="shared" ca="1" si="335"/>
        <v>1</v>
      </c>
      <c r="Y2553" s="7"/>
    </row>
    <row r="2554" spans="1:25" ht="15" customHeight="1" x14ac:dyDescent="0.3">
      <c r="A2554" s="130">
        <v>2547</v>
      </c>
      <c r="B2554" s="10">
        <f t="shared" ca="1" si="327"/>
        <v>6.8122787688130182E-2</v>
      </c>
      <c r="C2554" s="57">
        <f ca="1">_xlfn.NORM.INV(B2554,'Input Parameters'!$E$19,'Input Parameters'!$F$19)</f>
        <v>441.40185744062097</v>
      </c>
      <c r="D2554" s="10">
        <f t="shared" ca="1" si="328"/>
        <v>0.44913979455348818</v>
      </c>
      <c r="E2554" s="59">
        <f ca="1">IF(_xlfn.NORM.INV(D2554,'Input Parameters'!$E$20,'Input Parameters'!$F$20)&lt;3500,3500,IF(_xlfn.NORM.INV(D2554,'Input Parameters'!$E$20,'Input Parameters'!$F$20)&gt;5500,5500,_xlfn.NORM.INV(D2554,'Input Parameters'!$E$20,'Input Parameters'!$F$20)))</f>
        <v>4710.5155334470892</v>
      </c>
      <c r="F2554" s="10">
        <f t="shared" ca="1" si="329"/>
        <v>0.58944903948915572</v>
      </c>
      <c r="G2554" s="61">
        <f ca="1">_xlfn.NORM.INV(F2554,'Input Parameters'!$E$21,'Input Parameters'!$F$21)</f>
        <v>286.6273655411066</v>
      </c>
      <c r="H2554" s="54">
        <f ca="1">EXP(E2554*(1/'Input Parameters'!$E$22-1/G2554))</f>
        <v>0.69946522738336636</v>
      </c>
      <c r="I2554" s="10">
        <f t="shared" ca="1" si="330"/>
        <v>0.67231605412383566</v>
      </c>
      <c r="J2554" s="29">
        <f ca="1">_xlfn.BETA.INV(I2554,'Input Parameters'!$L$24,'Input Parameters'!$M$24,'Input Parameters'!$J$24,'Input Parameters'!$K$24)</f>
        <v>0.67711319644979795</v>
      </c>
      <c r="K2554" s="156">
        <f ca="1">('Input Parameters'!$E$25/'Input Parameters'!$E$31)^$J2554</f>
        <v>7.7714087017613509E-3</v>
      </c>
      <c r="L2554" s="66">
        <f ca="1">$H2554*$C2554*'Input Parameters'!$E$23*K2554</f>
        <v>2.3993855270015643</v>
      </c>
      <c r="M2554" s="23">
        <f t="shared" ca="1" si="331"/>
        <v>0.1010434205366737</v>
      </c>
      <c r="N2554" s="15">
        <f ca="1">_xlfn.NORM.INV(M2554,'Input Parameters'!$E$26,'Input Parameters'!$F$26)</f>
        <v>7.2117995163548179E-3</v>
      </c>
      <c r="O2554" s="8">
        <f t="shared" ca="1" si="332"/>
        <v>0.1247960845302466</v>
      </c>
      <c r="P2554" s="29">
        <f ca="1">_xlfn.LOGNORM.INV(O2554,'Input Parameters'!$H$27,'Input Parameters'!$I$27)</f>
        <v>0.85542764889576028</v>
      </c>
      <c r="Q2554" s="10"/>
      <c r="R2554" s="15">
        <f>'Input Parameters'!$E$28</f>
        <v>12.7</v>
      </c>
      <c r="S2554" s="10">
        <f t="shared" ca="1" si="333"/>
        <v>0.8538695290709315</v>
      </c>
      <c r="T2554" s="25">
        <f ca="1">_xlfn.LOGNORM.INV(S2554,'Input Parameters'!$H$29,'Input Parameters'!$I$29)</f>
        <v>65.540966888069036</v>
      </c>
      <c r="U2554" s="10">
        <f t="shared" ca="1" si="334"/>
        <v>0.99264526144588161</v>
      </c>
      <c r="V2554" s="29">
        <f ca="1">IF('Input Parameters'!$D$30="Beta",_xlfn.BETA.INV(U2554,'Input Parameters'!$L$30,'Input Parameters'!$M$30,'Input Parameters'!$J$30,'Input Parameters'!$K$30),IF('Input Parameters'!$D$30="LogNorm",_xlfn.LOGNORM.INV(U2554,'Input Parameters'!$H$30,'Input Parameters'!$I$30)))</f>
        <v>2.6148190983703166</v>
      </c>
      <c r="W2554" s="2">
        <f ca="1">N2554+(P2554-N2554)*(1-ERF((T2554-R2554)/(2*SQRT(L2554*'Input Parameters'!$E$31))))</f>
        <v>2.0663154379511675E-2</v>
      </c>
      <c r="X2554">
        <f t="shared" ca="1" si="335"/>
        <v>1</v>
      </c>
      <c r="Y2554" s="7"/>
    </row>
    <row r="2555" spans="1:25" ht="15" customHeight="1" x14ac:dyDescent="0.3">
      <c r="A2555" s="130">
        <v>2548</v>
      </c>
      <c r="B2555" s="10">
        <f t="shared" ca="1" si="327"/>
        <v>0.40840634613456006</v>
      </c>
      <c r="C2555" s="57">
        <f ca="1">_xlfn.NORM.INV(B2555,'Input Parameters'!$E$19,'Input Parameters'!$F$19)</f>
        <v>547.72588210512276</v>
      </c>
      <c r="D2555" s="10">
        <f t="shared" ca="1" si="328"/>
        <v>0.50822648148776328</v>
      </c>
      <c r="E2555" s="59">
        <f ca="1">IF(_xlfn.NORM.INV(D2555,'Input Parameters'!$E$20,'Input Parameters'!$F$20)&lt;3500,3500,IF(_xlfn.NORM.INV(D2555,'Input Parameters'!$E$20,'Input Parameters'!$F$20)&gt;5500,5500,_xlfn.NORM.INV(D2555,'Input Parameters'!$E$20,'Input Parameters'!$F$20)))</f>
        <v>4814.4355348815798</v>
      </c>
      <c r="F2555" s="10">
        <f t="shared" ca="1" si="329"/>
        <v>0.39074501513847171</v>
      </c>
      <c r="G2555" s="61">
        <f ca="1">_xlfn.NORM.INV(F2555,'Input Parameters'!$E$21,'Input Parameters'!$F$21)</f>
        <v>282.66981053431761</v>
      </c>
      <c r="H2555" s="54">
        <f ca="1">EXP(E2555*(1/'Input Parameters'!$E$22-1/G2555))</f>
        <v>0.54854215077070034</v>
      </c>
      <c r="I2555" s="10">
        <f t="shared" ca="1" si="330"/>
        <v>0.39547741004454995</v>
      </c>
      <c r="J2555" s="29">
        <f ca="1">_xlfn.BETA.INV(I2555,'Input Parameters'!$L$24,'Input Parameters'!$M$24,'Input Parameters'!$J$24,'Input Parameters'!$K$24)</f>
        <v>0.56399018670866474</v>
      </c>
      <c r="K2555" s="156">
        <f ca="1">('Input Parameters'!$E$25/'Input Parameters'!$E$31)^$J2555</f>
        <v>1.7495518411857609E-2</v>
      </c>
      <c r="L2555" s="66">
        <f ca="1">$H2555*$C2555*'Input Parameters'!$E$23*K2555</f>
        <v>5.2565413381034638</v>
      </c>
      <c r="M2555" s="23">
        <f t="shared" ca="1" si="331"/>
        <v>0.97836993960489249</v>
      </c>
      <c r="N2555" s="15">
        <f ca="1">_xlfn.NORM.INV(M2555,'Input Parameters'!$E$26,'Input Parameters'!$F$26)</f>
        <v>7.6444985880236183E-2</v>
      </c>
      <c r="O2555" s="8">
        <f t="shared" ca="1" si="332"/>
        <v>0.15946313551518998</v>
      </c>
      <c r="P2555" s="29">
        <f ca="1">_xlfn.LOGNORM.INV(O2555,'Input Parameters'!$H$27,'Input Parameters'!$I$27)</f>
        <v>0.91601328791632985</v>
      </c>
      <c r="Q2555" s="10"/>
      <c r="R2555" s="15">
        <f>'Input Parameters'!$E$28</f>
        <v>12.7</v>
      </c>
      <c r="S2555" s="10">
        <f t="shared" ca="1" si="333"/>
        <v>0.48531067680643636</v>
      </c>
      <c r="T2555" s="25">
        <f ca="1">_xlfn.LOGNORM.INV(S2555,'Input Parameters'!$H$29,'Input Parameters'!$I$29)</f>
        <v>57.991540392675709</v>
      </c>
      <c r="U2555" s="10">
        <f t="shared" ca="1" si="334"/>
        <v>0.65630798171389249</v>
      </c>
      <c r="V2555" s="29">
        <f ca="1">IF('Input Parameters'!$D$30="Beta",_xlfn.BETA.INV(U2555,'Input Parameters'!$L$30,'Input Parameters'!$M$30,'Input Parameters'!$J$30,'Input Parameters'!$K$30),IF('Input Parameters'!$D$30="LogNorm",_xlfn.LOGNORM.INV(U2555,'Input Parameters'!$H$30,'Input Parameters'!$I$30)))</f>
        <v>1.1710426481040312</v>
      </c>
      <c r="W2555" s="2">
        <f ca="1">N2555+(P2555-N2555)*(1-ERF((T2555-R2555)/(2*SQRT(L2555*'Input Parameters'!$E$31))))</f>
        <v>0.21283829502030899</v>
      </c>
      <c r="X2555">
        <f t="shared" ca="1" si="335"/>
        <v>1</v>
      </c>
      <c r="Y2555" s="7"/>
    </row>
    <row r="2556" spans="1:25" ht="15" customHeight="1" x14ac:dyDescent="0.3">
      <c r="A2556" s="130">
        <v>2549</v>
      </c>
      <c r="B2556" s="10">
        <f t="shared" ca="1" si="327"/>
        <v>0.26962524014793821</v>
      </c>
      <c r="C2556" s="57">
        <f ca="1">_xlfn.NORM.INV(B2556,'Input Parameters'!$E$19,'Input Parameters'!$F$19)</f>
        <v>515.42149507261411</v>
      </c>
      <c r="D2556" s="10">
        <f t="shared" ca="1" si="328"/>
        <v>0.7641392911267525</v>
      </c>
      <c r="E2556" s="59">
        <f ca="1">IF(_xlfn.NORM.INV(D2556,'Input Parameters'!$E$20,'Input Parameters'!$F$20)&lt;3500,3500,IF(_xlfn.NORM.INV(D2556,'Input Parameters'!$E$20,'Input Parameters'!$F$20)&gt;5500,5500,_xlfn.NORM.INV(D2556,'Input Parameters'!$E$20,'Input Parameters'!$F$20)))</f>
        <v>5303.7767107643231</v>
      </c>
      <c r="F2556" s="10">
        <f t="shared" ca="1" si="329"/>
        <v>0.93308733765345919</v>
      </c>
      <c r="G2556" s="61">
        <f ca="1">_xlfn.NORM.INV(F2556,'Input Parameters'!$E$21,'Input Parameters'!$F$21)</f>
        <v>296.63360381615041</v>
      </c>
      <c r="H2556" s="54">
        <f ca="1">EXP(E2556*(1/'Input Parameters'!$E$22-1/G2556))</f>
        <v>1.2482409239607646</v>
      </c>
      <c r="I2556" s="10">
        <f t="shared" ca="1" si="330"/>
        <v>0.11746193195731403</v>
      </c>
      <c r="J2556" s="29">
        <f ca="1">_xlfn.BETA.INV(I2556,'Input Parameters'!$L$24,'Input Parameters'!$M$24,'Input Parameters'!$J$24,'Input Parameters'!$K$24)</f>
        <v>0.41222154041784964</v>
      </c>
      <c r="K2556" s="156">
        <f ca="1">('Input Parameters'!$E$25/'Input Parameters'!$E$31)^$J2556</f>
        <v>5.1969883374576219E-2</v>
      </c>
      <c r="L2556" s="66">
        <f ca="1">$H2556*$C2556*'Input Parameters'!$E$23*K2556</f>
        <v>33.435874428991525</v>
      </c>
      <c r="M2556" s="23">
        <f t="shared" ca="1" si="331"/>
        <v>0.54770739334961016</v>
      </c>
      <c r="N2556" s="15">
        <f ca="1">_xlfn.NORM.INV(M2556,'Input Parameters'!$E$26,'Input Parameters'!$F$26)</f>
        <v>3.6517294290962413E-2</v>
      </c>
      <c r="O2556" s="8">
        <f t="shared" ca="1" si="332"/>
        <v>0.61251572509489272</v>
      </c>
      <c r="P2556" s="29">
        <f ca="1">_xlfn.LOGNORM.INV(O2556,'Input Parameters'!$H$27,'Input Parameters'!$I$27)</f>
        <v>1.615572194589034</v>
      </c>
      <c r="Q2556" s="10"/>
      <c r="R2556" s="15">
        <f>'Input Parameters'!$E$28</f>
        <v>12.7</v>
      </c>
      <c r="S2556" s="10">
        <f t="shared" ca="1" si="333"/>
        <v>0.26915461898447224</v>
      </c>
      <c r="T2556" s="25">
        <f ca="1">_xlfn.LOGNORM.INV(S2556,'Input Parameters'!$H$29,'Input Parameters'!$I$29)</f>
        <v>54.344437942461255</v>
      </c>
      <c r="U2556" s="10">
        <f t="shared" ca="1" si="334"/>
        <v>0.51734710453708332</v>
      </c>
      <c r="V2556" s="29">
        <f ca="1">IF('Input Parameters'!$D$30="Beta",_xlfn.BETA.INV(U2556,'Input Parameters'!$L$30,'Input Parameters'!$M$30,'Input Parameters'!$J$30,'Input Parameters'!$K$30),IF('Input Parameters'!$D$30="LogNorm",_xlfn.LOGNORM.INV(U2556,'Input Parameters'!$H$30,'Input Parameters'!$I$30)))</f>
        <v>1.0164939695684547</v>
      </c>
      <c r="W2556" s="2">
        <f ca="1">N2556+(P2556-N2556)*(1-ERF((T2556-R2556)/(2*SQRT(L2556*'Input Parameters'!$E$31))))</f>
        <v>1.000645894225265</v>
      </c>
      <c r="X2556">
        <f t="shared" ca="1" si="335"/>
        <v>1</v>
      </c>
      <c r="Y2556" s="7"/>
    </row>
    <row r="2557" spans="1:25" ht="15" customHeight="1" x14ac:dyDescent="0.3">
      <c r="A2557" s="130">
        <v>2550</v>
      </c>
      <c r="B2557" s="10">
        <f t="shared" ca="1" si="327"/>
        <v>0.82420535441826914</v>
      </c>
      <c r="C2557" s="57">
        <f ca="1">_xlfn.NORM.INV(B2557,'Input Parameters'!$E$19,'Input Parameters'!$F$19)</f>
        <v>646.01268048656732</v>
      </c>
      <c r="D2557" s="10">
        <f t="shared" ca="1" si="328"/>
        <v>0.26709505881215867</v>
      </c>
      <c r="E2557" s="59">
        <f ca="1">IF(_xlfn.NORM.INV(D2557,'Input Parameters'!$E$20,'Input Parameters'!$F$20)&lt;3500,3500,IF(_xlfn.NORM.INV(D2557,'Input Parameters'!$E$20,'Input Parameters'!$F$20)&gt;5500,5500,_xlfn.NORM.INV(D2557,'Input Parameters'!$E$20,'Input Parameters'!$F$20)))</f>
        <v>4364.8642447550619</v>
      </c>
      <c r="F2557" s="10">
        <f t="shared" ca="1" si="329"/>
        <v>0.65299098546480838</v>
      </c>
      <c r="G2557" s="61">
        <f ca="1">_xlfn.NORM.INV(F2557,'Input Parameters'!$E$21,'Input Parameters'!$F$21)</f>
        <v>287.94218829377411</v>
      </c>
      <c r="H2557" s="54">
        <f ca="1">EXP(E2557*(1/'Input Parameters'!$E$22-1/G2557))</f>
        <v>0.76976196982506351</v>
      </c>
      <c r="I2557" s="10">
        <f t="shared" ca="1" si="330"/>
        <v>3.2591132482242324E-2</v>
      </c>
      <c r="J2557" s="29">
        <f ca="1">_xlfn.BETA.INV(I2557,'Input Parameters'!$L$24,'Input Parameters'!$M$24,'Input Parameters'!$J$24,'Input Parameters'!$K$24)</f>
        <v>0.31124364574893426</v>
      </c>
      <c r="K2557" s="156">
        <f ca="1">('Input Parameters'!$E$25/'Input Parameters'!$E$31)^$J2557</f>
        <v>0.10723622717893609</v>
      </c>
      <c r="L2557" s="66">
        <f ca="1">$H2557*$C2557*'Input Parameters'!$E$23*K2557</f>
        <v>53.326001405662588</v>
      </c>
      <c r="M2557" s="23">
        <f t="shared" ca="1" si="331"/>
        <v>0.76575019403251521</v>
      </c>
      <c r="N2557" s="15">
        <f ca="1">_xlfn.NORM.INV(M2557,'Input Parameters'!$E$26,'Input Parameters'!$F$26)</f>
        <v>4.9223371291891305E-2</v>
      </c>
      <c r="O2557" s="8">
        <f t="shared" ca="1" si="332"/>
        <v>0.19092344074150591</v>
      </c>
      <c r="P2557" s="29">
        <f ca="1">_xlfn.LOGNORM.INV(O2557,'Input Parameters'!$H$27,'Input Parameters'!$I$27)</f>
        <v>0.96688493807649201</v>
      </c>
      <c r="Q2557" s="10"/>
      <c r="R2557" s="15">
        <f>'Input Parameters'!$E$28</f>
        <v>12.7</v>
      </c>
      <c r="S2557" s="10">
        <f t="shared" ca="1" si="333"/>
        <v>9.7685881094986993E-2</v>
      </c>
      <c r="T2557" s="25">
        <f ca="1">_xlfn.LOGNORM.INV(S2557,'Input Parameters'!$H$29,'Input Parameters'!$I$29)</f>
        <v>50.352837428950274</v>
      </c>
      <c r="U2557" s="10">
        <f t="shared" ca="1" si="334"/>
        <v>0.40683620967565948</v>
      </c>
      <c r="V2557" s="29">
        <f ca="1">IF('Input Parameters'!$D$30="Beta",_xlfn.BETA.INV(U2557,'Input Parameters'!$L$30,'Input Parameters'!$M$30,'Input Parameters'!$J$30,'Input Parameters'!$K$30),IF('Input Parameters'!$D$30="LogNorm",_xlfn.LOGNORM.INV(U2557,'Input Parameters'!$H$30,'Input Parameters'!$I$30)))</f>
        <v>0.91052223152086753</v>
      </c>
      <c r="W2557" s="2">
        <f ca="1">N2557+(P2557-N2557)*(1-ERF((T2557-R2557)/(2*SQRT(L2557*'Input Parameters'!$E$31))))</f>
        <v>0.70572963810124567</v>
      </c>
      <c r="X2557">
        <f t="shared" ca="1" si="335"/>
        <v>1</v>
      </c>
      <c r="Y2557" s="7"/>
    </row>
    <row r="2558" spans="1:25" ht="15" customHeight="1" x14ac:dyDescent="0.3">
      <c r="A2558" s="130">
        <v>2551</v>
      </c>
      <c r="B2558" s="10">
        <f t="shared" ca="1" si="327"/>
        <v>0.73941489558802287</v>
      </c>
      <c r="C2558" s="57">
        <f ca="1">_xlfn.NORM.INV(B2558,'Input Parameters'!$E$19,'Input Parameters'!$F$19)</f>
        <v>621.51035018839434</v>
      </c>
      <c r="D2558" s="10">
        <f t="shared" ca="1" si="328"/>
        <v>0.50978306186957589</v>
      </c>
      <c r="E2558" s="59">
        <f ca="1">IF(_xlfn.NORM.INV(D2558,'Input Parameters'!$E$20,'Input Parameters'!$F$20)&lt;3500,3500,IF(_xlfn.NORM.INV(D2558,'Input Parameters'!$E$20,'Input Parameters'!$F$20)&gt;5500,5500,_xlfn.NORM.INV(D2558,'Input Parameters'!$E$20,'Input Parameters'!$F$20)))</f>
        <v>4817.1674704543111</v>
      </c>
      <c r="F2558" s="10">
        <f t="shared" ca="1" si="329"/>
        <v>0.5535577935936834</v>
      </c>
      <c r="G2558" s="61">
        <f ca="1">_xlfn.NORM.INV(F2558,'Input Parameters'!$E$21,'Input Parameters'!$F$21)</f>
        <v>285.90839069606011</v>
      </c>
      <c r="H2558" s="54">
        <f ca="1">EXP(E2558*(1/'Input Parameters'!$E$22-1/G2558))</f>
        <v>0.66511513341684458</v>
      </c>
      <c r="I2558" s="10">
        <f t="shared" ca="1" si="330"/>
        <v>0.63777674961867636</v>
      </c>
      <c r="J2558" s="29">
        <f ca="1">_xlfn.BETA.INV(I2558,'Input Parameters'!$L$24,'Input Parameters'!$M$24,'Input Parameters'!$J$24,'Input Parameters'!$K$24)</f>
        <v>0.66278269503014342</v>
      </c>
      <c r="K2558" s="156">
        <f ca="1">('Input Parameters'!$E$25/'Input Parameters'!$E$31)^$J2558</f>
        <v>8.6128216620621739E-3</v>
      </c>
      <c r="L2558" s="66">
        <f ca="1">$H2558*$C2558*'Input Parameters'!$E$23*K2558</f>
        <v>3.5603332461760484</v>
      </c>
      <c r="M2558" s="23">
        <f t="shared" ca="1" si="331"/>
        <v>0.61090945346909142</v>
      </c>
      <c r="N2558" s="15">
        <f ca="1">_xlfn.NORM.INV(M2558,'Input Parameters'!$E$26,'Input Parameters'!$F$26)</f>
        <v>3.9915493557306586E-2</v>
      </c>
      <c r="O2558" s="8">
        <f t="shared" ca="1" si="332"/>
        <v>0.23669738526427642</v>
      </c>
      <c r="P2558" s="29">
        <f ca="1">_xlfn.LOGNORM.INV(O2558,'Input Parameters'!$H$27,'Input Parameters'!$I$27)</f>
        <v>1.0366745772354584</v>
      </c>
      <c r="Q2558" s="10"/>
      <c r="R2558" s="15">
        <f>'Input Parameters'!$E$28</f>
        <v>12.7</v>
      </c>
      <c r="S2558" s="10">
        <f t="shared" ca="1" si="333"/>
        <v>0.32445154000318077</v>
      </c>
      <c r="T2558" s="25">
        <f ca="1">_xlfn.LOGNORM.INV(S2558,'Input Parameters'!$H$29,'Input Parameters'!$I$29)</f>
        <v>55.330016398825002</v>
      </c>
      <c r="U2558" s="10">
        <f t="shared" ca="1" si="334"/>
        <v>0.23405968482291617</v>
      </c>
      <c r="V2558" s="29">
        <f ca="1">IF('Input Parameters'!$D$30="Beta",_xlfn.BETA.INV(U2558,'Input Parameters'!$L$30,'Input Parameters'!$M$30,'Input Parameters'!$J$30,'Input Parameters'!$K$30),IF('Input Parameters'!$D$30="LogNorm",_xlfn.LOGNORM.INV(U2558,'Input Parameters'!$H$30,'Input Parameters'!$I$30)))</f>
        <v>0.75058099448034821</v>
      </c>
      <c r="W2558" s="2">
        <f ca="1">N2558+(P2558-N2558)*(1-ERF((T2558-R2558)/(2*SQRT(L2558*'Input Parameters'!$E$31))))</f>
        <v>0.14970110453559712</v>
      </c>
      <c r="X2558">
        <f t="shared" ca="1" si="335"/>
        <v>1</v>
      </c>
      <c r="Y2558" s="7"/>
    </row>
    <row r="2559" spans="1:25" ht="15" customHeight="1" x14ac:dyDescent="0.3">
      <c r="A2559" s="130">
        <v>2552</v>
      </c>
      <c r="B2559" s="10">
        <f t="shared" ca="1" si="327"/>
        <v>0.78292335554210912</v>
      </c>
      <c r="C2559" s="57">
        <f ca="1">_xlfn.NORM.INV(B2559,'Input Parameters'!$E$19,'Input Parameters'!$F$19)</f>
        <v>633.38781205079897</v>
      </c>
      <c r="D2559" s="10">
        <f t="shared" ca="1" si="328"/>
        <v>0.35210870640618031</v>
      </c>
      <c r="E2559" s="59">
        <f ca="1">IF(_xlfn.NORM.INV(D2559,'Input Parameters'!$E$20,'Input Parameters'!$F$20)&lt;3500,3500,IF(_xlfn.NORM.INV(D2559,'Input Parameters'!$E$20,'Input Parameters'!$F$20)&gt;5500,5500,_xlfn.NORM.INV(D2559,'Input Parameters'!$E$20,'Input Parameters'!$F$20)))</f>
        <v>4534.2564773305639</v>
      </c>
      <c r="F2559" s="10">
        <f t="shared" ca="1" si="329"/>
        <v>0.60271141409301099</v>
      </c>
      <c r="G2559" s="61">
        <f ca="1">_xlfn.NORM.INV(F2559,'Input Parameters'!$E$21,'Input Parameters'!$F$21)</f>
        <v>286.89652052893354</v>
      </c>
      <c r="H2559" s="54">
        <f ca="1">EXP(E2559*(1/'Input Parameters'!$E$22-1/G2559))</f>
        <v>0.71948228117110102</v>
      </c>
      <c r="I2559" s="10">
        <f t="shared" ca="1" si="330"/>
        <v>0.73524795672292842</v>
      </c>
      <c r="J2559" s="29">
        <f ca="1">_xlfn.BETA.INV(I2559,'Input Parameters'!$L$24,'Input Parameters'!$M$24,'Input Parameters'!$J$24,'Input Parameters'!$K$24)</f>
        <v>0.70430365711259324</v>
      </c>
      <c r="K2559" s="156">
        <f ca="1">('Input Parameters'!$E$25/'Input Parameters'!$E$31)^$J2559</f>
        <v>6.3942514818507122E-3</v>
      </c>
      <c r="L2559" s="66">
        <f ca="1">$H2559*$C2559*'Input Parameters'!$E$23*K2559</f>
        <v>2.9139327057096156</v>
      </c>
      <c r="M2559" s="23">
        <f t="shared" ca="1" si="331"/>
        <v>0.10768722829391786</v>
      </c>
      <c r="N2559" s="15">
        <f ca="1">_xlfn.NORM.INV(M2559,'Input Parameters'!$E$26,'Input Parameters'!$F$26)</f>
        <v>7.9826420329559139E-3</v>
      </c>
      <c r="O2559" s="8">
        <f t="shared" ca="1" si="332"/>
        <v>0.88769682174160391</v>
      </c>
      <c r="P2559" s="29">
        <f ca="1">_xlfn.LOGNORM.INV(O2559,'Input Parameters'!$H$27,'Input Parameters'!$I$27)</f>
        <v>2.4362564182936146</v>
      </c>
      <c r="Q2559" s="10"/>
      <c r="R2559" s="15">
        <f>'Input Parameters'!$E$28</f>
        <v>12.7</v>
      </c>
      <c r="S2559" s="10">
        <f t="shared" ca="1" si="333"/>
        <v>0.19039139181668241</v>
      </c>
      <c r="T2559" s="25">
        <f ca="1">_xlfn.LOGNORM.INV(S2559,'Input Parameters'!$H$29,'Input Parameters'!$I$29)</f>
        <v>52.774579111726425</v>
      </c>
      <c r="U2559" s="10">
        <f t="shared" ca="1" si="334"/>
        <v>0.15555784975462772</v>
      </c>
      <c r="V2559" s="29">
        <f ca="1">IF('Input Parameters'!$D$30="Beta",_xlfn.BETA.INV(U2559,'Input Parameters'!$L$30,'Input Parameters'!$M$30,'Input Parameters'!$J$30,'Input Parameters'!$K$30),IF('Input Parameters'!$D$30="LogNorm",_xlfn.LOGNORM.INV(U2559,'Input Parameters'!$H$30,'Input Parameters'!$I$30)))</f>
        <v>0.67017289752649167</v>
      </c>
      <c r="W2559" s="2">
        <f ca="1">N2559+(P2559-N2559)*(1-ERF((T2559-R2559)/(2*SQRT(L2559*'Input Parameters'!$E$31))))</f>
        <v>0.24330602927659056</v>
      </c>
      <c r="X2559">
        <f t="shared" ca="1" si="335"/>
        <v>1</v>
      </c>
      <c r="Y2559" s="7"/>
    </row>
    <row r="2560" spans="1:25" ht="15" customHeight="1" x14ac:dyDescent="0.3">
      <c r="A2560" s="130">
        <v>2553</v>
      </c>
      <c r="B2560" s="10">
        <f t="shared" ca="1" si="327"/>
        <v>0.24199862016254614</v>
      </c>
      <c r="C2560" s="57">
        <f ca="1">_xlfn.NORM.INV(B2560,'Input Parameters'!$E$19,'Input Parameters'!$F$19)</f>
        <v>508.15946241109901</v>
      </c>
      <c r="D2560" s="10">
        <f t="shared" ca="1" si="328"/>
        <v>0.94409755050919342</v>
      </c>
      <c r="E2560" s="59">
        <f ca="1">IF(_xlfn.NORM.INV(D2560,'Input Parameters'!$E$20,'Input Parameters'!$F$20)&lt;3500,3500,IF(_xlfn.NORM.INV(D2560,'Input Parameters'!$E$20,'Input Parameters'!$F$20)&gt;5500,5500,_xlfn.NORM.INV(D2560,'Input Parameters'!$E$20,'Input Parameters'!$F$20)))</f>
        <v>5500</v>
      </c>
      <c r="F2560" s="10">
        <f t="shared" ca="1" si="329"/>
        <v>9.3888060647157823E-2</v>
      </c>
      <c r="G2560" s="61">
        <f ca="1">_xlfn.NORM.INV(F2560,'Input Parameters'!$E$21,'Input Parameters'!$F$21)</f>
        <v>274.49691418875352</v>
      </c>
      <c r="H2560" s="54">
        <f ca="1">EXP(E2560*(1/'Input Parameters'!$E$22-1/G2560))</f>
        <v>0.28214784906882906</v>
      </c>
      <c r="I2560" s="10">
        <f t="shared" ca="1" si="330"/>
        <v>0.52162299809974533</v>
      </c>
      <c r="J2560" s="29">
        <f ca="1">_xlfn.BETA.INV(I2560,'Input Parameters'!$L$24,'Input Parameters'!$M$24,'Input Parameters'!$J$24,'Input Parameters'!$K$24)</f>
        <v>0.61587332945051099</v>
      </c>
      <c r="K2560" s="156">
        <f ca="1">('Input Parameters'!$E$25/'Input Parameters'!$E$31)^$J2560</f>
        <v>1.2058364357965777E-2</v>
      </c>
      <c r="L2560" s="66">
        <f ca="1">$H2560*$C2560*'Input Parameters'!$E$23*K2560</f>
        <v>1.7288812456226414</v>
      </c>
      <c r="M2560" s="23">
        <f t="shared" ca="1" si="331"/>
        <v>0.36748039139863897</v>
      </c>
      <c r="N2560" s="15">
        <f ca="1">_xlfn.NORM.INV(M2560,'Input Parameters'!$E$26,'Input Parameters'!$F$26)</f>
        <v>2.6890785250808059E-2</v>
      </c>
      <c r="O2560" s="8">
        <f t="shared" ca="1" si="332"/>
        <v>0.77129245131782287</v>
      </c>
      <c r="P2560" s="29">
        <f ca="1">_xlfn.LOGNORM.INV(O2560,'Input Parameters'!$H$27,'Input Parameters'!$I$27)</f>
        <v>1.9777738366798503</v>
      </c>
      <c r="Q2560" s="10"/>
      <c r="R2560" s="15">
        <f>'Input Parameters'!$E$28</f>
        <v>12.7</v>
      </c>
      <c r="S2560" s="10">
        <f t="shared" ca="1" si="333"/>
        <v>0.74014857539467971</v>
      </c>
      <c r="T2560" s="25">
        <f ca="1">_xlfn.LOGNORM.INV(S2560,'Input Parameters'!$H$29,'Input Parameters'!$I$29)</f>
        <v>62.596788021025965</v>
      </c>
      <c r="U2560" s="10">
        <f t="shared" ca="1" si="334"/>
        <v>0.56216889115935531</v>
      </c>
      <c r="V2560" s="29">
        <f ca="1">IF('Input Parameters'!$D$30="Beta",_xlfn.BETA.INV(U2560,'Input Parameters'!$L$30,'Input Parameters'!$M$30,'Input Parameters'!$J$30,'Input Parameters'!$K$30),IF('Input Parameters'!$D$30="LogNorm",_xlfn.LOGNORM.INV(U2560,'Input Parameters'!$H$30,'Input Parameters'!$I$30)))</f>
        <v>1.0628034967249074</v>
      </c>
      <c r="W2560" s="2">
        <f ca="1">N2560+(P2560-N2560)*(1-ERF((T2560-R2560)/(2*SQRT(L2560*'Input Parameters'!$E$31))))</f>
        <v>4.1111118884776046E-2</v>
      </c>
      <c r="X2560">
        <f t="shared" ca="1" si="335"/>
        <v>1</v>
      </c>
      <c r="Y2560" s="7"/>
    </row>
    <row r="2561" spans="1:25" ht="15" customHeight="1" x14ac:dyDescent="0.3">
      <c r="A2561" s="130">
        <v>2554</v>
      </c>
      <c r="B2561" s="10">
        <f t="shared" ca="1" si="327"/>
        <v>0.32187759125315907</v>
      </c>
      <c r="C2561" s="57">
        <f ca="1">_xlfn.NORM.INV(B2561,'Input Parameters'!$E$19,'Input Parameters'!$F$19)</f>
        <v>528.2225662824419</v>
      </c>
      <c r="D2561" s="10">
        <f t="shared" ca="1" si="328"/>
        <v>0.41514877303844355</v>
      </c>
      <c r="E2561" s="59">
        <f ca="1">IF(_xlfn.NORM.INV(D2561,'Input Parameters'!$E$20,'Input Parameters'!$F$20)&lt;3500,3500,IF(_xlfn.NORM.INV(D2561,'Input Parameters'!$E$20,'Input Parameters'!$F$20)&gt;5500,5500,_xlfn.NORM.INV(D2561,'Input Parameters'!$E$20,'Input Parameters'!$F$20)))</f>
        <v>4649.976021049064</v>
      </c>
      <c r="F2561" s="10">
        <f t="shared" ca="1" si="329"/>
        <v>0.92289243578878677</v>
      </c>
      <c r="G2561" s="61">
        <f ca="1">_xlfn.NORM.INV(F2561,'Input Parameters'!$E$21,'Input Parameters'!$F$21)</f>
        <v>296.04892511616561</v>
      </c>
      <c r="H2561" s="54">
        <f ca="1">EXP(E2561*(1/'Input Parameters'!$E$22-1/G2561))</f>
        <v>1.1775582488961751</v>
      </c>
      <c r="I2561" s="10">
        <f t="shared" ca="1" si="330"/>
        <v>0.46419477919453689</v>
      </c>
      <c r="J2561" s="29">
        <f ca="1">_xlfn.BETA.INV(I2561,'Input Parameters'!$L$24,'Input Parameters'!$M$24,'Input Parameters'!$J$24,'Input Parameters'!$K$24)</f>
        <v>0.59262451523812154</v>
      </c>
      <c r="K2561" s="156">
        <f ca="1">('Input Parameters'!$E$25/'Input Parameters'!$E$31)^$J2561</f>
        <v>1.4246838679650761E-2</v>
      </c>
      <c r="L2561" s="66">
        <f ca="1">$H2561*$C2561*'Input Parameters'!$E$23*K2561</f>
        <v>8.8617165907015476</v>
      </c>
      <c r="M2561" s="23">
        <f t="shared" ca="1" si="331"/>
        <v>0.12814421246277252</v>
      </c>
      <c r="N2561" s="15">
        <f ca="1">_xlfn.NORM.INV(M2561,'Input Parameters'!$E$26,'Input Parameters'!$F$26)</f>
        <v>1.0160644360688562E-2</v>
      </c>
      <c r="O2561" s="8">
        <f t="shared" ca="1" si="332"/>
        <v>0.79292385900698004</v>
      </c>
      <c r="P2561" s="29">
        <f ca="1">_xlfn.LOGNORM.INV(O2561,'Input Parameters'!$H$27,'Input Parameters'!$I$27)</f>
        <v>2.0431410830905961</v>
      </c>
      <c r="Q2561" s="10"/>
      <c r="R2561" s="15">
        <f>'Input Parameters'!$E$28</f>
        <v>12.7</v>
      </c>
      <c r="S2561" s="10">
        <f t="shared" ca="1" si="333"/>
        <v>0.32254846263365944</v>
      </c>
      <c r="T2561" s="25">
        <f ca="1">_xlfn.LOGNORM.INV(S2561,'Input Parameters'!$H$29,'Input Parameters'!$I$29)</f>
        <v>55.297116729161885</v>
      </c>
      <c r="U2561" s="10">
        <f t="shared" ca="1" si="334"/>
        <v>0.62247795557163621</v>
      </c>
      <c r="V2561" s="29">
        <f ca="1">IF('Input Parameters'!$D$30="Beta",_xlfn.BETA.INV(U2561,'Input Parameters'!$L$30,'Input Parameters'!$M$30,'Input Parameters'!$J$30,'Input Parameters'!$K$30),IF('Input Parameters'!$D$30="LogNorm",_xlfn.LOGNORM.INV(U2561,'Input Parameters'!$H$30,'Input Parameters'!$I$30)))</f>
        <v>1.1300261627503132</v>
      </c>
      <c r="W2561" s="2">
        <f ca="1">N2561+(P2561-N2561)*(1-ERF((T2561-R2561)/(2*SQRT(L2561*'Input Parameters'!$E$31))))</f>
        <v>0.64367955902183138</v>
      </c>
      <c r="X2561">
        <f t="shared" ca="1" si="335"/>
        <v>1</v>
      </c>
      <c r="Y2561" s="7"/>
    </row>
    <row r="2562" spans="1:25" ht="15" customHeight="1" x14ac:dyDescent="0.3">
      <c r="A2562" s="130">
        <v>2555</v>
      </c>
      <c r="B2562" s="10">
        <f t="shared" ca="1" si="327"/>
        <v>0.74679755324054342</v>
      </c>
      <c r="C2562" s="57">
        <f ca="1">_xlfn.NORM.INV(B2562,'Input Parameters'!$E$19,'Input Parameters'!$F$19)</f>
        <v>623.44568782012288</v>
      </c>
      <c r="D2562" s="10">
        <f t="shared" ca="1" si="328"/>
        <v>0.66349785984252962</v>
      </c>
      <c r="E2562" s="59">
        <f ca="1">IF(_xlfn.NORM.INV(D2562,'Input Parameters'!$E$20,'Input Parameters'!$F$20)&lt;3500,3500,IF(_xlfn.NORM.INV(D2562,'Input Parameters'!$E$20,'Input Parameters'!$F$20)&gt;5500,5500,_xlfn.NORM.INV(D2562,'Input Parameters'!$E$20,'Input Parameters'!$F$20)))</f>
        <v>5095.419887480427</v>
      </c>
      <c r="F2562" s="10">
        <f t="shared" ca="1" si="329"/>
        <v>0.65401150968695931</v>
      </c>
      <c r="G2562" s="61">
        <f ca="1">_xlfn.NORM.INV(F2562,'Input Parameters'!$E$21,'Input Parameters'!$F$21)</f>
        <v>287.96392433495089</v>
      </c>
      <c r="H2562" s="54">
        <f ca="1">EXP(E2562*(1/'Input Parameters'!$E$22-1/G2562))</f>
        <v>0.73776120059905148</v>
      </c>
      <c r="I2562" s="10">
        <f t="shared" ca="1" si="330"/>
        <v>0.47043447731810184</v>
      </c>
      <c r="J2562" s="29">
        <f ca="1">_xlfn.BETA.INV(I2562,'Input Parameters'!$L$24,'Input Parameters'!$M$24,'Input Parameters'!$J$24,'Input Parameters'!$K$24)</f>
        <v>0.59517143390296801</v>
      </c>
      <c r="K2562" s="156">
        <f ca="1">('Input Parameters'!$E$25/'Input Parameters'!$E$31)^$J2562</f>
        <v>1.3988906077735251E-2</v>
      </c>
      <c r="L2562" s="66">
        <f ca="1">$H2562*$C2562*'Input Parameters'!$E$23*K2562</f>
        <v>6.4342538538069176</v>
      </c>
      <c r="M2562" s="23">
        <f t="shared" ca="1" si="331"/>
        <v>0.83813991349794781</v>
      </c>
      <c r="N2562" s="15">
        <f ca="1">_xlfn.NORM.INV(M2562,'Input Parameters'!$E$26,'Input Parameters'!$F$26)</f>
        <v>5.4723678930876513E-2</v>
      </c>
      <c r="O2562" s="8">
        <f t="shared" ca="1" si="332"/>
        <v>0.96522040483957339</v>
      </c>
      <c r="P2562" s="29">
        <f ca="1">_xlfn.LOGNORM.INV(O2562,'Input Parameters'!$H$27,'Input Parameters'!$I$27)</f>
        <v>3.1774729810265634</v>
      </c>
      <c r="Q2562" s="10"/>
      <c r="R2562" s="15">
        <f>'Input Parameters'!$E$28</f>
        <v>12.7</v>
      </c>
      <c r="S2562" s="10">
        <f t="shared" ca="1" si="333"/>
        <v>0.75253035088565312</v>
      </c>
      <c r="T2562" s="25">
        <f ca="1">_xlfn.LOGNORM.INV(S2562,'Input Parameters'!$H$29,'Input Parameters'!$I$29)</f>
        <v>62.869152595053599</v>
      </c>
      <c r="U2562" s="10">
        <f t="shared" ca="1" si="334"/>
        <v>0.53999201274899045</v>
      </c>
      <c r="V2562" s="29">
        <f ca="1">IF('Input Parameters'!$D$30="Beta",_xlfn.BETA.INV(U2562,'Input Parameters'!$L$30,'Input Parameters'!$M$30,'Input Parameters'!$J$30,'Input Parameters'!$K$30),IF('Input Parameters'!$D$30="LogNorm",_xlfn.LOGNORM.INV(U2562,'Input Parameters'!$H$30,'Input Parameters'!$I$30)))</f>
        <v>1.0395671779560405</v>
      </c>
      <c r="W2562" s="2">
        <f ca="1">N2562+(P2562-N2562)*(1-ERF((T2562-R2562)/(2*SQRT(L2562*'Input Parameters'!$E$31))))</f>
        <v>0.56046265614382751</v>
      </c>
      <c r="X2562">
        <f t="shared" ca="1" si="335"/>
        <v>1</v>
      </c>
      <c r="Y2562" s="7"/>
    </row>
    <row r="2563" spans="1:25" ht="15" customHeight="1" x14ac:dyDescent="0.3">
      <c r="A2563" s="130">
        <v>2556</v>
      </c>
      <c r="B2563" s="10">
        <f t="shared" ca="1" si="327"/>
        <v>0.71189971485171399</v>
      </c>
      <c r="C2563" s="57">
        <f ca="1">_xlfn.NORM.INV(B2563,'Input Parameters'!$E$19,'Input Parameters'!$F$19)</f>
        <v>614.53068987437473</v>
      </c>
      <c r="D2563" s="10">
        <f t="shared" ca="1" si="328"/>
        <v>0.90979748318306475</v>
      </c>
      <c r="E2563" s="59">
        <f ca="1">IF(_xlfn.NORM.INV(D2563,'Input Parameters'!$E$20,'Input Parameters'!$F$20)&lt;3500,3500,IF(_xlfn.NORM.INV(D2563,'Input Parameters'!$E$20,'Input Parameters'!$F$20)&gt;5500,5500,_xlfn.NORM.INV(D2563,'Input Parameters'!$E$20,'Input Parameters'!$F$20)))</f>
        <v>5500</v>
      </c>
      <c r="F2563" s="10">
        <f t="shared" ca="1" si="329"/>
        <v>0.35379255406741084</v>
      </c>
      <c r="G2563" s="61">
        <f ca="1">_xlfn.NORM.INV(F2563,'Input Parameters'!$E$21,'Input Parameters'!$F$21)</f>
        <v>281.90170354833162</v>
      </c>
      <c r="H2563" s="54">
        <f ca="1">EXP(E2563*(1/'Input Parameters'!$E$22-1/G2563))</f>
        <v>0.47758374945765319</v>
      </c>
      <c r="I2563" s="10">
        <f t="shared" ca="1" si="330"/>
        <v>0.5181814587559983</v>
      </c>
      <c r="J2563" s="29">
        <f ca="1">_xlfn.BETA.INV(I2563,'Input Parameters'!$L$24,'Input Parameters'!$M$24,'Input Parameters'!$J$24,'Input Parameters'!$K$24)</f>
        <v>0.61448905100058671</v>
      </c>
      <c r="K2563" s="156">
        <f ca="1">('Input Parameters'!$E$25/'Input Parameters'!$E$31)^$J2563</f>
        <v>1.2178702679496936E-2</v>
      </c>
      <c r="L2563" s="66">
        <f ca="1">$H2563*$C2563*'Input Parameters'!$E$23*K2563</f>
        <v>3.5743258786817611</v>
      </c>
      <c r="M2563" s="23">
        <f t="shared" ca="1" si="331"/>
        <v>0.55806878178423969</v>
      </c>
      <c r="N2563" s="15">
        <f ca="1">_xlfn.NORM.INV(M2563,'Input Parameters'!$E$26,'Input Parameters'!$F$26)</f>
        <v>3.7067568226627531E-2</v>
      </c>
      <c r="O2563" s="8">
        <f t="shared" ca="1" si="332"/>
        <v>0.94751104465757308</v>
      </c>
      <c r="P2563" s="29">
        <f ca="1">_xlfn.LOGNORM.INV(O2563,'Input Parameters'!$H$27,'Input Parameters'!$I$27)</f>
        <v>2.9166684098297333</v>
      </c>
      <c r="Q2563" s="10"/>
      <c r="R2563" s="15">
        <f>'Input Parameters'!$E$28</f>
        <v>12.7</v>
      </c>
      <c r="S2563" s="10">
        <f t="shared" ca="1" si="333"/>
        <v>4.0858940790557186E-2</v>
      </c>
      <c r="T2563" s="25">
        <f ca="1">_xlfn.LOGNORM.INV(S2563,'Input Parameters'!$H$29,'Input Parameters'!$I$29)</f>
        <v>47.893811570963074</v>
      </c>
      <c r="U2563" s="10">
        <f t="shared" ca="1" si="334"/>
        <v>0.30456681014701836</v>
      </c>
      <c r="V2563" s="29">
        <f ca="1">IF('Input Parameters'!$D$30="Beta",_xlfn.BETA.INV(U2563,'Input Parameters'!$L$30,'Input Parameters'!$M$30,'Input Parameters'!$J$30,'Input Parameters'!$K$30),IF('Input Parameters'!$D$30="LogNorm",_xlfn.LOGNORM.INV(U2563,'Input Parameters'!$H$30,'Input Parameters'!$I$30)))</f>
        <v>0.81674665481147712</v>
      </c>
      <c r="W2563" s="2">
        <f ca="1">N2563+(P2563-N2563)*(1-ERF((T2563-R2563)/(2*SQRT(L2563*'Input Parameters'!$E$31))))</f>
        <v>0.57864570100438362</v>
      </c>
      <c r="X2563">
        <f t="shared" ca="1" si="335"/>
        <v>1</v>
      </c>
      <c r="Y2563" s="7"/>
    </row>
    <row r="2564" spans="1:25" ht="15" customHeight="1" x14ac:dyDescent="0.3">
      <c r="A2564" s="130">
        <v>2557</v>
      </c>
      <c r="B2564" s="10">
        <f t="shared" ca="1" si="327"/>
        <v>0.95591146002242888</v>
      </c>
      <c r="C2564" s="57">
        <f ca="1">_xlfn.NORM.INV(B2564,'Input Parameters'!$E$19,'Input Parameters'!$F$19)</f>
        <v>711.38035894936922</v>
      </c>
      <c r="D2564" s="10">
        <f t="shared" ca="1" si="328"/>
        <v>0.45549316388557759</v>
      </c>
      <c r="E2564" s="59">
        <f ca="1">IF(_xlfn.NORM.INV(D2564,'Input Parameters'!$E$20,'Input Parameters'!$F$20)&lt;3500,3500,IF(_xlfn.NORM.INV(D2564,'Input Parameters'!$E$20,'Input Parameters'!$F$20)&gt;5500,5500,_xlfn.NORM.INV(D2564,'Input Parameters'!$E$20,'Input Parameters'!$F$20)))</f>
        <v>4721.7438316553462</v>
      </c>
      <c r="F2564" s="10">
        <f t="shared" ca="1" si="329"/>
        <v>0.59478151078941066</v>
      </c>
      <c r="G2564" s="61">
        <f ca="1">_xlfn.NORM.INV(F2564,'Input Parameters'!$E$21,'Input Parameters'!$F$21)</f>
        <v>286.73531797772239</v>
      </c>
      <c r="H2564" s="54">
        <f ca="1">EXP(E2564*(1/'Input Parameters'!$E$22-1/G2564))</f>
        <v>0.70321742615855987</v>
      </c>
      <c r="I2564" s="10">
        <f t="shared" ca="1" si="330"/>
        <v>0.2668446043792978</v>
      </c>
      <c r="J2564" s="29">
        <f ca="1">_xlfn.BETA.INV(I2564,'Input Parameters'!$L$24,'Input Parameters'!$M$24,'Input Parameters'!$J$24,'Input Parameters'!$K$24)</f>
        <v>0.50492022753955379</v>
      </c>
      <c r="K2564" s="156">
        <f ca="1">('Input Parameters'!$E$25/'Input Parameters'!$E$31)^$J2564</f>
        <v>2.6727311057951824E-2</v>
      </c>
      <c r="L2564" s="66">
        <f ca="1">$H2564*$C2564*'Input Parameters'!$E$23*K2564</f>
        <v>13.370472731643419</v>
      </c>
      <c r="M2564" s="23">
        <f t="shared" ca="1" si="331"/>
        <v>0.74109541175172355</v>
      </c>
      <c r="N2564" s="15">
        <f ca="1">_xlfn.NORM.INV(M2564,'Input Parameters'!$E$26,'Input Parameters'!$F$26)</f>
        <v>4.7581249770252125E-2</v>
      </c>
      <c r="O2564" s="8">
        <f t="shared" ca="1" si="332"/>
        <v>7.037215297963173E-2</v>
      </c>
      <c r="P2564" s="29">
        <f ca="1">_xlfn.LOGNORM.INV(O2564,'Input Parameters'!$H$27,'Input Parameters'!$I$27)</f>
        <v>0.74195218842012201</v>
      </c>
      <c r="Q2564" s="10"/>
      <c r="R2564" s="15">
        <f>'Input Parameters'!$E$28</f>
        <v>12.7</v>
      </c>
      <c r="S2564" s="10">
        <f t="shared" ca="1" si="333"/>
        <v>0.90962828270922103</v>
      </c>
      <c r="T2564" s="25">
        <f ca="1">_xlfn.LOGNORM.INV(S2564,'Input Parameters'!$H$29,'Input Parameters'!$I$29)</f>
        <v>67.674291908091746</v>
      </c>
      <c r="U2564" s="10">
        <f t="shared" ca="1" si="334"/>
        <v>0.23420257395573973</v>
      </c>
      <c r="V2564" s="29">
        <f ca="1">IF('Input Parameters'!$D$30="Beta",_xlfn.BETA.INV(U2564,'Input Parameters'!$L$30,'Input Parameters'!$M$30,'Input Parameters'!$J$30,'Input Parameters'!$K$30),IF('Input Parameters'!$D$30="LogNorm",_xlfn.LOGNORM.INV(U2564,'Input Parameters'!$H$30,'Input Parameters'!$I$30)))</f>
        <v>0.75071891825805115</v>
      </c>
      <c r="W2564" s="2">
        <f ca="1">N2564+(P2564-N2564)*(1-ERF((T2564-R2564)/(2*SQRT(L2564*'Input Parameters'!$E$31))))</f>
        <v>0.24737938489829561</v>
      </c>
      <c r="X2564">
        <f t="shared" ca="1" si="335"/>
        <v>1</v>
      </c>
      <c r="Y2564" s="7"/>
    </row>
    <row r="2565" spans="1:25" ht="15" customHeight="1" x14ac:dyDescent="0.3">
      <c r="A2565" s="130">
        <v>2558</v>
      </c>
      <c r="B2565" s="10">
        <f t="shared" ref="B2565:B2628" ca="1" si="336">RAND()</f>
        <v>0.21826548479625862</v>
      </c>
      <c r="C2565" s="57">
        <f ca="1">_xlfn.NORM.INV(B2565,'Input Parameters'!$E$19,'Input Parameters'!$F$19)</f>
        <v>501.55354687873478</v>
      </c>
      <c r="D2565" s="10">
        <f t="shared" ref="D2565:D2628" ca="1" si="337">RAND()</f>
        <v>0.70108245866283214</v>
      </c>
      <c r="E2565" s="59">
        <f ca="1">IF(_xlfn.NORM.INV(D2565,'Input Parameters'!$E$20,'Input Parameters'!$F$20)&lt;3500,3500,IF(_xlfn.NORM.INV(D2565,'Input Parameters'!$E$20,'Input Parameters'!$F$20)&gt;5500,5500,_xlfn.NORM.INV(D2565,'Input Parameters'!$E$20,'Input Parameters'!$F$20)))</f>
        <v>5169.2614276359327</v>
      </c>
      <c r="F2565" s="10">
        <f t="shared" ref="F2565:F2628" ca="1" si="338">RAND()</f>
        <v>0.30225022021545922</v>
      </c>
      <c r="G2565" s="61">
        <f ca="1">_xlfn.NORM.INV(F2565,'Input Parameters'!$E$21,'Input Parameters'!$F$21)</f>
        <v>280.77899506871785</v>
      </c>
      <c r="H2565" s="54">
        <f ca="1">EXP(E2565*(1/'Input Parameters'!$E$22-1/G2565))</f>
        <v>0.46398763768856721</v>
      </c>
      <c r="I2565" s="10">
        <f t="shared" ref="I2565:I2628" ca="1" si="339">RAND()</f>
        <v>0.55943718723672931</v>
      </c>
      <c r="J2565" s="29">
        <f ca="1">_xlfn.BETA.INV(I2565,'Input Parameters'!$L$24,'Input Parameters'!$M$24,'Input Parameters'!$J$24,'Input Parameters'!$K$24)</f>
        <v>0.63106024513532799</v>
      </c>
      <c r="K2565" s="156">
        <f ca="1">('Input Parameters'!$E$25/'Input Parameters'!$E$31)^$J2565</f>
        <v>1.0813706958442637E-2</v>
      </c>
      <c r="L2565" s="66">
        <f ca="1">$H2565*$C2565*'Input Parameters'!$E$23*K2565</f>
        <v>2.516507980191693</v>
      </c>
      <c r="M2565" s="23">
        <f t="shared" ref="M2565:M2628" ca="1" si="340">RAND()</f>
        <v>0.93209560826362259</v>
      </c>
      <c r="N2565" s="15">
        <f ca="1">_xlfn.NORM.INV(M2565,'Input Parameters'!$E$26,'Input Parameters'!$F$26)</f>
        <v>6.5323220109910152E-2</v>
      </c>
      <c r="O2565" s="8">
        <f t="shared" ref="O2565:O2628" ca="1" si="341">RAND()</f>
        <v>0.59039666136380842</v>
      </c>
      <c r="P2565" s="29">
        <f ca="1">_xlfn.LOGNORM.INV(O2565,'Input Parameters'!$H$27,'Input Parameters'!$I$27)</f>
        <v>1.5751204649868302</v>
      </c>
      <c r="Q2565" s="10"/>
      <c r="R2565" s="15">
        <f>'Input Parameters'!$E$28</f>
        <v>12.7</v>
      </c>
      <c r="S2565" s="10">
        <f t="shared" ref="S2565:S2628" ca="1" si="342">RAND()</f>
        <v>0.69793497979127961</v>
      </c>
      <c r="T2565" s="25">
        <f ca="1">_xlfn.LOGNORM.INV(S2565,'Input Parameters'!$H$29,'Input Parameters'!$I$29)</f>
        <v>61.722122827225839</v>
      </c>
      <c r="U2565" s="10">
        <f t="shared" ref="U2565:U2628" ca="1" si="343">RAND()</f>
        <v>0.97570618489570859</v>
      </c>
      <c r="V2565" s="29">
        <f ca="1">IF('Input Parameters'!$D$30="Beta",_xlfn.BETA.INV(U2565,'Input Parameters'!$L$30,'Input Parameters'!$M$30,'Input Parameters'!$J$30,'Input Parameters'!$K$30),IF('Input Parameters'!$D$30="LogNorm",_xlfn.LOGNORM.INV(U2565,'Input Parameters'!$H$30,'Input Parameters'!$I$30)))</f>
        <v>2.1747906301096234</v>
      </c>
      <c r="W2565" s="2">
        <f ca="1">N2565+(P2565-N2565)*(1-ERF((T2565-R2565)/(2*SQRT(L2565*'Input Parameters'!$E$31))))</f>
        <v>0.10892475323783313</v>
      </c>
      <c r="X2565">
        <f t="shared" ca="1" si="335"/>
        <v>1</v>
      </c>
      <c r="Y2565" s="7"/>
    </row>
    <row r="2566" spans="1:25" ht="15" customHeight="1" x14ac:dyDescent="0.3">
      <c r="A2566" s="130">
        <v>2559</v>
      </c>
      <c r="B2566" s="10">
        <f t="shared" ca="1" si="336"/>
        <v>0.37324123588891256</v>
      </c>
      <c r="C2566" s="57">
        <f ca="1">_xlfn.NORM.INV(B2566,'Input Parameters'!$E$19,'Input Parameters'!$F$19)</f>
        <v>539.98275883145027</v>
      </c>
      <c r="D2566" s="10">
        <f t="shared" ca="1" si="337"/>
        <v>0.614070274730115</v>
      </c>
      <c r="E2566" s="59">
        <f ca="1">IF(_xlfn.NORM.INV(D2566,'Input Parameters'!$E$20,'Input Parameters'!$F$20)&lt;3500,3500,IF(_xlfn.NORM.INV(D2566,'Input Parameters'!$E$20,'Input Parameters'!$F$20)&gt;5500,5500,_xlfn.NORM.INV(D2566,'Input Parameters'!$E$20,'Input Parameters'!$F$20)))</f>
        <v>5002.960460579995</v>
      </c>
      <c r="F2566" s="10">
        <f t="shared" ca="1" si="338"/>
        <v>0.6692877530856175</v>
      </c>
      <c r="G2566" s="61">
        <f ca="1">_xlfn.NORM.INV(F2566,'Input Parameters'!$E$21,'Input Parameters'!$F$21)</f>
        <v>288.29226569759987</v>
      </c>
      <c r="H2566" s="54">
        <f ca="1">EXP(E2566*(1/'Input Parameters'!$E$22-1/G2566))</f>
        <v>0.75666905831951603</v>
      </c>
      <c r="I2566" s="10">
        <f t="shared" ca="1" si="339"/>
        <v>0.38737495317482118</v>
      </c>
      <c r="J2566" s="29">
        <f ca="1">_xlfn.BETA.INV(I2566,'Input Parameters'!$L$24,'Input Parameters'!$M$24,'Input Parameters'!$J$24,'Input Parameters'!$K$24)</f>
        <v>0.56052127410978125</v>
      </c>
      <c r="K2566" s="156">
        <f ca="1">('Input Parameters'!$E$25/'Input Parameters'!$E$31)^$J2566</f>
        <v>1.7936346188566203E-2</v>
      </c>
      <c r="L2566" s="66">
        <f ca="1">$H2566*$C2566*'Input Parameters'!$E$23*K2566</f>
        <v>7.3285802222661829</v>
      </c>
      <c r="M2566" s="23">
        <f t="shared" ca="1" si="340"/>
        <v>0.52586180018061068</v>
      </c>
      <c r="N2566" s="15">
        <f ca="1">_xlfn.NORM.INV(M2566,'Input Parameters'!$E$26,'Input Parameters'!$F$26)</f>
        <v>3.5362299201373404E-2</v>
      </c>
      <c r="O2566" s="8">
        <f t="shared" ca="1" si="341"/>
        <v>9.3942626796420958E-2</v>
      </c>
      <c r="P2566" s="29">
        <f ca="1">_xlfn.LOGNORM.INV(O2566,'Input Parameters'!$H$27,'Input Parameters'!$I$27)</f>
        <v>0.79502494601992646</v>
      </c>
      <c r="Q2566" s="10"/>
      <c r="R2566" s="15">
        <f>'Input Parameters'!$E$28</f>
        <v>12.7</v>
      </c>
      <c r="S2566" s="10">
        <f t="shared" ca="1" si="342"/>
        <v>0.47886754436453915</v>
      </c>
      <c r="T2566" s="25">
        <f ca="1">_xlfn.LOGNORM.INV(S2566,'Input Parameters'!$H$29,'Input Parameters'!$I$29)</f>
        <v>57.886374100096539</v>
      </c>
      <c r="U2566" s="10">
        <f t="shared" ca="1" si="343"/>
        <v>0.45662301188363463</v>
      </c>
      <c r="V2566" s="29">
        <f ca="1">IF('Input Parameters'!$D$30="Beta",_xlfn.BETA.INV(U2566,'Input Parameters'!$L$30,'Input Parameters'!$M$30,'Input Parameters'!$J$30,'Input Parameters'!$K$30),IF('Input Parameters'!$D$30="LogNorm",_xlfn.LOGNORM.INV(U2566,'Input Parameters'!$H$30,'Input Parameters'!$I$30)))</f>
        <v>0.95718819800752186</v>
      </c>
      <c r="W2566" s="2">
        <f ca="1">N2566+(P2566-N2566)*(1-ERF((T2566-R2566)/(2*SQRT(L2566*'Input Parameters'!$E$31))))</f>
        <v>0.21607961973520931</v>
      </c>
      <c r="X2566">
        <f t="shared" ca="1" si="335"/>
        <v>1</v>
      </c>
      <c r="Y2566" s="7"/>
    </row>
    <row r="2567" spans="1:25" ht="15" customHeight="1" x14ac:dyDescent="0.3">
      <c r="A2567" s="130">
        <v>2560</v>
      </c>
      <c r="B2567" s="10">
        <f t="shared" ca="1" si="336"/>
        <v>0.9354826391483978</v>
      </c>
      <c r="C2567" s="57">
        <f ca="1">_xlfn.NORM.INV(B2567,'Input Parameters'!$E$19,'Input Parameters'!$F$19)</f>
        <v>695.56418828751259</v>
      </c>
      <c r="D2567" s="10">
        <f t="shared" ca="1" si="337"/>
        <v>0.42976569803466902</v>
      </c>
      <c r="E2567" s="59">
        <f ca="1">IF(_xlfn.NORM.INV(D2567,'Input Parameters'!$E$20,'Input Parameters'!$F$20)&lt;3500,3500,IF(_xlfn.NORM.INV(D2567,'Input Parameters'!$E$20,'Input Parameters'!$F$20)&gt;5500,5500,_xlfn.NORM.INV(D2567,'Input Parameters'!$E$20,'Input Parameters'!$F$20)))</f>
        <v>4676.1205026616972</v>
      </c>
      <c r="F2567" s="10">
        <f t="shared" ca="1" si="338"/>
        <v>0.83864813700231988</v>
      </c>
      <c r="G2567" s="61">
        <f ca="1">_xlfn.NORM.INV(F2567,'Input Parameters'!$E$21,'Input Parameters'!$F$21)</f>
        <v>292.6228880424822</v>
      </c>
      <c r="H2567" s="54">
        <f ca="1">EXP(E2567*(1/'Input Parameters'!$E$22-1/G2567))</f>
        <v>0.97964263429525877</v>
      </c>
      <c r="I2567" s="10">
        <f t="shared" ca="1" si="339"/>
        <v>0.66897593514831333</v>
      </c>
      <c r="J2567" s="29">
        <f ca="1">_xlfn.BETA.INV(I2567,'Input Parameters'!$L$24,'Input Parameters'!$M$24,'Input Parameters'!$J$24,'Input Parameters'!$K$24)</f>
        <v>0.67571299519562422</v>
      </c>
      <c r="K2567" s="156">
        <f ca="1">('Input Parameters'!$E$25/'Input Parameters'!$E$31)^$J2567</f>
        <v>7.8498612664001828E-3</v>
      </c>
      <c r="L2567" s="66">
        <f ca="1">$H2567*$C2567*'Input Parameters'!$E$23*K2567</f>
        <v>5.3489294861469148</v>
      </c>
      <c r="M2567" s="23">
        <f t="shared" ca="1" si="340"/>
        <v>7.8310052261617691E-2</v>
      </c>
      <c r="N2567" s="15">
        <f ca="1">_xlfn.NORM.INV(M2567,'Input Parameters'!$E$26,'Input Parameters'!$F$26)</f>
        <v>4.2528497211699184E-3</v>
      </c>
      <c r="O2567" s="8">
        <f t="shared" ca="1" si="341"/>
        <v>6.6644501926469868E-2</v>
      </c>
      <c r="P2567" s="29">
        <f ca="1">_xlfn.LOGNORM.INV(O2567,'Input Parameters'!$H$27,'Input Parameters'!$I$27)</f>
        <v>0.73274259414286158</v>
      </c>
      <c r="Q2567" s="10"/>
      <c r="R2567" s="15">
        <f>'Input Parameters'!$E$28</f>
        <v>12.7</v>
      </c>
      <c r="S2567" s="10">
        <f t="shared" ca="1" si="342"/>
        <v>0.72362146340483502</v>
      </c>
      <c r="T2567" s="25">
        <f ca="1">_xlfn.LOGNORM.INV(S2567,'Input Parameters'!$H$29,'Input Parameters'!$I$29)</f>
        <v>62.24518910454087</v>
      </c>
      <c r="U2567" s="10">
        <f t="shared" ca="1" si="343"/>
        <v>0.78933180665050739</v>
      </c>
      <c r="V2567" s="29">
        <f ca="1">IF('Input Parameters'!$D$30="Beta",_xlfn.BETA.INV(U2567,'Input Parameters'!$L$30,'Input Parameters'!$M$30,'Input Parameters'!$J$30,'Input Parameters'!$K$30),IF('Input Parameters'!$D$30="LogNorm",_xlfn.LOGNORM.INV(U2567,'Input Parameters'!$H$30,'Input Parameters'!$I$30)))</f>
        <v>1.3720446652147051</v>
      </c>
      <c r="W2567" s="2">
        <f ca="1">N2567+(P2567-N2567)*(1-ERF((T2567-R2567)/(2*SQRT(L2567*'Input Parameters'!$E$31))))</f>
        <v>9.882905987833214E-2</v>
      </c>
      <c r="X2567">
        <f t="shared" ca="1" si="335"/>
        <v>1</v>
      </c>
      <c r="Y2567" s="7"/>
    </row>
    <row r="2568" spans="1:25" ht="15" customHeight="1" x14ac:dyDescent="0.3">
      <c r="A2568" s="130">
        <v>2561</v>
      </c>
      <c r="B2568" s="10">
        <f t="shared" ca="1" si="336"/>
        <v>0.17264557217425869</v>
      </c>
      <c r="C2568" s="57">
        <f ca="1">_xlfn.NORM.INV(B2568,'Input Parameters'!$E$19,'Input Parameters'!$F$19)</f>
        <v>487.55208805468169</v>
      </c>
      <c r="D2568" s="10">
        <f t="shared" ca="1" si="337"/>
        <v>0.76632555250047452</v>
      </c>
      <c r="E2568" s="59">
        <f ca="1">IF(_xlfn.NORM.INV(D2568,'Input Parameters'!$E$20,'Input Parameters'!$F$20)&lt;3500,3500,IF(_xlfn.NORM.INV(D2568,'Input Parameters'!$E$20,'Input Parameters'!$F$20)&gt;5500,5500,_xlfn.NORM.INV(D2568,'Input Parameters'!$E$20,'Input Parameters'!$F$20)))</f>
        <v>5308.7595293837612</v>
      </c>
      <c r="F2568" s="10">
        <f t="shared" ca="1" si="338"/>
        <v>0.63236675161651734</v>
      </c>
      <c r="G2568" s="61">
        <f ca="1">_xlfn.NORM.INV(F2568,'Input Parameters'!$E$21,'Input Parameters'!$F$21)</f>
        <v>287.50768852291594</v>
      </c>
      <c r="H2568" s="54">
        <f ca="1">EXP(E2568*(1/'Input Parameters'!$E$22-1/G2568))</f>
        <v>0.70742509089554984</v>
      </c>
      <c r="I2568" s="10">
        <f t="shared" ca="1" si="339"/>
        <v>0.73338967328335769</v>
      </c>
      <c r="J2568" s="29">
        <f ca="1">_xlfn.BETA.INV(I2568,'Input Parameters'!$L$24,'Input Parameters'!$M$24,'Input Parameters'!$J$24,'Input Parameters'!$K$24)</f>
        <v>0.70347379122447551</v>
      </c>
      <c r="K2568" s="156">
        <f ca="1">('Input Parameters'!$E$25/'Input Parameters'!$E$31)^$J2568</f>
        <v>6.4324305175221747E-3</v>
      </c>
      <c r="L2568" s="66">
        <f ca="1">$H2568*$C2568*'Input Parameters'!$E$23*K2568</f>
        <v>2.218587612226711</v>
      </c>
      <c r="M2568" s="23">
        <f t="shared" ca="1" si="340"/>
        <v>0.83723735440137126</v>
      </c>
      <c r="N2568" s="15">
        <f ca="1">_xlfn.NORM.INV(M2568,'Input Parameters'!$E$26,'Input Parameters'!$F$26)</f>
        <v>5.4646505387151288E-2</v>
      </c>
      <c r="O2568" s="8">
        <f t="shared" ca="1" si="341"/>
        <v>8.0677550061122871E-2</v>
      </c>
      <c r="P2568" s="29">
        <f ca="1">_xlfn.LOGNORM.INV(O2568,'Input Parameters'!$H$27,'Input Parameters'!$I$27)</f>
        <v>0.76613470545487394</v>
      </c>
      <c r="Q2568" s="10"/>
      <c r="R2568" s="15">
        <f>'Input Parameters'!$E$28</f>
        <v>12.7</v>
      </c>
      <c r="S2568" s="10">
        <f t="shared" ca="1" si="342"/>
        <v>0.3368028152476763</v>
      </c>
      <c r="T2568" s="25">
        <f ca="1">_xlfn.LOGNORM.INV(S2568,'Input Parameters'!$H$29,'Input Parameters'!$I$29)</f>
        <v>55.542141520189062</v>
      </c>
      <c r="U2568" s="10">
        <f t="shared" ca="1" si="343"/>
        <v>0.28485992461776077</v>
      </c>
      <c r="V2568" s="29">
        <f ca="1">IF('Input Parameters'!$D$30="Beta",_xlfn.BETA.INV(U2568,'Input Parameters'!$L$30,'Input Parameters'!$M$30,'Input Parameters'!$J$30,'Input Parameters'!$K$30),IF('Input Parameters'!$D$30="LogNorm",_xlfn.LOGNORM.INV(U2568,'Input Parameters'!$H$30,'Input Parameters'!$I$30)))</f>
        <v>0.79854448974083836</v>
      </c>
      <c r="W2568" s="2">
        <f ca="1">N2568+(P2568-N2568)*(1-ERF((T2568-R2568)/(2*SQRT(L2568*'Input Parameters'!$E$31))))</f>
        <v>8.4505681353996331E-2</v>
      </c>
      <c r="X2568">
        <f t="shared" ca="1" si="335"/>
        <v>1</v>
      </c>
      <c r="Y2568" s="7"/>
    </row>
    <row r="2569" spans="1:25" ht="15" customHeight="1" x14ac:dyDescent="0.3">
      <c r="A2569" s="130">
        <v>2562</v>
      </c>
      <c r="B2569" s="10">
        <f t="shared" ca="1" si="336"/>
        <v>0.9713252302292873</v>
      </c>
      <c r="C2569" s="57">
        <f ca="1">_xlfn.NORM.INV(B2569,'Input Parameters'!$E$19,'Input Parameters'!$F$19)</f>
        <v>727.90384978263535</v>
      </c>
      <c r="D2569" s="10">
        <f t="shared" ca="1" si="337"/>
        <v>0.1305622960497429</v>
      </c>
      <c r="E2569" s="59">
        <f ca="1">IF(_xlfn.NORM.INV(D2569,'Input Parameters'!$E$20,'Input Parameters'!$F$20)&lt;3500,3500,IF(_xlfn.NORM.INV(D2569,'Input Parameters'!$E$20,'Input Parameters'!$F$20)&gt;5500,5500,_xlfn.NORM.INV(D2569,'Input Parameters'!$E$20,'Input Parameters'!$F$20)))</f>
        <v>4013.3840623149526</v>
      </c>
      <c r="F2569" s="10">
        <f t="shared" ca="1" si="338"/>
        <v>0.47252297585310776</v>
      </c>
      <c r="G2569" s="61">
        <f ca="1">_xlfn.NORM.INV(F2569,'Input Parameters'!$E$21,'Input Parameters'!$F$21)</f>
        <v>284.30821625255157</v>
      </c>
      <c r="H2569" s="54">
        <f ca="1">EXP(E2569*(1/'Input Parameters'!$E$22-1/G2569))</f>
        <v>0.65786370479569056</v>
      </c>
      <c r="I2569" s="10">
        <f t="shared" ca="1" si="339"/>
        <v>0.82208100796215799</v>
      </c>
      <c r="J2569" s="29">
        <f ca="1">_xlfn.BETA.INV(I2569,'Input Parameters'!$L$24,'Input Parameters'!$M$24,'Input Parameters'!$J$24,'Input Parameters'!$K$24)</f>
        <v>0.74602488021013946</v>
      </c>
      <c r="K2569" s="156">
        <f ca="1">('Input Parameters'!$E$25/'Input Parameters'!$E$31)^$J2569</f>
        <v>4.7403463169241218E-3</v>
      </c>
      <c r="L2569" s="66">
        <f ca="1">$H2569*$C2569*'Input Parameters'!$E$23*K2569</f>
        <v>2.2699694585433066</v>
      </c>
      <c r="M2569" s="23">
        <f t="shared" ca="1" si="340"/>
        <v>0.51992988684841968</v>
      </c>
      <c r="N2569" s="15">
        <f ca="1">_xlfn.NORM.INV(M2569,'Input Parameters'!$E$26,'Input Parameters'!$F$26)</f>
        <v>3.5049529924595202E-2</v>
      </c>
      <c r="O2569" s="8">
        <f t="shared" ca="1" si="341"/>
        <v>0.37366566582135186</v>
      </c>
      <c r="P2569" s="29">
        <f ca="1">_xlfn.LOGNORM.INV(O2569,'Input Parameters'!$H$27,'Input Parameters'!$I$27)</f>
        <v>1.2345230415710373</v>
      </c>
      <c r="Q2569" s="10"/>
      <c r="R2569" s="15">
        <f>'Input Parameters'!$E$28</f>
        <v>12.7</v>
      </c>
      <c r="S2569" s="10">
        <f t="shared" ca="1" si="342"/>
        <v>0.97927282375474323</v>
      </c>
      <c r="T2569" s="25">
        <f ca="1">_xlfn.LOGNORM.INV(S2569,'Input Parameters'!$H$29,'Input Parameters'!$I$29)</f>
        <v>73.211487382395106</v>
      </c>
      <c r="U2569" s="10">
        <f t="shared" ca="1" si="343"/>
        <v>0.85641037413367127</v>
      </c>
      <c r="V2569" s="29">
        <f ca="1">IF('Input Parameters'!$D$30="Beta",_xlfn.BETA.INV(U2569,'Input Parameters'!$L$30,'Input Parameters'!$M$30,'Input Parameters'!$J$30,'Input Parameters'!$K$30),IF('Input Parameters'!$D$30="LogNorm",_xlfn.LOGNORM.INV(U2569,'Input Parameters'!$H$30,'Input Parameters'!$I$30)))</f>
        <v>1.520319797136829</v>
      </c>
      <c r="W2569" s="2">
        <f ca="1">N2569+(P2569-N2569)*(1-ERF((T2569-R2569)/(2*SQRT(L2569*'Input Parameters'!$E$31))))</f>
        <v>4.046139080311735E-2</v>
      </c>
      <c r="X2569">
        <f t="shared" ref="X2569:X2632" ca="1" si="344">IFERROR(IF(W2569&gt;V2569,0,1),0)</f>
        <v>1</v>
      </c>
      <c r="Y2569" s="7"/>
    </row>
    <row r="2570" spans="1:25" ht="15" customHeight="1" x14ac:dyDescent="0.3">
      <c r="A2570" s="130">
        <v>2563</v>
      </c>
      <c r="B2570" s="10">
        <f t="shared" ca="1" si="336"/>
        <v>0.89453712100168703</v>
      </c>
      <c r="C2570" s="57">
        <f ca="1">_xlfn.NORM.INV(B2570,'Input Parameters'!$E$19,'Input Parameters'!$F$19)</f>
        <v>673.01151951717713</v>
      </c>
      <c r="D2570" s="10">
        <f t="shared" ca="1" si="337"/>
        <v>9.427847538218459E-2</v>
      </c>
      <c r="E2570" s="59">
        <f ca="1">IF(_xlfn.NORM.INV(D2570,'Input Parameters'!$E$20,'Input Parameters'!$F$20)&lt;3500,3500,IF(_xlfn.NORM.INV(D2570,'Input Parameters'!$E$20,'Input Parameters'!$F$20)&gt;5500,5500,_xlfn.NORM.INV(D2570,'Input Parameters'!$E$20,'Input Parameters'!$F$20)))</f>
        <v>3879.5979847013077</v>
      </c>
      <c r="F2570" s="10">
        <f t="shared" ca="1" si="338"/>
        <v>7.0961692116561226E-3</v>
      </c>
      <c r="G2570" s="61">
        <f ca="1">_xlfn.NORM.INV(F2570,'Input Parameters'!$E$21,'Input Parameters'!$F$21)</f>
        <v>265.5744661433103</v>
      </c>
      <c r="H2570" s="54">
        <f ca="1">EXP(E2570*(1/'Input Parameters'!$E$22-1/G2570))</f>
        <v>0.25477467212413862</v>
      </c>
      <c r="I2570" s="10">
        <f t="shared" ca="1" si="339"/>
        <v>0.41058057650254176</v>
      </c>
      <c r="J2570" s="29">
        <f ca="1">_xlfn.BETA.INV(I2570,'Input Parameters'!$L$24,'Input Parameters'!$M$24,'Input Parameters'!$J$24,'Input Parameters'!$K$24)</f>
        <v>0.57039571849957793</v>
      </c>
      <c r="K2570" s="156">
        <f ca="1">('Input Parameters'!$E$25/'Input Parameters'!$E$31)^$J2570</f>
        <v>1.670978321854855E-2</v>
      </c>
      <c r="L2570" s="66">
        <f ca="1">$H2570*$C2570*'Input Parameters'!$E$23*K2570</f>
        <v>2.8651645221677993</v>
      </c>
      <c r="M2570" s="23">
        <f t="shared" ca="1" si="340"/>
        <v>0.48548443694810528</v>
      </c>
      <c r="N2570" s="15">
        <f ca="1">_xlfn.NORM.INV(M2570,'Input Parameters'!$E$26,'Input Parameters'!$F$26)</f>
        <v>3.323574379271959E-2</v>
      </c>
      <c r="O2570" s="8">
        <f t="shared" ca="1" si="341"/>
        <v>0.90447034610789634</v>
      </c>
      <c r="P2570" s="29">
        <f ca="1">_xlfn.LOGNORM.INV(O2570,'Input Parameters'!$H$27,'Input Parameters'!$I$27)</f>
        <v>2.5386765343771218</v>
      </c>
      <c r="Q2570" s="10"/>
      <c r="R2570" s="15">
        <f>'Input Parameters'!$E$28</f>
        <v>12.7</v>
      </c>
      <c r="S2570" s="10">
        <f t="shared" ca="1" si="342"/>
        <v>0.3288635092651373</v>
      </c>
      <c r="T2570" s="25">
        <f ca="1">_xlfn.LOGNORM.INV(S2570,'Input Parameters'!$H$29,'Input Parameters'!$I$29)</f>
        <v>55.406061316609396</v>
      </c>
      <c r="U2570" s="10">
        <f t="shared" ca="1" si="343"/>
        <v>0.73358769620886266</v>
      </c>
      <c r="V2570" s="29">
        <f ca="1">IF('Input Parameters'!$D$30="Beta",_xlfn.BETA.INV(U2570,'Input Parameters'!$L$30,'Input Parameters'!$M$30,'Input Parameters'!$J$30,'Input Parameters'!$K$30),IF('Input Parameters'!$D$30="LogNorm",_xlfn.LOGNORM.INV(U2570,'Input Parameters'!$H$30,'Input Parameters'!$I$30)))</f>
        <v>1.2778259967505139</v>
      </c>
      <c r="W2570" s="2">
        <f ca="1">N2570+(P2570-N2570)*(1-ERF((T2570-R2570)/(2*SQRT(L2570*'Input Parameters'!$E$31))))</f>
        <v>0.2196916542586414</v>
      </c>
      <c r="X2570">
        <f t="shared" ca="1" si="344"/>
        <v>1</v>
      </c>
      <c r="Y2570" s="7"/>
    </row>
    <row r="2571" spans="1:25" ht="15" customHeight="1" x14ac:dyDescent="0.3">
      <c r="A2571" s="130">
        <v>2564</v>
      </c>
      <c r="B2571" s="10">
        <f t="shared" ca="1" si="336"/>
        <v>0.39616792213567609</v>
      </c>
      <c r="C2571" s="57">
        <f ca="1">_xlfn.NORM.INV(B2571,'Input Parameters'!$E$19,'Input Parameters'!$F$19)</f>
        <v>545.05295737190556</v>
      </c>
      <c r="D2571" s="10">
        <f t="shared" ca="1" si="337"/>
        <v>0.30790566384756768</v>
      </c>
      <c r="E2571" s="59">
        <f ca="1">IF(_xlfn.NORM.INV(D2571,'Input Parameters'!$E$20,'Input Parameters'!$F$20)&lt;3500,3500,IF(_xlfn.NORM.INV(D2571,'Input Parameters'!$E$20,'Input Parameters'!$F$20)&gt;5500,5500,_xlfn.NORM.INV(D2571,'Input Parameters'!$E$20,'Input Parameters'!$F$20)))</f>
        <v>4448.7430990792891</v>
      </c>
      <c r="F2571" s="10">
        <f t="shared" ca="1" si="338"/>
        <v>0.8256731625307715</v>
      </c>
      <c r="G2571" s="61">
        <f ca="1">_xlfn.NORM.INV(F2571,'Input Parameters'!$E$21,'Input Parameters'!$F$21)</f>
        <v>292.21642279339204</v>
      </c>
      <c r="H2571" s="54">
        <f ca="1">EXP(E2571*(1/'Input Parameters'!$E$22-1/G2571))</f>
        <v>0.96010340049885123</v>
      </c>
      <c r="I2571" s="10">
        <f t="shared" ca="1" si="339"/>
        <v>0.20616229805523156</v>
      </c>
      <c r="J2571" s="29">
        <f ca="1">_xlfn.BETA.INV(I2571,'Input Parameters'!$L$24,'Input Parameters'!$M$24,'Input Parameters'!$J$24,'Input Parameters'!$K$24)</f>
        <v>0.47226171104743836</v>
      </c>
      <c r="K2571" s="156">
        <f ca="1">('Input Parameters'!$E$25/'Input Parameters'!$E$31)^$J2571</f>
        <v>3.3783190470049622E-2</v>
      </c>
      <c r="L2571" s="66">
        <f ca="1">$H2571*$C2571*'Input Parameters'!$E$23*K2571</f>
        <v>17.678986738460519</v>
      </c>
      <c r="M2571" s="23">
        <f t="shared" ca="1" si="340"/>
        <v>0.38694568321302525</v>
      </c>
      <c r="N2571" s="15">
        <f ca="1">_xlfn.NORM.INV(M2571,'Input Parameters'!$E$26,'Input Parameters'!$F$26)</f>
        <v>2.7966939828488732E-2</v>
      </c>
      <c r="O2571" s="8">
        <f t="shared" ca="1" si="341"/>
        <v>6.8288536291928548E-2</v>
      </c>
      <c r="P2571" s="29">
        <f ca="1">_xlfn.LOGNORM.INV(O2571,'Input Parameters'!$H$27,'Input Parameters'!$I$27)</f>
        <v>0.73683791483833505</v>
      </c>
      <c r="Q2571" s="10"/>
      <c r="R2571" s="15">
        <f>'Input Parameters'!$E$28</f>
        <v>12.7</v>
      </c>
      <c r="S2571" s="10">
        <f t="shared" ca="1" si="342"/>
        <v>0.58986661202799473</v>
      </c>
      <c r="T2571" s="25">
        <f ca="1">_xlfn.LOGNORM.INV(S2571,'Input Parameters'!$H$29,'Input Parameters'!$I$29)</f>
        <v>59.736352033260978</v>
      </c>
      <c r="U2571" s="10">
        <f t="shared" ca="1" si="343"/>
        <v>0.10160443715366207</v>
      </c>
      <c r="V2571" s="29">
        <f ca="1">IF('Input Parameters'!$D$30="Beta",_xlfn.BETA.INV(U2571,'Input Parameters'!$L$30,'Input Parameters'!$M$30,'Input Parameters'!$J$30,'Input Parameters'!$K$30),IF('Input Parameters'!$D$30="LogNorm",_xlfn.LOGNORM.INV(U2571,'Input Parameters'!$H$30,'Input Parameters'!$I$30)))</f>
        <v>0.60496584820873445</v>
      </c>
      <c r="W2571" s="2">
        <f ca="1">N2571+(P2571-N2571)*(1-ERF((T2571-R2571)/(2*SQRT(L2571*'Input Parameters'!$E$31))))</f>
        <v>0.33202273994315507</v>
      </c>
      <c r="X2571">
        <f t="shared" ca="1" si="344"/>
        <v>1</v>
      </c>
      <c r="Y2571" s="7"/>
    </row>
    <row r="2572" spans="1:25" ht="15" customHeight="1" x14ac:dyDescent="0.3">
      <c r="A2572" s="130">
        <v>2565</v>
      </c>
      <c r="B2572" s="10">
        <f t="shared" ca="1" si="336"/>
        <v>0.63543506644160574</v>
      </c>
      <c r="C2572" s="57">
        <f ca="1">_xlfn.NORM.INV(B2572,'Input Parameters'!$E$19,'Input Parameters'!$F$19)</f>
        <v>596.56093330813394</v>
      </c>
      <c r="D2572" s="10">
        <f t="shared" ca="1" si="337"/>
        <v>0.75573183644623199</v>
      </c>
      <c r="E2572" s="59">
        <f ca="1">IF(_xlfn.NORM.INV(D2572,'Input Parameters'!$E$20,'Input Parameters'!$F$20)&lt;3500,3500,IF(_xlfn.NORM.INV(D2572,'Input Parameters'!$E$20,'Input Parameters'!$F$20)&gt;5500,5500,_xlfn.NORM.INV(D2572,'Input Parameters'!$E$20,'Input Parameters'!$F$20)))</f>
        <v>5284.847079117756</v>
      </c>
      <c r="F2572" s="10">
        <f t="shared" ca="1" si="338"/>
        <v>0.21577236389152055</v>
      </c>
      <c r="G2572" s="61">
        <f ca="1">_xlfn.NORM.INV(F2572,'Input Parameters'!$E$21,'Input Parameters'!$F$21)</f>
        <v>278.66770880148454</v>
      </c>
      <c r="H2572" s="54">
        <f ca="1">EXP(E2572*(1/'Input Parameters'!$E$22-1/G2572))</f>
        <v>0.39547386487130026</v>
      </c>
      <c r="I2572" s="10">
        <f t="shared" ca="1" si="339"/>
        <v>0.12449837660232377</v>
      </c>
      <c r="J2572" s="29">
        <f ca="1">_xlfn.BETA.INV(I2572,'Input Parameters'!$L$24,'Input Parameters'!$M$24,'Input Parameters'!$J$24,'Input Parameters'!$K$24)</f>
        <v>0.41785589834972098</v>
      </c>
      <c r="K2572" s="156">
        <f ca="1">('Input Parameters'!$E$25/'Input Parameters'!$E$31)^$J2572</f>
        <v>4.9911231090895264E-2</v>
      </c>
      <c r="L2572" s="66">
        <f ca="1">$H2572*$C2572*'Input Parameters'!$E$23*K2572</f>
        <v>11.775270157322398</v>
      </c>
      <c r="M2572" s="23">
        <f t="shared" ca="1" si="340"/>
        <v>0.95563815838201638</v>
      </c>
      <c r="N2572" s="15">
        <f ca="1">_xlfn.NORM.INV(M2572,'Input Parameters'!$E$26,'Input Parameters'!$F$26)</f>
        <v>6.9745550004046086E-2</v>
      </c>
      <c r="O2572" s="8">
        <f t="shared" ca="1" si="341"/>
        <v>2.7621057450671116E-2</v>
      </c>
      <c r="P2572" s="29">
        <f ca="1">_xlfn.LOGNORM.INV(O2572,'Input Parameters'!$H$27,'Input Parameters'!$I$27)</f>
        <v>0.60964690969879787</v>
      </c>
      <c r="Q2572" s="10"/>
      <c r="R2572" s="15">
        <f>'Input Parameters'!$E$28</f>
        <v>12.7</v>
      </c>
      <c r="S2572" s="10">
        <f t="shared" ca="1" si="342"/>
        <v>0.42756606849933032</v>
      </c>
      <c r="T2572" s="25">
        <f ca="1">_xlfn.LOGNORM.INV(S2572,'Input Parameters'!$H$29,'Input Parameters'!$I$29)</f>
        <v>57.050329878865462</v>
      </c>
      <c r="U2572" s="10">
        <f t="shared" ca="1" si="343"/>
        <v>0.19166863225053266</v>
      </c>
      <c r="V2572" s="29">
        <f ca="1">IF('Input Parameters'!$D$30="Beta",_xlfn.BETA.INV(U2572,'Input Parameters'!$L$30,'Input Parameters'!$M$30,'Input Parameters'!$J$30,'Input Parameters'!$K$30),IF('Input Parameters'!$D$30="LogNorm",_xlfn.LOGNORM.INV(U2572,'Input Parameters'!$H$30,'Input Parameters'!$I$30)))</f>
        <v>0.7085253114344916</v>
      </c>
      <c r="W2572" s="2">
        <f ca="1">N2572+(P2572-N2572)*(1-ERF((T2572-R2572)/(2*SQRT(L2572*'Input Parameters'!$E$31))))</f>
        <v>0.2645267858580907</v>
      </c>
      <c r="X2572">
        <f t="shared" ca="1" si="344"/>
        <v>1</v>
      </c>
      <c r="Y2572" s="7"/>
    </row>
    <row r="2573" spans="1:25" ht="15" customHeight="1" x14ac:dyDescent="0.3">
      <c r="A2573" s="130">
        <v>2566</v>
      </c>
      <c r="B2573" s="10">
        <f t="shared" ca="1" si="336"/>
        <v>6.7890065909762209E-2</v>
      </c>
      <c r="C2573" s="57">
        <f ca="1">_xlfn.NORM.INV(B2573,'Input Parameters'!$E$19,'Input Parameters'!$F$19)</f>
        <v>441.25209833335771</v>
      </c>
      <c r="D2573" s="10">
        <f t="shared" ca="1" si="337"/>
        <v>0.69091233371446059</v>
      </c>
      <c r="E2573" s="59">
        <f ca="1">IF(_xlfn.NORM.INV(D2573,'Input Parameters'!$E$20,'Input Parameters'!$F$20)&lt;3500,3500,IF(_xlfn.NORM.INV(D2573,'Input Parameters'!$E$20,'Input Parameters'!$F$20)&gt;5500,5500,_xlfn.NORM.INV(D2573,'Input Parameters'!$E$20,'Input Parameters'!$F$20)))</f>
        <v>5148.9066259448136</v>
      </c>
      <c r="F2573" s="10">
        <f t="shared" ca="1" si="338"/>
        <v>0.3543405848735135</v>
      </c>
      <c r="G2573" s="61">
        <f ca="1">_xlfn.NORM.INV(F2573,'Input Parameters'!$E$21,'Input Parameters'!$F$21)</f>
        <v>281.91328466470435</v>
      </c>
      <c r="H2573" s="54">
        <f ca="1">EXP(E2573*(1/'Input Parameters'!$E$22-1/G2573))</f>
        <v>0.50102953591822952</v>
      </c>
      <c r="I2573" s="10">
        <f t="shared" ca="1" si="339"/>
        <v>0.31255109773735623</v>
      </c>
      <c r="J2573" s="29">
        <f ca="1">_xlfn.BETA.INV(I2573,'Input Parameters'!$L$24,'Input Parameters'!$M$24,'Input Parameters'!$J$24,'Input Parameters'!$K$24)</f>
        <v>0.52708280145933695</v>
      </c>
      <c r="K2573" s="156">
        <f ca="1">('Input Parameters'!$E$25/'Input Parameters'!$E$31)^$J2573</f>
        <v>2.2798657369547833E-2</v>
      </c>
      <c r="L2573" s="66">
        <f ca="1">$H2573*$C2573*'Input Parameters'!$E$23*K2573</f>
        <v>5.0403347871718118</v>
      </c>
      <c r="M2573" s="23">
        <f t="shared" ca="1" si="340"/>
        <v>0.38323802508301219</v>
      </c>
      <c r="N2573" s="15">
        <f ca="1">_xlfn.NORM.INV(M2573,'Input Parameters'!$E$26,'Input Parameters'!$F$26)</f>
        <v>2.7763262438788329E-2</v>
      </c>
      <c r="O2573" s="8">
        <f t="shared" ca="1" si="341"/>
        <v>0.16853964288549006</v>
      </c>
      <c r="P2573" s="29">
        <f ca="1">_xlfn.LOGNORM.INV(O2573,'Input Parameters'!$H$27,'Input Parameters'!$I$27)</f>
        <v>0.93101354167298078</v>
      </c>
      <c r="Q2573" s="10"/>
      <c r="R2573" s="15">
        <f>'Input Parameters'!$E$28</f>
        <v>12.7</v>
      </c>
      <c r="S2573" s="10">
        <f t="shared" ca="1" si="342"/>
        <v>0.6390470562732059</v>
      </c>
      <c r="T2573" s="25">
        <f ca="1">_xlfn.LOGNORM.INV(S2573,'Input Parameters'!$H$29,'Input Parameters'!$I$29)</f>
        <v>60.605856995414378</v>
      </c>
      <c r="U2573" s="10">
        <f t="shared" ca="1" si="343"/>
        <v>0.12166496714472963</v>
      </c>
      <c r="V2573" s="29">
        <f ca="1">IF('Input Parameters'!$D$30="Beta",_xlfn.BETA.INV(U2573,'Input Parameters'!$L$30,'Input Parameters'!$M$30,'Input Parameters'!$J$30,'Input Parameters'!$K$30),IF('Input Parameters'!$D$30="LogNorm",_xlfn.LOGNORM.INV(U2573,'Input Parameters'!$H$30,'Input Parameters'!$I$30)))</f>
        <v>0.63072968790486583</v>
      </c>
      <c r="W2573" s="2">
        <f ca="1">N2573+(P2573-N2573)*(1-ERF((T2573-R2573)/(2*SQRT(L2573*'Input Parameters'!$E$31))))</f>
        <v>0.14639527179273243</v>
      </c>
      <c r="X2573">
        <f t="shared" ca="1" si="344"/>
        <v>1</v>
      </c>
      <c r="Y2573" s="7"/>
    </row>
    <row r="2574" spans="1:25" ht="15" customHeight="1" x14ac:dyDescent="0.3">
      <c r="A2574" s="130">
        <v>2567</v>
      </c>
      <c r="B2574" s="10">
        <f t="shared" ca="1" si="336"/>
        <v>0.60110802904932503</v>
      </c>
      <c r="C2574" s="57">
        <f ca="1">_xlfn.NORM.INV(B2574,'Input Parameters'!$E$19,'Input Parameters'!$F$19)</f>
        <v>588.95026434196052</v>
      </c>
      <c r="D2574" s="10">
        <f t="shared" ca="1" si="337"/>
        <v>0.88002755679940925</v>
      </c>
      <c r="E2574" s="59">
        <f ca="1">IF(_xlfn.NORM.INV(D2574,'Input Parameters'!$E$20,'Input Parameters'!$F$20)&lt;3500,3500,IF(_xlfn.NORM.INV(D2574,'Input Parameters'!$E$20,'Input Parameters'!$F$20)&gt;5500,5500,_xlfn.NORM.INV(D2574,'Input Parameters'!$E$20,'Input Parameters'!$F$20)))</f>
        <v>5500</v>
      </c>
      <c r="F2574" s="10">
        <f t="shared" ca="1" si="338"/>
        <v>0.35635185622472398</v>
      </c>
      <c r="G2574" s="61">
        <f ca="1">_xlfn.NORM.INV(F2574,'Input Parameters'!$E$21,'Input Parameters'!$F$21)</f>
        <v>281.95573296521292</v>
      </c>
      <c r="H2574" s="54">
        <f ca="1">EXP(E2574*(1/'Input Parameters'!$E$22-1/G2574))</f>
        <v>0.4793726078817015</v>
      </c>
      <c r="I2574" s="10">
        <f t="shared" ca="1" si="339"/>
        <v>0.77731396102249883</v>
      </c>
      <c r="J2574" s="29">
        <f ca="1">_xlfn.BETA.INV(I2574,'Input Parameters'!$L$24,'Input Parameters'!$M$24,'Input Parameters'!$J$24,'Input Parameters'!$K$24)</f>
        <v>0.72369356912804683</v>
      </c>
      <c r="K2574" s="156">
        <f ca="1">('Input Parameters'!$E$25/'Input Parameters'!$E$31)^$J2574</f>
        <v>5.5639312708948016E-3</v>
      </c>
      <c r="L2574" s="66">
        <f ca="1">$H2574*$C2574*'Input Parameters'!$E$23*K2574</f>
        <v>1.5708459326043112</v>
      </c>
      <c r="M2574" s="23">
        <f t="shared" ca="1" si="340"/>
        <v>3.4457825739318659E-2</v>
      </c>
      <c r="N2574" s="15">
        <f ca="1">_xlfn.NORM.INV(M2574,'Input Parameters'!$E$26,'Input Parameters'!$F$26)</f>
        <v>-4.1984189504978633E-3</v>
      </c>
      <c r="O2574" s="8">
        <f t="shared" ca="1" si="341"/>
        <v>0.9896774518309065</v>
      </c>
      <c r="P2574" s="29">
        <f ca="1">_xlfn.LOGNORM.INV(O2574,'Input Parameters'!$H$27,'Input Parameters'!$I$27)</f>
        <v>3.96352350040365</v>
      </c>
      <c r="Q2574" s="10"/>
      <c r="R2574" s="15">
        <f>'Input Parameters'!$E$28</f>
        <v>12.7</v>
      </c>
      <c r="S2574" s="10">
        <f t="shared" ca="1" si="342"/>
        <v>0.64328400982746936</v>
      </c>
      <c r="T2574" s="25">
        <f ca="1">_xlfn.LOGNORM.INV(S2574,'Input Parameters'!$H$29,'Input Parameters'!$I$29)</f>
        <v>60.683054473553192</v>
      </c>
      <c r="U2574" s="10">
        <f t="shared" ca="1" si="343"/>
        <v>0.54714822294610499</v>
      </c>
      <c r="V2574" s="29">
        <f ca="1">IF('Input Parameters'!$D$30="Beta",_xlfn.BETA.INV(U2574,'Input Parameters'!$L$30,'Input Parameters'!$M$30,'Input Parameters'!$J$30,'Input Parameters'!$K$30),IF('Input Parameters'!$D$30="LogNorm",_xlfn.LOGNORM.INV(U2574,'Input Parameters'!$H$30,'Input Parameters'!$I$30)))</f>
        <v>1.0469914749695639</v>
      </c>
      <c r="W2574" s="2">
        <f ca="1">N2574+(P2574-N2574)*(1-ERF((T2574-R2574)/(2*SQRT(L2574*'Input Parameters'!$E$31))))</f>
        <v>2.2731111886066125E-2</v>
      </c>
      <c r="X2574">
        <f t="shared" ca="1" si="344"/>
        <v>1</v>
      </c>
      <c r="Y2574" s="7"/>
    </row>
    <row r="2575" spans="1:25" ht="15" customHeight="1" x14ac:dyDescent="0.3">
      <c r="A2575" s="130">
        <v>2568</v>
      </c>
      <c r="B2575" s="10">
        <f t="shared" ca="1" si="336"/>
        <v>0.52823448096561798</v>
      </c>
      <c r="C2575" s="57">
        <f ca="1">_xlfn.NORM.INV(B2575,'Input Parameters'!$E$19,'Input Parameters'!$F$19)</f>
        <v>573.28534916437025</v>
      </c>
      <c r="D2575" s="10">
        <f t="shared" ca="1" si="337"/>
        <v>0.83784298162801207</v>
      </c>
      <c r="E2575" s="59">
        <f ca="1">IF(_xlfn.NORM.INV(D2575,'Input Parameters'!$E$20,'Input Parameters'!$F$20)&lt;3500,3500,IF(_xlfn.NORM.INV(D2575,'Input Parameters'!$E$20,'Input Parameters'!$F$20)&gt;5500,5500,_xlfn.NORM.INV(D2575,'Input Parameters'!$E$20,'Input Parameters'!$F$20)))</f>
        <v>5489.9419614178587</v>
      </c>
      <c r="F2575" s="10">
        <f t="shared" ca="1" si="338"/>
        <v>0.27239239060883003</v>
      </c>
      <c r="G2575" s="61">
        <f ca="1">_xlfn.NORM.INV(F2575,'Input Parameters'!$E$21,'Input Parameters'!$F$21)</f>
        <v>280.09003581830467</v>
      </c>
      <c r="H2575" s="54">
        <f ca="1">EXP(E2575*(1/'Input Parameters'!$E$22-1/G2575))</f>
        <v>0.42162896379156994</v>
      </c>
      <c r="I2575" s="10">
        <f t="shared" ca="1" si="339"/>
        <v>0.99832570620439542</v>
      </c>
      <c r="J2575" s="29">
        <f ca="1">_xlfn.BETA.INV(I2575,'Input Parameters'!$L$24,'Input Parameters'!$M$24,'Input Parameters'!$J$24,'Input Parameters'!$K$24)</f>
        <v>0.9384646196027695</v>
      </c>
      <c r="K2575" s="156">
        <f ca="1">('Input Parameters'!$E$25/'Input Parameters'!$E$31)^$J2575</f>
        <v>1.1920023506736205E-3</v>
      </c>
      <c r="L2575" s="66">
        <f ca="1">$H2575*$C2575*'Input Parameters'!$E$23*K2575</f>
        <v>0.28812330779831014</v>
      </c>
      <c r="M2575" s="23">
        <f t="shared" ca="1" si="340"/>
        <v>0.20546319712233096</v>
      </c>
      <c r="N2575" s="15">
        <f ca="1">_xlfn.NORM.INV(M2575,'Input Parameters'!$E$26,'Input Parameters'!$F$26)</f>
        <v>1.6732446157781924E-2</v>
      </c>
      <c r="O2575" s="8">
        <f t="shared" ca="1" si="341"/>
        <v>2.9468995352754268E-2</v>
      </c>
      <c r="P2575" s="29">
        <f ca="1">_xlfn.LOGNORM.INV(O2575,'Input Parameters'!$H$27,'Input Parameters'!$I$27)</f>
        <v>0.61733094365329111</v>
      </c>
      <c r="Q2575" s="10"/>
      <c r="R2575" s="15">
        <f>'Input Parameters'!$E$28</f>
        <v>12.7</v>
      </c>
      <c r="S2575" s="10">
        <f t="shared" ca="1" si="342"/>
        <v>1.0787289902412622E-2</v>
      </c>
      <c r="T2575" s="25">
        <f ca="1">_xlfn.LOGNORM.INV(S2575,'Input Parameters'!$H$29,'Input Parameters'!$I$29)</f>
        <v>44.990590151866535</v>
      </c>
      <c r="U2575" s="10">
        <f t="shared" ca="1" si="343"/>
        <v>8.8007650261935355E-2</v>
      </c>
      <c r="V2575" s="29">
        <f ca="1">IF('Input Parameters'!$D$30="Beta",_xlfn.BETA.INV(U2575,'Input Parameters'!$L$30,'Input Parameters'!$M$30,'Input Parameters'!$J$30,'Input Parameters'!$K$30),IF('Input Parameters'!$D$30="LogNorm",_xlfn.LOGNORM.INV(U2575,'Input Parameters'!$H$30,'Input Parameters'!$I$30)))</f>
        <v>0.5860250680439415</v>
      </c>
      <c r="W2575" s="2">
        <f ca="1">N2575+(P2575-N2575)*(1-ERF((T2575-R2575)/(2*SQRT(L2575*'Input Parameters'!$E$31))))</f>
        <v>1.6745072034977063E-2</v>
      </c>
      <c r="X2575">
        <f t="shared" ca="1" si="344"/>
        <v>1</v>
      </c>
      <c r="Y2575" s="7"/>
    </row>
    <row r="2576" spans="1:25" ht="15" customHeight="1" x14ac:dyDescent="0.3">
      <c r="A2576" s="130">
        <v>2569</v>
      </c>
      <c r="B2576" s="10">
        <f t="shared" ca="1" si="336"/>
        <v>0.82487902940491287</v>
      </c>
      <c r="C2576" s="57">
        <f ca="1">_xlfn.NORM.INV(B2576,'Input Parameters'!$E$19,'Input Parameters'!$F$19)</f>
        <v>646.233149033009</v>
      </c>
      <c r="D2576" s="10">
        <f t="shared" ca="1" si="337"/>
        <v>0.65576531718705711</v>
      </c>
      <c r="E2576" s="59">
        <f ca="1">IF(_xlfn.NORM.INV(D2576,'Input Parameters'!$E$20,'Input Parameters'!$F$20)&lt;3500,3500,IF(_xlfn.NORM.INV(D2576,'Input Parameters'!$E$20,'Input Parameters'!$F$20)&gt;5500,5500,_xlfn.NORM.INV(D2576,'Input Parameters'!$E$20,'Input Parameters'!$F$20)))</f>
        <v>5080.6531830812091</v>
      </c>
      <c r="F2576" s="10">
        <f t="shared" ca="1" si="338"/>
        <v>0.39384586593950832</v>
      </c>
      <c r="G2576" s="61">
        <f ca="1">_xlfn.NORM.INV(F2576,'Input Parameters'!$E$21,'Input Parameters'!$F$21)</f>
        <v>282.73322947164439</v>
      </c>
      <c r="H2576" s="54">
        <f ca="1">EXP(E2576*(1/'Input Parameters'!$E$22-1/G2576))</f>
        <v>0.53277073009826803</v>
      </c>
      <c r="I2576" s="10">
        <f t="shared" ca="1" si="339"/>
        <v>0.31186534352257667</v>
      </c>
      <c r="J2576" s="29">
        <f ca="1">_xlfn.BETA.INV(I2576,'Input Parameters'!$L$24,'Input Parameters'!$M$24,'Input Parameters'!$J$24,'Input Parameters'!$K$24)</f>
        <v>0.5267618810002993</v>
      </c>
      <c r="K2576" s="156">
        <f ca="1">('Input Parameters'!$E$25/'Input Parameters'!$E$31)^$J2576</f>
        <v>2.2851203491265581E-2</v>
      </c>
      <c r="L2576" s="66">
        <f ca="1">$H2576*$C2576*'Input Parameters'!$E$23*K2576</f>
        <v>7.8675346913089479</v>
      </c>
      <c r="M2576" s="23">
        <f t="shared" ca="1" si="340"/>
        <v>0.88445159334230739</v>
      </c>
      <c r="N2576" s="15">
        <f ca="1">_xlfn.NORM.INV(M2576,'Input Parameters'!$E$26,'Input Parameters'!$F$26)</f>
        <v>5.9148304045973231E-2</v>
      </c>
      <c r="O2576" s="8">
        <f t="shared" ca="1" si="341"/>
        <v>0.98350402450520802</v>
      </c>
      <c r="P2576" s="29">
        <f ca="1">_xlfn.LOGNORM.INV(O2576,'Input Parameters'!$H$27,'Input Parameters'!$I$27)</f>
        <v>3.6565212451316862</v>
      </c>
      <c r="Q2576" s="10"/>
      <c r="R2576" s="15">
        <f>'Input Parameters'!$E$28</f>
        <v>12.7</v>
      </c>
      <c r="S2576" s="10">
        <f t="shared" ca="1" si="342"/>
        <v>0.91551122037882127</v>
      </c>
      <c r="T2576" s="25">
        <f ca="1">_xlfn.LOGNORM.INV(S2576,'Input Parameters'!$H$29,'Input Parameters'!$I$29)</f>
        <v>67.956209319187835</v>
      </c>
      <c r="U2576" s="10">
        <f t="shared" ca="1" si="343"/>
        <v>0.55275156960404104</v>
      </c>
      <c r="V2576" s="29">
        <f ca="1">IF('Input Parameters'!$D$30="Beta",_xlfn.BETA.INV(U2576,'Input Parameters'!$L$30,'Input Parameters'!$M$30,'Input Parameters'!$J$30,'Input Parameters'!$K$30),IF('Input Parameters'!$D$30="LogNorm",_xlfn.LOGNORM.INV(U2576,'Input Parameters'!$H$30,'Input Parameters'!$I$30)))</f>
        <v>1.0528528058809559</v>
      </c>
      <c r="W2576" s="2">
        <f ca="1">N2576+(P2576-N2576)*(1-ERF((T2576-R2576)/(2*SQRT(L2576*'Input Parameters'!$E$31))))</f>
        <v>0.64776492256391627</v>
      </c>
      <c r="X2576">
        <f t="shared" ca="1" si="344"/>
        <v>1</v>
      </c>
      <c r="Y2576" s="7"/>
    </row>
    <row r="2577" spans="1:25" ht="15" customHeight="1" x14ac:dyDescent="0.3">
      <c r="A2577" s="130">
        <v>2570</v>
      </c>
      <c r="B2577" s="10">
        <f t="shared" ca="1" si="336"/>
        <v>0.5007066514234948</v>
      </c>
      <c r="C2577" s="57">
        <f ca="1">_xlfn.NORM.INV(B2577,'Input Parameters'!$E$19,'Input Parameters'!$F$19)</f>
        <v>567.44967597931748</v>
      </c>
      <c r="D2577" s="10">
        <f t="shared" ca="1" si="337"/>
        <v>1.0341981997493255E-2</v>
      </c>
      <c r="E2577" s="59">
        <f ca="1">IF(_xlfn.NORM.INV(D2577,'Input Parameters'!$E$20,'Input Parameters'!$F$20)&lt;3500,3500,IF(_xlfn.NORM.INV(D2577,'Input Parameters'!$E$20,'Input Parameters'!$F$20)&gt;5500,5500,_xlfn.NORM.INV(D2577,'Input Parameters'!$E$20,'Input Parameters'!$F$20)))</f>
        <v>3500</v>
      </c>
      <c r="F2577" s="10">
        <f t="shared" ca="1" si="338"/>
        <v>0.8627206572130024</v>
      </c>
      <c r="G2577" s="61">
        <f ca="1">_xlfn.NORM.INV(F2577,'Input Parameters'!$E$21,'Input Parameters'!$F$21)</f>
        <v>293.43802884896758</v>
      </c>
      <c r="H2577" s="54">
        <f ca="1">EXP(E2577*(1/'Input Parameters'!$E$22-1/G2577))</f>
        <v>1.0179913828954859</v>
      </c>
      <c r="I2577" s="10">
        <f t="shared" ca="1" si="339"/>
        <v>0.65493279907736568</v>
      </c>
      <c r="J2577" s="29">
        <f ca="1">_xlfn.BETA.INV(I2577,'Input Parameters'!$L$24,'Input Parameters'!$M$24,'Input Parameters'!$J$24,'Input Parameters'!$K$24)</f>
        <v>0.66986179664600876</v>
      </c>
      <c r="K2577" s="156">
        <f ca="1">('Input Parameters'!$E$25/'Input Parameters'!$E$31)^$J2577</f>
        <v>8.1863629143024627E-3</v>
      </c>
      <c r="L2577" s="66">
        <f ca="1">$H2577*$C2577*'Input Parameters'!$E$23*K2577</f>
        <v>4.7289252354094016</v>
      </c>
      <c r="M2577" s="23">
        <f t="shared" ca="1" si="340"/>
        <v>0.19174308558607178</v>
      </c>
      <c r="N2577" s="15">
        <f ca="1">_xlfn.NORM.INV(M2577,'Input Parameters'!$E$26,'Input Parameters'!$F$26)</f>
        <v>1.5698691051124043E-2</v>
      </c>
      <c r="O2577" s="8">
        <f t="shared" ca="1" si="341"/>
        <v>0.46355177420688998</v>
      </c>
      <c r="P2577" s="29">
        <f ca="1">_xlfn.LOGNORM.INV(O2577,'Input Parameters'!$H$27,'Input Parameters'!$I$27)</f>
        <v>1.3671603930923466</v>
      </c>
      <c r="Q2577" s="10"/>
      <c r="R2577" s="15">
        <f>'Input Parameters'!$E$28</f>
        <v>12.7</v>
      </c>
      <c r="S2577" s="10">
        <f t="shared" ca="1" si="342"/>
        <v>0.49968750803020667</v>
      </c>
      <c r="T2577" s="25">
        <f ca="1">_xlfn.LOGNORM.INV(S2577,'Input Parameters'!$H$29,'Input Parameters'!$I$29)</f>
        <v>58.226705790262109</v>
      </c>
      <c r="U2577" s="10">
        <f t="shared" ca="1" si="343"/>
        <v>0.73095609017044993</v>
      </c>
      <c r="V2577" s="29">
        <f ca="1">IF('Input Parameters'!$D$30="Beta",_xlfn.BETA.INV(U2577,'Input Parameters'!$L$30,'Input Parameters'!$M$30,'Input Parameters'!$J$30,'Input Parameters'!$K$30),IF('Input Parameters'!$D$30="LogNorm",_xlfn.LOGNORM.INV(U2577,'Input Parameters'!$H$30,'Input Parameters'!$I$30)))</f>
        <v>1.2738046856183101</v>
      </c>
      <c r="W2577" s="2">
        <f ca="1">N2577+(P2577-N2577)*(1-ERF((T2577-R2577)/(2*SQRT(L2577*'Input Parameters'!$E$31))))</f>
        <v>0.20324748784784197</v>
      </c>
      <c r="X2577">
        <f t="shared" ca="1" si="344"/>
        <v>1</v>
      </c>
      <c r="Y2577" s="7"/>
    </row>
    <row r="2578" spans="1:25" ht="15" customHeight="1" x14ac:dyDescent="0.3">
      <c r="A2578" s="130">
        <v>2571</v>
      </c>
      <c r="B2578" s="10">
        <f t="shared" ca="1" si="336"/>
        <v>8.7613429758252925E-2</v>
      </c>
      <c r="C2578" s="57">
        <f ca="1">_xlfn.NORM.INV(B2578,'Input Parameters'!$E$19,'Input Parameters'!$F$19)</f>
        <v>452.75190289892629</v>
      </c>
      <c r="D2578" s="10">
        <f t="shared" ca="1" si="337"/>
        <v>0.53395498432196686</v>
      </c>
      <c r="E2578" s="59">
        <f ca="1">IF(_xlfn.NORM.INV(D2578,'Input Parameters'!$E$20,'Input Parameters'!$F$20)&lt;3500,3500,IF(_xlfn.NORM.INV(D2578,'Input Parameters'!$E$20,'Input Parameters'!$F$20)&gt;5500,5500,_xlfn.NORM.INV(D2578,'Input Parameters'!$E$20,'Input Parameters'!$F$20)))</f>
        <v>4859.6508824290459</v>
      </c>
      <c r="F2578" s="10">
        <f t="shared" ca="1" si="338"/>
        <v>0.21951323808161083</v>
      </c>
      <c r="G2578" s="61">
        <f ca="1">_xlfn.NORM.INV(F2578,'Input Parameters'!$E$21,'Input Parameters'!$F$21)</f>
        <v>278.76763170514903</v>
      </c>
      <c r="H2578" s="54">
        <f ca="1">EXP(E2578*(1/'Input Parameters'!$E$22-1/G2578))</f>
        <v>0.42879201625725388</v>
      </c>
      <c r="I2578" s="10">
        <f t="shared" ca="1" si="339"/>
        <v>9.9846044588376759E-2</v>
      </c>
      <c r="J2578" s="29">
        <f ca="1">_xlfn.BETA.INV(I2578,'Input Parameters'!$L$24,'Input Parameters'!$M$24,'Input Parameters'!$J$24,'Input Parameters'!$K$24)</f>
        <v>0.39707615833583326</v>
      </c>
      <c r="K2578" s="156">
        <f ca="1">('Input Parameters'!$E$25/'Input Parameters'!$E$31)^$J2578</f>
        <v>5.7934351924065375E-2</v>
      </c>
      <c r="L2578" s="66">
        <f ca="1">$H2578*$C2578*'Input Parameters'!$E$23*K2578</f>
        <v>11.247166594668899</v>
      </c>
      <c r="M2578" s="23">
        <f t="shared" ca="1" si="340"/>
        <v>0.68696329429805236</v>
      </c>
      <c r="N2578" s="15">
        <f ca="1">_xlfn.NORM.INV(M2578,'Input Parameters'!$E$26,'Input Parameters'!$F$26)</f>
        <v>4.4232480122175698E-2</v>
      </c>
      <c r="O2578" s="8">
        <f t="shared" ca="1" si="341"/>
        <v>0.14067041388404589</v>
      </c>
      <c r="P2578" s="29">
        <f ca="1">_xlfn.LOGNORM.INV(O2578,'Input Parameters'!$H$27,'Input Parameters'!$I$27)</f>
        <v>0.88390755016110134</v>
      </c>
      <c r="Q2578" s="10"/>
      <c r="R2578" s="15">
        <f>'Input Parameters'!$E$28</f>
        <v>12.7</v>
      </c>
      <c r="S2578" s="10">
        <f t="shared" ca="1" si="342"/>
        <v>0.12893314513232967</v>
      </c>
      <c r="T2578" s="25">
        <f ca="1">_xlfn.LOGNORM.INV(S2578,'Input Parameters'!$H$29,'Input Parameters'!$I$29)</f>
        <v>51.285119333088922</v>
      </c>
      <c r="U2578" s="10">
        <f t="shared" ca="1" si="343"/>
        <v>0.86478753503065153</v>
      </c>
      <c r="V2578" s="29">
        <f ca="1">IF('Input Parameters'!$D$30="Beta",_xlfn.BETA.INV(U2578,'Input Parameters'!$L$30,'Input Parameters'!$M$30,'Input Parameters'!$J$30,'Input Parameters'!$K$30),IF('Input Parameters'!$D$30="LogNorm",_xlfn.LOGNORM.INV(U2578,'Input Parameters'!$H$30,'Input Parameters'!$I$30)))</f>
        <v>1.5431241854965292</v>
      </c>
      <c r="W2578" s="2">
        <f ca="1">N2578+(P2578-N2578)*(1-ERF((T2578-R2578)/(2*SQRT(L2578*'Input Parameters'!$E$31))))</f>
        <v>0.39345655424972314</v>
      </c>
      <c r="X2578">
        <f t="shared" ca="1" si="344"/>
        <v>1</v>
      </c>
      <c r="Y2578" s="7"/>
    </row>
    <row r="2579" spans="1:25" ht="15" customHeight="1" x14ac:dyDescent="0.3">
      <c r="A2579" s="130">
        <v>2572</v>
      </c>
      <c r="B2579" s="10">
        <f t="shared" ca="1" si="336"/>
        <v>0.7886475812414071</v>
      </c>
      <c r="C2579" s="57">
        <f ca="1">_xlfn.NORM.INV(B2579,'Input Parameters'!$E$19,'Input Parameters'!$F$19)</f>
        <v>635.04681602284847</v>
      </c>
      <c r="D2579" s="10">
        <f t="shared" ca="1" si="337"/>
        <v>0.8896448325005516</v>
      </c>
      <c r="E2579" s="59">
        <f ca="1">IF(_xlfn.NORM.INV(D2579,'Input Parameters'!$E$20,'Input Parameters'!$F$20)&lt;3500,3500,IF(_xlfn.NORM.INV(D2579,'Input Parameters'!$E$20,'Input Parameters'!$F$20)&gt;5500,5500,_xlfn.NORM.INV(D2579,'Input Parameters'!$E$20,'Input Parameters'!$F$20)))</f>
        <v>5500</v>
      </c>
      <c r="F2579" s="10">
        <f t="shared" ca="1" si="338"/>
        <v>0.61240208486589298</v>
      </c>
      <c r="G2579" s="61">
        <f ca="1">_xlfn.NORM.INV(F2579,'Input Parameters'!$E$21,'Input Parameters'!$F$21)</f>
        <v>287.09469977450624</v>
      </c>
      <c r="H2579" s="54">
        <f ca="1">EXP(E2579*(1/'Input Parameters'!$E$22-1/G2579))</f>
        <v>0.67969525549378296</v>
      </c>
      <c r="I2579" s="10">
        <f t="shared" ca="1" si="339"/>
        <v>0.18720138221210381</v>
      </c>
      <c r="J2579" s="29">
        <f ca="1">_xlfn.BETA.INV(I2579,'Input Parameters'!$L$24,'Input Parameters'!$M$24,'Input Parameters'!$J$24,'Input Parameters'!$K$24)</f>
        <v>0.46098737632842868</v>
      </c>
      <c r="K2579" s="156">
        <f ca="1">('Input Parameters'!$E$25/'Input Parameters'!$E$31)^$J2579</f>
        <v>3.6629002095593582E-2</v>
      </c>
      <c r="L2579" s="66">
        <f ca="1">$H2579*$C2579*'Input Parameters'!$E$23*K2579</f>
        <v>15.810480483404794</v>
      </c>
      <c r="M2579" s="23">
        <f t="shared" ca="1" si="340"/>
        <v>0.44634111776299834</v>
      </c>
      <c r="N2579" s="15">
        <f ca="1">_xlfn.NORM.INV(M2579,'Input Parameters'!$E$26,'Input Parameters'!$F$26)</f>
        <v>3.1166868819421656E-2</v>
      </c>
      <c r="O2579" s="8">
        <f t="shared" ca="1" si="341"/>
        <v>0.9076505729285268</v>
      </c>
      <c r="P2579" s="29">
        <f ca="1">_xlfn.LOGNORM.INV(O2579,'Input Parameters'!$H$27,'Input Parameters'!$I$27)</f>
        <v>2.5600760960349476</v>
      </c>
      <c r="Q2579" s="10"/>
      <c r="R2579" s="15">
        <f>'Input Parameters'!$E$28</f>
        <v>12.7</v>
      </c>
      <c r="S2579" s="10">
        <f t="shared" ca="1" si="342"/>
        <v>0.9192413855031466</v>
      </c>
      <c r="T2579" s="25">
        <f ca="1">_xlfn.LOGNORM.INV(S2579,'Input Parameters'!$H$29,'Input Parameters'!$I$29)</f>
        <v>68.143320020540585</v>
      </c>
      <c r="U2579" s="10">
        <f t="shared" ca="1" si="343"/>
        <v>0.47080922456423735</v>
      </c>
      <c r="V2579" s="29">
        <f ca="1">IF('Input Parameters'!$D$30="Beta",_xlfn.BETA.INV(U2579,'Input Parameters'!$L$30,'Input Parameters'!$M$30,'Input Parameters'!$J$30,'Input Parameters'!$K$30),IF('Input Parameters'!$D$30="LogNorm",_xlfn.LOGNORM.INV(U2579,'Input Parameters'!$H$30,'Input Parameters'!$I$30)))</f>
        <v>0.97076248086025918</v>
      </c>
      <c r="W2579" s="2">
        <f ca="1">N2579+(P2579-N2579)*(1-ERF((T2579-R2579)/(2*SQRT(L2579*'Input Parameters'!$E$31))))</f>
        <v>0.85091296601394939</v>
      </c>
      <c r="X2579">
        <f t="shared" ca="1" si="344"/>
        <v>1</v>
      </c>
      <c r="Y2579" s="7"/>
    </row>
    <row r="2580" spans="1:25" ht="15" customHeight="1" x14ac:dyDescent="0.3">
      <c r="A2580" s="130">
        <v>2573</v>
      </c>
      <c r="B2580" s="10">
        <f t="shared" ca="1" si="336"/>
        <v>2.9584703184115324E-2</v>
      </c>
      <c r="C2580" s="57">
        <f ca="1">_xlfn.NORM.INV(B2580,'Input Parameters'!$E$19,'Input Parameters'!$F$19)</f>
        <v>407.85420453607185</v>
      </c>
      <c r="D2580" s="10">
        <f t="shared" ca="1" si="337"/>
        <v>0.39571532176359292</v>
      </c>
      <c r="E2580" s="59">
        <f ca="1">IF(_xlfn.NORM.INV(D2580,'Input Parameters'!$E$20,'Input Parameters'!$F$20)&lt;3500,3500,IF(_xlfn.NORM.INV(D2580,'Input Parameters'!$E$20,'Input Parameters'!$F$20)&gt;5500,5500,_xlfn.NORM.INV(D2580,'Input Parameters'!$E$20,'Input Parameters'!$F$20)))</f>
        <v>4614.8826883236161</v>
      </c>
      <c r="F2580" s="10">
        <f t="shared" ca="1" si="338"/>
        <v>0.60804886037493211</v>
      </c>
      <c r="G2580" s="61">
        <f ca="1">_xlfn.NORM.INV(F2580,'Input Parameters'!$E$21,'Input Parameters'!$F$21)</f>
        <v>287.00550503435966</v>
      </c>
      <c r="H2580" s="54">
        <f ca="1">EXP(E2580*(1/'Input Parameters'!$E$22-1/G2580))</f>
        <v>0.71966508431075782</v>
      </c>
      <c r="I2580" s="10">
        <f t="shared" ca="1" si="339"/>
        <v>9.4787943359830207E-2</v>
      </c>
      <c r="J2580" s="29">
        <f ca="1">_xlfn.BETA.INV(I2580,'Input Parameters'!$L$24,'Input Parameters'!$M$24,'Input Parameters'!$J$24,'Input Parameters'!$K$24)</f>
        <v>0.39240376244299224</v>
      </c>
      <c r="K2580" s="156">
        <f ca="1">('Input Parameters'!$E$25/'Input Parameters'!$E$31)^$J2580</f>
        <v>5.9909084879667833E-2</v>
      </c>
      <c r="L2580" s="66">
        <f ca="1">$H2580*$C2580*'Input Parameters'!$E$23*K2580</f>
        <v>17.584420566208887</v>
      </c>
      <c r="M2580" s="23">
        <f t="shared" ca="1" si="340"/>
        <v>0.35733063297446044</v>
      </c>
      <c r="N2580" s="15">
        <f ca="1">_xlfn.NORM.INV(M2580,'Input Parameters'!$E$26,'Input Parameters'!$F$26)</f>
        <v>2.6322335023344121E-2</v>
      </c>
      <c r="O2580" s="8">
        <f t="shared" ca="1" si="341"/>
        <v>3.9831408787477596E-2</v>
      </c>
      <c r="P2580" s="29">
        <f ca="1">_xlfn.LOGNORM.INV(O2580,'Input Parameters'!$H$27,'Input Parameters'!$I$27)</f>
        <v>0.65561745137682803</v>
      </c>
      <c r="Q2580" s="10"/>
      <c r="R2580" s="15">
        <f>'Input Parameters'!$E$28</f>
        <v>12.7</v>
      </c>
      <c r="S2580" s="10">
        <f t="shared" ca="1" si="342"/>
        <v>0.79447271316570101</v>
      </c>
      <c r="T2580" s="25">
        <f ca="1">_xlfn.LOGNORM.INV(S2580,'Input Parameters'!$H$29,'Input Parameters'!$I$29)</f>
        <v>63.862035934957056</v>
      </c>
      <c r="U2580" s="10">
        <f t="shared" ca="1" si="343"/>
        <v>0.62536690785255322</v>
      </c>
      <c r="V2580" s="29">
        <f ca="1">IF('Input Parameters'!$D$30="Beta",_xlfn.BETA.INV(U2580,'Input Parameters'!$L$30,'Input Parameters'!$M$30,'Input Parameters'!$J$30,'Input Parameters'!$K$30),IF('Input Parameters'!$D$30="LogNorm",_xlfn.LOGNORM.INV(U2580,'Input Parameters'!$H$30,'Input Parameters'!$I$30)))</f>
        <v>1.1334232365881884</v>
      </c>
      <c r="W2580" s="2">
        <f ca="1">N2580+(P2580-N2580)*(1-ERF((T2580-R2580)/(2*SQRT(L2580*'Input Parameters'!$E$31))))</f>
        <v>0.27067297798951184</v>
      </c>
      <c r="X2580">
        <f t="shared" ca="1" si="344"/>
        <v>1</v>
      </c>
      <c r="Y2580" s="7"/>
    </row>
    <row r="2581" spans="1:25" ht="15" customHeight="1" x14ac:dyDescent="0.3">
      <c r="A2581" s="130">
        <v>2574</v>
      </c>
      <c r="B2581" s="10">
        <f t="shared" ca="1" si="336"/>
        <v>0.95933173634913549</v>
      </c>
      <c r="C2581" s="57">
        <f ca="1">_xlfn.NORM.INV(B2581,'Input Parameters'!$E$19,'Input Parameters'!$F$19)</f>
        <v>714.58209110782525</v>
      </c>
      <c r="D2581" s="10">
        <f t="shared" ca="1" si="337"/>
        <v>0.71564655894498619</v>
      </c>
      <c r="E2581" s="59">
        <f ca="1">IF(_xlfn.NORM.INV(D2581,'Input Parameters'!$E$20,'Input Parameters'!$F$20)&lt;3500,3500,IF(_xlfn.NORM.INV(D2581,'Input Parameters'!$E$20,'Input Parameters'!$F$20)&gt;5500,5500,_xlfn.NORM.INV(D2581,'Input Parameters'!$E$20,'Input Parameters'!$F$20)))</f>
        <v>5198.9698804231084</v>
      </c>
      <c r="F2581" s="10">
        <f t="shared" ca="1" si="338"/>
        <v>0.59439586791064791</v>
      </c>
      <c r="G2581" s="61">
        <f ca="1">_xlfn.NORM.INV(F2581,'Input Parameters'!$E$21,'Input Parameters'!$F$21)</f>
        <v>286.72749919056014</v>
      </c>
      <c r="H2581" s="54">
        <f ca="1">EXP(E2581*(1/'Input Parameters'!$E$22-1/G2581))</f>
        <v>0.67829757305491434</v>
      </c>
      <c r="I2581" s="10">
        <f t="shared" ca="1" si="339"/>
        <v>4.1733366434252295E-2</v>
      </c>
      <c r="J2581" s="29">
        <f ca="1">_xlfn.BETA.INV(I2581,'Input Parameters'!$L$24,'Input Parameters'!$M$24,'Input Parameters'!$J$24,'Input Parameters'!$K$24)</f>
        <v>0.32787662236243226</v>
      </c>
      <c r="K2581" s="156">
        <f ca="1">('Input Parameters'!$E$25/'Input Parameters'!$E$31)^$J2581</f>
        <v>9.5174940783229051E-2</v>
      </c>
      <c r="L2581" s="66">
        <f ca="1">$H2581*$C2581*'Input Parameters'!$E$23*K2581</f>
        <v>46.131226998808032</v>
      </c>
      <c r="M2581" s="23">
        <f t="shared" ca="1" si="340"/>
        <v>0.73665603181178019</v>
      </c>
      <c r="N2581" s="15">
        <f ca="1">_xlfn.NORM.INV(M2581,'Input Parameters'!$E$26,'Input Parameters'!$F$26)</f>
        <v>4.7294469861333781E-2</v>
      </c>
      <c r="O2581" s="8">
        <f t="shared" ca="1" si="341"/>
        <v>0.16379966343627783</v>
      </c>
      <c r="P2581" s="29">
        <f ca="1">_xlfn.LOGNORM.INV(O2581,'Input Parameters'!$H$27,'Input Parameters'!$I$27)</f>
        <v>0.92321687893212867</v>
      </c>
      <c r="Q2581" s="10"/>
      <c r="R2581" s="15">
        <f>'Input Parameters'!$E$28</f>
        <v>12.7</v>
      </c>
      <c r="S2581" s="10">
        <f t="shared" ca="1" si="342"/>
        <v>0.98359202848676819</v>
      </c>
      <c r="T2581" s="25">
        <f ca="1">_xlfn.LOGNORM.INV(S2581,'Input Parameters'!$H$29,'Input Parameters'!$I$29)</f>
        <v>73.999622080780952</v>
      </c>
      <c r="U2581" s="10">
        <f t="shared" ca="1" si="343"/>
        <v>0.4643303137123832</v>
      </c>
      <c r="V2581" s="29">
        <f ca="1">IF('Input Parameters'!$D$30="Beta",_xlfn.BETA.INV(U2581,'Input Parameters'!$L$30,'Input Parameters'!$M$30,'Input Parameters'!$J$30,'Input Parameters'!$K$30),IF('Input Parameters'!$D$30="LogNorm",_xlfn.LOGNORM.INV(U2581,'Input Parameters'!$H$30,'Input Parameters'!$I$30)))</f>
        <v>0.96454477114852122</v>
      </c>
      <c r="W2581" s="2">
        <f ca="1">N2581+(P2581-N2581)*(1-ERF((T2581-R2581)/(2*SQRT(L2581*'Input Parameters'!$E$31))))</f>
        <v>0.50571240430313436</v>
      </c>
      <c r="X2581">
        <f t="shared" ca="1" si="344"/>
        <v>1</v>
      </c>
      <c r="Y2581" s="7"/>
    </row>
    <row r="2582" spans="1:25" ht="15" customHeight="1" x14ac:dyDescent="0.3">
      <c r="A2582" s="130">
        <v>2575</v>
      </c>
      <c r="B2582" s="10">
        <f t="shared" ca="1" si="336"/>
        <v>0.67380759866526185</v>
      </c>
      <c r="C2582" s="57">
        <f ca="1">_xlfn.NORM.INV(B2582,'Input Parameters'!$E$19,'Input Parameters'!$F$19)</f>
        <v>605.36316524600761</v>
      </c>
      <c r="D2582" s="10">
        <f t="shared" ca="1" si="337"/>
        <v>0.94363664632566235</v>
      </c>
      <c r="E2582" s="59">
        <f ca="1">IF(_xlfn.NORM.INV(D2582,'Input Parameters'!$E$20,'Input Parameters'!$F$20)&lt;3500,3500,IF(_xlfn.NORM.INV(D2582,'Input Parameters'!$E$20,'Input Parameters'!$F$20)&gt;5500,5500,_xlfn.NORM.INV(D2582,'Input Parameters'!$E$20,'Input Parameters'!$F$20)))</f>
        <v>5500</v>
      </c>
      <c r="F2582" s="10">
        <f t="shared" ca="1" si="338"/>
        <v>0.83985521140473118</v>
      </c>
      <c r="G2582" s="61">
        <f ca="1">_xlfn.NORM.INV(F2582,'Input Parameters'!$E$21,'Input Parameters'!$F$21)</f>
        <v>292.66176306014711</v>
      </c>
      <c r="H2582" s="54">
        <f ca="1">EXP(E2582*(1/'Input Parameters'!$E$22-1/G2582))</f>
        <v>0.97853910984166792</v>
      </c>
      <c r="I2582" s="10">
        <f t="shared" ca="1" si="339"/>
        <v>0.80467410686949548</v>
      </c>
      <c r="J2582" s="29">
        <f ca="1">_xlfn.BETA.INV(I2582,'Input Parameters'!$L$24,'Input Parameters'!$M$24,'Input Parameters'!$J$24,'Input Parameters'!$K$24)</f>
        <v>0.73708414722130478</v>
      </c>
      <c r="K2582" s="156">
        <f ca="1">('Input Parameters'!$E$25/'Input Parameters'!$E$31)^$J2582</f>
        <v>5.054338434848221E-3</v>
      </c>
      <c r="L2582" s="66">
        <f ca="1">$H2582*$C2582*'Input Parameters'!$E$23*K2582</f>
        <v>2.9940462061975661</v>
      </c>
      <c r="M2582" s="23">
        <f t="shared" ca="1" si="340"/>
        <v>0.21228684393890984</v>
      </c>
      <c r="N2582" s="15">
        <f ca="1">_xlfn.NORM.INV(M2582,'Input Parameters'!$E$26,'Input Parameters'!$F$26)</f>
        <v>1.7231257254398974E-2</v>
      </c>
      <c r="O2582" s="8">
        <f t="shared" ca="1" si="341"/>
        <v>0.53186437409227594</v>
      </c>
      <c r="P2582" s="29">
        <f ca="1">_xlfn.LOGNORM.INV(O2582,'Input Parameters'!$H$27,'Input Parameters'!$I$27)</f>
        <v>1.4748936139706776</v>
      </c>
      <c r="Q2582" s="10"/>
      <c r="R2582" s="15">
        <f>'Input Parameters'!$E$28</f>
        <v>12.7</v>
      </c>
      <c r="S2582" s="10">
        <f t="shared" ca="1" si="342"/>
        <v>0.43173285834536546</v>
      </c>
      <c r="T2582" s="25">
        <f ca="1">_xlfn.LOGNORM.INV(S2582,'Input Parameters'!$H$29,'Input Parameters'!$I$29)</f>
        <v>57.118330104617257</v>
      </c>
      <c r="U2582" s="10">
        <f t="shared" ca="1" si="343"/>
        <v>0.71631499633387907</v>
      </c>
      <c r="V2582" s="29">
        <f ca="1">IF('Input Parameters'!$D$30="Beta",_xlfn.BETA.INV(U2582,'Input Parameters'!$L$30,'Input Parameters'!$M$30,'Input Parameters'!$J$30,'Input Parameters'!$K$30),IF('Input Parameters'!$D$30="LogNorm",_xlfn.LOGNORM.INV(U2582,'Input Parameters'!$H$30,'Input Parameters'!$I$30)))</f>
        <v>1.2520028567672814</v>
      </c>
      <c r="W2582" s="2">
        <f ca="1">N2582+(P2582-N2582)*(1-ERF((T2582-R2582)/(2*SQRT(L2582*'Input Parameters'!$E$31))))</f>
        <v>0.11853493548668181</v>
      </c>
      <c r="X2582">
        <f t="shared" ca="1" si="344"/>
        <v>1</v>
      </c>
      <c r="Y2582" s="7"/>
    </row>
    <row r="2583" spans="1:25" ht="15" customHeight="1" x14ac:dyDescent="0.3">
      <c r="A2583" s="130">
        <v>2576</v>
      </c>
      <c r="B2583" s="10">
        <f t="shared" ca="1" si="336"/>
        <v>0.24371910539161512</v>
      </c>
      <c r="C2583" s="57">
        <f ca="1">_xlfn.NORM.INV(B2583,'Input Parameters'!$E$19,'Input Parameters'!$F$19)</f>
        <v>508.62411879400605</v>
      </c>
      <c r="D2583" s="10">
        <f t="shared" ca="1" si="337"/>
        <v>0.73711251128671285</v>
      </c>
      <c r="E2583" s="59">
        <f ca="1">IF(_xlfn.NORM.INV(D2583,'Input Parameters'!$E$20,'Input Parameters'!$F$20)&lt;3500,3500,IF(_xlfn.NORM.INV(D2583,'Input Parameters'!$E$20,'Input Parameters'!$F$20)&gt;5500,5500,_xlfn.NORM.INV(D2583,'Input Parameters'!$E$20,'Input Parameters'!$F$20)))</f>
        <v>5244.1281006552763</v>
      </c>
      <c r="F2583" s="10">
        <f t="shared" ca="1" si="338"/>
        <v>0.16781980586606449</v>
      </c>
      <c r="G2583" s="61">
        <f ca="1">_xlfn.NORM.INV(F2583,'Input Parameters'!$E$21,'Input Parameters'!$F$21)</f>
        <v>277.28226219825234</v>
      </c>
      <c r="H2583" s="54">
        <f ca="1">EXP(E2583*(1/'Input Parameters'!$E$22-1/G2583))</f>
        <v>0.36256540577940444</v>
      </c>
      <c r="I2583" s="10">
        <f t="shared" ca="1" si="339"/>
        <v>0.58575701882957731</v>
      </c>
      <c r="J2583" s="29">
        <f ca="1">_xlfn.BETA.INV(I2583,'Input Parameters'!$L$24,'Input Parameters'!$M$24,'Input Parameters'!$J$24,'Input Parameters'!$K$24)</f>
        <v>0.64164635279281779</v>
      </c>
      <c r="K2583" s="156">
        <f ca="1">('Input Parameters'!$E$25/'Input Parameters'!$E$31)^$J2583</f>
        <v>1.0022920735238099E-2</v>
      </c>
      <c r="L2583" s="66">
        <f ca="1">$H2583*$C2583*'Input Parameters'!$E$23*K2583</f>
        <v>1.8483219017519583</v>
      </c>
      <c r="M2583" s="23">
        <f t="shared" ca="1" si="340"/>
        <v>0.85277340353287145</v>
      </c>
      <c r="N2583" s="15">
        <f ca="1">_xlfn.NORM.INV(M2583,'Input Parameters'!$E$26,'Input Parameters'!$F$26)</f>
        <v>5.6016452923272911E-2</v>
      </c>
      <c r="O2583" s="8">
        <f t="shared" ca="1" si="341"/>
        <v>0.76973830921514952</v>
      </c>
      <c r="P2583" s="29">
        <f ca="1">_xlfn.LOGNORM.INV(O2583,'Input Parameters'!$H$27,'Input Parameters'!$I$27)</f>
        <v>1.9732948782050421</v>
      </c>
      <c r="Q2583" s="10"/>
      <c r="R2583" s="15">
        <f>'Input Parameters'!$E$28</f>
        <v>12.7</v>
      </c>
      <c r="S2583" s="10">
        <f t="shared" ca="1" si="342"/>
        <v>0.65693855623968478</v>
      </c>
      <c r="T2583" s="25">
        <f ca="1">_xlfn.LOGNORM.INV(S2583,'Input Parameters'!$H$29,'Input Parameters'!$I$29)</f>
        <v>60.934783111624505</v>
      </c>
      <c r="U2583" s="10">
        <f t="shared" ca="1" si="343"/>
        <v>0.4001710789439803</v>
      </c>
      <c r="V2583" s="29">
        <f ca="1">IF('Input Parameters'!$D$30="Beta",_xlfn.BETA.INV(U2583,'Input Parameters'!$L$30,'Input Parameters'!$M$30,'Input Parameters'!$J$30,'Input Parameters'!$K$30),IF('Input Parameters'!$D$30="LogNorm",_xlfn.LOGNORM.INV(U2583,'Input Parameters'!$H$30,'Input Parameters'!$I$30)))</f>
        <v>0.9043625568218252</v>
      </c>
      <c r="W2583" s="2">
        <f ca="1">N2583+(P2583-N2583)*(1-ERF((T2583-R2583)/(2*SQRT(L2583*'Input Parameters'!$E$31))))</f>
        <v>7.9246370790294382E-2</v>
      </c>
      <c r="X2583">
        <f t="shared" ca="1" si="344"/>
        <v>1</v>
      </c>
      <c r="Y2583" s="7"/>
    </row>
    <row r="2584" spans="1:25" ht="15" customHeight="1" x14ac:dyDescent="0.3">
      <c r="A2584" s="130">
        <v>2577</v>
      </c>
      <c r="B2584" s="10">
        <f t="shared" ca="1" si="336"/>
        <v>0.78849335911977236</v>
      </c>
      <c r="C2584" s="57">
        <f ca="1">_xlfn.NORM.INV(B2584,'Input Parameters'!$E$19,'Input Parameters'!$F$19)</f>
        <v>635.00177802352937</v>
      </c>
      <c r="D2584" s="10">
        <f t="shared" ca="1" si="337"/>
        <v>3.3981854964155622E-2</v>
      </c>
      <c r="E2584" s="59">
        <f ca="1">IF(_xlfn.NORM.INV(D2584,'Input Parameters'!$E$20,'Input Parameters'!$F$20)&lt;3500,3500,IF(_xlfn.NORM.INV(D2584,'Input Parameters'!$E$20,'Input Parameters'!$F$20)&gt;5500,5500,_xlfn.NORM.INV(D2584,'Input Parameters'!$E$20,'Input Parameters'!$F$20)))</f>
        <v>3522.3268482758376</v>
      </c>
      <c r="F2584" s="10">
        <f t="shared" ca="1" si="338"/>
        <v>0.21379585409140722</v>
      </c>
      <c r="G2584" s="61">
        <f ca="1">_xlfn.NORM.INV(F2584,'Input Parameters'!$E$21,'Input Parameters'!$F$21)</f>
        <v>278.61450886090313</v>
      </c>
      <c r="H2584" s="54">
        <f ca="1">EXP(E2584*(1/'Input Parameters'!$E$22-1/G2584))</f>
        <v>0.53756704584689186</v>
      </c>
      <c r="I2584" s="10">
        <f t="shared" ca="1" si="339"/>
        <v>0.40843640616790511</v>
      </c>
      <c r="J2584" s="29">
        <f ca="1">_xlfn.BETA.INV(I2584,'Input Parameters'!$L$24,'Input Parameters'!$M$24,'Input Parameters'!$J$24,'Input Parameters'!$K$24)</f>
        <v>0.56949086212800304</v>
      </c>
      <c r="K2584" s="156">
        <f ca="1">('Input Parameters'!$E$25/'Input Parameters'!$E$31)^$J2584</f>
        <v>1.6818599712362367E-2</v>
      </c>
      <c r="L2584" s="66">
        <f ca="1">$H2584*$C2584*'Input Parameters'!$E$23*K2584</f>
        <v>5.74113042661949</v>
      </c>
      <c r="M2584" s="23">
        <f t="shared" ca="1" si="340"/>
        <v>0.3540201679225955</v>
      </c>
      <c r="N2584" s="15">
        <f ca="1">_xlfn.NORM.INV(M2584,'Input Parameters'!$E$26,'Input Parameters'!$F$26)</f>
        <v>2.6135725265827928E-2</v>
      </c>
      <c r="O2584" s="8">
        <f t="shared" ca="1" si="341"/>
        <v>0.10348453278011827</v>
      </c>
      <c r="P2584" s="29">
        <f ca="1">_xlfn.LOGNORM.INV(O2584,'Input Parameters'!$H$27,'Input Parameters'!$I$27)</f>
        <v>0.81457743107977576</v>
      </c>
      <c r="Q2584" s="10"/>
      <c r="R2584" s="15">
        <f>'Input Parameters'!$E$28</f>
        <v>12.7</v>
      </c>
      <c r="S2584" s="10">
        <f t="shared" ca="1" si="342"/>
        <v>0.41810611600939707</v>
      </c>
      <c r="T2584" s="25">
        <f ca="1">_xlfn.LOGNORM.INV(S2584,'Input Parameters'!$H$29,'Input Parameters'!$I$29)</f>
        <v>56.895746605884888</v>
      </c>
      <c r="U2584" s="10">
        <f t="shared" ca="1" si="343"/>
        <v>0.61737739840114669</v>
      </c>
      <c r="V2584" s="29">
        <f ca="1">IF('Input Parameters'!$D$30="Beta",_xlfn.BETA.INV(U2584,'Input Parameters'!$L$30,'Input Parameters'!$M$30,'Input Parameters'!$J$30,'Input Parameters'!$K$30),IF('Input Parameters'!$D$30="LogNorm",_xlfn.LOGNORM.INV(U2584,'Input Parameters'!$H$30,'Input Parameters'!$I$30)))</f>
        <v>1.1240727071649566</v>
      </c>
      <c r="W2584" s="2">
        <f ca="1">N2584+(P2584-N2584)*(1-ERF((T2584-R2584)/(2*SQRT(L2584*'Input Parameters'!$E$31))))</f>
        <v>0.17762872184262446</v>
      </c>
      <c r="X2584">
        <f t="shared" ca="1" si="344"/>
        <v>1</v>
      </c>
      <c r="Y2584" s="7"/>
    </row>
    <row r="2585" spans="1:25" ht="15" customHeight="1" x14ac:dyDescent="0.3">
      <c r="A2585" s="130">
        <v>2578</v>
      </c>
      <c r="B2585" s="10">
        <f t="shared" ca="1" si="336"/>
        <v>0.25837092270976003</v>
      </c>
      <c r="C2585" s="57">
        <f ca="1">_xlfn.NORM.INV(B2585,'Input Parameters'!$E$19,'Input Parameters'!$F$19)</f>
        <v>512.5122353415702</v>
      </c>
      <c r="D2585" s="10">
        <f t="shared" ca="1" si="337"/>
        <v>0.21371364286927941</v>
      </c>
      <c r="E2585" s="59">
        <f ca="1">IF(_xlfn.NORM.INV(D2585,'Input Parameters'!$E$20,'Input Parameters'!$F$20)&lt;3500,3500,IF(_xlfn.NORM.INV(D2585,'Input Parameters'!$E$20,'Input Parameters'!$F$20)&gt;5500,5500,_xlfn.NORM.INV(D2585,'Input Parameters'!$E$20,'Input Parameters'!$F$20)))</f>
        <v>4244.4787417954549</v>
      </c>
      <c r="F2585" s="10">
        <f t="shared" ca="1" si="338"/>
        <v>7.0426670045750095E-2</v>
      </c>
      <c r="G2585" s="61">
        <f ca="1">_xlfn.NORM.INV(F2585,'Input Parameters'!$E$21,'Input Parameters'!$F$21)</f>
        <v>273.27520130064966</v>
      </c>
      <c r="H2585" s="54">
        <f ca="1">EXP(E2585*(1/'Input Parameters'!$E$22-1/G2585))</f>
        <v>0.35147788490656462</v>
      </c>
      <c r="I2585" s="10">
        <f t="shared" ca="1" si="339"/>
        <v>0.89792085644912101</v>
      </c>
      <c r="J2585" s="29">
        <f ca="1">_xlfn.BETA.INV(I2585,'Input Parameters'!$L$24,'Input Parameters'!$M$24,'Input Parameters'!$J$24,'Input Parameters'!$K$24)</f>
        <v>0.79113468817178878</v>
      </c>
      <c r="K2585" s="156">
        <f ca="1">('Input Parameters'!$E$25/'Input Parameters'!$E$31)^$J2585</f>
        <v>3.4298373332220535E-3</v>
      </c>
      <c r="L2585" s="66">
        <f ca="1">$H2585*$C2585*'Input Parameters'!$E$23*K2585</f>
        <v>0.61783963522114815</v>
      </c>
      <c r="M2585" s="23">
        <f t="shared" ca="1" si="340"/>
        <v>0.88216809653951367</v>
      </c>
      <c r="N2585" s="15">
        <f ca="1">_xlfn.NORM.INV(M2585,'Input Parameters'!$E$26,'Input Parameters'!$F$26)</f>
        <v>5.8903792930005694E-2</v>
      </c>
      <c r="O2585" s="8">
        <f t="shared" ca="1" si="341"/>
        <v>0.89033054403571088</v>
      </c>
      <c r="P2585" s="29">
        <f ca="1">_xlfn.LOGNORM.INV(O2585,'Input Parameters'!$H$27,'Input Parameters'!$I$27)</f>
        <v>2.4513034668998994</v>
      </c>
      <c r="Q2585" s="10"/>
      <c r="R2585" s="15">
        <f>'Input Parameters'!$E$28</f>
        <v>12.7</v>
      </c>
      <c r="S2585" s="10">
        <f t="shared" ca="1" si="342"/>
        <v>0.67941403322658811</v>
      </c>
      <c r="T2585" s="25">
        <f ca="1">_xlfn.LOGNORM.INV(S2585,'Input Parameters'!$H$29,'Input Parameters'!$I$29)</f>
        <v>61.360003996231782</v>
      </c>
      <c r="U2585" s="10">
        <f t="shared" ca="1" si="343"/>
        <v>0.2092763222094649</v>
      </c>
      <c r="V2585" s="29">
        <f ca="1">IF('Input Parameters'!$D$30="Beta",_xlfn.BETA.INV(U2585,'Input Parameters'!$L$30,'Input Parameters'!$M$30,'Input Parameters'!$J$30,'Input Parameters'!$K$30),IF('Input Parameters'!$D$30="LogNorm",_xlfn.LOGNORM.INV(U2585,'Input Parameters'!$H$30,'Input Parameters'!$I$30)))</f>
        <v>0.72629924405506741</v>
      </c>
      <c r="W2585" s="2">
        <f ca="1">N2585+(P2585-N2585)*(1-ERF((T2585-R2585)/(2*SQRT(L2585*'Input Parameters'!$E$31))))</f>
        <v>5.8932522452510683E-2</v>
      </c>
      <c r="X2585">
        <f t="shared" ca="1" si="344"/>
        <v>1</v>
      </c>
      <c r="Y2585" s="7"/>
    </row>
    <row r="2586" spans="1:25" ht="15" customHeight="1" x14ac:dyDescent="0.3">
      <c r="A2586" s="130">
        <v>2579</v>
      </c>
      <c r="B2586" s="10">
        <f t="shared" ca="1" si="336"/>
        <v>0.15078974052830107</v>
      </c>
      <c r="C2586" s="57">
        <f ca="1">_xlfn.NORM.INV(B2586,'Input Parameters'!$E$19,'Input Parameters'!$F$19)</f>
        <v>480.00709093211543</v>
      </c>
      <c r="D2586" s="10">
        <f t="shared" ca="1" si="337"/>
        <v>0.81989820863919549</v>
      </c>
      <c r="E2586" s="59">
        <f ca="1">IF(_xlfn.NORM.INV(D2586,'Input Parameters'!$E$20,'Input Parameters'!$F$20)&lt;3500,3500,IF(_xlfn.NORM.INV(D2586,'Input Parameters'!$E$20,'Input Parameters'!$F$20)&gt;5500,5500,_xlfn.NORM.INV(D2586,'Input Parameters'!$E$20,'Input Parameters'!$F$20)))</f>
        <v>5440.484062626696</v>
      </c>
      <c r="F2586" s="10">
        <f t="shared" ca="1" si="338"/>
        <v>0.73249386062350286</v>
      </c>
      <c r="G2586" s="61">
        <f ca="1">_xlfn.NORM.INV(F2586,'Input Parameters'!$E$21,'Input Parameters'!$F$21)</f>
        <v>289.72613136622113</v>
      </c>
      <c r="H2586" s="54">
        <f ca="1">EXP(E2586*(1/'Input Parameters'!$E$22-1/G2586))</f>
        <v>0.81073148777581583</v>
      </c>
      <c r="I2586" s="10">
        <f t="shared" ca="1" si="339"/>
        <v>0.90024175589110411</v>
      </c>
      <c r="J2586" s="29">
        <f ca="1">_xlfn.BETA.INV(I2586,'Input Parameters'!$L$24,'Input Parameters'!$M$24,'Input Parameters'!$J$24,'Input Parameters'!$K$24)</f>
        <v>0.79275361150045376</v>
      </c>
      <c r="K2586" s="156">
        <f ca="1">('Input Parameters'!$E$25/'Input Parameters'!$E$31)^$J2586</f>
        <v>3.390235579897617E-3</v>
      </c>
      <c r="L2586" s="66">
        <f ca="1">$H2586*$C2586*'Input Parameters'!$E$23*K2586</f>
        <v>1.319333443016933</v>
      </c>
      <c r="M2586" s="23">
        <f t="shared" ca="1" si="340"/>
        <v>4.2170054421402869E-2</v>
      </c>
      <c r="N2586" s="15">
        <f ca="1">_xlfn.NORM.INV(M2586,'Input Parameters'!$E$26,'Input Parameters'!$F$26)</f>
        <v>-2.2468526037529024E-3</v>
      </c>
      <c r="O2586" s="8">
        <f t="shared" ca="1" si="341"/>
        <v>0.21671870737006294</v>
      </c>
      <c r="P2586" s="29">
        <f ca="1">_xlfn.LOGNORM.INV(O2586,'Input Parameters'!$H$27,'Input Parameters'!$I$27)</f>
        <v>1.006683424746359</v>
      </c>
      <c r="Q2586" s="10"/>
      <c r="R2586" s="15">
        <f>'Input Parameters'!$E$28</f>
        <v>12.7</v>
      </c>
      <c r="S2586" s="10">
        <f t="shared" ca="1" si="342"/>
        <v>0.14816844561926612</v>
      </c>
      <c r="T2586" s="25">
        <f ca="1">_xlfn.LOGNORM.INV(S2586,'Input Parameters'!$H$29,'Input Parameters'!$I$29)</f>
        <v>51.789257545000879</v>
      </c>
      <c r="U2586" s="10">
        <f t="shared" ca="1" si="343"/>
        <v>0.74975107054172163</v>
      </c>
      <c r="V2586" s="29">
        <f ca="1">IF('Input Parameters'!$D$30="Beta",_xlfn.BETA.INV(U2586,'Input Parameters'!$L$30,'Input Parameters'!$M$30,'Input Parameters'!$J$30,'Input Parameters'!$K$30),IF('Input Parameters'!$D$30="LogNorm",_xlfn.LOGNORM.INV(U2586,'Input Parameters'!$H$30,'Input Parameters'!$I$30)))</f>
        <v>1.3032746714067895</v>
      </c>
      <c r="W2586" s="2">
        <f ca="1">N2586+(P2586-N2586)*(1-ERF((T2586-R2586)/(2*SQRT(L2586*'Input Parameters'!$E$31))))</f>
        <v>1.4008294691927842E-2</v>
      </c>
      <c r="X2586">
        <f t="shared" ca="1" si="344"/>
        <v>1</v>
      </c>
      <c r="Y2586" s="7"/>
    </row>
    <row r="2587" spans="1:25" ht="15" customHeight="1" x14ac:dyDescent="0.3">
      <c r="A2587" s="130">
        <v>2580</v>
      </c>
      <c r="B2587" s="10">
        <f t="shared" ca="1" si="336"/>
        <v>0.67926045298277782</v>
      </c>
      <c r="C2587" s="57">
        <f ca="1">_xlfn.NORM.INV(B2587,'Input Parameters'!$E$19,'Input Parameters'!$F$19)</f>
        <v>606.64588506582231</v>
      </c>
      <c r="D2587" s="10">
        <f t="shared" ca="1" si="337"/>
        <v>0.20020426834579275</v>
      </c>
      <c r="E2587" s="59">
        <f ca="1">IF(_xlfn.NORM.INV(D2587,'Input Parameters'!$E$20,'Input Parameters'!$F$20)&lt;3500,3500,IF(_xlfn.NORM.INV(D2587,'Input Parameters'!$E$20,'Input Parameters'!$F$20)&gt;5500,5500,_xlfn.NORM.INV(D2587,'Input Parameters'!$E$20,'Input Parameters'!$F$20)))</f>
        <v>4211.3757201173321</v>
      </c>
      <c r="F2587" s="10">
        <f t="shared" ca="1" si="338"/>
        <v>0.93504578636426927</v>
      </c>
      <c r="G2587" s="61">
        <f ca="1">_xlfn.NORM.INV(F2587,'Input Parameters'!$E$21,'Input Parameters'!$F$21)</f>
        <v>296.75367992194646</v>
      </c>
      <c r="H2587" s="54">
        <f ca="1">EXP(E2587*(1/'Input Parameters'!$E$22-1/G2587))</f>
        <v>1.199386151254769</v>
      </c>
      <c r="I2587" s="10">
        <f t="shared" ca="1" si="339"/>
        <v>0.83920181688733897</v>
      </c>
      <c r="J2587" s="29">
        <f ca="1">_xlfn.BETA.INV(I2587,'Input Parameters'!$L$24,'Input Parameters'!$M$24,'Input Parameters'!$J$24,'Input Parameters'!$K$24)</f>
        <v>0.75521454521722364</v>
      </c>
      <c r="K2587" s="156">
        <f ca="1">('Input Parameters'!$E$25/'Input Parameters'!$E$31)^$J2587</f>
        <v>4.4379284185286829E-3</v>
      </c>
      <c r="L2587" s="66">
        <f ca="1">$H2587*$C2587*'Input Parameters'!$E$23*K2587</f>
        <v>3.2290485810741458</v>
      </c>
      <c r="M2587" s="23">
        <f t="shared" ca="1" si="340"/>
        <v>0.68500529911888453</v>
      </c>
      <c r="N2587" s="15">
        <f ca="1">_xlfn.NORM.INV(M2587,'Input Parameters'!$E$26,'Input Parameters'!$F$26)</f>
        <v>4.4116577101901047E-2</v>
      </c>
      <c r="O2587" s="8">
        <f t="shared" ca="1" si="341"/>
        <v>0.14706696146096576</v>
      </c>
      <c r="P2587" s="29">
        <f ca="1">_xlfn.LOGNORM.INV(O2587,'Input Parameters'!$H$27,'Input Parameters'!$I$27)</f>
        <v>0.89501063811887149</v>
      </c>
      <c r="Q2587" s="10"/>
      <c r="R2587" s="15">
        <f>'Input Parameters'!$E$28</f>
        <v>12.7</v>
      </c>
      <c r="S2587" s="10">
        <f t="shared" ca="1" si="342"/>
        <v>0.36183775286391995</v>
      </c>
      <c r="T2587" s="25">
        <f ca="1">_xlfn.LOGNORM.INV(S2587,'Input Parameters'!$H$29,'Input Parameters'!$I$29)</f>
        <v>55.965630019814242</v>
      </c>
      <c r="U2587" s="10">
        <f t="shared" ca="1" si="343"/>
        <v>0.44329190831045151</v>
      </c>
      <c r="V2587" s="29">
        <f ca="1">IF('Input Parameters'!$D$30="Beta",_xlfn.BETA.INV(U2587,'Input Parameters'!$L$30,'Input Parameters'!$M$30,'Input Parameters'!$J$30,'Input Parameters'!$K$30),IF('Input Parameters'!$D$30="LogNorm",_xlfn.LOGNORM.INV(U2587,'Input Parameters'!$H$30,'Input Parameters'!$I$30)))</f>
        <v>0.944558141157675</v>
      </c>
      <c r="W2587" s="2">
        <f ca="1">N2587+(P2587-N2587)*(1-ERF((T2587-R2587)/(2*SQRT(L2587*'Input Parameters'!$E$31))))</f>
        <v>0.11955600849570704</v>
      </c>
      <c r="X2587">
        <f t="shared" ca="1" si="344"/>
        <v>1</v>
      </c>
      <c r="Y2587" s="7"/>
    </row>
    <row r="2588" spans="1:25" ht="15" customHeight="1" x14ac:dyDescent="0.3">
      <c r="A2588" s="130">
        <v>2581</v>
      </c>
      <c r="B2588" s="10">
        <f t="shared" ca="1" si="336"/>
        <v>0.366284665904137</v>
      </c>
      <c r="C2588" s="57">
        <f ca="1">_xlfn.NORM.INV(B2588,'Input Parameters'!$E$19,'Input Parameters'!$F$19)</f>
        <v>538.42552589025581</v>
      </c>
      <c r="D2588" s="10">
        <f t="shared" ca="1" si="337"/>
        <v>0.98927533579852456</v>
      </c>
      <c r="E2588" s="59">
        <f ca="1">IF(_xlfn.NORM.INV(D2588,'Input Parameters'!$E$20,'Input Parameters'!$F$20)&lt;3500,3500,IF(_xlfn.NORM.INV(D2588,'Input Parameters'!$E$20,'Input Parameters'!$F$20)&gt;5500,5500,_xlfn.NORM.INV(D2588,'Input Parameters'!$E$20,'Input Parameters'!$F$20)))</f>
        <v>5500</v>
      </c>
      <c r="F2588" s="10">
        <f t="shared" ca="1" si="338"/>
        <v>0.2588468358218573</v>
      </c>
      <c r="G2588" s="61">
        <f ca="1">_xlfn.NORM.INV(F2588,'Input Parameters'!$E$21,'Input Parameters'!$F$21)</f>
        <v>279.76532963915565</v>
      </c>
      <c r="H2588" s="54">
        <f ca="1">EXP(E2588*(1/'Input Parameters'!$E$22-1/G2588))</f>
        <v>0.41147675938910266</v>
      </c>
      <c r="I2588" s="10">
        <f t="shared" ca="1" si="339"/>
        <v>0.97546407784974898</v>
      </c>
      <c r="J2588" s="29">
        <f ca="1">_xlfn.BETA.INV(I2588,'Input Parameters'!$L$24,'Input Parameters'!$M$24,'Input Parameters'!$J$24,'Input Parameters'!$K$24)</f>
        <v>0.86718589179690564</v>
      </c>
      <c r="K2588" s="156">
        <f ca="1">('Input Parameters'!$E$25/'Input Parameters'!$E$31)^$J2588</f>
        <v>1.987655684849674E-3</v>
      </c>
      <c r="L2588" s="66">
        <f ca="1">$H2588*$C2588*'Input Parameters'!$E$23*K2588</f>
        <v>0.44036430316402309</v>
      </c>
      <c r="M2588" s="23">
        <f t="shared" ca="1" si="340"/>
        <v>0.20822822828679322</v>
      </c>
      <c r="N2588" s="15">
        <f ca="1">_xlfn.NORM.INV(M2588,'Input Parameters'!$E$26,'Input Parameters'!$F$26)</f>
        <v>1.6935730453303738E-2</v>
      </c>
      <c r="O2588" s="8">
        <f t="shared" ca="1" si="341"/>
        <v>0.68951650897458661</v>
      </c>
      <c r="P2588" s="29">
        <f ca="1">_xlfn.LOGNORM.INV(O2588,'Input Parameters'!$H$27,'Input Parameters'!$I$27)</f>
        <v>1.7717635657465087</v>
      </c>
      <c r="Q2588" s="10"/>
      <c r="R2588" s="15">
        <f>'Input Parameters'!$E$28</f>
        <v>12.7</v>
      </c>
      <c r="S2588" s="10">
        <f t="shared" ca="1" si="342"/>
        <v>0.35419294812665292</v>
      </c>
      <c r="T2588" s="25">
        <f ca="1">_xlfn.LOGNORM.INV(S2588,'Input Parameters'!$H$29,'Input Parameters'!$I$29)</f>
        <v>55.837131198748935</v>
      </c>
      <c r="U2588" s="10">
        <f t="shared" ca="1" si="343"/>
        <v>0.8362076242962303</v>
      </c>
      <c r="V2588" s="29">
        <f ca="1">IF('Input Parameters'!$D$30="Beta",_xlfn.BETA.INV(U2588,'Input Parameters'!$L$30,'Input Parameters'!$M$30,'Input Parameters'!$J$30,'Input Parameters'!$K$30),IF('Input Parameters'!$D$30="LogNorm",_xlfn.LOGNORM.INV(U2588,'Input Parameters'!$H$30,'Input Parameters'!$I$30)))</f>
        <v>1.4700073445056461</v>
      </c>
      <c r="W2588" s="2">
        <f ca="1">N2588+(P2588-N2588)*(1-ERF((T2588-R2588)/(2*SQRT(L2588*'Input Parameters'!$E$31))))</f>
        <v>1.6943268891276484E-2</v>
      </c>
      <c r="X2588">
        <f t="shared" ca="1" si="344"/>
        <v>1</v>
      </c>
      <c r="Y2588" s="7"/>
    </row>
    <row r="2589" spans="1:25" ht="15" customHeight="1" x14ac:dyDescent="0.3">
      <c r="A2589" s="130">
        <v>2582</v>
      </c>
      <c r="B2589" s="10">
        <f t="shared" ca="1" si="336"/>
        <v>0.67041381393399146</v>
      </c>
      <c r="C2589" s="57">
        <f ca="1">_xlfn.NORM.INV(B2589,'Input Parameters'!$E$19,'Input Parameters'!$F$19)</f>
        <v>604.56924181844897</v>
      </c>
      <c r="D2589" s="10">
        <f t="shared" ca="1" si="337"/>
        <v>0.75321793611295362</v>
      </c>
      <c r="E2589" s="59">
        <f ca="1">IF(_xlfn.NORM.INV(D2589,'Input Parameters'!$E$20,'Input Parameters'!$F$20)&lt;3500,3500,IF(_xlfn.NORM.INV(D2589,'Input Parameters'!$E$20,'Input Parameters'!$F$20)&gt;5500,5500,_xlfn.NORM.INV(D2589,'Input Parameters'!$E$20,'Input Parameters'!$F$20)))</f>
        <v>5279.2557538491619</v>
      </c>
      <c r="F2589" s="10">
        <f t="shared" ca="1" si="338"/>
        <v>0.28047229942248553</v>
      </c>
      <c r="G2589" s="61">
        <f ca="1">_xlfn.NORM.INV(F2589,'Input Parameters'!$E$21,'Input Parameters'!$F$21)</f>
        <v>280.27988922371895</v>
      </c>
      <c r="H2589" s="54">
        <f ca="1">EXP(E2589*(1/'Input Parameters'!$E$22-1/G2589))</f>
        <v>0.44143746811617407</v>
      </c>
      <c r="I2589" s="10">
        <f t="shared" ca="1" si="339"/>
        <v>0.59576929570264736</v>
      </c>
      <c r="J2589" s="29">
        <f ca="1">_xlfn.BETA.INV(I2589,'Input Parameters'!$L$24,'Input Parameters'!$M$24,'Input Parameters'!$J$24,'Input Parameters'!$K$24)</f>
        <v>0.64568652936299264</v>
      </c>
      <c r="K2589" s="156">
        <f ca="1">('Input Parameters'!$E$25/'Input Parameters'!$E$31)^$J2589</f>
        <v>9.7366015922948392E-3</v>
      </c>
      <c r="L2589" s="66">
        <f ca="1">$H2589*$C2589*'Input Parameters'!$E$23*K2589</f>
        <v>2.5984995146845895</v>
      </c>
      <c r="M2589" s="23">
        <f t="shared" ca="1" si="340"/>
        <v>0.96052703445607035</v>
      </c>
      <c r="N2589" s="15">
        <f ca="1">_xlfn.NORM.INV(M2589,'Input Parameters'!$E$26,'Input Parameters'!$F$26)</f>
        <v>7.0893535784289974E-2</v>
      </c>
      <c r="O2589" s="8">
        <f t="shared" ca="1" si="341"/>
        <v>0.95491830569811642</v>
      </c>
      <c r="P2589" s="29">
        <f ca="1">_xlfn.LOGNORM.INV(O2589,'Input Parameters'!$H$27,'Input Parameters'!$I$27)</f>
        <v>3.0128708070867245</v>
      </c>
      <c r="Q2589" s="10"/>
      <c r="R2589" s="15">
        <f>'Input Parameters'!$E$28</f>
        <v>12.7</v>
      </c>
      <c r="S2589" s="10">
        <f t="shared" ca="1" si="342"/>
        <v>0.32981927127043231</v>
      </c>
      <c r="T2589" s="25">
        <f ca="1">_xlfn.LOGNORM.INV(S2589,'Input Parameters'!$H$29,'Input Parameters'!$I$29)</f>
        <v>55.422494028774693</v>
      </c>
      <c r="U2589" s="10">
        <f t="shared" ca="1" si="343"/>
        <v>0.32444490011083837</v>
      </c>
      <c r="V2589" s="29">
        <f ca="1">IF('Input Parameters'!$D$30="Beta",_xlfn.BETA.INV(U2589,'Input Parameters'!$L$30,'Input Parameters'!$M$30,'Input Parameters'!$J$30,'Input Parameters'!$K$30),IF('Input Parameters'!$D$30="LogNorm",_xlfn.LOGNORM.INV(U2589,'Input Parameters'!$H$30,'Input Parameters'!$I$30)))</f>
        <v>0.83498560450984394</v>
      </c>
      <c r="W2589" s="2">
        <f ca="1">N2589+(P2589-N2589)*(1-ERF((T2589-R2589)/(2*SQRT(L2589*'Input Parameters'!$E$31))))</f>
        <v>0.25013075174153021</v>
      </c>
      <c r="X2589">
        <f t="shared" ca="1" si="344"/>
        <v>1</v>
      </c>
      <c r="Y2589" s="7"/>
    </row>
    <row r="2590" spans="1:25" ht="15" customHeight="1" x14ac:dyDescent="0.3">
      <c r="A2590" s="130">
        <v>2583</v>
      </c>
      <c r="B2590" s="10">
        <f t="shared" ca="1" si="336"/>
        <v>0.38618277441260451</v>
      </c>
      <c r="C2590" s="57">
        <f ca="1">_xlfn.NORM.INV(B2590,'Input Parameters'!$E$19,'Input Parameters'!$F$19)</f>
        <v>542.85566693130966</v>
      </c>
      <c r="D2590" s="10">
        <f t="shared" ca="1" si="337"/>
        <v>0.85993672457188863</v>
      </c>
      <c r="E2590" s="59">
        <f ca="1">IF(_xlfn.NORM.INV(D2590,'Input Parameters'!$E$20,'Input Parameters'!$F$20)&lt;3500,3500,IF(_xlfn.NORM.INV(D2590,'Input Parameters'!$E$20,'Input Parameters'!$F$20)&gt;5500,5500,_xlfn.NORM.INV(D2590,'Input Parameters'!$E$20,'Input Parameters'!$F$20)))</f>
        <v>5500</v>
      </c>
      <c r="F2590" s="10">
        <f t="shared" ca="1" si="338"/>
        <v>0.41143577847175172</v>
      </c>
      <c r="G2590" s="61">
        <f ca="1">_xlfn.NORM.INV(F2590,'Input Parameters'!$E$21,'Input Parameters'!$F$21)</f>
        <v>283.09051409413411</v>
      </c>
      <c r="H2590" s="54">
        <f ca="1">EXP(E2590*(1/'Input Parameters'!$E$22-1/G2590))</f>
        <v>0.51836068499667065</v>
      </c>
      <c r="I2590" s="10">
        <f t="shared" ca="1" si="339"/>
        <v>1.6000292333548938E-3</v>
      </c>
      <c r="J2590" s="29">
        <f ca="1">_xlfn.BETA.INV(I2590,'Input Parameters'!$L$24,'Input Parameters'!$M$24,'Input Parameters'!$J$24,'Input Parameters'!$K$24)</f>
        <v>0.17207417308156794</v>
      </c>
      <c r="K2590" s="156">
        <f ca="1">('Input Parameters'!$E$25/'Input Parameters'!$E$31)^$J2590</f>
        <v>0.29101446850768486</v>
      </c>
      <c r="L2590" s="66">
        <f ca="1">$H2590*$C2590*'Input Parameters'!$E$23*K2590</f>
        <v>81.890026657399574</v>
      </c>
      <c r="M2590" s="23">
        <f t="shared" ca="1" si="340"/>
        <v>0.7882860162280283</v>
      </c>
      <c r="N2590" s="15">
        <f ca="1">_xlfn.NORM.INV(M2590,'Input Parameters'!$E$26,'Input Parameters'!$F$26)</f>
        <v>5.0810253288900348E-2</v>
      </c>
      <c r="O2590" s="8">
        <f t="shared" ca="1" si="341"/>
        <v>0.26034630354816968</v>
      </c>
      <c r="P2590" s="29">
        <f ca="1">_xlfn.LOGNORM.INV(O2590,'Input Parameters'!$H$27,'Input Parameters'!$I$27)</f>
        <v>1.0715015854555978</v>
      </c>
      <c r="Q2590" s="10"/>
      <c r="R2590" s="15">
        <f>'Input Parameters'!$E$28</f>
        <v>12.7</v>
      </c>
      <c r="S2590" s="10">
        <f t="shared" ca="1" si="342"/>
        <v>2.4396419539793546E-2</v>
      </c>
      <c r="T2590" s="25">
        <f ca="1">_xlfn.LOGNORM.INV(S2590,'Input Parameters'!$H$29,'Input Parameters'!$I$29)</f>
        <v>46.675020962269805</v>
      </c>
      <c r="U2590" s="10">
        <f t="shared" ca="1" si="343"/>
        <v>0.99372177541719198</v>
      </c>
      <c r="V2590" s="29">
        <f ca="1">IF('Input Parameters'!$D$30="Beta",_xlfn.BETA.INV(U2590,'Input Parameters'!$L$30,'Input Parameters'!$M$30,'Input Parameters'!$J$30,'Input Parameters'!$K$30),IF('Input Parameters'!$D$30="LogNorm",_xlfn.LOGNORM.INV(U2590,'Input Parameters'!$H$30,'Input Parameters'!$I$30)))</f>
        <v>2.6738945807396375</v>
      </c>
      <c r="W2590" s="2">
        <f ca="1">N2590+(P2590-N2590)*(1-ERF((T2590-R2590)/(2*SQRT(L2590*'Input Parameters'!$E$31))))</f>
        <v>0.85781059698428364</v>
      </c>
      <c r="X2590">
        <f t="shared" ca="1" si="344"/>
        <v>1</v>
      </c>
      <c r="Y2590" s="7"/>
    </row>
    <row r="2591" spans="1:25" ht="15" customHeight="1" x14ac:dyDescent="0.3">
      <c r="A2591" s="130">
        <v>2584</v>
      </c>
      <c r="B2591" s="10">
        <f t="shared" ca="1" si="336"/>
        <v>9.8092630716306473E-2</v>
      </c>
      <c r="C2591" s="57">
        <f ca="1">_xlfn.NORM.INV(B2591,'Input Parameters'!$E$19,'Input Parameters'!$F$19)</f>
        <v>458.08404677536384</v>
      </c>
      <c r="D2591" s="10">
        <f t="shared" ca="1" si="337"/>
        <v>0.92021878734845275</v>
      </c>
      <c r="E2591" s="59">
        <f ca="1">IF(_xlfn.NORM.INV(D2591,'Input Parameters'!$E$20,'Input Parameters'!$F$20)&lt;3500,3500,IF(_xlfn.NORM.INV(D2591,'Input Parameters'!$E$20,'Input Parameters'!$F$20)&gt;5500,5500,_xlfn.NORM.INV(D2591,'Input Parameters'!$E$20,'Input Parameters'!$F$20)))</f>
        <v>5500</v>
      </c>
      <c r="F2591" s="10">
        <f t="shared" ca="1" si="338"/>
        <v>0.23323943007540482</v>
      </c>
      <c r="G2591" s="61">
        <f ca="1">_xlfn.NORM.INV(F2591,'Input Parameters'!$E$21,'Input Parameters'!$F$21)</f>
        <v>279.1261899696637</v>
      </c>
      <c r="H2591" s="54">
        <f ca="1">EXP(E2591*(1/'Input Parameters'!$E$22-1/G2591))</f>
        <v>0.39336457095808947</v>
      </c>
      <c r="I2591" s="10">
        <f t="shared" ca="1" si="339"/>
        <v>0.1283257741296322</v>
      </c>
      <c r="J2591" s="29">
        <f ca="1">_xlfn.BETA.INV(I2591,'Input Parameters'!$L$24,'Input Parameters'!$M$24,'Input Parameters'!$J$24,'Input Parameters'!$K$24)</f>
        <v>0.4208349528843206</v>
      </c>
      <c r="K2591" s="156">
        <f ca="1">('Input Parameters'!$E$25/'Input Parameters'!$E$31)^$J2591</f>
        <v>4.8855924937208021E-2</v>
      </c>
      <c r="L2591" s="66">
        <f ca="1">$H2591*$C2591*'Input Parameters'!$E$23*K2591</f>
        <v>8.803546224765709</v>
      </c>
      <c r="M2591" s="23">
        <f t="shared" ca="1" si="340"/>
        <v>0.86849443637820922</v>
      </c>
      <c r="N2591" s="15">
        <f ca="1">_xlfn.NORM.INV(M2591,'Input Parameters'!$E$26,'Input Parameters'!$F$26)</f>
        <v>5.7505351633666359E-2</v>
      </c>
      <c r="O2591" s="8">
        <f t="shared" ca="1" si="341"/>
        <v>0.28409834469132045</v>
      </c>
      <c r="P2591" s="29">
        <f ca="1">_xlfn.LOGNORM.INV(O2591,'Input Parameters'!$H$27,'Input Parameters'!$I$27)</f>
        <v>1.1059711711149938</v>
      </c>
      <c r="Q2591" s="10"/>
      <c r="R2591" s="15">
        <f>'Input Parameters'!$E$28</f>
        <v>12.7</v>
      </c>
      <c r="S2591" s="10">
        <f t="shared" ca="1" si="342"/>
        <v>0.65883638341734552</v>
      </c>
      <c r="T2591" s="25">
        <f ca="1">_xlfn.LOGNORM.INV(S2591,'Input Parameters'!$H$29,'Input Parameters'!$I$29)</f>
        <v>60.9701447825204</v>
      </c>
      <c r="U2591" s="10">
        <f t="shared" ca="1" si="343"/>
        <v>0.96237113692268184</v>
      </c>
      <c r="V2591" s="29">
        <f ca="1">IF('Input Parameters'!$D$30="Beta",_xlfn.BETA.INV(U2591,'Input Parameters'!$L$30,'Input Parameters'!$M$30,'Input Parameters'!$J$30,'Input Parameters'!$K$30),IF('Input Parameters'!$D$30="LogNorm",_xlfn.LOGNORM.INV(U2591,'Input Parameters'!$H$30,'Input Parameters'!$I$30)))</f>
        <v>2.0151719884069403</v>
      </c>
      <c r="W2591" s="2">
        <f ca="1">N2591+(P2591-N2591)*(1-ERF((T2591-R2591)/(2*SQRT(L2591*'Input Parameters'!$E$31))))</f>
        <v>0.31961607105516959</v>
      </c>
      <c r="X2591">
        <f t="shared" ca="1" si="344"/>
        <v>1</v>
      </c>
      <c r="Y2591" s="7"/>
    </row>
    <row r="2592" spans="1:25" ht="15" customHeight="1" x14ac:dyDescent="0.3">
      <c r="A2592" s="130">
        <v>2585</v>
      </c>
      <c r="B2592" s="10">
        <f t="shared" ca="1" si="336"/>
        <v>0.97842342842889019</v>
      </c>
      <c r="C2592" s="57">
        <f ca="1">_xlfn.NORM.INV(B2592,'Input Parameters'!$E$19,'Input Parameters'!$F$19)</f>
        <v>738.1779875741986</v>
      </c>
      <c r="D2592" s="10">
        <f t="shared" ca="1" si="337"/>
        <v>0.74909321629244652</v>
      </c>
      <c r="E2592" s="59">
        <f ca="1">IF(_xlfn.NORM.INV(D2592,'Input Parameters'!$E$20,'Input Parameters'!$F$20)&lt;3500,3500,IF(_xlfn.NORM.INV(D2592,'Input Parameters'!$E$20,'Input Parameters'!$F$20)&gt;5500,5500,_xlfn.NORM.INV(D2592,'Input Parameters'!$E$20,'Input Parameters'!$F$20)))</f>
        <v>5270.1472740208183</v>
      </c>
      <c r="F2592" s="10">
        <f t="shared" ca="1" si="338"/>
        <v>0.88648036631866545</v>
      </c>
      <c r="G2592" s="61">
        <f ca="1">_xlfn.NORM.INV(F2592,'Input Parameters'!$E$21,'Input Parameters'!$F$21)</f>
        <v>294.34504337315701</v>
      </c>
      <c r="H2592" s="54">
        <f ca="1">EXP(E2592*(1/'Input Parameters'!$E$22-1/G2592))</f>
        <v>1.085665294524834</v>
      </c>
      <c r="I2592" s="10">
        <f t="shared" ca="1" si="339"/>
        <v>0.62925046743664292</v>
      </c>
      <c r="J2592" s="29">
        <f ca="1">_xlfn.BETA.INV(I2592,'Input Parameters'!$L$24,'Input Parameters'!$M$24,'Input Parameters'!$J$24,'Input Parameters'!$K$24)</f>
        <v>0.65928862204170158</v>
      </c>
      <c r="K2592" s="156">
        <f ca="1">('Input Parameters'!$E$25/'Input Parameters'!$E$31)^$J2592</f>
        <v>8.8314294158547916E-3</v>
      </c>
      <c r="L2592" s="66">
        <f ca="1">$H2592*$C2592*'Input Parameters'!$E$23*K2592</f>
        <v>7.0776331370294692</v>
      </c>
      <c r="M2592" s="23">
        <f t="shared" ca="1" si="340"/>
        <v>0.91124089414634046</v>
      </c>
      <c r="N2592" s="15">
        <f ca="1">_xlfn.NORM.INV(M2592,'Input Parameters'!$E$26,'Input Parameters'!$F$26)</f>
        <v>6.2317154693794057E-2</v>
      </c>
      <c r="O2592" s="8">
        <f t="shared" ca="1" si="341"/>
        <v>0.98666034788514201</v>
      </c>
      <c r="P2592" s="29">
        <f ca="1">_xlfn.LOGNORM.INV(O2592,'Input Parameters'!$H$27,'Input Parameters'!$I$27)</f>
        <v>3.7949581004728534</v>
      </c>
      <c r="Q2592" s="10"/>
      <c r="R2592" s="15">
        <f>'Input Parameters'!$E$28</f>
        <v>12.7</v>
      </c>
      <c r="S2592" s="10">
        <f t="shared" ca="1" si="342"/>
        <v>0.41729765051418999</v>
      </c>
      <c r="T2592" s="25">
        <f ca="1">_xlfn.LOGNORM.INV(S2592,'Input Parameters'!$H$29,'Input Parameters'!$I$29)</f>
        <v>56.882520513477559</v>
      </c>
      <c r="U2592" s="10">
        <f t="shared" ca="1" si="343"/>
        <v>0.11755495938197569</v>
      </c>
      <c r="V2592" s="29">
        <f ca="1">IF('Input Parameters'!$D$30="Beta",_xlfn.BETA.INV(U2592,'Input Parameters'!$L$30,'Input Parameters'!$M$30,'Input Parameters'!$J$30,'Input Parameters'!$K$30),IF('Input Parameters'!$D$30="LogNorm",_xlfn.LOGNORM.INV(U2592,'Input Parameters'!$H$30,'Input Parameters'!$I$30)))</f>
        <v>0.6256280616226052</v>
      </c>
      <c r="W2592" s="2">
        <f ca="1">N2592+(P2592-N2592)*(1-ERF((T2592-R2592)/(2*SQRT(L2592*'Input Parameters'!$E$31))))</f>
        <v>0.95912689068601176</v>
      </c>
      <c r="X2592">
        <f t="shared" ca="1" si="344"/>
        <v>0</v>
      </c>
      <c r="Y2592" s="7"/>
    </row>
    <row r="2593" spans="1:25" ht="15" customHeight="1" x14ac:dyDescent="0.3">
      <c r="A2593" s="130">
        <v>2586</v>
      </c>
      <c r="B2593" s="10">
        <f t="shared" ca="1" si="336"/>
        <v>1.357716906025741E-2</v>
      </c>
      <c r="C2593" s="57">
        <f ca="1">_xlfn.NORM.INV(B2593,'Input Parameters'!$E$19,'Input Parameters'!$F$19)</f>
        <v>380.61482702198623</v>
      </c>
      <c r="D2593" s="10">
        <f t="shared" ca="1" si="337"/>
        <v>0.86227644242074419</v>
      </c>
      <c r="E2593" s="59">
        <f ca="1">IF(_xlfn.NORM.INV(D2593,'Input Parameters'!$E$20,'Input Parameters'!$F$20)&lt;3500,3500,IF(_xlfn.NORM.INV(D2593,'Input Parameters'!$E$20,'Input Parameters'!$F$20)&gt;5500,5500,_xlfn.NORM.INV(D2593,'Input Parameters'!$E$20,'Input Parameters'!$F$20)))</f>
        <v>5500</v>
      </c>
      <c r="F2593" s="10">
        <f t="shared" ca="1" si="338"/>
        <v>0.14317581426685322</v>
      </c>
      <c r="G2593" s="61">
        <f ca="1">_xlfn.NORM.INV(F2593,'Input Parameters'!$E$21,'Input Parameters'!$F$21)</f>
        <v>276.46998775563441</v>
      </c>
      <c r="H2593" s="54">
        <f ca="1">EXP(E2593*(1/'Input Parameters'!$E$22-1/G2593))</f>
        <v>0.32552071746083511</v>
      </c>
      <c r="I2593" s="10">
        <f t="shared" ca="1" si="339"/>
        <v>0.90186686522208959</v>
      </c>
      <c r="J2593" s="29">
        <f ca="1">_xlfn.BETA.INV(I2593,'Input Parameters'!$L$24,'Input Parameters'!$M$24,'Input Parameters'!$J$24,'Input Parameters'!$K$24)</f>
        <v>0.79389943071132274</v>
      </c>
      <c r="K2593" s="156">
        <f ca="1">('Input Parameters'!$E$25/'Input Parameters'!$E$31)^$J2593</f>
        <v>3.3624834493114417E-3</v>
      </c>
      <c r="L2593" s="66">
        <f ca="1">$H2593*$C2593*'Input Parameters'!$E$23*K2593</f>
        <v>0.41660501330143868</v>
      </c>
      <c r="M2593" s="23">
        <f t="shared" ca="1" si="340"/>
        <v>0.28941453170090414</v>
      </c>
      <c r="N2593" s="15">
        <f ca="1">_xlfn.NORM.INV(M2593,'Input Parameters'!$E$26,'Input Parameters'!$F$26)</f>
        <v>2.2342985989022394E-2</v>
      </c>
      <c r="O2593" s="8">
        <f t="shared" ca="1" si="341"/>
        <v>0.92387996310049969</v>
      </c>
      <c r="P2593" s="29">
        <f ca="1">_xlfn.LOGNORM.INV(O2593,'Input Parameters'!$H$27,'Input Parameters'!$I$27)</f>
        <v>2.6820880549310648</v>
      </c>
      <c r="Q2593" s="10"/>
      <c r="R2593" s="15">
        <f>'Input Parameters'!$E$28</f>
        <v>12.7</v>
      </c>
      <c r="S2593" s="10">
        <f t="shared" ca="1" si="342"/>
        <v>0.91288182992401512</v>
      </c>
      <c r="T2593" s="25">
        <f ca="1">_xlfn.LOGNORM.INV(S2593,'Input Parameters'!$H$29,'Input Parameters'!$I$29)</f>
        <v>67.828306243514206</v>
      </c>
      <c r="U2593" s="10">
        <f t="shared" ca="1" si="343"/>
        <v>0.32475531620351394</v>
      </c>
      <c r="V2593" s="29">
        <f ca="1">IF('Input Parameters'!$D$30="Beta",_xlfn.BETA.INV(U2593,'Input Parameters'!$L$30,'Input Parameters'!$M$30,'Input Parameters'!$J$30,'Input Parameters'!$K$30),IF('Input Parameters'!$D$30="LogNorm",_xlfn.LOGNORM.INV(U2593,'Input Parameters'!$H$30,'Input Parameters'!$I$30)))</f>
        <v>0.83526978488035142</v>
      </c>
      <c r="W2593" s="2">
        <f ca="1">N2593+(P2593-N2593)*(1-ERF((T2593-R2593)/(2*SQRT(L2593*'Input Parameters'!$E$31))))</f>
        <v>2.23429901020578E-2</v>
      </c>
      <c r="X2593">
        <f t="shared" ca="1" si="344"/>
        <v>1</v>
      </c>
      <c r="Y2593" s="7"/>
    </row>
    <row r="2594" spans="1:25" ht="15" customHeight="1" x14ac:dyDescent="0.3">
      <c r="A2594" s="130">
        <v>2587</v>
      </c>
      <c r="B2594" s="10">
        <f t="shared" ca="1" si="336"/>
        <v>0.61507491331120323</v>
      </c>
      <c r="C2594" s="57">
        <f ca="1">_xlfn.NORM.INV(B2594,'Input Parameters'!$E$19,'Input Parameters'!$F$19)</f>
        <v>592.02223950007806</v>
      </c>
      <c r="D2594" s="10">
        <f t="shared" ca="1" si="337"/>
        <v>6.1283002736744807E-2</v>
      </c>
      <c r="E2594" s="59">
        <f ca="1">IF(_xlfn.NORM.INV(D2594,'Input Parameters'!$E$20,'Input Parameters'!$F$20)&lt;3500,3500,IF(_xlfn.NORM.INV(D2594,'Input Parameters'!$E$20,'Input Parameters'!$F$20)&gt;5500,5500,_xlfn.NORM.INV(D2594,'Input Parameters'!$E$20,'Input Parameters'!$F$20)))</f>
        <v>3719.135481056016</v>
      </c>
      <c r="F2594" s="10">
        <f t="shared" ca="1" si="338"/>
        <v>1.4467216539594707E-2</v>
      </c>
      <c r="G2594" s="61">
        <f ca="1">_xlfn.NORM.INV(F2594,'Input Parameters'!$E$21,'Input Parameters'!$F$21)</f>
        <v>267.68078352721989</v>
      </c>
      <c r="H2594" s="54">
        <f ca="1">EXP(E2594*(1/'Input Parameters'!$E$22-1/G2594))</f>
        <v>0.3010059713634588</v>
      </c>
      <c r="I2594" s="10">
        <f t="shared" ca="1" si="339"/>
        <v>0.72229610754310614</v>
      </c>
      <c r="J2594" s="29">
        <f ca="1">_xlfn.BETA.INV(I2594,'Input Parameters'!$L$24,'Input Parameters'!$M$24,'Input Parameters'!$J$24,'Input Parameters'!$K$24)</f>
        <v>0.69855919870003325</v>
      </c>
      <c r="K2594" s="156">
        <f ca="1">('Input Parameters'!$E$25/'Input Parameters'!$E$31)^$J2594</f>
        <v>6.6632511583948808E-3</v>
      </c>
      <c r="L2594" s="66">
        <f ca="1">$H2594*$C2594*'Input Parameters'!$E$23*K2594</f>
        <v>1.1874062106084877</v>
      </c>
      <c r="M2594" s="23">
        <f t="shared" ca="1" si="340"/>
        <v>9.5171337449227122E-2</v>
      </c>
      <c r="N2594" s="15">
        <f ca="1">_xlfn.NORM.INV(M2594,'Input Parameters'!$E$26,'Input Parameters'!$F$26)</f>
        <v>6.4991126462571637E-3</v>
      </c>
      <c r="O2594" s="8">
        <f t="shared" ca="1" si="341"/>
        <v>0.95277721317694464</v>
      </c>
      <c r="P2594" s="29">
        <f ca="1">_xlfn.LOGNORM.INV(O2594,'Input Parameters'!$H$27,'Input Parameters'!$I$27)</f>
        <v>2.983507847706437</v>
      </c>
      <c r="Q2594" s="10"/>
      <c r="R2594" s="15">
        <f>'Input Parameters'!$E$28</f>
        <v>12.7</v>
      </c>
      <c r="S2594" s="10">
        <f t="shared" ca="1" si="342"/>
        <v>0.58470483128336037</v>
      </c>
      <c r="T2594" s="25">
        <f ca="1">_xlfn.LOGNORM.INV(S2594,'Input Parameters'!$H$29,'Input Parameters'!$I$29)</f>
        <v>59.647503741582568</v>
      </c>
      <c r="U2594" s="10">
        <f t="shared" ca="1" si="343"/>
        <v>0.89261854560495768</v>
      </c>
      <c r="V2594" s="29">
        <f ca="1">IF('Input Parameters'!$D$30="Beta",_xlfn.BETA.INV(U2594,'Input Parameters'!$L$30,'Input Parameters'!$M$30,'Input Parameters'!$J$30,'Input Parameters'!$K$30),IF('Input Parameters'!$D$30="LogNorm",_xlfn.LOGNORM.INV(U2594,'Input Parameters'!$H$30,'Input Parameters'!$I$30)))</f>
        <v>1.629742542278158</v>
      </c>
      <c r="W2594" s="2">
        <f ca="1">N2594+(P2594-N2594)*(1-ERF((T2594-R2594)/(2*SQRT(L2594*'Input Parameters'!$E$31))))</f>
        <v>1.3392093149052774E-2</v>
      </c>
      <c r="X2594">
        <f t="shared" ca="1" si="344"/>
        <v>1</v>
      </c>
      <c r="Y2594" s="7"/>
    </row>
    <row r="2595" spans="1:25" ht="15" customHeight="1" x14ac:dyDescent="0.3">
      <c r="A2595" s="130">
        <v>2588</v>
      </c>
      <c r="B2595" s="10">
        <f t="shared" ca="1" si="336"/>
        <v>0.33853206019998394</v>
      </c>
      <c r="C2595" s="57">
        <f ca="1">_xlfn.NORM.INV(B2595,'Input Parameters'!$E$19,'Input Parameters'!$F$19)</f>
        <v>532.10805458066602</v>
      </c>
      <c r="D2595" s="10">
        <f t="shared" ca="1" si="337"/>
        <v>0.1803913298428591</v>
      </c>
      <c r="E2595" s="59">
        <f ca="1">IF(_xlfn.NORM.INV(D2595,'Input Parameters'!$E$20,'Input Parameters'!$F$20)&lt;3500,3500,IF(_xlfn.NORM.INV(D2595,'Input Parameters'!$E$20,'Input Parameters'!$F$20)&gt;5500,5500,_xlfn.NORM.INV(D2595,'Input Parameters'!$E$20,'Input Parameters'!$F$20)))</f>
        <v>4160.2876708562135</v>
      </c>
      <c r="F2595" s="10">
        <f t="shared" ca="1" si="338"/>
        <v>0.25878908752833629</v>
      </c>
      <c r="G2595" s="61">
        <f ca="1">_xlfn.NORM.INV(F2595,'Input Parameters'!$E$21,'Input Parameters'!$F$21)</f>
        <v>279.76392698792205</v>
      </c>
      <c r="H2595" s="54">
        <f ca="1">EXP(E2595*(1/'Input Parameters'!$E$22-1/G2595))</f>
        <v>0.51080162019688757</v>
      </c>
      <c r="I2595" s="10">
        <f t="shared" ca="1" si="339"/>
        <v>0.48088548101751893</v>
      </c>
      <c r="J2595" s="29">
        <f ca="1">_xlfn.BETA.INV(I2595,'Input Parameters'!$L$24,'Input Parameters'!$M$24,'Input Parameters'!$J$24,'Input Parameters'!$K$24)</f>
        <v>0.59942333503087641</v>
      </c>
      <c r="K2595" s="156">
        <f ca="1">('Input Parameters'!$E$25/'Input Parameters'!$E$31)^$J2595</f>
        <v>1.3568668888285231E-2</v>
      </c>
      <c r="L2595" s="66">
        <f ca="1">$H2595*$C2595*'Input Parameters'!$E$23*K2595</f>
        <v>3.68798667897389</v>
      </c>
      <c r="M2595" s="23">
        <f t="shared" ca="1" si="340"/>
        <v>0.23233051495396551</v>
      </c>
      <c r="N2595" s="15">
        <f ca="1">_xlfn.NORM.INV(M2595,'Input Parameters'!$E$26,'Input Parameters'!$F$26)</f>
        <v>1.8644938564802579E-2</v>
      </c>
      <c r="O2595" s="8">
        <f t="shared" ca="1" si="341"/>
        <v>0.63982450320678375</v>
      </c>
      <c r="P2595" s="29">
        <f ca="1">_xlfn.LOGNORM.INV(O2595,'Input Parameters'!$H$27,'Input Parameters'!$I$27)</f>
        <v>1.6679419063181307</v>
      </c>
      <c r="Q2595" s="10"/>
      <c r="R2595" s="15">
        <f>'Input Parameters'!$E$28</f>
        <v>12.7</v>
      </c>
      <c r="S2595" s="10">
        <f t="shared" ca="1" si="342"/>
        <v>0.64190253005970088</v>
      </c>
      <c r="T2595" s="25">
        <f ca="1">_xlfn.LOGNORM.INV(S2595,'Input Parameters'!$H$29,'Input Parameters'!$I$29)</f>
        <v>60.65783819501096</v>
      </c>
      <c r="U2595" s="10">
        <f t="shared" ca="1" si="343"/>
        <v>0.30215002187315376</v>
      </c>
      <c r="V2595" s="29">
        <f ca="1">IF('Input Parameters'!$D$30="Beta",_xlfn.BETA.INV(U2595,'Input Parameters'!$L$30,'Input Parameters'!$M$30,'Input Parameters'!$J$30,'Input Parameters'!$K$30),IF('Input Parameters'!$D$30="LogNorm",_xlfn.LOGNORM.INV(U2595,'Input Parameters'!$H$30,'Input Parameters'!$I$30)))</f>
        <v>0.81452210226869148</v>
      </c>
      <c r="W2595" s="2">
        <f ca="1">N2595+(P2595-N2595)*(1-ERF((T2595-R2595)/(2*SQRT(L2595*'Input Parameters'!$E$31))))</f>
        <v>0.14633955588507214</v>
      </c>
      <c r="X2595">
        <f t="shared" ca="1" si="344"/>
        <v>1</v>
      </c>
      <c r="Y2595" s="7"/>
    </row>
    <row r="2596" spans="1:25" ht="15" customHeight="1" x14ac:dyDescent="0.3">
      <c r="A2596" s="130">
        <v>2589</v>
      </c>
      <c r="B2596" s="10">
        <f t="shared" ca="1" si="336"/>
        <v>0.33033521692311174</v>
      </c>
      <c r="C2596" s="57">
        <f ca="1">_xlfn.NORM.INV(B2596,'Input Parameters'!$E$19,'Input Parameters'!$F$19)</f>
        <v>530.20553760772725</v>
      </c>
      <c r="D2596" s="10">
        <f t="shared" ca="1" si="337"/>
        <v>0.24600025045272622</v>
      </c>
      <c r="E2596" s="59">
        <f ca="1">IF(_xlfn.NORM.INV(D2596,'Input Parameters'!$E$20,'Input Parameters'!$F$20)&lt;3500,3500,IF(_xlfn.NORM.INV(D2596,'Input Parameters'!$E$20,'Input Parameters'!$F$20)&gt;5500,5500,_xlfn.NORM.INV(D2596,'Input Parameters'!$E$20,'Input Parameters'!$F$20)))</f>
        <v>4319.0086557103568</v>
      </c>
      <c r="F2596" s="10">
        <f t="shared" ca="1" si="338"/>
        <v>0.85866467182254802</v>
      </c>
      <c r="G2596" s="61">
        <f ca="1">_xlfn.NORM.INV(F2596,'Input Parameters'!$E$21,'Input Parameters'!$F$21)</f>
        <v>293.2943065597064</v>
      </c>
      <c r="H2596" s="54">
        <f ca="1">EXP(E2596*(1/'Input Parameters'!$E$22-1/G2596))</f>
        <v>1.0149014544691779</v>
      </c>
      <c r="I2596" s="10">
        <f t="shared" ca="1" si="339"/>
        <v>0.48006847609402392</v>
      </c>
      <c r="J2596" s="29">
        <f ca="1">_xlfn.BETA.INV(I2596,'Input Parameters'!$L$24,'Input Parameters'!$M$24,'Input Parameters'!$J$24,'Input Parameters'!$K$24)</f>
        <v>0.59909152855673098</v>
      </c>
      <c r="K2596" s="156">
        <f ca="1">('Input Parameters'!$E$25/'Input Parameters'!$E$31)^$J2596</f>
        <v>1.3601003902422658E-2</v>
      </c>
      <c r="L2596" s="66">
        <f ca="1">$H2596*$C2596*'Input Parameters'!$E$23*K2596</f>
        <v>7.3187868557752305</v>
      </c>
      <c r="M2596" s="23">
        <f t="shared" ca="1" si="340"/>
        <v>0.13701449425488688</v>
      </c>
      <c r="N2596" s="15">
        <f ca="1">_xlfn.NORM.INV(M2596,'Input Parameters'!$E$26,'Input Parameters'!$F$26)</f>
        <v>1.1029543406225448E-2</v>
      </c>
      <c r="O2596" s="8">
        <f t="shared" ca="1" si="341"/>
        <v>1.6573802169989493E-2</v>
      </c>
      <c r="P2596" s="29">
        <f ca="1">_xlfn.LOGNORM.INV(O2596,'Input Parameters'!$H$27,'Input Parameters'!$I$27)</f>
        <v>0.55474200850123589</v>
      </c>
      <c r="Q2596" s="10"/>
      <c r="R2596" s="15">
        <f>'Input Parameters'!$E$28</f>
        <v>12.7</v>
      </c>
      <c r="S2596" s="10">
        <f t="shared" ca="1" si="342"/>
        <v>0.87592946195865207</v>
      </c>
      <c r="T2596" s="25">
        <f ca="1">_xlfn.LOGNORM.INV(S2596,'Input Parameters'!$H$29,'Input Parameters'!$I$29)</f>
        <v>66.293627062283903</v>
      </c>
      <c r="U2596" s="10">
        <f t="shared" ca="1" si="343"/>
        <v>0.52805720849831927</v>
      </c>
      <c r="V2596" s="29">
        <f ca="1">IF('Input Parameters'!$D$30="Beta",_xlfn.BETA.INV(U2596,'Input Parameters'!$L$30,'Input Parameters'!$M$30,'Input Parameters'!$J$30,'Input Parameters'!$K$30),IF('Input Parameters'!$D$30="LogNorm",_xlfn.LOGNORM.INV(U2596,'Input Parameters'!$H$30,'Input Parameters'!$I$30)))</f>
        <v>1.027330427197126</v>
      </c>
      <c r="W2596" s="2">
        <f ca="1">N2596+(P2596-N2596)*(1-ERF((T2596-R2596)/(2*SQRT(L2596*'Input Parameters'!$E$31))))</f>
        <v>9.8714871681740701E-2</v>
      </c>
      <c r="X2596">
        <f t="shared" ca="1" si="344"/>
        <v>1</v>
      </c>
      <c r="Y2596" s="7"/>
    </row>
    <row r="2597" spans="1:25" ht="15" customHeight="1" x14ac:dyDescent="0.3">
      <c r="A2597" s="130">
        <v>2590</v>
      </c>
      <c r="B2597" s="10">
        <f t="shared" ca="1" si="336"/>
        <v>0.25581536020579854</v>
      </c>
      <c r="C2597" s="57">
        <f ca="1">_xlfn.NORM.INV(B2597,'Input Parameters'!$E$19,'Input Parameters'!$F$19)</f>
        <v>511.84259783270761</v>
      </c>
      <c r="D2597" s="10">
        <f t="shared" ca="1" si="337"/>
        <v>1.8193314781245973E-2</v>
      </c>
      <c r="E2597" s="59">
        <f ca="1">IF(_xlfn.NORM.INV(D2597,'Input Parameters'!$E$20,'Input Parameters'!$F$20)&lt;3500,3500,IF(_xlfn.NORM.INV(D2597,'Input Parameters'!$E$20,'Input Parameters'!$F$20)&gt;5500,5500,_xlfn.NORM.INV(D2597,'Input Parameters'!$E$20,'Input Parameters'!$F$20)))</f>
        <v>3500</v>
      </c>
      <c r="F2597" s="10">
        <f t="shared" ca="1" si="338"/>
        <v>0.10025491209158177</v>
      </c>
      <c r="G2597" s="61">
        <f ca="1">_xlfn.NORM.INV(F2597,'Input Parameters'!$E$21,'Input Parameters'!$F$21)</f>
        <v>274.78841077037993</v>
      </c>
      <c r="H2597" s="54">
        <f ca="1">EXP(E2597*(1/'Input Parameters'!$E$22-1/G2597))</f>
        <v>0.45308282410611406</v>
      </c>
      <c r="I2597" s="10">
        <f t="shared" ca="1" si="339"/>
        <v>0.3662758578140668</v>
      </c>
      <c r="J2597" s="29">
        <f ca="1">_xlfn.BETA.INV(I2597,'Input Parameters'!$L$24,'Input Parameters'!$M$24,'Input Parameters'!$J$24,'Input Parameters'!$K$24)</f>
        <v>0.55136785351067019</v>
      </c>
      <c r="K2597" s="156">
        <f ca="1">('Input Parameters'!$E$25/'Input Parameters'!$E$31)^$J2597</f>
        <v>1.9153618760607186E-2</v>
      </c>
      <c r="L2597" s="66">
        <f ca="1">$H2597*$C2597*'Input Parameters'!$E$23*K2597</f>
        <v>4.4418599844526074</v>
      </c>
      <c r="M2597" s="23">
        <f t="shared" ca="1" si="340"/>
        <v>0.81131464663603314</v>
      </c>
      <c r="N2597" s="15">
        <f ca="1">_xlfn.NORM.INV(M2597,'Input Parameters'!$E$26,'Input Parameters'!$F$26)</f>
        <v>5.2537775413800225E-2</v>
      </c>
      <c r="O2597" s="8">
        <f t="shared" ca="1" si="341"/>
        <v>0.2175055462292661</v>
      </c>
      <c r="P2597" s="29">
        <f ca="1">_xlfn.LOGNORM.INV(O2597,'Input Parameters'!$H$27,'Input Parameters'!$I$27)</f>
        <v>1.007876690645219</v>
      </c>
      <c r="Q2597" s="10"/>
      <c r="R2597" s="15">
        <f>'Input Parameters'!$E$28</f>
        <v>12.7</v>
      </c>
      <c r="S2597" s="10">
        <f t="shared" ca="1" si="342"/>
        <v>0.82980622400701354</v>
      </c>
      <c r="T2597" s="25">
        <f ca="1">_xlfn.LOGNORM.INV(S2597,'Input Parameters'!$H$29,'Input Parameters'!$I$29)</f>
        <v>64.810870526290955</v>
      </c>
      <c r="U2597" s="10">
        <f t="shared" ca="1" si="343"/>
        <v>0.76342179426386714</v>
      </c>
      <c r="V2597" s="29">
        <f ca="1">IF('Input Parameters'!$D$30="Beta",_xlfn.BETA.INV(U2597,'Input Parameters'!$L$30,'Input Parameters'!$M$30,'Input Parameters'!$J$30,'Input Parameters'!$K$30),IF('Input Parameters'!$D$30="LogNorm",_xlfn.LOGNORM.INV(U2597,'Input Parameters'!$H$30,'Input Parameters'!$I$30)))</f>
        <v>1.3259004020243192</v>
      </c>
      <c r="W2597" s="2">
        <f ca="1">N2597+(P2597-N2597)*(1-ERF((T2597-R2597)/(2*SQRT(L2597*'Input Parameters'!$E$31))))</f>
        <v>0.12934863344897751</v>
      </c>
      <c r="X2597">
        <f t="shared" ca="1" si="344"/>
        <v>1</v>
      </c>
      <c r="Y2597" s="7"/>
    </row>
    <row r="2598" spans="1:25" ht="15" customHeight="1" x14ac:dyDescent="0.3">
      <c r="A2598" s="130">
        <v>2591</v>
      </c>
      <c r="B2598" s="10">
        <f t="shared" ca="1" si="336"/>
        <v>2.9774388359686821E-3</v>
      </c>
      <c r="C2598" s="57">
        <f ca="1">_xlfn.NORM.INV(B2598,'Input Parameters'!$E$19,'Input Parameters'!$F$19)</f>
        <v>334.90339341967024</v>
      </c>
      <c r="D2598" s="10">
        <f t="shared" ca="1" si="337"/>
        <v>0.57191935892452561</v>
      </c>
      <c r="E2598" s="59">
        <f ca="1">IF(_xlfn.NORM.INV(D2598,'Input Parameters'!$E$20,'Input Parameters'!$F$20)&lt;3500,3500,IF(_xlfn.NORM.INV(D2598,'Input Parameters'!$E$20,'Input Parameters'!$F$20)&gt;5500,5500,_xlfn.NORM.INV(D2598,'Input Parameters'!$E$20,'Input Parameters'!$F$20)))</f>
        <v>4926.883979139513</v>
      </c>
      <c r="F2598" s="10">
        <f t="shared" ca="1" si="338"/>
        <v>0.54010999628670353</v>
      </c>
      <c r="G2598" s="61">
        <f ca="1">_xlfn.NORM.INV(F2598,'Input Parameters'!$E$21,'Input Parameters'!$F$21)</f>
        <v>285.64158718880037</v>
      </c>
      <c r="H2598" s="54">
        <f ca="1">EXP(E2598*(1/'Input Parameters'!$E$22-1/G2598))</f>
        <v>0.64844438955148997</v>
      </c>
      <c r="I2598" s="10">
        <f t="shared" ca="1" si="339"/>
        <v>0.80619787721245284</v>
      </c>
      <c r="J2598" s="29">
        <f ca="1">_xlfn.BETA.INV(I2598,'Input Parameters'!$L$24,'Input Parameters'!$M$24,'Input Parameters'!$J$24,'Input Parameters'!$K$24)</f>
        <v>0.73785242150874009</v>
      </c>
      <c r="K2598" s="156">
        <f ca="1">('Input Parameters'!$E$25/'Input Parameters'!$E$31)^$J2598</f>
        <v>5.0265593198549081E-3</v>
      </c>
      <c r="L2598" s="66">
        <f ca="1">$H2598*$C2598*'Input Parameters'!$E$23*K2598</f>
        <v>1.0915989197951257</v>
      </c>
      <c r="M2598" s="23">
        <f t="shared" ca="1" si="340"/>
        <v>0.95463457767405302</v>
      </c>
      <c r="N2598" s="15">
        <f ca="1">_xlfn.NORM.INV(M2598,'Input Parameters'!$E$26,'Input Parameters'!$F$26)</f>
        <v>6.9522655883806073E-2</v>
      </c>
      <c r="O2598" s="8">
        <f t="shared" ca="1" si="341"/>
        <v>0.71839983309245659</v>
      </c>
      <c r="P2598" s="29">
        <f ca="1">_xlfn.LOGNORM.INV(O2598,'Input Parameters'!$H$27,'Input Parameters'!$I$27)</f>
        <v>1.8385316244193635</v>
      </c>
      <c r="Q2598" s="10"/>
      <c r="R2598" s="15">
        <f>'Input Parameters'!$E$28</f>
        <v>12.7</v>
      </c>
      <c r="S2598" s="10">
        <f t="shared" ca="1" si="342"/>
        <v>0.95664607881341646</v>
      </c>
      <c r="T2598" s="25">
        <f ca="1">_xlfn.LOGNORM.INV(S2598,'Input Parameters'!$H$29,'Input Parameters'!$I$29)</f>
        <v>70.580859335645997</v>
      </c>
      <c r="U2598" s="10">
        <f t="shared" ca="1" si="343"/>
        <v>0.99553834797891738</v>
      </c>
      <c r="V2598" s="29">
        <f ca="1">IF('Input Parameters'!$D$30="Beta",_xlfn.BETA.INV(U2598,'Input Parameters'!$L$30,'Input Parameters'!$M$30,'Input Parameters'!$J$30,'Input Parameters'!$K$30),IF('Input Parameters'!$D$30="LogNorm",_xlfn.LOGNORM.INV(U2598,'Input Parameters'!$H$30,'Input Parameters'!$I$30)))</f>
        <v>2.8022209839504262</v>
      </c>
      <c r="W2598" s="2">
        <f ca="1">N2598+(P2598-N2598)*(1-ERF((T2598-R2598)/(2*SQRT(L2598*'Input Parameters'!$E$31))))</f>
        <v>6.968105463383055E-2</v>
      </c>
      <c r="X2598">
        <f t="shared" ca="1" si="344"/>
        <v>1</v>
      </c>
      <c r="Y2598" s="7"/>
    </row>
    <row r="2599" spans="1:25" ht="15" customHeight="1" x14ac:dyDescent="0.3">
      <c r="A2599" s="130">
        <v>2592</v>
      </c>
      <c r="B2599" s="10">
        <f t="shared" ca="1" si="336"/>
        <v>0.49287340961988446</v>
      </c>
      <c r="C2599" s="57">
        <f ca="1">_xlfn.NORM.INV(B2599,'Input Parameters'!$E$19,'Input Parameters'!$F$19)</f>
        <v>565.79043596442625</v>
      </c>
      <c r="D2599" s="10">
        <f t="shared" ca="1" si="337"/>
        <v>0.36863227756031625</v>
      </c>
      <c r="E2599" s="59">
        <f ca="1">IF(_xlfn.NORM.INV(D2599,'Input Parameters'!$E$20,'Input Parameters'!$F$20)&lt;3500,3500,IF(_xlfn.NORM.INV(D2599,'Input Parameters'!$E$20,'Input Parameters'!$F$20)&gt;5500,5500,_xlfn.NORM.INV(D2599,'Input Parameters'!$E$20,'Input Parameters'!$F$20)))</f>
        <v>4565.1654162505074</v>
      </c>
      <c r="F2599" s="10">
        <f t="shared" ca="1" si="338"/>
        <v>0.82350970866568907</v>
      </c>
      <c r="G2599" s="61">
        <f ca="1">_xlfn.NORM.INV(F2599,'Input Parameters'!$E$21,'Input Parameters'!$F$21)</f>
        <v>292.15055242152124</v>
      </c>
      <c r="H2599" s="54">
        <f ca="1">EXP(E2599*(1/'Input Parameters'!$E$22-1/G2599))</f>
        <v>0.95570867528624748</v>
      </c>
      <c r="I2599" s="10">
        <f t="shared" ca="1" si="339"/>
        <v>0.25135030818749882</v>
      </c>
      <c r="J2599" s="29">
        <f ca="1">_xlfn.BETA.INV(I2599,'Input Parameters'!$L$24,'Input Parameters'!$M$24,'Input Parameters'!$J$24,'Input Parameters'!$K$24)</f>
        <v>0.49699082693383073</v>
      </c>
      <c r="K2599" s="156">
        <f ca="1">('Input Parameters'!$E$25/'Input Parameters'!$E$31)^$J2599</f>
        <v>2.8291682655899909E-2</v>
      </c>
      <c r="L2599" s="66">
        <f ca="1">$H2599*$C2599*'Input Parameters'!$E$23*K2599</f>
        <v>15.298184989316505</v>
      </c>
      <c r="M2599" s="23">
        <f t="shared" ca="1" si="340"/>
        <v>0.1345975731686907</v>
      </c>
      <c r="N2599" s="15">
        <f ca="1">_xlfn.NORM.INV(M2599,'Input Parameters'!$E$26,'Input Parameters'!$F$26)</f>
        <v>1.0796723175113342E-2</v>
      </c>
      <c r="O2599" s="8">
        <f t="shared" ca="1" si="341"/>
        <v>0.33291835831147731</v>
      </c>
      <c r="P2599" s="29">
        <f ca="1">_xlfn.LOGNORM.INV(O2599,'Input Parameters'!$H$27,'Input Parameters'!$I$27)</f>
        <v>1.1760347240000641</v>
      </c>
      <c r="Q2599" s="10"/>
      <c r="R2599" s="15">
        <f>'Input Parameters'!$E$28</f>
        <v>12.7</v>
      </c>
      <c r="S2599" s="10">
        <f t="shared" ca="1" si="342"/>
        <v>0.53890642079840323</v>
      </c>
      <c r="T2599" s="25">
        <f ca="1">_xlfn.LOGNORM.INV(S2599,'Input Parameters'!$H$29,'Input Parameters'!$I$29)</f>
        <v>58.873954766864905</v>
      </c>
      <c r="U2599" s="10">
        <f t="shared" ca="1" si="343"/>
        <v>0.22279029902392145</v>
      </c>
      <c r="V2599" s="29">
        <f ca="1">IF('Input Parameters'!$D$30="Beta",_xlfn.BETA.INV(U2599,'Input Parameters'!$L$30,'Input Parameters'!$M$30,'Input Parameters'!$J$30,'Input Parameters'!$K$30),IF('Input Parameters'!$D$30="LogNorm",_xlfn.LOGNORM.INV(U2599,'Input Parameters'!$H$30,'Input Parameters'!$I$30)))</f>
        <v>0.73963276386171906</v>
      </c>
      <c r="W2599" s="2">
        <f ca="1">N2599+(P2599-N2599)*(1-ERF((T2599-R2599)/(2*SQRT(L2599*'Input Parameters'!$E$31))))</f>
        <v>0.48138079353128455</v>
      </c>
      <c r="X2599">
        <f t="shared" ca="1" si="344"/>
        <v>1</v>
      </c>
      <c r="Y2599" s="7"/>
    </row>
    <row r="2600" spans="1:25" ht="15" customHeight="1" x14ac:dyDescent="0.3">
      <c r="A2600" s="130">
        <v>2593</v>
      </c>
      <c r="B2600" s="10">
        <f t="shared" ca="1" si="336"/>
        <v>0.92602404771567182</v>
      </c>
      <c r="C2600" s="57">
        <f ca="1">_xlfn.NORM.INV(B2600,'Input Parameters'!$E$19,'Input Parameters'!$F$19)</f>
        <v>689.55491435163754</v>
      </c>
      <c r="D2600" s="10">
        <f t="shared" ca="1" si="337"/>
        <v>0.48003706604309015</v>
      </c>
      <c r="E2600" s="59">
        <f ca="1">IF(_xlfn.NORM.INV(D2600,'Input Parameters'!$E$20,'Input Parameters'!$F$20)&lt;3500,3500,IF(_xlfn.NORM.INV(D2600,'Input Parameters'!$E$20,'Input Parameters'!$F$20)&gt;5500,5500,_xlfn.NORM.INV(D2600,'Input Parameters'!$E$20,'Input Parameters'!$F$20)))</f>
        <v>4764.9576108256188</v>
      </c>
      <c r="F2600" s="10">
        <f t="shared" ca="1" si="338"/>
        <v>0.18748415925337791</v>
      </c>
      <c r="G2600" s="61">
        <f ca="1">_xlfn.NORM.INV(F2600,'Input Parameters'!$E$21,'Input Parameters'!$F$21)</f>
        <v>277.87656545141971</v>
      </c>
      <c r="H2600" s="54">
        <f ca="1">EXP(E2600*(1/'Input Parameters'!$E$22-1/G2600))</f>
        <v>0.41267493153334461</v>
      </c>
      <c r="I2600" s="10">
        <f t="shared" ca="1" si="339"/>
        <v>0.12406852714885686</v>
      </c>
      <c r="J2600" s="29">
        <f ca="1">_xlfn.BETA.INV(I2600,'Input Parameters'!$L$24,'Input Parameters'!$M$24,'Input Parameters'!$J$24,'Input Parameters'!$K$24)</f>
        <v>0.41751767567113118</v>
      </c>
      <c r="K2600" s="156">
        <f ca="1">('Input Parameters'!$E$25/'Input Parameters'!$E$31)^$J2600</f>
        <v>5.0032475566724369E-2</v>
      </c>
      <c r="L2600" s="66">
        <f ca="1">$H2600*$C2600*'Input Parameters'!$E$23*K2600</f>
        <v>14.237342666524453</v>
      </c>
      <c r="M2600" s="23">
        <f t="shared" ca="1" si="340"/>
        <v>0.49439211228060465</v>
      </c>
      <c r="N2600" s="15">
        <f ca="1">_xlfn.NORM.INV(M2600,'Input Parameters'!$E$26,'Input Parameters'!$F$26)</f>
        <v>3.3704795589485519E-2</v>
      </c>
      <c r="O2600" s="8">
        <f t="shared" ca="1" si="341"/>
        <v>0.39942412488259493</v>
      </c>
      <c r="P2600" s="29">
        <f ca="1">_xlfn.LOGNORM.INV(O2600,'Input Parameters'!$H$27,'Input Parameters'!$I$27)</f>
        <v>1.2718452374352871</v>
      </c>
      <c r="Q2600" s="10"/>
      <c r="R2600" s="15">
        <f>'Input Parameters'!$E$28</f>
        <v>12.7</v>
      </c>
      <c r="S2600" s="10">
        <f t="shared" ca="1" si="342"/>
        <v>0.58282839269117903</v>
      </c>
      <c r="T2600" s="25">
        <f ca="1">_xlfn.LOGNORM.INV(S2600,'Input Parameters'!$H$29,'Input Parameters'!$I$29)</f>
        <v>59.61530098135146</v>
      </c>
      <c r="U2600" s="10">
        <f t="shared" ca="1" si="343"/>
        <v>0.87495801244555571</v>
      </c>
      <c r="V2600" s="29">
        <f ca="1">IF('Input Parameters'!$D$30="Beta",_xlfn.BETA.INV(U2600,'Input Parameters'!$L$30,'Input Parameters'!$M$30,'Input Parameters'!$J$30,'Input Parameters'!$K$30),IF('Input Parameters'!$D$30="LogNorm",_xlfn.LOGNORM.INV(U2600,'Input Parameters'!$H$30,'Input Parameters'!$I$30)))</f>
        <v>1.5726493312265166</v>
      </c>
      <c r="W2600" s="2">
        <f ca="1">N2600+(P2600-N2600)*(1-ERF((T2600-R2600)/(2*SQRT(L2600*'Input Parameters'!$E$31))))</f>
        <v>0.50332619193335504</v>
      </c>
      <c r="X2600">
        <f t="shared" ca="1" si="344"/>
        <v>1</v>
      </c>
      <c r="Y2600" s="7"/>
    </row>
    <row r="2601" spans="1:25" ht="15" customHeight="1" x14ac:dyDescent="0.3">
      <c r="A2601" s="130">
        <v>2594</v>
      </c>
      <c r="B2601" s="10">
        <f t="shared" ca="1" si="336"/>
        <v>0.52025533990263351</v>
      </c>
      <c r="C2601" s="57">
        <f ca="1">_xlfn.NORM.INV(B2601,'Input Parameters'!$E$19,'Input Parameters'!$F$19)</f>
        <v>571.59213030749538</v>
      </c>
      <c r="D2601" s="10">
        <f t="shared" ca="1" si="337"/>
        <v>0.4443110532657083</v>
      </c>
      <c r="E2601" s="59">
        <f ca="1">IF(_xlfn.NORM.INV(D2601,'Input Parameters'!$E$20,'Input Parameters'!$F$20)&lt;3500,3500,IF(_xlfn.NORM.INV(D2601,'Input Parameters'!$E$20,'Input Parameters'!$F$20)&gt;5500,5500,_xlfn.NORM.INV(D2601,'Input Parameters'!$E$20,'Input Parameters'!$F$20)))</f>
        <v>4701.9664363094562</v>
      </c>
      <c r="F2601" s="10">
        <f t="shared" ca="1" si="338"/>
        <v>0.91849395133883704</v>
      </c>
      <c r="G2601" s="61">
        <f ca="1">_xlfn.NORM.INV(F2601,'Input Parameters'!$E$21,'Input Parameters'!$F$21)</f>
        <v>295.81479754205634</v>
      </c>
      <c r="H2601" s="54">
        <f ca="1">EXP(E2601*(1/'Input Parameters'!$E$22-1/G2601))</f>
        <v>1.164975489387029</v>
      </c>
      <c r="I2601" s="10">
        <f t="shared" ca="1" si="339"/>
        <v>0.65384448555005348</v>
      </c>
      <c r="J2601" s="29">
        <f ca="1">_xlfn.BETA.INV(I2601,'Input Parameters'!$L$24,'Input Parameters'!$M$24,'Input Parameters'!$J$24,'Input Parameters'!$K$24)</f>
        <v>0.66941059787979063</v>
      </c>
      <c r="K2601" s="156">
        <f ca="1">('Input Parameters'!$E$25/'Input Parameters'!$E$31)^$J2601</f>
        <v>8.2129026087389406E-3</v>
      </c>
      <c r="L2601" s="66">
        <f ca="1">$H2601*$C2601*'Input Parameters'!$E$23*K2601</f>
        <v>5.4688964669606364</v>
      </c>
      <c r="M2601" s="23">
        <f t="shared" ca="1" si="340"/>
        <v>0.93906639300345218</v>
      </c>
      <c r="N2601" s="15">
        <f ca="1">_xlfn.NORM.INV(M2601,'Input Parameters'!$E$26,'Input Parameters'!$F$26)</f>
        <v>6.6486654409434895E-2</v>
      </c>
      <c r="O2601" s="8">
        <f t="shared" ca="1" si="341"/>
        <v>7.2881935517307483E-2</v>
      </c>
      <c r="P2601" s="29">
        <f ca="1">_xlfn.LOGNORM.INV(O2601,'Input Parameters'!$H$27,'Input Parameters'!$I$27)</f>
        <v>0.74800555007006186</v>
      </c>
      <c r="Q2601" s="10"/>
      <c r="R2601" s="15">
        <f>'Input Parameters'!$E$28</f>
        <v>12.7</v>
      </c>
      <c r="S2601" s="10">
        <f t="shared" ca="1" si="342"/>
        <v>2.1841245463301018E-2</v>
      </c>
      <c r="T2601" s="25">
        <f ca="1">_xlfn.LOGNORM.INV(S2601,'Input Parameters'!$H$29,'Input Parameters'!$I$29)</f>
        <v>46.430794122817836</v>
      </c>
      <c r="U2601" s="10">
        <f t="shared" ca="1" si="343"/>
        <v>0.25811807963305111</v>
      </c>
      <c r="V2601" s="29">
        <f ca="1">IF('Input Parameters'!$D$30="Beta",_xlfn.BETA.INV(U2601,'Input Parameters'!$L$30,'Input Parameters'!$M$30,'Input Parameters'!$J$30,'Input Parameters'!$K$30),IF('Input Parameters'!$D$30="LogNorm",_xlfn.LOGNORM.INV(U2601,'Input Parameters'!$H$30,'Input Parameters'!$I$30)))</f>
        <v>0.77353378584306098</v>
      </c>
      <c r="W2601" s="2">
        <f ca="1">N2601+(P2601-N2601)*(1-ERF((T2601-R2601)/(2*SQRT(L2601*'Input Parameters'!$E$31))))</f>
        <v>0.27623860704895736</v>
      </c>
      <c r="X2601">
        <f t="shared" ca="1" si="344"/>
        <v>1</v>
      </c>
      <c r="Y2601" s="7"/>
    </row>
    <row r="2602" spans="1:25" ht="15" customHeight="1" x14ac:dyDescent="0.3">
      <c r="A2602" s="130">
        <v>2595</v>
      </c>
      <c r="B2602" s="10">
        <f t="shared" ca="1" si="336"/>
        <v>0.32716729784672749</v>
      </c>
      <c r="C2602" s="57">
        <f ca="1">_xlfn.NORM.INV(B2602,'Input Parameters'!$E$19,'Input Parameters'!$F$19)</f>
        <v>529.46523780442408</v>
      </c>
      <c r="D2602" s="10">
        <f t="shared" ca="1" si="337"/>
        <v>0.53942204868661403</v>
      </c>
      <c r="E2602" s="59">
        <f ca="1">IF(_xlfn.NORM.INV(D2602,'Input Parameters'!$E$20,'Input Parameters'!$F$20)&lt;3500,3500,IF(_xlfn.NORM.INV(D2602,'Input Parameters'!$E$20,'Input Parameters'!$F$20)&gt;5500,5500,_xlfn.NORM.INV(D2602,'Input Parameters'!$E$20,'Input Parameters'!$F$20)))</f>
        <v>4869.2844546613869</v>
      </c>
      <c r="F2602" s="10">
        <f t="shared" ca="1" si="338"/>
        <v>2.8753815433750995E-2</v>
      </c>
      <c r="G2602" s="61">
        <f ca="1">_xlfn.NORM.INV(F2602,'Input Parameters'!$E$21,'Input Parameters'!$F$21)</f>
        <v>269.92046037796172</v>
      </c>
      <c r="H2602" s="54">
        <f ca="1">EXP(E2602*(1/'Input Parameters'!$E$22-1/G2602))</f>
        <v>0.24147654544505534</v>
      </c>
      <c r="I2602" s="10">
        <f t="shared" ca="1" si="339"/>
        <v>0.46691821313784809</v>
      </c>
      <c r="J2602" s="29">
        <f ca="1">_xlfn.BETA.INV(I2602,'Input Parameters'!$L$24,'Input Parameters'!$M$24,'Input Parameters'!$J$24,'Input Parameters'!$K$24)</f>
        <v>0.59373698361830485</v>
      </c>
      <c r="K2602" s="156">
        <f ca="1">('Input Parameters'!$E$25/'Input Parameters'!$E$31)^$J2602</f>
        <v>1.4133596448582577E-2</v>
      </c>
      <c r="L2602" s="66">
        <f ca="1">$H2602*$C2602*'Input Parameters'!$E$23*K2602</f>
        <v>1.8070288768788596</v>
      </c>
      <c r="M2602" s="23">
        <f t="shared" ca="1" si="340"/>
        <v>0.32089798196542096</v>
      </c>
      <c r="N2602" s="15">
        <f ca="1">_xlfn.NORM.INV(M2602,'Input Parameters'!$E$26,'Input Parameters'!$F$26)</f>
        <v>2.4231026558868867E-2</v>
      </c>
      <c r="O2602" s="8">
        <f t="shared" ca="1" si="341"/>
        <v>0.69392332015341884</v>
      </c>
      <c r="P2602" s="29">
        <f ca="1">_xlfn.LOGNORM.INV(O2602,'Input Parameters'!$H$27,'Input Parameters'!$I$27)</f>
        <v>1.7816059318311712</v>
      </c>
      <c r="Q2602" s="10"/>
      <c r="R2602" s="15">
        <f>'Input Parameters'!$E$28</f>
        <v>12.7</v>
      </c>
      <c r="S2602" s="10">
        <f t="shared" ca="1" si="342"/>
        <v>0.10142551684993395</v>
      </c>
      <c r="T2602" s="25">
        <f ca="1">_xlfn.LOGNORM.INV(S2602,'Input Parameters'!$H$29,'Input Parameters'!$I$29)</f>
        <v>50.473848794719721</v>
      </c>
      <c r="U2602" s="10">
        <f t="shared" ca="1" si="343"/>
        <v>0.31238705355773344</v>
      </c>
      <c r="V2602" s="29">
        <f ca="1">IF('Input Parameters'!$D$30="Beta",_xlfn.BETA.INV(U2602,'Input Parameters'!$L$30,'Input Parameters'!$M$30,'Input Parameters'!$J$30,'Input Parameters'!$K$30),IF('Input Parameters'!$D$30="LogNorm",_xlfn.LOGNORM.INV(U2602,'Input Parameters'!$H$30,'Input Parameters'!$I$30)))</f>
        <v>0.8239331302787426</v>
      </c>
      <c r="W2602" s="2">
        <f ca="1">N2602+(P2602-N2602)*(1-ERF((T2602-R2602)/(2*SQRT(L2602*'Input Parameters'!$E$31))))</f>
        <v>0.10669498821995592</v>
      </c>
      <c r="X2602">
        <f t="shared" ca="1" si="344"/>
        <v>1</v>
      </c>
      <c r="Y2602" s="7"/>
    </row>
    <row r="2603" spans="1:25" ht="15" customHeight="1" x14ac:dyDescent="0.3">
      <c r="A2603" s="130">
        <v>2596</v>
      </c>
      <c r="B2603" s="10">
        <f t="shared" ca="1" si="336"/>
        <v>0.36951144445789375</v>
      </c>
      <c r="C2603" s="57">
        <f ca="1">_xlfn.NORM.INV(B2603,'Input Parameters'!$E$19,'Input Parameters'!$F$19)</f>
        <v>539.14902991848771</v>
      </c>
      <c r="D2603" s="10">
        <f t="shared" ca="1" si="337"/>
        <v>0.19568767447782454</v>
      </c>
      <c r="E2603" s="59">
        <f ca="1">IF(_xlfn.NORM.INV(D2603,'Input Parameters'!$E$20,'Input Parameters'!$F$20)&lt;3500,3500,IF(_xlfn.NORM.INV(D2603,'Input Parameters'!$E$20,'Input Parameters'!$F$20)&gt;5500,5500,_xlfn.NORM.INV(D2603,'Input Parameters'!$E$20,'Input Parameters'!$F$20)))</f>
        <v>4200.0119209561626</v>
      </c>
      <c r="F2603" s="10">
        <f t="shared" ca="1" si="338"/>
        <v>0.55176894614753536</v>
      </c>
      <c r="G2603" s="61">
        <f ca="1">_xlfn.NORM.INV(F2603,'Input Parameters'!$E$21,'Input Parameters'!$F$21)</f>
        <v>285.87283638078679</v>
      </c>
      <c r="H2603" s="54">
        <f ca="1">EXP(E2603*(1/'Input Parameters'!$E$22-1/G2603))</f>
        <v>0.69950865133601703</v>
      </c>
      <c r="I2603" s="10">
        <f t="shared" ca="1" si="339"/>
        <v>0.64672114443586659</v>
      </c>
      <c r="J2603" s="29">
        <f ca="1">_xlfn.BETA.INV(I2603,'Input Parameters'!$L$24,'Input Parameters'!$M$24,'Input Parameters'!$J$24,'Input Parameters'!$K$24)</f>
        <v>0.66646473352277069</v>
      </c>
      <c r="K2603" s="156">
        <f ca="1">('Input Parameters'!$E$25/'Input Parameters'!$E$31)^$J2603</f>
        <v>8.388306939523851E-3</v>
      </c>
      <c r="L2603" s="66">
        <f ca="1">$H2603*$C2603*'Input Parameters'!$E$23*K2603</f>
        <v>3.1635611366759107</v>
      </c>
      <c r="M2603" s="23">
        <f t="shared" ca="1" si="340"/>
        <v>5.1236804661138668E-2</v>
      </c>
      <c r="N2603" s="15">
        <f ca="1">_xlfn.NORM.INV(M2603,'Input Parameters'!$E$26,'Input Parameters'!$F$26)</f>
        <v>-2.9253943974021784E-4</v>
      </c>
      <c r="O2603" s="8">
        <f t="shared" ca="1" si="341"/>
        <v>0.62559699286376724</v>
      </c>
      <c r="P2603" s="29">
        <f ca="1">_xlfn.LOGNORM.INV(O2603,'Input Parameters'!$H$27,'Input Parameters'!$I$27)</f>
        <v>1.6402983263334288</v>
      </c>
      <c r="Q2603" s="10"/>
      <c r="R2603" s="15">
        <f>'Input Parameters'!$E$28</f>
        <v>12.7</v>
      </c>
      <c r="S2603" s="10">
        <f t="shared" ca="1" si="342"/>
        <v>0.76261447090827139</v>
      </c>
      <c r="T2603" s="25">
        <f ca="1">_xlfn.LOGNORM.INV(S2603,'Input Parameters'!$H$29,'Input Parameters'!$I$29)</f>
        <v>63.097300797019138</v>
      </c>
      <c r="U2603" s="10">
        <f t="shared" ca="1" si="343"/>
        <v>0.80987919273237885</v>
      </c>
      <c r="V2603" s="29">
        <f ca="1">IF('Input Parameters'!$D$30="Beta",_xlfn.BETA.INV(U2603,'Input Parameters'!$L$30,'Input Parameters'!$M$30,'Input Parameters'!$J$30,'Input Parameters'!$K$30),IF('Input Parameters'!$D$30="LogNorm",_xlfn.LOGNORM.INV(U2603,'Input Parameters'!$H$30,'Input Parameters'!$I$30)))</f>
        <v>1.4123088877882719</v>
      </c>
      <c r="W2603" s="2">
        <f ca="1">N2603+(P2603-N2603)*(1-ERF((T2603-R2603)/(2*SQRT(L2603*'Input Parameters'!$E$31))))</f>
        <v>7.3724881011222043E-2</v>
      </c>
      <c r="X2603">
        <f t="shared" ca="1" si="344"/>
        <v>1</v>
      </c>
      <c r="Y2603" s="7"/>
    </row>
    <row r="2604" spans="1:25" ht="15" customHeight="1" x14ac:dyDescent="0.3">
      <c r="A2604" s="130">
        <v>2597</v>
      </c>
      <c r="B2604" s="10">
        <f t="shared" ca="1" si="336"/>
        <v>5.8326735571234689E-3</v>
      </c>
      <c r="C2604" s="57">
        <f ca="1">_xlfn.NORM.INV(B2604,'Input Parameters'!$E$19,'Input Parameters'!$F$19)</f>
        <v>354.18176809198502</v>
      </c>
      <c r="D2604" s="10">
        <f t="shared" ca="1" si="337"/>
        <v>3.9713926820856837E-3</v>
      </c>
      <c r="E2604" s="59">
        <f ca="1">IF(_xlfn.NORM.INV(D2604,'Input Parameters'!$E$20,'Input Parameters'!$F$20)&lt;3500,3500,IF(_xlfn.NORM.INV(D2604,'Input Parameters'!$E$20,'Input Parameters'!$F$20)&gt;5500,5500,_xlfn.NORM.INV(D2604,'Input Parameters'!$E$20,'Input Parameters'!$F$20)))</f>
        <v>3500</v>
      </c>
      <c r="F2604" s="10">
        <f t="shared" ca="1" si="338"/>
        <v>0.90574202639172463</v>
      </c>
      <c r="G2604" s="61">
        <f ca="1">_xlfn.NORM.INV(F2604,'Input Parameters'!$E$21,'Input Parameters'!$F$21)</f>
        <v>295.18575863189449</v>
      </c>
      <c r="H2604" s="54">
        <f ca="1">EXP(E2604*(1/'Input Parameters'!$E$22-1/G2604))</f>
        <v>1.0924817160992371</v>
      </c>
      <c r="I2604" s="10">
        <f t="shared" ca="1" si="339"/>
        <v>0.45519539382423702</v>
      </c>
      <c r="J2604" s="29">
        <f ca="1">_xlfn.BETA.INV(I2604,'Input Parameters'!$L$24,'Input Parameters'!$M$24,'Input Parameters'!$J$24,'Input Parameters'!$K$24)</f>
        <v>0.58893883043914996</v>
      </c>
      <c r="K2604" s="156">
        <f ca="1">('Input Parameters'!$E$25/'Input Parameters'!$E$31)^$J2604</f>
        <v>1.4628540815697321E-2</v>
      </c>
      <c r="L2604" s="66">
        <f ca="1">$H2604*$C2604*'Input Parameters'!$E$23*K2604</f>
        <v>5.6603252455399842</v>
      </c>
      <c r="M2604" s="23">
        <f t="shared" ca="1" si="340"/>
        <v>0.4169318318885078</v>
      </c>
      <c r="N2604" s="15">
        <f ca="1">_xlfn.NORM.INV(M2604,'Input Parameters'!$E$26,'Input Parameters'!$F$26)</f>
        <v>2.9595273264277897E-2</v>
      </c>
      <c r="O2604" s="8">
        <f t="shared" ca="1" si="341"/>
        <v>0.50917885491290193</v>
      </c>
      <c r="P2604" s="29">
        <f ca="1">_xlfn.LOGNORM.INV(O2604,'Input Parameters'!$H$27,'Input Parameters'!$I$27)</f>
        <v>1.4381991991513883</v>
      </c>
      <c r="Q2604" s="10"/>
      <c r="R2604" s="15">
        <f>'Input Parameters'!$E$28</f>
        <v>12.7</v>
      </c>
      <c r="S2604" s="10">
        <f t="shared" ca="1" si="342"/>
        <v>0.85541352514714852</v>
      </c>
      <c r="T2604" s="25">
        <f ca="1">_xlfn.LOGNORM.INV(S2604,'Input Parameters'!$H$29,'Input Parameters'!$I$29)</f>
        <v>65.590751358567701</v>
      </c>
      <c r="U2604" s="10">
        <f t="shared" ca="1" si="343"/>
        <v>0.5612483601126016</v>
      </c>
      <c r="V2604" s="29">
        <f ca="1">IF('Input Parameters'!$D$30="Beta",_xlfn.BETA.INV(U2604,'Input Parameters'!$L$30,'Input Parameters'!$M$30,'Input Parameters'!$J$30,'Input Parameters'!$K$30),IF('Input Parameters'!$D$30="LogNorm",_xlfn.LOGNORM.INV(U2604,'Input Parameters'!$H$30,'Input Parameters'!$I$30)))</f>
        <v>1.0618251429460825</v>
      </c>
      <c r="W2604" s="2">
        <f ca="1">N2604+(P2604-N2604)*(1-ERF((T2604-R2604)/(2*SQRT(L2604*'Input Parameters'!$E$31))))</f>
        <v>0.19293372159956285</v>
      </c>
      <c r="X2604">
        <f t="shared" ca="1" si="344"/>
        <v>1</v>
      </c>
      <c r="Y2604" s="7"/>
    </row>
    <row r="2605" spans="1:25" ht="15" customHeight="1" x14ac:dyDescent="0.3">
      <c r="A2605" s="130">
        <v>2598</v>
      </c>
      <c r="B2605" s="10">
        <f t="shared" ca="1" si="336"/>
        <v>7.8384947078812162E-2</v>
      </c>
      <c r="C2605" s="57">
        <f ca="1">_xlfn.NORM.INV(B2605,'Input Parameters'!$E$19,'Input Parameters'!$F$19)</f>
        <v>447.64638079673711</v>
      </c>
      <c r="D2605" s="10">
        <f t="shared" ca="1" si="337"/>
        <v>0.43772635952932526</v>
      </c>
      <c r="E2605" s="59">
        <f ca="1">IF(_xlfn.NORM.INV(D2605,'Input Parameters'!$E$20,'Input Parameters'!$F$20)&lt;3500,3500,IF(_xlfn.NORM.INV(D2605,'Input Parameters'!$E$20,'Input Parameters'!$F$20)&gt;5500,5500,_xlfn.NORM.INV(D2605,'Input Parameters'!$E$20,'Input Parameters'!$F$20)))</f>
        <v>4690.2846270240325</v>
      </c>
      <c r="F2605" s="10">
        <f t="shared" ca="1" si="338"/>
        <v>0.28616792277875114</v>
      </c>
      <c r="G2605" s="61">
        <f ca="1">_xlfn.NORM.INV(F2605,'Input Parameters'!$E$21,'Input Parameters'!$F$21)</f>
        <v>280.41212823947814</v>
      </c>
      <c r="H2605" s="54">
        <f ca="1">EXP(E2605*(1/'Input Parameters'!$E$22-1/G2605))</f>
        <v>0.48743428195205774</v>
      </c>
      <c r="I2605" s="10">
        <f t="shared" ca="1" si="339"/>
        <v>0.46293215876571348</v>
      </c>
      <c r="J2605" s="29">
        <f ca="1">_xlfn.BETA.INV(I2605,'Input Parameters'!$L$24,'Input Parameters'!$M$24,'Input Parameters'!$J$24,'Input Parameters'!$K$24)</f>
        <v>0.59210831606839609</v>
      </c>
      <c r="K2605" s="156">
        <f ca="1">('Input Parameters'!$E$25/'Input Parameters'!$E$31)^$J2605</f>
        <v>1.4299692226920697E-2</v>
      </c>
      <c r="L2605" s="66">
        <f ca="1">$H2605*$C2605*'Input Parameters'!$E$23*K2605</f>
        <v>3.1201669928174485</v>
      </c>
      <c r="M2605" s="23">
        <f t="shared" ca="1" si="340"/>
        <v>0.46720659263383857</v>
      </c>
      <c r="N2605" s="15">
        <f ca="1">_xlfn.NORM.INV(M2605,'Input Parameters'!$E$26,'Input Parameters'!$F$26)</f>
        <v>3.227183285898335E-2</v>
      </c>
      <c r="O2605" s="8">
        <f t="shared" ca="1" si="341"/>
        <v>0.77543267747553224</v>
      </c>
      <c r="P2605" s="29">
        <f ca="1">_xlfn.LOGNORM.INV(O2605,'Input Parameters'!$H$27,'Input Parameters'!$I$27)</f>
        <v>1.9898402901877481</v>
      </c>
      <c r="Q2605" s="10"/>
      <c r="R2605" s="15">
        <f>'Input Parameters'!$E$28</f>
        <v>12.7</v>
      </c>
      <c r="S2605" s="10">
        <f t="shared" ca="1" si="342"/>
        <v>0.34468323929821254</v>
      </c>
      <c r="T2605" s="25">
        <f ca="1">_xlfn.LOGNORM.INV(S2605,'Input Parameters'!$H$29,'Input Parameters'!$I$29)</f>
        <v>55.676311008994738</v>
      </c>
      <c r="U2605" s="10">
        <f t="shared" ca="1" si="343"/>
        <v>0.28003273616241353</v>
      </c>
      <c r="V2605" s="29">
        <f ca="1">IF('Input Parameters'!$D$30="Beta",_xlfn.BETA.INV(U2605,'Input Parameters'!$L$30,'Input Parameters'!$M$30,'Input Parameters'!$J$30,'Input Parameters'!$K$30),IF('Input Parameters'!$D$30="LogNorm",_xlfn.LOGNORM.INV(U2605,'Input Parameters'!$H$30,'Input Parameters'!$I$30)))</f>
        <v>0.79406028037928755</v>
      </c>
      <c r="W2605" s="2">
        <f ca="1">N2605+(P2605-N2605)*(1-ERF((T2605-R2605)/(2*SQRT(L2605*'Input Parameters'!$E$31))))</f>
        <v>0.19937534088935807</v>
      </c>
      <c r="X2605">
        <f t="shared" ca="1" si="344"/>
        <v>1</v>
      </c>
      <c r="Y2605" s="7"/>
    </row>
    <row r="2606" spans="1:25" ht="15" customHeight="1" x14ac:dyDescent="0.3">
      <c r="A2606" s="130">
        <v>2599</v>
      </c>
      <c r="B2606" s="10">
        <f t="shared" ca="1" si="336"/>
        <v>5.4616130558481135E-2</v>
      </c>
      <c r="C2606" s="57">
        <f ca="1">_xlfn.NORM.INV(B2606,'Input Parameters'!$E$19,'Input Parameters'!$F$19)</f>
        <v>431.96028228840879</v>
      </c>
      <c r="D2606" s="10">
        <f t="shared" ca="1" si="337"/>
        <v>0.42008477346343753</v>
      </c>
      <c r="E2606" s="59">
        <f ca="1">IF(_xlfn.NORM.INV(D2606,'Input Parameters'!$E$20,'Input Parameters'!$F$20)&lt;3500,3500,IF(_xlfn.NORM.INV(D2606,'Input Parameters'!$E$20,'Input Parameters'!$F$20)&gt;5500,5500,_xlfn.NORM.INV(D2606,'Input Parameters'!$E$20,'Input Parameters'!$F$20)))</f>
        <v>4658.8263708081258</v>
      </c>
      <c r="F2606" s="10">
        <f t="shared" ca="1" si="338"/>
        <v>0.48078817666637685</v>
      </c>
      <c r="G2606" s="61">
        <f ca="1">_xlfn.NORM.INV(F2606,'Input Parameters'!$E$21,'Input Parameters'!$F$21)</f>
        <v>284.47134034961908</v>
      </c>
      <c r="H2606" s="54">
        <f ca="1">EXP(E2606*(1/'Input Parameters'!$E$22-1/G2606))</f>
        <v>0.62082464948594673</v>
      </c>
      <c r="I2606" s="10">
        <f t="shared" ca="1" si="339"/>
        <v>0.72529645029746082</v>
      </c>
      <c r="J2606" s="29">
        <f ca="1">_xlfn.BETA.INV(I2606,'Input Parameters'!$L$24,'Input Parameters'!$M$24,'Input Parameters'!$J$24,'Input Parameters'!$K$24)</f>
        <v>0.69988190909956383</v>
      </c>
      <c r="K2606" s="156">
        <f ca="1">('Input Parameters'!$E$25/'Input Parameters'!$E$31)^$J2606</f>
        <v>6.6003257322244744E-3</v>
      </c>
      <c r="L2606" s="66">
        <f ca="1">$H2606*$C2606*'Input Parameters'!$E$23*K2606</f>
        <v>1.7700198516962695</v>
      </c>
      <c r="M2606" s="23">
        <f t="shared" ca="1" si="340"/>
        <v>0.81943610830043268</v>
      </c>
      <c r="N2606" s="15">
        <f ca="1">_xlfn.NORM.INV(M2606,'Input Parameters'!$E$26,'Input Parameters'!$F$26)</f>
        <v>5.3177582613320153E-2</v>
      </c>
      <c r="O2606" s="8">
        <f t="shared" ca="1" si="341"/>
        <v>0.62095733820272747</v>
      </c>
      <c r="P2606" s="29">
        <f ca="1">_xlfn.LOGNORM.INV(O2606,'Input Parameters'!$H$27,'Input Parameters'!$I$27)</f>
        <v>1.6314557732088326</v>
      </c>
      <c r="Q2606" s="10"/>
      <c r="R2606" s="15">
        <f>'Input Parameters'!$E$28</f>
        <v>12.7</v>
      </c>
      <c r="S2606" s="10">
        <f t="shared" ca="1" si="342"/>
        <v>0.80446591940654943</v>
      </c>
      <c r="T2606" s="25">
        <f ca="1">_xlfn.LOGNORM.INV(S2606,'Input Parameters'!$H$29,'Input Parameters'!$I$29)</f>
        <v>64.118105563374613</v>
      </c>
      <c r="U2606" s="10">
        <f t="shared" ca="1" si="343"/>
        <v>0.8774381458411441</v>
      </c>
      <c r="V2606" s="29">
        <f ca="1">IF('Input Parameters'!$D$30="Beta",_xlfn.BETA.INV(U2606,'Input Parameters'!$L$30,'Input Parameters'!$M$30,'Input Parameters'!$J$30,'Input Parameters'!$K$30),IF('Input Parameters'!$D$30="LogNorm",_xlfn.LOGNORM.INV(U2606,'Input Parameters'!$H$30,'Input Parameters'!$I$30)))</f>
        <v>1.5801898187500065</v>
      </c>
      <c r="W2606" s="2">
        <f ca="1">N2606+(P2606-N2606)*(1-ERF((T2606-R2606)/(2*SQRT(L2606*'Input Parameters'!$E$31))))</f>
        <v>6.3088138483346545E-2</v>
      </c>
      <c r="X2606">
        <f t="shared" ca="1" si="344"/>
        <v>1</v>
      </c>
      <c r="Y2606" s="7"/>
    </row>
    <row r="2607" spans="1:25" ht="15" customHeight="1" x14ac:dyDescent="0.3">
      <c r="A2607" s="130">
        <v>2600</v>
      </c>
      <c r="B2607" s="10">
        <f t="shared" ca="1" si="336"/>
        <v>0.29292707790419226</v>
      </c>
      <c r="C2607" s="57">
        <f ca="1">_xlfn.NORM.INV(B2607,'Input Parameters'!$E$19,'Input Parameters'!$F$19)</f>
        <v>521.25986403820571</v>
      </c>
      <c r="D2607" s="10">
        <f t="shared" ca="1" si="337"/>
        <v>0.41279298932651998</v>
      </c>
      <c r="E2607" s="59">
        <f ca="1">IF(_xlfn.NORM.INV(D2607,'Input Parameters'!$E$20,'Input Parameters'!$F$20)&lt;3500,3500,IF(_xlfn.NORM.INV(D2607,'Input Parameters'!$E$20,'Input Parameters'!$F$20)&gt;5500,5500,_xlfn.NORM.INV(D2607,'Input Parameters'!$E$20,'Input Parameters'!$F$20)))</f>
        <v>4645.7436705780265</v>
      </c>
      <c r="F2607" s="10">
        <f t="shared" ca="1" si="338"/>
        <v>0.34745995121933426</v>
      </c>
      <c r="G2607" s="61">
        <f ca="1">_xlfn.NORM.INV(F2607,'Input Parameters'!$E$21,'Input Parameters'!$F$21)</f>
        <v>281.76740862288131</v>
      </c>
      <c r="H2607" s="54">
        <f ca="1">EXP(E2607*(1/'Input Parameters'!$E$22-1/G2607))</f>
        <v>0.5314814660742313</v>
      </c>
      <c r="I2607" s="10">
        <f t="shared" ca="1" si="339"/>
        <v>0.29729756137804009</v>
      </c>
      <c r="J2607" s="29">
        <f ca="1">_xlfn.BETA.INV(I2607,'Input Parameters'!$L$24,'Input Parameters'!$M$24,'Input Parameters'!$J$24,'Input Parameters'!$K$24)</f>
        <v>0.51986737155388485</v>
      </c>
      <c r="K2607" s="156">
        <f ca="1">('Input Parameters'!$E$25/'Input Parameters'!$E$31)^$J2607</f>
        <v>2.4009795135221133E-2</v>
      </c>
      <c r="L2607" s="66">
        <f ca="1">$H2607*$C2607*'Input Parameters'!$E$23*K2607</f>
        <v>6.6516726057102931</v>
      </c>
      <c r="M2607" s="23">
        <f t="shared" ca="1" si="340"/>
        <v>0.35586789577190436</v>
      </c>
      <c r="N2607" s="15">
        <f ca="1">_xlfn.NORM.INV(M2607,'Input Parameters'!$E$26,'Input Parameters'!$F$26)</f>
        <v>2.6239956659552997E-2</v>
      </c>
      <c r="O2607" s="8">
        <f t="shared" ca="1" si="341"/>
        <v>0.7337855010051032</v>
      </c>
      <c r="P2607" s="29">
        <f ca="1">_xlfn.LOGNORM.INV(O2607,'Input Parameters'!$H$27,'Input Parameters'!$I$27)</f>
        <v>1.8765033399231006</v>
      </c>
      <c r="Q2607" s="10"/>
      <c r="R2607" s="15">
        <f>'Input Parameters'!$E$28</f>
        <v>12.7</v>
      </c>
      <c r="S2607" s="10">
        <f t="shared" ca="1" si="342"/>
        <v>0.17499615898296039</v>
      </c>
      <c r="T2607" s="25">
        <f ca="1">_xlfn.LOGNORM.INV(S2607,'Input Parameters'!$H$29,'Input Parameters'!$I$29)</f>
        <v>52.431156738135591</v>
      </c>
      <c r="U2607" s="10">
        <f t="shared" ca="1" si="343"/>
        <v>0.37698042600742265</v>
      </c>
      <c r="V2607" s="29">
        <f ca="1">IF('Input Parameters'!$D$30="Beta",_xlfn.BETA.INV(U2607,'Input Parameters'!$L$30,'Input Parameters'!$M$30,'Input Parameters'!$J$30,'Input Parameters'!$K$30),IF('Input Parameters'!$D$30="LogNorm",_xlfn.LOGNORM.INV(U2607,'Input Parameters'!$H$30,'Input Parameters'!$I$30)))</f>
        <v>0.88303589772123026</v>
      </c>
      <c r="W2607" s="2">
        <f ca="1">N2607+(P2607-N2607)*(1-ERF((T2607-R2607)/(2*SQRT(L2607*'Input Parameters'!$E$31))))</f>
        <v>0.53694593898252807</v>
      </c>
      <c r="X2607">
        <f t="shared" ca="1" si="344"/>
        <v>1</v>
      </c>
      <c r="Y2607" s="7"/>
    </row>
    <row r="2608" spans="1:25" ht="15" customHeight="1" x14ac:dyDescent="0.3">
      <c r="A2608" s="130">
        <v>2601</v>
      </c>
      <c r="B2608" s="10">
        <f t="shared" ca="1" si="336"/>
        <v>0.29317420355177148</v>
      </c>
      <c r="C2608" s="57">
        <f ca="1">_xlfn.NORM.INV(B2608,'Input Parameters'!$E$19,'Input Parameters'!$F$19)</f>
        <v>521.32057163334161</v>
      </c>
      <c r="D2608" s="10">
        <f t="shared" ca="1" si="337"/>
        <v>0.50906161872934486</v>
      </c>
      <c r="E2608" s="59">
        <f ca="1">IF(_xlfn.NORM.INV(D2608,'Input Parameters'!$E$20,'Input Parameters'!$F$20)&lt;3500,3500,IF(_xlfn.NORM.INV(D2608,'Input Parameters'!$E$20,'Input Parameters'!$F$20)&gt;5500,5500,_xlfn.NORM.INV(D2608,'Input Parameters'!$E$20,'Input Parameters'!$F$20)))</f>
        <v>4815.9012442575449</v>
      </c>
      <c r="F2608" s="10">
        <f t="shared" ca="1" si="338"/>
        <v>0.14088750583986709</v>
      </c>
      <c r="G2608" s="61">
        <f ca="1">_xlfn.NORM.INV(F2608,'Input Parameters'!$E$21,'Input Parameters'!$F$21)</f>
        <v>276.38996383953327</v>
      </c>
      <c r="H2608" s="54">
        <f ca="1">EXP(E2608*(1/'Input Parameters'!$E$22-1/G2608))</f>
        <v>0.37240417403892334</v>
      </c>
      <c r="I2608" s="10">
        <f t="shared" ca="1" si="339"/>
        <v>0.33340946305452246</v>
      </c>
      <c r="J2608" s="29">
        <f ca="1">_xlfn.BETA.INV(I2608,'Input Parameters'!$L$24,'Input Parameters'!$M$24,'Input Parameters'!$J$24,'Input Parameters'!$K$24)</f>
        <v>0.53670166650969686</v>
      </c>
      <c r="K2608" s="156">
        <f ca="1">('Input Parameters'!$E$25/'Input Parameters'!$E$31)^$J2608</f>
        <v>2.1278565668654006E-2</v>
      </c>
      <c r="L2608" s="66">
        <f ca="1">$H2608*$C2608*'Input Parameters'!$E$23*K2608</f>
        <v>4.1310623786953666</v>
      </c>
      <c r="M2608" s="23">
        <f t="shared" ca="1" si="340"/>
        <v>0.11441710485414791</v>
      </c>
      <c r="N2608" s="15">
        <f ca="1">_xlfn.NORM.INV(M2608,'Input Parameters'!$E$26,'Input Parameters'!$F$26)</f>
        <v>8.7292863513969733E-3</v>
      </c>
      <c r="O2608" s="8">
        <f t="shared" ca="1" si="341"/>
        <v>0.2870353532004023</v>
      </c>
      <c r="P2608" s="29">
        <f ca="1">_xlfn.LOGNORM.INV(O2608,'Input Parameters'!$H$27,'Input Parameters'!$I$27)</f>
        <v>1.1102081481095476</v>
      </c>
      <c r="Q2608" s="10"/>
      <c r="R2608" s="15">
        <f>'Input Parameters'!$E$28</f>
        <v>12.7</v>
      </c>
      <c r="S2608" s="10">
        <f t="shared" ca="1" si="342"/>
        <v>0.27076355483594317</v>
      </c>
      <c r="T2608" s="25">
        <f ca="1">_xlfn.LOGNORM.INV(S2608,'Input Parameters'!$H$29,'Input Parameters'!$I$29)</f>
        <v>54.374138171823439</v>
      </c>
      <c r="U2608" s="10">
        <f t="shared" ca="1" si="343"/>
        <v>0.86418691370954115</v>
      </c>
      <c r="V2608" s="29">
        <f ca="1">IF('Input Parameters'!$D$30="Beta",_xlfn.BETA.INV(U2608,'Input Parameters'!$L$30,'Input Parameters'!$M$30,'Input Parameters'!$J$30,'Input Parameters'!$K$30),IF('Input Parameters'!$D$30="LogNorm",_xlfn.LOGNORM.INV(U2608,'Input Parameters'!$H$30,'Input Parameters'!$I$30)))</f>
        <v>1.5414460871605322</v>
      </c>
      <c r="W2608" s="2">
        <f ca="1">N2608+(P2608-N2608)*(1-ERF((T2608-R2608)/(2*SQRT(L2608*'Input Parameters'!$E$31))))</f>
        <v>0.17075959500668869</v>
      </c>
      <c r="X2608">
        <f t="shared" ca="1" si="344"/>
        <v>1</v>
      </c>
      <c r="Y2608" s="7"/>
    </row>
    <row r="2609" spans="1:25" ht="15" customHeight="1" x14ac:dyDescent="0.3">
      <c r="A2609" s="130">
        <v>2602</v>
      </c>
      <c r="B2609" s="10">
        <f t="shared" ca="1" si="336"/>
        <v>0.17833218222686587</v>
      </c>
      <c r="C2609" s="57">
        <f ca="1">_xlfn.NORM.INV(B2609,'Input Parameters'!$E$19,'Input Parameters'!$F$19)</f>
        <v>489.41299489289867</v>
      </c>
      <c r="D2609" s="10">
        <f t="shared" ca="1" si="337"/>
        <v>0.36044782517697249</v>
      </c>
      <c r="E2609" s="59">
        <f ca="1">IF(_xlfn.NORM.INV(D2609,'Input Parameters'!$E$20,'Input Parameters'!$F$20)&lt;3500,3500,IF(_xlfn.NORM.INV(D2609,'Input Parameters'!$E$20,'Input Parameters'!$F$20)&gt;5500,5500,_xlfn.NORM.INV(D2609,'Input Parameters'!$E$20,'Input Parameters'!$F$20)))</f>
        <v>4549.9165770298769</v>
      </c>
      <c r="F2609" s="10">
        <f t="shared" ca="1" si="338"/>
        <v>0.99923288135614552</v>
      </c>
      <c r="G2609" s="61">
        <f ca="1">_xlfn.NORM.INV(F2609,'Input Parameters'!$E$21,'Input Parameters'!$F$21)</f>
        <v>309.75148945228693</v>
      </c>
      <c r="H2609" s="54">
        <f ca="1">EXP(E2609*(1/'Input Parameters'!$E$22-1/G2609))</f>
        <v>2.3159036068673369</v>
      </c>
      <c r="I2609" s="10">
        <f t="shared" ca="1" si="339"/>
        <v>0.59442939096980851</v>
      </c>
      <c r="J2609" s="29">
        <f ca="1">_xlfn.BETA.INV(I2609,'Input Parameters'!$L$24,'Input Parameters'!$M$24,'Input Parameters'!$J$24,'Input Parameters'!$K$24)</f>
        <v>0.6451452757500995</v>
      </c>
      <c r="K2609" s="156">
        <f ca="1">('Input Parameters'!$E$25/'Input Parameters'!$E$31)^$J2609</f>
        <v>9.7744794660557816E-3</v>
      </c>
      <c r="L2609" s="66">
        <f ca="1">$H2609*$C2609*'Input Parameters'!$E$23*K2609</f>
        <v>11.078720713658418</v>
      </c>
      <c r="M2609" s="23">
        <f t="shared" ca="1" si="340"/>
        <v>0.2140454648734329</v>
      </c>
      <c r="N2609" s="15">
        <f ca="1">_xlfn.NORM.INV(M2609,'Input Parameters'!$E$26,'Input Parameters'!$F$26)</f>
        <v>1.7358283199957764E-2</v>
      </c>
      <c r="O2609" s="8">
        <f t="shared" ca="1" si="341"/>
        <v>0.50528619910505668</v>
      </c>
      <c r="P2609" s="29">
        <f ca="1">_xlfn.LOGNORM.INV(O2609,'Input Parameters'!$H$27,'Input Parameters'!$I$27)</f>
        <v>1.4320031229741288</v>
      </c>
      <c r="Q2609" s="10"/>
      <c r="R2609" s="15">
        <f>'Input Parameters'!$E$28</f>
        <v>12.7</v>
      </c>
      <c r="S2609" s="10">
        <f t="shared" ca="1" si="342"/>
        <v>0.37466652476575579</v>
      </c>
      <c r="T2609" s="25">
        <f ca="1">_xlfn.LOGNORM.INV(S2609,'Input Parameters'!$H$29,'Input Parameters'!$I$29)</f>
        <v>56.179876850404952</v>
      </c>
      <c r="U2609" s="10">
        <f t="shared" ca="1" si="343"/>
        <v>0.4460089567953317</v>
      </c>
      <c r="V2609" s="29">
        <f ca="1">IF('Input Parameters'!$D$30="Beta",_xlfn.BETA.INV(U2609,'Input Parameters'!$L$30,'Input Parameters'!$M$30,'Input Parameters'!$J$30,'Input Parameters'!$K$30),IF('Input Parameters'!$D$30="LogNorm",_xlfn.LOGNORM.INV(U2609,'Input Parameters'!$H$30,'Input Parameters'!$I$30)))</f>
        <v>0.94712315624387244</v>
      </c>
      <c r="W2609" s="2">
        <f ca="1">N2609+(P2609-N2609)*(1-ERF((T2609-R2609)/(2*SQRT(L2609*'Input Parameters'!$E$31))))</f>
        <v>0.5204699845348526</v>
      </c>
      <c r="X2609">
        <f t="shared" ca="1" si="344"/>
        <v>1</v>
      </c>
      <c r="Y2609" s="7"/>
    </row>
    <row r="2610" spans="1:25" ht="15" customHeight="1" x14ac:dyDescent="0.3">
      <c r="A2610" s="130">
        <v>2603</v>
      </c>
      <c r="B2610" s="10">
        <f t="shared" ca="1" si="336"/>
        <v>0.23073963486405757</v>
      </c>
      <c r="C2610" s="57">
        <f ca="1">_xlfn.NORM.INV(B2610,'Input Parameters'!$E$19,'Input Parameters'!$F$19)</f>
        <v>505.07308402011074</v>
      </c>
      <c r="D2610" s="10">
        <f t="shared" ca="1" si="337"/>
        <v>0.38946235606338175</v>
      </c>
      <c r="E2610" s="59">
        <f ca="1">IF(_xlfn.NORM.INV(D2610,'Input Parameters'!$E$20,'Input Parameters'!$F$20)&lt;3500,3500,IF(_xlfn.NORM.INV(D2610,'Input Parameters'!$E$20,'Input Parameters'!$F$20)&gt;5500,5500,_xlfn.NORM.INV(D2610,'Input Parameters'!$E$20,'Input Parameters'!$F$20)))</f>
        <v>4603.4955843880962</v>
      </c>
      <c r="F2610" s="10">
        <f t="shared" ca="1" si="338"/>
        <v>0.15573476217807825</v>
      </c>
      <c r="G2610" s="61">
        <f ca="1">_xlfn.NORM.INV(F2610,'Input Parameters'!$E$21,'Input Parameters'!$F$21)</f>
        <v>276.89455337636957</v>
      </c>
      <c r="H2610" s="54">
        <f ca="1">EXP(E2610*(1/'Input Parameters'!$E$22-1/G2610))</f>
        <v>0.40097448636948518</v>
      </c>
      <c r="I2610" s="10">
        <f t="shared" ca="1" si="339"/>
        <v>0.71547884668857353</v>
      </c>
      <c r="J2610" s="29">
        <f ca="1">_xlfn.BETA.INV(I2610,'Input Parameters'!$L$24,'Input Parameters'!$M$24,'Input Parameters'!$J$24,'Input Parameters'!$K$24)</f>
        <v>0.69557069218315049</v>
      </c>
      <c r="K2610" s="156">
        <f ca="1">('Input Parameters'!$E$25/'Input Parameters'!$E$31)^$J2610</f>
        <v>6.807641433578991E-3</v>
      </c>
      <c r="L2610" s="66">
        <f ca="1">$H2610*$C2610*'Input Parameters'!$E$23*K2610</f>
        <v>1.3786932130019529</v>
      </c>
      <c r="M2610" s="23">
        <f t="shared" ca="1" si="340"/>
        <v>0.69890299122338873</v>
      </c>
      <c r="N2610" s="15">
        <f ca="1">_xlfn.NORM.INV(M2610,'Input Parameters'!$E$26,'Input Parameters'!$F$26)</f>
        <v>4.4946208079543498E-2</v>
      </c>
      <c r="O2610" s="8">
        <f t="shared" ca="1" si="341"/>
        <v>0.43831979263677667</v>
      </c>
      <c r="P2610" s="29">
        <f ca="1">_xlfn.LOGNORM.INV(O2610,'Input Parameters'!$H$27,'Input Parameters'!$I$27)</f>
        <v>1.3291454436587207</v>
      </c>
      <c r="Q2610" s="10"/>
      <c r="R2610" s="15">
        <f>'Input Parameters'!$E$28</f>
        <v>12.7</v>
      </c>
      <c r="S2610" s="10">
        <f t="shared" ca="1" si="342"/>
        <v>0.48943031681805138</v>
      </c>
      <c r="T2610" s="25">
        <f ca="1">_xlfn.LOGNORM.INV(S2610,'Input Parameters'!$H$29,'Input Parameters'!$I$29)</f>
        <v>58.058847614834633</v>
      </c>
      <c r="U2610" s="10">
        <f t="shared" ca="1" si="343"/>
        <v>0.22586217230374972</v>
      </c>
      <c r="V2610" s="29">
        <f ca="1">IF('Input Parameters'!$D$30="Beta",_xlfn.BETA.INV(U2610,'Input Parameters'!$L$30,'Input Parameters'!$M$30,'Input Parameters'!$J$30,'Input Parameters'!$K$30),IF('Input Parameters'!$D$30="LogNorm",_xlfn.LOGNORM.INV(U2610,'Input Parameters'!$H$30,'Input Parameters'!$I$30)))</f>
        <v>0.74263139924969424</v>
      </c>
      <c r="W2610" s="2">
        <f ca="1">N2610+(P2610-N2610)*(1-ERF((T2610-R2610)/(2*SQRT(L2610*'Input Parameters'!$E$31))))</f>
        <v>5.3040812868065765E-2</v>
      </c>
      <c r="X2610">
        <f t="shared" ca="1" si="344"/>
        <v>1</v>
      </c>
      <c r="Y2610" s="7"/>
    </row>
    <row r="2611" spans="1:25" ht="15" customHeight="1" x14ac:dyDescent="0.3">
      <c r="A2611" s="130">
        <v>2604</v>
      </c>
      <c r="B2611" s="10">
        <f t="shared" ca="1" si="336"/>
        <v>0.3385538690729325</v>
      </c>
      <c r="C2611" s="57">
        <f ca="1">_xlfn.NORM.INV(B2611,'Input Parameters'!$E$19,'Input Parameters'!$F$19)</f>
        <v>532.11309235328372</v>
      </c>
      <c r="D2611" s="10">
        <f t="shared" ca="1" si="337"/>
        <v>1.8463051733936919E-2</v>
      </c>
      <c r="E2611" s="59">
        <f ca="1">IF(_xlfn.NORM.INV(D2611,'Input Parameters'!$E$20,'Input Parameters'!$F$20)&lt;3500,3500,IF(_xlfn.NORM.INV(D2611,'Input Parameters'!$E$20,'Input Parameters'!$F$20)&gt;5500,5500,_xlfn.NORM.INV(D2611,'Input Parameters'!$E$20,'Input Parameters'!$F$20)))</f>
        <v>3500</v>
      </c>
      <c r="F2611" s="10">
        <f t="shared" ca="1" si="338"/>
        <v>0.40606527890669286</v>
      </c>
      <c r="G2611" s="61">
        <f ca="1">_xlfn.NORM.INV(F2611,'Input Parameters'!$E$21,'Input Parameters'!$F$21)</f>
        <v>282.98184797725878</v>
      </c>
      <c r="H2611" s="54">
        <f ca="1">EXP(E2611*(1/'Input Parameters'!$E$22-1/G2611))</f>
        <v>0.65514938936969758</v>
      </c>
      <c r="I2611" s="10">
        <f t="shared" ca="1" si="339"/>
        <v>0.15132937423692361</v>
      </c>
      <c r="J2611" s="29">
        <f ca="1">_xlfn.BETA.INV(I2611,'Input Parameters'!$L$24,'Input Parameters'!$M$24,'Input Parameters'!$J$24,'Input Parameters'!$K$24)</f>
        <v>0.4376512234286849</v>
      </c>
      <c r="K2611" s="156">
        <f ca="1">('Input Parameters'!$E$25/'Input Parameters'!$E$31)^$J2611</f>
        <v>4.3303927712057246E-2</v>
      </c>
      <c r="L2611" s="66">
        <f ca="1">$H2611*$C2611*'Input Parameters'!$E$23*K2611</f>
        <v>15.096336727799413</v>
      </c>
      <c r="M2611" s="23">
        <f t="shared" ca="1" si="340"/>
        <v>0.28190103789574961</v>
      </c>
      <c r="N2611" s="15">
        <f ca="1">_xlfn.NORM.INV(M2611,'Input Parameters'!$E$26,'Input Parameters'!$F$26)</f>
        <v>2.1878729074537275E-2</v>
      </c>
      <c r="O2611" s="8">
        <f t="shared" ca="1" si="341"/>
        <v>0.2203765841265094</v>
      </c>
      <c r="P2611" s="29">
        <f ca="1">_xlfn.LOGNORM.INV(O2611,'Input Parameters'!$H$27,'Input Parameters'!$I$27)</f>
        <v>1.0122216450159303</v>
      </c>
      <c r="Q2611" s="10"/>
      <c r="R2611" s="15">
        <f>'Input Parameters'!$E$28</f>
        <v>12.7</v>
      </c>
      <c r="S2611" s="10">
        <f t="shared" ca="1" si="342"/>
        <v>0.43690429074203185</v>
      </c>
      <c r="T2611" s="25">
        <f ca="1">_xlfn.LOGNORM.INV(S2611,'Input Parameters'!$H$29,'Input Parameters'!$I$29)</f>
        <v>57.202666705475451</v>
      </c>
      <c r="U2611" s="10">
        <f t="shared" ca="1" si="343"/>
        <v>0.7854147051620155</v>
      </c>
      <c r="V2611" s="29">
        <f ca="1">IF('Input Parameters'!$D$30="Beta",_xlfn.BETA.INV(U2611,'Input Parameters'!$L$30,'Input Parameters'!$M$30,'Input Parameters'!$J$30,'Input Parameters'!$K$30),IF('Input Parameters'!$D$30="LogNorm",_xlfn.LOGNORM.INV(U2611,'Input Parameters'!$H$30,'Input Parameters'!$I$30)))</f>
        <v>1.3647634425026505</v>
      </c>
      <c r="W2611" s="2">
        <f ca="1">N2611+(P2611-N2611)*(1-ERF((T2611-R2611)/(2*SQRT(L2611*'Input Parameters'!$E$31))))</f>
        <v>0.43583565364911814</v>
      </c>
      <c r="X2611">
        <f t="shared" ca="1" si="344"/>
        <v>1</v>
      </c>
      <c r="Y2611" s="7"/>
    </row>
    <row r="2612" spans="1:25" ht="15" customHeight="1" x14ac:dyDescent="0.3">
      <c r="A2612" s="130">
        <v>2605</v>
      </c>
      <c r="B2612" s="10">
        <f t="shared" ca="1" si="336"/>
        <v>0.16758305607029933</v>
      </c>
      <c r="C2612" s="57">
        <f ca="1">_xlfn.NORM.INV(B2612,'Input Parameters'!$E$19,'Input Parameters'!$F$19)</f>
        <v>485.86225421376076</v>
      </c>
      <c r="D2612" s="10">
        <f t="shared" ca="1" si="337"/>
        <v>0.31485225234490655</v>
      </c>
      <c r="E2612" s="59">
        <f ca="1">IF(_xlfn.NORM.INV(D2612,'Input Parameters'!$E$20,'Input Parameters'!$F$20)&lt;3500,3500,IF(_xlfn.NORM.INV(D2612,'Input Parameters'!$E$20,'Input Parameters'!$F$20)&gt;5500,5500,_xlfn.NORM.INV(D2612,'Input Parameters'!$E$20,'Input Parameters'!$F$20)))</f>
        <v>4462.500037422129</v>
      </c>
      <c r="F2612" s="10">
        <f t="shared" ca="1" si="338"/>
        <v>0.34846836619312083</v>
      </c>
      <c r="G2612" s="61">
        <f ca="1">_xlfn.NORM.INV(F2612,'Input Parameters'!$E$21,'Input Parameters'!$F$21)</f>
        <v>281.788853300592</v>
      </c>
      <c r="H2612" s="54">
        <f ca="1">EXP(E2612*(1/'Input Parameters'!$E$22-1/G2612))</f>
        <v>0.54555586554703883</v>
      </c>
      <c r="I2612" s="10">
        <f t="shared" ca="1" si="339"/>
        <v>6.2029434497795299E-2</v>
      </c>
      <c r="J2612" s="29">
        <f ca="1">_xlfn.BETA.INV(I2612,'Input Parameters'!$L$24,'Input Parameters'!$M$24,'Input Parameters'!$J$24,'Input Parameters'!$K$24)</f>
        <v>0.35706706322622972</v>
      </c>
      <c r="K2612" s="156">
        <f ca="1">('Input Parameters'!$E$25/'Input Parameters'!$E$31)^$J2612</f>
        <v>7.7193685480217142E-2</v>
      </c>
      <c r="L2612" s="66">
        <f ca="1">$H2612*$C2612*'Input Parameters'!$E$23*K2612</f>
        <v>20.461344445159192</v>
      </c>
      <c r="M2612" s="23">
        <f t="shared" ca="1" si="340"/>
        <v>0.34497450396544604</v>
      </c>
      <c r="N2612" s="15">
        <f ca="1">_xlfn.NORM.INV(M2612,'Input Parameters'!$E$26,'Input Parameters'!$F$26)</f>
        <v>2.5622590396681279E-2</v>
      </c>
      <c r="O2612" s="8">
        <f t="shared" ca="1" si="341"/>
        <v>0.33724194919348438</v>
      </c>
      <c r="P2612" s="29">
        <f ca="1">_xlfn.LOGNORM.INV(O2612,'Input Parameters'!$H$27,'Input Parameters'!$I$27)</f>
        <v>1.1822251170096223</v>
      </c>
      <c r="Q2612" s="10"/>
      <c r="R2612" s="15">
        <f>'Input Parameters'!$E$28</f>
        <v>12.7</v>
      </c>
      <c r="S2612" s="10">
        <f t="shared" ca="1" si="342"/>
        <v>0.9452145696419999</v>
      </c>
      <c r="T2612" s="25">
        <f ca="1">_xlfn.LOGNORM.INV(S2612,'Input Parameters'!$H$29,'Input Parameters'!$I$29)</f>
        <v>69.691843067025147</v>
      </c>
      <c r="U2612" s="10">
        <f t="shared" ca="1" si="343"/>
        <v>0.24655656669996662</v>
      </c>
      <c r="V2612" s="29">
        <f ca="1">IF('Input Parameters'!$D$30="Beta",_xlfn.BETA.INV(U2612,'Input Parameters'!$L$30,'Input Parameters'!$M$30,'Input Parameters'!$J$30,'Input Parameters'!$K$30),IF('Input Parameters'!$D$30="LogNorm",_xlfn.LOGNORM.INV(U2612,'Input Parameters'!$H$30,'Input Parameters'!$I$30)))</f>
        <v>0.76256749776399557</v>
      </c>
      <c r="W2612" s="2">
        <f ca="1">N2612+(P2612-N2612)*(1-ERF((T2612-R2612)/(2*SQRT(L2612*'Input Parameters'!$E$31))))</f>
        <v>0.45701334709625208</v>
      </c>
      <c r="X2612">
        <f t="shared" ca="1" si="344"/>
        <v>1</v>
      </c>
      <c r="Y2612" s="7"/>
    </row>
    <row r="2613" spans="1:25" ht="15" customHeight="1" x14ac:dyDescent="0.3">
      <c r="A2613" s="130">
        <v>2606</v>
      </c>
      <c r="B2613" s="10">
        <f t="shared" ca="1" si="336"/>
        <v>0.83243942428135687</v>
      </c>
      <c r="C2613" s="57">
        <f ca="1">_xlfn.NORM.INV(B2613,'Input Parameters'!$E$19,'Input Parameters'!$F$19)</f>
        <v>648.74532217467583</v>
      </c>
      <c r="D2613" s="10">
        <f t="shared" ca="1" si="337"/>
        <v>0.45663886477847226</v>
      </c>
      <c r="E2613" s="59">
        <f ca="1">IF(_xlfn.NORM.INV(D2613,'Input Parameters'!$E$20,'Input Parameters'!$F$20)&lt;3500,3500,IF(_xlfn.NORM.INV(D2613,'Input Parameters'!$E$20,'Input Parameters'!$F$20)&gt;5500,5500,_xlfn.NORM.INV(D2613,'Input Parameters'!$E$20,'Input Parameters'!$F$20)))</f>
        <v>4723.7664018151554</v>
      </c>
      <c r="F2613" s="10">
        <f t="shared" ca="1" si="338"/>
        <v>0.26378195492800793</v>
      </c>
      <c r="G2613" s="61">
        <f ca="1">_xlfn.NORM.INV(F2613,'Input Parameters'!$E$21,'Input Parameters'!$F$21)</f>
        <v>279.88460927844682</v>
      </c>
      <c r="H2613" s="54">
        <f ca="1">EXP(E2613*(1/'Input Parameters'!$E$22-1/G2613))</f>
        <v>0.46978503384456466</v>
      </c>
      <c r="I2613" s="10">
        <f t="shared" ca="1" si="339"/>
        <v>0.90048544435326483</v>
      </c>
      <c r="J2613" s="29">
        <f ca="1">_xlfn.BETA.INV(I2613,'Input Parameters'!$L$24,'Input Parameters'!$M$24,'Input Parameters'!$J$24,'Input Parameters'!$K$24)</f>
        <v>0.79292477728599509</v>
      </c>
      <c r="K2613" s="156">
        <f ca="1">('Input Parameters'!$E$25/'Input Parameters'!$E$31)^$J2613</f>
        <v>3.3860753797352763E-3</v>
      </c>
      <c r="L2613" s="66">
        <f ca="1">$H2613*$C2613*'Input Parameters'!$E$23*K2613</f>
        <v>1.0319770483983273</v>
      </c>
      <c r="M2613" s="23">
        <f t="shared" ca="1" si="340"/>
        <v>0.96856691239530435</v>
      </c>
      <c r="N2613" s="15">
        <f ca="1">_xlfn.NORM.INV(M2613,'Input Parameters'!$E$26,'Input Parameters'!$F$26)</f>
        <v>7.3062872598481932E-2</v>
      </c>
      <c r="O2613" s="8">
        <f t="shared" ca="1" si="341"/>
        <v>0.91633071229360297</v>
      </c>
      <c r="P2613" s="29">
        <f ca="1">_xlfn.LOGNORM.INV(O2613,'Input Parameters'!$H$27,'Input Parameters'!$I$27)</f>
        <v>2.6224150017683194</v>
      </c>
      <c r="Q2613" s="10"/>
      <c r="R2613" s="15">
        <f>'Input Parameters'!$E$28</f>
        <v>12.7</v>
      </c>
      <c r="S2613" s="10">
        <f t="shared" ca="1" si="342"/>
        <v>0.81340924708703133</v>
      </c>
      <c r="T2613" s="25">
        <f ca="1">_xlfn.LOGNORM.INV(S2613,'Input Parameters'!$H$29,'Input Parameters'!$I$29)</f>
        <v>64.355005773642844</v>
      </c>
      <c r="U2613" s="10">
        <f t="shared" ca="1" si="343"/>
        <v>0.32922400733651047</v>
      </c>
      <c r="V2613" s="29">
        <f ca="1">IF('Input Parameters'!$D$30="Beta",_xlfn.BETA.INV(U2613,'Input Parameters'!$L$30,'Input Parameters'!$M$30,'Input Parameters'!$J$30,'Input Parameters'!$K$30),IF('Input Parameters'!$D$30="LogNorm",_xlfn.LOGNORM.INV(U2613,'Input Parameters'!$H$30,'Input Parameters'!$I$30)))</f>
        <v>0.83935926616502032</v>
      </c>
      <c r="W2613" s="2">
        <f ca="1">N2613+(P2613-N2613)*(1-ERF((T2613-R2613)/(2*SQRT(L2613*'Input Parameters'!$E$31))))</f>
        <v>7.3888192628767474E-2</v>
      </c>
      <c r="X2613">
        <f t="shared" ca="1" si="344"/>
        <v>1</v>
      </c>
      <c r="Y2613" s="7"/>
    </row>
    <row r="2614" spans="1:25" ht="15" customHeight="1" x14ac:dyDescent="0.3">
      <c r="A2614" s="130">
        <v>2607</v>
      </c>
      <c r="B2614" s="10">
        <f t="shared" ca="1" si="336"/>
        <v>0.69515541672565773</v>
      </c>
      <c r="C2614" s="57">
        <f ca="1">_xlfn.NORM.INV(B2614,'Input Parameters'!$E$19,'Input Parameters'!$F$19)</f>
        <v>610.43870353595742</v>
      </c>
      <c r="D2614" s="10">
        <f t="shared" ca="1" si="337"/>
        <v>0.99775447042319698</v>
      </c>
      <c r="E2614" s="59">
        <f ca="1">IF(_xlfn.NORM.INV(D2614,'Input Parameters'!$E$20,'Input Parameters'!$F$20)&lt;3500,3500,IF(_xlfn.NORM.INV(D2614,'Input Parameters'!$E$20,'Input Parameters'!$F$20)&gt;5500,5500,_xlfn.NORM.INV(D2614,'Input Parameters'!$E$20,'Input Parameters'!$F$20)))</f>
        <v>5500</v>
      </c>
      <c r="F2614" s="10">
        <f t="shared" ca="1" si="338"/>
        <v>0.63967123835595241</v>
      </c>
      <c r="G2614" s="61">
        <f ca="1">_xlfn.NORM.INV(F2614,'Input Parameters'!$E$21,'Input Parameters'!$F$21)</f>
        <v>287.66058010621356</v>
      </c>
      <c r="H2614" s="54">
        <f ca="1">EXP(E2614*(1/'Input Parameters'!$E$22-1/G2614))</f>
        <v>0.70579914027102519</v>
      </c>
      <c r="I2614" s="10">
        <f t="shared" ca="1" si="339"/>
        <v>0.63257644055363405</v>
      </c>
      <c r="J2614" s="29">
        <f ca="1">_xlfn.BETA.INV(I2614,'Input Parameters'!$L$24,'Input Parameters'!$M$24,'Input Parameters'!$J$24,'Input Parameters'!$K$24)</f>
        <v>0.66064987734626457</v>
      </c>
      <c r="K2614" s="156">
        <f ca="1">('Input Parameters'!$E$25/'Input Parameters'!$E$31)^$J2614</f>
        <v>8.7456099404113526E-3</v>
      </c>
      <c r="L2614" s="66">
        <f ca="1">$H2614*$C2614*'Input Parameters'!$E$23*K2614</f>
        <v>3.7680207867626745</v>
      </c>
      <c r="M2614" s="23">
        <f t="shared" ca="1" si="340"/>
        <v>0.30000632902395197</v>
      </c>
      <c r="N2614" s="15">
        <f ca="1">_xlfn.NORM.INV(M2614,'Input Parameters'!$E$26,'Input Parameters'!$F$26)</f>
        <v>2.2987971492814618E-2</v>
      </c>
      <c r="O2614" s="8">
        <f t="shared" ca="1" si="341"/>
        <v>0.43928791104703901</v>
      </c>
      <c r="P2614" s="29">
        <f ca="1">_xlfn.LOGNORM.INV(O2614,'Input Parameters'!$H$27,'Input Parameters'!$I$27)</f>
        <v>1.33059022747953</v>
      </c>
      <c r="Q2614" s="10"/>
      <c r="R2614" s="15">
        <f>'Input Parameters'!$E$28</f>
        <v>12.7</v>
      </c>
      <c r="S2614" s="10">
        <f t="shared" ca="1" si="342"/>
        <v>0.77712138420803456</v>
      </c>
      <c r="T2614" s="25">
        <f ca="1">_xlfn.LOGNORM.INV(S2614,'Input Parameters'!$H$29,'Input Parameters'!$I$29)</f>
        <v>63.436616134043881</v>
      </c>
      <c r="U2614" s="10">
        <f t="shared" ca="1" si="343"/>
        <v>4.5587625428347933E-2</v>
      </c>
      <c r="V2614" s="29">
        <f ca="1">IF('Input Parameters'!$D$30="Beta",_xlfn.BETA.INV(U2614,'Input Parameters'!$L$30,'Input Parameters'!$M$30,'Input Parameters'!$J$30,'Input Parameters'!$K$30),IF('Input Parameters'!$D$30="LogNorm",_xlfn.LOGNORM.INV(U2614,'Input Parameters'!$H$30,'Input Parameters'!$I$30)))</f>
        <v>0.51327988233197486</v>
      </c>
      <c r="W2614" s="2">
        <f ca="1">N2614+(P2614-N2614)*(1-ERF((T2614-R2614)/(2*SQRT(L2614*'Input Parameters'!$E$31))))</f>
        <v>0.10742359903023223</v>
      </c>
      <c r="X2614">
        <f t="shared" ca="1" si="344"/>
        <v>1</v>
      </c>
      <c r="Y2614" s="7"/>
    </row>
    <row r="2615" spans="1:25" ht="15" customHeight="1" x14ac:dyDescent="0.3">
      <c r="A2615" s="130">
        <v>2608</v>
      </c>
      <c r="B2615" s="10">
        <f t="shared" ca="1" si="336"/>
        <v>0.94319285506859019</v>
      </c>
      <c r="C2615" s="57">
        <f ca="1">_xlfn.NORM.INV(B2615,'Input Parameters'!$E$19,'Input Parameters'!$F$19)</f>
        <v>700.99206067510033</v>
      </c>
      <c r="D2615" s="10">
        <f t="shared" ca="1" si="337"/>
        <v>0.11003135020719745</v>
      </c>
      <c r="E2615" s="59">
        <f ca="1">IF(_xlfn.NORM.INV(D2615,'Input Parameters'!$E$20,'Input Parameters'!$F$20)&lt;3500,3500,IF(_xlfn.NORM.INV(D2615,'Input Parameters'!$E$20,'Input Parameters'!$F$20)&gt;5500,5500,_xlfn.NORM.INV(D2615,'Input Parameters'!$E$20,'Input Parameters'!$F$20)))</f>
        <v>3941.5470114590789</v>
      </c>
      <c r="F2615" s="10">
        <f t="shared" ca="1" si="338"/>
        <v>0.12820528854662183</v>
      </c>
      <c r="G2615" s="61">
        <f ca="1">_xlfn.NORM.INV(F2615,'Input Parameters'!$E$21,'Input Parameters'!$F$21)</f>
        <v>275.92956139779267</v>
      </c>
      <c r="H2615" s="54">
        <f ca="1">EXP(E2615*(1/'Input Parameters'!$E$22-1/G2615))</f>
        <v>0.43507616839835556</v>
      </c>
      <c r="I2615" s="10">
        <f t="shared" ca="1" si="339"/>
        <v>0.9208454071109442</v>
      </c>
      <c r="J2615" s="29">
        <f ca="1">_xlfn.BETA.INV(I2615,'Input Parameters'!$L$24,'Input Parameters'!$M$24,'Input Parameters'!$J$24,'Input Parameters'!$K$24)</f>
        <v>0.80814389180477098</v>
      </c>
      <c r="K2615" s="156">
        <f ca="1">('Input Parameters'!$E$25/'Input Parameters'!$E$31)^$J2615</f>
        <v>3.0358653313498074E-3</v>
      </c>
      <c r="L2615" s="66">
        <f ca="1">$H2615*$C2615*'Input Parameters'!$E$23*K2615</f>
        <v>0.92589320543249676</v>
      </c>
      <c r="M2615" s="23">
        <f t="shared" ca="1" si="340"/>
        <v>3.3399143452668256E-2</v>
      </c>
      <c r="N2615" s="15">
        <f ca="1">_xlfn.NORM.INV(M2615,'Input Parameters'!$E$26,'Input Parameters'!$F$26)</f>
        <v>-4.4936049911173948E-3</v>
      </c>
      <c r="O2615" s="8">
        <f t="shared" ca="1" si="341"/>
        <v>9.6268040388379772E-2</v>
      </c>
      <c r="P2615" s="29">
        <f ca="1">_xlfn.LOGNORM.INV(O2615,'Input Parameters'!$H$27,'Input Parameters'!$I$27)</f>
        <v>0.7998750911753697</v>
      </c>
      <c r="Q2615" s="10"/>
      <c r="R2615" s="15">
        <f>'Input Parameters'!$E$28</f>
        <v>12.7</v>
      </c>
      <c r="S2615" s="10">
        <f t="shared" ca="1" si="342"/>
        <v>0.3304790851354007</v>
      </c>
      <c r="T2615" s="25">
        <f ca="1">_xlfn.LOGNORM.INV(S2615,'Input Parameters'!$H$29,'Input Parameters'!$I$29)</f>
        <v>55.433830102752481</v>
      </c>
      <c r="U2615" s="10">
        <f t="shared" ca="1" si="343"/>
        <v>0.38484856738662365</v>
      </c>
      <c r="V2615" s="29">
        <f ca="1">IF('Input Parameters'!$D$30="Beta",_xlfn.BETA.INV(U2615,'Input Parameters'!$L$30,'Input Parameters'!$M$30,'Input Parameters'!$J$30,'Input Parameters'!$K$30),IF('Input Parameters'!$D$30="LogNorm",_xlfn.LOGNORM.INV(U2615,'Input Parameters'!$H$30,'Input Parameters'!$I$30)))</f>
        <v>0.89025598965558017</v>
      </c>
      <c r="W2615" s="2">
        <f ca="1">N2615+(P2615-N2615)*(1-ERF((T2615-R2615)/(2*SQRT(L2615*'Input Parameters'!$E$31))))</f>
        <v>-3.1362078656403921E-3</v>
      </c>
      <c r="X2615">
        <f t="shared" ca="1" si="344"/>
        <v>1</v>
      </c>
      <c r="Y2615" s="7"/>
    </row>
    <row r="2616" spans="1:25" ht="15" customHeight="1" x14ac:dyDescent="0.3">
      <c r="A2616" s="130">
        <v>2609</v>
      </c>
      <c r="B2616" s="10">
        <f t="shared" ca="1" si="336"/>
        <v>0.80336318194280698</v>
      </c>
      <c r="C2616" s="57">
        <f ca="1">_xlfn.NORM.INV(B2616,'Input Parameters'!$E$19,'Input Parameters'!$F$19)</f>
        <v>639.43728378212552</v>
      </c>
      <c r="D2616" s="10">
        <f t="shared" ca="1" si="337"/>
        <v>0.82696307427568638</v>
      </c>
      <c r="E2616" s="59">
        <f ca="1">IF(_xlfn.NORM.INV(D2616,'Input Parameters'!$E$20,'Input Parameters'!$F$20)&lt;3500,3500,IF(_xlfn.NORM.INV(D2616,'Input Parameters'!$E$20,'Input Parameters'!$F$20)&gt;5500,5500,_xlfn.NORM.INV(D2616,'Input Parameters'!$E$20,'Input Parameters'!$F$20)))</f>
        <v>5459.5624307876178</v>
      </c>
      <c r="F2616" s="10">
        <f t="shared" ca="1" si="338"/>
        <v>0.26835057747910884</v>
      </c>
      <c r="G2616" s="61">
        <f ca="1">_xlfn.NORM.INV(F2616,'Input Parameters'!$E$21,'Input Parameters'!$F$21)</f>
        <v>279.9940201257711</v>
      </c>
      <c r="H2616" s="54">
        <f ca="1">EXP(E2616*(1/'Input Parameters'!$E$22-1/G2616))</f>
        <v>0.42082643132386677</v>
      </c>
      <c r="I2616" s="10">
        <f t="shared" ca="1" si="339"/>
        <v>0.86867261223296743</v>
      </c>
      <c r="J2616" s="29">
        <f ca="1">_xlfn.BETA.INV(I2616,'Input Parameters'!$L$24,'Input Parameters'!$M$24,'Input Parameters'!$J$24,'Input Parameters'!$K$24)</f>
        <v>0.77221067666267218</v>
      </c>
      <c r="K2616" s="156">
        <f ca="1">('Input Parameters'!$E$25/'Input Parameters'!$E$31)^$J2616</f>
        <v>3.9285293123737927E-3</v>
      </c>
      <c r="L2616" s="66">
        <f ca="1">$H2616*$C2616*'Input Parameters'!$E$23*K2616</f>
        <v>1.0571362426078064</v>
      </c>
      <c r="M2616" s="23">
        <f t="shared" ca="1" si="340"/>
        <v>0.70669213891572713</v>
      </c>
      <c r="N2616" s="15">
        <f ca="1">_xlfn.NORM.INV(M2616,'Input Parameters'!$E$26,'Input Parameters'!$F$26)</f>
        <v>4.5418682810879317E-2</v>
      </c>
      <c r="O2616" s="8">
        <f t="shared" ca="1" si="341"/>
        <v>0.86545979001008733</v>
      </c>
      <c r="P2616" s="29">
        <f ca="1">_xlfn.LOGNORM.INV(O2616,'Input Parameters'!$H$27,'Input Parameters'!$I$27)</f>
        <v>2.3213683880632385</v>
      </c>
      <c r="Q2616" s="10"/>
      <c r="R2616" s="15">
        <f>'Input Parameters'!$E$28</f>
        <v>12.7</v>
      </c>
      <c r="S2616" s="10">
        <f t="shared" ca="1" si="342"/>
        <v>0.32751453377624018</v>
      </c>
      <c r="T2616" s="25">
        <f ca="1">_xlfn.LOGNORM.INV(S2616,'Input Parameters'!$H$29,'Input Parameters'!$I$29)</f>
        <v>55.382843472615093</v>
      </c>
      <c r="U2616" s="10">
        <f t="shared" ca="1" si="343"/>
        <v>0.96898089367808338</v>
      </c>
      <c r="V2616" s="29">
        <f ca="1">IF('Input Parameters'!$D$30="Beta",_xlfn.BETA.INV(U2616,'Input Parameters'!$L$30,'Input Parameters'!$M$30,'Input Parameters'!$J$30,'Input Parameters'!$K$30),IF('Input Parameters'!$D$30="LogNorm",_xlfn.LOGNORM.INV(U2616,'Input Parameters'!$H$30,'Input Parameters'!$I$30)))</f>
        <v>2.0856169535770741</v>
      </c>
      <c r="W2616" s="2">
        <f ca="1">N2616+(P2616-N2616)*(1-ERF((T2616-R2616)/(2*SQRT(L2616*'Input Parameters'!$E$31))))</f>
        <v>5.2999359379004365E-2</v>
      </c>
      <c r="X2616">
        <f t="shared" ca="1" si="344"/>
        <v>1</v>
      </c>
      <c r="Y2616" s="7"/>
    </row>
    <row r="2617" spans="1:25" ht="15" customHeight="1" x14ac:dyDescent="0.3">
      <c r="A2617" s="130">
        <v>2610</v>
      </c>
      <c r="B2617" s="10">
        <f t="shared" ca="1" si="336"/>
        <v>0.20398934885832043</v>
      </c>
      <c r="C2617" s="57">
        <f ca="1">_xlfn.NORM.INV(B2617,'Input Parameters'!$E$19,'Input Parameters'!$F$19)</f>
        <v>497.3799749303023</v>
      </c>
      <c r="D2617" s="10">
        <f t="shared" ca="1" si="337"/>
        <v>1.1432886821654109E-2</v>
      </c>
      <c r="E2617" s="59">
        <f ca="1">IF(_xlfn.NORM.INV(D2617,'Input Parameters'!$E$20,'Input Parameters'!$F$20)&lt;3500,3500,IF(_xlfn.NORM.INV(D2617,'Input Parameters'!$E$20,'Input Parameters'!$F$20)&gt;5500,5500,_xlfn.NORM.INV(D2617,'Input Parameters'!$E$20,'Input Parameters'!$F$20)))</f>
        <v>3500</v>
      </c>
      <c r="F2617" s="10">
        <f t="shared" ca="1" si="338"/>
        <v>0.79944580427339296</v>
      </c>
      <c r="G2617" s="61">
        <f ca="1">_xlfn.NORM.INV(F2617,'Input Parameters'!$E$21,'Input Parameters'!$F$21)</f>
        <v>291.44959665056774</v>
      </c>
      <c r="H2617" s="54">
        <f ca="1">EXP(E2617*(1/'Input Parameters'!$E$22-1/G2617))</f>
        <v>0.93843185056709277</v>
      </c>
      <c r="I2617" s="10">
        <f t="shared" ca="1" si="339"/>
        <v>0.38852153810008572</v>
      </c>
      <c r="J2617" s="29">
        <f ca="1">_xlfn.BETA.INV(I2617,'Input Parameters'!$L$24,'Input Parameters'!$M$24,'Input Parameters'!$J$24,'Input Parameters'!$K$24)</f>
        <v>0.56101362747963124</v>
      </c>
      <c r="K2617" s="156">
        <f ca="1">('Input Parameters'!$E$25/'Input Parameters'!$E$31)^$J2617</f>
        <v>1.7873108183155954E-2</v>
      </c>
      <c r="L2617" s="66">
        <f ca="1">$H2617*$C2617*'Input Parameters'!$E$23*K2617</f>
        <v>8.3424021151182917</v>
      </c>
      <c r="M2617" s="23">
        <f t="shared" ca="1" si="340"/>
        <v>0.31782153750355302</v>
      </c>
      <c r="N2617" s="15">
        <f ca="1">_xlfn.NORM.INV(M2617,'Input Parameters'!$E$26,'Input Parameters'!$F$26)</f>
        <v>2.4050215913023643E-2</v>
      </c>
      <c r="O2617" s="8">
        <f t="shared" ca="1" si="341"/>
        <v>0.43850706995299527</v>
      </c>
      <c r="P2617" s="29">
        <f ca="1">_xlfn.LOGNORM.INV(O2617,'Input Parameters'!$H$27,'Input Parameters'!$I$27)</f>
        <v>1.3294248495900489</v>
      </c>
      <c r="Q2617" s="10"/>
      <c r="R2617" s="15">
        <f>'Input Parameters'!$E$28</f>
        <v>12.7</v>
      </c>
      <c r="S2617" s="10">
        <f t="shared" ca="1" si="342"/>
        <v>4.0047374135572134E-2</v>
      </c>
      <c r="T2617" s="25">
        <f ca="1">_xlfn.LOGNORM.INV(S2617,'Input Parameters'!$H$29,'Input Parameters'!$I$29)</f>
        <v>47.843656546352449</v>
      </c>
      <c r="U2617" s="10">
        <f t="shared" ca="1" si="343"/>
        <v>0.74997196034571945</v>
      </c>
      <c r="V2617" s="29">
        <f ca="1">IF('Input Parameters'!$D$30="Beta",_xlfn.BETA.INV(U2617,'Input Parameters'!$L$30,'Input Parameters'!$M$30,'Input Parameters'!$J$30,'Input Parameters'!$K$30),IF('Input Parameters'!$D$30="LogNorm",_xlfn.LOGNORM.INV(U2617,'Input Parameters'!$H$30,'Input Parameters'!$I$30)))</f>
        <v>1.3036318609746644</v>
      </c>
      <c r="W2617" s="2">
        <f ca="1">N2617+(P2617-N2617)*(1-ERF((T2617-R2617)/(2*SQRT(L2617*'Input Parameters'!$E$31))))</f>
        <v>0.53260313604096932</v>
      </c>
      <c r="X2617">
        <f t="shared" ca="1" si="344"/>
        <v>1</v>
      </c>
      <c r="Y2617" s="7"/>
    </row>
    <row r="2618" spans="1:25" ht="15" customHeight="1" x14ac:dyDescent="0.3">
      <c r="A2618" s="130">
        <v>2611</v>
      </c>
      <c r="B2618" s="10">
        <f t="shared" ca="1" si="336"/>
        <v>0.78708495551196922</v>
      </c>
      <c r="C2618" s="57">
        <f ca="1">_xlfn.NORM.INV(B2618,'Input Parameters'!$E$19,'Input Parameters'!$F$19)</f>
        <v>634.59136302946558</v>
      </c>
      <c r="D2618" s="10">
        <f t="shared" ca="1" si="337"/>
        <v>0.28507520324281055</v>
      </c>
      <c r="E2618" s="59">
        <f ca="1">IF(_xlfn.NORM.INV(D2618,'Input Parameters'!$E$20,'Input Parameters'!$F$20)&lt;3500,3500,IF(_xlfn.NORM.INV(D2618,'Input Parameters'!$E$20,'Input Parameters'!$F$20)&gt;5500,5500,_xlfn.NORM.INV(D2618,'Input Parameters'!$E$20,'Input Parameters'!$F$20)))</f>
        <v>4402.5189994021503</v>
      </c>
      <c r="F2618" s="10">
        <f t="shared" ca="1" si="338"/>
        <v>0.74964383376123545</v>
      </c>
      <c r="G2618" s="61">
        <f ca="1">_xlfn.NORM.INV(F2618,'Input Parameters'!$E$21,'Input Parameters'!$F$21)</f>
        <v>290.14268321910697</v>
      </c>
      <c r="H2618" s="54">
        <f ca="1">EXP(E2618*(1/'Input Parameters'!$E$22-1/G2618))</f>
        <v>0.86245501549939707</v>
      </c>
      <c r="I2618" s="10">
        <f t="shared" ca="1" si="339"/>
        <v>0.92389746801247563</v>
      </c>
      <c r="J2618" s="29">
        <f ca="1">_xlfn.BETA.INV(I2618,'Input Parameters'!$L$24,'Input Parameters'!$M$24,'Input Parameters'!$J$24,'Input Parameters'!$K$24)</f>
        <v>0.81060831700891389</v>
      </c>
      <c r="K2618" s="156">
        <f ca="1">('Input Parameters'!$E$25/'Input Parameters'!$E$31)^$J2618</f>
        <v>2.9826668888953789E-3</v>
      </c>
      <c r="L2618" s="66">
        <f ca="1">$H2618*$C2618*'Input Parameters'!$E$23*K2618</f>
        <v>1.6324329870727889</v>
      </c>
      <c r="M2618" s="23">
        <f t="shared" ca="1" si="340"/>
        <v>0.53716352584738059</v>
      </c>
      <c r="N2618" s="15">
        <f ca="1">_xlfn.NORM.INV(M2618,'Input Parameters'!$E$26,'Input Parameters'!$F$26)</f>
        <v>3.5959096026410217E-2</v>
      </c>
      <c r="O2618" s="8">
        <f t="shared" ca="1" si="341"/>
        <v>0.18648729529644881</v>
      </c>
      <c r="P2618" s="29">
        <f ca="1">_xlfn.LOGNORM.INV(O2618,'Input Parameters'!$H$27,'Input Parameters'!$I$27)</f>
        <v>0.95988786862525732</v>
      </c>
      <c r="Q2618" s="10"/>
      <c r="R2618" s="15">
        <f>'Input Parameters'!$E$28</f>
        <v>12.7</v>
      </c>
      <c r="S2618" s="10">
        <f t="shared" ca="1" si="342"/>
        <v>0.48096039931328372</v>
      </c>
      <c r="T2618" s="25">
        <f ca="1">_xlfn.LOGNORM.INV(S2618,'Input Parameters'!$H$29,'Input Parameters'!$I$29)</f>
        <v>57.920521778289142</v>
      </c>
      <c r="U2618" s="10">
        <f t="shared" ca="1" si="343"/>
        <v>0.34998666916789478</v>
      </c>
      <c r="V2618" s="29">
        <f ca="1">IF('Input Parameters'!$D$30="Beta",_xlfn.BETA.INV(U2618,'Input Parameters'!$L$30,'Input Parameters'!$M$30,'Input Parameters'!$J$30,'Input Parameters'!$K$30),IF('Input Parameters'!$D$30="LogNorm",_xlfn.LOGNORM.INV(U2618,'Input Parameters'!$H$30,'Input Parameters'!$I$30)))</f>
        <v>0.85833838219194314</v>
      </c>
      <c r="W2618" s="2">
        <f ca="1">N2618+(P2618-N2618)*(1-ERF((T2618-R2618)/(2*SQRT(L2618*'Input Parameters'!$E$31))))</f>
        <v>4.7347609574269554E-2</v>
      </c>
      <c r="X2618">
        <f t="shared" ca="1" si="344"/>
        <v>1</v>
      </c>
      <c r="Y2618" s="7"/>
    </row>
    <row r="2619" spans="1:25" ht="15" customHeight="1" x14ac:dyDescent="0.3">
      <c r="A2619" s="130">
        <v>2612</v>
      </c>
      <c r="B2619" s="10">
        <f t="shared" ca="1" si="336"/>
        <v>0.58642692375250649</v>
      </c>
      <c r="C2619" s="57">
        <f ca="1">_xlfn.NORM.INV(B2619,'Input Parameters'!$E$19,'Input Parameters'!$F$19)</f>
        <v>585.75168859177961</v>
      </c>
      <c r="D2619" s="10">
        <f t="shared" ca="1" si="337"/>
        <v>0.36921823438915657</v>
      </c>
      <c r="E2619" s="59">
        <f ca="1">IF(_xlfn.NORM.INV(D2619,'Input Parameters'!$E$20,'Input Parameters'!$F$20)&lt;3500,3500,IF(_xlfn.NORM.INV(D2619,'Input Parameters'!$E$20,'Input Parameters'!$F$20)&gt;5500,5500,_xlfn.NORM.INV(D2619,'Input Parameters'!$E$20,'Input Parameters'!$F$20)))</f>
        <v>4566.2527917442603</v>
      </c>
      <c r="F2619" s="10">
        <f t="shared" ca="1" si="338"/>
        <v>0.94289883348860293</v>
      </c>
      <c r="G2619" s="61">
        <f ca="1">_xlfn.NORM.INV(F2619,'Input Parameters'!$E$21,'Input Parameters'!$F$21)</f>
        <v>297.26552450379575</v>
      </c>
      <c r="H2619" s="54">
        <f ca="1">EXP(E2619*(1/'Input Parameters'!$E$22-1/G2619))</f>
        <v>1.2506018741805278</v>
      </c>
      <c r="I2619" s="10">
        <f t="shared" ca="1" si="339"/>
        <v>0.11557120526113907</v>
      </c>
      <c r="J2619" s="29">
        <f ca="1">_xlfn.BETA.INV(I2619,'Input Parameters'!$L$24,'Input Parameters'!$M$24,'Input Parameters'!$J$24,'Input Parameters'!$K$24)</f>
        <v>0.41067049394238225</v>
      </c>
      <c r="K2619" s="156">
        <f ca="1">('Input Parameters'!$E$25/'Input Parameters'!$E$31)^$J2619</f>
        <v>5.2551355467024906E-2</v>
      </c>
      <c r="L2619" s="66">
        <f ca="1">$H2619*$C2619*'Input Parameters'!$E$23*K2619</f>
        <v>38.496083421477145</v>
      </c>
      <c r="M2619" s="23">
        <f t="shared" ca="1" si="340"/>
        <v>8.9616561907043923E-2</v>
      </c>
      <c r="N2619" s="15">
        <f ca="1">_xlfn.NORM.INV(M2619,'Input Parameters'!$E$26,'Input Parameters'!$F$26)</f>
        <v>5.7944802177764196E-3</v>
      </c>
      <c r="O2619" s="8">
        <f t="shared" ca="1" si="341"/>
        <v>0.86826717550256916</v>
      </c>
      <c r="P2619" s="29">
        <f ca="1">_xlfn.LOGNORM.INV(O2619,'Input Parameters'!$H$27,'Input Parameters'!$I$27)</f>
        <v>2.3348142306635467</v>
      </c>
      <c r="Q2619" s="10"/>
      <c r="R2619" s="15">
        <f>'Input Parameters'!$E$28</f>
        <v>12.7</v>
      </c>
      <c r="S2619" s="10">
        <f t="shared" ca="1" si="342"/>
        <v>0.75989680532751158</v>
      </c>
      <c r="T2619" s="25">
        <f ca="1">_xlfn.LOGNORM.INV(S2619,'Input Parameters'!$H$29,'Input Parameters'!$I$29)</f>
        <v>63.035223448981938</v>
      </c>
      <c r="U2619" s="10">
        <f t="shared" ca="1" si="343"/>
        <v>0.39268309563641712</v>
      </c>
      <c r="V2619" s="29">
        <f ca="1">IF('Input Parameters'!$D$30="Beta",_xlfn.BETA.INV(U2619,'Input Parameters'!$L$30,'Input Parameters'!$M$30,'Input Parameters'!$J$30,'Input Parameters'!$K$30),IF('Input Parameters'!$D$30="LogNorm",_xlfn.LOGNORM.INV(U2619,'Input Parameters'!$H$30,'Input Parameters'!$I$30)))</f>
        <v>0.89746024577354633</v>
      </c>
      <c r="W2619" s="2">
        <f ca="1">N2619+(P2619-N2619)*(1-ERF((T2619-R2619)/(2*SQRT(L2619*'Input Parameters'!$E$31))))</f>
        <v>1.3244927326281724</v>
      </c>
      <c r="X2619">
        <f t="shared" ca="1" si="344"/>
        <v>0</v>
      </c>
      <c r="Y2619" s="7"/>
    </row>
    <row r="2620" spans="1:25" ht="15" customHeight="1" x14ac:dyDescent="0.3">
      <c r="A2620" s="130">
        <v>2613</v>
      </c>
      <c r="B2620" s="10">
        <f t="shared" ca="1" si="336"/>
        <v>0.49201184656576558</v>
      </c>
      <c r="C2620" s="57">
        <f ca="1">_xlfn.NORM.INV(B2620,'Input Parameters'!$E$19,'Input Parameters'!$F$19)</f>
        <v>565.60791543120763</v>
      </c>
      <c r="D2620" s="10">
        <f t="shared" ca="1" si="337"/>
        <v>0.90466058859501886</v>
      </c>
      <c r="E2620" s="59">
        <f ca="1">IF(_xlfn.NORM.INV(D2620,'Input Parameters'!$E$20,'Input Parameters'!$F$20)&lt;3500,3500,IF(_xlfn.NORM.INV(D2620,'Input Parameters'!$E$20,'Input Parameters'!$F$20)&gt;5500,5500,_xlfn.NORM.INV(D2620,'Input Parameters'!$E$20,'Input Parameters'!$F$20)))</f>
        <v>5500</v>
      </c>
      <c r="F2620" s="10">
        <f t="shared" ca="1" si="338"/>
        <v>0.61632765791305499</v>
      </c>
      <c r="G2620" s="61">
        <f ca="1">_xlfn.NORM.INV(F2620,'Input Parameters'!$E$21,'Input Parameters'!$F$21)</f>
        <v>287.17538051191661</v>
      </c>
      <c r="H2620" s="54">
        <f ca="1">EXP(E2620*(1/'Input Parameters'!$E$22-1/G2620))</f>
        <v>0.68336337656618951</v>
      </c>
      <c r="I2620" s="10">
        <f t="shared" ca="1" si="339"/>
        <v>0.90561467632639692</v>
      </c>
      <c r="J2620" s="29">
        <f ca="1">_xlfn.BETA.INV(I2620,'Input Parameters'!$L$24,'Input Parameters'!$M$24,'Input Parameters'!$J$24,'Input Parameters'!$K$24)</f>
        <v>0.79658213951937218</v>
      </c>
      <c r="K2620" s="156">
        <f ca="1">('Input Parameters'!$E$25/'Input Parameters'!$E$31)^$J2620</f>
        <v>3.2983926798582359E-3</v>
      </c>
      <c r="L2620" s="66">
        <f ca="1">$H2620*$C2620*'Input Parameters'!$E$23*K2620</f>
        <v>1.2748806706495754</v>
      </c>
      <c r="M2620" s="23">
        <f t="shared" ca="1" si="340"/>
        <v>0.33536793724776659</v>
      </c>
      <c r="N2620" s="15">
        <f ca="1">_xlfn.NORM.INV(M2620,'Input Parameters'!$E$26,'Input Parameters'!$F$26)</f>
        <v>2.5072096139138814E-2</v>
      </c>
      <c r="O2620" s="8">
        <f t="shared" ca="1" si="341"/>
        <v>0.96105524877571502</v>
      </c>
      <c r="P2620" s="29">
        <f ca="1">_xlfn.LOGNORM.INV(O2620,'Input Parameters'!$H$27,'Input Parameters'!$I$27)</f>
        <v>3.1056133141166473</v>
      </c>
      <c r="Q2620" s="10"/>
      <c r="R2620" s="15">
        <f>'Input Parameters'!$E$28</f>
        <v>12.7</v>
      </c>
      <c r="S2620" s="10">
        <f t="shared" ca="1" si="342"/>
        <v>0.35635599364514658</v>
      </c>
      <c r="T2620" s="25">
        <f ca="1">_xlfn.LOGNORM.INV(S2620,'Input Parameters'!$H$29,'Input Parameters'!$I$29)</f>
        <v>55.873556646451277</v>
      </c>
      <c r="U2620" s="10">
        <f t="shared" ca="1" si="343"/>
        <v>0.95051727296171096</v>
      </c>
      <c r="V2620" s="29">
        <f ca="1">IF('Input Parameters'!$D$30="Beta",_xlfn.BETA.INV(U2620,'Input Parameters'!$L$30,'Input Parameters'!$M$30,'Input Parameters'!$J$30,'Input Parameters'!$K$30),IF('Input Parameters'!$D$30="LogNorm",_xlfn.LOGNORM.INV(U2620,'Input Parameters'!$H$30,'Input Parameters'!$I$30)))</f>
        <v>1.915222389481934</v>
      </c>
      <c r="W2620" s="2">
        <f ca="1">N2620+(P2620-N2620)*(1-ERF((T2620-R2620)/(2*SQRT(L2620*'Input Parameters'!$E$31))))</f>
        <v>4.6192252050653068E-2</v>
      </c>
      <c r="X2620">
        <f t="shared" ca="1" si="344"/>
        <v>1</v>
      </c>
      <c r="Y2620" s="7"/>
    </row>
    <row r="2621" spans="1:25" ht="15" customHeight="1" x14ac:dyDescent="0.3">
      <c r="A2621" s="130">
        <v>2614</v>
      </c>
      <c r="B2621" s="10">
        <f t="shared" ca="1" si="336"/>
        <v>0.88827575954165927</v>
      </c>
      <c r="C2621" s="57">
        <f ca="1">_xlfn.NORM.INV(B2621,'Input Parameters'!$E$19,'Input Parameters'!$F$19)</f>
        <v>670.17109595373563</v>
      </c>
      <c r="D2621" s="10">
        <f t="shared" ca="1" si="337"/>
        <v>0.86167419148987257</v>
      </c>
      <c r="E2621" s="59">
        <f ca="1">IF(_xlfn.NORM.INV(D2621,'Input Parameters'!$E$20,'Input Parameters'!$F$20)&lt;3500,3500,IF(_xlfn.NORM.INV(D2621,'Input Parameters'!$E$20,'Input Parameters'!$F$20)&gt;5500,5500,_xlfn.NORM.INV(D2621,'Input Parameters'!$E$20,'Input Parameters'!$F$20)))</f>
        <v>5500</v>
      </c>
      <c r="F2621" s="10">
        <f t="shared" ca="1" si="338"/>
        <v>0.22219647815848798</v>
      </c>
      <c r="G2621" s="61">
        <f ca="1">_xlfn.NORM.INV(F2621,'Input Parameters'!$E$21,'Input Parameters'!$F$21)</f>
        <v>278.838702467117</v>
      </c>
      <c r="H2621" s="54">
        <f ca="1">EXP(E2621*(1/'Input Parameters'!$E$22-1/G2621))</f>
        <v>0.38545379164324073</v>
      </c>
      <c r="I2621" s="10">
        <f t="shared" ca="1" si="339"/>
        <v>0.55955857419106647</v>
      </c>
      <c r="J2621" s="29">
        <f ca="1">_xlfn.BETA.INV(I2621,'Input Parameters'!$L$24,'Input Parameters'!$M$24,'Input Parameters'!$J$24,'Input Parameters'!$K$24)</f>
        <v>0.63110899579000246</v>
      </c>
      <c r="K2621" s="156">
        <f ca="1">('Input Parameters'!$E$25/'Input Parameters'!$E$31)^$J2621</f>
        <v>1.080992590249801E-2</v>
      </c>
      <c r="L2621" s="66">
        <f ca="1">$H2621*$C2621*'Input Parameters'!$E$23*K2621</f>
        <v>2.7924199508726728</v>
      </c>
      <c r="M2621" s="23">
        <f t="shared" ca="1" si="340"/>
        <v>0.63176540931719627</v>
      </c>
      <c r="N2621" s="15">
        <f ca="1">_xlfn.NORM.INV(M2621,'Input Parameters'!$E$26,'Input Parameters'!$F$26)</f>
        <v>4.1067187135705389E-2</v>
      </c>
      <c r="O2621" s="8">
        <f t="shared" ca="1" si="341"/>
        <v>0.9367341652566602</v>
      </c>
      <c r="P2621" s="29">
        <f ca="1">_xlfn.LOGNORM.INV(O2621,'Input Parameters'!$H$27,'Input Parameters'!$I$27)</f>
        <v>2.798774764377451</v>
      </c>
      <c r="Q2621" s="10"/>
      <c r="R2621" s="15">
        <f>'Input Parameters'!$E$28</f>
        <v>12.7</v>
      </c>
      <c r="S2621" s="10">
        <f t="shared" ca="1" si="342"/>
        <v>0.14638289412923455</v>
      </c>
      <c r="T2621" s="25">
        <f ca="1">_xlfn.LOGNORM.INV(S2621,'Input Parameters'!$H$29,'Input Parameters'!$I$29)</f>
        <v>51.744199466071812</v>
      </c>
      <c r="U2621" s="10">
        <f t="shared" ca="1" si="343"/>
        <v>0.65112567725455817</v>
      </c>
      <c r="V2621" s="29">
        <f ca="1">IF('Input Parameters'!$D$30="Beta",_xlfn.BETA.INV(U2621,'Input Parameters'!$L$30,'Input Parameters'!$M$30,'Input Parameters'!$J$30,'Input Parameters'!$K$30),IF('Input Parameters'!$D$30="LogNorm",_xlfn.LOGNORM.INV(U2621,'Input Parameters'!$H$30,'Input Parameters'!$I$30)))</f>
        <v>1.1645740552464818</v>
      </c>
      <c r="W2621" s="2">
        <f ca="1">N2621+(P2621-N2621)*(1-ERF((T2621-R2621)/(2*SQRT(L2621*'Input Parameters'!$E$31))))</f>
        <v>0.31270874810660021</v>
      </c>
      <c r="X2621">
        <f t="shared" ca="1" si="344"/>
        <v>1</v>
      </c>
      <c r="Y2621" s="7"/>
    </row>
    <row r="2622" spans="1:25" ht="15" customHeight="1" x14ac:dyDescent="0.3">
      <c r="A2622" s="130">
        <v>2615</v>
      </c>
      <c r="B2622" s="10">
        <f t="shared" ca="1" si="336"/>
        <v>0.12454194429389853</v>
      </c>
      <c r="C2622" s="57">
        <f ca="1">_xlfn.NORM.INV(B2622,'Input Parameters'!$E$19,'Input Parameters'!$F$19)</f>
        <v>469.90721067418946</v>
      </c>
      <c r="D2622" s="10">
        <f t="shared" ca="1" si="337"/>
        <v>0.93587473471680738</v>
      </c>
      <c r="E2622" s="59">
        <f ca="1">IF(_xlfn.NORM.INV(D2622,'Input Parameters'!$E$20,'Input Parameters'!$F$20)&lt;3500,3500,IF(_xlfn.NORM.INV(D2622,'Input Parameters'!$E$20,'Input Parameters'!$F$20)&gt;5500,5500,_xlfn.NORM.INV(D2622,'Input Parameters'!$E$20,'Input Parameters'!$F$20)))</f>
        <v>5500</v>
      </c>
      <c r="F2622" s="10">
        <f t="shared" ca="1" si="338"/>
        <v>0.50079643643538418</v>
      </c>
      <c r="G2622" s="61">
        <f ca="1">_xlfn.NORM.INV(F2622,'Input Parameters'!$E$21,'Input Parameters'!$F$21)</f>
        <v>284.8656914793138</v>
      </c>
      <c r="H2622" s="54">
        <f ca="1">EXP(E2622*(1/'Input Parameters'!$E$22-1/G2622))</f>
        <v>0.58507613444425344</v>
      </c>
      <c r="I2622" s="10">
        <f t="shared" ca="1" si="339"/>
        <v>0.46721796816086636</v>
      </c>
      <c r="J2622" s="29">
        <f ca="1">_xlfn.BETA.INV(I2622,'Input Parameters'!$L$24,'Input Parameters'!$M$24,'Input Parameters'!$J$24,'Input Parameters'!$K$24)</f>
        <v>0.59385934908730187</v>
      </c>
      <c r="K2622" s="156">
        <f ca="1">('Input Parameters'!$E$25/'Input Parameters'!$E$31)^$J2622</f>
        <v>1.4121195498443036E-2</v>
      </c>
      <c r="L2622" s="66">
        <f ca="1">$H2622*$C2622*'Input Parameters'!$E$23*K2622</f>
        <v>3.8823613806600146</v>
      </c>
      <c r="M2622" s="23">
        <f t="shared" ca="1" si="340"/>
        <v>0.18915265134766479</v>
      </c>
      <c r="N2622" s="15">
        <f ca="1">_xlfn.NORM.INV(M2622,'Input Parameters'!$E$26,'Input Parameters'!$F$26)</f>
        <v>1.5498514336607823E-2</v>
      </c>
      <c r="O2622" s="8">
        <f t="shared" ca="1" si="341"/>
        <v>0.4650714935109912</v>
      </c>
      <c r="P2622" s="29">
        <f ca="1">_xlfn.LOGNORM.INV(O2622,'Input Parameters'!$H$27,'Input Parameters'!$I$27)</f>
        <v>1.3694757012584289</v>
      </c>
      <c r="Q2622" s="10"/>
      <c r="R2622" s="15">
        <f>'Input Parameters'!$E$28</f>
        <v>12.7</v>
      </c>
      <c r="S2622" s="10">
        <f t="shared" ca="1" si="342"/>
        <v>0.21854428940522153</v>
      </c>
      <c r="T2622" s="25">
        <f ca="1">_xlfn.LOGNORM.INV(S2622,'Input Parameters'!$H$29,'Input Parameters'!$I$29)</f>
        <v>53.3664560756892</v>
      </c>
      <c r="U2622" s="10">
        <f t="shared" ca="1" si="343"/>
        <v>0.40715410790784212</v>
      </c>
      <c r="V2622" s="29">
        <f ca="1">IF('Input Parameters'!$D$30="Beta",_xlfn.BETA.INV(U2622,'Input Parameters'!$L$30,'Input Parameters'!$M$30,'Input Parameters'!$J$30,'Input Parameters'!$K$30),IF('Input Parameters'!$D$30="LogNorm",_xlfn.LOGNORM.INV(U2622,'Input Parameters'!$H$30,'Input Parameters'!$I$30)))</f>
        <v>0.91081642737729451</v>
      </c>
      <c r="W2622" s="2">
        <f ca="1">N2622+(P2622-N2622)*(1-ERF((T2622-R2622)/(2*SQRT(L2622*'Input Parameters'!$E$31))))</f>
        <v>0.2110885925949203</v>
      </c>
      <c r="X2622">
        <f t="shared" ca="1" si="344"/>
        <v>1</v>
      </c>
      <c r="Y2622" s="7"/>
    </row>
    <row r="2623" spans="1:25" ht="15" customHeight="1" x14ac:dyDescent="0.3">
      <c r="A2623" s="130">
        <v>2616</v>
      </c>
      <c r="B2623" s="10">
        <f t="shared" ca="1" si="336"/>
        <v>0.36698025260637257</v>
      </c>
      <c r="C2623" s="57">
        <f ca="1">_xlfn.NORM.INV(B2623,'Input Parameters'!$E$19,'Input Parameters'!$F$19)</f>
        <v>538.58166667631247</v>
      </c>
      <c r="D2623" s="10">
        <f t="shared" ca="1" si="337"/>
        <v>0.1902887688486804</v>
      </c>
      <c r="E2623" s="59">
        <f ca="1">IF(_xlfn.NORM.INV(D2623,'Input Parameters'!$E$20,'Input Parameters'!$F$20)&lt;3500,3500,IF(_xlfn.NORM.INV(D2623,'Input Parameters'!$E$20,'Input Parameters'!$F$20)&gt;5500,5500,_xlfn.NORM.INV(D2623,'Input Parameters'!$E$20,'Input Parameters'!$F$20)))</f>
        <v>4186.2171392500222</v>
      </c>
      <c r="F2623" s="10">
        <f t="shared" ca="1" si="338"/>
        <v>0.57601521982679493</v>
      </c>
      <c r="G2623" s="61">
        <f ca="1">_xlfn.NORM.INV(F2623,'Input Parameters'!$E$21,'Input Parameters'!$F$21)</f>
        <v>286.35683871436794</v>
      </c>
      <c r="H2623" s="54">
        <f ca="1">EXP(E2623*(1/'Input Parameters'!$E$22-1/G2623))</f>
        <v>0.71788021674598523</v>
      </c>
      <c r="I2623" s="10">
        <f t="shared" ca="1" si="339"/>
        <v>0.53996668949440485</v>
      </c>
      <c r="J2623" s="29">
        <f ca="1">_xlfn.BETA.INV(I2623,'Input Parameters'!$L$24,'Input Parameters'!$M$24,'Input Parameters'!$J$24,'Input Parameters'!$K$24)</f>
        <v>0.62324303863208519</v>
      </c>
      <c r="K2623" s="156">
        <f ca="1">('Input Parameters'!$E$25/'Input Parameters'!$E$31)^$J2623</f>
        <v>1.1437433269009537E-2</v>
      </c>
      <c r="L2623" s="66">
        <f ca="1">$H2623*$C2623*'Input Parameters'!$E$23*K2623</f>
        <v>4.4221363005997887</v>
      </c>
      <c r="M2623" s="23">
        <f t="shared" ca="1" si="340"/>
        <v>0.39604878160031876</v>
      </c>
      <c r="N2623" s="15">
        <f ca="1">_xlfn.NORM.INV(M2623,'Input Parameters'!$E$26,'Input Parameters'!$F$26)</f>
        <v>2.8464656277689168E-2</v>
      </c>
      <c r="O2623" s="8">
        <f t="shared" ca="1" si="341"/>
        <v>0.60350603039648698</v>
      </c>
      <c r="P2623" s="29">
        <f ca="1">_xlfn.LOGNORM.INV(O2623,'Input Parameters'!$H$27,'Input Parameters'!$I$27)</f>
        <v>1.5988984968852367</v>
      </c>
      <c r="Q2623" s="10"/>
      <c r="R2623" s="15">
        <f>'Input Parameters'!$E$28</f>
        <v>12.7</v>
      </c>
      <c r="S2623" s="10">
        <f t="shared" ca="1" si="342"/>
        <v>0.96086255200209791</v>
      </c>
      <c r="T2623" s="25">
        <f ca="1">_xlfn.LOGNORM.INV(S2623,'Input Parameters'!$H$29,'Input Parameters'!$I$29)</f>
        <v>70.960333655883161</v>
      </c>
      <c r="U2623" s="10">
        <f t="shared" ca="1" si="343"/>
        <v>0.85321046920162158</v>
      </c>
      <c r="V2623" s="29">
        <f ca="1">IF('Input Parameters'!$D$30="Beta",_xlfn.BETA.INV(U2623,'Input Parameters'!$L$30,'Input Parameters'!$M$30,'Input Parameters'!$J$30,'Input Parameters'!$K$30),IF('Input Parameters'!$D$30="LogNorm",_xlfn.LOGNORM.INV(U2623,'Input Parameters'!$H$30,'Input Parameters'!$I$30)))</f>
        <v>1.5119331046593958</v>
      </c>
      <c r="W2623" s="2">
        <f ca="1">N2623+(P2623-N2623)*(1-ERF((T2623-R2623)/(2*SQRT(L2623*'Input Parameters'!$E$31))))</f>
        <v>0.10715727433238828</v>
      </c>
      <c r="X2623">
        <f t="shared" ca="1" si="344"/>
        <v>1</v>
      </c>
      <c r="Y2623" s="7"/>
    </row>
    <row r="2624" spans="1:25" ht="15" customHeight="1" x14ac:dyDescent="0.3">
      <c r="A2624" s="130">
        <v>2617</v>
      </c>
      <c r="B2624" s="10">
        <f t="shared" ca="1" si="336"/>
        <v>0.32444614122273419</v>
      </c>
      <c r="C2624" s="57">
        <f ca="1">_xlfn.NORM.INV(B2624,'Input Parameters'!$E$19,'Input Parameters'!$F$19)</f>
        <v>528.82701563564149</v>
      </c>
      <c r="D2624" s="10">
        <f t="shared" ca="1" si="337"/>
        <v>0.40090183730233608</v>
      </c>
      <c r="E2624" s="59">
        <f ca="1">IF(_xlfn.NORM.INV(D2624,'Input Parameters'!$E$20,'Input Parameters'!$F$20)&lt;3500,3500,IF(_xlfn.NORM.INV(D2624,'Input Parameters'!$E$20,'Input Parameters'!$F$20)&gt;5500,5500,_xlfn.NORM.INV(D2624,'Input Parameters'!$E$20,'Input Parameters'!$F$20)))</f>
        <v>4624.2905525558081</v>
      </c>
      <c r="F2624" s="10">
        <f t="shared" ca="1" si="338"/>
        <v>0.33304245883630867</v>
      </c>
      <c r="G2624" s="61">
        <f ca="1">_xlfn.NORM.INV(F2624,'Input Parameters'!$E$21,'Input Parameters'!$F$21)</f>
        <v>281.45819445835411</v>
      </c>
      <c r="H2624" s="54">
        <f ca="1">EXP(E2624*(1/'Input Parameters'!$E$22-1/G2624))</f>
        <v>0.52351045790966388</v>
      </c>
      <c r="I2624" s="10">
        <f t="shared" ca="1" si="339"/>
        <v>0.42845856935716409</v>
      </c>
      <c r="J2624" s="29">
        <f ca="1">_xlfn.BETA.INV(I2624,'Input Parameters'!$L$24,'Input Parameters'!$M$24,'Input Parameters'!$J$24,'Input Parameters'!$K$24)</f>
        <v>0.57788742879385746</v>
      </c>
      <c r="K2624" s="156">
        <f ca="1">('Input Parameters'!$E$25/'Input Parameters'!$E$31)^$J2624</f>
        <v>1.58354678999197E-2</v>
      </c>
      <c r="L2624" s="66">
        <f ca="1">$H2624*$C2624*'Input Parameters'!$E$23*K2624</f>
        <v>4.3839934381459695</v>
      </c>
      <c r="M2624" s="23">
        <f t="shared" ca="1" si="340"/>
        <v>9.8572348273425203E-2</v>
      </c>
      <c r="N2624" s="15">
        <f ca="1">_xlfn.NORM.INV(M2624,'Input Parameters'!$E$26,'Input Parameters'!$F$26)</f>
        <v>6.9156867423792109E-3</v>
      </c>
      <c r="O2624" s="8">
        <f t="shared" ca="1" si="341"/>
        <v>0.25005643419696111</v>
      </c>
      <c r="P2624" s="29">
        <f ca="1">_xlfn.LOGNORM.INV(O2624,'Input Parameters'!$H$27,'Input Parameters'!$I$27)</f>
        <v>1.0564231430321904</v>
      </c>
      <c r="Q2624" s="10"/>
      <c r="R2624" s="15">
        <f>'Input Parameters'!$E$28</f>
        <v>12.7</v>
      </c>
      <c r="S2624" s="10">
        <f t="shared" ca="1" si="342"/>
        <v>0.6158261358616457</v>
      </c>
      <c r="T2624" s="25">
        <f ca="1">_xlfn.LOGNORM.INV(S2624,'Input Parameters'!$H$29,'Input Parameters'!$I$29)</f>
        <v>60.189665082825456</v>
      </c>
      <c r="U2624" s="10">
        <f t="shared" ca="1" si="343"/>
        <v>0.66748282671892234</v>
      </c>
      <c r="V2624" s="29">
        <f ca="1">IF('Input Parameters'!$D$30="Beta",_xlfn.BETA.INV(U2624,'Input Parameters'!$L$30,'Input Parameters'!$M$30,'Input Parameters'!$J$30,'Input Parameters'!$K$30),IF('Input Parameters'!$D$30="LogNorm",_xlfn.LOGNORM.INV(U2624,'Input Parameters'!$H$30,'Input Parameters'!$I$30)))</f>
        <v>1.1852430233572024</v>
      </c>
      <c r="W2624" s="2">
        <f ca="1">N2624+(P2624-N2624)*(1-ERF((T2624-R2624)/(2*SQRT(L2624*'Input Parameters'!$E$31))))</f>
        <v>0.12105906597059665</v>
      </c>
      <c r="X2624">
        <f t="shared" ca="1" si="344"/>
        <v>1</v>
      </c>
      <c r="Y2624" s="7"/>
    </row>
    <row r="2625" spans="1:25" ht="15" customHeight="1" x14ac:dyDescent="0.3">
      <c r="A2625" s="130">
        <v>2618</v>
      </c>
      <c r="B2625" s="10">
        <f t="shared" ca="1" si="336"/>
        <v>0.60128675966726119</v>
      </c>
      <c r="C2625" s="57">
        <f ca="1">_xlfn.NORM.INV(B2625,'Input Parameters'!$E$19,'Input Parameters'!$F$19)</f>
        <v>588.98938682194853</v>
      </c>
      <c r="D2625" s="10">
        <f t="shared" ca="1" si="337"/>
        <v>0.45925729021485706</v>
      </c>
      <c r="E2625" s="59">
        <f ca="1">IF(_xlfn.NORM.INV(D2625,'Input Parameters'!$E$20,'Input Parameters'!$F$20)&lt;3500,3500,IF(_xlfn.NORM.INV(D2625,'Input Parameters'!$E$20,'Input Parameters'!$F$20)&gt;5500,5500,_xlfn.NORM.INV(D2625,'Input Parameters'!$E$20,'Input Parameters'!$F$20)))</f>
        <v>4728.3864944631241</v>
      </c>
      <c r="F2625" s="10">
        <f t="shared" ca="1" si="338"/>
        <v>0.92405927887905293</v>
      </c>
      <c r="G2625" s="61">
        <f ca="1">_xlfn.NORM.INV(F2625,'Input Parameters'!$E$21,'Input Parameters'!$F$21)</f>
        <v>296.11273081456415</v>
      </c>
      <c r="H2625" s="54">
        <f ca="1">EXP(E2625*(1/'Input Parameters'!$E$22-1/G2625))</f>
        <v>1.1848789448251693</v>
      </c>
      <c r="I2625" s="10">
        <f t="shared" ca="1" si="339"/>
        <v>0.42686128076329555</v>
      </c>
      <c r="J2625" s="29">
        <f ca="1">_xlfn.BETA.INV(I2625,'Input Parameters'!$L$24,'Input Parameters'!$M$24,'Input Parameters'!$J$24,'Input Parameters'!$K$24)</f>
        <v>0.57722172616382539</v>
      </c>
      <c r="K2625" s="156">
        <f ca="1">('Input Parameters'!$E$25/'Input Parameters'!$E$31)^$J2625</f>
        <v>1.5911270229627256E-2</v>
      </c>
      <c r="L2625" s="66">
        <f ca="1">$H2625*$C2625*'Input Parameters'!$E$23*K2625</f>
        <v>11.104175138926603</v>
      </c>
      <c r="M2625" s="23">
        <f t="shared" ca="1" si="340"/>
        <v>0.49255862459820721</v>
      </c>
      <c r="N2625" s="15">
        <f ca="1">_xlfn.NORM.INV(M2625,'Input Parameters'!$E$26,'Input Parameters'!$F$26)</f>
        <v>3.3608269281361437E-2</v>
      </c>
      <c r="O2625" s="8">
        <f t="shared" ca="1" si="341"/>
        <v>0.3026614789368689</v>
      </c>
      <c r="P2625" s="29">
        <f ca="1">_xlfn.LOGNORM.INV(O2625,'Input Parameters'!$H$27,'Input Parameters'!$I$27)</f>
        <v>1.1326852482189662</v>
      </c>
      <c r="Q2625" s="10"/>
      <c r="R2625" s="15">
        <f>'Input Parameters'!$E$28</f>
        <v>12.7</v>
      </c>
      <c r="S2625" s="10">
        <f t="shared" ca="1" si="342"/>
        <v>8.7105523097831594E-2</v>
      </c>
      <c r="T2625" s="25">
        <f ca="1">_xlfn.LOGNORM.INV(S2625,'Input Parameters'!$H$29,'Input Parameters'!$I$29)</f>
        <v>49.992627690159289</v>
      </c>
      <c r="U2625" s="10">
        <f t="shared" ca="1" si="343"/>
        <v>0.82927520791708187</v>
      </c>
      <c r="V2625" s="29">
        <f ca="1">IF('Input Parameters'!$D$30="Beta",_xlfn.BETA.INV(U2625,'Input Parameters'!$L$30,'Input Parameters'!$M$30,'Input Parameters'!$J$30,'Input Parameters'!$K$30),IF('Input Parameters'!$D$30="LogNorm",_xlfn.LOGNORM.INV(U2625,'Input Parameters'!$H$30,'Input Parameters'!$I$30)))</f>
        <v>1.4540456728168443</v>
      </c>
      <c r="W2625" s="2">
        <f ca="1">N2625+(P2625-N2625)*(1-ERF((T2625-R2625)/(2*SQRT(L2625*'Input Parameters'!$E$31))))</f>
        <v>0.50483069524954904</v>
      </c>
      <c r="X2625">
        <f t="shared" ca="1" si="344"/>
        <v>1</v>
      </c>
      <c r="Y2625" s="7"/>
    </row>
    <row r="2626" spans="1:25" ht="15" customHeight="1" x14ac:dyDescent="0.3">
      <c r="A2626" s="130">
        <v>2619</v>
      </c>
      <c r="B2626" s="10">
        <f t="shared" ca="1" si="336"/>
        <v>0.48039645381982288</v>
      </c>
      <c r="C2626" s="57">
        <f ca="1">_xlfn.NORM.INV(B2626,'Input Parameters'!$E$19,'Input Parameters'!$F$19)</f>
        <v>563.14609871063146</v>
      </c>
      <c r="D2626" s="10">
        <f t="shared" ca="1" si="337"/>
        <v>0.10781787038981216</v>
      </c>
      <c r="E2626" s="59">
        <f ca="1">IF(_xlfn.NORM.INV(D2626,'Input Parameters'!$E$20,'Input Parameters'!$F$20)&lt;3500,3500,IF(_xlfn.NORM.INV(D2626,'Input Parameters'!$E$20,'Input Parameters'!$F$20)&gt;5500,5500,_xlfn.NORM.INV(D2626,'Input Parameters'!$E$20,'Input Parameters'!$F$20)))</f>
        <v>3933.2483474940263</v>
      </c>
      <c r="F2626" s="10">
        <f t="shared" ca="1" si="338"/>
        <v>0.11695368230512648</v>
      </c>
      <c r="G2626" s="61">
        <f ca="1">_xlfn.NORM.INV(F2626,'Input Parameters'!$E$21,'Input Parameters'!$F$21)</f>
        <v>275.49381915594802</v>
      </c>
      <c r="H2626" s="54">
        <f ca="1">EXP(E2626*(1/'Input Parameters'!$E$22-1/G2626))</f>
        <v>0.4261226664555941</v>
      </c>
      <c r="I2626" s="10">
        <f t="shared" ca="1" si="339"/>
        <v>0.88672533176658741</v>
      </c>
      <c r="J2626" s="29">
        <f ca="1">_xlfn.BETA.INV(I2626,'Input Parameters'!$L$24,'Input Parameters'!$M$24,'Input Parameters'!$J$24,'Input Parameters'!$K$24)</f>
        <v>0.78359057877703386</v>
      </c>
      <c r="K2626" s="156">
        <f ca="1">('Input Parameters'!$E$25/'Input Parameters'!$E$31)^$J2626</f>
        <v>3.6205677991558347E-3</v>
      </c>
      <c r="L2626" s="66">
        <f ca="1">$H2626*$C2626*'Input Parameters'!$E$23*K2626</f>
        <v>0.86882518259135966</v>
      </c>
      <c r="M2626" s="23">
        <f t="shared" ca="1" si="340"/>
        <v>0.42320849538120153</v>
      </c>
      <c r="N2626" s="15">
        <f ca="1">_xlfn.NORM.INV(M2626,'Input Parameters'!$E$26,'Input Parameters'!$F$26)</f>
        <v>2.9932466242540652E-2</v>
      </c>
      <c r="O2626" s="8">
        <f t="shared" ca="1" si="341"/>
        <v>0.35473076035288575</v>
      </c>
      <c r="P2626" s="29">
        <f ca="1">_xlfn.LOGNORM.INV(O2626,'Input Parameters'!$H$27,'Input Parameters'!$I$27)</f>
        <v>1.2072906271139905</v>
      </c>
      <c r="Q2626" s="10"/>
      <c r="R2626" s="15">
        <f>'Input Parameters'!$E$28</f>
        <v>12.7</v>
      </c>
      <c r="S2626" s="10">
        <f t="shared" ca="1" si="342"/>
        <v>0.75568803980863364</v>
      </c>
      <c r="T2626" s="25">
        <f ca="1">_xlfn.LOGNORM.INV(S2626,'Input Parameters'!$H$29,'Input Parameters'!$I$29)</f>
        <v>62.939955413599911</v>
      </c>
      <c r="U2626" s="10">
        <f t="shared" ca="1" si="343"/>
        <v>4.3624057186008258E-2</v>
      </c>
      <c r="V2626" s="29">
        <f ca="1">IF('Input Parameters'!$D$30="Beta",_xlfn.BETA.INV(U2626,'Input Parameters'!$L$30,'Input Parameters'!$M$30,'Input Parameters'!$J$30,'Input Parameters'!$K$30),IF('Input Parameters'!$D$30="LogNorm",_xlfn.LOGNORM.INV(U2626,'Input Parameters'!$H$30,'Input Parameters'!$I$30)))</f>
        <v>0.50907383793270367</v>
      </c>
      <c r="W2626" s="2">
        <f ca="1">N2626+(P2626-N2626)*(1-ERF((T2626-R2626)/(2*SQRT(L2626*'Input Parameters'!$E$31))))</f>
        <v>3.0095251137790553E-2</v>
      </c>
      <c r="X2626">
        <f t="shared" ca="1" si="344"/>
        <v>1</v>
      </c>
      <c r="Y2626" s="7"/>
    </row>
    <row r="2627" spans="1:25" ht="15" customHeight="1" x14ac:dyDescent="0.3">
      <c r="A2627" s="130">
        <v>2620</v>
      </c>
      <c r="B2627" s="10">
        <f t="shared" ca="1" si="336"/>
        <v>6.2168970452538441E-2</v>
      </c>
      <c r="C2627" s="57">
        <f ca="1">_xlfn.NORM.INV(B2627,'Input Parameters'!$E$19,'Input Parameters'!$F$19)</f>
        <v>437.43889853985388</v>
      </c>
      <c r="D2627" s="10">
        <f t="shared" ca="1" si="337"/>
        <v>3.8865409390183792E-2</v>
      </c>
      <c r="E2627" s="59">
        <f ca="1">IF(_xlfn.NORM.INV(D2627,'Input Parameters'!$E$20,'Input Parameters'!$F$20)&lt;3500,3500,IF(_xlfn.NORM.INV(D2627,'Input Parameters'!$E$20,'Input Parameters'!$F$20)&gt;5500,5500,_xlfn.NORM.INV(D2627,'Input Parameters'!$E$20,'Input Parameters'!$F$20)))</f>
        <v>3565.1951753094859</v>
      </c>
      <c r="F2627" s="10">
        <f t="shared" ca="1" si="338"/>
        <v>0.15746021948899169</v>
      </c>
      <c r="G2627" s="61">
        <f ca="1">_xlfn.NORM.INV(F2627,'Input Parameters'!$E$21,'Input Parameters'!$F$21)</f>
        <v>276.95108504157628</v>
      </c>
      <c r="H2627" s="54">
        <f ca="1">EXP(E2627*(1/'Input Parameters'!$E$22-1/G2627))</f>
        <v>0.49405308577446105</v>
      </c>
      <c r="I2627" s="10">
        <f t="shared" ca="1" si="339"/>
        <v>0.66807057958458604</v>
      </c>
      <c r="J2627" s="29">
        <f ca="1">_xlfn.BETA.INV(I2627,'Input Parameters'!$L$24,'Input Parameters'!$M$24,'Input Parameters'!$J$24,'Input Parameters'!$K$24)</f>
        <v>0.6753340538143574</v>
      </c>
      <c r="K2627" s="156">
        <f ca="1">('Input Parameters'!$E$25/'Input Parameters'!$E$31)^$J2627</f>
        <v>7.871228998205403E-3</v>
      </c>
      <c r="L2627" s="66">
        <f ca="1">$H2627*$C2627*'Input Parameters'!$E$23*K2627</f>
        <v>1.701114565075629</v>
      </c>
      <c r="M2627" s="23">
        <f t="shared" ca="1" si="340"/>
        <v>0.33168352681391988</v>
      </c>
      <c r="N2627" s="15">
        <f ca="1">_xlfn.NORM.INV(M2627,'Input Parameters'!$E$26,'Input Parameters'!$F$26)</f>
        <v>2.485934723803972E-2</v>
      </c>
      <c r="O2627" s="8">
        <f t="shared" ca="1" si="341"/>
        <v>0.9824249610746868</v>
      </c>
      <c r="P2627" s="29">
        <f ca="1">_xlfn.LOGNORM.INV(O2627,'Input Parameters'!$H$27,'Input Parameters'!$I$27)</f>
        <v>3.6154125217352298</v>
      </c>
      <c r="Q2627" s="10"/>
      <c r="R2627" s="15">
        <f>'Input Parameters'!$E$28</f>
        <v>12.7</v>
      </c>
      <c r="S2627" s="10">
        <f t="shared" ca="1" si="342"/>
        <v>0.3196033960187995</v>
      </c>
      <c r="T2627" s="25">
        <f ca="1">_xlfn.LOGNORM.INV(S2627,'Input Parameters'!$H$29,'Input Parameters'!$I$29)</f>
        <v>55.246083196855416</v>
      </c>
      <c r="U2627" s="10">
        <f t="shared" ca="1" si="343"/>
        <v>0.97497941510394104</v>
      </c>
      <c r="V2627" s="29">
        <f ca="1">IF('Input Parameters'!$D$30="Beta",_xlfn.BETA.INV(U2627,'Input Parameters'!$L$30,'Input Parameters'!$M$30,'Input Parameters'!$J$30,'Input Parameters'!$K$30),IF('Input Parameters'!$D$30="LogNorm",_xlfn.LOGNORM.INV(U2627,'Input Parameters'!$H$30,'Input Parameters'!$I$30)))</f>
        <v>2.1640279416560921</v>
      </c>
      <c r="W2627" s="2">
        <f ca="1">N2627+(P2627-N2627)*(1-ERF((T2627-R2627)/(2*SQRT(L2627*'Input Parameters'!$E$31))))</f>
        <v>0.10053203022685459</v>
      </c>
      <c r="X2627">
        <f t="shared" ca="1" si="344"/>
        <v>1</v>
      </c>
      <c r="Y2627" s="7"/>
    </row>
    <row r="2628" spans="1:25" ht="15" customHeight="1" x14ac:dyDescent="0.3">
      <c r="A2628" s="130">
        <v>2621</v>
      </c>
      <c r="B2628" s="10">
        <f t="shared" ca="1" si="336"/>
        <v>0.88371804765179873</v>
      </c>
      <c r="C2628" s="57">
        <f ca="1">_xlfn.NORM.INV(B2628,'Input Parameters'!$E$19,'Input Parameters'!$F$19)</f>
        <v>668.17443858818024</v>
      </c>
      <c r="D2628" s="10">
        <f t="shared" ca="1" si="337"/>
        <v>1.8197619831019307E-2</v>
      </c>
      <c r="E2628" s="59">
        <f ca="1">IF(_xlfn.NORM.INV(D2628,'Input Parameters'!$E$20,'Input Parameters'!$F$20)&lt;3500,3500,IF(_xlfn.NORM.INV(D2628,'Input Parameters'!$E$20,'Input Parameters'!$F$20)&gt;5500,5500,_xlfn.NORM.INV(D2628,'Input Parameters'!$E$20,'Input Parameters'!$F$20)))</f>
        <v>3500</v>
      </c>
      <c r="F2628" s="10">
        <f t="shared" ca="1" si="338"/>
        <v>0.8472548312217395</v>
      </c>
      <c r="G2628" s="61">
        <f ca="1">_xlfn.NORM.INV(F2628,'Input Parameters'!$E$21,'Input Parameters'!$F$21)</f>
        <v>292.90438222982277</v>
      </c>
      <c r="H2628" s="54">
        <f ca="1">EXP(E2628*(1/'Input Parameters'!$E$22-1/G2628))</f>
        <v>0.996108055239743</v>
      </c>
      <c r="I2628" s="10">
        <f t="shared" ca="1" si="339"/>
        <v>0.19901837341055062</v>
      </c>
      <c r="J2628" s="29">
        <f ca="1">_xlfn.BETA.INV(I2628,'Input Parameters'!$L$24,'Input Parameters'!$M$24,'Input Parameters'!$J$24,'Input Parameters'!$K$24)</f>
        <v>0.46808659766096367</v>
      </c>
      <c r="K2628" s="156">
        <f ca="1">('Input Parameters'!$E$25/'Input Parameters'!$E$31)^$J2628</f>
        <v>3.4810314291482916E-2</v>
      </c>
      <c r="L2628" s="66">
        <f ca="1">$H2628*$C2628*'Input Parameters'!$E$23*K2628</f>
        <v>23.168838055914286</v>
      </c>
      <c r="M2628" s="23">
        <f t="shared" ca="1" si="340"/>
        <v>0.42027022212639986</v>
      </c>
      <c r="N2628" s="15">
        <f ca="1">_xlfn.NORM.INV(M2628,'Input Parameters'!$E$26,'Input Parameters'!$F$26)</f>
        <v>2.9774753073051712E-2</v>
      </c>
      <c r="O2628" s="8">
        <f t="shared" ca="1" si="341"/>
        <v>0.67561320485659493</v>
      </c>
      <c r="P2628" s="29">
        <f ca="1">_xlfn.LOGNORM.INV(O2628,'Input Parameters'!$H$27,'Input Parameters'!$I$27)</f>
        <v>1.7414451363970902</v>
      </c>
      <c r="Q2628" s="10"/>
      <c r="R2628" s="15">
        <f>'Input Parameters'!$E$28</f>
        <v>12.7</v>
      </c>
      <c r="S2628" s="10">
        <f t="shared" ca="1" si="342"/>
        <v>0.98646763942660143</v>
      </c>
      <c r="T2628" s="25">
        <f ca="1">_xlfn.LOGNORM.INV(S2628,'Input Parameters'!$H$29,'Input Parameters'!$I$29)</f>
        <v>74.6358828727504</v>
      </c>
      <c r="U2628" s="10">
        <f t="shared" ca="1" si="343"/>
        <v>0.67021328628477195</v>
      </c>
      <c r="V2628" s="29">
        <f ca="1">IF('Input Parameters'!$D$30="Beta",_xlfn.BETA.INV(U2628,'Input Parameters'!$L$30,'Input Parameters'!$M$30,'Input Parameters'!$J$30,'Input Parameters'!$K$30),IF('Input Parameters'!$D$30="LogNorm",_xlfn.LOGNORM.INV(U2628,'Input Parameters'!$H$30,'Input Parameters'!$I$30)))</f>
        <v>1.1887673366624667</v>
      </c>
      <c r="W2628" s="2">
        <f ca="1">N2628+(P2628-N2628)*(1-ERF((T2628-R2628)/(2*SQRT(L2628*'Input Parameters'!$E$31))))</f>
        <v>0.65093248122404535</v>
      </c>
      <c r="X2628">
        <f t="shared" ca="1" si="344"/>
        <v>1</v>
      </c>
      <c r="Y2628" s="7"/>
    </row>
    <row r="2629" spans="1:25" ht="15" customHeight="1" x14ac:dyDescent="0.3">
      <c r="A2629" s="130">
        <v>2622</v>
      </c>
      <c r="B2629" s="10">
        <f t="shared" ref="B2629:B2692" ca="1" si="345">RAND()</f>
        <v>0.53480000222772839</v>
      </c>
      <c r="C2629" s="57">
        <f ca="1">_xlfn.NORM.INV(B2629,'Input Parameters'!$E$19,'Input Parameters'!$F$19)</f>
        <v>574.6803644326626</v>
      </c>
      <c r="D2629" s="10">
        <f t="shared" ref="D2629:D2692" ca="1" si="346">RAND()</f>
        <v>0.39250655693519521</v>
      </c>
      <c r="E2629" s="59">
        <f ca="1">IF(_xlfn.NORM.INV(D2629,'Input Parameters'!$E$20,'Input Parameters'!$F$20)&lt;3500,3500,IF(_xlfn.NORM.INV(D2629,'Input Parameters'!$E$20,'Input Parameters'!$F$20)&gt;5500,5500,_xlfn.NORM.INV(D2629,'Input Parameters'!$E$20,'Input Parameters'!$F$20)))</f>
        <v>4609.0456039826904</v>
      </c>
      <c r="F2629" s="10">
        <f t="shared" ref="F2629:F2692" ca="1" si="347">RAND()</f>
        <v>0.47407647716575374</v>
      </c>
      <c r="G2629" s="61">
        <f ca="1">_xlfn.NORM.INV(F2629,'Input Parameters'!$E$21,'Input Parameters'!$F$21)</f>
        <v>284.33889223694729</v>
      </c>
      <c r="H2629" s="54">
        <f ca="1">EXP(E2629*(1/'Input Parameters'!$E$22-1/G2629))</f>
        <v>0.6193033856595378</v>
      </c>
      <c r="I2629" s="10">
        <f t="shared" ref="I2629:I2692" ca="1" si="348">RAND()</f>
        <v>0.48744054897853473</v>
      </c>
      <c r="J2629" s="29">
        <f ca="1">_xlfn.BETA.INV(I2629,'Input Parameters'!$L$24,'Input Parameters'!$M$24,'Input Parameters'!$J$24,'Input Parameters'!$K$24)</f>
        <v>0.60208222374234832</v>
      </c>
      <c r="K2629" s="156">
        <f ca="1">('Input Parameters'!$E$25/'Input Parameters'!$E$31)^$J2629</f>
        <v>1.331231719737856E-2</v>
      </c>
      <c r="L2629" s="66">
        <f ca="1">$H2629*$C2629*'Input Parameters'!$E$23*K2629</f>
        <v>4.737873597322964</v>
      </c>
      <c r="M2629" s="23">
        <f t="shared" ref="M2629:M2692" ca="1" si="349">RAND()</f>
        <v>0.5520333477591044</v>
      </c>
      <c r="N2629" s="15">
        <f ca="1">_xlfn.NORM.INV(M2629,'Input Parameters'!$E$26,'Input Parameters'!$F$26)</f>
        <v>3.6746805800630909E-2</v>
      </c>
      <c r="O2629" s="8">
        <f t="shared" ref="O2629:O2692" ca="1" si="350">RAND()</f>
        <v>0.3705327283163562</v>
      </c>
      <c r="P2629" s="29">
        <f ca="1">_xlfn.LOGNORM.INV(O2629,'Input Parameters'!$H$27,'Input Parameters'!$I$27)</f>
        <v>1.2300076789061554</v>
      </c>
      <c r="Q2629" s="10"/>
      <c r="R2629" s="15">
        <f>'Input Parameters'!$E$28</f>
        <v>12.7</v>
      </c>
      <c r="S2629" s="10">
        <f t="shared" ref="S2629:S2692" ca="1" si="351">RAND()</f>
        <v>0.64276851735584029</v>
      </c>
      <c r="T2629" s="25">
        <f ca="1">_xlfn.LOGNORM.INV(S2629,'Input Parameters'!$H$29,'Input Parameters'!$I$29)</f>
        <v>60.673639924187825</v>
      </c>
      <c r="U2629" s="10">
        <f t="shared" ref="U2629:U2692" ca="1" si="352">RAND()</f>
        <v>0.95023115540092185</v>
      </c>
      <c r="V2629" s="29">
        <f ca="1">IF('Input Parameters'!$D$30="Beta",_xlfn.BETA.INV(U2629,'Input Parameters'!$L$30,'Input Parameters'!$M$30,'Input Parameters'!$J$30,'Input Parameters'!$K$30),IF('Input Parameters'!$D$30="LogNorm",_xlfn.LOGNORM.INV(U2629,'Input Parameters'!$H$30,'Input Parameters'!$I$30)))</f>
        <v>1.9131157192225114</v>
      </c>
      <c r="W2629" s="2">
        <f ca="1">N2629+(P2629-N2629)*(1-ERF((T2629-R2629)/(2*SQRT(L2629*'Input Parameters'!$E$31))))</f>
        <v>0.17889282169438836</v>
      </c>
      <c r="X2629">
        <f t="shared" ca="1" si="344"/>
        <v>1</v>
      </c>
      <c r="Y2629" s="7"/>
    </row>
    <row r="2630" spans="1:25" ht="15" customHeight="1" x14ac:dyDescent="0.3">
      <c r="A2630" s="130">
        <v>2623</v>
      </c>
      <c r="B2630" s="10">
        <f t="shared" ca="1" si="345"/>
        <v>0.48071529888595343</v>
      </c>
      <c r="C2630" s="57">
        <f ca="1">_xlfn.NORM.INV(B2630,'Input Parameters'!$E$19,'Input Parameters'!$F$19)</f>
        <v>563.21371364017386</v>
      </c>
      <c r="D2630" s="10">
        <f t="shared" ca="1" si="346"/>
        <v>0.15789497050893808</v>
      </c>
      <c r="E2630" s="59">
        <f ca="1">IF(_xlfn.NORM.INV(D2630,'Input Parameters'!$E$20,'Input Parameters'!$F$20)&lt;3500,3500,IF(_xlfn.NORM.INV(D2630,'Input Parameters'!$E$20,'Input Parameters'!$F$20)&gt;5500,5500,_xlfn.NORM.INV(D2630,'Input Parameters'!$E$20,'Input Parameters'!$F$20)))</f>
        <v>4097.7971007481374</v>
      </c>
      <c r="F2630" s="10">
        <f t="shared" ca="1" si="347"/>
        <v>0.46052321553770803</v>
      </c>
      <c r="G2630" s="61">
        <f ca="1">_xlfn.NORM.INV(F2630,'Input Parameters'!$E$21,'Input Parameters'!$F$21)</f>
        <v>284.0709508395833</v>
      </c>
      <c r="H2630" s="54">
        <f ca="1">EXP(E2630*(1/'Input Parameters'!$E$22-1/G2630))</f>
        <v>0.64429178121791753</v>
      </c>
      <c r="I2630" s="10">
        <f t="shared" ca="1" si="348"/>
        <v>0.46085496672415072</v>
      </c>
      <c r="J2630" s="29">
        <f ca="1">_xlfn.BETA.INV(I2630,'Input Parameters'!$L$24,'Input Parameters'!$M$24,'Input Parameters'!$J$24,'Input Parameters'!$K$24)</f>
        <v>0.5912584664121493</v>
      </c>
      <c r="K2630" s="156">
        <f ca="1">('Input Parameters'!$E$25/'Input Parameters'!$E$31)^$J2630</f>
        <v>1.4387135676607068E-2</v>
      </c>
      <c r="L2630" s="66">
        <f ca="1">$H2630*$C2630*'Input Parameters'!$E$23*K2630</f>
        <v>5.22071699339386</v>
      </c>
      <c r="M2630" s="23">
        <f t="shared" ca="1" si="349"/>
        <v>0.3493490420606159</v>
      </c>
      <c r="N2630" s="15">
        <f ca="1">_xlfn.NORM.INV(M2630,'Input Parameters'!$E$26,'Input Parameters'!$F$26)</f>
        <v>2.5871351222730814E-2</v>
      </c>
      <c r="O2630" s="8">
        <f t="shared" ca="1" si="350"/>
        <v>0.57351936135799364</v>
      </c>
      <c r="P2630" s="29">
        <f ca="1">_xlfn.LOGNORM.INV(O2630,'Input Parameters'!$H$27,'Input Parameters'!$I$27)</f>
        <v>1.5452859203518352</v>
      </c>
      <c r="Q2630" s="10"/>
      <c r="R2630" s="15">
        <f>'Input Parameters'!$E$28</f>
        <v>12.7</v>
      </c>
      <c r="S2630" s="10">
        <f t="shared" ca="1" si="351"/>
        <v>0.40883963528488354</v>
      </c>
      <c r="T2630" s="25">
        <f ca="1">_xlfn.LOGNORM.INV(S2630,'Input Parameters'!$H$29,'Input Parameters'!$I$29)</f>
        <v>56.743981921509551</v>
      </c>
      <c r="U2630" s="10">
        <f t="shared" ca="1" si="352"/>
        <v>0.13428030239766797</v>
      </c>
      <c r="V2630" s="29">
        <f ca="1">IF('Input Parameters'!$D$30="Beta",_xlfn.BETA.INV(U2630,'Input Parameters'!$L$30,'Input Parameters'!$M$30,'Input Parameters'!$J$30,'Input Parameters'!$K$30),IF('Input Parameters'!$D$30="LogNorm",_xlfn.LOGNORM.INV(U2630,'Input Parameters'!$H$30,'Input Parameters'!$I$30)))</f>
        <v>0.64591282090118429</v>
      </c>
      <c r="W2630" s="2">
        <f ca="1">N2630+(P2630-N2630)*(1-ERF((T2630-R2630)/(2*SQRT(L2630*'Input Parameters'!$E$31))))</f>
        <v>0.28853555684748783</v>
      </c>
      <c r="X2630">
        <f t="shared" ca="1" si="344"/>
        <v>1</v>
      </c>
      <c r="Y2630" s="7"/>
    </row>
    <row r="2631" spans="1:25" ht="15" customHeight="1" x14ac:dyDescent="0.3">
      <c r="A2631" s="130">
        <v>2624</v>
      </c>
      <c r="B2631" s="10">
        <f t="shared" ca="1" si="345"/>
        <v>0.98238658469535678</v>
      </c>
      <c r="C2631" s="57">
        <f ca="1">_xlfn.NORM.INV(B2631,'Input Parameters'!$E$19,'Input Parameters'!$F$19)</f>
        <v>745.23513948971822</v>
      </c>
      <c r="D2631" s="10">
        <f t="shared" ca="1" si="346"/>
        <v>0.66771415434957482</v>
      </c>
      <c r="E2631" s="59">
        <f ca="1">IF(_xlfn.NORM.INV(D2631,'Input Parameters'!$E$20,'Input Parameters'!$F$20)&lt;3500,3500,IF(_xlfn.NORM.INV(D2631,'Input Parameters'!$E$20,'Input Parameters'!$F$20)&gt;5500,5500,_xlfn.NORM.INV(D2631,'Input Parameters'!$E$20,'Input Parameters'!$F$20)))</f>
        <v>5103.526981222938</v>
      </c>
      <c r="F2631" s="10">
        <f t="shared" ca="1" si="347"/>
        <v>0.37842826670567831</v>
      </c>
      <c r="G2631" s="61">
        <f ca="1">_xlfn.NORM.INV(F2631,'Input Parameters'!$E$21,'Input Parameters'!$F$21)</f>
        <v>282.41645488524114</v>
      </c>
      <c r="H2631" s="54">
        <f ca="1">EXP(E2631*(1/'Input Parameters'!$E$22-1/G2631))</f>
        <v>0.52061440588596297</v>
      </c>
      <c r="I2631" s="10">
        <f t="shared" ca="1" si="348"/>
        <v>0.54765577088835538</v>
      </c>
      <c r="J2631" s="29">
        <f ca="1">_xlfn.BETA.INV(I2631,'Input Parameters'!$L$24,'Input Parameters'!$M$24,'Input Parameters'!$J$24,'Input Parameters'!$K$24)</f>
        <v>0.6263299365811672</v>
      </c>
      <c r="K2631" s="156">
        <f ca="1">('Input Parameters'!$E$25/'Input Parameters'!$E$31)^$J2631</f>
        <v>1.1186946263955016E-2</v>
      </c>
      <c r="L2631" s="66">
        <f ca="1">$H2631*$C2631*'Input Parameters'!$E$23*K2631</f>
        <v>4.3403130827159222</v>
      </c>
      <c r="M2631" s="23">
        <f t="shared" ca="1" si="349"/>
        <v>0.5160632347604861</v>
      </c>
      <c r="N2631" s="15">
        <f ca="1">_xlfn.NORM.INV(M2631,'Input Parameters'!$E$26,'Input Parameters'!$F$26)</f>
        <v>3.4845784330863216E-2</v>
      </c>
      <c r="O2631" s="8">
        <f t="shared" ca="1" si="350"/>
        <v>0.51244176263460006</v>
      </c>
      <c r="P2631" s="29">
        <f ca="1">_xlfn.LOGNORM.INV(O2631,'Input Parameters'!$H$27,'Input Parameters'!$I$27)</f>
        <v>1.4434145867806119</v>
      </c>
      <c r="Q2631" s="10"/>
      <c r="R2631" s="15">
        <f>'Input Parameters'!$E$28</f>
        <v>12.7</v>
      </c>
      <c r="S2631" s="10">
        <f t="shared" ca="1" si="351"/>
        <v>0.93100856473413252</v>
      </c>
      <c r="T2631" s="25">
        <f ca="1">_xlfn.LOGNORM.INV(S2631,'Input Parameters'!$H$29,'Input Parameters'!$I$29)</f>
        <v>68.784055927393794</v>
      </c>
      <c r="U2631" s="10">
        <f t="shared" ca="1" si="352"/>
        <v>0.64310302977270284</v>
      </c>
      <c r="V2631" s="29">
        <f ca="1">IF('Input Parameters'!$D$30="Beta",_xlfn.BETA.INV(U2631,'Input Parameters'!$L$30,'Input Parameters'!$M$30,'Input Parameters'!$J$30,'Input Parameters'!$K$30),IF('Input Parameters'!$D$30="LogNorm",_xlfn.LOGNORM.INV(U2631,'Input Parameters'!$H$30,'Input Parameters'!$I$30)))</f>
        <v>1.1546983900962615</v>
      </c>
      <c r="W2631" s="2">
        <f ca="1">N2631+(P2631-N2631)*(1-ERF((T2631-R2631)/(2*SQRT(L2631*'Input Parameters'!$E$31))))</f>
        <v>0.1150906045816419</v>
      </c>
      <c r="X2631">
        <f t="shared" ca="1" si="344"/>
        <v>1</v>
      </c>
      <c r="Y2631" s="7"/>
    </row>
    <row r="2632" spans="1:25" ht="15" customHeight="1" x14ac:dyDescent="0.3">
      <c r="A2632" s="130">
        <v>2625</v>
      </c>
      <c r="B2632" s="10">
        <f t="shared" ca="1" si="345"/>
        <v>5.0478771480042539E-2</v>
      </c>
      <c r="C2632" s="57">
        <f ca="1">_xlfn.NORM.INV(B2632,'Input Parameters'!$E$19,'Input Parameters'!$F$19)</f>
        <v>428.7006418784203</v>
      </c>
      <c r="D2632" s="10">
        <f t="shared" ca="1" si="346"/>
        <v>0.74315777528115456</v>
      </c>
      <c r="E2632" s="59">
        <f ca="1">IF(_xlfn.NORM.INV(D2632,'Input Parameters'!$E$20,'Input Parameters'!$F$20)&lt;3500,3500,IF(_xlfn.NORM.INV(D2632,'Input Parameters'!$E$20,'Input Parameters'!$F$20)&gt;5500,5500,_xlfn.NORM.INV(D2632,'Input Parameters'!$E$20,'Input Parameters'!$F$20)))</f>
        <v>5257.1779951533636</v>
      </c>
      <c r="F2632" s="10">
        <f t="shared" ca="1" si="347"/>
        <v>0.39114896462599547</v>
      </c>
      <c r="G2632" s="61">
        <f ca="1">_xlfn.NORM.INV(F2632,'Input Parameters'!$E$21,'Input Parameters'!$F$21)</f>
        <v>282.67808010988313</v>
      </c>
      <c r="H2632" s="54">
        <f ca="1">EXP(E2632*(1/'Input Parameters'!$E$22-1/G2632))</f>
        <v>0.51935422786574725</v>
      </c>
      <c r="I2632" s="10">
        <f t="shared" ca="1" si="348"/>
        <v>0.81527223360005474</v>
      </c>
      <c r="J2632" s="29">
        <f ca="1">_xlfn.BETA.INV(I2632,'Input Parameters'!$L$24,'Input Parameters'!$M$24,'Input Parameters'!$J$24,'Input Parameters'!$K$24)</f>
        <v>0.74248342875910844</v>
      </c>
      <c r="K2632" s="156">
        <f ca="1">('Input Parameters'!$E$25/'Input Parameters'!$E$31)^$J2632</f>
        <v>4.8623164817266432E-3</v>
      </c>
      <c r="L2632" s="66">
        <f ca="1">$H2632*$C2632*'Input Parameters'!$E$23*K2632</f>
        <v>1.0825825643668547</v>
      </c>
      <c r="M2632" s="23">
        <f t="shared" ca="1" si="349"/>
        <v>0.44021344247016436</v>
      </c>
      <c r="N2632" s="15">
        <f ca="1">_xlfn.NORM.INV(M2632,'Input Parameters'!$E$26,'Input Parameters'!$F$26)</f>
        <v>3.0841010220212635E-2</v>
      </c>
      <c r="O2632" s="8">
        <f t="shared" ca="1" si="350"/>
        <v>0.43211531797679403</v>
      </c>
      <c r="P2632" s="29">
        <f ca="1">_xlfn.LOGNORM.INV(O2632,'Input Parameters'!$H$27,'Input Parameters'!$I$27)</f>
        <v>1.3199099161142362</v>
      </c>
      <c r="Q2632" s="10"/>
      <c r="R2632" s="15">
        <f>'Input Parameters'!$E$28</f>
        <v>12.7</v>
      </c>
      <c r="S2632" s="10">
        <f t="shared" ca="1" si="351"/>
        <v>0.8324912396399986</v>
      </c>
      <c r="T2632" s="25">
        <f ca="1">_xlfn.LOGNORM.INV(S2632,'Input Parameters'!$H$29,'Input Parameters'!$I$29)</f>
        <v>64.888461983426581</v>
      </c>
      <c r="U2632" s="10">
        <f t="shared" ca="1" si="352"/>
        <v>0.8379738409299694</v>
      </c>
      <c r="V2632" s="29">
        <f ca="1">IF('Input Parameters'!$D$30="Beta",_xlfn.BETA.INV(U2632,'Input Parameters'!$L$30,'Input Parameters'!$M$30,'Input Parameters'!$J$30,'Input Parameters'!$K$30),IF('Input Parameters'!$D$30="LogNorm",_xlfn.LOGNORM.INV(U2632,'Input Parameters'!$H$30,'Input Parameters'!$I$30)))</f>
        <v>1.474172120814542</v>
      </c>
      <c r="W2632" s="2">
        <f ca="1">N2632+(P2632-N2632)*(1-ERF((T2632-R2632)/(2*SQRT(L2632*'Input Parameters'!$E$31))))</f>
        <v>3.1343790585441234E-2</v>
      </c>
      <c r="X2632">
        <f t="shared" ca="1" si="344"/>
        <v>1</v>
      </c>
      <c r="Y2632" s="7"/>
    </row>
    <row r="2633" spans="1:25" ht="15" customHeight="1" x14ac:dyDescent="0.3">
      <c r="A2633" s="130">
        <v>2626</v>
      </c>
      <c r="B2633" s="10">
        <f t="shared" ca="1" si="345"/>
        <v>0.44863597538977895</v>
      </c>
      <c r="C2633" s="57">
        <f ca="1">_xlfn.NORM.INV(B2633,'Input Parameters'!$E$19,'Input Parameters'!$F$19)</f>
        <v>556.39034824960663</v>
      </c>
      <c r="D2633" s="10">
        <f t="shared" ca="1" si="346"/>
        <v>0.46715228589684044</v>
      </c>
      <c r="E2633" s="59">
        <f ca="1">IF(_xlfn.NORM.INV(D2633,'Input Parameters'!$E$20,'Input Parameters'!$F$20)&lt;3500,3500,IF(_xlfn.NORM.INV(D2633,'Input Parameters'!$E$20,'Input Parameters'!$F$20)&gt;5500,5500,_xlfn.NORM.INV(D2633,'Input Parameters'!$E$20,'Input Parameters'!$F$20)))</f>
        <v>4742.2988161269013</v>
      </c>
      <c r="F2633" s="10">
        <f t="shared" ca="1" si="347"/>
        <v>0.20441836249896883</v>
      </c>
      <c r="G2633" s="61">
        <f ca="1">_xlfn.NORM.INV(F2633,'Input Parameters'!$E$21,'Input Parameters'!$F$21)</f>
        <v>278.35809215366203</v>
      </c>
      <c r="H2633" s="54">
        <f ca="1">EXP(E2633*(1/'Input Parameters'!$E$22-1/G2633))</f>
        <v>0.42683247656693513</v>
      </c>
      <c r="I2633" s="10">
        <f t="shared" ca="1" si="348"/>
        <v>0.15197752982048085</v>
      </c>
      <c r="J2633" s="29">
        <f ca="1">_xlfn.BETA.INV(I2633,'Input Parameters'!$L$24,'Input Parameters'!$M$24,'Input Parameters'!$J$24,'Input Parameters'!$K$24)</f>
        <v>0.43810110018092979</v>
      </c>
      <c r="K2633" s="156">
        <f ca="1">('Input Parameters'!$E$25/'Input Parameters'!$E$31)^$J2633</f>
        <v>4.316440200224346E-2</v>
      </c>
      <c r="L2633" s="66">
        <f ca="1">$H2633*$C2633*'Input Parameters'!$E$23*K2633</f>
        <v>10.2509183089147</v>
      </c>
      <c r="M2633" s="23">
        <f t="shared" ca="1" si="349"/>
        <v>0.2994595943783771</v>
      </c>
      <c r="N2633" s="15">
        <f ca="1">_xlfn.NORM.INV(M2633,'Input Parameters'!$E$26,'Input Parameters'!$F$26)</f>
        <v>2.2954936396918771E-2</v>
      </c>
      <c r="O2633" s="8">
        <f t="shared" ca="1" si="350"/>
        <v>0.60126624598025635</v>
      </c>
      <c r="P2633" s="29">
        <f ca="1">_xlfn.LOGNORM.INV(O2633,'Input Parameters'!$H$27,'Input Parameters'!$I$27)</f>
        <v>1.5947963441919339</v>
      </c>
      <c r="Q2633" s="10"/>
      <c r="R2633" s="15">
        <f>'Input Parameters'!$E$28</f>
        <v>12.7</v>
      </c>
      <c r="S2633" s="10">
        <f t="shared" ca="1" si="351"/>
        <v>0.97623892810896973</v>
      </c>
      <c r="T2633" s="25">
        <f ca="1">_xlfn.LOGNORM.INV(S2633,'Input Parameters'!$H$29,'Input Parameters'!$I$29)</f>
        <v>72.741685343109779</v>
      </c>
      <c r="U2633" s="10">
        <f t="shared" ca="1" si="352"/>
        <v>0.81827481506305999</v>
      </c>
      <c r="V2633" s="29">
        <f ca="1">IF('Input Parameters'!$D$30="Beta",_xlfn.BETA.INV(U2633,'Input Parameters'!$L$30,'Input Parameters'!$M$30,'Input Parameters'!$J$30,'Input Parameters'!$K$30),IF('Input Parameters'!$D$30="LogNorm",_xlfn.LOGNORM.INV(U2633,'Input Parameters'!$H$30,'Input Parameters'!$I$30)))</f>
        <v>1.4298822880105686</v>
      </c>
      <c r="W2633" s="2">
        <f ca="1">N2633+(P2633-N2633)*(1-ERF((T2633-R2633)/(2*SQRT(L2633*'Input Parameters'!$E$31))))</f>
        <v>0.31347301528791216</v>
      </c>
      <c r="X2633">
        <f t="shared" ref="X2633:X2696" ca="1" si="353">IFERROR(IF(W2633&gt;V2633,0,1),0)</f>
        <v>1</v>
      </c>
      <c r="Y2633" s="7"/>
    </row>
    <row r="2634" spans="1:25" ht="15" customHeight="1" x14ac:dyDescent="0.3">
      <c r="A2634" s="130">
        <v>2627</v>
      </c>
      <c r="B2634" s="10">
        <f t="shared" ca="1" si="345"/>
        <v>0.54862151848040597</v>
      </c>
      <c r="C2634" s="57">
        <f ca="1">_xlfn.NORM.INV(B2634,'Input Parameters'!$E$19,'Input Parameters'!$F$19)</f>
        <v>577.62415690938883</v>
      </c>
      <c r="D2634" s="10">
        <f t="shared" ca="1" si="346"/>
        <v>0.71623699712722011</v>
      </c>
      <c r="E2634" s="59">
        <f ca="1">IF(_xlfn.NORM.INV(D2634,'Input Parameters'!$E$20,'Input Parameters'!$F$20)&lt;3500,3500,IF(_xlfn.NORM.INV(D2634,'Input Parameters'!$E$20,'Input Parameters'!$F$20)&gt;5500,5500,_xlfn.NORM.INV(D2634,'Input Parameters'!$E$20,'Input Parameters'!$F$20)))</f>
        <v>5200.1892031879761</v>
      </c>
      <c r="F2634" s="10">
        <f t="shared" ca="1" si="347"/>
        <v>0.93350980328576516</v>
      </c>
      <c r="G2634" s="61">
        <f ca="1">_xlfn.NORM.INV(F2634,'Input Parameters'!$E$21,'Input Parameters'!$F$21)</f>
        <v>296.65927339223401</v>
      </c>
      <c r="H2634" s="54">
        <f ca="1">EXP(E2634*(1/'Input Parameters'!$E$22-1/G2634))</f>
        <v>1.2447335856359971</v>
      </c>
      <c r="I2634" s="10">
        <f t="shared" ca="1" si="348"/>
        <v>0.47736802764945763</v>
      </c>
      <c r="J2634" s="29">
        <f ca="1">_xlfn.BETA.INV(I2634,'Input Parameters'!$L$24,'Input Parameters'!$M$24,'Input Parameters'!$J$24,'Input Parameters'!$K$24)</f>
        <v>0.59799412602792756</v>
      </c>
      <c r="K2634" s="156">
        <f ca="1">('Input Parameters'!$E$25/'Input Parameters'!$E$31)^$J2634</f>
        <v>1.3708497222515381E-2</v>
      </c>
      <c r="L2634" s="66">
        <f ca="1">$H2634*$C2634*'Input Parameters'!$E$23*K2634</f>
        <v>9.8562475779423639</v>
      </c>
      <c r="M2634" s="23">
        <f t="shared" ca="1" si="349"/>
        <v>0.76989811354956217</v>
      </c>
      <c r="N2634" s="15">
        <f ca="1">_xlfn.NORM.INV(M2634,'Input Parameters'!$E$26,'Input Parameters'!$F$26)</f>
        <v>4.950873834030825E-2</v>
      </c>
      <c r="O2634" s="8">
        <f t="shared" ca="1" si="350"/>
        <v>0.84039159793168672</v>
      </c>
      <c r="P2634" s="29">
        <f ca="1">_xlfn.LOGNORM.INV(O2634,'Input Parameters'!$H$27,'Input Parameters'!$I$27)</f>
        <v>2.2119700857647357</v>
      </c>
      <c r="Q2634" s="10"/>
      <c r="R2634" s="15">
        <f>'Input Parameters'!$E$28</f>
        <v>12.7</v>
      </c>
      <c r="S2634" s="10">
        <f t="shared" ca="1" si="351"/>
        <v>0.45682781475659429</v>
      </c>
      <c r="T2634" s="25">
        <f ca="1">_xlfn.LOGNORM.INV(S2634,'Input Parameters'!$H$29,'Input Parameters'!$I$29)</f>
        <v>57.527230669627954</v>
      </c>
      <c r="U2634" s="10">
        <f t="shared" ca="1" si="352"/>
        <v>4.6844156655420188E-2</v>
      </c>
      <c r="V2634" s="29">
        <f ca="1">IF('Input Parameters'!$D$30="Beta",_xlfn.BETA.INV(U2634,'Input Parameters'!$L$30,'Input Parameters'!$M$30,'Input Parameters'!$J$30,'Input Parameters'!$K$30),IF('Input Parameters'!$D$30="LogNorm",_xlfn.LOGNORM.INV(U2634,'Input Parameters'!$H$30,'Input Parameters'!$I$30)))</f>
        <v>0.51591305696462098</v>
      </c>
      <c r="W2634" s="2">
        <f ca="1">N2634+(P2634-N2634)*(1-ERF((T2634-R2634)/(2*SQRT(L2634*'Input Parameters'!$E$31))))</f>
        <v>0.72562977475535473</v>
      </c>
      <c r="X2634">
        <f t="shared" ca="1" si="353"/>
        <v>0</v>
      </c>
      <c r="Y2634" s="7"/>
    </row>
    <row r="2635" spans="1:25" ht="15" customHeight="1" x14ac:dyDescent="0.3">
      <c r="A2635" s="130">
        <v>2628</v>
      </c>
      <c r="B2635" s="10">
        <f t="shared" ca="1" si="345"/>
        <v>0.68760366206600976</v>
      </c>
      <c r="C2635" s="57">
        <f ca="1">_xlfn.NORM.INV(B2635,'Input Parameters'!$E$19,'Input Parameters'!$F$19)</f>
        <v>608.62635100554644</v>
      </c>
      <c r="D2635" s="10">
        <f t="shared" ca="1" si="346"/>
        <v>0.95211147142229813</v>
      </c>
      <c r="E2635" s="59">
        <f ca="1">IF(_xlfn.NORM.INV(D2635,'Input Parameters'!$E$20,'Input Parameters'!$F$20)&lt;3500,3500,IF(_xlfn.NORM.INV(D2635,'Input Parameters'!$E$20,'Input Parameters'!$F$20)&gt;5500,5500,_xlfn.NORM.INV(D2635,'Input Parameters'!$E$20,'Input Parameters'!$F$20)))</f>
        <v>5500</v>
      </c>
      <c r="F2635" s="10">
        <f t="shared" ca="1" si="347"/>
        <v>0.3118749367742889</v>
      </c>
      <c r="G2635" s="61">
        <f ca="1">_xlfn.NORM.INV(F2635,'Input Parameters'!$E$21,'Input Parameters'!$F$21)</f>
        <v>280.99433384008864</v>
      </c>
      <c r="H2635" s="54">
        <f ca="1">EXP(E2635*(1/'Input Parameters'!$E$22-1/G2635))</f>
        <v>0.44842341913763634</v>
      </c>
      <c r="I2635" s="10">
        <f t="shared" ca="1" si="348"/>
        <v>0.91082450655707525</v>
      </c>
      <c r="J2635" s="29">
        <f ca="1">_xlfn.BETA.INV(I2635,'Input Parameters'!$L$24,'Input Parameters'!$M$24,'Input Parameters'!$J$24,'Input Parameters'!$K$24)</f>
        <v>0.80041089966356982</v>
      </c>
      <c r="K2635" s="156">
        <f ca="1">('Input Parameters'!$E$25/'Input Parameters'!$E$31)^$J2635</f>
        <v>3.2090324988373305E-3</v>
      </c>
      <c r="L2635" s="66">
        <f ca="1">$H2635*$C2635*'Input Parameters'!$E$23*K2635</f>
        <v>0.87581656018593534</v>
      </c>
      <c r="M2635" s="23">
        <f t="shared" ca="1" si="349"/>
        <v>0.30783053535148519</v>
      </c>
      <c r="N2635" s="15">
        <f ca="1">_xlfn.NORM.INV(M2635,'Input Parameters'!$E$26,'Input Parameters'!$F$26)</f>
        <v>2.3457807433600691E-2</v>
      </c>
      <c r="O2635" s="8">
        <f t="shared" ca="1" si="350"/>
        <v>0.98600717923714709</v>
      </c>
      <c r="P2635" s="29">
        <f ca="1">_xlfn.LOGNORM.INV(O2635,'Input Parameters'!$H$27,'Input Parameters'!$I$27)</f>
        <v>3.7637073426214793</v>
      </c>
      <c r="Q2635" s="10"/>
      <c r="R2635" s="15">
        <f>'Input Parameters'!$E$28</f>
        <v>12.7</v>
      </c>
      <c r="S2635" s="10">
        <f t="shared" ca="1" si="351"/>
        <v>0.84223180264598696</v>
      </c>
      <c r="T2635" s="25">
        <f ca="1">_xlfn.LOGNORM.INV(S2635,'Input Parameters'!$H$29,'Input Parameters'!$I$29)</f>
        <v>65.177717168253082</v>
      </c>
      <c r="U2635" s="10">
        <f t="shared" ca="1" si="352"/>
        <v>0.58351052006192261</v>
      </c>
      <c r="V2635" s="29">
        <f ca="1">IF('Input Parameters'!$D$30="Beta",_xlfn.BETA.INV(U2635,'Input Parameters'!$L$30,'Input Parameters'!$M$30,'Input Parameters'!$J$30,'Input Parameters'!$K$30),IF('Input Parameters'!$D$30="LogNorm",_xlfn.LOGNORM.INV(U2635,'Input Parameters'!$H$30,'Input Parameters'!$I$30)))</f>
        <v>1.085854664358092</v>
      </c>
      <c r="W2635" s="2">
        <f ca="1">N2635+(P2635-N2635)*(1-ERF((T2635-R2635)/(2*SQRT(L2635*'Input Parameters'!$E$31))))</f>
        <v>2.3732219766307926E-2</v>
      </c>
      <c r="X2635">
        <f t="shared" ca="1" si="353"/>
        <v>1</v>
      </c>
      <c r="Y2635" s="7"/>
    </row>
    <row r="2636" spans="1:25" ht="15" customHeight="1" x14ac:dyDescent="0.3">
      <c r="A2636" s="130">
        <v>2629</v>
      </c>
      <c r="B2636" s="10">
        <f t="shared" ca="1" si="345"/>
        <v>0.4512009486356936</v>
      </c>
      <c r="C2636" s="57">
        <f ca="1">_xlfn.NORM.INV(B2636,'Input Parameters'!$E$19,'Input Parameters'!$F$19)</f>
        <v>556.93795707872482</v>
      </c>
      <c r="D2636" s="10">
        <f t="shared" ca="1" si="346"/>
        <v>0.16305207273641664</v>
      </c>
      <c r="E2636" s="59">
        <f ca="1">IF(_xlfn.NORM.INV(D2636,'Input Parameters'!$E$20,'Input Parameters'!$F$20)&lt;3500,3500,IF(_xlfn.NORM.INV(D2636,'Input Parameters'!$E$20,'Input Parameters'!$F$20)&gt;5500,5500,_xlfn.NORM.INV(D2636,'Input Parameters'!$E$20,'Input Parameters'!$F$20)))</f>
        <v>4112.6061058784908</v>
      </c>
      <c r="F2636" s="10">
        <f t="shared" ca="1" si="347"/>
        <v>0.48608818779401153</v>
      </c>
      <c r="G2636" s="61">
        <f ca="1">_xlfn.NORM.INV(F2636,'Input Parameters'!$E$21,'Input Parameters'!$F$21)</f>
        <v>284.57585253454192</v>
      </c>
      <c r="H2636" s="54">
        <f ca="1">EXP(E2636*(1/'Input Parameters'!$E$22-1/G2636))</f>
        <v>0.66000616285214908</v>
      </c>
      <c r="I2636" s="10">
        <f t="shared" ca="1" si="348"/>
        <v>0.43623395355529992</v>
      </c>
      <c r="J2636" s="29">
        <f ca="1">_xlfn.BETA.INV(I2636,'Input Parameters'!$L$24,'Input Parameters'!$M$24,'Input Parameters'!$J$24,'Input Parameters'!$K$24)</f>
        <v>0.58111858930532156</v>
      </c>
      <c r="K2636" s="156">
        <f ca="1">('Input Parameters'!$E$25/'Input Parameters'!$E$31)^$J2636</f>
        <v>1.5472640633988573E-2</v>
      </c>
      <c r="L2636" s="66">
        <f ca="1">$H2636*$C2636*'Input Parameters'!$E$23*K2636</f>
        <v>5.6874716782536856</v>
      </c>
      <c r="M2636" s="23">
        <f t="shared" ca="1" si="349"/>
        <v>0.63013478814241042</v>
      </c>
      <c r="N2636" s="15">
        <f ca="1">_xlfn.NORM.INV(M2636,'Input Parameters'!$E$26,'Input Parameters'!$F$26)</f>
        <v>4.097641749680065E-2</v>
      </c>
      <c r="O2636" s="8">
        <f t="shared" ca="1" si="350"/>
        <v>0.91655692850961212</v>
      </c>
      <c r="P2636" s="29">
        <f ca="1">_xlfn.LOGNORM.INV(O2636,'Input Parameters'!$H$27,'Input Parameters'!$I$27)</f>
        <v>2.6241240036025215</v>
      </c>
      <c r="Q2636" s="10"/>
      <c r="R2636" s="15">
        <f>'Input Parameters'!$E$28</f>
        <v>12.7</v>
      </c>
      <c r="S2636" s="10">
        <f t="shared" ca="1" si="351"/>
        <v>9.4421849129358026E-3</v>
      </c>
      <c r="T2636" s="25">
        <f ca="1">_xlfn.LOGNORM.INV(S2636,'Input Parameters'!$H$29,'Input Parameters'!$I$29)</f>
        <v>44.738583208860987</v>
      </c>
      <c r="U2636" s="10">
        <f t="shared" ca="1" si="352"/>
        <v>0.15662580649039226</v>
      </c>
      <c r="V2636" s="29">
        <f ca="1">IF('Input Parameters'!$D$30="Beta",_xlfn.BETA.INV(U2636,'Input Parameters'!$L$30,'Input Parameters'!$M$30,'Input Parameters'!$J$30,'Input Parameters'!$K$30),IF('Input Parameters'!$D$30="LogNorm",_xlfn.LOGNORM.INV(U2636,'Input Parameters'!$H$30,'Input Parameters'!$I$30)))</f>
        <v>0.67135291409235076</v>
      </c>
      <c r="W2636" s="2">
        <f ca="1">N2636+(P2636-N2636)*(1-ERF((T2636-R2636)/(2*SQRT(L2636*'Input Parameters'!$E$31))))</f>
        <v>0.92477441665895888</v>
      </c>
      <c r="X2636">
        <f t="shared" ca="1" si="353"/>
        <v>0</v>
      </c>
      <c r="Y2636" s="7"/>
    </row>
    <row r="2637" spans="1:25" ht="15" customHeight="1" x14ac:dyDescent="0.3">
      <c r="A2637" s="130">
        <v>2630</v>
      </c>
      <c r="B2637" s="10">
        <f t="shared" ca="1" si="345"/>
        <v>7.844182146593992E-3</v>
      </c>
      <c r="C2637" s="57">
        <f ca="1">_xlfn.NORM.INV(B2637,'Input Parameters'!$E$19,'Input Parameters'!$F$19)</f>
        <v>363.14075033358171</v>
      </c>
      <c r="D2637" s="10">
        <f t="shared" ca="1" si="346"/>
        <v>4.4642415280213066E-2</v>
      </c>
      <c r="E2637" s="59">
        <f ca="1">IF(_xlfn.NORM.INV(D2637,'Input Parameters'!$E$20,'Input Parameters'!$F$20)&lt;3500,3500,IF(_xlfn.NORM.INV(D2637,'Input Parameters'!$E$20,'Input Parameters'!$F$20)&gt;5500,5500,_xlfn.NORM.INV(D2637,'Input Parameters'!$E$20,'Input Parameters'!$F$20)))</f>
        <v>3610.5723537528338</v>
      </c>
      <c r="F2637" s="10">
        <f t="shared" ca="1" si="347"/>
        <v>0.91520781189276623</v>
      </c>
      <c r="G2637" s="61">
        <f ca="1">_xlfn.NORM.INV(F2637,'Input Parameters'!$E$21,'Input Parameters'!$F$21)</f>
        <v>295.64602841744698</v>
      </c>
      <c r="H2637" s="54">
        <f ca="1">EXP(E2637*(1/'Input Parameters'!$E$22-1/G2637))</f>
        <v>1.1166003493887982</v>
      </c>
      <c r="I2637" s="10">
        <f t="shared" ca="1" si="348"/>
        <v>0.64865521366994339</v>
      </c>
      <c r="J2637" s="29">
        <f ca="1">_xlfn.BETA.INV(I2637,'Input Parameters'!$L$24,'Input Parameters'!$M$24,'Input Parameters'!$J$24,'Input Parameters'!$K$24)</f>
        <v>0.66726333599177701</v>
      </c>
      <c r="K2637" s="156">
        <f ca="1">('Input Parameters'!$E$25/'Input Parameters'!$E$31)^$J2637</f>
        <v>8.340389284993751E-3</v>
      </c>
      <c r="L2637" s="66">
        <f ca="1">$H2637*$C2637*'Input Parameters'!$E$23*K2637</f>
        <v>3.3818868082378795</v>
      </c>
      <c r="M2637" s="23">
        <f t="shared" ca="1" si="349"/>
        <v>0.55644560989512803</v>
      </c>
      <c r="N2637" s="15">
        <f ca="1">_xlfn.NORM.INV(M2637,'Input Parameters'!$E$26,'Input Parameters'!$F$26)</f>
        <v>3.6981234994064402E-2</v>
      </c>
      <c r="O2637" s="8">
        <f t="shared" ca="1" si="350"/>
        <v>0.54534861973258775</v>
      </c>
      <c r="P2637" s="29">
        <f ca="1">_xlfn.LOGNORM.INV(O2637,'Input Parameters'!$H$27,'Input Parameters'!$I$27)</f>
        <v>1.4972206451226484</v>
      </c>
      <c r="Q2637" s="10"/>
      <c r="R2637" s="15">
        <f>'Input Parameters'!$E$28</f>
        <v>12.7</v>
      </c>
      <c r="S2637" s="10">
        <f t="shared" ca="1" si="351"/>
        <v>0.72014134003333929</v>
      </c>
      <c r="T2637" s="25">
        <f ca="1">_xlfn.LOGNORM.INV(S2637,'Input Parameters'!$H$29,'Input Parameters'!$I$29)</f>
        <v>62.172744379078154</v>
      </c>
      <c r="U2637" s="10">
        <f t="shared" ca="1" si="352"/>
        <v>0.46184146413822491</v>
      </c>
      <c r="V2637" s="29">
        <f ca="1">IF('Input Parameters'!$D$30="Beta",_xlfn.BETA.INV(U2637,'Input Parameters'!$L$30,'Input Parameters'!$M$30,'Input Parameters'!$J$30,'Input Parameters'!$K$30),IF('Input Parameters'!$D$30="LogNorm",_xlfn.LOGNORM.INV(U2637,'Input Parameters'!$H$30,'Input Parameters'!$I$30)))</f>
        <v>0.96216455239216503</v>
      </c>
      <c r="W2637" s="2">
        <f ca="1">N2637+(P2637-N2637)*(1-ERF((T2637-R2637)/(2*SQRT(L2637*'Input Parameters'!$E$31))))</f>
        <v>0.12041385270190624</v>
      </c>
      <c r="X2637">
        <f t="shared" ca="1" si="353"/>
        <v>1</v>
      </c>
      <c r="Y2637" s="7"/>
    </row>
    <row r="2638" spans="1:25" ht="15" customHeight="1" x14ac:dyDescent="0.3">
      <c r="A2638" s="130">
        <v>2631</v>
      </c>
      <c r="B2638" s="10">
        <f t="shared" ca="1" si="345"/>
        <v>0.58633174305281133</v>
      </c>
      <c r="C2638" s="57">
        <f ca="1">_xlfn.NORM.INV(B2638,'Input Parameters'!$E$19,'Input Parameters'!$F$19)</f>
        <v>585.73104248954883</v>
      </c>
      <c r="D2638" s="10">
        <f t="shared" ca="1" si="346"/>
        <v>0.270453044749702</v>
      </c>
      <c r="E2638" s="59">
        <f ca="1">IF(_xlfn.NORM.INV(D2638,'Input Parameters'!$E$20,'Input Parameters'!$F$20)&lt;3500,3500,IF(_xlfn.NORM.INV(D2638,'Input Parameters'!$E$20,'Input Parameters'!$F$20)&gt;5500,5500,_xlfn.NORM.INV(D2638,'Input Parameters'!$E$20,'Input Parameters'!$F$20)))</f>
        <v>4371.9896319842646</v>
      </c>
      <c r="F2638" s="10">
        <f t="shared" ca="1" si="347"/>
        <v>0.22157006005271573</v>
      </c>
      <c r="G2638" s="61">
        <f ca="1">_xlfn.NORM.INV(F2638,'Input Parameters'!$E$21,'Input Parameters'!$F$21)</f>
        <v>278.82215471676119</v>
      </c>
      <c r="H2638" s="54">
        <f ca="1">EXP(E2638*(1/'Input Parameters'!$E$22-1/G2638))</f>
        <v>0.4682548502269876</v>
      </c>
      <c r="I2638" s="10">
        <f t="shared" ca="1" si="348"/>
        <v>0.84850050737838811</v>
      </c>
      <c r="J2638" s="29">
        <f ca="1">_xlfn.BETA.INV(I2638,'Input Parameters'!$L$24,'Input Parameters'!$M$24,'Input Parameters'!$J$24,'Input Parameters'!$K$24)</f>
        <v>0.76039906853641193</v>
      </c>
      <c r="K2638" s="156">
        <f ca="1">('Input Parameters'!$E$25/'Input Parameters'!$E$31)^$J2638</f>
        <v>4.2759071114514538E-3</v>
      </c>
      <c r="L2638" s="66">
        <f ca="1">$H2638*$C2638*'Input Parameters'!$E$23*K2638</f>
        <v>1.1727590364590545</v>
      </c>
      <c r="M2638" s="23">
        <f t="shared" ca="1" si="349"/>
        <v>0.40835713239668869</v>
      </c>
      <c r="N2638" s="15">
        <f ca="1">_xlfn.NORM.INV(M2638,'Input Parameters'!$E$26,'Input Parameters'!$F$26)</f>
        <v>2.9132765265547429E-2</v>
      </c>
      <c r="O2638" s="8">
        <f t="shared" ca="1" si="350"/>
        <v>0.5563465917535243</v>
      </c>
      <c r="P2638" s="29">
        <f ca="1">_xlfn.LOGNORM.INV(O2638,'Input Parameters'!$H$27,'Input Parameters'!$I$27)</f>
        <v>1.5157452261966085</v>
      </c>
      <c r="Q2638" s="10"/>
      <c r="R2638" s="15">
        <f>'Input Parameters'!$E$28</f>
        <v>12.7</v>
      </c>
      <c r="S2638" s="10">
        <f t="shared" ca="1" si="351"/>
        <v>0.50379911528295496</v>
      </c>
      <c r="T2638" s="25">
        <f ca="1">_xlfn.LOGNORM.INV(S2638,'Input Parameters'!$H$29,'Input Parameters'!$I$29)</f>
        <v>58.294120927102846</v>
      </c>
      <c r="U2638" s="10">
        <f t="shared" ca="1" si="352"/>
        <v>0.19533111783439827</v>
      </c>
      <c r="V2638" s="29">
        <f ca="1">IF('Input Parameters'!$D$30="Beta",_xlfn.BETA.INV(U2638,'Input Parameters'!$L$30,'Input Parameters'!$M$30,'Input Parameters'!$J$30,'Input Parameters'!$K$30),IF('Input Parameters'!$D$30="LogNorm",_xlfn.LOGNORM.INV(U2638,'Input Parameters'!$H$30,'Input Parameters'!$I$30)))</f>
        <v>0.71226427712372253</v>
      </c>
      <c r="W2638" s="2">
        <f ca="1">N2638+(P2638-N2638)*(1-ERF((T2638-R2638)/(2*SQRT(L2638*'Input Parameters'!$E$31))))</f>
        <v>3.3459029000632037E-2</v>
      </c>
      <c r="X2638">
        <f t="shared" ca="1" si="353"/>
        <v>1</v>
      </c>
      <c r="Y2638" s="7"/>
    </row>
    <row r="2639" spans="1:25" ht="15" customHeight="1" x14ac:dyDescent="0.3">
      <c r="A2639" s="130">
        <v>2632</v>
      </c>
      <c r="B2639" s="10">
        <f t="shared" ca="1" si="345"/>
        <v>0.26062203840580234</v>
      </c>
      <c r="C2639" s="57">
        <f ca="1">_xlfn.NORM.INV(B2639,'Input Parameters'!$E$19,'Input Parameters'!$F$19)</f>
        <v>513.09925995491801</v>
      </c>
      <c r="D2639" s="10">
        <f t="shared" ca="1" si="346"/>
        <v>0.2662462287385633</v>
      </c>
      <c r="E2639" s="59">
        <f ca="1">IF(_xlfn.NORM.INV(D2639,'Input Parameters'!$E$20,'Input Parameters'!$F$20)&lt;3500,3500,IF(_xlfn.NORM.INV(D2639,'Input Parameters'!$E$20,'Input Parameters'!$F$20)&gt;5500,5500,_xlfn.NORM.INV(D2639,'Input Parameters'!$E$20,'Input Parameters'!$F$20)))</f>
        <v>4363.055960427876</v>
      </c>
      <c r="F2639" s="10">
        <f t="shared" ca="1" si="347"/>
        <v>0.60318231379634524</v>
      </c>
      <c r="G2639" s="61">
        <f ca="1">_xlfn.NORM.INV(F2639,'Input Parameters'!$E$21,'Input Parameters'!$F$21)</f>
        <v>286.90611964386898</v>
      </c>
      <c r="H2639" s="54">
        <f ca="1">EXP(E2639*(1/'Input Parameters'!$E$22-1/G2639))</f>
        <v>0.72885239917750944</v>
      </c>
      <c r="I2639" s="10">
        <f t="shared" ca="1" si="348"/>
        <v>0.82989830234606077</v>
      </c>
      <c r="J2639" s="29">
        <f ca="1">_xlfn.BETA.INV(I2639,'Input Parameters'!$L$24,'Input Parameters'!$M$24,'Input Parameters'!$J$24,'Input Parameters'!$K$24)</f>
        <v>0.75016757141738521</v>
      </c>
      <c r="K2639" s="156">
        <f ca="1">('Input Parameters'!$E$25/'Input Parameters'!$E$31)^$J2639</f>
        <v>4.6015463156760224E-3</v>
      </c>
      <c r="L2639" s="66">
        <f ca="1">$H2639*$C2639*'Input Parameters'!$E$23*K2639</f>
        <v>1.7208569637992781</v>
      </c>
      <c r="M2639" s="23">
        <f t="shared" ca="1" si="349"/>
        <v>0.79337147280595133</v>
      </c>
      <c r="N2639" s="15">
        <f ca="1">_xlfn.NORM.INV(M2639,'Input Parameters'!$E$26,'Input Parameters'!$F$26)</f>
        <v>5.1181682862922143E-2</v>
      </c>
      <c r="O2639" s="8">
        <f t="shared" ca="1" si="350"/>
        <v>0.66931478843377135</v>
      </c>
      <c r="P2639" s="29">
        <f ca="1">_xlfn.LOGNORM.INV(O2639,'Input Parameters'!$H$27,'Input Parameters'!$I$27)</f>
        <v>1.728056852735919</v>
      </c>
      <c r="Q2639" s="10"/>
      <c r="R2639" s="15">
        <f>'Input Parameters'!$E$28</f>
        <v>12.7</v>
      </c>
      <c r="S2639" s="10">
        <f t="shared" ca="1" si="351"/>
        <v>0.9885096473830175</v>
      </c>
      <c r="T2639" s="25">
        <f ca="1">_xlfn.LOGNORM.INV(S2639,'Input Parameters'!$H$29,'Input Parameters'!$I$29)</f>
        <v>75.167122990112389</v>
      </c>
      <c r="U2639" s="10">
        <f t="shared" ca="1" si="352"/>
        <v>0.84067669534398415</v>
      </c>
      <c r="V2639" s="29">
        <f ca="1">IF('Input Parameters'!$D$30="Beta",_xlfn.BETA.INV(U2639,'Input Parameters'!$L$30,'Input Parameters'!$M$30,'Input Parameters'!$J$30,'Input Parameters'!$K$30),IF('Input Parameters'!$D$30="LogNorm",_xlfn.LOGNORM.INV(U2639,'Input Parameters'!$H$30,'Input Parameters'!$I$30)))</f>
        <v>1.4806263753282576</v>
      </c>
      <c r="W2639" s="2">
        <f ca="1">N2639+(P2639-N2639)*(1-ERF((T2639-R2639)/(2*SQRT(L2639*'Input Parameters'!$E$31))))</f>
        <v>5.2455199620752707E-2</v>
      </c>
      <c r="X2639">
        <f t="shared" ca="1" si="353"/>
        <v>1</v>
      </c>
      <c r="Y2639" s="7"/>
    </row>
    <row r="2640" spans="1:25" ht="15" customHeight="1" x14ac:dyDescent="0.3">
      <c r="A2640" s="130">
        <v>2633</v>
      </c>
      <c r="B2640" s="10">
        <f t="shared" ca="1" si="345"/>
        <v>0.13580406895690988</v>
      </c>
      <c r="C2640" s="57">
        <f ca="1">_xlfn.NORM.INV(B2640,'Input Parameters'!$E$19,'Input Parameters'!$F$19)</f>
        <v>474.40351158998635</v>
      </c>
      <c r="D2640" s="10">
        <f t="shared" ca="1" si="346"/>
        <v>0.12302059011076716</v>
      </c>
      <c r="E2640" s="59">
        <f ca="1">IF(_xlfn.NORM.INV(D2640,'Input Parameters'!$E$20,'Input Parameters'!$F$20)&lt;3500,3500,IF(_xlfn.NORM.INV(D2640,'Input Parameters'!$E$20,'Input Parameters'!$F$20)&gt;5500,5500,_xlfn.NORM.INV(D2640,'Input Parameters'!$E$20,'Input Parameters'!$F$20)))</f>
        <v>3987.9868886908826</v>
      </c>
      <c r="F2640" s="10">
        <f t="shared" ca="1" si="347"/>
        <v>0.6710239449454336</v>
      </c>
      <c r="G2640" s="61">
        <f ca="1">_xlfn.NORM.INV(F2640,'Input Parameters'!$E$21,'Input Parameters'!$F$21)</f>
        <v>288.32995483119851</v>
      </c>
      <c r="H2640" s="54">
        <f ca="1">EXP(E2640*(1/'Input Parameters'!$E$22-1/G2640))</f>
        <v>0.80215476702616484</v>
      </c>
      <c r="I2640" s="10">
        <f t="shared" ca="1" si="348"/>
        <v>0.94621838519046109</v>
      </c>
      <c r="J2640" s="29">
        <f ca="1">_xlfn.BETA.INV(I2640,'Input Parameters'!$L$24,'Input Parameters'!$M$24,'Input Parameters'!$J$24,'Input Parameters'!$K$24)</f>
        <v>0.83069228359440928</v>
      </c>
      <c r="K2640" s="156">
        <f ca="1">('Input Parameters'!$E$25/'Input Parameters'!$E$31)^$J2640</f>
        <v>2.5824654324810015E-3</v>
      </c>
      <c r="L2640" s="66">
        <f ca="1">$H2640*$C2640*'Input Parameters'!$E$23*K2640</f>
        <v>0.98274440695286658</v>
      </c>
      <c r="M2640" s="23">
        <f t="shared" ca="1" si="349"/>
        <v>0.41528916928508552</v>
      </c>
      <c r="N2640" s="15">
        <f ca="1">_xlfn.NORM.INV(M2640,'Input Parameters'!$E$26,'Input Parameters'!$F$26)</f>
        <v>2.9506842379691714E-2</v>
      </c>
      <c r="O2640" s="8">
        <f t="shared" ca="1" si="350"/>
        <v>0.21812321120905731</v>
      </c>
      <c r="P2640" s="29">
        <f ca="1">_xlfn.LOGNORM.INV(O2640,'Input Parameters'!$H$27,'Input Parameters'!$I$27)</f>
        <v>1.0088126424049189</v>
      </c>
      <c r="Q2640" s="10"/>
      <c r="R2640" s="15">
        <f>'Input Parameters'!$E$28</f>
        <v>12.7</v>
      </c>
      <c r="S2640" s="10">
        <f t="shared" ca="1" si="351"/>
        <v>0.87022566361747833</v>
      </c>
      <c r="T2640" s="25">
        <f ca="1">_xlfn.LOGNORM.INV(S2640,'Input Parameters'!$H$29,'Input Parameters'!$I$29)</f>
        <v>66.089870028074216</v>
      </c>
      <c r="U2640" s="10">
        <f t="shared" ca="1" si="352"/>
        <v>0.48355458523884642</v>
      </c>
      <c r="V2640" s="29">
        <f ca="1">IF('Input Parameters'!$D$30="Beta",_xlfn.BETA.INV(U2640,'Input Parameters'!$L$30,'Input Parameters'!$M$30,'Input Parameters'!$J$30,'Input Parameters'!$K$30),IF('Input Parameters'!$D$30="LogNorm",_xlfn.LOGNORM.INV(U2640,'Input Parameters'!$H$30,'Input Parameters'!$I$30)))</f>
        <v>0.98309083677102194</v>
      </c>
      <c r="W2640" s="2">
        <f ca="1">N2640+(P2640-N2640)*(1-ERF((T2640-R2640)/(2*SQRT(L2640*'Input Parameters'!$E$31))))</f>
        <v>2.9643909004510739E-2</v>
      </c>
      <c r="X2640">
        <f t="shared" ca="1" si="353"/>
        <v>1</v>
      </c>
      <c r="Y2640" s="7"/>
    </row>
    <row r="2641" spans="1:25" ht="15" customHeight="1" x14ac:dyDescent="0.3">
      <c r="A2641" s="130">
        <v>2634</v>
      </c>
      <c r="B2641" s="10">
        <f t="shared" ca="1" si="345"/>
        <v>0.29727530001643843</v>
      </c>
      <c r="C2641" s="57">
        <f ca="1">_xlfn.NORM.INV(B2641,'Input Parameters'!$E$19,'Input Parameters'!$F$19)</f>
        <v>522.32459958648997</v>
      </c>
      <c r="D2641" s="10">
        <f t="shared" ca="1" si="346"/>
        <v>0.57483147827238779</v>
      </c>
      <c r="E2641" s="59">
        <f ca="1">IF(_xlfn.NORM.INV(D2641,'Input Parameters'!$E$20,'Input Parameters'!$F$20)&lt;3500,3500,IF(_xlfn.NORM.INV(D2641,'Input Parameters'!$E$20,'Input Parameters'!$F$20)&gt;5500,5500,_xlfn.NORM.INV(D2641,'Input Parameters'!$E$20,'Input Parameters'!$F$20)))</f>
        <v>4932.0818802489994</v>
      </c>
      <c r="F2641" s="10">
        <f t="shared" ca="1" si="347"/>
        <v>0.56244037018294735</v>
      </c>
      <c r="G2641" s="61">
        <f ca="1">_xlfn.NORM.INV(F2641,'Input Parameters'!$E$21,'Input Parameters'!$F$21)</f>
        <v>286.08527253578535</v>
      </c>
      <c r="H2641" s="54">
        <f ca="1">EXP(E2641*(1/'Input Parameters'!$E$22-1/G2641))</f>
        <v>0.66573911510708261</v>
      </c>
      <c r="I2641" s="10">
        <f t="shared" ca="1" si="348"/>
        <v>0.75728487001865641</v>
      </c>
      <c r="J2641" s="29">
        <f ca="1">_xlfn.BETA.INV(I2641,'Input Parameters'!$L$24,'Input Parameters'!$M$24,'Input Parameters'!$J$24,'Input Parameters'!$K$24)</f>
        <v>0.7143062241603082</v>
      </c>
      <c r="K2641" s="156">
        <f ca="1">('Input Parameters'!$E$25/'Input Parameters'!$E$31)^$J2641</f>
        <v>5.9515130935916191E-3</v>
      </c>
      <c r="L2641" s="66">
        <f ca="1">$H2641*$C2641*'Input Parameters'!$E$23*K2641</f>
        <v>2.0695310554626594</v>
      </c>
      <c r="M2641" s="23">
        <f t="shared" ca="1" si="349"/>
        <v>0.44921054118931603</v>
      </c>
      <c r="N2641" s="15">
        <f ca="1">_xlfn.NORM.INV(M2641,'Input Parameters'!$E$26,'Input Parameters'!$F$26)</f>
        <v>3.1319220559812261E-2</v>
      </c>
      <c r="O2641" s="8">
        <f t="shared" ca="1" si="350"/>
        <v>0.35109005975826402</v>
      </c>
      <c r="P2641" s="29">
        <f ca="1">_xlfn.LOGNORM.INV(O2641,'Input Parameters'!$H$27,'Input Parameters'!$I$27)</f>
        <v>1.2020676945739504</v>
      </c>
      <c r="Q2641" s="10"/>
      <c r="R2641" s="15">
        <f>'Input Parameters'!$E$28</f>
        <v>12.7</v>
      </c>
      <c r="S2641" s="10">
        <f t="shared" ca="1" si="351"/>
        <v>0.93171249429317937</v>
      </c>
      <c r="T2641" s="25">
        <f ca="1">_xlfn.LOGNORM.INV(S2641,'Input Parameters'!$H$29,'Input Parameters'!$I$29)</f>
        <v>68.825172779155409</v>
      </c>
      <c r="U2641" s="10">
        <f t="shared" ca="1" si="352"/>
        <v>0.5933715212142987</v>
      </c>
      <c r="V2641" s="29">
        <f ca="1">IF('Input Parameters'!$D$30="Beta",_xlfn.BETA.INV(U2641,'Input Parameters'!$L$30,'Input Parameters'!$M$30,'Input Parameters'!$J$30,'Input Parameters'!$K$30),IF('Input Parameters'!$D$30="LogNorm",_xlfn.LOGNORM.INV(U2641,'Input Parameters'!$H$30,'Input Parameters'!$I$30)))</f>
        <v>1.0967614077537364</v>
      </c>
      <c r="W2641" s="2">
        <f ca="1">N2641+(P2641-N2641)*(1-ERF((T2641-R2641)/(2*SQRT(L2641*'Input Parameters'!$E$31))))</f>
        <v>3.811298626622614E-2</v>
      </c>
      <c r="X2641">
        <f t="shared" ca="1" si="353"/>
        <v>1</v>
      </c>
      <c r="Y2641" s="7"/>
    </row>
    <row r="2642" spans="1:25" ht="15" customHeight="1" x14ac:dyDescent="0.3">
      <c r="A2642" s="130">
        <v>2635</v>
      </c>
      <c r="B2642" s="10">
        <f t="shared" ca="1" si="345"/>
        <v>0.37422548695073155</v>
      </c>
      <c r="C2642" s="57">
        <f ca="1">_xlfn.NORM.INV(B2642,'Input Parameters'!$E$19,'Input Parameters'!$F$19)</f>
        <v>540.20232467858023</v>
      </c>
      <c r="D2642" s="10">
        <f t="shared" ca="1" si="346"/>
        <v>0.90411947772413648</v>
      </c>
      <c r="E2642" s="59">
        <f ca="1">IF(_xlfn.NORM.INV(D2642,'Input Parameters'!$E$20,'Input Parameters'!$F$20)&lt;3500,3500,IF(_xlfn.NORM.INV(D2642,'Input Parameters'!$E$20,'Input Parameters'!$F$20)&gt;5500,5500,_xlfn.NORM.INV(D2642,'Input Parameters'!$E$20,'Input Parameters'!$F$20)))</f>
        <v>5500</v>
      </c>
      <c r="F2642" s="10">
        <f t="shared" ca="1" si="347"/>
        <v>0.30588261751043178</v>
      </c>
      <c r="G2642" s="61">
        <f ca="1">_xlfn.NORM.INV(F2642,'Input Parameters'!$E$21,'Input Parameters'!$F$21)</f>
        <v>280.86061522628449</v>
      </c>
      <c r="H2642" s="54">
        <f ca="1">EXP(E2642*(1/'Input Parameters'!$E$22-1/G2642))</f>
        <v>0.44426400248027781</v>
      </c>
      <c r="I2642" s="10">
        <f t="shared" ca="1" si="348"/>
        <v>0.13932493588072814</v>
      </c>
      <c r="J2642" s="29">
        <f ca="1">_xlfn.BETA.INV(I2642,'Input Parameters'!$L$24,'Input Parameters'!$M$24,'Input Parameters'!$J$24,'Input Parameters'!$K$24)</f>
        <v>0.42909323907308433</v>
      </c>
      <c r="K2642" s="156">
        <f ca="1">('Input Parameters'!$E$25/'Input Parameters'!$E$31)^$J2642</f>
        <v>4.6045703122819644E-2</v>
      </c>
      <c r="L2642" s="66">
        <f ca="1">$H2642*$C2642*'Input Parameters'!$E$23*K2642</f>
        <v>11.050620962176358</v>
      </c>
      <c r="M2642" s="23">
        <f t="shared" ca="1" si="349"/>
        <v>0.45945060239716073</v>
      </c>
      <c r="N2642" s="15">
        <f ca="1">_xlfn.NORM.INV(M2642,'Input Parameters'!$E$26,'Input Parameters'!$F$26)</f>
        <v>3.1861823767980947E-2</v>
      </c>
      <c r="O2642" s="8">
        <f t="shared" ca="1" si="350"/>
        <v>0.73694495176326402</v>
      </c>
      <c r="P2642" s="29">
        <f ca="1">_xlfn.LOGNORM.INV(O2642,'Input Parameters'!$H$27,'Input Parameters'!$I$27)</f>
        <v>1.8845340313232326</v>
      </c>
      <c r="Q2642" s="10"/>
      <c r="R2642" s="15">
        <f>'Input Parameters'!$E$28</f>
        <v>12.7</v>
      </c>
      <c r="S2642" s="10">
        <f t="shared" ca="1" si="351"/>
        <v>0.33171800754940561</v>
      </c>
      <c r="T2642" s="25">
        <f ca="1">_xlfn.LOGNORM.INV(S2642,'Input Parameters'!$H$29,'Input Parameters'!$I$29)</f>
        <v>55.455097520197583</v>
      </c>
      <c r="U2642" s="10">
        <f t="shared" ca="1" si="352"/>
        <v>0.49723086639734415</v>
      </c>
      <c r="V2642" s="29">
        <f ca="1">IF('Input Parameters'!$D$30="Beta",_xlfn.BETA.INV(U2642,'Input Parameters'!$L$30,'Input Parameters'!$M$30,'Input Parameters'!$J$30,'Input Parameters'!$K$30),IF('Input Parameters'!$D$30="LogNorm",_xlfn.LOGNORM.INV(U2642,'Input Parameters'!$H$30,'Input Parameters'!$I$30)))</f>
        <v>0.99647575762829632</v>
      </c>
      <c r="W2642" s="2">
        <f ca="1">N2642+(P2642-N2642)*(1-ERF((T2642-R2642)/(2*SQRT(L2642*'Input Parameters'!$E$31))))</f>
        <v>0.70458901441161914</v>
      </c>
      <c r="X2642">
        <f t="shared" ca="1" si="353"/>
        <v>1</v>
      </c>
      <c r="Y2642" s="7"/>
    </row>
    <row r="2643" spans="1:25" ht="15" customHeight="1" x14ac:dyDescent="0.3">
      <c r="A2643" s="130">
        <v>2636</v>
      </c>
      <c r="B2643" s="10">
        <f t="shared" ca="1" si="345"/>
        <v>0.82779736419986039</v>
      </c>
      <c r="C2643" s="57">
        <f ca="1">_xlfn.NORM.INV(B2643,'Input Parameters'!$E$19,'Input Parameters'!$F$19)</f>
        <v>647.19448492312927</v>
      </c>
      <c r="D2643" s="10">
        <f t="shared" ca="1" si="346"/>
        <v>0.53686598062481872</v>
      </c>
      <c r="E2643" s="59">
        <f ca="1">IF(_xlfn.NORM.INV(D2643,'Input Parameters'!$E$20,'Input Parameters'!$F$20)&lt;3500,3500,IF(_xlfn.NORM.INV(D2643,'Input Parameters'!$E$20,'Input Parameters'!$F$20)&gt;5500,5500,_xlfn.NORM.INV(D2643,'Input Parameters'!$E$20,'Input Parameters'!$F$20)))</f>
        <v>4864.7788576428011</v>
      </c>
      <c r="F2643" s="10">
        <f t="shared" ca="1" si="347"/>
        <v>0.73764489181049686</v>
      </c>
      <c r="G2643" s="61">
        <f ca="1">_xlfn.NORM.INV(F2643,'Input Parameters'!$E$21,'Input Parameters'!$F$21)</f>
        <v>289.84975841146792</v>
      </c>
      <c r="H2643" s="54">
        <f ca="1">EXP(E2643*(1/'Input Parameters'!$E$22-1/G2643))</f>
        <v>0.83489112389896492</v>
      </c>
      <c r="I2643" s="10">
        <f t="shared" ca="1" si="348"/>
        <v>1.8640725279736481E-2</v>
      </c>
      <c r="J2643" s="29">
        <f ca="1">_xlfn.BETA.INV(I2643,'Input Parameters'!$L$24,'Input Parameters'!$M$24,'Input Parameters'!$J$24,'Input Parameters'!$K$24)</f>
        <v>0.27743166995745372</v>
      </c>
      <c r="K2643" s="156">
        <f ca="1">('Input Parameters'!$E$25/'Input Parameters'!$E$31)^$J2643</f>
        <v>0.13667228141563387</v>
      </c>
      <c r="L2643" s="66">
        <f ca="1">$H2643*$C2643*'Input Parameters'!$E$23*K2643</f>
        <v>73.849081079044737</v>
      </c>
      <c r="M2643" s="23">
        <f t="shared" ca="1" si="349"/>
        <v>0.36047767638922978</v>
      </c>
      <c r="N2643" s="15">
        <f ca="1">_xlfn.NORM.INV(M2643,'Input Parameters'!$E$26,'Input Parameters'!$F$26)</f>
        <v>2.6499172179935769E-2</v>
      </c>
      <c r="O2643" s="8">
        <f t="shared" ca="1" si="350"/>
        <v>0.40313840582708249</v>
      </c>
      <c r="P2643" s="29">
        <f ca="1">_xlfn.LOGNORM.INV(O2643,'Input Parameters'!$H$27,'Input Parameters'!$I$27)</f>
        <v>1.2772618159384304</v>
      </c>
      <c r="Q2643" s="10"/>
      <c r="R2643" s="15">
        <f>'Input Parameters'!$E$28</f>
        <v>12.7</v>
      </c>
      <c r="S2643" s="10">
        <f t="shared" ca="1" si="351"/>
        <v>0.60118787487942593</v>
      </c>
      <c r="T2643" s="25">
        <f ca="1">_xlfn.LOGNORM.INV(S2643,'Input Parameters'!$H$29,'Input Parameters'!$I$29)</f>
        <v>59.93265381364381</v>
      </c>
      <c r="U2643" s="10">
        <f t="shared" ca="1" si="352"/>
        <v>0.36573153322022711</v>
      </c>
      <c r="V2643" s="29">
        <f ca="1">IF('Input Parameters'!$D$30="Beta",_xlfn.BETA.INV(U2643,'Input Parameters'!$L$30,'Input Parameters'!$M$30,'Input Parameters'!$J$30,'Input Parameters'!$K$30),IF('Input Parameters'!$D$30="LogNorm",_xlfn.LOGNORM.INV(U2643,'Input Parameters'!$H$30,'Input Parameters'!$I$30)))</f>
        <v>0.87273374351937683</v>
      </c>
      <c r="W2643" s="2">
        <f ca="1">N2643+(P2643-N2643)*(1-ERF((T2643-R2643)/(2*SQRT(L2643*'Input Parameters'!$E$31))))</f>
        <v>0.89895319064121304</v>
      </c>
      <c r="X2643">
        <f t="shared" ca="1" si="353"/>
        <v>0</v>
      </c>
      <c r="Y2643" s="7"/>
    </row>
    <row r="2644" spans="1:25" ht="15" customHeight="1" x14ac:dyDescent="0.3">
      <c r="A2644" s="130">
        <v>2637</v>
      </c>
      <c r="B2644" s="10">
        <f t="shared" ca="1" si="345"/>
        <v>0.99786743077286777</v>
      </c>
      <c r="C2644" s="57">
        <f ca="1">_xlfn.NORM.INV(B2644,'Input Parameters'!$E$19,'Input Parameters'!$F$19)</f>
        <v>808.7888353652329</v>
      </c>
      <c r="D2644" s="10">
        <f t="shared" ca="1" si="346"/>
        <v>0.37933472801224588</v>
      </c>
      <c r="E2644" s="59">
        <f ca="1">IF(_xlfn.NORM.INV(D2644,'Input Parameters'!$E$20,'Input Parameters'!$F$20)&lt;3500,3500,IF(_xlfn.NORM.INV(D2644,'Input Parameters'!$E$20,'Input Parameters'!$F$20)&gt;5500,5500,_xlfn.NORM.INV(D2644,'Input Parameters'!$E$20,'Input Parameters'!$F$20)))</f>
        <v>4584.9400518751982</v>
      </c>
      <c r="F2644" s="10">
        <f t="shared" ca="1" si="347"/>
        <v>0.74892897731306352</v>
      </c>
      <c r="G2644" s="61">
        <f ca="1">_xlfn.NORM.INV(F2644,'Input Parameters'!$E$21,'Input Parameters'!$F$21)</f>
        <v>290.12502839156821</v>
      </c>
      <c r="H2644" s="54">
        <f ca="1">EXP(E2644*(1/'Input Parameters'!$E$22-1/G2644))</f>
        <v>0.85635932210918242</v>
      </c>
      <c r="I2644" s="10">
        <f t="shared" ca="1" si="348"/>
        <v>0.13169635450780748</v>
      </c>
      <c r="J2644" s="29">
        <f ca="1">_xlfn.BETA.INV(I2644,'Input Parameters'!$L$24,'Input Parameters'!$M$24,'Input Parameters'!$J$24,'Input Parameters'!$K$24)</f>
        <v>0.42341178713715533</v>
      </c>
      <c r="K2644" s="156">
        <f ca="1">('Input Parameters'!$E$25/'Input Parameters'!$E$31)^$J2644</f>
        <v>4.7961116802638357E-2</v>
      </c>
      <c r="L2644" s="66">
        <f ca="1">$H2644*$C2644*'Input Parameters'!$E$23*K2644</f>
        <v>33.218534180210149</v>
      </c>
      <c r="M2644" s="23">
        <f t="shared" ca="1" si="349"/>
        <v>0.57276290986606915</v>
      </c>
      <c r="N2644" s="15">
        <f ca="1">_xlfn.NORM.INV(M2644,'Input Parameters'!$E$26,'Input Parameters'!$F$26)</f>
        <v>3.7851667542269186E-2</v>
      </c>
      <c r="O2644" s="8">
        <f t="shared" ca="1" si="350"/>
        <v>0.13853940754102256</v>
      </c>
      <c r="P2644" s="29">
        <f ca="1">_xlfn.LOGNORM.INV(O2644,'Input Parameters'!$H$27,'Input Parameters'!$I$27)</f>
        <v>0.8801642352151452</v>
      </c>
      <c r="Q2644" s="10"/>
      <c r="R2644" s="15">
        <f>'Input Parameters'!$E$28</f>
        <v>12.7</v>
      </c>
      <c r="S2644" s="10">
        <f t="shared" ca="1" si="351"/>
        <v>0.25712677498417591</v>
      </c>
      <c r="T2644" s="25">
        <f ca="1">_xlfn.LOGNORM.INV(S2644,'Input Parameters'!$H$29,'Input Parameters'!$I$29)</f>
        <v>54.120021738882265</v>
      </c>
      <c r="U2644" s="10">
        <f t="shared" ca="1" si="352"/>
        <v>6.2013177512161177E-2</v>
      </c>
      <c r="V2644" s="29">
        <f ca="1">IF('Input Parameters'!$D$30="Beta",_xlfn.BETA.INV(U2644,'Input Parameters'!$L$30,'Input Parameters'!$M$30,'Input Parameters'!$J$30,'Input Parameters'!$K$30),IF('Input Parameters'!$D$30="LogNorm",_xlfn.LOGNORM.INV(U2644,'Input Parameters'!$H$30,'Input Parameters'!$I$30)))</f>
        <v>0.54480203967203167</v>
      </c>
      <c r="W2644" s="2">
        <f ca="1">N2644+(P2644-N2644)*(1-ERF((T2644-R2644)/(2*SQRT(L2644*'Input Parameters'!$E$31))))</f>
        <v>0.55278880286730192</v>
      </c>
      <c r="X2644">
        <f t="shared" ca="1" si="353"/>
        <v>0</v>
      </c>
      <c r="Y2644" s="7"/>
    </row>
    <row r="2645" spans="1:25" ht="15" customHeight="1" x14ac:dyDescent="0.3">
      <c r="A2645" s="130">
        <v>2638</v>
      </c>
      <c r="B2645" s="10">
        <f t="shared" ca="1" si="345"/>
        <v>0.45142521135712954</v>
      </c>
      <c r="C2645" s="57">
        <f ca="1">_xlfn.NORM.INV(B2645,'Input Parameters'!$E$19,'Input Parameters'!$F$19)</f>
        <v>556.98581502275647</v>
      </c>
      <c r="D2645" s="10">
        <f t="shared" ca="1" si="346"/>
        <v>0.85206313860160943</v>
      </c>
      <c r="E2645" s="59">
        <f ca="1">IF(_xlfn.NORM.INV(D2645,'Input Parameters'!$E$20,'Input Parameters'!$F$20)&lt;3500,3500,IF(_xlfn.NORM.INV(D2645,'Input Parameters'!$E$20,'Input Parameters'!$F$20)&gt;5500,5500,_xlfn.NORM.INV(D2645,'Input Parameters'!$E$20,'Input Parameters'!$F$20)))</f>
        <v>5500</v>
      </c>
      <c r="F2645" s="10">
        <f t="shared" ca="1" si="347"/>
        <v>0.31222733339316011</v>
      </c>
      <c r="G2645" s="61">
        <f ca="1">_xlfn.NORM.INV(F2645,'Input Parameters'!$E$21,'Input Parameters'!$F$21)</f>
        <v>281.00216256088106</v>
      </c>
      <c r="H2645" s="54">
        <f ca="1">EXP(E2645*(1/'Input Parameters'!$E$22-1/G2645))</f>
        <v>0.44866801717818122</v>
      </c>
      <c r="I2645" s="10">
        <f t="shared" ca="1" si="348"/>
        <v>0.36347929587804195</v>
      </c>
      <c r="J2645" s="29">
        <f ca="1">_xlfn.BETA.INV(I2645,'Input Parameters'!$L$24,'Input Parameters'!$M$24,'Input Parameters'!$J$24,'Input Parameters'!$K$24)</f>
        <v>0.55014043580625316</v>
      </c>
      <c r="K2645" s="156">
        <f ca="1">('Input Parameters'!$E$25/'Input Parameters'!$E$31)^$J2645</f>
        <v>1.9323009859497222E-2</v>
      </c>
      <c r="L2645" s="66">
        <f ca="1">$H2645*$C2645*'Input Parameters'!$E$23*K2645</f>
        <v>4.8288534230902709</v>
      </c>
      <c r="M2645" s="23">
        <f t="shared" ca="1" si="349"/>
        <v>0.95068960388850676</v>
      </c>
      <c r="N2645" s="15">
        <f ca="1">_xlfn.NORM.INV(M2645,'Input Parameters'!$E$26,'Input Parameters'!$F$26)</f>
        <v>6.8683119025817058E-2</v>
      </c>
      <c r="O2645" s="8">
        <f t="shared" ca="1" si="350"/>
        <v>0.4670244717786417</v>
      </c>
      <c r="P2645" s="29">
        <f ca="1">_xlfn.LOGNORM.INV(O2645,'Input Parameters'!$H$27,'Input Parameters'!$I$27)</f>
        <v>1.3724557039272995</v>
      </c>
      <c r="Q2645" s="10"/>
      <c r="R2645" s="15">
        <f>'Input Parameters'!$E$28</f>
        <v>12.7</v>
      </c>
      <c r="S2645" s="10">
        <f t="shared" ca="1" si="351"/>
        <v>0.30403381012015351</v>
      </c>
      <c r="T2645" s="25">
        <f ca="1">_xlfn.LOGNORM.INV(S2645,'Input Parameters'!$H$29,'Input Parameters'!$I$29)</f>
        <v>54.973681131162117</v>
      </c>
      <c r="U2645" s="10">
        <f t="shared" ca="1" si="352"/>
        <v>0.89691603106867457</v>
      </c>
      <c r="V2645" s="29">
        <f ca="1">IF('Input Parameters'!$D$30="Beta",_xlfn.BETA.INV(U2645,'Input Parameters'!$L$30,'Input Parameters'!$M$30,'Input Parameters'!$J$30,'Input Parameters'!$K$30),IF('Input Parameters'!$D$30="LogNorm",_xlfn.LOGNORM.INV(U2645,'Input Parameters'!$H$30,'Input Parameters'!$I$30)))</f>
        <v>1.6449795435498542</v>
      </c>
      <c r="W2645" s="2">
        <f ca="1">N2645+(P2645-N2645)*(1-ERF((T2645-R2645)/(2*SQRT(L2645*'Input Parameters'!$E$31))))</f>
        <v>0.29519617861207081</v>
      </c>
      <c r="X2645">
        <f t="shared" ca="1" si="353"/>
        <v>1</v>
      </c>
      <c r="Y2645" s="7"/>
    </row>
    <row r="2646" spans="1:25" ht="15" customHeight="1" x14ac:dyDescent="0.3">
      <c r="A2646" s="130">
        <v>2639</v>
      </c>
      <c r="B2646" s="10">
        <f t="shared" ca="1" si="345"/>
        <v>0.15949148176256012</v>
      </c>
      <c r="C2646" s="57">
        <f ca="1">_xlfn.NORM.INV(B2646,'Input Parameters'!$E$19,'Input Parameters'!$F$19)</f>
        <v>483.09152110435161</v>
      </c>
      <c r="D2646" s="10">
        <f t="shared" ca="1" si="346"/>
        <v>0.12632231464265342</v>
      </c>
      <c r="E2646" s="59">
        <f ca="1">IF(_xlfn.NORM.INV(D2646,'Input Parameters'!$E$20,'Input Parameters'!$F$20)&lt;3500,3500,IF(_xlfn.NORM.INV(D2646,'Input Parameters'!$E$20,'Input Parameters'!$F$20)&gt;5500,5500,_xlfn.NORM.INV(D2646,'Input Parameters'!$E$20,'Input Parameters'!$F$20)))</f>
        <v>3999.2354318273065</v>
      </c>
      <c r="F2646" s="10">
        <f t="shared" ca="1" si="347"/>
        <v>0.96728403632311544</v>
      </c>
      <c r="G2646" s="61">
        <f ca="1">_xlfn.NORM.INV(F2646,'Input Parameters'!$E$21,'Input Parameters'!$F$21)</f>
        <v>299.33044318384572</v>
      </c>
      <c r="H2646" s="54">
        <f ca="1">EXP(E2646*(1/'Input Parameters'!$E$22-1/G2646))</f>
        <v>1.3346431708488316</v>
      </c>
      <c r="I2646" s="10">
        <f t="shared" ca="1" si="348"/>
        <v>0.31514137052971802</v>
      </c>
      <c r="J2646" s="29">
        <f ca="1">_xlfn.BETA.INV(I2646,'Input Parameters'!$L$24,'Input Parameters'!$M$24,'Input Parameters'!$J$24,'Input Parameters'!$K$24)</f>
        <v>0.52829218841267267</v>
      </c>
      <c r="K2646" s="156">
        <f ca="1">('Input Parameters'!$E$25/'Input Parameters'!$E$31)^$J2646</f>
        <v>2.2601720956492228E-2</v>
      </c>
      <c r="L2646" s="66">
        <f ca="1">$H2646*$C2646*'Input Parameters'!$E$23*K2646</f>
        <v>14.572568064492032</v>
      </c>
      <c r="M2646" s="23">
        <f t="shared" ca="1" si="349"/>
        <v>8.8241455259650103E-2</v>
      </c>
      <c r="N2646" s="15">
        <f ca="1">_xlfn.NORM.INV(M2646,'Input Parameters'!$E$26,'Input Parameters'!$F$26)</f>
        <v>5.6150615147325493E-3</v>
      </c>
      <c r="O2646" s="8">
        <f t="shared" ca="1" si="350"/>
        <v>0.70123023405489504</v>
      </c>
      <c r="P2646" s="29">
        <f ca="1">_xlfn.LOGNORM.INV(O2646,'Input Parameters'!$H$27,'Input Parameters'!$I$27)</f>
        <v>1.7981875759171606</v>
      </c>
      <c r="Q2646" s="10"/>
      <c r="R2646" s="15">
        <f>'Input Parameters'!$E$28</f>
        <v>12.7</v>
      </c>
      <c r="S2646" s="10">
        <f t="shared" ca="1" si="351"/>
        <v>0.78726722990399678</v>
      </c>
      <c r="T2646" s="25">
        <f ca="1">_xlfn.LOGNORM.INV(S2646,'Input Parameters'!$H$29,'Input Parameters'!$I$29)</f>
        <v>63.682578249317203</v>
      </c>
      <c r="U2646" s="10">
        <f t="shared" ca="1" si="352"/>
        <v>0.80684361209909261</v>
      </c>
      <c r="V2646" s="29">
        <f ca="1">IF('Input Parameters'!$D$30="Beta",_xlfn.BETA.INV(U2646,'Input Parameters'!$L$30,'Input Parameters'!$M$30,'Input Parameters'!$J$30,'Input Parameters'!$K$30),IF('Input Parameters'!$D$30="LogNorm",_xlfn.LOGNORM.INV(U2646,'Input Parameters'!$H$30,'Input Parameters'!$I$30)))</f>
        <v>1.4061250351570653</v>
      </c>
      <c r="W2646" s="2">
        <f ca="1">N2646+(P2646-N2646)*(1-ERF((T2646-R2646)/(2*SQRT(L2646*'Input Parameters'!$E$31))))</f>
        <v>0.62402464798853674</v>
      </c>
      <c r="X2646">
        <f t="shared" ca="1" si="353"/>
        <v>1</v>
      </c>
      <c r="Y2646" s="7"/>
    </row>
    <row r="2647" spans="1:25" ht="15" customHeight="1" x14ac:dyDescent="0.3">
      <c r="A2647" s="130">
        <v>2640</v>
      </c>
      <c r="B2647" s="10">
        <f t="shared" ca="1" si="345"/>
        <v>0.78152369402439748</v>
      </c>
      <c r="C2647" s="57">
        <f ca="1">_xlfn.NORM.INV(B2647,'Input Parameters'!$E$19,'Input Parameters'!$F$19)</f>
        <v>632.98603076502411</v>
      </c>
      <c r="D2647" s="10">
        <f t="shared" ca="1" si="346"/>
        <v>0.48248081496403938</v>
      </c>
      <c r="E2647" s="59">
        <f ca="1">IF(_xlfn.NORM.INV(D2647,'Input Parameters'!$E$20,'Input Parameters'!$F$20)&lt;3500,3500,IF(_xlfn.NORM.INV(D2647,'Input Parameters'!$E$20,'Input Parameters'!$F$20)&gt;5500,5500,_xlfn.NORM.INV(D2647,'Input Parameters'!$E$20,'Input Parameters'!$F$20)))</f>
        <v>4769.2502541034764</v>
      </c>
      <c r="F2647" s="10">
        <f t="shared" ca="1" si="347"/>
        <v>0.93461369595212074</v>
      </c>
      <c r="G2647" s="61">
        <f ca="1">_xlfn.NORM.INV(F2647,'Input Parameters'!$E$21,'Input Parameters'!$F$21)</f>
        <v>296.72694877345992</v>
      </c>
      <c r="H2647" s="54">
        <f ca="1">EXP(E2647*(1/'Input Parameters'!$E$22-1/G2647))</f>
        <v>1.2268453810682922</v>
      </c>
      <c r="I2647" s="10">
        <f t="shared" ca="1" si="348"/>
        <v>0.4660391535467644</v>
      </c>
      <c r="J2647" s="29">
        <f ca="1">_xlfn.BETA.INV(I2647,'Input Parameters'!$L$24,'Input Parameters'!$M$24,'Input Parameters'!$J$24,'Input Parameters'!$K$24)</f>
        <v>0.59337804644298275</v>
      </c>
      <c r="K2647" s="156">
        <f ca="1">('Input Parameters'!$E$25/'Input Parameters'!$E$31)^$J2647</f>
        <v>1.4170035273380789E-2</v>
      </c>
      <c r="L2647" s="66">
        <f ca="1">$H2647*$C2647*'Input Parameters'!$E$23*K2647</f>
        <v>11.004109144189265</v>
      </c>
      <c r="M2647" s="23">
        <f t="shared" ca="1" si="349"/>
        <v>0.28731716875608282</v>
      </c>
      <c r="N2647" s="15">
        <f ca="1">_xlfn.NORM.INV(M2647,'Input Parameters'!$E$26,'Input Parameters'!$F$26)</f>
        <v>2.2213972310120816E-2</v>
      </c>
      <c r="O2647" s="8">
        <f t="shared" ca="1" si="350"/>
        <v>0.33192406411549136</v>
      </c>
      <c r="P2647" s="29">
        <f ca="1">_xlfn.LOGNORM.INV(O2647,'Input Parameters'!$H$27,'Input Parameters'!$I$27)</f>
        <v>1.1746112635131889</v>
      </c>
      <c r="Q2647" s="10"/>
      <c r="R2647" s="15">
        <f>'Input Parameters'!$E$28</f>
        <v>12.7</v>
      </c>
      <c r="S2647" s="10">
        <f t="shared" ca="1" si="351"/>
        <v>0.7351043996704576</v>
      </c>
      <c r="T2647" s="25">
        <f ca="1">_xlfn.LOGNORM.INV(S2647,'Input Parameters'!$H$29,'Input Parameters'!$I$29)</f>
        <v>62.488098756550812</v>
      </c>
      <c r="U2647" s="10">
        <f t="shared" ca="1" si="352"/>
        <v>0.14411167034783734</v>
      </c>
      <c r="V2647" s="29">
        <f ca="1">IF('Input Parameters'!$D$30="Beta",_xlfn.BETA.INV(U2647,'Input Parameters'!$L$30,'Input Parameters'!$M$30,'Input Parameters'!$J$30,'Input Parameters'!$K$30),IF('Input Parameters'!$D$30="LogNorm",_xlfn.LOGNORM.INV(U2647,'Input Parameters'!$H$30,'Input Parameters'!$I$30)))</f>
        <v>0.65731031216123459</v>
      </c>
      <c r="W2647" s="2">
        <f ca="1">N2647+(P2647-N2647)*(1-ERF((T2647-R2647)/(2*SQRT(L2647*'Input Parameters'!$E$31))))</f>
        <v>0.35474882234490523</v>
      </c>
      <c r="X2647">
        <f t="shared" ca="1" si="353"/>
        <v>1</v>
      </c>
      <c r="Y2647" s="7"/>
    </row>
    <row r="2648" spans="1:25" ht="15" customHeight="1" x14ac:dyDescent="0.3">
      <c r="A2648" s="130">
        <v>2641</v>
      </c>
      <c r="B2648" s="10">
        <f t="shared" ca="1" si="345"/>
        <v>0.26390993810007402</v>
      </c>
      <c r="C2648" s="57">
        <f ca="1">_xlfn.NORM.INV(B2648,'Input Parameters'!$E$19,'Input Parameters'!$F$19)</f>
        <v>513.95198174670736</v>
      </c>
      <c r="D2648" s="10">
        <f t="shared" ca="1" si="346"/>
        <v>0.43440026290156375</v>
      </c>
      <c r="E2648" s="59">
        <f ca="1">IF(_xlfn.NORM.INV(D2648,'Input Parameters'!$E$20,'Input Parameters'!$F$20)&lt;3500,3500,IF(_xlfn.NORM.INV(D2648,'Input Parameters'!$E$20,'Input Parameters'!$F$20)&gt;5500,5500,_xlfn.NORM.INV(D2648,'Input Parameters'!$E$20,'Input Parameters'!$F$20)))</f>
        <v>4684.3724161133878</v>
      </c>
      <c r="F2648" s="10">
        <f t="shared" ca="1" si="347"/>
        <v>0.63447925623332602</v>
      </c>
      <c r="G2648" s="61">
        <f ca="1">_xlfn.NORM.INV(F2648,'Input Parameters'!$E$21,'Input Parameters'!$F$21)</f>
        <v>287.55179994226751</v>
      </c>
      <c r="H2648" s="54">
        <f ca="1">EXP(E2648*(1/'Input Parameters'!$E$22-1/G2648))</f>
        <v>0.73866189488013345</v>
      </c>
      <c r="I2648" s="10">
        <f t="shared" ca="1" si="348"/>
        <v>1.2481228927962551E-2</v>
      </c>
      <c r="J2648" s="29">
        <f ca="1">_xlfn.BETA.INV(I2648,'Input Parameters'!$L$24,'Input Parameters'!$M$24,'Input Parameters'!$J$24,'Input Parameters'!$K$24)</f>
        <v>0.25591986528522548</v>
      </c>
      <c r="K2648" s="156">
        <f ca="1">('Input Parameters'!$E$25/'Input Parameters'!$E$31)^$J2648</f>
        <v>0.15947735085193901</v>
      </c>
      <c r="L2648" s="66">
        <f ca="1">$H2648*$C2648*'Input Parameters'!$E$23*K2648</f>
        <v>60.543462333109979</v>
      </c>
      <c r="M2648" s="23">
        <f t="shared" ca="1" si="349"/>
        <v>0.85715063241840994</v>
      </c>
      <c r="N2648" s="15">
        <f ca="1">_xlfn.NORM.INV(M2648,'Input Parameters'!$E$26,'Input Parameters'!$F$26)</f>
        <v>5.641970463249936E-2</v>
      </c>
      <c r="O2648" s="8">
        <f t="shared" ca="1" si="350"/>
        <v>0.19516729860797966</v>
      </c>
      <c r="P2648" s="29">
        <f ca="1">_xlfn.LOGNORM.INV(O2648,'Input Parameters'!$H$27,'Input Parameters'!$I$27)</f>
        <v>0.97353270868839237</v>
      </c>
      <c r="Q2648" s="10"/>
      <c r="R2648" s="15">
        <f>'Input Parameters'!$E$28</f>
        <v>12.7</v>
      </c>
      <c r="S2648" s="10">
        <f t="shared" ca="1" si="351"/>
        <v>0.61610085458147823</v>
      </c>
      <c r="T2648" s="25">
        <f ca="1">_xlfn.LOGNORM.INV(S2648,'Input Parameters'!$H$29,'Input Parameters'!$I$29)</f>
        <v>60.19452554884834</v>
      </c>
      <c r="U2648" s="10">
        <f t="shared" ca="1" si="352"/>
        <v>0.89175463050368209</v>
      </c>
      <c r="V2648" s="29">
        <f ca="1">IF('Input Parameters'!$D$30="Beta",_xlfn.BETA.INV(U2648,'Input Parameters'!$L$30,'Input Parameters'!$M$30,'Input Parameters'!$J$30,'Input Parameters'!$K$30),IF('Input Parameters'!$D$30="LogNorm",_xlfn.LOGNORM.INV(U2648,'Input Parameters'!$H$30,'Input Parameters'!$I$30)))</f>
        <v>1.6267495992609722</v>
      </c>
      <c r="W2648" s="2">
        <f ca="1">N2648+(P2648-N2648)*(1-ERF((T2648-R2648)/(2*SQRT(L2648*'Input Parameters'!$E$31))))</f>
        <v>0.66723751855781643</v>
      </c>
      <c r="X2648">
        <f t="shared" ca="1" si="353"/>
        <v>1</v>
      </c>
      <c r="Y2648" s="7"/>
    </row>
    <row r="2649" spans="1:25" ht="15" customHeight="1" x14ac:dyDescent="0.3">
      <c r="A2649" s="130">
        <v>2642</v>
      </c>
      <c r="B2649" s="10">
        <f t="shared" ca="1" si="345"/>
        <v>0.59486911822846689</v>
      </c>
      <c r="C2649" s="57">
        <f ca="1">_xlfn.NORM.INV(B2649,'Input Parameters'!$E$19,'Input Parameters'!$F$19)</f>
        <v>587.5874657855569</v>
      </c>
      <c r="D2649" s="10">
        <f t="shared" ca="1" si="346"/>
        <v>0.60113407403073849</v>
      </c>
      <c r="E2649" s="59">
        <f ca="1">IF(_xlfn.NORM.INV(D2649,'Input Parameters'!$E$20,'Input Parameters'!$F$20)&lt;3500,3500,IF(_xlfn.NORM.INV(D2649,'Input Parameters'!$E$20,'Input Parameters'!$F$20)&gt;5500,5500,_xlfn.NORM.INV(D2649,'Input Parameters'!$E$20,'Input Parameters'!$F$20)))</f>
        <v>4979.3985271123411</v>
      </c>
      <c r="F2649" s="10">
        <f t="shared" ca="1" si="347"/>
        <v>0.69808588989992937</v>
      </c>
      <c r="G2649" s="61">
        <f ca="1">_xlfn.NORM.INV(F2649,'Input Parameters'!$E$21,'Input Parameters'!$F$21)</f>
        <v>288.92857944453698</v>
      </c>
      <c r="H2649" s="54">
        <f ca="1">EXP(E2649*(1/'Input Parameters'!$E$22-1/G2649))</f>
        <v>0.78703897585674698</v>
      </c>
      <c r="I2649" s="10">
        <f t="shared" ca="1" si="348"/>
        <v>0.92466583719209006</v>
      </c>
      <c r="J2649" s="29">
        <f ca="1">_xlfn.BETA.INV(I2649,'Input Parameters'!$L$24,'Input Parameters'!$M$24,'Input Parameters'!$J$24,'Input Parameters'!$K$24)</f>
        <v>0.81123761398195038</v>
      </c>
      <c r="K2649" s="156">
        <f ca="1">('Input Parameters'!$E$25/'Input Parameters'!$E$31)^$J2649</f>
        <v>2.9692326059590677E-3</v>
      </c>
      <c r="L2649" s="66">
        <f ca="1">$H2649*$C2649*'Input Parameters'!$E$23*K2649</f>
        <v>1.3731342001495279</v>
      </c>
      <c r="M2649" s="23">
        <f t="shared" ca="1" si="349"/>
        <v>4.5619711808126961E-2</v>
      </c>
      <c r="N2649" s="15">
        <f ca="1">_xlfn.NORM.INV(M2649,'Input Parameters'!$E$26,'Input Parameters'!$F$26)</f>
        <v>-1.4668092450320844E-3</v>
      </c>
      <c r="O2649" s="8">
        <f t="shared" ca="1" si="350"/>
        <v>0.95628623600648555</v>
      </c>
      <c r="P2649" s="29">
        <f ca="1">_xlfn.LOGNORM.INV(O2649,'Input Parameters'!$H$27,'Input Parameters'!$I$27)</f>
        <v>3.0323811000500744</v>
      </c>
      <c r="Q2649" s="10"/>
      <c r="R2649" s="15">
        <f>'Input Parameters'!$E$28</f>
        <v>12.7</v>
      </c>
      <c r="S2649" s="10">
        <f t="shared" ca="1" si="351"/>
        <v>0.13209606290010323</v>
      </c>
      <c r="T2649" s="25">
        <f ca="1">_xlfn.LOGNORM.INV(S2649,'Input Parameters'!$H$29,'Input Parameters'!$I$29)</f>
        <v>51.371049024302025</v>
      </c>
      <c r="U2649" s="10">
        <f t="shared" ca="1" si="352"/>
        <v>0.98885017813633669</v>
      </c>
      <c r="V2649" s="29">
        <f ca="1">IF('Input Parameters'!$D$30="Beta",_xlfn.BETA.INV(U2649,'Input Parameters'!$L$30,'Input Parameters'!$M$30,'Input Parameters'!$J$30,'Input Parameters'!$K$30),IF('Input Parameters'!$D$30="LogNorm",_xlfn.LOGNORM.INV(U2649,'Input Parameters'!$H$30,'Input Parameters'!$I$30)))</f>
        <v>2.4605265108911629</v>
      </c>
      <c r="W2649" s="2">
        <f ca="1">N2649+(P2649-N2649)*(1-ERF((T2649-R2649)/(2*SQRT(L2649*'Input Parameters'!$E$31))))</f>
        <v>5.8057417029896731E-2</v>
      </c>
      <c r="X2649">
        <f t="shared" ca="1" si="353"/>
        <v>1</v>
      </c>
      <c r="Y2649" s="7"/>
    </row>
    <row r="2650" spans="1:25" ht="15" customHeight="1" x14ac:dyDescent="0.3">
      <c r="A2650" s="130">
        <v>2643</v>
      </c>
      <c r="B2650" s="10">
        <f t="shared" ca="1" si="345"/>
        <v>0.57501916540488884</v>
      </c>
      <c r="C2650" s="57">
        <f ca="1">_xlfn.NORM.INV(B2650,'Input Parameters'!$E$19,'Input Parameters'!$F$19)</f>
        <v>583.28463971253734</v>
      </c>
      <c r="D2650" s="10">
        <f t="shared" ca="1" si="346"/>
        <v>8.2354400762552293E-2</v>
      </c>
      <c r="E2650" s="59">
        <f ca="1">IF(_xlfn.NORM.INV(D2650,'Input Parameters'!$E$20,'Input Parameters'!$F$20)&lt;3500,3500,IF(_xlfn.NORM.INV(D2650,'Input Parameters'!$E$20,'Input Parameters'!$F$20)&gt;5500,5500,_xlfn.NORM.INV(D2650,'Input Parameters'!$E$20,'Input Parameters'!$F$20)))</f>
        <v>3827.414590088385</v>
      </c>
      <c r="F2650" s="10">
        <f t="shared" ca="1" si="347"/>
        <v>0.8975575664304094</v>
      </c>
      <c r="G2650" s="61">
        <f ca="1">_xlfn.NORM.INV(F2650,'Input Parameters'!$E$21,'Input Parameters'!$F$21)</f>
        <v>294.8145672745656</v>
      </c>
      <c r="H2650" s="54">
        <f ca="1">EXP(E2650*(1/'Input Parameters'!$E$22-1/G2650))</f>
        <v>1.0837216677739332</v>
      </c>
      <c r="I2650" s="10">
        <f t="shared" ca="1" si="348"/>
        <v>0.74612673040422739</v>
      </c>
      <c r="J2650" s="29">
        <f ca="1">_xlfn.BETA.INV(I2650,'Input Parameters'!$L$24,'Input Parameters'!$M$24,'Input Parameters'!$J$24,'Input Parameters'!$K$24)</f>
        <v>0.70920287010886707</v>
      </c>
      <c r="K2650" s="156">
        <f ca="1">('Input Parameters'!$E$25/'Input Parameters'!$E$31)^$J2650</f>
        <v>6.1734302676225332E-3</v>
      </c>
      <c r="L2650" s="66">
        <f ca="1">$H2650*$C2650*'Input Parameters'!$E$23*K2650</f>
        <v>3.9023376442520581</v>
      </c>
      <c r="M2650" s="23">
        <f t="shared" ca="1" si="349"/>
        <v>0.95574744777610099</v>
      </c>
      <c r="N2650" s="15">
        <f ca="1">_xlfn.NORM.INV(M2650,'Input Parameters'!$E$26,'Input Parameters'!$F$26)</f>
        <v>6.9770067536848404E-2</v>
      </c>
      <c r="O2650" s="8">
        <f t="shared" ca="1" si="350"/>
        <v>0.87388361521355895</v>
      </c>
      <c r="P2650" s="29">
        <f ca="1">_xlfn.LOGNORM.INV(O2650,'Input Parameters'!$H$27,'Input Parameters'!$I$27)</f>
        <v>2.3625633973988225</v>
      </c>
      <c r="Q2650" s="10"/>
      <c r="R2650" s="15">
        <f>'Input Parameters'!$E$28</f>
        <v>12.7</v>
      </c>
      <c r="S2650" s="10">
        <f t="shared" ca="1" si="351"/>
        <v>7.4751248939362691E-2</v>
      </c>
      <c r="T2650" s="25">
        <f ca="1">_xlfn.LOGNORM.INV(S2650,'Input Parameters'!$H$29,'Input Parameters'!$I$29)</f>
        <v>49.531738184874314</v>
      </c>
      <c r="U2650" s="10">
        <f t="shared" ca="1" si="352"/>
        <v>0.51901183569436304</v>
      </c>
      <c r="V2650" s="29">
        <f ca="1">IF('Input Parameters'!$D$30="Beta",_xlfn.BETA.INV(U2650,'Input Parameters'!$L$30,'Input Parameters'!$M$30,'Input Parameters'!$J$30,'Input Parameters'!$K$30),IF('Input Parameters'!$D$30="LogNorm",_xlfn.LOGNORM.INV(U2650,'Input Parameters'!$H$30,'Input Parameters'!$I$30)))</f>
        <v>1.0181697813239377</v>
      </c>
      <c r="W2650" s="2">
        <f ca="1">N2650+(P2650-N2650)*(1-ERF((T2650-R2650)/(2*SQRT(L2650*'Input Parameters'!$E$31))))</f>
        <v>0.49937583807738212</v>
      </c>
      <c r="X2650">
        <f t="shared" ca="1" si="353"/>
        <v>1</v>
      </c>
      <c r="Y2650" s="7"/>
    </row>
    <row r="2651" spans="1:25" ht="15" customHeight="1" x14ac:dyDescent="0.3">
      <c r="A2651" s="130">
        <v>2644</v>
      </c>
      <c r="B2651" s="10">
        <f t="shared" ca="1" si="345"/>
        <v>0.35272060291246587</v>
      </c>
      <c r="C2651" s="57">
        <f ca="1">_xlfn.NORM.INV(B2651,'Input Parameters'!$E$19,'Input Parameters'!$F$19)</f>
        <v>535.36020707266334</v>
      </c>
      <c r="D2651" s="10">
        <f t="shared" ca="1" si="346"/>
        <v>0.49418287588540311</v>
      </c>
      <c r="E2651" s="59">
        <f ca="1">IF(_xlfn.NORM.INV(D2651,'Input Parameters'!$E$20,'Input Parameters'!$F$20)&lt;3500,3500,IF(_xlfn.NORM.INV(D2651,'Input Parameters'!$E$20,'Input Parameters'!$F$20)&gt;5500,5500,_xlfn.NORM.INV(D2651,'Input Parameters'!$E$20,'Input Parameters'!$F$20)))</f>
        <v>4789.7926808309703</v>
      </c>
      <c r="F2651" s="10">
        <f t="shared" ca="1" si="347"/>
        <v>0.22499007538754368</v>
      </c>
      <c r="G2651" s="61">
        <f ca="1">_xlfn.NORM.INV(F2651,'Input Parameters'!$E$21,'Input Parameters'!$F$21)</f>
        <v>278.91217778885942</v>
      </c>
      <c r="H2651" s="54">
        <f ca="1">EXP(E2651*(1/'Input Parameters'!$E$22-1/G2651))</f>
        <v>0.43792567385914799</v>
      </c>
      <c r="I2651" s="10">
        <f t="shared" ca="1" si="348"/>
        <v>0.79754131761575708</v>
      </c>
      <c r="J2651" s="29">
        <f ca="1">_xlfn.BETA.INV(I2651,'Input Parameters'!$L$24,'Input Parameters'!$M$24,'Input Parameters'!$J$24,'Input Parameters'!$K$24)</f>
        <v>0.73352155347438441</v>
      </c>
      <c r="K2651" s="156">
        <f ca="1">('Input Parameters'!$E$25/'Input Parameters'!$E$31)^$J2651</f>
        <v>5.1851740378451704E-3</v>
      </c>
      <c r="L2651" s="66">
        <f ca="1">$H2651*$C2651*'Input Parameters'!$E$23*K2651</f>
        <v>1.2156535762158305</v>
      </c>
      <c r="M2651" s="23">
        <f t="shared" ca="1" si="349"/>
        <v>0.95175009889289419</v>
      </c>
      <c r="N2651" s="15">
        <f ca="1">_xlfn.NORM.INV(M2651,'Input Parameters'!$E$26,'Input Parameters'!$F$26)</f>
        <v>6.8903358726861916E-2</v>
      </c>
      <c r="O2651" s="8">
        <f t="shared" ca="1" si="350"/>
        <v>0.82931607605103852</v>
      </c>
      <c r="P2651" s="29">
        <f ca="1">_xlfn.LOGNORM.INV(O2651,'Input Parameters'!$H$27,'Input Parameters'!$I$27)</f>
        <v>2.1687498396888509</v>
      </c>
      <c r="Q2651" s="10"/>
      <c r="R2651" s="15">
        <f>'Input Parameters'!$E$28</f>
        <v>12.7</v>
      </c>
      <c r="S2651" s="10">
        <f t="shared" ca="1" si="351"/>
        <v>0.71786488541118976</v>
      </c>
      <c r="T2651" s="25">
        <f ca="1">_xlfn.LOGNORM.INV(S2651,'Input Parameters'!$H$29,'Input Parameters'!$I$29)</f>
        <v>62.125637880896235</v>
      </c>
      <c r="U2651" s="10">
        <f t="shared" ca="1" si="352"/>
        <v>0.82247894316745629</v>
      </c>
      <c r="V2651" s="29">
        <f ca="1">IF('Input Parameters'!$D$30="Beta",_xlfn.BETA.INV(U2651,'Input Parameters'!$L$30,'Input Parameters'!$M$30,'Input Parameters'!$J$30,'Input Parameters'!$K$30),IF('Input Parameters'!$D$30="LogNorm",_xlfn.LOGNORM.INV(U2651,'Input Parameters'!$H$30,'Input Parameters'!$I$30)))</f>
        <v>1.4389573224579972</v>
      </c>
      <c r="W2651" s="2">
        <f ca="1">N2651+(P2651-N2651)*(1-ERF((T2651-R2651)/(2*SQRT(L2651*'Input Parameters'!$E$31))))</f>
        <v>7.2106505481581512E-2</v>
      </c>
      <c r="X2651">
        <f t="shared" ca="1" si="353"/>
        <v>1</v>
      </c>
      <c r="Y2651" s="7"/>
    </row>
    <row r="2652" spans="1:25" ht="15" customHeight="1" x14ac:dyDescent="0.3">
      <c r="A2652" s="130">
        <v>2645</v>
      </c>
      <c r="B2652" s="10">
        <f t="shared" ca="1" si="345"/>
        <v>0.61692168448974627</v>
      </c>
      <c r="C2652" s="57">
        <f ca="1">_xlfn.NORM.INV(B2652,'Input Parameters'!$E$19,'Input Parameters'!$F$19)</f>
        <v>592.43079952334949</v>
      </c>
      <c r="D2652" s="10">
        <f t="shared" ca="1" si="346"/>
        <v>0.10793848716936238</v>
      </c>
      <c r="E2652" s="59">
        <f ca="1">IF(_xlfn.NORM.INV(D2652,'Input Parameters'!$E$20,'Input Parameters'!$F$20)&lt;3500,3500,IF(_xlfn.NORM.INV(D2652,'Input Parameters'!$E$20,'Input Parameters'!$F$20)&gt;5500,5500,_xlfn.NORM.INV(D2652,'Input Parameters'!$E$20,'Input Parameters'!$F$20)))</f>
        <v>3933.7036989455933</v>
      </c>
      <c r="F2652" s="10">
        <f t="shared" ca="1" si="347"/>
        <v>0.75206208690546517</v>
      </c>
      <c r="G2652" s="61">
        <f ca="1">_xlfn.NORM.INV(F2652,'Input Parameters'!$E$21,'Input Parameters'!$F$21)</f>
        <v>290.20260614191898</v>
      </c>
      <c r="H2652" s="54">
        <f ca="1">EXP(E2652*(1/'Input Parameters'!$E$22-1/G2652))</f>
        <v>0.87860881778498501</v>
      </c>
      <c r="I2652" s="10">
        <f t="shared" ca="1" si="348"/>
        <v>0.41737790345483794</v>
      </c>
      <c r="J2652" s="29">
        <f ca="1">_xlfn.BETA.INV(I2652,'Input Parameters'!$L$24,'Input Parameters'!$M$24,'Input Parameters'!$J$24,'Input Parameters'!$K$24)</f>
        <v>0.57325495517170022</v>
      </c>
      <c r="K2652" s="156">
        <f ca="1">('Input Parameters'!$E$25/'Input Parameters'!$E$31)^$J2652</f>
        <v>1.6370541974728745E-2</v>
      </c>
      <c r="L2652" s="66">
        <f ca="1">$H2652*$C2652*'Input Parameters'!$E$23*K2652</f>
        <v>8.5211114181767194</v>
      </c>
      <c r="M2652" s="23">
        <f t="shared" ca="1" si="349"/>
        <v>0.19749890400461168</v>
      </c>
      <c r="N2652" s="15">
        <f ca="1">_xlfn.NORM.INV(M2652,'Input Parameters'!$E$26,'Input Parameters'!$F$26)</f>
        <v>1.6137635005120166E-2</v>
      </c>
      <c r="O2652" s="8">
        <f t="shared" ca="1" si="350"/>
        <v>0.6461925366602963</v>
      </c>
      <c r="P2652" s="29">
        <f ca="1">_xlfn.LOGNORM.INV(O2652,'Input Parameters'!$H$27,'Input Parameters'!$I$27)</f>
        <v>1.6805869241784293</v>
      </c>
      <c r="Q2652" s="10"/>
      <c r="R2652" s="15">
        <f>'Input Parameters'!$E$28</f>
        <v>12.7</v>
      </c>
      <c r="S2652" s="10">
        <f t="shared" ca="1" si="351"/>
        <v>4.8722851394287225E-2</v>
      </c>
      <c r="T2652" s="25">
        <f ca="1">_xlfn.LOGNORM.INV(S2652,'Input Parameters'!$H$29,'Input Parameters'!$I$29)</f>
        <v>48.344589185117677</v>
      </c>
      <c r="U2652" s="10">
        <f t="shared" ca="1" si="352"/>
        <v>0.83091156514914843</v>
      </c>
      <c r="V2652" s="29">
        <f ca="1">IF('Input Parameters'!$D$30="Beta",_xlfn.BETA.INV(U2652,'Input Parameters'!$L$30,'Input Parameters'!$M$30,'Input Parameters'!$J$30,'Input Parameters'!$K$30),IF('Input Parameters'!$D$30="LogNorm",_xlfn.LOGNORM.INV(U2652,'Input Parameters'!$H$30,'Input Parameters'!$I$30)))</f>
        <v>1.4577595711214744</v>
      </c>
      <c r="W2652" s="2">
        <f ca="1">N2652+(P2652-N2652)*(1-ERF((T2652-R2652)/(2*SQRT(L2652*'Input Parameters'!$E$31))))</f>
        <v>0.66177321975923364</v>
      </c>
      <c r="X2652">
        <f t="shared" ca="1" si="353"/>
        <v>1</v>
      </c>
      <c r="Y2652" s="7"/>
    </row>
    <row r="2653" spans="1:25" ht="15" customHeight="1" x14ac:dyDescent="0.3">
      <c r="A2653" s="130">
        <v>2646</v>
      </c>
      <c r="B2653" s="10">
        <f t="shared" ca="1" si="345"/>
        <v>0.31242282222367579</v>
      </c>
      <c r="C2653" s="57">
        <f ca="1">_xlfn.NORM.INV(B2653,'Input Parameters'!$E$19,'Input Parameters'!$F$19)</f>
        <v>525.97997116487875</v>
      </c>
      <c r="D2653" s="10">
        <f t="shared" ca="1" si="346"/>
        <v>0.31802588724367276</v>
      </c>
      <c r="E2653" s="59">
        <f ca="1">IF(_xlfn.NORM.INV(D2653,'Input Parameters'!$E$20,'Input Parameters'!$F$20)&lt;3500,3500,IF(_xlfn.NORM.INV(D2653,'Input Parameters'!$E$20,'Input Parameters'!$F$20)&gt;5500,5500,_xlfn.NORM.INV(D2653,'Input Parameters'!$E$20,'Input Parameters'!$F$20)))</f>
        <v>4468.7416275962933</v>
      </c>
      <c r="F2653" s="10">
        <f t="shared" ca="1" si="347"/>
        <v>0.96926449669736658</v>
      </c>
      <c r="G2653" s="61">
        <f ca="1">_xlfn.NORM.INV(F2653,'Input Parameters'!$E$21,'Input Parameters'!$F$21)</f>
        <v>299.54892519327331</v>
      </c>
      <c r="H2653" s="54">
        <f ca="1">EXP(E2653*(1/'Input Parameters'!$E$22-1/G2653))</f>
        <v>1.3957636471699191</v>
      </c>
      <c r="I2653" s="10">
        <f t="shared" ca="1" si="348"/>
        <v>0.94535766659542075</v>
      </c>
      <c r="J2653" s="29">
        <f ca="1">_xlfn.BETA.INV(I2653,'Input Parameters'!$L$24,'Input Parameters'!$M$24,'Input Parameters'!$J$24,'Input Parameters'!$K$24)</f>
        <v>0.82983454701992054</v>
      </c>
      <c r="K2653" s="156">
        <f ca="1">('Input Parameters'!$E$25/'Input Parameters'!$E$31)^$J2653</f>
        <v>2.598404365049926E-3</v>
      </c>
      <c r="L2653" s="66">
        <f ca="1">$H2653*$C2653*'Input Parameters'!$E$23*K2653</f>
        <v>1.907602254135069</v>
      </c>
      <c r="M2653" s="23">
        <f t="shared" ca="1" si="349"/>
        <v>0.57021505998610811</v>
      </c>
      <c r="N2653" s="15">
        <f ca="1">_xlfn.NORM.INV(M2653,'Input Parameters'!$E$26,'Input Parameters'!$F$26)</f>
        <v>3.7715356056455172E-2</v>
      </c>
      <c r="O2653" s="8">
        <f t="shared" ca="1" si="350"/>
        <v>0.500667580628264</v>
      </c>
      <c r="P2653" s="29">
        <f ca="1">_xlfn.LOGNORM.INV(O2653,'Input Parameters'!$H$27,'Input Parameters'!$I$27)</f>
        <v>1.4246871075821359</v>
      </c>
      <c r="Q2653" s="10"/>
      <c r="R2653" s="15">
        <f>'Input Parameters'!$E$28</f>
        <v>12.7</v>
      </c>
      <c r="S2653" s="10">
        <f t="shared" ca="1" si="351"/>
        <v>0.15005539436449722</v>
      </c>
      <c r="T2653" s="25">
        <f ca="1">_xlfn.LOGNORM.INV(S2653,'Input Parameters'!$H$29,'Input Parameters'!$I$29)</f>
        <v>51.836523365857019</v>
      </c>
      <c r="U2653" s="10">
        <f t="shared" ca="1" si="352"/>
        <v>0.34896779593979466</v>
      </c>
      <c r="V2653" s="29">
        <f ca="1">IF('Input Parameters'!$D$30="Beta",_xlfn.BETA.INV(U2653,'Input Parameters'!$L$30,'Input Parameters'!$M$30,'Input Parameters'!$J$30,'Input Parameters'!$K$30),IF('Input Parameters'!$D$30="LogNorm",_xlfn.LOGNORM.INV(U2653,'Input Parameters'!$H$30,'Input Parameters'!$I$30)))</f>
        <v>0.85740730183739622</v>
      </c>
      <c r="W2653" s="2">
        <f ca="1">N2653+(P2653-N2653)*(1-ERF((T2653-R2653)/(2*SQRT(L2653*'Input Parameters'!$E$31))))</f>
        <v>0.10027726653883989</v>
      </c>
      <c r="X2653">
        <f t="shared" ca="1" si="353"/>
        <v>1</v>
      </c>
      <c r="Y2653" s="7"/>
    </row>
    <row r="2654" spans="1:25" ht="15" customHeight="1" x14ac:dyDescent="0.3">
      <c r="A2654" s="130">
        <v>2647</v>
      </c>
      <c r="B2654" s="10">
        <f t="shared" ca="1" si="345"/>
        <v>0.48619332372246948</v>
      </c>
      <c r="C2654" s="57">
        <f ca="1">_xlfn.NORM.INV(B2654,'Input Parameters'!$E$19,'Input Parameters'!$F$19)</f>
        <v>564.37502264993748</v>
      </c>
      <c r="D2654" s="10">
        <f t="shared" ca="1" si="346"/>
        <v>0.11643486859698415</v>
      </c>
      <c r="E2654" s="59">
        <f ca="1">IF(_xlfn.NORM.INV(D2654,'Input Parameters'!$E$20,'Input Parameters'!$F$20)&lt;3500,3500,IF(_xlfn.NORM.INV(D2654,'Input Parameters'!$E$20,'Input Parameters'!$F$20)&gt;5500,5500,_xlfn.NORM.INV(D2654,'Input Parameters'!$E$20,'Input Parameters'!$F$20)))</f>
        <v>3964.9006508583443</v>
      </c>
      <c r="F2654" s="10">
        <f t="shared" ca="1" si="347"/>
        <v>0.85936421385559025</v>
      </c>
      <c r="G2654" s="61">
        <f ca="1">_xlfn.NORM.INV(F2654,'Input Parameters'!$E$21,'Input Parameters'!$F$21)</f>
        <v>293.31889261899209</v>
      </c>
      <c r="H2654" s="54">
        <f ca="1">EXP(E2654*(1/'Input Parameters'!$E$22-1/G2654))</f>
        <v>1.0148206648897173</v>
      </c>
      <c r="I2654" s="10">
        <f t="shared" ca="1" si="348"/>
        <v>4.1754224697036491E-2</v>
      </c>
      <c r="J2654" s="29">
        <f ca="1">_xlfn.BETA.INV(I2654,'Input Parameters'!$L$24,'Input Parameters'!$M$24,'Input Parameters'!$J$24,'Input Parameters'!$K$24)</f>
        <v>0.32791139103531852</v>
      </c>
      <c r="K2654" s="156">
        <f ca="1">('Input Parameters'!$E$25/'Input Parameters'!$E$31)^$J2654</f>
        <v>9.5151205710719694E-2</v>
      </c>
      <c r="L2654" s="66">
        <f ca="1">$H2654*$C2654*'Input Parameters'!$E$23*K2654</f>
        <v>54.496847868049258</v>
      </c>
      <c r="M2654" s="23">
        <f t="shared" ca="1" si="349"/>
        <v>3.992435084785495E-2</v>
      </c>
      <c r="N2654" s="15">
        <f ca="1">_xlfn.NORM.INV(M2654,'Input Parameters'!$E$26,'Input Parameters'!$F$26)</f>
        <v>-2.7828568961352496E-3</v>
      </c>
      <c r="O2654" s="8">
        <f t="shared" ca="1" si="350"/>
        <v>0.84773602445035101</v>
      </c>
      <c r="P2654" s="29">
        <f ca="1">_xlfn.LOGNORM.INV(O2654,'Input Parameters'!$H$27,'Input Parameters'!$I$27)</f>
        <v>2.2422211580097722</v>
      </c>
      <c r="Q2654" s="10"/>
      <c r="R2654" s="15">
        <f>'Input Parameters'!$E$28</f>
        <v>12.7</v>
      </c>
      <c r="S2654" s="10">
        <f t="shared" ca="1" si="351"/>
        <v>0.61390117997783078</v>
      </c>
      <c r="T2654" s="25">
        <f ca="1">_xlfn.LOGNORM.INV(S2654,'Input Parameters'!$H$29,'Input Parameters'!$I$29)</f>
        <v>60.15564746801212</v>
      </c>
      <c r="U2654" s="10">
        <f t="shared" ca="1" si="352"/>
        <v>3.7512655726315014E-3</v>
      </c>
      <c r="V2654" s="29">
        <f ca="1">IF('Input Parameters'!$D$30="Beta",_xlfn.BETA.INV(U2654,'Input Parameters'!$L$30,'Input Parameters'!$M$30,'Input Parameters'!$J$30,'Input Parameters'!$K$30),IF('Input Parameters'!$D$30="LogNorm",_xlfn.LOGNORM.INV(U2654,'Input Parameters'!$H$30,'Input Parameters'!$I$30)))</f>
        <v>0.34814191770502562</v>
      </c>
      <c r="W2654" s="2">
        <f ca="1">N2654+(P2654-N2654)*(1-ERF((T2654-R2654)/(2*SQRT(L2654*'Input Parameters'!$E$31))))</f>
        <v>1.4551874779081579</v>
      </c>
      <c r="X2654">
        <f t="shared" ca="1" si="353"/>
        <v>0</v>
      </c>
      <c r="Y2654" s="7"/>
    </row>
    <row r="2655" spans="1:25" ht="15" customHeight="1" x14ac:dyDescent="0.3">
      <c r="A2655" s="130">
        <v>2648</v>
      </c>
      <c r="B2655" s="10">
        <f t="shared" ca="1" si="345"/>
        <v>0.8616947848476596</v>
      </c>
      <c r="C2655" s="57">
        <f ca="1">_xlfn.NORM.INV(B2655,'Input Parameters'!$E$19,'Input Parameters'!$F$19)</f>
        <v>659.2330671321705</v>
      </c>
      <c r="D2655" s="10">
        <f t="shared" ca="1" si="346"/>
        <v>0.73949435977734257</v>
      </c>
      <c r="E2655" s="59">
        <f ca="1">IF(_xlfn.NORM.INV(D2655,'Input Parameters'!$E$20,'Input Parameters'!$F$20)&lt;3500,3500,IF(_xlfn.NORM.INV(D2655,'Input Parameters'!$E$20,'Input Parameters'!$F$20)&gt;5500,5500,_xlfn.NORM.INV(D2655,'Input Parameters'!$E$20,'Input Parameters'!$F$20)))</f>
        <v>5249.2511275782344</v>
      </c>
      <c r="F2655" s="10">
        <f t="shared" ca="1" si="347"/>
        <v>0.67196981401124545</v>
      </c>
      <c r="G2655" s="61">
        <f ca="1">_xlfn.NORM.INV(F2655,'Input Parameters'!$E$21,'Input Parameters'!$F$21)</f>
        <v>288.35052135570248</v>
      </c>
      <c r="H2655" s="54">
        <f ca="1">EXP(E2655*(1/'Input Parameters'!$E$22-1/G2655))</f>
        <v>0.749104199622177</v>
      </c>
      <c r="I2655" s="10">
        <f t="shared" ca="1" si="348"/>
        <v>0.93369345841741447</v>
      </c>
      <c r="J2655" s="29">
        <f ca="1">_xlfn.BETA.INV(I2655,'Input Parameters'!$L$24,'Input Parameters'!$M$24,'Input Parameters'!$J$24,'Input Parameters'!$K$24)</f>
        <v>0.81892688690792459</v>
      </c>
      <c r="K2655" s="156">
        <f ca="1">('Input Parameters'!$E$25/'Input Parameters'!$E$31)^$J2655</f>
        <v>2.8098867253792009E-3</v>
      </c>
      <c r="L2655" s="66">
        <f ca="1">$H2655*$C2655*'Input Parameters'!$E$23*K2655</f>
        <v>1.3876183292345949</v>
      </c>
      <c r="M2655" s="23">
        <f t="shared" ca="1" si="349"/>
        <v>0.51832519558113344</v>
      </c>
      <c r="N2655" s="15">
        <f ca="1">_xlfn.NORM.INV(M2655,'Input Parameters'!$E$26,'Input Parameters'!$F$26)</f>
        <v>3.4964962993518194E-2</v>
      </c>
      <c r="O2655" s="8">
        <f t="shared" ca="1" si="350"/>
        <v>0.20317565677087912</v>
      </c>
      <c r="P2655" s="29">
        <f ca="1">_xlfn.LOGNORM.INV(O2655,'Input Parameters'!$H$27,'Input Parameters'!$I$27)</f>
        <v>0.98596353727645669</v>
      </c>
      <c r="Q2655" s="10"/>
      <c r="R2655" s="15">
        <f>'Input Parameters'!$E$28</f>
        <v>12.7</v>
      </c>
      <c r="S2655" s="10">
        <f t="shared" ca="1" si="351"/>
        <v>0.34872434143015074</v>
      </c>
      <c r="T2655" s="25">
        <f ca="1">_xlfn.LOGNORM.INV(S2655,'Input Parameters'!$H$29,'Input Parameters'!$I$29)</f>
        <v>55.744789717921265</v>
      </c>
      <c r="U2655" s="10">
        <f t="shared" ca="1" si="352"/>
        <v>0.6505085238769801</v>
      </c>
      <c r="V2655" s="29">
        <f ca="1">IF('Input Parameters'!$D$30="Beta",_xlfn.BETA.INV(U2655,'Input Parameters'!$L$30,'Input Parameters'!$M$30,'Input Parameters'!$J$30,'Input Parameters'!$K$30),IF('Input Parameters'!$D$30="LogNorm",_xlfn.LOGNORM.INV(U2655,'Input Parameters'!$H$30,'Input Parameters'!$I$30)))</f>
        <v>1.1638084671945259</v>
      </c>
      <c r="W2655" s="2">
        <f ca="1">N2655+(P2655-N2655)*(1-ERF((T2655-R2655)/(2*SQRT(L2655*'Input Parameters'!$E$31))))</f>
        <v>4.425609998467693E-2</v>
      </c>
      <c r="X2655">
        <f t="shared" ca="1" si="353"/>
        <v>1</v>
      </c>
      <c r="Y2655" s="7"/>
    </row>
    <row r="2656" spans="1:25" ht="15" customHeight="1" x14ac:dyDescent="0.3">
      <c r="A2656" s="130">
        <v>2649</v>
      </c>
      <c r="B2656" s="10">
        <f t="shared" ca="1" si="345"/>
        <v>0.80126421056358643</v>
      </c>
      <c r="C2656" s="57">
        <f ca="1">_xlfn.NORM.INV(B2656,'Input Parameters'!$E$19,'Input Parameters'!$F$19)</f>
        <v>638.79929504324991</v>
      </c>
      <c r="D2656" s="10">
        <f t="shared" ca="1" si="346"/>
        <v>0.7143157189083974</v>
      </c>
      <c r="E2656" s="59">
        <f ca="1">IF(_xlfn.NORM.INV(D2656,'Input Parameters'!$E$20,'Input Parameters'!$F$20)&lt;3500,3500,IF(_xlfn.NORM.INV(D2656,'Input Parameters'!$E$20,'Input Parameters'!$F$20)&gt;5500,5500,_xlfn.NORM.INV(D2656,'Input Parameters'!$E$20,'Input Parameters'!$F$20)))</f>
        <v>5196.2259682896365</v>
      </c>
      <c r="F2656" s="10">
        <f t="shared" ca="1" si="347"/>
        <v>0.84765800526751256</v>
      </c>
      <c r="G2656" s="61">
        <f ca="1">_xlfn.NORM.INV(F2656,'Input Parameters'!$E$21,'Input Parameters'!$F$21)</f>
        <v>292.91782244099494</v>
      </c>
      <c r="H2656" s="54">
        <f ca="1">EXP(E2656*(1/'Input Parameters'!$E$22-1/G2656))</f>
        <v>0.99503695854773011</v>
      </c>
      <c r="I2656" s="10">
        <f t="shared" ca="1" si="348"/>
        <v>0.26679697995783047</v>
      </c>
      <c r="J2656" s="29">
        <f ca="1">_xlfn.BETA.INV(I2656,'Input Parameters'!$L$24,'Input Parameters'!$M$24,'Input Parameters'!$J$24,'Input Parameters'!$K$24)</f>
        <v>0.50489621729668233</v>
      </c>
      <c r="K2656" s="156">
        <f ca="1">('Input Parameters'!$E$25/'Input Parameters'!$E$31)^$J2656</f>
        <v>2.6731914929680141E-2</v>
      </c>
      <c r="L2656" s="66">
        <f ca="1">$H2656*$C2656*'Input Parameters'!$E$23*K2656</f>
        <v>16.991577886473301</v>
      </c>
      <c r="M2656" s="23">
        <f t="shared" ca="1" si="349"/>
        <v>3.436257637262552E-2</v>
      </c>
      <c r="N2656" s="15">
        <f ca="1">_xlfn.NORM.INV(M2656,'Input Parameters'!$E$26,'Input Parameters'!$F$26)</f>
        <v>-4.224669085603025E-3</v>
      </c>
      <c r="O2656" s="8">
        <f t="shared" ca="1" si="350"/>
        <v>0.81841141539030593</v>
      </c>
      <c r="P2656" s="29">
        <f ca="1">_xlfn.LOGNORM.INV(O2656,'Input Parameters'!$H$27,'Input Parameters'!$I$27)</f>
        <v>2.1286935386122439</v>
      </c>
      <c r="Q2656" s="10"/>
      <c r="R2656" s="15">
        <f>'Input Parameters'!$E$28</f>
        <v>12.7</v>
      </c>
      <c r="S2656" s="10">
        <f t="shared" ca="1" si="351"/>
        <v>0.97991639958421484</v>
      </c>
      <c r="T2656" s="25">
        <f ca="1">_xlfn.LOGNORM.INV(S2656,'Input Parameters'!$H$29,'Input Parameters'!$I$29)</f>
        <v>73.318986597904455</v>
      </c>
      <c r="U2656" s="10">
        <f t="shared" ca="1" si="352"/>
        <v>0.74866234586612534</v>
      </c>
      <c r="V2656" s="29">
        <f ca="1">IF('Input Parameters'!$D$30="Beta",_xlfn.BETA.INV(U2656,'Input Parameters'!$L$30,'Input Parameters'!$M$30,'Input Parameters'!$J$30,'Input Parameters'!$K$30),IF('Input Parameters'!$D$30="LogNorm",_xlfn.LOGNORM.INV(U2656,'Input Parameters'!$H$30,'Input Parameters'!$I$30)))</f>
        <v>1.3015180123012293</v>
      </c>
      <c r="W2656" s="2">
        <f ca="1">N2656+(P2656-N2656)*(1-ERF((T2656-R2656)/(2*SQRT(L2656*'Input Parameters'!$E$31))))</f>
        <v>0.6322440611029162</v>
      </c>
      <c r="X2656">
        <f t="shared" ca="1" si="353"/>
        <v>1</v>
      </c>
      <c r="Y2656" s="7"/>
    </row>
    <row r="2657" spans="1:25" ht="15" customHeight="1" x14ac:dyDescent="0.3">
      <c r="A2657" s="130">
        <v>2650</v>
      </c>
      <c r="B2657" s="10">
        <f t="shared" ca="1" si="345"/>
        <v>0.71919208396872902</v>
      </c>
      <c r="C2657" s="57">
        <f ca="1">_xlfn.NORM.INV(B2657,'Input Parameters'!$E$19,'Input Parameters'!$F$19)</f>
        <v>616.34744386407215</v>
      </c>
      <c r="D2657" s="10">
        <f t="shared" ca="1" si="346"/>
        <v>0.46033572559769598</v>
      </c>
      <c r="E2657" s="59">
        <f ca="1">IF(_xlfn.NORM.INV(D2657,'Input Parameters'!$E$20,'Input Parameters'!$F$20)&lt;3500,3500,IF(_xlfn.NORM.INV(D2657,'Input Parameters'!$E$20,'Input Parameters'!$F$20)&gt;5500,5500,_xlfn.NORM.INV(D2657,'Input Parameters'!$E$20,'Input Parameters'!$F$20)))</f>
        <v>4730.2884265575249</v>
      </c>
      <c r="F2657" s="10">
        <f t="shared" ca="1" si="347"/>
        <v>0.31080513038188851</v>
      </c>
      <c r="G2657" s="61">
        <f ca="1">_xlfn.NORM.INV(F2657,'Input Parameters'!$E$21,'Input Parameters'!$F$21)</f>
        <v>280.97054390172195</v>
      </c>
      <c r="H2657" s="54">
        <f ca="1">EXP(E2657*(1/'Input Parameters'!$E$22-1/G2657))</f>
        <v>0.5009733651764271</v>
      </c>
      <c r="I2657" s="10">
        <f t="shared" ca="1" si="348"/>
        <v>6.1421857190460893E-2</v>
      </c>
      <c r="J2657" s="29">
        <f ca="1">_xlfn.BETA.INV(I2657,'Input Parameters'!$L$24,'Input Parameters'!$M$24,'Input Parameters'!$J$24,'Input Parameters'!$K$24)</f>
        <v>0.35630044966828378</v>
      </c>
      <c r="K2657" s="156">
        <f ca="1">('Input Parameters'!$E$25/'Input Parameters'!$E$31)^$J2657</f>
        <v>7.7619369137676794E-2</v>
      </c>
      <c r="L2657" s="66">
        <f ca="1">$H2657*$C2657*'Input Parameters'!$E$23*K2657</f>
        <v>23.966816157666013</v>
      </c>
      <c r="M2657" s="23">
        <f t="shared" ca="1" si="349"/>
        <v>0.59214980310558818</v>
      </c>
      <c r="N2657" s="15">
        <f ca="1">_xlfn.NORM.INV(M2657,'Input Parameters'!$E$26,'Input Parameters'!$F$26)</f>
        <v>3.8894650011727004E-2</v>
      </c>
      <c r="O2657" s="8">
        <f t="shared" ca="1" si="350"/>
        <v>0.78157472907654957</v>
      </c>
      <c r="P2657" s="29">
        <f ca="1">_xlfn.LOGNORM.INV(O2657,'Input Parameters'!$H$27,'Input Parameters'!$I$27)</f>
        <v>2.0081148168003162</v>
      </c>
      <c r="Q2657" s="10"/>
      <c r="R2657" s="15">
        <f>'Input Parameters'!$E$28</f>
        <v>12.7</v>
      </c>
      <c r="S2657" s="10">
        <f t="shared" ca="1" si="351"/>
        <v>0.95802288475128339</v>
      </c>
      <c r="T2657" s="25">
        <f ca="1">_xlfn.LOGNORM.INV(S2657,'Input Parameters'!$H$29,'Input Parameters'!$I$29)</f>
        <v>70.70112726029177</v>
      </c>
      <c r="U2657" s="10">
        <f t="shared" ca="1" si="352"/>
        <v>0.76829507719252865</v>
      </c>
      <c r="V2657" s="29">
        <f ca="1">IF('Input Parameters'!$D$30="Beta",_xlfn.BETA.INV(U2657,'Input Parameters'!$L$30,'Input Parameters'!$M$30,'Input Parameters'!$J$30,'Input Parameters'!$K$30),IF('Input Parameters'!$D$30="LogNorm",_xlfn.LOGNORM.INV(U2657,'Input Parameters'!$H$30,'Input Parameters'!$I$30)))</f>
        <v>1.3342352007504328</v>
      </c>
      <c r="W2657" s="2">
        <f ca="1">N2657+(P2657-N2657)*(1-ERF((T2657-R2657)/(2*SQRT(L2657*'Input Parameters'!$E$31))))</f>
        <v>0.83085424102529981</v>
      </c>
      <c r="X2657">
        <f t="shared" ca="1" si="353"/>
        <v>1</v>
      </c>
      <c r="Y2657" s="7"/>
    </row>
    <row r="2658" spans="1:25" ht="15" customHeight="1" x14ac:dyDescent="0.3">
      <c r="A2658" s="130">
        <v>2651</v>
      </c>
      <c r="B2658" s="10">
        <f t="shared" ca="1" si="345"/>
        <v>0.82661077559596086</v>
      </c>
      <c r="C2658" s="57">
        <f ca="1">_xlfn.NORM.INV(B2658,'Input Parameters'!$E$19,'Input Parameters'!$F$19)</f>
        <v>646.80236656789873</v>
      </c>
      <c r="D2658" s="10">
        <f t="shared" ca="1" si="346"/>
        <v>0.45951877541139752</v>
      </c>
      <c r="E2658" s="59">
        <f ca="1">IF(_xlfn.NORM.INV(D2658,'Input Parameters'!$E$20,'Input Parameters'!$F$20)&lt;3500,3500,IF(_xlfn.NORM.INV(D2658,'Input Parameters'!$E$20,'Input Parameters'!$F$20)&gt;5500,5500,_xlfn.NORM.INV(D2658,'Input Parameters'!$E$20,'Input Parameters'!$F$20)))</f>
        <v>4728.8476986139303</v>
      </c>
      <c r="F2658" s="10">
        <f t="shared" ca="1" si="347"/>
        <v>0.4497153130765118</v>
      </c>
      <c r="G2658" s="61">
        <f ca="1">_xlfn.NORM.INV(F2658,'Input Parameters'!$E$21,'Input Parameters'!$F$21)</f>
        <v>283.856648168042</v>
      </c>
      <c r="H2658" s="54">
        <f ca="1">EXP(E2658*(1/'Input Parameters'!$E$22-1/G2658))</f>
        <v>0.59459833072072021</v>
      </c>
      <c r="I2658" s="10">
        <f t="shared" ca="1" si="348"/>
        <v>0.59230254692941109</v>
      </c>
      <c r="J2658" s="29">
        <f ca="1">_xlfn.BETA.INV(I2658,'Input Parameters'!$L$24,'Input Parameters'!$M$24,'Input Parameters'!$J$24,'Input Parameters'!$K$24)</f>
        <v>0.64428652011222276</v>
      </c>
      <c r="K2658" s="156">
        <f ca="1">('Input Parameters'!$E$25/'Input Parameters'!$E$31)^$J2658</f>
        <v>9.8348792821325165E-3</v>
      </c>
      <c r="L2658" s="66">
        <f ca="1">$H2658*$C2658*'Input Parameters'!$E$23*K2658</f>
        <v>3.7823726928468706</v>
      </c>
      <c r="M2658" s="23">
        <f t="shared" ca="1" si="349"/>
        <v>0.66421721855105176</v>
      </c>
      <c r="N2658" s="15">
        <f ca="1">_xlfn.NORM.INV(M2658,'Input Parameters'!$E$26,'Input Parameters'!$F$26)</f>
        <v>4.2904007210016665E-2</v>
      </c>
      <c r="O2658" s="8">
        <f t="shared" ca="1" si="350"/>
        <v>0.86839191741335586</v>
      </c>
      <c r="P2658" s="29">
        <f ca="1">_xlfn.LOGNORM.INV(O2658,'Input Parameters'!$H$27,'Input Parameters'!$I$27)</f>
        <v>2.3354180561079905</v>
      </c>
      <c r="Q2658" s="10"/>
      <c r="R2658" s="15">
        <f>'Input Parameters'!$E$28</f>
        <v>12.7</v>
      </c>
      <c r="S2658" s="10">
        <f t="shared" ca="1" si="351"/>
        <v>0.76356953055322496</v>
      </c>
      <c r="T2658" s="25">
        <f ca="1">_xlfn.LOGNORM.INV(S2658,'Input Parameters'!$H$29,'Input Parameters'!$I$29)</f>
        <v>63.119223466930102</v>
      </c>
      <c r="U2658" s="10">
        <f t="shared" ca="1" si="352"/>
        <v>0.74994617562634991</v>
      </c>
      <c r="V2658" s="29">
        <f ca="1">IF('Input Parameters'!$D$30="Beta",_xlfn.BETA.INV(U2658,'Input Parameters'!$L$30,'Input Parameters'!$M$30,'Input Parameters'!$J$30,'Input Parameters'!$K$30),IF('Input Parameters'!$D$30="LogNorm",_xlfn.LOGNORM.INV(U2658,'Input Parameters'!$H$30,'Input Parameters'!$I$30)))</f>
        <v>1.3035901521535156</v>
      </c>
      <c r="W2658" s="2">
        <f ca="1">N2658+(P2658-N2658)*(1-ERF((T2658-R2658)/(2*SQRT(L2658*'Input Parameters'!$E$31))))</f>
        <v>0.19599728093198945</v>
      </c>
      <c r="X2658">
        <f t="shared" ca="1" si="353"/>
        <v>1</v>
      </c>
      <c r="Y2658" s="7"/>
    </row>
    <row r="2659" spans="1:25" ht="15" customHeight="1" x14ac:dyDescent="0.3">
      <c r="A2659" s="130">
        <v>2652</v>
      </c>
      <c r="B2659" s="10">
        <f t="shared" ca="1" si="345"/>
        <v>0.64298872762156511</v>
      </c>
      <c r="C2659" s="57">
        <f ca="1">_xlfn.NORM.INV(B2659,'Input Parameters'!$E$19,'Input Parameters'!$F$19)</f>
        <v>598.26579189281438</v>
      </c>
      <c r="D2659" s="10">
        <f t="shared" ca="1" si="346"/>
        <v>9.467372449035627E-2</v>
      </c>
      <c r="E2659" s="59">
        <f ca="1">IF(_xlfn.NORM.INV(D2659,'Input Parameters'!$E$20,'Input Parameters'!$F$20)&lt;3500,3500,IF(_xlfn.NORM.INV(D2659,'Input Parameters'!$E$20,'Input Parameters'!$F$20)&gt;5500,5500,_xlfn.NORM.INV(D2659,'Input Parameters'!$E$20,'Input Parameters'!$F$20)))</f>
        <v>3881.2416189791024</v>
      </c>
      <c r="F2659" s="10">
        <f t="shared" ca="1" si="347"/>
        <v>0.91572613419028059</v>
      </c>
      <c r="G2659" s="61">
        <f ca="1">_xlfn.NORM.INV(F2659,'Input Parameters'!$E$21,'Input Parameters'!$F$21)</f>
        <v>295.67231797780443</v>
      </c>
      <c r="H2659" s="54">
        <f ca="1">EXP(E2659*(1/'Input Parameters'!$E$22-1/G2659))</f>
        <v>1.1271854904892542</v>
      </c>
      <c r="I2659" s="10">
        <f t="shared" ca="1" si="348"/>
        <v>0.35050683807413563</v>
      </c>
      <c r="J2659" s="29">
        <f ca="1">_xlfn.BETA.INV(I2659,'Input Parameters'!$L$24,'Input Parameters'!$M$24,'Input Parameters'!$J$24,'Input Parameters'!$K$24)</f>
        <v>0.54439906806667671</v>
      </c>
      <c r="K2659" s="156">
        <f ca="1">('Input Parameters'!$E$25/'Input Parameters'!$E$31)^$J2659</f>
        <v>2.0135462862074488E-2</v>
      </c>
      <c r="L2659" s="66">
        <f ca="1">$H2659*$C2659*'Input Parameters'!$E$23*K2659</f>
        <v>13.578480665821191</v>
      </c>
      <c r="M2659" s="23">
        <f t="shared" ca="1" si="349"/>
        <v>0.97838866031577776</v>
      </c>
      <c r="N2659" s="15">
        <f ca="1">_xlfn.NORM.INV(M2659,'Input Parameters'!$E$26,'Input Parameters'!$F$26)</f>
        <v>7.6452587079591905E-2</v>
      </c>
      <c r="O2659" s="8">
        <f t="shared" ca="1" si="350"/>
        <v>0.9509621970166513</v>
      </c>
      <c r="P2659" s="29">
        <f ca="1">_xlfn.LOGNORM.INV(O2659,'Input Parameters'!$H$27,'Input Parameters'!$I$27)</f>
        <v>2.9596548317861453</v>
      </c>
      <c r="Q2659" s="10"/>
      <c r="R2659" s="15">
        <f>'Input Parameters'!$E$28</f>
        <v>12.7</v>
      </c>
      <c r="S2659" s="10">
        <f t="shared" ca="1" si="351"/>
        <v>0.56473158608606333</v>
      </c>
      <c r="T2659" s="25">
        <f ca="1">_xlfn.LOGNORM.INV(S2659,'Input Parameters'!$H$29,'Input Parameters'!$I$29)</f>
        <v>59.307155928044388</v>
      </c>
      <c r="U2659" s="10">
        <f t="shared" ca="1" si="352"/>
        <v>0.75274509532070488</v>
      </c>
      <c r="V2659" s="29">
        <f ca="1">IF('Input Parameters'!$D$30="Beta",_xlfn.BETA.INV(U2659,'Input Parameters'!$L$30,'Input Parameters'!$M$30,'Input Parameters'!$J$30,'Input Parameters'!$K$30),IF('Input Parameters'!$D$30="LogNorm",_xlfn.LOGNORM.INV(U2659,'Input Parameters'!$H$30,'Input Parameters'!$I$30)))</f>
        <v>1.3081389029340906</v>
      </c>
      <c r="W2659" s="2">
        <f ca="1">N2659+(P2659-N2659)*(1-ERF((T2659-R2659)/(2*SQRT(L2659*'Input Parameters'!$E$31))))</f>
        <v>1.1464945560151647</v>
      </c>
      <c r="X2659">
        <f t="shared" ca="1" si="353"/>
        <v>1</v>
      </c>
      <c r="Y2659" s="7"/>
    </row>
    <row r="2660" spans="1:25" ht="15" customHeight="1" x14ac:dyDescent="0.3">
      <c r="A2660" s="130">
        <v>2653</v>
      </c>
      <c r="B2660" s="10">
        <f t="shared" ca="1" si="345"/>
        <v>0.69848972689009037</v>
      </c>
      <c r="C2660" s="57">
        <f ca="1">_xlfn.NORM.INV(B2660,'Input Parameters'!$E$19,'Input Parameters'!$F$19)</f>
        <v>611.24521675228948</v>
      </c>
      <c r="D2660" s="10">
        <f t="shared" ca="1" si="346"/>
        <v>0.97196075831250484</v>
      </c>
      <c r="E2660" s="59">
        <f ca="1">IF(_xlfn.NORM.INV(D2660,'Input Parameters'!$E$20,'Input Parameters'!$F$20)&lt;3500,3500,IF(_xlfn.NORM.INV(D2660,'Input Parameters'!$E$20,'Input Parameters'!$F$20)&gt;5500,5500,_xlfn.NORM.INV(D2660,'Input Parameters'!$E$20,'Input Parameters'!$F$20)))</f>
        <v>5500</v>
      </c>
      <c r="F2660" s="10">
        <f t="shared" ca="1" si="347"/>
        <v>0.80851517260104111</v>
      </c>
      <c r="G2660" s="61">
        <f ca="1">_xlfn.NORM.INV(F2660,'Input Parameters'!$E$21,'Input Parameters'!$F$21)</f>
        <v>291.70736012697404</v>
      </c>
      <c r="H2660" s="54">
        <f ca="1">EXP(E2660*(1/'Input Parameters'!$E$22-1/G2660))</f>
        <v>0.92018438608505415</v>
      </c>
      <c r="I2660" s="10">
        <f t="shared" ca="1" si="348"/>
        <v>6.4583339362187964E-2</v>
      </c>
      <c r="J2660" s="29">
        <f ca="1">_xlfn.BETA.INV(I2660,'Input Parameters'!$L$24,'Input Parameters'!$M$24,'Input Parameters'!$J$24,'Input Parameters'!$K$24)</f>
        <v>0.3602331602810086</v>
      </c>
      <c r="K2660" s="156">
        <f ca="1">('Input Parameters'!$E$25/'Input Parameters'!$E$31)^$J2660</f>
        <v>7.5460211025884114E-2</v>
      </c>
      <c r="L2660" s="66">
        <f ca="1">$H2660*$C2660*'Input Parameters'!$E$23*K2660</f>
        <v>42.443222352689666</v>
      </c>
      <c r="M2660" s="23">
        <f t="shared" ca="1" si="349"/>
        <v>0.21954430045310314</v>
      </c>
      <c r="N2660" s="15">
        <f ca="1">_xlfn.NORM.INV(M2660,'Input Parameters'!$E$26,'Input Parameters'!$F$26)</f>
        <v>1.7751603451872017E-2</v>
      </c>
      <c r="O2660" s="8">
        <f t="shared" ca="1" si="350"/>
        <v>0.19701042619561859</v>
      </c>
      <c r="P2660" s="29">
        <f ca="1">_xlfn.LOGNORM.INV(O2660,'Input Parameters'!$H$27,'Input Parameters'!$I$27)</f>
        <v>0.97640649612040553</v>
      </c>
      <c r="Q2660" s="10"/>
      <c r="R2660" s="15">
        <f>'Input Parameters'!$E$28</f>
        <v>12.7</v>
      </c>
      <c r="S2660" s="10">
        <f t="shared" ca="1" si="351"/>
        <v>0.19246200410260383</v>
      </c>
      <c r="T2660" s="25">
        <f ca="1">_xlfn.LOGNORM.INV(S2660,'Input Parameters'!$H$29,'Input Parameters'!$I$29)</f>
        <v>52.819602634828492</v>
      </c>
      <c r="U2660" s="10">
        <f t="shared" ca="1" si="352"/>
        <v>0.96823807601832534</v>
      </c>
      <c r="V2660" s="29">
        <f ca="1">IF('Input Parameters'!$D$30="Beta",_xlfn.BETA.INV(U2660,'Input Parameters'!$L$30,'Input Parameters'!$M$30,'Input Parameters'!$J$30,'Input Parameters'!$K$30),IF('Input Parameters'!$D$30="LogNorm",_xlfn.LOGNORM.INV(U2660,'Input Parameters'!$H$30,'Input Parameters'!$I$30)))</f>
        <v>2.0769863880296655</v>
      </c>
      <c r="W2660" s="2">
        <f ca="1">N2660+(P2660-N2660)*(1-ERF((T2660-R2660)/(2*SQRT(L2660*'Input Parameters'!$E$31))))</f>
        <v>0.65356646028477861</v>
      </c>
      <c r="X2660">
        <f t="shared" ca="1" si="353"/>
        <v>1</v>
      </c>
      <c r="Y2660" s="7"/>
    </row>
    <row r="2661" spans="1:25" ht="15" customHeight="1" x14ac:dyDescent="0.3">
      <c r="A2661" s="130">
        <v>2654</v>
      </c>
      <c r="B2661" s="10">
        <f t="shared" ca="1" si="345"/>
        <v>0.43425656790047651</v>
      </c>
      <c r="C2661" s="57">
        <f ca="1">_xlfn.NORM.INV(B2661,'Input Parameters'!$E$19,'Input Parameters'!$F$19)</f>
        <v>553.31124374819456</v>
      </c>
      <c r="D2661" s="10">
        <f t="shared" ca="1" si="346"/>
        <v>0.80268403759315177</v>
      </c>
      <c r="E2661" s="59">
        <f ca="1">IF(_xlfn.NORM.INV(D2661,'Input Parameters'!$E$20,'Input Parameters'!$F$20)&lt;3500,3500,IF(_xlfn.NORM.INV(D2661,'Input Parameters'!$E$20,'Input Parameters'!$F$20)&gt;5500,5500,_xlfn.NORM.INV(D2661,'Input Parameters'!$E$20,'Input Parameters'!$F$20)))</f>
        <v>5395.8731956944457</v>
      </c>
      <c r="F2661" s="10">
        <f t="shared" ca="1" si="347"/>
        <v>0.2108541515248531</v>
      </c>
      <c r="G2661" s="61">
        <f ca="1">_xlfn.NORM.INV(F2661,'Input Parameters'!$E$21,'Input Parameters'!$F$21)</f>
        <v>278.53479617698667</v>
      </c>
      <c r="H2661" s="54">
        <f ca="1">EXP(E2661*(1/'Input Parameters'!$E$22-1/G2661))</f>
        <v>0.38427408295508025</v>
      </c>
      <c r="I2661" s="10">
        <f t="shared" ca="1" si="348"/>
        <v>0.42571711873750107</v>
      </c>
      <c r="J2661" s="29">
        <f ca="1">_xlfn.BETA.INV(I2661,'Input Parameters'!$L$24,'Input Parameters'!$M$24,'Input Parameters'!$J$24,'Input Parameters'!$K$24)</f>
        <v>0.57674445525813334</v>
      </c>
      <c r="K2661" s="156">
        <f ca="1">('Input Parameters'!$E$25/'Input Parameters'!$E$31)^$J2661</f>
        <v>1.5965839414820129E-2</v>
      </c>
      <c r="L2661" s="66">
        <f ca="1">$H2661*$C2661*'Input Parameters'!$E$23*K2661</f>
        <v>3.3947074005445104</v>
      </c>
      <c r="M2661" s="23">
        <f t="shared" ca="1" si="349"/>
        <v>0.25138802772426572</v>
      </c>
      <c r="N2661" s="15">
        <f ca="1">_xlfn.NORM.INV(M2661,'Input Parameters'!$E$26,'Input Parameters'!$F$26)</f>
        <v>1.992730733712738E-2</v>
      </c>
      <c r="O2661" s="8">
        <f t="shared" ca="1" si="350"/>
        <v>0.75386229017352413</v>
      </c>
      <c r="P2661" s="29">
        <f ca="1">_xlfn.LOGNORM.INV(O2661,'Input Parameters'!$H$27,'Input Parameters'!$I$27)</f>
        <v>1.9290216384181558</v>
      </c>
      <c r="Q2661" s="10"/>
      <c r="R2661" s="15">
        <f>'Input Parameters'!$E$28</f>
        <v>12.7</v>
      </c>
      <c r="S2661" s="10">
        <f t="shared" ca="1" si="351"/>
        <v>0.25153239684686013</v>
      </c>
      <c r="T2661" s="25">
        <f ca="1">_xlfn.LOGNORM.INV(S2661,'Input Parameters'!$H$29,'Input Parameters'!$I$29)</f>
        <v>54.014116788965609</v>
      </c>
      <c r="U2661" s="10">
        <f t="shared" ca="1" si="352"/>
        <v>0.85942778301675038</v>
      </c>
      <c r="V2661" s="29">
        <f ca="1">IF('Input Parameters'!$D$30="Beta",_xlfn.BETA.INV(U2661,'Input Parameters'!$L$30,'Input Parameters'!$M$30,'Input Parameters'!$J$30,'Input Parameters'!$K$30),IF('Input Parameters'!$D$30="LogNorm",_xlfn.LOGNORM.INV(U2661,'Input Parameters'!$H$30,'Input Parameters'!$I$30)))</f>
        <v>1.5283880846940734</v>
      </c>
      <c r="W2661" s="2">
        <f ca="1">N2661+(P2661-N2661)*(1-ERF((T2661-R2661)/(2*SQRT(L2661*'Input Parameters'!$E$31))))</f>
        <v>0.23534850111343467</v>
      </c>
      <c r="X2661">
        <f t="shared" ca="1" si="353"/>
        <v>1</v>
      </c>
      <c r="Y2661" s="7"/>
    </row>
    <row r="2662" spans="1:25" ht="15" customHeight="1" x14ac:dyDescent="0.3">
      <c r="A2662" s="130">
        <v>2655</v>
      </c>
      <c r="B2662" s="10">
        <f t="shared" ca="1" si="345"/>
        <v>4.6027846043591003E-2</v>
      </c>
      <c r="C2662" s="57">
        <f ca="1">_xlfn.NORM.INV(B2662,'Input Parameters'!$E$19,'Input Parameters'!$F$19)</f>
        <v>424.94688833701935</v>
      </c>
      <c r="D2662" s="10">
        <f t="shared" ca="1" si="346"/>
        <v>0.16619636210235544</v>
      </c>
      <c r="E2662" s="59">
        <f ca="1">IF(_xlfn.NORM.INV(D2662,'Input Parameters'!$E$20,'Input Parameters'!$F$20)&lt;3500,3500,IF(_xlfn.NORM.INV(D2662,'Input Parameters'!$E$20,'Input Parameters'!$F$20)&gt;5500,5500,_xlfn.NORM.INV(D2662,'Input Parameters'!$E$20,'Input Parameters'!$F$20)))</f>
        <v>4121.4860633633052</v>
      </c>
      <c r="F2662" s="10">
        <f t="shared" ca="1" si="347"/>
        <v>0.94762677934407158</v>
      </c>
      <c r="G2662" s="61">
        <f ca="1">_xlfn.NORM.INV(F2662,'Input Parameters'!$E$21,'Input Parameters'!$F$21)</f>
        <v>297.60100943878535</v>
      </c>
      <c r="H2662" s="54">
        <f ca="1">EXP(E2662*(1/'Input Parameters'!$E$22-1/G2662))</f>
        <v>1.2429316171933673</v>
      </c>
      <c r="I2662" s="10">
        <f t="shared" ca="1" si="348"/>
        <v>0.88771285097079311</v>
      </c>
      <c r="J2662" s="29">
        <f ca="1">_xlfn.BETA.INV(I2662,'Input Parameters'!$L$24,'Input Parameters'!$M$24,'Input Parameters'!$J$24,'Input Parameters'!$K$24)</f>
        <v>0.78423953662791934</v>
      </c>
      <c r="K2662" s="156">
        <f ca="1">('Input Parameters'!$E$25/'Input Parameters'!$E$31)^$J2662</f>
        <v>3.6037520326856476E-3</v>
      </c>
      <c r="L2662" s="66">
        <f ca="1">$H2662*$C2662*'Input Parameters'!$E$23*K2662</f>
        <v>1.9034294716468063</v>
      </c>
      <c r="M2662" s="23">
        <f t="shared" ca="1" si="349"/>
        <v>0.6015072092203001</v>
      </c>
      <c r="N2662" s="15">
        <f ca="1">_xlfn.NORM.INV(M2662,'Input Parameters'!$E$26,'Input Parameters'!$F$26)</f>
        <v>3.9402255615754243E-2</v>
      </c>
      <c r="O2662" s="8">
        <f t="shared" ca="1" si="350"/>
        <v>0.6099382633899777</v>
      </c>
      <c r="P2662" s="29">
        <f ca="1">_xlfn.LOGNORM.INV(O2662,'Input Parameters'!$H$27,'Input Parameters'!$I$27)</f>
        <v>1.6107735175146689</v>
      </c>
      <c r="Q2662" s="10"/>
      <c r="R2662" s="15">
        <f>'Input Parameters'!$E$28</f>
        <v>12.7</v>
      </c>
      <c r="S2662" s="10">
        <f t="shared" ca="1" si="351"/>
        <v>0.22420108353113355</v>
      </c>
      <c r="T2662" s="25">
        <f ca="1">_xlfn.LOGNORM.INV(S2662,'Input Parameters'!$H$29,'Input Parameters'!$I$29)</f>
        <v>53.480643221717678</v>
      </c>
      <c r="U2662" s="10">
        <f t="shared" ca="1" si="352"/>
        <v>0.99164466964704179</v>
      </c>
      <c r="V2662" s="29">
        <f ca="1">IF('Input Parameters'!$D$30="Beta",_xlfn.BETA.INV(U2662,'Input Parameters'!$L$30,'Input Parameters'!$M$30,'Input Parameters'!$J$30,'Input Parameters'!$K$30),IF('Input Parameters'!$D$30="LogNorm",_xlfn.LOGNORM.INV(U2662,'Input Parameters'!$H$30,'Input Parameters'!$I$30)))</f>
        <v>2.5673674239128244</v>
      </c>
      <c r="W2662" s="2">
        <f ca="1">N2662+(P2662-N2662)*(1-ERF((T2662-R2662)/(2*SQRT(L2662*'Input Parameters'!$E$31))))</f>
        <v>9.6925845305003575E-2</v>
      </c>
      <c r="X2662">
        <f t="shared" ca="1" si="353"/>
        <v>1</v>
      </c>
      <c r="Y2662" s="7"/>
    </row>
    <row r="2663" spans="1:25" ht="15" customHeight="1" x14ac:dyDescent="0.3">
      <c r="A2663" s="130">
        <v>2656</v>
      </c>
      <c r="B2663" s="10">
        <f t="shared" ca="1" si="345"/>
        <v>0.18036348399975188</v>
      </c>
      <c r="C2663" s="57">
        <f ca="1">_xlfn.NORM.INV(B2663,'Input Parameters'!$E$19,'Input Parameters'!$F$19)</f>
        <v>490.06862778080949</v>
      </c>
      <c r="D2663" s="10">
        <f t="shared" ca="1" si="346"/>
        <v>0.90997752485316163</v>
      </c>
      <c r="E2663" s="59">
        <f ca="1">IF(_xlfn.NORM.INV(D2663,'Input Parameters'!$E$20,'Input Parameters'!$F$20)&lt;3500,3500,IF(_xlfn.NORM.INV(D2663,'Input Parameters'!$E$20,'Input Parameters'!$F$20)&gt;5500,5500,_xlfn.NORM.INV(D2663,'Input Parameters'!$E$20,'Input Parameters'!$F$20)))</f>
        <v>5500</v>
      </c>
      <c r="F2663" s="10">
        <f t="shared" ca="1" si="347"/>
        <v>9.475035011688937E-2</v>
      </c>
      <c r="G2663" s="61">
        <f ca="1">_xlfn.NORM.INV(F2663,'Input Parameters'!$E$21,'Input Parameters'!$F$21)</f>
        <v>274.53722725536085</v>
      </c>
      <c r="H2663" s="54">
        <f ca="1">EXP(E2663*(1/'Input Parameters'!$E$22-1/G2663))</f>
        <v>0.28297920232751622</v>
      </c>
      <c r="I2663" s="10">
        <f t="shared" ca="1" si="348"/>
        <v>0.80824980478393182</v>
      </c>
      <c r="J2663" s="29">
        <f ca="1">_xlfn.BETA.INV(I2663,'Input Parameters'!$L$24,'Input Parameters'!$M$24,'Input Parameters'!$J$24,'Input Parameters'!$K$24)</f>
        <v>0.73889114192058314</v>
      </c>
      <c r="K2663" s="156">
        <f ca="1">('Input Parameters'!$E$25/'Input Parameters'!$E$31)^$J2663</f>
        <v>4.989244062309048E-3</v>
      </c>
      <c r="L2663" s="66">
        <f ca="1">$H2663*$C2663*'Input Parameters'!$E$23*K2663</f>
        <v>0.69190452172558126</v>
      </c>
      <c r="M2663" s="23">
        <f t="shared" ca="1" si="349"/>
        <v>0.67514772358479902</v>
      </c>
      <c r="N2663" s="15">
        <f ca="1">_xlfn.NORM.INV(M2663,'Input Parameters'!$E$26,'Input Parameters'!$F$26)</f>
        <v>4.3537626051180695E-2</v>
      </c>
      <c r="O2663" s="8">
        <f t="shared" ca="1" si="350"/>
        <v>0.45100562573409919</v>
      </c>
      <c r="P2663" s="29">
        <f ca="1">_xlfn.LOGNORM.INV(O2663,'Input Parameters'!$H$27,'Input Parameters'!$I$27)</f>
        <v>1.3481614831935436</v>
      </c>
      <c r="Q2663" s="10"/>
      <c r="R2663" s="15">
        <f>'Input Parameters'!$E$28</f>
        <v>12.7</v>
      </c>
      <c r="S2663" s="10">
        <f t="shared" ca="1" si="351"/>
        <v>0.29346338624559343</v>
      </c>
      <c r="T2663" s="25">
        <f ca="1">_xlfn.LOGNORM.INV(S2663,'Input Parameters'!$H$29,'Input Parameters'!$I$29)</f>
        <v>54.785993761881173</v>
      </c>
      <c r="U2663" s="10">
        <f t="shared" ca="1" si="352"/>
        <v>0.96669347372497227</v>
      </c>
      <c r="V2663" s="29">
        <f ca="1">IF('Input Parameters'!$D$30="Beta",_xlfn.BETA.INV(U2663,'Input Parameters'!$L$30,'Input Parameters'!$M$30,'Input Parameters'!$J$30,'Input Parameters'!$K$30),IF('Input Parameters'!$D$30="LogNorm",_xlfn.LOGNORM.INV(U2663,'Input Parameters'!$H$30,'Input Parameters'!$I$30)))</f>
        <v>2.0596695477721281</v>
      </c>
      <c r="W2663" s="2">
        <f ca="1">N2663+(P2663-N2663)*(1-ERF((T2663-R2663)/(2*SQRT(L2663*'Input Parameters'!$E$31))))</f>
        <v>4.3989912020522964E-2</v>
      </c>
      <c r="X2663">
        <f t="shared" ca="1" si="353"/>
        <v>1</v>
      </c>
      <c r="Y2663" s="7"/>
    </row>
    <row r="2664" spans="1:25" ht="15" customHeight="1" x14ac:dyDescent="0.3">
      <c r="A2664" s="130">
        <v>2657</v>
      </c>
      <c r="B2664" s="10">
        <f t="shared" ca="1" si="345"/>
        <v>0.95848253189827604</v>
      </c>
      <c r="C2664" s="57">
        <f ca="1">_xlfn.NORM.INV(B2664,'Input Parameters'!$E$19,'Input Parameters'!$F$19)</f>
        <v>713.76738171589341</v>
      </c>
      <c r="D2664" s="10">
        <f t="shared" ca="1" si="346"/>
        <v>0.1050937827143168</v>
      </c>
      <c r="E2664" s="59">
        <f ca="1">IF(_xlfn.NORM.INV(D2664,'Input Parameters'!$E$20,'Input Parameters'!$F$20)&lt;3500,3500,IF(_xlfn.NORM.INV(D2664,'Input Parameters'!$E$20,'Input Parameters'!$F$20)&gt;5500,5500,_xlfn.NORM.INV(D2664,'Input Parameters'!$E$20,'Input Parameters'!$F$20)))</f>
        <v>3922.8651050720619</v>
      </c>
      <c r="F2664" s="10">
        <f t="shared" ca="1" si="347"/>
        <v>0.38672940230139297</v>
      </c>
      <c r="G2664" s="61">
        <f ca="1">_xlfn.NORM.INV(F2664,'Input Parameters'!$E$21,'Input Parameters'!$F$21)</f>
        <v>282.58747068913613</v>
      </c>
      <c r="H2664" s="54">
        <f ca="1">EXP(E2664*(1/'Input Parameters'!$E$22-1/G2664))</f>
        <v>0.61058865750597524</v>
      </c>
      <c r="I2664" s="10">
        <f t="shared" ca="1" si="348"/>
        <v>0.18854086342249365</v>
      </c>
      <c r="J2664" s="29">
        <f ca="1">_xlfn.BETA.INV(I2664,'Input Parameters'!$L$24,'Input Parameters'!$M$24,'Input Parameters'!$J$24,'Input Parameters'!$K$24)</f>
        <v>0.461804889737786</v>
      </c>
      <c r="K2664" s="156">
        <f ca="1">('Input Parameters'!$E$25/'Input Parameters'!$E$31)^$J2664</f>
        <v>3.6414821001530859E-2</v>
      </c>
      <c r="L2664" s="66">
        <f ca="1">$H2664*$C2664*'Input Parameters'!$E$23*K2664</f>
        <v>15.870244195601947</v>
      </c>
      <c r="M2664" s="23">
        <f t="shared" ca="1" si="349"/>
        <v>0.8837228597047273</v>
      </c>
      <c r="N2664" s="15">
        <f ca="1">_xlfn.NORM.INV(M2664,'Input Parameters'!$E$26,'Input Parameters'!$F$26)</f>
        <v>5.9069903646029848E-2</v>
      </c>
      <c r="O2664" s="8">
        <f t="shared" ca="1" si="350"/>
        <v>0.63628671212716148</v>
      </c>
      <c r="P2664" s="29">
        <f ca="1">_xlfn.LOGNORM.INV(O2664,'Input Parameters'!$H$27,'Input Parameters'!$I$27)</f>
        <v>1.6609912823135902</v>
      </c>
      <c r="Q2664" s="10"/>
      <c r="R2664" s="15">
        <f>'Input Parameters'!$E$28</f>
        <v>12.7</v>
      </c>
      <c r="S2664" s="10">
        <f t="shared" ca="1" si="351"/>
        <v>0.2249183442097783</v>
      </c>
      <c r="T2664" s="25">
        <f ca="1">_xlfn.LOGNORM.INV(S2664,'Input Parameters'!$H$29,'Input Parameters'!$I$29)</f>
        <v>53.495021149377614</v>
      </c>
      <c r="U2664" s="10">
        <f t="shared" ca="1" si="352"/>
        <v>0.52356257705131204</v>
      </c>
      <c r="V2664" s="29">
        <f ca="1">IF('Input Parameters'!$D$30="Beta",_xlfn.BETA.INV(U2664,'Input Parameters'!$L$30,'Input Parameters'!$M$30,'Input Parameters'!$J$30,'Input Parameters'!$K$30),IF('Input Parameters'!$D$30="LogNorm",_xlfn.LOGNORM.INV(U2664,'Input Parameters'!$H$30,'Input Parameters'!$I$30)))</f>
        <v>1.0227667248012484</v>
      </c>
      <c r="W2664" s="2">
        <f ca="1">N2664+(P2664-N2664)*(1-ERF((T2664-R2664)/(2*SQRT(L2664*'Input Parameters'!$E$31))))</f>
        <v>0.81037501790029498</v>
      </c>
      <c r="X2664">
        <f t="shared" ca="1" si="353"/>
        <v>1</v>
      </c>
      <c r="Y2664" s="7"/>
    </row>
    <row r="2665" spans="1:25" ht="15" customHeight="1" x14ac:dyDescent="0.3">
      <c r="A2665" s="130">
        <v>2658</v>
      </c>
      <c r="B2665" s="10">
        <f t="shared" ca="1" si="345"/>
        <v>0.76028253344481234</v>
      </c>
      <c r="C2665" s="57">
        <f ca="1">_xlfn.NORM.INV(B2665,'Input Parameters'!$E$19,'Input Parameters'!$F$19)</f>
        <v>627.05938806061476</v>
      </c>
      <c r="D2665" s="10">
        <f t="shared" ca="1" si="346"/>
        <v>0.7452798800805337</v>
      </c>
      <c r="E2665" s="59">
        <f ca="1">IF(_xlfn.NORM.INV(D2665,'Input Parameters'!$E$20,'Input Parameters'!$F$20)&lt;3500,3500,IF(_xlfn.NORM.INV(D2665,'Input Parameters'!$E$20,'Input Parameters'!$F$20)&gt;5500,5500,_xlfn.NORM.INV(D2665,'Input Parameters'!$E$20,'Input Parameters'!$F$20)))</f>
        <v>5261.7966818929472</v>
      </c>
      <c r="F2665" s="10">
        <f t="shared" ca="1" si="347"/>
        <v>0.57288489480543947</v>
      </c>
      <c r="G2665" s="61">
        <f ca="1">_xlfn.NORM.INV(F2665,'Input Parameters'!$E$21,'Input Parameters'!$F$21)</f>
        <v>286.29406833292109</v>
      </c>
      <c r="H2665" s="54">
        <f ca="1">EXP(E2665*(1/'Input Parameters'!$E$22-1/G2665))</f>
        <v>0.65662476077253396</v>
      </c>
      <c r="I2665" s="10">
        <f t="shared" ca="1" si="348"/>
        <v>0.93054257216941783</v>
      </c>
      <c r="J2665" s="29">
        <f ca="1">_xlfn.BETA.INV(I2665,'Input Parameters'!$L$24,'Input Parameters'!$M$24,'Input Parameters'!$J$24,'Input Parameters'!$K$24)</f>
        <v>0.81617785269945109</v>
      </c>
      <c r="K2665" s="156">
        <f ca="1">('Input Parameters'!$E$25/'Input Parameters'!$E$31)^$J2665</f>
        <v>2.8658485931343613E-3</v>
      </c>
      <c r="L2665" s="66">
        <f ca="1">$H2665*$C2665*'Input Parameters'!$E$23*K2665</f>
        <v>1.1799922967811178</v>
      </c>
      <c r="M2665" s="23">
        <f t="shared" ca="1" si="349"/>
        <v>0.1474774338139464</v>
      </c>
      <c r="N2665" s="15">
        <f ca="1">_xlfn.NORM.INV(M2665,'Input Parameters'!$E$26,'Input Parameters'!$F$26)</f>
        <v>1.2006409936819111E-2</v>
      </c>
      <c r="O2665" s="8">
        <f t="shared" ca="1" si="350"/>
        <v>0.33390863842257223</v>
      </c>
      <c r="P2665" s="29">
        <f ca="1">_xlfn.LOGNORM.INV(O2665,'Input Parameters'!$H$27,'Input Parameters'!$I$27)</f>
        <v>1.1774524785973197</v>
      </c>
      <c r="Q2665" s="10"/>
      <c r="R2665" s="15">
        <f>'Input Parameters'!$E$28</f>
        <v>12.7</v>
      </c>
      <c r="S2665" s="10">
        <f t="shared" ca="1" si="351"/>
        <v>0.66926409634875195</v>
      </c>
      <c r="T2665" s="25">
        <f ca="1">_xlfn.LOGNORM.INV(S2665,'Input Parameters'!$H$29,'Input Parameters'!$I$29)</f>
        <v>61.166184259367753</v>
      </c>
      <c r="U2665" s="10">
        <f t="shared" ca="1" si="352"/>
        <v>0.85057992340984856</v>
      </c>
      <c r="V2665" s="29">
        <f ca="1">IF('Input Parameters'!$D$30="Beta",_xlfn.BETA.INV(U2665,'Input Parameters'!$L$30,'Input Parameters'!$M$30,'Input Parameters'!$J$30,'Input Parameters'!$K$30),IF('Input Parameters'!$D$30="LogNorm",_xlfn.LOGNORM.INV(U2665,'Input Parameters'!$H$30,'Input Parameters'!$I$30)))</f>
        <v>1.505164082399993</v>
      </c>
      <c r="W2665" s="2">
        <f ca="1">N2665+(P2665-N2665)*(1-ERF((T2665-R2665)/(2*SQRT(L2665*'Input Parameters'!$E$31))))</f>
        <v>1.3877633054433458E-2</v>
      </c>
      <c r="X2665">
        <f t="shared" ca="1" si="353"/>
        <v>1</v>
      </c>
      <c r="Y2665" s="7"/>
    </row>
    <row r="2666" spans="1:25" ht="15" customHeight="1" x14ac:dyDescent="0.3">
      <c r="A2666" s="130">
        <v>2659</v>
      </c>
      <c r="B2666" s="10">
        <f t="shared" ca="1" si="345"/>
        <v>0.42403307702046411</v>
      </c>
      <c r="C2666" s="57">
        <f ca="1">_xlfn.NORM.INV(B2666,'Input Parameters'!$E$19,'Input Parameters'!$F$19)</f>
        <v>551.11094463130632</v>
      </c>
      <c r="D2666" s="10">
        <f t="shared" ca="1" si="346"/>
        <v>0.22093551381849652</v>
      </c>
      <c r="E2666" s="59">
        <f ca="1">IF(_xlfn.NORM.INV(D2666,'Input Parameters'!$E$20,'Input Parameters'!$F$20)&lt;3500,3500,IF(_xlfn.NORM.INV(D2666,'Input Parameters'!$E$20,'Input Parameters'!$F$20)&gt;5500,5500,_xlfn.NORM.INV(D2666,'Input Parameters'!$E$20,'Input Parameters'!$F$20)))</f>
        <v>4261.6737246633693</v>
      </c>
      <c r="F2666" s="10">
        <f t="shared" ca="1" si="347"/>
        <v>0.41616572133153484</v>
      </c>
      <c r="G2666" s="61">
        <f ca="1">_xlfn.NORM.INV(F2666,'Input Parameters'!$E$21,'Input Parameters'!$F$21)</f>
        <v>283.18594082896732</v>
      </c>
      <c r="H2666" s="54">
        <f ca="1">EXP(E2666*(1/'Input Parameters'!$E$22-1/G2666))</f>
        <v>0.60406800158674645</v>
      </c>
      <c r="I2666" s="10">
        <f t="shared" ca="1" si="348"/>
        <v>0.21243123098594319</v>
      </c>
      <c r="J2666" s="29">
        <f ca="1">_xlfn.BETA.INV(I2666,'Input Parameters'!$L$24,'Input Parameters'!$M$24,'Input Parameters'!$J$24,'Input Parameters'!$K$24)</f>
        <v>0.4758586316809475</v>
      </c>
      <c r="K2666" s="156">
        <f ca="1">('Input Parameters'!$E$25/'Input Parameters'!$E$31)^$J2666</f>
        <v>3.292264350871428E-2</v>
      </c>
      <c r="L2666" s="66">
        <f ca="1">$H2666*$C2666*'Input Parameters'!$E$23*K2666</f>
        <v>10.960227437736869</v>
      </c>
      <c r="M2666" s="23">
        <f t="shared" ca="1" si="349"/>
        <v>0.15617268671385631</v>
      </c>
      <c r="N2666" s="15">
        <f ca="1">_xlfn.NORM.INV(M2666,'Input Parameters'!$E$26,'Input Parameters'!$F$26)</f>
        <v>1.2783427818565223E-2</v>
      </c>
      <c r="O2666" s="8">
        <f t="shared" ca="1" si="350"/>
        <v>0.64383036088425494</v>
      </c>
      <c r="P2666" s="29">
        <f ca="1">_xlfn.LOGNORM.INV(O2666,'Input Parameters'!$H$27,'Input Parameters'!$I$27)</f>
        <v>1.6758759368904472</v>
      </c>
      <c r="Q2666" s="10"/>
      <c r="R2666" s="15">
        <f>'Input Parameters'!$E$28</f>
        <v>12.7</v>
      </c>
      <c r="S2666" s="10">
        <f t="shared" ca="1" si="351"/>
        <v>5.4457294933150102E-3</v>
      </c>
      <c r="T2666" s="25">
        <f ca="1">_xlfn.LOGNORM.INV(S2666,'Input Parameters'!$H$29,'Input Parameters'!$I$29)</f>
        <v>43.753261884396146</v>
      </c>
      <c r="U2666" s="10">
        <f t="shared" ca="1" si="352"/>
        <v>0.40893438960443473</v>
      </c>
      <c r="V2666" s="29">
        <f ca="1">IF('Input Parameters'!$D$30="Beta",_xlfn.BETA.INV(U2666,'Input Parameters'!$L$30,'Input Parameters'!$M$30,'Input Parameters'!$J$30,'Input Parameters'!$K$30),IF('Input Parameters'!$D$30="LogNorm",_xlfn.LOGNORM.INV(U2666,'Input Parameters'!$H$30,'Input Parameters'!$I$30)))</f>
        <v>0.91246468774077516</v>
      </c>
      <c r="W2666" s="2">
        <f ca="1">N2666+(P2666-N2666)*(1-ERF((T2666-R2666)/(2*SQRT(L2666*'Input Parameters'!$E$31))))</f>
        <v>0.85624637498377765</v>
      </c>
      <c r="X2666">
        <f t="shared" ca="1" si="353"/>
        <v>1</v>
      </c>
      <c r="Y2666" s="7"/>
    </row>
    <row r="2667" spans="1:25" ht="15" customHeight="1" x14ac:dyDescent="0.3">
      <c r="A2667" s="130">
        <v>2660</v>
      </c>
      <c r="B2667" s="10">
        <f t="shared" ca="1" si="345"/>
        <v>0.83449864141226915</v>
      </c>
      <c r="C2667" s="57">
        <f ca="1">_xlfn.NORM.INV(B2667,'Input Parameters'!$E$19,'Input Parameters'!$F$19)</f>
        <v>649.44212469608283</v>
      </c>
      <c r="D2667" s="10">
        <f t="shared" ca="1" si="346"/>
        <v>0.28433383834561632</v>
      </c>
      <c r="E2667" s="59">
        <f ca="1">IF(_xlfn.NORM.INV(D2667,'Input Parameters'!$E$20,'Input Parameters'!$F$20)&lt;3500,3500,IF(_xlfn.NORM.INV(D2667,'Input Parameters'!$E$20,'Input Parameters'!$F$20)&gt;5500,5500,_xlfn.NORM.INV(D2667,'Input Parameters'!$E$20,'Input Parameters'!$F$20)))</f>
        <v>4400.9896571695717</v>
      </c>
      <c r="F2667" s="10">
        <f t="shared" ca="1" si="347"/>
        <v>0.93374916822648379</v>
      </c>
      <c r="G2667" s="61">
        <f ca="1">_xlfn.NORM.INV(F2667,'Input Parameters'!$E$21,'Input Parameters'!$F$21)</f>
        <v>296.6738736036441</v>
      </c>
      <c r="H2667" s="54">
        <f ca="1">EXP(E2667*(1/'Input Parameters'!$E$22-1/G2667))</f>
        <v>1.2044298390812889</v>
      </c>
      <c r="I2667" s="10">
        <f t="shared" ca="1" si="348"/>
        <v>0.9783557967886326</v>
      </c>
      <c r="J2667" s="29">
        <f ca="1">_xlfn.BETA.INV(I2667,'Input Parameters'!$L$24,'Input Parameters'!$M$24,'Input Parameters'!$J$24,'Input Parameters'!$K$24)</f>
        <v>0.87210234928200969</v>
      </c>
      <c r="K2667" s="156">
        <f ca="1">('Input Parameters'!$E$25/'Input Parameters'!$E$31)^$J2667</f>
        <v>1.9187759449576223E-3</v>
      </c>
      <c r="L2667" s="66">
        <f ca="1">$H2667*$C2667*'Input Parameters'!$E$23*K2667</f>
        <v>1.5008808845789843</v>
      </c>
      <c r="M2667" s="23">
        <f t="shared" ca="1" si="349"/>
        <v>0.10155684706783685</v>
      </c>
      <c r="N2667" s="15">
        <f ca="1">_xlfn.NORM.INV(M2667,'Input Parameters'!$E$26,'Input Parameters'!$F$26)</f>
        <v>7.2726597005749634E-3</v>
      </c>
      <c r="O2667" s="8">
        <f t="shared" ca="1" si="350"/>
        <v>8.8163317422645604E-2</v>
      </c>
      <c r="P2667" s="29">
        <f ca="1">_xlfn.LOGNORM.INV(O2667,'Input Parameters'!$H$27,'Input Parameters'!$I$27)</f>
        <v>0.78270842259534312</v>
      </c>
      <c r="Q2667" s="10"/>
      <c r="R2667" s="15">
        <f>'Input Parameters'!$E$28</f>
        <v>12.7</v>
      </c>
      <c r="S2667" s="10">
        <f t="shared" ca="1" si="351"/>
        <v>0.97609536089048921</v>
      </c>
      <c r="T2667" s="25">
        <f ca="1">_xlfn.LOGNORM.INV(S2667,'Input Parameters'!$H$29,'Input Parameters'!$I$29)</f>
        <v>72.720805023662592</v>
      </c>
      <c r="U2667" s="10">
        <f t="shared" ca="1" si="352"/>
        <v>0.11501890377983015</v>
      </c>
      <c r="V2667" s="29">
        <f ca="1">IF('Input Parameters'!$D$30="Beta",_xlfn.BETA.INV(U2667,'Input Parameters'!$L$30,'Input Parameters'!$M$30,'Input Parameters'!$J$30,'Input Parameters'!$K$30),IF('Input Parameters'!$D$30="LogNorm",_xlfn.LOGNORM.INV(U2667,'Input Parameters'!$H$30,'Input Parameters'!$I$30)))</f>
        <v>0.62243806669469792</v>
      </c>
      <c r="W2667" s="2">
        <f ca="1">N2667+(P2667-N2667)*(1-ERF((T2667-R2667)/(2*SQRT(L2667*'Input Parameters'!$E$31))))</f>
        <v>7.6849135206564353E-3</v>
      </c>
      <c r="X2667">
        <f t="shared" ca="1" si="353"/>
        <v>1</v>
      </c>
      <c r="Y2667" s="7"/>
    </row>
    <row r="2668" spans="1:25" ht="15" customHeight="1" x14ac:dyDescent="0.3">
      <c r="A2668" s="130">
        <v>2661</v>
      </c>
      <c r="B2668" s="10">
        <f t="shared" ca="1" si="345"/>
        <v>0.68920067662607509</v>
      </c>
      <c r="C2668" s="57">
        <f ca="1">_xlfn.NORM.INV(B2668,'Input Parameters'!$E$19,'Input Parameters'!$F$19)</f>
        <v>609.00801021735037</v>
      </c>
      <c r="D2668" s="10">
        <f t="shared" ca="1" si="346"/>
        <v>0.48085623457720827</v>
      </c>
      <c r="E2668" s="59">
        <f ca="1">IF(_xlfn.NORM.INV(D2668,'Input Parameters'!$E$20,'Input Parameters'!$F$20)&lt;3500,3500,IF(_xlfn.NORM.INV(D2668,'Input Parameters'!$E$20,'Input Parameters'!$F$20)&gt;5500,5500,_xlfn.NORM.INV(D2668,'Input Parameters'!$E$20,'Input Parameters'!$F$20)))</f>
        <v>4766.3966856573752</v>
      </c>
      <c r="F2668" s="10">
        <f t="shared" ca="1" si="347"/>
        <v>0.49710013270228337</v>
      </c>
      <c r="G2668" s="61">
        <f ca="1">_xlfn.NORM.INV(F2668,'Input Parameters'!$E$21,'Input Parameters'!$F$21)</f>
        <v>284.79286602648767</v>
      </c>
      <c r="H2668" s="54">
        <f ca="1">EXP(E2668*(1/'Input Parameters'!$E$22-1/G2668))</f>
        <v>0.62575449275385664</v>
      </c>
      <c r="I2668" s="10">
        <f t="shared" ca="1" si="348"/>
        <v>0.47172694422090389</v>
      </c>
      <c r="J2668" s="29">
        <f ca="1">_xlfn.BETA.INV(I2668,'Input Parameters'!$L$24,'Input Parameters'!$M$24,'Input Parameters'!$J$24,'Input Parameters'!$K$24)</f>
        <v>0.59569817904228384</v>
      </c>
      <c r="K2668" s="156">
        <f ca="1">('Input Parameters'!$E$25/'Input Parameters'!$E$31)^$J2668</f>
        <v>1.3936146899544912E-2</v>
      </c>
      <c r="L2668" s="66">
        <f ca="1">$H2668*$C2668*'Input Parameters'!$E$23*K2668</f>
        <v>5.3109192332011519</v>
      </c>
      <c r="M2668" s="23">
        <f t="shared" ca="1" si="349"/>
        <v>0.75704789284388352</v>
      </c>
      <c r="N2668" s="15">
        <f ca="1">_xlfn.NORM.INV(M2668,'Input Parameters'!$E$26,'Input Parameters'!$F$26)</f>
        <v>4.8633596916914046E-2</v>
      </c>
      <c r="O2668" s="8">
        <f t="shared" ca="1" si="350"/>
        <v>0.12579931580334713</v>
      </c>
      <c r="P2668" s="29">
        <f ca="1">_xlfn.LOGNORM.INV(O2668,'Input Parameters'!$H$27,'Input Parameters'!$I$27)</f>
        <v>0.85727096369219324</v>
      </c>
      <c r="Q2668" s="10"/>
      <c r="R2668" s="15">
        <f>'Input Parameters'!$E$28</f>
        <v>12.7</v>
      </c>
      <c r="S2668" s="10">
        <f t="shared" ca="1" si="351"/>
        <v>0.24288675394657488</v>
      </c>
      <c r="T2668" s="25">
        <f ca="1">_xlfn.LOGNORM.INV(S2668,'Input Parameters'!$H$29,'Input Parameters'!$I$29)</f>
        <v>53.848381573527767</v>
      </c>
      <c r="U2668" s="10">
        <f t="shared" ca="1" si="352"/>
        <v>0.70963133248394161</v>
      </c>
      <c r="V2668" s="29">
        <f ca="1">IF('Input Parameters'!$D$30="Beta",_xlfn.BETA.INV(U2668,'Input Parameters'!$L$30,'Input Parameters'!$M$30,'Input Parameters'!$J$30,'Input Parameters'!$K$30),IF('Input Parameters'!$D$30="LogNorm",_xlfn.LOGNORM.INV(U2668,'Input Parameters'!$H$30,'Input Parameters'!$I$30)))</f>
        <v>1.2423528812419076</v>
      </c>
      <c r="W2668" s="2">
        <f ca="1">N2668+(P2668-N2668)*(1-ERF((T2668-R2668)/(2*SQRT(L2668*'Input Parameters'!$E$31))))</f>
        <v>0.2158164811190002</v>
      </c>
      <c r="X2668">
        <f t="shared" ca="1" si="353"/>
        <v>1</v>
      </c>
      <c r="Y2668" s="7"/>
    </row>
    <row r="2669" spans="1:25" ht="15" customHeight="1" x14ac:dyDescent="0.3">
      <c r="A2669" s="130">
        <v>2662</v>
      </c>
      <c r="B2669" s="10">
        <f t="shared" ca="1" si="345"/>
        <v>0.1760038548956866</v>
      </c>
      <c r="C2669" s="57">
        <f ca="1">_xlfn.NORM.INV(B2669,'Input Parameters'!$E$19,'Input Parameters'!$F$19)</f>
        <v>488.65567690705905</v>
      </c>
      <c r="D2669" s="10">
        <f t="shared" ca="1" si="346"/>
        <v>9.6396871915935933E-2</v>
      </c>
      <c r="E2669" s="59">
        <f ca="1">IF(_xlfn.NORM.INV(D2669,'Input Parameters'!$E$20,'Input Parameters'!$F$20)&lt;3500,3500,IF(_xlfn.NORM.INV(D2669,'Input Parameters'!$E$20,'Input Parameters'!$F$20)&gt;5500,5500,_xlfn.NORM.INV(D2669,'Input Parameters'!$E$20,'Input Parameters'!$F$20)))</f>
        <v>3888.3488074655934</v>
      </c>
      <c r="F2669" s="10">
        <f t="shared" ca="1" si="347"/>
        <v>0.86278097528078557</v>
      </c>
      <c r="G2669" s="61">
        <f ca="1">_xlfn.NORM.INV(F2669,'Input Parameters'!$E$21,'Input Parameters'!$F$21)</f>
        <v>293.44018789357591</v>
      </c>
      <c r="H2669" s="54">
        <f ca="1">EXP(E2669*(1/'Input Parameters'!$E$22-1/G2669))</f>
        <v>1.0201069464931207</v>
      </c>
      <c r="I2669" s="10">
        <f t="shared" ca="1" si="348"/>
        <v>0.9265998950638159</v>
      </c>
      <c r="J2669" s="29">
        <f ca="1">_xlfn.BETA.INV(I2669,'Input Parameters'!$L$24,'Input Parameters'!$M$24,'Input Parameters'!$J$24,'Input Parameters'!$K$24)</f>
        <v>0.81283810746285345</v>
      </c>
      <c r="K2669" s="156">
        <f ca="1">('Input Parameters'!$E$25/'Input Parameters'!$E$31)^$J2669</f>
        <v>2.9353371567828338E-3</v>
      </c>
      <c r="L2669" s="66">
        <f ca="1">$H2669*$C2669*'Input Parameters'!$E$23*K2669</f>
        <v>1.4632099493561901</v>
      </c>
      <c r="M2669" s="23">
        <f t="shared" ca="1" si="349"/>
        <v>0.19409132579119093</v>
      </c>
      <c r="N2669" s="15">
        <f ca="1">_xlfn.NORM.INV(M2669,'Input Parameters'!$E$26,'Input Parameters'!$F$26)</f>
        <v>1.5878725754986913E-2</v>
      </c>
      <c r="O2669" s="8">
        <f t="shared" ca="1" si="350"/>
        <v>0.97343166697247896</v>
      </c>
      <c r="P2669" s="29">
        <f ca="1">_xlfn.LOGNORM.INV(O2669,'Input Parameters'!$H$27,'Input Parameters'!$I$27)</f>
        <v>3.3492953798278626</v>
      </c>
      <c r="Q2669" s="10"/>
      <c r="R2669" s="15">
        <f>'Input Parameters'!$E$28</f>
        <v>12.7</v>
      </c>
      <c r="S2669" s="10">
        <f t="shared" ca="1" si="351"/>
        <v>0.25276712812556346</v>
      </c>
      <c r="T2669" s="25">
        <f ca="1">_xlfn.LOGNORM.INV(S2669,'Input Parameters'!$H$29,'Input Parameters'!$I$29)</f>
        <v>54.037578607885692</v>
      </c>
      <c r="U2669" s="10">
        <f t="shared" ca="1" si="352"/>
        <v>0.40958857234874291</v>
      </c>
      <c r="V2669" s="29">
        <f ca="1">IF('Input Parameters'!$D$30="Beta",_xlfn.BETA.INV(U2669,'Input Parameters'!$L$30,'Input Parameters'!$M$30,'Input Parameters'!$J$30,'Input Parameters'!$K$30),IF('Input Parameters'!$D$30="LogNorm",_xlfn.LOGNORM.INV(U2669,'Input Parameters'!$H$30,'Input Parameters'!$I$30)))</f>
        <v>0.91307066752106703</v>
      </c>
      <c r="W2669" s="2">
        <f ca="1">N2669+(P2669-N2669)*(1-ERF((T2669-R2669)/(2*SQRT(L2669*'Input Parameters'!$E$31))))</f>
        <v>6.8123171979737843E-2</v>
      </c>
      <c r="X2669">
        <f t="shared" ca="1" si="353"/>
        <v>1</v>
      </c>
      <c r="Y2669" s="7"/>
    </row>
    <row r="2670" spans="1:25" ht="15" customHeight="1" x14ac:dyDescent="0.3">
      <c r="A2670" s="130">
        <v>2663</v>
      </c>
      <c r="B2670" s="10">
        <f t="shared" ca="1" si="345"/>
        <v>0.93411059814119235</v>
      </c>
      <c r="C2670" s="57">
        <f ca="1">_xlfn.NORM.INV(B2670,'Input Parameters'!$E$19,'Input Parameters'!$F$19)</f>
        <v>694.65200186171182</v>
      </c>
      <c r="D2670" s="10">
        <f t="shared" ca="1" si="346"/>
        <v>0.54657837657455055</v>
      </c>
      <c r="E2670" s="59">
        <f ca="1">IF(_xlfn.NORM.INV(D2670,'Input Parameters'!$E$20,'Input Parameters'!$F$20)&lt;3500,3500,IF(_xlfn.NORM.INV(D2670,'Input Parameters'!$E$20,'Input Parameters'!$F$20)&gt;5500,5500,_xlfn.NORM.INV(D2670,'Input Parameters'!$E$20,'Input Parameters'!$F$20)))</f>
        <v>4881.9148460770593</v>
      </c>
      <c r="F2670" s="10">
        <f t="shared" ca="1" si="347"/>
        <v>0.95937572251781156</v>
      </c>
      <c r="G2670" s="61">
        <f ca="1">_xlfn.NORM.INV(F2670,'Input Parameters'!$E$21,'Input Parameters'!$F$21)</f>
        <v>298.55380908902873</v>
      </c>
      <c r="H2670" s="54">
        <f ca="1">EXP(E2670*(1/'Input Parameters'!$E$22-1/G2670))</f>
        <v>1.3633562335376868</v>
      </c>
      <c r="I2670" s="10">
        <f t="shared" ca="1" si="348"/>
        <v>0.61515800217074035</v>
      </c>
      <c r="J2670" s="29">
        <f ca="1">_xlfn.BETA.INV(I2670,'Input Parameters'!$L$24,'Input Parameters'!$M$24,'Input Parameters'!$J$24,'Input Parameters'!$K$24)</f>
        <v>0.65354297875533929</v>
      </c>
      <c r="K2670" s="156">
        <f ca="1">('Input Parameters'!$E$25/'Input Parameters'!$E$31)^$J2670</f>
        <v>9.2030369201339512E-3</v>
      </c>
      <c r="L2670" s="66">
        <f ca="1">$H2670*$C2670*'Input Parameters'!$E$23*K2670</f>
        <v>8.715810999197803</v>
      </c>
      <c r="M2670" s="23">
        <f t="shared" ca="1" si="349"/>
        <v>7.3626016753753132E-2</v>
      </c>
      <c r="N2670" s="15">
        <f ca="1">_xlfn.NORM.INV(M2670,'Input Parameters'!$E$26,'Input Parameters'!$F$26)</f>
        <v>3.5645655192870045E-3</v>
      </c>
      <c r="O2670" s="8">
        <f t="shared" ca="1" si="350"/>
        <v>0.32326279064683161</v>
      </c>
      <c r="P2670" s="29">
        <f ca="1">_xlfn.LOGNORM.INV(O2670,'Input Parameters'!$H$27,'Input Parameters'!$I$27)</f>
        <v>1.1622116531515032</v>
      </c>
      <c r="Q2670" s="10"/>
      <c r="R2670" s="15">
        <f>'Input Parameters'!$E$28</f>
        <v>12.7</v>
      </c>
      <c r="S2670" s="10">
        <f t="shared" ca="1" si="351"/>
        <v>0.79353986730334281</v>
      </c>
      <c r="T2670" s="25">
        <f ca="1">_xlfn.LOGNORM.INV(S2670,'Input Parameters'!$H$29,'Input Parameters'!$I$29)</f>
        <v>63.838567062203701</v>
      </c>
      <c r="U2670" s="10">
        <f t="shared" ca="1" si="352"/>
        <v>0.56190233964148928</v>
      </c>
      <c r="V2670" s="29">
        <f ca="1">IF('Input Parameters'!$D$30="Beta",_xlfn.BETA.INV(U2670,'Input Parameters'!$L$30,'Input Parameters'!$M$30,'Input Parameters'!$J$30,'Input Parameters'!$K$30),IF('Input Parameters'!$D$30="LogNorm",_xlfn.LOGNORM.INV(U2670,'Input Parameters'!$H$30,'Input Parameters'!$I$30)))</f>
        <v>1.0625200726662836</v>
      </c>
      <c r="W2670" s="2">
        <f ca="1">N2670+(P2670-N2670)*(1-ERF((T2670-R2670)/(2*SQRT(L2670*'Input Parameters'!$E$31))))</f>
        <v>0.25920289534193092</v>
      </c>
      <c r="X2670">
        <f t="shared" ca="1" si="353"/>
        <v>1</v>
      </c>
      <c r="Y2670" s="7"/>
    </row>
    <row r="2671" spans="1:25" ht="15" customHeight="1" x14ac:dyDescent="0.3">
      <c r="A2671" s="130">
        <v>2664</v>
      </c>
      <c r="B2671" s="10">
        <f t="shared" ca="1" si="345"/>
        <v>8.9010966428882288E-2</v>
      </c>
      <c r="C2671" s="57">
        <f ca="1">_xlfn.NORM.INV(B2671,'Input Parameters'!$E$19,'Input Parameters'!$F$19)</f>
        <v>453.48943983006183</v>
      </c>
      <c r="D2671" s="10">
        <f t="shared" ca="1" si="346"/>
        <v>2.6181096389695901E-2</v>
      </c>
      <c r="E2671" s="59">
        <f ca="1">IF(_xlfn.NORM.INV(D2671,'Input Parameters'!$E$20,'Input Parameters'!$F$20)&lt;3500,3500,IF(_xlfn.NORM.INV(D2671,'Input Parameters'!$E$20,'Input Parameters'!$F$20)&gt;5500,5500,_xlfn.NORM.INV(D2671,'Input Parameters'!$E$20,'Input Parameters'!$F$20)))</f>
        <v>3500</v>
      </c>
      <c r="F2671" s="10">
        <f t="shared" ca="1" si="347"/>
        <v>0.3602478495074557</v>
      </c>
      <c r="G2671" s="61">
        <f ca="1">_xlfn.NORM.INV(F2671,'Input Parameters'!$E$21,'Input Parameters'!$F$21)</f>
        <v>282.03772044467684</v>
      </c>
      <c r="H2671" s="54">
        <f ca="1">EXP(E2671*(1/'Input Parameters'!$E$22-1/G2671))</f>
        <v>0.62857803311114113</v>
      </c>
      <c r="I2671" s="10">
        <f t="shared" ca="1" si="348"/>
        <v>0.88433331671520277</v>
      </c>
      <c r="J2671" s="29">
        <f ca="1">_xlfn.BETA.INV(I2671,'Input Parameters'!$L$24,'Input Parameters'!$M$24,'Input Parameters'!$J$24,'Input Parameters'!$K$24)</f>
        <v>0.78203092595829571</v>
      </c>
      <c r="K2671" s="156">
        <f ca="1">('Input Parameters'!$E$25/'Input Parameters'!$E$31)^$J2671</f>
        <v>3.661303047889709E-3</v>
      </c>
      <c r="L2671" s="66">
        <f ca="1">$H2671*$C2671*'Input Parameters'!$E$23*K2671</f>
        <v>1.0436672488194878</v>
      </c>
      <c r="M2671" s="23">
        <f t="shared" ca="1" si="349"/>
        <v>0.38845541671366735</v>
      </c>
      <c r="N2671" s="15">
        <f ca="1">_xlfn.NORM.INV(M2671,'Input Parameters'!$E$26,'Input Parameters'!$F$26)</f>
        <v>2.8049712490275807E-2</v>
      </c>
      <c r="O2671" s="8">
        <f t="shared" ca="1" si="350"/>
        <v>0.81285749980683697</v>
      </c>
      <c r="P2671" s="29">
        <f ca="1">_xlfn.LOGNORM.INV(O2671,'Input Parameters'!$H$27,'Input Parameters'!$I$27)</f>
        <v>2.1091461724223053</v>
      </c>
      <c r="Q2671" s="10"/>
      <c r="R2671" s="15">
        <f>'Input Parameters'!$E$28</f>
        <v>12.7</v>
      </c>
      <c r="S2671" s="10">
        <f t="shared" ca="1" si="351"/>
        <v>0.37482023909670181</v>
      </c>
      <c r="T2671" s="25">
        <f ca="1">_xlfn.LOGNORM.INV(S2671,'Input Parameters'!$H$29,'Input Parameters'!$I$29)</f>
        <v>56.182434330082316</v>
      </c>
      <c r="U2671" s="10">
        <f t="shared" ca="1" si="352"/>
        <v>0.54425320904800989</v>
      </c>
      <c r="V2671" s="29">
        <f ca="1">IF('Input Parameters'!$D$30="Beta",_xlfn.BETA.INV(U2671,'Input Parameters'!$L$30,'Input Parameters'!$M$30,'Input Parameters'!$J$30,'Input Parameters'!$K$30),IF('Input Parameters'!$D$30="LogNorm",_xlfn.LOGNORM.INV(U2671,'Input Parameters'!$H$30,'Input Parameters'!$I$30)))</f>
        <v>1.0439798661215167</v>
      </c>
      <c r="W2671" s="2">
        <f ca="1">N2671+(P2671-N2671)*(1-ERF((T2671-R2671)/(2*SQRT(L2671*'Input Parameters'!$E$31))))</f>
        <v>3.3492569895250048E-2</v>
      </c>
      <c r="X2671">
        <f t="shared" ca="1" si="353"/>
        <v>1</v>
      </c>
      <c r="Y2671" s="7"/>
    </row>
    <row r="2672" spans="1:25" ht="15" customHeight="1" x14ac:dyDescent="0.3">
      <c r="A2672" s="130">
        <v>2665</v>
      </c>
      <c r="B2672" s="10">
        <f t="shared" ca="1" si="345"/>
        <v>0.18283366513033961</v>
      </c>
      <c r="C2672" s="57">
        <f ca="1">_xlfn.NORM.INV(B2672,'Input Parameters'!$E$19,'Input Parameters'!$F$19)</f>
        <v>490.85970473495718</v>
      </c>
      <c r="D2672" s="10">
        <f t="shared" ca="1" si="346"/>
        <v>0.48834368451422894</v>
      </c>
      <c r="E2672" s="59">
        <f ca="1">IF(_xlfn.NORM.INV(D2672,'Input Parameters'!$E$20,'Input Parameters'!$F$20)&lt;3500,3500,IF(_xlfn.NORM.INV(D2672,'Input Parameters'!$E$20,'Input Parameters'!$F$20)&gt;5500,5500,_xlfn.NORM.INV(D2672,'Input Parameters'!$E$20,'Input Parameters'!$F$20)))</f>
        <v>4779.5444540977769</v>
      </c>
      <c r="F2672" s="10">
        <f t="shared" ca="1" si="347"/>
        <v>0.84797109118958425</v>
      </c>
      <c r="G2672" s="61">
        <f ca="1">_xlfn.NORM.INV(F2672,'Input Parameters'!$E$21,'Input Parameters'!$F$21)</f>
        <v>292.92827576859759</v>
      </c>
      <c r="H2672" s="54">
        <f ca="1">EXP(E2672*(1/'Input Parameters'!$E$22-1/G2672))</f>
        <v>0.99601382405064143</v>
      </c>
      <c r="I2672" s="10">
        <f t="shared" ca="1" si="348"/>
        <v>0.78890664653878073</v>
      </c>
      <c r="J2672" s="29">
        <f ca="1">_xlfn.BETA.INV(I2672,'Input Parameters'!$L$24,'Input Parameters'!$M$24,'Input Parameters'!$J$24,'Input Parameters'!$K$24)</f>
        <v>0.72927899421444375</v>
      </c>
      <c r="K2672" s="156">
        <f ca="1">('Input Parameters'!$E$25/'Input Parameters'!$E$31)^$J2672</f>
        <v>5.3454065754845658E-3</v>
      </c>
      <c r="L2672" s="66">
        <f ca="1">$H2672*$C2672*'Input Parameters'!$E$23*K2672</f>
        <v>2.6133855867192457</v>
      </c>
      <c r="M2672" s="23">
        <f t="shared" ca="1" si="349"/>
        <v>0.7566795274991388</v>
      </c>
      <c r="N2672" s="15">
        <f ca="1">_xlfn.NORM.INV(M2672,'Input Parameters'!$E$26,'Input Parameters'!$F$26)</f>
        <v>4.8608888035910958E-2</v>
      </c>
      <c r="O2672" s="8">
        <f t="shared" ca="1" si="350"/>
        <v>0.70138795535071474</v>
      </c>
      <c r="P2672" s="29">
        <f ca="1">_xlfn.LOGNORM.INV(O2672,'Input Parameters'!$H$27,'Input Parameters'!$I$27)</f>
        <v>1.7985492028885177</v>
      </c>
      <c r="Q2672" s="10"/>
      <c r="R2672" s="15">
        <f>'Input Parameters'!$E$28</f>
        <v>12.7</v>
      </c>
      <c r="S2672" s="10">
        <f t="shared" ca="1" si="351"/>
        <v>0.60230976725841479</v>
      </c>
      <c r="T2672" s="25">
        <f ca="1">_xlfn.LOGNORM.INV(S2672,'Input Parameters'!$H$29,'Input Parameters'!$I$29)</f>
        <v>59.952219374850223</v>
      </c>
      <c r="U2672" s="10">
        <f t="shared" ca="1" si="352"/>
        <v>0.13741543093768582</v>
      </c>
      <c r="V2672" s="29">
        <f ca="1">IF('Input Parameters'!$D$30="Beta",_xlfn.BETA.INV(U2672,'Input Parameters'!$L$30,'Input Parameters'!$M$30,'Input Parameters'!$J$30,'Input Parameters'!$K$30),IF('Input Parameters'!$D$30="LogNorm",_xlfn.LOGNORM.INV(U2672,'Input Parameters'!$H$30,'Input Parameters'!$I$30)))</f>
        <v>0.64958556517708288</v>
      </c>
      <c r="W2672" s="2">
        <f ca="1">N2672+(P2672-N2672)*(1-ERF((T2672-R2672)/(2*SQRT(L2672*'Input Parameters'!$E$31))))</f>
        <v>0.1164188241181901</v>
      </c>
      <c r="X2672">
        <f t="shared" ca="1" si="353"/>
        <v>1</v>
      </c>
      <c r="Y2672" s="7"/>
    </row>
    <row r="2673" spans="1:25" ht="15" customHeight="1" x14ac:dyDescent="0.3">
      <c r="A2673" s="130">
        <v>2666</v>
      </c>
      <c r="B2673" s="10">
        <f t="shared" ca="1" si="345"/>
        <v>0.39715012557451512</v>
      </c>
      <c r="C2673" s="57">
        <f ca="1">_xlfn.NORM.INV(B2673,'Input Parameters'!$E$19,'Input Parameters'!$F$19)</f>
        <v>545.26826260380085</v>
      </c>
      <c r="D2673" s="10">
        <f t="shared" ca="1" si="346"/>
        <v>0.59155624250385375</v>
      </c>
      <c r="E2673" s="59">
        <f ca="1">IF(_xlfn.NORM.INV(D2673,'Input Parameters'!$E$20,'Input Parameters'!$F$20)&lt;3500,3500,IF(_xlfn.NORM.INV(D2673,'Input Parameters'!$E$20,'Input Parameters'!$F$20)&gt;5500,5500,_xlfn.NORM.INV(D2673,'Input Parameters'!$E$20,'Input Parameters'!$F$20)))</f>
        <v>4962.0850281674957</v>
      </c>
      <c r="F2673" s="10">
        <f t="shared" ca="1" si="347"/>
        <v>0.83527445295723823</v>
      </c>
      <c r="G2673" s="61">
        <f ca="1">_xlfn.NORM.INV(F2673,'Input Parameters'!$E$21,'Input Parameters'!$F$21)</f>
        <v>292.51522998199357</v>
      </c>
      <c r="H2673" s="54">
        <f ca="1">EXP(E2673*(1/'Input Parameters'!$E$22-1/G2673))</f>
        <v>0.97232398206510251</v>
      </c>
      <c r="I2673" s="10">
        <f t="shared" ca="1" si="348"/>
        <v>0.1732669182023443</v>
      </c>
      <c r="J2673" s="29">
        <f ca="1">_xlfn.BETA.INV(I2673,'Input Parameters'!$L$24,'Input Parameters'!$M$24,'Input Parameters'!$J$24,'Input Parameters'!$K$24)</f>
        <v>0.45227102336930092</v>
      </c>
      <c r="K2673" s="156">
        <f ca="1">('Input Parameters'!$E$25/'Input Parameters'!$E$31)^$J2673</f>
        <v>3.8992429330489117E-2</v>
      </c>
      <c r="L2673" s="66">
        <f ca="1">$H2673*$C2673*'Input Parameters'!$E$23*K2673</f>
        <v>20.672905129216211</v>
      </c>
      <c r="M2673" s="23">
        <f t="shared" ca="1" si="349"/>
        <v>0.78348308923935195</v>
      </c>
      <c r="N2673" s="15">
        <f ca="1">_xlfn.NORM.INV(M2673,'Input Parameters'!$E$26,'Input Parameters'!$F$26)</f>
        <v>5.046422507056459E-2</v>
      </c>
      <c r="O2673" s="8">
        <f t="shared" ca="1" si="350"/>
        <v>0.70091897489756183</v>
      </c>
      <c r="P2673" s="29">
        <f ca="1">_xlfn.LOGNORM.INV(O2673,'Input Parameters'!$H$27,'Input Parameters'!$I$27)</f>
        <v>1.7974743814787788</v>
      </c>
      <c r="Q2673" s="10"/>
      <c r="R2673" s="15">
        <f>'Input Parameters'!$E$28</f>
        <v>12.7</v>
      </c>
      <c r="S2673" s="10">
        <f t="shared" ca="1" si="351"/>
        <v>0.80049765048760679</v>
      </c>
      <c r="T2673" s="25">
        <f ca="1">_xlfn.LOGNORM.INV(S2673,'Input Parameters'!$H$29,'Input Parameters'!$I$29)</f>
        <v>64.015377399194122</v>
      </c>
      <c r="U2673" s="10">
        <f t="shared" ca="1" si="352"/>
        <v>2.9629728609696815E-2</v>
      </c>
      <c r="V2673" s="29">
        <f ca="1">IF('Input Parameters'!$D$30="Beta",_xlfn.BETA.INV(U2673,'Input Parameters'!$L$30,'Input Parameters'!$M$30,'Input Parameters'!$J$30,'Input Parameters'!$K$30),IF('Input Parameters'!$D$30="LogNorm",_xlfn.LOGNORM.INV(U2673,'Input Parameters'!$H$30,'Input Parameters'!$I$30)))</f>
        <v>0.47490852212483625</v>
      </c>
      <c r="W2673" s="2">
        <f ca="1">N2673+(P2673-N2673)*(1-ERF((T2673-R2673)/(2*SQRT(L2673*'Input Parameters'!$E$31))))</f>
        <v>0.79266348293283351</v>
      </c>
      <c r="X2673">
        <f t="shared" ca="1" si="353"/>
        <v>0</v>
      </c>
      <c r="Y2673" s="7"/>
    </row>
    <row r="2674" spans="1:25" ht="15" customHeight="1" x14ac:dyDescent="0.3">
      <c r="A2674" s="130">
        <v>2667</v>
      </c>
      <c r="B2674" s="10">
        <f t="shared" ca="1" si="345"/>
        <v>0.80667519324184389</v>
      </c>
      <c r="C2674" s="57">
        <f ca="1">_xlfn.NORM.INV(B2674,'Input Parameters'!$E$19,'Input Parameters'!$F$19)</f>
        <v>640.45243356783726</v>
      </c>
      <c r="D2674" s="10">
        <f t="shared" ca="1" si="346"/>
        <v>0.68622857765165801</v>
      </c>
      <c r="E2674" s="59">
        <f ca="1">IF(_xlfn.NORM.INV(D2674,'Input Parameters'!$E$20,'Input Parameters'!$F$20)&lt;3500,3500,IF(_xlfn.NORM.INV(D2674,'Input Parameters'!$E$20,'Input Parameters'!$F$20)&gt;5500,5500,_xlfn.NORM.INV(D2674,'Input Parameters'!$E$20,'Input Parameters'!$F$20)))</f>
        <v>5139.6317468336138</v>
      </c>
      <c r="F2674" s="10">
        <f t="shared" ca="1" si="347"/>
        <v>4.1196836844199836E-2</v>
      </c>
      <c r="G2674" s="61">
        <f ca="1">_xlfn.NORM.INV(F2674,'Input Parameters'!$E$21,'Input Parameters'!$F$21)</f>
        <v>271.19746956105143</v>
      </c>
      <c r="H2674" s="54">
        <f ca="1">EXP(E2674*(1/'Input Parameters'!$E$22-1/G2674))</f>
        <v>0.2440905432703406</v>
      </c>
      <c r="I2674" s="10">
        <f t="shared" ca="1" si="348"/>
        <v>0.38756363936348714</v>
      </c>
      <c r="J2674" s="29">
        <f ca="1">_xlfn.BETA.INV(I2674,'Input Parameters'!$L$24,'Input Parameters'!$M$24,'Input Parameters'!$J$24,'Input Parameters'!$K$24)</f>
        <v>0.56060233148760763</v>
      </c>
      <c r="K2674" s="156">
        <f ca="1">('Input Parameters'!$E$25/'Input Parameters'!$E$31)^$J2674</f>
        <v>1.7925919791457696E-2</v>
      </c>
      <c r="L2674" s="66">
        <f ca="1">$H2674*$C2674*'Input Parameters'!$E$23*K2674</f>
        <v>2.802330044898075</v>
      </c>
      <c r="M2674" s="23">
        <f t="shared" ca="1" si="349"/>
        <v>0.99212324466496926</v>
      </c>
      <c r="N2674" s="15">
        <f ca="1">_xlfn.NORM.INV(M2674,'Input Parameters'!$E$26,'Input Parameters'!$F$26)</f>
        <v>8.4706108334504149E-2</v>
      </c>
      <c r="O2674" s="8">
        <f t="shared" ca="1" si="350"/>
        <v>6.2716387477283697E-2</v>
      </c>
      <c r="P2674" s="29">
        <f ca="1">_xlfn.LOGNORM.INV(O2674,'Input Parameters'!$H$27,'Input Parameters'!$I$27)</f>
        <v>0.72272790723891422</v>
      </c>
      <c r="Q2674" s="10"/>
      <c r="R2674" s="15">
        <f>'Input Parameters'!$E$28</f>
        <v>12.7</v>
      </c>
      <c r="S2674" s="10">
        <f t="shared" ca="1" si="351"/>
        <v>0.41600669396324319</v>
      </c>
      <c r="T2674" s="25">
        <f ca="1">_xlfn.LOGNORM.INV(S2674,'Input Parameters'!$H$29,'Input Parameters'!$I$29)</f>
        <v>56.861395600396833</v>
      </c>
      <c r="U2674" s="10">
        <f t="shared" ca="1" si="352"/>
        <v>0.5847359704734707</v>
      </c>
      <c r="V2674" s="29">
        <f ca="1">IF('Input Parameters'!$D$30="Beta",_xlfn.BETA.INV(U2674,'Input Parameters'!$L$30,'Input Parameters'!$M$30,'Input Parameters'!$J$30,'Input Parameters'!$K$30),IF('Input Parameters'!$D$30="LogNorm",_xlfn.LOGNORM.INV(U2674,'Input Parameters'!$H$30,'Input Parameters'!$I$30)))</f>
        <v>1.0872008500325008</v>
      </c>
      <c r="W2674" s="2">
        <f ca="1">N2674+(P2674-N2674)*(1-ERF((T2674-R2674)/(2*SQRT(L2674*'Input Parameters'!$E$31))))</f>
        <v>0.12434490772523066</v>
      </c>
      <c r="X2674">
        <f t="shared" ca="1" si="353"/>
        <v>1</v>
      </c>
      <c r="Y2674" s="7"/>
    </row>
    <row r="2675" spans="1:25" ht="15" customHeight="1" x14ac:dyDescent="0.3">
      <c r="A2675" s="130">
        <v>2668</v>
      </c>
      <c r="B2675" s="10">
        <f t="shared" ca="1" si="345"/>
        <v>0.51997240229323394</v>
      </c>
      <c r="C2675" s="57">
        <f ca="1">_xlfn.NORM.INV(B2675,'Input Parameters'!$E$19,'Input Parameters'!$F$19)</f>
        <v>571.53212498377582</v>
      </c>
      <c r="D2675" s="10">
        <f t="shared" ca="1" si="346"/>
        <v>0.20966876131369705</v>
      </c>
      <c r="E2675" s="59">
        <f ca="1">IF(_xlfn.NORM.INV(D2675,'Input Parameters'!$E$20,'Input Parameters'!$F$20)&lt;3500,3500,IF(_xlfn.NORM.INV(D2675,'Input Parameters'!$E$20,'Input Parameters'!$F$20)&gt;5500,5500,_xlfn.NORM.INV(D2675,'Input Parameters'!$E$20,'Input Parameters'!$F$20)))</f>
        <v>4234.7002220959312</v>
      </c>
      <c r="F2675" s="10">
        <f t="shared" ca="1" si="347"/>
        <v>0.14061046665606525</v>
      </c>
      <c r="G2675" s="61">
        <f ca="1">_xlfn.NORM.INV(F2675,'Input Parameters'!$E$21,'Input Parameters'!$F$21)</f>
        <v>276.38021594961941</v>
      </c>
      <c r="H2675" s="54">
        <f ca="1">EXP(E2675*(1/'Input Parameters'!$E$22-1/G2675))</f>
        <v>0.41932564864639965</v>
      </c>
      <c r="I2675" s="10">
        <f t="shared" ca="1" si="348"/>
        <v>0.39295367064658315</v>
      </c>
      <c r="J2675" s="29">
        <f ca="1">_xlfn.BETA.INV(I2675,'Input Parameters'!$L$24,'Input Parameters'!$M$24,'Input Parameters'!$J$24,'Input Parameters'!$K$24)</f>
        <v>0.56291225059167194</v>
      </c>
      <c r="K2675" s="156">
        <f ca="1">('Input Parameters'!$E$25/'Input Parameters'!$E$31)^$J2675</f>
        <v>1.763132912560918E-2</v>
      </c>
      <c r="L2675" s="66">
        <f ca="1">$H2675*$C2675*'Input Parameters'!$E$23*K2675</f>
        <v>4.2254904690081734</v>
      </c>
      <c r="M2675" s="23">
        <f t="shared" ca="1" si="349"/>
        <v>0.2371658100900873</v>
      </c>
      <c r="N2675" s="15">
        <f ca="1">_xlfn.NORM.INV(M2675,'Input Parameters'!$E$26,'Input Parameters'!$F$26)</f>
        <v>1.8975570195659375E-2</v>
      </c>
      <c r="O2675" s="8">
        <f t="shared" ca="1" si="350"/>
        <v>0.70293164434493249</v>
      </c>
      <c r="P2675" s="29">
        <f ca="1">_xlfn.LOGNORM.INV(O2675,'Input Parameters'!$H$27,'Input Parameters'!$I$27)</f>
        <v>1.8020970632627014</v>
      </c>
      <c r="Q2675" s="10"/>
      <c r="R2675" s="15">
        <f>'Input Parameters'!$E$28</f>
        <v>12.7</v>
      </c>
      <c r="S2675" s="10">
        <f t="shared" ca="1" si="351"/>
        <v>0.84537958363684873</v>
      </c>
      <c r="T2675" s="25">
        <f ca="1">_xlfn.LOGNORM.INV(S2675,'Input Parameters'!$H$29,'Input Parameters'!$I$29)</f>
        <v>65.273969097175581</v>
      </c>
      <c r="U2675" s="10">
        <f t="shared" ca="1" si="352"/>
        <v>0.17448362162123798</v>
      </c>
      <c r="V2675" s="29">
        <f ca="1">IF('Input Parameters'!$D$30="Beta",_xlfn.BETA.INV(U2675,'Input Parameters'!$L$30,'Input Parameters'!$M$30,'Input Parameters'!$J$30,'Input Parameters'!$K$30),IF('Input Parameters'!$D$30="LogNorm",_xlfn.LOGNORM.INV(U2675,'Input Parameters'!$H$30,'Input Parameters'!$I$30)))</f>
        <v>0.69064097195715635</v>
      </c>
      <c r="W2675" s="2">
        <f ca="1">N2675+(P2675-N2675)*(1-ERF((T2675-R2675)/(2*SQRT(L2675*'Input Parameters'!$E$31))))</f>
        <v>0.14473835199575227</v>
      </c>
      <c r="X2675">
        <f t="shared" ca="1" si="353"/>
        <v>1</v>
      </c>
      <c r="Y2675" s="7"/>
    </row>
    <row r="2676" spans="1:25" ht="15" customHeight="1" x14ac:dyDescent="0.3">
      <c r="A2676" s="130">
        <v>2669</v>
      </c>
      <c r="B2676" s="10">
        <f t="shared" ca="1" si="345"/>
        <v>0.52548628639664918</v>
      </c>
      <c r="C2676" s="57">
        <f ca="1">_xlfn.NORM.INV(B2676,'Input Parameters'!$E$19,'Input Parameters'!$F$19)</f>
        <v>572.7019297842113</v>
      </c>
      <c r="D2676" s="10">
        <f t="shared" ca="1" si="346"/>
        <v>0.91731282364774436</v>
      </c>
      <c r="E2676" s="59">
        <f ca="1">IF(_xlfn.NORM.INV(D2676,'Input Parameters'!$E$20,'Input Parameters'!$F$20)&lt;3500,3500,IF(_xlfn.NORM.INV(D2676,'Input Parameters'!$E$20,'Input Parameters'!$F$20)&gt;5500,5500,_xlfn.NORM.INV(D2676,'Input Parameters'!$E$20,'Input Parameters'!$F$20)))</f>
        <v>5500</v>
      </c>
      <c r="F2676" s="10">
        <f t="shared" ca="1" si="347"/>
        <v>0.25992510195632323</v>
      </c>
      <c r="G2676" s="61">
        <f ca="1">_xlfn.NORM.INV(F2676,'Input Parameters'!$E$21,'Input Parameters'!$F$21)</f>
        <v>279.79149005351763</v>
      </c>
      <c r="H2676" s="54">
        <f ca="1">EXP(E2676*(1/'Input Parameters'!$E$22-1/G2676))</f>
        <v>0.41223380741869792</v>
      </c>
      <c r="I2676" s="10">
        <f t="shared" ca="1" si="348"/>
        <v>0.88243818762215898</v>
      </c>
      <c r="J2676" s="29">
        <f ca="1">_xlfn.BETA.INV(I2676,'Input Parameters'!$L$24,'Input Parameters'!$M$24,'Input Parameters'!$J$24,'Input Parameters'!$K$24)</f>
        <v>0.7808072682525844</v>
      </c>
      <c r="K2676" s="156">
        <f ca="1">('Input Parameters'!$E$25/'Input Parameters'!$E$31)^$J2676</f>
        <v>3.693583315335299E-3</v>
      </c>
      <c r="L2676" s="66">
        <f ca="1">$H2676*$C2676*'Input Parameters'!$E$23*K2676</f>
        <v>0.872007362559578</v>
      </c>
      <c r="M2676" s="23">
        <f t="shared" ca="1" si="349"/>
        <v>0.32261584007377608</v>
      </c>
      <c r="N2676" s="15">
        <f ca="1">_xlfn.NORM.INV(M2676,'Input Parameters'!$E$26,'Input Parameters'!$F$26)</f>
        <v>2.4331674485775036E-2</v>
      </c>
      <c r="O2676" s="8">
        <f t="shared" ca="1" si="350"/>
        <v>0.74465344660186994</v>
      </c>
      <c r="P2676" s="29">
        <f ca="1">_xlfn.LOGNORM.INV(O2676,'Input Parameters'!$H$27,'Input Parameters'!$I$27)</f>
        <v>1.904484956317954</v>
      </c>
      <c r="Q2676" s="10"/>
      <c r="R2676" s="15">
        <f>'Input Parameters'!$E$28</f>
        <v>12.7</v>
      </c>
      <c r="S2676" s="10">
        <f t="shared" ca="1" si="351"/>
        <v>0.74403179236395345</v>
      </c>
      <c r="T2676" s="25">
        <f ca="1">_xlfn.LOGNORM.INV(S2676,'Input Parameters'!$H$29,'Input Parameters'!$I$29)</f>
        <v>62.681334769782779</v>
      </c>
      <c r="U2676" s="10">
        <f t="shared" ca="1" si="352"/>
        <v>0.28524070449414707</v>
      </c>
      <c r="V2676" s="29">
        <f ca="1">IF('Input Parameters'!$D$30="Beta",_xlfn.BETA.INV(U2676,'Input Parameters'!$L$30,'Input Parameters'!$M$30,'Input Parameters'!$J$30,'Input Parameters'!$K$30),IF('Input Parameters'!$D$30="LogNorm",_xlfn.LOGNORM.INV(U2676,'Input Parameters'!$H$30,'Input Parameters'!$I$30)))</f>
        <v>0.7988977292446332</v>
      </c>
      <c r="W2676" s="2">
        <f ca="1">N2676+(P2676-N2676)*(1-ERF((T2676-R2676)/(2*SQRT(L2676*'Input Parameters'!$E$31))))</f>
        <v>2.462100565152248E-2</v>
      </c>
      <c r="X2676">
        <f t="shared" ca="1" si="353"/>
        <v>1</v>
      </c>
      <c r="Y2676" s="7"/>
    </row>
    <row r="2677" spans="1:25" ht="15" customHeight="1" x14ac:dyDescent="0.3">
      <c r="A2677" s="130">
        <v>2670</v>
      </c>
      <c r="B2677" s="10">
        <f t="shared" ca="1" si="345"/>
        <v>0.51727660610316994</v>
      </c>
      <c r="C2677" s="57">
        <f ca="1">_xlfn.NORM.INV(B2677,'Input Parameters'!$E$19,'Input Parameters'!$F$19)</f>
        <v>570.96050403251013</v>
      </c>
      <c r="D2677" s="10">
        <f t="shared" ca="1" si="346"/>
        <v>0.20567128472098084</v>
      </c>
      <c r="E2677" s="59">
        <f ca="1">IF(_xlfn.NORM.INV(D2677,'Input Parameters'!$E$20,'Input Parameters'!$F$20)&lt;3500,3500,IF(_xlfn.NORM.INV(D2677,'Input Parameters'!$E$20,'Input Parameters'!$F$20)&gt;5500,5500,_xlfn.NORM.INV(D2677,'Input Parameters'!$E$20,'Input Parameters'!$F$20)))</f>
        <v>4224.9266963371956</v>
      </c>
      <c r="F2677" s="10">
        <f t="shared" ca="1" si="347"/>
        <v>0.79538470064561617</v>
      </c>
      <c r="G2677" s="61">
        <f ca="1">_xlfn.NORM.INV(F2677,'Input Parameters'!$E$21,'Input Parameters'!$F$21)</f>
        <v>291.33645216827404</v>
      </c>
      <c r="H2677" s="54">
        <f ca="1">EXP(E2677*(1/'Input Parameters'!$E$22-1/G2677))</f>
        <v>0.92096206893630284</v>
      </c>
      <c r="I2677" s="10">
        <f t="shared" ca="1" si="348"/>
        <v>0.4401176016914371</v>
      </c>
      <c r="J2677" s="29">
        <f ca="1">_xlfn.BETA.INV(I2677,'Input Parameters'!$L$24,'Input Parameters'!$M$24,'Input Parameters'!$J$24,'Input Parameters'!$K$24)</f>
        <v>0.5827269044403478</v>
      </c>
      <c r="K2677" s="156">
        <f ca="1">('Input Parameters'!$E$25/'Input Parameters'!$E$31)^$J2677</f>
        <v>1.5295153576239239E-2</v>
      </c>
      <c r="L2677" s="66">
        <f ca="1">$H2677*$C2677*'Input Parameters'!$E$23*K2677</f>
        <v>8.0426959868570087</v>
      </c>
      <c r="M2677" s="23">
        <f t="shared" ca="1" si="349"/>
        <v>0.37614376340057409</v>
      </c>
      <c r="N2677" s="15">
        <f ca="1">_xlfn.NORM.INV(M2677,'Input Parameters'!$E$26,'Input Parameters'!$F$26)</f>
        <v>2.7371885155071284E-2</v>
      </c>
      <c r="O2677" s="8">
        <f t="shared" ca="1" si="350"/>
        <v>0.40189738191096414</v>
      </c>
      <c r="P2677" s="29">
        <f ca="1">_xlfn.LOGNORM.INV(O2677,'Input Parameters'!$H$27,'Input Parameters'!$I$27)</f>
        <v>1.2754508999861445</v>
      </c>
      <c r="Q2677" s="10"/>
      <c r="R2677" s="15">
        <f>'Input Parameters'!$E$28</f>
        <v>12.7</v>
      </c>
      <c r="S2677" s="10">
        <f t="shared" ca="1" si="351"/>
        <v>0.18097158368428379</v>
      </c>
      <c r="T2677" s="25">
        <f ca="1">_xlfn.LOGNORM.INV(S2677,'Input Parameters'!$H$29,'Input Parameters'!$I$29)</f>
        <v>52.566343400605909</v>
      </c>
      <c r="U2677" s="10">
        <f t="shared" ca="1" si="352"/>
        <v>0.84767925699756308</v>
      </c>
      <c r="V2677" s="29">
        <f ca="1">IF('Input Parameters'!$D$30="Beta",_xlfn.BETA.INV(U2677,'Input Parameters'!$L$30,'Input Parameters'!$M$30,'Input Parameters'!$J$30,'Input Parameters'!$K$30),IF('Input Parameters'!$D$30="LogNorm",_xlfn.LOGNORM.INV(U2677,'Input Parameters'!$H$30,'Input Parameters'!$I$30)))</f>
        <v>1.497826030628792</v>
      </c>
      <c r="W2677" s="2">
        <f ca="1">N2677+(P2677-N2677)*(1-ERF((T2677-R2677)/(2*SQRT(L2677*'Input Parameters'!$E$31))))</f>
        <v>0.42702949239921534</v>
      </c>
      <c r="X2677">
        <f t="shared" ca="1" si="353"/>
        <v>1</v>
      </c>
      <c r="Y2677" s="7"/>
    </row>
    <row r="2678" spans="1:25" ht="15" customHeight="1" x14ac:dyDescent="0.3">
      <c r="A2678" s="130">
        <v>2671</v>
      </c>
      <c r="B2678" s="10">
        <f t="shared" ca="1" si="345"/>
        <v>0.77528605435876896</v>
      </c>
      <c r="C2678" s="57">
        <f ca="1">_xlfn.NORM.INV(B2678,'Input Parameters'!$E$19,'Input Parameters'!$F$19)</f>
        <v>631.21319426930893</v>
      </c>
      <c r="D2678" s="10">
        <f t="shared" ca="1" si="346"/>
        <v>0.98727504891738893</v>
      </c>
      <c r="E2678" s="59">
        <f ca="1">IF(_xlfn.NORM.INV(D2678,'Input Parameters'!$E$20,'Input Parameters'!$F$20)&lt;3500,3500,IF(_xlfn.NORM.INV(D2678,'Input Parameters'!$E$20,'Input Parameters'!$F$20)&gt;5500,5500,_xlfn.NORM.INV(D2678,'Input Parameters'!$E$20,'Input Parameters'!$F$20)))</f>
        <v>5500</v>
      </c>
      <c r="F2678" s="10">
        <f t="shared" ca="1" si="347"/>
        <v>0.14701832193397812</v>
      </c>
      <c r="G2678" s="61">
        <f ca="1">_xlfn.NORM.INV(F2678,'Input Parameters'!$E$21,'Input Parameters'!$F$21)</f>
        <v>276.60244353850072</v>
      </c>
      <c r="H2678" s="54">
        <f ca="1">EXP(E2678*(1/'Input Parameters'!$E$22-1/G2678))</f>
        <v>0.32863658164506565</v>
      </c>
      <c r="I2678" s="10">
        <f t="shared" ca="1" si="348"/>
        <v>0.76129893505212798</v>
      </c>
      <c r="J2678" s="29">
        <f ca="1">_xlfn.BETA.INV(I2678,'Input Parameters'!$L$24,'Input Parameters'!$M$24,'Input Parameters'!$J$24,'Input Parameters'!$K$24)</f>
        <v>0.71616312756140754</v>
      </c>
      <c r="K2678" s="156">
        <f ca="1">('Input Parameters'!$E$25/'Input Parameters'!$E$31)^$J2678</f>
        <v>5.8727611320986296E-3</v>
      </c>
      <c r="L2678" s="66">
        <f ca="1">$H2678*$C2678*'Input Parameters'!$E$23*K2678</f>
        <v>1.2182440802270253</v>
      </c>
      <c r="M2678" s="23">
        <f t="shared" ca="1" si="349"/>
        <v>0.68074006719046443</v>
      </c>
      <c r="N2678" s="15">
        <f ca="1">_xlfn.NORM.INV(M2678,'Input Parameters'!$E$26,'Input Parameters'!$F$26)</f>
        <v>4.386515484873961E-2</v>
      </c>
      <c r="O2678" s="8">
        <f t="shared" ca="1" si="350"/>
        <v>0.63977658127721837</v>
      </c>
      <c r="P2678" s="29">
        <f ca="1">_xlfn.LOGNORM.INV(O2678,'Input Parameters'!$H$27,'Input Parameters'!$I$27)</f>
        <v>1.6678474050529297</v>
      </c>
      <c r="Q2678" s="10"/>
      <c r="R2678" s="15">
        <f>'Input Parameters'!$E$28</f>
        <v>12.7</v>
      </c>
      <c r="S2678" s="10">
        <f t="shared" ca="1" si="351"/>
        <v>0.52003087295861838</v>
      </c>
      <c r="T2678" s="25">
        <f ca="1">_xlfn.LOGNORM.INV(S2678,'Input Parameters'!$H$29,'Input Parameters'!$I$29)</f>
        <v>58.561158976849455</v>
      </c>
      <c r="U2678" s="10">
        <f t="shared" ca="1" si="352"/>
        <v>0.79989258809177188</v>
      </c>
      <c r="V2678" s="29">
        <f ca="1">IF('Input Parameters'!$D$30="Beta",_xlfn.BETA.INV(U2678,'Input Parameters'!$L$30,'Input Parameters'!$M$30,'Input Parameters'!$J$30,'Input Parameters'!$K$30),IF('Input Parameters'!$D$30="LogNorm",_xlfn.LOGNORM.INV(U2678,'Input Parameters'!$H$30,'Input Parameters'!$I$30)))</f>
        <v>1.3922835062542571</v>
      </c>
      <c r="W2678" s="2">
        <f ca="1">N2678+(P2678-N2678)*(1-ERF((T2678-R2678)/(2*SQRT(L2678*'Input Parameters'!$E$31))))</f>
        <v>4.9228472391876749E-2</v>
      </c>
      <c r="X2678">
        <f t="shared" ca="1" si="353"/>
        <v>1</v>
      </c>
      <c r="Y2678" s="7"/>
    </row>
    <row r="2679" spans="1:25" ht="15" customHeight="1" x14ac:dyDescent="0.3">
      <c r="A2679" s="130">
        <v>2672</v>
      </c>
      <c r="B2679" s="10">
        <f t="shared" ca="1" si="345"/>
        <v>6.1104026960393631E-2</v>
      </c>
      <c r="C2679" s="57">
        <f ca="1">_xlfn.NORM.INV(B2679,'Input Parameters'!$E$19,'Input Parameters'!$F$19)</f>
        <v>436.69919611530463</v>
      </c>
      <c r="D2679" s="10">
        <f t="shared" ca="1" si="346"/>
        <v>2.5349609021582564E-2</v>
      </c>
      <c r="E2679" s="59">
        <f ca="1">IF(_xlfn.NORM.INV(D2679,'Input Parameters'!$E$20,'Input Parameters'!$F$20)&lt;3500,3500,IF(_xlfn.NORM.INV(D2679,'Input Parameters'!$E$20,'Input Parameters'!$F$20)&gt;5500,5500,_xlfn.NORM.INV(D2679,'Input Parameters'!$E$20,'Input Parameters'!$F$20)))</f>
        <v>3500</v>
      </c>
      <c r="F2679" s="10">
        <f t="shared" ca="1" si="347"/>
        <v>0.86160682828144253</v>
      </c>
      <c r="G2679" s="61">
        <f ca="1">_xlfn.NORM.INV(F2679,'Input Parameters'!$E$21,'Input Parameters'!$F$21)</f>
        <v>293.39827594671556</v>
      </c>
      <c r="H2679" s="54">
        <f ca="1">EXP(E2679*(1/'Input Parameters'!$E$22-1/G2679))</f>
        <v>1.0163475557320973</v>
      </c>
      <c r="I2679" s="10">
        <f t="shared" ca="1" si="348"/>
        <v>0.97720777865110486</v>
      </c>
      <c r="J2679" s="29">
        <f ca="1">_xlfn.BETA.INV(I2679,'Input Parameters'!$L$24,'Input Parameters'!$M$24,'Input Parameters'!$J$24,'Input Parameters'!$K$24)</f>
        <v>0.87010251853944842</v>
      </c>
      <c r="K2679" s="156">
        <f ca="1">('Input Parameters'!$E$25/'Input Parameters'!$E$31)^$J2679</f>
        <v>1.9465008706154724E-3</v>
      </c>
      <c r="L2679" s="66">
        <f ca="1">$H2679*$C2679*'Input Parameters'!$E$23*K2679</f>
        <v>0.86393136594622821</v>
      </c>
      <c r="M2679" s="23">
        <f t="shared" ca="1" si="349"/>
        <v>2.4352557168854316E-2</v>
      </c>
      <c r="N2679" s="15">
        <f ca="1">_xlfn.NORM.INV(M2679,'Input Parameters'!$E$26,'Input Parameters'!$F$26)</f>
        <v>-7.3944450775924805E-3</v>
      </c>
      <c r="O2679" s="8">
        <f t="shared" ca="1" si="350"/>
        <v>0.54580652383623973</v>
      </c>
      <c r="P2679" s="29">
        <f ca="1">_xlfn.LOGNORM.INV(O2679,'Input Parameters'!$H$27,'Input Parameters'!$I$27)</f>
        <v>1.4979861250468669</v>
      </c>
      <c r="Q2679" s="10"/>
      <c r="R2679" s="15">
        <f>'Input Parameters'!$E$28</f>
        <v>12.7</v>
      </c>
      <c r="S2679" s="10">
        <f t="shared" ca="1" si="351"/>
        <v>0.81623696815555202</v>
      </c>
      <c r="T2679" s="25">
        <f ca="1">_xlfn.LOGNORM.INV(S2679,'Input Parameters'!$H$29,'Input Parameters'!$I$29)</f>
        <v>64.431548554057301</v>
      </c>
      <c r="U2679" s="10">
        <f t="shared" ca="1" si="352"/>
        <v>0.13605817789792496</v>
      </c>
      <c r="V2679" s="29">
        <f ca="1">IF('Input Parameters'!$D$30="Beta",_xlfn.BETA.INV(U2679,'Input Parameters'!$L$30,'Input Parameters'!$M$30,'Input Parameters'!$J$30,'Input Parameters'!$K$30),IF('Input Parameters'!$D$30="LogNorm",_xlfn.LOGNORM.INV(U2679,'Input Parameters'!$H$30,'Input Parameters'!$I$30)))</f>
        <v>0.64800013278154878</v>
      </c>
      <c r="W2679" s="2">
        <f ca="1">N2679+(P2679-N2679)*(1-ERF((T2679-R2679)/(2*SQRT(L2679*'Input Parameters'!$E$31))))</f>
        <v>-7.2694673161538123E-3</v>
      </c>
      <c r="X2679">
        <f t="shared" ca="1" si="353"/>
        <v>1</v>
      </c>
      <c r="Y2679" s="7"/>
    </row>
    <row r="2680" spans="1:25" ht="15" customHeight="1" x14ac:dyDescent="0.3">
      <c r="A2680" s="130">
        <v>2673</v>
      </c>
      <c r="B2680" s="10">
        <f t="shared" ca="1" si="345"/>
        <v>9.3280128419600206E-2</v>
      </c>
      <c r="C2680" s="57">
        <f ca="1">_xlfn.NORM.INV(B2680,'Input Parameters'!$E$19,'Input Parameters'!$F$19)</f>
        <v>455.69042305380759</v>
      </c>
      <c r="D2680" s="10">
        <f t="shared" ca="1" si="346"/>
        <v>0.74103900098587794</v>
      </c>
      <c r="E2680" s="59">
        <f ca="1">IF(_xlfn.NORM.INV(D2680,'Input Parameters'!$E$20,'Input Parameters'!$F$20)&lt;3500,3500,IF(_xlfn.NORM.INV(D2680,'Input Parameters'!$E$20,'Input Parameters'!$F$20)&gt;5500,5500,_xlfn.NORM.INV(D2680,'Input Parameters'!$E$20,'Input Parameters'!$F$20)))</f>
        <v>5252.5863288967175</v>
      </c>
      <c r="F2680" s="10">
        <f t="shared" ca="1" si="347"/>
        <v>0.12073057988209046</v>
      </c>
      <c r="G2680" s="61">
        <f ca="1">_xlfn.NORM.INV(F2680,'Input Parameters'!$E$21,'Input Parameters'!$F$21)</f>
        <v>275.64324843994928</v>
      </c>
      <c r="H2680" s="54">
        <f ca="1">EXP(E2680*(1/'Input Parameters'!$E$22-1/G2680))</f>
        <v>0.32341300388872107</v>
      </c>
      <c r="I2680" s="10">
        <f t="shared" ca="1" si="348"/>
        <v>0.52002457360408227</v>
      </c>
      <c r="J2680" s="29">
        <f ca="1">_xlfn.BETA.INV(I2680,'Input Parameters'!$L$24,'Input Parameters'!$M$24,'Input Parameters'!$J$24,'Input Parameters'!$K$24)</f>
        <v>0.61523048474529407</v>
      </c>
      <c r="K2680" s="156">
        <f ca="1">('Input Parameters'!$E$25/'Input Parameters'!$E$31)^$J2680</f>
        <v>1.2114099642177637E-2</v>
      </c>
      <c r="L2680" s="66">
        <f ca="1">$H2680*$C2680*'Input Parameters'!$E$23*K2680</f>
        <v>1.7853300754204009</v>
      </c>
      <c r="M2680" s="23">
        <f t="shared" ca="1" si="349"/>
        <v>0.86711958660046651</v>
      </c>
      <c r="N2680" s="15">
        <f ca="1">_xlfn.NORM.INV(M2680,'Input Parameters'!$E$26,'Input Parameters'!$F$26)</f>
        <v>5.7370438148140288E-2</v>
      </c>
      <c r="O2680" s="8">
        <f t="shared" ca="1" si="350"/>
        <v>0.12354615144406411</v>
      </c>
      <c r="P2680" s="29">
        <f ca="1">_xlfn.LOGNORM.INV(O2680,'Input Parameters'!$H$27,'Input Parameters'!$I$27)</f>
        <v>0.85312210180431181</v>
      </c>
      <c r="Q2680" s="10"/>
      <c r="R2680" s="15">
        <f>'Input Parameters'!$E$28</f>
        <v>12.7</v>
      </c>
      <c r="S2680" s="10">
        <f t="shared" ca="1" si="351"/>
        <v>0.17095962721734725</v>
      </c>
      <c r="T2680" s="25">
        <f ca="1">_xlfn.LOGNORM.INV(S2680,'Input Parameters'!$H$29,'Input Parameters'!$I$29)</f>
        <v>52.338373403982203</v>
      </c>
      <c r="U2680" s="10">
        <f t="shared" ca="1" si="352"/>
        <v>0.10438808662878563</v>
      </c>
      <c r="V2680" s="29">
        <f ca="1">IF('Input Parameters'!$D$30="Beta",_xlfn.BETA.INV(U2680,'Input Parameters'!$L$30,'Input Parameters'!$M$30,'Input Parameters'!$J$30,'Input Parameters'!$K$30),IF('Input Parameters'!$D$30="LogNorm",_xlfn.LOGNORM.INV(U2680,'Input Parameters'!$H$30,'Input Parameters'!$I$30)))</f>
        <v>0.60868085471447009</v>
      </c>
      <c r="W2680" s="2">
        <f ca="1">N2680+(P2680-N2680)*(1-ERF((T2680-R2680)/(2*SQRT(L2680*'Input Parameters'!$E$31))))</f>
        <v>8.5963727952892269E-2</v>
      </c>
      <c r="X2680">
        <f t="shared" ca="1" si="353"/>
        <v>1</v>
      </c>
      <c r="Y2680" s="7"/>
    </row>
    <row r="2681" spans="1:25" ht="15" customHeight="1" x14ac:dyDescent="0.3">
      <c r="A2681" s="130">
        <v>2674</v>
      </c>
      <c r="B2681" s="10">
        <f t="shared" ca="1" si="345"/>
        <v>0.32515731070710341</v>
      </c>
      <c r="C2681" s="57">
        <f ca="1">_xlfn.NORM.INV(B2681,'Input Parameters'!$E$19,'Input Parameters'!$F$19)</f>
        <v>528.99402435356069</v>
      </c>
      <c r="D2681" s="10">
        <f t="shared" ca="1" si="346"/>
        <v>0.47196439925301714</v>
      </c>
      <c r="E2681" s="59">
        <f ca="1">IF(_xlfn.NORM.INV(D2681,'Input Parameters'!$E$20,'Input Parameters'!$F$20)&lt;3500,3500,IF(_xlfn.NORM.INV(D2681,'Input Parameters'!$E$20,'Input Parameters'!$F$20)&gt;5500,5500,_xlfn.NORM.INV(D2681,'Input Parameters'!$E$20,'Input Parameters'!$F$20)))</f>
        <v>4750.7670593416105</v>
      </c>
      <c r="F2681" s="10">
        <f t="shared" ca="1" si="347"/>
        <v>0.32398798311756705</v>
      </c>
      <c r="G2681" s="61">
        <f ca="1">_xlfn.NORM.INV(F2681,'Input Parameters'!$E$21,'Input Parameters'!$F$21)</f>
        <v>281.26131409784045</v>
      </c>
      <c r="H2681" s="54">
        <f ca="1">EXP(E2681*(1/'Input Parameters'!$E$22-1/G2681))</f>
        <v>0.50828412911034138</v>
      </c>
      <c r="I2681" s="10">
        <f t="shared" ca="1" si="348"/>
        <v>0.23082966348054279</v>
      </c>
      <c r="J2681" s="29">
        <f ca="1">_xlfn.BETA.INV(I2681,'Input Parameters'!$L$24,'Input Parameters'!$M$24,'Input Parameters'!$J$24,'Input Parameters'!$K$24)</f>
        <v>0.48608757705283512</v>
      </c>
      <c r="K2681" s="156">
        <f ca="1">('Input Parameters'!$E$25/'Input Parameters'!$E$31)^$J2681</f>
        <v>3.0593355527693229E-2</v>
      </c>
      <c r="L2681" s="66">
        <f ca="1">$H2681*$C2681*'Input Parameters'!$E$23*K2681</f>
        <v>8.2259190085343352</v>
      </c>
      <c r="M2681" s="23">
        <f t="shared" ca="1" si="349"/>
        <v>0.78384551132110414</v>
      </c>
      <c r="N2681" s="15">
        <f ca="1">_xlfn.NORM.INV(M2681,'Input Parameters'!$E$26,'Input Parameters'!$F$26)</f>
        <v>5.0490179344651401E-2</v>
      </c>
      <c r="O2681" s="8">
        <f t="shared" ca="1" si="350"/>
        <v>0.37354733271416818</v>
      </c>
      <c r="P2681" s="29">
        <f ca="1">_xlfn.LOGNORM.INV(O2681,'Input Parameters'!$H$27,'Input Parameters'!$I$27)</f>
        <v>1.234352413602023</v>
      </c>
      <c r="Q2681" s="10"/>
      <c r="R2681" s="15">
        <f>'Input Parameters'!$E$28</f>
        <v>12.7</v>
      </c>
      <c r="S2681" s="10">
        <f t="shared" ca="1" si="351"/>
        <v>9.8021286933564045E-2</v>
      </c>
      <c r="T2681" s="25">
        <f ca="1">_xlfn.LOGNORM.INV(S2681,'Input Parameters'!$H$29,'Input Parameters'!$I$29)</f>
        <v>50.363815844451423</v>
      </c>
      <c r="U2681" s="10">
        <f t="shared" ca="1" si="352"/>
        <v>4.9129656302584479E-2</v>
      </c>
      <c r="V2681" s="29">
        <f ca="1">IF('Input Parameters'!$D$30="Beta",_xlfn.BETA.INV(U2681,'Input Parameters'!$L$30,'Input Parameters'!$M$30,'Input Parameters'!$J$30,'Input Parameters'!$K$30),IF('Input Parameters'!$D$30="LogNorm",_xlfn.LOGNORM.INV(U2681,'Input Parameters'!$H$30,'Input Parameters'!$I$30)))</f>
        <v>0.52059374048179452</v>
      </c>
      <c r="W2681" s="2">
        <f ca="1">N2681+(P2681-N2681)*(1-ERF((T2681-R2681)/(2*SQRT(L2681*'Input Parameters'!$E$31))))</f>
        <v>0.46852288708937961</v>
      </c>
      <c r="X2681">
        <f t="shared" ca="1" si="353"/>
        <v>1</v>
      </c>
      <c r="Y2681" s="7"/>
    </row>
    <row r="2682" spans="1:25" ht="15" customHeight="1" x14ac:dyDescent="0.3">
      <c r="A2682" s="130">
        <v>2675</v>
      </c>
      <c r="B2682" s="10">
        <f t="shared" ca="1" si="345"/>
        <v>0.75922705047917127</v>
      </c>
      <c r="C2682" s="57">
        <f ca="1">_xlfn.NORM.INV(B2682,'Input Parameters'!$E$19,'Input Parameters'!$F$19)</f>
        <v>626.77265132881041</v>
      </c>
      <c r="D2682" s="10">
        <f t="shared" ca="1" si="346"/>
        <v>5.7230547589568692E-2</v>
      </c>
      <c r="E2682" s="59">
        <f ca="1">IF(_xlfn.NORM.INV(D2682,'Input Parameters'!$E$20,'Input Parameters'!$F$20)&lt;3500,3500,IF(_xlfn.NORM.INV(D2682,'Input Parameters'!$E$20,'Input Parameters'!$F$20)&gt;5500,5500,_xlfn.NORM.INV(D2682,'Input Parameters'!$E$20,'Input Parameters'!$F$20)))</f>
        <v>3695.0814292753271</v>
      </c>
      <c r="F2682" s="10">
        <f t="shared" ca="1" si="347"/>
        <v>0.87606540182397952</v>
      </c>
      <c r="G2682" s="61">
        <f ca="1">_xlfn.NORM.INV(F2682,'Input Parameters'!$E$21,'Input Parameters'!$F$21)</f>
        <v>293.93254758548409</v>
      </c>
      <c r="H2682" s="54">
        <f ca="1">EXP(E2682*(1/'Input Parameters'!$E$22-1/G2682))</f>
        <v>1.0408222529370283</v>
      </c>
      <c r="I2682" s="10">
        <f t="shared" ca="1" si="348"/>
        <v>0.40362550810088826</v>
      </c>
      <c r="J2682" s="29">
        <f ca="1">_xlfn.BETA.INV(I2682,'Input Parameters'!$L$24,'Input Parameters'!$M$24,'Input Parameters'!$J$24,'Input Parameters'!$K$24)</f>
        <v>0.56745530344986139</v>
      </c>
      <c r="K2682" s="156">
        <f ca="1">('Input Parameters'!$E$25/'Input Parameters'!$E$31)^$J2682</f>
        <v>1.7065989708293313E-2</v>
      </c>
      <c r="L2682" s="66">
        <f ca="1">$H2682*$C2682*'Input Parameters'!$E$23*K2682</f>
        <v>11.133150666634881</v>
      </c>
      <c r="M2682" s="23">
        <f t="shared" ca="1" si="349"/>
        <v>0.3463639437453635</v>
      </c>
      <c r="N2682" s="15">
        <f ca="1">_xlfn.NORM.INV(M2682,'Input Parameters'!$E$26,'Input Parameters'!$F$26)</f>
        <v>2.5701727552714736E-2</v>
      </c>
      <c r="O2682" s="8">
        <f t="shared" ca="1" si="350"/>
        <v>0.27352906755471795</v>
      </c>
      <c r="P2682" s="29">
        <f ca="1">_xlfn.LOGNORM.INV(O2682,'Input Parameters'!$H$27,'Input Parameters'!$I$27)</f>
        <v>1.0906822322563181</v>
      </c>
      <c r="Q2682" s="10"/>
      <c r="R2682" s="15">
        <f>'Input Parameters'!$E$28</f>
        <v>12.7</v>
      </c>
      <c r="S2682" s="10">
        <f t="shared" ca="1" si="351"/>
        <v>0.61756760980046221</v>
      </c>
      <c r="T2682" s="25">
        <f ca="1">_xlfn.LOGNORM.INV(S2682,'Input Parameters'!$H$29,'Input Parameters'!$I$29)</f>
        <v>60.220500336421296</v>
      </c>
      <c r="U2682" s="10">
        <f t="shared" ca="1" si="352"/>
        <v>0.96627395988087805</v>
      </c>
      <c r="V2682" s="29">
        <f ca="1">IF('Input Parameters'!$D$30="Beta",_xlfn.BETA.INV(U2682,'Input Parameters'!$L$30,'Input Parameters'!$M$30,'Input Parameters'!$J$30,'Input Parameters'!$K$30),IF('Input Parameters'!$D$30="LogNorm",_xlfn.LOGNORM.INV(U2682,'Input Parameters'!$H$30,'Input Parameters'!$I$30)))</f>
        <v>2.0551050254989232</v>
      </c>
      <c r="W2682" s="2">
        <f ca="1">N2682+(P2682-N2682)*(1-ERF((T2682-R2682)/(2*SQRT(L2682*'Input Parameters'!$E$31))))</f>
        <v>0.36000351679261411</v>
      </c>
      <c r="X2682">
        <f t="shared" ca="1" si="353"/>
        <v>1</v>
      </c>
      <c r="Y2682" s="7"/>
    </row>
    <row r="2683" spans="1:25" ht="15" customHeight="1" x14ac:dyDescent="0.3">
      <c r="A2683" s="130">
        <v>2676</v>
      </c>
      <c r="B2683" s="10">
        <f t="shared" ca="1" si="345"/>
        <v>0.90830503076668689</v>
      </c>
      <c r="C2683" s="57">
        <f ca="1">_xlfn.NORM.INV(B2683,'Input Parameters'!$E$19,'Input Parameters'!$F$19)</f>
        <v>679.71792143160167</v>
      </c>
      <c r="D2683" s="10">
        <f t="shared" ca="1" si="346"/>
        <v>0.53819167717610017</v>
      </c>
      <c r="E2683" s="59">
        <f ca="1">IF(_xlfn.NORM.INV(D2683,'Input Parameters'!$E$20,'Input Parameters'!$F$20)&lt;3500,3500,IF(_xlfn.NORM.INV(D2683,'Input Parameters'!$E$20,'Input Parameters'!$F$20)&gt;5500,5500,_xlfn.NORM.INV(D2683,'Input Parameters'!$E$20,'Input Parameters'!$F$20)))</f>
        <v>4867.1153243733343</v>
      </c>
      <c r="F2683" s="10">
        <f t="shared" ca="1" si="347"/>
        <v>0.78532677103909121</v>
      </c>
      <c r="G2683" s="61">
        <f ca="1">_xlfn.NORM.INV(F2683,'Input Parameters'!$E$21,'Input Parameters'!$F$21)</f>
        <v>291.06184050711011</v>
      </c>
      <c r="H2683" s="54">
        <f ca="1">EXP(E2683*(1/'Input Parameters'!$E$22-1/G2683))</f>
        <v>0.89528468144490125</v>
      </c>
      <c r="I2683" s="10">
        <f t="shared" ca="1" si="348"/>
        <v>0.46344326412498238</v>
      </c>
      <c r="J2683" s="29">
        <f ca="1">_xlfn.BETA.INV(I2683,'Input Parameters'!$L$24,'Input Parameters'!$M$24,'Input Parameters'!$J$24,'Input Parameters'!$K$24)</f>
        <v>0.59231730649116998</v>
      </c>
      <c r="K2683" s="156">
        <f ca="1">('Input Parameters'!$E$25/'Input Parameters'!$E$31)^$J2683</f>
        <v>1.4278270150723749E-2</v>
      </c>
      <c r="L2683" s="66">
        <f ca="1">$H2683*$C2683*'Input Parameters'!$E$23*K2683</f>
        <v>8.6889134063487159</v>
      </c>
      <c r="M2683" s="23">
        <f t="shared" ca="1" si="349"/>
        <v>0.4586304404981203</v>
      </c>
      <c r="N2683" s="15">
        <f ca="1">_xlfn.NORM.INV(M2683,'Input Parameters'!$E$26,'Input Parameters'!$F$26)</f>
        <v>3.1818422145690951E-2</v>
      </c>
      <c r="O2683" s="8">
        <f t="shared" ca="1" si="350"/>
        <v>0.14826138473511419</v>
      </c>
      <c r="P2683" s="29">
        <f ca="1">_xlfn.LOGNORM.INV(O2683,'Input Parameters'!$H$27,'Input Parameters'!$I$27)</f>
        <v>0.89706281389433284</v>
      </c>
      <c r="Q2683" s="10"/>
      <c r="R2683" s="15">
        <f>'Input Parameters'!$E$28</f>
        <v>12.7</v>
      </c>
      <c r="S2683" s="10">
        <f t="shared" ca="1" si="351"/>
        <v>1.9195067448658953E-2</v>
      </c>
      <c r="T2683" s="25">
        <f ca="1">_xlfn.LOGNORM.INV(S2683,'Input Parameters'!$H$29,'Input Parameters'!$I$29)</f>
        <v>46.152530882138862</v>
      </c>
      <c r="U2683" s="10">
        <f t="shared" ca="1" si="352"/>
        <v>0.86942802338533254</v>
      </c>
      <c r="V2683" s="29">
        <f ca="1">IF('Input Parameters'!$D$30="Beta",_xlfn.BETA.INV(U2683,'Input Parameters'!$L$30,'Input Parameters'!$M$30,'Input Parameters'!$J$30,'Input Parameters'!$K$30),IF('Input Parameters'!$D$30="LogNorm",_xlfn.LOGNORM.INV(U2683,'Input Parameters'!$H$30,'Input Parameters'!$I$30)))</f>
        <v>1.5563286938167882</v>
      </c>
      <c r="W2683" s="2">
        <f ca="1">N2683+(P2683-N2683)*(1-ERF((T2683-R2683)/(2*SQRT(L2683*'Input Parameters'!$E$31))))</f>
        <v>0.39719254825259037</v>
      </c>
      <c r="X2683">
        <f t="shared" ca="1" si="353"/>
        <v>1</v>
      </c>
      <c r="Y2683" s="7"/>
    </row>
    <row r="2684" spans="1:25" ht="15" customHeight="1" x14ac:dyDescent="0.3">
      <c r="A2684" s="130">
        <v>2677</v>
      </c>
      <c r="B2684" s="10">
        <f t="shared" ca="1" si="345"/>
        <v>0.6066499511045057</v>
      </c>
      <c r="C2684" s="57">
        <f ca="1">_xlfn.NORM.INV(B2684,'Input Parameters'!$E$19,'Input Parameters'!$F$19)</f>
        <v>590.16554598805351</v>
      </c>
      <c r="D2684" s="10">
        <f t="shared" ca="1" si="346"/>
        <v>0.42826816985112814</v>
      </c>
      <c r="E2684" s="59">
        <f ca="1">IF(_xlfn.NORM.INV(D2684,'Input Parameters'!$E$20,'Input Parameters'!$F$20)&lt;3500,3500,IF(_xlfn.NORM.INV(D2684,'Input Parameters'!$E$20,'Input Parameters'!$F$20)&gt;5500,5500,_xlfn.NORM.INV(D2684,'Input Parameters'!$E$20,'Input Parameters'!$F$20)))</f>
        <v>4673.4505020792003</v>
      </c>
      <c r="F2684" s="10">
        <f t="shared" ca="1" si="347"/>
        <v>5.4338530486372827E-2</v>
      </c>
      <c r="G2684" s="61">
        <f ca="1">_xlfn.NORM.INV(F2684,'Input Parameters'!$E$21,'Input Parameters'!$F$21)</f>
        <v>272.24124075851262</v>
      </c>
      <c r="H2684" s="54">
        <f ca="1">EXP(E2684*(1/'Input Parameters'!$E$22-1/G2684))</f>
        <v>0.29634379825204532</v>
      </c>
      <c r="I2684" s="10">
        <f t="shared" ca="1" si="348"/>
        <v>0.39115502698701754</v>
      </c>
      <c r="J2684" s="29">
        <f ca="1">_xlfn.BETA.INV(I2684,'Input Parameters'!$L$24,'Input Parameters'!$M$24,'Input Parameters'!$J$24,'Input Parameters'!$K$24)</f>
        <v>0.56214262021425909</v>
      </c>
      <c r="K2684" s="156">
        <f ca="1">('Input Parameters'!$E$25/'Input Parameters'!$E$31)^$J2684</f>
        <v>1.7728940552826537E-2</v>
      </c>
      <c r="L2684" s="66">
        <f ca="1">$H2684*$C2684*'Input Parameters'!$E$23*K2684</f>
        <v>3.1006480893282622</v>
      </c>
      <c r="M2684" s="23">
        <f t="shared" ca="1" si="349"/>
        <v>0.58075375045813182</v>
      </c>
      <c r="N2684" s="15">
        <f ca="1">_xlfn.NORM.INV(M2684,'Input Parameters'!$E$26,'Input Parameters'!$F$26)</f>
        <v>3.828026471711253E-2</v>
      </c>
      <c r="O2684" s="8">
        <f t="shared" ca="1" si="350"/>
        <v>0.71464201552777817</v>
      </c>
      <c r="P2684" s="29">
        <f ca="1">_xlfn.LOGNORM.INV(O2684,'Input Parameters'!$H$27,'Input Parameters'!$I$27)</f>
        <v>1.8295275052412237</v>
      </c>
      <c r="Q2684" s="10"/>
      <c r="R2684" s="15">
        <f>'Input Parameters'!$E$28</f>
        <v>12.7</v>
      </c>
      <c r="S2684" s="10">
        <f t="shared" ca="1" si="351"/>
        <v>0.16286760035538117</v>
      </c>
      <c r="T2684" s="25">
        <f ca="1">_xlfn.LOGNORM.INV(S2684,'Input Parameters'!$H$29,'Input Parameters'!$I$29)</f>
        <v>52.148561424033332</v>
      </c>
      <c r="U2684" s="10">
        <f t="shared" ca="1" si="352"/>
        <v>0.9340866759933909</v>
      </c>
      <c r="V2684" s="29">
        <f ca="1">IF('Input Parameters'!$D$30="Beta",_xlfn.BETA.INV(U2684,'Input Parameters'!$L$30,'Input Parameters'!$M$30,'Input Parameters'!$J$30,'Input Parameters'!$K$30),IF('Input Parameters'!$D$30="LogNorm",_xlfn.LOGNORM.INV(U2684,'Input Parameters'!$H$30,'Input Parameters'!$I$30)))</f>
        <v>1.8102430635117306</v>
      </c>
      <c r="W2684" s="2">
        <f ca="1">N2684+(P2684-N2684)*(1-ERF((T2684-R2684)/(2*SQRT(L2684*'Input Parameters'!$E$31))))</f>
        <v>0.24098653195696246</v>
      </c>
      <c r="X2684">
        <f t="shared" ca="1" si="353"/>
        <v>1</v>
      </c>
      <c r="Y2684" s="7"/>
    </row>
    <row r="2685" spans="1:25" ht="15" customHeight="1" x14ac:dyDescent="0.3">
      <c r="A2685" s="130">
        <v>2678</v>
      </c>
      <c r="B2685" s="10">
        <f t="shared" ca="1" si="345"/>
        <v>0.74300663263232414</v>
      </c>
      <c r="C2685" s="57">
        <f ca="1">_xlfn.NORM.INV(B2685,'Input Parameters'!$E$19,'Input Parameters'!$F$19)</f>
        <v>622.44829714886646</v>
      </c>
      <c r="D2685" s="10">
        <f t="shared" ca="1" si="346"/>
        <v>0.46809256366236607</v>
      </c>
      <c r="E2685" s="59">
        <f ca="1">IF(_xlfn.NORM.INV(D2685,'Input Parameters'!$E$20,'Input Parameters'!$F$20)&lt;3500,3500,IF(_xlfn.NORM.INV(D2685,'Input Parameters'!$E$20,'Input Parameters'!$F$20)&gt;5500,5500,_xlfn.NORM.INV(D2685,'Input Parameters'!$E$20,'Input Parameters'!$F$20)))</f>
        <v>4743.95411979865</v>
      </c>
      <c r="F2685" s="10">
        <f t="shared" ca="1" si="347"/>
        <v>0.27085300742294771</v>
      </c>
      <c r="G2685" s="61">
        <f ca="1">_xlfn.NORM.INV(F2685,'Input Parameters'!$E$21,'Input Parameters'!$F$21)</f>
        <v>280.05355132192204</v>
      </c>
      <c r="H2685" s="54">
        <f ca="1">EXP(E2685*(1/'Input Parameters'!$E$22-1/G2685))</f>
        <v>0.47308327808287054</v>
      </c>
      <c r="I2685" s="10">
        <f t="shared" ca="1" si="348"/>
        <v>0.7272374893641349</v>
      </c>
      <c r="J2685" s="29">
        <f ca="1">_xlfn.BETA.INV(I2685,'Input Parameters'!$L$24,'Input Parameters'!$M$24,'Input Parameters'!$J$24,'Input Parameters'!$K$24)</f>
        <v>0.70074013349398934</v>
      </c>
      <c r="K2685" s="156">
        <f ca="1">('Input Parameters'!$E$25/'Input Parameters'!$E$31)^$J2685</f>
        <v>6.5598155653882094E-3</v>
      </c>
      <c r="L2685" s="66">
        <f ca="1">$H2685*$C2685*'Input Parameters'!$E$23*K2685</f>
        <v>1.9316681079528402</v>
      </c>
      <c r="M2685" s="23">
        <f t="shared" ca="1" si="349"/>
        <v>0.39063644557703581</v>
      </c>
      <c r="N2685" s="15">
        <f ca="1">_xlfn.NORM.INV(M2685,'Input Parameters'!$E$26,'Input Parameters'!$F$26)</f>
        <v>2.8169126930172601E-2</v>
      </c>
      <c r="O2685" s="8">
        <f t="shared" ca="1" si="350"/>
        <v>0.90287571906553321</v>
      </c>
      <c r="P2685" s="29">
        <f ca="1">_xlfn.LOGNORM.INV(O2685,'Input Parameters'!$H$27,'Input Parameters'!$I$27)</f>
        <v>2.5282092096520525</v>
      </c>
      <c r="Q2685" s="10"/>
      <c r="R2685" s="15">
        <f>'Input Parameters'!$E$28</f>
        <v>12.7</v>
      </c>
      <c r="S2685" s="10">
        <f t="shared" ca="1" si="351"/>
        <v>0.94214923399760186</v>
      </c>
      <c r="T2685" s="25">
        <f ca="1">_xlfn.LOGNORM.INV(S2685,'Input Parameters'!$H$29,'Input Parameters'!$I$29)</f>
        <v>69.480508117289602</v>
      </c>
      <c r="U2685" s="10">
        <f t="shared" ca="1" si="352"/>
        <v>0.93568531527739385</v>
      </c>
      <c r="V2685" s="29">
        <f ca="1">IF('Input Parameters'!$D$30="Beta",_xlfn.BETA.INV(U2685,'Input Parameters'!$L$30,'Input Parameters'!$M$30,'Input Parameters'!$J$30,'Input Parameters'!$K$30),IF('Input Parameters'!$D$30="LogNorm",_xlfn.LOGNORM.INV(U2685,'Input Parameters'!$H$30,'Input Parameters'!$I$30)))</f>
        <v>1.8192539899743208</v>
      </c>
      <c r="W2685" s="2">
        <f ca="1">N2685+(P2685-N2685)*(1-ERF((T2685-R2685)/(2*SQRT(L2685*'Input Parameters'!$E$31))))</f>
        <v>3.7837043902480827E-2</v>
      </c>
      <c r="X2685">
        <f t="shared" ca="1" si="353"/>
        <v>1</v>
      </c>
      <c r="Y2685" s="7"/>
    </row>
    <row r="2686" spans="1:25" ht="15" customHeight="1" x14ac:dyDescent="0.3">
      <c r="A2686" s="130">
        <v>2679</v>
      </c>
      <c r="B2686" s="10">
        <f t="shared" ca="1" si="345"/>
        <v>0.72467737935870336</v>
      </c>
      <c r="C2686" s="57">
        <f ca="1">_xlfn.NORM.INV(B2686,'Input Parameters'!$E$19,'Input Parameters'!$F$19)</f>
        <v>617.72905288933862</v>
      </c>
      <c r="D2686" s="10">
        <f t="shared" ca="1" si="346"/>
        <v>7.7042407489042786E-2</v>
      </c>
      <c r="E2686" s="59">
        <f ca="1">IF(_xlfn.NORM.INV(D2686,'Input Parameters'!$E$20,'Input Parameters'!$F$20)&lt;3500,3500,IF(_xlfn.NORM.INV(D2686,'Input Parameters'!$E$20,'Input Parameters'!$F$20)&gt;5500,5500,_xlfn.NORM.INV(D2686,'Input Parameters'!$E$20,'Input Parameters'!$F$20)))</f>
        <v>3802.3246783971035</v>
      </c>
      <c r="F2686" s="10">
        <f t="shared" ca="1" si="347"/>
        <v>0.57098638226804499</v>
      </c>
      <c r="G2686" s="61">
        <f ca="1">_xlfn.NORM.INV(F2686,'Input Parameters'!$E$21,'Input Parameters'!$F$21)</f>
        <v>286.25604376367545</v>
      </c>
      <c r="H2686" s="54">
        <f ca="1">EXP(E2686*(1/'Input Parameters'!$E$22-1/G2686))</f>
        <v>0.73658360385663579</v>
      </c>
      <c r="I2686" s="10">
        <f t="shared" ca="1" si="348"/>
        <v>0.25009558909198515</v>
      </c>
      <c r="J2686" s="29">
        <f ca="1">_xlfn.BETA.INV(I2686,'Input Parameters'!$L$24,'Input Parameters'!$M$24,'Input Parameters'!$J$24,'Input Parameters'!$K$24)</f>
        <v>0.49633789010691415</v>
      </c>
      <c r="K2686" s="156">
        <f ca="1">('Input Parameters'!$E$25/'Input Parameters'!$E$31)^$J2686</f>
        <v>2.8424508144343736E-2</v>
      </c>
      <c r="L2686" s="66">
        <f ca="1">$H2686*$C2686*'Input Parameters'!$E$23*K2686</f>
        <v>12.933409640854643</v>
      </c>
      <c r="M2686" s="23">
        <f t="shared" ca="1" si="349"/>
        <v>0.67058715459251239</v>
      </c>
      <c r="N2686" s="15">
        <f ca="1">_xlfn.NORM.INV(M2686,'Input Parameters'!$E$26,'Input Parameters'!$F$26)</f>
        <v>4.3272236108592287E-2</v>
      </c>
      <c r="O2686" s="8">
        <f t="shared" ca="1" si="350"/>
        <v>0.18437205978864168</v>
      </c>
      <c r="P2686" s="29">
        <f ca="1">_xlfn.LOGNORM.INV(O2686,'Input Parameters'!$H$27,'Input Parameters'!$I$27)</f>
        <v>0.9565333837009582</v>
      </c>
      <c r="Q2686" s="10"/>
      <c r="R2686" s="15">
        <f>'Input Parameters'!$E$28</f>
        <v>12.7</v>
      </c>
      <c r="S2686" s="10">
        <f t="shared" ca="1" si="351"/>
        <v>0.12866488437224111</v>
      </c>
      <c r="T2686" s="25">
        <f ca="1">_xlfn.LOGNORM.INV(S2686,'Input Parameters'!$H$29,'Input Parameters'!$I$29)</f>
        <v>51.27777108202455</v>
      </c>
      <c r="U2686" s="10">
        <f t="shared" ca="1" si="352"/>
        <v>0.89182177115096006</v>
      </c>
      <c r="V2686" s="29">
        <f ca="1">IF('Input Parameters'!$D$30="Beta",_xlfn.BETA.INV(U2686,'Input Parameters'!$L$30,'Input Parameters'!$M$30,'Input Parameters'!$J$30,'Input Parameters'!$K$30),IF('Input Parameters'!$D$30="LogNorm",_xlfn.LOGNORM.INV(U2686,'Input Parameters'!$H$30,'Input Parameters'!$I$30)))</f>
        <v>1.6269813865810052</v>
      </c>
      <c r="W2686" s="2">
        <f ca="1">N2686+(P2686-N2686)*(1-ERF((T2686-R2686)/(2*SQRT(L2686*'Input Parameters'!$E$31))))</f>
        <v>0.45254220812099344</v>
      </c>
      <c r="X2686">
        <f t="shared" ca="1" si="353"/>
        <v>1</v>
      </c>
      <c r="Y2686" s="7"/>
    </row>
    <row r="2687" spans="1:25" ht="15" customHeight="1" x14ac:dyDescent="0.3">
      <c r="A2687" s="130">
        <v>2680</v>
      </c>
      <c r="B2687" s="10">
        <f t="shared" ca="1" si="345"/>
        <v>0.36865797635353303</v>
      </c>
      <c r="C2687" s="57">
        <f ca="1">_xlfn.NORM.INV(B2687,'Input Parameters'!$E$19,'Input Parameters'!$F$19)</f>
        <v>538.95786924921401</v>
      </c>
      <c r="D2687" s="10">
        <f t="shared" ca="1" si="346"/>
        <v>0.70743797164515021</v>
      </c>
      <c r="E2687" s="59">
        <f ca="1">IF(_xlfn.NORM.INV(D2687,'Input Parameters'!$E$20,'Input Parameters'!$F$20)&lt;3500,3500,IF(_xlfn.NORM.INV(D2687,'Input Parameters'!$E$20,'Input Parameters'!$F$20)&gt;5500,5500,_xlfn.NORM.INV(D2687,'Input Parameters'!$E$20,'Input Parameters'!$F$20)))</f>
        <v>5182.1408159205685</v>
      </c>
      <c r="F2687" s="10">
        <f t="shared" ca="1" si="347"/>
        <v>0.29740738612798756</v>
      </c>
      <c r="G2687" s="61">
        <f ca="1">_xlfn.NORM.INV(F2687,'Input Parameters'!$E$21,'Input Parameters'!$F$21)</f>
        <v>280.66948745303756</v>
      </c>
      <c r="H2687" s="54">
        <f ca="1">EXP(E2687*(1/'Input Parameters'!$E$22-1/G2687))</f>
        <v>0.45977794831678642</v>
      </c>
      <c r="I2687" s="10">
        <f t="shared" ca="1" si="348"/>
        <v>0.90924995284417842</v>
      </c>
      <c r="J2687" s="29">
        <f ca="1">_xlfn.BETA.INV(I2687,'Input Parameters'!$L$24,'Input Parameters'!$M$24,'Input Parameters'!$J$24,'Input Parameters'!$K$24)</f>
        <v>0.79924096226902819</v>
      </c>
      <c r="K2687" s="156">
        <f ca="1">('Input Parameters'!$E$25/'Input Parameters'!$E$31)^$J2687</f>
        <v>3.2360779627166078E-3</v>
      </c>
      <c r="L2687" s="66">
        <f ca="1">$H2687*$C2687*'Input Parameters'!$E$23*K2687</f>
        <v>0.80190317192370442</v>
      </c>
      <c r="M2687" s="23">
        <f t="shared" ca="1" si="349"/>
        <v>0.9881051680390418</v>
      </c>
      <c r="N2687" s="15">
        <f ca="1">_xlfn.NORM.INV(M2687,'Input Parameters'!$E$26,'Input Parameters'!$F$26)</f>
        <v>8.1470693936442462E-2</v>
      </c>
      <c r="O2687" s="8">
        <f t="shared" ca="1" si="350"/>
        <v>0.93039609998953576</v>
      </c>
      <c r="P2687" s="29">
        <f ca="1">_xlfn.LOGNORM.INV(O2687,'Input Parameters'!$H$27,'Input Parameters'!$I$27)</f>
        <v>2.7385429253189391</v>
      </c>
      <c r="Q2687" s="10"/>
      <c r="R2687" s="15">
        <f>'Input Parameters'!$E$28</f>
        <v>12.7</v>
      </c>
      <c r="S2687" s="10">
        <f t="shared" ca="1" si="351"/>
        <v>0.74068475178240156</v>
      </c>
      <c r="T2687" s="25">
        <f ca="1">_xlfn.LOGNORM.INV(S2687,'Input Parameters'!$H$29,'Input Parameters'!$I$29)</f>
        <v>62.608415928732434</v>
      </c>
      <c r="U2687" s="10">
        <f t="shared" ca="1" si="352"/>
        <v>0.18886845391640417</v>
      </c>
      <c r="V2687" s="29">
        <f ca="1">IF('Input Parameters'!$D$30="Beta",_xlfn.BETA.INV(U2687,'Input Parameters'!$L$30,'Input Parameters'!$M$30,'Input Parameters'!$J$30,'Input Parameters'!$K$30),IF('Input Parameters'!$D$30="LogNorm",_xlfn.LOGNORM.INV(U2687,'Input Parameters'!$H$30,'Input Parameters'!$I$30)))</f>
        <v>0.70565050058027767</v>
      </c>
      <c r="W2687" s="2">
        <f ca="1">N2687+(P2687-N2687)*(1-ERF((T2687-R2687)/(2*SQRT(L2687*'Input Parameters'!$E$31))))</f>
        <v>8.1686366021102019E-2</v>
      </c>
      <c r="X2687">
        <f t="shared" ca="1" si="353"/>
        <v>1</v>
      </c>
      <c r="Y2687" s="7"/>
    </row>
    <row r="2688" spans="1:25" ht="15" customHeight="1" x14ac:dyDescent="0.3">
      <c r="A2688" s="130">
        <v>2681</v>
      </c>
      <c r="B2688" s="10">
        <f t="shared" ca="1" si="345"/>
        <v>0.71455158741079983</v>
      </c>
      <c r="C2688" s="57">
        <f ca="1">_xlfn.NORM.INV(B2688,'Input Parameters'!$E$19,'Input Parameters'!$F$19)</f>
        <v>615.18878575135363</v>
      </c>
      <c r="D2688" s="10">
        <f t="shared" ca="1" si="346"/>
        <v>0.91259027644058488</v>
      </c>
      <c r="E2688" s="59">
        <f ca="1">IF(_xlfn.NORM.INV(D2688,'Input Parameters'!$E$20,'Input Parameters'!$F$20)&lt;3500,3500,IF(_xlfn.NORM.INV(D2688,'Input Parameters'!$E$20,'Input Parameters'!$F$20)&gt;5500,5500,_xlfn.NORM.INV(D2688,'Input Parameters'!$E$20,'Input Parameters'!$F$20)))</f>
        <v>5500</v>
      </c>
      <c r="F2688" s="10">
        <f t="shared" ca="1" si="347"/>
        <v>0.28920835799544475</v>
      </c>
      <c r="G2688" s="61">
        <f ca="1">_xlfn.NORM.INV(F2688,'Input Parameters'!$E$21,'Input Parameters'!$F$21)</f>
        <v>280.48220672994012</v>
      </c>
      <c r="H2688" s="54">
        <f ca="1">EXP(E2688*(1/'Input Parameters'!$E$22-1/G2688))</f>
        <v>0.43268038501973743</v>
      </c>
      <c r="I2688" s="10">
        <f t="shared" ca="1" si="348"/>
        <v>0.95692166128768508</v>
      </c>
      <c r="J2688" s="29">
        <f ca="1">_xlfn.BETA.INV(I2688,'Input Parameters'!$L$24,'Input Parameters'!$M$24,'Input Parameters'!$J$24,'Input Parameters'!$K$24)</f>
        <v>0.84213456450129465</v>
      </c>
      <c r="K2688" s="156">
        <f ca="1">('Input Parameters'!$E$25/'Input Parameters'!$E$31)^$J2688</f>
        <v>2.378958503758482E-3</v>
      </c>
      <c r="L2688" s="66">
        <f ca="1">$H2688*$C2688*'Input Parameters'!$E$23*K2688</f>
        <v>0.63323146162010102</v>
      </c>
      <c r="M2688" s="23">
        <f t="shared" ca="1" si="349"/>
        <v>0.80053439210040234</v>
      </c>
      <c r="N2688" s="15">
        <f ca="1">_xlfn.NORM.INV(M2688,'Input Parameters'!$E$26,'Input Parameters'!$F$26)</f>
        <v>5.171416302092155E-2</v>
      </c>
      <c r="O2688" s="8">
        <f t="shared" ca="1" si="350"/>
        <v>0.18412434085615914</v>
      </c>
      <c r="P2688" s="29">
        <f ca="1">_xlfn.LOGNORM.INV(O2688,'Input Parameters'!$H$27,'Input Parameters'!$I$27)</f>
        <v>0.95613974391676448</v>
      </c>
      <c r="Q2688" s="10"/>
      <c r="R2688" s="15">
        <f>'Input Parameters'!$E$28</f>
        <v>12.7</v>
      </c>
      <c r="S2688" s="10">
        <f t="shared" ca="1" si="351"/>
        <v>4.4296568976117667E-3</v>
      </c>
      <c r="T2688" s="25">
        <f ca="1">_xlfn.LOGNORM.INV(S2688,'Input Parameters'!$H$29,'Input Parameters'!$I$29)</f>
        <v>43.404539608527784</v>
      </c>
      <c r="U2688" s="10">
        <f t="shared" ca="1" si="352"/>
        <v>0.63407579300013572</v>
      </c>
      <c r="V2688" s="29">
        <f ca="1">IF('Input Parameters'!$D$30="Beta",_xlfn.BETA.INV(U2688,'Input Parameters'!$L$30,'Input Parameters'!$M$30,'Input Parameters'!$J$30,'Input Parameters'!$K$30),IF('Input Parameters'!$D$30="LogNorm",_xlfn.LOGNORM.INV(U2688,'Input Parameters'!$H$30,'Input Parameters'!$I$30)))</f>
        <v>1.1437774497747804</v>
      </c>
      <c r="W2688" s="2">
        <f ca="1">N2688+(P2688-N2688)*(1-ERF((T2688-R2688)/(2*SQRT(L2688*'Input Parameters'!$E$31))))</f>
        <v>5.74703283605425E-2</v>
      </c>
      <c r="X2688">
        <f t="shared" ca="1" si="353"/>
        <v>1</v>
      </c>
      <c r="Y2688" s="7"/>
    </row>
    <row r="2689" spans="1:25" ht="15" customHeight="1" x14ac:dyDescent="0.3">
      <c r="A2689" s="130">
        <v>2682</v>
      </c>
      <c r="B2689" s="10">
        <f t="shared" ca="1" si="345"/>
        <v>0.90562873176389358</v>
      </c>
      <c r="C2689" s="57">
        <f ca="1">_xlfn.NORM.INV(B2689,'Input Parameters'!$E$19,'Input Parameters'!$F$19)</f>
        <v>678.35903597388051</v>
      </c>
      <c r="D2689" s="10">
        <f t="shared" ca="1" si="346"/>
        <v>0.32769563893276843</v>
      </c>
      <c r="E2689" s="59">
        <f ca="1">IF(_xlfn.NORM.INV(D2689,'Input Parameters'!$E$20,'Input Parameters'!$F$20)&lt;3500,3500,IF(_xlfn.NORM.INV(D2689,'Input Parameters'!$E$20,'Input Parameters'!$F$20)&gt;5500,5500,_xlfn.NORM.INV(D2689,'Input Parameters'!$E$20,'Input Parameters'!$F$20)))</f>
        <v>4487.6003912655287</v>
      </c>
      <c r="F2689" s="10">
        <f t="shared" ca="1" si="347"/>
        <v>0.2734345571880229</v>
      </c>
      <c r="G2689" s="61">
        <f ca="1">_xlfn.NORM.INV(F2689,'Input Parameters'!$E$21,'Input Parameters'!$F$21)</f>
        <v>280.11467778149415</v>
      </c>
      <c r="H2689" s="54">
        <f ca="1">EXP(E2689*(1/'Input Parameters'!$E$22-1/G2689))</f>
        <v>0.49433566068672363</v>
      </c>
      <c r="I2689" s="10">
        <f t="shared" ca="1" si="348"/>
        <v>0.34621230257184776</v>
      </c>
      <c r="J2689" s="29">
        <f ca="1">_xlfn.BETA.INV(I2689,'Input Parameters'!$L$24,'Input Parameters'!$M$24,'Input Parameters'!$J$24,'Input Parameters'!$K$24)</f>
        <v>0.54248018325368008</v>
      </c>
      <c r="K2689" s="156">
        <f ca="1">('Input Parameters'!$E$25/'Input Parameters'!$E$31)^$J2689</f>
        <v>2.0414548200438448E-2</v>
      </c>
      <c r="L2689" s="66">
        <f ca="1">$H2689*$C2689*'Input Parameters'!$E$23*K2689</f>
        <v>6.8457546203073019</v>
      </c>
      <c r="M2689" s="23">
        <f t="shared" ca="1" si="349"/>
        <v>0.74244263330658111</v>
      </c>
      <c r="N2689" s="15">
        <f ca="1">_xlfn.NORM.INV(M2689,'Input Parameters'!$E$26,'Input Parameters'!$F$26)</f>
        <v>4.7668779903293546E-2</v>
      </c>
      <c r="O2689" s="8">
        <f t="shared" ca="1" si="350"/>
        <v>0.71505901672317285</v>
      </c>
      <c r="P2689" s="29">
        <f ca="1">_xlfn.LOGNORM.INV(O2689,'Input Parameters'!$H$27,'Input Parameters'!$I$27)</f>
        <v>1.8305216991779056</v>
      </c>
      <c r="Q2689" s="10"/>
      <c r="R2689" s="15">
        <f>'Input Parameters'!$E$28</f>
        <v>12.7</v>
      </c>
      <c r="S2689" s="10">
        <f t="shared" ca="1" si="351"/>
        <v>0.57206228376991741</v>
      </c>
      <c r="T2689" s="25">
        <f ca="1">_xlfn.LOGNORM.INV(S2689,'Input Parameters'!$H$29,'Input Parameters'!$I$29)</f>
        <v>59.431471677706988</v>
      </c>
      <c r="U2689" s="10">
        <f t="shared" ca="1" si="352"/>
        <v>0.37678847401552429</v>
      </c>
      <c r="V2689" s="29">
        <f ca="1">IF('Input Parameters'!$D$30="Beta",_xlfn.BETA.INV(U2689,'Input Parameters'!$L$30,'Input Parameters'!$M$30,'Input Parameters'!$J$30,'Input Parameters'!$K$30),IF('Input Parameters'!$D$30="LogNorm",_xlfn.LOGNORM.INV(U2689,'Input Parameters'!$H$30,'Input Parameters'!$I$30)))</f>
        <v>0.88285991902127592</v>
      </c>
      <c r="W2689" s="2">
        <f ca="1">N2689+(P2689-N2689)*(1-ERF((T2689-R2689)/(2*SQRT(L2689*'Input Parameters'!$E$31))))</f>
        <v>0.41602333860475021</v>
      </c>
      <c r="X2689">
        <f t="shared" ca="1" si="353"/>
        <v>1</v>
      </c>
      <c r="Y2689" s="7"/>
    </row>
    <row r="2690" spans="1:25" ht="15" customHeight="1" x14ac:dyDescent="0.3">
      <c r="A2690" s="130">
        <v>2683</v>
      </c>
      <c r="B2690" s="10">
        <f t="shared" ca="1" si="345"/>
        <v>0.51134282517536755</v>
      </c>
      <c r="C2690" s="57">
        <f ca="1">_xlfn.NORM.INV(B2690,'Input Parameters'!$E$19,'Input Parameters'!$F$19)</f>
        <v>569.70284860108939</v>
      </c>
      <c r="D2690" s="10">
        <f t="shared" ca="1" si="346"/>
        <v>0.92612524218671688</v>
      </c>
      <c r="E2690" s="59">
        <f ca="1">IF(_xlfn.NORM.INV(D2690,'Input Parameters'!$E$20,'Input Parameters'!$F$20)&lt;3500,3500,IF(_xlfn.NORM.INV(D2690,'Input Parameters'!$E$20,'Input Parameters'!$F$20)&gt;5500,5500,_xlfn.NORM.INV(D2690,'Input Parameters'!$E$20,'Input Parameters'!$F$20)))</f>
        <v>5500</v>
      </c>
      <c r="F2690" s="10">
        <f t="shared" ca="1" si="347"/>
        <v>0.93638520392840063</v>
      </c>
      <c r="G2690" s="61">
        <f ca="1">_xlfn.NORM.INV(F2690,'Input Parameters'!$E$21,'Input Parameters'!$F$21)</f>
        <v>296.8374298821509</v>
      </c>
      <c r="H2690" s="54">
        <f ca="1">EXP(E2690*(1/'Input Parameters'!$E$22-1/G2690))</f>
        <v>1.2746484689060451</v>
      </c>
      <c r="I2690" s="10">
        <f t="shared" ca="1" si="348"/>
        <v>0.7001877901382052</v>
      </c>
      <c r="J2690" s="29">
        <f ca="1">_xlfn.BETA.INV(I2690,'Input Parameters'!$L$24,'Input Parameters'!$M$24,'Input Parameters'!$J$24,'Input Parameters'!$K$24)</f>
        <v>0.68894655217771694</v>
      </c>
      <c r="K2690" s="156">
        <f ca="1">('Input Parameters'!$E$25/'Input Parameters'!$E$31)^$J2690</f>
        <v>7.1389400001420486E-3</v>
      </c>
      <c r="L2690" s="66">
        <f ca="1">$H2690*$C2690*'Input Parameters'!$E$23*K2690</f>
        <v>5.1840902258112758</v>
      </c>
      <c r="M2690" s="23">
        <f t="shared" ca="1" si="349"/>
        <v>0.84894064907438904</v>
      </c>
      <c r="N2690" s="15">
        <f ca="1">_xlfn.NORM.INV(M2690,'Input Parameters'!$E$26,'Input Parameters'!$F$26)</f>
        <v>5.5669911838921879E-2</v>
      </c>
      <c r="O2690" s="8">
        <f t="shared" ca="1" si="350"/>
        <v>0.5433028299395537</v>
      </c>
      <c r="P2690" s="29">
        <f ca="1">_xlfn.LOGNORM.INV(O2690,'Input Parameters'!$H$27,'Input Parameters'!$I$27)</f>
        <v>1.4938066784763526</v>
      </c>
      <c r="Q2690" s="10"/>
      <c r="R2690" s="15">
        <f>'Input Parameters'!$E$28</f>
        <v>12.7</v>
      </c>
      <c r="S2690" s="10">
        <f t="shared" ca="1" si="351"/>
        <v>0.27269726329412114</v>
      </c>
      <c r="T2690" s="25">
        <f ca="1">_xlfn.LOGNORM.INV(S2690,'Input Parameters'!$H$29,'Input Parameters'!$I$29)</f>
        <v>54.409738626505479</v>
      </c>
      <c r="U2690" s="10">
        <f t="shared" ca="1" si="352"/>
        <v>3.9780624971529344E-3</v>
      </c>
      <c r="V2690" s="29">
        <f ca="1">IF('Input Parameters'!$D$30="Beta",_xlfn.BETA.INV(U2690,'Input Parameters'!$L$30,'Input Parameters'!$M$30,'Input Parameters'!$J$30,'Input Parameters'!$K$30),IF('Input Parameters'!$D$30="LogNorm",_xlfn.LOGNORM.INV(U2690,'Input Parameters'!$H$30,'Input Parameters'!$I$30)))</f>
        <v>0.35086367736467478</v>
      </c>
      <c r="W2690" s="2">
        <f ca="1">N2690+(P2690-N2690)*(1-ERF((T2690-R2690)/(2*SQRT(L2690*'Input Parameters'!$E$31))))</f>
        <v>0.33639489807953382</v>
      </c>
      <c r="X2690">
        <f t="shared" ca="1" si="353"/>
        <v>1</v>
      </c>
      <c r="Y2690" s="7"/>
    </row>
    <row r="2691" spans="1:25" ht="15" customHeight="1" x14ac:dyDescent="0.3">
      <c r="A2691" s="130">
        <v>2684</v>
      </c>
      <c r="B2691" s="10">
        <f t="shared" ca="1" si="345"/>
        <v>0.79855816845973382</v>
      </c>
      <c r="C2691" s="57">
        <f ca="1">_xlfn.NORM.INV(B2691,'Input Parameters'!$E$19,'Input Parameters'!$F$19)</f>
        <v>637.9827494020119</v>
      </c>
      <c r="D2691" s="10">
        <f t="shared" ca="1" si="346"/>
        <v>5.6698824504587741E-2</v>
      </c>
      <c r="E2691" s="59">
        <f ca="1">IF(_xlfn.NORM.INV(D2691,'Input Parameters'!$E$20,'Input Parameters'!$F$20)&lt;3500,3500,IF(_xlfn.NORM.INV(D2691,'Input Parameters'!$E$20,'Input Parameters'!$F$20)&gt;5500,5500,_xlfn.NORM.INV(D2691,'Input Parameters'!$E$20,'Input Parameters'!$F$20)))</f>
        <v>3691.826852699588</v>
      </c>
      <c r="F2691" s="10">
        <f t="shared" ca="1" si="347"/>
        <v>0.58027533194307501</v>
      </c>
      <c r="G2691" s="61">
        <f ca="1">_xlfn.NORM.INV(F2691,'Input Parameters'!$E$21,'Input Parameters'!$F$21)</f>
        <v>286.44241944782362</v>
      </c>
      <c r="H2691" s="54">
        <f ca="1">EXP(E2691*(1/'Input Parameters'!$E$22-1/G2691))</f>
        <v>0.74941956592896963</v>
      </c>
      <c r="I2691" s="10">
        <f t="shared" ca="1" si="348"/>
        <v>0.71104284037987764</v>
      </c>
      <c r="J2691" s="29">
        <f ca="1">_xlfn.BETA.INV(I2691,'Input Parameters'!$L$24,'Input Parameters'!$M$24,'Input Parameters'!$J$24,'Input Parameters'!$K$24)</f>
        <v>0.69363813057286905</v>
      </c>
      <c r="K2691" s="156">
        <f ca="1">('Input Parameters'!$E$25/'Input Parameters'!$E$31)^$J2691</f>
        <v>6.9026751850107858E-3</v>
      </c>
      <c r="L2691" s="66">
        <f ca="1">$H2691*$C2691*'Input Parameters'!$E$23*K2691</f>
        <v>3.3002846611532033</v>
      </c>
      <c r="M2691" s="23">
        <f t="shared" ca="1" si="349"/>
        <v>0.11093771828613985</v>
      </c>
      <c r="N2691" s="15">
        <f ca="1">_xlfn.NORM.INV(M2691,'Input Parameters'!$E$26,'Input Parameters'!$F$26)</f>
        <v>8.3473162425892582E-3</v>
      </c>
      <c r="O2691" s="8">
        <f t="shared" ca="1" si="350"/>
        <v>0.63959072909269321</v>
      </c>
      <c r="P2691" s="29">
        <f ca="1">_xlfn.LOGNORM.INV(O2691,'Input Parameters'!$H$27,'Input Parameters'!$I$27)</f>
        <v>1.6674809991545183</v>
      </c>
      <c r="Q2691" s="10"/>
      <c r="R2691" s="15">
        <f>'Input Parameters'!$E$28</f>
        <v>12.7</v>
      </c>
      <c r="S2691" s="10">
        <f t="shared" ca="1" si="351"/>
        <v>0.60554902540724331</v>
      </c>
      <c r="T2691" s="25">
        <f ca="1">_xlfn.LOGNORM.INV(S2691,'Input Parameters'!$H$29,'Input Parameters'!$I$29)</f>
        <v>60.00883079510065</v>
      </c>
      <c r="U2691" s="10">
        <f t="shared" ca="1" si="352"/>
        <v>0.28829943717208661</v>
      </c>
      <c r="V2691" s="29">
        <f ca="1">IF('Input Parameters'!$D$30="Beta",_xlfn.BETA.INV(U2691,'Input Parameters'!$L$30,'Input Parameters'!$M$30,'Input Parameters'!$J$30,'Input Parameters'!$K$30),IF('Input Parameters'!$D$30="LogNorm",_xlfn.LOGNORM.INV(U2691,'Input Parameters'!$H$30,'Input Parameters'!$I$30)))</f>
        <v>0.80173279236286532</v>
      </c>
      <c r="W2691" s="2">
        <f ca="1">N2691+(P2691-N2691)*(1-ERF((T2691-R2691)/(2*SQRT(L2691*'Input Parameters'!$E$31))))</f>
        <v>0.11712155667326692</v>
      </c>
      <c r="X2691">
        <f t="shared" ca="1" si="353"/>
        <v>1</v>
      </c>
      <c r="Y2691" s="7"/>
    </row>
    <row r="2692" spans="1:25" ht="15" customHeight="1" x14ac:dyDescent="0.3">
      <c r="A2692" s="130">
        <v>2685</v>
      </c>
      <c r="B2692" s="10">
        <f t="shared" ca="1" si="345"/>
        <v>6.6167623119935182E-2</v>
      </c>
      <c r="C2692" s="57">
        <f ca="1">_xlfn.NORM.INV(B2692,'Input Parameters'!$E$19,'Input Parameters'!$F$19)</f>
        <v>440.13117096461912</v>
      </c>
      <c r="D2692" s="10">
        <f t="shared" ca="1" si="346"/>
        <v>0.82719916411950434</v>
      </c>
      <c r="E2692" s="59">
        <f ca="1">IF(_xlfn.NORM.INV(D2692,'Input Parameters'!$E$20,'Input Parameters'!$F$20)&lt;3500,3500,IF(_xlfn.NORM.INV(D2692,'Input Parameters'!$E$20,'Input Parameters'!$F$20)&gt;5500,5500,_xlfn.NORM.INV(D2692,'Input Parameters'!$E$20,'Input Parameters'!$F$20)))</f>
        <v>5460.2084385480503</v>
      </c>
      <c r="F2692" s="10">
        <f t="shared" ca="1" si="347"/>
        <v>0.7339045300922844</v>
      </c>
      <c r="G2692" s="61">
        <f ca="1">_xlfn.NORM.INV(F2692,'Input Parameters'!$E$21,'Input Parameters'!$F$21)</f>
        <v>289.75986700950574</v>
      </c>
      <c r="H2692" s="54">
        <f ca="1">EXP(E2692*(1/'Input Parameters'!$E$22-1/G2692))</f>
        <v>0.81189449473333508</v>
      </c>
      <c r="I2692" s="10">
        <f t="shared" ca="1" si="348"/>
        <v>0.76552082292911705</v>
      </c>
      <c r="J2692" s="29">
        <f ca="1">_xlfn.BETA.INV(I2692,'Input Parameters'!$L$24,'Input Parameters'!$M$24,'Input Parameters'!$J$24,'Input Parameters'!$K$24)</f>
        <v>0.71812889864021057</v>
      </c>
      <c r="K2692" s="156">
        <f ca="1">('Input Parameters'!$E$25/'Input Parameters'!$E$31)^$J2692</f>
        <v>5.7905272571395884E-3</v>
      </c>
      <c r="L2692" s="66">
        <f ca="1">$H2692*$C2692*'Input Parameters'!$E$23*K2692</f>
        <v>2.0691874424258834</v>
      </c>
      <c r="M2692" s="23">
        <f t="shared" ca="1" si="349"/>
        <v>0.50792146655601933</v>
      </c>
      <c r="N2692" s="15">
        <f ca="1">_xlfn.NORM.INV(M2692,'Input Parameters'!$E$26,'Input Parameters'!$F$26)</f>
        <v>3.441700701700115E-2</v>
      </c>
      <c r="O2692" s="8">
        <f t="shared" ca="1" si="350"/>
        <v>0.83937314107419803</v>
      </c>
      <c r="P2692" s="29">
        <f ca="1">_xlfn.LOGNORM.INV(O2692,'Input Parameters'!$H$27,'Input Parameters'!$I$27)</f>
        <v>2.2078795983388573</v>
      </c>
      <c r="Q2692" s="10"/>
      <c r="R2692" s="15">
        <f>'Input Parameters'!$E$28</f>
        <v>12.7</v>
      </c>
      <c r="S2692" s="10">
        <f t="shared" ca="1" si="351"/>
        <v>0.7549763352337383</v>
      </c>
      <c r="T2692" s="25">
        <f ca="1">_xlfn.LOGNORM.INV(S2692,'Input Parameters'!$H$29,'Input Parameters'!$I$29)</f>
        <v>62.923947642365619</v>
      </c>
      <c r="U2692" s="10">
        <f t="shared" ca="1" si="352"/>
        <v>0.4129734964648285</v>
      </c>
      <c r="V2692" s="29">
        <f ca="1">IF('Input Parameters'!$D$30="Beta",_xlfn.BETA.INV(U2692,'Input Parameters'!$L$30,'Input Parameters'!$M$30,'Input Parameters'!$J$30,'Input Parameters'!$K$30),IF('Input Parameters'!$D$30="LogNorm",_xlfn.LOGNORM.INV(U2692,'Input Parameters'!$H$30,'Input Parameters'!$I$30)))</f>
        <v>0.91620891462803145</v>
      </c>
      <c r="W2692" s="2">
        <f ca="1">N2692+(P2692-N2692)*(1-ERF((T2692-R2692)/(2*SQRT(L2692*'Input Parameters'!$E$31))))</f>
        <v>6.3877288995816156E-2</v>
      </c>
      <c r="X2692">
        <f t="shared" ca="1" si="353"/>
        <v>1</v>
      </c>
      <c r="Y2692" s="7"/>
    </row>
    <row r="2693" spans="1:25" ht="15" customHeight="1" x14ac:dyDescent="0.3">
      <c r="A2693" s="130">
        <v>2686</v>
      </c>
      <c r="B2693" s="10">
        <f t="shared" ref="B2693:B2756" ca="1" si="354">RAND()</f>
        <v>0.5259106036129505</v>
      </c>
      <c r="C2693" s="57">
        <f ca="1">_xlfn.NORM.INV(B2693,'Input Parameters'!$E$19,'Input Parameters'!$F$19)</f>
        <v>572.79199137494663</v>
      </c>
      <c r="D2693" s="10">
        <f t="shared" ref="D2693:D2756" ca="1" si="355">RAND()</f>
        <v>0.68085176244605905</v>
      </c>
      <c r="E2693" s="59">
        <f ca="1">IF(_xlfn.NORM.INV(D2693,'Input Parameters'!$E$20,'Input Parameters'!$F$20)&lt;3500,3500,IF(_xlfn.NORM.INV(D2693,'Input Parameters'!$E$20,'Input Parameters'!$F$20)&gt;5500,5500,_xlfn.NORM.INV(D2693,'Input Parameters'!$E$20,'Input Parameters'!$F$20)))</f>
        <v>5129.0573594680154</v>
      </c>
      <c r="F2693" s="10">
        <f t="shared" ref="F2693:F2756" ca="1" si="356">RAND()</f>
        <v>0.37084421839848247</v>
      </c>
      <c r="G2693" s="61">
        <f ca="1">_xlfn.NORM.INV(F2693,'Input Parameters'!$E$21,'Input Parameters'!$F$21)</f>
        <v>282.25920061427354</v>
      </c>
      <c r="H2693" s="54">
        <f ca="1">EXP(E2693*(1/'Input Parameters'!$E$22-1/G2693))</f>
        <v>0.5136931678826806</v>
      </c>
      <c r="I2693" s="10">
        <f t="shared" ref="I2693:I2756" ca="1" si="357">RAND()</f>
        <v>0.74843753096235077</v>
      </c>
      <c r="J2693" s="29">
        <f ca="1">_xlfn.BETA.INV(I2693,'Input Parameters'!$L$24,'Input Parameters'!$M$24,'Input Parameters'!$J$24,'Input Parameters'!$K$24)</f>
        <v>0.71025297477893345</v>
      </c>
      <c r="K2693" s="156">
        <f ca="1">('Input Parameters'!$E$25/'Input Parameters'!$E$31)^$J2693</f>
        <v>6.127100684674534E-3</v>
      </c>
      <c r="L2693" s="66">
        <f ca="1">$H2693*$C2693*'Input Parameters'!$E$23*K2693</f>
        <v>1.8028340161533667</v>
      </c>
      <c r="M2693" s="23">
        <f t="shared" ref="M2693:M2756" ca="1" si="358">RAND()</f>
        <v>0.76271956717742906</v>
      </c>
      <c r="N2693" s="15">
        <f ca="1">_xlfn.NORM.INV(M2693,'Input Parameters'!$E$26,'Input Parameters'!$F$26)</f>
        <v>4.9016637374077868E-2</v>
      </c>
      <c r="O2693" s="8">
        <f t="shared" ref="O2693:O2756" ca="1" si="359">RAND()</f>
        <v>0.62701350902490749</v>
      </c>
      <c r="P2693" s="29">
        <f ca="1">_xlfn.LOGNORM.INV(O2693,'Input Parameters'!$H$27,'Input Parameters'!$I$27)</f>
        <v>1.6430144288679607</v>
      </c>
      <c r="Q2693" s="10"/>
      <c r="R2693" s="15">
        <f>'Input Parameters'!$E$28</f>
        <v>12.7</v>
      </c>
      <c r="S2693" s="10">
        <f t="shared" ref="S2693:S2756" ca="1" si="360">RAND()</f>
        <v>0.12924249610212568</v>
      </c>
      <c r="T2693" s="25">
        <f ca="1">_xlfn.LOGNORM.INV(S2693,'Input Parameters'!$H$29,'Input Parameters'!$I$29)</f>
        <v>51.293581287335172</v>
      </c>
      <c r="U2693" s="10">
        <f t="shared" ref="U2693:U2756" ca="1" si="361">RAND()</f>
        <v>0.37121697288597777</v>
      </c>
      <c r="V2693" s="29">
        <f ca="1">IF('Input Parameters'!$D$30="Beta",_xlfn.BETA.INV(U2693,'Input Parameters'!$L$30,'Input Parameters'!$M$30,'Input Parameters'!$J$30,'Input Parameters'!$K$30),IF('Input Parameters'!$D$30="LogNorm",_xlfn.LOGNORM.INV(U2693,'Input Parameters'!$H$30,'Input Parameters'!$I$30)))</f>
        <v>0.87775498753341263</v>
      </c>
      <c r="W2693" s="2">
        <f ca="1">N2693+(P2693-N2693)*(1-ERF((T2693-R2693)/(2*SQRT(L2693*'Input Parameters'!$E$31))))</f>
        <v>0.11613512275416078</v>
      </c>
      <c r="X2693">
        <f t="shared" ca="1" si="353"/>
        <v>1</v>
      </c>
      <c r="Y2693" s="7"/>
    </row>
    <row r="2694" spans="1:25" ht="15" customHeight="1" x14ac:dyDescent="0.3">
      <c r="A2694" s="130">
        <v>2687</v>
      </c>
      <c r="B2694" s="10">
        <f t="shared" ca="1" si="354"/>
        <v>0.26770444664422033</v>
      </c>
      <c r="C2694" s="57">
        <f ca="1">_xlfn.NORM.INV(B2694,'Input Parameters'!$E$19,'Input Parameters'!$F$19)</f>
        <v>514.92939277099629</v>
      </c>
      <c r="D2694" s="10">
        <f t="shared" ca="1" si="355"/>
        <v>0.76251974420016422</v>
      </c>
      <c r="E2694" s="59">
        <f ca="1">IF(_xlfn.NORM.INV(D2694,'Input Parameters'!$E$20,'Input Parameters'!$F$20)&lt;3500,3500,IF(_xlfn.NORM.INV(D2694,'Input Parameters'!$E$20,'Input Parameters'!$F$20)&gt;5500,5500,_xlfn.NORM.INV(D2694,'Input Parameters'!$E$20,'Input Parameters'!$F$20)))</f>
        <v>5300.1019230886322</v>
      </c>
      <c r="F2694" s="10">
        <f t="shared" ca="1" si="356"/>
        <v>0.51885768070208382</v>
      </c>
      <c r="G2694" s="61">
        <f ca="1">_xlfn.NORM.INV(F2694,'Input Parameters'!$E$21,'Input Parameters'!$F$21)</f>
        <v>285.22167434457771</v>
      </c>
      <c r="H2694" s="54">
        <f ca="1">EXP(E2694*(1/'Input Parameters'!$E$22-1/G2694))</f>
        <v>0.61060175991549526</v>
      </c>
      <c r="I2694" s="10">
        <f t="shared" ca="1" si="357"/>
        <v>0.81750538738297374</v>
      </c>
      <c r="J2694" s="29">
        <f ca="1">_xlfn.BETA.INV(I2694,'Input Parameters'!$L$24,'Input Parameters'!$M$24,'Input Parameters'!$J$24,'Input Parameters'!$K$24)</f>
        <v>0.74363840914322177</v>
      </c>
      <c r="K2694" s="156">
        <f ca="1">('Input Parameters'!$E$25/'Input Parameters'!$E$31)^$J2694</f>
        <v>4.8221971274740863E-3</v>
      </c>
      <c r="L2694" s="66">
        <f ca="1">$H2694*$C2694*'Input Parameters'!$E$23*K2694</f>
        <v>1.5161797582436853</v>
      </c>
      <c r="M2694" s="23">
        <f t="shared" ca="1" si="358"/>
        <v>0.70237907006041378</v>
      </c>
      <c r="N2694" s="15">
        <f ca="1">_xlfn.NORM.INV(M2694,'Input Parameters'!$E$26,'Input Parameters'!$F$26)</f>
        <v>4.515636180365247E-2</v>
      </c>
      <c r="O2694" s="8">
        <f t="shared" ca="1" si="359"/>
        <v>0.34598389335328261</v>
      </c>
      <c r="P2694" s="29">
        <f ca="1">_xlfn.LOGNORM.INV(O2694,'Input Parameters'!$H$27,'Input Parameters'!$I$27)</f>
        <v>1.1947474836934866</v>
      </c>
      <c r="Q2694" s="10"/>
      <c r="R2694" s="15">
        <f>'Input Parameters'!$E$28</f>
        <v>12.7</v>
      </c>
      <c r="S2694" s="10">
        <f t="shared" ca="1" si="360"/>
        <v>0.52416140116363208</v>
      </c>
      <c r="T2694" s="25">
        <f ca="1">_xlfn.LOGNORM.INV(S2694,'Input Parameters'!$H$29,'Input Parameters'!$I$29)</f>
        <v>58.62937762156335</v>
      </c>
      <c r="U2694" s="10">
        <f t="shared" ca="1" si="361"/>
        <v>0.47276617136837462</v>
      </c>
      <c r="V2694" s="29">
        <f ca="1">IF('Input Parameters'!$D$30="Beta",_xlfn.BETA.INV(U2694,'Input Parameters'!$L$30,'Input Parameters'!$M$30,'Input Parameters'!$J$30,'Input Parameters'!$K$30),IF('Input Parameters'!$D$30="LogNorm",_xlfn.LOGNORM.INV(U2694,'Input Parameters'!$H$30,'Input Parameters'!$I$30)))</f>
        <v>0.97264686052291949</v>
      </c>
      <c r="W2694" s="2">
        <f ca="1">N2694+(P2694-N2694)*(1-ERF((T2694-R2694)/(2*SQRT(L2694*'Input Parameters'!$E$31))))</f>
        <v>5.4756371985520649E-2</v>
      </c>
      <c r="X2694">
        <f t="shared" ca="1" si="353"/>
        <v>1</v>
      </c>
      <c r="Y2694" s="7"/>
    </row>
    <row r="2695" spans="1:25" ht="15" customHeight="1" x14ac:dyDescent="0.3">
      <c r="A2695" s="130">
        <v>2688</v>
      </c>
      <c r="B2695" s="10">
        <f t="shared" ca="1" si="354"/>
        <v>0.32245483847233625</v>
      </c>
      <c r="C2695" s="57">
        <f ca="1">_xlfn.NORM.INV(B2695,'Input Parameters'!$E$19,'Input Parameters'!$F$19)</f>
        <v>528.35858137741639</v>
      </c>
      <c r="D2695" s="10">
        <f t="shared" ca="1" si="355"/>
        <v>0.19760142185185925</v>
      </c>
      <c r="E2695" s="59">
        <f ca="1">IF(_xlfn.NORM.INV(D2695,'Input Parameters'!$E$20,'Input Parameters'!$F$20)&lt;3500,3500,IF(_xlfn.NORM.INV(D2695,'Input Parameters'!$E$20,'Input Parameters'!$F$20)&gt;5500,5500,_xlfn.NORM.INV(D2695,'Input Parameters'!$E$20,'Input Parameters'!$F$20)))</f>
        <v>4204.8460747665349</v>
      </c>
      <c r="F2695" s="10">
        <f t="shared" ca="1" si="356"/>
        <v>0.42428108487038552</v>
      </c>
      <c r="G2695" s="61">
        <f ca="1">_xlfn.NORM.INV(F2695,'Input Parameters'!$E$21,'Input Parameters'!$F$21)</f>
        <v>283.34910694877027</v>
      </c>
      <c r="H2695" s="54">
        <f ca="1">EXP(E2695*(1/'Input Parameters'!$E$22-1/G2695))</f>
        <v>0.61336409990823004</v>
      </c>
      <c r="I2695" s="10">
        <f t="shared" ca="1" si="357"/>
        <v>0.19034715123063362</v>
      </c>
      <c r="J2695" s="29">
        <f ca="1">_xlfn.BETA.INV(I2695,'Input Parameters'!$L$24,'Input Parameters'!$M$24,'Input Parameters'!$J$24,'Input Parameters'!$K$24)</f>
        <v>0.46290197249054849</v>
      </c>
      <c r="K2695" s="156">
        <f ca="1">('Input Parameters'!$E$25/'Input Parameters'!$E$31)^$J2695</f>
        <v>3.6129362003909232E-2</v>
      </c>
      <c r="L2695" s="66">
        <f ca="1">$H2695*$C2695*'Input Parameters'!$E$23*K2695</f>
        <v>11.70866582983335</v>
      </c>
      <c r="M2695" s="23">
        <f t="shared" ca="1" si="358"/>
        <v>0.5259213026168712</v>
      </c>
      <c r="N2695" s="15">
        <f ca="1">_xlfn.NORM.INV(M2695,'Input Parameters'!$E$26,'Input Parameters'!$F$26)</f>
        <v>3.5365437974343217E-2</v>
      </c>
      <c r="O2695" s="8">
        <f t="shared" ca="1" si="359"/>
        <v>0.4143641749518352</v>
      </c>
      <c r="P2695" s="29">
        <f ca="1">_xlfn.LOGNORM.INV(O2695,'Input Parameters'!$H$27,'Input Parameters'!$I$27)</f>
        <v>1.293696856153957</v>
      </c>
      <c r="Q2695" s="10"/>
      <c r="R2695" s="15">
        <f>'Input Parameters'!$E$28</f>
        <v>12.7</v>
      </c>
      <c r="S2695" s="10">
        <f t="shared" ca="1" si="360"/>
        <v>0.36076666963653714</v>
      </c>
      <c r="T2695" s="25">
        <f ca="1">_xlfn.LOGNORM.INV(S2695,'Input Parameters'!$H$29,'Input Parameters'!$I$29)</f>
        <v>55.947665970660118</v>
      </c>
      <c r="U2695" s="10">
        <f t="shared" ca="1" si="361"/>
        <v>0.67834129445852953</v>
      </c>
      <c r="V2695" s="29">
        <f ca="1">IF('Input Parameters'!$D$30="Beta",_xlfn.BETA.INV(U2695,'Input Parameters'!$L$30,'Input Parameters'!$M$30,'Input Parameters'!$J$30,'Input Parameters'!$K$30),IF('Input Parameters'!$D$30="LogNorm",_xlfn.LOGNORM.INV(U2695,'Input Parameters'!$H$30,'Input Parameters'!$I$30)))</f>
        <v>1.1993918864306992</v>
      </c>
      <c r="W2695" s="2">
        <f ca="1">N2695+(P2695-N2695)*(1-ERF((T2695-R2695)/(2*SQRT(L2695*'Input Parameters'!$E$31))))</f>
        <v>0.50281037880614465</v>
      </c>
      <c r="X2695">
        <f t="shared" ca="1" si="353"/>
        <v>1</v>
      </c>
      <c r="Y2695" s="7"/>
    </row>
    <row r="2696" spans="1:25" ht="15" customHeight="1" x14ac:dyDescent="0.3">
      <c r="A2696" s="130">
        <v>2689</v>
      </c>
      <c r="B2696" s="10">
        <f t="shared" ca="1" si="354"/>
        <v>9.2427080096529113E-2</v>
      </c>
      <c r="C2696" s="57">
        <f ca="1">_xlfn.NORM.INV(B2696,'Input Parameters'!$E$19,'Input Parameters'!$F$19)</f>
        <v>455.25668944971073</v>
      </c>
      <c r="D2696" s="10">
        <f t="shared" ca="1" si="355"/>
        <v>0.88518220952183824</v>
      </c>
      <c r="E2696" s="59">
        <f ca="1">IF(_xlfn.NORM.INV(D2696,'Input Parameters'!$E$20,'Input Parameters'!$F$20)&lt;3500,3500,IF(_xlfn.NORM.INV(D2696,'Input Parameters'!$E$20,'Input Parameters'!$F$20)&gt;5500,5500,_xlfn.NORM.INV(D2696,'Input Parameters'!$E$20,'Input Parameters'!$F$20)))</f>
        <v>5500</v>
      </c>
      <c r="F2696" s="10">
        <f t="shared" ca="1" si="356"/>
        <v>0.1171856257757482</v>
      </c>
      <c r="G2696" s="61">
        <f ca="1">_xlfn.NORM.INV(F2696,'Input Parameters'!$E$21,'Input Parameters'!$F$21)</f>
        <v>275.50309332033879</v>
      </c>
      <c r="H2696" s="54">
        <f ca="1">EXP(E2696*(1/'Input Parameters'!$E$22-1/G2696))</f>
        <v>0.30356875586305565</v>
      </c>
      <c r="I2696" s="10">
        <f t="shared" ca="1" si="357"/>
        <v>0.22554013194975175</v>
      </c>
      <c r="J2696" s="29">
        <f ca="1">_xlfn.BETA.INV(I2696,'Input Parameters'!$L$24,'Input Parameters'!$M$24,'Input Parameters'!$J$24,'Input Parameters'!$K$24)</f>
        <v>0.48319396622649785</v>
      </c>
      <c r="K2696" s="156">
        <f ca="1">('Input Parameters'!$E$25/'Input Parameters'!$E$31)^$J2696</f>
        <v>3.1235032490076614E-2</v>
      </c>
      <c r="L2696" s="66">
        <f ca="1">$H2696*$C2696*'Input Parameters'!$E$23*K2696</f>
        <v>4.3167348025375167</v>
      </c>
      <c r="M2696" s="23">
        <f t="shared" ca="1" si="358"/>
        <v>0.51605678548108658</v>
      </c>
      <c r="N2696" s="15">
        <f ca="1">_xlfn.NORM.INV(M2696,'Input Parameters'!$E$26,'Input Parameters'!$F$26)</f>
        <v>3.4845444570653097E-2</v>
      </c>
      <c r="O2696" s="8">
        <f t="shared" ca="1" si="359"/>
        <v>0.6058487847633085</v>
      </c>
      <c r="P2696" s="29">
        <f ca="1">_xlfn.LOGNORM.INV(O2696,'Input Parameters'!$H$27,'Input Parameters'!$I$27)</f>
        <v>1.6032072575600729</v>
      </c>
      <c r="Q2696" s="10"/>
      <c r="R2696" s="15">
        <f>'Input Parameters'!$E$28</f>
        <v>12.7</v>
      </c>
      <c r="S2696" s="10">
        <f t="shared" ca="1" si="360"/>
        <v>0.54165684306284212</v>
      </c>
      <c r="T2696" s="25">
        <f ca="1">_xlfn.LOGNORM.INV(S2696,'Input Parameters'!$H$29,'Input Parameters'!$I$29)</f>
        <v>58.919777400736521</v>
      </c>
      <c r="U2696" s="10">
        <f t="shared" ca="1" si="361"/>
        <v>0.72159503245862833</v>
      </c>
      <c r="V2696" s="29">
        <f ca="1">IF('Input Parameters'!$D$30="Beta",_xlfn.BETA.INV(U2696,'Input Parameters'!$L$30,'Input Parameters'!$M$30,'Input Parameters'!$J$30,'Input Parameters'!$K$30),IF('Input Parameters'!$D$30="LogNorm",_xlfn.LOGNORM.INV(U2696,'Input Parameters'!$H$30,'Input Parameters'!$I$30)))</f>
        <v>1.2597571273330368</v>
      </c>
      <c r="W2696" s="2">
        <f ca="1">N2696+(P2696-N2696)*(1-ERF((T2696-R2696)/(2*SQRT(L2696*'Input Parameters'!$E$31))))</f>
        <v>0.21632594320003062</v>
      </c>
      <c r="X2696">
        <f t="shared" ca="1" si="353"/>
        <v>1</v>
      </c>
      <c r="Y2696" s="7"/>
    </row>
    <row r="2697" spans="1:25" ht="15" customHeight="1" x14ac:dyDescent="0.3">
      <c r="A2697" s="130">
        <v>2690</v>
      </c>
      <c r="B2697" s="10">
        <f t="shared" ca="1" si="354"/>
        <v>0.55894661676970037</v>
      </c>
      <c r="C2697" s="57">
        <f ca="1">_xlfn.NORM.INV(B2697,'Input Parameters'!$E$19,'Input Parameters'!$F$19)</f>
        <v>579.83126957509648</v>
      </c>
      <c r="D2697" s="10">
        <f t="shared" ca="1" si="355"/>
        <v>0.5740844575949583</v>
      </c>
      <c r="E2697" s="59">
        <f ca="1">IF(_xlfn.NORM.INV(D2697,'Input Parameters'!$E$20,'Input Parameters'!$F$20)&lt;3500,3500,IF(_xlfn.NORM.INV(D2697,'Input Parameters'!$E$20,'Input Parameters'!$F$20)&gt;5500,5500,_xlfn.NORM.INV(D2697,'Input Parameters'!$E$20,'Input Parameters'!$F$20)))</f>
        <v>4930.7478246416431</v>
      </c>
      <c r="F2697" s="10">
        <f t="shared" ca="1" si="356"/>
        <v>0.22449207952813122</v>
      </c>
      <c r="G2697" s="61">
        <f ca="1">_xlfn.NORM.INV(F2697,'Input Parameters'!$E$21,'Input Parameters'!$F$21)</f>
        <v>278.8991179660448</v>
      </c>
      <c r="H2697" s="54">
        <f ca="1">EXP(E2697*(1/'Input Parameters'!$E$22-1/G2697))</f>
        <v>0.42705905685259071</v>
      </c>
      <c r="I2697" s="10">
        <f t="shared" ca="1" si="357"/>
        <v>0.5120918843857748</v>
      </c>
      <c r="J2697" s="29">
        <f ca="1">_xlfn.BETA.INV(I2697,'Input Parameters'!$L$24,'Input Parameters'!$M$24,'Input Parameters'!$J$24,'Input Parameters'!$K$24)</f>
        <v>0.61203784552063556</v>
      </c>
      <c r="K2697" s="156">
        <f ca="1">('Input Parameters'!$E$25/'Input Parameters'!$E$31)^$J2697</f>
        <v>1.2394744891994304E-2</v>
      </c>
      <c r="L2697" s="66">
        <f ca="1">$H2697*$C2697*'Input Parameters'!$E$23*K2697</f>
        <v>3.0692139380879695</v>
      </c>
      <c r="M2697" s="23">
        <f t="shared" ca="1" si="358"/>
        <v>0.24638782174879359</v>
      </c>
      <c r="N2697" s="15">
        <f ca="1">_xlfn.NORM.INV(M2697,'Input Parameters'!$E$26,'Input Parameters'!$F$26)</f>
        <v>1.9596082461046039E-2</v>
      </c>
      <c r="O2697" s="8">
        <f t="shared" ca="1" si="359"/>
        <v>0.42541373324812415</v>
      </c>
      <c r="P2697" s="29">
        <f ca="1">_xlfn.LOGNORM.INV(O2697,'Input Parameters'!$H$27,'Input Parameters'!$I$27)</f>
        <v>1.3099787017551232</v>
      </c>
      <c r="Q2697" s="10"/>
      <c r="R2697" s="15">
        <f>'Input Parameters'!$E$28</f>
        <v>12.7</v>
      </c>
      <c r="S2697" s="10">
        <f t="shared" ca="1" si="360"/>
        <v>0.87680272646019286</v>
      </c>
      <c r="T2697" s="25">
        <f ca="1">_xlfn.LOGNORM.INV(S2697,'Input Parameters'!$H$29,'Input Parameters'!$I$29)</f>
        <v>66.325452821685602</v>
      </c>
      <c r="U2697" s="10">
        <f t="shared" ca="1" si="361"/>
        <v>0.49339128666568499</v>
      </c>
      <c r="V2697" s="29">
        <f ca="1">IF('Input Parameters'!$D$30="Beta",_xlfn.BETA.INV(U2697,'Input Parameters'!$L$30,'Input Parameters'!$M$30,'Input Parameters'!$J$30,'Input Parameters'!$K$30),IF('Input Parameters'!$D$30="LogNorm",_xlfn.LOGNORM.INV(U2697,'Input Parameters'!$H$30,'Input Parameters'!$I$30)))</f>
        <v>0.99270068613665918</v>
      </c>
      <c r="W2697" s="2">
        <f ca="1">N2697+(P2697-N2697)*(1-ERF((T2697-R2697)/(2*SQRT(L2697*'Input Parameters'!$E$31))))</f>
        <v>5.8864752594577685E-2</v>
      </c>
      <c r="X2697">
        <f t="shared" ref="X2697:X2760" ca="1" si="362">IFERROR(IF(W2697&gt;V2697,0,1),0)</f>
        <v>1</v>
      </c>
      <c r="Y2697" s="7"/>
    </row>
    <row r="2698" spans="1:25" ht="15" customHeight="1" x14ac:dyDescent="0.3">
      <c r="A2698" s="130">
        <v>2691</v>
      </c>
      <c r="B2698" s="10">
        <f t="shared" ca="1" si="354"/>
        <v>2.2144580422006732E-2</v>
      </c>
      <c r="C2698" s="57">
        <f ca="1">_xlfn.NORM.INV(B2698,'Input Parameters'!$E$19,'Input Parameters'!$F$19)</f>
        <v>397.34145350565541</v>
      </c>
      <c r="D2698" s="10">
        <f t="shared" ca="1" si="355"/>
        <v>0.63848556965956649</v>
      </c>
      <c r="E2698" s="59">
        <f ca="1">IF(_xlfn.NORM.INV(D2698,'Input Parameters'!$E$20,'Input Parameters'!$F$20)&lt;3500,3500,IF(_xlfn.NORM.INV(D2698,'Input Parameters'!$E$20,'Input Parameters'!$F$20)&gt;5500,5500,_xlfn.NORM.INV(D2698,'Input Parameters'!$E$20,'Input Parameters'!$F$20)))</f>
        <v>5048.0895976992315</v>
      </c>
      <c r="F2698" s="10">
        <f t="shared" ca="1" si="356"/>
        <v>0.7293438381786429</v>
      </c>
      <c r="G2698" s="61">
        <f ca="1">_xlfn.NORM.INV(F2698,'Input Parameters'!$E$21,'Input Parameters'!$F$21)</f>
        <v>289.65112150620041</v>
      </c>
      <c r="H2698" s="54">
        <f ca="1">EXP(E2698*(1/'Input Parameters'!$E$22-1/G2698))</f>
        <v>0.81938815093410344</v>
      </c>
      <c r="I2698" s="10">
        <f t="shared" ca="1" si="357"/>
        <v>0.61623572128808424</v>
      </c>
      <c r="J2698" s="29">
        <f ca="1">_xlfn.BETA.INV(I2698,'Input Parameters'!$L$24,'Input Parameters'!$M$24,'Input Parameters'!$J$24,'Input Parameters'!$K$24)</f>
        <v>0.65398120935297843</v>
      </c>
      <c r="K2698" s="156">
        <f ca="1">('Input Parameters'!$E$25/'Input Parameters'!$E$31)^$J2698</f>
        <v>9.1741510540543844E-3</v>
      </c>
      <c r="L2698" s="66">
        <f ca="1">$H2698*$C2698*'Input Parameters'!$E$23*K2698</f>
        <v>2.9868914665294599</v>
      </c>
      <c r="M2698" s="23">
        <f t="shared" ca="1" si="358"/>
        <v>0.27027590986724093</v>
      </c>
      <c r="N2698" s="15">
        <f ca="1">_xlfn.NORM.INV(M2698,'Input Parameters'!$E$26,'Input Parameters'!$F$26)</f>
        <v>2.1148446334026065E-2</v>
      </c>
      <c r="O2698" s="8">
        <f t="shared" ca="1" si="359"/>
        <v>0.22709122101223456</v>
      </c>
      <c r="P2698" s="29">
        <f ca="1">_xlfn.LOGNORM.INV(O2698,'Input Parameters'!$H$27,'Input Parameters'!$I$27)</f>
        <v>1.022330449508545</v>
      </c>
      <c r="Q2698" s="10"/>
      <c r="R2698" s="15">
        <f>'Input Parameters'!$E$28</f>
        <v>12.7</v>
      </c>
      <c r="S2698" s="10">
        <f t="shared" ca="1" si="360"/>
        <v>0.80581232992593765</v>
      </c>
      <c r="T2698" s="25">
        <f ca="1">_xlfn.LOGNORM.INV(S2698,'Input Parameters'!$H$29,'Input Parameters'!$I$29)</f>
        <v>64.153285275255072</v>
      </c>
      <c r="U2698" s="10">
        <f t="shared" ca="1" si="361"/>
        <v>0.18599138657432635</v>
      </c>
      <c r="V2698" s="29">
        <f ca="1">IF('Input Parameters'!$D$30="Beta",_xlfn.BETA.INV(U2698,'Input Parameters'!$L$30,'Input Parameters'!$M$30,'Input Parameters'!$J$30,'Input Parameters'!$K$30),IF('Input Parameters'!$D$30="LogNorm",_xlfn.LOGNORM.INV(U2698,'Input Parameters'!$H$30,'Input Parameters'!$I$30)))</f>
        <v>0.70268158169590511</v>
      </c>
      <c r="W2698" s="2">
        <f ca="1">N2698+(P2698-N2698)*(1-ERF((T2698-R2698)/(2*SQRT(L2698*'Input Parameters'!$E$31))))</f>
        <v>5.6466141502795754E-2</v>
      </c>
      <c r="X2698">
        <f t="shared" ca="1" si="362"/>
        <v>1</v>
      </c>
      <c r="Y2698" s="7"/>
    </row>
    <row r="2699" spans="1:25" ht="15" customHeight="1" x14ac:dyDescent="0.3">
      <c r="A2699" s="130">
        <v>2692</v>
      </c>
      <c r="B2699" s="10">
        <f t="shared" ca="1" si="354"/>
        <v>8.0512272954538E-2</v>
      </c>
      <c r="C2699" s="57">
        <f ca="1">_xlfn.NORM.INV(B2699,'Input Parameters'!$E$19,'Input Parameters'!$F$19)</f>
        <v>448.86192059012956</v>
      </c>
      <c r="D2699" s="10">
        <f t="shared" ca="1" si="355"/>
        <v>0.69133410111693006</v>
      </c>
      <c r="E2699" s="59">
        <f ca="1">IF(_xlfn.NORM.INV(D2699,'Input Parameters'!$E$20,'Input Parameters'!$F$20)&lt;3500,3500,IF(_xlfn.NORM.INV(D2699,'Input Parameters'!$E$20,'Input Parameters'!$F$20)&gt;5500,5500,_xlfn.NORM.INV(D2699,'Input Parameters'!$E$20,'Input Parameters'!$F$20)))</f>
        <v>5149.7448089423297</v>
      </c>
      <c r="F2699" s="10">
        <f t="shared" ca="1" si="356"/>
        <v>0.44571767714014576</v>
      </c>
      <c r="G2699" s="61">
        <f ca="1">_xlfn.NORM.INV(F2699,'Input Parameters'!$E$21,'Input Parameters'!$F$21)</f>
        <v>283.77720276777615</v>
      </c>
      <c r="H2699" s="54">
        <f ca="1">EXP(E2699*(1/'Input Parameters'!$E$22-1/G2699))</f>
        <v>0.56483603698479445</v>
      </c>
      <c r="I2699" s="10">
        <f t="shared" ca="1" si="357"/>
        <v>0.91470143258702041</v>
      </c>
      <c r="J2699" s="29">
        <f ca="1">_xlfn.BETA.INV(I2699,'Input Parameters'!$L$24,'Input Parameters'!$M$24,'Input Parameters'!$J$24,'Input Parameters'!$K$24)</f>
        <v>0.80334162056427794</v>
      </c>
      <c r="K2699" s="156">
        <f ca="1">('Input Parameters'!$E$25/'Input Parameters'!$E$31)^$J2699</f>
        <v>3.1422711141145632E-3</v>
      </c>
      <c r="L2699" s="66">
        <f ca="1">$H2699*$C2699*'Input Parameters'!$E$23*K2699</f>
        <v>0.79667064276853039</v>
      </c>
      <c r="M2699" s="23">
        <f t="shared" ca="1" si="358"/>
        <v>0.69816577834743332</v>
      </c>
      <c r="N2699" s="15">
        <f ca="1">_xlfn.NORM.INV(M2699,'Input Parameters'!$E$26,'Input Parameters'!$F$26)</f>
        <v>4.4901779567236726E-2</v>
      </c>
      <c r="O2699" s="8">
        <f t="shared" ca="1" si="359"/>
        <v>0.8429781215918114</v>
      </c>
      <c r="P2699" s="29">
        <f ca="1">_xlfn.LOGNORM.INV(O2699,'Input Parameters'!$H$27,'Input Parameters'!$I$27)</f>
        <v>2.2224704668748392</v>
      </c>
      <c r="Q2699" s="10"/>
      <c r="R2699" s="15">
        <f>'Input Parameters'!$E$28</f>
        <v>12.7</v>
      </c>
      <c r="S2699" s="10">
        <f t="shared" ca="1" si="360"/>
        <v>0.67030987782261964</v>
      </c>
      <c r="T2699" s="25">
        <f ca="1">_xlfn.LOGNORM.INV(S2699,'Input Parameters'!$H$29,'Input Parameters'!$I$29)</f>
        <v>61.186013220943209</v>
      </c>
      <c r="U2699" s="10">
        <f t="shared" ca="1" si="361"/>
        <v>0.3545751283158014</v>
      </c>
      <c r="V2699" s="29">
        <f ca="1">IF('Input Parameters'!$D$30="Beta",_xlfn.BETA.INV(U2699,'Input Parameters'!$L$30,'Input Parameters'!$M$30,'Input Parameters'!$J$30,'Input Parameters'!$K$30),IF('Input Parameters'!$D$30="LogNorm",_xlfn.LOGNORM.INV(U2699,'Input Parameters'!$H$30,'Input Parameters'!$I$30)))</f>
        <v>0.86253185583526248</v>
      </c>
      <c r="W2699" s="2">
        <f ca="1">N2699+(P2699-N2699)*(1-ERF((T2699-R2699)/(2*SQRT(L2699*'Input Parameters'!$E$31))))</f>
        <v>4.5168435272868138E-2</v>
      </c>
      <c r="X2699">
        <f t="shared" ca="1" si="362"/>
        <v>1</v>
      </c>
      <c r="Y2699" s="7"/>
    </row>
    <row r="2700" spans="1:25" ht="15" customHeight="1" x14ac:dyDescent="0.3">
      <c r="A2700" s="130">
        <v>2693</v>
      </c>
      <c r="B2700" s="10">
        <f t="shared" ca="1" si="354"/>
        <v>0.76232570676195821</v>
      </c>
      <c r="C2700" s="57">
        <f ca="1">_xlfn.NORM.INV(B2700,'Input Parameters'!$E$19,'Input Parameters'!$F$19)</f>
        <v>627.61641059497106</v>
      </c>
      <c r="D2700" s="10">
        <f t="shared" ca="1" si="355"/>
        <v>0.7801926954670978</v>
      </c>
      <c r="E2700" s="59">
        <f ca="1">IF(_xlfn.NORM.INV(D2700,'Input Parameters'!$E$20,'Input Parameters'!$F$20)&lt;3500,3500,IF(_xlfn.NORM.INV(D2700,'Input Parameters'!$E$20,'Input Parameters'!$F$20)&gt;5500,5500,_xlfn.NORM.INV(D2700,'Input Parameters'!$E$20,'Input Parameters'!$F$20)))</f>
        <v>5340.9909191802353</v>
      </c>
      <c r="F2700" s="10">
        <f t="shared" ca="1" si="356"/>
        <v>0.15992463555541769</v>
      </c>
      <c r="G2700" s="61">
        <f ca="1">_xlfn.NORM.INV(F2700,'Input Parameters'!$E$21,'Input Parameters'!$F$21)</f>
        <v>277.03112607205861</v>
      </c>
      <c r="H2700" s="54">
        <f ca="1">EXP(E2700*(1/'Input Parameters'!$E$22-1/G2700))</f>
        <v>0.34967493276097494</v>
      </c>
      <c r="I2700" s="10">
        <f t="shared" ca="1" si="357"/>
        <v>0.24653113365130219</v>
      </c>
      <c r="J2700" s="29">
        <f ca="1">_xlfn.BETA.INV(I2700,'Input Parameters'!$L$24,'Input Parameters'!$M$24,'Input Parameters'!$J$24,'Input Parameters'!$K$24)</f>
        <v>0.49447366325377357</v>
      </c>
      <c r="K2700" s="156">
        <f ca="1">('Input Parameters'!$E$25/'Input Parameters'!$E$31)^$J2700</f>
        <v>2.8807185604027018E-2</v>
      </c>
      <c r="L2700" s="66">
        <f ca="1">$H2700*$C2700*'Input Parameters'!$E$23*K2700</f>
        <v>6.322074678888427</v>
      </c>
      <c r="M2700" s="23">
        <f t="shared" ca="1" si="358"/>
        <v>0.12376188667293753</v>
      </c>
      <c r="N2700" s="15">
        <f ca="1">_xlfn.NORM.INV(M2700,'Input Parameters'!$E$26,'Input Parameters'!$F$26)</f>
        <v>9.715918032300392E-3</v>
      </c>
      <c r="O2700" s="8">
        <f t="shared" ca="1" si="359"/>
        <v>0.6348888582866733</v>
      </c>
      <c r="P2700" s="29">
        <f ca="1">_xlfn.LOGNORM.INV(O2700,'Input Parameters'!$H$27,'Input Parameters'!$I$27)</f>
        <v>1.6582592391382356</v>
      </c>
      <c r="Q2700" s="10"/>
      <c r="R2700" s="15">
        <f>'Input Parameters'!$E$28</f>
        <v>12.7</v>
      </c>
      <c r="S2700" s="10">
        <f t="shared" ca="1" si="360"/>
        <v>4.7122587388378046E-2</v>
      </c>
      <c r="T2700" s="25">
        <f ca="1">_xlfn.LOGNORM.INV(S2700,'Input Parameters'!$H$29,'Input Parameters'!$I$29)</f>
        <v>48.257538930219233</v>
      </c>
      <c r="U2700" s="10">
        <f t="shared" ca="1" si="361"/>
        <v>0.63560567212520136</v>
      </c>
      <c r="V2700" s="29">
        <f ca="1">IF('Input Parameters'!$D$30="Beta",_xlfn.BETA.INV(U2700,'Input Parameters'!$L$30,'Input Parameters'!$M$30,'Input Parameters'!$J$30,'Input Parameters'!$K$30),IF('Input Parameters'!$D$30="LogNorm",_xlfn.LOGNORM.INV(U2700,'Input Parameters'!$H$30,'Input Parameters'!$I$30)))</f>
        <v>1.1456144781648625</v>
      </c>
      <c r="W2700" s="2">
        <f ca="1">N2700+(P2700-N2700)*(1-ERF((T2700-R2700)/(2*SQRT(L2700*'Input Parameters'!$E$31))))</f>
        <v>0.53284012767982569</v>
      </c>
      <c r="X2700">
        <f t="shared" ca="1" si="362"/>
        <v>1</v>
      </c>
      <c r="Y2700" s="7"/>
    </row>
    <row r="2701" spans="1:25" ht="15" customHeight="1" x14ac:dyDescent="0.3">
      <c r="A2701" s="130">
        <v>2694</v>
      </c>
      <c r="B2701" s="10">
        <f t="shared" ca="1" si="354"/>
        <v>0.23046633800433636</v>
      </c>
      <c r="C2701" s="57">
        <f ca="1">_xlfn.NORM.INV(B2701,'Input Parameters'!$E$19,'Input Parameters'!$F$19)</f>
        <v>504.99714150828112</v>
      </c>
      <c r="D2701" s="10">
        <f t="shared" ca="1" si="355"/>
        <v>0.74343862454375542</v>
      </c>
      <c r="E2701" s="59">
        <f ca="1">IF(_xlfn.NORM.INV(D2701,'Input Parameters'!$E$20,'Input Parameters'!$F$20)&lt;3500,3500,IF(_xlfn.NORM.INV(D2701,'Input Parameters'!$E$20,'Input Parameters'!$F$20)&gt;5500,5500,_xlfn.NORM.INV(D2701,'Input Parameters'!$E$20,'Input Parameters'!$F$20)))</f>
        <v>5257.7881078464243</v>
      </c>
      <c r="F2701" s="10">
        <f t="shared" ca="1" si="356"/>
        <v>0.5108600431771444</v>
      </c>
      <c r="G2701" s="61">
        <f ca="1">_xlfn.NORM.INV(F2701,'Input Parameters'!$E$21,'Input Parameters'!$F$21)</f>
        <v>285.06399207067085</v>
      </c>
      <c r="H2701" s="54">
        <f ca="1">EXP(E2701*(1/'Input Parameters'!$E$22-1/G2701))</f>
        <v>0.60679233409752975</v>
      </c>
      <c r="I2701" s="10">
        <f t="shared" ca="1" si="357"/>
        <v>0.16176638335028981</v>
      </c>
      <c r="J2701" s="29">
        <f ca="1">_xlfn.BETA.INV(I2701,'Input Parameters'!$L$24,'Input Parameters'!$M$24,'Input Parameters'!$J$24,'Input Parameters'!$K$24)</f>
        <v>0.44475681543380102</v>
      </c>
      <c r="K2701" s="156">
        <f ca="1">('Input Parameters'!$E$25/'Input Parameters'!$E$31)^$J2701</f>
        <v>4.1151938609142437E-2</v>
      </c>
      <c r="L2701" s="66">
        <f ca="1">$H2701*$C2701*'Input Parameters'!$E$23*K2701</f>
        <v>12.610122466561782</v>
      </c>
      <c r="M2701" s="23">
        <f t="shared" ca="1" si="358"/>
        <v>0.63590730629795156</v>
      </c>
      <c r="N2701" s="15">
        <f ca="1">_xlfn.NORM.INV(M2701,'Input Parameters'!$E$26,'Input Parameters'!$F$26)</f>
        <v>4.129834799315503E-2</v>
      </c>
      <c r="O2701" s="8">
        <f t="shared" ca="1" si="359"/>
        <v>0.17647086178301863</v>
      </c>
      <c r="P2701" s="29">
        <f ca="1">_xlfn.LOGNORM.INV(O2701,'Input Parameters'!$H$27,'Input Parameters'!$I$27)</f>
        <v>0.94389255058038646</v>
      </c>
      <c r="Q2701" s="10"/>
      <c r="R2701" s="15">
        <f>'Input Parameters'!$E$28</f>
        <v>12.7</v>
      </c>
      <c r="S2701" s="10">
        <f t="shared" ca="1" si="360"/>
        <v>0.70606962055018763</v>
      </c>
      <c r="T2701" s="25">
        <f ca="1">_xlfn.LOGNORM.INV(S2701,'Input Parameters'!$H$29,'Input Parameters'!$I$29)</f>
        <v>61.884965659240713</v>
      </c>
      <c r="U2701" s="10">
        <f t="shared" ca="1" si="361"/>
        <v>0.16833175422855284</v>
      </c>
      <c r="V2701" s="29">
        <f ca="1">IF('Input Parameters'!$D$30="Beta",_xlfn.BETA.INV(U2701,'Input Parameters'!$L$30,'Input Parameters'!$M$30,'Input Parameters'!$J$30,'Input Parameters'!$K$30),IF('Input Parameters'!$D$30="LogNorm",_xlfn.LOGNORM.INV(U2701,'Input Parameters'!$H$30,'Input Parameters'!$I$30)))</f>
        <v>0.68408568145167237</v>
      </c>
      <c r="W2701" s="2">
        <f ca="1">N2701+(P2701-N2701)*(1-ERF((T2701-R2701)/(2*SQRT(L2701*'Input Parameters'!$E$31))))</f>
        <v>0.33679417350842439</v>
      </c>
      <c r="X2701">
        <f t="shared" ca="1" si="362"/>
        <v>1</v>
      </c>
      <c r="Y2701" s="7"/>
    </row>
    <row r="2702" spans="1:25" ht="15" customHeight="1" x14ac:dyDescent="0.3">
      <c r="A2702" s="130">
        <v>2695</v>
      </c>
      <c r="B2702" s="10">
        <f t="shared" ca="1" si="354"/>
        <v>0.88850774319351866</v>
      </c>
      <c r="C2702" s="57">
        <f ca="1">_xlfn.NORM.INV(B2702,'Input Parameters'!$E$19,'Input Parameters'!$F$19)</f>
        <v>670.2742669633185</v>
      </c>
      <c r="D2702" s="10">
        <f t="shared" ca="1" si="355"/>
        <v>0.39744471145777249</v>
      </c>
      <c r="E2702" s="59">
        <f ca="1">IF(_xlfn.NORM.INV(D2702,'Input Parameters'!$E$20,'Input Parameters'!$F$20)&lt;3500,3500,IF(_xlfn.NORM.INV(D2702,'Input Parameters'!$E$20,'Input Parameters'!$F$20)&gt;5500,5500,_xlfn.NORM.INV(D2702,'Input Parameters'!$E$20,'Input Parameters'!$F$20)))</f>
        <v>4618.0232761471862</v>
      </c>
      <c r="F2702" s="10">
        <f t="shared" ca="1" si="356"/>
        <v>7.2527120938973066E-2</v>
      </c>
      <c r="G2702" s="61">
        <f ca="1">_xlfn.NORM.INV(F2702,'Input Parameters'!$E$21,'Input Parameters'!$F$21)</f>
        <v>273.39621036305317</v>
      </c>
      <c r="H2702" s="54">
        <f ca="1">EXP(E2702*(1/'Input Parameters'!$E$22-1/G2702))</f>
        <v>0.32298484622828361</v>
      </c>
      <c r="I2702" s="10">
        <f t="shared" ca="1" si="357"/>
        <v>0.31606892526948704</v>
      </c>
      <c r="J2702" s="29">
        <f ca="1">_xlfn.BETA.INV(I2702,'Input Parameters'!$L$24,'Input Parameters'!$M$24,'Input Parameters'!$J$24,'Input Parameters'!$K$24)</f>
        <v>0.52872418906058916</v>
      </c>
      <c r="K2702" s="156">
        <f ca="1">('Input Parameters'!$E$25/'Input Parameters'!$E$31)^$J2702</f>
        <v>2.2531787154682053E-2</v>
      </c>
      <c r="L2702" s="66">
        <f ca="1">$H2702*$C2702*'Input Parameters'!$E$23*K2702</f>
        <v>4.8778712497777974</v>
      </c>
      <c r="M2702" s="23">
        <f t="shared" ca="1" si="358"/>
        <v>0.50883918011353313</v>
      </c>
      <c r="N2702" s="15">
        <f ca="1">_xlfn.NORM.INV(M2702,'Input Parameters'!$E$26,'Input Parameters'!$F$26)</f>
        <v>3.4465325390486426E-2</v>
      </c>
      <c r="O2702" s="8">
        <f t="shared" ca="1" si="359"/>
        <v>0.5946450315428311</v>
      </c>
      <c r="P2702" s="29">
        <f ca="1">_xlfn.LOGNORM.INV(O2702,'Input Parameters'!$H$27,'Input Parameters'!$I$27)</f>
        <v>1.5827658579307136</v>
      </c>
      <c r="Q2702" s="10"/>
      <c r="R2702" s="15">
        <f>'Input Parameters'!$E$28</f>
        <v>12.7</v>
      </c>
      <c r="S2702" s="10">
        <f t="shared" ca="1" si="360"/>
        <v>0.79607838733677705</v>
      </c>
      <c r="T2702" s="25">
        <f ca="1">_xlfn.LOGNORM.INV(S2702,'Input Parameters'!$H$29,'Input Parameters'!$I$29)</f>
        <v>63.902601050421183</v>
      </c>
      <c r="U2702" s="10">
        <f t="shared" ca="1" si="361"/>
        <v>0.87774991984941808</v>
      </c>
      <c r="V2702" s="29">
        <f ca="1">IF('Input Parameters'!$D$30="Beta",_xlfn.BETA.INV(U2702,'Input Parameters'!$L$30,'Input Parameters'!$M$30,'Input Parameters'!$J$30,'Input Parameters'!$K$30),IF('Input Parameters'!$D$30="LogNorm",_xlfn.LOGNORM.INV(U2702,'Input Parameters'!$H$30,'Input Parameters'!$I$30)))</f>
        <v>1.5811478429135939</v>
      </c>
      <c r="W2702" s="2">
        <f ca="1">N2702+(P2702-N2702)*(1-ERF((T2702-R2702)/(2*SQRT(L2702*'Input Parameters'!$E$31))))</f>
        <v>0.19107299607354172</v>
      </c>
      <c r="X2702">
        <f t="shared" ca="1" si="362"/>
        <v>1</v>
      </c>
      <c r="Y2702" s="7"/>
    </row>
    <row r="2703" spans="1:25" ht="15" customHeight="1" x14ac:dyDescent="0.3">
      <c r="A2703" s="130">
        <v>2696</v>
      </c>
      <c r="B2703" s="10">
        <f t="shared" ca="1" si="354"/>
        <v>9.5068715033806983E-3</v>
      </c>
      <c r="C2703" s="57">
        <f ca="1">_xlfn.NORM.INV(B2703,'Input Parameters'!$E$19,'Input Parameters'!$F$19)</f>
        <v>369.12541015109889</v>
      </c>
      <c r="D2703" s="10">
        <f t="shared" ca="1" si="355"/>
        <v>0.50523099608666977</v>
      </c>
      <c r="E2703" s="59">
        <f ca="1">IF(_xlfn.NORM.INV(D2703,'Input Parameters'!$E$20,'Input Parameters'!$F$20)&lt;3500,3500,IF(_xlfn.NORM.INV(D2703,'Input Parameters'!$E$20,'Input Parameters'!$F$20)&gt;5500,5500,_xlfn.NORM.INV(D2703,'Input Parameters'!$E$20,'Input Parameters'!$F$20)))</f>
        <v>4809.1787769110551</v>
      </c>
      <c r="F2703" s="10">
        <f t="shared" ca="1" si="356"/>
        <v>0.55986110188295635</v>
      </c>
      <c r="G2703" s="61">
        <f ca="1">_xlfn.NORM.INV(F2703,'Input Parameters'!$E$21,'Input Parameters'!$F$21)</f>
        <v>286.03385015889535</v>
      </c>
      <c r="H2703" s="54">
        <f ca="1">EXP(E2703*(1/'Input Parameters'!$E$22-1/G2703))</f>
        <v>0.67049368953444266</v>
      </c>
      <c r="I2703" s="10">
        <f t="shared" ca="1" si="357"/>
        <v>0.86003178926600321</v>
      </c>
      <c r="J2703" s="29">
        <f ca="1">_xlfn.BETA.INV(I2703,'Input Parameters'!$L$24,'Input Parameters'!$M$24,'Input Parameters'!$J$24,'Input Parameters'!$K$24)</f>
        <v>0.76704798982182076</v>
      </c>
      <c r="K2703" s="156">
        <f ca="1">('Input Parameters'!$E$25/'Input Parameters'!$E$31)^$J2703</f>
        <v>4.0767492383137873E-3</v>
      </c>
      <c r="L2703" s="66">
        <f ca="1">$H2703*$C2703*'Input Parameters'!$E$23*K2703</f>
        <v>1.0089801819112636</v>
      </c>
      <c r="M2703" s="23">
        <f t="shared" ca="1" si="358"/>
        <v>0.64511317387137268</v>
      </c>
      <c r="N2703" s="15">
        <f ca="1">_xlfn.NORM.INV(M2703,'Input Parameters'!$E$26,'Input Parameters'!$F$26)</f>
        <v>4.1815362076059973E-2</v>
      </c>
      <c r="O2703" s="8">
        <f t="shared" ca="1" si="359"/>
        <v>0.21168940387872515</v>
      </c>
      <c r="P2703" s="29">
        <f ca="1">_xlfn.LOGNORM.INV(O2703,'Input Parameters'!$H$27,'Input Parameters'!$I$27)</f>
        <v>0.99903004543993024</v>
      </c>
      <c r="Q2703" s="10"/>
      <c r="R2703" s="15">
        <f>'Input Parameters'!$E$28</f>
        <v>12.7</v>
      </c>
      <c r="S2703" s="10">
        <f t="shared" ca="1" si="360"/>
        <v>0.9246827256180028</v>
      </c>
      <c r="T2703" s="25">
        <f ca="1">_xlfn.LOGNORM.INV(S2703,'Input Parameters'!$H$29,'Input Parameters'!$I$29)</f>
        <v>68.429340628571538</v>
      </c>
      <c r="U2703" s="10">
        <f t="shared" ca="1" si="361"/>
        <v>0.55156253984995907</v>
      </c>
      <c r="V2703" s="29">
        <f ca="1">IF('Input Parameters'!$D$30="Beta",_xlfn.BETA.INV(U2703,'Input Parameters'!$L$30,'Input Parameters'!$M$30,'Input Parameters'!$J$30,'Input Parameters'!$K$30),IF('Input Parameters'!$D$30="LogNorm",_xlfn.LOGNORM.INV(U2703,'Input Parameters'!$H$30,'Input Parameters'!$I$30)))</f>
        <v>1.0516054135357056</v>
      </c>
      <c r="W2703" s="2">
        <f ca="1">N2703+(P2703-N2703)*(1-ERF((T2703-R2703)/(2*SQRT(L2703*'Input Parameters'!$E$31))))</f>
        <v>4.1899044381571215E-2</v>
      </c>
      <c r="X2703">
        <f t="shared" ca="1" si="362"/>
        <v>1</v>
      </c>
      <c r="Y2703" s="7"/>
    </row>
    <row r="2704" spans="1:25" ht="15" customHeight="1" x14ac:dyDescent="0.3">
      <c r="A2704" s="130">
        <v>2697</v>
      </c>
      <c r="B2704" s="10">
        <f t="shared" ca="1" si="354"/>
        <v>0.56882005368556332</v>
      </c>
      <c r="C2704" s="57">
        <f ca="1">_xlfn.NORM.INV(B2704,'Input Parameters'!$E$19,'Input Parameters'!$F$19)</f>
        <v>581.94984153641269</v>
      </c>
      <c r="D2704" s="10">
        <f t="shared" ca="1" si="355"/>
        <v>0.31787206606260376</v>
      </c>
      <c r="E2704" s="59">
        <f ca="1">IF(_xlfn.NORM.INV(D2704,'Input Parameters'!$E$20,'Input Parameters'!$F$20)&lt;3500,3500,IF(_xlfn.NORM.INV(D2704,'Input Parameters'!$E$20,'Input Parameters'!$F$20)&gt;5500,5500,_xlfn.NORM.INV(D2704,'Input Parameters'!$E$20,'Input Parameters'!$F$20)))</f>
        <v>4468.4397178934032</v>
      </c>
      <c r="F2704" s="10">
        <f t="shared" ca="1" si="356"/>
        <v>0.15155606314343673</v>
      </c>
      <c r="G2704" s="61">
        <f ca="1">_xlfn.NORM.INV(F2704,'Input Parameters'!$E$21,'Input Parameters'!$F$21)</f>
        <v>276.75590969708333</v>
      </c>
      <c r="H2704" s="54">
        <f ca="1">EXP(E2704*(1/'Input Parameters'!$E$22-1/G2704))</f>
        <v>0.40855392547223535</v>
      </c>
      <c r="I2704" s="10">
        <f t="shared" ca="1" si="357"/>
        <v>0.5690688630439481</v>
      </c>
      <c r="J2704" s="29">
        <f ca="1">_xlfn.BETA.INV(I2704,'Input Parameters'!$L$24,'Input Parameters'!$M$24,'Input Parameters'!$J$24,'Input Parameters'!$K$24)</f>
        <v>0.63492998816240087</v>
      </c>
      <c r="K2704" s="156">
        <f ca="1">('Input Parameters'!$E$25/'Input Parameters'!$E$31)^$J2704</f>
        <v>1.0517649028417472E-2</v>
      </c>
      <c r="L2704" s="66">
        <f ca="1">$H2704*$C2704*'Input Parameters'!$E$23*K2704</f>
        <v>2.5006540637659884</v>
      </c>
      <c r="M2704" s="23">
        <f t="shared" ca="1" si="358"/>
        <v>7.2710627001897343E-3</v>
      </c>
      <c r="N2704" s="15">
        <f ca="1">_xlfn.NORM.INV(M2704,'Input Parameters'!$E$26,'Input Parameters'!$F$26)</f>
        <v>-1.731529445244686E-2</v>
      </c>
      <c r="O2704" s="8">
        <f t="shared" ca="1" si="359"/>
        <v>0.56764229162729418</v>
      </c>
      <c r="P2704" s="29">
        <f ca="1">_xlfn.LOGNORM.INV(O2704,'Input Parameters'!$H$27,'Input Parameters'!$I$27)</f>
        <v>1.5350877674714833</v>
      </c>
      <c r="Q2704" s="10"/>
      <c r="R2704" s="15">
        <f>'Input Parameters'!$E$28</f>
        <v>12.7</v>
      </c>
      <c r="S2704" s="10">
        <f t="shared" ca="1" si="360"/>
        <v>0.36450716559957197</v>
      </c>
      <c r="T2704" s="25">
        <f ca="1">_xlfn.LOGNORM.INV(S2704,'Input Parameters'!$H$29,'Input Parameters'!$I$29)</f>
        <v>56.010347487714299</v>
      </c>
      <c r="U2704" s="10">
        <f t="shared" ca="1" si="361"/>
        <v>1.5822044394816159E-2</v>
      </c>
      <c r="V2704" s="29">
        <f ca="1">IF('Input Parameters'!$D$30="Beta",_xlfn.BETA.INV(U2704,'Input Parameters'!$L$30,'Input Parameters'!$M$30,'Input Parameters'!$J$30,'Input Parameters'!$K$30),IF('Input Parameters'!$D$30="LogNorm",_xlfn.LOGNORM.INV(U2704,'Input Parameters'!$H$30,'Input Parameters'!$I$30)))</f>
        <v>0.42818758538161505</v>
      </c>
      <c r="W2704" s="2">
        <f ca="1">N2704+(P2704-N2704)*(1-ERF((T2704-R2704)/(2*SQRT(L2704*'Input Parameters'!$E$31))))</f>
        <v>6.4634260365435903E-2</v>
      </c>
      <c r="X2704">
        <f t="shared" ca="1" si="362"/>
        <v>1</v>
      </c>
      <c r="Y2704" s="7"/>
    </row>
    <row r="2705" spans="1:25" ht="15" customHeight="1" x14ac:dyDescent="0.3">
      <c r="A2705" s="130">
        <v>2698</v>
      </c>
      <c r="B2705" s="10">
        <f t="shared" ca="1" si="354"/>
        <v>0.61634733012137666</v>
      </c>
      <c r="C2705" s="57">
        <f ca="1">_xlfn.NORM.INV(B2705,'Input Parameters'!$E$19,'Input Parameters'!$F$19)</f>
        <v>592.30367296015129</v>
      </c>
      <c r="D2705" s="10">
        <f t="shared" ca="1" si="355"/>
        <v>0.35473466670123299</v>
      </c>
      <c r="E2705" s="59">
        <f ca="1">IF(_xlfn.NORM.INV(D2705,'Input Parameters'!$E$20,'Input Parameters'!$F$20)&lt;3500,3500,IF(_xlfn.NORM.INV(D2705,'Input Parameters'!$E$20,'Input Parameters'!$F$20)&gt;5500,5500,_xlfn.NORM.INV(D2705,'Input Parameters'!$E$20,'Input Parameters'!$F$20)))</f>
        <v>4539.2017796706641</v>
      </c>
      <c r="F2705" s="10">
        <f t="shared" ca="1" si="356"/>
        <v>0.63493303264745682</v>
      </c>
      <c r="G2705" s="61">
        <f ca="1">_xlfn.NORM.INV(F2705,'Input Parameters'!$E$21,'Input Parameters'!$F$21)</f>
        <v>287.56128635822347</v>
      </c>
      <c r="H2705" s="54">
        <f ca="1">EXP(E2705*(1/'Input Parameters'!$E$22-1/G2705))</f>
        <v>0.74601709581236353</v>
      </c>
      <c r="I2705" s="10">
        <f t="shared" ca="1" si="357"/>
        <v>0.34187574573104096</v>
      </c>
      <c r="J2705" s="29">
        <f ca="1">_xlfn.BETA.INV(I2705,'Input Parameters'!$L$24,'Input Parameters'!$M$24,'Input Parameters'!$J$24,'Input Parameters'!$K$24)</f>
        <v>0.5405328236807927</v>
      </c>
      <c r="K2705" s="156">
        <f ca="1">('Input Parameters'!$E$25/'Input Parameters'!$E$31)^$J2705</f>
        <v>2.0701729978060936E-2</v>
      </c>
      <c r="L2705" s="66">
        <f ca="1">$H2705*$C2705*'Input Parameters'!$E$23*K2705</f>
        <v>9.1474458080709624</v>
      </c>
      <c r="M2705" s="23">
        <f t="shared" ca="1" si="358"/>
        <v>0.44679726818582521</v>
      </c>
      <c r="N2705" s="15">
        <f ca="1">_xlfn.NORM.INV(M2705,'Input Parameters'!$E$26,'Input Parameters'!$F$26)</f>
        <v>3.1191097842249636E-2</v>
      </c>
      <c r="O2705" s="8">
        <f t="shared" ca="1" si="359"/>
        <v>0.26471286386904758</v>
      </c>
      <c r="P2705" s="29">
        <f ca="1">_xlfn.LOGNORM.INV(O2705,'Input Parameters'!$H$27,'Input Parameters'!$I$27)</f>
        <v>1.0778703746471439</v>
      </c>
      <c r="Q2705" s="10"/>
      <c r="R2705" s="15">
        <f>'Input Parameters'!$E$28</f>
        <v>12.7</v>
      </c>
      <c r="S2705" s="10">
        <f t="shared" ca="1" si="360"/>
        <v>1.2485109907781955E-2</v>
      </c>
      <c r="T2705" s="25">
        <f ca="1">_xlfn.LOGNORM.INV(S2705,'Input Parameters'!$H$29,'Input Parameters'!$I$29)</f>
        <v>45.273904380994736</v>
      </c>
      <c r="U2705" s="10">
        <f t="shared" ca="1" si="361"/>
        <v>0.97534451448229265</v>
      </c>
      <c r="V2705" s="29">
        <f ca="1">IF('Input Parameters'!$D$30="Beta",_xlfn.BETA.INV(U2705,'Input Parameters'!$L$30,'Input Parameters'!$M$30,'Input Parameters'!$J$30,'Input Parameters'!$K$30),IF('Input Parameters'!$D$30="LogNorm",_xlfn.LOGNORM.INV(U2705,'Input Parameters'!$H$30,'Input Parameters'!$I$30)))</f>
        <v>2.169394728356461</v>
      </c>
      <c r="W2705" s="2">
        <f ca="1">N2705+(P2705-N2705)*(1-ERF((T2705-R2705)/(2*SQRT(L2705*'Input Parameters'!$E$31))))</f>
        <v>0.4983469271057745</v>
      </c>
      <c r="X2705">
        <f t="shared" ca="1" si="362"/>
        <v>1</v>
      </c>
      <c r="Y2705" s="7"/>
    </row>
    <row r="2706" spans="1:25" ht="15" customHeight="1" x14ac:dyDescent="0.3">
      <c r="A2706" s="130">
        <v>2699</v>
      </c>
      <c r="B2706" s="10">
        <f t="shared" ca="1" si="354"/>
        <v>0.4135228097763235</v>
      </c>
      <c r="C2706" s="57">
        <f ca="1">_xlfn.NORM.INV(B2706,'Input Parameters'!$E$19,'Input Parameters'!$F$19)</f>
        <v>548.83740742236864</v>
      </c>
      <c r="D2706" s="10">
        <f t="shared" ca="1" si="355"/>
        <v>0.89567802095660753</v>
      </c>
      <c r="E2706" s="59">
        <f ca="1">IF(_xlfn.NORM.INV(D2706,'Input Parameters'!$E$20,'Input Parameters'!$F$20)&lt;3500,3500,IF(_xlfn.NORM.INV(D2706,'Input Parameters'!$E$20,'Input Parameters'!$F$20)&gt;5500,5500,_xlfn.NORM.INV(D2706,'Input Parameters'!$E$20,'Input Parameters'!$F$20)))</f>
        <v>5500</v>
      </c>
      <c r="F2706" s="10">
        <f t="shared" ca="1" si="356"/>
        <v>0.69950926610654951</v>
      </c>
      <c r="G2706" s="61">
        <f ca="1">_xlfn.NORM.INV(F2706,'Input Parameters'!$E$21,'Input Parameters'!$F$21)</f>
        <v>288.96069851343816</v>
      </c>
      <c r="H2706" s="54">
        <f ca="1">EXP(E2706*(1/'Input Parameters'!$E$22-1/G2706))</f>
        <v>0.76920387138802893</v>
      </c>
      <c r="I2706" s="10">
        <f t="shared" ca="1" si="357"/>
        <v>0.89569990762828999</v>
      </c>
      <c r="J2706" s="29">
        <f ca="1">_xlfn.BETA.INV(I2706,'Input Parameters'!$L$24,'Input Parameters'!$M$24,'Input Parameters'!$J$24,'Input Parameters'!$K$24)</f>
        <v>0.78960405867730432</v>
      </c>
      <c r="K2706" s="156">
        <f ca="1">('Input Parameters'!$E$25/'Input Parameters'!$E$31)^$J2706</f>
        <v>3.4677046088560357E-3</v>
      </c>
      <c r="L2706" s="66">
        <f ca="1">$H2706*$C2706*'Input Parameters'!$E$23*K2706</f>
        <v>1.46395342881115</v>
      </c>
      <c r="M2706" s="23">
        <f t="shared" ca="1" si="358"/>
        <v>0.74890706445700794</v>
      </c>
      <c r="N2706" s="15">
        <f ca="1">_xlfn.NORM.INV(M2706,'Input Parameters'!$E$26,'Input Parameters'!$F$26)</f>
        <v>4.8092142522505155E-2</v>
      </c>
      <c r="O2706" s="8">
        <f t="shared" ca="1" si="359"/>
        <v>0.93017485140971345</v>
      </c>
      <c r="P2706" s="29">
        <f ca="1">_xlfn.LOGNORM.INV(O2706,'Input Parameters'!$H$27,'Input Parameters'!$I$27)</f>
        <v>2.7365409395443123</v>
      </c>
      <c r="Q2706" s="10"/>
      <c r="R2706" s="15">
        <f>'Input Parameters'!$E$28</f>
        <v>12.7</v>
      </c>
      <c r="S2706" s="10">
        <f t="shared" ca="1" si="360"/>
        <v>0.93778071550435882</v>
      </c>
      <c r="T2706" s="25">
        <f ca="1">_xlfn.LOGNORM.INV(S2706,'Input Parameters'!$H$29,'Input Parameters'!$I$29)</f>
        <v>69.195059635686562</v>
      </c>
      <c r="U2706" s="10">
        <f t="shared" ca="1" si="361"/>
        <v>0.26947050482138024</v>
      </c>
      <c r="V2706" s="29">
        <f ca="1">IF('Input Parameters'!$D$30="Beta",_xlfn.BETA.INV(U2706,'Input Parameters'!$L$30,'Input Parameters'!$M$30,'Input Parameters'!$J$30,'Input Parameters'!$K$30),IF('Input Parameters'!$D$30="LogNorm",_xlfn.LOGNORM.INV(U2706,'Input Parameters'!$H$30,'Input Parameters'!$I$30)))</f>
        <v>0.78420470508088769</v>
      </c>
      <c r="W2706" s="2">
        <f ca="1">N2706+(P2706-N2706)*(1-ERF((T2706-R2706)/(2*SQRT(L2706*'Input Parameters'!$E$31))))</f>
        <v>5.0676167007702569E-2</v>
      </c>
      <c r="X2706">
        <f t="shared" ca="1" si="362"/>
        <v>1</v>
      </c>
      <c r="Y2706" s="7"/>
    </row>
    <row r="2707" spans="1:25" ht="15" customHeight="1" x14ac:dyDescent="0.3">
      <c r="A2707" s="130">
        <v>2700</v>
      </c>
      <c r="B2707" s="10">
        <f t="shared" ca="1" si="354"/>
        <v>0.2516369017115696</v>
      </c>
      <c r="C2707" s="57">
        <f ca="1">_xlfn.NORM.INV(B2707,'Input Parameters'!$E$19,'Input Parameters'!$F$19)</f>
        <v>510.74013232296153</v>
      </c>
      <c r="D2707" s="10">
        <f t="shared" ca="1" si="355"/>
        <v>0.75384456035627867</v>
      </c>
      <c r="E2707" s="59">
        <f ca="1">IF(_xlfn.NORM.INV(D2707,'Input Parameters'!$E$20,'Input Parameters'!$F$20)&lt;3500,3500,IF(_xlfn.NORM.INV(D2707,'Input Parameters'!$E$20,'Input Parameters'!$F$20)&gt;5500,5500,_xlfn.NORM.INV(D2707,'Input Parameters'!$E$20,'Input Parameters'!$F$20)))</f>
        <v>5280.6465963514274</v>
      </c>
      <c r="F2707" s="10">
        <f t="shared" ca="1" si="356"/>
        <v>0.99886013686666053</v>
      </c>
      <c r="G2707" s="61">
        <f ca="1">_xlfn.NORM.INV(F2707,'Input Parameters'!$E$21,'Input Parameters'!$F$21)</f>
        <v>308.83197719359919</v>
      </c>
      <c r="H2707" s="54">
        <f ca="1">EXP(E2707*(1/'Input Parameters'!$E$22-1/G2707))</f>
        <v>2.5191354406408886</v>
      </c>
      <c r="I2707" s="10">
        <f t="shared" ca="1" si="357"/>
        <v>0.59831087289544949</v>
      </c>
      <c r="J2707" s="29">
        <f ca="1">_xlfn.BETA.INV(I2707,'Input Parameters'!$L$24,'Input Parameters'!$M$24,'Input Parameters'!$J$24,'Input Parameters'!$K$24)</f>
        <v>0.64671373119341569</v>
      </c>
      <c r="K2707" s="156">
        <f ca="1">('Input Parameters'!$E$25/'Input Parameters'!$E$31)^$J2707</f>
        <v>9.6651193659941636E-3</v>
      </c>
      <c r="L2707" s="66">
        <f ca="1">$H2707*$C2707*'Input Parameters'!$E$23*K2707</f>
        <v>12.435370366647286</v>
      </c>
      <c r="M2707" s="23">
        <f t="shared" ca="1" si="358"/>
        <v>0.15238977501150242</v>
      </c>
      <c r="N2707" s="15">
        <f ca="1">_xlfn.NORM.INV(M2707,'Input Parameters'!$E$26,'Input Parameters'!$F$26)</f>
        <v>1.2449008076826976E-2</v>
      </c>
      <c r="O2707" s="8">
        <f t="shared" ca="1" si="359"/>
        <v>0.70702841347071843</v>
      </c>
      <c r="P2707" s="29">
        <f ca="1">_xlfn.LOGNORM.INV(O2707,'Input Parameters'!$H$27,'Input Parameters'!$I$27)</f>
        <v>1.8115881196962398</v>
      </c>
      <c r="Q2707" s="10"/>
      <c r="R2707" s="15">
        <f>'Input Parameters'!$E$28</f>
        <v>12.7</v>
      </c>
      <c r="S2707" s="10">
        <f t="shared" ca="1" si="360"/>
        <v>0.55101120636275192</v>
      </c>
      <c r="T2707" s="25">
        <f ca="1">_xlfn.LOGNORM.INV(S2707,'Input Parameters'!$H$29,'Input Parameters'!$I$29)</f>
        <v>59.0761533411982</v>
      </c>
      <c r="U2707" s="10">
        <f t="shared" ca="1" si="361"/>
        <v>0.48654216973505304</v>
      </c>
      <c r="V2707" s="29">
        <f ca="1">IF('Input Parameters'!$D$30="Beta",_xlfn.BETA.INV(U2707,'Input Parameters'!$L$30,'Input Parameters'!$M$30,'Input Parameters'!$J$30,'Input Parameters'!$K$30),IF('Input Parameters'!$D$30="LogNorm",_xlfn.LOGNORM.INV(U2707,'Input Parameters'!$H$30,'Input Parameters'!$I$30)))</f>
        <v>0.98600040750896323</v>
      </c>
      <c r="W2707" s="2">
        <f ca="1">N2707+(P2707-N2707)*(1-ERF((T2707-R2707)/(2*SQRT(L2707*'Input Parameters'!$E$31))))</f>
        <v>0.64647860784437428</v>
      </c>
      <c r="X2707">
        <f t="shared" ca="1" si="362"/>
        <v>1</v>
      </c>
      <c r="Y2707" s="7"/>
    </row>
    <row r="2708" spans="1:25" ht="15" customHeight="1" x14ac:dyDescent="0.3">
      <c r="A2708" s="130">
        <v>2701</v>
      </c>
      <c r="B2708" s="10">
        <f t="shared" ca="1" si="354"/>
        <v>0.24566349229910456</v>
      </c>
      <c r="C2708" s="57">
        <f ca="1">_xlfn.NORM.INV(B2708,'Input Parameters'!$E$19,'Input Parameters'!$F$19)</f>
        <v>509.14711887718613</v>
      </c>
      <c r="D2708" s="10">
        <f t="shared" ca="1" si="355"/>
        <v>0.44415184802427521</v>
      </c>
      <c r="E2708" s="59">
        <f ca="1">IF(_xlfn.NORM.INV(D2708,'Input Parameters'!$E$20,'Input Parameters'!$F$20)&lt;3500,3500,IF(_xlfn.NORM.INV(D2708,'Input Parameters'!$E$20,'Input Parameters'!$F$20)&gt;5500,5500,_xlfn.NORM.INV(D2708,'Input Parameters'!$E$20,'Input Parameters'!$F$20)))</f>
        <v>4701.6843275278106</v>
      </c>
      <c r="F2708" s="10">
        <f t="shared" ca="1" si="356"/>
        <v>0.86816630102605119</v>
      </c>
      <c r="G2708" s="61">
        <f ca="1">_xlfn.NORM.INV(F2708,'Input Parameters'!$E$21,'Input Parameters'!$F$21)</f>
        <v>293.63563244872228</v>
      </c>
      <c r="H2708" s="54">
        <f ca="1">EXP(E2708*(1/'Input Parameters'!$E$22-1/G2708))</f>
        <v>1.0353466182435409</v>
      </c>
      <c r="I2708" s="10">
        <f t="shared" ca="1" si="357"/>
        <v>0.69073866265987593</v>
      </c>
      <c r="J2708" s="29">
        <f ca="1">_xlfn.BETA.INV(I2708,'Input Parameters'!$L$24,'Input Parameters'!$M$24,'Input Parameters'!$J$24,'Input Parameters'!$K$24)</f>
        <v>0.68490268293913292</v>
      </c>
      <c r="K2708" s="156">
        <f ca="1">('Input Parameters'!$E$25/'Input Parameters'!$E$31)^$J2708</f>
        <v>7.3490657400547858E-3</v>
      </c>
      <c r="L2708" s="66">
        <f ca="1">$H2708*$C2708*'Input Parameters'!$E$23*K2708</f>
        <v>3.8740140564379724</v>
      </c>
      <c r="M2708" s="23">
        <f t="shared" ca="1" si="358"/>
        <v>0.38189847666772803</v>
      </c>
      <c r="N2708" s="15">
        <f ca="1">_xlfn.NORM.INV(M2708,'Input Parameters'!$E$26,'Input Parameters'!$F$26)</f>
        <v>2.7689531855708105E-2</v>
      </c>
      <c r="O2708" s="8">
        <f t="shared" ca="1" si="359"/>
        <v>0.33762382370886179</v>
      </c>
      <c r="P2708" s="29">
        <f ca="1">_xlfn.LOGNORM.INV(O2708,'Input Parameters'!$H$27,'Input Parameters'!$I$27)</f>
        <v>1.1827719402778234</v>
      </c>
      <c r="Q2708" s="10"/>
      <c r="R2708" s="15">
        <f>'Input Parameters'!$E$28</f>
        <v>12.7</v>
      </c>
      <c r="S2708" s="10">
        <f t="shared" ca="1" si="360"/>
        <v>0.62903262587128561</v>
      </c>
      <c r="T2708" s="25">
        <f ca="1">_xlfn.LOGNORM.INV(S2708,'Input Parameters'!$H$29,'Input Parameters'!$I$29)</f>
        <v>60.424990748616068</v>
      </c>
      <c r="U2708" s="10">
        <f t="shared" ca="1" si="361"/>
        <v>0.5033315334552273</v>
      </c>
      <c r="V2708" s="29">
        <f ca="1">IF('Input Parameters'!$D$30="Beta",_xlfn.BETA.INV(U2708,'Input Parameters'!$L$30,'Input Parameters'!$M$30,'Input Parameters'!$J$30,'Input Parameters'!$K$30),IF('Input Parameters'!$D$30="LogNorm",_xlfn.LOGNORM.INV(U2708,'Input Parameters'!$H$30,'Input Parameters'!$I$30)))</f>
        <v>1.0025030960394654</v>
      </c>
      <c r="W2708" s="2">
        <f ca="1">N2708+(P2708-N2708)*(1-ERF((T2708-R2708)/(2*SQRT(L2708*'Input Parameters'!$E$31))))</f>
        <v>0.12752063262749491</v>
      </c>
      <c r="X2708">
        <f t="shared" ca="1" si="362"/>
        <v>1</v>
      </c>
      <c r="Y2708" s="7"/>
    </row>
    <row r="2709" spans="1:25" ht="15" customHeight="1" x14ac:dyDescent="0.3">
      <c r="A2709" s="130">
        <v>2702</v>
      </c>
      <c r="B2709" s="10">
        <f t="shared" ca="1" si="354"/>
        <v>0.28041940256454134</v>
      </c>
      <c r="C2709" s="57">
        <f ca="1">_xlfn.NORM.INV(B2709,'Input Parameters'!$E$19,'Input Parameters'!$F$19)</f>
        <v>518.15513389437149</v>
      </c>
      <c r="D2709" s="10">
        <f t="shared" ca="1" si="355"/>
        <v>0.2462032047830135</v>
      </c>
      <c r="E2709" s="59">
        <f ca="1">IF(_xlfn.NORM.INV(D2709,'Input Parameters'!$E$20,'Input Parameters'!$F$20)&lt;3500,3500,IF(_xlfn.NORM.INV(D2709,'Input Parameters'!$E$20,'Input Parameters'!$F$20)&gt;5500,5500,_xlfn.NORM.INV(D2709,'Input Parameters'!$E$20,'Input Parameters'!$F$20)))</f>
        <v>4319.4594889499385</v>
      </c>
      <c r="F2709" s="10">
        <f t="shared" ca="1" si="356"/>
        <v>0.99170634589879059</v>
      </c>
      <c r="G2709" s="61">
        <f ca="1">_xlfn.NORM.INV(F2709,'Input Parameters'!$E$21,'Input Parameters'!$F$21)</f>
        <v>303.68043704740887</v>
      </c>
      <c r="H2709" s="54">
        <f ca="1">EXP(E2709*(1/'Input Parameters'!$E$22-1/G2709))</f>
        <v>1.6794768901726216</v>
      </c>
      <c r="I2709" s="10">
        <f t="shared" ca="1" si="357"/>
        <v>0.3847542169748277</v>
      </c>
      <c r="J2709" s="29">
        <f ca="1">_xlfn.BETA.INV(I2709,'Input Parameters'!$L$24,'Input Parameters'!$M$24,'Input Parameters'!$J$24,'Input Parameters'!$K$24)</f>
        <v>0.55939404082178168</v>
      </c>
      <c r="K2709" s="156">
        <f ca="1">('Input Parameters'!$E$25/'Input Parameters'!$E$31)^$J2709</f>
        <v>1.8081972170805725E-2</v>
      </c>
      <c r="L2709" s="66">
        <f ca="1">$H2709*$C2709*'Input Parameters'!$E$23*K2709</f>
        <v>15.735466919388095</v>
      </c>
      <c r="M2709" s="23">
        <f t="shared" ca="1" si="358"/>
        <v>0.73950518371605056</v>
      </c>
      <c r="N2709" s="15">
        <f ca="1">_xlfn.NORM.INV(M2709,'Input Parameters'!$E$26,'Input Parameters'!$F$26)</f>
        <v>4.7478233895283328E-2</v>
      </c>
      <c r="O2709" s="8">
        <f t="shared" ca="1" si="359"/>
        <v>0.51982035703128837</v>
      </c>
      <c r="P2709" s="29">
        <f ca="1">_xlfn.LOGNORM.INV(O2709,'Input Parameters'!$H$27,'Input Parameters'!$I$27)</f>
        <v>1.4552837877270683</v>
      </c>
      <c r="Q2709" s="10"/>
      <c r="R2709" s="15">
        <f>'Input Parameters'!$E$28</f>
        <v>12.7</v>
      </c>
      <c r="S2709" s="10">
        <f t="shared" ca="1" si="360"/>
        <v>0.66712828618299991</v>
      </c>
      <c r="T2709" s="25">
        <f ca="1">_xlfn.LOGNORM.INV(S2709,'Input Parameters'!$H$29,'Input Parameters'!$I$29)</f>
        <v>61.1257847974844</v>
      </c>
      <c r="U2709" s="10">
        <f t="shared" ca="1" si="361"/>
        <v>0.56474552571730707</v>
      </c>
      <c r="V2709" s="29">
        <f ca="1">IF('Input Parameters'!$D$30="Beta",_xlfn.BETA.INV(U2709,'Input Parameters'!$L$30,'Input Parameters'!$M$30,'Input Parameters'!$J$30,'Input Parameters'!$K$30),IF('Input Parameters'!$D$30="LogNorm",_xlfn.LOGNORM.INV(U2709,'Input Parameters'!$H$30,'Input Parameters'!$I$30)))</f>
        <v>1.0655487022844787</v>
      </c>
      <c r="W2709" s="2">
        <f ca="1">N2709+(P2709-N2709)*(1-ERF((T2709-R2709)/(2*SQRT(L2709*'Input Parameters'!$E$31))))</f>
        <v>0.59372949309976386</v>
      </c>
      <c r="X2709">
        <f t="shared" ca="1" si="362"/>
        <v>1</v>
      </c>
      <c r="Y2709" s="7"/>
    </row>
    <row r="2710" spans="1:25" ht="15" customHeight="1" x14ac:dyDescent="0.3">
      <c r="A2710" s="130">
        <v>2703</v>
      </c>
      <c r="B2710" s="10">
        <f t="shared" ca="1" si="354"/>
        <v>0.41244189857557323</v>
      </c>
      <c r="C2710" s="57">
        <f ca="1">_xlfn.NORM.INV(B2710,'Input Parameters'!$E$19,'Input Parameters'!$F$19)</f>
        <v>548.60285751503568</v>
      </c>
      <c r="D2710" s="10">
        <f t="shared" ca="1" si="355"/>
        <v>0.44937600103037179</v>
      </c>
      <c r="E2710" s="59">
        <f ca="1">IF(_xlfn.NORM.INV(D2710,'Input Parameters'!$E$20,'Input Parameters'!$F$20)&lt;3500,3500,IF(_xlfn.NORM.INV(D2710,'Input Parameters'!$E$20,'Input Parameters'!$F$20)&gt;5500,5500,_xlfn.NORM.INV(D2710,'Input Parameters'!$E$20,'Input Parameters'!$F$20)))</f>
        <v>4710.9333751698241</v>
      </c>
      <c r="F2710" s="10">
        <f t="shared" ca="1" si="356"/>
        <v>0.54259031988740525</v>
      </c>
      <c r="G2710" s="61">
        <f ca="1">_xlfn.NORM.INV(F2710,'Input Parameters'!$E$21,'Input Parameters'!$F$21)</f>
        <v>285.69071900298121</v>
      </c>
      <c r="H2710" s="54">
        <f ca="1">EXP(E2710*(1/'Input Parameters'!$E$22-1/G2710))</f>
        <v>0.66275093034513877</v>
      </c>
      <c r="I2710" s="10">
        <f t="shared" ca="1" si="357"/>
        <v>0.41329766874996343</v>
      </c>
      <c r="J2710" s="29">
        <f ca="1">_xlfn.BETA.INV(I2710,'Input Parameters'!$L$24,'Input Parameters'!$M$24,'Input Parameters'!$J$24,'Input Parameters'!$K$24)</f>
        <v>0.5715403096327919</v>
      </c>
      <c r="K2710" s="156">
        <f ca="1">('Input Parameters'!$E$25/'Input Parameters'!$E$31)^$J2710</f>
        <v>1.6573144601770964E-2</v>
      </c>
      <c r="L2710" s="66">
        <f ca="1">$H2710*$C2710*'Input Parameters'!$E$23*K2710</f>
        <v>6.0257808247226388</v>
      </c>
      <c r="M2710" s="23">
        <f t="shared" ca="1" si="358"/>
        <v>0.24307142739054011</v>
      </c>
      <c r="N2710" s="15">
        <f ca="1">_xlfn.NORM.INV(M2710,'Input Parameters'!$E$26,'Input Parameters'!$F$26)</f>
        <v>1.9374408955885034E-2</v>
      </c>
      <c r="O2710" s="8">
        <f t="shared" ca="1" si="359"/>
        <v>0.25721452876660167</v>
      </c>
      <c r="P2710" s="29">
        <f ca="1">_xlfn.LOGNORM.INV(O2710,'Input Parameters'!$H$27,'Input Parameters'!$I$27)</f>
        <v>1.0669232939223556</v>
      </c>
      <c r="Q2710" s="10"/>
      <c r="R2710" s="15">
        <f>'Input Parameters'!$E$28</f>
        <v>12.7</v>
      </c>
      <c r="S2710" s="10">
        <f t="shared" ca="1" si="360"/>
        <v>0.24542281492968521</v>
      </c>
      <c r="T2710" s="25">
        <f ca="1">_xlfn.LOGNORM.INV(S2710,'Input Parameters'!$H$29,'Input Parameters'!$I$29)</f>
        <v>53.897267368019541</v>
      </c>
      <c r="U2710" s="10">
        <f t="shared" ca="1" si="361"/>
        <v>0.25079027202246396</v>
      </c>
      <c r="V2710" s="29">
        <f ca="1">IF('Input Parameters'!$D$30="Beta",_xlfn.BETA.INV(U2710,'Input Parameters'!$L$30,'Input Parameters'!$M$30,'Input Parameters'!$J$30,'Input Parameters'!$K$30),IF('Input Parameters'!$D$30="LogNorm",_xlfn.LOGNORM.INV(U2710,'Input Parameters'!$H$30,'Input Parameters'!$I$30)))</f>
        <v>0.76659590446224968</v>
      </c>
      <c r="W2710" s="2">
        <f ca="1">N2710+(P2710-N2710)*(1-ERF((T2710-R2710)/(2*SQRT(L2710*'Input Parameters'!$E$31))))</f>
        <v>0.26590426694339764</v>
      </c>
      <c r="X2710">
        <f t="shared" ca="1" si="362"/>
        <v>1</v>
      </c>
      <c r="Y2710" s="7"/>
    </row>
    <row r="2711" spans="1:25" ht="15" customHeight="1" x14ac:dyDescent="0.3">
      <c r="A2711" s="130">
        <v>2704</v>
      </c>
      <c r="B2711" s="10">
        <f t="shared" ca="1" si="354"/>
        <v>0.18418092595133684</v>
      </c>
      <c r="C2711" s="57">
        <f ca="1">_xlfn.NORM.INV(B2711,'Input Parameters'!$E$19,'Input Parameters'!$F$19)</f>
        <v>491.28835449962753</v>
      </c>
      <c r="D2711" s="10">
        <f t="shared" ca="1" si="355"/>
        <v>0.87387484477226096</v>
      </c>
      <c r="E2711" s="59">
        <f ca="1">IF(_xlfn.NORM.INV(D2711,'Input Parameters'!$E$20,'Input Parameters'!$F$20)&lt;3500,3500,IF(_xlfn.NORM.INV(D2711,'Input Parameters'!$E$20,'Input Parameters'!$F$20)&gt;5500,5500,_xlfn.NORM.INV(D2711,'Input Parameters'!$E$20,'Input Parameters'!$F$20)))</f>
        <v>5500</v>
      </c>
      <c r="F2711" s="10">
        <f t="shared" ca="1" si="356"/>
        <v>0.60355723827748031</v>
      </c>
      <c r="G2711" s="61">
        <f ca="1">_xlfn.NORM.INV(F2711,'Input Parameters'!$E$21,'Input Parameters'!$F$21)</f>
        <v>286.91376453240144</v>
      </c>
      <c r="H2711" s="54">
        <f ca="1">EXP(E2711*(1/'Input Parameters'!$E$22-1/G2711))</f>
        <v>0.67153313913495216</v>
      </c>
      <c r="I2711" s="10">
        <f t="shared" ca="1" si="357"/>
        <v>0.87566888288814282</v>
      </c>
      <c r="J2711" s="29">
        <f ca="1">_xlfn.BETA.INV(I2711,'Input Parameters'!$L$24,'Input Parameters'!$M$24,'Input Parameters'!$J$24,'Input Parameters'!$K$24)</f>
        <v>0.77651845883792281</v>
      </c>
      <c r="K2711" s="156">
        <f ca="1">('Input Parameters'!$E$25/'Input Parameters'!$E$31)^$J2711</f>
        <v>3.8089861602039064E-3</v>
      </c>
      <c r="L2711" s="66">
        <f ca="1">$H2711*$C2711*'Input Parameters'!$E$23*K2711</f>
        <v>1.2566470432092076</v>
      </c>
      <c r="M2711" s="23">
        <f t="shared" ca="1" si="358"/>
        <v>0.82139190913432647</v>
      </c>
      <c r="N2711" s="15">
        <f ca="1">_xlfn.NORM.INV(M2711,'Input Parameters'!$E$26,'Input Parameters'!$F$26)</f>
        <v>5.3334333854007654E-2</v>
      </c>
      <c r="O2711" s="8">
        <f t="shared" ca="1" si="359"/>
        <v>0.54315006536249377</v>
      </c>
      <c r="P2711" s="29">
        <f ca="1">_xlfn.LOGNORM.INV(O2711,'Input Parameters'!$H$27,'Input Parameters'!$I$27)</f>
        <v>1.4935521389342694</v>
      </c>
      <c r="Q2711" s="10"/>
      <c r="R2711" s="15">
        <f>'Input Parameters'!$E$28</f>
        <v>12.7</v>
      </c>
      <c r="S2711" s="10">
        <f t="shared" ca="1" si="360"/>
        <v>0.52316047757401996</v>
      </c>
      <c r="T2711" s="25">
        <f ca="1">_xlfn.LOGNORM.INV(S2711,'Input Parameters'!$H$29,'Input Parameters'!$I$29)</f>
        <v>58.612835698585144</v>
      </c>
      <c r="U2711" s="10">
        <f t="shared" ca="1" si="361"/>
        <v>0.55996283440994132</v>
      </c>
      <c r="V2711" s="29">
        <f ca="1">IF('Input Parameters'!$D$30="Beta",_xlfn.BETA.INV(U2711,'Input Parameters'!$L$30,'Input Parameters'!$M$30,'Input Parameters'!$J$30,'Input Parameters'!$K$30),IF('Input Parameters'!$D$30="LogNorm",_xlfn.LOGNORM.INV(U2711,'Input Parameters'!$H$30,'Input Parameters'!$I$30)))</f>
        <v>1.0604609612654141</v>
      </c>
      <c r="W2711" s="2">
        <f ca="1">N2711+(P2711-N2711)*(1-ERF((T2711-R2711)/(2*SQRT(L2711*'Input Parameters'!$E$31))))</f>
        <v>5.877606350936327E-2</v>
      </c>
      <c r="X2711">
        <f t="shared" ca="1" si="362"/>
        <v>1</v>
      </c>
      <c r="Y2711" s="7"/>
    </row>
    <row r="2712" spans="1:25" ht="15" customHeight="1" x14ac:dyDescent="0.3">
      <c r="A2712" s="130">
        <v>2705</v>
      </c>
      <c r="B2712" s="10">
        <f t="shared" ca="1" si="354"/>
        <v>0.24088116272933502</v>
      </c>
      <c r="C2712" s="57">
        <f ca="1">_xlfn.NORM.INV(B2712,'Input Parameters'!$E$19,'Input Parameters'!$F$19)</f>
        <v>507.85670758222494</v>
      </c>
      <c r="D2712" s="10">
        <f t="shared" ca="1" si="355"/>
        <v>0.16636592795942273</v>
      </c>
      <c r="E2712" s="59">
        <f ca="1">IF(_xlfn.NORM.INV(D2712,'Input Parameters'!$E$20,'Input Parameters'!$F$20)&lt;3500,3500,IF(_xlfn.NORM.INV(D2712,'Input Parameters'!$E$20,'Input Parameters'!$F$20)&gt;5500,5500,_xlfn.NORM.INV(D2712,'Input Parameters'!$E$20,'Input Parameters'!$F$20)))</f>
        <v>4121.961841821736</v>
      </c>
      <c r="F2712" s="10">
        <f t="shared" ca="1" si="356"/>
        <v>0.96237024072233779</v>
      </c>
      <c r="G2712" s="61">
        <f ca="1">_xlfn.NORM.INV(F2712,'Input Parameters'!$E$21,'Input Parameters'!$F$21)</f>
        <v>298.83199292472699</v>
      </c>
      <c r="H2712" s="54">
        <f ca="1">EXP(E2712*(1/'Input Parameters'!$E$22-1/G2712))</f>
        <v>1.3159423591338655</v>
      </c>
      <c r="I2712" s="10">
        <f t="shared" ca="1" si="357"/>
        <v>0.62378188798416845</v>
      </c>
      <c r="J2712" s="29">
        <f ca="1">_xlfn.BETA.INV(I2712,'Input Parameters'!$L$24,'Input Parameters'!$M$24,'Input Parameters'!$J$24,'Input Parameters'!$K$24)</f>
        <v>0.65705495314670603</v>
      </c>
      <c r="K2712" s="156">
        <f ca="1">('Input Parameters'!$E$25/'Input Parameters'!$E$31)^$J2712</f>
        <v>8.9740781291886181E-3</v>
      </c>
      <c r="L2712" s="66">
        <f ca="1">$H2712*$C2712*'Input Parameters'!$E$23*K2712</f>
        <v>5.997467535428644</v>
      </c>
      <c r="M2712" s="23">
        <f t="shared" ca="1" si="358"/>
        <v>0.61897615979946385</v>
      </c>
      <c r="N2712" s="15">
        <f ca="1">_xlfn.NORM.INV(M2712,'Input Parameters'!$E$26,'Input Parameters'!$F$26)</f>
        <v>4.0358651290188452E-2</v>
      </c>
      <c r="O2712" s="8">
        <f t="shared" ca="1" si="359"/>
        <v>0.72983799482418954</v>
      </c>
      <c r="P2712" s="29">
        <f ca="1">_xlfn.LOGNORM.INV(O2712,'Input Parameters'!$H$27,'Input Parameters'!$I$27)</f>
        <v>1.8665845898680531</v>
      </c>
      <c r="Q2712" s="10"/>
      <c r="R2712" s="15">
        <f>'Input Parameters'!$E$28</f>
        <v>12.7</v>
      </c>
      <c r="S2712" s="10">
        <f t="shared" ca="1" si="360"/>
        <v>0.9619065037597917</v>
      </c>
      <c r="T2712" s="25">
        <f ca="1">_xlfn.LOGNORM.INV(S2712,'Input Parameters'!$H$29,'Input Parameters'!$I$29)</f>
        <v>71.059730055748346</v>
      </c>
      <c r="U2712" s="10">
        <f t="shared" ca="1" si="361"/>
        <v>0.4058450538023054</v>
      </c>
      <c r="V2712" s="29">
        <f ca="1">IF('Input Parameters'!$D$30="Beta",_xlfn.BETA.INV(U2712,'Input Parameters'!$L$30,'Input Parameters'!$M$30,'Input Parameters'!$J$30,'Input Parameters'!$K$30),IF('Input Parameters'!$D$30="LogNorm",_xlfn.LOGNORM.INV(U2712,'Input Parameters'!$H$30,'Input Parameters'!$I$30)))</f>
        <v>0.90960522045050862</v>
      </c>
      <c r="W2712" s="2">
        <f ca="1">N2712+(P2712-N2712)*(1-ERF((T2712-R2712)/(2*SQRT(L2712*'Input Parameters'!$E$31))))</f>
        <v>0.20833085666055887</v>
      </c>
      <c r="X2712">
        <f t="shared" ca="1" si="362"/>
        <v>1</v>
      </c>
      <c r="Y2712" s="7"/>
    </row>
    <row r="2713" spans="1:25" ht="15" customHeight="1" x14ac:dyDescent="0.3">
      <c r="A2713" s="130">
        <v>2706</v>
      </c>
      <c r="B2713" s="10">
        <f t="shared" ca="1" si="354"/>
        <v>9.5833519228169517E-2</v>
      </c>
      <c r="C2713" s="57">
        <f ca="1">_xlfn.NORM.INV(B2713,'Input Parameters'!$E$19,'Input Parameters'!$F$19)</f>
        <v>456.97143991746589</v>
      </c>
      <c r="D2713" s="10">
        <f t="shared" ca="1" si="355"/>
        <v>0.49456392057645704</v>
      </c>
      <c r="E2713" s="59">
        <f ca="1">IF(_xlfn.NORM.INV(D2713,'Input Parameters'!$E$20,'Input Parameters'!$F$20)&lt;3500,3500,IF(_xlfn.NORM.INV(D2713,'Input Parameters'!$E$20,'Input Parameters'!$F$20)&gt;5500,5500,_xlfn.NORM.INV(D2713,'Input Parameters'!$E$20,'Input Parameters'!$F$20)))</f>
        <v>4790.4613435392876</v>
      </c>
      <c r="F2713" s="10">
        <f t="shared" ca="1" si="356"/>
        <v>0.62448143359432895</v>
      </c>
      <c r="G2713" s="61">
        <f ca="1">_xlfn.NORM.INV(F2713,'Input Parameters'!$E$21,'Input Parameters'!$F$21)</f>
        <v>287.34375883811782</v>
      </c>
      <c r="H2713" s="54">
        <f ca="1">EXP(E2713*(1/'Input Parameters'!$E$22-1/G2713))</f>
        <v>0.72481638073217403</v>
      </c>
      <c r="I2713" s="10">
        <f t="shared" ca="1" si="357"/>
        <v>0.98448320401314315</v>
      </c>
      <c r="J2713" s="29">
        <f ca="1">_xlfn.BETA.INV(I2713,'Input Parameters'!$L$24,'Input Parameters'!$M$24,'Input Parameters'!$J$24,'Input Parameters'!$K$24)</f>
        <v>0.88415344030132392</v>
      </c>
      <c r="K2713" s="156">
        <f ca="1">('Input Parameters'!$E$25/'Input Parameters'!$E$31)^$J2713</f>
        <v>1.7598672454458143E-3</v>
      </c>
      <c r="L2713" s="66">
        <f ca="1">$H2713*$C2713*'Input Parameters'!$E$23*K2713</f>
        <v>0.58290390690037641</v>
      </c>
      <c r="M2713" s="23">
        <f t="shared" ca="1" si="358"/>
        <v>0.70938067921683312</v>
      </c>
      <c r="N2713" s="15">
        <f ca="1">_xlfn.NORM.INV(M2713,'Input Parameters'!$E$26,'Input Parameters'!$F$26)</f>
        <v>4.5583103409033918E-2</v>
      </c>
      <c r="O2713" s="8">
        <f t="shared" ca="1" si="359"/>
        <v>0.30277560160753014</v>
      </c>
      <c r="P2713" s="29">
        <f ca="1">_xlfn.LOGNORM.INV(O2713,'Input Parameters'!$H$27,'Input Parameters'!$I$27)</f>
        <v>1.1328490728263192</v>
      </c>
      <c r="Q2713" s="10"/>
      <c r="R2713" s="15">
        <f>'Input Parameters'!$E$28</f>
        <v>12.7</v>
      </c>
      <c r="S2713" s="10">
        <f t="shared" ca="1" si="360"/>
        <v>0.78042129131813487</v>
      </c>
      <c r="T2713" s="25">
        <f ca="1">_xlfn.LOGNORM.INV(S2713,'Input Parameters'!$H$29,'Input Parameters'!$I$29)</f>
        <v>63.515789498439851</v>
      </c>
      <c r="U2713" s="10">
        <f t="shared" ca="1" si="361"/>
        <v>0.47448117341029006</v>
      </c>
      <c r="V2713" s="29">
        <f ca="1">IF('Input Parameters'!$D$30="Beta",_xlfn.BETA.INV(U2713,'Input Parameters'!$L$30,'Input Parameters'!$M$30,'Input Parameters'!$J$30,'Input Parameters'!$K$30),IF('Input Parameters'!$D$30="LogNorm",_xlfn.LOGNORM.INV(U2713,'Input Parameters'!$H$30,'Input Parameters'!$I$30)))</f>
        <v>0.97430075107749048</v>
      </c>
      <c r="W2713" s="2">
        <f ca="1">N2713+(P2713-N2713)*(1-ERF((T2713-R2713)/(2*SQRT(L2713*'Input Parameters'!$E$31))))</f>
        <v>4.5585845258180824E-2</v>
      </c>
      <c r="X2713">
        <f t="shared" ca="1" si="362"/>
        <v>1</v>
      </c>
      <c r="Y2713" s="7"/>
    </row>
    <row r="2714" spans="1:25" ht="15" customHeight="1" x14ac:dyDescent="0.3">
      <c r="A2714" s="130">
        <v>2707</v>
      </c>
      <c r="B2714" s="10">
        <f t="shared" ca="1" si="354"/>
        <v>0.13014915011145489</v>
      </c>
      <c r="C2714" s="57">
        <f ca="1">_xlfn.NORM.INV(B2714,'Input Parameters'!$E$19,'Input Parameters'!$F$19)</f>
        <v>472.17950277456401</v>
      </c>
      <c r="D2714" s="10">
        <f t="shared" ca="1" si="355"/>
        <v>0.21143148401595047</v>
      </c>
      <c r="E2714" s="59">
        <f ca="1">IF(_xlfn.NORM.INV(D2714,'Input Parameters'!$E$20,'Input Parameters'!$F$20)&lt;3500,3500,IF(_xlfn.NORM.INV(D2714,'Input Parameters'!$E$20,'Input Parameters'!$F$20)&gt;5500,5500,_xlfn.NORM.INV(D2714,'Input Parameters'!$E$20,'Input Parameters'!$F$20)))</f>
        <v>4238.9750680411471</v>
      </c>
      <c r="F2714" s="10">
        <f t="shared" ca="1" si="356"/>
        <v>0.86350564071053459</v>
      </c>
      <c r="G2714" s="61">
        <f ca="1">_xlfn.NORM.INV(F2714,'Input Parameters'!$E$21,'Input Parameters'!$F$21)</f>
        <v>293.46617764923093</v>
      </c>
      <c r="H2714" s="54">
        <f ca="1">EXP(E2714*(1/'Input Parameters'!$E$22-1/G2714))</f>
        <v>1.0232480566755933</v>
      </c>
      <c r="I2714" s="10">
        <f t="shared" ca="1" si="357"/>
        <v>0.28537148982201732</v>
      </c>
      <c r="J2714" s="29">
        <f ca="1">_xlfn.BETA.INV(I2714,'Input Parameters'!$L$24,'Input Parameters'!$M$24,'Input Parameters'!$J$24,'Input Parameters'!$K$24)</f>
        <v>0.5141057559092006</v>
      </c>
      <c r="K2714" s="156">
        <f ca="1">('Input Parameters'!$E$25/'Input Parameters'!$E$31)^$J2714</f>
        <v>2.5022942462192176E-2</v>
      </c>
      <c r="L2714" s="66">
        <f ca="1">$H2714*$C2714*'Input Parameters'!$E$23*K2714</f>
        <v>12.090003771070457</v>
      </c>
      <c r="M2714" s="23">
        <f t="shared" ca="1" si="358"/>
        <v>0.41712196094180587</v>
      </c>
      <c r="N2714" s="15">
        <f ca="1">_xlfn.NORM.INV(M2714,'Input Parameters'!$E$26,'Input Parameters'!$F$26)</f>
        <v>2.9605503575572012E-2</v>
      </c>
      <c r="O2714" s="8">
        <f t="shared" ca="1" si="359"/>
        <v>0.64649642893599213</v>
      </c>
      <c r="P2714" s="29">
        <f ca="1">_xlfn.LOGNORM.INV(O2714,'Input Parameters'!$H$27,'Input Parameters'!$I$27)</f>
        <v>1.6811947622374646</v>
      </c>
      <c r="Q2714" s="10"/>
      <c r="R2714" s="15">
        <f>'Input Parameters'!$E$28</f>
        <v>12.7</v>
      </c>
      <c r="S2714" s="10">
        <f t="shared" ca="1" si="360"/>
        <v>0.40679711601808854</v>
      </c>
      <c r="T2714" s="25">
        <f ca="1">_xlfn.LOGNORM.INV(S2714,'Input Parameters'!$H$29,'Input Parameters'!$I$29)</f>
        <v>56.710475392324255</v>
      </c>
      <c r="U2714" s="10">
        <f t="shared" ca="1" si="361"/>
        <v>0.66403727411011615</v>
      </c>
      <c r="V2714" s="29">
        <f ca="1">IF('Input Parameters'!$D$30="Beta",_xlfn.BETA.INV(U2714,'Input Parameters'!$L$30,'Input Parameters'!$M$30,'Input Parameters'!$J$30,'Input Parameters'!$K$30),IF('Input Parameters'!$D$30="LogNorm",_xlfn.LOGNORM.INV(U2714,'Input Parameters'!$H$30,'Input Parameters'!$I$30)))</f>
        <v>1.1808268428240825</v>
      </c>
      <c r="W2714" s="2">
        <f ca="1">N2714+(P2714-N2714)*(1-ERF((T2714-R2714)/(2*SQRT(L2714*'Input Parameters'!$E$31))))</f>
        <v>0.64198472659580519</v>
      </c>
      <c r="X2714">
        <f t="shared" ca="1" si="362"/>
        <v>1</v>
      </c>
      <c r="Y2714" s="7"/>
    </row>
    <row r="2715" spans="1:25" ht="15" customHeight="1" x14ac:dyDescent="0.3">
      <c r="A2715" s="130">
        <v>2708</v>
      </c>
      <c r="B2715" s="10">
        <f t="shared" ca="1" si="354"/>
        <v>0.6489305474050725</v>
      </c>
      <c r="C2715" s="57">
        <f ca="1">_xlfn.NORM.INV(B2715,'Input Parameters'!$E$19,'Input Parameters'!$F$19)</f>
        <v>599.61573794167805</v>
      </c>
      <c r="D2715" s="10">
        <f t="shared" ca="1" si="355"/>
        <v>0.87080037805393462</v>
      </c>
      <c r="E2715" s="59">
        <f ca="1">IF(_xlfn.NORM.INV(D2715,'Input Parameters'!$E$20,'Input Parameters'!$F$20)&lt;3500,3500,IF(_xlfn.NORM.INV(D2715,'Input Parameters'!$E$20,'Input Parameters'!$F$20)&gt;5500,5500,_xlfn.NORM.INV(D2715,'Input Parameters'!$E$20,'Input Parameters'!$F$20)))</f>
        <v>5500</v>
      </c>
      <c r="F2715" s="10">
        <f t="shared" ca="1" si="356"/>
        <v>0.33169630206713319</v>
      </c>
      <c r="G2715" s="61">
        <f ca="1">_xlfn.NORM.INV(F2715,'Input Parameters'!$E$21,'Input Parameters'!$F$21)</f>
        <v>281.42906095836531</v>
      </c>
      <c r="H2715" s="54">
        <f ca="1">EXP(E2715*(1/'Input Parameters'!$E$22-1/G2715))</f>
        <v>0.46218864168086671</v>
      </c>
      <c r="I2715" s="10">
        <f t="shared" ca="1" si="357"/>
        <v>0.65604525647363654</v>
      </c>
      <c r="J2715" s="29">
        <f ca="1">_xlfn.BETA.INV(I2715,'Input Parameters'!$L$24,'Input Parameters'!$M$24,'Input Parameters'!$J$24,'Input Parameters'!$K$24)</f>
        <v>0.67032332465929945</v>
      </c>
      <c r="K2715" s="156">
        <f ca="1">('Input Parameters'!$E$25/'Input Parameters'!$E$31)^$J2715</f>
        <v>8.1593043767119837E-3</v>
      </c>
      <c r="L2715" s="66">
        <f ca="1">$H2715*$C2715*'Input Parameters'!$E$23*K2715</f>
        <v>2.2612335789840499</v>
      </c>
      <c r="M2715" s="23">
        <f t="shared" ca="1" si="358"/>
        <v>0.86243958653200348</v>
      </c>
      <c r="N2715" s="15">
        <f ca="1">_xlfn.NORM.INV(M2715,'Input Parameters'!$E$26,'Input Parameters'!$F$26)</f>
        <v>5.6918258216707471E-2</v>
      </c>
      <c r="O2715" s="8">
        <f t="shared" ca="1" si="359"/>
        <v>0.36148322065528493</v>
      </c>
      <c r="P2715" s="29">
        <f ca="1">_xlfn.LOGNORM.INV(O2715,'Input Parameters'!$H$27,'Input Parameters'!$I$27)</f>
        <v>1.21698749075664</v>
      </c>
      <c r="Q2715" s="10"/>
      <c r="R2715" s="15">
        <f>'Input Parameters'!$E$28</f>
        <v>12.7</v>
      </c>
      <c r="S2715" s="10">
        <f t="shared" ca="1" si="360"/>
        <v>0.58802423315507069</v>
      </c>
      <c r="T2715" s="25">
        <f ca="1">_xlfn.LOGNORM.INV(S2715,'Input Parameters'!$H$29,'Input Parameters'!$I$29)</f>
        <v>59.704594584294199</v>
      </c>
      <c r="U2715" s="10">
        <f t="shared" ca="1" si="361"/>
        <v>0.19821822660612176</v>
      </c>
      <c r="V2715" s="29">
        <f ca="1">IF('Input Parameters'!$D$30="Beta",_xlfn.BETA.INV(U2715,'Input Parameters'!$L$30,'Input Parameters'!$M$30,'Input Parameters'!$J$30,'Input Parameters'!$K$30),IF('Input Parameters'!$D$30="LogNorm",_xlfn.LOGNORM.INV(U2715,'Input Parameters'!$H$30,'Input Parameters'!$I$30)))</f>
        <v>0.71519544034686366</v>
      </c>
      <c r="W2715" s="2">
        <f ca="1">N2715+(P2715-N2715)*(1-ERF((T2715-R2715)/(2*SQRT(L2715*'Input Parameters'!$E$31))))</f>
        <v>8.8337414018759788E-2</v>
      </c>
      <c r="X2715">
        <f t="shared" ca="1" si="362"/>
        <v>1</v>
      </c>
      <c r="Y2715" s="7"/>
    </row>
    <row r="2716" spans="1:25" ht="15" customHeight="1" x14ac:dyDescent="0.3">
      <c r="A2716" s="130">
        <v>2709</v>
      </c>
      <c r="B2716" s="10">
        <f t="shared" ca="1" si="354"/>
        <v>0.65889333995988475</v>
      </c>
      <c r="C2716" s="57">
        <f ca="1">_xlfn.NORM.INV(B2716,'Input Parameters'!$E$19,'Input Parameters'!$F$19)</f>
        <v>601.89807962977022</v>
      </c>
      <c r="D2716" s="10">
        <f t="shared" ca="1" si="355"/>
        <v>0.22702386645551709</v>
      </c>
      <c r="E2716" s="59">
        <f ca="1">IF(_xlfn.NORM.INV(D2716,'Input Parameters'!$E$20,'Input Parameters'!$F$20)&lt;3500,3500,IF(_xlfn.NORM.INV(D2716,'Input Parameters'!$E$20,'Input Parameters'!$F$20)&gt;5500,5500,_xlfn.NORM.INV(D2716,'Input Parameters'!$E$20,'Input Parameters'!$F$20)))</f>
        <v>4275.9212503820227</v>
      </c>
      <c r="F2716" s="10">
        <f t="shared" ca="1" si="356"/>
        <v>0.8546118323040689</v>
      </c>
      <c r="G2716" s="61">
        <f ca="1">_xlfn.NORM.INV(F2716,'Input Parameters'!$E$21,'Input Parameters'!$F$21)</f>
        <v>293.15346184011122</v>
      </c>
      <c r="H2716" s="54">
        <f ca="1">EXP(E2716*(1/'Input Parameters'!$E$22-1/G2716))</f>
        <v>1.0076688000447911</v>
      </c>
      <c r="I2716" s="10">
        <f t="shared" ca="1" si="357"/>
        <v>5.2717568401468129E-2</v>
      </c>
      <c r="J2716" s="29">
        <f ca="1">_xlfn.BETA.INV(I2716,'Input Parameters'!$L$24,'Input Parameters'!$M$24,'Input Parameters'!$J$24,'Input Parameters'!$K$24)</f>
        <v>0.34468072841573688</v>
      </c>
      <c r="K2716" s="156">
        <f ca="1">('Input Parameters'!$E$25/'Input Parameters'!$E$31)^$J2716</f>
        <v>8.4366602921220196E-2</v>
      </c>
      <c r="L2716" s="66">
        <f ca="1">$H2716*$C2716*'Input Parameters'!$E$23*K2716</f>
        <v>51.169518687820663</v>
      </c>
      <c r="M2716" s="23">
        <f t="shared" ca="1" si="358"/>
        <v>0.89049652016867564</v>
      </c>
      <c r="N2716" s="15">
        <f ca="1">_xlfn.NORM.INV(M2716,'Input Parameters'!$E$26,'Input Parameters'!$F$26)</f>
        <v>5.981263244521462E-2</v>
      </c>
      <c r="O2716" s="8">
        <f t="shared" ca="1" si="359"/>
        <v>0.9330730663752056</v>
      </c>
      <c r="P2716" s="29">
        <f ca="1">_xlfn.LOGNORM.INV(O2716,'Input Parameters'!$H$27,'Input Parameters'!$I$27)</f>
        <v>2.7632834150512657</v>
      </c>
      <c r="Q2716" s="10"/>
      <c r="R2716" s="15">
        <f>'Input Parameters'!$E$28</f>
        <v>12.7</v>
      </c>
      <c r="S2716" s="10">
        <f t="shared" ca="1" si="360"/>
        <v>0.59058551247771951</v>
      </c>
      <c r="T2716" s="25">
        <f ca="1">_xlfn.LOGNORM.INV(S2716,'Input Parameters'!$H$29,'Input Parameters'!$I$29)</f>
        <v>59.748757683786856</v>
      </c>
      <c r="U2716" s="10">
        <f t="shared" ca="1" si="361"/>
        <v>0.38822655788090843</v>
      </c>
      <c r="V2716" s="29">
        <f ca="1">IF('Input Parameters'!$D$30="Beta",_xlfn.BETA.INV(U2716,'Input Parameters'!$L$30,'Input Parameters'!$M$30,'Input Parameters'!$J$30,'Input Parameters'!$K$30),IF('Input Parameters'!$D$30="LogNorm",_xlfn.LOGNORM.INV(U2716,'Input Parameters'!$H$30,'Input Parameters'!$I$30)))</f>
        <v>0.89336021713423697</v>
      </c>
      <c r="W2716" s="2">
        <f ca="1">N2716+(P2716-N2716)*(1-ERF((T2716-R2716)/(2*SQRT(L2716*'Input Parameters'!$E$31))))</f>
        <v>1.7951010378840093</v>
      </c>
      <c r="X2716">
        <f t="shared" ca="1" si="362"/>
        <v>0</v>
      </c>
      <c r="Y2716" s="7"/>
    </row>
    <row r="2717" spans="1:25" ht="15" customHeight="1" x14ac:dyDescent="0.3">
      <c r="A2717" s="130">
        <v>2710</v>
      </c>
      <c r="B2717" s="10">
        <f t="shared" ca="1" si="354"/>
        <v>0.41101527532203008</v>
      </c>
      <c r="C2717" s="57">
        <f ca="1">_xlfn.NORM.INV(B2717,'Input Parameters'!$E$19,'Input Parameters'!$F$19)</f>
        <v>548.29306959834275</v>
      </c>
      <c r="D2717" s="10">
        <f t="shared" ca="1" si="355"/>
        <v>0.58114209269452854</v>
      </c>
      <c r="E2717" s="59">
        <f ca="1">IF(_xlfn.NORM.INV(D2717,'Input Parameters'!$E$20,'Input Parameters'!$F$20)&lt;3500,3500,IF(_xlfn.NORM.INV(D2717,'Input Parameters'!$E$20,'Input Parameters'!$F$20)&gt;5500,5500,_xlfn.NORM.INV(D2717,'Input Parameters'!$E$20,'Input Parameters'!$F$20)))</f>
        <v>4943.3712637957251</v>
      </c>
      <c r="F2717" s="10">
        <f t="shared" ca="1" si="356"/>
        <v>7.2555657999646139E-2</v>
      </c>
      <c r="G2717" s="61">
        <f ca="1">_xlfn.NORM.INV(F2717,'Input Parameters'!$E$21,'Input Parameters'!$F$21)</f>
        <v>273.39783579788082</v>
      </c>
      <c r="H2717" s="54">
        <f ca="1">EXP(E2717*(1/'Input Parameters'!$E$22-1/G2717))</f>
        <v>0.29829765451067353</v>
      </c>
      <c r="I2717" s="10">
        <f t="shared" ca="1" si="357"/>
        <v>0.33050521899556351</v>
      </c>
      <c r="J2717" s="29">
        <f ca="1">_xlfn.BETA.INV(I2717,'Input Parameters'!$L$24,'Input Parameters'!$M$24,'Input Parameters'!$J$24,'Input Parameters'!$K$24)</f>
        <v>0.53537815179834813</v>
      </c>
      <c r="K2717" s="156">
        <f ca="1">('Input Parameters'!$E$25/'Input Parameters'!$E$31)^$J2717</f>
        <v>2.148155275340316E-2</v>
      </c>
      <c r="L2717" s="66">
        <f ca="1">$H2717*$C2717*'Input Parameters'!$E$23*K2717</f>
        <v>3.5134054070117928</v>
      </c>
      <c r="M2717" s="23">
        <f t="shared" ca="1" si="358"/>
        <v>0.27519016885412961</v>
      </c>
      <c r="N2717" s="15">
        <f ca="1">_xlfn.NORM.INV(M2717,'Input Parameters'!$E$26,'Input Parameters'!$F$26)</f>
        <v>2.1459003797088587E-2</v>
      </c>
      <c r="O2717" s="8">
        <f t="shared" ca="1" si="359"/>
        <v>0.16180092039462357</v>
      </c>
      <c r="P2717" s="29">
        <f ca="1">_xlfn.LOGNORM.INV(O2717,'Input Parameters'!$H$27,'Input Parameters'!$I$27)</f>
        <v>0.91990531709616485</v>
      </c>
      <c r="Q2717" s="10"/>
      <c r="R2717" s="15">
        <f>'Input Parameters'!$E$28</f>
        <v>12.7</v>
      </c>
      <c r="S2717" s="10">
        <f t="shared" ca="1" si="360"/>
        <v>0.36635052418466851</v>
      </c>
      <c r="T2717" s="25">
        <f ca="1">_xlfn.LOGNORM.INV(S2717,'Input Parameters'!$H$29,'Input Parameters'!$I$29)</f>
        <v>56.041183516149417</v>
      </c>
      <c r="U2717" s="10">
        <f t="shared" ca="1" si="361"/>
        <v>0.18220302701161539</v>
      </c>
      <c r="V2717" s="29">
        <f ca="1">IF('Input Parameters'!$D$30="Beta",_xlfn.BETA.INV(U2717,'Input Parameters'!$L$30,'Input Parameters'!$M$30,'Input Parameters'!$J$30,'Input Parameters'!$K$30),IF('Input Parameters'!$D$30="LogNorm",_xlfn.LOGNORM.INV(U2717,'Input Parameters'!$H$30,'Input Parameters'!$I$30)))</f>
        <v>0.69874786817611867</v>
      </c>
      <c r="W2717" s="2">
        <f ca="1">N2717+(P2717-N2717)*(1-ERF((T2717-R2717)/(2*SQRT(L2717*'Input Parameters'!$E$31))))</f>
        <v>0.11314184404874619</v>
      </c>
      <c r="X2717">
        <f t="shared" ca="1" si="362"/>
        <v>1</v>
      </c>
      <c r="Y2717" s="7"/>
    </row>
    <row r="2718" spans="1:25" ht="15" customHeight="1" x14ac:dyDescent="0.3">
      <c r="A2718" s="130">
        <v>2711</v>
      </c>
      <c r="B2718" s="10">
        <f t="shared" ca="1" si="354"/>
        <v>0.90259172507462881</v>
      </c>
      <c r="C2718" s="57">
        <f ca="1">_xlfn.NORM.INV(B2718,'Input Parameters'!$E$19,'Input Parameters'!$F$19)</f>
        <v>676.85099331490744</v>
      </c>
      <c r="D2718" s="10">
        <f t="shared" ca="1" si="355"/>
        <v>0.46782509823198803</v>
      </c>
      <c r="E2718" s="59">
        <f ca="1">IF(_xlfn.NORM.INV(D2718,'Input Parameters'!$E$20,'Input Parameters'!$F$20)&lt;3500,3500,IF(_xlfn.NORM.INV(D2718,'Input Parameters'!$E$20,'Input Parameters'!$F$20)&gt;5500,5500,_xlfn.NORM.INV(D2718,'Input Parameters'!$E$20,'Input Parameters'!$F$20)))</f>
        <v>4743.4832949459542</v>
      </c>
      <c r="F2718" s="10">
        <f t="shared" ca="1" si="356"/>
        <v>0.35056901744308033</v>
      </c>
      <c r="G2718" s="61">
        <f ca="1">_xlfn.NORM.INV(F2718,'Input Parameters'!$E$21,'Input Parameters'!$F$21)</f>
        <v>281.83345232107933</v>
      </c>
      <c r="H2718" s="54">
        <f ca="1">EXP(E2718*(1/'Input Parameters'!$E$22-1/G2718))</f>
        <v>0.52653359141974609</v>
      </c>
      <c r="I2718" s="10">
        <f t="shared" ca="1" si="357"/>
        <v>0.7077293201797088</v>
      </c>
      <c r="J2718" s="29">
        <f ca="1">_xlfn.BETA.INV(I2718,'Input Parameters'!$L$24,'Input Parameters'!$M$24,'Input Parameters'!$J$24,'Input Parameters'!$K$24)</f>
        <v>0.69220051567006713</v>
      </c>
      <c r="K2718" s="156">
        <f ca="1">('Input Parameters'!$E$25/'Input Parameters'!$E$31)^$J2718</f>
        <v>6.9742294155991065E-3</v>
      </c>
      <c r="L2718" s="66">
        <f ca="1">$H2718*$C2718*'Input Parameters'!$E$23*K2718</f>
        <v>2.4855092463981441</v>
      </c>
      <c r="M2718" s="23">
        <f t="shared" ca="1" si="358"/>
        <v>0.23678044408290921</v>
      </c>
      <c r="N2718" s="15">
        <f ca="1">_xlfn.NORM.INV(M2718,'Input Parameters'!$E$26,'Input Parameters'!$F$26)</f>
        <v>1.8949356561362582E-2</v>
      </c>
      <c r="O2718" s="8">
        <f t="shared" ca="1" si="359"/>
        <v>8.8341478716050359E-2</v>
      </c>
      <c r="P2718" s="29">
        <f ca="1">_xlfn.LOGNORM.INV(O2718,'Input Parameters'!$H$27,'Input Parameters'!$I$27)</f>
        <v>0.78309401012029367</v>
      </c>
      <c r="Q2718" s="10"/>
      <c r="R2718" s="15">
        <f>'Input Parameters'!$E$28</f>
        <v>12.7</v>
      </c>
      <c r="S2718" s="10">
        <f t="shared" ca="1" si="360"/>
        <v>0.48660432652122176</v>
      </c>
      <c r="T2718" s="25">
        <f ca="1">_xlfn.LOGNORM.INV(S2718,'Input Parameters'!$H$29,'Input Parameters'!$I$29)</f>
        <v>58.012670223052034</v>
      </c>
      <c r="U2718" s="10">
        <f t="shared" ca="1" si="361"/>
        <v>0.19519164614686202</v>
      </c>
      <c r="V2718" s="29">
        <f ca="1">IF('Input Parameters'!$D$30="Beta",_xlfn.BETA.INV(U2718,'Input Parameters'!$L$30,'Input Parameters'!$M$30,'Input Parameters'!$J$30,'Input Parameters'!$K$30),IF('Input Parameters'!$D$30="LogNorm",_xlfn.LOGNORM.INV(U2718,'Input Parameters'!$H$30,'Input Parameters'!$I$30)))</f>
        <v>0.71212232019206079</v>
      </c>
      <c r="W2718" s="2">
        <f ca="1">N2718+(P2718-N2718)*(1-ERF((T2718-R2718)/(2*SQRT(L2718*'Input Parameters'!$E$31))))</f>
        <v>5.1134337034259784E-2</v>
      </c>
      <c r="X2718">
        <f t="shared" ca="1" si="362"/>
        <v>1</v>
      </c>
      <c r="Y2718" s="7"/>
    </row>
    <row r="2719" spans="1:25" ht="15" customHeight="1" x14ac:dyDescent="0.3">
      <c r="A2719" s="130">
        <v>2712</v>
      </c>
      <c r="B2719" s="10">
        <f t="shared" ca="1" si="354"/>
        <v>0.93964754123164496</v>
      </c>
      <c r="C2719" s="57">
        <f ca="1">_xlfn.NORM.INV(B2719,'Input Parameters'!$E$19,'Input Parameters'!$F$19)</f>
        <v>698.42892469629192</v>
      </c>
      <c r="D2719" s="10">
        <f t="shared" ca="1" si="355"/>
        <v>0.34245126785293689</v>
      </c>
      <c r="E2719" s="59">
        <f ca="1">IF(_xlfn.NORM.INV(D2719,'Input Parameters'!$E$20,'Input Parameters'!$F$20)&lt;3500,3500,IF(_xlfn.NORM.INV(D2719,'Input Parameters'!$E$20,'Input Parameters'!$F$20)&gt;5500,5500,_xlfn.NORM.INV(D2719,'Input Parameters'!$E$20,'Input Parameters'!$F$20)))</f>
        <v>4515.9523620417722</v>
      </c>
      <c r="F2719" s="10">
        <f t="shared" ca="1" si="356"/>
        <v>0.11857567669394597</v>
      </c>
      <c r="G2719" s="61">
        <f ca="1">_xlfn.NORM.INV(F2719,'Input Parameters'!$E$21,'Input Parameters'!$F$21)</f>
        <v>275.55840333994809</v>
      </c>
      <c r="H2719" s="54">
        <f ca="1">EXP(E2719*(1/'Input Parameters'!$E$22-1/G2719))</f>
        <v>0.37698090885445018</v>
      </c>
      <c r="I2719" s="10">
        <f t="shared" ca="1" si="357"/>
        <v>0.77848308417408207</v>
      </c>
      <c r="J2719" s="29">
        <f ca="1">_xlfn.BETA.INV(I2719,'Input Parameters'!$L$24,'Input Parameters'!$M$24,'Input Parameters'!$J$24,'Input Parameters'!$K$24)</f>
        <v>0.72425146104801641</v>
      </c>
      <c r="K2719" s="156">
        <f ca="1">('Input Parameters'!$E$25/'Input Parameters'!$E$31)^$J2719</f>
        <v>5.5417085581331753E-3</v>
      </c>
      <c r="L2719" s="66">
        <f ca="1">$H2719*$C2719*'Input Parameters'!$E$23*K2719</f>
        <v>1.459100667983088</v>
      </c>
      <c r="M2719" s="23">
        <f t="shared" ca="1" si="358"/>
        <v>0.528395912940548</v>
      </c>
      <c r="N2719" s="15">
        <f ca="1">_xlfn.NORM.INV(M2719,'Input Parameters'!$E$26,'Input Parameters'!$F$26)</f>
        <v>3.5496002340086992E-2</v>
      </c>
      <c r="O2719" s="8">
        <f t="shared" ca="1" si="359"/>
        <v>0.67292306711784156</v>
      </c>
      <c r="P2719" s="29">
        <f ca="1">_xlfn.LOGNORM.INV(O2719,'Input Parameters'!$H$27,'Input Parameters'!$I$27)</f>
        <v>1.7357013888522679</v>
      </c>
      <c r="Q2719" s="10"/>
      <c r="R2719" s="15">
        <f>'Input Parameters'!$E$28</f>
        <v>12.7</v>
      </c>
      <c r="S2719" s="10">
        <f t="shared" ca="1" si="360"/>
        <v>0.85822230437703972</v>
      </c>
      <c r="T2719" s="25">
        <f ca="1">_xlfn.LOGNORM.INV(S2719,'Input Parameters'!$H$29,'Input Parameters'!$I$29)</f>
        <v>65.682343056833957</v>
      </c>
      <c r="U2719" s="10">
        <f t="shared" ca="1" si="361"/>
        <v>0.31663484099617834</v>
      </c>
      <c r="V2719" s="29">
        <f ca="1">IF('Input Parameters'!$D$30="Beta",_xlfn.BETA.INV(U2719,'Input Parameters'!$L$30,'Input Parameters'!$M$30,'Input Parameters'!$J$30,'Input Parameters'!$K$30),IF('Input Parameters'!$D$30="LogNorm",_xlfn.LOGNORM.INV(U2719,'Input Parameters'!$H$30,'Input Parameters'!$I$30)))</f>
        <v>0.82783013096150959</v>
      </c>
      <c r="W2719" s="2">
        <f ca="1">N2719+(P2719-N2719)*(1-ERF((T2719-R2719)/(2*SQRT(L2719*'Input Parameters'!$E$31))))</f>
        <v>3.8769488533727574E-2</v>
      </c>
      <c r="X2719">
        <f t="shared" ca="1" si="362"/>
        <v>1</v>
      </c>
      <c r="Y2719" s="7"/>
    </row>
    <row r="2720" spans="1:25" ht="15" customHeight="1" x14ac:dyDescent="0.3">
      <c r="A2720" s="130">
        <v>2713</v>
      </c>
      <c r="B2720" s="10">
        <f t="shared" ca="1" si="354"/>
        <v>0.83772615459071753</v>
      </c>
      <c r="C2720" s="57">
        <f ca="1">_xlfn.NORM.INV(B2720,'Input Parameters'!$E$19,'Input Parameters'!$F$19)</f>
        <v>650.54564050549777</v>
      </c>
      <c r="D2720" s="10">
        <f t="shared" ca="1" si="355"/>
        <v>8.308186173129628E-2</v>
      </c>
      <c r="E2720" s="59">
        <f ca="1">IF(_xlfn.NORM.INV(D2720,'Input Parameters'!$E$20,'Input Parameters'!$F$20)&lt;3500,3500,IF(_xlfn.NORM.INV(D2720,'Input Parameters'!$E$20,'Input Parameters'!$F$20)&gt;5500,5500,_xlfn.NORM.INV(D2720,'Input Parameters'!$E$20,'Input Parameters'!$F$20)))</f>
        <v>3830.7546300604131</v>
      </c>
      <c r="F2720" s="10">
        <f t="shared" ca="1" si="356"/>
        <v>0.49993674274325628</v>
      </c>
      <c r="G2720" s="61">
        <f ca="1">_xlfn.NORM.INV(F2720,'Input Parameters'!$E$21,'Input Parameters'!$F$21)</f>
        <v>284.84875369930813</v>
      </c>
      <c r="H2720" s="54">
        <f ca="1">EXP(E2720*(1/'Input Parameters'!$E$22-1/G2720))</f>
        <v>0.68788518531586051</v>
      </c>
      <c r="I2720" s="10">
        <f t="shared" ca="1" si="357"/>
        <v>0.5593316130577799</v>
      </c>
      <c r="J2720" s="29">
        <f ca="1">_xlfn.BETA.INV(I2720,'Input Parameters'!$L$24,'Input Parameters'!$M$24,'Input Parameters'!$J$24,'Input Parameters'!$K$24)</f>
        <v>0.63101784542328132</v>
      </c>
      <c r="K2720" s="156">
        <f ca="1">('Input Parameters'!$E$25/'Input Parameters'!$E$31)^$J2720</f>
        <v>1.0816996516411725E-2</v>
      </c>
      <c r="L2720" s="66">
        <f ca="1">$H2720*$C2720*'Input Parameters'!$E$23*K2720</f>
        <v>4.8406136046717982</v>
      </c>
      <c r="M2720" s="23">
        <f t="shared" ca="1" si="358"/>
        <v>1.5065390671767487E-2</v>
      </c>
      <c r="N2720" s="15">
        <f ca="1">_xlfn.NORM.INV(M2720,'Input Parameters'!$E$26,'Input Parameters'!$F$26)</f>
        <v>-1.1535705089552602E-2</v>
      </c>
      <c r="O2720" s="8">
        <f t="shared" ca="1" si="359"/>
        <v>0.70505967281550019</v>
      </c>
      <c r="P2720" s="29">
        <f ca="1">_xlfn.LOGNORM.INV(O2720,'Input Parameters'!$H$27,'Input Parameters'!$I$27)</f>
        <v>1.8070133008518738</v>
      </c>
      <c r="Q2720" s="10"/>
      <c r="R2720" s="15">
        <f>'Input Parameters'!$E$28</f>
        <v>12.7</v>
      </c>
      <c r="S2720" s="10">
        <f t="shared" ca="1" si="360"/>
        <v>0.88902842750771638</v>
      </c>
      <c r="T2720" s="25">
        <f ca="1">_xlfn.LOGNORM.INV(S2720,'Input Parameters'!$H$29,'Input Parameters'!$I$29)</f>
        <v>66.790447310229041</v>
      </c>
      <c r="U2720" s="10">
        <f t="shared" ca="1" si="361"/>
        <v>0.4382121578848579</v>
      </c>
      <c r="V2720" s="29">
        <f ca="1">IF('Input Parameters'!$D$30="Beta",_xlfn.BETA.INV(U2720,'Input Parameters'!$L$30,'Input Parameters'!$M$30,'Input Parameters'!$J$30,'Input Parameters'!$K$30),IF('Input Parameters'!$D$30="LogNorm",_xlfn.LOGNORM.INV(U2720,'Input Parameters'!$H$30,'Input Parameters'!$I$30)))</f>
        <v>0.93977443920911241</v>
      </c>
      <c r="W2720" s="2">
        <f ca="1">N2720+(P2720-N2720)*(1-ERF((T2720-R2720)/(2*SQRT(L2720*'Input Parameters'!$E$31))))</f>
        <v>0.13783331297179946</v>
      </c>
      <c r="X2720">
        <f t="shared" ca="1" si="362"/>
        <v>1</v>
      </c>
      <c r="Y2720" s="7"/>
    </row>
    <row r="2721" spans="1:25" ht="15" customHeight="1" x14ac:dyDescent="0.3">
      <c r="A2721" s="130">
        <v>2714</v>
      </c>
      <c r="B2721" s="10">
        <f t="shared" ca="1" si="354"/>
        <v>0.23189998129675493</v>
      </c>
      <c r="C2721" s="57">
        <f ca="1">_xlfn.NORM.INV(B2721,'Input Parameters'!$E$19,'Input Parameters'!$F$19)</f>
        <v>505.39495810121167</v>
      </c>
      <c r="D2721" s="10">
        <f t="shared" ca="1" si="355"/>
        <v>0.88926442378743698</v>
      </c>
      <c r="E2721" s="59">
        <f ca="1">IF(_xlfn.NORM.INV(D2721,'Input Parameters'!$E$20,'Input Parameters'!$F$20)&lt;3500,3500,IF(_xlfn.NORM.INV(D2721,'Input Parameters'!$E$20,'Input Parameters'!$F$20)&gt;5500,5500,_xlfn.NORM.INV(D2721,'Input Parameters'!$E$20,'Input Parameters'!$F$20)))</f>
        <v>5500</v>
      </c>
      <c r="F2721" s="10">
        <f t="shared" ca="1" si="356"/>
        <v>0.49954877168768463</v>
      </c>
      <c r="G2721" s="61">
        <f ca="1">_xlfn.NORM.INV(F2721,'Input Parameters'!$E$21,'Input Parameters'!$F$21)</f>
        <v>284.84110985356722</v>
      </c>
      <c r="H2721" s="54">
        <f ca="1">EXP(E2721*(1/'Input Parameters'!$E$22-1/G2721))</f>
        <v>0.58410208479217529</v>
      </c>
      <c r="I2721" s="10">
        <f t="shared" ca="1" si="357"/>
        <v>0.76606092521267743</v>
      </c>
      <c r="J2721" s="29">
        <f ca="1">_xlfn.BETA.INV(I2721,'Input Parameters'!$L$24,'Input Parameters'!$M$24,'Input Parameters'!$J$24,'Input Parameters'!$K$24)</f>
        <v>0.71838134540055754</v>
      </c>
      <c r="K2721" s="156">
        <f ca="1">('Input Parameters'!$E$25/'Input Parameters'!$E$31)^$J2721</f>
        <v>5.7800504554592989E-3</v>
      </c>
      <c r="L2721" s="66">
        <f ca="1">$H2721*$C2721*'Input Parameters'!$E$23*K2721</f>
        <v>1.7062838918797918</v>
      </c>
      <c r="M2721" s="23">
        <f t="shared" ca="1" si="358"/>
        <v>0.66011773553867992</v>
      </c>
      <c r="N2721" s="15">
        <f ca="1">_xlfn.NORM.INV(M2721,'Input Parameters'!$E$26,'Input Parameters'!$F$26)</f>
        <v>4.2668473918303099E-2</v>
      </c>
      <c r="O2721" s="8">
        <f t="shared" ca="1" si="359"/>
        <v>0.64489606561437263</v>
      </c>
      <c r="P2721" s="29">
        <f ca="1">_xlfn.LOGNORM.INV(O2721,'Input Parameters'!$H$27,'Input Parameters'!$I$27)</f>
        <v>1.6779983042345772</v>
      </c>
      <c r="Q2721" s="10"/>
      <c r="R2721" s="15">
        <f>'Input Parameters'!$E$28</f>
        <v>12.7</v>
      </c>
      <c r="S2721" s="10">
        <f t="shared" ca="1" si="360"/>
        <v>0.20338757576298905</v>
      </c>
      <c r="T2721" s="25">
        <f ca="1">_xlfn.LOGNORM.INV(S2721,'Input Parameters'!$H$29,'Input Parameters'!$I$29)</f>
        <v>53.053041183636303</v>
      </c>
      <c r="U2721" s="10">
        <f t="shared" ca="1" si="361"/>
        <v>0.25318169251388389</v>
      </c>
      <c r="V2721" s="29">
        <f ca="1">IF('Input Parameters'!$D$30="Beta",_xlfn.BETA.INV(U2721,'Input Parameters'!$L$30,'Input Parameters'!$M$30,'Input Parameters'!$J$30,'Input Parameters'!$K$30),IF('Input Parameters'!$D$30="LogNorm",_xlfn.LOGNORM.INV(U2721,'Input Parameters'!$H$30,'Input Parameters'!$I$30)))</f>
        <v>0.76886474022851103</v>
      </c>
      <c r="W2721" s="2">
        <f ca="1">N2721+(P2721-N2721)*(1-ERF((T2721-R2721)/(2*SQRT(L2721*'Input Parameters'!$E$31))))</f>
        <v>8.998116729602447E-2</v>
      </c>
      <c r="X2721">
        <f t="shared" ca="1" si="362"/>
        <v>1</v>
      </c>
      <c r="Y2721" s="7"/>
    </row>
    <row r="2722" spans="1:25" ht="15" customHeight="1" x14ac:dyDescent="0.3">
      <c r="A2722" s="130">
        <v>2715</v>
      </c>
      <c r="B2722" s="10">
        <f t="shared" ca="1" si="354"/>
        <v>0.1632256397365186</v>
      </c>
      <c r="C2722" s="57">
        <f ca="1">_xlfn.NORM.INV(B2722,'Input Parameters'!$E$19,'Input Parameters'!$F$19)</f>
        <v>484.38125669434902</v>
      </c>
      <c r="D2722" s="10">
        <f t="shared" ca="1" si="355"/>
        <v>0.19589008054683021</v>
      </c>
      <c r="E2722" s="59">
        <f ca="1">IF(_xlfn.NORM.INV(D2722,'Input Parameters'!$E$20,'Input Parameters'!$F$20)&lt;3500,3500,IF(_xlfn.NORM.INV(D2722,'Input Parameters'!$E$20,'Input Parameters'!$F$20)&gt;5500,5500,_xlfn.NORM.INV(D2722,'Input Parameters'!$E$20,'Input Parameters'!$F$20)))</f>
        <v>4200.524552872801</v>
      </c>
      <c r="F2722" s="10">
        <f t="shared" ca="1" si="356"/>
        <v>0.20946695229462831</v>
      </c>
      <c r="G2722" s="61">
        <f ca="1">_xlfn.NORM.INV(F2722,'Input Parameters'!$E$21,'Input Parameters'!$F$21)</f>
        <v>278.49698053767423</v>
      </c>
      <c r="H2722" s="54">
        <f ca="1">EXP(E2722*(1/'Input Parameters'!$E$22-1/G2722))</f>
        <v>0.47398685343696595</v>
      </c>
      <c r="I2722" s="10">
        <f t="shared" ca="1" si="357"/>
        <v>0.86112900393675151</v>
      </c>
      <c r="J2722" s="29">
        <f ca="1">_xlfn.BETA.INV(I2722,'Input Parameters'!$L$24,'Input Parameters'!$M$24,'Input Parameters'!$J$24,'Input Parameters'!$K$24)</f>
        <v>0.76769451063698291</v>
      </c>
      <c r="K2722" s="156">
        <f ca="1">('Input Parameters'!$E$25/'Input Parameters'!$E$31)^$J2722</f>
        <v>4.057885672310974E-3</v>
      </c>
      <c r="L2722" s="66">
        <f ca="1">$H2722*$C2722*'Input Parameters'!$E$23*K2722</f>
        <v>0.93165138253172819</v>
      </c>
      <c r="M2722" s="23">
        <f t="shared" ca="1" si="358"/>
        <v>0.77802846278541604</v>
      </c>
      <c r="N2722" s="15">
        <f ca="1">_xlfn.NORM.INV(M2722,'Input Parameters'!$E$26,'Input Parameters'!$F$26)</f>
        <v>5.0076586355972466E-2</v>
      </c>
      <c r="O2722" s="8">
        <f t="shared" ca="1" si="359"/>
        <v>0.4214057580906666</v>
      </c>
      <c r="P2722" s="29">
        <f ca="1">_xlfn.LOGNORM.INV(O2722,'Input Parameters'!$H$27,'Input Parameters'!$I$27)</f>
        <v>1.3040599846303611</v>
      </c>
      <c r="Q2722" s="10"/>
      <c r="R2722" s="15">
        <f>'Input Parameters'!$E$28</f>
        <v>12.7</v>
      </c>
      <c r="S2722" s="10">
        <f t="shared" ca="1" si="360"/>
        <v>0.37817690416431848</v>
      </c>
      <c r="T2722" s="25">
        <f ca="1">_xlfn.LOGNORM.INV(S2722,'Input Parameters'!$H$29,'Input Parameters'!$I$29)</f>
        <v>56.238229430083784</v>
      </c>
      <c r="U2722" s="10">
        <f t="shared" ca="1" si="361"/>
        <v>0.19168190777526728</v>
      </c>
      <c r="V2722" s="29">
        <f ca="1">IF('Input Parameters'!$D$30="Beta",_xlfn.BETA.INV(U2722,'Input Parameters'!$L$30,'Input Parameters'!$M$30,'Input Parameters'!$J$30,'Input Parameters'!$K$30),IF('Input Parameters'!$D$30="LogNorm",_xlfn.LOGNORM.INV(U2722,'Input Parameters'!$H$30,'Input Parameters'!$I$30)))</f>
        <v>0.7085389069250696</v>
      </c>
      <c r="W2722" s="2">
        <f ca="1">N2722+(P2722-N2722)*(1-ERF((T2722-R2722)/(2*SQRT(L2722*'Input Parameters'!$E$31))))</f>
        <v>5.1863460148132923E-2</v>
      </c>
      <c r="X2722">
        <f t="shared" ca="1" si="362"/>
        <v>1</v>
      </c>
      <c r="Y2722" s="7"/>
    </row>
    <row r="2723" spans="1:25" ht="15" customHeight="1" x14ac:dyDescent="0.3">
      <c r="A2723" s="130">
        <v>2716</v>
      </c>
      <c r="B2723" s="10">
        <f t="shared" ca="1" si="354"/>
        <v>0.31425345354488932</v>
      </c>
      <c r="C2723" s="57">
        <f ca="1">_xlfn.NORM.INV(B2723,'Input Parameters'!$E$19,'Input Parameters'!$F$19)</f>
        <v>526.41641081010698</v>
      </c>
      <c r="D2723" s="10">
        <f t="shared" ca="1" si="355"/>
        <v>0.88399829829922005</v>
      </c>
      <c r="E2723" s="59">
        <f ca="1">IF(_xlfn.NORM.INV(D2723,'Input Parameters'!$E$20,'Input Parameters'!$F$20)&lt;3500,3500,IF(_xlfn.NORM.INV(D2723,'Input Parameters'!$E$20,'Input Parameters'!$F$20)&gt;5500,5500,_xlfn.NORM.INV(D2723,'Input Parameters'!$E$20,'Input Parameters'!$F$20)))</f>
        <v>5500</v>
      </c>
      <c r="F2723" s="10">
        <f t="shared" ca="1" si="356"/>
        <v>0.33993287587639254</v>
      </c>
      <c r="G2723" s="61">
        <f ca="1">_xlfn.NORM.INV(F2723,'Input Parameters'!$E$21,'Input Parameters'!$F$21)</f>
        <v>281.60659984442572</v>
      </c>
      <c r="H2723" s="54">
        <f ca="1">EXP(E2723*(1/'Input Parameters'!$E$22-1/G2723))</f>
        <v>0.46791847365741546</v>
      </c>
      <c r="I2723" s="10">
        <f t="shared" ca="1" si="357"/>
        <v>0.80179387852550077</v>
      </c>
      <c r="J2723" s="29">
        <f ca="1">_xlfn.BETA.INV(I2723,'Input Parameters'!$L$24,'Input Parameters'!$M$24,'Input Parameters'!$J$24,'Input Parameters'!$K$24)</f>
        <v>0.73563898025903585</v>
      </c>
      <c r="K2723" s="156">
        <f ca="1">('Input Parameters'!$E$25/'Input Parameters'!$E$31)^$J2723</f>
        <v>5.1070091772671446E-3</v>
      </c>
      <c r="L2723" s="66">
        <f ca="1">$H2723*$C2723*'Input Parameters'!$E$23*K2723</f>
        <v>1.2579583139061383</v>
      </c>
      <c r="M2723" s="23">
        <f t="shared" ca="1" si="358"/>
        <v>0.51593020181785032</v>
      </c>
      <c r="N2723" s="15">
        <f ca="1">_xlfn.NORM.INV(M2723,'Input Parameters'!$E$26,'Input Parameters'!$F$26)</f>
        <v>3.4838775949067445E-2</v>
      </c>
      <c r="O2723" s="8">
        <f t="shared" ca="1" si="359"/>
        <v>0.65173244815686082</v>
      </c>
      <c r="P2723" s="29">
        <f ca="1">_xlfn.LOGNORM.INV(O2723,'Input Parameters'!$H$27,'Input Parameters'!$I$27)</f>
        <v>1.6917322924373546</v>
      </c>
      <c r="Q2723" s="10"/>
      <c r="R2723" s="15">
        <f>'Input Parameters'!$E$28</f>
        <v>12.7</v>
      </c>
      <c r="S2723" s="10">
        <f t="shared" ca="1" si="360"/>
        <v>0.82799215275607418</v>
      </c>
      <c r="T2723" s="25">
        <f ca="1">_xlfn.LOGNORM.INV(S2723,'Input Parameters'!$H$29,'Input Parameters'!$I$29)</f>
        <v>64.758942742595877</v>
      </c>
      <c r="U2723" s="10">
        <f t="shared" ca="1" si="361"/>
        <v>0.80307156279705105</v>
      </c>
      <c r="V2723" s="29">
        <f ca="1">IF('Input Parameters'!$D$30="Beta",_xlfn.BETA.INV(U2723,'Input Parameters'!$L$30,'Input Parameters'!$M$30,'Input Parameters'!$J$30,'Input Parameters'!$K$30),IF('Input Parameters'!$D$30="LogNorm",_xlfn.LOGNORM.INV(U2723,'Input Parameters'!$H$30,'Input Parameters'!$I$30)))</f>
        <v>1.3985600578393536</v>
      </c>
      <c r="W2723" s="2">
        <f ca="1">N2723+(P2723-N2723)*(1-ERF((T2723-R2723)/(2*SQRT(L2723*'Input Parameters'!$E$31))))</f>
        <v>3.6546200211504967E-2</v>
      </c>
      <c r="X2723">
        <f t="shared" ca="1" si="362"/>
        <v>1</v>
      </c>
      <c r="Y2723" s="7"/>
    </row>
    <row r="2724" spans="1:25" ht="15" customHeight="1" x14ac:dyDescent="0.3">
      <c r="A2724" s="130">
        <v>2717</v>
      </c>
      <c r="B2724" s="10">
        <f t="shared" ca="1" si="354"/>
        <v>0.96330966814733465</v>
      </c>
      <c r="C2724" s="57">
        <f ca="1">_xlfn.NORM.INV(B2724,'Input Parameters'!$E$19,'Input Parameters'!$F$19)</f>
        <v>718.59351671540946</v>
      </c>
      <c r="D2724" s="10">
        <f t="shared" ca="1" si="355"/>
        <v>0.84283594052280775</v>
      </c>
      <c r="E2724" s="59">
        <f ca="1">IF(_xlfn.NORM.INV(D2724,'Input Parameters'!$E$20,'Input Parameters'!$F$20)&lt;3500,3500,IF(_xlfn.NORM.INV(D2724,'Input Parameters'!$E$20,'Input Parameters'!$F$20)&gt;5500,5500,_xlfn.NORM.INV(D2724,'Input Parameters'!$E$20,'Input Parameters'!$F$20)))</f>
        <v>5500</v>
      </c>
      <c r="F2724" s="10">
        <f t="shared" ca="1" si="356"/>
        <v>0.29180269476141585</v>
      </c>
      <c r="G2724" s="61">
        <f ca="1">_xlfn.NORM.INV(F2724,'Input Parameters'!$E$21,'Input Parameters'!$F$21)</f>
        <v>280.5417296456763</v>
      </c>
      <c r="H2724" s="54">
        <f ca="1">EXP(E2724*(1/'Input Parameters'!$E$22-1/G2724))</f>
        <v>0.43448429582302051</v>
      </c>
      <c r="I2724" s="10">
        <f t="shared" ca="1" si="357"/>
        <v>0.12013319066723926</v>
      </c>
      <c r="J2724" s="29">
        <f ca="1">_xlfn.BETA.INV(I2724,'Input Parameters'!$L$24,'Input Parameters'!$M$24,'Input Parameters'!$J$24,'Input Parameters'!$K$24)</f>
        <v>0.41438553951273865</v>
      </c>
      <c r="K2724" s="156">
        <f ca="1">('Input Parameters'!$E$25/'Input Parameters'!$E$31)^$J2724</f>
        <v>5.1169355841421044E-2</v>
      </c>
      <c r="L2724" s="66">
        <f ca="1">$H2724*$C2724*'Input Parameters'!$E$23*K2724</f>
        <v>15.975973376778724</v>
      </c>
      <c r="M2724" s="23">
        <f t="shared" ca="1" si="358"/>
        <v>0.63127969983040977</v>
      </c>
      <c r="N2724" s="15">
        <f ca="1">_xlfn.NORM.INV(M2724,'Input Parameters'!$E$26,'Input Parameters'!$F$26)</f>
        <v>4.104013605311415E-2</v>
      </c>
      <c r="O2724" s="8">
        <f t="shared" ca="1" si="359"/>
        <v>0.54892210929473761</v>
      </c>
      <c r="P2724" s="29">
        <f ca="1">_xlfn.LOGNORM.INV(O2724,'Input Parameters'!$H$27,'Input Parameters'!$I$27)</f>
        <v>1.5032076276875976</v>
      </c>
      <c r="Q2724" s="10"/>
      <c r="R2724" s="15">
        <f>'Input Parameters'!$E$28</f>
        <v>12.7</v>
      </c>
      <c r="S2724" s="10">
        <f t="shared" ca="1" si="360"/>
        <v>0.98963857917163545</v>
      </c>
      <c r="T2724" s="25">
        <f ca="1">_xlfn.LOGNORM.INV(S2724,'Input Parameters'!$H$29,'Input Parameters'!$I$29)</f>
        <v>75.499018878919756</v>
      </c>
      <c r="U2724" s="10">
        <f t="shared" ca="1" si="361"/>
        <v>0.56168253221022657</v>
      </c>
      <c r="V2724" s="29">
        <f ca="1">IF('Input Parameters'!$D$30="Beta",_xlfn.BETA.INV(U2724,'Input Parameters'!$L$30,'Input Parameters'!$M$30,'Input Parameters'!$J$30,'Input Parameters'!$K$30),IF('Input Parameters'!$D$30="LogNorm",_xlfn.LOGNORM.INV(U2724,'Input Parameters'!$H$30,'Input Parameters'!$I$30)))</f>
        <v>1.0622864308920623</v>
      </c>
      <c r="W2724" s="2">
        <f ca="1">N2724+(P2724-N2724)*(1-ERF((T2724-R2724)/(2*SQRT(L2724*'Input Parameters'!$E$31))))</f>
        <v>0.43082358917608954</v>
      </c>
      <c r="X2724">
        <f t="shared" ca="1" si="362"/>
        <v>1</v>
      </c>
      <c r="Y2724" s="7"/>
    </row>
    <row r="2725" spans="1:25" ht="15" customHeight="1" x14ac:dyDescent="0.3">
      <c r="A2725" s="130">
        <v>2718</v>
      </c>
      <c r="B2725" s="10">
        <f t="shared" ca="1" si="354"/>
        <v>0.82527925902858945</v>
      </c>
      <c r="C2725" s="57">
        <f ca="1">_xlfn.NORM.INV(B2725,'Input Parameters'!$E$19,'Input Parameters'!$F$19)</f>
        <v>646.36438396765413</v>
      </c>
      <c r="D2725" s="10">
        <f t="shared" ca="1" si="355"/>
        <v>0.83563272542621903</v>
      </c>
      <c r="E2725" s="59">
        <f ca="1">IF(_xlfn.NORM.INV(D2725,'Input Parameters'!$E$20,'Input Parameters'!$F$20)&lt;3500,3500,IF(_xlfn.NORM.INV(D2725,'Input Parameters'!$E$20,'Input Parameters'!$F$20)&gt;5500,5500,_xlfn.NORM.INV(D2725,'Input Parameters'!$E$20,'Input Parameters'!$F$20)))</f>
        <v>5483.6661768490721</v>
      </c>
      <c r="F2725" s="10">
        <f t="shared" ca="1" si="356"/>
        <v>0.24763664182564804</v>
      </c>
      <c r="G2725" s="61">
        <f ca="1">_xlfn.NORM.INV(F2725,'Input Parameters'!$E$21,'Input Parameters'!$F$21)</f>
        <v>279.48990676021339</v>
      </c>
      <c r="H2725" s="54">
        <f ca="1">EXP(E2725*(1/'Input Parameters'!$E$22-1/G2725))</f>
        <v>0.40467083939983367</v>
      </c>
      <c r="I2725" s="10">
        <f t="shared" ca="1" si="357"/>
        <v>0.66013874540245199</v>
      </c>
      <c r="J2725" s="29">
        <f ca="1">_xlfn.BETA.INV(I2725,'Input Parameters'!$L$24,'Input Parameters'!$M$24,'Input Parameters'!$J$24,'Input Parameters'!$K$24)</f>
        <v>0.67202444909061843</v>
      </c>
      <c r="K2725" s="156">
        <f ca="1">('Input Parameters'!$E$25/'Input Parameters'!$E$31)^$J2725</f>
        <v>8.0603406516131636E-3</v>
      </c>
      <c r="L2725" s="66">
        <f ca="1">$H2725*$C2725*'Input Parameters'!$E$23*K2725</f>
        <v>2.1083015340930134</v>
      </c>
      <c r="M2725" s="23">
        <f t="shared" ca="1" si="358"/>
        <v>0.89164090524837325</v>
      </c>
      <c r="N2725" s="15">
        <f ca="1">_xlfn.NORM.INV(M2725,'Input Parameters'!$E$26,'Input Parameters'!$F$26)</f>
        <v>5.9941338623253168E-2</v>
      </c>
      <c r="O2725" s="8">
        <f t="shared" ca="1" si="359"/>
        <v>0.50338040485654634</v>
      </c>
      <c r="P2725" s="29">
        <f ca="1">_xlfn.LOGNORM.INV(O2725,'Input Parameters'!$H$27,'Input Parameters'!$I$27)</f>
        <v>1.4289796719713936</v>
      </c>
      <c r="Q2725" s="10"/>
      <c r="R2725" s="15">
        <f>'Input Parameters'!$E$28</f>
        <v>12.7</v>
      </c>
      <c r="S2725" s="10">
        <f t="shared" ca="1" si="360"/>
        <v>0.4561095321454085</v>
      </c>
      <c r="T2725" s="25">
        <f ca="1">_xlfn.LOGNORM.INV(S2725,'Input Parameters'!$H$29,'Input Parameters'!$I$29)</f>
        <v>57.515533340377971</v>
      </c>
      <c r="U2725" s="10">
        <f t="shared" ca="1" si="361"/>
        <v>4.3924546423672606E-3</v>
      </c>
      <c r="V2725" s="29">
        <f ca="1">IF('Input Parameters'!$D$30="Beta",_xlfn.BETA.INV(U2725,'Input Parameters'!$L$30,'Input Parameters'!$M$30,'Input Parameters'!$J$30,'Input Parameters'!$K$30),IF('Input Parameters'!$D$30="LogNorm",_xlfn.LOGNORM.INV(U2725,'Input Parameters'!$H$30,'Input Parameters'!$I$30)))</f>
        <v>0.35554539699337645</v>
      </c>
      <c r="W2725" s="2">
        <f ca="1">N2725+(P2725-N2725)*(1-ERF((T2725-R2725)/(2*SQRT(L2725*'Input Parameters'!$E$31))))</f>
        <v>9.9746485210272878E-2</v>
      </c>
      <c r="X2725">
        <f t="shared" ca="1" si="362"/>
        <v>1</v>
      </c>
      <c r="Y2725" s="7"/>
    </row>
    <row r="2726" spans="1:25" ht="15" customHeight="1" x14ac:dyDescent="0.3">
      <c r="A2726" s="130">
        <v>2719</v>
      </c>
      <c r="B2726" s="10">
        <f t="shared" ca="1" si="354"/>
        <v>9.0595412892972349E-2</v>
      </c>
      <c r="C2726" s="57">
        <f ca="1">_xlfn.NORM.INV(B2726,'Input Parameters'!$E$19,'Input Parameters'!$F$19)</f>
        <v>454.31526452543267</v>
      </c>
      <c r="D2726" s="10">
        <f t="shared" ca="1" si="355"/>
        <v>0.78830391307609582</v>
      </c>
      <c r="E2726" s="59">
        <f ca="1">IF(_xlfn.NORM.INV(D2726,'Input Parameters'!$E$20,'Input Parameters'!$F$20)&lt;3500,3500,IF(_xlfn.NORM.INV(D2726,'Input Parameters'!$E$20,'Input Parameters'!$F$20)&gt;5500,5500,_xlfn.NORM.INV(D2726,'Input Parameters'!$E$20,'Input Parameters'!$F$20)))</f>
        <v>5360.3850395516229</v>
      </c>
      <c r="F2726" s="10">
        <f t="shared" ca="1" si="356"/>
        <v>0.99997145227113171</v>
      </c>
      <c r="G2726" s="61">
        <f ca="1">_xlfn.NORM.INV(F2726,'Input Parameters'!$E$21,'Input Parameters'!$F$21)</f>
        <v>316.48260357826854</v>
      </c>
      <c r="H2726" s="54">
        <f ca="1">EXP(E2726*(1/'Input Parameters'!$E$22-1/G2726))</f>
        <v>3.8862819399555217</v>
      </c>
      <c r="I2726" s="10">
        <f t="shared" ca="1" si="357"/>
        <v>0.31979550515125155</v>
      </c>
      <c r="J2726" s="29">
        <f ca="1">_xlfn.BETA.INV(I2726,'Input Parameters'!$L$24,'Input Parameters'!$M$24,'Input Parameters'!$J$24,'Input Parameters'!$K$24)</f>
        <v>0.53045422265115849</v>
      </c>
      <c r="K2726" s="156">
        <f ca="1">('Input Parameters'!$E$25/'Input Parameters'!$E$31)^$J2726</f>
        <v>2.2253884910731245E-2</v>
      </c>
      <c r="L2726" s="66">
        <f ca="1">$H2726*$C2726*'Input Parameters'!$E$23*K2726</f>
        <v>39.291397056000278</v>
      </c>
      <c r="M2726" s="23">
        <f t="shared" ca="1" si="358"/>
        <v>2.9097902134796239E-2</v>
      </c>
      <c r="N2726" s="15">
        <f ca="1">_xlfn.NORM.INV(M2726,'Input Parameters'!$E$26,'Input Parameters'!$F$26)</f>
        <v>-5.7786216205008498E-3</v>
      </c>
      <c r="O2726" s="8">
        <f t="shared" ca="1" si="359"/>
        <v>0.37918956569770557</v>
      </c>
      <c r="P2726" s="29">
        <f ca="1">_xlfn.LOGNORM.INV(O2726,'Input Parameters'!$H$27,'Input Parameters'!$I$27)</f>
        <v>1.242495523317791</v>
      </c>
      <c r="Q2726" s="10"/>
      <c r="R2726" s="15">
        <f>'Input Parameters'!$E$28</f>
        <v>12.7</v>
      </c>
      <c r="S2726" s="10">
        <f t="shared" ca="1" si="360"/>
        <v>0.16936566359721961</v>
      </c>
      <c r="T2726" s="25">
        <f ca="1">_xlfn.LOGNORM.INV(S2726,'Input Parameters'!$H$29,'Input Parameters'!$I$29)</f>
        <v>52.301395279471727</v>
      </c>
      <c r="U2726" s="10">
        <f t="shared" ca="1" si="361"/>
        <v>0.66911032162609385</v>
      </c>
      <c r="V2726" s="29">
        <f ca="1">IF('Input Parameters'!$D$30="Beta",_xlfn.BETA.INV(U2726,'Input Parameters'!$L$30,'Input Parameters'!$M$30,'Input Parameters'!$J$30,'Input Parameters'!$K$30),IF('Input Parameters'!$D$30="LogNorm",_xlfn.LOGNORM.INV(U2726,'Input Parameters'!$H$30,'Input Parameters'!$I$30)))</f>
        <v>1.1873410396398432</v>
      </c>
      <c r="W2726" s="2">
        <f ca="1">N2726+(P2726-N2726)*(1-ERF((T2726-R2726)/(2*SQRT(L2726*'Input Parameters'!$E$31))))</f>
        <v>0.81192682843522523</v>
      </c>
      <c r="X2726">
        <f t="shared" ca="1" si="362"/>
        <v>1</v>
      </c>
      <c r="Y2726" s="7"/>
    </row>
    <row r="2727" spans="1:25" ht="15" customHeight="1" x14ac:dyDescent="0.3">
      <c r="A2727" s="130">
        <v>2720</v>
      </c>
      <c r="B2727" s="10">
        <f t="shared" ca="1" si="354"/>
        <v>0.87067338113224158</v>
      </c>
      <c r="C2727" s="57">
        <f ca="1">_xlfn.NORM.INV(B2727,'Input Parameters'!$E$19,'Input Parameters'!$F$19)</f>
        <v>662.74951092318759</v>
      </c>
      <c r="D2727" s="10">
        <f t="shared" ca="1" si="355"/>
        <v>0.60694694086807144</v>
      </c>
      <c r="E2727" s="59">
        <f ca="1">IF(_xlfn.NORM.INV(D2727,'Input Parameters'!$E$20,'Input Parameters'!$F$20)&lt;3500,3500,IF(_xlfn.NORM.INV(D2727,'Input Parameters'!$E$20,'Input Parameters'!$F$20)&gt;5500,5500,_xlfn.NORM.INV(D2727,'Input Parameters'!$E$20,'Input Parameters'!$F$20)))</f>
        <v>4989.9593230268001</v>
      </c>
      <c r="F2727" s="10">
        <f t="shared" ca="1" si="356"/>
        <v>0.34596761074954285</v>
      </c>
      <c r="G2727" s="61">
        <f ca="1">_xlfn.NORM.INV(F2727,'Input Parameters'!$E$21,'Input Parameters'!$F$21)</f>
        <v>281.73563070523892</v>
      </c>
      <c r="H2727" s="54">
        <f ca="1">EXP(E2727*(1/'Input Parameters'!$E$22-1/G2727))</f>
        <v>0.50615238914682037</v>
      </c>
      <c r="I2727" s="10">
        <f t="shared" ca="1" si="357"/>
        <v>8.46365997648999E-2</v>
      </c>
      <c r="J2727" s="29">
        <f ca="1">_xlfn.BETA.INV(I2727,'Input Parameters'!$L$24,'Input Parameters'!$M$24,'Input Parameters'!$J$24,'Input Parameters'!$K$24)</f>
        <v>0.3824954193295268</v>
      </c>
      <c r="K2727" s="156">
        <f ca="1">('Input Parameters'!$E$25/'Input Parameters'!$E$31)^$J2727</f>
        <v>6.4322283941157035E-2</v>
      </c>
      <c r="L2727" s="66">
        <f ca="1">$H2727*$C2727*'Input Parameters'!$E$23*K2727</f>
        <v>21.577054767689461</v>
      </c>
      <c r="M2727" s="23">
        <f t="shared" ca="1" si="358"/>
        <v>0.13096932590954935</v>
      </c>
      <c r="N2727" s="15">
        <f ca="1">_xlfn.NORM.INV(M2727,'Input Parameters'!$E$26,'Input Parameters'!$F$26)</f>
        <v>1.0441763757517736E-2</v>
      </c>
      <c r="O2727" s="8">
        <f t="shared" ca="1" si="359"/>
        <v>0.66672774430979231</v>
      </c>
      <c r="P2727" s="29">
        <f ca="1">_xlfn.LOGNORM.INV(O2727,'Input Parameters'!$H$27,'Input Parameters'!$I$27)</f>
        <v>1.7226170717400278</v>
      </c>
      <c r="Q2727" s="10"/>
      <c r="R2727" s="15">
        <f>'Input Parameters'!$E$28</f>
        <v>12.7</v>
      </c>
      <c r="S2727" s="10">
        <f t="shared" ca="1" si="360"/>
        <v>0.9006448413368805</v>
      </c>
      <c r="T2727" s="25">
        <f ca="1">_xlfn.LOGNORM.INV(S2727,'Input Parameters'!$H$29,'Input Parameters'!$I$29)</f>
        <v>67.271018761628284</v>
      </c>
      <c r="U2727" s="10">
        <f t="shared" ca="1" si="361"/>
        <v>0.63805028427656152</v>
      </c>
      <c r="V2727" s="29">
        <f ca="1">IF('Input Parameters'!$D$30="Beta",_xlfn.BETA.INV(U2727,'Input Parameters'!$L$30,'Input Parameters'!$M$30,'Input Parameters'!$J$30,'Input Parameters'!$K$30),IF('Input Parameters'!$D$30="LogNorm",_xlfn.LOGNORM.INV(U2727,'Input Parameters'!$H$30,'Input Parameters'!$I$30)))</f>
        <v>1.1485614357293057</v>
      </c>
      <c r="W2727" s="2">
        <f ca="1">N2727+(P2727-N2727)*(1-ERF((T2727-R2727)/(2*SQRT(L2727*'Input Parameters'!$E$31))))</f>
        <v>0.70581746558949532</v>
      </c>
      <c r="X2727">
        <f t="shared" ca="1" si="362"/>
        <v>1</v>
      </c>
      <c r="Y2727" s="7"/>
    </row>
    <row r="2728" spans="1:25" ht="15" customHeight="1" x14ac:dyDescent="0.3">
      <c r="A2728" s="130">
        <v>2721</v>
      </c>
      <c r="B2728" s="10">
        <f t="shared" ca="1" si="354"/>
        <v>6.9940577114957492E-4</v>
      </c>
      <c r="C2728" s="57">
        <f ca="1">_xlfn.NORM.INV(B2728,'Input Parameters'!$E$19,'Input Parameters'!$F$19)</f>
        <v>297.33127354324131</v>
      </c>
      <c r="D2728" s="10">
        <f t="shared" ca="1" si="355"/>
        <v>0.71234123546867445</v>
      </c>
      <c r="E2728" s="59">
        <f ca="1">IF(_xlfn.NORM.INV(D2728,'Input Parameters'!$E$20,'Input Parameters'!$F$20)&lt;3500,3500,IF(_xlfn.NORM.INV(D2728,'Input Parameters'!$E$20,'Input Parameters'!$F$20)&gt;5500,5500,_xlfn.NORM.INV(D2728,'Input Parameters'!$E$20,'Input Parameters'!$F$20)))</f>
        <v>5192.1661706184923</v>
      </c>
      <c r="F2728" s="10">
        <f t="shared" ca="1" si="356"/>
        <v>3.6737311411368823E-2</v>
      </c>
      <c r="G2728" s="61">
        <f ca="1">_xlfn.NORM.INV(F2728,'Input Parameters'!$E$21,'Input Parameters'!$F$21)</f>
        <v>270.78161252061619</v>
      </c>
      <c r="H2728" s="54">
        <f ca="1">EXP(E2728*(1/'Input Parameters'!$E$22-1/G2728))</f>
        <v>0.2336261196244292</v>
      </c>
      <c r="I2728" s="10">
        <f t="shared" ca="1" si="357"/>
        <v>0.57647093759704593</v>
      </c>
      <c r="J2728" s="29">
        <f ca="1">_xlfn.BETA.INV(I2728,'Input Parameters'!$L$24,'Input Parameters'!$M$24,'Input Parameters'!$J$24,'Input Parameters'!$K$24)</f>
        <v>0.63790681724249498</v>
      </c>
      <c r="K2728" s="156">
        <f ca="1">('Input Parameters'!$E$25/'Input Parameters'!$E$31)^$J2728</f>
        <v>1.0295431781246804E-2</v>
      </c>
      <c r="L2728" s="66">
        <f ca="1">$H2728*$C2728*'Input Parameters'!$E$23*K2728</f>
        <v>0.71516549395921358</v>
      </c>
      <c r="M2728" s="23">
        <f t="shared" ca="1" si="358"/>
        <v>0.64146954742433149</v>
      </c>
      <c r="N2728" s="15">
        <f ca="1">_xlfn.NORM.INV(M2728,'Input Parameters'!$E$26,'Input Parameters'!$F$26)</f>
        <v>4.1610181739479911E-2</v>
      </c>
      <c r="O2728" s="8">
        <f t="shared" ca="1" si="359"/>
        <v>0.34974777903986809</v>
      </c>
      <c r="P2728" s="29">
        <f ca="1">_xlfn.LOGNORM.INV(O2728,'Input Parameters'!$H$27,'Input Parameters'!$I$27)</f>
        <v>1.2001428673450414</v>
      </c>
      <c r="Q2728" s="10"/>
      <c r="R2728" s="15">
        <f>'Input Parameters'!$E$28</f>
        <v>12.7</v>
      </c>
      <c r="S2728" s="10">
        <f t="shared" ca="1" si="360"/>
        <v>0.86198524769529883</v>
      </c>
      <c r="T2728" s="25">
        <f ca="1">_xlfn.LOGNORM.INV(S2728,'Input Parameters'!$H$29,'Input Parameters'!$I$29)</f>
        <v>65.807202520769025</v>
      </c>
      <c r="U2728" s="10">
        <f t="shared" ca="1" si="361"/>
        <v>0.45245071826095751</v>
      </c>
      <c r="V2728" s="29">
        <f ca="1">IF('Input Parameters'!$D$30="Beta",_xlfn.BETA.INV(U2728,'Input Parameters'!$L$30,'Input Parameters'!$M$30,'Input Parameters'!$J$30,'Input Parameters'!$K$30),IF('Input Parameters'!$D$30="LogNorm",_xlfn.LOGNORM.INV(U2728,'Input Parameters'!$H$30,'Input Parameters'!$I$30)))</f>
        <v>0.9532229307176423</v>
      </c>
      <c r="W2728" s="2">
        <f ca="1">N2728+(P2728-N2728)*(1-ERF((T2728-R2728)/(2*SQRT(L2728*'Input Parameters'!$E$31))))</f>
        <v>4.1620577963633866E-2</v>
      </c>
      <c r="X2728">
        <f t="shared" ca="1" si="362"/>
        <v>1</v>
      </c>
      <c r="Y2728" s="7"/>
    </row>
    <row r="2729" spans="1:25" ht="15" customHeight="1" x14ac:dyDescent="0.3">
      <c r="A2729" s="130">
        <v>2722</v>
      </c>
      <c r="B2729" s="10">
        <f t="shared" ca="1" si="354"/>
        <v>0.68553214704286469</v>
      </c>
      <c r="C2729" s="57">
        <f ca="1">_xlfn.NORM.INV(B2729,'Input Parameters'!$E$19,'Input Parameters'!$F$19)</f>
        <v>608.13254586018945</v>
      </c>
      <c r="D2729" s="10">
        <f t="shared" ca="1" si="355"/>
        <v>8.5136587025864352E-2</v>
      </c>
      <c r="E2729" s="59">
        <f ca="1">IF(_xlfn.NORM.INV(D2729,'Input Parameters'!$E$20,'Input Parameters'!$F$20)&lt;3500,3500,IF(_xlfn.NORM.INV(D2729,'Input Parameters'!$E$20,'Input Parameters'!$F$20)&gt;5500,5500,_xlfn.NORM.INV(D2729,'Input Parameters'!$E$20,'Input Parameters'!$F$20)))</f>
        <v>3840.0713953922627</v>
      </c>
      <c r="F2729" s="10">
        <f t="shared" ca="1" si="356"/>
        <v>0.41941835333598587</v>
      </c>
      <c r="G2729" s="61">
        <f ca="1">_xlfn.NORM.INV(F2729,'Input Parameters'!$E$21,'Input Parameters'!$F$21)</f>
        <v>283.25141988310776</v>
      </c>
      <c r="H2729" s="54">
        <f ca="1">EXP(E2729*(1/'Input Parameters'!$E$22-1/G2729))</f>
        <v>0.63694823608738305</v>
      </c>
      <c r="I2729" s="10">
        <f t="shared" ca="1" si="357"/>
        <v>0.69909791799062226</v>
      </c>
      <c r="J2729" s="29">
        <f ca="1">_xlfn.BETA.INV(I2729,'Input Parameters'!$L$24,'Input Parameters'!$M$24,'Input Parameters'!$J$24,'Input Parameters'!$K$24)</f>
        <v>0.68847829744308742</v>
      </c>
      <c r="K2729" s="156">
        <f ca="1">('Input Parameters'!$E$25/'Input Parameters'!$E$31)^$J2729</f>
        <v>7.1629603602190797E-3</v>
      </c>
      <c r="L2729" s="66">
        <f ca="1">$H2729*$C2729*'Input Parameters'!$E$23*K2729</f>
        <v>2.7745651915632834</v>
      </c>
      <c r="M2729" s="23">
        <f t="shared" ca="1" si="358"/>
        <v>0.71977602241304606</v>
      </c>
      <c r="N2729" s="15">
        <f ca="1">_xlfn.NORM.INV(M2729,'Input Parameters'!$E$26,'Input Parameters'!$F$26)</f>
        <v>4.6225701683117716E-2</v>
      </c>
      <c r="O2729" s="8">
        <f t="shared" ca="1" si="359"/>
        <v>0.58367816579776133</v>
      </c>
      <c r="P2729" s="29">
        <f ca="1">_xlfn.LOGNORM.INV(O2729,'Input Parameters'!$H$27,'Input Parameters'!$I$27)</f>
        <v>1.5631432903918783</v>
      </c>
      <c r="Q2729" s="10"/>
      <c r="R2729" s="15">
        <f>'Input Parameters'!$E$28</f>
        <v>12.7</v>
      </c>
      <c r="S2729" s="10">
        <f t="shared" ca="1" si="360"/>
        <v>0.88729110871871197</v>
      </c>
      <c r="T2729" s="25">
        <f ca="1">_xlfn.LOGNORM.INV(S2729,'Input Parameters'!$H$29,'Input Parameters'!$I$29)</f>
        <v>66.72201645381675</v>
      </c>
      <c r="U2729" s="10">
        <f t="shared" ca="1" si="361"/>
        <v>0.82278360578558851</v>
      </c>
      <c r="V2729" s="29">
        <f ca="1">IF('Input Parameters'!$D$30="Beta",_xlfn.BETA.INV(U2729,'Input Parameters'!$L$30,'Input Parameters'!$M$30,'Input Parameters'!$J$30,'Input Parameters'!$K$30),IF('Input Parameters'!$D$30="LogNorm",_xlfn.LOGNORM.INV(U2729,'Input Parameters'!$H$30,'Input Parameters'!$I$30)))</f>
        <v>1.4396224541620593</v>
      </c>
      <c r="W2729" s="2">
        <f ca="1">N2729+(P2729-N2729)*(1-ERF((T2729-R2729)/(2*SQRT(L2729*'Input Parameters'!$E$31))))</f>
        <v>7.9342306767985732E-2</v>
      </c>
      <c r="X2729">
        <f t="shared" ca="1" si="362"/>
        <v>1</v>
      </c>
      <c r="Y2729" s="7"/>
    </row>
    <row r="2730" spans="1:25" ht="15" customHeight="1" x14ac:dyDescent="0.3">
      <c r="A2730" s="130">
        <v>2723</v>
      </c>
      <c r="B2730" s="10">
        <f t="shared" ca="1" si="354"/>
        <v>0.86150406103248101</v>
      </c>
      <c r="C2730" s="57">
        <f ca="1">_xlfn.NORM.INV(B2730,'Input Parameters'!$E$19,'Input Parameters'!$F$19)</f>
        <v>659.16009149055526</v>
      </c>
      <c r="D2730" s="10">
        <f t="shared" ca="1" si="355"/>
        <v>0.8308851990931202</v>
      </c>
      <c r="E2730" s="59">
        <f ca="1">IF(_xlfn.NORM.INV(D2730,'Input Parameters'!$E$20,'Input Parameters'!$F$20)&lt;3500,3500,IF(_xlfn.NORM.INV(D2730,'Input Parameters'!$E$20,'Input Parameters'!$F$20)&gt;5500,5500,_xlfn.NORM.INV(D2730,'Input Parameters'!$E$20,'Input Parameters'!$F$20)))</f>
        <v>5470.3684270974454</v>
      </c>
      <c r="F2730" s="10">
        <f t="shared" ca="1" si="356"/>
        <v>0.1547875267558847</v>
      </c>
      <c r="G2730" s="61">
        <f ca="1">_xlfn.NORM.INV(F2730,'Input Parameters'!$E$21,'Input Parameters'!$F$21)</f>
        <v>276.86334314303139</v>
      </c>
      <c r="H2730" s="54">
        <f ca="1">EXP(E2730*(1/'Input Parameters'!$E$22-1/G2730))</f>
        <v>0.3368320689407111</v>
      </c>
      <c r="I2730" s="10">
        <f t="shared" ca="1" si="357"/>
        <v>0.92441825987659421</v>
      </c>
      <c r="J2730" s="29">
        <f ca="1">_xlfn.BETA.INV(I2730,'Input Parameters'!$L$24,'Input Parameters'!$M$24,'Input Parameters'!$J$24,'Input Parameters'!$K$24)</f>
        <v>0.81103444724151941</v>
      </c>
      <c r="K2730" s="156">
        <f ca="1">('Input Parameters'!$E$25/'Input Parameters'!$E$31)^$J2730</f>
        <v>2.9735631986695854E-3</v>
      </c>
      <c r="L2730" s="66">
        <f ca="1">$H2730*$C2730*'Input Parameters'!$E$23*K2730</f>
        <v>0.66020910808324818</v>
      </c>
      <c r="M2730" s="23">
        <f t="shared" ca="1" si="358"/>
        <v>0.68430145351622473</v>
      </c>
      <c r="N2730" s="15">
        <f ca="1">_xlfn.NORM.INV(M2730,'Input Parameters'!$E$26,'Input Parameters'!$F$26)</f>
        <v>4.4074988511203089E-2</v>
      </c>
      <c r="O2730" s="8">
        <f t="shared" ca="1" si="359"/>
        <v>0.78558748900646636</v>
      </c>
      <c r="P2730" s="29">
        <f ca="1">_xlfn.LOGNORM.INV(O2730,'Input Parameters'!$H$27,'Input Parameters'!$I$27)</f>
        <v>2.0203063516022657</v>
      </c>
      <c r="Q2730" s="10"/>
      <c r="R2730" s="15">
        <f>'Input Parameters'!$E$28</f>
        <v>12.7</v>
      </c>
      <c r="S2730" s="10">
        <f t="shared" ca="1" si="360"/>
        <v>0.70713600647571551</v>
      </c>
      <c r="T2730" s="25">
        <f ca="1">_xlfn.LOGNORM.INV(S2730,'Input Parameters'!$H$29,'Input Parameters'!$I$29)</f>
        <v>61.906497551236171</v>
      </c>
      <c r="U2730" s="10">
        <f t="shared" ca="1" si="361"/>
        <v>0.49689667931377002</v>
      </c>
      <c r="V2730" s="29">
        <f ca="1">IF('Input Parameters'!$D$30="Beta",_xlfn.BETA.INV(U2730,'Input Parameters'!$L$30,'Input Parameters'!$M$30,'Input Parameters'!$J$30,'Input Parameters'!$K$30),IF('Input Parameters'!$D$30="LogNorm",_xlfn.LOGNORM.INV(U2730,'Input Parameters'!$H$30,'Input Parameters'!$I$30)))</f>
        <v>0.99614663066237996</v>
      </c>
      <c r="W2730" s="2">
        <f ca="1">N2730+(P2730-N2730)*(1-ERF((T2730-R2730)/(2*SQRT(L2730*'Input Parameters'!$E$31))))</f>
        <v>4.4111559969298685E-2</v>
      </c>
      <c r="X2730">
        <f t="shared" ca="1" si="362"/>
        <v>1</v>
      </c>
      <c r="Y2730" s="7"/>
    </row>
    <row r="2731" spans="1:25" ht="15" customHeight="1" x14ac:dyDescent="0.3">
      <c r="A2731" s="130">
        <v>2724</v>
      </c>
      <c r="B2731" s="10">
        <f t="shared" ca="1" si="354"/>
        <v>0.98654542232722364</v>
      </c>
      <c r="C2731" s="57">
        <f ca="1">_xlfn.NORM.INV(B2731,'Input Parameters'!$E$19,'Input Parameters'!$F$19)</f>
        <v>754.2843957340931</v>
      </c>
      <c r="D2731" s="10">
        <f t="shared" ca="1" si="355"/>
        <v>0.23278692599987383</v>
      </c>
      <c r="E2731" s="59">
        <f ca="1">IF(_xlfn.NORM.INV(D2731,'Input Parameters'!$E$20,'Input Parameters'!$F$20)&lt;3500,3500,IF(_xlfn.NORM.INV(D2731,'Input Parameters'!$E$20,'Input Parameters'!$F$20)&gt;5500,5500,_xlfn.NORM.INV(D2731,'Input Parameters'!$E$20,'Input Parameters'!$F$20)))</f>
        <v>4289.210310132371</v>
      </c>
      <c r="F2731" s="10">
        <f t="shared" ca="1" si="356"/>
        <v>8.985104491658169E-2</v>
      </c>
      <c r="G2731" s="61">
        <f ca="1">_xlfn.NORM.INV(F2731,'Input Parameters'!$E$21,'Input Parameters'!$F$21)</f>
        <v>274.30445130184825</v>
      </c>
      <c r="H2731" s="54">
        <f ca="1">EXP(E2731*(1/'Input Parameters'!$E$22-1/G2731))</f>
        <v>0.36871373901467458</v>
      </c>
      <c r="I2731" s="10">
        <f t="shared" ca="1" si="357"/>
        <v>0.72650716988346553</v>
      </c>
      <c r="J2731" s="29">
        <f ca="1">_xlfn.BETA.INV(I2731,'Input Parameters'!$L$24,'Input Parameters'!$M$24,'Input Parameters'!$J$24,'Input Parameters'!$K$24)</f>
        <v>0.70041699049007844</v>
      </c>
      <c r="K2731" s="156">
        <f ca="1">('Input Parameters'!$E$25/'Input Parameters'!$E$31)^$J2731</f>
        <v>6.5750393924267859E-3</v>
      </c>
      <c r="L2731" s="66">
        <f ca="1">$H2731*$C2731*'Input Parameters'!$E$23*K2731</f>
        <v>1.8286172110179451</v>
      </c>
      <c r="M2731" s="23">
        <f t="shared" ca="1" si="358"/>
        <v>0.66918194321017033</v>
      </c>
      <c r="N2731" s="15">
        <f ca="1">_xlfn.NORM.INV(M2731,'Input Parameters'!$E$26,'Input Parameters'!$F$26)</f>
        <v>4.3190763147674463E-2</v>
      </c>
      <c r="O2731" s="8">
        <f t="shared" ca="1" si="359"/>
        <v>0.30723526821047731</v>
      </c>
      <c r="P2731" s="29">
        <f ca="1">_xlfn.LOGNORM.INV(O2731,'Input Parameters'!$H$27,'Input Parameters'!$I$27)</f>
        <v>1.1392480599174544</v>
      </c>
      <c r="Q2731" s="10"/>
      <c r="R2731" s="15">
        <f>'Input Parameters'!$E$28</f>
        <v>12.7</v>
      </c>
      <c r="S2731" s="10">
        <f t="shared" ca="1" si="360"/>
        <v>0.40085535425121721</v>
      </c>
      <c r="T2731" s="25">
        <f ca="1">_xlfn.LOGNORM.INV(S2731,'Input Parameters'!$H$29,'Input Parameters'!$I$29)</f>
        <v>56.612876255629793</v>
      </c>
      <c r="U2731" s="10">
        <f t="shared" ca="1" si="361"/>
        <v>0.45344591475851481</v>
      </c>
      <c r="V2731" s="29">
        <f ca="1">IF('Input Parameters'!$D$30="Beta",_xlfn.BETA.INV(U2731,'Input Parameters'!$L$30,'Input Parameters'!$M$30,'Input Parameters'!$J$30,'Input Parameters'!$K$30),IF('Input Parameters'!$D$30="LogNorm",_xlfn.LOGNORM.INV(U2731,'Input Parameters'!$H$30,'Input Parameters'!$I$30)))</f>
        <v>0.95416768794165352</v>
      </c>
      <c r="W2731" s="2">
        <f ca="1">N2731+(P2731-N2731)*(1-ERF((T2731-R2731)/(2*SQRT(L2731*'Input Parameters'!$E$31))))</f>
        <v>6.6934328471826621E-2</v>
      </c>
      <c r="X2731">
        <f t="shared" ca="1" si="362"/>
        <v>1</v>
      </c>
      <c r="Y2731" s="7"/>
    </row>
    <row r="2732" spans="1:25" ht="15" customHeight="1" x14ac:dyDescent="0.3">
      <c r="A2732" s="130">
        <v>2725</v>
      </c>
      <c r="B2732" s="10">
        <f t="shared" ca="1" si="354"/>
        <v>2.2142837705430685E-2</v>
      </c>
      <c r="C2732" s="57">
        <f ca="1">_xlfn.NORM.INV(B2732,'Input Parameters'!$E$19,'Input Parameters'!$F$19)</f>
        <v>397.33866316140541</v>
      </c>
      <c r="D2732" s="10">
        <f t="shared" ca="1" si="355"/>
        <v>0.61086343524422282</v>
      </c>
      <c r="E2732" s="59">
        <f ca="1">IF(_xlfn.NORM.INV(D2732,'Input Parameters'!$E$20,'Input Parameters'!$F$20)&lt;3500,3500,IF(_xlfn.NORM.INV(D2732,'Input Parameters'!$E$20,'Input Parameters'!$F$20)&gt;5500,5500,_xlfn.NORM.INV(D2732,'Input Parameters'!$E$20,'Input Parameters'!$F$20)))</f>
        <v>4997.0991066416918</v>
      </c>
      <c r="F2732" s="10">
        <f t="shared" ca="1" si="356"/>
        <v>3.3731908201471317E-2</v>
      </c>
      <c r="G2732" s="61">
        <f ca="1">_xlfn.NORM.INV(F2732,'Input Parameters'!$E$21,'Input Parameters'!$F$21)</f>
        <v>270.47742753712083</v>
      </c>
      <c r="H2732" s="54">
        <f ca="1">EXP(E2732*(1/'Input Parameters'!$E$22-1/G2732))</f>
        <v>0.24167532058752289</v>
      </c>
      <c r="I2732" s="10">
        <f t="shared" ca="1" si="357"/>
        <v>0.98790320825142308</v>
      </c>
      <c r="J2732" s="29">
        <f ca="1">_xlfn.BETA.INV(I2732,'Input Parameters'!$L$24,'Input Parameters'!$M$24,'Input Parameters'!$J$24,'Input Parameters'!$K$24)</f>
        <v>0.89231592178566355</v>
      </c>
      <c r="K2732" s="156">
        <f ca="1">('Input Parameters'!$E$25/'Input Parameters'!$E$31)^$J2732</f>
        <v>1.6597789435868833E-3</v>
      </c>
      <c r="L2732" s="66">
        <f ca="1">$H2732*$C2732*'Input Parameters'!$E$23*K2732</f>
        <v>0.15938350763737716</v>
      </c>
      <c r="M2732" s="23">
        <f t="shared" ca="1" si="358"/>
        <v>0.12082766386573918</v>
      </c>
      <c r="N2732" s="15">
        <f ca="1">_xlfn.NORM.INV(M2732,'Input Parameters'!$E$26,'Input Parameters'!$F$26)</f>
        <v>9.4119542124572811E-3</v>
      </c>
      <c r="O2732" s="8">
        <f t="shared" ca="1" si="359"/>
        <v>0.83019169154461847</v>
      </c>
      <c r="P2732" s="29">
        <f ca="1">_xlfn.LOGNORM.INV(O2732,'Input Parameters'!$H$27,'Input Parameters'!$I$27)</f>
        <v>2.1720692922971589</v>
      </c>
      <c r="Q2732" s="10"/>
      <c r="R2732" s="15">
        <f>'Input Parameters'!$E$28</f>
        <v>12.7</v>
      </c>
      <c r="S2732" s="10">
        <f t="shared" ca="1" si="360"/>
        <v>0.56368432791916767</v>
      </c>
      <c r="T2732" s="25">
        <f ca="1">_xlfn.LOGNORM.INV(S2732,'Input Parameters'!$H$29,'Input Parameters'!$I$29)</f>
        <v>59.289449280349103</v>
      </c>
      <c r="U2732" s="10">
        <f t="shared" ca="1" si="361"/>
        <v>0.62103262715518193</v>
      </c>
      <c r="V2732" s="29">
        <f ca="1">IF('Input Parameters'!$D$30="Beta",_xlfn.BETA.INV(U2732,'Input Parameters'!$L$30,'Input Parameters'!$M$30,'Input Parameters'!$J$30,'Input Parameters'!$K$30),IF('Input Parameters'!$D$30="LogNorm",_xlfn.LOGNORM.INV(U2732,'Input Parameters'!$H$30,'Input Parameters'!$I$30)))</f>
        <v>1.1283334727811858</v>
      </c>
      <c r="W2732" s="2">
        <f ca="1">N2732+(P2732-N2732)*(1-ERF((T2732-R2732)/(2*SQRT(L2732*'Input Parameters'!$E$31))))</f>
        <v>9.4119542124575205E-3</v>
      </c>
      <c r="X2732">
        <f t="shared" ca="1" si="362"/>
        <v>1</v>
      </c>
      <c r="Y2732" s="7"/>
    </row>
    <row r="2733" spans="1:25" ht="15" customHeight="1" x14ac:dyDescent="0.3">
      <c r="A2733" s="130">
        <v>2726</v>
      </c>
      <c r="B2733" s="10">
        <f t="shared" ca="1" si="354"/>
        <v>0.95260011141509182</v>
      </c>
      <c r="C2733" s="57">
        <f ca="1">_xlfn.NORM.INV(B2733,'Input Parameters'!$E$19,'Input Parameters'!$F$19)</f>
        <v>708.4660998725069</v>
      </c>
      <c r="D2733" s="10">
        <f t="shared" ca="1" si="355"/>
        <v>0.71899979432797423</v>
      </c>
      <c r="E2733" s="59">
        <f ca="1">IF(_xlfn.NORM.INV(D2733,'Input Parameters'!$E$20,'Input Parameters'!$F$20)&lt;3500,3500,IF(_xlfn.NORM.INV(D2733,'Input Parameters'!$E$20,'Input Parameters'!$F$20)&gt;5500,5500,_xlfn.NORM.INV(D2733,'Input Parameters'!$E$20,'Input Parameters'!$F$20)))</f>
        <v>5205.9109477468874</v>
      </c>
      <c r="F2733" s="10">
        <f t="shared" ca="1" si="356"/>
        <v>0.71898949281633873</v>
      </c>
      <c r="G2733" s="61">
        <f ca="1">_xlfn.NORM.INV(F2733,'Input Parameters'!$E$21,'Input Parameters'!$F$21)</f>
        <v>289.40755995177147</v>
      </c>
      <c r="H2733" s="54">
        <f ca="1">EXP(E2733*(1/'Input Parameters'!$E$22-1/G2733))</f>
        <v>0.80207683749430936</v>
      </c>
      <c r="I2733" s="10">
        <f t="shared" ca="1" si="357"/>
        <v>0.16663990466135559</v>
      </c>
      <c r="J2733" s="29">
        <f ca="1">_xlfn.BETA.INV(I2733,'Input Parameters'!$L$24,'Input Parameters'!$M$24,'Input Parameters'!$J$24,'Input Parameters'!$K$24)</f>
        <v>0.44797913252071792</v>
      </c>
      <c r="K2733" s="156">
        <f ca="1">('Input Parameters'!$E$25/'Input Parameters'!$E$31)^$J2733</f>
        <v>4.02116032241518E-2</v>
      </c>
      <c r="L2733" s="66">
        <f ca="1">$H2733*$C2733*'Input Parameters'!$E$23*K2733</f>
        <v>22.850012269470717</v>
      </c>
      <c r="M2733" s="23">
        <f t="shared" ca="1" si="358"/>
        <v>0.68611068653276641</v>
      </c>
      <c r="N2733" s="15">
        <f ca="1">_xlfn.NORM.INV(M2733,'Input Parameters'!$E$26,'Input Parameters'!$F$26)</f>
        <v>4.4181972115805754E-2</v>
      </c>
      <c r="O2733" s="8">
        <f t="shared" ca="1" si="359"/>
        <v>0.36028474400767296</v>
      </c>
      <c r="P2733" s="29">
        <f ca="1">_xlfn.LOGNORM.INV(O2733,'Input Parameters'!$H$27,'Input Parameters'!$I$27)</f>
        <v>1.2152653857475895</v>
      </c>
      <c r="Q2733" s="10"/>
      <c r="R2733" s="15">
        <f>'Input Parameters'!$E$28</f>
        <v>12.7</v>
      </c>
      <c r="S2733" s="10">
        <f t="shared" ca="1" si="360"/>
        <v>0.2348958153682601</v>
      </c>
      <c r="T2733" s="25">
        <f ca="1">_xlfn.LOGNORM.INV(S2733,'Input Parameters'!$H$29,'Input Parameters'!$I$29)</f>
        <v>53.69280020974422</v>
      </c>
      <c r="U2733" s="10">
        <f t="shared" ca="1" si="361"/>
        <v>0.30288350780430784</v>
      </c>
      <c r="V2733" s="29">
        <f ca="1">IF('Input Parameters'!$D$30="Beta",_xlfn.BETA.INV(U2733,'Input Parameters'!$L$30,'Input Parameters'!$M$30,'Input Parameters'!$J$30,'Input Parameters'!$K$30),IF('Input Parameters'!$D$30="LogNorm",_xlfn.LOGNORM.INV(U2733,'Input Parameters'!$H$30,'Input Parameters'!$I$30)))</f>
        <v>0.8151974420123913</v>
      </c>
      <c r="W2733" s="2">
        <f ca="1">N2733+(P2733-N2733)*(1-ERF((T2733-R2733)/(2*SQRT(L2733*'Input Parameters'!$E$31))))</f>
        <v>0.68155380995242854</v>
      </c>
      <c r="X2733">
        <f t="shared" ca="1" si="362"/>
        <v>1</v>
      </c>
      <c r="Y2733" s="7"/>
    </row>
    <row r="2734" spans="1:25" ht="15" customHeight="1" x14ac:dyDescent="0.3">
      <c r="A2734" s="130">
        <v>2727</v>
      </c>
      <c r="B2734" s="10">
        <f t="shared" ca="1" si="354"/>
        <v>0.77967238256448745</v>
      </c>
      <c r="C2734" s="57">
        <f ca="1">_xlfn.NORM.INV(B2734,'Input Parameters'!$E$19,'Input Parameters'!$F$19)</f>
        <v>632.45687013568568</v>
      </c>
      <c r="D2734" s="10">
        <f t="shared" ca="1" si="355"/>
        <v>0.85402425727388265</v>
      </c>
      <c r="E2734" s="59">
        <f ca="1">IF(_xlfn.NORM.INV(D2734,'Input Parameters'!$E$20,'Input Parameters'!$F$20)&lt;3500,3500,IF(_xlfn.NORM.INV(D2734,'Input Parameters'!$E$20,'Input Parameters'!$F$20)&gt;5500,5500,_xlfn.NORM.INV(D2734,'Input Parameters'!$E$20,'Input Parameters'!$F$20)))</f>
        <v>5500</v>
      </c>
      <c r="F2734" s="10">
        <f t="shared" ca="1" si="356"/>
        <v>0.84428515334837106</v>
      </c>
      <c r="G2734" s="61">
        <f ca="1">_xlfn.NORM.INV(F2734,'Input Parameters'!$E$21,'Input Parameters'!$F$21)</f>
        <v>292.80610152459468</v>
      </c>
      <c r="H2734" s="54">
        <f ca="1">EXP(E2734*(1/'Input Parameters'!$E$22-1/G2734))</f>
        <v>0.98764641852729795</v>
      </c>
      <c r="I2734" s="10">
        <f t="shared" ca="1" si="357"/>
        <v>0.75840315329824959</v>
      </c>
      <c r="J2734" s="29">
        <f ca="1">_xlfn.BETA.INV(I2734,'Input Parameters'!$L$24,'Input Parameters'!$M$24,'Input Parameters'!$J$24,'Input Parameters'!$K$24)</f>
        <v>0.71482238161097955</v>
      </c>
      <c r="K2734" s="156">
        <f ca="1">('Input Parameters'!$E$25/'Input Parameters'!$E$31)^$J2734</f>
        <v>5.9295172912946174E-3</v>
      </c>
      <c r="L2734" s="66">
        <f ca="1">$H2734*$C2734*'Input Parameters'!$E$23*K2734</f>
        <v>3.7038359916065917</v>
      </c>
      <c r="M2734" s="23">
        <f t="shared" ca="1" si="358"/>
        <v>0.81660605386669349</v>
      </c>
      <c r="N2734" s="15">
        <f ca="1">_xlfn.NORM.INV(M2734,'Input Parameters'!$E$26,'Input Parameters'!$F$26)</f>
        <v>5.2952635624177027E-2</v>
      </c>
      <c r="O2734" s="8">
        <f t="shared" ca="1" si="359"/>
        <v>6.3077584134052289E-2</v>
      </c>
      <c r="P2734" s="29">
        <f ca="1">_xlfn.LOGNORM.INV(O2734,'Input Parameters'!$H$27,'Input Parameters'!$I$27)</f>
        <v>0.72366295665002633</v>
      </c>
      <c r="Q2734" s="10"/>
      <c r="R2734" s="15">
        <f>'Input Parameters'!$E$28</f>
        <v>12.7</v>
      </c>
      <c r="S2734" s="10">
        <f t="shared" ca="1" si="360"/>
        <v>0.30662927247738336</v>
      </c>
      <c r="T2734" s="25">
        <f ca="1">_xlfn.LOGNORM.INV(S2734,'Input Parameters'!$H$29,'Input Parameters'!$I$29)</f>
        <v>55.019411498549573</v>
      </c>
      <c r="U2734" s="10">
        <f t="shared" ca="1" si="361"/>
        <v>0.59493078173739988</v>
      </c>
      <c r="V2734" s="29">
        <f ca="1">IF('Input Parameters'!$D$30="Beta",_xlfn.BETA.INV(U2734,'Input Parameters'!$L$30,'Input Parameters'!$M$30,'Input Parameters'!$J$30,'Input Parameters'!$K$30),IF('Input Parameters'!$D$30="LogNorm",_xlfn.LOGNORM.INV(U2734,'Input Parameters'!$H$30,'Input Parameters'!$I$30)))</f>
        <v>1.0985018800043651</v>
      </c>
      <c r="W2734" s="2">
        <f ca="1">N2734+(P2734-N2734)*(1-ERF((T2734-R2734)/(2*SQRT(L2734*'Input Parameters'!$E$31))))</f>
        <v>0.13341980256599453</v>
      </c>
      <c r="X2734">
        <f t="shared" ca="1" si="362"/>
        <v>1</v>
      </c>
      <c r="Y2734" s="7"/>
    </row>
    <row r="2735" spans="1:25" ht="15" customHeight="1" x14ac:dyDescent="0.3">
      <c r="A2735" s="130">
        <v>2728</v>
      </c>
      <c r="B2735" s="10">
        <f t="shared" ca="1" si="354"/>
        <v>0.98388989778488156</v>
      </c>
      <c r="C2735" s="57">
        <f ca="1">_xlfn.NORM.INV(B2735,'Input Parameters'!$E$19,'Input Parameters'!$F$19)</f>
        <v>748.27094922721517</v>
      </c>
      <c r="D2735" s="10">
        <f t="shared" ca="1" si="355"/>
        <v>0.856939785739119</v>
      </c>
      <c r="E2735" s="59">
        <f ca="1">IF(_xlfn.NORM.INV(D2735,'Input Parameters'!$E$20,'Input Parameters'!$F$20)&lt;3500,3500,IF(_xlfn.NORM.INV(D2735,'Input Parameters'!$E$20,'Input Parameters'!$F$20)&gt;5500,5500,_xlfn.NORM.INV(D2735,'Input Parameters'!$E$20,'Input Parameters'!$F$20)))</f>
        <v>5500</v>
      </c>
      <c r="F2735" s="10">
        <f t="shared" ca="1" si="356"/>
        <v>0.76811354539753407</v>
      </c>
      <c r="G2735" s="61">
        <f ca="1">_xlfn.NORM.INV(F2735,'Input Parameters'!$E$21,'Input Parameters'!$F$21)</f>
        <v>290.60861634538003</v>
      </c>
      <c r="H2735" s="54">
        <f ca="1">EXP(E2735*(1/'Input Parameters'!$E$22-1/G2735))</f>
        <v>0.85687172973959502</v>
      </c>
      <c r="I2735" s="10">
        <f t="shared" ca="1" si="357"/>
        <v>0.33389576120841113</v>
      </c>
      <c r="J2735" s="29">
        <f ca="1">_xlfn.BETA.INV(I2735,'Input Parameters'!$L$24,'Input Parameters'!$M$24,'Input Parameters'!$J$24,'Input Parameters'!$K$24)</f>
        <v>0.53692280809094406</v>
      </c>
      <c r="K2735" s="156">
        <f ca="1">('Input Parameters'!$E$25/'Input Parameters'!$E$31)^$J2735</f>
        <v>2.124483675742098E-2</v>
      </c>
      <c r="L2735" s="66">
        <f ca="1">$H2735*$C2735*'Input Parameters'!$E$23*K2735</f>
        <v>13.621599202066916</v>
      </c>
      <c r="M2735" s="23">
        <f t="shared" ca="1" si="358"/>
        <v>0.83400121398309768</v>
      </c>
      <c r="N2735" s="15">
        <f ca="1">_xlfn.NORM.INV(M2735,'Input Parameters'!$E$26,'Input Parameters'!$F$26)</f>
        <v>5.437206110929689E-2</v>
      </c>
      <c r="O2735" s="8">
        <f t="shared" ca="1" si="359"/>
        <v>5.132213101648575E-3</v>
      </c>
      <c r="P2735" s="29">
        <f ca="1">_xlfn.LOGNORM.INV(O2735,'Input Parameters'!$H$27,'Input Parameters'!$I$27)</f>
        <v>0.45732323524415019</v>
      </c>
      <c r="Q2735" s="10"/>
      <c r="R2735" s="15">
        <f>'Input Parameters'!$E$28</f>
        <v>12.7</v>
      </c>
      <c r="S2735" s="10">
        <f t="shared" ca="1" si="360"/>
        <v>0.70550947638987216</v>
      </c>
      <c r="T2735" s="25">
        <f ca="1">_xlfn.LOGNORM.INV(S2735,'Input Parameters'!$H$29,'Input Parameters'!$I$29)</f>
        <v>61.873673004425477</v>
      </c>
      <c r="U2735" s="10">
        <f t="shared" ca="1" si="361"/>
        <v>0.28360161074375045</v>
      </c>
      <c r="V2735" s="29">
        <f ca="1">IF('Input Parameters'!$D$30="Beta",_xlfn.BETA.INV(U2735,'Input Parameters'!$L$30,'Input Parameters'!$M$30,'Input Parameters'!$J$30,'Input Parameters'!$K$30),IF('Input Parameters'!$D$30="LogNorm",_xlfn.LOGNORM.INV(U2735,'Input Parameters'!$H$30,'Input Parameters'!$I$30)))</f>
        <v>0.79737669141224887</v>
      </c>
      <c r="W2735" s="2">
        <f ca="1">N2735+(P2735-N2735)*(1-ERF((T2735-R2735)/(2*SQRT(L2735*'Input Parameters'!$E$31))))</f>
        <v>0.19384720987438336</v>
      </c>
      <c r="X2735">
        <f t="shared" ca="1" si="362"/>
        <v>1</v>
      </c>
      <c r="Y2735" s="7"/>
    </row>
    <row r="2736" spans="1:25" ht="15" customHeight="1" x14ac:dyDescent="0.3">
      <c r="A2736" s="130">
        <v>2729</v>
      </c>
      <c r="B2736" s="10">
        <f t="shared" ca="1" si="354"/>
        <v>0.37985561992038508</v>
      </c>
      <c r="C2736" s="57">
        <f ca="1">_xlfn.NORM.INV(B2736,'Input Parameters'!$E$19,'Input Parameters'!$F$19)</f>
        <v>541.45482968453393</v>
      </c>
      <c r="D2736" s="10">
        <f t="shared" ca="1" si="355"/>
        <v>0.36913991887572606</v>
      </c>
      <c r="E2736" s="59">
        <f ca="1">IF(_xlfn.NORM.INV(D2736,'Input Parameters'!$E$20,'Input Parameters'!$F$20)&lt;3500,3500,IF(_xlfn.NORM.INV(D2736,'Input Parameters'!$E$20,'Input Parameters'!$F$20)&gt;5500,5500,_xlfn.NORM.INV(D2736,'Input Parameters'!$E$20,'Input Parameters'!$F$20)))</f>
        <v>4566.1074922953449</v>
      </c>
      <c r="F2736" s="10">
        <f t="shared" ca="1" si="356"/>
        <v>0.94627221437469711</v>
      </c>
      <c r="G2736" s="61">
        <f ca="1">_xlfn.NORM.INV(F2736,'Input Parameters'!$E$21,'Input Parameters'!$F$21)</f>
        <v>297.50252247719607</v>
      </c>
      <c r="H2736" s="54">
        <f ca="1">EXP(E2736*(1/'Input Parameters'!$E$22-1/G2736))</f>
        <v>1.2659898072326532</v>
      </c>
      <c r="I2736" s="10">
        <f t="shared" ca="1" si="357"/>
        <v>0.98934604741620624</v>
      </c>
      <c r="J2736" s="29">
        <f ca="1">_xlfn.BETA.INV(I2736,'Input Parameters'!$L$24,'Input Parameters'!$M$24,'Input Parameters'!$J$24,'Input Parameters'!$K$24)</f>
        <v>0.89622585376338582</v>
      </c>
      <c r="K2736" s="156">
        <f ca="1">('Input Parameters'!$E$25/'Input Parameters'!$E$31)^$J2736</f>
        <v>1.6138721334781078E-3</v>
      </c>
      <c r="L2736" s="66">
        <f ca="1">$H2736*$C2736*'Input Parameters'!$E$23*K2736</f>
        <v>1.1062710913986848</v>
      </c>
      <c r="M2736" s="23">
        <f t="shared" ca="1" si="358"/>
        <v>0.98689642798014732</v>
      </c>
      <c r="N2736" s="15">
        <f ca="1">_xlfn.NORM.INV(M2736,'Input Parameters'!$E$26,'Input Parameters'!$F$26)</f>
        <v>8.0685696111933991E-2</v>
      </c>
      <c r="O2736" s="8">
        <f t="shared" ca="1" si="359"/>
        <v>0.26898913609644148</v>
      </c>
      <c r="P2736" s="29">
        <f ca="1">_xlfn.LOGNORM.INV(O2736,'Input Parameters'!$H$27,'Input Parameters'!$I$27)</f>
        <v>1.084092129826195</v>
      </c>
      <c r="Q2736" s="10"/>
      <c r="R2736" s="15">
        <f>'Input Parameters'!$E$28</f>
        <v>12.7</v>
      </c>
      <c r="S2736" s="10">
        <f t="shared" ca="1" si="360"/>
        <v>0.84570433301682724</v>
      </c>
      <c r="T2736" s="25">
        <f ca="1">_xlfn.LOGNORM.INV(S2736,'Input Parameters'!$H$29,'Input Parameters'!$I$29)</f>
        <v>65.283980650171557</v>
      </c>
      <c r="U2736" s="10">
        <f t="shared" ca="1" si="361"/>
        <v>0.69345272282467274</v>
      </c>
      <c r="V2736" s="29">
        <f ca="1">IF('Input Parameters'!$D$30="Beta",_xlfn.BETA.INV(U2736,'Input Parameters'!$L$30,'Input Parameters'!$M$30,'Input Parameters'!$J$30,'Input Parameters'!$K$30),IF('Input Parameters'!$D$30="LogNorm",_xlfn.LOGNORM.INV(U2736,'Input Parameters'!$H$30,'Input Parameters'!$I$30)))</f>
        <v>1.2197087111993419</v>
      </c>
      <c r="W2736" s="2">
        <f ca="1">N2736+(P2736-N2736)*(1-ERF((T2736-R2736)/(2*SQRT(L2736*'Input Parameters'!$E$31))))</f>
        <v>8.109463021931565E-2</v>
      </c>
      <c r="X2736">
        <f t="shared" ca="1" si="362"/>
        <v>1</v>
      </c>
      <c r="Y2736" s="7"/>
    </row>
    <row r="2737" spans="1:25" ht="15" customHeight="1" x14ac:dyDescent="0.3">
      <c r="A2737" s="130">
        <v>2730</v>
      </c>
      <c r="B2737" s="10">
        <f t="shared" ca="1" si="354"/>
        <v>0.7494378539978731</v>
      </c>
      <c r="C2737" s="57">
        <f ca="1">_xlfn.NORM.INV(B2737,'Input Parameters'!$E$19,'Input Parameters'!$F$19)</f>
        <v>624.14499262140646</v>
      </c>
      <c r="D2737" s="10">
        <f t="shared" ca="1" si="355"/>
        <v>0.49624836603849332</v>
      </c>
      <c r="E2737" s="59">
        <f ca="1">IF(_xlfn.NORM.INV(D2737,'Input Parameters'!$E$20,'Input Parameters'!$F$20)&lt;3500,3500,IF(_xlfn.NORM.INV(D2737,'Input Parameters'!$E$20,'Input Parameters'!$F$20)&gt;5500,5500,_xlfn.NORM.INV(D2737,'Input Parameters'!$E$20,'Input Parameters'!$F$20)))</f>
        <v>4793.4171367384815</v>
      </c>
      <c r="F2737" s="10">
        <f t="shared" ca="1" si="356"/>
        <v>0.99969911333014816</v>
      </c>
      <c r="G2737" s="61">
        <f ca="1">_xlfn.NORM.INV(F2737,'Input Parameters'!$E$21,'Input Parameters'!$F$21)</f>
        <v>311.81619706618176</v>
      </c>
      <c r="H2737" s="54">
        <f ca="1">EXP(E2737*(1/'Input Parameters'!$E$22-1/G2737))</f>
        <v>2.6837439588784817</v>
      </c>
      <c r="I2737" s="10">
        <f t="shared" ca="1" si="357"/>
        <v>5.1128859409824812E-2</v>
      </c>
      <c r="J2737" s="29">
        <f ca="1">_xlfn.BETA.INV(I2737,'Input Parameters'!$L$24,'Input Parameters'!$M$24,'Input Parameters'!$J$24,'Input Parameters'!$K$24)</f>
        <v>0.34241571891963885</v>
      </c>
      <c r="K2737" s="156">
        <f ca="1">('Input Parameters'!$E$25/'Input Parameters'!$E$31)^$J2737</f>
        <v>8.5748601513070094E-2</v>
      </c>
      <c r="L2737" s="66">
        <f ca="1">$H2737*$C2737*'Input Parameters'!$E$23*K2737</f>
        <v>143.63279652604132</v>
      </c>
      <c r="M2737" s="23">
        <f t="shared" ca="1" si="358"/>
        <v>0.54864275981037158</v>
      </c>
      <c r="N2737" s="15">
        <f ca="1">_xlfn.NORM.INV(M2737,'Input Parameters'!$E$26,'Input Parameters'!$F$26)</f>
        <v>3.6566893312866264E-2</v>
      </c>
      <c r="O2737" s="8">
        <f t="shared" ca="1" si="359"/>
        <v>0.83055338219770158</v>
      </c>
      <c r="P2737" s="29">
        <f ca="1">_xlfn.LOGNORM.INV(O2737,'Input Parameters'!$H$27,'Input Parameters'!$I$27)</f>
        <v>2.1734451482879811</v>
      </c>
      <c r="Q2737" s="10"/>
      <c r="R2737" s="15">
        <f>'Input Parameters'!$E$28</f>
        <v>12.7</v>
      </c>
      <c r="S2737" s="10">
        <f t="shared" ca="1" si="360"/>
        <v>0.67828405358623178</v>
      </c>
      <c r="T2737" s="25">
        <f ca="1">_xlfn.LOGNORM.INV(S2737,'Input Parameters'!$H$29,'Input Parameters'!$I$29)</f>
        <v>61.338272290445992</v>
      </c>
      <c r="U2737" s="10">
        <f t="shared" ca="1" si="361"/>
        <v>0.98607178301335674</v>
      </c>
      <c r="V2737" s="29">
        <f ca="1">IF('Input Parameters'!$D$30="Beta",_xlfn.BETA.INV(U2737,'Input Parameters'!$L$30,'Input Parameters'!$M$30,'Input Parameters'!$J$30,'Input Parameters'!$K$30),IF('Input Parameters'!$D$30="LogNorm",_xlfn.LOGNORM.INV(U2737,'Input Parameters'!$H$30,'Input Parameters'!$I$30)))</f>
        <v>2.3785525971715447</v>
      </c>
      <c r="W2737" s="2">
        <f ca="1">N2737+(P2737-N2737)*(1-ERF((T2737-R2737)/(2*SQRT(L2737*'Input Parameters'!$E$31))))</f>
        <v>1.6907999405237273</v>
      </c>
      <c r="X2737">
        <f t="shared" ca="1" si="362"/>
        <v>1</v>
      </c>
      <c r="Y2737" s="7"/>
    </row>
    <row r="2738" spans="1:25" ht="15" customHeight="1" x14ac:dyDescent="0.3">
      <c r="A2738" s="130">
        <v>2731</v>
      </c>
      <c r="B2738" s="10">
        <f t="shared" ca="1" si="354"/>
        <v>0.5252547595157131</v>
      </c>
      <c r="C2738" s="57">
        <f ca="1">_xlfn.NORM.INV(B2738,'Input Parameters'!$E$19,'Input Parameters'!$F$19)</f>
        <v>572.65279065506536</v>
      </c>
      <c r="D2738" s="10">
        <f t="shared" ca="1" si="355"/>
        <v>0.34639945512871251</v>
      </c>
      <c r="E2738" s="59">
        <f ca="1">IF(_xlfn.NORM.INV(D2738,'Input Parameters'!$E$20,'Input Parameters'!$F$20)&lt;3500,3500,IF(_xlfn.NORM.INV(D2738,'Input Parameters'!$E$20,'Input Parameters'!$F$20)&gt;5500,5500,_xlfn.NORM.INV(D2738,'Input Parameters'!$E$20,'Input Parameters'!$F$20)))</f>
        <v>4523.4582865461789</v>
      </c>
      <c r="F2738" s="10">
        <f t="shared" ca="1" si="356"/>
        <v>9.1820477781761944E-2</v>
      </c>
      <c r="G2738" s="61">
        <f ca="1">_xlfn.NORM.INV(F2738,'Input Parameters'!$E$21,'Input Parameters'!$F$21)</f>
        <v>274.39912600854677</v>
      </c>
      <c r="H2738" s="54">
        <f ca="1">EXP(E2738*(1/'Input Parameters'!$E$22-1/G2738))</f>
        <v>0.35115252274811393</v>
      </c>
      <c r="I2738" s="10">
        <f t="shared" ca="1" si="357"/>
        <v>0.13705947921413864</v>
      </c>
      <c r="J2738" s="29">
        <f ca="1">_xlfn.BETA.INV(I2738,'Input Parameters'!$L$24,'Input Parameters'!$M$24,'Input Parameters'!$J$24,'Input Parameters'!$K$24)</f>
        <v>0.42742698104291044</v>
      </c>
      <c r="K2738" s="156">
        <f ca="1">('Input Parameters'!$E$25/'Input Parameters'!$E$31)^$J2738</f>
        <v>4.6599389067262215E-2</v>
      </c>
      <c r="L2738" s="66">
        <f ca="1">$H2738*$C2738*'Input Parameters'!$E$23*K2738</f>
        <v>9.3705999482021607</v>
      </c>
      <c r="M2738" s="23">
        <f t="shared" ca="1" si="358"/>
        <v>7.4154821443480512E-2</v>
      </c>
      <c r="N2738" s="15">
        <f ca="1">_xlfn.NORM.INV(M2738,'Input Parameters'!$E$26,'Input Parameters'!$F$26)</f>
        <v>3.6439126632200058E-3</v>
      </c>
      <c r="O2738" s="8">
        <f t="shared" ca="1" si="359"/>
        <v>0.14926971653874821</v>
      </c>
      <c r="P2738" s="29">
        <f ca="1">_xlfn.LOGNORM.INV(O2738,'Input Parameters'!$H$27,'Input Parameters'!$I$27)</f>
        <v>0.89879030235805268</v>
      </c>
      <c r="Q2738" s="10"/>
      <c r="R2738" s="15">
        <f>'Input Parameters'!$E$28</f>
        <v>12.7</v>
      </c>
      <c r="S2738" s="10">
        <f t="shared" ca="1" si="360"/>
        <v>0.21937694832199728</v>
      </c>
      <c r="T2738" s="25">
        <f ca="1">_xlfn.LOGNORM.INV(S2738,'Input Parameters'!$H$29,'Input Parameters'!$I$29)</f>
        <v>53.383353999592771</v>
      </c>
      <c r="U2738" s="10">
        <f t="shared" ca="1" si="361"/>
        <v>0.49629022983507887</v>
      </c>
      <c r="V2738" s="29">
        <f ca="1">IF('Input Parameters'!$D$30="Beta",_xlfn.BETA.INV(U2738,'Input Parameters'!$L$30,'Input Parameters'!$M$30,'Input Parameters'!$J$30,'Input Parameters'!$K$30),IF('Input Parameters'!$D$30="LogNorm",_xlfn.LOGNORM.INV(U2738,'Input Parameters'!$H$30,'Input Parameters'!$I$30)))</f>
        <v>0.99554963575416866</v>
      </c>
      <c r="W2738" s="2">
        <f ca="1">N2738+(P2738-N2738)*(1-ERF((T2738-R2738)/(2*SQRT(L2738*'Input Parameters'!$E$31))))</f>
        <v>0.31456357844814836</v>
      </c>
      <c r="X2738">
        <f t="shared" ca="1" si="362"/>
        <v>1</v>
      </c>
      <c r="Y2738" s="7"/>
    </row>
    <row r="2739" spans="1:25" ht="15" customHeight="1" x14ac:dyDescent="0.3">
      <c r="A2739" s="130">
        <v>2732</v>
      </c>
      <c r="B2739" s="10">
        <f t="shared" ca="1" si="354"/>
        <v>0.57648910678862098</v>
      </c>
      <c r="C2739" s="57">
        <f ca="1">_xlfn.NORM.INV(B2739,'Input Parameters'!$E$19,'Input Parameters'!$F$19)</f>
        <v>583.60172220831555</v>
      </c>
      <c r="D2739" s="10">
        <f t="shared" ca="1" si="355"/>
        <v>0.55366872468867712</v>
      </c>
      <c r="E2739" s="59">
        <f ca="1">IF(_xlfn.NORM.INV(D2739,'Input Parameters'!$E$20,'Input Parameters'!$F$20)&lt;3500,3500,IF(_xlfn.NORM.INV(D2739,'Input Parameters'!$E$20,'Input Parameters'!$F$20)&gt;5500,5500,_xlfn.NORM.INV(D2739,'Input Parameters'!$E$20,'Input Parameters'!$F$20)))</f>
        <v>4894.455133888302</v>
      </c>
      <c r="F2739" s="10">
        <f t="shared" ca="1" si="356"/>
        <v>0.62284632262547091</v>
      </c>
      <c r="G2739" s="61">
        <f ca="1">_xlfn.NORM.INV(F2739,'Input Parameters'!$E$21,'Input Parameters'!$F$21)</f>
        <v>287.30990385024626</v>
      </c>
      <c r="H2739" s="54">
        <f ca="1">EXP(E2739*(1/'Input Parameters'!$E$22-1/G2739))</f>
        <v>0.71832680657038073</v>
      </c>
      <c r="I2739" s="10">
        <f t="shared" ca="1" si="357"/>
        <v>0.19011983564739743</v>
      </c>
      <c r="J2739" s="29">
        <f ca="1">_xlfn.BETA.INV(I2739,'Input Parameters'!$L$24,'Input Parameters'!$M$24,'Input Parameters'!$J$24,'Input Parameters'!$K$24)</f>
        <v>0.46276424166821212</v>
      </c>
      <c r="K2739" s="156">
        <f ca="1">('Input Parameters'!$E$25/'Input Parameters'!$E$31)^$J2739</f>
        <v>3.6165076126770383E-2</v>
      </c>
      <c r="L2739" s="66">
        <f ca="1">$H2739*$C2739*'Input Parameters'!$E$23*K2739</f>
        <v>15.161006090476366</v>
      </c>
      <c r="M2739" s="23">
        <f t="shared" ca="1" si="358"/>
        <v>0.63352302273786731</v>
      </c>
      <c r="N2739" s="15">
        <f ca="1">_xlfn.NORM.INV(M2739,'Input Parameters'!$E$26,'Input Parameters'!$F$26)</f>
        <v>4.1165174021105547E-2</v>
      </c>
      <c r="O2739" s="8">
        <f t="shared" ca="1" si="359"/>
        <v>0.63612153877234356</v>
      </c>
      <c r="P2739" s="29">
        <f ca="1">_xlfn.LOGNORM.INV(O2739,'Input Parameters'!$H$27,'Input Parameters'!$I$27)</f>
        <v>1.6606680399248714</v>
      </c>
      <c r="Q2739" s="10"/>
      <c r="R2739" s="15">
        <f>'Input Parameters'!$E$28</f>
        <v>12.7</v>
      </c>
      <c r="S2739" s="10">
        <f t="shared" ca="1" si="360"/>
        <v>0.65839341523294814</v>
      </c>
      <c r="T2739" s="25">
        <f ca="1">_xlfn.LOGNORM.INV(S2739,'Input Parameters'!$H$29,'Input Parameters'!$I$29)</f>
        <v>60.961882588001387</v>
      </c>
      <c r="U2739" s="10">
        <f t="shared" ca="1" si="361"/>
        <v>0.69646408728601739</v>
      </c>
      <c r="V2739" s="29">
        <f ca="1">IF('Input Parameters'!$D$30="Beta",_xlfn.BETA.INV(U2739,'Input Parameters'!$L$30,'Input Parameters'!$M$30,'Input Parameters'!$J$30,'Input Parameters'!$K$30),IF('Input Parameters'!$D$30="LogNorm",_xlfn.LOGNORM.INV(U2739,'Input Parameters'!$H$30,'Input Parameters'!$I$30)))</f>
        <v>1.2238505654476046</v>
      </c>
      <c r="W2739" s="2">
        <f ca="1">N2739+(P2739-N2739)*(1-ERF((T2739-R2739)/(2*SQRT(L2739*'Input Parameters'!$E$31))))</f>
        <v>0.6578516629750002</v>
      </c>
      <c r="X2739">
        <f t="shared" ca="1" si="362"/>
        <v>1</v>
      </c>
      <c r="Y2739" s="7"/>
    </row>
    <row r="2740" spans="1:25" ht="15" customHeight="1" x14ac:dyDescent="0.3">
      <c r="A2740" s="130">
        <v>2733</v>
      </c>
      <c r="B2740" s="10">
        <f t="shared" ca="1" si="354"/>
        <v>0.19460484538390155</v>
      </c>
      <c r="C2740" s="57">
        <f ca="1">_xlfn.NORM.INV(B2740,'Input Parameters'!$E$19,'Input Parameters'!$F$19)</f>
        <v>494.54114998922171</v>
      </c>
      <c r="D2740" s="10">
        <f t="shared" ca="1" si="355"/>
        <v>8.0049578603678784E-2</v>
      </c>
      <c r="E2740" s="59">
        <f ca="1">IF(_xlfn.NORM.INV(D2740,'Input Parameters'!$E$20,'Input Parameters'!$F$20)&lt;3500,3500,IF(_xlfn.NORM.INV(D2740,'Input Parameters'!$E$20,'Input Parameters'!$F$20)&gt;5500,5500,_xlfn.NORM.INV(D2740,'Input Parameters'!$E$20,'Input Parameters'!$F$20)))</f>
        <v>3816.6832956592534</v>
      </c>
      <c r="F2740" s="10">
        <f t="shared" ca="1" si="356"/>
        <v>0.52017452765297001</v>
      </c>
      <c r="G2740" s="61">
        <f ca="1">_xlfn.NORM.INV(F2740,'Input Parameters'!$E$21,'Input Parameters'!$F$21)</f>
        <v>285.2476500922931</v>
      </c>
      <c r="H2740" s="54">
        <f ca="1">EXP(E2740*(1/'Input Parameters'!$E$22-1/G2740))</f>
        <v>0.70185978722937947</v>
      </c>
      <c r="I2740" s="10">
        <f t="shared" ca="1" si="357"/>
        <v>0.88983608293986538</v>
      </c>
      <c r="J2740" s="29">
        <f ca="1">_xlfn.BETA.INV(I2740,'Input Parameters'!$L$24,'Input Parameters'!$M$24,'Input Parameters'!$J$24,'Input Parameters'!$K$24)</f>
        <v>0.78564516898284487</v>
      </c>
      <c r="K2740" s="156">
        <f ca="1">('Input Parameters'!$E$25/'Input Parameters'!$E$31)^$J2740</f>
        <v>3.5675966551049348E-3</v>
      </c>
      <c r="L2740" s="66">
        <f ca="1">$H2740*$C2740*'Input Parameters'!$E$23*K2740</f>
        <v>1.2383076127988069</v>
      </c>
      <c r="M2740" s="23">
        <f t="shared" ca="1" si="358"/>
        <v>0.28284990092071349</v>
      </c>
      <c r="N2740" s="15">
        <f ca="1">_xlfn.NORM.INV(M2740,'Input Parameters'!$E$26,'Input Parameters'!$F$26)</f>
        <v>2.1937682222645388E-2</v>
      </c>
      <c r="O2740" s="8">
        <f t="shared" ca="1" si="359"/>
        <v>0.26299157103763338</v>
      </c>
      <c r="P2740" s="29">
        <f ca="1">_xlfn.LOGNORM.INV(O2740,'Input Parameters'!$H$27,'Input Parameters'!$I$27)</f>
        <v>1.0753617676582359</v>
      </c>
      <c r="Q2740" s="10"/>
      <c r="R2740" s="15">
        <f>'Input Parameters'!$E$28</f>
        <v>12.7</v>
      </c>
      <c r="S2740" s="10">
        <f t="shared" ca="1" si="360"/>
        <v>0.97367638260469047</v>
      </c>
      <c r="T2740" s="25">
        <f ca="1">_xlfn.LOGNORM.INV(S2740,'Input Parameters'!$H$29,'Input Parameters'!$I$29)</f>
        <v>72.384740758243183</v>
      </c>
      <c r="U2740" s="10">
        <f t="shared" ca="1" si="361"/>
        <v>0.394685252917506</v>
      </c>
      <c r="V2740" s="29">
        <f ca="1">IF('Input Parameters'!$D$30="Beta",_xlfn.BETA.INV(U2740,'Input Parameters'!$L$30,'Input Parameters'!$M$30,'Input Parameters'!$J$30,'Input Parameters'!$K$30),IF('Input Parameters'!$D$30="LogNorm",_xlfn.LOGNORM.INV(U2740,'Input Parameters'!$H$30,'Input Parameters'!$I$30)))</f>
        <v>0.89930409362377883</v>
      </c>
      <c r="W2740" s="2">
        <f ca="1">N2740+(P2740-N2740)*(1-ERF((T2740-R2740)/(2*SQRT(L2740*'Input Parameters'!$E$31))))</f>
        <v>2.2094741338453211E-2</v>
      </c>
      <c r="X2740">
        <f t="shared" ca="1" si="362"/>
        <v>1</v>
      </c>
      <c r="Y2740" s="7"/>
    </row>
    <row r="2741" spans="1:25" ht="15" customHeight="1" x14ac:dyDescent="0.3">
      <c r="A2741" s="130">
        <v>2734</v>
      </c>
      <c r="B2741" s="10">
        <f t="shared" ca="1" si="354"/>
        <v>0.7870953114991629</v>
      </c>
      <c r="C2741" s="57">
        <f ca="1">_xlfn.NORM.INV(B2741,'Input Parameters'!$E$19,'Input Parameters'!$F$19)</f>
        <v>634.59437501187699</v>
      </c>
      <c r="D2741" s="10">
        <f t="shared" ca="1" si="355"/>
        <v>0.79401079710966171</v>
      </c>
      <c r="E2741" s="59">
        <f ca="1">IF(_xlfn.NORM.INV(D2741,'Input Parameters'!$E$20,'Input Parameters'!$F$20)&lt;3500,3500,IF(_xlfn.NORM.INV(D2741,'Input Parameters'!$E$20,'Input Parameters'!$F$20)&gt;5500,5500,_xlfn.NORM.INV(D2741,'Input Parameters'!$E$20,'Input Parameters'!$F$20)))</f>
        <v>5374.2919266711378</v>
      </c>
      <c r="F2741" s="10">
        <f t="shared" ca="1" si="356"/>
        <v>0.38198252212705475</v>
      </c>
      <c r="G2741" s="61">
        <f ca="1">_xlfn.NORM.INV(F2741,'Input Parameters'!$E$21,'Input Parameters'!$F$21)</f>
        <v>282.48981421318177</v>
      </c>
      <c r="H2741" s="54">
        <f ca="1">EXP(E2741*(1/'Input Parameters'!$E$22-1/G2741))</f>
        <v>0.505384927906954</v>
      </c>
      <c r="I2741" s="10">
        <f t="shared" ca="1" si="357"/>
        <v>0.83773250396179544</v>
      </c>
      <c r="J2741" s="29">
        <f ca="1">_xlfn.BETA.INV(I2741,'Input Parameters'!$L$24,'Input Parameters'!$M$24,'Input Parameters'!$J$24,'Input Parameters'!$K$24)</f>
        <v>0.75440853253103735</v>
      </c>
      <c r="K2741" s="156">
        <f ca="1">('Input Parameters'!$E$25/'Input Parameters'!$E$31)^$J2741</f>
        <v>4.4636627153818893E-3</v>
      </c>
      <c r="L2741" s="66">
        <f ca="1">$H2741*$C2741*'Input Parameters'!$E$23*K2741</f>
        <v>1.431561054481276</v>
      </c>
      <c r="M2741" s="23">
        <f t="shared" ca="1" si="358"/>
        <v>0.60859320468018552</v>
      </c>
      <c r="N2741" s="15">
        <f ca="1">_xlfn.NORM.INV(M2741,'Input Parameters'!$E$26,'Input Parameters'!$F$26)</f>
        <v>3.9788740538962142E-2</v>
      </c>
      <c r="O2741" s="8">
        <f t="shared" ca="1" si="359"/>
        <v>0.18555822121146304</v>
      </c>
      <c r="P2741" s="29">
        <f ca="1">_xlfn.LOGNORM.INV(O2741,'Input Parameters'!$H$27,'Input Parameters'!$I$27)</f>
        <v>0.95841595771929133</v>
      </c>
      <c r="Q2741" s="10"/>
      <c r="R2741" s="15">
        <f>'Input Parameters'!$E$28</f>
        <v>12.7</v>
      </c>
      <c r="S2741" s="10">
        <f t="shared" ca="1" si="360"/>
        <v>0.65147549588668308</v>
      </c>
      <c r="T2741" s="25">
        <f ca="1">_xlfn.LOGNORM.INV(S2741,'Input Parameters'!$H$29,'Input Parameters'!$I$29)</f>
        <v>60.833512166516414</v>
      </c>
      <c r="U2741" s="10">
        <f t="shared" ca="1" si="361"/>
        <v>0.245805493119998</v>
      </c>
      <c r="V2741" s="29">
        <f ca="1">IF('Input Parameters'!$D$30="Beta",_xlfn.BETA.INV(U2741,'Input Parameters'!$L$30,'Input Parameters'!$M$30,'Input Parameters'!$J$30,'Input Parameters'!$K$30),IF('Input Parameters'!$D$30="LogNorm",_xlfn.LOGNORM.INV(U2741,'Input Parameters'!$H$30,'Input Parameters'!$I$30)))</f>
        <v>0.7618512248459961</v>
      </c>
      <c r="W2741" s="2">
        <f ca="1">N2741+(P2741-N2741)*(1-ERF((T2741-R2741)/(2*SQRT(L2741*'Input Parameters'!$E$31))))</f>
        <v>4.3873082463644471E-2</v>
      </c>
      <c r="X2741">
        <f t="shared" ca="1" si="362"/>
        <v>1</v>
      </c>
      <c r="Y2741" s="7"/>
    </row>
    <row r="2742" spans="1:25" ht="15" customHeight="1" x14ac:dyDescent="0.3">
      <c r="A2742" s="130">
        <v>2735</v>
      </c>
      <c r="B2742" s="10">
        <f t="shared" ca="1" si="354"/>
        <v>9.8061584616049968E-2</v>
      </c>
      <c r="C2742" s="57">
        <f ca="1">_xlfn.NORM.INV(B2742,'Input Parameters'!$E$19,'Input Parameters'!$F$19)</f>
        <v>458.06888469587335</v>
      </c>
      <c r="D2742" s="10">
        <f t="shared" ca="1" si="355"/>
        <v>0.36913822128212381</v>
      </c>
      <c r="E2742" s="59">
        <f ca="1">IF(_xlfn.NORM.INV(D2742,'Input Parameters'!$E$20,'Input Parameters'!$F$20)&lt;3500,3500,IF(_xlfn.NORM.INV(D2742,'Input Parameters'!$E$20,'Input Parameters'!$F$20)&gt;5500,5500,_xlfn.NORM.INV(D2742,'Input Parameters'!$E$20,'Input Parameters'!$F$20)))</f>
        <v>4566.1043426236956</v>
      </c>
      <c r="F2742" s="10">
        <f t="shared" ca="1" si="356"/>
        <v>0.50304227267339896</v>
      </c>
      <c r="G2742" s="61">
        <f ca="1">_xlfn.NORM.INV(F2742,'Input Parameters'!$E$21,'Input Parameters'!$F$21)</f>
        <v>284.90993973603742</v>
      </c>
      <c r="H2742" s="54">
        <f ca="1">EXP(E2742*(1/'Input Parameters'!$E$22-1/G2742))</f>
        <v>0.64242238957127529</v>
      </c>
      <c r="I2742" s="10">
        <f t="shared" ca="1" si="357"/>
        <v>0.3253835615003331</v>
      </c>
      <c r="J2742" s="29">
        <f ca="1">_xlfn.BETA.INV(I2742,'Input Parameters'!$L$24,'Input Parameters'!$M$24,'Input Parameters'!$J$24,'Input Parameters'!$K$24)</f>
        <v>0.53303207862798607</v>
      </c>
      <c r="K2742" s="156">
        <f ca="1">('Input Parameters'!$E$25/'Input Parameters'!$E$31)^$J2742</f>
        <v>2.1846139482730124E-2</v>
      </c>
      <c r="L2742" s="66">
        <f ca="1">$H2742*$C2742*'Input Parameters'!$E$23*K2742</f>
        <v>6.4287444600265431</v>
      </c>
      <c r="M2742" s="23">
        <f t="shared" ca="1" si="358"/>
        <v>0.84956093442027103</v>
      </c>
      <c r="N2742" s="15">
        <f ca="1">_xlfn.NORM.INV(M2742,'Input Parameters'!$E$26,'Input Parameters'!$F$26)</f>
        <v>5.5725594210536661E-2</v>
      </c>
      <c r="O2742" s="8">
        <f t="shared" ca="1" si="359"/>
        <v>7.371471549556885E-2</v>
      </c>
      <c r="P2742" s="29">
        <f ca="1">_xlfn.LOGNORM.INV(O2742,'Input Parameters'!$H$27,'Input Parameters'!$I$27)</f>
        <v>0.74998948079328387</v>
      </c>
      <c r="Q2742" s="10"/>
      <c r="R2742" s="15">
        <f>'Input Parameters'!$E$28</f>
        <v>12.7</v>
      </c>
      <c r="S2742" s="10">
        <f t="shared" ca="1" si="360"/>
        <v>0.99867156193532769</v>
      </c>
      <c r="T2742" s="25">
        <f ca="1">_xlfn.LOGNORM.INV(S2742,'Input Parameters'!$H$29,'Input Parameters'!$I$29)</f>
        <v>81.597566230615129</v>
      </c>
      <c r="U2742" s="10">
        <f t="shared" ca="1" si="361"/>
        <v>0.17865618763495994</v>
      </c>
      <c r="V2742" s="29">
        <f ca="1">IF('Input Parameters'!$D$30="Beta",_xlfn.BETA.INV(U2742,'Input Parameters'!$L$30,'Input Parameters'!$M$30,'Input Parameters'!$J$30,'Input Parameters'!$K$30),IF('Input Parameters'!$D$30="LogNorm",_xlfn.LOGNORM.INV(U2742,'Input Parameters'!$H$30,'Input Parameters'!$I$30)))</f>
        <v>0.69503867877821524</v>
      </c>
      <c r="W2742" s="2">
        <f ca="1">N2742+(P2742-N2742)*(1-ERF((T2742-R2742)/(2*SQRT(L2742*'Input Parameters'!$E$31))))</f>
        <v>9.3685743767260327E-2</v>
      </c>
      <c r="X2742">
        <f t="shared" ca="1" si="362"/>
        <v>1</v>
      </c>
      <c r="Y2742" s="7"/>
    </row>
    <row r="2743" spans="1:25" ht="15" customHeight="1" x14ac:dyDescent="0.3">
      <c r="A2743" s="130">
        <v>2736</v>
      </c>
      <c r="B2743" s="10">
        <f t="shared" ca="1" si="354"/>
        <v>0.85779553697195088</v>
      </c>
      <c r="C2743" s="57">
        <f ca="1">_xlfn.NORM.INV(B2743,'Input Parameters'!$E$19,'Input Parameters'!$F$19)</f>
        <v>657.75450454760539</v>
      </c>
      <c r="D2743" s="10">
        <f t="shared" ca="1" si="355"/>
        <v>0.36633788089412878</v>
      </c>
      <c r="E2743" s="59">
        <f ca="1">IF(_xlfn.NORM.INV(D2743,'Input Parameters'!$E$20,'Input Parameters'!$F$20)&lt;3500,3500,IF(_xlfn.NORM.INV(D2743,'Input Parameters'!$E$20,'Input Parameters'!$F$20)&gt;5500,5500,_xlfn.NORM.INV(D2743,'Input Parameters'!$E$20,'Input Parameters'!$F$20)))</f>
        <v>4560.9021574624594</v>
      </c>
      <c r="F2743" s="10">
        <f t="shared" ca="1" si="356"/>
        <v>0.50770472103916453</v>
      </c>
      <c r="G2743" s="61">
        <f ca="1">_xlfn.NORM.INV(F2743,'Input Parameters'!$E$21,'Input Parameters'!$F$21)</f>
        <v>285.00180860856653</v>
      </c>
      <c r="H2743" s="54">
        <f ca="1">EXP(E2743*(1/'Input Parameters'!$E$22-1/G2743))</f>
        <v>0.64607160223492577</v>
      </c>
      <c r="I2743" s="10">
        <f t="shared" ca="1" si="357"/>
        <v>0.40620017730327396</v>
      </c>
      <c r="J2743" s="29">
        <f ca="1">_xlfn.BETA.INV(I2743,'Input Parameters'!$L$24,'Input Parameters'!$M$24,'Input Parameters'!$J$24,'Input Parameters'!$K$24)</f>
        <v>0.56854560974328239</v>
      </c>
      <c r="K2743" s="156">
        <f ca="1">('Input Parameters'!$E$25/'Input Parameters'!$E$31)^$J2743</f>
        <v>1.6933031023747575E-2</v>
      </c>
      <c r="L2743" s="66">
        <f ca="1">$H2743*$C2743*'Input Parameters'!$E$23*K2743</f>
        <v>7.1958017105144512</v>
      </c>
      <c r="M2743" s="23">
        <f t="shared" ca="1" si="358"/>
        <v>0.8511771843151259</v>
      </c>
      <c r="N2743" s="15">
        <f ca="1">_xlfn.NORM.INV(M2743,'Input Parameters'!$E$26,'Input Parameters'!$F$26)</f>
        <v>5.5871405918673775E-2</v>
      </c>
      <c r="O2743" s="8">
        <f t="shared" ca="1" si="359"/>
        <v>0.83173563604712175</v>
      </c>
      <c r="P2743" s="29">
        <f ca="1">_xlfn.LOGNORM.INV(O2743,'Input Parameters'!$H$27,'Input Parameters'!$I$27)</f>
        <v>2.1779617061419874</v>
      </c>
      <c r="Q2743" s="10"/>
      <c r="R2743" s="15">
        <f>'Input Parameters'!$E$28</f>
        <v>12.7</v>
      </c>
      <c r="S2743" s="10">
        <f t="shared" ca="1" si="360"/>
        <v>1.3458819140846567E-2</v>
      </c>
      <c r="T2743" s="25">
        <f ca="1">_xlfn.LOGNORM.INV(S2743,'Input Parameters'!$H$29,'Input Parameters'!$I$29)</f>
        <v>45.422333375512309</v>
      </c>
      <c r="U2743" s="10">
        <f t="shared" ca="1" si="361"/>
        <v>0.49254618714959431</v>
      </c>
      <c r="V2743" s="29">
        <f ca="1">IF('Input Parameters'!$D$30="Beta",_xlfn.BETA.INV(U2743,'Input Parameters'!$L$30,'Input Parameters'!$M$30,'Input Parameters'!$J$30,'Input Parameters'!$K$30),IF('Input Parameters'!$D$30="LogNorm",_xlfn.LOGNORM.INV(U2743,'Input Parameters'!$H$30,'Input Parameters'!$I$30)))</f>
        <v>0.99187163880032592</v>
      </c>
      <c r="W2743" s="2">
        <f ca="1">N2743+(P2743-N2743)*(1-ERF((T2743-R2743)/(2*SQRT(L2743*'Input Parameters'!$E$31))))</f>
        <v>0.88004679687915277</v>
      </c>
      <c r="X2743">
        <f t="shared" ca="1" si="362"/>
        <v>1</v>
      </c>
      <c r="Y2743" s="7"/>
    </row>
    <row r="2744" spans="1:25" ht="15" customHeight="1" x14ac:dyDescent="0.3">
      <c r="A2744" s="130">
        <v>2737</v>
      </c>
      <c r="B2744" s="10">
        <f t="shared" ca="1" si="354"/>
        <v>0.45654757513388633</v>
      </c>
      <c r="C2744" s="57">
        <f ca="1">_xlfn.NORM.INV(B2744,'Input Parameters'!$E$19,'Input Parameters'!$F$19)</f>
        <v>558.07806432920324</v>
      </c>
      <c r="D2744" s="10">
        <f t="shared" ca="1" si="355"/>
        <v>0.72715027680990596</v>
      </c>
      <c r="E2744" s="59">
        <f ca="1">IF(_xlfn.NORM.INV(D2744,'Input Parameters'!$E$20,'Input Parameters'!$F$20)&lt;3500,3500,IF(_xlfn.NORM.INV(D2744,'Input Parameters'!$E$20,'Input Parameters'!$F$20)&gt;5500,5500,_xlfn.NORM.INV(D2744,'Input Parameters'!$E$20,'Input Parameters'!$F$20)))</f>
        <v>5222.951830073509</v>
      </c>
      <c r="F2744" s="10">
        <f t="shared" ca="1" si="356"/>
        <v>0.35720656617331992</v>
      </c>
      <c r="G2744" s="61">
        <f ca="1">_xlfn.NORM.INV(F2744,'Input Parameters'!$E$21,'Input Parameters'!$F$21)</f>
        <v>281.9737461976967</v>
      </c>
      <c r="H2744" s="54">
        <f ca="1">EXP(E2744*(1/'Input Parameters'!$E$22-1/G2744))</f>
        <v>0.49804937230284735</v>
      </c>
      <c r="I2744" s="10">
        <f t="shared" ca="1" si="357"/>
        <v>0.15421218556791116</v>
      </c>
      <c r="J2744" s="29">
        <f ca="1">_xlfn.BETA.INV(I2744,'Input Parameters'!$L$24,'Input Parameters'!$M$24,'Input Parameters'!$J$24,'Input Parameters'!$K$24)</f>
        <v>0.43964314352014267</v>
      </c>
      <c r="K2744" s="156">
        <f ca="1">('Input Parameters'!$E$25/'Input Parameters'!$E$31)^$J2744</f>
        <v>4.2689551994996931E-2</v>
      </c>
      <c r="L2744" s="66">
        <f ca="1">$H2744*$C2744*'Input Parameters'!$E$23*K2744</f>
        <v>11.865579317941375</v>
      </c>
      <c r="M2744" s="23">
        <f t="shared" ca="1" si="358"/>
        <v>0.12559049326016214</v>
      </c>
      <c r="N2744" s="15">
        <f ca="1">_xlfn.NORM.INV(M2744,'Input Parameters'!$E$26,'Input Parameters'!$F$26)</f>
        <v>9.9028026704526852E-3</v>
      </c>
      <c r="O2744" s="8">
        <f t="shared" ca="1" si="359"/>
        <v>0.79245240181146137</v>
      </c>
      <c r="P2744" s="29">
        <f ca="1">_xlfn.LOGNORM.INV(O2744,'Input Parameters'!$H$27,'Input Parameters'!$I$27)</f>
        <v>2.041651686275773</v>
      </c>
      <c r="Q2744" s="10"/>
      <c r="R2744" s="15">
        <f>'Input Parameters'!$E$28</f>
        <v>12.7</v>
      </c>
      <c r="S2744" s="10">
        <f t="shared" ca="1" si="360"/>
        <v>0.46050249662037712</v>
      </c>
      <c r="T2744" s="25">
        <f ca="1">_xlfn.LOGNORM.INV(S2744,'Input Parameters'!$H$29,'Input Parameters'!$I$29)</f>
        <v>57.587075456403305</v>
      </c>
      <c r="U2744" s="10">
        <f t="shared" ca="1" si="361"/>
        <v>0.8609136321349683</v>
      </c>
      <c r="V2744" s="29">
        <f ca="1">IF('Input Parameters'!$D$30="Beta",_xlfn.BETA.INV(U2744,'Input Parameters'!$L$30,'Input Parameters'!$M$30,'Input Parameters'!$J$30,'Input Parameters'!$K$30),IF('Input Parameters'!$D$30="LogNorm",_xlfn.LOGNORM.INV(U2744,'Input Parameters'!$H$30,'Input Parameters'!$I$30)))</f>
        <v>1.5324202728233447</v>
      </c>
      <c r="W2744" s="2">
        <f ca="1">N2744+(P2744-N2744)*(1-ERF((T2744-R2744)/(2*SQRT(L2744*'Input Parameters'!$E$31))))</f>
        <v>0.73488471712616976</v>
      </c>
      <c r="X2744">
        <f t="shared" ca="1" si="362"/>
        <v>1</v>
      </c>
      <c r="Y2744" s="7"/>
    </row>
    <row r="2745" spans="1:25" ht="15" customHeight="1" x14ac:dyDescent="0.3">
      <c r="A2745" s="130">
        <v>2738</v>
      </c>
      <c r="B2745" s="10">
        <f t="shared" ca="1" si="354"/>
        <v>0.28475408436374106</v>
      </c>
      <c r="C2745" s="57">
        <f ca="1">_xlfn.NORM.INV(B2745,'Input Parameters'!$E$19,'Input Parameters'!$F$19)</f>
        <v>519.23842860474565</v>
      </c>
      <c r="D2745" s="10">
        <f t="shared" ca="1" si="355"/>
        <v>0.71784036742076529</v>
      </c>
      <c r="E2745" s="59">
        <f ca="1">IF(_xlfn.NORM.INV(D2745,'Input Parameters'!$E$20,'Input Parameters'!$F$20)&lt;3500,3500,IF(_xlfn.NORM.INV(D2745,'Input Parameters'!$E$20,'Input Parameters'!$F$20)&gt;5500,5500,_xlfn.NORM.INV(D2745,'Input Parameters'!$E$20,'Input Parameters'!$F$20)))</f>
        <v>5203.5064968992192</v>
      </c>
      <c r="F2745" s="10">
        <f t="shared" ca="1" si="356"/>
        <v>0.82093792484482053</v>
      </c>
      <c r="G2745" s="61">
        <f ca="1">_xlfn.NORM.INV(F2745,'Input Parameters'!$E$21,'Input Parameters'!$F$21)</f>
        <v>292.07291056329376</v>
      </c>
      <c r="H2745" s="54">
        <f ca="1">EXP(E2745*(1/'Input Parameters'!$E$22-1/G2745))</f>
        <v>0.94518802611456565</v>
      </c>
      <c r="I2745" s="10">
        <f t="shared" ca="1" si="357"/>
        <v>0.24484277967668189</v>
      </c>
      <c r="J2745" s="29">
        <f ca="1">_xlfn.BETA.INV(I2745,'Input Parameters'!$L$24,'Input Parameters'!$M$24,'Input Parameters'!$J$24,'Input Parameters'!$K$24)</f>
        <v>0.49358573834973601</v>
      </c>
      <c r="K2745" s="156">
        <f ca="1">('Input Parameters'!$E$25/'Input Parameters'!$E$31)^$J2745</f>
        <v>2.8991260654799424E-2</v>
      </c>
      <c r="L2745" s="66">
        <f ca="1">$H2745*$C2745*'Input Parameters'!$E$23*K2745</f>
        <v>14.228271339174885</v>
      </c>
      <c r="M2745" s="23">
        <f t="shared" ca="1" si="358"/>
        <v>3.2867911402474692E-2</v>
      </c>
      <c r="N2745" s="15">
        <f ca="1">_xlfn.NORM.INV(M2745,'Input Parameters'!$E$26,'Input Parameters'!$F$26)</f>
        <v>-4.6446374652936578E-3</v>
      </c>
      <c r="O2745" s="8">
        <f t="shared" ca="1" si="359"/>
        <v>0.58501549101395467</v>
      </c>
      <c r="P2745" s="29">
        <f ca="1">_xlfn.LOGNORM.INV(O2745,'Input Parameters'!$H$27,'Input Parameters'!$I$27)</f>
        <v>1.5655164968758606</v>
      </c>
      <c r="Q2745" s="10"/>
      <c r="R2745" s="15">
        <f>'Input Parameters'!$E$28</f>
        <v>12.7</v>
      </c>
      <c r="S2745" s="10">
        <f t="shared" ca="1" si="360"/>
        <v>0.44816917461391459</v>
      </c>
      <c r="T2745" s="25">
        <f ca="1">_xlfn.LOGNORM.INV(S2745,'Input Parameters'!$H$29,'Input Parameters'!$I$29)</f>
        <v>57.386217832448388</v>
      </c>
      <c r="U2745" s="10">
        <f t="shared" ca="1" si="361"/>
        <v>0.30905117701510809</v>
      </c>
      <c r="V2745" s="29">
        <f ca="1">IF('Input Parameters'!$D$30="Beta",_xlfn.BETA.INV(U2745,'Input Parameters'!$L$30,'Input Parameters'!$M$30,'Input Parameters'!$J$30,'Input Parameters'!$K$30),IF('Input Parameters'!$D$30="LogNorm",_xlfn.LOGNORM.INV(U2745,'Input Parameters'!$H$30,'Input Parameters'!$I$30)))</f>
        <v>0.82086965507504495</v>
      </c>
      <c r="W2745" s="2">
        <f ca="1">N2745+(P2745-N2745)*(1-ERF((T2745-R2745)/(2*SQRT(L2745*'Input Parameters'!$E$31))))</f>
        <v>0.62688311763457838</v>
      </c>
      <c r="X2745">
        <f t="shared" ca="1" si="362"/>
        <v>1</v>
      </c>
      <c r="Y2745" s="7"/>
    </row>
    <row r="2746" spans="1:25" ht="15" customHeight="1" x14ac:dyDescent="0.3">
      <c r="A2746" s="130">
        <v>2739</v>
      </c>
      <c r="B2746" s="10">
        <f t="shared" ca="1" si="354"/>
        <v>4.9105276061815362E-2</v>
      </c>
      <c r="C2746" s="57">
        <f ca="1">_xlfn.NORM.INV(B2746,'Input Parameters'!$E$19,'Input Parameters'!$F$19)</f>
        <v>427.57152290956742</v>
      </c>
      <c r="D2746" s="10">
        <f t="shared" ca="1" si="355"/>
        <v>0.50574022786783446</v>
      </c>
      <c r="E2746" s="59">
        <f ca="1">IF(_xlfn.NORM.INV(D2746,'Input Parameters'!$E$20,'Input Parameters'!$F$20)&lt;3500,3500,IF(_xlfn.NORM.INV(D2746,'Input Parameters'!$E$20,'Input Parameters'!$F$20)&gt;5500,5500,_xlfn.NORM.INV(D2746,'Input Parameters'!$E$20,'Input Parameters'!$F$20)))</f>
        <v>4810.0723797979772</v>
      </c>
      <c r="F2746" s="10">
        <f t="shared" ca="1" si="356"/>
        <v>3.4486050942247104E-2</v>
      </c>
      <c r="G2746" s="61">
        <f ca="1">_xlfn.NORM.INV(F2746,'Input Parameters'!$E$21,'Input Parameters'!$F$21)</f>
        <v>270.55578464517021</v>
      </c>
      <c r="H2746" s="54">
        <f ca="1">EXP(E2746*(1/'Input Parameters'!$E$22-1/G2746))</f>
        <v>0.2561845302690347</v>
      </c>
      <c r="I2746" s="10">
        <f t="shared" ca="1" si="357"/>
        <v>0.71387388460215428</v>
      </c>
      <c r="J2746" s="29">
        <f ca="1">_xlfn.BETA.INV(I2746,'Input Parameters'!$L$24,'Input Parameters'!$M$24,'Input Parameters'!$J$24,'Input Parameters'!$K$24)</f>
        <v>0.69487041507212011</v>
      </c>
      <c r="K2746" s="156">
        <f ca="1">('Input Parameters'!$E$25/'Input Parameters'!$E$31)^$J2746</f>
        <v>6.8419254651162177E-3</v>
      </c>
      <c r="L2746" s="66">
        <f ca="1">$H2746*$C2746*'Input Parameters'!$E$23*K2746</f>
        <v>0.74944542478685006</v>
      </c>
      <c r="M2746" s="23">
        <f t="shared" ca="1" si="358"/>
        <v>0.66762909368874113</v>
      </c>
      <c r="N2746" s="15">
        <f ca="1">_xlfn.NORM.INV(M2746,'Input Parameters'!$E$26,'Input Parameters'!$F$26)</f>
        <v>4.3100890814816786E-2</v>
      </c>
      <c r="O2746" s="8">
        <f t="shared" ca="1" si="359"/>
        <v>0.16953989050774076</v>
      </c>
      <c r="P2746" s="29">
        <f ca="1">_xlfn.LOGNORM.INV(O2746,'Input Parameters'!$H$27,'Input Parameters'!$I$27)</f>
        <v>0.93264899209486063</v>
      </c>
      <c r="Q2746" s="10"/>
      <c r="R2746" s="15">
        <f>'Input Parameters'!$E$28</f>
        <v>12.7</v>
      </c>
      <c r="S2746" s="10">
        <f t="shared" ca="1" si="360"/>
        <v>5.2738180085842634E-2</v>
      </c>
      <c r="T2746" s="25">
        <f ca="1">_xlfn.LOGNORM.INV(S2746,'Input Parameters'!$H$29,'Input Parameters'!$I$29)</f>
        <v>48.554013134308398</v>
      </c>
      <c r="U2746" s="10">
        <f t="shared" ca="1" si="361"/>
        <v>0.47924617314470019</v>
      </c>
      <c r="V2746" s="29">
        <f ca="1">IF('Input Parameters'!$D$30="Beta",_xlfn.BETA.INV(U2746,'Input Parameters'!$L$30,'Input Parameters'!$M$30,'Input Parameters'!$J$30,'Input Parameters'!$K$30),IF('Input Parameters'!$D$30="LogNorm",_xlfn.LOGNORM.INV(U2746,'Input Parameters'!$H$30,'Input Parameters'!$I$30)))</f>
        <v>0.97890842379388998</v>
      </c>
      <c r="W2746" s="2">
        <f ca="1">N2746+(P2746-N2746)*(1-ERF((T2746-R2746)/(2*SQRT(L2746*'Input Parameters'!$E$31))))</f>
        <v>4.613021241462547E-2</v>
      </c>
      <c r="X2746">
        <f t="shared" ca="1" si="362"/>
        <v>1</v>
      </c>
      <c r="Y2746" s="7"/>
    </row>
    <row r="2747" spans="1:25" ht="15" customHeight="1" x14ac:dyDescent="0.3">
      <c r="A2747" s="130">
        <v>2740</v>
      </c>
      <c r="B2747" s="10">
        <f t="shared" ca="1" si="354"/>
        <v>0.86562102064122648</v>
      </c>
      <c r="C2747" s="57">
        <f ca="1">_xlfn.NORM.INV(B2747,'Input Parameters'!$E$19,'Input Parameters'!$F$19)</f>
        <v>660.75086245075408</v>
      </c>
      <c r="D2747" s="10">
        <f t="shared" ca="1" si="355"/>
        <v>0.95175343676859581</v>
      </c>
      <c r="E2747" s="59">
        <f ca="1">IF(_xlfn.NORM.INV(D2747,'Input Parameters'!$E$20,'Input Parameters'!$F$20)&lt;3500,3500,IF(_xlfn.NORM.INV(D2747,'Input Parameters'!$E$20,'Input Parameters'!$F$20)&gt;5500,5500,_xlfn.NORM.INV(D2747,'Input Parameters'!$E$20,'Input Parameters'!$F$20)))</f>
        <v>5500</v>
      </c>
      <c r="F2747" s="10">
        <f t="shared" ca="1" si="356"/>
        <v>0.18358060296088963</v>
      </c>
      <c r="G2747" s="61">
        <f ca="1">_xlfn.NORM.INV(F2747,'Input Parameters'!$E$21,'Input Parameters'!$F$21)</f>
        <v>277.76182368672056</v>
      </c>
      <c r="H2747" s="54">
        <f ca="1">EXP(E2747*(1/'Input Parameters'!$E$22-1/G2747))</f>
        <v>0.35707614989918762</v>
      </c>
      <c r="I2747" s="10">
        <f t="shared" ca="1" si="357"/>
        <v>0.93063801491567721</v>
      </c>
      <c r="J2747" s="29">
        <f ca="1">_xlfn.BETA.INV(I2747,'Input Parameters'!$L$24,'Input Parameters'!$M$24,'Input Parameters'!$J$24,'Input Parameters'!$K$24)</f>
        <v>0.81626004435841559</v>
      </c>
      <c r="K2747" s="156">
        <f ca="1">('Input Parameters'!$E$25/'Input Parameters'!$E$31)^$J2747</f>
        <v>2.8641593702521959E-3</v>
      </c>
      <c r="L2747" s="66">
        <f ca="1">$H2747*$C2747*'Input Parameters'!$E$23*K2747</f>
        <v>0.67576510471273532</v>
      </c>
      <c r="M2747" s="23">
        <f t="shared" ca="1" si="358"/>
        <v>0.16463264388683374</v>
      </c>
      <c r="N2747" s="15">
        <f ca="1">_xlfn.NORM.INV(M2747,'Input Parameters'!$E$26,'Input Parameters'!$F$26)</f>
        <v>1.3512508578782018E-2</v>
      </c>
      <c r="O2747" s="8">
        <f t="shared" ca="1" si="359"/>
        <v>0.29541768809164437</v>
      </c>
      <c r="P2747" s="29">
        <f ca="1">_xlfn.LOGNORM.INV(O2747,'Input Parameters'!$H$27,'Input Parameters'!$I$27)</f>
        <v>1.1222777557485599</v>
      </c>
      <c r="Q2747" s="10"/>
      <c r="R2747" s="15">
        <f>'Input Parameters'!$E$28</f>
        <v>12.7</v>
      </c>
      <c r="S2747" s="10">
        <f t="shared" ca="1" si="360"/>
        <v>0.71479398487584023</v>
      </c>
      <c r="T2747" s="25">
        <f ca="1">_xlfn.LOGNORM.INV(S2747,'Input Parameters'!$H$29,'Input Parameters'!$I$29)</f>
        <v>62.062436820383077</v>
      </c>
      <c r="U2747" s="10">
        <f t="shared" ca="1" si="361"/>
        <v>0.14752688204982434</v>
      </c>
      <c r="V2747" s="29">
        <f ca="1">IF('Input Parameters'!$D$30="Beta",_xlfn.BETA.INV(U2747,'Input Parameters'!$L$30,'Input Parameters'!$M$30,'Input Parameters'!$J$30,'Input Parameters'!$K$30),IF('Input Parameters'!$D$30="LogNorm",_xlfn.LOGNORM.INV(U2747,'Input Parameters'!$H$30,'Input Parameters'!$I$30)))</f>
        <v>0.66119113492537562</v>
      </c>
      <c r="W2747" s="2">
        <f ca="1">N2747+(P2747-N2747)*(1-ERF((T2747-R2747)/(2*SQRT(L2747*'Input Parameters'!$E$31))))</f>
        <v>1.3536633681245922E-2</v>
      </c>
      <c r="X2747">
        <f t="shared" ca="1" si="362"/>
        <v>1</v>
      </c>
      <c r="Y2747" s="7"/>
    </row>
    <row r="2748" spans="1:25" ht="15" customHeight="1" x14ac:dyDescent="0.3">
      <c r="A2748" s="130">
        <v>2741</v>
      </c>
      <c r="B2748" s="10">
        <f t="shared" ca="1" si="354"/>
        <v>0.55744751127207337</v>
      </c>
      <c r="C2748" s="57">
        <f ca="1">_xlfn.NORM.INV(B2748,'Input Parameters'!$E$19,'Input Parameters'!$F$19)</f>
        <v>579.51032266370839</v>
      </c>
      <c r="D2748" s="10">
        <f t="shared" ca="1" si="355"/>
        <v>0.90096342435041166</v>
      </c>
      <c r="E2748" s="59">
        <f ca="1">IF(_xlfn.NORM.INV(D2748,'Input Parameters'!$E$20,'Input Parameters'!$F$20)&lt;3500,3500,IF(_xlfn.NORM.INV(D2748,'Input Parameters'!$E$20,'Input Parameters'!$F$20)&gt;5500,5500,_xlfn.NORM.INV(D2748,'Input Parameters'!$E$20,'Input Parameters'!$F$20)))</f>
        <v>5500</v>
      </c>
      <c r="F2748" s="10">
        <f t="shared" ca="1" si="356"/>
        <v>0.38605909989016951</v>
      </c>
      <c r="G2748" s="61">
        <f ca="1">_xlfn.NORM.INV(F2748,'Input Parameters'!$E$21,'Input Parameters'!$F$21)</f>
        <v>282.57370221771532</v>
      </c>
      <c r="H2748" s="54">
        <f ca="1">EXP(E2748*(1/'Input Parameters'!$E$22-1/G2748))</f>
        <v>0.50026491718677479</v>
      </c>
      <c r="I2748" s="10">
        <f t="shared" ca="1" si="357"/>
        <v>0.97361154518974025</v>
      </c>
      <c r="J2748" s="29">
        <f ca="1">_xlfn.BETA.INV(I2748,'Input Parameters'!$L$24,'Input Parameters'!$M$24,'Input Parameters'!$J$24,'Input Parameters'!$K$24)</f>
        <v>0.8642298494237407</v>
      </c>
      <c r="K2748" s="156">
        <f ca="1">('Input Parameters'!$E$25/'Input Parameters'!$E$31)^$J2748</f>
        <v>2.030254607339463E-3</v>
      </c>
      <c r="L2748" s="66">
        <f ca="1">$H2748*$C2748*'Input Parameters'!$E$23*K2748</f>
        <v>0.58858844053838222</v>
      </c>
      <c r="M2748" s="23">
        <f t="shared" ca="1" si="358"/>
        <v>0.43784579796666256</v>
      </c>
      <c r="N2748" s="15">
        <f ca="1">_xlfn.NORM.INV(M2748,'Input Parameters'!$E$26,'Input Parameters'!$F$26)</f>
        <v>3.0714903504691294E-2</v>
      </c>
      <c r="O2748" s="8">
        <f t="shared" ca="1" si="359"/>
        <v>0.41698294481196685</v>
      </c>
      <c r="P2748" s="29">
        <f ca="1">_xlfn.LOGNORM.INV(O2748,'Input Parameters'!$H$27,'Input Parameters'!$I$27)</f>
        <v>1.2975457962836794</v>
      </c>
      <c r="Q2748" s="10"/>
      <c r="R2748" s="15">
        <f>'Input Parameters'!$E$28</f>
        <v>12.7</v>
      </c>
      <c r="S2748" s="10">
        <f t="shared" ca="1" si="360"/>
        <v>0.78232781989095301</v>
      </c>
      <c r="T2748" s="25">
        <f ca="1">_xlfn.LOGNORM.INV(S2748,'Input Parameters'!$H$29,'Input Parameters'!$I$29)</f>
        <v>63.56188896138687</v>
      </c>
      <c r="U2748" s="10">
        <f t="shared" ca="1" si="361"/>
        <v>5.2042374501305555E-2</v>
      </c>
      <c r="V2748" s="29">
        <f ca="1">IF('Input Parameters'!$D$30="Beta",_xlfn.BETA.INV(U2748,'Input Parameters'!$L$30,'Input Parameters'!$M$30,'Input Parameters'!$J$30,'Input Parameters'!$K$30),IF('Input Parameters'!$D$30="LogNorm",_xlfn.LOGNORM.INV(U2748,'Input Parameters'!$H$30,'Input Parameters'!$I$30)))</f>
        <v>0.52637099653642383</v>
      </c>
      <c r="W2748" s="2">
        <f ca="1">N2748+(P2748-N2748)*(1-ERF((T2748-R2748)/(2*SQRT(L2748*'Input Parameters'!$E$31))))</f>
        <v>3.071840148565801E-2</v>
      </c>
      <c r="X2748">
        <f t="shared" ca="1" si="362"/>
        <v>1</v>
      </c>
      <c r="Y2748" s="7"/>
    </row>
    <row r="2749" spans="1:25" ht="15" customHeight="1" x14ac:dyDescent="0.3">
      <c r="A2749" s="130">
        <v>2742</v>
      </c>
      <c r="B2749" s="10">
        <f t="shared" ca="1" si="354"/>
        <v>0.72341238049758561</v>
      </c>
      <c r="C2749" s="57">
        <f ca="1">_xlfn.NORM.INV(B2749,'Input Parameters'!$E$19,'Input Parameters'!$F$19)</f>
        <v>617.40924662696239</v>
      </c>
      <c r="D2749" s="10">
        <f t="shared" ca="1" si="355"/>
        <v>0.52645678440094323</v>
      </c>
      <c r="E2749" s="59">
        <f ca="1">IF(_xlfn.NORM.INV(D2749,'Input Parameters'!$E$20,'Input Parameters'!$F$20)&lt;3500,3500,IF(_xlfn.NORM.INV(D2749,'Input Parameters'!$E$20,'Input Parameters'!$F$20)&gt;5500,5500,_xlfn.NORM.INV(D2749,'Input Parameters'!$E$20,'Input Parameters'!$F$20)))</f>
        <v>4846.4562064841675</v>
      </c>
      <c r="F2749" s="10">
        <f t="shared" ca="1" si="356"/>
        <v>0.33380127997888087</v>
      </c>
      <c r="G2749" s="61">
        <f ca="1">_xlfn.NORM.INV(F2749,'Input Parameters'!$E$21,'Input Parameters'!$F$21)</f>
        <v>281.47459631218601</v>
      </c>
      <c r="H2749" s="54">
        <f ca="1">EXP(E2749*(1/'Input Parameters'!$E$22-1/G2749))</f>
        <v>0.50799261833365694</v>
      </c>
      <c r="I2749" s="10">
        <f t="shared" ca="1" si="357"/>
        <v>0.72820300079436984</v>
      </c>
      <c r="J2749" s="29">
        <f ca="1">_xlfn.BETA.INV(I2749,'Input Parameters'!$L$24,'Input Parameters'!$M$24,'Input Parameters'!$J$24,'Input Parameters'!$K$24)</f>
        <v>0.70116777955850518</v>
      </c>
      <c r="K2749" s="156">
        <f ca="1">('Input Parameters'!$E$25/'Input Parameters'!$E$31)^$J2749</f>
        <v>6.5397225961236483E-3</v>
      </c>
      <c r="L2749" s="66">
        <f ca="1">$H2749*$C2749*'Input Parameters'!$E$23*K2749</f>
        <v>2.0511142773758348</v>
      </c>
      <c r="M2749" s="23">
        <f t="shared" ca="1" si="358"/>
        <v>0.88435652291325528</v>
      </c>
      <c r="N2749" s="15">
        <f ca="1">_xlfn.NORM.INV(M2749,'Input Parameters'!$E$26,'Input Parameters'!$F$26)</f>
        <v>5.9138056067443198E-2</v>
      </c>
      <c r="O2749" s="8">
        <f t="shared" ca="1" si="359"/>
        <v>0.74680337676229602</v>
      </c>
      <c r="P2749" s="29">
        <f ca="1">_xlfn.LOGNORM.INV(O2749,'Input Parameters'!$H$27,'Input Parameters'!$I$27)</f>
        <v>1.9101430573561198</v>
      </c>
      <c r="Q2749" s="10"/>
      <c r="R2749" s="15">
        <f>'Input Parameters'!$E$28</f>
        <v>12.7</v>
      </c>
      <c r="S2749" s="10">
        <f t="shared" ca="1" si="360"/>
        <v>0.87482577448178889</v>
      </c>
      <c r="T2749" s="25">
        <f ca="1">_xlfn.LOGNORM.INV(S2749,'Input Parameters'!$H$29,'Input Parameters'!$I$29)</f>
        <v>66.253648705999083</v>
      </c>
      <c r="U2749" s="10">
        <f t="shared" ca="1" si="361"/>
        <v>0.17719921770787561</v>
      </c>
      <c r="V2749" s="29">
        <f ca="1">IF('Input Parameters'!$D$30="Beta",_xlfn.BETA.INV(U2749,'Input Parameters'!$L$30,'Input Parameters'!$M$30,'Input Parameters'!$J$30,'Input Parameters'!$K$30),IF('Input Parameters'!$D$30="LogNorm",_xlfn.LOGNORM.INV(U2749,'Input Parameters'!$H$30,'Input Parameters'!$I$30)))</f>
        <v>0.69350737945015284</v>
      </c>
      <c r="W2749" s="2">
        <f ca="1">N2749+(P2749-N2749)*(1-ERF((T2749-R2749)/(2*SQRT(L2749*'Input Parameters'!$E$31))))</f>
        <v>7.4299007441585033E-2</v>
      </c>
      <c r="X2749">
        <f t="shared" ca="1" si="362"/>
        <v>1</v>
      </c>
      <c r="Y2749" s="7"/>
    </row>
    <row r="2750" spans="1:25" ht="15" customHeight="1" x14ac:dyDescent="0.3">
      <c r="A2750" s="130">
        <v>2743</v>
      </c>
      <c r="B2750" s="10">
        <f t="shared" ca="1" si="354"/>
        <v>0.55131643507541117</v>
      </c>
      <c r="C2750" s="57">
        <f ca="1">_xlfn.NORM.INV(B2750,'Input Parameters'!$E$19,'Input Parameters'!$F$19)</f>
        <v>578.19948752355231</v>
      </c>
      <c r="D2750" s="10">
        <f t="shared" ca="1" si="355"/>
        <v>0.69326965777725147</v>
      </c>
      <c r="E2750" s="59">
        <f ca="1">IF(_xlfn.NORM.INV(D2750,'Input Parameters'!$E$20,'Input Parameters'!$F$20)&lt;3500,3500,IF(_xlfn.NORM.INV(D2750,'Input Parameters'!$E$20,'Input Parameters'!$F$20)&gt;5500,5500,_xlfn.NORM.INV(D2750,'Input Parameters'!$E$20,'Input Parameters'!$F$20)))</f>
        <v>5153.5978246636778</v>
      </c>
      <c r="F2750" s="10">
        <f t="shared" ca="1" si="356"/>
        <v>0.71959724634653466</v>
      </c>
      <c r="G2750" s="61">
        <f ca="1">_xlfn.NORM.INV(F2750,'Input Parameters'!$E$21,'Input Parameters'!$F$21)</f>
        <v>289.42173341009419</v>
      </c>
      <c r="H2750" s="54">
        <f ca="1">EXP(E2750*(1/'Input Parameters'!$E$22-1/G2750))</f>
        <v>0.80455774283045511</v>
      </c>
      <c r="I2750" s="10">
        <f t="shared" ca="1" si="357"/>
        <v>0.89670904694053355</v>
      </c>
      <c r="J2750" s="29">
        <f ca="1">_xlfn.BETA.INV(I2750,'Input Parameters'!$L$24,'Input Parameters'!$M$24,'Input Parameters'!$J$24,'Input Parameters'!$K$24)</f>
        <v>0.79029732912981254</v>
      </c>
      <c r="K2750" s="156">
        <f ca="1">('Input Parameters'!$E$25/'Input Parameters'!$E$31)^$J2750</f>
        <v>3.4505018022308676E-3</v>
      </c>
      <c r="L2750" s="66">
        <f ca="1">$H2750*$C2750*'Input Parameters'!$E$23*K2750</f>
        <v>1.6051557531533356</v>
      </c>
      <c r="M2750" s="23">
        <f t="shared" ca="1" si="358"/>
        <v>0.44492389238591457</v>
      </c>
      <c r="N2750" s="15">
        <f ca="1">_xlfn.NORM.INV(M2750,'Input Parameters'!$E$26,'Input Parameters'!$F$26)</f>
        <v>3.1091566835834274E-2</v>
      </c>
      <c r="O2750" s="8">
        <f t="shared" ca="1" si="359"/>
        <v>0.18881688189588586</v>
      </c>
      <c r="P2750" s="29">
        <f ca="1">_xlfn.LOGNORM.INV(O2750,'Input Parameters'!$H$27,'Input Parameters'!$I$27)</f>
        <v>0.96356859537158546</v>
      </c>
      <c r="Q2750" s="10"/>
      <c r="R2750" s="15">
        <f>'Input Parameters'!$E$28</f>
        <v>12.7</v>
      </c>
      <c r="S2750" s="10">
        <f t="shared" ca="1" si="360"/>
        <v>0.48203232159788789</v>
      </c>
      <c r="T2750" s="25">
        <f ca="1">_xlfn.LOGNORM.INV(S2750,'Input Parameters'!$H$29,'Input Parameters'!$I$29)</f>
        <v>57.938016021794141</v>
      </c>
      <c r="U2750" s="10">
        <f t="shared" ca="1" si="361"/>
        <v>0.93953628489644059</v>
      </c>
      <c r="V2750" s="29">
        <f ca="1">IF('Input Parameters'!$D$30="Beta",_xlfn.BETA.INV(U2750,'Input Parameters'!$L$30,'Input Parameters'!$M$30,'Input Parameters'!$J$30,'Input Parameters'!$K$30),IF('Input Parameters'!$D$30="LogNorm",_xlfn.LOGNORM.INV(U2750,'Input Parameters'!$H$30,'Input Parameters'!$I$30)))</f>
        <v>1.8418943369465763</v>
      </c>
      <c r="W2750" s="2">
        <f ca="1">N2750+(P2750-N2750)*(1-ERF((T2750-R2750)/(2*SQRT(L2750*'Input Parameters'!$E$31))))</f>
        <v>4.1885775693467978E-2</v>
      </c>
      <c r="X2750">
        <f t="shared" ca="1" si="362"/>
        <v>1</v>
      </c>
      <c r="Y2750" s="7"/>
    </row>
    <row r="2751" spans="1:25" ht="15" customHeight="1" x14ac:dyDescent="0.3">
      <c r="A2751" s="130">
        <v>2744</v>
      </c>
      <c r="B2751" s="10">
        <f t="shared" ca="1" si="354"/>
        <v>2.5787554783879063E-2</v>
      </c>
      <c r="C2751" s="57">
        <f ca="1">_xlfn.NORM.INV(B2751,'Input Parameters'!$E$19,'Input Parameters'!$F$19)</f>
        <v>402.80694785053947</v>
      </c>
      <c r="D2751" s="10">
        <f t="shared" ca="1" si="355"/>
        <v>0.71881056187912218</v>
      </c>
      <c r="E2751" s="59">
        <f ca="1">IF(_xlfn.NORM.INV(D2751,'Input Parameters'!$E$20,'Input Parameters'!$F$20)&lt;3500,3500,IF(_xlfn.NORM.INV(D2751,'Input Parameters'!$E$20,'Input Parameters'!$F$20)&gt;5500,5500,_xlfn.NORM.INV(D2751,'Input Parameters'!$E$20,'Input Parameters'!$F$20)))</f>
        <v>5205.518185944693</v>
      </c>
      <c r="F2751" s="10">
        <f t="shared" ca="1" si="356"/>
        <v>0.71878662129768267</v>
      </c>
      <c r="G2751" s="61">
        <f ca="1">_xlfn.NORM.INV(F2751,'Input Parameters'!$E$21,'Input Parameters'!$F$21)</f>
        <v>289.40283207177515</v>
      </c>
      <c r="H2751" s="54">
        <f ca="1">EXP(E2751*(1/'Input Parameters'!$E$22-1/G2751))</f>
        <v>0.80185452852211414</v>
      </c>
      <c r="I2751" s="10">
        <f t="shared" ca="1" si="357"/>
        <v>0.40012232867635134</v>
      </c>
      <c r="J2751" s="29">
        <f ca="1">_xlfn.BETA.INV(I2751,'Input Parameters'!$L$24,'Input Parameters'!$M$24,'Input Parameters'!$J$24,'Input Parameters'!$K$24)</f>
        <v>0.56596828425668433</v>
      </c>
      <c r="K2751" s="156">
        <f ca="1">('Input Parameters'!$E$25/'Input Parameters'!$E$31)^$J2751</f>
        <v>1.7249010512076234E-2</v>
      </c>
      <c r="L2751" s="66">
        <f ca="1">$H2751*$C2751*'Input Parameters'!$E$23*K2751</f>
        <v>5.5713023258809962</v>
      </c>
      <c r="M2751" s="23">
        <f t="shared" ca="1" si="358"/>
        <v>0.60795987362523229</v>
      </c>
      <c r="N2751" s="15">
        <f ca="1">_xlfn.NORM.INV(M2751,'Input Parameters'!$E$26,'Input Parameters'!$F$26)</f>
        <v>3.9754119386446886E-2</v>
      </c>
      <c r="O2751" s="8">
        <f t="shared" ca="1" si="359"/>
        <v>0.98170628880401078</v>
      </c>
      <c r="P2751" s="29">
        <f ca="1">_xlfn.LOGNORM.INV(O2751,'Input Parameters'!$H$27,'Input Parameters'!$I$27)</f>
        <v>3.5894552132559987</v>
      </c>
      <c r="Q2751" s="10"/>
      <c r="R2751" s="15">
        <f>'Input Parameters'!$E$28</f>
        <v>12.7</v>
      </c>
      <c r="S2751" s="10">
        <f t="shared" ca="1" si="360"/>
        <v>0.13542764749469438</v>
      </c>
      <c r="T2751" s="25">
        <f ca="1">_xlfn.LOGNORM.INV(S2751,'Input Parameters'!$H$29,'Input Parameters'!$I$29)</f>
        <v>51.460192143726623</v>
      </c>
      <c r="U2751" s="10">
        <f t="shared" ca="1" si="361"/>
        <v>0.5043773530520983</v>
      </c>
      <c r="V2751" s="29">
        <f ca="1">IF('Input Parameters'!$D$30="Beta",_xlfn.BETA.INV(U2751,'Input Parameters'!$L$30,'Input Parameters'!$M$30,'Input Parameters'!$J$30,'Input Parameters'!$K$30),IF('Input Parameters'!$D$30="LogNorm",_xlfn.LOGNORM.INV(U2751,'Input Parameters'!$H$30,'Input Parameters'!$I$30)))</f>
        <v>1.0035400379491712</v>
      </c>
      <c r="W2751" s="2">
        <f ca="1">N2751+(P2751-N2751)*(1-ERF((T2751-R2751)/(2*SQRT(L2751*'Input Parameters'!$E$31))))</f>
        <v>0.91147658529447717</v>
      </c>
      <c r="X2751">
        <f t="shared" ca="1" si="362"/>
        <v>1</v>
      </c>
      <c r="Y2751" s="7"/>
    </row>
    <row r="2752" spans="1:25" ht="15" customHeight="1" x14ac:dyDescent="0.3">
      <c r="A2752" s="130">
        <v>2745</v>
      </c>
      <c r="B2752" s="10">
        <f t="shared" ca="1" si="354"/>
        <v>0.97776749841258215</v>
      </c>
      <c r="C2752" s="57">
        <f ca="1">_xlfn.NORM.INV(B2752,'Input Parameters'!$E$19,'Input Parameters'!$F$19)</f>
        <v>737.11801176889765</v>
      </c>
      <c r="D2752" s="10">
        <f t="shared" ca="1" si="355"/>
        <v>0.54499732897365549</v>
      </c>
      <c r="E2752" s="59">
        <f ca="1">IF(_xlfn.NORM.INV(D2752,'Input Parameters'!$E$20,'Input Parameters'!$F$20)&lt;3500,3500,IF(_xlfn.NORM.INV(D2752,'Input Parameters'!$E$20,'Input Parameters'!$F$20)&gt;5500,5500,_xlfn.NORM.INV(D2752,'Input Parameters'!$E$20,'Input Parameters'!$F$20)))</f>
        <v>4879.1222617254471</v>
      </c>
      <c r="F2752" s="10">
        <f t="shared" ca="1" si="356"/>
        <v>0.94108768493867823</v>
      </c>
      <c r="G2752" s="61">
        <f ca="1">_xlfn.NORM.INV(F2752,'Input Parameters'!$E$21,'Input Parameters'!$F$21)</f>
        <v>297.14280365591475</v>
      </c>
      <c r="H2752" s="54">
        <f ca="1">EXP(E2752*(1/'Input Parameters'!$E$22-1/G2752))</f>
        <v>1.2613321908380535</v>
      </c>
      <c r="I2752" s="10">
        <f t="shared" ca="1" si="357"/>
        <v>0.14139034770510861</v>
      </c>
      <c r="J2752" s="29">
        <f ca="1">_xlfn.BETA.INV(I2752,'Input Parameters'!$L$24,'Input Parameters'!$M$24,'Input Parameters'!$J$24,'Input Parameters'!$K$24)</f>
        <v>0.43059758465536135</v>
      </c>
      <c r="K2752" s="156">
        <f ca="1">('Input Parameters'!$E$25/'Input Parameters'!$E$31)^$J2752</f>
        <v>4.5551472694459347E-2</v>
      </c>
      <c r="L2752" s="66">
        <f ca="1">$H2752*$C2752*'Input Parameters'!$E$23*K2752</f>
        <v>42.351512561929418</v>
      </c>
      <c r="M2752" s="23">
        <f t="shared" ca="1" si="358"/>
        <v>0.4507708465690452</v>
      </c>
      <c r="N2752" s="15">
        <f ca="1">_xlfn.NORM.INV(M2752,'Input Parameters'!$E$26,'Input Parameters'!$F$26)</f>
        <v>3.140200511720697E-2</v>
      </c>
      <c r="O2752" s="8">
        <f t="shared" ca="1" si="359"/>
        <v>0.99418447950274358</v>
      </c>
      <c r="P2752" s="29">
        <f ca="1">_xlfn.LOGNORM.INV(O2752,'Input Parameters'!$H$27,'Input Parameters'!$I$27)</f>
        <v>4.3469693311956652</v>
      </c>
      <c r="Q2752" s="10"/>
      <c r="R2752" s="15">
        <f>'Input Parameters'!$E$28</f>
        <v>12.7</v>
      </c>
      <c r="S2752" s="10">
        <f t="shared" ca="1" si="360"/>
        <v>0.37405466678458676</v>
      </c>
      <c r="T2752" s="25">
        <f ca="1">_xlfn.LOGNORM.INV(S2752,'Input Parameters'!$H$29,'Input Parameters'!$I$29)</f>
        <v>56.169694699352981</v>
      </c>
      <c r="U2752" s="10">
        <f t="shared" ca="1" si="361"/>
        <v>0.42423168790031207</v>
      </c>
      <c r="V2752" s="29">
        <f ca="1">IF('Input Parameters'!$D$30="Beta",_xlfn.BETA.INV(U2752,'Input Parameters'!$L$30,'Input Parameters'!$M$30,'Input Parameters'!$J$30,'Input Parameters'!$K$30),IF('Input Parameters'!$D$30="LogNorm",_xlfn.LOGNORM.INV(U2752,'Input Parameters'!$H$30,'Input Parameters'!$I$30)))</f>
        <v>0.92668223638512948</v>
      </c>
      <c r="W2752" s="2">
        <f ca="1">N2752+(P2752-N2752)*(1-ERF((T2752-R2752)/(2*SQRT(L2752*'Input Parameters'!$E$31))))</f>
        <v>2.7791141450792542</v>
      </c>
      <c r="X2752">
        <f t="shared" ca="1" si="362"/>
        <v>0</v>
      </c>
      <c r="Y2752" s="7"/>
    </row>
    <row r="2753" spans="1:25" ht="15" customHeight="1" x14ac:dyDescent="0.3">
      <c r="A2753" s="130">
        <v>2746</v>
      </c>
      <c r="B2753" s="10">
        <f t="shared" ca="1" si="354"/>
        <v>0.64429774436065135</v>
      </c>
      <c r="C2753" s="57">
        <f ca="1">_xlfn.NORM.INV(B2753,'Input Parameters'!$E$19,'Input Parameters'!$F$19)</f>
        <v>598.56250266734241</v>
      </c>
      <c r="D2753" s="10">
        <f t="shared" ca="1" si="355"/>
        <v>0.5385474122067313</v>
      </c>
      <c r="E2753" s="59">
        <f ca="1">IF(_xlfn.NORM.INV(D2753,'Input Parameters'!$E$20,'Input Parameters'!$F$20)&lt;3500,3500,IF(_xlfn.NORM.INV(D2753,'Input Parameters'!$E$20,'Input Parameters'!$F$20)&gt;5500,5500,_xlfn.NORM.INV(D2753,'Input Parameters'!$E$20,'Input Parameters'!$F$20)))</f>
        <v>4867.7424138405286</v>
      </c>
      <c r="F2753" s="10">
        <f t="shared" ca="1" si="356"/>
        <v>0.45251316272388631</v>
      </c>
      <c r="G2753" s="61">
        <f ca="1">_xlfn.NORM.INV(F2753,'Input Parameters'!$E$21,'Input Parameters'!$F$21)</f>
        <v>283.91218931210364</v>
      </c>
      <c r="H2753" s="54">
        <f ca="1">EXP(E2753*(1/'Input Parameters'!$E$22-1/G2753))</f>
        <v>0.58755588150429583</v>
      </c>
      <c r="I2753" s="10">
        <f t="shared" ca="1" si="357"/>
        <v>1.4328409886280258E-2</v>
      </c>
      <c r="J2753" s="29">
        <f ca="1">_xlfn.BETA.INV(I2753,'Input Parameters'!$L$24,'Input Parameters'!$M$24,'Input Parameters'!$J$24,'Input Parameters'!$K$24)</f>
        <v>0.26308598874576161</v>
      </c>
      <c r="K2753" s="156">
        <f ca="1">('Input Parameters'!$E$25/'Input Parameters'!$E$31)^$J2753</f>
        <v>0.15148632889422994</v>
      </c>
      <c r="L2753" s="66">
        <f ca="1">$H2753*$C2753*'Input Parameters'!$E$23*K2753</f>
        <v>53.27606323544606</v>
      </c>
      <c r="M2753" s="23">
        <f t="shared" ca="1" si="358"/>
        <v>0.94359895096002577</v>
      </c>
      <c r="N2753" s="15">
        <f ca="1">_xlfn.NORM.INV(M2753,'Input Parameters'!$E$26,'Input Parameters'!$F$26)</f>
        <v>6.7300188670692901E-2</v>
      </c>
      <c r="O2753" s="8">
        <f t="shared" ca="1" si="359"/>
        <v>0.80300201769144486</v>
      </c>
      <c r="P2753" s="29">
        <f ca="1">_xlfn.LOGNORM.INV(O2753,'Input Parameters'!$H$27,'Input Parameters'!$I$27)</f>
        <v>2.0757445795536542</v>
      </c>
      <c r="Q2753" s="10"/>
      <c r="R2753" s="15">
        <f>'Input Parameters'!$E$28</f>
        <v>12.7</v>
      </c>
      <c r="S2753" s="10">
        <f t="shared" ca="1" si="360"/>
        <v>0.78805369782512247</v>
      </c>
      <c r="T2753" s="25">
        <f ca="1">_xlfn.LOGNORM.INV(S2753,'Input Parameters'!$H$29,'Input Parameters'!$I$29)</f>
        <v>63.701966063848033</v>
      </c>
      <c r="U2753" s="10">
        <f t="shared" ca="1" si="361"/>
        <v>0.36011072590193116</v>
      </c>
      <c r="V2753" s="29">
        <f ca="1">IF('Input Parameters'!$D$30="Beta",_xlfn.BETA.INV(U2753,'Input Parameters'!$L$30,'Input Parameters'!$M$30,'Input Parameters'!$J$30,'Input Parameters'!$K$30),IF('Input Parameters'!$D$30="LogNorm",_xlfn.LOGNORM.INV(U2753,'Input Parameters'!$H$30,'Input Parameters'!$I$30)))</f>
        <v>0.86759246209662566</v>
      </c>
      <c r="W2753" s="2">
        <f ca="1">N2753+(P2753-N2753)*(1-ERF((T2753-R2753)/(2*SQRT(L2753*'Input Parameters'!$E$31))))</f>
        <v>1.3150317778887028</v>
      </c>
      <c r="X2753">
        <f t="shared" ca="1" si="362"/>
        <v>0</v>
      </c>
      <c r="Y2753" s="7"/>
    </row>
    <row r="2754" spans="1:25" ht="15" customHeight="1" x14ac:dyDescent="0.3">
      <c r="A2754" s="130">
        <v>2747</v>
      </c>
      <c r="B2754" s="10">
        <f t="shared" ca="1" si="354"/>
        <v>0.423526214722312</v>
      </c>
      <c r="C2754" s="57">
        <f ca="1">_xlfn.NORM.INV(B2754,'Input Parameters'!$E$19,'Input Parameters'!$F$19)</f>
        <v>551.00158398615622</v>
      </c>
      <c r="D2754" s="10">
        <f t="shared" ca="1" si="355"/>
        <v>0.10886707443170818</v>
      </c>
      <c r="E2754" s="59">
        <f ca="1">IF(_xlfn.NORM.INV(D2754,'Input Parameters'!$E$20,'Input Parameters'!$F$20)&lt;3500,3500,IF(_xlfn.NORM.INV(D2754,'Input Parameters'!$E$20,'Input Parameters'!$F$20)&gt;5500,5500,_xlfn.NORM.INV(D2754,'Input Parameters'!$E$20,'Input Parameters'!$F$20)))</f>
        <v>3937.1970873219652</v>
      </c>
      <c r="F2754" s="10">
        <f t="shared" ca="1" si="356"/>
        <v>0.55077637174079064</v>
      </c>
      <c r="G2754" s="61">
        <f ca="1">_xlfn.NORM.INV(F2754,'Input Parameters'!$E$21,'Input Parameters'!$F$21)</f>
        <v>285.85311749592768</v>
      </c>
      <c r="H2754" s="54">
        <f ca="1">EXP(E2754*(1/'Input Parameters'!$E$22-1/G2754))</f>
        <v>0.71464855586255138</v>
      </c>
      <c r="I2754" s="10">
        <f t="shared" ca="1" si="357"/>
        <v>2.2807050384605732E-2</v>
      </c>
      <c r="J2754" s="29">
        <f ca="1">_xlfn.BETA.INV(I2754,'Input Parameters'!$L$24,'Input Parameters'!$M$24,'Input Parameters'!$J$24,'Input Parameters'!$K$24)</f>
        <v>0.2890838653626171</v>
      </c>
      <c r="K2754" s="156">
        <f ca="1">('Input Parameters'!$E$25/'Input Parameters'!$E$31)^$J2754</f>
        <v>0.12571260309535257</v>
      </c>
      <c r="L2754" s="66">
        <f ca="1">$H2754*$C2754*'Input Parameters'!$E$23*K2754</f>
        <v>49.502164276793913</v>
      </c>
      <c r="M2754" s="23">
        <f t="shared" ca="1" si="358"/>
        <v>0.98125602221500974</v>
      </c>
      <c r="N2754" s="15">
        <f ca="1">_xlfn.NORM.INV(M2754,'Input Parameters'!$E$26,'Input Parameters'!$F$26)</f>
        <v>7.7688607078157168E-2</v>
      </c>
      <c r="O2754" s="8">
        <f t="shared" ca="1" si="359"/>
        <v>0.31879411367181798</v>
      </c>
      <c r="P2754" s="29">
        <f ca="1">_xlfn.LOGNORM.INV(O2754,'Input Parameters'!$H$27,'Input Parameters'!$I$27)</f>
        <v>1.155812787316935</v>
      </c>
      <c r="Q2754" s="10"/>
      <c r="R2754" s="15">
        <f>'Input Parameters'!$E$28</f>
        <v>12.7</v>
      </c>
      <c r="S2754" s="10">
        <f t="shared" ca="1" si="360"/>
        <v>0.36612781913623271</v>
      </c>
      <c r="T2754" s="25">
        <f ca="1">_xlfn.LOGNORM.INV(S2754,'Input Parameters'!$H$29,'Input Parameters'!$I$29)</f>
        <v>56.037459921330765</v>
      </c>
      <c r="U2754" s="10">
        <f t="shared" ca="1" si="361"/>
        <v>0.97068584966500571</v>
      </c>
      <c r="V2754" s="29">
        <f ca="1">IF('Input Parameters'!$D$30="Beta",_xlfn.BETA.INV(U2754,'Input Parameters'!$L$30,'Input Parameters'!$M$30,'Input Parameters'!$J$30,'Input Parameters'!$K$30),IF('Input Parameters'!$D$30="LogNorm",_xlfn.LOGNORM.INV(U2754,'Input Parameters'!$H$30,'Input Parameters'!$I$30)))</f>
        <v>2.1062366570878823</v>
      </c>
      <c r="W2754" s="2">
        <f ca="1">N2754+(P2754-N2754)*(1-ERF((T2754-R2754)/(2*SQRT(L2754*'Input Parameters'!$E$31))))</f>
        <v>0.79266224688432174</v>
      </c>
      <c r="X2754">
        <f t="shared" ca="1" si="362"/>
        <v>1</v>
      </c>
      <c r="Y2754" s="7"/>
    </row>
    <row r="2755" spans="1:25" ht="15" customHeight="1" x14ac:dyDescent="0.3">
      <c r="A2755" s="130">
        <v>2748</v>
      </c>
      <c r="B2755" s="10">
        <f t="shared" ca="1" si="354"/>
        <v>0.54209517397279372</v>
      </c>
      <c r="C2755" s="57">
        <f ca="1">_xlfn.NORM.INV(B2755,'Input Parameters'!$E$19,'Input Parameters'!$F$19)</f>
        <v>576.23279254641864</v>
      </c>
      <c r="D2755" s="10">
        <f t="shared" ca="1" si="355"/>
        <v>0.19352185422673995</v>
      </c>
      <c r="E2755" s="59">
        <f ca="1">IF(_xlfn.NORM.INV(D2755,'Input Parameters'!$E$20,'Input Parameters'!$F$20)&lt;3500,3500,IF(_xlfn.NORM.INV(D2755,'Input Parameters'!$E$20,'Input Parameters'!$F$20)&gt;5500,5500,_xlfn.NORM.INV(D2755,'Input Parameters'!$E$20,'Input Parameters'!$F$20)))</f>
        <v>4194.5062743241833</v>
      </c>
      <c r="F2755" s="10">
        <f t="shared" ca="1" si="356"/>
        <v>0.55361717592376514</v>
      </c>
      <c r="G2755" s="61">
        <f ca="1">_xlfn.NORM.INV(F2755,'Input Parameters'!$E$21,'Input Parameters'!$F$21)</f>
        <v>285.90957131958726</v>
      </c>
      <c r="H2755" s="54">
        <f ca="1">EXP(E2755*(1/'Input Parameters'!$E$22-1/G2755))</f>
        <v>0.70115700854209684</v>
      </c>
      <c r="I2755" s="10">
        <f t="shared" ca="1" si="357"/>
        <v>0.14653888298766293</v>
      </c>
      <c r="J2755" s="29">
        <f ca="1">_xlfn.BETA.INV(I2755,'Input Parameters'!$L$24,'Input Parameters'!$M$24,'Input Parameters'!$J$24,'Input Parameters'!$K$24)</f>
        <v>0.43428863033945114</v>
      </c>
      <c r="K2755" s="156">
        <f ca="1">('Input Parameters'!$E$25/'Input Parameters'!$E$31)^$J2755</f>
        <v>4.4361193287098755E-2</v>
      </c>
      <c r="L2755" s="66">
        <f ca="1">$H2755*$C2755*'Input Parameters'!$E$23*K2755</f>
        <v>17.923237887369538</v>
      </c>
      <c r="M2755" s="23">
        <f t="shared" ca="1" si="358"/>
        <v>0.56536095170634892</v>
      </c>
      <c r="N2755" s="15">
        <f ca="1">_xlfn.NORM.INV(M2755,'Input Parameters'!$E$26,'Input Parameters'!$F$26)</f>
        <v>3.7456086028619121E-2</v>
      </c>
      <c r="O2755" s="8">
        <f t="shared" ca="1" si="359"/>
        <v>0.80204171961514659</v>
      </c>
      <c r="P2755" s="29">
        <f ca="1">_xlfn.LOGNORM.INV(O2755,'Input Parameters'!$H$27,'Input Parameters'!$I$27)</f>
        <v>2.0725728348457859</v>
      </c>
      <c r="Q2755" s="10"/>
      <c r="R2755" s="15">
        <f>'Input Parameters'!$E$28</f>
        <v>12.7</v>
      </c>
      <c r="S2755" s="10">
        <f t="shared" ca="1" si="360"/>
        <v>0.55810167260446575</v>
      </c>
      <c r="T2755" s="25">
        <f ca="1">_xlfn.LOGNORM.INV(S2755,'Input Parameters'!$H$29,'Input Parameters'!$I$29)</f>
        <v>59.195272934794382</v>
      </c>
      <c r="U2755" s="10">
        <f t="shared" ca="1" si="361"/>
        <v>0.64110375333823399</v>
      </c>
      <c r="V2755" s="29">
        <f ca="1">IF('Input Parameters'!$D$30="Beta",_xlfn.BETA.INV(U2755,'Input Parameters'!$L$30,'Input Parameters'!$M$30,'Input Parameters'!$J$30,'Input Parameters'!$K$30),IF('Input Parameters'!$D$30="LogNorm",_xlfn.LOGNORM.INV(U2755,'Input Parameters'!$H$30,'Input Parameters'!$I$30)))</f>
        <v>1.1522626245385945</v>
      </c>
      <c r="W2755" s="2">
        <f ca="1">N2755+(P2755-N2755)*(1-ERF((T2755-R2755)/(2*SQRT(L2755*'Input Parameters'!$E$31))))</f>
        <v>0.92763095233571125</v>
      </c>
      <c r="X2755">
        <f t="shared" ca="1" si="362"/>
        <v>1</v>
      </c>
      <c r="Y2755" s="7"/>
    </row>
    <row r="2756" spans="1:25" ht="15" customHeight="1" x14ac:dyDescent="0.3">
      <c r="A2756" s="130">
        <v>2749</v>
      </c>
      <c r="B2756" s="10">
        <f t="shared" ca="1" si="354"/>
        <v>0.54608063346579094</v>
      </c>
      <c r="C2756" s="57">
        <f ca="1">_xlfn.NORM.INV(B2756,'Input Parameters'!$E$19,'Input Parameters'!$F$19)</f>
        <v>577.08214856131701</v>
      </c>
      <c r="D2756" s="10">
        <f t="shared" ca="1" si="355"/>
        <v>0.52945218094405777</v>
      </c>
      <c r="E2756" s="59">
        <f ca="1">IF(_xlfn.NORM.INV(D2756,'Input Parameters'!$E$20,'Input Parameters'!$F$20)&lt;3500,3500,IF(_xlfn.NORM.INV(D2756,'Input Parameters'!$E$20,'Input Parameters'!$F$20)&gt;5500,5500,_xlfn.NORM.INV(D2756,'Input Parameters'!$E$20,'Input Parameters'!$F$20)))</f>
        <v>4851.7250012092964</v>
      </c>
      <c r="F2756" s="10">
        <f t="shared" ca="1" si="356"/>
        <v>0.16269297467170785</v>
      </c>
      <c r="G2756" s="61">
        <f ca="1">_xlfn.NORM.INV(F2756,'Input Parameters'!$E$21,'Input Parameters'!$F$21)</f>
        <v>277.12008199579913</v>
      </c>
      <c r="H2756" s="54">
        <f ca="1">EXP(E2756*(1/'Input Parameters'!$E$22-1/G2756))</f>
        <v>0.38717651366881711</v>
      </c>
      <c r="I2756" s="10">
        <f t="shared" ca="1" si="357"/>
        <v>0.59245451376943559</v>
      </c>
      <c r="J2756" s="29">
        <f ca="1">_xlfn.BETA.INV(I2756,'Input Parameters'!$L$24,'Input Parameters'!$M$24,'Input Parameters'!$J$24,'Input Parameters'!$K$24)</f>
        <v>0.64434786460162441</v>
      </c>
      <c r="K2756" s="156">
        <f ca="1">('Input Parameters'!$E$25/'Input Parameters'!$E$31)^$J2756</f>
        <v>9.8305523206642809E-3</v>
      </c>
      <c r="L2756" s="66">
        <f ca="1">$H2756*$C2756*'Input Parameters'!$E$23*K2756</f>
        <v>2.1964663990322189</v>
      </c>
      <c r="M2756" s="23">
        <f t="shared" ca="1" si="358"/>
        <v>0.93150345406890156</v>
      </c>
      <c r="N2756" s="15">
        <f ca="1">_xlfn.NORM.INV(M2756,'Input Parameters'!$E$26,'Input Parameters'!$F$26)</f>
        <v>6.5228727016773513E-2</v>
      </c>
      <c r="O2756" s="8">
        <f t="shared" ca="1" si="359"/>
        <v>0.31220778033710173</v>
      </c>
      <c r="P2756" s="29">
        <f ca="1">_xlfn.LOGNORM.INV(O2756,'Input Parameters'!$H$27,'Input Parameters'!$I$27)</f>
        <v>1.1463770865881009</v>
      </c>
      <c r="Q2756" s="10"/>
      <c r="R2756" s="15">
        <f>'Input Parameters'!$E$28</f>
        <v>12.7</v>
      </c>
      <c r="S2756" s="10">
        <f t="shared" ca="1" si="360"/>
        <v>0.23097059849882107</v>
      </c>
      <c r="T2756" s="25">
        <f ca="1">_xlfn.LOGNORM.INV(S2756,'Input Parameters'!$H$29,'Input Parameters'!$I$29)</f>
        <v>53.615476952594015</v>
      </c>
      <c r="U2756" s="10">
        <f t="shared" ca="1" si="361"/>
        <v>0.67807079892275224</v>
      </c>
      <c r="V2756" s="29">
        <f ca="1">IF('Input Parameters'!$D$30="Beta",_xlfn.BETA.INV(U2756,'Input Parameters'!$L$30,'Input Parameters'!$M$30,'Input Parameters'!$J$30,'Input Parameters'!$K$30),IF('Input Parameters'!$D$30="LogNorm",_xlfn.LOGNORM.INV(U2756,'Input Parameters'!$H$30,'Input Parameters'!$I$30)))</f>
        <v>1.1990350159855971</v>
      </c>
      <c r="W2756" s="2">
        <f ca="1">N2756+(P2756-N2756)*(1-ERF((T2756-R2756)/(2*SQRT(L2756*'Input Parameters'!$E$31))))</f>
        <v>0.12028287429743871</v>
      </c>
      <c r="X2756">
        <f t="shared" ca="1" si="362"/>
        <v>1</v>
      </c>
      <c r="Y2756" s="7"/>
    </row>
    <row r="2757" spans="1:25" ht="15" customHeight="1" x14ac:dyDescent="0.3">
      <c r="A2757" s="130">
        <v>2750</v>
      </c>
      <c r="B2757" s="10">
        <f t="shared" ref="B2757:B2820" ca="1" si="363">RAND()</f>
        <v>0.79373249137374291</v>
      </c>
      <c r="C2757" s="57">
        <f ca="1">_xlfn.NORM.INV(B2757,'Input Parameters'!$E$19,'Input Parameters'!$F$19)</f>
        <v>636.54273984616952</v>
      </c>
      <c r="D2757" s="10">
        <f t="shared" ref="D2757:D2820" ca="1" si="364">RAND()</f>
        <v>0.58703737123146149</v>
      </c>
      <c r="E2757" s="59">
        <f ca="1">IF(_xlfn.NORM.INV(D2757,'Input Parameters'!$E$20,'Input Parameters'!$F$20)&lt;3500,3500,IF(_xlfn.NORM.INV(D2757,'Input Parameters'!$E$20,'Input Parameters'!$F$20)&gt;5500,5500,_xlfn.NORM.INV(D2757,'Input Parameters'!$E$20,'Input Parameters'!$F$20)))</f>
        <v>4953.9513722027241</v>
      </c>
      <c r="F2757" s="10">
        <f t="shared" ref="F2757:F2820" ca="1" si="365">RAND()</f>
        <v>0.96266586458869763</v>
      </c>
      <c r="G2757" s="61">
        <f ca="1">_xlfn.NORM.INV(F2757,'Input Parameters'!$E$21,'Input Parameters'!$F$21)</f>
        <v>298.86042396887865</v>
      </c>
      <c r="H2757" s="54">
        <f ca="1">EXP(E2757*(1/'Input Parameters'!$E$22-1/G2757))</f>
        <v>1.3931212429009086</v>
      </c>
      <c r="I2757" s="10">
        <f t="shared" ref="I2757:I2820" ca="1" si="366">RAND()</f>
        <v>0.87265187183918125</v>
      </c>
      <c r="J2757" s="29">
        <f ca="1">_xlfn.BETA.INV(I2757,'Input Parameters'!$L$24,'Input Parameters'!$M$24,'Input Parameters'!$J$24,'Input Parameters'!$K$24)</f>
        <v>0.77464596933017882</v>
      </c>
      <c r="K2757" s="156">
        <f ca="1">('Input Parameters'!$E$25/'Input Parameters'!$E$31)^$J2757</f>
        <v>3.8604951285467052E-3</v>
      </c>
      <c r="L2757" s="66">
        <f ca="1">$H2757*$C2757*'Input Parameters'!$E$23*K2757</f>
        <v>3.4234145524642008</v>
      </c>
      <c r="M2757" s="23">
        <f t="shared" ref="M2757:M2820" ca="1" si="367">RAND()</f>
        <v>0.52901326957959061</v>
      </c>
      <c r="N2757" s="15">
        <f ca="1">_xlfn.NORM.INV(M2757,'Input Parameters'!$E$26,'Input Parameters'!$F$26)</f>
        <v>3.5528583873717108E-2</v>
      </c>
      <c r="O2757" s="8">
        <f t="shared" ref="O2757:O2820" ca="1" si="368">RAND()</f>
        <v>0.74864131213523799</v>
      </c>
      <c r="P2757" s="29">
        <f ca="1">_xlfn.LOGNORM.INV(O2757,'Input Parameters'!$H$27,'Input Parameters'!$I$27)</f>
        <v>1.9150135281317795</v>
      </c>
      <c r="Q2757" s="10"/>
      <c r="R2757" s="15">
        <f>'Input Parameters'!$E$28</f>
        <v>12.7</v>
      </c>
      <c r="S2757" s="10">
        <f t="shared" ref="S2757:S2820" ca="1" si="369">RAND()</f>
        <v>4.2828663471041195E-2</v>
      </c>
      <c r="T2757" s="25">
        <f ca="1">_xlfn.LOGNORM.INV(S2757,'Input Parameters'!$H$29,'Input Parameters'!$I$29)</f>
        <v>48.012472711563781</v>
      </c>
      <c r="U2757" s="10">
        <f t="shared" ref="U2757:U2820" ca="1" si="370">RAND()</f>
        <v>0.19435412595610413</v>
      </c>
      <c r="V2757" s="29">
        <f ca="1">IF('Input Parameters'!$D$30="Beta",_xlfn.BETA.INV(U2757,'Input Parameters'!$L$30,'Input Parameters'!$M$30,'Input Parameters'!$J$30,'Input Parameters'!$K$30),IF('Input Parameters'!$D$30="LogNorm",_xlfn.LOGNORM.INV(U2757,'Input Parameters'!$H$30,'Input Parameters'!$I$30)))</f>
        <v>0.7112691728439785</v>
      </c>
      <c r="W2757" s="2">
        <f ca="1">N2757+(P2757-N2757)*(1-ERF((T2757-R2757)/(2*SQRT(L2757*'Input Parameters'!$E$31))))</f>
        <v>0.36850932159550065</v>
      </c>
      <c r="X2757">
        <f t="shared" ca="1" si="362"/>
        <v>1</v>
      </c>
      <c r="Y2757" s="7"/>
    </row>
    <row r="2758" spans="1:25" ht="15" customHeight="1" x14ac:dyDescent="0.3">
      <c r="A2758" s="130">
        <v>2751</v>
      </c>
      <c r="B2758" s="10">
        <f t="shared" ca="1" si="363"/>
        <v>0.51282636950982041</v>
      </c>
      <c r="C2758" s="57">
        <f ca="1">_xlfn.NORM.INV(B2758,'Input Parameters'!$E$19,'Input Parameters'!$F$19)</f>
        <v>570.01722268328342</v>
      </c>
      <c r="D2758" s="10">
        <f t="shared" ca="1" si="364"/>
        <v>0.12599013244098223</v>
      </c>
      <c r="E2758" s="59">
        <f ca="1">IF(_xlfn.NORM.INV(D2758,'Input Parameters'!$E$20,'Input Parameters'!$F$20)&lt;3500,3500,IF(_xlfn.NORM.INV(D2758,'Input Parameters'!$E$20,'Input Parameters'!$F$20)&gt;5500,5500,_xlfn.NORM.INV(D2758,'Input Parameters'!$E$20,'Input Parameters'!$F$20)))</f>
        <v>3998.1130877915302</v>
      </c>
      <c r="F2758" s="10">
        <f t="shared" ca="1" si="365"/>
        <v>0.48893500074416396</v>
      </c>
      <c r="G2758" s="61">
        <f ca="1">_xlfn.NORM.INV(F2758,'Input Parameters'!$E$21,'Input Parameters'!$F$21)</f>
        <v>284.63196833925753</v>
      </c>
      <c r="H2758" s="54">
        <f ca="1">EXP(E2758*(1/'Input Parameters'!$E$22-1/G2758))</f>
        <v>0.6695370689394663</v>
      </c>
      <c r="I2758" s="10">
        <f t="shared" ca="1" si="366"/>
        <v>0.88638776452681056</v>
      </c>
      <c r="J2758" s="29">
        <f ca="1">_xlfn.BETA.INV(I2758,'Input Parameters'!$L$24,'Input Parameters'!$M$24,'Input Parameters'!$J$24,'Input Parameters'!$K$24)</f>
        <v>0.7833694301269073</v>
      </c>
      <c r="K2758" s="156">
        <f ca="1">('Input Parameters'!$E$25/'Input Parameters'!$E$31)^$J2758</f>
        <v>3.6263161001640872E-3</v>
      </c>
      <c r="L2758" s="66">
        <f ca="1">$H2758*$C2758*'Input Parameters'!$E$23*K2758</f>
        <v>1.3839750559350144</v>
      </c>
      <c r="M2758" s="23">
        <f t="shared" ca="1" si="367"/>
        <v>0.62910866563334489</v>
      </c>
      <c r="N2758" s="15">
        <f ca="1">_xlfn.NORM.INV(M2758,'Input Parameters'!$E$26,'Input Parameters'!$F$26)</f>
        <v>4.0919364540384119E-2</v>
      </c>
      <c r="O2758" s="8">
        <f t="shared" ca="1" si="368"/>
        <v>0.82564998589650762</v>
      </c>
      <c r="P2758" s="29">
        <f ca="1">_xlfn.LOGNORM.INV(O2758,'Input Parameters'!$H$27,'Input Parameters'!$I$27)</f>
        <v>2.1550227858072359</v>
      </c>
      <c r="Q2758" s="10"/>
      <c r="R2758" s="15">
        <f>'Input Parameters'!$E$28</f>
        <v>12.7</v>
      </c>
      <c r="S2758" s="10">
        <f t="shared" ca="1" si="369"/>
        <v>0.74257866392320537</v>
      </c>
      <c r="T2758" s="25">
        <f ca="1">_xlfn.LOGNORM.INV(S2758,'Input Parameters'!$H$29,'Input Parameters'!$I$29)</f>
        <v>62.649605932431172</v>
      </c>
      <c r="U2758" s="10">
        <f t="shared" ca="1" si="370"/>
        <v>7.7898237908443413E-2</v>
      </c>
      <c r="V2758" s="29">
        <f ca="1">IF('Input Parameters'!$D$30="Beta",_xlfn.BETA.INV(U2758,'Input Parameters'!$L$30,'Input Parameters'!$M$30,'Input Parameters'!$J$30,'Input Parameters'!$K$30),IF('Input Parameters'!$D$30="LogNorm",_xlfn.LOGNORM.INV(U2758,'Input Parameters'!$H$30,'Input Parameters'!$I$30)))</f>
        <v>0.57091869313791721</v>
      </c>
      <c r="W2758" s="2">
        <f ca="1">N2758+(P2758-N2758)*(1-ERF((T2758-R2758)/(2*SQRT(L2758*'Input Parameters'!$E$31))))</f>
        <v>4.6584209686734671E-2</v>
      </c>
      <c r="X2758">
        <f t="shared" ca="1" si="362"/>
        <v>1</v>
      </c>
      <c r="Y2758" s="7"/>
    </row>
    <row r="2759" spans="1:25" ht="15" customHeight="1" x14ac:dyDescent="0.3">
      <c r="A2759" s="130">
        <v>2752</v>
      </c>
      <c r="B2759" s="10">
        <f t="shared" ca="1" si="363"/>
        <v>0.50495949034230625</v>
      </c>
      <c r="C2759" s="57">
        <f ca="1">_xlfn.NORM.INV(B2759,'Input Parameters'!$E$19,'Input Parameters'!$F$19)</f>
        <v>568.35049715070693</v>
      </c>
      <c r="D2759" s="10">
        <f t="shared" ca="1" si="364"/>
        <v>0.22707758665957767</v>
      </c>
      <c r="E2759" s="59">
        <f ca="1">IF(_xlfn.NORM.INV(D2759,'Input Parameters'!$E$20,'Input Parameters'!$F$20)&lt;3500,3500,IF(_xlfn.NORM.INV(D2759,'Input Parameters'!$E$20,'Input Parameters'!$F$20)&gt;5500,5500,_xlfn.NORM.INV(D2759,'Input Parameters'!$E$20,'Input Parameters'!$F$20)))</f>
        <v>4276.0459926642925</v>
      </c>
      <c r="F2759" s="10">
        <f t="shared" ca="1" si="365"/>
        <v>0.1316078551145532</v>
      </c>
      <c r="G2759" s="61">
        <f ca="1">_xlfn.NORM.INV(F2759,'Input Parameters'!$E$21,'Input Parameters'!$F$21)</f>
        <v>276.05605219170286</v>
      </c>
      <c r="H2759" s="54">
        <f ca="1">EXP(E2759*(1/'Input Parameters'!$E$22-1/G2759))</f>
        <v>0.40829682594375627</v>
      </c>
      <c r="I2759" s="10">
        <f t="shared" ca="1" si="366"/>
        <v>0.81540084594718931</v>
      </c>
      <c r="J2759" s="29">
        <f ca="1">_xlfn.BETA.INV(I2759,'Input Parameters'!$L$24,'Input Parameters'!$M$24,'Input Parameters'!$J$24,'Input Parameters'!$K$24)</f>
        <v>0.74254977722336168</v>
      </c>
      <c r="K2759" s="156">
        <f ca="1">('Input Parameters'!$E$25/'Input Parameters'!$E$31)^$J2759</f>
        <v>4.8600027940041849E-3</v>
      </c>
      <c r="L2759" s="66">
        <f ca="1">$H2759*$C2759*'Input Parameters'!$E$23*K2759</f>
        <v>1.1277913698541293</v>
      </c>
      <c r="M2759" s="23">
        <f t="shared" ca="1" si="367"/>
        <v>0.2742958658368998</v>
      </c>
      <c r="N2759" s="15">
        <f ca="1">_xlfn.NORM.INV(M2759,'Input Parameters'!$E$26,'Input Parameters'!$F$26)</f>
        <v>2.140269390456373E-2</v>
      </c>
      <c r="O2759" s="8">
        <f t="shared" ca="1" si="368"/>
        <v>0.53417312988731025</v>
      </c>
      <c r="P2759" s="29">
        <f ca="1">_xlfn.LOGNORM.INV(O2759,'Input Parameters'!$H$27,'Input Parameters'!$I$27)</f>
        <v>1.4786876723786617</v>
      </c>
      <c r="Q2759" s="10"/>
      <c r="R2759" s="15">
        <f>'Input Parameters'!$E$28</f>
        <v>12.7</v>
      </c>
      <c r="S2759" s="10">
        <f t="shared" ca="1" si="369"/>
        <v>0.78562134643625836</v>
      </c>
      <c r="T2759" s="25">
        <f ca="1">_xlfn.LOGNORM.INV(S2759,'Input Parameters'!$H$29,'Input Parameters'!$I$29)</f>
        <v>63.642158223392585</v>
      </c>
      <c r="U2759" s="10">
        <f t="shared" ca="1" si="370"/>
        <v>0.5648081976669248</v>
      </c>
      <c r="V2759" s="29">
        <f ca="1">IF('Input Parameters'!$D$30="Beta",_xlfn.BETA.INV(U2759,'Input Parameters'!$L$30,'Input Parameters'!$M$30,'Input Parameters'!$J$30,'Input Parameters'!$K$30),IF('Input Parameters'!$D$30="LogNorm",_xlfn.LOGNORM.INV(U2759,'Input Parameters'!$H$30,'Input Parameters'!$I$30)))</f>
        <v>1.0656155987297926</v>
      </c>
      <c r="W2759" s="2">
        <f ca="1">N2759+(P2759-N2759)*(1-ERF((T2759-R2759)/(2*SQRT(L2759*'Input Parameters'!$E$31))))</f>
        <v>2.2414050201673252E-2</v>
      </c>
      <c r="X2759">
        <f t="shared" ca="1" si="362"/>
        <v>1</v>
      </c>
      <c r="Y2759" s="7"/>
    </row>
    <row r="2760" spans="1:25" ht="15" customHeight="1" x14ac:dyDescent="0.3">
      <c r="A2760" s="130">
        <v>2753</v>
      </c>
      <c r="B2760" s="10">
        <f t="shared" ca="1" si="363"/>
        <v>0.2218557199086062</v>
      </c>
      <c r="C2760" s="57">
        <f ca="1">_xlfn.NORM.INV(B2760,'Input Parameters'!$E$19,'Input Parameters'!$F$19)</f>
        <v>502.57798989910174</v>
      </c>
      <c r="D2760" s="10">
        <f t="shared" ca="1" si="364"/>
        <v>0.76835447482925323</v>
      </c>
      <c r="E2760" s="59">
        <f ca="1">IF(_xlfn.NORM.INV(D2760,'Input Parameters'!$E$20,'Input Parameters'!$F$20)&lt;3500,3500,IF(_xlfn.NORM.INV(D2760,'Input Parameters'!$E$20,'Input Parameters'!$F$20)&gt;5500,5500,_xlfn.NORM.INV(D2760,'Input Parameters'!$E$20,'Input Parameters'!$F$20)))</f>
        <v>5313.4069205619471</v>
      </c>
      <c r="F2760" s="10">
        <f t="shared" ca="1" si="365"/>
        <v>0.98247291205034504</v>
      </c>
      <c r="G2760" s="61">
        <f ca="1">_xlfn.NORM.INV(F2760,'Input Parameters'!$E$21,'Input Parameters'!$F$21)</f>
        <v>301.41677368282194</v>
      </c>
      <c r="H2760" s="54">
        <f ca="1">EXP(E2760*(1/'Input Parameters'!$E$22-1/G2760))</f>
        <v>1.6592875625597909</v>
      </c>
      <c r="I2760" s="10">
        <f t="shared" ca="1" si="366"/>
        <v>3.1262130181639924E-2</v>
      </c>
      <c r="J2760" s="29">
        <f ca="1">_xlfn.BETA.INV(I2760,'Input Parameters'!$L$24,'Input Parameters'!$M$24,'Input Parameters'!$J$24,'Input Parameters'!$K$24)</f>
        <v>0.30855084626888513</v>
      </c>
      <c r="K2760" s="156">
        <f ca="1">('Input Parameters'!$E$25/'Input Parameters'!$E$31)^$J2760</f>
        <v>0.10932783810713823</v>
      </c>
      <c r="L2760" s="66">
        <f ca="1">$H2760*$C2760*'Input Parameters'!$E$23*K2760</f>
        <v>91.170824672144406</v>
      </c>
      <c r="M2760" s="23">
        <f t="shared" ca="1" si="367"/>
        <v>1.9979875319739104E-2</v>
      </c>
      <c r="N2760" s="15">
        <f ca="1">_xlfn.NORM.INV(M2760,'Input Parameters'!$E$26,'Input Parameters'!$F$26)</f>
        <v>-9.137459363201407E-3</v>
      </c>
      <c r="O2760" s="8">
        <f t="shared" ca="1" si="368"/>
        <v>0.56721583475167636</v>
      </c>
      <c r="P2760" s="29">
        <f ca="1">_xlfn.LOGNORM.INV(O2760,'Input Parameters'!$H$27,'Input Parameters'!$I$27)</f>
        <v>1.534351419376883</v>
      </c>
      <c r="Q2760" s="10"/>
      <c r="R2760" s="15">
        <f>'Input Parameters'!$E$28</f>
        <v>12.7</v>
      </c>
      <c r="S2760" s="10">
        <f t="shared" ca="1" si="369"/>
        <v>0.30591050819632504</v>
      </c>
      <c r="T2760" s="25">
        <f ca="1">_xlfn.LOGNORM.INV(S2760,'Input Parameters'!$H$29,'Input Parameters'!$I$29)</f>
        <v>55.006760768721655</v>
      </c>
      <c r="U2760" s="10">
        <f t="shared" ca="1" si="370"/>
        <v>3.2639612062325907E-2</v>
      </c>
      <c r="V2760" s="29">
        <f ca="1">IF('Input Parameters'!$D$30="Beta",_xlfn.BETA.INV(U2760,'Input Parameters'!$L$30,'Input Parameters'!$M$30,'Input Parameters'!$J$30,'Input Parameters'!$K$30),IF('Input Parameters'!$D$30="LogNorm",_xlfn.LOGNORM.INV(U2760,'Input Parameters'!$H$30,'Input Parameters'!$I$30)))</f>
        <v>0.48301536197931966</v>
      </c>
      <c r="W2760" s="2">
        <f ca="1">N2760+(P2760-N2760)*(1-ERF((T2760-R2760)/(2*SQRT(L2760*'Input Parameters'!$E$31))))</f>
        <v>1.1547291266502846</v>
      </c>
      <c r="X2760">
        <f t="shared" ca="1" si="362"/>
        <v>0</v>
      </c>
      <c r="Y2760" s="7"/>
    </row>
    <row r="2761" spans="1:25" ht="15" customHeight="1" x14ac:dyDescent="0.3">
      <c r="A2761" s="130">
        <v>2754</v>
      </c>
      <c r="B2761" s="10">
        <f t="shared" ca="1" si="363"/>
        <v>0.15255100532751054</v>
      </c>
      <c r="C2761" s="57">
        <f ca="1">_xlfn.NORM.INV(B2761,'Input Parameters'!$E$19,'Input Parameters'!$F$19)</f>
        <v>480.64071408071277</v>
      </c>
      <c r="D2761" s="10">
        <f t="shared" ca="1" si="364"/>
        <v>0.59840854112175179</v>
      </c>
      <c r="E2761" s="59">
        <f ca="1">IF(_xlfn.NORM.INV(D2761,'Input Parameters'!$E$20,'Input Parameters'!$F$20)&lt;3500,3500,IF(_xlfn.NORM.INV(D2761,'Input Parameters'!$E$20,'Input Parameters'!$F$20)&gt;5500,5500,_xlfn.NORM.INV(D2761,'Input Parameters'!$E$20,'Input Parameters'!$F$20)))</f>
        <v>4974.4609611180113</v>
      </c>
      <c r="F2761" s="10">
        <f t="shared" ca="1" si="365"/>
        <v>0.48617545690081021</v>
      </c>
      <c r="G2761" s="61">
        <f ca="1">_xlfn.NORM.INV(F2761,'Input Parameters'!$E$21,'Input Parameters'!$F$21)</f>
        <v>284.57757295866469</v>
      </c>
      <c r="H2761" s="54">
        <f ca="1">EXP(E2761*(1/'Input Parameters'!$E$22-1/G2761))</f>
        <v>0.60503097853891152</v>
      </c>
      <c r="I2761" s="10">
        <f t="shared" ca="1" si="366"/>
        <v>0.58800624055238149</v>
      </c>
      <c r="J2761" s="29">
        <f ca="1">_xlfn.BETA.INV(I2761,'Input Parameters'!$L$24,'Input Parameters'!$M$24,'Input Parameters'!$J$24,'Input Parameters'!$K$24)</f>
        <v>0.64255314680188746</v>
      </c>
      <c r="K2761" s="156">
        <f ca="1">('Input Parameters'!$E$25/'Input Parameters'!$E$31)^$J2761</f>
        <v>9.9579339328945086E-3</v>
      </c>
      <c r="L2761" s="66">
        <f ca="1">$H2761*$C2761*'Input Parameters'!$E$23*K2761</f>
        <v>2.8957922972723114</v>
      </c>
      <c r="M2761" s="23">
        <f t="shared" ca="1" si="367"/>
        <v>0.89339674859820406</v>
      </c>
      <c r="N2761" s="15">
        <f ca="1">_xlfn.NORM.INV(M2761,'Input Parameters'!$E$26,'Input Parameters'!$F$26)</f>
        <v>6.0140729939439613E-2</v>
      </c>
      <c r="O2761" s="8">
        <f t="shared" ca="1" si="368"/>
        <v>0.94264903506011521</v>
      </c>
      <c r="P2761" s="29">
        <f ca="1">_xlfn.LOGNORM.INV(O2761,'Input Parameters'!$H$27,'Input Parameters'!$I$27)</f>
        <v>2.8607218173839484</v>
      </c>
      <c r="Q2761" s="10"/>
      <c r="R2761" s="15">
        <f>'Input Parameters'!$E$28</f>
        <v>12.7</v>
      </c>
      <c r="S2761" s="10">
        <f t="shared" ca="1" si="369"/>
        <v>6.5115566631186783E-2</v>
      </c>
      <c r="T2761" s="25">
        <f ca="1">_xlfn.LOGNORM.INV(S2761,'Input Parameters'!$H$29,'Input Parameters'!$I$29)</f>
        <v>49.133504868006327</v>
      </c>
      <c r="U2761" s="10">
        <f t="shared" ca="1" si="370"/>
        <v>0.52761123643749586</v>
      </c>
      <c r="V2761" s="29">
        <f ca="1">IF('Input Parameters'!$D$30="Beta",_xlfn.BETA.INV(U2761,'Input Parameters'!$L$30,'Input Parameters'!$M$30,'Input Parameters'!$J$30,'Input Parameters'!$K$30),IF('Input Parameters'!$D$30="LogNorm",_xlfn.LOGNORM.INV(U2761,'Input Parameters'!$H$30,'Input Parameters'!$I$30)))</f>
        <v>1.0268765402897782</v>
      </c>
      <c r="W2761" s="2">
        <f ca="1">N2761+(P2761-N2761)*(1-ERF((T2761-R2761)/(2*SQRT(L2761*'Input Parameters'!$E$31))))</f>
        <v>0.42434713996577467</v>
      </c>
      <c r="X2761">
        <f t="shared" ref="X2761:X2824" ca="1" si="371">IFERROR(IF(W2761&gt;V2761,0,1),0)</f>
        <v>1</v>
      </c>
      <c r="Y2761" s="7"/>
    </row>
    <row r="2762" spans="1:25" ht="15" customHeight="1" x14ac:dyDescent="0.3">
      <c r="A2762" s="130">
        <v>2755</v>
      </c>
      <c r="B2762" s="10">
        <f t="shared" ca="1" si="363"/>
        <v>0.51676932936382458</v>
      </c>
      <c r="C2762" s="57">
        <f ca="1">_xlfn.NORM.INV(B2762,'Input Parameters'!$E$19,'Input Parameters'!$F$19)</f>
        <v>570.85295977332964</v>
      </c>
      <c r="D2762" s="10">
        <f t="shared" ca="1" si="364"/>
        <v>3.8735589634675716E-2</v>
      </c>
      <c r="E2762" s="59">
        <f ca="1">IF(_xlfn.NORM.INV(D2762,'Input Parameters'!$E$20,'Input Parameters'!$F$20)&lt;3500,3500,IF(_xlfn.NORM.INV(D2762,'Input Parameters'!$E$20,'Input Parameters'!$F$20)&gt;5500,5500,_xlfn.NORM.INV(D2762,'Input Parameters'!$E$20,'Input Parameters'!$F$20)))</f>
        <v>3564.1141849700125</v>
      </c>
      <c r="F2762" s="10">
        <f t="shared" ca="1" si="365"/>
        <v>0.12767766650268397</v>
      </c>
      <c r="G2762" s="61">
        <f ca="1">_xlfn.NORM.INV(F2762,'Input Parameters'!$E$21,'Input Parameters'!$F$21)</f>
        <v>275.90973927061231</v>
      </c>
      <c r="H2762" s="54">
        <f ca="1">EXP(E2762*(1/'Input Parameters'!$E$22-1/G2762))</f>
        <v>0.47073054168903528</v>
      </c>
      <c r="I2762" s="10">
        <f t="shared" ca="1" si="366"/>
        <v>0.67877147839975283</v>
      </c>
      <c r="J2762" s="29">
        <f ca="1">_xlfn.BETA.INV(I2762,'Input Parameters'!$L$24,'Input Parameters'!$M$24,'Input Parameters'!$J$24,'Input Parameters'!$K$24)</f>
        <v>0.67982943148044406</v>
      </c>
      <c r="K2762" s="156">
        <f ca="1">('Input Parameters'!$E$25/'Input Parameters'!$E$31)^$J2762</f>
        <v>7.6214482173904766E-3</v>
      </c>
      <c r="L2762" s="66">
        <f ca="1">$H2762*$C2762*'Input Parameters'!$E$23*K2762</f>
        <v>2.0480197350683214</v>
      </c>
      <c r="M2762" s="23">
        <f t="shared" ca="1" si="367"/>
        <v>0.63065527649547615</v>
      </c>
      <c r="N2762" s="15">
        <f ca="1">_xlfn.NORM.INV(M2762,'Input Parameters'!$E$26,'Input Parameters'!$F$26)</f>
        <v>4.1005376595128415E-2</v>
      </c>
      <c r="O2762" s="8">
        <f t="shared" ca="1" si="368"/>
        <v>0.26022834558561114</v>
      </c>
      <c r="P2762" s="29">
        <f ca="1">_xlfn.LOGNORM.INV(O2762,'Input Parameters'!$H$27,'Input Parameters'!$I$27)</f>
        <v>1.0713293075808277</v>
      </c>
      <c r="Q2762" s="10"/>
      <c r="R2762" s="15">
        <f>'Input Parameters'!$E$28</f>
        <v>12.7</v>
      </c>
      <c r="S2762" s="10">
        <f t="shared" ca="1" si="369"/>
        <v>0.29814290083400585</v>
      </c>
      <c r="T2762" s="25">
        <f ca="1">_xlfn.LOGNORM.INV(S2762,'Input Parameters'!$H$29,'Input Parameters'!$I$29)</f>
        <v>54.86937653477495</v>
      </c>
      <c r="U2762" s="10">
        <f t="shared" ca="1" si="370"/>
        <v>0.4418430443252791</v>
      </c>
      <c r="V2762" s="29">
        <f ca="1">IF('Input Parameters'!$D$30="Beta",_xlfn.BETA.INV(U2762,'Input Parameters'!$L$30,'Input Parameters'!$M$30,'Input Parameters'!$J$30,'Input Parameters'!$K$30),IF('Input Parameters'!$D$30="LogNorm",_xlfn.LOGNORM.INV(U2762,'Input Parameters'!$H$30,'Input Parameters'!$I$30)))</f>
        <v>0.94319217123977761</v>
      </c>
      <c r="W2762" s="2">
        <f ca="1">N2762+(P2762-N2762)*(1-ERF((T2762-R2762)/(2*SQRT(L2762*'Input Parameters'!$E$31))))</f>
        <v>7.9329545536776735E-2</v>
      </c>
      <c r="X2762">
        <f t="shared" ca="1" si="371"/>
        <v>1</v>
      </c>
      <c r="Y2762" s="7"/>
    </row>
    <row r="2763" spans="1:25" ht="15" customHeight="1" x14ac:dyDescent="0.3">
      <c r="A2763" s="130">
        <v>2756</v>
      </c>
      <c r="B2763" s="10">
        <f t="shared" ca="1" si="363"/>
        <v>0.34839904323508342</v>
      </c>
      <c r="C2763" s="57">
        <f ca="1">_xlfn.NORM.INV(B2763,'Input Parameters'!$E$19,'Input Parameters'!$F$19)</f>
        <v>534.37488492425382</v>
      </c>
      <c r="D2763" s="10">
        <f t="shared" ca="1" si="364"/>
        <v>0.94385708506437027</v>
      </c>
      <c r="E2763" s="59">
        <f ca="1">IF(_xlfn.NORM.INV(D2763,'Input Parameters'!$E$20,'Input Parameters'!$F$20)&lt;3500,3500,IF(_xlfn.NORM.INV(D2763,'Input Parameters'!$E$20,'Input Parameters'!$F$20)&gt;5500,5500,_xlfn.NORM.INV(D2763,'Input Parameters'!$E$20,'Input Parameters'!$F$20)))</f>
        <v>5500</v>
      </c>
      <c r="F2763" s="10">
        <f t="shared" ca="1" si="365"/>
        <v>0.92864043610992986</v>
      </c>
      <c r="G2763" s="61">
        <f ca="1">_xlfn.NORM.INV(F2763,'Input Parameters'!$E$21,'Input Parameters'!$F$21)</f>
        <v>296.37071653492183</v>
      </c>
      <c r="H2763" s="54">
        <f ca="1">EXP(E2763*(1/'Input Parameters'!$E$22-1/G2763))</f>
        <v>1.2379938405883135</v>
      </c>
      <c r="I2763" s="10">
        <f t="shared" ca="1" si="366"/>
        <v>0.9114002571398474</v>
      </c>
      <c r="J2763" s="29">
        <f ca="1">_xlfn.BETA.INV(I2763,'Input Parameters'!$L$24,'Input Parameters'!$M$24,'Input Parameters'!$J$24,'Input Parameters'!$K$24)</f>
        <v>0.80084156700617193</v>
      </c>
      <c r="K2763" s="156">
        <f ca="1">('Input Parameters'!$E$25/'Input Parameters'!$E$31)^$J2763</f>
        <v>3.1991337714643605E-3</v>
      </c>
      <c r="L2763" s="66">
        <f ca="1">$H2763*$C2763*'Input Parameters'!$E$23*K2763</f>
        <v>2.1163959555970688</v>
      </c>
      <c r="M2763" s="23">
        <f t="shared" ca="1" si="367"/>
        <v>0.39056306679042263</v>
      </c>
      <c r="N2763" s="15">
        <f ca="1">_xlfn.NORM.INV(M2763,'Input Parameters'!$E$26,'Input Parameters'!$F$26)</f>
        <v>2.8165112422044052E-2</v>
      </c>
      <c r="O2763" s="8">
        <f t="shared" ca="1" si="368"/>
        <v>0.6238651788339501</v>
      </c>
      <c r="P2763" s="29">
        <f ca="1">_xlfn.LOGNORM.INV(O2763,'Input Parameters'!$H$27,'Input Parameters'!$I$27)</f>
        <v>1.6369881514472819</v>
      </c>
      <c r="Q2763" s="10"/>
      <c r="R2763" s="15">
        <f>'Input Parameters'!$E$28</f>
        <v>12.7</v>
      </c>
      <c r="S2763" s="10">
        <f t="shared" ca="1" si="369"/>
        <v>0.54258432511318788</v>
      </c>
      <c r="T2763" s="25">
        <f ca="1">_xlfn.LOGNORM.INV(S2763,'Input Parameters'!$H$29,'Input Parameters'!$I$29)</f>
        <v>58.935244880742417</v>
      </c>
      <c r="U2763" s="10">
        <f t="shared" ca="1" si="370"/>
        <v>0.56142112595362537</v>
      </c>
      <c r="V2763" s="29">
        <f ca="1">IF('Input Parameters'!$D$30="Beta",_xlfn.BETA.INV(U2763,'Input Parameters'!$L$30,'Input Parameters'!$M$30,'Input Parameters'!$J$30,'Input Parameters'!$K$30),IF('Input Parameters'!$D$30="LogNorm",_xlfn.LOGNORM.INV(U2763,'Input Parameters'!$H$30,'Input Parameters'!$I$30)))</f>
        <v>1.0620086653189806</v>
      </c>
      <c r="W2763" s="2">
        <f ca="1">N2763+(P2763-N2763)*(1-ERF((T2763-R2763)/(2*SQRT(L2763*'Input Parameters'!$E$31))))</f>
        <v>6.777643785858975E-2</v>
      </c>
      <c r="X2763">
        <f t="shared" ca="1" si="371"/>
        <v>1</v>
      </c>
      <c r="Y2763" s="7"/>
    </row>
    <row r="2764" spans="1:25" ht="15" customHeight="1" x14ac:dyDescent="0.3">
      <c r="A2764" s="130">
        <v>2757</v>
      </c>
      <c r="B2764" s="10">
        <f t="shared" ca="1" si="363"/>
        <v>0.51836601360619849</v>
      </c>
      <c r="C2764" s="57">
        <f ca="1">_xlfn.NORM.INV(B2764,'Input Parameters'!$E$19,'Input Parameters'!$F$19)</f>
        <v>571.19148210566402</v>
      </c>
      <c r="D2764" s="10">
        <f t="shared" ca="1" si="364"/>
        <v>0.8760126943690143</v>
      </c>
      <c r="E2764" s="59">
        <f ca="1">IF(_xlfn.NORM.INV(D2764,'Input Parameters'!$E$20,'Input Parameters'!$F$20)&lt;3500,3500,IF(_xlfn.NORM.INV(D2764,'Input Parameters'!$E$20,'Input Parameters'!$F$20)&gt;5500,5500,_xlfn.NORM.INV(D2764,'Input Parameters'!$E$20,'Input Parameters'!$F$20)))</f>
        <v>5500</v>
      </c>
      <c r="F2764" s="10">
        <f t="shared" ca="1" si="365"/>
        <v>0.89593317504508674</v>
      </c>
      <c r="G2764" s="61">
        <f ca="1">_xlfn.NORM.INV(F2764,'Input Parameters'!$E$21,'Input Parameters'!$F$21)</f>
        <v>294.74349210295395</v>
      </c>
      <c r="H2764" s="54">
        <f ca="1">EXP(E2764*(1/'Input Parameters'!$E$22-1/G2764))</f>
        <v>1.1174371396229286</v>
      </c>
      <c r="I2764" s="10">
        <f t="shared" ca="1" si="366"/>
        <v>0.91531049981839963</v>
      </c>
      <c r="J2764" s="29">
        <f ca="1">_xlfn.BETA.INV(I2764,'Input Parameters'!$L$24,'Input Parameters'!$M$24,'Input Parameters'!$J$24,'Input Parameters'!$K$24)</f>
        <v>0.80380877531122952</v>
      </c>
      <c r="K2764" s="156">
        <f ca="1">('Input Parameters'!$E$25/'Input Parameters'!$E$31)^$J2764</f>
        <v>3.1317584952298009E-3</v>
      </c>
      <c r="L2764" s="66">
        <f ca="1">$H2764*$C2764*'Input Parameters'!$E$23*K2764</f>
        <v>1.9989092984588654</v>
      </c>
      <c r="M2764" s="23">
        <f t="shared" ca="1" si="367"/>
        <v>0.39811368981708539</v>
      </c>
      <c r="N2764" s="15">
        <f ca="1">_xlfn.NORM.INV(M2764,'Input Parameters'!$E$26,'Input Parameters'!$F$26)</f>
        <v>2.8577114852730956E-2</v>
      </c>
      <c r="O2764" s="8">
        <f t="shared" ca="1" si="368"/>
        <v>0.4999810642148057</v>
      </c>
      <c r="P2764" s="29">
        <f ca="1">_xlfn.LOGNORM.INV(O2764,'Input Parameters'!$H$27,'Input Parameters'!$I$27)</f>
        <v>1.4236028783582715</v>
      </c>
      <c r="Q2764" s="10"/>
      <c r="R2764" s="15">
        <f>'Input Parameters'!$E$28</f>
        <v>12.7</v>
      </c>
      <c r="S2764" s="10">
        <f t="shared" ca="1" si="369"/>
        <v>0.1693660540705112</v>
      </c>
      <c r="T2764" s="25">
        <f ca="1">_xlfn.LOGNORM.INV(S2764,'Input Parameters'!$H$29,'Input Parameters'!$I$29)</f>
        <v>52.30140436205869</v>
      </c>
      <c r="U2764" s="10">
        <f t="shared" ca="1" si="370"/>
        <v>0.99701742675998617</v>
      </c>
      <c r="V2764" s="29">
        <f ca="1">IF('Input Parameters'!$D$30="Beta",_xlfn.BETA.INV(U2764,'Input Parameters'!$L$30,'Input Parameters'!$M$30,'Input Parameters'!$J$30,'Input Parameters'!$K$30),IF('Input Parameters'!$D$30="LogNorm",_xlfn.LOGNORM.INV(U2764,'Input Parameters'!$H$30,'Input Parameters'!$I$30)))</f>
        <v>2.9551091973508443</v>
      </c>
      <c r="W2764" s="2">
        <f ca="1">N2764+(P2764-N2764)*(1-ERF((T2764-R2764)/(2*SQRT(L2764*'Input Parameters'!$E$31))))</f>
        <v>9.5029148597833665E-2</v>
      </c>
      <c r="X2764">
        <f t="shared" ca="1" si="371"/>
        <v>1</v>
      </c>
      <c r="Y2764" s="7"/>
    </row>
    <row r="2765" spans="1:25" ht="15" customHeight="1" x14ac:dyDescent="0.3">
      <c r="A2765" s="130">
        <v>2758</v>
      </c>
      <c r="B2765" s="10">
        <f t="shared" ca="1" si="363"/>
        <v>1.8363822461423762E-2</v>
      </c>
      <c r="C2765" s="57">
        <f ca="1">_xlfn.NORM.INV(B2765,'Input Parameters'!$E$19,'Input Parameters'!$F$19)</f>
        <v>390.79819636706827</v>
      </c>
      <c r="D2765" s="10">
        <f t="shared" ca="1" si="364"/>
        <v>0.31044980000946076</v>
      </c>
      <c r="E2765" s="59">
        <f ca="1">IF(_xlfn.NORM.INV(D2765,'Input Parameters'!$E$20,'Input Parameters'!$F$20)&lt;3500,3500,IF(_xlfn.NORM.INV(D2765,'Input Parameters'!$E$20,'Input Parameters'!$F$20)&gt;5500,5500,_xlfn.NORM.INV(D2765,'Input Parameters'!$E$20,'Input Parameters'!$F$20)))</f>
        <v>4453.796951832107</v>
      </c>
      <c r="F2765" s="10">
        <f t="shared" ca="1" si="365"/>
        <v>0.86845283414582475</v>
      </c>
      <c r="G2765" s="61">
        <f ca="1">_xlfn.NORM.INV(F2765,'Input Parameters'!$E$21,'Input Parameters'!$F$21)</f>
        <v>293.64618400850992</v>
      </c>
      <c r="H2765" s="54">
        <f ca="1">EXP(E2765*(1/'Input Parameters'!$E$22-1/G2765))</f>
        <v>1.0340156234474331</v>
      </c>
      <c r="I2765" s="10">
        <f t="shared" ca="1" si="366"/>
        <v>6.9475325063808602E-2</v>
      </c>
      <c r="J2765" s="29">
        <f ca="1">_xlfn.BETA.INV(I2765,'Input Parameters'!$L$24,'Input Parameters'!$M$24,'Input Parameters'!$J$24,'Input Parameters'!$K$24)</f>
        <v>0.36606189069089373</v>
      </c>
      <c r="K2765" s="156">
        <f ca="1">('Input Parameters'!$E$25/'Input Parameters'!$E$31)^$J2765</f>
        <v>7.2370071385858145E-2</v>
      </c>
      <c r="L2765" s="66">
        <f ca="1">$H2765*$C2765*'Input Parameters'!$E$23*K2765</f>
        <v>29.244126406879058</v>
      </c>
      <c r="M2765" s="23">
        <f t="shared" ca="1" si="367"/>
        <v>0.10503400624286319</v>
      </c>
      <c r="N2765" s="15">
        <f ca="1">_xlfn.NORM.INV(M2765,'Input Parameters'!$E$26,'Input Parameters'!$F$26)</f>
        <v>7.6790526742757173E-3</v>
      </c>
      <c r="O2765" s="8">
        <f t="shared" ca="1" si="368"/>
        <v>0.65714764080617105</v>
      </c>
      <c r="P2765" s="29">
        <f ca="1">_xlfn.LOGNORM.INV(O2765,'Input Parameters'!$H$27,'Input Parameters'!$I$27)</f>
        <v>1.7027619153323414</v>
      </c>
      <c r="Q2765" s="10"/>
      <c r="R2765" s="15">
        <f>'Input Parameters'!$E$28</f>
        <v>12.7</v>
      </c>
      <c r="S2765" s="10">
        <f t="shared" ca="1" si="369"/>
        <v>0.32202932740941215</v>
      </c>
      <c r="T2765" s="25">
        <f ca="1">_xlfn.LOGNORM.INV(S2765,'Input Parameters'!$H$29,'Input Parameters'!$I$29)</f>
        <v>55.288131607514345</v>
      </c>
      <c r="U2765" s="10">
        <f t="shared" ca="1" si="370"/>
        <v>0.57460016339226172</v>
      </c>
      <c r="V2765" s="29">
        <f ca="1">IF('Input Parameters'!$D$30="Beta",_xlfn.BETA.INV(U2765,'Input Parameters'!$L$30,'Input Parameters'!$M$30,'Input Parameters'!$J$30,'Input Parameters'!$K$30),IF('Input Parameters'!$D$30="LogNorm",_xlfn.LOGNORM.INV(U2765,'Input Parameters'!$H$30,'Input Parameters'!$I$30)))</f>
        <v>1.0761420772039845</v>
      </c>
      <c r="W2765" s="2">
        <f ca="1">N2765+(P2765-N2765)*(1-ERF((T2765-R2765)/(2*SQRT(L2765*'Input Parameters'!$E$31))))</f>
        <v>0.98678580875219635</v>
      </c>
      <c r="X2765">
        <f t="shared" ca="1" si="371"/>
        <v>1</v>
      </c>
      <c r="Y2765" s="7"/>
    </row>
    <row r="2766" spans="1:25" ht="15" customHeight="1" x14ac:dyDescent="0.3">
      <c r="A2766" s="130">
        <v>2759</v>
      </c>
      <c r="B2766" s="10">
        <f t="shared" ca="1" si="363"/>
        <v>0.26121177166839282</v>
      </c>
      <c r="C2766" s="57">
        <f ca="1">_xlfn.NORM.INV(B2766,'Input Parameters'!$E$19,'Input Parameters'!$F$19)</f>
        <v>513.25261243767045</v>
      </c>
      <c r="D2766" s="10">
        <f t="shared" ca="1" si="364"/>
        <v>0.10774912455292374</v>
      </c>
      <c r="E2766" s="59">
        <f ca="1">IF(_xlfn.NORM.INV(D2766,'Input Parameters'!$E$20,'Input Parameters'!$F$20)&lt;3500,3500,IF(_xlfn.NORM.INV(D2766,'Input Parameters'!$E$20,'Input Parameters'!$F$20)&gt;5500,5500,_xlfn.NORM.INV(D2766,'Input Parameters'!$E$20,'Input Parameters'!$F$20)))</f>
        <v>3932.9886546149683</v>
      </c>
      <c r="F2766" s="10">
        <f t="shared" ca="1" si="365"/>
        <v>0.27380355092100295</v>
      </c>
      <c r="G2766" s="61">
        <f ca="1">_xlfn.NORM.INV(F2766,'Input Parameters'!$E$21,'Input Parameters'!$F$21)</f>
        <v>280.12339145763372</v>
      </c>
      <c r="H2766" s="54">
        <f ca="1">EXP(E2766*(1/'Input Parameters'!$E$22-1/G2766))</f>
        <v>0.53954380943182667</v>
      </c>
      <c r="I2766" s="10">
        <f t="shared" ca="1" si="366"/>
        <v>0.63018980041146822</v>
      </c>
      <c r="J2766" s="29">
        <f ca="1">_xlfn.BETA.INV(I2766,'Input Parameters'!$L$24,'Input Parameters'!$M$24,'Input Parameters'!$J$24,'Input Parameters'!$K$24)</f>
        <v>0.65967285589684765</v>
      </c>
      <c r="K2766" s="156">
        <f ca="1">('Input Parameters'!$E$25/'Input Parameters'!$E$31)^$J2766</f>
        <v>8.8071206879333178E-3</v>
      </c>
      <c r="L2766" s="66">
        <f ca="1">$H2766*$C2766*'Input Parameters'!$E$23*K2766</f>
        <v>2.4388878505604574</v>
      </c>
      <c r="M2766" s="23">
        <f t="shared" ca="1" si="367"/>
        <v>0.95178812049131134</v>
      </c>
      <c r="N2766" s="15">
        <f ca="1">_xlfn.NORM.INV(M2766,'Input Parameters'!$E$26,'Input Parameters'!$F$26)</f>
        <v>6.891132649898643E-2</v>
      </c>
      <c r="O2766" s="8">
        <f t="shared" ca="1" si="368"/>
        <v>0.73123320210070886</v>
      </c>
      <c r="P2766" s="29">
        <f ca="1">_xlfn.LOGNORM.INV(O2766,'Input Parameters'!$H$27,'Input Parameters'!$I$27)</f>
        <v>1.8700758960376376</v>
      </c>
      <c r="Q2766" s="10"/>
      <c r="R2766" s="15">
        <f>'Input Parameters'!$E$28</f>
        <v>12.7</v>
      </c>
      <c r="S2766" s="10">
        <f t="shared" ca="1" si="369"/>
        <v>3.6817337587585319E-2</v>
      </c>
      <c r="T2766" s="25">
        <f ca="1">_xlfn.LOGNORM.INV(S2766,'Input Parameters'!$H$29,'Input Parameters'!$I$29)</f>
        <v>47.636013491885016</v>
      </c>
      <c r="U2766" s="10">
        <f t="shared" ca="1" si="370"/>
        <v>0.49836253254228358</v>
      </c>
      <c r="V2766" s="29">
        <f ca="1">IF('Input Parameters'!$D$30="Beta",_xlfn.BETA.INV(U2766,'Input Parameters'!$L$30,'Input Parameters'!$M$30,'Input Parameters'!$J$30,'Input Parameters'!$K$30),IF('Input Parameters'!$D$30="LogNorm",_xlfn.LOGNORM.INV(U2766,'Input Parameters'!$H$30,'Input Parameters'!$I$30)))</f>
        <v>0.99759108352916614</v>
      </c>
      <c r="W2766" s="2">
        <f ca="1">N2766+(P2766-N2766)*(1-ERF((T2766-R2766)/(2*SQRT(L2766*'Input Parameters'!$E$31))))</f>
        <v>0.273678882887324</v>
      </c>
      <c r="X2766">
        <f t="shared" ca="1" si="371"/>
        <v>1</v>
      </c>
      <c r="Y2766" s="7"/>
    </row>
    <row r="2767" spans="1:25" ht="15" customHeight="1" x14ac:dyDescent="0.3">
      <c r="A2767" s="130">
        <v>2760</v>
      </c>
      <c r="B2767" s="10">
        <f t="shared" ca="1" si="363"/>
        <v>0.94766198322606321</v>
      </c>
      <c r="C2767" s="57">
        <f ca="1">_xlfn.NORM.INV(B2767,'Input Parameters'!$E$19,'Input Parameters'!$F$19)</f>
        <v>704.40926822483641</v>
      </c>
      <c r="D2767" s="10">
        <f t="shared" ca="1" si="364"/>
        <v>0.77910816880003031</v>
      </c>
      <c r="E2767" s="59">
        <f ca="1">IF(_xlfn.NORM.INV(D2767,'Input Parameters'!$E$20,'Input Parameters'!$F$20)&lt;3500,3500,IF(_xlfn.NORM.INV(D2767,'Input Parameters'!$E$20,'Input Parameters'!$F$20)&gt;5500,5500,_xlfn.NORM.INV(D2767,'Input Parameters'!$E$20,'Input Parameters'!$F$20)))</f>
        <v>5338.4293011765076</v>
      </c>
      <c r="F2767" s="10">
        <f t="shared" ca="1" si="365"/>
        <v>0.56380592133101215</v>
      </c>
      <c r="G2767" s="61">
        <f ca="1">_xlfn.NORM.INV(F2767,'Input Parameters'!$E$21,'Input Parameters'!$F$21)</f>
        <v>286.11251854799622</v>
      </c>
      <c r="H2767" s="54">
        <f ca="1">EXP(E2767*(1/'Input Parameters'!$E$22-1/G2767))</f>
        <v>0.64493816300122186</v>
      </c>
      <c r="I2767" s="10">
        <f t="shared" ca="1" si="366"/>
        <v>0.78207639242890381</v>
      </c>
      <c r="J2767" s="29">
        <f ca="1">_xlfn.BETA.INV(I2767,'Input Parameters'!$L$24,'Input Parameters'!$M$24,'Input Parameters'!$J$24,'Input Parameters'!$K$24)</f>
        <v>0.72597356090420095</v>
      </c>
      <c r="K2767" s="156">
        <f ca="1">('Input Parameters'!$E$25/'Input Parameters'!$E$31)^$J2767</f>
        <v>5.4736698241958787E-3</v>
      </c>
      <c r="L2767" s="66">
        <f ca="1">$H2767*$C2767*'Input Parameters'!$E$23*K2767</f>
        <v>2.4866904970627814</v>
      </c>
      <c r="M2767" s="23">
        <f t="shared" ca="1" si="367"/>
        <v>0.54292156731437669</v>
      </c>
      <c r="N2767" s="15">
        <f ca="1">_xlfn.NORM.INV(M2767,'Input Parameters'!$E$26,'Input Parameters'!$F$26)</f>
        <v>3.6263733222469119E-2</v>
      </c>
      <c r="O2767" s="8">
        <f t="shared" ca="1" si="368"/>
        <v>0.91972307230304828</v>
      </c>
      <c r="P2767" s="29">
        <f ca="1">_xlfn.LOGNORM.INV(O2767,'Input Parameters'!$H$27,'Input Parameters'!$I$27)</f>
        <v>2.6485383285750177</v>
      </c>
      <c r="Q2767" s="10"/>
      <c r="R2767" s="15">
        <f>'Input Parameters'!$E$28</f>
        <v>12.7</v>
      </c>
      <c r="S2767" s="10">
        <f t="shared" ca="1" si="369"/>
        <v>0.48040409535544404</v>
      </c>
      <c r="T2767" s="25">
        <f ca="1">_xlfn.LOGNORM.INV(S2767,'Input Parameters'!$H$29,'Input Parameters'!$I$29)</f>
        <v>57.911443857683373</v>
      </c>
      <c r="U2767" s="10">
        <f t="shared" ca="1" si="370"/>
        <v>0.62970369171494955</v>
      </c>
      <c r="V2767" s="29">
        <f ca="1">IF('Input Parameters'!$D$30="Beta",_xlfn.BETA.INV(U2767,'Input Parameters'!$L$30,'Input Parameters'!$M$30,'Input Parameters'!$J$30,'Input Parameters'!$K$30),IF('Input Parameters'!$D$30="LogNorm",_xlfn.LOGNORM.INV(U2767,'Input Parameters'!$H$30,'Input Parameters'!$I$30)))</f>
        <v>1.1385576965204991</v>
      </c>
      <c r="W2767" s="2">
        <f ca="1">N2767+(P2767-N2767)*(1-ERF((T2767-R2767)/(2*SQRT(L2767*'Input Parameters'!$E$31))))</f>
        <v>0.14762395119739663</v>
      </c>
      <c r="X2767">
        <f t="shared" ca="1" si="371"/>
        <v>1</v>
      </c>
      <c r="Y2767" s="7"/>
    </row>
    <row r="2768" spans="1:25" ht="15" customHeight="1" x14ac:dyDescent="0.3">
      <c r="A2768" s="130">
        <v>2761</v>
      </c>
      <c r="B2768" s="10">
        <f t="shared" ca="1" si="363"/>
        <v>0.35818674426974695</v>
      </c>
      <c r="C2768" s="57">
        <f ca="1">_xlfn.NORM.INV(B2768,'Input Parameters'!$E$19,'Input Parameters'!$F$19)</f>
        <v>536.60032360722062</v>
      </c>
      <c r="D2768" s="10">
        <f t="shared" ca="1" si="364"/>
        <v>6.0821385965528219E-2</v>
      </c>
      <c r="E2768" s="59">
        <f ca="1">IF(_xlfn.NORM.INV(D2768,'Input Parameters'!$E$20,'Input Parameters'!$F$20)&lt;3500,3500,IF(_xlfn.NORM.INV(D2768,'Input Parameters'!$E$20,'Input Parameters'!$F$20)&gt;5500,5500,_xlfn.NORM.INV(D2768,'Input Parameters'!$E$20,'Input Parameters'!$F$20)))</f>
        <v>3716.4595268645253</v>
      </c>
      <c r="F2768" s="10">
        <f t="shared" ca="1" si="365"/>
        <v>0.63667517914337834</v>
      </c>
      <c r="G2768" s="61">
        <f ca="1">_xlfn.NORM.INV(F2768,'Input Parameters'!$E$21,'Input Parameters'!$F$21)</f>
        <v>287.59774362945643</v>
      </c>
      <c r="H2768" s="54">
        <f ca="1">EXP(E2768*(1/'Input Parameters'!$E$22-1/G2768))</f>
        <v>0.7879976269539779</v>
      </c>
      <c r="I2768" s="10">
        <f t="shared" ca="1" si="366"/>
        <v>0.19158084379435636</v>
      </c>
      <c r="J2768" s="29">
        <f ca="1">_xlfn.BETA.INV(I2768,'Input Parameters'!$L$24,'Input Parameters'!$M$24,'Input Parameters'!$J$24,'Input Parameters'!$K$24)</f>
        <v>0.46364781034276259</v>
      </c>
      <c r="K2768" s="156">
        <f ca="1">('Input Parameters'!$E$25/'Input Parameters'!$E$31)^$J2768</f>
        <v>3.5936575148466092E-2</v>
      </c>
      <c r="L2768" s="66">
        <f ca="1">$H2768*$C2768*'Input Parameters'!$E$23*K2768</f>
        <v>15.195413588135942</v>
      </c>
      <c r="M2768" s="23">
        <f t="shared" ca="1" si="367"/>
        <v>0.30906153178797124</v>
      </c>
      <c r="N2768" s="15">
        <f ca="1">_xlfn.NORM.INV(M2768,'Input Parameters'!$E$26,'Input Parameters'!$F$26)</f>
        <v>2.3531243536873796E-2</v>
      </c>
      <c r="O2768" s="8">
        <f t="shared" ca="1" si="368"/>
        <v>0.42388628827133268</v>
      </c>
      <c r="P2768" s="29">
        <f ca="1">_xlfn.LOGNORM.INV(O2768,'Input Parameters'!$H$27,'Input Parameters'!$I$27)</f>
        <v>1.3077212867246095</v>
      </c>
      <c r="Q2768" s="10"/>
      <c r="R2768" s="15">
        <f>'Input Parameters'!$E$28</f>
        <v>12.7</v>
      </c>
      <c r="S2768" s="10">
        <f t="shared" ca="1" si="369"/>
        <v>0.8602940522437752</v>
      </c>
      <c r="T2768" s="25">
        <f ca="1">_xlfn.LOGNORM.INV(S2768,'Input Parameters'!$H$29,'Input Parameters'!$I$29)</f>
        <v>65.750774374534018</v>
      </c>
      <c r="U2768" s="10">
        <f t="shared" ca="1" si="370"/>
        <v>0.97689687108632661</v>
      </c>
      <c r="V2768" s="29">
        <f ca="1">IF('Input Parameters'!$D$30="Beta",_xlfn.BETA.INV(U2768,'Input Parameters'!$L$30,'Input Parameters'!$M$30,'Input Parameters'!$J$30,'Input Parameters'!$K$30),IF('Input Parameters'!$D$30="LogNorm",_xlfn.LOGNORM.INV(U2768,'Input Parameters'!$H$30,'Input Parameters'!$I$30)))</f>
        <v>2.1931449830130703</v>
      </c>
      <c r="W2768" s="2">
        <f ca="1">N2768+(P2768-N2768)*(1-ERF((T2768-R2768)/(2*SQRT(L2768*'Input Parameters'!$E$31))))</f>
        <v>0.45487504088340952</v>
      </c>
      <c r="X2768">
        <f t="shared" ca="1" si="371"/>
        <v>1</v>
      </c>
      <c r="Y2768" s="7"/>
    </row>
    <row r="2769" spans="1:25" ht="15" customHeight="1" x14ac:dyDescent="0.3">
      <c r="A2769" s="130">
        <v>2762</v>
      </c>
      <c r="B2769" s="10">
        <f t="shared" ca="1" si="363"/>
        <v>0.14567915054495917</v>
      </c>
      <c r="C2769" s="57">
        <f ca="1">_xlfn.NORM.INV(B2769,'Input Parameters'!$E$19,'Input Parameters'!$F$19)</f>
        <v>478.14011578043687</v>
      </c>
      <c r="D2769" s="10">
        <f t="shared" ca="1" si="364"/>
        <v>0.68501927517611094</v>
      </c>
      <c r="E2769" s="59">
        <f ca="1">IF(_xlfn.NORM.INV(D2769,'Input Parameters'!$E$20,'Input Parameters'!$F$20)&lt;3500,3500,IF(_xlfn.NORM.INV(D2769,'Input Parameters'!$E$20,'Input Parameters'!$F$20)&gt;5500,5500,_xlfn.NORM.INV(D2769,'Input Parameters'!$E$20,'Input Parameters'!$F$20)))</f>
        <v>5137.2467771928559</v>
      </c>
      <c r="F2769" s="10">
        <f t="shared" ca="1" si="365"/>
        <v>0.27004797930076829</v>
      </c>
      <c r="G2769" s="61">
        <f ca="1">_xlfn.NORM.INV(F2769,'Input Parameters'!$E$21,'Input Parameters'!$F$21)</f>
        <v>280.03443038856318</v>
      </c>
      <c r="H2769" s="54">
        <f ca="1">EXP(E2769*(1/'Input Parameters'!$E$22-1/G2769))</f>
        <v>0.44406307961183411</v>
      </c>
      <c r="I2769" s="10">
        <f t="shared" ca="1" si="366"/>
        <v>0.99457374012410305</v>
      </c>
      <c r="J2769" s="29">
        <f ca="1">_xlfn.BETA.INV(I2769,'Input Parameters'!$L$24,'Input Parameters'!$M$24,'Input Parameters'!$J$24,'Input Parameters'!$K$24)</f>
        <v>0.9144982863991824</v>
      </c>
      <c r="K2769" s="156">
        <f ca="1">('Input Parameters'!$E$25/'Input Parameters'!$E$31)^$J2769</f>
        <v>1.4156066621937296E-3</v>
      </c>
      <c r="L2769" s="66">
        <f ca="1">$H2769*$C2769*'Input Parameters'!$E$23*K2769</f>
        <v>0.3005677959731603</v>
      </c>
      <c r="M2769" s="23">
        <f t="shared" ca="1" si="367"/>
        <v>0.98342497527496509</v>
      </c>
      <c r="N2769" s="15">
        <f ca="1">_xlfn.NORM.INV(M2769,'Input Parameters'!$E$26,'Input Parameters'!$F$26)</f>
        <v>7.8735486596806431E-2</v>
      </c>
      <c r="O2769" s="8">
        <f t="shared" ca="1" si="368"/>
        <v>0.80603099824922964</v>
      </c>
      <c r="P2769" s="29">
        <f ca="1">_xlfn.LOGNORM.INV(O2769,'Input Parameters'!$H$27,'Input Parameters'!$I$27)</f>
        <v>2.0858429559769083</v>
      </c>
      <c r="Q2769" s="10"/>
      <c r="R2769" s="15">
        <f>'Input Parameters'!$E$28</f>
        <v>12.7</v>
      </c>
      <c r="S2769" s="10">
        <f t="shared" ca="1" si="369"/>
        <v>0.63262074520754341</v>
      </c>
      <c r="T2769" s="25">
        <f ca="1">_xlfn.LOGNORM.INV(S2769,'Input Parameters'!$H$29,'Input Parameters'!$I$29)</f>
        <v>60.489543383470348</v>
      </c>
      <c r="U2769" s="10">
        <f t="shared" ca="1" si="370"/>
        <v>0.22670448757467432</v>
      </c>
      <c r="V2769" s="29">
        <f ca="1">IF('Input Parameters'!$D$30="Beta",_xlfn.BETA.INV(U2769,'Input Parameters'!$L$30,'Input Parameters'!$M$30,'Input Parameters'!$J$30,'Input Parameters'!$K$30),IF('Input Parameters'!$D$30="LogNorm",_xlfn.LOGNORM.INV(U2769,'Input Parameters'!$H$30,'Input Parameters'!$I$30)))</f>
        <v>0.74345169965994051</v>
      </c>
      <c r="W2769" s="2">
        <f ca="1">N2769+(P2769-N2769)*(1-ERF((T2769-R2769)/(2*SQRT(L2769*'Input Parameters'!$E$31))))</f>
        <v>7.8735488022487032E-2</v>
      </c>
      <c r="X2769">
        <f t="shared" ca="1" si="371"/>
        <v>1</v>
      </c>
      <c r="Y2769" s="7"/>
    </row>
    <row r="2770" spans="1:25" ht="15" customHeight="1" x14ac:dyDescent="0.3">
      <c r="A2770" s="130">
        <v>2763</v>
      </c>
      <c r="B2770" s="10">
        <f t="shared" ca="1" si="363"/>
        <v>0.1776495619759153</v>
      </c>
      <c r="C2770" s="57">
        <f ca="1">_xlfn.NORM.INV(B2770,'Input Parameters'!$E$19,'Input Parameters'!$F$19)</f>
        <v>489.19161418870704</v>
      </c>
      <c r="D2770" s="10">
        <f t="shared" ca="1" si="364"/>
        <v>0.12422837368802886</v>
      </c>
      <c r="E2770" s="59">
        <f ca="1">IF(_xlfn.NORM.INV(D2770,'Input Parameters'!$E$20,'Input Parameters'!$F$20)&lt;3500,3500,IF(_xlfn.NORM.INV(D2770,'Input Parameters'!$E$20,'Input Parameters'!$F$20)&gt;5500,5500,_xlfn.NORM.INV(D2770,'Input Parameters'!$E$20,'Input Parameters'!$F$20)))</f>
        <v>3992.1258573160353</v>
      </c>
      <c r="F2770" s="10">
        <f t="shared" ca="1" si="365"/>
        <v>0.95672880607366362</v>
      </c>
      <c r="G2770" s="61">
        <f ca="1">_xlfn.NORM.INV(F2770,'Input Parameters'!$E$21,'Input Parameters'!$F$21)</f>
        <v>298.32145534063466</v>
      </c>
      <c r="H2770" s="54">
        <f ca="1">EXP(E2770*(1/'Input Parameters'!$E$22-1/G2770))</f>
        <v>1.2751230391357204</v>
      </c>
      <c r="I2770" s="10">
        <f t="shared" ca="1" si="366"/>
        <v>7.66085764937533E-2</v>
      </c>
      <c r="J2770" s="29">
        <f ca="1">_xlfn.BETA.INV(I2770,'Input Parameters'!$L$24,'Input Parameters'!$M$24,'Input Parameters'!$J$24,'Input Parameters'!$K$24)</f>
        <v>0.37407162155876644</v>
      </c>
      <c r="K2770" s="156">
        <f ca="1">('Input Parameters'!$E$25/'Input Parameters'!$E$31)^$J2770</f>
        <v>6.8329025609494123E-2</v>
      </c>
      <c r="L2770" s="66">
        <f ca="1">$H2770*$C2770*'Input Parameters'!$E$23*K2770</f>
        <v>42.622245280127785</v>
      </c>
      <c r="M2770" s="23">
        <f t="shared" ca="1" si="367"/>
        <v>0.73465649842352421</v>
      </c>
      <c r="N2770" s="15">
        <f ca="1">_xlfn.NORM.INV(M2770,'Input Parameters'!$E$26,'Input Parameters'!$F$26)</f>
        <v>4.7166110420302526E-2</v>
      </c>
      <c r="O2770" s="8">
        <f t="shared" ca="1" si="368"/>
        <v>0.420574046329655</v>
      </c>
      <c r="P2770" s="29">
        <f ca="1">_xlfn.LOGNORM.INV(O2770,'Input Parameters'!$H$27,'Input Parameters'!$I$27)</f>
        <v>1.3028336399501912</v>
      </c>
      <c r="Q2770" s="10"/>
      <c r="R2770" s="15">
        <f>'Input Parameters'!$E$28</f>
        <v>12.7</v>
      </c>
      <c r="S2770" s="10">
        <f t="shared" ca="1" si="369"/>
        <v>0.67019065858399418</v>
      </c>
      <c r="T2770" s="25">
        <f ca="1">_xlfn.LOGNORM.INV(S2770,'Input Parameters'!$H$29,'Input Parameters'!$I$29)</f>
        <v>61.183751120124157</v>
      </c>
      <c r="U2770" s="10">
        <f t="shared" ca="1" si="370"/>
        <v>0.2899032468619428</v>
      </c>
      <c r="V2770" s="29">
        <f ca="1">IF('Input Parameters'!$D$30="Beta",_xlfn.BETA.INV(U2770,'Input Parameters'!$L$30,'Input Parameters'!$M$30,'Input Parameters'!$J$30,'Input Parameters'!$K$30),IF('Input Parameters'!$D$30="LogNorm",_xlfn.LOGNORM.INV(U2770,'Input Parameters'!$H$30,'Input Parameters'!$I$30)))</f>
        <v>0.80321764352452829</v>
      </c>
      <c r="W2770" s="2">
        <f ca="1">N2770+(P2770-N2770)*(1-ERF((T2770-R2770)/(2*SQRT(L2770*'Input Parameters'!$E$31))))</f>
        <v>0.79993376714660969</v>
      </c>
      <c r="X2770">
        <f t="shared" ca="1" si="371"/>
        <v>1</v>
      </c>
      <c r="Y2770" s="7"/>
    </row>
    <row r="2771" spans="1:25" ht="15" customHeight="1" x14ac:dyDescent="0.3">
      <c r="A2771" s="130">
        <v>2764</v>
      </c>
      <c r="B2771" s="10">
        <f t="shared" ca="1" si="363"/>
        <v>0.15153293504911425</v>
      </c>
      <c r="C2771" s="57">
        <f ca="1">_xlfn.NORM.INV(B2771,'Input Parameters'!$E$19,'Input Parameters'!$F$19)</f>
        <v>480.2750553600136</v>
      </c>
      <c r="D2771" s="10">
        <f t="shared" ca="1" si="364"/>
        <v>0.63168294837187755</v>
      </c>
      <c r="E2771" s="59">
        <f ca="1">IF(_xlfn.NORM.INV(D2771,'Input Parameters'!$E$20,'Input Parameters'!$F$20)&lt;3500,3500,IF(_xlfn.NORM.INV(D2771,'Input Parameters'!$E$20,'Input Parameters'!$F$20)&gt;5500,5500,_xlfn.NORM.INV(D2771,'Input Parameters'!$E$20,'Input Parameters'!$F$20)))</f>
        <v>5035.4197911395195</v>
      </c>
      <c r="F2771" s="10">
        <f t="shared" ca="1" si="365"/>
        <v>0.88666575931294811</v>
      </c>
      <c r="G2771" s="61">
        <f ca="1">_xlfn.NORM.INV(F2771,'Input Parameters'!$E$21,'Input Parameters'!$F$21)</f>
        <v>294.35262469468472</v>
      </c>
      <c r="H2771" s="54">
        <f ca="1">EXP(E2771*(1/'Input Parameters'!$E$22-1/G2771))</f>
        <v>1.0821748717880439</v>
      </c>
      <c r="I2771" s="10">
        <f t="shared" ca="1" si="366"/>
        <v>0.92270461330130238</v>
      </c>
      <c r="J2771" s="29">
        <f ca="1">_xlfn.BETA.INV(I2771,'Input Parameters'!$L$24,'Input Parameters'!$M$24,'Input Parameters'!$J$24,'Input Parameters'!$K$24)</f>
        <v>0.80963853041654477</v>
      </c>
      <c r="K2771" s="156">
        <f ca="1">('Input Parameters'!$E$25/'Input Parameters'!$E$31)^$J2771</f>
        <v>3.0034890809855332E-3</v>
      </c>
      <c r="L2771" s="66">
        <f ca="1">$H2771*$C2771*'Input Parameters'!$E$23*K2771</f>
        <v>1.5610382098932447</v>
      </c>
      <c r="M2771" s="23">
        <f t="shared" ca="1" si="367"/>
        <v>0.21933678842910864</v>
      </c>
      <c r="N2771" s="15">
        <f ca="1">_xlfn.NORM.INV(M2771,'Input Parameters'!$E$26,'Input Parameters'!$F$26)</f>
        <v>1.7736864436564411E-2</v>
      </c>
      <c r="O2771" s="8">
        <f t="shared" ca="1" si="368"/>
        <v>0.89678181910429466</v>
      </c>
      <c r="P2771" s="29">
        <f ca="1">_xlfn.LOGNORM.INV(O2771,'Input Parameters'!$H$27,'Input Parameters'!$I$27)</f>
        <v>2.489707165798138</v>
      </c>
      <c r="Q2771" s="10"/>
      <c r="R2771" s="15">
        <f>'Input Parameters'!$E$28</f>
        <v>12.7</v>
      </c>
      <c r="S2771" s="10">
        <f t="shared" ca="1" si="369"/>
        <v>0.97423501968084436</v>
      </c>
      <c r="T2771" s="25">
        <f ca="1">_xlfn.LOGNORM.INV(S2771,'Input Parameters'!$H$29,'Input Parameters'!$I$29)</f>
        <v>72.45984435846681</v>
      </c>
      <c r="U2771" s="10">
        <f t="shared" ca="1" si="370"/>
        <v>0.62730335041847007</v>
      </c>
      <c r="V2771" s="29">
        <f ca="1">IF('Input Parameters'!$D$30="Beta",_xlfn.BETA.INV(U2771,'Input Parameters'!$L$30,'Input Parameters'!$M$30,'Input Parameters'!$J$30,'Input Parameters'!$K$30),IF('Input Parameters'!$D$30="LogNorm",_xlfn.LOGNORM.INV(U2771,'Input Parameters'!$H$30,'Input Parameters'!$I$30)))</f>
        <v>1.1357106232615715</v>
      </c>
      <c r="W2771" s="2">
        <f ca="1">N2771+(P2771-N2771)*(1-ERF((T2771-R2771)/(2*SQRT(L2771*'Input Parameters'!$E$31))))</f>
        <v>1.9514987458233143E-2</v>
      </c>
      <c r="X2771">
        <f t="shared" ca="1" si="371"/>
        <v>1</v>
      </c>
      <c r="Y2771" s="7"/>
    </row>
    <row r="2772" spans="1:25" ht="15" customHeight="1" x14ac:dyDescent="0.3">
      <c r="A2772" s="130">
        <v>2765</v>
      </c>
      <c r="B2772" s="10">
        <f t="shared" ca="1" si="363"/>
        <v>0.70436570415188138</v>
      </c>
      <c r="C2772" s="57">
        <f ca="1">_xlfn.NORM.INV(B2772,'Input Parameters'!$E$19,'Input Parameters'!$F$19)</f>
        <v>612.67638040442614</v>
      </c>
      <c r="D2772" s="10">
        <f t="shared" ca="1" si="364"/>
        <v>0.34387311577217083</v>
      </c>
      <c r="E2772" s="59">
        <f ca="1">IF(_xlfn.NORM.INV(D2772,'Input Parameters'!$E$20,'Input Parameters'!$F$20)&lt;3500,3500,IF(_xlfn.NORM.INV(D2772,'Input Parameters'!$E$20,'Input Parameters'!$F$20)&gt;5500,5500,_xlfn.NORM.INV(D2772,'Input Parameters'!$E$20,'Input Parameters'!$F$20)))</f>
        <v>4518.6591656500268</v>
      </c>
      <c r="F2772" s="10">
        <f t="shared" ca="1" si="365"/>
        <v>0.31174029475071419</v>
      </c>
      <c r="G2772" s="61">
        <f ca="1">_xlfn.NORM.INV(F2772,'Input Parameters'!$E$21,'Input Parameters'!$F$21)</f>
        <v>280.99134166990763</v>
      </c>
      <c r="H2772" s="54">
        <f ca="1">EXP(E2772*(1/'Input Parameters'!$E$22-1/G2772))</f>
        <v>0.51732283145310065</v>
      </c>
      <c r="I2772" s="10">
        <f t="shared" ca="1" si="366"/>
        <v>0.23736707964173531</v>
      </c>
      <c r="J2772" s="29">
        <f ca="1">_xlfn.BETA.INV(I2772,'Input Parameters'!$L$24,'Input Parameters'!$M$24,'Input Parameters'!$J$24,'Input Parameters'!$K$24)</f>
        <v>0.48961490805063057</v>
      </c>
      <c r="K2772" s="156">
        <f ca="1">('Input Parameters'!$E$25/'Input Parameters'!$E$31)^$J2772</f>
        <v>2.9828949106893876E-2</v>
      </c>
      <c r="L2772" s="66">
        <f ca="1">$H2772*$C2772*'Input Parameters'!$E$23*K2772</f>
        <v>9.4543295625536725</v>
      </c>
      <c r="M2772" s="23">
        <f t="shared" ca="1" si="367"/>
        <v>0.1202950356464727</v>
      </c>
      <c r="N2772" s="15">
        <f ca="1">_xlfn.NORM.INV(M2772,'Input Parameters'!$E$26,'Input Parameters'!$F$26)</f>
        <v>9.3562230451429522E-3</v>
      </c>
      <c r="O2772" s="8">
        <f t="shared" ca="1" si="368"/>
        <v>0.82832289791876279</v>
      </c>
      <c r="P2772" s="29">
        <f ca="1">_xlfn.LOGNORM.INV(O2772,'Input Parameters'!$H$27,'Input Parameters'!$I$27)</f>
        <v>2.1650039814002247</v>
      </c>
      <c r="Q2772" s="10"/>
      <c r="R2772" s="15">
        <f>'Input Parameters'!$E$28</f>
        <v>12.7</v>
      </c>
      <c r="S2772" s="10">
        <f t="shared" ca="1" si="369"/>
        <v>0.28525073030222114</v>
      </c>
      <c r="T2772" s="25">
        <f ca="1">_xlfn.LOGNORM.INV(S2772,'Input Parameters'!$H$29,'Input Parameters'!$I$29)</f>
        <v>54.638456657370163</v>
      </c>
      <c r="U2772" s="10">
        <f t="shared" ca="1" si="370"/>
        <v>0.30749210956301998</v>
      </c>
      <c r="V2772" s="29">
        <f ca="1">IF('Input Parameters'!$D$30="Beta",_xlfn.BETA.INV(U2772,'Input Parameters'!$L$30,'Input Parameters'!$M$30,'Input Parameters'!$J$30,'Input Parameters'!$K$30),IF('Input Parameters'!$D$30="LogNorm",_xlfn.LOGNORM.INV(U2772,'Input Parameters'!$H$30,'Input Parameters'!$I$30)))</f>
        <v>0.81943687895127371</v>
      </c>
      <c r="W2772" s="2">
        <f ca="1">N2772+(P2772-N2772)*(1-ERF((T2772-R2772)/(2*SQRT(L2772*'Input Parameters'!$E$31))))</f>
        <v>0.73110532877257151</v>
      </c>
      <c r="X2772">
        <f t="shared" ca="1" si="371"/>
        <v>1</v>
      </c>
      <c r="Y2772" s="7"/>
    </row>
    <row r="2773" spans="1:25" ht="15" customHeight="1" x14ac:dyDescent="0.3">
      <c r="A2773" s="130">
        <v>2766</v>
      </c>
      <c r="B2773" s="10">
        <f t="shared" ca="1" si="363"/>
        <v>0.89889083518226187</v>
      </c>
      <c r="C2773" s="57">
        <f ca="1">_xlfn.NORM.INV(B2773,'Input Parameters'!$E$19,'Input Parameters'!$F$19)</f>
        <v>675.0592075429746</v>
      </c>
      <c r="D2773" s="10">
        <f t="shared" ca="1" si="364"/>
        <v>0.75052875618849968</v>
      </c>
      <c r="E2773" s="59">
        <f ca="1">IF(_xlfn.NORM.INV(D2773,'Input Parameters'!$E$20,'Input Parameters'!$F$20)&lt;3500,3500,IF(_xlfn.NORM.INV(D2773,'Input Parameters'!$E$20,'Input Parameters'!$F$20)&gt;5500,5500,_xlfn.NORM.INV(D2773,'Input Parameters'!$E$20,'Input Parameters'!$F$20)))</f>
        <v>5273.3082268329999</v>
      </c>
      <c r="F2773" s="10">
        <f t="shared" ca="1" si="365"/>
        <v>5.9468816542338154E-2</v>
      </c>
      <c r="G2773" s="61">
        <f ca="1">_xlfn.NORM.INV(F2773,'Input Parameters'!$E$21,'Input Parameters'!$F$21)</f>
        <v>272.59430869555092</v>
      </c>
      <c r="H2773" s="54">
        <f ca="1">EXP(E2773*(1/'Input Parameters'!$E$22-1/G2773))</f>
        <v>0.25995264269191953</v>
      </c>
      <c r="I2773" s="10">
        <f t="shared" ca="1" si="366"/>
        <v>0.63441885065571868</v>
      </c>
      <c r="J2773" s="29">
        <f ca="1">_xlfn.BETA.INV(I2773,'Input Parameters'!$L$24,'Input Parameters'!$M$24,'Input Parameters'!$J$24,'Input Parameters'!$K$24)</f>
        <v>0.66140487744823417</v>
      </c>
      <c r="K2773" s="156">
        <f ca="1">('Input Parameters'!$E$25/'Input Parameters'!$E$31)^$J2773</f>
        <v>8.6983714988969375E-3</v>
      </c>
      <c r="L2773" s="66">
        <f ca="1">$H2773*$C2773*'Input Parameters'!$E$23*K2773</f>
        <v>1.5264200223253506</v>
      </c>
      <c r="M2773" s="23">
        <f t="shared" ca="1" si="367"/>
        <v>0.42010838623083857</v>
      </c>
      <c r="N2773" s="15">
        <f ca="1">_xlfn.NORM.INV(M2773,'Input Parameters'!$E$26,'Input Parameters'!$F$26)</f>
        <v>2.9766059610020053E-2</v>
      </c>
      <c r="O2773" s="8">
        <f t="shared" ca="1" si="368"/>
        <v>0.61374893594171831</v>
      </c>
      <c r="P2773" s="29">
        <f ca="1">_xlfn.LOGNORM.INV(O2773,'Input Parameters'!$H$27,'Input Parameters'!$I$27)</f>
        <v>1.6178764832509445</v>
      </c>
      <c r="Q2773" s="10"/>
      <c r="R2773" s="15">
        <f>'Input Parameters'!$E$28</f>
        <v>12.7</v>
      </c>
      <c r="S2773" s="10">
        <f t="shared" ca="1" si="369"/>
        <v>0.89297520158132548</v>
      </c>
      <c r="T2773" s="25">
        <f ca="1">_xlfn.LOGNORM.INV(S2773,'Input Parameters'!$H$29,'Input Parameters'!$I$29)</f>
        <v>66.949080566123811</v>
      </c>
      <c r="U2773" s="10">
        <f t="shared" ca="1" si="370"/>
        <v>0.39154661929023438</v>
      </c>
      <c r="V2773" s="29">
        <f ca="1">IF('Input Parameters'!$D$30="Beta",_xlfn.BETA.INV(U2773,'Input Parameters'!$L$30,'Input Parameters'!$M$30,'Input Parameters'!$J$30,'Input Parameters'!$K$30),IF('Input Parameters'!$D$30="LogNorm",_xlfn.LOGNORM.INV(U2773,'Input Parameters'!$H$30,'Input Parameters'!$I$30)))</f>
        <v>0.89641415425204629</v>
      </c>
      <c r="W2773" s="2">
        <f ca="1">N2773+(P2773-N2773)*(1-ERF((T2773-R2773)/(2*SQRT(L2773*'Input Parameters'!$E$31))))</f>
        <v>3.2789452926816481E-2</v>
      </c>
      <c r="X2773">
        <f t="shared" ca="1" si="371"/>
        <v>1</v>
      </c>
      <c r="Y2773" s="7"/>
    </row>
    <row r="2774" spans="1:25" ht="15" customHeight="1" x14ac:dyDescent="0.3">
      <c r="A2774" s="130">
        <v>2767</v>
      </c>
      <c r="B2774" s="10">
        <f t="shared" ca="1" si="363"/>
        <v>0.95840456080693082</v>
      </c>
      <c r="C2774" s="57">
        <f ca="1">_xlfn.NORM.INV(B2774,'Input Parameters'!$E$19,'Input Parameters'!$F$19)</f>
        <v>713.69325695830048</v>
      </c>
      <c r="D2774" s="10">
        <f t="shared" ca="1" si="364"/>
        <v>0.49311742658527846</v>
      </c>
      <c r="E2774" s="59">
        <f ca="1">IF(_xlfn.NORM.INV(D2774,'Input Parameters'!$E$20,'Input Parameters'!$F$20)&lt;3500,3500,IF(_xlfn.NORM.INV(D2774,'Input Parameters'!$E$20,'Input Parameters'!$F$20)&gt;5500,5500,_xlfn.NORM.INV(D2774,'Input Parameters'!$E$20,'Input Parameters'!$F$20)))</f>
        <v>4787.9229636927084</v>
      </c>
      <c r="F2774" s="10">
        <f t="shared" ca="1" si="365"/>
        <v>0.34095584713788585</v>
      </c>
      <c r="G2774" s="61">
        <f ca="1">_xlfn.NORM.INV(F2774,'Input Parameters'!$E$21,'Input Parameters'!$F$21)</f>
        <v>281.62853302385741</v>
      </c>
      <c r="H2774" s="54">
        <f ca="1">EXP(E2774*(1/'Input Parameters'!$E$22-1/G2774))</f>
        <v>0.51694916712006245</v>
      </c>
      <c r="I2774" s="10">
        <f t="shared" ca="1" si="366"/>
        <v>8.6129404968314227E-2</v>
      </c>
      <c r="J2774" s="29">
        <f ca="1">_xlfn.BETA.INV(I2774,'Input Parameters'!$L$24,'Input Parameters'!$M$24,'Input Parameters'!$J$24,'Input Parameters'!$K$24)</f>
        <v>0.38400110102725904</v>
      </c>
      <c r="K2774" s="156">
        <f ca="1">('Input Parameters'!$E$25/'Input Parameters'!$E$31)^$J2774</f>
        <v>6.363127239074623E-2</v>
      </c>
      <c r="L2774" s="66">
        <f ca="1">$H2774*$C2774*'Input Parameters'!$E$23*K2774</f>
        <v>23.476321104851035</v>
      </c>
      <c r="M2774" s="23">
        <f t="shared" ca="1" si="367"/>
        <v>0.77205979079263831</v>
      </c>
      <c r="N2774" s="15">
        <f ca="1">_xlfn.NORM.INV(M2774,'Input Parameters'!$E$26,'Input Parameters'!$F$26)</f>
        <v>4.965859620250665E-2</v>
      </c>
      <c r="O2774" s="8">
        <f t="shared" ca="1" si="368"/>
        <v>0.16510588920013536</v>
      </c>
      <c r="P2774" s="29">
        <f ca="1">_xlfn.LOGNORM.INV(O2774,'Input Parameters'!$H$27,'Input Parameters'!$I$27)</f>
        <v>0.92537328811871533</v>
      </c>
      <c r="Q2774" s="10"/>
      <c r="R2774" s="15">
        <f>'Input Parameters'!$E$28</f>
        <v>12.7</v>
      </c>
      <c r="S2774" s="10">
        <f t="shared" ca="1" si="369"/>
        <v>0.97795203846227829</v>
      </c>
      <c r="T2774" s="25">
        <f ca="1">_xlfn.LOGNORM.INV(S2774,'Input Parameters'!$H$29,'Input Parameters'!$I$29)</f>
        <v>72.99989976480731</v>
      </c>
      <c r="U2774" s="10">
        <f t="shared" ca="1" si="370"/>
        <v>0.37249043184979413</v>
      </c>
      <c r="V2774" s="29">
        <f ca="1">IF('Input Parameters'!$D$30="Beta",_xlfn.BETA.INV(U2774,'Input Parameters'!$L$30,'Input Parameters'!$M$30,'Input Parameters'!$J$30,'Input Parameters'!$K$30),IF('Input Parameters'!$D$30="LogNorm",_xlfn.LOGNORM.INV(U2774,'Input Parameters'!$H$30,'Input Parameters'!$I$30)))</f>
        <v>0.87892132931204725</v>
      </c>
      <c r="W2774" s="2">
        <f ca="1">N2774+(P2774-N2774)*(1-ERF((T2774-R2774)/(2*SQRT(L2774*'Input Parameters'!$E$31))))</f>
        <v>0.38142751110753192</v>
      </c>
      <c r="X2774">
        <f t="shared" ca="1" si="371"/>
        <v>1</v>
      </c>
      <c r="Y2774" s="7"/>
    </row>
    <row r="2775" spans="1:25" ht="15" customHeight="1" x14ac:dyDescent="0.3">
      <c r="A2775" s="130">
        <v>2768</v>
      </c>
      <c r="B2775" s="10">
        <f t="shared" ca="1" si="363"/>
        <v>0.15732477423693247</v>
      </c>
      <c r="C2775" s="57">
        <f ca="1">_xlfn.NORM.INV(B2775,'Input Parameters'!$E$19,'Input Parameters'!$F$19)</f>
        <v>482.33409103158675</v>
      </c>
      <c r="D2775" s="10">
        <f t="shared" ca="1" si="364"/>
        <v>0.87107974704858571</v>
      </c>
      <c r="E2775" s="59">
        <f ca="1">IF(_xlfn.NORM.INV(D2775,'Input Parameters'!$E$20,'Input Parameters'!$F$20)&lt;3500,3500,IF(_xlfn.NORM.INV(D2775,'Input Parameters'!$E$20,'Input Parameters'!$F$20)&gt;5500,5500,_xlfn.NORM.INV(D2775,'Input Parameters'!$E$20,'Input Parameters'!$F$20)))</f>
        <v>5500</v>
      </c>
      <c r="F2775" s="10">
        <f t="shared" ca="1" si="365"/>
        <v>0.93042585540111078</v>
      </c>
      <c r="G2775" s="61">
        <f ca="1">_xlfn.NORM.INV(F2775,'Input Parameters'!$E$21,'Input Parameters'!$F$21)</f>
        <v>296.47470548699283</v>
      </c>
      <c r="H2775" s="54">
        <f ca="1">EXP(E2775*(1/'Input Parameters'!$E$22-1/G2775))</f>
        <v>1.2460784614520308</v>
      </c>
      <c r="I2775" s="10">
        <f t="shared" ca="1" si="366"/>
        <v>0.92482247578014298</v>
      </c>
      <c r="J2775" s="29">
        <f ca="1">_xlfn.BETA.INV(I2775,'Input Parameters'!$L$24,'Input Parameters'!$M$24,'Input Parameters'!$J$24,'Input Parameters'!$K$24)</f>
        <v>0.81136635249758227</v>
      </c>
      <c r="K2775" s="156">
        <f ca="1">('Input Parameters'!$E$25/'Input Parameters'!$E$31)^$J2775</f>
        <v>2.9664917501560756E-3</v>
      </c>
      <c r="L2775" s="66">
        <f ca="1">$H2775*$C2775*'Input Parameters'!$E$23*K2775</f>
        <v>1.7829390327148487</v>
      </c>
      <c r="M2775" s="23">
        <f t="shared" ca="1" si="367"/>
        <v>0.86777819116620059</v>
      </c>
      <c r="N2775" s="15">
        <f ca="1">_xlfn.NORM.INV(M2775,'Input Parameters'!$E$26,'Input Parameters'!$F$26)</f>
        <v>5.7434946072894615E-2</v>
      </c>
      <c r="O2775" s="8">
        <f t="shared" ca="1" si="368"/>
        <v>0.39059987821738129</v>
      </c>
      <c r="P2775" s="29">
        <f ca="1">_xlfn.LOGNORM.INV(O2775,'Input Parameters'!$H$27,'Input Parameters'!$I$27)</f>
        <v>1.2590149760646836</v>
      </c>
      <c r="Q2775" s="10"/>
      <c r="R2775" s="15">
        <f>'Input Parameters'!$E$28</f>
        <v>12.7</v>
      </c>
      <c r="S2775" s="10">
        <f t="shared" ca="1" si="369"/>
        <v>0.71913901103606115</v>
      </c>
      <c r="T2775" s="25">
        <f ca="1">_xlfn.LOGNORM.INV(S2775,'Input Parameters'!$H$29,'Input Parameters'!$I$29)</f>
        <v>62.151976130846577</v>
      </c>
      <c r="U2775" s="10">
        <f t="shared" ca="1" si="370"/>
        <v>0.50039240195587664</v>
      </c>
      <c r="V2775" s="29">
        <f ca="1">IF('Input Parameters'!$D$30="Beta",_xlfn.BETA.INV(U2775,'Input Parameters'!$L$30,'Input Parameters'!$M$30,'Input Parameters'!$J$30,'Input Parameters'!$K$30),IF('Input Parameters'!$D$30="LogNorm",_xlfn.LOGNORM.INV(U2775,'Input Parameters'!$H$30,'Input Parameters'!$I$30)))</f>
        <v>0.99959474550054095</v>
      </c>
      <c r="W2775" s="2">
        <f ca="1">N2775+(P2775-N2775)*(1-ERF((T2775-R2775)/(2*SQRT(L2775*'Input Parameters'!$E$31))))</f>
        <v>6.8038008850095089E-2</v>
      </c>
      <c r="X2775">
        <f t="shared" ca="1" si="371"/>
        <v>1</v>
      </c>
      <c r="Y2775" s="7"/>
    </row>
    <row r="2776" spans="1:25" ht="15" customHeight="1" x14ac:dyDescent="0.3">
      <c r="A2776" s="130">
        <v>2769</v>
      </c>
      <c r="B2776" s="10">
        <f t="shared" ca="1" si="363"/>
        <v>0.93738705586367121</v>
      </c>
      <c r="C2776" s="57">
        <f ca="1">_xlfn.NORM.INV(B2776,'Input Parameters'!$E$19,'Input Parameters'!$F$19)</f>
        <v>696.85563876928052</v>
      </c>
      <c r="D2776" s="10">
        <f t="shared" ca="1" si="364"/>
        <v>0.11401556779405742</v>
      </c>
      <c r="E2776" s="59">
        <f ca="1">IF(_xlfn.NORM.INV(D2776,'Input Parameters'!$E$20,'Input Parameters'!$F$20)&lt;3500,3500,IF(_xlfn.NORM.INV(D2776,'Input Parameters'!$E$20,'Input Parameters'!$F$20)&gt;5500,5500,_xlfn.NORM.INV(D2776,'Input Parameters'!$E$20,'Input Parameters'!$F$20)))</f>
        <v>3956.1877329909744</v>
      </c>
      <c r="F2776" s="10">
        <f t="shared" ca="1" si="365"/>
        <v>1.816947734080443E-2</v>
      </c>
      <c r="G2776" s="61">
        <f ca="1">_xlfn.NORM.INV(F2776,'Input Parameters'!$E$21,'Input Parameters'!$F$21)</f>
        <v>268.39812179582253</v>
      </c>
      <c r="H2776" s="54">
        <f ca="1">EXP(E2776*(1/'Input Parameters'!$E$22-1/G2776))</f>
        <v>0.2900648909996103</v>
      </c>
      <c r="I2776" s="10">
        <f t="shared" ca="1" si="366"/>
        <v>0.78707151941304099</v>
      </c>
      <c r="J2776" s="29">
        <f ca="1">_xlfn.BETA.INV(I2776,'Input Parameters'!$L$24,'Input Parameters'!$M$24,'Input Parameters'!$J$24,'Input Parameters'!$K$24)</f>
        <v>0.72838666495084725</v>
      </c>
      <c r="K2776" s="156">
        <f ca="1">('Input Parameters'!$E$25/'Input Parameters'!$E$31)^$J2776</f>
        <v>5.3797331611913166E-3</v>
      </c>
      <c r="L2776" s="66">
        <f ca="1">$H2776*$C2776*'Input Parameters'!$E$23*K2776</f>
        <v>1.087423512349547</v>
      </c>
      <c r="M2776" s="23">
        <f t="shared" ca="1" si="367"/>
        <v>0.52848242923680921</v>
      </c>
      <c r="N2776" s="15">
        <f ca="1">_xlfn.NORM.INV(M2776,'Input Parameters'!$E$26,'Input Parameters'!$F$26)</f>
        <v>3.5500568094119639E-2</v>
      </c>
      <c r="O2776" s="8">
        <f t="shared" ca="1" si="368"/>
        <v>8.0867245228716578E-2</v>
      </c>
      <c r="P2776" s="29">
        <f ca="1">_xlfn.LOGNORM.INV(O2776,'Input Parameters'!$H$27,'Input Parameters'!$I$27)</f>
        <v>0.76656418623784051</v>
      </c>
      <c r="Q2776" s="10"/>
      <c r="R2776" s="15">
        <f>'Input Parameters'!$E$28</f>
        <v>12.7</v>
      </c>
      <c r="S2776" s="10">
        <f t="shared" ca="1" si="369"/>
        <v>0.91716058889889196</v>
      </c>
      <c r="T2776" s="25">
        <f ca="1">_xlfn.LOGNORM.INV(S2776,'Input Parameters'!$H$29,'Input Parameters'!$I$29)</f>
        <v>68.038097901983832</v>
      </c>
      <c r="U2776" s="10">
        <f t="shared" ca="1" si="370"/>
        <v>0.76165595475254233</v>
      </c>
      <c r="V2776" s="29">
        <f ca="1">IF('Input Parameters'!$D$30="Beta",_xlfn.BETA.INV(U2776,'Input Parameters'!$L$30,'Input Parameters'!$M$30,'Input Parameters'!$J$30,'Input Parameters'!$K$30),IF('Input Parameters'!$D$30="LogNorm",_xlfn.LOGNORM.INV(U2776,'Input Parameters'!$H$30,'Input Parameters'!$I$30)))</f>
        <v>1.3229164283835513</v>
      </c>
      <c r="W2776" s="2">
        <f ca="1">N2776+(P2776-N2776)*(1-ERF((T2776-R2776)/(2*SQRT(L2776*'Input Parameters'!$E$31))))</f>
        <v>3.5628610393424347E-2</v>
      </c>
      <c r="X2776">
        <f t="shared" ca="1" si="371"/>
        <v>1</v>
      </c>
      <c r="Y2776" s="7"/>
    </row>
    <row r="2777" spans="1:25" ht="15" customHeight="1" x14ac:dyDescent="0.3">
      <c r="A2777" s="130">
        <v>2770</v>
      </c>
      <c r="B2777" s="10">
        <f t="shared" ca="1" si="363"/>
        <v>0.90949704688428767</v>
      </c>
      <c r="C2777" s="57">
        <f ca="1">_xlfn.NORM.INV(B2777,'Input Parameters'!$E$19,'Input Parameters'!$F$19)</f>
        <v>680.33263005101094</v>
      </c>
      <c r="D2777" s="10">
        <f t="shared" ca="1" si="364"/>
        <v>0.6332772209242713</v>
      </c>
      <c r="E2777" s="59">
        <f ca="1">IF(_xlfn.NORM.INV(D2777,'Input Parameters'!$E$20,'Input Parameters'!$F$20)&lt;3500,3500,IF(_xlfn.NORM.INV(D2777,'Input Parameters'!$E$20,'Input Parameters'!$F$20)&gt;5500,5500,_xlfn.NORM.INV(D2777,'Input Parameters'!$E$20,'Input Parameters'!$F$20)))</f>
        <v>5038.3820413747681</v>
      </c>
      <c r="F2777" s="10">
        <f t="shared" ca="1" si="365"/>
        <v>0.5417424965850115</v>
      </c>
      <c r="G2777" s="61">
        <f ca="1">_xlfn.NORM.INV(F2777,'Input Parameters'!$E$21,'Input Parameters'!$F$21)</f>
        <v>285.67392118540437</v>
      </c>
      <c r="H2777" s="54">
        <f ca="1">EXP(E2777*(1/'Input Parameters'!$E$22-1/G2777))</f>
        <v>0.64340193405671386</v>
      </c>
      <c r="I2777" s="10">
        <f t="shared" ca="1" si="366"/>
        <v>0.84887047274942462</v>
      </c>
      <c r="J2777" s="29">
        <f ca="1">_xlfn.BETA.INV(I2777,'Input Parameters'!$L$24,'Input Parameters'!$M$24,'Input Parameters'!$J$24,'Input Parameters'!$K$24)</f>
        <v>0.76060846559032436</v>
      </c>
      <c r="K2777" s="156">
        <f ca="1">('Input Parameters'!$E$25/'Input Parameters'!$E$31)^$J2777</f>
        <v>4.2694890084737933E-3</v>
      </c>
      <c r="L2777" s="66">
        <f ca="1">$H2777*$C2777*'Input Parameters'!$E$23*K2777</f>
        <v>1.8688720240441499</v>
      </c>
      <c r="M2777" s="23">
        <f t="shared" ca="1" si="367"/>
        <v>0.69546418401225552</v>
      </c>
      <c r="N2777" s="15">
        <f ca="1">_xlfn.NORM.INV(M2777,'Input Parameters'!$E$26,'Input Parameters'!$F$26)</f>
        <v>4.4739380890716204E-2</v>
      </c>
      <c r="O2777" s="8">
        <f t="shared" ca="1" si="368"/>
        <v>0.48886767446470425</v>
      </c>
      <c r="P2777" s="29">
        <f ca="1">_xlfn.LOGNORM.INV(O2777,'Input Parameters'!$H$27,'Input Parameters'!$I$27)</f>
        <v>1.4061633841171399</v>
      </c>
      <c r="Q2777" s="10"/>
      <c r="R2777" s="15">
        <f>'Input Parameters'!$E$28</f>
        <v>12.7</v>
      </c>
      <c r="S2777" s="10">
        <f t="shared" ca="1" si="369"/>
        <v>0.69174755309081382</v>
      </c>
      <c r="T2777" s="25">
        <f ca="1">_xlfn.LOGNORM.INV(S2777,'Input Parameters'!$H$29,'Input Parameters'!$I$29)</f>
        <v>61.599860921539232</v>
      </c>
      <c r="U2777" s="10">
        <f t="shared" ca="1" si="370"/>
        <v>0.87504995552703357</v>
      </c>
      <c r="V2777" s="29">
        <f ca="1">IF('Input Parameters'!$D$30="Beta",_xlfn.BETA.INV(U2777,'Input Parameters'!$L$30,'Input Parameters'!$M$30,'Input Parameters'!$J$30,'Input Parameters'!$K$30),IF('Input Parameters'!$D$30="LogNorm",_xlfn.LOGNORM.INV(U2777,'Input Parameters'!$H$30,'Input Parameters'!$I$30)))</f>
        <v>1.572926355389098</v>
      </c>
      <c r="W2777" s="2">
        <f ca="1">N2777+(P2777-N2777)*(1-ERF((T2777-R2777)/(2*SQRT(L2777*'Input Parameters'!$E$31))))</f>
        <v>6.029848969952193E-2</v>
      </c>
      <c r="X2777">
        <f t="shared" ca="1" si="371"/>
        <v>1</v>
      </c>
      <c r="Y2777" s="7"/>
    </row>
    <row r="2778" spans="1:25" ht="15" customHeight="1" x14ac:dyDescent="0.3">
      <c r="A2778" s="130">
        <v>2771</v>
      </c>
      <c r="B2778" s="10">
        <f t="shared" ca="1" si="363"/>
        <v>0.32412540635246834</v>
      </c>
      <c r="C2778" s="57">
        <f ca="1">_xlfn.NORM.INV(B2778,'Input Parameters'!$E$19,'Input Parameters'!$F$19)</f>
        <v>528.75164614436471</v>
      </c>
      <c r="D2778" s="10">
        <f t="shared" ca="1" si="364"/>
        <v>0.46570761420347118</v>
      </c>
      <c r="E2778" s="59">
        <f ca="1">IF(_xlfn.NORM.INV(D2778,'Input Parameters'!$E$20,'Input Parameters'!$F$20)&lt;3500,3500,IF(_xlfn.NORM.INV(D2778,'Input Parameters'!$E$20,'Input Parameters'!$F$20)&gt;5500,5500,_xlfn.NORM.INV(D2778,'Input Parameters'!$E$20,'Input Parameters'!$F$20)))</f>
        <v>4739.7549245238051</v>
      </c>
      <c r="F2778" s="10">
        <f t="shared" ca="1" si="365"/>
        <v>0.48716939491656885</v>
      </c>
      <c r="G2778" s="61">
        <f ca="1">_xlfn.NORM.INV(F2778,'Input Parameters'!$E$21,'Input Parameters'!$F$21)</f>
        <v>284.59716656287458</v>
      </c>
      <c r="H2778" s="54">
        <f ca="1">EXP(E2778*(1/'Input Parameters'!$E$22-1/G2778))</f>
        <v>0.62025720568673182</v>
      </c>
      <c r="I2778" s="10">
        <f t="shared" ca="1" si="366"/>
        <v>0.15027774900593982</v>
      </c>
      <c r="J2778" s="29">
        <f ca="1">_xlfn.BETA.INV(I2778,'Input Parameters'!$L$24,'Input Parameters'!$M$24,'Input Parameters'!$J$24,'Input Parameters'!$K$24)</f>
        <v>0.43691876503721516</v>
      </c>
      <c r="K2778" s="156">
        <f ca="1">('Input Parameters'!$E$25/'Input Parameters'!$E$31)^$J2778</f>
        <v>4.3532059446252339E-2</v>
      </c>
      <c r="L2778" s="66">
        <f ca="1">$H2778*$C2778*'Input Parameters'!$E$23*K2778</f>
        <v>14.276862087185886</v>
      </c>
      <c r="M2778" s="23">
        <f t="shared" ca="1" si="367"/>
        <v>0.64890234085033693</v>
      </c>
      <c r="N2778" s="15">
        <f ca="1">_xlfn.NORM.INV(M2778,'Input Parameters'!$E$26,'Input Parameters'!$F$26)</f>
        <v>4.2029532745095209E-2</v>
      </c>
      <c r="O2778" s="8">
        <f t="shared" ca="1" si="368"/>
        <v>0.4405936780683013</v>
      </c>
      <c r="P2778" s="29">
        <f ca="1">_xlfn.LOGNORM.INV(O2778,'Input Parameters'!$H$27,'Input Parameters'!$I$27)</f>
        <v>1.3325405351287709</v>
      </c>
      <c r="Q2778" s="10"/>
      <c r="R2778" s="15">
        <f>'Input Parameters'!$E$28</f>
        <v>12.7</v>
      </c>
      <c r="S2778" s="10">
        <f t="shared" ca="1" si="369"/>
        <v>0.9334072996907955</v>
      </c>
      <c r="T2778" s="25">
        <f ca="1">_xlfn.LOGNORM.INV(S2778,'Input Parameters'!$H$29,'Input Parameters'!$I$29)</f>
        <v>68.925630084305695</v>
      </c>
      <c r="U2778" s="10">
        <f t="shared" ca="1" si="370"/>
        <v>0.52020692742959296</v>
      </c>
      <c r="V2778" s="29">
        <f ca="1">IF('Input Parameters'!$D$30="Beta",_xlfn.BETA.INV(U2778,'Input Parameters'!$L$30,'Input Parameters'!$M$30,'Input Parameters'!$J$30,'Input Parameters'!$K$30),IF('Input Parameters'!$D$30="LogNorm",_xlfn.LOGNORM.INV(U2778,'Input Parameters'!$H$30,'Input Parameters'!$I$30)))</f>
        <v>1.0193747355640461</v>
      </c>
      <c r="W2778" s="2">
        <f ca="1">N2778+(P2778-N2778)*(1-ERF((T2778-R2778)/(2*SQRT(L2778*'Input Parameters'!$E$31))))</f>
        <v>0.41976549442916156</v>
      </c>
      <c r="X2778">
        <f t="shared" ca="1" si="371"/>
        <v>1</v>
      </c>
      <c r="Y2778" s="7"/>
    </row>
    <row r="2779" spans="1:25" ht="15" customHeight="1" x14ac:dyDescent="0.3">
      <c r="A2779" s="130">
        <v>2772</v>
      </c>
      <c r="B2779" s="10">
        <f t="shared" ca="1" si="363"/>
        <v>0.83817993126202406</v>
      </c>
      <c r="C2779" s="57">
        <f ca="1">_xlfn.NORM.INV(B2779,'Input Parameters'!$E$19,'Input Parameters'!$F$19)</f>
        <v>650.70193111263006</v>
      </c>
      <c r="D2779" s="10">
        <f t="shared" ca="1" si="364"/>
        <v>7.0063468781773386E-2</v>
      </c>
      <c r="E2779" s="59">
        <f ca="1">IF(_xlfn.NORM.INV(D2779,'Input Parameters'!$E$20,'Input Parameters'!$F$20)&lt;3500,3500,IF(_xlfn.NORM.INV(D2779,'Input Parameters'!$E$20,'Input Parameters'!$F$20)&gt;5500,5500,_xlfn.NORM.INV(D2779,'Input Parameters'!$E$20,'Input Parameters'!$F$20)))</f>
        <v>3767.2770566888598</v>
      </c>
      <c r="F2779" s="10">
        <f t="shared" ca="1" si="365"/>
        <v>0.74103153943679234</v>
      </c>
      <c r="G2779" s="61">
        <f ca="1">_xlfn.NORM.INV(F2779,'Input Parameters'!$E$21,'Input Parameters'!$F$21)</f>
        <v>289.93171674081469</v>
      </c>
      <c r="H2779" s="54">
        <f ca="1">EXP(E2779*(1/'Input Parameters'!$E$22-1/G2779))</f>
        <v>0.87278227971592193</v>
      </c>
      <c r="I2779" s="10">
        <f t="shared" ca="1" si="366"/>
        <v>0.41473660709958693</v>
      </c>
      <c r="J2779" s="29">
        <f ca="1">_xlfn.BETA.INV(I2779,'Input Parameters'!$L$24,'Input Parameters'!$M$24,'Input Parameters'!$J$24,'Input Parameters'!$K$24)</f>
        <v>0.57214556308053222</v>
      </c>
      <c r="K2779" s="156">
        <f ca="1">('Input Parameters'!$E$25/'Input Parameters'!$E$31)^$J2779</f>
        <v>1.6501343069591362E-2</v>
      </c>
      <c r="L2779" s="66">
        <f ca="1">$H2779*$C2779*'Input Parameters'!$E$23*K2779</f>
        <v>9.3714611526382114</v>
      </c>
      <c r="M2779" s="23">
        <f t="shared" ca="1" si="367"/>
        <v>0.75572447060280612</v>
      </c>
      <c r="N2779" s="15">
        <f ca="1">_xlfn.NORM.INV(M2779,'Input Parameters'!$E$26,'Input Parameters'!$F$26)</f>
        <v>4.8544919535503668E-2</v>
      </c>
      <c r="O2779" s="8">
        <f t="shared" ca="1" si="368"/>
        <v>0.50550534302480177</v>
      </c>
      <c r="P2779" s="29">
        <f ca="1">_xlfn.LOGNORM.INV(O2779,'Input Parameters'!$H$27,'Input Parameters'!$I$27)</f>
        <v>1.4323512050812328</v>
      </c>
      <c r="Q2779" s="10"/>
      <c r="R2779" s="15">
        <f>'Input Parameters'!$E$28</f>
        <v>12.7</v>
      </c>
      <c r="S2779" s="10">
        <f t="shared" ca="1" si="369"/>
        <v>0.25565824254230352</v>
      </c>
      <c r="T2779" s="25">
        <f ca="1">_xlfn.LOGNORM.INV(S2779,'Input Parameters'!$H$29,'Input Parameters'!$I$29)</f>
        <v>54.09231925298117</v>
      </c>
      <c r="U2779" s="10">
        <f t="shared" ca="1" si="370"/>
        <v>0.54909647354375124</v>
      </c>
      <c r="V2779" s="29">
        <f ca="1">IF('Input Parameters'!$D$30="Beta",_xlfn.BETA.INV(U2779,'Input Parameters'!$L$30,'Input Parameters'!$M$30,'Input Parameters'!$J$30,'Input Parameters'!$K$30),IF('Input Parameters'!$D$30="LogNorm",_xlfn.LOGNORM.INV(U2779,'Input Parameters'!$H$30,'Input Parameters'!$I$30)))</f>
        <v>1.049024542238725</v>
      </c>
      <c r="W2779" s="2">
        <f ca="1">N2779+(P2779-N2779)*(1-ERF((T2779-R2779)/(2*SQRT(L2779*'Input Parameters'!$E$31))))</f>
        <v>0.51768869997946987</v>
      </c>
      <c r="X2779">
        <f t="shared" ca="1" si="371"/>
        <v>1</v>
      </c>
      <c r="Y2779" s="7"/>
    </row>
    <row r="2780" spans="1:25" ht="15" customHeight="1" x14ac:dyDescent="0.3">
      <c r="A2780" s="130">
        <v>2773</v>
      </c>
      <c r="B2780" s="10">
        <f t="shared" ca="1" si="363"/>
        <v>0.67453698043611554</v>
      </c>
      <c r="C2780" s="57">
        <f ca="1">_xlfn.NORM.INV(B2780,'Input Parameters'!$E$19,'Input Parameters'!$F$19)</f>
        <v>605.53422997667292</v>
      </c>
      <c r="D2780" s="10">
        <f t="shared" ca="1" si="364"/>
        <v>0.80998004955996028</v>
      </c>
      <c r="E2780" s="59">
        <f ca="1">IF(_xlfn.NORM.INV(D2780,'Input Parameters'!$E$20,'Input Parameters'!$F$20)&lt;3500,3500,IF(_xlfn.NORM.INV(D2780,'Input Parameters'!$E$20,'Input Parameters'!$F$20)&gt;5500,5500,_xlfn.NORM.INV(D2780,'Input Parameters'!$E$20,'Input Parameters'!$F$20)))</f>
        <v>5414.4759450606916</v>
      </c>
      <c r="F2780" s="10">
        <f t="shared" ca="1" si="365"/>
        <v>0.84429941183095125</v>
      </c>
      <c r="G2780" s="61">
        <f ca="1">_xlfn.NORM.INV(F2780,'Input Parameters'!$E$21,'Input Parameters'!$F$21)</f>
        <v>292.80657043360162</v>
      </c>
      <c r="H2780" s="54">
        <f ca="1">EXP(E2780*(1/'Input Parameters'!$E$22-1/G2780))</f>
        <v>0.98786659496619555</v>
      </c>
      <c r="I2780" s="10">
        <f t="shared" ca="1" si="366"/>
        <v>0.65052857706360534</v>
      </c>
      <c r="J2780" s="29">
        <f ca="1">_xlfn.BETA.INV(I2780,'Input Parameters'!$L$24,'Input Parameters'!$M$24,'Input Parameters'!$J$24,'Input Parameters'!$K$24)</f>
        <v>0.66803773757638762</v>
      </c>
      <c r="K2780" s="156">
        <f ca="1">('Input Parameters'!$E$25/'Input Parameters'!$E$31)^$J2780</f>
        <v>8.2941851539076825E-3</v>
      </c>
      <c r="L2780" s="66">
        <f ca="1">$H2780*$C2780*'Input Parameters'!$E$23*K2780</f>
        <v>4.9614740490312013</v>
      </c>
      <c r="M2780" s="23">
        <f t="shared" ca="1" si="367"/>
        <v>0.50910462235448484</v>
      </c>
      <c r="N2780" s="15">
        <f ca="1">_xlfn.NORM.INV(M2780,'Input Parameters'!$E$26,'Input Parameters'!$F$26)</f>
        <v>3.4479301590786007E-2</v>
      </c>
      <c r="O2780" s="8">
        <f t="shared" ca="1" si="368"/>
        <v>0.29261062146282479</v>
      </c>
      <c r="P2780" s="29">
        <f ca="1">_xlfn.LOGNORM.INV(O2780,'Input Parameters'!$H$27,'Input Parameters'!$I$27)</f>
        <v>1.118239381048918</v>
      </c>
      <c r="Q2780" s="10"/>
      <c r="R2780" s="15">
        <f>'Input Parameters'!$E$28</f>
        <v>12.7</v>
      </c>
      <c r="S2780" s="10">
        <f t="shared" ca="1" si="369"/>
        <v>0.36615398119714171</v>
      </c>
      <c r="T2780" s="25">
        <f ca="1">_xlfn.LOGNORM.INV(S2780,'Input Parameters'!$H$29,'Input Parameters'!$I$29)</f>
        <v>56.037897373276067</v>
      </c>
      <c r="U2780" s="10">
        <f t="shared" ca="1" si="370"/>
        <v>0.7916272254209783</v>
      </c>
      <c r="V2780" s="29">
        <f ca="1">IF('Input Parameters'!$D$30="Beta",_xlfn.BETA.INV(U2780,'Input Parameters'!$L$30,'Input Parameters'!$M$30,'Input Parameters'!$J$30,'Input Parameters'!$K$30),IF('Input Parameters'!$D$30="LogNorm",_xlfn.LOGNORM.INV(U2780,'Input Parameters'!$H$30,'Input Parameters'!$I$30)))</f>
        <v>1.3763666261774201</v>
      </c>
      <c r="W2780" s="2">
        <f ca="1">N2780+(P2780-N2780)*(1-ERF((T2780-R2780)/(2*SQRT(L2780*'Input Parameters'!$E$31))))</f>
        <v>0.21751688673035308</v>
      </c>
      <c r="X2780">
        <f t="shared" ca="1" si="371"/>
        <v>1</v>
      </c>
      <c r="Y2780" s="7"/>
    </row>
    <row r="2781" spans="1:25" ht="15" customHeight="1" x14ac:dyDescent="0.3">
      <c r="A2781" s="130">
        <v>2774</v>
      </c>
      <c r="B2781" s="10">
        <f t="shared" ca="1" si="363"/>
        <v>3.4383723451636095E-2</v>
      </c>
      <c r="C2781" s="57">
        <f ca="1">_xlfn.NORM.INV(B2781,'Input Parameters'!$E$19,'Input Parameters'!$F$19)</f>
        <v>413.51468402495505</v>
      </c>
      <c r="D2781" s="10">
        <f t="shared" ca="1" si="364"/>
        <v>0.17897758910374528</v>
      </c>
      <c r="E2781" s="59">
        <f ca="1">IF(_xlfn.NORM.INV(D2781,'Input Parameters'!$E$20,'Input Parameters'!$F$20)&lt;3500,3500,IF(_xlfn.NORM.INV(D2781,'Input Parameters'!$E$20,'Input Parameters'!$F$20)&gt;5500,5500,_xlfn.NORM.INV(D2781,'Input Parameters'!$E$20,'Input Parameters'!$F$20)))</f>
        <v>4156.5120881481289</v>
      </c>
      <c r="F2781" s="10">
        <f t="shared" ca="1" si="365"/>
        <v>0.92572237990066797</v>
      </c>
      <c r="G2781" s="61">
        <f ca="1">_xlfn.NORM.INV(F2781,'Input Parameters'!$E$21,'Input Parameters'!$F$21)</f>
        <v>296.20497642754543</v>
      </c>
      <c r="H2781" s="54">
        <f ca="1">EXP(E2781*(1/'Input Parameters'!$E$22-1/G2781))</f>
        <v>1.1659018271048427</v>
      </c>
      <c r="I2781" s="10">
        <f t="shared" ca="1" si="366"/>
        <v>0.2054356043297797</v>
      </c>
      <c r="J2781" s="29">
        <f ca="1">_xlfn.BETA.INV(I2781,'Input Parameters'!$L$24,'Input Parameters'!$M$24,'Input Parameters'!$J$24,'Input Parameters'!$K$24)</f>
        <v>0.47184079767893589</v>
      </c>
      <c r="K2781" s="156">
        <f ca="1">('Input Parameters'!$E$25/'Input Parameters'!$E$31)^$J2781</f>
        <v>3.3885351015209869E-2</v>
      </c>
      <c r="L2781" s="66">
        <f ca="1">$H2781*$C2781*'Input Parameters'!$E$23*K2781</f>
        <v>16.336721586874727</v>
      </c>
      <c r="M2781" s="23">
        <f t="shared" ca="1" si="367"/>
        <v>0.86380345225465816</v>
      </c>
      <c r="N2781" s="15">
        <f ca="1">_xlfn.NORM.INV(M2781,'Input Parameters'!$E$26,'Input Parameters'!$F$26)</f>
        <v>5.7048931700095909E-2</v>
      </c>
      <c r="O2781" s="8">
        <f t="shared" ca="1" si="368"/>
        <v>0.99409159743962117</v>
      </c>
      <c r="P2781" s="29">
        <f ca="1">_xlfn.LOGNORM.INV(O2781,'Input Parameters'!$H$27,'Input Parameters'!$I$27)</f>
        <v>4.3362576456605018</v>
      </c>
      <c r="Q2781" s="10"/>
      <c r="R2781" s="15">
        <f>'Input Parameters'!$E$28</f>
        <v>12.7</v>
      </c>
      <c r="S2781" s="10">
        <f t="shared" ca="1" si="369"/>
        <v>0.33541118087636079</v>
      </c>
      <c r="T2781" s="25">
        <f ca="1">_xlfn.LOGNORM.INV(S2781,'Input Parameters'!$H$29,'Input Parameters'!$I$29)</f>
        <v>55.518356926389274</v>
      </c>
      <c r="U2781" s="10">
        <f t="shared" ca="1" si="370"/>
        <v>0.37598112976319531</v>
      </c>
      <c r="V2781" s="29">
        <f ca="1">IF('Input Parameters'!$D$30="Beta",_xlfn.BETA.INV(U2781,'Input Parameters'!$L$30,'Input Parameters'!$M$30,'Input Parameters'!$J$30,'Input Parameters'!$K$30),IF('Input Parameters'!$D$30="LogNorm",_xlfn.LOGNORM.INV(U2781,'Input Parameters'!$H$30,'Input Parameters'!$I$30)))</f>
        <v>0.8821198357463752</v>
      </c>
      <c r="W2781" s="2">
        <f ca="1">N2781+(P2781-N2781)*(1-ERF((T2781-R2781)/(2*SQRT(L2781*'Input Parameters'!$E$31))))</f>
        <v>1.9989729848283648</v>
      </c>
      <c r="X2781">
        <f t="shared" ca="1" si="371"/>
        <v>0</v>
      </c>
      <c r="Y2781" s="7"/>
    </row>
    <row r="2782" spans="1:25" ht="15" customHeight="1" x14ac:dyDescent="0.3">
      <c r="A2782" s="130">
        <v>2775</v>
      </c>
      <c r="B2782" s="10">
        <f t="shared" ca="1" si="363"/>
        <v>0.2398913088667195</v>
      </c>
      <c r="C2782" s="57">
        <f ca="1">_xlfn.NORM.INV(B2782,'Input Parameters'!$E$19,'Input Parameters'!$F$19)</f>
        <v>507.58788590951821</v>
      </c>
      <c r="D2782" s="10">
        <f t="shared" ca="1" si="364"/>
        <v>0.5213529703146087</v>
      </c>
      <c r="E2782" s="59">
        <f ca="1">IF(_xlfn.NORM.INV(D2782,'Input Parameters'!$E$20,'Input Parameters'!$F$20)&lt;3500,3500,IF(_xlfn.NORM.INV(D2782,'Input Parameters'!$E$20,'Input Parameters'!$F$20)&gt;5500,5500,_xlfn.NORM.INV(D2782,'Input Parameters'!$E$20,'Input Parameters'!$F$20)))</f>
        <v>4837.4846785791833</v>
      </c>
      <c r="F2782" s="10">
        <f t="shared" ca="1" si="365"/>
        <v>0.75540274256657036</v>
      </c>
      <c r="G2782" s="61">
        <f ca="1">_xlfn.NORM.INV(F2782,'Input Parameters'!$E$21,'Input Parameters'!$F$21)</f>
        <v>290.28590151064941</v>
      </c>
      <c r="H2782" s="54">
        <f ca="1">EXP(E2782*(1/'Input Parameters'!$E$22-1/G2782))</f>
        <v>0.85695831957425517</v>
      </c>
      <c r="I2782" s="10">
        <f t="shared" ca="1" si="366"/>
        <v>0.72475500611283372</v>
      </c>
      <c r="J2782" s="29">
        <f ca="1">_xlfn.BETA.INV(I2782,'Input Parameters'!$L$24,'Input Parameters'!$M$24,'Input Parameters'!$J$24,'Input Parameters'!$K$24)</f>
        <v>0.69964286582040602</v>
      </c>
      <c r="K2782" s="156">
        <f ca="1">('Input Parameters'!$E$25/'Input Parameters'!$E$31)^$J2782</f>
        <v>6.6116536037150384E-3</v>
      </c>
      <c r="L2782" s="66">
        <f ca="1">$H2782*$C2782*'Input Parameters'!$E$23*K2782</f>
        <v>2.8759480714280667</v>
      </c>
      <c r="M2782" s="23">
        <f t="shared" ca="1" si="367"/>
        <v>0.85427546273598953</v>
      </c>
      <c r="N2782" s="15">
        <f ca="1">_xlfn.NORM.INV(M2782,'Input Parameters'!$E$26,'Input Parameters'!$F$26)</f>
        <v>5.6153909521062279E-2</v>
      </c>
      <c r="O2782" s="8">
        <f t="shared" ca="1" si="368"/>
        <v>0.47000985593285338</v>
      </c>
      <c r="P2782" s="29">
        <f ca="1">_xlfn.LOGNORM.INV(O2782,'Input Parameters'!$H$27,'Input Parameters'!$I$27)</f>
        <v>1.3770212411322269</v>
      </c>
      <c r="Q2782" s="10"/>
      <c r="R2782" s="15">
        <f>'Input Parameters'!$E$28</f>
        <v>12.7</v>
      </c>
      <c r="S2782" s="10">
        <f t="shared" ca="1" si="369"/>
        <v>0.14431714356844505</v>
      </c>
      <c r="T2782" s="25">
        <f ca="1">_xlfn.LOGNORM.INV(S2782,'Input Parameters'!$H$29,'Input Parameters'!$I$29)</f>
        <v>51.691657292650412</v>
      </c>
      <c r="U2782" s="10">
        <f t="shared" ca="1" si="370"/>
        <v>0.26442421715586839</v>
      </c>
      <c r="V2782" s="29">
        <f ca="1">IF('Input Parameters'!$D$30="Beta",_xlfn.BETA.INV(U2782,'Input Parameters'!$L$30,'Input Parameters'!$M$30,'Input Parameters'!$J$30,'Input Parameters'!$K$30),IF('Input Parameters'!$D$30="LogNorm",_xlfn.LOGNORM.INV(U2782,'Input Parameters'!$H$30,'Input Parameters'!$I$30)))</f>
        <v>0.77947218516195615</v>
      </c>
      <c r="W2782" s="2">
        <f ca="1">N2782+(P2782-N2782)*(1-ERF((T2782-R2782)/(2*SQRT(L2782*'Input Parameters'!$E$31))))</f>
        <v>0.19351481188678554</v>
      </c>
      <c r="X2782">
        <f t="shared" ca="1" si="371"/>
        <v>1</v>
      </c>
      <c r="Y2782" s="7"/>
    </row>
    <row r="2783" spans="1:25" ht="15" customHeight="1" x14ac:dyDescent="0.3">
      <c r="A2783" s="130">
        <v>2776</v>
      </c>
      <c r="B2783" s="10">
        <f t="shared" ca="1" si="363"/>
        <v>0.10765074342183256</v>
      </c>
      <c r="C2783" s="57">
        <f ca="1">_xlfn.NORM.INV(B2783,'Input Parameters'!$E$19,'Input Parameters'!$F$19)</f>
        <v>462.59445709512954</v>
      </c>
      <c r="D2783" s="10">
        <f t="shared" ca="1" si="364"/>
        <v>5.8877042604345453E-2</v>
      </c>
      <c r="E2783" s="59">
        <f ca="1">IF(_xlfn.NORM.INV(D2783,'Input Parameters'!$E$20,'Input Parameters'!$F$20)&lt;3500,3500,IF(_xlfn.NORM.INV(D2783,'Input Parameters'!$E$20,'Input Parameters'!$F$20)&gt;5500,5500,_xlfn.NORM.INV(D2783,'Input Parameters'!$E$20,'Input Parameters'!$F$20)))</f>
        <v>3705.0107343996297</v>
      </c>
      <c r="F2783" s="10">
        <f t="shared" ca="1" si="365"/>
        <v>0.93897761761332665</v>
      </c>
      <c r="G2783" s="61">
        <f ca="1">_xlfn.NORM.INV(F2783,'Input Parameters'!$E$21,'Input Parameters'!$F$21)</f>
        <v>297.00350668662412</v>
      </c>
      <c r="H2783" s="54">
        <f ca="1">EXP(E2783*(1/'Input Parameters'!$E$22-1/G2783))</f>
        <v>1.1858401391419549</v>
      </c>
      <c r="I2783" s="10">
        <f t="shared" ca="1" si="366"/>
        <v>0.11723665982997888</v>
      </c>
      <c r="J2783" s="29">
        <f ca="1">_xlfn.BETA.INV(I2783,'Input Parameters'!$L$24,'Input Parameters'!$M$24,'Input Parameters'!$J$24,'Input Parameters'!$K$24)</f>
        <v>0.41203759443008892</v>
      </c>
      <c r="K2783" s="156">
        <f ca="1">('Input Parameters'!$E$25/'Input Parameters'!$E$31)^$J2783</f>
        <v>5.2038505255967343E-2</v>
      </c>
      <c r="L2783" s="66">
        <f ca="1">$H2783*$C2783*'Input Parameters'!$E$23*K2783</f>
        <v>28.54640248076652</v>
      </c>
      <c r="M2783" s="23">
        <f t="shared" ca="1" si="367"/>
        <v>0.71545621169375406</v>
      </c>
      <c r="N2783" s="15">
        <f ca="1">_xlfn.NORM.INV(M2783,'Input Parameters'!$E$26,'Input Parameters'!$F$26)</f>
        <v>4.595731148582273E-2</v>
      </c>
      <c r="O2783" s="8">
        <f t="shared" ca="1" si="368"/>
        <v>0.59897423748245371</v>
      </c>
      <c r="P2783" s="29">
        <f ca="1">_xlfn.LOGNORM.INV(O2783,'Input Parameters'!$H$27,'Input Parameters'!$I$27)</f>
        <v>1.5906157315576905</v>
      </c>
      <c r="Q2783" s="10"/>
      <c r="R2783" s="15">
        <f>'Input Parameters'!$E$28</f>
        <v>12.7</v>
      </c>
      <c r="S2783" s="10">
        <f t="shared" ca="1" si="369"/>
        <v>0.21728285083466026</v>
      </c>
      <c r="T2783" s="25">
        <f ca="1">_xlfn.LOGNORM.INV(S2783,'Input Parameters'!$H$29,'Input Parameters'!$I$29)</f>
        <v>53.340795967238833</v>
      </c>
      <c r="U2783" s="10">
        <f t="shared" ca="1" si="370"/>
        <v>9.9309845821510589E-2</v>
      </c>
      <c r="V2783" s="29">
        <f ca="1">IF('Input Parameters'!$D$30="Beta",_xlfn.BETA.INV(U2783,'Input Parameters'!$L$30,'Input Parameters'!$M$30,'Input Parameters'!$J$30,'Input Parameters'!$K$30),IF('Input Parameters'!$D$30="LogNorm",_xlfn.LOGNORM.INV(U2783,'Input Parameters'!$H$30,'Input Parameters'!$I$30)))</f>
        <v>0.6018649171672088</v>
      </c>
      <c r="W2783" s="2">
        <f ca="1">N2783+(P2783-N2783)*(1-ERF((T2783-R2783)/(2*SQRT(L2783*'Input Parameters'!$E$31))))</f>
        <v>0.95834342913693782</v>
      </c>
      <c r="X2783">
        <f t="shared" ca="1" si="371"/>
        <v>0</v>
      </c>
      <c r="Y2783" s="7"/>
    </row>
    <row r="2784" spans="1:25" ht="15" customHeight="1" x14ac:dyDescent="0.3">
      <c r="A2784" s="130">
        <v>2777</v>
      </c>
      <c r="B2784" s="10">
        <f t="shared" ca="1" si="363"/>
        <v>0.18078007354699377</v>
      </c>
      <c r="C2784" s="57">
        <f ca="1">_xlfn.NORM.INV(B2784,'Input Parameters'!$E$19,'Input Parameters'!$F$19)</f>
        <v>490.20251434018155</v>
      </c>
      <c r="D2784" s="10">
        <f t="shared" ca="1" si="364"/>
        <v>0.82305349146919171</v>
      </c>
      <c r="E2784" s="59">
        <f ca="1">IF(_xlfn.NORM.INV(D2784,'Input Parameters'!$E$20,'Input Parameters'!$F$20)&lt;3500,3500,IF(_xlfn.NORM.INV(D2784,'Input Parameters'!$E$20,'Input Parameters'!$F$20)&gt;5500,5500,_xlfn.NORM.INV(D2784,'Input Parameters'!$E$20,'Input Parameters'!$F$20)))</f>
        <v>5448.9451897460722</v>
      </c>
      <c r="F2784" s="10">
        <f t="shared" ca="1" si="365"/>
        <v>0.25149886209019667</v>
      </c>
      <c r="G2784" s="61">
        <f ca="1">_xlfn.NORM.INV(F2784,'Input Parameters'!$E$21,'Input Parameters'!$F$21)</f>
        <v>279.58552524654607</v>
      </c>
      <c r="H2784" s="54">
        <f ca="1">EXP(E2784*(1/'Input Parameters'!$E$22-1/G2784))</f>
        <v>0.40971829377261787</v>
      </c>
      <c r="I2784" s="10">
        <f t="shared" ca="1" si="366"/>
        <v>0.95899839839434609</v>
      </c>
      <c r="J2784" s="29">
        <f ca="1">_xlfn.BETA.INV(I2784,'Input Parameters'!$L$24,'Input Parameters'!$M$24,'Input Parameters'!$J$24,'Input Parameters'!$K$24)</f>
        <v>0.84455068276369605</v>
      </c>
      <c r="K2784" s="156">
        <f ca="1">('Input Parameters'!$E$25/'Input Parameters'!$E$31)^$J2784</f>
        <v>2.3380813304425974E-3</v>
      </c>
      <c r="L2784" s="66">
        <f ca="1">$H2784*$C2784*'Input Parameters'!$E$23*K2784</f>
        <v>0.46959179933383099</v>
      </c>
      <c r="M2784" s="23">
        <f t="shared" ca="1" si="367"/>
        <v>0.41806569697204088</v>
      </c>
      <c r="N2784" s="15">
        <f ca="1">_xlfn.NORM.INV(M2784,'Input Parameters'!$E$26,'Input Parameters'!$F$26)</f>
        <v>2.9656267982624558E-2</v>
      </c>
      <c r="O2784" s="8">
        <f t="shared" ca="1" si="368"/>
        <v>0.19633934501017802</v>
      </c>
      <c r="P2784" s="29">
        <f ca="1">_xlfn.LOGNORM.INV(O2784,'Input Parameters'!$H$27,'Input Parameters'!$I$27)</f>
        <v>0.97536106755589536</v>
      </c>
      <c r="Q2784" s="10"/>
      <c r="R2784" s="15">
        <f>'Input Parameters'!$E$28</f>
        <v>12.7</v>
      </c>
      <c r="S2784" s="10">
        <f t="shared" ca="1" si="369"/>
        <v>0.83886351670630632</v>
      </c>
      <c r="T2784" s="25">
        <f ca="1">_xlfn.LOGNORM.INV(S2784,'Input Parameters'!$H$29,'Input Parameters'!$I$29)</f>
        <v>65.076263488579386</v>
      </c>
      <c r="U2784" s="10">
        <f t="shared" ca="1" si="370"/>
        <v>0.85358916566504084</v>
      </c>
      <c r="V2784" s="29">
        <f ca="1">IF('Input Parameters'!$D$30="Beta",_xlfn.BETA.INV(U2784,'Input Parameters'!$L$30,'Input Parameters'!$M$30,'Input Parameters'!$J$30,'Input Parameters'!$K$30),IF('Input Parameters'!$D$30="LogNorm",_xlfn.LOGNORM.INV(U2784,'Input Parameters'!$H$30,'Input Parameters'!$I$30)))</f>
        <v>1.512916778628326</v>
      </c>
      <c r="W2784" s="2">
        <f ca="1">N2784+(P2784-N2784)*(1-ERF((T2784-R2784)/(2*SQRT(L2784*'Input Parameters'!$E$31))))</f>
        <v>2.9656329427471585E-2</v>
      </c>
      <c r="X2784">
        <f t="shared" ca="1" si="371"/>
        <v>1</v>
      </c>
      <c r="Y2784" s="7"/>
    </row>
    <row r="2785" spans="1:25" ht="15" customHeight="1" x14ac:dyDescent="0.3">
      <c r="A2785" s="130">
        <v>2778</v>
      </c>
      <c r="B2785" s="10">
        <f t="shared" ca="1" si="363"/>
        <v>0.74194936244039889</v>
      </c>
      <c r="C2785" s="57">
        <f ca="1">_xlfn.NORM.INV(B2785,'Input Parameters'!$E$19,'Input Parameters'!$F$19)</f>
        <v>622.17150020233476</v>
      </c>
      <c r="D2785" s="10">
        <f t="shared" ca="1" si="364"/>
        <v>0.99931313165763813</v>
      </c>
      <c r="E2785" s="59">
        <f ca="1">IF(_xlfn.NORM.INV(D2785,'Input Parameters'!$E$20,'Input Parameters'!$F$20)&lt;3500,3500,IF(_xlfn.NORM.INV(D2785,'Input Parameters'!$E$20,'Input Parameters'!$F$20)&gt;5500,5500,_xlfn.NORM.INV(D2785,'Input Parameters'!$E$20,'Input Parameters'!$F$20)))</f>
        <v>5500</v>
      </c>
      <c r="F2785" s="10">
        <f t="shared" ca="1" si="365"/>
        <v>0.61051580502923686</v>
      </c>
      <c r="G2785" s="61">
        <f ca="1">_xlfn.NORM.INV(F2785,'Input Parameters'!$E$21,'Input Parameters'!$F$21)</f>
        <v>287.05601630597243</v>
      </c>
      <c r="H2785" s="54">
        <f ca="1">EXP(E2785*(1/'Input Parameters'!$E$22-1/G2785))</f>
        <v>0.67794278775662498</v>
      </c>
      <c r="I2785" s="10">
        <f t="shared" ca="1" si="366"/>
        <v>4.556381940622467E-2</v>
      </c>
      <c r="J2785" s="29">
        <f ca="1">_xlfn.BETA.INV(I2785,'Input Parameters'!$L$24,'Input Parameters'!$M$24,'Input Parameters'!$J$24,'Input Parameters'!$K$24)</f>
        <v>0.33406207757650341</v>
      </c>
      <c r="K2785" s="156">
        <f ca="1">('Input Parameters'!$E$25/'Input Parameters'!$E$31)^$J2785</f>
        <v>9.104419262638426E-2</v>
      </c>
      <c r="L2785" s="66">
        <f ca="1">$H2785*$C2785*'Input Parameters'!$E$23*K2785</f>
        <v>38.40213830234746</v>
      </c>
      <c r="M2785" s="23">
        <f t="shared" ca="1" si="367"/>
        <v>0.4564959622144158</v>
      </c>
      <c r="N2785" s="15">
        <f ca="1">_xlfn.NORM.INV(M2785,'Input Parameters'!$E$26,'Input Parameters'!$F$26)</f>
        <v>3.1705424889190426E-2</v>
      </c>
      <c r="O2785" s="8">
        <f t="shared" ca="1" si="368"/>
        <v>9.2909175511663444E-2</v>
      </c>
      <c r="P2785" s="29">
        <f ca="1">_xlfn.LOGNORM.INV(O2785,'Input Parameters'!$H$27,'Input Parameters'!$I$27)</f>
        <v>0.79285062504699322</v>
      </c>
      <c r="Q2785" s="10"/>
      <c r="R2785" s="15">
        <f>'Input Parameters'!$E$28</f>
        <v>12.7</v>
      </c>
      <c r="S2785" s="10">
        <f t="shared" ca="1" si="369"/>
        <v>0.64735659242108434</v>
      </c>
      <c r="T2785" s="25">
        <f ca="1">_xlfn.LOGNORM.INV(S2785,'Input Parameters'!$H$29,'Input Parameters'!$I$29)</f>
        <v>60.757654453677411</v>
      </c>
      <c r="U2785" s="10">
        <f t="shared" ca="1" si="370"/>
        <v>7.6639820554956106E-2</v>
      </c>
      <c r="V2785" s="29">
        <f ca="1">IF('Input Parameters'!$D$30="Beta",_xlfn.BETA.INV(U2785,'Input Parameters'!$L$30,'Input Parameters'!$M$30,'Input Parameters'!$J$30,'Input Parameters'!$K$30),IF('Input Parameters'!$D$30="LogNorm",_xlfn.LOGNORM.INV(U2785,'Input Parameters'!$H$30,'Input Parameters'!$I$30)))</f>
        <v>0.56896543662305832</v>
      </c>
      <c r="W2785" s="2">
        <f ca="1">N2785+(P2785-N2785)*(1-ERF((T2785-R2785)/(2*SQRT(L2785*'Input Parameters'!$E$31))))</f>
        <v>0.47578887972239686</v>
      </c>
      <c r="X2785">
        <f t="shared" ca="1" si="371"/>
        <v>1</v>
      </c>
      <c r="Y2785" s="7"/>
    </row>
    <row r="2786" spans="1:25" ht="15" customHeight="1" x14ac:dyDescent="0.3">
      <c r="A2786" s="130">
        <v>2779</v>
      </c>
      <c r="B2786" s="10">
        <f t="shared" ca="1" si="363"/>
        <v>0.20082771843005409</v>
      </c>
      <c r="C2786" s="57">
        <f ca="1">_xlfn.NORM.INV(B2786,'Input Parameters'!$E$19,'Input Parameters'!$F$19)</f>
        <v>496.43252339268531</v>
      </c>
      <c r="D2786" s="10">
        <f t="shared" ca="1" si="364"/>
        <v>7.4278728791982607E-2</v>
      </c>
      <c r="E2786" s="59">
        <f ca="1">IF(_xlfn.NORM.INV(D2786,'Input Parameters'!$E$20,'Input Parameters'!$F$20)&lt;3500,3500,IF(_xlfn.NORM.INV(D2786,'Input Parameters'!$E$20,'Input Parameters'!$F$20)&gt;5500,5500,_xlfn.NORM.INV(D2786,'Input Parameters'!$E$20,'Input Parameters'!$F$20)))</f>
        <v>3788.7480805094206</v>
      </c>
      <c r="F2786" s="10">
        <f t="shared" ca="1" si="365"/>
        <v>0.56586462013810335</v>
      </c>
      <c r="G2786" s="61">
        <f ca="1">_xlfn.NORM.INV(F2786,'Input Parameters'!$E$21,'Input Parameters'!$F$21)</f>
        <v>286.15362331613676</v>
      </c>
      <c r="H2786" s="54">
        <f ca="1">EXP(E2786*(1/'Input Parameters'!$E$22-1/G2786))</f>
        <v>0.73390318601107596</v>
      </c>
      <c r="I2786" s="10">
        <f t="shared" ca="1" si="366"/>
        <v>0.15841464722073473</v>
      </c>
      <c r="J2786" s="29">
        <f ca="1">_xlfn.BETA.INV(I2786,'Input Parameters'!$L$24,'Input Parameters'!$M$24,'Input Parameters'!$J$24,'Input Parameters'!$K$24)</f>
        <v>0.44250633422264024</v>
      </c>
      <c r="K2786" s="156">
        <f ca="1">('Input Parameters'!$E$25/'Input Parameters'!$E$31)^$J2786</f>
        <v>4.1821684425668547E-2</v>
      </c>
      <c r="L2786" s="66">
        <f ca="1">$H2786*$C2786*'Input Parameters'!$E$23*K2786</f>
        <v>15.237036922059529</v>
      </c>
      <c r="M2786" s="23">
        <f t="shared" ca="1" si="367"/>
        <v>0.13506659467855719</v>
      </c>
      <c r="N2786" s="15">
        <f ca="1">_xlfn.NORM.INV(M2786,'Input Parameters'!$E$26,'Input Parameters'!$F$26)</f>
        <v>1.0842126359734548E-2</v>
      </c>
      <c r="O2786" s="8">
        <f t="shared" ca="1" si="368"/>
        <v>0.52033891022599121</v>
      </c>
      <c r="P2786" s="29">
        <f ca="1">_xlfn.LOGNORM.INV(O2786,'Input Parameters'!$H$27,'Input Parameters'!$I$27)</f>
        <v>1.4561219583649823</v>
      </c>
      <c r="Q2786" s="10"/>
      <c r="R2786" s="15">
        <f>'Input Parameters'!$E$28</f>
        <v>12.7</v>
      </c>
      <c r="S2786" s="10">
        <f t="shared" ca="1" si="369"/>
        <v>0.86753148435735417</v>
      </c>
      <c r="T2786" s="25">
        <f ca="1">_xlfn.LOGNORM.INV(S2786,'Input Parameters'!$H$29,'Input Parameters'!$I$29)</f>
        <v>65.995993552130145</v>
      </c>
      <c r="U2786" s="10">
        <f t="shared" ca="1" si="370"/>
        <v>8.0093223657499157E-3</v>
      </c>
      <c r="V2786" s="29">
        <f ca="1">IF('Input Parameters'!$D$30="Beta",_xlfn.BETA.INV(U2786,'Input Parameters'!$L$30,'Input Parameters'!$M$30,'Input Parameters'!$J$30,'Input Parameters'!$K$30),IF('Input Parameters'!$D$30="LogNorm",_xlfn.LOGNORM.INV(U2786,'Input Parameters'!$H$30,'Input Parameters'!$I$30)))</f>
        <v>0.38652024465321777</v>
      </c>
      <c r="W2786" s="2">
        <f ca="1">N2786+(P2786-N2786)*(1-ERF((T2786-R2786)/(2*SQRT(L2786*'Input Parameters'!$E$31))))</f>
        <v>0.49402808620952354</v>
      </c>
      <c r="X2786">
        <f t="shared" ca="1" si="371"/>
        <v>0</v>
      </c>
      <c r="Y2786" s="7"/>
    </row>
    <row r="2787" spans="1:25" ht="15" customHeight="1" x14ac:dyDescent="0.3">
      <c r="A2787" s="130">
        <v>2780</v>
      </c>
      <c r="B2787" s="10">
        <f t="shared" ca="1" si="363"/>
        <v>5.5887800233823337E-2</v>
      </c>
      <c r="C2787" s="57">
        <f ca="1">_xlfn.NORM.INV(B2787,'Input Parameters'!$E$19,'Input Parameters'!$F$19)</f>
        <v>432.92280104483757</v>
      </c>
      <c r="D2787" s="10">
        <f t="shared" ca="1" si="364"/>
        <v>9.6572292592786324E-2</v>
      </c>
      <c r="E2787" s="59">
        <f ca="1">IF(_xlfn.NORM.INV(D2787,'Input Parameters'!$E$20,'Input Parameters'!$F$20)&lt;3500,3500,IF(_xlfn.NORM.INV(D2787,'Input Parameters'!$E$20,'Input Parameters'!$F$20)&gt;5500,5500,_xlfn.NORM.INV(D2787,'Input Parameters'!$E$20,'Input Parameters'!$F$20)))</f>
        <v>3889.0670819243287</v>
      </c>
      <c r="F2787" s="10">
        <f t="shared" ca="1" si="365"/>
        <v>2.7256708842702926E-2</v>
      </c>
      <c r="G2787" s="61">
        <f ca="1">_xlfn.NORM.INV(F2787,'Input Parameters'!$E$21,'Input Parameters'!$F$21)</f>
        <v>269.73730782731741</v>
      </c>
      <c r="H2787" s="54">
        <f ca="1">EXP(E2787*(1/'Input Parameters'!$E$22-1/G2787))</f>
        <v>0.31831513175759585</v>
      </c>
      <c r="I2787" s="10">
        <f t="shared" ca="1" si="366"/>
        <v>0.1490484941406095</v>
      </c>
      <c r="J2787" s="29">
        <f ca="1">_xlfn.BETA.INV(I2787,'Input Parameters'!$L$24,'Input Parameters'!$M$24,'Input Parameters'!$J$24,'Input Parameters'!$K$24)</f>
        <v>0.43605855796131548</v>
      </c>
      <c r="K2787" s="156">
        <f ca="1">('Input Parameters'!$E$25/'Input Parameters'!$E$31)^$J2787</f>
        <v>4.3801514829047775E-2</v>
      </c>
      <c r="L2787" s="66">
        <f ca="1">$H2787*$C2787*'Input Parameters'!$E$23*K2787</f>
        <v>6.0361062286965641</v>
      </c>
      <c r="M2787" s="23">
        <f t="shared" ca="1" si="367"/>
        <v>8.5865411797807045E-2</v>
      </c>
      <c r="N2787" s="15">
        <f ca="1">_xlfn.NORM.INV(M2787,'Input Parameters'!$E$26,'Input Parameters'!$F$26)</f>
        <v>5.3000678430234552E-3</v>
      </c>
      <c r="O2787" s="8">
        <f t="shared" ca="1" si="368"/>
        <v>0.75863601921065393</v>
      </c>
      <c r="P2787" s="29">
        <f ca="1">_xlfn.LOGNORM.INV(O2787,'Input Parameters'!$H$27,'Input Parameters'!$I$27)</f>
        <v>1.9420609697338749</v>
      </c>
      <c r="Q2787" s="10"/>
      <c r="R2787" s="15">
        <f>'Input Parameters'!$E$28</f>
        <v>12.7</v>
      </c>
      <c r="S2787" s="10">
        <f t="shared" ca="1" si="369"/>
        <v>0.89361867112921645</v>
      </c>
      <c r="T2787" s="25">
        <f ca="1">_xlfn.LOGNORM.INV(S2787,'Input Parameters'!$H$29,'Input Parameters'!$I$29)</f>
        <v>66.97537751628262</v>
      </c>
      <c r="U2787" s="10">
        <f t="shared" ca="1" si="370"/>
        <v>0.67737265332523633</v>
      </c>
      <c r="V2787" s="29">
        <f ca="1">IF('Input Parameters'!$D$30="Beta",_xlfn.BETA.INV(U2787,'Input Parameters'!$L$30,'Input Parameters'!$M$30,'Input Parameters'!$J$30,'Input Parameters'!$K$30),IF('Input Parameters'!$D$30="LogNorm",_xlfn.LOGNORM.INV(U2787,'Input Parameters'!$H$30,'Input Parameters'!$I$30)))</f>
        <v>1.1981150023815232</v>
      </c>
      <c r="W2787" s="2">
        <f ca="1">N2787+(P2787-N2787)*(1-ERF((T2787-R2787)/(2*SQRT(L2787*'Input Parameters'!$E$31))))</f>
        <v>0.23434903678856553</v>
      </c>
      <c r="X2787">
        <f t="shared" ca="1" si="371"/>
        <v>1</v>
      </c>
      <c r="Y2787" s="7"/>
    </row>
    <row r="2788" spans="1:25" ht="15" customHeight="1" x14ac:dyDescent="0.3">
      <c r="A2788" s="130">
        <v>2781</v>
      </c>
      <c r="B2788" s="10">
        <f t="shared" ca="1" si="363"/>
        <v>0.22694620709258695</v>
      </c>
      <c r="C2788" s="57">
        <f ca="1">_xlfn.NORM.INV(B2788,'Input Parameters'!$E$19,'Input Parameters'!$F$19)</f>
        <v>504.0144360286514</v>
      </c>
      <c r="D2788" s="10">
        <f t="shared" ca="1" si="364"/>
        <v>0.74257936023934867</v>
      </c>
      <c r="E2788" s="59">
        <f ca="1">IF(_xlfn.NORM.INV(D2788,'Input Parameters'!$E$20,'Input Parameters'!$F$20)&lt;3500,3500,IF(_xlfn.NORM.INV(D2788,'Input Parameters'!$E$20,'Input Parameters'!$F$20)&gt;5500,5500,_xlfn.NORM.INV(D2788,'Input Parameters'!$E$20,'Input Parameters'!$F$20)))</f>
        <v>5255.9225476896481</v>
      </c>
      <c r="F2788" s="10">
        <f t="shared" ca="1" si="365"/>
        <v>4.034817791947154E-2</v>
      </c>
      <c r="G2788" s="61">
        <f ca="1">_xlfn.NORM.INV(F2788,'Input Parameters'!$E$21,'Input Parameters'!$F$21)</f>
        <v>271.12125344517597</v>
      </c>
      <c r="H2788" s="54">
        <f ca="1">EXP(E2788*(1/'Input Parameters'!$E$22-1/G2788))</f>
        <v>0.23514048846038349</v>
      </c>
      <c r="I2788" s="10">
        <f t="shared" ca="1" si="366"/>
        <v>0.37003441413448801</v>
      </c>
      <c r="J2788" s="29">
        <f ca="1">_xlfn.BETA.INV(I2788,'Input Parameters'!$L$24,'Input Parameters'!$M$24,'Input Parameters'!$J$24,'Input Parameters'!$K$24)</f>
        <v>0.55301202625347823</v>
      </c>
      <c r="K2788" s="156">
        <f ca="1">('Input Parameters'!$E$25/'Input Parameters'!$E$31)^$J2788</f>
        <v>1.8929037436514581E-2</v>
      </c>
      <c r="L2788" s="66">
        <f ca="1">$H2788*$C2788*'Input Parameters'!$E$23*K2788</f>
        <v>2.2433597414087769</v>
      </c>
      <c r="M2788" s="23">
        <f t="shared" ca="1" si="367"/>
        <v>0.25971418510478239</v>
      </c>
      <c r="N2788" s="15">
        <f ca="1">_xlfn.NORM.INV(M2788,'Input Parameters'!$E$26,'Input Parameters'!$F$26)</f>
        <v>2.0471237056083585E-2</v>
      </c>
      <c r="O2788" s="8">
        <f t="shared" ca="1" si="368"/>
        <v>0.43248681365669839</v>
      </c>
      <c r="P2788" s="29">
        <f ca="1">_xlfn.LOGNORM.INV(O2788,'Input Parameters'!$H$27,'Input Parameters'!$I$27)</f>
        <v>1.3204617629640074</v>
      </c>
      <c r="Q2788" s="10"/>
      <c r="R2788" s="15">
        <f>'Input Parameters'!$E$28</f>
        <v>12.7</v>
      </c>
      <c r="S2788" s="10">
        <f t="shared" ca="1" si="369"/>
        <v>0.87329640665294206</v>
      </c>
      <c r="T2788" s="25">
        <f ca="1">_xlfn.LOGNORM.INV(S2788,'Input Parameters'!$H$29,'Input Parameters'!$I$29)</f>
        <v>66.198695263073148</v>
      </c>
      <c r="U2788" s="10">
        <f t="shared" ca="1" si="370"/>
        <v>0.6858822213813679</v>
      </c>
      <c r="V2788" s="29">
        <f ca="1">IF('Input Parameters'!$D$30="Beta",_xlfn.BETA.INV(U2788,'Input Parameters'!$L$30,'Input Parameters'!$M$30,'Input Parameters'!$J$30,'Input Parameters'!$K$30),IF('Input Parameters'!$D$30="LogNorm",_xlfn.LOGNORM.INV(U2788,'Input Parameters'!$H$30,'Input Parameters'!$I$30)))</f>
        <v>1.2094353751466782</v>
      </c>
      <c r="W2788" s="2">
        <f ca="1">N2788+(P2788-N2788)*(1-ERF((T2788-R2788)/(2*SQRT(L2788*'Input Parameters'!$E$31))))</f>
        <v>3.548272588849536E-2</v>
      </c>
      <c r="X2788">
        <f t="shared" ca="1" si="371"/>
        <v>1</v>
      </c>
      <c r="Y2788" s="7"/>
    </row>
    <row r="2789" spans="1:25" ht="15" customHeight="1" x14ac:dyDescent="0.3">
      <c r="A2789" s="130">
        <v>2782</v>
      </c>
      <c r="B2789" s="10">
        <f t="shared" ca="1" si="363"/>
        <v>0.13415395221257176</v>
      </c>
      <c r="C2789" s="57">
        <f ca="1">_xlfn.NORM.INV(B2789,'Input Parameters'!$E$19,'Input Parameters'!$F$19)</f>
        <v>473.76123147722365</v>
      </c>
      <c r="D2789" s="10">
        <f t="shared" ca="1" si="364"/>
        <v>0.85140464893231027</v>
      </c>
      <c r="E2789" s="59">
        <f ca="1">IF(_xlfn.NORM.INV(D2789,'Input Parameters'!$E$20,'Input Parameters'!$F$20)&lt;3500,3500,IF(_xlfn.NORM.INV(D2789,'Input Parameters'!$E$20,'Input Parameters'!$F$20)&gt;5500,5500,_xlfn.NORM.INV(D2789,'Input Parameters'!$E$20,'Input Parameters'!$F$20)))</f>
        <v>5500</v>
      </c>
      <c r="F2789" s="10">
        <f t="shared" ca="1" si="365"/>
        <v>0.66192829097114736</v>
      </c>
      <c r="G2789" s="61">
        <f ca="1">_xlfn.NORM.INV(F2789,'Input Parameters'!$E$21,'Input Parameters'!$F$21)</f>
        <v>288.13336981225586</v>
      </c>
      <c r="H2789" s="54">
        <f ca="1">EXP(E2789*(1/'Input Parameters'!$E$22-1/G2789))</f>
        <v>0.72829322357077941</v>
      </c>
      <c r="I2789" s="10">
        <f t="shared" ca="1" si="366"/>
        <v>0.40458920787680452</v>
      </c>
      <c r="J2789" s="29">
        <f ca="1">_xlfn.BETA.INV(I2789,'Input Parameters'!$L$24,'Input Parameters'!$M$24,'Input Parameters'!$J$24,'Input Parameters'!$K$24)</f>
        <v>0.56786365843268727</v>
      </c>
      <c r="K2789" s="156">
        <f ca="1">('Input Parameters'!$E$25/'Input Parameters'!$E$31)^$J2789</f>
        <v>1.7016070534944222E-2</v>
      </c>
      <c r="L2789" s="66">
        <f ca="1">$H2789*$C2789*'Input Parameters'!$E$23*K2789</f>
        <v>5.8711755367657794</v>
      </c>
      <c r="M2789" s="23">
        <f t="shared" ca="1" si="367"/>
        <v>0.36129253416598084</v>
      </c>
      <c r="N2789" s="15">
        <f ca="1">_xlfn.NORM.INV(M2789,'Input Parameters'!$E$26,'Input Parameters'!$F$26)</f>
        <v>2.6544873216502222E-2</v>
      </c>
      <c r="O2789" s="8">
        <f t="shared" ca="1" si="368"/>
        <v>0.80617473286158869</v>
      </c>
      <c r="P2789" s="29">
        <f ca="1">_xlfn.LOGNORM.INV(O2789,'Input Parameters'!$H$27,'Input Parameters'!$I$27)</f>
        <v>2.0863257564324127</v>
      </c>
      <c r="Q2789" s="10"/>
      <c r="R2789" s="15">
        <f>'Input Parameters'!$E$28</f>
        <v>12.7</v>
      </c>
      <c r="S2789" s="10">
        <f t="shared" ca="1" si="369"/>
        <v>0.42963225124130799</v>
      </c>
      <c r="T2789" s="25">
        <f ca="1">_xlfn.LOGNORM.INV(S2789,'Input Parameters'!$H$29,'Input Parameters'!$I$29)</f>
        <v>57.084054958844611</v>
      </c>
      <c r="U2789" s="10">
        <f t="shared" ca="1" si="370"/>
        <v>0.42687381208934816</v>
      </c>
      <c r="V2789" s="29">
        <f ca="1">IF('Input Parameters'!$D$30="Beta",_xlfn.BETA.INV(U2789,'Input Parameters'!$L$30,'Input Parameters'!$M$30,'Input Parameters'!$J$30,'Input Parameters'!$K$30),IF('Input Parameters'!$D$30="LogNorm",_xlfn.LOGNORM.INV(U2789,'Input Parameters'!$H$30,'Input Parameters'!$I$30)))</f>
        <v>0.92914873191807079</v>
      </c>
      <c r="W2789" s="2">
        <f ca="1">N2789+(P2789-N2789)*(1-ERF((T2789-R2789)/(2*SQRT(L2789*'Input Parameters'!$E$31))))</f>
        <v>0.42869293787630069</v>
      </c>
      <c r="X2789">
        <f t="shared" ca="1" si="371"/>
        <v>1</v>
      </c>
      <c r="Y2789" s="7"/>
    </row>
    <row r="2790" spans="1:25" ht="15" customHeight="1" x14ac:dyDescent="0.3">
      <c r="A2790" s="130">
        <v>2783</v>
      </c>
      <c r="B2790" s="10">
        <f t="shared" ca="1" si="363"/>
        <v>0.94532440808306062</v>
      </c>
      <c r="C2790" s="57">
        <f ca="1">_xlfn.NORM.INV(B2790,'Input Parameters'!$E$19,'Input Parameters'!$F$19)</f>
        <v>702.59431925416197</v>
      </c>
      <c r="D2790" s="10">
        <f t="shared" ca="1" si="364"/>
        <v>0.31225034048806244</v>
      </c>
      <c r="E2790" s="59">
        <f ca="1">IF(_xlfn.NORM.INV(D2790,'Input Parameters'!$E$20,'Input Parameters'!$F$20)&lt;3500,3500,IF(_xlfn.NORM.INV(D2790,'Input Parameters'!$E$20,'Input Parameters'!$F$20)&gt;5500,5500,_xlfn.NORM.INV(D2790,'Input Parameters'!$E$20,'Input Parameters'!$F$20)))</f>
        <v>4457.3627839680894</v>
      </c>
      <c r="F2790" s="10">
        <f t="shared" ca="1" si="365"/>
        <v>5.5941332442862812E-2</v>
      </c>
      <c r="G2790" s="61">
        <f ca="1">_xlfn.NORM.INV(F2790,'Input Parameters'!$E$21,'Input Parameters'!$F$21)</f>
        <v>272.35426859306313</v>
      </c>
      <c r="H2790" s="54">
        <f ca="1">EXP(E2790*(1/'Input Parameters'!$E$22-1/G2790))</f>
        <v>0.31562362977531183</v>
      </c>
      <c r="I2790" s="10">
        <f t="shared" ca="1" si="366"/>
        <v>0.10859146585064827</v>
      </c>
      <c r="J2790" s="29">
        <f ca="1">_xlfn.BETA.INV(I2790,'Input Parameters'!$L$24,'Input Parameters'!$M$24,'Input Parameters'!$J$24,'Input Parameters'!$K$24)</f>
        <v>0.40479702623066177</v>
      </c>
      <c r="K2790" s="156">
        <f ca="1">('Input Parameters'!$E$25/'Input Parameters'!$E$31)^$J2790</f>
        <v>5.4812841025887446E-2</v>
      </c>
      <c r="L2790" s="66">
        <f ca="1">$H2790*$C2790*'Input Parameters'!$E$23*K2790</f>
        <v>12.155041804215598</v>
      </c>
      <c r="M2790" s="23">
        <f t="shared" ca="1" si="367"/>
        <v>0.60922333353709501</v>
      </c>
      <c r="N2790" s="15">
        <f ca="1">_xlfn.NORM.INV(M2790,'Input Parameters'!$E$26,'Input Parameters'!$F$26)</f>
        <v>3.9823202264181921E-2</v>
      </c>
      <c r="O2790" s="8">
        <f t="shared" ca="1" si="368"/>
        <v>0.8728307436049445</v>
      </c>
      <c r="P2790" s="29">
        <f ca="1">_xlfn.LOGNORM.INV(O2790,'Input Parameters'!$H$27,'Input Parameters'!$I$27)</f>
        <v>2.3572718078073525</v>
      </c>
      <c r="Q2790" s="10"/>
      <c r="R2790" s="15">
        <f>'Input Parameters'!$E$28</f>
        <v>12.7</v>
      </c>
      <c r="S2790" s="10">
        <f t="shared" ca="1" si="369"/>
        <v>0.15865276696193831</v>
      </c>
      <c r="T2790" s="25">
        <f ca="1">_xlfn.LOGNORM.INV(S2790,'Input Parameters'!$H$29,'Input Parameters'!$I$29)</f>
        <v>52.047546429485877</v>
      </c>
      <c r="U2790" s="10">
        <f t="shared" ca="1" si="370"/>
        <v>0.6978800487310387</v>
      </c>
      <c r="V2790" s="29">
        <f ca="1">IF('Input Parameters'!$D$30="Beta",_xlfn.BETA.INV(U2790,'Input Parameters'!$L$30,'Input Parameters'!$M$30,'Input Parameters'!$J$30,'Input Parameters'!$K$30),IF('Input Parameters'!$D$30="LogNorm",_xlfn.LOGNORM.INV(U2790,'Input Parameters'!$H$30,'Input Parameters'!$I$30)))</f>
        <v>1.2258092977674602</v>
      </c>
      <c r="W2790" s="2">
        <f ca="1">N2790+(P2790-N2790)*(1-ERF((T2790-R2790)/(2*SQRT(L2790*'Input Parameters'!$E$31))))</f>
        <v>1.0243855020488271</v>
      </c>
      <c r="X2790">
        <f t="shared" ca="1" si="371"/>
        <v>1</v>
      </c>
      <c r="Y2790" s="7"/>
    </row>
    <row r="2791" spans="1:25" ht="15" customHeight="1" x14ac:dyDescent="0.3">
      <c r="A2791" s="130">
        <v>2784</v>
      </c>
      <c r="B2791" s="10">
        <f t="shared" ca="1" si="363"/>
        <v>0.33596144839170394</v>
      </c>
      <c r="C2791" s="57">
        <f ca="1">_xlfn.NORM.INV(B2791,'Input Parameters'!$E$19,'Input Parameters'!$F$19)</f>
        <v>531.51336940042688</v>
      </c>
      <c r="D2791" s="10">
        <f t="shared" ca="1" si="364"/>
        <v>0.40817627580278226</v>
      </c>
      <c r="E2791" s="59">
        <f ca="1">IF(_xlfn.NORM.INV(D2791,'Input Parameters'!$E$20,'Input Parameters'!$F$20)&lt;3500,3500,IF(_xlfn.NORM.INV(D2791,'Input Parameters'!$E$20,'Input Parameters'!$F$20)&gt;5500,5500,_xlfn.NORM.INV(D2791,'Input Parameters'!$E$20,'Input Parameters'!$F$20)))</f>
        <v>4637.4328473969626</v>
      </c>
      <c r="F2791" s="10">
        <f t="shared" ca="1" si="365"/>
        <v>0.8079427533146939</v>
      </c>
      <c r="G2791" s="61">
        <f ca="1">_xlfn.NORM.INV(F2791,'Input Parameters'!$E$21,'Input Parameters'!$F$21)</f>
        <v>291.69087430059824</v>
      </c>
      <c r="H2791" s="54">
        <f ca="1">EXP(E2791*(1/'Input Parameters'!$E$22-1/G2791))</f>
        <v>0.93142988034866181</v>
      </c>
      <c r="I2791" s="10">
        <f t="shared" ca="1" si="366"/>
        <v>9.9911958273642631E-2</v>
      </c>
      <c r="J2791" s="29">
        <f ca="1">_xlfn.BETA.INV(I2791,'Input Parameters'!$L$24,'Input Parameters'!$M$24,'Input Parameters'!$J$24,'Input Parameters'!$K$24)</f>
        <v>0.39713599296259916</v>
      </c>
      <c r="K2791" s="156">
        <f ca="1">('Input Parameters'!$E$25/'Input Parameters'!$E$31)^$J2791</f>
        <v>5.7909490298032926E-2</v>
      </c>
      <c r="L2791" s="66">
        <f ca="1">$H2791*$C2791*'Input Parameters'!$E$23*K2791</f>
        <v>28.669102769821745</v>
      </c>
      <c r="M2791" s="23">
        <f t="shared" ca="1" si="367"/>
        <v>0.34842954208425614</v>
      </c>
      <c r="N2791" s="15">
        <f ca="1">_xlfn.NORM.INV(M2791,'Input Parameters'!$E$26,'Input Parameters'!$F$26)</f>
        <v>2.5819159046666058E-2</v>
      </c>
      <c r="O2791" s="8">
        <f t="shared" ca="1" si="368"/>
        <v>0.48785890913057894</v>
      </c>
      <c r="P2791" s="29">
        <f ca="1">_xlfn.LOGNORM.INV(O2791,'Input Parameters'!$H$27,'Input Parameters'!$I$27)</f>
        <v>1.4045905473296607</v>
      </c>
      <c r="Q2791" s="10"/>
      <c r="R2791" s="15">
        <f>'Input Parameters'!$E$28</f>
        <v>12.7</v>
      </c>
      <c r="S2791" s="10">
        <f t="shared" ca="1" si="369"/>
        <v>0.12614781367192118</v>
      </c>
      <c r="T2791" s="25">
        <f ca="1">_xlfn.LOGNORM.INV(S2791,'Input Parameters'!$H$29,'Input Parameters'!$I$29)</f>
        <v>51.208350877659953</v>
      </c>
      <c r="U2791" s="10">
        <f t="shared" ca="1" si="370"/>
        <v>0.98891340465586897</v>
      </c>
      <c r="V2791" s="29">
        <f ca="1">IF('Input Parameters'!$D$30="Beta",_xlfn.BETA.INV(U2791,'Input Parameters'!$L$30,'Input Parameters'!$M$30,'Input Parameters'!$J$30,'Input Parameters'!$K$30),IF('Input Parameters'!$D$30="LogNorm",_xlfn.LOGNORM.INV(U2791,'Input Parameters'!$H$30,'Input Parameters'!$I$30)))</f>
        <v>2.4626261789123984</v>
      </c>
      <c r="W2791" s="2">
        <f ca="1">N2791+(P2791-N2791)*(1-ERF((T2791-R2791)/(2*SQRT(L2791*'Input Parameters'!$E$31))))</f>
        <v>0.86834268817029847</v>
      </c>
      <c r="X2791">
        <f t="shared" ca="1" si="371"/>
        <v>1</v>
      </c>
      <c r="Y2791" s="7"/>
    </row>
    <row r="2792" spans="1:25" ht="15" customHeight="1" x14ac:dyDescent="0.3">
      <c r="A2792" s="130">
        <v>2785</v>
      </c>
      <c r="B2792" s="10">
        <f t="shared" ca="1" si="363"/>
        <v>0.42865224659998846</v>
      </c>
      <c r="C2792" s="57">
        <f ca="1">_xlfn.NORM.INV(B2792,'Input Parameters'!$E$19,'Input Parameters'!$F$19)</f>
        <v>552.10635211403053</v>
      </c>
      <c r="D2792" s="10">
        <f t="shared" ca="1" si="364"/>
        <v>9.7529896713741349E-2</v>
      </c>
      <c r="E2792" s="59">
        <f ca="1">IF(_xlfn.NORM.INV(D2792,'Input Parameters'!$E$20,'Input Parameters'!$F$20)&lt;3500,3500,IF(_xlfn.NORM.INV(D2792,'Input Parameters'!$E$20,'Input Parameters'!$F$20)&gt;5500,5500,_xlfn.NORM.INV(D2792,'Input Parameters'!$E$20,'Input Parameters'!$F$20)))</f>
        <v>3892.9712713247795</v>
      </c>
      <c r="F2792" s="10">
        <f t="shared" ca="1" si="365"/>
        <v>0.32231974810810271</v>
      </c>
      <c r="G2792" s="61">
        <f ca="1">_xlfn.NORM.INV(F2792,'Input Parameters'!$E$21,'Input Parameters'!$F$21)</f>
        <v>281.22479679897026</v>
      </c>
      <c r="H2792" s="54">
        <f ca="1">EXP(E2792*(1/'Input Parameters'!$E$22-1/G2792))</f>
        <v>0.57331226563464177</v>
      </c>
      <c r="I2792" s="10">
        <f t="shared" ca="1" si="366"/>
        <v>0.77313233909166112</v>
      </c>
      <c r="J2792" s="29">
        <f ca="1">_xlfn.BETA.INV(I2792,'Input Parameters'!$L$24,'Input Parameters'!$M$24,'Input Parameters'!$J$24,'Input Parameters'!$K$24)</f>
        <v>0.72170757170784272</v>
      </c>
      <c r="K2792" s="156">
        <f ca="1">('Input Parameters'!$E$25/'Input Parameters'!$E$31)^$J2792</f>
        <v>5.6437659753172031E-3</v>
      </c>
      <c r="L2792" s="66">
        <f ca="1">$H2792*$C2792*'Input Parameters'!$E$23*K2792</f>
        <v>1.7864175396091697</v>
      </c>
      <c r="M2792" s="23">
        <f t="shared" ca="1" si="367"/>
        <v>0.50343461188321015</v>
      </c>
      <c r="N2792" s="15">
        <f ca="1">_xlfn.NORM.INV(M2792,'Input Parameters'!$E$26,'Input Parameters'!$F$26)</f>
        <v>3.418079743391586E-2</v>
      </c>
      <c r="O2792" s="8">
        <f t="shared" ca="1" si="368"/>
        <v>0.49096365530655772</v>
      </c>
      <c r="P2792" s="29">
        <f ca="1">_xlfn.LOGNORM.INV(O2792,'Input Parameters'!$H$27,'Input Parameters'!$I$27)</f>
        <v>1.4094366641441687</v>
      </c>
      <c r="Q2792" s="10"/>
      <c r="R2792" s="15">
        <f>'Input Parameters'!$E$28</f>
        <v>12.7</v>
      </c>
      <c r="S2792" s="10">
        <f t="shared" ca="1" si="369"/>
        <v>0.34395508179284229</v>
      </c>
      <c r="T2792" s="25">
        <f ca="1">_xlfn.LOGNORM.INV(S2792,'Input Parameters'!$H$29,'Input Parameters'!$I$29)</f>
        <v>55.663949264109469</v>
      </c>
      <c r="U2792" s="10">
        <f t="shared" ca="1" si="370"/>
        <v>0.43369020115132439</v>
      </c>
      <c r="V2792" s="29">
        <f ca="1">IF('Input Parameters'!$D$30="Beta",_xlfn.BETA.INV(U2792,'Input Parameters'!$L$30,'Input Parameters'!$M$30,'Input Parameters'!$J$30,'Input Parameters'!$K$30),IF('Input Parameters'!$D$30="LogNorm",_xlfn.LOGNORM.INV(U2792,'Input Parameters'!$H$30,'Input Parameters'!$I$30)))</f>
        <v>0.93552841700271216</v>
      </c>
      <c r="W2792" s="2">
        <f ca="1">N2792+(P2792-N2792)*(1-ERF((T2792-R2792)/(2*SQRT(L2792*'Input Parameters'!$E$31))))</f>
        <v>6.5848434955864857E-2</v>
      </c>
      <c r="X2792">
        <f t="shared" ca="1" si="371"/>
        <v>1</v>
      </c>
      <c r="Y2792" s="7"/>
    </row>
    <row r="2793" spans="1:25" ht="15" customHeight="1" x14ac:dyDescent="0.3">
      <c r="A2793" s="130">
        <v>2786</v>
      </c>
      <c r="B2793" s="10">
        <f t="shared" ca="1" si="363"/>
        <v>0.33999204484620282</v>
      </c>
      <c r="C2793" s="57">
        <f ca="1">_xlfn.NORM.INV(B2793,'Input Parameters'!$E$19,'Input Parameters'!$F$19)</f>
        <v>532.44503097008328</v>
      </c>
      <c r="D2793" s="10">
        <f t="shared" ca="1" si="364"/>
        <v>0.55168790998307249</v>
      </c>
      <c r="E2793" s="59">
        <f ca="1">IF(_xlfn.NORM.INV(D2793,'Input Parameters'!$E$20,'Input Parameters'!$F$20)&lt;3500,3500,IF(_xlfn.NORM.INV(D2793,'Input Parameters'!$E$20,'Input Parameters'!$F$20)&gt;5500,5500,_xlfn.NORM.INV(D2793,'Input Parameters'!$E$20,'Input Parameters'!$F$20)))</f>
        <v>4890.9489021255949</v>
      </c>
      <c r="F2793" s="10">
        <f t="shared" ca="1" si="365"/>
        <v>0.97223840161767328</v>
      </c>
      <c r="G2793" s="61">
        <f ca="1">_xlfn.NORM.INV(F2793,'Input Parameters'!$E$21,'Input Parameters'!$F$21)</f>
        <v>299.90000873782657</v>
      </c>
      <c r="H2793" s="54">
        <f ca="1">EXP(E2793*(1/'Input Parameters'!$E$22-1/G2793))</f>
        <v>1.4682330006294302</v>
      </c>
      <c r="I2793" s="10">
        <f t="shared" ca="1" si="366"/>
        <v>0.54466337578947666</v>
      </c>
      <c r="J2793" s="29">
        <f ca="1">_xlfn.BETA.INV(I2793,'Input Parameters'!$L$24,'Input Parameters'!$M$24,'Input Parameters'!$J$24,'Input Parameters'!$K$24)</f>
        <v>0.62512863827141296</v>
      </c>
      <c r="K2793" s="156">
        <f ca="1">('Input Parameters'!$E$25/'Input Parameters'!$E$31)^$J2793</f>
        <v>1.1283767146180852E-2</v>
      </c>
      <c r="L2793" s="66">
        <f ca="1">$H2793*$C2793*'Input Parameters'!$E$23*K2793</f>
        <v>8.8211229419485697</v>
      </c>
      <c r="M2793" s="23">
        <f t="shared" ca="1" si="367"/>
        <v>0.64573606442387743</v>
      </c>
      <c r="N2793" s="15">
        <f ca="1">_xlfn.NORM.INV(M2793,'Input Parameters'!$E$26,'Input Parameters'!$F$26)</f>
        <v>4.1850512616900898E-2</v>
      </c>
      <c r="O2793" s="8">
        <f t="shared" ca="1" si="368"/>
        <v>0.48826556401947796</v>
      </c>
      <c r="P2793" s="29">
        <f ca="1">_xlfn.LOGNORM.INV(O2793,'Input Parameters'!$H$27,'Input Parameters'!$I$27)</f>
        <v>1.4052243937285736</v>
      </c>
      <c r="Q2793" s="10"/>
      <c r="R2793" s="15">
        <f>'Input Parameters'!$E$28</f>
        <v>12.7</v>
      </c>
      <c r="S2793" s="10">
        <f t="shared" ca="1" si="369"/>
        <v>0.72918040407972273</v>
      </c>
      <c r="T2793" s="25">
        <f ca="1">_xlfn.LOGNORM.INV(S2793,'Input Parameters'!$H$29,'Input Parameters'!$I$29)</f>
        <v>62.362022128851017</v>
      </c>
      <c r="U2793" s="10">
        <f t="shared" ca="1" si="370"/>
        <v>0.89304024352221834</v>
      </c>
      <c r="V2793" s="29">
        <f ca="1">IF('Input Parameters'!$D$30="Beta",_xlfn.BETA.INV(U2793,'Input Parameters'!$L$30,'Input Parameters'!$M$30,'Input Parameters'!$J$30,'Input Parameters'!$K$30),IF('Input Parameters'!$D$30="LogNorm",_xlfn.LOGNORM.INV(U2793,'Input Parameters'!$H$30,'Input Parameters'!$I$30)))</f>
        <v>1.6312117869628857</v>
      </c>
      <c r="W2793" s="2">
        <f ca="1">N2793+(P2793-N2793)*(1-ERF((T2793-R2793)/(2*SQRT(L2793*'Input Parameters'!$E$31))))</f>
        <v>0.3650591962741041</v>
      </c>
      <c r="X2793">
        <f t="shared" ca="1" si="371"/>
        <v>1</v>
      </c>
      <c r="Y2793" s="7"/>
    </row>
    <row r="2794" spans="1:25" ht="15" customHeight="1" x14ac:dyDescent="0.3">
      <c r="A2794" s="130">
        <v>2787</v>
      </c>
      <c r="B2794" s="10">
        <f t="shared" ca="1" si="363"/>
        <v>0.7529649569728154</v>
      </c>
      <c r="C2794" s="57">
        <f ca="1">_xlfn.NORM.INV(B2794,'Input Parameters'!$E$19,'Input Parameters'!$F$19)</f>
        <v>625.08529873794305</v>
      </c>
      <c r="D2794" s="10">
        <f t="shared" ca="1" si="364"/>
        <v>5.3192202493894336E-2</v>
      </c>
      <c r="E2794" s="59">
        <f ca="1">IF(_xlfn.NORM.INV(D2794,'Input Parameters'!$E$20,'Input Parameters'!$F$20)&lt;3500,3500,IF(_xlfn.NORM.INV(D2794,'Input Parameters'!$E$20,'Input Parameters'!$F$20)&gt;5500,5500,_xlfn.NORM.INV(D2794,'Input Parameters'!$E$20,'Input Parameters'!$F$20)))</f>
        <v>3669.7381960769917</v>
      </c>
      <c r="F2794" s="10">
        <f t="shared" ca="1" si="365"/>
        <v>0.63103663947138977</v>
      </c>
      <c r="G2794" s="61">
        <f ca="1">_xlfn.NORM.INV(F2794,'Input Parameters'!$E$21,'Input Parameters'!$F$21)</f>
        <v>287.47995729033312</v>
      </c>
      <c r="H2794" s="54">
        <f ca="1">EXP(E2794*(1/'Input Parameters'!$E$22-1/G2794))</f>
        <v>0.78624019777282717</v>
      </c>
      <c r="I2794" s="10">
        <f t="shared" ca="1" si="366"/>
        <v>2.3140320413997273E-2</v>
      </c>
      <c r="J2794" s="29">
        <f ca="1">_xlfn.BETA.INV(I2794,'Input Parameters'!$L$24,'Input Parameters'!$M$24,'Input Parameters'!$J$24,'Input Parameters'!$K$24)</f>
        <v>0.28994500148308577</v>
      </c>
      <c r="K2794" s="156">
        <f ca="1">('Input Parameters'!$E$25/'Input Parameters'!$E$31)^$J2794</f>
        <v>0.12493841961070248</v>
      </c>
      <c r="L2794" s="66">
        <f ca="1">$H2794*$C2794*'Input Parameters'!$E$23*K2794</f>
        <v>61.403133872256184</v>
      </c>
      <c r="M2794" s="23">
        <f t="shared" ca="1" si="367"/>
        <v>0.72606860989141775</v>
      </c>
      <c r="N2794" s="15">
        <f ca="1">_xlfn.NORM.INV(M2794,'Input Parameters'!$E$26,'Input Parameters'!$F$26)</f>
        <v>4.6620281333286398E-2</v>
      </c>
      <c r="O2794" s="8">
        <f t="shared" ca="1" si="368"/>
        <v>0.39571165608057701</v>
      </c>
      <c r="P2794" s="29">
        <f ca="1">_xlfn.LOGNORM.INV(O2794,'Input Parameters'!$H$27,'Input Parameters'!$I$27)</f>
        <v>1.2664410570974762</v>
      </c>
      <c r="Q2794" s="10"/>
      <c r="R2794" s="15">
        <f>'Input Parameters'!$E$28</f>
        <v>12.7</v>
      </c>
      <c r="S2794" s="10">
        <f t="shared" ca="1" si="369"/>
        <v>0.18257346802670815</v>
      </c>
      <c r="T2794" s="25">
        <f ca="1">_xlfn.LOGNORM.INV(S2794,'Input Parameters'!$H$29,'Input Parameters'!$I$29)</f>
        <v>52.602164074140646</v>
      </c>
      <c r="U2794" s="10">
        <f t="shared" ca="1" si="370"/>
        <v>0.66043417197672216</v>
      </c>
      <c r="V2794" s="29">
        <f ca="1">IF('Input Parameters'!$D$30="Beta",_xlfn.BETA.INV(U2794,'Input Parameters'!$L$30,'Input Parameters'!$M$30,'Input Parameters'!$J$30,'Input Parameters'!$K$30),IF('Input Parameters'!$D$30="LogNorm",_xlfn.LOGNORM.INV(U2794,'Input Parameters'!$H$30,'Input Parameters'!$I$30)))</f>
        <v>1.1762450746970563</v>
      </c>
      <c r="W2794" s="2">
        <f ca="1">N2794+(P2794-N2794)*(1-ERF((T2794-R2794)/(2*SQRT(L2794*'Input Parameters'!$E$31))))</f>
        <v>0.92342166670914494</v>
      </c>
      <c r="X2794">
        <f t="shared" ca="1" si="371"/>
        <v>1</v>
      </c>
      <c r="Y2794" s="7"/>
    </row>
    <row r="2795" spans="1:25" ht="15" customHeight="1" x14ac:dyDescent="0.3">
      <c r="A2795" s="130">
        <v>2788</v>
      </c>
      <c r="B2795" s="10">
        <f t="shared" ca="1" si="363"/>
        <v>0.98843824156319993</v>
      </c>
      <c r="C2795" s="57">
        <f ca="1">_xlfn.NORM.INV(B2795,'Input Parameters'!$E$19,'Input Parameters'!$F$19)</f>
        <v>759.23226271110707</v>
      </c>
      <c r="D2795" s="10">
        <f t="shared" ca="1" si="364"/>
        <v>0.23122815635466587</v>
      </c>
      <c r="E2795" s="59">
        <f ca="1">IF(_xlfn.NORM.INV(D2795,'Input Parameters'!$E$20,'Input Parameters'!$F$20)&lt;3500,3500,IF(_xlfn.NORM.INV(D2795,'Input Parameters'!$E$20,'Input Parameters'!$F$20)&gt;5500,5500,_xlfn.NORM.INV(D2795,'Input Parameters'!$E$20,'Input Parameters'!$F$20)))</f>
        <v>4285.6342603236226</v>
      </c>
      <c r="F2795" s="10">
        <f t="shared" ca="1" si="365"/>
        <v>0.73419015930317377</v>
      </c>
      <c r="G2795" s="61">
        <f ca="1">_xlfn.NORM.INV(F2795,'Input Parameters'!$E$21,'Input Parameters'!$F$21)</f>
        <v>289.76670873207775</v>
      </c>
      <c r="H2795" s="54">
        <f ca="1">EXP(E2795*(1/'Input Parameters'!$E$22-1/G2795))</f>
        <v>0.84941373100049611</v>
      </c>
      <c r="I2795" s="10">
        <f t="shared" ca="1" si="366"/>
        <v>0.3426988953917397</v>
      </c>
      <c r="J2795" s="29">
        <f ca="1">_xlfn.BETA.INV(I2795,'Input Parameters'!$L$24,'Input Parameters'!$M$24,'Input Parameters'!$J$24,'Input Parameters'!$K$24)</f>
        <v>0.54090322863693219</v>
      </c>
      <c r="K2795" s="156">
        <f ca="1">('Input Parameters'!$E$25/'Input Parameters'!$E$31)^$J2795</f>
        <v>2.0646796061604168E-2</v>
      </c>
      <c r="L2795" s="66">
        <f ca="1">$H2795*$C2795*'Input Parameters'!$E$23*K2795</f>
        <v>13.315166452866054</v>
      </c>
      <c r="M2795" s="23">
        <f t="shared" ca="1" si="367"/>
        <v>0.5039030508603376</v>
      </c>
      <c r="N2795" s="15">
        <f ca="1">_xlfn.NORM.INV(M2795,'Input Parameters'!$E$26,'Input Parameters'!$F$26)</f>
        <v>3.4205456728189254E-2</v>
      </c>
      <c r="O2795" s="8">
        <f t="shared" ca="1" si="368"/>
        <v>0.17013226816695193</v>
      </c>
      <c r="P2795" s="29">
        <f ca="1">_xlfn.LOGNORM.INV(O2795,'Input Parameters'!$H$27,'Input Parameters'!$I$27)</f>
        <v>0.93361598720644512</v>
      </c>
      <c r="Q2795" s="10"/>
      <c r="R2795" s="15">
        <f>'Input Parameters'!$E$28</f>
        <v>12.7</v>
      </c>
      <c r="S2795" s="10">
        <f t="shared" ca="1" si="369"/>
        <v>0.68556655847478876</v>
      </c>
      <c r="T2795" s="25">
        <f ca="1">_xlfn.LOGNORM.INV(S2795,'Input Parameters'!$H$29,'Input Parameters'!$I$29)</f>
        <v>61.479035062101453</v>
      </c>
      <c r="U2795" s="10">
        <f t="shared" ca="1" si="370"/>
        <v>0.52008717574476016</v>
      </c>
      <c r="V2795" s="29">
        <f ca="1">IF('Input Parameters'!$D$30="Beta",_xlfn.BETA.INV(U2795,'Input Parameters'!$L$30,'Input Parameters'!$M$30,'Input Parameters'!$J$30,'Input Parameters'!$K$30),IF('Input Parameters'!$D$30="LogNorm",_xlfn.LOGNORM.INV(U2795,'Input Parameters'!$H$30,'Input Parameters'!$I$30)))</f>
        <v>1.0192539232886511</v>
      </c>
      <c r="W2795" s="2">
        <f ca="1">N2795+(P2795-N2795)*(1-ERF((T2795-R2795)/(2*SQRT(L2795*'Input Parameters'!$E$31))))</f>
        <v>0.34408227598597801</v>
      </c>
      <c r="X2795">
        <f t="shared" ca="1" si="371"/>
        <v>1</v>
      </c>
      <c r="Y2795" s="7"/>
    </row>
    <row r="2796" spans="1:25" ht="15" customHeight="1" x14ac:dyDescent="0.3">
      <c r="A2796" s="130">
        <v>2789</v>
      </c>
      <c r="B2796" s="10">
        <f t="shared" ca="1" si="363"/>
        <v>0.84446479401998853</v>
      </c>
      <c r="C2796" s="57">
        <f ca="1">_xlfn.NORM.INV(B2796,'Input Parameters'!$E$19,'Input Parameters'!$F$19)</f>
        <v>652.89668653474416</v>
      </c>
      <c r="D2796" s="10">
        <f t="shared" ca="1" si="364"/>
        <v>0.39415976725122626</v>
      </c>
      <c r="E2796" s="59">
        <f ca="1">IF(_xlfn.NORM.INV(D2796,'Input Parameters'!$E$20,'Input Parameters'!$F$20)&lt;3500,3500,IF(_xlfn.NORM.INV(D2796,'Input Parameters'!$E$20,'Input Parameters'!$F$20)&gt;5500,5500,_xlfn.NORM.INV(D2796,'Input Parameters'!$E$20,'Input Parameters'!$F$20)))</f>
        <v>4612.0546018374998</v>
      </c>
      <c r="F2796" s="10">
        <f t="shared" ca="1" si="365"/>
        <v>0.27365837904197643</v>
      </c>
      <c r="G2796" s="61">
        <f ca="1">_xlfn.NORM.INV(F2796,'Input Parameters'!$E$21,'Input Parameters'!$F$21)</f>
        <v>280.11996396103365</v>
      </c>
      <c r="H2796" s="54">
        <f ca="1">EXP(E2796*(1/'Input Parameters'!$E$22-1/G2796))</f>
        <v>0.48492125393912483</v>
      </c>
      <c r="I2796" s="10">
        <f t="shared" ca="1" si="366"/>
        <v>0.55850866848906777</v>
      </c>
      <c r="J2796" s="29">
        <f ca="1">_xlfn.BETA.INV(I2796,'Input Parameters'!$L$24,'Input Parameters'!$M$24,'Input Parameters'!$J$24,'Input Parameters'!$K$24)</f>
        <v>0.63068735194922099</v>
      </c>
      <c r="K2796" s="156">
        <f ca="1">('Input Parameters'!$E$25/'Input Parameters'!$E$31)^$J2796</f>
        <v>1.0842671991416199E-2</v>
      </c>
      <c r="L2796" s="66">
        <f ca="1">$H2796*$C2796*'Input Parameters'!$E$23*K2796</f>
        <v>3.4328276841907699</v>
      </c>
      <c r="M2796" s="23">
        <f t="shared" ca="1" si="367"/>
        <v>0.55054828074041173</v>
      </c>
      <c r="N2796" s="15">
        <f ca="1">_xlfn.NORM.INV(M2796,'Input Parameters'!$E$26,'Input Parameters'!$F$26)</f>
        <v>3.6667980652659492E-2</v>
      </c>
      <c r="O2796" s="8">
        <f t="shared" ca="1" si="368"/>
        <v>0.8487785437921429</v>
      </c>
      <c r="P2796" s="29">
        <f ca="1">_xlfn.LOGNORM.INV(O2796,'Input Parameters'!$H$27,'Input Parameters'!$I$27)</f>
        <v>2.2466269575683881</v>
      </c>
      <c r="Q2796" s="10"/>
      <c r="R2796" s="15">
        <f>'Input Parameters'!$E$28</f>
        <v>12.7</v>
      </c>
      <c r="S2796" s="10">
        <f t="shared" ca="1" si="369"/>
        <v>0.15570231195234674</v>
      </c>
      <c r="T2796" s="25">
        <f ca="1">_xlfn.LOGNORM.INV(S2796,'Input Parameters'!$H$29,'Input Parameters'!$I$29)</f>
        <v>51.975902333561287</v>
      </c>
      <c r="U2796" s="10">
        <f t="shared" ca="1" si="370"/>
        <v>0.28949378022942396</v>
      </c>
      <c r="V2796" s="29">
        <f ca="1">IF('Input Parameters'!$D$30="Beta",_xlfn.BETA.INV(U2796,'Input Parameters'!$L$30,'Input Parameters'!$M$30,'Input Parameters'!$J$30,'Input Parameters'!$K$30),IF('Input Parameters'!$D$30="LogNorm",_xlfn.LOGNORM.INV(U2796,'Input Parameters'!$H$30,'Input Parameters'!$I$30)))</f>
        <v>0.80283865483696026</v>
      </c>
      <c r="W2796" s="2">
        <f ca="1">N2796+(P2796-N2796)*(1-ERF((T2796-R2796)/(2*SQRT(L2796*'Input Parameters'!$E$31))))</f>
        <v>0.33255579057982632</v>
      </c>
      <c r="X2796">
        <f t="shared" ca="1" si="371"/>
        <v>1</v>
      </c>
      <c r="Y2796" s="7"/>
    </row>
    <row r="2797" spans="1:25" ht="15" customHeight="1" x14ac:dyDescent="0.3">
      <c r="A2797" s="130">
        <v>2790</v>
      </c>
      <c r="B2797" s="10">
        <f t="shared" ca="1" si="363"/>
        <v>0.61543470724650085</v>
      </c>
      <c r="C2797" s="57">
        <f ca="1">_xlfn.NORM.INV(B2797,'Input Parameters'!$E$19,'Input Parameters'!$F$19)</f>
        <v>592.10179087016263</v>
      </c>
      <c r="D2797" s="10">
        <f t="shared" ca="1" si="364"/>
        <v>1.4569475938327692E-2</v>
      </c>
      <c r="E2797" s="59">
        <f ca="1">IF(_xlfn.NORM.INV(D2797,'Input Parameters'!$E$20,'Input Parameters'!$F$20)&lt;3500,3500,IF(_xlfn.NORM.INV(D2797,'Input Parameters'!$E$20,'Input Parameters'!$F$20)&gt;5500,5500,_xlfn.NORM.INV(D2797,'Input Parameters'!$E$20,'Input Parameters'!$F$20)))</f>
        <v>3500</v>
      </c>
      <c r="F2797" s="10">
        <f t="shared" ca="1" si="365"/>
        <v>0.31799299463830555</v>
      </c>
      <c r="G2797" s="61">
        <f ca="1">_xlfn.NORM.INV(F2797,'Input Parameters'!$E$21,'Input Parameters'!$F$21)</f>
        <v>281.12971685296657</v>
      </c>
      <c r="H2797" s="54">
        <f ca="1">EXP(E2797*(1/'Input Parameters'!$E$22-1/G2797))</f>
        <v>0.603882046054252</v>
      </c>
      <c r="I2797" s="10">
        <f t="shared" ca="1" si="366"/>
        <v>0.17577608676796852</v>
      </c>
      <c r="J2797" s="29">
        <f ca="1">_xlfn.BETA.INV(I2797,'Input Parameters'!$L$24,'Input Parameters'!$M$24,'Input Parameters'!$J$24,'Input Parameters'!$K$24)</f>
        <v>0.4538703955097087</v>
      </c>
      <c r="K2797" s="156">
        <f ca="1">('Input Parameters'!$E$25/'Input Parameters'!$E$31)^$J2797</f>
        <v>3.8547619039103802E-2</v>
      </c>
      <c r="L2797" s="66">
        <f ca="1">$H2797*$C2797*'Input Parameters'!$E$23*K2797</f>
        <v>13.783072822831842</v>
      </c>
      <c r="M2797" s="23">
        <f t="shared" ca="1" si="367"/>
        <v>6.7480312452942171E-3</v>
      </c>
      <c r="N2797" s="15">
        <f ca="1">_xlfn.NORM.INV(M2797,'Input Parameters'!$E$26,'Input Parameters'!$F$26)</f>
        <v>-1.7878479143189921E-2</v>
      </c>
      <c r="O2797" s="8">
        <f t="shared" ca="1" si="368"/>
        <v>0.65951998441442072</v>
      </c>
      <c r="P2797" s="29">
        <f ca="1">_xlfn.LOGNORM.INV(O2797,'Input Parameters'!$H$27,'Input Parameters'!$I$27)</f>
        <v>1.7076372266287627</v>
      </c>
      <c r="Q2797" s="10"/>
      <c r="R2797" s="15">
        <f>'Input Parameters'!$E$28</f>
        <v>12.7</v>
      </c>
      <c r="S2797" s="10">
        <f t="shared" ca="1" si="369"/>
        <v>0.30846212890587688</v>
      </c>
      <c r="T2797" s="25">
        <f ca="1">_xlfn.LOGNORM.INV(S2797,'Input Parameters'!$H$29,'Input Parameters'!$I$29)</f>
        <v>55.051625091458341</v>
      </c>
      <c r="U2797" s="10">
        <f t="shared" ca="1" si="370"/>
        <v>0.34811536784780739</v>
      </c>
      <c r="V2797" s="29">
        <f ca="1">IF('Input Parameters'!$D$30="Beta",_xlfn.BETA.INV(U2797,'Input Parameters'!$L$30,'Input Parameters'!$M$30,'Input Parameters'!$J$30,'Input Parameters'!$K$30),IF('Input Parameters'!$D$30="LogNorm",_xlfn.LOGNORM.INV(U2797,'Input Parameters'!$H$30,'Input Parameters'!$I$30)))</f>
        <v>0.85662833718168152</v>
      </c>
      <c r="W2797" s="2">
        <f ca="1">N2797+(P2797-N2797)*(1-ERF((T2797-R2797)/(2*SQRT(L2797*'Input Parameters'!$E$31))))</f>
        <v>0.70661631464898267</v>
      </c>
      <c r="X2797">
        <f t="shared" ca="1" si="371"/>
        <v>1</v>
      </c>
      <c r="Y2797" s="7"/>
    </row>
    <row r="2798" spans="1:25" ht="15" customHeight="1" x14ac:dyDescent="0.3">
      <c r="A2798" s="130">
        <v>2791</v>
      </c>
      <c r="B2798" s="10">
        <f t="shared" ca="1" si="363"/>
        <v>0.50680656825314196</v>
      </c>
      <c r="C2798" s="57">
        <f ca="1">_xlfn.NORM.INV(B2798,'Input Parameters'!$E$19,'Input Parameters'!$F$19)</f>
        <v>568.74176978152911</v>
      </c>
      <c r="D2798" s="10">
        <f t="shared" ca="1" si="364"/>
        <v>0.60544082612582362</v>
      </c>
      <c r="E2798" s="59">
        <f ca="1">IF(_xlfn.NORM.INV(D2798,'Input Parameters'!$E$20,'Input Parameters'!$F$20)&lt;3500,3500,IF(_xlfn.NORM.INV(D2798,'Input Parameters'!$E$20,'Input Parameters'!$F$20)&gt;5500,5500,_xlfn.NORM.INV(D2798,'Input Parameters'!$E$20,'Input Parameters'!$F$20)))</f>
        <v>4987.218963305495</v>
      </c>
      <c r="F2798" s="10">
        <f t="shared" ca="1" si="365"/>
        <v>0.97960024575495352</v>
      </c>
      <c r="G2798" s="61">
        <f ca="1">_xlfn.NORM.INV(F2798,'Input Parameters'!$E$21,'Input Parameters'!$F$21)</f>
        <v>300.92811531538007</v>
      </c>
      <c r="H2798" s="54">
        <f ca="1">EXP(E2798*(1/'Input Parameters'!$E$22-1/G2798))</f>
        <v>1.5658572834233919</v>
      </c>
      <c r="I2798" s="10">
        <f t="shared" ca="1" si="366"/>
        <v>0.75856019499845373</v>
      </c>
      <c r="J2798" s="29">
        <f ca="1">_xlfn.BETA.INV(I2798,'Input Parameters'!$L$24,'Input Parameters'!$M$24,'Input Parameters'!$J$24,'Input Parameters'!$K$24)</f>
        <v>0.71489493725367037</v>
      </c>
      <c r="K2798" s="156">
        <f ca="1">('Input Parameters'!$E$25/'Input Parameters'!$E$31)^$J2798</f>
        <v>5.9264318910534266E-3</v>
      </c>
      <c r="L2798" s="66">
        <f ca="1">$H2798*$C2798*'Input Parameters'!$E$23*K2798</f>
        <v>5.2778932193875621</v>
      </c>
      <c r="M2798" s="23">
        <f t="shared" ca="1" si="367"/>
        <v>0.55601836737251653</v>
      </c>
      <c r="N2798" s="15">
        <f ca="1">_xlfn.NORM.INV(M2798,'Input Parameters'!$E$26,'Input Parameters'!$F$26)</f>
        <v>3.6958519261401347E-2</v>
      </c>
      <c r="O2798" s="8">
        <f t="shared" ca="1" si="368"/>
        <v>0.56086523758737772</v>
      </c>
      <c r="P2798" s="29">
        <f ca="1">_xlfn.LOGNORM.INV(O2798,'Input Parameters'!$H$27,'Input Parameters'!$I$27)</f>
        <v>1.5234431474184102</v>
      </c>
      <c r="Q2798" s="10"/>
      <c r="R2798" s="15">
        <f>'Input Parameters'!$E$28</f>
        <v>12.7</v>
      </c>
      <c r="S2798" s="10">
        <f t="shared" ca="1" si="369"/>
        <v>0.47981199073531144</v>
      </c>
      <c r="T2798" s="25">
        <f ca="1">_xlfn.LOGNORM.INV(S2798,'Input Parameters'!$H$29,'Input Parameters'!$I$29)</f>
        <v>57.901782610646237</v>
      </c>
      <c r="U2798" s="10">
        <f t="shared" ca="1" si="370"/>
        <v>0.65680159477425959</v>
      </c>
      <c r="V2798" s="29">
        <f ca="1">IF('Input Parameters'!$D$30="Beta",_xlfn.BETA.INV(U2798,'Input Parameters'!$L$30,'Input Parameters'!$M$30,'Input Parameters'!$J$30,'Input Parameters'!$K$30),IF('Input Parameters'!$D$30="LogNorm",_xlfn.LOGNORM.INV(U2798,'Input Parameters'!$H$30,'Input Parameters'!$I$30)))</f>
        <v>1.1716625482860135</v>
      </c>
      <c r="W2798" s="2">
        <f ca="1">N2798+(P2798-N2798)*(1-ERF((T2798-R2798)/(2*SQRT(L2798*'Input Parameters'!$E$31))))</f>
        <v>0.28095707739709075</v>
      </c>
      <c r="X2798">
        <f t="shared" ca="1" si="371"/>
        <v>1</v>
      </c>
      <c r="Y2798" s="7"/>
    </row>
    <row r="2799" spans="1:25" ht="15" customHeight="1" x14ac:dyDescent="0.3">
      <c r="A2799" s="130">
        <v>2792</v>
      </c>
      <c r="B2799" s="10">
        <f t="shared" ca="1" si="363"/>
        <v>0.49512435898441642</v>
      </c>
      <c r="C2799" s="57">
        <f ca="1">_xlfn.NORM.INV(B2799,'Input Parameters'!$E$19,'Input Parameters'!$F$19)</f>
        <v>566.2672643320808</v>
      </c>
      <c r="D2799" s="10">
        <f t="shared" ca="1" si="364"/>
        <v>0.86456714226266729</v>
      </c>
      <c r="E2799" s="59">
        <f ca="1">IF(_xlfn.NORM.INV(D2799,'Input Parameters'!$E$20,'Input Parameters'!$F$20)&lt;3500,3500,IF(_xlfn.NORM.INV(D2799,'Input Parameters'!$E$20,'Input Parameters'!$F$20)&gt;5500,5500,_xlfn.NORM.INV(D2799,'Input Parameters'!$E$20,'Input Parameters'!$F$20)))</f>
        <v>5500</v>
      </c>
      <c r="F2799" s="10">
        <f t="shared" ca="1" si="365"/>
        <v>0.72510554709179431</v>
      </c>
      <c r="G2799" s="61">
        <f ca="1">_xlfn.NORM.INV(F2799,'Input Parameters'!$E$21,'Input Parameters'!$F$21)</f>
        <v>289.55088110096949</v>
      </c>
      <c r="H2799" s="54">
        <f ca="1">EXP(E2799*(1/'Input Parameters'!$E$22-1/G2799))</f>
        <v>0.79963222985601468</v>
      </c>
      <c r="I2799" s="10">
        <f t="shared" ca="1" si="366"/>
        <v>0.30935549302288345</v>
      </c>
      <c r="J2799" s="29">
        <f ca="1">_xlfn.BETA.INV(I2799,'Input Parameters'!$L$24,'Input Parameters'!$M$24,'Input Parameters'!$J$24,'Input Parameters'!$K$24)</f>
        <v>0.52558461899208087</v>
      </c>
      <c r="K2799" s="156">
        <f ca="1">('Input Parameters'!$E$25/'Input Parameters'!$E$31)^$J2799</f>
        <v>2.3045002400949154E-2</v>
      </c>
      <c r="L2799" s="66">
        <f ca="1">$H2799*$C2799*'Input Parameters'!$E$23*K2799</f>
        <v>10.434905108413892</v>
      </c>
      <c r="M2799" s="23">
        <f t="shared" ca="1" si="367"/>
        <v>0.35452087097214369</v>
      </c>
      <c r="N2799" s="15">
        <f ca="1">_xlfn.NORM.INV(M2799,'Input Parameters'!$E$26,'Input Parameters'!$F$26)</f>
        <v>2.6163989248238241E-2</v>
      </c>
      <c r="O2799" s="8">
        <f t="shared" ca="1" si="368"/>
        <v>0.82262971501952098</v>
      </c>
      <c r="P2799" s="29">
        <f ca="1">_xlfn.LOGNORM.INV(O2799,'Input Parameters'!$H$27,'Input Parameters'!$I$27)</f>
        <v>2.1439152525455332</v>
      </c>
      <c r="Q2799" s="10"/>
      <c r="R2799" s="15">
        <f>'Input Parameters'!$E$28</f>
        <v>12.7</v>
      </c>
      <c r="S2799" s="10">
        <f t="shared" ca="1" si="369"/>
        <v>0.85025266496828156</v>
      </c>
      <c r="T2799" s="25">
        <f ca="1">_xlfn.LOGNORM.INV(S2799,'Input Parameters'!$H$29,'Input Parameters'!$I$29)</f>
        <v>65.425855967935888</v>
      </c>
      <c r="U2799" s="10">
        <f t="shared" ca="1" si="370"/>
        <v>0.56816728589115018</v>
      </c>
      <c r="V2799" s="29">
        <f ca="1">IF('Input Parameters'!$D$30="Beta",_xlfn.BETA.INV(U2799,'Input Parameters'!$L$30,'Input Parameters'!$M$30,'Input Parameters'!$J$30,'Input Parameters'!$K$30),IF('Input Parameters'!$D$30="LogNorm",_xlfn.LOGNORM.INV(U2799,'Input Parameters'!$H$30,'Input Parameters'!$I$30)))</f>
        <v>1.0692098605330433</v>
      </c>
      <c r="W2799" s="2">
        <f ca="1">N2799+(P2799-N2799)*(1-ERF((T2799-R2799)/(2*SQRT(L2799*'Input Parameters'!$E$31))))</f>
        <v>0.55229039106827382</v>
      </c>
      <c r="X2799">
        <f t="shared" ca="1" si="371"/>
        <v>1</v>
      </c>
      <c r="Y2799" s="7"/>
    </row>
    <row r="2800" spans="1:25" ht="15" customHeight="1" x14ac:dyDescent="0.3">
      <c r="A2800" s="130">
        <v>2793</v>
      </c>
      <c r="B2800" s="10">
        <f t="shared" ca="1" si="363"/>
        <v>0.60647496940939594</v>
      </c>
      <c r="C2800" s="57">
        <f ca="1">_xlfn.NORM.INV(B2800,'Input Parameters'!$E$19,'Input Parameters'!$F$19)</f>
        <v>590.127103384002</v>
      </c>
      <c r="D2800" s="10">
        <f t="shared" ca="1" si="364"/>
        <v>0.55204516915706303</v>
      </c>
      <c r="E2800" s="59">
        <f ca="1">IF(_xlfn.NORM.INV(D2800,'Input Parameters'!$E$20,'Input Parameters'!$F$20)&lt;3500,3500,IF(_xlfn.NORM.INV(D2800,'Input Parameters'!$E$20,'Input Parameters'!$F$20)&gt;5500,5500,_xlfn.NORM.INV(D2800,'Input Parameters'!$E$20,'Input Parameters'!$F$20)))</f>
        <v>4891.5811138885947</v>
      </c>
      <c r="F2800" s="10">
        <f t="shared" ca="1" si="365"/>
        <v>0.75970527109875696</v>
      </c>
      <c r="G2800" s="61">
        <f ca="1">_xlfn.NORM.INV(F2800,'Input Parameters'!$E$21,'Input Parameters'!$F$21)</f>
        <v>290.39408882281032</v>
      </c>
      <c r="H2800" s="54">
        <f ca="1">EXP(E2800*(1/'Input Parameters'!$E$22-1/G2800))</f>
        <v>0.86086776335919657</v>
      </c>
      <c r="I2800" s="10">
        <f t="shared" ca="1" si="366"/>
        <v>0.57124315928422997</v>
      </c>
      <c r="J2800" s="29">
        <f ca="1">_xlfn.BETA.INV(I2800,'Input Parameters'!$L$24,'Input Parameters'!$M$24,'Input Parameters'!$J$24,'Input Parameters'!$K$24)</f>
        <v>0.63580409799323334</v>
      </c>
      <c r="K2800" s="156">
        <f ca="1">('Input Parameters'!$E$25/'Input Parameters'!$E$31)^$J2800</f>
        <v>1.0451904779586782E-2</v>
      </c>
      <c r="L2800" s="66">
        <f ca="1">$H2800*$C2800*'Input Parameters'!$E$23*K2800</f>
        <v>5.309791294484377</v>
      </c>
      <c r="M2800" s="23">
        <f t="shared" ca="1" si="367"/>
        <v>8.36417069133647E-2</v>
      </c>
      <c r="N2800" s="15">
        <f ca="1">_xlfn.NORM.INV(M2800,'Input Parameters'!$E$26,'Input Parameters'!$F$26)</f>
        <v>4.9993041436270751E-3</v>
      </c>
      <c r="O2800" s="8">
        <f t="shared" ca="1" si="368"/>
        <v>0.33161113543909759</v>
      </c>
      <c r="P2800" s="29">
        <f ca="1">_xlfn.LOGNORM.INV(O2800,'Input Parameters'!$H$27,'Input Parameters'!$I$27)</f>
        <v>1.1741632725177409</v>
      </c>
      <c r="Q2800" s="10"/>
      <c r="R2800" s="15">
        <f>'Input Parameters'!$E$28</f>
        <v>12.7</v>
      </c>
      <c r="S2800" s="10">
        <f t="shared" ca="1" si="369"/>
        <v>0.49141308910401471</v>
      </c>
      <c r="T2800" s="25">
        <f ca="1">_xlfn.LOGNORM.INV(S2800,'Input Parameters'!$H$29,'Input Parameters'!$I$29)</f>
        <v>58.091263234004813</v>
      </c>
      <c r="U2800" s="10">
        <f t="shared" ca="1" si="370"/>
        <v>0.15732349153521497</v>
      </c>
      <c r="V2800" s="29">
        <f ca="1">IF('Input Parameters'!$D$30="Beta",_xlfn.BETA.INV(U2800,'Input Parameters'!$L$30,'Input Parameters'!$M$30,'Input Parameters'!$J$30,'Input Parameters'!$K$30),IF('Input Parameters'!$D$30="LogNorm",_xlfn.LOGNORM.INV(U2800,'Input Parameters'!$H$30,'Input Parameters'!$I$30)))</f>
        <v>0.67212206430502908</v>
      </c>
      <c r="W2800" s="2">
        <f ca="1">N2800+(P2800-N2800)*(1-ERF((T2800-R2800)/(2*SQRT(L2800*'Input Parameters'!$E$31))))</f>
        <v>0.19633460473495307</v>
      </c>
      <c r="X2800">
        <f t="shared" ca="1" si="371"/>
        <v>1</v>
      </c>
      <c r="Y2800" s="7"/>
    </row>
    <row r="2801" spans="1:25" ht="15" customHeight="1" x14ac:dyDescent="0.3">
      <c r="A2801" s="130">
        <v>2794</v>
      </c>
      <c r="B2801" s="10">
        <f t="shared" ca="1" si="363"/>
        <v>0.27285341975449895</v>
      </c>
      <c r="C2801" s="57">
        <f ca="1">_xlfn.NORM.INV(B2801,'Input Parameters'!$E$19,'Input Parameters'!$F$19)</f>
        <v>516.24461170588575</v>
      </c>
      <c r="D2801" s="10">
        <f t="shared" ca="1" si="364"/>
        <v>0.25251408630291461</v>
      </c>
      <c r="E2801" s="59">
        <f ca="1">IF(_xlfn.NORM.INV(D2801,'Input Parameters'!$E$20,'Input Parameters'!$F$20)&lt;3500,3500,IF(_xlfn.NORM.INV(D2801,'Input Parameters'!$E$20,'Input Parameters'!$F$20)&gt;5500,5500,_xlfn.NORM.INV(D2801,'Input Parameters'!$E$20,'Input Parameters'!$F$20)))</f>
        <v>4333.3805516279608</v>
      </c>
      <c r="F2801" s="10">
        <f t="shared" ca="1" si="365"/>
        <v>0.23130612434216369</v>
      </c>
      <c r="G2801" s="61">
        <f ca="1">_xlfn.NORM.INV(F2801,'Input Parameters'!$E$21,'Input Parameters'!$F$21)</f>
        <v>279.0764195847097</v>
      </c>
      <c r="H2801" s="54">
        <f ca="1">EXP(E2801*(1/'Input Parameters'!$E$22-1/G2801))</f>
        <v>0.4781254502190076</v>
      </c>
      <c r="I2801" s="10">
        <f t="shared" ca="1" si="366"/>
        <v>0.43529356502777794</v>
      </c>
      <c r="J2801" s="29">
        <f ca="1">_xlfn.BETA.INV(I2801,'Input Parameters'!$L$24,'Input Parameters'!$M$24,'Input Parameters'!$J$24,'Input Parameters'!$K$24)</f>
        <v>0.58072860433780993</v>
      </c>
      <c r="K2801" s="156">
        <f ca="1">('Input Parameters'!$E$25/'Input Parameters'!$E$31)^$J2801</f>
        <v>1.5515987122906093E-2</v>
      </c>
      <c r="L2801" s="66">
        <f ca="1">$H2801*$C2801*'Input Parameters'!$E$23*K2801</f>
        <v>3.8298062511719642</v>
      </c>
      <c r="M2801" s="23">
        <f t="shared" ca="1" si="367"/>
        <v>0.10260594277556812</v>
      </c>
      <c r="N2801" s="15">
        <f ca="1">_xlfn.NORM.INV(M2801,'Input Parameters'!$E$26,'Input Parameters'!$F$26)</f>
        <v>7.3963235552044933E-3</v>
      </c>
      <c r="O2801" s="8">
        <f t="shared" ca="1" si="368"/>
        <v>0.50061351714511493</v>
      </c>
      <c r="P2801" s="29">
        <f ca="1">_xlfn.LOGNORM.INV(O2801,'Input Parameters'!$H$27,'Input Parameters'!$I$27)</f>
        <v>1.4246016940152164</v>
      </c>
      <c r="Q2801" s="10"/>
      <c r="R2801" s="15">
        <f>'Input Parameters'!$E$28</f>
        <v>12.7</v>
      </c>
      <c r="S2801" s="10">
        <f t="shared" ca="1" si="369"/>
        <v>0.57596673001899734</v>
      </c>
      <c r="T2801" s="25">
        <f ca="1">_xlfn.LOGNORM.INV(S2801,'Input Parameters'!$H$29,'Input Parameters'!$I$29)</f>
        <v>59.497960432235729</v>
      </c>
      <c r="U2801" s="10">
        <f t="shared" ca="1" si="370"/>
        <v>0.73103991431458659</v>
      </c>
      <c r="V2801" s="29">
        <f ca="1">IF('Input Parameters'!$D$30="Beta",_xlfn.BETA.INV(U2801,'Input Parameters'!$L$30,'Input Parameters'!$M$30,'Input Parameters'!$J$30,'Input Parameters'!$K$30),IF('Input Parameters'!$D$30="LogNorm",_xlfn.LOGNORM.INV(U2801,'Input Parameters'!$H$30,'Input Parameters'!$I$30)))</f>
        <v>1.2739322749028441</v>
      </c>
      <c r="W2801" s="2">
        <f ca="1">N2801+(P2801-N2801)*(1-ERF((T2801-R2801)/(2*SQRT(L2801*'Input Parameters'!$E$31))))</f>
        <v>0.13615189300214614</v>
      </c>
      <c r="X2801">
        <f t="shared" ca="1" si="371"/>
        <v>1</v>
      </c>
      <c r="Y2801" s="7"/>
    </row>
    <row r="2802" spans="1:25" ht="15" customHeight="1" x14ac:dyDescent="0.3">
      <c r="A2802" s="130">
        <v>2795</v>
      </c>
      <c r="B2802" s="10">
        <f t="shared" ca="1" si="363"/>
        <v>0.84959718797601236</v>
      </c>
      <c r="C2802" s="57">
        <f ca="1">_xlfn.NORM.INV(B2802,'Input Parameters'!$E$19,'Input Parameters'!$F$19)</f>
        <v>654.73276717286797</v>
      </c>
      <c r="D2802" s="10">
        <f t="shared" ca="1" si="364"/>
        <v>0.30885470530785686</v>
      </c>
      <c r="E2802" s="59">
        <f ca="1">IF(_xlfn.NORM.INV(D2802,'Input Parameters'!$E$20,'Input Parameters'!$F$20)&lt;3500,3500,IF(_xlfn.NORM.INV(D2802,'Input Parameters'!$E$20,'Input Parameters'!$F$20)&gt;5500,5500,_xlfn.NORM.INV(D2802,'Input Parameters'!$E$20,'Input Parameters'!$F$20)))</f>
        <v>4450.6304700667506</v>
      </c>
      <c r="F2802" s="10">
        <f t="shared" ca="1" si="365"/>
        <v>0.82008479051773597</v>
      </c>
      <c r="G2802" s="61">
        <f ca="1">_xlfn.NORM.INV(F2802,'Input Parameters'!$E$21,'Input Parameters'!$F$21)</f>
        <v>292.04730980393475</v>
      </c>
      <c r="H2802" s="54">
        <f ca="1">EXP(E2802*(1/'Input Parameters'!$E$22-1/G2802))</f>
        <v>0.95165662469707146</v>
      </c>
      <c r="I2802" s="10">
        <f t="shared" ca="1" si="366"/>
        <v>9.2422608885716628E-2</v>
      </c>
      <c r="J2802" s="29">
        <f ca="1">_xlfn.BETA.INV(I2802,'Input Parameters'!$L$24,'Input Parameters'!$M$24,'Input Parameters'!$J$24,'Input Parameters'!$K$24)</f>
        <v>0.39016144602775582</v>
      </c>
      <c r="K2802" s="156">
        <f ca="1">('Input Parameters'!$E$25/'Input Parameters'!$E$31)^$J2802</f>
        <v>6.0880536436152877E-2</v>
      </c>
      <c r="L2802" s="66">
        <f ca="1">$H2802*$C2802*'Input Parameters'!$E$23*K2802</f>
        <v>37.93349184248428</v>
      </c>
      <c r="M2802" s="23">
        <f t="shared" ca="1" si="367"/>
        <v>6.3927313213210102E-3</v>
      </c>
      <c r="N2802" s="15">
        <f ca="1">_xlfn.NORM.INV(M2802,'Input Parameters'!$E$26,'Input Parameters'!$F$26)</f>
        <v>-1.8283486083096247E-2</v>
      </c>
      <c r="O2802" s="8">
        <f t="shared" ca="1" si="368"/>
        <v>6.967084011152902E-2</v>
      </c>
      <c r="P2802" s="29">
        <f ca="1">_xlfn.LOGNORM.INV(O2802,'Input Parameters'!$H$27,'Input Parameters'!$I$27)</f>
        <v>0.74024004625973483</v>
      </c>
      <c r="Q2802" s="10"/>
      <c r="R2802" s="15">
        <f>'Input Parameters'!$E$28</f>
        <v>12.7</v>
      </c>
      <c r="S2802" s="10">
        <f t="shared" ca="1" si="369"/>
        <v>0.26165793154572758</v>
      </c>
      <c r="T2802" s="25">
        <f ca="1">_xlfn.LOGNORM.INV(S2802,'Input Parameters'!$H$29,'Input Parameters'!$I$29)</f>
        <v>54.205073056638831</v>
      </c>
      <c r="U2802" s="10">
        <f t="shared" ca="1" si="370"/>
        <v>0.60636540446124754</v>
      </c>
      <c r="V2802" s="29">
        <f ca="1">IF('Input Parameters'!$D$30="Beta",_xlfn.BETA.INV(U2802,'Input Parameters'!$L$30,'Input Parameters'!$M$30,'Input Parameters'!$J$30,'Input Parameters'!$K$30),IF('Input Parameters'!$D$30="LogNorm",_xlfn.LOGNORM.INV(U2802,'Input Parameters'!$H$30,'Input Parameters'!$I$30)))</f>
        <v>1.1114042190251725</v>
      </c>
      <c r="W2802" s="2">
        <f ca="1">N2802+(P2802-N2802)*(1-ERF((T2802-R2802)/(2*SQRT(L2802*'Input Parameters'!$E$31))))</f>
        <v>0.4623996515662161</v>
      </c>
      <c r="X2802">
        <f t="shared" ca="1" si="371"/>
        <v>1</v>
      </c>
      <c r="Y2802" s="7"/>
    </row>
    <row r="2803" spans="1:25" ht="15" customHeight="1" x14ac:dyDescent="0.3">
      <c r="A2803" s="130">
        <v>2796</v>
      </c>
      <c r="B2803" s="10">
        <f t="shared" ca="1" si="363"/>
        <v>0.52894558532541058</v>
      </c>
      <c r="C2803" s="57">
        <f ca="1">_xlfn.NORM.INV(B2803,'Input Parameters'!$E$19,'Input Parameters'!$F$19)</f>
        <v>573.43635620059649</v>
      </c>
      <c r="D2803" s="10">
        <f t="shared" ca="1" si="364"/>
        <v>0.53008701610902609</v>
      </c>
      <c r="E2803" s="59">
        <f ca="1">IF(_xlfn.NORM.INV(D2803,'Input Parameters'!$E$20,'Input Parameters'!$F$20)&lt;3500,3500,IF(_xlfn.NORM.INV(D2803,'Input Parameters'!$E$20,'Input Parameters'!$F$20)&gt;5500,5500,_xlfn.NORM.INV(D2803,'Input Parameters'!$E$20,'Input Parameters'!$F$20)))</f>
        <v>4852.842019785935</v>
      </c>
      <c r="F2803" s="10">
        <f t="shared" ca="1" si="365"/>
        <v>0.35395530707616785</v>
      </c>
      <c r="G2803" s="61">
        <f ca="1">_xlfn.NORM.INV(F2803,'Input Parameters'!$E$21,'Input Parameters'!$F$21)</f>
        <v>281.90514355042478</v>
      </c>
      <c r="H2803" s="54">
        <f ca="1">EXP(E2803*(1/'Input Parameters'!$E$22-1/G2803))</f>
        <v>0.52108123620305558</v>
      </c>
      <c r="I2803" s="10">
        <f t="shared" ca="1" si="366"/>
        <v>0.93891360054320316</v>
      </c>
      <c r="J2803" s="29">
        <f ca="1">_xlfn.BETA.INV(I2803,'Input Parameters'!$L$24,'Input Parameters'!$M$24,'Input Parameters'!$J$24,'Input Parameters'!$K$24)</f>
        <v>0.82365505178576848</v>
      </c>
      <c r="K2803" s="156">
        <f ca="1">('Input Parameters'!$E$25/'Input Parameters'!$E$31)^$J2803</f>
        <v>2.7161799278522555E-3</v>
      </c>
      <c r="L2803" s="66">
        <f ca="1">$H2803*$C2803*'Input Parameters'!$E$23*K2803</f>
        <v>0.81161337300079872</v>
      </c>
      <c r="M2803" s="23">
        <f t="shared" ca="1" si="367"/>
        <v>0.58545761300840848</v>
      </c>
      <c r="N2803" s="15">
        <f ca="1">_xlfn.NORM.INV(M2803,'Input Parameters'!$E$26,'Input Parameters'!$F$26)</f>
        <v>3.8533386066001034E-2</v>
      </c>
      <c r="O2803" s="8">
        <f t="shared" ca="1" si="368"/>
        <v>0.9683941529033836</v>
      </c>
      <c r="P2803" s="29">
        <f ca="1">_xlfn.LOGNORM.INV(O2803,'Input Parameters'!$H$27,'Input Parameters'!$I$27)</f>
        <v>3.2383971824110804</v>
      </c>
      <c r="Q2803" s="10"/>
      <c r="R2803" s="15">
        <f>'Input Parameters'!$E$28</f>
        <v>12.7</v>
      </c>
      <c r="S2803" s="10">
        <f t="shared" ca="1" si="369"/>
        <v>0.59241804834724432</v>
      </c>
      <c r="T2803" s="25">
        <f ca="1">_xlfn.LOGNORM.INV(S2803,'Input Parameters'!$H$29,'Input Parameters'!$I$29)</f>
        <v>59.780416261614107</v>
      </c>
      <c r="U2803" s="10">
        <f t="shared" ca="1" si="370"/>
        <v>0.54715584318077137</v>
      </c>
      <c r="V2803" s="29">
        <f ca="1">IF('Input Parameters'!$D$30="Beta",_xlfn.BETA.INV(U2803,'Input Parameters'!$L$30,'Input Parameters'!$M$30,'Input Parameters'!$J$30,'Input Parameters'!$K$30),IF('Input Parameters'!$D$30="LogNorm",_xlfn.LOGNORM.INV(U2803,'Input Parameters'!$H$30,'Input Parameters'!$I$30)))</f>
        <v>1.0469994169316821</v>
      </c>
      <c r="W2803" s="2">
        <f ca="1">N2803+(P2803-N2803)*(1-ERF((T2803-R2803)/(2*SQRT(L2803*'Input Parameters'!$E$31))))</f>
        <v>3.9236140069959298E-2</v>
      </c>
      <c r="X2803">
        <f t="shared" ca="1" si="371"/>
        <v>1</v>
      </c>
      <c r="Y2803" s="7"/>
    </row>
    <row r="2804" spans="1:25" ht="15" customHeight="1" x14ac:dyDescent="0.3">
      <c r="A2804" s="130">
        <v>2797</v>
      </c>
      <c r="B2804" s="10">
        <f t="shared" ca="1" si="363"/>
        <v>0.95114078661204504</v>
      </c>
      <c r="C2804" s="57">
        <f ca="1">_xlfn.NORM.INV(B2804,'Input Parameters'!$E$19,'Input Parameters'!$F$19)</f>
        <v>707.23341538635896</v>
      </c>
      <c r="D2804" s="10">
        <f t="shared" ca="1" si="364"/>
        <v>0.93288858715574363</v>
      </c>
      <c r="E2804" s="59">
        <f ca="1">IF(_xlfn.NORM.INV(D2804,'Input Parameters'!$E$20,'Input Parameters'!$F$20)&lt;3500,3500,IF(_xlfn.NORM.INV(D2804,'Input Parameters'!$E$20,'Input Parameters'!$F$20)&gt;5500,5500,_xlfn.NORM.INV(D2804,'Input Parameters'!$E$20,'Input Parameters'!$F$20)))</f>
        <v>5500</v>
      </c>
      <c r="F2804" s="10">
        <f t="shared" ca="1" si="365"/>
        <v>0.37678932360028772</v>
      </c>
      <c r="G2804" s="61">
        <f ca="1">_xlfn.NORM.INV(F2804,'Input Parameters'!$E$21,'Input Parameters'!$F$21)</f>
        <v>282.38255617428803</v>
      </c>
      <c r="H2804" s="54">
        <f ca="1">EXP(E2804*(1/'Input Parameters'!$E$22-1/G2804))</f>
        <v>0.49371703859806582</v>
      </c>
      <c r="I2804" s="10">
        <f t="shared" ca="1" si="366"/>
        <v>0.47615270575974689</v>
      </c>
      <c r="J2804" s="29">
        <f ca="1">_xlfn.BETA.INV(I2804,'Input Parameters'!$L$24,'Input Parameters'!$M$24,'Input Parameters'!$J$24,'Input Parameters'!$K$24)</f>
        <v>0.59749989627994537</v>
      </c>
      <c r="K2804" s="156">
        <f ca="1">('Input Parameters'!$E$25/'Input Parameters'!$E$31)^$J2804</f>
        <v>1.3757185321711754E-2</v>
      </c>
      <c r="L2804" s="66">
        <f ca="1">$H2804*$C2804*'Input Parameters'!$E$23*K2804</f>
        <v>4.8036402490144381</v>
      </c>
      <c r="M2804" s="23">
        <f t="shared" ca="1" si="367"/>
        <v>0.50657881639645763</v>
      </c>
      <c r="N2804" s="15">
        <f ca="1">_xlfn.NORM.INV(M2804,'Input Parameters'!$E$26,'Input Parameters'!$F$26)</f>
        <v>3.4346319288262872E-2</v>
      </c>
      <c r="O2804" s="8">
        <f t="shared" ca="1" si="368"/>
        <v>0.31909973386649093</v>
      </c>
      <c r="P2804" s="29">
        <f ca="1">_xlfn.LOGNORM.INV(O2804,'Input Parameters'!$H$27,'Input Parameters'!$I$27)</f>
        <v>1.1562504779702896</v>
      </c>
      <c r="Q2804" s="10"/>
      <c r="R2804" s="15">
        <f>'Input Parameters'!$E$28</f>
        <v>12.7</v>
      </c>
      <c r="S2804" s="10">
        <f t="shared" ca="1" si="369"/>
        <v>0.62089162299568879</v>
      </c>
      <c r="T2804" s="25">
        <f ca="1">_xlfn.LOGNORM.INV(S2804,'Input Parameters'!$H$29,'Input Parameters'!$I$29)</f>
        <v>60.279518279422675</v>
      </c>
      <c r="U2804" s="10">
        <f t="shared" ca="1" si="370"/>
        <v>7.1552797932797341E-2</v>
      </c>
      <c r="V2804" s="29">
        <f ca="1">IF('Input Parameters'!$D$30="Beta",_xlfn.BETA.INV(U2804,'Input Parameters'!$L$30,'Input Parameters'!$M$30,'Input Parameters'!$J$30,'Input Parameters'!$K$30),IF('Input Parameters'!$D$30="LogNorm",_xlfn.LOGNORM.INV(U2804,'Input Parameters'!$H$30,'Input Parameters'!$I$30)))</f>
        <v>0.56088306079315298</v>
      </c>
      <c r="W2804" s="2">
        <f ca="1">N2804+(P2804-N2804)*(1-ERF((T2804-R2804)/(2*SQRT(L2804*'Input Parameters'!$E$31))))</f>
        <v>0.17433068630684131</v>
      </c>
      <c r="X2804">
        <f t="shared" ca="1" si="371"/>
        <v>1</v>
      </c>
      <c r="Y2804" s="7"/>
    </row>
    <row r="2805" spans="1:25" ht="15" customHeight="1" x14ac:dyDescent="0.3">
      <c r="A2805" s="130">
        <v>2798</v>
      </c>
      <c r="B2805" s="10">
        <f t="shared" ca="1" si="363"/>
        <v>0.40604209012608894</v>
      </c>
      <c r="C2805" s="57">
        <f ca="1">_xlfn.NORM.INV(B2805,'Input Parameters'!$E$19,'Input Parameters'!$F$19)</f>
        <v>547.21112500110462</v>
      </c>
      <c r="D2805" s="10">
        <f t="shared" ca="1" si="364"/>
        <v>0.34144180000802904</v>
      </c>
      <c r="E2805" s="59">
        <f ca="1">IF(_xlfn.NORM.INV(D2805,'Input Parameters'!$E$20,'Input Parameters'!$F$20)&lt;3500,3500,IF(_xlfn.NORM.INV(D2805,'Input Parameters'!$E$20,'Input Parameters'!$F$20)&gt;5500,5500,_xlfn.NORM.INV(D2805,'Input Parameters'!$E$20,'Input Parameters'!$F$20)))</f>
        <v>4514.0280365522431</v>
      </c>
      <c r="F2805" s="10">
        <f t="shared" ca="1" si="365"/>
        <v>0.48795558581958776</v>
      </c>
      <c r="G2805" s="61">
        <f ca="1">_xlfn.NORM.INV(F2805,'Input Parameters'!$E$21,'Input Parameters'!$F$21)</f>
        <v>284.61266370767765</v>
      </c>
      <c r="H2805" s="54">
        <f ca="1">EXP(E2805*(1/'Input Parameters'!$E$22-1/G2805))</f>
        <v>0.63507568555702187</v>
      </c>
      <c r="I2805" s="10">
        <f t="shared" ca="1" si="366"/>
        <v>0.75076111884585872</v>
      </c>
      <c r="J2805" s="29">
        <f ca="1">_xlfn.BETA.INV(I2805,'Input Parameters'!$L$24,'Input Parameters'!$M$24,'Input Parameters'!$J$24,'Input Parameters'!$K$24)</f>
        <v>0.71131238852445122</v>
      </c>
      <c r="K2805" s="156">
        <f ca="1">('Input Parameters'!$E$25/'Input Parameters'!$E$31)^$J2805</f>
        <v>6.080712712090197E-3</v>
      </c>
      <c r="L2805" s="66">
        <f ca="1">$H2805*$C2805*'Input Parameters'!$E$23*K2805</f>
        <v>2.1131722026033346</v>
      </c>
      <c r="M2805" s="23">
        <f t="shared" ca="1" si="367"/>
        <v>4.4972489757527323E-2</v>
      </c>
      <c r="N2805" s="15">
        <f ca="1">_xlfn.NORM.INV(M2805,'Input Parameters'!$E$26,'Input Parameters'!$F$26)</f>
        <v>-1.6094483062067816E-3</v>
      </c>
      <c r="O2805" s="8">
        <f t="shared" ca="1" si="368"/>
        <v>0.16401510618572168</v>
      </c>
      <c r="P2805" s="29">
        <f ca="1">_xlfn.LOGNORM.INV(O2805,'Input Parameters'!$H$27,'Input Parameters'!$I$27)</f>
        <v>0.92357296589913218</v>
      </c>
      <c r="Q2805" s="10"/>
      <c r="R2805" s="15">
        <f>'Input Parameters'!$E$28</f>
        <v>12.7</v>
      </c>
      <c r="S2805" s="10">
        <f t="shared" ca="1" si="369"/>
        <v>0.32958567632157876</v>
      </c>
      <c r="T2805" s="25">
        <f ca="1">_xlfn.LOGNORM.INV(S2805,'Input Parameters'!$H$29,'Input Parameters'!$I$29)</f>
        <v>55.418479077707325</v>
      </c>
      <c r="U2805" s="10">
        <f t="shared" ca="1" si="370"/>
        <v>0.66431502521120089</v>
      </c>
      <c r="V2805" s="29">
        <f ca="1">IF('Input Parameters'!$D$30="Beta",_xlfn.BETA.INV(U2805,'Input Parameters'!$L$30,'Input Parameters'!$M$30,'Input Parameters'!$J$30,'Input Parameters'!$K$30),IF('Input Parameters'!$D$30="LogNorm",_xlfn.LOGNORM.INV(U2805,'Input Parameters'!$H$30,'Input Parameters'!$I$30)))</f>
        <v>1.1811815675470341</v>
      </c>
      <c r="W2805" s="2">
        <f ca="1">N2805+(P2805-N2805)*(1-ERF((T2805-R2805)/(2*SQRT(L2805*'Input Parameters'!$E$31))))</f>
        <v>3.3283563629467557E-2</v>
      </c>
      <c r="X2805">
        <f t="shared" ca="1" si="371"/>
        <v>1</v>
      </c>
      <c r="Y2805" s="7"/>
    </row>
    <row r="2806" spans="1:25" ht="15" customHeight="1" x14ac:dyDescent="0.3">
      <c r="A2806" s="130">
        <v>2799</v>
      </c>
      <c r="B2806" s="10">
        <f t="shared" ca="1" si="363"/>
        <v>0.75875076552369036</v>
      </c>
      <c r="C2806" s="57">
        <f ca="1">_xlfn.NORM.INV(B2806,'Input Parameters'!$E$19,'Input Parameters'!$F$19)</f>
        <v>626.64348593971022</v>
      </c>
      <c r="D2806" s="10">
        <f t="shared" ca="1" si="364"/>
        <v>0.85192888346788143</v>
      </c>
      <c r="E2806" s="59">
        <f ca="1">IF(_xlfn.NORM.INV(D2806,'Input Parameters'!$E$20,'Input Parameters'!$F$20)&lt;3500,3500,IF(_xlfn.NORM.INV(D2806,'Input Parameters'!$E$20,'Input Parameters'!$F$20)&gt;5500,5500,_xlfn.NORM.INV(D2806,'Input Parameters'!$E$20,'Input Parameters'!$F$20)))</f>
        <v>5500</v>
      </c>
      <c r="F2806" s="10">
        <f t="shared" ca="1" si="365"/>
        <v>0.78647066497345541</v>
      </c>
      <c r="G2806" s="61">
        <f ca="1">_xlfn.NORM.INV(F2806,'Input Parameters'!$E$21,'Input Parameters'!$F$21)</f>
        <v>291.09268664595942</v>
      </c>
      <c r="H2806" s="54">
        <f ca="1">EXP(E2806*(1/'Input Parameters'!$E$22-1/G2806))</f>
        <v>0.88426849275361497</v>
      </c>
      <c r="I2806" s="10">
        <f t="shared" ca="1" si="366"/>
        <v>0.45491600812515731</v>
      </c>
      <c r="J2806" s="29">
        <f ca="1">_xlfn.BETA.INV(I2806,'Input Parameters'!$L$24,'Input Parameters'!$M$24,'Input Parameters'!$J$24,'Input Parameters'!$K$24)</f>
        <v>0.58882416029339435</v>
      </c>
      <c r="K2806" s="156">
        <f ca="1">('Input Parameters'!$E$25/'Input Parameters'!$E$31)^$J2806</f>
        <v>1.4640579083493669E-2</v>
      </c>
      <c r="L2806" s="66">
        <f ca="1">$H2806*$C2806*'Input Parameters'!$E$23*K2806</f>
        <v>8.1126536517737797</v>
      </c>
      <c r="M2806" s="23">
        <f t="shared" ca="1" si="367"/>
        <v>0.76461371442817261</v>
      </c>
      <c r="N2806" s="15">
        <f ca="1">_xlfn.NORM.INV(M2806,'Input Parameters'!$E$26,'Input Parameters'!$F$26)</f>
        <v>4.9145674528953534E-2</v>
      </c>
      <c r="O2806" s="8">
        <f t="shared" ca="1" si="368"/>
        <v>0.7589790854698053</v>
      </c>
      <c r="P2806" s="29">
        <f ca="1">_xlfn.LOGNORM.INV(O2806,'Input Parameters'!$H$27,'Input Parameters'!$I$27)</f>
        <v>1.9430068091452961</v>
      </c>
      <c r="Q2806" s="10"/>
      <c r="R2806" s="15">
        <f>'Input Parameters'!$E$28</f>
        <v>12.7</v>
      </c>
      <c r="S2806" s="10">
        <f t="shared" ca="1" si="369"/>
        <v>0.27087318864602072</v>
      </c>
      <c r="T2806" s="25">
        <f ca="1">_xlfn.LOGNORM.INV(S2806,'Input Parameters'!$H$29,'Input Parameters'!$I$29)</f>
        <v>54.37615933656928</v>
      </c>
      <c r="U2806" s="10">
        <f t="shared" ca="1" si="370"/>
        <v>0.10728326958377532</v>
      </c>
      <c r="V2806" s="29">
        <f ca="1">IF('Input Parameters'!$D$30="Beta",_xlfn.BETA.INV(U2806,'Input Parameters'!$L$30,'Input Parameters'!$M$30,'Input Parameters'!$J$30,'Input Parameters'!$K$30),IF('Input Parameters'!$D$30="LogNorm",_xlfn.LOGNORM.INV(U2806,'Input Parameters'!$H$30,'Input Parameters'!$I$30)))</f>
        <v>0.61249281480114848</v>
      </c>
      <c r="W2806" s="2">
        <f ca="1">N2806+(P2806-N2806)*(1-ERF((T2806-R2806)/(2*SQRT(L2806*'Input Parameters'!$E$31))))</f>
        <v>0.61888517137465571</v>
      </c>
      <c r="X2806">
        <f t="shared" ca="1" si="371"/>
        <v>0</v>
      </c>
      <c r="Y2806" s="7"/>
    </row>
    <row r="2807" spans="1:25" ht="15" customHeight="1" x14ac:dyDescent="0.3">
      <c r="A2807" s="130">
        <v>2800</v>
      </c>
      <c r="B2807" s="10">
        <f t="shared" ca="1" si="363"/>
        <v>0.77677134165312856</v>
      </c>
      <c r="C2807" s="57">
        <f ca="1">_xlfn.NORM.INV(B2807,'Input Parameters'!$E$19,'Input Parameters'!$F$19)</f>
        <v>631.6327627519704</v>
      </c>
      <c r="D2807" s="10">
        <f t="shared" ca="1" si="364"/>
        <v>0.60254027087745166</v>
      </c>
      <c r="E2807" s="59">
        <f ca="1">IF(_xlfn.NORM.INV(D2807,'Input Parameters'!$E$20,'Input Parameters'!$F$20)&lt;3500,3500,IF(_xlfn.NORM.INV(D2807,'Input Parameters'!$E$20,'Input Parameters'!$F$20)&gt;5500,5500,_xlfn.NORM.INV(D2807,'Input Parameters'!$E$20,'Input Parameters'!$F$20)))</f>
        <v>4981.949467761151</v>
      </c>
      <c r="F2807" s="10">
        <f t="shared" ca="1" si="365"/>
        <v>0.62156264611113587</v>
      </c>
      <c r="G2807" s="61">
        <f ca="1">_xlfn.NORM.INV(F2807,'Input Parameters'!$E$21,'Input Parameters'!$F$21)</f>
        <v>287.28335728875737</v>
      </c>
      <c r="H2807" s="54">
        <f ca="1">EXP(E2807*(1/'Input Parameters'!$E$22-1/G2807))</f>
        <v>0.71294787984139596</v>
      </c>
      <c r="I2807" s="10">
        <f t="shared" ca="1" si="366"/>
        <v>0.52487308044905179</v>
      </c>
      <c r="J2807" s="29">
        <f ca="1">_xlfn.BETA.INV(I2807,'Input Parameters'!$L$24,'Input Parameters'!$M$24,'Input Parameters'!$J$24,'Input Parameters'!$K$24)</f>
        <v>0.61718001531880895</v>
      </c>
      <c r="K2807" s="156">
        <f ca="1">('Input Parameters'!$E$25/'Input Parameters'!$E$31)^$J2807</f>
        <v>1.1945862490090321E-2</v>
      </c>
      <c r="L2807" s="66">
        <f ca="1">$H2807*$C2807*'Input Parameters'!$E$23*K2807</f>
        <v>5.3794755979673727</v>
      </c>
      <c r="M2807" s="23">
        <f t="shared" ca="1" si="367"/>
        <v>0.2993958819523227</v>
      </c>
      <c r="N2807" s="15">
        <f ca="1">_xlfn.NORM.INV(M2807,'Input Parameters'!$E$26,'Input Parameters'!$F$26)</f>
        <v>2.2951084953125048E-2</v>
      </c>
      <c r="O2807" s="8">
        <f t="shared" ca="1" si="368"/>
        <v>0.31187766239035941</v>
      </c>
      <c r="P2807" s="29">
        <f ca="1">_xlfn.LOGNORM.INV(O2807,'Input Parameters'!$H$27,'Input Parameters'!$I$27)</f>
        <v>1.1459039631671439</v>
      </c>
      <c r="Q2807" s="10"/>
      <c r="R2807" s="15">
        <f>'Input Parameters'!$E$28</f>
        <v>12.7</v>
      </c>
      <c r="S2807" s="10">
        <f t="shared" ca="1" si="369"/>
        <v>0.50680352132006201</v>
      </c>
      <c r="T2807" s="25">
        <f ca="1">_xlfn.LOGNORM.INV(S2807,'Input Parameters'!$H$29,'Input Parameters'!$I$29)</f>
        <v>58.343435196613903</v>
      </c>
      <c r="U2807" s="10">
        <f t="shared" ca="1" si="370"/>
        <v>1.5697428932026303E-2</v>
      </c>
      <c r="V2807" s="29">
        <f ca="1">IF('Input Parameters'!$D$30="Beta",_xlfn.BETA.INV(U2807,'Input Parameters'!$L$30,'Input Parameters'!$M$30,'Input Parameters'!$J$30,'Input Parameters'!$K$30),IF('Input Parameters'!$D$30="LogNorm",_xlfn.LOGNORM.INV(U2807,'Input Parameters'!$H$30,'Input Parameters'!$I$30)))</f>
        <v>0.42765536670632476</v>
      </c>
      <c r="W2807" s="2">
        <f ca="1">N2807+(P2807-N2807)*(1-ERF((T2807-R2807)/(2*SQRT(L2807*'Input Parameters'!$E$31))))</f>
        <v>0.20718723887013313</v>
      </c>
      <c r="X2807">
        <f t="shared" ca="1" si="371"/>
        <v>1</v>
      </c>
      <c r="Y2807" s="7"/>
    </row>
    <row r="2808" spans="1:25" ht="15" customHeight="1" x14ac:dyDescent="0.3">
      <c r="A2808" s="130">
        <v>2801</v>
      </c>
      <c r="B2808" s="10">
        <f t="shared" ca="1" si="363"/>
        <v>0.76962263689814414</v>
      </c>
      <c r="C2808" s="57">
        <f ca="1">_xlfn.NORM.INV(B2808,'Input Parameters'!$E$19,'Input Parameters'!$F$19)</f>
        <v>629.62759329999994</v>
      </c>
      <c r="D2808" s="10">
        <f t="shared" ca="1" si="364"/>
        <v>0.50263654340003261</v>
      </c>
      <c r="E2808" s="59">
        <f ca="1">IF(_xlfn.NORM.INV(D2808,'Input Parameters'!$E$20,'Input Parameters'!$F$20)&lt;3500,3500,IF(_xlfn.NORM.INV(D2808,'Input Parameters'!$E$20,'Input Parameters'!$F$20)&gt;5500,5500,_xlfn.NORM.INV(D2808,'Input Parameters'!$E$20,'Input Parameters'!$F$20)))</f>
        <v>4804.6262176402515</v>
      </c>
      <c r="F2808" s="10">
        <f t="shared" ca="1" si="365"/>
        <v>0.94995360944200158</v>
      </c>
      <c r="G2808" s="61">
        <f ca="1">_xlfn.NORM.INV(F2808,'Input Parameters'!$E$21,'Input Parameters'!$F$21)</f>
        <v>297.77501537573573</v>
      </c>
      <c r="H2808" s="54">
        <f ca="1">EXP(E2808*(1/'Input Parameters'!$E$22-1/G2808))</f>
        <v>1.3007658769329074</v>
      </c>
      <c r="I2808" s="10">
        <f t="shared" ca="1" si="366"/>
        <v>0.39599227713666796</v>
      </c>
      <c r="J2808" s="29">
        <f ca="1">_xlfn.BETA.INV(I2808,'Input Parameters'!$L$24,'Input Parameters'!$M$24,'Input Parameters'!$J$24,'Input Parameters'!$K$24)</f>
        <v>0.56420981880098919</v>
      </c>
      <c r="K2808" s="156">
        <f ca="1">('Input Parameters'!$E$25/'Input Parameters'!$E$31)^$J2808</f>
        <v>1.746797520352391E-2</v>
      </c>
      <c r="L2808" s="66">
        <f ca="1">$H2808*$C2808*'Input Parameters'!$E$23*K2808</f>
        <v>14.30623830235073</v>
      </c>
      <c r="M2808" s="23">
        <f t="shared" ca="1" si="367"/>
        <v>0.17522541266283642</v>
      </c>
      <c r="N2808" s="15">
        <f ca="1">_xlfn.NORM.INV(M2808,'Input Parameters'!$E$26,'Input Parameters'!$F$26)</f>
        <v>1.4391980927564416E-2</v>
      </c>
      <c r="O2808" s="8">
        <f t="shared" ca="1" si="368"/>
        <v>0.89924638580866967</v>
      </c>
      <c r="P2808" s="29">
        <f ca="1">_xlfn.LOGNORM.INV(O2808,'Input Parameters'!$H$27,'Input Parameters'!$I$27)</f>
        <v>2.5050025889961001</v>
      </c>
      <c r="Q2808" s="10"/>
      <c r="R2808" s="15">
        <f>'Input Parameters'!$E$28</f>
        <v>12.7</v>
      </c>
      <c r="S2808" s="10">
        <f t="shared" ca="1" si="369"/>
        <v>0.12568452347160464</v>
      </c>
      <c r="T2808" s="25">
        <f ca="1">_xlfn.LOGNORM.INV(S2808,'Input Parameters'!$H$29,'Input Parameters'!$I$29)</f>
        <v>51.195478935458731</v>
      </c>
      <c r="U2808" s="10">
        <f t="shared" ca="1" si="370"/>
        <v>0.94308915192131126</v>
      </c>
      <c r="V2808" s="29">
        <f ca="1">IF('Input Parameters'!$D$30="Beta",_xlfn.BETA.INV(U2808,'Input Parameters'!$L$30,'Input Parameters'!$M$30,'Input Parameters'!$J$30,'Input Parameters'!$K$30),IF('Input Parameters'!$D$30="LogNorm",_xlfn.LOGNORM.INV(U2808,'Input Parameters'!$H$30,'Input Parameters'!$I$30)))</f>
        <v>1.8640741520599109</v>
      </c>
      <c r="W2808" s="2">
        <f ca="1">N2808+(P2808-N2808)*(1-ERF((T2808-R2808)/(2*SQRT(L2808*'Input Parameters'!$E$31))))</f>
        <v>1.1892867951939994</v>
      </c>
      <c r="X2808">
        <f t="shared" ca="1" si="371"/>
        <v>1</v>
      </c>
      <c r="Y2808" s="7"/>
    </row>
    <row r="2809" spans="1:25" ht="15" customHeight="1" x14ac:dyDescent="0.3">
      <c r="A2809" s="130">
        <v>2802</v>
      </c>
      <c r="B2809" s="10">
        <f t="shared" ca="1" si="363"/>
        <v>0.49509988664253179</v>
      </c>
      <c r="C2809" s="57">
        <f ca="1">_xlfn.NORM.INV(B2809,'Input Parameters'!$E$19,'Input Parameters'!$F$19)</f>
        <v>566.26208045407179</v>
      </c>
      <c r="D2809" s="10">
        <f t="shared" ca="1" si="364"/>
        <v>0.95187277042277407</v>
      </c>
      <c r="E2809" s="59">
        <f ca="1">IF(_xlfn.NORM.INV(D2809,'Input Parameters'!$E$20,'Input Parameters'!$F$20)&lt;3500,3500,IF(_xlfn.NORM.INV(D2809,'Input Parameters'!$E$20,'Input Parameters'!$F$20)&gt;5500,5500,_xlfn.NORM.INV(D2809,'Input Parameters'!$E$20,'Input Parameters'!$F$20)))</f>
        <v>5500</v>
      </c>
      <c r="F2809" s="10">
        <f t="shared" ca="1" si="365"/>
        <v>0.36274231384022904</v>
      </c>
      <c r="G2809" s="61">
        <f ca="1">_xlfn.NORM.INV(F2809,'Input Parameters'!$E$21,'Input Parameters'!$F$21)</f>
        <v>282.09005329592219</v>
      </c>
      <c r="H2809" s="54">
        <f ca="1">EXP(E2809*(1/'Input Parameters'!$E$22-1/G2809))</f>
        <v>0.4838459018697584</v>
      </c>
      <c r="I2809" s="10">
        <f t="shared" ca="1" si="366"/>
        <v>0.61876893303221769</v>
      </c>
      <c r="J2809" s="29">
        <f ca="1">_xlfn.BETA.INV(I2809,'Input Parameters'!$L$24,'Input Parameters'!$M$24,'Input Parameters'!$J$24,'Input Parameters'!$K$24)</f>
        <v>0.65501200428225448</v>
      </c>
      <c r="K2809" s="156">
        <f ca="1">('Input Parameters'!$E$25/'Input Parameters'!$E$31)^$J2809</f>
        <v>9.1065633870463548E-3</v>
      </c>
      <c r="L2809" s="66">
        <f ca="1">$H2809*$C2809*'Input Parameters'!$E$23*K2809</f>
        <v>2.4950489021346169</v>
      </c>
      <c r="M2809" s="23">
        <f t="shared" ca="1" si="367"/>
        <v>0.79601329734959836</v>
      </c>
      <c r="N2809" s="15">
        <f ca="1">_xlfn.NORM.INV(M2809,'Input Parameters'!$E$26,'Input Parameters'!$F$26)</f>
        <v>5.137677043835745E-2</v>
      </c>
      <c r="O2809" s="8">
        <f t="shared" ca="1" si="368"/>
        <v>0.51388203198050819</v>
      </c>
      <c r="P2809" s="29">
        <f ca="1">_xlfn.LOGNORM.INV(O2809,'Input Parameters'!$H$27,'Input Parameters'!$I$27)</f>
        <v>1.4457231105562294</v>
      </c>
      <c r="Q2809" s="10"/>
      <c r="R2809" s="15">
        <f>'Input Parameters'!$E$28</f>
        <v>12.7</v>
      </c>
      <c r="S2809" s="10">
        <f t="shared" ca="1" si="369"/>
        <v>0.5614261460070632</v>
      </c>
      <c r="T2809" s="25">
        <f ca="1">_xlfn.LOGNORM.INV(S2809,'Input Parameters'!$H$29,'Input Parameters'!$I$29)</f>
        <v>59.251312263900637</v>
      </c>
      <c r="U2809" s="10">
        <f t="shared" ca="1" si="370"/>
        <v>0.57350317514456817</v>
      </c>
      <c r="V2809" s="29">
        <f ca="1">IF('Input Parameters'!$D$30="Beta",_xlfn.BETA.INV(U2809,'Input Parameters'!$L$30,'Input Parameters'!$M$30,'Input Parameters'!$J$30,'Input Parameters'!$K$30),IF('Input Parameters'!$D$30="LogNorm",_xlfn.LOGNORM.INV(U2809,'Input Parameters'!$H$30,'Input Parameters'!$I$30)))</f>
        <v>1.0749553027851546</v>
      </c>
      <c r="W2809" s="2">
        <f ca="1">N2809+(P2809-N2809)*(1-ERF((T2809-R2809)/(2*SQRT(L2809*'Input Parameters'!$E$31))))</f>
        <v>0.10320327885778557</v>
      </c>
      <c r="X2809">
        <f t="shared" ca="1" si="371"/>
        <v>1</v>
      </c>
      <c r="Y2809" s="7"/>
    </row>
    <row r="2810" spans="1:25" ht="15" customHeight="1" x14ac:dyDescent="0.3">
      <c r="A2810" s="130">
        <v>2803</v>
      </c>
      <c r="B2810" s="10">
        <f t="shared" ca="1" si="363"/>
        <v>0.25002904503799295</v>
      </c>
      <c r="C2810" s="57">
        <f ca="1">_xlfn.NORM.INV(B2810,'Input Parameters'!$E$19,'Input Parameters'!$F$19)</f>
        <v>510.31333923931999</v>
      </c>
      <c r="D2810" s="10">
        <f t="shared" ca="1" si="364"/>
        <v>8.2919057502397475E-3</v>
      </c>
      <c r="E2810" s="59">
        <f ca="1">IF(_xlfn.NORM.INV(D2810,'Input Parameters'!$E$20,'Input Parameters'!$F$20)&lt;3500,3500,IF(_xlfn.NORM.INV(D2810,'Input Parameters'!$E$20,'Input Parameters'!$F$20)&gt;5500,5500,_xlfn.NORM.INV(D2810,'Input Parameters'!$E$20,'Input Parameters'!$F$20)))</f>
        <v>3500</v>
      </c>
      <c r="F2810" s="10">
        <f t="shared" ca="1" si="365"/>
        <v>0.97431514493215199</v>
      </c>
      <c r="G2810" s="61">
        <f ca="1">_xlfn.NORM.INV(F2810,'Input Parameters'!$E$21,'Input Parameters'!$F$21)</f>
        <v>300.16425371645204</v>
      </c>
      <c r="H2810" s="54">
        <f ca="1">EXP(E2810*(1/'Input Parameters'!$E$22-1/G2810))</f>
        <v>1.3299082753177029</v>
      </c>
      <c r="I2810" s="10">
        <f t="shared" ca="1" si="366"/>
        <v>0.39971775820670696</v>
      </c>
      <c r="J2810" s="29">
        <f ca="1">_xlfn.BETA.INV(I2810,'Input Parameters'!$L$24,'Input Parameters'!$M$24,'Input Parameters'!$J$24,'Input Parameters'!$K$24)</f>
        <v>0.56579628773027968</v>
      </c>
      <c r="K2810" s="156">
        <f ca="1">('Input Parameters'!$E$25/'Input Parameters'!$E$31)^$J2810</f>
        <v>1.7270305912189917E-2</v>
      </c>
      <c r="L2810" s="66">
        <f ca="1">$H2810*$C2810*'Input Parameters'!$E$23*K2810</f>
        <v>11.720837353886917</v>
      </c>
      <c r="M2810" s="23">
        <f t="shared" ca="1" si="367"/>
        <v>0.20986995873543624</v>
      </c>
      <c r="N2810" s="15">
        <f ca="1">_xlfn.NORM.INV(M2810,'Input Parameters'!$E$26,'Input Parameters'!$F$26)</f>
        <v>1.7055676534822681E-2</v>
      </c>
      <c r="O2810" s="8">
        <f t="shared" ca="1" si="368"/>
        <v>0.56268962944024281</v>
      </c>
      <c r="P2810" s="29">
        <f ca="1">_xlfn.LOGNORM.INV(O2810,'Input Parameters'!$H$27,'Input Parameters'!$I$27)</f>
        <v>1.5265660214264642</v>
      </c>
      <c r="Q2810" s="10"/>
      <c r="R2810" s="15">
        <f>'Input Parameters'!$E$28</f>
        <v>12.7</v>
      </c>
      <c r="S2810" s="10">
        <f t="shared" ca="1" si="369"/>
        <v>0.81717243325163913</v>
      </c>
      <c r="T2810" s="25">
        <f ca="1">_xlfn.LOGNORM.INV(S2810,'Input Parameters'!$H$29,'Input Parameters'!$I$29)</f>
        <v>64.457051767762181</v>
      </c>
      <c r="U2810" s="10">
        <f t="shared" ca="1" si="370"/>
        <v>0.91778982341636151</v>
      </c>
      <c r="V2810" s="29">
        <f ca="1">IF('Input Parameters'!$D$30="Beta",_xlfn.BETA.INV(U2810,'Input Parameters'!$L$30,'Input Parameters'!$M$30,'Input Parameters'!$J$30,'Input Parameters'!$K$30),IF('Input Parameters'!$D$30="LogNorm",_xlfn.LOGNORM.INV(U2810,'Input Parameters'!$H$30,'Input Parameters'!$I$30)))</f>
        <v>1.7289049812028574</v>
      </c>
      <c r="W2810" s="2">
        <f ca="1">N2810+(P2810-N2810)*(1-ERF((T2810-R2810)/(2*SQRT(L2810*'Input Parameters'!$E$31))))</f>
        <v>0.44737546555644347</v>
      </c>
      <c r="X2810">
        <f t="shared" ca="1" si="371"/>
        <v>1</v>
      </c>
      <c r="Y2810" s="7"/>
    </row>
    <row r="2811" spans="1:25" ht="15" customHeight="1" x14ac:dyDescent="0.3">
      <c r="A2811" s="130">
        <v>2804</v>
      </c>
      <c r="B2811" s="10">
        <f t="shared" ca="1" si="363"/>
        <v>0.94656861954101223</v>
      </c>
      <c r="C2811" s="57">
        <f ca="1">_xlfn.NORM.INV(B2811,'Input Parameters'!$E$19,'Input Parameters'!$F$19)</f>
        <v>703.55252669842264</v>
      </c>
      <c r="D2811" s="10">
        <f t="shared" ca="1" si="364"/>
        <v>0.28190225685162529</v>
      </c>
      <c r="E2811" s="59">
        <f ca="1">IF(_xlfn.NORM.INV(D2811,'Input Parameters'!$E$20,'Input Parameters'!$F$20)&lt;3500,3500,IF(_xlfn.NORM.INV(D2811,'Input Parameters'!$E$20,'Input Parameters'!$F$20)&gt;5500,5500,_xlfn.NORM.INV(D2811,'Input Parameters'!$E$20,'Input Parameters'!$F$20)))</f>
        <v>4395.9601623283288</v>
      </c>
      <c r="F2811" s="10">
        <f t="shared" ca="1" si="365"/>
        <v>2.853174480420495E-2</v>
      </c>
      <c r="G2811" s="61">
        <f ca="1">_xlfn.NORM.INV(F2811,'Input Parameters'!$E$21,'Input Parameters'!$F$21)</f>
        <v>269.89380186318778</v>
      </c>
      <c r="H2811" s="54">
        <f ca="1">EXP(E2811*(1/'Input Parameters'!$E$22-1/G2811))</f>
        <v>0.27679909387502472</v>
      </c>
      <c r="I2811" s="10">
        <f t="shared" ca="1" si="366"/>
        <v>0.88899465481751305</v>
      </c>
      <c r="J2811" s="29">
        <f ca="1">_xlfn.BETA.INV(I2811,'Input Parameters'!$L$24,'Input Parameters'!$M$24,'Input Parameters'!$J$24,'Input Parameters'!$K$24)</f>
        <v>0.7850864154707099</v>
      </c>
      <c r="K2811" s="156">
        <f ca="1">('Input Parameters'!$E$25/'Input Parameters'!$E$31)^$J2811</f>
        <v>3.5819251533942532E-3</v>
      </c>
      <c r="L2811" s="66">
        <f ca="1">$H2811*$C2811*'Input Parameters'!$E$23*K2811</f>
        <v>0.69755378231685217</v>
      </c>
      <c r="M2811" s="23">
        <f t="shared" ca="1" si="367"/>
        <v>0.58229241516602226</v>
      </c>
      <c r="N2811" s="15">
        <f ca="1">_xlfn.NORM.INV(M2811,'Input Parameters'!$E$26,'Input Parameters'!$F$26)</f>
        <v>3.8362992185888095E-2</v>
      </c>
      <c r="O2811" s="8">
        <f t="shared" ca="1" si="368"/>
        <v>0.8447231936553824</v>
      </c>
      <c r="P2811" s="29">
        <f ca="1">_xlfn.LOGNORM.INV(O2811,'Input Parameters'!$H$27,'Input Parameters'!$I$27)</f>
        <v>2.2296477549983855</v>
      </c>
      <c r="Q2811" s="10"/>
      <c r="R2811" s="15">
        <f>'Input Parameters'!$E$28</f>
        <v>12.7</v>
      </c>
      <c r="S2811" s="10">
        <f t="shared" ca="1" si="369"/>
        <v>0.56671086015474581</v>
      </c>
      <c r="T2811" s="25">
        <f ca="1">_xlfn.LOGNORM.INV(S2811,'Input Parameters'!$H$29,'Input Parameters'!$I$29)</f>
        <v>59.340656284526084</v>
      </c>
      <c r="U2811" s="10">
        <f t="shared" ca="1" si="370"/>
        <v>0.43640499388379617</v>
      </c>
      <c r="V2811" s="29">
        <f ca="1">IF('Input Parameters'!$D$30="Beta",_xlfn.BETA.INV(U2811,'Input Parameters'!$L$30,'Input Parameters'!$M$30,'Input Parameters'!$J$30,'Input Parameters'!$K$30),IF('Input Parameters'!$D$30="LogNorm",_xlfn.LOGNORM.INV(U2811,'Input Parameters'!$H$30,'Input Parameters'!$I$30)))</f>
        <v>0.93807618449586527</v>
      </c>
      <c r="W2811" s="2">
        <f ca="1">N2811+(P2811-N2811)*(1-ERF((T2811-R2811)/(2*SQRT(L2811*'Input Parameters'!$E$31))))</f>
        <v>3.8535132639487324E-2</v>
      </c>
      <c r="X2811">
        <f t="shared" ca="1" si="371"/>
        <v>1</v>
      </c>
      <c r="Y2811" s="7"/>
    </row>
    <row r="2812" spans="1:25" ht="15" customHeight="1" x14ac:dyDescent="0.3">
      <c r="A2812" s="130">
        <v>2805</v>
      </c>
      <c r="B2812" s="10">
        <f t="shared" ca="1" si="363"/>
        <v>0.45864793283875371</v>
      </c>
      <c r="C2812" s="57">
        <f ca="1">_xlfn.NORM.INV(B2812,'Input Parameters'!$E$19,'Input Parameters'!$F$19)</f>
        <v>558.52547134515203</v>
      </c>
      <c r="D2812" s="10">
        <f t="shared" ca="1" si="364"/>
        <v>0.92341399468919616</v>
      </c>
      <c r="E2812" s="59">
        <f ca="1">IF(_xlfn.NORM.INV(D2812,'Input Parameters'!$E$20,'Input Parameters'!$F$20)&lt;3500,3500,IF(_xlfn.NORM.INV(D2812,'Input Parameters'!$E$20,'Input Parameters'!$F$20)&gt;5500,5500,_xlfn.NORM.INV(D2812,'Input Parameters'!$E$20,'Input Parameters'!$F$20)))</f>
        <v>5500</v>
      </c>
      <c r="F2812" s="10">
        <f t="shared" ca="1" si="365"/>
        <v>0.32739989835839367</v>
      </c>
      <c r="G2812" s="61">
        <f ca="1">_xlfn.NORM.INV(F2812,'Input Parameters'!$E$21,'Input Parameters'!$F$21)</f>
        <v>281.3357606619482</v>
      </c>
      <c r="H2812" s="54">
        <f ca="1">EXP(E2812*(1/'Input Parameters'!$E$22-1/G2812))</f>
        <v>0.45920281566366428</v>
      </c>
      <c r="I2812" s="10">
        <f t="shared" ca="1" si="366"/>
        <v>0.42031821651594048</v>
      </c>
      <c r="J2812" s="29">
        <f ca="1">_xlfn.BETA.INV(I2812,'Input Parameters'!$L$24,'Input Parameters'!$M$24,'Input Parameters'!$J$24,'Input Parameters'!$K$24)</f>
        <v>0.57448754932486235</v>
      </c>
      <c r="K2812" s="156">
        <f ca="1">('Input Parameters'!$E$25/'Input Parameters'!$E$31)^$J2812</f>
        <v>1.6226430508745632E-2</v>
      </c>
      <c r="L2812" s="66">
        <f ca="1">$H2812*$C2812*'Input Parameters'!$E$23*K2812</f>
        <v>4.1616976023559991</v>
      </c>
      <c r="M2812" s="23">
        <f t="shared" ca="1" si="367"/>
        <v>0.15108886287413281</v>
      </c>
      <c r="N2812" s="15">
        <f ca="1">_xlfn.NORM.INV(M2812,'Input Parameters'!$E$26,'Input Parameters'!$F$26)</f>
        <v>1.233273362196937E-2</v>
      </c>
      <c r="O2812" s="8">
        <f t="shared" ca="1" si="368"/>
        <v>2.1577914470832682E-2</v>
      </c>
      <c r="P2812" s="29">
        <f ca="1">_xlfn.LOGNORM.INV(O2812,'Input Parameters'!$H$27,'Input Parameters'!$I$27)</f>
        <v>0.58191496615874816</v>
      </c>
      <c r="Q2812" s="10"/>
      <c r="R2812" s="15">
        <f>'Input Parameters'!$E$28</f>
        <v>12.7</v>
      </c>
      <c r="S2812" s="10">
        <f t="shared" ca="1" si="369"/>
        <v>0.14998658248772745</v>
      </c>
      <c r="T2812" s="25">
        <f ca="1">_xlfn.LOGNORM.INV(S2812,'Input Parameters'!$H$29,'Input Parameters'!$I$29)</f>
        <v>51.8348059475817</v>
      </c>
      <c r="U2812" s="10">
        <f t="shared" ca="1" si="370"/>
        <v>0.19447341808455165</v>
      </c>
      <c r="V2812" s="29">
        <f ca="1">IF('Input Parameters'!$D$30="Beta",_xlfn.BETA.INV(U2812,'Input Parameters'!$L$30,'Input Parameters'!$M$30,'Input Parameters'!$J$30,'Input Parameters'!$K$30),IF('Input Parameters'!$D$30="LogNorm",_xlfn.LOGNORM.INV(U2812,'Input Parameters'!$H$30,'Input Parameters'!$I$30)))</f>
        <v>0.7113907647438098</v>
      </c>
      <c r="W2812" s="2">
        <f ca="1">N2812+(P2812-N2812)*(1-ERF((T2812-R2812)/(2*SQRT(L2812*'Input Parameters'!$E$31))))</f>
        <v>0.11197941342878467</v>
      </c>
      <c r="X2812">
        <f t="shared" ca="1" si="371"/>
        <v>1</v>
      </c>
      <c r="Y2812" s="7"/>
    </row>
    <row r="2813" spans="1:25" ht="15" customHeight="1" x14ac:dyDescent="0.3">
      <c r="A2813" s="130">
        <v>2806</v>
      </c>
      <c r="B2813" s="10">
        <f t="shared" ca="1" si="363"/>
        <v>6.6700865417681943E-2</v>
      </c>
      <c r="C2813" s="57">
        <f ca="1">_xlfn.NORM.INV(B2813,'Input Parameters'!$E$19,'Input Parameters'!$F$19)</f>
        <v>440.48058149525514</v>
      </c>
      <c r="D2813" s="10">
        <f t="shared" ca="1" si="364"/>
        <v>0.81162700588841197</v>
      </c>
      <c r="E2813" s="59">
        <f ca="1">IF(_xlfn.NORM.INV(D2813,'Input Parameters'!$E$20,'Input Parameters'!$F$20)&lt;3500,3500,IF(_xlfn.NORM.INV(D2813,'Input Parameters'!$E$20,'Input Parameters'!$F$20)&gt;5500,5500,_xlfn.NORM.INV(D2813,'Input Parameters'!$E$20,'Input Parameters'!$F$20)))</f>
        <v>5418.7354574766669</v>
      </c>
      <c r="F2813" s="10">
        <f t="shared" ca="1" si="365"/>
        <v>0.20994724305058476</v>
      </c>
      <c r="G2813" s="61">
        <f ca="1">_xlfn.NORM.INV(F2813,'Input Parameters'!$E$21,'Input Parameters'!$F$21)</f>
        <v>278.51009007272609</v>
      </c>
      <c r="H2813" s="54">
        <f ca="1">EXP(E2813*(1/'Input Parameters'!$E$22-1/G2813))</f>
        <v>0.3820601419505959</v>
      </c>
      <c r="I2813" s="10">
        <f t="shared" ca="1" si="366"/>
        <v>0.46689784125263445</v>
      </c>
      <c r="J2813" s="29">
        <f ca="1">_xlfn.BETA.INV(I2813,'Input Parameters'!$L$24,'Input Parameters'!$M$24,'Input Parameters'!$J$24,'Input Parameters'!$K$24)</f>
        <v>0.59372866688500703</v>
      </c>
      <c r="K2813" s="156">
        <f ca="1">('Input Parameters'!$E$25/'Input Parameters'!$E$31)^$J2813</f>
        <v>1.413443969093049E-2</v>
      </c>
      <c r="L2813" s="66">
        <f ca="1">$H2813*$C2813*'Input Parameters'!$E$23*K2813</f>
        <v>2.3786858943628237</v>
      </c>
      <c r="M2813" s="23">
        <f t="shared" ca="1" si="367"/>
        <v>0.48753327228567978</v>
      </c>
      <c r="N2813" s="15">
        <f ca="1">_xlfn.NORM.INV(M2813,'Input Parameters'!$E$26,'Input Parameters'!$F$26)</f>
        <v>3.3343654661776044E-2</v>
      </c>
      <c r="O2813" s="8">
        <f t="shared" ca="1" si="368"/>
        <v>0.72493906476409609</v>
      </c>
      <c r="P2813" s="29">
        <f ca="1">_xlfn.LOGNORM.INV(O2813,'Input Parameters'!$H$27,'Input Parameters'!$I$27)</f>
        <v>1.8544473576856313</v>
      </c>
      <c r="Q2813" s="10"/>
      <c r="R2813" s="15">
        <f>'Input Parameters'!$E$28</f>
        <v>12.7</v>
      </c>
      <c r="S2813" s="10">
        <f t="shared" ca="1" si="369"/>
        <v>0.41837481494348971</v>
      </c>
      <c r="T2813" s="25">
        <f ca="1">_xlfn.LOGNORM.INV(S2813,'Input Parameters'!$H$29,'Input Parameters'!$I$29)</f>
        <v>56.900141810937967</v>
      </c>
      <c r="U2813" s="10">
        <f t="shared" ca="1" si="370"/>
        <v>0.73395375747952885</v>
      </c>
      <c r="V2813" s="29">
        <f ca="1">IF('Input Parameters'!$D$30="Beta",_xlfn.BETA.INV(U2813,'Input Parameters'!$L$30,'Input Parameters'!$M$30,'Input Parameters'!$J$30,'Input Parameters'!$K$30),IF('Input Parameters'!$D$30="LogNorm",_xlfn.LOGNORM.INV(U2813,'Input Parameters'!$H$30,'Input Parameters'!$I$30)))</f>
        <v>1.2783879623670116</v>
      </c>
      <c r="W2813" s="2">
        <f ca="1">N2813+(P2813-N2813)*(1-ERF((T2813-R2813)/(2*SQRT(L2813*'Input Parameters'!$E$31))))</f>
        <v>0.11113514756749915</v>
      </c>
      <c r="X2813">
        <f t="shared" ca="1" si="371"/>
        <v>1</v>
      </c>
      <c r="Y2813" s="7"/>
    </row>
    <row r="2814" spans="1:25" ht="15" customHeight="1" x14ac:dyDescent="0.3">
      <c r="A2814" s="130">
        <v>2807</v>
      </c>
      <c r="B2814" s="10">
        <f t="shared" ca="1" si="363"/>
        <v>0.18684292266316893</v>
      </c>
      <c r="C2814" s="57">
        <f ca="1">_xlfn.NORM.INV(B2814,'Input Parameters'!$E$19,'Input Parameters'!$F$19)</f>
        <v>492.12960844349533</v>
      </c>
      <c r="D2814" s="10">
        <f t="shared" ca="1" si="364"/>
        <v>0.48289728369249241</v>
      </c>
      <c r="E2814" s="59">
        <f ca="1">IF(_xlfn.NORM.INV(D2814,'Input Parameters'!$E$20,'Input Parameters'!$F$20)&lt;3500,3500,IF(_xlfn.NORM.INV(D2814,'Input Parameters'!$E$20,'Input Parameters'!$F$20)&gt;5500,5500,_xlfn.NORM.INV(D2814,'Input Parameters'!$E$20,'Input Parameters'!$F$20)))</f>
        <v>4769.9816954547696</v>
      </c>
      <c r="F2814" s="10">
        <f t="shared" ca="1" si="365"/>
        <v>0.16354470292385537</v>
      </c>
      <c r="G2814" s="61">
        <f ca="1">_xlfn.NORM.INV(F2814,'Input Parameters'!$E$21,'Input Parameters'!$F$21)</f>
        <v>277.14725234249164</v>
      </c>
      <c r="H2814" s="54">
        <f ca="1">EXP(E2814*(1/'Input Parameters'!$E$22-1/G2814))</f>
        <v>0.39408045037211897</v>
      </c>
      <c r="I2814" s="10">
        <f t="shared" ca="1" si="366"/>
        <v>0.4866577958592907</v>
      </c>
      <c r="J2814" s="29">
        <f ca="1">_xlfn.BETA.INV(I2814,'Input Parameters'!$L$24,'Input Parameters'!$M$24,'Input Parameters'!$J$24,'Input Parameters'!$K$24)</f>
        <v>0.60176501770032864</v>
      </c>
      <c r="K2814" s="156">
        <f ca="1">('Input Parameters'!$E$25/'Input Parameters'!$E$31)^$J2814</f>
        <v>1.3342643768595447E-2</v>
      </c>
      <c r="L2814" s="66">
        <f ca="1">$H2814*$C2814*'Input Parameters'!$E$23*K2814</f>
        <v>2.5876544231425767</v>
      </c>
      <c r="M2814" s="23">
        <f t="shared" ca="1" si="367"/>
        <v>1.3194208640887273E-2</v>
      </c>
      <c r="N2814" s="15">
        <f ca="1">_xlfn.NORM.INV(M2814,'Input Parameters'!$E$26,'Input Parameters'!$F$26)</f>
        <v>-1.2629393918578181E-2</v>
      </c>
      <c r="O2814" s="8">
        <f t="shared" ca="1" si="368"/>
        <v>0.61824198014246567</v>
      </c>
      <c r="P2814" s="29">
        <f ca="1">_xlfn.LOGNORM.INV(O2814,'Input Parameters'!$H$27,'Input Parameters'!$I$27)</f>
        <v>1.6263181859015627</v>
      </c>
      <c r="Q2814" s="10"/>
      <c r="R2814" s="15">
        <f>'Input Parameters'!$E$28</f>
        <v>12.7</v>
      </c>
      <c r="S2814" s="10">
        <f t="shared" ca="1" si="369"/>
        <v>0.20174024638961396</v>
      </c>
      <c r="T2814" s="25">
        <f ca="1">_xlfn.LOGNORM.INV(S2814,'Input Parameters'!$H$29,'Input Parameters'!$I$29)</f>
        <v>53.01827070714949</v>
      </c>
      <c r="U2814" s="10">
        <f t="shared" ca="1" si="370"/>
        <v>0.33643502704791628</v>
      </c>
      <c r="V2814" s="29">
        <f ca="1">IF('Input Parameters'!$D$30="Beta",_xlfn.BETA.INV(U2814,'Input Parameters'!$L$30,'Input Parameters'!$M$30,'Input Parameters'!$J$30,'Input Parameters'!$K$30),IF('Input Parameters'!$D$30="LogNorm",_xlfn.LOGNORM.INV(U2814,'Input Parameters'!$H$30,'Input Parameters'!$I$30)))</f>
        <v>0.84595355494768665</v>
      </c>
      <c r="W2814" s="2">
        <f ca="1">N2814+(P2814-N2814)*(1-ERF((T2814-R2814)/(2*SQRT(L2814*'Input Parameters'!$E$31))))</f>
        <v>0.11249954258035205</v>
      </c>
      <c r="X2814">
        <f t="shared" ca="1" si="371"/>
        <v>1</v>
      </c>
      <c r="Y2814" s="7"/>
    </row>
    <row r="2815" spans="1:25" ht="15" customHeight="1" x14ac:dyDescent="0.3">
      <c r="A2815" s="130">
        <v>2808</v>
      </c>
      <c r="B2815" s="10">
        <f t="shared" ca="1" si="363"/>
        <v>0.3708491236637832</v>
      </c>
      <c r="C2815" s="57">
        <f ca="1">_xlfn.NORM.INV(B2815,'Input Parameters'!$E$19,'Input Parameters'!$F$19)</f>
        <v>539.44835549768186</v>
      </c>
      <c r="D2815" s="10">
        <f t="shared" ca="1" si="364"/>
        <v>0.64978773891377173</v>
      </c>
      <c r="E2815" s="59">
        <f ca="1">IF(_xlfn.NORM.INV(D2815,'Input Parameters'!$E$20,'Input Parameters'!$F$20)&lt;3500,3500,IF(_xlfn.NORM.INV(D2815,'Input Parameters'!$E$20,'Input Parameters'!$F$20)&gt;5500,5500,_xlfn.NORM.INV(D2815,'Input Parameters'!$E$20,'Input Parameters'!$F$20)))</f>
        <v>5069.3232283054649</v>
      </c>
      <c r="F2815" s="10">
        <f t="shared" ca="1" si="365"/>
        <v>0.95017050901893352</v>
      </c>
      <c r="G2815" s="61">
        <f ca="1">_xlfn.NORM.INV(F2815,'Input Parameters'!$E$21,'Input Parameters'!$F$21)</f>
        <v>297.79156176091027</v>
      </c>
      <c r="H2815" s="54">
        <f ca="1">EXP(E2815*(1/'Input Parameters'!$E$22-1/G2815))</f>
        <v>1.3209957282176008</v>
      </c>
      <c r="I2815" s="10">
        <f t="shared" ca="1" si="366"/>
        <v>7.358688993045448E-2</v>
      </c>
      <c r="J2815" s="29">
        <f ca="1">_xlfn.BETA.INV(I2815,'Input Parameters'!$L$24,'Input Parameters'!$M$24,'Input Parameters'!$J$24,'Input Parameters'!$K$24)</f>
        <v>0.37074428579682417</v>
      </c>
      <c r="K2815" s="156">
        <f ca="1">('Input Parameters'!$E$25/'Input Parameters'!$E$31)^$J2815</f>
        <v>6.9979577572099189E-2</v>
      </c>
      <c r="L2815" s="66">
        <f ca="1">$H2815*$C2815*'Input Parameters'!$E$23*K2815</f>
        <v>49.868074919074544</v>
      </c>
      <c r="M2815" s="23">
        <f t="shared" ca="1" si="367"/>
        <v>0.84606636495559728</v>
      </c>
      <c r="N2815" s="15">
        <f ca="1">_xlfn.NORM.INV(M2815,'Input Parameters'!$E$26,'Input Parameters'!$F$26)</f>
        <v>5.541385455819918E-2</v>
      </c>
      <c r="O2815" s="8">
        <f t="shared" ca="1" si="368"/>
        <v>0.19927831064382995</v>
      </c>
      <c r="P2815" s="29">
        <f ca="1">_xlfn.LOGNORM.INV(O2815,'Input Parameters'!$H$27,'Input Parameters'!$I$27)</f>
        <v>0.97993185487072276</v>
      </c>
      <c r="Q2815" s="10"/>
      <c r="R2815" s="15">
        <f>'Input Parameters'!$E$28</f>
        <v>12.7</v>
      </c>
      <c r="S2815" s="10">
        <f t="shared" ca="1" si="369"/>
        <v>0.80786796275834538</v>
      </c>
      <c r="T2815" s="25">
        <f ca="1">_xlfn.LOGNORM.INV(S2815,'Input Parameters'!$H$29,'Input Parameters'!$I$29)</f>
        <v>64.207321358247171</v>
      </c>
      <c r="U2815" s="10">
        <f t="shared" ca="1" si="370"/>
        <v>0.79766199690015449</v>
      </c>
      <c r="V2815" s="29">
        <f ca="1">IF('Input Parameters'!$D$30="Beta",_xlfn.BETA.INV(U2815,'Input Parameters'!$L$30,'Input Parameters'!$M$30,'Input Parameters'!$J$30,'Input Parameters'!$K$30),IF('Input Parameters'!$D$30="LogNorm",_xlfn.LOGNORM.INV(U2815,'Input Parameters'!$H$30,'Input Parameters'!$I$30)))</f>
        <v>1.3879317993312619</v>
      </c>
      <c r="W2815" s="2">
        <f ca="1">N2815+(P2815-N2815)*(1-ERF((T2815-R2815)/(2*SQRT(L2815*'Input Parameters'!$E$31))))</f>
        <v>0.6156959701401109</v>
      </c>
      <c r="X2815">
        <f t="shared" ca="1" si="371"/>
        <v>1</v>
      </c>
      <c r="Y2815" s="7"/>
    </row>
    <row r="2816" spans="1:25" ht="15" customHeight="1" x14ac:dyDescent="0.3">
      <c r="A2816" s="130">
        <v>2809</v>
      </c>
      <c r="B2816" s="10">
        <f t="shared" ca="1" si="363"/>
        <v>0.35840503595827911</v>
      </c>
      <c r="C2816" s="57">
        <f ca="1">_xlfn.NORM.INV(B2816,'Input Parameters'!$E$19,'Input Parameters'!$F$19)</f>
        <v>536.64970915684785</v>
      </c>
      <c r="D2816" s="10">
        <f t="shared" ca="1" si="364"/>
        <v>0.71704322159577571</v>
      </c>
      <c r="E2816" s="59">
        <f ca="1">IF(_xlfn.NORM.INV(D2816,'Input Parameters'!$E$20,'Input Parameters'!$F$20)&lt;3500,3500,IF(_xlfn.NORM.INV(D2816,'Input Parameters'!$E$20,'Input Parameters'!$F$20)&gt;5500,5500,_xlfn.NORM.INV(D2816,'Input Parameters'!$E$20,'Input Parameters'!$F$20)))</f>
        <v>5201.8561136098433</v>
      </c>
      <c r="F2816" s="10">
        <f t="shared" ca="1" si="365"/>
        <v>0.18568138130140555</v>
      </c>
      <c r="G2816" s="61">
        <f ca="1">_xlfn.NORM.INV(F2816,'Input Parameters'!$E$21,'Input Parameters'!$F$21)</f>
        <v>277.823760398422</v>
      </c>
      <c r="H2816" s="54">
        <f ca="1">EXP(E2816*(1/'Input Parameters'!$E$22-1/G2816))</f>
        <v>0.37915604765430144</v>
      </c>
      <c r="I2816" s="10">
        <f t="shared" ca="1" si="366"/>
        <v>0.16202357886785779</v>
      </c>
      <c r="J2816" s="29">
        <f ca="1">_xlfn.BETA.INV(I2816,'Input Parameters'!$L$24,'Input Parameters'!$M$24,'Input Parameters'!$J$24,'Input Parameters'!$K$24)</f>
        <v>0.44492832917399072</v>
      </c>
      <c r="K2816" s="156">
        <f ca="1">('Input Parameters'!$E$25/'Input Parameters'!$E$31)^$J2816</f>
        <v>4.1101337962550222E-2</v>
      </c>
      <c r="L2816" s="66">
        <f ca="1">$H2816*$C2816*'Input Parameters'!$E$23*K2816</f>
        <v>8.3630529294870417</v>
      </c>
      <c r="M2816" s="23">
        <f t="shared" ca="1" si="367"/>
        <v>0.60428687405460357</v>
      </c>
      <c r="N2816" s="15">
        <f ca="1">_xlfn.NORM.INV(M2816,'Input Parameters'!$E$26,'Input Parameters'!$F$26)</f>
        <v>3.9553639049767046E-2</v>
      </c>
      <c r="O2816" s="8">
        <f t="shared" ca="1" si="368"/>
        <v>0.89899381949140145</v>
      </c>
      <c r="P2816" s="29">
        <f ca="1">_xlfn.LOGNORM.INV(O2816,'Input Parameters'!$H$27,'Input Parameters'!$I$27)</f>
        <v>2.5034183411333597</v>
      </c>
      <c r="Q2816" s="10"/>
      <c r="R2816" s="15">
        <f>'Input Parameters'!$E$28</f>
        <v>12.7</v>
      </c>
      <c r="S2816" s="10">
        <f t="shared" ca="1" si="369"/>
        <v>0.61248154674840993</v>
      </c>
      <c r="T2816" s="25">
        <f ca="1">_xlfn.LOGNORM.INV(S2816,'Input Parameters'!$H$29,'Input Parameters'!$I$29)</f>
        <v>60.130603938542031</v>
      </c>
      <c r="U2816" s="10">
        <f t="shared" ca="1" si="370"/>
        <v>0.71623844492771449</v>
      </c>
      <c r="V2816" s="29">
        <f ca="1">IF('Input Parameters'!$D$30="Beta",_xlfn.BETA.INV(U2816,'Input Parameters'!$L$30,'Input Parameters'!$M$30,'Input Parameters'!$J$30,'Input Parameters'!$K$30),IF('Input Parameters'!$D$30="LogNorm",_xlfn.LOGNORM.INV(U2816,'Input Parameters'!$H$30,'Input Parameters'!$I$30)))</f>
        <v>1.2518912970002503</v>
      </c>
      <c r="W2816" s="2">
        <f ca="1">N2816+(P2816-N2816)*(1-ERF((T2816-R2816)/(2*SQRT(L2816*'Input Parameters'!$E$31))))</f>
        <v>0.64604386300837269</v>
      </c>
      <c r="X2816">
        <f t="shared" ca="1" si="371"/>
        <v>1</v>
      </c>
      <c r="Y2816" s="7"/>
    </row>
    <row r="2817" spans="1:25" ht="15" customHeight="1" x14ac:dyDescent="0.3">
      <c r="A2817" s="130">
        <v>2810</v>
      </c>
      <c r="B2817" s="10">
        <f t="shared" ca="1" si="363"/>
        <v>0.52761254414458525</v>
      </c>
      <c r="C2817" s="57">
        <f ca="1">_xlfn.NORM.INV(B2817,'Input Parameters'!$E$19,'Input Parameters'!$F$19)</f>
        <v>573.15329304427803</v>
      </c>
      <c r="D2817" s="10">
        <f t="shared" ca="1" si="364"/>
        <v>0.46433235597127798</v>
      </c>
      <c r="E2817" s="59">
        <f ca="1">IF(_xlfn.NORM.INV(D2817,'Input Parameters'!$E$20,'Input Parameters'!$F$20)&lt;3500,3500,IF(_xlfn.NORM.INV(D2817,'Input Parameters'!$E$20,'Input Parameters'!$F$20)&gt;5500,5500,_xlfn.NORM.INV(D2817,'Input Parameters'!$E$20,'Input Parameters'!$F$20)))</f>
        <v>4737.3325226541301</v>
      </c>
      <c r="F2817" s="10">
        <f t="shared" ca="1" si="365"/>
        <v>0.33989449301614771</v>
      </c>
      <c r="G2817" s="61">
        <f ca="1">_xlfn.NORM.INV(F2817,'Input Parameters'!$E$21,'Input Parameters'!$F$21)</f>
        <v>281.60577639983217</v>
      </c>
      <c r="H2817" s="54">
        <f ca="1">EXP(E2817*(1/'Input Parameters'!$E$22-1/G2817))</f>
        <v>0.51985865293302813</v>
      </c>
      <c r="I2817" s="10">
        <f t="shared" ca="1" si="366"/>
        <v>0.26392678170487749</v>
      </c>
      <c r="J2817" s="29">
        <f ca="1">_xlfn.BETA.INV(I2817,'Input Parameters'!$L$24,'Input Parameters'!$M$24,'Input Parameters'!$J$24,'Input Parameters'!$K$24)</f>
        <v>0.50344519740899518</v>
      </c>
      <c r="K2817" s="156">
        <f ca="1">('Input Parameters'!$E$25/'Input Parameters'!$E$31)^$J2817</f>
        <v>2.701161956586676E-2</v>
      </c>
      <c r="L2817" s="66">
        <f ca="1">$H2817*$C2817*'Input Parameters'!$E$23*K2817</f>
        <v>8.04834701957226</v>
      </c>
      <c r="M2817" s="23">
        <f t="shared" ca="1" si="367"/>
        <v>0.85145123246892152</v>
      </c>
      <c r="N2817" s="15">
        <f ca="1">_xlfn.NORM.INV(M2817,'Input Parameters'!$E$26,'Input Parameters'!$F$26)</f>
        <v>5.5896234161630039E-2</v>
      </c>
      <c r="O2817" s="8">
        <f t="shared" ca="1" si="368"/>
        <v>0.6371710269940819</v>
      </c>
      <c r="P2817" s="29">
        <f ca="1">_xlfn.LOGNORM.INV(O2817,'Input Parameters'!$H$27,'Input Parameters'!$I$27)</f>
        <v>1.6627237930271748</v>
      </c>
      <c r="Q2817" s="10"/>
      <c r="R2817" s="15">
        <f>'Input Parameters'!$E$28</f>
        <v>12.7</v>
      </c>
      <c r="S2817" s="10">
        <f t="shared" ca="1" si="369"/>
        <v>0.64059497416182853</v>
      </c>
      <c r="T2817" s="25">
        <f ca="1">_xlfn.LOGNORM.INV(S2817,'Input Parameters'!$H$29,'Input Parameters'!$I$29)</f>
        <v>60.63401211606967</v>
      </c>
      <c r="U2817" s="10">
        <f t="shared" ca="1" si="370"/>
        <v>0.28399906168200306</v>
      </c>
      <c r="V2817" s="29">
        <f ca="1">IF('Input Parameters'!$D$30="Beta",_xlfn.BETA.INV(U2817,'Input Parameters'!$L$30,'Input Parameters'!$M$30,'Input Parameters'!$J$30,'Input Parameters'!$K$30),IF('Input Parameters'!$D$30="LogNorm",_xlfn.LOGNORM.INV(U2817,'Input Parameters'!$H$30,'Input Parameters'!$I$30)))</f>
        <v>0.79774563463825499</v>
      </c>
      <c r="W2817" s="2">
        <f ca="1">N2817+(P2817-N2817)*(1-ERF((T2817-R2817)/(2*SQRT(L2817*'Input Parameters'!$E$31))))</f>
        <v>0.42897981074716074</v>
      </c>
      <c r="X2817">
        <f t="shared" ca="1" si="371"/>
        <v>1</v>
      </c>
      <c r="Y2817" s="7"/>
    </row>
    <row r="2818" spans="1:25" ht="15" customHeight="1" x14ac:dyDescent="0.3">
      <c r="A2818" s="130">
        <v>2811</v>
      </c>
      <c r="B2818" s="10">
        <f t="shared" ca="1" si="363"/>
        <v>0.34508098945828891</v>
      </c>
      <c r="C2818" s="57">
        <f ca="1">_xlfn.NORM.INV(B2818,'Input Parameters'!$E$19,'Input Parameters'!$F$19)</f>
        <v>533.61532076544825</v>
      </c>
      <c r="D2818" s="10">
        <f t="shared" ca="1" si="364"/>
        <v>0.14660174929817182</v>
      </c>
      <c r="E2818" s="59">
        <f ca="1">IF(_xlfn.NORM.INV(D2818,'Input Parameters'!$E$20,'Input Parameters'!$F$20)&lt;3500,3500,IF(_xlfn.NORM.INV(D2818,'Input Parameters'!$E$20,'Input Parameters'!$F$20)&gt;5500,5500,_xlfn.NORM.INV(D2818,'Input Parameters'!$E$20,'Input Parameters'!$F$20)))</f>
        <v>4064.2160290662082</v>
      </c>
      <c r="F2818" s="10">
        <f t="shared" ca="1" si="365"/>
        <v>0.7808299587405646</v>
      </c>
      <c r="G2818" s="61">
        <f ca="1">_xlfn.NORM.INV(F2818,'Input Parameters'!$E$21,'Input Parameters'!$F$21)</f>
        <v>290.94149437429326</v>
      </c>
      <c r="H2818" s="54">
        <f ca="1">EXP(E2818*(1/'Input Parameters'!$E$22-1/G2818))</f>
        <v>0.90652003498640188</v>
      </c>
      <c r="I2818" s="10">
        <f t="shared" ca="1" si="366"/>
        <v>0.85527254056280755</v>
      </c>
      <c r="J2818" s="29">
        <f ca="1">_xlfn.BETA.INV(I2818,'Input Parameters'!$L$24,'Input Parameters'!$M$24,'Input Parameters'!$J$24,'Input Parameters'!$K$24)</f>
        <v>0.76427235561396034</v>
      </c>
      <c r="K2818" s="156">
        <f ca="1">('Input Parameters'!$E$25/'Input Parameters'!$E$31)^$J2818</f>
        <v>4.1587354927802665E-3</v>
      </c>
      <c r="L2818" s="66">
        <f ca="1">$H2818*$C2818*'Input Parameters'!$E$23*K2818</f>
        <v>2.0117175098335442</v>
      </c>
      <c r="M2818" s="23">
        <f t="shared" ca="1" si="367"/>
        <v>0.73225929510530341</v>
      </c>
      <c r="N2818" s="15">
        <f ca="1">_xlfn.NORM.INV(M2818,'Input Parameters'!$E$26,'Input Parameters'!$F$26)</f>
        <v>4.7012867839682636E-2</v>
      </c>
      <c r="O2818" s="8">
        <f t="shared" ca="1" si="368"/>
        <v>0.83948691256044672</v>
      </c>
      <c r="P2818" s="29">
        <f ca="1">_xlfn.LOGNORM.INV(O2818,'Input Parameters'!$H$27,'Input Parameters'!$I$27)</f>
        <v>2.2083353277824265</v>
      </c>
      <c r="Q2818" s="10"/>
      <c r="R2818" s="15">
        <f>'Input Parameters'!$E$28</f>
        <v>12.7</v>
      </c>
      <c r="S2818" s="10">
        <f t="shared" ca="1" si="369"/>
        <v>0.48379832206600482</v>
      </c>
      <c r="T2818" s="25">
        <f ca="1">_xlfn.LOGNORM.INV(S2818,'Input Parameters'!$H$29,'Input Parameters'!$I$29)</f>
        <v>57.966844885020095</v>
      </c>
      <c r="U2818" s="10">
        <f t="shared" ca="1" si="370"/>
        <v>0.30036674258900242</v>
      </c>
      <c r="V2818" s="29">
        <f ca="1">IF('Input Parameters'!$D$30="Beta",_xlfn.BETA.INV(U2818,'Input Parameters'!$L$30,'Input Parameters'!$M$30,'Input Parameters'!$J$30,'Input Parameters'!$K$30),IF('Input Parameters'!$D$30="LogNorm",_xlfn.LOGNORM.INV(U2818,'Input Parameters'!$H$30,'Input Parameters'!$I$30)))</f>
        <v>0.81287944991154859</v>
      </c>
      <c r="W2818" s="2">
        <f ca="1">N2818+(P2818-N2818)*(1-ERF((T2818-R2818)/(2*SQRT(L2818*'Input Parameters'!$E$31))))</f>
        <v>9.8937040654745179E-2</v>
      </c>
      <c r="X2818">
        <f t="shared" ca="1" si="371"/>
        <v>1</v>
      </c>
      <c r="Y2818" s="7"/>
    </row>
    <row r="2819" spans="1:25" ht="15" customHeight="1" x14ac:dyDescent="0.3">
      <c r="A2819" s="130">
        <v>2812</v>
      </c>
      <c r="B2819" s="10">
        <f t="shared" ca="1" si="363"/>
        <v>0.99953099924777056</v>
      </c>
      <c r="C2819" s="57">
        <f ca="1">_xlfn.NORM.INV(B2819,'Input Parameters'!$E$19,'Input Parameters'!$F$19)</f>
        <v>846.86750190549674</v>
      </c>
      <c r="D2819" s="10">
        <f t="shared" ca="1" si="364"/>
        <v>0.76535142239696707</v>
      </c>
      <c r="E2819" s="59">
        <f ca="1">IF(_xlfn.NORM.INV(D2819,'Input Parameters'!$E$20,'Input Parameters'!$F$20)&lt;3500,3500,IF(_xlfn.NORM.INV(D2819,'Input Parameters'!$E$20,'Input Parameters'!$F$20)&gt;5500,5500,_xlfn.NORM.INV(D2819,'Input Parameters'!$E$20,'Input Parameters'!$F$20)))</f>
        <v>5306.5361705660907</v>
      </c>
      <c r="F2819" s="10">
        <f t="shared" ca="1" si="365"/>
        <v>0.37996528266204554</v>
      </c>
      <c r="G2819" s="61">
        <f ca="1">_xlfn.NORM.INV(F2819,'Input Parameters'!$E$21,'Input Parameters'!$F$21)</f>
        <v>282.4482043197321</v>
      </c>
      <c r="H2819" s="54">
        <f ca="1">EXP(E2819*(1/'Input Parameters'!$E$22-1/G2819))</f>
        <v>0.50834315811419084</v>
      </c>
      <c r="I2819" s="10">
        <f t="shared" ca="1" si="366"/>
        <v>0.32982878305750363</v>
      </c>
      <c r="J2819" s="29">
        <f ca="1">_xlfn.BETA.INV(I2819,'Input Parameters'!$L$24,'Input Parameters'!$M$24,'Input Parameters'!$J$24,'Input Parameters'!$K$24)</f>
        <v>0.53506918627290323</v>
      </c>
      <c r="K2819" s="156">
        <f ca="1">('Input Parameters'!$E$25/'Input Parameters'!$E$31)^$J2819</f>
        <v>2.1529216815880631E-2</v>
      </c>
      <c r="L2819" s="66">
        <f ca="1">$H2819*$C2819*'Input Parameters'!$E$23*K2819</f>
        <v>9.2683127778898839</v>
      </c>
      <c r="M2819" s="23">
        <f t="shared" ca="1" si="367"/>
        <v>0.24771457111286244</v>
      </c>
      <c r="N2819" s="15">
        <f ca="1">_xlfn.NORM.INV(M2819,'Input Parameters'!$E$26,'Input Parameters'!$F$26)</f>
        <v>1.9684315763876779E-2</v>
      </c>
      <c r="O2819" s="8">
        <f t="shared" ca="1" si="368"/>
        <v>0.17383332708648991</v>
      </c>
      <c r="P2819" s="29">
        <f ca="1">_xlfn.LOGNORM.INV(O2819,'Input Parameters'!$H$27,'Input Parameters'!$I$27)</f>
        <v>0.93963177031183964</v>
      </c>
      <c r="Q2819" s="10"/>
      <c r="R2819" s="15">
        <f>'Input Parameters'!$E$28</f>
        <v>12.7</v>
      </c>
      <c r="S2819" s="10">
        <f t="shared" ca="1" si="369"/>
        <v>0.17031892551759775</v>
      </c>
      <c r="T2819" s="25">
        <f ca="1">_xlfn.LOGNORM.INV(S2819,'Input Parameters'!$H$29,'Input Parameters'!$I$29)</f>
        <v>52.323533383407941</v>
      </c>
      <c r="U2819" s="10">
        <f t="shared" ca="1" si="370"/>
        <v>0.80362648494940048</v>
      </c>
      <c r="V2819" s="29">
        <f ca="1">IF('Input Parameters'!$D$30="Beta",_xlfn.BETA.INV(U2819,'Input Parameters'!$L$30,'Input Parameters'!$M$30,'Input Parameters'!$J$30,'Input Parameters'!$K$30),IF('Input Parameters'!$D$30="LogNorm",_xlfn.LOGNORM.INV(U2819,'Input Parameters'!$H$30,'Input Parameters'!$I$30)))</f>
        <v>1.3996648714856592</v>
      </c>
      <c r="W2819" s="2">
        <f ca="1">N2819+(P2819-N2819)*(1-ERF((T2819-R2819)/(2*SQRT(L2819*'Input Parameters'!$E$31))))</f>
        <v>0.34847966786628853</v>
      </c>
      <c r="X2819">
        <f t="shared" ca="1" si="371"/>
        <v>1</v>
      </c>
      <c r="Y2819" s="7"/>
    </row>
    <row r="2820" spans="1:25" ht="15" customHeight="1" x14ac:dyDescent="0.3">
      <c r="A2820" s="130">
        <v>2813</v>
      </c>
      <c r="B2820" s="10">
        <f t="shared" ca="1" si="363"/>
        <v>0.21330386488624842</v>
      </c>
      <c r="C2820" s="57">
        <f ca="1">_xlfn.NORM.INV(B2820,'Input Parameters'!$E$19,'Input Parameters'!$F$19)</f>
        <v>500.12166147562584</v>
      </c>
      <c r="D2820" s="10">
        <f t="shared" ca="1" si="364"/>
        <v>0.53833530477638725</v>
      </c>
      <c r="E2820" s="59">
        <f ca="1">IF(_xlfn.NORM.INV(D2820,'Input Parameters'!$E$20,'Input Parameters'!$F$20)&lt;3500,3500,IF(_xlfn.NORM.INV(D2820,'Input Parameters'!$E$20,'Input Parameters'!$F$20)&gt;5500,5500,_xlfn.NORM.INV(D2820,'Input Parameters'!$E$20,'Input Parameters'!$F$20)))</f>
        <v>4867.3685044966878</v>
      </c>
      <c r="F2820" s="10">
        <f t="shared" ca="1" si="365"/>
        <v>0.96983892041589104</v>
      </c>
      <c r="G2820" s="61">
        <f ca="1">_xlfn.NORM.INV(F2820,'Input Parameters'!$E$21,'Input Parameters'!$F$21)</f>
        <v>299.61447161979856</v>
      </c>
      <c r="H2820" s="54">
        <f ca="1">EXP(E2820*(1/'Input Parameters'!$E$22-1/G2820))</f>
        <v>1.4430235345804356</v>
      </c>
      <c r="I2820" s="10">
        <f t="shared" ca="1" si="366"/>
        <v>0.8514637053072498</v>
      </c>
      <c r="J2820" s="29">
        <f ca="1">_xlfn.BETA.INV(I2820,'Input Parameters'!$L$24,'Input Parameters'!$M$24,'Input Parameters'!$J$24,'Input Parameters'!$K$24)</f>
        <v>0.76208325551716682</v>
      </c>
      <c r="K2820" s="156">
        <f ca="1">('Input Parameters'!$E$25/'Input Parameters'!$E$31)^$J2820</f>
        <v>4.2245581438639613E-3</v>
      </c>
      <c r="L2820" s="66">
        <f ca="1">$H2820*$C2820*'Input Parameters'!$E$23*K2820</f>
        <v>3.0488100774012907</v>
      </c>
      <c r="M2820" s="23">
        <f t="shared" ca="1" si="367"/>
        <v>0.21760948288782966</v>
      </c>
      <c r="N2820" s="15">
        <f ca="1">_xlfn.NORM.INV(M2820,'Input Parameters'!$E$26,'Input Parameters'!$F$26)</f>
        <v>1.7613866043284136E-2</v>
      </c>
      <c r="O2820" s="8">
        <f t="shared" ca="1" si="368"/>
        <v>0.25307818047375874</v>
      </c>
      <c r="P2820" s="29">
        <f ca="1">_xlfn.LOGNORM.INV(O2820,'Input Parameters'!$H$27,'Input Parameters'!$I$27)</f>
        <v>1.0608620567883185</v>
      </c>
      <c r="Q2820" s="10"/>
      <c r="R2820" s="15">
        <f>'Input Parameters'!$E$28</f>
        <v>12.7</v>
      </c>
      <c r="S2820" s="10">
        <f t="shared" ca="1" si="369"/>
        <v>0.71392629941002417</v>
      </c>
      <c r="T2820" s="25">
        <f ca="1">_xlfn.LOGNORM.INV(S2820,'Input Parameters'!$H$29,'Input Parameters'!$I$29)</f>
        <v>62.044649890666946</v>
      </c>
      <c r="U2820" s="10">
        <f t="shared" ca="1" si="370"/>
        <v>0.58571157759998593</v>
      </c>
      <c r="V2820" s="29">
        <f ca="1">IF('Input Parameters'!$D$30="Beta",_xlfn.BETA.INV(U2820,'Input Parameters'!$L$30,'Input Parameters'!$M$30,'Input Parameters'!$J$30,'Input Parameters'!$K$30),IF('Input Parameters'!$D$30="LogNorm",_xlfn.LOGNORM.INV(U2820,'Input Parameters'!$H$30,'Input Parameters'!$I$30)))</f>
        <v>1.0882744181685815</v>
      </c>
      <c r="W2820" s="2">
        <f ca="1">N2820+(P2820-N2820)*(1-ERF((T2820-R2820)/(2*SQRT(L2820*'Input Parameters'!$E$31))))</f>
        <v>6.527418424147384E-2</v>
      </c>
      <c r="X2820">
        <f t="shared" ca="1" si="371"/>
        <v>1</v>
      </c>
      <c r="Y2820" s="7"/>
    </row>
    <row r="2821" spans="1:25" ht="15" customHeight="1" x14ac:dyDescent="0.3">
      <c r="A2821" s="130">
        <v>2814</v>
      </c>
      <c r="B2821" s="10">
        <f t="shared" ref="B2821:B2884" ca="1" si="372">RAND()</f>
        <v>0.62312921815461553</v>
      </c>
      <c r="C2821" s="57">
        <f ca="1">_xlfn.NORM.INV(B2821,'Input Parameters'!$E$19,'Input Parameters'!$F$19)</f>
        <v>593.80846622432125</v>
      </c>
      <c r="D2821" s="10">
        <f t="shared" ref="D2821:D2884" ca="1" si="373">RAND()</f>
        <v>0.37753567793061948</v>
      </c>
      <c r="E2821" s="59">
        <f ca="1">IF(_xlfn.NORM.INV(D2821,'Input Parameters'!$E$20,'Input Parameters'!$F$20)&lt;3500,3500,IF(_xlfn.NORM.INV(D2821,'Input Parameters'!$E$20,'Input Parameters'!$F$20)&gt;5500,5500,_xlfn.NORM.INV(D2821,'Input Parameters'!$E$20,'Input Parameters'!$F$20)))</f>
        <v>4581.628398953686</v>
      </c>
      <c r="F2821" s="10">
        <f t="shared" ref="F2821:F2884" ca="1" si="374">RAND()</f>
        <v>0.41093361488002567</v>
      </c>
      <c r="G2821" s="61">
        <f ca="1">_xlfn.NORM.INV(F2821,'Input Parameters'!$E$21,'Input Parameters'!$F$21)</f>
        <v>283.08036793033114</v>
      </c>
      <c r="H2821" s="54">
        <f ca="1">EXP(E2821*(1/'Input Parameters'!$E$22-1/G2821))</f>
        <v>0.57813586919581372</v>
      </c>
      <c r="I2821" s="10">
        <f t="shared" ref="I2821:I2884" ca="1" si="375">RAND()</f>
        <v>0.37395864666307221</v>
      </c>
      <c r="J2821" s="29">
        <f ca="1">_xlfn.BETA.INV(I2821,'Input Parameters'!$L$24,'Input Parameters'!$M$24,'Input Parameters'!$J$24,'Input Parameters'!$K$24)</f>
        <v>0.55472216268942287</v>
      </c>
      <c r="K2821" s="156">
        <f ca="1">('Input Parameters'!$E$25/'Input Parameters'!$E$31)^$J2821</f>
        <v>1.8698239405944936E-2</v>
      </c>
      <c r="L2821" s="66">
        <f ca="1">$H2821*$C2821*'Input Parameters'!$E$23*K2821</f>
        <v>6.4191424938311723</v>
      </c>
      <c r="M2821" s="23">
        <f t="shared" ref="M2821:M2884" ca="1" si="376">RAND()</f>
        <v>0.2116740005162363</v>
      </c>
      <c r="N2821" s="15">
        <f ca="1">_xlfn.NORM.INV(M2821,'Input Parameters'!$E$26,'Input Parameters'!$F$26)</f>
        <v>1.718684699614249E-2</v>
      </c>
      <c r="O2821" s="8">
        <f t="shared" ref="O2821:O2884" ca="1" si="377">RAND()</f>
        <v>0.52341604640962747</v>
      </c>
      <c r="P2821" s="29">
        <f ca="1">_xlfn.LOGNORM.INV(O2821,'Input Parameters'!$H$27,'Input Parameters'!$I$27)</f>
        <v>1.4611068688136708</v>
      </c>
      <c r="Q2821" s="10"/>
      <c r="R2821" s="15">
        <f>'Input Parameters'!$E$28</f>
        <v>12.7</v>
      </c>
      <c r="S2821" s="10">
        <f t="shared" ref="S2821:S2884" ca="1" si="378">RAND()</f>
        <v>0.24505912609672464</v>
      </c>
      <c r="T2821" s="25">
        <f ca="1">_xlfn.LOGNORM.INV(S2821,'Input Parameters'!$H$29,'Input Parameters'!$I$29)</f>
        <v>53.890270856803333</v>
      </c>
      <c r="U2821" s="10">
        <f t="shared" ref="U2821:U2884" ca="1" si="379">RAND()</f>
        <v>7.4521977912375248E-2</v>
      </c>
      <c r="V2821" s="29">
        <f ca="1">IF('Input Parameters'!$D$30="Beta",_xlfn.BETA.INV(U2821,'Input Parameters'!$L$30,'Input Parameters'!$M$30,'Input Parameters'!$J$30,'Input Parameters'!$K$30),IF('Input Parameters'!$D$30="LogNorm",_xlfn.LOGNORM.INV(U2821,'Input Parameters'!$H$30,'Input Parameters'!$I$30)))</f>
        <v>0.56563789715505997</v>
      </c>
      <c r="W2821" s="2">
        <f ca="1">N2821+(P2821-N2821)*(1-ERF((T2821-R2821)/(2*SQRT(L2821*'Input Parameters'!$E$31))))</f>
        <v>0.37862137100370535</v>
      </c>
      <c r="X2821">
        <f t="shared" ca="1" si="371"/>
        <v>1</v>
      </c>
      <c r="Y2821" s="7"/>
    </row>
    <row r="2822" spans="1:25" ht="15" customHeight="1" x14ac:dyDescent="0.3">
      <c r="A2822" s="130">
        <v>2815</v>
      </c>
      <c r="B2822" s="10">
        <f t="shared" ca="1" si="372"/>
        <v>0.56472197845951733</v>
      </c>
      <c r="C2822" s="57">
        <f ca="1">_xlfn.NORM.INV(B2822,'Input Parameters'!$E$19,'Input Parameters'!$F$19)</f>
        <v>581.06946383125637</v>
      </c>
      <c r="D2822" s="10">
        <f t="shared" ca="1" si="373"/>
        <v>0.89388101892476923</v>
      </c>
      <c r="E2822" s="59">
        <f ca="1">IF(_xlfn.NORM.INV(D2822,'Input Parameters'!$E$20,'Input Parameters'!$F$20)&lt;3500,3500,IF(_xlfn.NORM.INV(D2822,'Input Parameters'!$E$20,'Input Parameters'!$F$20)&gt;5500,5500,_xlfn.NORM.INV(D2822,'Input Parameters'!$E$20,'Input Parameters'!$F$20)))</f>
        <v>5500</v>
      </c>
      <c r="F2822" s="10">
        <f t="shared" ca="1" si="374"/>
        <v>0.41637778332556674</v>
      </c>
      <c r="G2822" s="61">
        <f ca="1">_xlfn.NORM.INV(F2822,'Input Parameters'!$E$21,'Input Parameters'!$F$21)</f>
        <v>283.19021334157662</v>
      </c>
      <c r="H2822" s="54">
        <f ca="1">EXP(E2822*(1/'Input Parameters'!$E$22-1/G2822))</f>
        <v>0.52191838384576039</v>
      </c>
      <c r="I2822" s="10">
        <f t="shared" ca="1" si="375"/>
        <v>0.11523445112597508</v>
      </c>
      <c r="J2822" s="29">
        <f ca="1">_xlfn.BETA.INV(I2822,'Input Parameters'!$L$24,'Input Parameters'!$M$24,'Input Parameters'!$J$24,'Input Parameters'!$K$24)</f>
        <v>0.41039251301443475</v>
      </c>
      <c r="K2822" s="156">
        <f ca="1">('Input Parameters'!$E$25/'Input Parameters'!$E$31)^$J2822</f>
        <v>5.2656253175761079E-2</v>
      </c>
      <c r="L2822" s="66">
        <f ca="1">$H2822*$C2822*'Input Parameters'!$E$23*K2822</f>
        <v>15.969105893066034</v>
      </c>
      <c r="M2822" s="23">
        <f t="shared" ca="1" si="376"/>
        <v>0.24043686966608713</v>
      </c>
      <c r="N2822" s="15">
        <f ca="1">_xlfn.NORM.INV(M2822,'Input Parameters'!$E$26,'Input Parameters'!$F$26)</f>
        <v>1.9197142824577879E-2</v>
      </c>
      <c r="O2822" s="8">
        <f t="shared" ca="1" si="377"/>
        <v>0.66719348795974642</v>
      </c>
      <c r="P2822" s="29">
        <f ca="1">_xlfn.LOGNORM.INV(O2822,'Input Parameters'!$H$27,'Input Parameters'!$I$27)</f>
        <v>1.7235938871301255</v>
      </c>
      <c r="Q2822" s="10"/>
      <c r="R2822" s="15">
        <f>'Input Parameters'!$E$28</f>
        <v>12.7</v>
      </c>
      <c r="S2822" s="10">
        <f t="shared" ca="1" si="378"/>
        <v>0.19173130038028485</v>
      </c>
      <c r="T2822" s="25">
        <f ca="1">_xlfn.LOGNORM.INV(S2822,'Input Parameters'!$H$29,'Input Parameters'!$I$29)</f>
        <v>52.803743824928709</v>
      </c>
      <c r="U2822" s="10">
        <f t="shared" ca="1" si="379"/>
        <v>0.75998103753157498</v>
      </c>
      <c r="V2822" s="29">
        <f ca="1">IF('Input Parameters'!$D$30="Beta",_xlfn.BETA.INV(U2822,'Input Parameters'!$L$30,'Input Parameters'!$M$30,'Input Parameters'!$J$30,'Input Parameters'!$K$30),IF('Input Parameters'!$D$30="LogNorm",_xlfn.LOGNORM.INV(U2822,'Input Parameters'!$H$30,'Input Parameters'!$I$30)))</f>
        <v>1.3201034371936167</v>
      </c>
      <c r="W2822" s="2">
        <f ca="1">N2822+(P2822-N2822)*(1-ERF((T2822-R2822)/(2*SQRT(L2822*'Input Parameters'!$E$31))))</f>
        <v>0.83378968942498288</v>
      </c>
      <c r="X2822">
        <f t="shared" ca="1" si="371"/>
        <v>1</v>
      </c>
      <c r="Y2822" s="7"/>
    </row>
    <row r="2823" spans="1:25" ht="15" customHeight="1" x14ac:dyDescent="0.3">
      <c r="A2823" s="130">
        <v>2816</v>
      </c>
      <c r="B2823" s="10">
        <f t="shared" ca="1" si="372"/>
        <v>0.59682454071009172</v>
      </c>
      <c r="C2823" s="57">
        <f ca="1">_xlfn.NORM.INV(B2823,'Input Parameters'!$E$19,'Input Parameters'!$F$19)</f>
        <v>588.01401498095345</v>
      </c>
      <c r="D2823" s="10">
        <f t="shared" ca="1" si="373"/>
        <v>0.31151472278503056</v>
      </c>
      <c r="E2823" s="59">
        <f ca="1">IF(_xlfn.NORM.INV(D2823,'Input Parameters'!$E$20,'Input Parameters'!$F$20)&lt;3500,3500,IF(_xlfn.NORM.INV(D2823,'Input Parameters'!$E$20,'Input Parameters'!$F$20)&gt;5500,5500,_xlfn.NORM.INV(D2823,'Input Parameters'!$E$20,'Input Parameters'!$F$20)))</f>
        <v>4455.9070289086876</v>
      </c>
      <c r="F2823" s="10">
        <f t="shared" ca="1" si="374"/>
        <v>0.77753710834478851</v>
      </c>
      <c r="G2823" s="61">
        <f ca="1">_xlfn.NORM.INV(F2823,'Input Parameters'!$E$21,'Input Parameters'!$F$21)</f>
        <v>290.85426790247357</v>
      </c>
      <c r="H2823" s="54">
        <f ca="1">EXP(E2823*(1/'Input Parameters'!$E$22-1/G2823))</f>
        <v>0.89387107788760933</v>
      </c>
      <c r="I2823" s="10">
        <f t="shared" ca="1" si="375"/>
        <v>0.20651340303406507</v>
      </c>
      <c r="J2823" s="29">
        <f ca="1">_xlfn.BETA.INV(I2823,'Input Parameters'!$L$24,'Input Parameters'!$M$24,'Input Parameters'!$J$24,'Input Parameters'!$K$24)</f>
        <v>0.47246477689717414</v>
      </c>
      <c r="K2823" s="156">
        <f ca="1">('Input Parameters'!$E$25/'Input Parameters'!$E$31)^$J2823</f>
        <v>3.3734014236117438E-2</v>
      </c>
      <c r="L2823" s="66">
        <f ca="1">$H2823*$C2823*'Input Parameters'!$E$23*K2823</f>
        <v>17.730892089796882</v>
      </c>
      <c r="M2823" s="23">
        <f t="shared" ca="1" si="376"/>
        <v>0.28484681863096117</v>
      </c>
      <c r="N2823" s="15">
        <f ca="1">_xlfn.NORM.INV(M2823,'Input Parameters'!$E$26,'Input Parameters'!$F$26)</f>
        <v>2.206144219852562E-2</v>
      </c>
      <c r="O2823" s="8">
        <f t="shared" ca="1" si="377"/>
        <v>0.84796776257781714</v>
      </c>
      <c r="P2823" s="29">
        <f ca="1">_xlfn.LOGNORM.INV(O2823,'Input Parameters'!$H$27,'Input Parameters'!$I$27)</f>
        <v>2.2431980253663917</v>
      </c>
      <c r="Q2823" s="10"/>
      <c r="R2823" s="15">
        <f>'Input Parameters'!$E$28</f>
        <v>12.7</v>
      </c>
      <c r="S2823" s="10">
        <f t="shared" ca="1" si="378"/>
        <v>0.67628964961310145</v>
      </c>
      <c r="T2823" s="25">
        <f ca="1">_xlfn.LOGNORM.INV(S2823,'Input Parameters'!$H$29,'Input Parameters'!$I$29)</f>
        <v>61.300011883464855</v>
      </c>
      <c r="U2823" s="10">
        <f t="shared" ca="1" si="379"/>
        <v>0.46617924611239725</v>
      </c>
      <c r="V2823" s="29">
        <f ca="1">IF('Input Parameters'!$D$30="Beta",_xlfn.BETA.INV(U2823,'Input Parameters'!$L$30,'Input Parameters'!$M$30,'Input Parameters'!$J$30,'Input Parameters'!$K$30),IF('Input Parameters'!$D$30="LogNorm",_xlfn.LOGNORM.INV(U2823,'Input Parameters'!$H$30,'Input Parameters'!$I$30)))</f>
        <v>0.9663159424976614</v>
      </c>
      <c r="W2823" s="2">
        <f ca="1">N2823+(P2823-N2823)*(1-ERF((T2823-R2823)/(2*SQRT(L2823*'Input Parameters'!$E$31))))</f>
        <v>0.94256549641302034</v>
      </c>
      <c r="X2823">
        <f t="shared" ca="1" si="371"/>
        <v>1</v>
      </c>
      <c r="Y2823" s="7"/>
    </row>
    <row r="2824" spans="1:25" ht="15" customHeight="1" x14ac:dyDescent="0.3">
      <c r="A2824" s="130">
        <v>2817</v>
      </c>
      <c r="B2824" s="10">
        <f t="shared" ca="1" si="372"/>
        <v>0.81849096039355429</v>
      </c>
      <c r="C2824" s="57">
        <f ca="1">_xlfn.NORM.INV(B2824,'Input Parameters'!$E$19,'Input Parameters'!$F$19)</f>
        <v>644.16366974079676</v>
      </c>
      <c r="D2824" s="10">
        <f t="shared" ca="1" si="373"/>
        <v>0.94689535827158999</v>
      </c>
      <c r="E2824" s="59">
        <f ca="1">IF(_xlfn.NORM.INV(D2824,'Input Parameters'!$E$20,'Input Parameters'!$F$20)&lt;3500,3500,IF(_xlfn.NORM.INV(D2824,'Input Parameters'!$E$20,'Input Parameters'!$F$20)&gt;5500,5500,_xlfn.NORM.INV(D2824,'Input Parameters'!$E$20,'Input Parameters'!$F$20)))</f>
        <v>5500</v>
      </c>
      <c r="F2824" s="10">
        <f t="shared" ca="1" si="374"/>
        <v>0.44615292136539209</v>
      </c>
      <c r="G2824" s="61">
        <f ca="1">_xlfn.NORM.INV(F2824,'Input Parameters'!$E$21,'Input Parameters'!$F$21)</f>
        <v>283.78585759080903</v>
      </c>
      <c r="H2824" s="54">
        <f ca="1">EXP(E2824*(1/'Input Parameters'!$E$22-1/G2824))</f>
        <v>0.54363365148099307</v>
      </c>
      <c r="I2824" s="10">
        <f t="shared" ca="1" si="375"/>
        <v>0.94165416937766833</v>
      </c>
      <c r="J2824" s="29">
        <f ca="1">_xlfn.BETA.INV(I2824,'Input Parameters'!$L$24,'Input Parameters'!$M$24,'Input Parameters'!$J$24,'Input Parameters'!$K$24)</f>
        <v>0.82623323733201648</v>
      </c>
      <c r="K2824" s="156">
        <f ca="1">('Input Parameters'!$E$25/'Input Parameters'!$E$31)^$J2824</f>
        <v>2.6664065854706998E-3</v>
      </c>
      <c r="L2824" s="66">
        <f ca="1">$H2824*$C2824*'Input Parameters'!$E$23*K2824</f>
        <v>0.93374638356716133</v>
      </c>
      <c r="M2824" s="23">
        <f t="shared" ca="1" si="376"/>
        <v>0.74625145497788037</v>
      </c>
      <c r="N2824" s="15">
        <f ca="1">_xlfn.NORM.INV(M2824,'Input Parameters'!$E$26,'Input Parameters'!$F$26)</f>
        <v>4.7917539894379996E-2</v>
      </c>
      <c r="O2824" s="8">
        <f t="shared" ca="1" si="377"/>
        <v>0.34291417226482857</v>
      </c>
      <c r="P2824" s="29">
        <f ca="1">_xlfn.LOGNORM.INV(O2824,'Input Parameters'!$H$27,'Input Parameters'!$I$27)</f>
        <v>1.1903490666807262</v>
      </c>
      <c r="Q2824" s="10"/>
      <c r="R2824" s="15">
        <f>'Input Parameters'!$E$28</f>
        <v>12.7</v>
      </c>
      <c r="S2824" s="10">
        <f t="shared" ca="1" si="378"/>
        <v>0.15054856273819905</v>
      </c>
      <c r="T2824" s="25">
        <f ca="1">_xlfn.LOGNORM.INV(S2824,'Input Parameters'!$H$29,'Input Parameters'!$I$29)</f>
        <v>51.848818269569044</v>
      </c>
      <c r="U2824" s="10">
        <f t="shared" ca="1" si="379"/>
        <v>5.6999712881925513E-3</v>
      </c>
      <c r="V2824" s="29">
        <f ca="1">IF('Input Parameters'!$D$30="Beta",_xlfn.BETA.INV(U2824,'Input Parameters'!$L$30,'Input Parameters'!$M$30,'Input Parameters'!$J$30,'Input Parameters'!$K$30),IF('Input Parameters'!$D$30="LogNorm",_xlfn.LOGNORM.INV(U2824,'Input Parameters'!$H$30,'Input Parameters'!$I$30)))</f>
        <v>0.36840796432736117</v>
      </c>
      <c r="W2824" s="2">
        <f ca="1">N2824+(P2824-N2824)*(1-ERF((T2824-R2824)/(2*SQRT(L2824*'Input Parameters'!$E$31))))</f>
        <v>5.2685102635503044E-2</v>
      </c>
      <c r="X2824">
        <f t="shared" ca="1" si="371"/>
        <v>1</v>
      </c>
      <c r="Y2824" s="7"/>
    </row>
    <row r="2825" spans="1:25" ht="15" customHeight="1" x14ac:dyDescent="0.3">
      <c r="A2825" s="130">
        <v>2818</v>
      </c>
      <c r="B2825" s="10">
        <f t="shared" ca="1" si="372"/>
        <v>0.3108590931373072</v>
      </c>
      <c r="C2825" s="57">
        <f ca="1">_xlfn.NORM.INV(B2825,'Input Parameters'!$E$19,'Input Parameters'!$F$19)</f>
        <v>525.60628902372798</v>
      </c>
      <c r="D2825" s="10">
        <f t="shared" ca="1" si="373"/>
        <v>0.53491489309297324</v>
      </c>
      <c r="E2825" s="59">
        <f ca="1">IF(_xlfn.NORM.INV(D2825,'Input Parameters'!$E$20,'Input Parameters'!$F$20)&lt;3500,3500,IF(_xlfn.NORM.INV(D2825,'Input Parameters'!$E$20,'Input Parameters'!$F$20)&gt;5500,5500,_xlfn.NORM.INV(D2825,'Input Parameters'!$E$20,'Input Parameters'!$F$20)))</f>
        <v>4861.3414786812391</v>
      </c>
      <c r="F2825" s="10">
        <f t="shared" ca="1" si="374"/>
        <v>0.89450513148965771</v>
      </c>
      <c r="G2825" s="61">
        <f ca="1">_xlfn.NORM.INV(F2825,'Input Parameters'!$E$21,'Input Parameters'!$F$21)</f>
        <v>294.68166962285778</v>
      </c>
      <c r="H2825" s="54">
        <f ca="1">EXP(E2825*(1/'Input Parameters'!$E$22-1/G2825))</f>
        <v>1.0993112905495972</v>
      </c>
      <c r="I2825" s="10">
        <f t="shared" ca="1" si="375"/>
        <v>0.50752969514135804</v>
      </c>
      <c r="J2825" s="29">
        <f ca="1">_xlfn.BETA.INV(I2825,'Input Parameters'!$L$24,'Input Parameters'!$M$24,'Input Parameters'!$J$24,'Input Parameters'!$K$24)</f>
        <v>0.61019968894046084</v>
      </c>
      <c r="K2825" s="156">
        <f ca="1">('Input Parameters'!$E$25/'Input Parameters'!$E$31)^$J2825</f>
        <v>1.2559265596404101E-2</v>
      </c>
      <c r="L2825" s="66">
        <f ca="1">$H2825*$C2825*'Input Parameters'!$E$23*K2825</f>
        <v>7.2568055525034136</v>
      </c>
      <c r="M2825" s="23">
        <f t="shared" ca="1" si="376"/>
        <v>0.71774113934156913</v>
      </c>
      <c r="N2825" s="15">
        <f ca="1">_xlfn.NORM.INV(M2825,'Input Parameters'!$E$26,'Input Parameters'!$F$26)</f>
        <v>4.6099028092594058E-2</v>
      </c>
      <c r="O2825" s="8">
        <f t="shared" ca="1" si="377"/>
        <v>0.96741842705760372</v>
      </c>
      <c r="P2825" s="29">
        <f ca="1">_xlfn.LOGNORM.INV(O2825,'Input Parameters'!$H$27,'Input Parameters'!$I$27)</f>
        <v>3.2190245842978955</v>
      </c>
      <c r="Q2825" s="10"/>
      <c r="R2825" s="15">
        <f>'Input Parameters'!$E$28</f>
        <v>12.7</v>
      </c>
      <c r="S2825" s="10">
        <f t="shared" ca="1" si="378"/>
        <v>0.35119985481921423</v>
      </c>
      <c r="T2825" s="25">
        <f ca="1">_xlfn.LOGNORM.INV(S2825,'Input Parameters'!$H$29,'Input Parameters'!$I$29)</f>
        <v>55.786636027388525</v>
      </c>
      <c r="U2825" s="10">
        <f t="shared" ca="1" si="379"/>
        <v>0.11168564191015384</v>
      </c>
      <c r="V2825" s="29">
        <f ca="1">IF('Input Parameters'!$D$30="Beta",_xlfn.BETA.INV(U2825,'Input Parameters'!$L$30,'Input Parameters'!$M$30,'Input Parameters'!$J$30,'Input Parameters'!$K$30),IF('Input Parameters'!$D$30="LogNorm",_xlfn.LOGNORM.INV(U2825,'Input Parameters'!$H$30,'Input Parameters'!$I$30)))</f>
        <v>0.6181937082829968</v>
      </c>
      <c r="W2825" s="2">
        <f ca="1">N2825+(P2825-N2825)*(1-ERF((T2825-R2825)/(2*SQRT(L2825*'Input Parameters'!$E$31))))</f>
        <v>0.8649156033371409</v>
      </c>
      <c r="X2825">
        <f t="shared" ref="X2825:X2888" ca="1" si="380">IFERROR(IF(W2825&gt;V2825,0,1),0)</f>
        <v>0</v>
      </c>
      <c r="Y2825" s="7"/>
    </row>
    <row r="2826" spans="1:25" ht="15" customHeight="1" x14ac:dyDescent="0.3">
      <c r="A2826" s="130">
        <v>2819</v>
      </c>
      <c r="B2826" s="10">
        <f t="shared" ca="1" si="372"/>
        <v>0.89918608107719555</v>
      </c>
      <c r="C2826" s="57">
        <f ca="1">_xlfn.NORM.INV(B2826,'Input Parameters'!$E$19,'Input Parameters'!$F$19)</f>
        <v>675.20037529672334</v>
      </c>
      <c r="D2826" s="10">
        <f t="shared" ca="1" si="373"/>
        <v>0.58716925476525272</v>
      </c>
      <c r="E2826" s="59">
        <f ca="1">IF(_xlfn.NORM.INV(D2826,'Input Parameters'!$E$20,'Input Parameters'!$F$20)&lt;3500,3500,IF(_xlfn.NORM.INV(D2826,'Input Parameters'!$E$20,'Input Parameters'!$F$20)&gt;5500,5500,_xlfn.NORM.INV(D2826,'Input Parameters'!$E$20,'Input Parameters'!$F$20)))</f>
        <v>4954.1884538973554</v>
      </c>
      <c r="F2826" s="10">
        <f t="shared" ca="1" si="374"/>
        <v>0.83608680734646457</v>
      </c>
      <c r="G2826" s="61">
        <f ca="1">_xlfn.NORM.INV(F2826,'Input Parameters'!$E$21,'Input Parameters'!$F$21)</f>
        <v>292.54102122567275</v>
      </c>
      <c r="H2826" s="54">
        <f ca="1">EXP(E2826*(1/'Input Parameters'!$E$22-1/G2826))</f>
        <v>0.97382040634077049</v>
      </c>
      <c r="I2826" s="10">
        <f t="shared" ca="1" si="375"/>
        <v>0.17323205030035527</v>
      </c>
      <c r="J2826" s="29">
        <f ca="1">_xlfn.BETA.INV(I2826,'Input Parameters'!$L$24,'Input Parameters'!$M$24,'Input Parameters'!$J$24,'Input Parameters'!$K$24)</f>
        <v>0.45224870126924011</v>
      </c>
      <c r="K2826" s="156">
        <f ca="1">('Input Parameters'!$E$25/'Input Parameters'!$E$31)^$J2826</f>
        <v>3.8998673635496237E-2</v>
      </c>
      <c r="L2826" s="66">
        <f ca="1">$H2826*$C2826*'Input Parameters'!$E$23*K2826</f>
        <v>25.642560133116518</v>
      </c>
      <c r="M2826" s="23">
        <f t="shared" ca="1" si="376"/>
        <v>0.2916547154826884</v>
      </c>
      <c r="N2826" s="15">
        <f ca="1">_xlfn.NORM.INV(M2826,'Input Parameters'!$E$26,'Input Parameters'!$F$26)</f>
        <v>2.2480300825170718E-2</v>
      </c>
      <c r="O2826" s="8">
        <f t="shared" ca="1" si="377"/>
        <v>0.16329322618605158</v>
      </c>
      <c r="P2826" s="29">
        <f ca="1">_xlfn.LOGNORM.INV(O2826,'Input Parameters'!$H$27,'Input Parameters'!$I$27)</f>
        <v>0.92237917478640596</v>
      </c>
      <c r="Q2826" s="10"/>
      <c r="R2826" s="15">
        <f>'Input Parameters'!$E$28</f>
        <v>12.7</v>
      </c>
      <c r="S2826" s="10">
        <f t="shared" ca="1" si="378"/>
        <v>0.55513545313177348</v>
      </c>
      <c r="T2826" s="25">
        <f ca="1">_xlfn.LOGNORM.INV(S2826,'Input Parameters'!$H$29,'Input Parameters'!$I$29)</f>
        <v>59.145375544161759</v>
      </c>
      <c r="U2826" s="10">
        <f t="shared" ca="1" si="379"/>
        <v>0.33072391767432963</v>
      </c>
      <c r="V2826" s="29">
        <f ca="1">IF('Input Parameters'!$D$30="Beta",_xlfn.BETA.INV(U2826,'Input Parameters'!$L$30,'Input Parameters'!$M$30,'Input Parameters'!$J$30,'Input Parameters'!$K$30),IF('Input Parameters'!$D$30="LogNorm",_xlfn.LOGNORM.INV(U2826,'Input Parameters'!$H$30,'Input Parameters'!$I$30)))</f>
        <v>0.84073132334901601</v>
      </c>
      <c r="W2826" s="2">
        <f ca="1">N2826+(P2826-N2826)*(1-ERF((T2826-R2826)/(2*SQRT(L2826*'Input Parameters'!$E$31))))</f>
        <v>0.48739152065686975</v>
      </c>
      <c r="X2826">
        <f t="shared" ca="1" si="380"/>
        <v>1</v>
      </c>
      <c r="Y2826" s="7"/>
    </row>
    <row r="2827" spans="1:25" ht="15" customHeight="1" x14ac:dyDescent="0.3">
      <c r="A2827" s="130">
        <v>2820</v>
      </c>
      <c r="B2827" s="10">
        <f t="shared" ca="1" si="372"/>
        <v>0.45283373512267</v>
      </c>
      <c r="C2827" s="57">
        <f ca="1">_xlfn.NORM.INV(B2827,'Input Parameters'!$E$19,'Input Parameters'!$F$19)</f>
        <v>557.28632074451468</v>
      </c>
      <c r="D2827" s="10">
        <f t="shared" ca="1" si="373"/>
        <v>0.22436497358622998</v>
      </c>
      <c r="E2827" s="59">
        <f ca="1">IF(_xlfn.NORM.INV(D2827,'Input Parameters'!$E$20,'Input Parameters'!$F$20)&lt;3500,3500,IF(_xlfn.NORM.INV(D2827,'Input Parameters'!$E$20,'Input Parameters'!$F$20)&gt;5500,5500,_xlfn.NORM.INV(D2827,'Input Parameters'!$E$20,'Input Parameters'!$F$20)))</f>
        <v>4269.7261332950293</v>
      </c>
      <c r="F2827" s="10">
        <f t="shared" ca="1" si="374"/>
        <v>0.24094349126904746</v>
      </c>
      <c r="G2827" s="61">
        <f ca="1">_xlfn.NORM.INV(F2827,'Input Parameters'!$E$21,'Input Parameters'!$F$21)</f>
        <v>279.32229123695186</v>
      </c>
      <c r="H2827" s="54">
        <f ca="1">EXP(E2827*(1/'Input Parameters'!$E$22-1/G2827))</f>
        <v>0.48988928136581078</v>
      </c>
      <c r="I2827" s="10">
        <f t="shared" ca="1" si="375"/>
        <v>0.14984945520312942</v>
      </c>
      <c r="J2827" s="29">
        <f ca="1">_xlfn.BETA.INV(I2827,'Input Parameters'!$L$24,'Input Parameters'!$M$24,'Input Parameters'!$J$24,'Input Parameters'!$K$24)</f>
        <v>0.4366195499064216</v>
      </c>
      <c r="K2827" s="156">
        <f ca="1">('Input Parameters'!$E$25/'Input Parameters'!$E$31)^$J2827</f>
        <v>4.3625598491443471E-2</v>
      </c>
      <c r="L2827" s="66">
        <f ca="1">$H2827*$C2827*'Input Parameters'!$E$23*K2827</f>
        <v>11.910163358233204</v>
      </c>
      <c r="M2827" s="23">
        <f t="shared" ca="1" si="376"/>
        <v>0.32602884602332283</v>
      </c>
      <c r="N2827" s="15">
        <f ca="1">_xlfn.NORM.INV(M2827,'Input Parameters'!$E$26,'Input Parameters'!$F$26)</f>
        <v>2.4530985452906467E-2</v>
      </c>
      <c r="O2827" s="8">
        <f t="shared" ca="1" si="377"/>
        <v>0.59796863438343251</v>
      </c>
      <c r="P2827" s="29">
        <f ca="1">_xlfn.LOGNORM.INV(O2827,'Input Parameters'!$H$27,'Input Parameters'!$I$27)</f>
        <v>1.5887869414454325</v>
      </c>
      <c r="Q2827" s="10"/>
      <c r="R2827" s="15">
        <f>'Input Parameters'!$E$28</f>
        <v>12.7</v>
      </c>
      <c r="S2827" s="10">
        <f t="shared" ca="1" si="378"/>
        <v>0.29513657877501165</v>
      </c>
      <c r="T2827" s="25">
        <f ca="1">_xlfn.LOGNORM.INV(S2827,'Input Parameters'!$H$29,'Input Parameters'!$I$29)</f>
        <v>54.815862996811006</v>
      </c>
      <c r="U2827" s="10">
        <f t="shared" ca="1" si="379"/>
        <v>0.89428328819568803</v>
      </c>
      <c r="V2827" s="29">
        <f ca="1">IF('Input Parameters'!$D$30="Beta",_xlfn.BETA.INV(U2827,'Input Parameters'!$L$30,'Input Parameters'!$M$30,'Input Parameters'!$J$30,'Input Parameters'!$K$30),IF('Input Parameters'!$D$30="LogNorm",_xlfn.LOGNORM.INV(U2827,'Input Parameters'!$H$30,'Input Parameters'!$I$30)))</f>
        <v>1.6355749546047829</v>
      </c>
      <c r="W2827" s="2">
        <f ca="1">N2827+(P2827-N2827)*(1-ERF((T2827-R2827)/(2*SQRT(L2827*'Input Parameters'!$E$31))))</f>
        <v>0.63174389314575086</v>
      </c>
      <c r="X2827">
        <f t="shared" ca="1" si="380"/>
        <v>1</v>
      </c>
      <c r="Y2827" s="7"/>
    </row>
    <row r="2828" spans="1:25" ht="15" customHeight="1" x14ac:dyDescent="0.3">
      <c r="A2828" s="130">
        <v>2821</v>
      </c>
      <c r="B2828" s="10">
        <f t="shared" ca="1" si="372"/>
        <v>0.87750090208044518</v>
      </c>
      <c r="C2828" s="57">
        <f ca="1">_xlfn.NORM.INV(B2828,'Input Parameters'!$E$19,'Input Parameters'!$F$19)</f>
        <v>665.53837499135079</v>
      </c>
      <c r="D2828" s="10">
        <f t="shared" ca="1" si="373"/>
        <v>0.67227678477776265</v>
      </c>
      <c r="E2828" s="59">
        <f ca="1">IF(_xlfn.NORM.INV(D2828,'Input Parameters'!$E$20,'Input Parameters'!$F$20)&lt;3500,3500,IF(_xlfn.NORM.INV(D2828,'Input Parameters'!$E$20,'Input Parameters'!$F$20)&gt;5500,5500,_xlfn.NORM.INV(D2828,'Input Parameters'!$E$20,'Input Parameters'!$F$20)))</f>
        <v>5112.3461565184043</v>
      </c>
      <c r="F2828" s="10">
        <f t="shared" ca="1" si="374"/>
        <v>0.40480151894799377</v>
      </c>
      <c r="G2828" s="61">
        <f ca="1">_xlfn.NORM.INV(F2828,'Input Parameters'!$E$21,'Input Parameters'!$F$21)</f>
        <v>282.95622598249065</v>
      </c>
      <c r="H2828" s="54">
        <f ca="1">EXP(E2828*(1/'Input Parameters'!$E$22-1/G2828))</f>
        <v>0.53829869197908675</v>
      </c>
      <c r="I2828" s="10">
        <f t="shared" ca="1" si="375"/>
        <v>0.38437545827169806</v>
      </c>
      <c r="J2828" s="29">
        <f ca="1">_xlfn.BETA.INV(I2828,'Input Parameters'!$L$24,'Input Parameters'!$M$24,'Input Parameters'!$J$24,'Input Parameters'!$K$24)</f>
        <v>0.55923091159378335</v>
      </c>
      <c r="K2828" s="156">
        <f ca="1">('Input Parameters'!$E$25/'Input Parameters'!$E$31)^$J2828</f>
        <v>1.8103144356933613E-2</v>
      </c>
      <c r="L2828" s="66">
        <f ca="1">$H2828*$C2828*'Input Parameters'!$E$23*K2828</f>
        <v>6.4856041970266576</v>
      </c>
      <c r="M2828" s="23">
        <f t="shared" ca="1" si="376"/>
        <v>0.72253003090416579</v>
      </c>
      <c r="N2828" s="15">
        <f ca="1">_xlfn.NORM.INV(M2828,'Input Parameters'!$E$26,'Input Parameters'!$F$26)</f>
        <v>4.6397853984646319E-2</v>
      </c>
      <c r="O2828" s="8">
        <f t="shared" ca="1" si="377"/>
        <v>0.94015978451999827</v>
      </c>
      <c r="P2828" s="29">
        <f ca="1">_xlfn.LOGNORM.INV(O2828,'Input Parameters'!$H$27,'Input Parameters'!$I$27)</f>
        <v>2.8339026798135025</v>
      </c>
      <c r="Q2828" s="10"/>
      <c r="R2828" s="15">
        <f>'Input Parameters'!$E$28</f>
        <v>12.7</v>
      </c>
      <c r="S2828" s="10">
        <f t="shared" ca="1" si="378"/>
        <v>0.12029382758114826</v>
      </c>
      <c r="T2828" s="25">
        <f ca="1">_xlfn.LOGNORM.INV(S2828,'Input Parameters'!$H$29,'Input Parameters'!$I$29)</f>
        <v>51.043450641104315</v>
      </c>
      <c r="U2828" s="10">
        <f t="shared" ca="1" si="379"/>
        <v>0.78220644444447174</v>
      </c>
      <c r="V2828" s="29">
        <f ca="1">IF('Input Parameters'!$D$30="Beta",_xlfn.BETA.INV(U2828,'Input Parameters'!$L$30,'Input Parameters'!$M$30,'Input Parameters'!$J$30,'Input Parameters'!$K$30),IF('Input Parameters'!$D$30="LogNorm",_xlfn.LOGNORM.INV(U2828,'Input Parameters'!$H$30,'Input Parameters'!$I$30)))</f>
        <v>1.3588856127019362</v>
      </c>
      <c r="W2828" s="2">
        <f ca="1">N2828+(P2828-N2828)*(1-ERF((T2828-R2828)/(2*SQRT(L2828*'Input Parameters'!$E$31))))</f>
        <v>0.84652567308772331</v>
      </c>
      <c r="X2828">
        <f t="shared" ca="1" si="380"/>
        <v>1</v>
      </c>
      <c r="Y2828" s="7"/>
    </row>
    <row r="2829" spans="1:25" ht="15" customHeight="1" x14ac:dyDescent="0.3">
      <c r="A2829" s="130">
        <v>2822</v>
      </c>
      <c r="B2829" s="10">
        <f t="shared" ca="1" si="372"/>
        <v>0.9329590171546267</v>
      </c>
      <c r="C2829" s="57">
        <f ca="1">_xlfn.NORM.INV(B2829,'Input Parameters'!$E$19,'Input Parameters'!$F$19)</f>
        <v>693.89768201581887</v>
      </c>
      <c r="D2829" s="10">
        <f t="shared" ca="1" si="373"/>
        <v>0.85938670307864617</v>
      </c>
      <c r="E2829" s="59">
        <f ca="1">IF(_xlfn.NORM.INV(D2829,'Input Parameters'!$E$20,'Input Parameters'!$F$20)&lt;3500,3500,IF(_xlfn.NORM.INV(D2829,'Input Parameters'!$E$20,'Input Parameters'!$F$20)&gt;5500,5500,_xlfn.NORM.INV(D2829,'Input Parameters'!$E$20,'Input Parameters'!$F$20)))</f>
        <v>5500</v>
      </c>
      <c r="F2829" s="10">
        <f t="shared" ca="1" si="374"/>
        <v>4.6917672680558797E-2</v>
      </c>
      <c r="G2829" s="61">
        <f ca="1">_xlfn.NORM.INV(F2829,'Input Parameters'!$E$21,'Input Parameters'!$F$21)</f>
        <v>271.68053689353195</v>
      </c>
      <c r="H2829" s="54">
        <f ca="1">EXP(E2829*(1/'Input Parameters'!$E$22-1/G2829))</f>
        <v>0.22922892147210769</v>
      </c>
      <c r="I2829" s="10">
        <f t="shared" ca="1" si="375"/>
        <v>0.75403165906072078</v>
      </c>
      <c r="J2829" s="29">
        <f ca="1">_xlfn.BETA.INV(I2829,'Input Parameters'!$L$24,'Input Parameters'!$M$24,'Input Parameters'!$J$24,'Input Parameters'!$K$24)</f>
        <v>0.71280964382930834</v>
      </c>
      <c r="K2829" s="156">
        <f ca="1">('Input Parameters'!$E$25/'Input Parameters'!$E$31)^$J2829</f>
        <v>6.0157514989461463E-3</v>
      </c>
      <c r="L2829" s="66">
        <f ca="1">$H2829*$C2829*'Input Parameters'!$E$23*K2829</f>
        <v>0.95687395930924124</v>
      </c>
      <c r="M2829" s="23">
        <f t="shared" ca="1" si="376"/>
        <v>0.8801714524339892</v>
      </c>
      <c r="N2829" s="15">
        <f ca="1">_xlfn.NORM.INV(M2829,'Input Parameters'!$E$26,'Input Parameters'!$F$26)</f>
        <v>5.8692730566980877E-2</v>
      </c>
      <c r="O2829" s="8">
        <f t="shared" ca="1" si="377"/>
        <v>0.12605854495255608</v>
      </c>
      <c r="P2829" s="29">
        <f ca="1">_xlfn.LOGNORM.INV(O2829,'Input Parameters'!$H$27,'Input Parameters'!$I$27)</f>
        <v>0.85774623953452189</v>
      </c>
      <c r="Q2829" s="10"/>
      <c r="R2829" s="15">
        <f>'Input Parameters'!$E$28</f>
        <v>12.7</v>
      </c>
      <c r="S2829" s="10">
        <f t="shared" ca="1" si="378"/>
        <v>0.12005999591344851</v>
      </c>
      <c r="T2829" s="25">
        <f ca="1">_xlfn.LOGNORM.INV(S2829,'Input Parameters'!$H$29,'Input Parameters'!$I$29)</f>
        <v>51.03675915661541</v>
      </c>
      <c r="U2829" s="10">
        <f t="shared" ca="1" si="379"/>
        <v>0.95312217738829152</v>
      </c>
      <c r="V2829" s="29">
        <f ca="1">IF('Input Parameters'!$D$30="Beta",_xlfn.BETA.INV(U2829,'Input Parameters'!$L$30,'Input Parameters'!$M$30,'Input Parameters'!$J$30,'Input Parameters'!$K$30),IF('Input Parameters'!$D$30="LogNorm",_xlfn.LOGNORM.INV(U2829,'Input Parameters'!$H$30,'Input Parameters'!$I$30)))</f>
        <v>1.9349761718465515</v>
      </c>
      <c r="W2829" s="2">
        <f ca="1">N2829+(P2829-N2829)*(1-ERF((T2829-R2829)/(2*SQRT(L2829*'Input Parameters'!$E$31))))</f>
        <v>6.3155001950444642E-2</v>
      </c>
      <c r="X2829">
        <f t="shared" ca="1" si="380"/>
        <v>1</v>
      </c>
      <c r="Y2829" s="7"/>
    </row>
    <row r="2830" spans="1:25" ht="15" customHeight="1" x14ac:dyDescent="0.3">
      <c r="A2830" s="130">
        <v>2823</v>
      </c>
      <c r="B2830" s="10">
        <f t="shared" ca="1" si="372"/>
        <v>0.39608605675570974</v>
      </c>
      <c r="C2830" s="57">
        <f ca="1">_xlfn.NORM.INV(B2830,'Input Parameters'!$E$19,'Input Parameters'!$F$19)</f>
        <v>545.03500545740724</v>
      </c>
      <c r="D2830" s="10">
        <f t="shared" ca="1" si="373"/>
        <v>0.86914350234401172</v>
      </c>
      <c r="E2830" s="59">
        <f ca="1">IF(_xlfn.NORM.INV(D2830,'Input Parameters'!$E$20,'Input Parameters'!$F$20)&lt;3500,3500,IF(_xlfn.NORM.INV(D2830,'Input Parameters'!$E$20,'Input Parameters'!$F$20)&gt;5500,5500,_xlfn.NORM.INV(D2830,'Input Parameters'!$E$20,'Input Parameters'!$F$20)))</f>
        <v>5500</v>
      </c>
      <c r="F2830" s="10">
        <f t="shared" ca="1" si="374"/>
        <v>0.43432329981964057</v>
      </c>
      <c r="G2830" s="61">
        <f ca="1">_xlfn.NORM.INV(F2830,'Input Parameters'!$E$21,'Input Parameters'!$F$21)</f>
        <v>283.55013022769651</v>
      </c>
      <c r="H2830" s="54">
        <f ca="1">EXP(E2830*(1/'Input Parameters'!$E$22-1/G2830))</f>
        <v>0.53494475906214367</v>
      </c>
      <c r="I2830" s="10">
        <f t="shared" ca="1" si="375"/>
        <v>0.67455764954685171</v>
      </c>
      <c r="J2830" s="29">
        <f ca="1">_xlfn.BETA.INV(I2830,'Input Parameters'!$L$24,'Input Parameters'!$M$24,'Input Parameters'!$J$24,'Input Parameters'!$K$24)</f>
        <v>0.67805485356713713</v>
      </c>
      <c r="K2830" s="156">
        <f ca="1">('Input Parameters'!$E$25/'Input Parameters'!$E$31)^$J2830</f>
        <v>7.7190895702809823E-3</v>
      </c>
      <c r="L2830" s="66">
        <f ca="1">$H2830*$C2830*'Input Parameters'!$E$23*K2830</f>
        <v>2.2506056957054814</v>
      </c>
      <c r="M2830" s="23">
        <f t="shared" ca="1" si="376"/>
        <v>5.75112225073523E-2</v>
      </c>
      <c r="N2830" s="15">
        <f ca="1">_xlfn.NORM.INV(M2830,'Input Parameters'!$E$26,'Input Parameters'!$F$26)</f>
        <v>9.0369399002958317E-4</v>
      </c>
      <c r="O2830" s="8">
        <f t="shared" ca="1" si="377"/>
        <v>0.93122359906853336</v>
      </c>
      <c r="P2830" s="29">
        <f ca="1">_xlfn.LOGNORM.INV(O2830,'Input Parameters'!$H$27,'Input Parameters'!$I$27)</f>
        <v>2.7460874716740173</v>
      </c>
      <c r="Q2830" s="10"/>
      <c r="R2830" s="15">
        <f>'Input Parameters'!$E$28</f>
        <v>12.7</v>
      </c>
      <c r="S2830" s="10">
        <f t="shared" ca="1" si="378"/>
        <v>0.35379360220422862</v>
      </c>
      <c r="T2830" s="25">
        <f ca="1">_xlfn.LOGNORM.INV(S2830,'Input Parameters'!$H$29,'Input Parameters'!$I$29)</f>
        <v>55.830400232904609</v>
      </c>
      <c r="U2830" s="10">
        <f t="shared" ca="1" si="379"/>
        <v>0.34415955393349507</v>
      </c>
      <c r="V2830" s="29">
        <f ca="1">IF('Input Parameters'!$D$30="Beta",_xlfn.BETA.INV(U2830,'Input Parameters'!$L$30,'Input Parameters'!$M$30,'Input Parameters'!$J$30,'Input Parameters'!$K$30),IF('Input Parameters'!$D$30="LogNorm",_xlfn.LOGNORM.INV(U2830,'Input Parameters'!$H$30,'Input Parameters'!$I$30)))</f>
        <v>0.85301346733630723</v>
      </c>
      <c r="W2830" s="2">
        <f ca="1">N2830+(P2830-N2830)*(1-ERF((T2830-R2830)/(2*SQRT(L2830*'Input Parameters'!$E$31))))</f>
        <v>0.11636974153798639</v>
      </c>
      <c r="X2830">
        <f t="shared" ca="1" si="380"/>
        <v>1</v>
      </c>
      <c r="Y2830" s="7"/>
    </row>
    <row r="2831" spans="1:25" ht="15" customHeight="1" x14ac:dyDescent="0.3">
      <c r="A2831" s="130">
        <v>2824</v>
      </c>
      <c r="B2831" s="10">
        <f t="shared" ca="1" si="372"/>
        <v>0.78700147794359743</v>
      </c>
      <c r="C2831" s="57">
        <f ca="1">_xlfn.NORM.INV(B2831,'Input Parameters'!$E$19,'Input Parameters'!$F$19)</f>
        <v>634.56708715524951</v>
      </c>
      <c r="D2831" s="10">
        <f t="shared" ca="1" si="373"/>
        <v>0.3149285994054607</v>
      </c>
      <c r="E2831" s="59">
        <f ca="1">IF(_xlfn.NORM.INV(D2831,'Input Parameters'!$E$20,'Input Parameters'!$F$20)&lt;3500,3500,IF(_xlfn.NORM.INV(D2831,'Input Parameters'!$E$20,'Input Parameters'!$F$20)&gt;5500,5500,_xlfn.NORM.INV(D2831,'Input Parameters'!$E$20,'Input Parameters'!$F$20)))</f>
        <v>4462.6505026706991</v>
      </c>
      <c r="F2831" s="10">
        <f t="shared" ca="1" si="374"/>
        <v>0.12973820838594297</v>
      </c>
      <c r="G2831" s="61">
        <f ca="1">_xlfn.NORM.INV(F2831,'Input Parameters'!$E$21,'Input Parameters'!$F$21)</f>
        <v>275.98683201888451</v>
      </c>
      <c r="H2831" s="54">
        <f ca="1">EXP(E2831*(1/'Input Parameters'!$E$22-1/G2831))</f>
        <v>0.39105544149436178</v>
      </c>
      <c r="I2831" s="10">
        <f t="shared" ca="1" si="375"/>
        <v>0.51293142335335606</v>
      </c>
      <c r="J2831" s="29">
        <f ca="1">_xlfn.BETA.INV(I2831,'Input Parameters'!$L$24,'Input Parameters'!$M$24,'Input Parameters'!$J$24,'Input Parameters'!$K$24)</f>
        <v>0.61237593230511456</v>
      </c>
      <c r="K2831" s="156">
        <f ca="1">('Input Parameters'!$E$25/'Input Parameters'!$E$31)^$J2831</f>
        <v>1.2364720567666999E-2</v>
      </c>
      <c r="L2831" s="66">
        <f ca="1">$H2831*$C2831*'Input Parameters'!$E$23*K2831</f>
        <v>3.0683166907502817</v>
      </c>
      <c r="M2831" s="23">
        <f t="shared" ca="1" si="376"/>
        <v>6.3112291886596505E-2</v>
      </c>
      <c r="N2831" s="15">
        <f ca="1">_xlfn.NORM.INV(M2831,'Input Parameters'!$E$26,'Input Parameters'!$F$26)</f>
        <v>1.8876230297453639E-3</v>
      </c>
      <c r="O2831" s="8">
        <f t="shared" ca="1" si="377"/>
        <v>0.6599384102237168</v>
      </c>
      <c r="P2831" s="29">
        <f ca="1">_xlfn.LOGNORM.INV(O2831,'Input Parameters'!$H$27,'Input Parameters'!$I$27)</f>
        <v>1.7084999065545661</v>
      </c>
      <c r="Q2831" s="10"/>
      <c r="R2831" s="15">
        <f>'Input Parameters'!$E$28</f>
        <v>12.7</v>
      </c>
      <c r="S2831" s="10">
        <f t="shared" ca="1" si="378"/>
        <v>0.35287503783681728</v>
      </c>
      <c r="T2831" s="25">
        <f ca="1">_xlfn.LOGNORM.INV(S2831,'Input Parameters'!$H$29,'Input Parameters'!$I$29)</f>
        <v>55.814910625673953</v>
      </c>
      <c r="U2831" s="10">
        <f t="shared" ca="1" si="379"/>
        <v>0.5993985557410545</v>
      </c>
      <c r="V2831" s="29">
        <f ca="1">IF('Input Parameters'!$D$30="Beta",_xlfn.BETA.INV(U2831,'Input Parameters'!$L$30,'Input Parameters'!$M$30,'Input Parameters'!$J$30,'Input Parameters'!$K$30),IF('Input Parameters'!$D$30="LogNorm",_xlfn.LOGNORM.INV(U2831,'Input Parameters'!$H$30,'Input Parameters'!$I$30)))</f>
        <v>1.1035136720169394</v>
      </c>
      <c r="W2831" s="2">
        <f ca="1">N2831+(P2831-N2831)*(1-ERF((T2831-R2831)/(2*SQRT(L2831*'Input Parameters'!$E$31))))</f>
        <v>0.14145341117701293</v>
      </c>
      <c r="X2831">
        <f t="shared" ca="1" si="380"/>
        <v>1</v>
      </c>
      <c r="Y2831" s="7"/>
    </row>
    <row r="2832" spans="1:25" ht="15" customHeight="1" x14ac:dyDescent="0.3">
      <c r="A2832" s="130">
        <v>2825</v>
      </c>
      <c r="B2832" s="10">
        <f t="shared" ca="1" si="372"/>
        <v>0.51930529541919002</v>
      </c>
      <c r="C2832" s="57">
        <f ca="1">_xlfn.NORM.INV(B2832,'Input Parameters'!$E$19,'Input Parameters'!$F$19)</f>
        <v>571.39065355032187</v>
      </c>
      <c r="D2832" s="10">
        <f t="shared" ca="1" si="373"/>
        <v>0.91251532817076841</v>
      </c>
      <c r="E2832" s="59">
        <f ca="1">IF(_xlfn.NORM.INV(D2832,'Input Parameters'!$E$20,'Input Parameters'!$F$20)&lt;3500,3500,IF(_xlfn.NORM.INV(D2832,'Input Parameters'!$E$20,'Input Parameters'!$F$20)&gt;5500,5500,_xlfn.NORM.INV(D2832,'Input Parameters'!$E$20,'Input Parameters'!$F$20)))</f>
        <v>5500</v>
      </c>
      <c r="F2832" s="10">
        <f t="shared" ca="1" si="374"/>
        <v>0.64023918227158205</v>
      </c>
      <c r="G2832" s="61">
        <f ca="1">_xlfn.NORM.INV(F2832,'Input Parameters'!$E$21,'Input Parameters'!$F$21)</f>
        <v>287.67251177492341</v>
      </c>
      <c r="H2832" s="54">
        <f ca="1">EXP(E2832*(1/'Input Parameters'!$E$22-1/G2832))</f>
        <v>0.70635907640898488</v>
      </c>
      <c r="I2832" s="10">
        <f t="shared" ca="1" si="375"/>
        <v>0.2058600981730323</v>
      </c>
      <c r="J2832" s="29">
        <f ca="1">_xlfn.BETA.INV(I2832,'Input Parameters'!$L$24,'Input Parameters'!$M$24,'Input Parameters'!$J$24,'Input Parameters'!$K$24)</f>
        <v>0.47208677368336294</v>
      </c>
      <c r="K2832" s="156">
        <f ca="1">('Input Parameters'!$E$25/'Input Parameters'!$E$31)^$J2832</f>
        <v>3.3825612335622805E-2</v>
      </c>
      <c r="L2832" s="66">
        <f ca="1">$H2832*$C2832*'Input Parameters'!$E$23*K2832</f>
        <v>13.652253048981715</v>
      </c>
      <c r="M2832" s="23">
        <f t="shared" ca="1" si="376"/>
        <v>4.3399869246895428E-2</v>
      </c>
      <c r="N2832" s="15">
        <f ca="1">_xlfn.NORM.INV(M2832,'Input Parameters'!$E$26,'Input Parameters'!$F$26)</f>
        <v>-1.9630504338079141E-3</v>
      </c>
      <c r="O2832" s="8">
        <f t="shared" ca="1" si="377"/>
        <v>3.6401801823292446E-2</v>
      </c>
      <c r="P2832" s="29">
        <f ca="1">_xlfn.LOGNORM.INV(O2832,'Input Parameters'!$H$27,'Input Parameters'!$I$27)</f>
        <v>0.64371457306833313</v>
      </c>
      <c r="Q2832" s="10"/>
      <c r="R2832" s="15">
        <f>'Input Parameters'!$E$28</f>
        <v>12.7</v>
      </c>
      <c r="S2832" s="10">
        <f t="shared" ca="1" si="378"/>
        <v>0.53550705813187793</v>
      </c>
      <c r="T2832" s="25">
        <f ca="1">_xlfn.LOGNORM.INV(S2832,'Input Parameters'!$H$29,'Input Parameters'!$I$29)</f>
        <v>58.817412410629217</v>
      </c>
      <c r="U2832" s="10">
        <f t="shared" ca="1" si="379"/>
        <v>0.68279558825695486</v>
      </c>
      <c r="V2832" s="29">
        <f ca="1">IF('Input Parameters'!$D$30="Beta",_xlfn.BETA.INV(U2832,'Input Parameters'!$L$30,'Input Parameters'!$M$30,'Input Parameters'!$J$30,'Input Parameters'!$K$30),IF('Input Parameters'!$D$30="LogNorm",_xlfn.LOGNORM.INV(U2832,'Input Parameters'!$H$30,'Input Parameters'!$I$30)))</f>
        <v>1.2053020795562344</v>
      </c>
      <c r="W2832" s="2">
        <f ca="1">N2832+(P2832-N2832)*(1-ERF((T2832-R2832)/(2*SQRT(L2832*'Input Parameters'!$E$31))))</f>
        <v>0.24176099339634421</v>
      </c>
      <c r="X2832">
        <f t="shared" ca="1" si="380"/>
        <v>1</v>
      </c>
      <c r="Y2832" s="7"/>
    </row>
    <row r="2833" spans="1:25" ht="15" customHeight="1" x14ac:dyDescent="0.3">
      <c r="A2833" s="130">
        <v>2826</v>
      </c>
      <c r="B2833" s="10">
        <f t="shared" ca="1" si="372"/>
        <v>0.5272076424608092</v>
      </c>
      <c r="C2833" s="57">
        <f ca="1">_xlfn.NORM.INV(B2833,'Input Parameters'!$E$19,'Input Parameters'!$F$19)</f>
        <v>573.06732779336835</v>
      </c>
      <c r="D2833" s="10">
        <f t="shared" ca="1" si="373"/>
        <v>0.10363843544572848</v>
      </c>
      <c r="E2833" s="59">
        <f ca="1">IF(_xlfn.NORM.INV(D2833,'Input Parameters'!$E$20,'Input Parameters'!$F$20)&lt;3500,3500,IF(_xlfn.NORM.INV(D2833,'Input Parameters'!$E$20,'Input Parameters'!$F$20)&gt;5500,5500,_xlfn.NORM.INV(D2833,'Input Parameters'!$E$20,'Input Parameters'!$F$20)))</f>
        <v>3917.2378701512671</v>
      </c>
      <c r="F2833" s="10">
        <f t="shared" ca="1" si="374"/>
        <v>0.43251407279705312</v>
      </c>
      <c r="G2833" s="61">
        <f ca="1">_xlfn.NORM.INV(F2833,'Input Parameters'!$E$21,'Input Parameters'!$F$21)</f>
        <v>283.51397998878554</v>
      </c>
      <c r="H2833" s="54">
        <f ca="1">EXP(E2833*(1/'Input Parameters'!$E$22-1/G2833))</f>
        <v>0.63933693893470844</v>
      </c>
      <c r="I2833" s="10">
        <f t="shared" ca="1" si="375"/>
        <v>0.10552661566547028</v>
      </c>
      <c r="J2833" s="29">
        <f ca="1">_xlfn.BETA.INV(I2833,'Input Parameters'!$L$24,'Input Parameters'!$M$24,'Input Parameters'!$J$24,'Input Parameters'!$K$24)</f>
        <v>0.40213961652940261</v>
      </c>
      <c r="K2833" s="156">
        <f ca="1">('Input Parameters'!$E$25/'Input Parameters'!$E$31)^$J2833</f>
        <v>5.5867764330902334E-2</v>
      </c>
      <c r="L2833" s="66">
        <f ca="1">$H2833*$C2833*'Input Parameters'!$E$23*K2833</f>
        <v>20.469005308825043</v>
      </c>
      <c r="M2833" s="23">
        <f t="shared" ca="1" si="376"/>
        <v>0.91762155248920718</v>
      </c>
      <c r="N2833" s="15">
        <f ca="1">_xlfn.NORM.INV(M2833,'Input Parameters'!$E$26,'Input Parameters'!$F$26)</f>
        <v>6.3174239448614028E-2</v>
      </c>
      <c r="O2833" s="8">
        <f t="shared" ca="1" si="377"/>
        <v>0.7682462721549328</v>
      </c>
      <c r="P2833" s="29">
        <f ca="1">_xlfn.LOGNORM.INV(O2833,'Input Parameters'!$H$27,'Input Parameters'!$I$27)</f>
        <v>1.9690202749629691</v>
      </c>
      <c r="Q2833" s="10"/>
      <c r="R2833" s="15">
        <f>'Input Parameters'!$E$28</f>
        <v>12.7</v>
      </c>
      <c r="S2833" s="10">
        <f t="shared" ca="1" si="378"/>
        <v>0.12252750656465783</v>
      </c>
      <c r="T2833" s="25">
        <f ca="1">_xlfn.LOGNORM.INV(S2833,'Input Parameters'!$H$29,'Input Parameters'!$I$29)</f>
        <v>51.106958059888534</v>
      </c>
      <c r="U2833" s="10">
        <f t="shared" ca="1" si="379"/>
        <v>0.32668613621379949</v>
      </c>
      <c r="V2833" s="29">
        <f ca="1">IF('Input Parameters'!$D$30="Beta",_xlfn.BETA.INV(U2833,'Input Parameters'!$L$30,'Input Parameters'!$M$30,'Input Parameters'!$J$30,'Input Parameters'!$K$30),IF('Input Parameters'!$D$30="LogNorm",_xlfn.LOGNORM.INV(U2833,'Input Parameters'!$H$30,'Input Parameters'!$I$30)))</f>
        <v>0.8370370936602114</v>
      </c>
      <c r="W2833" s="2">
        <f ca="1">N2833+(P2833-N2833)*(1-ERF((T2833-R2833)/(2*SQRT(L2833*'Input Parameters'!$E$31))))</f>
        <v>1.1081999278394734</v>
      </c>
      <c r="X2833">
        <f t="shared" ca="1" si="380"/>
        <v>0</v>
      </c>
      <c r="Y2833" s="7"/>
    </row>
    <row r="2834" spans="1:25" ht="15" customHeight="1" x14ac:dyDescent="0.3">
      <c r="A2834" s="130">
        <v>2827</v>
      </c>
      <c r="B2834" s="10">
        <f t="shared" ca="1" si="372"/>
        <v>0.17025931975358388</v>
      </c>
      <c r="C2834" s="57">
        <f ca="1">_xlfn.NORM.INV(B2834,'Input Parameters'!$E$19,'Input Parameters'!$F$19)</f>
        <v>486.75958624067857</v>
      </c>
      <c r="D2834" s="10">
        <f t="shared" ca="1" si="373"/>
        <v>6.7680219553150067E-3</v>
      </c>
      <c r="E2834" s="59">
        <f ca="1">IF(_xlfn.NORM.INV(D2834,'Input Parameters'!$E$20,'Input Parameters'!$F$20)&lt;3500,3500,IF(_xlfn.NORM.INV(D2834,'Input Parameters'!$E$20,'Input Parameters'!$F$20)&gt;5500,5500,_xlfn.NORM.INV(D2834,'Input Parameters'!$E$20,'Input Parameters'!$F$20)))</f>
        <v>3500</v>
      </c>
      <c r="F2834" s="10">
        <f t="shared" ca="1" si="374"/>
        <v>0.29513381284320794</v>
      </c>
      <c r="G2834" s="61">
        <f ca="1">_xlfn.NORM.INV(F2834,'Input Parameters'!$E$21,'Input Parameters'!$F$21)</f>
        <v>280.61779678383033</v>
      </c>
      <c r="H2834" s="54">
        <f ca="1">EXP(E2834*(1/'Input Parameters'!$E$22-1/G2834))</f>
        <v>0.59032147685352687</v>
      </c>
      <c r="I2834" s="10">
        <f t="shared" ca="1" si="375"/>
        <v>0.96381286345042783</v>
      </c>
      <c r="J2834" s="29">
        <f ca="1">_xlfn.BETA.INV(I2834,'Input Parameters'!$L$24,'Input Parameters'!$M$24,'Input Parameters'!$J$24,'Input Parameters'!$K$24)</f>
        <v>0.85045984582203671</v>
      </c>
      <c r="K2834" s="156">
        <f ca="1">('Input Parameters'!$E$25/'Input Parameters'!$E$31)^$J2834</f>
        <v>2.2410421104328204E-3</v>
      </c>
      <c r="L2834" s="66">
        <f ca="1">$H2834*$C2834*'Input Parameters'!$E$23*K2834</f>
        <v>0.64395143356663775</v>
      </c>
      <c r="M2834" s="23">
        <f t="shared" ca="1" si="376"/>
        <v>0.20235932962718317</v>
      </c>
      <c r="N2834" s="15">
        <f ca="1">_xlfn.NORM.INV(M2834,'Input Parameters'!$E$26,'Input Parameters'!$F$26)</f>
        <v>1.6502305302703704E-2</v>
      </c>
      <c r="O2834" s="8">
        <f t="shared" ca="1" si="377"/>
        <v>0.51457114353645161</v>
      </c>
      <c r="P2834" s="29">
        <f ca="1">_xlfn.LOGNORM.INV(O2834,'Input Parameters'!$H$27,'Input Parameters'!$I$27)</f>
        <v>1.4468290537790485</v>
      </c>
      <c r="Q2834" s="10"/>
      <c r="R2834" s="15">
        <f>'Input Parameters'!$E$28</f>
        <v>12.7</v>
      </c>
      <c r="S2834" s="10">
        <f t="shared" ca="1" si="378"/>
        <v>0.3362306593042993</v>
      </c>
      <c r="T2834" s="25">
        <f ca="1">_xlfn.LOGNORM.INV(S2834,'Input Parameters'!$H$29,'Input Parameters'!$I$29)</f>
        <v>55.532366145454809</v>
      </c>
      <c r="U2834" s="10">
        <f t="shared" ca="1" si="379"/>
        <v>0.35964696676495433</v>
      </c>
      <c r="V2834" s="29">
        <f ca="1">IF('Input Parameters'!$D$30="Beta",_xlfn.BETA.INV(U2834,'Input Parameters'!$L$30,'Input Parameters'!$M$30,'Input Parameters'!$J$30,'Input Parameters'!$K$30),IF('Input Parameters'!$D$30="LogNorm",_xlfn.LOGNORM.INV(U2834,'Input Parameters'!$H$30,'Input Parameters'!$I$30)))</f>
        <v>0.86716840783905602</v>
      </c>
      <c r="W2834" s="2">
        <f ca="1">N2834+(P2834-N2834)*(1-ERF((T2834-R2834)/(2*SQRT(L2834*'Input Parameters'!$E$31))))</f>
        <v>1.6731859315936692E-2</v>
      </c>
      <c r="X2834">
        <f t="shared" ca="1" si="380"/>
        <v>1</v>
      </c>
      <c r="Y2834" s="7"/>
    </row>
    <row r="2835" spans="1:25" ht="15" customHeight="1" x14ac:dyDescent="0.3">
      <c r="A2835" s="130">
        <v>2828</v>
      </c>
      <c r="B2835" s="10">
        <f t="shared" ca="1" si="372"/>
        <v>2.5860835145275263E-2</v>
      </c>
      <c r="C2835" s="57">
        <f ca="1">_xlfn.NORM.INV(B2835,'Input Parameters'!$E$19,'Input Parameters'!$F$19)</f>
        <v>402.91005707371829</v>
      </c>
      <c r="D2835" s="10">
        <f t="shared" ca="1" si="373"/>
        <v>0.90351370144261167</v>
      </c>
      <c r="E2835" s="59">
        <f ca="1">IF(_xlfn.NORM.INV(D2835,'Input Parameters'!$E$20,'Input Parameters'!$F$20)&lt;3500,3500,IF(_xlfn.NORM.INV(D2835,'Input Parameters'!$E$20,'Input Parameters'!$F$20)&gt;5500,5500,_xlfn.NORM.INV(D2835,'Input Parameters'!$E$20,'Input Parameters'!$F$20)))</f>
        <v>5500</v>
      </c>
      <c r="F2835" s="10">
        <f t="shared" ca="1" si="374"/>
        <v>0.86268210122289979</v>
      </c>
      <c r="G2835" s="61">
        <f ca="1">_xlfn.NORM.INV(F2835,'Input Parameters'!$E$21,'Input Parameters'!$F$21)</f>
        <v>293.4366491026899</v>
      </c>
      <c r="H2835" s="54">
        <f ca="1">EXP(E2835*(1/'Input Parameters'!$E$22-1/G2835))</f>
        <v>1.0283265001619801</v>
      </c>
      <c r="I2835" s="10">
        <f t="shared" ca="1" si="375"/>
        <v>9.8774065069831662E-2</v>
      </c>
      <c r="J2835" s="29">
        <f ca="1">_xlfn.BETA.INV(I2835,'Input Parameters'!$L$24,'Input Parameters'!$M$24,'Input Parameters'!$J$24,'Input Parameters'!$K$24)</f>
        <v>0.39609933489683119</v>
      </c>
      <c r="K2835" s="156">
        <f ca="1">('Input Parameters'!$E$25/'Input Parameters'!$E$31)^$J2835</f>
        <v>5.8341740380940116E-2</v>
      </c>
      <c r="L2835" s="66">
        <f ca="1">$H2835*$C2835*'Input Parameters'!$E$23*K2835</f>
        <v>24.172330084722415</v>
      </c>
      <c r="M2835" s="23">
        <f t="shared" ca="1" si="376"/>
        <v>0.77020412794524906</v>
      </c>
      <c r="N2835" s="15">
        <f ca="1">_xlfn.NORM.INV(M2835,'Input Parameters'!$E$26,'Input Parameters'!$F$26)</f>
        <v>4.9529904627095549E-2</v>
      </c>
      <c r="O2835" s="8">
        <f t="shared" ca="1" si="377"/>
        <v>0.90090902576772891</v>
      </c>
      <c r="P2835" s="29">
        <f ca="1">_xlfn.LOGNORM.INV(O2835,'Input Parameters'!$H$27,'Input Parameters'!$I$27)</f>
        <v>2.5155300530611848</v>
      </c>
      <c r="Q2835" s="10"/>
      <c r="R2835" s="15">
        <f>'Input Parameters'!$E$28</f>
        <v>12.7</v>
      </c>
      <c r="S2835" s="10">
        <f t="shared" ca="1" si="378"/>
        <v>0.18043686554107974</v>
      </c>
      <c r="T2835" s="25">
        <f ca="1">_xlfn.LOGNORM.INV(S2835,'Input Parameters'!$H$29,'Input Parameters'!$I$29)</f>
        <v>52.554347531686581</v>
      </c>
      <c r="U2835" s="10">
        <f t="shared" ca="1" si="379"/>
        <v>8.7608667712389843E-2</v>
      </c>
      <c r="V2835" s="29">
        <f ca="1">IF('Input Parameters'!$D$30="Beta",_xlfn.BETA.INV(U2835,'Input Parameters'!$L$30,'Input Parameters'!$M$30,'Input Parameters'!$J$30,'Input Parameters'!$K$30),IF('Input Parameters'!$D$30="LogNorm",_xlfn.LOGNORM.INV(U2835,'Input Parameters'!$H$30,'Input Parameters'!$I$30)))</f>
        <v>0.58544704618016608</v>
      </c>
      <c r="W2835" s="2">
        <f ca="1">N2835+(P2835-N2835)*(1-ERF((T2835-R2835)/(2*SQRT(L2835*'Input Parameters'!$E$31))))</f>
        <v>1.446552315399698</v>
      </c>
      <c r="X2835">
        <f t="shared" ca="1" si="380"/>
        <v>0</v>
      </c>
      <c r="Y2835" s="7"/>
    </row>
    <row r="2836" spans="1:25" ht="15" customHeight="1" x14ac:dyDescent="0.3">
      <c r="A2836" s="130">
        <v>2829</v>
      </c>
      <c r="B2836" s="10">
        <f t="shared" ca="1" si="372"/>
        <v>0.5066753252982108</v>
      </c>
      <c r="C2836" s="57">
        <f ca="1">_xlfn.NORM.INV(B2836,'Input Parameters'!$E$19,'Input Parameters'!$F$19)</f>
        <v>568.71396723036128</v>
      </c>
      <c r="D2836" s="10">
        <f t="shared" ca="1" si="373"/>
        <v>0.13717960498680837</v>
      </c>
      <c r="E2836" s="59">
        <f ca="1">IF(_xlfn.NORM.INV(D2836,'Input Parameters'!$E$20,'Input Parameters'!$F$20)&lt;3500,3500,IF(_xlfn.NORM.INV(D2836,'Input Parameters'!$E$20,'Input Parameters'!$F$20)&gt;5500,5500,_xlfn.NORM.INV(D2836,'Input Parameters'!$E$20,'Input Parameters'!$F$20)))</f>
        <v>4034.8448508092906</v>
      </c>
      <c r="F2836" s="10">
        <f t="shared" ca="1" si="374"/>
        <v>0.61058413471237871</v>
      </c>
      <c r="G2836" s="61">
        <f ca="1">_xlfn.NORM.INV(F2836,'Input Parameters'!$E$21,'Input Parameters'!$F$21)</f>
        <v>287.05741666014092</v>
      </c>
      <c r="H2836" s="54">
        <f ca="1">EXP(E2836*(1/'Input Parameters'!$E$22-1/G2836))</f>
        <v>0.75195459995337743</v>
      </c>
      <c r="I2836" s="10">
        <f t="shared" ca="1" si="375"/>
        <v>0.33179814012313769</v>
      </c>
      <c r="J2836" s="29">
        <f ca="1">_xlfn.BETA.INV(I2836,'Input Parameters'!$L$24,'Input Parameters'!$M$24,'Input Parameters'!$J$24,'Input Parameters'!$K$24)</f>
        <v>0.53596795926137553</v>
      </c>
      <c r="K2836" s="156">
        <f ca="1">('Input Parameters'!$E$25/'Input Parameters'!$E$31)^$J2836</f>
        <v>2.1390856050955458E-2</v>
      </c>
      <c r="L2836" s="66">
        <f ca="1">$H2836*$C2836*'Input Parameters'!$E$23*K2836</f>
        <v>9.147737208392785</v>
      </c>
      <c r="M2836" s="23">
        <f t="shared" ca="1" si="376"/>
        <v>0.84778127083784527</v>
      </c>
      <c r="N2836" s="15">
        <f ca="1">_xlfn.NORM.INV(M2836,'Input Parameters'!$E$26,'Input Parameters'!$F$26)</f>
        <v>5.5566242112961295E-2</v>
      </c>
      <c r="O2836" s="8">
        <f t="shared" ca="1" si="377"/>
        <v>0.53476866624782893</v>
      </c>
      <c r="P2836" s="29">
        <f ca="1">_xlfn.LOGNORM.INV(O2836,'Input Parameters'!$H$27,'Input Parameters'!$I$27)</f>
        <v>1.479668222482313</v>
      </c>
      <c r="Q2836" s="10"/>
      <c r="R2836" s="15">
        <f>'Input Parameters'!$E$28</f>
        <v>12.7</v>
      </c>
      <c r="S2836" s="10">
        <f t="shared" ca="1" si="378"/>
        <v>0.20856868519183347</v>
      </c>
      <c r="T2836" s="25">
        <f ca="1">_xlfn.LOGNORM.INV(S2836,'Input Parameters'!$H$29,'Input Parameters'!$I$29)</f>
        <v>53.161466055261002</v>
      </c>
      <c r="U2836" s="10">
        <f t="shared" ca="1" si="379"/>
        <v>3.895741359736693E-3</v>
      </c>
      <c r="V2836" s="29">
        <f ca="1">IF('Input Parameters'!$D$30="Beta",_xlfn.BETA.INV(U2836,'Input Parameters'!$L$30,'Input Parameters'!$M$30,'Input Parameters'!$J$30,'Input Parameters'!$K$30),IF('Input Parameters'!$D$30="LogNorm",_xlfn.LOGNORM.INV(U2836,'Input Parameters'!$H$30,'Input Parameters'!$I$30)))</f>
        <v>0.34988978503700657</v>
      </c>
      <c r="W2836" s="2">
        <f ca="1">N2836+(P2836-N2836)*(1-ERF((T2836-R2836)/(2*SQRT(L2836*'Input Parameters'!$E$31))))</f>
        <v>0.54570272009628185</v>
      </c>
      <c r="X2836">
        <f t="shared" ca="1" si="380"/>
        <v>0</v>
      </c>
      <c r="Y2836" s="7"/>
    </row>
    <row r="2837" spans="1:25" ht="15" customHeight="1" x14ac:dyDescent="0.3">
      <c r="A2837" s="130">
        <v>2830</v>
      </c>
      <c r="B2837" s="10">
        <f t="shared" ca="1" si="372"/>
        <v>0.4151732170196557</v>
      </c>
      <c r="C2837" s="57">
        <f ca="1">_xlfn.NORM.INV(B2837,'Input Parameters'!$E$19,'Input Parameters'!$F$19)</f>
        <v>549.19526027191387</v>
      </c>
      <c r="D2837" s="10">
        <f t="shared" ca="1" si="373"/>
        <v>0.70193599890946279</v>
      </c>
      <c r="E2837" s="59">
        <f ca="1">IF(_xlfn.NORM.INV(D2837,'Input Parameters'!$E$20,'Input Parameters'!$F$20)&lt;3500,3500,IF(_xlfn.NORM.INV(D2837,'Input Parameters'!$E$20,'Input Parameters'!$F$20)&gt;5500,5500,_xlfn.NORM.INV(D2837,'Input Parameters'!$E$20,'Input Parameters'!$F$20)))</f>
        <v>5170.9837742251011</v>
      </c>
      <c r="F2837" s="10">
        <f t="shared" ca="1" si="374"/>
        <v>0.74006711610261311</v>
      </c>
      <c r="G2837" s="61">
        <f ca="1">_xlfn.NORM.INV(F2837,'Input Parameters'!$E$21,'Input Parameters'!$F$21)</f>
        <v>289.90832134835046</v>
      </c>
      <c r="H2837" s="54">
        <f ca="1">EXP(E2837*(1/'Input Parameters'!$E$22-1/G2837))</f>
        <v>0.82844196370515477</v>
      </c>
      <c r="I2837" s="10">
        <f t="shared" ca="1" si="375"/>
        <v>0.35774730661051057</v>
      </c>
      <c r="J2837" s="29">
        <f ca="1">_xlfn.BETA.INV(I2837,'Input Parameters'!$L$24,'Input Parameters'!$M$24,'Input Parameters'!$J$24,'Input Parameters'!$K$24)</f>
        <v>0.54761345791346305</v>
      </c>
      <c r="K2837" s="156">
        <f ca="1">('Input Parameters'!$E$25/'Input Parameters'!$E$31)^$J2837</f>
        <v>1.9676479786691826E-2</v>
      </c>
      <c r="L2837" s="66">
        <f ca="1">$H2837*$C2837*'Input Parameters'!$E$23*K2837</f>
        <v>8.9523339356060916</v>
      </c>
      <c r="M2837" s="23">
        <f t="shared" ca="1" si="376"/>
        <v>0.71440254061651143</v>
      </c>
      <c r="N2837" s="15">
        <f ca="1">_xlfn.NORM.INV(M2837,'Input Parameters'!$E$26,'Input Parameters'!$F$26)</f>
        <v>4.5892143712355019E-2</v>
      </c>
      <c r="O2837" s="8">
        <f t="shared" ca="1" si="377"/>
        <v>0.39970444103703717</v>
      </c>
      <c r="P2837" s="29">
        <f ca="1">_xlfn.LOGNORM.INV(O2837,'Input Parameters'!$H$27,'Input Parameters'!$I$27)</f>
        <v>1.2722536789297649</v>
      </c>
      <c r="Q2837" s="10"/>
      <c r="R2837" s="15">
        <f>'Input Parameters'!$E$28</f>
        <v>12.7</v>
      </c>
      <c r="S2837" s="10">
        <f t="shared" ca="1" si="378"/>
        <v>0.15267772933822399</v>
      </c>
      <c r="T2837" s="25">
        <f ca="1">_xlfn.LOGNORM.INV(S2837,'Input Parameters'!$H$29,'Input Parameters'!$I$29)</f>
        <v>51.90162702571434</v>
      </c>
      <c r="U2837" s="10">
        <f t="shared" ca="1" si="379"/>
        <v>0.48931105758355475</v>
      </c>
      <c r="V2837" s="29">
        <f ca="1">IF('Input Parameters'!$D$30="Beta",_xlfn.BETA.INV(U2837,'Input Parameters'!$L$30,'Input Parameters'!$M$30,'Input Parameters'!$J$30,'Input Parameters'!$K$30),IF('Input Parameters'!$D$30="LogNorm",_xlfn.LOGNORM.INV(U2837,'Input Parameters'!$H$30,'Input Parameters'!$I$30)))</f>
        <v>0.98870401746652803</v>
      </c>
      <c r="W2837" s="2">
        <f ca="1">N2837+(P2837-N2837)*(1-ERF((T2837-R2837)/(2*SQRT(L2837*'Input Parameters'!$E$31))))</f>
        <v>0.48028572128772484</v>
      </c>
      <c r="X2837">
        <f t="shared" ca="1" si="380"/>
        <v>1</v>
      </c>
      <c r="Y2837" s="7"/>
    </row>
    <row r="2838" spans="1:25" ht="15" customHeight="1" x14ac:dyDescent="0.3">
      <c r="A2838" s="130">
        <v>2831</v>
      </c>
      <c r="B2838" s="10">
        <f t="shared" ca="1" si="372"/>
        <v>0.89981322755522231</v>
      </c>
      <c r="C2838" s="57">
        <f ca="1">_xlfn.NORM.INV(B2838,'Input Parameters'!$E$19,'Input Parameters'!$F$19)</f>
        <v>675.5012402134173</v>
      </c>
      <c r="D2838" s="10">
        <f t="shared" ca="1" si="373"/>
        <v>0.23772533936674811</v>
      </c>
      <c r="E2838" s="59">
        <f ca="1">IF(_xlfn.NORM.INV(D2838,'Input Parameters'!$E$20,'Input Parameters'!$F$20)&lt;3500,3500,IF(_xlfn.NORM.INV(D2838,'Input Parameters'!$E$20,'Input Parameters'!$F$20)&gt;5500,5500,_xlfn.NORM.INV(D2838,'Input Parameters'!$E$20,'Input Parameters'!$F$20)))</f>
        <v>4300.4529757407245</v>
      </c>
      <c r="F2838" s="10">
        <f t="shared" ca="1" si="374"/>
        <v>0.23373891981364936</v>
      </c>
      <c r="G2838" s="61">
        <f ca="1">_xlfn.NORM.INV(F2838,'Input Parameters'!$E$21,'Input Parameters'!$F$21)</f>
        <v>279.13901136923363</v>
      </c>
      <c r="H2838" s="54">
        <f ca="1">EXP(E2838*(1/'Input Parameters'!$E$22-1/G2838))</f>
        <v>0.48247800084721681</v>
      </c>
      <c r="I2838" s="10">
        <f t="shared" ca="1" si="375"/>
        <v>0.96146711902298099</v>
      </c>
      <c r="J2838" s="29">
        <f ca="1">_xlfn.BETA.INV(I2838,'Input Parameters'!$L$24,'Input Parameters'!$M$24,'Input Parameters'!$J$24,'Input Parameters'!$K$24)</f>
        <v>0.84752341380428031</v>
      </c>
      <c r="K2838" s="156">
        <f ca="1">('Input Parameters'!$E$25/'Input Parameters'!$E$31)^$J2838</f>
        <v>2.2887495508833434E-3</v>
      </c>
      <c r="L2838" s="66">
        <f ca="1">$H2838*$C2838*'Input Parameters'!$E$23*K2838</f>
        <v>0.74593663791732578</v>
      </c>
      <c r="M2838" s="23">
        <f t="shared" ca="1" si="376"/>
        <v>6.9027912115524503E-2</v>
      </c>
      <c r="N2838" s="15">
        <f ca="1">_xlfn.NORM.INV(M2838,'Input Parameters'!$E$26,'Input Parameters'!$F$26)</f>
        <v>2.8555308374808679E-3</v>
      </c>
      <c r="O2838" s="8">
        <f t="shared" ca="1" si="377"/>
        <v>0.94874641773701762</v>
      </c>
      <c r="P2838" s="29">
        <f ca="1">_xlfn.LOGNORM.INV(O2838,'Input Parameters'!$H$27,'Input Parameters'!$I$27)</f>
        <v>2.9317182932341681</v>
      </c>
      <c r="Q2838" s="10"/>
      <c r="R2838" s="15">
        <f>'Input Parameters'!$E$28</f>
        <v>12.7</v>
      </c>
      <c r="S2838" s="10">
        <f t="shared" ca="1" si="378"/>
        <v>0.3041560480472989</v>
      </c>
      <c r="T2838" s="25">
        <f ca="1">_xlfn.LOGNORM.INV(S2838,'Input Parameters'!$H$29,'Input Parameters'!$I$29)</f>
        <v>54.975837911985906</v>
      </c>
      <c r="U2838" s="10">
        <f t="shared" ca="1" si="379"/>
        <v>0.20136799184985721</v>
      </c>
      <c r="V2838" s="29">
        <f ca="1">IF('Input Parameters'!$D$30="Beta",_xlfn.BETA.INV(U2838,'Input Parameters'!$L$30,'Input Parameters'!$M$30,'Input Parameters'!$J$30,'Input Parameters'!$K$30),IF('Input Parameters'!$D$30="LogNorm",_xlfn.LOGNORM.INV(U2838,'Input Parameters'!$H$30,'Input Parameters'!$I$30)))</f>
        <v>0.71837759505114107</v>
      </c>
      <c r="W2838" s="2">
        <f ca="1">N2838+(P2838-N2838)*(1-ERF((T2838-R2838)/(2*SQRT(L2838*'Input Parameters'!$E$31))))</f>
        <v>4.4306149575880065E-3</v>
      </c>
      <c r="X2838">
        <f t="shared" ca="1" si="380"/>
        <v>1</v>
      </c>
      <c r="Y2838" s="7"/>
    </row>
    <row r="2839" spans="1:25" ht="15" customHeight="1" x14ac:dyDescent="0.3">
      <c r="A2839" s="130">
        <v>2832</v>
      </c>
      <c r="B2839" s="10">
        <f t="shared" ca="1" si="372"/>
        <v>0.12946023698261011</v>
      </c>
      <c r="C2839" s="57">
        <f ca="1">_xlfn.NORM.INV(B2839,'Input Parameters'!$E$19,'Input Parameters'!$F$19)</f>
        <v>471.90403492602093</v>
      </c>
      <c r="D2839" s="10">
        <f t="shared" ca="1" si="373"/>
        <v>0.7736009655048961</v>
      </c>
      <c r="E2839" s="59">
        <f ca="1">IF(_xlfn.NORM.INV(D2839,'Input Parameters'!$E$20,'Input Parameters'!$F$20)&lt;3500,3500,IF(_xlfn.NORM.INV(D2839,'Input Parameters'!$E$20,'Input Parameters'!$F$20)&gt;5500,5500,_xlfn.NORM.INV(D2839,'Input Parameters'!$E$20,'Input Parameters'!$F$20)))</f>
        <v>5325.5308804996102</v>
      </c>
      <c r="F2839" s="10">
        <f t="shared" ca="1" si="374"/>
        <v>0.52345631656004721</v>
      </c>
      <c r="G2839" s="61">
        <f ca="1">_xlfn.NORM.INV(F2839,'Input Parameters'!$E$21,'Input Parameters'!$F$21)</f>
        <v>285.312405244795</v>
      </c>
      <c r="H2839" s="54">
        <f ca="1">EXP(E2839*(1/'Input Parameters'!$E$22-1/G2839))</f>
        <v>0.61278601776868091</v>
      </c>
      <c r="I2839" s="10">
        <f t="shared" ca="1" si="375"/>
        <v>9.0743524290617383E-2</v>
      </c>
      <c r="J2839" s="29">
        <f ca="1">_xlfn.BETA.INV(I2839,'Input Parameters'!$L$24,'Input Parameters'!$M$24,'Input Parameters'!$J$24,'Input Parameters'!$K$24)</f>
        <v>0.38854619384135236</v>
      </c>
      <c r="K2839" s="156">
        <f ca="1">('Input Parameters'!$E$25/'Input Parameters'!$E$31)^$J2839</f>
        <v>6.1590067369285226E-2</v>
      </c>
      <c r="L2839" s="66">
        <f ca="1">$H2839*$C2839*'Input Parameters'!$E$23*K2839</f>
        <v>17.810381290457595</v>
      </c>
      <c r="M2839" s="23">
        <f t="shared" ca="1" si="376"/>
        <v>0.14564509346605814</v>
      </c>
      <c r="N2839" s="15">
        <f ca="1">_xlfn.NORM.INV(M2839,'Input Parameters'!$E$26,'Input Parameters'!$F$26)</f>
        <v>1.1838793966218498E-2</v>
      </c>
      <c r="O2839" s="8">
        <f t="shared" ca="1" si="377"/>
        <v>0.41735021202584655</v>
      </c>
      <c r="P2839" s="29">
        <f ca="1">_xlfn.LOGNORM.INV(O2839,'Input Parameters'!$H$27,'Input Parameters'!$I$27)</f>
        <v>1.2980860648087833</v>
      </c>
      <c r="Q2839" s="10"/>
      <c r="R2839" s="15">
        <f>'Input Parameters'!$E$28</f>
        <v>12.7</v>
      </c>
      <c r="S2839" s="10">
        <f t="shared" ca="1" si="378"/>
        <v>0.49069634361980285</v>
      </c>
      <c r="T2839" s="25">
        <f ca="1">_xlfn.LOGNORM.INV(S2839,'Input Parameters'!$H$29,'Input Parameters'!$I$29)</f>
        <v>58.079543778320101</v>
      </c>
      <c r="U2839" s="10">
        <f t="shared" ca="1" si="379"/>
        <v>3.1810285889405931E-2</v>
      </c>
      <c r="V2839" s="29">
        <f ca="1">IF('Input Parameters'!$D$30="Beta",_xlfn.BETA.INV(U2839,'Input Parameters'!$L$30,'Input Parameters'!$M$30,'Input Parameters'!$J$30,'Input Parameters'!$K$30),IF('Input Parameters'!$D$30="LogNorm",_xlfn.LOGNORM.INV(U2839,'Input Parameters'!$H$30,'Input Parameters'!$I$30)))</f>
        <v>0.48083204956171044</v>
      </c>
      <c r="W2839" s="2">
        <f ca="1">N2839+(P2839-N2839)*(1-ERF((T2839-R2839)/(2*SQRT(L2839*'Input Parameters'!$E$31))))</f>
        <v>0.58685649287388819</v>
      </c>
      <c r="X2839">
        <f t="shared" ca="1" si="380"/>
        <v>0</v>
      </c>
      <c r="Y2839" s="7"/>
    </row>
    <row r="2840" spans="1:25" ht="15" customHeight="1" x14ac:dyDescent="0.3">
      <c r="A2840" s="130">
        <v>2833</v>
      </c>
      <c r="B2840" s="10">
        <f t="shared" ca="1" si="372"/>
        <v>0.13188889594831077</v>
      </c>
      <c r="C2840" s="57">
        <f ca="1">_xlfn.NORM.INV(B2840,'Input Parameters'!$E$19,'Input Parameters'!$F$19)</f>
        <v>472.87069480969478</v>
      </c>
      <c r="D2840" s="10">
        <f t="shared" ca="1" si="373"/>
        <v>0.93392724793027126</v>
      </c>
      <c r="E2840" s="59">
        <f ca="1">IF(_xlfn.NORM.INV(D2840,'Input Parameters'!$E$20,'Input Parameters'!$F$20)&lt;3500,3500,IF(_xlfn.NORM.INV(D2840,'Input Parameters'!$E$20,'Input Parameters'!$F$20)&gt;5500,5500,_xlfn.NORM.INV(D2840,'Input Parameters'!$E$20,'Input Parameters'!$F$20)))</f>
        <v>5500</v>
      </c>
      <c r="F2840" s="10">
        <f t="shared" ca="1" si="374"/>
        <v>0.14415242350679558</v>
      </c>
      <c r="G2840" s="61">
        <f ca="1">_xlfn.NORM.INV(F2840,'Input Parameters'!$E$21,'Input Parameters'!$F$21)</f>
        <v>276.50387735237905</v>
      </c>
      <c r="H2840" s="54">
        <f ca="1">EXP(E2840*(1/'Input Parameters'!$E$22-1/G2840))</f>
        <v>0.32631538975997831</v>
      </c>
      <c r="I2840" s="10">
        <f t="shared" ca="1" si="375"/>
        <v>0.8979046953315607</v>
      </c>
      <c r="J2840" s="29">
        <f ca="1">_xlfn.BETA.INV(I2840,'Input Parameters'!$L$24,'Input Parameters'!$M$24,'Input Parameters'!$J$24,'Input Parameters'!$K$24)</f>
        <v>0.79112348555333145</v>
      </c>
      <c r="K2840" s="156">
        <f ca="1">('Input Parameters'!$E$25/'Input Parameters'!$E$31)^$J2840</f>
        <v>3.4301129746625203E-3</v>
      </c>
      <c r="L2840" s="66">
        <f ca="1">$H2840*$C2840*'Input Parameters'!$E$23*K2840</f>
        <v>0.5292835313879527</v>
      </c>
      <c r="M2840" s="23">
        <f t="shared" ca="1" si="376"/>
        <v>0.33964263437387121</v>
      </c>
      <c r="N2840" s="15">
        <f ca="1">_xlfn.NORM.INV(M2840,'Input Parameters'!$E$26,'Input Parameters'!$F$26)</f>
        <v>2.5317788535014336E-2</v>
      </c>
      <c r="O2840" s="8">
        <f t="shared" ca="1" si="377"/>
        <v>6.3749193111172442E-2</v>
      </c>
      <c r="P2840" s="29">
        <f ca="1">_xlfn.LOGNORM.INV(O2840,'Input Parameters'!$H$27,'Input Parameters'!$I$27)</f>
        <v>0.72539374368733789</v>
      </c>
      <c r="Q2840" s="10"/>
      <c r="R2840" s="15">
        <f>'Input Parameters'!$E$28</f>
        <v>12.7</v>
      </c>
      <c r="S2840" s="10">
        <f t="shared" ca="1" si="378"/>
        <v>0.71052886903594525</v>
      </c>
      <c r="T2840" s="25">
        <f ca="1">_xlfn.LOGNORM.INV(S2840,'Input Parameters'!$H$29,'Input Parameters'!$I$29)</f>
        <v>61.975298485082099</v>
      </c>
      <c r="U2840" s="10">
        <f t="shared" ca="1" si="379"/>
        <v>5.052698186181126E-2</v>
      </c>
      <c r="V2840" s="29">
        <f ca="1">IF('Input Parameters'!$D$30="Beta",_xlfn.BETA.INV(U2840,'Input Parameters'!$L$30,'Input Parameters'!$M$30,'Input Parameters'!$J$30,'Input Parameters'!$K$30),IF('Input Parameters'!$D$30="LogNorm",_xlfn.LOGNORM.INV(U2840,'Input Parameters'!$H$30,'Input Parameters'!$I$30)))</f>
        <v>0.52339041289796584</v>
      </c>
      <c r="W2840" s="2">
        <f ca="1">N2840+(P2840-N2840)*(1-ERF((T2840-R2840)/(2*SQRT(L2840*'Input Parameters'!$E$31))))</f>
        <v>2.5318960337545701E-2</v>
      </c>
      <c r="X2840">
        <f t="shared" ca="1" si="380"/>
        <v>1</v>
      </c>
      <c r="Y2840" s="7"/>
    </row>
    <row r="2841" spans="1:25" ht="15" customHeight="1" x14ac:dyDescent="0.3">
      <c r="A2841" s="130">
        <v>2834</v>
      </c>
      <c r="B2841" s="10">
        <f t="shared" ca="1" si="372"/>
        <v>0.88753665314818464</v>
      </c>
      <c r="C2841" s="57">
        <f ca="1">_xlfn.NORM.INV(B2841,'Input Parameters'!$E$19,'Input Parameters'!$F$19)</f>
        <v>669.84340840311768</v>
      </c>
      <c r="D2841" s="10">
        <f t="shared" ca="1" si="373"/>
        <v>0.8545819395779638</v>
      </c>
      <c r="E2841" s="59">
        <f ca="1">IF(_xlfn.NORM.INV(D2841,'Input Parameters'!$E$20,'Input Parameters'!$F$20)&lt;3500,3500,IF(_xlfn.NORM.INV(D2841,'Input Parameters'!$E$20,'Input Parameters'!$F$20)&gt;5500,5500,_xlfn.NORM.INV(D2841,'Input Parameters'!$E$20,'Input Parameters'!$F$20)))</f>
        <v>5500</v>
      </c>
      <c r="F2841" s="10">
        <f t="shared" ca="1" si="374"/>
        <v>0.66316646162457238</v>
      </c>
      <c r="G2841" s="61">
        <f ca="1">_xlfn.NORM.INV(F2841,'Input Parameters'!$E$21,'Input Parameters'!$F$21)</f>
        <v>288.16000730273799</v>
      </c>
      <c r="H2841" s="54">
        <f ca="1">EXP(E2841*(1/'Input Parameters'!$E$22-1/G2841))</f>
        <v>0.72957945234226362</v>
      </c>
      <c r="I2841" s="10">
        <f t="shared" ca="1" si="375"/>
        <v>9.2982034318981999E-2</v>
      </c>
      <c r="J2841" s="29">
        <f ca="1">_xlfn.BETA.INV(I2841,'Input Parameters'!$L$24,'Input Parameters'!$M$24,'Input Parameters'!$J$24,'Input Parameters'!$K$24)</f>
        <v>0.39069522116531813</v>
      </c>
      <c r="K2841" s="156">
        <f ca="1">('Input Parameters'!$E$25/'Input Parameters'!$E$31)^$J2841</f>
        <v>6.0647866859910082E-2</v>
      </c>
      <c r="L2841" s="66">
        <f ca="1">$H2841*$C2841*'Input Parameters'!$E$23*K2841</f>
        <v>29.638854340990001</v>
      </c>
      <c r="M2841" s="23">
        <f t="shared" ca="1" si="376"/>
        <v>0.24155544033714094</v>
      </c>
      <c r="N2841" s="15">
        <f ca="1">_xlfn.NORM.INV(M2841,'Input Parameters'!$E$26,'Input Parameters'!$F$26)</f>
        <v>1.927253396701244E-2</v>
      </c>
      <c r="O2841" s="8">
        <f t="shared" ca="1" si="377"/>
        <v>0.3859187323848382</v>
      </c>
      <c r="P2841" s="29">
        <f ca="1">_xlfn.LOGNORM.INV(O2841,'Input Parameters'!$H$27,'Input Parameters'!$I$27)</f>
        <v>1.2522287903645453</v>
      </c>
      <c r="Q2841" s="10"/>
      <c r="R2841" s="15">
        <f>'Input Parameters'!$E$28</f>
        <v>12.7</v>
      </c>
      <c r="S2841" s="10">
        <f t="shared" ca="1" si="378"/>
        <v>0.19467133016830729</v>
      </c>
      <c r="T2841" s="25">
        <f ca="1">_xlfn.LOGNORM.INV(S2841,'Input Parameters'!$H$29,'Input Parameters'!$I$29)</f>
        <v>52.867358931314357</v>
      </c>
      <c r="U2841" s="10">
        <f t="shared" ca="1" si="379"/>
        <v>0.89687322226951871</v>
      </c>
      <c r="V2841" s="29">
        <f ca="1">IF('Input Parameters'!$D$30="Beta",_xlfn.BETA.INV(U2841,'Input Parameters'!$L$30,'Input Parameters'!$M$30,'Input Parameters'!$J$30,'Input Parameters'!$K$30),IF('Input Parameters'!$D$30="LogNorm",_xlfn.LOGNORM.INV(U2841,'Input Parameters'!$H$30,'Input Parameters'!$I$30)))</f>
        <v>1.6448248027221384</v>
      </c>
      <c r="W2841" s="2">
        <f ca="1">N2841+(P2841-N2841)*(1-ERF((T2841-R2841)/(2*SQRT(L2841*'Input Parameters'!$E$31))))</f>
        <v>0.76135634180041944</v>
      </c>
      <c r="X2841">
        <f t="shared" ca="1" si="380"/>
        <v>1</v>
      </c>
      <c r="Y2841" s="7"/>
    </row>
    <row r="2842" spans="1:25" ht="15" customHeight="1" x14ac:dyDescent="0.3">
      <c r="A2842" s="130">
        <v>2835</v>
      </c>
      <c r="B2842" s="10">
        <f t="shared" ca="1" si="372"/>
        <v>0.45613272422989681</v>
      </c>
      <c r="C2842" s="57">
        <f ca="1">_xlfn.NORM.INV(B2842,'Input Parameters'!$E$19,'Input Parameters'!$F$19)</f>
        <v>557.98966481227785</v>
      </c>
      <c r="D2842" s="10">
        <f t="shared" ca="1" si="373"/>
        <v>0.92436785400163368</v>
      </c>
      <c r="E2842" s="59">
        <f ca="1">IF(_xlfn.NORM.INV(D2842,'Input Parameters'!$E$20,'Input Parameters'!$F$20)&lt;3500,3500,IF(_xlfn.NORM.INV(D2842,'Input Parameters'!$E$20,'Input Parameters'!$F$20)&gt;5500,5500,_xlfn.NORM.INV(D2842,'Input Parameters'!$E$20,'Input Parameters'!$F$20)))</f>
        <v>5500</v>
      </c>
      <c r="F2842" s="10">
        <f t="shared" ca="1" si="374"/>
        <v>0.22868130390803376</v>
      </c>
      <c r="G2842" s="61">
        <f ca="1">_xlfn.NORM.INV(F2842,'Input Parameters'!$E$21,'Input Parameters'!$F$21)</f>
        <v>279.0084740265541</v>
      </c>
      <c r="H2842" s="54">
        <f ca="1">EXP(E2842*(1/'Input Parameters'!$E$22-1/G2842))</f>
        <v>0.3901079197336258</v>
      </c>
      <c r="I2842" s="10">
        <f t="shared" ca="1" si="375"/>
        <v>0.11914812854750878</v>
      </c>
      <c r="J2842" s="29">
        <f ca="1">_xlfn.BETA.INV(I2842,'Input Parameters'!$L$24,'Input Parameters'!$M$24,'Input Parameters'!$J$24,'Input Parameters'!$K$24)</f>
        <v>0.41359119629784658</v>
      </c>
      <c r="K2842" s="156">
        <f ca="1">('Input Parameters'!$E$25/'Input Parameters'!$E$31)^$J2842</f>
        <v>5.146176440062035E-2</v>
      </c>
      <c r="L2842" s="66">
        <f ca="1">$H2842*$C2842*'Input Parameters'!$E$23*K2842</f>
        <v>11.202000670203338</v>
      </c>
      <c r="M2842" s="23">
        <f t="shared" ca="1" si="376"/>
        <v>0.82920025716887047</v>
      </c>
      <c r="N2842" s="15">
        <f ca="1">_xlfn.NORM.INV(M2842,'Input Parameters'!$E$26,'Input Parameters'!$F$26)</f>
        <v>5.397120230031837E-2</v>
      </c>
      <c r="O2842" s="8">
        <f t="shared" ca="1" si="377"/>
        <v>0.11017288084266907</v>
      </c>
      <c r="P2842" s="29">
        <f ca="1">_xlfn.LOGNORM.INV(O2842,'Input Parameters'!$H$27,'Input Parameters'!$I$27)</f>
        <v>0.82777736136870805</v>
      </c>
      <c r="Q2842" s="10"/>
      <c r="R2842" s="15">
        <f>'Input Parameters'!$E$28</f>
        <v>12.7</v>
      </c>
      <c r="S2842" s="10">
        <f t="shared" ca="1" si="378"/>
        <v>0.6212934415657736</v>
      </c>
      <c r="T2842" s="25">
        <f ca="1">_xlfn.LOGNORM.INV(S2842,'Input Parameters'!$H$29,'Input Parameters'!$I$29)</f>
        <v>60.286667163556388</v>
      </c>
      <c r="U2842" s="10">
        <f t="shared" ca="1" si="379"/>
        <v>0.51650973467725114</v>
      </c>
      <c r="V2842" s="29">
        <f ca="1">IF('Input Parameters'!$D$30="Beta",_xlfn.BETA.INV(U2842,'Input Parameters'!$L$30,'Input Parameters'!$M$30,'Input Parameters'!$J$30,'Input Parameters'!$K$30),IF('Input Parameters'!$D$30="LogNorm",_xlfn.LOGNORM.INV(U2842,'Input Parameters'!$H$30,'Input Parameters'!$I$30)))</f>
        <v>1.0156521857467626</v>
      </c>
      <c r="W2842" s="2">
        <f ca="1">N2842+(P2842-N2842)*(1-ERF((T2842-R2842)/(2*SQRT(L2842*'Input Parameters'!$E$31))))</f>
        <v>0.29750544168819382</v>
      </c>
      <c r="X2842">
        <f t="shared" ca="1" si="380"/>
        <v>1</v>
      </c>
      <c r="Y2842" s="7"/>
    </row>
    <row r="2843" spans="1:25" ht="15" customHeight="1" x14ac:dyDescent="0.3">
      <c r="A2843" s="130">
        <v>2836</v>
      </c>
      <c r="B2843" s="10">
        <f t="shared" ca="1" si="372"/>
        <v>0.24614488325343109</v>
      </c>
      <c r="C2843" s="57">
        <f ca="1">_xlfn.NORM.INV(B2843,'Input Parameters'!$E$19,'Input Parameters'!$F$19)</f>
        <v>509.27625905316239</v>
      </c>
      <c r="D2843" s="10">
        <f t="shared" ca="1" si="373"/>
        <v>0.20794320210993644</v>
      </c>
      <c r="E2843" s="59">
        <f ca="1">IF(_xlfn.NORM.INV(D2843,'Input Parameters'!$E$20,'Input Parameters'!$F$20)&lt;3500,3500,IF(_xlfn.NORM.INV(D2843,'Input Parameters'!$E$20,'Input Parameters'!$F$20)&gt;5500,5500,_xlfn.NORM.INV(D2843,'Input Parameters'!$E$20,'Input Parameters'!$F$20)))</f>
        <v>4230.4949833208384</v>
      </c>
      <c r="F2843" s="10">
        <f t="shared" ca="1" si="374"/>
        <v>0.92109307118660066</v>
      </c>
      <c r="G2843" s="61">
        <f ca="1">_xlfn.NORM.INV(F2843,'Input Parameters'!$E$21,'Input Parameters'!$F$21)</f>
        <v>295.95195437507959</v>
      </c>
      <c r="H2843" s="54">
        <f ca="1">EXP(E2843*(1/'Input Parameters'!$E$22-1/G2843))</f>
        <v>1.1549030648609677</v>
      </c>
      <c r="I2843" s="10">
        <f t="shared" ca="1" si="375"/>
        <v>0.71780548829565682</v>
      </c>
      <c r="J2843" s="29">
        <f ca="1">_xlfn.BETA.INV(I2843,'Input Parameters'!$L$24,'Input Parameters'!$M$24,'Input Parameters'!$J$24,'Input Parameters'!$K$24)</f>
        <v>0.69658805182825634</v>
      </c>
      <c r="K2843" s="156">
        <f ca="1">('Input Parameters'!$E$25/'Input Parameters'!$E$31)^$J2843</f>
        <v>6.7581395894833057E-3</v>
      </c>
      <c r="L2843" s="66">
        <f ca="1">$H2843*$C2843*'Input Parameters'!$E$23*K2843</f>
        <v>3.9748992282874616</v>
      </c>
      <c r="M2843" s="23">
        <f t="shared" ca="1" si="376"/>
        <v>0.17051976120222889</v>
      </c>
      <c r="N2843" s="15">
        <f ca="1">_xlfn.NORM.INV(M2843,'Input Parameters'!$E$26,'Input Parameters'!$F$26)</f>
        <v>1.4005620609440654E-2</v>
      </c>
      <c r="O2843" s="8">
        <f t="shared" ca="1" si="377"/>
        <v>0.35154337257943014</v>
      </c>
      <c r="P2843" s="29">
        <f ca="1">_xlfn.LOGNORM.INV(O2843,'Input Parameters'!$H$27,'Input Parameters'!$I$27)</f>
        <v>1.2027178372944285</v>
      </c>
      <c r="Q2843" s="10"/>
      <c r="R2843" s="15">
        <f>'Input Parameters'!$E$28</f>
        <v>12.7</v>
      </c>
      <c r="S2843" s="10">
        <f t="shared" ca="1" si="378"/>
        <v>0.97721093936539094</v>
      </c>
      <c r="T2843" s="25">
        <f ca="1">_xlfn.LOGNORM.INV(S2843,'Input Parameters'!$H$29,'Input Parameters'!$I$29)</f>
        <v>72.886078623084941</v>
      </c>
      <c r="U2843" s="10">
        <f t="shared" ca="1" si="379"/>
        <v>0.90785144243844107</v>
      </c>
      <c r="V2843" s="29">
        <f ca="1">IF('Input Parameters'!$D$30="Beta",_xlfn.BETA.INV(U2843,'Input Parameters'!$L$30,'Input Parameters'!$M$30,'Input Parameters'!$J$30,'Input Parameters'!$K$30),IF('Input Parameters'!$D$30="LogNorm",_xlfn.LOGNORM.INV(U2843,'Input Parameters'!$H$30,'Input Parameters'!$I$30)))</f>
        <v>1.6866694127119473</v>
      </c>
      <c r="W2843" s="2">
        <f ca="1">N2843+(P2843-N2843)*(1-ERF((T2843-R2843)/(2*SQRT(L2843*'Input Parameters'!$E$31))))</f>
        <v>5.2987180685621187E-2</v>
      </c>
      <c r="X2843">
        <f t="shared" ca="1" si="380"/>
        <v>1</v>
      </c>
      <c r="Y2843" s="7"/>
    </row>
    <row r="2844" spans="1:25" ht="15" customHeight="1" x14ac:dyDescent="0.3">
      <c r="A2844" s="130">
        <v>2837</v>
      </c>
      <c r="B2844" s="10">
        <f t="shared" ca="1" si="372"/>
        <v>0.56295087000846367</v>
      </c>
      <c r="C2844" s="57">
        <f ca="1">_xlfn.NORM.INV(B2844,'Input Parameters'!$E$19,'Input Parameters'!$F$19)</f>
        <v>580.68944936894502</v>
      </c>
      <c r="D2844" s="10">
        <f t="shared" ca="1" si="373"/>
        <v>0.155252580208324</v>
      </c>
      <c r="E2844" s="59">
        <f ca="1">IF(_xlfn.NORM.INV(D2844,'Input Parameters'!$E$20,'Input Parameters'!$F$20)&lt;3500,3500,IF(_xlfn.NORM.INV(D2844,'Input Parameters'!$E$20,'Input Parameters'!$F$20)&gt;5500,5500,_xlfn.NORM.INV(D2844,'Input Parameters'!$E$20,'Input Parameters'!$F$20)))</f>
        <v>4090.0861639103432</v>
      </c>
      <c r="F2844" s="10">
        <f t="shared" ca="1" si="374"/>
        <v>0.86755965485819797</v>
      </c>
      <c r="G2844" s="61">
        <f ca="1">_xlfn.NORM.INV(F2844,'Input Parameters'!$E$21,'Input Parameters'!$F$21)</f>
        <v>293.61334483767462</v>
      </c>
      <c r="H2844" s="54">
        <f ca="1">EXP(E2844*(1/'Input Parameters'!$E$22-1/G2844))</f>
        <v>1.029589747028175</v>
      </c>
      <c r="I2844" s="10">
        <f t="shared" ca="1" si="375"/>
        <v>0.18462366392136831</v>
      </c>
      <c r="J2844" s="29">
        <f ca="1">_xlfn.BETA.INV(I2844,'Input Parameters'!$L$24,'Input Parameters'!$M$24,'Input Parameters'!$J$24,'Input Parameters'!$K$24)</f>
        <v>0.45940448026294795</v>
      </c>
      <c r="K2844" s="156">
        <f ca="1">('Input Parameters'!$E$25/'Input Parameters'!$E$31)^$J2844</f>
        <v>3.7047294053209563E-2</v>
      </c>
      <c r="L2844" s="66">
        <f ca="1">$H2844*$C2844*'Input Parameters'!$E$23*K2844</f>
        <v>22.149536206881105</v>
      </c>
      <c r="M2844" s="23">
        <f t="shared" ca="1" si="376"/>
        <v>9.7202768388636063E-2</v>
      </c>
      <c r="N2844" s="15">
        <f ca="1">_xlfn.NORM.INV(M2844,'Input Parameters'!$E$26,'Input Parameters'!$F$26)</f>
        <v>6.7492219912772752E-3</v>
      </c>
      <c r="O2844" s="8">
        <f t="shared" ca="1" si="377"/>
        <v>0.5588397512961758</v>
      </c>
      <c r="P2844" s="29">
        <f ca="1">_xlfn.LOGNORM.INV(O2844,'Input Parameters'!$H$27,'Input Parameters'!$I$27)</f>
        <v>1.5199861161799557</v>
      </c>
      <c r="Q2844" s="10"/>
      <c r="R2844" s="15">
        <f>'Input Parameters'!$E$28</f>
        <v>12.7</v>
      </c>
      <c r="S2844" s="10">
        <f t="shared" ca="1" si="378"/>
        <v>0.61376052666367442</v>
      </c>
      <c r="T2844" s="25">
        <f ca="1">_xlfn.LOGNORM.INV(S2844,'Input Parameters'!$H$29,'Input Parameters'!$I$29)</f>
        <v>60.153164564300305</v>
      </c>
      <c r="U2844" s="10">
        <f t="shared" ca="1" si="379"/>
        <v>0.97682030186955637</v>
      </c>
      <c r="V2844" s="29">
        <f ca="1">IF('Input Parameters'!$D$30="Beta",_xlfn.BETA.INV(U2844,'Input Parameters'!$L$30,'Input Parameters'!$M$30,'Input Parameters'!$J$30,'Input Parameters'!$K$30),IF('Input Parameters'!$D$30="LogNorm",_xlfn.LOGNORM.INV(U2844,'Input Parameters'!$H$30,'Input Parameters'!$I$30)))</f>
        <v>2.1919362797062361</v>
      </c>
      <c r="W2844" s="2">
        <f ca="1">N2844+(P2844-N2844)*(1-ERF((T2844-R2844)/(2*SQRT(L2844*'Input Parameters'!$E$31))))</f>
        <v>0.72684988471757628</v>
      </c>
      <c r="X2844">
        <f t="shared" ca="1" si="380"/>
        <v>1</v>
      </c>
      <c r="Y2844" s="7"/>
    </row>
    <row r="2845" spans="1:25" ht="15" customHeight="1" x14ac:dyDescent="0.3">
      <c r="A2845" s="130">
        <v>2838</v>
      </c>
      <c r="B2845" s="10">
        <f t="shared" ca="1" si="372"/>
        <v>0.68828507207819445</v>
      </c>
      <c r="C2845" s="57">
        <f ca="1">_xlfn.NORM.INV(B2845,'Input Parameters'!$E$19,'Input Parameters'!$F$19)</f>
        <v>608.78909280444714</v>
      </c>
      <c r="D2845" s="10">
        <f t="shared" ca="1" si="373"/>
        <v>0.94606198049709889</v>
      </c>
      <c r="E2845" s="59">
        <f ca="1">IF(_xlfn.NORM.INV(D2845,'Input Parameters'!$E$20,'Input Parameters'!$F$20)&lt;3500,3500,IF(_xlfn.NORM.INV(D2845,'Input Parameters'!$E$20,'Input Parameters'!$F$20)&gt;5500,5500,_xlfn.NORM.INV(D2845,'Input Parameters'!$E$20,'Input Parameters'!$F$20)))</f>
        <v>5500</v>
      </c>
      <c r="F2845" s="10">
        <f t="shared" ca="1" si="374"/>
        <v>0.12742079372545645</v>
      </c>
      <c r="G2845" s="61">
        <f ca="1">_xlfn.NORM.INV(F2845,'Input Parameters'!$E$21,'Input Parameters'!$F$21)</f>
        <v>275.90006825781796</v>
      </c>
      <c r="H2845" s="54">
        <f ca="1">EXP(E2845*(1/'Input Parameters'!$E$22-1/G2845))</f>
        <v>0.31241495815291792</v>
      </c>
      <c r="I2845" s="10">
        <f t="shared" ca="1" si="375"/>
        <v>0.8748693037751667</v>
      </c>
      <c r="J2845" s="29">
        <f ca="1">_xlfn.BETA.INV(I2845,'Input Parameters'!$L$24,'Input Parameters'!$M$24,'Input Parameters'!$J$24,'Input Parameters'!$K$24)</f>
        <v>0.77601994873224089</v>
      </c>
      <c r="K2845" s="156">
        <f ca="1">('Input Parameters'!$E$25/'Input Parameters'!$E$31)^$J2845</f>
        <v>3.8226318068808824E-3</v>
      </c>
      <c r="L2845" s="66">
        <f ca="1">$H2845*$C2845*'Input Parameters'!$E$23*K2845</f>
        <v>0.72704476443160237</v>
      </c>
      <c r="M2845" s="23">
        <f t="shared" ca="1" si="376"/>
        <v>0.43027950071205545</v>
      </c>
      <c r="N2845" s="15">
        <f ca="1">_xlfn.NORM.INV(M2845,'Input Parameters'!$E$26,'Input Parameters'!$F$26)</f>
        <v>3.0311084924370745E-2</v>
      </c>
      <c r="O2845" s="8">
        <f t="shared" ca="1" si="377"/>
        <v>0.46219904506330389</v>
      </c>
      <c r="P2845" s="29">
        <f ca="1">_xlfn.LOGNORM.INV(O2845,'Input Parameters'!$H$27,'Input Parameters'!$I$27)</f>
        <v>1.3651021101026639</v>
      </c>
      <c r="Q2845" s="10"/>
      <c r="R2845" s="15">
        <f>'Input Parameters'!$E$28</f>
        <v>12.7</v>
      </c>
      <c r="S2845" s="10">
        <f t="shared" ca="1" si="378"/>
        <v>0.93174379679864161</v>
      </c>
      <c r="T2845" s="25">
        <f ca="1">_xlfn.LOGNORM.INV(S2845,'Input Parameters'!$H$29,'Input Parameters'!$I$29)</f>
        <v>68.827009325148268</v>
      </c>
      <c r="U2845" s="10">
        <f t="shared" ca="1" si="379"/>
        <v>0.88814862274019102</v>
      </c>
      <c r="V2845" s="29">
        <f ca="1">IF('Input Parameters'!$D$30="Beta",_xlfn.BETA.INV(U2845,'Input Parameters'!$L$30,'Input Parameters'!$M$30,'Input Parameters'!$J$30,'Input Parameters'!$K$30),IF('Input Parameters'!$D$30="LogNorm",_xlfn.LOGNORM.INV(U2845,'Input Parameters'!$H$30,'Input Parameters'!$I$30)))</f>
        <v>1.6144968543625398</v>
      </c>
      <c r="W2845" s="2">
        <f ca="1">N2845+(P2845-N2845)*(1-ERF((T2845-R2845)/(2*SQRT(L2845*'Input Parameters'!$E$31))))</f>
        <v>3.0315419153748774E-2</v>
      </c>
      <c r="X2845">
        <f t="shared" ca="1" si="380"/>
        <v>1</v>
      </c>
      <c r="Y2845" s="7"/>
    </row>
    <row r="2846" spans="1:25" ht="15" customHeight="1" x14ac:dyDescent="0.3">
      <c r="A2846" s="130">
        <v>2839</v>
      </c>
      <c r="B2846" s="10">
        <f t="shared" ca="1" si="372"/>
        <v>0.8158924611450048</v>
      </c>
      <c r="C2846" s="57">
        <f ca="1">_xlfn.NORM.INV(B2846,'Input Parameters'!$E$19,'Input Parameters'!$F$19)</f>
        <v>643.33494422277829</v>
      </c>
      <c r="D2846" s="10">
        <f t="shared" ca="1" si="373"/>
        <v>1.7526992479802717E-3</v>
      </c>
      <c r="E2846" s="59">
        <f ca="1">IF(_xlfn.NORM.INV(D2846,'Input Parameters'!$E$20,'Input Parameters'!$F$20)&lt;3500,3500,IF(_xlfn.NORM.INV(D2846,'Input Parameters'!$E$20,'Input Parameters'!$F$20)&gt;5500,5500,_xlfn.NORM.INV(D2846,'Input Parameters'!$E$20,'Input Parameters'!$F$20)))</f>
        <v>3500</v>
      </c>
      <c r="F2846" s="10">
        <f t="shared" ca="1" si="374"/>
        <v>0.85354320438605147</v>
      </c>
      <c r="G2846" s="61">
        <f ca="1">_xlfn.NORM.INV(F2846,'Input Parameters'!$E$21,'Input Parameters'!$F$21)</f>
        <v>293.11676653009533</v>
      </c>
      <c r="H2846" s="54">
        <f ca="1">EXP(E2846*(1/'Input Parameters'!$E$22-1/G2846))</f>
        <v>1.00476992841696</v>
      </c>
      <c r="I2846" s="10">
        <f t="shared" ca="1" si="375"/>
        <v>0.88059576650762428</v>
      </c>
      <c r="J2846" s="29">
        <f ca="1">_xlfn.BETA.INV(I2846,'Input Parameters'!$L$24,'Input Parameters'!$M$24,'Input Parameters'!$J$24,'Input Parameters'!$K$24)</f>
        <v>0.77962751149952703</v>
      </c>
      <c r="K2846" s="156">
        <f ca="1">('Input Parameters'!$E$25/'Input Parameters'!$E$31)^$J2846</f>
        <v>3.7249749105713326E-3</v>
      </c>
      <c r="L2846" s="66">
        <f ca="1">$H2846*$C2846*'Input Parameters'!$E$23*K2846</f>
        <v>2.4078372139121562</v>
      </c>
      <c r="M2846" s="23">
        <f t="shared" ca="1" si="376"/>
        <v>0.79696130952175781</v>
      </c>
      <c r="N2846" s="15">
        <f ca="1">_xlfn.NORM.INV(M2846,'Input Parameters'!$E$26,'Input Parameters'!$F$26)</f>
        <v>5.1447143491343487E-2</v>
      </c>
      <c r="O2846" s="8">
        <f t="shared" ca="1" si="377"/>
        <v>0.37448859143267199</v>
      </c>
      <c r="P2846" s="29">
        <f ca="1">_xlfn.LOGNORM.INV(O2846,'Input Parameters'!$H$27,'Input Parameters'!$I$27)</f>
        <v>1.2357098202751111</v>
      </c>
      <c r="Q2846" s="10"/>
      <c r="R2846" s="15">
        <f>'Input Parameters'!$E$28</f>
        <v>12.7</v>
      </c>
      <c r="S2846" s="10">
        <f t="shared" ca="1" si="378"/>
        <v>4.3749452336448114E-2</v>
      </c>
      <c r="T2846" s="25">
        <f ca="1">_xlfn.LOGNORM.INV(S2846,'Input Parameters'!$H$29,'Input Parameters'!$I$29)</f>
        <v>48.066532133641765</v>
      </c>
      <c r="U2846" s="10">
        <f t="shared" ca="1" si="379"/>
        <v>2.5531188869943988E-2</v>
      </c>
      <c r="V2846" s="29">
        <f ca="1">IF('Input Parameters'!$D$30="Beta",_xlfn.BETA.INV(U2846,'Input Parameters'!$L$30,'Input Parameters'!$M$30,'Input Parameters'!$J$30,'Input Parameters'!$K$30),IF('Input Parameters'!$D$30="LogNorm",_xlfn.LOGNORM.INV(U2846,'Input Parameters'!$H$30,'Input Parameters'!$I$30)))</f>
        <v>0.46294641372507273</v>
      </c>
      <c r="W2846" s="2">
        <f ca="1">N2846+(P2846-N2846)*(1-ERF((T2846-R2846)/(2*SQRT(L2846*'Input Parameters'!$E$31))))</f>
        <v>0.17821491900542491</v>
      </c>
      <c r="X2846">
        <f t="shared" ca="1" si="380"/>
        <v>1</v>
      </c>
      <c r="Y2846" s="7"/>
    </row>
    <row r="2847" spans="1:25" ht="15" customHeight="1" x14ac:dyDescent="0.3">
      <c r="A2847" s="130">
        <v>2840</v>
      </c>
      <c r="B2847" s="10">
        <f t="shared" ca="1" si="372"/>
        <v>0.47623546237921877</v>
      </c>
      <c r="C2847" s="57">
        <f ca="1">_xlfn.NORM.INV(B2847,'Input Parameters'!$E$19,'Input Parameters'!$F$19)</f>
        <v>562.26345056976606</v>
      </c>
      <c r="D2847" s="10">
        <f t="shared" ca="1" si="373"/>
        <v>0.6739484885585445</v>
      </c>
      <c r="E2847" s="59">
        <f ca="1">IF(_xlfn.NORM.INV(D2847,'Input Parameters'!$E$20,'Input Parameters'!$F$20)&lt;3500,3500,IF(_xlfn.NORM.INV(D2847,'Input Parameters'!$E$20,'Input Parameters'!$F$20)&gt;5500,5500,_xlfn.NORM.INV(D2847,'Input Parameters'!$E$20,'Input Parameters'!$F$20)))</f>
        <v>5115.5897936787505</v>
      </c>
      <c r="F2847" s="10">
        <f t="shared" ca="1" si="374"/>
        <v>0.65479500535550861</v>
      </c>
      <c r="G2847" s="61">
        <f ca="1">_xlfn.NORM.INV(F2847,'Input Parameters'!$E$21,'Input Parameters'!$F$21)</f>
        <v>287.98062809481866</v>
      </c>
      <c r="H2847" s="54">
        <f ca="1">EXP(E2847*(1/'Input Parameters'!$E$22-1/G2847))</f>
        <v>0.73763321491930789</v>
      </c>
      <c r="I2847" s="10">
        <f t="shared" ca="1" si="375"/>
        <v>0.99548556061173987</v>
      </c>
      <c r="J2847" s="29">
        <f ca="1">_xlfn.BETA.INV(I2847,'Input Parameters'!$L$24,'Input Parameters'!$M$24,'Input Parameters'!$J$24,'Input Parameters'!$K$24)</f>
        <v>0.91883917331356724</v>
      </c>
      <c r="K2847" s="156">
        <f ca="1">('Input Parameters'!$E$25/'Input Parameters'!$E$31)^$J2847</f>
        <v>1.3722045625952787E-3</v>
      </c>
      <c r="L2847" s="66">
        <f ca="1">$H2847*$C2847*'Input Parameters'!$E$23*K2847</f>
        <v>0.56911387898789734</v>
      </c>
      <c r="M2847" s="23">
        <f t="shared" ca="1" si="376"/>
        <v>0.99076188263222553</v>
      </c>
      <c r="N2847" s="15">
        <f ca="1">_xlfn.NORM.INV(M2847,'Input Parameters'!$E$26,'Input Parameters'!$F$26)</f>
        <v>8.3474599372404673E-2</v>
      </c>
      <c r="O2847" s="8">
        <f t="shared" ca="1" si="377"/>
        <v>0.83236405434059624</v>
      </c>
      <c r="P2847" s="29">
        <f ca="1">_xlfn.LOGNORM.INV(O2847,'Input Parameters'!$H$27,'Input Parameters'!$I$27)</f>
        <v>2.180374595792407</v>
      </c>
      <c r="Q2847" s="10"/>
      <c r="R2847" s="15">
        <f>'Input Parameters'!$E$28</f>
        <v>12.7</v>
      </c>
      <c r="S2847" s="10">
        <f t="shared" ca="1" si="378"/>
        <v>9.5104951942012073E-2</v>
      </c>
      <c r="T2847" s="25">
        <f ca="1">_xlfn.LOGNORM.INV(S2847,'Input Parameters'!$H$29,'Input Parameters'!$I$29)</f>
        <v>50.267501338405168</v>
      </c>
      <c r="U2847" s="10">
        <f t="shared" ca="1" si="379"/>
        <v>0.1732693113452286</v>
      </c>
      <c r="V2847" s="29">
        <f ca="1">IF('Input Parameters'!$D$30="Beta",_xlfn.BETA.INV(U2847,'Input Parameters'!$L$30,'Input Parameters'!$M$30,'Input Parameters'!$J$30,'Input Parameters'!$K$30),IF('Input Parameters'!$D$30="LogNorm",_xlfn.LOGNORM.INV(U2847,'Input Parameters'!$H$30,'Input Parameters'!$I$30)))</f>
        <v>0.68935393554302038</v>
      </c>
      <c r="W2847" s="2">
        <f ca="1">N2847+(P2847-N2847)*(1-ERF((T2847-R2847)/(2*SQRT(L2847*'Input Parameters'!$E$31))))</f>
        <v>8.4375230737872231E-2</v>
      </c>
      <c r="X2847">
        <f t="shared" ca="1" si="380"/>
        <v>1</v>
      </c>
      <c r="Y2847" s="7"/>
    </row>
    <row r="2848" spans="1:25" ht="15" customHeight="1" x14ac:dyDescent="0.3">
      <c r="A2848" s="130">
        <v>2841</v>
      </c>
      <c r="B2848" s="10">
        <f t="shared" ca="1" si="372"/>
        <v>0.34868111952594227</v>
      </c>
      <c r="C2848" s="57">
        <f ca="1">_xlfn.NORM.INV(B2848,'Input Parameters'!$E$19,'Input Parameters'!$F$19)</f>
        <v>534.43933403872086</v>
      </c>
      <c r="D2848" s="10">
        <f t="shared" ca="1" si="373"/>
        <v>0.80246772580262116</v>
      </c>
      <c r="E2848" s="59">
        <f ca="1">IF(_xlfn.NORM.INV(D2848,'Input Parameters'!$E$20,'Input Parameters'!$F$20)&lt;3500,3500,IF(_xlfn.NORM.INV(D2848,'Input Parameters'!$E$20,'Input Parameters'!$F$20)&gt;5500,5500,_xlfn.NORM.INV(D2848,'Input Parameters'!$E$20,'Input Parameters'!$F$20)))</f>
        <v>5395.3280984749726</v>
      </c>
      <c r="F2848" s="10">
        <f t="shared" ca="1" si="374"/>
        <v>0.8985615635163352</v>
      </c>
      <c r="G2848" s="61">
        <f ca="1">_xlfn.NORM.INV(F2848,'Input Parameters'!$E$21,'Input Parameters'!$F$21)</f>
        <v>294.85890769856746</v>
      </c>
      <c r="H2848" s="54">
        <f ca="1">EXP(E2848*(1/'Input Parameters'!$E$22-1/G2848))</f>
        <v>1.1230966467214294</v>
      </c>
      <c r="I2848" s="10">
        <f t="shared" ca="1" si="375"/>
        <v>0.75038002860351671</v>
      </c>
      <c r="J2848" s="29">
        <f ca="1">_xlfn.BETA.INV(I2848,'Input Parameters'!$L$24,'Input Parameters'!$M$24,'Input Parameters'!$J$24,'Input Parameters'!$K$24)</f>
        <v>0.71113839109458921</v>
      </c>
      <c r="K2848" s="156">
        <f ca="1">('Input Parameters'!$E$25/'Input Parameters'!$E$31)^$J2848</f>
        <v>6.0883072678921523E-3</v>
      </c>
      <c r="L2848" s="66">
        <f ca="1">$H2848*$C2848*'Input Parameters'!$E$23*K2848</f>
        <v>3.6543665522082578</v>
      </c>
      <c r="M2848" s="23">
        <f t="shared" ca="1" si="376"/>
        <v>0.74206447560114497</v>
      </c>
      <c r="N2848" s="15">
        <f ca="1">_xlfn.NORM.INV(M2848,'Input Parameters'!$E$26,'Input Parameters'!$F$26)</f>
        <v>4.7644186757794582E-2</v>
      </c>
      <c r="O2848" s="8">
        <f t="shared" ca="1" si="377"/>
        <v>0.58218521459872985</v>
      </c>
      <c r="P2848" s="29">
        <f ca="1">_xlfn.LOGNORM.INV(O2848,'Input Parameters'!$H$27,'Input Parameters'!$I$27)</f>
        <v>1.5605001846557021</v>
      </c>
      <c r="Q2848" s="10"/>
      <c r="R2848" s="15">
        <f>'Input Parameters'!$E$28</f>
        <v>12.7</v>
      </c>
      <c r="S2848" s="10">
        <f t="shared" ca="1" si="378"/>
        <v>7.1625773639335866E-2</v>
      </c>
      <c r="T2848" s="25">
        <f ca="1">_xlfn.LOGNORM.INV(S2848,'Input Parameters'!$H$29,'Input Parameters'!$I$29)</f>
        <v>49.406781255708118</v>
      </c>
      <c r="U2848" s="10">
        <f t="shared" ca="1" si="379"/>
        <v>0.38097246651878436</v>
      </c>
      <c r="V2848" s="29">
        <f ca="1">IF('Input Parameters'!$D$30="Beta",_xlfn.BETA.INV(U2848,'Input Parameters'!$L$30,'Input Parameters'!$M$30,'Input Parameters'!$J$30,'Input Parameters'!$K$30),IF('Input Parameters'!$D$30="LogNorm",_xlfn.LOGNORM.INV(U2848,'Input Parameters'!$H$30,'Input Parameters'!$I$30)))</f>
        <v>0.88669743759659347</v>
      </c>
      <c r="W2848" s="2">
        <f ca="1">N2848+(P2848-N2848)*(1-ERF((T2848-R2848)/(2*SQRT(L2848*'Input Parameters'!$E$31))))</f>
        <v>0.3116944812664672</v>
      </c>
      <c r="X2848">
        <f t="shared" ca="1" si="380"/>
        <v>1</v>
      </c>
      <c r="Y2848" s="7"/>
    </row>
    <row r="2849" spans="1:25" ht="15" customHeight="1" x14ac:dyDescent="0.3">
      <c r="A2849" s="130">
        <v>2842</v>
      </c>
      <c r="B2849" s="10">
        <f t="shared" ca="1" si="372"/>
        <v>0.54711091808085044</v>
      </c>
      <c r="C2849" s="57">
        <f ca="1">_xlfn.NORM.INV(B2849,'Input Parameters'!$E$19,'Input Parameters'!$F$19)</f>
        <v>577.30187373782394</v>
      </c>
      <c r="D2849" s="10">
        <f t="shared" ca="1" si="373"/>
        <v>0.11550195791486795</v>
      </c>
      <c r="E2849" s="59">
        <f ca="1">IF(_xlfn.NORM.INV(D2849,'Input Parameters'!$E$20,'Input Parameters'!$F$20)&lt;3500,3500,IF(_xlfn.NORM.INV(D2849,'Input Parameters'!$E$20,'Input Parameters'!$F$20)&gt;5500,5500,_xlfn.NORM.INV(D2849,'Input Parameters'!$E$20,'Input Parameters'!$F$20)))</f>
        <v>3961.5562300308488</v>
      </c>
      <c r="F2849" s="10">
        <f t="shared" ca="1" si="374"/>
        <v>2.9219765973302114E-2</v>
      </c>
      <c r="G2849" s="61">
        <f ca="1">_xlfn.NORM.INV(F2849,'Input Parameters'!$E$21,'Input Parameters'!$F$21)</f>
        <v>269.97584379498568</v>
      </c>
      <c r="H2849" s="54">
        <f ca="1">EXP(E2849*(1/'Input Parameters'!$E$22-1/G2849))</f>
        <v>0.31566505610576767</v>
      </c>
      <c r="I2849" s="10">
        <f t="shared" ca="1" si="375"/>
        <v>0.71682447464035692</v>
      </c>
      <c r="J2849" s="29">
        <f ca="1">_xlfn.BETA.INV(I2849,'Input Parameters'!$L$24,'Input Parameters'!$M$24,'Input Parameters'!$J$24,'Input Parameters'!$K$24)</f>
        <v>0.69615876830628309</v>
      </c>
      <c r="K2849" s="156">
        <f ca="1">('Input Parameters'!$E$25/'Input Parameters'!$E$31)^$J2849</f>
        <v>6.7789832620319462E-3</v>
      </c>
      <c r="L2849" s="66">
        <f ca="1">$H2849*$C2849*'Input Parameters'!$E$23*K2849</f>
        <v>1.2353614280482452</v>
      </c>
      <c r="M2849" s="23">
        <f t="shared" ca="1" si="376"/>
        <v>0.51978222075911618</v>
      </c>
      <c r="N2849" s="15">
        <f ca="1">_xlfn.NORM.INV(M2849,'Input Parameters'!$E$26,'Input Parameters'!$F$26)</f>
        <v>3.5041747258958152E-2</v>
      </c>
      <c r="O2849" s="8">
        <f t="shared" ca="1" si="377"/>
        <v>0.34767530223302912</v>
      </c>
      <c r="P2849" s="29">
        <f ca="1">_xlfn.LOGNORM.INV(O2849,'Input Parameters'!$H$27,'Input Parameters'!$I$27)</f>
        <v>1.1971717047598944</v>
      </c>
      <c r="Q2849" s="10"/>
      <c r="R2849" s="15">
        <f>'Input Parameters'!$E$28</f>
        <v>12.7</v>
      </c>
      <c r="S2849" s="10">
        <f t="shared" ca="1" si="378"/>
        <v>0.12252383119522003</v>
      </c>
      <c r="T2849" s="25">
        <f ca="1">_xlfn.LOGNORM.INV(S2849,'Input Parameters'!$H$29,'Input Parameters'!$I$29)</f>
        <v>51.106854169008727</v>
      </c>
      <c r="U2849" s="10">
        <f t="shared" ca="1" si="379"/>
        <v>0.54712292602948309</v>
      </c>
      <c r="V2849" s="29">
        <f ca="1">IF('Input Parameters'!$D$30="Beta",_xlfn.BETA.INV(U2849,'Input Parameters'!$L$30,'Input Parameters'!$M$30,'Input Parameters'!$J$30,'Input Parameters'!$K$30),IF('Input Parameters'!$D$30="LogNorm",_xlfn.LOGNORM.INV(U2849,'Input Parameters'!$H$30,'Input Parameters'!$I$30)))</f>
        <v>1.0469651105750055</v>
      </c>
      <c r="W2849" s="2">
        <f ca="1">N2849+(P2849-N2849)*(1-ERF((T2849-R2849)/(2*SQRT(L2849*'Input Parameters'!$E$31))))</f>
        <v>5.1949707726962911E-2</v>
      </c>
      <c r="X2849">
        <f t="shared" ca="1" si="380"/>
        <v>1</v>
      </c>
      <c r="Y2849" s="7"/>
    </row>
    <row r="2850" spans="1:25" ht="15" customHeight="1" x14ac:dyDescent="0.3">
      <c r="A2850" s="130">
        <v>2843</v>
      </c>
      <c r="B2850" s="10">
        <f t="shared" ca="1" si="372"/>
        <v>0.77083002292972547</v>
      </c>
      <c r="C2850" s="57">
        <f ca="1">_xlfn.NORM.INV(B2850,'Input Parameters'!$E$19,'Input Parameters'!$F$19)</f>
        <v>629.96377360682732</v>
      </c>
      <c r="D2850" s="10">
        <f t="shared" ca="1" si="373"/>
        <v>0.6915276041147268</v>
      </c>
      <c r="E2850" s="59">
        <f ca="1">IF(_xlfn.NORM.INV(D2850,'Input Parameters'!$E$20,'Input Parameters'!$F$20)&lt;3500,3500,IF(_xlfn.NORM.INV(D2850,'Input Parameters'!$E$20,'Input Parameters'!$F$20)&gt;5500,5500,_xlfn.NORM.INV(D2850,'Input Parameters'!$E$20,'Input Parameters'!$F$20)))</f>
        <v>5150.1295273767992</v>
      </c>
      <c r="F2850" s="10">
        <f t="shared" ca="1" si="374"/>
        <v>2.9641120321320602E-2</v>
      </c>
      <c r="G2850" s="61">
        <f ca="1">_xlfn.NORM.INV(F2850,'Input Parameters'!$E$21,'Input Parameters'!$F$21)</f>
        <v>270.02529835555873</v>
      </c>
      <c r="H2850" s="54">
        <f ca="1">EXP(E2850*(1/'Input Parameters'!$E$22-1/G2850))</f>
        <v>0.22412914556847166</v>
      </c>
      <c r="I2850" s="10">
        <f t="shared" ca="1" si="375"/>
        <v>0.43803277485394743</v>
      </c>
      <c r="J2850" s="29">
        <f ca="1">_xlfn.BETA.INV(I2850,'Input Parameters'!$L$24,'Input Parameters'!$M$24,'Input Parameters'!$J$24,'Input Parameters'!$K$24)</f>
        <v>0.5818639736450496</v>
      </c>
      <c r="K2850" s="156">
        <f ca="1">('Input Parameters'!$E$25/'Input Parameters'!$E$31)^$J2850</f>
        <v>1.5390128443789381E-2</v>
      </c>
      <c r="L2850" s="66">
        <f ca="1">$H2850*$C2850*'Input Parameters'!$E$23*K2850</f>
        <v>2.1729821346627629</v>
      </c>
      <c r="M2850" s="23">
        <f t="shared" ca="1" si="376"/>
        <v>0.59100354386133991</v>
      </c>
      <c r="N2850" s="15">
        <f ca="1">_xlfn.NORM.INV(M2850,'Input Parameters'!$E$26,'Input Parameters'!$F$26)</f>
        <v>3.8832671665186745E-2</v>
      </c>
      <c r="O2850" s="8">
        <f t="shared" ca="1" si="377"/>
        <v>0.17638912556282316</v>
      </c>
      <c r="P2850" s="29">
        <f ca="1">_xlfn.LOGNORM.INV(O2850,'Input Parameters'!$H$27,'Input Parameters'!$I$27)</f>
        <v>0.94376083042422343</v>
      </c>
      <c r="Q2850" s="10"/>
      <c r="R2850" s="15">
        <f>'Input Parameters'!$E$28</f>
        <v>12.7</v>
      </c>
      <c r="S2850" s="10">
        <f t="shared" ca="1" si="378"/>
        <v>0.14952767160853309</v>
      </c>
      <c r="T2850" s="25">
        <f ca="1">_xlfn.LOGNORM.INV(S2850,'Input Parameters'!$H$29,'Input Parameters'!$I$29)</f>
        <v>51.823340371220262</v>
      </c>
      <c r="U2850" s="10">
        <f t="shared" ca="1" si="379"/>
        <v>4.5992834672514138E-2</v>
      </c>
      <c r="V2850" s="29">
        <f ca="1">IF('Input Parameters'!$D$30="Beta",_xlfn.BETA.INV(U2850,'Input Parameters'!$L$30,'Input Parameters'!$M$30,'Input Parameters'!$J$30,'Input Parameters'!$K$30),IF('Input Parameters'!$D$30="LogNorm",_xlfn.LOGNORM.INV(U2850,'Input Parameters'!$H$30,'Input Parameters'!$I$30)))</f>
        <v>0.51413385770448483</v>
      </c>
      <c r="W2850" s="2">
        <f ca="1">N2850+(P2850-N2850)*(1-ERF((T2850-R2850)/(2*SQRT(L2850*'Input Parameters'!$E$31))))</f>
        <v>9.3635490946059483E-2</v>
      </c>
      <c r="X2850">
        <f t="shared" ca="1" si="380"/>
        <v>1</v>
      </c>
      <c r="Y2850" s="7"/>
    </row>
    <row r="2851" spans="1:25" ht="15" customHeight="1" x14ac:dyDescent="0.3">
      <c r="A2851" s="130">
        <v>2844</v>
      </c>
      <c r="B2851" s="10">
        <f t="shared" ca="1" si="372"/>
        <v>0.28602309718499153</v>
      </c>
      <c r="C2851" s="57">
        <f ca="1">_xlfn.NORM.INV(B2851,'Input Parameters'!$E$19,'Input Parameters'!$F$19)</f>
        <v>519.55407489238507</v>
      </c>
      <c r="D2851" s="10">
        <f t="shared" ca="1" si="373"/>
        <v>0.47864144791801977</v>
      </c>
      <c r="E2851" s="59">
        <f ca="1">IF(_xlfn.NORM.INV(D2851,'Input Parameters'!$E$20,'Input Parameters'!$F$20)&lt;3500,3500,IF(_xlfn.NORM.INV(D2851,'Input Parameters'!$E$20,'Input Parameters'!$F$20)&gt;5500,5500,_xlfn.NORM.INV(D2851,'Input Parameters'!$E$20,'Input Parameters'!$F$20)))</f>
        <v>4762.5055133735277</v>
      </c>
      <c r="F2851" s="10">
        <f t="shared" ca="1" si="374"/>
        <v>0.28096130872506087</v>
      </c>
      <c r="G2851" s="61">
        <f ca="1">_xlfn.NORM.INV(F2851,'Input Parameters'!$E$21,'Input Parameters'!$F$21)</f>
        <v>280.2912932396149</v>
      </c>
      <c r="H2851" s="54">
        <f ca="1">EXP(E2851*(1/'Input Parameters'!$E$22-1/G2851))</f>
        <v>0.47855379371503609</v>
      </c>
      <c r="I2851" s="10">
        <f t="shared" ca="1" si="375"/>
        <v>0.79223703470222451</v>
      </c>
      <c r="J2851" s="29">
        <f ca="1">_xlfn.BETA.INV(I2851,'Input Parameters'!$L$24,'Input Parameters'!$M$24,'Input Parameters'!$J$24,'Input Parameters'!$K$24)</f>
        <v>0.73090661219207265</v>
      </c>
      <c r="K2851" s="156">
        <f ca="1">('Input Parameters'!$E$25/'Input Parameters'!$E$31)^$J2851</f>
        <v>5.2833576430301012E-3</v>
      </c>
      <c r="L2851" s="66">
        <f ca="1">$H2851*$C2851*'Input Parameters'!$E$23*K2851</f>
        <v>1.3136253746446669</v>
      </c>
      <c r="M2851" s="23">
        <f t="shared" ca="1" si="376"/>
        <v>0.52918372419239956</v>
      </c>
      <c r="N2851" s="15">
        <f ca="1">_xlfn.NORM.INV(M2851,'Input Parameters'!$E$26,'Input Parameters'!$F$26)</f>
        <v>3.553758040910078E-2</v>
      </c>
      <c r="O2851" s="8">
        <f t="shared" ca="1" si="377"/>
        <v>0.72468234632452055</v>
      </c>
      <c r="P2851" s="29">
        <f ca="1">_xlfn.LOGNORM.INV(O2851,'Input Parameters'!$H$27,'Input Parameters'!$I$27)</f>
        <v>1.8538164631523808</v>
      </c>
      <c r="Q2851" s="10"/>
      <c r="R2851" s="15">
        <f>'Input Parameters'!$E$28</f>
        <v>12.7</v>
      </c>
      <c r="S2851" s="10">
        <f t="shared" ca="1" si="378"/>
        <v>0.25073534101404815</v>
      </c>
      <c r="T2851" s="25">
        <f ca="1">_xlfn.LOGNORM.INV(S2851,'Input Parameters'!$H$29,'Input Parameters'!$I$29)</f>
        <v>53.998944592807618</v>
      </c>
      <c r="U2851" s="10">
        <f t="shared" ca="1" si="379"/>
        <v>0.52109553657174057</v>
      </c>
      <c r="V2851" s="29">
        <f ca="1">IF('Input Parameters'!$D$30="Beta",_xlfn.BETA.INV(U2851,'Input Parameters'!$L$30,'Input Parameters'!$M$30,'Input Parameters'!$J$30,'Input Parameters'!$K$30),IF('Input Parameters'!$D$30="LogNorm",_xlfn.LOGNORM.INV(U2851,'Input Parameters'!$H$30,'Input Parameters'!$I$30)))</f>
        <v>1.0202717205086691</v>
      </c>
      <c r="W2851" s="2">
        <f ca="1">N2851+(P2851-N2851)*(1-ERF((T2851-R2851)/(2*SQRT(L2851*'Input Parameters'!$E$31))))</f>
        <v>5.5240984856138195E-2</v>
      </c>
      <c r="X2851">
        <f t="shared" ca="1" si="380"/>
        <v>1</v>
      </c>
      <c r="Y2851" s="7"/>
    </row>
    <row r="2852" spans="1:25" ht="15" customHeight="1" x14ac:dyDescent="0.3">
      <c r="A2852" s="130">
        <v>2845</v>
      </c>
      <c r="B2852" s="10">
        <f t="shared" ca="1" si="372"/>
        <v>0.7761614535120096</v>
      </c>
      <c r="C2852" s="57">
        <f ca="1">_xlfn.NORM.INV(B2852,'Input Parameters'!$E$19,'Input Parameters'!$F$19)</f>
        <v>631.46028831240346</v>
      </c>
      <c r="D2852" s="10">
        <f t="shared" ca="1" si="373"/>
        <v>0.27504024531098126</v>
      </c>
      <c r="E2852" s="59">
        <f ca="1">IF(_xlfn.NORM.INV(D2852,'Input Parameters'!$E$20,'Input Parameters'!$F$20)&lt;3500,3500,IF(_xlfn.NORM.INV(D2852,'Input Parameters'!$E$20,'Input Parameters'!$F$20)&gt;5500,5500,_xlfn.NORM.INV(D2852,'Input Parameters'!$E$20,'Input Parameters'!$F$20)))</f>
        <v>4381.6523381262614</v>
      </c>
      <c r="F2852" s="10">
        <f t="shared" ca="1" si="374"/>
        <v>0.44886742577669669</v>
      </c>
      <c r="G2852" s="61">
        <f ca="1">_xlfn.NORM.INV(F2852,'Input Parameters'!$E$21,'Input Parameters'!$F$21)</f>
        <v>283.83980677415622</v>
      </c>
      <c r="H2852" s="54">
        <f ca="1">EXP(E2852*(1/'Input Parameters'!$E$22-1/G2852))</f>
        <v>0.61716683050760501</v>
      </c>
      <c r="I2852" s="10">
        <f t="shared" ca="1" si="375"/>
        <v>5.0303055284901643E-2</v>
      </c>
      <c r="J2852" s="29">
        <f ca="1">_xlfn.BETA.INV(I2852,'Input Parameters'!$L$24,'Input Parameters'!$M$24,'Input Parameters'!$J$24,'Input Parameters'!$K$24)</f>
        <v>0.34121854405279706</v>
      </c>
      <c r="K2852" s="156">
        <f ca="1">('Input Parameters'!$E$25/'Input Parameters'!$E$31)^$J2852</f>
        <v>8.6488180940116413E-2</v>
      </c>
      <c r="L2852" s="66">
        <f ca="1">$H2852*$C2852*'Input Parameters'!$E$23*K2852</f>
        <v>33.705857738258494</v>
      </c>
      <c r="M2852" s="23">
        <f t="shared" ca="1" si="376"/>
        <v>0.66814918833945136</v>
      </c>
      <c r="N2852" s="15">
        <f ca="1">_xlfn.NORM.INV(M2852,'Input Parameters'!$E$26,'Input Parameters'!$F$26)</f>
        <v>4.3130973041077991E-2</v>
      </c>
      <c r="O2852" s="8">
        <f t="shared" ca="1" si="377"/>
        <v>0.82537710309387657</v>
      </c>
      <c r="P2852" s="29">
        <f ca="1">_xlfn.LOGNORM.INV(O2852,'Input Parameters'!$H$27,'Input Parameters'!$I$27)</f>
        <v>2.1540118558950914</v>
      </c>
      <c r="Q2852" s="10"/>
      <c r="R2852" s="15">
        <f>'Input Parameters'!$E$28</f>
        <v>12.7</v>
      </c>
      <c r="S2852" s="10">
        <f t="shared" ca="1" si="378"/>
        <v>0.595753605821701</v>
      </c>
      <c r="T2852" s="25">
        <f ca="1">_xlfn.LOGNORM.INV(S2852,'Input Parameters'!$H$29,'Input Parameters'!$I$29)</f>
        <v>59.838174229380826</v>
      </c>
      <c r="U2852" s="10">
        <f t="shared" ca="1" si="379"/>
        <v>4.3476202783045315E-2</v>
      </c>
      <c r="V2852" s="29">
        <f ca="1">IF('Input Parameters'!$D$30="Beta",_xlfn.BETA.INV(U2852,'Input Parameters'!$L$30,'Input Parameters'!$M$30,'Input Parameters'!$J$30,'Input Parameters'!$K$30),IF('Input Parameters'!$D$30="LogNorm",_xlfn.LOGNORM.INV(U2852,'Input Parameters'!$H$30,'Input Parameters'!$I$30)))</f>
        <v>0.50875241912277247</v>
      </c>
      <c r="W2852" s="2">
        <f ca="1">N2852+(P2852-N2852)*(1-ERF((T2852-R2852)/(2*SQRT(L2852*'Input Parameters'!$E$31))))</f>
        <v>1.2376456636203406</v>
      </c>
      <c r="X2852">
        <f t="shared" ca="1" si="380"/>
        <v>0</v>
      </c>
      <c r="Y2852" s="7"/>
    </row>
    <row r="2853" spans="1:25" ht="15" customHeight="1" x14ac:dyDescent="0.3">
      <c r="A2853" s="130">
        <v>2846</v>
      </c>
      <c r="B2853" s="10">
        <f t="shared" ca="1" si="372"/>
        <v>0.41660745396725285</v>
      </c>
      <c r="C2853" s="57">
        <f ca="1">_xlfn.NORM.INV(B2853,'Input Parameters'!$E$19,'Input Parameters'!$F$19)</f>
        <v>549.50597786024116</v>
      </c>
      <c r="D2853" s="10">
        <f t="shared" ca="1" si="373"/>
        <v>0.7688644463936225</v>
      </c>
      <c r="E2853" s="59">
        <f ca="1">IF(_xlfn.NORM.INV(D2853,'Input Parameters'!$E$20,'Input Parameters'!$F$20)&lt;3500,3500,IF(_xlfn.NORM.INV(D2853,'Input Parameters'!$E$20,'Input Parameters'!$F$20)&gt;5500,5500,_xlfn.NORM.INV(D2853,'Input Parameters'!$E$20,'Input Parameters'!$F$20)))</f>
        <v>5314.5786062796515</v>
      </c>
      <c r="F2853" s="10">
        <f t="shared" ca="1" si="374"/>
        <v>0.51137165469050061</v>
      </c>
      <c r="G2853" s="61">
        <f ca="1">_xlfn.NORM.INV(F2853,'Input Parameters'!$E$21,'Input Parameters'!$F$21)</f>
        <v>285.07407580623504</v>
      </c>
      <c r="H2853" s="54">
        <f ca="1">EXP(E2853*(1/'Input Parameters'!$E$22-1/G2853))</f>
        <v>0.60392506657503187</v>
      </c>
      <c r="I2853" s="10">
        <f t="shared" ca="1" si="375"/>
        <v>0.92183565239723897</v>
      </c>
      <c r="J2853" s="29">
        <f ca="1">_xlfn.BETA.INV(I2853,'Input Parameters'!$L$24,'Input Parameters'!$M$24,'Input Parameters'!$J$24,'Input Parameters'!$K$24)</f>
        <v>0.80893744013688884</v>
      </c>
      <c r="K2853" s="156">
        <f ca="1">('Input Parameters'!$E$25/'Input Parameters'!$E$31)^$J2853</f>
        <v>3.0186325911240905E-3</v>
      </c>
      <c r="L2853" s="66">
        <f ca="1">$H2853*$C2853*'Input Parameters'!$E$23*K2853</f>
        <v>1.001764722569751</v>
      </c>
      <c r="M2853" s="23">
        <f t="shared" ca="1" si="376"/>
        <v>0.15057193502124466</v>
      </c>
      <c r="N2853" s="15">
        <f ca="1">_xlfn.NORM.INV(M2853,'Input Parameters'!$E$26,'Input Parameters'!$F$26)</f>
        <v>1.2286346189911611E-2</v>
      </c>
      <c r="O2853" s="8">
        <f t="shared" ca="1" si="377"/>
        <v>0.58011254397456347</v>
      </c>
      <c r="P2853" s="29">
        <f ca="1">_xlfn.LOGNORM.INV(O2853,'Input Parameters'!$H$27,'Input Parameters'!$I$27)</f>
        <v>1.5568416121668718</v>
      </c>
      <c r="Q2853" s="10"/>
      <c r="R2853" s="15">
        <f>'Input Parameters'!$E$28</f>
        <v>12.7</v>
      </c>
      <c r="S2853" s="10">
        <f t="shared" ca="1" si="378"/>
        <v>0.54537382618546226</v>
      </c>
      <c r="T2853" s="25">
        <f ca="1">_xlfn.LOGNORM.INV(S2853,'Input Parameters'!$H$29,'Input Parameters'!$I$29)</f>
        <v>58.981813134153306</v>
      </c>
      <c r="U2853" s="10">
        <f t="shared" ca="1" si="379"/>
        <v>0.83303964614204418</v>
      </c>
      <c r="V2853" s="29">
        <f ca="1">IF('Input Parameters'!$D$30="Beta",_xlfn.BETA.INV(U2853,'Input Parameters'!$L$30,'Input Parameters'!$M$30,'Input Parameters'!$J$30,'Input Parameters'!$K$30),IF('Input Parameters'!$D$30="LogNorm",_xlfn.LOGNORM.INV(U2853,'Input Parameters'!$H$30,'Input Parameters'!$I$30)))</f>
        <v>1.4626385487915829</v>
      </c>
      <c r="W2853" s="2">
        <f ca="1">N2853+(P2853-N2853)*(1-ERF((T2853-R2853)/(2*SQRT(L2853*'Input Parameters'!$E$31))))</f>
        <v>1.3949035855788862E-2</v>
      </c>
      <c r="X2853">
        <f t="shared" ca="1" si="380"/>
        <v>1</v>
      </c>
      <c r="Y2853" s="7"/>
    </row>
    <row r="2854" spans="1:25" ht="15" customHeight="1" x14ac:dyDescent="0.3">
      <c r="A2854" s="130">
        <v>2847</v>
      </c>
      <c r="B2854" s="10">
        <f t="shared" ca="1" si="372"/>
        <v>0.63795267841100856</v>
      </c>
      <c r="C2854" s="57">
        <f ca="1">_xlfn.NORM.INV(B2854,'Input Parameters'!$E$19,'Input Parameters'!$F$19)</f>
        <v>597.12780088071838</v>
      </c>
      <c r="D2854" s="10">
        <f t="shared" ca="1" si="373"/>
        <v>0.25216615776310336</v>
      </c>
      <c r="E2854" s="59">
        <f ca="1">IF(_xlfn.NORM.INV(D2854,'Input Parameters'!$E$20,'Input Parameters'!$F$20)&lt;3500,3500,IF(_xlfn.NORM.INV(D2854,'Input Parameters'!$E$20,'Input Parameters'!$F$20)&gt;5500,5500,_xlfn.NORM.INV(D2854,'Input Parameters'!$E$20,'Input Parameters'!$F$20)))</f>
        <v>4332.617900061995</v>
      </c>
      <c r="F2854" s="10">
        <f t="shared" ca="1" si="374"/>
        <v>9.7523249683605595E-2</v>
      </c>
      <c r="G2854" s="61">
        <f ca="1">_xlfn.NORM.INV(F2854,'Input Parameters'!$E$21,'Input Parameters'!$F$21)</f>
        <v>274.66505992667334</v>
      </c>
      <c r="H2854" s="54">
        <f ca="1">EXP(E2854*(1/'Input Parameters'!$E$22-1/G2854))</f>
        <v>0.37265777909489639</v>
      </c>
      <c r="I2854" s="10">
        <f t="shared" ca="1" si="375"/>
        <v>0.27856821121320408</v>
      </c>
      <c r="J2854" s="29">
        <f ca="1">_xlfn.BETA.INV(I2854,'Input Parameters'!$L$24,'Input Parameters'!$M$24,'Input Parameters'!$J$24,'Input Parameters'!$K$24)</f>
        <v>0.51076755634911486</v>
      </c>
      <c r="K2854" s="156">
        <f ca="1">('Input Parameters'!$E$25/'Input Parameters'!$E$31)^$J2854</f>
        <v>2.562939247411003E-2</v>
      </c>
      <c r="L2854" s="66">
        <f ca="1">$H2854*$C2854*'Input Parameters'!$E$23*K2854</f>
        <v>5.7031631351856618</v>
      </c>
      <c r="M2854" s="23">
        <f t="shared" ca="1" si="376"/>
        <v>0.91658859704607609</v>
      </c>
      <c r="N2854" s="15">
        <f ca="1">_xlfn.NORM.INV(M2854,'Input Parameters'!$E$26,'Input Parameters'!$F$26)</f>
        <v>6.3032186857589489E-2</v>
      </c>
      <c r="O2854" s="8">
        <f t="shared" ca="1" si="377"/>
        <v>0.32472597669560721</v>
      </c>
      <c r="P2854" s="29">
        <f ca="1">_xlfn.LOGNORM.INV(O2854,'Input Parameters'!$H$27,'Input Parameters'!$I$27)</f>
        <v>1.164306515135453</v>
      </c>
      <c r="Q2854" s="10"/>
      <c r="R2854" s="15">
        <f>'Input Parameters'!$E$28</f>
        <v>12.7</v>
      </c>
      <c r="S2854" s="10">
        <f t="shared" ca="1" si="378"/>
        <v>0.21949845913362587</v>
      </c>
      <c r="T2854" s="25">
        <f ca="1">_xlfn.LOGNORM.INV(S2854,'Input Parameters'!$H$29,'Input Parameters'!$I$29)</f>
        <v>53.385817293341219</v>
      </c>
      <c r="U2854" s="10">
        <f t="shared" ca="1" si="379"/>
        <v>0.86775661990346942</v>
      </c>
      <c r="V2854" s="29">
        <f ca="1">IF('Input Parameters'!$D$30="Beta",_xlfn.BETA.INV(U2854,'Input Parameters'!$L$30,'Input Parameters'!$M$30,'Input Parameters'!$J$30,'Input Parameters'!$K$30),IF('Input Parameters'!$D$30="LogNorm",_xlfn.LOGNORM.INV(U2854,'Input Parameters'!$H$30,'Input Parameters'!$I$30)))</f>
        <v>1.5515230039694796</v>
      </c>
      <c r="W2854" s="2">
        <f ca="1">N2854+(P2854-N2854)*(1-ERF((T2854-R2854)/(2*SQRT(L2854*'Input Parameters'!$E$31))))</f>
        <v>0.31448452562594187</v>
      </c>
      <c r="X2854">
        <f t="shared" ca="1" si="380"/>
        <v>1</v>
      </c>
      <c r="Y2854" s="7"/>
    </row>
    <row r="2855" spans="1:25" ht="15" customHeight="1" x14ac:dyDescent="0.3">
      <c r="A2855" s="130">
        <v>2848</v>
      </c>
      <c r="B2855" s="10">
        <f t="shared" ca="1" si="372"/>
        <v>0.36806539122420678</v>
      </c>
      <c r="C2855" s="57">
        <f ca="1">_xlfn.NORM.INV(B2855,'Input Parameters'!$E$19,'Input Parameters'!$F$19)</f>
        <v>538.82505610657711</v>
      </c>
      <c r="D2855" s="10">
        <f t="shared" ca="1" si="373"/>
        <v>0.37852229138155535</v>
      </c>
      <c r="E2855" s="59">
        <f ca="1">IF(_xlfn.NORM.INV(D2855,'Input Parameters'!$E$20,'Input Parameters'!$F$20)&lt;3500,3500,IF(_xlfn.NORM.INV(D2855,'Input Parameters'!$E$20,'Input Parameters'!$F$20)&gt;5500,5500,_xlfn.NORM.INV(D2855,'Input Parameters'!$E$20,'Input Parameters'!$F$20)))</f>
        <v>4583.4451363461976</v>
      </c>
      <c r="F2855" s="10">
        <f t="shared" ca="1" si="374"/>
        <v>0.58811674650581747</v>
      </c>
      <c r="G2855" s="61">
        <f ca="1">_xlfn.NORM.INV(F2855,'Input Parameters'!$E$21,'Input Parameters'!$F$21)</f>
        <v>286.60044718915384</v>
      </c>
      <c r="H2855" s="54">
        <f ca="1">EXP(E2855*(1/'Input Parameters'!$E$22-1/G2855))</f>
        <v>0.70518234102107824</v>
      </c>
      <c r="I2855" s="10">
        <f t="shared" ca="1" si="375"/>
        <v>0.258801665159338</v>
      </c>
      <c r="J2855" s="29">
        <f ca="1">_xlfn.BETA.INV(I2855,'Input Parameters'!$L$24,'Input Parameters'!$M$24,'Input Parameters'!$J$24,'Input Parameters'!$K$24)</f>
        <v>0.5008342873602889</v>
      </c>
      <c r="K2855" s="156">
        <f ca="1">('Input Parameters'!$E$25/'Input Parameters'!$E$31)^$J2855</f>
        <v>2.7522300836936468E-2</v>
      </c>
      <c r="L2855" s="66">
        <f ca="1">$H2855*$C2855*'Input Parameters'!$E$23*K2855</f>
        <v>10.457646294919643</v>
      </c>
      <c r="M2855" s="23">
        <f t="shared" ca="1" si="376"/>
        <v>0.26987287931575832</v>
      </c>
      <c r="N2855" s="15">
        <f ca="1">_xlfn.NORM.INV(M2855,'Input Parameters'!$E$26,'Input Parameters'!$F$26)</f>
        <v>2.1122852532262388E-2</v>
      </c>
      <c r="O2855" s="8">
        <f t="shared" ca="1" si="377"/>
        <v>0.45335761362754279</v>
      </c>
      <c r="P2855" s="29">
        <f ca="1">_xlfn.LOGNORM.INV(O2855,'Input Parameters'!$H$27,'Input Parameters'!$I$27)</f>
        <v>1.3517079742861349</v>
      </c>
      <c r="Q2855" s="10"/>
      <c r="R2855" s="15">
        <f>'Input Parameters'!$E$28</f>
        <v>12.7</v>
      </c>
      <c r="S2855" s="10">
        <f t="shared" ca="1" si="378"/>
        <v>0.21505056968117797</v>
      </c>
      <c r="T2855" s="25">
        <f ca="1">_xlfn.LOGNORM.INV(S2855,'Input Parameters'!$H$29,'Input Parameters'!$I$29)</f>
        <v>53.295205639174597</v>
      </c>
      <c r="U2855" s="10">
        <f t="shared" ca="1" si="379"/>
        <v>0.5605031020683322</v>
      </c>
      <c r="V2855" s="29">
        <f ca="1">IF('Input Parameters'!$D$30="Beta",_xlfn.BETA.INV(U2855,'Input Parameters'!$L$30,'Input Parameters'!$M$30,'Input Parameters'!$J$30,'Input Parameters'!$K$30),IF('Input Parameters'!$D$30="LogNorm",_xlfn.LOGNORM.INV(U2855,'Input Parameters'!$H$30,'Input Parameters'!$I$30)))</f>
        <v>1.0610339894535583</v>
      </c>
      <c r="W2855" s="2">
        <f ca="1">N2855+(P2855-N2855)*(1-ERF((T2855-R2855)/(2*SQRT(L2855*'Input Parameters'!$E$31))))</f>
        <v>0.5197302631953441</v>
      </c>
      <c r="X2855">
        <f t="shared" ca="1" si="380"/>
        <v>1</v>
      </c>
      <c r="Y2855" s="7"/>
    </row>
    <row r="2856" spans="1:25" ht="15" customHeight="1" x14ac:dyDescent="0.3">
      <c r="A2856" s="130">
        <v>2849</v>
      </c>
      <c r="B2856" s="10">
        <f t="shared" ca="1" si="372"/>
        <v>0.72836381396305439</v>
      </c>
      <c r="C2856" s="57">
        <f ca="1">_xlfn.NORM.INV(B2856,'Input Parameters'!$E$19,'Input Parameters'!$F$19)</f>
        <v>618.66518392625164</v>
      </c>
      <c r="D2856" s="10">
        <f t="shared" ca="1" si="373"/>
        <v>9.6800593891825937E-3</v>
      </c>
      <c r="E2856" s="59">
        <f ca="1">IF(_xlfn.NORM.INV(D2856,'Input Parameters'!$E$20,'Input Parameters'!$F$20)&lt;3500,3500,IF(_xlfn.NORM.INV(D2856,'Input Parameters'!$E$20,'Input Parameters'!$F$20)&gt;5500,5500,_xlfn.NORM.INV(D2856,'Input Parameters'!$E$20,'Input Parameters'!$F$20)))</f>
        <v>3500</v>
      </c>
      <c r="F2856" s="10">
        <f t="shared" ca="1" si="374"/>
        <v>0.32099373457927427</v>
      </c>
      <c r="G2856" s="61">
        <f ca="1">_xlfn.NORM.INV(F2856,'Input Parameters'!$E$21,'Input Parameters'!$F$21)</f>
        <v>281.19571477005479</v>
      </c>
      <c r="H2856" s="54">
        <f ca="1">EXP(E2856*(1/'Input Parameters'!$E$22-1/G2856))</f>
        <v>0.60564918053417982</v>
      </c>
      <c r="I2856" s="10">
        <f t="shared" ca="1" si="375"/>
        <v>0.1258354377378208</v>
      </c>
      <c r="J2856" s="29">
        <f ca="1">_xlfn.BETA.INV(I2856,'Input Parameters'!$L$24,'Input Parameters'!$M$24,'Input Parameters'!$J$24,'Input Parameters'!$K$24)</f>
        <v>0.41890318338822968</v>
      </c>
      <c r="K2856" s="156">
        <f ca="1">('Input Parameters'!$E$25/'Input Parameters'!$E$31)^$J2856</f>
        <v>4.9537665538299872E-2</v>
      </c>
      <c r="L2856" s="66">
        <f ca="1">$H2856*$C2856*'Input Parameters'!$E$23*K2856</f>
        <v>18.56146910619368</v>
      </c>
      <c r="M2856" s="23">
        <f t="shared" ca="1" si="376"/>
        <v>0.78118592651926766</v>
      </c>
      <c r="N2856" s="15">
        <f ca="1">_xlfn.NORM.INV(M2856,'Input Parameters'!$E$26,'Input Parameters'!$F$26)</f>
        <v>5.0300298147960984E-2</v>
      </c>
      <c r="O2856" s="8">
        <f t="shared" ca="1" si="377"/>
        <v>4.1486890925812592E-2</v>
      </c>
      <c r="P2856" s="29">
        <f ca="1">_xlfn.LOGNORM.INV(O2856,'Input Parameters'!$H$27,'Input Parameters'!$I$27)</f>
        <v>0.66113987689453435</v>
      </c>
      <c r="Q2856" s="10"/>
      <c r="R2856" s="15">
        <f>'Input Parameters'!$E$28</f>
        <v>12.7</v>
      </c>
      <c r="S2856" s="10">
        <f t="shared" ca="1" si="378"/>
        <v>0.5015186912391405</v>
      </c>
      <c r="T2856" s="25">
        <f ca="1">_xlfn.LOGNORM.INV(S2856,'Input Parameters'!$H$29,'Input Parameters'!$I$29)</f>
        <v>58.256720422126989</v>
      </c>
      <c r="U2856" s="10">
        <f t="shared" ca="1" si="379"/>
        <v>0.48160612044392093</v>
      </c>
      <c r="V2856" s="29">
        <f ca="1">IF('Input Parameters'!$D$30="Beta",_xlfn.BETA.INV(U2856,'Input Parameters'!$L$30,'Input Parameters'!$M$30,'Input Parameters'!$J$30,'Input Parameters'!$K$30),IF('Input Parameters'!$D$30="LogNorm",_xlfn.LOGNORM.INV(U2856,'Input Parameters'!$H$30,'Input Parameters'!$I$30)))</f>
        <v>0.98119740620380769</v>
      </c>
      <c r="W2856" s="2">
        <f ca="1">N2856+(P2856-N2856)*(1-ERF((T2856-R2856)/(2*SQRT(L2856*'Input Parameters'!$E$31))))</f>
        <v>0.32801062058611485</v>
      </c>
      <c r="X2856">
        <f t="shared" ca="1" si="380"/>
        <v>1</v>
      </c>
      <c r="Y2856" s="7"/>
    </row>
    <row r="2857" spans="1:25" ht="15" customHeight="1" x14ac:dyDescent="0.3">
      <c r="A2857" s="130">
        <v>2850</v>
      </c>
      <c r="B2857" s="10">
        <f t="shared" ca="1" si="372"/>
        <v>0.73923465089907014</v>
      </c>
      <c r="C2857" s="57">
        <f ca="1">_xlfn.NORM.INV(B2857,'Input Parameters'!$E$19,'Input Parameters'!$F$19)</f>
        <v>621.46345755496452</v>
      </c>
      <c r="D2857" s="10">
        <f t="shared" ca="1" si="373"/>
        <v>0.55726671806629868</v>
      </c>
      <c r="E2857" s="59">
        <f ca="1">IF(_xlfn.NORM.INV(D2857,'Input Parameters'!$E$20,'Input Parameters'!$F$20)&lt;3500,3500,IF(_xlfn.NORM.INV(D2857,'Input Parameters'!$E$20,'Input Parameters'!$F$20)&gt;5500,5500,_xlfn.NORM.INV(D2857,'Input Parameters'!$E$20,'Input Parameters'!$F$20)))</f>
        <v>4900.8300563117073</v>
      </c>
      <c r="F2857" s="10">
        <f t="shared" ca="1" si="374"/>
        <v>0.87040299629722151</v>
      </c>
      <c r="G2857" s="61">
        <f ca="1">_xlfn.NORM.INV(F2857,'Input Parameters'!$E$21,'Input Parameters'!$F$21)</f>
        <v>293.71842377766967</v>
      </c>
      <c r="H2857" s="54">
        <f ca="1">EXP(E2857*(1/'Input Parameters'!$E$22-1/G2857))</f>
        <v>1.041760507138803</v>
      </c>
      <c r="I2857" s="10">
        <f t="shared" ca="1" si="375"/>
        <v>0.38813437209036239</v>
      </c>
      <c r="J2857" s="29">
        <f ca="1">_xlfn.BETA.INV(I2857,'Input Parameters'!$L$24,'Input Parameters'!$M$24,'Input Parameters'!$J$24,'Input Parameters'!$K$24)</f>
        <v>0.56084743017119054</v>
      </c>
      <c r="K2857" s="156">
        <f ca="1">('Input Parameters'!$E$25/'Input Parameters'!$E$31)^$J2857</f>
        <v>1.7894429644936437E-2</v>
      </c>
      <c r="L2857" s="66">
        <f ca="1">$H2857*$C2857*'Input Parameters'!$E$23*K2857</f>
        <v>11.585141614644577</v>
      </c>
      <c r="M2857" s="23">
        <f t="shared" ca="1" si="376"/>
        <v>0.82535445840361121</v>
      </c>
      <c r="N2857" s="15">
        <f ca="1">_xlfn.NORM.INV(M2857,'Input Parameters'!$E$26,'Input Parameters'!$F$26)</f>
        <v>5.3655270110122555E-2</v>
      </c>
      <c r="O2857" s="8">
        <f t="shared" ca="1" si="377"/>
        <v>0.88891985229965775</v>
      </c>
      <c r="P2857" s="29">
        <f ca="1">_xlfn.LOGNORM.INV(O2857,'Input Parameters'!$H$27,'Input Parameters'!$I$27)</f>
        <v>2.4432005620665374</v>
      </c>
      <c r="Q2857" s="10"/>
      <c r="R2857" s="15">
        <f>'Input Parameters'!$E$28</f>
        <v>12.7</v>
      </c>
      <c r="S2857" s="10">
        <f t="shared" ca="1" si="378"/>
        <v>0.11724205555216649</v>
      </c>
      <c r="T2857" s="25">
        <f ca="1">_xlfn.LOGNORM.INV(S2857,'Input Parameters'!$H$29,'Input Parameters'!$I$29)</f>
        <v>50.95545630246297</v>
      </c>
      <c r="U2857" s="10">
        <f t="shared" ca="1" si="379"/>
        <v>0.1948183892212153</v>
      </c>
      <c r="V2857" s="29">
        <f ca="1">IF('Input Parameters'!$D$30="Beta",_xlfn.BETA.INV(U2857,'Input Parameters'!$L$30,'Input Parameters'!$M$30,'Input Parameters'!$J$30,'Input Parameters'!$K$30),IF('Input Parameters'!$D$30="LogNorm",_xlfn.LOGNORM.INV(U2857,'Input Parameters'!$H$30,'Input Parameters'!$I$30)))</f>
        <v>0.71174224801080954</v>
      </c>
      <c r="W2857" s="2">
        <f ca="1">N2857+(P2857-N2857)*(1-ERF((T2857-R2857)/(2*SQRT(L2857*'Input Parameters'!$E$31))))</f>
        <v>1.0734222666467326</v>
      </c>
      <c r="X2857">
        <f t="shared" ca="1" si="380"/>
        <v>0</v>
      </c>
      <c r="Y2857" s="7"/>
    </row>
    <row r="2858" spans="1:25" ht="15" customHeight="1" x14ac:dyDescent="0.3">
      <c r="A2858" s="130">
        <v>2851</v>
      </c>
      <c r="B2858" s="10">
        <f t="shared" ca="1" si="372"/>
        <v>0.8616818482802866</v>
      </c>
      <c r="C2858" s="57">
        <f ca="1">_xlfn.NORM.INV(B2858,'Input Parameters'!$E$19,'Input Parameters'!$F$19)</f>
        <v>659.22811511437669</v>
      </c>
      <c r="D2858" s="10">
        <f t="shared" ca="1" si="373"/>
        <v>0.1360211812750538</v>
      </c>
      <c r="E2858" s="59">
        <f ca="1">IF(_xlfn.NORM.INV(D2858,'Input Parameters'!$E$20,'Input Parameters'!$F$20)&lt;3500,3500,IF(_xlfn.NORM.INV(D2858,'Input Parameters'!$E$20,'Input Parameters'!$F$20)&gt;5500,5500,_xlfn.NORM.INV(D2858,'Input Parameters'!$E$20,'Input Parameters'!$F$20)))</f>
        <v>4031.1400470729391</v>
      </c>
      <c r="F2858" s="10">
        <f t="shared" ca="1" si="374"/>
        <v>0.10091929688885792</v>
      </c>
      <c r="G2858" s="61">
        <f ca="1">_xlfn.NORM.INV(F2858,'Input Parameters'!$E$21,'Input Parameters'!$F$21)</f>
        <v>274.81803962105624</v>
      </c>
      <c r="H2858" s="54">
        <f ca="1">EXP(E2858*(1/'Input Parameters'!$E$22-1/G2858))</f>
        <v>0.40242778219747821</v>
      </c>
      <c r="I2858" s="10">
        <f t="shared" ca="1" si="375"/>
        <v>0.75832315395377403</v>
      </c>
      <c r="J2858" s="29">
        <f ca="1">_xlfn.BETA.INV(I2858,'Input Parameters'!$L$24,'Input Parameters'!$M$24,'Input Parameters'!$J$24,'Input Parameters'!$K$24)</f>
        <v>0.71478542745715701</v>
      </c>
      <c r="K2858" s="156">
        <f ca="1">('Input Parameters'!$E$25/'Input Parameters'!$E$31)^$J2858</f>
        <v>5.9310893695457868E-3</v>
      </c>
      <c r="L2858" s="66">
        <f ca="1">$H2858*$C2858*'Input Parameters'!$E$23*K2858</f>
        <v>1.5734688310910776</v>
      </c>
      <c r="M2858" s="23">
        <f t="shared" ca="1" si="376"/>
        <v>0.68847593020517028</v>
      </c>
      <c r="N2858" s="15">
        <f ca="1">_xlfn.NORM.INV(M2858,'Input Parameters'!$E$26,'Input Parameters'!$F$26)</f>
        <v>4.4322233933379411E-2</v>
      </c>
      <c r="O2858" s="8">
        <f t="shared" ca="1" si="377"/>
        <v>7.8165730317462101E-2</v>
      </c>
      <c r="P2858" s="29">
        <f ca="1">_xlfn.LOGNORM.INV(O2858,'Input Parameters'!$H$27,'Input Parameters'!$I$27)</f>
        <v>0.76039769393104251</v>
      </c>
      <c r="Q2858" s="10"/>
      <c r="R2858" s="15">
        <f>'Input Parameters'!$E$28</f>
        <v>12.7</v>
      </c>
      <c r="S2858" s="10">
        <f t="shared" ca="1" si="378"/>
        <v>0.17502342101514989</v>
      </c>
      <c r="T2858" s="25">
        <f ca="1">_xlfn.LOGNORM.INV(S2858,'Input Parameters'!$H$29,'Input Parameters'!$I$29)</f>
        <v>52.43177928185132</v>
      </c>
      <c r="U2858" s="10">
        <f t="shared" ca="1" si="379"/>
        <v>0.72671597922473952</v>
      </c>
      <c r="V2858" s="29">
        <f ca="1">IF('Input Parameters'!$D$30="Beta",_xlfn.BETA.INV(U2858,'Input Parameters'!$L$30,'Input Parameters'!$M$30,'Input Parameters'!$J$30,'Input Parameters'!$K$30),IF('Input Parameters'!$D$30="LogNorm",_xlfn.LOGNORM.INV(U2858,'Input Parameters'!$H$30,'Input Parameters'!$I$30)))</f>
        <v>1.2673930155318347</v>
      </c>
      <c r="W2858" s="2">
        <f ca="1">N2858+(P2858-N2858)*(1-ERF((T2858-R2858)/(2*SQRT(L2858*'Input Parameters'!$E$31))))</f>
        <v>6.2302196961173326E-2</v>
      </c>
      <c r="X2858">
        <f t="shared" ca="1" si="380"/>
        <v>1</v>
      </c>
      <c r="Y2858" s="7"/>
    </row>
    <row r="2859" spans="1:25" ht="15" customHeight="1" x14ac:dyDescent="0.3">
      <c r="A2859" s="130">
        <v>2852</v>
      </c>
      <c r="B2859" s="10">
        <f t="shared" ca="1" si="372"/>
        <v>0.4807847740302168</v>
      </c>
      <c r="C2859" s="57">
        <f ca="1">_xlfn.NORM.INV(B2859,'Input Parameters'!$E$19,'Input Parameters'!$F$19)</f>
        <v>563.22844633111811</v>
      </c>
      <c r="D2859" s="10">
        <f t="shared" ca="1" si="373"/>
        <v>0.83650896372410322</v>
      </c>
      <c r="E2859" s="59">
        <f ca="1">IF(_xlfn.NORM.INV(D2859,'Input Parameters'!$E$20,'Input Parameters'!$F$20)&lt;3500,3500,IF(_xlfn.NORM.INV(D2859,'Input Parameters'!$E$20,'Input Parameters'!$F$20)&gt;5500,5500,_xlfn.NORM.INV(D2859,'Input Parameters'!$E$20,'Input Parameters'!$F$20)))</f>
        <v>5486.1475627948485</v>
      </c>
      <c r="F2859" s="10">
        <f t="shared" ca="1" si="374"/>
        <v>0.18987522046561855</v>
      </c>
      <c r="G2859" s="61">
        <f ca="1">_xlfn.NORM.INV(F2859,'Input Parameters'!$E$21,'Input Parameters'!$F$21)</f>
        <v>277.94612019565636</v>
      </c>
      <c r="H2859" s="54">
        <f ca="1">EXP(E2859*(1/'Input Parameters'!$E$22-1/G2859))</f>
        <v>0.36272288638924588</v>
      </c>
      <c r="I2859" s="10">
        <f t="shared" ca="1" si="375"/>
        <v>0.85753469124475123</v>
      </c>
      <c r="J2859" s="29">
        <f ca="1">_xlfn.BETA.INV(I2859,'Input Parameters'!$L$24,'Input Parameters'!$M$24,'Input Parameters'!$J$24,'Input Parameters'!$K$24)</f>
        <v>0.76558593483136084</v>
      </c>
      <c r="K2859" s="156">
        <f ca="1">('Input Parameters'!$E$25/'Input Parameters'!$E$31)^$J2859</f>
        <v>4.1197316872025993E-3</v>
      </c>
      <c r="L2859" s="66">
        <f ca="1">$H2859*$C2859*'Input Parameters'!$E$23*K2859</f>
        <v>0.84164407753857784</v>
      </c>
      <c r="M2859" s="23">
        <f t="shared" ca="1" si="376"/>
        <v>0.2754724902132254</v>
      </c>
      <c r="N2859" s="15">
        <f ca="1">_xlfn.NORM.INV(M2859,'Input Parameters'!$E$26,'Input Parameters'!$F$26)</f>
        <v>2.1476761465136114E-2</v>
      </c>
      <c r="O2859" s="8">
        <f t="shared" ca="1" si="377"/>
        <v>0.47748448066358773</v>
      </c>
      <c r="P2859" s="29">
        <f ca="1">_xlfn.LOGNORM.INV(O2859,'Input Parameters'!$H$27,'Input Parameters'!$I$27)</f>
        <v>1.3885080422295062</v>
      </c>
      <c r="Q2859" s="10"/>
      <c r="R2859" s="15">
        <f>'Input Parameters'!$E$28</f>
        <v>12.7</v>
      </c>
      <c r="S2859" s="10">
        <f t="shared" ca="1" si="378"/>
        <v>0.20657073210724897</v>
      </c>
      <c r="T2859" s="25">
        <f ca="1">_xlfn.LOGNORM.INV(S2859,'Input Parameters'!$H$29,'Input Parameters'!$I$29)</f>
        <v>53.119820038269864</v>
      </c>
      <c r="U2859" s="10">
        <f t="shared" ca="1" si="379"/>
        <v>0.66520647578056069</v>
      </c>
      <c r="V2859" s="29">
        <f ca="1">IF('Input Parameters'!$D$30="Beta",_xlfn.BETA.INV(U2859,'Input Parameters'!$L$30,'Input Parameters'!$M$30,'Input Parameters'!$J$30,'Input Parameters'!$K$30),IF('Input Parameters'!$D$30="LogNorm",_xlfn.LOGNORM.INV(U2859,'Input Parameters'!$H$30,'Input Parameters'!$I$30)))</f>
        <v>1.1823215641620854</v>
      </c>
      <c r="W2859" s="2">
        <f ca="1">N2859+(P2859-N2859)*(1-ERF((T2859-R2859)/(2*SQRT(L2859*'Input Parameters'!$E$31))))</f>
        <v>2.3987857075097527E-2</v>
      </c>
      <c r="X2859">
        <f t="shared" ca="1" si="380"/>
        <v>1</v>
      </c>
      <c r="Y2859" s="7"/>
    </row>
    <row r="2860" spans="1:25" ht="15" customHeight="1" x14ac:dyDescent="0.3">
      <c r="A2860" s="130">
        <v>2853</v>
      </c>
      <c r="B2860" s="10">
        <f t="shared" ca="1" si="372"/>
        <v>0.84832071748904714</v>
      </c>
      <c r="C2860" s="57">
        <f ca="1">_xlfn.NORM.INV(B2860,'Input Parameters'!$E$19,'Input Parameters'!$F$19)</f>
        <v>654.27228101368337</v>
      </c>
      <c r="D2860" s="10">
        <f t="shared" ca="1" si="373"/>
        <v>0.98078775834147458</v>
      </c>
      <c r="E2860" s="59">
        <f ca="1">IF(_xlfn.NORM.INV(D2860,'Input Parameters'!$E$20,'Input Parameters'!$F$20)&lt;3500,3500,IF(_xlfn.NORM.INV(D2860,'Input Parameters'!$E$20,'Input Parameters'!$F$20)&gt;5500,5500,_xlfn.NORM.INV(D2860,'Input Parameters'!$E$20,'Input Parameters'!$F$20)))</f>
        <v>5500</v>
      </c>
      <c r="F2860" s="10">
        <f t="shared" ca="1" si="374"/>
        <v>0.23249201801535868</v>
      </c>
      <c r="G2860" s="61">
        <f ca="1">_xlfn.NORM.INV(F2860,'Input Parameters'!$E$21,'Input Parameters'!$F$21)</f>
        <v>279.10697615166885</v>
      </c>
      <c r="H2860" s="54">
        <f ca="1">EXP(E2860*(1/'Input Parameters'!$E$22-1/G2860))</f>
        <v>0.39283135172279726</v>
      </c>
      <c r="I2860" s="10">
        <f t="shared" ca="1" si="375"/>
        <v>0.30993350393893582</v>
      </c>
      <c r="J2860" s="29">
        <f ca="1">_xlfn.BETA.INV(I2860,'Input Parameters'!$L$24,'Input Parameters'!$M$24,'Input Parameters'!$J$24,'Input Parameters'!$K$24)</f>
        <v>0.52585611688684153</v>
      </c>
      <c r="K2860" s="156">
        <f ca="1">('Input Parameters'!$E$25/'Input Parameters'!$E$31)^$J2860</f>
        <v>2.3000163561007685E-2</v>
      </c>
      <c r="L2860" s="66">
        <f ca="1">$H2860*$C2860*'Input Parameters'!$E$23*K2860</f>
        <v>5.9114713227751183</v>
      </c>
      <c r="M2860" s="23">
        <f t="shared" ca="1" si="376"/>
        <v>0.79792120924972454</v>
      </c>
      <c r="N2860" s="15">
        <f ca="1">_xlfn.NORM.INV(M2860,'Input Parameters'!$E$26,'Input Parameters'!$F$26)</f>
        <v>5.1518599179744537E-2</v>
      </c>
      <c r="O2860" s="8">
        <f t="shared" ca="1" si="377"/>
        <v>0.61977430894528673</v>
      </c>
      <c r="P2860" s="29">
        <f ca="1">_xlfn.LOGNORM.INV(O2860,'Input Parameters'!$H$27,'Input Parameters'!$I$27)</f>
        <v>1.6292140613077757</v>
      </c>
      <c r="Q2860" s="10"/>
      <c r="R2860" s="15">
        <f>'Input Parameters'!$E$28</f>
        <v>12.7</v>
      </c>
      <c r="S2860" s="10">
        <f t="shared" ca="1" si="378"/>
        <v>0.33161922767254659</v>
      </c>
      <c r="T2860" s="25">
        <f ca="1">_xlfn.LOGNORM.INV(S2860,'Input Parameters'!$H$29,'Input Parameters'!$I$29)</f>
        <v>55.453402722535088</v>
      </c>
      <c r="U2860" s="10">
        <f t="shared" ca="1" si="379"/>
        <v>0.69667299011595907</v>
      </c>
      <c r="V2860" s="29">
        <f ca="1">IF('Input Parameters'!$D$30="Beta",_xlfn.BETA.INV(U2860,'Input Parameters'!$L$30,'Input Parameters'!$M$30,'Input Parameters'!$J$30,'Input Parameters'!$K$30),IF('Input Parameters'!$D$30="LogNorm",_xlfn.LOGNORM.INV(U2860,'Input Parameters'!$H$30,'Input Parameters'!$I$30)))</f>
        <v>1.2241390912641614</v>
      </c>
      <c r="W2860" s="2">
        <f ca="1">N2860+(P2860-N2860)*(1-ERF((T2860-R2860)/(2*SQRT(L2860*'Input Parameters'!$E$31))))</f>
        <v>0.38870935430916859</v>
      </c>
      <c r="X2860">
        <f t="shared" ca="1" si="380"/>
        <v>1</v>
      </c>
      <c r="Y2860" s="7"/>
    </row>
    <row r="2861" spans="1:25" ht="15" customHeight="1" x14ac:dyDescent="0.3">
      <c r="A2861" s="130">
        <v>2854</v>
      </c>
      <c r="B2861" s="10">
        <f t="shared" ca="1" si="372"/>
        <v>0.91387479364487301</v>
      </c>
      <c r="C2861" s="57">
        <f ca="1">_xlfn.NORM.INV(B2861,'Input Parameters'!$E$19,'Input Parameters'!$F$19)</f>
        <v>682.64320904586953</v>
      </c>
      <c r="D2861" s="10">
        <f t="shared" ca="1" si="373"/>
        <v>0.64896602084856125</v>
      </c>
      <c r="E2861" s="59">
        <f ca="1">IF(_xlfn.NORM.INV(D2861,'Input Parameters'!$E$20,'Input Parameters'!$F$20)&lt;3500,3500,IF(_xlfn.NORM.INV(D2861,'Input Parameters'!$E$20,'Input Parameters'!$F$20)&gt;5500,5500,_xlfn.NORM.INV(D2861,'Input Parameters'!$E$20,'Input Parameters'!$F$20)))</f>
        <v>5067.7713046063982</v>
      </c>
      <c r="F2861" s="10">
        <f t="shared" ca="1" si="374"/>
        <v>0.60778875190297332</v>
      </c>
      <c r="G2861" s="61">
        <f ca="1">_xlfn.NORM.INV(F2861,'Input Parameters'!$E$21,'Input Parameters'!$F$21)</f>
        <v>287.00018447252944</v>
      </c>
      <c r="H2861" s="54">
        <f ca="1">EXP(E2861*(1/'Input Parameters'!$E$22-1/G2861))</f>
        <v>0.69657445666450646</v>
      </c>
      <c r="I2861" s="10">
        <f t="shared" ca="1" si="375"/>
        <v>0.60603293215978726</v>
      </c>
      <c r="J2861" s="29">
        <f ca="1">_xlfn.BETA.INV(I2861,'Input Parameters'!$L$24,'Input Parameters'!$M$24,'Input Parameters'!$J$24,'Input Parameters'!$K$24)</f>
        <v>0.64983931722349086</v>
      </c>
      <c r="K2861" s="156">
        <f ca="1">('Input Parameters'!$E$25/'Input Parameters'!$E$31)^$J2861</f>
        <v>9.4508238949854925E-3</v>
      </c>
      <c r="L2861" s="66">
        <f ca="1">$H2861*$C2861*'Input Parameters'!$E$23*K2861</f>
        <v>4.4939784938342022</v>
      </c>
      <c r="M2861" s="23">
        <f t="shared" ca="1" si="376"/>
        <v>0.84050299004127005</v>
      </c>
      <c r="N2861" s="15">
        <f ca="1">_xlfn.NORM.INV(M2861,'Input Parameters'!$E$26,'Input Parameters'!$F$26)</f>
        <v>5.492707284554392E-2</v>
      </c>
      <c r="O2861" s="8">
        <f t="shared" ca="1" si="377"/>
        <v>0.27767094281179516</v>
      </c>
      <c r="P2861" s="29">
        <f ca="1">_xlfn.LOGNORM.INV(O2861,'Input Parameters'!$H$27,'Input Parameters'!$I$27)</f>
        <v>1.0966819685387463</v>
      </c>
      <c r="Q2861" s="10"/>
      <c r="R2861" s="15">
        <f>'Input Parameters'!$E$28</f>
        <v>12.7</v>
      </c>
      <c r="S2861" s="10">
        <f t="shared" ca="1" si="378"/>
        <v>0.5408782537395016</v>
      </c>
      <c r="T2861" s="25">
        <f ca="1">_xlfn.LOGNORM.INV(S2861,'Input Parameters'!$H$29,'Input Parameters'!$I$29)</f>
        <v>58.906799039282696</v>
      </c>
      <c r="U2861" s="10">
        <f t="shared" ca="1" si="379"/>
        <v>0.20632273393739364</v>
      </c>
      <c r="V2861" s="29">
        <f ca="1">IF('Input Parameters'!$D$30="Beta",_xlfn.BETA.INV(U2861,'Input Parameters'!$L$30,'Input Parameters'!$M$30,'Input Parameters'!$J$30,'Input Parameters'!$K$30),IF('Input Parameters'!$D$30="LogNorm",_xlfn.LOGNORM.INV(U2861,'Input Parameters'!$H$30,'Input Parameters'!$I$30)))</f>
        <v>0.7233516782273427</v>
      </c>
      <c r="W2861" s="2">
        <f ca="1">N2861+(P2861-N2861)*(1-ERF((T2861-R2861)/(2*SQRT(L2861*'Input Parameters'!$E$31))))</f>
        <v>0.18332749485560534</v>
      </c>
      <c r="X2861">
        <f t="shared" ca="1" si="380"/>
        <v>1</v>
      </c>
      <c r="Y2861" s="7"/>
    </row>
    <row r="2862" spans="1:25" ht="15" customHeight="1" x14ac:dyDescent="0.3">
      <c r="A2862" s="130">
        <v>2855</v>
      </c>
      <c r="B2862" s="10">
        <f t="shared" ca="1" si="372"/>
        <v>0.69039159289848395</v>
      </c>
      <c r="C2862" s="57">
        <f ca="1">_xlfn.NORM.INV(B2862,'Input Parameters'!$E$19,'Input Parameters'!$F$19)</f>
        <v>609.29317329586343</v>
      </c>
      <c r="D2862" s="10">
        <f t="shared" ca="1" si="373"/>
        <v>0.34271908915505278</v>
      </c>
      <c r="E2862" s="59">
        <f ca="1">IF(_xlfn.NORM.INV(D2862,'Input Parameters'!$E$20,'Input Parameters'!$F$20)&lt;3500,3500,IF(_xlfn.NORM.INV(D2862,'Input Parameters'!$E$20,'Input Parameters'!$F$20)&gt;5500,5500,_xlfn.NORM.INV(D2862,'Input Parameters'!$E$20,'Input Parameters'!$F$20)))</f>
        <v>4516.4625429728767</v>
      </c>
      <c r="F2862" s="10">
        <f t="shared" ca="1" si="374"/>
        <v>0.8010438510496668</v>
      </c>
      <c r="G2862" s="61">
        <f ca="1">_xlfn.NORM.INV(F2862,'Input Parameters'!$E$21,'Input Parameters'!$F$21)</f>
        <v>291.494495418442</v>
      </c>
      <c r="H2862" s="54">
        <f ca="1">EXP(E2862*(1/'Input Parameters'!$E$22-1/G2862))</f>
        <v>0.92347391098684439</v>
      </c>
      <c r="I2862" s="10">
        <f t="shared" ca="1" si="375"/>
        <v>0.30049304443269442</v>
      </c>
      <c r="J2862" s="29">
        <f ca="1">_xlfn.BETA.INV(I2862,'Input Parameters'!$L$24,'Input Parameters'!$M$24,'Input Parameters'!$J$24,'Input Parameters'!$K$24)</f>
        <v>0.5213926871191964</v>
      </c>
      <c r="K2862" s="156">
        <f ca="1">('Input Parameters'!$E$25/'Input Parameters'!$E$31)^$J2862</f>
        <v>2.3748513848288411E-2</v>
      </c>
      <c r="L2862" s="66">
        <f ca="1">$H2862*$C2862*'Input Parameters'!$E$23*K2862</f>
        <v>13.362489597367876</v>
      </c>
      <c r="M2862" s="23">
        <f t="shared" ca="1" si="376"/>
        <v>0.41777556741959454</v>
      </c>
      <c r="N2862" s="15">
        <f ca="1">_xlfn.NORM.INV(M2862,'Input Parameters'!$E$26,'Input Parameters'!$F$26)</f>
        <v>2.9640664369724241E-2</v>
      </c>
      <c r="O2862" s="8">
        <f t="shared" ca="1" si="377"/>
        <v>0.65692603086962476</v>
      </c>
      <c r="P2862" s="29">
        <f ca="1">_xlfn.LOGNORM.INV(O2862,'Input Parameters'!$H$27,'Input Parameters'!$I$27)</f>
        <v>1.7023078573336901</v>
      </c>
      <c r="Q2862" s="10"/>
      <c r="R2862" s="15">
        <f>'Input Parameters'!$E$28</f>
        <v>12.7</v>
      </c>
      <c r="S2862" s="10">
        <f t="shared" ca="1" si="378"/>
        <v>0.28362336618763073</v>
      </c>
      <c r="T2862" s="25">
        <f ca="1">_xlfn.LOGNORM.INV(S2862,'Input Parameters'!$H$29,'Input Parameters'!$I$29)</f>
        <v>54.609031921447738</v>
      </c>
      <c r="U2862" s="10">
        <f t="shared" ca="1" si="379"/>
        <v>6.4181465866955945E-3</v>
      </c>
      <c r="V2862" s="29">
        <f ca="1">IF('Input Parameters'!$D$30="Beta",_xlfn.BETA.INV(U2862,'Input Parameters'!$L$30,'Input Parameters'!$M$30,'Input Parameters'!$J$30,'Input Parameters'!$K$30),IF('Input Parameters'!$D$30="LogNorm",_xlfn.LOGNORM.INV(U2862,'Input Parameters'!$H$30,'Input Parameters'!$I$30)))</f>
        <v>0.37454798272813594</v>
      </c>
      <c r="W2862" s="2">
        <f ca="1">N2862+(P2862-N2862)*(1-ERF((T2862-R2862)/(2*SQRT(L2862*'Input Parameters'!$E$31))))</f>
        <v>0.72806287898328259</v>
      </c>
      <c r="X2862">
        <f t="shared" ca="1" si="380"/>
        <v>0</v>
      </c>
      <c r="Y2862" s="7"/>
    </row>
    <row r="2863" spans="1:25" ht="15" customHeight="1" x14ac:dyDescent="0.3">
      <c r="A2863" s="130">
        <v>2856</v>
      </c>
      <c r="B2863" s="10">
        <f t="shared" ca="1" si="372"/>
        <v>0.47053814330608812</v>
      </c>
      <c r="C2863" s="57">
        <f ca="1">_xlfn.NORM.INV(B2863,'Input Parameters'!$E$19,'Input Parameters'!$F$19)</f>
        <v>561.05399839943937</v>
      </c>
      <c r="D2863" s="10">
        <f t="shared" ca="1" si="373"/>
        <v>0.30872732461356289</v>
      </c>
      <c r="E2863" s="59">
        <f ca="1">IF(_xlfn.NORM.INV(D2863,'Input Parameters'!$E$20,'Input Parameters'!$F$20)&lt;3500,3500,IF(_xlfn.NORM.INV(D2863,'Input Parameters'!$E$20,'Input Parameters'!$F$20)&gt;5500,5500,_xlfn.NORM.INV(D2863,'Input Parameters'!$E$20,'Input Parameters'!$F$20)))</f>
        <v>4450.3772942609221</v>
      </c>
      <c r="F2863" s="10">
        <f t="shared" ca="1" si="374"/>
        <v>0.16818295740884426</v>
      </c>
      <c r="G2863" s="61">
        <f ca="1">_xlfn.NORM.INV(F2863,'Input Parameters'!$E$21,'Input Parameters'!$F$21)</f>
        <v>277.29362792092229</v>
      </c>
      <c r="H2863" s="54">
        <f ca="1">EXP(E2863*(1/'Input Parameters'!$E$22-1/G2863))</f>
        <v>0.42302234840894476</v>
      </c>
      <c r="I2863" s="10">
        <f t="shared" ca="1" si="375"/>
        <v>0.84698034554166912</v>
      </c>
      <c r="J2863" s="29">
        <f ca="1">_xlfn.BETA.INV(I2863,'Input Parameters'!$L$24,'Input Parameters'!$M$24,'Input Parameters'!$J$24,'Input Parameters'!$K$24)</f>
        <v>0.75954125664615824</v>
      </c>
      <c r="K2863" s="156">
        <f ca="1">('Input Parameters'!$E$25/'Input Parameters'!$E$31)^$J2863</f>
        <v>4.302300261608937E-3</v>
      </c>
      <c r="L2863" s="66">
        <f ca="1">$H2863*$C2863*'Input Parameters'!$E$23*K2863</f>
        <v>1.0211009743085964</v>
      </c>
      <c r="M2863" s="23">
        <f t="shared" ca="1" si="376"/>
        <v>0.3621211335452782</v>
      </c>
      <c r="N2863" s="15">
        <f ca="1">_xlfn.NORM.INV(M2863,'Input Parameters'!$E$26,'Input Parameters'!$F$26)</f>
        <v>2.6591308770115642E-2</v>
      </c>
      <c r="O2863" s="8">
        <f t="shared" ca="1" si="377"/>
        <v>0.93867666974568409</v>
      </c>
      <c r="P2863" s="29">
        <f ca="1">_xlfn.LOGNORM.INV(O2863,'Input Parameters'!$H$27,'Input Parameters'!$I$27)</f>
        <v>2.8184522908036649</v>
      </c>
      <c r="Q2863" s="10"/>
      <c r="R2863" s="15">
        <f>'Input Parameters'!$E$28</f>
        <v>12.7</v>
      </c>
      <c r="S2863" s="10">
        <f t="shared" ca="1" si="378"/>
        <v>0.16674609863771339</v>
      </c>
      <c r="T2863" s="25">
        <f ca="1">_xlfn.LOGNORM.INV(S2863,'Input Parameters'!$H$29,'Input Parameters'!$I$29)</f>
        <v>52.240193229913892</v>
      </c>
      <c r="U2863" s="10">
        <f t="shared" ca="1" si="379"/>
        <v>0.55800301210785352</v>
      </c>
      <c r="V2863" s="29">
        <f ca="1">IF('Input Parameters'!$D$30="Beta",_xlfn.BETA.INV(U2863,'Input Parameters'!$L$30,'Input Parameters'!$M$30,'Input Parameters'!$J$30,'Input Parameters'!$K$30),IF('Input Parameters'!$D$30="LogNorm",_xlfn.LOGNORM.INV(U2863,'Input Parameters'!$H$30,'Input Parameters'!$I$30)))</f>
        <v>1.05838587966958</v>
      </c>
      <c r="W2863" s="2">
        <f ca="1">N2863+(P2863-N2863)*(1-ERF((T2863-R2863)/(2*SQRT(L2863*'Input Parameters'!$E$31))))</f>
        <v>4.2392280551142351E-2</v>
      </c>
      <c r="X2863">
        <f t="shared" ca="1" si="380"/>
        <v>1</v>
      </c>
      <c r="Y2863" s="7"/>
    </row>
    <row r="2864" spans="1:25" ht="15" customHeight="1" x14ac:dyDescent="0.3">
      <c r="A2864" s="130">
        <v>2857</v>
      </c>
      <c r="B2864" s="10">
        <f t="shared" ca="1" si="372"/>
        <v>0.78173661878542233</v>
      </c>
      <c r="C2864" s="57">
        <f ca="1">_xlfn.NORM.INV(B2864,'Input Parameters'!$E$19,'Input Parameters'!$F$19)</f>
        <v>633.04705618718333</v>
      </c>
      <c r="D2864" s="10">
        <f t="shared" ca="1" si="373"/>
        <v>0.14931585603464448</v>
      </c>
      <c r="E2864" s="59">
        <f ca="1">IF(_xlfn.NORM.INV(D2864,'Input Parameters'!$E$20,'Input Parameters'!$F$20)&lt;3500,3500,IF(_xlfn.NORM.INV(D2864,'Input Parameters'!$E$20,'Input Parameters'!$F$20)&gt;5500,5500,_xlfn.NORM.INV(D2864,'Input Parameters'!$E$20,'Input Parameters'!$F$20)))</f>
        <v>4072.4395263543215</v>
      </c>
      <c r="F2864" s="10">
        <f t="shared" ca="1" si="374"/>
        <v>0.37833318204541888</v>
      </c>
      <c r="G2864" s="61">
        <f ca="1">_xlfn.NORM.INV(F2864,'Input Parameters'!$E$21,'Input Parameters'!$F$21)</f>
        <v>282.41448946551003</v>
      </c>
      <c r="H2864" s="54">
        <f ca="1">EXP(E2864*(1/'Input Parameters'!$E$22-1/G2864))</f>
        <v>0.59394475368437105</v>
      </c>
      <c r="I2864" s="10">
        <f t="shared" ca="1" si="375"/>
        <v>2.7271091247541901E-2</v>
      </c>
      <c r="J2864" s="29">
        <f ca="1">_xlfn.BETA.INV(I2864,'Input Parameters'!$L$24,'Input Parameters'!$M$24,'Input Parameters'!$J$24,'Input Parameters'!$K$24)</f>
        <v>0.29992249492233236</v>
      </c>
      <c r="K2864" s="156">
        <f ca="1">('Input Parameters'!$E$25/'Input Parameters'!$E$31)^$J2864</f>
        <v>0.1163085934800222</v>
      </c>
      <c r="L2864" s="66">
        <f ca="1">$H2864*$C2864*'Input Parameters'!$E$23*K2864</f>
        <v>43.731447030182665</v>
      </c>
      <c r="M2864" s="23">
        <f t="shared" ca="1" si="376"/>
        <v>0.47321181802003853</v>
      </c>
      <c r="N2864" s="15">
        <f ca="1">_xlfn.NORM.INV(M2864,'Input Parameters'!$E$26,'Input Parameters'!$F$26)</f>
        <v>3.2588830360059967E-2</v>
      </c>
      <c r="O2864" s="8">
        <f t="shared" ca="1" si="377"/>
        <v>0.62028722217277399</v>
      </c>
      <c r="P2864" s="29">
        <f ca="1">_xlfn.LOGNORM.INV(O2864,'Input Parameters'!$H$27,'Input Parameters'!$I$27)</f>
        <v>1.6301853355906573</v>
      </c>
      <c r="Q2864" s="10"/>
      <c r="R2864" s="15">
        <f>'Input Parameters'!$E$28</f>
        <v>12.7</v>
      </c>
      <c r="S2864" s="10">
        <f t="shared" ca="1" si="378"/>
        <v>0.69263790979940443</v>
      </c>
      <c r="T2864" s="25">
        <f ca="1">_xlfn.LOGNORM.INV(S2864,'Input Parameters'!$H$29,'Input Parameters'!$I$29)</f>
        <v>61.617371894355337</v>
      </c>
      <c r="U2864" s="10">
        <f t="shared" ca="1" si="379"/>
        <v>0.66443278604086897</v>
      </c>
      <c r="V2864" s="29">
        <f ca="1">IF('Input Parameters'!$D$30="Beta",_xlfn.BETA.INV(U2864,'Input Parameters'!$L$30,'Input Parameters'!$M$30,'Input Parameters'!$J$30,'Input Parameters'!$K$30),IF('Input Parameters'!$D$30="LogNorm",_xlfn.LOGNORM.INV(U2864,'Input Parameters'!$H$30,'Input Parameters'!$I$30)))</f>
        <v>1.1813320304032371</v>
      </c>
      <c r="W2864" s="2">
        <f ca="1">N2864+(P2864-N2864)*(1-ERF((T2864-R2864)/(2*SQRT(L2864*'Input Parameters'!$E$31))))</f>
        <v>0.99263691420203326</v>
      </c>
      <c r="X2864">
        <f t="shared" ca="1" si="380"/>
        <v>1</v>
      </c>
      <c r="Y2864" s="7"/>
    </row>
    <row r="2865" spans="1:25" ht="15" customHeight="1" x14ac:dyDescent="0.3">
      <c r="A2865" s="130">
        <v>2858</v>
      </c>
      <c r="B2865" s="10">
        <f t="shared" ca="1" si="372"/>
        <v>0.82040282006674459</v>
      </c>
      <c r="C2865" s="57">
        <f ca="1">_xlfn.NORM.INV(B2865,'Input Parameters'!$E$19,'Input Parameters'!$F$19)</f>
        <v>644.77816030646227</v>
      </c>
      <c r="D2865" s="10">
        <f t="shared" ca="1" si="373"/>
        <v>0.10842538357488052</v>
      </c>
      <c r="E2865" s="59">
        <f ca="1">IF(_xlfn.NORM.INV(D2865,'Input Parameters'!$E$20,'Input Parameters'!$F$20)&lt;3500,3500,IF(_xlfn.NORM.INV(D2865,'Input Parameters'!$E$20,'Input Parameters'!$F$20)&gt;5500,5500,_xlfn.NORM.INV(D2865,'Input Parameters'!$E$20,'Input Parameters'!$F$20)))</f>
        <v>3935.5381105960096</v>
      </c>
      <c r="F2865" s="10">
        <f t="shared" ca="1" si="374"/>
        <v>0.44957687197855989</v>
      </c>
      <c r="G2865" s="61">
        <f ca="1">_xlfn.NORM.INV(F2865,'Input Parameters'!$E$21,'Input Parameters'!$F$21)</f>
        <v>283.8538986573426</v>
      </c>
      <c r="H2865" s="54">
        <f ca="1">EXP(E2865*(1/'Input Parameters'!$E$22-1/G2865))</f>
        <v>0.64869642567951946</v>
      </c>
      <c r="I2865" s="10">
        <f t="shared" ca="1" si="375"/>
        <v>0.37821162205207437</v>
      </c>
      <c r="J2865" s="29">
        <f ca="1">_xlfn.BETA.INV(I2865,'Input Parameters'!$L$24,'Input Parameters'!$M$24,'Input Parameters'!$J$24,'Input Parameters'!$K$24)</f>
        <v>0.55656828040214223</v>
      </c>
      <c r="K2865" s="156">
        <f ca="1">('Input Parameters'!$E$25/'Input Parameters'!$E$31)^$J2865</f>
        <v>1.84522470886424E-2</v>
      </c>
      <c r="L2865" s="66">
        <f ca="1">$H2865*$C2865*'Input Parameters'!$E$23*K2865</f>
        <v>7.7179344418005433</v>
      </c>
      <c r="M2865" s="23">
        <f t="shared" ca="1" si="376"/>
        <v>0.59674271853688465</v>
      </c>
      <c r="N2865" s="15">
        <f ca="1">_xlfn.NORM.INV(M2865,'Input Parameters'!$E$26,'Input Parameters'!$F$26)</f>
        <v>3.914342339995458E-2</v>
      </c>
      <c r="O2865" s="8">
        <f t="shared" ca="1" si="377"/>
        <v>9.4444960359655328E-2</v>
      </c>
      <c r="P2865" s="29">
        <f ca="1">_xlfn.LOGNORM.INV(O2865,'Input Parameters'!$H$27,'Input Parameters'!$I$27)</f>
        <v>0.79607758922773031</v>
      </c>
      <c r="Q2865" s="10"/>
      <c r="R2865" s="15">
        <f>'Input Parameters'!$E$28</f>
        <v>12.7</v>
      </c>
      <c r="S2865" s="10">
        <f t="shared" ca="1" si="378"/>
        <v>0.28236557624465719</v>
      </c>
      <c r="T2865" s="25">
        <f ca="1">_xlfn.LOGNORM.INV(S2865,'Input Parameters'!$H$29,'Input Parameters'!$I$29)</f>
        <v>54.58624500204126</v>
      </c>
      <c r="U2865" s="10">
        <f t="shared" ca="1" si="379"/>
        <v>0.91213477100717155</v>
      </c>
      <c r="V2865" s="29">
        <f ca="1">IF('Input Parameters'!$D$30="Beta",_xlfn.BETA.INV(U2865,'Input Parameters'!$L$30,'Input Parameters'!$M$30,'Input Parameters'!$J$30,'Input Parameters'!$K$30),IF('Input Parameters'!$D$30="LogNorm",_xlfn.LOGNORM.INV(U2865,'Input Parameters'!$H$30,'Input Parameters'!$I$30)))</f>
        <v>1.704306279119193</v>
      </c>
      <c r="W2865" s="2">
        <f ca="1">N2865+(P2865-N2865)*(1-ERF((T2865-R2865)/(2*SQRT(L2865*'Input Parameters'!$E$31))))</f>
        <v>0.25590637609776068</v>
      </c>
      <c r="X2865">
        <f t="shared" ca="1" si="380"/>
        <v>1</v>
      </c>
      <c r="Y2865" s="7"/>
    </row>
    <row r="2866" spans="1:25" ht="15" customHeight="1" x14ac:dyDescent="0.3">
      <c r="A2866" s="130">
        <v>2859</v>
      </c>
      <c r="B2866" s="10">
        <f t="shared" ca="1" si="372"/>
        <v>3.5894554528056011E-2</v>
      </c>
      <c r="C2866" s="57">
        <f ca="1">_xlfn.NORM.INV(B2866,'Input Parameters'!$E$19,'Input Parameters'!$F$19)</f>
        <v>415.16170570928432</v>
      </c>
      <c r="D2866" s="10">
        <f t="shared" ca="1" si="373"/>
        <v>0.45434758178153978</v>
      </c>
      <c r="E2866" s="59">
        <f ca="1">IF(_xlfn.NORM.INV(D2866,'Input Parameters'!$E$20,'Input Parameters'!$F$20)&lt;3500,3500,IF(_xlfn.NORM.INV(D2866,'Input Parameters'!$E$20,'Input Parameters'!$F$20)&gt;5500,5500,_xlfn.NORM.INV(D2866,'Input Parameters'!$E$20,'Input Parameters'!$F$20)))</f>
        <v>4719.7208177643188</v>
      </c>
      <c r="F2866" s="10">
        <f t="shared" ca="1" si="374"/>
        <v>0.15500706897892169</v>
      </c>
      <c r="G2866" s="61">
        <f ca="1">_xlfn.NORM.INV(F2866,'Input Parameters'!$E$21,'Input Parameters'!$F$21)</f>
        <v>276.87058798803139</v>
      </c>
      <c r="H2866" s="54">
        <f ca="1">EXP(E2866*(1/'Input Parameters'!$E$22-1/G2866))</f>
        <v>0.39125130855131218</v>
      </c>
      <c r="I2866" s="10">
        <f t="shared" ca="1" si="375"/>
        <v>0.91388792739186397</v>
      </c>
      <c r="J2866" s="29">
        <f ca="1">_xlfn.BETA.INV(I2866,'Input Parameters'!$L$24,'Input Parameters'!$M$24,'Input Parameters'!$J$24,'Input Parameters'!$K$24)</f>
        <v>0.80272057421632881</v>
      </c>
      <c r="K2866" s="156">
        <f ca="1">('Input Parameters'!$E$25/'Input Parameters'!$E$31)^$J2866</f>
        <v>3.1563014940122289E-3</v>
      </c>
      <c r="L2866" s="66">
        <f ca="1">$H2866*$C2866*'Input Parameters'!$E$23*K2866</f>
        <v>0.51268613375846228</v>
      </c>
      <c r="M2866" s="23">
        <f t="shared" ca="1" si="376"/>
        <v>0.18727452561943381</v>
      </c>
      <c r="N2866" s="15">
        <f ca="1">_xlfn.NORM.INV(M2866,'Input Parameters'!$E$26,'Input Parameters'!$F$26)</f>
        <v>1.5352324026628471E-2</v>
      </c>
      <c r="O2866" s="8">
        <f t="shared" ca="1" si="377"/>
        <v>0.54266278855351568</v>
      </c>
      <c r="P2866" s="29">
        <f ca="1">_xlfn.LOGNORM.INV(O2866,'Input Parameters'!$H$27,'Input Parameters'!$I$27)</f>
        <v>1.4927405886411866</v>
      </c>
      <c r="Q2866" s="10"/>
      <c r="R2866" s="15">
        <f>'Input Parameters'!$E$28</f>
        <v>12.7</v>
      </c>
      <c r="S2866" s="10">
        <f t="shared" ca="1" si="378"/>
        <v>0.61338475132573067</v>
      </c>
      <c r="T2866" s="25">
        <f ca="1">_xlfn.LOGNORM.INV(S2866,'Input Parameters'!$H$29,'Input Parameters'!$I$29)</f>
        <v>60.146532929510506</v>
      </c>
      <c r="U2866" s="10">
        <f t="shared" ca="1" si="379"/>
        <v>0.70441123459790878</v>
      </c>
      <c r="V2866" s="29">
        <f ca="1">IF('Input Parameters'!$D$30="Beta",_xlfn.BETA.INV(U2866,'Input Parameters'!$L$30,'Input Parameters'!$M$30,'Input Parameters'!$J$30,'Input Parameters'!$K$30),IF('Input Parameters'!$D$30="LogNorm",_xlfn.LOGNORM.INV(U2866,'Input Parameters'!$H$30,'Input Parameters'!$I$30)))</f>
        <v>1.2349393304677492</v>
      </c>
      <c r="W2866" s="2">
        <f ca="1">N2866+(P2866-N2866)*(1-ERF((T2866-R2866)/(2*SQRT(L2866*'Input Parameters'!$E$31))))</f>
        <v>1.5356448350978503E-2</v>
      </c>
      <c r="X2866">
        <f t="shared" ca="1" si="380"/>
        <v>1</v>
      </c>
      <c r="Y2866" s="7"/>
    </row>
    <row r="2867" spans="1:25" ht="15" customHeight="1" x14ac:dyDescent="0.3">
      <c r="A2867" s="130">
        <v>2860</v>
      </c>
      <c r="B2867" s="10">
        <f t="shared" ca="1" si="372"/>
        <v>0.67615313589993453</v>
      </c>
      <c r="C2867" s="57">
        <f ca="1">_xlfn.NORM.INV(B2867,'Input Parameters'!$E$19,'Input Parameters'!$F$19)</f>
        <v>605.91383339190656</v>
      </c>
      <c r="D2867" s="10">
        <f t="shared" ca="1" si="373"/>
        <v>0.62620485719001484</v>
      </c>
      <c r="E2867" s="59">
        <f ca="1">IF(_xlfn.NORM.INV(D2867,'Input Parameters'!$E$20,'Input Parameters'!$F$20)&lt;3500,3500,IF(_xlfn.NORM.INV(D2867,'Input Parameters'!$E$20,'Input Parameters'!$F$20)&gt;5500,5500,_xlfn.NORM.INV(D2867,'Input Parameters'!$E$20,'Input Parameters'!$F$20)))</f>
        <v>5025.272869329865</v>
      </c>
      <c r="F2867" s="10">
        <f t="shared" ca="1" si="374"/>
        <v>0.3489566955686294</v>
      </c>
      <c r="G2867" s="61">
        <f ca="1">_xlfn.NORM.INV(F2867,'Input Parameters'!$E$21,'Input Parameters'!$F$21)</f>
        <v>281.79922978673142</v>
      </c>
      <c r="H2867" s="54">
        <f ca="1">EXP(E2867*(1/'Input Parameters'!$E$22-1/G2867))</f>
        <v>0.50575106073938003</v>
      </c>
      <c r="I2867" s="10">
        <f t="shared" ca="1" si="375"/>
        <v>0.43364787082122658</v>
      </c>
      <c r="J2867" s="29">
        <f ca="1">_xlfn.BETA.INV(I2867,'Input Parameters'!$L$24,'Input Parameters'!$M$24,'Input Parameters'!$J$24,'Input Parameters'!$K$24)</f>
        <v>0.5800456005087572</v>
      </c>
      <c r="K2867" s="156">
        <f ca="1">('Input Parameters'!$E$25/'Input Parameters'!$E$31)^$J2867</f>
        <v>1.5592195182089911E-2</v>
      </c>
      <c r="L2867" s="66">
        <f ca="1">$H2867*$C2867*'Input Parameters'!$E$23*K2867</f>
        <v>4.7780966770853341</v>
      </c>
      <c r="M2867" s="23">
        <f t="shared" ca="1" si="376"/>
        <v>0.7297252369725904</v>
      </c>
      <c r="N2867" s="15">
        <f ca="1">_xlfn.NORM.INV(M2867,'Input Parameters'!$E$26,'Input Parameters'!$F$26)</f>
        <v>4.6851626467084601E-2</v>
      </c>
      <c r="O2867" s="8">
        <f t="shared" ca="1" si="377"/>
        <v>0.3095520669042543</v>
      </c>
      <c r="P2867" s="29">
        <f ca="1">_xlfn.LOGNORM.INV(O2867,'Input Parameters'!$H$27,'Input Parameters'!$I$27)</f>
        <v>1.1425703047754061</v>
      </c>
      <c r="Q2867" s="10"/>
      <c r="R2867" s="15">
        <f>'Input Parameters'!$E$28</f>
        <v>12.7</v>
      </c>
      <c r="S2867" s="10">
        <f t="shared" ca="1" si="378"/>
        <v>0.92895043402422384</v>
      </c>
      <c r="T2867" s="25">
        <f ca="1">_xlfn.LOGNORM.INV(S2867,'Input Parameters'!$H$29,'Input Parameters'!$I$29)</f>
        <v>68.665801856841398</v>
      </c>
      <c r="U2867" s="10">
        <f t="shared" ca="1" si="379"/>
        <v>0.14369001386195479</v>
      </c>
      <c r="V2867" s="29">
        <f ca="1">IF('Input Parameters'!$D$30="Beta",_xlfn.BETA.INV(U2867,'Input Parameters'!$L$30,'Input Parameters'!$M$30,'Input Parameters'!$J$30,'Input Parameters'!$K$30),IF('Input Parameters'!$D$30="LogNorm",_xlfn.LOGNORM.INV(U2867,'Input Parameters'!$H$30,'Input Parameters'!$I$30)))</f>
        <v>0.65682848996782706</v>
      </c>
      <c r="W2867" s="2">
        <f ca="1">N2867+(P2867-N2867)*(1-ERF((T2867-R2867)/(2*SQRT(L2867*'Input Parameters'!$E$31))))</f>
        <v>0.12380403785065619</v>
      </c>
      <c r="X2867">
        <f t="shared" ca="1" si="380"/>
        <v>1</v>
      </c>
      <c r="Y2867" s="7"/>
    </row>
    <row r="2868" spans="1:25" ht="15" customHeight="1" x14ac:dyDescent="0.3">
      <c r="A2868" s="130">
        <v>2861</v>
      </c>
      <c r="B2868" s="10">
        <f t="shared" ca="1" si="372"/>
        <v>0.77262689695370468</v>
      </c>
      <c r="C2868" s="57">
        <f ca="1">_xlfn.NORM.INV(B2868,'Input Parameters'!$E$19,'Input Parameters'!$F$19)</f>
        <v>630.46593416968847</v>
      </c>
      <c r="D2868" s="10">
        <f t="shared" ca="1" si="373"/>
        <v>0.47944699500055732</v>
      </c>
      <c r="E2868" s="59">
        <f ca="1">IF(_xlfn.NORM.INV(D2868,'Input Parameters'!$E$20,'Input Parameters'!$F$20)&lt;3500,3500,IF(_xlfn.NORM.INV(D2868,'Input Parameters'!$E$20,'Input Parameters'!$F$20)&gt;5500,5500,_xlfn.NORM.INV(D2868,'Input Parameters'!$E$20,'Input Parameters'!$F$20)))</f>
        <v>4763.9209117333266</v>
      </c>
      <c r="F2868" s="10">
        <f t="shared" ca="1" si="374"/>
        <v>0.83749183357818191</v>
      </c>
      <c r="G2868" s="61">
        <f ca="1">_xlfn.NORM.INV(F2868,'Input Parameters'!$E$21,'Input Parameters'!$F$21)</f>
        <v>292.5858256380871</v>
      </c>
      <c r="H2868" s="54">
        <f ca="1">EXP(E2868*(1/'Input Parameters'!$E$22-1/G2868))</f>
        <v>0.97724700293051858</v>
      </c>
      <c r="I2868" s="10">
        <f t="shared" ca="1" si="375"/>
        <v>9.2466259694903741E-2</v>
      </c>
      <c r="J2868" s="29">
        <f ca="1">_xlfn.BETA.INV(I2868,'Input Parameters'!$L$24,'Input Parameters'!$M$24,'Input Parameters'!$J$24,'Input Parameters'!$K$24)</f>
        <v>0.3902031733161756</v>
      </c>
      <c r="K2868" s="156">
        <f ca="1">('Input Parameters'!$E$25/'Input Parameters'!$E$31)^$J2868</f>
        <v>6.0862315628287748E-2</v>
      </c>
      <c r="L2868" s="66">
        <f ca="1">$H2868*$C2868*'Input Parameters'!$E$23*K2868</f>
        <v>37.498547396485812</v>
      </c>
      <c r="M2868" s="23">
        <f t="shared" ca="1" si="376"/>
        <v>0.88984407555093836</v>
      </c>
      <c r="N2868" s="15">
        <f ca="1">_xlfn.NORM.INV(M2868,'Input Parameters'!$E$26,'Input Parameters'!$F$26)</f>
        <v>5.9739685570056954E-2</v>
      </c>
      <c r="O2868" s="8">
        <f t="shared" ca="1" si="377"/>
        <v>0.8100804259730382</v>
      </c>
      <c r="P2868" s="29">
        <f ca="1">_xlfn.LOGNORM.INV(O2868,'Input Parameters'!$H$27,'Input Parameters'!$I$27)</f>
        <v>2.0995729462791042</v>
      </c>
      <c r="Q2868" s="10"/>
      <c r="R2868" s="15">
        <f>'Input Parameters'!$E$28</f>
        <v>12.7</v>
      </c>
      <c r="S2868" s="10">
        <f t="shared" ca="1" si="378"/>
        <v>0.12412188477569108</v>
      </c>
      <c r="T2868" s="25">
        <f ca="1">_xlfn.LOGNORM.INV(S2868,'Input Parameters'!$H$29,'Input Parameters'!$I$29)</f>
        <v>51.151841238041101</v>
      </c>
      <c r="U2868" s="10">
        <f t="shared" ca="1" si="379"/>
        <v>0.83736136062113575</v>
      </c>
      <c r="V2868" s="29">
        <f ca="1">IF('Input Parameters'!$D$30="Beta",_xlfn.BETA.INV(U2868,'Input Parameters'!$L$30,'Input Parameters'!$M$30,'Input Parameters'!$J$30,'Input Parameters'!$K$30),IF('Input Parameters'!$D$30="LogNorm",_xlfn.LOGNORM.INV(U2868,'Input Parameters'!$H$30,'Input Parameters'!$I$30)))</f>
        <v>1.4727232142432038</v>
      </c>
      <c r="W2868" s="2">
        <f ca="1">N2868+(P2868-N2868)*(1-ERF((T2868-R2868)/(2*SQRT(L2868*'Input Parameters'!$E$31))))</f>
        <v>1.3999789838246823</v>
      </c>
      <c r="X2868">
        <f t="shared" ca="1" si="380"/>
        <v>1</v>
      </c>
      <c r="Y2868" s="7"/>
    </row>
    <row r="2869" spans="1:25" ht="15" customHeight="1" x14ac:dyDescent="0.3">
      <c r="A2869" s="130">
        <v>2862</v>
      </c>
      <c r="B2869" s="10">
        <f t="shared" ca="1" si="372"/>
        <v>0.28639359071798065</v>
      </c>
      <c r="C2869" s="57">
        <f ca="1">_xlfn.NORM.INV(B2869,'Input Parameters'!$E$19,'Input Parameters'!$F$19)</f>
        <v>519.64610342547894</v>
      </c>
      <c r="D2869" s="10">
        <f t="shared" ca="1" si="373"/>
        <v>0.84986323036290667</v>
      </c>
      <c r="E2869" s="59">
        <f ca="1">IF(_xlfn.NORM.INV(D2869,'Input Parameters'!$E$20,'Input Parameters'!$F$20)&lt;3500,3500,IF(_xlfn.NORM.INV(D2869,'Input Parameters'!$E$20,'Input Parameters'!$F$20)&gt;5500,5500,_xlfn.NORM.INV(D2869,'Input Parameters'!$E$20,'Input Parameters'!$F$20)))</f>
        <v>5500</v>
      </c>
      <c r="F2869" s="10">
        <f t="shared" ca="1" si="374"/>
        <v>0.77467553577572712</v>
      </c>
      <c r="G2869" s="61">
        <f ca="1">_xlfn.NORM.INV(F2869,'Input Parameters'!$E$21,'Input Parameters'!$F$21)</f>
        <v>290.77906213595992</v>
      </c>
      <c r="H2869" s="54">
        <f ca="1">EXP(E2869*(1/'Input Parameters'!$E$22-1/G2869))</f>
        <v>0.86643055152470094</v>
      </c>
      <c r="I2869" s="10">
        <f t="shared" ca="1" si="375"/>
        <v>0.42909751415154862</v>
      </c>
      <c r="J2869" s="29">
        <f ca="1">_xlfn.BETA.INV(I2869,'Input Parameters'!$L$24,'Input Parameters'!$M$24,'Input Parameters'!$J$24,'Input Parameters'!$K$24)</f>
        <v>0.57815353370740663</v>
      </c>
      <c r="K2869" s="156">
        <f ca="1">('Input Parameters'!$E$25/'Input Parameters'!$E$31)^$J2869</f>
        <v>1.580526815073291E-2</v>
      </c>
      <c r="L2869" s="66">
        <f ca="1">$H2869*$C2869*'Input Parameters'!$E$23*K2869</f>
        <v>7.1161206255710647</v>
      </c>
      <c r="M2869" s="23">
        <f t="shared" ca="1" si="376"/>
        <v>0.93512699865162674</v>
      </c>
      <c r="N2869" s="15">
        <f ca="1">_xlfn.NORM.INV(M2869,'Input Parameters'!$E$26,'Input Parameters'!$F$26)</f>
        <v>6.5817189488099115E-2</v>
      </c>
      <c r="O2869" s="8">
        <f t="shared" ca="1" si="377"/>
        <v>0.53794914654699288</v>
      </c>
      <c r="P2869" s="29">
        <f ca="1">_xlfn.LOGNORM.INV(O2869,'Input Parameters'!$H$27,'Input Parameters'!$I$27)</f>
        <v>1.484918134460717</v>
      </c>
      <c r="Q2869" s="10"/>
      <c r="R2869" s="15">
        <f>'Input Parameters'!$E$28</f>
        <v>12.7</v>
      </c>
      <c r="S2869" s="10">
        <f t="shared" ca="1" si="378"/>
        <v>0.32983352058035498</v>
      </c>
      <c r="T2869" s="25">
        <f ca="1">_xlfn.LOGNORM.INV(S2869,'Input Parameters'!$H$29,'Input Parameters'!$I$29)</f>
        <v>55.422738913575728</v>
      </c>
      <c r="U2869" s="10">
        <f t="shared" ca="1" si="379"/>
        <v>0.27273055708950733</v>
      </c>
      <c r="V2869" s="29">
        <f ca="1">IF('Input Parameters'!$D$30="Beta",_xlfn.BETA.INV(U2869,'Input Parameters'!$L$30,'Input Parameters'!$M$30,'Input Parameters'!$J$30,'Input Parameters'!$K$30),IF('Input Parameters'!$D$30="LogNorm",_xlfn.LOGNORM.INV(U2869,'Input Parameters'!$H$30,'Input Parameters'!$I$30)))</f>
        <v>0.78725352542545601</v>
      </c>
      <c r="W2869" s="2">
        <f ca="1">N2869+(P2869-N2869)*(1-ERF((T2869-R2869)/(2*SQRT(L2869*'Input Parameters'!$E$31))))</f>
        <v>0.4311527588087346</v>
      </c>
      <c r="X2869">
        <f t="shared" ca="1" si="380"/>
        <v>1</v>
      </c>
      <c r="Y2869" s="7"/>
    </row>
    <row r="2870" spans="1:25" ht="15" customHeight="1" x14ac:dyDescent="0.3">
      <c r="A2870" s="130">
        <v>2863</v>
      </c>
      <c r="B2870" s="10">
        <f t="shared" ca="1" si="372"/>
        <v>0.90950866611678105</v>
      </c>
      <c r="C2870" s="57">
        <f ca="1">_xlfn.NORM.INV(B2870,'Input Parameters'!$E$19,'Input Parameters'!$F$19)</f>
        <v>680.3386514341222</v>
      </c>
      <c r="D2870" s="10">
        <f t="shared" ca="1" si="373"/>
        <v>0.18005367806114592</v>
      </c>
      <c r="E2870" s="59">
        <f ca="1">IF(_xlfn.NORM.INV(D2870,'Input Parameters'!$E$20,'Input Parameters'!$F$20)&lt;3500,3500,IF(_xlfn.NORM.INV(D2870,'Input Parameters'!$E$20,'Input Parameters'!$F$20)&gt;5500,5500,_xlfn.NORM.INV(D2870,'Input Parameters'!$E$20,'Input Parameters'!$F$20)))</f>
        <v>4159.387621143519</v>
      </c>
      <c r="F2870" s="10">
        <f t="shared" ca="1" si="374"/>
        <v>0.12394503929554734</v>
      </c>
      <c r="G2870" s="61">
        <f ca="1">_xlfn.NORM.INV(F2870,'Input Parameters'!$E$21,'Input Parameters'!$F$21)</f>
        <v>275.76785346378495</v>
      </c>
      <c r="H2870" s="54">
        <f ca="1">EXP(E2870*(1/'Input Parameters'!$E$22-1/G2870))</f>
        <v>0.41186105567672709</v>
      </c>
      <c r="I2870" s="10">
        <f t="shared" ca="1" si="375"/>
        <v>0.16748717745085318</v>
      </c>
      <c r="J2870" s="29">
        <f ca="1">_xlfn.BETA.INV(I2870,'Input Parameters'!$L$24,'Input Parameters'!$M$24,'Input Parameters'!$J$24,'Input Parameters'!$K$24)</f>
        <v>0.44853350494097982</v>
      </c>
      <c r="K2870" s="156">
        <f ca="1">('Input Parameters'!$E$25/'Input Parameters'!$E$31)^$J2870</f>
        <v>4.005200658989197E-2</v>
      </c>
      <c r="L2870" s="66">
        <f ca="1">$H2870*$C2870*'Input Parameters'!$E$23*K2870</f>
        <v>11.222772314164445</v>
      </c>
      <c r="M2870" s="23">
        <f t="shared" ca="1" si="376"/>
        <v>0.78921011523809281</v>
      </c>
      <c r="N2870" s="15">
        <f ca="1">_xlfn.NORM.INV(M2870,'Input Parameters'!$E$26,'Input Parameters'!$F$26)</f>
        <v>5.0877354087848062E-2</v>
      </c>
      <c r="O2870" s="8">
        <f t="shared" ca="1" si="377"/>
        <v>0.66617058472916302</v>
      </c>
      <c r="P2870" s="29">
        <f ca="1">_xlfn.LOGNORM.INV(O2870,'Input Parameters'!$H$27,'Input Parameters'!$I$27)</f>
        <v>1.7214499619867378</v>
      </c>
      <c r="Q2870" s="10"/>
      <c r="R2870" s="15">
        <f>'Input Parameters'!$E$28</f>
        <v>12.7</v>
      </c>
      <c r="S2870" s="10">
        <f t="shared" ca="1" si="378"/>
        <v>0.19788541549617134</v>
      </c>
      <c r="T2870" s="25">
        <f ca="1">_xlfn.LOGNORM.INV(S2870,'Input Parameters'!$H$29,'Input Parameters'!$I$29)</f>
        <v>52.93632518959803</v>
      </c>
      <c r="U2870" s="10">
        <f t="shared" ca="1" si="379"/>
        <v>0.11605898860180508</v>
      </c>
      <c r="V2870" s="29">
        <f ca="1">IF('Input Parameters'!$D$30="Beta",_xlfn.BETA.INV(U2870,'Input Parameters'!$L$30,'Input Parameters'!$M$30,'Input Parameters'!$J$30,'Input Parameters'!$K$30),IF('Input Parameters'!$D$30="LogNorm",_xlfn.LOGNORM.INV(U2870,'Input Parameters'!$H$30,'Input Parameters'!$I$30)))</f>
        <v>0.62375034820747921</v>
      </c>
      <c r="W2870" s="2">
        <f ca="1">N2870+(P2870-N2870)*(1-ERF((T2870-R2870)/(2*SQRT(L2870*'Input Parameters'!$E$31))))</f>
        <v>0.71196129589201418</v>
      </c>
      <c r="X2870">
        <f t="shared" ca="1" si="380"/>
        <v>0</v>
      </c>
      <c r="Y2870" s="7"/>
    </row>
    <row r="2871" spans="1:25" ht="15" customHeight="1" x14ac:dyDescent="0.3">
      <c r="A2871" s="130">
        <v>2864</v>
      </c>
      <c r="B2871" s="10">
        <f t="shared" ca="1" si="372"/>
        <v>3.3384844915706702E-2</v>
      </c>
      <c r="C2871" s="57">
        <f ca="1">_xlfn.NORM.INV(B2871,'Input Parameters'!$E$19,'Input Parameters'!$F$19)</f>
        <v>412.39281282447388</v>
      </c>
      <c r="D2871" s="10">
        <f t="shared" ca="1" si="373"/>
        <v>0.14590834027036137</v>
      </c>
      <c r="E2871" s="59">
        <f ca="1">IF(_xlfn.NORM.INV(D2871,'Input Parameters'!$E$20,'Input Parameters'!$F$20)&lt;3500,3500,IF(_xlfn.NORM.INV(D2871,'Input Parameters'!$E$20,'Input Parameters'!$F$20)&gt;5500,5500,_xlfn.NORM.INV(D2871,'Input Parameters'!$E$20,'Input Parameters'!$F$20)))</f>
        <v>4062.0987205288611</v>
      </c>
      <c r="F2871" s="10">
        <f t="shared" ca="1" si="374"/>
        <v>0.57119540131201962</v>
      </c>
      <c r="G2871" s="61">
        <f ca="1">_xlfn.NORM.INV(F2871,'Input Parameters'!$E$21,'Input Parameters'!$F$21)</f>
        <v>286.26022849704572</v>
      </c>
      <c r="H2871" s="54">
        <f ca="1">EXP(E2871*(1/'Input Parameters'!$E$22-1/G2871))</f>
        <v>0.72150737888978478</v>
      </c>
      <c r="I2871" s="10">
        <f t="shared" ca="1" si="375"/>
        <v>0.48588565630477631</v>
      </c>
      <c r="J2871" s="29">
        <f ca="1">_xlfn.BETA.INV(I2871,'Input Parameters'!$L$24,'Input Parameters'!$M$24,'Input Parameters'!$J$24,'Input Parameters'!$K$24)</f>
        <v>0.60145203602035868</v>
      </c>
      <c r="K2871" s="156">
        <f ca="1">('Input Parameters'!$E$25/'Input Parameters'!$E$31)^$J2871</f>
        <v>1.3372634180339422E-2</v>
      </c>
      <c r="L2871" s="66">
        <f ca="1">$H2871*$C2871*'Input Parameters'!$E$23*K2871</f>
        <v>3.9789531819195316</v>
      </c>
      <c r="M2871" s="23">
        <f t="shared" ca="1" si="376"/>
        <v>0.69626362324990565</v>
      </c>
      <c r="N2871" s="15">
        <f ca="1">_xlfn.NORM.INV(M2871,'Input Parameters'!$E$26,'Input Parameters'!$F$26)</f>
        <v>4.4787369605155003E-2</v>
      </c>
      <c r="O2871" s="8">
        <f t="shared" ca="1" si="377"/>
        <v>0.99532006456003641</v>
      </c>
      <c r="P2871" s="29">
        <f ca="1">_xlfn.LOGNORM.INV(O2871,'Input Parameters'!$H$27,'Input Parameters'!$I$27)</f>
        <v>4.4945737373110122</v>
      </c>
      <c r="Q2871" s="10"/>
      <c r="R2871" s="15">
        <f>'Input Parameters'!$E$28</f>
        <v>12.7</v>
      </c>
      <c r="S2871" s="10">
        <f t="shared" ca="1" si="378"/>
        <v>0.52686870928647866</v>
      </c>
      <c r="T2871" s="25">
        <f ca="1">_xlfn.LOGNORM.INV(S2871,'Input Parameters'!$H$29,'Input Parameters'!$I$29)</f>
        <v>58.674156712485129</v>
      </c>
      <c r="U2871" s="10">
        <f t="shared" ca="1" si="379"/>
        <v>0.82621601377491638</v>
      </c>
      <c r="V2871" s="29">
        <f ca="1">IF('Input Parameters'!$D$30="Beta",_xlfn.BETA.INV(U2871,'Input Parameters'!$L$30,'Input Parameters'!$M$30,'Input Parameters'!$J$30,'Input Parameters'!$K$30),IF('Input Parameters'!$D$30="LogNorm",_xlfn.LOGNORM.INV(U2871,'Input Parameters'!$H$30,'Input Parameters'!$I$30)))</f>
        <v>1.4471880777090393</v>
      </c>
      <c r="W2871" s="2">
        <f ca="1">N2871+(P2871-N2871)*(1-ERF((T2871-R2871)/(2*SQRT(L2871*'Input Parameters'!$E$31))))</f>
        <v>0.50382557770559355</v>
      </c>
      <c r="X2871">
        <f t="shared" ca="1" si="380"/>
        <v>1</v>
      </c>
      <c r="Y2871" s="7"/>
    </row>
    <row r="2872" spans="1:25" ht="15" customHeight="1" x14ac:dyDescent="0.3">
      <c r="A2872" s="130">
        <v>2865</v>
      </c>
      <c r="B2872" s="10">
        <f t="shared" ca="1" si="372"/>
        <v>0.18651132290853722</v>
      </c>
      <c r="C2872" s="57">
        <f ca="1">_xlfn.NORM.INV(B2872,'Input Parameters'!$E$19,'Input Parameters'!$F$19)</f>
        <v>492.02522211449531</v>
      </c>
      <c r="D2872" s="10">
        <f t="shared" ca="1" si="373"/>
        <v>0.29104333892286705</v>
      </c>
      <c r="E2872" s="59">
        <f ca="1">IF(_xlfn.NORM.INV(D2872,'Input Parameters'!$E$20,'Input Parameters'!$F$20)&lt;3500,3500,IF(_xlfn.NORM.INV(D2872,'Input Parameters'!$E$20,'Input Parameters'!$F$20)&gt;5500,5500,_xlfn.NORM.INV(D2872,'Input Parameters'!$E$20,'Input Parameters'!$F$20)))</f>
        <v>4414.762494339544</v>
      </c>
      <c r="F2872" s="10">
        <f t="shared" ca="1" si="374"/>
        <v>0.11474440864365354</v>
      </c>
      <c r="G2872" s="61">
        <f ca="1">_xlfn.NORM.INV(F2872,'Input Parameters'!$E$21,'Input Parameters'!$F$21)</f>
        <v>275.40482124733524</v>
      </c>
      <c r="H2872" s="54">
        <f ca="1">EXP(E2872*(1/'Input Parameters'!$E$22-1/G2872))</f>
        <v>0.38188510461703773</v>
      </c>
      <c r="I2872" s="10">
        <f t="shared" ca="1" si="375"/>
        <v>0.20930858909551431</v>
      </c>
      <c r="J2872" s="29">
        <f ca="1">_xlfn.BETA.INV(I2872,'Input Parameters'!$L$24,'Input Parameters'!$M$24,'Input Parameters'!$J$24,'Input Parameters'!$K$24)</f>
        <v>0.47407451542023193</v>
      </c>
      <c r="K2872" s="156">
        <f ca="1">('Input Parameters'!$E$25/'Input Parameters'!$E$31)^$J2872</f>
        <v>3.3346709996790805E-2</v>
      </c>
      <c r="L2872" s="66">
        <f ca="1">$H2872*$C2872*'Input Parameters'!$E$23*K2872</f>
        <v>6.265750217030944</v>
      </c>
      <c r="M2872" s="23">
        <f t="shared" ca="1" si="376"/>
        <v>7.725268980654576E-2</v>
      </c>
      <c r="N2872" s="15">
        <f ca="1">_xlfn.NORM.INV(M2872,'Input Parameters'!$E$26,'Input Parameters'!$F$26)</f>
        <v>4.1002728062308202E-3</v>
      </c>
      <c r="O2872" s="8">
        <f t="shared" ca="1" si="377"/>
        <v>0.25090428485677141</v>
      </c>
      <c r="P2872" s="29">
        <f ca="1">_xlfn.LOGNORM.INV(O2872,'Input Parameters'!$H$27,'Input Parameters'!$I$27)</f>
        <v>1.0576695948923207</v>
      </c>
      <c r="Q2872" s="10"/>
      <c r="R2872" s="15">
        <f>'Input Parameters'!$E$28</f>
        <v>12.7</v>
      </c>
      <c r="S2872" s="10">
        <f t="shared" ca="1" si="378"/>
        <v>6.1761390066705779E-4</v>
      </c>
      <c r="T2872" s="25">
        <f ca="1">_xlfn.LOGNORM.INV(S2872,'Input Parameters'!$H$29,'Input Parameters'!$I$29)</f>
        <v>40.516935700470214</v>
      </c>
      <c r="U2872" s="10">
        <f t="shared" ca="1" si="379"/>
        <v>0.92466953694121357</v>
      </c>
      <c r="V2872" s="29">
        <f ca="1">IF('Input Parameters'!$D$30="Beta",_xlfn.BETA.INV(U2872,'Input Parameters'!$L$30,'Input Parameters'!$M$30,'Input Parameters'!$J$30,'Input Parameters'!$K$30),IF('Input Parameters'!$D$30="LogNorm",_xlfn.LOGNORM.INV(U2872,'Input Parameters'!$H$30,'Input Parameters'!$I$30)))</f>
        <v>1.7611389665818247</v>
      </c>
      <c r="W2872" s="2">
        <f ca="1">N2872+(P2872-N2872)*(1-ERF((T2872-R2872)/(2*SQRT(L2872*'Input Parameters'!$E$31))))</f>
        <v>0.45923083977730411</v>
      </c>
      <c r="X2872">
        <f t="shared" ca="1" si="380"/>
        <v>1</v>
      </c>
      <c r="Y2872" s="7"/>
    </row>
    <row r="2873" spans="1:25" ht="15" customHeight="1" x14ac:dyDescent="0.3">
      <c r="A2873" s="130">
        <v>2866</v>
      </c>
      <c r="B2873" s="10">
        <f t="shared" ca="1" si="372"/>
        <v>0.79633641741184225</v>
      </c>
      <c r="C2873" s="57">
        <f ca="1">_xlfn.NORM.INV(B2873,'Input Parameters'!$E$19,'Input Parameters'!$F$19)</f>
        <v>637.31724082284006</v>
      </c>
      <c r="D2873" s="10">
        <f t="shared" ca="1" si="373"/>
        <v>0.67503764860375137</v>
      </c>
      <c r="E2873" s="59">
        <f ca="1">IF(_xlfn.NORM.INV(D2873,'Input Parameters'!$E$20,'Input Parameters'!$F$20)&lt;3500,3500,IF(_xlfn.NORM.INV(D2873,'Input Parameters'!$E$20,'Input Parameters'!$F$20)&gt;5500,5500,_xlfn.NORM.INV(D2873,'Input Parameters'!$E$20,'Input Parameters'!$F$20)))</f>
        <v>5117.7067578525821</v>
      </c>
      <c r="F2873" s="10">
        <f t="shared" ca="1" si="374"/>
        <v>0.90812426678138825</v>
      </c>
      <c r="G2873" s="61">
        <f ca="1">_xlfn.NORM.INV(F2873,'Input Parameters'!$E$21,'Input Parameters'!$F$21)</f>
        <v>295.29823955644338</v>
      </c>
      <c r="H2873" s="54">
        <f ca="1">EXP(E2873*(1/'Input Parameters'!$E$22-1/G2873))</f>
        <v>1.1456113434545978</v>
      </c>
      <c r="I2873" s="10">
        <f t="shared" ca="1" si="375"/>
        <v>0.65714287606692701</v>
      </c>
      <c r="J2873" s="29">
        <f ca="1">_xlfn.BETA.INV(I2873,'Input Parameters'!$L$24,'Input Parameters'!$M$24,'Input Parameters'!$J$24,'Input Parameters'!$K$24)</f>
        <v>0.67077901747096536</v>
      </c>
      <c r="K2873" s="156">
        <f ca="1">('Input Parameters'!$E$25/'Input Parameters'!$E$31)^$J2873</f>
        <v>8.1326756955478127E-3</v>
      </c>
      <c r="L2873" s="66">
        <f ca="1">$H2873*$C2873*'Input Parameters'!$E$23*K2873</f>
        <v>5.9378117786958349</v>
      </c>
      <c r="M2873" s="23">
        <f t="shared" ca="1" si="376"/>
        <v>0.93806626239752555</v>
      </c>
      <c r="N2873" s="15">
        <f ca="1">_xlfn.NORM.INV(M2873,'Input Parameters'!$E$26,'Input Parameters'!$F$26)</f>
        <v>6.6313566457844197E-2</v>
      </c>
      <c r="O2873" s="8">
        <f t="shared" ca="1" si="377"/>
        <v>0.82609553806060987</v>
      </c>
      <c r="P2873" s="29">
        <f ca="1">_xlfn.LOGNORM.INV(O2873,'Input Parameters'!$H$27,'Input Parameters'!$I$27)</f>
        <v>2.1566765770231386</v>
      </c>
      <c r="Q2873" s="10"/>
      <c r="R2873" s="15">
        <f>'Input Parameters'!$E$28</f>
        <v>12.7</v>
      </c>
      <c r="S2873" s="10">
        <f t="shared" ca="1" si="378"/>
        <v>0.3670476346502477</v>
      </c>
      <c r="T2873" s="25">
        <f ca="1">_xlfn.LOGNORM.INV(S2873,'Input Parameters'!$H$29,'Input Parameters'!$I$29)</f>
        <v>56.052835839429193</v>
      </c>
      <c r="U2873" s="10">
        <f t="shared" ca="1" si="379"/>
        <v>0.92707056985324487</v>
      </c>
      <c r="V2873" s="29">
        <f ca="1">IF('Input Parameters'!$D$30="Beta",_xlfn.BETA.INV(U2873,'Input Parameters'!$L$30,'Input Parameters'!$M$30,'Input Parameters'!$J$30,'Input Parameters'!$K$30),IF('Input Parameters'!$D$30="LogNorm",_xlfn.LOGNORM.INV(U2873,'Input Parameters'!$H$30,'Input Parameters'!$I$30)))</f>
        <v>1.7730652229779325</v>
      </c>
      <c r="W2873" s="2">
        <f ca="1">N2873+(P2873-N2873)*(1-ERF((T2873-R2873)/(2*SQRT(L2873*'Input Parameters'!$E$31))))</f>
        <v>0.50190902415893657</v>
      </c>
      <c r="X2873">
        <f t="shared" ca="1" si="380"/>
        <v>1</v>
      </c>
      <c r="Y2873" s="7"/>
    </row>
    <row r="2874" spans="1:25" ht="15" customHeight="1" x14ac:dyDescent="0.3">
      <c r="A2874" s="130">
        <v>2867</v>
      </c>
      <c r="B2874" s="10">
        <f t="shared" ca="1" si="372"/>
        <v>0.90512975464377576</v>
      </c>
      <c r="C2874" s="57">
        <f ca="1">_xlfn.NORM.INV(B2874,'Input Parameters'!$E$19,'Input Parameters'!$F$19)</f>
        <v>678.10883787625369</v>
      </c>
      <c r="D2874" s="10">
        <f t="shared" ca="1" si="373"/>
        <v>3.7622107759050505E-2</v>
      </c>
      <c r="E2874" s="59">
        <f ca="1">IF(_xlfn.NORM.INV(D2874,'Input Parameters'!$E$20,'Input Parameters'!$F$20)&lt;3500,3500,IF(_xlfn.NORM.INV(D2874,'Input Parameters'!$E$20,'Input Parameters'!$F$20)&gt;5500,5500,_xlfn.NORM.INV(D2874,'Input Parameters'!$E$20,'Input Parameters'!$F$20)))</f>
        <v>3554.7190147641068</v>
      </c>
      <c r="F2874" s="10">
        <f t="shared" ca="1" si="374"/>
        <v>0.30972013873933746</v>
      </c>
      <c r="G2874" s="61">
        <f ca="1">_xlfn.NORM.INV(F2874,'Input Parameters'!$E$21,'Input Parameters'!$F$21)</f>
        <v>280.94637992383508</v>
      </c>
      <c r="H2874" s="54">
        <f ca="1">EXP(E2874*(1/'Input Parameters'!$E$22-1/G2874))</f>
        <v>0.59421554137716803</v>
      </c>
      <c r="I2874" s="10">
        <f t="shared" ca="1" si="375"/>
        <v>0.29261240745509765</v>
      </c>
      <c r="J2874" s="29">
        <f ca="1">_xlfn.BETA.INV(I2874,'Input Parameters'!$L$24,'Input Parameters'!$M$24,'Input Parameters'!$J$24,'Input Parameters'!$K$24)</f>
        <v>0.5176171396313719</v>
      </c>
      <c r="K2874" s="156">
        <f ca="1">('Input Parameters'!$E$25/'Input Parameters'!$E$31)^$J2874</f>
        <v>2.4400509758219145E-2</v>
      </c>
      <c r="L2874" s="66">
        <f ca="1">$H2874*$C2874*'Input Parameters'!$E$23*K2874</f>
        <v>9.83200997256459</v>
      </c>
      <c r="M2874" s="23">
        <f t="shared" ca="1" si="376"/>
        <v>0.27731611562902725</v>
      </c>
      <c r="N2874" s="15">
        <f ca="1">_xlfn.NORM.INV(M2874,'Input Parameters'!$E$26,'Input Parameters'!$F$26)</f>
        <v>2.1592504169011442E-2</v>
      </c>
      <c r="O2874" s="8">
        <f t="shared" ca="1" si="377"/>
        <v>0.45865590444195947</v>
      </c>
      <c r="P2874" s="29">
        <f ca="1">_xlfn.LOGNORM.INV(O2874,'Input Parameters'!$H$27,'Input Parameters'!$I$27)</f>
        <v>1.3597224198599651</v>
      </c>
      <c r="Q2874" s="10"/>
      <c r="R2874" s="15">
        <f>'Input Parameters'!$E$28</f>
        <v>12.7</v>
      </c>
      <c r="S2874" s="10">
        <f t="shared" ca="1" si="378"/>
        <v>0.6360363295336936</v>
      </c>
      <c r="T2874" s="25">
        <f ca="1">_xlfn.LOGNORM.INV(S2874,'Input Parameters'!$H$29,'Input Parameters'!$I$29)</f>
        <v>60.55125012048957</v>
      </c>
      <c r="U2874" s="10">
        <f t="shared" ca="1" si="379"/>
        <v>7.4399616087614917E-2</v>
      </c>
      <c r="V2874" s="29">
        <f ca="1">IF('Input Parameters'!$D$30="Beta",_xlfn.BETA.INV(U2874,'Input Parameters'!$L$30,'Input Parameters'!$M$30,'Input Parameters'!$J$30,'Input Parameters'!$K$30),IF('Input Parameters'!$D$30="LogNorm",_xlfn.LOGNORM.INV(U2874,'Input Parameters'!$H$30,'Input Parameters'!$I$30)))</f>
        <v>0.56544405341133863</v>
      </c>
      <c r="W2874" s="2">
        <f ca="1">N2874+(P2874-N2874)*(1-ERF((T2874-R2874)/(2*SQRT(L2874*'Input Parameters'!$E$31))))</f>
        <v>0.39700244157300557</v>
      </c>
      <c r="X2874">
        <f t="shared" ca="1" si="380"/>
        <v>1</v>
      </c>
      <c r="Y2874" s="7"/>
    </row>
    <row r="2875" spans="1:25" ht="15" customHeight="1" x14ac:dyDescent="0.3">
      <c r="A2875" s="130">
        <v>2868</v>
      </c>
      <c r="B2875" s="10">
        <f t="shared" ca="1" si="372"/>
        <v>0.2550974786589647</v>
      </c>
      <c r="C2875" s="57">
        <f ca="1">_xlfn.NORM.INV(B2875,'Input Parameters'!$E$19,'Input Parameters'!$F$19)</f>
        <v>511.65386389328501</v>
      </c>
      <c r="D2875" s="10">
        <f t="shared" ca="1" si="373"/>
        <v>0.13914782747414911</v>
      </c>
      <c r="E2875" s="59">
        <f ca="1">IF(_xlfn.NORM.INV(D2875,'Input Parameters'!$E$20,'Input Parameters'!$F$20)&lt;3500,3500,IF(_xlfn.NORM.INV(D2875,'Input Parameters'!$E$20,'Input Parameters'!$F$20)&gt;5500,5500,_xlfn.NORM.INV(D2875,'Input Parameters'!$E$20,'Input Parameters'!$F$20)))</f>
        <v>4041.0908286502022</v>
      </c>
      <c r="F2875" s="10">
        <f t="shared" ca="1" si="374"/>
        <v>3.7744837171933332E-2</v>
      </c>
      <c r="G2875" s="61">
        <f ca="1">_xlfn.NORM.INV(F2875,'Input Parameters'!$E$21,'Input Parameters'!$F$21)</f>
        <v>270.87902516574002</v>
      </c>
      <c r="H2875" s="54">
        <f ca="1">EXP(E2875*(1/'Input Parameters'!$E$22-1/G2875))</f>
        <v>0.32422582373295161</v>
      </c>
      <c r="I2875" s="10">
        <f t="shared" ca="1" si="375"/>
        <v>0.85074634072834654</v>
      </c>
      <c r="J2875" s="29">
        <f ca="1">_xlfn.BETA.INV(I2875,'Input Parameters'!$L$24,'Input Parameters'!$M$24,'Input Parameters'!$J$24,'Input Parameters'!$K$24)</f>
        <v>0.76167404021866247</v>
      </c>
      <c r="K2875" s="156">
        <f ca="1">('Input Parameters'!$E$25/'Input Parameters'!$E$31)^$J2875</f>
        <v>4.2369776618997792E-3</v>
      </c>
      <c r="L2875" s="66">
        <f ca="1">$H2875*$C2875*'Input Parameters'!$E$23*K2875</f>
        <v>0.70287813697957979</v>
      </c>
      <c r="M2875" s="23">
        <f t="shared" ca="1" si="376"/>
        <v>0.3718638585627233</v>
      </c>
      <c r="N2875" s="15">
        <f ca="1">_xlfn.NORM.INV(M2875,'Input Parameters'!$E$26,'Input Parameters'!$F$26)</f>
        <v>2.7134661214965019E-2</v>
      </c>
      <c r="O2875" s="8">
        <f t="shared" ca="1" si="377"/>
        <v>0.84547403522399001</v>
      </c>
      <c r="P2875" s="29">
        <f ca="1">_xlfn.LOGNORM.INV(O2875,'Input Parameters'!$H$27,'Input Parameters'!$I$27)</f>
        <v>2.2327594336037202</v>
      </c>
      <c r="Q2875" s="10"/>
      <c r="R2875" s="15">
        <f>'Input Parameters'!$E$28</f>
        <v>12.7</v>
      </c>
      <c r="S2875" s="10">
        <f t="shared" ca="1" si="378"/>
        <v>0.34397198813007157</v>
      </c>
      <c r="T2875" s="25">
        <f ca="1">_xlfn.LOGNORM.INV(S2875,'Input Parameters'!$H$29,'Input Parameters'!$I$29)</f>
        <v>55.664236358767802</v>
      </c>
      <c r="U2875" s="10">
        <f t="shared" ca="1" si="379"/>
        <v>0.30993922149026465</v>
      </c>
      <c r="V2875" s="29">
        <f ca="1">IF('Input Parameters'!$D$30="Beta",_xlfn.BETA.INV(U2875,'Input Parameters'!$L$30,'Input Parameters'!$M$30,'Input Parameters'!$J$30,'Input Parameters'!$K$30),IF('Input Parameters'!$D$30="LogNorm",_xlfn.LOGNORM.INV(U2875,'Input Parameters'!$H$30,'Input Parameters'!$I$30)))</f>
        <v>0.82168546687441024</v>
      </c>
      <c r="W2875" s="2">
        <f ca="1">N2875+(P2875-N2875)*(1-ERF((T2875-R2875)/(2*SQRT(L2875*'Input Parameters'!$E$31))))</f>
        <v>2.7775218510577647E-2</v>
      </c>
      <c r="X2875">
        <f t="shared" ca="1" si="380"/>
        <v>1</v>
      </c>
      <c r="Y2875" s="7"/>
    </row>
    <row r="2876" spans="1:25" ht="15" customHeight="1" x14ac:dyDescent="0.3">
      <c r="A2876" s="130">
        <v>2869</v>
      </c>
      <c r="B2876" s="10">
        <f t="shared" ca="1" si="372"/>
        <v>0.54276291497018614</v>
      </c>
      <c r="C2876" s="57">
        <f ca="1">_xlfn.NORM.INV(B2876,'Input Parameters'!$E$19,'Input Parameters'!$F$19)</f>
        <v>576.37503204944881</v>
      </c>
      <c r="D2876" s="10">
        <f t="shared" ca="1" si="373"/>
        <v>0.80014714991035385</v>
      </c>
      <c r="E2876" s="59">
        <f ca="1">IF(_xlfn.NORM.INV(D2876,'Input Parameters'!$E$20,'Input Parameters'!$F$20)&lt;3500,3500,IF(_xlfn.NORM.INV(D2876,'Input Parameters'!$E$20,'Input Parameters'!$F$20)&gt;5500,5500,_xlfn.NORM.INV(D2876,'Input Parameters'!$E$20,'Input Parameters'!$F$20)))</f>
        <v>5389.5028697330845</v>
      </c>
      <c r="F2876" s="10">
        <f t="shared" ca="1" si="374"/>
        <v>0.5300883115072903</v>
      </c>
      <c r="G2876" s="61">
        <f ca="1">_xlfn.NORM.INV(F2876,'Input Parameters'!$E$21,'Input Parameters'!$F$21)</f>
        <v>285.44336598848616</v>
      </c>
      <c r="H2876" s="54">
        <f ca="1">EXP(E2876*(1/'Input Parameters'!$E$22-1/G2876))</f>
        <v>0.61449420755625639</v>
      </c>
      <c r="I2876" s="10">
        <f t="shared" ca="1" si="375"/>
        <v>0.39425111158432224</v>
      </c>
      <c r="J2876" s="29">
        <f ca="1">_xlfn.BETA.INV(I2876,'Input Parameters'!$L$24,'Input Parameters'!$M$24,'Input Parameters'!$J$24,'Input Parameters'!$K$24)</f>
        <v>0.56346669508912783</v>
      </c>
      <c r="K2876" s="156">
        <f ca="1">('Input Parameters'!$E$25/'Input Parameters'!$E$31)^$J2876</f>
        <v>1.7561342711616267E-2</v>
      </c>
      <c r="L2876" s="66">
        <f ca="1">$H2876*$C2876*'Input Parameters'!$E$23*K2876</f>
        <v>6.2198608825838795</v>
      </c>
      <c r="M2876" s="23">
        <f t="shared" ca="1" si="376"/>
        <v>0.13932358950454382</v>
      </c>
      <c r="N2876" s="15">
        <f ca="1">_xlfn.NORM.INV(M2876,'Input Parameters'!$E$26,'Input Parameters'!$F$26)</f>
        <v>1.1249369764428311E-2</v>
      </c>
      <c r="O2876" s="8">
        <f t="shared" ca="1" si="377"/>
        <v>8.9652646882862785E-2</v>
      </c>
      <c r="P2876" s="29">
        <f ca="1">_xlfn.LOGNORM.INV(O2876,'Input Parameters'!$H$27,'Input Parameters'!$I$27)</f>
        <v>0.78591983167685409</v>
      </c>
      <c r="Q2876" s="10"/>
      <c r="R2876" s="15">
        <f>'Input Parameters'!$E$28</f>
        <v>12.7</v>
      </c>
      <c r="S2876" s="10">
        <f t="shared" ca="1" si="378"/>
        <v>0.85589742884249354</v>
      </c>
      <c r="T2876" s="25">
        <f ca="1">_xlfn.LOGNORM.INV(S2876,'Input Parameters'!$H$29,'Input Parameters'!$I$29)</f>
        <v>65.606435762657284</v>
      </c>
      <c r="U2876" s="10">
        <f t="shared" ca="1" si="379"/>
        <v>0.44605187833448556</v>
      </c>
      <c r="V2876" s="29">
        <f ca="1">IF('Input Parameters'!$D$30="Beta",_xlfn.BETA.INV(U2876,'Input Parameters'!$L$30,'Input Parameters'!$M$30,'Input Parameters'!$J$30,'Input Parameters'!$K$30),IF('Input Parameters'!$D$30="LogNorm",_xlfn.LOGNORM.INV(U2876,'Input Parameters'!$H$30,'Input Parameters'!$I$30)))</f>
        <v>0.94716371237722341</v>
      </c>
      <c r="W2876" s="2">
        <f ca="1">N2876+(P2876-N2876)*(1-ERF((T2876-R2876)/(2*SQRT(L2876*'Input Parameters'!$E$31))))</f>
        <v>0.11474824471905178</v>
      </c>
      <c r="X2876">
        <f t="shared" ca="1" si="380"/>
        <v>1</v>
      </c>
      <c r="Y2876" s="7"/>
    </row>
    <row r="2877" spans="1:25" ht="15" customHeight="1" x14ac:dyDescent="0.3">
      <c r="A2877" s="130">
        <v>2870</v>
      </c>
      <c r="B2877" s="10">
        <f t="shared" ca="1" si="372"/>
        <v>0.28567243718520363</v>
      </c>
      <c r="C2877" s="57">
        <f ca="1">_xlfn.NORM.INV(B2877,'Input Parameters'!$E$19,'Input Parameters'!$F$19)</f>
        <v>519.46692070307233</v>
      </c>
      <c r="D2877" s="10">
        <f t="shared" ca="1" si="373"/>
        <v>2.9348519863731104E-3</v>
      </c>
      <c r="E2877" s="59">
        <f ca="1">IF(_xlfn.NORM.INV(D2877,'Input Parameters'!$E$20,'Input Parameters'!$F$20)&lt;3500,3500,IF(_xlfn.NORM.INV(D2877,'Input Parameters'!$E$20,'Input Parameters'!$F$20)&gt;5500,5500,_xlfn.NORM.INV(D2877,'Input Parameters'!$E$20,'Input Parameters'!$F$20)))</f>
        <v>3500</v>
      </c>
      <c r="F2877" s="10">
        <f t="shared" ca="1" si="374"/>
        <v>0.49919211360898508</v>
      </c>
      <c r="G2877" s="61">
        <f ca="1">_xlfn.NORM.INV(F2877,'Input Parameters'!$E$21,'Input Parameters'!$F$21)</f>
        <v>284.83408293207953</v>
      </c>
      <c r="H2877" s="54">
        <f ca="1">EXP(E2877*(1/'Input Parameters'!$E$22-1/G2877))</f>
        <v>0.71001951453872447</v>
      </c>
      <c r="I2877" s="10">
        <f t="shared" ca="1" si="375"/>
        <v>0.52228608248829256</v>
      </c>
      <c r="J2877" s="29">
        <f ca="1">_xlfn.BETA.INV(I2877,'Input Parameters'!$L$24,'Input Parameters'!$M$24,'Input Parameters'!$J$24,'Input Parameters'!$K$24)</f>
        <v>0.61613996410008132</v>
      </c>
      <c r="K2877" s="156">
        <f ca="1">('Input Parameters'!$E$25/'Input Parameters'!$E$31)^$J2877</f>
        <v>1.2035322170501142E-2</v>
      </c>
      <c r="L2877" s="66">
        <f ca="1">$H2877*$C2877*'Input Parameters'!$E$23*K2877</f>
        <v>4.4390077447360294</v>
      </c>
      <c r="M2877" s="23">
        <f t="shared" ca="1" si="376"/>
        <v>0.97995656254643171</v>
      </c>
      <c r="N2877" s="15">
        <f ca="1">_xlfn.NORM.INV(M2877,'Input Parameters'!$E$26,'Input Parameters'!$F$26)</f>
        <v>7.7109904685833591E-2</v>
      </c>
      <c r="O2877" s="8">
        <f t="shared" ca="1" si="377"/>
        <v>0.38217688914651915</v>
      </c>
      <c r="P2877" s="29">
        <f ca="1">_xlfn.LOGNORM.INV(O2877,'Input Parameters'!$H$27,'Input Parameters'!$I$27)</f>
        <v>1.246813440405989</v>
      </c>
      <c r="Q2877" s="10"/>
      <c r="R2877" s="15">
        <f>'Input Parameters'!$E$28</f>
        <v>12.7</v>
      </c>
      <c r="S2877" s="10">
        <f t="shared" ca="1" si="378"/>
        <v>0.10448209860632829</v>
      </c>
      <c r="T2877" s="25">
        <f ca="1">_xlfn.LOGNORM.INV(S2877,'Input Parameters'!$H$29,'Input Parameters'!$I$29)</f>
        <v>50.570573047118444</v>
      </c>
      <c r="U2877" s="10">
        <f t="shared" ca="1" si="379"/>
        <v>0.81597612400830488</v>
      </c>
      <c r="V2877" s="29">
        <f ca="1">IF('Input Parameters'!$D$30="Beta",_xlfn.BETA.INV(U2877,'Input Parameters'!$L$30,'Input Parameters'!$M$30,'Input Parameters'!$J$30,'Input Parameters'!$K$30),IF('Input Parameters'!$D$30="LogNorm",_xlfn.LOGNORM.INV(U2877,'Input Parameters'!$H$30,'Input Parameters'!$I$30)))</f>
        <v>1.4249997274254249</v>
      </c>
      <c r="W2877" s="2">
        <f ca="1">N2877+(P2877-N2877)*(1-ERF((T2877-R2877)/(2*SQRT(L2877*'Input Parameters'!$E$31))))</f>
        <v>0.31541400181284351</v>
      </c>
      <c r="X2877">
        <f t="shared" ca="1" si="380"/>
        <v>1</v>
      </c>
      <c r="Y2877" s="7"/>
    </row>
    <row r="2878" spans="1:25" ht="15" customHeight="1" x14ac:dyDescent="0.3">
      <c r="A2878" s="130">
        <v>2871</v>
      </c>
      <c r="B2878" s="10">
        <f t="shared" ca="1" si="372"/>
        <v>9.0677225209972678E-2</v>
      </c>
      <c r="C2878" s="57">
        <f ca="1">_xlfn.NORM.INV(B2878,'Input Parameters'!$E$19,'Input Parameters'!$F$19)</f>
        <v>454.35761342227619</v>
      </c>
      <c r="D2878" s="10">
        <f t="shared" ca="1" si="373"/>
        <v>0.36836483664299036</v>
      </c>
      <c r="E2878" s="59">
        <f ca="1">IF(_xlfn.NORM.INV(D2878,'Input Parameters'!$E$20,'Input Parameters'!$F$20)&lt;3500,3500,IF(_xlfn.NORM.INV(D2878,'Input Parameters'!$E$20,'Input Parameters'!$F$20)&gt;5500,5500,_xlfn.NORM.INV(D2878,'Input Parameters'!$E$20,'Input Parameters'!$F$20)))</f>
        <v>4564.6689308636724</v>
      </c>
      <c r="F2878" s="10">
        <f t="shared" ca="1" si="374"/>
        <v>0.86206431976864206</v>
      </c>
      <c r="G2878" s="61">
        <f ca="1">_xlfn.NORM.INV(F2878,'Input Parameters'!$E$21,'Input Parameters'!$F$21)</f>
        <v>293.41457745011286</v>
      </c>
      <c r="H2878" s="54">
        <f ca="1">EXP(E2878*(1/'Input Parameters'!$E$22-1/G2878))</f>
        <v>1.0222563700719141</v>
      </c>
      <c r="I2878" s="10">
        <f t="shared" ca="1" si="375"/>
        <v>0.34609423937938555</v>
      </c>
      <c r="J2878" s="29">
        <f ca="1">_xlfn.BETA.INV(I2878,'Input Parameters'!$L$24,'Input Parameters'!$M$24,'Input Parameters'!$J$24,'Input Parameters'!$K$24)</f>
        <v>0.54242729667839584</v>
      </c>
      <c r="K2878" s="156">
        <f ca="1">('Input Parameters'!$E$25/'Input Parameters'!$E$31)^$J2878</f>
        <v>2.0422294630329196E-2</v>
      </c>
      <c r="L2878" s="66">
        <f ca="1">$H2878*$C2878*'Input Parameters'!$E$23*K2878</f>
        <v>9.4855424642365485</v>
      </c>
      <c r="M2878" s="23">
        <f t="shared" ca="1" si="376"/>
        <v>4.9940118159143121E-2</v>
      </c>
      <c r="N2878" s="15">
        <f ca="1">_xlfn.NORM.INV(M2878,'Input Parameters'!$E$26,'Input Parameters'!$F$26)</f>
        <v>-5.5412485487370267E-4</v>
      </c>
      <c r="O2878" s="8">
        <f t="shared" ca="1" si="377"/>
        <v>0.96033328444845534</v>
      </c>
      <c r="P2878" s="29">
        <f ca="1">_xlfn.LOGNORM.INV(O2878,'Input Parameters'!$H$27,'Input Parameters'!$I$27)</f>
        <v>3.0939588957277189</v>
      </c>
      <c r="Q2878" s="10"/>
      <c r="R2878" s="15">
        <f>'Input Parameters'!$E$28</f>
        <v>12.7</v>
      </c>
      <c r="S2878" s="10">
        <f t="shared" ca="1" si="378"/>
        <v>0.243106358767883</v>
      </c>
      <c r="T2878" s="25">
        <f ca="1">_xlfn.LOGNORM.INV(S2878,'Input Parameters'!$H$29,'Input Parameters'!$I$29)</f>
        <v>53.852623839786773</v>
      </c>
      <c r="U2878" s="10">
        <f t="shared" ca="1" si="379"/>
        <v>1.2041326808315045E-2</v>
      </c>
      <c r="V2878" s="29">
        <f ca="1">IF('Input Parameters'!$D$30="Beta",_xlfn.BETA.INV(U2878,'Input Parameters'!$L$30,'Input Parameters'!$M$30,'Input Parameters'!$J$30,'Input Parameters'!$K$30),IF('Input Parameters'!$D$30="LogNorm",_xlfn.LOGNORM.INV(U2878,'Input Parameters'!$H$30,'Input Parameters'!$I$30)))</f>
        <v>0.41050737248463076</v>
      </c>
      <c r="W2878" s="2">
        <f ca="1">N2878+(P2878-N2878)*(1-ERF((T2878-R2878)/(2*SQRT(L2878*'Input Parameters'!$E$31))))</f>
        <v>1.0662735090197406</v>
      </c>
      <c r="X2878">
        <f t="shared" ca="1" si="380"/>
        <v>0</v>
      </c>
      <c r="Y2878" s="7"/>
    </row>
    <row r="2879" spans="1:25" ht="15" customHeight="1" x14ac:dyDescent="0.3">
      <c r="A2879" s="130">
        <v>2872</v>
      </c>
      <c r="B2879" s="10">
        <f t="shared" ca="1" si="372"/>
        <v>0.39345643673033792</v>
      </c>
      <c r="C2879" s="57">
        <f ca="1">_xlfn.NORM.INV(B2879,'Input Parameters'!$E$19,'Input Parameters'!$F$19)</f>
        <v>544.45782745110978</v>
      </c>
      <c r="D2879" s="10">
        <f t="shared" ca="1" si="373"/>
        <v>0.16764740936026834</v>
      </c>
      <c r="E2879" s="59">
        <f ca="1">IF(_xlfn.NORM.INV(D2879,'Input Parameters'!$E$20,'Input Parameters'!$F$20)&lt;3500,3500,IF(_xlfn.NORM.INV(D2879,'Input Parameters'!$E$20,'Input Parameters'!$F$20)&gt;5500,5500,_xlfn.NORM.INV(D2879,'Input Parameters'!$E$20,'Input Parameters'!$F$20)))</f>
        <v>4125.5474246092435</v>
      </c>
      <c r="F2879" s="10">
        <f t="shared" ca="1" si="374"/>
        <v>0.98778076633816259</v>
      </c>
      <c r="G2879" s="61">
        <f ca="1">_xlfn.NORM.INV(F2879,'Input Parameters'!$E$21,'Input Parameters'!$F$21)</f>
        <v>302.53629762404159</v>
      </c>
      <c r="H2879" s="54">
        <f ca="1">EXP(E2879*(1/'Input Parameters'!$E$22-1/G2879))</f>
        <v>1.5586648816715112</v>
      </c>
      <c r="I2879" s="10">
        <f t="shared" ca="1" si="375"/>
        <v>0.68997727099352357</v>
      </c>
      <c r="J2879" s="29">
        <f ca="1">_xlfn.BETA.INV(I2879,'Input Parameters'!$L$24,'Input Parameters'!$M$24,'Input Parameters'!$J$24,'Input Parameters'!$K$24)</f>
        <v>0.68457835316705018</v>
      </c>
      <c r="K2879" s="156">
        <f ca="1">('Input Parameters'!$E$25/'Input Parameters'!$E$31)^$J2879</f>
        <v>7.3661839462343739E-3</v>
      </c>
      <c r="L2879" s="66">
        <f ca="1">$H2879*$C2879*'Input Parameters'!$E$23*K2879</f>
        <v>6.2511447582327353</v>
      </c>
      <c r="M2879" s="23">
        <f t="shared" ca="1" si="376"/>
        <v>0.67237501320169835</v>
      </c>
      <c r="N2879" s="15">
        <f ca="1">_xlfn.NORM.INV(M2879,'Input Parameters'!$E$26,'Input Parameters'!$F$26)</f>
        <v>4.3376096946502893E-2</v>
      </c>
      <c r="O2879" s="8">
        <f t="shared" ca="1" si="377"/>
        <v>0.47070254927548361</v>
      </c>
      <c r="P2879" s="29">
        <f ca="1">_xlfn.LOGNORM.INV(O2879,'Input Parameters'!$H$27,'Input Parameters'!$I$27)</f>
        <v>1.3780823646789706</v>
      </c>
      <c r="Q2879" s="10"/>
      <c r="R2879" s="15">
        <f>'Input Parameters'!$E$28</f>
        <v>12.7</v>
      </c>
      <c r="S2879" s="10">
        <f t="shared" ca="1" si="378"/>
        <v>0.97564404885199563</v>
      </c>
      <c r="T2879" s="25">
        <f ca="1">_xlfn.LOGNORM.INV(S2879,'Input Parameters'!$H$29,'Input Parameters'!$I$29)</f>
        <v>72.655884046739615</v>
      </c>
      <c r="U2879" s="10">
        <f t="shared" ca="1" si="379"/>
        <v>0.22470162877503819</v>
      </c>
      <c r="V2879" s="29">
        <f ca="1">IF('Input Parameters'!$D$30="Beta",_xlfn.BETA.INV(U2879,'Input Parameters'!$L$30,'Input Parameters'!$M$30,'Input Parameters'!$J$30,'Input Parameters'!$K$30),IF('Input Parameters'!$D$30="LogNorm",_xlfn.LOGNORM.INV(U2879,'Input Parameters'!$H$30,'Input Parameters'!$I$30)))</f>
        <v>0.74149983642297213</v>
      </c>
      <c r="W2879" s="2">
        <f ca="1">N2879+(P2879-N2879)*(1-ERF((T2879-R2879)/(2*SQRT(L2879*'Input Parameters'!$E$31))))</f>
        <v>0.16343502839368229</v>
      </c>
      <c r="X2879">
        <f t="shared" ca="1" si="380"/>
        <v>1</v>
      </c>
      <c r="Y2879" s="7"/>
    </row>
    <row r="2880" spans="1:25" ht="15" customHeight="1" x14ac:dyDescent="0.3">
      <c r="A2880" s="130">
        <v>2873</v>
      </c>
      <c r="B2880" s="10">
        <f t="shared" ca="1" si="372"/>
        <v>0.29316219687950595</v>
      </c>
      <c r="C2880" s="57">
        <f ca="1">_xlfn.NORM.INV(B2880,'Input Parameters'!$E$19,'Input Parameters'!$F$19)</f>
        <v>521.31762268567218</v>
      </c>
      <c r="D2880" s="10">
        <f t="shared" ca="1" si="373"/>
        <v>7.7317023587972988E-2</v>
      </c>
      <c r="E2880" s="59">
        <f ca="1">IF(_xlfn.NORM.INV(D2880,'Input Parameters'!$E$20,'Input Parameters'!$F$20)&lt;3500,3500,IF(_xlfn.NORM.INV(D2880,'Input Parameters'!$E$20,'Input Parameters'!$F$20)&gt;5500,5500,_xlfn.NORM.INV(D2880,'Input Parameters'!$E$20,'Input Parameters'!$F$20)))</f>
        <v>3803.653376374421</v>
      </c>
      <c r="F2880" s="10">
        <f t="shared" ca="1" si="374"/>
        <v>0.86492811423781379</v>
      </c>
      <c r="G2880" s="61">
        <f ca="1">_xlfn.NORM.INV(F2880,'Input Parameters'!$E$21,'Input Parameters'!$F$21)</f>
        <v>293.51746979933432</v>
      </c>
      <c r="H2880" s="54">
        <f ca="1">EXP(E2880*(1/'Input Parameters'!$E$22-1/G2880))</f>
        <v>1.0231506741469782</v>
      </c>
      <c r="I2880" s="10">
        <f t="shared" ca="1" si="375"/>
        <v>0.59932505922827739</v>
      </c>
      <c r="J2880" s="29">
        <f ca="1">_xlfn.BETA.INV(I2880,'Input Parameters'!$L$24,'Input Parameters'!$M$24,'Input Parameters'!$J$24,'Input Parameters'!$K$24)</f>
        <v>0.64712382579688221</v>
      </c>
      <c r="K2880" s="156">
        <f ca="1">('Input Parameters'!$E$25/'Input Parameters'!$E$31)^$J2880</f>
        <v>9.6367279787003685E-3</v>
      </c>
      <c r="L2880" s="66">
        <f ca="1">$H2880*$C2880*'Input Parameters'!$E$23*K2880</f>
        <v>5.1401003872870668</v>
      </c>
      <c r="M2880" s="23">
        <f t="shared" ca="1" si="376"/>
        <v>0.34425134895851961</v>
      </c>
      <c r="N2880" s="15">
        <f ca="1">_xlfn.NORM.INV(M2880,'Input Parameters'!$E$26,'Input Parameters'!$F$26)</f>
        <v>2.5581355213718706E-2</v>
      </c>
      <c r="O2880" s="8">
        <f t="shared" ca="1" si="377"/>
        <v>0.6708930966414246</v>
      </c>
      <c r="P2880" s="29">
        <f ca="1">_xlfn.LOGNORM.INV(O2880,'Input Parameters'!$H$27,'Input Parameters'!$I$27)</f>
        <v>1.7313923676983267</v>
      </c>
      <c r="Q2880" s="10"/>
      <c r="R2880" s="15">
        <f>'Input Parameters'!$E$28</f>
        <v>12.7</v>
      </c>
      <c r="S2880" s="10">
        <f t="shared" ca="1" si="378"/>
        <v>0.68633044682410926</v>
      </c>
      <c r="T2880" s="25">
        <f ca="1">_xlfn.LOGNORM.INV(S2880,'Input Parameters'!$H$29,'Input Parameters'!$I$29)</f>
        <v>61.493898786016658</v>
      </c>
      <c r="U2880" s="10">
        <f t="shared" ca="1" si="379"/>
        <v>0.88301075135178475</v>
      </c>
      <c r="V2880" s="29">
        <f ca="1">IF('Input Parameters'!$D$30="Beta",_xlfn.BETA.INV(U2880,'Input Parameters'!$L$30,'Input Parameters'!$M$30,'Input Parameters'!$J$30,'Input Parameters'!$K$30),IF('Input Parameters'!$D$30="LogNorm",_xlfn.LOGNORM.INV(U2880,'Input Parameters'!$H$30,'Input Parameters'!$I$30)))</f>
        <v>1.5976699260202203</v>
      </c>
      <c r="W2880" s="2">
        <f ca="1">N2880+(P2880-N2880)*(1-ERF((T2880-R2880)/(2*SQRT(L2880*'Input Parameters'!$E$31))))</f>
        <v>0.24401545024734064</v>
      </c>
      <c r="X2880">
        <f t="shared" ca="1" si="380"/>
        <v>1</v>
      </c>
      <c r="Y2880" s="7"/>
    </row>
    <row r="2881" spans="1:25" ht="15" customHeight="1" x14ac:dyDescent="0.3">
      <c r="A2881" s="130">
        <v>2874</v>
      </c>
      <c r="B2881" s="10">
        <f t="shared" ca="1" si="372"/>
        <v>0.5012640314234813</v>
      </c>
      <c r="C2881" s="57">
        <f ca="1">_xlfn.NORM.INV(B2881,'Input Parameters'!$E$19,'Input Parameters'!$F$19)</f>
        <v>567.5677350565386</v>
      </c>
      <c r="D2881" s="10">
        <f t="shared" ca="1" si="373"/>
        <v>0.96854716747287461</v>
      </c>
      <c r="E2881" s="59">
        <f ca="1">IF(_xlfn.NORM.INV(D2881,'Input Parameters'!$E$20,'Input Parameters'!$F$20)&lt;3500,3500,IF(_xlfn.NORM.INV(D2881,'Input Parameters'!$E$20,'Input Parameters'!$F$20)&gt;5500,5500,_xlfn.NORM.INV(D2881,'Input Parameters'!$E$20,'Input Parameters'!$F$20)))</f>
        <v>5500</v>
      </c>
      <c r="F2881" s="10">
        <f t="shared" ca="1" si="374"/>
        <v>0.78584940766779798</v>
      </c>
      <c r="G2881" s="61">
        <f ca="1">_xlfn.NORM.INV(F2881,'Input Parameters'!$E$21,'Input Parameters'!$F$21)</f>
        <v>291.07592198103885</v>
      </c>
      <c r="H2881" s="54">
        <f ca="1">EXP(E2881*(1/'Input Parameters'!$E$22-1/G2881))</f>
        <v>0.88330673021389416</v>
      </c>
      <c r="I2881" s="10">
        <f t="shared" ca="1" si="375"/>
        <v>0.4387941290076407</v>
      </c>
      <c r="J2881" s="29">
        <f ca="1">_xlfn.BETA.INV(I2881,'Input Parameters'!$L$24,'Input Parameters'!$M$24,'Input Parameters'!$J$24,'Input Parameters'!$K$24)</f>
        <v>0.58217922504395436</v>
      </c>
      <c r="K2881" s="156">
        <f ca="1">('Input Parameters'!$E$25/'Input Parameters'!$E$31)^$J2881</f>
        <v>1.5355363440146041E-2</v>
      </c>
      <c r="L2881" s="66">
        <f ca="1">$H2881*$C2881*'Input Parameters'!$E$23*K2881</f>
        <v>7.6982026312708012</v>
      </c>
      <c r="M2881" s="23">
        <f t="shared" ca="1" si="376"/>
        <v>0.39453407334394386</v>
      </c>
      <c r="N2881" s="15">
        <f ca="1">_xlfn.NORM.INV(M2881,'Input Parameters'!$E$26,'Input Parameters'!$F$26)</f>
        <v>2.8382061704996076E-2</v>
      </c>
      <c r="O2881" s="8">
        <f t="shared" ca="1" si="377"/>
        <v>0.55004119097515614</v>
      </c>
      <c r="P2881" s="29">
        <f ca="1">_xlfn.LOGNORM.INV(O2881,'Input Parameters'!$H$27,'Input Parameters'!$I$27)</f>
        <v>1.5050887894423666</v>
      </c>
      <c r="Q2881" s="10"/>
      <c r="R2881" s="15">
        <f>'Input Parameters'!$E$28</f>
        <v>12.7</v>
      </c>
      <c r="S2881" s="10">
        <f t="shared" ca="1" si="378"/>
        <v>3.3414159579074232E-2</v>
      </c>
      <c r="T2881" s="25">
        <f ca="1">_xlfn.LOGNORM.INV(S2881,'Input Parameters'!$H$29,'Input Parameters'!$I$29)</f>
        <v>47.401535878488488</v>
      </c>
      <c r="U2881" s="10">
        <f t="shared" ca="1" si="379"/>
        <v>0.89947243589689085</v>
      </c>
      <c r="V2881" s="29">
        <f ca="1">IF('Input Parameters'!$D$30="Beta",_xlfn.BETA.INV(U2881,'Input Parameters'!$L$30,'Input Parameters'!$M$30,'Input Parameters'!$J$30,'Input Parameters'!$K$30),IF('Input Parameters'!$D$30="LogNorm",_xlfn.LOGNORM.INV(U2881,'Input Parameters'!$H$30,'Input Parameters'!$I$30)))</f>
        <v>1.6543330646062944</v>
      </c>
      <c r="W2881" s="2">
        <f ca="1">N2881+(P2881-N2881)*(1-ERF((T2881-R2881)/(2*SQRT(L2881*'Input Parameters'!$E$31))))</f>
        <v>0.5843488346791037</v>
      </c>
      <c r="X2881">
        <f t="shared" ca="1" si="380"/>
        <v>1</v>
      </c>
      <c r="Y2881" s="7"/>
    </row>
    <row r="2882" spans="1:25" ht="15" customHeight="1" x14ac:dyDescent="0.3">
      <c r="A2882" s="130">
        <v>2875</v>
      </c>
      <c r="B2882" s="10">
        <f t="shared" ca="1" si="372"/>
        <v>0.70947042368925384</v>
      </c>
      <c r="C2882" s="57">
        <f ca="1">_xlfn.NORM.INV(B2882,'Input Parameters'!$E$19,'Input Parameters'!$F$19)</f>
        <v>613.93033529955073</v>
      </c>
      <c r="D2882" s="10">
        <f t="shared" ca="1" si="373"/>
        <v>0.43486374748000955</v>
      </c>
      <c r="E2882" s="59">
        <f ca="1">IF(_xlfn.NORM.INV(D2882,'Input Parameters'!$E$20,'Input Parameters'!$F$20)&lt;3500,3500,IF(_xlfn.NORM.INV(D2882,'Input Parameters'!$E$20,'Input Parameters'!$F$20)&gt;5500,5500,_xlfn.NORM.INV(D2882,'Input Parameters'!$E$20,'Input Parameters'!$F$20)))</f>
        <v>4685.1967554485727</v>
      </c>
      <c r="F2882" s="10">
        <f t="shared" ca="1" si="374"/>
        <v>0.78035278064000424</v>
      </c>
      <c r="G2882" s="61">
        <f ca="1">_xlfn.NORM.INV(F2882,'Input Parameters'!$E$21,'Input Parameters'!$F$21)</f>
        <v>290.92880777172724</v>
      </c>
      <c r="H2882" s="54">
        <f ca="1">EXP(E2882*(1/'Input Parameters'!$E$22-1/G2882))</f>
        <v>0.89240096085142007</v>
      </c>
      <c r="I2882" s="10">
        <f t="shared" ca="1" si="375"/>
        <v>0.35469788446344575</v>
      </c>
      <c r="J2882" s="29">
        <f ca="1">_xlfn.BETA.INV(I2882,'Input Parameters'!$L$24,'Input Parameters'!$M$24,'Input Parameters'!$J$24,'Input Parameters'!$K$24)</f>
        <v>0.5462627885199608</v>
      </c>
      <c r="K2882" s="156">
        <f ca="1">('Input Parameters'!$E$25/'Input Parameters'!$E$31)^$J2882</f>
        <v>1.9868053586231376E-2</v>
      </c>
      <c r="L2882" s="66">
        <f ca="1">$H2882*$C2882*'Input Parameters'!$E$23*K2882</f>
        <v>10.885150673952497</v>
      </c>
      <c r="M2882" s="23">
        <f t="shared" ca="1" si="376"/>
        <v>0.19937497113475444</v>
      </c>
      <c r="N2882" s="15">
        <f ca="1">_xlfn.NORM.INV(M2882,'Input Parameters'!$E$26,'Input Parameters'!$F$26)</f>
        <v>1.6279026413479562E-2</v>
      </c>
      <c r="O2882" s="8">
        <f t="shared" ca="1" si="377"/>
        <v>0.93104929092961497</v>
      </c>
      <c r="P2882" s="29">
        <f ca="1">_xlfn.LOGNORM.INV(O2882,'Input Parameters'!$H$27,'Input Parameters'!$I$27)</f>
        <v>2.7444907311880775</v>
      </c>
      <c r="Q2882" s="10"/>
      <c r="R2882" s="15">
        <f>'Input Parameters'!$E$28</f>
        <v>12.7</v>
      </c>
      <c r="S2882" s="10">
        <f t="shared" ca="1" si="378"/>
        <v>0.4866429831769904</v>
      </c>
      <c r="T2882" s="25">
        <f ca="1">_xlfn.LOGNORM.INV(S2882,'Input Parameters'!$H$29,'Input Parameters'!$I$29)</f>
        <v>58.013301703530502</v>
      </c>
      <c r="U2882" s="10">
        <f t="shared" ca="1" si="379"/>
        <v>2.3010803371437127E-3</v>
      </c>
      <c r="V2882" s="29">
        <f ca="1">IF('Input Parameters'!$D$30="Beta",_xlfn.BETA.INV(U2882,'Input Parameters'!$L$30,'Input Parameters'!$M$30,'Input Parameters'!$J$30,'Input Parameters'!$K$30),IF('Input Parameters'!$D$30="LogNorm",_xlfn.LOGNORM.INV(U2882,'Input Parameters'!$H$30,'Input Parameters'!$I$30)))</f>
        <v>0.32685924298664598</v>
      </c>
      <c r="W2882" s="2">
        <f ca="1">N2882+(P2882-N2882)*(1-ERF((T2882-R2882)/(2*SQRT(L2882*'Input Parameters'!$E$31))))</f>
        <v>0.92058736177454337</v>
      </c>
      <c r="X2882">
        <f t="shared" ca="1" si="380"/>
        <v>0</v>
      </c>
      <c r="Y2882" s="7"/>
    </row>
    <row r="2883" spans="1:25" ht="15" customHeight="1" x14ac:dyDescent="0.3">
      <c r="A2883" s="130">
        <v>2876</v>
      </c>
      <c r="B2883" s="10">
        <f t="shared" ca="1" si="372"/>
        <v>0.52877763518473897</v>
      </c>
      <c r="C2883" s="57">
        <f ca="1">_xlfn.NORM.INV(B2883,'Input Parameters'!$E$19,'Input Parameters'!$F$19)</f>
        <v>573.40068928771836</v>
      </c>
      <c r="D2883" s="10">
        <f t="shared" ca="1" si="373"/>
        <v>0.99261976957858822</v>
      </c>
      <c r="E2883" s="59">
        <f ca="1">IF(_xlfn.NORM.INV(D2883,'Input Parameters'!$E$20,'Input Parameters'!$F$20)&lt;3500,3500,IF(_xlfn.NORM.INV(D2883,'Input Parameters'!$E$20,'Input Parameters'!$F$20)&gt;5500,5500,_xlfn.NORM.INV(D2883,'Input Parameters'!$E$20,'Input Parameters'!$F$20)))</f>
        <v>5500</v>
      </c>
      <c r="F2883" s="10">
        <f t="shared" ca="1" si="374"/>
        <v>0.84212310195749107</v>
      </c>
      <c r="G2883" s="61">
        <f ca="1">_xlfn.NORM.INV(F2883,'Input Parameters'!$E$21,'Input Parameters'!$F$21)</f>
        <v>292.73532433979142</v>
      </c>
      <c r="H2883" s="54">
        <f ca="1">EXP(E2883*(1/'Input Parameters'!$E$22-1/G2883))</f>
        <v>0.98317117772451412</v>
      </c>
      <c r="I2883" s="10">
        <f t="shared" ca="1" si="375"/>
        <v>0.16610826292145775</v>
      </c>
      <c r="J2883" s="29">
        <f ca="1">_xlfn.BETA.INV(I2883,'Input Parameters'!$L$24,'Input Parameters'!$M$24,'Input Parameters'!$J$24,'Input Parameters'!$K$24)</f>
        <v>0.44763041005958376</v>
      </c>
      <c r="K2883" s="156">
        <f ca="1">('Input Parameters'!$E$25/'Input Parameters'!$E$31)^$J2883</f>
        <v>4.0312321579533753E-2</v>
      </c>
      <c r="L2883" s="66">
        <f ca="1">$H2883*$C2883*'Input Parameters'!$E$23*K2883</f>
        <v>22.726112852266329</v>
      </c>
      <c r="M2883" s="23">
        <f t="shared" ca="1" si="376"/>
        <v>0.69831730345572995</v>
      </c>
      <c r="N2883" s="15">
        <f ca="1">_xlfn.NORM.INV(M2883,'Input Parameters'!$E$26,'Input Parameters'!$F$26)</f>
        <v>4.4910907316007845E-2</v>
      </c>
      <c r="O2883" s="8">
        <f t="shared" ca="1" si="377"/>
        <v>0.33770869463423381</v>
      </c>
      <c r="P2883" s="29">
        <f ca="1">_xlfn.LOGNORM.INV(O2883,'Input Parameters'!$H$27,'Input Parameters'!$I$27)</f>
        <v>1.1828934725668852</v>
      </c>
      <c r="Q2883" s="10"/>
      <c r="R2883" s="15">
        <f>'Input Parameters'!$E$28</f>
        <v>12.7</v>
      </c>
      <c r="S2883" s="10">
        <f t="shared" ca="1" si="378"/>
        <v>0.55179276445732095</v>
      </c>
      <c r="T2883" s="25">
        <f ca="1">_xlfn.LOGNORM.INV(S2883,'Input Parameters'!$H$29,'Input Parameters'!$I$29)</f>
        <v>59.089257613986859</v>
      </c>
      <c r="U2883" s="10">
        <f t="shared" ca="1" si="379"/>
        <v>0.41997528364404335</v>
      </c>
      <c r="V2883" s="29">
        <f ca="1">IF('Input Parameters'!$D$30="Beta",_xlfn.BETA.INV(U2883,'Input Parameters'!$L$30,'Input Parameters'!$M$30,'Input Parameters'!$J$30,'Input Parameters'!$K$30),IF('Input Parameters'!$D$30="LogNorm",_xlfn.LOGNORM.INV(U2883,'Input Parameters'!$H$30,'Input Parameters'!$I$30)))</f>
        <v>0.92271582484694492</v>
      </c>
      <c r="W2883" s="2">
        <f ca="1">N2883+(P2883-N2883)*(1-ERF((T2883-R2883)/(2*SQRT(L2883*'Input Parameters'!$E$31))))</f>
        <v>0.60411724232311781</v>
      </c>
      <c r="X2883">
        <f t="shared" ca="1" si="380"/>
        <v>1</v>
      </c>
      <c r="Y2883" s="7"/>
    </row>
    <row r="2884" spans="1:25" ht="15" customHeight="1" x14ac:dyDescent="0.3">
      <c r="A2884" s="130">
        <v>2877</v>
      </c>
      <c r="B2884" s="10">
        <f t="shared" ca="1" si="372"/>
        <v>0.28392343012076737</v>
      </c>
      <c r="C2884" s="57">
        <f ca="1">_xlfn.NORM.INV(B2884,'Input Parameters'!$E$19,'Input Parameters'!$F$19)</f>
        <v>519.03145340250524</v>
      </c>
      <c r="D2884" s="10">
        <f t="shared" ca="1" si="373"/>
        <v>0.24174305151606268</v>
      </c>
      <c r="E2884" s="59">
        <f ca="1">IF(_xlfn.NORM.INV(D2884,'Input Parameters'!$E$20,'Input Parameters'!$F$20)&lt;3500,3500,IF(_xlfn.NORM.INV(D2884,'Input Parameters'!$E$20,'Input Parameters'!$F$20)&gt;5500,5500,_xlfn.NORM.INV(D2884,'Input Parameters'!$E$20,'Input Parameters'!$F$20)))</f>
        <v>4309.5053426489767</v>
      </c>
      <c r="F2884" s="10">
        <f t="shared" ca="1" si="374"/>
        <v>0.34706156600098015</v>
      </c>
      <c r="G2884" s="61">
        <f ca="1">_xlfn.NORM.INV(F2884,'Input Parameters'!$E$21,'Input Parameters'!$F$21)</f>
        <v>281.75893035315602</v>
      </c>
      <c r="H2884" s="54">
        <f ca="1">EXP(E2884*(1/'Input Parameters'!$E$22-1/G2884))</f>
        <v>0.55610423874862669</v>
      </c>
      <c r="I2884" s="10">
        <f t="shared" ca="1" si="375"/>
        <v>0.63890949745499459</v>
      </c>
      <c r="J2884" s="29">
        <f ca="1">_xlfn.BETA.INV(I2884,'Input Parameters'!$L$24,'Input Parameters'!$M$24,'Input Parameters'!$J$24,'Input Parameters'!$K$24)</f>
        <v>0.66324802046057119</v>
      </c>
      <c r="K2884" s="156">
        <f ca="1">('Input Parameters'!$E$25/'Input Parameters'!$E$31)^$J2884</f>
        <v>8.5841196996545282E-3</v>
      </c>
      <c r="L2884" s="66">
        <f ca="1">$H2884*$C2884*'Input Parameters'!$E$23*K2884</f>
        <v>2.4776824651366089</v>
      </c>
      <c r="M2884" s="23">
        <f t="shared" ca="1" si="376"/>
        <v>0.58334451007764943</v>
      </c>
      <c r="N2884" s="15">
        <f ca="1">_xlfn.NORM.INV(M2884,'Input Parameters'!$E$26,'Input Parameters'!$F$26)</f>
        <v>3.8419597786859425E-2</v>
      </c>
      <c r="O2884" s="8">
        <f t="shared" ca="1" si="377"/>
        <v>0.87083469058012508</v>
      </c>
      <c r="P2884" s="29">
        <f ca="1">_xlfn.LOGNORM.INV(O2884,'Input Parameters'!$H$27,'Input Parameters'!$I$27)</f>
        <v>2.3473550262465128</v>
      </c>
      <c r="Q2884" s="10"/>
      <c r="R2884" s="15">
        <f>'Input Parameters'!$E$28</f>
        <v>12.7</v>
      </c>
      <c r="S2884" s="10">
        <f t="shared" ca="1" si="378"/>
        <v>0.37052118697728353</v>
      </c>
      <c r="T2884" s="25">
        <f ca="1">_xlfn.LOGNORM.INV(S2884,'Input Parameters'!$H$29,'Input Parameters'!$I$29)</f>
        <v>56.110824660836869</v>
      </c>
      <c r="U2884" s="10">
        <f t="shared" ca="1" si="379"/>
        <v>0.55528927704835862</v>
      </c>
      <c r="V2884" s="29">
        <f ca="1">IF('Input Parameters'!$D$30="Beta",_xlfn.BETA.INV(U2884,'Input Parameters'!$L$30,'Input Parameters'!$M$30,'Input Parameters'!$J$30,'Input Parameters'!$K$30),IF('Input Parameters'!$D$30="LogNorm",_xlfn.LOGNORM.INV(U2884,'Input Parameters'!$H$30,'Input Parameters'!$I$30)))</f>
        <v>1.0555217098217902</v>
      </c>
      <c r="W2884" s="2">
        <f ca="1">N2884+(P2884-N2884)*(1-ERF((T2884-R2884)/(2*SQRT(L2884*'Input Parameters'!$E$31))))</f>
        <v>0.15655031781314804</v>
      </c>
      <c r="X2884">
        <f t="shared" ca="1" si="380"/>
        <v>1</v>
      </c>
      <c r="Y2884" s="7"/>
    </row>
    <row r="2885" spans="1:25" ht="15" customHeight="1" x14ac:dyDescent="0.3">
      <c r="A2885" s="130">
        <v>2878</v>
      </c>
      <c r="B2885" s="10">
        <f t="shared" ref="B2885:B2948" ca="1" si="381">RAND()</f>
        <v>0.8331207843198335</v>
      </c>
      <c r="C2885" s="57">
        <f ca="1">_xlfn.NORM.INV(B2885,'Input Parameters'!$E$19,'Input Parameters'!$F$19)</f>
        <v>648.97526746399467</v>
      </c>
      <c r="D2885" s="10">
        <f t="shared" ref="D2885:D2948" ca="1" si="382">RAND()</f>
        <v>0.85742271015566185</v>
      </c>
      <c r="E2885" s="59">
        <f ca="1">IF(_xlfn.NORM.INV(D2885,'Input Parameters'!$E$20,'Input Parameters'!$F$20)&lt;3500,3500,IF(_xlfn.NORM.INV(D2885,'Input Parameters'!$E$20,'Input Parameters'!$F$20)&gt;5500,5500,_xlfn.NORM.INV(D2885,'Input Parameters'!$E$20,'Input Parameters'!$F$20)))</f>
        <v>5500</v>
      </c>
      <c r="F2885" s="10">
        <f t="shared" ref="F2885:F2948" ca="1" si="383">RAND()</f>
        <v>0.50463799136613208</v>
      </c>
      <c r="G2885" s="61">
        <f ca="1">_xlfn.NORM.INV(F2885,'Input Parameters'!$E$21,'Input Parameters'!$F$21)</f>
        <v>284.94138022002807</v>
      </c>
      <c r="H2885" s="54">
        <f ca="1">EXP(E2885*(1/'Input Parameters'!$E$22-1/G2885))</f>
        <v>0.58808445989420355</v>
      </c>
      <c r="I2885" s="10">
        <f t="shared" ref="I2885:I2948" ca="1" si="384">RAND()</f>
        <v>0.76057616987135301</v>
      </c>
      <c r="J2885" s="29">
        <f ca="1">_xlfn.BETA.INV(I2885,'Input Parameters'!$L$24,'Input Parameters'!$M$24,'Input Parameters'!$J$24,'Input Parameters'!$K$24)</f>
        <v>0.71582791941493429</v>
      </c>
      <c r="K2885" s="156">
        <f ca="1">('Input Parameters'!$E$25/'Input Parameters'!$E$31)^$J2885</f>
        <v>5.886899951827289E-3</v>
      </c>
      <c r="L2885" s="66">
        <f ca="1">$H2885*$C2885*'Input Parameters'!$E$23*K2885</f>
        <v>2.2467487278247757</v>
      </c>
      <c r="M2885" s="23">
        <f t="shared" ref="M2885:M2948" ca="1" si="385">RAND()</f>
        <v>0.20704843641113424</v>
      </c>
      <c r="N2885" s="15">
        <f ca="1">_xlfn.NORM.INV(M2885,'Input Parameters'!$E$26,'Input Parameters'!$F$26)</f>
        <v>1.6849189105596546E-2</v>
      </c>
      <c r="O2885" s="8">
        <f t="shared" ref="O2885:O2948" ca="1" si="386">RAND()</f>
        <v>2.1577061275366738E-2</v>
      </c>
      <c r="P2885" s="29">
        <f ca="1">_xlfn.LOGNORM.INV(O2885,'Input Parameters'!$H$27,'Input Parameters'!$I$27)</f>
        <v>0.58191071206508738</v>
      </c>
      <c r="Q2885" s="10"/>
      <c r="R2885" s="15">
        <f>'Input Parameters'!$E$28</f>
        <v>12.7</v>
      </c>
      <c r="S2885" s="10">
        <f t="shared" ref="S2885:S2948" ca="1" si="387">RAND()</f>
        <v>0.87842809885520889</v>
      </c>
      <c r="T2885" s="25">
        <f ca="1">_xlfn.LOGNORM.INV(S2885,'Input Parameters'!$H$29,'Input Parameters'!$I$29)</f>
        <v>66.385153703941498</v>
      </c>
      <c r="U2885" s="10">
        <f t="shared" ref="U2885:U2948" ca="1" si="388">RAND()</f>
        <v>0.62386100161097169</v>
      </c>
      <c r="V2885" s="29">
        <f ca="1">IF('Input Parameters'!$D$30="Beta",_xlfn.BETA.INV(U2885,'Input Parameters'!$L$30,'Input Parameters'!$M$30,'Input Parameters'!$J$30,'Input Parameters'!$K$30),IF('Input Parameters'!$D$30="LogNorm",_xlfn.LOGNORM.INV(U2885,'Input Parameters'!$H$30,'Input Parameters'!$I$30)))</f>
        <v>1.1316501740716458</v>
      </c>
      <c r="W2885" s="2">
        <f ca="1">N2885+(P2885-N2885)*(1-ERF((T2885-R2885)/(2*SQRT(L2885*'Input Parameters'!$E$31))))</f>
        <v>2.3247314678350787E-2</v>
      </c>
      <c r="X2885">
        <f t="shared" ca="1" si="380"/>
        <v>1</v>
      </c>
      <c r="Y2885" s="7"/>
    </row>
    <row r="2886" spans="1:25" ht="15" customHeight="1" x14ac:dyDescent="0.3">
      <c r="A2886" s="130">
        <v>2879</v>
      </c>
      <c r="B2886" s="10">
        <f t="shared" ca="1" si="381"/>
        <v>0.14133137310873944</v>
      </c>
      <c r="C2886" s="57">
        <f ca="1">_xlfn.NORM.INV(B2886,'Input Parameters'!$E$19,'Input Parameters'!$F$19)</f>
        <v>476.51684089553726</v>
      </c>
      <c r="D2886" s="10">
        <f t="shared" ca="1" si="382"/>
        <v>0.77473860317579535</v>
      </c>
      <c r="E2886" s="59">
        <f ca="1">IF(_xlfn.NORM.INV(D2886,'Input Parameters'!$E$20,'Input Parameters'!$F$20)&lt;3500,3500,IF(_xlfn.NORM.INV(D2886,'Input Parameters'!$E$20,'Input Parameters'!$F$20)&gt;5500,5500,_xlfn.NORM.INV(D2886,'Input Parameters'!$E$20,'Input Parameters'!$F$20)))</f>
        <v>5328.1806152939189</v>
      </c>
      <c r="F2886" s="10">
        <f t="shared" ca="1" si="383"/>
        <v>0.78134592272999226</v>
      </c>
      <c r="G2886" s="61">
        <f ca="1">_xlfn.NORM.INV(F2886,'Input Parameters'!$E$21,'Input Parameters'!$F$21)</f>
        <v>290.95523004822462</v>
      </c>
      <c r="H2886" s="54">
        <f ca="1">EXP(E2886*(1/'Input Parameters'!$E$22-1/G2886))</f>
        <v>0.88002969105802309</v>
      </c>
      <c r="I2886" s="10">
        <f t="shared" ca="1" si="384"/>
        <v>0.69554209317326277</v>
      </c>
      <c r="J2886" s="29">
        <f ca="1">_xlfn.BETA.INV(I2886,'Input Parameters'!$L$24,'Input Parameters'!$M$24,'Input Parameters'!$J$24,'Input Parameters'!$K$24)</f>
        <v>0.68695393646985492</v>
      </c>
      <c r="K2886" s="156">
        <f ca="1">('Input Parameters'!$E$25/'Input Parameters'!$E$31)^$J2886</f>
        <v>7.241717701506856E-3</v>
      </c>
      <c r="L2886" s="66">
        <f ca="1">$H2886*$C2886*'Input Parameters'!$E$23*K2886</f>
        <v>3.0368068466819609</v>
      </c>
      <c r="M2886" s="23">
        <f t="shared" ca="1" si="385"/>
        <v>0.56756535343893422</v>
      </c>
      <c r="N2886" s="15">
        <f ca="1">_xlfn.NORM.INV(M2886,'Input Parameters'!$E$26,'Input Parameters'!$F$26)</f>
        <v>3.7573760956381375E-2</v>
      </c>
      <c r="O2886" s="8">
        <f t="shared" ca="1" si="386"/>
        <v>0.73379866454471732</v>
      </c>
      <c r="P2886" s="29">
        <f ca="1">_xlfn.LOGNORM.INV(O2886,'Input Parameters'!$H$27,'Input Parameters'!$I$27)</f>
        <v>1.8765366274103539</v>
      </c>
      <c r="Q2886" s="10"/>
      <c r="R2886" s="15">
        <f>'Input Parameters'!$E$28</f>
        <v>12.7</v>
      </c>
      <c r="S2886" s="10">
        <f t="shared" ca="1" si="387"/>
        <v>0.12396220785083745</v>
      </c>
      <c r="T2886" s="25">
        <f ca="1">_xlfn.LOGNORM.INV(S2886,'Input Parameters'!$H$29,'Input Parameters'!$I$29)</f>
        <v>51.14736267924367</v>
      </c>
      <c r="U2886" s="10">
        <f t="shared" ca="1" si="388"/>
        <v>0.64417156653328944</v>
      </c>
      <c r="V2886" s="29">
        <f ca="1">IF('Input Parameters'!$D$30="Beta",_xlfn.BETA.INV(U2886,'Input Parameters'!$L$30,'Input Parameters'!$M$30,'Input Parameters'!$J$30,'Input Parameters'!$K$30),IF('Input Parameters'!$D$30="LogNorm",_xlfn.LOGNORM.INV(U2886,'Input Parameters'!$H$30,'Input Parameters'!$I$30)))</f>
        <v>1.1560042883767885</v>
      </c>
      <c r="W2886" s="2">
        <f ca="1">N2886+(P2886-N2886)*(1-ERF((T2886-R2886)/(2*SQRT(L2886*'Input Parameters'!$E$31))))</f>
        <v>0.25594009253889088</v>
      </c>
      <c r="X2886">
        <f t="shared" ca="1" si="380"/>
        <v>1</v>
      </c>
      <c r="Y2886" s="7"/>
    </row>
    <row r="2887" spans="1:25" ht="15" customHeight="1" x14ac:dyDescent="0.3">
      <c r="A2887" s="130">
        <v>2880</v>
      </c>
      <c r="B2887" s="10">
        <f t="shared" ca="1" si="381"/>
        <v>0.68500599498608095</v>
      </c>
      <c r="C2887" s="57">
        <f ca="1">_xlfn.NORM.INV(B2887,'Input Parameters'!$E$19,'Input Parameters'!$F$19)</f>
        <v>608.00734481754148</v>
      </c>
      <c r="D2887" s="10">
        <f t="shared" ca="1" si="382"/>
        <v>0.62428267650630875</v>
      </c>
      <c r="E2887" s="59">
        <f ca="1">IF(_xlfn.NORM.INV(D2887,'Input Parameters'!$E$20,'Input Parameters'!$F$20)&lt;3500,3500,IF(_xlfn.NORM.INV(D2887,'Input Parameters'!$E$20,'Input Parameters'!$F$20)&gt;5500,5500,_xlfn.NORM.INV(D2887,'Input Parameters'!$E$20,'Input Parameters'!$F$20)))</f>
        <v>5021.7237631865673</v>
      </c>
      <c r="F2887" s="10">
        <f t="shared" ca="1" si="383"/>
        <v>0.15603577634485866</v>
      </c>
      <c r="G2887" s="61">
        <f ca="1">_xlfn.NORM.INV(F2887,'Input Parameters'!$E$21,'Input Parameters'!$F$21)</f>
        <v>276.90444519052045</v>
      </c>
      <c r="H2887" s="54">
        <f ca="1">EXP(E2887*(1/'Input Parameters'!$E$22-1/G2887))</f>
        <v>0.36926760318997343</v>
      </c>
      <c r="I2887" s="10">
        <f t="shared" ca="1" si="384"/>
        <v>0.73526576674194077</v>
      </c>
      <c r="J2887" s="29">
        <f ca="1">_xlfn.BETA.INV(I2887,'Input Parameters'!$L$24,'Input Parameters'!$M$24,'Input Parameters'!$J$24,'Input Parameters'!$K$24)</f>
        <v>0.70431162021279725</v>
      </c>
      <c r="K2887" s="156">
        <f ca="1">('Input Parameters'!$E$25/'Input Parameters'!$E$31)^$J2887</f>
        <v>6.3938862291116763E-3</v>
      </c>
      <c r="L2887" s="66">
        <f ca="1">$H2887*$C2887*'Input Parameters'!$E$23*K2887</f>
        <v>1.4355388075977105</v>
      </c>
      <c r="M2887" s="23">
        <f t="shared" ca="1" si="385"/>
        <v>7.5622263707894044E-3</v>
      </c>
      <c r="N2887" s="15">
        <f ca="1">_xlfn.NORM.INV(M2887,'Input Parameters'!$E$26,'Input Parameters'!$F$26)</f>
        <v>-1.7017089750644705E-2</v>
      </c>
      <c r="O2887" s="8">
        <f t="shared" ca="1" si="386"/>
        <v>8.5731675179316902E-3</v>
      </c>
      <c r="P2887" s="29">
        <f ca="1">_xlfn.LOGNORM.INV(O2887,'Input Parameters'!$H$27,'Input Parameters'!$I$27)</f>
        <v>0.49594075230073298</v>
      </c>
      <c r="Q2887" s="10"/>
      <c r="R2887" s="15">
        <f>'Input Parameters'!$E$28</f>
        <v>12.7</v>
      </c>
      <c r="S2887" s="10">
        <f t="shared" ca="1" si="387"/>
        <v>0.65599540653777944</v>
      </c>
      <c r="T2887" s="25">
        <f ca="1">_xlfn.LOGNORM.INV(S2887,'Input Parameters'!$H$29,'Input Parameters'!$I$29)</f>
        <v>60.917244774633467</v>
      </c>
      <c r="U2887" s="10">
        <f t="shared" ca="1" si="388"/>
        <v>0.12359310814882651</v>
      </c>
      <c r="V2887" s="29">
        <f ca="1">IF('Input Parameters'!$D$30="Beta",_xlfn.BETA.INV(U2887,'Input Parameters'!$L$30,'Input Parameters'!$M$30,'Input Parameters'!$J$30,'Input Parameters'!$K$30),IF('Input Parameters'!$D$30="LogNorm",_xlfn.LOGNORM.INV(U2887,'Input Parameters'!$H$30,'Input Parameters'!$I$30)))</f>
        <v>0.63309529138905773</v>
      </c>
      <c r="W2887" s="2">
        <f ca="1">N2887+(P2887-N2887)*(1-ERF((T2887-R2887)/(2*SQRT(L2887*'Input Parameters'!$E$31))))</f>
        <v>-1.4743542530878909E-2</v>
      </c>
      <c r="X2887">
        <f t="shared" ca="1" si="380"/>
        <v>1</v>
      </c>
      <c r="Y2887" s="7"/>
    </row>
    <row r="2888" spans="1:25" ht="15" customHeight="1" x14ac:dyDescent="0.3">
      <c r="A2888" s="130">
        <v>2881</v>
      </c>
      <c r="B2888" s="10">
        <f t="shared" ca="1" si="381"/>
        <v>0.95305090982869423</v>
      </c>
      <c r="C2888" s="57">
        <f ca="1">_xlfn.NORM.INV(B2888,'Input Parameters'!$E$19,'Input Parameters'!$F$19)</f>
        <v>708.85302881712846</v>
      </c>
      <c r="D2888" s="10">
        <f t="shared" ca="1" si="382"/>
        <v>0.25275970911162837</v>
      </c>
      <c r="E2888" s="59">
        <f ca="1">IF(_xlfn.NORM.INV(D2888,'Input Parameters'!$E$20,'Input Parameters'!$F$20)&lt;3500,3500,IF(_xlfn.NORM.INV(D2888,'Input Parameters'!$E$20,'Input Parameters'!$F$20)&gt;5500,5500,_xlfn.NORM.INV(D2888,'Input Parameters'!$E$20,'Input Parameters'!$F$20)))</f>
        <v>4333.9186179333028</v>
      </c>
      <c r="F2888" s="10">
        <f t="shared" ca="1" si="383"/>
        <v>0.95090855559402521</v>
      </c>
      <c r="G2888" s="61">
        <f ca="1">_xlfn.NORM.INV(F2888,'Input Parameters'!$E$21,'Input Parameters'!$F$21)</f>
        <v>297.84829829221047</v>
      </c>
      <c r="H2888" s="54">
        <f ca="1">EXP(E2888*(1/'Input Parameters'!$E$22-1/G2888))</f>
        <v>1.272231892892342</v>
      </c>
      <c r="I2888" s="10">
        <f t="shared" ca="1" si="384"/>
        <v>0.85455369064374631</v>
      </c>
      <c r="J2888" s="29">
        <f ca="1">_xlfn.BETA.INV(I2888,'Input Parameters'!$L$24,'Input Parameters'!$M$24,'Input Parameters'!$J$24,'Input Parameters'!$K$24)</f>
        <v>0.76385705786988456</v>
      </c>
      <c r="K2888" s="156">
        <f ca="1">('Input Parameters'!$E$25/'Input Parameters'!$E$31)^$J2888</f>
        <v>4.1711434972013621E-3</v>
      </c>
      <c r="L2888" s="66">
        <f ca="1">$H2888*$C2888*'Input Parameters'!$E$23*K2888</f>
        <v>3.7616432806018509</v>
      </c>
      <c r="M2888" s="23">
        <f t="shared" ca="1" si="385"/>
        <v>0.93485366067390618</v>
      </c>
      <c r="N2888" s="15">
        <f ca="1">_xlfn.NORM.INV(M2888,'Input Parameters'!$E$26,'Input Parameters'!$F$26)</f>
        <v>6.5771923650494418E-2</v>
      </c>
      <c r="O2888" s="8">
        <f t="shared" ca="1" si="386"/>
        <v>0.86280265296393333</v>
      </c>
      <c r="P2888" s="29">
        <f ca="1">_xlfn.LOGNORM.INV(O2888,'Input Parameters'!$H$27,'Input Parameters'!$I$27)</f>
        <v>2.308888318804498</v>
      </c>
      <c r="Q2888" s="10"/>
      <c r="R2888" s="15">
        <f>'Input Parameters'!$E$28</f>
        <v>12.7</v>
      </c>
      <c r="S2888" s="10">
        <f t="shared" ca="1" si="387"/>
        <v>0.74392163510231601</v>
      </c>
      <c r="T2888" s="25">
        <f ca="1">_xlfn.LOGNORM.INV(S2888,'Input Parameters'!$H$29,'Input Parameters'!$I$29)</f>
        <v>62.678925657425005</v>
      </c>
      <c r="U2888" s="10">
        <f t="shared" ca="1" si="388"/>
        <v>0.84622048159922503</v>
      </c>
      <c r="V2888" s="29">
        <f ca="1">IF('Input Parameters'!$D$30="Beta",_xlfn.BETA.INV(U2888,'Input Parameters'!$L$30,'Input Parameters'!$M$30,'Input Parameters'!$J$30,'Input Parameters'!$K$30),IF('Input Parameters'!$D$30="LogNorm",_xlfn.LOGNORM.INV(U2888,'Input Parameters'!$H$30,'Input Parameters'!$I$30)))</f>
        <v>1.4941840598062592</v>
      </c>
      <c r="W2888" s="2">
        <f ca="1">N2888+(P2888-N2888)*(1-ERF((T2888-R2888)/(2*SQRT(L2888*'Input Parameters'!$E$31))))</f>
        <v>0.21927482172466733</v>
      </c>
      <c r="X2888">
        <f t="shared" ca="1" si="380"/>
        <v>1</v>
      </c>
      <c r="Y2888" s="7"/>
    </row>
    <row r="2889" spans="1:25" ht="15" customHeight="1" x14ac:dyDescent="0.3">
      <c r="A2889" s="130">
        <v>2882</v>
      </c>
      <c r="B2889" s="10">
        <f t="shared" ca="1" si="381"/>
        <v>0.92233302192919042</v>
      </c>
      <c r="C2889" s="57">
        <f ca="1">_xlfn.NORM.INV(B2889,'Input Parameters'!$E$19,'Input Parameters'!$F$19)</f>
        <v>687.36950177222423</v>
      </c>
      <c r="D2889" s="10">
        <f t="shared" ca="1" si="382"/>
        <v>0.52237260605030833</v>
      </c>
      <c r="E2889" s="59">
        <f ca="1">IF(_xlfn.NORM.INV(D2889,'Input Parameters'!$E$20,'Input Parameters'!$F$20)&lt;3500,3500,IF(_xlfn.NORM.INV(D2889,'Input Parameters'!$E$20,'Input Parameters'!$F$20)&gt;5500,5500,_xlfn.NORM.INV(D2889,'Input Parameters'!$E$20,'Input Parameters'!$F$20)))</f>
        <v>4839.2764637660321</v>
      </c>
      <c r="F2889" s="10">
        <f t="shared" ca="1" si="383"/>
        <v>0.98842317663720414</v>
      </c>
      <c r="G2889" s="61">
        <f ca="1">_xlfn.NORM.INV(F2889,'Input Parameters'!$E$21,'Input Parameters'!$F$21)</f>
        <v>302.69919423810728</v>
      </c>
      <c r="H2889" s="54">
        <f ca="1">EXP(E2889*(1/'Input Parameters'!$E$22-1/G2889))</f>
        <v>1.6976096371473879</v>
      </c>
      <c r="I2889" s="10">
        <f t="shared" ca="1" si="384"/>
        <v>0.44835213316872813</v>
      </c>
      <c r="J2889" s="29">
        <f ca="1">_xlfn.BETA.INV(I2889,'Input Parameters'!$L$24,'Input Parameters'!$M$24,'Input Parameters'!$J$24,'Input Parameters'!$K$24)</f>
        <v>0.58612553038229676</v>
      </c>
      <c r="K2889" s="156">
        <f ca="1">('Input Parameters'!$E$25/'Input Parameters'!$E$31)^$J2889</f>
        <v>1.4926763549930713E-2</v>
      </c>
      <c r="L2889" s="66">
        <f ca="1">$H2889*$C2889*'Input Parameters'!$E$23*K2889</f>
        <v>17.417817835679649</v>
      </c>
      <c r="M2889" s="23">
        <f t="shared" ca="1" si="385"/>
        <v>0.34275709923438491</v>
      </c>
      <c r="N2889" s="15">
        <f ca="1">_xlfn.NORM.INV(M2889,'Input Parameters'!$E$26,'Input Parameters'!$F$26)</f>
        <v>2.5496048119536492E-2</v>
      </c>
      <c r="O2889" s="8">
        <f t="shared" ca="1" si="386"/>
        <v>0.25021770699289536</v>
      </c>
      <c r="P2889" s="29">
        <f ca="1">_xlfn.LOGNORM.INV(O2889,'Input Parameters'!$H$27,'Input Parameters'!$I$27)</f>
        <v>1.056660294309969</v>
      </c>
      <c r="Q2889" s="10"/>
      <c r="R2889" s="15">
        <f>'Input Parameters'!$E$28</f>
        <v>12.7</v>
      </c>
      <c r="S2889" s="10">
        <f t="shared" ca="1" si="387"/>
        <v>1.5253459166639782E-2</v>
      </c>
      <c r="T2889" s="25">
        <f ca="1">_xlfn.LOGNORM.INV(S2889,'Input Parameters'!$H$29,'Input Parameters'!$I$29)</f>
        <v>45.674263939456495</v>
      </c>
      <c r="U2889" s="10">
        <f t="shared" ca="1" si="388"/>
        <v>2.2047580961600977E-2</v>
      </c>
      <c r="V2889" s="29">
        <f ca="1">IF('Input Parameters'!$D$30="Beta",_xlfn.BETA.INV(U2889,'Input Parameters'!$L$30,'Input Parameters'!$M$30,'Input Parameters'!$J$30,'Input Parameters'!$K$30),IF('Input Parameters'!$D$30="LogNorm",_xlfn.LOGNORM.INV(U2889,'Input Parameters'!$H$30,'Input Parameters'!$I$30)))</f>
        <v>0.45172392891184376</v>
      </c>
      <c r="W2889" s="2">
        <f ca="1">N2889+(P2889-N2889)*(1-ERF((T2889-R2889)/(2*SQRT(L2889*'Input Parameters'!$E$31))))</f>
        <v>0.61983852702353714</v>
      </c>
      <c r="X2889">
        <f t="shared" ref="X2889:X2952" ca="1" si="389">IFERROR(IF(W2889&gt;V2889,0,1),0)</f>
        <v>0</v>
      </c>
      <c r="Y2889" s="7"/>
    </row>
    <row r="2890" spans="1:25" ht="15" customHeight="1" x14ac:dyDescent="0.3">
      <c r="A2890" s="130">
        <v>2883</v>
      </c>
      <c r="B2890" s="10">
        <f t="shared" ca="1" si="381"/>
        <v>7.7396835645977213E-2</v>
      </c>
      <c r="C2890" s="57">
        <f ca="1">_xlfn.NORM.INV(B2890,'Input Parameters'!$E$19,'Input Parameters'!$F$19)</f>
        <v>447.07326301334047</v>
      </c>
      <c r="D2890" s="10">
        <f t="shared" ca="1" si="382"/>
        <v>0.85371877481715319</v>
      </c>
      <c r="E2890" s="59">
        <f ca="1">IF(_xlfn.NORM.INV(D2890,'Input Parameters'!$E$20,'Input Parameters'!$F$20)&lt;3500,3500,IF(_xlfn.NORM.INV(D2890,'Input Parameters'!$E$20,'Input Parameters'!$F$20)&gt;5500,5500,_xlfn.NORM.INV(D2890,'Input Parameters'!$E$20,'Input Parameters'!$F$20)))</f>
        <v>5500</v>
      </c>
      <c r="F2890" s="10">
        <f t="shared" ca="1" si="383"/>
        <v>0.23917119563427425</v>
      </c>
      <c r="G2890" s="61">
        <f ca="1">_xlfn.NORM.INV(F2890,'Input Parameters'!$E$21,'Input Parameters'!$F$21)</f>
        <v>279.27748690118494</v>
      </c>
      <c r="H2890" s="54">
        <f ca="1">EXP(E2890*(1/'Input Parameters'!$E$22-1/G2890))</f>
        <v>0.39758611751346945</v>
      </c>
      <c r="I2890" s="10">
        <f t="shared" ca="1" si="384"/>
        <v>8.2378483748877906E-2</v>
      </c>
      <c r="J2890" s="29">
        <f ca="1">_xlfn.BETA.INV(I2890,'Input Parameters'!$L$24,'Input Parameters'!$M$24,'Input Parameters'!$J$24,'Input Parameters'!$K$24)</f>
        <v>0.38018315786823981</v>
      </c>
      <c r="K2890" s="156">
        <f ca="1">('Input Parameters'!$E$25/'Input Parameters'!$E$31)^$J2890</f>
        <v>6.5398102954089293E-2</v>
      </c>
      <c r="L2890" s="66">
        <f ca="1">$H2890*$C2890*'Input Parameters'!$E$23*K2890</f>
        <v>11.624520836571369</v>
      </c>
      <c r="M2890" s="23">
        <f t="shared" ca="1" si="385"/>
        <v>0.69540591132532081</v>
      </c>
      <c r="N2890" s="15">
        <f ca="1">_xlfn.NORM.INV(M2890,'Input Parameters'!$E$26,'Input Parameters'!$F$26)</f>
        <v>4.473588509459836E-2</v>
      </c>
      <c r="O2890" s="8">
        <f t="shared" ca="1" si="386"/>
        <v>0.29194254531907349</v>
      </c>
      <c r="P2890" s="29">
        <f ca="1">_xlfn.LOGNORM.INV(O2890,'Input Parameters'!$H$27,'Input Parameters'!$I$27)</f>
        <v>1.117277764415759</v>
      </c>
      <c r="Q2890" s="10"/>
      <c r="R2890" s="15">
        <f>'Input Parameters'!$E$28</f>
        <v>12.7</v>
      </c>
      <c r="S2890" s="10">
        <f t="shared" ca="1" si="387"/>
        <v>0.62660978765936182</v>
      </c>
      <c r="T2890" s="25">
        <f ca="1">_xlfn.LOGNORM.INV(S2890,'Input Parameters'!$H$29,'Input Parameters'!$I$29)</f>
        <v>60.381555529153381</v>
      </c>
      <c r="U2890" s="10">
        <f t="shared" ca="1" si="388"/>
        <v>0.97495738921380737</v>
      </c>
      <c r="V2890" s="29">
        <f ca="1">IF('Input Parameters'!$D$30="Beta",_xlfn.BETA.INV(U2890,'Input Parameters'!$L$30,'Input Parameters'!$M$30,'Input Parameters'!$J$30,'Input Parameters'!$K$30),IF('Input Parameters'!$D$30="LogNorm",_xlfn.LOGNORM.INV(U2890,'Input Parameters'!$H$30,'Input Parameters'!$I$30)))</f>
        <v>2.1637066988296008</v>
      </c>
      <c r="W2890" s="2">
        <f ca="1">N2890+(P2890-N2890)*(1-ERF((T2890-R2890)/(2*SQRT(L2890*'Input Parameters'!$E$31))))</f>
        <v>0.39086346103025832</v>
      </c>
      <c r="X2890">
        <f t="shared" ca="1" si="389"/>
        <v>1</v>
      </c>
      <c r="Y2890" s="7"/>
    </row>
    <row r="2891" spans="1:25" ht="15" customHeight="1" x14ac:dyDescent="0.3">
      <c r="A2891" s="130">
        <v>2884</v>
      </c>
      <c r="B2891" s="10">
        <f t="shared" ca="1" si="381"/>
        <v>0.7970848432169505</v>
      </c>
      <c r="C2891" s="57">
        <f ca="1">_xlfn.NORM.INV(B2891,'Input Parameters'!$E$19,'Input Parameters'!$F$19)</f>
        <v>637.54093926525229</v>
      </c>
      <c r="D2891" s="10">
        <f t="shared" ca="1" si="382"/>
        <v>0.34820454840880022</v>
      </c>
      <c r="E2891" s="59">
        <f ca="1">IF(_xlfn.NORM.INV(D2891,'Input Parameters'!$E$20,'Input Parameters'!$F$20)&lt;3500,3500,IF(_xlfn.NORM.INV(D2891,'Input Parameters'!$E$20,'Input Parameters'!$F$20)&gt;5500,5500,_xlfn.NORM.INV(D2891,'Input Parameters'!$E$20,'Input Parameters'!$F$20)))</f>
        <v>4526.8793462321128</v>
      </c>
      <c r="F2891" s="10">
        <f t="shared" ca="1" si="383"/>
        <v>4.8718055203304522E-2</v>
      </c>
      <c r="G2891" s="61">
        <f ca="1">_xlfn.NORM.INV(F2891,'Input Parameters'!$E$21,'Input Parameters'!$F$21)</f>
        <v>271.82273792445</v>
      </c>
      <c r="H2891" s="54">
        <f ca="1">EXP(E2891*(1/'Input Parameters'!$E$22-1/G2891))</f>
        <v>0.3000842916802523</v>
      </c>
      <c r="I2891" s="10">
        <f t="shared" ca="1" si="384"/>
        <v>0.39184299360908825</v>
      </c>
      <c r="J2891" s="29">
        <f ca="1">_xlfn.BETA.INV(I2891,'Input Parameters'!$L$24,'Input Parameters'!$M$24,'Input Parameters'!$J$24,'Input Parameters'!$K$24)</f>
        <v>0.56243713618930091</v>
      </c>
      <c r="K2891" s="156">
        <f ca="1">('Input Parameters'!$E$25/'Input Parameters'!$E$31)^$J2891</f>
        <v>1.7691523727116566E-2</v>
      </c>
      <c r="L2891" s="66">
        <f ca="1">$H2891*$C2891*'Input Parameters'!$E$23*K2891</f>
        <v>3.3846719280229296</v>
      </c>
      <c r="M2891" s="23">
        <f t="shared" ca="1" si="385"/>
        <v>0.45508090753833685</v>
      </c>
      <c r="N2891" s="15">
        <f ca="1">_xlfn.NORM.INV(M2891,'Input Parameters'!$E$26,'Input Parameters'!$F$26)</f>
        <v>3.1630476801288263E-2</v>
      </c>
      <c r="O2891" s="8">
        <f t="shared" ca="1" si="386"/>
        <v>0.34563182873681364</v>
      </c>
      <c r="P2891" s="29">
        <f ca="1">_xlfn.LOGNORM.INV(O2891,'Input Parameters'!$H$27,'Input Parameters'!$I$27)</f>
        <v>1.1942429514189765</v>
      </c>
      <c r="Q2891" s="10"/>
      <c r="R2891" s="15">
        <f>'Input Parameters'!$E$28</f>
        <v>12.7</v>
      </c>
      <c r="S2891" s="10">
        <f t="shared" ca="1" si="387"/>
        <v>0.43513167680152032</v>
      </c>
      <c r="T2891" s="25">
        <f ca="1">_xlfn.LOGNORM.INV(S2891,'Input Parameters'!$H$29,'Input Parameters'!$I$29)</f>
        <v>57.173765159536984</v>
      </c>
      <c r="U2891" s="10">
        <f t="shared" ca="1" si="388"/>
        <v>0.68634891821584243</v>
      </c>
      <c r="V2891" s="29">
        <f ca="1">IF('Input Parameters'!$D$30="Beta",_xlfn.BETA.INV(U2891,'Input Parameters'!$L$30,'Input Parameters'!$M$30,'Input Parameters'!$J$30,'Input Parameters'!$K$30),IF('Input Parameters'!$D$30="LogNorm",_xlfn.LOGNORM.INV(U2891,'Input Parameters'!$H$30,'Input Parameters'!$I$30)))</f>
        <v>1.2100630695559194</v>
      </c>
      <c r="W2891" s="2">
        <f ca="1">N2891+(P2891-N2891)*(1-ERF((T2891-R2891)/(2*SQRT(L2891*'Input Parameters'!$E$31))))</f>
        <v>0.13322701594854106</v>
      </c>
      <c r="X2891">
        <f t="shared" ca="1" si="389"/>
        <v>1</v>
      </c>
      <c r="Y2891" s="7"/>
    </row>
    <row r="2892" spans="1:25" ht="15" customHeight="1" x14ac:dyDescent="0.3">
      <c r="A2892" s="130">
        <v>2885</v>
      </c>
      <c r="B2892" s="10">
        <f t="shared" ca="1" si="381"/>
        <v>0.64564643077365591</v>
      </c>
      <c r="C2892" s="57">
        <f ca="1">_xlfn.NORM.INV(B2892,'Input Parameters'!$E$19,'Input Parameters'!$F$19)</f>
        <v>598.86860897611552</v>
      </c>
      <c r="D2892" s="10">
        <f t="shared" ca="1" si="382"/>
        <v>0.73452938266730239</v>
      </c>
      <c r="E2892" s="59">
        <f ca="1">IF(_xlfn.NORM.INV(D2892,'Input Parameters'!$E$20,'Input Parameters'!$F$20)&lt;3500,3500,IF(_xlfn.NORM.INV(D2892,'Input Parameters'!$E$20,'Input Parameters'!$F$20)&gt;5500,5500,_xlfn.NORM.INV(D2892,'Input Parameters'!$E$20,'Input Parameters'!$F$20)))</f>
        <v>5238.598897298054</v>
      </c>
      <c r="F2892" s="10">
        <f t="shared" ca="1" si="383"/>
        <v>0.38893743483943821</v>
      </c>
      <c r="G2892" s="61">
        <f ca="1">_xlfn.NORM.INV(F2892,'Input Parameters'!$E$21,'Input Parameters'!$F$21)</f>
        <v>282.63277638093859</v>
      </c>
      <c r="H2892" s="54">
        <f ca="1">EXP(E2892*(1/'Input Parameters'!$E$22-1/G2892))</f>
        <v>0.51901409112367813</v>
      </c>
      <c r="I2892" s="10">
        <f t="shared" ca="1" si="384"/>
        <v>0.78298554896326555</v>
      </c>
      <c r="J2892" s="29">
        <f ca="1">_xlfn.BETA.INV(I2892,'Input Parameters'!$L$24,'Input Parameters'!$M$24,'Input Parameters'!$J$24,'Input Parameters'!$K$24)</f>
        <v>0.72641108200717563</v>
      </c>
      <c r="K2892" s="156">
        <f ca="1">('Input Parameters'!$E$25/'Input Parameters'!$E$31)^$J2892</f>
        <v>5.4565172131841649E-3</v>
      </c>
      <c r="L2892" s="66">
        <f ca="1">$H2892*$C2892*'Input Parameters'!$E$23*K2892</f>
        <v>1.6960014833343078</v>
      </c>
      <c r="M2892" s="23">
        <f t="shared" ca="1" si="385"/>
        <v>0.82948602799440929</v>
      </c>
      <c r="N2892" s="15">
        <f ca="1">_xlfn.NORM.INV(M2892,'Input Parameters'!$E$26,'Input Parameters'!$F$26)</f>
        <v>5.3994858881617092E-2</v>
      </c>
      <c r="O2892" s="8">
        <f t="shared" ca="1" si="386"/>
        <v>0.60088510133816164</v>
      </c>
      <c r="P2892" s="29">
        <f ca="1">_xlfn.LOGNORM.INV(O2892,'Input Parameters'!$H$27,'Input Parameters'!$I$27)</f>
        <v>1.5940999394654563</v>
      </c>
      <c r="Q2892" s="10"/>
      <c r="R2892" s="15">
        <f>'Input Parameters'!$E$28</f>
        <v>12.7</v>
      </c>
      <c r="S2892" s="10">
        <f t="shared" ca="1" si="387"/>
        <v>0.38437600171928843</v>
      </c>
      <c r="T2892" s="25">
        <f ca="1">_xlfn.LOGNORM.INV(S2892,'Input Parameters'!$H$29,'Input Parameters'!$I$29)</f>
        <v>56.341019305020282</v>
      </c>
      <c r="U2892" s="10">
        <f t="shared" ca="1" si="388"/>
        <v>0.407691226410695</v>
      </c>
      <c r="V2892" s="29">
        <f ca="1">IF('Input Parameters'!$D$30="Beta",_xlfn.BETA.INV(U2892,'Input Parameters'!$L$30,'Input Parameters'!$M$30,'Input Parameters'!$J$30,'Input Parameters'!$K$30),IF('Input Parameters'!$D$30="LogNorm",_xlfn.LOGNORM.INV(U2892,'Input Parameters'!$H$30,'Input Parameters'!$I$30)))</f>
        <v>0.91131358595041922</v>
      </c>
      <c r="W2892" s="2">
        <f ca="1">N2892+(P2892-N2892)*(1-ERF((T2892-R2892)/(2*SQRT(L2892*'Input Parameters'!$E$31))))</f>
        <v>8.1423377530314214E-2</v>
      </c>
      <c r="X2892">
        <f t="shared" ca="1" si="389"/>
        <v>1</v>
      </c>
      <c r="Y2892" s="7"/>
    </row>
    <row r="2893" spans="1:25" ht="15" customHeight="1" x14ac:dyDescent="0.3">
      <c r="A2893" s="130">
        <v>2886</v>
      </c>
      <c r="B2893" s="10">
        <f t="shared" ca="1" si="381"/>
        <v>0.95799540508655001</v>
      </c>
      <c r="C2893" s="57">
        <f ca="1">_xlfn.NORM.INV(B2893,'Input Parameters'!$E$19,'Input Parameters'!$F$19)</f>
        <v>713.30611958621307</v>
      </c>
      <c r="D2893" s="10">
        <f t="shared" ca="1" si="382"/>
        <v>0.5923956480459146</v>
      </c>
      <c r="E2893" s="59">
        <f ca="1">IF(_xlfn.NORM.INV(D2893,'Input Parameters'!$E$20,'Input Parameters'!$F$20)&lt;3500,3500,IF(_xlfn.NORM.INV(D2893,'Input Parameters'!$E$20,'Input Parameters'!$F$20)&gt;5500,5500,_xlfn.NORM.INV(D2893,'Input Parameters'!$E$20,'Input Parameters'!$F$20)))</f>
        <v>4963.5982802373574</v>
      </c>
      <c r="F2893" s="10">
        <f t="shared" ca="1" si="383"/>
        <v>0.66923088541036413</v>
      </c>
      <c r="G2893" s="61">
        <f ca="1">_xlfn.NORM.INV(F2893,'Input Parameters'!$E$21,'Input Parameters'!$F$21)</f>
        <v>288.29103256038076</v>
      </c>
      <c r="H2893" s="54">
        <f ca="1">EXP(E2893*(1/'Input Parameters'!$E$22-1/G2893))</f>
        <v>0.75827499066193371</v>
      </c>
      <c r="I2893" s="10">
        <f t="shared" ca="1" si="384"/>
        <v>0.26867838095073227</v>
      </c>
      <c r="J2893" s="29">
        <f ca="1">_xlfn.BETA.INV(I2893,'Input Parameters'!$L$24,'Input Parameters'!$M$24,'Input Parameters'!$J$24,'Input Parameters'!$K$24)</f>
        <v>0.50584311942365423</v>
      </c>
      <c r="K2893" s="156">
        <f ca="1">('Input Parameters'!$E$25/'Input Parameters'!$E$31)^$J2893</f>
        <v>2.6550949763997505E-2</v>
      </c>
      <c r="L2893" s="66">
        <f ca="1">$H2893*$C2893*'Input Parameters'!$E$23*K2893</f>
        <v>14.360935885951381</v>
      </c>
      <c r="M2893" s="23">
        <f t="shared" ca="1" si="385"/>
        <v>0.59382025265195004</v>
      </c>
      <c r="N2893" s="15">
        <f ca="1">_xlfn.NORM.INV(M2893,'Input Parameters'!$E$26,'Input Parameters'!$F$26)</f>
        <v>3.8985047932686867E-2</v>
      </c>
      <c r="O2893" s="8">
        <f t="shared" ca="1" si="386"/>
        <v>0.81788148214036949</v>
      </c>
      <c r="P2893" s="29">
        <f ca="1">_xlfn.LOGNORM.INV(O2893,'Input Parameters'!$H$27,'Input Parameters'!$I$27)</f>
        <v>2.1268046106769773</v>
      </c>
      <c r="Q2893" s="10"/>
      <c r="R2893" s="15">
        <f>'Input Parameters'!$E$28</f>
        <v>12.7</v>
      </c>
      <c r="S2893" s="10">
        <f t="shared" ca="1" si="387"/>
        <v>0.52687629120953483</v>
      </c>
      <c r="T2893" s="25">
        <f ca="1">_xlfn.LOGNORM.INV(S2893,'Input Parameters'!$H$29,'Input Parameters'!$I$29)</f>
        <v>58.674282193973248</v>
      </c>
      <c r="U2893" s="10">
        <f t="shared" ca="1" si="388"/>
        <v>0.14180326671885979</v>
      </c>
      <c r="V2893" s="29">
        <f ca="1">IF('Input Parameters'!$D$30="Beta",_xlfn.BETA.INV(U2893,'Input Parameters'!$L$30,'Input Parameters'!$M$30,'Input Parameters'!$J$30,'Input Parameters'!$K$30),IF('Input Parameters'!$D$30="LogNorm",_xlfn.LOGNORM.INV(U2893,'Input Parameters'!$H$30,'Input Parameters'!$I$30)))</f>
        <v>0.65466511387826254</v>
      </c>
      <c r="W2893" s="2">
        <f ca="1">N2893+(P2893-N2893)*(1-ERF((T2893-R2893)/(2*SQRT(L2893*'Input Parameters'!$E$31))))</f>
        <v>0.85527722412947371</v>
      </c>
      <c r="X2893">
        <f t="shared" ca="1" si="389"/>
        <v>0</v>
      </c>
      <c r="Y2893" s="7"/>
    </row>
    <row r="2894" spans="1:25" ht="15" customHeight="1" x14ac:dyDescent="0.3">
      <c r="A2894" s="130">
        <v>2887</v>
      </c>
      <c r="B2894" s="10">
        <f t="shared" ca="1" si="381"/>
        <v>0.94937951191349734</v>
      </c>
      <c r="C2894" s="57">
        <f ca="1">_xlfn.NORM.INV(B2894,'Input Parameters'!$E$19,'Input Parameters'!$F$19)</f>
        <v>705.78425564506551</v>
      </c>
      <c r="D2894" s="10">
        <f t="shared" ca="1" si="382"/>
        <v>0.63064741586343764</v>
      </c>
      <c r="E2894" s="59">
        <f ca="1">IF(_xlfn.NORM.INV(D2894,'Input Parameters'!$E$20,'Input Parameters'!$F$20)&lt;3500,3500,IF(_xlfn.NORM.INV(D2894,'Input Parameters'!$E$20,'Input Parameters'!$F$20)&gt;5500,5500,_xlfn.NORM.INV(D2894,'Input Parameters'!$E$20,'Input Parameters'!$F$20)))</f>
        <v>5033.4979714601086</v>
      </c>
      <c r="F2894" s="10">
        <f t="shared" ca="1" si="383"/>
        <v>5.8420947317362359E-2</v>
      </c>
      <c r="G2894" s="61">
        <f ca="1">_xlfn.NORM.INV(F2894,'Input Parameters'!$E$21,'Input Parameters'!$F$21)</f>
        <v>272.52419831837756</v>
      </c>
      <c r="H2894" s="54">
        <f ca="1">EXP(E2894*(1/'Input Parameters'!$E$22-1/G2894))</f>
        <v>0.27506768755234379</v>
      </c>
      <c r="I2894" s="10">
        <f t="shared" ca="1" si="384"/>
        <v>0.72866738869241998</v>
      </c>
      <c r="J2894" s="29">
        <f ca="1">_xlfn.BETA.INV(I2894,'Input Parameters'!$L$24,'Input Parameters'!$M$24,'Input Parameters'!$J$24,'Input Parameters'!$K$24)</f>
        <v>0.70137364595544094</v>
      </c>
      <c r="K2894" s="156">
        <f ca="1">('Input Parameters'!$E$25/'Input Parameters'!$E$31)^$J2894</f>
        <v>6.530071911123851E-3</v>
      </c>
      <c r="L2894" s="66">
        <f ca="1">$H2894*$C2894*'Input Parameters'!$E$23*K2894</f>
        <v>1.2677379942293738</v>
      </c>
      <c r="M2894" s="23">
        <f t="shared" ca="1" si="385"/>
        <v>0.98849295735581533</v>
      </c>
      <c r="N2894" s="15">
        <f ca="1">_xlfn.NORM.INV(M2894,'Input Parameters'!$E$26,'Input Parameters'!$F$26)</f>
        <v>8.1737215695014798E-2</v>
      </c>
      <c r="O2894" s="8">
        <f t="shared" ca="1" si="386"/>
        <v>0.52965214073195721</v>
      </c>
      <c r="P2894" s="29">
        <f ca="1">_xlfn.LOGNORM.INV(O2894,'Input Parameters'!$H$27,'Input Parameters'!$I$27)</f>
        <v>1.4712689549556994</v>
      </c>
      <c r="Q2894" s="10"/>
      <c r="R2894" s="15">
        <f>'Input Parameters'!$E$28</f>
        <v>12.7</v>
      </c>
      <c r="S2894" s="10">
        <f t="shared" ca="1" si="387"/>
        <v>0.50113737242181799</v>
      </c>
      <c r="T2894" s="25">
        <f ca="1">_xlfn.LOGNORM.INV(S2894,'Input Parameters'!$H$29,'Input Parameters'!$I$29)</f>
        <v>58.250468988785443</v>
      </c>
      <c r="U2894" s="10">
        <f t="shared" ca="1" si="388"/>
        <v>0.66220082388698664</v>
      </c>
      <c r="V2894" s="29">
        <f ca="1">IF('Input Parameters'!$D$30="Beta",_xlfn.BETA.INV(U2894,'Input Parameters'!$L$30,'Input Parameters'!$M$30,'Input Parameters'!$J$30,'Input Parameters'!$K$30),IF('Input Parameters'!$D$30="LogNorm",_xlfn.LOGNORM.INV(U2894,'Input Parameters'!$H$30,'Input Parameters'!$I$30)))</f>
        <v>1.178486992547279</v>
      </c>
      <c r="W2894" s="2">
        <f ca="1">N2894+(P2894-N2894)*(1-ERF((T2894-R2894)/(2*SQRT(L2894*'Input Parameters'!$E$31))))</f>
        <v>8.7611985820791397E-2</v>
      </c>
      <c r="X2894">
        <f t="shared" ca="1" si="389"/>
        <v>1</v>
      </c>
      <c r="Y2894" s="7"/>
    </row>
    <row r="2895" spans="1:25" ht="15" customHeight="1" x14ac:dyDescent="0.3">
      <c r="A2895" s="130">
        <v>2888</v>
      </c>
      <c r="B2895" s="10">
        <f t="shared" ca="1" si="381"/>
        <v>0.52954672776397971</v>
      </c>
      <c r="C2895" s="57">
        <f ca="1">_xlfn.NORM.INV(B2895,'Input Parameters'!$E$19,'Input Parameters'!$F$19)</f>
        <v>573.56402746855758</v>
      </c>
      <c r="D2895" s="10">
        <f t="shared" ca="1" si="382"/>
        <v>0.21850618330707949</v>
      </c>
      <c r="E2895" s="59">
        <f ca="1">IF(_xlfn.NORM.INV(D2895,'Input Parameters'!$E$20,'Input Parameters'!$F$20)&lt;3500,3500,IF(_xlfn.NORM.INV(D2895,'Input Parameters'!$E$20,'Input Parameters'!$F$20)&gt;5500,5500,_xlfn.NORM.INV(D2895,'Input Parameters'!$E$20,'Input Parameters'!$F$20)))</f>
        <v>4255.9262799112639</v>
      </c>
      <c r="F2895" s="10">
        <f t="shared" ca="1" si="383"/>
        <v>0.82628851391950597</v>
      </c>
      <c r="G2895" s="61">
        <f ca="1">_xlfn.NORM.INV(F2895,'Input Parameters'!$E$21,'Input Parameters'!$F$21)</f>
        <v>292.23525299965854</v>
      </c>
      <c r="H2895" s="54">
        <f ca="1">EXP(E2895*(1/'Input Parameters'!$E$22-1/G2895))</f>
        <v>0.96270215238137169</v>
      </c>
      <c r="I2895" s="10">
        <f t="shared" ca="1" si="384"/>
        <v>2.4377730694462363E-2</v>
      </c>
      <c r="J2895" s="29">
        <f ca="1">_xlfn.BETA.INV(I2895,'Input Parameters'!$L$24,'Input Parameters'!$M$24,'Input Parameters'!$J$24,'Input Parameters'!$K$24)</f>
        <v>0.29306379581293951</v>
      </c>
      <c r="K2895" s="156">
        <f ca="1">('Input Parameters'!$E$25/'Input Parameters'!$E$31)^$J2895</f>
        <v>0.12217423148123291</v>
      </c>
      <c r="L2895" s="66">
        <f ca="1">$H2895*$C2895*'Input Parameters'!$E$23*K2895</f>
        <v>67.461107127881263</v>
      </c>
      <c r="M2895" s="23">
        <f t="shared" ca="1" si="385"/>
        <v>0.51120316904024643</v>
      </c>
      <c r="N2895" s="15">
        <f ca="1">_xlfn.NORM.INV(M2895,'Input Parameters'!$E$26,'Input Parameters'!$F$26)</f>
        <v>3.4589803317813583E-2</v>
      </c>
      <c r="O2895" s="8">
        <f t="shared" ca="1" si="386"/>
        <v>0.63671497297735835</v>
      </c>
      <c r="P2895" s="29">
        <f ca="1">_xlfn.LOGNORM.INV(O2895,'Input Parameters'!$H$27,'Input Parameters'!$I$27)</f>
        <v>1.6618299082637349</v>
      </c>
      <c r="Q2895" s="10"/>
      <c r="R2895" s="15">
        <f>'Input Parameters'!$E$28</f>
        <v>12.7</v>
      </c>
      <c r="S2895" s="10">
        <f t="shared" ca="1" si="387"/>
        <v>0.6699532513770684</v>
      </c>
      <c r="T2895" s="25">
        <f ca="1">_xlfn.LOGNORM.INV(S2895,'Input Parameters'!$H$29,'Input Parameters'!$I$29)</f>
        <v>61.179247711812792</v>
      </c>
      <c r="U2895" s="10">
        <f t="shared" ca="1" si="388"/>
        <v>0.27409125314501215</v>
      </c>
      <c r="V2895" s="29">
        <f ca="1">IF('Input Parameters'!$D$30="Beta",_xlfn.BETA.INV(U2895,'Input Parameters'!$L$30,'Input Parameters'!$M$30,'Input Parameters'!$J$30,'Input Parameters'!$K$30),IF('Input Parameters'!$D$30="LogNorm",_xlfn.LOGNORM.INV(U2895,'Input Parameters'!$H$30,'Input Parameters'!$I$30)))</f>
        <v>0.78852417860713464</v>
      </c>
      <c r="W2895" s="2">
        <f ca="1">N2895+(P2895-N2895)*(1-ERF((T2895-R2895)/(2*SQRT(L2895*'Input Parameters'!$E$31))))</f>
        <v>1.1352757996526706</v>
      </c>
      <c r="X2895">
        <f t="shared" ca="1" si="389"/>
        <v>0</v>
      </c>
      <c r="Y2895" s="7"/>
    </row>
    <row r="2896" spans="1:25" ht="15" customHeight="1" x14ac:dyDescent="0.3">
      <c r="A2896" s="130">
        <v>2889</v>
      </c>
      <c r="B2896" s="10">
        <f t="shared" ca="1" si="381"/>
        <v>0.91302841065076334</v>
      </c>
      <c r="C2896" s="57">
        <f ca="1">_xlfn.NORM.INV(B2896,'Input Parameters'!$E$19,'Input Parameters'!$F$19)</f>
        <v>682.18976547456725</v>
      </c>
      <c r="D2896" s="10">
        <f t="shared" ca="1" si="382"/>
        <v>0.1763825402426884</v>
      </c>
      <c r="E2896" s="59">
        <f ca="1">IF(_xlfn.NORM.INV(D2896,'Input Parameters'!$E$20,'Input Parameters'!$F$20)&lt;3500,3500,IF(_xlfn.NORM.INV(D2896,'Input Parameters'!$E$20,'Input Parameters'!$F$20)&gt;5500,5500,_xlfn.NORM.INV(D2896,'Input Parameters'!$E$20,'Input Parameters'!$F$20)))</f>
        <v>4149.53248434947</v>
      </c>
      <c r="F2896" s="10">
        <f t="shared" ca="1" si="383"/>
        <v>0.61431308710515276</v>
      </c>
      <c r="G2896" s="61">
        <f ca="1">_xlfn.NORM.INV(F2896,'Input Parameters'!$E$21,'Input Parameters'!$F$21)</f>
        <v>287.13394577279587</v>
      </c>
      <c r="H2896" s="54">
        <f ca="1">EXP(E2896*(1/'Input Parameters'!$E$22-1/G2896))</f>
        <v>0.7487652638321044</v>
      </c>
      <c r="I2896" s="10">
        <f t="shared" ca="1" si="384"/>
        <v>0.42940861845736933</v>
      </c>
      <c r="J2896" s="29">
        <f ca="1">_xlfn.BETA.INV(I2896,'Input Parameters'!$L$24,'Input Parameters'!$M$24,'Input Parameters'!$J$24,'Input Parameters'!$K$24)</f>
        <v>0.57828306240977034</v>
      </c>
      <c r="K2896" s="156">
        <f ca="1">('Input Parameters'!$E$25/'Input Parameters'!$E$31)^$J2896</f>
        <v>1.5790589027315435E-2</v>
      </c>
      <c r="L2896" s="66">
        <f ca="1">$H2896*$C2896*'Input Parameters'!$E$23*K2896</f>
        <v>8.065832870875461</v>
      </c>
      <c r="M2896" s="23">
        <f t="shared" ca="1" si="385"/>
        <v>0.71557928846352292</v>
      </c>
      <c r="N2896" s="15">
        <f ca="1">_xlfn.NORM.INV(M2896,'Input Parameters'!$E$26,'Input Parameters'!$F$26)</f>
        <v>4.5964931079891136E-2</v>
      </c>
      <c r="O2896" s="8">
        <f t="shared" ca="1" si="386"/>
        <v>0.17960410296400298</v>
      </c>
      <c r="P2896" s="29">
        <f ca="1">_xlfn.LOGNORM.INV(O2896,'Input Parameters'!$H$27,'Input Parameters'!$I$27)</f>
        <v>0.94892682365508141</v>
      </c>
      <c r="Q2896" s="10"/>
      <c r="R2896" s="15">
        <f>'Input Parameters'!$E$28</f>
        <v>12.7</v>
      </c>
      <c r="S2896" s="10">
        <f t="shared" ca="1" si="387"/>
        <v>0.51038203590670295</v>
      </c>
      <c r="T2896" s="25">
        <f ca="1">_xlfn.LOGNORM.INV(S2896,'Input Parameters'!$H$29,'Input Parameters'!$I$29)</f>
        <v>58.402235825856522</v>
      </c>
      <c r="U2896" s="10">
        <f t="shared" ca="1" si="388"/>
        <v>0.66057037135915653</v>
      </c>
      <c r="V2896" s="29">
        <f ca="1">IF('Input Parameters'!$D$30="Beta",_xlfn.BETA.INV(U2896,'Input Parameters'!$L$30,'Input Parameters'!$M$30,'Input Parameters'!$J$30,'Input Parameters'!$K$30),IF('Input Parameters'!$D$30="LogNorm",_xlfn.LOGNORM.INV(U2896,'Input Parameters'!$H$30,'Input Parameters'!$I$30)))</f>
        <v>1.1764176029464983</v>
      </c>
      <c r="W2896" s="2">
        <f ca="1">N2896+(P2896-N2896)*(1-ERF((T2896-R2896)/(2*SQRT(L2896*'Input Parameters'!$E$31))))</f>
        <v>0.27637289414010546</v>
      </c>
      <c r="X2896">
        <f t="shared" ca="1" si="389"/>
        <v>1</v>
      </c>
      <c r="Y2896" s="7"/>
    </row>
    <row r="2897" spans="1:25" ht="15" customHeight="1" x14ac:dyDescent="0.3">
      <c r="A2897" s="130">
        <v>2890</v>
      </c>
      <c r="B2897" s="10">
        <f t="shared" ca="1" si="381"/>
        <v>0.67051428461272689</v>
      </c>
      <c r="C2897" s="57">
        <f ca="1">_xlfn.NORM.INV(B2897,'Input Parameters'!$E$19,'Input Parameters'!$F$19)</f>
        <v>604.59269783886702</v>
      </c>
      <c r="D2897" s="10">
        <f t="shared" ca="1" si="382"/>
        <v>0.832177333369719</v>
      </c>
      <c r="E2897" s="59">
        <f ca="1">IF(_xlfn.NORM.INV(D2897,'Input Parameters'!$E$20,'Input Parameters'!$F$20)&lt;3500,3500,IF(_xlfn.NORM.INV(D2897,'Input Parameters'!$E$20,'Input Parameters'!$F$20)&gt;5500,5500,_xlfn.NORM.INV(D2897,'Input Parameters'!$E$20,'Input Parameters'!$F$20)))</f>
        <v>5473.9635806199185</v>
      </c>
      <c r="F2897" s="10">
        <f t="shared" ca="1" si="383"/>
        <v>0.27264807233514365</v>
      </c>
      <c r="G2897" s="61">
        <f ca="1">_xlfn.NORM.INV(F2897,'Input Parameters'!$E$21,'Input Parameters'!$F$21)</f>
        <v>280.09608571978316</v>
      </c>
      <c r="H2897" s="54">
        <f ca="1">EXP(E2897*(1/'Input Parameters'!$E$22-1/G2897))</f>
        <v>0.42286856206804369</v>
      </c>
      <c r="I2897" s="10">
        <f t="shared" ca="1" si="384"/>
        <v>0.16069761978733499</v>
      </c>
      <c r="J2897" s="29">
        <f ca="1">_xlfn.BETA.INV(I2897,'Input Parameters'!$L$24,'Input Parameters'!$M$24,'Input Parameters'!$J$24,'Input Parameters'!$K$24)</f>
        <v>0.44404231722606302</v>
      </c>
      <c r="K2897" s="156">
        <f ca="1">('Input Parameters'!$E$25/'Input Parameters'!$E$31)^$J2897</f>
        <v>4.1363403803355819E-2</v>
      </c>
      <c r="L2897" s="66">
        <f ca="1">$H2897*$C2897*'Input Parameters'!$E$23*K2897</f>
        <v>10.575102031178819</v>
      </c>
      <c r="M2897" s="23">
        <f t="shared" ca="1" si="385"/>
        <v>0.81271288597656821</v>
      </c>
      <c r="N2897" s="15">
        <f ca="1">_xlfn.NORM.INV(M2897,'Input Parameters'!$E$26,'Input Parameters'!$F$26)</f>
        <v>5.2646693105633344E-2</v>
      </c>
      <c r="O2897" s="8">
        <f t="shared" ca="1" si="386"/>
        <v>0.79346743514725959</v>
      </c>
      <c r="P2897" s="29">
        <f ca="1">_xlfn.LOGNORM.INV(O2897,'Input Parameters'!$H$27,'Input Parameters'!$I$27)</f>
        <v>2.0448621571841832</v>
      </c>
      <c r="Q2897" s="10"/>
      <c r="R2897" s="15">
        <f>'Input Parameters'!$E$28</f>
        <v>12.7</v>
      </c>
      <c r="S2897" s="10">
        <f t="shared" ca="1" si="387"/>
        <v>0.55673506606345791</v>
      </c>
      <c r="T2897" s="25">
        <f ca="1">_xlfn.LOGNORM.INV(S2897,'Input Parameters'!$H$29,'Input Parameters'!$I$29)</f>
        <v>59.172272180059153</v>
      </c>
      <c r="U2897" s="10">
        <f t="shared" ca="1" si="388"/>
        <v>0.53427657678808593</v>
      </c>
      <c r="V2897" s="29">
        <f ca="1">IF('Input Parameters'!$D$30="Beta",_xlfn.BETA.INV(U2897,'Input Parameters'!$L$30,'Input Parameters'!$M$30,'Input Parameters'!$J$30,'Input Parameters'!$K$30),IF('Input Parameters'!$D$30="LogNorm",_xlfn.LOGNORM.INV(U2897,'Input Parameters'!$H$30,'Input Parameters'!$I$30)))</f>
        <v>1.0336851367063415</v>
      </c>
      <c r="W2897" s="2">
        <f ca="1">N2897+(P2897-N2897)*(1-ERF((T2897-R2897)/(2*SQRT(L2897*'Input Parameters'!$E$31))))</f>
        <v>0.67472684123943782</v>
      </c>
      <c r="X2897">
        <f t="shared" ca="1" si="389"/>
        <v>1</v>
      </c>
      <c r="Y2897" s="7"/>
    </row>
    <row r="2898" spans="1:25" ht="15" customHeight="1" x14ac:dyDescent="0.3">
      <c r="A2898" s="130">
        <v>2891</v>
      </c>
      <c r="B2898" s="10">
        <f t="shared" ca="1" si="381"/>
        <v>0.96468713555293151</v>
      </c>
      <c r="C2898" s="57">
        <f ca="1">_xlfn.NORM.INV(B2898,'Input Parameters'!$E$19,'Input Parameters'!$F$19)</f>
        <v>720.0655615952528</v>
      </c>
      <c r="D2898" s="10">
        <f t="shared" ca="1" si="382"/>
        <v>0.84642107820916279</v>
      </c>
      <c r="E2898" s="59">
        <f ca="1">IF(_xlfn.NORM.INV(D2898,'Input Parameters'!$E$20,'Input Parameters'!$F$20)&lt;3500,3500,IF(_xlfn.NORM.INV(D2898,'Input Parameters'!$E$20,'Input Parameters'!$F$20)&gt;5500,5500,_xlfn.NORM.INV(D2898,'Input Parameters'!$E$20,'Input Parameters'!$F$20)))</f>
        <v>5500</v>
      </c>
      <c r="F2898" s="10">
        <f t="shared" ca="1" si="383"/>
        <v>0.96561648791758348</v>
      </c>
      <c r="G2898" s="61">
        <f ca="1">_xlfn.NORM.INV(F2898,'Input Parameters'!$E$21,'Input Parameters'!$F$21)</f>
        <v>299.15478611927949</v>
      </c>
      <c r="H2898" s="54">
        <f ca="1">EXP(E2898*(1/'Input Parameters'!$E$22-1/G2898))</f>
        <v>1.4713786684810062</v>
      </c>
      <c r="I2898" s="10">
        <f t="shared" ca="1" si="384"/>
        <v>0.47175992105565989</v>
      </c>
      <c r="J2898" s="29">
        <f ca="1">_xlfn.BETA.INV(I2898,'Input Parameters'!$L$24,'Input Parameters'!$M$24,'Input Parameters'!$J$24,'Input Parameters'!$K$24)</f>
        <v>0.59571161522760896</v>
      </c>
      <c r="K2898" s="156">
        <f ca="1">('Input Parameters'!$E$25/'Input Parameters'!$E$31)^$J2898</f>
        <v>1.3934803727131738E-2</v>
      </c>
      <c r="L2898" s="66">
        <f ca="1">$H2898*$C2898*'Input Parameters'!$E$23*K2898</f>
        <v>14.763772760410205</v>
      </c>
      <c r="M2898" s="23">
        <f t="shared" ca="1" si="385"/>
        <v>0.27015463232801995</v>
      </c>
      <c r="N2898" s="15">
        <f ca="1">_xlfn.NORM.INV(M2898,'Input Parameters'!$E$26,'Input Parameters'!$F$26)</f>
        <v>2.114074680989475E-2</v>
      </c>
      <c r="O2898" s="8">
        <f t="shared" ca="1" si="386"/>
        <v>0.27414227669189606</v>
      </c>
      <c r="P2898" s="29">
        <f ca="1">_xlfn.LOGNORM.INV(O2898,'Input Parameters'!$H$27,'Input Parameters'!$I$27)</f>
        <v>1.0915712278363137</v>
      </c>
      <c r="Q2898" s="10"/>
      <c r="R2898" s="15">
        <f>'Input Parameters'!$E$28</f>
        <v>12.7</v>
      </c>
      <c r="S2898" s="10">
        <f t="shared" ca="1" si="387"/>
        <v>0.51871998022152832</v>
      </c>
      <c r="T2898" s="25">
        <f ca="1">_xlfn.LOGNORM.INV(S2898,'Input Parameters'!$H$29,'Input Parameters'!$I$29)</f>
        <v>58.53953300518257</v>
      </c>
      <c r="U2898" s="10">
        <f t="shared" ca="1" si="388"/>
        <v>0.12727820489562136</v>
      </c>
      <c r="V2898" s="29">
        <f ca="1">IF('Input Parameters'!$D$30="Beta",_xlfn.BETA.INV(U2898,'Input Parameters'!$L$30,'Input Parameters'!$M$30,'Input Parameters'!$J$30,'Input Parameters'!$K$30),IF('Input Parameters'!$D$30="LogNorm",_xlfn.LOGNORM.INV(U2898,'Input Parameters'!$H$30,'Input Parameters'!$I$30)))</f>
        <v>0.63756967143513932</v>
      </c>
      <c r="W2898" s="2">
        <f ca="1">N2898+(P2898-N2898)*(1-ERF((T2898-R2898)/(2*SQRT(L2898*'Input Parameters'!$E$31))))</f>
        <v>0.44813962750006259</v>
      </c>
      <c r="X2898">
        <f t="shared" ca="1" si="389"/>
        <v>1</v>
      </c>
      <c r="Y2898" s="7"/>
    </row>
    <row r="2899" spans="1:25" ht="15" customHeight="1" x14ac:dyDescent="0.3">
      <c r="A2899" s="130">
        <v>2892</v>
      </c>
      <c r="B2899" s="10">
        <f t="shared" ca="1" si="381"/>
        <v>0.48790129139343219</v>
      </c>
      <c r="C2899" s="57">
        <f ca="1">_xlfn.NORM.INV(B2899,'Input Parameters'!$E$19,'Input Parameters'!$F$19)</f>
        <v>564.73697850541851</v>
      </c>
      <c r="D2899" s="10">
        <f t="shared" ca="1" si="382"/>
        <v>6.7320669448415194E-2</v>
      </c>
      <c r="E2899" s="59">
        <f ca="1">IF(_xlfn.NORM.INV(D2899,'Input Parameters'!$E$20,'Input Parameters'!$F$20)&lt;3500,3500,IF(_xlfn.NORM.INV(D2899,'Input Parameters'!$E$20,'Input Parameters'!$F$20)&gt;5500,5500,_xlfn.NORM.INV(D2899,'Input Parameters'!$E$20,'Input Parameters'!$F$20)))</f>
        <v>3752.7669149452804</v>
      </c>
      <c r="F2899" s="10">
        <f t="shared" ca="1" si="383"/>
        <v>0.22331837577115288</v>
      </c>
      <c r="G2899" s="61">
        <f ca="1">_xlfn.NORM.INV(F2899,'Input Parameters'!$E$21,'Input Parameters'!$F$21)</f>
        <v>278.86827265346449</v>
      </c>
      <c r="H2899" s="54">
        <f ca="1">EXP(E2899*(1/'Input Parameters'!$E$22-1/G2899))</f>
        <v>0.52254042556521685</v>
      </c>
      <c r="I2899" s="10">
        <f t="shared" ca="1" si="384"/>
        <v>0.20860659227084433</v>
      </c>
      <c r="J2899" s="29">
        <f ca="1">_xlfn.BETA.INV(I2899,'Input Parameters'!$L$24,'Input Parameters'!$M$24,'Input Parameters'!$J$24,'Input Parameters'!$K$24)</f>
        <v>0.47367138047827934</v>
      </c>
      <c r="K2899" s="156">
        <f ca="1">('Input Parameters'!$E$25/'Input Parameters'!$E$31)^$J2899</f>
        <v>3.344328518170072E-2</v>
      </c>
      <c r="L2899" s="66">
        <f ca="1">$H2899*$C2899*'Input Parameters'!$E$23*K2899</f>
        <v>9.8690432623610231</v>
      </c>
      <c r="M2899" s="23">
        <f t="shared" ca="1" si="385"/>
        <v>0.57920031650975412</v>
      </c>
      <c r="N2899" s="15">
        <f ca="1">_xlfn.NORM.INV(M2899,'Input Parameters'!$E$26,'Input Parameters'!$F$26)</f>
        <v>3.8196810495127444E-2</v>
      </c>
      <c r="O2899" s="8">
        <f t="shared" ca="1" si="386"/>
        <v>0.57601598747198901</v>
      </c>
      <c r="P2899" s="29">
        <f ca="1">_xlfn.LOGNORM.INV(O2899,'Input Parameters'!$H$27,'Input Parameters'!$I$27)</f>
        <v>1.5496471494394208</v>
      </c>
      <c r="Q2899" s="10"/>
      <c r="R2899" s="15">
        <f>'Input Parameters'!$E$28</f>
        <v>12.7</v>
      </c>
      <c r="S2899" s="10">
        <f t="shared" ca="1" si="387"/>
        <v>0.78316951117589761</v>
      </c>
      <c r="T2899" s="25">
        <f ca="1">_xlfn.LOGNORM.INV(S2899,'Input Parameters'!$H$29,'Input Parameters'!$I$29)</f>
        <v>63.582325640519528</v>
      </c>
      <c r="U2899" s="10">
        <f t="shared" ca="1" si="388"/>
        <v>0.3996935416694164</v>
      </c>
      <c r="V2899" s="29">
        <f ca="1">IF('Input Parameters'!$D$30="Beta",_xlfn.BETA.INV(U2899,'Input Parameters'!$L$30,'Input Parameters'!$M$30,'Input Parameters'!$J$30,'Input Parameters'!$K$30),IF('Input Parameters'!$D$30="LogNorm",_xlfn.LOGNORM.INV(U2899,'Input Parameters'!$H$30,'Input Parameters'!$I$30)))</f>
        <v>0.90392183161783257</v>
      </c>
      <c r="W2899" s="2">
        <f ca="1">N2899+(P2899-N2899)*(1-ERF((T2899-R2899)/(2*SQRT(L2899*'Input Parameters'!$E$31))))</f>
        <v>0.41921860244267256</v>
      </c>
      <c r="X2899">
        <f t="shared" ca="1" si="389"/>
        <v>1</v>
      </c>
      <c r="Y2899" s="7"/>
    </row>
    <row r="2900" spans="1:25" ht="15" customHeight="1" x14ac:dyDescent="0.3">
      <c r="A2900" s="130">
        <v>2893</v>
      </c>
      <c r="B2900" s="10">
        <f t="shared" ca="1" si="381"/>
        <v>9.226832974320176E-2</v>
      </c>
      <c r="C2900" s="57">
        <f ca="1">_xlfn.NORM.INV(B2900,'Input Parameters'!$E$19,'Input Parameters'!$F$19)</f>
        <v>455.17564613994637</v>
      </c>
      <c r="D2900" s="10">
        <f t="shared" ca="1" si="382"/>
        <v>0.16998665970371274</v>
      </c>
      <c r="E2900" s="59">
        <f ca="1">IF(_xlfn.NORM.INV(D2900,'Input Parameters'!$E$20,'Input Parameters'!$F$20)&lt;3500,3500,IF(_xlfn.NORM.INV(D2900,'Input Parameters'!$E$20,'Input Parameters'!$F$20)&gt;5500,5500,_xlfn.NORM.INV(D2900,'Input Parameters'!$E$20,'Input Parameters'!$F$20)))</f>
        <v>4132.047419767845</v>
      </c>
      <c r="F2900" s="10">
        <f t="shared" ca="1" si="383"/>
        <v>0.26438327633620784</v>
      </c>
      <c r="G2900" s="61">
        <f ca="1">_xlfn.NORM.INV(F2900,'Input Parameters'!$E$21,'Input Parameters'!$F$21)</f>
        <v>279.8990645602679</v>
      </c>
      <c r="H2900" s="54">
        <f ca="1">EXP(E2900*(1/'Input Parameters'!$E$22-1/G2900))</f>
        <v>0.51680844699904527</v>
      </c>
      <c r="I2900" s="10">
        <f t="shared" ca="1" si="384"/>
        <v>0.76770239764534542</v>
      </c>
      <c r="J2900" s="29">
        <f ca="1">_xlfn.BETA.INV(I2900,'Input Parameters'!$L$24,'Input Parameters'!$M$24,'Input Parameters'!$J$24,'Input Parameters'!$K$24)</f>
        <v>0.71914995264845638</v>
      </c>
      <c r="K2900" s="156">
        <f ca="1">('Input Parameters'!$E$25/'Input Parameters'!$E$31)^$J2900</f>
        <v>5.7482690297783155E-3</v>
      </c>
      <c r="L2900" s="66">
        <f ca="1">$H2900*$C2900*'Input Parameters'!$E$23*K2900</f>
        <v>1.3522148670177714</v>
      </c>
      <c r="M2900" s="23">
        <f t="shared" ca="1" si="385"/>
        <v>0.65713377163999764</v>
      </c>
      <c r="N2900" s="15">
        <f ca="1">_xlfn.NORM.INV(M2900,'Input Parameters'!$E$26,'Input Parameters'!$F$26)</f>
        <v>4.2497716935836705E-2</v>
      </c>
      <c r="O2900" s="8">
        <f t="shared" ca="1" si="386"/>
        <v>0.74452081663690839</v>
      </c>
      <c r="P2900" s="29">
        <f ca="1">_xlfn.LOGNORM.INV(O2900,'Input Parameters'!$H$27,'Input Parameters'!$I$27)</f>
        <v>1.9041372725157524</v>
      </c>
      <c r="Q2900" s="10"/>
      <c r="R2900" s="15">
        <f>'Input Parameters'!$E$28</f>
        <v>12.7</v>
      </c>
      <c r="S2900" s="10">
        <f t="shared" ca="1" si="387"/>
        <v>0.16026489833819046</v>
      </c>
      <c r="T2900" s="25">
        <f ca="1">_xlfn.LOGNORM.INV(S2900,'Input Parameters'!$H$29,'Input Parameters'!$I$29)</f>
        <v>52.086365124267694</v>
      </c>
      <c r="U2900" s="10">
        <f t="shared" ca="1" si="388"/>
        <v>0.70171779478858431</v>
      </c>
      <c r="V2900" s="29">
        <f ca="1">IF('Input Parameters'!$D$30="Beta",_xlfn.BETA.INV(U2900,'Input Parameters'!$L$30,'Input Parameters'!$M$30,'Input Parameters'!$J$30,'Input Parameters'!$K$30),IF('Input Parameters'!$D$30="LogNorm",_xlfn.LOGNORM.INV(U2900,'Input Parameters'!$H$30,'Input Parameters'!$I$30)))</f>
        <v>1.2311549143331129</v>
      </c>
      <c r="W2900" s="2">
        <f ca="1">N2900+(P2900-N2900)*(1-ERF((T2900-R2900)/(2*SQRT(L2900*'Input Parameters'!$E$31))))</f>
        <v>7.3437667228842152E-2</v>
      </c>
      <c r="X2900">
        <f t="shared" ca="1" si="389"/>
        <v>1</v>
      </c>
      <c r="Y2900" s="7"/>
    </row>
    <row r="2901" spans="1:25" ht="15" customHeight="1" x14ac:dyDescent="0.3">
      <c r="A2901" s="130">
        <v>2894</v>
      </c>
      <c r="B2901" s="10">
        <f t="shared" ca="1" si="381"/>
        <v>7.7483712605221244E-2</v>
      </c>
      <c r="C2901" s="57">
        <f ca="1">_xlfn.NORM.INV(B2901,'Input Parameters'!$E$19,'Input Parameters'!$F$19)</f>
        <v>447.12387476538868</v>
      </c>
      <c r="D2901" s="10">
        <f t="shared" ca="1" si="382"/>
        <v>0.75249592632852502</v>
      </c>
      <c r="E2901" s="59">
        <f ca="1">IF(_xlfn.NORM.INV(D2901,'Input Parameters'!$E$20,'Input Parameters'!$F$20)&lt;3500,3500,IF(_xlfn.NORM.INV(D2901,'Input Parameters'!$E$20,'Input Parameters'!$F$20)&gt;5500,5500,_xlfn.NORM.INV(D2901,'Input Parameters'!$E$20,'Input Parameters'!$F$20)))</f>
        <v>5277.6555376339238</v>
      </c>
      <c r="F2901" s="10">
        <f t="shared" ca="1" si="383"/>
        <v>0.37462358065888801</v>
      </c>
      <c r="G2901" s="61">
        <f ca="1">_xlfn.NORM.INV(F2901,'Input Parameters'!$E$21,'Input Parameters'!$F$21)</f>
        <v>282.33769090289229</v>
      </c>
      <c r="H2901" s="54">
        <f ca="1">EXP(E2901*(1/'Input Parameters'!$E$22-1/G2901))</f>
        <v>0.50650044480674594</v>
      </c>
      <c r="I2901" s="10">
        <f t="shared" ca="1" si="384"/>
        <v>0.34973316770748575</v>
      </c>
      <c r="J2901" s="29">
        <f ca="1">_xlfn.BETA.INV(I2901,'Input Parameters'!$L$24,'Input Parameters'!$M$24,'Input Parameters'!$J$24,'Input Parameters'!$K$24)</f>
        <v>0.54405406862280081</v>
      </c>
      <c r="K2901" s="156">
        <f ca="1">('Input Parameters'!$E$25/'Input Parameters'!$E$31)^$J2901</f>
        <v>2.0185357230139454E-2</v>
      </c>
      <c r="L2901" s="66">
        <f ca="1">$H2901*$C2901*'Input Parameters'!$E$23*K2901</f>
        <v>4.5713463920693158</v>
      </c>
      <c r="M2901" s="23">
        <f t="shared" ca="1" si="385"/>
        <v>0.28619062034481624</v>
      </c>
      <c r="N2901" s="15">
        <f ca="1">_xlfn.NORM.INV(M2901,'Input Parameters'!$E$26,'Input Parameters'!$F$26)</f>
        <v>2.21444919307856E-2</v>
      </c>
      <c r="O2901" s="8">
        <f t="shared" ca="1" si="386"/>
        <v>0.76982552707485175</v>
      </c>
      <c r="P2901" s="29">
        <f ca="1">_xlfn.LOGNORM.INV(O2901,'Input Parameters'!$H$27,'Input Parameters'!$I$27)</f>
        <v>1.9735455180047965</v>
      </c>
      <c r="Q2901" s="10"/>
      <c r="R2901" s="15">
        <f>'Input Parameters'!$E$28</f>
        <v>12.7</v>
      </c>
      <c r="S2901" s="10">
        <f t="shared" ca="1" si="387"/>
        <v>0.58420467812832555</v>
      </c>
      <c r="T2901" s="25">
        <f ca="1">_xlfn.LOGNORM.INV(S2901,'Input Parameters'!$H$29,'Input Parameters'!$I$29)</f>
        <v>59.638915384669318</v>
      </c>
      <c r="U2901" s="10">
        <f t="shared" ca="1" si="388"/>
        <v>5.1565589387520205E-2</v>
      </c>
      <c r="V2901" s="29">
        <f ca="1">IF('Input Parameters'!$D$30="Beta",_xlfn.BETA.INV(U2901,'Input Parameters'!$L$30,'Input Parameters'!$M$30,'Input Parameters'!$J$30,'Input Parameters'!$K$30),IF('Input Parameters'!$D$30="LogNorm",_xlfn.LOGNORM.INV(U2901,'Input Parameters'!$H$30,'Input Parameters'!$I$30)))</f>
        <v>0.52543893229520588</v>
      </c>
      <c r="W2901" s="2">
        <f ca="1">N2901+(P2901-N2901)*(1-ERF((T2901-R2901)/(2*SQRT(L2901*'Input Parameters'!$E$31))))</f>
        <v>0.25743092425821767</v>
      </c>
      <c r="X2901">
        <f t="shared" ca="1" si="389"/>
        <v>1</v>
      </c>
      <c r="Y2901" s="7"/>
    </row>
    <row r="2902" spans="1:25" ht="15" customHeight="1" x14ac:dyDescent="0.3">
      <c r="A2902" s="130">
        <v>2895</v>
      </c>
      <c r="B2902" s="10">
        <f t="shared" ca="1" si="381"/>
        <v>6.7521752981388516E-2</v>
      </c>
      <c r="C2902" s="57">
        <f ca="1">_xlfn.NORM.INV(B2902,'Input Parameters'!$E$19,'Input Parameters'!$F$19)</f>
        <v>441.01427247436942</v>
      </c>
      <c r="D2902" s="10">
        <f t="shared" ca="1" si="382"/>
        <v>0.81478779761809528</v>
      </c>
      <c r="E2902" s="59">
        <f ca="1">IF(_xlfn.NORM.INV(D2902,'Input Parameters'!$E$20,'Input Parameters'!$F$20)&lt;3500,3500,IF(_xlfn.NORM.INV(D2902,'Input Parameters'!$E$20,'Input Parameters'!$F$20)&gt;5500,5500,_xlfn.NORM.INV(D2902,'Input Parameters'!$E$20,'Input Parameters'!$F$20)))</f>
        <v>5426.9750701310095</v>
      </c>
      <c r="F2902" s="10">
        <f t="shared" ca="1" si="383"/>
        <v>0.48469890708621821</v>
      </c>
      <c r="G2902" s="61">
        <f ca="1">_xlfn.NORM.INV(F2902,'Input Parameters'!$E$21,'Input Parameters'!$F$21)</f>
        <v>284.54846241528247</v>
      </c>
      <c r="H2902" s="54">
        <f ca="1">EXP(E2902*(1/'Input Parameters'!$E$22-1/G2902))</f>
        <v>0.57687162474094289</v>
      </c>
      <c r="I2902" s="10">
        <f t="shared" ca="1" si="384"/>
        <v>0.26574307502077765</v>
      </c>
      <c r="J2902" s="29">
        <f ca="1">_xlfn.BETA.INV(I2902,'Input Parameters'!$L$24,'Input Parameters'!$M$24,'Input Parameters'!$J$24,'Input Parameters'!$K$24)</f>
        <v>0.50436433259435209</v>
      </c>
      <c r="K2902" s="156">
        <f ca="1">('Input Parameters'!$E$25/'Input Parameters'!$E$31)^$J2902</f>
        <v>2.6834105388926641E-2</v>
      </c>
      <c r="L2902" s="66">
        <f ca="1">$H2902*$C2902*'Input Parameters'!$E$23*K2902</f>
        <v>6.8268277181469319</v>
      </c>
      <c r="M2902" s="23">
        <f t="shared" ca="1" si="385"/>
        <v>0.59599980930274543</v>
      </c>
      <c r="N2902" s="15">
        <f ca="1">_xlfn.NORM.INV(M2902,'Input Parameters'!$E$26,'Input Parameters'!$F$26)</f>
        <v>3.9103135976653172E-2</v>
      </c>
      <c r="O2902" s="8">
        <f t="shared" ca="1" si="386"/>
        <v>0.60788350357762455</v>
      </c>
      <c r="P2902" s="29">
        <f ca="1">_xlfn.LOGNORM.INV(O2902,'Input Parameters'!$H$27,'Input Parameters'!$I$27)</f>
        <v>1.6069646388158132</v>
      </c>
      <c r="Q2902" s="10"/>
      <c r="R2902" s="15">
        <f>'Input Parameters'!$E$28</f>
        <v>12.7</v>
      </c>
      <c r="S2902" s="10">
        <f t="shared" ca="1" si="387"/>
        <v>0.77315300383269547</v>
      </c>
      <c r="T2902" s="25">
        <f ca="1">_xlfn.LOGNORM.INV(S2902,'Input Parameters'!$H$29,'Input Parameters'!$I$29)</f>
        <v>63.342412150202996</v>
      </c>
      <c r="U2902" s="10">
        <f t="shared" ca="1" si="388"/>
        <v>0.22671196798762616</v>
      </c>
      <c r="V2902" s="29">
        <f ca="1">IF('Input Parameters'!$D$30="Beta",_xlfn.BETA.INV(U2902,'Input Parameters'!$L$30,'Input Parameters'!$M$30,'Input Parameters'!$J$30,'Input Parameters'!$K$30),IF('Input Parameters'!$D$30="LogNorm",_xlfn.LOGNORM.INV(U2902,'Input Parameters'!$H$30,'Input Parameters'!$I$30)))</f>
        <v>0.74345898090005191</v>
      </c>
      <c r="W2902" s="2">
        <f ca="1">N2902+(P2902-N2902)*(1-ERF((T2902-R2902)/(2*SQRT(L2902*'Input Parameters'!$E$31))))</f>
        <v>0.30645514751980812</v>
      </c>
      <c r="X2902">
        <f t="shared" ca="1" si="389"/>
        <v>1</v>
      </c>
      <c r="Y2902" s="7"/>
    </row>
    <row r="2903" spans="1:25" ht="15" customHeight="1" x14ac:dyDescent="0.3">
      <c r="A2903" s="130">
        <v>2896</v>
      </c>
      <c r="B2903" s="10">
        <f t="shared" ca="1" si="381"/>
        <v>0.54260956277480343</v>
      </c>
      <c r="C2903" s="57">
        <f ca="1">_xlfn.NORM.INV(B2903,'Input Parameters'!$E$19,'Input Parameters'!$F$19)</f>
        <v>576.34236332115597</v>
      </c>
      <c r="D2903" s="10">
        <f t="shared" ca="1" si="382"/>
        <v>0.92202273930982348</v>
      </c>
      <c r="E2903" s="59">
        <f ca="1">IF(_xlfn.NORM.INV(D2903,'Input Parameters'!$E$20,'Input Parameters'!$F$20)&lt;3500,3500,IF(_xlfn.NORM.INV(D2903,'Input Parameters'!$E$20,'Input Parameters'!$F$20)&gt;5500,5500,_xlfn.NORM.INV(D2903,'Input Parameters'!$E$20,'Input Parameters'!$F$20)))</f>
        <v>5500</v>
      </c>
      <c r="F2903" s="10">
        <f t="shared" ca="1" si="383"/>
        <v>0.69795409655417828</v>
      </c>
      <c r="G2903" s="61">
        <f ca="1">_xlfn.NORM.INV(F2903,'Input Parameters'!$E$21,'Input Parameters'!$F$21)</f>
        <v>288.92560892386837</v>
      </c>
      <c r="H2903" s="54">
        <f ca="1">EXP(E2903*(1/'Input Parameters'!$E$22-1/G2903))</f>
        <v>0.76742781905417012</v>
      </c>
      <c r="I2903" s="10">
        <f t="shared" ca="1" si="384"/>
        <v>0.95008684951651334</v>
      </c>
      <c r="J2903" s="29">
        <f ca="1">_xlfn.BETA.INV(I2903,'Input Parameters'!$L$24,'Input Parameters'!$M$24,'Input Parameters'!$J$24,'Input Parameters'!$K$24)</f>
        <v>0.83465308945427275</v>
      </c>
      <c r="K2903" s="156">
        <f ca="1">('Input Parameters'!$E$25/'Input Parameters'!$E$31)^$J2903</f>
        <v>2.5101223745555711E-3</v>
      </c>
      <c r="L2903" s="66">
        <f ca="1">$H2903*$C2903*'Input Parameters'!$E$23*K2903</f>
        <v>1.1102300453175629</v>
      </c>
      <c r="M2903" s="23">
        <f t="shared" ca="1" si="385"/>
        <v>5.7276340609086818E-2</v>
      </c>
      <c r="N2903" s="15">
        <f ca="1">_xlfn.NORM.INV(M2903,'Input Parameters'!$E$26,'Input Parameters'!$F$26)</f>
        <v>8.6081814444665533E-4</v>
      </c>
      <c r="O2903" s="8">
        <f t="shared" ca="1" si="386"/>
        <v>8.5965221371513745E-2</v>
      </c>
      <c r="P2903" s="29">
        <f ca="1">_xlfn.LOGNORM.INV(O2903,'Input Parameters'!$H$27,'Input Parameters'!$I$27)</f>
        <v>0.77791853525618582</v>
      </c>
      <c r="Q2903" s="10"/>
      <c r="R2903" s="15">
        <f>'Input Parameters'!$E$28</f>
        <v>12.7</v>
      </c>
      <c r="S2903" s="10">
        <f t="shared" ca="1" si="387"/>
        <v>0.8344365239562429</v>
      </c>
      <c r="T2903" s="25">
        <f ca="1">_xlfn.LOGNORM.INV(S2903,'Input Parameters'!$H$29,'Input Parameters'!$I$29)</f>
        <v>64.945237171808628</v>
      </c>
      <c r="U2903" s="10">
        <f t="shared" ca="1" si="388"/>
        <v>0.60483340997104551</v>
      </c>
      <c r="V2903" s="29">
        <f ca="1">IF('Input Parameters'!$D$30="Beta",_xlfn.BETA.INV(U2903,'Input Parameters'!$L$30,'Input Parameters'!$M$30,'Input Parameters'!$J$30,'Input Parameters'!$K$30),IF('Input Parameters'!$D$30="LogNorm",_xlfn.LOGNORM.INV(U2903,'Input Parameters'!$H$30,'Input Parameters'!$I$30)))</f>
        <v>1.1096610609256059</v>
      </c>
      <c r="W2903" s="2">
        <f ca="1">N2903+(P2903-N2903)*(1-ERF((T2903-R2903)/(2*SQRT(L2903*'Input Parameters'!$E$31))))</f>
        <v>1.2141553405587301E-3</v>
      </c>
      <c r="X2903">
        <f t="shared" ca="1" si="389"/>
        <v>1</v>
      </c>
      <c r="Y2903" s="7"/>
    </row>
    <row r="2904" spans="1:25" ht="15" customHeight="1" x14ac:dyDescent="0.3">
      <c r="A2904" s="130">
        <v>2897</v>
      </c>
      <c r="B2904" s="10">
        <f t="shared" ca="1" si="381"/>
        <v>6.7536647240202585E-2</v>
      </c>
      <c r="C2904" s="57">
        <f ca="1">_xlfn.NORM.INV(B2904,'Input Parameters'!$E$19,'Input Parameters'!$F$19)</f>
        <v>441.02390936938775</v>
      </c>
      <c r="D2904" s="10">
        <f t="shared" ca="1" si="382"/>
        <v>0.34040601400216342</v>
      </c>
      <c r="E2904" s="59">
        <f ca="1">IF(_xlfn.NORM.INV(D2904,'Input Parameters'!$E$20,'Input Parameters'!$F$20)&lt;3500,3500,IF(_xlfn.NORM.INV(D2904,'Input Parameters'!$E$20,'Input Parameters'!$F$20)&gt;5500,5500,_xlfn.NORM.INV(D2904,'Input Parameters'!$E$20,'Input Parameters'!$F$20)))</f>
        <v>4512.0512922496537</v>
      </c>
      <c r="F2904" s="10">
        <f t="shared" ca="1" si="383"/>
        <v>0.51204465757465578</v>
      </c>
      <c r="G2904" s="61">
        <f ca="1">_xlfn.NORM.INV(F2904,'Input Parameters'!$E$21,'Input Parameters'!$F$21)</f>
        <v>285.08734108988637</v>
      </c>
      <c r="H2904" s="54">
        <f ca="1">EXP(E2904*(1/'Input Parameters'!$E$22-1/G2904))</f>
        <v>0.65219209167842762</v>
      </c>
      <c r="I2904" s="10">
        <f t="shared" ca="1" si="384"/>
        <v>0.67667316283301882</v>
      </c>
      <c r="J2904" s="29">
        <f ca="1">_xlfn.BETA.INV(I2904,'Input Parameters'!$L$24,'Input Parameters'!$M$24,'Input Parameters'!$J$24,'Input Parameters'!$K$24)</f>
        <v>0.67894503199496092</v>
      </c>
      <c r="K2904" s="156">
        <f ca="1">('Input Parameters'!$E$25/'Input Parameters'!$E$31)^$J2904</f>
        <v>7.6699545397017049E-3</v>
      </c>
      <c r="L2904" s="66">
        <f ca="1">$H2904*$C2904*'Input Parameters'!$E$23*K2904</f>
        <v>2.2061267106466191</v>
      </c>
      <c r="M2904" s="23">
        <f t="shared" ca="1" si="385"/>
        <v>0.87872483421659575</v>
      </c>
      <c r="N2904" s="15">
        <f ca="1">_xlfn.NORM.INV(M2904,'Input Parameters'!$E$26,'Input Parameters'!$F$26)</f>
        <v>5.8541355264353917E-2</v>
      </c>
      <c r="O2904" s="8">
        <f t="shared" ca="1" si="386"/>
        <v>0.22336950739547468</v>
      </c>
      <c r="P2904" s="29">
        <f ca="1">_xlfn.LOGNORM.INV(O2904,'Input Parameters'!$H$27,'Input Parameters'!$I$27)</f>
        <v>1.0167363683584405</v>
      </c>
      <c r="Q2904" s="10"/>
      <c r="R2904" s="15">
        <f>'Input Parameters'!$E$28</f>
        <v>12.7</v>
      </c>
      <c r="S2904" s="10">
        <f t="shared" ca="1" si="387"/>
        <v>0.49946781857463507</v>
      </c>
      <c r="T2904" s="25">
        <f ca="1">_xlfn.LOGNORM.INV(S2904,'Input Parameters'!$H$29,'Input Parameters'!$I$29)</f>
        <v>58.223105939710294</v>
      </c>
      <c r="U2904" s="10">
        <f t="shared" ca="1" si="388"/>
        <v>1.4322495279182057E-2</v>
      </c>
      <c r="V2904" s="29">
        <f ca="1">IF('Input Parameters'!$D$30="Beta",_xlfn.BETA.INV(U2904,'Input Parameters'!$L$30,'Input Parameters'!$M$30,'Input Parameters'!$J$30,'Input Parameters'!$K$30),IF('Input Parameters'!$D$30="LogNorm",_xlfn.LOGNORM.INV(U2904,'Input Parameters'!$H$30,'Input Parameters'!$I$30)))</f>
        <v>0.42157614705701008</v>
      </c>
      <c r="W2904" s="2">
        <f ca="1">N2904+(P2904-N2904)*(1-ERF((T2904-R2904)/(2*SQRT(L2904*'Input Parameters'!$E$31))))</f>
        <v>8.7496659682565009E-2</v>
      </c>
      <c r="X2904">
        <f t="shared" ca="1" si="389"/>
        <v>1</v>
      </c>
      <c r="Y2904" s="7"/>
    </row>
    <row r="2905" spans="1:25" ht="15" customHeight="1" x14ac:dyDescent="0.3">
      <c r="A2905" s="130">
        <v>2898</v>
      </c>
      <c r="B2905" s="10">
        <f t="shared" ca="1" si="381"/>
        <v>0.13019730116084927</v>
      </c>
      <c r="C2905" s="57">
        <f ca="1">_xlfn.NORM.INV(B2905,'Input Parameters'!$E$19,'Input Parameters'!$F$19)</f>
        <v>472.19871860844773</v>
      </c>
      <c r="D2905" s="10">
        <f t="shared" ca="1" si="382"/>
        <v>0.68655689377607232</v>
      </c>
      <c r="E2905" s="59">
        <f ca="1">IF(_xlfn.NORM.INV(D2905,'Input Parameters'!$E$20,'Input Parameters'!$F$20)&lt;3500,3500,IF(_xlfn.NORM.INV(D2905,'Input Parameters'!$E$20,'Input Parameters'!$F$20)&gt;5500,5500,_xlfn.NORM.INV(D2905,'Input Parameters'!$E$20,'Input Parameters'!$F$20)))</f>
        <v>5140.2799272621714</v>
      </c>
      <c r="F2905" s="10">
        <f t="shared" ca="1" si="383"/>
        <v>0.1741134140013606</v>
      </c>
      <c r="G2905" s="61">
        <f ca="1">_xlfn.NORM.INV(F2905,'Input Parameters'!$E$21,'Input Parameters'!$F$21)</f>
        <v>277.47705108440096</v>
      </c>
      <c r="H2905" s="54">
        <f ca="1">EXP(E2905*(1/'Input Parameters'!$E$22-1/G2905))</f>
        <v>0.37476887714471979</v>
      </c>
      <c r="I2905" s="10">
        <f t="shared" ca="1" si="384"/>
        <v>0.69796574922933996</v>
      </c>
      <c r="J2905" s="29">
        <f ca="1">_xlfn.BETA.INV(I2905,'Input Parameters'!$L$24,'Input Parameters'!$M$24,'Input Parameters'!$J$24,'Input Parameters'!$K$24)</f>
        <v>0.68799238754712078</v>
      </c>
      <c r="K2905" s="156">
        <f ca="1">('Input Parameters'!$E$25/'Input Parameters'!$E$31)^$J2905</f>
        <v>7.1879718415079775E-3</v>
      </c>
      <c r="L2905" s="66">
        <f ca="1">$H2905*$C2905*'Input Parameters'!$E$23*K2905</f>
        <v>1.272022193965771</v>
      </c>
      <c r="M2905" s="23">
        <f t="shared" ca="1" si="385"/>
        <v>0.72041265240891272</v>
      </c>
      <c r="N2905" s="15">
        <f ca="1">_xlfn.NORM.INV(M2905,'Input Parameters'!$E$26,'Input Parameters'!$F$26)</f>
        <v>4.6265423877265885E-2</v>
      </c>
      <c r="O2905" s="8">
        <f t="shared" ca="1" si="386"/>
        <v>0.94394264730476973</v>
      </c>
      <c r="P2905" s="29">
        <f ca="1">_xlfn.LOGNORM.INV(O2905,'Input Parameters'!$H$27,'Input Parameters'!$I$27)</f>
        <v>2.8751259525098991</v>
      </c>
      <c r="Q2905" s="10"/>
      <c r="R2905" s="15">
        <f>'Input Parameters'!$E$28</f>
        <v>12.7</v>
      </c>
      <c r="S2905" s="10">
        <f t="shared" ca="1" si="387"/>
        <v>0.23430943542892413</v>
      </c>
      <c r="T2905" s="25">
        <f ca="1">_xlfn.LOGNORM.INV(S2905,'Input Parameters'!$H$29,'Input Parameters'!$I$29)</f>
        <v>53.681287782994566</v>
      </c>
      <c r="U2905" s="10">
        <f t="shared" ca="1" si="388"/>
        <v>0.73793560996977148</v>
      </c>
      <c r="V2905" s="29">
        <f ca="1">IF('Input Parameters'!$D$30="Beta",_xlfn.BETA.INV(U2905,'Input Parameters'!$L$30,'Input Parameters'!$M$30,'Input Parameters'!$J$30,'Input Parameters'!$K$30),IF('Input Parameters'!$D$30="LogNorm",_xlfn.LOGNORM.INV(U2905,'Input Parameters'!$H$30,'Input Parameters'!$I$30)))</f>
        <v>1.2845424681226996</v>
      </c>
      <c r="W2905" s="2">
        <f ca="1">N2905+(P2905-N2905)*(1-ERF((T2905-R2905)/(2*SQRT(L2905*'Input Parameters'!$E$31))))</f>
        <v>7.5088544566616511E-2</v>
      </c>
      <c r="X2905">
        <f t="shared" ca="1" si="389"/>
        <v>1</v>
      </c>
      <c r="Y2905" s="7"/>
    </row>
    <row r="2906" spans="1:25" ht="15" customHeight="1" x14ac:dyDescent="0.3">
      <c r="A2906" s="130">
        <v>2899</v>
      </c>
      <c r="B2906" s="10">
        <f t="shared" ca="1" si="381"/>
        <v>0.75682340198870046</v>
      </c>
      <c r="C2906" s="57">
        <f ca="1">_xlfn.NORM.INV(B2906,'Input Parameters'!$E$19,'Input Parameters'!$F$19)</f>
        <v>626.12220563408221</v>
      </c>
      <c r="D2906" s="10">
        <f t="shared" ca="1" si="382"/>
        <v>0.33107732775959331</v>
      </c>
      <c r="E2906" s="59">
        <f ca="1">IF(_xlfn.NORM.INV(D2906,'Input Parameters'!$E$20,'Input Parameters'!$F$20)&lt;3500,3500,IF(_xlfn.NORM.INV(D2906,'Input Parameters'!$E$20,'Input Parameters'!$F$20)&gt;5500,5500,_xlfn.NORM.INV(D2906,'Input Parameters'!$E$20,'Input Parameters'!$F$20)))</f>
        <v>4494.1418007066304</v>
      </c>
      <c r="F2906" s="10">
        <f t="shared" ca="1" si="383"/>
        <v>0.9860723032515013</v>
      </c>
      <c r="G2906" s="61">
        <f ca="1">_xlfn.NORM.INV(F2906,'Input Parameters'!$E$21,'Input Parameters'!$F$21)</f>
        <v>302.136631204634</v>
      </c>
      <c r="H2906" s="54">
        <f ca="1">EXP(E2906*(1/'Input Parameters'!$E$22-1/G2906))</f>
        <v>1.5901577651777226</v>
      </c>
      <c r="I2906" s="10">
        <f t="shared" ca="1" si="384"/>
        <v>0.88928951893684494</v>
      </c>
      <c r="J2906" s="29">
        <f ca="1">_xlfn.BETA.INV(I2906,'Input Parameters'!$L$24,'Input Parameters'!$M$24,'Input Parameters'!$J$24,'Input Parameters'!$K$24)</f>
        <v>0.78528196385800197</v>
      </c>
      <c r="K2906" s="156">
        <f ca="1">('Input Parameters'!$E$25/'Input Parameters'!$E$31)^$J2906</f>
        <v>3.5769040384413743E-3</v>
      </c>
      <c r="L2906" s="66">
        <f ca="1">$H2906*$C2906*'Input Parameters'!$E$23*K2906</f>
        <v>3.5612840105518857</v>
      </c>
      <c r="M2906" s="23">
        <f t="shared" ca="1" si="385"/>
        <v>0.87722488216010597</v>
      </c>
      <c r="N2906" s="15">
        <f ca="1">_xlfn.NORM.INV(M2906,'Input Parameters'!$E$26,'Input Parameters'!$F$26)</f>
        <v>5.8385734030908513E-2</v>
      </c>
      <c r="O2906" s="8">
        <f t="shared" ca="1" si="386"/>
        <v>0.70908126542369754</v>
      </c>
      <c r="P2906" s="29">
        <f ca="1">_xlfn.LOGNORM.INV(O2906,'Input Parameters'!$H$27,'Input Parameters'!$I$27)</f>
        <v>1.8163860046873284</v>
      </c>
      <c r="Q2906" s="10"/>
      <c r="R2906" s="15">
        <f>'Input Parameters'!$E$28</f>
        <v>12.7</v>
      </c>
      <c r="S2906" s="10">
        <f t="shared" ca="1" si="387"/>
        <v>0.45745959246876389</v>
      </c>
      <c r="T2906" s="25">
        <f ca="1">_xlfn.LOGNORM.INV(S2906,'Input Parameters'!$H$29,'Input Parameters'!$I$29)</f>
        <v>57.537519320973878</v>
      </c>
      <c r="U2906" s="10">
        <f t="shared" ca="1" si="388"/>
        <v>0.3967331808885457</v>
      </c>
      <c r="V2906" s="29">
        <f ca="1">IF('Input Parameters'!$D$30="Beta",_xlfn.BETA.INV(U2906,'Input Parameters'!$L$30,'Input Parameters'!$M$30,'Input Parameters'!$J$30,'Input Parameters'!$K$30),IF('Input Parameters'!$D$30="LogNorm",_xlfn.LOGNORM.INV(U2906,'Input Parameters'!$H$30,'Input Parameters'!$I$30)))</f>
        <v>0.9011913560342566</v>
      </c>
      <c r="W2906" s="2">
        <f ca="1">N2906+(P2906-N2906)*(1-ERF((T2906-R2906)/(2*SQRT(L2906*'Input Parameters'!$E$31))))</f>
        <v>0.22178620685368011</v>
      </c>
      <c r="X2906">
        <f t="shared" ca="1" si="389"/>
        <v>1</v>
      </c>
      <c r="Y2906" s="7"/>
    </row>
    <row r="2907" spans="1:25" ht="15" customHeight="1" x14ac:dyDescent="0.3">
      <c r="A2907" s="130">
        <v>2900</v>
      </c>
      <c r="B2907" s="10">
        <f t="shared" ca="1" si="381"/>
        <v>0.8750638389753741</v>
      </c>
      <c r="C2907" s="57">
        <f ca="1">_xlfn.NORM.INV(B2907,'Input Parameters'!$E$19,'Input Parameters'!$F$19)</f>
        <v>664.53073232562065</v>
      </c>
      <c r="D2907" s="10">
        <f t="shared" ca="1" si="382"/>
        <v>0.1440003684675023</v>
      </c>
      <c r="E2907" s="59">
        <f ca="1">IF(_xlfn.NORM.INV(D2907,'Input Parameters'!$E$20,'Input Parameters'!$F$20)&lt;3500,3500,IF(_xlfn.NORM.INV(D2907,'Input Parameters'!$E$20,'Input Parameters'!$F$20)&gt;5500,5500,_xlfn.NORM.INV(D2907,'Input Parameters'!$E$20,'Input Parameters'!$F$20)))</f>
        <v>4056.2376253426137</v>
      </c>
      <c r="F2907" s="10">
        <f t="shared" ca="1" si="383"/>
        <v>0.75850152151514061</v>
      </c>
      <c r="G2907" s="61">
        <f ca="1">_xlfn.NORM.INV(F2907,'Input Parameters'!$E$21,'Input Parameters'!$F$21)</f>
        <v>290.36371538375789</v>
      </c>
      <c r="H2907" s="54">
        <f ca="1">EXP(E2907*(1/'Input Parameters'!$E$22-1/G2907))</f>
        <v>0.88188691534557295</v>
      </c>
      <c r="I2907" s="10">
        <f t="shared" ca="1" si="384"/>
        <v>2.1221351727693794E-3</v>
      </c>
      <c r="J2907" s="29">
        <f ca="1">_xlfn.BETA.INV(I2907,'Input Parameters'!$L$24,'Input Parameters'!$M$24,'Input Parameters'!$J$24,'Input Parameters'!$K$24)</f>
        <v>0.18149962668188793</v>
      </c>
      <c r="K2907" s="156">
        <f ca="1">('Input Parameters'!$E$25/'Input Parameters'!$E$31)^$J2907</f>
        <v>0.27198829836343125</v>
      </c>
      <c r="L2907" s="66">
        <f ca="1">$H2907*$C2907*'Input Parameters'!$E$23*K2907</f>
        <v>159.39628285146833</v>
      </c>
      <c r="M2907" s="23">
        <f t="shared" ca="1" si="385"/>
        <v>0.77949051155590499</v>
      </c>
      <c r="N2907" s="15">
        <f ca="1">_xlfn.NORM.INV(M2907,'Input Parameters'!$E$26,'Input Parameters'!$F$26)</f>
        <v>5.017994675005652E-2</v>
      </c>
      <c r="O2907" s="8">
        <f t="shared" ca="1" si="386"/>
        <v>0.28680496588117599</v>
      </c>
      <c r="P2907" s="29">
        <f ca="1">_xlfn.LOGNORM.INV(O2907,'Input Parameters'!$H$27,'Input Parameters'!$I$27)</f>
        <v>1.1098759499077264</v>
      </c>
      <c r="Q2907" s="10"/>
      <c r="R2907" s="15">
        <f>'Input Parameters'!$E$28</f>
        <v>12.7</v>
      </c>
      <c r="S2907" s="10">
        <f t="shared" ca="1" si="387"/>
        <v>0.4507086550416417</v>
      </c>
      <c r="T2907" s="25">
        <f ca="1">_xlfn.LOGNORM.INV(S2907,'Input Parameters'!$H$29,'Input Parameters'!$I$29)</f>
        <v>57.427578033827231</v>
      </c>
      <c r="U2907" s="10">
        <f t="shared" ca="1" si="388"/>
        <v>0.32870398378370602</v>
      </c>
      <c r="V2907" s="29">
        <f ca="1">IF('Input Parameters'!$D$30="Beta",_xlfn.BETA.INV(U2907,'Input Parameters'!$L$30,'Input Parameters'!$M$30,'Input Parameters'!$J$30,'Input Parameters'!$K$30),IF('Input Parameters'!$D$30="LogNorm",_xlfn.LOGNORM.INV(U2907,'Input Parameters'!$H$30,'Input Parameters'!$I$30)))</f>
        <v>0.83888350755954899</v>
      </c>
      <c r="W2907" s="2">
        <f ca="1">N2907+(P2907-N2907)*(1-ERF((T2907-R2907)/(2*SQRT(L2907*'Input Parameters'!$E$31))))</f>
        <v>0.9002624186327155</v>
      </c>
      <c r="X2907">
        <f t="shared" ca="1" si="389"/>
        <v>0</v>
      </c>
      <c r="Y2907" s="7"/>
    </row>
    <row r="2908" spans="1:25" ht="15" customHeight="1" x14ac:dyDescent="0.3">
      <c r="A2908" s="130">
        <v>2901</v>
      </c>
      <c r="B2908" s="10">
        <f t="shared" ca="1" si="381"/>
        <v>0.64169212848744916</v>
      </c>
      <c r="C2908" s="57">
        <f ca="1">_xlfn.NORM.INV(B2908,'Input Parameters'!$E$19,'Input Parameters'!$F$19)</f>
        <v>597.97227169428777</v>
      </c>
      <c r="D2908" s="10">
        <f t="shared" ca="1" si="382"/>
        <v>0.11339763368059275</v>
      </c>
      <c r="E2908" s="59">
        <f ca="1">IF(_xlfn.NORM.INV(D2908,'Input Parameters'!$E$20,'Input Parameters'!$F$20)&lt;3500,3500,IF(_xlfn.NORM.INV(D2908,'Input Parameters'!$E$20,'Input Parameters'!$F$20)&gt;5500,5500,_xlfn.NORM.INV(D2908,'Input Parameters'!$E$20,'Input Parameters'!$F$20)))</f>
        <v>3953.9412279340449</v>
      </c>
      <c r="F2908" s="10">
        <f t="shared" ca="1" si="383"/>
        <v>0.85243121158140012</v>
      </c>
      <c r="G2908" s="61">
        <f ca="1">_xlfn.NORM.INV(F2908,'Input Parameters'!$E$21,'Input Parameters'!$F$21)</f>
        <v>293.07877245398186</v>
      </c>
      <c r="H2908" s="54">
        <f ca="1">EXP(E2908*(1/'Input Parameters'!$E$22-1/G2908))</f>
        <v>1.003633627810351</v>
      </c>
      <c r="I2908" s="10">
        <f t="shared" ca="1" si="384"/>
        <v>0.64420133895795151</v>
      </c>
      <c r="J2908" s="29">
        <f ca="1">_xlfn.BETA.INV(I2908,'Input Parameters'!$L$24,'Input Parameters'!$M$24,'Input Parameters'!$J$24,'Input Parameters'!$K$24)</f>
        <v>0.6654256006928907</v>
      </c>
      <c r="K2908" s="156">
        <f ca="1">('Input Parameters'!$E$25/'Input Parameters'!$E$31)^$J2908</f>
        <v>8.4510692684986715E-3</v>
      </c>
      <c r="L2908" s="66">
        <f ca="1">$H2908*$C2908*'Input Parameters'!$E$23*K2908</f>
        <v>5.0718676453600935</v>
      </c>
      <c r="M2908" s="23">
        <f t="shared" ca="1" si="385"/>
        <v>0.43426637472143936</v>
      </c>
      <c r="N2908" s="15">
        <f ca="1">_xlfn.NORM.INV(M2908,'Input Parameters'!$E$26,'Input Parameters'!$F$26)</f>
        <v>3.0524027708005864E-2</v>
      </c>
      <c r="O2908" s="8">
        <f t="shared" ca="1" si="386"/>
        <v>0.8400961405998375</v>
      </c>
      <c r="P2908" s="29">
        <f ca="1">_xlfn.LOGNORM.INV(O2908,'Input Parameters'!$H$27,'Input Parameters'!$I$27)</f>
        <v>2.2107808897528951</v>
      </c>
      <c r="Q2908" s="10"/>
      <c r="R2908" s="15">
        <f>'Input Parameters'!$E$28</f>
        <v>12.7</v>
      </c>
      <c r="S2908" s="10">
        <f t="shared" ca="1" si="387"/>
        <v>0.93071899337306874</v>
      </c>
      <c r="T2908" s="25">
        <f ca="1">_xlfn.LOGNORM.INV(S2908,'Input Parameters'!$H$29,'Input Parameters'!$I$29)</f>
        <v>68.76724286383768</v>
      </c>
      <c r="U2908" s="10">
        <f t="shared" ca="1" si="388"/>
        <v>0.88583646032869257</v>
      </c>
      <c r="V2908" s="29">
        <f ca="1">IF('Input Parameters'!$D$30="Beta",_xlfn.BETA.INV(U2908,'Input Parameters'!$L$30,'Input Parameters'!$M$30,'Input Parameters'!$J$30,'Input Parameters'!$K$30),IF('Input Parameters'!$D$30="LogNorm",_xlfn.LOGNORM.INV(U2908,'Input Parameters'!$H$30,'Input Parameters'!$I$30)))</f>
        <v>1.6068358182056826</v>
      </c>
      <c r="W2908" s="2">
        <f ca="1">N2908+(P2908-N2908)*(1-ERF((T2908-R2908)/(2*SQRT(L2908*'Input Parameters'!$E$31))))</f>
        <v>0.20132703821591139</v>
      </c>
      <c r="X2908">
        <f t="shared" ca="1" si="389"/>
        <v>1</v>
      </c>
      <c r="Y2908" s="7"/>
    </row>
    <row r="2909" spans="1:25" ht="15" customHeight="1" x14ac:dyDescent="0.3">
      <c r="A2909" s="130">
        <v>2902</v>
      </c>
      <c r="B2909" s="10">
        <f t="shared" ca="1" si="381"/>
        <v>0.310321153712803</v>
      </c>
      <c r="C2909" s="57">
        <f ca="1">_xlfn.NORM.INV(B2909,'Input Parameters'!$E$19,'Input Parameters'!$F$19)</f>
        <v>525.47755003643226</v>
      </c>
      <c r="D2909" s="10">
        <f t="shared" ca="1" si="382"/>
        <v>0.24006444997819021</v>
      </c>
      <c r="E2909" s="59">
        <f ca="1">IF(_xlfn.NORM.INV(D2909,'Input Parameters'!$E$20,'Input Parameters'!$F$20)&lt;3500,3500,IF(_xlfn.NORM.INV(D2909,'Input Parameters'!$E$20,'Input Parameters'!$F$20)&gt;5500,5500,_xlfn.NORM.INV(D2909,'Input Parameters'!$E$20,'Input Parameters'!$F$20)))</f>
        <v>4305.7333188207849</v>
      </c>
      <c r="F2909" s="10">
        <f t="shared" ca="1" si="383"/>
        <v>0.14805598539987208</v>
      </c>
      <c r="G2909" s="61">
        <f ca="1">_xlfn.NORM.INV(F2909,'Input Parameters'!$E$21,'Input Parameters'!$F$21)</f>
        <v>276.63781344013626</v>
      </c>
      <c r="H2909" s="54">
        <f ca="1">EXP(E2909*(1/'Input Parameters'!$E$22-1/G2909))</f>
        <v>0.41929558311952569</v>
      </c>
      <c r="I2909" s="10">
        <f t="shared" ca="1" si="384"/>
        <v>0.60269119482982403</v>
      </c>
      <c r="J2909" s="29">
        <f ca="1">_xlfn.BETA.INV(I2909,'Input Parameters'!$L$24,'Input Parameters'!$M$24,'Input Parameters'!$J$24,'Input Parameters'!$K$24)</f>
        <v>0.64848581569280195</v>
      </c>
      <c r="K2909" s="156">
        <f ca="1">('Input Parameters'!$E$25/'Input Parameters'!$E$31)^$J2909</f>
        <v>9.5430327206453541E-3</v>
      </c>
      <c r="L2909" s="66">
        <f ca="1">$H2909*$C2909*'Input Parameters'!$E$23*K2909</f>
        <v>2.1026203669391039</v>
      </c>
      <c r="M2909" s="23">
        <f t="shared" ca="1" si="385"/>
        <v>0.75813375854391862</v>
      </c>
      <c r="N2909" s="15">
        <f ca="1">_xlfn.NORM.INV(M2909,'Input Parameters'!$E$26,'Input Parameters'!$F$26)</f>
        <v>4.8706551877519308E-2</v>
      </c>
      <c r="O2909" s="8">
        <f t="shared" ca="1" si="386"/>
        <v>0.45837557371248228</v>
      </c>
      <c r="P2909" s="29">
        <f ca="1">_xlfn.LOGNORM.INV(O2909,'Input Parameters'!$H$27,'Input Parameters'!$I$27)</f>
        <v>1.3592974820041412</v>
      </c>
      <c r="Q2909" s="10"/>
      <c r="R2909" s="15">
        <f>'Input Parameters'!$E$28</f>
        <v>12.7</v>
      </c>
      <c r="S2909" s="10">
        <f t="shared" ca="1" si="387"/>
        <v>0.43510805018616228</v>
      </c>
      <c r="T2909" s="25">
        <f ca="1">_xlfn.LOGNORM.INV(S2909,'Input Parameters'!$H$29,'Input Parameters'!$I$29)</f>
        <v>57.173379896337032</v>
      </c>
      <c r="U2909" s="10">
        <f t="shared" ca="1" si="388"/>
        <v>0.2100848438167241</v>
      </c>
      <c r="V2909" s="29">
        <f ca="1">IF('Input Parameters'!$D$30="Beta",_xlfn.BETA.INV(U2909,'Input Parameters'!$L$30,'Input Parameters'!$M$30,'Input Parameters'!$J$30,'Input Parameters'!$K$30),IF('Input Parameters'!$D$30="LogNorm",_xlfn.LOGNORM.INV(U2909,'Input Parameters'!$H$30,'Input Parameters'!$I$30)))</f>
        <v>0.72710391403450181</v>
      </c>
      <c r="W2909" s="2">
        <f ca="1">N2909+(P2909-N2909)*(1-ERF((T2909-R2909)/(2*SQRT(L2909*'Input Parameters'!$E$31))))</f>
        <v>8.8159906349917994E-2</v>
      </c>
      <c r="X2909">
        <f t="shared" ca="1" si="389"/>
        <v>1</v>
      </c>
      <c r="Y2909" s="7"/>
    </row>
    <row r="2910" spans="1:25" ht="15" customHeight="1" x14ac:dyDescent="0.3">
      <c r="A2910" s="130">
        <v>2903</v>
      </c>
      <c r="B2910" s="10">
        <f t="shared" ca="1" si="381"/>
        <v>0.17809027625342433</v>
      </c>
      <c r="C2910" s="57">
        <f ca="1">_xlfn.NORM.INV(B2910,'Input Parameters'!$E$19,'Input Parameters'!$F$19)</f>
        <v>489.33460354147962</v>
      </c>
      <c r="D2910" s="10">
        <f t="shared" ca="1" si="382"/>
        <v>0.70143493656697764</v>
      </c>
      <c r="E2910" s="59">
        <f ca="1">IF(_xlfn.NORM.INV(D2910,'Input Parameters'!$E$20,'Input Parameters'!$F$20)&lt;3500,3500,IF(_xlfn.NORM.INV(D2910,'Input Parameters'!$E$20,'Input Parameters'!$F$20)&gt;5500,5500,_xlfn.NORM.INV(D2910,'Input Parameters'!$E$20,'Input Parameters'!$F$20)))</f>
        <v>5169.97241618304</v>
      </c>
      <c r="F2910" s="10">
        <f t="shared" ca="1" si="383"/>
        <v>0.79476572267010059</v>
      </c>
      <c r="G2910" s="61">
        <f ca="1">_xlfn.NORM.INV(F2910,'Input Parameters'!$E$21,'Input Parameters'!$F$21)</f>
        <v>291.31932512778724</v>
      </c>
      <c r="H2910" s="54">
        <f ca="1">EXP(E2910*(1/'Input Parameters'!$E$22-1/G2910))</f>
        <v>0.90321287721997889</v>
      </c>
      <c r="I2910" s="10">
        <f t="shared" ca="1" si="384"/>
        <v>0.16051328162427259</v>
      </c>
      <c r="J2910" s="29">
        <f ca="1">_xlfn.BETA.INV(I2910,'Input Parameters'!$L$24,'Input Parameters'!$M$24,'Input Parameters'!$J$24,'Input Parameters'!$K$24)</f>
        <v>0.44391879001448348</v>
      </c>
      <c r="K2910" s="156">
        <f ca="1">('Input Parameters'!$E$25/'Input Parameters'!$E$31)^$J2910</f>
        <v>4.1400073332581874E-2</v>
      </c>
      <c r="L2910" s="66">
        <f ca="1">$H2910*$C2910*'Input Parameters'!$E$23*K2910</f>
        <v>18.297727659827416</v>
      </c>
      <c r="M2910" s="23">
        <f t="shared" ca="1" si="385"/>
        <v>0.21972512270219813</v>
      </c>
      <c r="N2910" s="15">
        <f ca="1">_xlfn.NORM.INV(M2910,'Input Parameters'!$E$26,'Input Parameters'!$F$26)</f>
        <v>1.7764440241919102E-2</v>
      </c>
      <c r="O2910" s="8">
        <f t="shared" ca="1" si="386"/>
        <v>8.4627839054143061E-2</v>
      </c>
      <c r="P2910" s="29">
        <f ca="1">_xlfn.LOGNORM.INV(O2910,'Input Parameters'!$H$27,'Input Parameters'!$I$27)</f>
        <v>0.77497390251809972</v>
      </c>
      <c r="Q2910" s="10"/>
      <c r="R2910" s="15">
        <f>'Input Parameters'!$E$28</f>
        <v>12.7</v>
      </c>
      <c r="S2910" s="10">
        <f t="shared" ca="1" si="387"/>
        <v>0.29706264407388561</v>
      </c>
      <c r="T2910" s="25">
        <f ca="1">_xlfn.LOGNORM.INV(S2910,'Input Parameters'!$H$29,'Input Parameters'!$I$29)</f>
        <v>54.850170154267886</v>
      </c>
      <c r="U2910" s="10">
        <f t="shared" ca="1" si="388"/>
        <v>5.4945666775181867E-2</v>
      </c>
      <c r="V2910" s="29">
        <f ca="1">IF('Input Parameters'!$D$30="Beta",_xlfn.BETA.INV(U2910,'Input Parameters'!$L$30,'Input Parameters'!$M$30,'Input Parameters'!$J$30,'Input Parameters'!$K$30),IF('Input Parameters'!$D$30="LogNorm",_xlfn.LOGNORM.INV(U2910,'Input Parameters'!$H$30,'Input Parameters'!$I$30)))</f>
        <v>0.53193899626882601</v>
      </c>
      <c r="W2910" s="2">
        <f ca="1">N2910+(P2910-N2910)*(1-ERF((T2910-R2910)/(2*SQRT(L2910*'Input Parameters'!$E$31))))</f>
        <v>0.38573071753002924</v>
      </c>
      <c r="X2910">
        <f t="shared" ca="1" si="389"/>
        <v>1</v>
      </c>
      <c r="Y2910" s="7"/>
    </row>
    <row r="2911" spans="1:25" ht="15" customHeight="1" x14ac:dyDescent="0.3">
      <c r="A2911" s="130">
        <v>2904</v>
      </c>
      <c r="B2911" s="10">
        <f t="shared" ca="1" si="381"/>
        <v>0.91638481486082235</v>
      </c>
      <c r="C2911" s="57">
        <f ca="1">_xlfn.NORM.INV(B2911,'Input Parameters'!$E$19,'Input Parameters'!$F$19)</f>
        <v>684.00785515989821</v>
      </c>
      <c r="D2911" s="10">
        <f t="shared" ca="1" si="382"/>
        <v>3.9444350203311718E-2</v>
      </c>
      <c r="E2911" s="59">
        <f ca="1">IF(_xlfn.NORM.INV(D2911,'Input Parameters'!$E$20,'Input Parameters'!$F$20)&lt;3500,3500,IF(_xlfn.NORM.INV(D2911,'Input Parameters'!$E$20,'Input Parameters'!$F$20)&gt;5500,5500,_xlfn.NORM.INV(D2911,'Input Parameters'!$E$20,'Input Parameters'!$F$20)))</f>
        <v>3569.9804384504932</v>
      </c>
      <c r="F2911" s="10">
        <f t="shared" ca="1" si="383"/>
        <v>0.39090758461337449</v>
      </c>
      <c r="G2911" s="61">
        <f ca="1">_xlfn.NORM.INV(F2911,'Input Parameters'!$E$21,'Input Parameters'!$F$21)</f>
        <v>282.67313891475243</v>
      </c>
      <c r="H2911" s="54">
        <f ca="1">EXP(E2911*(1/'Input Parameters'!$E$22-1/G2911))</f>
        <v>0.6407441629661248</v>
      </c>
      <c r="I2911" s="10">
        <f t="shared" ca="1" si="384"/>
        <v>0.62073434754466617</v>
      </c>
      <c r="J2911" s="29">
        <f ca="1">_xlfn.BETA.INV(I2911,'Input Parameters'!$L$24,'Input Parameters'!$M$24,'Input Parameters'!$J$24,'Input Parameters'!$K$24)</f>
        <v>0.6558124725354888</v>
      </c>
      <c r="K2911" s="156">
        <f ca="1">('Input Parameters'!$E$25/'Input Parameters'!$E$31)^$J2911</f>
        <v>9.054421551721769E-3</v>
      </c>
      <c r="L2911" s="66">
        <f ca="1">$H2911*$C2911*'Input Parameters'!$E$23*K2911</f>
        <v>3.9683179189198792</v>
      </c>
      <c r="M2911" s="23">
        <f t="shared" ca="1" si="385"/>
        <v>8.5932653644572587E-3</v>
      </c>
      <c r="N2911" s="15">
        <f ca="1">_xlfn.NORM.INV(M2911,'Input Parameters'!$E$26,'Input Parameters'!$F$26)</f>
        <v>-1.6036548332749798E-2</v>
      </c>
      <c r="O2911" s="8">
        <f t="shared" ca="1" si="386"/>
        <v>0.76782727982179089</v>
      </c>
      <c r="P2911" s="29">
        <f ca="1">_xlfn.LOGNORM.INV(O2911,'Input Parameters'!$H$27,'Input Parameters'!$I$27)</f>
        <v>1.9678243083080296</v>
      </c>
      <c r="Q2911" s="10"/>
      <c r="R2911" s="15">
        <f>'Input Parameters'!$E$28</f>
        <v>12.7</v>
      </c>
      <c r="S2911" s="10">
        <f t="shared" ca="1" si="387"/>
        <v>0.85713964743340554</v>
      </c>
      <c r="T2911" s="25">
        <f ca="1">_xlfn.LOGNORM.INV(S2911,'Input Parameters'!$H$29,'Input Parameters'!$I$29)</f>
        <v>65.646879494726917</v>
      </c>
      <c r="U2911" s="10">
        <f t="shared" ca="1" si="388"/>
        <v>0.93957974085483165</v>
      </c>
      <c r="V2911" s="29">
        <f ca="1">IF('Input Parameters'!$D$30="Beta",_xlfn.BETA.INV(U2911,'Input Parameters'!$L$30,'Input Parameters'!$M$30,'Input Parameters'!$J$30,'Input Parameters'!$K$30),IF('Input Parameters'!$D$30="LogNorm",_xlfn.LOGNORM.INV(U2911,'Input Parameters'!$H$30,'Input Parameters'!$I$30)))</f>
        <v>1.8421578071729736</v>
      </c>
      <c r="W2911" s="2">
        <f ca="1">N2911+(P2911-N2911)*(1-ERF((T2911-R2911)/(2*SQRT(L2911*'Input Parameters'!$E$31))))</f>
        <v>0.10336841061776426</v>
      </c>
      <c r="X2911">
        <f t="shared" ca="1" si="389"/>
        <v>1</v>
      </c>
      <c r="Y2911" s="7"/>
    </row>
    <row r="2912" spans="1:25" ht="15" customHeight="1" x14ac:dyDescent="0.3">
      <c r="A2912" s="130">
        <v>2905</v>
      </c>
      <c r="B2912" s="10">
        <f t="shared" ca="1" si="381"/>
        <v>0.5626512752611269</v>
      </c>
      <c r="C2912" s="57">
        <f ca="1">_xlfn.NORM.INV(B2912,'Input Parameters'!$E$19,'Input Parameters'!$F$19)</f>
        <v>580.62519438095194</v>
      </c>
      <c r="D2912" s="10">
        <f t="shared" ca="1" si="382"/>
        <v>0.66098537456174633</v>
      </c>
      <c r="E2912" s="59">
        <f ca="1">IF(_xlfn.NORM.INV(D2912,'Input Parameters'!$E$20,'Input Parameters'!$F$20)&lt;3500,3500,IF(_xlfn.NORM.INV(D2912,'Input Parameters'!$E$20,'Input Parameters'!$F$20)&gt;5500,5500,_xlfn.NORM.INV(D2912,'Input Parameters'!$E$20,'Input Parameters'!$F$20)))</f>
        <v>5090.6077233600136</v>
      </c>
      <c r="F2912" s="10">
        <f t="shared" ca="1" si="383"/>
        <v>0.40658381011157607</v>
      </c>
      <c r="G2912" s="61">
        <f ca="1">_xlfn.NORM.INV(F2912,'Input Parameters'!$E$21,'Input Parameters'!$F$21)</f>
        <v>282.99235513805269</v>
      </c>
      <c r="H2912" s="54">
        <f ca="1">EXP(E2912*(1/'Input Parameters'!$E$22-1/G2912))</f>
        <v>0.54095926502856595</v>
      </c>
      <c r="I2912" s="10">
        <f t="shared" ca="1" si="384"/>
        <v>0.27430491830759829</v>
      </c>
      <c r="J2912" s="29">
        <f ca="1">_xlfn.BETA.INV(I2912,'Input Parameters'!$L$24,'Input Parameters'!$M$24,'Input Parameters'!$J$24,'Input Parameters'!$K$24)</f>
        <v>0.50865546176838428</v>
      </c>
      <c r="K2912" s="156">
        <f ca="1">('Input Parameters'!$E$25/'Input Parameters'!$E$31)^$J2912</f>
        <v>2.6020665459237532E-2</v>
      </c>
      <c r="L2912" s="66">
        <f ca="1">$H2912*$C2912*'Input Parameters'!$E$23*K2912</f>
        <v>8.1729499473509382</v>
      </c>
      <c r="M2912" s="23">
        <f t="shared" ca="1" si="385"/>
        <v>0.17683969295940372</v>
      </c>
      <c r="N2912" s="15">
        <f ca="1">_xlfn.NORM.INV(M2912,'Input Parameters'!$E$26,'Input Parameters'!$F$26)</f>
        <v>1.4523001525393139E-2</v>
      </c>
      <c r="O2912" s="8">
        <f t="shared" ca="1" si="386"/>
        <v>0.83223174007118383</v>
      </c>
      <c r="P2912" s="29">
        <f ca="1">_xlfn.LOGNORM.INV(O2912,'Input Parameters'!$H$27,'Input Parameters'!$I$27)</f>
        <v>2.1798658532773945</v>
      </c>
      <c r="Q2912" s="10"/>
      <c r="R2912" s="15">
        <f>'Input Parameters'!$E$28</f>
        <v>12.7</v>
      </c>
      <c r="S2912" s="10">
        <f t="shared" ca="1" si="387"/>
        <v>0.14772304398272984</v>
      </c>
      <c r="T2912" s="25">
        <f ca="1">_xlfn.LOGNORM.INV(S2912,'Input Parameters'!$H$29,'Input Parameters'!$I$29)</f>
        <v>51.778048456981026</v>
      </c>
      <c r="U2912" s="10">
        <f t="shared" ca="1" si="388"/>
        <v>0.30706106123332189</v>
      </c>
      <c r="V2912" s="29">
        <f ca="1">IF('Input Parameters'!$D$30="Beta",_xlfn.BETA.INV(U2912,'Input Parameters'!$L$30,'Input Parameters'!$M$30,'Input Parameters'!$J$30,'Input Parameters'!$K$30),IF('Input Parameters'!$D$30="LogNorm",_xlfn.LOGNORM.INV(U2912,'Input Parameters'!$H$30,'Input Parameters'!$I$30)))</f>
        <v>0.8190406268822048</v>
      </c>
      <c r="W2912" s="2">
        <f ca="1">N2912+(P2912-N2912)*(1-ERF((T2912-R2912)/(2*SQRT(L2912*'Input Parameters'!$E$31))))</f>
        <v>0.73723746617652108</v>
      </c>
      <c r="X2912">
        <f t="shared" ca="1" si="389"/>
        <v>1</v>
      </c>
      <c r="Y2912" s="7"/>
    </row>
    <row r="2913" spans="1:25" ht="15" customHeight="1" x14ac:dyDescent="0.3">
      <c r="A2913" s="130">
        <v>2906</v>
      </c>
      <c r="B2913" s="10">
        <f t="shared" ca="1" si="381"/>
        <v>0.7772709350146455</v>
      </c>
      <c r="C2913" s="57">
        <f ca="1">_xlfn.NORM.INV(B2913,'Input Parameters'!$E$19,'Input Parameters'!$F$19)</f>
        <v>631.77424611582228</v>
      </c>
      <c r="D2913" s="10">
        <f t="shared" ca="1" si="382"/>
        <v>0.8743048981406758</v>
      </c>
      <c r="E2913" s="59">
        <f ca="1">IF(_xlfn.NORM.INV(D2913,'Input Parameters'!$E$20,'Input Parameters'!$F$20)&lt;3500,3500,IF(_xlfn.NORM.INV(D2913,'Input Parameters'!$E$20,'Input Parameters'!$F$20)&gt;5500,5500,_xlfn.NORM.INV(D2913,'Input Parameters'!$E$20,'Input Parameters'!$F$20)))</f>
        <v>5500</v>
      </c>
      <c r="F2913" s="10">
        <f t="shared" ca="1" si="383"/>
        <v>0.68972296567749802</v>
      </c>
      <c r="G2913" s="61">
        <f ca="1">_xlfn.NORM.INV(F2913,'Input Parameters'!$E$21,'Input Parameters'!$F$21)</f>
        <v>288.74121279432865</v>
      </c>
      <c r="H2913" s="54">
        <f ca="1">EXP(E2913*(1/'Input Parameters'!$E$22-1/G2913))</f>
        <v>0.75815482307584003</v>
      </c>
      <c r="I2913" s="10">
        <f t="shared" ca="1" si="384"/>
        <v>0.73141947952411435</v>
      </c>
      <c r="J2913" s="29">
        <f ca="1">_xlfn.BETA.INV(I2913,'Input Parameters'!$L$24,'Input Parameters'!$M$24,'Input Parameters'!$J$24,'Input Parameters'!$K$24)</f>
        <v>0.70259608230769566</v>
      </c>
      <c r="K2913" s="156">
        <f ca="1">('Input Parameters'!$E$25/'Input Parameters'!$E$31)^$J2913</f>
        <v>6.4730587140797808E-3</v>
      </c>
      <c r="L2913" s="66">
        <f ca="1">$H2913*$C2913*'Input Parameters'!$E$23*K2913</f>
        <v>3.1004830869704958</v>
      </c>
      <c r="M2913" s="23">
        <f t="shared" ca="1" si="385"/>
        <v>0.95927555594924785</v>
      </c>
      <c r="N2913" s="15">
        <f ca="1">_xlfn.NORM.INV(M2913,'Input Parameters'!$E$26,'Input Parameters'!$F$26)</f>
        <v>7.0589149602643508E-2</v>
      </c>
      <c r="O2913" s="8">
        <f t="shared" ca="1" si="386"/>
        <v>0.35597582549944817</v>
      </c>
      <c r="P2913" s="29">
        <f ca="1">_xlfn.LOGNORM.INV(O2913,'Input Parameters'!$H$27,'Input Parameters'!$I$27)</f>
        <v>1.2090775861667709</v>
      </c>
      <c r="Q2913" s="10"/>
      <c r="R2913" s="15">
        <f>'Input Parameters'!$E$28</f>
        <v>12.7</v>
      </c>
      <c r="S2913" s="10">
        <f t="shared" ca="1" si="387"/>
        <v>0.17588770165431156</v>
      </c>
      <c r="T2913" s="25">
        <f ca="1">_xlfn.LOGNORM.INV(S2913,'Input Parameters'!$H$29,'Input Parameters'!$I$29)</f>
        <v>52.451487643431044</v>
      </c>
      <c r="U2913" s="10">
        <f t="shared" ca="1" si="388"/>
        <v>0.96645349181513218</v>
      </c>
      <c r="V2913" s="29">
        <f ca="1">IF('Input Parameters'!$D$30="Beta",_xlfn.BETA.INV(U2913,'Input Parameters'!$L$30,'Input Parameters'!$M$30,'Input Parameters'!$J$30,'Input Parameters'!$K$30),IF('Input Parameters'!$D$30="LogNorm",_xlfn.LOGNORM.INV(U2913,'Input Parameters'!$H$30,'Input Parameters'!$I$30)))</f>
        <v>2.0570514312862</v>
      </c>
      <c r="W2913" s="2">
        <f ca="1">N2913+(P2913-N2913)*(1-ERF((T2913-R2913)/(2*SQRT(L2913*'Input Parameters'!$E$31))))</f>
        <v>0.19629454324731305</v>
      </c>
      <c r="X2913">
        <f t="shared" ca="1" si="389"/>
        <v>1</v>
      </c>
      <c r="Y2913" s="7"/>
    </row>
    <row r="2914" spans="1:25" ht="15" customHeight="1" x14ac:dyDescent="0.3">
      <c r="A2914" s="130">
        <v>2907</v>
      </c>
      <c r="B2914" s="10">
        <f t="shared" ca="1" si="381"/>
        <v>0.25928964858971504</v>
      </c>
      <c r="C2914" s="57">
        <f ca="1">_xlfn.NORM.INV(B2914,'Input Parameters'!$E$19,'Input Parameters'!$F$19)</f>
        <v>512.75212980361175</v>
      </c>
      <c r="D2914" s="10">
        <f t="shared" ca="1" si="382"/>
        <v>0.38869397165809405</v>
      </c>
      <c r="E2914" s="59">
        <f ca="1">IF(_xlfn.NORM.INV(D2914,'Input Parameters'!$E$20,'Input Parameters'!$F$20)&lt;3500,3500,IF(_xlfn.NORM.INV(D2914,'Input Parameters'!$E$20,'Input Parameters'!$F$20)&gt;5500,5500,_xlfn.NORM.INV(D2914,'Input Parameters'!$E$20,'Input Parameters'!$F$20)))</f>
        <v>4602.0927673102397</v>
      </c>
      <c r="F2914" s="10">
        <f t="shared" ca="1" si="383"/>
        <v>0.45814931198511111</v>
      </c>
      <c r="G2914" s="61">
        <f ca="1">_xlfn.NORM.INV(F2914,'Input Parameters'!$E$21,'Input Parameters'!$F$21)</f>
        <v>284.02393544231978</v>
      </c>
      <c r="H2914" s="54">
        <f ca="1">EXP(E2914*(1/'Input Parameters'!$E$22-1/G2914))</f>
        <v>0.60872714841065645</v>
      </c>
      <c r="I2914" s="10">
        <f t="shared" ca="1" si="384"/>
        <v>0.70198559197373078</v>
      </c>
      <c r="J2914" s="29">
        <f ca="1">_xlfn.BETA.INV(I2914,'Input Parameters'!$L$24,'Input Parameters'!$M$24,'Input Parameters'!$J$24,'Input Parameters'!$K$24)</f>
        <v>0.68972004427213518</v>
      </c>
      <c r="K2914" s="156">
        <f ca="1">('Input Parameters'!$E$25/'Input Parameters'!$E$31)^$J2914</f>
        <v>7.0994379824384085E-3</v>
      </c>
      <c r="L2914" s="66">
        <f ca="1">$H2914*$C2914*'Input Parameters'!$E$23*K2914</f>
        <v>2.2159201865264548</v>
      </c>
      <c r="M2914" s="23">
        <f t="shared" ca="1" si="385"/>
        <v>0.25302899803373147</v>
      </c>
      <c r="N2914" s="15">
        <f ca="1">_xlfn.NORM.INV(M2914,'Input Parameters'!$E$26,'Input Parameters'!$F$26)</f>
        <v>2.0035246342862575E-2</v>
      </c>
      <c r="O2914" s="8">
        <f t="shared" ca="1" si="386"/>
        <v>0.28071120487231171</v>
      </c>
      <c r="P2914" s="29">
        <f ca="1">_xlfn.LOGNORM.INV(O2914,'Input Parameters'!$H$27,'Input Parameters'!$I$27)</f>
        <v>1.1010789534797556</v>
      </c>
      <c r="Q2914" s="10"/>
      <c r="R2914" s="15">
        <f>'Input Parameters'!$E$28</f>
        <v>12.7</v>
      </c>
      <c r="S2914" s="10">
        <f t="shared" ca="1" si="387"/>
        <v>9.1687598079791544E-3</v>
      </c>
      <c r="T2914" s="25">
        <f ca="1">_xlfn.LOGNORM.INV(S2914,'Input Parameters'!$H$29,'Input Parameters'!$I$29)</f>
        <v>44.683737262716186</v>
      </c>
      <c r="U2914" s="10">
        <f t="shared" ca="1" si="388"/>
        <v>0.2932933291868568</v>
      </c>
      <c r="V2914" s="29">
        <f ca="1">IF('Input Parameters'!$D$30="Beta",_xlfn.BETA.INV(U2914,'Input Parameters'!$L$30,'Input Parameters'!$M$30,'Input Parameters'!$J$30,'Input Parameters'!$K$30),IF('Input Parameters'!$D$30="LogNorm",_xlfn.LOGNORM.INV(U2914,'Input Parameters'!$H$30,'Input Parameters'!$I$30)))</f>
        <v>0.80635267223302443</v>
      </c>
      <c r="W2914" s="2">
        <f ca="1">N2914+(P2914-N2914)*(1-ERF((T2914-R2914)/(2*SQRT(L2914*'Input Parameters'!$E$31))))</f>
        <v>0.1591575914540552</v>
      </c>
      <c r="X2914">
        <f t="shared" ca="1" si="389"/>
        <v>1</v>
      </c>
      <c r="Y2914" s="7"/>
    </row>
    <row r="2915" spans="1:25" ht="15" customHeight="1" x14ac:dyDescent="0.3">
      <c r="A2915" s="130">
        <v>2908</v>
      </c>
      <c r="B2915" s="10">
        <f t="shared" ca="1" si="381"/>
        <v>0.37912233870105261</v>
      </c>
      <c r="C2915" s="57">
        <f ca="1">_xlfn.NORM.INV(B2915,'Input Parameters'!$E$19,'Input Parameters'!$F$19)</f>
        <v>541.29202772500935</v>
      </c>
      <c r="D2915" s="10">
        <f t="shared" ca="1" si="382"/>
        <v>0.83695123482448552</v>
      </c>
      <c r="E2915" s="59">
        <f ca="1">IF(_xlfn.NORM.INV(D2915,'Input Parameters'!$E$20,'Input Parameters'!$F$20)&lt;3500,3500,IF(_xlfn.NORM.INV(D2915,'Input Parameters'!$E$20,'Input Parameters'!$F$20)&gt;5500,5500,_xlfn.NORM.INV(D2915,'Input Parameters'!$E$20,'Input Parameters'!$F$20)))</f>
        <v>5487.4032934161369</v>
      </c>
      <c r="F2915" s="10">
        <f t="shared" ca="1" si="383"/>
        <v>0.98907242515288551</v>
      </c>
      <c r="G2915" s="61">
        <f ca="1">_xlfn.NORM.INV(F2915,'Input Parameters'!$E$21,'Input Parameters'!$F$21)</f>
        <v>302.87200470810069</v>
      </c>
      <c r="H2915" s="54">
        <f ca="1">EXP(E2915*(1/'Input Parameters'!$E$22-1/G2915))</f>
        <v>1.8412478296465704</v>
      </c>
      <c r="I2915" s="10">
        <f t="shared" ca="1" si="384"/>
        <v>0.69363932243841253</v>
      </c>
      <c r="J2915" s="29">
        <f ca="1">_xlfn.BETA.INV(I2915,'Input Parameters'!$L$24,'Input Parameters'!$M$24,'Input Parameters'!$J$24,'Input Parameters'!$K$24)</f>
        <v>0.68614030515232738</v>
      </c>
      <c r="K2915" s="156">
        <f ca="1">('Input Parameters'!$E$25/'Input Parameters'!$E$31)^$J2915</f>
        <v>7.2841084673608437E-3</v>
      </c>
      <c r="L2915" s="66">
        <f ca="1">$H2915*$C2915*'Input Parameters'!$E$23*K2915</f>
        <v>7.2597268901074692</v>
      </c>
      <c r="M2915" s="23">
        <f t="shared" ca="1" si="385"/>
        <v>0.24194050550652546</v>
      </c>
      <c r="N2915" s="15">
        <f ca="1">_xlfn.NORM.INV(M2915,'Input Parameters'!$E$26,'Input Parameters'!$F$26)</f>
        <v>1.9298443274502933E-2</v>
      </c>
      <c r="O2915" s="8">
        <f t="shared" ca="1" si="386"/>
        <v>4.5269310122272755E-2</v>
      </c>
      <c r="P2915" s="29">
        <f ca="1">_xlfn.LOGNORM.INV(O2915,'Input Parameters'!$H$27,'Input Parameters'!$I$27)</f>
        <v>0.67327821249639286</v>
      </c>
      <c r="Q2915" s="10"/>
      <c r="R2915" s="15">
        <f>'Input Parameters'!$E$28</f>
        <v>12.7</v>
      </c>
      <c r="S2915" s="10">
        <f t="shared" ca="1" si="387"/>
        <v>0.80017251719245652</v>
      </c>
      <c r="T2915" s="25">
        <f ca="1">_xlfn.LOGNORM.INV(S2915,'Input Parameters'!$H$29,'Input Parameters'!$I$29)</f>
        <v>64.007022661883738</v>
      </c>
      <c r="U2915" s="10">
        <f t="shared" ca="1" si="388"/>
        <v>0.1879842154478063</v>
      </c>
      <c r="V2915" s="29">
        <f ca="1">IF('Input Parameters'!$D$30="Beta",_xlfn.BETA.INV(U2915,'Input Parameters'!$L$30,'Input Parameters'!$M$30,'Input Parameters'!$J$30,'Input Parameters'!$K$30),IF('Input Parameters'!$D$30="LogNorm",_xlfn.LOGNORM.INV(U2915,'Input Parameters'!$H$30,'Input Parameters'!$I$30)))</f>
        <v>0.70473969448893758</v>
      </c>
      <c r="W2915" s="2">
        <f ca="1">N2915+(P2915-N2915)*(1-ERF((T2915-R2915)/(2*SQRT(L2915*'Input Parameters'!$E$31))))</f>
        <v>0.13580232352719351</v>
      </c>
      <c r="X2915">
        <f t="shared" ca="1" si="389"/>
        <v>1</v>
      </c>
      <c r="Y2915" s="7"/>
    </row>
    <row r="2916" spans="1:25" ht="15" customHeight="1" x14ac:dyDescent="0.3">
      <c r="A2916" s="130">
        <v>2909</v>
      </c>
      <c r="B2916" s="10">
        <f t="shared" ca="1" si="381"/>
        <v>0.22330878631073969</v>
      </c>
      <c r="C2916" s="57">
        <f ca="1">_xlfn.NORM.INV(B2916,'Input Parameters'!$E$19,'Input Parameters'!$F$19)</f>
        <v>502.98991246674115</v>
      </c>
      <c r="D2916" s="10">
        <f t="shared" ca="1" si="382"/>
        <v>0.23386420855634249</v>
      </c>
      <c r="E2916" s="59">
        <f ca="1">IF(_xlfn.NORM.INV(D2916,'Input Parameters'!$E$20,'Input Parameters'!$F$20)&lt;3500,3500,IF(_xlfn.NORM.INV(D2916,'Input Parameters'!$E$20,'Input Parameters'!$F$20)&gt;5500,5500,_xlfn.NORM.INV(D2916,'Input Parameters'!$E$20,'Input Parameters'!$F$20)))</f>
        <v>4291.6739841025046</v>
      </c>
      <c r="F2916" s="10">
        <f t="shared" ca="1" si="383"/>
        <v>0.3709737292581613</v>
      </c>
      <c r="G2916" s="61">
        <f ca="1">_xlfn.NORM.INV(F2916,'Input Parameters'!$E$21,'Input Parameters'!$F$21)</f>
        <v>282.26189454731269</v>
      </c>
      <c r="H2916" s="54">
        <f ca="1">EXP(E2916*(1/'Input Parameters'!$E$22-1/G2916))</f>
        <v>0.5727934874963071</v>
      </c>
      <c r="I2916" s="10">
        <f t="shared" ca="1" si="384"/>
        <v>0.31596768416333743</v>
      </c>
      <c r="J2916" s="29">
        <f ca="1">_xlfn.BETA.INV(I2916,'Input Parameters'!$L$24,'Input Parameters'!$M$24,'Input Parameters'!$J$24,'Input Parameters'!$K$24)</f>
        <v>0.52867706410038551</v>
      </c>
      <c r="K2916" s="156">
        <f ca="1">('Input Parameters'!$E$25/'Input Parameters'!$E$31)^$J2916</f>
        <v>2.2539405383940884E-2</v>
      </c>
      <c r="L2916" s="66">
        <f ca="1">$H2916*$C2916*'Input Parameters'!$E$23*K2916</f>
        <v>6.4938133474904518</v>
      </c>
      <c r="M2916" s="23">
        <f t="shared" ca="1" si="385"/>
        <v>0.68499128427681055</v>
      </c>
      <c r="N2916" s="15">
        <f ca="1">_xlfn.NORM.INV(M2916,'Input Parameters'!$E$26,'Input Parameters'!$F$26)</f>
        <v>4.411574861092122E-2</v>
      </c>
      <c r="O2916" s="8">
        <f t="shared" ca="1" si="386"/>
        <v>0.53004037565395989</v>
      </c>
      <c r="P2916" s="29">
        <f ca="1">_xlfn.LOGNORM.INV(O2916,'Input Parameters'!$H$27,'Input Parameters'!$I$27)</f>
        <v>1.4719043062237036</v>
      </c>
      <c r="Q2916" s="10"/>
      <c r="R2916" s="15">
        <f>'Input Parameters'!$E$28</f>
        <v>12.7</v>
      </c>
      <c r="S2916" s="10">
        <f t="shared" ca="1" si="387"/>
        <v>0.38779833676917741</v>
      </c>
      <c r="T2916" s="25">
        <f ca="1">_xlfn.LOGNORM.INV(S2916,'Input Parameters'!$H$29,'Input Parameters'!$I$29)</f>
        <v>56.397634945697575</v>
      </c>
      <c r="U2916" s="10">
        <f t="shared" ca="1" si="388"/>
        <v>0.11479955693126842</v>
      </c>
      <c r="V2916" s="29">
        <f ca="1">IF('Input Parameters'!$D$30="Beta",_xlfn.BETA.INV(U2916,'Input Parameters'!$L$30,'Input Parameters'!$M$30,'Input Parameters'!$J$30,'Input Parameters'!$K$30),IF('Input Parameters'!$D$30="LogNorm",_xlfn.LOGNORM.INV(U2916,'Input Parameters'!$H$30,'Input Parameters'!$I$30)))</f>
        <v>0.6221605936406025</v>
      </c>
      <c r="W2916" s="2">
        <f ca="1">N2916+(P2916-N2916)*(1-ERF((T2916-R2916)/(2*SQRT(L2916*'Input Parameters'!$E$31))))</f>
        <v>0.36580934376173235</v>
      </c>
      <c r="X2916">
        <f t="shared" ca="1" si="389"/>
        <v>1</v>
      </c>
      <c r="Y2916" s="7"/>
    </row>
    <row r="2917" spans="1:25" ht="15" customHeight="1" x14ac:dyDescent="0.3">
      <c r="A2917" s="130">
        <v>2910</v>
      </c>
      <c r="B2917" s="10">
        <f t="shared" ca="1" si="381"/>
        <v>0.46337697723746174</v>
      </c>
      <c r="C2917" s="57">
        <f ca="1">_xlfn.NORM.INV(B2917,'Input Parameters'!$E$19,'Input Parameters'!$F$19)</f>
        <v>559.53194676243015</v>
      </c>
      <c r="D2917" s="10">
        <f t="shared" ca="1" si="382"/>
        <v>0.49389113216213887</v>
      </c>
      <c r="E2917" s="59">
        <f ca="1">IF(_xlfn.NORM.INV(D2917,'Input Parameters'!$E$20,'Input Parameters'!$F$20)&lt;3500,3500,IF(_xlfn.NORM.INV(D2917,'Input Parameters'!$E$20,'Input Parameters'!$F$20)&gt;5500,5500,_xlfn.NORM.INV(D2917,'Input Parameters'!$E$20,'Input Parameters'!$F$20)))</f>
        <v>4789.2807184829317</v>
      </c>
      <c r="F2917" s="10">
        <f t="shared" ca="1" si="383"/>
        <v>0.84118497708779472</v>
      </c>
      <c r="G2917" s="61">
        <f ca="1">_xlfn.NORM.INV(F2917,'Input Parameters'!$E$21,'Input Parameters'!$F$21)</f>
        <v>292.70481189355161</v>
      </c>
      <c r="H2917" s="54">
        <f ca="1">EXP(E2917*(1/'Input Parameters'!$E$22-1/G2917))</f>
        <v>0.98365077940657464</v>
      </c>
      <c r="I2917" s="10">
        <f t="shared" ca="1" si="384"/>
        <v>0.94106565935660269</v>
      </c>
      <c r="J2917" s="29">
        <f ca="1">_xlfn.BETA.INV(I2917,'Input Parameters'!$L$24,'Input Parameters'!$M$24,'Input Parameters'!$J$24,'Input Parameters'!$K$24)</f>
        <v>0.82567363643413927</v>
      </c>
      <c r="K2917" s="156">
        <f ca="1">('Input Parameters'!$E$25/'Input Parameters'!$E$31)^$J2917</f>
        <v>2.6771319178255501E-3</v>
      </c>
      <c r="L2917" s="66">
        <f ca="1">$H2917*$C2917*'Input Parameters'!$E$23*K2917</f>
        <v>1.4734506685943678</v>
      </c>
      <c r="M2917" s="23">
        <f t="shared" ca="1" si="385"/>
        <v>0.75869224724846329</v>
      </c>
      <c r="N2917" s="15">
        <f ca="1">_xlfn.NORM.INV(M2917,'Input Parameters'!$E$26,'Input Parameters'!$F$26)</f>
        <v>4.874414367249278E-2</v>
      </c>
      <c r="O2917" s="8">
        <f t="shared" ca="1" si="386"/>
        <v>0.96457596506839038</v>
      </c>
      <c r="P2917" s="29">
        <f ca="1">_xlfn.LOGNORM.INV(O2917,'Input Parameters'!$H$27,'Input Parameters'!$I$27)</f>
        <v>3.1657980606002263</v>
      </c>
      <c r="Q2917" s="10"/>
      <c r="R2917" s="15">
        <f>'Input Parameters'!$E$28</f>
        <v>12.7</v>
      </c>
      <c r="S2917" s="10">
        <f t="shared" ca="1" si="387"/>
        <v>0.91025590141779311</v>
      </c>
      <c r="T2917" s="25">
        <f ca="1">_xlfn.LOGNORM.INV(S2917,'Input Parameters'!$H$29,'Input Parameters'!$I$29)</f>
        <v>67.703649659074529</v>
      </c>
      <c r="U2917" s="10">
        <f t="shared" ca="1" si="388"/>
        <v>0.45047603774746348</v>
      </c>
      <c r="V2917" s="29">
        <f ca="1">IF('Input Parameters'!$D$30="Beta",_xlfn.BETA.INV(U2917,'Input Parameters'!$L$30,'Input Parameters'!$M$30,'Input Parameters'!$J$30,'Input Parameters'!$K$30),IF('Input Parameters'!$D$30="LogNorm",_xlfn.LOGNORM.INV(U2917,'Input Parameters'!$H$30,'Input Parameters'!$I$30)))</f>
        <v>0.95135025739923262</v>
      </c>
      <c r="W2917" s="2">
        <f ca="1">N2917+(P2917-N2917)*(1-ERF((T2917-R2917)/(2*SQRT(L2917*'Input Parameters'!$E$31))))</f>
        <v>5.2967010436701698E-2</v>
      </c>
      <c r="X2917">
        <f t="shared" ca="1" si="389"/>
        <v>1</v>
      </c>
      <c r="Y2917" s="7"/>
    </row>
    <row r="2918" spans="1:25" ht="15" customHeight="1" x14ac:dyDescent="0.3">
      <c r="A2918" s="130">
        <v>2911</v>
      </c>
      <c r="B2918" s="10">
        <f t="shared" ca="1" si="381"/>
        <v>0.16945602370761015</v>
      </c>
      <c r="C2918" s="57">
        <f ca="1">_xlfn.NORM.INV(B2918,'Input Parameters'!$E$19,'Input Parameters'!$F$19)</f>
        <v>486.49120408268413</v>
      </c>
      <c r="D2918" s="10">
        <f t="shared" ca="1" si="382"/>
        <v>0.78973695402878807</v>
      </c>
      <c r="E2918" s="59">
        <f ca="1">IF(_xlfn.NORM.INV(D2918,'Input Parameters'!$E$20,'Input Parameters'!$F$20)&lt;3500,3500,IF(_xlfn.NORM.INV(D2918,'Input Parameters'!$E$20,'Input Parameters'!$F$20)&gt;5500,5500,_xlfn.NORM.INV(D2918,'Input Parameters'!$E$20,'Input Parameters'!$F$20)))</f>
        <v>5363.8562065141623</v>
      </c>
      <c r="F2918" s="10">
        <f t="shared" ca="1" si="383"/>
        <v>0.21295043300732763</v>
      </c>
      <c r="G2918" s="61">
        <f ca="1">_xlfn.NORM.INV(F2918,'Input Parameters'!$E$21,'Input Parameters'!$F$21)</f>
        <v>278.59166604759974</v>
      </c>
      <c r="H2918" s="54">
        <f ca="1">EXP(E2918*(1/'Input Parameters'!$E$22-1/G2918))</f>
        <v>0.38798319686886884</v>
      </c>
      <c r="I2918" s="10">
        <f t="shared" ca="1" si="384"/>
        <v>0.14037464842601155</v>
      </c>
      <c r="J2918" s="29">
        <f ca="1">_xlfn.BETA.INV(I2918,'Input Parameters'!$L$24,'Input Parameters'!$M$24,'Input Parameters'!$J$24,'Input Parameters'!$K$24)</f>
        <v>0.4298595346482994</v>
      </c>
      <c r="K2918" s="156">
        <f ca="1">('Input Parameters'!$E$25/'Input Parameters'!$E$31)^$J2918</f>
        <v>4.5793281650917554E-2</v>
      </c>
      <c r="L2918" s="66">
        <f ca="1">$H2918*$C2918*'Input Parameters'!$E$23*K2918</f>
        <v>8.6435008063118364</v>
      </c>
      <c r="M2918" s="23">
        <f t="shared" ca="1" si="385"/>
        <v>0.10433718078475385</v>
      </c>
      <c r="N2918" s="15">
        <f ca="1">_xlfn.NORM.INV(M2918,'Input Parameters'!$E$26,'Input Parameters'!$F$26)</f>
        <v>7.5984019559753244E-3</v>
      </c>
      <c r="O2918" s="8">
        <f t="shared" ca="1" si="386"/>
        <v>0.94236194381856131</v>
      </c>
      <c r="P2918" s="29">
        <f ca="1">_xlfn.LOGNORM.INV(O2918,'Input Parameters'!$H$27,'Input Parameters'!$I$27)</f>
        <v>2.8575695211857095</v>
      </c>
      <c r="Q2918" s="10"/>
      <c r="R2918" s="15">
        <f>'Input Parameters'!$E$28</f>
        <v>12.7</v>
      </c>
      <c r="S2918" s="10">
        <f t="shared" ca="1" si="387"/>
        <v>0.70299849071074405</v>
      </c>
      <c r="T2918" s="25">
        <f ca="1">_xlfn.LOGNORM.INV(S2918,'Input Parameters'!$H$29,'Input Parameters'!$I$29)</f>
        <v>61.823197177623285</v>
      </c>
      <c r="U2918" s="10">
        <f t="shared" ca="1" si="388"/>
        <v>0.22254342190198362</v>
      </c>
      <c r="V2918" s="29">
        <f ca="1">IF('Input Parameters'!$D$30="Beta",_xlfn.BETA.INV(U2918,'Input Parameters'!$L$30,'Input Parameters'!$M$30,'Input Parameters'!$J$30,'Input Parameters'!$K$30),IF('Input Parameters'!$D$30="LogNorm",_xlfn.LOGNORM.INV(U2918,'Input Parameters'!$H$30,'Input Parameters'!$I$30)))</f>
        <v>0.73939128362541762</v>
      </c>
      <c r="W2918" s="2">
        <f ca="1">N2918+(P2918-N2918)*(1-ERF((T2918-R2918)/(2*SQRT(L2918*'Input Parameters'!$E$31))))</f>
        <v>0.68421473730528992</v>
      </c>
      <c r="X2918">
        <f t="shared" ca="1" si="389"/>
        <v>1</v>
      </c>
      <c r="Y2918" s="7"/>
    </row>
    <row r="2919" spans="1:25" ht="15" customHeight="1" x14ac:dyDescent="0.3">
      <c r="A2919" s="130">
        <v>2912</v>
      </c>
      <c r="B2919" s="10">
        <f t="shared" ca="1" si="381"/>
        <v>0.6309521523074666</v>
      </c>
      <c r="C2919" s="57">
        <f ca="1">_xlfn.NORM.INV(B2919,'Input Parameters'!$E$19,'Input Parameters'!$F$19)</f>
        <v>595.5547890274654</v>
      </c>
      <c r="D2919" s="10">
        <f t="shared" ca="1" si="382"/>
        <v>0.65079543671307716</v>
      </c>
      <c r="E2919" s="59">
        <f ca="1">IF(_xlfn.NORM.INV(D2919,'Input Parameters'!$E$20,'Input Parameters'!$F$20)&lt;3500,3500,IF(_xlfn.NORM.INV(D2919,'Input Parameters'!$E$20,'Input Parameters'!$F$20)&gt;5500,5500,_xlfn.NORM.INV(D2919,'Input Parameters'!$E$20,'Input Parameters'!$F$20)))</f>
        <v>5071.228209112689</v>
      </c>
      <c r="F2919" s="10">
        <f t="shared" ca="1" si="383"/>
        <v>0.21993411826993525</v>
      </c>
      <c r="G2919" s="61">
        <f ca="1">_xlfn.NORM.INV(F2919,'Input Parameters'!$E$21,'Input Parameters'!$F$21)</f>
        <v>278.77881231210876</v>
      </c>
      <c r="H2919" s="54">
        <f ca="1">EXP(E2919*(1/'Input Parameters'!$E$22-1/G2919))</f>
        <v>0.41357327316528775</v>
      </c>
      <c r="I2919" s="10">
        <f t="shared" ca="1" si="384"/>
        <v>0.9678072959316979</v>
      </c>
      <c r="J2919" s="29">
        <f ca="1">_xlfn.BETA.INV(I2919,'Input Parameters'!$L$24,'Input Parameters'!$M$24,'Input Parameters'!$J$24,'Input Parameters'!$K$24)</f>
        <v>0.85574763354237326</v>
      </c>
      <c r="K2919" s="156">
        <f ca="1">('Input Parameters'!$E$25/'Input Parameters'!$E$31)^$J2919</f>
        <v>2.1576265281383518E-3</v>
      </c>
      <c r="L2919" s="66">
        <f ca="1">$H2919*$C2919*'Input Parameters'!$E$23*K2919</f>
        <v>0.53143537456953849</v>
      </c>
      <c r="M2919" s="23">
        <f t="shared" ca="1" si="385"/>
        <v>0.14688036021120288</v>
      </c>
      <c r="N2919" s="15">
        <f ca="1">_xlfn.NORM.INV(M2919,'Input Parameters'!$E$26,'Input Parameters'!$F$26)</f>
        <v>1.1951946035371235E-2</v>
      </c>
      <c r="O2919" s="8">
        <f t="shared" ca="1" si="386"/>
        <v>0.40375026184643525</v>
      </c>
      <c r="P2919" s="29">
        <f ca="1">_xlfn.LOGNORM.INV(O2919,'Input Parameters'!$H$27,'Input Parameters'!$I$27)</f>
        <v>1.2781550633604213</v>
      </c>
      <c r="Q2919" s="10"/>
      <c r="R2919" s="15">
        <f>'Input Parameters'!$E$28</f>
        <v>12.7</v>
      </c>
      <c r="S2919" s="10">
        <f t="shared" ca="1" si="387"/>
        <v>0.86096092434954996</v>
      </c>
      <c r="T2919" s="25">
        <f ca="1">_xlfn.LOGNORM.INV(S2919,'Input Parameters'!$H$29,'Input Parameters'!$I$29)</f>
        <v>65.772963503703053</v>
      </c>
      <c r="U2919" s="10">
        <f t="shared" ca="1" si="388"/>
        <v>0.7606671815835877</v>
      </c>
      <c r="V2919" s="29">
        <f ca="1">IF('Input Parameters'!$D$30="Beta",_xlfn.BETA.INV(U2919,'Input Parameters'!$L$30,'Input Parameters'!$M$30,'Input Parameters'!$J$30,'Input Parameters'!$K$30),IF('Input Parameters'!$D$30="LogNorm",_xlfn.LOGNORM.INV(U2919,'Input Parameters'!$H$30,'Input Parameters'!$I$30)))</f>
        <v>1.3212537781136269</v>
      </c>
      <c r="W2919" s="2">
        <f ca="1">N2919+(P2919-N2919)*(1-ERF((T2919-R2919)/(2*SQRT(L2919*'Input Parameters'!$E$31))))</f>
        <v>1.1952279513741346E-2</v>
      </c>
      <c r="X2919">
        <f t="shared" ca="1" si="389"/>
        <v>1</v>
      </c>
      <c r="Y2919" s="7"/>
    </row>
    <row r="2920" spans="1:25" ht="15" customHeight="1" x14ac:dyDescent="0.3">
      <c r="A2920" s="130">
        <v>2913</v>
      </c>
      <c r="B2920" s="10">
        <f t="shared" ca="1" si="381"/>
        <v>0.45503817153139503</v>
      </c>
      <c r="C2920" s="57">
        <f ca="1">_xlfn.NORM.INV(B2920,'Input Parameters'!$E$19,'Input Parameters'!$F$19)</f>
        <v>557.75638020672761</v>
      </c>
      <c r="D2920" s="10">
        <f t="shared" ca="1" si="382"/>
        <v>0.63034319280752449</v>
      </c>
      <c r="E2920" s="59">
        <f ca="1">IF(_xlfn.NORM.INV(D2920,'Input Parameters'!$E$20,'Input Parameters'!$F$20)&lt;3500,3500,IF(_xlfn.NORM.INV(D2920,'Input Parameters'!$E$20,'Input Parameters'!$F$20)&gt;5500,5500,_xlfn.NORM.INV(D2920,'Input Parameters'!$E$20,'Input Parameters'!$F$20)))</f>
        <v>5032.9337062328077</v>
      </c>
      <c r="F2920" s="10">
        <f t="shared" ca="1" si="383"/>
        <v>0.8704587512741353</v>
      </c>
      <c r="G2920" s="61">
        <f ca="1">_xlfn.NORM.INV(F2920,'Input Parameters'!$E$21,'Input Parameters'!$F$21)</f>
        <v>293.72050013272673</v>
      </c>
      <c r="H2920" s="54">
        <f ca="1">EXP(E2920*(1/'Input Parameters'!$E$22-1/G2920))</f>
        <v>1.0430363311860744</v>
      </c>
      <c r="I2920" s="10">
        <f t="shared" ca="1" si="384"/>
        <v>0.1047963299308351</v>
      </c>
      <c r="J2920" s="29">
        <f ca="1">_xlfn.BETA.INV(I2920,'Input Parameters'!$L$24,'Input Parameters'!$M$24,'Input Parameters'!$J$24,'Input Parameters'!$K$24)</f>
        <v>0.40149893175645468</v>
      </c>
      <c r="K2920" s="156">
        <f ca="1">('Input Parameters'!$E$25/'Input Parameters'!$E$31)^$J2920</f>
        <v>5.6125122568638226E-2</v>
      </c>
      <c r="L2920" s="66">
        <f ca="1">$H2920*$C2920*'Input Parameters'!$E$23*K2920</f>
        <v>32.651360762976154</v>
      </c>
      <c r="M2920" s="23">
        <f t="shared" ca="1" si="385"/>
        <v>0.13258658432718207</v>
      </c>
      <c r="N2920" s="15">
        <f ca="1">_xlfn.NORM.INV(M2920,'Input Parameters'!$E$26,'Input Parameters'!$F$26)</f>
        <v>1.0600809639997485E-2</v>
      </c>
      <c r="O2920" s="8">
        <f t="shared" ca="1" si="386"/>
        <v>0.56962356182537011</v>
      </c>
      <c r="P2920" s="29">
        <f ca="1">_xlfn.LOGNORM.INV(O2920,'Input Parameters'!$H$27,'Input Parameters'!$I$27)</f>
        <v>1.5385151981625351</v>
      </c>
      <c r="Q2920" s="10"/>
      <c r="R2920" s="15">
        <f>'Input Parameters'!$E$28</f>
        <v>12.7</v>
      </c>
      <c r="S2920" s="10">
        <f t="shared" ca="1" si="387"/>
        <v>0.99038987944489887</v>
      </c>
      <c r="T2920" s="25">
        <f ca="1">_xlfn.LOGNORM.INV(S2920,'Input Parameters'!$H$29,'Input Parameters'!$I$29)</f>
        <v>75.738735407303849</v>
      </c>
      <c r="U2920" s="10">
        <f t="shared" ca="1" si="388"/>
        <v>7.7213291161350561E-2</v>
      </c>
      <c r="V2920" s="29">
        <f ca="1">IF('Input Parameters'!$D$30="Beta",_xlfn.BETA.INV(U2920,'Input Parameters'!$L$30,'Input Parameters'!$M$30,'Input Parameters'!$J$30,'Input Parameters'!$K$30),IF('Input Parameters'!$D$30="LogNorm",_xlfn.LOGNORM.INV(U2920,'Input Parameters'!$H$30,'Input Parameters'!$I$30)))</f>
        <v>0.56985771880521463</v>
      </c>
      <c r="W2920" s="2">
        <f ca="1">N2920+(P2920-N2920)*(1-ERF((T2920-R2920)/(2*SQRT(L2920*'Input Parameters'!$E$31))))</f>
        <v>0.67576447214520974</v>
      </c>
      <c r="X2920">
        <f t="shared" ca="1" si="389"/>
        <v>0</v>
      </c>
      <c r="Y2920" s="7"/>
    </row>
    <row r="2921" spans="1:25" ht="15" customHeight="1" x14ac:dyDescent="0.3">
      <c r="A2921" s="130">
        <v>2914</v>
      </c>
      <c r="B2921" s="10">
        <f t="shared" ca="1" si="381"/>
        <v>0.84649160969763337</v>
      </c>
      <c r="C2921" s="57">
        <f ca="1">_xlfn.NORM.INV(B2921,'Input Parameters'!$E$19,'Input Parameters'!$F$19)</f>
        <v>653.61689783935424</v>
      </c>
      <c r="D2921" s="10">
        <f t="shared" ca="1" si="382"/>
        <v>0.89800836880894042</v>
      </c>
      <c r="E2921" s="59">
        <f ca="1">IF(_xlfn.NORM.INV(D2921,'Input Parameters'!$E$20,'Input Parameters'!$F$20)&lt;3500,3500,IF(_xlfn.NORM.INV(D2921,'Input Parameters'!$E$20,'Input Parameters'!$F$20)&gt;5500,5500,_xlfn.NORM.INV(D2921,'Input Parameters'!$E$20,'Input Parameters'!$F$20)))</f>
        <v>5500</v>
      </c>
      <c r="F2921" s="10">
        <f t="shared" ca="1" si="383"/>
        <v>0.79328566373239384</v>
      </c>
      <c r="G2921" s="61">
        <f ca="1">_xlfn.NORM.INV(F2921,'Input Parameters'!$E$21,'Input Parameters'!$F$21)</f>
        <v>291.27849604512562</v>
      </c>
      <c r="H2921" s="54">
        <f ca="1">EXP(E2921*(1/'Input Parameters'!$E$22-1/G2921))</f>
        <v>0.89499095877866397</v>
      </c>
      <c r="I2921" s="10">
        <f t="shared" ca="1" si="384"/>
        <v>0.67619307686802277</v>
      </c>
      <c r="J2921" s="29">
        <f ca="1">_xlfn.BETA.INV(I2921,'Input Parameters'!$L$24,'Input Parameters'!$M$24,'Input Parameters'!$J$24,'Input Parameters'!$K$24)</f>
        <v>0.67874289023302803</v>
      </c>
      <c r="K2921" s="156">
        <f ca="1">('Input Parameters'!$E$25/'Input Parameters'!$E$31)^$J2921</f>
        <v>7.6810846058716171E-3</v>
      </c>
      <c r="L2921" s="66">
        <f ca="1">$H2921*$C2921*'Input Parameters'!$E$23*K2921</f>
        <v>4.4932901981262274</v>
      </c>
      <c r="M2921" s="23">
        <f t="shared" ca="1" si="385"/>
        <v>0.69176958328432836</v>
      </c>
      <c r="N2921" s="15">
        <f ca="1">_xlfn.NORM.INV(M2921,'Input Parameters'!$E$26,'Input Parameters'!$F$26)</f>
        <v>4.4518323218769085E-2</v>
      </c>
      <c r="O2921" s="8">
        <f t="shared" ca="1" si="386"/>
        <v>3.7904405876438951E-2</v>
      </c>
      <c r="P2921" s="29">
        <f ca="1">_xlfn.LOGNORM.INV(O2921,'Input Parameters'!$H$27,'Input Parameters'!$I$27)</f>
        <v>0.64901054109042855</v>
      </c>
      <c r="Q2921" s="10"/>
      <c r="R2921" s="15">
        <f>'Input Parameters'!$E$28</f>
        <v>12.7</v>
      </c>
      <c r="S2921" s="10">
        <f t="shared" ca="1" si="387"/>
        <v>0.95420935294335441</v>
      </c>
      <c r="T2921" s="25">
        <f ca="1">_xlfn.LOGNORM.INV(S2921,'Input Parameters'!$H$29,'Input Parameters'!$I$29)</f>
        <v>70.375831596024781</v>
      </c>
      <c r="U2921" s="10">
        <f t="shared" ca="1" si="388"/>
        <v>0.33874183788937628</v>
      </c>
      <c r="V2921" s="29">
        <f ca="1">IF('Input Parameters'!$D$30="Beta",_xlfn.BETA.INV(U2921,'Input Parameters'!$L$30,'Input Parameters'!$M$30,'Input Parameters'!$J$30,'Input Parameters'!$K$30),IF('Input Parameters'!$D$30="LogNorm",_xlfn.LOGNORM.INV(U2921,'Input Parameters'!$H$30,'Input Parameters'!$I$30)))</f>
        <v>0.84806218099741404</v>
      </c>
      <c r="W2921" s="2">
        <f ca="1">N2921+(P2921-N2921)*(1-ERF((T2921-R2921)/(2*SQRT(L2921*'Input Parameters'!$E$31))))</f>
        <v>7.7378077302237724E-2</v>
      </c>
      <c r="X2921">
        <f t="shared" ca="1" si="389"/>
        <v>1</v>
      </c>
      <c r="Y2921" s="7"/>
    </row>
    <row r="2922" spans="1:25" ht="15" customHeight="1" x14ac:dyDescent="0.3">
      <c r="A2922" s="130">
        <v>2915</v>
      </c>
      <c r="B2922" s="10">
        <f t="shared" ca="1" si="381"/>
        <v>0.28736038905383965</v>
      </c>
      <c r="C2922" s="57">
        <f ca="1">_xlfn.NORM.INV(B2922,'Input Parameters'!$E$19,'Input Parameters'!$F$19)</f>
        <v>519.88598517281753</v>
      </c>
      <c r="D2922" s="10">
        <f t="shared" ca="1" si="382"/>
        <v>0.58855930019104408</v>
      </c>
      <c r="E2922" s="59">
        <f ca="1">IF(_xlfn.NORM.INV(D2922,'Input Parameters'!$E$20,'Input Parameters'!$F$20)&lt;3500,3500,IF(_xlfn.NORM.INV(D2922,'Input Parameters'!$E$20,'Input Parameters'!$F$20)&gt;5500,5500,_xlfn.NORM.INV(D2922,'Input Parameters'!$E$20,'Input Parameters'!$F$20)))</f>
        <v>4956.6883638295985</v>
      </c>
      <c r="F2922" s="10">
        <f t="shared" ca="1" si="383"/>
        <v>0.57021437738041469</v>
      </c>
      <c r="G2922" s="61">
        <f ca="1">_xlfn.NORM.INV(F2922,'Input Parameters'!$E$21,'Input Parameters'!$F$21)</f>
        <v>286.24059103451617</v>
      </c>
      <c r="H2922" s="54">
        <f ca="1">EXP(E2922*(1/'Input Parameters'!$E$22-1/G2922))</f>
        <v>0.67066471987059617</v>
      </c>
      <c r="I2922" s="10">
        <f t="shared" ca="1" si="384"/>
        <v>0.30654597629268265</v>
      </c>
      <c r="J2922" s="29">
        <f ca="1">_xlfn.BETA.INV(I2922,'Input Parameters'!$L$24,'Input Parameters'!$M$24,'Input Parameters'!$J$24,'Input Parameters'!$K$24)</f>
        <v>0.52426169376021459</v>
      </c>
      <c r="K2922" s="156">
        <f ca="1">('Input Parameters'!$E$25/'Input Parameters'!$E$31)^$J2922</f>
        <v>2.3264742047262487E-2</v>
      </c>
      <c r="L2922" s="66">
        <f ca="1">$H2922*$C2922*'Input Parameters'!$E$23*K2922</f>
        <v>8.1116987328533749</v>
      </c>
      <c r="M2922" s="23">
        <f t="shared" ca="1" si="385"/>
        <v>0.55144432111935493</v>
      </c>
      <c r="N2922" s="15">
        <f ca="1">_xlfn.NORM.INV(M2922,'Input Parameters'!$E$26,'Input Parameters'!$F$26)</f>
        <v>3.6715536573788919E-2</v>
      </c>
      <c r="O2922" s="8">
        <f t="shared" ca="1" si="386"/>
        <v>0.93311056594189157</v>
      </c>
      <c r="P2922" s="29">
        <f ca="1">_xlfn.LOGNORM.INV(O2922,'Input Parameters'!$H$27,'Input Parameters'!$I$27)</f>
        <v>2.7636369798946654</v>
      </c>
      <c r="Q2922" s="10"/>
      <c r="R2922" s="15">
        <f>'Input Parameters'!$E$28</f>
        <v>12.7</v>
      </c>
      <c r="S2922" s="10">
        <f t="shared" ca="1" si="387"/>
        <v>0.17617516698750102</v>
      </c>
      <c r="T2922" s="25">
        <f ca="1">_xlfn.LOGNORM.INV(S2922,'Input Parameters'!$H$29,'Input Parameters'!$I$29)</f>
        <v>52.458030808496908</v>
      </c>
      <c r="U2922" s="10">
        <f t="shared" ca="1" si="388"/>
        <v>1.873033379486122E-2</v>
      </c>
      <c r="V2922" s="29">
        <f ca="1">IF('Input Parameters'!$D$30="Beta",_xlfn.BETA.INV(U2922,'Input Parameters'!$L$30,'Input Parameters'!$M$30,'Input Parameters'!$J$30,'Input Parameters'!$K$30),IF('Input Parameters'!$D$30="LogNorm",_xlfn.LOGNORM.INV(U2922,'Input Parameters'!$H$30,'Input Parameters'!$I$30)))</f>
        <v>0.43985448600833787</v>
      </c>
      <c r="W2922" s="2">
        <f ca="1">N2922+(P2922-N2922)*(1-ERF((T2922-R2922)/(2*SQRT(L2922*'Input Parameters'!$E$31))))</f>
        <v>0.91915175657784043</v>
      </c>
      <c r="X2922">
        <f t="shared" ca="1" si="389"/>
        <v>0</v>
      </c>
      <c r="Y2922" s="7"/>
    </row>
    <row r="2923" spans="1:25" ht="15" customHeight="1" x14ac:dyDescent="0.3">
      <c r="A2923" s="130">
        <v>2916</v>
      </c>
      <c r="B2923" s="10">
        <f t="shared" ca="1" si="381"/>
        <v>0.61095800527228084</v>
      </c>
      <c r="C2923" s="57">
        <f ca="1">_xlfn.NORM.INV(B2923,'Input Parameters'!$E$19,'Input Parameters'!$F$19)</f>
        <v>591.11351947330718</v>
      </c>
      <c r="D2923" s="10">
        <f t="shared" ca="1" si="382"/>
        <v>0.56114169145485215</v>
      </c>
      <c r="E2923" s="59">
        <f ca="1">IF(_xlfn.NORM.INV(D2923,'Input Parameters'!$E$20,'Input Parameters'!$F$20)&lt;3500,3500,IF(_xlfn.NORM.INV(D2923,'Input Parameters'!$E$20,'Input Parameters'!$F$20)&gt;5500,5500,_xlfn.NORM.INV(D2923,'Input Parameters'!$E$20,'Input Parameters'!$F$20)))</f>
        <v>4907.7051131843446</v>
      </c>
      <c r="F2923" s="10">
        <f t="shared" ca="1" si="383"/>
        <v>0.85688956889053713</v>
      </c>
      <c r="G2923" s="61">
        <f ca="1">_xlfn.NORM.INV(F2923,'Input Parameters'!$E$21,'Input Parameters'!$F$21)</f>
        <v>293.2322866907316</v>
      </c>
      <c r="H2923" s="54">
        <f ca="1">EXP(E2923*(1/'Input Parameters'!$E$22-1/G2923))</f>
        <v>1.0133569651624681</v>
      </c>
      <c r="I2923" s="10">
        <f t="shared" ca="1" si="384"/>
        <v>6.9385048444031816E-2</v>
      </c>
      <c r="J2923" s="29">
        <f ca="1">_xlfn.BETA.INV(I2923,'Input Parameters'!$L$24,'Input Parameters'!$M$24,'Input Parameters'!$J$24,'Input Parameters'!$K$24)</f>
        <v>0.36595695401142136</v>
      </c>
      <c r="K2923" s="156">
        <f ca="1">('Input Parameters'!$E$25/'Input Parameters'!$E$31)^$J2923</f>
        <v>7.2424569789667853E-2</v>
      </c>
      <c r="L2923" s="66">
        <f ca="1">$H2923*$C2923*'Input Parameters'!$E$23*K2923</f>
        <v>43.382969281574489</v>
      </c>
      <c r="M2923" s="23">
        <f t="shared" ca="1" si="385"/>
        <v>0.4570076342418592</v>
      </c>
      <c r="N2923" s="15">
        <f ca="1">_xlfn.NORM.INV(M2923,'Input Parameters'!$E$26,'Input Parameters'!$F$26)</f>
        <v>3.1732518252583976E-2</v>
      </c>
      <c r="O2923" s="8">
        <f t="shared" ca="1" si="386"/>
        <v>0.82689589914017847</v>
      </c>
      <c r="P2923" s="29">
        <f ca="1">_xlfn.LOGNORM.INV(O2923,'Input Parameters'!$H$27,'Input Parameters'!$I$27)</f>
        <v>2.1596573227103861</v>
      </c>
      <c r="Q2923" s="10"/>
      <c r="R2923" s="15">
        <f>'Input Parameters'!$E$28</f>
        <v>12.7</v>
      </c>
      <c r="S2923" s="10">
        <f t="shared" ca="1" si="387"/>
        <v>0.51444912132527953</v>
      </c>
      <c r="T2923" s="25">
        <f ca="1">_xlfn.LOGNORM.INV(S2923,'Input Parameters'!$H$29,'Input Parameters'!$I$29)</f>
        <v>58.469153361659643</v>
      </c>
      <c r="U2923" s="10">
        <f t="shared" ca="1" si="388"/>
        <v>8.4807345439806614E-2</v>
      </c>
      <c r="V2923" s="29">
        <f ca="1">IF('Input Parameters'!$D$30="Beta",_xlfn.BETA.INV(U2923,'Input Parameters'!$L$30,'Input Parameters'!$M$30,'Input Parameters'!$J$30,'Input Parameters'!$K$30),IF('Input Parameters'!$D$30="LogNorm",_xlfn.LOGNORM.INV(U2923,'Input Parameters'!$H$30,'Input Parameters'!$I$30)))</f>
        <v>0.58134871311331882</v>
      </c>
      <c r="W2923" s="2">
        <f ca="1">N2923+(P2923-N2923)*(1-ERF((T2923-R2923)/(2*SQRT(L2923*'Input Parameters'!$E$31))))</f>
        <v>1.3577980022826708</v>
      </c>
      <c r="X2923">
        <f t="shared" ca="1" si="389"/>
        <v>0</v>
      </c>
      <c r="Y2923" s="7"/>
    </row>
    <row r="2924" spans="1:25" ht="15" customHeight="1" x14ac:dyDescent="0.3">
      <c r="A2924" s="130">
        <v>2917</v>
      </c>
      <c r="B2924" s="10">
        <f t="shared" ca="1" si="381"/>
        <v>0.4269198828163443</v>
      </c>
      <c r="C2924" s="57">
        <f ca="1">_xlfn.NORM.INV(B2924,'Input Parameters'!$E$19,'Input Parameters'!$F$19)</f>
        <v>551.73329101301943</v>
      </c>
      <c r="D2924" s="10">
        <f t="shared" ca="1" si="382"/>
        <v>0.22636341843616969</v>
      </c>
      <c r="E2924" s="59">
        <f ca="1">IF(_xlfn.NORM.INV(D2924,'Input Parameters'!$E$20,'Input Parameters'!$F$20)&lt;3500,3500,IF(_xlfn.NORM.INV(D2924,'Input Parameters'!$E$20,'Input Parameters'!$F$20)&gt;5500,5500,_xlfn.NORM.INV(D2924,'Input Parameters'!$E$20,'Input Parameters'!$F$20)))</f>
        <v>4274.38627844859</v>
      </c>
      <c r="F2924" s="10">
        <f t="shared" ca="1" si="383"/>
        <v>0.92457263818435964</v>
      </c>
      <c r="G2924" s="61">
        <f ca="1">_xlfn.NORM.INV(F2924,'Input Parameters'!$E$21,'Input Parameters'!$F$21)</f>
        <v>296.14103906863465</v>
      </c>
      <c r="H2924" s="54">
        <f ca="1">EXP(E2924*(1/'Input Parameters'!$E$22-1/G2924))</f>
        <v>1.167345382614428</v>
      </c>
      <c r="I2924" s="10">
        <f t="shared" ca="1" si="384"/>
        <v>0.54148442794207563</v>
      </c>
      <c r="J2924" s="29">
        <f ca="1">_xlfn.BETA.INV(I2924,'Input Parameters'!$L$24,'Input Parameters'!$M$24,'Input Parameters'!$J$24,'Input Parameters'!$K$24)</f>
        <v>0.62385239743801768</v>
      </c>
      <c r="K2924" s="156">
        <f ca="1">('Input Parameters'!$E$25/'Input Parameters'!$E$31)^$J2924</f>
        <v>1.1387546337176861E-2</v>
      </c>
      <c r="L2924" s="66">
        <f ca="1">$H2924*$C2924*'Input Parameters'!$E$23*K2924</f>
        <v>7.3343007832695593</v>
      </c>
      <c r="M2924" s="23">
        <f t="shared" ca="1" si="385"/>
        <v>0.61259917099604699</v>
      </c>
      <c r="N2924" s="15">
        <f ca="1">_xlfn.NORM.INV(M2924,'Input Parameters'!$E$26,'Input Parameters'!$F$26)</f>
        <v>4.0008096532727827E-2</v>
      </c>
      <c r="O2924" s="8">
        <f t="shared" ca="1" si="386"/>
        <v>0.3521706967034961</v>
      </c>
      <c r="P2924" s="29">
        <f ca="1">_xlfn.LOGNORM.INV(O2924,'Input Parameters'!$H$27,'Input Parameters'!$I$27)</f>
        <v>1.2036176280588882</v>
      </c>
      <c r="Q2924" s="10"/>
      <c r="R2924" s="15">
        <f>'Input Parameters'!$E$28</f>
        <v>12.7</v>
      </c>
      <c r="S2924" s="10">
        <f t="shared" ca="1" si="387"/>
        <v>9.0663402150519934E-2</v>
      </c>
      <c r="T2924" s="25">
        <f ca="1">_xlfn.LOGNORM.INV(S2924,'Input Parameters'!$H$29,'Input Parameters'!$I$29)</f>
        <v>50.116913524407657</v>
      </c>
      <c r="U2924" s="10">
        <f t="shared" ca="1" si="388"/>
        <v>0.1762484284199326</v>
      </c>
      <c r="V2924" s="29">
        <f ca="1">IF('Input Parameters'!$D$30="Beta",_xlfn.BETA.INV(U2924,'Input Parameters'!$L$30,'Input Parameters'!$M$30,'Input Parameters'!$J$30,'Input Parameters'!$K$30),IF('Input Parameters'!$D$30="LogNorm",_xlfn.LOGNORM.INV(U2924,'Input Parameters'!$H$30,'Input Parameters'!$I$30)))</f>
        <v>0.6925056238154299</v>
      </c>
      <c r="W2924" s="2">
        <f ca="1">N2924+(P2924-N2924)*(1-ERF((T2924-R2924)/(2*SQRT(L2924*'Input Parameters'!$E$31))))</f>
        <v>0.42236145635996958</v>
      </c>
      <c r="X2924">
        <f t="shared" ca="1" si="389"/>
        <v>1</v>
      </c>
      <c r="Y2924" s="7"/>
    </row>
    <row r="2925" spans="1:25" ht="15" customHeight="1" x14ac:dyDescent="0.3">
      <c r="A2925" s="130">
        <v>2918</v>
      </c>
      <c r="B2925" s="10">
        <f t="shared" ca="1" si="381"/>
        <v>0.90809013803027983</v>
      </c>
      <c r="C2925" s="57">
        <f ca="1">_xlfn.NORM.INV(B2925,'Input Parameters'!$E$19,'Input Parameters'!$F$19)</f>
        <v>679.6077348864028</v>
      </c>
      <c r="D2925" s="10">
        <f t="shared" ca="1" si="382"/>
        <v>9.1821964122511424E-2</v>
      </c>
      <c r="E2925" s="59">
        <f ca="1">IF(_xlfn.NORM.INV(D2925,'Input Parameters'!$E$20,'Input Parameters'!$F$20)&lt;3500,3500,IF(_xlfn.NORM.INV(D2925,'Input Parameters'!$E$20,'Input Parameters'!$F$20)&gt;5500,5500,_xlfn.NORM.INV(D2925,'Input Parameters'!$E$20,'Input Parameters'!$F$20)))</f>
        <v>3869.266898490152</v>
      </c>
      <c r="F2925" s="10">
        <f t="shared" ca="1" si="383"/>
        <v>0.13590193960000319</v>
      </c>
      <c r="G2925" s="61">
        <f ca="1">_xlfn.NORM.INV(F2925,'Input Parameters'!$E$21,'Input Parameters'!$F$21)</f>
        <v>276.21250532411426</v>
      </c>
      <c r="H2925" s="54">
        <f ca="1">EXP(E2925*(1/'Input Parameters'!$E$22-1/G2925))</f>
        <v>0.44815852974132936</v>
      </c>
      <c r="I2925" s="10">
        <f t="shared" ca="1" si="384"/>
        <v>0.45022049553304222</v>
      </c>
      <c r="J2925" s="29">
        <f ca="1">_xlfn.BETA.INV(I2925,'Input Parameters'!$L$24,'Input Parameters'!$M$24,'Input Parameters'!$J$24,'Input Parameters'!$K$24)</f>
        <v>0.58689458753782275</v>
      </c>
      <c r="K2925" s="156">
        <f ca="1">('Input Parameters'!$E$25/'Input Parameters'!$E$31)^$J2925</f>
        <v>1.4844641299734819E-2</v>
      </c>
      <c r="L2925" s="66">
        <f ca="1">$H2925*$C2925*'Input Parameters'!$E$23*K2925</f>
        <v>4.5212621384480762</v>
      </c>
      <c r="M2925" s="23">
        <f t="shared" ca="1" si="385"/>
        <v>5.6173253193920081E-2</v>
      </c>
      <c r="N2925" s="15">
        <f ca="1">_xlfn.NORM.INV(M2925,'Input Parameters'!$E$26,'Input Parameters'!$F$26)</f>
        <v>6.5758647066836706E-4</v>
      </c>
      <c r="O2925" s="8">
        <f t="shared" ca="1" si="386"/>
        <v>0.65540233894759348</v>
      </c>
      <c r="P2925" s="29">
        <f ca="1">_xlfn.LOGNORM.INV(O2925,'Input Parameters'!$H$27,'Input Parameters'!$I$27)</f>
        <v>1.6991922081844673</v>
      </c>
      <c r="Q2925" s="10"/>
      <c r="R2925" s="15">
        <f>'Input Parameters'!$E$28</f>
        <v>12.7</v>
      </c>
      <c r="S2925" s="10">
        <f t="shared" ca="1" si="387"/>
        <v>0.61550691628317067</v>
      </c>
      <c r="T2925" s="25">
        <f ca="1">_xlfn.LOGNORM.INV(S2925,'Input Parameters'!$H$29,'Input Parameters'!$I$29)</f>
        <v>60.1840190701773</v>
      </c>
      <c r="U2925" s="10">
        <f t="shared" ca="1" si="388"/>
        <v>0.31305243733656829</v>
      </c>
      <c r="V2925" s="29">
        <f ca="1">IF('Input Parameters'!$D$30="Beta",_xlfn.BETA.INV(U2925,'Input Parameters'!$L$30,'Input Parameters'!$M$30,'Input Parameters'!$J$30,'Input Parameters'!$K$30),IF('Input Parameters'!$D$30="LogNorm",_xlfn.LOGNORM.INV(U2925,'Input Parameters'!$H$30,'Input Parameters'!$I$30)))</f>
        <v>0.82454384379857737</v>
      </c>
      <c r="W2925" s="2">
        <f ca="1">N2925+(P2925-N2925)*(1-ERF((T2925-R2925)/(2*SQRT(L2925*'Input Parameters'!$E$31))))</f>
        <v>0.19483230235674487</v>
      </c>
      <c r="X2925">
        <f t="shared" ca="1" si="389"/>
        <v>1</v>
      </c>
      <c r="Y2925" s="7"/>
    </row>
    <row r="2926" spans="1:25" ht="15" customHeight="1" x14ac:dyDescent="0.3">
      <c r="A2926" s="130">
        <v>2919</v>
      </c>
      <c r="B2926" s="10">
        <f t="shared" ca="1" si="381"/>
        <v>8.3330752730178759E-2</v>
      </c>
      <c r="C2926" s="57">
        <f ca="1">_xlfn.NORM.INV(B2926,'Input Parameters'!$E$19,'Input Parameters'!$F$19)</f>
        <v>450.43557391636074</v>
      </c>
      <c r="D2926" s="10">
        <f t="shared" ca="1" si="382"/>
        <v>0.76548173840482037</v>
      </c>
      <c r="E2926" s="59">
        <f ca="1">IF(_xlfn.NORM.INV(D2926,'Input Parameters'!$E$20,'Input Parameters'!$F$20)&lt;3500,3500,IF(_xlfn.NORM.INV(D2926,'Input Parameters'!$E$20,'Input Parameters'!$F$20)&gt;5500,5500,_xlfn.NORM.INV(D2926,'Input Parameters'!$E$20,'Input Parameters'!$F$20)))</f>
        <v>5306.8333079857612</v>
      </c>
      <c r="F2926" s="10">
        <f t="shared" ca="1" si="383"/>
        <v>0.27668189639533647</v>
      </c>
      <c r="G2926" s="61">
        <f ca="1">_xlfn.NORM.INV(F2926,'Input Parameters'!$E$21,'Input Parameters'!$F$21)</f>
        <v>280.1911648855928</v>
      </c>
      <c r="H2926" s="54">
        <f ca="1">EXP(E2926*(1/'Input Parameters'!$E$22-1/G2926))</f>
        <v>0.43692834898308086</v>
      </c>
      <c r="I2926" s="10">
        <f t="shared" ca="1" si="384"/>
        <v>0.47746603856839975</v>
      </c>
      <c r="J2926" s="29">
        <f ca="1">_xlfn.BETA.INV(I2926,'Input Parameters'!$L$24,'Input Parameters'!$M$24,'Input Parameters'!$J$24,'Input Parameters'!$K$24)</f>
        <v>0.59803397412398585</v>
      </c>
      <c r="K2926" s="156">
        <f ca="1">('Input Parameters'!$E$25/'Input Parameters'!$E$31)^$J2926</f>
        <v>1.3704579178184299E-2</v>
      </c>
      <c r="L2926" s="66">
        <f ca="1">$H2926*$C2926*'Input Parameters'!$E$23*K2926</f>
        <v>2.6971718006210739</v>
      </c>
      <c r="M2926" s="23">
        <f t="shared" ca="1" si="385"/>
        <v>0.1575147641207566</v>
      </c>
      <c r="N2926" s="15">
        <f ca="1">_xlfn.NORM.INV(M2926,'Input Parameters'!$E$26,'Input Parameters'!$F$26)</f>
        <v>1.2900785533582603E-2</v>
      </c>
      <c r="O2926" s="8">
        <f t="shared" ca="1" si="386"/>
        <v>0.20743310378498603</v>
      </c>
      <c r="P2926" s="29">
        <f ca="1">_xlfn.LOGNORM.INV(O2926,'Input Parameters'!$H$27,'Input Parameters'!$I$27)</f>
        <v>0.99251580050391119</v>
      </c>
      <c r="Q2926" s="10"/>
      <c r="R2926" s="15">
        <f>'Input Parameters'!$E$28</f>
        <v>12.7</v>
      </c>
      <c r="S2926" s="10">
        <f t="shared" ca="1" si="387"/>
        <v>0.51885357003521126</v>
      </c>
      <c r="T2926" s="25">
        <f ca="1">_xlfn.LOGNORM.INV(S2926,'Input Parameters'!$H$29,'Input Parameters'!$I$29)</f>
        <v>58.541736331850295</v>
      </c>
      <c r="U2926" s="10">
        <f t="shared" ca="1" si="388"/>
        <v>0.26141502031657338</v>
      </c>
      <c r="V2926" s="29">
        <f ca="1">IF('Input Parameters'!$D$30="Beta",_xlfn.BETA.INV(U2926,'Input Parameters'!$L$30,'Input Parameters'!$M$30,'Input Parameters'!$J$30,'Input Parameters'!$K$30),IF('Input Parameters'!$D$30="LogNorm",_xlfn.LOGNORM.INV(U2926,'Input Parameters'!$H$30,'Input Parameters'!$I$30)))</f>
        <v>0.77664198606677848</v>
      </c>
      <c r="W2926" s="2">
        <f ca="1">N2926+(P2926-N2926)*(1-ERF((T2926-R2926)/(2*SQRT(L2926*'Input Parameters'!$E$31))))</f>
        <v>6.0324317631584676E-2</v>
      </c>
      <c r="X2926">
        <f t="shared" ca="1" si="389"/>
        <v>1</v>
      </c>
      <c r="Y2926" s="7"/>
    </row>
    <row r="2927" spans="1:25" ht="15" customHeight="1" x14ac:dyDescent="0.3">
      <c r="A2927" s="130">
        <v>2920</v>
      </c>
      <c r="B2927" s="10">
        <f t="shared" ca="1" si="381"/>
        <v>0.25527587492015624</v>
      </c>
      <c r="C2927" s="57">
        <f ca="1">_xlfn.NORM.INV(B2927,'Input Parameters'!$E$19,'Input Parameters'!$F$19)</f>
        <v>511.70079087698906</v>
      </c>
      <c r="D2927" s="10">
        <f t="shared" ca="1" si="382"/>
        <v>0.90896062358299201</v>
      </c>
      <c r="E2927" s="59">
        <f ca="1">IF(_xlfn.NORM.INV(D2927,'Input Parameters'!$E$20,'Input Parameters'!$F$20)&lt;3500,3500,IF(_xlfn.NORM.INV(D2927,'Input Parameters'!$E$20,'Input Parameters'!$F$20)&gt;5500,5500,_xlfn.NORM.INV(D2927,'Input Parameters'!$E$20,'Input Parameters'!$F$20)))</f>
        <v>5500</v>
      </c>
      <c r="F2927" s="10">
        <f t="shared" ca="1" si="383"/>
        <v>0.60904647619797436</v>
      </c>
      <c r="G2927" s="61">
        <f ca="1">_xlfn.NORM.INV(F2927,'Input Parameters'!$E$21,'Input Parameters'!$F$21)</f>
        <v>287.02592061598978</v>
      </c>
      <c r="H2927" s="54">
        <f ca="1">EXP(E2927*(1/'Input Parameters'!$E$22-1/G2927))</f>
        <v>0.67658217013356736</v>
      </c>
      <c r="I2927" s="10">
        <f t="shared" ca="1" si="384"/>
        <v>0.81863760855718215</v>
      </c>
      <c r="J2927" s="29">
        <f ca="1">_xlfn.BETA.INV(I2927,'Input Parameters'!$L$24,'Input Parameters'!$M$24,'Input Parameters'!$J$24,'Input Parameters'!$K$24)</f>
        <v>0.74422640347113433</v>
      </c>
      <c r="K2927" s="156">
        <f ca="1">('Input Parameters'!$E$25/'Input Parameters'!$E$31)^$J2927</f>
        <v>4.8018999110523907E-3</v>
      </c>
      <c r="L2927" s="66">
        <f ca="1">$H2927*$C2927*'Input Parameters'!$E$23*K2927</f>
        <v>1.6624543951485617</v>
      </c>
      <c r="M2927" s="23">
        <f t="shared" ca="1" si="385"/>
        <v>0.25435477678200302</v>
      </c>
      <c r="N2927" s="15">
        <f ca="1">_xlfn.NORM.INV(M2927,'Input Parameters'!$E$26,'Input Parameters'!$F$26)</f>
        <v>2.0122184040658492E-2</v>
      </c>
      <c r="O2927" s="8">
        <f t="shared" ca="1" si="386"/>
        <v>0.21680867712778173</v>
      </c>
      <c r="P2927" s="29">
        <f ca="1">_xlfn.LOGNORM.INV(O2927,'Input Parameters'!$H$27,'Input Parameters'!$I$27)</f>
        <v>1.0068199217316567</v>
      </c>
      <c r="Q2927" s="10"/>
      <c r="R2927" s="15">
        <f>'Input Parameters'!$E$28</f>
        <v>12.7</v>
      </c>
      <c r="S2927" s="10">
        <f t="shared" ca="1" si="387"/>
        <v>0.57271657121070796</v>
      </c>
      <c r="T2927" s="25">
        <f ca="1">_xlfn.LOGNORM.INV(S2927,'Input Parameters'!$H$29,'Input Parameters'!$I$29)</f>
        <v>59.442599783454661</v>
      </c>
      <c r="U2927" s="10">
        <f t="shared" ca="1" si="388"/>
        <v>0.46882041990721357</v>
      </c>
      <c r="V2927" s="29">
        <f ca="1">IF('Input Parameters'!$D$30="Beta",_xlfn.BETA.INV(U2927,'Input Parameters'!$L$30,'Input Parameters'!$M$30,'Input Parameters'!$J$30,'Input Parameters'!$K$30),IF('Input Parameters'!$D$30="LogNorm",_xlfn.LOGNORM.INV(U2927,'Input Parameters'!$H$30,'Input Parameters'!$I$30)))</f>
        <v>0.96885047124498491</v>
      </c>
      <c r="W2927" s="2">
        <f ca="1">N2927+(P2927-N2927)*(1-ERF((T2927-R2927)/(2*SQRT(L2927*'Input Parameters'!$E$31))))</f>
        <v>3.0348407827954296E-2</v>
      </c>
      <c r="X2927">
        <f t="shared" ca="1" si="389"/>
        <v>1</v>
      </c>
      <c r="Y2927" s="7"/>
    </row>
    <row r="2928" spans="1:25" ht="15" customHeight="1" x14ac:dyDescent="0.3">
      <c r="A2928" s="130">
        <v>2921</v>
      </c>
      <c r="B2928" s="10">
        <f t="shared" ca="1" si="381"/>
        <v>0.77339461908735807</v>
      </c>
      <c r="C2928" s="57">
        <f ca="1">_xlfn.NORM.INV(B2928,'Input Parameters'!$E$19,'Input Parameters'!$F$19)</f>
        <v>630.68116542259361</v>
      </c>
      <c r="D2928" s="10">
        <f t="shared" ca="1" si="382"/>
        <v>0.15130669206357916</v>
      </c>
      <c r="E2928" s="59">
        <f ca="1">IF(_xlfn.NORM.INV(D2928,'Input Parameters'!$E$20,'Input Parameters'!$F$20)&lt;3500,3500,IF(_xlfn.NORM.INV(D2928,'Input Parameters'!$E$20,'Input Parameters'!$F$20)&gt;5500,5500,_xlfn.NORM.INV(D2928,'Input Parameters'!$E$20,'Input Parameters'!$F$20)))</f>
        <v>4078.4083092541259</v>
      </c>
      <c r="F2928" s="10">
        <f t="shared" ca="1" si="383"/>
        <v>0.39826953881554439</v>
      </c>
      <c r="G2928" s="61">
        <f ca="1">_xlfn.NORM.INV(F2928,'Input Parameters'!$E$21,'Input Parameters'!$F$21)</f>
        <v>282.82346605035525</v>
      </c>
      <c r="H2928" s="54">
        <f ca="1">EXP(E2928*(1/'Input Parameters'!$E$22-1/G2928))</f>
        <v>0.60601543257565504</v>
      </c>
      <c r="I2928" s="10">
        <f t="shared" ca="1" si="384"/>
        <v>0.21623143324475547</v>
      </c>
      <c r="J2928" s="29">
        <f ca="1">_xlfn.BETA.INV(I2928,'Input Parameters'!$L$24,'Input Parameters'!$M$24,'Input Parameters'!$J$24,'Input Parameters'!$K$24)</f>
        <v>0.47801024373480727</v>
      </c>
      <c r="K2928" s="156">
        <f ca="1">('Input Parameters'!$E$25/'Input Parameters'!$E$31)^$J2928</f>
        <v>3.241839413173659E-2</v>
      </c>
      <c r="L2928" s="66">
        <f ca="1">$H2928*$C2928*'Input Parameters'!$E$23*K2928</f>
        <v>12.390391908190587</v>
      </c>
      <c r="M2928" s="23">
        <f t="shared" ca="1" si="385"/>
        <v>1.2906863132362334E-2</v>
      </c>
      <c r="N2928" s="15">
        <f ca="1">_xlfn.NORM.INV(M2928,'Input Parameters'!$E$26,'Input Parameters'!$F$26)</f>
        <v>-1.2809056344439955E-2</v>
      </c>
      <c r="O2928" s="8">
        <f t="shared" ca="1" si="386"/>
        <v>0.81246221702288957</v>
      </c>
      <c r="P2928" s="29">
        <f ca="1">_xlfn.LOGNORM.INV(O2928,'Input Parameters'!$H$27,'Input Parameters'!$I$27)</f>
        <v>2.1077755448258149</v>
      </c>
      <c r="Q2928" s="10"/>
      <c r="R2928" s="15">
        <f>'Input Parameters'!$E$28</f>
        <v>12.7</v>
      </c>
      <c r="S2928" s="10">
        <f t="shared" ca="1" si="387"/>
        <v>0.9320220098634544</v>
      </c>
      <c r="T2928" s="25">
        <f ca="1">_xlfn.LOGNORM.INV(S2928,'Input Parameters'!$H$29,'Input Parameters'!$I$29)</f>
        <v>68.843363127736836</v>
      </c>
      <c r="U2928" s="10">
        <f t="shared" ca="1" si="388"/>
        <v>0.53793995637142267</v>
      </c>
      <c r="V2928" s="29">
        <f ca="1">IF('Input Parameters'!$D$30="Beta",_xlfn.BETA.INV(U2928,'Input Parameters'!$L$30,'Input Parameters'!$M$30,'Input Parameters'!$J$30,'Input Parameters'!$K$30),IF('Input Parameters'!$D$30="LogNorm",_xlfn.LOGNORM.INV(U2928,'Input Parameters'!$H$30,'Input Parameters'!$I$30)))</f>
        <v>1.0374505473333522</v>
      </c>
      <c r="W2928" s="2">
        <f ca="1">N2928+(P2928-N2928)*(1-ERF((T2928-R2928)/(2*SQRT(L2928*'Input Parameters'!$E$31))))</f>
        <v>0.53725940119265969</v>
      </c>
      <c r="X2928">
        <f t="shared" ca="1" si="389"/>
        <v>1</v>
      </c>
      <c r="Y2928" s="7"/>
    </row>
    <row r="2929" spans="1:25" ht="15" customHeight="1" x14ac:dyDescent="0.3">
      <c r="A2929" s="130">
        <v>2922</v>
      </c>
      <c r="B2929" s="10">
        <f t="shared" ca="1" si="381"/>
        <v>0.586696710225042</v>
      </c>
      <c r="C2929" s="57">
        <f ca="1">_xlfn.NORM.INV(B2929,'Input Parameters'!$E$19,'Input Parameters'!$F$19)</f>
        <v>585.81021526084635</v>
      </c>
      <c r="D2929" s="10">
        <f t="shared" ca="1" si="382"/>
        <v>0.74400008687456842</v>
      </c>
      <c r="E2929" s="59">
        <f ca="1">IF(_xlfn.NORM.INV(D2929,'Input Parameters'!$E$20,'Input Parameters'!$F$20)&lt;3500,3500,IF(_xlfn.NORM.INV(D2929,'Input Parameters'!$E$20,'Input Parameters'!$F$20)&gt;5500,5500,_xlfn.NORM.INV(D2929,'Input Parameters'!$E$20,'Input Parameters'!$F$20)))</f>
        <v>5259.0088641532475</v>
      </c>
      <c r="F2929" s="10">
        <f t="shared" ca="1" si="383"/>
        <v>0.13570738716593678</v>
      </c>
      <c r="G2929" s="61">
        <f ca="1">_xlfn.NORM.INV(F2929,'Input Parameters'!$E$21,'Input Parameters'!$F$21)</f>
        <v>276.20549087425491</v>
      </c>
      <c r="H2929" s="54">
        <f ca="1">EXP(E2929*(1/'Input Parameters'!$E$22-1/G2929))</f>
        <v>0.33575680197180924</v>
      </c>
      <c r="I2929" s="10">
        <f t="shared" ca="1" si="384"/>
        <v>0.23282799107577812</v>
      </c>
      <c r="J2929" s="29">
        <f ca="1">_xlfn.BETA.INV(I2929,'Input Parameters'!$L$24,'Input Parameters'!$M$24,'Input Parameters'!$J$24,'Input Parameters'!$K$24)</f>
        <v>0.48717141618718635</v>
      </c>
      <c r="K2929" s="156">
        <f ca="1">('Input Parameters'!$E$25/'Input Parameters'!$E$31)^$J2929</f>
        <v>3.0356415347673867E-2</v>
      </c>
      <c r="L2929" s="66">
        <f ca="1">$H2929*$C2929*'Input Parameters'!$E$23*K2929</f>
        <v>5.9707961839281705</v>
      </c>
      <c r="M2929" s="23">
        <f t="shared" ca="1" si="385"/>
        <v>5.6371998674522028E-2</v>
      </c>
      <c r="N2929" s="15">
        <f ca="1">_xlfn.NORM.INV(M2929,'Input Parameters'!$E$26,'Input Parameters'!$F$26)</f>
        <v>6.9443396188267198E-4</v>
      </c>
      <c r="O2929" s="8">
        <f t="shared" ca="1" si="386"/>
        <v>0.84808661606568159</v>
      </c>
      <c r="P2929" s="29">
        <f ca="1">_xlfn.LOGNORM.INV(O2929,'Input Parameters'!$H$27,'Input Parameters'!$I$27)</f>
        <v>2.2436995885266766</v>
      </c>
      <c r="Q2929" s="10"/>
      <c r="R2929" s="15">
        <f>'Input Parameters'!$E$28</f>
        <v>12.7</v>
      </c>
      <c r="S2929" s="10">
        <f t="shared" ca="1" si="387"/>
        <v>0.98625256022914665</v>
      </c>
      <c r="T2929" s="25">
        <f ca="1">_xlfn.LOGNORM.INV(S2929,'Input Parameters'!$H$29,'Input Parameters'!$I$29)</f>
        <v>74.584249420610973</v>
      </c>
      <c r="U2929" s="10">
        <f t="shared" ca="1" si="388"/>
        <v>0.77588263314637884</v>
      </c>
      <c r="V2929" s="29">
        <f ca="1">IF('Input Parameters'!$D$30="Beta",_xlfn.BETA.INV(U2929,'Input Parameters'!$L$30,'Input Parameters'!$M$30,'Input Parameters'!$J$30,'Input Parameters'!$K$30),IF('Input Parameters'!$D$30="LogNorm",_xlfn.LOGNORM.INV(U2929,'Input Parameters'!$H$30,'Input Parameters'!$I$30)))</f>
        <v>1.3475165115198453</v>
      </c>
      <c r="W2929" s="2">
        <f ca="1">N2929+(P2929-N2929)*(1-ERF((T2929-R2929)/(2*SQRT(L2929*'Input Parameters'!$E$31))))</f>
        <v>0.16516082132790755</v>
      </c>
      <c r="X2929">
        <f t="shared" ca="1" si="389"/>
        <v>1</v>
      </c>
      <c r="Y2929" s="7"/>
    </row>
    <row r="2930" spans="1:25" ht="15" customHeight="1" x14ac:dyDescent="0.3">
      <c r="A2930" s="130">
        <v>2923</v>
      </c>
      <c r="B2930" s="10">
        <f t="shared" ca="1" si="381"/>
        <v>0.45250071120696789</v>
      </c>
      <c r="C2930" s="57">
        <f ca="1">_xlfn.NORM.INV(B2930,'Input Parameters'!$E$19,'Input Parameters'!$F$19)</f>
        <v>557.21528233197921</v>
      </c>
      <c r="D2930" s="10">
        <f t="shared" ca="1" si="382"/>
        <v>0.34280916127730343</v>
      </c>
      <c r="E2930" s="59">
        <f ca="1">IF(_xlfn.NORM.INV(D2930,'Input Parameters'!$E$20,'Input Parameters'!$F$20)&lt;3500,3500,IF(_xlfn.NORM.INV(D2930,'Input Parameters'!$E$20,'Input Parameters'!$F$20)&gt;5500,5500,_xlfn.NORM.INV(D2930,'Input Parameters'!$E$20,'Input Parameters'!$F$20)))</f>
        <v>4516.6340902414076</v>
      </c>
      <c r="F2930" s="10">
        <f t="shared" ca="1" si="383"/>
        <v>0.74350578459179406</v>
      </c>
      <c r="G2930" s="61">
        <f ca="1">_xlfn.NORM.INV(F2930,'Input Parameters'!$E$21,'Input Parameters'!$F$21)</f>
        <v>289.99194526681714</v>
      </c>
      <c r="H2930" s="54">
        <f ca="1">EXP(E2930*(1/'Input Parameters'!$E$22-1/G2930))</f>
        <v>0.85222943966926312</v>
      </c>
      <c r="I2930" s="10">
        <f t="shared" ca="1" si="384"/>
        <v>0.95653712443453198</v>
      </c>
      <c r="J2930" s="29">
        <f ca="1">_xlfn.BETA.INV(I2930,'Input Parameters'!$L$24,'Input Parameters'!$M$24,'Input Parameters'!$J$24,'Input Parameters'!$K$24)</f>
        <v>0.84169510880837994</v>
      </c>
      <c r="K2930" s="156">
        <f ca="1">('Input Parameters'!$E$25/'Input Parameters'!$E$31)^$J2930</f>
        <v>2.3864699001416175E-3</v>
      </c>
      <c r="L2930" s="66">
        <f ca="1">$H2930*$C2930*'Input Parameters'!$E$23*K2930</f>
        <v>1.1332755330145292</v>
      </c>
      <c r="M2930" s="23">
        <f t="shared" ca="1" si="385"/>
        <v>0.88115157514278619</v>
      </c>
      <c r="N2930" s="15">
        <f ca="1">_xlfn.NORM.INV(M2930,'Input Parameters'!$E$26,'Input Parameters'!$F$26)</f>
        <v>5.8796024938196134E-2</v>
      </c>
      <c r="O2930" s="8">
        <f t="shared" ca="1" si="386"/>
        <v>0.68784108053634596</v>
      </c>
      <c r="P2930" s="29">
        <f ca="1">_xlfn.LOGNORM.INV(O2930,'Input Parameters'!$H$27,'Input Parameters'!$I$27)</f>
        <v>1.768051808804185</v>
      </c>
      <c r="Q2930" s="10"/>
      <c r="R2930" s="15">
        <f>'Input Parameters'!$E$28</f>
        <v>12.7</v>
      </c>
      <c r="S2930" s="10">
        <f t="shared" ca="1" si="387"/>
        <v>0.8502130985918559</v>
      </c>
      <c r="T2930" s="25">
        <f ca="1">_xlfn.LOGNORM.INV(S2930,'Input Parameters'!$H$29,'Input Parameters'!$I$29)</f>
        <v>65.424608164722656</v>
      </c>
      <c r="U2930" s="10">
        <f t="shared" ca="1" si="388"/>
        <v>0.43444941558631922</v>
      </c>
      <c r="V2930" s="29">
        <f ca="1">IF('Input Parameters'!$D$30="Beta",_xlfn.BETA.INV(U2930,'Input Parameters'!$L$30,'Input Parameters'!$M$30,'Input Parameters'!$J$30,'Input Parameters'!$K$30),IF('Input Parameters'!$D$30="LogNorm",_xlfn.LOGNORM.INV(U2930,'Input Parameters'!$H$30,'Input Parameters'!$I$30)))</f>
        <v>0.93624051385662233</v>
      </c>
      <c r="W2930" s="2">
        <f ca="1">N2930+(P2930-N2930)*(1-ERF((T2930-R2930)/(2*SQRT(L2930*'Input Parameters'!$E$31))))</f>
        <v>5.9584978944240884E-2</v>
      </c>
      <c r="X2930">
        <f t="shared" ca="1" si="389"/>
        <v>1</v>
      </c>
      <c r="Y2930" s="7"/>
    </row>
    <row r="2931" spans="1:25" ht="15" customHeight="1" x14ac:dyDescent="0.3">
      <c r="A2931" s="130">
        <v>2924</v>
      </c>
      <c r="B2931" s="10">
        <f t="shared" ca="1" si="381"/>
        <v>0.59456792053854812</v>
      </c>
      <c r="C2931" s="57">
        <f ca="1">_xlfn.NORM.INV(B2931,'Input Parameters'!$E$19,'Input Parameters'!$F$19)</f>
        <v>587.5218097423184</v>
      </c>
      <c r="D2931" s="10">
        <f t="shared" ca="1" si="382"/>
        <v>0.61733626154148002</v>
      </c>
      <c r="E2931" s="59">
        <f ca="1">IF(_xlfn.NORM.INV(D2931,'Input Parameters'!$E$20,'Input Parameters'!$F$20)&lt;3500,3500,IF(_xlfn.NORM.INV(D2931,'Input Parameters'!$E$20,'Input Parameters'!$F$20)&gt;5500,5500,_xlfn.NORM.INV(D2931,'Input Parameters'!$E$20,'Input Parameters'!$F$20)))</f>
        <v>5008.9445872638817</v>
      </c>
      <c r="F2931" s="10">
        <f t="shared" ca="1" si="383"/>
        <v>0.38366718908119857</v>
      </c>
      <c r="G2931" s="61">
        <f ca="1">_xlfn.NORM.INV(F2931,'Input Parameters'!$E$21,'Input Parameters'!$F$21)</f>
        <v>282.52451342108947</v>
      </c>
      <c r="H2931" s="54">
        <f ca="1">EXP(E2931*(1/'Input Parameters'!$E$22-1/G2931))</f>
        <v>0.53053738095115666</v>
      </c>
      <c r="I2931" s="10">
        <f t="shared" ca="1" si="384"/>
        <v>0.67513327337855333</v>
      </c>
      <c r="J2931" s="29">
        <f ca="1">_xlfn.BETA.INV(I2931,'Input Parameters'!$L$24,'Input Parameters'!$M$24,'Input Parameters'!$J$24,'Input Parameters'!$K$24)</f>
        <v>0.67829692371416916</v>
      </c>
      <c r="K2931" s="156">
        <f ca="1">('Input Parameters'!$E$25/'Input Parameters'!$E$31)^$J2931</f>
        <v>7.7056969891971744E-3</v>
      </c>
      <c r="L2931" s="66">
        <f ca="1">$H2931*$C2931*'Input Parameters'!$E$23*K2931</f>
        <v>2.4018833374156592</v>
      </c>
      <c r="M2931" s="23">
        <f t="shared" ca="1" si="385"/>
        <v>0.69551912642838953</v>
      </c>
      <c r="N2931" s="15">
        <f ca="1">_xlfn.NORM.INV(M2931,'Input Parameters'!$E$26,'Input Parameters'!$F$26)</f>
        <v>4.4742677175476156E-2</v>
      </c>
      <c r="O2931" s="8">
        <f t="shared" ca="1" si="386"/>
        <v>0.7712944327207103</v>
      </c>
      <c r="P2931" s="29">
        <f ca="1">_xlfn.LOGNORM.INV(O2931,'Input Parameters'!$H$27,'Input Parameters'!$I$27)</f>
        <v>1.9777795643541378</v>
      </c>
      <c r="Q2931" s="10"/>
      <c r="R2931" s="15">
        <f>'Input Parameters'!$E$28</f>
        <v>12.7</v>
      </c>
      <c r="S2931" s="10">
        <f t="shared" ca="1" si="387"/>
        <v>5.4048147911100464E-2</v>
      </c>
      <c r="T2931" s="25">
        <f ca="1">_xlfn.LOGNORM.INV(S2931,'Input Parameters'!$H$29,'Input Parameters'!$I$29)</f>
        <v>48.619778067934277</v>
      </c>
      <c r="U2931" s="10">
        <f t="shared" ca="1" si="388"/>
        <v>0.65823637423332404</v>
      </c>
      <c r="V2931" s="29">
        <f ca="1">IF('Input Parameters'!$D$30="Beta",_xlfn.BETA.INV(U2931,'Input Parameters'!$L$30,'Input Parameters'!$M$30,'Input Parameters'!$J$30,'Input Parameters'!$K$30),IF('Input Parameters'!$D$30="LogNorm",_xlfn.LOGNORM.INV(U2931,'Input Parameters'!$H$30,'Input Parameters'!$I$30)))</f>
        <v>1.173468185786757</v>
      </c>
      <c r="W2931" s="2">
        <f ca="1">N2931+(P2931-N2931)*(1-ERF((T2931-R2931)/(2*SQRT(L2931*'Input Parameters'!$E$31))))</f>
        <v>0.24044673794206761</v>
      </c>
      <c r="X2931">
        <f t="shared" ca="1" si="389"/>
        <v>1</v>
      </c>
      <c r="Y2931" s="7"/>
    </row>
    <row r="2932" spans="1:25" ht="15" customHeight="1" x14ac:dyDescent="0.3">
      <c r="A2932" s="130">
        <v>2925</v>
      </c>
      <c r="B2932" s="10">
        <f t="shared" ca="1" si="381"/>
        <v>0.44393586351412428</v>
      </c>
      <c r="C2932" s="57">
        <f ca="1">_xlfn.NORM.INV(B2932,'Input Parameters'!$E$19,'Input Parameters'!$F$19)</f>
        <v>555.38569089535144</v>
      </c>
      <c r="D2932" s="10">
        <f t="shared" ca="1" si="382"/>
        <v>0.59326577155480609</v>
      </c>
      <c r="E2932" s="59">
        <f ca="1">IF(_xlfn.NORM.INV(D2932,'Input Parameters'!$E$20,'Input Parameters'!$F$20)&lt;3500,3500,IF(_xlfn.NORM.INV(D2932,'Input Parameters'!$E$20,'Input Parameters'!$F$20)&gt;5500,5500,_xlfn.NORM.INV(D2932,'Input Parameters'!$E$20,'Input Parameters'!$F$20)))</f>
        <v>4965.1677171630254</v>
      </c>
      <c r="F2932" s="10">
        <f t="shared" ca="1" si="383"/>
        <v>0.32898591068404326</v>
      </c>
      <c r="G2932" s="61">
        <f ca="1">_xlfn.NORM.INV(F2932,'Input Parameters'!$E$21,'Input Parameters'!$F$21)</f>
        <v>281.37025933927697</v>
      </c>
      <c r="H2932" s="54">
        <f ca="1">EXP(E2932*(1/'Input Parameters'!$E$22-1/G2932))</f>
        <v>0.49637709922369883</v>
      </c>
      <c r="I2932" s="10">
        <f t="shared" ca="1" si="384"/>
        <v>0.33670989507955862</v>
      </c>
      <c r="J2932" s="29">
        <f ca="1">_xlfn.BETA.INV(I2932,'Input Parameters'!$L$24,'Input Parameters'!$M$24,'Input Parameters'!$J$24,'Input Parameters'!$K$24)</f>
        <v>0.53819989748868746</v>
      </c>
      <c r="K2932" s="156">
        <f ca="1">('Input Parameters'!$E$25/'Input Parameters'!$E$31)^$J2932</f>
        <v>2.1051096056809382E-2</v>
      </c>
      <c r="L2932" s="66">
        <f ca="1">$H2932*$C2932*'Input Parameters'!$E$23*K2932</f>
        <v>5.8033817007968382</v>
      </c>
      <c r="M2932" s="23">
        <f t="shared" ca="1" si="385"/>
        <v>0.22722358383707775</v>
      </c>
      <c r="N2932" s="15">
        <f ca="1">_xlfn.NORM.INV(M2932,'Input Parameters'!$E$26,'Input Parameters'!$F$26)</f>
        <v>1.8291547746190653E-2</v>
      </c>
      <c r="O2932" s="8">
        <f t="shared" ca="1" si="386"/>
        <v>0.42620489791073668</v>
      </c>
      <c r="P2932" s="29">
        <f ca="1">_xlfn.LOGNORM.INV(O2932,'Input Parameters'!$H$27,'Input Parameters'!$I$27)</f>
        <v>1.3111488440135708</v>
      </c>
      <c r="Q2932" s="10"/>
      <c r="R2932" s="15">
        <f>'Input Parameters'!$E$28</f>
        <v>12.7</v>
      </c>
      <c r="S2932" s="10">
        <f t="shared" ca="1" si="387"/>
        <v>0.72506184816682173</v>
      </c>
      <c r="T2932" s="25">
        <f ca="1">_xlfn.LOGNORM.INV(S2932,'Input Parameters'!$H$29,'Input Parameters'!$I$29)</f>
        <v>62.275328573702737</v>
      </c>
      <c r="U2932" s="10">
        <f t="shared" ca="1" si="388"/>
        <v>0.52463344673916523</v>
      </c>
      <c r="V2932" s="29">
        <f ca="1">IF('Input Parameters'!$D$30="Beta",_xlfn.BETA.INV(U2932,'Input Parameters'!$L$30,'Input Parameters'!$M$30,'Input Parameters'!$J$30,'Input Parameters'!$K$30),IF('Input Parameters'!$D$30="LogNorm",_xlfn.LOGNORM.INV(U2932,'Input Parameters'!$H$30,'Input Parameters'!$I$30)))</f>
        <v>1.023851910213966</v>
      </c>
      <c r="W2932" s="2">
        <f ca="1">N2932+(P2932-N2932)*(1-ERF((T2932-R2932)/(2*SQRT(L2932*'Input Parameters'!$E$31))))</f>
        <v>0.20656470947957103</v>
      </c>
      <c r="X2932">
        <f t="shared" ca="1" si="389"/>
        <v>1</v>
      </c>
      <c r="Y2932" s="7"/>
    </row>
    <row r="2933" spans="1:25" ht="15" customHeight="1" x14ac:dyDescent="0.3">
      <c r="A2933" s="130">
        <v>2926</v>
      </c>
      <c r="B2933" s="10">
        <f t="shared" ca="1" si="381"/>
        <v>0.300196814317225</v>
      </c>
      <c r="C2933" s="57">
        <f ca="1">_xlfn.NORM.INV(B2933,'Input Parameters'!$E$19,'Input Parameters'!$F$19)</f>
        <v>523.03598151381971</v>
      </c>
      <c r="D2933" s="10">
        <f t="shared" ca="1" si="382"/>
        <v>0.22120148707869458</v>
      </c>
      <c r="E2933" s="59">
        <f ca="1">IF(_xlfn.NORM.INV(D2933,'Input Parameters'!$E$20,'Input Parameters'!$F$20)&lt;3500,3500,IF(_xlfn.NORM.INV(D2933,'Input Parameters'!$E$20,'Input Parameters'!$F$20)&gt;5500,5500,_xlfn.NORM.INV(D2933,'Input Parameters'!$E$20,'Input Parameters'!$F$20)))</f>
        <v>4262.3007734841449</v>
      </c>
      <c r="F2933" s="10">
        <f t="shared" ca="1" si="383"/>
        <v>0.13926331086486088</v>
      </c>
      <c r="G2933" s="61">
        <f ca="1">_xlfn.NORM.INV(F2933,'Input Parameters'!$E$21,'Input Parameters'!$F$21)</f>
        <v>276.33262811604089</v>
      </c>
      <c r="H2933" s="54">
        <f ca="1">EXP(E2933*(1/'Input Parameters'!$E$22-1/G2933))</f>
        <v>0.41585115573311898</v>
      </c>
      <c r="I2933" s="10">
        <f t="shared" ca="1" si="384"/>
        <v>0.46141076119873181</v>
      </c>
      <c r="J2933" s="29">
        <f ca="1">_xlfn.BETA.INV(I2933,'Input Parameters'!$L$24,'Input Parameters'!$M$24,'Input Parameters'!$J$24,'Input Parameters'!$K$24)</f>
        <v>0.5914859381862837</v>
      </c>
      <c r="K2933" s="156">
        <f ca="1">('Input Parameters'!$E$25/'Input Parameters'!$E$31)^$J2933</f>
        <v>1.4363678185635206E-2</v>
      </c>
      <c r="L2933" s="66">
        <f ca="1">$H2933*$C2933*'Input Parameters'!$E$23*K2933</f>
        <v>3.1241735100987187</v>
      </c>
      <c r="M2933" s="23">
        <f t="shared" ca="1" si="385"/>
        <v>0.41270651296489069</v>
      </c>
      <c r="N2933" s="15">
        <f ca="1">_xlfn.NORM.INV(M2933,'Input Parameters'!$E$26,'Input Parameters'!$F$26)</f>
        <v>2.9367646077926492E-2</v>
      </c>
      <c r="O2933" s="8">
        <f t="shared" ca="1" si="386"/>
        <v>0.54567161621306659</v>
      </c>
      <c r="P2933" s="29">
        <f ca="1">_xlfn.LOGNORM.INV(O2933,'Input Parameters'!$H$27,'Input Parameters'!$I$27)</f>
        <v>1.4977605483038583</v>
      </c>
      <c r="Q2933" s="10"/>
      <c r="R2933" s="15">
        <f>'Input Parameters'!$E$28</f>
        <v>12.7</v>
      </c>
      <c r="S2933" s="10">
        <f t="shared" ca="1" si="387"/>
        <v>0.70836008203916545</v>
      </c>
      <c r="T2933" s="25">
        <f ca="1">_xlfn.LOGNORM.INV(S2933,'Input Parameters'!$H$29,'Input Parameters'!$I$29)</f>
        <v>61.931267610627557</v>
      </c>
      <c r="U2933" s="10">
        <f t="shared" ca="1" si="388"/>
        <v>0.46763996745025072</v>
      </c>
      <c r="V2933" s="29">
        <f ca="1">IF('Input Parameters'!$D$30="Beta",_xlfn.BETA.INV(U2933,'Input Parameters'!$L$30,'Input Parameters'!$M$30,'Input Parameters'!$J$30,'Input Parameters'!$K$30),IF('Input Parameters'!$D$30="LogNorm",_xlfn.LOGNORM.INV(U2933,'Input Parameters'!$H$30,'Input Parameters'!$I$30)))</f>
        <v>0.96771703187721247</v>
      </c>
      <c r="W2933" s="2">
        <f ca="1">N2933+(P2933-N2933)*(1-ERF((T2933-R2933)/(2*SQRT(L2933*'Input Parameters'!$E$31))))</f>
        <v>0.1011638676431591</v>
      </c>
      <c r="X2933">
        <f t="shared" ca="1" si="389"/>
        <v>1</v>
      </c>
      <c r="Y2933" s="7"/>
    </row>
    <row r="2934" spans="1:25" ht="15" customHeight="1" x14ac:dyDescent="0.3">
      <c r="A2934" s="130">
        <v>2927</v>
      </c>
      <c r="B2934" s="10">
        <f t="shared" ca="1" si="381"/>
        <v>0.26938553169776014</v>
      </c>
      <c r="C2934" s="57">
        <f ca="1">_xlfn.NORM.INV(B2934,'Input Parameters'!$E$19,'Input Parameters'!$F$19)</f>
        <v>515.36017873341189</v>
      </c>
      <c r="D2934" s="10">
        <f t="shared" ca="1" si="382"/>
        <v>0.63011062653613858</v>
      </c>
      <c r="E2934" s="59">
        <f ca="1">IF(_xlfn.NORM.INV(D2934,'Input Parameters'!$E$20,'Input Parameters'!$F$20)&lt;3500,3500,IF(_xlfn.NORM.INV(D2934,'Input Parameters'!$E$20,'Input Parameters'!$F$20)&gt;5500,5500,_xlfn.NORM.INV(D2934,'Input Parameters'!$E$20,'Input Parameters'!$F$20)))</f>
        <v>5032.5024502725346</v>
      </c>
      <c r="F2934" s="10">
        <f t="shared" ca="1" si="383"/>
        <v>0.14417595295959884</v>
      </c>
      <c r="G2934" s="61">
        <f ca="1">_xlfn.NORM.INV(F2934,'Input Parameters'!$E$21,'Input Parameters'!$F$21)</f>
        <v>276.50469194105727</v>
      </c>
      <c r="H2934" s="54">
        <f ca="1">EXP(E2934*(1/'Input Parameters'!$E$22-1/G2934))</f>
        <v>0.35892311978405583</v>
      </c>
      <c r="I2934" s="10">
        <f t="shared" ca="1" si="384"/>
        <v>0.7843352732370017</v>
      </c>
      <c r="J2934" s="29">
        <f ca="1">_xlfn.BETA.INV(I2934,'Input Parameters'!$L$24,'Input Parameters'!$M$24,'Input Parameters'!$J$24,'Input Parameters'!$K$24)</f>
        <v>0.72706199186564868</v>
      </c>
      <c r="K2934" s="156">
        <f ca="1">('Input Parameters'!$E$25/'Input Parameters'!$E$31)^$J2934</f>
        <v>5.4310983084959732E-3</v>
      </c>
      <c r="L2934" s="66">
        <f ca="1">$H2934*$C2934*'Input Parameters'!$E$23*K2934</f>
        <v>1.0046156888436724</v>
      </c>
      <c r="M2934" s="23">
        <f t="shared" ca="1" si="385"/>
        <v>0.13027448212813586</v>
      </c>
      <c r="N2934" s="15">
        <f ca="1">_xlfn.NORM.INV(M2934,'Input Parameters'!$E$26,'Input Parameters'!$F$26)</f>
        <v>1.0373014139021031E-2</v>
      </c>
      <c r="O2934" s="8">
        <f t="shared" ca="1" si="386"/>
        <v>0.76448920613658511</v>
      </c>
      <c r="P2934" s="29">
        <f ca="1">_xlfn.LOGNORM.INV(O2934,'Input Parameters'!$H$27,'Input Parameters'!$I$27)</f>
        <v>1.9583643454552895</v>
      </c>
      <c r="Q2934" s="10"/>
      <c r="R2934" s="15">
        <f>'Input Parameters'!$E$28</f>
        <v>12.7</v>
      </c>
      <c r="S2934" s="10">
        <f t="shared" ca="1" si="387"/>
        <v>0.70874179036082996</v>
      </c>
      <c r="T2934" s="25">
        <f ca="1">_xlfn.LOGNORM.INV(S2934,'Input Parameters'!$H$29,'Input Parameters'!$I$29)</f>
        <v>61.939003685437264</v>
      </c>
      <c r="U2934" s="10">
        <f t="shared" ca="1" si="388"/>
        <v>4.0764803603225208E-2</v>
      </c>
      <c r="V2934" s="29">
        <f ca="1">IF('Input Parameters'!$D$30="Beta",_xlfn.BETA.INV(U2934,'Input Parameters'!$L$30,'Input Parameters'!$M$30,'Input Parameters'!$J$30,'Input Parameters'!$K$30),IF('Input Parameters'!$D$30="LogNorm",_xlfn.LOGNORM.INV(U2934,'Input Parameters'!$H$30,'Input Parameters'!$I$30)))</f>
        <v>0.50273317980135956</v>
      </c>
      <c r="W2934" s="2">
        <f ca="1">N2934+(P2934-N2934)*(1-ERF((T2934-R2934)/(2*SQRT(L2934*'Input Parameters'!$E$31))))</f>
        <v>1.1372926771105374E-2</v>
      </c>
      <c r="X2934">
        <f t="shared" ca="1" si="389"/>
        <v>1</v>
      </c>
      <c r="Y2934" s="7"/>
    </row>
    <row r="2935" spans="1:25" ht="15" customHeight="1" x14ac:dyDescent="0.3">
      <c r="A2935" s="130">
        <v>2928</v>
      </c>
      <c r="B2935" s="10">
        <f t="shared" ca="1" si="381"/>
        <v>0.76470113244615867</v>
      </c>
      <c r="C2935" s="57">
        <f ca="1">_xlfn.NORM.INV(B2935,'Input Parameters'!$E$19,'Input Parameters'!$F$19)</f>
        <v>628.26732780286841</v>
      </c>
      <c r="D2935" s="10">
        <f t="shared" ca="1" si="382"/>
        <v>0.41482482742939786</v>
      </c>
      <c r="E2935" s="59">
        <f ca="1">IF(_xlfn.NORM.INV(D2935,'Input Parameters'!$E$20,'Input Parameters'!$F$20)&lt;3500,3500,IF(_xlfn.NORM.INV(D2935,'Input Parameters'!$E$20,'Input Parameters'!$F$20)&gt;5500,5500,_xlfn.NORM.INV(D2935,'Input Parameters'!$E$20,'Input Parameters'!$F$20)))</f>
        <v>4649.3943559210202</v>
      </c>
      <c r="F2935" s="10">
        <f t="shared" ca="1" si="383"/>
        <v>0.99446632630573661</v>
      </c>
      <c r="G2935" s="61">
        <f ca="1">_xlfn.NORM.INV(F2935,'Input Parameters'!$E$21,'Input Parameters'!$F$21)</f>
        <v>304.81884203688315</v>
      </c>
      <c r="H2935" s="54">
        <f ca="1">EXP(E2935*(1/'Input Parameters'!$E$22-1/G2935))</f>
        <v>1.8501459650558334</v>
      </c>
      <c r="I2935" s="10">
        <f t="shared" ca="1" si="384"/>
        <v>0.73582888037971461</v>
      </c>
      <c r="J2935" s="29">
        <f ca="1">_xlfn.BETA.INV(I2935,'Input Parameters'!$L$24,'Input Parameters'!$M$24,'Input Parameters'!$J$24,'Input Parameters'!$K$24)</f>
        <v>0.704563490251225</v>
      </c>
      <c r="K2935" s="156">
        <f ca="1">('Input Parameters'!$E$25/'Input Parameters'!$E$31)^$J2935</f>
        <v>6.3823441745798877E-3</v>
      </c>
      <c r="L2935" s="66">
        <f ca="1">$H2935*$C2935*'Input Parameters'!$E$23*K2935</f>
        <v>7.4187491847657077</v>
      </c>
      <c r="M2935" s="23">
        <f t="shared" ca="1" si="385"/>
        <v>0.11965441728187054</v>
      </c>
      <c r="N2935" s="15">
        <f ca="1">_xlfn.NORM.INV(M2935,'Input Parameters'!$E$26,'Input Parameters'!$F$26)</f>
        <v>9.2889616361491283E-3</v>
      </c>
      <c r="O2935" s="8">
        <f t="shared" ca="1" si="386"/>
        <v>0.40246665051125596</v>
      </c>
      <c r="P2935" s="29">
        <f ca="1">_xlfn.LOGNORM.INV(O2935,'Input Parameters'!$H$27,'Input Parameters'!$I$27)</f>
        <v>1.2762814421035544</v>
      </c>
      <c r="Q2935" s="10"/>
      <c r="R2935" s="15">
        <f>'Input Parameters'!$E$28</f>
        <v>12.7</v>
      </c>
      <c r="S2935" s="10">
        <f t="shared" ca="1" si="387"/>
        <v>7.8905104727052033E-2</v>
      </c>
      <c r="T2935" s="25">
        <f ca="1">_xlfn.LOGNORM.INV(S2935,'Input Parameters'!$H$29,'Input Parameters'!$I$29)</f>
        <v>49.69224704001509</v>
      </c>
      <c r="U2935" s="10">
        <f t="shared" ca="1" si="388"/>
        <v>0.13459322449900046</v>
      </c>
      <c r="V2935" s="29">
        <f ca="1">IF('Input Parameters'!$D$30="Beta",_xlfn.BETA.INV(U2935,'Input Parameters'!$L$30,'Input Parameters'!$M$30,'Input Parameters'!$J$30,'Input Parameters'!$K$30),IF('Input Parameters'!$D$30="LogNorm",_xlfn.LOGNORM.INV(U2935,'Input Parameters'!$H$30,'Input Parameters'!$I$30)))</f>
        <v>0.6462810857877439</v>
      </c>
      <c r="W2935" s="2">
        <f ca="1">N2935+(P2935-N2935)*(1-ERF((T2935-R2935)/(2*SQRT(L2935*'Input Parameters'!$E$31))))</f>
        <v>0.43611107014504946</v>
      </c>
      <c r="X2935">
        <f t="shared" ca="1" si="389"/>
        <v>1</v>
      </c>
      <c r="Y2935" s="7"/>
    </row>
    <row r="2936" spans="1:25" ht="15" customHeight="1" x14ac:dyDescent="0.3">
      <c r="A2936" s="130">
        <v>2929</v>
      </c>
      <c r="B2936" s="10">
        <f t="shared" ca="1" si="381"/>
        <v>0.36415569801776637</v>
      </c>
      <c r="C2936" s="57">
        <f ca="1">_xlfn.NORM.INV(B2936,'Input Parameters'!$E$19,'Input Parameters'!$F$19)</f>
        <v>537.94701313727205</v>
      </c>
      <c r="D2936" s="10">
        <f t="shared" ca="1" si="382"/>
        <v>0.4579460016800192</v>
      </c>
      <c r="E2936" s="59">
        <f ca="1">IF(_xlfn.NORM.INV(D2936,'Input Parameters'!$E$20,'Input Parameters'!$F$20)&lt;3500,3500,IF(_xlfn.NORM.INV(D2936,'Input Parameters'!$E$20,'Input Parameters'!$F$20)&gt;5500,5500,_xlfn.NORM.INV(D2936,'Input Parameters'!$E$20,'Input Parameters'!$F$20)))</f>
        <v>4726.0731879896002</v>
      </c>
      <c r="F2936" s="10">
        <f t="shared" ca="1" si="383"/>
        <v>0.15036376407675012</v>
      </c>
      <c r="G2936" s="61">
        <f ca="1">_xlfn.NORM.INV(F2936,'Input Parameters'!$E$21,'Input Parameters'!$F$21)</f>
        <v>276.71588648638408</v>
      </c>
      <c r="H2936" s="54">
        <f ca="1">EXP(E2936*(1/'Input Parameters'!$E$22-1/G2936))</f>
        <v>0.38704620800338979</v>
      </c>
      <c r="I2936" s="10">
        <f t="shared" ca="1" si="384"/>
        <v>0.634199304165183</v>
      </c>
      <c r="J2936" s="29">
        <f ca="1">_xlfn.BETA.INV(I2936,'Input Parameters'!$L$24,'Input Parameters'!$M$24,'Input Parameters'!$J$24,'Input Parameters'!$K$24)</f>
        <v>0.66131487375130193</v>
      </c>
      <c r="K2936" s="156">
        <f ca="1">('Input Parameters'!$E$25/'Input Parameters'!$E$31)^$J2936</f>
        <v>8.7039893794422368E-3</v>
      </c>
      <c r="L2936" s="66">
        <f ca="1">$H2936*$C2936*'Input Parameters'!$E$23*K2936</f>
        <v>1.8122606885074191</v>
      </c>
      <c r="M2936" s="23">
        <f t="shared" ca="1" si="385"/>
        <v>0.34007566004386658</v>
      </c>
      <c r="N2936" s="15">
        <f ca="1">_xlfn.NORM.INV(M2936,'Input Parameters'!$E$26,'Input Parameters'!$F$26)</f>
        <v>2.5342610385653736E-2</v>
      </c>
      <c r="O2936" s="8">
        <f t="shared" ca="1" si="386"/>
        <v>0.81738291995809875</v>
      </c>
      <c r="P2936" s="29">
        <f ca="1">_xlfn.LOGNORM.INV(O2936,'Input Parameters'!$H$27,'Input Parameters'!$I$27)</f>
        <v>2.1250321644759693</v>
      </c>
      <c r="Q2936" s="10"/>
      <c r="R2936" s="15">
        <f>'Input Parameters'!$E$28</f>
        <v>12.7</v>
      </c>
      <c r="S2936" s="10">
        <f t="shared" ca="1" si="387"/>
        <v>0.18462206729746322</v>
      </c>
      <c r="T2936" s="25">
        <f ca="1">_xlfn.LOGNORM.INV(S2936,'Input Parameters'!$H$29,'Input Parameters'!$I$29)</f>
        <v>52.647724451125129</v>
      </c>
      <c r="U2936" s="10">
        <f t="shared" ca="1" si="388"/>
        <v>0.97200391654543827</v>
      </c>
      <c r="V2936" s="29">
        <f ca="1">IF('Input Parameters'!$D$30="Beta",_xlfn.BETA.INV(U2936,'Input Parameters'!$L$30,'Input Parameters'!$M$30,'Input Parameters'!$J$30,'Input Parameters'!$K$30),IF('Input Parameters'!$D$30="LogNorm",_xlfn.LOGNORM.INV(U2936,'Input Parameters'!$H$30,'Input Parameters'!$I$30)))</f>
        <v>2.1230197351107152</v>
      </c>
      <c r="W2936" s="2">
        <f ca="1">N2936+(P2936-N2936)*(1-ERF((T2936-R2936)/(2*SQRT(L2936*'Input Parameters'!$E$31))))</f>
        <v>0.10067741954172349</v>
      </c>
      <c r="X2936">
        <f t="shared" ca="1" si="389"/>
        <v>1</v>
      </c>
      <c r="Y2936" s="7"/>
    </row>
    <row r="2937" spans="1:25" ht="15" customHeight="1" x14ac:dyDescent="0.3">
      <c r="A2937" s="130">
        <v>2930</v>
      </c>
      <c r="B2937" s="10">
        <f t="shared" ca="1" si="381"/>
        <v>0.19924013144804698</v>
      </c>
      <c r="C2937" s="57">
        <f ca="1">_xlfn.NORM.INV(B2937,'Input Parameters'!$E$19,'Input Parameters'!$F$19)</f>
        <v>495.95339446354166</v>
      </c>
      <c r="D2937" s="10">
        <f t="shared" ca="1" si="382"/>
        <v>4.250733817179142E-2</v>
      </c>
      <c r="E2937" s="59">
        <f ca="1">IF(_xlfn.NORM.INV(D2937,'Input Parameters'!$E$20,'Input Parameters'!$F$20)&lt;3500,3500,IF(_xlfn.NORM.INV(D2937,'Input Parameters'!$E$20,'Input Parameters'!$F$20)&gt;5500,5500,_xlfn.NORM.INV(D2937,'Input Parameters'!$E$20,'Input Parameters'!$F$20)))</f>
        <v>3594.3880229069064</v>
      </c>
      <c r="F2937" s="10">
        <f t="shared" ca="1" si="383"/>
        <v>0.16171930756273045</v>
      </c>
      <c r="G2937" s="61">
        <f ca="1">_xlfn.NORM.INV(F2937,'Input Parameters'!$E$21,'Input Parameters'!$F$21)</f>
        <v>277.08890817583983</v>
      </c>
      <c r="H2937" s="54">
        <f ca="1">EXP(E2937*(1/'Input Parameters'!$E$22-1/G2937))</f>
        <v>0.49439002735911591</v>
      </c>
      <c r="I2937" s="10">
        <f t="shared" ca="1" si="384"/>
        <v>0.26684317694545523</v>
      </c>
      <c r="J2937" s="29">
        <f ca="1">_xlfn.BETA.INV(I2937,'Input Parameters'!$L$24,'Input Parameters'!$M$24,'Input Parameters'!$J$24,'Input Parameters'!$K$24)</f>
        <v>0.50491950791821361</v>
      </c>
      <c r="K2937" s="156">
        <f ca="1">('Input Parameters'!$E$25/'Input Parameters'!$E$31)^$J2937</f>
        <v>2.6727449031049493E-2</v>
      </c>
      <c r="L2937" s="66">
        <f ca="1">$H2937*$C2937*'Input Parameters'!$E$23*K2937</f>
        <v>6.553421156315193</v>
      </c>
      <c r="M2937" s="23">
        <f t="shared" ca="1" si="385"/>
        <v>0.37525919626234394</v>
      </c>
      <c r="N2937" s="15">
        <f ca="1">_xlfn.NORM.INV(M2937,'Input Parameters'!$E$26,'Input Parameters'!$F$26)</f>
        <v>2.732292619836035E-2</v>
      </c>
      <c r="O2937" s="8">
        <f t="shared" ca="1" si="386"/>
        <v>0.6086843766804575</v>
      </c>
      <c r="P2937" s="29">
        <f ca="1">_xlfn.LOGNORM.INV(O2937,'Input Parameters'!$H$27,'Input Parameters'!$I$27)</f>
        <v>1.6084474640436874</v>
      </c>
      <c r="Q2937" s="10"/>
      <c r="R2937" s="15">
        <f>'Input Parameters'!$E$28</f>
        <v>12.7</v>
      </c>
      <c r="S2937" s="10">
        <f t="shared" ca="1" si="387"/>
        <v>0.11806409537579854</v>
      </c>
      <c r="T2937" s="25">
        <f ca="1">_xlfn.LOGNORM.INV(S2937,'Input Parameters'!$H$29,'Input Parameters'!$I$29)</f>
        <v>50.979301651453724</v>
      </c>
      <c r="U2937" s="10">
        <f t="shared" ca="1" si="388"/>
        <v>0.28553531132982457</v>
      </c>
      <c r="V2937" s="29">
        <f ca="1">IF('Input Parameters'!$D$30="Beta",_xlfn.BETA.INV(U2937,'Input Parameters'!$L$30,'Input Parameters'!$M$30,'Input Parameters'!$J$30,'Input Parameters'!$K$30),IF('Input Parameters'!$D$30="LogNorm",_xlfn.LOGNORM.INV(U2937,'Input Parameters'!$H$30,'Input Parameters'!$I$30)))</f>
        <v>0.79917098124808417</v>
      </c>
      <c r="W2937" s="2">
        <f ca="1">N2937+(P2937-N2937)*(1-ERF((T2937-R2937)/(2*SQRT(L2937*'Input Parameters'!$E$31))))</f>
        <v>0.48641208597840579</v>
      </c>
      <c r="X2937">
        <f t="shared" ca="1" si="389"/>
        <v>1</v>
      </c>
      <c r="Y2937" s="7"/>
    </row>
    <row r="2938" spans="1:25" ht="15" customHeight="1" x14ac:dyDescent="0.3">
      <c r="A2938" s="130">
        <v>2931</v>
      </c>
      <c r="B2938" s="10">
        <f t="shared" ca="1" si="381"/>
        <v>6.9369247455725924E-2</v>
      </c>
      <c r="C2938" s="57">
        <f ca="1">_xlfn.NORM.INV(B2938,'Input Parameters'!$E$19,'Input Parameters'!$F$19)</f>
        <v>442.19731721605172</v>
      </c>
      <c r="D2938" s="10">
        <f t="shared" ca="1" si="382"/>
        <v>0.2523595896736478</v>
      </c>
      <c r="E2938" s="59">
        <f ca="1">IF(_xlfn.NORM.INV(D2938,'Input Parameters'!$E$20,'Input Parameters'!$F$20)&lt;3500,3500,IF(_xlfn.NORM.INV(D2938,'Input Parameters'!$E$20,'Input Parameters'!$F$20)&gt;5500,5500,_xlfn.NORM.INV(D2938,'Input Parameters'!$E$20,'Input Parameters'!$F$20)))</f>
        <v>4333.0419668976356</v>
      </c>
      <c r="F2938" s="10">
        <f t="shared" ca="1" si="383"/>
        <v>0.5406788273785853</v>
      </c>
      <c r="G2938" s="61">
        <f ca="1">_xlfn.NORM.INV(F2938,'Input Parameters'!$E$21,'Input Parameters'!$F$21)</f>
        <v>285.65285215132633</v>
      </c>
      <c r="H2938" s="54">
        <f ca="1">EXP(E2938*(1/'Input Parameters'!$E$22-1/G2938))</f>
        <v>0.6836088864764891</v>
      </c>
      <c r="I2938" s="10">
        <f t="shared" ca="1" si="384"/>
        <v>8.5515175784408592E-2</v>
      </c>
      <c r="J2938" s="29">
        <f ca="1">_xlfn.BETA.INV(I2938,'Input Parameters'!$L$24,'Input Parameters'!$M$24,'Input Parameters'!$J$24,'Input Parameters'!$K$24)</f>
        <v>0.38338373374980494</v>
      </c>
      <c r="K2938" s="156">
        <f ca="1">('Input Parameters'!$E$25/'Input Parameters'!$E$31)^$J2938</f>
        <v>6.3913702012387455E-2</v>
      </c>
      <c r="L2938" s="66">
        <f ca="1">$H2938*$C2938*'Input Parameters'!$E$23*K2938</f>
        <v>19.320473979973379</v>
      </c>
      <c r="M2938" s="23">
        <f t="shared" ca="1" si="385"/>
        <v>0.63042039473499079</v>
      </c>
      <c r="N2938" s="15">
        <f ca="1">_xlfn.NORM.INV(M2938,'Input Parameters'!$E$26,'Input Parameters'!$F$26)</f>
        <v>4.0992306522087463E-2</v>
      </c>
      <c r="O2938" s="8">
        <f t="shared" ca="1" si="386"/>
        <v>0.79173440127187122</v>
      </c>
      <c r="P2938" s="29">
        <f ca="1">_xlfn.LOGNORM.INV(O2938,'Input Parameters'!$H$27,'Input Parameters'!$I$27)</f>
        <v>2.0393893411552813</v>
      </c>
      <c r="Q2938" s="10"/>
      <c r="R2938" s="15">
        <f>'Input Parameters'!$E$28</f>
        <v>12.7</v>
      </c>
      <c r="S2938" s="10">
        <f t="shared" ca="1" si="387"/>
        <v>0.42428645329671777</v>
      </c>
      <c r="T2938" s="25">
        <f ca="1">_xlfn.LOGNORM.INV(S2938,'Input Parameters'!$H$29,'Input Parameters'!$I$29)</f>
        <v>56.996772631442298</v>
      </c>
      <c r="U2938" s="10">
        <f t="shared" ca="1" si="388"/>
        <v>0.7620244910118088</v>
      </c>
      <c r="V2938" s="29">
        <f ca="1">IF('Input Parameters'!$D$30="Beta",_xlfn.BETA.INV(U2938,'Input Parameters'!$L$30,'Input Parameters'!$M$30,'Input Parameters'!$J$30,'Input Parameters'!$K$30),IF('Input Parameters'!$D$30="LogNorm",_xlfn.LOGNORM.INV(U2938,'Input Parameters'!$H$30,'Input Parameters'!$I$30)))</f>
        <v>1.3235376344396614</v>
      </c>
      <c r="W2938" s="2">
        <f ca="1">N2938+(P2938-N2938)*(1-ERF((T2938-R2938)/(2*SQRT(L2938*'Input Parameters'!$E$31))))</f>
        <v>0.99241093542999015</v>
      </c>
      <c r="X2938">
        <f t="shared" ca="1" si="389"/>
        <v>1</v>
      </c>
      <c r="Y2938" s="7"/>
    </row>
    <row r="2939" spans="1:25" ht="15" customHeight="1" x14ac:dyDescent="0.3">
      <c r="A2939" s="130">
        <v>2932</v>
      </c>
      <c r="B2939" s="10">
        <f t="shared" ca="1" si="381"/>
        <v>0.25306863899306342</v>
      </c>
      <c r="C2939" s="57">
        <f ca="1">_xlfn.NORM.INV(B2939,'Input Parameters'!$E$19,'Input Parameters'!$F$19)</f>
        <v>511.11896487218797</v>
      </c>
      <c r="D2939" s="10">
        <f t="shared" ca="1" si="382"/>
        <v>0.12414866526070201</v>
      </c>
      <c r="E2939" s="59">
        <f ca="1">IF(_xlfn.NORM.INV(D2939,'Input Parameters'!$E$20,'Input Parameters'!$F$20)&lt;3500,3500,IF(_xlfn.NORM.INV(D2939,'Input Parameters'!$E$20,'Input Parameters'!$F$20)&gt;5500,5500,_xlfn.NORM.INV(D2939,'Input Parameters'!$E$20,'Input Parameters'!$F$20)))</f>
        <v>3991.853573865983</v>
      </c>
      <c r="F2939" s="10">
        <f t="shared" ca="1" si="383"/>
        <v>0.88158687192185758</v>
      </c>
      <c r="G2939" s="61">
        <f ca="1">_xlfn.NORM.INV(F2939,'Input Parameters'!$E$21,'Input Parameters'!$F$21)</f>
        <v>294.14804069940959</v>
      </c>
      <c r="H2939" s="54">
        <f ca="1">EXP(E2939*(1/'Input Parameters'!$E$22-1/G2939))</f>
        <v>1.0546129995564728</v>
      </c>
      <c r="I2939" s="10">
        <f t="shared" ca="1" si="384"/>
        <v>0.36022627554216691</v>
      </c>
      <c r="J2939" s="29">
        <f ca="1">_xlfn.BETA.INV(I2939,'Input Parameters'!$L$24,'Input Parameters'!$M$24,'Input Parameters'!$J$24,'Input Parameters'!$K$24)</f>
        <v>0.54870819974609564</v>
      </c>
      <c r="K2939" s="156">
        <f ca="1">('Input Parameters'!$E$25/'Input Parameters'!$E$31)^$J2939</f>
        <v>1.952256195783322E-2</v>
      </c>
      <c r="L2939" s="66">
        <f ca="1">$H2939*$C2939*'Input Parameters'!$E$23*K2939</f>
        <v>10.523299374297707</v>
      </c>
      <c r="M2939" s="23">
        <f t="shared" ca="1" si="385"/>
        <v>0.65480256855898089</v>
      </c>
      <c r="N2939" s="15">
        <f ca="1">_xlfn.NORM.INV(M2939,'Input Parameters'!$E$26,'Input Parameters'!$F$26)</f>
        <v>4.2364704524030884E-2</v>
      </c>
      <c r="O2939" s="8">
        <f t="shared" ca="1" si="386"/>
        <v>0.96833658840165682</v>
      </c>
      <c r="P2939" s="29">
        <f ca="1">_xlfn.LOGNORM.INV(O2939,'Input Parameters'!$H$27,'Input Parameters'!$I$27)</f>
        <v>3.2372373860675494</v>
      </c>
      <c r="Q2939" s="10"/>
      <c r="R2939" s="15">
        <f>'Input Parameters'!$E$28</f>
        <v>12.7</v>
      </c>
      <c r="S2939" s="10">
        <f t="shared" ca="1" si="387"/>
        <v>0.98092670814848171</v>
      </c>
      <c r="T2939" s="25">
        <f ca="1">_xlfn.LOGNORM.INV(S2939,'Input Parameters'!$H$29,'Input Parameters'!$I$29)</f>
        <v>73.494127407171689</v>
      </c>
      <c r="U2939" s="10">
        <f t="shared" ca="1" si="388"/>
        <v>7.7475656349426103E-3</v>
      </c>
      <c r="V2939" s="29">
        <f ca="1">IF('Input Parameters'!$D$30="Beta",_xlfn.BETA.INV(U2939,'Input Parameters'!$L$30,'Input Parameters'!$M$30,'Input Parameters'!$J$30,'Input Parameters'!$K$30),IF('Input Parameters'!$D$30="LogNorm",_xlfn.LOGNORM.INV(U2939,'Input Parameters'!$H$30,'Input Parameters'!$I$30)))</f>
        <v>0.38467964126619103</v>
      </c>
      <c r="W2939" s="2">
        <f ca="1">N2939+(P2939-N2939)*(1-ERF((T2939-R2939)/(2*SQRT(L2939*'Input Parameters'!$E$31))))</f>
        <v>0.63378583241871211</v>
      </c>
      <c r="X2939">
        <f t="shared" ca="1" si="389"/>
        <v>0</v>
      </c>
      <c r="Y2939" s="7"/>
    </row>
    <row r="2940" spans="1:25" ht="15" customHeight="1" x14ac:dyDescent="0.3">
      <c r="A2940" s="130">
        <v>2933</v>
      </c>
      <c r="B2940" s="10">
        <f t="shared" ca="1" si="381"/>
        <v>0.22472526411535032</v>
      </c>
      <c r="C2940" s="57">
        <f ca="1">_xlfn.NORM.INV(B2940,'Input Parameters'!$E$19,'Input Parameters'!$F$19)</f>
        <v>503.38999695273776</v>
      </c>
      <c r="D2940" s="10">
        <f t="shared" ca="1" si="382"/>
        <v>0.81869533499619584</v>
      </c>
      <c r="E2940" s="59">
        <f ca="1">IF(_xlfn.NORM.INV(D2940,'Input Parameters'!$E$20,'Input Parameters'!$F$20)&lt;3500,3500,IF(_xlfn.NORM.INV(D2940,'Input Parameters'!$E$20,'Input Parameters'!$F$20)&gt;5500,5500,_xlfn.NORM.INV(D2940,'Input Parameters'!$E$20,'Input Parameters'!$F$20)))</f>
        <v>5437.2830111273079</v>
      </c>
      <c r="F2940" s="10">
        <f t="shared" ca="1" si="383"/>
        <v>0.14529420268784199</v>
      </c>
      <c r="G2940" s="61">
        <f ca="1">_xlfn.NORM.INV(F2940,'Input Parameters'!$E$21,'Input Parameters'!$F$21)</f>
        <v>276.54330286055523</v>
      </c>
      <c r="H2940" s="54">
        <f ca="1">EXP(E2940*(1/'Input Parameters'!$E$22-1/G2940))</f>
        <v>0.33143709925981424</v>
      </c>
      <c r="I2940" s="10">
        <f t="shared" ca="1" si="384"/>
        <v>0.39869497922122332</v>
      </c>
      <c r="J2940" s="29">
        <f ca="1">_xlfn.BETA.INV(I2940,'Input Parameters'!$L$24,'Input Parameters'!$M$24,'Input Parameters'!$J$24,'Input Parameters'!$K$24)</f>
        <v>0.56536122122030341</v>
      </c>
      <c r="K2940" s="156">
        <f ca="1">('Input Parameters'!$E$25/'Input Parameters'!$E$31)^$J2940</f>
        <v>1.7324290223181309E-2</v>
      </c>
      <c r="L2940" s="66">
        <f ca="1">$H2940*$C2940*'Input Parameters'!$E$23*K2940</f>
        <v>2.8904213150253319</v>
      </c>
      <c r="M2940" s="23">
        <f t="shared" ca="1" si="385"/>
        <v>0.25642396087579589</v>
      </c>
      <c r="N2940" s="15">
        <f ca="1">_xlfn.NORM.INV(M2940,'Input Parameters'!$E$26,'Input Parameters'!$F$26)</f>
        <v>2.0257397442151992E-2</v>
      </c>
      <c r="O2940" s="8">
        <f t="shared" ca="1" si="386"/>
        <v>0.70799483178280043</v>
      </c>
      <c r="P2940" s="29">
        <f ca="1">_xlfn.LOGNORM.INV(O2940,'Input Parameters'!$H$27,'Input Parameters'!$I$27)</f>
        <v>1.813843276038603</v>
      </c>
      <c r="Q2940" s="10"/>
      <c r="R2940" s="15">
        <f>'Input Parameters'!$E$28</f>
        <v>12.7</v>
      </c>
      <c r="S2940" s="10">
        <f t="shared" ca="1" si="387"/>
        <v>0.40424744604412144</v>
      </c>
      <c r="T2940" s="25">
        <f ca="1">_xlfn.LOGNORM.INV(S2940,'Input Parameters'!$H$29,'Input Parameters'!$I$29)</f>
        <v>56.668618607973926</v>
      </c>
      <c r="U2940" s="10">
        <f t="shared" ca="1" si="388"/>
        <v>1.0430470945212766E-2</v>
      </c>
      <c r="V2940" s="29">
        <f ca="1">IF('Input Parameters'!$D$30="Beta",_xlfn.BETA.INV(U2940,'Input Parameters'!$L$30,'Input Parameters'!$M$30,'Input Parameters'!$J$30,'Input Parameters'!$K$30),IF('Input Parameters'!$D$30="LogNorm",_xlfn.LOGNORM.INV(U2940,'Input Parameters'!$H$30,'Input Parameters'!$I$30)))</f>
        <v>0.40174983569050859</v>
      </c>
      <c r="W2940" s="2">
        <f ca="1">N2940+(P2940-N2940)*(1-ERF((T2940-R2940)/(2*SQRT(L2940*'Input Parameters'!$E$31))))</f>
        <v>0.14121959800453759</v>
      </c>
      <c r="X2940">
        <f t="shared" ca="1" si="389"/>
        <v>1</v>
      </c>
      <c r="Y2940" s="7"/>
    </row>
    <row r="2941" spans="1:25" ht="15" customHeight="1" x14ac:dyDescent="0.3">
      <c r="A2941" s="130">
        <v>2934</v>
      </c>
      <c r="B2941" s="10">
        <f t="shared" ca="1" si="381"/>
        <v>0.58656725077439198</v>
      </c>
      <c r="C2941" s="57">
        <f ca="1">_xlfn.NORM.INV(B2941,'Input Parameters'!$E$19,'Input Parameters'!$F$19)</f>
        <v>585.78212960903113</v>
      </c>
      <c r="D2941" s="10">
        <f t="shared" ca="1" si="382"/>
        <v>0.92352073894875064</v>
      </c>
      <c r="E2941" s="59">
        <f ca="1">IF(_xlfn.NORM.INV(D2941,'Input Parameters'!$E$20,'Input Parameters'!$F$20)&lt;3500,3500,IF(_xlfn.NORM.INV(D2941,'Input Parameters'!$E$20,'Input Parameters'!$F$20)&gt;5500,5500,_xlfn.NORM.INV(D2941,'Input Parameters'!$E$20,'Input Parameters'!$F$20)))</f>
        <v>5500</v>
      </c>
      <c r="F2941" s="10">
        <f t="shared" ca="1" si="383"/>
        <v>0.98689366531945266</v>
      </c>
      <c r="G2941" s="61">
        <f ca="1">_xlfn.NORM.INV(F2941,'Input Parameters'!$E$21,'Input Parameters'!$F$21)</f>
        <v>302.32314493618412</v>
      </c>
      <c r="H2941" s="54">
        <f ca="1">EXP(E2941*(1/'Input Parameters'!$E$22-1/G2941))</f>
        <v>1.7840333923760938</v>
      </c>
      <c r="I2941" s="10">
        <f t="shared" ca="1" si="384"/>
        <v>0.32112352040901782</v>
      </c>
      <c r="J2941" s="29">
        <f ca="1">_xlfn.BETA.INV(I2941,'Input Parameters'!$L$24,'Input Parameters'!$M$24,'Input Parameters'!$J$24,'Input Parameters'!$K$24)</f>
        <v>0.53106861149403994</v>
      </c>
      <c r="K2941" s="156">
        <f ca="1">('Input Parameters'!$E$25/'Input Parameters'!$E$31)^$J2941</f>
        <v>2.2156020123032156E-2</v>
      </c>
      <c r="L2941" s="66">
        <f ca="1">$H2941*$C2941*'Input Parameters'!$E$23*K2941</f>
        <v>23.154256948287419</v>
      </c>
      <c r="M2941" s="23">
        <f t="shared" ca="1" si="385"/>
        <v>0.96766357784409085</v>
      </c>
      <c r="N2941" s="15">
        <f ca="1">_xlfn.NORM.INV(M2941,'Input Parameters'!$E$26,'Input Parameters'!$F$26)</f>
        <v>7.2797770312021837E-2</v>
      </c>
      <c r="O2941" s="8">
        <f t="shared" ca="1" si="386"/>
        <v>0.92536383954846613</v>
      </c>
      <c r="P2941" s="29">
        <f ca="1">_xlfn.LOGNORM.INV(O2941,'Input Parameters'!$H$27,'Input Parameters'!$I$27)</f>
        <v>2.6945079728705683</v>
      </c>
      <c r="Q2941" s="10"/>
      <c r="R2941" s="15">
        <f>'Input Parameters'!$E$28</f>
        <v>12.7</v>
      </c>
      <c r="S2941" s="10">
        <f t="shared" ca="1" si="387"/>
        <v>0.86155028243101184</v>
      </c>
      <c r="T2941" s="25">
        <f ca="1">_xlfn.LOGNORM.INV(S2941,'Input Parameters'!$H$29,'Input Parameters'!$I$29)</f>
        <v>65.792640118899911</v>
      </c>
      <c r="U2941" s="10">
        <f t="shared" ca="1" si="388"/>
        <v>0.4668174465082362</v>
      </c>
      <c r="V2941" s="29">
        <f ca="1">IF('Input Parameters'!$D$30="Beta",_xlfn.BETA.INV(U2941,'Input Parameters'!$L$30,'Input Parameters'!$M$30,'Input Parameters'!$J$30,'Input Parameters'!$K$30),IF('Input Parameters'!$D$30="LogNorm",_xlfn.LOGNORM.INV(U2941,'Input Parameters'!$H$30,'Input Parameters'!$I$30)))</f>
        <v>0.96692789215733321</v>
      </c>
      <c r="W2941" s="2">
        <f ca="1">N2941+(P2941-N2941)*(1-ERF((T2941-R2941)/(2*SQRT(L2941*'Input Parameters'!$E$31))))</f>
        <v>1.2139635324869014</v>
      </c>
      <c r="X2941">
        <f t="shared" ca="1" si="389"/>
        <v>0</v>
      </c>
      <c r="Y2941" s="7"/>
    </row>
    <row r="2942" spans="1:25" ht="15" customHeight="1" x14ac:dyDescent="0.3">
      <c r="A2942" s="130">
        <v>2935</v>
      </c>
      <c r="B2942" s="10">
        <f t="shared" ca="1" si="381"/>
        <v>0.65209003168571111</v>
      </c>
      <c r="C2942" s="57">
        <f ca="1">_xlfn.NORM.INV(B2942,'Input Parameters'!$E$19,'Input Parameters'!$F$19)</f>
        <v>600.33690491058917</v>
      </c>
      <c r="D2942" s="10">
        <f t="shared" ca="1" si="382"/>
        <v>0.84159059795392066</v>
      </c>
      <c r="E2942" s="59">
        <f ca="1">IF(_xlfn.NORM.INV(D2942,'Input Parameters'!$E$20,'Input Parameters'!$F$20)&lt;3500,3500,IF(_xlfn.NORM.INV(D2942,'Input Parameters'!$E$20,'Input Parameters'!$F$20)&gt;5500,5500,_xlfn.NORM.INV(D2942,'Input Parameters'!$E$20,'Input Parameters'!$F$20)))</f>
        <v>5500</v>
      </c>
      <c r="F2942" s="10">
        <f t="shared" ca="1" si="383"/>
        <v>0.58600789198471848</v>
      </c>
      <c r="G2942" s="61">
        <f ca="1">_xlfn.NORM.INV(F2942,'Input Parameters'!$E$21,'Input Parameters'!$F$21)</f>
        <v>286.55788057627717</v>
      </c>
      <c r="H2942" s="54">
        <f ca="1">EXP(E2942*(1/'Input Parameters'!$E$22-1/G2942))</f>
        <v>0.6557346553736072</v>
      </c>
      <c r="I2942" s="10">
        <f t="shared" ca="1" si="384"/>
        <v>0.10727887922226487</v>
      </c>
      <c r="J2942" s="29">
        <f ca="1">_xlfn.BETA.INV(I2942,'Input Parameters'!$L$24,'Input Parameters'!$M$24,'Input Parameters'!$J$24,'Input Parameters'!$K$24)</f>
        <v>0.40366505767173139</v>
      </c>
      <c r="K2942" s="156">
        <f ca="1">('Input Parameters'!$E$25/'Input Parameters'!$E$31)^$J2942</f>
        <v>5.5259745958265001E-2</v>
      </c>
      <c r="L2942" s="66">
        <f ca="1">$H2942*$C2942*'Input Parameters'!$E$23*K2942</f>
        <v>21.753646278720385</v>
      </c>
      <c r="M2942" s="23">
        <f t="shared" ca="1" si="385"/>
        <v>0.70766642569830285</v>
      </c>
      <c r="N2942" s="15">
        <f ca="1">_xlfn.NORM.INV(M2942,'Input Parameters'!$E$26,'Input Parameters'!$F$26)</f>
        <v>4.5478185009103826E-2</v>
      </c>
      <c r="O2942" s="8">
        <f t="shared" ca="1" si="386"/>
        <v>0.66330964862399466</v>
      </c>
      <c r="P2942" s="29">
        <f ca="1">_xlfn.LOGNORM.INV(O2942,'Input Parameters'!$H$27,'Input Parameters'!$I$27)</f>
        <v>1.7154814177702022</v>
      </c>
      <c r="Q2942" s="10"/>
      <c r="R2942" s="15">
        <f>'Input Parameters'!$E$28</f>
        <v>12.7</v>
      </c>
      <c r="S2942" s="10">
        <f t="shared" ca="1" si="387"/>
        <v>0.45991742586188467</v>
      </c>
      <c r="T2942" s="25">
        <f ca="1">_xlfn.LOGNORM.INV(S2942,'Input Parameters'!$H$29,'Input Parameters'!$I$29)</f>
        <v>57.577546812926144</v>
      </c>
      <c r="U2942" s="10">
        <f t="shared" ca="1" si="388"/>
        <v>0.60299161253625166</v>
      </c>
      <c r="V2942" s="29">
        <f ca="1">IF('Input Parameters'!$D$30="Beta",_xlfn.BETA.INV(U2942,'Input Parameters'!$L$30,'Input Parameters'!$M$30,'Input Parameters'!$J$30,'Input Parameters'!$K$30),IF('Input Parameters'!$D$30="LogNorm",_xlfn.LOGNORM.INV(U2942,'Input Parameters'!$H$30,'Input Parameters'!$I$30)))</f>
        <v>1.1075714470420213</v>
      </c>
      <c r="W2942" s="2">
        <f ca="1">N2942+(P2942-N2942)*(1-ERF((T2942-R2942)/(2*SQRT(L2942*'Input Parameters'!$E$31))))</f>
        <v>0.874246200477237</v>
      </c>
      <c r="X2942">
        <f t="shared" ca="1" si="389"/>
        <v>1</v>
      </c>
      <c r="Y2942" s="7"/>
    </row>
    <row r="2943" spans="1:25" ht="15" customHeight="1" x14ac:dyDescent="0.3">
      <c r="A2943" s="130">
        <v>2936</v>
      </c>
      <c r="B2943" s="10">
        <f t="shared" ca="1" si="381"/>
        <v>0.37891331400092898</v>
      </c>
      <c r="C2943" s="57">
        <f ca="1">_xlfn.NORM.INV(B2943,'Input Parameters'!$E$19,'Input Parameters'!$F$19)</f>
        <v>541.24560272406427</v>
      </c>
      <c r="D2943" s="10">
        <f t="shared" ca="1" si="382"/>
        <v>0.51060319346535354</v>
      </c>
      <c r="E2943" s="59">
        <f ca="1">IF(_xlfn.NORM.INV(D2943,'Input Parameters'!$E$20,'Input Parameters'!$F$20)&lt;3500,3500,IF(_xlfn.NORM.INV(D2943,'Input Parameters'!$E$20,'Input Parameters'!$F$20)&gt;5500,5500,_xlfn.NORM.INV(D2943,'Input Parameters'!$E$20,'Input Parameters'!$F$20)))</f>
        <v>4818.6069761371045</v>
      </c>
      <c r="F2943" s="10">
        <f t="shared" ca="1" si="383"/>
        <v>7.2687363397244131E-2</v>
      </c>
      <c r="G2943" s="61">
        <f ca="1">_xlfn.NORM.INV(F2943,'Input Parameters'!$E$21,'Input Parameters'!$F$21)</f>
        <v>273.40533123188288</v>
      </c>
      <c r="H2943" s="54">
        <f ca="1">EXP(E2943*(1/'Input Parameters'!$E$22-1/G2943))</f>
        <v>0.30769386853971348</v>
      </c>
      <c r="I2943" s="10">
        <f t="shared" ca="1" si="384"/>
        <v>0.26360292407362151</v>
      </c>
      <c r="J2943" s="29">
        <f ca="1">_xlfn.BETA.INV(I2943,'Input Parameters'!$L$24,'Input Parameters'!$M$24,'Input Parameters'!$J$24,'Input Parameters'!$K$24)</f>
        <v>0.50328097562953733</v>
      </c>
      <c r="K2943" s="156">
        <f ca="1">('Input Parameters'!$E$25/'Input Parameters'!$E$31)^$J2943</f>
        <v>2.7043459430028251E-2</v>
      </c>
      <c r="L2943" s="66">
        <f ca="1">$H2943*$C2943*'Input Parameters'!$E$23*K2943</f>
        <v>4.5037623845013508</v>
      </c>
      <c r="M2943" s="23">
        <f t="shared" ca="1" si="385"/>
        <v>0.51691562766526045</v>
      </c>
      <c r="N2943" s="15">
        <f ca="1">_xlfn.NORM.INV(M2943,'Input Parameters'!$E$26,'Input Parameters'!$F$26)</f>
        <v>3.4890691980446163E-2</v>
      </c>
      <c r="O2943" s="8">
        <f t="shared" ca="1" si="386"/>
        <v>0.43876321344218294</v>
      </c>
      <c r="P2943" s="29">
        <f ca="1">_xlfn.LOGNORM.INV(O2943,'Input Parameters'!$H$27,'Input Parameters'!$I$27)</f>
        <v>1.3298070613482291</v>
      </c>
      <c r="Q2943" s="10"/>
      <c r="R2943" s="15">
        <f>'Input Parameters'!$E$28</f>
        <v>12.7</v>
      </c>
      <c r="S2943" s="10">
        <f t="shared" ca="1" si="387"/>
        <v>0.51247768917927028</v>
      </c>
      <c r="T2943" s="25">
        <f ca="1">_xlfn.LOGNORM.INV(S2943,'Input Parameters'!$H$29,'Input Parameters'!$I$29)</f>
        <v>58.436704298477338</v>
      </c>
      <c r="U2943" s="10">
        <f t="shared" ca="1" si="388"/>
        <v>0.41304974186368404</v>
      </c>
      <c r="V2943" s="29">
        <f ca="1">IF('Input Parameters'!$D$30="Beta",_xlfn.BETA.INV(U2943,'Input Parameters'!$L$30,'Input Parameters'!$M$30,'Input Parameters'!$J$30,'Input Parameters'!$K$30),IF('Input Parameters'!$D$30="LogNorm",_xlfn.LOGNORM.INV(U2943,'Input Parameters'!$H$30,'Input Parameters'!$I$30)))</f>
        <v>0.9162796575871599</v>
      </c>
      <c r="W2943" s="2">
        <f ca="1">N2943+(P2943-N2943)*(1-ERF((T2943-R2943)/(2*SQRT(L2943*'Input Parameters'!$E$31))))</f>
        <v>0.20002972792600518</v>
      </c>
      <c r="X2943">
        <f t="shared" ca="1" si="389"/>
        <v>1</v>
      </c>
      <c r="Y2943" s="7"/>
    </row>
    <row r="2944" spans="1:25" ht="15" customHeight="1" x14ac:dyDescent="0.3">
      <c r="A2944" s="130">
        <v>2937</v>
      </c>
      <c r="B2944" s="10">
        <f t="shared" ca="1" si="381"/>
        <v>2.4190420587048123E-2</v>
      </c>
      <c r="C2944" s="57">
        <f ca="1">_xlfn.NORM.INV(B2944,'Input Parameters'!$E$19,'Input Parameters'!$F$19)</f>
        <v>400.4963298552625</v>
      </c>
      <c r="D2944" s="10">
        <f t="shared" ca="1" si="382"/>
        <v>0.91591772234343949</v>
      </c>
      <c r="E2944" s="59">
        <f ca="1">IF(_xlfn.NORM.INV(D2944,'Input Parameters'!$E$20,'Input Parameters'!$F$20)&lt;3500,3500,IF(_xlfn.NORM.INV(D2944,'Input Parameters'!$E$20,'Input Parameters'!$F$20)&gt;5500,5500,_xlfn.NORM.INV(D2944,'Input Parameters'!$E$20,'Input Parameters'!$F$20)))</f>
        <v>5500</v>
      </c>
      <c r="F2944" s="10">
        <f t="shared" ca="1" si="383"/>
        <v>0.8059919232939784</v>
      </c>
      <c r="G2944" s="61">
        <f ca="1">_xlfn.NORM.INV(F2944,'Input Parameters'!$E$21,'Input Parameters'!$F$21)</f>
        <v>291.63491443342969</v>
      </c>
      <c r="H2944" s="54">
        <f ca="1">EXP(E2944*(1/'Input Parameters'!$E$22-1/G2944))</f>
        <v>0.91588460280696349</v>
      </c>
      <c r="I2944" s="10">
        <f t="shared" ca="1" si="384"/>
        <v>0.83763233712107132</v>
      </c>
      <c r="J2944" s="29">
        <f ca="1">_xlfn.BETA.INV(I2944,'Input Parameters'!$L$24,'Input Parameters'!$M$24,'Input Parameters'!$J$24,'Input Parameters'!$K$24)</f>
        <v>0.75435371030123266</v>
      </c>
      <c r="K2944" s="156">
        <f ca="1">('Input Parameters'!$E$25/'Input Parameters'!$E$31)^$J2944</f>
        <v>4.4654184847141114E-3</v>
      </c>
      <c r="L2944" s="66">
        <f ca="1">$H2944*$C2944*'Input Parameters'!$E$23*K2944</f>
        <v>1.6379531079258844</v>
      </c>
      <c r="M2944" s="23">
        <f t="shared" ca="1" si="385"/>
        <v>0.42339499550065285</v>
      </c>
      <c r="N2944" s="15">
        <f ca="1">_xlfn.NORM.INV(M2944,'Input Parameters'!$E$26,'Input Parameters'!$F$26)</f>
        <v>2.9942468889873557E-2</v>
      </c>
      <c r="O2944" s="8">
        <f t="shared" ca="1" si="386"/>
        <v>0.17752994257449006</v>
      </c>
      <c r="P2944" s="29">
        <f ca="1">_xlfn.LOGNORM.INV(O2944,'Input Parameters'!$H$27,'Input Parameters'!$I$27)</f>
        <v>0.94559746875228101</v>
      </c>
      <c r="Q2944" s="10"/>
      <c r="R2944" s="15">
        <f>'Input Parameters'!$E$28</f>
        <v>12.7</v>
      </c>
      <c r="S2944" s="10">
        <f t="shared" ca="1" si="387"/>
        <v>0.48248270200340637</v>
      </c>
      <c r="T2944" s="25">
        <f ca="1">_xlfn.LOGNORM.INV(S2944,'Input Parameters'!$H$29,'Input Parameters'!$I$29)</f>
        <v>57.945367364675974</v>
      </c>
      <c r="U2944" s="10">
        <f t="shared" ca="1" si="388"/>
        <v>0.89216198613475717</v>
      </c>
      <c r="V2944" s="29">
        <f ca="1">IF('Input Parameters'!$D$30="Beta",_xlfn.BETA.INV(U2944,'Input Parameters'!$L$30,'Input Parameters'!$M$30,'Input Parameters'!$J$30,'Input Parameters'!$K$30),IF('Input Parameters'!$D$30="LogNorm",_xlfn.LOGNORM.INV(U2944,'Input Parameters'!$H$30,'Input Parameters'!$I$30)))</f>
        <v>1.6281580026898139</v>
      </c>
      <c r="W2944" s="2">
        <f ca="1">N2944+(P2944-N2944)*(1-ERF((T2944-R2944)/(2*SQRT(L2944*'Input Parameters'!$E$31))))</f>
        <v>4.1320134978624815E-2</v>
      </c>
      <c r="X2944">
        <f t="shared" ca="1" si="389"/>
        <v>1</v>
      </c>
      <c r="Y2944" s="7"/>
    </row>
    <row r="2945" spans="1:25" ht="15" customHeight="1" x14ac:dyDescent="0.3">
      <c r="A2945" s="130">
        <v>2938</v>
      </c>
      <c r="B2945" s="10">
        <f t="shared" ca="1" si="381"/>
        <v>0.27854884890561393</v>
      </c>
      <c r="C2945" s="57">
        <f ca="1">_xlfn.NORM.INV(B2945,'Input Parameters'!$E$19,'Input Parameters'!$F$19)</f>
        <v>517.68516167413031</v>
      </c>
      <c r="D2945" s="10">
        <f t="shared" ca="1" si="382"/>
        <v>0.50014847547861296</v>
      </c>
      <c r="E2945" s="59">
        <f ca="1">IF(_xlfn.NORM.INV(D2945,'Input Parameters'!$E$20,'Input Parameters'!$F$20)&lt;3500,3500,IF(_xlfn.NORM.INV(D2945,'Input Parameters'!$E$20,'Input Parameters'!$F$20)&gt;5500,5500,_xlfn.NORM.INV(D2945,'Input Parameters'!$E$20,'Input Parameters'!$F$20)))</f>
        <v>4800.2605209889607</v>
      </c>
      <c r="F2945" s="10">
        <f t="shared" ca="1" si="383"/>
        <v>0.57027889181722813</v>
      </c>
      <c r="G2945" s="61">
        <f ca="1">_xlfn.NORM.INV(F2945,'Input Parameters'!$E$21,'Input Parameters'!$F$21)</f>
        <v>286.24188217220751</v>
      </c>
      <c r="H2945" s="54">
        <f ca="1">EXP(E2945*(1/'Input Parameters'!$E$22-1/G2945))</f>
        <v>0.67922492864303008</v>
      </c>
      <c r="I2945" s="10">
        <f t="shared" ca="1" si="384"/>
        <v>0.97774410661921651</v>
      </c>
      <c r="J2945" s="29">
        <f ca="1">_xlfn.BETA.INV(I2945,'Input Parameters'!$L$24,'Input Parameters'!$M$24,'Input Parameters'!$J$24,'Input Parameters'!$K$24)</f>
        <v>0.87102847531509842</v>
      </c>
      <c r="K2945" s="156">
        <f ca="1">('Input Parameters'!$E$25/'Input Parameters'!$E$31)^$J2945</f>
        <v>1.933614288990684E-3</v>
      </c>
      <c r="L2945" s="66">
        <f ca="1">$H2945*$C2945*'Input Parameters'!$E$23*K2945</f>
        <v>0.67990648046827928</v>
      </c>
      <c r="M2945" s="23">
        <f t="shared" ca="1" si="385"/>
        <v>0.62030246375485754</v>
      </c>
      <c r="N2945" s="15">
        <f ca="1">_xlfn.NORM.INV(M2945,'Input Parameters'!$E$26,'Input Parameters'!$F$26)</f>
        <v>4.0431780511284765E-2</v>
      </c>
      <c r="O2945" s="8">
        <f t="shared" ca="1" si="386"/>
        <v>0.58766865500547416</v>
      </c>
      <c r="P2945" s="29">
        <f ca="1">_xlfn.LOGNORM.INV(O2945,'Input Parameters'!$H$27,'Input Parameters'!$I$27)</f>
        <v>1.5702406763340513</v>
      </c>
      <c r="Q2945" s="10"/>
      <c r="R2945" s="15">
        <f>'Input Parameters'!$E$28</f>
        <v>12.7</v>
      </c>
      <c r="S2945" s="10">
        <f t="shared" ca="1" si="387"/>
        <v>0.5453936997166221</v>
      </c>
      <c r="T2945" s="25">
        <f ca="1">_xlfn.LOGNORM.INV(S2945,'Input Parameters'!$H$29,'Input Parameters'!$I$29)</f>
        <v>58.982145168471945</v>
      </c>
      <c r="U2945" s="10">
        <f t="shared" ca="1" si="388"/>
        <v>0.37388429142175794</v>
      </c>
      <c r="V2945" s="29">
        <f ca="1">IF('Input Parameters'!$D$30="Beta",_xlfn.BETA.INV(U2945,'Input Parameters'!$L$30,'Input Parameters'!$M$30,'Input Parameters'!$J$30,'Input Parameters'!$K$30),IF('Input Parameters'!$D$30="LogNorm",_xlfn.LOGNORM.INV(U2945,'Input Parameters'!$H$30,'Input Parameters'!$I$30)))</f>
        <v>0.88019825551886843</v>
      </c>
      <c r="W2945" s="2">
        <f ca="1">N2945+(P2945-N2945)*(1-ERF((T2945-R2945)/(2*SQRT(L2945*'Input Parameters'!$E$31))))</f>
        <v>4.0542224805919611E-2</v>
      </c>
      <c r="X2945">
        <f t="shared" ca="1" si="389"/>
        <v>1</v>
      </c>
      <c r="Y2945" s="7"/>
    </row>
    <row r="2946" spans="1:25" ht="15" customHeight="1" x14ac:dyDescent="0.3">
      <c r="A2946" s="130">
        <v>2939</v>
      </c>
      <c r="B2946" s="10">
        <f t="shared" ca="1" si="381"/>
        <v>0.98724098107573233</v>
      </c>
      <c r="C2946" s="57">
        <f ca="1">_xlfn.NORM.INV(B2946,'Input Parameters'!$E$19,'Input Parameters'!$F$19)</f>
        <v>756.02812351838475</v>
      </c>
      <c r="D2946" s="10">
        <f t="shared" ca="1" si="382"/>
        <v>0.97424723526480395</v>
      </c>
      <c r="E2946" s="59">
        <f ca="1">IF(_xlfn.NORM.INV(D2946,'Input Parameters'!$E$20,'Input Parameters'!$F$20)&lt;3500,3500,IF(_xlfn.NORM.INV(D2946,'Input Parameters'!$E$20,'Input Parameters'!$F$20)&gt;5500,5500,_xlfn.NORM.INV(D2946,'Input Parameters'!$E$20,'Input Parameters'!$F$20)))</f>
        <v>5500</v>
      </c>
      <c r="F2946" s="10">
        <f t="shared" ca="1" si="383"/>
        <v>0.47898007035020262</v>
      </c>
      <c r="G2946" s="61">
        <f ca="1">_xlfn.NORM.INV(F2946,'Input Parameters'!$E$21,'Input Parameters'!$F$21)</f>
        <v>284.43567147729345</v>
      </c>
      <c r="H2946" s="54">
        <f ca="1">EXP(E2946*(1/'Input Parameters'!$E$22-1/G2946))</f>
        <v>0.56824487892338083</v>
      </c>
      <c r="I2946" s="10">
        <f t="shared" ca="1" si="384"/>
        <v>0.36352279209358973</v>
      </c>
      <c r="J2946" s="29">
        <f ca="1">_xlfn.BETA.INV(I2946,'Input Parameters'!$L$24,'Input Parameters'!$M$24,'Input Parameters'!$J$24,'Input Parameters'!$K$24)</f>
        <v>0.55015955341563505</v>
      </c>
      <c r="K2946" s="156">
        <f ca="1">('Input Parameters'!$E$25/'Input Parameters'!$E$31)^$J2946</f>
        <v>1.9320360062694306E-2</v>
      </c>
      <c r="L2946" s="66">
        <f ca="1">$H2946*$C2946*'Input Parameters'!$E$23*K2946</f>
        <v>8.3002026819732411</v>
      </c>
      <c r="M2946" s="23">
        <f t="shared" ca="1" si="385"/>
        <v>0.17584173950652471</v>
      </c>
      <c r="N2946" s="15">
        <f ca="1">_xlfn.NORM.INV(M2946,'Input Parameters'!$E$26,'Input Parameters'!$F$26)</f>
        <v>1.4442093994956759E-2</v>
      </c>
      <c r="O2946" s="8">
        <f t="shared" ca="1" si="386"/>
        <v>0.13902874655295294</v>
      </c>
      <c r="P2946" s="29">
        <f ca="1">_xlfn.LOGNORM.INV(O2946,'Input Parameters'!$H$27,'Input Parameters'!$I$27)</f>
        <v>0.88102584315846666</v>
      </c>
      <c r="Q2946" s="10"/>
      <c r="R2946" s="15">
        <f>'Input Parameters'!$E$28</f>
        <v>12.7</v>
      </c>
      <c r="S2946" s="10">
        <f t="shared" ca="1" si="387"/>
        <v>9.1544873559412321E-2</v>
      </c>
      <c r="T2946" s="25">
        <f ca="1">_xlfn.LOGNORM.INV(S2946,'Input Parameters'!$H$29,'Input Parameters'!$I$29)</f>
        <v>50.14719033776317</v>
      </c>
      <c r="U2946" s="10">
        <f t="shared" ca="1" si="388"/>
        <v>0.62702600756300908</v>
      </c>
      <c r="V2946" s="29">
        <f ca="1">IF('Input Parameters'!$D$30="Beta",_xlfn.BETA.INV(U2946,'Input Parameters'!$L$30,'Input Parameters'!$M$30,'Input Parameters'!$J$30,'Input Parameters'!$K$30),IF('Input Parameters'!$D$30="LogNorm",_xlfn.LOGNORM.INV(U2946,'Input Parameters'!$H$30,'Input Parameters'!$I$30)))</f>
        <v>1.1353825023278854</v>
      </c>
      <c r="W2946" s="2">
        <f ca="1">N2946+(P2946-N2946)*(1-ERF((T2946-R2946)/(2*SQRT(L2946*'Input Parameters'!$E$31))))</f>
        <v>0.32471932981206536</v>
      </c>
      <c r="X2946">
        <f t="shared" ca="1" si="389"/>
        <v>1</v>
      </c>
      <c r="Y2946" s="7"/>
    </row>
    <row r="2947" spans="1:25" ht="15" customHeight="1" x14ac:dyDescent="0.3">
      <c r="A2947" s="130">
        <v>2940</v>
      </c>
      <c r="B2947" s="10">
        <f t="shared" ca="1" si="381"/>
        <v>0.47038370956631548</v>
      </c>
      <c r="C2947" s="57">
        <f ca="1">_xlfn.NORM.INV(B2947,'Input Parameters'!$E$19,'Input Parameters'!$F$19)</f>
        <v>561.02119782035686</v>
      </c>
      <c r="D2947" s="10">
        <f t="shared" ca="1" si="382"/>
        <v>6.1347956670897208E-2</v>
      </c>
      <c r="E2947" s="59">
        <f ca="1">IF(_xlfn.NORM.INV(D2947,'Input Parameters'!$E$20,'Input Parameters'!$F$20)&lt;3500,3500,IF(_xlfn.NORM.INV(D2947,'Input Parameters'!$E$20,'Input Parameters'!$F$20)&gt;5500,5500,_xlfn.NORM.INV(D2947,'Input Parameters'!$E$20,'Input Parameters'!$F$20)))</f>
        <v>3719.5107482710714</v>
      </c>
      <c r="F2947" s="10">
        <f t="shared" ca="1" si="383"/>
        <v>0.95371657721505054</v>
      </c>
      <c r="G2947" s="61">
        <f ca="1">_xlfn.NORM.INV(F2947,'Input Parameters'!$E$21,'Input Parameters'!$F$21)</f>
        <v>298.070600839355</v>
      </c>
      <c r="H2947" s="54">
        <f ca="1">EXP(E2947*(1/'Input Parameters'!$E$22-1/G2947))</f>
        <v>1.2410435777257467</v>
      </c>
      <c r="I2947" s="10">
        <f t="shared" ca="1" si="384"/>
        <v>6.5252088973734135E-2</v>
      </c>
      <c r="J2947" s="29">
        <f ca="1">_xlfn.BETA.INV(I2947,'Input Parameters'!$L$24,'Input Parameters'!$M$24,'Input Parameters'!$J$24,'Input Parameters'!$K$24)</f>
        <v>0.36104771834268695</v>
      </c>
      <c r="K2947" s="156">
        <f ca="1">('Input Parameters'!$E$25/'Input Parameters'!$E$31)^$J2947</f>
        <v>7.5020562297527474E-2</v>
      </c>
      <c r="L2947" s="66">
        <f ca="1">$H2947*$C2947*'Input Parameters'!$E$23*K2947</f>
        <v>52.233198124952494</v>
      </c>
      <c r="M2947" s="23">
        <f t="shared" ca="1" si="385"/>
        <v>0.12338523002265822</v>
      </c>
      <c r="N2947" s="15">
        <f ca="1">_xlfn.NORM.INV(M2947,'Input Parameters'!$E$26,'Input Parameters'!$F$26)</f>
        <v>9.6771839639934465E-3</v>
      </c>
      <c r="O2947" s="8">
        <f t="shared" ca="1" si="386"/>
        <v>0.33732108804966199</v>
      </c>
      <c r="P2947" s="29">
        <f ca="1">_xlfn.LOGNORM.INV(O2947,'Input Parameters'!$H$27,'Input Parameters'!$I$27)</f>
        <v>1.1823384384199149</v>
      </c>
      <c r="Q2947" s="10"/>
      <c r="R2947" s="15">
        <f>'Input Parameters'!$E$28</f>
        <v>12.7</v>
      </c>
      <c r="S2947" s="10">
        <f t="shared" ca="1" si="387"/>
        <v>0.88253957610899181</v>
      </c>
      <c r="T2947" s="25">
        <f ca="1">_xlfn.LOGNORM.INV(S2947,'Input Parameters'!$H$29,'Input Parameters'!$I$29)</f>
        <v>66.538967809060921</v>
      </c>
      <c r="U2947" s="10">
        <f t="shared" ca="1" si="388"/>
        <v>6.4183551540223038E-2</v>
      </c>
      <c r="V2947" s="29">
        <f ca="1">IF('Input Parameters'!$D$30="Beta",_xlfn.BETA.INV(U2947,'Input Parameters'!$L$30,'Input Parameters'!$M$30,'Input Parameters'!$J$30,'Input Parameters'!$K$30),IF('Input Parameters'!$D$30="LogNorm",_xlfn.LOGNORM.INV(U2947,'Input Parameters'!$H$30,'Input Parameters'!$I$30)))</f>
        <v>0.54857871801360814</v>
      </c>
      <c r="W2947" s="2">
        <f ca="1">N2947+(P2947-N2947)*(1-ERF((T2947-R2947)/(2*SQRT(L2947*'Input Parameters'!$E$31))))</f>
        <v>0.7113553986211899</v>
      </c>
      <c r="X2947">
        <f t="shared" ca="1" si="389"/>
        <v>0</v>
      </c>
      <c r="Y2947" s="7"/>
    </row>
    <row r="2948" spans="1:25" ht="15" customHeight="1" x14ac:dyDescent="0.3">
      <c r="A2948" s="130">
        <v>2941</v>
      </c>
      <c r="B2948" s="10">
        <f t="shared" ca="1" si="381"/>
        <v>0.85185621099731734</v>
      </c>
      <c r="C2948" s="57">
        <f ca="1">_xlfn.NORM.INV(B2948,'Input Parameters'!$E$19,'Input Parameters'!$F$19)</f>
        <v>655.55413616117733</v>
      </c>
      <c r="D2948" s="10">
        <f t="shared" ca="1" si="382"/>
        <v>0.18431556230684121</v>
      </c>
      <c r="E2948" s="59">
        <f ca="1">IF(_xlfn.NORM.INV(D2948,'Input Parameters'!$E$20,'Input Parameters'!$F$20)&lt;3500,3500,IF(_xlfn.NORM.INV(D2948,'Input Parameters'!$E$20,'Input Parameters'!$F$20)&gt;5500,5500,_xlfn.NORM.INV(D2948,'Input Parameters'!$E$20,'Input Parameters'!$F$20)))</f>
        <v>4170.6716971397254</v>
      </c>
      <c r="F2948" s="10">
        <f t="shared" ca="1" si="383"/>
        <v>0.13009825132758146</v>
      </c>
      <c r="G2948" s="61">
        <f ca="1">_xlfn.NORM.INV(F2948,'Input Parameters'!$E$21,'Input Parameters'!$F$21)</f>
        <v>276.00021531866651</v>
      </c>
      <c r="H2948" s="54">
        <f ca="1">EXP(E2948*(1/'Input Parameters'!$E$22-1/G2948))</f>
        <v>0.41613599723932199</v>
      </c>
      <c r="I2948" s="10">
        <f t="shared" ca="1" si="384"/>
        <v>0.18428920912876301</v>
      </c>
      <c r="J2948" s="29">
        <f ca="1">_xlfn.BETA.INV(I2948,'Input Parameters'!$L$24,'Input Parameters'!$M$24,'Input Parameters'!$J$24,'Input Parameters'!$K$24)</f>
        <v>0.45919815666818514</v>
      </c>
      <c r="K2948" s="156">
        <f ca="1">('Input Parameters'!$E$25/'Input Parameters'!$E$31)^$J2948</f>
        <v>3.7102167319702992E-2</v>
      </c>
      <c r="L2948" s="66">
        <f ca="1">$H2948*$C2948*'Input Parameters'!$E$23*K2948</f>
        <v>10.121459156772804</v>
      </c>
      <c r="M2948" s="23">
        <f t="shared" ca="1" si="385"/>
        <v>0.60585891097349831</v>
      </c>
      <c r="N2948" s="15">
        <f ca="1">_xlfn.NORM.INV(M2948,'Input Parameters'!$E$26,'Input Parameters'!$F$26)</f>
        <v>3.9639381243695905E-2</v>
      </c>
      <c r="O2948" s="8">
        <f t="shared" ca="1" si="386"/>
        <v>0.46780357906613512</v>
      </c>
      <c r="P2948" s="29">
        <f ca="1">_xlfn.LOGNORM.INV(O2948,'Input Parameters'!$H$27,'Input Parameters'!$I$27)</f>
        <v>1.3736459910067211</v>
      </c>
      <c r="Q2948" s="10"/>
      <c r="R2948" s="15">
        <f>'Input Parameters'!$E$28</f>
        <v>12.7</v>
      </c>
      <c r="S2948" s="10">
        <f t="shared" ca="1" si="387"/>
        <v>0.6717891591626739</v>
      </c>
      <c r="T2948" s="25">
        <f ca="1">_xlfn.LOGNORM.INV(S2948,'Input Parameters'!$H$29,'Input Parameters'!$I$29)</f>
        <v>61.214115934512925</v>
      </c>
      <c r="U2948" s="10">
        <f t="shared" ca="1" si="388"/>
        <v>0.2472444822909321</v>
      </c>
      <c r="V2948" s="29">
        <f ca="1">IF('Input Parameters'!$D$30="Beta",_xlfn.BETA.INV(U2948,'Input Parameters'!$L$30,'Input Parameters'!$M$30,'Input Parameters'!$J$30,'Input Parameters'!$K$30),IF('Input Parameters'!$D$30="LogNorm",_xlfn.LOGNORM.INV(U2948,'Input Parameters'!$H$30,'Input Parameters'!$I$30)))</f>
        <v>0.7632231036280116</v>
      </c>
      <c r="W2948" s="2">
        <f ca="1">N2948+(P2948-N2948)*(1-ERF((T2948-R2948)/(2*SQRT(L2948*'Input Parameters'!$E$31))))</f>
        <v>0.41437358799651008</v>
      </c>
      <c r="X2948">
        <f t="shared" ca="1" si="389"/>
        <v>1</v>
      </c>
      <c r="Y2948" s="7"/>
    </row>
    <row r="2949" spans="1:25" ht="15" customHeight="1" x14ac:dyDescent="0.3">
      <c r="A2949" s="130">
        <v>2942</v>
      </c>
      <c r="B2949" s="10">
        <f t="shared" ref="B2949:B3012" ca="1" si="390">RAND()</f>
        <v>0.60179603707568285</v>
      </c>
      <c r="C2949" s="57">
        <f ca="1">_xlfn.NORM.INV(B2949,'Input Parameters'!$E$19,'Input Parameters'!$F$19)</f>
        <v>589.10088847180236</v>
      </c>
      <c r="D2949" s="10">
        <f t="shared" ref="D2949:D3012" ca="1" si="391">RAND()</f>
        <v>7.0712359168355055E-2</v>
      </c>
      <c r="E2949" s="59">
        <f ca="1">IF(_xlfn.NORM.INV(D2949,'Input Parameters'!$E$20,'Input Parameters'!$F$20)&lt;3500,3500,IF(_xlfn.NORM.INV(D2949,'Input Parameters'!$E$20,'Input Parameters'!$F$20)&gt;5500,5500,_xlfn.NORM.INV(D2949,'Input Parameters'!$E$20,'Input Parameters'!$F$20)))</f>
        <v>3770.645687411049</v>
      </c>
      <c r="F2949" s="10">
        <f t="shared" ref="F2949:F3012" ca="1" si="392">RAND()</f>
        <v>0.20355546298934124</v>
      </c>
      <c r="G2949" s="61">
        <f ca="1">_xlfn.NORM.INV(F2949,'Input Parameters'!$E$21,'Input Parameters'!$F$21)</f>
        <v>278.3341505476775</v>
      </c>
      <c r="H2949" s="54">
        <f ca="1">EXP(E2949*(1/'Input Parameters'!$E$22-1/G2949))</f>
        <v>0.5075843730851427</v>
      </c>
      <c r="I2949" s="10">
        <f t="shared" ref="I2949:I3012" ca="1" si="393">RAND()</f>
        <v>0.78492049864516955</v>
      </c>
      <c r="J2949" s="29">
        <f ca="1">_xlfn.BETA.INV(I2949,'Input Parameters'!$L$24,'Input Parameters'!$M$24,'Input Parameters'!$J$24,'Input Parameters'!$K$24)</f>
        <v>0.7273447328594016</v>
      </c>
      <c r="K2949" s="156">
        <f ca="1">('Input Parameters'!$E$25/'Input Parameters'!$E$31)^$J2949</f>
        <v>5.4200938144332378E-3</v>
      </c>
      <c r="L2949" s="66">
        <f ca="1">$H2949*$C2949*'Input Parameters'!$E$23*K2949</f>
        <v>1.6207078082032309</v>
      </c>
      <c r="M2949" s="23">
        <f t="shared" ref="M2949:M3012" ca="1" si="394">RAND()</f>
        <v>0.20999845017925323</v>
      </c>
      <c r="N2949" s="15">
        <f ca="1">_xlfn.NORM.INV(M2949,'Input Parameters'!$E$26,'Input Parameters'!$F$26)</f>
        <v>1.7065040883534804E-2</v>
      </c>
      <c r="O2949" s="8">
        <f t="shared" ref="O2949:O3012" ca="1" si="395">RAND()</f>
        <v>3.557956963084441E-2</v>
      </c>
      <c r="P2949" s="29">
        <f ca="1">_xlfn.LOGNORM.INV(O2949,'Input Parameters'!$H$27,'Input Parameters'!$I$27)</f>
        <v>0.64075942438001143</v>
      </c>
      <c r="Q2949" s="10"/>
      <c r="R2949" s="15">
        <f>'Input Parameters'!$E$28</f>
        <v>12.7</v>
      </c>
      <c r="S2949" s="10">
        <f t="shared" ref="S2949:S3012" ca="1" si="396">RAND()</f>
        <v>6.4773967430943324E-2</v>
      </c>
      <c r="T2949" s="25">
        <f ca="1">_xlfn.LOGNORM.INV(S2949,'Input Parameters'!$H$29,'Input Parameters'!$I$29)</f>
        <v>49.118635468578276</v>
      </c>
      <c r="U2949" s="10">
        <f t="shared" ref="U2949:U3012" ca="1" si="397">RAND()</f>
        <v>2.2019966037667649E-2</v>
      </c>
      <c r="V2949" s="29">
        <f ca="1">IF('Input Parameters'!$D$30="Beta",_xlfn.BETA.INV(U2949,'Input Parameters'!$L$30,'Input Parameters'!$M$30,'Input Parameters'!$J$30,'Input Parameters'!$K$30),IF('Input Parameters'!$D$30="LogNorm",_xlfn.LOGNORM.INV(U2949,'Input Parameters'!$H$30,'Input Parameters'!$I$30)))</f>
        <v>0.45163033495268873</v>
      </c>
      <c r="W2949" s="2">
        <f ca="1">N2949+(P2949-N2949)*(1-ERF((T2949-R2949)/(2*SQRT(L2949*'Input Parameters'!$E$31))))</f>
        <v>4.3941376145614122E-2</v>
      </c>
      <c r="X2949">
        <f t="shared" ca="1" si="389"/>
        <v>1</v>
      </c>
      <c r="Y2949" s="7"/>
    </row>
    <row r="2950" spans="1:25" ht="15" customHeight="1" x14ac:dyDescent="0.3">
      <c r="A2950" s="130">
        <v>2943</v>
      </c>
      <c r="B2950" s="10">
        <f t="shared" ca="1" si="390"/>
        <v>0.68897055801088647</v>
      </c>
      <c r="C2950" s="57">
        <f ca="1">_xlfn.NORM.INV(B2950,'Input Parameters'!$E$19,'Input Parameters'!$F$19)</f>
        <v>608.95296348473732</v>
      </c>
      <c r="D2950" s="10">
        <f t="shared" ca="1" si="391"/>
        <v>0.8503652689099459</v>
      </c>
      <c r="E2950" s="59">
        <f ca="1">IF(_xlfn.NORM.INV(D2950,'Input Parameters'!$E$20,'Input Parameters'!$F$20)&lt;3500,3500,IF(_xlfn.NORM.INV(D2950,'Input Parameters'!$E$20,'Input Parameters'!$F$20)&gt;5500,5500,_xlfn.NORM.INV(D2950,'Input Parameters'!$E$20,'Input Parameters'!$F$20)))</f>
        <v>5500</v>
      </c>
      <c r="F2950" s="10">
        <f t="shared" ca="1" si="392"/>
        <v>0.28766187295493784</v>
      </c>
      <c r="G2950" s="61">
        <f ca="1">_xlfn.NORM.INV(F2950,'Input Parameters'!$E$21,'Input Parameters'!$F$21)</f>
        <v>280.44660578977306</v>
      </c>
      <c r="H2950" s="54">
        <f ca="1">EXP(E2950*(1/'Input Parameters'!$E$22-1/G2950))</f>
        <v>0.43160467444351769</v>
      </c>
      <c r="I2950" s="10">
        <f t="shared" ca="1" si="393"/>
        <v>9.2612183043326302E-2</v>
      </c>
      <c r="J2950" s="29">
        <f ca="1">_xlfn.BETA.INV(I2950,'Input Parameters'!$L$24,'Input Parameters'!$M$24,'Input Parameters'!$J$24,'Input Parameters'!$K$24)</f>
        <v>0.39034257042286374</v>
      </c>
      <c r="K2950" s="156">
        <f ca="1">('Input Parameters'!$E$25/'Input Parameters'!$E$31)^$J2950</f>
        <v>6.0801485448414433E-2</v>
      </c>
      <c r="L2950" s="66">
        <f ca="1">$H2950*$C2950*'Input Parameters'!$E$23*K2950</f>
        <v>15.980268705689266</v>
      </c>
      <c r="M2950" s="23">
        <f t="shared" ca="1" si="394"/>
        <v>0.23278934430081744</v>
      </c>
      <c r="N2950" s="15">
        <f ca="1">_xlfn.NORM.INV(M2950,'Input Parameters'!$E$26,'Input Parameters'!$F$26)</f>
        <v>1.8676475431212772E-2</v>
      </c>
      <c r="O2950" s="8">
        <f t="shared" ca="1" si="395"/>
        <v>0.53265434510116738</v>
      </c>
      <c r="P2950" s="29">
        <f ca="1">_xlfn.LOGNORM.INV(O2950,'Input Parameters'!$H$27,'Input Parameters'!$I$27)</f>
        <v>1.4761904992323025</v>
      </c>
      <c r="Q2950" s="10"/>
      <c r="R2950" s="15">
        <f>'Input Parameters'!$E$28</f>
        <v>12.7</v>
      </c>
      <c r="S2950" s="10">
        <f t="shared" ca="1" si="396"/>
        <v>0.36889478634391093</v>
      </c>
      <c r="T2950" s="25">
        <f ca="1">_xlfn.LOGNORM.INV(S2950,'Input Parameters'!$H$29,'Input Parameters'!$I$29)</f>
        <v>56.083687708189899</v>
      </c>
      <c r="U2950" s="10">
        <f t="shared" ca="1" si="397"/>
        <v>0.63608821740702859</v>
      </c>
      <c r="V2950" s="29">
        <f ca="1">IF('Input Parameters'!$D$30="Beta",_xlfn.BETA.INV(U2950,'Input Parameters'!$L$30,'Input Parameters'!$M$30,'Input Parameters'!$J$30,'Input Parameters'!$K$30),IF('Input Parameters'!$D$30="LogNorm",_xlfn.LOGNORM.INV(U2950,'Input Parameters'!$H$30,'Input Parameters'!$I$30)))</f>
        <v>1.1461950518931034</v>
      </c>
      <c r="W2950" s="2">
        <f ca="1">N2950+(P2950-N2950)*(1-ERF((T2950-R2950)/(2*SQRT(L2950*'Input Parameters'!$E$31))))</f>
        <v>0.66413104237281184</v>
      </c>
      <c r="X2950">
        <f t="shared" ca="1" si="389"/>
        <v>1</v>
      </c>
      <c r="Y2950" s="7"/>
    </row>
    <row r="2951" spans="1:25" ht="15" customHeight="1" x14ac:dyDescent="0.3">
      <c r="A2951" s="130">
        <v>2944</v>
      </c>
      <c r="B2951" s="10">
        <f t="shared" ca="1" si="390"/>
        <v>0.42293528032271621</v>
      </c>
      <c r="C2951" s="57">
        <f ca="1">_xlfn.NORM.INV(B2951,'Input Parameters'!$E$19,'Input Parameters'!$F$19)</f>
        <v>550.87404944895991</v>
      </c>
      <c r="D2951" s="10">
        <f t="shared" ca="1" si="391"/>
        <v>0.45043568678917489</v>
      </c>
      <c r="E2951" s="59">
        <f ca="1">IF(_xlfn.NORM.INV(D2951,'Input Parameters'!$E$20,'Input Parameters'!$F$20)&lt;3500,3500,IF(_xlfn.NORM.INV(D2951,'Input Parameters'!$E$20,'Input Parameters'!$F$20)&gt;5500,5500,_xlfn.NORM.INV(D2951,'Input Parameters'!$E$20,'Input Parameters'!$F$20)))</f>
        <v>4712.8075371514524</v>
      </c>
      <c r="F2951" s="10">
        <f t="shared" ca="1" si="392"/>
        <v>0.10578066484352311</v>
      </c>
      <c r="G2951" s="61">
        <f ca="1">_xlfn.NORM.INV(F2951,'Input Parameters'!$E$21,'Input Parameters'!$F$21)</f>
        <v>275.03063016352593</v>
      </c>
      <c r="H2951" s="54">
        <f ca="1">EXP(E2951*(1/'Input Parameters'!$E$22-1/G2951))</f>
        <v>0.34962085276538368</v>
      </c>
      <c r="I2951" s="10">
        <f t="shared" ca="1" si="393"/>
        <v>0.17004664703116668</v>
      </c>
      <c r="J2951" s="29">
        <f ca="1">_xlfn.BETA.INV(I2951,'Input Parameters'!$L$24,'Input Parameters'!$M$24,'Input Parameters'!$J$24,'Input Parameters'!$K$24)</f>
        <v>0.45019799548734424</v>
      </c>
      <c r="K2951" s="156">
        <f ca="1">('Input Parameters'!$E$25/'Input Parameters'!$E$31)^$J2951</f>
        <v>3.9576617314388239E-2</v>
      </c>
      <c r="L2951" s="66">
        <f ca="1">$H2951*$C2951*'Input Parameters'!$E$23*K2951</f>
        <v>7.6223399390274649</v>
      </c>
      <c r="M2951" s="23">
        <f t="shared" ca="1" si="394"/>
        <v>0.11685469163324436</v>
      </c>
      <c r="N2951" s="15">
        <f ca="1">_xlfn.NORM.INV(M2951,'Input Parameters'!$E$26,'Input Parameters'!$F$26)</f>
        <v>8.9919845808601982E-3</v>
      </c>
      <c r="O2951" s="8">
        <f t="shared" ca="1" si="395"/>
        <v>0.64240192670906016</v>
      </c>
      <c r="P2951" s="29">
        <f ca="1">_xlfn.LOGNORM.INV(O2951,'Input Parameters'!$H$27,'Input Parameters'!$I$27)</f>
        <v>1.6730388936533953</v>
      </c>
      <c r="Q2951" s="10"/>
      <c r="R2951" s="15">
        <f>'Input Parameters'!$E$28</f>
        <v>12.7</v>
      </c>
      <c r="S2951" s="10">
        <f t="shared" ca="1" si="396"/>
        <v>0.21997275779159153</v>
      </c>
      <c r="T2951" s="25">
        <f ca="1">_xlfn.LOGNORM.INV(S2951,'Input Parameters'!$H$29,'Input Parameters'!$I$29)</f>
        <v>53.395425979048213</v>
      </c>
      <c r="U2951" s="10">
        <f t="shared" ca="1" si="397"/>
        <v>0.569060030686941</v>
      </c>
      <c r="V2951" s="29">
        <f ca="1">IF('Input Parameters'!$D$30="Beta",_xlfn.BETA.INV(U2951,'Input Parameters'!$L$30,'Input Parameters'!$M$30,'Input Parameters'!$J$30,'Input Parameters'!$K$30),IF('Input Parameters'!$D$30="LogNorm",_xlfn.LOGNORM.INV(U2951,'Input Parameters'!$H$30,'Input Parameters'!$I$30)))</f>
        <v>1.0701680234141098</v>
      </c>
      <c r="W2951" s="2">
        <f ca="1">N2951+(P2951-N2951)*(1-ERF((T2951-R2951)/(2*SQRT(L2951*'Input Parameters'!$E$31))))</f>
        <v>0.5036792056330055</v>
      </c>
      <c r="X2951">
        <f t="shared" ca="1" si="389"/>
        <v>1</v>
      </c>
      <c r="Y2951" s="7"/>
    </row>
    <row r="2952" spans="1:25" ht="15" customHeight="1" x14ac:dyDescent="0.3">
      <c r="A2952" s="130">
        <v>2945</v>
      </c>
      <c r="B2952" s="10">
        <f t="shared" ca="1" si="390"/>
        <v>0.42833234127622855</v>
      </c>
      <c r="C2952" s="57">
        <f ca="1">_xlfn.NORM.INV(B2952,'Input Parameters'!$E$19,'Input Parameters'!$F$19)</f>
        <v>552.03748364460819</v>
      </c>
      <c r="D2952" s="10">
        <f t="shared" ca="1" si="391"/>
        <v>0.80334510962866756</v>
      </c>
      <c r="E2952" s="59">
        <f ca="1">IF(_xlfn.NORM.INV(D2952,'Input Parameters'!$E$20,'Input Parameters'!$F$20)&lt;3500,3500,IF(_xlfn.NORM.INV(D2952,'Input Parameters'!$E$20,'Input Parameters'!$F$20)&gt;5500,5500,_xlfn.NORM.INV(D2952,'Input Parameters'!$E$20,'Input Parameters'!$F$20)))</f>
        <v>5397.5413157196399</v>
      </c>
      <c r="F2952" s="10">
        <f t="shared" ca="1" si="392"/>
        <v>0.75995187597468261</v>
      </c>
      <c r="G2952" s="61">
        <f ca="1">_xlfn.NORM.INV(F2952,'Input Parameters'!$E$21,'Input Parameters'!$F$21)</f>
        <v>290.4003214608145</v>
      </c>
      <c r="H2952" s="54">
        <f ca="1">EXP(E2952*(1/'Input Parameters'!$E$22-1/G2952))</f>
        <v>0.84796875589384213</v>
      </c>
      <c r="I2952" s="10">
        <f t="shared" ca="1" si="393"/>
        <v>0.97474678903048706</v>
      </c>
      <c r="J2952" s="29">
        <f ca="1">_xlfn.BETA.INV(I2952,'Input Parameters'!$L$24,'Input Parameters'!$M$24,'Input Parameters'!$J$24,'Input Parameters'!$K$24)</f>
        <v>0.86602487514417303</v>
      </c>
      <c r="K2952" s="156">
        <f ca="1">('Input Parameters'!$E$25/'Input Parameters'!$E$31)^$J2952</f>
        <v>2.0042792199874405E-3</v>
      </c>
      <c r="L2952" s="66">
        <f ca="1">$H2952*$C2952*'Input Parameters'!$E$23*K2952</f>
        <v>0.93822422439722331</v>
      </c>
      <c r="M2952" s="23">
        <f t="shared" ca="1" si="394"/>
        <v>0.2621860289377228</v>
      </c>
      <c r="N2952" s="15">
        <f ca="1">_xlfn.NORM.INV(M2952,'Input Parameters'!$E$26,'Input Parameters'!$F$26)</f>
        <v>2.0630969148493883E-2</v>
      </c>
      <c r="O2952" s="8">
        <f t="shared" ca="1" si="395"/>
        <v>0.86029175373694</v>
      </c>
      <c r="P2952" s="29">
        <f ca="1">_xlfn.LOGNORM.INV(O2952,'Input Parameters'!$H$27,'Input Parameters'!$I$27)</f>
        <v>2.2973064406999693</v>
      </c>
      <c r="Q2952" s="10"/>
      <c r="R2952" s="15">
        <f>'Input Parameters'!$E$28</f>
        <v>12.7</v>
      </c>
      <c r="S2952" s="10">
        <f t="shared" ca="1" si="396"/>
        <v>0.83406669463125449</v>
      </c>
      <c r="T2952" s="25">
        <f ca="1">_xlfn.LOGNORM.INV(S2952,'Input Parameters'!$H$29,'Input Parameters'!$I$29)</f>
        <v>64.934406442477965</v>
      </c>
      <c r="U2952" s="10">
        <f t="shared" ca="1" si="397"/>
        <v>0.77244957157680361</v>
      </c>
      <c r="V2952" s="29">
        <f ca="1">IF('Input Parameters'!$D$30="Beta",_xlfn.BETA.INV(U2952,'Input Parameters'!$L$30,'Input Parameters'!$M$30,'Input Parameters'!$J$30,'Input Parameters'!$K$30),IF('Input Parameters'!$D$30="LogNorm",_xlfn.LOGNORM.INV(U2952,'Input Parameters'!$H$30,'Input Parameters'!$I$30)))</f>
        <v>1.3414600932797875</v>
      </c>
      <c r="W2952" s="2">
        <f ca="1">N2952+(P2952-N2952)*(1-ERF((T2952-R2952)/(2*SQRT(L2952*'Input Parameters'!$E$31))))</f>
        <v>2.0943295000061937E-2</v>
      </c>
      <c r="X2952">
        <f t="shared" ca="1" si="389"/>
        <v>1</v>
      </c>
      <c r="Y2952" s="7"/>
    </row>
    <row r="2953" spans="1:25" ht="15" customHeight="1" x14ac:dyDescent="0.3">
      <c r="A2953" s="130">
        <v>2946</v>
      </c>
      <c r="B2953" s="10">
        <f t="shared" ca="1" si="390"/>
        <v>0.93656556929206825</v>
      </c>
      <c r="C2953" s="57">
        <f ca="1">_xlfn.NORM.INV(B2953,'Input Parameters'!$E$19,'Input Parameters'!$F$19)</f>
        <v>696.29486284568293</v>
      </c>
      <c r="D2953" s="10">
        <f t="shared" ca="1" si="391"/>
        <v>0.4777301706579854</v>
      </c>
      <c r="E2953" s="59">
        <f ca="1">IF(_xlfn.NORM.INV(D2953,'Input Parameters'!$E$20,'Input Parameters'!$F$20)&lt;3500,3500,IF(_xlfn.NORM.INV(D2953,'Input Parameters'!$E$20,'Input Parameters'!$F$20)&gt;5500,5500,_xlfn.NORM.INV(D2953,'Input Parameters'!$E$20,'Input Parameters'!$F$20)))</f>
        <v>4760.9041551253404</v>
      </c>
      <c r="F2953" s="10">
        <f t="shared" ca="1" si="392"/>
        <v>0.74271834195865927</v>
      </c>
      <c r="G2953" s="61">
        <f ca="1">_xlfn.NORM.INV(F2953,'Input Parameters'!$E$21,'Input Parameters'!$F$21)</f>
        <v>289.9727445906488</v>
      </c>
      <c r="H2953" s="54">
        <f ca="1">EXP(E2953*(1/'Input Parameters'!$E$22-1/G2953))</f>
        <v>0.84397339073610411</v>
      </c>
      <c r="I2953" s="10">
        <f t="shared" ca="1" si="393"/>
        <v>0.10981430484149801</v>
      </c>
      <c r="J2953" s="29">
        <f ca="1">_xlfn.BETA.INV(I2953,'Input Parameters'!$L$24,'Input Parameters'!$M$24,'Input Parameters'!$J$24,'Input Parameters'!$K$24)</f>
        <v>0.40584353854320776</v>
      </c>
      <c r="K2953" s="156">
        <f ca="1">('Input Parameters'!$E$25/'Input Parameters'!$E$31)^$J2953</f>
        <v>5.4402890452786012E-2</v>
      </c>
      <c r="L2953" s="66">
        <f ca="1">$H2953*$C2953*'Input Parameters'!$E$23*K2953</f>
        <v>31.970094484444996</v>
      </c>
      <c r="M2953" s="23">
        <f t="shared" ca="1" si="394"/>
        <v>0.75305686780584535</v>
      </c>
      <c r="N2953" s="15">
        <f ca="1">_xlfn.NORM.INV(M2953,'Input Parameters'!$E$26,'Input Parameters'!$F$26)</f>
        <v>4.8366956667051708E-2</v>
      </c>
      <c r="O2953" s="8">
        <f t="shared" ca="1" si="395"/>
        <v>0.22815972465359291</v>
      </c>
      <c r="P2953" s="29">
        <f ca="1">_xlfn.LOGNORM.INV(O2953,'Input Parameters'!$H$27,'Input Parameters'!$I$27)</f>
        <v>1.0239325623235467</v>
      </c>
      <c r="Q2953" s="10"/>
      <c r="R2953" s="15">
        <f>'Input Parameters'!$E$28</f>
        <v>12.7</v>
      </c>
      <c r="S2953" s="10">
        <f t="shared" ca="1" si="396"/>
        <v>0.34233428299632951</v>
      </c>
      <c r="T2953" s="25">
        <f ca="1">_xlfn.LOGNORM.INV(S2953,'Input Parameters'!$H$29,'Input Parameters'!$I$29)</f>
        <v>55.636407867489346</v>
      </c>
      <c r="U2953" s="10">
        <f t="shared" ca="1" si="397"/>
        <v>0.45987597729073126</v>
      </c>
      <c r="V2953" s="29">
        <f ca="1">IF('Input Parameters'!$D$30="Beta",_xlfn.BETA.INV(U2953,'Input Parameters'!$L$30,'Input Parameters'!$M$30,'Input Parameters'!$J$30,'Input Parameters'!$K$30),IF('Input Parameters'!$D$30="LogNorm",_xlfn.LOGNORM.INV(U2953,'Input Parameters'!$H$30,'Input Parameters'!$I$30)))</f>
        <v>0.96028800244168966</v>
      </c>
      <c r="W2953" s="2">
        <f ca="1">N2953+(P2953-N2953)*(1-ERF((T2953-R2953)/(2*SQRT(L2953*'Input Parameters'!$E$31))))</f>
        <v>0.62521691336641472</v>
      </c>
      <c r="X2953">
        <f t="shared" ref="X2953:X3016" ca="1" si="398">IFERROR(IF(W2953&gt;V2953,0,1),0)</f>
        <v>1</v>
      </c>
      <c r="Y2953" s="7"/>
    </row>
    <row r="2954" spans="1:25" ht="15" customHeight="1" x14ac:dyDescent="0.3">
      <c r="A2954" s="130">
        <v>2947</v>
      </c>
      <c r="B2954" s="10">
        <f t="shared" ca="1" si="390"/>
        <v>0.11382899913035405</v>
      </c>
      <c r="C2954" s="57">
        <f ca="1">_xlfn.NORM.INV(B2954,'Input Parameters'!$E$19,'Input Parameters'!$F$19)</f>
        <v>465.35803841307467</v>
      </c>
      <c r="D2954" s="10">
        <f t="shared" ca="1" si="391"/>
        <v>0.99161505681295636</v>
      </c>
      <c r="E2954" s="59">
        <f ca="1">IF(_xlfn.NORM.INV(D2954,'Input Parameters'!$E$20,'Input Parameters'!$F$20)&lt;3500,3500,IF(_xlfn.NORM.INV(D2954,'Input Parameters'!$E$20,'Input Parameters'!$F$20)&gt;5500,5500,_xlfn.NORM.INV(D2954,'Input Parameters'!$E$20,'Input Parameters'!$F$20)))</f>
        <v>5500</v>
      </c>
      <c r="F2954" s="10">
        <f t="shared" ca="1" si="392"/>
        <v>4.730313945062381E-2</v>
      </c>
      <c r="G2954" s="61">
        <f ca="1">_xlfn.NORM.INV(F2954,'Input Parameters'!$E$21,'Input Parameters'!$F$21)</f>
        <v>271.71134565374786</v>
      </c>
      <c r="H2954" s="54">
        <f ca="1">EXP(E2954*(1/'Input Parameters'!$E$22-1/G2954))</f>
        <v>0.22975571274509499</v>
      </c>
      <c r="I2954" s="10">
        <f t="shared" ca="1" si="393"/>
        <v>0.47655244017579312</v>
      </c>
      <c r="J2954" s="29">
        <f ca="1">_xlfn.BETA.INV(I2954,'Input Parameters'!$L$24,'Input Parameters'!$M$24,'Input Parameters'!$J$24,'Input Parameters'!$K$24)</f>
        <v>0.59766247894778979</v>
      </c>
      <c r="K2954" s="156">
        <f ca="1">('Input Parameters'!$E$25/'Input Parameters'!$E$31)^$J2954</f>
        <v>1.3741149744680903E-2</v>
      </c>
      <c r="L2954" s="66">
        <f ca="1">$H2954*$C2954*'Input Parameters'!$E$23*K2954</f>
        <v>1.4691854247038765</v>
      </c>
      <c r="M2954" s="23">
        <f t="shared" ca="1" si="394"/>
        <v>0.11980050601377124</v>
      </c>
      <c r="N2954" s="15">
        <f ca="1">_xlfn.NORM.INV(M2954,'Input Parameters'!$E$26,'Input Parameters'!$F$26)</f>
        <v>9.304322454127309E-3</v>
      </c>
      <c r="O2954" s="8">
        <f t="shared" ca="1" si="395"/>
        <v>0.74767407035057964</v>
      </c>
      <c r="P2954" s="29">
        <f ca="1">_xlfn.LOGNORM.INV(O2954,'Input Parameters'!$H$27,'Input Parameters'!$I$27)</f>
        <v>1.9124464902098328</v>
      </c>
      <c r="Q2954" s="10"/>
      <c r="R2954" s="15">
        <f>'Input Parameters'!$E$28</f>
        <v>12.7</v>
      </c>
      <c r="S2954" s="10">
        <f t="shared" ca="1" si="396"/>
        <v>0.30873061798754531</v>
      </c>
      <c r="T2954" s="25">
        <f ca="1">_xlfn.LOGNORM.INV(S2954,'Input Parameters'!$H$29,'Input Parameters'!$I$29)</f>
        <v>55.056338467874149</v>
      </c>
      <c r="U2954" s="10">
        <f t="shared" ca="1" si="397"/>
        <v>0.59804933183404441</v>
      </c>
      <c r="V2954" s="29">
        <f ca="1">IF('Input Parameters'!$D$30="Beta",_xlfn.BETA.INV(U2954,'Input Parameters'!$L$30,'Input Parameters'!$M$30,'Input Parameters'!$J$30,'Input Parameters'!$K$30),IF('Input Parameters'!$D$30="LogNorm",_xlfn.LOGNORM.INV(U2954,'Input Parameters'!$H$30,'Input Parameters'!$I$30)))</f>
        <v>1.1019962481822474</v>
      </c>
      <c r="W2954" s="2">
        <f ca="1">N2954+(P2954-N2954)*(1-ERF((T2954-R2954)/(2*SQRT(L2954*'Input Parameters'!$E$31))))</f>
        <v>3.4949580828988205E-2</v>
      </c>
      <c r="X2954">
        <f t="shared" ca="1" si="398"/>
        <v>1</v>
      </c>
      <c r="Y2954" s="7"/>
    </row>
    <row r="2955" spans="1:25" ht="15" customHeight="1" x14ac:dyDescent="0.3">
      <c r="A2955" s="130">
        <v>2948</v>
      </c>
      <c r="B2955" s="10">
        <f t="shared" ca="1" si="390"/>
        <v>0.18770852677003702</v>
      </c>
      <c r="C2955" s="57">
        <f ca="1">_xlfn.NORM.INV(B2955,'Input Parameters'!$E$19,'Input Parameters'!$F$19)</f>
        <v>492.40155835294797</v>
      </c>
      <c r="D2955" s="10">
        <f t="shared" ca="1" si="391"/>
        <v>0.8474349229284478</v>
      </c>
      <c r="E2955" s="59">
        <f ca="1">IF(_xlfn.NORM.INV(D2955,'Input Parameters'!$E$20,'Input Parameters'!$F$20)&lt;3500,3500,IF(_xlfn.NORM.INV(D2955,'Input Parameters'!$E$20,'Input Parameters'!$F$20)&gt;5500,5500,_xlfn.NORM.INV(D2955,'Input Parameters'!$E$20,'Input Parameters'!$F$20)))</f>
        <v>5500</v>
      </c>
      <c r="F2955" s="10">
        <f t="shared" ca="1" si="392"/>
        <v>0.18285709152519813</v>
      </c>
      <c r="G2955" s="61">
        <f ca="1">_xlfn.NORM.INV(F2955,'Input Parameters'!$E$21,'Input Parameters'!$F$21)</f>
        <v>277.74039047606146</v>
      </c>
      <c r="H2955" s="54">
        <f ca="1">EXP(E2955*(1/'Input Parameters'!$E$22-1/G2955))</f>
        <v>0.35653093539769015</v>
      </c>
      <c r="I2955" s="10">
        <f t="shared" ca="1" si="393"/>
        <v>0.26904415169043283</v>
      </c>
      <c r="J2955" s="29">
        <f ca="1">_xlfn.BETA.INV(I2955,'Input Parameters'!$L$24,'Input Parameters'!$M$24,'Input Parameters'!$J$24,'Input Parameters'!$K$24)</f>
        <v>0.50602682636287788</v>
      </c>
      <c r="K2955" s="156">
        <f ca="1">('Input Parameters'!$E$25/'Input Parameters'!$E$31)^$J2955</f>
        <v>2.6515983157785927E-2</v>
      </c>
      <c r="L2955" s="66">
        <f ca="1">$H2955*$C2955*'Input Parameters'!$E$23*K2955</f>
        <v>4.6550502325104883</v>
      </c>
      <c r="M2955" s="23">
        <f t="shared" ca="1" si="394"/>
        <v>0.78256043301045208</v>
      </c>
      <c r="N2955" s="15">
        <f ca="1">_xlfn.NORM.INV(M2955,'Input Parameters'!$E$26,'Input Parameters'!$F$26)</f>
        <v>5.0398263724326466E-2</v>
      </c>
      <c r="O2955" s="8">
        <f t="shared" ca="1" si="395"/>
        <v>0.25668554391270548</v>
      </c>
      <c r="P2955" s="29">
        <f ca="1">_xlfn.LOGNORM.INV(O2955,'Input Parameters'!$H$27,'Input Parameters'!$I$27)</f>
        <v>1.0661490728249534</v>
      </c>
      <c r="Q2955" s="10"/>
      <c r="R2955" s="15">
        <f>'Input Parameters'!$E$28</f>
        <v>12.7</v>
      </c>
      <c r="S2955" s="10">
        <f t="shared" ca="1" si="396"/>
        <v>0.88030113014866906</v>
      </c>
      <c r="T2955" s="25">
        <f ca="1">_xlfn.LOGNORM.INV(S2955,'Input Parameters'!$H$29,'Input Parameters'!$I$29)</f>
        <v>66.454718914234647</v>
      </c>
      <c r="U2955" s="10">
        <f t="shared" ca="1" si="397"/>
        <v>0.30464502031780505</v>
      </c>
      <c r="V2955" s="29">
        <f ca="1">IF('Input Parameters'!$D$30="Beta",_xlfn.BETA.INV(U2955,'Input Parameters'!$L$30,'Input Parameters'!$M$30,'Input Parameters'!$J$30,'Input Parameters'!$K$30),IF('Input Parameters'!$D$30="LogNorm",_xlfn.LOGNORM.INV(U2955,'Input Parameters'!$H$30,'Input Parameters'!$I$30)))</f>
        <v>0.81681861339335726</v>
      </c>
      <c r="W2955" s="2">
        <f ca="1">N2955+(P2955-N2955)*(1-ERF((T2955-R2955)/(2*SQRT(L2955*'Input Parameters'!$E$31))))</f>
        <v>0.12974352070329728</v>
      </c>
      <c r="X2955">
        <f t="shared" ca="1" si="398"/>
        <v>1</v>
      </c>
      <c r="Y2955" s="7"/>
    </row>
    <row r="2956" spans="1:25" ht="15" customHeight="1" x14ac:dyDescent="0.3">
      <c r="A2956" s="130">
        <v>2949</v>
      </c>
      <c r="B2956" s="10">
        <f t="shared" ca="1" si="390"/>
        <v>0.45598723275408981</v>
      </c>
      <c r="C2956" s="57">
        <f ca="1">_xlfn.NORM.INV(B2956,'Input Parameters'!$E$19,'Input Parameters'!$F$19)</f>
        <v>557.95865999762805</v>
      </c>
      <c r="D2956" s="10">
        <f t="shared" ca="1" si="391"/>
        <v>0.78735079336302571</v>
      </c>
      <c r="E2956" s="59">
        <f ca="1">IF(_xlfn.NORM.INV(D2956,'Input Parameters'!$E$20,'Input Parameters'!$F$20)&lt;3500,3500,IF(_xlfn.NORM.INV(D2956,'Input Parameters'!$E$20,'Input Parameters'!$F$20)&gt;5500,5500,_xlfn.NORM.INV(D2956,'Input Parameters'!$E$20,'Input Parameters'!$F$20)))</f>
        <v>5358.0839684029343</v>
      </c>
      <c r="F2956" s="10">
        <f t="shared" ca="1" si="392"/>
        <v>0.86665333956583201</v>
      </c>
      <c r="G2956" s="61">
        <f ca="1">_xlfn.NORM.INV(F2956,'Input Parameters'!$E$21,'Input Parameters'!$F$21)</f>
        <v>293.58017832878858</v>
      </c>
      <c r="H2956" s="54">
        <f ca="1">EXP(E2956*(1/'Input Parameters'!$E$22-1/G2956))</f>
        <v>1.0367999979691835</v>
      </c>
      <c r="I2956" s="10">
        <f t="shared" ca="1" si="393"/>
        <v>0.27727280007083932</v>
      </c>
      <c r="J2956" s="29">
        <f ca="1">_xlfn.BETA.INV(I2956,'Input Parameters'!$L$24,'Input Parameters'!$M$24,'Input Parameters'!$J$24,'Input Parameters'!$K$24)</f>
        <v>0.5101274724344399</v>
      </c>
      <c r="K2956" s="156">
        <f ca="1">('Input Parameters'!$E$25/'Input Parameters'!$E$31)^$J2956</f>
        <v>2.5747344843091401E-2</v>
      </c>
      <c r="L2956" s="66">
        <f ca="1">$H2956*$C2956*'Input Parameters'!$E$23*K2956</f>
        <v>14.894621106172551</v>
      </c>
      <c r="M2956" s="23">
        <f t="shared" ca="1" si="394"/>
        <v>0.47494202685012876</v>
      </c>
      <c r="N2956" s="15">
        <f ca="1">_xlfn.NORM.INV(M2956,'Input Parameters'!$E$26,'Input Parameters'!$F$26)</f>
        <v>3.2680099983674771E-2</v>
      </c>
      <c r="O2956" s="8">
        <f t="shared" ca="1" si="395"/>
        <v>0.4737241592044803</v>
      </c>
      <c r="P2956" s="29">
        <f ca="1">_xlfn.LOGNORM.INV(O2956,'Input Parameters'!$H$27,'Input Parameters'!$I$27)</f>
        <v>1.3827191305704161</v>
      </c>
      <c r="Q2956" s="10"/>
      <c r="R2956" s="15">
        <f>'Input Parameters'!$E$28</f>
        <v>12.7</v>
      </c>
      <c r="S2956" s="10">
        <f t="shared" ca="1" si="396"/>
        <v>0.70540754618524126</v>
      </c>
      <c r="T2956" s="25">
        <f ca="1">_xlfn.LOGNORM.INV(S2956,'Input Parameters'!$H$29,'Input Parameters'!$I$29)</f>
        <v>61.871619352991218</v>
      </c>
      <c r="U2956" s="10">
        <f t="shared" ca="1" si="397"/>
        <v>0.91941727581438759</v>
      </c>
      <c r="V2956" s="29">
        <f ca="1">IF('Input Parameters'!$D$30="Beta",_xlfn.BETA.INV(U2956,'Input Parameters'!$L$30,'Input Parameters'!$M$30,'Input Parameters'!$J$30,'Input Parameters'!$K$30),IF('Input Parameters'!$D$30="LogNorm",_xlfn.LOGNORM.INV(U2956,'Input Parameters'!$H$30,'Input Parameters'!$I$30)))</f>
        <v>1.7362875003151312</v>
      </c>
      <c r="W2956" s="2">
        <f ca="1">N2956+(P2956-N2956)*(1-ERF((T2956-R2956)/(2*SQRT(L2956*'Input Parameters'!$E$31))))</f>
        <v>0.52899825694856828</v>
      </c>
      <c r="X2956">
        <f t="shared" ca="1" si="398"/>
        <v>1</v>
      </c>
      <c r="Y2956" s="7"/>
    </row>
    <row r="2957" spans="1:25" ht="15" customHeight="1" x14ac:dyDescent="0.3">
      <c r="A2957" s="130">
        <v>2950</v>
      </c>
      <c r="B2957" s="10">
        <f t="shared" ca="1" si="390"/>
        <v>6.1020521993869759E-3</v>
      </c>
      <c r="C2957" s="57">
        <f ca="1">_xlfn.NORM.INV(B2957,'Input Parameters'!$E$19,'Input Parameters'!$F$19)</f>
        <v>355.52719549306829</v>
      </c>
      <c r="D2957" s="10">
        <f t="shared" ca="1" si="391"/>
        <v>0.58274343327963418</v>
      </c>
      <c r="E2957" s="59">
        <f ca="1">IF(_xlfn.NORM.INV(D2957,'Input Parameters'!$E$20,'Input Parameters'!$F$20)&lt;3500,3500,IF(_xlfn.NORM.INV(D2957,'Input Parameters'!$E$20,'Input Parameters'!$F$20)&gt;5500,5500,_xlfn.NORM.INV(D2957,'Input Parameters'!$E$20,'Input Parameters'!$F$20)))</f>
        <v>4946.2418098503358</v>
      </c>
      <c r="F2957" s="10">
        <f t="shared" ca="1" si="392"/>
        <v>0.83969570728146592</v>
      </c>
      <c r="G2957" s="61">
        <f ca="1">_xlfn.NORM.INV(F2957,'Input Parameters'!$E$21,'Input Parameters'!$F$21)</f>
        <v>292.65661512322561</v>
      </c>
      <c r="H2957" s="54">
        <f ca="1">EXP(E2957*(1/'Input Parameters'!$E$22-1/G2957))</f>
        <v>0.98038734044627507</v>
      </c>
      <c r="I2957" s="10">
        <f t="shared" ca="1" si="393"/>
        <v>0.36013467772499652</v>
      </c>
      <c r="J2957" s="29">
        <f ca="1">_xlfn.BETA.INV(I2957,'Input Parameters'!$L$24,'Input Parameters'!$M$24,'Input Parameters'!$J$24,'Input Parameters'!$K$24)</f>
        <v>0.54866780035736329</v>
      </c>
      <c r="K2957" s="156">
        <f ca="1">('Input Parameters'!$E$25/'Input Parameters'!$E$31)^$J2957</f>
        <v>1.9528220551747771E-2</v>
      </c>
      <c r="L2957" s="66">
        <f ca="1">$H2957*$C2957*'Input Parameters'!$E$23*K2957</f>
        <v>6.8066464484922928</v>
      </c>
      <c r="M2957" s="23">
        <f t="shared" ca="1" si="394"/>
        <v>8.9984041221768618E-2</v>
      </c>
      <c r="N2957" s="15">
        <f ca="1">_xlfn.NORM.INV(M2957,'Input Parameters'!$E$26,'Input Parameters'!$F$26)</f>
        <v>5.8420804023122906E-3</v>
      </c>
      <c r="O2957" s="8">
        <f t="shared" ca="1" si="395"/>
        <v>0.60125661576902423</v>
      </c>
      <c r="P2957" s="29">
        <f ca="1">_xlfn.LOGNORM.INV(O2957,'Input Parameters'!$H$27,'Input Parameters'!$I$27)</f>
        <v>1.5947787425289079</v>
      </c>
      <c r="Q2957" s="10"/>
      <c r="R2957" s="15">
        <f>'Input Parameters'!$E$28</f>
        <v>12.7</v>
      </c>
      <c r="S2957" s="10">
        <f t="shared" ca="1" si="396"/>
        <v>0.57279225118723764</v>
      </c>
      <c r="T2957" s="25">
        <f ca="1">_xlfn.LOGNORM.INV(S2957,'Input Parameters'!$H$29,'Input Parameters'!$I$29)</f>
        <v>59.443887300126882</v>
      </c>
      <c r="U2957" s="10">
        <f t="shared" ca="1" si="397"/>
        <v>0.27462129253588441</v>
      </c>
      <c r="V2957" s="29">
        <f ca="1">IF('Input Parameters'!$D$30="Beta",_xlfn.BETA.INV(U2957,'Input Parameters'!$L$30,'Input Parameters'!$M$30,'Input Parameters'!$J$30,'Input Parameters'!$K$30),IF('Input Parameters'!$D$30="LogNorm",_xlfn.LOGNORM.INV(U2957,'Input Parameters'!$H$30,'Input Parameters'!$I$30)))</f>
        <v>0.78901885230915159</v>
      </c>
      <c r="W2957" s="2">
        <f ca="1">N2957+(P2957-N2957)*(1-ERF((T2957-R2957)/(2*SQRT(L2957*'Input Parameters'!$E$31))))</f>
        <v>0.33187617573769979</v>
      </c>
      <c r="X2957">
        <f t="shared" ca="1" si="398"/>
        <v>1</v>
      </c>
      <c r="Y2957" s="7"/>
    </row>
    <row r="2958" spans="1:25" ht="15" customHeight="1" x14ac:dyDescent="0.3">
      <c r="A2958" s="130">
        <v>2951</v>
      </c>
      <c r="B2958" s="10">
        <f t="shared" ca="1" si="390"/>
        <v>0.31356182627066798</v>
      </c>
      <c r="C2958" s="57">
        <f ca="1">_xlfn.NORM.INV(B2958,'Input Parameters'!$E$19,'Input Parameters'!$F$19)</f>
        <v>526.25164918351243</v>
      </c>
      <c r="D2958" s="10">
        <f t="shared" ca="1" si="391"/>
        <v>5.2509988561794119E-3</v>
      </c>
      <c r="E2958" s="59">
        <f ca="1">IF(_xlfn.NORM.INV(D2958,'Input Parameters'!$E$20,'Input Parameters'!$F$20)&lt;3500,3500,IF(_xlfn.NORM.INV(D2958,'Input Parameters'!$E$20,'Input Parameters'!$F$20)&gt;5500,5500,_xlfn.NORM.INV(D2958,'Input Parameters'!$E$20,'Input Parameters'!$F$20)))</f>
        <v>3500</v>
      </c>
      <c r="F2958" s="10">
        <f t="shared" ca="1" si="392"/>
        <v>0.28389985883561508</v>
      </c>
      <c r="G2958" s="61">
        <f ca="1">_xlfn.NORM.INV(F2958,'Input Parameters'!$E$21,'Input Parameters'!$F$21)</f>
        <v>280.35962161560485</v>
      </c>
      <c r="H2958" s="54">
        <f ca="1">EXP(E2958*(1/'Input Parameters'!$E$22-1/G2958))</f>
        <v>0.58358009771783881</v>
      </c>
      <c r="I2958" s="10">
        <f t="shared" ca="1" si="393"/>
        <v>0.27839200949820231</v>
      </c>
      <c r="J2958" s="29">
        <f ca="1">_xlfn.BETA.INV(I2958,'Input Parameters'!$L$24,'Input Parameters'!$M$24,'Input Parameters'!$J$24,'Input Parameters'!$K$24)</f>
        <v>0.51068057749555806</v>
      </c>
      <c r="K2958" s="156">
        <f ca="1">('Input Parameters'!$E$25/'Input Parameters'!$E$31)^$J2958</f>
        <v>2.56453888454833E-2</v>
      </c>
      <c r="L2958" s="66">
        <f ca="1">$H2958*$C2958*'Input Parameters'!$E$23*K2958</f>
        <v>7.8759550825105169</v>
      </c>
      <c r="M2958" s="23">
        <f t="shared" ca="1" si="394"/>
        <v>0.36411220495723928</v>
      </c>
      <c r="N2958" s="15">
        <f ca="1">_xlfn.NORM.INV(M2958,'Input Parameters'!$E$26,'Input Parameters'!$F$26)</f>
        <v>2.6702742991139384E-2</v>
      </c>
      <c r="O2958" s="8">
        <f t="shared" ca="1" si="395"/>
        <v>0.21389903808007338</v>
      </c>
      <c r="P2958" s="29">
        <f ca="1">_xlfn.LOGNORM.INV(O2958,'Input Parameters'!$H$27,'Input Parameters'!$I$27)</f>
        <v>1.0023982635028326</v>
      </c>
      <c r="Q2958" s="10"/>
      <c r="R2958" s="15">
        <f>'Input Parameters'!$E$28</f>
        <v>12.7</v>
      </c>
      <c r="S2958" s="10">
        <f t="shared" ca="1" si="396"/>
        <v>0.2473951446869973</v>
      </c>
      <c r="T2958" s="25">
        <f ca="1">_xlfn.LOGNORM.INV(S2958,'Input Parameters'!$H$29,'Input Parameters'!$I$29)</f>
        <v>53.935129534094351</v>
      </c>
      <c r="U2958" s="10">
        <f t="shared" ca="1" si="397"/>
        <v>0.35279474646331421</v>
      </c>
      <c r="V2958" s="29">
        <f ca="1">IF('Input Parameters'!$D$30="Beta",_xlfn.BETA.INV(U2958,'Input Parameters'!$L$30,'Input Parameters'!$M$30,'Input Parameters'!$J$30,'Input Parameters'!$K$30),IF('Input Parameters'!$D$30="LogNorm",_xlfn.LOGNORM.INV(U2958,'Input Parameters'!$H$30,'Input Parameters'!$I$30)))</f>
        <v>0.86090463731546762</v>
      </c>
      <c r="W2958" s="2">
        <f ca="1">N2958+(P2958-N2958)*(1-ERF((T2958-R2958)/(2*SQRT(L2958*'Input Parameters'!$E$31))))</f>
        <v>0.31826124992959204</v>
      </c>
      <c r="X2958">
        <f t="shared" ca="1" si="398"/>
        <v>1</v>
      </c>
      <c r="Y2958" s="7"/>
    </row>
    <row r="2959" spans="1:25" ht="15" customHeight="1" x14ac:dyDescent="0.3">
      <c r="A2959" s="130">
        <v>2952</v>
      </c>
      <c r="B2959" s="10">
        <f t="shared" ca="1" si="390"/>
        <v>0.29070861483893273</v>
      </c>
      <c r="C2959" s="57">
        <f ca="1">_xlfn.NORM.INV(B2959,'Input Parameters'!$E$19,'Input Parameters'!$F$19)</f>
        <v>520.71381741588129</v>
      </c>
      <c r="D2959" s="10">
        <f t="shared" ca="1" si="391"/>
        <v>0.7858340585679201</v>
      </c>
      <c r="E2959" s="59">
        <f ca="1">IF(_xlfn.NORM.INV(D2959,'Input Parameters'!$E$20,'Input Parameters'!$F$20)&lt;3500,3500,IF(_xlfn.NORM.INV(D2959,'Input Parameters'!$E$20,'Input Parameters'!$F$20)&gt;5500,5500,_xlfn.NORM.INV(D2959,'Input Parameters'!$E$20,'Input Parameters'!$F$20)))</f>
        <v>5354.4345674704346</v>
      </c>
      <c r="F2959" s="10">
        <f t="shared" ca="1" si="392"/>
        <v>0.42898313970666513</v>
      </c>
      <c r="G2959" s="61">
        <f ca="1">_xlfn.NORM.INV(F2959,'Input Parameters'!$E$21,'Input Parameters'!$F$21)</f>
        <v>283.44334606601041</v>
      </c>
      <c r="H2959" s="54">
        <f ca="1">EXP(E2959*(1/'Input Parameters'!$E$22-1/G2959))</f>
        <v>0.54002017763016852</v>
      </c>
      <c r="I2959" s="10">
        <f t="shared" ca="1" si="393"/>
        <v>0.80510603658976199</v>
      </c>
      <c r="J2959" s="29">
        <f ca="1">_xlfn.BETA.INV(I2959,'Input Parameters'!$L$24,'Input Parameters'!$M$24,'Input Parameters'!$J$24,'Input Parameters'!$K$24)</f>
        <v>0.73730165906399592</v>
      </c>
      <c r="K2959" s="156">
        <f ca="1">('Input Parameters'!$E$25/'Input Parameters'!$E$31)^$J2959</f>
        <v>5.0464581404839094E-3</v>
      </c>
      <c r="L2959" s="66">
        <f ca="1">$H2959*$C2959*'Input Parameters'!$E$23*K2959</f>
        <v>1.4190436826700388</v>
      </c>
      <c r="M2959" s="23">
        <f t="shared" ca="1" si="394"/>
        <v>0.58372022008483193</v>
      </c>
      <c r="N2959" s="15">
        <f ca="1">_xlfn.NORM.INV(M2959,'Input Parameters'!$E$26,'Input Parameters'!$F$26)</f>
        <v>3.8439819781293592E-2</v>
      </c>
      <c r="O2959" s="8">
        <f t="shared" ca="1" si="395"/>
        <v>0.11025364900733436</v>
      </c>
      <c r="P2959" s="29">
        <f ca="1">_xlfn.LOGNORM.INV(O2959,'Input Parameters'!$H$27,'Input Parameters'!$I$27)</f>
        <v>0.8279344618069534</v>
      </c>
      <c r="Q2959" s="10"/>
      <c r="R2959" s="15">
        <f>'Input Parameters'!$E$28</f>
        <v>12.7</v>
      </c>
      <c r="S2959" s="10">
        <f t="shared" ca="1" si="396"/>
        <v>0.41922868346512177</v>
      </c>
      <c r="T2959" s="25">
        <f ca="1">_xlfn.LOGNORM.INV(S2959,'Input Parameters'!$H$29,'Input Parameters'!$I$29)</f>
        <v>56.914106973275501</v>
      </c>
      <c r="U2959" s="10">
        <f t="shared" ca="1" si="397"/>
        <v>0.24421889453616108</v>
      </c>
      <c r="V2959" s="29">
        <f ca="1">IF('Input Parameters'!$D$30="Beta",_xlfn.BETA.INV(U2959,'Input Parameters'!$L$30,'Input Parameters'!$M$30,'Input Parameters'!$J$30,'Input Parameters'!$K$30),IF('Input Parameters'!$D$30="LogNorm",_xlfn.LOGNORM.INV(U2959,'Input Parameters'!$H$30,'Input Parameters'!$I$30)))</f>
        <v>0.7603364858855467</v>
      </c>
      <c r="W2959" s="2">
        <f ca="1">N2959+(P2959-N2959)*(1-ERF((T2959-R2959)/(2*SQRT(L2959*'Input Parameters'!$E$31))))</f>
        <v>4.5290591336666991E-2</v>
      </c>
      <c r="X2959">
        <f t="shared" ca="1" si="398"/>
        <v>1</v>
      </c>
      <c r="Y2959" s="7"/>
    </row>
    <row r="2960" spans="1:25" ht="15" customHeight="1" x14ac:dyDescent="0.3">
      <c r="A2960" s="130">
        <v>2953</v>
      </c>
      <c r="B2960" s="10">
        <f t="shared" ca="1" si="390"/>
        <v>0.46368713934552375</v>
      </c>
      <c r="C2960" s="57">
        <f ca="1">_xlfn.NORM.INV(B2960,'Input Parameters'!$E$19,'Input Parameters'!$F$19)</f>
        <v>559.5979180507552</v>
      </c>
      <c r="D2960" s="10">
        <f t="shared" ca="1" si="391"/>
        <v>0.99954625212241477</v>
      </c>
      <c r="E2960" s="59">
        <f ca="1">IF(_xlfn.NORM.INV(D2960,'Input Parameters'!$E$20,'Input Parameters'!$F$20)&lt;3500,3500,IF(_xlfn.NORM.INV(D2960,'Input Parameters'!$E$20,'Input Parameters'!$F$20)&gt;5500,5500,_xlfn.NORM.INV(D2960,'Input Parameters'!$E$20,'Input Parameters'!$F$20)))</f>
        <v>5500</v>
      </c>
      <c r="F2960" s="10">
        <f t="shared" ca="1" si="392"/>
        <v>6.4519553103806859E-2</v>
      </c>
      <c r="G2960" s="61">
        <f ca="1">_xlfn.NORM.INV(F2960,'Input Parameters'!$E$21,'Input Parameters'!$F$21)</f>
        <v>272.91929029545088</v>
      </c>
      <c r="H2960" s="54">
        <f ca="1">EXP(E2960*(1/'Input Parameters'!$E$22-1/G2960))</f>
        <v>0.25129016643903235</v>
      </c>
      <c r="I2960" s="10">
        <f t="shared" ca="1" si="393"/>
        <v>0.97255494161874412</v>
      </c>
      <c r="J2960" s="29">
        <f ca="1">_xlfn.BETA.INV(I2960,'Input Parameters'!$L$24,'Input Parameters'!$M$24,'Input Parameters'!$J$24,'Input Parameters'!$K$24)</f>
        <v>0.8626030733925899</v>
      </c>
      <c r="K2960" s="156">
        <f ca="1">('Input Parameters'!$E$25/'Input Parameters'!$E$31)^$J2960</f>
        <v>2.0540859648148094E-3</v>
      </c>
      <c r="L2960" s="66">
        <f ca="1">$H2960*$C2960*'Input Parameters'!$E$23*K2960</f>
        <v>0.28884855494322809</v>
      </c>
      <c r="M2960" s="23">
        <f t="shared" ca="1" si="394"/>
        <v>0.44297126446396351</v>
      </c>
      <c r="N2960" s="15">
        <f ca="1">_xlfn.NORM.INV(M2960,'Input Parameters'!$E$26,'Input Parameters'!$F$26)</f>
        <v>3.098775560649239E-2</v>
      </c>
      <c r="O2960" s="8">
        <f t="shared" ca="1" si="395"/>
        <v>0.58501979803248383</v>
      </c>
      <c r="P2960" s="29">
        <f ca="1">_xlfn.LOGNORM.INV(O2960,'Input Parameters'!$H$27,'Input Parameters'!$I$27)</f>
        <v>1.5655241487048606</v>
      </c>
      <c r="Q2960" s="10"/>
      <c r="R2960" s="15">
        <f>'Input Parameters'!$E$28</f>
        <v>12.7</v>
      </c>
      <c r="S2960" s="10">
        <f t="shared" ca="1" si="396"/>
        <v>0.16673931842485534</v>
      </c>
      <c r="T2960" s="25">
        <f ca="1">_xlfn.LOGNORM.INV(S2960,'Input Parameters'!$H$29,'Input Parameters'!$I$29)</f>
        <v>52.240034113529546</v>
      </c>
      <c r="U2960" s="10">
        <f t="shared" ca="1" si="397"/>
        <v>0.95650630475334153</v>
      </c>
      <c r="V2960" s="29">
        <f ca="1">IF('Input Parameters'!$D$30="Beta",_xlfn.BETA.INV(U2960,'Input Parameters'!$L$30,'Input Parameters'!$M$30,'Input Parameters'!$J$30,'Input Parameters'!$K$30),IF('Input Parameters'!$D$30="LogNorm",_xlfn.LOGNORM.INV(U2960,'Input Parameters'!$H$30,'Input Parameters'!$I$30)))</f>
        <v>1.9623299961327239</v>
      </c>
      <c r="W2960" s="2">
        <f ca="1">N2960+(P2960-N2960)*(1-ERF((T2960-R2960)/(2*SQRT(L2960*'Input Parameters'!$E$31))))</f>
        <v>3.0988057824865474E-2</v>
      </c>
      <c r="X2960">
        <f t="shared" ca="1" si="398"/>
        <v>1</v>
      </c>
      <c r="Y2960" s="7"/>
    </row>
    <row r="2961" spans="1:25" ht="15" customHeight="1" x14ac:dyDescent="0.3">
      <c r="A2961" s="130">
        <v>2954</v>
      </c>
      <c r="B2961" s="10">
        <f t="shared" ca="1" si="390"/>
        <v>0.5904869563361389</v>
      </c>
      <c r="C2961" s="57">
        <f ca="1">_xlfn.NORM.INV(B2961,'Input Parameters'!$E$19,'Input Parameters'!$F$19)</f>
        <v>586.63341295400198</v>
      </c>
      <c r="D2961" s="10">
        <f t="shared" ca="1" si="391"/>
        <v>0.43078359376021103</v>
      </c>
      <c r="E2961" s="59">
        <f ca="1">IF(_xlfn.NORM.INV(D2961,'Input Parameters'!$E$20,'Input Parameters'!$F$20)&lt;3500,3500,IF(_xlfn.NORM.INV(D2961,'Input Parameters'!$E$20,'Input Parameters'!$F$20)&gt;5500,5500,_xlfn.NORM.INV(D2961,'Input Parameters'!$E$20,'Input Parameters'!$F$20)))</f>
        <v>4677.934317400558</v>
      </c>
      <c r="F2961" s="10">
        <f t="shared" ca="1" si="392"/>
        <v>0.26793462866311235</v>
      </c>
      <c r="G2961" s="61">
        <f ca="1">_xlfn.NORM.INV(F2961,'Input Parameters'!$E$21,'Input Parameters'!$F$21)</f>
        <v>279.98409800851124</v>
      </c>
      <c r="H2961" s="54">
        <f ca="1">EXP(E2961*(1/'Input Parameters'!$E$22-1/G2961))</f>
        <v>0.47606016846786869</v>
      </c>
      <c r="I2961" s="10">
        <f t="shared" ca="1" si="393"/>
        <v>0.62458121691596857</v>
      </c>
      <c r="J2961" s="29">
        <f ca="1">_xlfn.BETA.INV(I2961,'Input Parameters'!$L$24,'Input Parameters'!$M$24,'Input Parameters'!$J$24,'Input Parameters'!$K$24)</f>
        <v>0.65738110579623643</v>
      </c>
      <c r="K2961" s="156">
        <f ca="1">('Input Parameters'!$E$25/'Input Parameters'!$E$31)^$J2961</f>
        <v>8.9531062766665115E-3</v>
      </c>
      <c r="L2961" s="66">
        <f ca="1">$H2961*$C2961*'Input Parameters'!$E$23*K2961</f>
        <v>2.5003590711144579</v>
      </c>
      <c r="M2961" s="23">
        <f t="shared" ca="1" si="394"/>
        <v>0.50228128438113551</v>
      </c>
      <c r="N2961" s="15">
        <f ca="1">_xlfn.NORM.INV(M2961,'Input Parameters'!$E$26,'Input Parameters'!$F$26)</f>
        <v>3.4120085625033769E-2</v>
      </c>
      <c r="O2961" s="8">
        <f t="shared" ca="1" si="395"/>
        <v>0.30805484507043024</v>
      </c>
      <c r="P2961" s="29">
        <f ca="1">_xlfn.LOGNORM.INV(O2961,'Input Parameters'!$H$27,'Input Parameters'!$I$27)</f>
        <v>1.1404234632014751</v>
      </c>
      <c r="Q2961" s="10"/>
      <c r="R2961" s="15">
        <f>'Input Parameters'!$E$28</f>
        <v>12.7</v>
      </c>
      <c r="S2961" s="10">
        <f t="shared" ca="1" si="396"/>
        <v>0.78471680760385498</v>
      </c>
      <c r="T2961" s="25">
        <f ca="1">_xlfn.LOGNORM.INV(S2961,'Input Parameters'!$H$29,'Input Parameters'!$I$29)</f>
        <v>63.62003206288805</v>
      </c>
      <c r="U2961" s="10">
        <f t="shared" ca="1" si="397"/>
        <v>0.83142601425232721</v>
      </c>
      <c r="V2961" s="29">
        <f ca="1">IF('Input Parameters'!$D$30="Beta",_xlfn.BETA.INV(U2961,'Input Parameters'!$L$30,'Input Parameters'!$M$30,'Input Parameters'!$J$30,'Input Parameters'!$K$30),IF('Input Parameters'!$D$30="LogNorm",_xlfn.LOGNORM.INV(U2961,'Input Parameters'!$H$30,'Input Parameters'!$I$30)))</f>
        <v>1.4589339031892137</v>
      </c>
      <c r="W2961" s="2">
        <f ca="1">N2961+(P2961-N2961)*(1-ERF((T2961-R2961)/(2*SQRT(L2961*'Input Parameters'!$E$31))))</f>
        <v>5.9325291133852529E-2</v>
      </c>
      <c r="X2961">
        <f t="shared" ca="1" si="398"/>
        <v>1</v>
      </c>
      <c r="Y2961" s="7"/>
    </row>
    <row r="2962" spans="1:25" ht="15" customHeight="1" x14ac:dyDescent="0.3">
      <c r="A2962" s="130">
        <v>2955</v>
      </c>
      <c r="B2962" s="10">
        <f t="shared" ca="1" si="390"/>
        <v>7.9658439953303684E-2</v>
      </c>
      <c r="C2962" s="57">
        <f ca="1">_xlfn.NORM.INV(B2962,'Input Parameters'!$E$19,'Input Parameters'!$F$19)</f>
        <v>448.37700054815605</v>
      </c>
      <c r="D2962" s="10">
        <f t="shared" ca="1" si="391"/>
        <v>0.74381515962563094</v>
      </c>
      <c r="E2962" s="59">
        <f ca="1">IF(_xlfn.NORM.INV(D2962,'Input Parameters'!$E$20,'Input Parameters'!$F$20)&lt;3500,3500,IF(_xlfn.NORM.INV(D2962,'Input Parameters'!$E$20,'Input Parameters'!$F$20)&gt;5500,5500,_xlfn.NORM.INV(D2962,'Input Parameters'!$E$20,'Input Parameters'!$F$20)))</f>
        <v>5258.6066331102702</v>
      </c>
      <c r="F2962" s="10">
        <f t="shared" ca="1" si="392"/>
        <v>0.89156053428480031</v>
      </c>
      <c r="G2962" s="61">
        <f ca="1">_xlfn.NORM.INV(F2962,'Input Parameters'!$E$21,'Input Parameters'!$F$21)</f>
        <v>294.55607732846784</v>
      </c>
      <c r="H2962" s="54">
        <f ca="1">EXP(E2962*(1/'Input Parameters'!$E$22-1/G2962))</f>
        <v>1.0994528454064472</v>
      </c>
      <c r="I2962" s="10">
        <f t="shared" ca="1" si="393"/>
        <v>0.98814937685621507</v>
      </c>
      <c r="J2962" s="29">
        <f ca="1">_xlfn.BETA.INV(I2962,'Input Parameters'!$L$24,'Input Parameters'!$M$24,'Input Parameters'!$J$24,'Input Parameters'!$K$24)</f>
        <v>0.89296004627876679</v>
      </c>
      <c r="K2962" s="156">
        <f ca="1">('Input Parameters'!$E$25/'Input Parameters'!$E$31)^$J2962</f>
        <v>1.6521273643548026E-3</v>
      </c>
      <c r="L2962" s="66">
        <f ca="1">$H2962*$C2962*'Input Parameters'!$E$23*K2962</f>
        <v>0.81444818442510281</v>
      </c>
      <c r="M2962" s="23">
        <f t="shared" ca="1" si="394"/>
        <v>9.1741492916505463E-2</v>
      </c>
      <c r="N2962" s="15">
        <f ca="1">_xlfn.NORM.INV(M2962,'Input Parameters'!$E$26,'Input Parameters'!$F$26)</f>
        <v>6.0677508532310485E-3</v>
      </c>
      <c r="O2962" s="8">
        <f t="shared" ca="1" si="395"/>
        <v>0.94857283854308672</v>
      </c>
      <c r="P2962" s="29">
        <f ca="1">_xlfn.LOGNORM.INV(O2962,'Input Parameters'!$H$27,'Input Parameters'!$I$27)</f>
        <v>2.9295816665228336</v>
      </c>
      <c r="Q2962" s="10"/>
      <c r="R2962" s="15">
        <f>'Input Parameters'!$E$28</f>
        <v>12.7</v>
      </c>
      <c r="S2962" s="10">
        <f t="shared" ca="1" si="396"/>
        <v>0.73851876534499483</v>
      </c>
      <c r="T2962" s="25">
        <f ca="1">_xlfn.LOGNORM.INV(S2962,'Input Parameters'!$H$29,'Input Parameters'!$I$29)</f>
        <v>62.561531709451387</v>
      </c>
      <c r="U2962" s="10">
        <f t="shared" ca="1" si="397"/>
        <v>0.11510226681863545</v>
      </c>
      <c r="V2962" s="29">
        <f ca="1">IF('Input Parameters'!$D$30="Beta",_xlfn.BETA.INV(U2962,'Input Parameters'!$L$30,'Input Parameters'!$M$30,'Input Parameters'!$J$30,'Input Parameters'!$K$30),IF('Input Parameters'!$D$30="LogNorm",_xlfn.LOGNORM.INV(U2962,'Input Parameters'!$H$30,'Input Parameters'!$I$30)))</f>
        <v>0.62254345438665293</v>
      </c>
      <c r="W2962" s="2">
        <f ca="1">N2962+(P2962-N2962)*(1-ERF((T2962-R2962)/(2*SQRT(L2962*'Input Parameters'!$E$31))))</f>
        <v>6.341200202553611E-3</v>
      </c>
      <c r="X2962">
        <f t="shared" ca="1" si="398"/>
        <v>1</v>
      </c>
      <c r="Y2962" s="7"/>
    </row>
    <row r="2963" spans="1:25" ht="15" customHeight="1" x14ac:dyDescent="0.3">
      <c r="A2963" s="130">
        <v>2956</v>
      </c>
      <c r="B2963" s="10">
        <f t="shared" ca="1" si="390"/>
        <v>0.6117033270191754</v>
      </c>
      <c r="C2963" s="57">
        <f ca="1">_xlfn.NORM.INV(B2963,'Input Parameters'!$E$19,'Input Parameters'!$F$19)</f>
        <v>591.27782632902438</v>
      </c>
      <c r="D2963" s="10">
        <f t="shared" ca="1" si="391"/>
        <v>0.96565845943850293</v>
      </c>
      <c r="E2963" s="59">
        <f ca="1">IF(_xlfn.NORM.INV(D2963,'Input Parameters'!$E$20,'Input Parameters'!$F$20)&lt;3500,3500,IF(_xlfn.NORM.INV(D2963,'Input Parameters'!$E$20,'Input Parameters'!$F$20)&gt;5500,5500,_xlfn.NORM.INV(D2963,'Input Parameters'!$E$20,'Input Parameters'!$F$20)))</f>
        <v>5500</v>
      </c>
      <c r="F2963" s="10">
        <f t="shared" ca="1" si="392"/>
        <v>0.5330261720057321</v>
      </c>
      <c r="G2963" s="61">
        <f ca="1">_xlfn.NORM.INV(F2963,'Input Parameters'!$E$21,'Input Parameters'!$F$21)</f>
        <v>285.50142989061032</v>
      </c>
      <c r="H2963" s="54">
        <f ca="1">EXP(E2963*(1/'Input Parameters'!$E$22-1/G2963))</f>
        <v>0.61077856769333305</v>
      </c>
      <c r="I2963" s="10">
        <f t="shared" ca="1" si="393"/>
        <v>0.39807298109724321</v>
      </c>
      <c r="J2963" s="29">
        <f ca="1">_xlfn.BETA.INV(I2963,'Input Parameters'!$L$24,'Input Parameters'!$M$24,'Input Parameters'!$J$24,'Input Parameters'!$K$24)</f>
        <v>0.56509646230217792</v>
      </c>
      <c r="K2963" s="156">
        <f ca="1">('Input Parameters'!$E$25/'Input Parameters'!$E$31)^$J2963</f>
        <v>1.7357224833172643E-2</v>
      </c>
      <c r="L2963" s="66">
        <f ca="1">$H2963*$C2963*'Input Parameters'!$E$23*K2963</f>
        <v>6.2683851191945825</v>
      </c>
      <c r="M2963" s="23">
        <f t="shared" ca="1" si="394"/>
        <v>0.88696363085534335</v>
      </c>
      <c r="N2963" s="15">
        <f ca="1">_xlfn.NORM.INV(M2963,'Input Parameters'!$E$26,'Input Parameters'!$F$26)</f>
        <v>5.9421285966501314E-2</v>
      </c>
      <c r="O2963" s="8">
        <f t="shared" ca="1" si="395"/>
        <v>0.91432821700807698</v>
      </c>
      <c r="P2963" s="29">
        <f ca="1">_xlfn.LOGNORM.INV(O2963,'Input Parameters'!$H$27,'Input Parameters'!$I$27)</f>
        <v>2.6074834720139046</v>
      </c>
      <c r="Q2963" s="10"/>
      <c r="R2963" s="15">
        <f>'Input Parameters'!$E$28</f>
        <v>12.7</v>
      </c>
      <c r="S2963" s="10">
        <f t="shared" ca="1" si="396"/>
        <v>0.17713415752896677</v>
      </c>
      <c r="T2963" s="25">
        <f ca="1">_xlfn.LOGNORM.INV(S2963,'Input Parameters'!$H$29,'Input Parameters'!$I$29)</f>
        <v>52.479816103036889</v>
      </c>
      <c r="U2963" s="10">
        <f t="shared" ca="1" si="397"/>
        <v>0.99611530254503822</v>
      </c>
      <c r="V2963" s="29">
        <f ca="1">IF('Input Parameters'!$D$30="Beta",_xlfn.BETA.INV(U2963,'Input Parameters'!$L$30,'Input Parameters'!$M$30,'Input Parameters'!$J$30,'Input Parameters'!$K$30),IF('Input Parameters'!$D$30="LogNorm",_xlfn.LOGNORM.INV(U2963,'Input Parameters'!$H$30,'Input Parameters'!$I$30)))</f>
        <v>2.85458801438278</v>
      </c>
      <c r="W2963" s="2">
        <f ca="1">N2963+(P2963-N2963)*(1-ERF((T2963-R2963)/(2*SQRT(L2963*'Input Parameters'!$E$31))))</f>
        <v>0.72504812436263222</v>
      </c>
      <c r="X2963">
        <f t="shared" ca="1" si="398"/>
        <v>1</v>
      </c>
      <c r="Y2963" s="7"/>
    </row>
    <row r="2964" spans="1:25" ht="15" customHeight="1" x14ac:dyDescent="0.3">
      <c r="A2964" s="130">
        <v>2957</v>
      </c>
      <c r="B2964" s="10">
        <f t="shared" ca="1" si="390"/>
        <v>0.95149149077446404</v>
      </c>
      <c r="C2964" s="57">
        <f ca="1">_xlfn.NORM.INV(B2964,'Input Parameters'!$E$19,'Input Parameters'!$F$19)</f>
        <v>707.52693673455235</v>
      </c>
      <c r="D2964" s="10">
        <f t="shared" ca="1" si="391"/>
        <v>0.76253981139175164</v>
      </c>
      <c r="E2964" s="59">
        <f ca="1">IF(_xlfn.NORM.INV(D2964,'Input Parameters'!$E$20,'Input Parameters'!$F$20)&lt;3500,3500,IF(_xlfn.NORM.INV(D2964,'Input Parameters'!$E$20,'Input Parameters'!$F$20)&gt;5500,5500,_xlfn.NORM.INV(D2964,'Input Parameters'!$E$20,'Input Parameters'!$F$20)))</f>
        <v>5300.147371554207</v>
      </c>
      <c r="F2964" s="10">
        <f t="shared" ca="1" si="392"/>
        <v>0.267980743737529</v>
      </c>
      <c r="G2964" s="61">
        <f ca="1">_xlfn.NORM.INV(F2964,'Input Parameters'!$E$21,'Input Parameters'!$F$21)</f>
        <v>279.9851984276907</v>
      </c>
      <c r="H2964" s="54">
        <f ca="1">EXP(E2964*(1/'Input Parameters'!$E$22-1/G2964))</f>
        <v>0.43134015525757358</v>
      </c>
      <c r="I2964" s="10">
        <f t="shared" ca="1" si="393"/>
        <v>0.84101462408346039</v>
      </c>
      <c r="J2964" s="29">
        <f ca="1">_xlfn.BETA.INV(I2964,'Input Parameters'!$L$24,'Input Parameters'!$M$24,'Input Parameters'!$J$24,'Input Parameters'!$K$24)</f>
        <v>0.7562138079761116</v>
      </c>
      <c r="K2964" s="156">
        <f ca="1">('Input Parameters'!$E$25/'Input Parameters'!$E$31)^$J2964</f>
        <v>4.4062299449605614E-3</v>
      </c>
      <c r="L2964" s="66">
        <f ca="1">$H2964*$C2964*'Input Parameters'!$E$23*K2964</f>
        <v>1.344714310830339</v>
      </c>
      <c r="M2964" s="23">
        <f t="shared" ca="1" si="394"/>
        <v>0.96537217396414265</v>
      </c>
      <c r="N2964" s="15">
        <f ca="1">_xlfn.NORM.INV(M2964,'Input Parameters'!$E$26,'Input Parameters'!$F$26)</f>
        <v>7.2151715711361281E-2</v>
      </c>
      <c r="O2964" s="8">
        <f t="shared" ca="1" si="395"/>
        <v>0.29426570429648391</v>
      </c>
      <c r="P2964" s="29">
        <f ca="1">_xlfn.LOGNORM.INV(O2964,'Input Parameters'!$H$27,'Input Parameters'!$I$27)</f>
        <v>1.1206208533029978</v>
      </c>
      <c r="Q2964" s="10"/>
      <c r="R2964" s="15">
        <f>'Input Parameters'!$E$28</f>
        <v>12.7</v>
      </c>
      <c r="S2964" s="10">
        <f t="shared" ca="1" si="396"/>
        <v>0.30471949911814533</v>
      </c>
      <c r="T2964" s="25">
        <f ca="1">_xlfn.LOGNORM.INV(S2964,'Input Parameters'!$H$29,'Input Parameters'!$I$29)</f>
        <v>54.98577561783231</v>
      </c>
      <c r="U2964" s="10">
        <f t="shared" ca="1" si="397"/>
        <v>0.81441830204250409</v>
      </c>
      <c r="V2964" s="29">
        <f ca="1">IF('Input Parameters'!$D$30="Beta",_xlfn.BETA.INV(U2964,'Input Parameters'!$L$30,'Input Parameters'!$M$30,'Input Parameters'!$J$30,'Input Parameters'!$K$30),IF('Input Parameters'!$D$30="LogNorm",_xlfn.LOGNORM.INV(U2964,'Input Parameters'!$H$30,'Input Parameters'!$I$30)))</f>
        <v>1.4217217750382478</v>
      </c>
      <c r="W2964" s="2">
        <f ca="1">N2964+(P2964-N2964)*(1-ERF((T2964-R2964)/(2*SQRT(L2964*'Input Parameters'!$E$31))))</f>
        <v>8.2556215235464234E-2</v>
      </c>
      <c r="X2964">
        <f t="shared" ca="1" si="398"/>
        <v>1</v>
      </c>
      <c r="Y2964" s="7"/>
    </row>
    <row r="2965" spans="1:25" ht="15" customHeight="1" x14ac:dyDescent="0.3">
      <c r="A2965" s="130">
        <v>2958</v>
      </c>
      <c r="B2965" s="10">
        <f t="shared" ca="1" si="390"/>
        <v>0.76860475704709574</v>
      </c>
      <c r="C2965" s="57">
        <f ca="1">_xlfn.NORM.INV(B2965,'Input Parameters'!$E$19,'Input Parameters'!$F$19)</f>
        <v>629.3449430561858</v>
      </c>
      <c r="D2965" s="10">
        <f t="shared" ca="1" si="391"/>
        <v>0.17302045087646323</v>
      </c>
      <c r="E2965" s="59">
        <f ca="1">IF(_xlfn.NORM.INV(D2965,'Input Parameters'!$E$20,'Input Parameters'!$F$20)&lt;3500,3500,IF(_xlfn.NORM.INV(D2965,'Input Parameters'!$E$20,'Input Parameters'!$F$20)&gt;5500,5500,_xlfn.NORM.INV(D2965,'Input Parameters'!$E$20,'Input Parameters'!$F$20)))</f>
        <v>4140.3925076604992</v>
      </c>
      <c r="F2965" s="10">
        <f t="shared" ca="1" si="392"/>
        <v>3.7141285709921368E-2</v>
      </c>
      <c r="G2965" s="61">
        <f ca="1">_xlfn.NORM.INV(F2965,'Input Parameters'!$E$21,'Input Parameters'!$F$21)</f>
        <v>270.82092982480464</v>
      </c>
      <c r="H2965" s="54">
        <f ca="1">EXP(E2965*(1/'Input Parameters'!$E$22-1/G2965))</f>
        <v>0.31434290870855214</v>
      </c>
      <c r="I2965" s="10">
        <f t="shared" ca="1" si="393"/>
        <v>0.45751200610786391</v>
      </c>
      <c r="J2965" s="29">
        <f ca="1">_xlfn.BETA.INV(I2965,'Input Parameters'!$L$24,'Input Parameters'!$M$24,'Input Parameters'!$J$24,'Input Parameters'!$K$24)</f>
        <v>0.58988906204465563</v>
      </c>
      <c r="K2965" s="156">
        <f ca="1">('Input Parameters'!$E$25/'Input Parameters'!$E$31)^$J2965</f>
        <v>1.4529163989871845E-2</v>
      </c>
      <c r="L2965" s="66">
        <f ca="1">$H2965*$C2965*'Input Parameters'!$E$23*K2965</f>
        <v>2.8743062553443242</v>
      </c>
      <c r="M2965" s="23">
        <f t="shared" ca="1" si="394"/>
        <v>0.60019782669575561</v>
      </c>
      <c r="N2965" s="15">
        <f ca="1">_xlfn.NORM.INV(M2965,'Input Parameters'!$E$26,'Input Parameters'!$F$26)</f>
        <v>3.9331042913939657E-2</v>
      </c>
      <c r="O2965" s="8">
        <f t="shared" ca="1" si="395"/>
        <v>0.89135657093163279</v>
      </c>
      <c r="P2965" s="29">
        <f ca="1">_xlfn.LOGNORM.INV(O2965,'Input Parameters'!$H$27,'Input Parameters'!$I$27)</f>
        <v>2.4572610726992297</v>
      </c>
      <c r="Q2965" s="10"/>
      <c r="R2965" s="15">
        <f>'Input Parameters'!$E$28</f>
        <v>12.7</v>
      </c>
      <c r="S2965" s="10">
        <f t="shared" ca="1" si="396"/>
        <v>0.59721231368598215</v>
      </c>
      <c r="T2965" s="25">
        <f ca="1">_xlfn.LOGNORM.INV(S2965,'Input Parameters'!$H$29,'Input Parameters'!$I$29)</f>
        <v>59.863488185225357</v>
      </c>
      <c r="U2965" s="10">
        <f t="shared" ca="1" si="397"/>
        <v>4.760632683740873E-2</v>
      </c>
      <c r="V2965" s="29">
        <f ca="1">IF('Input Parameters'!$D$30="Beta",_xlfn.BETA.INV(U2965,'Input Parameters'!$L$30,'Input Parameters'!$M$30,'Input Parameters'!$J$30,'Input Parameters'!$K$30),IF('Input Parameters'!$D$30="LogNorm",_xlfn.LOGNORM.INV(U2965,'Input Parameters'!$H$30,'Input Parameters'!$I$30)))</f>
        <v>0.51748918159577517</v>
      </c>
      <c r="W2965" s="2">
        <f ca="1">N2965+(P2965-N2965)*(1-ERF((T2965-R2965)/(2*SQRT(L2965*'Input Parameters'!$E$31))))</f>
        <v>0.15822730575700816</v>
      </c>
      <c r="X2965">
        <f t="shared" ca="1" si="398"/>
        <v>1</v>
      </c>
      <c r="Y2965" s="7"/>
    </row>
    <row r="2966" spans="1:25" ht="15" customHeight="1" x14ac:dyDescent="0.3">
      <c r="A2966" s="130">
        <v>2959</v>
      </c>
      <c r="B2966" s="10">
        <f t="shared" ca="1" si="390"/>
        <v>0.80582182353518605</v>
      </c>
      <c r="C2966" s="57">
        <f ca="1">_xlfn.NORM.INV(B2966,'Input Parameters'!$E$19,'Input Parameters'!$F$19)</f>
        <v>640.18986553329239</v>
      </c>
      <c r="D2966" s="10">
        <f t="shared" ca="1" si="391"/>
        <v>0.6622542383629284</v>
      </c>
      <c r="E2966" s="59">
        <f ca="1">IF(_xlfn.NORM.INV(D2966,'Input Parameters'!$E$20,'Input Parameters'!$F$20)&lt;3500,3500,IF(_xlfn.NORM.INV(D2966,'Input Parameters'!$E$20,'Input Parameters'!$F$20)&gt;5500,5500,_xlfn.NORM.INV(D2966,'Input Parameters'!$E$20,'Input Parameters'!$F$20)))</f>
        <v>5093.0362479075284</v>
      </c>
      <c r="F2966" s="10">
        <f t="shared" ca="1" si="392"/>
        <v>0.28125140478553057</v>
      </c>
      <c r="G2966" s="61">
        <f ca="1">_xlfn.NORM.INV(F2966,'Input Parameters'!$E$21,'Input Parameters'!$F$21)</f>
        <v>280.29805393511384</v>
      </c>
      <c r="H2966" s="54">
        <f ca="1">EXP(E2966*(1/'Input Parameters'!$E$22-1/G2966))</f>
        <v>0.45489109120006305</v>
      </c>
      <c r="I2966" s="10">
        <f t="shared" ca="1" si="393"/>
        <v>0.98679173466933801</v>
      </c>
      <c r="J2966" s="29">
        <f ca="1">_xlfn.BETA.INV(I2966,'Input Parameters'!$L$24,'Input Parameters'!$M$24,'Input Parameters'!$J$24,'Input Parameters'!$K$24)</f>
        <v>0.88951173694768948</v>
      </c>
      <c r="K2966" s="156">
        <f ca="1">('Input Parameters'!$E$25/'Input Parameters'!$E$31)^$J2966</f>
        <v>1.6935050593055582E-3</v>
      </c>
      <c r="L2966" s="66">
        <f ca="1">$H2966*$C2966*'Input Parameters'!$E$23*K2966</f>
        <v>0.4931768980848234</v>
      </c>
      <c r="M2966" s="23">
        <f t="shared" ca="1" si="394"/>
        <v>0.15479566707122328</v>
      </c>
      <c r="N2966" s="15">
        <f ca="1">_xlfn.NORM.INV(M2966,'Input Parameters'!$E$26,'Input Parameters'!$F$26)</f>
        <v>1.2662321850923749E-2</v>
      </c>
      <c r="O2966" s="8">
        <f t="shared" ca="1" si="395"/>
        <v>0.10002974705059819</v>
      </c>
      <c r="P2966" s="29">
        <f ca="1">_xlfn.LOGNORM.INV(O2966,'Input Parameters'!$H$27,'Input Parameters'!$I$27)</f>
        <v>0.80760228132445722</v>
      </c>
      <c r="Q2966" s="10"/>
      <c r="R2966" s="15">
        <f>'Input Parameters'!$E$28</f>
        <v>12.7</v>
      </c>
      <c r="S2966" s="10">
        <f t="shared" ca="1" si="396"/>
        <v>0.65301014374080368</v>
      </c>
      <c r="T2966" s="25">
        <f ca="1">_xlfn.LOGNORM.INV(S2966,'Input Parameters'!$H$29,'Input Parameters'!$I$29)</f>
        <v>60.861883660954398</v>
      </c>
      <c r="U2966" s="10">
        <f t="shared" ca="1" si="397"/>
        <v>0.91647311445429969</v>
      </c>
      <c r="V2966" s="29">
        <f ca="1">IF('Input Parameters'!$D$30="Beta",_xlfn.BETA.INV(U2966,'Input Parameters'!$L$30,'Input Parameters'!$M$30,'Input Parameters'!$J$30,'Input Parameters'!$K$30),IF('Input Parameters'!$D$30="LogNorm",_xlfn.LOGNORM.INV(U2966,'Input Parameters'!$H$30,'Input Parameters'!$I$30)))</f>
        <v>1.7230347594560516</v>
      </c>
      <c r="W2966" s="2">
        <f ca="1">N2966+(P2966-N2966)*(1-ERF((T2966-R2966)/(2*SQRT(L2966*'Input Parameters'!$E$31))))</f>
        <v>1.2663306318727592E-2</v>
      </c>
      <c r="X2966">
        <f t="shared" ca="1" si="398"/>
        <v>1</v>
      </c>
      <c r="Y2966" s="7"/>
    </row>
    <row r="2967" spans="1:25" ht="15" customHeight="1" x14ac:dyDescent="0.3">
      <c r="A2967" s="130">
        <v>2960</v>
      </c>
      <c r="B2967" s="10">
        <f t="shared" ca="1" si="390"/>
        <v>5.5557781284091723E-2</v>
      </c>
      <c r="C2967" s="57">
        <f ca="1">_xlfn.NORM.INV(B2967,'Input Parameters'!$E$19,'Input Parameters'!$F$19)</f>
        <v>432.67468716197948</v>
      </c>
      <c r="D2967" s="10">
        <f t="shared" ca="1" si="391"/>
        <v>0.88973921058227123</v>
      </c>
      <c r="E2967" s="59">
        <f ca="1">IF(_xlfn.NORM.INV(D2967,'Input Parameters'!$E$20,'Input Parameters'!$F$20)&lt;3500,3500,IF(_xlfn.NORM.INV(D2967,'Input Parameters'!$E$20,'Input Parameters'!$F$20)&gt;5500,5500,_xlfn.NORM.INV(D2967,'Input Parameters'!$E$20,'Input Parameters'!$F$20)))</f>
        <v>5500</v>
      </c>
      <c r="F2967" s="10">
        <f t="shared" ca="1" si="392"/>
        <v>0.20586838731199608</v>
      </c>
      <c r="G2967" s="61">
        <f ca="1">_xlfn.NORM.INV(F2967,'Input Parameters'!$E$21,'Input Parameters'!$F$21)</f>
        <v>278.39818881939624</v>
      </c>
      <c r="H2967" s="54">
        <f ca="1">EXP(E2967*(1/'Input Parameters'!$E$22-1/G2967))</f>
        <v>0.37360933221726522</v>
      </c>
      <c r="I2967" s="10">
        <f t="shared" ca="1" si="393"/>
        <v>0.59399927073572756</v>
      </c>
      <c r="J2967" s="29">
        <f ca="1">_xlfn.BETA.INV(I2967,'Input Parameters'!$L$24,'Input Parameters'!$M$24,'Input Parameters'!$J$24,'Input Parameters'!$K$24)</f>
        <v>0.64497156886909779</v>
      </c>
      <c r="K2967" s="156">
        <f ca="1">('Input Parameters'!$E$25/'Input Parameters'!$E$31)^$J2967</f>
        <v>9.7866669839718513E-3</v>
      </c>
      <c r="L2967" s="66">
        <f ca="1">$H2967*$C2967*'Input Parameters'!$E$23*K2967</f>
        <v>1.5820274498050564</v>
      </c>
      <c r="M2967" s="23">
        <f t="shared" ca="1" si="394"/>
        <v>0.68526531278700242</v>
      </c>
      <c r="N2967" s="15">
        <f ca="1">_xlfn.NORM.INV(M2967,'Input Parameters'!$E$26,'Input Parameters'!$F$26)</f>
        <v>4.413195073455297E-2</v>
      </c>
      <c r="O2967" s="8">
        <f t="shared" ca="1" si="395"/>
        <v>0.63965009769697712</v>
      </c>
      <c r="P2967" s="29">
        <f ca="1">_xlfn.LOGNORM.INV(O2967,'Input Parameters'!$H$27,'Input Parameters'!$I$27)</f>
        <v>1.667598027997155</v>
      </c>
      <c r="Q2967" s="10"/>
      <c r="R2967" s="15">
        <f>'Input Parameters'!$E$28</f>
        <v>12.7</v>
      </c>
      <c r="S2967" s="10">
        <f t="shared" ca="1" si="396"/>
        <v>0.10314528567140424</v>
      </c>
      <c r="T2967" s="25">
        <f ca="1">_xlfn.LOGNORM.INV(S2967,'Input Parameters'!$H$29,'Input Parameters'!$I$29)</f>
        <v>50.528503792320286</v>
      </c>
      <c r="U2967" s="10">
        <f t="shared" ca="1" si="397"/>
        <v>0.64629127060458058</v>
      </c>
      <c r="V2967" s="29">
        <f ca="1">IF('Input Parameters'!$D$30="Beta",_xlfn.BETA.INV(U2967,'Input Parameters'!$L$30,'Input Parameters'!$M$30,'Input Parameters'!$J$30,'Input Parameters'!$K$30),IF('Input Parameters'!$D$30="LogNorm",_xlfn.LOGNORM.INV(U2967,'Input Parameters'!$H$30,'Input Parameters'!$I$30)))</f>
        <v>1.1586033534460309</v>
      </c>
      <c r="W2967" s="2">
        <f ca="1">N2967+(P2967-N2967)*(1-ERF((T2967-R2967)/(2*SQRT(L2967*'Input Parameters'!$E$31))))</f>
        <v>9.8434798658104936E-2</v>
      </c>
      <c r="X2967">
        <f t="shared" ca="1" si="398"/>
        <v>1</v>
      </c>
      <c r="Y2967" s="7"/>
    </row>
    <row r="2968" spans="1:25" ht="15" customHeight="1" x14ac:dyDescent="0.3">
      <c r="A2968" s="130">
        <v>2961</v>
      </c>
      <c r="B2968" s="10">
        <f t="shared" ca="1" si="390"/>
        <v>0.92827005363810511</v>
      </c>
      <c r="C2968" s="57">
        <f ca="1">_xlfn.NORM.INV(B2968,'Input Parameters'!$E$19,'Input Parameters'!$F$19)</f>
        <v>690.9258118701373</v>
      </c>
      <c r="D2968" s="10">
        <f t="shared" ca="1" si="391"/>
        <v>0.15142341206023047</v>
      </c>
      <c r="E2968" s="59">
        <f ca="1">IF(_xlfn.NORM.INV(D2968,'Input Parameters'!$E$20,'Input Parameters'!$F$20)&lt;3500,3500,IF(_xlfn.NORM.INV(D2968,'Input Parameters'!$E$20,'Input Parameters'!$F$20)&gt;5500,5500,_xlfn.NORM.INV(D2968,'Input Parameters'!$E$20,'Input Parameters'!$F$20)))</f>
        <v>4078.756623825675</v>
      </c>
      <c r="F2968" s="10">
        <f t="shared" ca="1" si="392"/>
        <v>0.58571596841060714</v>
      </c>
      <c r="G2968" s="61">
        <f ca="1">_xlfn.NORM.INV(F2968,'Input Parameters'!$E$21,'Input Parameters'!$F$21)</f>
        <v>286.5519921572311</v>
      </c>
      <c r="H2968" s="54">
        <f ca="1">EXP(E2968*(1/'Input Parameters'!$E$22-1/G2968))</f>
        <v>0.7310717542486268</v>
      </c>
      <c r="I2968" s="10">
        <f t="shared" ca="1" si="393"/>
        <v>0.13391110484622204</v>
      </c>
      <c r="J2968" s="29">
        <f ca="1">_xlfn.BETA.INV(I2968,'Input Parameters'!$L$24,'Input Parameters'!$M$24,'Input Parameters'!$J$24,'Input Parameters'!$K$24)</f>
        <v>0.42508222191459594</v>
      </c>
      <c r="K2968" s="156">
        <f ca="1">('Input Parameters'!$E$25/'Input Parameters'!$E$31)^$J2968</f>
        <v>4.7389831122981882E-2</v>
      </c>
      <c r="L2968" s="66">
        <f ca="1">$H2968*$C2968*'Input Parameters'!$E$23*K2968</f>
        <v>23.93737830309945</v>
      </c>
      <c r="M2968" s="23">
        <f t="shared" ca="1" si="394"/>
        <v>0.77751832408982846</v>
      </c>
      <c r="N2968" s="15">
        <f ca="1">_xlfn.NORM.INV(M2968,'Input Parameters'!$E$26,'Input Parameters'!$F$26)</f>
        <v>5.0040613387433028E-2</v>
      </c>
      <c r="O2968" s="8">
        <f t="shared" ca="1" si="395"/>
        <v>0.92192744405664495</v>
      </c>
      <c r="P2968" s="29">
        <f ca="1">_xlfn.LOGNORM.INV(O2968,'Input Parameters'!$H$27,'Input Parameters'!$I$27)</f>
        <v>2.6661082052792904</v>
      </c>
      <c r="Q2968" s="10"/>
      <c r="R2968" s="15">
        <f>'Input Parameters'!$E$28</f>
        <v>12.7</v>
      </c>
      <c r="S2968" s="10">
        <f t="shared" ca="1" si="396"/>
        <v>0.53607954972248228</v>
      </c>
      <c r="T2968" s="25">
        <f ca="1">_xlfn.LOGNORM.INV(S2968,'Input Parameters'!$H$29,'Input Parameters'!$I$29)</f>
        <v>58.826927855528737</v>
      </c>
      <c r="U2968" s="10">
        <f t="shared" ca="1" si="397"/>
        <v>0.92053177305162537</v>
      </c>
      <c r="V2968" s="29">
        <f ca="1">IF('Input Parameters'!$D$30="Beta",_xlfn.BETA.INV(U2968,'Input Parameters'!$L$30,'Input Parameters'!$M$30,'Input Parameters'!$J$30,'Input Parameters'!$K$30),IF('Input Parameters'!$D$30="LogNorm",_xlfn.LOGNORM.INV(U2968,'Input Parameters'!$H$30,'Input Parameters'!$I$30)))</f>
        <v>1.7414268461740261</v>
      </c>
      <c r="W2968" s="2">
        <f ca="1">N2968+(P2968-N2968)*(1-ERF((T2968-R2968)/(2*SQRT(L2968*'Input Parameters'!$E$31))))</f>
        <v>1.3711349446796541</v>
      </c>
      <c r="X2968">
        <f t="shared" ca="1" si="398"/>
        <v>1</v>
      </c>
      <c r="Y2968" s="7"/>
    </row>
    <row r="2969" spans="1:25" ht="15" customHeight="1" x14ac:dyDescent="0.3">
      <c r="A2969" s="130">
        <v>2962</v>
      </c>
      <c r="B2969" s="10">
        <f t="shared" ca="1" si="390"/>
        <v>0.40359362748447336</v>
      </c>
      <c r="C2969" s="57">
        <f ca="1">_xlfn.NORM.INV(B2969,'Input Parameters'!$E$19,'Input Parameters'!$F$19)</f>
        <v>546.67724681280208</v>
      </c>
      <c r="D2969" s="10">
        <f t="shared" ca="1" si="391"/>
        <v>0.83903020920921312</v>
      </c>
      <c r="E2969" s="59">
        <f ca="1">IF(_xlfn.NORM.INV(D2969,'Input Parameters'!$E$20,'Input Parameters'!$F$20)&lt;3500,3500,IF(_xlfn.NORM.INV(D2969,'Input Parameters'!$E$20,'Input Parameters'!$F$20)&gt;5500,5500,_xlfn.NORM.INV(D2969,'Input Parameters'!$E$20,'Input Parameters'!$F$20)))</f>
        <v>5493.335969119742</v>
      </c>
      <c r="F2969" s="10">
        <f t="shared" ca="1" si="392"/>
        <v>0.76754404930924824</v>
      </c>
      <c r="G2969" s="61">
        <f ca="1">_xlfn.NORM.INV(F2969,'Input Parameters'!$E$21,'Input Parameters'!$F$21)</f>
        <v>290.59395190331884</v>
      </c>
      <c r="H2969" s="54">
        <f ca="1">EXP(E2969*(1/'Input Parameters'!$E$22-1/G2969))</f>
        <v>0.85621497551003589</v>
      </c>
      <c r="I2969" s="10">
        <f t="shared" ca="1" si="393"/>
        <v>0.77378752988548349</v>
      </c>
      <c r="J2969" s="29">
        <f ca="1">_xlfn.BETA.INV(I2969,'Input Parameters'!$L$24,'Input Parameters'!$M$24,'Input Parameters'!$J$24,'Input Parameters'!$K$24)</f>
        <v>0.72201778580543885</v>
      </c>
      <c r="K2969" s="156">
        <f ca="1">('Input Parameters'!$E$25/'Input Parameters'!$E$31)^$J2969</f>
        <v>5.6312206657188344E-3</v>
      </c>
      <c r="L2969" s="66">
        <f ca="1">$H2969*$C2969*'Input Parameters'!$E$23*K2969</f>
        <v>2.635823733083043</v>
      </c>
      <c r="M2969" s="23">
        <f t="shared" ca="1" si="394"/>
        <v>0.93329740699808539</v>
      </c>
      <c r="N2969" s="15">
        <f ca="1">_xlfn.NORM.INV(M2969,'Input Parameters'!$E$26,'Input Parameters'!$F$26)</f>
        <v>6.5516971482683733E-2</v>
      </c>
      <c r="O2969" s="8">
        <f t="shared" ca="1" si="395"/>
        <v>0.80754616207367758</v>
      </c>
      <c r="P2969" s="29">
        <f ca="1">_xlfn.LOGNORM.INV(O2969,'Input Parameters'!$H$27,'Input Parameters'!$I$27)</f>
        <v>2.0909490224263916</v>
      </c>
      <c r="Q2969" s="10"/>
      <c r="R2969" s="15">
        <f>'Input Parameters'!$E$28</f>
        <v>12.7</v>
      </c>
      <c r="S2969" s="10">
        <f t="shared" ca="1" si="396"/>
        <v>0.8888287896169188</v>
      </c>
      <c r="T2969" s="25">
        <f ca="1">_xlfn.LOGNORM.INV(S2969,'Input Parameters'!$H$29,'Input Parameters'!$I$29)</f>
        <v>66.782541426208027</v>
      </c>
      <c r="U2969" s="10">
        <f t="shared" ca="1" si="397"/>
        <v>0.2122104866586918</v>
      </c>
      <c r="V2969" s="29">
        <f ca="1">IF('Input Parameters'!$D$30="Beta",_xlfn.BETA.INV(U2969,'Input Parameters'!$L$30,'Input Parameters'!$M$30,'Input Parameters'!$J$30,'Input Parameters'!$K$30),IF('Input Parameters'!$D$30="LogNorm",_xlfn.LOGNORM.INV(U2969,'Input Parameters'!$H$30,'Input Parameters'!$I$30)))</f>
        <v>0.72921502432903484</v>
      </c>
      <c r="W2969" s="2">
        <f ca="1">N2969+(P2969-N2969)*(1-ERF((T2969-R2969)/(2*SQRT(L2969*'Input Parameters'!$E$31))))</f>
        <v>0.10298256318812446</v>
      </c>
      <c r="X2969">
        <f t="shared" ca="1" si="398"/>
        <v>1</v>
      </c>
      <c r="Y2969" s="7"/>
    </row>
    <row r="2970" spans="1:25" ht="15" customHeight="1" x14ac:dyDescent="0.3">
      <c r="A2970" s="130">
        <v>2963</v>
      </c>
      <c r="B2970" s="10">
        <f t="shared" ca="1" si="390"/>
        <v>0.20042136162581314</v>
      </c>
      <c r="C2970" s="57">
        <f ca="1">_xlfn.NORM.INV(B2970,'Input Parameters'!$E$19,'Input Parameters'!$F$19)</f>
        <v>496.31010354609896</v>
      </c>
      <c r="D2970" s="10">
        <f t="shared" ca="1" si="391"/>
        <v>0.55953260609351729</v>
      </c>
      <c r="E2970" s="59">
        <f ca="1">IF(_xlfn.NORM.INV(D2970,'Input Parameters'!$E$20,'Input Parameters'!$F$20)&lt;3500,3500,IF(_xlfn.NORM.INV(D2970,'Input Parameters'!$E$20,'Input Parameters'!$F$20)&gt;5500,5500,_xlfn.NORM.INV(D2970,'Input Parameters'!$E$20,'Input Parameters'!$F$20)))</f>
        <v>4904.8490176138057</v>
      </c>
      <c r="F2970" s="10">
        <f t="shared" ca="1" si="392"/>
        <v>0.26359070188352252</v>
      </c>
      <c r="G2970" s="61">
        <f ca="1">_xlfn.NORM.INV(F2970,'Input Parameters'!$E$21,'Input Parameters'!$F$21)</f>
        <v>279.88000818936706</v>
      </c>
      <c r="H2970" s="54">
        <f ca="1">EXP(E2970*(1/'Input Parameters'!$E$22-1/G2970))</f>
        <v>0.45624332156645098</v>
      </c>
      <c r="I2970" s="10">
        <f t="shared" ca="1" si="393"/>
        <v>0.95155889832784546</v>
      </c>
      <c r="J2970" s="29">
        <f ca="1">_xlfn.BETA.INV(I2970,'Input Parameters'!$L$24,'Input Parameters'!$M$24,'Input Parameters'!$J$24,'Input Parameters'!$K$24)</f>
        <v>0.83620895382079419</v>
      </c>
      <c r="K2970" s="156">
        <f ca="1">('Input Parameters'!$E$25/'Input Parameters'!$E$31)^$J2970</f>
        <v>2.4822624920477678E-3</v>
      </c>
      <c r="L2970" s="66">
        <f ca="1">$H2970*$C2970*'Input Parameters'!$E$23*K2970</f>
        <v>0.56207897657809447</v>
      </c>
      <c r="M2970" s="23">
        <f t="shared" ca="1" si="394"/>
        <v>6.9576982593019254E-2</v>
      </c>
      <c r="N2970" s="15">
        <f ca="1">_xlfn.NORM.INV(M2970,'Input Parameters'!$E$26,'Input Parameters'!$F$26)</f>
        <v>2.9420725169601938E-3</v>
      </c>
      <c r="O2970" s="8">
        <f t="shared" ca="1" si="395"/>
        <v>0.76095190044904482</v>
      </c>
      <c r="P2970" s="29">
        <f ca="1">_xlfn.LOGNORM.INV(O2970,'Input Parameters'!$H$27,'Input Parameters'!$I$27)</f>
        <v>1.9484691705734911</v>
      </c>
      <c r="Q2970" s="10"/>
      <c r="R2970" s="15">
        <f>'Input Parameters'!$E$28</f>
        <v>12.7</v>
      </c>
      <c r="S2970" s="10">
        <f t="shared" ca="1" si="396"/>
        <v>7.2702741462273401E-2</v>
      </c>
      <c r="T2970" s="25">
        <f ca="1">_xlfn.LOGNORM.INV(S2970,'Input Parameters'!$H$29,'Input Parameters'!$I$29)</f>
        <v>49.450265786029725</v>
      </c>
      <c r="U2970" s="10">
        <f t="shared" ca="1" si="397"/>
        <v>0.67872707749906103</v>
      </c>
      <c r="V2970" s="29">
        <f ca="1">IF('Input Parameters'!$D$30="Beta",_xlfn.BETA.INV(U2970,'Input Parameters'!$L$30,'Input Parameters'!$M$30,'Input Parameters'!$J$30,'Input Parameters'!$K$30),IF('Input Parameters'!$D$30="LogNorm",_xlfn.LOGNORM.INV(U2970,'Input Parameters'!$H$30,'Input Parameters'!$I$30)))</f>
        <v>1.1999012579105841</v>
      </c>
      <c r="W2970" s="2">
        <f ca="1">N2970+(P2970-N2970)*(1-ERF((T2970-R2970)/(2*SQRT(L2970*'Input Parameters'!$E$31))))</f>
        <v>3.96926619832057E-3</v>
      </c>
      <c r="X2970">
        <f t="shared" ca="1" si="398"/>
        <v>1</v>
      </c>
      <c r="Y2970" s="7"/>
    </row>
    <row r="2971" spans="1:25" ht="15" customHeight="1" x14ac:dyDescent="0.3">
      <c r="A2971" s="130">
        <v>2964</v>
      </c>
      <c r="B2971" s="10">
        <f t="shared" ca="1" si="390"/>
        <v>0.65318259702202941</v>
      </c>
      <c r="C2971" s="57">
        <f ca="1">_xlfn.NORM.INV(B2971,'Input Parameters'!$E$19,'Input Parameters'!$F$19)</f>
        <v>600.58684634650706</v>
      </c>
      <c r="D2971" s="10">
        <f t="shared" ca="1" si="391"/>
        <v>0.5769203397170598</v>
      </c>
      <c r="E2971" s="59">
        <f ca="1">IF(_xlfn.NORM.INV(D2971,'Input Parameters'!$E$20,'Input Parameters'!$F$20)&lt;3500,3500,IF(_xlfn.NORM.INV(D2971,'Input Parameters'!$E$20,'Input Parameters'!$F$20)&gt;5500,5500,_xlfn.NORM.INV(D2971,'Input Parameters'!$E$20,'Input Parameters'!$F$20)))</f>
        <v>4935.8148056277214</v>
      </c>
      <c r="F2971" s="10">
        <f t="shared" ca="1" si="392"/>
        <v>0.74163403268174521</v>
      </c>
      <c r="G2971" s="61">
        <f ca="1">_xlfn.NORM.INV(F2971,'Input Parameters'!$E$21,'Input Parameters'!$F$21)</f>
        <v>289.94635514724683</v>
      </c>
      <c r="H2971" s="54">
        <f ca="1">EXP(E2971*(1/'Input Parameters'!$E$22-1/G2971))</f>
        <v>0.83743157157648773</v>
      </c>
      <c r="I2971" s="10">
        <f t="shared" ca="1" si="393"/>
        <v>0.6807103663750167</v>
      </c>
      <c r="J2971" s="29">
        <f ca="1">_xlfn.BETA.INV(I2971,'Input Parameters'!$L$24,'Input Parameters'!$M$24,'Input Parameters'!$J$24,'Input Parameters'!$K$24)</f>
        <v>0.68064795296477465</v>
      </c>
      <c r="K2971" s="156">
        <f ca="1">('Input Parameters'!$E$25/'Input Parameters'!$E$31)^$J2971</f>
        <v>7.5768284627070149E-3</v>
      </c>
      <c r="L2971" s="66">
        <f ca="1">$H2971*$C2971*'Input Parameters'!$E$23*K2971</f>
        <v>3.8107688045516079</v>
      </c>
      <c r="M2971" s="23">
        <f t="shared" ca="1" si="394"/>
        <v>0.95871916574395344</v>
      </c>
      <c r="N2971" s="15">
        <f ca="1">_xlfn.NORM.INV(M2971,'Input Parameters'!$E$26,'Input Parameters'!$F$26)</f>
        <v>7.0456257257622473E-2</v>
      </c>
      <c r="O2971" s="8">
        <f t="shared" ca="1" si="395"/>
        <v>0.59539531328260253</v>
      </c>
      <c r="P2971" s="29">
        <f ca="1">_xlfn.LOGNORM.INV(O2971,'Input Parameters'!$H$27,'Input Parameters'!$I$27)</f>
        <v>1.584121985280964</v>
      </c>
      <c r="Q2971" s="10"/>
      <c r="R2971" s="15">
        <f>'Input Parameters'!$E$28</f>
        <v>12.7</v>
      </c>
      <c r="S2971" s="10">
        <f t="shared" ca="1" si="396"/>
        <v>0.74374425149787149</v>
      </c>
      <c r="T2971" s="25">
        <f ca="1">_xlfn.LOGNORM.INV(S2971,'Input Parameters'!$H$29,'Input Parameters'!$I$29)</f>
        <v>62.6750476515478</v>
      </c>
      <c r="U2971" s="10">
        <f t="shared" ca="1" si="397"/>
        <v>0.70635885326153869</v>
      </c>
      <c r="V2971" s="29">
        <f ca="1">IF('Input Parameters'!$D$30="Beta",_xlfn.BETA.INV(U2971,'Input Parameters'!$L$30,'Input Parameters'!$M$30,'Input Parameters'!$J$30,'Input Parameters'!$K$30),IF('Input Parameters'!$D$30="LogNorm",_xlfn.LOGNORM.INV(U2971,'Input Parameters'!$H$30,'Input Parameters'!$I$30)))</f>
        <v>1.2376929896507176</v>
      </c>
      <c r="W2971" s="2">
        <f ca="1">N2971+(P2971-N2971)*(1-ERF((T2971-R2971)/(2*SQRT(L2971*'Input Parameters'!$E$31))))</f>
        <v>0.17680840291980851</v>
      </c>
      <c r="X2971">
        <f t="shared" ca="1" si="398"/>
        <v>1</v>
      </c>
      <c r="Y2971" s="7"/>
    </row>
    <row r="2972" spans="1:25" ht="15" customHeight="1" x14ac:dyDescent="0.3">
      <c r="A2972" s="130">
        <v>2965</v>
      </c>
      <c r="B2972" s="10">
        <f t="shared" ca="1" si="390"/>
        <v>0.61325430101955147</v>
      </c>
      <c r="C2972" s="57">
        <f ca="1">_xlfn.NORM.INV(B2972,'Input Parameters'!$E$19,'Input Parameters'!$F$19)</f>
        <v>591.62003156947594</v>
      </c>
      <c r="D2972" s="10">
        <f t="shared" ca="1" si="391"/>
        <v>0.51212206280285966</v>
      </c>
      <c r="E2972" s="59">
        <f ca="1">IF(_xlfn.NORM.INV(D2972,'Input Parameters'!$E$20,'Input Parameters'!$F$20)&lt;3500,3500,IF(_xlfn.NORM.INV(D2972,'Input Parameters'!$E$20,'Input Parameters'!$F$20)&gt;5500,5500,_xlfn.NORM.INV(D2972,'Input Parameters'!$E$20,'Input Parameters'!$F$20)))</f>
        <v>4821.2731278173615</v>
      </c>
      <c r="F2972" s="10">
        <f t="shared" ca="1" si="392"/>
        <v>0.55739612188659682</v>
      </c>
      <c r="G2972" s="61">
        <f ca="1">_xlfn.NORM.INV(F2972,'Input Parameters'!$E$21,'Input Parameters'!$F$21)</f>
        <v>285.98475366401033</v>
      </c>
      <c r="H2972" s="54">
        <f ca="1">EXP(E2972*(1/'Input Parameters'!$E$22-1/G2972))</f>
        <v>0.66788453988793983</v>
      </c>
      <c r="I2972" s="10">
        <f t="shared" ca="1" si="393"/>
        <v>0.6630859137613806</v>
      </c>
      <c r="J2972" s="29">
        <f ca="1">_xlfn.BETA.INV(I2972,'Input Parameters'!$L$24,'Input Parameters'!$M$24,'Input Parameters'!$J$24,'Input Parameters'!$K$24)</f>
        <v>0.67325205775149843</v>
      </c>
      <c r="K2972" s="156">
        <f ca="1">('Input Parameters'!$E$25/'Input Parameters'!$E$31)^$J2972</f>
        <v>7.9896704272645613E-3</v>
      </c>
      <c r="L2972" s="66">
        <f ca="1">$H2972*$C2972*'Input Parameters'!$E$23*K2972</f>
        <v>3.1569894165091617</v>
      </c>
      <c r="M2972" s="23">
        <f t="shared" ca="1" si="394"/>
        <v>0.71659160529466415</v>
      </c>
      <c r="N2972" s="15">
        <f ca="1">_xlfn.NORM.INV(M2972,'Input Parameters'!$E$26,'Input Parameters'!$F$26)</f>
        <v>4.6027662809611847E-2</v>
      </c>
      <c r="O2972" s="8">
        <f t="shared" ca="1" si="395"/>
        <v>0.20257029715924457</v>
      </c>
      <c r="P2972" s="29">
        <f ca="1">_xlfn.LOGNORM.INV(O2972,'Input Parameters'!$H$27,'Input Parameters'!$I$27)</f>
        <v>0.98502881352673133</v>
      </c>
      <c r="Q2972" s="10"/>
      <c r="R2972" s="15">
        <f>'Input Parameters'!$E$28</f>
        <v>12.7</v>
      </c>
      <c r="S2972" s="10">
        <f t="shared" ca="1" si="396"/>
        <v>0.66065593594535521</v>
      </c>
      <c r="T2972" s="25">
        <f ca="1">_xlfn.LOGNORM.INV(S2972,'Input Parameters'!$H$29,'Input Parameters'!$I$29)</f>
        <v>61.004137669844027</v>
      </c>
      <c r="U2972" s="10">
        <f t="shared" ca="1" si="397"/>
        <v>0.79088793607469776</v>
      </c>
      <c r="V2972" s="29">
        <f ca="1">IF('Input Parameters'!$D$30="Beta",_xlfn.BETA.INV(U2972,'Input Parameters'!$L$30,'Input Parameters'!$M$30,'Input Parameters'!$J$30,'Input Parameters'!$K$30),IF('Input Parameters'!$D$30="LogNorm",_xlfn.LOGNORM.INV(U2972,'Input Parameters'!$H$30,'Input Parameters'!$I$30)))</f>
        <v>1.3749701141123598</v>
      </c>
      <c r="W2972" s="2">
        <f ca="1">N2972+(P2972-N2972)*(1-ERF((T2972-R2972)/(2*SQRT(L2972*'Input Parameters'!$E$31))))</f>
        <v>9.726103006920063E-2</v>
      </c>
      <c r="X2972">
        <f t="shared" ca="1" si="398"/>
        <v>1</v>
      </c>
      <c r="Y2972" s="7"/>
    </row>
    <row r="2973" spans="1:25" ht="15" customHeight="1" x14ac:dyDescent="0.3">
      <c r="A2973" s="130">
        <v>2966</v>
      </c>
      <c r="B2973" s="10">
        <f t="shared" ca="1" si="390"/>
        <v>0.50379104536066477</v>
      </c>
      <c r="C2973" s="57">
        <f ca="1">_xlfn.NORM.INV(B2973,'Input Parameters'!$E$19,'Input Parameters'!$F$19)</f>
        <v>568.10299374156398</v>
      </c>
      <c r="D2973" s="10">
        <f t="shared" ca="1" si="391"/>
        <v>0.76095948224644594</v>
      </c>
      <c r="E2973" s="59">
        <f ca="1">IF(_xlfn.NORM.INV(D2973,'Input Parameters'!$E$20,'Input Parameters'!$F$20)&lt;3500,3500,IF(_xlfn.NORM.INV(D2973,'Input Parameters'!$E$20,'Input Parameters'!$F$20)&gt;5500,5500,_xlfn.NORM.INV(D2973,'Input Parameters'!$E$20,'Input Parameters'!$F$20)))</f>
        <v>5296.5746429811097</v>
      </c>
      <c r="F2973" s="10">
        <f t="shared" ca="1" si="392"/>
        <v>0.28576268110217484</v>
      </c>
      <c r="G2973" s="61">
        <f ca="1">_xlfn.NORM.INV(F2973,'Input Parameters'!$E$21,'Input Parameters'!$F$21)</f>
        <v>280.40276131298373</v>
      </c>
      <c r="H2973" s="54">
        <f ca="1">EXP(E2973*(1/'Input Parameters'!$E$22-1/G2973))</f>
        <v>0.4439156814633044</v>
      </c>
      <c r="I2973" s="10">
        <f t="shared" ca="1" si="393"/>
        <v>0.17985410303128557</v>
      </c>
      <c r="J2973" s="29">
        <f ca="1">_xlfn.BETA.INV(I2973,'Input Parameters'!$L$24,'Input Parameters'!$M$24,'Input Parameters'!$J$24,'Input Parameters'!$K$24)</f>
        <v>0.45644110416243544</v>
      </c>
      <c r="K2973" s="156">
        <f ca="1">('Input Parameters'!$E$25/'Input Parameters'!$E$31)^$J2973</f>
        <v>3.78432729147559E-2</v>
      </c>
      <c r="L2973" s="66">
        <f ca="1">$H2973*$C2973*'Input Parameters'!$E$23*K2973</f>
        <v>9.5436884724996958</v>
      </c>
      <c r="M2973" s="23">
        <f t="shared" ca="1" si="394"/>
        <v>0.13480396304436904</v>
      </c>
      <c r="N2973" s="15">
        <f ca="1">_xlfn.NORM.INV(M2973,'Input Parameters'!$E$26,'Input Parameters'!$F$26)</f>
        <v>1.0816715903940687E-2</v>
      </c>
      <c r="O2973" s="8">
        <f t="shared" ca="1" si="395"/>
        <v>0.59673414553263526</v>
      </c>
      <c r="P2973" s="29">
        <f ca="1">_xlfn.LOGNORM.INV(O2973,'Input Parameters'!$H$27,'Input Parameters'!$I$27)</f>
        <v>1.586546381806001</v>
      </c>
      <c r="Q2973" s="10"/>
      <c r="R2973" s="15">
        <f>'Input Parameters'!$E$28</f>
        <v>12.7</v>
      </c>
      <c r="S2973" s="10">
        <f t="shared" ca="1" si="396"/>
        <v>0.19927911858100955</v>
      </c>
      <c r="T2973" s="25">
        <f ca="1">_xlfn.LOGNORM.INV(S2973,'Input Parameters'!$H$29,'Input Parameters'!$I$29)</f>
        <v>52.966047658178702</v>
      </c>
      <c r="U2973" s="10">
        <f t="shared" ca="1" si="397"/>
        <v>0.78344854547198506</v>
      </c>
      <c r="V2973" s="29">
        <f ca="1">IF('Input Parameters'!$D$30="Beta",_xlfn.BETA.INV(U2973,'Input Parameters'!$L$30,'Input Parameters'!$M$30,'Input Parameters'!$J$30,'Input Parameters'!$K$30),IF('Input Parameters'!$D$30="LogNorm",_xlfn.LOGNORM.INV(U2973,'Input Parameters'!$H$30,'Input Parameters'!$I$30)))</f>
        <v>1.3611522650182701</v>
      </c>
      <c r="W2973" s="2">
        <f ca="1">N2973+(P2973-N2973)*(1-ERF((T2973-R2973)/(2*SQRT(L2973*'Input Parameters'!$E$31))))</f>
        <v>0.57289734746615106</v>
      </c>
      <c r="X2973">
        <f t="shared" ca="1" si="398"/>
        <v>1</v>
      </c>
      <c r="Y2973" s="7"/>
    </row>
    <row r="2974" spans="1:25" ht="15" customHeight="1" x14ac:dyDescent="0.3">
      <c r="A2974" s="130">
        <v>2967</v>
      </c>
      <c r="B2974" s="10">
        <f t="shared" ca="1" si="390"/>
        <v>0.5729919751174356</v>
      </c>
      <c r="C2974" s="57">
        <f ca="1">_xlfn.NORM.INV(B2974,'Input Parameters'!$E$19,'Input Parameters'!$F$19)</f>
        <v>582.84772050158904</v>
      </c>
      <c r="D2974" s="10">
        <f t="shared" ca="1" si="391"/>
        <v>0.47676178855030105</v>
      </c>
      <c r="E2974" s="59">
        <f ca="1">IF(_xlfn.NORM.INV(D2974,'Input Parameters'!$E$20,'Input Parameters'!$F$20)&lt;3500,3500,IF(_xlfn.NORM.INV(D2974,'Input Parameters'!$E$20,'Input Parameters'!$F$20)&gt;5500,5500,_xlfn.NORM.INV(D2974,'Input Parameters'!$E$20,'Input Parameters'!$F$20)))</f>
        <v>4759.2022239046382</v>
      </c>
      <c r="F2974" s="10">
        <f t="shared" ca="1" si="392"/>
        <v>8.4785818865043439E-2</v>
      </c>
      <c r="G2974" s="61">
        <f ca="1">_xlfn.NORM.INV(F2974,'Input Parameters'!$E$21,'Input Parameters'!$F$21)</f>
        <v>274.05364926393048</v>
      </c>
      <c r="H2974" s="54">
        <f ca="1">EXP(E2974*(1/'Input Parameters'!$E$22-1/G2974))</f>
        <v>0.32532196620108639</v>
      </c>
      <c r="I2974" s="10">
        <f t="shared" ca="1" si="393"/>
        <v>0.21413608462097389</v>
      </c>
      <c r="J2974" s="29">
        <f ca="1">_xlfn.BETA.INV(I2974,'Input Parameters'!$L$24,'Input Parameters'!$M$24,'Input Parameters'!$J$24,'Input Parameters'!$K$24)</f>
        <v>0.47682651783008273</v>
      </c>
      <c r="K2974" s="156">
        <f ca="1">('Input Parameters'!$E$25/'Input Parameters'!$E$31)^$J2974</f>
        <v>3.2694847480823908E-2</v>
      </c>
      <c r="L2974" s="66">
        <f ca="1">$H2974*$C2974*'Input Parameters'!$E$23*K2974</f>
        <v>6.1993735567652539</v>
      </c>
      <c r="M2974" s="23">
        <f t="shared" ca="1" si="394"/>
        <v>0.41823893146705349</v>
      </c>
      <c r="N2974" s="15">
        <f ca="1">_xlfn.NORM.INV(M2974,'Input Parameters'!$E$26,'Input Parameters'!$F$26)</f>
        <v>2.9665583655939142E-2</v>
      </c>
      <c r="O2974" s="8">
        <f t="shared" ca="1" si="395"/>
        <v>0.59706851367479907</v>
      </c>
      <c r="P2974" s="29">
        <f ca="1">_xlfn.LOGNORM.INV(O2974,'Input Parameters'!$H$27,'Input Parameters'!$I$27)</f>
        <v>1.5871527638805327</v>
      </c>
      <c r="Q2974" s="10"/>
      <c r="R2974" s="15">
        <f>'Input Parameters'!$E$28</f>
        <v>12.7</v>
      </c>
      <c r="S2974" s="10">
        <f t="shared" ca="1" si="396"/>
        <v>0.16138343070776762</v>
      </c>
      <c r="T2974" s="25">
        <f ca="1">_xlfn.LOGNORM.INV(S2974,'Input Parameters'!$H$29,'Input Parameters'!$I$29)</f>
        <v>52.11316548690872</v>
      </c>
      <c r="U2974" s="10">
        <f t="shared" ca="1" si="397"/>
        <v>1.1372764655917411E-2</v>
      </c>
      <c r="V2974" s="29">
        <f ca="1">IF('Input Parameters'!$D$30="Beta",_xlfn.BETA.INV(U2974,'Input Parameters'!$L$30,'Input Parameters'!$M$30,'Input Parameters'!$J$30,'Input Parameters'!$K$30),IF('Input Parameters'!$D$30="LogNorm",_xlfn.LOGNORM.INV(U2974,'Input Parameters'!$H$30,'Input Parameters'!$I$30)))</f>
        <v>0.40698160529349375</v>
      </c>
      <c r="W2974" s="2">
        <f ca="1">N2974+(P2974-N2974)*(1-ERF((T2974-R2974)/(2*SQRT(L2974*'Input Parameters'!$E$31))))</f>
        <v>0.43929355505481243</v>
      </c>
      <c r="X2974">
        <f t="shared" ca="1" si="398"/>
        <v>0</v>
      </c>
      <c r="Y2974" s="7"/>
    </row>
    <row r="2975" spans="1:25" ht="15" customHeight="1" x14ac:dyDescent="0.3">
      <c r="A2975" s="130">
        <v>2968</v>
      </c>
      <c r="B2975" s="10">
        <f t="shared" ca="1" si="390"/>
        <v>0.86759441518637426</v>
      </c>
      <c r="C2975" s="57">
        <f ca="1">_xlfn.NORM.INV(B2975,'Input Parameters'!$E$19,'Input Parameters'!$F$19)</f>
        <v>661.52524042112407</v>
      </c>
      <c r="D2975" s="10">
        <f t="shared" ca="1" si="391"/>
        <v>0.28316564433867408</v>
      </c>
      <c r="E2975" s="59">
        <f ca="1">IF(_xlfn.NORM.INV(D2975,'Input Parameters'!$E$20,'Input Parameters'!$F$20)&lt;3500,3500,IF(_xlfn.NORM.INV(D2975,'Input Parameters'!$E$20,'Input Parameters'!$F$20)&gt;5500,5500,_xlfn.NORM.INV(D2975,'Input Parameters'!$E$20,'Input Parameters'!$F$20)))</f>
        <v>4398.5759457902432</v>
      </c>
      <c r="F2975" s="10">
        <f t="shared" ca="1" si="392"/>
        <v>0.30752583474209638</v>
      </c>
      <c r="G2975" s="61">
        <f ca="1">_xlfn.NORM.INV(F2975,'Input Parameters'!$E$21,'Input Parameters'!$F$21)</f>
        <v>280.89739702855854</v>
      </c>
      <c r="H2975" s="54">
        <f ca="1">EXP(E2975*(1/'Input Parameters'!$E$22-1/G2975))</f>
        <v>0.52371468182447733</v>
      </c>
      <c r="I2975" s="10">
        <f t="shared" ca="1" si="393"/>
        <v>0.5948237286275897</v>
      </c>
      <c r="J2975" s="29">
        <f ca="1">_xlfn.BETA.INV(I2975,'Input Parameters'!$L$24,'Input Parameters'!$M$24,'Input Parameters'!$J$24,'Input Parameters'!$K$24)</f>
        <v>0.64530454852179375</v>
      </c>
      <c r="K2975" s="156">
        <f ca="1">('Input Parameters'!$E$25/'Input Parameters'!$E$31)^$J2975</f>
        <v>9.7633180039192521E-3</v>
      </c>
      <c r="L2975" s="66">
        <f ca="1">$H2975*$C2975*'Input Parameters'!$E$23*K2975</f>
        <v>3.3825062167197975</v>
      </c>
      <c r="M2975" s="23">
        <f t="shared" ca="1" si="394"/>
        <v>0.20738543698267931</v>
      </c>
      <c r="N2975" s="15">
        <f ca="1">_xlfn.NORM.INV(M2975,'Input Parameters'!$E$26,'Input Parameters'!$F$26)</f>
        <v>1.687393879655065E-2</v>
      </c>
      <c r="O2975" s="8">
        <f t="shared" ca="1" si="395"/>
        <v>0.19960174635986061</v>
      </c>
      <c r="P2975" s="29">
        <f ca="1">_xlfn.LOGNORM.INV(O2975,'Input Parameters'!$H$27,'Input Parameters'!$I$27)</f>
        <v>0.98043368249346174</v>
      </c>
      <c r="Q2975" s="10"/>
      <c r="R2975" s="15">
        <f>'Input Parameters'!$E$28</f>
        <v>12.7</v>
      </c>
      <c r="S2975" s="10">
        <f t="shared" ca="1" si="396"/>
        <v>0.56854963341704223</v>
      </c>
      <c r="T2975" s="25">
        <f ca="1">_xlfn.LOGNORM.INV(S2975,'Input Parameters'!$H$29,'Input Parameters'!$I$29)</f>
        <v>59.371820928076183</v>
      </c>
      <c r="U2975" s="10">
        <f t="shared" ca="1" si="397"/>
        <v>0.81735201021371395</v>
      </c>
      <c r="V2975" s="29">
        <f ca="1">IF('Input Parameters'!$D$30="Beta",_xlfn.BETA.INV(U2975,'Input Parameters'!$L$30,'Input Parameters'!$M$30,'Input Parameters'!$J$30,'Input Parameters'!$K$30),IF('Input Parameters'!$D$30="LogNorm",_xlfn.LOGNORM.INV(U2975,'Input Parameters'!$H$30,'Input Parameters'!$I$30)))</f>
        <v>1.4279155798214385</v>
      </c>
      <c r="W2975" s="2">
        <f ca="1">N2975+(P2975-N2975)*(1-ERF((T2975-R2975)/(2*SQRT(L2975*'Input Parameters'!$E$31))))</f>
        <v>8.6971528210697674E-2</v>
      </c>
      <c r="X2975">
        <f t="shared" ca="1" si="398"/>
        <v>1</v>
      </c>
      <c r="Y2975" s="7"/>
    </row>
    <row r="2976" spans="1:25" ht="15" customHeight="1" x14ac:dyDescent="0.3">
      <c r="A2976" s="130">
        <v>2969</v>
      </c>
      <c r="B2976" s="10">
        <f t="shared" ca="1" si="390"/>
        <v>0.40497566395916873</v>
      </c>
      <c r="C2976" s="57">
        <f ca="1">_xlfn.NORM.INV(B2976,'Input Parameters'!$E$19,'Input Parameters'!$F$19)</f>
        <v>546.978694555066</v>
      </c>
      <c r="D2976" s="10">
        <f t="shared" ca="1" si="391"/>
        <v>0.98549782068549485</v>
      </c>
      <c r="E2976" s="59">
        <f ca="1">IF(_xlfn.NORM.INV(D2976,'Input Parameters'!$E$20,'Input Parameters'!$F$20)&lt;3500,3500,IF(_xlfn.NORM.INV(D2976,'Input Parameters'!$E$20,'Input Parameters'!$F$20)&gt;5500,5500,_xlfn.NORM.INV(D2976,'Input Parameters'!$E$20,'Input Parameters'!$F$20)))</f>
        <v>5500</v>
      </c>
      <c r="F2976" s="10">
        <f t="shared" ca="1" si="392"/>
        <v>0.19572353538636067</v>
      </c>
      <c r="G2976" s="61">
        <f ca="1">_xlfn.NORM.INV(F2976,'Input Parameters'!$E$21,'Input Parameters'!$F$21)</f>
        <v>278.11401109176529</v>
      </c>
      <c r="H2976" s="54">
        <f ca="1">EXP(E2976*(1/'Input Parameters'!$E$22-1/G2976))</f>
        <v>0.36614303842904772</v>
      </c>
      <c r="I2976" s="10">
        <f t="shared" ca="1" si="393"/>
        <v>0.90791660485870929</v>
      </c>
      <c r="J2976" s="29">
        <f ca="1">_xlfn.BETA.INV(I2976,'Input Parameters'!$L$24,'Input Parameters'!$M$24,'Input Parameters'!$J$24,'Input Parameters'!$K$24)</f>
        <v>0.79825903143584565</v>
      </c>
      <c r="K2976" s="156">
        <f ca="1">('Input Parameters'!$E$25/'Input Parameters'!$E$31)^$J2976</f>
        <v>3.2589531328436139E-3</v>
      </c>
      <c r="L2976" s="66">
        <f ca="1">$H2976*$C2976*'Input Parameters'!$E$23*K2976</f>
        <v>0.65267849960692659</v>
      </c>
      <c r="M2976" s="23">
        <f t="shared" ca="1" si="394"/>
        <v>0.25739607497912509</v>
      </c>
      <c r="N2976" s="15">
        <f ca="1">_xlfn.NORM.INV(M2976,'Input Parameters'!$E$26,'Input Parameters'!$F$26)</f>
        <v>2.0320724931696104E-2</v>
      </c>
      <c r="O2976" s="8">
        <f t="shared" ca="1" si="395"/>
        <v>0.36912498503180424</v>
      </c>
      <c r="P2976" s="29">
        <f ca="1">_xlfn.LOGNORM.INV(O2976,'Input Parameters'!$H$27,'Input Parameters'!$I$27)</f>
        <v>1.2279801442863643</v>
      </c>
      <c r="Q2976" s="10"/>
      <c r="R2976" s="15">
        <f>'Input Parameters'!$E$28</f>
        <v>12.7</v>
      </c>
      <c r="S2976" s="10">
        <f t="shared" ca="1" si="396"/>
        <v>0.90285252244476555</v>
      </c>
      <c r="T2976" s="25">
        <f ca="1">_xlfn.LOGNORM.INV(S2976,'Input Parameters'!$H$29,'Input Parameters'!$I$29)</f>
        <v>67.36733387922412</v>
      </c>
      <c r="U2976" s="10">
        <f t="shared" ca="1" si="397"/>
        <v>0.18772976891629989</v>
      </c>
      <c r="V2976" s="29">
        <f ca="1">IF('Input Parameters'!$D$30="Beta",_xlfn.BETA.INV(U2976,'Input Parameters'!$L$30,'Input Parameters'!$M$30,'Input Parameters'!$J$30,'Input Parameters'!$K$30),IF('Input Parameters'!$D$30="LogNorm",_xlfn.LOGNORM.INV(U2976,'Input Parameters'!$H$30,'Input Parameters'!$I$30)))</f>
        <v>0.70447733164305104</v>
      </c>
      <c r="W2976" s="2">
        <f ca="1">N2976+(P2976-N2976)*(1-ERF((T2976-R2976)/(2*SQRT(L2976*'Input Parameters'!$E$31))))</f>
        <v>2.0322791995467125E-2</v>
      </c>
      <c r="X2976">
        <f t="shared" ca="1" si="398"/>
        <v>1</v>
      </c>
      <c r="Y2976" s="7"/>
    </row>
    <row r="2977" spans="1:25" ht="15" customHeight="1" x14ac:dyDescent="0.3">
      <c r="A2977" s="130">
        <v>2970</v>
      </c>
      <c r="B2977" s="10">
        <f t="shared" ca="1" si="390"/>
        <v>4.849173295051401E-2</v>
      </c>
      <c r="C2977" s="57">
        <f ca="1">_xlfn.NORM.INV(B2977,'Input Parameters'!$E$19,'Input Parameters'!$F$19)</f>
        <v>427.05897992005328</v>
      </c>
      <c r="D2977" s="10">
        <f t="shared" ca="1" si="391"/>
        <v>0.21806010624839611</v>
      </c>
      <c r="E2977" s="59">
        <f ca="1">IF(_xlfn.NORM.INV(D2977,'Input Parameters'!$E$20,'Input Parameters'!$F$20)&lt;3500,3500,IF(_xlfn.NORM.INV(D2977,'Input Parameters'!$E$20,'Input Parameters'!$F$20)&gt;5500,5500,_xlfn.NORM.INV(D2977,'Input Parameters'!$E$20,'Input Parameters'!$F$20)))</f>
        <v>4254.8669401682819</v>
      </c>
      <c r="F2977" s="10">
        <f t="shared" ca="1" si="392"/>
        <v>7.7880073478207468E-2</v>
      </c>
      <c r="G2977" s="61">
        <f ca="1">_xlfn.NORM.INV(F2977,'Input Parameters'!$E$21,'Input Parameters'!$F$21)</f>
        <v>273.69291480726258</v>
      </c>
      <c r="H2977" s="54">
        <f ca="1">EXP(E2977*(1/'Input Parameters'!$E$22-1/G2977))</f>
        <v>0.35901015558387805</v>
      </c>
      <c r="I2977" s="10">
        <f t="shared" ca="1" si="393"/>
        <v>0.80341561254953864</v>
      </c>
      <c r="J2977" s="29">
        <f ca="1">_xlfn.BETA.INV(I2977,'Input Parameters'!$L$24,'Input Parameters'!$M$24,'Input Parameters'!$J$24,'Input Parameters'!$K$24)</f>
        <v>0.73645157276757345</v>
      </c>
      <c r="K2977" s="156">
        <f ca="1">('Input Parameters'!$E$25/'Input Parameters'!$E$31)^$J2977</f>
        <v>5.0773261445377646E-3</v>
      </c>
      <c r="L2977" s="66">
        <f ca="1">$H2977*$C2977*'Input Parameters'!$E$23*K2977</f>
        <v>0.77844808345129002</v>
      </c>
      <c r="M2977" s="23">
        <f t="shared" ca="1" si="394"/>
        <v>0.17539079563216753</v>
      </c>
      <c r="N2977" s="15">
        <f ca="1">_xlfn.NORM.INV(M2977,'Input Parameters'!$E$26,'Input Parameters'!$F$26)</f>
        <v>1.4405439044266159E-2</v>
      </c>
      <c r="O2977" s="8">
        <f t="shared" ca="1" si="395"/>
        <v>0.61279513592242585</v>
      </c>
      <c r="P2977" s="29">
        <f ca="1">_xlfn.LOGNORM.INV(O2977,'Input Parameters'!$H$27,'Input Parameters'!$I$27)</f>
        <v>1.6160938070413353</v>
      </c>
      <c r="Q2977" s="10"/>
      <c r="R2977" s="15">
        <f>'Input Parameters'!$E$28</f>
        <v>12.7</v>
      </c>
      <c r="S2977" s="10">
        <f t="shared" ca="1" si="396"/>
        <v>0.35645747674136841</v>
      </c>
      <c r="T2977" s="25">
        <f ca="1">_xlfn.LOGNORM.INV(S2977,'Input Parameters'!$H$29,'Input Parameters'!$I$29)</f>
        <v>55.875264271979354</v>
      </c>
      <c r="U2977" s="10">
        <f t="shared" ca="1" si="397"/>
        <v>0.44773494886750131</v>
      </c>
      <c r="V2977" s="29">
        <f ca="1">IF('Input Parameters'!$D$30="Beta",_xlfn.BETA.INV(U2977,'Input Parameters'!$L$30,'Input Parameters'!$M$30,'Input Parameters'!$J$30,'Input Parameters'!$K$30),IF('Input Parameters'!$D$30="LogNorm",_xlfn.LOGNORM.INV(U2977,'Input Parameters'!$H$30,'Input Parameters'!$I$30)))</f>
        <v>0.9487549320850035</v>
      </c>
      <c r="W2977" s="2">
        <f ca="1">N2977+(P2977-N2977)*(1-ERF((T2977-R2977)/(2*SQRT(L2977*'Input Parameters'!$E$31))))</f>
        <v>1.5269887530239437E-2</v>
      </c>
      <c r="X2977">
        <f t="shared" ca="1" si="398"/>
        <v>1</v>
      </c>
      <c r="Y2977" s="7"/>
    </row>
    <row r="2978" spans="1:25" ht="15" customHeight="1" x14ac:dyDescent="0.3">
      <c r="A2978" s="130">
        <v>2971</v>
      </c>
      <c r="B2978" s="10">
        <f t="shared" ca="1" si="390"/>
        <v>0.27851723170599108</v>
      </c>
      <c r="C2978" s="57">
        <f ca="1">_xlfn.NORM.INV(B2978,'Input Parameters'!$E$19,'Input Parameters'!$F$19)</f>
        <v>517.67720476304851</v>
      </c>
      <c r="D2978" s="10">
        <f t="shared" ca="1" si="391"/>
        <v>0.50273914224452942</v>
      </c>
      <c r="E2978" s="59">
        <f ca="1">IF(_xlfn.NORM.INV(D2978,'Input Parameters'!$E$20,'Input Parameters'!$F$20)&lt;3500,3500,IF(_xlfn.NORM.INV(D2978,'Input Parameters'!$E$20,'Input Parameters'!$F$20)&gt;5500,5500,_xlfn.NORM.INV(D2978,'Input Parameters'!$E$20,'Input Parameters'!$F$20)))</f>
        <v>4804.806245741951</v>
      </c>
      <c r="F2978" s="10">
        <f t="shared" ca="1" si="392"/>
        <v>0.66396939927541498</v>
      </c>
      <c r="G2978" s="61">
        <f ca="1">_xlfn.NORM.INV(F2978,'Input Parameters'!$E$21,'Input Parameters'!$F$21)</f>
        <v>288.17730169393889</v>
      </c>
      <c r="H2978" s="54">
        <f ca="1">EXP(E2978*(1/'Input Parameters'!$E$22-1/G2978))</f>
        <v>0.76000184225238399</v>
      </c>
      <c r="I2978" s="10">
        <f t="shared" ca="1" si="393"/>
        <v>0.4303357084130579</v>
      </c>
      <c r="J2978" s="29">
        <f ca="1">_xlfn.BETA.INV(I2978,'Input Parameters'!$L$24,'Input Parameters'!$M$24,'Input Parameters'!$J$24,'Input Parameters'!$K$24)</f>
        <v>0.57866890838124163</v>
      </c>
      <c r="K2978" s="156">
        <f ca="1">('Input Parameters'!$E$25/'Input Parameters'!$E$31)^$J2978</f>
        <v>1.5746942932376287E-2</v>
      </c>
      <c r="L2978" s="66">
        <f ca="1">$H2978*$C2978*'Input Parameters'!$E$23*K2978</f>
        <v>6.1954084023393232</v>
      </c>
      <c r="M2978" s="23">
        <f t="shared" ca="1" si="394"/>
        <v>0.53836639430825761</v>
      </c>
      <c r="N2978" s="15">
        <f ca="1">_xlfn.NORM.INV(M2978,'Input Parameters'!$E$26,'Input Parameters'!$F$26)</f>
        <v>3.6022699265552287E-2</v>
      </c>
      <c r="O2978" s="8">
        <f t="shared" ca="1" si="395"/>
        <v>0.24283133048148842</v>
      </c>
      <c r="P2978" s="29">
        <f ca="1">_xlfn.LOGNORM.INV(O2978,'Input Parameters'!$H$27,'Input Parameters'!$I$27)</f>
        <v>1.0457688871962425</v>
      </c>
      <c r="Q2978" s="10"/>
      <c r="R2978" s="15">
        <f>'Input Parameters'!$E$28</f>
        <v>12.7</v>
      </c>
      <c r="S2978" s="10">
        <f t="shared" ca="1" si="396"/>
        <v>0.52609327265175498</v>
      </c>
      <c r="T2978" s="25">
        <f ca="1">_xlfn.LOGNORM.INV(S2978,'Input Parameters'!$H$29,'Input Parameters'!$I$29)</f>
        <v>58.66132542808279</v>
      </c>
      <c r="U2978" s="10">
        <f t="shared" ca="1" si="397"/>
        <v>0.16862859818763076</v>
      </c>
      <c r="V2978" s="29">
        <f ca="1">IF('Input Parameters'!$D$30="Beta",_xlfn.BETA.INV(U2978,'Input Parameters'!$L$30,'Input Parameters'!$M$30,'Input Parameters'!$J$30,'Input Parameters'!$K$30),IF('Input Parameters'!$D$30="LogNorm",_xlfn.LOGNORM.INV(U2978,'Input Parameters'!$H$30,'Input Parameters'!$I$30)))</f>
        <v>0.68440403400789707</v>
      </c>
      <c r="W2978" s="2">
        <f ca="1">N2978+(P2978-N2978)*(1-ERF((T2978-R2978)/(2*SQRT(L2978*'Input Parameters'!$E$31))))</f>
        <v>0.22954605394004504</v>
      </c>
      <c r="X2978">
        <f t="shared" ca="1" si="398"/>
        <v>1</v>
      </c>
      <c r="Y2978" s="7"/>
    </row>
    <row r="2979" spans="1:25" ht="15" customHeight="1" x14ac:dyDescent="0.3">
      <c r="A2979" s="130">
        <v>2972</v>
      </c>
      <c r="B2979" s="10">
        <f t="shared" ca="1" si="390"/>
        <v>0.98390940544742678</v>
      </c>
      <c r="C2979" s="57">
        <f ca="1">_xlfn.NORM.INV(B2979,'Input Parameters'!$E$19,'Input Parameters'!$F$19)</f>
        <v>748.31191071091962</v>
      </c>
      <c r="D2979" s="10">
        <f t="shared" ca="1" si="391"/>
        <v>0.8715662304389683</v>
      </c>
      <c r="E2979" s="59">
        <f ca="1">IF(_xlfn.NORM.INV(D2979,'Input Parameters'!$E$20,'Input Parameters'!$F$20)&lt;3500,3500,IF(_xlfn.NORM.INV(D2979,'Input Parameters'!$E$20,'Input Parameters'!$F$20)&gt;5500,5500,_xlfn.NORM.INV(D2979,'Input Parameters'!$E$20,'Input Parameters'!$F$20)))</f>
        <v>5500</v>
      </c>
      <c r="F2979" s="10">
        <f t="shared" ca="1" si="392"/>
        <v>0.63174821997652397</v>
      </c>
      <c r="G2979" s="61">
        <f ca="1">_xlfn.NORM.INV(F2979,'Input Parameters'!$E$21,'Input Parameters'!$F$21)</f>
        <v>287.49478879067442</v>
      </c>
      <c r="H2979" s="54">
        <f ca="1">EXP(E2979*(1/'Input Parameters'!$E$22-1/G2979))</f>
        <v>0.69805981287610652</v>
      </c>
      <c r="I2979" s="10">
        <f t="shared" ca="1" si="393"/>
        <v>0.42799904373891762</v>
      </c>
      <c r="J2979" s="29">
        <f ca="1">_xlfn.BETA.INV(I2979,'Input Parameters'!$L$24,'Input Parameters'!$M$24,'Input Parameters'!$J$24,'Input Parameters'!$K$24)</f>
        <v>0.57769598128294264</v>
      </c>
      <c r="K2979" s="156">
        <f ca="1">('Input Parameters'!$E$25/'Input Parameters'!$E$31)^$J2979</f>
        <v>1.5857230604744137E-2</v>
      </c>
      <c r="L2979" s="66">
        <f ca="1">$H2979*$C2979*'Input Parameters'!$E$23*K2979</f>
        <v>8.2832856124598973</v>
      </c>
      <c r="M2979" s="23">
        <f t="shared" ca="1" si="394"/>
        <v>0.58144916950073411</v>
      </c>
      <c r="N2979" s="15">
        <f ca="1">_xlfn.NORM.INV(M2979,'Input Parameters'!$E$26,'Input Parameters'!$F$26)</f>
        <v>3.8317646143343334E-2</v>
      </c>
      <c r="O2979" s="8">
        <f t="shared" ca="1" si="395"/>
        <v>0.21920524735420188</v>
      </c>
      <c r="P2979" s="29">
        <f ca="1">_xlfn.LOGNORM.INV(O2979,'Input Parameters'!$H$27,'Input Parameters'!$I$27)</f>
        <v>1.0104506730841323</v>
      </c>
      <c r="Q2979" s="10"/>
      <c r="R2979" s="15">
        <f>'Input Parameters'!$E$28</f>
        <v>12.7</v>
      </c>
      <c r="S2979" s="10">
        <f t="shared" ca="1" si="396"/>
        <v>0.57806273970365329</v>
      </c>
      <c r="T2979" s="25">
        <f ca="1">_xlfn.LOGNORM.INV(S2979,'Input Parameters'!$H$29,'Input Parameters'!$I$29)</f>
        <v>59.533736066140776</v>
      </c>
      <c r="U2979" s="10">
        <f t="shared" ca="1" si="397"/>
        <v>0.23759067909798892</v>
      </c>
      <c r="V2979" s="29">
        <f ca="1">IF('Input Parameters'!$D$30="Beta",_xlfn.BETA.INV(U2979,'Input Parameters'!$L$30,'Input Parameters'!$M$30,'Input Parameters'!$J$30,'Input Parameters'!$K$30),IF('Input Parameters'!$D$30="LogNorm",_xlfn.LOGNORM.INV(U2979,'Input Parameters'!$H$30,'Input Parameters'!$I$30)))</f>
        <v>0.75398315131123428</v>
      </c>
      <c r="W2979" s="2">
        <f ca="1">N2979+(P2979-N2979)*(1-ERF((T2979-R2979)/(2*SQRT(L2979*'Input Parameters'!$E$31))))</f>
        <v>0.28123140441050903</v>
      </c>
      <c r="X2979">
        <f t="shared" ca="1" si="398"/>
        <v>1</v>
      </c>
      <c r="Y2979" s="7"/>
    </row>
    <row r="2980" spans="1:25" ht="15" customHeight="1" x14ac:dyDescent="0.3">
      <c r="A2980" s="130">
        <v>2973</v>
      </c>
      <c r="B2980" s="10">
        <f t="shared" ca="1" si="390"/>
        <v>0.34050605135394019</v>
      </c>
      <c r="C2980" s="57">
        <f ca="1">_xlfn.NORM.INV(B2980,'Input Parameters'!$E$19,'Input Parameters'!$F$19)</f>
        <v>532.56353579322695</v>
      </c>
      <c r="D2980" s="10">
        <f t="shared" ca="1" si="391"/>
        <v>0.59880024668654253</v>
      </c>
      <c r="E2980" s="59">
        <f ca="1">IF(_xlfn.NORM.INV(D2980,'Input Parameters'!$E$20,'Input Parameters'!$F$20)&lt;3500,3500,IF(_xlfn.NORM.INV(D2980,'Input Parameters'!$E$20,'Input Parameters'!$F$20)&gt;5500,5500,_xlfn.NORM.INV(D2980,'Input Parameters'!$E$20,'Input Parameters'!$F$20)))</f>
        <v>4975.1700339297777</v>
      </c>
      <c r="F2980" s="10">
        <f t="shared" ca="1" si="392"/>
        <v>0.31307060551239629</v>
      </c>
      <c r="G2980" s="61">
        <f ca="1">_xlfn.NORM.INV(F2980,'Input Parameters'!$E$21,'Input Parameters'!$F$21)</f>
        <v>281.02088093364517</v>
      </c>
      <c r="H2980" s="54">
        <f ca="1">EXP(E2980*(1/'Input Parameters'!$E$22-1/G2980))</f>
        <v>0.48489962621765287</v>
      </c>
      <c r="I2980" s="10">
        <f t="shared" ca="1" si="393"/>
        <v>0.74819208192300191</v>
      </c>
      <c r="J2980" s="29">
        <f ca="1">_xlfn.BETA.INV(I2980,'Input Parameters'!$L$24,'Input Parameters'!$M$24,'Input Parameters'!$J$24,'Input Parameters'!$K$24)</f>
        <v>0.71014127118557058</v>
      </c>
      <c r="K2980" s="156">
        <f ca="1">('Input Parameters'!$E$25/'Input Parameters'!$E$31)^$J2980</f>
        <v>6.1320123658372885E-3</v>
      </c>
      <c r="L2980" s="66">
        <f ca="1">$H2980*$C2980*'Input Parameters'!$E$23*K2980</f>
        <v>1.5835300114583213</v>
      </c>
      <c r="M2980" s="23">
        <f t="shared" ca="1" si="394"/>
        <v>0.78471356952283533</v>
      </c>
      <c r="N2980" s="15">
        <f ca="1">_xlfn.NORM.INV(M2980,'Input Parameters'!$E$26,'Input Parameters'!$F$26)</f>
        <v>5.0552446619567544E-2</v>
      </c>
      <c r="O2980" s="8">
        <f t="shared" ca="1" si="395"/>
        <v>0.2026039702000253</v>
      </c>
      <c r="P2980" s="29">
        <f ca="1">_xlfn.LOGNORM.INV(O2980,'Input Parameters'!$H$27,'Input Parameters'!$I$27)</f>
        <v>0.98508082789904927</v>
      </c>
      <c r="Q2980" s="10"/>
      <c r="R2980" s="15">
        <f>'Input Parameters'!$E$28</f>
        <v>12.7</v>
      </c>
      <c r="S2980" s="10">
        <f t="shared" ca="1" si="396"/>
        <v>0.60975019185452461</v>
      </c>
      <c r="T2980" s="25">
        <f ca="1">_xlfn.LOGNORM.INV(S2980,'Input Parameters'!$H$29,'Input Parameters'!$I$29)</f>
        <v>60.08252402121871</v>
      </c>
      <c r="U2980" s="10">
        <f t="shared" ca="1" si="397"/>
        <v>0.4028700492653543</v>
      </c>
      <c r="V2980" s="29">
        <f ca="1">IF('Input Parameters'!$D$30="Beta",_xlfn.BETA.INV(U2980,'Input Parameters'!$L$30,'Input Parameters'!$M$30,'Input Parameters'!$J$30,'Input Parameters'!$K$30),IF('Input Parameters'!$D$30="LogNorm",_xlfn.LOGNORM.INV(U2980,'Input Parameters'!$H$30,'Input Parameters'!$I$30)))</f>
        <v>0.90685493839603037</v>
      </c>
      <c r="W2980" s="2">
        <f ca="1">N2980+(P2980-N2980)*(1-ERF((T2980-R2980)/(2*SQRT(L2980*'Input Parameters'!$E$31))))</f>
        <v>5.7800832388428827E-2</v>
      </c>
      <c r="X2980">
        <f t="shared" ca="1" si="398"/>
        <v>1</v>
      </c>
      <c r="Y2980" s="7"/>
    </row>
    <row r="2981" spans="1:25" ht="15" customHeight="1" x14ac:dyDescent="0.3">
      <c r="A2981" s="130">
        <v>2974</v>
      </c>
      <c r="B2981" s="10">
        <f t="shared" ca="1" si="390"/>
        <v>0.11082074666070363</v>
      </c>
      <c r="C2981" s="57">
        <f ca="1">_xlfn.NORM.INV(B2981,'Input Parameters'!$E$19,'Input Parameters'!$F$19)</f>
        <v>464.0262208943991</v>
      </c>
      <c r="D2981" s="10">
        <f t="shared" ca="1" si="391"/>
        <v>0.21159414780990082</v>
      </c>
      <c r="E2981" s="59">
        <f ca="1">IF(_xlfn.NORM.INV(D2981,'Input Parameters'!$E$20,'Input Parameters'!$F$20)&lt;3500,3500,IF(_xlfn.NORM.INV(D2981,'Input Parameters'!$E$20,'Input Parameters'!$F$20)&gt;5500,5500,_xlfn.NORM.INV(D2981,'Input Parameters'!$E$20,'Input Parameters'!$F$20)))</f>
        <v>4239.3684953362126</v>
      </c>
      <c r="F2981" s="10">
        <f t="shared" ca="1" si="392"/>
        <v>0.69679168123840418</v>
      </c>
      <c r="G2981" s="61">
        <f ca="1">_xlfn.NORM.INV(F2981,'Input Parameters'!$E$21,'Input Parameters'!$F$21)</f>
        <v>288.89943410744678</v>
      </c>
      <c r="H2981" s="54">
        <f ca="1">EXP(E2981*(1/'Input Parameters'!$E$22-1/G2981))</f>
        <v>0.81434839855668584</v>
      </c>
      <c r="I2981" s="10">
        <f t="shared" ca="1" si="393"/>
        <v>0.87367172124575621</v>
      </c>
      <c r="J2981" s="29">
        <f ca="1">_xlfn.BETA.INV(I2981,'Input Parameters'!$L$24,'Input Parameters'!$M$24,'Input Parameters'!$J$24,'Input Parameters'!$K$24)</f>
        <v>0.77527635551008645</v>
      </c>
      <c r="K2981" s="156">
        <f ca="1">('Input Parameters'!$E$25/'Input Parameters'!$E$31)^$J2981</f>
        <v>3.8430769759244627E-3</v>
      </c>
      <c r="L2981" s="66">
        <f ca="1">$H2981*$C2981*'Input Parameters'!$E$23*K2981</f>
        <v>1.4522181225306141</v>
      </c>
      <c r="M2981" s="23">
        <f t="shared" ca="1" si="394"/>
        <v>0.88357783528332401</v>
      </c>
      <c r="N2981" s="15">
        <f ca="1">_xlfn.NORM.INV(M2981,'Input Parameters'!$E$26,'Input Parameters'!$F$26)</f>
        <v>5.9054342911600846E-2</v>
      </c>
      <c r="O2981" s="8">
        <f t="shared" ca="1" si="395"/>
        <v>0.24719228070728871</v>
      </c>
      <c r="P2981" s="29">
        <f ca="1">_xlfn.LOGNORM.INV(O2981,'Input Parameters'!$H$27,'Input Parameters'!$I$27)</f>
        <v>1.0522066935380117</v>
      </c>
      <c r="Q2981" s="10"/>
      <c r="R2981" s="15">
        <f>'Input Parameters'!$E$28</f>
        <v>12.7</v>
      </c>
      <c r="S2981" s="10">
        <f t="shared" ca="1" si="396"/>
        <v>1.976138861619714E-2</v>
      </c>
      <c r="T2981" s="25">
        <f ca="1">_xlfn.LOGNORM.INV(S2981,'Input Parameters'!$H$29,'Input Parameters'!$I$29)</f>
        <v>46.214559000869023</v>
      </c>
      <c r="U2981" s="10">
        <f t="shared" ca="1" si="397"/>
        <v>0.51408358950844857</v>
      </c>
      <c r="V2981" s="29">
        <f ca="1">IF('Input Parameters'!$D$30="Beta",_xlfn.BETA.INV(U2981,'Input Parameters'!$L$30,'Input Parameters'!$M$30,'Input Parameters'!$J$30,'Input Parameters'!$K$30),IF('Input Parameters'!$D$30="LogNorm",_xlfn.LOGNORM.INV(U2981,'Input Parameters'!$H$30,'Input Parameters'!$I$30)))</f>
        <v>1.0132175844386415</v>
      </c>
      <c r="W2981" s="2">
        <f ca="1">N2981+(P2981-N2981)*(1-ERF((T2981-R2981)/(2*SQRT(L2981*'Input Parameters'!$E$31))))</f>
        <v>0.10795356014210677</v>
      </c>
      <c r="X2981">
        <f t="shared" ca="1" si="398"/>
        <v>1</v>
      </c>
      <c r="Y2981" s="7"/>
    </row>
    <row r="2982" spans="1:25" ht="15" customHeight="1" x14ac:dyDescent="0.3">
      <c r="A2982" s="130">
        <v>2975</v>
      </c>
      <c r="B2982" s="10">
        <f t="shared" ca="1" si="390"/>
        <v>0.67014434631734021</v>
      </c>
      <c r="C2982" s="57">
        <f ca="1">_xlfn.NORM.INV(B2982,'Input Parameters'!$E$19,'Input Parameters'!$F$19)</f>
        <v>604.50634571576234</v>
      </c>
      <c r="D2982" s="10">
        <f t="shared" ca="1" si="391"/>
        <v>0.43422015390251545</v>
      </c>
      <c r="E2982" s="59">
        <f ca="1">IF(_xlfn.NORM.INV(D2982,'Input Parameters'!$E$20,'Input Parameters'!$F$20)&lt;3500,3500,IF(_xlfn.NORM.INV(D2982,'Input Parameters'!$E$20,'Input Parameters'!$F$20)&gt;5500,5500,_xlfn.NORM.INV(D2982,'Input Parameters'!$E$20,'Input Parameters'!$F$20)))</f>
        <v>4684.0520366127857</v>
      </c>
      <c r="F2982" s="10">
        <f t="shared" ca="1" si="392"/>
        <v>0.32950770233625382</v>
      </c>
      <c r="G2982" s="61">
        <f ca="1">_xlfn.NORM.INV(F2982,'Input Parameters'!$E$21,'Input Parameters'!$F$21)</f>
        <v>281.38159459295559</v>
      </c>
      <c r="H2982" s="54">
        <f ca="1">EXP(E2982*(1/'Input Parameters'!$E$22-1/G2982))</f>
        <v>0.5168034238850322</v>
      </c>
      <c r="I2982" s="10">
        <f t="shared" ca="1" si="393"/>
        <v>0.35776795484586588</v>
      </c>
      <c r="J2982" s="29">
        <f ca="1">_xlfn.BETA.INV(I2982,'Input Parameters'!$L$24,'Input Parameters'!$M$24,'Input Parameters'!$J$24,'Input Parameters'!$K$24)</f>
        <v>0.54762258839311717</v>
      </c>
      <c r="K2982" s="156">
        <f ca="1">('Input Parameters'!$E$25/'Input Parameters'!$E$31)^$J2982</f>
        <v>1.9675191060170263E-2</v>
      </c>
      <c r="L2982" s="66">
        <f ca="1">$H2982*$C2982*'Input Parameters'!$E$23*K2982</f>
        <v>6.1467451153133563</v>
      </c>
      <c r="M2982" s="23">
        <f t="shared" ca="1" si="394"/>
        <v>0.45783362995984589</v>
      </c>
      <c r="N2982" s="15">
        <f ca="1">_xlfn.NORM.INV(M2982,'Input Parameters'!$E$26,'Input Parameters'!$F$26)</f>
        <v>3.1776247314636047E-2</v>
      </c>
      <c r="O2982" s="8">
        <f t="shared" ca="1" si="395"/>
        <v>8.1117932518989244E-3</v>
      </c>
      <c r="P2982" s="29">
        <f ca="1">_xlfn.LOGNORM.INV(O2982,'Input Parameters'!$H$27,'Input Parameters'!$I$27)</f>
        <v>0.49150847840625955</v>
      </c>
      <c r="Q2982" s="10"/>
      <c r="R2982" s="15">
        <f>'Input Parameters'!$E$28</f>
        <v>12.7</v>
      </c>
      <c r="S2982" s="10">
        <f t="shared" ca="1" si="396"/>
        <v>0.18037375114086229</v>
      </c>
      <c r="T2982" s="25">
        <f ca="1">_xlfn.LOGNORM.INV(S2982,'Input Parameters'!$H$29,'Input Parameters'!$I$29)</f>
        <v>52.552930333519875</v>
      </c>
      <c r="U2982" s="10">
        <f t="shared" ca="1" si="397"/>
        <v>0.12229396312752305</v>
      </c>
      <c r="V2982" s="29">
        <f ca="1">IF('Input Parameters'!$D$30="Beta",_xlfn.BETA.INV(U2982,'Input Parameters'!$L$30,'Input Parameters'!$M$30,'Input Parameters'!$J$30,'Input Parameters'!$K$30),IF('Input Parameters'!$D$30="LogNorm",_xlfn.LOGNORM.INV(U2982,'Input Parameters'!$H$30,'Input Parameters'!$I$30)))</f>
        <v>0.63150329023273188</v>
      </c>
      <c r="W2982" s="2">
        <f ca="1">N2982+(P2982-N2982)*(1-ERF((T2982-R2982)/(2*SQRT(L2982*'Input Parameters'!$E$31))))</f>
        <v>0.14932477365842708</v>
      </c>
      <c r="X2982">
        <f t="shared" ca="1" si="398"/>
        <v>1</v>
      </c>
      <c r="Y2982" s="7"/>
    </row>
    <row r="2983" spans="1:25" ht="15" customHeight="1" x14ac:dyDescent="0.3">
      <c r="A2983" s="130">
        <v>2976</v>
      </c>
      <c r="B2983" s="10">
        <f t="shared" ca="1" si="390"/>
        <v>0.5681034116342758</v>
      </c>
      <c r="C2983" s="57">
        <f ca="1">_xlfn.NORM.INV(B2983,'Input Parameters'!$E$19,'Input Parameters'!$F$19)</f>
        <v>581.79577531672942</v>
      </c>
      <c r="D2983" s="10">
        <f t="shared" ca="1" si="391"/>
        <v>9.3025610465239827E-2</v>
      </c>
      <c r="E2983" s="59">
        <f ca="1">IF(_xlfn.NORM.INV(D2983,'Input Parameters'!$E$20,'Input Parameters'!$F$20)&lt;3500,3500,IF(_xlfn.NORM.INV(D2983,'Input Parameters'!$E$20,'Input Parameters'!$F$20)&gt;5500,5500,_xlfn.NORM.INV(D2983,'Input Parameters'!$E$20,'Input Parameters'!$F$20)))</f>
        <v>3874.3541390995947</v>
      </c>
      <c r="F2983" s="10">
        <f t="shared" ca="1" si="392"/>
        <v>0.42617315503717856</v>
      </c>
      <c r="G2983" s="61">
        <f ca="1">_xlfn.NORM.INV(F2983,'Input Parameters'!$E$21,'Input Parameters'!$F$21)</f>
        <v>283.38705321796255</v>
      </c>
      <c r="H2983" s="54">
        <f ca="1">EXP(E2983*(1/'Input Parameters'!$E$22-1/G2983))</f>
        <v>0.63855511974878876</v>
      </c>
      <c r="I2983" s="10">
        <f t="shared" ca="1" si="393"/>
        <v>0.68517756346159553</v>
      </c>
      <c r="J2983" s="29">
        <f ca="1">_xlfn.BETA.INV(I2983,'Input Parameters'!$L$24,'Input Parameters'!$M$24,'Input Parameters'!$J$24,'Input Parameters'!$K$24)</f>
        <v>0.68253878332096529</v>
      </c>
      <c r="K2983" s="156">
        <f ca="1">('Input Parameters'!$E$25/'Input Parameters'!$E$31)^$J2983</f>
        <v>7.4747505066309018E-3</v>
      </c>
      <c r="L2983" s="66">
        <f ca="1">$H2983*$C2983*'Input Parameters'!$E$23*K2983</f>
        <v>2.7769346266009629</v>
      </c>
      <c r="M2983" s="23">
        <f t="shared" ca="1" si="394"/>
        <v>0.18319542159440361</v>
      </c>
      <c r="N2983" s="15">
        <f ca="1">_xlfn.NORM.INV(M2983,'Input Parameters'!$E$26,'Input Parameters'!$F$26)</f>
        <v>1.5031655671306036E-2</v>
      </c>
      <c r="O2983" s="8">
        <f t="shared" ca="1" si="395"/>
        <v>0.25779183537157635</v>
      </c>
      <c r="P2983" s="29">
        <f ca="1">_xlfn.LOGNORM.INV(O2983,'Input Parameters'!$H$27,'Input Parameters'!$I$27)</f>
        <v>1.0677679351445657</v>
      </c>
      <c r="Q2983" s="10"/>
      <c r="R2983" s="15">
        <f>'Input Parameters'!$E$28</f>
        <v>12.7</v>
      </c>
      <c r="S2983" s="10">
        <f t="shared" ca="1" si="396"/>
        <v>0.81716031353559759</v>
      </c>
      <c r="T2983" s="25">
        <f ca="1">_xlfn.LOGNORM.INV(S2983,'Input Parameters'!$H$29,'Input Parameters'!$I$29)</f>
        <v>64.456720768294758</v>
      </c>
      <c r="U2983" s="10">
        <f t="shared" ca="1" si="397"/>
        <v>0.67568734039088552</v>
      </c>
      <c r="V2983" s="29">
        <f ca="1">IF('Input Parameters'!$D$30="Beta",_xlfn.BETA.INV(U2983,'Input Parameters'!$L$30,'Input Parameters'!$M$30,'Input Parameters'!$J$30,'Input Parameters'!$K$30),IF('Input Parameters'!$D$30="LogNorm",_xlfn.LOGNORM.INV(U2983,'Input Parameters'!$H$30,'Input Parameters'!$I$30)))</f>
        <v>1.1959003881894432</v>
      </c>
      <c r="W2983" s="2">
        <f ca="1">N2983+(P2983-N2983)*(1-ERF((T2983-R2983)/(2*SQRT(L2983*'Input Parameters'!$E$31))))</f>
        <v>4.4591124553563677E-2</v>
      </c>
      <c r="X2983">
        <f t="shared" ca="1" si="398"/>
        <v>1</v>
      </c>
      <c r="Y2983" s="7"/>
    </row>
    <row r="2984" spans="1:25" ht="15" customHeight="1" x14ac:dyDescent="0.3">
      <c r="A2984" s="130">
        <v>2977</v>
      </c>
      <c r="B2984" s="10">
        <f t="shared" ca="1" si="390"/>
        <v>0.4877291444663201</v>
      </c>
      <c r="C2984" s="57">
        <f ca="1">_xlfn.NORM.INV(B2984,'Input Parameters'!$E$19,'Input Parameters'!$F$19)</f>
        <v>564.70049903274514</v>
      </c>
      <c r="D2984" s="10">
        <f t="shared" ca="1" si="391"/>
        <v>0.86273282065312962</v>
      </c>
      <c r="E2984" s="59">
        <f ca="1">IF(_xlfn.NORM.INV(D2984,'Input Parameters'!$E$20,'Input Parameters'!$F$20)&lt;3500,3500,IF(_xlfn.NORM.INV(D2984,'Input Parameters'!$E$20,'Input Parameters'!$F$20)&gt;5500,5500,_xlfn.NORM.INV(D2984,'Input Parameters'!$E$20,'Input Parameters'!$F$20)))</f>
        <v>5500</v>
      </c>
      <c r="F2984" s="10">
        <f t="shared" ca="1" si="392"/>
        <v>0.18107698262343219</v>
      </c>
      <c r="G2984" s="61">
        <f ca="1">_xlfn.NORM.INV(F2984,'Input Parameters'!$E$21,'Input Parameters'!$F$21)</f>
        <v>277.68743027464222</v>
      </c>
      <c r="H2984" s="54">
        <f ca="1">EXP(E2984*(1/'Input Parameters'!$E$22-1/G2984))</f>
        <v>0.35518695039519194</v>
      </c>
      <c r="I2984" s="10">
        <f t="shared" ca="1" si="393"/>
        <v>0.29541115063376555</v>
      </c>
      <c r="J2984" s="29">
        <f ca="1">_xlfn.BETA.INV(I2984,'Input Parameters'!$L$24,'Input Parameters'!$M$24,'Input Parameters'!$J$24,'Input Parameters'!$K$24)</f>
        <v>0.51896335267096072</v>
      </c>
      <c r="K2984" s="156">
        <f ca="1">('Input Parameters'!$E$25/'Input Parameters'!$E$31)^$J2984</f>
        <v>2.4166005164677165E-2</v>
      </c>
      <c r="L2984" s="66">
        <f ca="1">$H2984*$C2984*'Input Parameters'!$E$23*K2984</f>
        <v>4.8470783164061721</v>
      </c>
      <c r="M2984" s="23">
        <f t="shared" ca="1" si="394"/>
        <v>0.37089347284960805</v>
      </c>
      <c r="N2984" s="15">
        <f ca="1">_xlfn.NORM.INV(M2984,'Input Parameters'!$E$26,'Input Parameters'!$F$26)</f>
        <v>2.7080754306944347E-2</v>
      </c>
      <c r="O2984" s="8">
        <f t="shared" ca="1" si="395"/>
        <v>0.91952111007307846</v>
      </c>
      <c r="P2984" s="29">
        <f ca="1">_xlfn.LOGNORM.INV(O2984,'Input Parameters'!$H$27,'Input Parameters'!$I$27)</f>
        <v>2.6469526575467683</v>
      </c>
      <c r="Q2984" s="10"/>
      <c r="R2984" s="15">
        <f>'Input Parameters'!$E$28</f>
        <v>12.7</v>
      </c>
      <c r="S2984" s="10">
        <f t="shared" ca="1" si="396"/>
        <v>0.48756057219753579</v>
      </c>
      <c r="T2984" s="25">
        <f ca="1">_xlfn.LOGNORM.INV(S2984,'Input Parameters'!$H$29,'Input Parameters'!$I$29)</f>
        <v>58.028292519419836</v>
      </c>
      <c r="U2984" s="10">
        <f t="shared" ca="1" si="397"/>
        <v>0.29610611919011576</v>
      </c>
      <c r="V2984" s="29">
        <f ca="1">IF('Input Parameters'!$D$30="Beta",_xlfn.BETA.INV(U2984,'Input Parameters'!$L$30,'Input Parameters'!$M$30,'Input Parameters'!$J$30,'Input Parameters'!$K$30),IF('Input Parameters'!$D$30="LogNorm",_xlfn.LOGNORM.INV(U2984,'Input Parameters'!$H$30,'Input Parameters'!$I$30)))</f>
        <v>0.80895032557479329</v>
      </c>
      <c r="W2984" s="2">
        <f ca="1">N2984+(P2984-N2984)*(1-ERF((T2984-R2984)/(2*SQRT(L2984*'Input Parameters'!$E$31))))</f>
        <v>0.40810499522679411</v>
      </c>
      <c r="X2984">
        <f t="shared" ca="1" si="398"/>
        <v>1</v>
      </c>
      <c r="Y2984" s="7"/>
    </row>
    <row r="2985" spans="1:25" ht="15" customHeight="1" x14ac:dyDescent="0.3">
      <c r="A2985" s="130">
        <v>2978</v>
      </c>
      <c r="B2985" s="10">
        <f t="shared" ca="1" si="390"/>
        <v>0.69152429185253705</v>
      </c>
      <c r="C2985" s="57">
        <f ca="1">_xlfn.NORM.INV(B2985,'Input Parameters'!$E$19,'Input Parameters'!$F$19)</f>
        <v>609.56484074948969</v>
      </c>
      <c r="D2985" s="10">
        <f t="shared" ca="1" si="391"/>
        <v>0.37150206162375443</v>
      </c>
      <c r="E2985" s="59">
        <f ca="1">IF(_xlfn.NORM.INV(D2985,'Input Parameters'!$E$20,'Input Parameters'!$F$20)&lt;3500,3500,IF(_xlfn.NORM.INV(D2985,'Input Parameters'!$E$20,'Input Parameters'!$F$20)&gt;5500,5500,_xlfn.NORM.INV(D2985,'Input Parameters'!$E$20,'Input Parameters'!$F$20)))</f>
        <v>4570.4855987965739</v>
      </c>
      <c r="F2985" s="10">
        <f t="shared" ca="1" si="392"/>
        <v>0.88953073886458578</v>
      </c>
      <c r="G2985" s="61">
        <f ca="1">_xlfn.NORM.INV(F2985,'Input Parameters'!$E$21,'Input Parameters'!$F$21)</f>
        <v>294.47092556449655</v>
      </c>
      <c r="H2985" s="54">
        <f ca="1">EXP(E2985*(1/'Input Parameters'!$E$22-1/G2985))</f>
        <v>1.0810350193006781</v>
      </c>
      <c r="I2985" s="10">
        <f t="shared" ca="1" si="393"/>
        <v>0.46889516447991908</v>
      </c>
      <c r="J2985" s="29">
        <f ca="1">_xlfn.BETA.INV(I2985,'Input Parameters'!$L$24,'Input Parameters'!$M$24,'Input Parameters'!$J$24,'Input Parameters'!$K$24)</f>
        <v>0.59454372995473637</v>
      </c>
      <c r="K2985" s="156">
        <f ca="1">('Input Parameters'!$E$25/'Input Parameters'!$E$31)^$J2985</f>
        <v>1.405203825367681E-2</v>
      </c>
      <c r="L2985" s="66">
        <f ca="1">$H2985*$C2985*'Input Parameters'!$E$23*K2985</f>
        <v>9.2597443279117577</v>
      </c>
      <c r="M2985" s="23">
        <f t="shared" ca="1" si="394"/>
        <v>0.8003454133389315</v>
      </c>
      <c r="N2985" s="15">
        <f ca="1">_xlfn.NORM.INV(M2985,'Input Parameters'!$E$26,'Input Parameters'!$F$26)</f>
        <v>5.1699968896994991E-2</v>
      </c>
      <c r="O2985" s="8">
        <f t="shared" ca="1" si="395"/>
        <v>0.85447770803371548</v>
      </c>
      <c r="P2985" s="29">
        <f ca="1">_xlfn.LOGNORM.INV(O2985,'Input Parameters'!$H$27,'Input Parameters'!$I$27)</f>
        <v>2.2712353979743454</v>
      </c>
      <c r="Q2985" s="10"/>
      <c r="R2985" s="15">
        <f>'Input Parameters'!$E$28</f>
        <v>12.7</v>
      </c>
      <c r="S2985" s="10">
        <f t="shared" ca="1" si="396"/>
        <v>0.98500103436736763</v>
      </c>
      <c r="T2985" s="25">
        <f ca="1">_xlfn.LOGNORM.INV(S2985,'Input Parameters'!$H$29,'Input Parameters'!$I$29)</f>
        <v>74.297567635894637</v>
      </c>
      <c r="U2985" s="10">
        <f t="shared" ca="1" si="397"/>
        <v>0.87591038676629207</v>
      </c>
      <c r="V2985" s="29">
        <f ca="1">IF('Input Parameters'!$D$30="Beta",_xlfn.BETA.INV(U2985,'Input Parameters'!$L$30,'Input Parameters'!$M$30,'Input Parameters'!$J$30,'Input Parameters'!$K$30),IF('Input Parameters'!$D$30="LogNorm",_xlfn.LOGNORM.INV(U2985,'Input Parameters'!$H$30,'Input Parameters'!$I$30)))</f>
        <v>1.5755281410710256</v>
      </c>
      <c r="W2985" s="2">
        <f ca="1">N2985+(P2985-N2985)*(1-ERF((T2985-R2985)/(2*SQRT(L2985*'Input Parameters'!$E$31))))</f>
        <v>0.38979488870289791</v>
      </c>
      <c r="X2985">
        <f t="shared" ca="1" si="398"/>
        <v>1</v>
      </c>
      <c r="Y2985" s="7"/>
    </row>
    <row r="2986" spans="1:25" ht="15" customHeight="1" x14ac:dyDescent="0.3">
      <c r="A2986" s="130">
        <v>2979</v>
      </c>
      <c r="B2986" s="10">
        <f t="shared" ca="1" si="390"/>
        <v>0.85439329521540885</v>
      </c>
      <c r="C2986" s="57">
        <f ca="1">_xlfn.NORM.INV(B2986,'Input Parameters'!$E$19,'Input Parameters'!$F$19)</f>
        <v>656.48666293232782</v>
      </c>
      <c r="D2986" s="10">
        <f t="shared" ca="1" si="391"/>
        <v>0.95100348843873561</v>
      </c>
      <c r="E2986" s="59">
        <f ca="1">IF(_xlfn.NORM.INV(D2986,'Input Parameters'!$E$20,'Input Parameters'!$F$20)&lt;3500,3500,IF(_xlfn.NORM.INV(D2986,'Input Parameters'!$E$20,'Input Parameters'!$F$20)&gt;5500,5500,_xlfn.NORM.INV(D2986,'Input Parameters'!$E$20,'Input Parameters'!$F$20)))</f>
        <v>5500</v>
      </c>
      <c r="F2986" s="10">
        <f t="shared" ca="1" si="392"/>
        <v>0.58517135279349641</v>
      </c>
      <c r="G2986" s="61">
        <f ca="1">_xlfn.NORM.INV(F2986,'Input Parameters'!$E$21,'Input Parameters'!$F$21)</f>
        <v>286.54100921239586</v>
      </c>
      <c r="H2986" s="54">
        <f ca="1">EXP(E2986*(1/'Input Parameters'!$E$22-1/G2986))</f>
        <v>0.65499403355409036</v>
      </c>
      <c r="I2986" s="10">
        <f t="shared" ca="1" si="393"/>
        <v>0.66471700339834117</v>
      </c>
      <c r="J2986" s="29">
        <f ca="1">_xlfn.BETA.INV(I2986,'Input Parameters'!$L$24,'Input Parameters'!$M$24,'Input Parameters'!$J$24,'Input Parameters'!$K$24)</f>
        <v>0.67393253109226103</v>
      </c>
      <c r="K2986" s="156">
        <f ca="1">('Input Parameters'!$E$25/'Input Parameters'!$E$31)^$J2986</f>
        <v>7.950764621042156E-3</v>
      </c>
      <c r="L2986" s="66">
        <f ca="1">$H2986*$C2986*'Input Parameters'!$E$23*K2986</f>
        <v>3.4187878193699399</v>
      </c>
      <c r="M2986" s="23">
        <f t="shared" ca="1" si="394"/>
        <v>0.15014582834981827</v>
      </c>
      <c r="N2986" s="15">
        <f ca="1">_xlfn.NORM.INV(M2986,'Input Parameters'!$E$26,'Input Parameters'!$F$26)</f>
        <v>1.2248028943642606E-2</v>
      </c>
      <c r="O2986" s="8">
        <f t="shared" ca="1" si="395"/>
        <v>0.31407387050100255</v>
      </c>
      <c r="P2986" s="29">
        <f ca="1">_xlfn.LOGNORM.INV(O2986,'Input Parameters'!$H$27,'Input Parameters'!$I$27)</f>
        <v>1.149051178506868</v>
      </c>
      <c r="Q2986" s="10"/>
      <c r="R2986" s="15">
        <f>'Input Parameters'!$E$28</f>
        <v>12.7</v>
      </c>
      <c r="S2986" s="10">
        <f t="shared" ca="1" si="396"/>
        <v>6.4941188522102511E-2</v>
      </c>
      <c r="T2986" s="25">
        <f ca="1">_xlfn.LOGNORM.INV(S2986,'Input Parameters'!$H$29,'Input Parameters'!$I$29)</f>
        <v>49.125921423776646</v>
      </c>
      <c r="U2986" s="10">
        <f t="shared" ca="1" si="397"/>
        <v>0.43955907757856694</v>
      </c>
      <c r="V2986" s="29">
        <f ca="1">IF('Input Parameters'!$D$30="Beta",_xlfn.BETA.INV(U2986,'Input Parameters'!$L$30,'Input Parameters'!$M$30,'Input Parameters'!$J$30,'Input Parameters'!$K$30),IF('Input Parameters'!$D$30="LogNorm",_xlfn.LOGNORM.INV(U2986,'Input Parameters'!$H$30,'Input Parameters'!$I$30)))</f>
        <v>0.94104139462863334</v>
      </c>
      <c r="W2986" s="2">
        <f ca="1">N2986+(P2986-N2986)*(1-ERF((T2986-R2986)/(2*SQRT(L2986*'Input Parameters'!$E$31))))</f>
        <v>0.19824230644012936</v>
      </c>
      <c r="X2986">
        <f t="shared" ca="1" si="398"/>
        <v>1</v>
      </c>
      <c r="Y2986" s="7"/>
    </row>
    <row r="2987" spans="1:25" ht="15" customHeight="1" x14ac:dyDescent="0.3">
      <c r="A2987" s="130">
        <v>2980</v>
      </c>
      <c r="B2987" s="10">
        <f t="shared" ca="1" si="390"/>
        <v>0.69910030920079869</v>
      </c>
      <c r="C2987" s="57">
        <f ca="1">_xlfn.NORM.INV(B2987,'Input Parameters'!$E$19,'Input Parameters'!$F$19)</f>
        <v>611.39333875763748</v>
      </c>
      <c r="D2987" s="10">
        <f t="shared" ca="1" si="391"/>
        <v>0.80945688151297446</v>
      </c>
      <c r="E2987" s="59">
        <f ca="1">IF(_xlfn.NORM.INV(D2987,'Input Parameters'!$E$20,'Input Parameters'!$F$20)&lt;3500,3500,IF(_xlfn.NORM.INV(D2987,'Input Parameters'!$E$20,'Input Parameters'!$F$20)&gt;5500,5500,_xlfn.NORM.INV(D2987,'Input Parameters'!$E$20,'Input Parameters'!$F$20)))</f>
        <v>5413.1276342760239</v>
      </c>
      <c r="F2987" s="10">
        <f t="shared" ca="1" si="392"/>
        <v>0.98324440266078617</v>
      </c>
      <c r="G2987" s="61">
        <f ca="1">_xlfn.NORM.INV(F2987,'Input Parameters'!$E$21,'Input Parameters'!$F$21)</f>
        <v>301.55961101710591</v>
      </c>
      <c r="H2987" s="54">
        <f ca="1">EXP(E2987*(1/'Input Parameters'!$E$22-1/G2987))</f>
        <v>1.6894424671373498</v>
      </c>
      <c r="I2987" s="10">
        <f t="shared" ca="1" si="393"/>
        <v>0.13748356179209131</v>
      </c>
      <c r="J2987" s="29">
        <f ca="1">_xlfn.BETA.INV(I2987,'Input Parameters'!$L$24,'Input Parameters'!$M$24,'Input Parameters'!$J$24,'Input Parameters'!$K$24)</f>
        <v>0.42774020896340875</v>
      </c>
      <c r="K2987" s="156">
        <f ca="1">('Input Parameters'!$E$25/'Input Parameters'!$E$31)^$J2987</f>
        <v>4.6494799864282399E-2</v>
      </c>
      <c r="L2987" s="66">
        <f ca="1">$H2987*$C2987*'Input Parameters'!$E$23*K2987</f>
        <v>48.025123691613238</v>
      </c>
      <c r="M2987" s="23">
        <f t="shared" ca="1" si="394"/>
        <v>0.73750790419726553</v>
      </c>
      <c r="N2987" s="15">
        <f ca="1">_xlfn.NORM.INV(M2987,'Input Parameters'!$E$26,'Input Parameters'!$F$26)</f>
        <v>4.7349306513949418E-2</v>
      </c>
      <c r="O2987" s="8">
        <f t="shared" ca="1" si="395"/>
        <v>0.88625315604506383</v>
      </c>
      <c r="P2987" s="29">
        <f ca="1">_xlfn.LOGNORM.INV(O2987,'Input Parameters'!$H$27,'Input Parameters'!$I$27)</f>
        <v>2.4281538040050235</v>
      </c>
      <c r="Q2987" s="10"/>
      <c r="R2987" s="15">
        <f>'Input Parameters'!$E$28</f>
        <v>12.7</v>
      </c>
      <c r="S2987" s="10">
        <f t="shared" ca="1" si="396"/>
        <v>0.45310613047458514</v>
      </c>
      <c r="T2987" s="25">
        <f ca="1">_xlfn.LOGNORM.INV(S2987,'Input Parameters'!$H$29,'Input Parameters'!$I$29)</f>
        <v>57.466622564462256</v>
      </c>
      <c r="U2987" s="10">
        <f t="shared" ca="1" si="397"/>
        <v>0.51199901392710045</v>
      </c>
      <c r="V2987" s="29">
        <f ca="1">IF('Input Parameters'!$D$30="Beta",_xlfn.BETA.INV(U2987,'Input Parameters'!$L$30,'Input Parameters'!$M$30,'Input Parameters'!$J$30,'Input Parameters'!$K$30),IF('Input Parameters'!$D$30="LogNorm",_xlfn.LOGNORM.INV(U2987,'Input Parameters'!$H$30,'Input Parameters'!$I$30)))</f>
        <v>1.0111308249015867</v>
      </c>
      <c r="W2987" s="2">
        <f ca="1">N2987+(P2987-N2987)*(1-ERF((T2987-R2987)/(2*SQRT(L2987*'Input Parameters'!$E$31))))</f>
        <v>1.5897075270647987</v>
      </c>
      <c r="X2987">
        <f t="shared" ca="1" si="398"/>
        <v>0</v>
      </c>
      <c r="Y2987" s="7"/>
    </row>
    <row r="2988" spans="1:25" ht="15" customHeight="1" x14ac:dyDescent="0.3">
      <c r="A2988" s="130">
        <v>2981</v>
      </c>
      <c r="B2988" s="10">
        <f t="shared" ca="1" si="390"/>
        <v>0.51666526800851009</v>
      </c>
      <c r="C2988" s="57">
        <f ca="1">_xlfn.NORM.INV(B2988,'Input Parameters'!$E$19,'Input Parameters'!$F$19)</f>
        <v>570.83089915681285</v>
      </c>
      <c r="D2988" s="10">
        <f t="shared" ca="1" si="391"/>
        <v>0.286801184035544</v>
      </c>
      <c r="E2988" s="59">
        <f ca="1">IF(_xlfn.NORM.INV(D2988,'Input Parameters'!$E$20,'Input Parameters'!$F$20)&lt;3500,3500,IF(_xlfn.NORM.INV(D2988,'Input Parameters'!$E$20,'Input Parameters'!$F$20)&gt;5500,5500,_xlfn.NORM.INV(D2988,'Input Parameters'!$E$20,'Input Parameters'!$F$20)))</f>
        <v>4406.0721593135713</v>
      </c>
      <c r="F2988" s="10">
        <f t="shared" ca="1" si="392"/>
        <v>0.41192849083847594</v>
      </c>
      <c r="G2988" s="61">
        <f ca="1">_xlfn.NORM.INV(F2988,'Input Parameters'!$E$21,'Input Parameters'!$F$21)</f>
        <v>283.10046644799871</v>
      </c>
      <c r="H2988" s="54">
        <f ca="1">EXP(E2988*(1/'Input Parameters'!$E$22-1/G2988))</f>
        <v>0.59105543692998774</v>
      </c>
      <c r="I2988" s="10">
        <f t="shared" ca="1" si="393"/>
        <v>0.75079071955300403</v>
      </c>
      <c r="J2988" s="29">
        <f ca="1">_xlfn.BETA.INV(I2988,'Input Parameters'!$L$24,'Input Parameters'!$M$24,'Input Parameters'!$J$24,'Input Parameters'!$K$24)</f>
        <v>0.71132590758656811</v>
      </c>
      <c r="K2988" s="156">
        <f ca="1">('Input Parameters'!$E$25/'Input Parameters'!$E$31)^$J2988</f>
        <v>6.0801230353705552E-3</v>
      </c>
      <c r="L2988" s="66">
        <f ca="1">$H2988*$C2988*'Input Parameters'!$E$23*K2988</f>
        <v>2.0513891668434168</v>
      </c>
      <c r="M2988" s="23">
        <f t="shared" ca="1" si="394"/>
        <v>0.83763574482590342</v>
      </c>
      <c r="N2988" s="15">
        <f ca="1">_xlfn.NORM.INV(M2988,'Input Parameters'!$E$26,'Input Parameters'!$F$26)</f>
        <v>5.4680535428854191E-2</v>
      </c>
      <c r="O2988" s="8">
        <f t="shared" ca="1" si="395"/>
        <v>0.71030599290567042</v>
      </c>
      <c r="P2988" s="29">
        <f ca="1">_xlfn.LOGNORM.INV(O2988,'Input Parameters'!$H$27,'Input Parameters'!$I$27)</f>
        <v>1.8192620154963357</v>
      </c>
      <c r="Q2988" s="10"/>
      <c r="R2988" s="15">
        <f>'Input Parameters'!$E$28</f>
        <v>12.7</v>
      </c>
      <c r="S2988" s="10">
        <f t="shared" ca="1" si="396"/>
        <v>0.63713311215404045</v>
      </c>
      <c r="T2988" s="25">
        <f ca="1">_xlfn.LOGNORM.INV(S2988,'Input Parameters'!$H$29,'Input Parameters'!$I$29)</f>
        <v>60.571119410366016</v>
      </c>
      <c r="U2988" s="10">
        <f t="shared" ca="1" si="397"/>
        <v>0.89631904313320221</v>
      </c>
      <c r="V2988" s="29">
        <f ca="1">IF('Input Parameters'!$D$30="Beta",_xlfn.BETA.INV(U2988,'Input Parameters'!$L$30,'Input Parameters'!$M$30,'Input Parameters'!$J$30,'Input Parameters'!$K$30),IF('Input Parameters'!$D$30="LogNorm",_xlfn.LOGNORM.INV(U2988,'Input Parameters'!$H$30,'Input Parameters'!$I$30)))</f>
        <v>1.6428271183309993</v>
      </c>
      <c r="W2988" s="2">
        <f ca="1">N2988+(P2988-N2988)*(1-ERF((T2988-R2988)/(2*SQRT(L2988*'Input Parameters'!$E$31))))</f>
        <v>8.6635031389750164E-2</v>
      </c>
      <c r="X2988">
        <f t="shared" ca="1" si="398"/>
        <v>1</v>
      </c>
      <c r="Y2988" s="7"/>
    </row>
    <row r="2989" spans="1:25" ht="15" customHeight="1" x14ac:dyDescent="0.3">
      <c r="A2989" s="130">
        <v>2982</v>
      </c>
      <c r="B2989" s="10">
        <f t="shared" ca="1" si="390"/>
        <v>0.70234060120007047</v>
      </c>
      <c r="C2989" s="57">
        <f ca="1">_xlfn.NORM.INV(B2989,'Input Parameters'!$E$19,'Input Parameters'!$F$19)</f>
        <v>612.18169214911961</v>
      </c>
      <c r="D2989" s="10">
        <f t="shared" ca="1" si="391"/>
        <v>0.72360082320340346</v>
      </c>
      <c r="E2989" s="59">
        <f ca="1">IF(_xlfn.NORM.INV(D2989,'Input Parameters'!$E$20,'Input Parameters'!$F$20)&lt;3500,3500,IF(_xlfn.NORM.INV(D2989,'Input Parameters'!$E$20,'Input Parameters'!$F$20)&gt;5500,5500,_xlfn.NORM.INV(D2989,'Input Parameters'!$E$20,'Input Parameters'!$F$20)))</f>
        <v>5215.5004623471068</v>
      </c>
      <c r="F2989" s="10">
        <f t="shared" ca="1" si="392"/>
        <v>0.23451627561573107</v>
      </c>
      <c r="G2989" s="61">
        <f ca="1">_xlfn.NORM.INV(F2989,'Input Parameters'!$E$21,'Input Parameters'!$F$21)</f>
        <v>279.15893514473146</v>
      </c>
      <c r="H2989" s="54">
        <f ca="1">EXP(E2989*(1/'Input Parameters'!$E$22-1/G2989))</f>
        <v>0.41372066125753826</v>
      </c>
      <c r="I2989" s="10">
        <f t="shared" ca="1" si="393"/>
        <v>0.46357631382124564</v>
      </c>
      <c r="J2989" s="29">
        <f ca="1">_xlfn.BETA.INV(I2989,'Input Parameters'!$L$24,'Input Parameters'!$M$24,'Input Parameters'!$J$24,'Input Parameters'!$K$24)</f>
        <v>0.59237170267421324</v>
      </c>
      <c r="K2989" s="156">
        <f ca="1">('Input Parameters'!$E$25/'Input Parameters'!$E$31)^$J2989</f>
        <v>1.4272699662220388E-2</v>
      </c>
      <c r="L2989" s="66">
        <f ca="1">$H2989*$C2989*'Input Parameters'!$E$23*K2989</f>
        <v>3.6148782501397525</v>
      </c>
      <c r="M2989" s="23">
        <f t="shared" ca="1" si="394"/>
        <v>0.35876777108039426</v>
      </c>
      <c r="N2989" s="15">
        <f ca="1">_xlfn.NORM.INV(M2989,'Input Parameters'!$E$26,'Input Parameters'!$F$26)</f>
        <v>2.6403156791620603E-2</v>
      </c>
      <c r="O2989" s="8">
        <f t="shared" ca="1" si="395"/>
        <v>0.27640577559835267</v>
      </c>
      <c r="P2989" s="29">
        <f ca="1">_xlfn.LOGNORM.INV(O2989,'Input Parameters'!$H$27,'Input Parameters'!$I$27)</f>
        <v>1.094850508338878</v>
      </c>
      <c r="Q2989" s="10"/>
      <c r="R2989" s="15">
        <f>'Input Parameters'!$E$28</f>
        <v>12.7</v>
      </c>
      <c r="S2989" s="10">
        <f t="shared" ca="1" si="396"/>
        <v>0.55216486101300966</v>
      </c>
      <c r="T2989" s="25">
        <f ca="1">_xlfn.LOGNORM.INV(S2989,'Input Parameters'!$H$29,'Input Parameters'!$I$29)</f>
        <v>59.095498706659896</v>
      </c>
      <c r="U2989" s="10">
        <f t="shared" ca="1" si="397"/>
        <v>0.14255166421943899</v>
      </c>
      <c r="V2989" s="29">
        <f ca="1">IF('Input Parameters'!$D$30="Beta",_xlfn.BETA.INV(U2989,'Input Parameters'!$L$30,'Input Parameters'!$M$30,'Input Parameters'!$J$30,'Input Parameters'!$K$30),IF('Input Parameters'!$D$30="LogNorm",_xlfn.LOGNORM.INV(U2989,'Input Parameters'!$H$30,'Input Parameters'!$I$30)))</f>
        <v>0.65552469951145265</v>
      </c>
      <c r="W2989" s="2">
        <f ca="1">N2989+(P2989-N2989)*(1-ERF((T2989-R2989)/(2*SQRT(L2989*'Input Parameters'!$E$31))))</f>
        <v>0.11662080454159508</v>
      </c>
      <c r="X2989">
        <f t="shared" ca="1" si="398"/>
        <v>1</v>
      </c>
      <c r="Y2989" s="7"/>
    </row>
    <row r="2990" spans="1:25" ht="15" customHeight="1" x14ac:dyDescent="0.3">
      <c r="A2990" s="130">
        <v>2983</v>
      </c>
      <c r="B2990" s="10">
        <f t="shared" ca="1" si="390"/>
        <v>0.90596034626171329</v>
      </c>
      <c r="C2990" s="57">
        <f ca="1">_xlfn.NORM.INV(B2990,'Input Parameters'!$E$19,'Input Parameters'!$F$19)</f>
        <v>678.52585483509517</v>
      </c>
      <c r="D2990" s="10">
        <f t="shared" ca="1" si="391"/>
        <v>0.21265345372667688</v>
      </c>
      <c r="E2990" s="59">
        <f ca="1">IF(_xlfn.NORM.INV(D2990,'Input Parameters'!$E$20,'Input Parameters'!$F$20)&lt;3500,3500,IF(_xlfn.NORM.INV(D2990,'Input Parameters'!$E$20,'Input Parameters'!$F$20)&gt;5500,5500,_xlfn.NORM.INV(D2990,'Input Parameters'!$E$20,'Input Parameters'!$F$20)))</f>
        <v>4241.9262716391158</v>
      </c>
      <c r="F2990" s="10">
        <f t="shared" ca="1" si="392"/>
        <v>0.63123779312500083</v>
      </c>
      <c r="G2990" s="61">
        <f ca="1">_xlfn.NORM.INV(F2990,'Input Parameters'!$E$21,'Input Parameters'!$F$21)</f>
        <v>287.48414899219546</v>
      </c>
      <c r="H2990" s="54">
        <f ca="1">EXP(E2990*(1/'Input Parameters'!$E$22-1/G2990))</f>
        <v>0.75746676646778666</v>
      </c>
      <c r="I2990" s="10">
        <f t="shared" ca="1" si="393"/>
        <v>0.18765349730775838</v>
      </c>
      <c r="J2990" s="29">
        <f ca="1">_xlfn.BETA.INV(I2990,'Input Parameters'!$L$24,'Input Parameters'!$M$24,'Input Parameters'!$J$24,'Input Parameters'!$K$24)</f>
        <v>0.46126369154781727</v>
      </c>
      <c r="K2990" s="156">
        <f ca="1">('Input Parameters'!$E$25/'Input Parameters'!$E$31)^$J2990</f>
        <v>3.6556469447062194E-2</v>
      </c>
      <c r="L2990" s="66">
        <f ca="1">$H2990*$C2990*'Input Parameters'!$E$23*K2990</f>
        <v>18.788591742129061</v>
      </c>
      <c r="M2990" s="23">
        <f t="shared" ca="1" si="394"/>
        <v>0.66561822157781436</v>
      </c>
      <c r="N2990" s="15">
        <f ca="1">_xlfn.NORM.INV(M2990,'Input Parameters'!$E$26,'Input Parameters'!$F$26)</f>
        <v>4.298475697774011E-2</v>
      </c>
      <c r="O2990" s="8">
        <f t="shared" ca="1" si="395"/>
        <v>0.684882727376385</v>
      </c>
      <c r="P2990" s="29">
        <f ca="1">_xlfn.LOGNORM.INV(O2990,'Input Parameters'!$H$27,'Input Parameters'!$I$27)</f>
        <v>1.7615376440029988</v>
      </c>
      <c r="Q2990" s="10"/>
      <c r="R2990" s="15">
        <f>'Input Parameters'!$E$28</f>
        <v>12.7</v>
      </c>
      <c r="S2990" s="10">
        <f t="shared" ca="1" si="396"/>
        <v>0.70030852389335452</v>
      </c>
      <c r="T2990" s="25">
        <f ca="1">_xlfn.LOGNORM.INV(S2990,'Input Parameters'!$H$29,'Input Parameters'!$I$29)</f>
        <v>61.769384924919073</v>
      </c>
      <c r="U2990" s="10">
        <f t="shared" ca="1" si="397"/>
        <v>0.68533179612000428</v>
      </c>
      <c r="V2990" s="29">
        <f ca="1">IF('Input Parameters'!$D$30="Beta",_xlfn.BETA.INV(U2990,'Input Parameters'!$L$30,'Input Parameters'!$M$30,'Input Parameters'!$J$30,'Input Parameters'!$K$30),IF('Input Parameters'!$D$30="LogNorm",_xlfn.LOGNORM.INV(U2990,'Input Parameters'!$H$30,'Input Parameters'!$I$30)))</f>
        <v>1.208695999824337</v>
      </c>
      <c r="W2990" s="2">
        <f ca="1">N2990+(P2990-N2990)*(1-ERF((T2990-R2990)/(2*SQRT(L2990*'Input Parameters'!$E$31))))</f>
        <v>0.77067996599811595</v>
      </c>
      <c r="X2990">
        <f t="shared" ca="1" si="398"/>
        <v>1</v>
      </c>
      <c r="Y2990" s="7"/>
    </row>
    <row r="2991" spans="1:25" ht="15" customHeight="1" x14ac:dyDescent="0.3">
      <c r="A2991" s="130">
        <v>2984</v>
      </c>
      <c r="B2991" s="10">
        <f t="shared" ca="1" si="390"/>
        <v>0.12564341418246927</v>
      </c>
      <c r="C2991" s="57">
        <f ca="1">_xlfn.NORM.INV(B2991,'Input Parameters'!$E$19,'Input Parameters'!$F$19)</f>
        <v>470.35911664781145</v>
      </c>
      <c r="D2991" s="10">
        <f t="shared" ca="1" si="391"/>
        <v>0.81246793066471623</v>
      </c>
      <c r="E2991" s="59">
        <f ca="1">IF(_xlfn.NORM.INV(D2991,'Input Parameters'!$E$20,'Input Parameters'!$F$20)&lt;3500,3500,IF(_xlfn.NORM.INV(D2991,'Input Parameters'!$E$20,'Input Parameters'!$F$20)&gt;5500,5500,_xlfn.NORM.INV(D2991,'Input Parameters'!$E$20,'Input Parameters'!$F$20)))</f>
        <v>5420.9191932122558</v>
      </c>
      <c r="F2991" s="10">
        <f t="shared" ca="1" si="392"/>
        <v>0.86922934539482777</v>
      </c>
      <c r="G2991" s="61">
        <f ca="1">_xlfn.NORM.INV(F2991,'Input Parameters'!$E$21,'Input Parameters'!$F$21)</f>
        <v>293.67485897652705</v>
      </c>
      <c r="H2991" s="54">
        <f ca="1">EXP(E2991*(1/'Input Parameters'!$E$22-1/G2991))</f>
        <v>1.043432666879017</v>
      </c>
      <c r="I2991" s="10">
        <f t="shared" ca="1" si="393"/>
        <v>0.98259813836153886</v>
      </c>
      <c r="J2991" s="29">
        <f ca="1">_xlfn.BETA.INV(I2991,'Input Parameters'!$L$24,'Input Parameters'!$M$24,'Input Parameters'!$J$24,'Input Parameters'!$K$24)</f>
        <v>0.8801570759867634</v>
      </c>
      <c r="K2991" s="156">
        <f ca="1">('Input Parameters'!$E$25/'Input Parameters'!$E$31)^$J2991</f>
        <v>1.8110494567720756E-3</v>
      </c>
      <c r="L2991" s="66">
        <f ca="1">$H2991*$C2991*'Input Parameters'!$E$23*K2991</f>
        <v>0.88884146299024425</v>
      </c>
      <c r="M2991" s="23">
        <f t="shared" ca="1" si="394"/>
        <v>0.99580756944923787</v>
      </c>
      <c r="N2991" s="15">
        <f ca="1">_xlfn.NORM.INV(M2991,'Input Parameters'!$E$26,'Input Parameters'!$F$26)</f>
        <v>8.9359493652747937E-2</v>
      </c>
      <c r="O2991" s="8">
        <f t="shared" ca="1" si="395"/>
        <v>0.44932178948909673</v>
      </c>
      <c r="P2991" s="29">
        <f ca="1">_xlfn.LOGNORM.INV(O2991,'Input Parameters'!$H$27,'Input Parameters'!$I$27)</f>
        <v>1.3456266132259616</v>
      </c>
      <c r="Q2991" s="10"/>
      <c r="R2991" s="15">
        <f>'Input Parameters'!$E$28</f>
        <v>12.7</v>
      </c>
      <c r="S2991" s="10">
        <f t="shared" ca="1" si="396"/>
        <v>0.56709914511673332</v>
      </c>
      <c r="T2991" s="25">
        <f ca="1">_xlfn.LOGNORM.INV(S2991,'Input Parameters'!$H$29,'Input Parameters'!$I$29)</f>
        <v>59.347233749010002</v>
      </c>
      <c r="U2991" s="10">
        <f t="shared" ca="1" si="397"/>
        <v>3.2182540307273744E-2</v>
      </c>
      <c r="V2991" s="29">
        <f ca="1">IF('Input Parameters'!$D$30="Beta",_xlfn.BETA.INV(U2991,'Input Parameters'!$L$30,'Input Parameters'!$M$30,'Input Parameters'!$J$30,'Input Parameters'!$K$30),IF('Input Parameters'!$D$30="LogNorm",_xlfn.LOGNORM.INV(U2991,'Input Parameters'!$H$30,'Input Parameters'!$I$30)))</f>
        <v>0.4818165760878963</v>
      </c>
      <c r="W2991" s="2">
        <f ca="1">N2991+(P2991-N2991)*(1-ERF((T2991-R2991)/(2*SQRT(L2991*'Input Parameters'!$E$31))))</f>
        <v>8.9946980391970952E-2</v>
      </c>
      <c r="X2991">
        <f t="shared" ca="1" si="398"/>
        <v>1</v>
      </c>
      <c r="Y2991" s="7"/>
    </row>
    <row r="2992" spans="1:25" ht="15" customHeight="1" x14ac:dyDescent="0.3">
      <c r="A2992" s="130">
        <v>2985</v>
      </c>
      <c r="B2992" s="10">
        <f t="shared" ca="1" si="390"/>
        <v>0.38942762821493104</v>
      </c>
      <c r="C2992" s="57">
        <f ca="1">_xlfn.NORM.INV(B2992,'Input Parameters'!$E$19,'Input Parameters'!$F$19)</f>
        <v>543.57145840826809</v>
      </c>
      <c r="D2992" s="10">
        <f t="shared" ca="1" si="391"/>
        <v>0.94246670778284436</v>
      </c>
      <c r="E2992" s="59">
        <f ca="1">IF(_xlfn.NORM.INV(D2992,'Input Parameters'!$E$20,'Input Parameters'!$F$20)&lt;3500,3500,IF(_xlfn.NORM.INV(D2992,'Input Parameters'!$E$20,'Input Parameters'!$F$20)&gt;5500,5500,_xlfn.NORM.INV(D2992,'Input Parameters'!$E$20,'Input Parameters'!$F$20)))</f>
        <v>5500</v>
      </c>
      <c r="F2992" s="10">
        <f t="shared" ca="1" si="392"/>
        <v>0.29553748317858786</v>
      </c>
      <c r="G2992" s="61">
        <f ca="1">_xlfn.NORM.INV(F2992,'Input Parameters'!$E$21,'Input Parameters'!$F$21)</f>
        <v>280.62698771320976</v>
      </c>
      <c r="H2992" s="54">
        <f ca="1">EXP(E2992*(1/'Input Parameters'!$E$22-1/G2992))</f>
        <v>0.43707990543324532</v>
      </c>
      <c r="I2992" s="10">
        <f t="shared" ca="1" si="393"/>
        <v>0.60775250997822527</v>
      </c>
      <c r="J2992" s="29">
        <f ca="1">_xlfn.BETA.INV(I2992,'Input Parameters'!$L$24,'Input Parameters'!$M$24,'Input Parameters'!$J$24,'Input Parameters'!$K$24)</f>
        <v>0.65053636291768768</v>
      </c>
      <c r="K2992" s="156">
        <f ca="1">('Input Parameters'!$E$25/'Input Parameters'!$E$31)^$J2992</f>
        <v>9.4036849818764454E-3</v>
      </c>
      <c r="L2992" s="66">
        <f ca="1">$H2992*$C2992*'Input Parameters'!$E$23*K2992</f>
        <v>2.2341666127203563</v>
      </c>
      <c r="M2992" s="23">
        <f t="shared" ca="1" si="394"/>
        <v>0.64319016216369296</v>
      </c>
      <c r="N2992" s="15">
        <f ca="1">_xlfn.NORM.INV(M2992,'Input Parameters'!$E$26,'Input Parameters'!$F$26)</f>
        <v>4.1706981484586583E-2</v>
      </c>
      <c r="O2992" s="8">
        <f t="shared" ca="1" si="395"/>
        <v>0.95852721310997691</v>
      </c>
      <c r="P2992" s="29">
        <f ca="1">_xlfn.LOGNORM.INV(O2992,'Input Parameters'!$H$27,'Input Parameters'!$I$27)</f>
        <v>3.0657245751541984</v>
      </c>
      <c r="Q2992" s="10"/>
      <c r="R2992" s="15">
        <f>'Input Parameters'!$E$28</f>
        <v>12.7</v>
      </c>
      <c r="S2992" s="10">
        <f t="shared" ca="1" si="396"/>
        <v>0.31358642283707749</v>
      </c>
      <c r="T2992" s="25">
        <f ca="1">_xlfn.LOGNORM.INV(S2992,'Input Parameters'!$H$29,'Input Parameters'!$I$29)</f>
        <v>55.141346530583164</v>
      </c>
      <c r="U2992" s="10">
        <f t="shared" ca="1" si="397"/>
        <v>0.39308257976757166</v>
      </c>
      <c r="V2992" s="29">
        <f ca="1">IF('Input Parameters'!$D$30="Beta",_xlfn.BETA.INV(U2992,'Input Parameters'!$L$30,'Input Parameters'!$M$30,'Input Parameters'!$J$30,'Input Parameters'!$K$30),IF('Input Parameters'!$D$30="LogNorm",_xlfn.LOGNORM.INV(U2992,'Input Parameters'!$H$30,'Input Parameters'!$I$30)))</f>
        <v>0.89782804781538195</v>
      </c>
      <c r="W2992" s="2">
        <f ca="1">N2992+(P2992-N2992)*(1-ERF((T2992-R2992)/(2*SQRT(L2992*'Input Parameters'!$E$31))))</f>
        <v>0.17677941530693342</v>
      </c>
      <c r="X2992">
        <f t="shared" ca="1" si="398"/>
        <v>1</v>
      </c>
      <c r="Y2992" s="7"/>
    </row>
    <row r="2993" spans="1:25" ht="15" customHeight="1" x14ac:dyDescent="0.3">
      <c r="A2993" s="130">
        <v>2986</v>
      </c>
      <c r="B2993" s="10">
        <f t="shared" ca="1" si="390"/>
        <v>6.9874059575073644E-2</v>
      </c>
      <c r="C2993" s="57">
        <f ca="1">_xlfn.NORM.INV(B2993,'Input Parameters'!$E$19,'Input Parameters'!$F$19)</f>
        <v>442.51634401068566</v>
      </c>
      <c r="D2993" s="10">
        <f t="shared" ca="1" si="391"/>
        <v>0.75854980517960979</v>
      </c>
      <c r="E2993" s="59">
        <f ca="1">IF(_xlfn.NORM.INV(D2993,'Input Parameters'!$E$20,'Input Parameters'!$F$20)&lt;3500,3500,IF(_xlfn.NORM.INV(D2993,'Input Parameters'!$E$20,'Input Parameters'!$F$20)&gt;5500,5500,_xlfn.NORM.INV(D2993,'Input Parameters'!$E$20,'Input Parameters'!$F$20)))</f>
        <v>5291.1517144224263</v>
      </c>
      <c r="F2993" s="10">
        <f t="shared" ca="1" si="392"/>
        <v>0.20578270795111353</v>
      </c>
      <c r="G2993" s="61">
        <f ca="1">_xlfn.NORM.INV(F2993,'Input Parameters'!$E$21,'Input Parameters'!$F$21)</f>
        <v>278.39582425130766</v>
      </c>
      <c r="H2993" s="54">
        <f ca="1">EXP(E2993*(1/'Input Parameters'!$E$22-1/G2993))</f>
        <v>0.38777869216426214</v>
      </c>
      <c r="I2993" s="10">
        <f t="shared" ca="1" si="393"/>
        <v>0.56093929814425691</v>
      </c>
      <c r="J2993" s="29">
        <f ca="1">_xlfn.BETA.INV(I2993,'Input Parameters'!$L$24,'Input Parameters'!$M$24,'Input Parameters'!$J$24,'Input Parameters'!$K$24)</f>
        <v>0.63166354193886165</v>
      </c>
      <c r="K2993" s="156">
        <f ca="1">('Input Parameters'!$E$25/'Input Parameters'!$E$31)^$J2993</f>
        <v>1.0767008753527872E-2</v>
      </c>
      <c r="L2993" s="66">
        <f ca="1">$H2993*$C2993*'Input Parameters'!$E$23*K2993</f>
        <v>1.8476015733209421</v>
      </c>
      <c r="M2993" s="23">
        <f t="shared" ca="1" si="394"/>
        <v>0.40494794762846631</v>
      </c>
      <c r="N2993" s="15">
        <f ca="1">_xlfn.NORM.INV(M2993,'Input Parameters'!$E$26,'Input Parameters'!$F$26)</f>
        <v>2.8948232957812021E-2</v>
      </c>
      <c r="O2993" s="8">
        <f t="shared" ca="1" si="395"/>
        <v>0.5468337306873472</v>
      </c>
      <c r="P2993" s="29">
        <f ca="1">_xlfn.LOGNORM.INV(O2993,'Input Parameters'!$H$27,'Input Parameters'!$I$27)</f>
        <v>1.4997051067824148</v>
      </c>
      <c r="Q2993" s="10"/>
      <c r="R2993" s="15">
        <f>'Input Parameters'!$E$28</f>
        <v>12.7</v>
      </c>
      <c r="S2993" s="10">
        <f t="shared" ca="1" si="396"/>
        <v>0.67553892617948874</v>
      </c>
      <c r="T2993" s="25">
        <f ca="1">_xlfn.LOGNORM.INV(S2993,'Input Parameters'!$H$29,'Input Parameters'!$I$29)</f>
        <v>61.285641482366124</v>
      </c>
      <c r="U2993" s="10">
        <f t="shared" ca="1" si="397"/>
        <v>0.10774498320586356</v>
      </c>
      <c r="V2993" s="29">
        <f ca="1">IF('Input Parameters'!$D$30="Beta",_xlfn.BETA.INV(U2993,'Input Parameters'!$L$30,'Input Parameters'!$M$30,'Input Parameters'!$J$30,'Input Parameters'!$K$30),IF('Input Parameters'!$D$30="LogNorm",_xlfn.LOGNORM.INV(U2993,'Input Parameters'!$H$30,'Input Parameters'!$I$30)))</f>
        <v>0.61309601792831259</v>
      </c>
      <c r="W2993" s="2">
        <f ca="1">N2993+(P2993-N2993)*(1-ERF((T2993-R2993)/(2*SQRT(L2993*'Input Parameters'!$E$31))))</f>
        <v>4.5844635094850039E-2</v>
      </c>
      <c r="X2993">
        <f t="shared" ca="1" si="398"/>
        <v>1</v>
      </c>
      <c r="Y2993" s="7"/>
    </row>
    <row r="2994" spans="1:25" ht="15" customHeight="1" x14ac:dyDescent="0.3">
      <c r="A2994" s="130">
        <v>2987</v>
      </c>
      <c r="B2994" s="10">
        <f t="shared" ca="1" si="390"/>
        <v>4.38107459354794E-2</v>
      </c>
      <c r="C2994" s="57">
        <f ca="1">_xlfn.NORM.INV(B2994,'Input Parameters'!$E$19,'Input Parameters'!$F$19)</f>
        <v>422.96723658050234</v>
      </c>
      <c r="D2994" s="10">
        <f t="shared" ca="1" si="391"/>
        <v>0.28566534542284661</v>
      </c>
      <c r="E2994" s="59">
        <f ca="1">IF(_xlfn.NORM.INV(D2994,'Input Parameters'!$E$20,'Input Parameters'!$F$20)&lt;3500,3500,IF(_xlfn.NORM.INV(D2994,'Input Parameters'!$E$20,'Input Parameters'!$F$20)&gt;5500,5500,_xlfn.NORM.INV(D2994,'Input Parameters'!$E$20,'Input Parameters'!$F$20)))</f>
        <v>4403.7350331108919</v>
      </c>
      <c r="F2994" s="10">
        <f t="shared" ca="1" si="392"/>
        <v>0.48843986652085347</v>
      </c>
      <c r="G2994" s="61">
        <f ca="1">_xlfn.NORM.INV(F2994,'Input Parameters'!$E$21,'Input Parameters'!$F$21)</f>
        <v>284.62220923168024</v>
      </c>
      <c r="H2994" s="54">
        <f ca="1">EXP(E2994*(1/'Input Parameters'!$E$22-1/G2994))</f>
        <v>0.6424931328251936</v>
      </c>
      <c r="I2994" s="10">
        <f t="shared" ca="1" si="393"/>
        <v>0.80441197826769328</v>
      </c>
      <c r="J2994" s="29">
        <f ca="1">_xlfn.BETA.INV(I2994,'Input Parameters'!$L$24,'Input Parameters'!$M$24,'Input Parameters'!$J$24,'Input Parameters'!$K$24)</f>
        <v>0.73695224535151305</v>
      </c>
      <c r="K2994" s="156">
        <f ca="1">('Input Parameters'!$E$25/'Input Parameters'!$E$31)^$J2994</f>
        <v>5.0591231351980659E-3</v>
      </c>
      <c r="L2994" s="66">
        <f ca="1">$H2994*$C2994*'Input Parameters'!$E$23*K2994</f>
        <v>1.374834646141555</v>
      </c>
      <c r="M2994" s="23">
        <f t="shared" ca="1" si="394"/>
        <v>0.10584934810802382</v>
      </c>
      <c r="N2994" s="15">
        <f ca="1">_xlfn.NORM.INV(M2994,'Input Parameters'!$E$26,'Input Parameters'!$F$26)</f>
        <v>7.7729303341208741E-3</v>
      </c>
      <c r="O2994" s="8">
        <f t="shared" ca="1" si="395"/>
        <v>0.76701331371207138</v>
      </c>
      <c r="P2994" s="29">
        <f ca="1">_xlfn.LOGNORM.INV(O2994,'Input Parameters'!$H$27,'Input Parameters'!$I$27)</f>
        <v>1.965506431674525</v>
      </c>
      <c r="Q2994" s="10"/>
      <c r="R2994" s="15">
        <f>'Input Parameters'!$E$28</f>
        <v>12.7</v>
      </c>
      <c r="S2994" s="10">
        <f t="shared" ca="1" si="396"/>
        <v>0.42189153716176786</v>
      </c>
      <c r="T2994" s="25">
        <f ca="1">_xlfn.LOGNORM.INV(S2994,'Input Parameters'!$H$29,'Input Parameters'!$I$29)</f>
        <v>56.957640751111235</v>
      </c>
      <c r="U2994" s="10">
        <f t="shared" ca="1" si="397"/>
        <v>0.79263881472647268</v>
      </c>
      <c r="V2994" s="29">
        <f ca="1">IF('Input Parameters'!$D$30="Beta",_xlfn.BETA.INV(U2994,'Input Parameters'!$L$30,'Input Parameters'!$M$30,'Input Parameters'!$J$30,'Input Parameters'!$K$30),IF('Input Parameters'!$D$30="LogNorm",_xlfn.LOGNORM.INV(U2994,'Input Parameters'!$H$30,'Input Parameters'!$I$30)))</f>
        <v>1.3782845630174898</v>
      </c>
      <c r="W2994" s="2">
        <f ca="1">N2994+(P2994-N2994)*(1-ERF((T2994-R2994)/(2*SQRT(L2994*'Input Parameters'!$E$31))))</f>
        <v>2.2667016537777692E-2</v>
      </c>
      <c r="X2994">
        <f t="shared" ca="1" si="398"/>
        <v>1</v>
      </c>
      <c r="Y2994" s="7"/>
    </row>
    <row r="2995" spans="1:25" ht="15" customHeight="1" x14ac:dyDescent="0.3">
      <c r="A2995" s="130">
        <v>2988</v>
      </c>
      <c r="B2995" s="10">
        <f t="shared" ca="1" si="390"/>
        <v>0.73570902646787795</v>
      </c>
      <c r="C2995" s="57">
        <f ca="1">_xlfn.NORM.INV(B2995,'Input Parameters'!$E$19,'Input Parameters'!$F$19)</f>
        <v>620.5495481463571</v>
      </c>
      <c r="D2995" s="10">
        <f t="shared" ca="1" si="391"/>
        <v>0.30007649040623297</v>
      </c>
      <c r="E2995" s="59">
        <f ca="1">IF(_xlfn.NORM.INV(D2995,'Input Parameters'!$E$20,'Input Parameters'!$F$20)&lt;3500,3500,IF(_xlfn.NORM.INV(D2995,'Input Parameters'!$E$20,'Input Parameters'!$F$20)&gt;5500,5500,_xlfn.NORM.INV(D2995,'Input Parameters'!$E$20,'Input Parameters'!$F$20)))</f>
        <v>4433.0736282594944</v>
      </c>
      <c r="F2995" s="10">
        <f t="shared" ca="1" si="392"/>
        <v>0.74135980825692338</v>
      </c>
      <c r="G2995" s="61">
        <f ca="1">_xlfn.NORM.INV(F2995,'Input Parameters'!$E$21,'Input Parameters'!$F$21)</f>
        <v>289.93969029684723</v>
      </c>
      <c r="H2995" s="54">
        <f ca="1">EXP(E2995*(1/'Input Parameters'!$E$22-1/G2995))</f>
        <v>0.85240256834161321</v>
      </c>
      <c r="I2995" s="10">
        <f t="shared" ca="1" si="393"/>
        <v>0.60622595347561181</v>
      </c>
      <c r="J2995" s="29">
        <f ca="1">_xlfn.BETA.INV(I2995,'Input Parameters'!$L$24,'Input Parameters'!$M$24,'Input Parameters'!$J$24,'Input Parameters'!$K$24)</f>
        <v>0.64991754048994133</v>
      </c>
      <c r="K2995" s="156">
        <f ca="1">('Input Parameters'!$E$25/'Input Parameters'!$E$31)^$J2995</f>
        <v>9.4455221630404228E-3</v>
      </c>
      <c r="L2995" s="66">
        <f ca="1">$H2995*$C2995*'Input Parameters'!$E$23*K2995</f>
        <v>4.9962847826784396</v>
      </c>
      <c r="M2995" s="23">
        <f t="shared" ca="1" si="394"/>
        <v>0.96209479370860218</v>
      </c>
      <c r="N2995" s="15">
        <f ca="1">_xlfn.NORM.INV(M2995,'Input Parameters'!$E$26,'Input Parameters'!$F$26)</f>
        <v>7.1286130509436829E-2</v>
      </c>
      <c r="O2995" s="8">
        <f t="shared" ca="1" si="395"/>
        <v>0.48689454506825758</v>
      </c>
      <c r="P2995" s="29">
        <f ca="1">_xlfn.LOGNORM.INV(O2995,'Input Parameters'!$H$27,'Input Parameters'!$I$27)</f>
        <v>1.4030884716109568</v>
      </c>
      <c r="Q2995" s="10"/>
      <c r="R2995" s="15">
        <f>'Input Parameters'!$E$28</f>
        <v>12.7</v>
      </c>
      <c r="S2995" s="10">
        <f t="shared" ca="1" si="396"/>
        <v>6.4973366793797394E-2</v>
      </c>
      <c r="T2995" s="25">
        <f ca="1">_xlfn.LOGNORM.INV(S2995,'Input Parameters'!$H$29,'Input Parameters'!$I$29)</f>
        <v>49.12732190893712</v>
      </c>
      <c r="U2995" s="10">
        <f t="shared" ca="1" si="397"/>
        <v>2.5131725088709755E-2</v>
      </c>
      <c r="V2995" s="29">
        <f ca="1">IF('Input Parameters'!$D$30="Beta",_xlfn.BETA.INV(U2995,'Input Parameters'!$L$30,'Input Parameters'!$M$30,'Input Parameters'!$J$30,'Input Parameters'!$K$30),IF('Input Parameters'!$D$30="LogNorm",_xlfn.LOGNORM.INV(U2995,'Input Parameters'!$H$30,'Input Parameters'!$I$30)))</f>
        <v>0.46171395641783847</v>
      </c>
      <c r="W2995" s="2">
        <f ca="1">N2995+(P2995-N2995)*(1-ERF((T2995-R2995)/(2*SQRT(L2995*'Input Parameters'!$E$31))))</f>
        <v>0.40313484814980505</v>
      </c>
      <c r="X2995">
        <f t="shared" ca="1" si="398"/>
        <v>1</v>
      </c>
      <c r="Y2995" s="7"/>
    </row>
    <row r="2996" spans="1:25" ht="15" customHeight="1" x14ac:dyDescent="0.3">
      <c r="A2996" s="130">
        <v>2989</v>
      </c>
      <c r="B2996" s="10">
        <f t="shared" ca="1" si="390"/>
        <v>0.23966574894232351</v>
      </c>
      <c r="C2996" s="57">
        <f ca="1">_xlfn.NORM.INV(B2996,'Input Parameters'!$E$19,'Input Parameters'!$F$19)</f>
        <v>507.52654445239023</v>
      </c>
      <c r="D2996" s="10">
        <f t="shared" ca="1" si="391"/>
        <v>0.73950535958576291</v>
      </c>
      <c r="E2996" s="59">
        <f ca="1">IF(_xlfn.NORM.INV(D2996,'Input Parameters'!$E$20,'Input Parameters'!$F$20)&lt;3500,3500,IF(_xlfn.NORM.INV(D2996,'Input Parameters'!$E$20,'Input Parameters'!$F$20)&gt;5500,5500,_xlfn.NORM.INV(D2996,'Input Parameters'!$E$20,'Input Parameters'!$F$20)))</f>
        <v>5249.2748423421071</v>
      </c>
      <c r="F2996" s="10">
        <f t="shared" ca="1" si="392"/>
        <v>1.7404201493200766E-2</v>
      </c>
      <c r="G2996" s="61">
        <f ca="1">_xlfn.NORM.INV(F2996,'Input Parameters'!$E$21,'Input Parameters'!$F$21)</f>
        <v>268.26083889361303</v>
      </c>
      <c r="H2996" s="54">
        <f ca="1">EXP(E2996*(1/'Input Parameters'!$E$22-1/G2996))</f>
        <v>0.19163022198143803</v>
      </c>
      <c r="I2996" s="10">
        <f t="shared" ca="1" si="393"/>
        <v>0.20359044122837022</v>
      </c>
      <c r="J2996" s="29">
        <f ca="1">_xlfn.BETA.INV(I2996,'Input Parameters'!$L$24,'Input Parameters'!$M$24,'Input Parameters'!$J$24,'Input Parameters'!$K$24)</f>
        <v>0.47076824950206897</v>
      </c>
      <c r="K2996" s="156">
        <f ca="1">('Input Parameters'!$E$25/'Input Parameters'!$E$31)^$J2996</f>
        <v>3.4147069614102819E-2</v>
      </c>
      <c r="L2996" s="66">
        <f ca="1">$H2996*$C2996*'Input Parameters'!$E$23*K2996</f>
        <v>3.3210560406174947</v>
      </c>
      <c r="M2996" s="23">
        <f t="shared" ca="1" si="394"/>
        <v>0.60881450305124918</v>
      </c>
      <c r="N2996" s="15">
        <f ca="1">_xlfn.NORM.INV(M2996,'Input Parameters'!$E$26,'Input Parameters'!$F$26)</f>
        <v>3.9800841558441914E-2</v>
      </c>
      <c r="O2996" s="8">
        <f t="shared" ca="1" si="395"/>
        <v>0.63533166526284901</v>
      </c>
      <c r="P2996" s="29">
        <f ca="1">_xlfn.LOGNORM.INV(O2996,'Input Parameters'!$H$27,'Input Parameters'!$I$27)</f>
        <v>1.6591238180821204</v>
      </c>
      <c r="Q2996" s="10"/>
      <c r="R2996" s="15">
        <f>'Input Parameters'!$E$28</f>
        <v>12.7</v>
      </c>
      <c r="S2996" s="10">
        <f t="shared" ca="1" si="396"/>
        <v>0.11985581506754162</v>
      </c>
      <c r="T2996" s="25">
        <f ca="1">_xlfn.LOGNORM.INV(S2996,'Input Parameters'!$H$29,'Input Parameters'!$I$29)</f>
        <v>51.03090938304473</v>
      </c>
      <c r="U2996" s="10">
        <f t="shared" ca="1" si="397"/>
        <v>0.45258076946202419</v>
      </c>
      <c r="V2996" s="29">
        <f ca="1">IF('Input Parameters'!$D$30="Beta",_xlfn.BETA.INV(U2996,'Input Parameters'!$L$30,'Input Parameters'!$M$30,'Input Parameters'!$J$30,'Input Parameters'!$K$30),IF('Input Parameters'!$D$30="LogNorm",_xlfn.LOGNORM.INV(U2996,'Input Parameters'!$H$30,'Input Parameters'!$I$30)))</f>
        <v>0.95334635338856499</v>
      </c>
      <c r="W2996" s="2">
        <f ca="1">N2996+(P2996-N2996)*(1-ERF((T2996-R2996)/(2*SQRT(L2996*'Input Parameters'!$E$31))))</f>
        <v>0.26154753665757974</v>
      </c>
      <c r="X2996">
        <f t="shared" ca="1" si="398"/>
        <v>1</v>
      </c>
      <c r="Y2996" s="7"/>
    </row>
    <row r="2997" spans="1:25" ht="15" customHeight="1" x14ac:dyDescent="0.3">
      <c r="A2997" s="130">
        <v>2990</v>
      </c>
      <c r="B2997" s="10">
        <f t="shared" ca="1" si="390"/>
        <v>0.30250084430742874</v>
      </c>
      <c r="C2997" s="57">
        <f ca="1">_xlfn.NORM.INV(B2997,'Input Parameters'!$E$19,'Input Parameters'!$F$19)</f>
        <v>523.59480061612555</v>
      </c>
      <c r="D2997" s="10">
        <f t="shared" ca="1" si="391"/>
        <v>0.4987129331086082</v>
      </c>
      <c r="E2997" s="59">
        <f ca="1">IF(_xlfn.NORM.INV(D2997,'Input Parameters'!$E$20,'Input Parameters'!$F$20)&lt;3500,3500,IF(_xlfn.NORM.INV(D2997,'Input Parameters'!$E$20,'Input Parameters'!$F$20)&gt;5500,5500,_xlfn.NORM.INV(D2997,'Input Parameters'!$E$20,'Input Parameters'!$F$20)))</f>
        <v>4797.7416572994744</v>
      </c>
      <c r="F2997" s="10">
        <f t="shared" ca="1" si="392"/>
        <v>0.88847960774028178</v>
      </c>
      <c r="G2997" s="61">
        <f ca="1">_xlfn.NORM.INV(F2997,'Input Parameters'!$E$21,'Input Parameters'!$F$21)</f>
        <v>294.42727010053227</v>
      </c>
      <c r="H2997" s="54">
        <f ca="1">EXP(E2997*(1/'Input Parameters'!$E$22-1/G2997))</f>
        <v>1.0826129229420525</v>
      </c>
      <c r="I2997" s="10">
        <f t="shared" ca="1" si="393"/>
        <v>0.53253098913174468</v>
      </c>
      <c r="J2997" s="29">
        <f ca="1">_xlfn.BETA.INV(I2997,'Input Parameters'!$L$24,'Input Parameters'!$M$24,'Input Parameters'!$J$24,'Input Parameters'!$K$24)</f>
        <v>0.62025703295845891</v>
      </c>
      <c r="K2997" s="156">
        <f ca="1">('Input Parameters'!$E$25/'Input Parameters'!$E$31)^$J2997</f>
        <v>1.1685068736063113E-2</v>
      </c>
      <c r="L2997" s="66">
        <f ca="1">$H2997*$C2997*'Input Parameters'!$E$23*K2997</f>
        <v>6.6236870267363228</v>
      </c>
      <c r="M2997" s="23">
        <f t="shared" ca="1" si="394"/>
        <v>0.91406213682439474</v>
      </c>
      <c r="N2997" s="15">
        <f ca="1">_xlfn.NORM.INV(M2997,'Input Parameters'!$E$26,'Input Parameters'!$F$26)</f>
        <v>6.2690231532951141E-2</v>
      </c>
      <c r="O2997" s="8">
        <f t="shared" ca="1" si="395"/>
        <v>0.69181558160040335</v>
      </c>
      <c r="P2997" s="29">
        <f ca="1">_xlfn.LOGNORM.INV(O2997,'Input Parameters'!$H$27,'Input Parameters'!$I$27)</f>
        <v>1.7768839103094951</v>
      </c>
      <c r="Q2997" s="10"/>
      <c r="R2997" s="15">
        <f>'Input Parameters'!$E$28</f>
        <v>12.7</v>
      </c>
      <c r="S2997" s="10">
        <f t="shared" ca="1" si="396"/>
        <v>0.83526812564962793</v>
      </c>
      <c r="T2997" s="25">
        <f ca="1">_xlfn.LOGNORM.INV(S2997,'Input Parameters'!$H$29,'Input Parameters'!$I$29)</f>
        <v>64.969655173920827</v>
      </c>
      <c r="U2997" s="10">
        <f t="shared" ca="1" si="397"/>
        <v>0.2945707125211996</v>
      </c>
      <c r="V2997" s="29">
        <f ca="1">IF('Input Parameters'!$D$30="Beta",_xlfn.BETA.INV(U2997,'Input Parameters'!$L$30,'Input Parameters'!$M$30,'Input Parameters'!$J$30,'Input Parameters'!$K$30),IF('Input Parameters'!$D$30="LogNorm",_xlfn.LOGNORM.INV(U2997,'Input Parameters'!$H$30,'Input Parameters'!$I$30)))</f>
        <v>0.80753273680261139</v>
      </c>
      <c r="W2997" s="2">
        <f ca="1">N2997+(P2997-N2997)*(1-ERF((T2997-R2997)/(2*SQRT(L2997*'Input Parameters'!$E$31))))</f>
        <v>0.32148863036826381</v>
      </c>
      <c r="X2997">
        <f t="shared" ca="1" si="398"/>
        <v>1</v>
      </c>
      <c r="Y2997" s="7"/>
    </row>
    <row r="2998" spans="1:25" ht="15" customHeight="1" x14ac:dyDescent="0.3">
      <c r="A2998" s="130">
        <v>2991</v>
      </c>
      <c r="B2998" s="10">
        <f t="shared" ca="1" si="390"/>
        <v>0.72601779131198341</v>
      </c>
      <c r="C2998" s="57">
        <f ca="1">_xlfn.NORM.INV(B2998,'Input Parameters'!$E$19,'Input Parameters'!$F$19)</f>
        <v>618.06871462415086</v>
      </c>
      <c r="D2998" s="10">
        <f t="shared" ca="1" si="391"/>
        <v>0.71656841871217858</v>
      </c>
      <c r="E2998" s="59">
        <f ca="1">IF(_xlfn.NORM.INV(D2998,'Input Parameters'!$E$20,'Input Parameters'!$F$20)&lt;3500,3500,IF(_xlfn.NORM.INV(D2998,'Input Parameters'!$E$20,'Input Parameters'!$F$20)&gt;5500,5500,_xlfn.NORM.INV(D2998,'Input Parameters'!$E$20,'Input Parameters'!$F$20)))</f>
        <v>5200.8741590982418</v>
      </c>
      <c r="F2998" s="10">
        <f t="shared" ca="1" si="392"/>
        <v>0.776151373977643</v>
      </c>
      <c r="G2998" s="61">
        <f ca="1">_xlfn.NORM.INV(F2998,'Input Parameters'!$E$21,'Input Parameters'!$F$21)</f>
        <v>290.81778081858721</v>
      </c>
      <c r="H2998" s="54">
        <f ca="1">EXP(E2998*(1/'Input Parameters'!$E$22-1/G2998))</f>
        <v>0.87529487199843892</v>
      </c>
      <c r="I2998" s="10">
        <f t="shared" ca="1" si="393"/>
        <v>0.59724557327919736</v>
      </c>
      <c r="J2998" s="29">
        <f ca="1">_xlfn.BETA.INV(I2998,'Input Parameters'!$L$24,'Input Parameters'!$M$24,'Input Parameters'!$J$24,'Input Parameters'!$K$24)</f>
        <v>0.64628309378468085</v>
      </c>
      <c r="K2998" s="156">
        <f ca="1">('Input Parameters'!$E$25/'Input Parameters'!$E$31)^$J2998</f>
        <v>9.6950229987915661E-3</v>
      </c>
      <c r="L2998" s="66">
        <f ca="1">$H2998*$C2998*'Input Parameters'!$E$23*K2998</f>
        <v>5.2449335318845414</v>
      </c>
      <c r="M2998" s="23">
        <f t="shared" ca="1" si="394"/>
        <v>0.76296802045411261</v>
      </c>
      <c r="N2998" s="15">
        <f ca="1">_xlfn.NORM.INV(M2998,'Input Parameters'!$E$26,'Input Parameters'!$F$26)</f>
        <v>4.9033530663436339E-2</v>
      </c>
      <c r="O2998" s="8">
        <f t="shared" ca="1" si="395"/>
        <v>0.17673262384827881</v>
      </c>
      <c r="P2998" s="29">
        <f ca="1">_xlfn.LOGNORM.INV(O2998,'Input Parameters'!$H$27,'Input Parameters'!$I$27)</f>
        <v>0.94431425142457803</v>
      </c>
      <c r="Q2998" s="10"/>
      <c r="R2998" s="15">
        <f>'Input Parameters'!$E$28</f>
        <v>12.7</v>
      </c>
      <c r="S2998" s="10">
        <f t="shared" ca="1" si="396"/>
        <v>0.57290437176066733</v>
      </c>
      <c r="T2998" s="25">
        <f ca="1">_xlfn.LOGNORM.INV(S2998,'Input Parameters'!$H$29,'Input Parameters'!$I$29)</f>
        <v>59.445794902845776</v>
      </c>
      <c r="U2998" s="10">
        <f t="shared" ca="1" si="397"/>
        <v>0.85592457920668452</v>
      </c>
      <c r="V2998" s="29">
        <f ca="1">IF('Input Parameters'!$D$30="Beta",_xlfn.BETA.INV(U2998,'Input Parameters'!$L$30,'Input Parameters'!$M$30,'Input Parameters'!$J$30,'Input Parameters'!$K$30),IF('Input Parameters'!$D$30="LogNorm",_xlfn.LOGNORM.INV(U2998,'Input Parameters'!$H$30,'Input Parameters'!$I$30)))</f>
        <v>1.5190355150857515</v>
      </c>
      <c r="W2998" s="2">
        <f ca="1">N2998+(P2998-N2998)*(1-ERF((T2998-R2998)/(2*SQRT(L2998*'Input Parameters'!$E$31))))</f>
        <v>0.18237224996600676</v>
      </c>
      <c r="X2998">
        <f t="shared" ca="1" si="398"/>
        <v>1</v>
      </c>
      <c r="Y2998" s="7"/>
    </row>
    <row r="2999" spans="1:25" ht="15" customHeight="1" x14ac:dyDescent="0.3">
      <c r="A2999" s="130">
        <v>2992</v>
      </c>
      <c r="B2999" s="10">
        <f t="shared" ca="1" si="390"/>
        <v>0.22941057055874192</v>
      </c>
      <c r="C2999" s="57">
        <f ca="1">_xlfn.NORM.INV(B2999,'Input Parameters'!$E$19,'Input Parameters'!$F$19)</f>
        <v>504.70329540234928</v>
      </c>
      <c r="D2999" s="10">
        <f t="shared" ca="1" si="391"/>
        <v>0.11648813854855311</v>
      </c>
      <c r="E2999" s="59">
        <f ca="1">IF(_xlfn.NORM.INV(D2999,'Input Parameters'!$E$20,'Input Parameters'!$F$20)&lt;3500,3500,IF(_xlfn.NORM.INV(D2999,'Input Parameters'!$E$20,'Input Parameters'!$F$20)&gt;5500,5500,_xlfn.NORM.INV(D2999,'Input Parameters'!$E$20,'Input Parameters'!$F$20)))</f>
        <v>3965.0910451529717</v>
      </c>
      <c r="F2999" s="10">
        <f t="shared" ca="1" si="392"/>
        <v>0.96068675990697772</v>
      </c>
      <c r="G2999" s="61">
        <f ca="1">_xlfn.NORM.INV(F2999,'Input Parameters'!$E$21,'Input Parameters'!$F$21)</f>
        <v>298.67347437496795</v>
      </c>
      <c r="H2999" s="54">
        <f ca="1">EXP(E2999*(1/'Input Parameters'!$E$22-1/G2999))</f>
        <v>1.2931253784695842</v>
      </c>
      <c r="I2999" s="10">
        <f t="shared" ca="1" si="393"/>
        <v>6.805109770427531E-2</v>
      </c>
      <c r="J2999" s="29">
        <f ca="1">_xlfn.BETA.INV(I2999,'Input Parameters'!$L$24,'Input Parameters'!$M$24,'Input Parameters'!$J$24,'Input Parameters'!$K$24)</f>
        <v>0.3643952210730832</v>
      </c>
      <c r="K2999" s="156">
        <f ca="1">('Input Parameters'!$E$25/'Input Parameters'!$E$31)^$J2999</f>
        <v>7.3240516308669276E-2</v>
      </c>
      <c r="L2999" s="66">
        <f ca="1">$H2999*$C2999*'Input Parameters'!$E$23*K2999</f>
        <v>47.80003039104389</v>
      </c>
      <c r="M2999" s="23">
        <f t="shared" ca="1" si="394"/>
        <v>0.54650542060942842</v>
      </c>
      <c r="N2999" s="15">
        <f ca="1">_xlfn.NORM.INV(M2999,'Input Parameters'!$E$26,'Input Parameters'!$F$26)</f>
        <v>3.6453578695778248E-2</v>
      </c>
      <c r="O2999" s="8">
        <f t="shared" ca="1" si="395"/>
        <v>0.93490881283669125</v>
      </c>
      <c r="P2999" s="29">
        <f ca="1">_xlfn.LOGNORM.INV(O2999,'Input Parameters'!$H$27,'Input Parameters'!$I$27)</f>
        <v>2.780829182507556</v>
      </c>
      <c r="Q2999" s="10"/>
      <c r="R2999" s="15">
        <f>'Input Parameters'!$E$28</f>
        <v>12.7</v>
      </c>
      <c r="S2999" s="10">
        <f t="shared" ca="1" si="396"/>
        <v>0.69465483412616014</v>
      </c>
      <c r="T2999" s="25">
        <f ca="1">_xlfn.LOGNORM.INV(S2999,'Input Parameters'!$H$29,'Input Parameters'!$I$29)</f>
        <v>61.657140860012376</v>
      </c>
      <c r="U2999" s="10">
        <f t="shared" ca="1" si="397"/>
        <v>0.56695117400032546</v>
      </c>
      <c r="V2999" s="29">
        <f ca="1">IF('Input Parameters'!$D$30="Beta",_xlfn.BETA.INV(U2999,'Input Parameters'!$L$30,'Input Parameters'!$M$30,'Input Parameters'!$J$30,'Input Parameters'!$K$30),IF('Input Parameters'!$D$30="LogNorm",_xlfn.LOGNORM.INV(U2999,'Input Parameters'!$H$30,'Input Parameters'!$I$30)))</f>
        <v>1.0679066141786722</v>
      </c>
      <c r="W2999" s="2">
        <f ca="1">N2999+(P2999-N2999)*(1-ERF((T2999-R2999)/(2*SQRT(L2999*'Input Parameters'!$E$31))))</f>
        <v>1.7285660540218797</v>
      </c>
      <c r="X2999">
        <f t="shared" ca="1" si="398"/>
        <v>0</v>
      </c>
      <c r="Y2999" s="7"/>
    </row>
    <row r="3000" spans="1:25" ht="15" customHeight="1" x14ac:dyDescent="0.3">
      <c r="A3000" s="130">
        <v>2993</v>
      </c>
      <c r="B3000" s="10">
        <f t="shared" ca="1" si="390"/>
        <v>0.22388740871095625</v>
      </c>
      <c r="C3000" s="57">
        <f ca="1">_xlfn.NORM.INV(B3000,'Input Parameters'!$E$19,'Input Parameters'!$F$19)</f>
        <v>503.15351820174999</v>
      </c>
      <c r="D3000" s="10">
        <f t="shared" ca="1" si="391"/>
        <v>0.38919873914169356</v>
      </c>
      <c r="E3000" s="59">
        <f ca="1">IF(_xlfn.NORM.INV(D3000,'Input Parameters'!$E$20,'Input Parameters'!$F$20)&lt;3500,3500,IF(_xlfn.NORM.INV(D3000,'Input Parameters'!$E$20,'Input Parameters'!$F$20)&gt;5500,5500,_xlfn.NORM.INV(D3000,'Input Parameters'!$E$20,'Input Parameters'!$F$20)))</f>
        <v>4603.0143958459303</v>
      </c>
      <c r="F3000" s="10">
        <f t="shared" ca="1" si="392"/>
        <v>8.2616958145097064E-2</v>
      </c>
      <c r="G3000" s="61">
        <f ca="1">_xlfn.NORM.INV(F3000,'Input Parameters'!$E$21,'Input Parameters'!$F$21)</f>
        <v>273.94281991312204</v>
      </c>
      <c r="H3000" s="54">
        <f ca="1">EXP(E3000*(1/'Input Parameters'!$E$22-1/G3000))</f>
        <v>0.33524878137151787</v>
      </c>
      <c r="I3000" s="10">
        <f t="shared" ca="1" si="393"/>
        <v>0.42062307757396533</v>
      </c>
      <c r="J3000" s="29">
        <f ca="1">_xlfn.BETA.INV(I3000,'Input Parameters'!$L$24,'Input Parameters'!$M$24,'Input Parameters'!$J$24,'Input Parameters'!$K$24)</f>
        <v>0.57461520709296632</v>
      </c>
      <c r="K3000" s="156">
        <f ca="1">('Input Parameters'!$E$25/'Input Parameters'!$E$31)^$J3000</f>
        <v>1.6211577809259452E-2</v>
      </c>
      <c r="L3000" s="66">
        <f ca="1">$H3000*$C3000*'Input Parameters'!$E$23*K3000</f>
        <v>2.7345949453174474</v>
      </c>
      <c r="M3000" s="23">
        <f t="shared" ca="1" si="394"/>
        <v>0.55176336052026431</v>
      </c>
      <c r="N3000" s="15">
        <f ca="1">_xlfn.NORM.INV(M3000,'Input Parameters'!$E$26,'Input Parameters'!$F$26)</f>
        <v>3.6732472433551211E-2</v>
      </c>
      <c r="O3000" s="8">
        <f t="shared" ca="1" si="395"/>
        <v>0.80260383729317575</v>
      </c>
      <c r="P3000" s="29">
        <f ca="1">_xlfn.LOGNORM.INV(O3000,'Input Parameters'!$H$27,'Input Parameters'!$I$27)</f>
        <v>2.0744277185427777</v>
      </c>
      <c r="Q3000" s="10"/>
      <c r="R3000" s="15">
        <f>'Input Parameters'!$E$28</f>
        <v>12.7</v>
      </c>
      <c r="S3000" s="10">
        <f t="shared" ca="1" si="396"/>
        <v>0.66711105771065549</v>
      </c>
      <c r="T3000" s="25">
        <f ca="1">_xlfn.LOGNORM.INV(S3000,'Input Parameters'!$H$29,'Input Parameters'!$I$29)</f>
        <v>61.125459443449593</v>
      </c>
      <c r="U3000" s="10">
        <f t="shared" ca="1" si="397"/>
        <v>0.34707214904516603</v>
      </c>
      <c r="V3000" s="29">
        <f ca="1">IF('Input Parameters'!$D$30="Beta",_xlfn.BETA.INV(U3000,'Input Parameters'!$L$30,'Input Parameters'!$M$30,'Input Parameters'!$J$30,'Input Parameters'!$K$30),IF('Input Parameters'!$D$30="LogNorm",_xlfn.LOGNORM.INV(U3000,'Input Parameters'!$H$30,'Input Parameters'!$I$30)))</f>
        <v>0.85567503361320962</v>
      </c>
      <c r="W3000" s="2">
        <f ca="1">N3000+(P3000-N3000)*(1-ERF((T3000-R3000)/(2*SQRT(L3000*'Input Parameters'!$E$31))))</f>
        <v>0.11495763772955322</v>
      </c>
      <c r="X3000">
        <f t="shared" ca="1" si="398"/>
        <v>1</v>
      </c>
      <c r="Y3000" s="7"/>
    </row>
    <row r="3001" spans="1:25" ht="15" customHeight="1" x14ac:dyDescent="0.3">
      <c r="A3001" s="130">
        <v>2994</v>
      </c>
      <c r="B3001" s="10">
        <f t="shared" ca="1" si="390"/>
        <v>0.15226335320512308</v>
      </c>
      <c r="C3001" s="57">
        <f ca="1">_xlfn.NORM.INV(B3001,'Input Parameters'!$E$19,'Input Parameters'!$F$19)</f>
        <v>480.53756318270769</v>
      </c>
      <c r="D3001" s="10">
        <f t="shared" ca="1" si="391"/>
        <v>0.6177049510514907</v>
      </c>
      <c r="E3001" s="59">
        <f ca="1">IF(_xlfn.NORM.INV(D3001,'Input Parameters'!$E$20,'Input Parameters'!$F$20)&lt;3500,3500,IF(_xlfn.NORM.INV(D3001,'Input Parameters'!$E$20,'Input Parameters'!$F$20)&gt;5500,5500,_xlfn.NORM.INV(D3001,'Input Parameters'!$E$20,'Input Parameters'!$F$20)))</f>
        <v>5009.6210731907959</v>
      </c>
      <c r="F3001" s="10">
        <f t="shared" ca="1" si="392"/>
        <v>0.66340385358590093</v>
      </c>
      <c r="G3001" s="61">
        <f ca="1">_xlfn.NORM.INV(F3001,'Input Parameters'!$E$21,'Input Parameters'!$F$21)</f>
        <v>288.16511879161015</v>
      </c>
      <c r="H3001" s="54">
        <f ca="1">EXP(E3001*(1/'Input Parameters'!$E$22-1/G3001))</f>
        <v>0.75061102644069766</v>
      </c>
      <c r="I3001" s="10">
        <f t="shared" ca="1" si="393"/>
        <v>0.29077382657417172</v>
      </c>
      <c r="J3001" s="29">
        <f ca="1">_xlfn.BETA.INV(I3001,'Input Parameters'!$L$24,'Input Parameters'!$M$24,'Input Parameters'!$J$24,'Input Parameters'!$K$24)</f>
        <v>0.51672947887192666</v>
      </c>
      <c r="K3001" s="156">
        <f ca="1">('Input Parameters'!$E$25/'Input Parameters'!$E$31)^$J3001</f>
        <v>2.4556380057841103E-2</v>
      </c>
      <c r="L3001" s="66">
        <f ca="1">$H3001*$C3001*'Input Parameters'!$E$23*K3001</f>
        <v>8.8574075479082577</v>
      </c>
      <c r="M3001" s="23">
        <f t="shared" ca="1" si="394"/>
        <v>0.44979453782209722</v>
      </c>
      <c r="N3001" s="15">
        <f ca="1">_xlfn.NORM.INV(M3001,'Input Parameters'!$E$26,'Input Parameters'!$F$26)</f>
        <v>3.1350210267132216E-2</v>
      </c>
      <c r="O3001" s="8">
        <f t="shared" ca="1" si="395"/>
        <v>0.77815014207153876</v>
      </c>
      <c r="P3001" s="29">
        <f ca="1">_xlfn.LOGNORM.INV(O3001,'Input Parameters'!$H$27,'Input Parameters'!$I$27)</f>
        <v>1.9978693222893462</v>
      </c>
      <c r="Q3001" s="10"/>
      <c r="R3001" s="15">
        <f>'Input Parameters'!$E$28</f>
        <v>12.7</v>
      </c>
      <c r="S3001" s="10">
        <f t="shared" ca="1" si="396"/>
        <v>0.96589959505165879</v>
      </c>
      <c r="T3001" s="25">
        <f ca="1">_xlfn.LOGNORM.INV(S3001,'Input Parameters'!$H$29,'Input Parameters'!$I$29)</f>
        <v>71.46317436580226</v>
      </c>
      <c r="U3001" s="10">
        <f t="shared" ca="1" si="397"/>
        <v>0.44359760511776924</v>
      </c>
      <c r="V3001" s="29">
        <f ca="1">IF('Input Parameters'!$D$30="Beta",_xlfn.BETA.INV(U3001,'Input Parameters'!$L$30,'Input Parameters'!$M$30,'Input Parameters'!$J$30,'Input Parameters'!$K$30),IF('Input Parameters'!$D$30="LogNorm",_xlfn.LOGNORM.INV(U3001,'Input Parameters'!$H$30,'Input Parameters'!$I$30)))</f>
        <v>0.94484650869050291</v>
      </c>
      <c r="W3001" s="2">
        <f ca="1">N3001+(P3001-N3001)*(1-ERF((T3001-R3001)/(2*SQRT(L3001*'Input Parameters'!$E$31))))</f>
        <v>0.35123331414854658</v>
      </c>
      <c r="X3001">
        <f t="shared" ca="1" si="398"/>
        <v>1</v>
      </c>
      <c r="Y3001" s="7"/>
    </row>
    <row r="3002" spans="1:25" ht="15" customHeight="1" x14ac:dyDescent="0.3">
      <c r="A3002" s="130">
        <v>2995</v>
      </c>
      <c r="B3002" s="10">
        <f t="shared" ca="1" si="390"/>
        <v>0.25274078259266752</v>
      </c>
      <c r="C3002" s="57">
        <f ca="1">_xlfn.NORM.INV(B3002,'Input Parameters'!$E$19,'Input Parameters'!$F$19)</f>
        <v>511.03231514866764</v>
      </c>
      <c r="D3002" s="10">
        <f t="shared" ca="1" si="391"/>
        <v>0.14875211879393035</v>
      </c>
      <c r="E3002" s="59">
        <f ca="1">IF(_xlfn.NORM.INV(D3002,'Input Parameters'!$E$20,'Input Parameters'!$F$20)&lt;3500,3500,IF(_xlfn.NORM.INV(D3002,'Input Parameters'!$E$20,'Input Parameters'!$F$20)&gt;5500,5500,_xlfn.NORM.INV(D3002,'Input Parameters'!$E$20,'Input Parameters'!$F$20)))</f>
        <v>4070.7397334678362</v>
      </c>
      <c r="F3002" s="10">
        <f t="shared" ca="1" si="392"/>
        <v>0.52426057356426048</v>
      </c>
      <c r="G3002" s="61">
        <f ca="1">_xlfn.NORM.INV(F3002,'Input Parameters'!$E$21,'Input Parameters'!$F$21)</f>
        <v>285.32827919345601</v>
      </c>
      <c r="H3002" s="54">
        <f ca="1">EXP(E3002*(1/'Input Parameters'!$E$22-1/G3002))</f>
        <v>0.68828364219692895</v>
      </c>
      <c r="I3002" s="10">
        <f t="shared" ca="1" si="393"/>
        <v>0.16251422857033337</v>
      </c>
      <c r="J3002" s="29">
        <f ca="1">_xlfn.BETA.INV(I3002,'Input Parameters'!$L$24,'Input Parameters'!$M$24,'Input Parameters'!$J$24,'Input Parameters'!$K$24)</f>
        <v>0.44525506649959701</v>
      </c>
      <c r="K3002" s="156">
        <f ca="1">('Input Parameters'!$E$25/'Input Parameters'!$E$31)^$J3002</f>
        <v>4.1005114753392857E-2</v>
      </c>
      <c r="L3002" s="66">
        <f ca="1">$H3002*$C3002*'Input Parameters'!$E$23*K3002</f>
        <v>14.422941547906413</v>
      </c>
      <c r="M3002" s="23">
        <f t="shared" ca="1" si="394"/>
        <v>0.60461256279172981</v>
      </c>
      <c r="N3002" s="15">
        <f ca="1">_xlfn.NORM.INV(M3002,'Input Parameters'!$E$26,'Input Parameters'!$F$26)</f>
        <v>3.9571395148117527E-2</v>
      </c>
      <c r="O3002" s="8">
        <f t="shared" ca="1" si="395"/>
        <v>0.6272799616952226</v>
      </c>
      <c r="P3002" s="29">
        <f ca="1">_xlfn.LOGNORM.INV(O3002,'Input Parameters'!$H$27,'Input Parameters'!$I$27)</f>
        <v>1.6435262087317626</v>
      </c>
      <c r="Q3002" s="10"/>
      <c r="R3002" s="15">
        <f>'Input Parameters'!$E$28</f>
        <v>12.7</v>
      </c>
      <c r="S3002" s="10">
        <f t="shared" ca="1" si="396"/>
        <v>0.32049997680319164</v>
      </c>
      <c r="T3002" s="25">
        <f ca="1">_xlfn.LOGNORM.INV(S3002,'Input Parameters'!$H$29,'Input Parameters'!$I$29)</f>
        <v>55.261635271265234</v>
      </c>
      <c r="U3002" s="10">
        <f t="shared" ca="1" si="397"/>
        <v>0.47535037411560199</v>
      </c>
      <c r="V3002" s="29">
        <f ca="1">IF('Input Parameters'!$D$30="Beta",_xlfn.BETA.INV(U3002,'Input Parameters'!$L$30,'Input Parameters'!$M$30,'Input Parameters'!$J$30,'Input Parameters'!$K$30),IF('Input Parameters'!$D$30="LogNorm",_xlfn.LOGNORM.INV(U3002,'Input Parameters'!$H$30,'Input Parameters'!$I$30)))</f>
        <v>0.97513987633884247</v>
      </c>
      <c r="W3002" s="2">
        <f ca="1">N3002+(P3002-N3002)*(1-ERF((T3002-R3002)/(2*SQRT(L3002*'Input Parameters'!$E$31))))</f>
        <v>0.72621407561707252</v>
      </c>
      <c r="X3002">
        <f t="shared" ca="1" si="398"/>
        <v>1</v>
      </c>
      <c r="Y3002" s="7"/>
    </row>
    <row r="3003" spans="1:25" ht="15" customHeight="1" x14ac:dyDescent="0.3">
      <c r="A3003" s="130">
        <v>2996</v>
      </c>
      <c r="B3003" s="10">
        <f t="shared" ca="1" si="390"/>
        <v>0.13746812979317158</v>
      </c>
      <c r="C3003" s="57">
        <f ca="1">_xlfn.NORM.INV(B3003,'Input Parameters'!$E$19,'Input Parameters'!$F$19)</f>
        <v>475.0458292322117</v>
      </c>
      <c r="D3003" s="10">
        <f t="shared" ca="1" si="391"/>
        <v>0.41647242161820786</v>
      </c>
      <c r="E3003" s="59">
        <f ca="1">IF(_xlfn.NORM.INV(D3003,'Input Parameters'!$E$20,'Input Parameters'!$F$20)&lt;3500,3500,IF(_xlfn.NORM.INV(D3003,'Input Parameters'!$E$20,'Input Parameters'!$F$20)&gt;5500,5500,_xlfn.NORM.INV(D3003,'Input Parameters'!$E$20,'Input Parameters'!$F$20)))</f>
        <v>4652.351645517354</v>
      </c>
      <c r="F3003" s="10">
        <f t="shared" ca="1" si="392"/>
        <v>0.27455761459680028</v>
      </c>
      <c r="G3003" s="61">
        <f ca="1">_xlfn.NORM.INV(F3003,'Input Parameters'!$E$21,'Input Parameters'!$F$21)</f>
        <v>280.14118041124067</v>
      </c>
      <c r="H3003" s="54">
        <f ca="1">EXP(E3003*(1/'Input Parameters'!$E$22-1/G3003))</f>
        <v>0.48247086944050177</v>
      </c>
      <c r="I3003" s="10">
        <f t="shared" ca="1" si="393"/>
        <v>0.73030579166748577</v>
      </c>
      <c r="J3003" s="29">
        <f ca="1">_xlfn.BETA.INV(I3003,'Input Parameters'!$L$24,'Input Parameters'!$M$24,'Input Parameters'!$J$24,'Input Parameters'!$K$24)</f>
        <v>0.70210089824681632</v>
      </c>
      <c r="K3003" s="156">
        <f ca="1">('Input Parameters'!$E$25/'Input Parameters'!$E$31)^$J3003</f>
        <v>6.4960933726824991E-3</v>
      </c>
      <c r="L3003" s="66">
        <f ca="1">$H3003*$C3003*'Input Parameters'!$E$23*K3003</f>
        <v>1.4888771501766149</v>
      </c>
      <c r="M3003" s="23">
        <f t="shared" ca="1" si="394"/>
        <v>0.42655490441800259</v>
      </c>
      <c r="N3003" s="15">
        <f ca="1">_xlfn.NORM.INV(M3003,'Input Parameters'!$E$26,'Input Parameters'!$F$26)</f>
        <v>3.0111807794327209E-2</v>
      </c>
      <c r="O3003" s="8">
        <f t="shared" ca="1" si="395"/>
        <v>0.4255841860581776</v>
      </c>
      <c r="P3003" s="29">
        <f ca="1">_xlfn.LOGNORM.INV(O3003,'Input Parameters'!$H$27,'Input Parameters'!$I$27)</f>
        <v>1.310230752629709</v>
      </c>
      <c r="Q3003" s="10"/>
      <c r="R3003" s="15">
        <f>'Input Parameters'!$E$28</f>
        <v>12.7</v>
      </c>
      <c r="S3003" s="10">
        <f t="shared" ca="1" si="396"/>
        <v>0.23189288332485258</v>
      </c>
      <c r="T3003" s="25">
        <f ca="1">_xlfn.LOGNORM.INV(S3003,'Input Parameters'!$H$29,'Input Parameters'!$I$29)</f>
        <v>53.633700359390438</v>
      </c>
      <c r="U3003" s="10">
        <f t="shared" ca="1" si="397"/>
        <v>0.96582722371841767</v>
      </c>
      <c r="V3003" s="29">
        <f ca="1">IF('Input Parameters'!$D$30="Beta",_xlfn.BETA.INV(U3003,'Input Parameters'!$L$30,'Input Parameters'!$M$30,'Input Parameters'!$J$30,'Input Parameters'!$K$30),IF('Input Parameters'!$D$30="LogNorm",_xlfn.LOGNORM.INV(U3003,'Input Parameters'!$H$30,'Input Parameters'!$I$30)))</f>
        <v>2.0503063343250316</v>
      </c>
      <c r="W3003" s="2">
        <f ca="1">N3003+(P3003-N3003)*(1-ERF((T3003-R3003)/(2*SQRT(L3003*'Input Parameters'!$E$31))))</f>
        <v>5.2752460285662064E-2</v>
      </c>
      <c r="X3003">
        <f t="shared" ca="1" si="398"/>
        <v>1</v>
      </c>
      <c r="Y3003" s="7"/>
    </row>
    <row r="3004" spans="1:25" ht="15" customHeight="1" x14ac:dyDescent="0.3">
      <c r="A3004" s="130">
        <v>2997</v>
      </c>
      <c r="B3004" s="10">
        <f t="shared" ca="1" si="390"/>
        <v>0.66596645968534551</v>
      </c>
      <c r="C3004" s="57">
        <f ca="1">_xlfn.NORM.INV(B3004,'Input Parameters'!$E$19,'Input Parameters'!$F$19)</f>
        <v>603.5337971711964</v>
      </c>
      <c r="D3004" s="10">
        <f t="shared" ca="1" si="391"/>
        <v>7.7946785786335737E-2</v>
      </c>
      <c r="E3004" s="59">
        <f ca="1">IF(_xlfn.NORM.INV(D3004,'Input Parameters'!$E$20,'Input Parameters'!$F$20)&lt;3500,3500,IF(_xlfn.NORM.INV(D3004,'Input Parameters'!$E$20,'Input Parameters'!$F$20)&gt;5500,5500,_xlfn.NORM.INV(D3004,'Input Parameters'!$E$20,'Input Parameters'!$F$20)))</f>
        <v>3806.6869274527062</v>
      </c>
      <c r="F3004" s="10">
        <f t="shared" ca="1" si="392"/>
        <v>0.15276849551689087</v>
      </c>
      <c r="G3004" s="61">
        <f ca="1">_xlfn.NORM.INV(F3004,'Input Parameters'!$E$21,'Input Parameters'!$F$21)</f>
        <v>276.79639466979108</v>
      </c>
      <c r="H3004" s="54">
        <f ca="1">EXP(E3004*(1/'Input Parameters'!$E$22-1/G3004))</f>
        <v>0.46740682786923399</v>
      </c>
      <c r="I3004" s="10">
        <f t="shared" ca="1" si="393"/>
        <v>0.48410760267432673</v>
      </c>
      <c r="J3004" s="29">
        <f ca="1">_xlfn.BETA.INV(I3004,'Input Parameters'!$L$24,'Input Parameters'!$M$24,'Input Parameters'!$J$24,'Input Parameters'!$K$24)</f>
        <v>0.60073101847459476</v>
      </c>
      <c r="K3004" s="156">
        <f ca="1">('Input Parameters'!$E$25/'Input Parameters'!$E$31)^$J3004</f>
        <v>1.3441980020521365E-2</v>
      </c>
      <c r="L3004" s="66">
        <f ca="1">$H3004*$C3004*'Input Parameters'!$E$23*K3004</f>
        <v>3.7919263446925182</v>
      </c>
      <c r="M3004" s="23">
        <f t="shared" ca="1" si="394"/>
        <v>0.89422645089166131</v>
      </c>
      <c r="N3004" s="15">
        <f ca="1">_xlfn.NORM.INV(M3004,'Input Parameters'!$E$26,'Input Parameters'!$F$26)</f>
        <v>6.0235774994831112E-2</v>
      </c>
      <c r="O3004" s="8">
        <f t="shared" ca="1" si="395"/>
        <v>0.87520743667021128</v>
      </c>
      <c r="P3004" s="29">
        <f ca="1">_xlfn.LOGNORM.INV(O3004,'Input Parameters'!$H$27,'Input Parameters'!$I$27)</f>
        <v>2.3692776706700962</v>
      </c>
      <c r="Q3004" s="10"/>
      <c r="R3004" s="15">
        <f>'Input Parameters'!$E$28</f>
        <v>12.7</v>
      </c>
      <c r="S3004" s="10">
        <f t="shared" ca="1" si="396"/>
        <v>0.78586277685017214</v>
      </c>
      <c r="T3004" s="25">
        <f ca="1">_xlfn.LOGNORM.INV(S3004,'Input Parameters'!$H$29,'Input Parameters'!$I$29)</f>
        <v>63.648074390401689</v>
      </c>
      <c r="U3004" s="10">
        <f t="shared" ca="1" si="397"/>
        <v>0.55480286394351586</v>
      </c>
      <c r="V3004" s="29">
        <f ca="1">IF('Input Parameters'!$D$30="Beta",_xlfn.BETA.INV(U3004,'Input Parameters'!$L$30,'Input Parameters'!$M$30,'Input Parameters'!$J$30,'Input Parameters'!$K$30),IF('Input Parameters'!$D$30="LogNorm",_xlfn.LOGNORM.INV(U3004,'Input Parameters'!$H$30,'Input Parameters'!$I$30)))</f>
        <v>1.0550094448111882</v>
      </c>
      <c r="W3004" s="2">
        <f ca="1">N3004+(P3004-N3004)*(1-ERF((T3004-R3004)/(2*SQRT(L3004*'Input Parameters'!$E$31))))</f>
        <v>0.20872271766278833</v>
      </c>
      <c r="X3004">
        <f t="shared" ca="1" si="398"/>
        <v>1</v>
      </c>
      <c r="Y3004" s="7"/>
    </row>
    <row r="3005" spans="1:25" ht="15" customHeight="1" x14ac:dyDescent="0.3">
      <c r="A3005" s="130">
        <v>2998</v>
      </c>
      <c r="B3005" s="10">
        <f t="shared" ca="1" si="390"/>
        <v>0.83135032340732673</v>
      </c>
      <c r="C3005" s="57">
        <f ca="1">_xlfn.NORM.INV(B3005,'Input Parameters'!$E$19,'Input Parameters'!$F$19)</f>
        <v>648.37901977959348</v>
      </c>
      <c r="D3005" s="10">
        <f t="shared" ca="1" si="391"/>
        <v>0.72768783876629706</v>
      </c>
      <c r="E3005" s="59">
        <f ca="1">IF(_xlfn.NORM.INV(D3005,'Input Parameters'!$E$20,'Input Parameters'!$F$20)&lt;3500,3500,IF(_xlfn.NORM.INV(D3005,'Input Parameters'!$E$20,'Input Parameters'!$F$20)&gt;5500,5500,_xlfn.NORM.INV(D3005,'Input Parameters'!$E$20,'Input Parameters'!$F$20)))</f>
        <v>5224.0845033861251</v>
      </c>
      <c r="F3005" s="10">
        <f t="shared" ca="1" si="392"/>
        <v>0.45098689290854765</v>
      </c>
      <c r="G3005" s="61">
        <f ca="1">_xlfn.NORM.INV(F3005,'Input Parameters'!$E$21,'Input Parameters'!$F$21)</f>
        <v>283.88189674989712</v>
      </c>
      <c r="H3005" s="54">
        <f ca="1">EXP(E3005*(1/'Input Parameters'!$E$22-1/G3005))</f>
        <v>0.56401382001933353</v>
      </c>
      <c r="I3005" s="10">
        <f t="shared" ca="1" si="393"/>
        <v>0.95721490283101807</v>
      </c>
      <c r="J3005" s="29">
        <f ca="1">_xlfn.BETA.INV(I3005,'Input Parameters'!$L$24,'Input Parameters'!$M$24,'Input Parameters'!$J$24,'Input Parameters'!$K$24)</f>
        <v>0.84247131025631938</v>
      </c>
      <c r="K3005" s="156">
        <f ca="1">('Input Parameters'!$E$25/'Input Parameters'!$E$31)^$J3005</f>
        <v>2.3732186802344303E-3</v>
      </c>
      <c r="L3005" s="66">
        <f ca="1">$H3005*$C3005*'Input Parameters'!$E$23*K3005</f>
        <v>0.86787355919817921</v>
      </c>
      <c r="M3005" s="23">
        <f t="shared" ca="1" si="394"/>
        <v>0.47891203011284189</v>
      </c>
      <c r="N3005" s="15">
        <f ca="1">_xlfn.NORM.INV(M3005,'Input Parameters'!$E$26,'Input Parameters'!$F$26)</f>
        <v>3.2889428818383803E-2</v>
      </c>
      <c r="O3005" s="8">
        <f t="shared" ca="1" si="395"/>
        <v>0.65125282298320764</v>
      </c>
      <c r="P3005" s="29">
        <f ca="1">_xlfn.LOGNORM.INV(O3005,'Input Parameters'!$H$27,'Input Parameters'!$I$27)</f>
        <v>1.6907619086466716</v>
      </c>
      <c r="Q3005" s="10"/>
      <c r="R3005" s="15">
        <f>'Input Parameters'!$E$28</f>
        <v>12.7</v>
      </c>
      <c r="S3005" s="10">
        <f t="shared" ca="1" si="396"/>
        <v>0.93705668949756404</v>
      </c>
      <c r="T3005" s="25">
        <f ca="1">_xlfn.LOGNORM.INV(S3005,'Input Parameters'!$H$29,'Input Parameters'!$I$29)</f>
        <v>69.14938477841892</v>
      </c>
      <c r="U3005" s="10">
        <f t="shared" ca="1" si="397"/>
        <v>0.91995516955984624</v>
      </c>
      <c r="V3005" s="29">
        <f ca="1">IF('Input Parameters'!$D$30="Beta",_xlfn.BETA.INV(U3005,'Input Parameters'!$L$30,'Input Parameters'!$M$30,'Input Parameters'!$J$30,'Input Parameters'!$K$30),IF('Input Parameters'!$D$30="LogNorm",_xlfn.LOGNORM.INV(U3005,'Input Parameters'!$H$30,'Input Parameters'!$I$30)))</f>
        <v>1.7387592697350795</v>
      </c>
      <c r="W3005" s="2">
        <f ca="1">N3005+(P3005-N3005)*(1-ERF((T3005-R3005)/(2*SQRT(L3005*'Input Parameters'!$E$31))))</f>
        <v>3.2919771520860432E-2</v>
      </c>
      <c r="X3005">
        <f t="shared" ca="1" si="398"/>
        <v>1</v>
      </c>
      <c r="Y3005" s="7"/>
    </row>
    <row r="3006" spans="1:25" ht="15" customHeight="1" x14ac:dyDescent="0.3">
      <c r="A3006" s="130">
        <v>2999</v>
      </c>
      <c r="B3006" s="10">
        <f t="shared" ca="1" si="390"/>
        <v>0.14322981103735388</v>
      </c>
      <c r="C3006" s="57">
        <f ca="1">_xlfn.NORM.INV(B3006,'Input Parameters'!$E$19,'Input Parameters'!$F$19)</f>
        <v>477.22972539791238</v>
      </c>
      <c r="D3006" s="10">
        <f t="shared" ca="1" si="391"/>
        <v>0.84935641523692273</v>
      </c>
      <c r="E3006" s="59">
        <f ca="1">IF(_xlfn.NORM.INV(D3006,'Input Parameters'!$E$20,'Input Parameters'!$F$20)&lt;3500,3500,IF(_xlfn.NORM.INV(D3006,'Input Parameters'!$E$20,'Input Parameters'!$F$20)&gt;5500,5500,_xlfn.NORM.INV(D3006,'Input Parameters'!$E$20,'Input Parameters'!$F$20)))</f>
        <v>5500</v>
      </c>
      <c r="F3006" s="10">
        <f t="shared" ca="1" si="392"/>
        <v>0.78967681715653149</v>
      </c>
      <c r="G3006" s="61">
        <f ca="1">_xlfn.NORM.INV(F3006,'Input Parameters'!$E$21,'Input Parameters'!$F$21)</f>
        <v>291.17966094426146</v>
      </c>
      <c r="H3006" s="54">
        <f ca="1">EXP(E3006*(1/'Input Parameters'!$E$22-1/G3006))</f>
        <v>0.88927311758576766</v>
      </c>
      <c r="I3006" s="10">
        <f t="shared" ca="1" si="393"/>
        <v>0.79153528931190875</v>
      </c>
      <c r="J3006" s="29">
        <f ca="1">_xlfn.BETA.INV(I3006,'Input Parameters'!$L$24,'Input Parameters'!$M$24,'Input Parameters'!$J$24,'Input Parameters'!$K$24)</f>
        <v>0.73056276295213984</v>
      </c>
      <c r="K3006" s="156">
        <f ca="1">('Input Parameters'!$E$25/'Input Parameters'!$E$31)^$J3006</f>
        <v>5.2964057587731534E-3</v>
      </c>
      <c r="L3006" s="66">
        <f ca="1">$H3006*$C3006*'Input Parameters'!$E$23*K3006</f>
        <v>2.2477287469739342</v>
      </c>
      <c r="M3006" s="23">
        <f t="shared" ca="1" si="394"/>
        <v>0.61643956298966152</v>
      </c>
      <c r="N3006" s="15">
        <f ca="1">_xlfn.NORM.INV(M3006,'Input Parameters'!$E$26,'Input Parameters'!$F$26)</f>
        <v>4.0219003073552376E-2</v>
      </c>
      <c r="O3006" s="8">
        <f t="shared" ca="1" si="395"/>
        <v>0.94523096944777174</v>
      </c>
      <c r="P3006" s="29">
        <f ca="1">_xlfn.LOGNORM.INV(O3006,'Input Parameters'!$H$27,'Input Parameters'!$I$27)</f>
        <v>2.8898082123408297</v>
      </c>
      <c r="Q3006" s="10"/>
      <c r="R3006" s="15">
        <f>'Input Parameters'!$E$28</f>
        <v>12.7</v>
      </c>
      <c r="S3006" s="10">
        <f t="shared" ca="1" si="396"/>
        <v>0.38895226421537843</v>
      </c>
      <c r="T3006" s="25">
        <f ca="1">_xlfn.LOGNORM.INV(S3006,'Input Parameters'!$H$29,'Input Parameters'!$I$29)</f>
        <v>56.416704420438428</v>
      </c>
      <c r="U3006" s="10">
        <f t="shared" ca="1" si="397"/>
        <v>0.95898964840149359</v>
      </c>
      <c r="V3006" s="29">
        <f ca="1">IF('Input Parameters'!$D$30="Beta",_xlfn.BETA.INV(U3006,'Input Parameters'!$L$30,'Input Parameters'!$M$30,'Input Parameters'!$J$30,'Input Parameters'!$K$30),IF('Input Parameters'!$D$30="LogNorm",_xlfn.LOGNORM.INV(U3006,'Input Parameters'!$H$30,'Input Parameters'!$I$30)))</f>
        <v>1.9837826406100638</v>
      </c>
      <c r="W3006" s="2">
        <f ca="1">N3006+(P3006-N3006)*(1-ERF((T3006-R3006)/(2*SQRT(L3006*'Input Parameters'!$E$31))))</f>
        <v>0.1519812643742664</v>
      </c>
      <c r="X3006">
        <f t="shared" ca="1" si="398"/>
        <v>1</v>
      </c>
      <c r="Y3006" s="7"/>
    </row>
    <row r="3007" spans="1:25" ht="15" customHeight="1" x14ac:dyDescent="0.3">
      <c r="A3007" s="130">
        <v>3000</v>
      </c>
      <c r="B3007" s="10">
        <f t="shared" ca="1" si="390"/>
        <v>0.11557199663847395</v>
      </c>
      <c r="C3007" s="57">
        <f ca="1">_xlfn.NORM.INV(B3007,'Input Parameters'!$E$19,'Input Parameters'!$F$19)</f>
        <v>466.11824885446867</v>
      </c>
      <c r="D3007" s="10">
        <f t="shared" ca="1" si="391"/>
        <v>0.99025612469647684</v>
      </c>
      <c r="E3007" s="59">
        <f ca="1">IF(_xlfn.NORM.INV(D3007,'Input Parameters'!$E$20,'Input Parameters'!$F$20)&lt;3500,3500,IF(_xlfn.NORM.INV(D3007,'Input Parameters'!$E$20,'Input Parameters'!$F$20)&gt;5500,5500,_xlfn.NORM.INV(D3007,'Input Parameters'!$E$20,'Input Parameters'!$F$20)))</f>
        <v>5500</v>
      </c>
      <c r="F3007" s="10">
        <f t="shared" ca="1" si="392"/>
        <v>0.33333831757582877</v>
      </c>
      <c r="G3007" s="61">
        <f ca="1">_xlfn.NORM.INV(F3007,'Input Parameters'!$E$21,'Input Parameters'!$F$21)</f>
        <v>281.46459117246246</v>
      </c>
      <c r="H3007" s="54">
        <f ca="1">EXP(E3007*(1/'Input Parameters'!$E$22-1/G3007))</f>
        <v>0.46333026513890696</v>
      </c>
      <c r="I3007" s="10">
        <f t="shared" ca="1" si="393"/>
        <v>0.40924056005610188</v>
      </c>
      <c r="J3007" s="29">
        <f ca="1">_xlfn.BETA.INV(I3007,'Input Parameters'!$L$24,'Input Parameters'!$M$24,'Input Parameters'!$J$24,'Input Parameters'!$K$24)</f>
        <v>0.5698303898888446</v>
      </c>
      <c r="K3007" s="156">
        <f ca="1">('Input Parameters'!$E$25/'Input Parameters'!$E$31)^$J3007</f>
        <v>1.677768586362129E-2</v>
      </c>
      <c r="L3007" s="66">
        <f ca="1">$H3007*$C3007*'Input Parameters'!$E$23*K3007</f>
        <v>3.6234213124927379</v>
      </c>
      <c r="M3007" s="23">
        <f t="shared" ca="1" si="394"/>
        <v>0.98951651610029834</v>
      </c>
      <c r="N3007" s="15">
        <f ca="1">_xlfn.NORM.INV(M3007,'Input Parameters'!$E$26,'Input Parameters'!$F$26)</f>
        <v>8.2480153923407157E-2</v>
      </c>
      <c r="O3007" s="8">
        <f t="shared" ca="1" si="395"/>
        <v>0.82187566275610269</v>
      </c>
      <c r="P3007" s="29">
        <f ca="1">_xlfn.LOGNORM.INV(O3007,'Input Parameters'!$H$27,'Input Parameters'!$I$27)</f>
        <v>2.1411696622091139</v>
      </c>
      <c r="Q3007" s="10"/>
      <c r="R3007" s="15">
        <f>'Input Parameters'!$E$28</f>
        <v>12.7</v>
      </c>
      <c r="S3007" s="10">
        <f t="shared" ca="1" si="396"/>
        <v>0.11971434223880917</v>
      </c>
      <c r="T3007" s="25">
        <f ca="1">_xlfn.LOGNORM.INV(S3007,'Input Parameters'!$H$29,'Input Parameters'!$I$29)</f>
        <v>51.026852463940287</v>
      </c>
      <c r="U3007" s="10">
        <f t="shared" ca="1" si="397"/>
        <v>0.69746052879340681</v>
      </c>
      <c r="V3007" s="29">
        <f ca="1">IF('Input Parameters'!$D$30="Beta",_xlfn.BETA.INV(U3007,'Input Parameters'!$L$30,'Input Parameters'!$M$30,'Input Parameters'!$J$30,'Input Parameters'!$K$30),IF('Input Parameters'!$D$30="LogNorm",_xlfn.LOGNORM.INV(U3007,'Input Parameters'!$H$30,'Input Parameters'!$I$30)))</f>
        <v>1.2252282115104982</v>
      </c>
      <c r="W3007" s="2">
        <f ca="1">N3007+(P3007-N3007)*(1-ERF((T3007-R3007)/(2*SQRT(L3007*'Input Parameters'!$E$31))))</f>
        <v>0.40059626444372232</v>
      </c>
      <c r="X3007">
        <f t="shared" ca="1" si="398"/>
        <v>1</v>
      </c>
      <c r="Y3007" s="7"/>
    </row>
    <row r="3008" spans="1:25" ht="15" customHeight="1" x14ac:dyDescent="0.3">
      <c r="A3008" s="130">
        <v>3001</v>
      </c>
      <c r="B3008" s="10">
        <f t="shared" ca="1" si="390"/>
        <v>0.76429808313201164</v>
      </c>
      <c r="C3008" s="57">
        <f ca="1">_xlfn.NORM.INV(B3008,'Input Parameters'!$E$19,'Input Parameters'!$F$19)</f>
        <v>628.15662962078841</v>
      </c>
      <c r="D3008" s="10">
        <f t="shared" ca="1" si="391"/>
        <v>0.166027230055379</v>
      </c>
      <c r="E3008" s="59">
        <f ca="1">IF(_xlfn.NORM.INV(D3008,'Input Parameters'!$E$20,'Input Parameters'!$F$20)&lt;3500,3500,IF(_xlfn.NORM.INV(D3008,'Input Parameters'!$E$20,'Input Parameters'!$F$20)&gt;5500,5500,_xlfn.NORM.INV(D3008,'Input Parameters'!$E$20,'Input Parameters'!$F$20)))</f>
        <v>4121.0111896599201</v>
      </c>
      <c r="F3008" s="10">
        <f t="shared" ca="1" si="392"/>
        <v>0.4980369550176994</v>
      </c>
      <c r="G3008" s="61">
        <f ca="1">_xlfn.NORM.INV(F3008,'Input Parameters'!$E$21,'Input Parameters'!$F$21)</f>
        <v>284.81132373883617</v>
      </c>
      <c r="H3008" s="54">
        <f ca="1">EXP(E3008*(1/'Input Parameters'!$E$22-1/G3008))</f>
        <v>0.66738862851857406</v>
      </c>
      <c r="I3008" s="10">
        <f t="shared" ca="1" si="393"/>
        <v>0.12699726847232551</v>
      </c>
      <c r="J3008" s="29">
        <f ca="1">_xlfn.BETA.INV(I3008,'Input Parameters'!$L$24,'Input Parameters'!$M$24,'Input Parameters'!$J$24,'Input Parameters'!$K$24)</f>
        <v>0.419807438050041</v>
      </c>
      <c r="K3008" s="156">
        <f ca="1">('Input Parameters'!$E$25/'Input Parameters'!$E$31)^$J3008</f>
        <v>4.9217368830714321E-2</v>
      </c>
      <c r="L3008" s="66">
        <f ca="1">$H3008*$C3008*'Input Parameters'!$E$23*K3008</f>
        <v>20.633131344605115</v>
      </c>
      <c r="M3008" s="23">
        <f t="shared" ca="1" si="394"/>
        <v>0.69708831693302786</v>
      </c>
      <c r="N3008" s="15">
        <f ca="1">_xlfn.NORM.INV(M3008,'Input Parameters'!$E$26,'Input Parameters'!$F$26)</f>
        <v>4.483693339580256E-2</v>
      </c>
      <c r="O3008" s="8">
        <f t="shared" ca="1" si="395"/>
        <v>0.34572685111998436</v>
      </c>
      <c r="P3008" s="29">
        <f ca="1">_xlfn.LOGNORM.INV(O3008,'Input Parameters'!$H$27,'Input Parameters'!$I$27)</f>
        <v>1.1943791227173242</v>
      </c>
      <c r="Q3008" s="10"/>
      <c r="R3008" s="15">
        <f>'Input Parameters'!$E$28</f>
        <v>12.7</v>
      </c>
      <c r="S3008" s="10">
        <f t="shared" ca="1" si="396"/>
        <v>0.40897260230115506</v>
      </c>
      <c r="T3008" s="25">
        <f ca="1">_xlfn.LOGNORM.INV(S3008,'Input Parameters'!$H$29,'Input Parameters'!$I$29)</f>
        <v>56.746162447888715</v>
      </c>
      <c r="U3008" s="10">
        <f t="shared" ca="1" si="397"/>
        <v>0.59039366803287907</v>
      </c>
      <c r="V3008" s="29">
        <f ca="1">IF('Input Parameters'!$D$30="Beta",_xlfn.BETA.INV(U3008,'Input Parameters'!$L$30,'Input Parameters'!$M$30,'Input Parameters'!$J$30,'Input Parameters'!$K$30),IF('Input Parameters'!$D$30="LogNorm",_xlfn.LOGNORM.INV(U3008,'Input Parameters'!$H$30,'Input Parameters'!$I$30)))</f>
        <v>1.0934496830106133</v>
      </c>
      <c r="W3008" s="2">
        <f ca="1">N3008+(P3008-N3008)*(1-ERF((T3008-R3008)/(2*SQRT(L3008*'Input Parameters'!$E$31))))</f>
        <v>0.61147599490210081</v>
      </c>
      <c r="X3008">
        <f t="shared" ca="1" si="398"/>
        <v>1</v>
      </c>
      <c r="Y3008" s="7"/>
    </row>
    <row r="3009" spans="1:25" ht="15" customHeight="1" x14ac:dyDescent="0.3">
      <c r="A3009" s="130">
        <v>3002</v>
      </c>
      <c r="B3009" s="10">
        <f t="shared" ca="1" si="390"/>
        <v>0.20966984600777583</v>
      </c>
      <c r="C3009" s="57">
        <f ca="1">_xlfn.NORM.INV(B3009,'Input Parameters'!$E$19,'Input Parameters'!$F$19)</f>
        <v>499.06055942061607</v>
      </c>
      <c r="D3009" s="10">
        <f t="shared" ca="1" si="391"/>
        <v>0.87056601903285413</v>
      </c>
      <c r="E3009" s="59">
        <f ca="1">IF(_xlfn.NORM.INV(D3009,'Input Parameters'!$E$20,'Input Parameters'!$F$20)&lt;3500,3500,IF(_xlfn.NORM.INV(D3009,'Input Parameters'!$E$20,'Input Parameters'!$F$20)&gt;5500,5500,_xlfn.NORM.INV(D3009,'Input Parameters'!$E$20,'Input Parameters'!$F$20)))</f>
        <v>5500</v>
      </c>
      <c r="F3009" s="10">
        <f t="shared" ca="1" si="392"/>
        <v>0.45779540411541197</v>
      </c>
      <c r="G3009" s="61">
        <f ca="1">_xlfn.NORM.INV(F3009,'Input Parameters'!$E$21,'Input Parameters'!$F$21)</f>
        <v>284.0169237701553</v>
      </c>
      <c r="H3009" s="54">
        <f ca="1">EXP(E3009*(1/'Input Parameters'!$E$22-1/G3009))</f>
        <v>0.55227335451577997</v>
      </c>
      <c r="I3009" s="10">
        <f t="shared" ca="1" si="393"/>
        <v>0.35397257560378637</v>
      </c>
      <c r="J3009" s="29">
        <f ca="1">_xlfn.BETA.INV(I3009,'Input Parameters'!$L$24,'Input Parameters'!$M$24,'Input Parameters'!$J$24,'Input Parameters'!$K$24)</f>
        <v>0.54594086870854519</v>
      </c>
      <c r="K3009" s="156">
        <f ca="1">('Input Parameters'!$E$25/'Input Parameters'!$E$31)^$J3009</f>
        <v>1.9913988042032194E-2</v>
      </c>
      <c r="L3009" s="66">
        <f ca="1">$H3009*$C3009*'Input Parameters'!$E$23*K3009</f>
        <v>5.4886505542893733</v>
      </c>
      <c r="M3009" s="23">
        <f t="shared" ca="1" si="394"/>
        <v>0.91458465730185667</v>
      </c>
      <c r="N3009" s="15">
        <f ca="1">_xlfn.NORM.INV(M3009,'Input Parameters'!$E$26,'Input Parameters'!$F$26)</f>
        <v>6.2760330239296752E-2</v>
      </c>
      <c r="O3009" s="8">
        <f t="shared" ca="1" si="395"/>
        <v>0.86930111822054734</v>
      </c>
      <c r="P3009" s="29">
        <f ca="1">_xlfn.LOGNORM.INV(O3009,'Input Parameters'!$H$27,'Input Parameters'!$I$27)</f>
        <v>2.3398358569133251</v>
      </c>
      <c r="Q3009" s="10"/>
      <c r="R3009" s="15">
        <f>'Input Parameters'!$E$28</f>
        <v>12.7</v>
      </c>
      <c r="S3009" s="10">
        <f t="shared" ca="1" si="396"/>
        <v>0.50880528236631162</v>
      </c>
      <c r="T3009" s="25">
        <f ca="1">_xlfn.LOGNORM.INV(S3009,'Input Parameters'!$H$29,'Input Parameters'!$I$29)</f>
        <v>58.376318570719711</v>
      </c>
      <c r="U3009" s="10">
        <f t="shared" ca="1" si="397"/>
        <v>0.20833503294974343</v>
      </c>
      <c r="V3009" s="29">
        <f ca="1">IF('Input Parameters'!$D$30="Beta",_xlfn.BETA.INV(U3009,'Input Parameters'!$L$30,'Input Parameters'!$M$30,'Input Parameters'!$J$30,'Input Parameters'!$K$30),IF('Input Parameters'!$D$30="LogNorm",_xlfn.LOGNORM.INV(U3009,'Input Parameters'!$H$30,'Input Parameters'!$I$30)))</f>
        <v>0.72536125609470548</v>
      </c>
      <c r="W3009" s="2">
        <f ca="1">N3009+(P3009-N3009)*(1-ERF((T3009-R3009)/(2*SQRT(L3009*'Input Parameters'!$E$31))))</f>
        <v>0.44533905414112396</v>
      </c>
      <c r="X3009">
        <f t="shared" ca="1" si="398"/>
        <v>1</v>
      </c>
      <c r="Y3009" s="7"/>
    </row>
    <row r="3010" spans="1:25" ht="15" customHeight="1" x14ac:dyDescent="0.3">
      <c r="A3010" s="130">
        <v>3003</v>
      </c>
      <c r="B3010" s="10">
        <f t="shared" ca="1" si="390"/>
        <v>0.77343454755282237</v>
      </c>
      <c r="C3010" s="57">
        <f ca="1">_xlfn.NORM.INV(B3010,'Input Parameters'!$E$19,'Input Parameters'!$F$19)</f>
        <v>630.69237063135574</v>
      </c>
      <c r="D3010" s="10">
        <f t="shared" ca="1" si="391"/>
        <v>0.43836715490693545</v>
      </c>
      <c r="E3010" s="59">
        <f ca="1">IF(_xlfn.NORM.INV(D3010,'Input Parameters'!$E$20,'Input Parameters'!$F$20)&lt;3500,3500,IF(_xlfn.NORM.INV(D3010,'Input Parameters'!$E$20,'Input Parameters'!$F$20)&gt;5500,5500,_xlfn.NORM.INV(D3010,'Input Parameters'!$E$20,'Input Parameters'!$F$20)))</f>
        <v>4691.4227434509276</v>
      </c>
      <c r="F3010" s="10">
        <f t="shared" ca="1" si="392"/>
        <v>0.82654640402174751</v>
      </c>
      <c r="G3010" s="61">
        <f ca="1">_xlfn.NORM.INV(F3010,'Input Parameters'!$E$21,'Input Parameters'!$F$21)</f>
        <v>292.24315724255996</v>
      </c>
      <c r="H3010" s="54">
        <f ca="1">EXP(E3010*(1/'Input Parameters'!$E$22-1/G3010))</f>
        <v>0.95938139377458231</v>
      </c>
      <c r="I3010" s="10">
        <f t="shared" ca="1" si="393"/>
        <v>0.50564476550490933</v>
      </c>
      <c r="J3010" s="29">
        <f ca="1">_xlfn.BETA.INV(I3010,'Input Parameters'!$L$24,'Input Parameters'!$M$24,'Input Parameters'!$J$24,'Input Parameters'!$K$24)</f>
        <v>0.60943973579110944</v>
      </c>
      <c r="K3010" s="156">
        <f ca="1">('Input Parameters'!$E$25/'Input Parameters'!$E$31)^$J3010</f>
        <v>1.2627920155904108E-2</v>
      </c>
      <c r="L3010" s="66">
        <f ca="1">$H3010*$C3010*'Input Parameters'!$E$23*K3010</f>
        <v>7.640832797387028</v>
      </c>
      <c r="M3010" s="23">
        <f t="shared" ca="1" si="394"/>
        <v>0.302790040495441</v>
      </c>
      <c r="N3010" s="15">
        <f ca="1">_xlfn.NORM.INV(M3010,'Input Parameters'!$E$26,'Input Parameters'!$F$26)</f>
        <v>2.3155750825089326E-2</v>
      </c>
      <c r="O3010" s="8">
        <f t="shared" ca="1" si="395"/>
        <v>0.14605171700290664</v>
      </c>
      <c r="P3010" s="29">
        <f ca="1">_xlfn.LOGNORM.INV(O3010,'Input Parameters'!$H$27,'Input Parameters'!$I$27)</f>
        <v>0.89326123005789271</v>
      </c>
      <c r="Q3010" s="10"/>
      <c r="R3010" s="15">
        <f>'Input Parameters'!$E$28</f>
        <v>12.7</v>
      </c>
      <c r="S3010" s="10">
        <f t="shared" ca="1" si="396"/>
        <v>0.99912954457908532</v>
      </c>
      <c r="T3010" s="25">
        <f ca="1">_xlfn.LOGNORM.INV(S3010,'Input Parameters'!$H$29,'Input Parameters'!$I$29)</f>
        <v>82.763116805353988</v>
      </c>
      <c r="U3010" s="10">
        <f t="shared" ca="1" si="397"/>
        <v>0.85751089607328923</v>
      </c>
      <c r="V3010" s="29">
        <f ca="1">IF('Input Parameters'!$D$30="Beta",_xlfn.BETA.INV(U3010,'Input Parameters'!$L$30,'Input Parameters'!$M$30,'Input Parameters'!$J$30,'Input Parameters'!$K$30),IF('Input Parameters'!$D$30="LogNorm",_xlfn.LOGNORM.INV(U3010,'Input Parameters'!$H$30,'Input Parameters'!$I$30)))</f>
        <v>1.5232441482552339</v>
      </c>
      <c r="W3010" s="2">
        <f ca="1">N3010+(P3010-N3010)*(1-ERF((T3010-R3010)/(2*SQRT(L3010*'Input Parameters'!$E$31))))</f>
        <v>8.6751135931355389E-2</v>
      </c>
      <c r="X3010">
        <f t="shared" ca="1" si="398"/>
        <v>1</v>
      </c>
      <c r="Y3010" s="7"/>
    </row>
    <row r="3011" spans="1:25" ht="15" customHeight="1" x14ac:dyDescent="0.3">
      <c r="A3011" s="130">
        <v>3004</v>
      </c>
      <c r="B3011" s="10">
        <f t="shared" ca="1" si="390"/>
        <v>0.13483736100296995</v>
      </c>
      <c r="C3011" s="57">
        <f ca="1">_xlfn.NORM.INV(B3011,'Input Parameters'!$E$19,'Input Parameters'!$F$19)</f>
        <v>474.02789061759165</v>
      </c>
      <c r="D3011" s="10">
        <f t="shared" ca="1" si="391"/>
        <v>6.3492871379710714E-2</v>
      </c>
      <c r="E3011" s="59">
        <f ca="1">IF(_xlfn.NORM.INV(D3011,'Input Parameters'!$E$20,'Input Parameters'!$F$20)&lt;3500,3500,IF(_xlfn.NORM.INV(D3011,'Input Parameters'!$E$20,'Input Parameters'!$F$20)&gt;5500,5500,_xlfn.NORM.INV(D3011,'Input Parameters'!$E$20,'Input Parameters'!$F$20)))</f>
        <v>3731.732194613568</v>
      </c>
      <c r="F3011" s="10">
        <f t="shared" ca="1" si="392"/>
        <v>0.88979318111641259</v>
      </c>
      <c r="G3011" s="61">
        <f ca="1">_xlfn.NORM.INV(F3011,'Input Parameters'!$E$21,'Input Parameters'!$F$21)</f>
        <v>294.48187169392668</v>
      </c>
      <c r="H3011" s="54">
        <f ca="1">EXP(E3011*(1/'Input Parameters'!$E$22-1/G3011))</f>
        <v>1.0661890775277933</v>
      </c>
      <c r="I3011" s="10">
        <f t="shared" ca="1" si="393"/>
        <v>0.72819344997370916</v>
      </c>
      <c r="J3011" s="29">
        <f ca="1">_xlfn.BETA.INV(I3011,'Input Parameters'!$L$24,'Input Parameters'!$M$24,'Input Parameters'!$J$24,'Input Parameters'!$K$24)</f>
        <v>0.70116354683592597</v>
      </c>
      <c r="K3011" s="156">
        <f ca="1">('Input Parameters'!$E$25/'Input Parameters'!$E$31)^$J3011</f>
        <v>6.5399211689041604E-3</v>
      </c>
      <c r="L3011" s="66">
        <f ca="1">$H3011*$C3011*'Input Parameters'!$E$23*K3011</f>
        <v>3.3052981291062391</v>
      </c>
      <c r="M3011" s="23">
        <f t="shared" ca="1" si="394"/>
        <v>0.92552307430569769</v>
      </c>
      <c r="N3011" s="15">
        <f ca="1">_xlfn.NORM.INV(M3011,'Input Parameters'!$E$26,'Input Parameters'!$F$26)</f>
        <v>6.4307967199159058E-2</v>
      </c>
      <c r="O3011" s="8">
        <f t="shared" ca="1" si="395"/>
        <v>0.44363685515254081</v>
      </c>
      <c r="P3011" s="29">
        <f ca="1">_xlfn.LOGNORM.INV(O3011,'Input Parameters'!$H$27,'Input Parameters'!$I$27)</f>
        <v>1.3370932382563523</v>
      </c>
      <c r="Q3011" s="10"/>
      <c r="R3011" s="15">
        <f>'Input Parameters'!$E$28</f>
        <v>12.7</v>
      </c>
      <c r="S3011" s="10">
        <f t="shared" ca="1" si="396"/>
        <v>0.7093030630400663</v>
      </c>
      <c r="T3011" s="25">
        <f ca="1">_xlfn.LOGNORM.INV(S3011,'Input Parameters'!$H$29,'Input Parameters'!$I$29)</f>
        <v>61.950389347439497</v>
      </c>
      <c r="U3011" s="10">
        <f t="shared" ca="1" si="397"/>
        <v>6.0214542452559638E-2</v>
      </c>
      <c r="V3011" s="29">
        <f ca="1">IF('Input Parameters'!$D$30="Beta",_xlfn.BETA.INV(U3011,'Input Parameters'!$L$30,'Input Parameters'!$M$30,'Input Parameters'!$J$30,'Input Parameters'!$K$30),IF('Input Parameters'!$D$30="LogNorm",_xlfn.LOGNORM.INV(U3011,'Input Parameters'!$H$30,'Input Parameters'!$I$30)))</f>
        <v>0.54161371191879071</v>
      </c>
      <c r="W3011" s="2">
        <f ca="1">N3011+(P3011-N3011)*(1-ERF((T3011-R3011)/(2*SQRT(L3011*'Input Parameters'!$E$31))))</f>
        <v>0.13485174207807732</v>
      </c>
      <c r="X3011">
        <f t="shared" ca="1" si="398"/>
        <v>1</v>
      </c>
      <c r="Y3011" s="7"/>
    </row>
    <row r="3012" spans="1:25" ht="15" customHeight="1" x14ac:dyDescent="0.3">
      <c r="A3012" s="130">
        <v>3005</v>
      </c>
      <c r="B3012" s="10">
        <f t="shared" ca="1" si="390"/>
        <v>0.14124205826106528</v>
      </c>
      <c r="C3012" s="57">
        <f ca="1">_xlfn.NORM.INV(B3012,'Input Parameters'!$E$19,'Input Parameters'!$F$19)</f>
        <v>476.48314290662347</v>
      </c>
      <c r="D3012" s="10">
        <f t="shared" ca="1" si="391"/>
        <v>0.11389707558134632</v>
      </c>
      <c r="E3012" s="59">
        <f ca="1">IF(_xlfn.NORM.INV(D3012,'Input Parameters'!$E$20,'Input Parameters'!$F$20)&lt;3500,3500,IF(_xlfn.NORM.INV(D3012,'Input Parameters'!$E$20,'Input Parameters'!$F$20)&gt;5500,5500,_xlfn.NORM.INV(D3012,'Input Parameters'!$E$20,'Input Parameters'!$F$20)))</f>
        <v>3955.757627136164</v>
      </c>
      <c r="F3012" s="10">
        <f t="shared" ca="1" si="392"/>
        <v>0.37900481067887715</v>
      </c>
      <c r="G3012" s="61">
        <f ca="1">_xlfn.NORM.INV(F3012,'Input Parameters'!$E$21,'Input Parameters'!$F$21)</f>
        <v>282.42836891630213</v>
      </c>
      <c r="H3012" s="54">
        <f ca="1">EXP(E3012*(1/'Input Parameters'!$E$22-1/G3012))</f>
        <v>0.60329195295377525</v>
      </c>
      <c r="I3012" s="10">
        <f t="shared" ca="1" si="393"/>
        <v>0.87234182987926445</v>
      </c>
      <c r="J3012" s="29">
        <f ca="1">_xlfn.BETA.INV(I3012,'Input Parameters'!$L$24,'Input Parameters'!$M$24,'Input Parameters'!$J$24,'Input Parameters'!$K$24)</f>
        <v>0.77445484066451087</v>
      </c>
      <c r="K3012" s="156">
        <f ca="1">('Input Parameters'!$E$25/'Input Parameters'!$E$31)^$J3012</f>
        <v>3.8657917701434993E-3</v>
      </c>
      <c r="L3012" s="66">
        <f ca="1">$H3012*$C3012*'Input Parameters'!$E$23*K3012</f>
        <v>1.1112544941621183</v>
      </c>
      <c r="M3012" s="23">
        <f t="shared" ca="1" si="394"/>
        <v>0.18567157979408722</v>
      </c>
      <c r="N3012" s="15">
        <f ca="1">_xlfn.NORM.INV(M3012,'Input Parameters'!$E$26,'Input Parameters'!$F$26)</f>
        <v>1.5226834754658448E-2</v>
      </c>
      <c r="O3012" s="8">
        <f t="shared" ca="1" si="395"/>
        <v>0.60400791331688886</v>
      </c>
      <c r="P3012" s="29">
        <f ca="1">_xlfn.LOGNORM.INV(O3012,'Input Parameters'!$H$27,'Input Parameters'!$I$27)</f>
        <v>1.5998199933762691</v>
      </c>
      <c r="Q3012" s="10"/>
      <c r="R3012" s="15">
        <f>'Input Parameters'!$E$28</f>
        <v>12.7</v>
      </c>
      <c r="S3012" s="10">
        <f t="shared" ca="1" si="396"/>
        <v>0.82857703269023975</v>
      </c>
      <c r="T3012" s="25">
        <f ca="1">_xlfn.LOGNORM.INV(S3012,'Input Parameters'!$H$29,'Input Parameters'!$I$29)</f>
        <v>64.775641973197949</v>
      </c>
      <c r="U3012" s="10">
        <f t="shared" ca="1" si="397"/>
        <v>5.2619633072795491E-2</v>
      </c>
      <c r="V3012" s="29">
        <f ca="1">IF('Input Parameters'!$D$30="Beta",_xlfn.BETA.INV(U3012,'Input Parameters'!$L$30,'Input Parameters'!$M$30,'Input Parameters'!$J$30,'Input Parameters'!$K$30),IF('Input Parameters'!$D$30="LogNorm",_xlfn.LOGNORM.INV(U3012,'Input Parameters'!$H$30,'Input Parameters'!$I$30)))</f>
        <v>0.52749262627662452</v>
      </c>
      <c r="W3012" s="2">
        <f ca="1">N3012+(P3012-N3012)*(1-ERF((T3012-R3012)/(2*SQRT(L3012*'Input Parameters'!$E$31))))</f>
        <v>1.5983352906478371E-2</v>
      </c>
      <c r="X3012">
        <f t="shared" ca="1" si="398"/>
        <v>1</v>
      </c>
      <c r="Y3012" s="7"/>
    </row>
    <row r="3013" spans="1:25" ht="15" customHeight="1" x14ac:dyDescent="0.3">
      <c r="A3013" s="130">
        <v>3006</v>
      </c>
      <c r="B3013" s="10">
        <f t="shared" ref="B3013:B3076" ca="1" si="399">RAND()</f>
        <v>0.49811690443331991</v>
      </c>
      <c r="C3013" s="57">
        <f ca="1">_xlfn.NORM.INV(B3013,'Input Parameters'!$E$19,'Input Parameters'!$F$19)</f>
        <v>566.90113987889868</v>
      </c>
      <c r="D3013" s="10">
        <f t="shared" ref="D3013:D3076" ca="1" si="400">RAND()</f>
        <v>0.82323488422148439</v>
      </c>
      <c r="E3013" s="59">
        <f ca="1">IF(_xlfn.NORM.INV(D3013,'Input Parameters'!$E$20,'Input Parameters'!$F$20)&lt;3500,3500,IF(_xlfn.NORM.INV(D3013,'Input Parameters'!$E$20,'Input Parameters'!$F$20)&gt;5500,5500,_xlfn.NORM.INV(D3013,'Input Parameters'!$E$20,'Input Parameters'!$F$20)))</f>
        <v>5449.4344901341019</v>
      </c>
      <c r="F3013" s="10">
        <f t="shared" ref="F3013:F3076" ca="1" si="401">RAND()</f>
        <v>0.80954235492648474</v>
      </c>
      <c r="G3013" s="61">
        <f ca="1">_xlfn.NORM.INV(F3013,'Input Parameters'!$E$21,'Input Parameters'!$F$21)</f>
        <v>291.73701914678077</v>
      </c>
      <c r="H3013" s="54">
        <f ca="1">EXP(E3013*(1/'Input Parameters'!$E$22-1/G3013))</f>
        <v>0.92263896948845103</v>
      </c>
      <c r="I3013" s="10">
        <f t="shared" ref="I3013:I3076" ca="1" si="402">RAND()</f>
        <v>0.13547781751359822</v>
      </c>
      <c r="J3013" s="29">
        <f ca="1">_xlfn.BETA.INV(I3013,'Input Parameters'!$L$24,'Input Parameters'!$M$24,'Input Parameters'!$J$24,'Input Parameters'!$K$24)</f>
        <v>0.42625333995235637</v>
      </c>
      <c r="K3013" s="156">
        <f ca="1">('Input Parameters'!$E$25/'Input Parameters'!$E$31)^$J3013</f>
        <v>4.6993373446871961E-2</v>
      </c>
      <c r="L3013" s="66">
        <f ca="1">$H3013*$C3013*'Input Parameters'!$E$23*K3013</f>
        <v>24.57965293845151</v>
      </c>
      <c r="M3013" s="23">
        <f t="shared" ref="M3013:M3076" ca="1" si="403">RAND()</f>
        <v>8.2362151125319083E-2</v>
      </c>
      <c r="N3013" s="15">
        <f ca="1">_xlfn.NORM.INV(M3013,'Input Parameters'!$E$26,'Input Parameters'!$F$26)</f>
        <v>4.8235087498174102E-3</v>
      </c>
      <c r="O3013" s="8">
        <f t="shared" ref="O3013:O3076" ca="1" si="404">RAND()</f>
        <v>0.66515521911094011</v>
      </c>
      <c r="P3013" s="29">
        <f ca="1">_xlfn.LOGNORM.INV(O3013,'Input Parameters'!$H$27,'Input Parameters'!$I$27)</f>
        <v>1.7193270258508535</v>
      </c>
      <c r="Q3013" s="10"/>
      <c r="R3013" s="15">
        <f>'Input Parameters'!$E$28</f>
        <v>12.7</v>
      </c>
      <c r="S3013" s="10">
        <f t="shared" ref="S3013:S3076" ca="1" si="405">RAND()</f>
        <v>0.96734034262525248</v>
      </c>
      <c r="T3013" s="25">
        <f ca="1">_xlfn.LOGNORM.INV(S3013,'Input Parameters'!$H$29,'Input Parameters'!$I$29)</f>
        <v>71.618907123248476</v>
      </c>
      <c r="U3013" s="10">
        <f t="shared" ref="U3013:U3076" ca="1" si="406">RAND()</f>
        <v>0.87111478973340351</v>
      </c>
      <c r="V3013" s="29">
        <f ca="1">IF('Input Parameters'!$D$30="Beta",_xlfn.BETA.INV(U3013,'Input Parameters'!$L$30,'Input Parameters'!$M$30,'Input Parameters'!$J$30,'Input Parameters'!$K$30),IF('Input Parameters'!$D$30="LogNorm",_xlfn.LOGNORM.INV(U3013,'Input Parameters'!$H$30,'Input Parameters'!$I$30)))</f>
        <v>1.5612371715356752</v>
      </c>
      <c r="W3013" s="2">
        <f ca="1">N3013+(P3013-N3013)*(1-ERF((T3013-R3013)/(2*SQRT(L3013*'Input Parameters'!$E$31))))</f>
        <v>0.69186154849669457</v>
      </c>
      <c r="X3013">
        <f t="shared" ca="1" si="398"/>
        <v>1</v>
      </c>
      <c r="Y3013" s="7"/>
    </row>
    <row r="3014" spans="1:25" ht="15" customHeight="1" x14ac:dyDescent="0.3">
      <c r="A3014" s="130">
        <v>3007</v>
      </c>
      <c r="B3014" s="10">
        <f t="shared" ca="1" si="399"/>
        <v>0.38500379134476148</v>
      </c>
      <c r="C3014" s="57">
        <f ca="1">_xlfn.NORM.INV(B3014,'Input Parameters'!$E$19,'Input Parameters'!$F$19)</f>
        <v>542.59515938015522</v>
      </c>
      <c r="D3014" s="10">
        <f t="shared" ca="1" si="400"/>
        <v>0.96485401824896588</v>
      </c>
      <c r="E3014" s="59">
        <f ca="1">IF(_xlfn.NORM.INV(D3014,'Input Parameters'!$E$20,'Input Parameters'!$F$20)&lt;3500,3500,IF(_xlfn.NORM.INV(D3014,'Input Parameters'!$E$20,'Input Parameters'!$F$20)&gt;5500,5500,_xlfn.NORM.INV(D3014,'Input Parameters'!$E$20,'Input Parameters'!$F$20)))</f>
        <v>5500</v>
      </c>
      <c r="F3014" s="10">
        <f t="shared" ca="1" si="401"/>
        <v>0.564642578216491</v>
      </c>
      <c r="G3014" s="61">
        <f ca="1">_xlfn.NORM.INV(F3014,'Input Parameters'!$E$21,'Input Parameters'!$F$21)</f>
        <v>286.12921933137397</v>
      </c>
      <c r="H3014" s="54">
        <f ca="1">EXP(E3014*(1/'Input Parameters'!$E$22-1/G3014))</f>
        <v>0.63714798779162984</v>
      </c>
      <c r="I3014" s="10">
        <f t="shared" ca="1" si="402"/>
        <v>0.31435845888232117</v>
      </c>
      <c r="J3014" s="29">
        <f ca="1">_xlfn.BETA.INV(I3014,'Input Parameters'!$L$24,'Input Parameters'!$M$24,'Input Parameters'!$J$24,'Input Parameters'!$K$24)</f>
        <v>0.52792711664976377</v>
      </c>
      <c r="K3014" s="156">
        <f ca="1">('Input Parameters'!$E$25/'Input Parameters'!$E$31)^$J3014</f>
        <v>2.266098926681161E-2</v>
      </c>
      <c r="L3014" s="66">
        <f ca="1">$H3014*$C3014*'Input Parameters'!$E$23*K3014</f>
        <v>7.8342079636965645</v>
      </c>
      <c r="M3014" s="23">
        <f t="shared" ca="1" si="403"/>
        <v>0.82167792987162247</v>
      </c>
      <c r="N3014" s="15">
        <f ca="1">_xlfn.NORM.INV(M3014,'Input Parameters'!$E$26,'Input Parameters'!$F$26)</f>
        <v>5.3357347856815285E-2</v>
      </c>
      <c r="O3014" s="8">
        <f t="shared" ca="1" si="404"/>
        <v>0.8130310448972764</v>
      </c>
      <c r="P3014" s="29">
        <f ca="1">_xlfn.LOGNORM.INV(O3014,'Input Parameters'!$H$27,'Input Parameters'!$I$27)</f>
        <v>2.109748780639745</v>
      </c>
      <c r="Q3014" s="10"/>
      <c r="R3014" s="15">
        <f>'Input Parameters'!$E$28</f>
        <v>12.7</v>
      </c>
      <c r="S3014" s="10">
        <f t="shared" ca="1" si="405"/>
        <v>0.23698814992251993</v>
      </c>
      <c r="T3014" s="25">
        <f ca="1">_xlfn.LOGNORM.INV(S3014,'Input Parameters'!$H$29,'Input Parameters'!$I$29)</f>
        <v>53.733770370852092</v>
      </c>
      <c r="U3014" s="10">
        <f t="shared" ca="1" si="406"/>
        <v>0.50232039701260855</v>
      </c>
      <c r="V3014" s="29">
        <f ca="1">IF('Input Parameters'!$D$30="Beta",_xlfn.BETA.INV(U3014,'Input Parameters'!$L$30,'Input Parameters'!$M$30,'Input Parameters'!$J$30,'Input Parameters'!$K$30),IF('Input Parameters'!$D$30="LogNorm",_xlfn.LOGNORM.INV(U3014,'Input Parameters'!$H$30,'Input Parameters'!$I$30)))</f>
        <v>1.0015015832508729</v>
      </c>
      <c r="W3014" s="2">
        <f ca="1">N3014+(P3014-N3014)*(1-ERF((T3014-R3014)/(2*SQRT(L3014*'Input Parameters'!$E$31))))</f>
        <v>0.67007457888373367</v>
      </c>
      <c r="X3014">
        <f t="shared" ca="1" si="398"/>
        <v>1</v>
      </c>
      <c r="Y3014" s="7"/>
    </row>
    <row r="3015" spans="1:25" ht="15" customHeight="1" x14ac:dyDescent="0.3">
      <c r="A3015" s="130">
        <v>3008</v>
      </c>
      <c r="B3015" s="10">
        <f t="shared" ca="1" si="399"/>
        <v>0.73388294080991312</v>
      </c>
      <c r="C3015" s="57">
        <f ca="1">_xlfn.NORM.INV(B3015,'Input Parameters'!$E$19,'Input Parameters'!$F$19)</f>
        <v>620.07863581003767</v>
      </c>
      <c r="D3015" s="10">
        <f t="shared" ca="1" si="400"/>
        <v>0.32237552872628605</v>
      </c>
      <c r="E3015" s="59">
        <f ca="1">IF(_xlfn.NORM.INV(D3015,'Input Parameters'!$E$20,'Input Parameters'!$F$20)&lt;3500,3500,IF(_xlfn.NORM.INV(D3015,'Input Parameters'!$E$20,'Input Parameters'!$F$20)&gt;5500,5500,_xlfn.NORM.INV(D3015,'Input Parameters'!$E$20,'Input Parameters'!$F$20)))</f>
        <v>4477.2536081151284</v>
      </c>
      <c r="F3015" s="10">
        <f t="shared" ca="1" si="401"/>
        <v>0.79635169608796963</v>
      </c>
      <c r="G3015" s="61">
        <f ca="1">_xlfn.NORM.INV(F3015,'Input Parameters'!$E$21,'Input Parameters'!$F$21)</f>
        <v>291.36327063123389</v>
      </c>
      <c r="H3015" s="54">
        <f ca="1">EXP(E3015*(1/'Input Parameters'!$E$22-1/G3015))</f>
        <v>0.91774170425479829</v>
      </c>
      <c r="I3015" s="10">
        <f t="shared" ca="1" si="402"/>
        <v>0.83026676866559146</v>
      </c>
      <c r="J3015" s="29">
        <f ca="1">_xlfn.BETA.INV(I3015,'Input Parameters'!$L$24,'Input Parameters'!$M$24,'Input Parameters'!$J$24,'Input Parameters'!$K$24)</f>
        <v>0.75036497184524564</v>
      </c>
      <c r="K3015" s="156">
        <f ca="1">('Input Parameters'!$E$25/'Input Parameters'!$E$31)^$J3015</f>
        <v>4.5950348550040073E-3</v>
      </c>
      <c r="L3015" s="66">
        <f ca="1">$H3015*$C3015*'Input Parameters'!$E$23*K3015</f>
        <v>2.6149057852890296</v>
      </c>
      <c r="M3015" s="23">
        <f t="shared" ca="1" si="403"/>
        <v>6.5397703045562805E-2</v>
      </c>
      <c r="N3015" s="15">
        <f ca="1">_xlfn.NORM.INV(M3015,'Input Parameters'!$E$26,'Input Parameters'!$F$26)</f>
        <v>2.2695732637610586E-3</v>
      </c>
      <c r="O3015" s="8">
        <f t="shared" ca="1" si="404"/>
        <v>0.91067959495263251</v>
      </c>
      <c r="P3015" s="29">
        <f ca="1">_xlfn.LOGNORM.INV(O3015,'Input Parameters'!$H$27,'Input Parameters'!$I$27)</f>
        <v>2.5811454786480992</v>
      </c>
      <c r="Q3015" s="10"/>
      <c r="R3015" s="15">
        <f>'Input Parameters'!$E$28</f>
        <v>12.7</v>
      </c>
      <c r="S3015" s="10">
        <f t="shared" ca="1" si="405"/>
        <v>0.87534638436629331</v>
      </c>
      <c r="T3015" s="25">
        <f ca="1">_xlfn.LOGNORM.INV(S3015,'Input Parameters'!$H$29,'Input Parameters'!$I$29)</f>
        <v>66.272472678484405</v>
      </c>
      <c r="U3015" s="10">
        <f t="shared" ca="1" si="406"/>
        <v>0.79523725270958201</v>
      </c>
      <c r="V3015" s="29">
        <f ca="1">IF('Input Parameters'!$D$30="Beta",_xlfn.BETA.INV(U3015,'Input Parameters'!$L$30,'Input Parameters'!$M$30,'Input Parameters'!$J$30,'Input Parameters'!$K$30),IF('Input Parameters'!$D$30="LogNorm",_xlfn.LOGNORM.INV(U3015,'Input Parameters'!$H$30,'Input Parameters'!$I$30)))</f>
        <v>1.3832490018737613</v>
      </c>
      <c r="W3015" s="2">
        <f ca="1">N3015+(P3015-N3015)*(1-ERF((T3015-R3015)/(2*SQRT(L3015*'Input Parameters'!$E$31))))</f>
        <v>5.1654412576783527E-2</v>
      </c>
      <c r="X3015">
        <f t="shared" ca="1" si="398"/>
        <v>1</v>
      </c>
      <c r="Y3015" s="7"/>
    </row>
    <row r="3016" spans="1:25" ht="15" customHeight="1" x14ac:dyDescent="0.3">
      <c r="A3016" s="130">
        <v>3009</v>
      </c>
      <c r="B3016" s="10">
        <f t="shared" ca="1" si="399"/>
        <v>0.76776498869023413</v>
      </c>
      <c r="C3016" s="57">
        <f ca="1">_xlfn.NORM.INV(B3016,'Input Parameters'!$E$19,'Input Parameters'!$F$19)</f>
        <v>629.11227338601884</v>
      </c>
      <c r="D3016" s="10">
        <f t="shared" ca="1" si="400"/>
        <v>0.85924169958631491</v>
      </c>
      <c r="E3016" s="59">
        <f ca="1">IF(_xlfn.NORM.INV(D3016,'Input Parameters'!$E$20,'Input Parameters'!$F$20)&lt;3500,3500,IF(_xlfn.NORM.INV(D3016,'Input Parameters'!$E$20,'Input Parameters'!$F$20)&gt;5500,5500,_xlfn.NORM.INV(D3016,'Input Parameters'!$E$20,'Input Parameters'!$F$20)))</f>
        <v>5500</v>
      </c>
      <c r="F3016" s="10">
        <f t="shared" ca="1" si="401"/>
        <v>0.66638136437406303</v>
      </c>
      <c r="G3016" s="61">
        <f ca="1">_xlfn.NORM.INV(F3016,'Input Parameters'!$E$21,'Input Parameters'!$F$21)</f>
        <v>288.22935018419309</v>
      </c>
      <c r="H3016" s="54">
        <f ca="1">EXP(E3016*(1/'Input Parameters'!$E$22-1/G3016))</f>
        <v>0.73293731368976089</v>
      </c>
      <c r="I3016" s="10">
        <f t="shared" ca="1" si="402"/>
        <v>0.3945441596375967</v>
      </c>
      <c r="J3016" s="29">
        <f ca="1">_xlfn.BETA.INV(I3016,'Input Parameters'!$L$24,'Input Parameters'!$M$24,'Input Parameters'!$J$24,'Input Parameters'!$K$24)</f>
        <v>0.56359184215579239</v>
      </c>
      <c r="K3016" s="156">
        <f ca="1">('Input Parameters'!$E$25/'Input Parameters'!$E$31)^$J3016</f>
        <v>1.7545584118004578E-2</v>
      </c>
      <c r="L3016" s="66">
        <f ca="1">$H3016*$C3016*'Input Parameters'!$E$23*K3016</f>
        <v>8.09026637454898</v>
      </c>
      <c r="M3016" s="23">
        <f t="shared" ca="1" si="403"/>
        <v>0.59356579988758496</v>
      </c>
      <c r="N3016" s="15">
        <f ca="1">_xlfn.NORM.INV(M3016,'Input Parameters'!$E$26,'Input Parameters'!$F$26)</f>
        <v>3.8971272062577868E-2</v>
      </c>
      <c r="O3016" s="8">
        <f t="shared" ca="1" si="404"/>
        <v>0.58626425708037133</v>
      </c>
      <c r="P3016" s="29">
        <f ca="1">_xlfn.LOGNORM.INV(O3016,'Input Parameters'!$H$27,'Input Parameters'!$I$27)</f>
        <v>1.5677373817711795</v>
      </c>
      <c r="Q3016" s="10"/>
      <c r="R3016" s="15">
        <f>'Input Parameters'!$E$28</f>
        <v>12.7</v>
      </c>
      <c r="S3016" s="10">
        <f t="shared" ca="1" si="405"/>
        <v>0.52264504437252424</v>
      </c>
      <c r="T3016" s="25">
        <f ca="1">_xlfn.LOGNORM.INV(S3016,'Input Parameters'!$H$29,'Input Parameters'!$I$29)</f>
        <v>58.604320078633314</v>
      </c>
      <c r="U3016" s="10">
        <f t="shared" ca="1" si="406"/>
        <v>0.6215417870953156</v>
      </c>
      <c r="V3016" s="29">
        <f ca="1">IF('Input Parameters'!$D$30="Beta",_xlfn.BETA.INV(U3016,'Input Parameters'!$L$30,'Input Parameters'!$M$30,'Input Parameters'!$J$30,'Input Parameters'!$K$30),IF('Input Parameters'!$D$30="LogNorm",_xlfn.LOGNORM.INV(U3016,'Input Parameters'!$H$30,'Input Parameters'!$I$30)))</f>
        <v>1.1289292562890501</v>
      </c>
      <c r="W3016" s="2">
        <f ca="1">N3016+(P3016-N3016)*(1-ERF((T3016-R3016)/(2*SQRT(L3016*'Input Parameters'!$E$31))))</f>
        <v>0.42695949332576877</v>
      </c>
      <c r="X3016">
        <f t="shared" ca="1" si="398"/>
        <v>1</v>
      </c>
      <c r="Y3016" s="7"/>
    </row>
    <row r="3017" spans="1:25" ht="15" customHeight="1" x14ac:dyDescent="0.3">
      <c r="A3017" s="130">
        <v>3010</v>
      </c>
      <c r="B3017" s="10">
        <f t="shared" ca="1" si="399"/>
        <v>0.85292025180852549</v>
      </c>
      <c r="C3017" s="57">
        <f ca="1">_xlfn.NORM.INV(B3017,'Input Parameters'!$E$19,'Input Parameters'!$F$19)</f>
        <v>655.94391902303653</v>
      </c>
      <c r="D3017" s="10">
        <f t="shared" ca="1" si="400"/>
        <v>0.89268498426626297</v>
      </c>
      <c r="E3017" s="59">
        <f ca="1">IF(_xlfn.NORM.INV(D3017,'Input Parameters'!$E$20,'Input Parameters'!$F$20)&lt;3500,3500,IF(_xlfn.NORM.INV(D3017,'Input Parameters'!$E$20,'Input Parameters'!$F$20)&gt;5500,5500,_xlfn.NORM.INV(D3017,'Input Parameters'!$E$20,'Input Parameters'!$F$20)))</f>
        <v>5500</v>
      </c>
      <c r="F3017" s="10">
        <f t="shared" ca="1" si="401"/>
        <v>4.6420045409908628E-2</v>
      </c>
      <c r="G3017" s="61">
        <f ca="1">_xlfn.NORM.INV(F3017,'Input Parameters'!$E$21,'Input Parameters'!$F$21)</f>
        <v>271.64046196055847</v>
      </c>
      <c r="H3017" s="54">
        <f ca="1">EXP(E3017*(1/'Input Parameters'!$E$22-1/G3017))</f>
        <v>0.22854531913419135</v>
      </c>
      <c r="I3017" s="10">
        <f t="shared" ca="1" si="402"/>
        <v>2.101556964006146E-2</v>
      </c>
      <c r="J3017" s="29">
        <f ca="1">_xlfn.BETA.INV(I3017,'Input Parameters'!$L$24,'Input Parameters'!$M$24,'Input Parameters'!$J$24,'Input Parameters'!$K$24)</f>
        <v>0.28428684801547499</v>
      </c>
      <c r="K3017" s="156">
        <f ca="1">('Input Parameters'!$E$25/'Input Parameters'!$E$31)^$J3017</f>
        <v>0.1301138721608176</v>
      </c>
      <c r="L3017" s="66">
        <f ca="1">$H3017*$C3017*'Input Parameters'!$E$23*K3017</f>
        <v>19.505749507201653</v>
      </c>
      <c r="M3017" s="23">
        <f t="shared" ca="1" si="403"/>
        <v>0.79287515251206475</v>
      </c>
      <c r="N3017" s="15">
        <f ca="1">_xlfn.NORM.INV(M3017,'Input Parameters'!$E$26,'Input Parameters'!$F$26)</f>
        <v>5.1145197093757241E-2</v>
      </c>
      <c r="O3017" s="8">
        <f t="shared" ca="1" si="404"/>
        <v>0.14596981721189939</v>
      </c>
      <c r="P3017" s="29">
        <f ca="1">_xlfn.LOGNORM.INV(O3017,'Input Parameters'!$H$27,'Input Parameters'!$I$27)</f>
        <v>0.89311989935366454</v>
      </c>
      <c r="Q3017" s="10"/>
      <c r="R3017" s="15">
        <f>'Input Parameters'!$E$28</f>
        <v>12.7</v>
      </c>
      <c r="S3017" s="10">
        <f t="shared" ca="1" si="405"/>
        <v>0.65221095479045565</v>
      </c>
      <c r="T3017" s="25">
        <f ca="1">_xlfn.LOGNORM.INV(S3017,'Input Parameters'!$H$29,'Input Parameters'!$I$29)</f>
        <v>60.847101410888207</v>
      </c>
      <c r="U3017" s="10">
        <f t="shared" ca="1" si="406"/>
        <v>0.32271206454015833</v>
      </c>
      <c r="V3017" s="29">
        <f ca="1">IF('Input Parameters'!$D$30="Beta",_xlfn.BETA.INV(U3017,'Input Parameters'!$L$30,'Input Parameters'!$M$30,'Input Parameters'!$J$30,'Input Parameters'!$K$30),IF('Input Parameters'!$D$30="LogNorm",_xlfn.LOGNORM.INV(U3017,'Input Parameters'!$H$30,'Input Parameters'!$I$30)))</f>
        <v>0.83339894375743984</v>
      </c>
      <c r="W3017" s="2">
        <f ca="1">N3017+(P3017-N3017)*(1-ERF((T3017-R3017)/(2*SQRT(L3017*'Input Parameters'!$E$31))))</f>
        <v>0.42228064891211875</v>
      </c>
      <c r="X3017">
        <f t="shared" ref="X3017:X3080" ca="1" si="407">IFERROR(IF(W3017&gt;V3017,0,1),0)</f>
        <v>1</v>
      </c>
      <c r="Y3017" s="7"/>
    </row>
    <row r="3018" spans="1:25" ht="15" customHeight="1" x14ac:dyDescent="0.3">
      <c r="A3018" s="130">
        <v>3011</v>
      </c>
      <c r="B3018" s="10">
        <f t="shared" ca="1" si="399"/>
        <v>0.90885103023244762</v>
      </c>
      <c r="C3018" s="57">
        <f ca="1">_xlfn.NORM.INV(B3018,'Input Parameters'!$E$19,'Input Parameters'!$F$19)</f>
        <v>679.99874672667727</v>
      </c>
      <c r="D3018" s="10">
        <f t="shared" ca="1" si="400"/>
        <v>0.24199754363557879</v>
      </c>
      <c r="E3018" s="59">
        <f ca="1">IF(_xlfn.NORM.INV(D3018,'Input Parameters'!$E$20,'Input Parameters'!$F$20)&lt;3500,3500,IF(_xlfn.NORM.INV(D3018,'Input Parameters'!$E$20,'Input Parameters'!$F$20)&gt;5500,5500,_xlfn.NORM.INV(D3018,'Input Parameters'!$E$20,'Input Parameters'!$F$20)))</f>
        <v>4310.0759737030585</v>
      </c>
      <c r="F3018" s="10">
        <f t="shared" ca="1" si="401"/>
        <v>0.1538066423220994</v>
      </c>
      <c r="G3018" s="61">
        <f ca="1">_xlfn.NORM.INV(F3018,'Input Parameters'!$E$21,'Input Parameters'!$F$21)</f>
        <v>276.83089094409382</v>
      </c>
      <c r="H3018" s="54">
        <f ca="1">EXP(E3018*(1/'Input Parameters'!$E$22-1/G3018))</f>
        <v>0.42350529138580401</v>
      </c>
      <c r="I3018" s="10">
        <f t="shared" ca="1" si="402"/>
        <v>0.98250274553181904</v>
      </c>
      <c r="J3018" s="29">
        <f ca="1">_xlfn.BETA.INV(I3018,'Input Parameters'!$L$24,'Input Parameters'!$M$24,'Input Parameters'!$J$24,'Input Parameters'!$K$24)</f>
        <v>0.8799625799931714</v>
      </c>
      <c r="K3018" s="156">
        <f ca="1">('Input Parameters'!$E$25/'Input Parameters'!$E$31)^$J3018</f>
        <v>1.813578044157035E-3</v>
      </c>
      <c r="L3018" s="66">
        <f ca="1">$H3018*$C3018*'Input Parameters'!$E$23*K3018</f>
        <v>0.5222797680793223</v>
      </c>
      <c r="M3018" s="23">
        <f t="shared" ca="1" si="403"/>
        <v>0.16603795209610239</v>
      </c>
      <c r="N3018" s="15">
        <f ca="1">_xlfn.NORM.INV(M3018,'Input Parameters'!$E$26,'Input Parameters'!$F$26)</f>
        <v>1.3631239099447613E-2</v>
      </c>
      <c r="O3018" s="8">
        <f t="shared" ca="1" si="404"/>
        <v>0.78239375286405877</v>
      </c>
      <c r="P3018" s="29">
        <f ca="1">_xlfn.LOGNORM.INV(O3018,'Input Parameters'!$H$27,'Input Parameters'!$I$27)</f>
        <v>2.0105866116115467</v>
      </c>
      <c r="Q3018" s="10"/>
      <c r="R3018" s="15">
        <f>'Input Parameters'!$E$28</f>
        <v>12.7</v>
      </c>
      <c r="S3018" s="10">
        <f t="shared" ca="1" si="405"/>
        <v>0.49254130112354733</v>
      </c>
      <c r="T3018" s="25">
        <f ca="1">_xlfn.LOGNORM.INV(S3018,'Input Parameters'!$H$29,'Input Parameters'!$I$29)</f>
        <v>58.109714437358619</v>
      </c>
      <c r="U3018" s="10">
        <f t="shared" ca="1" si="406"/>
        <v>0.89382141907736268</v>
      </c>
      <c r="V3018" s="29">
        <f ca="1">IF('Input Parameters'!$D$30="Beta",_xlfn.BETA.INV(U3018,'Input Parameters'!$L$30,'Input Parameters'!$M$30,'Input Parameters'!$J$30,'Input Parameters'!$K$30),IF('Input Parameters'!$D$30="LogNorm",_xlfn.LOGNORM.INV(U3018,'Input Parameters'!$H$30,'Input Parameters'!$I$30)))</f>
        <v>1.6339480971473086</v>
      </c>
      <c r="W3018" s="2">
        <f ca="1">N3018+(P3018-N3018)*(1-ERF((T3018-R3018)/(2*SQRT(L3018*'Input Parameters'!$E$31))))</f>
        <v>1.3648949786621182E-2</v>
      </c>
      <c r="X3018">
        <f t="shared" ca="1" si="407"/>
        <v>1</v>
      </c>
      <c r="Y3018" s="7"/>
    </row>
    <row r="3019" spans="1:25" ht="15" customHeight="1" x14ac:dyDescent="0.3">
      <c r="A3019" s="130">
        <v>3012</v>
      </c>
      <c r="B3019" s="10">
        <f t="shared" ca="1" si="399"/>
        <v>0.75324029795783876</v>
      </c>
      <c r="C3019" s="57">
        <f ca="1">_xlfn.NORM.INV(B3019,'Input Parameters'!$E$19,'Input Parameters'!$F$19)</f>
        <v>625.15900358888996</v>
      </c>
      <c r="D3019" s="10">
        <f t="shared" ca="1" si="400"/>
        <v>0.33513349265451031</v>
      </c>
      <c r="E3019" s="59">
        <f ca="1">IF(_xlfn.NORM.INV(D3019,'Input Parameters'!$E$20,'Input Parameters'!$F$20)&lt;3500,3500,IF(_xlfn.NORM.INV(D3019,'Input Parameters'!$E$20,'Input Parameters'!$F$20)&gt;5500,5500,_xlfn.NORM.INV(D3019,'Input Parameters'!$E$20,'Input Parameters'!$F$20)))</f>
        <v>4501.9528699891589</v>
      </c>
      <c r="F3019" s="10">
        <f t="shared" ca="1" si="401"/>
        <v>0.38131479912768951</v>
      </c>
      <c r="G3019" s="61">
        <f ca="1">_xlfn.NORM.INV(F3019,'Input Parameters'!$E$21,'Input Parameters'!$F$21)</f>
        <v>282.47604837275236</v>
      </c>
      <c r="H3019" s="54">
        <f ca="1">EXP(E3019*(1/'Input Parameters'!$E$22-1/G3019))</f>
        <v>0.56414681872454842</v>
      </c>
      <c r="I3019" s="10">
        <f t="shared" ca="1" si="402"/>
        <v>0.95990115294499212</v>
      </c>
      <c r="J3019" s="29">
        <f ca="1">_xlfn.BETA.INV(I3019,'Input Parameters'!$L$24,'Input Parameters'!$M$24,'Input Parameters'!$J$24,'Input Parameters'!$K$24)</f>
        <v>0.84562453832037965</v>
      </c>
      <c r="K3019" s="156">
        <f ca="1">('Input Parameters'!$E$25/'Input Parameters'!$E$31)^$J3019</f>
        <v>2.3201394570962325E-3</v>
      </c>
      <c r="L3019" s="66">
        <f ca="1">$H3019*$C3019*'Input Parameters'!$E$23*K3019</f>
        <v>0.81827017825903448</v>
      </c>
      <c r="M3019" s="23">
        <f t="shared" ca="1" si="403"/>
        <v>0.87542336131770626</v>
      </c>
      <c r="N3019" s="15">
        <f ca="1">_xlfn.NORM.INV(M3019,'Input Parameters'!$E$26,'Input Parameters'!$F$26)</f>
        <v>5.8200577088572972E-2</v>
      </c>
      <c r="O3019" s="8">
        <f t="shared" ca="1" si="404"/>
        <v>0.56028157753251684</v>
      </c>
      <c r="P3019" s="29">
        <f ca="1">_xlfn.LOGNORM.INV(O3019,'Input Parameters'!$H$27,'Input Parameters'!$I$27)</f>
        <v>1.5224458956288593</v>
      </c>
      <c r="Q3019" s="10"/>
      <c r="R3019" s="15">
        <f>'Input Parameters'!$E$28</f>
        <v>12.7</v>
      </c>
      <c r="S3019" s="10">
        <f t="shared" ca="1" si="405"/>
        <v>0.59033780952768677</v>
      </c>
      <c r="T3019" s="25">
        <f ca="1">_xlfn.LOGNORM.INV(S3019,'Input Parameters'!$H$29,'Input Parameters'!$I$29)</f>
        <v>59.74448233458137</v>
      </c>
      <c r="U3019" s="10">
        <f t="shared" ca="1" si="406"/>
        <v>5.6967585536882526E-2</v>
      </c>
      <c r="V3019" s="29">
        <f ca="1">IF('Input Parameters'!$D$30="Beta",_xlfn.BETA.INV(U3019,'Input Parameters'!$L$30,'Input Parameters'!$M$30,'Input Parameters'!$J$30,'Input Parameters'!$K$30),IF('Input Parameters'!$D$30="LogNorm",_xlfn.LOGNORM.INV(U3019,'Input Parameters'!$H$30,'Input Parameters'!$I$30)))</f>
        <v>0.53571379585373735</v>
      </c>
      <c r="W3019" s="2">
        <f ca="1">N3019+(P3019-N3019)*(1-ERF((T3019-R3019)/(2*SQRT(L3019*'Input Parameters'!$E$31))))</f>
        <v>5.8545536460629606E-2</v>
      </c>
      <c r="X3019">
        <f t="shared" ca="1" si="407"/>
        <v>1</v>
      </c>
      <c r="Y3019" s="7"/>
    </row>
    <row r="3020" spans="1:25" ht="15" customHeight="1" x14ac:dyDescent="0.3">
      <c r="A3020" s="130">
        <v>3013</v>
      </c>
      <c r="B3020" s="10">
        <f t="shared" ca="1" si="399"/>
        <v>0.83463041901005741</v>
      </c>
      <c r="C3020" s="57">
        <f ca="1">_xlfn.NORM.INV(B3020,'Input Parameters'!$E$19,'Input Parameters'!$F$19)</f>
        <v>649.48690612445898</v>
      </c>
      <c r="D3020" s="10">
        <f t="shared" ca="1" si="400"/>
        <v>0.76096607539883343</v>
      </c>
      <c r="E3020" s="59">
        <f ca="1">IF(_xlfn.NORM.INV(D3020,'Input Parameters'!$E$20,'Input Parameters'!$F$20)&lt;3500,3500,IF(_xlfn.NORM.INV(D3020,'Input Parameters'!$E$20,'Input Parameters'!$F$20)&gt;5500,5500,_xlfn.NORM.INV(D3020,'Input Parameters'!$E$20,'Input Parameters'!$F$20)))</f>
        <v>5296.5895215444179</v>
      </c>
      <c r="F3020" s="10">
        <f t="shared" ca="1" si="401"/>
        <v>8.982334974091899E-2</v>
      </c>
      <c r="G3020" s="61">
        <f ca="1">_xlfn.NORM.INV(F3020,'Input Parameters'!$E$21,'Input Parameters'!$F$21)</f>
        <v>274.30310900032498</v>
      </c>
      <c r="H3020" s="54">
        <f ca="1">EXP(E3020*(1/'Input Parameters'!$E$22-1/G3020))</f>
        <v>0.2916616946070798</v>
      </c>
      <c r="I3020" s="10">
        <f t="shared" ca="1" si="402"/>
        <v>0.96969278172012163</v>
      </c>
      <c r="J3020" s="29">
        <f ca="1">_xlfn.BETA.INV(I3020,'Input Parameters'!$L$24,'Input Parameters'!$M$24,'Input Parameters'!$J$24,'Input Parameters'!$K$24)</f>
        <v>0.85838794539209551</v>
      </c>
      <c r="K3020" s="156">
        <f ca="1">('Input Parameters'!$E$25/'Input Parameters'!$E$31)^$J3020</f>
        <v>2.1171447924142181E-3</v>
      </c>
      <c r="L3020" s="66">
        <f ca="1">$H3020*$C3020*'Input Parameters'!$E$23*K3020</f>
        <v>0.40105169426800941</v>
      </c>
      <c r="M3020" s="23">
        <f t="shared" ca="1" si="403"/>
        <v>0.77184462650056207</v>
      </c>
      <c r="N3020" s="15">
        <f ca="1">_xlfn.NORM.INV(M3020,'Input Parameters'!$E$26,'Input Parameters'!$F$26)</f>
        <v>4.9643644319390445E-2</v>
      </c>
      <c r="O3020" s="8">
        <f t="shared" ca="1" si="404"/>
        <v>0.38285871255822357</v>
      </c>
      <c r="P3020" s="29">
        <f ca="1">_xlfn.LOGNORM.INV(O3020,'Input Parameters'!$H$27,'Input Parameters'!$I$27)</f>
        <v>1.2477996242284275</v>
      </c>
      <c r="Q3020" s="10"/>
      <c r="R3020" s="15">
        <f>'Input Parameters'!$E$28</f>
        <v>12.7</v>
      </c>
      <c r="S3020" s="10">
        <f t="shared" ca="1" si="405"/>
        <v>0.39675829057958056</v>
      </c>
      <c r="T3020" s="25">
        <f ca="1">_xlfn.LOGNORM.INV(S3020,'Input Parameters'!$H$29,'Input Parameters'!$I$29)</f>
        <v>56.545458034433324</v>
      </c>
      <c r="U3020" s="10">
        <f t="shared" ca="1" si="406"/>
        <v>0.14538314368442407</v>
      </c>
      <c r="V3020" s="29">
        <f ca="1">IF('Input Parameters'!$D$30="Beta",_xlfn.BETA.INV(U3020,'Input Parameters'!$L$30,'Input Parameters'!$M$30,'Input Parameters'!$J$30,'Input Parameters'!$K$30),IF('Input Parameters'!$D$30="LogNorm",_xlfn.LOGNORM.INV(U3020,'Input Parameters'!$H$30,'Input Parameters'!$I$30)))</f>
        <v>0.65875960930474542</v>
      </c>
      <c r="W3020" s="2">
        <f ca="1">N3020+(P3020-N3020)*(1-ERF((T3020-R3020)/(2*SQRT(L3020*'Input Parameters'!$E$31))))</f>
        <v>4.9644818350748347E-2</v>
      </c>
      <c r="X3020">
        <f t="shared" ca="1" si="407"/>
        <v>1</v>
      </c>
      <c r="Y3020" s="7"/>
    </row>
    <row r="3021" spans="1:25" ht="15" customHeight="1" x14ac:dyDescent="0.3">
      <c r="A3021" s="130">
        <v>3014</v>
      </c>
      <c r="B3021" s="10">
        <f t="shared" ca="1" si="399"/>
        <v>4.8383642458891929E-2</v>
      </c>
      <c r="C3021" s="57">
        <f ca="1">_xlfn.NORM.INV(B3021,'Input Parameters'!$E$19,'Input Parameters'!$F$19)</f>
        <v>426.96814658139266</v>
      </c>
      <c r="D3021" s="10">
        <f t="shared" ca="1" si="400"/>
        <v>0.92068006177641593</v>
      </c>
      <c r="E3021" s="59">
        <f ca="1">IF(_xlfn.NORM.INV(D3021,'Input Parameters'!$E$20,'Input Parameters'!$F$20)&lt;3500,3500,IF(_xlfn.NORM.INV(D3021,'Input Parameters'!$E$20,'Input Parameters'!$F$20)&gt;5500,5500,_xlfn.NORM.INV(D3021,'Input Parameters'!$E$20,'Input Parameters'!$F$20)))</f>
        <v>5500</v>
      </c>
      <c r="F3021" s="10">
        <f t="shared" ca="1" si="401"/>
        <v>0.19825727213152822</v>
      </c>
      <c r="G3021" s="61">
        <f ca="1">_xlfn.NORM.INV(F3021,'Input Parameters'!$E$21,'Input Parameters'!$F$21)</f>
        <v>278.18580065555898</v>
      </c>
      <c r="H3021" s="54">
        <f ca="1">EXP(E3021*(1/'Input Parameters'!$E$22-1/G3021))</f>
        <v>0.36801641737502239</v>
      </c>
      <c r="I3021" s="10">
        <f t="shared" ca="1" si="402"/>
        <v>8.9138630240742089E-2</v>
      </c>
      <c r="J3021" s="29">
        <f ca="1">_xlfn.BETA.INV(I3021,'Input Parameters'!$L$24,'Input Parameters'!$M$24,'Input Parameters'!$J$24,'Input Parameters'!$K$24)</f>
        <v>0.38698339247034247</v>
      </c>
      <c r="K3021" s="156">
        <f ca="1">('Input Parameters'!$E$25/'Input Parameters'!$E$31)^$J3021</f>
        <v>6.2284428065442973E-2</v>
      </c>
      <c r="L3021" s="66">
        <f ca="1">$H3021*$C3021*'Input Parameters'!$E$23*K3021</f>
        <v>9.7868323817280061</v>
      </c>
      <c r="M3021" s="23">
        <f t="shared" ca="1" si="403"/>
        <v>0.61900772309326813</v>
      </c>
      <c r="N3021" s="15">
        <f ca="1">_xlfn.NORM.INV(M3021,'Input Parameters'!$E$26,'Input Parameters'!$F$26)</f>
        <v>4.0360390715653026E-2</v>
      </c>
      <c r="O3021" s="8">
        <f t="shared" ca="1" si="404"/>
        <v>0.92272904765004871</v>
      </c>
      <c r="P3021" s="29">
        <f ca="1">_xlfn.LOGNORM.INV(O3021,'Input Parameters'!$H$27,'Input Parameters'!$I$27)</f>
        <v>2.6726200144367165</v>
      </c>
      <c r="Q3021" s="10"/>
      <c r="R3021" s="15">
        <f>'Input Parameters'!$E$28</f>
        <v>12.7</v>
      </c>
      <c r="S3021" s="10">
        <f t="shared" ca="1" si="405"/>
        <v>0.37810831005272216</v>
      </c>
      <c r="T3021" s="25">
        <f ca="1">_xlfn.LOGNORM.INV(S3021,'Input Parameters'!$H$29,'Input Parameters'!$I$29)</f>
        <v>56.237090237915481</v>
      </c>
      <c r="U3021" s="10">
        <f t="shared" ca="1" si="406"/>
        <v>0.54117593675354858</v>
      </c>
      <c r="V3021" s="29">
        <f ca="1">IF('Input Parameters'!$D$30="Beta",_xlfn.BETA.INV(U3021,'Input Parameters'!$L$30,'Input Parameters'!$M$30,'Input Parameters'!$J$30,'Input Parameters'!$K$30),IF('Input Parameters'!$D$30="LogNorm",_xlfn.LOGNORM.INV(U3021,'Input Parameters'!$H$30,'Input Parameters'!$I$30)))</f>
        <v>1.0407908190141564</v>
      </c>
      <c r="W3021" s="2">
        <f ca="1">N3021+(P3021-N3021)*(1-ERF((T3021-R3021)/(2*SQRT(L3021*'Input Parameters'!$E$31))))</f>
        <v>0.89606605030113784</v>
      </c>
      <c r="X3021">
        <f t="shared" ca="1" si="407"/>
        <v>1</v>
      </c>
      <c r="Y3021" s="7"/>
    </row>
    <row r="3022" spans="1:25" ht="15" customHeight="1" x14ac:dyDescent="0.3">
      <c r="A3022" s="130">
        <v>3015</v>
      </c>
      <c r="B3022" s="10">
        <f t="shared" ca="1" si="399"/>
        <v>4.1210479662484922E-2</v>
      </c>
      <c r="C3022" s="57">
        <f ca="1">_xlfn.NORM.INV(B3022,'Input Parameters'!$E$19,'Input Parameters'!$F$19)</f>
        <v>420.53967270690657</v>
      </c>
      <c r="D3022" s="10">
        <f t="shared" ca="1" si="400"/>
        <v>0.46159672718636358</v>
      </c>
      <c r="E3022" s="59">
        <f ca="1">IF(_xlfn.NORM.INV(D3022,'Input Parameters'!$E$20,'Input Parameters'!$F$20)&lt;3500,3500,IF(_xlfn.NORM.INV(D3022,'Input Parameters'!$E$20,'Input Parameters'!$F$20)&gt;5500,5500,_xlfn.NORM.INV(D3022,'Input Parameters'!$E$20,'Input Parameters'!$F$20)))</f>
        <v>4732.5116815053907</v>
      </c>
      <c r="F3022" s="10">
        <f t="shared" ca="1" si="401"/>
        <v>0.58035499323637518</v>
      </c>
      <c r="G3022" s="61">
        <f ca="1">_xlfn.NORM.INV(F3022,'Input Parameters'!$E$21,'Input Parameters'!$F$21)</f>
        <v>286.44402151900596</v>
      </c>
      <c r="H3022" s="54">
        <f ca="1">EXP(E3022*(1/'Input Parameters'!$E$22-1/G3022))</f>
        <v>0.69095782665192185</v>
      </c>
      <c r="I3022" s="10">
        <f t="shared" ca="1" si="402"/>
        <v>0.67196429729957208</v>
      </c>
      <c r="J3022" s="29">
        <f ca="1">_xlfn.BETA.INV(I3022,'Input Parameters'!$L$24,'Input Parameters'!$M$24,'Input Parameters'!$J$24,'Input Parameters'!$K$24)</f>
        <v>0.67696557395848123</v>
      </c>
      <c r="K3022" s="156">
        <f ca="1">('Input Parameters'!$E$25/'Input Parameters'!$E$31)^$J3022</f>
        <v>7.7796428038255493E-3</v>
      </c>
      <c r="L3022" s="66">
        <f ca="1">$H3022*$C3022*'Input Parameters'!$E$23*K3022</f>
        <v>2.260571094633343</v>
      </c>
      <c r="M3022" s="23">
        <f t="shared" ca="1" si="403"/>
        <v>0.91952929100053316</v>
      </c>
      <c r="N3022" s="15">
        <f ca="1">_xlfn.NORM.INV(M3022,'Input Parameters'!$E$26,'Input Parameters'!$F$26)</f>
        <v>6.3440159637410731E-2</v>
      </c>
      <c r="O3022" s="8">
        <f t="shared" ca="1" si="404"/>
        <v>0.31752647138638812</v>
      </c>
      <c r="P3022" s="29">
        <f ca="1">_xlfn.LOGNORM.INV(O3022,'Input Parameters'!$H$27,'Input Parameters'!$I$27)</f>
        <v>1.1539972288475582</v>
      </c>
      <c r="Q3022" s="10"/>
      <c r="R3022" s="15">
        <f>'Input Parameters'!$E$28</f>
        <v>12.7</v>
      </c>
      <c r="S3022" s="10">
        <f t="shared" ca="1" si="405"/>
        <v>0.91402925960707948</v>
      </c>
      <c r="T3022" s="25">
        <f ca="1">_xlfn.LOGNORM.INV(S3022,'Input Parameters'!$H$29,'Input Parameters'!$I$29)</f>
        <v>67.883731431086048</v>
      </c>
      <c r="U3022" s="10">
        <f t="shared" ca="1" si="406"/>
        <v>0.36640275968279767</v>
      </c>
      <c r="V3022" s="29">
        <f ca="1">IF('Input Parameters'!$D$30="Beta",_xlfn.BETA.INV(U3022,'Input Parameters'!$L$30,'Input Parameters'!$M$30,'Input Parameters'!$J$30,'Input Parameters'!$K$30),IF('Input Parameters'!$D$30="LogNorm",_xlfn.LOGNORM.INV(U3022,'Input Parameters'!$H$30,'Input Parameters'!$I$30)))</f>
        <v>0.8733479464562971</v>
      </c>
      <c r="W3022" s="2">
        <f ca="1">N3022+(P3022-N3022)*(1-ERF((T3022-R3022)/(2*SQRT(L3022*'Input Parameters'!$E$31))))</f>
        <v>7.3746943755363684E-2</v>
      </c>
      <c r="X3022">
        <f t="shared" ca="1" si="407"/>
        <v>1</v>
      </c>
      <c r="Y3022" s="7"/>
    </row>
    <row r="3023" spans="1:25" ht="15" customHeight="1" x14ac:dyDescent="0.3">
      <c r="A3023" s="130">
        <v>3016</v>
      </c>
      <c r="B3023" s="10">
        <f t="shared" ca="1" si="399"/>
        <v>0.69709002928665686</v>
      </c>
      <c r="C3023" s="57">
        <f ca="1">_xlfn.NORM.INV(B3023,'Input Parameters'!$E$19,'Input Parameters'!$F$19)</f>
        <v>610.90617015694329</v>
      </c>
      <c r="D3023" s="10">
        <f t="shared" ca="1" si="400"/>
        <v>0.98650027201840274</v>
      </c>
      <c r="E3023" s="59">
        <f ca="1">IF(_xlfn.NORM.INV(D3023,'Input Parameters'!$E$20,'Input Parameters'!$F$20)&lt;3500,3500,IF(_xlfn.NORM.INV(D3023,'Input Parameters'!$E$20,'Input Parameters'!$F$20)&gt;5500,5500,_xlfn.NORM.INV(D3023,'Input Parameters'!$E$20,'Input Parameters'!$F$20)))</f>
        <v>5500</v>
      </c>
      <c r="F3023" s="10">
        <f t="shared" ca="1" si="401"/>
        <v>0.62866526917817489</v>
      </c>
      <c r="G3023" s="61">
        <f ca="1">_xlfn.NORM.INV(F3023,'Input Parameters'!$E$21,'Input Parameters'!$F$21)</f>
        <v>287.43059792490078</v>
      </c>
      <c r="H3023" s="54">
        <f ca="1">EXP(E3023*(1/'Input Parameters'!$E$22-1/G3023))</f>
        <v>0.69508377693235102</v>
      </c>
      <c r="I3023" s="10">
        <f t="shared" ca="1" si="402"/>
        <v>0.15666896572203304</v>
      </c>
      <c r="J3023" s="29">
        <f ca="1">_xlfn.BETA.INV(I3023,'Input Parameters'!$L$24,'Input Parameters'!$M$24,'Input Parameters'!$J$24,'Input Parameters'!$K$24)</f>
        <v>0.44132269809012076</v>
      </c>
      <c r="K3023" s="156">
        <f ca="1">('Input Parameters'!$E$25/'Input Parameters'!$E$31)^$J3023</f>
        <v>4.2178298763867382E-2</v>
      </c>
      <c r="L3023" s="66">
        <f ca="1">$H3023*$C3023*'Input Parameters'!$E$23*K3023</f>
        <v>17.910211837079302</v>
      </c>
      <c r="M3023" s="23">
        <f t="shared" ca="1" si="403"/>
        <v>0.98647702427092432</v>
      </c>
      <c r="N3023" s="15">
        <f ca="1">_xlfn.NORM.INV(M3023,'Input Parameters'!$E$26,'Input Parameters'!$F$26)</f>
        <v>8.0427933252277622E-2</v>
      </c>
      <c r="O3023" s="8">
        <f t="shared" ca="1" si="404"/>
        <v>0.88725867336010478</v>
      </c>
      <c r="P3023" s="29">
        <f ca="1">_xlfn.LOGNORM.INV(O3023,'Input Parameters'!$H$27,'Input Parameters'!$I$27)</f>
        <v>2.4337866201877301</v>
      </c>
      <c r="Q3023" s="10"/>
      <c r="R3023" s="15">
        <f>'Input Parameters'!$E$28</f>
        <v>12.7</v>
      </c>
      <c r="S3023" s="10">
        <f t="shared" ca="1" si="405"/>
        <v>0.93788971254158537</v>
      </c>
      <c r="T3023" s="25">
        <f ca="1">_xlfn.LOGNORM.INV(S3023,'Input Parameters'!$H$29,'Input Parameters'!$I$29)</f>
        <v>69.201974136892204</v>
      </c>
      <c r="U3023" s="10">
        <f t="shared" ca="1" si="406"/>
        <v>0.14260471421653476</v>
      </c>
      <c r="V3023" s="29">
        <f ca="1">IF('Input Parameters'!$D$30="Beta",_xlfn.BETA.INV(U3023,'Input Parameters'!$L$30,'Input Parameters'!$M$30,'Input Parameters'!$J$30,'Input Parameters'!$K$30),IF('Input Parameters'!$D$30="LogNorm",_xlfn.LOGNORM.INV(U3023,'Input Parameters'!$H$30,'Input Parameters'!$I$30)))</f>
        <v>0.65558555779355487</v>
      </c>
      <c r="W3023" s="2">
        <f ca="1">N3023+(P3023-N3023)*(1-ERF((T3023-R3023)/(2*SQRT(L3023*'Input Parameters'!$E$31))))</f>
        <v>0.89266725678370284</v>
      </c>
      <c r="X3023">
        <f t="shared" ca="1" si="407"/>
        <v>0</v>
      </c>
      <c r="Y3023" s="7"/>
    </row>
    <row r="3024" spans="1:25" ht="15" customHeight="1" x14ac:dyDescent="0.3">
      <c r="A3024" s="130">
        <v>3017</v>
      </c>
      <c r="B3024" s="10">
        <f t="shared" ca="1" si="399"/>
        <v>0.53484646064194463</v>
      </c>
      <c r="C3024" s="57">
        <f ca="1">_xlfn.NORM.INV(B3024,'Input Parameters'!$E$19,'Input Parameters'!$F$19)</f>
        <v>574.69024244950572</v>
      </c>
      <c r="D3024" s="10">
        <f t="shared" ca="1" si="400"/>
        <v>0.31736847540850477</v>
      </c>
      <c r="E3024" s="59">
        <f ca="1">IF(_xlfn.NORM.INV(D3024,'Input Parameters'!$E$20,'Input Parameters'!$F$20)&lt;3500,3500,IF(_xlfn.NORM.INV(D3024,'Input Parameters'!$E$20,'Input Parameters'!$F$20)&gt;5500,5500,_xlfn.NORM.INV(D3024,'Input Parameters'!$E$20,'Input Parameters'!$F$20)))</f>
        <v>4467.4508725573351</v>
      </c>
      <c r="F3024" s="10">
        <f t="shared" ca="1" si="401"/>
        <v>0.78109447900080031</v>
      </c>
      <c r="G3024" s="61">
        <f ca="1">_xlfn.NORM.INV(F3024,'Input Parameters'!$E$21,'Input Parameters'!$F$21)</f>
        <v>290.94853394238964</v>
      </c>
      <c r="H3024" s="54">
        <f ca="1">EXP(E3024*(1/'Input Parameters'!$E$22-1/G3024))</f>
        <v>0.8980694390237387</v>
      </c>
      <c r="I3024" s="10">
        <f t="shared" ca="1" si="402"/>
        <v>0.74612068964232681</v>
      </c>
      <c r="J3024" s="29">
        <f ca="1">_xlfn.BETA.INV(I3024,'Input Parameters'!$L$24,'Input Parameters'!$M$24,'Input Parameters'!$J$24,'Input Parameters'!$K$24)</f>
        <v>0.70920012946775357</v>
      </c>
      <c r="K3024" s="156">
        <f ca="1">('Input Parameters'!$E$25/'Input Parameters'!$E$31)^$J3024</f>
        <v>6.1735516391944363E-3</v>
      </c>
      <c r="L3024" s="66">
        <f ca="1">$H3024*$C3024*'Input Parameters'!$E$23*K3024</f>
        <v>3.1862425010120541</v>
      </c>
      <c r="M3024" s="23">
        <f t="shared" ca="1" si="403"/>
        <v>0.75031026852484228</v>
      </c>
      <c r="N3024" s="15">
        <f ca="1">_xlfn.NORM.INV(M3024,'Input Parameters'!$E$26,'Input Parameters'!$F$26)</f>
        <v>4.81847953486986E-2</v>
      </c>
      <c r="O3024" s="8">
        <f t="shared" ca="1" si="404"/>
        <v>9.9799013932831415E-2</v>
      </c>
      <c r="P3024" s="29">
        <f ca="1">_xlfn.LOGNORM.INV(O3024,'Input Parameters'!$H$27,'Input Parameters'!$I$27)</f>
        <v>0.80713238097245643</v>
      </c>
      <c r="Q3024" s="10"/>
      <c r="R3024" s="15">
        <f>'Input Parameters'!$E$28</f>
        <v>12.7</v>
      </c>
      <c r="S3024" s="10">
        <f t="shared" ca="1" si="405"/>
        <v>0.40906555655812138</v>
      </c>
      <c r="T3024" s="25">
        <f ca="1">_xlfn.LOGNORM.INV(S3024,'Input Parameters'!$H$29,'Input Parameters'!$I$29)</f>
        <v>56.747686752667903</v>
      </c>
      <c r="U3024" s="10">
        <f t="shared" ca="1" si="406"/>
        <v>0.40829316641888458</v>
      </c>
      <c r="V3024" s="29">
        <f ca="1">IF('Input Parameters'!$D$30="Beta",_xlfn.BETA.INV(U3024,'Input Parameters'!$L$30,'Input Parameters'!$M$30,'Input Parameters'!$J$30,'Input Parameters'!$K$30),IF('Input Parameters'!$D$30="LogNorm",_xlfn.LOGNORM.INV(U3024,'Input Parameters'!$H$30,'Input Parameters'!$I$30)))</f>
        <v>0.91187087505326614</v>
      </c>
      <c r="W3024" s="2">
        <f ca="1">N3024+(P3024-N3024)*(1-ERF((T3024-R3024)/(2*SQRT(L3024*'Input Parameters'!$E$31))))</f>
        <v>0.10966225931244983</v>
      </c>
      <c r="X3024">
        <f t="shared" ca="1" si="407"/>
        <v>1</v>
      </c>
      <c r="Y3024" s="7"/>
    </row>
    <row r="3025" spans="1:25" ht="15" customHeight="1" x14ac:dyDescent="0.3">
      <c r="A3025" s="130">
        <v>3018</v>
      </c>
      <c r="B3025" s="10">
        <f t="shared" ca="1" si="399"/>
        <v>0.70685220227105683</v>
      </c>
      <c r="C3025" s="57">
        <f ca="1">_xlfn.NORM.INV(B3025,'Input Parameters'!$E$19,'Input Parameters'!$F$19)</f>
        <v>613.28591395023454</v>
      </c>
      <c r="D3025" s="10">
        <f t="shared" ca="1" si="400"/>
        <v>0.65168619476846967</v>
      </c>
      <c r="E3025" s="59">
        <f ca="1">IF(_xlfn.NORM.INV(D3025,'Input Parameters'!$E$20,'Input Parameters'!$F$20)&lt;3500,3500,IF(_xlfn.NORM.INV(D3025,'Input Parameters'!$E$20,'Input Parameters'!$F$20)&gt;5500,5500,_xlfn.NORM.INV(D3025,'Input Parameters'!$E$20,'Input Parameters'!$F$20)))</f>
        <v>5072.9137974424175</v>
      </c>
      <c r="F3025" s="10">
        <f t="shared" ca="1" si="401"/>
        <v>0.28131873235091354</v>
      </c>
      <c r="G3025" s="61">
        <f ca="1">_xlfn.NORM.INV(F3025,'Input Parameters'!$E$21,'Input Parameters'!$F$21)</f>
        <v>280.29962252403851</v>
      </c>
      <c r="H3025" s="54">
        <f ca="1">EXP(E3025*(1/'Input Parameters'!$E$22-1/G3025))</f>
        <v>0.45635521257364076</v>
      </c>
      <c r="I3025" s="10">
        <f t="shared" ca="1" si="402"/>
        <v>0.24980183156747127</v>
      </c>
      <c r="J3025" s="29">
        <f ca="1">_xlfn.BETA.INV(I3025,'Input Parameters'!$L$24,'Input Parameters'!$M$24,'Input Parameters'!$J$24,'Input Parameters'!$K$24)</f>
        <v>0.49618477806241584</v>
      </c>
      <c r="K3025" s="156">
        <f ca="1">('Input Parameters'!$E$25/'Input Parameters'!$E$31)^$J3025</f>
        <v>2.8455745541051361E-2</v>
      </c>
      <c r="L3025" s="66">
        <f ca="1">$H3025*$C3025*'Input Parameters'!$E$23*K3025</f>
        <v>7.9640866025822987</v>
      </c>
      <c r="M3025" s="23">
        <f t="shared" ca="1" si="403"/>
        <v>0.68207110923872405</v>
      </c>
      <c r="N3025" s="15">
        <f ca="1">_xlfn.NORM.INV(M3025,'Input Parameters'!$E$26,'Input Parameters'!$F$26)</f>
        <v>4.394346229870727E-2</v>
      </c>
      <c r="O3025" s="8">
        <f t="shared" ca="1" si="404"/>
        <v>0.31030500307438025</v>
      </c>
      <c r="P3025" s="29">
        <f ca="1">_xlfn.LOGNORM.INV(O3025,'Input Parameters'!$H$27,'Input Parameters'!$I$27)</f>
        <v>1.1436497365073968</v>
      </c>
      <c r="Q3025" s="10"/>
      <c r="R3025" s="15">
        <f>'Input Parameters'!$E$28</f>
        <v>12.7</v>
      </c>
      <c r="S3025" s="10">
        <f t="shared" ca="1" si="405"/>
        <v>0.56086340100396448</v>
      </c>
      <c r="T3025" s="25">
        <f ca="1">_xlfn.LOGNORM.INV(S3025,'Input Parameters'!$H$29,'Input Parameters'!$I$29)</f>
        <v>59.241817538703778</v>
      </c>
      <c r="U3025" s="10">
        <f t="shared" ca="1" si="406"/>
        <v>0.94326851413258506</v>
      </c>
      <c r="V3025" s="29">
        <f ca="1">IF('Input Parameters'!$D$30="Beta",_xlfn.BETA.INV(U3025,'Input Parameters'!$L$30,'Input Parameters'!$M$30,'Input Parameters'!$J$30,'Input Parameters'!$K$30),IF('Input Parameters'!$D$30="LogNorm",_xlfn.LOGNORM.INV(U3025,'Input Parameters'!$H$30,'Input Parameters'!$I$30)))</f>
        <v>1.8652296718567776</v>
      </c>
      <c r="W3025" s="2">
        <f ca="1">N3025+(P3025-N3025)*(1-ERF((T3025-R3025)/(2*SQRT(L3025*'Input Parameters'!$E$31))))</f>
        <v>0.31177402089644984</v>
      </c>
      <c r="X3025">
        <f t="shared" ca="1" si="407"/>
        <v>1</v>
      </c>
      <c r="Y3025" s="7"/>
    </row>
    <row r="3026" spans="1:25" ht="15" customHeight="1" x14ac:dyDescent="0.3">
      <c r="A3026" s="130">
        <v>3019</v>
      </c>
      <c r="B3026" s="10">
        <f t="shared" ca="1" si="399"/>
        <v>9.9523145438896732E-2</v>
      </c>
      <c r="C3026" s="57">
        <f ca="1">_xlfn.NORM.INV(B3026,'Input Parameters'!$E$19,'Input Parameters'!$F$19)</f>
        <v>458.77889292381275</v>
      </c>
      <c r="D3026" s="10">
        <f t="shared" ca="1" si="400"/>
        <v>0.24604692691941199</v>
      </c>
      <c r="E3026" s="59">
        <f ca="1">IF(_xlfn.NORM.INV(D3026,'Input Parameters'!$E$20,'Input Parameters'!$F$20)&lt;3500,3500,IF(_xlfn.NORM.INV(D3026,'Input Parameters'!$E$20,'Input Parameters'!$F$20)&gt;5500,5500,_xlfn.NORM.INV(D3026,'Input Parameters'!$E$20,'Input Parameters'!$F$20)))</f>
        <v>4319.1123582871232</v>
      </c>
      <c r="F3026" s="10">
        <f t="shared" ca="1" si="401"/>
        <v>0.76643619468645929</v>
      </c>
      <c r="G3026" s="61">
        <f ca="1">_xlfn.NORM.INV(F3026,'Input Parameters'!$E$21,'Input Parameters'!$F$21)</f>
        <v>290.56548191253148</v>
      </c>
      <c r="H3026" s="54">
        <f ca="1">EXP(E3026*(1/'Input Parameters'!$E$22-1/G3026))</f>
        <v>0.88381437525335282</v>
      </c>
      <c r="I3026" s="10">
        <f t="shared" ca="1" si="402"/>
        <v>0.57365309581162205</v>
      </c>
      <c r="J3026" s="29">
        <f ca="1">_xlfn.BETA.INV(I3026,'Input Parameters'!$L$24,'Input Parameters'!$M$24,'Input Parameters'!$J$24,'Input Parameters'!$K$24)</f>
        <v>0.63677322811618797</v>
      </c>
      <c r="K3026" s="156">
        <f ca="1">('Input Parameters'!$E$25/'Input Parameters'!$E$31)^$J3026</f>
        <v>1.0379494074846798E-2</v>
      </c>
      <c r="L3026" s="66">
        <f ca="1">$H3026*$C3026*'Input Parameters'!$E$23*K3026</f>
        <v>4.2086293107337562</v>
      </c>
      <c r="M3026" s="23">
        <f t="shared" ca="1" si="403"/>
        <v>0.4205298442514982</v>
      </c>
      <c r="N3026" s="15">
        <f ca="1">_xlfn.NORM.INV(M3026,'Input Parameters'!$E$26,'Input Parameters'!$F$26)</f>
        <v>2.9788697882272237E-2</v>
      </c>
      <c r="O3026" s="8">
        <f t="shared" ca="1" si="404"/>
        <v>0.87899372607559578</v>
      </c>
      <c r="P3026" s="29">
        <f ca="1">_xlfn.LOGNORM.INV(O3026,'Input Parameters'!$H$27,'Input Parameters'!$I$27)</f>
        <v>2.3888688667022278</v>
      </c>
      <c r="Q3026" s="10"/>
      <c r="R3026" s="15">
        <f>'Input Parameters'!$E$28</f>
        <v>12.7</v>
      </c>
      <c r="S3026" s="10">
        <f t="shared" ca="1" si="405"/>
        <v>0.17914507529081702</v>
      </c>
      <c r="T3026" s="25">
        <f ca="1">_xlfn.LOGNORM.INV(S3026,'Input Parameters'!$H$29,'Input Parameters'!$I$29)</f>
        <v>52.525286496540041</v>
      </c>
      <c r="U3026" s="10">
        <f t="shared" ca="1" si="406"/>
        <v>0.79219124376852179</v>
      </c>
      <c r="V3026" s="29">
        <f ca="1">IF('Input Parameters'!$D$30="Beta",_xlfn.BETA.INV(U3026,'Input Parameters'!$L$30,'Input Parameters'!$M$30,'Input Parameters'!$J$30,'Input Parameters'!$K$30),IF('Input Parameters'!$D$30="LogNorm",_xlfn.LOGNORM.INV(U3026,'Input Parameters'!$H$30,'Input Parameters'!$I$30)))</f>
        <v>1.3774349751588559</v>
      </c>
      <c r="W3026" s="2">
        <f ca="1">N3026+(P3026-N3026)*(1-ERF((T3026-R3026)/(2*SQRT(L3026*'Input Parameters'!$E$31))))</f>
        <v>0.43047293188298319</v>
      </c>
      <c r="X3026">
        <f t="shared" ca="1" si="407"/>
        <v>1</v>
      </c>
      <c r="Y3026" s="7"/>
    </row>
    <row r="3027" spans="1:25" ht="15" customHeight="1" x14ac:dyDescent="0.3">
      <c r="A3027" s="130">
        <v>3020</v>
      </c>
      <c r="B3027" s="10">
        <f t="shared" ca="1" si="399"/>
        <v>0.77856210050389718</v>
      </c>
      <c r="C3027" s="57">
        <f ca="1">_xlfn.NORM.INV(B3027,'Input Parameters'!$E$19,'Input Parameters'!$F$19)</f>
        <v>632.14074077113855</v>
      </c>
      <c r="D3027" s="10">
        <f t="shared" ca="1" si="400"/>
        <v>7.5772241939949136E-2</v>
      </c>
      <c r="E3027" s="59">
        <f ca="1">IF(_xlfn.NORM.INV(D3027,'Input Parameters'!$E$20,'Input Parameters'!$F$20)&lt;3500,3500,IF(_xlfn.NORM.INV(D3027,'Input Parameters'!$E$20,'Input Parameters'!$F$20)&gt;5500,5500,_xlfn.NORM.INV(D3027,'Input Parameters'!$E$20,'Input Parameters'!$F$20)))</f>
        <v>3796.1318546120497</v>
      </c>
      <c r="F3027" s="10">
        <f t="shared" ca="1" si="401"/>
        <v>0.24094643082899558</v>
      </c>
      <c r="G3027" s="61">
        <f ca="1">_xlfn.NORM.INV(F3027,'Input Parameters'!$E$21,'Input Parameters'!$F$21)</f>
        <v>279.32236540078804</v>
      </c>
      <c r="H3027" s="54">
        <f ca="1">EXP(E3027*(1/'Input Parameters'!$E$22-1/G3027))</f>
        <v>0.53024132197557583</v>
      </c>
      <c r="I3027" s="10">
        <f t="shared" ca="1" si="402"/>
        <v>0.47985323403452651</v>
      </c>
      <c r="J3027" s="29">
        <f ca="1">_xlfn.BETA.INV(I3027,'Input Parameters'!$L$24,'Input Parameters'!$M$24,'Input Parameters'!$J$24,'Input Parameters'!$K$24)</f>
        <v>0.59900409753834505</v>
      </c>
      <c r="K3027" s="156">
        <f ca="1">('Input Parameters'!$E$25/'Input Parameters'!$E$31)^$J3027</f>
        <v>1.3609536999651216E-2</v>
      </c>
      <c r="L3027" s="66">
        <f ca="1">$H3027*$C3027*'Input Parameters'!$E$23*K3027</f>
        <v>4.5617418116880017</v>
      </c>
      <c r="M3027" s="23">
        <f t="shared" ca="1" si="403"/>
        <v>0.51606622492062693</v>
      </c>
      <c r="N3027" s="15">
        <f ca="1">_xlfn.NORM.INV(M3027,'Input Parameters'!$E$26,'Input Parameters'!$F$26)</f>
        <v>3.4845941858217704E-2</v>
      </c>
      <c r="O3027" s="8">
        <f t="shared" ca="1" si="404"/>
        <v>0.10487364822968748</v>
      </c>
      <c r="P3027" s="29">
        <f ca="1">_xlfn.LOGNORM.INV(O3027,'Input Parameters'!$H$27,'Input Parameters'!$I$27)</f>
        <v>0.81735093895199762</v>
      </c>
      <c r="Q3027" s="10"/>
      <c r="R3027" s="15">
        <f>'Input Parameters'!$E$28</f>
        <v>12.7</v>
      </c>
      <c r="S3027" s="10">
        <f t="shared" ca="1" si="405"/>
        <v>0.91597118069810868</v>
      </c>
      <c r="T3027" s="25">
        <f ca="1">_xlfn.LOGNORM.INV(S3027,'Input Parameters'!$H$29,'Input Parameters'!$I$29)</f>
        <v>67.978914128889713</v>
      </c>
      <c r="U3027" s="10">
        <f t="shared" ca="1" si="406"/>
        <v>0.30947982627043402</v>
      </c>
      <c r="V3027" s="29">
        <f ca="1">IF('Input Parameters'!$D$30="Beta",_xlfn.BETA.INV(U3027,'Input Parameters'!$L$30,'Input Parameters'!$M$30,'Input Parameters'!$J$30,'Input Parameters'!$K$30),IF('Input Parameters'!$D$30="LogNorm",_xlfn.LOGNORM.INV(U3027,'Input Parameters'!$H$30,'Input Parameters'!$I$30)))</f>
        <v>0.82126346483001011</v>
      </c>
      <c r="W3027" s="2">
        <f ca="1">N3027+(P3027-N3027)*(1-ERF((T3027-R3027)/(2*SQRT(L3027*'Input Parameters'!$E$31))))</f>
        <v>8.7455518581023961E-2</v>
      </c>
      <c r="X3027">
        <f t="shared" ca="1" si="407"/>
        <v>1</v>
      </c>
      <c r="Y3027" s="7"/>
    </row>
    <row r="3028" spans="1:25" ht="15" customHeight="1" x14ac:dyDescent="0.3">
      <c r="A3028" s="130">
        <v>3021</v>
      </c>
      <c r="B3028" s="10">
        <f t="shared" ca="1" si="399"/>
        <v>0.38993836002033666</v>
      </c>
      <c r="C3028" s="57">
        <f ca="1">_xlfn.NORM.INV(B3028,'Input Parameters'!$E$19,'Input Parameters'!$F$19)</f>
        <v>543.68396594291642</v>
      </c>
      <c r="D3028" s="10">
        <f t="shared" ca="1" si="400"/>
        <v>0.87257245596298605</v>
      </c>
      <c r="E3028" s="59">
        <f ca="1">IF(_xlfn.NORM.INV(D3028,'Input Parameters'!$E$20,'Input Parameters'!$F$20)&lt;3500,3500,IF(_xlfn.NORM.INV(D3028,'Input Parameters'!$E$20,'Input Parameters'!$F$20)&gt;5500,5500,_xlfn.NORM.INV(D3028,'Input Parameters'!$E$20,'Input Parameters'!$F$20)))</f>
        <v>5500</v>
      </c>
      <c r="F3028" s="10">
        <f t="shared" ca="1" si="401"/>
        <v>0.23741307049534299</v>
      </c>
      <c r="G3028" s="61">
        <f ca="1">_xlfn.NORM.INV(F3028,'Input Parameters'!$E$21,'Input Parameters'!$F$21)</f>
        <v>279.23286117729077</v>
      </c>
      <c r="H3028" s="54">
        <f ca="1">EXP(E3028*(1/'Input Parameters'!$E$22-1/G3028))</f>
        <v>0.39633674064401808</v>
      </c>
      <c r="I3028" s="10">
        <f t="shared" ca="1" si="402"/>
        <v>0.12569552967239372</v>
      </c>
      <c r="J3028" s="29">
        <f ca="1">_xlfn.BETA.INV(I3028,'Input Parameters'!$L$24,'Input Parameters'!$M$24,'Input Parameters'!$J$24,'Input Parameters'!$K$24)</f>
        <v>0.41879393242813889</v>
      </c>
      <c r="K3028" s="156">
        <f ca="1">('Input Parameters'!$E$25/'Input Parameters'!$E$31)^$J3028</f>
        <v>4.9576504265048858E-2</v>
      </c>
      <c r="L3028" s="66">
        <f ca="1">$H3028*$C3028*'Input Parameters'!$E$23*K3028</f>
        <v>10.682840871372962</v>
      </c>
      <c r="M3028" s="23">
        <f t="shared" ca="1" si="403"/>
        <v>0.19515896194985072</v>
      </c>
      <c r="N3028" s="15">
        <f ca="1">_xlfn.NORM.INV(M3028,'Input Parameters'!$E$26,'Input Parameters'!$F$26)</f>
        <v>1.5960140051563869E-2</v>
      </c>
      <c r="O3028" s="8">
        <f t="shared" ca="1" si="404"/>
        <v>0.29701761329937748</v>
      </c>
      <c r="P3028" s="29">
        <f ca="1">_xlfn.LOGNORM.INV(O3028,'Input Parameters'!$H$27,'Input Parameters'!$I$27)</f>
        <v>1.1245780650604089</v>
      </c>
      <c r="Q3028" s="10"/>
      <c r="R3028" s="15">
        <f>'Input Parameters'!$E$28</f>
        <v>12.7</v>
      </c>
      <c r="S3028" s="10">
        <f t="shared" ca="1" si="405"/>
        <v>0.62038679049462209</v>
      </c>
      <c r="T3028" s="25">
        <f ca="1">_xlfn.LOGNORM.INV(S3028,'Input Parameters'!$H$29,'Input Parameters'!$I$29)</f>
        <v>60.27054113439943</v>
      </c>
      <c r="U3028" s="10">
        <f t="shared" ca="1" si="406"/>
        <v>0.91747769781074529</v>
      </c>
      <c r="V3028" s="29">
        <f ca="1">IF('Input Parameters'!$D$30="Beta",_xlfn.BETA.INV(U3028,'Input Parameters'!$L$30,'Input Parameters'!$M$30,'Input Parameters'!$J$30,'Input Parameters'!$K$30),IF('Input Parameters'!$D$30="LogNorm",_xlfn.LOGNORM.INV(U3028,'Input Parameters'!$H$30,'Input Parameters'!$I$30)))</f>
        <v>1.727505272135812</v>
      </c>
      <c r="W3028" s="2">
        <f ca="1">N3028+(P3028-N3028)*(1-ERF((T3028-R3028)/(2*SQRT(L3028*'Input Parameters'!$E$31))))</f>
        <v>0.35232373217179175</v>
      </c>
      <c r="X3028">
        <f t="shared" ca="1" si="407"/>
        <v>1</v>
      </c>
      <c r="Y3028" s="7"/>
    </row>
    <row r="3029" spans="1:25" ht="15" customHeight="1" x14ac:dyDescent="0.3">
      <c r="A3029" s="130">
        <v>3022</v>
      </c>
      <c r="B3029" s="10">
        <f t="shared" ca="1" si="399"/>
        <v>0.20172444324138905</v>
      </c>
      <c r="C3029" s="57">
        <f ca="1">_xlfn.NORM.INV(B3029,'Input Parameters'!$E$19,'Input Parameters'!$F$19)</f>
        <v>496.70214769210611</v>
      </c>
      <c r="D3029" s="10">
        <f t="shared" ca="1" si="400"/>
        <v>0.35650413198027964</v>
      </c>
      <c r="E3029" s="59">
        <f ca="1">IF(_xlfn.NORM.INV(D3029,'Input Parameters'!$E$20,'Input Parameters'!$F$20)&lt;3500,3500,IF(_xlfn.NORM.INV(D3029,'Input Parameters'!$E$20,'Input Parameters'!$F$20)&gt;5500,5500,_xlfn.NORM.INV(D3029,'Input Parameters'!$E$20,'Input Parameters'!$F$20)))</f>
        <v>4542.5267593456192</v>
      </c>
      <c r="F3029" s="10">
        <f t="shared" ca="1" si="401"/>
        <v>0.38661954215381611</v>
      </c>
      <c r="G3029" s="61">
        <f ca="1">_xlfn.NORM.INV(F3029,'Input Parameters'!$E$21,'Input Parameters'!$F$21)</f>
        <v>282.58521456308455</v>
      </c>
      <c r="H3029" s="54">
        <f ca="1">EXP(E3029*(1/'Input Parameters'!$E$22-1/G3029))</f>
        <v>0.56474129328368827</v>
      </c>
      <c r="I3029" s="10">
        <f t="shared" ca="1" si="402"/>
        <v>0.65876820903241917</v>
      </c>
      <c r="J3029" s="29">
        <f ca="1">_xlfn.BETA.INV(I3029,'Input Parameters'!$L$24,'Input Parameters'!$M$24,'Input Parameters'!$J$24,'Input Parameters'!$K$24)</f>
        <v>0.67145439157595244</v>
      </c>
      <c r="K3029" s="156">
        <f ca="1">('Input Parameters'!$E$25/'Input Parameters'!$E$31)^$J3029</f>
        <v>8.0933695701703827E-3</v>
      </c>
      <c r="L3029" s="66">
        <f ca="1">$H3029*$C3029*'Input Parameters'!$E$23*K3029</f>
        <v>2.2702566374171655</v>
      </c>
      <c r="M3029" s="23">
        <f t="shared" ca="1" si="403"/>
        <v>4.2805973010303644E-3</v>
      </c>
      <c r="N3029" s="15">
        <f ca="1">_xlfn.NORM.INV(M3029,'Input Parameters'!$E$26,'Input Parameters'!$F$26)</f>
        <v>-2.1211036260866345E-2</v>
      </c>
      <c r="O3029" s="8">
        <f t="shared" ca="1" si="404"/>
        <v>0.46558600603452516</v>
      </c>
      <c r="P3029" s="29">
        <f ca="1">_xlfn.LOGNORM.INV(O3029,'Input Parameters'!$H$27,'Input Parameters'!$I$27)</f>
        <v>1.3702602767552043</v>
      </c>
      <c r="Q3029" s="10"/>
      <c r="R3029" s="15">
        <f>'Input Parameters'!$E$28</f>
        <v>12.7</v>
      </c>
      <c r="S3029" s="10">
        <f t="shared" ca="1" si="405"/>
        <v>0.83236846385490215</v>
      </c>
      <c r="T3029" s="25">
        <f ca="1">_xlfn.LOGNORM.INV(S3029,'Input Parameters'!$H$29,'Input Parameters'!$I$29)</f>
        <v>64.88489460023365</v>
      </c>
      <c r="U3029" s="10">
        <f t="shared" ca="1" si="406"/>
        <v>0.68089308553986572</v>
      </c>
      <c r="V3029" s="29">
        <f ca="1">IF('Input Parameters'!$D$30="Beta",_xlfn.BETA.INV(U3029,'Input Parameters'!$L$30,'Input Parameters'!$M$30,'Input Parameters'!$J$30,'Input Parameters'!$K$30),IF('Input Parameters'!$D$30="LogNorm",_xlfn.LOGNORM.INV(U3029,'Input Parameters'!$H$30,'Input Parameters'!$I$30)))</f>
        <v>1.2027699480764633</v>
      </c>
      <c r="W3029" s="2">
        <f ca="1">N3029+(P3029-N3029)*(1-ERF((T3029-R3029)/(2*SQRT(L3029*'Input Parameters'!$E$31))))</f>
        <v>-1.2788379430980976E-3</v>
      </c>
      <c r="X3029">
        <f t="shared" ca="1" si="407"/>
        <v>1</v>
      </c>
      <c r="Y3029" s="7"/>
    </row>
    <row r="3030" spans="1:25" ht="15" customHeight="1" x14ac:dyDescent="0.3">
      <c r="A3030" s="130">
        <v>3023</v>
      </c>
      <c r="B3030" s="10">
        <f t="shared" ca="1" si="399"/>
        <v>0.51501217942083888</v>
      </c>
      <c r="C3030" s="57">
        <f ca="1">_xlfn.NORM.INV(B3030,'Input Parameters'!$E$19,'Input Parameters'!$F$19)</f>
        <v>570.48048185807852</v>
      </c>
      <c r="D3030" s="10">
        <f t="shared" ca="1" si="400"/>
        <v>0.52388214449243464</v>
      </c>
      <c r="E3030" s="59">
        <f ca="1">IF(_xlfn.NORM.INV(D3030,'Input Parameters'!$E$20,'Input Parameters'!$F$20)&lt;3500,3500,IF(_xlfn.NORM.INV(D3030,'Input Parameters'!$E$20,'Input Parameters'!$F$20)&gt;5500,5500,_xlfn.NORM.INV(D3030,'Input Parameters'!$E$20,'Input Parameters'!$F$20)))</f>
        <v>4841.9296210920129</v>
      </c>
      <c r="F3030" s="10">
        <f t="shared" ca="1" si="401"/>
        <v>0.29921542752960717</v>
      </c>
      <c r="G3030" s="61">
        <f ca="1">_xlfn.NORM.INV(F3030,'Input Parameters'!$E$21,'Input Parameters'!$F$21)</f>
        <v>280.71046527061378</v>
      </c>
      <c r="H3030" s="54">
        <f ca="1">EXP(E3030*(1/'Input Parameters'!$E$22-1/G3030))</f>
        <v>0.48506036517446249</v>
      </c>
      <c r="I3030" s="10">
        <f t="shared" ca="1" si="402"/>
        <v>0.37225954891856827</v>
      </c>
      <c r="J3030" s="29">
        <f ca="1">_xlfn.BETA.INV(I3030,'Input Parameters'!$L$24,'Input Parameters'!$M$24,'Input Parameters'!$J$24,'Input Parameters'!$K$24)</f>
        <v>0.55398251886533978</v>
      </c>
      <c r="K3030" s="156">
        <f ca="1">('Input Parameters'!$E$25/'Input Parameters'!$E$31)^$J3030</f>
        <v>1.8797713503519786E-2</v>
      </c>
      <c r="L3030" s="66">
        <f ca="1">$H3030*$C3030*'Input Parameters'!$E$23*K3030</f>
        <v>5.2016557385505546</v>
      </c>
      <c r="M3030" s="23">
        <f t="shared" ca="1" si="403"/>
        <v>0.37442572022608811</v>
      </c>
      <c r="N3030" s="15">
        <f ca="1">_xlfn.NORM.INV(M3030,'Input Parameters'!$E$26,'Input Parameters'!$F$26)</f>
        <v>2.7276761800794583E-2</v>
      </c>
      <c r="O3030" s="8">
        <f t="shared" ca="1" si="404"/>
        <v>0.58381198603138085</v>
      </c>
      <c r="P3030" s="29">
        <f ca="1">_xlfn.LOGNORM.INV(O3030,'Input Parameters'!$H$27,'Input Parameters'!$I$27)</f>
        <v>1.5633805267886496</v>
      </c>
      <c r="Q3030" s="10"/>
      <c r="R3030" s="15">
        <f>'Input Parameters'!$E$28</f>
        <v>12.7</v>
      </c>
      <c r="S3030" s="10">
        <f t="shared" ca="1" si="405"/>
        <v>0.4946806263243303</v>
      </c>
      <c r="T3030" s="25">
        <f ca="1">_xlfn.LOGNORM.INV(S3030,'Input Parameters'!$H$29,'Input Parameters'!$I$29)</f>
        <v>58.144715299539406</v>
      </c>
      <c r="U3030" s="10">
        <f t="shared" ca="1" si="406"/>
        <v>0.97120727244667171</v>
      </c>
      <c r="V3030" s="29">
        <f ca="1">IF('Input Parameters'!$D$30="Beta",_xlfn.BETA.INV(U3030,'Input Parameters'!$L$30,'Input Parameters'!$M$30,'Input Parameters'!$J$30,'Input Parameters'!$K$30),IF('Input Parameters'!$D$30="LogNorm",_xlfn.LOGNORM.INV(U3030,'Input Parameters'!$H$30,'Input Parameters'!$I$30)))</f>
        <v>2.1127836024790847</v>
      </c>
      <c r="W3030" s="2">
        <f ca="1">N3030+(P3030-N3030)*(1-ERF((T3030-R3030)/(2*SQRT(L3030*'Input Parameters'!$E$31))))</f>
        <v>0.27128381866772283</v>
      </c>
      <c r="X3030">
        <f t="shared" ca="1" si="407"/>
        <v>1</v>
      </c>
      <c r="Y3030" s="7"/>
    </row>
    <row r="3031" spans="1:25" ht="15" customHeight="1" x14ac:dyDescent="0.3">
      <c r="A3031" s="130">
        <v>3024</v>
      </c>
      <c r="B3031" s="10">
        <f t="shared" ca="1" si="399"/>
        <v>0.30440577663058255</v>
      </c>
      <c r="C3031" s="57">
        <f ca="1">_xlfn.NORM.INV(B3031,'Input Parameters'!$E$19,'Input Parameters'!$F$19)</f>
        <v>524.05538243107821</v>
      </c>
      <c r="D3031" s="10">
        <f t="shared" ca="1" si="400"/>
        <v>0.54030154578121736</v>
      </c>
      <c r="E3031" s="59">
        <f ca="1">IF(_xlfn.NORM.INV(D3031,'Input Parameters'!$E$20,'Input Parameters'!$F$20)&lt;3500,3500,IF(_xlfn.NORM.INV(D3031,'Input Parameters'!$E$20,'Input Parameters'!$F$20)&gt;5500,5500,_xlfn.NORM.INV(D3031,'Input Parameters'!$E$20,'Input Parameters'!$F$20)))</f>
        <v>4870.8354041838338</v>
      </c>
      <c r="F3031" s="10">
        <f t="shared" ca="1" si="401"/>
        <v>0.63252846344388247</v>
      </c>
      <c r="G3031" s="61">
        <f ca="1">_xlfn.NORM.INV(F3031,'Input Parameters'!$E$21,'Input Parameters'!$F$21)</f>
        <v>287.51106226906171</v>
      </c>
      <c r="H3031" s="54">
        <f ca="1">EXP(E3031*(1/'Input Parameters'!$E$22-1/G3031))</f>
        <v>0.72805935050215564</v>
      </c>
      <c r="I3031" s="10">
        <f t="shared" ca="1" si="402"/>
        <v>1.9513466218525455E-2</v>
      </c>
      <c r="J3031" s="29">
        <f ca="1">_xlfn.BETA.INV(I3031,'Input Parameters'!$L$24,'Input Parameters'!$M$24,'Input Parameters'!$J$24,'Input Parameters'!$K$24)</f>
        <v>0.28002312531639445</v>
      </c>
      <c r="K3031" s="156">
        <f ca="1">('Input Parameters'!$E$25/'Input Parameters'!$E$31)^$J3031</f>
        <v>0.13415502376277338</v>
      </c>
      <c r="L3031" s="66">
        <f ca="1">$H3031*$C3031*'Input Parameters'!$E$23*K3031</f>
        <v>51.185966759071214</v>
      </c>
      <c r="M3031" s="23">
        <f t="shared" ca="1" si="403"/>
        <v>0.2067780583412514</v>
      </c>
      <c r="N3031" s="15">
        <f ca="1">_xlfn.NORM.INV(M3031,'Input Parameters'!$E$26,'Input Parameters'!$F$26)</f>
        <v>1.6829315007683459E-2</v>
      </c>
      <c r="O3031" s="8">
        <f t="shared" ca="1" si="404"/>
        <v>0.37693814026615458</v>
      </c>
      <c r="P3031" s="29">
        <f ca="1">_xlfn.LOGNORM.INV(O3031,'Input Parameters'!$H$27,'Input Parameters'!$I$27)</f>
        <v>1.239244315253184</v>
      </c>
      <c r="Q3031" s="10"/>
      <c r="R3031" s="15">
        <f>'Input Parameters'!$E$28</f>
        <v>12.7</v>
      </c>
      <c r="S3031" s="10">
        <f t="shared" ca="1" si="405"/>
        <v>0.17388459573138038</v>
      </c>
      <c r="T3031" s="25">
        <f ca="1">_xlfn.LOGNORM.INV(S3031,'Input Parameters'!$H$29,'Input Parameters'!$I$29)</f>
        <v>52.4057272671688</v>
      </c>
      <c r="U3031" s="10">
        <f t="shared" ca="1" si="406"/>
        <v>0.78722092884099781</v>
      </c>
      <c r="V3031" s="29">
        <f ca="1">IF('Input Parameters'!$D$30="Beta",_xlfn.BETA.INV(U3031,'Input Parameters'!$L$30,'Input Parameters'!$M$30,'Input Parameters'!$J$30,'Input Parameters'!$K$30),IF('Input Parameters'!$D$30="LogNorm",_xlfn.LOGNORM.INV(U3031,'Input Parameters'!$H$30,'Input Parameters'!$I$30)))</f>
        <v>1.3681063646536229</v>
      </c>
      <c r="W3031" s="2">
        <f ca="1">N3031+(P3031-N3031)*(1-ERF((T3031-R3031)/(2*SQRT(L3031*'Input Parameters'!$E$31))))</f>
        <v>0.86609014254022298</v>
      </c>
      <c r="X3031">
        <f t="shared" ca="1" si="407"/>
        <v>1</v>
      </c>
      <c r="Y3031" s="7"/>
    </row>
    <row r="3032" spans="1:25" ht="15" customHeight="1" x14ac:dyDescent="0.3">
      <c r="A3032" s="130">
        <v>3025</v>
      </c>
      <c r="B3032" s="10">
        <f t="shared" ca="1" si="399"/>
        <v>0.36060339485234816</v>
      </c>
      <c r="C3032" s="57">
        <f ca="1">_xlfn.NORM.INV(B3032,'Input Parameters'!$E$19,'Input Parameters'!$F$19)</f>
        <v>537.14647828299007</v>
      </c>
      <c r="D3032" s="10">
        <f t="shared" ca="1" si="400"/>
        <v>0.82215536192435557</v>
      </c>
      <c r="E3032" s="59">
        <f ca="1">IF(_xlfn.NORM.INV(D3032,'Input Parameters'!$E$20,'Input Parameters'!$F$20)&lt;3500,3500,IF(_xlfn.NORM.INV(D3032,'Input Parameters'!$E$20,'Input Parameters'!$F$20)&gt;5500,5500,_xlfn.NORM.INV(D3032,'Input Parameters'!$E$20,'Input Parameters'!$F$20)))</f>
        <v>5446.5271737848134</v>
      </c>
      <c r="F3032" s="10">
        <f t="shared" ca="1" si="401"/>
        <v>0.67643145299760954</v>
      </c>
      <c r="G3032" s="61">
        <f ca="1">_xlfn.NORM.INV(F3032,'Input Parameters'!$E$21,'Input Parameters'!$F$21)</f>
        <v>288.44785994891595</v>
      </c>
      <c r="H3032" s="54">
        <f ca="1">EXP(E3032*(1/'Input Parameters'!$E$22-1/G3032))</f>
        <v>0.7457538974444381</v>
      </c>
      <c r="I3032" s="10">
        <f t="shared" ca="1" si="402"/>
        <v>0.5457988521657422</v>
      </c>
      <c r="J3032" s="29">
        <f ca="1">_xlfn.BETA.INV(I3032,'Input Parameters'!$L$24,'Input Parameters'!$M$24,'Input Parameters'!$J$24,'Input Parameters'!$K$24)</f>
        <v>0.62558447801232719</v>
      </c>
      <c r="K3032" s="156">
        <f ca="1">('Input Parameters'!$E$25/'Input Parameters'!$E$31)^$J3032</f>
        <v>1.1246929623427469E-2</v>
      </c>
      <c r="L3032" s="66">
        <f ca="1">$H3032*$C3032*'Input Parameters'!$E$23*K3032</f>
        <v>4.5052847177568687</v>
      </c>
      <c r="M3032" s="23">
        <f t="shared" ca="1" si="403"/>
        <v>0.94086037233477082</v>
      </c>
      <c r="N3032" s="15">
        <f ca="1">_xlfn.NORM.INV(M3032,'Input Parameters'!$E$26,'Input Parameters'!$F$26)</f>
        <v>6.6802778550783509E-2</v>
      </c>
      <c r="O3032" s="8">
        <f t="shared" ca="1" si="404"/>
        <v>0.30570946210716343</v>
      </c>
      <c r="P3032" s="29">
        <f ca="1">_xlfn.LOGNORM.INV(O3032,'Input Parameters'!$H$27,'Input Parameters'!$I$27)</f>
        <v>1.1370593591382965</v>
      </c>
      <c r="Q3032" s="10"/>
      <c r="R3032" s="15">
        <f>'Input Parameters'!$E$28</f>
        <v>12.7</v>
      </c>
      <c r="S3032" s="10">
        <f t="shared" ca="1" si="405"/>
        <v>0.42723368404932094</v>
      </c>
      <c r="T3032" s="25">
        <f ca="1">_xlfn.LOGNORM.INV(S3032,'Input Parameters'!$H$29,'Input Parameters'!$I$29)</f>
        <v>57.044903422691554</v>
      </c>
      <c r="U3032" s="10">
        <f t="shared" ca="1" si="406"/>
        <v>0.50036105175106849</v>
      </c>
      <c r="V3032" s="29">
        <f ca="1">IF('Input Parameters'!$D$30="Beta",_xlfn.BETA.INV(U3032,'Input Parameters'!$L$30,'Input Parameters'!$M$30,'Input Parameters'!$J$30,'Input Parameters'!$K$30),IF('Input Parameters'!$D$30="LogNorm",_xlfn.LOGNORM.INV(U3032,'Input Parameters'!$H$30,'Input Parameters'!$I$30)))</f>
        <v>0.99956376953619752</v>
      </c>
      <c r="W3032" s="2">
        <f ca="1">N3032+(P3032-N3032)*(1-ERF((T3032-R3032)/(2*SQRT(L3032*'Input Parameters'!$E$31))))</f>
        <v>0.21620657684423883</v>
      </c>
      <c r="X3032">
        <f t="shared" ca="1" si="407"/>
        <v>1</v>
      </c>
      <c r="Y3032" s="7"/>
    </row>
    <row r="3033" spans="1:25" ht="15" customHeight="1" x14ac:dyDescent="0.3">
      <c r="A3033" s="130">
        <v>3026</v>
      </c>
      <c r="B3033" s="10">
        <f t="shared" ca="1" si="399"/>
        <v>0.66368835485746525</v>
      </c>
      <c r="C3033" s="57">
        <f ca="1">_xlfn.NORM.INV(B3033,'Input Parameters'!$E$19,'Input Parameters'!$F$19)</f>
        <v>603.00551240080483</v>
      </c>
      <c r="D3033" s="10">
        <f t="shared" ca="1" si="400"/>
        <v>0.18277219466866879</v>
      </c>
      <c r="E3033" s="59">
        <f ca="1">IF(_xlfn.NORM.INV(D3033,'Input Parameters'!$E$20,'Input Parameters'!$F$20)&lt;3500,3500,IF(_xlfn.NORM.INV(D3033,'Input Parameters'!$E$20,'Input Parameters'!$F$20)&gt;5500,5500,_xlfn.NORM.INV(D3033,'Input Parameters'!$E$20,'Input Parameters'!$F$20)))</f>
        <v>4166.6043798289556</v>
      </c>
      <c r="F3033" s="10">
        <f t="shared" ca="1" si="401"/>
        <v>0.63291042798423414</v>
      </c>
      <c r="G3033" s="61">
        <f ca="1">_xlfn.NORM.INV(F3033,'Input Parameters'!$E$21,'Input Parameters'!$F$21)</f>
        <v>287.51903303087624</v>
      </c>
      <c r="H3033" s="54">
        <f ca="1">EXP(E3033*(1/'Input Parameters'!$E$22-1/G3033))</f>
        <v>0.76255179861329403</v>
      </c>
      <c r="I3033" s="10">
        <f t="shared" ca="1" si="402"/>
        <v>0.85393120735149375</v>
      </c>
      <c r="J3033" s="29">
        <f ca="1">_xlfn.BETA.INV(I3033,'Input Parameters'!$L$24,'Input Parameters'!$M$24,'Input Parameters'!$J$24,'Input Parameters'!$K$24)</f>
        <v>0.76349824783948206</v>
      </c>
      <c r="K3033" s="156">
        <f ca="1">('Input Parameters'!$E$25/'Input Parameters'!$E$31)^$J3033</f>
        <v>4.1818936030894437E-3</v>
      </c>
      <c r="L3033" s="66">
        <f ca="1">$H3033*$C3033*'Input Parameters'!$E$23*K3033</f>
        <v>1.9229306032058504</v>
      </c>
      <c r="M3033" s="23">
        <f t="shared" ca="1" si="403"/>
        <v>0.18954302396423373</v>
      </c>
      <c r="N3033" s="15">
        <f ca="1">_xlfn.NORM.INV(M3033,'Input Parameters'!$E$26,'Input Parameters'!$F$26)</f>
        <v>1.552878786004137E-2</v>
      </c>
      <c r="O3033" s="8">
        <f t="shared" ca="1" si="404"/>
        <v>0.41948358628296567</v>
      </c>
      <c r="P3033" s="29">
        <f ca="1">_xlfn.LOGNORM.INV(O3033,'Input Parameters'!$H$27,'Input Parameters'!$I$27)</f>
        <v>1.301226730593265</v>
      </c>
      <c r="Q3033" s="10"/>
      <c r="R3033" s="15">
        <f>'Input Parameters'!$E$28</f>
        <v>12.7</v>
      </c>
      <c r="S3033" s="10">
        <f t="shared" ca="1" si="405"/>
        <v>0.32911241211329489</v>
      </c>
      <c r="T3033" s="25">
        <f ca="1">_xlfn.LOGNORM.INV(S3033,'Input Parameters'!$H$29,'Input Parameters'!$I$29)</f>
        <v>55.410342158540438</v>
      </c>
      <c r="U3033" s="10">
        <f t="shared" ca="1" si="406"/>
        <v>0.19827094270294843</v>
      </c>
      <c r="V3033" s="29">
        <f ca="1">IF('Input Parameters'!$D$30="Beta",_xlfn.BETA.INV(U3033,'Input Parameters'!$L$30,'Input Parameters'!$M$30,'Input Parameters'!$J$30,'Input Parameters'!$K$30),IF('Input Parameters'!$D$30="LogNorm",_xlfn.LOGNORM.INV(U3033,'Input Parameters'!$H$30,'Input Parameters'!$I$30)))</f>
        <v>0.71524883144033713</v>
      </c>
      <c r="W3033" s="2">
        <f ca="1">N3033+(P3033-N3033)*(1-ERF((T3033-R3033)/(2*SQRT(L3033*'Input Parameters'!$E$31))))</f>
        <v>5.3346452136353278E-2</v>
      </c>
      <c r="X3033">
        <f t="shared" ca="1" si="407"/>
        <v>1</v>
      </c>
      <c r="Y3033" s="7"/>
    </row>
    <row r="3034" spans="1:25" ht="15" customHeight="1" x14ac:dyDescent="0.3">
      <c r="A3034" s="130">
        <v>3027</v>
      </c>
      <c r="B3034" s="10">
        <f t="shared" ca="1" si="399"/>
        <v>8.8435187788318159E-2</v>
      </c>
      <c r="C3034" s="57">
        <f ca="1">_xlfn.NORM.INV(B3034,'Input Parameters'!$E$19,'Input Parameters'!$F$19)</f>
        <v>453.18663071052919</v>
      </c>
      <c r="D3034" s="10">
        <f t="shared" ca="1" si="400"/>
        <v>0.74935264043288141</v>
      </c>
      <c r="E3034" s="59">
        <f ca="1">IF(_xlfn.NORM.INV(D3034,'Input Parameters'!$E$20,'Input Parameters'!$F$20)&lt;3500,3500,IF(_xlfn.NORM.INV(D3034,'Input Parameters'!$E$20,'Input Parameters'!$F$20)&gt;5500,5500,_xlfn.NORM.INV(D3034,'Input Parameters'!$E$20,'Input Parameters'!$F$20)))</f>
        <v>5270.7177957001313</v>
      </c>
      <c r="F3034" s="10">
        <f t="shared" ca="1" si="401"/>
        <v>1.2093492481381918E-2</v>
      </c>
      <c r="G3034" s="61">
        <f ca="1">_xlfn.NORM.INV(F3034,'Input Parameters'!$E$21,'Input Parameters'!$F$21)</f>
        <v>267.13241248294844</v>
      </c>
      <c r="H3034" s="54">
        <f ca="1">EXP(E3034*(1/'Input Parameters'!$E$22-1/G3034))</f>
        <v>0.17518142095680286</v>
      </c>
      <c r="I3034" s="10">
        <f t="shared" ca="1" si="402"/>
        <v>0.17126102098611029</v>
      </c>
      <c r="J3034" s="29">
        <f ca="1">_xlfn.BETA.INV(I3034,'Input Parameters'!$L$24,'Input Parameters'!$M$24,'Input Parameters'!$J$24,'Input Parameters'!$K$24)</f>
        <v>0.45098247685416148</v>
      </c>
      <c r="K3034" s="156">
        <f ca="1">('Input Parameters'!$E$25/'Input Parameters'!$E$31)^$J3034</f>
        <v>3.9354524826057349E-2</v>
      </c>
      <c r="L3034" s="66">
        <f ca="1">$H3034*$C3034*'Input Parameters'!$E$23*K3034</f>
        <v>3.1243509217959642</v>
      </c>
      <c r="M3034" s="23">
        <f t="shared" ca="1" si="403"/>
        <v>0.66941310525498732</v>
      </c>
      <c r="N3034" s="15">
        <f ca="1">_xlfn.NORM.INV(M3034,'Input Parameters'!$E$26,'Input Parameters'!$F$26)</f>
        <v>4.320415619068102E-2</v>
      </c>
      <c r="O3034" s="8">
        <f t="shared" ca="1" si="404"/>
        <v>7.6756060083016164E-2</v>
      </c>
      <c r="P3034" s="29">
        <f ca="1">_xlfn.LOGNORM.INV(O3034,'Input Parameters'!$H$27,'Input Parameters'!$I$27)</f>
        <v>0.75713585991182708</v>
      </c>
      <c r="Q3034" s="10"/>
      <c r="R3034" s="15">
        <f>'Input Parameters'!$E$28</f>
        <v>12.7</v>
      </c>
      <c r="S3034" s="10">
        <f t="shared" ca="1" si="405"/>
        <v>0.41628325773807762</v>
      </c>
      <c r="T3034" s="25">
        <f ca="1">_xlfn.LOGNORM.INV(S3034,'Input Parameters'!$H$29,'Input Parameters'!$I$29)</f>
        <v>56.865921805285822</v>
      </c>
      <c r="U3034" s="10">
        <f t="shared" ca="1" si="406"/>
        <v>0.4996742990809997</v>
      </c>
      <c r="V3034" s="29">
        <f ca="1">IF('Input Parameters'!$D$30="Beta",_xlfn.BETA.INV(U3034,'Input Parameters'!$L$30,'Input Parameters'!$M$30,'Input Parameters'!$J$30,'Input Parameters'!$K$30),IF('Input Parameters'!$D$30="LogNorm",_xlfn.LOGNORM.INV(U3034,'Input Parameters'!$H$30,'Input Parameters'!$I$30)))</f>
        <v>0.99888545591040145</v>
      </c>
      <c r="W3034" s="2">
        <f ca="1">N3034+(P3034-N3034)*(1-ERF((T3034-R3034)/(2*SQRT(L3034*'Input Parameters'!$E$31))))</f>
        <v>9.8361317423308087E-2</v>
      </c>
      <c r="X3034">
        <f t="shared" ca="1" si="407"/>
        <v>1</v>
      </c>
      <c r="Y3034" s="7"/>
    </row>
    <row r="3035" spans="1:25" ht="15" customHeight="1" x14ac:dyDescent="0.3">
      <c r="A3035" s="130">
        <v>3028</v>
      </c>
      <c r="B3035" s="10">
        <f t="shared" ca="1" si="399"/>
        <v>0.85311372114291728</v>
      </c>
      <c r="C3035" s="57">
        <f ca="1">_xlfn.NORM.INV(B3035,'Input Parameters'!$E$19,'Input Parameters'!$F$19)</f>
        <v>656.01499419154175</v>
      </c>
      <c r="D3035" s="10">
        <f t="shared" ca="1" si="400"/>
        <v>0.12722280034912803</v>
      </c>
      <c r="E3035" s="59">
        <f ca="1">IF(_xlfn.NORM.INV(D3035,'Input Parameters'!$E$20,'Input Parameters'!$F$20)&lt;3500,3500,IF(_xlfn.NORM.INV(D3035,'Input Parameters'!$E$20,'Input Parameters'!$F$20)&gt;5500,5500,_xlfn.NORM.INV(D3035,'Input Parameters'!$E$20,'Input Parameters'!$F$20)))</f>
        <v>4002.2675977869949</v>
      </c>
      <c r="F3035" s="10">
        <f t="shared" ca="1" si="401"/>
        <v>0.47932618501255442</v>
      </c>
      <c r="G3035" s="61">
        <f ca="1">_xlfn.NORM.INV(F3035,'Input Parameters'!$E$21,'Input Parameters'!$F$21)</f>
        <v>284.44249998775388</v>
      </c>
      <c r="H3035" s="54">
        <f ca="1">EXP(E3035*(1/'Input Parameters'!$E$22-1/G3035))</f>
        <v>0.66301886520101938</v>
      </c>
      <c r="I3035" s="10">
        <f t="shared" ca="1" si="402"/>
        <v>0.73888645878554771</v>
      </c>
      <c r="J3035" s="29">
        <f ca="1">_xlfn.BETA.INV(I3035,'Input Parameters'!$L$24,'Input Parameters'!$M$24,'Input Parameters'!$J$24,'Input Parameters'!$K$24)</f>
        <v>0.70593431476875712</v>
      </c>
      <c r="K3035" s="156">
        <f ca="1">('Input Parameters'!$E$25/'Input Parameters'!$E$31)^$J3035</f>
        <v>6.319889856602489E-3</v>
      </c>
      <c r="L3035" s="66">
        <f ca="1">$H3035*$C3035*'Input Parameters'!$E$23*K3035</f>
        <v>2.7488380965579058</v>
      </c>
      <c r="M3035" s="23">
        <f t="shared" ca="1" si="403"/>
        <v>0.48194022485480459</v>
      </c>
      <c r="N3035" s="15">
        <f ca="1">_xlfn.NORM.INV(M3035,'Input Parameters'!$E$26,'Input Parameters'!$F$26)</f>
        <v>3.3049023069196055E-2</v>
      </c>
      <c r="O3035" s="8">
        <f t="shared" ca="1" si="404"/>
        <v>0.85418853619121038</v>
      </c>
      <c r="P3035" s="29">
        <f ca="1">_xlfn.LOGNORM.INV(O3035,'Input Parameters'!$H$27,'Input Parameters'!$I$27)</f>
        <v>2.2699648396604717</v>
      </c>
      <c r="Q3035" s="10"/>
      <c r="R3035" s="15">
        <f>'Input Parameters'!$E$28</f>
        <v>12.7</v>
      </c>
      <c r="S3035" s="10">
        <f t="shared" ca="1" si="405"/>
        <v>0.62539799366779314</v>
      </c>
      <c r="T3035" s="25">
        <f ca="1">_xlfn.LOGNORM.INV(S3035,'Input Parameters'!$H$29,'Input Parameters'!$I$29)</f>
        <v>60.359876652243436</v>
      </c>
      <c r="U3035" s="10">
        <f t="shared" ca="1" si="406"/>
        <v>0.19375429985501347</v>
      </c>
      <c r="V3035" s="29">
        <f ca="1">IF('Input Parameters'!$D$30="Beta",_xlfn.BETA.INV(U3035,'Input Parameters'!$L$30,'Input Parameters'!$M$30,'Input Parameters'!$J$30,'Input Parameters'!$K$30),IF('Input Parameters'!$D$30="LogNorm",_xlfn.LOGNORM.INV(U3035,'Input Parameters'!$H$30,'Input Parameters'!$I$30)))</f>
        <v>0.71065740861352034</v>
      </c>
      <c r="W3035" s="2">
        <f ca="1">N3035+(P3035-N3035)*(1-ERF((T3035-R3035)/(2*SQRT(L3035*'Input Parameters'!$E$31))))</f>
        <v>0.12719532960778129</v>
      </c>
      <c r="X3035">
        <f t="shared" ca="1" si="407"/>
        <v>1</v>
      </c>
      <c r="Y3035" s="7"/>
    </row>
    <row r="3036" spans="1:25" ht="15" customHeight="1" x14ac:dyDescent="0.3">
      <c r="A3036" s="130">
        <v>3029</v>
      </c>
      <c r="B3036" s="10">
        <f t="shared" ca="1" si="399"/>
        <v>0.94811675308495746</v>
      </c>
      <c r="C3036" s="57">
        <f ca="1">_xlfn.NORM.INV(B3036,'Input Parameters'!$E$19,'Input Parameters'!$F$19)</f>
        <v>704.76980572408581</v>
      </c>
      <c r="D3036" s="10">
        <f t="shared" ca="1" si="400"/>
        <v>9.0540757979615583E-2</v>
      </c>
      <c r="E3036" s="59">
        <f ca="1">IF(_xlfn.NORM.INV(D3036,'Input Parameters'!$E$20,'Input Parameters'!$F$20)&lt;3500,3500,IF(_xlfn.NORM.INV(D3036,'Input Parameters'!$E$20,'Input Parameters'!$F$20)&gt;5500,5500,_xlfn.NORM.INV(D3036,'Input Parameters'!$E$20,'Input Parameters'!$F$20)))</f>
        <v>3863.7972804403571</v>
      </c>
      <c r="F3036" s="10">
        <f t="shared" ca="1" si="401"/>
        <v>0.7959493321133303</v>
      </c>
      <c r="G3036" s="61">
        <f ca="1">_xlfn.NORM.INV(F3036,'Input Parameters'!$E$21,'Input Parameters'!$F$21)</f>
        <v>291.3521023522834</v>
      </c>
      <c r="H3036" s="54">
        <f ca="1">EXP(E3036*(1/'Input Parameters'!$E$22-1/G3036))</f>
        <v>0.92812741688042177</v>
      </c>
      <c r="I3036" s="10">
        <f t="shared" ca="1" si="402"/>
        <v>0.23418382166406371</v>
      </c>
      <c r="J3036" s="29">
        <f ca="1">_xlfn.BETA.INV(I3036,'Input Parameters'!$L$24,'Input Parameters'!$M$24,'Input Parameters'!$J$24,'Input Parameters'!$K$24)</f>
        <v>0.48790393871882209</v>
      </c>
      <c r="K3036" s="156">
        <f ca="1">('Input Parameters'!$E$25/'Input Parameters'!$E$31)^$J3036</f>
        <v>3.0197317280478288E-2</v>
      </c>
      <c r="L3036" s="66">
        <f ca="1">$H3036*$C3036*'Input Parameters'!$E$23*K3036</f>
        <v>19.752553804073148</v>
      </c>
      <c r="M3036" s="23">
        <f t="shared" ca="1" si="403"/>
        <v>0.70252835991823059</v>
      </c>
      <c r="N3036" s="15">
        <f ca="1">_xlfn.NORM.INV(M3036,'Input Parameters'!$E$26,'Input Parameters'!$F$26)</f>
        <v>4.5165412358644436E-2</v>
      </c>
      <c r="O3036" s="8">
        <f t="shared" ca="1" si="404"/>
        <v>0.16903813636738563</v>
      </c>
      <c r="P3036" s="29">
        <f ca="1">_xlfn.LOGNORM.INV(O3036,'Input Parameters'!$H$27,'Input Parameters'!$I$27)</f>
        <v>0.93182901933714857</v>
      </c>
      <c r="Q3036" s="10"/>
      <c r="R3036" s="15">
        <f>'Input Parameters'!$E$28</f>
        <v>12.7</v>
      </c>
      <c r="S3036" s="10">
        <f t="shared" ca="1" si="405"/>
        <v>0.361582205354544</v>
      </c>
      <c r="T3036" s="25">
        <f ca="1">_xlfn.LOGNORM.INV(S3036,'Input Parameters'!$H$29,'Input Parameters'!$I$29)</f>
        <v>55.961345145932313</v>
      </c>
      <c r="U3036" s="10">
        <f t="shared" ca="1" si="406"/>
        <v>0.86618881489256105</v>
      </c>
      <c r="V3036" s="29">
        <f ca="1">IF('Input Parameters'!$D$30="Beta",_xlfn.BETA.INV(U3036,'Input Parameters'!$L$30,'Input Parameters'!$M$30,'Input Parameters'!$J$30,'Input Parameters'!$K$30),IF('Input Parameters'!$D$30="LogNorm",_xlfn.LOGNORM.INV(U3036,'Input Parameters'!$H$30,'Input Parameters'!$I$30)))</f>
        <v>1.5470664191541115</v>
      </c>
      <c r="W3036" s="2">
        <f ca="1">N3036+(P3036-N3036)*(1-ERF((T3036-R3036)/(2*SQRT(L3036*'Input Parameters'!$E$31))))</f>
        <v>0.48075508850586579</v>
      </c>
      <c r="X3036">
        <f t="shared" ca="1" si="407"/>
        <v>1</v>
      </c>
      <c r="Y3036" s="7"/>
    </row>
    <row r="3037" spans="1:25" ht="15" customHeight="1" x14ac:dyDescent="0.3">
      <c r="A3037" s="130">
        <v>3030</v>
      </c>
      <c r="B3037" s="10">
        <f t="shared" ca="1" si="399"/>
        <v>2.2172507552430387E-2</v>
      </c>
      <c r="C3037" s="57">
        <f ca="1">_xlfn.NORM.INV(B3037,'Input Parameters'!$E$19,'Input Parameters'!$F$19)</f>
        <v>397.38614366707475</v>
      </c>
      <c r="D3037" s="10">
        <f t="shared" ca="1" si="400"/>
        <v>0.87247988095408757</v>
      </c>
      <c r="E3037" s="59">
        <f ca="1">IF(_xlfn.NORM.INV(D3037,'Input Parameters'!$E$20,'Input Parameters'!$F$20)&lt;3500,3500,IF(_xlfn.NORM.INV(D3037,'Input Parameters'!$E$20,'Input Parameters'!$F$20)&gt;5500,5500,_xlfn.NORM.INV(D3037,'Input Parameters'!$E$20,'Input Parameters'!$F$20)))</f>
        <v>5500</v>
      </c>
      <c r="F3037" s="10">
        <f t="shared" ca="1" si="401"/>
        <v>2.2299819891528294E-2</v>
      </c>
      <c r="G3037" s="61">
        <f ca="1">_xlfn.NORM.INV(F3037,'Input Parameters'!$E$21,'Input Parameters'!$F$21)</f>
        <v>269.0638898978026</v>
      </c>
      <c r="H3037" s="54">
        <f ca="1">EXP(E3037*(1/'Input Parameters'!$E$22-1/G3037))</f>
        <v>0.18826389207385252</v>
      </c>
      <c r="I3037" s="10">
        <f t="shared" ca="1" si="402"/>
        <v>0.85698795615996126</v>
      </c>
      <c r="J3037" s="29">
        <f ca="1">_xlfn.BETA.INV(I3037,'Input Parameters'!$L$24,'Input Parameters'!$M$24,'Input Parameters'!$J$24,'Input Parameters'!$K$24)</f>
        <v>0.76526751989201003</v>
      </c>
      <c r="K3037" s="156">
        <f ca="1">('Input Parameters'!$E$25/'Input Parameters'!$E$31)^$J3037</f>
        <v>4.1291525885100051E-3</v>
      </c>
      <c r="L3037" s="66">
        <f ca="1">$H3037*$C3037*'Input Parameters'!$E$23*K3037</f>
        <v>0.3089162005327597</v>
      </c>
      <c r="M3037" s="23">
        <f t="shared" ca="1" si="403"/>
        <v>0.86493666881218856</v>
      </c>
      <c r="N3037" s="15">
        <f ca="1">_xlfn.NORM.INV(M3037,'Input Parameters'!$E$26,'Input Parameters'!$F$26)</f>
        <v>5.7158189185464447E-2</v>
      </c>
      <c r="O3037" s="8">
        <f t="shared" ca="1" si="404"/>
        <v>0.38008388475767396</v>
      </c>
      <c r="P3037" s="29">
        <f ca="1">_xlfn.LOGNORM.INV(O3037,'Input Parameters'!$H$27,'Input Parameters'!$I$27)</f>
        <v>1.243787693218839</v>
      </c>
      <c r="Q3037" s="10"/>
      <c r="R3037" s="15">
        <f>'Input Parameters'!$E$28</f>
        <v>12.7</v>
      </c>
      <c r="S3037" s="10">
        <f t="shared" ca="1" si="405"/>
        <v>0.3495080223012208</v>
      </c>
      <c r="T3037" s="25">
        <f ca="1">_xlfn.LOGNORM.INV(S3037,'Input Parameters'!$H$29,'Input Parameters'!$I$29)</f>
        <v>55.758045411490379</v>
      </c>
      <c r="U3037" s="10">
        <f t="shared" ca="1" si="406"/>
        <v>0.67667693915278859</v>
      </c>
      <c r="V3037" s="29">
        <f ca="1">IF('Input Parameters'!$D$30="Beta",_xlfn.BETA.INV(U3037,'Input Parameters'!$L$30,'Input Parameters'!$M$30,'Input Parameters'!$J$30,'Input Parameters'!$K$30),IF('Input Parameters'!$D$30="LogNorm",_xlfn.LOGNORM.INV(U3037,'Input Parameters'!$H$30,'Input Parameters'!$I$30)))</f>
        <v>1.1971997135880819</v>
      </c>
      <c r="W3037" s="2">
        <f ca="1">N3037+(P3037-N3037)*(1-ERF((T3037-R3037)/(2*SQRT(L3037*'Input Parameters'!$E$31))))</f>
        <v>5.7158240240655356E-2</v>
      </c>
      <c r="X3037">
        <f t="shared" ca="1" si="407"/>
        <v>1</v>
      </c>
      <c r="Y3037" s="7"/>
    </row>
    <row r="3038" spans="1:25" ht="15" customHeight="1" x14ac:dyDescent="0.3">
      <c r="A3038" s="130">
        <v>3031</v>
      </c>
      <c r="B3038" s="10">
        <f t="shared" ca="1" si="399"/>
        <v>0.93091403436948228</v>
      </c>
      <c r="C3038" s="57">
        <f ca="1">_xlfn.NORM.INV(B3038,'Input Parameters'!$E$19,'Input Parameters'!$F$19)</f>
        <v>692.58249270376541</v>
      </c>
      <c r="D3038" s="10">
        <f t="shared" ca="1" si="400"/>
        <v>0.66175725359882498</v>
      </c>
      <c r="E3038" s="59">
        <f ca="1">IF(_xlfn.NORM.INV(D3038,'Input Parameters'!$E$20,'Input Parameters'!$F$20)&lt;3500,3500,IF(_xlfn.NORM.INV(D3038,'Input Parameters'!$E$20,'Input Parameters'!$F$20)&gt;5500,5500,_xlfn.NORM.INV(D3038,'Input Parameters'!$E$20,'Input Parameters'!$F$20)))</f>
        <v>5092.0846320890314</v>
      </c>
      <c r="F3038" s="10">
        <f t="shared" ca="1" si="401"/>
        <v>0.22123917012399252</v>
      </c>
      <c r="G3038" s="61">
        <f ca="1">_xlfn.NORM.INV(F3038,'Input Parameters'!$E$21,'Input Parameters'!$F$21)</f>
        <v>278.81340298431013</v>
      </c>
      <c r="H3038" s="54">
        <f ca="1">EXP(E3038*(1/'Input Parameters'!$E$22-1/G3038))</f>
        <v>0.41300910048035433</v>
      </c>
      <c r="I3038" s="10">
        <f t="shared" ca="1" si="402"/>
        <v>0.44737128467082199</v>
      </c>
      <c r="J3038" s="29">
        <f ca="1">_xlfn.BETA.INV(I3038,'Input Parameters'!$L$24,'Input Parameters'!$M$24,'Input Parameters'!$J$24,'Input Parameters'!$K$24)</f>
        <v>0.58572149423986575</v>
      </c>
      <c r="K3038" s="156">
        <f ca="1">('Input Parameters'!$E$25/'Input Parameters'!$E$31)^$J3038</f>
        <v>1.4970089628906906E-2</v>
      </c>
      <c r="L3038" s="66">
        <f ca="1">$H3038*$C3038*'Input Parameters'!$E$23*K3038</f>
        <v>4.2820874363407295</v>
      </c>
      <c r="M3038" s="23">
        <f t="shared" ca="1" si="403"/>
        <v>0.66860764303409337</v>
      </c>
      <c r="N3038" s="15">
        <f ca="1">_xlfn.NORM.INV(M3038,'Input Parameters'!$E$26,'Input Parameters'!$F$26)</f>
        <v>4.3157505562468716E-2</v>
      </c>
      <c r="O3038" s="8">
        <f t="shared" ca="1" si="404"/>
        <v>0.85068834384826464</v>
      </c>
      <c r="P3038" s="29">
        <f ca="1">_xlfn.LOGNORM.INV(O3038,'Input Parameters'!$H$27,'Input Parameters'!$I$27)</f>
        <v>2.2547734185147368</v>
      </c>
      <c r="Q3038" s="10"/>
      <c r="R3038" s="15">
        <f>'Input Parameters'!$E$28</f>
        <v>12.7</v>
      </c>
      <c r="S3038" s="10">
        <f t="shared" ca="1" si="405"/>
        <v>0.12349646966942485</v>
      </c>
      <c r="T3038" s="25">
        <f ca="1">_xlfn.LOGNORM.INV(S3038,'Input Parameters'!$H$29,'Input Parameters'!$I$29)</f>
        <v>51.134278966797538</v>
      </c>
      <c r="U3038" s="10">
        <f t="shared" ca="1" si="406"/>
        <v>1.5763274166009644E-2</v>
      </c>
      <c r="V3038" s="29">
        <f ca="1">IF('Input Parameters'!$D$30="Beta",_xlfn.BETA.INV(U3038,'Input Parameters'!$L$30,'Input Parameters'!$M$30,'Input Parameters'!$J$30,'Input Parameters'!$K$30),IF('Input Parameters'!$D$30="LogNorm",_xlfn.LOGNORM.INV(U3038,'Input Parameters'!$H$30,'Input Parameters'!$I$30)))</f>
        <v>0.42793695155206291</v>
      </c>
      <c r="W3038" s="2">
        <f ca="1">N3038+(P3038-N3038)*(1-ERF((T3038-R3038)/(2*SQRT(L3038*'Input Parameters'!$E$31))))</f>
        <v>0.46130689622792853</v>
      </c>
      <c r="X3038">
        <f t="shared" ca="1" si="407"/>
        <v>0</v>
      </c>
      <c r="Y3038" s="7"/>
    </row>
    <row r="3039" spans="1:25" ht="15" customHeight="1" x14ac:dyDescent="0.3">
      <c r="A3039" s="130">
        <v>3032</v>
      </c>
      <c r="B3039" s="10">
        <f t="shared" ca="1" si="399"/>
        <v>0.84870452295984966</v>
      </c>
      <c r="C3039" s="57">
        <f ca="1">_xlfn.NORM.INV(B3039,'Input Parameters'!$E$19,'Input Parameters'!$F$19)</f>
        <v>654.41046669748857</v>
      </c>
      <c r="D3039" s="10">
        <f t="shared" ca="1" si="400"/>
        <v>0.2160201695953472</v>
      </c>
      <c r="E3039" s="59">
        <f ca="1">IF(_xlfn.NORM.INV(D3039,'Input Parameters'!$E$20,'Input Parameters'!$F$20)&lt;3500,3500,IF(_xlfn.NORM.INV(D3039,'Input Parameters'!$E$20,'Input Parameters'!$F$20)&gt;5500,5500,_xlfn.NORM.INV(D3039,'Input Parameters'!$E$20,'Input Parameters'!$F$20)))</f>
        <v>4250.0065070442042</v>
      </c>
      <c r="F3039" s="10">
        <f t="shared" ca="1" si="401"/>
        <v>0.47515424662049865</v>
      </c>
      <c r="G3039" s="61">
        <f ca="1">_xlfn.NORM.INV(F3039,'Input Parameters'!$E$21,'Input Parameters'!$F$21)</f>
        <v>284.36016965125697</v>
      </c>
      <c r="H3039" s="54">
        <f ca="1">EXP(E3039*(1/'Input Parameters'!$E$22-1/G3039))</f>
        <v>0.64357571266059554</v>
      </c>
      <c r="I3039" s="10">
        <f t="shared" ca="1" si="402"/>
        <v>0.42226032253529777</v>
      </c>
      <c r="J3039" s="29">
        <f ca="1">_xlfn.BETA.INV(I3039,'Input Parameters'!$L$24,'Input Parameters'!$M$24,'Input Parameters'!$J$24,'Input Parameters'!$K$24)</f>
        <v>0.57530034026488486</v>
      </c>
      <c r="K3039" s="156">
        <f ca="1">('Input Parameters'!$E$25/'Input Parameters'!$E$31)^$J3039</f>
        <v>1.6132096050884479E-2</v>
      </c>
      <c r="L3039" s="66">
        <f ca="1">$H3039*$C3039*'Input Parameters'!$E$23*K3039</f>
        <v>6.7942368467734031</v>
      </c>
      <c r="M3039" s="23">
        <f t="shared" ca="1" si="403"/>
        <v>0.29408553347842892</v>
      </c>
      <c r="N3039" s="15">
        <f ca="1">_xlfn.NORM.INV(M3039,'Input Parameters'!$E$26,'Input Parameters'!$F$26)</f>
        <v>2.262874591566346E-2</v>
      </c>
      <c r="O3039" s="8">
        <f t="shared" ca="1" si="404"/>
        <v>0.89262005325068905</v>
      </c>
      <c r="P3039" s="29">
        <f ca="1">_xlfn.LOGNORM.INV(O3039,'Input Parameters'!$H$27,'Input Parameters'!$I$27)</f>
        <v>2.4646734593382371</v>
      </c>
      <c r="Q3039" s="10"/>
      <c r="R3039" s="15">
        <f>'Input Parameters'!$E$28</f>
        <v>12.7</v>
      </c>
      <c r="S3039" s="10">
        <f t="shared" ca="1" si="405"/>
        <v>0.42653542294474511</v>
      </c>
      <c r="T3039" s="25">
        <f ca="1">_xlfn.LOGNORM.INV(S3039,'Input Parameters'!$H$29,'Input Parameters'!$I$29)</f>
        <v>57.033502651665771</v>
      </c>
      <c r="U3039" s="10">
        <f t="shared" ca="1" si="406"/>
        <v>0.68289714421593806</v>
      </c>
      <c r="V3039" s="29">
        <f ca="1">IF('Input Parameters'!$D$30="Beta",_xlfn.BETA.INV(U3039,'Input Parameters'!$L$30,'Input Parameters'!$M$30,'Input Parameters'!$J$30,'Input Parameters'!$K$30),IF('Input Parameters'!$D$30="LogNorm",_xlfn.LOGNORM.INV(U3039,'Input Parameters'!$H$30,'Input Parameters'!$I$30)))</f>
        <v>1.2054375752702198</v>
      </c>
      <c r="W3039" s="2">
        <f ca="1">N3039+(P3039-N3039)*(1-ERF((T3039-R3039)/(2*SQRT(L3039*'Input Parameters'!$E$31))))</f>
        <v>0.58211047696759222</v>
      </c>
      <c r="X3039">
        <f t="shared" ca="1" si="407"/>
        <v>1</v>
      </c>
      <c r="Y3039" s="7"/>
    </row>
    <row r="3040" spans="1:25" ht="15" customHeight="1" x14ac:dyDescent="0.3">
      <c r="A3040" s="130">
        <v>3033</v>
      </c>
      <c r="B3040" s="10">
        <f t="shared" ca="1" si="399"/>
        <v>0.71690915389523546</v>
      </c>
      <c r="C3040" s="57">
        <f ca="1">_xlfn.NORM.INV(B3040,'Input Parameters'!$E$19,'Input Parameters'!$F$19)</f>
        <v>615.77629365559335</v>
      </c>
      <c r="D3040" s="10">
        <f t="shared" ca="1" si="400"/>
        <v>0.91627904225338341</v>
      </c>
      <c r="E3040" s="59">
        <f ca="1">IF(_xlfn.NORM.INV(D3040,'Input Parameters'!$E$20,'Input Parameters'!$F$20)&lt;3500,3500,IF(_xlfn.NORM.INV(D3040,'Input Parameters'!$E$20,'Input Parameters'!$F$20)&gt;5500,5500,_xlfn.NORM.INV(D3040,'Input Parameters'!$E$20,'Input Parameters'!$F$20)))</f>
        <v>5500</v>
      </c>
      <c r="F3040" s="10">
        <f t="shared" ca="1" si="401"/>
        <v>0.43465414840249228</v>
      </c>
      <c r="G3040" s="61">
        <f ca="1">_xlfn.NORM.INV(F3040,'Input Parameters'!$E$21,'Input Parameters'!$F$21)</f>
        <v>283.55673793138703</v>
      </c>
      <c r="H3040" s="54">
        <f ca="1">EXP(E3040*(1/'Input Parameters'!$E$22-1/G3040))</f>
        <v>0.53518661152758773</v>
      </c>
      <c r="I3040" s="10">
        <f t="shared" ca="1" si="402"/>
        <v>0.44975947425578366</v>
      </c>
      <c r="J3040" s="29">
        <f ca="1">_xlfn.BETA.INV(I3040,'Input Parameters'!$L$24,'Input Parameters'!$M$24,'Input Parameters'!$J$24,'Input Parameters'!$K$24)</f>
        <v>0.5867048901541051</v>
      </c>
      <c r="K3040" s="156">
        <f ca="1">('Input Parameters'!$E$25/'Input Parameters'!$E$31)^$J3040</f>
        <v>1.4864855686430022E-2</v>
      </c>
      <c r="L3040" s="66">
        <f ca="1">$H3040*$C3040*'Input Parameters'!$E$23*K3040</f>
        <v>4.8987909058286663</v>
      </c>
      <c r="M3040" s="23">
        <f t="shared" ca="1" si="403"/>
        <v>0.36979696617266067</v>
      </c>
      <c r="N3040" s="15">
        <f ca="1">_xlfn.NORM.INV(M3040,'Input Parameters'!$E$26,'Input Parameters'!$F$26)</f>
        <v>2.7019786184653265E-2</v>
      </c>
      <c r="O3040" s="8">
        <f t="shared" ca="1" si="404"/>
        <v>4.7717431845845648E-2</v>
      </c>
      <c r="P3040" s="29">
        <f ca="1">_xlfn.LOGNORM.INV(O3040,'Input Parameters'!$H$27,'Input Parameters'!$I$27)</f>
        <v>0.6808153277662502</v>
      </c>
      <c r="Q3040" s="10"/>
      <c r="R3040" s="15">
        <f>'Input Parameters'!$E$28</f>
        <v>12.7</v>
      </c>
      <c r="S3040" s="10">
        <f t="shared" ca="1" si="405"/>
        <v>0.23896205487065714</v>
      </c>
      <c r="T3040" s="25">
        <f ca="1">_xlfn.LOGNORM.INV(S3040,'Input Parameters'!$H$29,'Input Parameters'!$I$29)</f>
        <v>53.772268129769571</v>
      </c>
      <c r="U3040" s="10">
        <f t="shared" ca="1" si="406"/>
        <v>0.9187750361775191</v>
      </c>
      <c r="V3040" s="29">
        <f ca="1">IF('Input Parameters'!$D$30="Beta",_xlfn.BETA.INV(U3040,'Input Parameters'!$L$30,'Input Parameters'!$M$30,'Input Parameters'!$J$30,'Input Parameters'!$K$30),IF('Input Parameters'!$D$30="LogNorm",_xlfn.LOGNORM.INV(U3040,'Input Parameters'!$H$30,'Input Parameters'!$I$30)))</f>
        <v>1.7333570647577261</v>
      </c>
      <c r="W3040" s="2">
        <f ca="1">N3040+(P3040-N3040)*(1-ERF((T3040-R3040)/(2*SQRT(L3040*'Input Parameters'!$E$31))))</f>
        <v>0.15089028591179332</v>
      </c>
      <c r="X3040">
        <f t="shared" ca="1" si="407"/>
        <v>1</v>
      </c>
      <c r="Y3040" s="7"/>
    </row>
    <row r="3041" spans="1:25" ht="15" customHeight="1" x14ac:dyDescent="0.3">
      <c r="A3041" s="130">
        <v>3034</v>
      </c>
      <c r="B3041" s="10">
        <f t="shared" ca="1" si="399"/>
        <v>0.89609750639272634</v>
      </c>
      <c r="C3041" s="57">
        <f ca="1">_xlfn.NORM.INV(B3041,'Input Parameters'!$E$19,'Input Parameters'!$F$19)</f>
        <v>673.73823883425712</v>
      </c>
      <c r="D3041" s="10">
        <f t="shared" ca="1" si="400"/>
        <v>0.85526804370660325</v>
      </c>
      <c r="E3041" s="59">
        <f ca="1">IF(_xlfn.NORM.INV(D3041,'Input Parameters'!$E$20,'Input Parameters'!$F$20)&lt;3500,3500,IF(_xlfn.NORM.INV(D3041,'Input Parameters'!$E$20,'Input Parameters'!$F$20)&gt;5500,5500,_xlfn.NORM.INV(D3041,'Input Parameters'!$E$20,'Input Parameters'!$F$20)))</f>
        <v>5500</v>
      </c>
      <c r="F3041" s="10">
        <f t="shared" ca="1" si="401"/>
        <v>0.25979937489439753</v>
      </c>
      <c r="G3041" s="61">
        <f ca="1">_xlfn.NORM.INV(F3041,'Input Parameters'!$E$21,'Input Parameters'!$F$21)</f>
        <v>279.78844260931413</v>
      </c>
      <c r="H3041" s="54">
        <f ca="1">EXP(E3041*(1/'Input Parameters'!$E$22-1/G3041))</f>
        <v>0.41214555404964365</v>
      </c>
      <c r="I3041" s="10">
        <f t="shared" ca="1" si="402"/>
        <v>0.46009753101091733</v>
      </c>
      <c r="J3041" s="29">
        <f ca="1">_xlfn.BETA.INV(I3041,'Input Parameters'!$L$24,'Input Parameters'!$M$24,'Input Parameters'!$J$24,'Input Parameters'!$K$24)</f>
        <v>0.59094837614208162</v>
      </c>
      <c r="K3041" s="156">
        <f ca="1">('Input Parameters'!$E$25/'Input Parameters'!$E$31)^$J3041</f>
        <v>1.4419174723839084E-2</v>
      </c>
      <c r="L3041" s="66">
        <f ca="1">$H3041*$C3041*'Input Parameters'!$E$23*K3041</f>
        <v>4.003890767273802</v>
      </c>
      <c r="M3041" s="23">
        <f t="shared" ca="1" si="403"/>
        <v>0.26509348921356946</v>
      </c>
      <c r="N3041" s="15">
        <f ca="1">_xlfn.NORM.INV(M3041,'Input Parameters'!$E$26,'Input Parameters'!$F$26)</f>
        <v>2.081786709122433E-2</v>
      </c>
      <c r="O3041" s="8">
        <f t="shared" ca="1" si="404"/>
        <v>8.5269619376728056E-2</v>
      </c>
      <c r="P3041" s="29">
        <f ca="1">_xlfn.LOGNORM.INV(O3041,'Input Parameters'!$H$27,'Input Parameters'!$I$27)</f>
        <v>0.77638989048983287</v>
      </c>
      <c r="Q3041" s="10"/>
      <c r="R3041" s="15">
        <f>'Input Parameters'!$E$28</f>
        <v>12.7</v>
      </c>
      <c r="S3041" s="10">
        <f t="shared" ca="1" si="405"/>
        <v>0.59710688884476804</v>
      </c>
      <c r="T3041" s="25">
        <f ca="1">_xlfn.LOGNORM.INV(S3041,'Input Parameters'!$H$29,'Input Parameters'!$I$29)</f>
        <v>59.861657533913579</v>
      </c>
      <c r="U3041" s="10">
        <f t="shared" ca="1" si="406"/>
        <v>0.55116865226984701</v>
      </c>
      <c r="V3041" s="29">
        <f ca="1">IF('Input Parameters'!$D$30="Beta",_xlfn.BETA.INV(U3041,'Input Parameters'!$L$30,'Input Parameters'!$M$30,'Input Parameters'!$J$30,'Input Parameters'!$K$30),IF('Input Parameters'!$D$30="LogNorm",_xlfn.LOGNORM.INV(U3041,'Input Parameters'!$H$30,'Input Parameters'!$I$30)))</f>
        <v>1.0511926258507656</v>
      </c>
      <c r="W3041" s="2">
        <f ca="1">N3041+(P3041-N3041)*(1-ERF((T3041-R3041)/(2*SQRT(L3041*'Input Parameters'!$E$31))))</f>
        <v>9.3045087139420224E-2</v>
      </c>
      <c r="X3041">
        <f t="shared" ca="1" si="407"/>
        <v>1</v>
      </c>
      <c r="Y3041" s="7"/>
    </row>
    <row r="3042" spans="1:25" ht="15" customHeight="1" x14ac:dyDescent="0.3">
      <c r="A3042" s="130">
        <v>3035</v>
      </c>
      <c r="B3042" s="10">
        <f t="shared" ca="1" si="399"/>
        <v>0.16954027014976036</v>
      </c>
      <c r="C3042" s="57">
        <f ca="1">_xlfn.NORM.INV(B3042,'Input Parameters'!$E$19,'Input Parameters'!$F$19)</f>
        <v>486.51938916550432</v>
      </c>
      <c r="D3042" s="10">
        <f t="shared" ca="1" si="400"/>
        <v>0.93371277190183166</v>
      </c>
      <c r="E3042" s="59">
        <f ca="1">IF(_xlfn.NORM.INV(D3042,'Input Parameters'!$E$20,'Input Parameters'!$F$20)&lt;3500,3500,IF(_xlfn.NORM.INV(D3042,'Input Parameters'!$E$20,'Input Parameters'!$F$20)&gt;5500,5500,_xlfn.NORM.INV(D3042,'Input Parameters'!$E$20,'Input Parameters'!$F$20)))</f>
        <v>5500</v>
      </c>
      <c r="F3042" s="10">
        <f t="shared" ca="1" si="401"/>
        <v>0.57679823839579025</v>
      </c>
      <c r="G3042" s="61">
        <f ca="1">_xlfn.NORM.INV(F3042,'Input Parameters'!$E$21,'Input Parameters'!$F$21)</f>
        <v>286.37255495969754</v>
      </c>
      <c r="H3042" s="54">
        <f ca="1">EXP(E3042*(1/'Input Parameters'!$E$22-1/G3042))</f>
        <v>0.64764019039236664</v>
      </c>
      <c r="I3042" s="10">
        <f t="shared" ca="1" si="402"/>
        <v>0.42517117558325979</v>
      </c>
      <c r="J3042" s="29">
        <f ca="1">_xlfn.BETA.INV(I3042,'Input Parameters'!$L$24,'Input Parameters'!$M$24,'Input Parameters'!$J$24,'Input Parameters'!$K$24)</f>
        <v>0.57651659858234983</v>
      </c>
      <c r="K3042" s="156">
        <f ca="1">('Input Parameters'!$E$25/'Input Parameters'!$E$31)^$J3042</f>
        <v>1.5991957569547265E-2</v>
      </c>
      <c r="L3042" s="66">
        <f ca="1">$H3042*$C3042*'Input Parameters'!$E$23*K3042</f>
        <v>5.0388980717904177</v>
      </c>
      <c r="M3042" s="23">
        <f t="shared" ca="1" si="403"/>
        <v>0.64661098242911597</v>
      </c>
      <c r="N3042" s="15">
        <f ca="1">_xlfn.NORM.INV(M3042,'Input Parameters'!$E$26,'Input Parameters'!$F$26)</f>
        <v>4.1899922597971033E-2</v>
      </c>
      <c r="O3042" s="8">
        <f t="shared" ca="1" si="404"/>
        <v>0.80806147046002552</v>
      </c>
      <c r="P3042" s="29">
        <f ca="1">_xlfn.LOGNORM.INV(O3042,'Input Parameters'!$H$27,'Input Parameters'!$I$27)</f>
        <v>2.0926940526480391</v>
      </c>
      <c r="Q3042" s="10"/>
      <c r="R3042" s="15">
        <f>'Input Parameters'!$E$28</f>
        <v>12.7</v>
      </c>
      <c r="S3042" s="10">
        <f t="shared" ca="1" si="405"/>
        <v>0.62052202363487263</v>
      </c>
      <c r="T3042" s="25">
        <f ca="1">_xlfn.LOGNORM.INV(S3042,'Input Parameters'!$H$29,'Input Parameters'!$I$29)</f>
        <v>60.272945417648451</v>
      </c>
      <c r="U3042" s="10">
        <f t="shared" ca="1" si="406"/>
        <v>0.47308762054668307</v>
      </c>
      <c r="V3042" s="29">
        <f ca="1">IF('Input Parameters'!$D$30="Beta",_xlfn.BETA.INV(U3042,'Input Parameters'!$L$30,'Input Parameters'!$M$30,'Input Parameters'!$J$30,'Input Parameters'!$K$30),IF('Input Parameters'!$D$30="LogNorm",_xlfn.LOGNORM.INV(U3042,'Input Parameters'!$H$30,'Input Parameters'!$I$30)))</f>
        <v>0.97295667753838566</v>
      </c>
      <c r="W3042" s="2">
        <f ca="1">N3042+(P3042-N3042)*(1-ERF((T3042-R3042)/(2*SQRT(L3042*'Input Parameters'!$E$31))))</f>
        <v>0.31667561748661816</v>
      </c>
      <c r="X3042">
        <f t="shared" ca="1" si="407"/>
        <v>1</v>
      </c>
      <c r="Y3042" s="7"/>
    </row>
    <row r="3043" spans="1:25" ht="15" customHeight="1" x14ac:dyDescent="0.3">
      <c r="A3043" s="130">
        <v>3036</v>
      </c>
      <c r="B3043" s="10">
        <f t="shared" ca="1" si="399"/>
        <v>0.75110773259959007</v>
      </c>
      <c r="C3043" s="57">
        <f ca="1">_xlfn.NORM.INV(B3043,'Input Parameters'!$E$19,'Input Parameters'!$F$19)</f>
        <v>624.58928860050548</v>
      </c>
      <c r="D3043" s="10">
        <f t="shared" ca="1" si="400"/>
        <v>0.24606646681627475</v>
      </c>
      <c r="E3043" s="59">
        <f ca="1">IF(_xlfn.NORM.INV(D3043,'Input Parameters'!$E$20,'Input Parameters'!$F$20)&lt;3500,3500,IF(_xlfn.NORM.INV(D3043,'Input Parameters'!$E$20,'Input Parameters'!$F$20)&gt;5500,5500,_xlfn.NORM.INV(D3043,'Input Parameters'!$E$20,'Input Parameters'!$F$20)))</f>
        <v>4319.1557675578088</v>
      </c>
      <c r="F3043" s="10">
        <f t="shared" ca="1" si="401"/>
        <v>0.78165075422328134</v>
      </c>
      <c r="G3043" s="61">
        <f ca="1">_xlfn.NORM.INV(F3043,'Input Parameters'!$E$21,'Input Parameters'!$F$21)</f>
        <v>290.96335385109592</v>
      </c>
      <c r="H3043" s="54">
        <f ca="1">EXP(E3043*(1/'Input Parameters'!$E$22-1/G3043))</f>
        <v>0.90196181745551329</v>
      </c>
      <c r="I3043" s="10">
        <f t="shared" ca="1" si="402"/>
        <v>0.80711720405041354</v>
      </c>
      <c r="J3043" s="29">
        <f ca="1">_xlfn.BETA.INV(I3043,'Input Parameters'!$L$24,'Input Parameters'!$M$24,'Input Parameters'!$J$24,'Input Parameters'!$K$24)</f>
        <v>0.73831720599981154</v>
      </c>
      <c r="K3043" s="156">
        <f ca="1">('Input Parameters'!$E$25/'Input Parameters'!$E$31)^$J3043</f>
        <v>5.0098279064054547E-3</v>
      </c>
      <c r="L3043" s="66">
        <f ca="1">$H3043*$C3043*'Input Parameters'!$E$23*K3043</f>
        <v>2.8223150565401998</v>
      </c>
      <c r="M3043" s="23">
        <f t="shared" ca="1" si="403"/>
        <v>0.57221768991482003</v>
      </c>
      <c r="N3043" s="15">
        <f ca="1">_xlfn.NORM.INV(M3043,'Input Parameters'!$E$26,'Input Parameters'!$F$26)</f>
        <v>3.7822484494647965E-2</v>
      </c>
      <c r="O3043" s="8">
        <f t="shared" ca="1" si="404"/>
        <v>0.96506051199362086</v>
      </c>
      <c r="P3043" s="29">
        <f ca="1">_xlfn.LOGNORM.INV(O3043,'Input Parameters'!$H$27,'Input Parameters'!$I$27)</f>
        <v>3.174555821792707</v>
      </c>
      <c r="Q3043" s="10"/>
      <c r="R3043" s="15">
        <f>'Input Parameters'!$E$28</f>
        <v>12.7</v>
      </c>
      <c r="S3043" s="10">
        <f t="shared" ca="1" si="405"/>
        <v>0.19898573404013342</v>
      </c>
      <c r="T3043" s="25">
        <f ca="1">_xlfn.LOGNORM.INV(S3043,'Input Parameters'!$H$29,'Input Parameters'!$I$29)</f>
        <v>52.95979992033233</v>
      </c>
      <c r="U3043" s="10">
        <f t="shared" ca="1" si="406"/>
        <v>0.94670935039913917</v>
      </c>
      <c r="V3043" s="29">
        <f ca="1">IF('Input Parameters'!$D$30="Beta",_xlfn.BETA.INV(U3043,'Input Parameters'!$L$30,'Input Parameters'!$M$30,'Input Parameters'!$J$30,'Input Parameters'!$K$30),IF('Input Parameters'!$D$30="LogNorm",_xlfn.LOGNORM.INV(U3043,'Input Parameters'!$H$30,'Input Parameters'!$I$30)))</f>
        <v>1.8881221995038078</v>
      </c>
      <c r="W3043" s="2">
        <f ca="1">N3043+(P3043-N3043)*(1-ERF((T3043-R3043)/(2*SQRT(L3043*'Input Parameters'!$E$31))))</f>
        <v>0.32063413874438818</v>
      </c>
      <c r="X3043">
        <f t="shared" ca="1" si="407"/>
        <v>1</v>
      </c>
      <c r="Y3043" s="7"/>
    </row>
    <row r="3044" spans="1:25" ht="15" customHeight="1" x14ac:dyDescent="0.3">
      <c r="A3044" s="130">
        <v>3037</v>
      </c>
      <c r="B3044" s="10">
        <f t="shared" ca="1" si="399"/>
        <v>0.99245715926478828</v>
      </c>
      <c r="C3044" s="57">
        <f ca="1">_xlfn.NORM.INV(B3044,'Input Parameters'!$E$19,'Input Parameters'!$F$19)</f>
        <v>772.66166590269268</v>
      </c>
      <c r="D3044" s="10">
        <f t="shared" ca="1" si="400"/>
        <v>0.83474156420787071</v>
      </c>
      <c r="E3044" s="59">
        <f ca="1">IF(_xlfn.NORM.INV(D3044,'Input Parameters'!$E$20,'Input Parameters'!$F$20)&lt;3500,3500,IF(_xlfn.NORM.INV(D3044,'Input Parameters'!$E$20,'Input Parameters'!$F$20)&gt;5500,5500,_xlfn.NORM.INV(D3044,'Input Parameters'!$E$20,'Input Parameters'!$F$20)))</f>
        <v>5481.1513119313704</v>
      </c>
      <c r="F3044" s="10">
        <f t="shared" ca="1" si="401"/>
        <v>0.64025649253402617</v>
      </c>
      <c r="G3044" s="61">
        <f ca="1">_xlfn.NORM.INV(F3044,'Input Parameters'!$E$21,'Input Parameters'!$F$21)</f>
        <v>287.67287554017093</v>
      </c>
      <c r="H3044" s="54">
        <f ca="1">EXP(E3044*(1/'Input Parameters'!$E$22-1/G3044))</f>
        <v>0.70721813440333814</v>
      </c>
      <c r="I3044" s="10">
        <f t="shared" ca="1" si="402"/>
        <v>0.95515685404480322</v>
      </c>
      <c r="J3044" s="29">
        <f ca="1">_xlfn.BETA.INV(I3044,'Input Parameters'!$L$24,'Input Parameters'!$M$24,'Input Parameters'!$J$24,'Input Parameters'!$K$24)</f>
        <v>0.84013708630595563</v>
      </c>
      <c r="K3044" s="156">
        <f ca="1">('Input Parameters'!$E$25/'Input Parameters'!$E$31)^$J3044</f>
        <v>2.413292007481195E-3</v>
      </c>
      <c r="L3044" s="66">
        <f ca="1">$H3044*$C3044*'Input Parameters'!$E$23*K3044</f>
        <v>1.3187201096355843</v>
      </c>
      <c r="M3044" s="23">
        <f t="shared" ca="1" si="403"/>
        <v>0.88299051114921456</v>
      </c>
      <c r="N3044" s="15">
        <f ca="1">_xlfn.NORM.INV(M3044,'Input Parameters'!$E$26,'Input Parameters'!$F$26)</f>
        <v>5.8991464796636466E-2</v>
      </c>
      <c r="O3044" s="8">
        <f t="shared" ca="1" si="404"/>
        <v>0.47852618799491586</v>
      </c>
      <c r="P3044" s="29">
        <f ca="1">_xlfn.LOGNORM.INV(O3044,'Input Parameters'!$H$27,'Input Parameters'!$I$27)</f>
        <v>1.390115434997466</v>
      </c>
      <c r="Q3044" s="10"/>
      <c r="R3044" s="15">
        <f>'Input Parameters'!$E$28</f>
        <v>12.7</v>
      </c>
      <c r="S3044" s="10">
        <f t="shared" ca="1" si="405"/>
        <v>0.97042014243746755</v>
      </c>
      <c r="T3044" s="25">
        <f ca="1">_xlfn.LOGNORM.INV(S3044,'Input Parameters'!$H$29,'Input Parameters'!$I$29)</f>
        <v>71.973081522379161</v>
      </c>
      <c r="U3044" s="10">
        <f t="shared" ca="1" si="406"/>
        <v>2.0955349358282582E-3</v>
      </c>
      <c r="V3044" s="29">
        <f ca="1">IF('Input Parameters'!$D$30="Beta",_xlfn.BETA.INV(U3044,'Input Parameters'!$L$30,'Input Parameters'!$M$30,'Input Parameters'!$J$30,'Input Parameters'!$K$30),IF('Input Parameters'!$D$30="LogNorm",_xlfn.LOGNORM.INV(U3044,'Input Parameters'!$H$30,'Input Parameters'!$I$30)))</f>
        <v>0.32304396602588537</v>
      </c>
      <c r="W3044" s="2">
        <f ca="1">N3044+(P3044-N3044)*(1-ERF((T3044-R3044)/(2*SQRT(L3044*'Input Parameters'!$E$31))))</f>
        <v>5.934084389103117E-2</v>
      </c>
      <c r="X3044">
        <f t="shared" ca="1" si="407"/>
        <v>1</v>
      </c>
      <c r="Y3044" s="7"/>
    </row>
    <row r="3045" spans="1:25" ht="15" customHeight="1" x14ac:dyDescent="0.3">
      <c r="A3045" s="130">
        <v>3038</v>
      </c>
      <c r="B3045" s="10">
        <f t="shared" ca="1" si="399"/>
        <v>3.5112587729986156E-2</v>
      </c>
      <c r="C3045" s="57">
        <f ca="1">_xlfn.NORM.INV(B3045,'Input Parameters'!$E$19,'Input Parameters'!$F$19)</f>
        <v>414.31650817689263</v>
      </c>
      <c r="D3045" s="10">
        <f t="shared" ca="1" si="400"/>
        <v>0.39878018296228901</v>
      </c>
      <c r="E3045" s="59">
        <f ca="1">IF(_xlfn.NORM.INV(D3045,'Input Parameters'!$E$20,'Input Parameters'!$F$20)&lt;3500,3500,IF(_xlfn.NORM.INV(D3045,'Input Parameters'!$E$20,'Input Parameters'!$F$20)&gt;5500,5500,_xlfn.NORM.INV(D3045,'Input Parameters'!$E$20,'Input Parameters'!$F$20)))</f>
        <v>4620.4459975320196</v>
      </c>
      <c r="F3045" s="10">
        <f t="shared" ca="1" si="401"/>
        <v>0.91139897309886597</v>
      </c>
      <c r="G3045" s="61">
        <f ca="1">_xlfn.NORM.INV(F3045,'Input Parameters'!$E$21,'Input Parameters'!$F$21)</f>
        <v>295.45644234042794</v>
      </c>
      <c r="H3045" s="54">
        <f ca="1">EXP(E3045*(1/'Input Parameters'!$E$22-1/G3045))</f>
        <v>1.1400909720416514</v>
      </c>
      <c r="I3045" s="10">
        <f t="shared" ca="1" si="402"/>
        <v>0.23983683726558502</v>
      </c>
      <c r="J3045" s="29">
        <f ca="1">_xlfn.BETA.INV(I3045,'Input Parameters'!$L$24,'Input Parameters'!$M$24,'Input Parameters'!$J$24,'Input Parameters'!$K$24)</f>
        <v>0.49093397725636384</v>
      </c>
      <c r="K3045" s="156">
        <f ca="1">('Input Parameters'!$E$25/'Input Parameters'!$E$31)^$J3045</f>
        <v>2.9548026679914612E-2</v>
      </c>
      <c r="L3045" s="66">
        <f ca="1">$H3045*$C3045*'Input Parameters'!$E$23*K3045</f>
        <v>13.957261871929404</v>
      </c>
      <c r="M3045" s="23">
        <f t="shared" ca="1" si="403"/>
        <v>0.74421657372557404</v>
      </c>
      <c r="N3045" s="15">
        <f ca="1">_xlfn.NORM.INV(M3045,'Input Parameters'!$E$26,'Input Parameters'!$F$26)</f>
        <v>4.7784397972560899E-2</v>
      </c>
      <c r="O3045" s="8">
        <f t="shared" ca="1" si="404"/>
        <v>0.23330677132093569</v>
      </c>
      <c r="P3045" s="29">
        <f ca="1">_xlfn.LOGNORM.INV(O3045,'Input Parameters'!$H$27,'Input Parameters'!$I$27)</f>
        <v>1.0316265106909071</v>
      </c>
      <c r="Q3045" s="10"/>
      <c r="R3045" s="15">
        <f>'Input Parameters'!$E$28</f>
        <v>12.7</v>
      </c>
      <c r="S3045" s="10">
        <f t="shared" ca="1" si="405"/>
        <v>0.39510186468787378</v>
      </c>
      <c r="T3045" s="25">
        <f ca="1">_xlfn.LOGNORM.INV(S3045,'Input Parameters'!$H$29,'Input Parameters'!$I$29)</f>
        <v>56.518171154375956</v>
      </c>
      <c r="U3045" s="10">
        <f t="shared" ca="1" si="406"/>
        <v>0.27263598118437316</v>
      </c>
      <c r="V3045" s="29">
        <f ca="1">IF('Input Parameters'!$D$30="Beta",_xlfn.BETA.INV(U3045,'Input Parameters'!$L$30,'Input Parameters'!$M$30,'Input Parameters'!$J$30,'Input Parameters'!$K$30),IF('Input Parameters'!$D$30="LogNorm",_xlfn.LOGNORM.INV(U3045,'Input Parameters'!$H$30,'Input Parameters'!$I$30)))</f>
        <v>0.78716516761293476</v>
      </c>
      <c r="W3045" s="2">
        <f ca="1">N3045+(P3045-N3045)*(1-ERF((T3045-R3045)/(2*SQRT(L3045*'Input Parameters'!$E$31))))</f>
        <v>0.44811466814304146</v>
      </c>
      <c r="X3045">
        <f t="shared" ca="1" si="407"/>
        <v>1</v>
      </c>
      <c r="Y3045" s="7"/>
    </row>
    <row r="3046" spans="1:25" ht="15" customHeight="1" x14ac:dyDescent="0.3">
      <c r="A3046" s="130">
        <v>3039</v>
      </c>
      <c r="B3046" s="10">
        <f t="shared" ca="1" si="399"/>
        <v>6.1505706225793544E-2</v>
      </c>
      <c r="C3046" s="57">
        <f ca="1">_xlfn.NORM.INV(B3046,'Input Parameters'!$E$19,'Input Parameters'!$F$19)</f>
        <v>436.97937351471091</v>
      </c>
      <c r="D3046" s="10">
        <f t="shared" ca="1" si="400"/>
        <v>0.78245769873674265</v>
      </c>
      <c r="E3046" s="59">
        <f ca="1">IF(_xlfn.NORM.INV(D3046,'Input Parameters'!$E$20,'Input Parameters'!$F$20)&lt;3500,3500,IF(_xlfn.NORM.INV(D3046,'Input Parameters'!$E$20,'Input Parameters'!$F$20)&gt;5500,5500,_xlfn.NORM.INV(D3046,'Input Parameters'!$E$20,'Input Parameters'!$F$20)))</f>
        <v>5346.3643063445088</v>
      </c>
      <c r="F3046" s="10">
        <f t="shared" ca="1" si="401"/>
        <v>0.14507245615654252</v>
      </c>
      <c r="G3046" s="61">
        <f ca="1">_xlfn.NORM.INV(F3046,'Input Parameters'!$E$21,'Input Parameters'!$F$21)</f>
        <v>276.53566234385994</v>
      </c>
      <c r="H3046" s="54">
        <f ca="1">EXP(E3046*(1/'Input Parameters'!$E$22-1/G3046))</f>
        <v>0.33743387481013204</v>
      </c>
      <c r="I3046" s="10">
        <f t="shared" ca="1" si="402"/>
        <v>0.80948889417733916</v>
      </c>
      <c r="J3046" s="29">
        <f ca="1">_xlfn.BETA.INV(I3046,'Input Parameters'!$L$24,'Input Parameters'!$M$24,'Input Parameters'!$J$24,'Input Parameters'!$K$24)</f>
        <v>0.73952073642292415</v>
      </c>
      <c r="K3046" s="156">
        <f ca="1">('Input Parameters'!$E$25/'Input Parameters'!$E$31)^$J3046</f>
        <v>4.9667613186970836E-3</v>
      </c>
      <c r="L3046" s="66">
        <f ca="1">$H3046*$C3046*'Input Parameters'!$E$23*K3046</f>
        <v>0.73235711790937752</v>
      </c>
      <c r="M3046" s="23">
        <f t="shared" ca="1" si="403"/>
        <v>0.17272352696096971</v>
      </c>
      <c r="N3046" s="15">
        <f ca="1">_xlfn.NORM.INV(M3046,'Input Parameters'!$E$26,'Input Parameters'!$F$26)</f>
        <v>1.4187397012372784E-2</v>
      </c>
      <c r="O3046" s="8">
        <f t="shared" ca="1" si="404"/>
        <v>0.11052035092752055</v>
      </c>
      <c r="P3046" s="29">
        <f ca="1">_xlfn.LOGNORM.INV(O3046,'Input Parameters'!$H$27,'Input Parameters'!$I$27)</f>
        <v>0.82845284393835683</v>
      </c>
      <c r="Q3046" s="10"/>
      <c r="R3046" s="15">
        <f>'Input Parameters'!$E$28</f>
        <v>12.7</v>
      </c>
      <c r="S3046" s="10">
        <f t="shared" ca="1" si="405"/>
        <v>0.44148723099347198</v>
      </c>
      <c r="T3046" s="25">
        <f ca="1">_xlfn.LOGNORM.INV(S3046,'Input Parameters'!$H$29,'Input Parameters'!$I$29)</f>
        <v>57.277362544978423</v>
      </c>
      <c r="U3046" s="10">
        <f t="shared" ca="1" si="406"/>
        <v>0.88893264308061748</v>
      </c>
      <c r="V3046" s="29">
        <f ca="1">IF('Input Parameters'!$D$30="Beta",_xlfn.BETA.INV(U3046,'Input Parameters'!$L$30,'Input Parameters'!$M$30,'Input Parameters'!$J$30,'Input Parameters'!$K$30),IF('Input Parameters'!$D$30="LogNorm",_xlfn.LOGNORM.INV(U3046,'Input Parameters'!$H$30,'Input Parameters'!$I$30)))</f>
        <v>1.6171286665699407</v>
      </c>
      <c r="W3046" s="2">
        <f ca="1">N3046+(P3046-N3046)*(1-ERF((T3046-R3046)/(2*SQRT(L3046*'Input Parameters'!$E$31))))</f>
        <v>1.4374863400396173E-2</v>
      </c>
      <c r="X3046">
        <f t="shared" ca="1" si="407"/>
        <v>1</v>
      </c>
      <c r="Y3046" s="7"/>
    </row>
    <row r="3047" spans="1:25" ht="15" customHeight="1" x14ac:dyDescent="0.3">
      <c r="A3047" s="130">
        <v>3040</v>
      </c>
      <c r="B3047" s="10">
        <f t="shared" ca="1" si="399"/>
        <v>0.60243964753029722</v>
      </c>
      <c r="C3047" s="57">
        <f ca="1">_xlfn.NORM.INV(B3047,'Input Parameters'!$E$19,'Input Parameters'!$F$19)</f>
        <v>589.24185546413366</v>
      </c>
      <c r="D3047" s="10">
        <f t="shared" ca="1" si="400"/>
        <v>0.38573671293282863</v>
      </c>
      <c r="E3047" s="59">
        <f ca="1">IF(_xlfn.NORM.INV(D3047,'Input Parameters'!$E$20,'Input Parameters'!$F$20)&lt;3500,3500,IF(_xlfn.NORM.INV(D3047,'Input Parameters'!$E$20,'Input Parameters'!$F$20)&gt;5500,5500,_xlfn.NORM.INV(D3047,'Input Parameters'!$E$20,'Input Parameters'!$F$20)))</f>
        <v>4596.6863076137297</v>
      </c>
      <c r="F3047" s="10">
        <f t="shared" ca="1" si="401"/>
        <v>0.21077721570708363</v>
      </c>
      <c r="G3047" s="61">
        <f ca="1">_xlfn.NORM.INV(F3047,'Input Parameters'!$E$21,'Input Parameters'!$F$21)</f>
        <v>278.53270270644595</v>
      </c>
      <c r="H3047" s="54">
        <f ca="1">EXP(E3047*(1/'Input Parameters'!$E$22-1/G3047))</f>
        <v>0.44269676602028224</v>
      </c>
      <c r="I3047" s="10">
        <f t="shared" ca="1" si="402"/>
        <v>0.57769599894232859</v>
      </c>
      <c r="J3047" s="29">
        <f ca="1">_xlfn.BETA.INV(I3047,'Input Parameters'!$L$24,'Input Parameters'!$M$24,'Input Parameters'!$J$24,'Input Parameters'!$K$24)</f>
        <v>0.63839980137308805</v>
      </c>
      <c r="K3047" s="156">
        <f ca="1">('Input Parameters'!$E$25/'Input Parameters'!$E$31)^$J3047</f>
        <v>1.0259086854852249E-2</v>
      </c>
      <c r="L3047" s="66">
        <f ca="1">$H3047*$C3047*'Input Parameters'!$E$23*K3047</f>
        <v>2.676138859869194</v>
      </c>
      <c r="M3047" s="23">
        <f t="shared" ca="1" si="403"/>
        <v>0.66120768001117003</v>
      </c>
      <c r="N3047" s="15">
        <f ca="1">_xlfn.NORM.INV(M3047,'Input Parameters'!$E$26,'Input Parameters'!$F$26)</f>
        <v>4.273098845097896E-2</v>
      </c>
      <c r="O3047" s="8">
        <f t="shared" ca="1" si="404"/>
        <v>0.4310258855556417</v>
      </c>
      <c r="P3047" s="29">
        <f ca="1">_xlfn.LOGNORM.INV(O3047,'Input Parameters'!$H$27,'Input Parameters'!$I$27)</f>
        <v>1.3182924076452323</v>
      </c>
      <c r="Q3047" s="10"/>
      <c r="R3047" s="15">
        <f>'Input Parameters'!$E$28</f>
        <v>12.7</v>
      </c>
      <c r="S3047" s="10">
        <f t="shared" ca="1" si="405"/>
        <v>0.50888819255793516</v>
      </c>
      <c r="T3047" s="25">
        <f ca="1">_xlfn.LOGNORM.INV(S3047,'Input Parameters'!$H$29,'Input Parameters'!$I$29)</f>
        <v>58.377681027410631</v>
      </c>
      <c r="U3047" s="10">
        <f t="shared" ca="1" si="406"/>
        <v>0.34839938515682889</v>
      </c>
      <c r="V3047" s="29">
        <f ca="1">IF('Input Parameters'!$D$30="Beta",_xlfn.BETA.INV(U3047,'Input Parameters'!$L$30,'Input Parameters'!$M$30,'Input Parameters'!$J$30,'Input Parameters'!$K$30),IF('Input Parameters'!$D$30="LogNorm",_xlfn.LOGNORM.INV(U3047,'Input Parameters'!$H$30,'Input Parameters'!$I$30)))</f>
        <v>0.8568878764961384</v>
      </c>
      <c r="W3047" s="2">
        <f ca="1">N3047+(P3047-N3047)*(1-ERF((T3047-R3047)/(2*SQRT(L3047*'Input Parameters'!$E$31))))</f>
        <v>0.10438715327014803</v>
      </c>
      <c r="X3047">
        <f t="shared" ca="1" si="407"/>
        <v>1</v>
      </c>
      <c r="Y3047" s="7"/>
    </row>
    <row r="3048" spans="1:25" ht="15" customHeight="1" x14ac:dyDescent="0.3">
      <c r="A3048" s="130">
        <v>3041</v>
      </c>
      <c r="B3048" s="10">
        <f t="shared" ca="1" si="399"/>
        <v>0.64509399436319981</v>
      </c>
      <c r="C3048" s="57">
        <f ca="1">_xlfn.NORM.INV(B3048,'Input Parameters'!$E$19,'Input Parameters'!$F$19)</f>
        <v>598.74317468353877</v>
      </c>
      <c r="D3048" s="10">
        <f t="shared" ca="1" si="400"/>
        <v>0.3048101346288129</v>
      </c>
      <c r="E3048" s="59">
        <f ca="1">IF(_xlfn.NORM.INV(D3048,'Input Parameters'!$E$20,'Input Parameters'!$F$20)&lt;3500,3500,IF(_xlfn.NORM.INV(D3048,'Input Parameters'!$E$20,'Input Parameters'!$F$20)&gt;5500,5500,_xlfn.NORM.INV(D3048,'Input Parameters'!$E$20,'Input Parameters'!$F$20)))</f>
        <v>4442.5690990920666</v>
      </c>
      <c r="F3048" s="10">
        <f t="shared" ca="1" si="401"/>
        <v>0.49133444895696032</v>
      </c>
      <c r="G3048" s="61">
        <f ca="1">_xlfn.NORM.INV(F3048,'Input Parameters'!$E$21,'Input Parameters'!$F$21)</f>
        <v>284.67925703436623</v>
      </c>
      <c r="H3048" s="54">
        <f ca="1">EXP(E3048*(1/'Input Parameters'!$E$22-1/G3048))</f>
        <v>0.64199642008615754</v>
      </c>
      <c r="I3048" s="10">
        <f t="shared" ca="1" si="402"/>
        <v>0.2455413453589923</v>
      </c>
      <c r="J3048" s="29">
        <f ca="1">_xlfn.BETA.INV(I3048,'Input Parameters'!$L$24,'Input Parameters'!$M$24,'Input Parameters'!$J$24,'Input Parameters'!$K$24)</f>
        <v>0.49395350957477913</v>
      </c>
      <c r="K3048" s="156">
        <f ca="1">('Input Parameters'!$E$25/'Input Parameters'!$E$31)^$J3048</f>
        <v>2.8914876006757972E-2</v>
      </c>
      <c r="L3048" s="66">
        <f ca="1">$H3048*$C3048*'Input Parameters'!$E$23*K3048</f>
        <v>11.114617371505254</v>
      </c>
      <c r="M3048" s="23">
        <f t="shared" ca="1" si="403"/>
        <v>0.75223421730026996</v>
      </c>
      <c r="N3048" s="15">
        <f ca="1">_xlfn.NORM.INV(M3048,'Input Parameters'!$E$26,'Input Parameters'!$F$26)</f>
        <v>4.8312283563489711E-2</v>
      </c>
      <c r="O3048" s="8">
        <f t="shared" ca="1" si="404"/>
        <v>1.4378150691075176E-2</v>
      </c>
      <c r="P3048" s="29">
        <f ca="1">_xlfn.LOGNORM.INV(O3048,'Input Parameters'!$H$27,'Input Parameters'!$I$27)</f>
        <v>0.54104253976623173</v>
      </c>
      <c r="Q3048" s="10"/>
      <c r="R3048" s="15">
        <f>'Input Parameters'!$E$28</f>
        <v>12.7</v>
      </c>
      <c r="S3048" s="10">
        <f t="shared" ca="1" si="405"/>
        <v>0.47418030256278565</v>
      </c>
      <c r="T3048" s="25">
        <f ca="1">_xlfn.LOGNORM.INV(S3048,'Input Parameters'!$H$29,'Input Parameters'!$I$29)</f>
        <v>57.809932750314381</v>
      </c>
      <c r="U3048" s="10">
        <f t="shared" ca="1" si="406"/>
        <v>0.10154696541371067</v>
      </c>
      <c r="V3048" s="29">
        <f ca="1">IF('Input Parameters'!$D$30="Beta",_xlfn.BETA.INV(U3048,'Input Parameters'!$L$30,'Input Parameters'!$M$30,'Input Parameters'!$J$30,'Input Parameters'!$K$30),IF('Input Parameters'!$D$30="LogNorm",_xlfn.LOGNORM.INV(U3048,'Input Parameters'!$H$30,'Input Parameters'!$I$30)))</f>
        <v>0.60488861390809134</v>
      </c>
      <c r="W3048" s="2">
        <f ca="1">N3048+(P3048-N3048)*(1-ERF((T3048-R3048)/(2*SQRT(L3048*'Input Parameters'!$E$31))))</f>
        <v>0.21519051993580932</v>
      </c>
      <c r="X3048">
        <f t="shared" ca="1" si="407"/>
        <v>1</v>
      </c>
      <c r="Y3048" s="7"/>
    </row>
    <row r="3049" spans="1:25" ht="15" customHeight="1" x14ac:dyDescent="0.3">
      <c r="A3049" s="130">
        <v>3042</v>
      </c>
      <c r="B3049" s="10">
        <f t="shared" ca="1" si="399"/>
        <v>0.20173253922853129</v>
      </c>
      <c r="C3049" s="57">
        <f ca="1">_xlfn.NORM.INV(B3049,'Input Parameters'!$E$19,'Input Parameters'!$F$19)</f>
        <v>496.70457869201232</v>
      </c>
      <c r="D3049" s="10">
        <f t="shared" ca="1" si="400"/>
        <v>0.38755877499102498</v>
      </c>
      <c r="E3049" s="59">
        <f ca="1">IF(_xlfn.NORM.INV(D3049,'Input Parameters'!$E$20,'Input Parameters'!$F$20)&lt;3500,3500,IF(_xlfn.NORM.INV(D3049,'Input Parameters'!$E$20,'Input Parameters'!$F$20)&gt;5500,5500,_xlfn.NORM.INV(D3049,'Input Parameters'!$E$20,'Input Parameters'!$F$20)))</f>
        <v>4600.0188144818821</v>
      </c>
      <c r="F3049" s="10">
        <f t="shared" ca="1" si="401"/>
        <v>0.38579474376554146</v>
      </c>
      <c r="G3049" s="61">
        <f ca="1">_xlfn.NORM.INV(F3049,'Input Parameters'!$E$21,'Input Parameters'!$F$21)</f>
        <v>282.56827024275316</v>
      </c>
      <c r="H3049" s="54">
        <f ca="1">EXP(E3049*(1/'Input Parameters'!$E$22-1/G3049))</f>
        <v>0.56012495301130449</v>
      </c>
      <c r="I3049" s="10">
        <f t="shared" ca="1" si="402"/>
        <v>0.59960972826278658</v>
      </c>
      <c r="J3049" s="29">
        <f ca="1">_xlfn.BETA.INV(I3049,'Input Parameters'!$L$24,'Input Parameters'!$M$24,'Input Parameters'!$J$24,'Input Parameters'!$K$24)</f>
        <v>0.64723895531739917</v>
      </c>
      <c r="K3049" s="156">
        <f ca="1">('Input Parameters'!$E$25/'Input Parameters'!$E$31)^$J3049</f>
        <v>9.6287724149297198E-3</v>
      </c>
      <c r="L3049" s="66">
        <f ca="1">$H3049*$C3049*'Input Parameters'!$E$23*K3049</f>
        <v>2.6788846007676788</v>
      </c>
      <c r="M3049" s="23">
        <f t="shared" ca="1" si="403"/>
        <v>8.8078987485006865E-2</v>
      </c>
      <c r="N3049" s="15">
        <f ca="1">_xlfn.NORM.INV(M3049,'Input Parameters'!$E$26,'Input Parameters'!$F$26)</f>
        <v>5.5937260752792935E-3</v>
      </c>
      <c r="O3049" s="8">
        <f t="shared" ca="1" si="404"/>
        <v>0.97653244380529991</v>
      </c>
      <c r="P3049" s="29">
        <f ca="1">_xlfn.LOGNORM.INV(O3049,'Input Parameters'!$H$27,'Input Parameters'!$I$27)</f>
        <v>3.4288731952083875</v>
      </c>
      <c r="Q3049" s="10"/>
      <c r="R3049" s="15">
        <f>'Input Parameters'!$E$28</f>
        <v>12.7</v>
      </c>
      <c r="S3049" s="10">
        <f t="shared" ca="1" si="405"/>
        <v>0.78731911678157518</v>
      </c>
      <c r="T3049" s="25">
        <f ca="1">_xlfn.LOGNORM.INV(S3049,'Input Parameters'!$H$29,'Input Parameters'!$I$29)</f>
        <v>63.683855878748041</v>
      </c>
      <c r="U3049" s="10">
        <f t="shared" ca="1" si="406"/>
        <v>0.32762807888942158</v>
      </c>
      <c r="V3049" s="29">
        <f ca="1">IF('Input Parameters'!$D$30="Beta",_xlfn.BETA.INV(U3049,'Input Parameters'!$L$30,'Input Parameters'!$M$30,'Input Parameters'!$J$30,'Input Parameters'!$K$30),IF('Input Parameters'!$D$30="LogNorm",_xlfn.LOGNORM.INV(U3049,'Input Parameters'!$H$30,'Input Parameters'!$I$30)))</f>
        <v>0.83789907689982301</v>
      </c>
      <c r="W3049" s="2">
        <f ca="1">N3049+(P3049-N3049)*(1-ERF((T3049-R3049)/(2*SQRT(L3049*'Input Parameters'!$E$31))))</f>
        <v>0.1001486416999821</v>
      </c>
      <c r="X3049">
        <f t="shared" ca="1" si="407"/>
        <v>1</v>
      </c>
      <c r="Y3049" s="7"/>
    </row>
    <row r="3050" spans="1:25" ht="15" customHeight="1" x14ac:dyDescent="0.3">
      <c r="A3050" s="130">
        <v>3043</v>
      </c>
      <c r="B3050" s="10">
        <f t="shared" ca="1" si="399"/>
        <v>0.49058518746096602</v>
      </c>
      <c r="C3050" s="57">
        <f ca="1">_xlfn.NORM.INV(B3050,'Input Parameters'!$E$19,'Input Parameters'!$F$19)</f>
        <v>565.30566257850546</v>
      </c>
      <c r="D3050" s="10">
        <f t="shared" ca="1" si="400"/>
        <v>0.508684254100495</v>
      </c>
      <c r="E3050" s="59">
        <f ca="1">IF(_xlfn.NORM.INV(D3050,'Input Parameters'!$E$20,'Input Parameters'!$F$20)&lt;3500,3500,IF(_xlfn.NORM.INV(D3050,'Input Parameters'!$E$20,'Input Parameters'!$F$20)&gt;5500,5500,_xlfn.NORM.INV(D3050,'Input Parameters'!$E$20,'Input Parameters'!$F$20)))</f>
        <v>4815.2389414217978</v>
      </c>
      <c r="F3050" s="10">
        <f t="shared" ca="1" si="401"/>
        <v>0.79645494174470044</v>
      </c>
      <c r="G3050" s="61">
        <f ca="1">_xlfn.NORM.INV(F3050,'Input Parameters'!$E$21,'Input Parameters'!$F$21)</f>
        <v>291.36613850594966</v>
      </c>
      <c r="H3050" s="54">
        <f ca="1">EXP(E3050*(1/'Input Parameters'!$E$22-1/G3050))</f>
        <v>0.91196233707079455</v>
      </c>
      <c r="I3050" s="10">
        <f t="shared" ca="1" si="402"/>
        <v>0.49372082877116819</v>
      </c>
      <c r="J3050" s="29">
        <f ca="1">_xlfn.BETA.INV(I3050,'Input Parameters'!$L$24,'Input Parameters'!$M$24,'Input Parameters'!$J$24,'Input Parameters'!$K$24)</f>
        <v>0.60462456029017964</v>
      </c>
      <c r="K3050" s="156">
        <f ca="1">('Input Parameters'!$E$25/'Input Parameters'!$E$31)^$J3050</f>
        <v>1.3071733347551883E-2</v>
      </c>
      <c r="L3050" s="66">
        <f ca="1">$H3050*$C3050*'Input Parameters'!$E$23*K3050</f>
        <v>6.738968380399216</v>
      </c>
      <c r="M3050" s="23">
        <f t="shared" ca="1" si="403"/>
        <v>7.96621362704375E-3</v>
      </c>
      <c r="N3050" s="15">
        <f ca="1">_xlfn.NORM.INV(M3050,'Input Parameters'!$E$26,'Input Parameters'!$F$26)</f>
        <v>-1.6619655689729305E-2</v>
      </c>
      <c r="O3050" s="8">
        <f t="shared" ca="1" si="404"/>
        <v>0.74337481471453581</v>
      </c>
      <c r="P3050" s="29">
        <f ca="1">_xlfn.LOGNORM.INV(O3050,'Input Parameters'!$H$27,'Input Parameters'!$I$27)</f>
        <v>1.9011396289054532</v>
      </c>
      <c r="Q3050" s="10"/>
      <c r="R3050" s="15">
        <f>'Input Parameters'!$E$28</f>
        <v>12.7</v>
      </c>
      <c r="S3050" s="10">
        <f t="shared" ca="1" si="405"/>
        <v>0.70127887747589923</v>
      </c>
      <c r="T3050" s="25">
        <f ca="1">_xlfn.LOGNORM.INV(S3050,'Input Parameters'!$H$29,'Input Parameters'!$I$29)</f>
        <v>61.788765817778625</v>
      </c>
      <c r="U3050" s="10">
        <f t="shared" ca="1" si="406"/>
        <v>0.38778899811722833</v>
      </c>
      <c r="V3050" s="29">
        <f ca="1">IF('Input Parameters'!$D$30="Beta",_xlfn.BETA.INV(U3050,'Input Parameters'!$L$30,'Input Parameters'!$M$30,'Input Parameters'!$J$30,'Input Parameters'!$K$30),IF('Input Parameters'!$D$30="LogNorm",_xlfn.LOGNORM.INV(U3050,'Input Parameters'!$H$30,'Input Parameters'!$I$30)))</f>
        <v>0.89295795321673921</v>
      </c>
      <c r="W3050" s="2">
        <f ca="1">N3050+(P3050-N3050)*(1-ERF((T3050-R3050)/(2*SQRT(L3050*'Input Parameters'!$E$31))))</f>
        <v>0.33084658468476602</v>
      </c>
      <c r="X3050">
        <f t="shared" ca="1" si="407"/>
        <v>1</v>
      </c>
      <c r="Y3050" s="7"/>
    </row>
    <row r="3051" spans="1:25" ht="15" customHeight="1" x14ac:dyDescent="0.3">
      <c r="A3051" s="130">
        <v>3044</v>
      </c>
      <c r="B3051" s="10">
        <f t="shared" ca="1" si="399"/>
        <v>0.11536462239281497</v>
      </c>
      <c r="C3051" s="57">
        <f ca="1">_xlfn.NORM.INV(B3051,'Input Parameters'!$E$19,'Input Parameters'!$F$19)</f>
        <v>466.02823156432606</v>
      </c>
      <c r="D3051" s="10">
        <f t="shared" ca="1" si="400"/>
        <v>0.26841018478312728</v>
      </c>
      <c r="E3051" s="59">
        <f ca="1">IF(_xlfn.NORM.INV(D3051,'Input Parameters'!$E$20,'Input Parameters'!$F$20)&lt;3500,3500,IF(_xlfn.NORM.INV(D3051,'Input Parameters'!$E$20,'Input Parameters'!$F$20)&gt;5500,5500,_xlfn.NORM.INV(D3051,'Input Parameters'!$E$20,'Input Parameters'!$F$20)))</f>
        <v>4367.6601733425596</v>
      </c>
      <c r="F3051" s="10">
        <f t="shared" ca="1" si="401"/>
        <v>0.55667768951126295</v>
      </c>
      <c r="G3051" s="61">
        <f ca="1">_xlfn.NORM.INV(F3051,'Input Parameters'!$E$21,'Input Parameters'!$F$21)</f>
        <v>285.97045262630934</v>
      </c>
      <c r="H3051" s="54">
        <f ca="1">EXP(E3051*(1/'Input Parameters'!$E$22-1/G3051))</f>
        <v>0.69320676642076495</v>
      </c>
      <c r="I3051" s="10">
        <f t="shared" ca="1" si="402"/>
        <v>0.78053734772803129</v>
      </c>
      <c r="J3051" s="29">
        <f ca="1">_xlfn.BETA.INV(I3051,'Input Parameters'!$L$24,'Input Parameters'!$M$24,'Input Parameters'!$J$24,'Input Parameters'!$K$24)</f>
        <v>0.72523458673302188</v>
      </c>
      <c r="K3051" s="156">
        <f ca="1">('Input Parameters'!$E$25/'Input Parameters'!$E$31)^$J3051</f>
        <v>5.5027631565685376E-3</v>
      </c>
      <c r="L3051" s="66">
        <f ca="1">$H3051*$C3051*'Input Parameters'!$E$23*K3051</f>
        <v>1.7776892276198268</v>
      </c>
      <c r="M3051" s="23">
        <f t="shared" ca="1" si="403"/>
        <v>0.12804267855757279</v>
      </c>
      <c r="N3051" s="15">
        <f ca="1">_xlfn.NORM.INV(M3051,'Input Parameters'!$E$26,'Input Parameters'!$F$26)</f>
        <v>1.0150461340249946E-2</v>
      </c>
      <c r="O3051" s="8">
        <f t="shared" ca="1" si="404"/>
        <v>2.1420709360387757E-2</v>
      </c>
      <c r="P3051" s="29">
        <f ca="1">_xlfn.LOGNORM.INV(O3051,'Input Parameters'!$H$27,'Input Parameters'!$I$27)</f>
        <v>0.58112924726623427</v>
      </c>
      <c r="Q3051" s="10"/>
      <c r="R3051" s="15">
        <f>'Input Parameters'!$E$28</f>
        <v>12.7</v>
      </c>
      <c r="S3051" s="10">
        <f t="shared" ca="1" si="405"/>
        <v>0.51589610461438029</v>
      </c>
      <c r="T3051" s="25">
        <f ca="1">_xlfn.LOGNORM.INV(S3051,'Input Parameters'!$H$29,'Input Parameters'!$I$29)</f>
        <v>58.49298530792182</v>
      </c>
      <c r="U3051" s="10">
        <f t="shared" ca="1" si="406"/>
        <v>0.10438699401130647</v>
      </c>
      <c r="V3051" s="29">
        <f ca="1">IF('Input Parameters'!$D$30="Beta",_xlfn.BETA.INV(U3051,'Input Parameters'!$L$30,'Input Parameters'!$M$30,'Input Parameters'!$J$30,'Input Parameters'!$K$30),IF('Input Parameters'!$D$30="LogNorm",_xlfn.LOGNORM.INV(U3051,'Input Parameters'!$H$30,'Input Parameters'!$I$30)))</f>
        <v>0.60867940629202621</v>
      </c>
      <c r="W3051" s="2">
        <f ca="1">N3051+(P3051-N3051)*(1-ERF((T3051-R3051)/(2*SQRT(L3051*'Input Parameters'!$E$31))))</f>
        <v>1.8804920033341783E-2</v>
      </c>
      <c r="X3051">
        <f t="shared" ca="1" si="407"/>
        <v>1</v>
      </c>
      <c r="Y3051" s="7"/>
    </row>
    <row r="3052" spans="1:25" ht="15" customHeight="1" x14ac:dyDescent="0.3">
      <c r="A3052" s="130">
        <v>3045</v>
      </c>
      <c r="B3052" s="10">
        <f t="shared" ca="1" si="399"/>
        <v>0.83208617114723626</v>
      </c>
      <c r="C3052" s="57">
        <f ca="1">_xlfn.NORM.INV(B3052,'Input Parameters'!$E$19,'Input Parameters'!$F$19)</f>
        <v>648.62634344329786</v>
      </c>
      <c r="D3052" s="10">
        <f t="shared" ca="1" si="400"/>
        <v>0.28275557319479694</v>
      </c>
      <c r="E3052" s="59">
        <f ca="1">IF(_xlfn.NORM.INV(D3052,'Input Parameters'!$E$20,'Input Parameters'!$F$20)&lt;3500,3500,IF(_xlfn.NORM.INV(D3052,'Input Parameters'!$E$20,'Input Parameters'!$F$20)&gt;5500,5500,_xlfn.NORM.INV(D3052,'Input Parameters'!$E$20,'Input Parameters'!$F$20)))</f>
        <v>4397.7275291176848</v>
      </c>
      <c r="F3052" s="10">
        <f t="shared" ca="1" si="401"/>
        <v>0.37600734493298427</v>
      </c>
      <c r="G3052" s="61">
        <f ca="1">_xlfn.NORM.INV(F3052,'Input Parameters'!$E$21,'Input Parameters'!$F$21)</f>
        <v>282.36636614612053</v>
      </c>
      <c r="H3052" s="54">
        <f ca="1">EXP(E3052*(1/'Input Parameters'!$E$22-1/G3052))</f>
        <v>0.56822630994355883</v>
      </c>
      <c r="I3052" s="10">
        <f t="shared" ca="1" si="402"/>
        <v>0.53312217780049165</v>
      </c>
      <c r="J3052" s="29">
        <f ca="1">_xlfn.BETA.INV(I3052,'Input Parameters'!$L$24,'Input Parameters'!$M$24,'Input Parameters'!$J$24,'Input Parameters'!$K$24)</f>
        <v>0.62049449124444833</v>
      </c>
      <c r="K3052" s="156">
        <f ca="1">('Input Parameters'!$E$25/'Input Parameters'!$E$31)^$J3052</f>
        <v>1.166518111886021E-2</v>
      </c>
      <c r="L3052" s="66">
        <f ca="1">$H3052*$C3052*'Input Parameters'!$E$23*K3052</f>
        <v>4.2993956028793008</v>
      </c>
      <c r="M3052" s="23">
        <f t="shared" ca="1" si="403"/>
        <v>0.75024553757070045</v>
      </c>
      <c r="N3052" s="15">
        <f ca="1">_xlfn.NORM.INV(M3052,'Input Parameters'!$E$26,'Input Parameters'!$F$26)</f>
        <v>4.8180515131167195E-2</v>
      </c>
      <c r="O3052" s="8">
        <f t="shared" ca="1" si="404"/>
        <v>0.26764629841422982</v>
      </c>
      <c r="P3052" s="29">
        <f ca="1">_xlfn.LOGNORM.INV(O3052,'Input Parameters'!$H$27,'Input Parameters'!$I$27)</f>
        <v>1.0821399312457807</v>
      </c>
      <c r="Q3052" s="10"/>
      <c r="R3052" s="15">
        <f>'Input Parameters'!$E$28</f>
        <v>12.7</v>
      </c>
      <c r="S3052" s="10">
        <f t="shared" ca="1" si="405"/>
        <v>0.33418482174758457</v>
      </c>
      <c r="T3052" s="25">
        <f ca="1">_xlfn.LOGNORM.INV(S3052,'Input Parameters'!$H$29,'Input Parameters'!$I$29)</f>
        <v>55.497373530286396</v>
      </c>
      <c r="U3052" s="10">
        <f t="shared" ca="1" si="406"/>
        <v>0.39105345358150512</v>
      </c>
      <c r="V3052" s="29">
        <f ca="1">IF('Input Parameters'!$D$30="Beta",_xlfn.BETA.INV(U3052,'Input Parameters'!$L$30,'Input Parameters'!$M$30,'Input Parameters'!$J$30,'Input Parameters'!$K$30),IF('Input Parameters'!$D$30="LogNorm",_xlfn.LOGNORM.INV(U3052,'Input Parameters'!$H$30,'Input Parameters'!$I$30)))</f>
        <v>0.8959603255389349</v>
      </c>
      <c r="W3052" s="2">
        <f ca="1">N3052+(P3052-N3052)*(1-ERF((T3052-R3052)/(2*SQRT(L3052*'Input Parameters'!$E$31))))</f>
        <v>0.19751816270913253</v>
      </c>
      <c r="X3052">
        <f t="shared" ca="1" si="407"/>
        <v>1</v>
      </c>
      <c r="Y3052" s="7"/>
    </row>
    <row r="3053" spans="1:25" ht="15" customHeight="1" x14ac:dyDescent="0.3">
      <c r="A3053" s="130">
        <v>3046</v>
      </c>
      <c r="B3053" s="10">
        <f t="shared" ca="1" si="399"/>
        <v>0.26050595567449586</v>
      </c>
      <c r="C3053" s="57">
        <f ca="1">_xlfn.NORM.INV(B3053,'Input Parameters'!$E$19,'Input Parameters'!$F$19)</f>
        <v>513.06905312378387</v>
      </c>
      <c r="D3053" s="10">
        <f t="shared" ca="1" si="400"/>
        <v>0.59042152110641843</v>
      </c>
      <c r="E3053" s="59">
        <f ca="1">IF(_xlfn.NORM.INV(D3053,'Input Parameters'!$E$20,'Input Parameters'!$F$20)&lt;3500,3500,IF(_xlfn.NORM.INV(D3053,'Input Parameters'!$E$20,'Input Parameters'!$F$20)&gt;5500,5500,_xlfn.NORM.INV(D3053,'Input Parameters'!$E$20,'Input Parameters'!$F$20)))</f>
        <v>4960.04059264436</v>
      </c>
      <c r="F3053" s="10">
        <f t="shared" ca="1" si="401"/>
        <v>0.50637115167025659</v>
      </c>
      <c r="G3053" s="61">
        <f ca="1">_xlfn.NORM.INV(F3053,'Input Parameters'!$E$21,'Input Parameters'!$F$21)</f>
        <v>284.97553039232014</v>
      </c>
      <c r="H3053" s="54">
        <f ca="1">EXP(E3053*(1/'Input Parameters'!$E$22-1/G3053))</f>
        <v>0.62084154446854778</v>
      </c>
      <c r="I3053" s="10">
        <f t="shared" ca="1" si="402"/>
        <v>0.22395392685421578</v>
      </c>
      <c r="J3053" s="29">
        <f ca="1">_xlfn.BETA.INV(I3053,'Input Parameters'!$L$24,'Input Parameters'!$M$24,'Input Parameters'!$J$24,'Input Parameters'!$K$24)</f>
        <v>0.48231906785138373</v>
      </c>
      <c r="K3053" s="156">
        <f ca="1">('Input Parameters'!$E$25/'Input Parameters'!$E$31)^$J3053</f>
        <v>3.1431683925176639E-2</v>
      </c>
      <c r="L3053" s="66">
        <f ca="1">$H3053*$C3053*'Input Parameters'!$E$23*K3053</f>
        <v>10.012078343421463</v>
      </c>
      <c r="M3053" s="23">
        <f t="shared" ca="1" si="403"/>
        <v>0.83822895357824156</v>
      </c>
      <c r="N3053" s="15">
        <f ca="1">_xlfn.NORM.INV(M3053,'Input Parameters'!$E$26,'Input Parameters'!$F$26)</f>
        <v>5.4731307497615539E-2</v>
      </c>
      <c r="O3053" s="8">
        <f t="shared" ca="1" si="404"/>
        <v>0.96584996982900129</v>
      </c>
      <c r="P3053" s="29">
        <f ca="1">_xlfn.LOGNORM.INV(O3053,'Input Parameters'!$H$27,'Input Parameters'!$I$27)</f>
        <v>3.1890937452645258</v>
      </c>
      <c r="Q3053" s="10"/>
      <c r="R3053" s="15">
        <f>'Input Parameters'!$E$28</f>
        <v>12.7</v>
      </c>
      <c r="S3053" s="10">
        <f t="shared" ca="1" si="405"/>
        <v>0.94383532845367235</v>
      </c>
      <c r="T3053" s="25">
        <f ca="1">_xlfn.LOGNORM.INV(S3053,'Input Parameters'!$H$29,'Input Parameters'!$I$29)</f>
        <v>69.595549578968445</v>
      </c>
      <c r="U3053" s="10">
        <f t="shared" ca="1" si="406"/>
        <v>0.99489851279649055</v>
      </c>
      <c r="V3053" s="29">
        <f ca="1">IF('Input Parameters'!$D$30="Beta",_xlfn.BETA.INV(U3053,'Input Parameters'!$L$30,'Input Parameters'!$M$30,'Input Parameters'!$J$30,'Input Parameters'!$K$30),IF('Input Parameters'!$D$30="LogNorm",_xlfn.LOGNORM.INV(U3053,'Input Parameters'!$H$30,'Input Parameters'!$I$30)))</f>
        <v>2.7517329857858739</v>
      </c>
      <c r="W3053" s="2">
        <f ca="1">N3053+(P3053-N3053)*(1-ERF((T3053-R3053)/(2*SQRT(L3053*'Input Parameters'!$E$31))))</f>
        <v>0.69278291800947922</v>
      </c>
      <c r="X3053">
        <f t="shared" ca="1" si="407"/>
        <v>1</v>
      </c>
      <c r="Y3053" s="7"/>
    </row>
    <row r="3054" spans="1:25" ht="15" customHeight="1" x14ac:dyDescent="0.3">
      <c r="A3054" s="130">
        <v>3047</v>
      </c>
      <c r="B3054" s="10">
        <f t="shared" ca="1" si="399"/>
        <v>0.89455515000331975</v>
      </c>
      <c r="C3054" s="57">
        <f ca="1">_xlfn.NORM.INV(B3054,'Input Parameters'!$E$19,'Input Parameters'!$F$19)</f>
        <v>673.01987158104077</v>
      </c>
      <c r="D3054" s="10">
        <f t="shared" ca="1" si="400"/>
        <v>0.76901560413296532</v>
      </c>
      <c r="E3054" s="59">
        <f ca="1">IF(_xlfn.NORM.INV(D3054,'Input Parameters'!$E$20,'Input Parameters'!$F$20)&lt;3500,3500,IF(_xlfn.NORM.INV(D3054,'Input Parameters'!$E$20,'Input Parameters'!$F$20)&gt;5500,5500,_xlfn.NORM.INV(D3054,'Input Parameters'!$E$20,'Input Parameters'!$F$20)))</f>
        <v>5314.9261759352294</v>
      </c>
      <c r="F3054" s="10">
        <f t="shared" ca="1" si="401"/>
        <v>0.77226699338828975</v>
      </c>
      <c r="G3054" s="61">
        <f ca="1">_xlfn.NORM.INV(F3054,'Input Parameters'!$E$21,'Input Parameters'!$F$21)</f>
        <v>290.71618087192928</v>
      </c>
      <c r="H3054" s="54">
        <f ca="1">EXP(E3054*(1/'Input Parameters'!$E$22-1/G3054))</f>
        <v>0.86718549043915638</v>
      </c>
      <c r="I3054" s="10">
        <f t="shared" ca="1" si="402"/>
        <v>0.67866906389658654</v>
      </c>
      <c r="J3054" s="29">
        <f ca="1">_xlfn.BETA.INV(I3054,'Input Parameters'!$L$24,'Input Parameters'!$M$24,'Input Parameters'!$J$24,'Input Parameters'!$K$24)</f>
        <v>0.67978623157425111</v>
      </c>
      <c r="K3054" s="156">
        <f ca="1">('Input Parameters'!$E$25/'Input Parameters'!$E$31)^$J3054</f>
        <v>7.6238104441992728E-3</v>
      </c>
      <c r="L3054" s="66">
        <f ca="1">$H3054*$C3054*'Input Parameters'!$E$23*K3054</f>
        <v>4.4495078749179733</v>
      </c>
      <c r="M3054" s="23">
        <f t="shared" ca="1" si="403"/>
        <v>0.1968498410539673</v>
      </c>
      <c r="N3054" s="15">
        <f ca="1">_xlfn.NORM.INV(M3054,'Input Parameters'!$E$26,'Input Parameters'!$F$26)</f>
        <v>1.6088529001138323E-2</v>
      </c>
      <c r="O3054" s="8">
        <f t="shared" ca="1" si="404"/>
        <v>0.16723818463020046</v>
      </c>
      <c r="P3054" s="29">
        <f ca="1">_xlfn.LOGNORM.INV(O3054,'Input Parameters'!$H$27,'Input Parameters'!$I$27)</f>
        <v>0.92888054963248123</v>
      </c>
      <c r="Q3054" s="10"/>
      <c r="R3054" s="15">
        <f>'Input Parameters'!$E$28</f>
        <v>12.7</v>
      </c>
      <c r="S3054" s="10">
        <f t="shared" ca="1" si="405"/>
        <v>0.30214166222260319</v>
      </c>
      <c r="T3054" s="25">
        <f ca="1">_xlfn.LOGNORM.INV(S3054,'Input Parameters'!$H$29,'Input Parameters'!$I$29)</f>
        <v>54.940257112398136</v>
      </c>
      <c r="U3054" s="10">
        <f t="shared" ca="1" si="406"/>
        <v>0.7938615397078338</v>
      </c>
      <c r="V3054" s="29">
        <f ca="1">IF('Input Parameters'!$D$30="Beta",_xlfn.BETA.INV(U3054,'Input Parameters'!$L$30,'Input Parameters'!$M$30,'Input Parameters'!$J$30,'Input Parameters'!$K$30),IF('Input Parameters'!$D$30="LogNorm",_xlfn.LOGNORM.INV(U3054,'Input Parameters'!$H$30,'Input Parameters'!$I$30)))</f>
        <v>1.3806137910521339</v>
      </c>
      <c r="W3054" s="2">
        <f ca="1">N3054+(P3054-N3054)*(1-ERF((T3054-R3054)/(2*SQRT(L3054*'Input Parameters'!$E$31))))</f>
        <v>0.15919865760402194</v>
      </c>
      <c r="X3054">
        <f t="shared" ca="1" si="407"/>
        <v>1</v>
      </c>
      <c r="Y3054" s="7"/>
    </row>
    <row r="3055" spans="1:25" ht="15" customHeight="1" x14ac:dyDescent="0.3">
      <c r="A3055" s="130">
        <v>3048</v>
      </c>
      <c r="B3055" s="10">
        <f t="shared" ca="1" si="399"/>
        <v>0.68524105895155196</v>
      </c>
      <c r="C3055" s="57">
        <f ca="1">_xlfn.NORM.INV(B3055,'Input Parameters'!$E$19,'Input Parameters'!$F$19)</f>
        <v>608.06326863994559</v>
      </c>
      <c r="D3055" s="10">
        <f t="shared" ca="1" si="400"/>
        <v>0.66584688642681589</v>
      </c>
      <c r="E3055" s="59">
        <f ca="1">IF(_xlfn.NORM.INV(D3055,'Input Parameters'!$E$20,'Input Parameters'!$F$20)&lt;3500,3500,IF(_xlfn.NORM.INV(D3055,'Input Parameters'!$E$20,'Input Parameters'!$F$20)&gt;5500,5500,_xlfn.NORM.INV(D3055,'Input Parameters'!$E$20,'Input Parameters'!$F$20)))</f>
        <v>5099.9316382470151</v>
      </c>
      <c r="F3055" s="10">
        <f t="shared" ca="1" si="401"/>
        <v>0.37285173996710819</v>
      </c>
      <c r="G3055" s="61">
        <f ca="1">_xlfn.NORM.INV(F3055,'Input Parameters'!$E$21,'Input Parameters'!$F$21)</f>
        <v>282.30092475348107</v>
      </c>
      <c r="H3055" s="54">
        <f ca="1">EXP(E3055*(1/'Input Parameters'!$E$22-1/G3055))</f>
        <v>0.51701882825455014</v>
      </c>
      <c r="I3055" s="10">
        <f t="shared" ca="1" si="402"/>
        <v>0.2853690008129538</v>
      </c>
      <c r="J3055" s="29">
        <f ca="1">_xlfn.BETA.INV(I3055,'Input Parameters'!$L$24,'Input Parameters'!$M$24,'Input Parameters'!$J$24,'Input Parameters'!$K$24)</f>
        <v>0.51410454165914998</v>
      </c>
      <c r="K3055" s="156">
        <f ca="1">('Input Parameters'!$E$25/'Input Parameters'!$E$31)^$J3055</f>
        <v>2.5023160424998584E-2</v>
      </c>
      <c r="L3055" s="66">
        <f ca="1">$H3055*$C3055*'Input Parameters'!$E$23*K3055</f>
        <v>7.8667851445070252</v>
      </c>
      <c r="M3055" s="23">
        <f t="shared" ca="1" si="403"/>
        <v>0.28314359955206803</v>
      </c>
      <c r="N3055" s="15">
        <f ca="1">_xlfn.NORM.INV(M3055,'Input Parameters'!$E$26,'Input Parameters'!$F$26)</f>
        <v>2.1955910537095325E-2</v>
      </c>
      <c r="O3055" s="8">
        <f t="shared" ca="1" si="404"/>
        <v>0.47094444271622971</v>
      </c>
      <c r="P3055" s="29">
        <f ca="1">_xlfn.LOGNORM.INV(O3055,'Input Parameters'!$H$27,'Input Parameters'!$I$27)</f>
        <v>1.3784530769891263</v>
      </c>
      <c r="Q3055" s="10"/>
      <c r="R3055" s="15">
        <f>'Input Parameters'!$E$28</f>
        <v>12.7</v>
      </c>
      <c r="S3055" s="10">
        <f t="shared" ca="1" si="405"/>
        <v>0.31221153563593707</v>
      </c>
      <c r="T3055" s="25">
        <f ca="1">_xlfn.LOGNORM.INV(S3055,'Input Parameters'!$H$29,'Input Parameters'!$I$29)</f>
        <v>55.117322020844639</v>
      </c>
      <c r="U3055" s="10">
        <f t="shared" ca="1" si="406"/>
        <v>0.35064492568063821</v>
      </c>
      <c r="V3055" s="29">
        <f ca="1">IF('Input Parameters'!$D$30="Beta",_xlfn.BETA.INV(U3055,'Input Parameters'!$L$30,'Input Parameters'!$M$30,'Input Parameters'!$J$30,'Input Parameters'!$K$30),IF('Input Parameters'!$D$30="LogNorm",_xlfn.LOGNORM.INV(U3055,'Input Parameters'!$H$30,'Input Parameters'!$I$30)))</f>
        <v>0.85893993075965336</v>
      </c>
      <c r="W3055" s="2">
        <f ca="1">N3055+(P3055-N3055)*(1-ERF((T3055-R3055)/(2*SQRT(L3055*'Input Parameters'!$E$31))))</f>
        <v>0.4084235767125341</v>
      </c>
      <c r="X3055">
        <f t="shared" ca="1" si="407"/>
        <v>1</v>
      </c>
      <c r="Y3055" s="7"/>
    </row>
    <row r="3056" spans="1:25" ht="15" customHeight="1" x14ac:dyDescent="0.3">
      <c r="A3056" s="130">
        <v>3049</v>
      </c>
      <c r="B3056" s="10">
        <f t="shared" ca="1" si="399"/>
        <v>0.71569559349727685</v>
      </c>
      <c r="C3056" s="57">
        <f ca="1">_xlfn.NORM.INV(B3056,'Input Parameters'!$E$19,'Input Parameters'!$F$19)</f>
        <v>615.47358233713146</v>
      </c>
      <c r="D3056" s="10">
        <f t="shared" ca="1" si="400"/>
        <v>0.26189675011893043</v>
      </c>
      <c r="E3056" s="59">
        <f ca="1">IF(_xlfn.NORM.INV(D3056,'Input Parameters'!$E$20,'Input Parameters'!$F$20)&lt;3500,3500,IF(_xlfn.NORM.INV(D3056,'Input Parameters'!$E$20,'Input Parameters'!$F$20)&gt;5500,5500,_xlfn.NORM.INV(D3056,'Input Parameters'!$E$20,'Input Parameters'!$F$20)))</f>
        <v>4353.7438620450475</v>
      </c>
      <c r="F3056" s="10">
        <f t="shared" ca="1" si="401"/>
        <v>0.39336445565274059</v>
      </c>
      <c r="G3056" s="61">
        <f ca="1">_xlfn.NORM.INV(F3056,'Input Parameters'!$E$21,'Input Parameters'!$F$21)</f>
        <v>282.72339275226017</v>
      </c>
      <c r="H3056" s="54">
        <f ca="1">EXP(E3056*(1/'Input Parameters'!$E$22-1/G3056))</f>
        <v>0.58268339144669745</v>
      </c>
      <c r="I3056" s="10">
        <f t="shared" ca="1" si="402"/>
        <v>0.36079090736980501</v>
      </c>
      <c r="J3056" s="29">
        <f ca="1">_xlfn.BETA.INV(I3056,'Input Parameters'!$L$24,'Input Parameters'!$M$24,'Input Parameters'!$J$24,'Input Parameters'!$K$24)</f>
        <v>0.54895714544530383</v>
      </c>
      <c r="K3056" s="156">
        <f ca="1">('Input Parameters'!$E$25/'Input Parameters'!$E$31)^$J3056</f>
        <v>1.9487729212817512E-2</v>
      </c>
      <c r="L3056" s="66">
        <f ca="1">$H3056*$C3056*'Input Parameters'!$E$23*K3056</f>
        <v>6.9888109426907574</v>
      </c>
      <c r="M3056" s="23">
        <f t="shared" ca="1" si="403"/>
        <v>0.37152611031418381</v>
      </c>
      <c r="N3056" s="15">
        <f ca="1">_xlfn.NORM.INV(M3056,'Input Parameters'!$E$26,'Input Parameters'!$F$26)</f>
        <v>2.7115903760347525E-2</v>
      </c>
      <c r="O3056" s="8">
        <f t="shared" ca="1" si="404"/>
        <v>0.90070809059883439</v>
      </c>
      <c r="P3056" s="29">
        <f ca="1">_xlfn.LOGNORM.INV(O3056,'Input Parameters'!$H$27,'Input Parameters'!$I$27)</f>
        <v>2.5142485953261509</v>
      </c>
      <c r="Q3056" s="10"/>
      <c r="R3056" s="15">
        <f>'Input Parameters'!$E$28</f>
        <v>12.7</v>
      </c>
      <c r="S3056" s="10">
        <f t="shared" ca="1" si="405"/>
        <v>0.71591139243005109</v>
      </c>
      <c r="T3056" s="25">
        <f ca="1">_xlfn.LOGNORM.INV(S3056,'Input Parameters'!$H$29,'Input Parameters'!$I$29)</f>
        <v>62.085388446881481</v>
      </c>
      <c r="U3056" s="10">
        <f t="shared" ca="1" si="406"/>
        <v>0.80349513651954685</v>
      </c>
      <c r="V3056" s="29">
        <f ca="1">IF('Input Parameters'!$D$30="Beta",_xlfn.BETA.INV(U3056,'Input Parameters'!$L$30,'Input Parameters'!$M$30,'Input Parameters'!$J$30,'Input Parameters'!$K$30),IF('Input Parameters'!$D$30="LogNorm",_xlfn.LOGNORM.INV(U3056,'Input Parameters'!$H$30,'Input Parameters'!$I$30)))</f>
        <v>1.3994031158274292</v>
      </c>
      <c r="W3056" s="2">
        <f ca="1">N3056+(P3056-N3056)*(1-ERF((T3056-R3056)/(2*SQRT(L3056*'Input Parameters'!$E$31))))</f>
        <v>0.49102248511844554</v>
      </c>
      <c r="X3056">
        <f t="shared" ca="1" si="407"/>
        <v>1</v>
      </c>
      <c r="Y3056" s="7"/>
    </row>
    <row r="3057" spans="1:25" ht="15" customHeight="1" x14ac:dyDescent="0.3">
      <c r="A3057" s="130">
        <v>3050</v>
      </c>
      <c r="B3057" s="10">
        <f t="shared" ca="1" si="399"/>
        <v>0.19168234230596226</v>
      </c>
      <c r="C3057" s="57">
        <f ca="1">_xlfn.NORM.INV(B3057,'Input Parameters'!$E$19,'Input Parameters'!$F$19)</f>
        <v>493.64020785396485</v>
      </c>
      <c r="D3057" s="10">
        <f t="shared" ca="1" si="400"/>
        <v>0.93111475997095494</v>
      </c>
      <c r="E3057" s="59">
        <f ca="1">IF(_xlfn.NORM.INV(D3057,'Input Parameters'!$E$20,'Input Parameters'!$F$20)&lt;3500,3500,IF(_xlfn.NORM.INV(D3057,'Input Parameters'!$E$20,'Input Parameters'!$F$20)&gt;5500,5500,_xlfn.NORM.INV(D3057,'Input Parameters'!$E$20,'Input Parameters'!$F$20)))</f>
        <v>5500</v>
      </c>
      <c r="F3057" s="10">
        <f t="shared" ca="1" si="401"/>
        <v>0.52404886937531536</v>
      </c>
      <c r="G3057" s="61">
        <f ca="1">_xlfn.NORM.INV(F3057,'Input Parameters'!$E$21,'Input Parameters'!$F$21)</f>
        <v>285.32410051496919</v>
      </c>
      <c r="H3057" s="54">
        <f ca="1">EXP(E3057*(1/'Input Parameters'!$E$22-1/G3057))</f>
        <v>0.60350942578521449</v>
      </c>
      <c r="I3057" s="10">
        <f t="shared" ca="1" si="402"/>
        <v>0.98599980216242944</v>
      </c>
      <c r="J3057" s="29">
        <f ca="1">_xlfn.BETA.INV(I3057,'Input Parameters'!$L$24,'Input Parameters'!$M$24,'Input Parameters'!$J$24,'Input Parameters'!$K$24)</f>
        <v>0.88760825857033265</v>
      </c>
      <c r="K3057" s="156">
        <f ca="1">('Input Parameters'!$E$25/'Input Parameters'!$E$31)^$J3057</f>
        <v>1.7167879495621073E-3</v>
      </c>
      <c r="L3057" s="66">
        <f ca="1">$H3057*$C3057*'Input Parameters'!$E$23*K3057</f>
        <v>0.51145948874133862</v>
      </c>
      <c r="M3057" s="23">
        <f t="shared" ca="1" si="403"/>
        <v>0.90644907502686423</v>
      </c>
      <c r="N3057" s="15">
        <f ca="1">_xlfn.NORM.INV(M3057,'Input Parameters'!$E$26,'Input Parameters'!$F$26)</f>
        <v>6.1703225657744679E-2</v>
      </c>
      <c r="O3057" s="8">
        <f t="shared" ca="1" si="404"/>
        <v>0.8978232590371773</v>
      </c>
      <c r="P3057" s="29">
        <f ca="1">_xlfn.LOGNORM.INV(O3057,'Input Parameters'!$H$27,'Input Parameters'!$I$27)</f>
        <v>2.4961262888886822</v>
      </c>
      <c r="Q3057" s="10"/>
      <c r="R3057" s="15">
        <f>'Input Parameters'!$E$28</f>
        <v>12.7</v>
      </c>
      <c r="S3057" s="10">
        <f t="shared" ca="1" si="405"/>
        <v>0.72862275531406517</v>
      </c>
      <c r="T3057" s="25">
        <f ca="1">_xlfn.LOGNORM.INV(S3057,'Input Parameters'!$H$29,'Input Parameters'!$I$29)</f>
        <v>62.350238670190336</v>
      </c>
      <c r="U3057" s="10">
        <f t="shared" ca="1" si="406"/>
        <v>8.1305665453324738E-2</v>
      </c>
      <c r="V3057" s="29">
        <f ca="1">IF('Input Parameters'!$D$30="Beta",_xlfn.BETA.INV(U3057,'Input Parameters'!$L$30,'Input Parameters'!$M$30,'Input Parameters'!$J$30,'Input Parameters'!$K$30),IF('Input Parameters'!$D$30="LogNorm",_xlfn.LOGNORM.INV(U3057,'Input Parameters'!$H$30,'Input Parameters'!$I$30)))</f>
        <v>0.57612252764167937</v>
      </c>
      <c r="W3057" s="2">
        <f ca="1">N3057+(P3057-N3057)*(1-ERF((T3057-R3057)/(2*SQRT(L3057*'Input Parameters'!$E$31))))</f>
        <v>6.1705453189281119E-2</v>
      </c>
      <c r="X3057">
        <f t="shared" ca="1" si="407"/>
        <v>1</v>
      </c>
      <c r="Y3057" s="7"/>
    </row>
    <row r="3058" spans="1:25" ht="15" customHeight="1" x14ac:dyDescent="0.3">
      <c r="A3058" s="130">
        <v>3051</v>
      </c>
      <c r="B3058" s="10">
        <f t="shared" ca="1" si="399"/>
        <v>0.34395118852169304</v>
      </c>
      <c r="C3058" s="57">
        <f ca="1">_xlfn.NORM.INV(B3058,'Input Parameters'!$E$19,'Input Parameters'!$F$19)</f>
        <v>533.35606901924371</v>
      </c>
      <c r="D3058" s="10">
        <f t="shared" ca="1" si="400"/>
        <v>0.62599270099707183</v>
      </c>
      <c r="E3058" s="59">
        <f ca="1">IF(_xlfn.NORM.INV(D3058,'Input Parameters'!$E$20,'Input Parameters'!$F$20)&lt;3500,3500,IF(_xlfn.NORM.INV(D3058,'Input Parameters'!$E$20,'Input Parameters'!$F$20)&gt;5500,5500,_xlfn.NORM.INV(D3058,'Input Parameters'!$E$20,'Input Parameters'!$F$20)))</f>
        <v>5024.8808622782817</v>
      </c>
      <c r="F3058" s="10">
        <f t="shared" ca="1" si="401"/>
        <v>0.36617644533071692</v>
      </c>
      <c r="G3058" s="61">
        <f ca="1">_xlfn.NORM.INV(F3058,'Input Parameters'!$E$21,'Input Parameters'!$F$21)</f>
        <v>282.16190087198322</v>
      </c>
      <c r="H3058" s="54">
        <f ca="1">EXP(E3058*(1/'Input Parameters'!$E$22-1/G3058))</f>
        <v>0.51750387254729646</v>
      </c>
      <c r="I3058" s="10">
        <f t="shared" ca="1" si="402"/>
        <v>0.17057492607750002</v>
      </c>
      <c r="J3058" s="29">
        <f ca="1">_xlfn.BETA.INV(I3058,'Input Parameters'!$L$24,'Input Parameters'!$M$24,'Input Parameters'!$J$24,'Input Parameters'!$K$24)</f>
        <v>0.45053967307021769</v>
      </c>
      <c r="K3058" s="156">
        <f ca="1">('Input Parameters'!$E$25/'Input Parameters'!$E$31)^$J3058</f>
        <v>3.9479732207725139E-2</v>
      </c>
      <c r="L3058" s="66">
        <f ca="1">$H3058*$C3058*'Input Parameters'!$E$23*K3058</f>
        <v>10.896952139985418</v>
      </c>
      <c r="M3058" s="23">
        <f t="shared" ca="1" si="403"/>
        <v>0.44455956027039456</v>
      </c>
      <c r="N3058" s="15">
        <f ca="1">_xlfn.NORM.INV(M3058,'Input Parameters'!$E$26,'Input Parameters'!$F$26)</f>
        <v>3.1072202631420444E-2</v>
      </c>
      <c r="O3058" s="8">
        <f t="shared" ca="1" si="404"/>
        <v>0.86749516298302498</v>
      </c>
      <c r="P3058" s="29">
        <f ca="1">_xlfn.LOGNORM.INV(O3058,'Input Parameters'!$H$27,'Input Parameters'!$I$27)</f>
        <v>2.3310894307599797</v>
      </c>
      <c r="Q3058" s="10"/>
      <c r="R3058" s="15">
        <f>'Input Parameters'!$E$28</f>
        <v>12.7</v>
      </c>
      <c r="S3058" s="10">
        <f t="shared" ca="1" si="405"/>
        <v>0.47967996228090248</v>
      </c>
      <c r="T3058" s="25">
        <f ca="1">_xlfn.LOGNORM.INV(S3058,'Input Parameters'!$H$29,'Input Parameters'!$I$29)</f>
        <v>57.899628451450248</v>
      </c>
      <c r="U3058" s="10">
        <f t="shared" ca="1" si="406"/>
        <v>0.22480352758207678</v>
      </c>
      <c r="V3058" s="29">
        <f ca="1">IF('Input Parameters'!$D$30="Beta",_xlfn.BETA.INV(U3058,'Input Parameters'!$L$30,'Input Parameters'!$M$30,'Input Parameters'!$J$30,'Input Parameters'!$K$30),IF('Input Parameters'!$D$30="LogNorm",_xlfn.LOGNORM.INV(U3058,'Input Parameters'!$H$30,'Input Parameters'!$I$30)))</f>
        <v>0.74159925388303038</v>
      </c>
      <c r="W3058" s="2">
        <f ca="1">N3058+(P3058-N3058)*(1-ERF((T3058-R3058)/(2*SQRT(L3058*'Input Parameters'!$E$31))))</f>
        <v>0.79684447272388204</v>
      </c>
      <c r="X3058">
        <f t="shared" ca="1" si="407"/>
        <v>0</v>
      </c>
      <c r="Y3058" s="7"/>
    </row>
    <row r="3059" spans="1:25" ht="15" customHeight="1" x14ac:dyDescent="0.3">
      <c r="A3059" s="130">
        <v>3052</v>
      </c>
      <c r="B3059" s="10">
        <f t="shared" ca="1" si="399"/>
        <v>0.58028831297032613</v>
      </c>
      <c r="C3059" s="57">
        <f ca="1">_xlfn.NORM.INV(B3059,'Input Parameters'!$E$19,'Input Parameters'!$F$19)</f>
        <v>584.42232858669229</v>
      </c>
      <c r="D3059" s="10">
        <f t="shared" ca="1" si="400"/>
        <v>0.42351013846472874</v>
      </c>
      <c r="E3059" s="59">
        <f ca="1">IF(_xlfn.NORM.INV(D3059,'Input Parameters'!$E$20,'Input Parameters'!$F$20)&lt;3500,3500,IF(_xlfn.NORM.INV(D3059,'Input Parameters'!$E$20,'Input Parameters'!$F$20)&gt;5500,5500,_xlfn.NORM.INV(D3059,'Input Parameters'!$E$20,'Input Parameters'!$F$20)))</f>
        <v>4664.9547982031609</v>
      </c>
      <c r="F3059" s="10">
        <f t="shared" ca="1" si="401"/>
        <v>0.83216549100321668</v>
      </c>
      <c r="G3059" s="61">
        <f ca="1">_xlfn.NORM.INV(F3059,'Input Parameters'!$E$21,'Input Parameters'!$F$21)</f>
        <v>292.41727732369168</v>
      </c>
      <c r="H3059" s="54">
        <f ca="1">EXP(E3059*(1/'Input Parameters'!$E$22-1/G3059))</f>
        <v>0.96877033392411216</v>
      </c>
      <c r="I3059" s="10">
        <f t="shared" ca="1" si="402"/>
        <v>0.496293159764017</v>
      </c>
      <c r="J3059" s="29">
        <f ca="1">_xlfn.BETA.INV(I3059,'Input Parameters'!$L$24,'Input Parameters'!$M$24,'Input Parameters'!$J$24,'Input Parameters'!$K$24)</f>
        <v>0.6056645601239683</v>
      </c>
      <c r="K3059" s="156">
        <f ca="1">('Input Parameters'!$E$25/'Input Parameters'!$E$31)^$J3059</f>
        <v>1.2974574708078406E-2</v>
      </c>
      <c r="L3059" s="66">
        <f ca="1">$H3059*$C3059*'Input Parameters'!$E$23*K3059</f>
        <v>7.3458281241101693</v>
      </c>
      <c r="M3059" s="23">
        <f t="shared" ca="1" si="403"/>
        <v>0.92497327383813466</v>
      </c>
      <c r="N3059" s="15">
        <f ca="1">_xlfn.NORM.INV(M3059,'Input Parameters'!$E$26,'Input Parameters'!$F$26)</f>
        <v>6.4226196554492687E-2</v>
      </c>
      <c r="O3059" s="8">
        <f t="shared" ca="1" si="404"/>
        <v>0.90937274326585205</v>
      </c>
      <c r="P3059" s="29">
        <f ca="1">_xlfn.LOGNORM.INV(O3059,'Input Parameters'!$H$27,'Input Parameters'!$I$27)</f>
        <v>2.5719699759897483</v>
      </c>
      <c r="Q3059" s="10"/>
      <c r="R3059" s="15">
        <f>'Input Parameters'!$E$28</f>
        <v>12.7</v>
      </c>
      <c r="S3059" s="10">
        <f t="shared" ca="1" si="405"/>
        <v>0.94031567279611517</v>
      </c>
      <c r="T3059" s="25">
        <f ca="1">_xlfn.LOGNORM.INV(S3059,'Input Parameters'!$H$29,'Input Parameters'!$I$29)</f>
        <v>69.358566921683888</v>
      </c>
      <c r="U3059" s="10">
        <f t="shared" ca="1" si="406"/>
        <v>0.50309089077280444</v>
      </c>
      <c r="V3059" s="29">
        <f ca="1">IF('Input Parameters'!$D$30="Beta",_xlfn.BETA.INV(U3059,'Input Parameters'!$L$30,'Input Parameters'!$M$30,'Input Parameters'!$J$30,'Input Parameters'!$K$30),IF('Input Parameters'!$D$30="LogNorm",_xlfn.LOGNORM.INV(U3059,'Input Parameters'!$H$30,'Input Parameters'!$I$30)))</f>
        <v>1.0022646512539386</v>
      </c>
      <c r="W3059" s="2">
        <f ca="1">N3059+(P3059-N3059)*(1-ERF((T3059-R3059)/(2*SQRT(L3059*'Input Parameters'!$E$31))))</f>
        <v>0.4136977923877152</v>
      </c>
      <c r="X3059">
        <f t="shared" ca="1" si="407"/>
        <v>1</v>
      </c>
      <c r="Y3059" s="7"/>
    </row>
    <row r="3060" spans="1:25" ht="15" customHeight="1" x14ac:dyDescent="0.3">
      <c r="A3060" s="130">
        <v>3053</v>
      </c>
      <c r="B3060" s="10">
        <f t="shared" ca="1" si="399"/>
        <v>0.85797812136589091</v>
      </c>
      <c r="C3060" s="57">
        <f ca="1">_xlfn.NORM.INV(B3060,'Input Parameters'!$E$19,'Input Parameters'!$F$19)</f>
        <v>657.8231209999027</v>
      </c>
      <c r="D3060" s="10">
        <f t="shared" ca="1" si="400"/>
        <v>0.48381470378667313</v>
      </c>
      <c r="E3060" s="59">
        <f ca="1">IF(_xlfn.NORM.INV(D3060,'Input Parameters'!$E$20,'Input Parameters'!$F$20)&lt;3500,3500,IF(_xlfn.NORM.INV(D3060,'Input Parameters'!$E$20,'Input Parameters'!$F$20)&gt;5500,5500,_xlfn.NORM.INV(D3060,'Input Parameters'!$E$20,'Input Parameters'!$F$20)))</f>
        <v>4771.5928399864488</v>
      </c>
      <c r="F3060" s="10">
        <f t="shared" ca="1" si="401"/>
        <v>0.38241126207234477</v>
      </c>
      <c r="G3060" s="61">
        <f ca="1">_xlfn.NORM.INV(F3060,'Input Parameters'!$E$21,'Input Parameters'!$F$21)</f>
        <v>282.49864933870873</v>
      </c>
      <c r="H3060" s="54">
        <f ca="1">EXP(E3060*(1/'Input Parameters'!$E$22-1/G3060))</f>
        <v>0.54586964088110179</v>
      </c>
      <c r="I3060" s="10">
        <f t="shared" ca="1" si="402"/>
        <v>0.79956463974698588</v>
      </c>
      <c r="J3060" s="29">
        <f ca="1">_xlfn.BETA.INV(I3060,'Input Parameters'!$L$24,'Input Parameters'!$M$24,'Input Parameters'!$J$24,'Input Parameters'!$K$24)</f>
        <v>0.73452661760022431</v>
      </c>
      <c r="K3060" s="156">
        <f ca="1">('Input Parameters'!$E$25/'Input Parameters'!$E$31)^$J3060</f>
        <v>5.1479240240589622E-3</v>
      </c>
      <c r="L3060" s="66">
        <f ca="1">$H3060*$C3060*'Input Parameters'!$E$23*K3060</f>
        <v>1.8485457515276367</v>
      </c>
      <c r="M3060" s="23">
        <f t="shared" ca="1" si="403"/>
        <v>0.23027946618553041</v>
      </c>
      <c r="N3060" s="15">
        <f ca="1">_xlfn.NORM.INV(M3060,'Input Parameters'!$E$26,'Input Parameters'!$F$26)</f>
        <v>1.8503537205274447E-2</v>
      </c>
      <c r="O3060" s="8">
        <f t="shared" ca="1" si="404"/>
        <v>0.70814276770550422</v>
      </c>
      <c r="P3060" s="29">
        <f ca="1">_xlfn.LOGNORM.INV(O3060,'Input Parameters'!$H$27,'Input Parameters'!$I$27)</f>
        <v>1.8141890415784312</v>
      </c>
      <c r="Q3060" s="10"/>
      <c r="R3060" s="15">
        <f>'Input Parameters'!$E$28</f>
        <v>12.7</v>
      </c>
      <c r="S3060" s="10">
        <f t="shared" ca="1" si="405"/>
        <v>0.51821551600146454</v>
      </c>
      <c r="T3060" s="25">
        <f ca="1">_xlfn.LOGNORM.INV(S3060,'Input Parameters'!$H$29,'Input Parameters'!$I$29)</f>
        <v>58.531213822350281</v>
      </c>
      <c r="U3060" s="10">
        <f t="shared" ca="1" si="406"/>
        <v>0.57233371894632701</v>
      </c>
      <c r="V3060" s="29">
        <f ca="1">IF('Input Parameters'!$D$30="Beta",_xlfn.BETA.INV(U3060,'Input Parameters'!$L$30,'Input Parameters'!$M$30,'Input Parameters'!$J$30,'Input Parameters'!$K$30),IF('Input Parameters'!$D$30="LogNorm",_xlfn.LOGNORM.INV(U3060,'Input Parameters'!$H$30,'Input Parameters'!$I$30)))</f>
        <v>1.0736922462393281</v>
      </c>
      <c r="W3060" s="2">
        <f ca="1">N3060+(P3060-N3060)*(1-ERF((T3060-R3060)/(2*SQRT(L3060*'Input Parameters'!$E$31))))</f>
        <v>4.9290146881253147E-2</v>
      </c>
      <c r="X3060">
        <f t="shared" ca="1" si="407"/>
        <v>1</v>
      </c>
      <c r="Y3060" s="7"/>
    </row>
    <row r="3061" spans="1:25" ht="15" customHeight="1" x14ac:dyDescent="0.3">
      <c r="A3061" s="130">
        <v>3054</v>
      </c>
      <c r="B3061" s="10">
        <f t="shared" ca="1" si="399"/>
        <v>0.75213315102449763</v>
      </c>
      <c r="C3061" s="57">
        <f ca="1">_xlfn.NORM.INV(B3061,'Input Parameters'!$E$19,'Input Parameters'!$F$19)</f>
        <v>624.86290258344275</v>
      </c>
      <c r="D3061" s="10">
        <f t="shared" ca="1" si="400"/>
        <v>0.18535909873712608</v>
      </c>
      <c r="E3061" s="59">
        <f ca="1">IF(_xlfn.NORM.INV(D3061,'Input Parameters'!$E$20,'Input Parameters'!$F$20)&lt;3500,3500,IF(_xlfn.NORM.INV(D3061,'Input Parameters'!$E$20,'Input Parameters'!$F$20)&gt;5500,5500,_xlfn.NORM.INV(D3061,'Input Parameters'!$E$20,'Input Parameters'!$F$20)))</f>
        <v>4173.4097841701432</v>
      </c>
      <c r="F3061" s="10">
        <f t="shared" ca="1" si="401"/>
        <v>3.0479123591017343E-2</v>
      </c>
      <c r="G3061" s="61">
        <f ca="1">_xlfn.NORM.INV(F3061,'Input Parameters'!$E$21,'Input Parameters'!$F$21)</f>
        <v>270.12194629497418</v>
      </c>
      <c r="H3061" s="54">
        <f ca="1">EXP(E3061*(1/'Input Parameters'!$E$22-1/G3061))</f>
        <v>0.29927996861176193</v>
      </c>
      <c r="I3061" s="10">
        <f t="shared" ca="1" si="402"/>
        <v>0.4230265452541343</v>
      </c>
      <c r="J3061" s="29">
        <f ca="1">_xlfn.BETA.INV(I3061,'Input Parameters'!$L$24,'Input Parameters'!$M$24,'Input Parameters'!$J$24,'Input Parameters'!$K$24)</f>
        <v>0.57562072190007363</v>
      </c>
      <c r="K3061" s="156">
        <f ca="1">('Input Parameters'!$E$25/'Input Parameters'!$E$31)^$J3061</f>
        <v>1.6095062663609758E-2</v>
      </c>
      <c r="L3061" s="66">
        <f ca="1">$H3061*$C3061*'Input Parameters'!$E$23*K3061</f>
        <v>3.0099207668429147</v>
      </c>
      <c r="M3061" s="23">
        <f t="shared" ca="1" si="403"/>
        <v>0.42314842203523184</v>
      </c>
      <c r="N3061" s="15">
        <f ca="1">_xlfn.NORM.INV(M3061,'Input Parameters'!$E$26,'Input Parameters'!$F$26)</f>
        <v>2.992924410453688E-2</v>
      </c>
      <c r="O3061" s="8">
        <f t="shared" ca="1" si="404"/>
        <v>0.38267017406511061</v>
      </c>
      <c r="P3061" s="29">
        <f ca="1">_xlfn.LOGNORM.INV(O3061,'Input Parameters'!$H$27,'Input Parameters'!$I$27)</f>
        <v>1.2475268983618237</v>
      </c>
      <c r="Q3061" s="10"/>
      <c r="R3061" s="15">
        <f>'Input Parameters'!$E$28</f>
        <v>12.7</v>
      </c>
      <c r="S3061" s="10">
        <f t="shared" ca="1" si="405"/>
        <v>0.93805788150936376</v>
      </c>
      <c r="T3061" s="25">
        <f ca="1">_xlfn.LOGNORM.INV(S3061,'Input Parameters'!$H$29,'Input Parameters'!$I$29)</f>
        <v>69.212662312266261</v>
      </c>
      <c r="U3061" s="10">
        <f t="shared" ca="1" si="406"/>
        <v>2.9866192247004708E-2</v>
      </c>
      <c r="V3061" s="29">
        <f ca="1">IF('Input Parameters'!$D$30="Beta",_xlfn.BETA.INV(U3061,'Input Parameters'!$L$30,'Input Parameters'!$M$30,'Input Parameters'!$J$30,'Input Parameters'!$K$30),IF('Input Parameters'!$D$30="LogNorm",_xlfn.LOGNORM.INV(U3061,'Input Parameters'!$H$30,'Input Parameters'!$I$30)))</f>
        <v>0.47556438856213029</v>
      </c>
      <c r="W3061" s="2">
        <f ca="1">N3061+(P3061-N3061)*(1-ERF((T3061-R3061)/(2*SQRT(L3061*'Input Parameters'!$E$31))))</f>
        <v>5.5816777173598217E-2</v>
      </c>
      <c r="X3061">
        <f t="shared" ca="1" si="407"/>
        <v>1</v>
      </c>
      <c r="Y3061" s="7"/>
    </row>
    <row r="3062" spans="1:25" ht="15" customHeight="1" x14ac:dyDescent="0.3">
      <c r="A3062" s="130">
        <v>3055</v>
      </c>
      <c r="B3062" s="10">
        <f t="shared" ca="1" si="399"/>
        <v>0.99183769731888205</v>
      </c>
      <c r="C3062" s="57">
        <f ca="1">_xlfn.NORM.INV(B3062,'Input Parameters'!$E$19,'Input Parameters'!$F$19)</f>
        <v>770.23319526244677</v>
      </c>
      <c r="D3062" s="10">
        <f t="shared" ca="1" si="400"/>
        <v>0.78951600848667614</v>
      </c>
      <c r="E3062" s="59">
        <f ca="1">IF(_xlfn.NORM.INV(D3062,'Input Parameters'!$E$20,'Input Parameters'!$F$20)&lt;3500,3500,IF(_xlfn.NORM.INV(D3062,'Input Parameters'!$E$20,'Input Parameters'!$F$20)&gt;5500,5500,_xlfn.NORM.INV(D3062,'Input Parameters'!$E$20,'Input Parameters'!$F$20)))</f>
        <v>5363.3201209679564</v>
      </c>
      <c r="F3062" s="10">
        <f t="shared" ca="1" si="401"/>
        <v>0.34052710528387398</v>
      </c>
      <c r="G3062" s="61">
        <f ca="1">_xlfn.NORM.INV(F3062,'Input Parameters'!$E$21,'Input Parameters'!$F$21)</f>
        <v>281.6193435785525</v>
      </c>
      <c r="H3062" s="54">
        <f ca="1">EXP(E3062*(1/'Input Parameters'!$E$22-1/G3062))</f>
        <v>0.47724462525675743</v>
      </c>
      <c r="I3062" s="10">
        <f t="shared" ca="1" si="402"/>
        <v>0.25069363209849926</v>
      </c>
      <c r="J3062" s="29">
        <f ca="1">_xlfn.BETA.INV(I3062,'Input Parameters'!$L$24,'Input Parameters'!$M$24,'Input Parameters'!$J$24,'Input Parameters'!$K$24)</f>
        <v>0.4966493137092543</v>
      </c>
      <c r="K3062" s="156">
        <f ca="1">('Input Parameters'!$E$25/'Input Parameters'!$E$31)^$J3062</f>
        <v>2.8361078327805277E-2</v>
      </c>
      <c r="L3062" s="66">
        <f ca="1">$H3062*$C3062*'Input Parameters'!$E$23*K3062</f>
        <v>10.425238930824927</v>
      </c>
      <c r="M3062" s="23">
        <f t="shared" ca="1" si="403"/>
        <v>0.1956325501273174</v>
      </c>
      <c r="N3062" s="15">
        <f ca="1">_xlfn.NORM.INV(M3062,'Input Parameters'!$E$26,'Input Parameters'!$F$26)</f>
        <v>1.599616756848881E-2</v>
      </c>
      <c r="O3062" s="8">
        <f t="shared" ca="1" si="404"/>
        <v>0.15600539327899843</v>
      </c>
      <c r="P3062" s="29">
        <f ca="1">_xlfn.LOGNORM.INV(O3062,'Input Parameters'!$H$27,'Input Parameters'!$I$27)</f>
        <v>0.91021832560320992</v>
      </c>
      <c r="Q3062" s="10"/>
      <c r="R3062" s="15">
        <f>'Input Parameters'!$E$28</f>
        <v>12.7</v>
      </c>
      <c r="S3062" s="10">
        <f t="shared" ca="1" si="405"/>
        <v>0.967253757318003</v>
      </c>
      <c r="T3062" s="25">
        <f ca="1">_xlfn.LOGNORM.INV(S3062,'Input Parameters'!$H$29,'Input Parameters'!$I$29)</f>
        <v>71.609380014368455</v>
      </c>
      <c r="U3062" s="10">
        <f t="shared" ca="1" si="406"/>
        <v>0.79974492867078406</v>
      </c>
      <c r="V3062" s="29">
        <f ca="1">IF('Input Parameters'!$D$30="Beta",_xlfn.BETA.INV(U3062,'Input Parameters'!$L$30,'Input Parameters'!$M$30,'Input Parameters'!$J$30,'Input Parameters'!$K$30),IF('Input Parameters'!$D$30="LogNorm",_xlfn.LOGNORM.INV(U3062,'Input Parameters'!$H$30,'Input Parameters'!$I$30)))</f>
        <v>1.3919941150216375</v>
      </c>
      <c r="W3062" s="2">
        <f ca="1">N3062+(P3062-N3062)*(1-ERF((T3062-R3062)/(2*SQRT(L3062*'Input Parameters'!$E$31))))</f>
        <v>0.19216935502530047</v>
      </c>
      <c r="X3062">
        <f t="shared" ca="1" si="407"/>
        <v>1</v>
      </c>
      <c r="Y3062" s="7"/>
    </row>
    <row r="3063" spans="1:25" ht="15" customHeight="1" x14ac:dyDescent="0.3">
      <c r="A3063" s="130">
        <v>3056</v>
      </c>
      <c r="B3063" s="10">
        <f t="shared" ca="1" si="399"/>
        <v>0.87326452930756193</v>
      </c>
      <c r="C3063" s="57">
        <f ca="1">_xlfn.NORM.INV(B3063,'Input Parameters'!$E$19,'Input Parameters'!$F$19)</f>
        <v>663.79556009671148</v>
      </c>
      <c r="D3063" s="10">
        <f t="shared" ca="1" si="400"/>
        <v>0.13400066706692859</v>
      </c>
      <c r="E3063" s="59">
        <f ca="1">IF(_xlfn.NORM.INV(D3063,'Input Parameters'!$E$20,'Input Parameters'!$F$20)&lt;3500,3500,IF(_xlfn.NORM.INV(D3063,'Input Parameters'!$E$20,'Input Parameters'!$F$20)&gt;5500,5500,_xlfn.NORM.INV(D3063,'Input Parameters'!$E$20,'Input Parameters'!$F$20)))</f>
        <v>4024.6260971525012</v>
      </c>
      <c r="F3063" s="10">
        <f t="shared" ca="1" si="401"/>
        <v>0.71306856892096859</v>
      </c>
      <c r="G3063" s="61">
        <f ca="1">_xlfn.NORM.INV(F3063,'Input Parameters'!$E$21,'Input Parameters'!$F$21)</f>
        <v>289.27024080358962</v>
      </c>
      <c r="H3063" s="54">
        <f ca="1">EXP(E3063*(1/'Input Parameters'!$E$22-1/G3063))</f>
        <v>0.83769041049197468</v>
      </c>
      <c r="I3063" s="10">
        <f t="shared" ca="1" si="402"/>
        <v>0.83907787971818826</v>
      </c>
      <c r="J3063" s="29">
        <f ca="1">_xlfn.BETA.INV(I3063,'Input Parameters'!$L$24,'Input Parameters'!$M$24,'Input Parameters'!$J$24,'Input Parameters'!$K$24)</f>
        <v>0.75514642360519701</v>
      </c>
      <c r="K3063" s="156">
        <f ca="1">('Input Parameters'!$E$25/'Input Parameters'!$E$31)^$J3063</f>
        <v>4.4400976471204133E-3</v>
      </c>
      <c r="L3063" s="66">
        <f ca="1">$H3063*$C3063*'Input Parameters'!$E$23*K3063</f>
        <v>2.4689392751641819</v>
      </c>
      <c r="M3063" s="23">
        <f t="shared" ca="1" si="403"/>
        <v>0.17294940360064448</v>
      </c>
      <c r="N3063" s="15">
        <f ca="1">_xlfn.NORM.INV(M3063,'Input Parameters'!$E$26,'Input Parameters'!$F$26)</f>
        <v>1.4205944493444041E-2</v>
      </c>
      <c r="O3063" s="8">
        <f t="shared" ca="1" si="404"/>
        <v>0.49482845492729888</v>
      </c>
      <c r="P3063" s="29">
        <f ca="1">_xlfn.LOGNORM.INV(O3063,'Input Parameters'!$H$27,'Input Parameters'!$I$27)</f>
        <v>1.4154913284011068</v>
      </c>
      <c r="Q3063" s="10"/>
      <c r="R3063" s="15">
        <f>'Input Parameters'!$E$28</f>
        <v>12.7</v>
      </c>
      <c r="S3063" s="10">
        <f t="shared" ca="1" si="405"/>
        <v>0.76948409309557286</v>
      </c>
      <c r="T3063" s="25">
        <f ca="1">_xlfn.LOGNORM.INV(S3063,'Input Parameters'!$H$29,'Input Parameters'!$I$29)</f>
        <v>63.25626373479605</v>
      </c>
      <c r="U3063" s="10">
        <f t="shared" ca="1" si="406"/>
        <v>0.29793547277490984</v>
      </c>
      <c r="V3063" s="29">
        <f ca="1">IF('Input Parameters'!$D$30="Beta",_xlfn.BETA.INV(U3063,'Input Parameters'!$L$30,'Input Parameters'!$M$30,'Input Parameters'!$J$30,'Input Parameters'!$K$30),IF('Input Parameters'!$D$30="LogNorm",_xlfn.LOGNORM.INV(U3063,'Input Parameters'!$H$30,'Input Parameters'!$I$30)))</f>
        <v>0.81063814686304381</v>
      </c>
      <c r="W3063" s="2">
        <f ca="1">N3063+(P3063-N3063)*(1-ERF((T3063-R3063)/(2*SQRT(L3063*'Input Parameters'!$E$31))))</f>
        <v>4.6293400509047997E-2</v>
      </c>
      <c r="X3063">
        <f t="shared" ca="1" si="407"/>
        <v>1</v>
      </c>
      <c r="Y3063" s="7"/>
    </row>
    <row r="3064" spans="1:25" ht="15" customHeight="1" x14ac:dyDescent="0.3">
      <c r="A3064" s="130">
        <v>3057</v>
      </c>
      <c r="B3064" s="10">
        <f t="shared" ca="1" si="399"/>
        <v>0.15952223744086869</v>
      </c>
      <c r="C3064" s="57">
        <f ca="1">_xlfn.NORM.INV(B3064,'Input Parameters'!$E$19,'Input Parameters'!$F$19)</f>
        <v>483.10222387143511</v>
      </c>
      <c r="D3064" s="10">
        <f t="shared" ca="1" si="400"/>
        <v>0.50248081487391683</v>
      </c>
      <c r="E3064" s="59">
        <f ca="1">IF(_xlfn.NORM.INV(D3064,'Input Parameters'!$E$20,'Input Parameters'!$F$20)&lt;3500,3500,IF(_xlfn.NORM.INV(D3064,'Input Parameters'!$E$20,'Input Parameters'!$F$20)&gt;5500,5500,_xlfn.NORM.INV(D3064,'Input Parameters'!$E$20,'Input Parameters'!$F$20)))</f>
        <v>4804.3529645496537</v>
      </c>
      <c r="F3064" s="10">
        <f t="shared" ca="1" si="401"/>
        <v>0.25674194557542285</v>
      </c>
      <c r="G3064" s="61">
        <f ca="1">_xlfn.NORM.INV(F3064,'Input Parameters'!$E$21,'Input Parameters'!$F$21)</f>
        <v>279.71409858675071</v>
      </c>
      <c r="H3064" s="54">
        <f ca="1">EXP(E3064*(1/'Input Parameters'!$E$22-1/G3064))</f>
        <v>0.45894160441895848</v>
      </c>
      <c r="I3064" s="10">
        <f t="shared" ca="1" si="402"/>
        <v>0.5497995354863171</v>
      </c>
      <c r="J3064" s="29">
        <f ca="1">_xlfn.BETA.INV(I3064,'Input Parameters'!$L$24,'Input Parameters'!$M$24,'Input Parameters'!$J$24,'Input Parameters'!$K$24)</f>
        <v>0.62719055557512138</v>
      </c>
      <c r="K3064" s="156">
        <f ca="1">('Input Parameters'!$E$25/'Input Parameters'!$E$31)^$J3064</f>
        <v>1.1118094263895525E-2</v>
      </c>
      <c r="L3064" s="66">
        <f ca="1">$H3064*$C3064*'Input Parameters'!$E$23*K3064</f>
        <v>2.4650561604748407</v>
      </c>
      <c r="M3064" s="23">
        <f t="shared" ca="1" si="403"/>
        <v>0.35691357107247923</v>
      </c>
      <c r="N3064" s="15">
        <f ca="1">_xlfn.NORM.INV(M3064,'Input Parameters'!$E$26,'Input Parameters'!$F$26)</f>
        <v>2.6298859044634842E-2</v>
      </c>
      <c r="O3064" s="8">
        <f t="shared" ca="1" si="404"/>
        <v>3.6045109170533718E-2</v>
      </c>
      <c r="P3064" s="29">
        <f ca="1">_xlfn.LOGNORM.INV(O3064,'Input Parameters'!$H$27,'Input Parameters'!$I$27)</f>
        <v>0.64243771650588666</v>
      </c>
      <c r="Q3064" s="10"/>
      <c r="R3064" s="15">
        <f>'Input Parameters'!$E$28</f>
        <v>12.7</v>
      </c>
      <c r="S3064" s="10">
        <f t="shared" ca="1" si="405"/>
        <v>0.37141432258926432</v>
      </c>
      <c r="T3064" s="25">
        <f ca="1">_xlfn.LOGNORM.INV(S3064,'Input Parameters'!$H$29,'Input Parameters'!$I$29)</f>
        <v>56.12571600479982</v>
      </c>
      <c r="U3064" s="10">
        <f t="shared" ca="1" si="406"/>
        <v>0.80313403281714535</v>
      </c>
      <c r="V3064" s="29">
        <f ca="1">IF('Input Parameters'!$D$30="Beta",_xlfn.BETA.INV(U3064,'Input Parameters'!$L$30,'Input Parameters'!$M$30,'Input Parameters'!$J$30,'Input Parameters'!$K$30),IF('Input Parameters'!$D$30="LogNorm",_xlfn.LOGNORM.INV(U3064,'Input Parameters'!$H$30,'Input Parameters'!$I$30)))</f>
        <v>1.3986842937480108</v>
      </c>
      <c r="W3064" s="2">
        <f ca="1">N3064+(P3064-N3064)*(1-ERF((T3064-R3064)/(2*SQRT(L3064*'Input Parameters'!$E$31))))</f>
        <v>5.7408837100334828E-2</v>
      </c>
      <c r="X3064">
        <f t="shared" ca="1" si="407"/>
        <v>1</v>
      </c>
      <c r="Y3064" s="7"/>
    </row>
    <row r="3065" spans="1:25" ht="15" customHeight="1" x14ac:dyDescent="0.3">
      <c r="A3065" s="130">
        <v>3058</v>
      </c>
      <c r="B3065" s="10">
        <f t="shared" ca="1" si="399"/>
        <v>8.5398246558769486E-2</v>
      </c>
      <c r="C3065" s="57">
        <f ca="1">_xlfn.NORM.INV(B3065,'Input Parameters'!$E$19,'Input Parameters'!$F$19)</f>
        <v>451.56465873738028</v>
      </c>
      <c r="D3065" s="10">
        <f t="shared" ca="1" si="400"/>
        <v>3.7623345360265126E-2</v>
      </c>
      <c r="E3065" s="59">
        <f ca="1">IF(_xlfn.NORM.INV(D3065,'Input Parameters'!$E$20,'Input Parameters'!$F$20)&lt;3500,3500,IF(_xlfn.NORM.INV(D3065,'Input Parameters'!$E$20,'Input Parameters'!$F$20)&gt;5500,5500,_xlfn.NORM.INV(D3065,'Input Parameters'!$E$20,'Input Parameters'!$F$20)))</f>
        <v>3554.7295824129515</v>
      </c>
      <c r="F3065" s="10">
        <f t="shared" ca="1" si="401"/>
        <v>0.17253420036261957</v>
      </c>
      <c r="G3065" s="61">
        <f ca="1">_xlfn.NORM.INV(F3065,'Input Parameters'!$E$21,'Input Parameters'!$F$21)</f>
        <v>277.42860254554574</v>
      </c>
      <c r="H3065" s="54">
        <f ca="1">EXP(E3065*(1/'Input Parameters'!$E$22-1/G3065))</f>
        <v>0.50613587157320838</v>
      </c>
      <c r="I3065" s="10">
        <f t="shared" ca="1" si="402"/>
        <v>0.30798086997928298</v>
      </c>
      <c r="J3065" s="29">
        <f ca="1">_xlfn.BETA.INV(I3065,'Input Parameters'!$L$24,'Input Parameters'!$M$24,'Input Parameters'!$J$24,'Input Parameters'!$K$24)</f>
        <v>0.52493802629673136</v>
      </c>
      <c r="K3065" s="156">
        <f ca="1">('Input Parameters'!$E$25/'Input Parameters'!$E$31)^$J3065</f>
        <v>2.3152141783936195E-2</v>
      </c>
      <c r="L3065" s="66">
        <f ca="1">$H3065*$C3065*'Input Parameters'!$E$23*K3065</f>
        <v>5.2914931309158479</v>
      </c>
      <c r="M3065" s="23">
        <f t="shared" ca="1" si="403"/>
        <v>0.25797331908288557</v>
      </c>
      <c r="N3065" s="15">
        <f ca="1">_xlfn.NORM.INV(M3065,'Input Parameters'!$E$26,'Input Parameters'!$F$26)</f>
        <v>2.0358270156595745E-2</v>
      </c>
      <c r="O3065" s="8">
        <f t="shared" ca="1" si="404"/>
        <v>5.9574476905414397E-2</v>
      </c>
      <c r="P3065" s="29">
        <f ca="1">_xlfn.LOGNORM.INV(O3065,'Input Parameters'!$H$27,'Input Parameters'!$I$27)</f>
        <v>0.71446467385549972</v>
      </c>
      <c r="Q3065" s="10"/>
      <c r="R3065" s="15">
        <f>'Input Parameters'!$E$28</f>
        <v>12.7</v>
      </c>
      <c r="S3065" s="10">
        <f t="shared" ca="1" si="405"/>
        <v>0.97219718078370443</v>
      </c>
      <c r="T3065" s="25">
        <f ca="1">_xlfn.LOGNORM.INV(S3065,'Input Parameters'!$H$29,'Input Parameters'!$I$29)</f>
        <v>72.19247433728053</v>
      </c>
      <c r="U3065" s="10">
        <f t="shared" ca="1" si="406"/>
        <v>0.67189443886644484</v>
      </c>
      <c r="V3065" s="29">
        <f ca="1">IF('Input Parameters'!$D$30="Beta",_xlfn.BETA.INV(U3065,'Input Parameters'!$L$30,'Input Parameters'!$M$30,'Input Parameters'!$J$30,'Input Parameters'!$K$30),IF('Input Parameters'!$D$30="LogNorm",_xlfn.LOGNORM.INV(U3065,'Input Parameters'!$H$30,'Input Parameters'!$I$30)))</f>
        <v>1.1909483128724645</v>
      </c>
      <c r="W3065" s="2">
        <f ca="1">N3065+(P3065-N3065)*(1-ERF((T3065-R3065)/(2*SQRT(L3065*'Input Parameters'!$E$31))))</f>
        <v>6.7165204444528323E-2</v>
      </c>
      <c r="X3065">
        <f t="shared" ca="1" si="407"/>
        <v>1</v>
      </c>
      <c r="Y3065" s="7"/>
    </row>
    <row r="3066" spans="1:25" ht="15" customHeight="1" x14ac:dyDescent="0.3">
      <c r="A3066" s="130">
        <v>3059</v>
      </c>
      <c r="B3066" s="10">
        <f t="shared" ca="1" si="399"/>
        <v>0.92323589413651652</v>
      </c>
      <c r="C3066" s="57">
        <f ca="1">_xlfn.NORM.INV(B3066,'Input Parameters'!$E$19,'Input Parameters'!$F$19)</f>
        <v>687.89665312925865</v>
      </c>
      <c r="D3066" s="10">
        <f t="shared" ca="1" si="400"/>
        <v>0.62152357908120182</v>
      </c>
      <c r="E3066" s="59">
        <f ca="1">IF(_xlfn.NORM.INV(D3066,'Input Parameters'!$E$20,'Input Parameters'!$F$20)&lt;3500,3500,IF(_xlfn.NORM.INV(D3066,'Input Parameters'!$E$20,'Input Parameters'!$F$20)&gt;5500,5500,_xlfn.NORM.INV(D3066,'Input Parameters'!$E$20,'Input Parameters'!$F$20)))</f>
        <v>5016.6392965183786</v>
      </c>
      <c r="F3066" s="10">
        <f t="shared" ca="1" si="401"/>
        <v>0.13070137773357271</v>
      </c>
      <c r="G3066" s="61">
        <f ca="1">_xlfn.NORM.INV(F3066,'Input Parameters'!$E$21,'Input Parameters'!$F$21)</f>
        <v>276.0225770603231</v>
      </c>
      <c r="H3066" s="54">
        <f ca="1">EXP(E3066*(1/'Input Parameters'!$E$22-1/G3066))</f>
        <v>0.34885224966040551</v>
      </c>
      <c r="I3066" s="10">
        <f t="shared" ca="1" si="402"/>
        <v>0.91236395518192936</v>
      </c>
      <c r="J3066" s="29">
        <f ca="1">_xlfn.BETA.INV(I3066,'Input Parameters'!$L$24,'Input Parameters'!$M$24,'Input Parameters'!$J$24,'Input Parameters'!$K$24)</f>
        <v>0.80156593112247099</v>
      </c>
      <c r="K3066" s="156">
        <f ca="1">('Input Parameters'!$E$25/'Input Parameters'!$E$31)^$J3066</f>
        <v>3.1825533542144185E-3</v>
      </c>
      <c r="L3066" s="66">
        <f ca="1">$H3066*$C3066*'Input Parameters'!$E$23*K3066</f>
        <v>0.76373099740749173</v>
      </c>
      <c r="M3066" s="23">
        <f t="shared" ca="1" si="403"/>
        <v>0.57646744744567657</v>
      </c>
      <c r="N3066" s="15">
        <f ca="1">_xlfn.NORM.INV(M3066,'Input Parameters'!$E$26,'Input Parameters'!$F$26)</f>
        <v>3.805015403889165E-2</v>
      </c>
      <c r="O3066" s="8">
        <f t="shared" ca="1" si="404"/>
        <v>0.99155085792451225</v>
      </c>
      <c r="P3066" s="29">
        <f ca="1">_xlfn.LOGNORM.INV(O3066,'Input Parameters'!$H$27,'Input Parameters'!$I$27)</f>
        <v>4.0963377704689083</v>
      </c>
      <c r="Q3066" s="10"/>
      <c r="R3066" s="15">
        <f>'Input Parameters'!$E$28</f>
        <v>12.7</v>
      </c>
      <c r="S3066" s="10">
        <f t="shared" ca="1" si="405"/>
        <v>0.38615734211167219</v>
      </c>
      <c r="T3066" s="25">
        <f ca="1">_xlfn.LOGNORM.INV(S3066,'Input Parameters'!$H$29,'Input Parameters'!$I$29)</f>
        <v>56.370499193179754</v>
      </c>
      <c r="U3066" s="10">
        <f t="shared" ca="1" si="406"/>
        <v>0.89190867416192621</v>
      </c>
      <c r="V3066" s="29">
        <f ca="1">IF('Input Parameters'!$D$30="Beta",_xlfn.BETA.INV(U3066,'Input Parameters'!$L$30,'Input Parameters'!$M$30,'Input Parameters'!$J$30,'Input Parameters'!$K$30),IF('Input Parameters'!$D$30="LogNorm",_xlfn.LOGNORM.INV(U3066,'Input Parameters'!$H$30,'Input Parameters'!$I$30)))</f>
        <v>1.6272816017110099</v>
      </c>
      <c r="W3066" s="2">
        <f ca="1">N3066+(P3066-N3066)*(1-ERF((T3066-R3066)/(2*SQRT(L3066*'Input Parameters'!$E$31))))</f>
        <v>3.9714551852217256E-2</v>
      </c>
      <c r="X3066">
        <f t="shared" ca="1" si="407"/>
        <v>1</v>
      </c>
      <c r="Y3066" s="7"/>
    </row>
    <row r="3067" spans="1:25" ht="15" customHeight="1" x14ac:dyDescent="0.3">
      <c r="A3067" s="130">
        <v>3060</v>
      </c>
      <c r="B3067" s="10">
        <f t="shared" ca="1" si="399"/>
        <v>0.3769171982968248</v>
      </c>
      <c r="C3067" s="57">
        <f ca="1">_xlfn.NORM.INV(B3067,'Input Parameters'!$E$19,'Input Parameters'!$F$19)</f>
        <v>540.80186092671067</v>
      </c>
      <c r="D3067" s="10">
        <f t="shared" ca="1" si="400"/>
        <v>0.95725470131357848</v>
      </c>
      <c r="E3067" s="59">
        <f ca="1">IF(_xlfn.NORM.INV(D3067,'Input Parameters'!$E$20,'Input Parameters'!$F$20)&lt;3500,3500,IF(_xlfn.NORM.INV(D3067,'Input Parameters'!$E$20,'Input Parameters'!$F$20)&gt;5500,5500,_xlfn.NORM.INV(D3067,'Input Parameters'!$E$20,'Input Parameters'!$F$20)))</f>
        <v>5500</v>
      </c>
      <c r="F3067" s="10">
        <f t="shared" ca="1" si="401"/>
        <v>0.20796179742281462</v>
      </c>
      <c r="G3067" s="61">
        <f ca="1">_xlfn.NORM.INV(F3067,'Input Parameters'!$E$21,'Input Parameters'!$F$21)</f>
        <v>278.45578231913771</v>
      </c>
      <c r="H3067" s="54">
        <f ca="1">EXP(E3067*(1/'Input Parameters'!$E$22-1/G3067))</f>
        <v>0.37513907645317507</v>
      </c>
      <c r="I3067" s="10">
        <f t="shared" ca="1" si="402"/>
        <v>0.13210285273610156</v>
      </c>
      <c r="J3067" s="29">
        <f ca="1">_xlfn.BETA.INV(I3067,'Input Parameters'!$L$24,'Input Parameters'!$M$24,'Input Parameters'!$J$24,'Input Parameters'!$K$24)</f>
        <v>0.42371970973447115</v>
      </c>
      <c r="K3067" s="156">
        <f ca="1">('Input Parameters'!$E$25/'Input Parameters'!$E$31)^$J3067</f>
        <v>4.7855292534640936E-2</v>
      </c>
      <c r="L3067" s="66">
        <f ca="1">$H3067*$C3067*'Input Parameters'!$E$23*K3067</f>
        <v>9.7086860524929328</v>
      </c>
      <c r="M3067" s="23">
        <f t="shared" ca="1" si="403"/>
        <v>0.60666634123658192</v>
      </c>
      <c r="N3067" s="15">
        <f ca="1">_xlfn.NORM.INV(M3067,'Input Parameters'!$E$26,'Input Parameters'!$F$26)</f>
        <v>3.9683456665913955E-2</v>
      </c>
      <c r="O3067" s="8">
        <f t="shared" ca="1" si="404"/>
        <v>0.71982897165666559</v>
      </c>
      <c r="P3067" s="29">
        <f ca="1">_xlfn.LOGNORM.INV(O3067,'Input Parameters'!$H$27,'Input Parameters'!$I$27)</f>
        <v>1.8419828313903954</v>
      </c>
      <c r="Q3067" s="10"/>
      <c r="R3067" s="15">
        <f>'Input Parameters'!$E$28</f>
        <v>12.7</v>
      </c>
      <c r="S3067" s="10">
        <f t="shared" ca="1" si="405"/>
        <v>9.9758911279503537E-2</v>
      </c>
      <c r="T3067" s="25">
        <f ca="1">_xlfn.LOGNORM.INV(S3067,'Input Parameters'!$H$29,'Input Parameters'!$I$29)</f>
        <v>50.420292896073533</v>
      </c>
      <c r="U3067" s="10">
        <f t="shared" ca="1" si="406"/>
        <v>0.79150399006880034</v>
      </c>
      <c r="V3067" s="29">
        <f ca="1">IF('Input Parameters'!$D$30="Beta",_xlfn.BETA.INV(U3067,'Input Parameters'!$L$30,'Input Parameters'!$M$30,'Input Parameters'!$J$30,'Input Parameters'!$K$30),IF('Input Parameters'!$D$30="LogNorm",_xlfn.LOGNORM.INV(U3067,'Input Parameters'!$H$30,'Input Parameters'!$I$30)))</f>
        <v>1.3761335343646761</v>
      </c>
      <c r="W3067" s="2">
        <f ca="1">N3067+(P3067-N3067)*(1-ERF((T3067-R3067)/(2*SQRT(L3067*'Input Parameters'!$E$31))))</f>
        <v>0.74616889214322246</v>
      </c>
      <c r="X3067">
        <f t="shared" ca="1" si="407"/>
        <v>1</v>
      </c>
      <c r="Y3067" s="7"/>
    </row>
    <row r="3068" spans="1:25" ht="15" customHeight="1" x14ac:dyDescent="0.3">
      <c r="A3068" s="130">
        <v>3061</v>
      </c>
      <c r="B3068" s="10">
        <f t="shared" ca="1" si="399"/>
        <v>0.12178661621639464</v>
      </c>
      <c r="C3068" s="57">
        <f ca="1">_xlfn.NORM.INV(B3068,'Input Parameters'!$E$19,'Input Parameters'!$F$19)</f>
        <v>468.76438607700055</v>
      </c>
      <c r="D3068" s="10">
        <f t="shared" ca="1" si="400"/>
        <v>0.8063479636431431</v>
      </c>
      <c r="E3068" s="59">
        <f ca="1">IF(_xlfn.NORM.INV(D3068,'Input Parameters'!$E$20,'Input Parameters'!$F$20)&lt;3500,3500,IF(_xlfn.NORM.INV(D3068,'Input Parameters'!$E$20,'Input Parameters'!$F$20)&gt;5500,5500,_xlfn.NORM.INV(D3068,'Input Parameters'!$E$20,'Input Parameters'!$F$20)))</f>
        <v>5405.1617380426978</v>
      </c>
      <c r="F3068" s="10">
        <f t="shared" ca="1" si="401"/>
        <v>0.77053885307943826</v>
      </c>
      <c r="G3068" s="61">
        <f ca="1">_xlfn.NORM.INV(F3068,'Input Parameters'!$E$21,'Input Parameters'!$F$21)</f>
        <v>290.67129372917447</v>
      </c>
      <c r="H3068" s="54">
        <f ca="1">EXP(E3068*(1/'Input Parameters'!$E$22-1/G3068))</f>
        <v>0.86260972191333296</v>
      </c>
      <c r="I3068" s="10">
        <f t="shared" ca="1" si="402"/>
        <v>0.41333677795797663</v>
      </c>
      <c r="J3068" s="29">
        <f ca="1">_xlfn.BETA.INV(I3068,'Input Parameters'!$L$24,'Input Parameters'!$M$24,'Input Parameters'!$J$24,'Input Parameters'!$K$24)</f>
        <v>0.57155676818628709</v>
      </c>
      <c r="K3068" s="156">
        <f ca="1">('Input Parameters'!$E$25/'Input Parameters'!$E$31)^$J3068</f>
        <v>1.6571187988758018E-2</v>
      </c>
      <c r="L3068" s="66">
        <f ca="1">$H3068*$C3068*'Input Parameters'!$E$23*K3068</f>
        <v>6.7007374519822855</v>
      </c>
      <c r="M3068" s="23">
        <f t="shared" ca="1" si="403"/>
        <v>0.36857574553413364</v>
      </c>
      <c r="N3068" s="15">
        <f ca="1">_xlfn.NORM.INV(M3068,'Input Parameters'!$E$26,'Input Parameters'!$F$26)</f>
        <v>2.6951814350385017E-2</v>
      </c>
      <c r="O3068" s="8">
        <f t="shared" ca="1" si="404"/>
        <v>5.1384531724455007E-2</v>
      </c>
      <c r="P3068" s="29">
        <f ca="1">_xlfn.LOGNORM.INV(O3068,'Input Parameters'!$H$27,'Input Parameters'!$I$27)</f>
        <v>0.69169185662236154</v>
      </c>
      <c r="Q3068" s="10"/>
      <c r="R3068" s="15">
        <f>'Input Parameters'!$E$28</f>
        <v>12.7</v>
      </c>
      <c r="S3068" s="10">
        <f t="shared" ca="1" si="405"/>
        <v>0.56224087079737362</v>
      </c>
      <c r="T3068" s="25">
        <f ca="1">_xlfn.LOGNORM.INV(S3068,'Input Parameters'!$H$29,'Input Parameters'!$I$29)</f>
        <v>59.265064849034609</v>
      </c>
      <c r="U3068" s="10">
        <f t="shared" ca="1" si="406"/>
        <v>0.8403149563630169</v>
      </c>
      <c r="V3068" s="29">
        <f ca="1">IF('Input Parameters'!$D$30="Beta",_xlfn.BETA.INV(U3068,'Input Parameters'!$L$30,'Input Parameters'!$M$30,'Input Parameters'!$J$30,'Input Parameters'!$K$30),IF('Input Parameters'!$D$30="LogNorm",_xlfn.LOGNORM.INV(U3068,'Input Parameters'!$H$30,'Input Parameters'!$I$30)))</f>
        <v>1.4797567958534306</v>
      </c>
      <c r="W3068" s="2">
        <f ca="1">N3068+(P3068-N3068)*(1-ERF((T3068-R3068)/(2*SQRT(L3068*'Input Parameters'!$E$31))))</f>
        <v>0.16214428243502341</v>
      </c>
      <c r="X3068">
        <f t="shared" ca="1" si="407"/>
        <v>1</v>
      </c>
      <c r="Y3068" s="7"/>
    </row>
    <row r="3069" spans="1:25" ht="15" customHeight="1" x14ac:dyDescent="0.3">
      <c r="A3069" s="130">
        <v>3062</v>
      </c>
      <c r="B3069" s="10">
        <f t="shared" ca="1" si="399"/>
        <v>0.86255736991401533</v>
      </c>
      <c r="C3069" s="57">
        <f ca="1">_xlfn.NORM.INV(B3069,'Input Parameters'!$E$19,'Input Parameters'!$F$19)</f>
        <v>659.5639733011451</v>
      </c>
      <c r="D3069" s="10">
        <f t="shared" ca="1" si="400"/>
        <v>0.17623854712542875</v>
      </c>
      <c r="E3069" s="59">
        <f ca="1">IF(_xlfn.NORM.INV(D3069,'Input Parameters'!$E$20,'Input Parameters'!$F$20)&lt;3500,3500,IF(_xlfn.NORM.INV(D3069,'Input Parameters'!$E$20,'Input Parameters'!$F$20)&gt;5500,5500,_xlfn.NORM.INV(D3069,'Input Parameters'!$E$20,'Input Parameters'!$F$20)))</f>
        <v>4149.1433088920221</v>
      </c>
      <c r="F3069" s="10">
        <f t="shared" ca="1" si="401"/>
        <v>0.97031181999149152</v>
      </c>
      <c r="G3069" s="61">
        <f ca="1">_xlfn.NORM.INV(F3069,'Input Parameters'!$E$21,'Input Parameters'!$F$21)</f>
        <v>299.66921452064776</v>
      </c>
      <c r="H3069" s="54">
        <f ca="1">EXP(E3069*(1/'Input Parameters'!$E$22-1/G3069))</f>
        <v>1.370470893052764</v>
      </c>
      <c r="I3069" s="10">
        <f t="shared" ca="1" si="402"/>
        <v>0.1136717101955419</v>
      </c>
      <c r="J3069" s="29">
        <f ca="1">_xlfn.BETA.INV(I3069,'Input Parameters'!$L$24,'Input Parameters'!$M$24,'Input Parameters'!$J$24,'Input Parameters'!$K$24)</f>
        <v>0.40909554519742386</v>
      </c>
      <c r="K3069" s="156">
        <f ca="1">('Input Parameters'!$E$25/'Input Parameters'!$E$31)^$J3069</f>
        <v>5.3148445706516341E-2</v>
      </c>
      <c r="L3069" s="66">
        <f ca="1">$H3069*$C3069*'Input Parameters'!$E$23*K3069</f>
        <v>48.041583096006832</v>
      </c>
      <c r="M3069" s="23">
        <f t="shared" ca="1" si="403"/>
        <v>0.1917847852340111</v>
      </c>
      <c r="N3069" s="15">
        <f ca="1">_xlfn.NORM.INV(M3069,'Input Parameters'!$E$26,'Input Parameters'!$F$26)</f>
        <v>1.5701899796450862E-2</v>
      </c>
      <c r="O3069" s="8">
        <f t="shared" ca="1" si="404"/>
        <v>0.85016682588764614</v>
      </c>
      <c r="P3069" s="29">
        <f ca="1">_xlfn.LOGNORM.INV(O3069,'Input Parameters'!$H$27,'Input Parameters'!$I$27)</f>
        <v>2.2525390321670899</v>
      </c>
      <c r="Q3069" s="10"/>
      <c r="R3069" s="15">
        <f>'Input Parameters'!$E$28</f>
        <v>12.7</v>
      </c>
      <c r="S3069" s="10">
        <f t="shared" ca="1" si="405"/>
        <v>0.16860478701165826</v>
      </c>
      <c r="T3069" s="25">
        <f ca="1">_xlfn.LOGNORM.INV(S3069,'Input Parameters'!$H$29,'Input Parameters'!$I$29)</f>
        <v>52.283674342176731</v>
      </c>
      <c r="U3069" s="10">
        <f t="shared" ca="1" si="406"/>
        <v>0.68543557590881776</v>
      </c>
      <c r="V3069" s="29">
        <f ca="1">IF('Input Parameters'!$D$30="Beta",_xlfn.BETA.INV(U3069,'Input Parameters'!$L$30,'Input Parameters'!$M$30,'Input Parameters'!$J$30,'Input Parameters'!$K$30),IF('Input Parameters'!$D$30="LogNorm",_xlfn.LOGNORM.INV(U3069,'Input Parameters'!$H$30,'Input Parameters'!$I$30)))</f>
        <v>1.2088353281938402</v>
      </c>
      <c r="W3069" s="2">
        <f ca="1">N3069+(P3069-N3069)*(1-ERF((T3069-R3069)/(2*SQRT(L3069*'Input Parameters'!$E$31))))</f>
        <v>1.5509370004359142</v>
      </c>
      <c r="X3069">
        <f t="shared" ca="1" si="407"/>
        <v>0</v>
      </c>
      <c r="Y3069" s="7"/>
    </row>
    <row r="3070" spans="1:25" ht="15" customHeight="1" x14ac:dyDescent="0.3">
      <c r="A3070" s="130">
        <v>3063</v>
      </c>
      <c r="B3070" s="10">
        <f t="shared" ca="1" si="399"/>
        <v>0.74123409672087703</v>
      </c>
      <c r="C3070" s="57">
        <f ca="1">_xlfn.NORM.INV(B3070,'Input Parameters'!$E$19,'Input Parameters'!$F$19)</f>
        <v>621.98457471995482</v>
      </c>
      <c r="D3070" s="10">
        <f t="shared" ca="1" si="400"/>
        <v>0.75493117736803939</v>
      </c>
      <c r="E3070" s="59">
        <f ca="1">IF(_xlfn.NORM.INV(D3070,'Input Parameters'!$E$20,'Input Parameters'!$F$20)&lt;3500,3500,IF(_xlfn.NORM.INV(D3070,'Input Parameters'!$E$20,'Input Parameters'!$F$20)&gt;5500,5500,_xlfn.NORM.INV(D3070,'Input Parameters'!$E$20,'Input Parameters'!$F$20)))</f>
        <v>5283.0629400479284</v>
      </c>
      <c r="F3070" s="10">
        <f t="shared" ca="1" si="401"/>
        <v>0.74854081317064836</v>
      </c>
      <c r="G3070" s="61">
        <f ca="1">_xlfn.NORM.INV(F3070,'Input Parameters'!$E$21,'Input Parameters'!$F$21)</f>
        <v>290.11545303511497</v>
      </c>
      <c r="H3070" s="54">
        <f ca="1">EXP(E3070*(1/'Input Parameters'!$E$22-1/G3070))</f>
        <v>0.83587421269287443</v>
      </c>
      <c r="I3070" s="10">
        <f t="shared" ca="1" si="402"/>
        <v>0.56830393190433259</v>
      </c>
      <c r="J3070" s="29">
        <f ca="1">_xlfn.BETA.INV(I3070,'Input Parameters'!$L$24,'Input Parameters'!$M$24,'Input Parameters'!$J$24,'Input Parameters'!$K$24)</f>
        <v>0.6346225250871631</v>
      </c>
      <c r="K3070" s="156">
        <f ca="1">('Input Parameters'!$E$25/'Input Parameters'!$E$31)^$J3070</f>
        <v>1.0540872367394368E-2</v>
      </c>
      <c r="L3070" s="66">
        <f ca="1">$H3070*$C3070*'Input Parameters'!$E$23*K3070</f>
        <v>5.4802086795945826</v>
      </c>
      <c r="M3070" s="23">
        <f t="shared" ca="1" si="403"/>
        <v>0.49300382719727109</v>
      </c>
      <c r="N3070" s="15">
        <f ca="1">_xlfn.NORM.INV(M3070,'Input Parameters'!$E$26,'Input Parameters'!$F$26)</f>
        <v>3.3631708225764632E-2</v>
      </c>
      <c r="O3070" s="8">
        <f t="shared" ca="1" si="404"/>
        <v>0.152584619616011</v>
      </c>
      <c r="P3070" s="29">
        <f ca="1">_xlfn.LOGNORM.INV(O3070,'Input Parameters'!$H$27,'Input Parameters'!$I$27)</f>
        <v>0.90443827836741109</v>
      </c>
      <c r="Q3070" s="10"/>
      <c r="R3070" s="15">
        <f>'Input Parameters'!$E$28</f>
        <v>12.7</v>
      </c>
      <c r="S3070" s="10">
        <f t="shared" ca="1" si="405"/>
        <v>0.12778664489622671</v>
      </c>
      <c r="T3070" s="25">
        <f ca="1">_xlfn.LOGNORM.INV(S3070,'Input Parameters'!$H$29,'Input Parameters'!$I$29)</f>
        <v>51.253646926016408</v>
      </c>
      <c r="U3070" s="10">
        <f t="shared" ca="1" si="406"/>
        <v>9.9332998250541205E-2</v>
      </c>
      <c r="V3070" s="29">
        <f ca="1">IF('Input Parameters'!$D$30="Beta",_xlfn.BETA.INV(U3070,'Input Parameters'!$L$30,'Input Parameters'!$M$30,'Input Parameters'!$J$30,'Input Parameters'!$K$30),IF('Input Parameters'!$D$30="LogNorm",_xlfn.LOGNORM.INV(U3070,'Input Parameters'!$H$30,'Input Parameters'!$I$30)))</f>
        <v>0.60189638535143308</v>
      </c>
      <c r="W3070" s="2">
        <f ca="1">N3070+(P3070-N3070)*(1-ERF((T3070-R3070)/(2*SQRT(L3070*'Input Parameters'!$E$31))))</f>
        <v>0.2462895935596188</v>
      </c>
      <c r="X3070">
        <f t="shared" ca="1" si="407"/>
        <v>1</v>
      </c>
      <c r="Y3070" s="7"/>
    </row>
    <row r="3071" spans="1:25" ht="15" customHeight="1" x14ac:dyDescent="0.3">
      <c r="A3071" s="130">
        <v>3064</v>
      </c>
      <c r="B3071" s="10">
        <f t="shared" ca="1" si="399"/>
        <v>0.74833927018685054</v>
      </c>
      <c r="C3071" s="57">
        <f ca="1">_xlfn.NORM.INV(B3071,'Input Parameters'!$E$19,'Input Parameters'!$F$19)</f>
        <v>623.85355355654633</v>
      </c>
      <c r="D3071" s="10">
        <f t="shared" ca="1" si="400"/>
        <v>9.1477926482364191E-2</v>
      </c>
      <c r="E3071" s="59">
        <f ca="1">IF(_xlfn.NORM.INV(D3071,'Input Parameters'!$E$20,'Input Parameters'!$F$20)&lt;3500,3500,IF(_xlfn.NORM.INV(D3071,'Input Parameters'!$E$20,'Input Parameters'!$F$20)&gt;5500,5500,_xlfn.NORM.INV(D3071,'Input Parameters'!$E$20,'Input Parameters'!$F$20)))</f>
        <v>3867.8037474641128</v>
      </c>
      <c r="F3071" s="10">
        <f t="shared" ca="1" si="401"/>
        <v>0.43887940276859427</v>
      </c>
      <c r="G3071" s="61">
        <f ca="1">_xlfn.NORM.INV(F3071,'Input Parameters'!$E$21,'Input Parameters'!$F$21)</f>
        <v>283.64104599086909</v>
      </c>
      <c r="H3071" s="54">
        <f ca="1">EXP(E3071*(1/'Input Parameters'!$E$22-1/G3071))</f>
        <v>0.64689772298606973</v>
      </c>
      <c r="I3071" s="10">
        <f t="shared" ca="1" si="402"/>
        <v>0.17908340301203673</v>
      </c>
      <c r="J3071" s="29">
        <f ca="1">_xlfn.BETA.INV(I3071,'Input Parameters'!$L$24,'Input Parameters'!$M$24,'Input Parameters'!$J$24,'Input Parameters'!$K$24)</f>
        <v>0.45595793296398474</v>
      </c>
      <c r="K3071" s="156">
        <f ca="1">('Input Parameters'!$E$25/'Input Parameters'!$E$31)^$J3071</f>
        <v>3.7974667231566228E-2</v>
      </c>
      <c r="L3071" s="66">
        <f ca="1">$H3071*$C3071*'Input Parameters'!$E$23*K3071</f>
        <v>15.325415313101553</v>
      </c>
      <c r="M3071" s="23">
        <f t="shared" ca="1" si="403"/>
        <v>0.63396308489645259</v>
      </c>
      <c r="N3071" s="15">
        <f ca="1">_xlfn.NORM.INV(M3071,'Input Parameters'!$E$26,'Input Parameters'!$F$26)</f>
        <v>4.1189731825453442E-2</v>
      </c>
      <c r="O3071" s="8">
        <f t="shared" ca="1" si="404"/>
        <v>0.90199468649794512</v>
      </c>
      <c r="P3071" s="29">
        <f ca="1">_xlfn.LOGNORM.INV(O3071,'Input Parameters'!$H$27,'Input Parameters'!$I$27)</f>
        <v>2.5224983144625761</v>
      </c>
      <c r="Q3071" s="10"/>
      <c r="R3071" s="15">
        <f>'Input Parameters'!$E$28</f>
        <v>12.7</v>
      </c>
      <c r="S3071" s="10">
        <f t="shared" ca="1" si="405"/>
        <v>0.55105853113810432</v>
      </c>
      <c r="T3071" s="25">
        <f ca="1">_xlfn.LOGNORM.INV(S3071,'Input Parameters'!$H$29,'Input Parameters'!$I$29)</f>
        <v>59.076946651368189</v>
      </c>
      <c r="U3071" s="10">
        <f t="shared" ca="1" si="406"/>
        <v>0.32760441785600336</v>
      </c>
      <c r="V3071" s="29">
        <f ca="1">IF('Input Parameters'!$D$30="Beta",_xlfn.BETA.INV(U3071,'Input Parameters'!$L$30,'Input Parameters'!$M$30,'Input Parameters'!$J$30,'Input Parameters'!$K$30),IF('Input Parameters'!$D$30="LogNorm",_xlfn.LOGNORM.INV(U3071,'Input Parameters'!$H$30,'Input Parameters'!$I$30)))</f>
        <v>0.83787742585956415</v>
      </c>
      <c r="W3071" s="2">
        <f ca="1">N3071+(P3071-N3071)*(1-ERF((T3071-R3071)/(2*SQRT(L3071*'Input Parameters'!$E$31))))</f>
        <v>1.0391902230486305</v>
      </c>
      <c r="X3071">
        <f t="shared" ca="1" si="407"/>
        <v>0</v>
      </c>
      <c r="Y3071" s="7"/>
    </row>
    <row r="3072" spans="1:25" ht="15" customHeight="1" x14ac:dyDescent="0.3">
      <c r="A3072" s="130">
        <v>3065</v>
      </c>
      <c r="B3072" s="10">
        <f t="shared" ca="1" si="399"/>
        <v>2.3769744982732433E-2</v>
      </c>
      <c r="C3072" s="57">
        <f ca="1">_xlfn.NORM.INV(B3072,'Input Parameters'!$E$19,'Input Parameters'!$F$19)</f>
        <v>399.86646340236337</v>
      </c>
      <c r="D3072" s="10">
        <f t="shared" ca="1" si="400"/>
        <v>3.4774214747707033E-2</v>
      </c>
      <c r="E3072" s="59">
        <f ca="1">IF(_xlfn.NORM.INV(D3072,'Input Parameters'!$E$20,'Input Parameters'!$F$20)&lt;3500,3500,IF(_xlfn.NORM.INV(D3072,'Input Parameters'!$E$20,'Input Parameters'!$F$20)&gt;5500,5500,_xlfn.NORM.INV(D3072,'Input Parameters'!$E$20,'Input Parameters'!$F$20)))</f>
        <v>3529.611672850036</v>
      </c>
      <c r="F3072" s="10">
        <f t="shared" ca="1" si="401"/>
        <v>0.11837085434660977</v>
      </c>
      <c r="G3072" s="61">
        <f ca="1">_xlfn.NORM.INV(F3072,'Input Parameters'!$E$21,'Input Parameters'!$F$21)</f>
        <v>275.55028238629006</v>
      </c>
      <c r="H3072" s="54">
        <f ca="1">EXP(E3072*(1/'Input Parameters'!$E$22-1/G3072))</f>
        <v>0.46632916877949138</v>
      </c>
      <c r="I3072" s="10">
        <f t="shared" ca="1" si="402"/>
        <v>0.58278191109395372</v>
      </c>
      <c r="J3072" s="29">
        <f ca="1">_xlfn.BETA.INV(I3072,'Input Parameters'!$L$24,'Input Parameters'!$M$24,'Input Parameters'!$J$24,'Input Parameters'!$K$24)</f>
        <v>0.64044756206826203</v>
      </c>
      <c r="K3072" s="156">
        <f ca="1">('Input Parameters'!$E$25/'Input Parameters'!$E$31)^$J3072</f>
        <v>1.010948534503406E-2</v>
      </c>
      <c r="L3072" s="66">
        <f ca="1">$H3072*$C3072*'Input Parameters'!$E$23*K3072</f>
        <v>1.8851096211169338</v>
      </c>
      <c r="M3072" s="23">
        <f t="shared" ca="1" si="403"/>
        <v>0.14078446984474446</v>
      </c>
      <c r="N3072" s="15">
        <f ca="1">_xlfn.NORM.INV(M3072,'Input Parameters'!$E$26,'Input Parameters'!$F$26)</f>
        <v>1.1387167777130981E-2</v>
      </c>
      <c r="O3072" s="8">
        <f t="shared" ca="1" si="404"/>
        <v>0.14602822421611716</v>
      </c>
      <c r="P3072" s="29">
        <f ca="1">_xlfn.LOGNORM.INV(O3072,'Input Parameters'!$H$27,'Input Parameters'!$I$27)</f>
        <v>0.89322069279594984</v>
      </c>
      <c r="Q3072" s="10"/>
      <c r="R3072" s="15">
        <f>'Input Parameters'!$E$28</f>
        <v>12.7</v>
      </c>
      <c r="S3072" s="10">
        <f t="shared" ca="1" si="405"/>
        <v>0.91430721329306297</v>
      </c>
      <c r="T3072" s="25">
        <f ca="1">_xlfn.LOGNORM.INV(S3072,'Input Parameters'!$H$29,'Input Parameters'!$I$29)</f>
        <v>67.897247678626101</v>
      </c>
      <c r="U3072" s="10">
        <f t="shared" ca="1" si="406"/>
        <v>0.71138953955301432</v>
      </c>
      <c r="V3072" s="29">
        <f ca="1">IF('Input Parameters'!$D$30="Beta",_xlfn.BETA.INV(U3072,'Input Parameters'!$L$30,'Input Parameters'!$M$30,'Input Parameters'!$J$30,'Input Parameters'!$K$30),IF('Input Parameters'!$D$30="LogNorm",_xlfn.LOGNORM.INV(U3072,'Input Parameters'!$H$30,'Input Parameters'!$I$30)))</f>
        <v>1.2448739232443156</v>
      </c>
      <c r="W3072" s="2">
        <f ca="1">N3072+(P3072-N3072)*(1-ERF((T3072-R3072)/(2*SQRT(L3072*'Input Parameters'!$E$31))))</f>
        <v>1.5331636992550867E-2</v>
      </c>
      <c r="X3072">
        <f t="shared" ca="1" si="407"/>
        <v>1</v>
      </c>
      <c r="Y3072" s="7"/>
    </row>
    <row r="3073" spans="1:25" ht="15" customHeight="1" x14ac:dyDescent="0.3">
      <c r="A3073" s="130">
        <v>3066</v>
      </c>
      <c r="B3073" s="10">
        <f t="shared" ca="1" si="399"/>
        <v>0.45500001369040755</v>
      </c>
      <c r="C3073" s="57">
        <f ca="1">_xlfn.NORM.INV(B3073,'Input Parameters'!$E$19,'Input Parameters'!$F$19)</f>
        <v>557.74824623388611</v>
      </c>
      <c r="D3073" s="10">
        <f t="shared" ca="1" si="400"/>
        <v>6.7034423920130259E-2</v>
      </c>
      <c r="E3073" s="59">
        <f ca="1">IF(_xlfn.NORM.INV(D3073,'Input Parameters'!$E$20,'Input Parameters'!$F$20)&lt;3500,3500,IF(_xlfn.NORM.INV(D3073,'Input Parameters'!$E$20,'Input Parameters'!$F$20)&gt;5500,5500,_xlfn.NORM.INV(D3073,'Input Parameters'!$E$20,'Input Parameters'!$F$20)))</f>
        <v>3751.2264512772481</v>
      </c>
      <c r="F3073" s="10">
        <f t="shared" ca="1" si="401"/>
        <v>0.82135600867791303</v>
      </c>
      <c r="G3073" s="61">
        <f ca="1">_xlfn.NORM.INV(F3073,'Input Parameters'!$E$21,'Input Parameters'!$F$21)</f>
        <v>292.08548439100161</v>
      </c>
      <c r="H3073" s="54">
        <f ca="1">EXP(E3073*(1/'Input Parameters'!$E$22-1/G3073))</f>
        <v>0.96070733910431205</v>
      </c>
      <c r="I3073" s="10">
        <f t="shared" ca="1" si="402"/>
        <v>0.56395530246010417</v>
      </c>
      <c r="J3073" s="29">
        <f ca="1">_xlfn.BETA.INV(I3073,'Input Parameters'!$L$24,'Input Parameters'!$M$24,'Input Parameters'!$J$24,'Input Parameters'!$K$24)</f>
        <v>0.63287507717776492</v>
      </c>
      <c r="K3073" s="156">
        <f ca="1">('Input Parameters'!$E$25/'Input Parameters'!$E$31)^$J3073</f>
        <v>1.0673838077277412E-2</v>
      </c>
      <c r="L3073" s="66">
        <f ca="1">$H3073*$C3073*'Input Parameters'!$E$23*K3073</f>
        <v>5.7193929015821281</v>
      </c>
      <c r="M3073" s="23">
        <f t="shared" ca="1" si="403"/>
        <v>0.94208868752415698</v>
      </c>
      <c r="N3073" s="15">
        <f ca="1">_xlfn.NORM.INV(M3073,'Input Parameters'!$E$26,'Input Parameters'!$F$26)</f>
        <v>6.7023588790842775E-2</v>
      </c>
      <c r="O3073" s="8">
        <f t="shared" ca="1" si="404"/>
        <v>0.88631789083580315</v>
      </c>
      <c r="P3073" s="29">
        <f ca="1">_xlfn.LOGNORM.INV(O3073,'Input Parameters'!$H$27,'Input Parameters'!$I$27)</f>
        <v>2.4285149785470934</v>
      </c>
      <c r="Q3073" s="10"/>
      <c r="R3073" s="15">
        <f>'Input Parameters'!$E$28</f>
        <v>12.7</v>
      </c>
      <c r="S3073" s="10">
        <f t="shared" ca="1" si="405"/>
        <v>0.85084182540754438</v>
      </c>
      <c r="T3073" s="25">
        <f ca="1">_xlfn.LOGNORM.INV(S3073,'Input Parameters'!$H$29,'Input Parameters'!$I$29)</f>
        <v>65.444465205630522</v>
      </c>
      <c r="U3073" s="10">
        <f t="shared" ca="1" si="406"/>
        <v>6.2657570422411601E-2</v>
      </c>
      <c r="V3073" s="29">
        <f ca="1">IF('Input Parameters'!$D$30="Beta",_xlfn.BETA.INV(U3073,'Input Parameters'!$L$30,'Input Parameters'!$M$30,'Input Parameters'!$J$30,'Input Parameters'!$K$30),IF('Input Parameters'!$D$30="LogNorm",_xlfn.LOGNORM.INV(U3073,'Input Parameters'!$H$30,'Input Parameters'!$I$30)))</f>
        <v>0.54593122139475136</v>
      </c>
      <c r="W3073" s="2">
        <f ca="1">N3073+(P3073-N3073)*(1-ERF((T3073-R3073)/(2*SQRT(L3073*'Input Parameters'!$E$31))))</f>
        <v>0.34775005289459926</v>
      </c>
      <c r="X3073">
        <f t="shared" ca="1" si="407"/>
        <v>1</v>
      </c>
      <c r="Y3073" s="7"/>
    </row>
    <row r="3074" spans="1:25" ht="15" customHeight="1" x14ac:dyDescent="0.3">
      <c r="A3074" s="130">
        <v>3067</v>
      </c>
      <c r="B3074" s="10">
        <f t="shared" ca="1" si="399"/>
        <v>0.13641536758949313</v>
      </c>
      <c r="C3074" s="57">
        <f ca="1">_xlfn.NORM.INV(B3074,'Input Parameters'!$E$19,'Input Parameters'!$F$19)</f>
        <v>474.64009147209737</v>
      </c>
      <c r="D3074" s="10">
        <f t="shared" ca="1" si="400"/>
        <v>1.5198285903441633E-3</v>
      </c>
      <c r="E3074" s="59">
        <f ca="1">IF(_xlfn.NORM.INV(D3074,'Input Parameters'!$E$20,'Input Parameters'!$F$20)&lt;3500,3500,IF(_xlfn.NORM.INV(D3074,'Input Parameters'!$E$20,'Input Parameters'!$F$20)&gt;5500,5500,_xlfn.NORM.INV(D3074,'Input Parameters'!$E$20,'Input Parameters'!$F$20)))</f>
        <v>3500</v>
      </c>
      <c r="F3074" s="10">
        <f t="shared" ca="1" si="401"/>
        <v>0.49871933977406846</v>
      </c>
      <c r="G3074" s="61">
        <f ca="1">_xlfn.NORM.INV(F3074,'Input Parameters'!$E$21,'Input Parameters'!$F$21)</f>
        <v>284.82476826308289</v>
      </c>
      <c r="H3074" s="54">
        <f ca="1">EXP(E3074*(1/'Input Parameters'!$E$22-1/G3074))</f>
        <v>0.70973424934163465</v>
      </c>
      <c r="I3074" s="10">
        <f t="shared" ca="1" si="402"/>
        <v>0.69039096866084693</v>
      </c>
      <c r="J3074" s="29">
        <f ca="1">_xlfn.BETA.INV(I3074,'Input Parameters'!$L$24,'Input Parameters'!$M$24,'Input Parameters'!$J$24,'Input Parameters'!$K$24)</f>
        <v>0.68475454864716667</v>
      </c>
      <c r="K3074" s="156">
        <f ca="1">('Input Parameters'!$E$25/'Input Parameters'!$E$31)^$J3074</f>
        <v>7.3568793639352459E-3</v>
      </c>
      <c r="L3074" s="66">
        <f ca="1">$H3074*$C3074*'Input Parameters'!$E$23*K3074</f>
        <v>2.4782996581923391</v>
      </c>
      <c r="M3074" s="23">
        <f t="shared" ca="1" si="403"/>
        <v>0.96415131006800026</v>
      </c>
      <c r="N3074" s="15">
        <f ca="1">_xlfn.NORM.INV(M3074,'Input Parameters'!$E$26,'Input Parameters'!$F$26)</f>
        <v>7.1821732828253715E-2</v>
      </c>
      <c r="O3074" s="8">
        <f t="shared" ca="1" si="404"/>
        <v>0.26270211736255011</v>
      </c>
      <c r="P3074" s="29">
        <f ca="1">_xlfn.LOGNORM.INV(O3074,'Input Parameters'!$H$27,'Input Parameters'!$I$27)</f>
        <v>1.0749396715803174</v>
      </c>
      <c r="Q3074" s="10"/>
      <c r="R3074" s="15">
        <f>'Input Parameters'!$E$28</f>
        <v>12.7</v>
      </c>
      <c r="S3074" s="10">
        <f t="shared" ca="1" si="405"/>
        <v>0.95305053490551561</v>
      </c>
      <c r="T3074" s="25">
        <f ca="1">_xlfn.LOGNORM.INV(S3074,'Input Parameters'!$H$29,'Input Parameters'!$I$29)</f>
        <v>70.281594231455571</v>
      </c>
      <c r="U3074" s="10">
        <f t="shared" ca="1" si="406"/>
        <v>9.9719318675979829E-2</v>
      </c>
      <c r="V3074" s="29">
        <f ca="1">IF('Input Parameters'!$D$30="Beta",_xlfn.BETA.INV(U3074,'Input Parameters'!$L$30,'Input Parameters'!$M$30,'Input Parameters'!$J$30,'Input Parameters'!$K$30),IF('Input Parameters'!$D$30="LogNorm",_xlfn.LOGNORM.INV(U3074,'Input Parameters'!$H$30,'Input Parameters'!$I$30)))</f>
        <v>0.60242091491864935</v>
      </c>
      <c r="W3074" s="2">
        <f ca="1">N3074+(P3074-N3074)*(1-ERF((T3074-R3074)/(2*SQRT(L3074*'Input Parameters'!$E$31))))</f>
        <v>8.1551060599050193E-2</v>
      </c>
      <c r="X3074">
        <f t="shared" ca="1" si="407"/>
        <v>1</v>
      </c>
      <c r="Y3074" s="7"/>
    </row>
    <row r="3075" spans="1:25" ht="15" customHeight="1" x14ac:dyDescent="0.3">
      <c r="A3075" s="130">
        <v>3068</v>
      </c>
      <c r="B3075" s="10">
        <f t="shared" ca="1" si="399"/>
        <v>0.62667732395731135</v>
      </c>
      <c r="C3075" s="57">
        <f ca="1">_xlfn.NORM.INV(B3075,'Input Parameters'!$E$19,'Input Parameters'!$F$19)</f>
        <v>594.5990665913464</v>
      </c>
      <c r="D3075" s="10">
        <f t="shared" ca="1" si="400"/>
        <v>0.64853139486105738</v>
      </c>
      <c r="E3075" s="59">
        <f ca="1">IF(_xlfn.NORM.INV(D3075,'Input Parameters'!$E$20,'Input Parameters'!$F$20)&lt;3500,3500,IF(_xlfn.NORM.INV(D3075,'Input Parameters'!$E$20,'Input Parameters'!$F$20)&gt;5500,5500,_xlfn.NORM.INV(D3075,'Input Parameters'!$E$20,'Input Parameters'!$F$20)))</f>
        <v>5066.9509880590758</v>
      </c>
      <c r="F3075" s="10">
        <f t="shared" ca="1" si="401"/>
        <v>0.97177516733025537</v>
      </c>
      <c r="G3075" s="61">
        <f ca="1">_xlfn.NORM.INV(F3075,'Input Parameters'!$E$21,'Input Parameters'!$F$21)</f>
        <v>299.84332704697317</v>
      </c>
      <c r="H3075" s="54">
        <f ca="1">EXP(E3075*(1/'Input Parameters'!$E$22-1/G3075))</f>
        <v>1.4839185301363655</v>
      </c>
      <c r="I3075" s="10">
        <f t="shared" ca="1" si="402"/>
        <v>0.74181287971208221</v>
      </c>
      <c r="J3075" s="29">
        <f ca="1">_xlfn.BETA.INV(I3075,'Input Parameters'!$L$24,'Input Parameters'!$M$24,'Input Parameters'!$J$24,'Input Parameters'!$K$24)</f>
        <v>0.70725154568535098</v>
      </c>
      <c r="K3075" s="156">
        <f ca="1">('Input Parameters'!$E$25/'Input Parameters'!$E$31)^$J3075</f>
        <v>6.2604530920042549E-3</v>
      </c>
      <c r="L3075" s="66">
        <f ca="1">$H3075*$C3075*'Input Parameters'!$E$23*K3075</f>
        <v>5.5238267261047023</v>
      </c>
      <c r="M3075" s="23">
        <f t="shared" ca="1" si="403"/>
        <v>0.93945818501259293</v>
      </c>
      <c r="N3075" s="15">
        <f ca="1">_xlfn.NORM.INV(M3075,'Input Parameters'!$E$26,'Input Parameters'!$F$26)</f>
        <v>6.6555065594602558E-2</v>
      </c>
      <c r="O3075" s="8">
        <f t="shared" ca="1" si="404"/>
        <v>0.25984413362796477</v>
      </c>
      <c r="P3075" s="29">
        <f ca="1">_xlfn.LOGNORM.INV(O3075,'Input Parameters'!$H$27,'Input Parameters'!$I$27)</f>
        <v>1.0707680780589206</v>
      </c>
      <c r="Q3075" s="10"/>
      <c r="R3075" s="15">
        <f>'Input Parameters'!$E$28</f>
        <v>12.7</v>
      </c>
      <c r="S3075" s="10">
        <f t="shared" ca="1" si="405"/>
        <v>0.99300174866020663</v>
      </c>
      <c r="T3075" s="25">
        <f ca="1">_xlfn.LOGNORM.INV(S3075,'Input Parameters'!$H$29,'Input Parameters'!$I$29)</f>
        <v>76.732632164464093</v>
      </c>
      <c r="U3075" s="10">
        <f t="shared" ca="1" si="406"/>
        <v>0.52821330014043688</v>
      </c>
      <c r="V3075" s="29">
        <f ca="1">IF('Input Parameters'!$D$30="Beta",_xlfn.BETA.INV(U3075,'Input Parameters'!$L$30,'Input Parameters'!$M$30,'Input Parameters'!$J$30,'Input Parameters'!$K$30),IF('Input Parameters'!$D$30="LogNorm",_xlfn.LOGNORM.INV(U3075,'Input Parameters'!$H$30,'Input Parameters'!$I$30)))</f>
        <v>1.0274893448860185</v>
      </c>
      <c r="W3075" s="2">
        <f ca="1">N3075+(P3075-N3075)*(1-ERF((T3075-R3075)/(2*SQRT(L3075*'Input Parameters'!$E$31))))</f>
        <v>0.12082620625560433</v>
      </c>
      <c r="X3075">
        <f t="shared" ca="1" si="407"/>
        <v>1</v>
      </c>
      <c r="Y3075" s="7"/>
    </row>
    <row r="3076" spans="1:25" ht="15" customHeight="1" x14ac:dyDescent="0.3">
      <c r="A3076" s="130">
        <v>3069</v>
      </c>
      <c r="B3076" s="10">
        <f t="shared" ca="1" si="399"/>
        <v>0.65163236543909553</v>
      </c>
      <c r="C3076" s="57">
        <f ca="1">_xlfn.NORM.INV(B3076,'Input Parameters'!$E$19,'Input Parameters'!$F$19)</f>
        <v>600.23229255019237</v>
      </c>
      <c r="D3076" s="10">
        <f t="shared" ca="1" si="400"/>
        <v>0.43844414598105141</v>
      </c>
      <c r="E3076" s="59">
        <f ca="1">IF(_xlfn.NORM.INV(D3076,'Input Parameters'!$E$20,'Input Parameters'!$F$20)&lt;3500,3500,IF(_xlfn.NORM.INV(D3076,'Input Parameters'!$E$20,'Input Parameters'!$F$20)&gt;5500,5500,_xlfn.NORM.INV(D3076,'Input Parameters'!$E$20,'Input Parameters'!$F$20)))</f>
        <v>4691.5594678966017</v>
      </c>
      <c r="F3076" s="10">
        <f t="shared" ca="1" si="401"/>
        <v>0.36553881262059651</v>
      </c>
      <c r="G3076" s="61">
        <f ca="1">_xlfn.NORM.INV(F3076,'Input Parameters'!$E$21,'Input Parameters'!$F$21)</f>
        <v>282.14857771432946</v>
      </c>
      <c r="H3076" s="54">
        <f ca="1">EXP(E3076*(1/'Input Parameters'!$E$22-1/G3076))</f>
        <v>0.54019421646904442</v>
      </c>
      <c r="I3076" s="10">
        <f t="shared" ca="1" si="402"/>
        <v>0.24628879952876548</v>
      </c>
      <c r="J3076" s="29">
        <f ca="1">_xlfn.BETA.INV(I3076,'Input Parameters'!$L$24,'Input Parameters'!$M$24,'Input Parameters'!$J$24,'Input Parameters'!$K$24)</f>
        <v>0.49434641288698999</v>
      </c>
      <c r="K3076" s="156">
        <f ca="1">('Input Parameters'!$E$25/'Input Parameters'!$E$31)^$J3076</f>
        <v>2.8833493862537432E-2</v>
      </c>
      <c r="L3076" s="66">
        <f ca="1">$H3076*$C3076*'Input Parameters'!$E$23*K3076</f>
        <v>9.3490300910501958</v>
      </c>
      <c r="M3076" s="23">
        <f t="shared" ca="1" si="403"/>
        <v>0.47351035315658774</v>
      </c>
      <c r="N3076" s="15">
        <f ca="1">_xlfn.NORM.INV(M3076,'Input Parameters'!$E$26,'Input Parameters'!$F$26)</f>
        <v>3.2604580134527203E-2</v>
      </c>
      <c r="O3076" s="8">
        <f t="shared" ca="1" si="404"/>
        <v>0.83163194935836426</v>
      </c>
      <c r="P3076" s="29">
        <f ca="1">_xlfn.LOGNORM.INV(O3076,'Input Parameters'!$H$27,'Input Parameters'!$I$27)</f>
        <v>2.1775644021967273</v>
      </c>
      <c r="Q3076" s="10"/>
      <c r="R3076" s="15">
        <f>'Input Parameters'!$E$28</f>
        <v>12.7</v>
      </c>
      <c r="S3076" s="10">
        <f t="shared" ca="1" si="405"/>
        <v>0.30924318970611353</v>
      </c>
      <c r="T3076" s="25">
        <f ca="1">_xlfn.LOGNORM.INV(S3076,'Input Parameters'!$H$29,'Input Parameters'!$I$29)</f>
        <v>55.065332901105535</v>
      </c>
      <c r="U3076" s="10">
        <f t="shared" ca="1" si="406"/>
        <v>0.5049333329775646</v>
      </c>
      <c r="V3076" s="29">
        <f ca="1">IF('Input Parameters'!$D$30="Beta",_xlfn.BETA.INV(U3076,'Input Parameters'!$L$30,'Input Parameters'!$M$30,'Input Parameters'!$J$30,'Input Parameters'!$K$30),IF('Input Parameters'!$D$30="LogNorm",_xlfn.LOGNORM.INV(U3076,'Input Parameters'!$H$30,'Input Parameters'!$I$30)))</f>
        <v>1.0040917466039692</v>
      </c>
      <c r="W3076" s="2">
        <f ca="1">N3076+(P3076-N3076)*(1-ERF((T3076-R3076)/(2*SQRT(L3076*'Input Parameters'!$E$31))))</f>
        <v>0.73446288296220918</v>
      </c>
      <c r="X3076">
        <f t="shared" ca="1" si="407"/>
        <v>1</v>
      </c>
      <c r="Y3076" s="7"/>
    </row>
    <row r="3077" spans="1:25" ht="15" customHeight="1" x14ac:dyDescent="0.3">
      <c r="A3077" s="130">
        <v>3070</v>
      </c>
      <c r="B3077" s="10">
        <f t="shared" ref="B3077:B3140" ca="1" si="408">RAND()</f>
        <v>0.53900401836254708</v>
      </c>
      <c r="C3077" s="57">
        <f ca="1">_xlfn.NORM.INV(B3077,'Input Parameters'!$E$19,'Input Parameters'!$F$19)</f>
        <v>575.57465026083571</v>
      </c>
      <c r="D3077" s="10">
        <f t="shared" ref="D3077:D3140" ca="1" si="409">RAND()</f>
        <v>0.5046914031272145</v>
      </c>
      <c r="E3077" s="59">
        <f ca="1">IF(_xlfn.NORM.INV(D3077,'Input Parameters'!$E$20,'Input Parameters'!$F$20)&lt;3500,3500,IF(_xlfn.NORM.INV(D3077,'Input Parameters'!$E$20,'Input Parameters'!$F$20)&gt;5500,5500,_xlfn.NORM.INV(D3077,'Input Parameters'!$E$20,'Input Parameters'!$F$20)))</f>
        <v>4808.2319123427678</v>
      </c>
      <c r="F3077" s="10">
        <f t="shared" ref="F3077:F3140" ca="1" si="410">RAND()</f>
        <v>0.4024445015446606</v>
      </c>
      <c r="G3077" s="61">
        <f ca="1">_xlfn.NORM.INV(F3077,'Input Parameters'!$E$21,'Input Parameters'!$F$21)</f>
        <v>282.90838478760895</v>
      </c>
      <c r="H3077" s="54">
        <f ca="1">EXP(E3077*(1/'Input Parameters'!$E$22-1/G3077))</f>
        <v>0.55689812800843796</v>
      </c>
      <c r="I3077" s="10">
        <f t="shared" ref="I3077:I3140" ca="1" si="411">RAND()</f>
        <v>0.69522746990008155</v>
      </c>
      <c r="J3077" s="29">
        <f ca="1">_xlfn.BETA.INV(I3077,'Input Parameters'!$L$24,'Input Parameters'!$M$24,'Input Parameters'!$J$24,'Input Parameters'!$K$24)</f>
        <v>0.68681930387945789</v>
      </c>
      <c r="K3077" s="156">
        <f ca="1">('Input Parameters'!$E$25/'Input Parameters'!$E$31)^$J3077</f>
        <v>7.248715082503761E-3</v>
      </c>
      <c r="L3077" s="66">
        <f ca="1">$H3077*$C3077*'Input Parameters'!$E$23*K3077</f>
        <v>2.3234773652437424</v>
      </c>
      <c r="M3077" s="23">
        <f t="shared" ref="M3077:M3140" ca="1" si="412">RAND()</f>
        <v>0.92642200600420299</v>
      </c>
      <c r="N3077" s="15">
        <f ca="1">_xlfn.NORM.INV(M3077,'Input Parameters'!$E$26,'Input Parameters'!$F$26)</f>
        <v>6.4442661846658617E-2</v>
      </c>
      <c r="O3077" s="8">
        <f t="shared" ref="O3077:O3140" ca="1" si="413">RAND()</f>
        <v>0.41451502690629871</v>
      </c>
      <c r="P3077" s="29">
        <f ca="1">_xlfn.LOGNORM.INV(O3077,'Input Parameters'!$H$27,'Input Parameters'!$I$27)</f>
        <v>1.2939184107389101</v>
      </c>
      <c r="Q3077" s="10"/>
      <c r="R3077" s="15">
        <f>'Input Parameters'!$E$28</f>
        <v>12.7</v>
      </c>
      <c r="S3077" s="10">
        <f t="shared" ref="S3077:S3140" ca="1" si="414">RAND()</f>
        <v>0.67064287819876856</v>
      </c>
      <c r="T3077" s="25">
        <f ca="1">_xlfn.LOGNORM.INV(S3077,'Input Parameters'!$H$29,'Input Parameters'!$I$29)</f>
        <v>61.192333851756828</v>
      </c>
      <c r="U3077" s="10">
        <f t="shared" ref="U3077:U3140" ca="1" si="415">RAND()</f>
        <v>0.86677379528867604</v>
      </c>
      <c r="V3077" s="29">
        <f ca="1">IF('Input Parameters'!$D$30="Beta",_xlfn.BETA.INV(U3077,'Input Parameters'!$L$30,'Input Parameters'!$M$30,'Input Parameters'!$J$30,'Input Parameters'!$K$30),IF('Input Parameters'!$D$30="LogNorm",_xlfn.LOGNORM.INV(U3077,'Input Parameters'!$H$30,'Input Parameters'!$I$30)))</f>
        <v>1.5487235410317872</v>
      </c>
      <c r="W3077" s="2">
        <f ca="1">N3077+(P3077-N3077)*(1-ERF((T3077-R3077)/(2*SQRT(L3077*'Input Parameters'!$E$31))))</f>
        <v>9.4539931551037612E-2</v>
      </c>
      <c r="X3077">
        <f t="shared" ca="1" si="407"/>
        <v>1</v>
      </c>
      <c r="Y3077" s="7"/>
    </row>
    <row r="3078" spans="1:25" ht="15" customHeight="1" x14ac:dyDescent="0.3">
      <c r="A3078" s="130">
        <v>3071</v>
      </c>
      <c r="B3078" s="10">
        <f t="shared" ca="1" si="408"/>
        <v>0.90324444590238906</v>
      </c>
      <c r="C3078" s="57">
        <f ca="1">_xlfn.NORM.INV(B3078,'Input Parameters'!$E$19,'Input Parameters'!$F$19)</f>
        <v>677.17215851461594</v>
      </c>
      <c r="D3078" s="10">
        <f t="shared" ca="1" si="409"/>
        <v>0.21121761364115543</v>
      </c>
      <c r="E3078" s="59">
        <f ca="1">IF(_xlfn.NORM.INV(D3078,'Input Parameters'!$E$20,'Input Parameters'!$F$20)&lt;3500,3500,IF(_xlfn.NORM.INV(D3078,'Input Parameters'!$E$20,'Input Parameters'!$F$20)&gt;5500,5500,_xlfn.NORM.INV(D3078,'Input Parameters'!$E$20,'Input Parameters'!$F$20)))</f>
        <v>4238.4575199359333</v>
      </c>
      <c r="F3078" s="10">
        <f t="shared" ca="1" si="410"/>
        <v>0.70936677263025039</v>
      </c>
      <c r="G3078" s="61">
        <f ca="1">_xlfn.NORM.INV(F3078,'Input Parameters'!$E$21,'Input Parameters'!$F$21)</f>
        <v>289.18507113192692</v>
      </c>
      <c r="H3078" s="54">
        <f ca="1">EXP(E3078*(1/'Input Parameters'!$E$22-1/G3078))</f>
        <v>0.82627153968462064</v>
      </c>
      <c r="I3078" s="10">
        <f t="shared" ca="1" si="411"/>
        <v>0.1549368225076202</v>
      </c>
      <c r="J3078" s="29">
        <f ca="1">_xlfn.BETA.INV(I3078,'Input Parameters'!$L$24,'Input Parameters'!$M$24,'Input Parameters'!$J$24,'Input Parameters'!$K$24)</f>
        <v>0.44014023159005167</v>
      </c>
      <c r="K3078" s="156">
        <f ca="1">('Input Parameters'!$E$25/'Input Parameters'!$E$31)^$J3078</f>
        <v>4.2537597050093134E-2</v>
      </c>
      <c r="L3078" s="66">
        <f ca="1">$H3078*$C3078*'Input Parameters'!$E$23*K3078</f>
        <v>23.800980092345018</v>
      </c>
      <c r="M3078" s="23">
        <f t="shared" ca="1" si="412"/>
        <v>0.57452126634354161</v>
      </c>
      <c r="N3078" s="15">
        <f ca="1">_xlfn.NORM.INV(M3078,'Input Parameters'!$E$26,'Input Parameters'!$F$26)</f>
        <v>3.7945835049647533E-2</v>
      </c>
      <c r="O3078" s="8">
        <f t="shared" ca="1" si="413"/>
        <v>0.27646774641935479</v>
      </c>
      <c r="P3078" s="29">
        <f ca="1">_xlfn.LOGNORM.INV(O3078,'Input Parameters'!$H$27,'Input Parameters'!$I$27)</f>
        <v>1.094940241656972</v>
      </c>
      <c r="Q3078" s="10"/>
      <c r="R3078" s="15">
        <f>'Input Parameters'!$E$28</f>
        <v>12.7</v>
      </c>
      <c r="S3078" s="10">
        <f t="shared" ca="1" si="414"/>
        <v>0.10252158108304021</v>
      </c>
      <c r="T3078" s="25">
        <f ca="1">_xlfn.LOGNORM.INV(S3078,'Input Parameters'!$H$29,'Input Parameters'!$I$29)</f>
        <v>50.508752496342993</v>
      </c>
      <c r="U3078" s="10">
        <f t="shared" ca="1" si="415"/>
        <v>0.68053260815223926</v>
      </c>
      <c r="V3078" s="29">
        <f ca="1">IF('Input Parameters'!$D$30="Beta",_xlfn.BETA.INV(U3078,'Input Parameters'!$L$30,'Input Parameters'!$M$30,'Input Parameters'!$J$30,'Input Parameters'!$K$30),IF('Input Parameters'!$D$30="LogNorm",_xlfn.LOGNORM.INV(U3078,'Input Parameters'!$H$30,'Input Parameters'!$I$30)))</f>
        <v>1.2022914871788326</v>
      </c>
      <c r="W3078" s="2">
        <f ca="1">N3078+(P3078-N3078)*(1-ERF((T3078-R3078)/(2*SQRT(L3078*'Input Parameters'!$E$31))))</f>
        <v>0.65490548742781252</v>
      </c>
      <c r="X3078">
        <f t="shared" ca="1" si="407"/>
        <v>1</v>
      </c>
      <c r="Y3078" s="7"/>
    </row>
    <row r="3079" spans="1:25" ht="15" customHeight="1" x14ac:dyDescent="0.3">
      <c r="A3079" s="130">
        <v>3072</v>
      </c>
      <c r="B3079" s="10">
        <f t="shared" ca="1" si="408"/>
        <v>0.81168481482850308</v>
      </c>
      <c r="C3079" s="57">
        <f ca="1">_xlfn.NORM.INV(B3079,'Input Parameters'!$E$19,'Input Parameters'!$F$19)</f>
        <v>642.00830712027664</v>
      </c>
      <c r="D3079" s="10">
        <f t="shared" ca="1" si="409"/>
        <v>0.31080668607988526</v>
      </c>
      <c r="E3079" s="59">
        <f ca="1">IF(_xlfn.NORM.INV(D3079,'Input Parameters'!$E$20,'Input Parameters'!$F$20)&lt;3500,3500,IF(_xlfn.NORM.INV(D3079,'Input Parameters'!$E$20,'Input Parameters'!$F$20)&gt;5500,5500,_xlfn.NORM.INV(D3079,'Input Parameters'!$E$20,'Input Parameters'!$F$20)))</f>
        <v>4454.5044485679628</v>
      </c>
      <c r="F3079" s="10">
        <f t="shared" ca="1" si="410"/>
        <v>7.9934200289155877E-2</v>
      </c>
      <c r="G3079" s="61">
        <f ca="1">_xlfn.NORM.INV(F3079,'Input Parameters'!$E$21,'Input Parameters'!$F$21)</f>
        <v>273.80265761561799</v>
      </c>
      <c r="H3079" s="54">
        <f ca="1">EXP(E3079*(1/'Input Parameters'!$E$22-1/G3079))</f>
        <v>0.34440187631421043</v>
      </c>
      <c r="I3079" s="10">
        <f t="shared" ca="1" si="411"/>
        <v>0.23243959162064842</v>
      </c>
      <c r="J3079" s="29">
        <f ca="1">_xlfn.BETA.INV(I3079,'Input Parameters'!$L$24,'Input Parameters'!$M$24,'Input Parameters'!$J$24,'Input Parameters'!$K$24)</f>
        <v>0.4869611516959193</v>
      </c>
      <c r="K3079" s="156">
        <f ca="1">('Input Parameters'!$E$25/'Input Parameters'!$E$31)^$J3079</f>
        <v>3.0402237764198585E-2</v>
      </c>
      <c r="L3079" s="66">
        <f ca="1">$H3079*$C3079*'Input Parameters'!$E$23*K3079</f>
        <v>6.7222043031819956</v>
      </c>
      <c r="M3079" s="23">
        <f t="shared" ca="1" si="412"/>
        <v>0.35104197540231563</v>
      </c>
      <c r="N3079" s="15">
        <f ca="1">_xlfn.NORM.INV(M3079,'Input Parameters'!$E$26,'Input Parameters'!$F$26)</f>
        <v>2.5967313726960629E-2</v>
      </c>
      <c r="O3079" s="8">
        <f t="shared" ca="1" si="413"/>
        <v>7.2371519057331302E-2</v>
      </c>
      <c r="P3079" s="29">
        <f ca="1">_xlfn.LOGNORM.INV(O3079,'Input Parameters'!$H$27,'Input Parameters'!$I$27)</f>
        <v>0.74678361432737006</v>
      </c>
      <c r="Q3079" s="10"/>
      <c r="R3079" s="15">
        <f>'Input Parameters'!$E$28</f>
        <v>12.7</v>
      </c>
      <c r="S3079" s="10">
        <f t="shared" ca="1" si="414"/>
        <v>0.42231143076279987</v>
      </c>
      <c r="T3079" s="25">
        <f ca="1">_xlfn.LOGNORM.INV(S3079,'Input Parameters'!$H$29,'Input Parameters'!$I$29)</f>
        <v>56.96450305458449</v>
      </c>
      <c r="U3079" s="10">
        <f t="shared" ca="1" si="415"/>
        <v>0.49861378640924425</v>
      </c>
      <c r="V3079" s="29">
        <f ca="1">IF('Input Parameters'!$D$30="Beta",_xlfn.BETA.INV(U3079,'Input Parameters'!$L$30,'Input Parameters'!$M$30,'Input Parameters'!$J$30,'Input Parameters'!$K$30),IF('Input Parameters'!$D$30="LogNorm",_xlfn.LOGNORM.INV(U3079,'Input Parameters'!$H$30,'Input Parameters'!$I$30)))</f>
        <v>0.99783887673543381</v>
      </c>
      <c r="W3079" s="2">
        <f ca="1">N3079+(P3079-N3079)*(1-ERF((T3079-R3079)/(2*SQRT(L3079*'Input Parameters'!$E$31))))</f>
        <v>0.18984434367316488</v>
      </c>
      <c r="X3079">
        <f t="shared" ca="1" si="407"/>
        <v>1</v>
      </c>
      <c r="Y3079" s="7"/>
    </row>
    <row r="3080" spans="1:25" ht="15" customHeight="1" x14ac:dyDescent="0.3">
      <c r="A3080" s="130">
        <v>3073</v>
      </c>
      <c r="B3080" s="10">
        <f t="shared" ca="1" si="408"/>
        <v>0.12668115062617158</v>
      </c>
      <c r="C3080" s="57">
        <f ca="1">_xlfn.NORM.INV(B3080,'Input Parameters'!$E$19,'Input Parameters'!$F$19)</f>
        <v>470.78235237188164</v>
      </c>
      <c r="D3080" s="10">
        <f t="shared" ca="1" si="409"/>
        <v>0.80761613570626445</v>
      </c>
      <c r="E3080" s="59">
        <f ca="1">IF(_xlfn.NORM.INV(D3080,'Input Parameters'!$E$20,'Input Parameters'!$F$20)&lt;3500,3500,IF(_xlfn.NORM.INV(D3080,'Input Parameters'!$E$20,'Input Parameters'!$F$20)&gt;5500,5500,_xlfn.NORM.INV(D3080,'Input Parameters'!$E$20,'Input Parameters'!$F$20)))</f>
        <v>5408.4016246213678</v>
      </c>
      <c r="F3080" s="10">
        <f t="shared" ca="1" si="410"/>
        <v>0.25811888651124515</v>
      </c>
      <c r="G3080" s="61">
        <f ca="1">_xlfn.NORM.INV(F3080,'Input Parameters'!$E$21,'Input Parameters'!$F$21)</f>
        <v>279.74763657103364</v>
      </c>
      <c r="H3080" s="54">
        <f ca="1">EXP(E3080*(1/'Input Parameters'!$E$22-1/G3080))</f>
        <v>0.41709703114685609</v>
      </c>
      <c r="I3080" s="10">
        <f t="shared" ca="1" si="411"/>
        <v>6.0491696623179547E-2</v>
      </c>
      <c r="J3080" s="29">
        <f ca="1">_xlfn.BETA.INV(I3080,'Input Parameters'!$L$24,'Input Parameters'!$M$24,'Input Parameters'!$J$24,'Input Parameters'!$K$24)</f>
        <v>0.35511644279049182</v>
      </c>
      <c r="K3080" s="156">
        <f ca="1">('Input Parameters'!$E$25/'Input Parameters'!$E$31)^$J3080</f>
        <v>7.8281439242050124E-2</v>
      </c>
      <c r="L3080" s="66">
        <f ca="1">$H3080*$C3080*'Input Parameters'!$E$23*K3080</f>
        <v>15.371493826622135</v>
      </c>
      <c r="M3080" s="23">
        <f t="shared" ca="1" si="412"/>
        <v>0.29478967491169028</v>
      </c>
      <c r="N3080" s="15">
        <f ca="1">_xlfn.NORM.INV(M3080,'Input Parameters'!$E$26,'Input Parameters'!$F$26)</f>
        <v>2.2671640146551181E-2</v>
      </c>
      <c r="O3080" s="8">
        <f t="shared" ca="1" si="413"/>
        <v>7.2555866349590992E-2</v>
      </c>
      <c r="P3080" s="29">
        <f ca="1">_xlfn.LOGNORM.INV(O3080,'Input Parameters'!$H$27,'Input Parameters'!$I$27)</f>
        <v>0.74722546988364935</v>
      </c>
      <c r="Q3080" s="10"/>
      <c r="R3080" s="15">
        <f>'Input Parameters'!$E$28</f>
        <v>12.7</v>
      </c>
      <c r="S3080" s="10">
        <f t="shared" ca="1" si="414"/>
        <v>0.48853292866682962</v>
      </c>
      <c r="T3080" s="25">
        <f ca="1">_xlfn.LOGNORM.INV(S3080,'Input Parameters'!$H$29,'Input Parameters'!$I$29)</f>
        <v>58.04418113556514</v>
      </c>
      <c r="U3080" s="10">
        <f t="shared" ca="1" si="415"/>
        <v>4.5670366606336832E-2</v>
      </c>
      <c r="V3080" s="29">
        <f ca="1">IF('Input Parameters'!$D$30="Beta",_xlfn.BETA.INV(U3080,'Input Parameters'!$L$30,'Input Parameters'!$M$30,'Input Parameters'!$J$30,'Input Parameters'!$K$30),IF('Input Parameters'!$D$30="LogNorm",_xlfn.LOGNORM.INV(U3080,'Input Parameters'!$H$30,'Input Parameters'!$I$30)))</f>
        <v>0.51345463744987407</v>
      </c>
      <c r="W3080" s="2">
        <f ca="1">N3080+(P3080-N3080)*(1-ERF((T3080-R3080)/(2*SQRT(L3080*'Input Parameters'!$E$31))))</f>
        <v>0.32225281717129584</v>
      </c>
      <c r="X3080">
        <f t="shared" ca="1" si="407"/>
        <v>1</v>
      </c>
      <c r="Y3080" s="7"/>
    </row>
    <row r="3081" spans="1:25" ht="15" customHeight="1" x14ac:dyDescent="0.3">
      <c r="A3081" s="130">
        <v>3074</v>
      </c>
      <c r="B3081" s="10">
        <f t="shared" ca="1" si="408"/>
        <v>0.20598597530921858</v>
      </c>
      <c r="C3081" s="57">
        <f ca="1">_xlfn.NORM.INV(B3081,'Input Parameters'!$E$19,'Input Parameters'!$F$19)</f>
        <v>497.97380312119452</v>
      </c>
      <c r="D3081" s="10">
        <f t="shared" ca="1" si="409"/>
        <v>0.81277808327904899</v>
      </c>
      <c r="E3081" s="59">
        <f ca="1">IF(_xlfn.NORM.INV(D3081,'Input Parameters'!$E$20,'Input Parameters'!$F$20)&lt;3500,3500,IF(_xlfn.NORM.INV(D3081,'Input Parameters'!$E$20,'Input Parameters'!$F$20)&gt;5500,5500,_xlfn.NORM.INV(D3081,'Input Parameters'!$E$20,'Input Parameters'!$F$20)))</f>
        <v>5421.7261324231058</v>
      </c>
      <c r="F3081" s="10">
        <f t="shared" ca="1" si="410"/>
        <v>0.8453079196470239</v>
      </c>
      <c r="G3081" s="61">
        <f ca="1">_xlfn.NORM.INV(F3081,'Input Parameters'!$E$21,'Input Parameters'!$F$21)</f>
        <v>292.83980868436129</v>
      </c>
      <c r="H3081" s="54">
        <f ca="1">EXP(E3081*(1/'Input Parameters'!$E$22-1/G3081))</f>
        <v>0.98992876716924671</v>
      </c>
      <c r="I3081" s="10">
        <f t="shared" ca="1" si="411"/>
        <v>0.9032417088189959</v>
      </c>
      <c r="J3081" s="29">
        <f ca="1">_xlfn.BETA.INV(I3081,'Input Parameters'!$L$24,'Input Parameters'!$M$24,'Input Parameters'!$J$24,'Input Parameters'!$K$24)</f>
        <v>0.79487691693343598</v>
      </c>
      <c r="K3081" s="156">
        <f ca="1">('Input Parameters'!$E$25/'Input Parameters'!$E$31)^$J3081</f>
        <v>3.3389880388893243E-3</v>
      </c>
      <c r="L3081" s="66">
        <f ca="1">$H3081*$C3081*'Input Parameters'!$E$23*K3081</f>
        <v>1.6459828457158974</v>
      </c>
      <c r="M3081" s="23">
        <f t="shared" ca="1" si="412"/>
        <v>0.34360138747921665</v>
      </c>
      <c r="N3081" s="15">
        <f ca="1">_xlfn.NORM.INV(M3081,'Input Parameters'!$E$26,'Input Parameters'!$F$26)</f>
        <v>2.5544265901866255E-2</v>
      </c>
      <c r="O3081" s="8">
        <f t="shared" ca="1" si="413"/>
        <v>2.3537562534844958E-2</v>
      </c>
      <c r="P3081" s="29">
        <f ca="1">_xlfn.LOGNORM.INV(O3081,'Input Parameters'!$H$27,'Input Parameters'!$I$27)</f>
        <v>0.59140763557253895</v>
      </c>
      <c r="Q3081" s="10"/>
      <c r="R3081" s="15">
        <f>'Input Parameters'!$E$28</f>
        <v>12.7</v>
      </c>
      <c r="S3081" s="10">
        <f t="shared" ca="1" si="414"/>
        <v>0.48446804039164948</v>
      </c>
      <c r="T3081" s="25">
        <f ca="1">_xlfn.LOGNORM.INV(S3081,'Input Parameters'!$H$29,'Input Parameters'!$I$29)</f>
        <v>57.977779984616525</v>
      </c>
      <c r="U3081" s="10">
        <f t="shared" ca="1" si="415"/>
        <v>1.4181781854192277E-2</v>
      </c>
      <c r="V3081" s="29">
        <f ca="1">IF('Input Parameters'!$D$30="Beta",_xlfn.BETA.INV(U3081,'Input Parameters'!$L$30,'Input Parameters'!$M$30,'Input Parameters'!$J$30,'Input Parameters'!$K$30),IF('Input Parameters'!$D$30="LogNorm",_xlfn.LOGNORM.INV(U3081,'Input Parameters'!$H$30,'Input Parameters'!$I$30)))</f>
        <v>0.42093113064361432</v>
      </c>
      <c r="W3081" s="2">
        <f ca="1">N3081+(P3081-N3081)*(1-ERF((T3081-R3081)/(2*SQRT(L3081*'Input Parameters'!$E$31))))</f>
        <v>3.2661692997192765E-2</v>
      </c>
      <c r="X3081">
        <f t="shared" ref="X3081:X3144" ca="1" si="416">IFERROR(IF(W3081&gt;V3081,0,1),0)</f>
        <v>1</v>
      </c>
      <c r="Y3081" s="7"/>
    </row>
    <row r="3082" spans="1:25" ht="15" customHeight="1" x14ac:dyDescent="0.3">
      <c r="A3082" s="130">
        <v>3075</v>
      </c>
      <c r="B3082" s="10">
        <f t="shared" ca="1" si="408"/>
        <v>0.29199390384714385</v>
      </c>
      <c r="C3082" s="57">
        <f ca="1">_xlfn.NORM.INV(B3082,'Input Parameters'!$E$19,'Input Parameters'!$F$19)</f>
        <v>521.03041058590418</v>
      </c>
      <c r="D3082" s="10">
        <f t="shared" ca="1" si="409"/>
        <v>0.43877579232204367</v>
      </c>
      <c r="E3082" s="59">
        <f ca="1">IF(_xlfn.NORM.INV(D3082,'Input Parameters'!$E$20,'Input Parameters'!$F$20)&lt;3500,3500,IF(_xlfn.NORM.INV(D3082,'Input Parameters'!$E$20,'Input Parameters'!$F$20)&gt;5500,5500,_xlfn.NORM.INV(D3082,'Input Parameters'!$E$20,'Input Parameters'!$F$20)))</f>
        <v>4692.1483741689281</v>
      </c>
      <c r="F3082" s="10">
        <f t="shared" ca="1" si="410"/>
        <v>0.93987105940932802</v>
      </c>
      <c r="G3082" s="61">
        <f ca="1">_xlfn.NORM.INV(F3082,'Input Parameters'!$E$21,'Input Parameters'!$F$21)</f>
        <v>297.06201981386749</v>
      </c>
      <c r="H3082" s="54">
        <f ca="1">EXP(E3082*(1/'Input Parameters'!$E$22-1/G3082))</f>
        <v>1.2448029739918287</v>
      </c>
      <c r="I3082" s="10">
        <f t="shared" ca="1" si="411"/>
        <v>0.89849739960652741</v>
      </c>
      <c r="J3082" s="29">
        <f ca="1">_xlfn.BETA.INV(I3082,'Input Parameters'!$L$24,'Input Parameters'!$M$24,'Input Parameters'!$J$24,'Input Parameters'!$K$24)</f>
        <v>0.79153496909661947</v>
      </c>
      <c r="K3082" s="156">
        <f ca="1">('Input Parameters'!$E$25/'Input Parameters'!$E$31)^$J3082</f>
        <v>3.4200029068093296E-3</v>
      </c>
      <c r="L3082" s="66">
        <f ca="1">$H3082*$C3082*'Input Parameters'!$E$23*K3082</f>
        <v>2.2181461851592985</v>
      </c>
      <c r="M3082" s="23">
        <f t="shared" ca="1" si="412"/>
        <v>0.74314337676411679</v>
      </c>
      <c r="N3082" s="15">
        <f ca="1">_xlfn.NORM.INV(M3082,'Input Parameters'!$E$26,'Input Parameters'!$F$26)</f>
        <v>4.7714401761812207E-2</v>
      </c>
      <c r="O3082" s="8">
        <f t="shared" ca="1" si="413"/>
        <v>0.73274319460444914</v>
      </c>
      <c r="P3082" s="29">
        <f ca="1">_xlfn.LOGNORM.INV(O3082,'Input Parameters'!$H$27,'Input Parameters'!$I$27)</f>
        <v>1.8738720998837861</v>
      </c>
      <c r="Q3082" s="10"/>
      <c r="R3082" s="15">
        <f>'Input Parameters'!$E$28</f>
        <v>12.7</v>
      </c>
      <c r="S3082" s="10">
        <f t="shared" ca="1" si="414"/>
        <v>0.40775506639006043</v>
      </c>
      <c r="T3082" s="25">
        <f ca="1">_xlfn.LOGNORM.INV(S3082,'Input Parameters'!$H$29,'Input Parameters'!$I$29)</f>
        <v>56.726192754154305</v>
      </c>
      <c r="U3082" s="10">
        <f t="shared" ca="1" si="415"/>
        <v>7.9011259778923981E-2</v>
      </c>
      <c r="V3082" s="29">
        <f ca="1">IF('Input Parameters'!$D$30="Beta",_xlfn.BETA.INV(U3082,'Input Parameters'!$L$30,'Input Parameters'!$M$30,'Input Parameters'!$J$30,'Input Parameters'!$K$30),IF('Input Parameters'!$D$30="LogNorm",_xlfn.LOGNORM.INV(U3082,'Input Parameters'!$H$30,'Input Parameters'!$I$30)))</f>
        <v>0.57263190904055594</v>
      </c>
      <c r="W3082" s="2">
        <f ca="1">N3082+(P3082-N3082)*(1-ERF((T3082-R3082)/(2*SQRT(L3082*'Input Parameters'!$E$31))))</f>
        <v>0.11454105449248589</v>
      </c>
      <c r="X3082">
        <f t="shared" ca="1" si="416"/>
        <v>1</v>
      </c>
      <c r="Y3082" s="7"/>
    </row>
    <row r="3083" spans="1:25" ht="15" customHeight="1" x14ac:dyDescent="0.3">
      <c r="A3083" s="130">
        <v>3076</v>
      </c>
      <c r="B3083" s="10">
        <f t="shared" ca="1" si="408"/>
        <v>9.7094202256306716E-2</v>
      </c>
      <c r="C3083" s="57">
        <f ca="1">_xlfn.NORM.INV(B3083,'Input Parameters'!$E$19,'Input Parameters'!$F$19)</f>
        <v>457.59466796826973</v>
      </c>
      <c r="D3083" s="10">
        <f t="shared" ca="1" si="409"/>
        <v>0.78730390884226287</v>
      </c>
      <c r="E3083" s="59">
        <f ca="1">IF(_xlfn.NORM.INV(D3083,'Input Parameters'!$E$20,'Input Parameters'!$F$20)&lt;3500,3500,IF(_xlfn.NORM.INV(D3083,'Input Parameters'!$E$20,'Input Parameters'!$F$20)&gt;5500,5500,_xlfn.NORM.INV(D3083,'Input Parameters'!$E$20,'Input Parameters'!$F$20)))</f>
        <v>5357.9709330315027</v>
      </c>
      <c r="F3083" s="10">
        <f t="shared" ca="1" si="410"/>
        <v>0.60096355839126181</v>
      </c>
      <c r="G3083" s="61">
        <f ca="1">_xlfn.NORM.INV(F3083,'Input Parameters'!$E$21,'Input Parameters'!$F$21)</f>
        <v>286.86091769605207</v>
      </c>
      <c r="H3083" s="54">
        <f ca="1">EXP(E3083*(1/'Input Parameters'!$E$22-1/G3083))</f>
        <v>0.67614378909351947</v>
      </c>
      <c r="I3083" s="10">
        <f t="shared" ca="1" si="411"/>
        <v>0.12672132962726357</v>
      </c>
      <c r="J3083" s="29">
        <f ca="1">_xlfn.BETA.INV(I3083,'Input Parameters'!$L$24,'Input Parameters'!$M$24,'Input Parameters'!$J$24,'Input Parameters'!$K$24)</f>
        <v>0.41959315563872485</v>
      </c>
      <c r="K3083" s="156">
        <f ca="1">('Input Parameters'!$E$25/'Input Parameters'!$E$31)^$J3083</f>
        <v>4.9293082229705874E-2</v>
      </c>
      <c r="L3083" s="66">
        <f ca="1">$H3083*$C3083*'Input Parameters'!$E$23*K3083</f>
        <v>15.251269421889768</v>
      </c>
      <c r="M3083" s="23">
        <f t="shared" ca="1" si="412"/>
        <v>9.1551925007066326E-2</v>
      </c>
      <c r="N3083" s="15">
        <f ca="1">_xlfn.NORM.INV(M3083,'Input Parameters'!$E$26,'Input Parameters'!$F$26)</f>
        <v>6.0435639434462257E-3</v>
      </c>
      <c r="O3083" s="8">
        <f t="shared" ca="1" si="413"/>
        <v>0.91382569756797061</v>
      </c>
      <c r="P3083" s="29">
        <f ca="1">_xlfn.LOGNORM.INV(O3083,'Input Parameters'!$H$27,'Input Parameters'!$I$27)</f>
        <v>2.6037907534931355</v>
      </c>
      <c r="Q3083" s="10"/>
      <c r="R3083" s="15">
        <f>'Input Parameters'!$E$28</f>
        <v>12.7</v>
      </c>
      <c r="S3083" s="10">
        <f t="shared" ca="1" si="414"/>
        <v>0.68878743684725352</v>
      </c>
      <c r="T3083" s="25">
        <f ca="1">_xlfn.LOGNORM.INV(S3083,'Input Parameters'!$H$29,'Input Parameters'!$I$29)</f>
        <v>61.541837291707729</v>
      </c>
      <c r="U3083" s="10">
        <f t="shared" ca="1" si="415"/>
        <v>0.40780370614558348</v>
      </c>
      <c r="V3083" s="29">
        <f ca="1">IF('Input Parameters'!$D$30="Beta",_xlfn.BETA.INV(U3083,'Input Parameters'!$L$30,'Input Parameters'!$M$30,'Input Parameters'!$J$30,'Input Parameters'!$K$30),IF('Input Parameters'!$D$30="LogNorm",_xlfn.LOGNORM.INV(U3083,'Input Parameters'!$H$30,'Input Parameters'!$I$30)))</f>
        <v>0.91141771152792095</v>
      </c>
      <c r="W3083" s="2">
        <f ca="1">N3083+(P3083-N3083)*(1-ERF((T3083-R3083)/(2*SQRT(L3083*'Input Parameters'!$E$31))))</f>
        <v>0.98411487718664736</v>
      </c>
      <c r="X3083">
        <f t="shared" ca="1" si="416"/>
        <v>0</v>
      </c>
      <c r="Y3083" s="7"/>
    </row>
    <row r="3084" spans="1:25" ht="15" customHeight="1" x14ac:dyDescent="0.3">
      <c r="A3084" s="130">
        <v>3077</v>
      </c>
      <c r="B3084" s="10">
        <f t="shared" ca="1" si="408"/>
        <v>0.54590448835152316</v>
      </c>
      <c r="C3084" s="57">
        <f ca="1">_xlfn.NORM.INV(B3084,'Input Parameters'!$E$19,'Input Parameters'!$F$19)</f>
        <v>577.0445893732383</v>
      </c>
      <c r="D3084" s="10">
        <f t="shared" ca="1" si="409"/>
        <v>0.282544144486919</v>
      </c>
      <c r="E3084" s="59">
        <f ca="1">IF(_xlfn.NORM.INV(D3084,'Input Parameters'!$E$20,'Input Parameters'!$F$20)&lt;3500,3500,IF(_xlfn.NORM.INV(D3084,'Input Parameters'!$E$20,'Input Parameters'!$F$20)&gt;5500,5500,_xlfn.NORM.INV(D3084,'Input Parameters'!$E$20,'Input Parameters'!$F$20)))</f>
        <v>4397.2898627860168</v>
      </c>
      <c r="F3084" s="10">
        <f t="shared" ca="1" si="410"/>
        <v>0.36320808528976756</v>
      </c>
      <c r="G3084" s="61">
        <f ca="1">_xlfn.NORM.INV(F3084,'Input Parameters'!$E$21,'Input Parameters'!$F$21)</f>
        <v>282.09981138161385</v>
      </c>
      <c r="H3084" s="54">
        <f ca="1">EXP(E3084*(1/'Input Parameters'!$E$22-1/G3084))</f>
        <v>0.55995766186961315</v>
      </c>
      <c r="I3084" s="10">
        <f t="shared" ca="1" si="411"/>
        <v>0.5299048926679063</v>
      </c>
      <c r="J3084" s="29">
        <f ca="1">_xlfn.BETA.INV(I3084,'Input Parameters'!$L$24,'Input Parameters'!$M$24,'Input Parameters'!$J$24,'Input Parameters'!$K$24)</f>
        <v>0.61920209327577136</v>
      </c>
      <c r="K3084" s="156">
        <f ca="1">('Input Parameters'!$E$25/'Input Parameters'!$E$31)^$J3084</f>
        <v>1.1773832809780468E-2</v>
      </c>
      <c r="L3084" s="66">
        <f ca="1">$H3084*$C3084*'Input Parameters'!$E$23*K3084</f>
        <v>3.8043672042979848</v>
      </c>
      <c r="M3084" s="23">
        <f t="shared" ca="1" si="412"/>
        <v>0.71530320216728704</v>
      </c>
      <c r="N3084" s="15">
        <f ca="1">_xlfn.NORM.INV(M3084,'Input Parameters'!$E$26,'Input Parameters'!$F$26)</f>
        <v>4.5947840970757409E-2</v>
      </c>
      <c r="O3084" s="8">
        <f t="shared" ca="1" si="413"/>
        <v>0.64555659313249081</v>
      </c>
      <c r="P3084" s="29">
        <f ca="1">_xlfn.LOGNORM.INV(O3084,'Input Parameters'!$H$27,'Input Parameters'!$I$27)</f>
        <v>1.6793162378359419</v>
      </c>
      <c r="Q3084" s="10"/>
      <c r="R3084" s="15">
        <f>'Input Parameters'!$E$28</f>
        <v>12.7</v>
      </c>
      <c r="S3084" s="10">
        <f t="shared" ca="1" si="414"/>
        <v>0.30524728919066235</v>
      </c>
      <c r="T3084" s="25">
        <f ca="1">_xlfn.LOGNORM.INV(S3084,'Input Parameters'!$H$29,'Input Parameters'!$I$29)</f>
        <v>54.99507858219404</v>
      </c>
      <c r="U3084" s="10">
        <f t="shared" ca="1" si="415"/>
        <v>0.57242594495363797</v>
      </c>
      <c r="V3084" s="29">
        <f ca="1">IF('Input Parameters'!$D$30="Beta",_xlfn.BETA.INV(U3084,'Input Parameters'!$L$30,'Input Parameters'!$M$30,'Input Parameters'!$J$30,'Input Parameters'!$K$30),IF('Input Parameters'!$D$30="LogNorm",_xlfn.LOGNORM.INV(U3084,'Input Parameters'!$H$30,'Input Parameters'!$I$30)))</f>
        <v>1.073791774792425</v>
      </c>
      <c r="W3084" s="2">
        <f ca="1">N3084+(P3084-N3084)*(1-ERF((T3084-R3084)/(2*SQRT(L3084*'Input Parameters'!$E$31))))</f>
        <v>0.25043954251820755</v>
      </c>
      <c r="X3084">
        <f t="shared" ca="1" si="416"/>
        <v>1</v>
      </c>
      <c r="Y3084" s="7"/>
    </row>
    <row r="3085" spans="1:25" ht="15" customHeight="1" x14ac:dyDescent="0.3">
      <c r="A3085" s="130">
        <v>3078</v>
      </c>
      <c r="B3085" s="10">
        <f t="shared" ca="1" si="408"/>
        <v>0.59575982253964821</v>
      </c>
      <c r="C3085" s="57">
        <f ca="1">_xlfn.NORM.INV(B3085,'Input Parameters'!$E$19,'Input Parameters'!$F$19)</f>
        <v>587.78169622906512</v>
      </c>
      <c r="D3085" s="10">
        <f t="shared" ca="1" si="409"/>
        <v>5.5519884606025638E-4</v>
      </c>
      <c r="E3085" s="59">
        <f ca="1">IF(_xlfn.NORM.INV(D3085,'Input Parameters'!$E$20,'Input Parameters'!$F$20)&lt;3500,3500,IF(_xlfn.NORM.INV(D3085,'Input Parameters'!$E$20,'Input Parameters'!$F$20)&gt;5500,5500,_xlfn.NORM.INV(D3085,'Input Parameters'!$E$20,'Input Parameters'!$F$20)))</f>
        <v>3500</v>
      </c>
      <c r="F3085" s="10">
        <f t="shared" ca="1" si="410"/>
        <v>0.59717322209061008</v>
      </c>
      <c r="G3085" s="61">
        <f ca="1">_xlfn.NORM.INV(F3085,'Input Parameters'!$E$21,'Input Parameters'!$F$21)</f>
        <v>286.78385117511755</v>
      </c>
      <c r="H3085" s="54">
        <f ca="1">EXP(E3085*(1/'Input Parameters'!$E$22-1/G3085))</f>
        <v>0.77188406415233279</v>
      </c>
      <c r="I3085" s="10">
        <f t="shared" ca="1" si="411"/>
        <v>0.41219686998326255</v>
      </c>
      <c r="J3085" s="29">
        <f ca="1">_xlfn.BETA.INV(I3085,'Input Parameters'!$L$24,'Input Parameters'!$M$24,'Input Parameters'!$J$24,'Input Parameters'!$K$24)</f>
        <v>0.57107686378293754</v>
      </c>
      <c r="K3085" s="156">
        <f ca="1">('Input Parameters'!$E$25/'Input Parameters'!$E$31)^$J3085</f>
        <v>1.6628334555018488E-2</v>
      </c>
      <c r="L3085" s="66">
        <f ca="1">$H3085*$C3085*'Input Parameters'!$E$23*K3085</f>
        <v>7.5442641554985208</v>
      </c>
      <c r="M3085" s="23">
        <f t="shared" ca="1" si="412"/>
        <v>0.24813298490423663</v>
      </c>
      <c r="N3085" s="15">
        <f ca="1">_xlfn.NORM.INV(M3085,'Input Parameters'!$E$26,'Input Parameters'!$F$26)</f>
        <v>1.9712089281610418E-2</v>
      </c>
      <c r="O3085" s="8">
        <f t="shared" ca="1" si="413"/>
        <v>0.81800736627538673</v>
      </c>
      <c r="P3085" s="29">
        <f ca="1">_xlfn.LOGNORM.INV(O3085,'Input Parameters'!$H$27,'Input Parameters'!$I$27)</f>
        <v>2.127252856727968</v>
      </c>
      <c r="Q3085" s="10"/>
      <c r="R3085" s="15">
        <f>'Input Parameters'!$E$28</f>
        <v>12.7</v>
      </c>
      <c r="S3085" s="10">
        <f t="shared" ca="1" si="414"/>
        <v>2.9669092339255299E-2</v>
      </c>
      <c r="T3085" s="25">
        <f ca="1">_xlfn.LOGNORM.INV(S3085,'Input Parameters'!$H$29,'Input Parameters'!$I$29)</f>
        <v>47.121092257261779</v>
      </c>
      <c r="U3085" s="10">
        <f t="shared" ca="1" si="415"/>
        <v>0.21299807299752616</v>
      </c>
      <c r="V3085" s="29">
        <f ca="1">IF('Input Parameters'!$D$30="Beta",_xlfn.BETA.INV(U3085,'Input Parameters'!$L$30,'Input Parameters'!$M$30,'Input Parameters'!$J$30,'Input Parameters'!$K$30),IF('Input Parameters'!$D$30="LogNorm",_xlfn.LOGNORM.INV(U3085,'Input Parameters'!$H$30,'Input Parameters'!$I$30)))</f>
        <v>0.72999563037337001</v>
      </c>
      <c r="W3085" s="2">
        <f ca="1">N3085+(P3085-N3085)*(1-ERF((T3085-R3085)/(2*SQRT(L3085*'Input Parameters'!$E$31))))</f>
        <v>0.81118498416319451</v>
      </c>
      <c r="X3085">
        <f t="shared" ca="1" si="416"/>
        <v>0</v>
      </c>
      <c r="Y3085" s="7"/>
    </row>
    <row r="3086" spans="1:25" ht="15" customHeight="1" x14ac:dyDescent="0.3">
      <c r="A3086" s="130">
        <v>3079</v>
      </c>
      <c r="B3086" s="10">
        <f t="shared" ca="1" si="408"/>
        <v>0.87313752165497349</v>
      </c>
      <c r="C3086" s="57">
        <f ca="1">_xlfn.NORM.INV(B3086,'Input Parameters'!$E$19,'Input Parameters'!$F$19)</f>
        <v>663.74394217703798</v>
      </c>
      <c r="D3086" s="10">
        <f t="shared" ca="1" si="409"/>
        <v>0.75209183845668459</v>
      </c>
      <c r="E3086" s="59">
        <f ca="1">IF(_xlfn.NORM.INV(D3086,'Input Parameters'!$E$20,'Input Parameters'!$F$20)&lt;3500,3500,IF(_xlfn.NORM.INV(D3086,'Input Parameters'!$E$20,'Input Parameters'!$F$20)&gt;5500,5500,_xlfn.NORM.INV(D3086,'Input Parameters'!$E$20,'Input Parameters'!$F$20)))</f>
        <v>5276.7610319683881</v>
      </c>
      <c r="F3086" s="10">
        <f t="shared" ca="1" si="410"/>
        <v>4.3751924867580061E-2</v>
      </c>
      <c r="G3086" s="61">
        <f ca="1">_xlfn.NORM.INV(F3086,'Input Parameters'!$E$21,'Input Parameters'!$F$21)</f>
        <v>271.41950415124893</v>
      </c>
      <c r="H3086" s="54">
        <f ca="1">EXP(E3086*(1/'Input Parameters'!$E$22-1/G3086))</f>
        <v>0.23884877342157443</v>
      </c>
      <c r="I3086" s="10">
        <f t="shared" ca="1" si="411"/>
        <v>0.63701572411154561</v>
      </c>
      <c r="J3086" s="29">
        <f ca="1">_xlfn.BETA.INV(I3086,'Input Parameters'!$L$24,'Input Parameters'!$M$24,'Input Parameters'!$J$24,'Input Parameters'!$K$24)</f>
        <v>0.66247022393268318</v>
      </c>
      <c r="K3086" s="156">
        <f ca="1">('Input Parameters'!$E$25/'Input Parameters'!$E$31)^$J3086</f>
        <v>8.6321491820798898E-3</v>
      </c>
      <c r="L3086" s="66">
        <f ca="1">$H3086*$C3086*'Input Parameters'!$E$23*K3086</f>
        <v>1.3684928196549113</v>
      </c>
      <c r="M3086" s="23">
        <f t="shared" ca="1" si="412"/>
        <v>0.75421548133704241</v>
      </c>
      <c r="N3086" s="15">
        <f ca="1">_xlfn.NORM.INV(M3086,'Input Parameters'!$E$26,'Input Parameters'!$F$26)</f>
        <v>4.8444123389043706E-2</v>
      </c>
      <c r="O3086" s="8">
        <f t="shared" ca="1" si="413"/>
        <v>0.25464456336343289</v>
      </c>
      <c r="P3086" s="29">
        <f ca="1">_xlfn.LOGNORM.INV(O3086,'Input Parameters'!$H$27,'Input Parameters'!$I$27)</f>
        <v>1.0631593596887068</v>
      </c>
      <c r="Q3086" s="10"/>
      <c r="R3086" s="15">
        <f>'Input Parameters'!$E$28</f>
        <v>12.7</v>
      </c>
      <c r="S3086" s="10">
        <f t="shared" ca="1" si="414"/>
        <v>3.0971196811150903E-2</v>
      </c>
      <c r="T3086" s="25">
        <f ca="1">_xlfn.LOGNORM.INV(S3086,'Input Parameters'!$H$29,'Input Parameters'!$I$29)</f>
        <v>47.221566351576598</v>
      </c>
      <c r="U3086" s="10">
        <f t="shared" ca="1" si="415"/>
        <v>0.6077073568534882</v>
      </c>
      <c r="V3086" s="29">
        <f ca="1">IF('Input Parameters'!$D$30="Beta",_xlfn.BETA.INV(U3086,'Input Parameters'!$L$30,'Input Parameters'!$M$30,'Input Parameters'!$J$30,'Input Parameters'!$K$30),IF('Input Parameters'!$D$30="LogNorm",_xlfn.LOGNORM.INV(U3086,'Input Parameters'!$H$30,'Input Parameters'!$I$30)))</f>
        <v>1.1129349324636808</v>
      </c>
      <c r="W3086" s="2">
        <f ca="1">N3086+(P3086-N3086)*(1-ERF((T3086-R3086)/(2*SQRT(L3086*'Input Parameters'!$E$31))))</f>
        <v>8.590515161201917E-2</v>
      </c>
      <c r="X3086">
        <f t="shared" ca="1" si="416"/>
        <v>1</v>
      </c>
      <c r="Y3086" s="7"/>
    </row>
    <row r="3087" spans="1:25" ht="15" customHeight="1" x14ac:dyDescent="0.3">
      <c r="A3087" s="130">
        <v>3080</v>
      </c>
      <c r="B3087" s="10">
        <f t="shared" ca="1" si="408"/>
        <v>0.58021381540499617</v>
      </c>
      <c r="C3087" s="57">
        <f ca="1">_xlfn.NORM.INV(B3087,'Input Parameters'!$E$19,'Input Parameters'!$F$19)</f>
        <v>584.40622226880009</v>
      </c>
      <c r="D3087" s="10">
        <f t="shared" ca="1" si="409"/>
        <v>0.22471353298975738</v>
      </c>
      <c r="E3087" s="59">
        <f ca="1">IF(_xlfn.NORM.INV(D3087,'Input Parameters'!$E$20,'Input Parameters'!$F$20)&lt;3500,3500,IF(_xlfn.NORM.INV(D3087,'Input Parameters'!$E$20,'Input Parameters'!$F$20)&gt;5500,5500,_xlfn.NORM.INV(D3087,'Input Parameters'!$E$20,'Input Parameters'!$F$20)))</f>
        <v>4270.5406221050243</v>
      </c>
      <c r="F3087" s="10">
        <f t="shared" ca="1" si="410"/>
        <v>0.3552045695917182</v>
      </c>
      <c r="G3087" s="61">
        <f ca="1">_xlfn.NORM.INV(F3087,'Input Parameters'!$E$21,'Input Parameters'!$F$21)</f>
        <v>281.93152966476902</v>
      </c>
      <c r="H3087" s="54">
        <f ca="1">EXP(E3087*(1/'Input Parameters'!$E$22-1/G3087))</f>
        <v>0.56427421844531811</v>
      </c>
      <c r="I3087" s="10">
        <f t="shared" ca="1" si="411"/>
        <v>0.77252264541456406</v>
      </c>
      <c r="J3087" s="29">
        <f ca="1">_xlfn.BETA.INV(I3087,'Input Parameters'!$L$24,'Input Parameters'!$M$24,'Input Parameters'!$J$24,'Input Parameters'!$K$24)</f>
        <v>0.72141921439397483</v>
      </c>
      <c r="K3087" s="156">
        <f ca="1">('Input Parameters'!$E$25/'Input Parameters'!$E$31)^$J3087</f>
        <v>5.6554524417665739E-3</v>
      </c>
      <c r="L3087" s="66">
        <f ca="1">$H3087*$C3087*'Input Parameters'!$E$23*K3087</f>
        <v>1.8649723348836071</v>
      </c>
      <c r="M3087" s="23">
        <f t="shared" ca="1" si="412"/>
        <v>0.70122525351755549</v>
      </c>
      <c r="N3087" s="15">
        <f ca="1">_xlfn.NORM.INV(M3087,'Input Parameters'!$E$26,'Input Parameters'!$F$26)</f>
        <v>4.5086482461047558E-2</v>
      </c>
      <c r="O3087" s="8">
        <f t="shared" ca="1" si="413"/>
        <v>0.50902990328179343</v>
      </c>
      <c r="P3087" s="29">
        <f ca="1">_xlfn.LOGNORM.INV(O3087,'Input Parameters'!$H$27,'Input Parameters'!$I$27)</f>
        <v>1.4379615931838519</v>
      </c>
      <c r="Q3087" s="10"/>
      <c r="R3087" s="15">
        <f>'Input Parameters'!$E$28</f>
        <v>12.7</v>
      </c>
      <c r="S3087" s="10">
        <f t="shared" ca="1" si="414"/>
        <v>0.70570532743767012</v>
      </c>
      <c r="T3087" s="25">
        <f ca="1">_xlfn.LOGNORM.INV(S3087,'Input Parameters'!$H$29,'Input Parameters'!$I$29)</f>
        <v>61.877620050160552</v>
      </c>
      <c r="U3087" s="10">
        <f t="shared" ca="1" si="415"/>
        <v>0.58290184541085421</v>
      </c>
      <c r="V3087" s="29">
        <f ca="1">IF('Input Parameters'!$D$30="Beta",_xlfn.BETA.INV(U3087,'Input Parameters'!$L$30,'Input Parameters'!$M$30,'Input Parameters'!$J$30,'Input Parameters'!$K$30),IF('Input Parameters'!$D$30="LogNorm",_xlfn.LOGNORM.INV(U3087,'Input Parameters'!$H$30,'Input Parameters'!$I$30)))</f>
        <v>1.0851869726555621</v>
      </c>
      <c r="W3087" s="2">
        <f ca="1">N3087+(P3087-N3087)*(1-ERF((T3087-R3087)/(2*SQRT(L3087*'Input Parameters'!$E$31))))</f>
        <v>6.0249216249626578E-2</v>
      </c>
      <c r="X3087">
        <f t="shared" ca="1" si="416"/>
        <v>1</v>
      </c>
      <c r="Y3087" s="7"/>
    </row>
    <row r="3088" spans="1:25" ht="15" customHeight="1" x14ac:dyDescent="0.3">
      <c r="A3088" s="130">
        <v>3081</v>
      </c>
      <c r="B3088" s="10">
        <f t="shared" ca="1" si="408"/>
        <v>0.21836650833858418</v>
      </c>
      <c r="C3088" s="57">
        <f ca="1">_xlfn.NORM.INV(B3088,'Input Parameters'!$E$19,'Input Parameters'!$F$19)</f>
        <v>501.58250490107872</v>
      </c>
      <c r="D3088" s="10">
        <f t="shared" ca="1" si="409"/>
        <v>0.14119239110088466</v>
      </c>
      <c r="E3088" s="59">
        <f ca="1">IF(_xlfn.NORM.INV(D3088,'Input Parameters'!$E$20,'Input Parameters'!$F$20)&lt;3500,3500,IF(_xlfn.NORM.INV(D3088,'Input Parameters'!$E$20,'Input Parameters'!$F$20)&gt;5500,5500,_xlfn.NORM.INV(D3088,'Input Parameters'!$E$20,'Input Parameters'!$F$20)))</f>
        <v>4047.5157190699865</v>
      </c>
      <c r="F3088" s="10">
        <f t="shared" ca="1" si="410"/>
        <v>0.69603820384524717</v>
      </c>
      <c r="G3088" s="61">
        <f ca="1">_xlfn.NORM.INV(F3088,'Input Parameters'!$E$21,'Input Parameters'!$F$21)</f>
        <v>288.88249157160215</v>
      </c>
      <c r="H3088" s="54">
        <f ca="1">EXP(E3088*(1/'Input Parameters'!$E$22-1/G3088))</f>
        <v>0.82127704467658758</v>
      </c>
      <c r="I3088" s="10">
        <f t="shared" ca="1" si="411"/>
        <v>0.52735064786170027</v>
      </c>
      <c r="J3088" s="29">
        <f ca="1">_xlfn.BETA.INV(I3088,'Input Parameters'!$L$24,'Input Parameters'!$M$24,'Input Parameters'!$J$24,'Input Parameters'!$K$24)</f>
        <v>0.61817577868844964</v>
      </c>
      <c r="K3088" s="156">
        <f ca="1">('Input Parameters'!$E$25/'Input Parameters'!$E$31)^$J3088</f>
        <v>1.1860835372620117E-2</v>
      </c>
      <c r="L3088" s="66">
        <f ca="1">$H3088*$C3088*'Input Parameters'!$E$23*K3088</f>
        <v>4.8859311417107198</v>
      </c>
      <c r="M3088" s="23">
        <f t="shared" ca="1" si="412"/>
        <v>0.35263100907825262</v>
      </c>
      <c r="N3088" s="15">
        <f ca="1">_xlfn.NORM.INV(M3088,'Input Parameters'!$E$26,'Input Parameters'!$F$26)</f>
        <v>2.6057234373423152E-2</v>
      </c>
      <c r="O3088" s="8">
        <f t="shared" ca="1" si="413"/>
        <v>0.19114545455360421</v>
      </c>
      <c r="P3088" s="29">
        <f ca="1">_xlfn.LOGNORM.INV(O3088,'Input Parameters'!$H$27,'Input Parameters'!$I$27)</f>
        <v>0.96723380269752335</v>
      </c>
      <c r="Q3088" s="10"/>
      <c r="R3088" s="15">
        <f>'Input Parameters'!$E$28</f>
        <v>12.7</v>
      </c>
      <c r="S3088" s="10">
        <f t="shared" ca="1" si="414"/>
        <v>0.65926882806955633</v>
      </c>
      <c r="T3088" s="25">
        <f ca="1">_xlfn.LOGNORM.INV(S3088,'Input Parameters'!$H$29,'Input Parameters'!$I$29)</f>
        <v>60.978215713609117</v>
      </c>
      <c r="U3088" s="10">
        <f t="shared" ca="1" si="415"/>
        <v>0.59153472956533526</v>
      </c>
      <c r="V3088" s="29">
        <f ca="1">IF('Input Parameters'!$D$30="Beta",_xlfn.BETA.INV(U3088,'Input Parameters'!$L$30,'Input Parameters'!$M$30,'Input Parameters'!$J$30,'Input Parameters'!$K$30),IF('Input Parameters'!$D$30="LogNorm",_xlfn.LOGNORM.INV(U3088,'Input Parameters'!$H$30,'Input Parameters'!$I$30)))</f>
        <v>1.0947167986758815</v>
      </c>
      <c r="W3088" s="2">
        <f ca="1">N3088+(P3088-N3088)*(1-ERF((T3088-R3088)/(2*SQRT(L3088*'Input Parameters'!$E$31))))</f>
        <v>0.14134109880692675</v>
      </c>
      <c r="X3088">
        <f t="shared" ca="1" si="416"/>
        <v>1</v>
      </c>
      <c r="Y3088" s="7"/>
    </row>
    <row r="3089" spans="1:25" ht="15" customHeight="1" x14ac:dyDescent="0.3">
      <c r="A3089" s="130">
        <v>3082</v>
      </c>
      <c r="B3089" s="10">
        <f t="shared" ca="1" si="408"/>
        <v>0.2880672265193418</v>
      </c>
      <c r="C3089" s="57">
        <f ca="1">_xlfn.NORM.INV(B3089,'Input Parameters'!$E$19,'Input Parameters'!$F$19)</f>
        <v>520.06112389815519</v>
      </c>
      <c r="D3089" s="10">
        <f t="shared" ca="1" si="409"/>
        <v>0.71519577018899783</v>
      </c>
      <c r="E3089" s="59">
        <f ca="1">IF(_xlfn.NORM.INV(D3089,'Input Parameters'!$E$20,'Input Parameters'!$F$20)&lt;3500,3500,IF(_xlfn.NORM.INV(D3089,'Input Parameters'!$E$20,'Input Parameters'!$F$20)&gt;5500,5500,_xlfn.NORM.INV(D3089,'Input Parameters'!$E$20,'Input Parameters'!$F$20)))</f>
        <v>5198.0397642342559</v>
      </c>
      <c r="F3089" s="10">
        <f t="shared" ca="1" si="410"/>
        <v>0.99324973955291762</v>
      </c>
      <c r="G3089" s="61">
        <f ca="1">_xlfn.NORM.INV(F3089,'Input Parameters'!$E$21,'Input Parameters'!$F$21)</f>
        <v>304.26644502949824</v>
      </c>
      <c r="H3089" s="54">
        <f ca="1">EXP(E3089*(1/'Input Parameters'!$E$22-1/G3089))</f>
        <v>1.9288199775731982</v>
      </c>
      <c r="I3089" s="10">
        <f t="shared" ca="1" si="411"/>
        <v>0.55001446521477526</v>
      </c>
      <c r="J3089" s="29">
        <f ca="1">_xlfn.BETA.INV(I3089,'Input Parameters'!$L$24,'Input Parameters'!$M$24,'Input Parameters'!$J$24,'Input Parameters'!$K$24)</f>
        <v>0.62727684071767942</v>
      </c>
      <c r="K3089" s="156">
        <f ca="1">('Input Parameters'!$E$25/'Input Parameters'!$E$31)^$J3089</f>
        <v>1.1111214619917367E-2</v>
      </c>
      <c r="L3089" s="66">
        <f ca="1">$H3089*$C3089*'Input Parameters'!$E$23*K3089</f>
        <v>11.145707000504148</v>
      </c>
      <c r="M3089" s="23">
        <f t="shared" ca="1" si="412"/>
        <v>1.6011868295521592E-2</v>
      </c>
      <c r="N3089" s="15">
        <f ca="1">_xlfn.NORM.INV(M3089,'Input Parameters'!$E$26,'Input Parameters'!$F$26)</f>
        <v>-1.1026398453130859E-2</v>
      </c>
      <c r="O3089" s="8">
        <f t="shared" ca="1" si="413"/>
        <v>0.1007572115315013</v>
      </c>
      <c r="P3089" s="29">
        <f ca="1">_xlfn.LOGNORM.INV(O3089,'Input Parameters'!$H$27,'Input Parameters'!$I$27)</f>
        <v>0.80908042166556604</v>
      </c>
      <c r="Q3089" s="10"/>
      <c r="R3089" s="15">
        <f>'Input Parameters'!$E$28</f>
        <v>12.7</v>
      </c>
      <c r="S3089" s="10">
        <f t="shared" ca="1" si="414"/>
        <v>0.29441241294964127</v>
      </c>
      <c r="T3089" s="25">
        <f ca="1">_xlfn.LOGNORM.INV(S3089,'Input Parameters'!$H$29,'Input Parameters'!$I$29)</f>
        <v>54.802943072856721</v>
      </c>
      <c r="U3089" s="10">
        <f t="shared" ca="1" si="415"/>
        <v>0.92799234013238396</v>
      </c>
      <c r="V3089" s="29">
        <f ca="1">IF('Input Parameters'!$D$30="Beta",_xlfn.BETA.INV(U3089,'Input Parameters'!$L$30,'Input Parameters'!$M$30,'Input Parameters'!$J$30,'Input Parameters'!$K$30),IF('Input Parameters'!$D$30="LogNorm",_xlfn.LOGNORM.INV(U3089,'Input Parameters'!$H$30,'Input Parameters'!$I$30)))</f>
        <v>1.7777455190561626</v>
      </c>
      <c r="W3089" s="2">
        <f ca="1">N3089+(P3089-N3089)*(1-ERF((T3089-R3089)/(2*SQRT(L3089*'Input Parameters'!$E$31))))</f>
        <v>0.29448501482310196</v>
      </c>
      <c r="X3089">
        <f t="shared" ca="1" si="416"/>
        <v>1</v>
      </c>
      <c r="Y3089" s="7"/>
    </row>
    <row r="3090" spans="1:25" ht="15" customHeight="1" x14ac:dyDescent="0.3">
      <c r="A3090" s="130">
        <v>3083</v>
      </c>
      <c r="B3090" s="10">
        <f t="shared" ca="1" si="408"/>
        <v>0.38008317308977457</v>
      </c>
      <c r="C3090" s="57">
        <f ca="1">_xlfn.NORM.INV(B3090,'Input Parameters'!$E$19,'Input Parameters'!$F$19)</f>
        <v>541.50533115942665</v>
      </c>
      <c r="D3090" s="10">
        <f t="shared" ca="1" si="409"/>
        <v>0.67084150240351448</v>
      </c>
      <c r="E3090" s="59">
        <f ca="1">IF(_xlfn.NORM.INV(D3090,'Input Parameters'!$E$20,'Input Parameters'!$F$20)&lt;3500,3500,IF(_xlfn.NORM.INV(D3090,'Input Parameters'!$E$20,'Input Parameters'!$F$20)&gt;5500,5500,_xlfn.NORM.INV(D3090,'Input Parameters'!$E$20,'Input Parameters'!$F$20)))</f>
        <v>5109.5665957033907</v>
      </c>
      <c r="F3090" s="10">
        <f t="shared" ca="1" si="410"/>
        <v>0.74143688948911379</v>
      </c>
      <c r="G3090" s="61">
        <f ca="1">_xlfn.NORM.INV(F3090,'Input Parameters'!$E$21,'Input Parameters'!$F$21)</f>
        <v>289.94156333728415</v>
      </c>
      <c r="H3090" s="54">
        <f ca="1">EXP(E3090*(1/'Input Parameters'!$E$22-1/G3090))</f>
        <v>0.83197540490125532</v>
      </c>
      <c r="I3090" s="10">
        <f t="shared" ca="1" si="411"/>
        <v>0.36329016721838903</v>
      </c>
      <c r="J3090" s="29">
        <f ca="1">_xlfn.BETA.INV(I3090,'Input Parameters'!$L$24,'Input Parameters'!$M$24,'Input Parameters'!$J$24,'Input Parameters'!$K$24)</f>
        <v>0.55005729931154923</v>
      </c>
      <c r="K3090" s="156">
        <f ca="1">('Input Parameters'!$E$25/'Input Parameters'!$E$31)^$J3090</f>
        <v>1.9334537222946577E-2</v>
      </c>
      <c r="L3090" s="66">
        <f ca="1">$H3090*$C3090*'Input Parameters'!$E$23*K3090</f>
        <v>8.7105786401383796</v>
      </c>
      <c r="M3090" s="23">
        <f t="shared" ca="1" si="412"/>
        <v>3.8304733174258088E-3</v>
      </c>
      <c r="N3090" s="15">
        <f ca="1">_xlfn.NORM.INV(M3090,'Input Parameters'!$E$26,'Input Parameters'!$F$26)</f>
        <v>-2.1999829086713732E-2</v>
      </c>
      <c r="O3090" s="8">
        <f t="shared" ca="1" si="413"/>
        <v>0.49320479762933933</v>
      </c>
      <c r="P3090" s="29">
        <f ca="1">_xlfn.LOGNORM.INV(O3090,'Input Parameters'!$H$27,'Input Parameters'!$I$27)</f>
        <v>1.4129446414832785</v>
      </c>
      <c r="Q3090" s="10"/>
      <c r="R3090" s="15">
        <f>'Input Parameters'!$E$28</f>
        <v>12.7</v>
      </c>
      <c r="S3090" s="10">
        <f t="shared" ca="1" si="414"/>
        <v>0.88213328542017178</v>
      </c>
      <c r="T3090" s="25">
        <f ca="1">_xlfn.LOGNORM.INV(S3090,'Input Parameters'!$H$29,'Input Parameters'!$I$29)</f>
        <v>66.523584387860993</v>
      </c>
      <c r="U3090" s="10">
        <f t="shared" ca="1" si="415"/>
        <v>0.70787089954365023</v>
      </c>
      <c r="V3090" s="29">
        <f ca="1">IF('Input Parameters'!$D$30="Beta",_xlfn.BETA.INV(U3090,'Input Parameters'!$L$30,'Input Parameters'!$M$30,'Input Parameters'!$J$30,'Input Parameters'!$K$30),IF('Input Parameters'!$D$30="LogNorm",_xlfn.LOGNORM.INV(U3090,'Input Parameters'!$H$30,'Input Parameters'!$I$30)))</f>
        <v>1.2398408921656798</v>
      </c>
      <c r="W3090" s="2">
        <f ca="1">N3090+(P3090-N3090)*(1-ERF((T3090-R3090)/(2*SQRT(L3090*'Input Parameters'!$E$31))))</f>
        <v>0.26098721188110707</v>
      </c>
      <c r="X3090">
        <f t="shared" ca="1" si="416"/>
        <v>1</v>
      </c>
      <c r="Y3090" s="7"/>
    </row>
    <row r="3091" spans="1:25" ht="15" customHeight="1" x14ac:dyDescent="0.3">
      <c r="A3091" s="130">
        <v>3084</v>
      </c>
      <c r="B3091" s="10">
        <f t="shared" ca="1" si="408"/>
        <v>0.63006177347098336</v>
      </c>
      <c r="C3091" s="57">
        <f ca="1">_xlfn.NORM.INV(B3091,'Input Parameters'!$E$19,'Input Parameters'!$F$19)</f>
        <v>595.35543306030172</v>
      </c>
      <c r="D3091" s="10">
        <f t="shared" ca="1" si="409"/>
        <v>0.61508978148013782</v>
      </c>
      <c r="E3091" s="59">
        <f ca="1">IF(_xlfn.NORM.INV(D3091,'Input Parameters'!$E$20,'Input Parameters'!$F$20)&lt;3500,3500,IF(_xlfn.NORM.INV(D3091,'Input Parameters'!$E$20,'Input Parameters'!$F$20)&gt;5500,5500,_xlfn.NORM.INV(D3091,'Input Parameters'!$E$20,'Input Parameters'!$F$20)))</f>
        <v>5004.8268463829572</v>
      </c>
      <c r="F3091" s="10">
        <f t="shared" ca="1" si="410"/>
        <v>0.31164858558379349</v>
      </c>
      <c r="G3091" s="61">
        <f ca="1">_xlfn.NORM.INV(F3091,'Input Parameters'!$E$21,'Input Parameters'!$F$21)</f>
        <v>280.98930328295245</v>
      </c>
      <c r="H3091" s="54">
        <f ca="1">EXP(E3091*(1/'Input Parameters'!$E$22-1/G3091))</f>
        <v>0.48184662451152377</v>
      </c>
      <c r="I3091" s="10">
        <f t="shared" ca="1" si="411"/>
        <v>0.41405114999607506</v>
      </c>
      <c r="J3091" s="29">
        <f ca="1">_xlfn.BETA.INV(I3091,'Input Parameters'!$L$24,'Input Parameters'!$M$24,'Input Parameters'!$J$24,'Input Parameters'!$K$24)</f>
        <v>0.57185732028164726</v>
      </c>
      <c r="K3091" s="156">
        <f ca="1">('Input Parameters'!$E$25/'Input Parameters'!$E$31)^$J3091</f>
        <v>1.6535498583928988E-2</v>
      </c>
      <c r="L3091" s="66">
        <f ca="1">$H3091*$C3091*'Input Parameters'!$E$23*K3091</f>
        <v>4.7435385747553642</v>
      </c>
      <c r="M3091" s="23">
        <f t="shared" ca="1" si="412"/>
        <v>0.49078365008024039</v>
      </c>
      <c r="N3091" s="15">
        <f ca="1">_xlfn.NORM.INV(M3091,'Input Parameters'!$E$26,'Input Parameters'!$F$26)</f>
        <v>3.3514815609314678E-2</v>
      </c>
      <c r="O3091" s="8">
        <f t="shared" ca="1" si="413"/>
        <v>0.60779091167268984</v>
      </c>
      <c r="P3091" s="29">
        <f ca="1">_xlfn.LOGNORM.INV(O3091,'Input Parameters'!$H$27,'Input Parameters'!$I$27)</f>
        <v>1.6067933467485167</v>
      </c>
      <c r="Q3091" s="10"/>
      <c r="R3091" s="15">
        <f>'Input Parameters'!$E$28</f>
        <v>12.7</v>
      </c>
      <c r="S3091" s="10">
        <f t="shared" ca="1" si="414"/>
        <v>0.3697424003636105</v>
      </c>
      <c r="T3091" s="25">
        <f ca="1">_xlfn.LOGNORM.INV(S3091,'Input Parameters'!$H$29,'Input Parameters'!$I$29)</f>
        <v>56.097833601163678</v>
      </c>
      <c r="U3091" s="10">
        <f t="shared" ca="1" si="415"/>
        <v>0.66402925013256442</v>
      </c>
      <c r="V3091" s="29">
        <f ca="1">IF('Input Parameters'!$D$30="Beta",_xlfn.BETA.INV(U3091,'Input Parameters'!$L$30,'Input Parameters'!$M$30,'Input Parameters'!$J$30,'Input Parameters'!$K$30),IF('Input Parameters'!$D$30="LogNorm",_xlfn.LOGNORM.INV(U3091,'Input Parameters'!$H$30,'Input Parameters'!$I$30)))</f>
        <v>1.1808165984327981</v>
      </c>
      <c r="W3091" s="2">
        <f ca="1">N3091+(P3091-N3091)*(1-ERF((T3091-R3091)/(2*SQRT(L3091*'Input Parameters'!$E$31))))</f>
        <v>0.28342059936620262</v>
      </c>
      <c r="X3091">
        <f t="shared" ca="1" si="416"/>
        <v>1</v>
      </c>
      <c r="Y3091" s="7"/>
    </row>
    <row r="3092" spans="1:25" ht="15" customHeight="1" x14ac:dyDescent="0.3">
      <c r="A3092" s="130">
        <v>3085</v>
      </c>
      <c r="B3092" s="10">
        <f t="shared" ca="1" si="408"/>
        <v>0.49722329515395292</v>
      </c>
      <c r="C3092" s="57">
        <f ca="1">_xlfn.NORM.INV(B3092,'Input Parameters'!$E$19,'Input Parameters'!$F$19)</f>
        <v>566.71186115019145</v>
      </c>
      <c r="D3092" s="10">
        <f t="shared" ca="1" si="409"/>
        <v>0.27636403181653579</v>
      </c>
      <c r="E3092" s="59">
        <f ca="1">IF(_xlfn.NORM.INV(D3092,'Input Parameters'!$E$20,'Input Parameters'!$F$20)&lt;3500,3500,IF(_xlfn.NORM.INV(D3092,'Input Parameters'!$E$20,'Input Parameters'!$F$20)&gt;5500,5500,_xlfn.NORM.INV(D3092,'Input Parameters'!$E$20,'Input Parameters'!$F$20)))</f>
        <v>4384.425989489222</v>
      </c>
      <c r="F3092" s="10">
        <f t="shared" ca="1" si="410"/>
        <v>0.55363568385548956</v>
      </c>
      <c r="G3092" s="61">
        <f ca="1">_xlfn.NORM.INV(F3092,'Input Parameters'!$E$21,'Input Parameters'!$F$21)</f>
        <v>285.90993929419705</v>
      </c>
      <c r="H3092" s="54">
        <f ca="1">EXP(E3092*(1/'Input Parameters'!$E$22-1/G3092))</f>
        <v>0.68998975692619879</v>
      </c>
      <c r="I3092" s="10">
        <f t="shared" ca="1" si="411"/>
        <v>8.8447569724597996E-2</v>
      </c>
      <c r="J3092" s="29">
        <f ca="1">_xlfn.BETA.INV(I3092,'Input Parameters'!$L$24,'Input Parameters'!$M$24,'Input Parameters'!$J$24,'Input Parameters'!$K$24)</f>
        <v>0.38630460904286718</v>
      </c>
      <c r="K3092" s="156">
        <f ca="1">('Input Parameters'!$E$25/'Input Parameters'!$E$31)^$J3092</f>
        <v>6.2588448296175866E-2</v>
      </c>
      <c r="L3092" s="66">
        <f ca="1">$H3092*$C3092*'Input Parameters'!$E$23*K3092</f>
        <v>24.47367173620097</v>
      </c>
      <c r="M3092" s="23">
        <f t="shared" ca="1" si="412"/>
        <v>0.57654528568697772</v>
      </c>
      <c r="N3092" s="15">
        <f ca="1">_xlfn.NORM.INV(M3092,'Input Parameters'!$E$26,'Input Parameters'!$F$26)</f>
        <v>3.805432837806684E-2</v>
      </c>
      <c r="O3092" s="8">
        <f t="shared" ca="1" si="413"/>
        <v>0.12092279575338616</v>
      </c>
      <c r="P3092" s="29">
        <f ca="1">_xlfn.LOGNORM.INV(O3092,'Input Parameters'!$H$27,'Input Parameters'!$I$27)</f>
        <v>0.84825009083983072</v>
      </c>
      <c r="Q3092" s="10"/>
      <c r="R3092" s="15">
        <f>'Input Parameters'!$E$28</f>
        <v>12.7</v>
      </c>
      <c r="S3092" s="10">
        <f t="shared" ca="1" si="414"/>
        <v>0.15059633109630344</v>
      </c>
      <c r="T3092" s="25">
        <f ca="1">_xlfn.LOGNORM.INV(S3092,'Input Parameters'!$H$29,'Input Parameters'!$I$29)</f>
        <v>51.850007884113396</v>
      </c>
      <c r="U3092" s="10">
        <f t="shared" ca="1" si="415"/>
        <v>0.91862536377097193</v>
      </c>
      <c r="V3092" s="29">
        <f ca="1">IF('Input Parameters'!$D$30="Beta",_xlfn.BETA.INV(U3092,'Input Parameters'!$L$30,'Input Parameters'!$M$30,'Input Parameters'!$J$30,'Input Parameters'!$K$30),IF('Input Parameters'!$D$30="LogNorm",_xlfn.LOGNORM.INV(U3092,'Input Parameters'!$H$30,'Input Parameters'!$I$30)))</f>
        <v>1.732677355549791</v>
      </c>
      <c r="W3092" s="2">
        <f ca="1">N3092+(P3092-N3092)*(1-ERF((T3092-R3092)/(2*SQRT(L3092*'Input Parameters'!$E$31))))</f>
        <v>0.50453382394851898</v>
      </c>
      <c r="X3092">
        <f t="shared" ca="1" si="416"/>
        <v>1</v>
      </c>
      <c r="Y3092" s="7"/>
    </row>
    <row r="3093" spans="1:25" ht="15" customHeight="1" x14ac:dyDescent="0.3">
      <c r="A3093" s="130">
        <v>3086</v>
      </c>
      <c r="B3093" s="10">
        <f t="shared" ca="1" si="408"/>
        <v>0.15170063969475267</v>
      </c>
      <c r="C3093" s="57">
        <f ca="1">_xlfn.NORM.INV(B3093,'Input Parameters'!$E$19,'Input Parameters'!$F$19)</f>
        <v>480.33540161628906</v>
      </c>
      <c r="D3093" s="10">
        <f t="shared" ca="1" si="409"/>
        <v>0.3600528512163329</v>
      </c>
      <c r="E3093" s="59">
        <f ca="1">IF(_xlfn.NORM.INV(D3093,'Input Parameters'!$E$20,'Input Parameters'!$F$20)&lt;3500,3500,IF(_xlfn.NORM.INV(D3093,'Input Parameters'!$E$20,'Input Parameters'!$F$20)&gt;5500,5500,_xlfn.NORM.INV(D3093,'Input Parameters'!$E$20,'Input Parameters'!$F$20)))</f>
        <v>4549.1777304949655</v>
      </c>
      <c r="F3093" s="10">
        <f t="shared" ca="1" si="410"/>
        <v>0.99992110977649118</v>
      </c>
      <c r="G3093" s="61">
        <f ca="1">_xlfn.NORM.INV(F3093,'Input Parameters'!$E$21,'Input Parameters'!$F$21)</f>
        <v>314.54895299077066</v>
      </c>
      <c r="H3093" s="54">
        <f ca="1">EXP(E3093*(1/'Input Parameters'!$E$22-1/G3093))</f>
        <v>2.8969572050906831</v>
      </c>
      <c r="I3093" s="10">
        <f t="shared" ca="1" si="411"/>
        <v>0.19286280575990111</v>
      </c>
      <c r="J3093" s="29">
        <f ca="1">_xlfn.BETA.INV(I3093,'Input Parameters'!$L$24,'Input Parameters'!$M$24,'Input Parameters'!$J$24,'Input Parameters'!$K$24)</f>
        <v>0.46441988983335059</v>
      </c>
      <c r="K3093" s="156">
        <f ca="1">('Input Parameters'!$E$25/'Input Parameters'!$E$31)^$J3093</f>
        <v>3.5738088833928476E-2</v>
      </c>
      <c r="L3093" s="66">
        <f ca="1">$H3093*$C3093*'Input Parameters'!$E$23*K3093</f>
        <v>49.729947397131454</v>
      </c>
      <c r="M3093" s="23">
        <f t="shared" ca="1" si="412"/>
        <v>0.48556744686068221</v>
      </c>
      <c r="N3093" s="15">
        <f ca="1">_xlfn.NORM.INV(M3093,'Input Parameters'!$E$26,'Input Parameters'!$F$26)</f>
        <v>3.3240116245683106E-2</v>
      </c>
      <c r="O3093" s="8">
        <f t="shared" ca="1" si="413"/>
        <v>0.15946219340820023</v>
      </c>
      <c r="P3093" s="29">
        <f ca="1">_xlfn.LOGNORM.INV(O3093,'Input Parameters'!$H$27,'Input Parameters'!$I$27)</f>
        <v>0.9160117153088787</v>
      </c>
      <c r="Q3093" s="10"/>
      <c r="R3093" s="15">
        <f>'Input Parameters'!$E$28</f>
        <v>12.7</v>
      </c>
      <c r="S3093" s="10">
        <f t="shared" ca="1" si="414"/>
        <v>0.90576889211190692</v>
      </c>
      <c r="T3093" s="25">
        <f ca="1">_xlfn.LOGNORM.INV(S3093,'Input Parameters'!$H$29,'Input Parameters'!$I$29)</f>
        <v>67.497280404403583</v>
      </c>
      <c r="U3093" s="10">
        <f t="shared" ca="1" si="415"/>
        <v>0.90793473746863484</v>
      </c>
      <c r="V3093" s="29">
        <f ca="1">IF('Input Parameters'!$D$30="Beta",_xlfn.BETA.INV(U3093,'Input Parameters'!$L$30,'Input Parameters'!$M$30,'Input Parameters'!$J$30,'Input Parameters'!$K$30),IF('Input Parameters'!$D$30="LogNorm",_xlfn.LOGNORM.INV(U3093,'Input Parameters'!$H$30,'Input Parameters'!$I$30)))</f>
        <v>1.6870048059776028</v>
      </c>
      <c r="W3093" s="2">
        <f ca="1">N3093+(P3093-N3093)*(1-ERF((T3093-R3093)/(2*SQRT(L3093*'Input Parameters'!$E$31))))</f>
        <v>0.54762295321308019</v>
      </c>
      <c r="X3093">
        <f t="shared" ca="1" si="416"/>
        <v>1</v>
      </c>
      <c r="Y3093" s="7"/>
    </row>
    <row r="3094" spans="1:25" ht="15" customHeight="1" x14ac:dyDescent="0.3">
      <c r="A3094" s="130">
        <v>3087</v>
      </c>
      <c r="B3094" s="10">
        <f t="shared" ca="1" si="408"/>
        <v>2.1559334182862377E-3</v>
      </c>
      <c r="C3094" s="57">
        <f ca="1">_xlfn.NORM.INV(B3094,'Input Parameters'!$E$19,'Input Parameters'!$F$19)</f>
        <v>326.10348914558494</v>
      </c>
      <c r="D3094" s="10">
        <f t="shared" ca="1" si="409"/>
        <v>0.49909712090464131</v>
      </c>
      <c r="E3094" s="59">
        <f ca="1">IF(_xlfn.NORM.INV(D3094,'Input Parameters'!$E$20,'Input Parameters'!$F$20)&lt;3500,3500,IF(_xlfn.NORM.INV(D3094,'Input Parameters'!$E$20,'Input Parameters'!$F$20)&gt;5500,5500,_xlfn.NORM.INV(D3094,'Input Parameters'!$E$20,'Input Parameters'!$F$20)))</f>
        <v>4798.4157710592972</v>
      </c>
      <c r="F3094" s="10">
        <f t="shared" ca="1" si="410"/>
        <v>0.77938028196160403</v>
      </c>
      <c r="G3094" s="61">
        <f ca="1">_xlfn.NORM.INV(F3094,'Input Parameters'!$E$21,'Input Parameters'!$F$21)</f>
        <v>290.90300110585628</v>
      </c>
      <c r="H3094" s="54">
        <f ca="1">EXP(E3094*(1/'Input Parameters'!$E$22-1/G3094))</f>
        <v>0.88864817339897673</v>
      </c>
      <c r="I3094" s="10">
        <f t="shared" ca="1" si="411"/>
        <v>0.3230975368531307</v>
      </c>
      <c r="J3094" s="29">
        <f ca="1">_xlfn.BETA.INV(I3094,'Input Parameters'!$L$24,'Input Parameters'!$M$24,'Input Parameters'!$J$24,'Input Parameters'!$K$24)</f>
        <v>0.53197983072475208</v>
      </c>
      <c r="K3094" s="156">
        <f ca="1">('Input Parameters'!$E$25/'Input Parameters'!$E$31)^$J3094</f>
        <v>2.2011665740966736E-2</v>
      </c>
      <c r="L3094" s="66">
        <f ca="1">$H3094*$C3094*'Input Parameters'!$E$23*K3094</f>
        <v>6.3787885691915269</v>
      </c>
      <c r="M3094" s="23">
        <f t="shared" ca="1" si="412"/>
        <v>0.26133260228382926</v>
      </c>
      <c r="N3094" s="15">
        <f ca="1">_xlfn.NORM.INV(M3094,'Input Parameters'!$E$26,'Input Parameters'!$F$26)</f>
        <v>2.0575908032881396E-2</v>
      </c>
      <c r="O3094" s="8">
        <f t="shared" ca="1" si="413"/>
        <v>0.64697222376009778</v>
      </c>
      <c r="P3094" s="29">
        <f ca="1">_xlfn.LOGNORM.INV(O3094,'Input Parameters'!$H$27,'Input Parameters'!$I$27)</f>
        <v>1.6821472529243964</v>
      </c>
      <c r="Q3094" s="10"/>
      <c r="R3094" s="15">
        <f>'Input Parameters'!$E$28</f>
        <v>12.7</v>
      </c>
      <c r="S3094" s="10">
        <f t="shared" ca="1" si="414"/>
        <v>0.21492421220380376</v>
      </c>
      <c r="T3094" s="25">
        <f ca="1">_xlfn.LOGNORM.INV(S3094,'Input Parameters'!$H$29,'Input Parameters'!$I$29)</f>
        <v>53.292617998574507</v>
      </c>
      <c r="U3094" s="10">
        <f t="shared" ca="1" si="415"/>
        <v>0.18790814938877354</v>
      </c>
      <c r="V3094" s="29">
        <f ca="1">IF('Input Parameters'!$D$30="Beta",_xlfn.BETA.INV(U3094,'Input Parameters'!$L$30,'Input Parameters'!$M$30,'Input Parameters'!$J$30,'Input Parameters'!$K$30),IF('Input Parameters'!$D$30="LogNorm",_xlfn.LOGNORM.INV(U3094,'Input Parameters'!$H$30,'Input Parameters'!$I$30)))</f>
        <v>0.70466127462613892</v>
      </c>
      <c r="W3094" s="2">
        <f ca="1">N3094+(P3094-N3094)*(1-ERF((T3094-R3094)/(2*SQRT(L3094*'Input Parameters'!$E$31))))</f>
        <v>0.44553018714351972</v>
      </c>
      <c r="X3094">
        <f t="shared" ca="1" si="416"/>
        <v>1</v>
      </c>
      <c r="Y3094" s="7"/>
    </row>
    <row r="3095" spans="1:25" ht="15" customHeight="1" x14ac:dyDescent="0.3">
      <c r="A3095" s="130">
        <v>3088</v>
      </c>
      <c r="B3095" s="10">
        <f t="shared" ca="1" si="408"/>
        <v>0.46891623623353562</v>
      </c>
      <c r="C3095" s="57">
        <f ca="1">_xlfn.NORM.INV(B3095,'Input Parameters'!$E$19,'Input Parameters'!$F$19)</f>
        <v>560.70946947035532</v>
      </c>
      <c r="D3095" s="10">
        <f t="shared" ca="1" si="409"/>
        <v>0.16916198862085952</v>
      </c>
      <c r="E3095" s="59">
        <f ca="1">IF(_xlfn.NORM.INV(D3095,'Input Parameters'!$E$20,'Input Parameters'!$F$20)&lt;3500,3500,IF(_xlfn.NORM.INV(D3095,'Input Parameters'!$E$20,'Input Parameters'!$F$20)&gt;5500,5500,_xlfn.NORM.INV(D3095,'Input Parameters'!$E$20,'Input Parameters'!$F$20)))</f>
        <v>4129.7625303844334</v>
      </c>
      <c r="F3095" s="10">
        <f t="shared" ca="1" si="410"/>
        <v>0.26056091988275021</v>
      </c>
      <c r="G3095" s="61">
        <f ca="1">_xlfn.NORM.INV(F3095,'Input Parameters'!$E$21,'Input Parameters'!$F$21)</f>
        <v>279.80688974476453</v>
      </c>
      <c r="H3095" s="54">
        <f ca="1">EXP(E3095*(1/'Input Parameters'!$E$22-1/G3095))</f>
        <v>0.51449037125467934</v>
      </c>
      <c r="I3095" s="10">
        <f t="shared" ca="1" si="411"/>
        <v>0.17963118009530954</v>
      </c>
      <c r="J3095" s="29">
        <f ca="1">_xlfn.BETA.INV(I3095,'Input Parameters'!$L$24,'Input Parameters'!$M$24,'Input Parameters'!$J$24,'Input Parameters'!$K$24)</f>
        <v>0.45630147409268207</v>
      </c>
      <c r="K3095" s="156">
        <f ca="1">('Input Parameters'!$E$25/'Input Parameters'!$E$31)^$J3095</f>
        <v>3.7881197353213714E-2</v>
      </c>
      <c r="L3095" s="66">
        <f ca="1">$H3095*$C3095*'Input Parameters'!$E$23*K3095</f>
        <v>10.927953535555229</v>
      </c>
      <c r="M3095" s="23">
        <f t="shared" ca="1" si="412"/>
        <v>0.75671861174628308</v>
      </c>
      <c r="N3095" s="15">
        <f ca="1">_xlfn.NORM.INV(M3095,'Input Parameters'!$E$26,'Input Parameters'!$F$26)</f>
        <v>4.8611508734574836E-2</v>
      </c>
      <c r="O3095" s="8">
        <f t="shared" ca="1" si="413"/>
        <v>0.83110099333288201</v>
      </c>
      <c r="P3095" s="29">
        <f ca="1">_xlfn.LOGNORM.INV(O3095,'Input Parameters'!$H$27,'Input Parameters'!$I$27)</f>
        <v>2.1755334931631261</v>
      </c>
      <c r="Q3095" s="10"/>
      <c r="R3095" s="15">
        <f>'Input Parameters'!$E$28</f>
        <v>12.7</v>
      </c>
      <c r="S3095" s="10">
        <f t="shared" ca="1" si="414"/>
        <v>0.68872670979997841</v>
      </c>
      <c r="T3095" s="25">
        <f ca="1">_xlfn.LOGNORM.INV(S3095,'Input Parameters'!$H$29,'Input Parameters'!$I$29)</f>
        <v>61.540650023655097</v>
      </c>
      <c r="U3095" s="10">
        <f t="shared" ca="1" si="415"/>
        <v>0.1132598337188121</v>
      </c>
      <c r="V3095" s="29">
        <f ca="1">IF('Input Parameters'!$D$30="Beta",_xlfn.BETA.INV(U3095,'Input Parameters'!$L$30,'Input Parameters'!$M$30,'Input Parameters'!$J$30,'Input Parameters'!$K$30),IF('Input Parameters'!$D$30="LogNorm",_xlfn.LOGNORM.INV(U3095,'Input Parameters'!$H$30,'Input Parameters'!$I$30)))</f>
        <v>0.62020566072433714</v>
      </c>
      <c r="W3095" s="2">
        <f ca="1">N3095+(P3095-N3095)*(1-ERF((T3095-R3095)/(2*SQRT(L3095*'Input Parameters'!$E$31))))</f>
        <v>0.67851139465826582</v>
      </c>
      <c r="X3095">
        <f t="shared" ca="1" si="416"/>
        <v>0</v>
      </c>
      <c r="Y3095" s="7"/>
    </row>
    <row r="3096" spans="1:25" ht="15" customHeight="1" x14ac:dyDescent="0.3">
      <c r="A3096" s="130">
        <v>3089</v>
      </c>
      <c r="B3096" s="10">
        <f t="shared" ca="1" si="408"/>
        <v>0.93195095876149159</v>
      </c>
      <c r="C3096" s="57">
        <f ca="1">_xlfn.NORM.INV(B3096,'Input Parameters'!$E$19,'Input Parameters'!$F$19)</f>
        <v>693.24555642716325</v>
      </c>
      <c r="D3096" s="10">
        <f t="shared" ca="1" si="409"/>
        <v>0.17105341119970419</v>
      </c>
      <c r="E3096" s="59">
        <f ca="1">IF(_xlfn.NORM.INV(D3096,'Input Parameters'!$E$20,'Input Parameters'!$F$20)&lt;3500,3500,IF(_xlfn.NORM.INV(D3096,'Input Parameters'!$E$20,'Input Parameters'!$F$20)&gt;5500,5500,_xlfn.NORM.INV(D3096,'Input Parameters'!$E$20,'Input Parameters'!$F$20)))</f>
        <v>4134.9925191181192</v>
      </c>
      <c r="F3096" s="10">
        <f t="shared" ca="1" si="410"/>
        <v>0.12462582289014268</v>
      </c>
      <c r="G3096" s="61">
        <f ca="1">_xlfn.NORM.INV(F3096,'Input Parameters'!$E$21,'Input Parameters'!$F$21)</f>
        <v>275.79395189150051</v>
      </c>
      <c r="H3096" s="54">
        <f ca="1">EXP(E3096*(1/'Input Parameters'!$E$22-1/G3096))</f>
        <v>0.41459730582286158</v>
      </c>
      <c r="I3096" s="10">
        <f t="shared" ca="1" si="411"/>
        <v>0.18934110793615488</v>
      </c>
      <c r="J3096" s="29">
        <f ca="1">_xlfn.BETA.INV(I3096,'Input Parameters'!$L$24,'Input Parameters'!$M$24,'Input Parameters'!$J$24,'Input Parameters'!$K$24)</f>
        <v>0.46229168336896542</v>
      </c>
      <c r="K3096" s="156">
        <f ca="1">('Input Parameters'!$E$25/'Input Parameters'!$E$31)^$J3096</f>
        <v>3.6287880855499617E-2</v>
      </c>
      <c r="L3096" s="66">
        <f ca="1">$H3096*$C3096*'Input Parameters'!$E$23*K3096</f>
        <v>10.429780703729271</v>
      </c>
      <c r="M3096" s="23">
        <f t="shared" ca="1" si="412"/>
        <v>0.93153689748903634</v>
      </c>
      <c r="N3096" s="15">
        <f ca="1">_xlfn.NORM.INV(M3096,'Input Parameters'!$E$26,'Input Parameters'!$F$26)</f>
        <v>6.5234046924239342E-2</v>
      </c>
      <c r="O3096" s="8">
        <f t="shared" ca="1" si="413"/>
        <v>0.62198023739604469</v>
      </c>
      <c r="P3096" s="29">
        <f ca="1">_xlfn.LOGNORM.INV(O3096,'Input Parameters'!$H$27,'Input Parameters'!$I$27)</f>
        <v>1.633398276172864</v>
      </c>
      <c r="Q3096" s="10"/>
      <c r="R3096" s="15">
        <f>'Input Parameters'!$E$28</f>
        <v>12.7</v>
      </c>
      <c r="S3096" s="10">
        <f t="shared" ca="1" si="414"/>
        <v>0.43650711049952384</v>
      </c>
      <c r="T3096" s="25">
        <f ca="1">_xlfn.LOGNORM.INV(S3096,'Input Parameters'!$H$29,'Input Parameters'!$I$29)</f>
        <v>57.196191435892018</v>
      </c>
      <c r="U3096" s="10">
        <f t="shared" ca="1" si="415"/>
        <v>0.85627083175686725</v>
      </c>
      <c r="V3096" s="29">
        <f ca="1">IF('Input Parameters'!$D$30="Beta",_xlfn.BETA.INV(U3096,'Input Parameters'!$L$30,'Input Parameters'!$M$30,'Input Parameters'!$J$30,'Input Parameters'!$K$30),IF('Input Parameters'!$D$30="LogNorm",_xlfn.LOGNORM.INV(U3096,'Input Parameters'!$H$30,'Input Parameters'!$I$30)))</f>
        <v>1.5199504821039613</v>
      </c>
      <c r="W3096" s="2">
        <f ca="1">N3096+(P3096-N3096)*(1-ERF((T3096-R3096)/(2*SQRT(L3096*'Input Parameters'!$E$31))))</f>
        <v>0.5826225532828313</v>
      </c>
      <c r="X3096">
        <f t="shared" ca="1" si="416"/>
        <v>1</v>
      </c>
      <c r="Y3096" s="7"/>
    </row>
    <row r="3097" spans="1:25" ht="15" customHeight="1" x14ac:dyDescent="0.3">
      <c r="A3097" s="130">
        <v>3090</v>
      </c>
      <c r="B3097" s="10">
        <f t="shared" ca="1" si="408"/>
        <v>0.1505257710952409</v>
      </c>
      <c r="C3097" s="57">
        <f ca="1">_xlfn.NORM.INV(B3097,'Input Parameters'!$E$19,'Input Parameters'!$F$19)</f>
        <v>479.91170322268795</v>
      </c>
      <c r="D3097" s="10">
        <f t="shared" ca="1" si="409"/>
        <v>0.88805622801805484</v>
      </c>
      <c r="E3097" s="59">
        <f ca="1">IF(_xlfn.NORM.INV(D3097,'Input Parameters'!$E$20,'Input Parameters'!$F$20)&lt;3500,3500,IF(_xlfn.NORM.INV(D3097,'Input Parameters'!$E$20,'Input Parameters'!$F$20)&gt;5500,5500,_xlfn.NORM.INV(D3097,'Input Parameters'!$E$20,'Input Parameters'!$F$20)))</f>
        <v>5500</v>
      </c>
      <c r="F3097" s="10">
        <f t="shared" ca="1" si="410"/>
        <v>2.8928753455673917E-2</v>
      </c>
      <c r="G3097" s="61">
        <f ca="1">_xlfn.NORM.INV(F3097,'Input Parameters'!$E$21,'Input Parameters'!$F$21)</f>
        <v>269.94134056556436</v>
      </c>
      <c r="H3097" s="54">
        <f ca="1">EXP(E3097*(1/'Input Parameters'!$E$22-1/G3097))</f>
        <v>0.20119797951838683</v>
      </c>
      <c r="I3097" s="10">
        <f t="shared" ca="1" si="411"/>
        <v>0.4784624122592237</v>
      </c>
      <c r="J3097" s="29">
        <f ca="1">_xlfn.BETA.INV(I3097,'Input Parameters'!$L$24,'Input Parameters'!$M$24,'Input Parameters'!$J$24,'Input Parameters'!$K$24)</f>
        <v>0.59843898744093571</v>
      </c>
      <c r="K3097" s="156">
        <f ca="1">('Input Parameters'!$E$25/'Input Parameters'!$E$31)^$J3097</f>
        <v>1.3664819921492318E-2</v>
      </c>
      <c r="L3097" s="66">
        <f ca="1">$H3097*$C3097*'Input Parameters'!$E$23*K3097</f>
        <v>1.3194376388237248</v>
      </c>
      <c r="M3097" s="23">
        <f t="shared" ca="1" si="412"/>
        <v>0.70492112875663837</v>
      </c>
      <c r="N3097" s="15">
        <f ca="1">_xlfn.NORM.INV(M3097,'Input Parameters'!$E$26,'Input Parameters'!$F$26)</f>
        <v>4.531075655412415E-2</v>
      </c>
      <c r="O3097" s="8">
        <f t="shared" ca="1" si="413"/>
        <v>0.29323311533304275</v>
      </c>
      <c r="P3097" s="29">
        <f ca="1">_xlfn.LOGNORM.INV(O3097,'Input Parameters'!$H$27,'Input Parameters'!$I$27)</f>
        <v>1.1191352134649364</v>
      </c>
      <c r="Q3097" s="10"/>
      <c r="R3097" s="15">
        <f>'Input Parameters'!$E$28</f>
        <v>12.7</v>
      </c>
      <c r="S3097" s="10">
        <f t="shared" ca="1" si="414"/>
        <v>3.5710155961819368E-2</v>
      </c>
      <c r="T3097" s="25">
        <f ca="1">_xlfn.LOGNORM.INV(S3097,'Input Parameters'!$H$29,'Input Parameters'!$I$29)</f>
        <v>47.561629541642098</v>
      </c>
      <c r="U3097" s="10">
        <f t="shared" ca="1" si="415"/>
        <v>0.51245129669561873</v>
      </c>
      <c r="V3097" s="29">
        <f ca="1">IF('Input Parameters'!$D$30="Beta",_xlfn.BETA.INV(U3097,'Input Parameters'!$L$30,'Input Parameters'!$M$30,'Input Parameters'!$J$30,'Input Parameters'!$K$30),IF('Input Parameters'!$D$30="LogNorm",_xlfn.LOGNORM.INV(U3097,'Input Parameters'!$H$30,'Input Parameters'!$I$30)))</f>
        <v>1.0115831863076146</v>
      </c>
      <c r="W3097" s="2">
        <f ca="1">N3097+(P3097-N3097)*(1-ERF((T3097-R3097)/(2*SQRT(L3097*'Input Parameters'!$E$31))))</f>
        <v>7.953312809173177E-2</v>
      </c>
      <c r="X3097">
        <f t="shared" ca="1" si="416"/>
        <v>1</v>
      </c>
      <c r="Y3097" s="7"/>
    </row>
    <row r="3098" spans="1:25" ht="15" customHeight="1" x14ac:dyDescent="0.3">
      <c r="A3098" s="130">
        <v>3091</v>
      </c>
      <c r="B3098" s="10">
        <f t="shared" ca="1" si="408"/>
        <v>0.19847033520734247</v>
      </c>
      <c r="C3098" s="57">
        <f ca="1">_xlfn.NORM.INV(B3098,'Input Parameters'!$E$19,'Input Parameters'!$F$19)</f>
        <v>495.72024486590658</v>
      </c>
      <c r="D3098" s="10">
        <f t="shared" ca="1" si="409"/>
        <v>0.89730524176159587</v>
      </c>
      <c r="E3098" s="59">
        <f ca="1">IF(_xlfn.NORM.INV(D3098,'Input Parameters'!$E$20,'Input Parameters'!$F$20)&lt;3500,3500,IF(_xlfn.NORM.INV(D3098,'Input Parameters'!$E$20,'Input Parameters'!$F$20)&gt;5500,5500,_xlfn.NORM.INV(D3098,'Input Parameters'!$E$20,'Input Parameters'!$F$20)))</f>
        <v>5500</v>
      </c>
      <c r="F3098" s="10">
        <f t="shared" ca="1" si="410"/>
        <v>0.91590723713721767</v>
      </c>
      <c r="G3098" s="61">
        <f ca="1">_xlfn.NORM.INV(F3098,'Input Parameters'!$E$21,'Input Parameters'!$F$21)</f>
        <v>295.68153220898171</v>
      </c>
      <c r="H3098" s="54">
        <f ca="1">EXP(E3098*(1/'Input Parameters'!$E$22-1/G3098))</f>
        <v>1.1855857691380425</v>
      </c>
      <c r="I3098" s="10">
        <f t="shared" ca="1" si="411"/>
        <v>0.54157409851782656</v>
      </c>
      <c r="J3098" s="29">
        <f ca="1">_xlfn.BETA.INV(I3098,'Input Parameters'!$L$24,'Input Parameters'!$M$24,'Input Parameters'!$J$24,'Input Parameters'!$K$24)</f>
        <v>0.62388839847499034</v>
      </c>
      <c r="K3098" s="156">
        <f ca="1">('Input Parameters'!$E$25/'Input Parameters'!$E$31)^$J3098</f>
        <v>1.1384605824328214E-2</v>
      </c>
      <c r="L3098" s="66">
        <f ca="1">$H3098*$C3098*'Input Parameters'!$E$23*K3098</f>
        <v>6.6909476452714181</v>
      </c>
      <c r="M3098" s="23">
        <f t="shared" ca="1" si="412"/>
        <v>0.67493489050358424</v>
      </c>
      <c r="N3098" s="15">
        <f ca="1">_xlfn.NORM.INV(M3098,'Input Parameters'!$E$26,'Input Parameters'!$F$26)</f>
        <v>4.352520719393406E-2</v>
      </c>
      <c r="O3098" s="8">
        <f t="shared" ca="1" si="413"/>
        <v>0.12969453335198389</v>
      </c>
      <c r="P3098" s="29">
        <f ca="1">_xlfn.LOGNORM.INV(O3098,'Input Parameters'!$H$27,'Input Parameters'!$I$27)</f>
        <v>0.86436925340047499</v>
      </c>
      <c r="Q3098" s="10"/>
      <c r="R3098" s="15">
        <f>'Input Parameters'!$E$28</f>
        <v>12.7</v>
      </c>
      <c r="S3098" s="10">
        <f t="shared" ca="1" si="414"/>
        <v>0.2866058264891308</v>
      </c>
      <c r="T3098" s="25">
        <f ca="1">_xlfn.LOGNORM.INV(S3098,'Input Parameters'!$H$29,'Input Parameters'!$I$29)</f>
        <v>54.66290951461125</v>
      </c>
      <c r="U3098" s="10">
        <f t="shared" ca="1" si="415"/>
        <v>0.15266216100365537</v>
      </c>
      <c r="V3098" s="29">
        <f ca="1">IF('Input Parameters'!$D$30="Beta",_xlfn.BETA.INV(U3098,'Input Parameters'!$L$30,'Input Parameters'!$M$30,'Input Parameters'!$J$30,'Input Parameters'!$K$30),IF('Input Parameters'!$D$30="LogNorm",_xlfn.LOGNORM.INV(U3098,'Input Parameters'!$H$30,'Input Parameters'!$I$30)))</f>
        <v>0.66695678509391376</v>
      </c>
      <c r="W3098" s="2">
        <f ca="1">N3098+(P3098-N3098)*(1-ERF((T3098-R3098)/(2*SQRT(L3098*'Input Parameters'!$E$31))))</f>
        <v>0.24983146404074313</v>
      </c>
      <c r="X3098">
        <f t="shared" ca="1" si="416"/>
        <v>1</v>
      </c>
      <c r="Y3098" s="7"/>
    </row>
    <row r="3099" spans="1:25" ht="15" customHeight="1" x14ac:dyDescent="0.3">
      <c r="A3099" s="130">
        <v>3092</v>
      </c>
      <c r="B3099" s="10">
        <f t="shared" ca="1" si="408"/>
        <v>1.9566263710607767E-2</v>
      </c>
      <c r="C3099" s="57">
        <f ca="1">_xlfn.NORM.INV(B3099,'Input Parameters'!$E$19,'Input Parameters'!$F$19)</f>
        <v>392.99419421522532</v>
      </c>
      <c r="D3099" s="10">
        <f t="shared" ca="1" si="409"/>
        <v>0.69651606141357214</v>
      </c>
      <c r="E3099" s="59">
        <f ca="1">IF(_xlfn.NORM.INV(D3099,'Input Parameters'!$E$20,'Input Parameters'!$F$20)&lt;3500,3500,IF(_xlfn.NORM.INV(D3099,'Input Parameters'!$E$20,'Input Parameters'!$F$20)&gt;5500,5500,_xlfn.NORM.INV(D3099,'Input Parameters'!$E$20,'Input Parameters'!$F$20)))</f>
        <v>5160.0844884534099</v>
      </c>
      <c r="F3099" s="10">
        <f t="shared" ca="1" si="410"/>
        <v>0.44365768344295675</v>
      </c>
      <c r="G3099" s="61">
        <f ca="1">_xlfn.NORM.INV(F3099,'Input Parameters'!$E$21,'Input Parameters'!$F$21)</f>
        <v>283.73622199912745</v>
      </c>
      <c r="H3099" s="54">
        <f ca="1">EXP(E3099*(1/'Input Parameters'!$E$22-1/G3099))</f>
        <v>0.56270881378928983</v>
      </c>
      <c r="I3099" s="10">
        <f t="shared" ca="1" si="411"/>
        <v>0.91198628002689075</v>
      </c>
      <c r="J3099" s="29">
        <f ca="1">_xlfn.BETA.INV(I3099,'Input Parameters'!$L$24,'Input Parameters'!$M$24,'Input Parameters'!$J$24,'Input Parameters'!$K$24)</f>
        <v>0.80128152403277497</v>
      </c>
      <c r="K3099" s="156">
        <f ca="1">('Input Parameters'!$E$25/'Input Parameters'!$E$31)^$J3099</f>
        <v>3.1890530526056293E-3</v>
      </c>
      <c r="L3099" s="66">
        <f ca="1">$H3099*$C3099*'Input Parameters'!$E$23*K3099</f>
        <v>0.70523132778599529</v>
      </c>
      <c r="M3099" s="23">
        <f t="shared" ca="1" si="412"/>
        <v>0.67956124838268284</v>
      </c>
      <c r="N3099" s="15">
        <f ca="1">_xlfn.NORM.INV(M3099,'Input Parameters'!$E$26,'Input Parameters'!$F$26)</f>
        <v>4.3795917338079138E-2</v>
      </c>
      <c r="O3099" s="8">
        <f t="shared" ca="1" si="413"/>
        <v>0.2712414386644969</v>
      </c>
      <c r="P3099" s="29">
        <f ca="1">_xlfn.LOGNORM.INV(O3099,'Input Parameters'!$H$27,'Input Parameters'!$I$27)</f>
        <v>1.0873634216208552</v>
      </c>
      <c r="Q3099" s="10"/>
      <c r="R3099" s="15">
        <f>'Input Parameters'!$E$28</f>
        <v>12.7</v>
      </c>
      <c r="S3099" s="10">
        <f t="shared" ca="1" si="414"/>
        <v>0.69388955508175232</v>
      </c>
      <c r="T3099" s="25">
        <f ca="1">_xlfn.LOGNORM.INV(S3099,'Input Parameters'!$H$29,'Input Parameters'!$I$29)</f>
        <v>61.642034719708526</v>
      </c>
      <c r="U3099" s="10">
        <f t="shared" ca="1" si="415"/>
        <v>0.66369750264903704</v>
      </c>
      <c r="V3099" s="29">
        <f ca="1">IF('Input Parameters'!$D$30="Beta",_xlfn.BETA.INV(U3099,'Input Parameters'!$L$30,'Input Parameters'!$M$30,'Input Parameters'!$J$30,'Input Parameters'!$K$30),IF('Input Parameters'!$D$30="LogNorm",_xlfn.LOGNORM.INV(U3099,'Input Parameters'!$H$30,'Input Parameters'!$I$30)))</f>
        <v>1.1803932102406498</v>
      </c>
      <c r="W3099" s="2">
        <f ca="1">N3099+(P3099-N3099)*(1-ERF((T3099-R3099)/(2*SQRT(L3099*'Input Parameters'!$E$31))))</f>
        <v>4.3835286237454432E-2</v>
      </c>
      <c r="X3099">
        <f t="shared" ca="1" si="416"/>
        <v>1</v>
      </c>
      <c r="Y3099" s="7"/>
    </row>
    <row r="3100" spans="1:25" ht="15" customHeight="1" x14ac:dyDescent="0.3">
      <c r="A3100" s="130">
        <v>3093</v>
      </c>
      <c r="B3100" s="10">
        <f t="shared" ca="1" si="408"/>
        <v>0.22210751305824217</v>
      </c>
      <c r="C3100" s="57">
        <f ca="1">_xlfn.NORM.INV(B3100,'Input Parameters'!$E$19,'Input Parameters'!$F$19)</f>
        <v>502.64947946941118</v>
      </c>
      <c r="D3100" s="10">
        <f t="shared" ca="1" si="409"/>
        <v>0.68586009805126524</v>
      </c>
      <c r="E3100" s="59">
        <f ca="1">IF(_xlfn.NORM.INV(D3100,'Input Parameters'!$E$20,'Input Parameters'!$F$20)&lt;3500,3500,IF(_xlfn.NORM.INV(D3100,'Input Parameters'!$E$20,'Input Parameters'!$F$20)&gt;5500,5500,_xlfn.NORM.INV(D3100,'Input Parameters'!$E$20,'Input Parameters'!$F$20)))</f>
        <v>5138.9046200070061</v>
      </c>
      <c r="F3100" s="10">
        <f t="shared" ca="1" si="410"/>
        <v>0.38067007726697311</v>
      </c>
      <c r="G3100" s="61">
        <f ca="1">_xlfn.NORM.INV(F3100,'Input Parameters'!$E$21,'Input Parameters'!$F$21)</f>
        <v>282.46274981309136</v>
      </c>
      <c r="H3100" s="54">
        <f ca="1">EXP(E3100*(1/'Input Parameters'!$E$22-1/G3100))</f>
        <v>0.5198119661434123</v>
      </c>
      <c r="I3100" s="10">
        <f t="shared" ca="1" si="411"/>
        <v>0.73966163893727499</v>
      </c>
      <c r="J3100" s="29">
        <f ca="1">_xlfn.BETA.INV(I3100,'Input Parameters'!$L$24,'Input Parameters'!$M$24,'Input Parameters'!$J$24,'Input Parameters'!$K$24)</f>
        <v>0.70628273442511613</v>
      </c>
      <c r="K3100" s="156">
        <f ca="1">('Input Parameters'!$E$25/'Input Parameters'!$E$31)^$J3100</f>
        <v>6.3041136159029156E-3</v>
      </c>
      <c r="L3100" s="66">
        <f ca="1">$H3100*$C3100*'Input Parameters'!$E$23*K3100</f>
        <v>1.6471590682700457</v>
      </c>
      <c r="M3100" s="23">
        <f t="shared" ca="1" si="412"/>
        <v>0.20872575462013598</v>
      </c>
      <c r="N3100" s="15">
        <f ca="1">_xlfn.NORM.INV(M3100,'Input Parameters'!$E$26,'Input Parameters'!$F$26)</f>
        <v>1.6972138754001699E-2</v>
      </c>
      <c r="O3100" s="8">
        <f t="shared" ca="1" si="413"/>
        <v>2.583671494860218E-2</v>
      </c>
      <c r="P3100" s="29">
        <f ca="1">_xlfn.LOGNORM.INV(O3100,'Input Parameters'!$H$27,'Input Parameters'!$I$27)</f>
        <v>0.60190781028746154</v>
      </c>
      <c r="Q3100" s="10"/>
      <c r="R3100" s="15">
        <f>'Input Parameters'!$E$28</f>
        <v>12.7</v>
      </c>
      <c r="S3100" s="10">
        <f t="shared" ca="1" si="414"/>
        <v>3.3104711107508678E-2</v>
      </c>
      <c r="T3100" s="25">
        <f ca="1">_xlfn.LOGNORM.INV(S3100,'Input Parameters'!$H$29,'Input Parameters'!$I$29)</f>
        <v>47.379315045877938</v>
      </c>
      <c r="U3100" s="10">
        <f t="shared" ca="1" si="415"/>
        <v>0.87549940559543915</v>
      </c>
      <c r="V3100" s="29">
        <f ca="1">IF('Input Parameters'!$D$30="Beta",_xlfn.BETA.INV(U3100,'Input Parameters'!$L$30,'Input Parameters'!$M$30,'Input Parameters'!$J$30,'Input Parameters'!$K$30),IF('Input Parameters'!$D$30="LogNorm",_xlfn.LOGNORM.INV(U3100,'Input Parameters'!$H$30,'Input Parameters'!$I$30)))</f>
        <v>1.5742833049933624</v>
      </c>
      <c r="W3100" s="2">
        <f ca="1">N3100+(P3100-N3100)*(1-ERF((T3100-R3100)/(2*SQRT(L3100*'Input Parameters'!$E$31))))</f>
        <v>4.9755348797314525E-2</v>
      </c>
      <c r="X3100">
        <f t="shared" ca="1" si="416"/>
        <v>1</v>
      </c>
      <c r="Y3100" s="7"/>
    </row>
    <row r="3101" spans="1:25" ht="15" customHeight="1" x14ac:dyDescent="0.3">
      <c r="A3101" s="130">
        <v>3094</v>
      </c>
      <c r="B3101" s="10">
        <f t="shared" ca="1" si="408"/>
        <v>0.58332163379876623</v>
      </c>
      <c r="C3101" s="57">
        <f ca="1">_xlfn.NORM.INV(B3101,'Input Parameters'!$E$19,'Input Parameters'!$F$19)</f>
        <v>585.07866576580466</v>
      </c>
      <c r="D3101" s="10">
        <f t="shared" ca="1" si="409"/>
        <v>7.4178941983631064E-2</v>
      </c>
      <c r="E3101" s="59">
        <f ca="1">IF(_xlfn.NORM.INV(D3101,'Input Parameters'!$E$20,'Input Parameters'!$F$20)&lt;3500,3500,IF(_xlfn.NORM.INV(D3101,'Input Parameters'!$E$20,'Input Parameters'!$F$20)&gt;5500,5500,_xlfn.NORM.INV(D3101,'Input Parameters'!$E$20,'Input Parameters'!$F$20)))</f>
        <v>3788.2507209136465</v>
      </c>
      <c r="F3101" s="10">
        <f t="shared" ca="1" si="410"/>
        <v>0.97680700674501952</v>
      </c>
      <c r="G3101" s="61">
        <f ca="1">_xlfn.NORM.INV(F3101,'Input Parameters'!$E$21,'Input Parameters'!$F$21)</f>
        <v>300.50605070480816</v>
      </c>
      <c r="H3101" s="54">
        <f ca="1">EXP(E3101*(1/'Input Parameters'!$E$22-1/G3101))</f>
        <v>1.3811902072058739</v>
      </c>
      <c r="I3101" s="10">
        <f t="shared" ca="1" si="411"/>
        <v>0.76982491476106096</v>
      </c>
      <c r="J3101" s="29">
        <f ca="1">_xlfn.BETA.INV(I3101,'Input Parameters'!$L$24,'Input Parameters'!$M$24,'Input Parameters'!$J$24,'Input Parameters'!$K$24)</f>
        <v>0.72014691249457241</v>
      </c>
      <c r="K3101" s="156">
        <f ca="1">('Input Parameters'!$E$25/'Input Parameters'!$E$31)^$J3101</f>
        <v>5.7073055643652179E-3</v>
      </c>
      <c r="L3101" s="66">
        <f ca="1">$H3101*$C3101*'Input Parameters'!$E$23*K3101</f>
        <v>4.6121017270578211</v>
      </c>
      <c r="M3101" s="23">
        <f t="shared" ca="1" si="412"/>
        <v>0.76152597193049221</v>
      </c>
      <c r="N3101" s="15">
        <f ca="1">_xlfn.NORM.INV(M3101,'Input Parameters'!$E$26,'Input Parameters'!$F$26)</f>
        <v>4.8935615278582804E-2</v>
      </c>
      <c r="O3101" s="8">
        <f t="shared" ca="1" si="413"/>
        <v>8.3072334205253617E-2</v>
      </c>
      <c r="P3101" s="29">
        <f ca="1">_xlfn.LOGNORM.INV(O3101,'Input Parameters'!$H$27,'Input Parameters'!$I$27)</f>
        <v>0.77151906538516257</v>
      </c>
      <c r="Q3101" s="10"/>
      <c r="R3101" s="15">
        <f>'Input Parameters'!$E$28</f>
        <v>12.7</v>
      </c>
      <c r="S3101" s="10">
        <f t="shared" ca="1" si="414"/>
        <v>0.79352975654719426</v>
      </c>
      <c r="T3101" s="25">
        <f ca="1">_xlfn.LOGNORM.INV(S3101,'Input Parameters'!$H$29,'Input Parameters'!$I$29)</f>
        <v>63.838313084090998</v>
      </c>
      <c r="U3101" s="10">
        <f t="shared" ca="1" si="415"/>
        <v>0.2661305792038261</v>
      </c>
      <c r="V3101" s="29">
        <f ca="1">IF('Input Parameters'!$D$30="Beta",_xlfn.BETA.INV(U3101,'Input Parameters'!$L$30,'Input Parameters'!$M$30,'Input Parameters'!$J$30,'Input Parameters'!$K$30),IF('Input Parameters'!$D$30="LogNorm",_xlfn.LOGNORM.INV(U3101,'Input Parameters'!$H$30,'Input Parameters'!$I$30)))</f>
        <v>0.78107430839484815</v>
      </c>
      <c r="W3101" s="2">
        <f ca="1">N3101+(P3101-N3101)*(1-ERF((T3101-R3101)/(2*SQRT(L3101*'Input Parameters'!$E$31))))</f>
        <v>0.11557712514770407</v>
      </c>
      <c r="X3101">
        <f t="shared" ca="1" si="416"/>
        <v>1</v>
      </c>
      <c r="Y3101" s="7"/>
    </row>
    <row r="3102" spans="1:25" ht="15" customHeight="1" x14ac:dyDescent="0.3">
      <c r="A3102" s="130">
        <v>3095</v>
      </c>
      <c r="B3102" s="10">
        <f t="shared" ca="1" si="408"/>
        <v>0.35936967794107189</v>
      </c>
      <c r="C3102" s="57">
        <f ca="1">_xlfn.NORM.INV(B3102,'Input Parameters'!$E$19,'Input Parameters'!$F$19)</f>
        <v>536.86782135317026</v>
      </c>
      <c r="D3102" s="10">
        <f t="shared" ca="1" si="409"/>
        <v>0.54823439160638232</v>
      </c>
      <c r="E3102" s="59">
        <f ca="1">IF(_xlfn.NORM.INV(D3102,'Input Parameters'!$E$20,'Input Parameters'!$F$20)&lt;3500,3500,IF(_xlfn.NORM.INV(D3102,'Input Parameters'!$E$20,'Input Parameters'!$F$20)&gt;5500,5500,_xlfn.NORM.INV(D3102,'Input Parameters'!$E$20,'Input Parameters'!$F$20)))</f>
        <v>4884.8412437811903</v>
      </c>
      <c r="F3102" s="10">
        <f t="shared" ca="1" si="410"/>
        <v>0.92658498307706549</v>
      </c>
      <c r="G3102" s="61">
        <f ca="1">_xlfn.NORM.INV(F3102,'Input Parameters'!$E$21,'Input Parameters'!$F$21)</f>
        <v>296.25344393458215</v>
      </c>
      <c r="H3102" s="54">
        <f ca="1">EXP(E3102*(1/'Input Parameters'!$E$22-1/G3102))</f>
        <v>1.2009215385656944</v>
      </c>
      <c r="I3102" s="10">
        <f t="shared" ca="1" si="411"/>
        <v>0.35961316958733724</v>
      </c>
      <c r="J3102" s="29">
        <f ca="1">_xlfn.BETA.INV(I3102,'Input Parameters'!$L$24,'Input Parameters'!$M$24,'Input Parameters'!$J$24,'Input Parameters'!$K$24)</f>
        <v>0.54843771358711535</v>
      </c>
      <c r="K3102" s="156">
        <f ca="1">('Input Parameters'!$E$25/'Input Parameters'!$E$31)^$J3102</f>
        <v>1.956047924497395E-2</v>
      </c>
      <c r="L3102" s="66">
        <f ca="1">$H3102*$C3102*'Input Parameters'!$E$23*K3102</f>
        <v>12.611347689855691</v>
      </c>
      <c r="M3102" s="23">
        <f t="shared" ca="1" si="412"/>
        <v>0.69077662440326049</v>
      </c>
      <c r="N3102" s="15">
        <f ca="1">_xlfn.NORM.INV(M3102,'Input Parameters'!$E$26,'Input Parameters'!$F$26)</f>
        <v>4.4459111072168642E-2</v>
      </c>
      <c r="O3102" s="8">
        <f t="shared" ca="1" si="413"/>
        <v>2.4993577267223954E-2</v>
      </c>
      <c r="P3102" s="29">
        <f ca="1">_xlfn.LOGNORM.INV(O3102,'Input Parameters'!$H$27,'Input Parameters'!$I$27)</f>
        <v>0.5981305404916657</v>
      </c>
      <c r="Q3102" s="10"/>
      <c r="R3102" s="15">
        <f>'Input Parameters'!$E$28</f>
        <v>12.7</v>
      </c>
      <c r="S3102" s="10">
        <f t="shared" ca="1" si="414"/>
        <v>6.2730397559416451E-2</v>
      </c>
      <c r="T3102" s="25">
        <f ca="1">_xlfn.LOGNORM.INV(S3102,'Input Parameters'!$H$29,'Input Parameters'!$I$29)</f>
        <v>49.02848188930389</v>
      </c>
      <c r="U3102" s="10">
        <f t="shared" ca="1" si="415"/>
        <v>0.74142275028516447</v>
      </c>
      <c r="V3102" s="29">
        <f ca="1">IF('Input Parameters'!$D$30="Beta",_xlfn.BETA.INV(U3102,'Input Parameters'!$L$30,'Input Parameters'!$M$30,'Input Parameters'!$J$30,'Input Parameters'!$K$30),IF('Input Parameters'!$D$30="LogNorm",_xlfn.LOGNORM.INV(U3102,'Input Parameters'!$H$30,'Input Parameters'!$I$30)))</f>
        <v>1.2899963886886587</v>
      </c>
      <c r="W3102" s="2">
        <f ca="1">N3102+(P3102-N3102)*(1-ERF((T3102-R3102)/(2*SQRT(L3102*'Input Parameters'!$E$31))))</f>
        <v>0.30438669443473598</v>
      </c>
      <c r="X3102">
        <f t="shared" ca="1" si="416"/>
        <v>1</v>
      </c>
      <c r="Y3102" s="7"/>
    </row>
    <row r="3103" spans="1:25" ht="15" customHeight="1" x14ac:dyDescent="0.3">
      <c r="A3103" s="130">
        <v>3096</v>
      </c>
      <c r="B3103" s="10">
        <f t="shared" ca="1" si="408"/>
        <v>0.96510068855741515</v>
      </c>
      <c r="C3103" s="57">
        <f ca="1">_xlfn.NORM.INV(B3103,'Input Parameters'!$E$19,'Input Parameters'!$F$19)</f>
        <v>720.5166917829838</v>
      </c>
      <c r="D3103" s="10">
        <f t="shared" ca="1" si="409"/>
        <v>0.11443433236022194</v>
      </c>
      <c r="E3103" s="59">
        <f ca="1">IF(_xlfn.NORM.INV(D3103,'Input Parameters'!$E$20,'Input Parameters'!$F$20)&lt;3500,3500,IF(_xlfn.NORM.INV(D3103,'Input Parameters'!$E$20,'Input Parameters'!$F$20)&gt;5500,5500,_xlfn.NORM.INV(D3103,'Input Parameters'!$E$20,'Input Parameters'!$F$20)))</f>
        <v>3957.7052283843454</v>
      </c>
      <c r="F3103" s="10">
        <f t="shared" ca="1" si="410"/>
        <v>0.18420001116838192</v>
      </c>
      <c r="G3103" s="61">
        <f ca="1">_xlfn.NORM.INV(F3103,'Input Parameters'!$E$21,'Input Parameters'!$F$21)</f>
        <v>277.78013116690323</v>
      </c>
      <c r="H3103" s="54">
        <f ca="1">EXP(E3103*(1/'Input Parameters'!$E$22-1/G3103))</f>
        <v>0.47707014864241387</v>
      </c>
      <c r="I3103" s="10">
        <f t="shared" ca="1" si="411"/>
        <v>0.62692217391142246</v>
      </c>
      <c r="J3103" s="29">
        <f ca="1">_xlfn.BETA.INV(I3103,'Input Parameters'!$L$24,'Input Parameters'!$M$24,'Input Parameters'!$J$24,'Input Parameters'!$K$24)</f>
        <v>0.65833695066705067</v>
      </c>
      <c r="K3103" s="156">
        <f ca="1">('Input Parameters'!$E$25/'Input Parameters'!$E$31)^$J3103</f>
        <v>8.8919266163046407E-3</v>
      </c>
      <c r="L3103" s="66">
        <f ca="1">$H3103*$C3103*'Input Parameters'!$E$23*K3103</f>
        <v>3.0564842259757481</v>
      </c>
      <c r="M3103" s="23">
        <f t="shared" ca="1" si="412"/>
        <v>0.62478531209001986</v>
      </c>
      <c r="N3103" s="15">
        <f ca="1">_xlfn.NORM.INV(M3103,'Input Parameters'!$E$26,'Input Parameters'!$F$26)</f>
        <v>4.067953820366365E-2</v>
      </c>
      <c r="O3103" s="8">
        <f t="shared" ca="1" si="413"/>
        <v>0.89129187970370749</v>
      </c>
      <c r="P3103" s="29">
        <f ca="1">_xlfn.LOGNORM.INV(O3103,'Input Parameters'!$H$27,'Input Parameters'!$I$27)</f>
        <v>2.4568838240148541</v>
      </c>
      <c r="Q3103" s="10"/>
      <c r="R3103" s="15">
        <f>'Input Parameters'!$E$28</f>
        <v>12.7</v>
      </c>
      <c r="S3103" s="10">
        <f t="shared" ca="1" si="414"/>
        <v>0.50967430528347124</v>
      </c>
      <c r="T3103" s="25">
        <f ca="1">_xlfn.LOGNORM.INV(S3103,'Input Parameters'!$H$29,'Input Parameters'!$I$29)</f>
        <v>58.39060105842475</v>
      </c>
      <c r="U3103" s="10">
        <f t="shared" ca="1" si="415"/>
        <v>0.95060164129309233</v>
      </c>
      <c r="V3103" s="29">
        <f ca="1">IF('Input Parameters'!$D$30="Beta",_xlfn.BETA.INV(U3103,'Input Parameters'!$L$30,'Input Parameters'!$M$30,'Input Parameters'!$J$30,'Input Parameters'!$K$30),IF('Input Parameters'!$D$30="LogNorm",_xlfn.LOGNORM.INV(U3103,'Input Parameters'!$H$30,'Input Parameters'!$I$30)))</f>
        <v>1.9158458896731529</v>
      </c>
      <c r="W3103" s="2">
        <f ca="1">N3103+(P3103-N3103)*(1-ERF((T3103-R3103)/(2*SQRT(L3103*'Input Parameters'!$E$31))))</f>
        <v>0.19677374033724196</v>
      </c>
      <c r="X3103">
        <f t="shared" ca="1" si="416"/>
        <v>1</v>
      </c>
      <c r="Y3103" s="7"/>
    </row>
    <row r="3104" spans="1:25" ht="15" customHeight="1" x14ac:dyDescent="0.3">
      <c r="A3104" s="130">
        <v>3097</v>
      </c>
      <c r="B3104" s="10">
        <f t="shared" ca="1" si="408"/>
        <v>0.75581083499022539</v>
      </c>
      <c r="C3104" s="57">
        <f ca="1">_xlfn.NORM.INV(B3104,'Input Parameters'!$E$19,'Input Parameters'!$F$19)</f>
        <v>625.84923943066349</v>
      </c>
      <c r="D3104" s="10">
        <f t="shared" ca="1" si="409"/>
        <v>0.11251239831314652</v>
      </c>
      <c r="E3104" s="59">
        <f ca="1">IF(_xlfn.NORM.INV(D3104,'Input Parameters'!$E$20,'Input Parameters'!$F$20)&lt;3500,3500,IF(_xlfn.NORM.INV(D3104,'Input Parameters'!$E$20,'Input Parameters'!$F$20)&gt;5500,5500,_xlfn.NORM.INV(D3104,'Input Parameters'!$E$20,'Input Parameters'!$F$20)))</f>
        <v>3950.7076810168987</v>
      </c>
      <c r="F3104" s="10">
        <f t="shared" ca="1" si="410"/>
        <v>0.63488625585735592</v>
      </c>
      <c r="G3104" s="61">
        <f ca="1">_xlfn.NORM.INV(F3104,'Input Parameters'!$E$21,'Input Parameters'!$F$21)</f>
        <v>287.5603082843844</v>
      </c>
      <c r="H3104" s="54">
        <f ca="1">EXP(E3104*(1/'Input Parameters'!$E$22-1/G3104))</f>
        <v>0.7748653315380083</v>
      </c>
      <c r="I3104" s="10">
        <f t="shared" ca="1" si="411"/>
        <v>0.27587064295361419</v>
      </c>
      <c r="J3104" s="29">
        <f ca="1">_xlfn.BETA.INV(I3104,'Input Parameters'!$L$24,'Input Parameters'!$M$24,'Input Parameters'!$J$24,'Input Parameters'!$K$24)</f>
        <v>0.50943299670628606</v>
      </c>
      <c r="K3104" s="156">
        <f ca="1">('Input Parameters'!$E$25/'Input Parameters'!$E$31)^$J3104</f>
        <v>2.5875934417428921E-2</v>
      </c>
      <c r="L3104" s="66">
        <f ca="1">$H3104*$C3104*'Input Parameters'!$E$23*K3104</f>
        <v>12.548505373394121</v>
      </c>
      <c r="M3104" s="23">
        <f t="shared" ca="1" si="412"/>
        <v>0.20113992555534987</v>
      </c>
      <c r="N3104" s="15">
        <f ca="1">_xlfn.NORM.INV(M3104,'Input Parameters'!$E$26,'Input Parameters'!$F$26)</f>
        <v>1.6411314201125439E-2</v>
      </c>
      <c r="O3104" s="8">
        <f t="shared" ca="1" si="413"/>
        <v>0.2837463464824842</v>
      </c>
      <c r="P3104" s="29">
        <f ca="1">_xlfn.LOGNORM.INV(O3104,'Input Parameters'!$H$27,'Input Parameters'!$I$27)</f>
        <v>1.1054630632515492</v>
      </c>
      <c r="Q3104" s="10"/>
      <c r="R3104" s="15">
        <f>'Input Parameters'!$E$28</f>
        <v>12.7</v>
      </c>
      <c r="S3104" s="10">
        <f t="shared" ca="1" si="414"/>
        <v>0.39899722176272545</v>
      </c>
      <c r="T3104" s="25">
        <f ca="1">_xlfn.LOGNORM.INV(S3104,'Input Parameters'!$H$29,'Input Parameters'!$I$29)</f>
        <v>56.582312981886432</v>
      </c>
      <c r="U3104" s="10">
        <f t="shared" ca="1" si="415"/>
        <v>0.5854926135288554</v>
      </c>
      <c r="V3104" s="29">
        <f ca="1">IF('Input Parameters'!$D$30="Beta",_xlfn.BETA.INV(U3104,'Input Parameters'!$L$30,'Input Parameters'!$M$30,'Input Parameters'!$J$30,'Input Parameters'!$K$30),IF('Input Parameters'!$D$30="LogNorm",_xlfn.LOGNORM.INV(U3104,'Input Parameters'!$H$30,'Input Parameters'!$I$30)))</f>
        <v>1.0880333252058887</v>
      </c>
      <c r="W3104" s="2">
        <f ca="1">N3104+(P3104-N3104)*(1-ERF((T3104-R3104)/(2*SQRT(L3104*'Input Parameters'!$E$31))))</f>
        <v>0.43140330274905087</v>
      </c>
      <c r="X3104">
        <f t="shared" ca="1" si="416"/>
        <v>1</v>
      </c>
      <c r="Y3104" s="7"/>
    </row>
    <row r="3105" spans="1:25" ht="15" customHeight="1" x14ac:dyDescent="0.3">
      <c r="A3105" s="130">
        <v>3098</v>
      </c>
      <c r="B3105" s="10">
        <f t="shared" ca="1" si="408"/>
        <v>0.2097420948944736</v>
      </c>
      <c r="C3105" s="57">
        <f ca="1">_xlfn.NORM.INV(B3105,'Input Parameters'!$E$19,'Input Parameters'!$F$19)</f>
        <v>499.08176009338058</v>
      </c>
      <c r="D3105" s="10">
        <f t="shared" ca="1" si="409"/>
        <v>0.12270471165953545</v>
      </c>
      <c r="E3105" s="59">
        <f ca="1">IF(_xlfn.NORM.INV(D3105,'Input Parameters'!$E$20,'Input Parameters'!$F$20)&lt;3500,3500,IF(_xlfn.NORM.INV(D3105,'Input Parameters'!$E$20,'Input Parameters'!$F$20)&gt;5500,5500,_xlfn.NORM.INV(D3105,'Input Parameters'!$E$20,'Input Parameters'!$F$20)))</f>
        <v>3986.8997071359145</v>
      </c>
      <c r="F3105" s="10">
        <f t="shared" ca="1" si="410"/>
        <v>0.52877750649723854</v>
      </c>
      <c r="G3105" s="61">
        <f ca="1">_xlfn.NORM.INV(F3105,'Input Parameters'!$E$21,'Input Parameters'!$F$21)</f>
        <v>285.4174698579871</v>
      </c>
      <c r="H3105" s="54">
        <f ca="1">EXP(E3105*(1/'Input Parameters'!$E$22-1/G3105))</f>
        <v>0.69663466534755314</v>
      </c>
      <c r="I3105" s="10">
        <f t="shared" ca="1" si="411"/>
        <v>0.42851972483732614</v>
      </c>
      <c r="J3105" s="29">
        <f ca="1">_xlfn.BETA.INV(I3105,'Input Parameters'!$L$24,'Input Parameters'!$M$24,'Input Parameters'!$J$24,'Input Parameters'!$K$24)</f>
        <v>0.5779129031925726</v>
      </c>
      <c r="K3105" s="156">
        <f ca="1">('Input Parameters'!$E$25/'Input Parameters'!$E$31)^$J3105</f>
        <v>1.5832574362167753E-2</v>
      </c>
      <c r="L3105" s="66">
        <f ca="1">$H3105*$C3105*'Input Parameters'!$E$23*K3105</f>
        <v>5.5046323256438958</v>
      </c>
      <c r="M3105" s="23">
        <f t="shared" ca="1" si="412"/>
        <v>0.55035440171020056</v>
      </c>
      <c r="N3105" s="15">
        <f ca="1">_xlfn.NORM.INV(M3105,'Input Parameters'!$E$26,'Input Parameters'!$F$26)</f>
        <v>3.6657692639444309E-2</v>
      </c>
      <c r="O3105" s="8">
        <f t="shared" ca="1" si="413"/>
        <v>0.32944723222033623</v>
      </c>
      <c r="P3105" s="29">
        <f ca="1">_xlfn.LOGNORM.INV(O3105,'Input Parameters'!$H$27,'Input Parameters'!$I$27)</f>
        <v>1.1710654681894177</v>
      </c>
      <c r="Q3105" s="10"/>
      <c r="R3105" s="15">
        <f>'Input Parameters'!$E$28</f>
        <v>12.7</v>
      </c>
      <c r="S3105" s="10">
        <f t="shared" ca="1" si="414"/>
        <v>0.53087451884682491</v>
      </c>
      <c r="T3105" s="25">
        <f ca="1">_xlfn.LOGNORM.INV(S3105,'Input Parameters'!$H$29,'Input Parameters'!$I$29)</f>
        <v>58.740514207593549</v>
      </c>
      <c r="U3105" s="10">
        <f t="shared" ca="1" si="415"/>
        <v>0.80609623842715461</v>
      </c>
      <c r="V3105" s="29">
        <f ca="1">IF('Input Parameters'!$D$30="Beta",_xlfn.BETA.INV(U3105,'Input Parameters'!$L$30,'Input Parameters'!$M$30,'Input Parameters'!$J$30,'Input Parameters'!$K$30),IF('Input Parameters'!$D$30="LogNorm",_xlfn.LOGNORM.INV(U3105,'Input Parameters'!$H$30,'Input Parameters'!$I$30)))</f>
        <v>1.404615802149213</v>
      </c>
      <c r="W3105" s="2">
        <f ca="1">N3105+(P3105-N3105)*(1-ERF((T3105-R3105)/(2*SQRT(L3105*'Input Parameters'!$E$31))))</f>
        <v>0.22413227668592023</v>
      </c>
      <c r="X3105">
        <f t="shared" ca="1" si="416"/>
        <v>1</v>
      </c>
      <c r="Y3105" s="7"/>
    </row>
    <row r="3106" spans="1:25" ht="15" customHeight="1" x14ac:dyDescent="0.3">
      <c r="A3106" s="130">
        <v>3099</v>
      </c>
      <c r="B3106" s="10">
        <f t="shared" ca="1" si="408"/>
        <v>0.9928157557926508</v>
      </c>
      <c r="C3106" s="57">
        <f ca="1">_xlfn.NORM.INV(B3106,'Input Parameters'!$E$19,'Input Parameters'!$F$19)</f>
        <v>774.14895821163782</v>
      </c>
      <c r="D3106" s="10">
        <f t="shared" ca="1" si="409"/>
        <v>0.649320155361789</v>
      </c>
      <c r="E3106" s="59">
        <f ca="1">IF(_xlfn.NORM.INV(D3106,'Input Parameters'!$E$20,'Input Parameters'!$F$20)&lt;3500,3500,IF(_xlfn.NORM.INV(D3106,'Input Parameters'!$E$20,'Input Parameters'!$F$20)&gt;5500,5500,_xlfn.NORM.INV(D3106,'Input Parameters'!$E$20,'Input Parameters'!$F$20)))</f>
        <v>5068.4399728437002</v>
      </c>
      <c r="F3106" s="10">
        <f t="shared" ca="1" si="410"/>
        <v>0.4523716873404483</v>
      </c>
      <c r="G3106" s="61">
        <f ca="1">_xlfn.NORM.INV(F3106,'Input Parameters'!$E$21,'Input Parameters'!$F$21)</f>
        <v>283.90938197922742</v>
      </c>
      <c r="H3106" s="54">
        <f ca="1">EXP(E3106*(1/'Input Parameters'!$E$22-1/G3106))</f>
        <v>0.5747121603341423</v>
      </c>
      <c r="I3106" s="10">
        <f t="shared" ca="1" si="411"/>
        <v>0.55313076877282841</v>
      </c>
      <c r="J3106" s="29">
        <f ca="1">_xlfn.BETA.INV(I3106,'Input Parameters'!$L$24,'Input Parameters'!$M$24,'Input Parameters'!$J$24,'Input Parameters'!$K$24)</f>
        <v>0.62852794733901907</v>
      </c>
      <c r="K3106" s="156">
        <f ca="1">('Input Parameters'!$E$25/'Input Parameters'!$E$31)^$J3106</f>
        <v>1.1011939038415443E-2</v>
      </c>
      <c r="L3106" s="66">
        <f ca="1">$H3106*$C3106*'Input Parameters'!$E$23*K3106</f>
        <v>4.8993528533884181</v>
      </c>
      <c r="M3106" s="23">
        <f t="shared" ca="1" si="412"/>
        <v>0.67020211825551779</v>
      </c>
      <c r="N3106" s="15">
        <f ca="1">_xlfn.NORM.INV(M3106,'Input Parameters'!$E$26,'Input Parameters'!$F$26)</f>
        <v>4.3249898195986305E-2</v>
      </c>
      <c r="O3106" s="8">
        <f t="shared" ca="1" si="413"/>
        <v>0.65255641068561132</v>
      </c>
      <c r="P3106" s="29">
        <f ca="1">_xlfn.LOGNORM.INV(O3106,'Input Parameters'!$H$27,'Input Parameters'!$I$27)</f>
        <v>1.6934017934779286</v>
      </c>
      <c r="Q3106" s="10"/>
      <c r="R3106" s="15">
        <f>'Input Parameters'!$E$28</f>
        <v>12.7</v>
      </c>
      <c r="S3106" s="10">
        <f t="shared" ca="1" si="414"/>
        <v>0.76841210834998186</v>
      </c>
      <c r="T3106" s="25">
        <f ca="1">_xlfn.LOGNORM.INV(S3106,'Input Parameters'!$H$29,'Input Parameters'!$I$29)</f>
        <v>63.231259997330902</v>
      </c>
      <c r="U3106" s="10">
        <f t="shared" ca="1" si="415"/>
        <v>0.61918683658375795</v>
      </c>
      <c r="V3106" s="29">
        <f ca="1">IF('Input Parameters'!$D$30="Beta",_xlfn.BETA.INV(U3106,'Input Parameters'!$L$30,'Input Parameters'!$M$30,'Input Parameters'!$J$30,'Input Parameters'!$K$30),IF('Input Parameters'!$D$30="LogNorm",_xlfn.LOGNORM.INV(U3106,'Input Parameters'!$H$30,'Input Parameters'!$I$30)))</f>
        <v>1.1261783379268817</v>
      </c>
      <c r="W3106" s="2">
        <f ca="1">N3106+(P3106-N3106)*(1-ERF((T3106-R3106)/(2*SQRT(L3106*'Input Parameters'!$E$31))))</f>
        <v>0.21894025212427626</v>
      </c>
      <c r="X3106">
        <f t="shared" ca="1" si="416"/>
        <v>1</v>
      </c>
      <c r="Y3106" s="7"/>
    </row>
    <row r="3107" spans="1:25" ht="15" customHeight="1" x14ac:dyDescent="0.3">
      <c r="A3107" s="130">
        <v>3100</v>
      </c>
      <c r="B3107" s="10">
        <f t="shared" ca="1" si="408"/>
        <v>0.65108912903854899</v>
      </c>
      <c r="C3107" s="57">
        <f ca="1">_xlfn.NORM.INV(B3107,'Input Parameters'!$E$19,'Input Parameters'!$F$19)</f>
        <v>600.10818621370731</v>
      </c>
      <c r="D3107" s="10">
        <f t="shared" ca="1" si="409"/>
        <v>0.11946647476831496</v>
      </c>
      <c r="E3107" s="59">
        <f ca="1">IF(_xlfn.NORM.INV(D3107,'Input Parameters'!$E$20,'Input Parameters'!$F$20)&lt;3500,3500,IF(_xlfn.NORM.INV(D3107,'Input Parameters'!$E$20,'Input Parameters'!$F$20)&gt;5500,5500,_xlfn.NORM.INV(D3107,'Input Parameters'!$E$20,'Input Parameters'!$F$20)))</f>
        <v>3975.6393514674232</v>
      </c>
      <c r="F3107" s="10">
        <f t="shared" ca="1" si="410"/>
        <v>0.6195097954248745</v>
      </c>
      <c r="G3107" s="61">
        <f ca="1">_xlfn.NORM.INV(F3107,'Input Parameters'!$E$21,'Input Parameters'!$F$21)</f>
        <v>287.24096160590051</v>
      </c>
      <c r="H3107" s="54">
        <f ca="1">EXP(E3107*(1/'Input Parameters'!$E$22-1/G3107))</f>
        <v>0.76181892190414657</v>
      </c>
      <c r="I3107" s="10">
        <f t="shared" ca="1" si="411"/>
        <v>0.67248888169526233</v>
      </c>
      <c r="J3107" s="29">
        <f ca="1">_xlfn.BETA.INV(I3107,'Input Parameters'!$L$24,'Input Parameters'!$M$24,'Input Parameters'!$J$24,'Input Parameters'!$K$24)</f>
        <v>0.67718574162381029</v>
      </c>
      <c r="K3107" s="156">
        <f ca="1">('Input Parameters'!$E$25/'Input Parameters'!$E$31)^$J3107</f>
        <v>7.7673654641153382E-3</v>
      </c>
      <c r="L3107" s="66">
        <f ca="1">$H3107*$C3107*'Input Parameters'!$E$23*K3107</f>
        <v>3.5510357634381795</v>
      </c>
      <c r="M3107" s="23">
        <f t="shared" ca="1" si="412"/>
        <v>4.4661446296121343E-2</v>
      </c>
      <c r="N3107" s="15">
        <f ca="1">_xlfn.NORM.INV(M3107,'Input Parameters'!$E$26,'Input Parameters'!$F$26)</f>
        <v>-1.6785866255418988E-3</v>
      </c>
      <c r="O3107" s="8">
        <f t="shared" ca="1" si="413"/>
        <v>0.83063060927836774</v>
      </c>
      <c r="P3107" s="29">
        <f ca="1">_xlfn.LOGNORM.INV(O3107,'Input Parameters'!$H$27,'Input Parameters'!$I$27)</f>
        <v>2.1737392738997134</v>
      </c>
      <c r="Q3107" s="10"/>
      <c r="R3107" s="15">
        <f>'Input Parameters'!$E$28</f>
        <v>12.7</v>
      </c>
      <c r="S3107" s="10">
        <f t="shared" ca="1" si="414"/>
        <v>0.32824941844678546</v>
      </c>
      <c r="T3107" s="25">
        <f ca="1">_xlfn.LOGNORM.INV(S3107,'Input Parameters'!$H$29,'Input Parameters'!$I$29)</f>
        <v>55.395495488598591</v>
      </c>
      <c r="U3107" s="10">
        <f t="shared" ca="1" si="415"/>
        <v>0.56306615284758588</v>
      </c>
      <c r="V3107" s="29">
        <f ca="1">IF('Input Parameters'!$D$30="Beta",_xlfn.BETA.INV(U3107,'Input Parameters'!$L$30,'Input Parameters'!$M$30,'Input Parameters'!$J$30,'Input Parameters'!$K$30),IF('Input Parameters'!$D$30="LogNorm",_xlfn.LOGNORM.INV(U3107,'Input Parameters'!$H$30,'Input Parameters'!$I$30)))</f>
        <v>1.063758331658019</v>
      </c>
      <c r="W3107" s="2">
        <f ca="1">N3107+(P3107-N3107)*(1-ERF((T3107-R3107)/(2*SQRT(L3107*'Input Parameters'!$E$31))))</f>
        <v>0.23573252208070952</v>
      </c>
      <c r="X3107">
        <f t="shared" ca="1" si="416"/>
        <v>1</v>
      </c>
      <c r="Y3107" s="7"/>
    </row>
    <row r="3108" spans="1:25" ht="15" customHeight="1" x14ac:dyDescent="0.3">
      <c r="A3108" s="130">
        <v>3101</v>
      </c>
      <c r="B3108" s="10">
        <f t="shared" ca="1" si="408"/>
        <v>0.20178386558704342</v>
      </c>
      <c r="C3108" s="57">
        <f ca="1">_xlfn.NORM.INV(B3108,'Input Parameters'!$E$19,'Input Parameters'!$F$19)</f>
        <v>496.71998921164015</v>
      </c>
      <c r="D3108" s="10">
        <f t="shared" ca="1" si="409"/>
        <v>0.83790422575448387</v>
      </c>
      <c r="E3108" s="59">
        <f ca="1">IF(_xlfn.NORM.INV(D3108,'Input Parameters'!$E$20,'Input Parameters'!$F$20)&lt;3500,3500,IF(_xlfn.NORM.INV(D3108,'Input Parameters'!$E$20,'Input Parameters'!$F$20)&gt;5500,5500,_xlfn.NORM.INV(D3108,'Input Parameters'!$E$20,'Input Parameters'!$F$20)))</f>
        <v>5490.1166472529512</v>
      </c>
      <c r="F3108" s="10">
        <f t="shared" ca="1" si="410"/>
        <v>0.79316582865466223</v>
      </c>
      <c r="G3108" s="61">
        <f ca="1">_xlfn.NORM.INV(F3108,'Input Parameters'!$E$21,'Input Parameters'!$F$21)</f>
        <v>291.27519785345527</v>
      </c>
      <c r="H3108" s="54">
        <f ca="1">EXP(E3108*(1/'Input Parameters'!$E$22-1/G3108))</f>
        <v>0.8949783699943783</v>
      </c>
      <c r="I3108" s="10">
        <f t="shared" ca="1" si="411"/>
        <v>0.87467433919927151</v>
      </c>
      <c r="J3108" s="29">
        <f ca="1">_xlfn.BETA.INV(I3108,'Input Parameters'!$L$24,'Input Parameters'!$M$24,'Input Parameters'!$J$24,'Input Parameters'!$K$24)</f>
        <v>0.7758986441461051</v>
      </c>
      <c r="K3108" s="156">
        <f ca="1">('Input Parameters'!$E$25/'Input Parameters'!$E$31)^$J3108</f>
        <v>3.825959648534904E-3</v>
      </c>
      <c r="L3108" s="66">
        <f ca="1">$H3108*$C3108*'Input Parameters'!$E$23*K3108</f>
        <v>1.7008443123079371</v>
      </c>
      <c r="M3108" s="23">
        <f t="shared" ca="1" si="412"/>
        <v>0.49627103329934819</v>
      </c>
      <c r="N3108" s="15">
        <f ca="1">_xlfn.NORM.INV(M3108,'Input Parameters'!$E$26,'Input Parameters'!$F$26)</f>
        <v>3.3803707340934623E-2</v>
      </c>
      <c r="O3108" s="8">
        <f t="shared" ca="1" si="413"/>
        <v>0.65300359222965065</v>
      </c>
      <c r="P3108" s="29">
        <f ca="1">_xlfn.LOGNORM.INV(O3108,'Input Parameters'!$H$27,'Input Parameters'!$I$27)</f>
        <v>1.6943091675827717</v>
      </c>
      <c r="Q3108" s="10"/>
      <c r="R3108" s="15">
        <f>'Input Parameters'!$E$28</f>
        <v>12.7</v>
      </c>
      <c r="S3108" s="10">
        <f t="shared" ca="1" si="414"/>
        <v>0.6863800621938666</v>
      </c>
      <c r="T3108" s="25">
        <f ca="1">_xlfn.LOGNORM.INV(S3108,'Input Parameters'!$H$29,'Input Parameters'!$I$29)</f>
        <v>61.49486486202936</v>
      </c>
      <c r="U3108" s="10">
        <f t="shared" ca="1" si="415"/>
        <v>0.59650208049543496</v>
      </c>
      <c r="V3108" s="29">
        <f ca="1">IF('Input Parameters'!$D$30="Beta",_xlfn.BETA.INV(U3108,'Input Parameters'!$L$30,'Input Parameters'!$M$30,'Input Parameters'!$J$30,'Input Parameters'!$K$30),IF('Input Parameters'!$D$30="LogNorm",_xlfn.LOGNORM.INV(U3108,'Input Parameters'!$H$30,'Input Parameters'!$I$30)))</f>
        <v>1.1002602902864502</v>
      </c>
      <c r="W3108" s="2">
        <f ca="1">N3108+(P3108-N3108)*(1-ERF((T3108-R3108)/(2*SQRT(L3108*'Input Parameters'!$E$31))))</f>
        <v>4.7343846837240786E-2</v>
      </c>
      <c r="X3108">
        <f t="shared" ca="1" si="416"/>
        <v>1</v>
      </c>
      <c r="Y3108" s="7"/>
    </row>
    <row r="3109" spans="1:25" ht="15" customHeight="1" x14ac:dyDescent="0.3">
      <c r="A3109" s="130">
        <v>3102</v>
      </c>
      <c r="B3109" s="10">
        <f t="shared" ca="1" si="408"/>
        <v>0.36807126359798803</v>
      </c>
      <c r="C3109" s="57">
        <f ca="1">_xlfn.NORM.INV(B3109,'Input Parameters'!$E$19,'Input Parameters'!$F$19)</f>
        <v>538.82637259696924</v>
      </c>
      <c r="D3109" s="10">
        <f t="shared" ca="1" si="409"/>
        <v>0.41963755778659007</v>
      </c>
      <c r="E3109" s="59">
        <f ca="1">IF(_xlfn.NORM.INV(D3109,'Input Parameters'!$E$20,'Input Parameters'!$F$20)&lt;3500,3500,IF(_xlfn.NORM.INV(D3109,'Input Parameters'!$E$20,'Input Parameters'!$F$20)&gt;5500,5500,_xlfn.NORM.INV(D3109,'Input Parameters'!$E$20,'Input Parameters'!$F$20)))</f>
        <v>4658.0254541567219</v>
      </c>
      <c r="F3109" s="10">
        <f t="shared" ca="1" si="410"/>
        <v>0.53289999849203151</v>
      </c>
      <c r="G3109" s="61">
        <f ca="1">_xlfn.NORM.INV(F3109,'Input Parameters'!$E$21,'Input Parameters'!$F$21)</f>
        <v>285.49893548803129</v>
      </c>
      <c r="H3109" s="54">
        <f ca="1">EXP(E3109*(1/'Input Parameters'!$E$22-1/G3109))</f>
        <v>0.65856726029357116</v>
      </c>
      <c r="I3109" s="10">
        <f t="shared" ca="1" si="411"/>
        <v>0.73681295238281819</v>
      </c>
      <c r="J3109" s="29">
        <f ca="1">_xlfn.BETA.INV(I3109,'Input Parameters'!$L$24,'Input Parameters'!$M$24,'Input Parameters'!$J$24,'Input Parameters'!$K$24)</f>
        <v>0.70500408807541159</v>
      </c>
      <c r="K3109" s="156">
        <f ca="1">('Input Parameters'!$E$25/'Input Parameters'!$E$31)^$J3109</f>
        <v>6.3622036668377598E-3</v>
      </c>
      <c r="L3109" s="66">
        <f ca="1">$H3109*$C3109*'Input Parameters'!$E$23*K3109</f>
        <v>2.2576496534091142</v>
      </c>
      <c r="M3109" s="23">
        <f t="shared" ca="1" si="412"/>
        <v>0.16797212657015648</v>
      </c>
      <c r="N3109" s="15">
        <f ca="1">_xlfn.NORM.INV(M3109,'Input Parameters'!$E$26,'Input Parameters'!$F$26)</f>
        <v>1.3793595278233234E-2</v>
      </c>
      <c r="O3109" s="8">
        <f t="shared" ca="1" si="413"/>
        <v>0.27817281078713918</v>
      </c>
      <c r="P3109" s="29">
        <f ca="1">_xlfn.LOGNORM.INV(O3109,'Input Parameters'!$H$27,'Input Parameters'!$I$27)</f>
        <v>1.0974081905868494</v>
      </c>
      <c r="Q3109" s="10"/>
      <c r="R3109" s="15">
        <f>'Input Parameters'!$E$28</f>
        <v>12.7</v>
      </c>
      <c r="S3109" s="10">
        <f t="shared" ca="1" si="414"/>
        <v>0.31380995861984851</v>
      </c>
      <c r="T3109" s="25">
        <f ca="1">_xlfn.LOGNORM.INV(S3109,'Input Parameters'!$H$29,'Input Parameters'!$I$29)</f>
        <v>55.145249252863771</v>
      </c>
      <c r="U3109" s="10">
        <f t="shared" ca="1" si="415"/>
        <v>0.97202898839803209</v>
      </c>
      <c r="V3109" s="29">
        <f ca="1">IF('Input Parameters'!$D$30="Beta",_xlfn.BETA.INV(U3109,'Input Parameters'!$L$30,'Input Parameters'!$M$30,'Input Parameters'!$J$30,'Input Parameters'!$K$30),IF('Input Parameters'!$D$30="LogNorm",_xlfn.LOGNORM.INV(U3109,'Input Parameters'!$H$30,'Input Parameters'!$I$30)))</f>
        <v>2.1233466146078963</v>
      </c>
      <c r="W3109" s="2">
        <f ca="1">N3109+(P3109-N3109)*(1-ERF((T3109-R3109)/(2*SQRT(L3109*'Input Parameters'!$E$31))))</f>
        <v>6.3392130091602647E-2</v>
      </c>
      <c r="X3109">
        <f t="shared" ca="1" si="416"/>
        <v>1</v>
      </c>
      <c r="Y3109" s="7"/>
    </row>
    <row r="3110" spans="1:25" ht="15" customHeight="1" x14ac:dyDescent="0.3">
      <c r="A3110" s="130">
        <v>3103</v>
      </c>
      <c r="B3110" s="10">
        <f t="shared" ca="1" si="408"/>
        <v>0.88685167934312648</v>
      </c>
      <c r="C3110" s="57">
        <f ca="1">_xlfn.NORM.INV(B3110,'Input Parameters'!$E$19,'Input Parameters'!$F$19)</f>
        <v>669.54109168455034</v>
      </c>
      <c r="D3110" s="10">
        <f t="shared" ca="1" si="409"/>
        <v>0.71498244510050513</v>
      </c>
      <c r="E3110" s="59">
        <f ca="1">IF(_xlfn.NORM.INV(D3110,'Input Parameters'!$E$20,'Input Parameters'!$F$20)&lt;3500,3500,IF(_xlfn.NORM.INV(D3110,'Input Parameters'!$E$20,'Input Parameters'!$F$20)&gt;5500,5500,_xlfn.NORM.INV(D3110,'Input Parameters'!$E$20,'Input Parameters'!$F$20)))</f>
        <v>5197.5998537557562</v>
      </c>
      <c r="F3110" s="10">
        <f t="shared" ca="1" si="410"/>
        <v>0.73988241271716271</v>
      </c>
      <c r="G3110" s="61">
        <f ca="1">_xlfn.NORM.INV(F3110,'Input Parameters'!$E$21,'Input Parameters'!$F$21)</f>
        <v>289.90384584999794</v>
      </c>
      <c r="H3110" s="54">
        <f ca="1">EXP(E3110*(1/'Input Parameters'!$E$22-1/G3110))</f>
        <v>0.82741076234308619</v>
      </c>
      <c r="I3110" s="10">
        <f t="shared" ca="1" si="411"/>
        <v>2.5550630327467738E-2</v>
      </c>
      <c r="J3110" s="29">
        <f ca="1">_xlfn.BETA.INV(I3110,'Input Parameters'!$L$24,'Input Parameters'!$M$24,'Input Parameters'!$J$24,'Input Parameters'!$K$24)</f>
        <v>0.29591324054011847</v>
      </c>
      <c r="K3110" s="156">
        <f ca="1">('Input Parameters'!$E$25/'Input Parameters'!$E$31)^$J3110</f>
        <v>0.11970226384969911</v>
      </c>
      <c r="L3110" s="66">
        <f ca="1">$H3110*$C3110*'Input Parameters'!$E$23*K3110</f>
        <v>66.313319099280108</v>
      </c>
      <c r="M3110" s="23">
        <f t="shared" ca="1" si="412"/>
        <v>0.46234535396561194</v>
      </c>
      <c r="N3110" s="15">
        <f ca="1">_xlfn.NORM.INV(M3110,'Input Parameters'!$E$26,'Input Parameters'!$F$26)</f>
        <v>3.2014937556844612E-2</v>
      </c>
      <c r="O3110" s="8">
        <f t="shared" ca="1" si="413"/>
        <v>0.31873454897564901</v>
      </c>
      <c r="P3110" s="29">
        <f ca="1">_xlfn.LOGNORM.INV(O3110,'Input Parameters'!$H$27,'Input Parameters'!$I$27)</f>
        <v>1.1557274811418703</v>
      </c>
      <c r="Q3110" s="10"/>
      <c r="R3110" s="15">
        <f>'Input Parameters'!$E$28</f>
        <v>12.7</v>
      </c>
      <c r="S3110" s="10">
        <f t="shared" ca="1" si="414"/>
        <v>0.89421193323177006</v>
      </c>
      <c r="T3110" s="25">
        <f ca="1">_xlfn.LOGNORM.INV(S3110,'Input Parameters'!$H$29,'Input Parameters'!$I$29)</f>
        <v>66.999733785210992</v>
      </c>
      <c r="U3110" s="10">
        <f t="shared" ca="1" si="415"/>
        <v>0.75634070464672687</v>
      </c>
      <c r="V3110" s="29">
        <f ca="1">IF('Input Parameters'!$D$30="Beta",_xlfn.BETA.INV(U3110,'Input Parameters'!$L$30,'Input Parameters'!$M$30,'Input Parameters'!$J$30,'Input Parameters'!$K$30),IF('Input Parameters'!$D$30="LogNorm",_xlfn.LOGNORM.INV(U3110,'Input Parameters'!$H$30,'Input Parameters'!$I$30)))</f>
        <v>1.3140465961167505</v>
      </c>
      <c r="W3110" s="2">
        <f ca="1">N3110+(P3110-N3110)*(1-ERF((T3110-R3110)/(2*SQRT(L3110*'Input Parameters'!$E$31))))</f>
        <v>0.74813810484665511</v>
      </c>
      <c r="X3110">
        <f t="shared" ca="1" si="416"/>
        <v>1</v>
      </c>
      <c r="Y3110" s="7"/>
    </row>
    <row r="3111" spans="1:25" ht="15" customHeight="1" x14ac:dyDescent="0.3">
      <c r="A3111" s="130">
        <v>3104</v>
      </c>
      <c r="B3111" s="10">
        <f t="shared" ca="1" si="408"/>
        <v>0.54800920295946287</v>
      </c>
      <c r="C3111" s="57">
        <f ca="1">_xlfn.NORM.INV(B3111,'Input Parameters'!$E$19,'Input Parameters'!$F$19)</f>
        <v>577.49350294503154</v>
      </c>
      <c r="D3111" s="10">
        <f t="shared" ca="1" si="409"/>
        <v>0.15417897156394478</v>
      </c>
      <c r="E3111" s="59">
        <f ca="1">IF(_xlfn.NORM.INV(D3111,'Input Parameters'!$E$20,'Input Parameters'!$F$20)&lt;3500,3500,IF(_xlfn.NORM.INV(D3111,'Input Parameters'!$E$20,'Input Parameters'!$F$20)&gt;5500,5500,_xlfn.NORM.INV(D3111,'Input Parameters'!$E$20,'Input Parameters'!$F$20)))</f>
        <v>4086.9284699679129</v>
      </c>
      <c r="F3111" s="10">
        <f t="shared" ca="1" si="410"/>
        <v>0.30852570158641957</v>
      </c>
      <c r="G3111" s="61">
        <f ca="1">_xlfn.NORM.INV(F3111,'Input Parameters'!$E$21,'Input Parameters'!$F$21)</f>
        <v>280.91973572887758</v>
      </c>
      <c r="H3111" s="54">
        <f ca="1">EXP(E3111*(1/'Input Parameters'!$E$22-1/G3111))</f>
        <v>0.54890841615334007</v>
      </c>
      <c r="I3111" s="10">
        <f t="shared" ca="1" si="411"/>
        <v>0.51164062336170557</v>
      </c>
      <c r="J3111" s="29">
        <f ca="1">_xlfn.BETA.INV(I3111,'Input Parameters'!$L$24,'Input Parameters'!$M$24,'Input Parameters'!$J$24,'Input Parameters'!$K$24)</f>
        <v>0.6118560989697599</v>
      </c>
      <c r="K3111" s="156">
        <f ca="1">('Input Parameters'!$E$25/'Input Parameters'!$E$31)^$J3111</f>
        <v>1.2410915297193879E-2</v>
      </c>
      <c r="L3111" s="66">
        <f ca="1">$H3111*$C3111*'Input Parameters'!$E$23*K3111</f>
        <v>3.9341489975544777</v>
      </c>
      <c r="M3111" s="23">
        <f t="shared" ca="1" si="412"/>
        <v>0.54377060450081549</v>
      </c>
      <c r="N3111" s="15">
        <f ca="1">_xlfn.NORM.INV(M3111,'Input Parameters'!$E$26,'Input Parameters'!$F$26)</f>
        <v>3.6308691500549467E-2</v>
      </c>
      <c r="O3111" s="8">
        <f t="shared" ca="1" si="413"/>
        <v>0.90378203976794991</v>
      </c>
      <c r="P3111" s="29">
        <f ca="1">_xlfn.LOGNORM.INV(O3111,'Input Parameters'!$H$27,'Input Parameters'!$I$27)</f>
        <v>2.5341374660642662</v>
      </c>
      <c r="Q3111" s="10"/>
      <c r="R3111" s="15">
        <f>'Input Parameters'!$E$28</f>
        <v>12.7</v>
      </c>
      <c r="S3111" s="10">
        <f t="shared" ca="1" si="414"/>
        <v>0.51459029640586396</v>
      </c>
      <c r="T3111" s="25">
        <f ca="1">_xlfn.LOGNORM.INV(S3111,'Input Parameters'!$H$29,'Input Parameters'!$I$29)</f>
        <v>58.47147795755977</v>
      </c>
      <c r="U3111" s="10">
        <f t="shared" ca="1" si="415"/>
        <v>0.34749117678618113</v>
      </c>
      <c r="V3111" s="29">
        <f ca="1">IF('Input Parameters'!$D$30="Beta",_xlfn.BETA.INV(U3111,'Input Parameters'!$L$30,'Input Parameters'!$M$30,'Input Parameters'!$J$30,'Input Parameters'!$K$30),IF('Input Parameters'!$D$30="LogNorm",_xlfn.LOGNORM.INV(U3111,'Input Parameters'!$H$30,'Input Parameters'!$I$30)))</f>
        <v>0.85605794448530215</v>
      </c>
      <c r="W3111" s="2">
        <f ca="1">N3111+(P3111-N3111)*(1-ERF((T3111-R3111)/(2*SQRT(L3111*'Input Parameters'!$E$31))))</f>
        <v>0.29291423306665287</v>
      </c>
      <c r="X3111">
        <f t="shared" ca="1" si="416"/>
        <v>1</v>
      </c>
      <c r="Y3111" s="7"/>
    </row>
    <row r="3112" spans="1:25" ht="15" customHeight="1" x14ac:dyDescent="0.3">
      <c r="A3112" s="130">
        <v>3105</v>
      </c>
      <c r="B3112" s="10">
        <f t="shared" ca="1" si="408"/>
        <v>0.96485567070378919</v>
      </c>
      <c r="C3112" s="57">
        <f ca="1">_xlfn.NORM.INV(B3112,'Input Parameters'!$E$19,'Input Parameters'!$F$19)</f>
        <v>720.24888448594766</v>
      </c>
      <c r="D3112" s="10">
        <f t="shared" ca="1" si="409"/>
        <v>0.63334201347475183</v>
      </c>
      <c r="E3112" s="59">
        <f ca="1">IF(_xlfn.NORM.INV(D3112,'Input Parameters'!$E$20,'Input Parameters'!$F$20)&lt;3500,3500,IF(_xlfn.NORM.INV(D3112,'Input Parameters'!$E$20,'Input Parameters'!$F$20)&gt;5500,5500,_xlfn.NORM.INV(D3112,'Input Parameters'!$E$20,'Input Parameters'!$F$20)))</f>
        <v>5038.5025196257602</v>
      </c>
      <c r="F3112" s="10">
        <f t="shared" ca="1" si="410"/>
        <v>0.66334968069955791</v>
      </c>
      <c r="G3112" s="61">
        <f ca="1">_xlfn.NORM.INV(F3112,'Input Parameters'!$E$21,'Input Parameters'!$F$21)</f>
        <v>288.16395222557975</v>
      </c>
      <c r="H3112" s="54">
        <f ca="1">EXP(E3112*(1/'Input Parameters'!$E$22-1/G3112))</f>
        <v>0.74931761459332824</v>
      </c>
      <c r="I3112" s="10">
        <f t="shared" ca="1" si="411"/>
        <v>0.85977050131357124</v>
      </c>
      <c r="J3112" s="29">
        <f ca="1">_xlfn.BETA.INV(I3112,'Input Parameters'!$L$24,'Input Parameters'!$M$24,'Input Parameters'!$J$24,'Input Parameters'!$K$24)</f>
        <v>0.76689440156508237</v>
      </c>
      <c r="K3112" s="156">
        <f ca="1">('Input Parameters'!$E$25/'Input Parameters'!$E$31)^$J3112</f>
        <v>4.0812433645864496E-3</v>
      </c>
      <c r="L3112" s="66">
        <f ca="1">$H3112*$C3112*'Input Parameters'!$E$23*K3112</f>
        <v>2.2026273560983465</v>
      </c>
      <c r="M3112" s="23">
        <f t="shared" ca="1" si="412"/>
        <v>0.22128210595266951</v>
      </c>
      <c r="N3112" s="15">
        <f ca="1">_xlfn.NORM.INV(M3112,'Input Parameters'!$E$26,'Input Parameters'!$F$26)</f>
        <v>1.7874722571617648E-2</v>
      </c>
      <c r="O3112" s="8">
        <f t="shared" ca="1" si="413"/>
        <v>0.22647888380397241</v>
      </c>
      <c r="P3112" s="29">
        <f ca="1">_xlfn.LOGNORM.INV(O3112,'Input Parameters'!$H$27,'Input Parameters'!$I$27)</f>
        <v>1.0214115299569897</v>
      </c>
      <c r="Q3112" s="10"/>
      <c r="R3112" s="15">
        <f>'Input Parameters'!$E$28</f>
        <v>12.7</v>
      </c>
      <c r="S3112" s="10">
        <f t="shared" ca="1" si="414"/>
        <v>0.65236960846956504</v>
      </c>
      <c r="T3112" s="25">
        <f ca="1">_xlfn.LOGNORM.INV(S3112,'Input Parameters'!$H$29,'Input Parameters'!$I$29)</f>
        <v>60.850034675711321</v>
      </c>
      <c r="U3112" s="10">
        <f t="shared" ca="1" si="415"/>
        <v>0.35014111970071382</v>
      </c>
      <c r="V3112" s="29">
        <f ca="1">IF('Input Parameters'!$D$30="Beta",_xlfn.BETA.INV(U3112,'Input Parameters'!$L$30,'Input Parameters'!$M$30,'Input Parameters'!$J$30,'Input Parameters'!$K$30),IF('Input Parameters'!$D$30="LogNorm",_xlfn.LOGNORM.INV(U3112,'Input Parameters'!$H$30,'Input Parameters'!$I$30)))</f>
        <v>0.8584795260788125</v>
      </c>
      <c r="W3112" s="2">
        <f ca="1">N3112+(P3112-N3112)*(1-ERF((T3112-R3112)/(2*SQRT(L3112*'Input Parameters'!$E$31))))</f>
        <v>3.9736907839344152E-2</v>
      </c>
      <c r="X3112">
        <f t="shared" ca="1" si="416"/>
        <v>1</v>
      </c>
      <c r="Y3112" s="7"/>
    </row>
    <row r="3113" spans="1:25" ht="15" customHeight="1" x14ac:dyDescent="0.3">
      <c r="A3113" s="130">
        <v>3106</v>
      </c>
      <c r="B3113" s="10">
        <f t="shared" ca="1" si="408"/>
        <v>0.1750345189484499</v>
      </c>
      <c r="C3113" s="57">
        <f ca="1">_xlfn.NORM.INV(B3113,'Input Parameters'!$E$19,'Input Parameters'!$F$19)</f>
        <v>488.33851967703191</v>
      </c>
      <c r="D3113" s="10">
        <f t="shared" ca="1" si="409"/>
        <v>0.38581279454632267</v>
      </c>
      <c r="E3113" s="59">
        <f ca="1">IF(_xlfn.NORM.INV(D3113,'Input Parameters'!$E$20,'Input Parameters'!$F$20)&lt;3500,3500,IF(_xlfn.NORM.INV(D3113,'Input Parameters'!$E$20,'Input Parameters'!$F$20)&gt;5500,5500,_xlfn.NORM.INV(D3113,'Input Parameters'!$E$20,'Input Parameters'!$F$20)))</f>
        <v>4596.8255507229305</v>
      </c>
      <c r="F3113" s="10">
        <f t="shared" ca="1" si="410"/>
        <v>0.18134573257402187</v>
      </c>
      <c r="G3113" s="61">
        <f ca="1">_xlfn.NORM.INV(F3113,'Input Parameters'!$E$21,'Input Parameters'!$F$21)</f>
        <v>277.69544669315172</v>
      </c>
      <c r="H3113" s="54">
        <f ca="1">EXP(E3113*(1/'Input Parameters'!$E$22-1/G3113))</f>
        <v>0.42119730616320494</v>
      </c>
      <c r="I3113" s="10">
        <f t="shared" ca="1" si="411"/>
        <v>0.40647167493846004</v>
      </c>
      <c r="J3113" s="29">
        <f ca="1">_xlfn.BETA.INV(I3113,'Input Parameters'!$L$24,'Input Parameters'!$M$24,'Input Parameters'!$J$24,'Input Parameters'!$K$24)</f>
        <v>0.56866045683310007</v>
      </c>
      <c r="K3113" s="156">
        <f ca="1">('Input Parameters'!$E$25/'Input Parameters'!$E$31)^$J3113</f>
        <v>1.6919086303564684E-2</v>
      </c>
      <c r="L3113" s="66">
        <f ca="1">$H3113*$C3113*'Input Parameters'!$E$23*K3113</f>
        <v>3.4800338878451056</v>
      </c>
      <c r="M3113" s="23">
        <f t="shared" ca="1" si="412"/>
        <v>4.2640463761162373E-2</v>
      </c>
      <c r="N3113" s="15">
        <f ca="1">_xlfn.NORM.INV(M3113,'Input Parameters'!$E$26,'Input Parameters'!$F$26)</f>
        <v>-2.1375166931396003E-3</v>
      </c>
      <c r="O3113" s="8">
        <f t="shared" ca="1" si="413"/>
        <v>0.97351188466787753</v>
      </c>
      <c r="P3113" s="29">
        <f ca="1">_xlfn.LOGNORM.INV(O3113,'Input Parameters'!$H$27,'Input Parameters'!$I$27)</f>
        <v>3.3512311802148544</v>
      </c>
      <c r="Q3113" s="10"/>
      <c r="R3113" s="15">
        <f>'Input Parameters'!$E$28</f>
        <v>12.7</v>
      </c>
      <c r="S3113" s="10">
        <f t="shared" ca="1" si="414"/>
        <v>0.42858275714280358</v>
      </c>
      <c r="T3113" s="25">
        <f ca="1">_xlfn.LOGNORM.INV(S3113,'Input Parameters'!$H$29,'Input Parameters'!$I$29)</f>
        <v>57.066926188318156</v>
      </c>
      <c r="U3113" s="10">
        <f t="shared" ca="1" si="415"/>
        <v>0.81821142933603186</v>
      </c>
      <c r="V3113" s="29">
        <f ca="1">IF('Input Parameters'!$D$30="Beta",_xlfn.BETA.INV(U3113,'Input Parameters'!$L$30,'Input Parameters'!$M$30,'Input Parameters'!$J$30,'Input Parameters'!$K$30),IF('Input Parameters'!$D$30="LogNorm",_xlfn.LOGNORM.INV(U3113,'Input Parameters'!$H$30,'Input Parameters'!$I$30)))</f>
        <v>1.4297469123677331</v>
      </c>
      <c r="W3113" s="2">
        <f ca="1">N3113+(P3113-N3113)*(1-ERF((T3113-R3113)/(2*SQRT(L3113*'Input Parameters'!$E$31))))</f>
        <v>0.30846477469038969</v>
      </c>
      <c r="X3113">
        <f t="shared" ca="1" si="416"/>
        <v>1</v>
      </c>
      <c r="Y3113" s="7"/>
    </row>
    <row r="3114" spans="1:25" ht="15" customHeight="1" x14ac:dyDescent="0.3">
      <c r="A3114" s="130">
        <v>3107</v>
      </c>
      <c r="B3114" s="10">
        <f t="shared" ca="1" si="408"/>
        <v>0.13859420287130753</v>
      </c>
      <c r="C3114" s="57">
        <f ca="1">_xlfn.NORM.INV(B3114,'Input Parameters'!$E$19,'Input Parameters'!$F$19)</f>
        <v>475.47747997666181</v>
      </c>
      <c r="D3114" s="10">
        <f t="shared" ca="1" si="409"/>
        <v>0.47257122940104879</v>
      </c>
      <c r="E3114" s="59">
        <f ca="1">IF(_xlfn.NORM.INV(D3114,'Input Parameters'!$E$20,'Input Parameters'!$F$20)&lt;3500,3500,IF(_xlfn.NORM.INV(D3114,'Input Parameters'!$E$20,'Input Parameters'!$F$20)&gt;5500,5500,_xlfn.NORM.INV(D3114,'Input Parameters'!$E$20,'Input Parameters'!$F$20)))</f>
        <v>4751.8344076493058</v>
      </c>
      <c r="F3114" s="10">
        <f t="shared" ca="1" si="410"/>
        <v>0.68283199318015086</v>
      </c>
      <c r="G3114" s="61">
        <f ca="1">_xlfn.NORM.INV(F3114,'Input Parameters'!$E$21,'Input Parameters'!$F$21)</f>
        <v>288.5884736967746</v>
      </c>
      <c r="H3114" s="54">
        <f ca="1">EXP(E3114*(1/'Input Parameters'!$E$22-1/G3114))</f>
        <v>0.7804259359230733</v>
      </c>
      <c r="I3114" s="10">
        <f t="shared" ca="1" si="411"/>
        <v>0.77279570865391933</v>
      </c>
      <c r="J3114" s="29">
        <f ca="1">_xlfn.BETA.INV(I3114,'Input Parameters'!$L$24,'Input Parameters'!$M$24,'Input Parameters'!$J$24,'Input Parameters'!$K$24)</f>
        <v>0.72154832340473463</v>
      </c>
      <c r="K3114" s="156">
        <f ca="1">('Input Parameters'!$E$25/'Input Parameters'!$E$31)^$J3114</f>
        <v>5.6502169582018404E-3</v>
      </c>
      <c r="L3114" s="66">
        <f ca="1">$H3114*$C3114*'Input Parameters'!$E$23*K3114</f>
        <v>2.0966540166198766</v>
      </c>
      <c r="M3114" s="23">
        <f t="shared" ca="1" si="412"/>
        <v>0.30161644635568374</v>
      </c>
      <c r="N3114" s="15">
        <f ca="1">_xlfn.NORM.INV(M3114,'Input Parameters'!$E$26,'Input Parameters'!$F$26)</f>
        <v>2.3085101179090788E-2</v>
      </c>
      <c r="O3114" s="8">
        <f t="shared" ca="1" si="413"/>
        <v>2.2500762369670135E-2</v>
      </c>
      <c r="P3114" s="29">
        <f ca="1">_xlfn.LOGNORM.INV(O3114,'Input Parameters'!$H$27,'Input Parameters'!$I$27)</f>
        <v>0.58645292321023257</v>
      </c>
      <c r="Q3114" s="10"/>
      <c r="R3114" s="15">
        <f>'Input Parameters'!$E$28</f>
        <v>12.7</v>
      </c>
      <c r="S3114" s="10">
        <f t="shared" ca="1" si="414"/>
        <v>0.6445545668080882</v>
      </c>
      <c r="T3114" s="25">
        <f ca="1">_xlfn.LOGNORM.INV(S3114,'Input Parameters'!$H$29,'Input Parameters'!$I$29)</f>
        <v>60.706285634814769</v>
      </c>
      <c r="U3114" s="10">
        <f t="shared" ca="1" si="415"/>
        <v>0.44207636968091779</v>
      </c>
      <c r="V3114" s="29">
        <f ca="1">IF('Input Parameters'!$D$30="Beta",_xlfn.BETA.INV(U3114,'Input Parameters'!$L$30,'Input Parameters'!$M$30,'Input Parameters'!$J$30,'Input Parameters'!$K$30),IF('Input Parameters'!$D$30="LogNorm",_xlfn.LOGNORM.INV(U3114,'Input Parameters'!$H$30,'Input Parameters'!$I$30)))</f>
        <v>0.94341206284192192</v>
      </c>
      <c r="W3114" s="2">
        <f ca="1">N3114+(P3114-N3114)*(1-ERF((T3114-R3114)/(2*SQRT(L3114*'Input Parameters'!$E$31))))</f>
        <v>3.3823471243252981E-2</v>
      </c>
      <c r="X3114">
        <f t="shared" ca="1" si="416"/>
        <v>1</v>
      </c>
      <c r="Y3114" s="7"/>
    </row>
    <row r="3115" spans="1:25" ht="15" customHeight="1" x14ac:dyDescent="0.3">
      <c r="A3115" s="130">
        <v>3108</v>
      </c>
      <c r="B3115" s="10">
        <f t="shared" ca="1" si="408"/>
        <v>0.72528095645279966</v>
      </c>
      <c r="C3115" s="57">
        <f ca="1">_xlfn.NORM.INV(B3115,'Input Parameters'!$E$19,'Input Parameters'!$F$19)</f>
        <v>617.88189876523347</v>
      </c>
      <c r="D3115" s="10">
        <f t="shared" ca="1" si="409"/>
        <v>0.88551998266977372</v>
      </c>
      <c r="E3115" s="59">
        <f ca="1">IF(_xlfn.NORM.INV(D3115,'Input Parameters'!$E$20,'Input Parameters'!$F$20)&lt;3500,3500,IF(_xlfn.NORM.INV(D3115,'Input Parameters'!$E$20,'Input Parameters'!$F$20)&gt;5500,5500,_xlfn.NORM.INV(D3115,'Input Parameters'!$E$20,'Input Parameters'!$F$20)))</f>
        <v>5500</v>
      </c>
      <c r="F3115" s="10">
        <f t="shared" ca="1" si="410"/>
        <v>0.87323230935035012</v>
      </c>
      <c r="G3115" s="61">
        <f ca="1">_xlfn.NORM.INV(F3115,'Input Parameters'!$E$21,'Input Parameters'!$F$21)</f>
        <v>293.82458167131023</v>
      </c>
      <c r="H3115" s="54">
        <f ca="1">EXP(E3115*(1/'Input Parameters'!$E$22-1/G3115))</f>
        <v>1.0540916235758564</v>
      </c>
      <c r="I3115" s="10">
        <f t="shared" ca="1" si="411"/>
        <v>0.69513090877585293</v>
      </c>
      <c r="J3115" s="29">
        <f ca="1">_xlfn.BETA.INV(I3115,'Input Parameters'!$L$24,'Input Parameters'!$M$24,'Input Parameters'!$J$24,'Input Parameters'!$K$24)</f>
        <v>0.68677799162246367</v>
      </c>
      <c r="K3115" s="156">
        <f ca="1">('Input Parameters'!$E$25/'Input Parameters'!$E$31)^$J3115</f>
        <v>7.2508635970501842E-3</v>
      </c>
      <c r="L3115" s="66">
        <f ca="1">$H3115*$C3115*'Input Parameters'!$E$23*K3115</f>
        <v>4.7225174347237031</v>
      </c>
      <c r="M3115" s="23">
        <f t="shared" ca="1" si="412"/>
        <v>0.33425004173556172</v>
      </c>
      <c r="N3115" s="15">
        <f ca="1">_xlfn.NORM.INV(M3115,'Input Parameters'!$E$26,'Input Parameters'!$F$26)</f>
        <v>2.5007643281183049E-2</v>
      </c>
      <c r="O3115" s="8">
        <f t="shared" ca="1" si="413"/>
        <v>8.3335177296338214E-2</v>
      </c>
      <c r="P3115" s="29">
        <f ca="1">_xlfn.LOGNORM.INV(O3115,'Input Parameters'!$H$27,'Input Parameters'!$I$27)</f>
        <v>0.77210515482445063</v>
      </c>
      <c r="Q3115" s="10"/>
      <c r="R3115" s="15">
        <f>'Input Parameters'!$E$28</f>
        <v>12.7</v>
      </c>
      <c r="S3115" s="10">
        <f t="shared" ca="1" si="414"/>
        <v>0.3653989921972115</v>
      </c>
      <c r="T3115" s="25">
        <f ca="1">_xlfn.LOGNORM.INV(S3115,'Input Parameters'!$H$29,'Input Parameters'!$I$29)</f>
        <v>56.025270495104856</v>
      </c>
      <c r="U3115" s="10">
        <f t="shared" ca="1" si="415"/>
        <v>0.84272464636638011</v>
      </c>
      <c r="V3115" s="29">
        <f ca="1">IF('Input Parameters'!$D$30="Beta",_xlfn.BETA.INV(U3115,'Input Parameters'!$L$30,'Input Parameters'!$M$30,'Input Parameters'!$J$30,'Input Parameters'!$K$30),IF('Input Parameters'!$D$30="LogNorm",_xlfn.LOGNORM.INV(U3115,'Input Parameters'!$H$30,'Input Parameters'!$I$30)))</f>
        <v>1.4855837188030609</v>
      </c>
      <c r="W3115" s="2">
        <f ca="1">N3115+(P3115-N3115)*(1-ERF((T3115-R3115)/(2*SQRT(L3115*'Input Parameters'!$E$31))))</f>
        <v>0.14350927054594514</v>
      </c>
      <c r="X3115">
        <f t="shared" ca="1" si="416"/>
        <v>1</v>
      </c>
      <c r="Y3115" s="7"/>
    </row>
    <row r="3116" spans="1:25" ht="15" customHeight="1" x14ac:dyDescent="0.3">
      <c r="A3116" s="130">
        <v>3109</v>
      </c>
      <c r="B3116" s="10">
        <f t="shared" ca="1" si="408"/>
        <v>0.60219170662831734</v>
      </c>
      <c r="C3116" s="57">
        <f ca="1">_xlfn.NORM.INV(B3116,'Input Parameters'!$E$19,'Input Parameters'!$F$19)</f>
        <v>589.18754291640766</v>
      </c>
      <c r="D3116" s="10">
        <f t="shared" ca="1" si="409"/>
        <v>0.54353590881193881</v>
      </c>
      <c r="E3116" s="59">
        <f ca="1">IF(_xlfn.NORM.INV(D3116,'Input Parameters'!$E$20,'Input Parameters'!$F$20)&lt;3500,3500,IF(_xlfn.NORM.INV(D3116,'Input Parameters'!$E$20,'Input Parameters'!$F$20)&gt;5500,5500,_xlfn.NORM.INV(D3116,'Input Parameters'!$E$20,'Input Parameters'!$F$20)))</f>
        <v>4876.5420942693581</v>
      </c>
      <c r="F3116" s="10">
        <f t="shared" ca="1" si="410"/>
        <v>0.82272434600477873</v>
      </c>
      <c r="G3116" s="61">
        <f ca="1">_xlfn.NORM.INV(F3116,'Input Parameters'!$E$21,'Input Parameters'!$F$21)</f>
        <v>292.12676712002337</v>
      </c>
      <c r="H3116" s="54">
        <f ca="1">EXP(E3116*(1/'Input Parameters'!$E$22-1/G3116))</f>
        <v>0.95146617170518777</v>
      </c>
      <c r="I3116" s="10">
        <f t="shared" ca="1" si="411"/>
        <v>0.72683318356132742</v>
      </c>
      <c r="J3116" s="29">
        <f ca="1">_xlfn.BETA.INV(I3116,'Input Parameters'!$L$24,'Input Parameters'!$M$24,'Input Parameters'!$J$24,'Input Parameters'!$K$24)</f>
        <v>0.70056120598804816</v>
      </c>
      <c r="K3116" s="156">
        <f ca="1">('Input Parameters'!$E$25/'Input Parameters'!$E$31)^$J3116</f>
        <v>6.5682407898013115E-3</v>
      </c>
      <c r="L3116" s="66">
        <f ca="1">$H3116*$C3116*'Input Parameters'!$E$23*K3116</f>
        <v>3.682103345107516</v>
      </c>
      <c r="M3116" s="23">
        <f t="shared" ca="1" si="412"/>
        <v>0.45642175202360236</v>
      </c>
      <c r="N3116" s="15">
        <f ca="1">_xlfn.NORM.INV(M3116,'Input Parameters'!$E$26,'Input Parameters'!$F$26)</f>
        <v>3.1701495095700853E-2</v>
      </c>
      <c r="O3116" s="8">
        <f t="shared" ca="1" si="413"/>
        <v>0.12479356352621074</v>
      </c>
      <c r="P3116" s="29">
        <f ca="1">_xlfn.LOGNORM.INV(O3116,'Input Parameters'!$H$27,'Input Parameters'!$I$27)</f>
        <v>0.85542300885664846</v>
      </c>
      <c r="Q3116" s="10"/>
      <c r="R3116" s="15">
        <f>'Input Parameters'!$E$28</f>
        <v>12.7</v>
      </c>
      <c r="S3116" s="10">
        <f t="shared" ca="1" si="414"/>
        <v>0.35066867975189109</v>
      </c>
      <c r="T3116" s="25">
        <f ca="1">_xlfn.LOGNORM.INV(S3116,'Input Parameters'!$H$29,'Input Parameters'!$I$29)</f>
        <v>55.777663414357818</v>
      </c>
      <c r="U3116" s="10">
        <f t="shared" ca="1" si="415"/>
        <v>0.51058619185607146</v>
      </c>
      <c r="V3116" s="29">
        <f ca="1">IF('Input Parameters'!$D$30="Beta",_xlfn.BETA.INV(U3116,'Input Parameters'!$L$30,'Input Parameters'!$M$30,'Input Parameters'!$J$30,'Input Parameters'!$K$30),IF('Input Parameters'!$D$30="LogNorm",_xlfn.LOGNORM.INV(U3116,'Input Parameters'!$H$30,'Input Parameters'!$I$30)))</f>
        <v>1.0097191562632366</v>
      </c>
      <c r="W3116" s="2">
        <f ca="1">N3116+(P3116-N3116)*(1-ERF((T3116-R3116)/(2*SQRT(L3116*'Input Parameters'!$E$31))))</f>
        <v>0.12430408734538903</v>
      </c>
      <c r="X3116">
        <f t="shared" ca="1" si="416"/>
        <v>1</v>
      </c>
      <c r="Y3116" s="7"/>
    </row>
    <row r="3117" spans="1:25" ht="15" customHeight="1" x14ac:dyDescent="0.3">
      <c r="A3117" s="130">
        <v>3110</v>
      </c>
      <c r="B3117" s="10">
        <f t="shared" ca="1" si="408"/>
        <v>0.88950136335366758</v>
      </c>
      <c r="C3117" s="57">
        <f ca="1">_xlfn.NORM.INV(B3117,'Input Parameters'!$E$19,'Input Parameters'!$F$19)</f>
        <v>670.71791063968806</v>
      </c>
      <c r="D3117" s="10">
        <f t="shared" ca="1" si="409"/>
        <v>2.2497672123462875E-2</v>
      </c>
      <c r="E3117" s="59">
        <f ca="1">IF(_xlfn.NORM.INV(D3117,'Input Parameters'!$E$20,'Input Parameters'!$F$20)&lt;3500,3500,IF(_xlfn.NORM.INV(D3117,'Input Parameters'!$E$20,'Input Parameters'!$F$20)&gt;5500,5500,_xlfn.NORM.INV(D3117,'Input Parameters'!$E$20,'Input Parameters'!$F$20)))</f>
        <v>3500</v>
      </c>
      <c r="F3117" s="10">
        <f t="shared" ca="1" si="410"/>
        <v>0.10496353033643457</v>
      </c>
      <c r="G3117" s="61">
        <f ca="1">_xlfn.NORM.INV(F3117,'Input Parameters'!$E$21,'Input Parameters'!$F$21)</f>
        <v>274.99539902383231</v>
      </c>
      <c r="H3117" s="54">
        <f ca="1">EXP(E3117*(1/'Input Parameters'!$E$22-1/G3117))</f>
        <v>0.45744748986381045</v>
      </c>
      <c r="I3117" s="10">
        <f t="shared" ca="1" si="411"/>
        <v>0.20356657440513537</v>
      </c>
      <c r="J3117" s="29">
        <f ca="1">_xlfn.BETA.INV(I3117,'Input Parameters'!$L$24,'Input Parameters'!$M$24,'Input Parameters'!$J$24,'Input Parameters'!$K$24)</f>
        <v>0.47075434030518926</v>
      </c>
      <c r="K3117" s="156">
        <f ca="1">('Input Parameters'!$E$25/'Input Parameters'!$E$31)^$J3117</f>
        <v>3.4150476920222043E-2</v>
      </c>
      <c r="L3117" s="66">
        <f ca="1">$H3117*$C3117*'Input Parameters'!$E$23*K3117</f>
        <v>10.477988698890186</v>
      </c>
      <c r="M3117" s="23">
        <f t="shared" ca="1" si="412"/>
        <v>0.94086500212063273</v>
      </c>
      <c r="N3117" s="15">
        <f ca="1">_xlfn.NORM.INV(M3117,'Input Parameters'!$E$26,'Input Parameters'!$F$26)</f>
        <v>6.6803604044952086E-2</v>
      </c>
      <c r="O3117" s="8">
        <f t="shared" ca="1" si="413"/>
        <v>0.79953055743571577</v>
      </c>
      <c r="P3117" s="29">
        <f ca="1">_xlfn.LOGNORM.INV(O3117,'Input Parameters'!$H$27,'Input Parameters'!$I$27)</f>
        <v>2.0643450894295698</v>
      </c>
      <c r="Q3117" s="10"/>
      <c r="R3117" s="15">
        <f>'Input Parameters'!$E$28</f>
        <v>12.7</v>
      </c>
      <c r="S3117" s="10">
        <f t="shared" ca="1" si="414"/>
        <v>0.79467444592193193</v>
      </c>
      <c r="T3117" s="25">
        <f ca="1">_xlfn.LOGNORM.INV(S3117,'Input Parameters'!$H$29,'Input Parameters'!$I$29)</f>
        <v>63.867120645308319</v>
      </c>
      <c r="U3117" s="10">
        <f t="shared" ca="1" si="415"/>
        <v>3.0566129372255446E-2</v>
      </c>
      <c r="V3117" s="29">
        <f ca="1">IF('Input Parameters'!$D$30="Beta",_xlfn.BETA.INV(U3117,'Input Parameters'!$L$30,'Input Parameters'!$M$30,'Input Parameters'!$J$30,'Input Parameters'!$K$30),IF('Input Parameters'!$D$30="LogNorm",_xlfn.LOGNORM.INV(U3117,'Input Parameters'!$H$30,'Input Parameters'!$I$30)))</f>
        <v>0.47748604107012105</v>
      </c>
      <c r="W3117" s="2">
        <f ca="1">N3117+(P3117-N3117)*(1-ERF((T3117-R3117)/(2*SQRT(L3117*'Input Parameters'!$E$31))))</f>
        <v>0.59351974718779776</v>
      </c>
      <c r="X3117">
        <f t="shared" ca="1" si="416"/>
        <v>0</v>
      </c>
      <c r="Y3117" s="7"/>
    </row>
    <row r="3118" spans="1:25" ht="15" customHeight="1" x14ac:dyDescent="0.3">
      <c r="A3118" s="130">
        <v>3111</v>
      </c>
      <c r="B3118" s="10">
        <f t="shared" ca="1" si="408"/>
        <v>0.34011177160075323</v>
      </c>
      <c r="C3118" s="57">
        <f ca="1">_xlfn.NORM.INV(B3118,'Input Parameters'!$E$19,'Input Parameters'!$F$19)</f>
        <v>532.47264023471439</v>
      </c>
      <c r="D3118" s="10">
        <f t="shared" ca="1" si="409"/>
        <v>4.4936712109360566E-2</v>
      </c>
      <c r="E3118" s="59">
        <f ca="1">IF(_xlfn.NORM.INV(D3118,'Input Parameters'!$E$20,'Input Parameters'!$F$20)&lt;3500,3500,IF(_xlfn.NORM.INV(D3118,'Input Parameters'!$E$20,'Input Parameters'!$F$20)&gt;5500,5500,_xlfn.NORM.INV(D3118,'Input Parameters'!$E$20,'Input Parameters'!$F$20)))</f>
        <v>3612.7539572600967</v>
      </c>
      <c r="F3118" s="10">
        <f t="shared" ca="1" si="410"/>
        <v>0.66997152445573593</v>
      </c>
      <c r="G3118" s="61">
        <f ca="1">_xlfn.NORM.INV(F3118,'Input Parameters'!$E$21,'Input Parameters'!$F$21)</f>
        <v>288.30709946562411</v>
      </c>
      <c r="H3118" s="54">
        <f ca="1">EXP(E3118*(1/'Input Parameters'!$E$22-1/G3118))</f>
        <v>0.81815428601982698</v>
      </c>
      <c r="I3118" s="10">
        <f t="shared" ca="1" si="411"/>
        <v>0.97631273232304228</v>
      </c>
      <c r="J3118" s="29">
        <f ca="1">_xlfn.BETA.INV(I3118,'Input Parameters'!$L$24,'Input Parameters'!$M$24,'Input Parameters'!$J$24,'Input Parameters'!$K$24)</f>
        <v>0.86858810071897619</v>
      </c>
      <c r="K3118" s="156">
        <f ca="1">('Input Parameters'!$E$25/'Input Parameters'!$E$31)^$J3118</f>
        <v>1.9677624476580084E-3</v>
      </c>
      <c r="L3118" s="66">
        <f ca="1">$H3118*$C3118*'Input Parameters'!$E$23*K3118</f>
        <v>0.85724542442711338</v>
      </c>
      <c r="M3118" s="23">
        <f t="shared" ca="1" si="412"/>
        <v>0.7393783116886371</v>
      </c>
      <c r="N3118" s="15">
        <f ca="1">_xlfn.NORM.INV(M3118,'Input Parameters'!$E$26,'Input Parameters'!$F$26)</f>
        <v>4.7470029039613504E-2</v>
      </c>
      <c r="O3118" s="8">
        <f t="shared" ca="1" si="413"/>
        <v>0.95787208273199265</v>
      </c>
      <c r="P3118" s="29">
        <f ca="1">_xlfn.LOGNORM.INV(O3118,'Input Parameters'!$H$27,'Input Parameters'!$I$27)</f>
        <v>3.0557910525940408</v>
      </c>
      <c r="Q3118" s="10"/>
      <c r="R3118" s="15">
        <f>'Input Parameters'!$E$28</f>
        <v>12.7</v>
      </c>
      <c r="S3118" s="10">
        <f t="shared" ca="1" si="414"/>
        <v>0.69062114285371556</v>
      </c>
      <c r="T3118" s="25">
        <f ca="1">_xlfn.LOGNORM.INV(S3118,'Input Parameters'!$H$29,'Input Parameters'!$I$29)</f>
        <v>61.57774626042422</v>
      </c>
      <c r="U3118" s="10">
        <f t="shared" ca="1" si="415"/>
        <v>0.32600937983783018</v>
      </c>
      <c r="V3118" s="29">
        <f ca="1">IF('Input Parameters'!$D$30="Beta",_xlfn.BETA.INV(U3118,'Input Parameters'!$L$30,'Input Parameters'!$M$30,'Input Parameters'!$J$30,'Input Parameters'!$K$30),IF('Input Parameters'!$D$30="LogNorm",_xlfn.LOGNORM.INV(U3118,'Input Parameters'!$H$30,'Input Parameters'!$I$30)))</f>
        <v>0.83641770991552311</v>
      </c>
      <c r="W3118" s="2">
        <f ca="1">N3118+(P3118-N3118)*(1-ERF((T3118-R3118)/(2*SQRT(L3118*'Input Parameters'!$E$31))))</f>
        <v>4.8039521214791263E-2</v>
      </c>
      <c r="X3118">
        <f t="shared" ca="1" si="416"/>
        <v>1</v>
      </c>
      <c r="Y3118" s="7"/>
    </row>
    <row r="3119" spans="1:25" ht="15" customHeight="1" x14ac:dyDescent="0.3">
      <c r="A3119" s="130">
        <v>3112</v>
      </c>
      <c r="B3119" s="10">
        <f t="shared" ca="1" si="408"/>
        <v>0.12426612595754571</v>
      </c>
      <c r="C3119" s="57">
        <f ca="1">_xlfn.NORM.INV(B3119,'Input Parameters'!$E$19,'Input Parameters'!$F$19)</f>
        <v>469.7936122659022</v>
      </c>
      <c r="D3119" s="10">
        <f t="shared" ca="1" si="409"/>
        <v>0.76696161207049429</v>
      </c>
      <c r="E3119" s="59">
        <f ca="1">IF(_xlfn.NORM.INV(D3119,'Input Parameters'!$E$20,'Input Parameters'!$F$20)&lt;3500,3500,IF(_xlfn.NORM.INV(D3119,'Input Parameters'!$E$20,'Input Parameters'!$F$20)&gt;5500,5500,_xlfn.NORM.INV(D3119,'Input Parameters'!$E$20,'Input Parameters'!$F$20)))</f>
        <v>5310.2140478439169</v>
      </c>
      <c r="F3119" s="10">
        <f t="shared" ca="1" si="410"/>
        <v>0.47949633284289339</v>
      </c>
      <c r="G3119" s="61">
        <f ca="1">_xlfn.NORM.INV(F3119,'Input Parameters'!$E$21,'Input Parameters'!$F$21)</f>
        <v>284.44585672824348</v>
      </c>
      <c r="H3119" s="54">
        <f ca="1">EXP(E3119*(1/'Input Parameters'!$E$22-1/G3119))</f>
        <v>0.57982372840800067</v>
      </c>
      <c r="I3119" s="10">
        <f t="shared" ca="1" si="411"/>
        <v>0.92173493999491385</v>
      </c>
      <c r="J3119" s="29">
        <f ca="1">_xlfn.BETA.INV(I3119,'Input Parameters'!$L$24,'Input Parameters'!$M$24,'Input Parameters'!$J$24,'Input Parameters'!$K$24)</f>
        <v>0.80885647201410116</v>
      </c>
      <c r="K3119" s="156">
        <f ca="1">('Input Parameters'!$E$25/'Input Parameters'!$E$31)^$J3119</f>
        <v>3.0203864088315757E-3</v>
      </c>
      <c r="L3119" s="66">
        <f ca="1">$H3119*$C3119*'Input Parameters'!$E$23*K3119</f>
        <v>0.82274565800921684</v>
      </c>
      <c r="M3119" s="23">
        <f t="shared" ca="1" si="412"/>
        <v>0.37303812650755341</v>
      </c>
      <c r="N3119" s="15">
        <f ca="1">_xlfn.NORM.INV(M3119,'Input Parameters'!$E$26,'Input Parameters'!$F$26)</f>
        <v>2.7199833793428701E-2</v>
      </c>
      <c r="O3119" s="8">
        <f t="shared" ca="1" si="413"/>
        <v>0.33728426637640174</v>
      </c>
      <c r="P3119" s="29">
        <f ca="1">_xlfn.LOGNORM.INV(O3119,'Input Parameters'!$H$27,'Input Parameters'!$I$27)</f>
        <v>1.1822857122423109</v>
      </c>
      <c r="Q3119" s="10"/>
      <c r="R3119" s="15">
        <f>'Input Parameters'!$E$28</f>
        <v>12.7</v>
      </c>
      <c r="S3119" s="10">
        <f t="shared" ca="1" si="414"/>
        <v>0.2861197843332306</v>
      </c>
      <c r="T3119" s="25">
        <f ca="1">_xlfn.LOGNORM.INV(S3119,'Input Parameters'!$H$29,'Input Parameters'!$I$29)</f>
        <v>54.654143906130507</v>
      </c>
      <c r="U3119" s="10">
        <f t="shared" ca="1" si="415"/>
        <v>0.14502612287474093</v>
      </c>
      <c r="V3119" s="29">
        <f ca="1">IF('Input Parameters'!$D$30="Beta",_xlfn.BETA.INV(U3119,'Input Parameters'!$L$30,'Input Parameters'!$M$30,'Input Parameters'!$J$30,'Input Parameters'!$K$30),IF('Input Parameters'!$D$30="LogNorm",_xlfn.LOGNORM.INV(U3119,'Input Parameters'!$H$30,'Input Parameters'!$I$30)))</f>
        <v>0.65835319953373195</v>
      </c>
      <c r="W3119" s="2">
        <f ca="1">N3119+(P3119-N3119)*(1-ERF((T3119-R3119)/(2*SQRT(L3119*'Input Parameters'!$E$31))))</f>
        <v>2.8439479322260156E-2</v>
      </c>
      <c r="X3119">
        <f t="shared" ca="1" si="416"/>
        <v>1</v>
      </c>
      <c r="Y3119" s="7"/>
    </row>
    <row r="3120" spans="1:25" ht="15" customHeight="1" x14ac:dyDescent="0.3">
      <c r="A3120" s="130">
        <v>3113</v>
      </c>
      <c r="B3120" s="10">
        <f t="shared" ca="1" si="408"/>
        <v>0.90079838045507532</v>
      </c>
      <c r="C3120" s="57">
        <f ca="1">_xlfn.NORM.INV(B3120,'Input Parameters'!$E$19,'Input Parameters'!$F$19)</f>
        <v>675.97664262433045</v>
      </c>
      <c r="D3120" s="10">
        <f t="shared" ca="1" si="409"/>
        <v>0.80134800937465445</v>
      </c>
      <c r="E3120" s="59">
        <f ca="1">IF(_xlfn.NORM.INV(D3120,'Input Parameters'!$E$20,'Input Parameters'!$F$20)&lt;3500,3500,IF(_xlfn.NORM.INV(D3120,'Input Parameters'!$E$20,'Input Parameters'!$F$20)&gt;5500,5500,_xlfn.NORM.INV(D3120,'Input Parameters'!$E$20,'Input Parameters'!$F$20)))</f>
        <v>5392.5122061847842</v>
      </c>
      <c r="F3120" s="10">
        <f t="shared" ca="1" si="410"/>
        <v>1.8444970093234314E-4</v>
      </c>
      <c r="G3120" s="61">
        <f ca="1">_xlfn.NORM.INV(F3120,'Input Parameters'!$E$21,'Input Parameters'!$F$21)</f>
        <v>256.85748996082532</v>
      </c>
      <c r="H3120" s="54">
        <f ca="1">EXP(E3120*(1/'Input Parameters'!$E$22-1/G3120))</f>
        <v>7.5042488733809032E-2</v>
      </c>
      <c r="I3120" s="10">
        <f t="shared" ca="1" si="411"/>
        <v>9.932934612456279E-2</v>
      </c>
      <c r="J3120" s="29">
        <f ca="1">_xlfn.BETA.INV(I3120,'Input Parameters'!$L$24,'Input Parameters'!$M$24,'Input Parameters'!$J$24,'Input Parameters'!$K$24)</f>
        <v>0.39660620119878726</v>
      </c>
      <c r="K3120" s="156">
        <f ca="1">('Input Parameters'!$E$25/'Input Parameters'!$E$31)^$J3120</f>
        <v>5.8129993278187048E-2</v>
      </c>
      <c r="L3120" s="66">
        <f ca="1">$H3120*$C3120*'Input Parameters'!$E$23*K3120</f>
        <v>2.9487584011996515</v>
      </c>
      <c r="M3120" s="23">
        <f t="shared" ca="1" si="412"/>
        <v>0.43217283632978287</v>
      </c>
      <c r="N3120" s="15">
        <f ca="1">_xlfn.NORM.INV(M3120,'Input Parameters'!$E$26,'Input Parameters'!$F$26)</f>
        <v>3.0412255756782275E-2</v>
      </c>
      <c r="O3120" s="8">
        <f t="shared" ca="1" si="413"/>
        <v>0.49134289072638215</v>
      </c>
      <c r="P3120" s="29">
        <f ca="1">_xlfn.LOGNORM.INV(O3120,'Input Parameters'!$H$27,'Input Parameters'!$I$27)</f>
        <v>1.4100296828909602</v>
      </c>
      <c r="Q3120" s="10"/>
      <c r="R3120" s="15">
        <f>'Input Parameters'!$E$28</f>
        <v>12.7</v>
      </c>
      <c r="S3120" s="10">
        <f t="shared" ca="1" si="414"/>
        <v>0.13479308120510602</v>
      </c>
      <c r="T3120" s="25">
        <f ca="1">_xlfn.LOGNORM.INV(S3120,'Input Parameters'!$H$29,'Input Parameters'!$I$29)</f>
        <v>51.443318308574206</v>
      </c>
      <c r="U3120" s="10">
        <f t="shared" ca="1" si="415"/>
        <v>0.48572149077214932</v>
      </c>
      <c r="V3120" s="29">
        <f ca="1">IF('Input Parameters'!$D$30="Beta",_xlfn.BETA.INV(U3120,'Input Parameters'!$L$30,'Input Parameters'!$M$30,'Input Parameters'!$J$30,'Input Parameters'!$K$30),IF('Input Parameters'!$D$30="LogNorm",_xlfn.LOGNORM.INV(U3120,'Input Parameters'!$H$30,'Input Parameters'!$I$30)))</f>
        <v>0.98520038214152061</v>
      </c>
      <c r="W3120" s="2">
        <f ca="1">N3120+(P3120-N3120)*(1-ERF((T3120-R3120)/(2*SQRT(L3120*'Input Parameters'!$E$31))))</f>
        <v>0.18303776403308797</v>
      </c>
      <c r="X3120">
        <f t="shared" ca="1" si="416"/>
        <v>1</v>
      </c>
      <c r="Y3120" s="7"/>
    </row>
    <row r="3121" spans="1:25" ht="15" customHeight="1" x14ac:dyDescent="0.3">
      <c r="A3121" s="130">
        <v>3114</v>
      </c>
      <c r="B3121" s="10">
        <f t="shared" ca="1" si="408"/>
        <v>0.49736058610089329</v>
      </c>
      <c r="C3121" s="57">
        <f ca="1">_xlfn.NORM.INV(B3121,'Input Parameters'!$E$19,'Input Parameters'!$F$19)</f>
        <v>566.74094142804074</v>
      </c>
      <c r="D3121" s="10">
        <f t="shared" ca="1" si="409"/>
        <v>0.27614783407305521</v>
      </c>
      <c r="E3121" s="59">
        <f ca="1">IF(_xlfn.NORM.INV(D3121,'Input Parameters'!$E$20,'Input Parameters'!$F$20)&lt;3500,3500,IF(_xlfn.NORM.INV(D3121,'Input Parameters'!$E$20,'Input Parameters'!$F$20)&gt;5500,5500,_xlfn.NORM.INV(D3121,'Input Parameters'!$E$20,'Input Parameters'!$F$20)))</f>
        <v>4383.9734498741764</v>
      </c>
      <c r="F3121" s="10">
        <f t="shared" ca="1" si="410"/>
        <v>0.24055385277885455</v>
      </c>
      <c r="G3121" s="61">
        <f ca="1">_xlfn.NORM.INV(F3121,'Input Parameters'!$E$21,'Input Parameters'!$F$21)</f>
        <v>279.31245646400384</v>
      </c>
      <c r="H3121" s="54">
        <f ca="1">EXP(E3121*(1/'Input Parameters'!$E$22-1/G3121))</f>
        <v>0.48035876434872155</v>
      </c>
      <c r="I3121" s="10">
        <f t="shared" ca="1" si="411"/>
        <v>0.53602156609029672</v>
      </c>
      <c r="J3121" s="29">
        <f ca="1">_xlfn.BETA.INV(I3121,'Input Parameters'!$L$24,'Input Parameters'!$M$24,'Input Parameters'!$J$24,'Input Parameters'!$K$24)</f>
        <v>0.62165892618005592</v>
      </c>
      <c r="K3121" s="156">
        <f ca="1">('Input Parameters'!$E$25/'Input Parameters'!$E$31)^$J3121</f>
        <v>1.1568146186241249E-2</v>
      </c>
      <c r="L3121" s="66">
        <f ca="1">$H3121*$C3121*'Input Parameters'!$E$23*K3121</f>
        <v>3.1493002989167729</v>
      </c>
      <c r="M3121" s="23">
        <f t="shared" ca="1" si="412"/>
        <v>0.97395762847666789</v>
      </c>
      <c r="N3121" s="15">
        <f ca="1">_xlfn.NORM.INV(M3121,'Input Parameters'!$E$26,'Input Parameters'!$F$26)</f>
        <v>7.4791086147747127E-2</v>
      </c>
      <c r="O3121" s="8">
        <f t="shared" ca="1" si="413"/>
        <v>0.41524238833931881</v>
      </c>
      <c r="P3121" s="29">
        <f ca="1">_xlfn.LOGNORM.INV(O3121,'Input Parameters'!$H$27,'Input Parameters'!$I$27)</f>
        <v>1.2949869515428023</v>
      </c>
      <c r="Q3121" s="10"/>
      <c r="R3121" s="15">
        <f>'Input Parameters'!$E$28</f>
        <v>12.7</v>
      </c>
      <c r="S3121" s="10">
        <f t="shared" ca="1" si="414"/>
        <v>0.38357940947904423</v>
      </c>
      <c r="T3121" s="25">
        <f ca="1">_xlfn.LOGNORM.INV(S3121,'Input Parameters'!$H$29,'Input Parameters'!$I$29)</f>
        <v>56.327828238080521</v>
      </c>
      <c r="U3121" s="10">
        <f t="shared" ca="1" si="415"/>
        <v>0.42329218038980299</v>
      </c>
      <c r="V3121" s="29">
        <f ca="1">IF('Input Parameters'!$D$30="Beta",_xlfn.BETA.INV(U3121,'Input Parameters'!$L$30,'Input Parameters'!$M$30,'Input Parameters'!$J$30,'Input Parameters'!$K$30),IF('Input Parameters'!$D$30="LogNorm",_xlfn.LOGNORM.INV(U3121,'Input Parameters'!$H$30,'Input Parameters'!$I$30)))</f>
        <v>0.92580600057340456</v>
      </c>
      <c r="W3121" s="2">
        <f ca="1">N3121+(P3121-N3121)*(1-ERF((T3121-R3121)/(2*SQRT(L3121*'Input Parameters'!$E$31))))</f>
        <v>0.17502542224880768</v>
      </c>
      <c r="X3121">
        <f t="shared" ca="1" si="416"/>
        <v>1</v>
      </c>
      <c r="Y3121" s="7"/>
    </row>
    <row r="3122" spans="1:25" ht="15" customHeight="1" x14ac:dyDescent="0.3">
      <c r="A3122" s="130">
        <v>3115</v>
      </c>
      <c r="B3122" s="10">
        <f t="shared" ca="1" si="408"/>
        <v>0.5091483823771964</v>
      </c>
      <c r="C3122" s="57">
        <f ca="1">_xlfn.NORM.INV(B3122,'Input Parameters'!$E$19,'Input Parameters'!$F$19)</f>
        <v>569.23788954623808</v>
      </c>
      <c r="D3122" s="10">
        <f t="shared" ca="1" si="409"/>
        <v>0.99909485919636709</v>
      </c>
      <c r="E3122" s="59">
        <f ca="1">IF(_xlfn.NORM.INV(D3122,'Input Parameters'!$E$20,'Input Parameters'!$F$20)&lt;3500,3500,IF(_xlfn.NORM.INV(D3122,'Input Parameters'!$E$20,'Input Parameters'!$F$20)&gt;5500,5500,_xlfn.NORM.INV(D3122,'Input Parameters'!$E$20,'Input Parameters'!$F$20)))</f>
        <v>5500</v>
      </c>
      <c r="F3122" s="10">
        <f t="shared" ca="1" si="410"/>
        <v>0.63673403842886533</v>
      </c>
      <c r="G3122" s="61">
        <f ca="1">_xlfn.NORM.INV(F3122,'Input Parameters'!$E$21,'Input Parameters'!$F$21)</f>
        <v>287.59897638502656</v>
      </c>
      <c r="H3122" s="54">
        <f ca="1">EXP(E3122*(1/'Input Parameters'!$E$22-1/G3122))</f>
        <v>0.70291448407074208</v>
      </c>
      <c r="I3122" s="10">
        <f t="shared" ca="1" si="411"/>
        <v>0.52739972294146364</v>
      </c>
      <c r="J3122" s="29">
        <f ca="1">_xlfn.BETA.INV(I3122,'Input Parameters'!$L$24,'Input Parameters'!$M$24,'Input Parameters'!$J$24,'Input Parameters'!$K$24)</f>
        <v>0.618195499859857</v>
      </c>
      <c r="K3122" s="156">
        <f ca="1">('Input Parameters'!$E$25/'Input Parameters'!$E$31)^$J3122</f>
        <v>1.1859157529860229E-2</v>
      </c>
      <c r="L3122" s="66">
        <f ca="1">$H3122*$C3122*'Input Parameters'!$E$23*K3122</f>
        <v>4.7451520174504909</v>
      </c>
      <c r="M3122" s="23">
        <f t="shared" ca="1" si="412"/>
        <v>0.30642056814857366</v>
      </c>
      <c r="N3122" s="15">
        <f ca="1">_xlfn.NORM.INV(M3122,'Input Parameters'!$E$26,'Input Parameters'!$F$26)</f>
        <v>2.3373535928084221E-2</v>
      </c>
      <c r="O3122" s="8">
        <f t="shared" ca="1" si="413"/>
        <v>0.36851700301011958</v>
      </c>
      <c r="P3122" s="29">
        <f ca="1">_xlfn.LOGNORM.INV(O3122,'Input Parameters'!$H$27,'Input Parameters'!$I$27)</f>
        <v>1.2271047389638232</v>
      </c>
      <c r="Q3122" s="10"/>
      <c r="R3122" s="15">
        <f>'Input Parameters'!$E$28</f>
        <v>12.7</v>
      </c>
      <c r="S3122" s="10">
        <f t="shared" ca="1" si="414"/>
        <v>0.54624272138159691</v>
      </c>
      <c r="T3122" s="25">
        <f ca="1">_xlfn.LOGNORM.INV(S3122,'Input Parameters'!$H$29,'Input Parameters'!$I$29)</f>
        <v>58.996333612776354</v>
      </c>
      <c r="U3122" s="10">
        <f t="shared" ca="1" si="415"/>
        <v>0.25590715937606201</v>
      </c>
      <c r="V3122" s="29">
        <f ca="1">IF('Input Parameters'!$D$30="Beta",_xlfn.BETA.INV(U3122,'Input Parameters'!$L$30,'Input Parameters'!$M$30,'Input Parameters'!$J$30,'Input Parameters'!$K$30),IF('Input Parameters'!$D$30="LogNorm",_xlfn.LOGNORM.INV(U3122,'Input Parameters'!$H$30,'Input Parameters'!$I$30)))</f>
        <v>0.77144492650980767</v>
      </c>
      <c r="W3122" s="2">
        <f ca="1">N3122+(P3122-N3122)*(1-ERF((T3122-R3122)/(2*SQRT(L3122*'Input Parameters'!$E$31))))</f>
        <v>0.18333238124548581</v>
      </c>
      <c r="X3122">
        <f t="shared" ca="1" si="416"/>
        <v>1</v>
      </c>
      <c r="Y3122" s="7"/>
    </row>
    <row r="3123" spans="1:25" ht="15" customHeight="1" x14ac:dyDescent="0.3">
      <c r="A3123" s="130">
        <v>3116</v>
      </c>
      <c r="B3123" s="10">
        <f t="shared" ca="1" si="408"/>
        <v>0.50165293066734318</v>
      </c>
      <c r="C3123" s="57">
        <f ca="1">_xlfn.NORM.INV(B3123,'Input Parameters'!$E$19,'Input Parameters'!$F$19)</f>
        <v>567.65010839381125</v>
      </c>
      <c r="D3123" s="10">
        <f t="shared" ca="1" si="409"/>
        <v>7.0168766031950547E-2</v>
      </c>
      <c r="E3123" s="59">
        <f ca="1">IF(_xlfn.NORM.INV(D3123,'Input Parameters'!$E$20,'Input Parameters'!$F$20)&lt;3500,3500,IF(_xlfn.NORM.INV(D3123,'Input Parameters'!$E$20,'Input Parameters'!$F$20)&gt;5500,5500,_xlfn.NORM.INV(D3123,'Input Parameters'!$E$20,'Input Parameters'!$F$20)))</f>
        <v>3767.8253199117989</v>
      </c>
      <c r="F3123" s="10">
        <f t="shared" ca="1" si="410"/>
        <v>0.85740484599005207</v>
      </c>
      <c r="G3123" s="61">
        <f ca="1">_xlfn.NORM.INV(F3123,'Input Parameters'!$E$21,'Input Parameters'!$F$21)</f>
        <v>293.25023595956804</v>
      </c>
      <c r="H3123" s="54">
        <f ca="1">EXP(E3123*(1/'Input Parameters'!$E$22-1/G3123))</f>
        <v>1.0110336568808815</v>
      </c>
      <c r="I3123" s="10">
        <f t="shared" ca="1" si="411"/>
        <v>0.96083837555680085</v>
      </c>
      <c r="J3123" s="29">
        <f ca="1">_xlfn.BETA.INV(I3123,'Input Parameters'!$L$24,'Input Parameters'!$M$24,'Input Parameters'!$J$24,'Input Parameters'!$K$24)</f>
        <v>0.84675535490062503</v>
      </c>
      <c r="K3123" s="156">
        <f ca="1">('Input Parameters'!$E$25/'Input Parameters'!$E$31)^$J3123</f>
        <v>2.3013946942975956E-3</v>
      </c>
      <c r="L3123" s="66">
        <f ca="1">$H3123*$C3123*'Input Parameters'!$E$23*K3123</f>
        <v>1.3208011730092801</v>
      </c>
      <c r="M3123" s="23">
        <f t="shared" ca="1" si="412"/>
        <v>0.50256946036467287</v>
      </c>
      <c r="N3123" s="15">
        <f ca="1">_xlfn.NORM.INV(M3123,'Input Parameters'!$E$26,'Input Parameters'!$F$26)</f>
        <v>3.4135255257138834E-2</v>
      </c>
      <c r="O3123" s="8">
        <f t="shared" ca="1" si="413"/>
        <v>0.57108251573602375</v>
      </c>
      <c r="P3123" s="29">
        <f ca="1">_xlfn.LOGNORM.INV(O3123,'Input Parameters'!$H$27,'Input Parameters'!$I$27)</f>
        <v>1.5410458965039497</v>
      </c>
      <c r="Q3123" s="10"/>
      <c r="R3123" s="15">
        <f>'Input Parameters'!$E$28</f>
        <v>12.7</v>
      </c>
      <c r="S3123" s="10">
        <f t="shared" ca="1" si="414"/>
        <v>0.23977890682574454</v>
      </c>
      <c r="T3123" s="25">
        <f ca="1">_xlfn.LOGNORM.INV(S3123,'Input Parameters'!$H$29,'Input Parameters'!$I$29)</f>
        <v>53.788156582738502</v>
      </c>
      <c r="U3123" s="10">
        <f t="shared" ca="1" si="415"/>
        <v>8.205352859852777E-2</v>
      </c>
      <c r="V3123" s="29">
        <f ca="1">IF('Input Parameters'!$D$30="Beta",_xlfn.BETA.INV(U3123,'Input Parameters'!$L$30,'Input Parameters'!$M$30,'Input Parameters'!$J$30,'Input Parameters'!$K$30),IF('Input Parameters'!$D$30="LogNorm",_xlfn.LOGNORM.INV(U3123,'Input Parameters'!$H$30,'Input Parameters'!$I$30)))</f>
        <v>0.57724872701794416</v>
      </c>
      <c r="W3123" s="2">
        <f ca="1">N3123+(P3123-N3123)*(1-ERF((T3123-R3123)/(2*SQRT(L3123*'Input Parameters'!$E$31))))</f>
        <v>5.1420001682643011E-2</v>
      </c>
      <c r="X3123">
        <f t="shared" ca="1" si="416"/>
        <v>1</v>
      </c>
      <c r="Y3123" s="7"/>
    </row>
    <row r="3124" spans="1:25" ht="15" customHeight="1" x14ac:dyDescent="0.3">
      <c r="A3124" s="130">
        <v>3117</v>
      </c>
      <c r="B3124" s="10">
        <f t="shared" ca="1" si="408"/>
        <v>0.1676422152254573</v>
      </c>
      <c r="C3124" s="57">
        <f ca="1">_xlfn.NORM.INV(B3124,'Input Parameters'!$E$19,'Input Parameters'!$F$19)</f>
        <v>485.88218906329092</v>
      </c>
      <c r="D3124" s="10">
        <f t="shared" ca="1" si="409"/>
        <v>0.20991021490814743</v>
      </c>
      <c r="E3124" s="59">
        <f ca="1">IF(_xlfn.NORM.INV(D3124,'Input Parameters'!$E$20,'Input Parameters'!$F$20)&lt;3500,3500,IF(_xlfn.NORM.INV(D3124,'Input Parameters'!$E$20,'Input Parameters'!$F$20)&gt;5500,5500,_xlfn.NORM.INV(D3124,'Input Parameters'!$E$20,'Input Parameters'!$F$20)))</f>
        <v>4235.2870244437609</v>
      </c>
      <c r="F3124" s="10">
        <f t="shared" ca="1" si="410"/>
        <v>0.55418054880410239</v>
      </c>
      <c r="G3124" s="61">
        <f ca="1">_xlfn.NORM.INV(F3124,'Input Parameters'!$E$21,'Input Parameters'!$F$21)</f>
        <v>285.92077334095336</v>
      </c>
      <c r="H3124" s="54">
        <f ca="1">EXP(E3124*(1/'Input Parameters'!$E$22-1/G3124))</f>
        <v>0.69914665206676729</v>
      </c>
      <c r="I3124" s="10">
        <f t="shared" ca="1" si="411"/>
        <v>0.1098095662987546</v>
      </c>
      <c r="J3124" s="29">
        <f ca="1">_xlfn.BETA.INV(I3124,'Input Parameters'!$L$24,'Input Parameters'!$M$24,'Input Parameters'!$J$24,'Input Parameters'!$K$24)</f>
        <v>0.40583949806523223</v>
      </c>
      <c r="K3124" s="156">
        <f ca="1">('Input Parameters'!$E$25/'Input Parameters'!$E$31)^$J3124</f>
        <v>5.4404467319567586E-2</v>
      </c>
      <c r="L3124" s="66">
        <f ca="1">$H3124*$C3124*'Input Parameters'!$E$23*K3124</f>
        <v>18.48135563600464</v>
      </c>
      <c r="M3124" s="23">
        <f t="shared" ca="1" si="412"/>
        <v>1.165980164921776E-2</v>
      </c>
      <c r="N3124" s="15">
        <f ca="1">_xlfn.NORM.INV(M3124,'Input Parameters'!$E$26,'Input Parameters'!$F$26)</f>
        <v>-1.363130939083123E-2</v>
      </c>
      <c r="O3124" s="8">
        <f t="shared" ca="1" si="413"/>
        <v>0.16002892082138342</v>
      </c>
      <c r="P3124" s="29">
        <f ca="1">_xlfn.LOGNORM.INV(O3124,'Input Parameters'!$H$27,'Input Parameters'!$I$27)</f>
        <v>0.91695711287073856</v>
      </c>
      <c r="Q3124" s="10"/>
      <c r="R3124" s="15">
        <f>'Input Parameters'!$E$28</f>
        <v>12.7</v>
      </c>
      <c r="S3124" s="10">
        <f t="shared" ca="1" si="414"/>
        <v>0.19181804466687624</v>
      </c>
      <c r="T3124" s="25">
        <f ca="1">_xlfn.LOGNORM.INV(S3124,'Input Parameters'!$H$29,'Input Parameters'!$I$29)</f>
        <v>52.805628160755866</v>
      </c>
      <c r="U3124" s="10">
        <f t="shared" ca="1" si="415"/>
        <v>0.78886350257283</v>
      </c>
      <c r="V3124" s="29">
        <f ca="1">IF('Input Parameters'!$D$30="Beta",_xlfn.BETA.INV(U3124,'Input Parameters'!$L$30,'Input Parameters'!$M$30,'Input Parameters'!$J$30,'Input Parameters'!$K$30),IF('Input Parameters'!$D$30="LogNorm",_xlfn.LOGNORM.INV(U3124,'Input Parameters'!$H$30,'Input Parameters'!$I$30)))</f>
        <v>1.3711679760082929</v>
      </c>
      <c r="W3124" s="2">
        <f ca="1">N3124+(P3124-N3124)*(1-ERF((T3124-R3124)/(2*SQRT(L3124*'Input Parameters'!$E$31))))</f>
        <v>0.46047451356219149</v>
      </c>
      <c r="X3124">
        <f t="shared" ca="1" si="416"/>
        <v>1</v>
      </c>
      <c r="Y3124" s="7"/>
    </row>
    <row r="3125" spans="1:25" ht="15" customHeight="1" x14ac:dyDescent="0.3">
      <c r="A3125" s="130">
        <v>3118</v>
      </c>
      <c r="B3125" s="10">
        <f t="shared" ca="1" si="408"/>
        <v>0.59544088466602918</v>
      </c>
      <c r="C3125" s="57">
        <f ca="1">_xlfn.NORM.INV(B3125,'Input Parameters'!$E$19,'Input Parameters'!$F$19)</f>
        <v>587.71213501267312</v>
      </c>
      <c r="D3125" s="10">
        <f t="shared" ca="1" si="409"/>
        <v>0.37572977941999974</v>
      </c>
      <c r="E3125" s="59">
        <f ca="1">IF(_xlfn.NORM.INV(D3125,'Input Parameters'!$E$20,'Input Parameters'!$F$20)&lt;3500,3500,IF(_xlfn.NORM.INV(D3125,'Input Parameters'!$E$20,'Input Parameters'!$F$20)&gt;5500,5500,_xlfn.NORM.INV(D3125,'Input Parameters'!$E$20,'Input Parameters'!$F$20)))</f>
        <v>4578.299216706755</v>
      </c>
      <c r="F3125" s="10">
        <f t="shared" ca="1" si="410"/>
        <v>0.85749785574505422</v>
      </c>
      <c r="G3125" s="61">
        <f ca="1">_xlfn.NORM.INV(F3125,'Input Parameters'!$E$21,'Input Parameters'!$F$21)</f>
        <v>293.25348055030764</v>
      </c>
      <c r="H3125" s="54">
        <f ca="1">EXP(E3125*(1/'Input Parameters'!$E$22-1/G3125))</f>
        <v>1.0135979733648841</v>
      </c>
      <c r="I3125" s="10">
        <f t="shared" ca="1" si="411"/>
        <v>0.35305435800376672</v>
      </c>
      <c r="J3125" s="29">
        <f ca="1">_xlfn.BETA.INV(I3125,'Input Parameters'!$L$24,'Input Parameters'!$M$24,'Input Parameters'!$J$24,'Input Parameters'!$K$24)</f>
        <v>0.54553295970090365</v>
      </c>
      <c r="K3125" s="156">
        <f ca="1">('Input Parameters'!$E$25/'Input Parameters'!$E$31)^$J3125</f>
        <v>1.9972344791221005E-2</v>
      </c>
      <c r="L3125" s="66">
        <f ca="1">$H3125*$C3125*'Input Parameters'!$E$23*K3125</f>
        <v>11.897602265655257</v>
      </c>
      <c r="M3125" s="23">
        <f t="shared" ca="1" si="412"/>
        <v>0.60823681190359591</v>
      </c>
      <c r="N3125" s="15">
        <f ca="1">_xlfn.NORM.INV(M3125,'Input Parameters'!$E$26,'Input Parameters'!$F$26)</f>
        <v>3.9769256336026321E-2</v>
      </c>
      <c r="O3125" s="8">
        <f t="shared" ca="1" si="413"/>
        <v>0.50422416908323209</v>
      </c>
      <c r="P3125" s="29">
        <f ca="1">_xlfn.LOGNORM.INV(O3125,'Input Parameters'!$H$27,'Input Parameters'!$I$27)</f>
        <v>1.4303174559071481</v>
      </c>
      <c r="Q3125" s="10"/>
      <c r="R3125" s="15">
        <f>'Input Parameters'!$E$28</f>
        <v>12.7</v>
      </c>
      <c r="S3125" s="10">
        <f t="shared" ca="1" si="414"/>
        <v>0.14333794318642834</v>
      </c>
      <c r="T3125" s="25">
        <f ca="1">_xlfn.LOGNORM.INV(S3125,'Input Parameters'!$H$29,'Input Parameters'!$I$29)</f>
        <v>51.666593149028323</v>
      </c>
      <c r="U3125" s="10">
        <f t="shared" ca="1" si="415"/>
        <v>1.0213537713431364E-2</v>
      </c>
      <c r="V3125" s="29">
        <f ca="1">IF('Input Parameters'!$D$30="Beta",_xlfn.BETA.INV(U3125,'Input Parameters'!$L$30,'Input Parameters'!$M$30,'Input Parameters'!$J$30,'Input Parameters'!$K$30),IF('Input Parameters'!$D$30="LogNorm",_xlfn.LOGNORM.INV(U3125,'Input Parameters'!$H$30,'Input Parameters'!$I$30)))</f>
        <v>0.40049740202031375</v>
      </c>
      <c r="W3125" s="2">
        <f ca="1">N3125+(P3125-N3125)*(1-ERF((T3125-R3125)/(2*SQRT(L3125*'Input Parameters'!$E$31))))</f>
        <v>0.62991247038700537</v>
      </c>
      <c r="X3125">
        <f t="shared" ca="1" si="416"/>
        <v>0</v>
      </c>
      <c r="Y3125" s="7"/>
    </row>
    <row r="3126" spans="1:25" ht="15" customHeight="1" x14ac:dyDescent="0.3">
      <c r="A3126" s="130">
        <v>3119</v>
      </c>
      <c r="B3126" s="10">
        <f t="shared" ca="1" si="408"/>
        <v>0.66608855162002634</v>
      </c>
      <c r="C3126" s="57">
        <f ca="1">_xlfn.NORM.INV(B3126,'Input Parameters'!$E$19,'Input Parameters'!$F$19)</f>
        <v>603.56214971599127</v>
      </c>
      <c r="D3126" s="10">
        <f t="shared" ca="1" si="409"/>
        <v>0.53242729905580699</v>
      </c>
      <c r="E3126" s="59">
        <f ca="1">IF(_xlfn.NORM.INV(D3126,'Input Parameters'!$E$20,'Input Parameters'!$F$20)&lt;3500,3500,IF(_xlfn.NORM.INV(D3126,'Input Parameters'!$E$20,'Input Parameters'!$F$20)&gt;5500,5500,_xlfn.NORM.INV(D3126,'Input Parameters'!$E$20,'Input Parameters'!$F$20)))</f>
        <v>4856.9610285936551</v>
      </c>
      <c r="F3126" s="10">
        <f t="shared" ca="1" si="410"/>
        <v>0.28399167222683186</v>
      </c>
      <c r="G3126" s="61">
        <f ca="1">_xlfn.NORM.INV(F3126,'Input Parameters'!$E$21,'Input Parameters'!$F$21)</f>
        <v>280.36175101424618</v>
      </c>
      <c r="H3126" s="54">
        <f ca="1">EXP(E3126*(1/'Input Parameters'!$E$22-1/G3126))</f>
        <v>0.47366798576076513</v>
      </c>
      <c r="I3126" s="10">
        <f t="shared" ca="1" si="411"/>
        <v>0.90693252161443394</v>
      </c>
      <c r="J3126" s="29">
        <f ca="1">_xlfn.BETA.INV(I3126,'Input Parameters'!$L$24,'Input Parameters'!$M$24,'Input Parameters'!$J$24,'Input Parameters'!$K$24)</f>
        <v>0.79753935277902988</v>
      </c>
      <c r="K3126" s="156">
        <f ca="1">('Input Parameters'!$E$25/'Input Parameters'!$E$31)^$J3126</f>
        <v>3.275821469790028E-3</v>
      </c>
      <c r="L3126" s="66">
        <f ca="1">$H3126*$C3126*'Input Parameters'!$E$23*K3126</f>
        <v>0.93651827025099665</v>
      </c>
      <c r="M3126" s="23">
        <f t="shared" ca="1" si="412"/>
        <v>0.93426273075721289</v>
      </c>
      <c r="N3126" s="15">
        <f ca="1">_xlfn.NORM.INV(M3126,'Input Parameters'!$E$26,'Input Parameters'!$F$26)</f>
        <v>6.5674564717553063E-2</v>
      </c>
      <c r="O3126" s="8">
        <f t="shared" ca="1" si="413"/>
        <v>2.5638843915506082E-2</v>
      </c>
      <c r="P3126" s="29">
        <f ca="1">_xlfn.LOGNORM.INV(O3126,'Input Parameters'!$H$27,'Input Parameters'!$I$27)</f>
        <v>0.60102859819949628</v>
      </c>
      <c r="Q3126" s="10"/>
      <c r="R3126" s="15">
        <f>'Input Parameters'!$E$28</f>
        <v>12.7</v>
      </c>
      <c r="S3126" s="10">
        <f t="shared" ca="1" si="414"/>
        <v>0.84872207163482172</v>
      </c>
      <c r="T3126" s="25">
        <f ca="1">_xlfn.LOGNORM.INV(S3126,'Input Parameters'!$H$29,'Input Parameters'!$I$29)</f>
        <v>65.377762173900251</v>
      </c>
      <c r="U3126" s="10">
        <f t="shared" ca="1" si="415"/>
        <v>0.40053623283975703</v>
      </c>
      <c r="V3126" s="29">
        <f ca="1">IF('Input Parameters'!$D$30="Beta",_xlfn.BETA.INV(U3126,'Input Parameters'!$L$30,'Input Parameters'!$M$30,'Input Parameters'!$J$30,'Input Parameters'!$K$30),IF('Input Parameters'!$D$30="LogNorm",_xlfn.LOGNORM.INV(U3126,'Input Parameters'!$H$30,'Input Parameters'!$I$30)))</f>
        <v>0.9046996139296869</v>
      </c>
      <c r="W3126" s="2">
        <f ca="1">N3126+(P3126-N3126)*(1-ERF((T3126-R3126)/(2*SQRT(L3126*'Input Parameters'!$E$31))))</f>
        <v>6.5738043819212069E-2</v>
      </c>
      <c r="X3126">
        <f t="shared" ca="1" si="416"/>
        <v>1</v>
      </c>
      <c r="Y3126" s="7"/>
    </row>
    <row r="3127" spans="1:25" ht="15" customHeight="1" x14ac:dyDescent="0.3">
      <c r="A3127" s="130">
        <v>3120</v>
      </c>
      <c r="B3127" s="10">
        <f t="shared" ca="1" si="408"/>
        <v>8.6811561802980441E-2</v>
      </c>
      <c r="C3127" s="57">
        <f ca="1">_xlfn.NORM.INV(B3127,'Input Parameters'!$E$19,'Input Parameters'!$F$19)</f>
        <v>452.32475456230821</v>
      </c>
      <c r="D3127" s="10">
        <f t="shared" ca="1" si="409"/>
        <v>0.37488474821469531</v>
      </c>
      <c r="E3127" s="59">
        <f ca="1">IF(_xlfn.NORM.INV(D3127,'Input Parameters'!$E$20,'Input Parameters'!$F$20)&lt;3500,3500,IF(_xlfn.NORM.INV(D3127,'Input Parameters'!$E$20,'Input Parameters'!$F$20)&gt;5500,5500,_xlfn.NORM.INV(D3127,'Input Parameters'!$E$20,'Input Parameters'!$F$20)))</f>
        <v>4576.7396784261618</v>
      </c>
      <c r="F3127" s="10">
        <f t="shared" ca="1" si="410"/>
        <v>0.18914162881724772</v>
      </c>
      <c r="G3127" s="61">
        <f ca="1">_xlfn.NORM.INV(F3127,'Input Parameters'!$E$21,'Input Parameters'!$F$21)</f>
        <v>277.92483807450083</v>
      </c>
      <c r="H3127" s="54">
        <f ca="1">EXP(E3127*(1/'Input Parameters'!$E$22-1/G3127))</f>
        <v>0.42858221039827066</v>
      </c>
      <c r="I3127" s="10">
        <f t="shared" ca="1" si="411"/>
        <v>0.68465697244454038</v>
      </c>
      <c r="J3127" s="29">
        <f ca="1">_xlfn.BETA.INV(I3127,'Input Parameters'!$L$24,'Input Parameters'!$M$24,'Input Parameters'!$J$24,'Input Parameters'!$K$24)</f>
        <v>0.68231806983126597</v>
      </c>
      <c r="K3127" s="156">
        <f ca="1">('Input Parameters'!$E$25/'Input Parameters'!$E$31)^$J3127</f>
        <v>7.4865946437107176E-3</v>
      </c>
      <c r="L3127" s="66">
        <f ca="1">$H3127*$C3127*'Input Parameters'!$E$23*K3127</f>
        <v>1.4513388333019868</v>
      </c>
      <c r="M3127" s="23">
        <f t="shared" ca="1" si="412"/>
        <v>0.90214453714531784</v>
      </c>
      <c r="N3127" s="15">
        <f ca="1">_xlfn.NORM.INV(M3127,'Input Parameters'!$E$26,'Input Parameters'!$F$26)</f>
        <v>6.1171233698222693E-2</v>
      </c>
      <c r="O3127" s="8">
        <f t="shared" ca="1" si="413"/>
        <v>0.18921288214769527</v>
      </c>
      <c r="P3127" s="29">
        <f ca="1">_xlfn.LOGNORM.INV(O3127,'Input Parameters'!$H$27,'Input Parameters'!$I$27)</f>
        <v>0.96419287563388545</v>
      </c>
      <c r="Q3127" s="10"/>
      <c r="R3127" s="15">
        <f>'Input Parameters'!$E$28</f>
        <v>12.7</v>
      </c>
      <c r="S3127" s="10">
        <f t="shared" ca="1" si="414"/>
        <v>0.5838257198724337</v>
      </c>
      <c r="T3127" s="25">
        <f ca="1">_xlfn.LOGNORM.INV(S3127,'Input Parameters'!$H$29,'Input Parameters'!$I$29)</f>
        <v>59.632410503768384</v>
      </c>
      <c r="U3127" s="10">
        <f t="shared" ca="1" si="415"/>
        <v>0.60660751780526512</v>
      </c>
      <c r="V3127" s="29">
        <f ca="1">IF('Input Parameters'!$D$30="Beta",_xlfn.BETA.INV(U3127,'Input Parameters'!$L$30,'Input Parameters'!$M$30,'Input Parameters'!$J$30,'Input Parameters'!$K$30),IF('Input Parameters'!$D$30="LogNorm",_xlfn.LOGNORM.INV(U3127,'Input Parameters'!$H$30,'Input Parameters'!$I$30)))</f>
        <v>1.1116801255939592</v>
      </c>
      <c r="W3127" s="2">
        <f ca="1">N3127+(P3127-N3127)*(1-ERF((T3127-R3127)/(2*SQRT(L3127*'Input Parameters'!$E$31))))</f>
        <v>6.6476210056322954E-2</v>
      </c>
      <c r="X3127">
        <f t="shared" ca="1" si="416"/>
        <v>1</v>
      </c>
      <c r="Y3127" s="7"/>
    </row>
    <row r="3128" spans="1:25" ht="15" customHeight="1" x14ac:dyDescent="0.3">
      <c r="A3128" s="130">
        <v>3121</v>
      </c>
      <c r="B3128" s="10">
        <f t="shared" ca="1" si="408"/>
        <v>0.55624203063386324</v>
      </c>
      <c r="C3128" s="57">
        <f ca="1">_xlfn.NORM.INV(B3128,'Input Parameters'!$E$19,'Input Parameters'!$F$19)</f>
        <v>579.25236650114891</v>
      </c>
      <c r="D3128" s="10">
        <f t="shared" ca="1" si="409"/>
        <v>6.6764585857341796E-2</v>
      </c>
      <c r="E3128" s="59">
        <f ca="1">IF(_xlfn.NORM.INV(D3128,'Input Parameters'!$E$20,'Input Parameters'!$F$20)&lt;3500,3500,IF(_xlfn.NORM.INV(D3128,'Input Parameters'!$E$20,'Input Parameters'!$F$20)&gt;5500,5500,_xlfn.NORM.INV(D3128,'Input Parameters'!$E$20,'Input Parameters'!$F$20)))</f>
        <v>3749.7696208586267</v>
      </c>
      <c r="F3128" s="10">
        <f t="shared" ca="1" si="410"/>
        <v>0.57119681619308116</v>
      </c>
      <c r="G3128" s="61">
        <f ca="1">_xlfn.NORM.INV(F3128,'Input Parameters'!$E$21,'Input Parameters'!$F$21)</f>
        <v>286.26025682549044</v>
      </c>
      <c r="H3128" s="54">
        <f ca="1">EXP(E3128*(1/'Input Parameters'!$E$22-1/G3128))</f>
        <v>0.73984545248825684</v>
      </c>
      <c r="I3128" s="10">
        <f t="shared" ca="1" si="411"/>
        <v>9.3064394128538508E-2</v>
      </c>
      <c r="J3128" s="29">
        <f ca="1">_xlfn.BETA.INV(I3128,'Input Parameters'!$L$24,'Input Parameters'!$M$24,'Input Parameters'!$J$24,'Input Parameters'!$K$24)</f>
        <v>0.39077362245567576</v>
      </c>
      <c r="K3128" s="156">
        <f ca="1">('Input Parameters'!$E$25/'Input Parameters'!$E$31)^$J3128</f>
        <v>6.0613767155718597E-2</v>
      </c>
      <c r="L3128" s="66">
        <f ca="1">$H3128*$C3128*'Input Parameters'!$E$23*K3128</f>
        <v>25.97646810356424</v>
      </c>
      <c r="M3128" s="23">
        <f t="shared" ca="1" si="412"/>
        <v>0.82175398153429824</v>
      </c>
      <c r="N3128" s="15">
        <f ca="1">_xlfn.NORM.INV(M3128,'Input Parameters'!$E$26,'Input Parameters'!$F$26)</f>
        <v>5.3363471092999951E-2</v>
      </c>
      <c r="O3128" s="8">
        <f t="shared" ca="1" si="413"/>
        <v>0.59493117432156517</v>
      </c>
      <c r="P3128" s="29">
        <f ca="1">_xlfn.LOGNORM.INV(O3128,'Input Parameters'!$H$27,'Input Parameters'!$I$27)</f>
        <v>1.5832828469299349</v>
      </c>
      <c r="Q3128" s="10"/>
      <c r="R3128" s="15">
        <f>'Input Parameters'!$E$28</f>
        <v>12.7</v>
      </c>
      <c r="S3128" s="10">
        <f t="shared" ca="1" si="414"/>
        <v>0.41384357425128715</v>
      </c>
      <c r="T3128" s="25">
        <f ca="1">_xlfn.LOGNORM.INV(S3128,'Input Parameters'!$H$29,'Input Parameters'!$I$29)</f>
        <v>56.825983040575551</v>
      </c>
      <c r="U3128" s="10">
        <f t="shared" ca="1" si="415"/>
        <v>0.93535259576452956</v>
      </c>
      <c r="V3128" s="29">
        <f ca="1">IF('Input Parameters'!$D$30="Beta",_xlfn.BETA.INV(U3128,'Input Parameters'!$L$30,'Input Parameters'!$M$30,'Input Parameters'!$J$30,'Input Parameters'!$K$30),IF('Input Parameters'!$D$30="LogNorm",_xlfn.LOGNORM.INV(U3128,'Input Parameters'!$H$30,'Input Parameters'!$I$30)))</f>
        <v>1.8173606540367417</v>
      </c>
      <c r="W3128" s="2">
        <f ca="1">N3128+(P3128-N3128)*(1-ERF((T3128-R3128)/(2*SQRT(L3128*'Input Parameters'!$E$31))))</f>
        <v>0.8801459056145261</v>
      </c>
      <c r="X3128">
        <f t="shared" ca="1" si="416"/>
        <v>1</v>
      </c>
      <c r="Y3128" s="7"/>
    </row>
    <row r="3129" spans="1:25" ht="15" customHeight="1" x14ac:dyDescent="0.3">
      <c r="A3129" s="130">
        <v>3122</v>
      </c>
      <c r="B3129" s="10">
        <f t="shared" ca="1" si="408"/>
        <v>0.74297354306393026</v>
      </c>
      <c r="C3129" s="57">
        <f ca="1">_xlfn.NORM.INV(B3129,'Input Parameters'!$E$19,'Input Parameters'!$F$19)</f>
        <v>622.43962522607535</v>
      </c>
      <c r="D3129" s="10">
        <f t="shared" ca="1" si="409"/>
        <v>8.0813117242579779E-2</v>
      </c>
      <c r="E3129" s="59">
        <f ca="1">IF(_xlfn.NORM.INV(D3129,'Input Parameters'!$E$20,'Input Parameters'!$F$20)&lt;3500,3500,IF(_xlfn.NORM.INV(D3129,'Input Parameters'!$E$20,'Input Parameters'!$F$20)&gt;5500,5500,_xlfn.NORM.INV(D3129,'Input Parameters'!$E$20,'Input Parameters'!$F$20)))</f>
        <v>3820.2638806389241</v>
      </c>
      <c r="F3129" s="10">
        <f t="shared" ca="1" si="410"/>
        <v>0.45819583750693527</v>
      </c>
      <c r="G3129" s="61">
        <f ca="1">_xlfn.NORM.INV(F3129,'Input Parameters'!$E$21,'Input Parameters'!$F$21)</f>
        <v>284.02485716345041</v>
      </c>
      <c r="H3129" s="54">
        <f ca="1">EXP(E3129*(1/'Input Parameters'!$E$22-1/G3129))</f>
        <v>0.66231576542359061</v>
      </c>
      <c r="I3129" s="10">
        <f t="shared" ca="1" si="411"/>
        <v>0.10853884530608671</v>
      </c>
      <c r="J3129" s="29">
        <f ca="1">_xlfn.BETA.INV(I3129,'Input Parameters'!$L$24,'Input Parameters'!$M$24,'Input Parameters'!$J$24,'Input Parameters'!$K$24)</f>
        <v>0.40475182006122373</v>
      </c>
      <c r="K3129" s="156">
        <f ca="1">('Input Parameters'!$E$25/'Input Parameters'!$E$31)^$J3129</f>
        <v>5.4830619088588634E-2</v>
      </c>
      <c r="L3129" s="66">
        <f ca="1">$H3129*$C3129*'Input Parameters'!$E$23*K3129</f>
        <v>22.604009176825834</v>
      </c>
      <c r="M3129" s="23">
        <f t="shared" ca="1" si="412"/>
        <v>0.12002565630823225</v>
      </c>
      <c r="N3129" s="15">
        <f ca="1">_xlfn.NORM.INV(M3129,'Input Parameters'!$E$26,'Input Parameters'!$F$26)</f>
        <v>9.3279705308723752E-3</v>
      </c>
      <c r="O3129" s="8">
        <f t="shared" ca="1" si="413"/>
        <v>0.33423357702257017</v>
      </c>
      <c r="P3129" s="29">
        <f ca="1">_xlfn.LOGNORM.INV(O3129,'Input Parameters'!$H$27,'Input Parameters'!$I$27)</f>
        <v>1.1779176941751051</v>
      </c>
      <c r="Q3129" s="10"/>
      <c r="R3129" s="15">
        <f>'Input Parameters'!$E$28</f>
        <v>12.7</v>
      </c>
      <c r="S3129" s="10">
        <f t="shared" ca="1" si="414"/>
        <v>0.64515095440454973</v>
      </c>
      <c r="T3129" s="25">
        <f ca="1">_xlfn.LOGNORM.INV(S3129,'Input Parameters'!$H$29,'Input Parameters'!$I$29)</f>
        <v>60.717203311127527</v>
      </c>
      <c r="U3129" s="10">
        <f t="shared" ca="1" si="415"/>
        <v>0.50000728029849906</v>
      </c>
      <c r="V3129" s="29">
        <f ca="1">IF('Input Parameters'!$D$30="Beta",_xlfn.BETA.INV(U3129,'Input Parameters'!$L$30,'Input Parameters'!$M$30,'Input Parameters'!$J$30,'Input Parameters'!$K$30),IF('Input Parameters'!$D$30="LogNorm",_xlfn.LOGNORM.INV(U3129,'Input Parameters'!$H$30,'Input Parameters'!$I$30)))</f>
        <v>0.99921428783386146</v>
      </c>
      <c r="W3129" s="2">
        <f ca="1">N3129+(P3129-N3129)*(1-ERF((T3129-R3129)/(2*SQRT(L3129*'Input Parameters'!$E$31))))</f>
        <v>0.56456555710309519</v>
      </c>
      <c r="X3129">
        <f t="shared" ca="1" si="416"/>
        <v>1</v>
      </c>
      <c r="Y3129" s="7"/>
    </row>
    <row r="3130" spans="1:25" ht="15" customHeight="1" x14ac:dyDescent="0.3">
      <c r="A3130" s="130">
        <v>3123</v>
      </c>
      <c r="B3130" s="10">
        <f t="shared" ca="1" si="408"/>
        <v>0.61935171553812385</v>
      </c>
      <c r="C3130" s="57">
        <f ca="1">_xlfn.NORM.INV(B3130,'Input Parameters'!$E$19,'Input Parameters'!$F$19)</f>
        <v>592.96929198289729</v>
      </c>
      <c r="D3130" s="10">
        <f t="shared" ca="1" si="409"/>
        <v>0.40080096881691174</v>
      </c>
      <c r="E3130" s="59">
        <f ca="1">IF(_xlfn.NORM.INV(D3130,'Input Parameters'!$E$20,'Input Parameters'!$F$20)&lt;3500,3500,IF(_xlfn.NORM.INV(D3130,'Input Parameters'!$E$20,'Input Parameters'!$F$20)&gt;5500,5500,_xlfn.NORM.INV(D3130,'Input Parameters'!$E$20,'Input Parameters'!$F$20)))</f>
        <v>4624.1078941485093</v>
      </c>
      <c r="F3130" s="10">
        <f t="shared" ca="1" si="410"/>
        <v>0.91207721239134509</v>
      </c>
      <c r="G3130" s="61">
        <f ca="1">_xlfn.NORM.INV(F3130,'Input Parameters'!$E$21,'Input Parameters'!$F$21)</f>
        <v>295.48975036040758</v>
      </c>
      <c r="H3130" s="54">
        <f ca="1">EXP(E3130*(1/'Input Parameters'!$E$22-1/G3130))</f>
        <v>1.1422227442697468</v>
      </c>
      <c r="I3130" s="10">
        <f t="shared" ca="1" si="411"/>
        <v>0.78230643046352644</v>
      </c>
      <c r="J3130" s="29">
        <f ca="1">_xlfn.BETA.INV(I3130,'Input Parameters'!$L$24,'Input Parameters'!$M$24,'Input Parameters'!$J$24,'Input Parameters'!$K$24)</f>
        <v>0.72608419428348725</v>
      </c>
      <c r="K3130" s="156">
        <f ca="1">('Input Parameters'!$E$25/'Input Parameters'!$E$31)^$J3130</f>
        <v>5.4693274580208525E-3</v>
      </c>
      <c r="L3130" s="66">
        <f ca="1">$H3130*$C3130*'Input Parameters'!$E$23*K3130</f>
        <v>3.7043919606933295</v>
      </c>
      <c r="M3130" s="23">
        <f t="shared" ca="1" si="412"/>
        <v>0.22049599671335607</v>
      </c>
      <c r="N3130" s="15">
        <f ca="1">_xlfn.NORM.INV(M3130,'Input Parameters'!$E$26,'Input Parameters'!$F$26)</f>
        <v>1.7819097620441114E-2</v>
      </c>
      <c r="O3130" s="8">
        <f t="shared" ca="1" si="413"/>
        <v>0.67239016484422365</v>
      </c>
      <c r="P3130" s="29">
        <f ca="1">_xlfn.LOGNORM.INV(O3130,'Input Parameters'!$H$27,'Input Parameters'!$I$27)</f>
        <v>1.7345681140360347</v>
      </c>
      <c r="Q3130" s="10"/>
      <c r="R3130" s="15">
        <f>'Input Parameters'!$E$28</f>
        <v>12.7</v>
      </c>
      <c r="S3130" s="10">
        <f t="shared" ca="1" si="414"/>
        <v>2.9660339307744588E-2</v>
      </c>
      <c r="T3130" s="25">
        <f ca="1">_xlfn.LOGNORM.INV(S3130,'Input Parameters'!$H$29,'Input Parameters'!$I$29)</f>
        <v>47.120405316534857</v>
      </c>
      <c r="U3130" s="10">
        <f t="shared" ca="1" si="415"/>
        <v>0.45268299170369508</v>
      </c>
      <c r="V3130" s="29">
        <f ca="1">IF('Input Parameters'!$D$30="Beta",_xlfn.BETA.INV(U3130,'Input Parameters'!$L$30,'Input Parameters'!$M$30,'Input Parameters'!$J$30,'Input Parameters'!$K$30),IF('Input Parameters'!$D$30="LogNorm",_xlfn.LOGNORM.INV(U3130,'Input Parameters'!$H$30,'Input Parameters'!$I$30)))</f>
        <v>0.9534433733308213</v>
      </c>
      <c r="W3130" s="2">
        <f ca="1">N3130+(P3130-N3130)*(1-ERF((T3130-R3130)/(2*SQRT(L3130*'Input Parameters'!$E$31))))</f>
        <v>0.37151383774206836</v>
      </c>
      <c r="X3130">
        <f t="shared" ca="1" si="416"/>
        <v>1</v>
      </c>
      <c r="Y3130" s="7"/>
    </row>
    <row r="3131" spans="1:25" ht="15" customHeight="1" x14ac:dyDescent="0.3">
      <c r="A3131" s="130">
        <v>3124</v>
      </c>
      <c r="B3131" s="10">
        <f t="shared" ca="1" si="408"/>
        <v>0.48528750424818745</v>
      </c>
      <c r="C3131" s="57">
        <f ca="1">_xlfn.NORM.INV(B3131,'Input Parameters'!$E$19,'Input Parameters'!$F$19)</f>
        <v>564.18303825255828</v>
      </c>
      <c r="D3131" s="10">
        <f t="shared" ca="1" si="409"/>
        <v>0.90095261025055295</v>
      </c>
      <c r="E3131" s="59">
        <f ca="1">IF(_xlfn.NORM.INV(D3131,'Input Parameters'!$E$20,'Input Parameters'!$F$20)&lt;3500,3500,IF(_xlfn.NORM.INV(D3131,'Input Parameters'!$E$20,'Input Parameters'!$F$20)&gt;5500,5500,_xlfn.NORM.INV(D3131,'Input Parameters'!$E$20,'Input Parameters'!$F$20)))</f>
        <v>5500</v>
      </c>
      <c r="F3131" s="10">
        <f t="shared" ca="1" si="410"/>
        <v>0.9235364456583065</v>
      </c>
      <c r="G3131" s="61">
        <f ca="1">_xlfn.NORM.INV(F3131,'Input Parameters'!$E$21,'Input Parameters'!$F$21)</f>
        <v>296.08404951744677</v>
      </c>
      <c r="H3131" s="54">
        <f ca="1">EXP(E3131*(1/'Input Parameters'!$E$22-1/G3131))</f>
        <v>1.2159487023730913</v>
      </c>
      <c r="I3131" s="10">
        <f t="shared" ca="1" si="411"/>
        <v>0.91731215671479849</v>
      </c>
      <c r="J3131" s="29">
        <f ca="1">_xlfn.BETA.INV(I3131,'Input Parameters'!$L$24,'Input Parameters'!$M$24,'Input Parameters'!$J$24,'Input Parameters'!$K$24)</f>
        <v>0.80535751090658991</v>
      </c>
      <c r="K3131" s="156">
        <f ca="1">('Input Parameters'!$E$25/'Input Parameters'!$E$31)^$J3131</f>
        <v>3.097157445115521E-3</v>
      </c>
      <c r="L3131" s="66">
        <f ca="1">$H3131*$C3131*'Input Parameters'!$E$23*K3131</f>
        <v>2.1247046203444562</v>
      </c>
      <c r="M3131" s="23">
        <f t="shared" ca="1" si="412"/>
        <v>0.12026331955232505</v>
      </c>
      <c r="N3131" s="15">
        <f ca="1">_xlfn.NORM.INV(M3131,'Input Parameters'!$E$26,'Input Parameters'!$F$26)</f>
        <v>9.3528989768332377E-3</v>
      </c>
      <c r="O3131" s="8">
        <f t="shared" ca="1" si="413"/>
        <v>0.69024728260972223</v>
      </c>
      <c r="P3131" s="29">
        <f ca="1">_xlfn.LOGNORM.INV(O3131,'Input Parameters'!$H$27,'Input Parameters'!$I$27)</f>
        <v>1.7733876962911694</v>
      </c>
      <c r="Q3131" s="10"/>
      <c r="R3131" s="15">
        <f>'Input Parameters'!$E$28</f>
        <v>12.7</v>
      </c>
      <c r="S3131" s="10">
        <f t="shared" ca="1" si="414"/>
        <v>0.11684235004491916</v>
      </c>
      <c r="T3131" s="25">
        <f ca="1">_xlfn.LOGNORM.INV(S3131,'Input Parameters'!$H$29,'Input Parameters'!$I$29)</f>
        <v>50.943823081484467</v>
      </c>
      <c r="U3131" s="10">
        <f t="shared" ca="1" si="415"/>
        <v>0.29698604264398831</v>
      </c>
      <c r="V3131" s="29">
        <f ca="1">IF('Input Parameters'!$D$30="Beta",_xlfn.BETA.INV(U3131,'Input Parameters'!$L$30,'Input Parameters'!$M$30,'Input Parameters'!$J$30,'Input Parameters'!$K$30),IF('Input Parameters'!$D$30="LogNorm",_xlfn.LOGNORM.INV(U3131,'Input Parameters'!$H$30,'Input Parameters'!$I$30)))</f>
        <v>0.8097623260733714</v>
      </c>
      <c r="W3131" s="2">
        <f ca="1">N3131+(P3131-N3131)*(1-ERF((T3131-R3131)/(2*SQRT(L3131*'Input Parameters'!$E$31))))</f>
        <v>0.12148172239369402</v>
      </c>
      <c r="X3131">
        <f t="shared" ca="1" si="416"/>
        <v>1</v>
      </c>
      <c r="Y3131" s="7"/>
    </row>
    <row r="3132" spans="1:25" ht="15" customHeight="1" x14ac:dyDescent="0.3">
      <c r="A3132" s="130">
        <v>3125</v>
      </c>
      <c r="B3132" s="10">
        <f t="shared" ca="1" si="408"/>
        <v>0.49098094708202622</v>
      </c>
      <c r="C3132" s="57">
        <f ca="1">_xlfn.NORM.INV(B3132,'Input Parameters'!$E$19,'Input Parameters'!$F$19)</f>
        <v>565.38951084135329</v>
      </c>
      <c r="D3132" s="10">
        <f t="shared" ca="1" si="409"/>
        <v>0.69898179571045604</v>
      </c>
      <c r="E3132" s="59">
        <f ca="1">IF(_xlfn.NORM.INV(D3132,'Input Parameters'!$E$20,'Input Parameters'!$F$20)&lt;3500,3500,IF(_xlfn.NORM.INV(D3132,'Input Parameters'!$E$20,'Input Parameters'!$F$20)&gt;5500,5500,_xlfn.NORM.INV(D3132,'Input Parameters'!$E$20,'Input Parameters'!$F$20)))</f>
        <v>5165.0320056251021</v>
      </c>
      <c r="F3132" s="10">
        <f t="shared" ca="1" si="410"/>
        <v>0.48093051197801029</v>
      </c>
      <c r="G3132" s="61">
        <f ca="1">_xlfn.NORM.INV(F3132,'Input Parameters'!$E$21,'Input Parameters'!$F$21)</f>
        <v>284.47414788593318</v>
      </c>
      <c r="H3132" s="54">
        <f ca="1">EXP(E3132*(1/'Input Parameters'!$E$22-1/G3132))</f>
        <v>0.58959226501684503</v>
      </c>
      <c r="I3132" s="10">
        <f t="shared" ca="1" si="411"/>
        <v>0.86408880730255389</v>
      </c>
      <c r="J3132" s="29">
        <f ca="1">_xlfn.BETA.INV(I3132,'Input Parameters'!$L$24,'Input Parameters'!$M$24,'Input Parameters'!$J$24,'Input Parameters'!$K$24)</f>
        <v>0.76945138567087779</v>
      </c>
      <c r="K3132" s="156">
        <f ca="1">('Input Parameters'!$E$25/'Input Parameters'!$E$31)^$J3132</f>
        <v>4.0070649501490786E-3</v>
      </c>
      <c r="L3132" s="66">
        <f ca="1">$H3132*$C3132*'Input Parameters'!$E$23*K3132</f>
        <v>1.3357522253166556</v>
      </c>
      <c r="M3132" s="23">
        <f t="shared" ca="1" si="412"/>
        <v>0.33772918616973635</v>
      </c>
      <c r="N3132" s="15">
        <f ca="1">_xlfn.NORM.INV(M3132,'Input Parameters'!$E$26,'Input Parameters'!$F$26)</f>
        <v>2.5207960132509165E-2</v>
      </c>
      <c r="O3132" s="8">
        <f t="shared" ca="1" si="413"/>
        <v>0.84755296371242261</v>
      </c>
      <c r="P3132" s="29">
        <f ca="1">_xlfn.LOGNORM.INV(O3132,'Input Parameters'!$H$27,'Input Parameters'!$I$27)</f>
        <v>2.2414504829666551</v>
      </c>
      <c r="Q3132" s="10"/>
      <c r="R3132" s="15">
        <f>'Input Parameters'!$E$28</f>
        <v>12.7</v>
      </c>
      <c r="S3132" s="10">
        <f t="shared" ca="1" si="414"/>
        <v>0.44267557958467851</v>
      </c>
      <c r="T3132" s="25">
        <f ca="1">_xlfn.LOGNORM.INV(S3132,'Input Parameters'!$H$29,'Input Parameters'!$I$29)</f>
        <v>57.296725694180104</v>
      </c>
      <c r="U3132" s="10">
        <f t="shared" ca="1" si="415"/>
        <v>2.4232569623111821E-2</v>
      </c>
      <c r="V3132" s="29">
        <f ca="1">IF('Input Parameters'!$D$30="Beta",_xlfn.BETA.INV(U3132,'Input Parameters'!$L$30,'Input Parameters'!$M$30,'Input Parameters'!$J$30,'Input Parameters'!$K$30),IF('Input Parameters'!$D$30="LogNorm",_xlfn.LOGNORM.INV(U3132,'Input Parameters'!$H$30,'Input Parameters'!$I$30)))</f>
        <v>0.45889099627248076</v>
      </c>
      <c r="W3132" s="2">
        <f ca="1">N3132+(P3132-N3132)*(1-ERF((T3132-R3132)/(2*SQRT(L3132*'Input Parameters'!$E$31))))</f>
        <v>3.9308093950182227E-2</v>
      </c>
      <c r="X3132">
        <f t="shared" ca="1" si="416"/>
        <v>1</v>
      </c>
      <c r="Y3132" s="7"/>
    </row>
    <row r="3133" spans="1:25" ht="15" customHeight="1" x14ac:dyDescent="0.3">
      <c r="A3133" s="130">
        <v>3126</v>
      </c>
      <c r="B3133" s="10">
        <f t="shared" ca="1" si="408"/>
        <v>0.9954878923270043</v>
      </c>
      <c r="C3133" s="57">
        <f ca="1">_xlfn.NORM.INV(B3133,'Input Parameters'!$E$19,'Input Parameters'!$F$19)</f>
        <v>787.94094232113787</v>
      </c>
      <c r="D3133" s="10">
        <f t="shared" ca="1" si="409"/>
        <v>0.22716753240141108</v>
      </c>
      <c r="E3133" s="59">
        <f ca="1">IF(_xlfn.NORM.INV(D3133,'Input Parameters'!$E$20,'Input Parameters'!$F$20)&lt;3500,3500,IF(_xlfn.NORM.INV(D3133,'Input Parameters'!$E$20,'Input Parameters'!$F$20)&gt;5500,5500,_xlfn.NORM.INV(D3133,'Input Parameters'!$E$20,'Input Parameters'!$F$20)))</f>
        <v>4276.254816078188</v>
      </c>
      <c r="F3133" s="10">
        <f t="shared" ca="1" si="410"/>
        <v>0.21361759642116585</v>
      </c>
      <c r="G3133" s="61">
        <f ca="1">_xlfn.NORM.INV(F3133,'Input Parameters'!$E$21,'Input Parameters'!$F$21)</f>
        <v>278.60969682265642</v>
      </c>
      <c r="H3133" s="54">
        <f ca="1">EXP(E3133*(1/'Input Parameters'!$E$22-1/G3133))</f>
        <v>0.47056390770643802</v>
      </c>
      <c r="I3133" s="10">
        <f t="shared" ca="1" si="411"/>
        <v>0.67859067909426185</v>
      </c>
      <c r="J3133" s="29">
        <f ca="1">_xlfn.BETA.INV(I3133,'Input Parameters'!$L$24,'Input Parameters'!$M$24,'Input Parameters'!$J$24,'Input Parameters'!$K$24)</f>
        <v>0.67975317012502579</v>
      </c>
      <c r="K3133" s="156">
        <f ca="1">('Input Parameters'!$E$25/'Input Parameters'!$E$31)^$J3133</f>
        <v>7.6256187816210567E-3</v>
      </c>
      <c r="L3133" s="66">
        <f ca="1">$H3133*$C3133*'Input Parameters'!$E$23*K3133</f>
        <v>2.8274007672878532</v>
      </c>
      <c r="M3133" s="23">
        <f t="shared" ca="1" si="412"/>
        <v>0.8811227079448597</v>
      </c>
      <c r="N3133" s="15">
        <f ca="1">_xlfn.NORM.INV(M3133,'Input Parameters'!$E$26,'Input Parameters'!$F$26)</f>
        <v>5.8792974068810067E-2</v>
      </c>
      <c r="O3133" s="8">
        <f t="shared" ca="1" si="413"/>
        <v>0.93529017832829464</v>
      </c>
      <c r="P3133" s="29">
        <f ca="1">_xlfn.LOGNORM.INV(O3133,'Input Parameters'!$H$27,'Input Parameters'!$I$27)</f>
        <v>2.7845364098205714</v>
      </c>
      <c r="Q3133" s="10"/>
      <c r="R3133" s="15">
        <f>'Input Parameters'!$E$28</f>
        <v>12.7</v>
      </c>
      <c r="S3133" s="10">
        <f t="shared" ca="1" si="414"/>
        <v>0.4574100640398483</v>
      </c>
      <c r="T3133" s="25">
        <f ca="1">_xlfn.LOGNORM.INV(S3133,'Input Parameters'!$H$29,'Input Parameters'!$I$29)</f>
        <v>57.53671273576758</v>
      </c>
      <c r="U3133" s="10">
        <f t="shared" ca="1" si="415"/>
        <v>3.5543370295696208E-2</v>
      </c>
      <c r="V3133" s="29">
        <f ca="1">IF('Input Parameters'!$D$30="Beta",_xlfn.BETA.INV(U3133,'Input Parameters'!$L$30,'Input Parameters'!$M$30,'Input Parameters'!$J$30,'Input Parameters'!$K$30),IF('Input Parameters'!$D$30="LogNorm",_xlfn.LOGNORM.INV(U3133,'Input Parameters'!$H$30,'Input Parameters'!$I$30)))</f>
        <v>0.49038877315017415</v>
      </c>
      <c r="W3133" s="2">
        <f ca="1">N3133+(P3133-N3133)*(1-ERF((T3133-R3133)/(2*SQRT(L3133*'Input Parameters'!$E$31))))</f>
        <v>0.22060187356436145</v>
      </c>
      <c r="X3133">
        <f t="shared" ca="1" si="416"/>
        <v>1</v>
      </c>
      <c r="Y3133" s="7"/>
    </row>
    <row r="3134" spans="1:25" ht="15" customHeight="1" x14ac:dyDescent="0.3">
      <c r="A3134" s="130">
        <v>3127</v>
      </c>
      <c r="B3134" s="10">
        <f t="shared" ca="1" si="408"/>
        <v>0.31374565617690686</v>
      </c>
      <c r="C3134" s="57">
        <f ca="1">_xlfn.NORM.INV(B3134,'Input Parameters'!$E$19,'Input Parameters'!$F$19)</f>
        <v>526.29545692638635</v>
      </c>
      <c r="D3134" s="10">
        <f t="shared" ca="1" si="409"/>
        <v>0.32611509814399309</v>
      </c>
      <c r="E3134" s="59">
        <f ca="1">IF(_xlfn.NORM.INV(D3134,'Input Parameters'!$E$20,'Input Parameters'!$F$20)&lt;3500,3500,IF(_xlfn.NORM.INV(D3134,'Input Parameters'!$E$20,'Input Parameters'!$F$20)&gt;5500,5500,_xlfn.NORM.INV(D3134,'Input Parameters'!$E$20,'Input Parameters'!$F$20)))</f>
        <v>4484.5337083644054</v>
      </c>
      <c r="F3134" s="10">
        <f t="shared" ca="1" si="410"/>
        <v>0.97966762826745257</v>
      </c>
      <c r="G3134" s="61">
        <f ca="1">_xlfn.NORM.INV(F3134,'Input Parameters'!$E$21,'Input Parameters'!$F$21)</f>
        <v>300.93888697372876</v>
      </c>
      <c r="H3134" s="54">
        <f ca="1">EXP(E3134*(1/'Input Parameters'!$E$22-1/G3134))</f>
        <v>1.497455221912525</v>
      </c>
      <c r="I3134" s="10">
        <f t="shared" ca="1" si="411"/>
        <v>6.5799730239275322E-2</v>
      </c>
      <c r="J3134" s="29">
        <f ca="1">_xlfn.BETA.INV(I3134,'Input Parameters'!$L$24,'Input Parameters'!$M$24,'Input Parameters'!$J$24,'Input Parameters'!$K$24)</f>
        <v>0.36171043631207483</v>
      </c>
      <c r="K3134" s="156">
        <f ca="1">('Input Parameters'!$E$25/'Input Parameters'!$E$31)^$J3134</f>
        <v>7.4664758043640908E-2</v>
      </c>
      <c r="L3134" s="66">
        <f ca="1">$H3134*$C3134*'Input Parameters'!$E$23*K3134</f>
        <v>58.843585531617229</v>
      </c>
      <c r="M3134" s="23">
        <f t="shared" ca="1" si="412"/>
        <v>0.37118212810789442</v>
      </c>
      <c r="N3134" s="15">
        <f ca="1">_xlfn.NORM.INV(M3134,'Input Parameters'!$E$26,'Input Parameters'!$F$26)</f>
        <v>2.709679444461751E-2</v>
      </c>
      <c r="O3134" s="8">
        <f t="shared" ca="1" si="413"/>
        <v>0.88739547096132088</v>
      </c>
      <c r="P3134" s="29">
        <f ca="1">_xlfn.LOGNORM.INV(O3134,'Input Parameters'!$H$27,'Input Parameters'!$I$27)</f>
        <v>2.4345567283757537</v>
      </c>
      <c r="Q3134" s="10"/>
      <c r="R3134" s="15">
        <f>'Input Parameters'!$E$28</f>
        <v>12.7</v>
      </c>
      <c r="S3134" s="10">
        <f t="shared" ca="1" si="414"/>
        <v>0.34635603945319504</v>
      </c>
      <c r="T3134" s="25">
        <f ca="1">_xlfn.LOGNORM.INV(S3134,'Input Parameters'!$H$29,'Input Parameters'!$I$29)</f>
        <v>55.704683207602237</v>
      </c>
      <c r="U3134" s="10">
        <f t="shared" ca="1" si="415"/>
        <v>6.6706204938303038E-2</v>
      </c>
      <c r="V3134" s="29">
        <f ca="1">IF('Input Parameters'!$D$30="Beta",_xlfn.BETA.INV(U3134,'Input Parameters'!$L$30,'Input Parameters'!$M$30,'Input Parameters'!$J$30,'Input Parameters'!$K$30),IF('Input Parameters'!$D$30="LogNorm",_xlfn.LOGNORM.INV(U3134,'Input Parameters'!$H$30,'Input Parameters'!$I$30)))</f>
        <v>0.55287716494040962</v>
      </c>
      <c r="W3134" s="2">
        <f ca="1">N3134+(P3134-N3134)*(1-ERF((T3134-R3134)/(2*SQRT(L3134*'Input Parameters'!$E$31))))</f>
        <v>1.6925731320173014</v>
      </c>
      <c r="X3134">
        <f t="shared" ca="1" si="416"/>
        <v>0</v>
      </c>
      <c r="Y3134" s="7"/>
    </row>
    <row r="3135" spans="1:25" ht="15" customHeight="1" x14ac:dyDescent="0.3">
      <c r="A3135" s="130">
        <v>3128</v>
      </c>
      <c r="B3135" s="10">
        <f t="shared" ca="1" si="408"/>
        <v>0.45044359309154824</v>
      </c>
      <c r="C3135" s="57">
        <f ca="1">_xlfn.NORM.INV(B3135,'Input Parameters'!$E$19,'Input Parameters'!$F$19)</f>
        <v>556.77631180187961</v>
      </c>
      <c r="D3135" s="10">
        <f t="shared" ca="1" si="409"/>
        <v>0.51156067081541257</v>
      </c>
      <c r="E3135" s="59">
        <f ca="1">IF(_xlfn.NORM.INV(D3135,'Input Parameters'!$E$20,'Input Parameters'!$F$20)&lt;3500,3500,IF(_xlfn.NORM.INV(D3135,'Input Parameters'!$E$20,'Input Parameters'!$F$20)&gt;5500,5500,_xlfn.NORM.INV(D3135,'Input Parameters'!$E$20,'Input Parameters'!$F$20)))</f>
        <v>4820.2876528744355</v>
      </c>
      <c r="F3135" s="10">
        <f t="shared" ca="1" si="410"/>
        <v>0.51460491402986219</v>
      </c>
      <c r="G3135" s="61">
        <f ca="1">_xlfn.NORM.INV(F3135,'Input Parameters'!$E$21,'Input Parameters'!$F$21)</f>
        <v>285.13781175556198</v>
      </c>
      <c r="H3135" s="54">
        <f ca="1">EXP(E3135*(1/'Input Parameters'!$E$22-1/G3135))</f>
        <v>0.63532293816895091</v>
      </c>
      <c r="I3135" s="10">
        <f t="shared" ca="1" si="411"/>
        <v>0.31530308413986718</v>
      </c>
      <c r="J3135" s="29">
        <f ca="1">_xlfn.BETA.INV(I3135,'Input Parameters'!$L$24,'Input Parameters'!$M$24,'Input Parameters'!$J$24,'Input Parameters'!$K$24)</f>
        <v>0.52836754549262421</v>
      </c>
      <c r="K3135" s="156">
        <f ca="1">('Input Parameters'!$E$25/'Input Parameters'!$E$31)^$J3135</f>
        <v>2.2589506273995058E-2</v>
      </c>
      <c r="L3135" s="66">
        <f ca="1">$H3135*$C3135*'Input Parameters'!$E$23*K3135</f>
        <v>7.9906484536739066</v>
      </c>
      <c r="M3135" s="23">
        <f t="shared" ca="1" si="412"/>
        <v>8.7720957993056015E-3</v>
      </c>
      <c r="N3135" s="15">
        <f ca="1">_xlfn.NORM.INV(M3135,'Input Parameters'!$E$26,'Input Parameters'!$F$26)</f>
        <v>-1.5877102110601005E-2</v>
      </c>
      <c r="O3135" s="8">
        <f t="shared" ca="1" si="413"/>
        <v>0.31361528616252576</v>
      </c>
      <c r="P3135" s="29">
        <f ca="1">_xlfn.LOGNORM.INV(O3135,'Input Parameters'!$H$27,'Input Parameters'!$I$27)</f>
        <v>1.1483940884647896</v>
      </c>
      <c r="Q3135" s="10"/>
      <c r="R3135" s="15">
        <f>'Input Parameters'!$E$28</f>
        <v>12.7</v>
      </c>
      <c r="S3135" s="10">
        <f t="shared" ca="1" si="414"/>
        <v>0.34072419772412244</v>
      </c>
      <c r="T3135" s="25">
        <f ca="1">_xlfn.LOGNORM.INV(S3135,'Input Parameters'!$H$29,'Input Parameters'!$I$29)</f>
        <v>55.609013148240187</v>
      </c>
      <c r="U3135" s="10">
        <f t="shared" ca="1" si="415"/>
        <v>0.84091365238615268</v>
      </c>
      <c r="V3135" s="29">
        <f ca="1">IF('Input Parameters'!$D$30="Beta",_xlfn.BETA.INV(U3135,'Input Parameters'!$L$30,'Input Parameters'!$M$30,'Input Parameters'!$J$30,'Input Parameters'!$K$30),IF('Input Parameters'!$D$30="LogNorm",_xlfn.LOGNORM.INV(U3135,'Input Parameters'!$H$30,'Input Parameters'!$I$30)))</f>
        <v>1.4811969716119897</v>
      </c>
      <c r="W3135" s="2">
        <f ca="1">N3135+(P3135-N3135)*(1-ERF((T3135-R3135)/(2*SQRT(L3135*'Input Parameters'!$E$31))))</f>
        <v>0.31374300736445393</v>
      </c>
      <c r="X3135">
        <f t="shared" ca="1" si="416"/>
        <v>1</v>
      </c>
      <c r="Y3135" s="7"/>
    </row>
    <row r="3136" spans="1:25" ht="15" customHeight="1" x14ac:dyDescent="0.3">
      <c r="A3136" s="130">
        <v>3129</v>
      </c>
      <c r="B3136" s="10">
        <f t="shared" ca="1" si="408"/>
        <v>0.49950864549860352</v>
      </c>
      <c r="C3136" s="57">
        <f ca="1">_xlfn.NORM.INV(B3136,'Input Parameters'!$E$19,'Input Parameters'!$F$19)</f>
        <v>567.19592613291479</v>
      </c>
      <c r="D3136" s="10">
        <f t="shared" ca="1" si="409"/>
        <v>0.87346677818196627</v>
      </c>
      <c r="E3136" s="59">
        <f ca="1">IF(_xlfn.NORM.INV(D3136,'Input Parameters'!$E$20,'Input Parameters'!$F$20)&lt;3500,3500,IF(_xlfn.NORM.INV(D3136,'Input Parameters'!$E$20,'Input Parameters'!$F$20)&gt;5500,5500,_xlfn.NORM.INV(D3136,'Input Parameters'!$E$20,'Input Parameters'!$F$20)))</f>
        <v>5500</v>
      </c>
      <c r="F3136" s="10">
        <f t="shared" ca="1" si="410"/>
        <v>9.5896049033989961E-2</v>
      </c>
      <c r="G3136" s="61">
        <f ca="1">_xlfn.NORM.INV(F3136,'Input Parameters'!$E$21,'Input Parameters'!$F$21)</f>
        <v>274.59037395893893</v>
      </c>
      <c r="H3136" s="54">
        <f ca="1">EXP(E3136*(1/'Input Parameters'!$E$22-1/G3136))</f>
        <v>0.28407858591776569</v>
      </c>
      <c r="I3136" s="10">
        <f t="shared" ca="1" si="411"/>
        <v>0.23868901647255913</v>
      </c>
      <c r="J3136" s="29">
        <f ca="1">_xlfn.BETA.INV(I3136,'Input Parameters'!$L$24,'Input Parameters'!$M$24,'Input Parameters'!$J$24,'Input Parameters'!$K$24)</f>
        <v>0.49032184079719587</v>
      </c>
      <c r="K3136" s="156">
        <f ca="1">('Input Parameters'!$E$25/'Input Parameters'!$E$31)^$J3136</f>
        <v>2.9678062980397307E-2</v>
      </c>
      <c r="L3136" s="66">
        <f ca="1">$H3136*$C3136*'Input Parameters'!$E$23*K3136</f>
        <v>4.7819733611875801</v>
      </c>
      <c r="M3136" s="23">
        <f t="shared" ca="1" si="412"/>
        <v>0.65222148561467574</v>
      </c>
      <c r="N3136" s="15">
        <f ca="1">_xlfn.NORM.INV(M3136,'Input Parameters'!$E$26,'Input Parameters'!$F$26)</f>
        <v>4.2217824806435489E-2</v>
      </c>
      <c r="O3136" s="8">
        <f t="shared" ca="1" si="413"/>
        <v>0.4752466145350982</v>
      </c>
      <c r="P3136" s="29">
        <f ca="1">_xlfn.LOGNORM.INV(O3136,'Input Parameters'!$H$27,'Input Parameters'!$I$27)</f>
        <v>1.3850604002256981</v>
      </c>
      <c r="Q3136" s="10"/>
      <c r="R3136" s="15">
        <f>'Input Parameters'!$E$28</f>
        <v>12.7</v>
      </c>
      <c r="S3136" s="10">
        <f t="shared" ca="1" si="414"/>
        <v>0.74562421314196348</v>
      </c>
      <c r="T3136" s="25">
        <f ca="1">_xlfn.LOGNORM.INV(S3136,'Input Parameters'!$H$29,'Input Parameters'!$I$29)</f>
        <v>62.716231704848205</v>
      </c>
      <c r="U3136" s="10">
        <f t="shared" ca="1" si="415"/>
        <v>0.57614541877274317</v>
      </c>
      <c r="V3136" s="29">
        <f ca="1">IF('Input Parameters'!$D$30="Beta",_xlfn.BETA.INV(U3136,'Input Parameters'!$L$30,'Input Parameters'!$M$30,'Input Parameters'!$J$30,'Input Parameters'!$K$30),IF('Input Parameters'!$D$30="LogNorm",_xlfn.LOGNORM.INV(U3136,'Input Parameters'!$H$30,'Input Parameters'!$I$30)))</f>
        <v>1.0778170962610212</v>
      </c>
      <c r="W3136" s="2">
        <f ca="1">N3136+(P3136-N3136)*(1-ERF((T3136-R3136)/(2*SQRT(L3136*'Input Parameters'!$E$31))))</f>
        <v>0.18430680015422654</v>
      </c>
      <c r="X3136">
        <f t="shared" ca="1" si="416"/>
        <v>1</v>
      </c>
      <c r="Y3136" s="7"/>
    </row>
    <row r="3137" spans="1:25" ht="15" customHeight="1" x14ac:dyDescent="0.3">
      <c r="A3137" s="130">
        <v>3130</v>
      </c>
      <c r="B3137" s="10">
        <f t="shared" ca="1" si="408"/>
        <v>7.1708395253699209E-2</v>
      </c>
      <c r="C3137" s="57">
        <f ca="1">_xlfn.NORM.INV(B3137,'Input Parameters'!$E$19,'Input Parameters'!$F$19)</f>
        <v>443.66087565170142</v>
      </c>
      <c r="D3137" s="10">
        <f t="shared" ca="1" si="409"/>
        <v>0.69712635139191625</v>
      </c>
      <c r="E3137" s="59">
        <f ca="1">IF(_xlfn.NORM.INV(D3137,'Input Parameters'!$E$20,'Input Parameters'!$F$20)&lt;3500,3500,IF(_xlfn.NORM.INV(D3137,'Input Parameters'!$E$20,'Input Parameters'!$F$20)&gt;5500,5500,_xlfn.NORM.INV(D3137,'Input Parameters'!$E$20,'Input Parameters'!$F$20)))</f>
        <v>5161.3073569241596</v>
      </c>
      <c r="F3137" s="10">
        <f t="shared" ca="1" si="410"/>
        <v>0.95256564679618605</v>
      </c>
      <c r="G3137" s="61">
        <f ca="1">_xlfn.NORM.INV(F3137,'Input Parameters'!$E$21,'Input Parameters'!$F$21)</f>
        <v>297.97821288266954</v>
      </c>
      <c r="H3137" s="54">
        <f ca="1">EXP(E3137*(1/'Input Parameters'!$E$22-1/G3137))</f>
        <v>1.3421781251771339</v>
      </c>
      <c r="I3137" s="10">
        <f t="shared" ca="1" si="411"/>
        <v>0.71405962760841513</v>
      </c>
      <c r="J3137" s="29">
        <f ca="1">_xlfn.BETA.INV(I3137,'Input Parameters'!$L$24,'Input Parameters'!$M$24,'Input Parameters'!$J$24,'Input Parameters'!$K$24)</f>
        <v>0.69495139581991772</v>
      </c>
      <c r="K3137" s="156">
        <f ca="1">('Input Parameters'!$E$25/'Input Parameters'!$E$31)^$J3137</f>
        <v>6.8379520130823308E-3</v>
      </c>
      <c r="L3137" s="66">
        <f ca="1">$H3137*$C3137*'Input Parameters'!$E$23*K3137</f>
        <v>4.0718084298023562</v>
      </c>
      <c r="M3137" s="23">
        <f t="shared" ca="1" si="412"/>
        <v>0.17424911592571335</v>
      </c>
      <c r="N3137" s="15">
        <f ca="1">_xlfn.NORM.INV(M3137,'Input Parameters'!$E$26,'Input Parameters'!$F$26)</f>
        <v>1.4312369628352035E-2</v>
      </c>
      <c r="O3137" s="8">
        <f t="shared" ca="1" si="413"/>
        <v>0.4667915397440181</v>
      </c>
      <c r="P3137" s="29">
        <f ca="1">_xlfn.LOGNORM.INV(O3137,'Input Parameters'!$H$27,'Input Parameters'!$I$27)</f>
        <v>1.3721000033110995</v>
      </c>
      <c r="Q3137" s="10"/>
      <c r="R3137" s="15">
        <f>'Input Parameters'!$E$28</f>
        <v>12.7</v>
      </c>
      <c r="S3137" s="10">
        <f t="shared" ca="1" si="414"/>
        <v>0.1128794008805879</v>
      </c>
      <c r="T3137" s="25">
        <f ca="1">_xlfn.LOGNORM.INV(S3137,'Input Parameters'!$H$29,'Input Parameters'!$I$29)</f>
        <v>50.82707211469846</v>
      </c>
      <c r="U3137" s="10">
        <f t="shared" ca="1" si="415"/>
        <v>0.2803562377957578</v>
      </c>
      <c r="V3137" s="29">
        <f ca="1">IF('Input Parameters'!$D$30="Beta",_xlfn.BETA.INV(U3137,'Input Parameters'!$L$30,'Input Parameters'!$M$30,'Input Parameters'!$J$30,'Input Parameters'!$K$30),IF('Input Parameters'!$D$30="LogNorm",_xlfn.LOGNORM.INV(U3137,'Input Parameters'!$H$30,'Input Parameters'!$I$30)))</f>
        <v>0.7943611642847046</v>
      </c>
      <c r="W3137" s="2">
        <f ca="1">N3137+(P3137-N3137)*(1-ERF((T3137-R3137)/(2*SQRT(L3137*'Input Parameters'!$E$31))))</f>
        <v>0.26079270161136936</v>
      </c>
      <c r="X3137">
        <f t="shared" ca="1" si="416"/>
        <v>1</v>
      </c>
      <c r="Y3137" s="7"/>
    </row>
    <row r="3138" spans="1:25" ht="15" customHeight="1" x14ac:dyDescent="0.3">
      <c r="A3138" s="130">
        <v>3131</v>
      </c>
      <c r="B3138" s="10">
        <f t="shared" ca="1" si="408"/>
        <v>0.36788367894568963</v>
      </c>
      <c r="C3138" s="57">
        <f ca="1">_xlfn.NORM.INV(B3138,'Input Parameters'!$E$19,'Input Parameters'!$F$19)</f>
        <v>538.7843157605439</v>
      </c>
      <c r="D3138" s="10">
        <f t="shared" ca="1" si="409"/>
        <v>0.81900673289152381</v>
      </c>
      <c r="E3138" s="59">
        <f ca="1">IF(_xlfn.NORM.INV(D3138,'Input Parameters'!$E$20,'Input Parameters'!$F$20)&lt;3500,3500,IF(_xlfn.NORM.INV(D3138,'Input Parameters'!$E$20,'Input Parameters'!$F$20)&gt;5500,5500,_xlfn.NORM.INV(D3138,'Input Parameters'!$E$20,'Input Parameters'!$F$20)))</f>
        <v>5438.1104136651184</v>
      </c>
      <c r="F3138" s="10">
        <f t="shared" ca="1" si="410"/>
        <v>0.26542130925131358</v>
      </c>
      <c r="G3138" s="61">
        <f ca="1">_xlfn.NORM.INV(F3138,'Input Parameters'!$E$21,'Input Parameters'!$F$21)</f>
        <v>279.92397872629283</v>
      </c>
      <c r="H3138" s="54">
        <f ca="1">EXP(E3138*(1/'Input Parameters'!$E$22-1/G3138))</f>
        <v>0.42021295925112723</v>
      </c>
      <c r="I3138" s="10">
        <f t="shared" ca="1" si="411"/>
        <v>0.4377265300392621</v>
      </c>
      <c r="J3138" s="29">
        <f ca="1">_xlfn.BETA.INV(I3138,'Input Parameters'!$L$24,'Input Parameters'!$M$24,'Input Parameters'!$J$24,'Input Parameters'!$K$24)</f>
        <v>0.58173712885262208</v>
      </c>
      <c r="K3138" s="156">
        <f ca="1">('Input Parameters'!$E$25/'Input Parameters'!$E$31)^$J3138</f>
        <v>1.5404138713041695E-2</v>
      </c>
      <c r="L3138" s="66">
        <f ca="1">$H3138*$C3138*'Input Parameters'!$E$23*K3138</f>
        <v>3.4875609583624443</v>
      </c>
      <c r="M3138" s="23">
        <f t="shared" ca="1" si="412"/>
        <v>0.49745344228582178</v>
      </c>
      <c r="N3138" s="15">
        <f ca="1">_xlfn.NORM.INV(M3138,'Input Parameters'!$E$26,'Input Parameters'!$F$26)</f>
        <v>3.3865950344701821E-2</v>
      </c>
      <c r="O3138" s="8">
        <f t="shared" ca="1" si="413"/>
        <v>3.0606524198672158E-2</v>
      </c>
      <c r="P3138" s="29">
        <f ca="1">_xlfn.LOGNORM.INV(O3138,'Input Parameters'!$H$27,'Input Parameters'!$I$27)</f>
        <v>0.62190943987706537</v>
      </c>
      <c r="Q3138" s="10"/>
      <c r="R3138" s="15">
        <f>'Input Parameters'!$E$28</f>
        <v>12.7</v>
      </c>
      <c r="S3138" s="10">
        <f t="shared" ca="1" si="414"/>
        <v>0.33312413816432429</v>
      </c>
      <c r="T3138" s="25">
        <f ca="1">_xlfn.LOGNORM.INV(S3138,'Input Parameters'!$H$29,'Input Parameters'!$I$29)</f>
        <v>55.479206871823891</v>
      </c>
      <c r="U3138" s="10">
        <f t="shared" ca="1" si="415"/>
        <v>0.28267871144551959</v>
      </c>
      <c r="V3138" s="29">
        <f ca="1">IF('Input Parameters'!$D$30="Beta",_xlfn.BETA.INV(U3138,'Input Parameters'!$L$30,'Input Parameters'!$M$30,'Input Parameters'!$J$30,'Input Parameters'!$K$30),IF('Input Parameters'!$D$30="LogNorm",_xlfn.LOGNORM.INV(U3138,'Input Parameters'!$H$30,'Input Parameters'!$I$30)))</f>
        <v>0.79651969037324355</v>
      </c>
      <c r="W3138" s="2">
        <f ca="1">N3138+(P3138-N3138)*(1-ERF((T3138-R3138)/(2*SQRT(L3138*'Input Parameters'!$E$31))))</f>
        <v>9.5774526227962065E-2</v>
      </c>
      <c r="X3138">
        <f t="shared" ca="1" si="416"/>
        <v>1</v>
      </c>
      <c r="Y3138" s="7"/>
    </row>
    <row r="3139" spans="1:25" ht="15" customHeight="1" x14ac:dyDescent="0.3">
      <c r="A3139" s="130">
        <v>3132</v>
      </c>
      <c r="B3139" s="10">
        <f t="shared" ca="1" si="408"/>
        <v>0.62993597880682028</v>
      </c>
      <c r="C3139" s="57">
        <f ca="1">_xlfn.NORM.INV(B3139,'Input Parameters'!$E$19,'Input Parameters'!$F$19)</f>
        <v>595.32728022540437</v>
      </c>
      <c r="D3139" s="10">
        <f t="shared" ca="1" si="409"/>
        <v>0.36390590343139007</v>
      </c>
      <c r="E3139" s="59">
        <f ca="1">IF(_xlfn.NORM.INV(D3139,'Input Parameters'!$E$20,'Input Parameters'!$F$20)&lt;3500,3500,IF(_xlfn.NORM.INV(D3139,'Input Parameters'!$E$20,'Input Parameters'!$F$20)&gt;5500,5500,_xlfn.NORM.INV(D3139,'Input Parameters'!$E$20,'Input Parameters'!$F$20)))</f>
        <v>4556.3735504020469</v>
      </c>
      <c r="F3139" s="10">
        <f t="shared" ca="1" si="410"/>
        <v>0.84106866728726759</v>
      </c>
      <c r="G3139" s="61">
        <f ca="1">_xlfn.NORM.INV(F3139,'Input Parameters'!$E$21,'Input Parameters'!$F$21)</f>
        <v>292.70103716903486</v>
      </c>
      <c r="H3139" s="54">
        <f ca="1">EXP(E3139*(1/'Input Parameters'!$E$22-1/G3139))</f>
        <v>0.98424203406714195</v>
      </c>
      <c r="I3139" s="10">
        <f t="shared" ca="1" si="411"/>
        <v>0.27931217441007172</v>
      </c>
      <c r="J3139" s="29">
        <f ca="1">_xlfn.BETA.INV(I3139,'Input Parameters'!$L$24,'Input Parameters'!$M$24,'Input Parameters'!$J$24,'Input Parameters'!$K$24)</f>
        <v>0.51113450601971921</v>
      </c>
      <c r="K3139" s="156">
        <f ca="1">('Input Parameters'!$E$25/'Input Parameters'!$E$31)^$J3139</f>
        <v>2.5562016147723351E-2</v>
      </c>
      <c r="L3139" s="66">
        <f ca="1">$H3139*$C3139*'Input Parameters'!$E$23*K3139</f>
        <v>14.977964519186131</v>
      </c>
      <c r="M3139" s="23">
        <f t="shared" ca="1" si="412"/>
        <v>4.9020295585078477E-2</v>
      </c>
      <c r="N3139" s="15">
        <f ca="1">_xlfn.NORM.INV(M3139,'Input Parameters'!$E$26,'Input Parameters'!$F$26)</f>
        <v>-7.4298697458276275E-4</v>
      </c>
      <c r="O3139" s="8">
        <f t="shared" ca="1" si="413"/>
        <v>0.78279298792738194</v>
      </c>
      <c r="P3139" s="29">
        <f ca="1">_xlfn.LOGNORM.INV(O3139,'Input Parameters'!$H$27,'Input Parameters'!$I$27)</f>
        <v>2.0117945447741978</v>
      </c>
      <c r="Q3139" s="10"/>
      <c r="R3139" s="15">
        <f>'Input Parameters'!$E$28</f>
        <v>12.7</v>
      </c>
      <c r="S3139" s="10">
        <f t="shared" ca="1" si="414"/>
        <v>7.8474236882541959E-3</v>
      </c>
      <c r="T3139" s="25">
        <f ca="1">_xlfn.LOGNORM.INV(S3139,'Input Parameters'!$H$29,'Input Parameters'!$I$29)</f>
        <v>44.397677064315999</v>
      </c>
      <c r="U3139" s="10">
        <f t="shared" ca="1" si="415"/>
        <v>2.5374862497814732E-2</v>
      </c>
      <c r="V3139" s="29">
        <f ca="1">IF('Input Parameters'!$D$30="Beta",_xlfn.BETA.INV(U3139,'Input Parameters'!$L$30,'Input Parameters'!$M$30,'Input Parameters'!$J$30,'Input Parameters'!$K$30),IF('Input Parameters'!$D$30="LogNorm",_xlfn.LOGNORM.INV(U3139,'Input Parameters'!$H$30,'Input Parameters'!$I$30)))</f>
        <v>0.46246564950118108</v>
      </c>
      <c r="W3139" s="2">
        <f ca="1">N3139+(P3139-N3139)*(1-ERF((T3139-R3139)/(2*SQRT(L3139*'Input Parameters'!$E$31))))</f>
        <v>1.1312942448732619</v>
      </c>
      <c r="X3139">
        <f t="shared" ca="1" si="416"/>
        <v>0</v>
      </c>
      <c r="Y3139" s="7"/>
    </row>
    <row r="3140" spans="1:25" ht="15" customHeight="1" x14ac:dyDescent="0.3">
      <c r="A3140" s="130">
        <v>3133</v>
      </c>
      <c r="B3140" s="10">
        <f t="shared" ca="1" si="408"/>
        <v>0.87584234872792344</v>
      </c>
      <c r="C3140" s="57">
        <f ca="1">_xlfn.NORM.INV(B3140,'Input Parameters'!$E$19,'Input Parameters'!$F$19)</f>
        <v>664.85111238078298</v>
      </c>
      <c r="D3140" s="10">
        <f t="shared" ca="1" si="409"/>
        <v>0.66597289029012796</v>
      </c>
      <c r="E3140" s="59">
        <f ca="1">IF(_xlfn.NORM.INV(D3140,'Input Parameters'!$E$20,'Input Parameters'!$F$20)&lt;3500,3500,IF(_xlfn.NORM.INV(D3140,'Input Parameters'!$E$20,'Input Parameters'!$F$20)&gt;5500,5500,_xlfn.NORM.INV(D3140,'Input Parameters'!$E$20,'Input Parameters'!$F$20)))</f>
        <v>5100.1740033399628</v>
      </c>
      <c r="F3140" s="10">
        <f t="shared" ca="1" si="410"/>
        <v>0.84621965626082907</v>
      </c>
      <c r="G3140" s="61">
        <f ca="1">_xlfn.NORM.INV(F3140,'Input Parameters'!$E$21,'Input Parameters'!$F$21)</f>
        <v>292.86998101678444</v>
      </c>
      <c r="H3140" s="54">
        <f ca="1">EXP(E3140*(1/'Input Parameters'!$E$22-1/G3140))</f>
        <v>0.99230209911703593</v>
      </c>
      <c r="I3140" s="10">
        <f t="shared" ca="1" si="411"/>
        <v>0.83277122789409719</v>
      </c>
      <c r="J3140" s="29">
        <f ca="1">_xlfn.BETA.INV(I3140,'Input Parameters'!$L$24,'Input Parameters'!$M$24,'Input Parameters'!$J$24,'Input Parameters'!$K$24)</f>
        <v>0.75171199885296647</v>
      </c>
      <c r="K3140" s="156">
        <f ca="1">('Input Parameters'!$E$25/'Input Parameters'!$E$31)^$J3140</f>
        <v>4.5508470418016127E-3</v>
      </c>
      <c r="L3140" s="66">
        <f ca="1">$H3140*$C3140*'Input Parameters'!$E$23*K3140</f>
        <v>3.0023446741513502</v>
      </c>
      <c r="M3140" s="23">
        <f t="shared" ca="1" si="412"/>
        <v>0.5319086747764411</v>
      </c>
      <c r="N3140" s="15">
        <f ca="1">_xlfn.NORM.INV(M3140,'Input Parameters'!$E$26,'Input Parameters'!$F$26)</f>
        <v>3.5681441805755526E-2</v>
      </c>
      <c r="O3140" s="8">
        <f t="shared" ca="1" si="413"/>
        <v>0.50558823029152467</v>
      </c>
      <c r="P3140" s="29">
        <f ca="1">_xlfn.LOGNORM.INV(O3140,'Input Parameters'!$H$27,'Input Parameters'!$I$27)</f>
        <v>1.4324828836446819</v>
      </c>
      <c r="Q3140" s="10"/>
      <c r="R3140" s="15">
        <f>'Input Parameters'!$E$28</f>
        <v>12.7</v>
      </c>
      <c r="S3140" s="10">
        <f t="shared" ca="1" si="414"/>
        <v>0.2349174633786939</v>
      </c>
      <c r="T3140" s="25">
        <f ca="1">_xlfn.LOGNORM.INV(S3140,'Input Parameters'!$H$29,'Input Parameters'!$I$29)</f>
        <v>53.693224969121687</v>
      </c>
      <c r="U3140" s="10">
        <f t="shared" ca="1" si="415"/>
        <v>0.36187511576462683</v>
      </c>
      <c r="V3140" s="29">
        <f ca="1">IF('Input Parameters'!$D$30="Beta",_xlfn.BETA.INV(U3140,'Input Parameters'!$L$30,'Input Parameters'!$M$30,'Input Parameters'!$J$30,'Input Parameters'!$K$30),IF('Input Parameters'!$D$30="LogNorm",_xlfn.LOGNORM.INV(U3140,'Input Parameters'!$H$30,'Input Parameters'!$I$30)))</f>
        <v>0.86920597249852649</v>
      </c>
      <c r="W3140" s="2">
        <f ca="1">N3140+(P3140-N3140)*(1-ERF((T3140-R3140)/(2*SQRT(L3140*'Input Parameters'!$E$31))))</f>
        <v>0.1674688002348878</v>
      </c>
      <c r="X3140">
        <f t="shared" ca="1" si="416"/>
        <v>1</v>
      </c>
      <c r="Y3140" s="7"/>
    </row>
    <row r="3141" spans="1:25" ht="15" customHeight="1" x14ac:dyDescent="0.3">
      <c r="A3141" s="130">
        <v>3134</v>
      </c>
      <c r="B3141" s="10">
        <f t="shared" ref="B3141:B3204" ca="1" si="417">RAND()</f>
        <v>0.82978862648705343</v>
      </c>
      <c r="C3141" s="57">
        <f ca="1">_xlfn.NORM.INV(B3141,'Input Parameters'!$E$19,'Input Parameters'!$F$19)</f>
        <v>647.856409848731</v>
      </c>
      <c r="D3141" s="10">
        <f t="shared" ref="D3141:D3204" ca="1" si="418">RAND()</f>
        <v>0.99299274383254976</v>
      </c>
      <c r="E3141" s="59">
        <f ca="1">IF(_xlfn.NORM.INV(D3141,'Input Parameters'!$E$20,'Input Parameters'!$F$20)&lt;3500,3500,IF(_xlfn.NORM.INV(D3141,'Input Parameters'!$E$20,'Input Parameters'!$F$20)&gt;5500,5500,_xlfn.NORM.INV(D3141,'Input Parameters'!$E$20,'Input Parameters'!$F$20)))</f>
        <v>5500</v>
      </c>
      <c r="F3141" s="10">
        <f t="shared" ref="F3141:F3204" ca="1" si="419">RAND()</f>
        <v>0.52608389057755145</v>
      </c>
      <c r="G3141" s="61">
        <f ca="1">_xlfn.NORM.INV(F3141,'Input Parameters'!$E$21,'Input Parameters'!$F$21)</f>
        <v>285.36427407275306</v>
      </c>
      <c r="H3141" s="54">
        <f ca="1">EXP(E3141*(1/'Input Parameters'!$E$22-1/G3141))</f>
        <v>0.60514940518822302</v>
      </c>
      <c r="I3141" s="10">
        <f t="shared" ref="I3141:I3204" ca="1" si="420">RAND()</f>
        <v>0.45111322862049152</v>
      </c>
      <c r="J3141" s="29">
        <f ca="1">_xlfn.BETA.INV(I3141,'Input Parameters'!$L$24,'Input Parameters'!$M$24,'Input Parameters'!$J$24,'Input Parameters'!$K$24)</f>
        <v>0.58726179571805925</v>
      </c>
      <c r="K3141" s="156">
        <f ca="1">('Input Parameters'!$E$25/'Input Parameters'!$E$31)^$J3141</f>
        <v>1.4805589220049655E-2</v>
      </c>
      <c r="L3141" s="66">
        <f ca="1">$H3141*$C3141*'Input Parameters'!$E$23*K3141</f>
        <v>5.8045300850758856</v>
      </c>
      <c r="M3141" s="23">
        <f t="shared" ref="M3141:M3204" ca="1" si="421">RAND()</f>
        <v>0.19380939528108287</v>
      </c>
      <c r="N3141" s="15">
        <f ca="1">_xlfn.NORM.INV(M3141,'Input Parameters'!$E$26,'Input Parameters'!$F$26)</f>
        <v>1.5857181209233663E-2</v>
      </c>
      <c r="O3141" s="8">
        <f t="shared" ref="O3141:O3204" ca="1" si="422">RAND()</f>
        <v>1.1837067891852349E-2</v>
      </c>
      <c r="P3141" s="29">
        <f ca="1">_xlfn.LOGNORM.INV(O3141,'Input Parameters'!$H$27,'Input Parameters'!$I$27)</f>
        <v>0.52325395900176264</v>
      </c>
      <c r="Q3141" s="10"/>
      <c r="R3141" s="15">
        <f>'Input Parameters'!$E$28</f>
        <v>12.7</v>
      </c>
      <c r="S3141" s="10">
        <f t="shared" ref="S3141:S3204" ca="1" si="423">RAND()</f>
        <v>0.17539643503007474</v>
      </c>
      <c r="T3141" s="25">
        <f ca="1">_xlfn.LOGNORM.INV(S3141,'Input Parameters'!$H$29,'Input Parameters'!$I$29)</f>
        <v>52.440291835208384</v>
      </c>
      <c r="U3141" s="10">
        <f t="shared" ref="U3141:U3204" ca="1" si="424">RAND()</f>
        <v>0.15464101165390742</v>
      </c>
      <c r="V3141" s="29">
        <f ca="1">IF('Input Parameters'!$D$30="Beta",_xlfn.BETA.INV(U3141,'Input Parameters'!$L$30,'Input Parameters'!$M$30,'Input Parameters'!$J$30,'Input Parameters'!$K$30),IF('Input Parameters'!$D$30="LogNorm",_xlfn.LOGNORM.INV(U3141,'Input Parameters'!$H$30,'Input Parameters'!$I$30)))</f>
        <v>0.6691572510580075</v>
      </c>
      <c r="W3141" s="2">
        <f ca="1">N3141+(P3141-N3141)*(1-ERF((T3141-R3141)/(2*SQRT(L3141*'Input Parameters'!$E$31))))</f>
        <v>0.1393925816630317</v>
      </c>
      <c r="X3141">
        <f t="shared" ca="1" si="416"/>
        <v>1</v>
      </c>
      <c r="Y3141" s="7"/>
    </row>
    <row r="3142" spans="1:25" ht="15" customHeight="1" x14ac:dyDescent="0.3">
      <c r="A3142" s="130">
        <v>3135</v>
      </c>
      <c r="B3142" s="10">
        <f t="shared" ca="1" si="417"/>
        <v>0.97078461483617973</v>
      </c>
      <c r="C3142" s="57">
        <f ca="1">_xlfn.NORM.INV(B3142,'Input Parameters'!$E$19,'Input Parameters'!$F$19)</f>
        <v>727.21220222185411</v>
      </c>
      <c r="D3142" s="10">
        <f t="shared" ca="1" si="418"/>
        <v>0.91787119889304436</v>
      </c>
      <c r="E3142" s="59">
        <f ca="1">IF(_xlfn.NORM.INV(D3142,'Input Parameters'!$E$20,'Input Parameters'!$F$20)&lt;3500,3500,IF(_xlfn.NORM.INV(D3142,'Input Parameters'!$E$20,'Input Parameters'!$F$20)&gt;5500,5500,_xlfn.NORM.INV(D3142,'Input Parameters'!$E$20,'Input Parameters'!$F$20)))</f>
        <v>5500</v>
      </c>
      <c r="F3142" s="10">
        <f t="shared" ca="1" si="419"/>
        <v>0.34566818750852568</v>
      </c>
      <c r="G3142" s="61">
        <f ca="1">_xlfn.NORM.INV(F3142,'Input Parameters'!$E$21,'Input Parameters'!$F$21)</f>
        <v>281.72924866326497</v>
      </c>
      <c r="H3142" s="54">
        <f ca="1">EXP(E3142*(1/'Input Parameters'!$E$22-1/G3142))</f>
        <v>0.47191395500691707</v>
      </c>
      <c r="I3142" s="10">
        <f t="shared" ca="1" si="420"/>
        <v>0.90501737877899757</v>
      </c>
      <c r="J3142" s="29">
        <f ca="1">_xlfn.BETA.INV(I3142,'Input Parameters'!$L$24,'Input Parameters'!$M$24,'Input Parameters'!$J$24,'Input Parameters'!$K$24)</f>
        <v>0.79615072041224899</v>
      </c>
      <c r="K3142" s="156">
        <f ca="1">('Input Parameters'!$E$25/'Input Parameters'!$E$31)^$J3142</f>
        <v>3.3086163758621252E-3</v>
      </c>
      <c r="L3142" s="66">
        <f ca="1">$H3142*$C3142*'Input Parameters'!$E$23*K3142</f>
        <v>1.1354562169214275</v>
      </c>
      <c r="M3142" s="23">
        <f t="shared" ca="1" si="421"/>
        <v>0.43629663491102366</v>
      </c>
      <c r="N3142" s="15">
        <f ca="1">_xlfn.NORM.INV(M3142,'Input Parameters'!$E$26,'Input Parameters'!$F$26)</f>
        <v>3.0632327298049614E-2</v>
      </c>
      <c r="O3142" s="8">
        <f t="shared" ca="1" si="422"/>
        <v>0.54629474922261423</v>
      </c>
      <c r="P3142" s="29">
        <f ca="1">_xlfn.LOGNORM.INV(O3142,'Input Parameters'!$H$27,'Input Parameters'!$I$27)</f>
        <v>1.4988028365000137</v>
      </c>
      <c r="Q3142" s="10"/>
      <c r="R3142" s="15">
        <f>'Input Parameters'!$E$28</f>
        <v>12.7</v>
      </c>
      <c r="S3142" s="10">
        <f t="shared" ca="1" si="423"/>
        <v>0.14295284499865424</v>
      </c>
      <c r="T3142" s="25">
        <f ca="1">_xlfn.LOGNORM.INV(S3142,'Input Parameters'!$H$29,'Input Parameters'!$I$29)</f>
        <v>51.656707645227854</v>
      </c>
      <c r="U3142" s="10">
        <f t="shared" ca="1" si="424"/>
        <v>0.44191622486921034</v>
      </c>
      <c r="V3142" s="29">
        <f ca="1">IF('Input Parameters'!$D$30="Beta",_xlfn.BETA.INV(U3142,'Input Parameters'!$L$30,'Input Parameters'!$M$30,'Input Parameters'!$J$30,'Input Parameters'!$K$30),IF('Input Parameters'!$D$30="LogNorm",_xlfn.LOGNORM.INV(U3142,'Input Parameters'!$H$30,'Input Parameters'!$I$30)))</f>
        <v>0.94326113492541475</v>
      </c>
      <c r="W3142" s="2">
        <f ca="1">N3142+(P3142-N3142)*(1-ERF((T3142-R3142)/(2*SQRT(L3142*'Input Parameters'!$E$31))))</f>
        <v>4.4923917667282723E-2</v>
      </c>
      <c r="X3142">
        <f t="shared" ca="1" si="416"/>
        <v>1</v>
      </c>
      <c r="Y3142" s="7"/>
    </row>
    <row r="3143" spans="1:25" ht="15" customHeight="1" x14ac:dyDescent="0.3">
      <c r="A3143" s="130">
        <v>3136</v>
      </c>
      <c r="B3143" s="10">
        <f t="shared" ca="1" si="417"/>
        <v>0.21375914323956979</v>
      </c>
      <c r="C3143" s="57">
        <f ca="1">_xlfn.NORM.INV(B3143,'Input Parameters'!$E$19,'Input Parameters'!$F$19)</f>
        <v>500.25385179120855</v>
      </c>
      <c r="D3143" s="10">
        <f t="shared" ca="1" si="418"/>
        <v>0.45019428087157309</v>
      </c>
      <c r="E3143" s="59">
        <f ca="1">IF(_xlfn.NORM.INV(D3143,'Input Parameters'!$E$20,'Input Parameters'!$F$20)&lt;3500,3500,IF(_xlfn.NORM.INV(D3143,'Input Parameters'!$E$20,'Input Parameters'!$F$20)&gt;5500,5500,_xlfn.NORM.INV(D3143,'Input Parameters'!$E$20,'Input Parameters'!$F$20)))</f>
        <v>4712.3806417021187</v>
      </c>
      <c r="F3143" s="10">
        <f t="shared" ca="1" si="419"/>
        <v>5.9438181135569534E-2</v>
      </c>
      <c r="G3143" s="61">
        <f ca="1">_xlfn.NORM.INV(F3143,'Input Parameters'!$E$21,'Input Parameters'!$F$21)</f>
        <v>272.59227275928316</v>
      </c>
      <c r="H3143" s="54">
        <f ca="1">EXP(E3143*(1/'Input Parameters'!$E$22-1/G3143))</f>
        <v>0.29996908999312399</v>
      </c>
      <c r="I3143" s="10">
        <f t="shared" ca="1" si="420"/>
        <v>0.67020762429888936</v>
      </c>
      <c r="J3143" s="29">
        <f ca="1">_xlfn.BETA.INV(I3143,'Input Parameters'!$L$24,'Input Parameters'!$M$24,'Input Parameters'!$J$24,'Input Parameters'!$K$24)</f>
        <v>0.67622892628601194</v>
      </c>
      <c r="K3143" s="156">
        <f ca="1">('Input Parameters'!$E$25/'Input Parameters'!$E$31)^$J3143</f>
        <v>7.8208621846216665E-3</v>
      </c>
      <c r="L3143" s="66">
        <f ca="1">$H3143*$C3143*'Input Parameters'!$E$23*K3143</f>
        <v>1.1736039968367378</v>
      </c>
      <c r="M3143" s="23">
        <f t="shared" ca="1" si="421"/>
        <v>0.50750608823599086</v>
      </c>
      <c r="N3143" s="15">
        <f ca="1">_xlfn.NORM.INV(M3143,'Input Parameters'!$E$26,'Input Parameters'!$F$26)</f>
        <v>3.4395137747940112E-2</v>
      </c>
      <c r="O3143" s="8">
        <f t="shared" ca="1" si="422"/>
        <v>0.1266633674726555</v>
      </c>
      <c r="P3143" s="29">
        <f ca="1">_xlfn.LOGNORM.INV(O3143,'Input Parameters'!$H$27,'Input Parameters'!$I$27)</f>
        <v>0.85885351073603111</v>
      </c>
      <c r="Q3143" s="10"/>
      <c r="R3143" s="15">
        <f>'Input Parameters'!$E$28</f>
        <v>12.7</v>
      </c>
      <c r="S3143" s="10">
        <f t="shared" ca="1" si="423"/>
        <v>0.76156407836258444</v>
      </c>
      <c r="T3143" s="25">
        <f ca="1">_xlfn.LOGNORM.INV(S3143,'Input Parameters'!$H$29,'Input Parameters'!$I$29)</f>
        <v>63.073254435651478</v>
      </c>
      <c r="U3143" s="10">
        <f t="shared" ca="1" si="424"/>
        <v>0.98885455292369717</v>
      </c>
      <c r="V3143" s="29">
        <f ca="1">IF('Input Parameters'!$D$30="Beta",_xlfn.BETA.INV(U3143,'Input Parameters'!$L$30,'Input Parameters'!$M$30,'Input Parameters'!$J$30,'Input Parameters'!$K$30),IF('Input Parameters'!$D$30="LogNorm",_xlfn.LOGNORM.INV(U3143,'Input Parameters'!$H$30,'Input Parameters'!$I$30)))</f>
        <v>2.4606714003211749</v>
      </c>
      <c r="W3143" s="2">
        <f ca="1">N3143+(P3143-N3143)*(1-ERF((T3143-R3143)/(2*SQRT(L3143*'Input Parameters'!$E$31))))</f>
        <v>3.5227201149456898E-2</v>
      </c>
      <c r="X3143">
        <f t="shared" ca="1" si="416"/>
        <v>1</v>
      </c>
      <c r="Y3143" s="7"/>
    </row>
    <row r="3144" spans="1:25" ht="15" customHeight="1" x14ac:dyDescent="0.3">
      <c r="A3144" s="130">
        <v>3137</v>
      </c>
      <c r="B3144" s="10">
        <f t="shared" ca="1" si="417"/>
        <v>0.3524925303539872</v>
      </c>
      <c r="C3144" s="57">
        <f ca="1">_xlfn.NORM.INV(B3144,'Input Parameters'!$E$19,'Input Parameters'!$F$19)</f>
        <v>535.30831576327046</v>
      </c>
      <c r="D3144" s="10">
        <f t="shared" ca="1" si="418"/>
        <v>0.70118435832892378</v>
      </c>
      <c r="E3144" s="59">
        <f ca="1">IF(_xlfn.NORM.INV(D3144,'Input Parameters'!$E$20,'Input Parameters'!$F$20)&lt;3500,3500,IF(_xlfn.NORM.INV(D3144,'Input Parameters'!$E$20,'Input Parameters'!$F$20)&gt;5500,5500,_xlfn.NORM.INV(D3144,'Input Parameters'!$E$20,'Input Parameters'!$F$20)))</f>
        <v>5169.4669318286296</v>
      </c>
      <c r="F3144" s="10">
        <f t="shared" ca="1" si="419"/>
        <v>0.50655395022905492</v>
      </c>
      <c r="G3144" s="61">
        <f ca="1">_xlfn.NORM.INV(F3144,'Input Parameters'!$E$21,'Input Parameters'!$F$21)</f>
        <v>284.97913238013223</v>
      </c>
      <c r="H3144" s="54">
        <f ca="1">EXP(E3144*(1/'Input Parameters'!$E$22-1/G3144))</f>
        <v>0.60861049023512204</v>
      </c>
      <c r="I3144" s="10">
        <f t="shared" ca="1" si="420"/>
        <v>0.9967086603433668</v>
      </c>
      <c r="J3144" s="29">
        <f ca="1">_xlfn.BETA.INV(I3144,'Input Parameters'!$L$24,'Input Parameters'!$M$24,'Input Parameters'!$J$24,'Input Parameters'!$K$24)</f>
        <v>0.92574223053290527</v>
      </c>
      <c r="K3144" s="156">
        <f ca="1">('Input Parameters'!$E$25/'Input Parameters'!$E$31)^$J3144</f>
        <v>1.305908811754096E-3</v>
      </c>
      <c r="L3144" s="66">
        <f ca="1">$H3144*$C3144*'Input Parameters'!$E$23*K3144</f>
        <v>0.42545759036083541</v>
      </c>
      <c r="M3144" s="23">
        <f t="shared" ca="1" si="421"/>
        <v>0.14582623219417989</v>
      </c>
      <c r="N3144" s="15">
        <f ca="1">_xlfn.NORM.INV(M3144,'Input Parameters'!$E$26,'Input Parameters'!$F$26)</f>
        <v>1.1855426744857983E-2</v>
      </c>
      <c r="O3144" s="8">
        <f t="shared" ca="1" si="422"/>
        <v>0.38767176136536996</v>
      </c>
      <c r="P3144" s="29">
        <f ca="1">_xlfn.LOGNORM.INV(O3144,'Input Parameters'!$H$27,'Input Parameters'!$I$27)</f>
        <v>1.2547685951132832</v>
      </c>
      <c r="Q3144" s="10"/>
      <c r="R3144" s="15">
        <f>'Input Parameters'!$E$28</f>
        <v>12.7</v>
      </c>
      <c r="S3144" s="10">
        <f t="shared" ca="1" si="423"/>
        <v>0.48417797501310766</v>
      </c>
      <c r="T3144" s="25">
        <f ca="1">_xlfn.LOGNORM.INV(S3144,'Input Parameters'!$H$29,'Input Parameters'!$I$29)</f>
        <v>57.973043660055716</v>
      </c>
      <c r="U3144" s="10">
        <f t="shared" ca="1" si="424"/>
        <v>0.89429988083568701</v>
      </c>
      <c r="V3144" s="29">
        <f ca="1">IF('Input Parameters'!$D$30="Beta",_xlfn.BETA.INV(U3144,'Input Parameters'!$L$30,'Input Parameters'!$M$30,'Input Parameters'!$J$30,'Input Parameters'!$K$30),IF('Input Parameters'!$D$30="LogNorm",_xlfn.LOGNORM.INV(U3144,'Input Parameters'!$H$30,'Input Parameters'!$I$30)))</f>
        <v>1.6356335251234211</v>
      </c>
      <c r="W3144" s="2">
        <f ca="1">N3144+(P3144-N3144)*(1-ERF((T3144-R3144)/(2*SQRT(L3144*'Input Parameters'!$E$31))))</f>
        <v>1.1856570874435309E-2</v>
      </c>
      <c r="X3144">
        <f t="shared" ca="1" si="416"/>
        <v>1</v>
      </c>
      <c r="Y3144" s="7"/>
    </row>
    <row r="3145" spans="1:25" ht="15" customHeight="1" x14ac:dyDescent="0.3">
      <c r="A3145" s="130">
        <v>3138</v>
      </c>
      <c r="B3145" s="10">
        <f t="shared" ca="1" si="417"/>
        <v>2.8864343070399978E-2</v>
      </c>
      <c r="C3145" s="57">
        <f ca="1">_xlfn.NORM.INV(B3145,'Input Parameters'!$E$19,'Input Parameters'!$F$19)</f>
        <v>406.93990928291805</v>
      </c>
      <c r="D3145" s="10">
        <f t="shared" ca="1" si="418"/>
        <v>0.46510952807677841</v>
      </c>
      <c r="E3145" s="59">
        <f ca="1">IF(_xlfn.NORM.INV(D3145,'Input Parameters'!$E$20,'Input Parameters'!$F$20)&lt;3500,3500,IF(_xlfn.NORM.INV(D3145,'Input Parameters'!$E$20,'Input Parameters'!$F$20)&gt;5500,5500,_xlfn.NORM.INV(D3145,'Input Parameters'!$E$20,'Input Parameters'!$F$20)))</f>
        <v>4738.7015364023246</v>
      </c>
      <c r="F3145" s="10">
        <f t="shared" ca="1" si="419"/>
        <v>0.48417154881545532</v>
      </c>
      <c r="G3145" s="61">
        <f ca="1">_xlfn.NORM.INV(F3145,'Input Parameters'!$E$21,'Input Parameters'!$F$21)</f>
        <v>284.53806443527344</v>
      </c>
      <c r="H3145" s="54">
        <f ca="1">EXP(E3145*(1/'Input Parameters'!$E$22-1/G3145))</f>
        <v>0.61818134880542819</v>
      </c>
      <c r="I3145" s="10">
        <f t="shared" ca="1" si="420"/>
        <v>0.49792327089847765</v>
      </c>
      <c r="J3145" s="29">
        <f ca="1">_xlfn.BETA.INV(I3145,'Input Parameters'!$L$24,'Input Parameters'!$M$24,'Input Parameters'!$J$24,'Input Parameters'!$K$24)</f>
        <v>0.60632324902761892</v>
      </c>
      <c r="K3145" s="156">
        <f ca="1">('Input Parameters'!$E$25/'Input Parameters'!$E$31)^$J3145</f>
        <v>1.2913412687551903E-2</v>
      </c>
      <c r="L3145" s="66">
        <f ca="1">$H3145*$C3145*'Input Parameters'!$E$23*K3145</f>
        <v>3.2485324712273949</v>
      </c>
      <c r="M3145" s="23">
        <f t="shared" ca="1" si="421"/>
        <v>0.44628646308190878</v>
      </c>
      <c r="N3145" s="15">
        <f ca="1">_xlfn.NORM.INV(M3145,'Input Parameters'!$E$26,'Input Parameters'!$F$26)</f>
        <v>3.1163965512579075E-2</v>
      </c>
      <c r="O3145" s="8">
        <f t="shared" ca="1" si="422"/>
        <v>0.18660997833045601</v>
      </c>
      <c r="P3145" s="29">
        <f ca="1">_xlfn.LOGNORM.INV(O3145,'Input Parameters'!$H$27,'Input Parameters'!$I$27)</f>
        <v>0.9600820611925267</v>
      </c>
      <c r="Q3145" s="10"/>
      <c r="R3145" s="15">
        <f>'Input Parameters'!$E$28</f>
        <v>12.7</v>
      </c>
      <c r="S3145" s="10">
        <f t="shared" ca="1" si="423"/>
        <v>2.0923708700704591E-2</v>
      </c>
      <c r="T3145" s="25">
        <f ca="1">_xlfn.LOGNORM.INV(S3145,'Input Parameters'!$H$29,'Input Parameters'!$I$29)</f>
        <v>46.337526629343273</v>
      </c>
      <c r="U3145" s="10">
        <f t="shared" ca="1" si="424"/>
        <v>0.55947968320721342</v>
      </c>
      <c r="V3145" s="29">
        <f ca="1">IF('Input Parameters'!$D$30="Beta",_xlfn.BETA.INV(U3145,'Input Parameters'!$L$30,'Input Parameters'!$M$30,'Input Parameters'!$J$30,'Input Parameters'!$K$30),IF('Input Parameters'!$D$30="LogNorm",_xlfn.LOGNORM.INV(U3145,'Input Parameters'!$H$30,'Input Parameters'!$I$30)))</f>
        <v>1.0599488753218913</v>
      </c>
      <c r="W3145" s="2">
        <f ca="1">N3145+(P3145-N3145)*(1-ERF((T3145-R3145)/(2*SQRT(L3145*'Input Parameters'!$E$31))))</f>
        <v>0.20482066312267386</v>
      </c>
      <c r="X3145">
        <f t="shared" ref="X3145:X3208" ca="1" si="425">IFERROR(IF(W3145&gt;V3145,0,1),0)</f>
        <v>1</v>
      </c>
      <c r="Y3145" s="7"/>
    </row>
    <row r="3146" spans="1:25" ht="15" customHeight="1" x14ac:dyDescent="0.3">
      <c r="A3146" s="130">
        <v>3139</v>
      </c>
      <c r="B3146" s="10">
        <f t="shared" ca="1" si="417"/>
        <v>1.8375819062226517E-2</v>
      </c>
      <c r="C3146" s="57">
        <f ca="1">_xlfn.NORM.INV(B3146,'Input Parameters'!$E$19,'Input Parameters'!$F$19)</f>
        <v>390.82070228470332</v>
      </c>
      <c r="D3146" s="10">
        <f t="shared" ca="1" si="418"/>
        <v>0.63847463137871008</v>
      </c>
      <c r="E3146" s="59">
        <f ca="1">IF(_xlfn.NORM.INV(D3146,'Input Parameters'!$E$20,'Input Parameters'!$F$20)&lt;3500,3500,IF(_xlfn.NORM.INV(D3146,'Input Parameters'!$E$20,'Input Parameters'!$F$20)&gt;5500,5500,_xlfn.NORM.INV(D3146,'Input Parameters'!$E$20,'Input Parameters'!$F$20)))</f>
        <v>5048.0691610136882</v>
      </c>
      <c r="F3146" s="10">
        <f t="shared" ca="1" si="419"/>
        <v>0.17399367276673483</v>
      </c>
      <c r="G3146" s="61">
        <f ca="1">_xlfn.NORM.INV(F3146,'Input Parameters'!$E$21,'Input Parameters'!$F$21)</f>
        <v>277.47338737681497</v>
      </c>
      <c r="H3146" s="54">
        <f ca="1">EXP(E3146*(1/'Input Parameters'!$E$22-1/G3146))</f>
        <v>0.38133387883609587</v>
      </c>
      <c r="I3146" s="10">
        <f t="shared" ca="1" si="420"/>
        <v>0.34195158385424806</v>
      </c>
      <c r="J3146" s="29">
        <f ca="1">_xlfn.BETA.INV(I3146,'Input Parameters'!$L$24,'Input Parameters'!$M$24,'Input Parameters'!$J$24,'Input Parameters'!$K$24)</f>
        <v>0.54056696482938005</v>
      </c>
      <c r="K3146" s="156">
        <f ca="1">('Input Parameters'!$E$25/'Input Parameters'!$E$31)^$J3146</f>
        <v>2.0696660472798438E-2</v>
      </c>
      <c r="L3146" s="66">
        <f ca="1">$H3146*$C3146*'Input Parameters'!$E$23*K3146</f>
        <v>3.0844890083260141</v>
      </c>
      <c r="M3146" s="23">
        <f t="shared" ca="1" si="421"/>
        <v>0.69135503059186665</v>
      </c>
      <c r="N3146" s="15">
        <f ca="1">_xlfn.NORM.INV(M3146,'Input Parameters'!$E$26,'Input Parameters'!$F$26)</f>
        <v>4.4493592461110502E-2</v>
      </c>
      <c r="O3146" s="8">
        <f t="shared" ca="1" si="422"/>
        <v>0.48441681770291622</v>
      </c>
      <c r="P3146" s="29">
        <f ca="1">_xlfn.LOGNORM.INV(O3146,'Input Parameters'!$H$27,'Input Parameters'!$I$27)</f>
        <v>1.3992360037550617</v>
      </c>
      <c r="Q3146" s="10"/>
      <c r="R3146" s="15">
        <f>'Input Parameters'!$E$28</f>
        <v>12.7</v>
      </c>
      <c r="S3146" s="10">
        <f t="shared" ca="1" si="423"/>
        <v>0.60301206809019836</v>
      </c>
      <c r="T3146" s="25">
        <f ca="1">_xlfn.LOGNORM.INV(S3146,'Input Parameters'!$H$29,'Input Parameters'!$I$29)</f>
        <v>59.964478104447451</v>
      </c>
      <c r="U3146" s="10">
        <f t="shared" ca="1" si="424"/>
        <v>0.87427282408544515</v>
      </c>
      <c r="V3146" s="29">
        <f ca="1">IF('Input Parameters'!$D$30="Beta",_xlfn.BETA.INV(U3146,'Input Parameters'!$L$30,'Input Parameters'!$M$30,'Input Parameters'!$J$30,'Input Parameters'!$K$30),IF('Input Parameters'!$D$30="LogNorm",_xlfn.LOGNORM.INV(U3146,'Input Parameters'!$H$30,'Input Parameters'!$I$30)))</f>
        <v>1.5705908571970615</v>
      </c>
      <c r="W3146" s="2">
        <f ca="1">N3146+(P3146-N3146)*(1-ERF((T3146-R3146)/(2*SQRT(L3146*'Input Parameters'!$E$31))))</f>
        <v>0.12177699714624821</v>
      </c>
      <c r="X3146">
        <f t="shared" ca="1" si="425"/>
        <v>1</v>
      </c>
      <c r="Y3146" s="7"/>
    </row>
    <row r="3147" spans="1:25" ht="15" customHeight="1" x14ac:dyDescent="0.3">
      <c r="A3147" s="130">
        <v>3140</v>
      </c>
      <c r="B3147" s="10">
        <f t="shared" ca="1" si="417"/>
        <v>0.14536728033620039</v>
      </c>
      <c r="C3147" s="57">
        <f ca="1">_xlfn.NORM.INV(B3147,'Input Parameters'!$E$19,'Input Parameters'!$F$19)</f>
        <v>478.02477288555571</v>
      </c>
      <c r="D3147" s="10">
        <f t="shared" ca="1" si="418"/>
        <v>0.2307645015753369</v>
      </c>
      <c r="E3147" s="59">
        <f ca="1">IF(_xlfn.NORM.INV(D3147,'Input Parameters'!$E$20,'Input Parameters'!$F$20)&lt;3500,3500,IF(_xlfn.NORM.INV(D3147,'Input Parameters'!$E$20,'Input Parameters'!$F$20)&gt;5500,5500,_xlfn.NORM.INV(D3147,'Input Parameters'!$E$20,'Input Parameters'!$F$20)))</f>
        <v>4284.567975895543</v>
      </c>
      <c r="F3147" s="10">
        <f t="shared" ca="1" si="419"/>
        <v>0.57023835992963967</v>
      </c>
      <c r="G3147" s="61">
        <f ca="1">_xlfn.NORM.INV(F3147,'Input Parameters'!$E$21,'Input Parameters'!$F$21)</f>
        <v>286.24107099670704</v>
      </c>
      <c r="H3147" s="54">
        <f ca="1">EXP(E3147*(1/'Input Parameters'!$E$22-1/G3147))</f>
        <v>0.70801423793549068</v>
      </c>
      <c r="I3147" s="10">
        <f t="shared" ca="1" si="420"/>
        <v>0.48769506529565532</v>
      </c>
      <c r="J3147" s="29">
        <f ca="1">_xlfn.BETA.INV(I3147,'Input Parameters'!$L$24,'Input Parameters'!$M$24,'Input Parameters'!$J$24,'Input Parameters'!$K$24)</f>
        <v>0.60218534826660741</v>
      </c>
      <c r="K3147" s="156">
        <f ca="1">('Input Parameters'!$E$25/'Input Parameters'!$E$31)^$J3147</f>
        <v>1.3302472803573674E-2</v>
      </c>
      <c r="L3147" s="66">
        <f ca="1">$H3147*$C3147*'Input Parameters'!$E$23*K3147</f>
        <v>4.5021999086194757</v>
      </c>
      <c r="M3147" s="23">
        <f t="shared" ca="1" si="421"/>
        <v>0.78812332650396744</v>
      </c>
      <c r="N3147" s="15">
        <f ca="1">_xlfn.NORM.INV(M3147,'Input Parameters'!$E$26,'Input Parameters'!$F$26)</f>
        <v>5.0798457807838648E-2</v>
      </c>
      <c r="O3147" s="8">
        <f t="shared" ca="1" si="422"/>
        <v>0.39539219604153575</v>
      </c>
      <c r="P3147" s="29">
        <f ca="1">_xlfn.LOGNORM.INV(O3147,'Input Parameters'!$H$27,'Input Parameters'!$I$27)</f>
        <v>1.2659764640235345</v>
      </c>
      <c r="Q3147" s="10"/>
      <c r="R3147" s="15">
        <f>'Input Parameters'!$E$28</f>
        <v>12.7</v>
      </c>
      <c r="S3147" s="10">
        <f t="shared" ca="1" si="423"/>
        <v>0.33846985444283018</v>
      </c>
      <c r="T3147" s="25">
        <f ca="1">_xlfn.LOGNORM.INV(S3147,'Input Parameters'!$H$29,'Input Parameters'!$I$29)</f>
        <v>55.570596277727425</v>
      </c>
      <c r="U3147" s="10">
        <f t="shared" ca="1" si="424"/>
        <v>0.36845712253750385</v>
      </c>
      <c r="V3147" s="29">
        <f ca="1">IF('Input Parameters'!$D$30="Beta",_xlfn.BETA.INV(U3147,'Input Parameters'!$L$30,'Input Parameters'!$M$30,'Input Parameters'!$J$30,'Input Parameters'!$K$30),IF('Input Parameters'!$D$30="LogNorm",_xlfn.LOGNORM.INV(U3147,'Input Parameters'!$H$30,'Input Parameters'!$I$30)))</f>
        <v>0.87522815114276131</v>
      </c>
      <c r="W3147" s="2">
        <f ca="1">N3147+(P3147-N3147)*(1-ERF((T3147-R3147)/(2*SQRT(L3147*'Input Parameters'!$E$31))))</f>
        <v>0.23684087664802697</v>
      </c>
      <c r="X3147">
        <f t="shared" ca="1" si="425"/>
        <v>1</v>
      </c>
      <c r="Y3147" s="7"/>
    </row>
    <row r="3148" spans="1:25" ht="15" customHeight="1" x14ac:dyDescent="0.3">
      <c r="A3148" s="130">
        <v>3141</v>
      </c>
      <c r="B3148" s="10">
        <f t="shared" ca="1" si="417"/>
        <v>0.6152013679432119</v>
      </c>
      <c r="C3148" s="57">
        <f ca="1">_xlfn.NORM.INV(B3148,'Input Parameters'!$E$19,'Input Parameters'!$F$19)</f>
        <v>592.05019644566551</v>
      </c>
      <c r="D3148" s="10">
        <f t="shared" ca="1" si="418"/>
        <v>0.99317724549983655</v>
      </c>
      <c r="E3148" s="59">
        <f ca="1">IF(_xlfn.NORM.INV(D3148,'Input Parameters'!$E$20,'Input Parameters'!$F$20)&lt;3500,3500,IF(_xlfn.NORM.INV(D3148,'Input Parameters'!$E$20,'Input Parameters'!$F$20)&gt;5500,5500,_xlfn.NORM.INV(D3148,'Input Parameters'!$E$20,'Input Parameters'!$F$20)))</f>
        <v>5500</v>
      </c>
      <c r="F3148" s="10">
        <f t="shared" ca="1" si="419"/>
        <v>0.80670523086435408</v>
      </c>
      <c r="G3148" s="61">
        <f ca="1">_xlfn.NORM.INV(F3148,'Input Parameters'!$E$21,'Input Parameters'!$F$21)</f>
        <v>291.65533576088075</v>
      </c>
      <c r="H3148" s="54">
        <f ca="1">EXP(E3148*(1/'Input Parameters'!$E$22-1/G3148))</f>
        <v>0.91709482398333864</v>
      </c>
      <c r="I3148" s="10">
        <f t="shared" ca="1" si="420"/>
        <v>0.22839405509011068</v>
      </c>
      <c r="J3148" s="29">
        <f ca="1">_xlfn.BETA.INV(I3148,'Input Parameters'!$L$24,'Input Parameters'!$M$24,'Input Parameters'!$J$24,'Input Parameters'!$K$24)</f>
        <v>0.48475970305612825</v>
      </c>
      <c r="K3148" s="156">
        <f ca="1">('Input Parameters'!$E$25/'Input Parameters'!$E$31)^$J3148</f>
        <v>3.0886166984112971E-2</v>
      </c>
      <c r="L3148" s="66">
        <f ca="1">$H3148*$C3148*'Input Parameters'!$E$23*K3148</f>
        <v>16.770143814922541</v>
      </c>
      <c r="M3148" s="23">
        <f t="shared" ca="1" si="421"/>
        <v>0.26955758985083589</v>
      </c>
      <c r="N3148" s="15">
        <f ca="1">_xlfn.NORM.INV(M3148,'Input Parameters'!$E$26,'Input Parameters'!$F$26)</f>
        <v>2.1102817244989157E-2</v>
      </c>
      <c r="O3148" s="8">
        <f t="shared" ca="1" si="422"/>
        <v>0.7649567573911874</v>
      </c>
      <c r="P3148" s="29">
        <f ca="1">_xlfn.LOGNORM.INV(O3148,'Input Parameters'!$H$27,'Input Parameters'!$I$27)</f>
        <v>1.9596821401325855</v>
      </c>
      <c r="Q3148" s="10"/>
      <c r="R3148" s="15">
        <f>'Input Parameters'!$E$28</f>
        <v>12.7</v>
      </c>
      <c r="S3148" s="10">
        <f t="shared" ca="1" si="423"/>
        <v>0.85522964533535739</v>
      </c>
      <c r="T3148" s="25">
        <f ca="1">_xlfn.LOGNORM.INV(S3148,'Input Parameters'!$H$29,'Input Parameters'!$I$29)</f>
        <v>65.584801656805155</v>
      </c>
      <c r="U3148" s="10">
        <f t="shared" ca="1" si="424"/>
        <v>0.95880037533362261</v>
      </c>
      <c r="V3148" s="29">
        <f ca="1">IF('Input Parameters'!$D$30="Beta",_xlfn.BETA.INV(U3148,'Input Parameters'!$L$30,'Input Parameters'!$M$30,'Input Parameters'!$J$30,'Input Parameters'!$K$30),IF('Input Parameters'!$D$30="LogNorm",_xlfn.LOGNORM.INV(U3148,'Input Parameters'!$H$30,'Input Parameters'!$I$30)))</f>
        <v>1.9821026971554645</v>
      </c>
      <c r="W3148" s="2">
        <f ca="1">N3148+(P3148-N3148)*(1-ERF((T3148-R3148)/(2*SQRT(L3148*'Input Parameters'!$E$31))))</f>
        <v>0.72123571412229359</v>
      </c>
      <c r="X3148">
        <f t="shared" ca="1" si="425"/>
        <v>1</v>
      </c>
      <c r="Y3148" s="7"/>
    </row>
    <row r="3149" spans="1:25" ht="15" customHeight="1" x14ac:dyDescent="0.3">
      <c r="A3149" s="130">
        <v>3142</v>
      </c>
      <c r="B3149" s="10">
        <f t="shared" ca="1" si="417"/>
        <v>0.57079718333486706</v>
      </c>
      <c r="C3149" s="57">
        <f ca="1">_xlfn.NORM.INV(B3149,'Input Parameters'!$E$19,'Input Parameters'!$F$19)</f>
        <v>582.37514605119202</v>
      </c>
      <c r="D3149" s="10">
        <f t="shared" ca="1" si="418"/>
        <v>0.95972937961363147</v>
      </c>
      <c r="E3149" s="59">
        <f ca="1">IF(_xlfn.NORM.INV(D3149,'Input Parameters'!$E$20,'Input Parameters'!$F$20)&lt;3500,3500,IF(_xlfn.NORM.INV(D3149,'Input Parameters'!$E$20,'Input Parameters'!$F$20)&gt;5500,5500,_xlfn.NORM.INV(D3149,'Input Parameters'!$E$20,'Input Parameters'!$F$20)))</f>
        <v>5500</v>
      </c>
      <c r="F3149" s="10">
        <f t="shared" ca="1" si="419"/>
        <v>0.19038650437464399</v>
      </c>
      <c r="G3149" s="61">
        <f ca="1">_xlfn.NORM.INV(F3149,'Input Parameters'!$E$21,'Input Parameters'!$F$21)</f>
        <v>277.9609230951142</v>
      </c>
      <c r="H3149" s="54">
        <f ca="1">EXP(E3149*(1/'Input Parameters'!$E$22-1/G3149))</f>
        <v>0.36217674324920912</v>
      </c>
      <c r="I3149" s="10">
        <f t="shared" ca="1" si="420"/>
        <v>0.82413563042655591</v>
      </c>
      <c r="J3149" s="29">
        <f ca="1">_xlfn.BETA.INV(I3149,'Input Parameters'!$L$24,'Input Parameters'!$M$24,'Input Parameters'!$J$24,'Input Parameters'!$K$24)</f>
        <v>0.74710550894787908</v>
      </c>
      <c r="K3149" s="156">
        <f ca="1">('Input Parameters'!$E$25/'Input Parameters'!$E$31)^$J3149</f>
        <v>4.7037414905947246E-3</v>
      </c>
      <c r="L3149" s="66">
        <f ca="1">$H3149*$C3149*'Input Parameters'!$E$23*K3149</f>
        <v>0.99212601403120981</v>
      </c>
      <c r="M3149" s="23">
        <f t="shared" ca="1" si="421"/>
        <v>0.1339608979291268</v>
      </c>
      <c r="N3149" s="15">
        <f ca="1">_xlfn.NORM.INV(M3149,'Input Parameters'!$E$26,'Input Parameters'!$F$26)</f>
        <v>1.0734916324417133E-2</v>
      </c>
      <c r="O3149" s="8">
        <f t="shared" ca="1" si="422"/>
        <v>0.14436649118300304</v>
      </c>
      <c r="P3149" s="29">
        <f ca="1">_xlfn.LOGNORM.INV(O3149,'Input Parameters'!$H$27,'Input Parameters'!$I$27)</f>
        <v>0.89034684033180977</v>
      </c>
      <c r="Q3149" s="10"/>
      <c r="R3149" s="15">
        <f>'Input Parameters'!$E$28</f>
        <v>12.7</v>
      </c>
      <c r="S3149" s="10">
        <f t="shared" ca="1" si="423"/>
        <v>0.75895796571010554</v>
      </c>
      <c r="T3149" s="25">
        <f ca="1">_xlfn.LOGNORM.INV(S3149,'Input Parameters'!$H$29,'Input Parameters'!$I$29)</f>
        <v>63.013881670666777</v>
      </c>
      <c r="U3149" s="10">
        <f t="shared" ca="1" si="424"/>
        <v>0.9058669730008363</v>
      </c>
      <c r="V3149" s="29">
        <f ca="1">IF('Input Parameters'!$D$30="Beta",_xlfn.BETA.INV(U3149,'Input Parameters'!$L$30,'Input Parameters'!$M$30,'Input Parameters'!$J$30,'Input Parameters'!$K$30),IF('Input Parameters'!$D$30="LogNorm",_xlfn.LOGNORM.INV(U3149,'Input Parameters'!$H$30,'Input Parameters'!$I$30)))</f>
        <v>1.6787636751153405</v>
      </c>
      <c r="W3149" s="2">
        <f ca="1">N3149+(P3149-N3149)*(1-ERF((T3149-R3149)/(2*SQRT(L3149*'Input Parameters'!$E$31))))</f>
        <v>1.1046748243270529E-2</v>
      </c>
      <c r="X3149">
        <f t="shared" ca="1" si="425"/>
        <v>1</v>
      </c>
      <c r="Y3149" s="7"/>
    </row>
    <row r="3150" spans="1:25" ht="15" customHeight="1" x14ac:dyDescent="0.3">
      <c r="A3150" s="130">
        <v>3143</v>
      </c>
      <c r="B3150" s="10">
        <f t="shared" ca="1" si="417"/>
        <v>0.94917564989692005</v>
      </c>
      <c r="C3150" s="57">
        <f ca="1">_xlfn.NORM.INV(B3150,'Input Parameters'!$E$19,'Input Parameters'!$F$19)</f>
        <v>705.61912788692746</v>
      </c>
      <c r="D3150" s="10">
        <f t="shared" ca="1" si="418"/>
        <v>0.25954644383272552</v>
      </c>
      <c r="E3150" s="59">
        <f ca="1">IF(_xlfn.NORM.INV(D3150,'Input Parameters'!$E$20,'Input Parameters'!$F$20)&lt;3500,3500,IF(_xlfn.NORM.INV(D3150,'Input Parameters'!$E$20,'Input Parameters'!$F$20)&gt;5500,5500,_xlfn.NORM.INV(D3150,'Input Parameters'!$E$20,'Input Parameters'!$F$20)))</f>
        <v>4348.6789733999276</v>
      </c>
      <c r="F3150" s="10">
        <f t="shared" ca="1" si="419"/>
        <v>0.12570217937644468</v>
      </c>
      <c r="G3150" s="61">
        <f ca="1">_xlfn.NORM.INV(F3150,'Input Parameters'!$E$21,'Input Parameters'!$F$21)</f>
        <v>275.83501241293641</v>
      </c>
      <c r="H3150" s="54">
        <f ca="1">EXP(E3150*(1/'Input Parameters'!$E$22-1/G3150))</f>
        <v>0.39708703103852266</v>
      </c>
      <c r="I3150" s="10">
        <f t="shared" ca="1" si="420"/>
        <v>0.28401450151849961</v>
      </c>
      <c r="J3150" s="29">
        <f ca="1">_xlfn.BETA.INV(I3150,'Input Parameters'!$L$24,'Input Parameters'!$M$24,'Input Parameters'!$J$24,'Input Parameters'!$K$24)</f>
        <v>0.51344300194999659</v>
      </c>
      <c r="K3150" s="156">
        <f ca="1">('Input Parameters'!$E$25/'Input Parameters'!$E$31)^$J3150</f>
        <v>2.5142192216168952E-2</v>
      </c>
      <c r="L3150" s="66">
        <f ca="1">$H3150*$C3150*'Input Parameters'!$E$23*K3150</f>
        <v>7.0446462639316163</v>
      </c>
      <c r="M3150" s="23">
        <f t="shared" ca="1" si="421"/>
        <v>0.73233541849293216</v>
      </c>
      <c r="N3150" s="15">
        <f ca="1">_xlfn.NORM.INV(M3150,'Input Parameters'!$E$26,'Input Parameters'!$F$26)</f>
        <v>4.7017723389642163E-2</v>
      </c>
      <c r="O3150" s="8">
        <f t="shared" ca="1" si="422"/>
        <v>0.49279172695467444</v>
      </c>
      <c r="P3150" s="29">
        <f ca="1">_xlfn.LOGNORM.INV(O3150,'Input Parameters'!$H$27,'Input Parameters'!$I$27)</f>
        <v>1.4122974500751986</v>
      </c>
      <c r="Q3150" s="10"/>
      <c r="R3150" s="15">
        <f>'Input Parameters'!$E$28</f>
        <v>12.7</v>
      </c>
      <c r="S3150" s="10">
        <f t="shared" ca="1" si="423"/>
        <v>0.31822599434047683</v>
      </c>
      <c r="T3150" s="25">
        <f ca="1">_xlfn.LOGNORM.INV(S3150,'Input Parameters'!$H$29,'Input Parameters'!$I$29)</f>
        <v>55.222163657522088</v>
      </c>
      <c r="U3150" s="10">
        <f t="shared" ca="1" si="424"/>
        <v>0.89245837094079405</v>
      </c>
      <c r="V3150" s="29">
        <f ca="1">IF('Input Parameters'!$D$30="Beta",_xlfn.BETA.INV(U3150,'Input Parameters'!$L$30,'Input Parameters'!$M$30,'Input Parameters'!$J$30,'Input Parameters'!$K$30),IF('Input Parameters'!$D$30="LogNorm",_xlfn.LOGNORM.INV(U3150,'Input Parameters'!$H$30,'Input Parameters'!$I$30)))</f>
        <v>1.6291859111375842</v>
      </c>
      <c r="W3150" s="2">
        <f ca="1">N3150+(P3150-N3150)*(1-ERF((T3150-R3150)/(2*SQRT(L3150*'Input Parameters'!$E$31))))</f>
        <v>0.39827560143199159</v>
      </c>
      <c r="X3150">
        <f t="shared" ca="1" si="425"/>
        <v>1</v>
      </c>
      <c r="Y3150" s="7"/>
    </row>
    <row r="3151" spans="1:25" ht="15" customHeight="1" x14ac:dyDescent="0.3">
      <c r="A3151" s="130">
        <v>3144</v>
      </c>
      <c r="B3151" s="10">
        <f t="shared" ca="1" si="417"/>
        <v>0.6151461298004206</v>
      </c>
      <c r="C3151" s="57">
        <f ca="1">_xlfn.NORM.INV(B3151,'Input Parameters'!$E$19,'Input Parameters'!$F$19)</f>
        <v>592.03798390868133</v>
      </c>
      <c r="D3151" s="10">
        <f t="shared" ca="1" si="418"/>
        <v>0.10049279427652036</v>
      </c>
      <c r="E3151" s="59">
        <f ca="1">IF(_xlfn.NORM.INV(D3151,'Input Parameters'!$E$20,'Input Parameters'!$F$20)&lt;3500,3500,IF(_xlfn.NORM.INV(D3151,'Input Parameters'!$E$20,'Input Parameters'!$F$20)&gt;5500,5500,_xlfn.NORM.INV(D3151,'Input Parameters'!$E$20,'Input Parameters'!$F$20)))</f>
        <v>3904.8759584177383</v>
      </c>
      <c r="F3151" s="10">
        <f t="shared" ca="1" si="419"/>
        <v>0.67579816449583918</v>
      </c>
      <c r="G3151" s="61">
        <f ca="1">_xlfn.NORM.INV(F3151,'Input Parameters'!$E$21,'Input Parameters'!$F$21)</f>
        <v>288.43401033323676</v>
      </c>
      <c r="H3151" s="54">
        <f ca="1">EXP(E3151*(1/'Input Parameters'!$E$22-1/G3151))</f>
        <v>0.80979545909239292</v>
      </c>
      <c r="I3151" s="10">
        <f t="shared" ca="1" si="420"/>
        <v>0.66649813715301331</v>
      </c>
      <c r="J3151" s="29">
        <f ca="1">_xlfn.BETA.INV(I3151,'Input Parameters'!$L$24,'Input Parameters'!$M$24,'Input Parameters'!$J$24,'Input Parameters'!$K$24)</f>
        <v>0.67467648560645876</v>
      </c>
      <c r="K3151" s="156">
        <f ca="1">('Input Parameters'!$E$25/'Input Parameters'!$E$31)^$J3151</f>
        <v>7.9084460575193846E-3</v>
      </c>
      <c r="L3151" s="66">
        <f ca="1">$H3151*$C3151*'Input Parameters'!$E$23*K3151</f>
        <v>3.7915436913153679</v>
      </c>
      <c r="M3151" s="23">
        <f t="shared" ca="1" si="421"/>
        <v>0.73429566684861647</v>
      </c>
      <c r="N3151" s="15">
        <f ca="1">_xlfn.NORM.INV(M3151,'Input Parameters'!$E$26,'Input Parameters'!$F$26)</f>
        <v>4.7142999387334746E-2</v>
      </c>
      <c r="O3151" s="8">
        <f t="shared" ca="1" si="422"/>
        <v>0.96713892353853048</v>
      </c>
      <c r="P3151" s="29">
        <f ca="1">_xlfn.LOGNORM.INV(O3151,'Input Parameters'!$H$27,'Input Parameters'!$I$27)</f>
        <v>3.2135844107055376</v>
      </c>
      <c r="Q3151" s="10"/>
      <c r="R3151" s="15">
        <f>'Input Parameters'!$E$28</f>
        <v>12.7</v>
      </c>
      <c r="S3151" s="10">
        <f t="shared" ca="1" si="423"/>
        <v>0.14560692687840415</v>
      </c>
      <c r="T3151" s="25">
        <f ca="1">_xlfn.LOGNORM.INV(S3151,'Input Parameters'!$H$29,'Input Parameters'!$I$29)</f>
        <v>51.724515399880254</v>
      </c>
      <c r="U3151" s="10">
        <f t="shared" ca="1" si="424"/>
        <v>0.13470450264575584</v>
      </c>
      <c r="V3151" s="29">
        <f ca="1">IF('Input Parameters'!$D$30="Beta",_xlfn.BETA.INV(U3151,'Input Parameters'!$L$30,'Input Parameters'!$M$30,'Input Parameters'!$J$30,'Input Parameters'!$K$30),IF('Input Parameters'!$D$30="LogNorm",_xlfn.LOGNORM.INV(U3151,'Input Parameters'!$H$30,'Input Parameters'!$I$30)))</f>
        <v>0.64641195322781586</v>
      </c>
      <c r="W3151" s="2">
        <f ca="1">N3151+(P3151-N3151)*(1-ERF((T3151-R3151)/(2*SQRT(L3151*'Input Parameters'!$E$31))))</f>
        <v>0.54250219494703977</v>
      </c>
      <c r="X3151">
        <f t="shared" ca="1" si="425"/>
        <v>1</v>
      </c>
      <c r="Y3151" s="7"/>
    </row>
    <row r="3152" spans="1:25" ht="15" customHeight="1" x14ac:dyDescent="0.3">
      <c r="A3152" s="130">
        <v>3145</v>
      </c>
      <c r="B3152" s="10">
        <f t="shared" ca="1" si="417"/>
        <v>0.95881444972419128</v>
      </c>
      <c r="C3152" s="57">
        <f ca="1">_xlfn.NORM.INV(B3152,'Input Parameters'!$E$19,'Input Parameters'!$F$19)</f>
        <v>714.0841938797339</v>
      </c>
      <c r="D3152" s="10">
        <f t="shared" ca="1" si="418"/>
        <v>0.13893571157667317</v>
      </c>
      <c r="E3152" s="59">
        <f ca="1">IF(_xlfn.NORM.INV(D3152,'Input Parameters'!$E$20,'Input Parameters'!$F$20)&lt;3500,3500,IF(_xlfn.NORM.INV(D3152,'Input Parameters'!$E$20,'Input Parameters'!$F$20)&gt;5500,5500,_xlfn.NORM.INV(D3152,'Input Parameters'!$E$20,'Input Parameters'!$F$20)))</f>
        <v>4040.4206042377482</v>
      </c>
      <c r="F3152" s="10">
        <f t="shared" ca="1" si="419"/>
        <v>9.3707157312358236E-2</v>
      </c>
      <c r="G3152" s="61">
        <f ca="1">_xlfn.NORM.INV(F3152,'Input Parameters'!$E$21,'Input Parameters'!$F$21)</f>
        <v>274.48842210439153</v>
      </c>
      <c r="H3152" s="54">
        <f ca="1">EXP(E3152*(1/'Input Parameters'!$E$22-1/G3152))</f>
        <v>0.39455758303547767</v>
      </c>
      <c r="I3152" s="10">
        <f t="shared" ca="1" si="420"/>
        <v>0.74776091658512922</v>
      </c>
      <c r="J3152" s="29">
        <f ca="1">_xlfn.BETA.INV(I3152,'Input Parameters'!$L$24,'Input Parameters'!$M$24,'Input Parameters'!$J$24,'Input Parameters'!$K$24)</f>
        <v>0.70994514279866983</v>
      </c>
      <c r="K3152" s="156">
        <f ca="1">('Input Parameters'!$E$25/'Input Parameters'!$E$31)^$J3152</f>
        <v>6.1406457888104364E-3</v>
      </c>
      <c r="L3152" s="66">
        <f ca="1">$H3152*$C3152*'Input Parameters'!$E$23*K3152</f>
        <v>1.7301105777085177</v>
      </c>
      <c r="M3152" s="23">
        <f t="shared" ca="1" si="421"/>
        <v>0.47038647100983899</v>
      </c>
      <c r="N3152" s="15">
        <f ca="1">_xlfn.NORM.INV(M3152,'Input Parameters'!$E$26,'Input Parameters'!$F$26)</f>
        <v>3.2439733385959006E-2</v>
      </c>
      <c r="O3152" s="8">
        <f t="shared" ca="1" si="422"/>
        <v>0.90726083147723802</v>
      </c>
      <c r="P3152" s="29">
        <f ca="1">_xlfn.LOGNORM.INV(O3152,'Input Parameters'!$H$27,'Input Parameters'!$I$27)</f>
        <v>2.5574148055145156</v>
      </c>
      <c r="Q3152" s="10"/>
      <c r="R3152" s="15">
        <f>'Input Parameters'!$E$28</f>
        <v>12.7</v>
      </c>
      <c r="S3152" s="10">
        <f t="shared" ca="1" si="423"/>
        <v>0.88847215027719484</v>
      </c>
      <c r="T3152" s="25">
        <f ca="1">_xlfn.LOGNORM.INV(S3152,'Input Parameters'!$H$29,'Input Parameters'!$I$29)</f>
        <v>66.768445693162533</v>
      </c>
      <c r="U3152" s="10">
        <f t="shared" ca="1" si="424"/>
        <v>0.75481307895350591</v>
      </c>
      <c r="V3152" s="29">
        <f ca="1">IF('Input Parameters'!$D$30="Beta",_xlfn.BETA.INV(U3152,'Input Parameters'!$L$30,'Input Parameters'!$M$30,'Input Parameters'!$J$30,'Input Parameters'!$K$30),IF('Input Parameters'!$D$30="LogNorm",_xlfn.LOGNORM.INV(U3152,'Input Parameters'!$H$30,'Input Parameters'!$I$30)))</f>
        <v>1.3115277211534968</v>
      </c>
      <c r="W3152" s="2">
        <f ca="1">N3152+(P3152-N3152)*(1-ERF((T3152-R3152)/(2*SQRT(L3152*'Input Parameters'!$E$31))))</f>
        <v>4.1664169831441056E-2</v>
      </c>
      <c r="X3152">
        <f t="shared" ca="1" si="425"/>
        <v>1</v>
      </c>
      <c r="Y3152" s="7"/>
    </row>
    <row r="3153" spans="1:25" ht="15" customHeight="1" x14ac:dyDescent="0.3">
      <c r="A3153" s="130">
        <v>3146</v>
      </c>
      <c r="B3153" s="10">
        <f t="shared" ca="1" si="417"/>
        <v>0.237026866754664</v>
      </c>
      <c r="C3153" s="57">
        <f ca="1">_xlfn.NORM.INV(B3153,'Input Parameters'!$E$19,'Input Parameters'!$F$19)</f>
        <v>506.80653689888987</v>
      </c>
      <c r="D3153" s="10">
        <f t="shared" ca="1" si="418"/>
        <v>7.3889525190933281E-2</v>
      </c>
      <c r="E3153" s="59">
        <f ca="1">IF(_xlfn.NORM.INV(D3153,'Input Parameters'!$E$20,'Input Parameters'!$F$20)&lt;3500,3500,IF(_xlfn.NORM.INV(D3153,'Input Parameters'!$E$20,'Input Parameters'!$F$20)&gt;5500,5500,_xlfn.NORM.INV(D3153,'Input Parameters'!$E$20,'Input Parameters'!$F$20)))</f>
        <v>3786.8053067833503</v>
      </c>
      <c r="F3153" s="10">
        <f t="shared" ca="1" si="419"/>
        <v>0.56536302994855292</v>
      </c>
      <c r="G3153" s="61">
        <f ca="1">_xlfn.NORM.INV(F3153,'Input Parameters'!$E$21,'Input Parameters'!$F$21)</f>
        <v>286.14360513188615</v>
      </c>
      <c r="H3153" s="54">
        <f ca="1">EXP(E3153*(1/'Input Parameters'!$E$22-1/G3153))</f>
        <v>0.73367961721023711</v>
      </c>
      <c r="I3153" s="10">
        <f t="shared" ca="1" si="420"/>
        <v>0.79561645164612438</v>
      </c>
      <c r="J3153" s="29">
        <f ca="1">_xlfn.BETA.INV(I3153,'Input Parameters'!$L$24,'Input Parameters'!$M$24,'Input Parameters'!$J$24,'Input Parameters'!$K$24)</f>
        <v>0.73256933206248043</v>
      </c>
      <c r="K3153" s="156">
        <f ca="1">('Input Parameters'!$E$25/'Input Parameters'!$E$31)^$J3153</f>
        <v>5.2207142002298488E-3</v>
      </c>
      <c r="L3153" s="66">
        <f ca="1">$H3153*$C3153*'Input Parameters'!$E$23*K3153</f>
        <v>1.9412370913374231</v>
      </c>
      <c r="M3153" s="23">
        <f t="shared" ca="1" si="421"/>
        <v>0.32299334234774613</v>
      </c>
      <c r="N3153" s="15">
        <f ca="1">_xlfn.NORM.INV(M3153,'Input Parameters'!$E$26,'Input Parameters'!$F$26)</f>
        <v>2.4353762227557228E-2</v>
      </c>
      <c r="O3153" s="8">
        <f t="shared" ca="1" si="422"/>
        <v>0.23090901747943426</v>
      </c>
      <c r="P3153" s="29">
        <f ca="1">_xlfn.LOGNORM.INV(O3153,'Input Parameters'!$H$27,'Input Parameters'!$I$27)</f>
        <v>1.0280470402596398</v>
      </c>
      <c r="Q3153" s="10"/>
      <c r="R3153" s="15">
        <f>'Input Parameters'!$E$28</f>
        <v>12.7</v>
      </c>
      <c r="S3153" s="10">
        <f t="shared" ca="1" si="423"/>
        <v>0.74889390765777475</v>
      </c>
      <c r="T3153" s="25">
        <f ca="1">_xlfn.LOGNORM.INV(S3153,'Input Parameters'!$H$29,'Input Parameters'!$I$29)</f>
        <v>62.788307807504552</v>
      </c>
      <c r="U3153" s="10">
        <f t="shared" ca="1" si="424"/>
        <v>0.83283842561039112</v>
      </c>
      <c r="V3153" s="29">
        <f ca="1">IF('Input Parameters'!$D$30="Beta",_xlfn.BETA.INV(U3153,'Input Parameters'!$L$30,'Input Parameters'!$M$30,'Input Parameters'!$J$30,'Input Parameters'!$K$30),IF('Input Parameters'!$D$30="LogNorm",_xlfn.LOGNORM.INV(U3153,'Input Parameters'!$H$30,'Input Parameters'!$I$30)))</f>
        <v>1.462174808762061</v>
      </c>
      <c r="W3153" s="2">
        <f ca="1">N3153+(P3153-N3153)*(1-ERF((T3153-R3153)/(2*SQRT(L3153*'Input Parameters'!$E$31))))</f>
        <v>3.5415278154995511E-2</v>
      </c>
      <c r="X3153">
        <f t="shared" ca="1" si="425"/>
        <v>1</v>
      </c>
      <c r="Y3153" s="7"/>
    </row>
    <row r="3154" spans="1:25" ht="15" customHeight="1" x14ac:dyDescent="0.3">
      <c r="A3154" s="130">
        <v>3147</v>
      </c>
      <c r="B3154" s="10">
        <f t="shared" ca="1" si="417"/>
        <v>0.7480792170916154</v>
      </c>
      <c r="C3154" s="57">
        <f ca="1">_xlfn.NORM.INV(B3154,'Input Parameters'!$E$19,'Input Parameters'!$F$19)</f>
        <v>623.78466356218667</v>
      </c>
      <c r="D3154" s="10">
        <f t="shared" ca="1" si="418"/>
        <v>0.65105507008713659</v>
      </c>
      <c r="E3154" s="59">
        <f ca="1">IF(_xlfn.NORM.INV(D3154,'Input Parameters'!$E$20,'Input Parameters'!$F$20)&lt;3500,3500,IF(_xlfn.NORM.INV(D3154,'Input Parameters'!$E$20,'Input Parameters'!$F$20)&gt;5500,5500,_xlfn.NORM.INV(D3154,'Input Parameters'!$E$20,'Input Parameters'!$F$20)))</f>
        <v>5071.7193525398989</v>
      </c>
      <c r="F3154" s="10">
        <f t="shared" ca="1" si="419"/>
        <v>0.69598672468407197</v>
      </c>
      <c r="G3154" s="61">
        <f ca="1">_xlfn.NORM.INV(F3154,'Input Parameters'!$E$21,'Input Parameters'!$F$21)</f>
        <v>288.88133470628662</v>
      </c>
      <c r="H3154" s="54">
        <f ca="1">EXP(E3154*(1/'Input Parameters'!$E$22-1/G3154))</f>
        <v>0.78130605855514756</v>
      </c>
      <c r="I3154" s="10">
        <f t="shared" ca="1" si="420"/>
        <v>0.87097204944523399</v>
      </c>
      <c r="J3154" s="29">
        <f ca="1">_xlfn.BETA.INV(I3154,'Input Parameters'!$L$24,'Input Parameters'!$M$24,'Input Parameters'!$J$24,'Input Parameters'!$K$24)</f>
        <v>0.77361325448749663</v>
      </c>
      <c r="K3154" s="156">
        <f ca="1">('Input Parameters'!$E$25/'Input Parameters'!$E$31)^$J3154</f>
        <v>3.8892007589902185E-3</v>
      </c>
      <c r="L3154" s="66">
        <f ca="1">$H3154*$C3154*'Input Parameters'!$E$23*K3154</f>
        <v>1.8954670829605282</v>
      </c>
      <c r="M3154" s="23">
        <f t="shared" ca="1" si="421"/>
        <v>0.67344982209272364</v>
      </c>
      <c r="N3154" s="15">
        <f ca="1">_xlfn.NORM.INV(M3154,'Input Parameters'!$E$26,'Input Parameters'!$F$26)</f>
        <v>4.3438645475703898E-2</v>
      </c>
      <c r="O3154" s="8">
        <f t="shared" ca="1" si="422"/>
        <v>0.49249157740480665</v>
      </c>
      <c r="P3154" s="29">
        <f ca="1">_xlfn.LOGNORM.INV(O3154,'Input Parameters'!$H$27,'Input Parameters'!$I$27)</f>
        <v>1.411827359789718</v>
      </c>
      <c r="Q3154" s="10"/>
      <c r="R3154" s="15">
        <f>'Input Parameters'!$E$28</f>
        <v>12.7</v>
      </c>
      <c r="S3154" s="10">
        <f t="shared" ca="1" si="423"/>
        <v>0.43814094974808759</v>
      </c>
      <c r="T3154" s="25">
        <f ca="1">_xlfn.LOGNORM.INV(S3154,'Input Parameters'!$H$29,'Input Parameters'!$I$29)</f>
        <v>57.222826165911592</v>
      </c>
      <c r="U3154" s="10">
        <f t="shared" ca="1" si="424"/>
        <v>0.67900533316278722</v>
      </c>
      <c r="V3154" s="29">
        <f ca="1">IF('Input Parameters'!$D$30="Beta",_xlfn.BETA.INV(U3154,'Input Parameters'!$L$30,'Input Parameters'!$M$30,'Input Parameters'!$J$30,'Input Parameters'!$K$30),IF('Input Parameters'!$D$30="LogNorm",_xlfn.LOGNORM.INV(U3154,'Input Parameters'!$H$30,'Input Parameters'!$I$30)))</f>
        <v>1.2002689472384325</v>
      </c>
      <c r="W3154" s="2">
        <f ca="1">N3154+(P3154-N3154)*(1-ERF((T3154-R3154)/(2*SQRT(L3154*'Input Parameters'!$E$31))))</f>
        <v>7.3834955804495242E-2</v>
      </c>
      <c r="X3154">
        <f t="shared" ca="1" si="425"/>
        <v>1</v>
      </c>
      <c r="Y3154" s="7"/>
    </row>
    <row r="3155" spans="1:25" ht="15" customHeight="1" x14ac:dyDescent="0.3">
      <c r="A3155" s="130">
        <v>3148</v>
      </c>
      <c r="B3155" s="10">
        <f t="shared" ca="1" si="417"/>
        <v>0.5348776505178523</v>
      </c>
      <c r="C3155" s="57">
        <f ca="1">_xlfn.NORM.INV(B3155,'Input Parameters'!$E$19,'Input Parameters'!$F$19)</f>
        <v>574.69687411691598</v>
      </c>
      <c r="D3155" s="10">
        <f t="shared" ca="1" si="418"/>
        <v>0.14989321114521104</v>
      </c>
      <c r="E3155" s="59">
        <f ca="1">IF(_xlfn.NORM.INV(D3155,'Input Parameters'!$E$20,'Input Parameters'!$F$20)&lt;3500,3500,IF(_xlfn.NORM.INV(D3155,'Input Parameters'!$E$20,'Input Parameters'!$F$20)&gt;5500,5500,_xlfn.NORM.INV(D3155,'Input Parameters'!$E$20,'Input Parameters'!$F$20)))</f>
        <v>4074.175944811785</v>
      </c>
      <c r="F3155" s="10">
        <f t="shared" ca="1" si="419"/>
        <v>9.1737054315367383E-2</v>
      </c>
      <c r="G3155" s="61">
        <f ca="1">_xlfn.NORM.INV(F3155,'Input Parameters'!$E$21,'Input Parameters'!$F$21)</f>
        <v>274.39514636964373</v>
      </c>
      <c r="H3155" s="54">
        <f ca="1">EXP(E3155*(1/'Input Parameters'!$E$22-1/G3155))</f>
        <v>0.3895335620117773</v>
      </c>
      <c r="I3155" s="10">
        <f t="shared" ca="1" si="420"/>
        <v>0.97064005384198948</v>
      </c>
      <c r="J3155" s="29">
        <f ca="1">_xlfn.BETA.INV(I3155,'Input Parameters'!$L$24,'Input Parameters'!$M$24,'Input Parameters'!$J$24,'Input Parameters'!$K$24)</f>
        <v>0.8597538390222268</v>
      </c>
      <c r="K3155" s="156">
        <f ca="1">('Input Parameters'!$E$25/'Input Parameters'!$E$31)^$J3155</f>
        <v>2.0965016649032676E-3</v>
      </c>
      <c r="L3155" s="66">
        <f ca="1">$H3155*$C3155*'Input Parameters'!$E$23*K3155</f>
        <v>0.46933066263863055</v>
      </c>
      <c r="M3155" s="23">
        <f t="shared" ca="1" si="421"/>
        <v>0.66950170058699088</v>
      </c>
      <c r="N3155" s="15">
        <f ca="1">_xlfn.NORM.INV(M3155,'Input Parameters'!$E$26,'Input Parameters'!$F$26)</f>
        <v>4.3209290210235715E-2</v>
      </c>
      <c r="O3155" s="8">
        <f t="shared" ca="1" si="422"/>
        <v>0.69559359347656646</v>
      </c>
      <c r="P3155" s="29">
        <f ca="1">_xlfn.LOGNORM.INV(O3155,'Input Parameters'!$H$27,'Input Parameters'!$I$27)</f>
        <v>1.785367052576402</v>
      </c>
      <c r="Q3155" s="10"/>
      <c r="R3155" s="15">
        <f>'Input Parameters'!$E$28</f>
        <v>12.7</v>
      </c>
      <c r="S3155" s="10">
        <f t="shared" ca="1" si="423"/>
        <v>0.15448899974127339</v>
      </c>
      <c r="T3155" s="25">
        <f ca="1">_xlfn.LOGNORM.INV(S3155,'Input Parameters'!$H$29,'Input Parameters'!$I$29)</f>
        <v>51.946209636046419</v>
      </c>
      <c r="U3155" s="10">
        <f t="shared" ca="1" si="424"/>
        <v>0.11336410418596488</v>
      </c>
      <c r="V3155" s="29">
        <f ca="1">IF('Input Parameters'!$D$30="Beta",_xlfn.BETA.INV(U3155,'Input Parameters'!$L$30,'Input Parameters'!$M$30,'Input Parameters'!$J$30,'Input Parameters'!$K$30),IF('Input Parameters'!$D$30="LogNorm",_xlfn.LOGNORM.INV(U3155,'Input Parameters'!$H$30,'Input Parameters'!$I$30)))</f>
        <v>0.6203384502301974</v>
      </c>
      <c r="W3155" s="2">
        <f ca="1">N3155+(P3155-N3155)*(1-ERF((T3155-R3155)/(2*SQRT(L3155*'Input Parameters'!$E$31))))</f>
        <v>4.3298206153005017E-2</v>
      </c>
      <c r="X3155">
        <f t="shared" ca="1" si="425"/>
        <v>1</v>
      </c>
      <c r="Y3155" s="7"/>
    </row>
    <row r="3156" spans="1:25" ht="15" customHeight="1" x14ac:dyDescent="0.3">
      <c r="A3156" s="130">
        <v>3149</v>
      </c>
      <c r="B3156" s="10">
        <f t="shared" ca="1" si="417"/>
        <v>0.9734438114873879</v>
      </c>
      <c r="C3156" s="57">
        <f ca="1">_xlfn.NORM.INV(B3156,'Input Parameters'!$E$19,'Input Parameters'!$F$19)</f>
        <v>730.72351601804905</v>
      </c>
      <c r="D3156" s="10">
        <f t="shared" ca="1" si="418"/>
        <v>2.2470111203551801E-2</v>
      </c>
      <c r="E3156" s="59">
        <f ca="1">IF(_xlfn.NORM.INV(D3156,'Input Parameters'!$E$20,'Input Parameters'!$F$20)&lt;3500,3500,IF(_xlfn.NORM.INV(D3156,'Input Parameters'!$E$20,'Input Parameters'!$F$20)&gt;5500,5500,_xlfn.NORM.INV(D3156,'Input Parameters'!$E$20,'Input Parameters'!$F$20)))</f>
        <v>3500</v>
      </c>
      <c r="F3156" s="10">
        <f t="shared" ca="1" si="419"/>
        <v>0.69484881171727875</v>
      </c>
      <c r="G3156" s="61">
        <f ca="1">_xlfn.NORM.INV(F3156,'Input Parameters'!$E$21,'Input Parameters'!$F$21)</f>
        <v>288.85578519017599</v>
      </c>
      <c r="H3156" s="54">
        <f ca="1">EXP(E3156*(1/'Input Parameters'!$E$22-1/G3156))</f>
        <v>0.84250087209606872</v>
      </c>
      <c r="I3156" s="10">
        <f t="shared" ca="1" si="420"/>
        <v>0.25193521829725674</v>
      </c>
      <c r="J3156" s="29">
        <f ca="1">_xlfn.BETA.INV(I3156,'Input Parameters'!$L$24,'Input Parameters'!$M$24,'Input Parameters'!$J$24,'Input Parameters'!$K$24)</f>
        <v>0.49729462892940157</v>
      </c>
      <c r="K3156" s="156">
        <f ca="1">('Input Parameters'!$E$25/'Input Parameters'!$E$31)^$J3156</f>
        <v>2.82300926506611E-2</v>
      </c>
      <c r="L3156" s="66">
        <f ca="1">$H3156*$C3156*'Input Parameters'!$E$23*K3156</f>
        <v>17.37943872107142</v>
      </c>
      <c r="M3156" s="23">
        <f t="shared" ca="1" si="421"/>
        <v>0.33771731616921585</v>
      </c>
      <c r="N3156" s="15">
        <f ca="1">_xlfn.NORM.INV(M3156,'Input Parameters'!$E$26,'Input Parameters'!$F$26)</f>
        <v>2.5207278068365105E-2</v>
      </c>
      <c r="O3156" s="8">
        <f t="shared" ca="1" si="422"/>
        <v>0.34450636290526149</v>
      </c>
      <c r="P3156" s="29">
        <f ca="1">_xlfn.LOGNORM.INV(O3156,'Input Parameters'!$H$27,'Input Parameters'!$I$27)</f>
        <v>1.1926302272610252</v>
      </c>
      <c r="Q3156" s="10"/>
      <c r="R3156" s="15">
        <f>'Input Parameters'!$E$28</f>
        <v>12.7</v>
      </c>
      <c r="S3156" s="10">
        <f t="shared" ca="1" si="423"/>
        <v>0.23425271757074972</v>
      </c>
      <c r="T3156" s="25">
        <f ca="1">_xlfn.LOGNORM.INV(S3156,'Input Parameters'!$H$29,'Input Parameters'!$I$29)</f>
        <v>53.680173524465985</v>
      </c>
      <c r="U3156" s="10">
        <f t="shared" ca="1" si="424"/>
        <v>0.57386926780840009</v>
      </c>
      <c r="V3156" s="29">
        <f ca="1">IF('Input Parameters'!$D$30="Beta",_xlfn.BETA.INV(U3156,'Input Parameters'!$L$30,'Input Parameters'!$M$30,'Input Parameters'!$J$30,'Input Parameters'!$K$30),IF('Input Parameters'!$D$30="LogNorm",_xlfn.LOGNORM.INV(U3156,'Input Parameters'!$H$30,'Input Parameters'!$I$30)))</f>
        <v>1.0753511449312636</v>
      </c>
      <c r="W3156" s="2">
        <f ca="1">N3156+(P3156-N3156)*(1-ERF((T3156-R3156)/(2*SQRT(L3156*'Input Parameters'!$E$31))))</f>
        <v>0.59374111049740774</v>
      </c>
      <c r="X3156">
        <f t="shared" ca="1" si="425"/>
        <v>1</v>
      </c>
      <c r="Y3156" s="7"/>
    </row>
    <row r="3157" spans="1:25" ht="15" customHeight="1" x14ac:dyDescent="0.3">
      <c r="A3157" s="130">
        <v>3150</v>
      </c>
      <c r="B3157" s="10">
        <f t="shared" ca="1" si="417"/>
        <v>0.40758396421150223</v>
      </c>
      <c r="C3157" s="57">
        <f ca="1">_xlfn.NORM.INV(B3157,'Input Parameters'!$E$19,'Input Parameters'!$F$19)</f>
        <v>547.54691253881902</v>
      </c>
      <c r="D3157" s="10">
        <f t="shared" ca="1" si="418"/>
        <v>0.65467298617228442</v>
      </c>
      <c r="E3157" s="59">
        <f ca="1">IF(_xlfn.NORM.INV(D3157,'Input Parameters'!$E$20,'Input Parameters'!$F$20)&lt;3500,3500,IF(_xlfn.NORM.INV(D3157,'Input Parameters'!$E$20,'Input Parameters'!$F$20)&gt;5500,5500,_xlfn.NORM.INV(D3157,'Input Parameters'!$E$20,'Input Parameters'!$F$20)))</f>
        <v>5078.5773591261514</v>
      </c>
      <c r="F3157" s="10">
        <f t="shared" ca="1" si="419"/>
        <v>0.93264012796245366</v>
      </c>
      <c r="G3157" s="61">
        <f ca="1">_xlfn.NORM.INV(F3157,'Input Parameters'!$E$21,'Input Parameters'!$F$21)</f>
        <v>296.60656699846515</v>
      </c>
      <c r="H3157" s="54">
        <f ca="1">EXP(E3157*(1/'Input Parameters'!$E$22-1/G3157))</f>
        <v>1.2346157145298127</v>
      </c>
      <c r="I3157" s="10">
        <f t="shared" ca="1" si="420"/>
        <v>0.33773168972970402</v>
      </c>
      <c r="J3157" s="29">
        <f ca="1">_xlfn.BETA.INV(I3157,'Input Parameters'!$L$24,'Input Parameters'!$M$24,'Input Parameters'!$J$24,'Input Parameters'!$K$24)</f>
        <v>0.53866250548749506</v>
      </c>
      <c r="K3157" s="156">
        <f ca="1">('Input Parameters'!$E$25/'Input Parameters'!$E$31)^$J3157</f>
        <v>2.0981352927459562E-2</v>
      </c>
      <c r="L3157" s="66">
        <f ca="1">$H3157*$C3157*'Input Parameters'!$E$23*K3157</f>
        <v>14.18360486798619</v>
      </c>
      <c r="M3157" s="23">
        <f t="shared" ca="1" si="421"/>
        <v>0.31139230777365512</v>
      </c>
      <c r="N3157" s="15">
        <f ca="1">_xlfn.NORM.INV(M3157,'Input Parameters'!$E$26,'Input Parameters'!$F$26)</f>
        <v>2.3669938919860144E-2</v>
      </c>
      <c r="O3157" s="8">
        <f t="shared" ca="1" si="422"/>
        <v>0.10360598020270628</v>
      </c>
      <c r="P3157" s="29">
        <f ca="1">_xlfn.LOGNORM.INV(O3157,'Input Parameters'!$H$27,'Input Parameters'!$I$27)</f>
        <v>0.81482060880708052</v>
      </c>
      <c r="Q3157" s="10"/>
      <c r="R3157" s="15">
        <f>'Input Parameters'!$E$28</f>
        <v>12.7</v>
      </c>
      <c r="S3157" s="10">
        <f t="shared" ca="1" si="423"/>
        <v>0.90062078430054815</v>
      </c>
      <c r="T3157" s="25">
        <f ca="1">_xlfn.LOGNORM.INV(S3157,'Input Parameters'!$H$29,'Input Parameters'!$I$29)</f>
        <v>67.26997863925412</v>
      </c>
      <c r="U3157" s="10">
        <f t="shared" ca="1" si="424"/>
        <v>0.89931120704714407</v>
      </c>
      <c r="V3157" s="29">
        <f ca="1">IF('Input Parameters'!$D$30="Beta",_xlfn.BETA.INV(U3157,'Input Parameters'!$L$30,'Input Parameters'!$M$30,'Input Parameters'!$J$30,'Input Parameters'!$K$30),IF('Input Parameters'!$D$30="LogNorm",_xlfn.LOGNORM.INV(U3157,'Input Parameters'!$H$30,'Input Parameters'!$I$30)))</f>
        <v>1.6537364832876054</v>
      </c>
      <c r="W3157" s="2">
        <f ca="1">N3157+(P3157-N3157)*(1-ERF((T3157-R3157)/(2*SQRT(L3157*'Input Parameters'!$E$31))))</f>
        <v>0.26541540207072489</v>
      </c>
      <c r="X3157">
        <f t="shared" ca="1" si="425"/>
        <v>1</v>
      </c>
      <c r="Y3157" s="7"/>
    </row>
    <row r="3158" spans="1:25" ht="15" customHeight="1" x14ac:dyDescent="0.3">
      <c r="A3158" s="130">
        <v>3151</v>
      </c>
      <c r="B3158" s="10">
        <f t="shared" ca="1" si="417"/>
        <v>0.35685772271931981</v>
      </c>
      <c r="C3158" s="57">
        <f ca="1">_xlfn.NORM.INV(B3158,'Input Parameters'!$E$19,'Input Parameters'!$F$19)</f>
        <v>536.29942331110601</v>
      </c>
      <c r="D3158" s="10">
        <f t="shared" ca="1" si="418"/>
        <v>0.89443200182953198</v>
      </c>
      <c r="E3158" s="59">
        <f ca="1">IF(_xlfn.NORM.INV(D3158,'Input Parameters'!$E$20,'Input Parameters'!$F$20)&lt;3500,3500,IF(_xlfn.NORM.INV(D3158,'Input Parameters'!$E$20,'Input Parameters'!$F$20)&gt;5500,5500,_xlfn.NORM.INV(D3158,'Input Parameters'!$E$20,'Input Parameters'!$F$20)))</f>
        <v>5500</v>
      </c>
      <c r="F3158" s="10">
        <f t="shared" ca="1" si="419"/>
        <v>9.4005103411013868E-2</v>
      </c>
      <c r="G3158" s="61">
        <f ca="1">_xlfn.NORM.INV(F3158,'Input Parameters'!$E$21,'Input Parameters'!$F$21)</f>
        <v>274.50240205529246</v>
      </c>
      <c r="H3158" s="54">
        <f ca="1">EXP(E3158*(1/'Input Parameters'!$E$22-1/G3158))</f>
        <v>0.28226089276394428</v>
      </c>
      <c r="I3158" s="10">
        <f t="shared" ca="1" si="420"/>
        <v>0.28543393570287245</v>
      </c>
      <c r="J3158" s="29">
        <f ca="1">_xlfn.BETA.INV(I3158,'Input Parameters'!$L$24,'Input Parameters'!$M$24,'Input Parameters'!$J$24,'Input Parameters'!$K$24)</f>
        <v>0.51413621814742128</v>
      </c>
      <c r="K3158" s="156">
        <f ca="1">('Input Parameters'!$E$25/'Input Parameters'!$E$31)^$J3158</f>
        <v>2.5017474988163171E-2</v>
      </c>
      <c r="L3158" s="66">
        <f ca="1">$H3158*$C3158*'Input Parameters'!$E$23*K3158</f>
        <v>3.7870541503090851</v>
      </c>
      <c r="M3158" s="23">
        <f t="shared" ca="1" si="421"/>
        <v>0.55225443950095288</v>
      </c>
      <c r="N3158" s="15">
        <f ca="1">_xlfn.NORM.INV(M3158,'Input Parameters'!$E$26,'Input Parameters'!$F$26)</f>
        <v>3.6758544304809848E-2</v>
      </c>
      <c r="O3158" s="8">
        <f t="shared" ca="1" si="422"/>
        <v>0.54532051711308827</v>
      </c>
      <c r="P3158" s="29">
        <f ca="1">_xlfn.LOGNORM.INV(O3158,'Input Parameters'!$H$27,'Input Parameters'!$I$27)</f>
        <v>1.4971736819060057</v>
      </c>
      <c r="Q3158" s="10"/>
      <c r="R3158" s="15">
        <f>'Input Parameters'!$E$28</f>
        <v>12.7</v>
      </c>
      <c r="S3158" s="10">
        <f t="shared" ca="1" si="423"/>
        <v>0.2108565432521019</v>
      </c>
      <c r="T3158" s="25">
        <f ca="1">_xlfn.LOGNORM.INV(S3158,'Input Parameters'!$H$29,'Input Parameters'!$I$29)</f>
        <v>53.208906890701755</v>
      </c>
      <c r="U3158" s="10">
        <f t="shared" ca="1" si="424"/>
        <v>0.58537534629579258</v>
      </c>
      <c r="V3158" s="29">
        <f ca="1">IF('Input Parameters'!$D$30="Beta",_xlfn.BETA.INV(U3158,'Input Parameters'!$L$30,'Input Parameters'!$M$30,'Input Parameters'!$J$30,'Input Parameters'!$K$30),IF('Input Parameters'!$D$30="LogNorm",_xlfn.LOGNORM.INV(U3158,'Input Parameters'!$H$30,'Input Parameters'!$I$30)))</f>
        <v>1.0879042407339761</v>
      </c>
      <c r="W3158" s="2">
        <f ca="1">N3158+(P3158-N3158)*(1-ERF((T3158-R3158)/(2*SQRT(L3158*'Input Parameters'!$E$31))))</f>
        <v>0.24273836839175791</v>
      </c>
      <c r="X3158">
        <f t="shared" ca="1" si="425"/>
        <v>1</v>
      </c>
      <c r="Y3158" s="7"/>
    </row>
    <row r="3159" spans="1:25" ht="15" customHeight="1" x14ac:dyDescent="0.3">
      <c r="A3159" s="130">
        <v>3152</v>
      </c>
      <c r="B3159" s="10">
        <f t="shared" ca="1" si="417"/>
        <v>0.9644917974557099</v>
      </c>
      <c r="C3159" s="57">
        <f ca="1">_xlfn.NORM.INV(B3159,'Input Parameters'!$E$19,'Input Parameters'!$F$19)</f>
        <v>719.8539796996497</v>
      </c>
      <c r="D3159" s="10">
        <f t="shared" ca="1" si="418"/>
        <v>0.92025816043582898</v>
      </c>
      <c r="E3159" s="59">
        <f ca="1">IF(_xlfn.NORM.INV(D3159,'Input Parameters'!$E$20,'Input Parameters'!$F$20)&lt;3500,3500,IF(_xlfn.NORM.INV(D3159,'Input Parameters'!$E$20,'Input Parameters'!$F$20)&gt;5500,5500,_xlfn.NORM.INV(D3159,'Input Parameters'!$E$20,'Input Parameters'!$F$20)))</f>
        <v>5500</v>
      </c>
      <c r="F3159" s="10">
        <f t="shared" ca="1" si="419"/>
        <v>0.77189115049598123</v>
      </c>
      <c r="G3159" s="61">
        <f ca="1">_xlfn.NORM.INV(F3159,'Input Parameters'!$E$21,'Input Parameters'!$F$21)</f>
        <v>290.70640239386739</v>
      </c>
      <c r="H3159" s="54">
        <f ca="1">EXP(E3159*(1/'Input Parameters'!$E$22-1/G3159))</f>
        <v>0.86234409959259684</v>
      </c>
      <c r="I3159" s="10">
        <f t="shared" ca="1" si="420"/>
        <v>0.14965234453683862</v>
      </c>
      <c r="J3159" s="29">
        <f ca="1">_xlfn.BETA.INV(I3159,'Input Parameters'!$L$24,'Input Parameters'!$M$24,'Input Parameters'!$J$24,'Input Parameters'!$K$24)</f>
        <v>0.43648166642218372</v>
      </c>
      <c r="K3159" s="156">
        <f ca="1">('Input Parameters'!$E$25/'Input Parameters'!$E$31)^$J3159</f>
        <v>4.366877051847886E-2</v>
      </c>
      <c r="L3159" s="66">
        <f ca="1">$H3159*$C3159*'Input Parameters'!$E$23*K3159</f>
        <v>27.107905986589678</v>
      </c>
      <c r="M3159" s="23">
        <f t="shared" ca="1" si="421"/>
        <v>1.674968441707303E-2</v>
      </c>
      <c r="N3159" s="15">
        <f ca="1">_xlfn.NORM.INV(M3159,'Input Parameters'!$E$26,'Input Parameters'!$F$26)</f>
        <v>-1.0646981312213713E-2</v>
      </c>
      <c r="O3159" s="8">
        <f t="shared" ca="1" si="422"/>
        <v>0.58759966270326924</v>
      </c>
      <c r="P3159" s="29">
        <f ca="1">_xlfn.LOGNORM.INV(O3159,'Input Parameters'!$H$27,'Input Parameters'!$I$27)</f>
        <v>1.5701175599530577</v>
      </c>
      <c r="Q3159" s="10"/>
      <c r="R3159" s="15">
        <f>'Input Parameters'!$E$28</f>
        <v>12.7</v>
      </c>
      <c r="S3159" s="10">
        <f t="shared" ca="1" si="423"/>
        <v>0.10881904045082602</v>
      </c>
      <c r="T3159" s="25">
        <f ca="1">_xlfn.LOGNORM.INV(S3159,'Input Parameters'!$H$29,'Input Parameters'!$I$29)</f>
        <v>50.704663756449371</v>
      </c>
      <c r="U3159" s="10">
        <f t="shared" ca="1" si="424"/>
        <v>0.84210718229685466</v>
      </c>
      <c r="V3159" s="29">
        <f ca="1">IF('Input Parameters'!$D$30="Beta",_xlfn.BETA.INV(U3159,'Input Parameters'!$L$30,'Input Parameters'!$M$30,'Input Parameters'!$J$30,'Input Parameters'!$K$30),IF('Input Parameters'!$D$30="LogNorm",_xlfn.LOGNORM.INV(U3159,'Input Parameters'!$H$30,'Input Parameters'!$I$30)))</f>
        <v>1.4840828764336627</v>
      </c>
      <c r="W3159" s="2">
        <f ca="1">N3159+(P3159-N3159)*(1-ERF((T3159-R3159)/(2*SQRT(L3159*'Input Parameters'!$E$31))))</f>
        <v>0.94690323505003371</v>
      </c>
      <c r="X3159">
        <f t="shared" ca="1" si="425"/>
        <v>1</v>
      </c>
      <c r="Y3159" s="7"/>
    </row>
    <row r="3160" spans="1:25" ht="15" customHeight="1" x14ac:dyDescent="0.3">
      <c r="A3160" s="130">
        <v>3153</v>
      </c>
      <c r="B3160" s="10">
        <f t="shared" ca="1" si="417"/>
        <v>0.78041701025443744</v>
      </c>
      <c r="C3160" s="57">
        <f ca="1">_xlfn.NORM.INV(B3160,'Input Parameters'!$E$19,'Input Parameters'!$F$19)</f>
        <v>632.66939892932271</v>
      </c>
      <c r="D3160" s="10">
        <f t="shared" ca="1" si="418"/>
        <v>0.20541698910127115</v>
      </c>
      <c r="E3160" s="59">
        <f ca="1">IF(_xlfn.NORM.INV(D3160,'Input Parameters'!$E$20,'Input Parameters'!$F$20)&lt;3500,3500,IF(_xlfn.NORM.INV(D3160,'Input Parameters'!$E$20,'Input Parameters'!$F$20)&gt;5500,5500,_xlfn.NORM.INV(D3160,'Input Parameters'!$E$20,'Input Parameters'!$F$20)))</f>
        <v>4224.3011742230428</v>
      </c>
      <c r="F3160" s="10">
        <f t="shared" ca="1" si="419"/>
        <v>0.83631290310416195</v>
      </c>
      <c r="G3160" s="61">
        <f ca="1">_xlfn.NORM.INV(F3160,'Input Parameters'!$E$21,'Input Parameters'!$F$21)</f>
        <v>292.54821422932446</v>
      </c>
      <c r="H3160" s="54">
        <f ca="1">EXP(E3160*(1/'Input Parameters'!$E$22-1/G3160))</f>
        <v>0.9779810532302432</v>
      </c>
      <c r="I3160" s="10">
        <f t="shared" ca="1" si="420"/>
        <v>0.51545671711482288</v>
      </c>
      <c r="J3160" s="29">
        <f ca="1">_xlfn.BETA.INV(I3160,'Input Parameters'!$L$24,'Input Parameters'!$M$24,'Input Parameters'!$J$24,'Input Parameters'!$K$24)</f>
        <v>0.61339258142145303</v>
      </c>
      <c r="K3160" s="156">
        <f ca="1">('Input Parameters'!$E$25/'Input Parameters'!$E$31)^$J3160</f>
        <v>1.2274872922839661E-2</v>
      </c>
      <c r="L3160" s="66">
        <f ca="1">$H3160*$C3160*'Input Parameters'!$E$23*K3160</f>
        <v>7.5949387321878792</v>
      </c>
      <c r="M3160" s="23">
        <f t="shared" ca="1" si="421"/>
        <v>0.94843338176074488</v>
      </c>
      <c r="N3160" s="15">
        <f ca="1">_xlfn.NORM.INV(M3160,'Input Parameters'!$E$26,'Input Parameters'!$F$26)</f>
        <v>6.822684670466482E-2</v>
      </c>
      <c r="O3160" s="8">
        <f t="shared" ca="1" si="422"/>
        <v>0.99171780819209299</v>
      </c>
      <c r="P3160" s="29">
        <f ca="1">_xlfn.LOGNORM.INV(O3160,'Input Parameters'!$H$27,'Input Parameters'!$I$27)</f>
        <v>4.1096312574678251</v>
      </c>
      <c r="Q3160" s="10"/>
      <c r="R3160" s="15">
        <f>'Input Parameters'!$E$28</f>
        <v>12.7</v>
      </c>
      <c r="S3160" s="10">
        <f t="shared" ca="1" si="423"/>
        <v>0.75453650412776929</v>
      </c>
      <c r="T3160" s="25">
        <f ca="1">_xlfn.LOGNORM.INV(S3160,'Input Parameters'!$H$29,'Input Parameters'!$I$29)</f>
        <v>62.914069429995891</v>
      </c>
      <c r="U3160" s="10">
        <f t="shared" ca="1" si="424"/>
        <v>0.21602554014389608</v>
      </c>
      <c r="V3160" s="29">
        <f ca="1">IF('Input Parameters'!$D$30="Beta",_xlfn.BETA.INV(U3160,'Input Parameters'!$L$30,'Input Parameters'!$M$30,'Input Parameters'!$J$30,'Input Parameters'!$K$30),IF('Input Parameters'!$D$30="LogNorm",_xlfn.LOGNORM.INV(U3160,'Input Parameters'!$H$30,'Input Parameters'!$I$30)))</f>
        <v>0.73298843163388527</v>
      </c>
      <c r="W3160" s="2">
        <f ca="1">N3160+(P3160-N3160)*(1-ERF((T3160-R3160)/(2*SQRT(L3160*'Input Parameters'!$E$31))))</f>
        <v>0.86684582061586068</v>
      </c>
      <c r="X3160">
        <f t="shared" ca="1" si="425"/>
        <v>0</v>
      </c>
      <c r="Y3160" s="7"/>
    </row>
    <row r="3161" spans="1:25" ht="15" customHeight="1" x14ac:dyDescent="0.3">
      <c r="A3161" s="130">
        <v>3154</v>
      </c>
      <c r="B3161" s="10">
        <f t="shared" ca="1" si="417"/>
        <v>0.78889369683039356</v>
      </c>
      <c r="C3161" s="57">
        <f ca="1">_xlfn.NORM.INV(B3161,'Input Parameters'!$E$19,'Input Parameters'!$F$19)</f>
        <v>635.11872986983178</v>
      </c>
      <c r="D3161" s="10">
        <f t="shared" ca="1" si="418"/>
        <v>0.62299591854871006</v>
      </c>
      <c r="E3161" s="59">
        <f ca="1">IF(_xlfn.NORM.INV(D3161,'Input Parameters'!$E$20,'Input Parameters'!$F$20)&lt;3500,3500,IF(_xlfn.NORM.INV(D3161,'Input Parameters'!$E$20,'Input Parameters'!$F$20)&gt;5500,5500,_xlfn.NORM.INV(D3161,'Input Parameters'!$E$20,'Input Parameters'!$F$20)))</f>
        <v>5019.3510853489315</v>
      </c>
      <c r="F3161" s="10">
        <f t="shared" ca="1" si="419"/>
        <v>0.43014870958257745</v>
      </c>
      <c r="G3161" s="61">
        <f ca="1">_xlfn.NORM.INV(F3161,'Input Parameters'!$E$21,'Input Parameters'!$F$21)</f>
        <v>283.4666747838935</v>
      </c>
      <c r="H3161" s="54">
        <f ca="1">EXP(E3161*(1/'Input Parameters'!$E$22-1/G3161))</f>
        <v>0.56206798239367894</v>
      </c>
      <c r="I3161" s="10">
        <f t="shared" ca="1" si="420"/>
        <v>0.65331132120267421</v>
      </c>
      <c r="J3161" s="29">
        <f ca="1">_xlfn.BETA.INV(I3161,'Input Parameters'!$L$24,'Input Parameters'!$M$24,'Input Parameters'!$J$24,'Input Parameters'!$K$24)</f>
        <v>0.66918966746295028</v>
      </c>
      <c r="K3161" s="156">
        <f ca="1">('Input Parameters'!$E$25/'Input Parameters'!$E$31)^$J3161</f>
        <v>8.225929187486658E-3</v>
      </c>
      <c r="L3161" s="66">
        <f ca="1">$H3161*$C3161*'Input Parameters'!$E$23*K3161</f>
        <v>2.936491404078541</v>
      </c>
      <c r="M3161" s="23">
        <f t="shared" ca="1" si="421"/>
        <v>0.13964435899945138</v>
      </c>
      <c r="N3161" s="15">
        <f ca="1">_xlfn.NORM.INV(M3161,'Input Parameters'!$E$26,'Input Parameters'!$F$26)</f>
        <v>1.1279710286232862E-2</v>
      </c>
      <c r="O3161" s="8">
        <f t="shared" ca="1" si="422"/>
        <v>0.28887093630646221</v>
      </c>
      <c r="P3161" s="29">
        <f ca="1">_xlfn.LOGNORM.INV(O3161,'Input Parameters'!$H$27,'Input Parameters'!$I$27)</f>
        <v>1.1128539503931059</v>
      </c>
      <c r="Q3161" s="10"/>
      <c r="R3161" s="15">
        <f>'Input Parameters'!$E$28</f>
        <v>12.7</v>
      </c>
      <c r="S3161" s="10">
        <f t="shared" ca="1" si="423"/>
        <v>0.3573550133163097</v>
      </c>
      <c r="T3161" s="25">
        <f ca="1">_xlfn.LOGNORM.INV(S3161,'Input Parameters'!$H$29,'Input Parameters'!$I$29)</f>
        <v>55.890361693492153</v>
      </c>
      <c r="U3161" s="10">
        <f t="shared" ca="1" si="424"/>
        <v>0.82013501157937163</v>
      </c>
      <c r="V3161" s="29">
        <f ca="1">IF('Input Parameters'!$D$30="Beta",_xlfn.BETA.INV(U3161,'Input Parameters'!$L$30,'Input Parameters'!$M$30,'Input Parameters'!$J$30,'Input Parameters'!$K$30),IF('Input Parameters'!$D$30="LogNorm",_xlfn.LOGNORM.INV(U3161,'Input Parameters'!$H$30,'Input Parameters'!$I$30)))</f>
        <v>1.4338741853642527</v>
      </c>
      <c r="W3161" s="2">
        <f ca="1">N3161+(P3161-N3161)*(1-ERF((T3161-R3161)/(2*SQRT(L3161*'Input Parameters'!$E$31))))</f>
        <v>9.3584853175572885E-2</v>
      </c>
      <c r="X3161">
        <f t="shared" ca="1" si="425"/>
        <v>1</v>
      </c>
      <c r="Y3161" s="7"/>
    </row>
    <row r="3162" spans="1:25" ht="15" customHeight="1" x14ac:dyDescent="0.3">
      <c r="A3162" s="130">
        <v>3155</v>
      </c>
      <c r="B3162" s="10">
        <f t="shared" ca="1" si="417"/>
        <v>0.31170670818889568</v>
      </c>
      <c r="C3162" s="57">
        <f ca="1">_xlfn.NORM.INV(B3162,'Input Parameters'!$E$19,'Input Parameters'!$F$19)</f>
        <v>525.8089431304752</v>
      </c>
      <c r="D3162" s="10">
        <f t="shared" ca="1" si="418"/>
        <v>0.37076823898423306</v>
      </c>
      <c r="E3162" s="59">
        <f ca="1">IF(_xlfn.NORM.INV(D3162,'Input Parameters'!$E$20,'Input Parameters'!$F$20)&lt;3500,3500,IF(_xlfn.NORM.INV(D3162,'Input Parameters'!$E$20,'Input Parameters'!$F$20)&gt;5500,5500,_xlfn.NORM.INV(D3162,'Input Parameters'!$E$20,'Input Parameters'!$F$20)))</f>
        <v>4569.1264664843839</v>
      </c>
      <c r="F3162" s="10">
        <f t="shared" ca="1" si="419"/>
        <v>0.18822419386419509</v>
      </c>
      <c r="G3162" s="61">
        <f ca="1">_xlfn.NORM.INV(F3162,'Input Parameters'!$E$21,'Input Parameters'!$F$21)</f>
        <v>277.89815083316171</v>
      </c>
      <c r="H3162" s="54">
        <f ca="1">EXP(E3162*(1/'Input Parameters'!$E$22-1/G3162))</f>
        <v>0.42850962073473042</v>
      </c>
      <c r="I3162" s="10">
        <f t="shared" ca="1" si="420"/>
        <v>0.42018484666873412</v>
      </c>
      <c r="J3162" s="29">
        <f ca="1">_xlfn.BETA.INV(I3162,'Input Parameters'!$L$24,'Input Parameters'!$M$24,'Input Parameters'!$J$24,'Input Parameters'!$K$24)</f>
        <v>0.57443169363652435</v>
      </c>
      <c r="K3162" s="156">
        <f ca="1">('Input Parameters'!$E$25/'Input Parameters'!$E$31)^$J3162</f>
        <v>1.6232933473567718E-2</v>
      </c>
      <c r="L3162" s="66">
        <f ca="1">$H3162*$C3162*'Input Parameters'!$E$23*K3162</f>
        <v>3.6575102699033994</v>
      </c>
      <c r="M3162" s="23">
        <f t="shared" ca="1" si="421"/>
        <v>0.25081009902436724</v>
      </c>
      <c r="N3162" s="15">
        <f ca="1">_xlfn.NORM.INV(M3162,'Input Parameters'!$E$26,'Input Parameters'!$F$26)</f>
        <v>1.9889204049995814E-2</v>
      </c>
      <c r="O3162" s="8">
        <f t="shared" ca="1" si="422"/>
        <v>0.54670077023223329</v>
      </c>
      <c r="P3162" s="29">
        <f ca="1">_xlfn.LOGNORM.INV(O3162,'Input Parameters'!$H$27,'Input Parameters'!$I$27)</f>
        <v>1.4994824633907824</v>
      </c>
      <c r="Q3162" s="10"/>
      <c r="R3162" s="15">
        <f>'Input Parameters'!$E$28</f>
        <v>12.7</v>
      </c>
      <c r="S3162" s="10">
        <f t="shared" ca="1" si="423"/>
        <v>0.43884348524434447</v>
      </c>
      <c r="T3162" s="25">
        <f ca="1">_xlfn.LOGNORM.INV(S3162,'Input Parameters'!$H$29,'Input Parameters'!$I$29)</f>
        <v>57.234277348657727</v>
      </c>
      <c r="U3162" s="10">
        <f t="shared" ca="1" si="424"/>
        <v>0.23397484487894726</v>
      </c>
      <c r="V3162" s="29">
        <f ca="1">IF('Input Parameters'!$D$30="Beta",_xlfn.BETA.INV(U3162,'Input Parameters'!$L$30,'Input Parameters'!$M$30,'Input Parameters'!$J$30,'Input Parameters'!$K$30),IF('Input Parameters'!$D$30="LogNorm",_xlfn.LOGNORM.INV(U3162,'Input Parameters'!$H$30,'Input Parameters'!$I$30)))</f>
        <v>0.75049909262921177</v>
      </c>
      <c r="W3162" s="2">
        <f ca="1">N3162+(P3162-N3162)*(1-ERF((T3162-R3162)/(2*SQRT(L3162*'Input Parameters'!$E$31))))</f>
        <v>0.16731800986058876</v>
      </c>
      <c r="X3162">
        <f t="shared" ca="1" si="425"/>
        <v>1</v>
      </c>
      <c r="Y3162" s="7"/>
    </row>
    <row r="3163" spans="1:25" ht="15" customHeight="1" x14ac:dyDescent="0.3">
      <c r="A3163" s="130">
        <v>3156</v>
      </c>
      <c r="B3163" s="10">
        <f t="shared" ca="1" si="417"/>
        <v>8.0970446476641422E-2</v>
      </c>
      <c r="C3163" s="57">
        <f ca="1">_xlfn.NORM.INV(B3163,'Input Parameters'!$E$19,'Input Parameters'!$F$19)</f>
        <v>449.12053230370395</v>
      </c>
      <c r="D3163" s="10">
        <f t="shared" ca="1" si="418"/>
        <v>0.21490296152478761</v>
      </c>
      <c r="E3163" s="59">
        <f ca="1">IF(_xlfn.NORM.INV(D3163,'Input Parameters'!$E$20,'Input Parameters'!$F$20)&lt;3500,3500,IF(_xlfn.NORM.INV(D3163,'Input Parameters'!$E$20,'Input Parameters'!$F$20)&gt;5500,5500,_xlfn.NORM.INV(D3163,'Input Parameters'!$E$20,'Input Parameters'!$F$20)))</f>
        <v>4247.333337622209</v>
      </c>
      <c r="F3163" s="10">
        <f t="shared" ca="1" si="419"/>
        <v>0.59194945120950249</v>
      </c>
      <c r="G3163" s="61">
        <f ca="1">_xlfn.NORM.INV(F3163,'Input Parameters'!$E$21,'Input Parameters'!$F$21)</f>
        <v>286.67794177612029</v>
      </c>
      <c r="H3163" s="54">
        <f ca="1">EXP(E3163*(1/'Input Parameters'!$E$22-1/G3163))</f>
        <v>0.7263827930769472</v>
      </c>
      <c r="I3163" s="10">
        <f t="shared" ca="1" si="420"/>
        <v>0.56632424996155151</v>
      </c>
      <c r="J3163" s="29">
        <f ca="1">_xlfn.BETA.INV(I3163,'Input Parameters'!$L$24,'Input Parameters'!$M$24,'Input Parameters'!$J$24,'Input Parameters'!$K$24)</f>
        <v>0.63382691597504182</v>
      </c>
      <c r="K3163" s="156">
        <f ca="1">('Input Parameters'!$E$25/'Input Parameters'!$E$31)^$J3163</f>
        <v>1.0601204714066925E-2</v>
      </c>
      <c r="L3163" s="66">
        <f ca="1">$H3163*$C3163*'Input Parameters'!$E$23*K3163</f>
        <v>3.4584673408377058</v>
      </c>
      <c r="M3163" s="23">
        <f t="shared" ca="1" si="421"/>
        <v>0.39166920913598857</v>
      </c>
      <c r="N3163" s="15">
        <f ca="1">_xlfn.NORM.INV(M3163,'Input Parameters'!$E$26,'Input Parameters'!$F$26)</f>
        <v>2.8225606261683821E-2</v>
      </c>
      <c r="O3163" s="8">
        <f t="shared" ca="1" si="422"/>
        <v>0.48780967849479318</v>
      </c>
      <c r="P3163" s="29">
        <f ca="1">_xlfn.LOGNORM.INV(O3163,'Input Parameters'!$H$27,'Input Parameters'!$I$27)</f>
        <v>1.4045138304160631</v>
      </c>
      <c r="Q3163" s="10"/>
      <c r="R3163" s="15">
        <f>'Input Parameters'!$E$28</f>
        <v>12.7</v>
      </c>
      <c r="S3163" s="10">
        <f t="shared" ca="1" si="423"/>
        <v>0.80174383005501648</v>
      </c>
      <c r="T3163" s="25">
        <f ca="1">_xlfn.LOGNORM.INV(S3163,'Input Parameters'!$H$29,'Input Parameters'!$I$29)</f>
        <v>64.047485986701346</v>
      </c>
      <c r="U3163" s="10">
        <f t="shared" ca="1" si="424"/>
        <v>0.37601777694516503</v>
      </c>
      <c r="V3163" s="29">
        <f ca="1">IF('Input Parameters'!$D$30="Beta",_xlfn.BETA.INV(U3163,'Input Parameters'!$L$30,'Input Parameters'!$M$30,'Input Parameters'!$J$30,'Input Parameters'!$K$30),IF('Input Parameters'!$D$30="LogNorm",_xlfn.LOGNORM.INV(U3163,'Input Parameters'!$H$30,'Input Parameters'!$I$30)))</f>
        <v>0.88215342710518674</v>
      </c>
      <c r="W3163" s="2">
        <f ca="1">N3163+(P3163-N3163)*(1-ERF((T3163-R3163)/(2*SQRT(L3163*'Input Parameters'!$E$31))))</f>
        <v>9.8270658182199627E-2</v>
      </c>
      <c r="X3163">
        <f t="shared" ca="1" si="425"/>
        <v>1</v>
      </c>
      <c r="Y3163" s="7"/>
    </row>
    <row r="3164" spans="1:25" ht="15" customHeight="1" x14ac:dyDescent="0.3">
      <c r="A3164" s="130">
        <v>3157</v>
      </c>
      <c r="B3164" s="10">
        <f t="shared" ca="1" si="417"/>
        <v>0.48258792375162618</v>
      </c>
      <c r="C3164" s="57">
        <f ca="1">_xlfn.NORM.INV(B3164,'Input Parameters'!$E$19,'Input Parameters'!$F$19)</f>
        <v>563.61077487599698</v>
      </c>
      <c r="D3164" s="10">
        <f t="shared" ca="1" si="418"/>
        <v>0.76634384478902851</v>
      </c>
      <c r="E3164" s="59">
        <f ca="1">IF(_xlfn.NORM.INV(D3164,'Input Parameters'!$E$20,'Input Parameters'!$F$20)&lt;3500,3500,IF(_xlfn.NORM.INV(D3164,'Input Parameters'!$E$20,'Input Parameters'!$F$20)&gt;5500,5500,_xlfn.NORM.INV(D3164,'Input Parameters'!$E$20,'Input Parameters'!$F$20)))</f>
        <v>5308.8013288471375</v>
      </c>
      <c r="F3164" s="10">
        <f t="shared" ca="1" si="419"/>
        <v>0.44868600276510073</v>
      </c>
      <c r="G3164" s="61">
        <f ca="1">_xlfn.NORM.INV(F3164,'Input Parameters'!$E$21,'Input Parameters'!$F$21)</f>
        <v>283.83620261006735</v>
      </c>
      <c r="H3164" s="54">
        <f ca="1">EXP(E3164*(1/'Input Parameters'!$E$22-1/G3164))</f>
        <v>0.55712036204834869</v>
      </c>
      <c r="I3164" s="10">
        <f t="shared" ca="1" si="420"/>
        <v>0.49385485191967438</v>
      </c>
      <c r="J3164" s="29">
        <f ca="1">_xlfn.BETA.INV(I3164,'Input Parameters'!$L$24,'Input Parameters'!$M$24,'Input Parameters'!$J$24,'Input Parameters'!$K$24)</f>
        <v>0.60467876426439815</v>
      </c>
      <c r="K3164" s="156">
        <f ca="1">('Input Parameters'!$E$25/'Input Parameters'!$E$31)^$J3164</f>
        <v>1.306665159082802E-2</v>
      </c>
      <c r="L3164" s="66">
        <f ca="1">$H3164*$C3164*'Input Parameters'!$E$23*K3164</f>
        <v>4.10291604185716</v>
      </c>
      <c r="M3164" s="23">
        <f t="shared" ca="1" si="421"/>
        <v>0.3476344173376672</v>
      </c>
      <c r="N3164" s="15">
        <f ca="1">_xlfn.NORM.INV(M3164,'Input Parameters'!$E$26,'Input Parameters'!$F$26)</f>
        <v>2.5773985826137463E-2</v>
      </c>
      <c r="O3164" s="8">
        <f t="shared" ca="1" si="422"/>
        <v>0.81691025607171563</v>
      </c>
      <c r="P3164" s="29">
        <f ca="1">_xlfn.LOGNORM.INV(O3164,'Input Parameters'!$H$27,'Input Parameters'!$I$27)</f>
        <v>2.1233559386788041</v>
      </c>
      <c r="Q3164" s="10"/>
      <c r="R3164" s="15">
        <f>'Input Parameters'!$E$28</f>
        <v>12.7</v>
      </c>
      <c r="S3164" s="10">
        <f t="shared" ca="1" si="423"/>
        <v>9.0364271674270746E-2</v>
      </c>
      <c r="T3164" s="25">
        <f ca="1">_xlfn.LOGNORM.INV(S3164,'Input Parameters'!$H$29,'Input Parameters'!$I$29)</f>
        <v>50.106593530079316</v>
      </c>
      <c r="U3164" s="10">
        <f t="shared" ca="1" si="424"/>
        <v>7.5087571734534508E-2</v>
      </c>
      <c r="V3164" s="29">
        <f ca="1">IF('Input Parameters'!$D$30="Beta",_xlfn.BETA.INV(U3164,'Input Parameters'!$L$30,'Input Parameters'!$M$30,'Input Parameters'!$J$30,'Input Parameters'!$K$30),IF('Input Parameters'!$D$30="LogNorm",_xlfn.LOGNORM.INV(U3164,'Input Parameters'!$H$30,'Input Parameters'!$I$30)))</f>
        <v>0.56653161738172619</v>
      </c>
      <c r="W3164" s="2">
        <f ca="1">N3164+(P3164-N3164)*(1-ERF((T3164-R3164)/(2*SQRT(L3164*'Input Parameters'!$E$31))))</f>
        <v>0.42769201001661783</v>
      </c>
      <c r="X3164">
        <f t="shared" ca="1" si="425"/>
        <v>1</v>
      </c>
      <c r="Y3164" s="7"/>
    </row>
    <row r="3165" spans="1:25" ht="15" customHeight="1" x14ac:dyDescent="0.3">
      <c r="A3165" s="130">
        <v>3158</v>
      </c>
      <c r="B3165" s="10">
        <f t="shared" ca="1" si="417"/>
        <v>0.14062751382700311</v>
      </c>
      <c r="C3165" s="57">
        <f ca="1">_xlfn.NORM.INV(B3165,'Input Parameters'!$E$19,'Input Parameters'!$F$19)</f>
        <v>476.25088605703451</v>
      </c>
      <c r="D3165" s="10">
        <f t="shared" ca="1" si="418"/>
        <v>0.83659480718534174</v>
      </c>
      <c r="E3165" s="59">
        <f ca="1">IF(_xlfn.NORM.INV(D3165,'Input Parameters'!$E$20,'Input Parameters'!$F$20)&lt;3500,3500,IF(_xlfn.NORM.INV(D3165,'Input Parameters'!$E$20,'Input Parameters'!$F$20)&gt;5500,5500,_xlfn.NORM.INV(D3165,'Input Parameters'!$E$20,'Input Parameters'!$F$20)))</f>
        <v>5486.391123487685</v>
      </c>
      <c r="F3165" s="10">
        <f t="shared" ca="1" si="419"/>
        <v>0.67257948729128691</v>
      </c>
      <c r="G3165" s="61">
        <f ca="1">_xlfn.NORM.INV(F3165,'Input Parameters'!$E$21,'Input Parameters'!$F$21)</f>
        <v>288.36379050503132</v>
      </c>
      <c r="H3165" s="54">
        <f ca="1">EXP(E3165*(1/'Input Parameters'!$E$22-1/G3165))</f>
        <v>0.74003931306200665</v>
      </c>
      <c r="I3165" s="10">
        <f t="shared" ca="1" si="420"/>
        <v>0.94426839622769254</v>
      </c>
      <c r="J3165" s="29">
        <f ca="1">_xlfn.BETA.INV(I3165,'Input Parameters'!$L$24,'Input Parameters'!$M$24,'Input Parameters'!$J$24,'Input Parameters'!$K$24)</f>
        <v>0.82876058091216331</v>
      </c>
      <c r="K3165" s="156">
        <f ca="1">('Input Parameters'!$E$25/'Input Parameters'!$E$31)^$J3165</f>
        <v>2.6185001656885403E-3</v>
      </c>
      <c r="L3165" s="66">
        <f ca="1">$H3165*$C3165*'Input Parameters'!$E$23*K3165</f>
        <v>0.92287566366273821</v>
      </c>
      <c r="M3165" s="23">
        <f t="shared" ca="1" si="421"/>
        <v>0.21352106499172774</v>
      </c>
      <c r="N3165" s="15">
        <f ca="1">_xlfn.NORM.INV(M3165,'Input Parameters'!$E$26,'Input Parameters'!$F$26)</f>
        <v>1.7320469452772769E-2</v>
      </c>
      <c r="O3165" s="8">
        <f t="shared" ca="1" si="422"/>
        <v>0.81376045978343803</v>
      </c>
      <c r="P3165" s="29">
        <f ca="1">_xlfn.LOGNORM.INV(O3165,'Input Parameters'!$H$27,'Input Parameters'!$I$27)</f>
        <v>2.1122872408144224</v>
      </c>
      <c r="Q3165" s="10"/>
      <c r="R3165" s="15">
        <f>'Input Parameters'!$E$28</f>
        <v>12.7</v>
      </c>
      <c r="S3165" s="10">
        <f t="shared" ca="1" si="423"/>
        <v>0.67650350983673524</v>
      </c>
      <c r="T3165" s="25">
        <f ca="1">_xlfn.LOGNORM.INV(S3165,'Input Parameters'!$H$29,'Input Parameters'!$I$29)</f>
        <v>61.304108738391974</v>
      </c>
      <c r="U3165" s="10">
        <f t="shared" ca="1" si="424"/>
        <v>0.87532791955786415</v>
      </c>
      <c r="V3165" s="29">
        <f ca="1">IF('Input Parameters'!$D$30="Beta",_xlfn.BETA.INV(U3165,'Input Parameters'!$L$30,'Input Parameters'!$M$30,'Input Parameters'!$J$30,'Input Parameters'!$K$30),IF('Input Parameters'!$D$30="LogNorm",_xlfn.LOGNORM.INV(U3165,'Input Parameters'!$H$30,'Input Parameters'!$I$30)))</f>
        <v>1.5737650244058217</v>
      </c>
      <c r="W3165" s="2">
        <f ca="1">N3165+(P3165-N3165)*(1-ERF((T3165-R3165)/(2*SQRT(L3165*'Input Parameters'!$E$31))))</f>
        <v>1.804705105046174E-2</v>
      </c>
      <c r="X3165">
        <f t="shared" ca="1" si="425"/>
        <v>1</v>
      </c>
      <c r="Y3165" s="7"/>
    </row>
    <row r="3166" spans="1:25" ht="15" customHeight="1" x14ac:dyDescent="0.3">
      <c r="A3166" s="130">
        <v>3159</v>
      </c>
      <c r="B3166" s="10">
        <f t="shared" ca="1" si="417"/>
        <v>0.2419847055892983</v>
      </c>
      <c r="C3166" s="57">
        <f ca="1">_xlfn.NORM.INV(B3166,'Input Parameters'!$E$19,'Input Parameters'!$F$19)</f>
        <v>508.1556971819308</v>
      </c>
      <c r="D3166" s="10">
        <f t="shared" ca="1" si="418"/>
        <v>8.1673147970994231E-3</v>
      </c>
      <c r="E3166" s="59">
        <f ca="1">IF(_xlfn.NORM.INV(D3166,'Input Parameters'!$E$20,'Input Parameters'!$F$20)&lt;3500,3500,IF(_xlfn.NORM.INV(D3166,'Input Parameters'!$E$20,'Input Parameters'!$F$20)&gt;5500,5500,_xlfn.NORM.INV(D3166,'Input Parameters'!$E$20,'Input Parameters'!$F$20)))</f>
        <v>3500</v>
      </c>
      <c r="F3166" s="10">
        <f t="shared" ca="1" si="419"/>
        <v>0.57047366873353422</v>
      </c>
      <c r="G3166" s="61">
        <f ca="1">_xlfn.NORM.INV(F3166,'Input Parameters'!$E$21,'Input Parameters'!$F$21)</f>
        <v>286.24578050165837</v>
      </c>
      <c r="H3166" s="54">
        <f ca="1">EXP(E3166*(1/'Input Parameters'!$E$22-1/G3166))</f>
        <v>0.75437779545850903</v>
      </c>
      <c r="I3166" s="10">
        <f t="shared" ca="1" si="420"/>
        <v>7.4489797242261901E-2</v>
      </c>
      <c r="J3166" s="29">
        <f ca="1">_xlfn.BETA.INV(I3166,'Input Parameters'!$L$24,'Input Parameters'!$M$24,'Input Parameters'!$J$24,'Input Parameters'!$K$24)</f>
        <v>0.3717482216033714</v>
      </c>
      <c r="K3166" s="156">
        <f ca="1">('Input Parameters'!$E$25/'Input Parameters'!$E$31)^$J3166</f>
        <v>6.9477410370029885E-2</v>
      </c>
      <c r="L3166" s="66">
        <f ca="1">$H3166*$C3166*'Input Parameters'!$E$23*K3166</f>
        <v>26.633565994185954</v>
      </c>
      <c r="M3166" s="23">
        <f t="shared" ca="1" si="421"/>
        <v>0.62166347642188979</v>
      </c>
      <c r="N3166" s="15">
        <f ca="1">_xlfn.NORM.INV(M3166,'Input Parameters'!$E$26,'Input Parameters'!$F$26)</f>
        <v>4.0506904668750024E-2</v>
      </c>
      <c r="O3166" s="8">
        <f t="shared" ca="1" si="422"/>
        <v>0.24002098320630005</v>
      </c>
      <c r="P3166" s="29">
        <f ca="1">_xlfn.LOGNORM.INV(O3166,'Input Parameters'!$H$27,'Input Parameters'!$I$27)</f>
        <v>1.0416081006867637</v>
      </c>
      <c r="Q3166" s="10"/>
      <c r="R3166" s="15">
        <f>'Input Parameters'!$E$28</f>
        <v>12.7</v>
      </c>
      <c r="S3166" s="10">
        <f t="shared" ca="1" si="423"/>
        <v>0.29993807417337814</v>
      </c>
      <c r="T3166" s="25">
        <f ca="1">_xlfn.LOGNORM.INV(S3166,'Input Parameters'!$H$29,'Input Parameters'!$I$29)</f>
        <v>54.901238653857355</v>
      </c>
      <c r="U3166" s="10">
        <f t="shared" ca="1" si="424"/>
        <v>8.3049530651189474E-2</v>
      </c>
      <c r="V3166" s="29">
        <f ca="1">IF('Input Parameters'!$D$30="Beta",_xlfn.BETA.INV(U3166,'Input Parameters'!$L$30,'Input Parameters'!$M$30,'Input Parameters'!$J$30,'Input Parameters'!$K$30),IF('Input Parameters'!$D$30="LogNorm",_xlfn.LOGNORM.INV(U3166,'Input Parameters'!$H$30,'Input Parameters'!$I$30)))</f>
        <v>0.57874002829943383</v>
      </c>
      <c r="W3166" s="2">
        <f ca="1">N3166+(P3166-N3166)*(1-ERF((T3166-R3166)/(2*SQRT(L3166*'Input Parameters'!$E$31))))</f>
        <v>0.60424041492389435</v>
      </c>
      <c r="X3166">
        <f t="shared" ca="1" si="425"/>
        <v>0</v>
      </c>
      <c r="Y3166" s="7"/>
    </row>
    <row r="3167" spans="1:25" ht="15" customHeight="1" x14ac:dyDescent="0.3">
      <c r="A3167" s="130">
        <v>3160</v>
      </c>
      <c r="B3167" s="10">
        <f t="shared" ca="1" si="417"/>
        <v>0.26427309110701203</v>
      </c>
      <c r="C3167" s="57">
        <f ca="1">_xlfn.NORM.INV(B3167,'Input Parameters'!$E$19,'Input Parameters'!$F$19)</f>
        <v>514.04583215770549</v>
      </c>
      <c r="D3167" s="10">
        <f t="shared" ca="1" si="418"/>
        <v>0.74394180391417808</v>
      </c>
      <c r="E3167" s="59">
        <f ca="1">IF(_xlfn.NORM.INV(D3167,'Input Parameters'!$E$20,'Input Parameters'!$F$20)&lt;3500,3500,IF(_xlfn.NORM.INV(D3167,'Input Parameters'!$E$20,'Input Parameters'!$F$20)&gt;5500,5500,_xlfn.NORM.INV(D3167,'Input Parameters'!$E$20,'Input Parameters'!$F$20)))</f>
        <v>5258.8820778646386</v>
      </c>
      <c r="F3167" s="10">
        <f t="shared" ca="1" si="419"/>
        <v>4.6924749683308065E-2</v>
      </c>
      <c r="G3167" s="61">
        <f ca="1">_xlfn.NORM.INV(F3167,'Input Parameters'!$E$21,'Input Parameters'!$F$21)</f>
        <v>271.68110435469811</v>
      </c>
      <c r="H3167" s="54">
        <f ca="1">EXP(E3167*(1/'Input Parameters'!$E$22-1/G3167))</f>
        <v>0.24453020796988539</v>
      </c>
      <c r="I3167" s="10">
        <f t="shared" ca="1" si="420"/>
        <v>0.91018733581444178</v>
      </c>
      <c r="J3167" s="29">
        <f ca="1">_xlfn.BETA.INV(I3167,'Input Parameters'!$L$24,'Input Parameters'!$M$24,'Input Parameters'!$J$24,'Input Parameters'!$K$24)</f>
        <v>0.7999360909961859</v>
      </c>
      <c r="K3167" s="156">
        <f ca="1">('Input Parameters'!$E$25/'Input Parameters'!$E$31)^$J3167</f>
        <v>3.2199813000970906E-3</v>
      </c>
      <c r="L3167" s="66">
        <f ca="1">$H3167*$C3167*'Input Parameters'!$E$23*K3167</f>
        <v>0.40475079369149036</v>
      </c>
      <c r="M3167" s="23">
        <f t="shared" ca="1" si="421"/>
        <v>1.9363650431622914E-2</v>
      </c>
      <c r="N3167" s="15">
        <f ca="1">_xlfn.NORM.INV(M3167,'Input Parameters'!$E$26,'Input Parameters'!$F$26)</f>
        <v>-9.4085274175736422E-3</v>
      </c>
      <c r="O3167" s="8">
        <f t="shared" ca="1" si="422"/>
        <v>0.35153762052100768</v>
      </c>
      <c r="P3167" s="29">
        <f ca="1">_xlfn.LOGNORM.INV(O3167,'Input Parameters'!$H$27,'Input Parameters'!$I$27)</f>
        <v>1.2027095873707494</v>
      </c>
      <c r="Q3167" s="10"/>
      <c r="R3167" s="15">
        <f>'Input Parameters'!$E$28</f>
        <v>12.7</v>
      </c>
      <c r="S3167" s="10">
        <f t="shared" ca="1" si="423"/>
        <v>0.71596309183710671</v>
      </c>
      <c r="T3167" s="25">
        <f ca="1">_xlfn.LOGNORM.INV(S3167,'Input Parameters'!$H$29,'Input Parameters'!$I$29)</f>
        <v>62.086451604766197</v>
      </c>
      <c r="U3167" s="10">
        <f t="shared" ca="1" si="424"/>
        <v>0.77765469522683472</v>
      </c>
      <c r="V3167" s="29">
        <f ca="1">IF('Input Parameters'!$D$30="Beta",_xlfn.BETA.INV(U3167,'Input Parameters'!$L$30,'Input Parameters'!$M$30,'Input Parameters'!$J$30,'Input Parameters'!$K$30),IF('Input Parameters'!$D$30="LogNorm",_xlfn.LOGNORM.INV(U3167,'Input Parameters'!$H$30,'Input Parameters'!$I$30)))</f>
        <v>1.3506740735427778</v>
      </c>
      <c r="W3167" s="2">
        <f ca="1">N3167+(P3167-N3167)*(1-ERF((T3167-R3167)/(2*SQRT(L3167*'Input Parameters'!$E$31))))</f>
        <v>-9.4084784419837236E-3</v>
      </c>
      <c r="X3167">
        <f t="shared" ca="1" si="425"/>
        <v>1</v>
      </c>
      <c r="Y3167" s="7"/>
    </row>
    <row r="3168" spans="1:25" ht="15" customHeight="1" x14ac:dyDescent="0.3">
      <c r="A3168" s="130">
        <v>3161</v>
      </c>
      <c r="B3168" s="10">
        <f t="shared" ca="1" si="417"/>
        <v>0.42361159450563268</v>
      </c>
      <c r="C3168" s="57">
        <f ca="1">_xlfn.NORM.INV(B3168,'Input Parameters'!$E$19,'Input Parameters'!$F$19)</f>
        <v>551.02000744128713</v>
      </c>
      <c r="D3168" s="10">
        <f t="shared" ca="1" si="418"/>
        <v>0.42369812588856692</v>
      </c>
      <c r="E3168" s="59">
        <f ca="1">IF(_xlfn.NORM.INV(D3168,'Input Parameters'!$E$20,'Input Parameters'!$F$20)&lt;3500,3500,IF(_xlfn.NORM.INV(D3168,'Input Parameters'!$E$20,'Input Parameters'!$F$20)&gt;5500,5500,_xlfn.NORM.INV(D3168,'Input Parameters'!$E$20,'Input Parameters'!$F$20)))</f>
        <v>4665.2908286536931</v>
      </c>
      <c r="F3168" s="10">
        <f t="shared" ca="1" si="419"/>
        <v>0.41302892695729621</v>
      </c>
      <c r="G3168" s="61">
        <f ca="1">_xlfn.NORM.INV(F3168,'Input Parameters'!$E$21,'Input Parameters'!$F$21)</f>
        <v>283.12268418458274</v>
      </c>
      <c r="H3168" s="54">
        <f ca="1">EXP(E3168*(1/'Input Parameters'!$E$22-1/G3168))</f>
        <v>0.57379167331194258</v>
      </c>
      <c r="I3168" s="10">
        <f t="shared" ca="1" si="420"/>
        <v>0.69604412066278853</v>
      </c>
      <c r="J3168" s="29">
        <f ca="1">_xlfn.BETA.INV(I3168,'Input Parameters'!$L$24,'Input Parameters'!$M$24,'Input Parameters'!$J$24,'Input Parameters'!$K$24)</f>
        <v>0.68716884400198919</v>
      </c>
      <c r="K3168" s="156">
        <f ca="1">('Input Parameters'!$E$25/'Input Parameters'!$E$31)^$J3168</f>
        <v>7.2305621126913348E-3</v>
      </c>
      <c r="L3168" s="66">
        <f ca="1">$H3168*$C3168*'Input Parameters'!$E$23*K3168</f>
        <v>2.2860918274278847</v>
      </c>
      <c r="M3168" s="23">
        <f t="shared" ca="1" si="421"/>
        <v>0.52522457213789508</v>
      </c>
      <c r="N3168" s="15">
        <f ca="1">_xlfn.NORM.INV(M3168,'Input Parameters'!$E$26,'Input Parameters'!$F$26)</f>
        <v>3.5328687107541001E-2</v>
      </c>
      <c r="O3168" s="8">
        <f t="shared" ca="1" si="422"/>
        <v>0.86957805928228205</v>
      </c>
      <c r="P3168" s="29">
        <f ca="1">_xlfn.LOGNORM.INV(O3168,'Input Parameters'!$H$27,'Input Parameters'!$I$27)</f>
        <v>2.3411873961536886</v>
      </c>
      <c r="Q3168" s="10"/>
      <c r="R3168" s="15">
        <f>'Input Parameters'!$E$28</f>
        <v>12.7</v>
      </c>
      <c r="S3168" s="10">
        <f t="shared" ca="1" si="423"/>
        <v>2.7837233692361463E-2</v>
      </c>
      <c r="T3168" s="25">
        <f ca="1">_xlfn.LOGNORM.INV(S3168,'Input Parameters'!$H$29,'Input Parameters'!$I$29)</f>
        <v>46.973742023770455</v>
      </c>
      <c r="U3168" s="10">
        <f t="shared" ca="1" si="424"/>
        <v>0.64356269502926733</v>
      </c>
      <c r="V3168" s="29">
        <f ca="1">IF('Input Parameters'!$D$30="Beta",_xlfn.BETA.INV(U3168,'Input Parameters'!$L$30,'Input Parameters'!$M$30,'Input Parameters'!$J$30,'Input Parameters'!$K$30),IF('Input Parameters'!$D$30="LogNorm",_xlfn.LOGNORM.INV(U3168,'Input Parameters'!$H$30,'Input Parameters'!$I$30)))</f>
        <v>1.1552598142327402</v>
      </c>
      <c r="W3168" s="2">
        <f ca="1">N3168+(P3168-N3168)*(1-ERF((T3168-R3168)/(2*SQRT(L3168*'Input Parameters'!$E$31))))</f>
        <v>0.28658018432430671</v>
      </c>
      <c r="X3168">
        <f t="shared" ca="1" si="425"/>
        <v>1</v>
      </c>
      <c r="Y3168" s="7"/>
    </row>
    <row r="3169" spans="1:25" ht="15" customHeight="1" x14ac:dyDescent="0.3">
      <c r="A3169" s="130">
        <v>3162</v>
      </c>
      <c r="B3169" s="10">
        <f t="shared" ca="1" si="417"/>
        <v>0.22781615073514583</v>
      </c>
      <c r="C3169" s="57">
        <f ca="1">_xlfn.NORM.INV(B3169,'Input Parameters'!$E$19,'Input Parameters'!$F$19)</f>
        <v>504.25808812921264</v>
      </c>
      <c r="D3169" s="10">
        <f t="shared" ca="1" si="418"/>
        <v>3.3328058358517154E-4</v>
      </c>
      <c r="E3169" s="59">
        <f ca="1">IF(_xlfn.NORM.INV(D3169,'Input Parameters'!$E$20,'Input Parameters'!$F$20)&lt;3500,3500,IF(_xlfn.NORM.INV(D3169,'Input Parameters'!$E$20,'Input Parameters'!$F$20)&gt;5500,5500,_xlfn.NORM.INV(D3169,'Input Parameters'!$E$20,'Input Parameters'!$F$20)))</f>
        <v>3500</v>
      </c>
      <c r="F3169" s="10">
        <f t="shared" ca="1" si="419"/>
        <v>0.72261984467333462</v>
      </c>
      <c r="G3169" s="61">
        <f ca="1">_xlfn.NORM.INV(F3169,'Input Parameters'!$E$21,'Input Parameters'!$F$21)</f>
        <v>289.49244619788533</v>
      </c>
      <c r="H3169" s="54">
        <f ca="1">EXP(E3169*(1/'Input Parameters'!$E$22-1/G3169))</f>
        <v>0.86525329495464276</v>
      </c>
      <c r="I3169" s="10">
        <f t="shared" ca="1" si="420"/>
        <v>0.62990458959056428</v>
      </c>
      <c r="J3169" s="29">
        <f ca="1">_xlfn.BETA.INV(I3169,'Input Parameters'!$L$24,'Input Parameters'!$M$24,'Input Parameters'!$J$24,'Input Parameters'!$K$24)</f>
        <v>0.65955617269196831</v>
      </c>
      <c r="K3169" s="156">
        <f ca="1">('Input Parameters'!$E$25/'Input Parameters'!$E$31)^$J3169</f>
        <v>8.8144956206234262E-3</v>
      </c>
      <c r="L3169" s="66">
        <f ca="1">$H3169*$C3169*'Input Parameters'!$E$23*K3169</f>
        <v>3.8458611542274412</v>
      </c>
      <c r="M3169" s="23">
        <f t="shared" ca="1" si="421"/>
        <v>0.33304655018208107</v>
      </c>
      <c r="N3169" s="15">
        <f ca="1">_xlfn.NORM.INV(M3169,'Input Parameters'!$E$26,'Input Parameters'!$F$26)</f>
        <v>2.4938160505320765E-2</v>
      </c>
      <c r="O3169" s="8">
        <f t="shared" ca="1" si="422"/>
        <v>0.11917920305927643</v>
      </c>
      <c r="P3169" s="29">
        <f ca="1">_xlfn.LOGNORM.INV(O3169,'Input Parameters'!$H$27,'Input Parameters'!$I$27)</f>
        <v>0.84498635359003482</v>
      </c>
      <c r="Q3169" s="10"/>
      <c r="R3169" s="15">
        <f>'Input Parameters'!$E$28</f>
        <v>12.7</v>
      </c>
      <c r="S3169" s="10">
        <f t="shared" ca="1" si="423"/>
        <v>0.47796146673464934</v>
      </c>
      <c r="T3169" s="25">
        <f ca="1">_xlfn.LOGNORM.INV(S3169,'Input Parameters'!$H$29,'Input Parameters'!$I$29)</f>
        <v>57.871593606323692</v>
      </c>
      <c r="U3169" s="10">
        <f t="shared" ca="1" si="424"/>
        <v>0.35459152319101306</v>
      </c>
      <c r="V3169" s="29">
        <f ca="1">IF('Input Parameters'!$D$30="Beta",_xlfn.BETA.INV(U3169,'Input Parameters'!$L$30,'Input Parameters'!$M$30,'Input Parameters'!$J$30,'Input Parameters'!$K$30),IF('Input Parameters'!$D$30="LogNorm",_xlfn.LOGNORM.INV(U3169,'Input Parameters'!$H$30,'Input Parameters'!$I$30)))</f>
        <v>0.86254684100172818</v>
      </c>
      <c r="W3169" s="2">
        <f ca="1">N3169+(P3169-N3169)*(1-ERF((T3169-R3169)/(2*SQRT(L3169*'Input Parameters'!$E$31))))</f>
        <v>0.10970375442383354</v>
      </c>
      <c r="X3169">
        <f t="shared" ca="1" si="425"/>
        <v>1</v>
      </c>
      <c r="Y3169" s="7"/>
    </row>
    <row r="3170" spans="1:25" ht="15" customHeight="1" x14ac:dyDescent="0.3">
      <c r="A3170" s="130">
        <v>3163</v>
      </c>
      <c r="B3170" s="10">
        <f t="shared" ca="1" si="417"/>
        <v>0.10738907439151646</v>
      </c>
      <c r="C3170" s="57">
        <f ca="1">_xlfn.NORM.INV(B3170,'Input Parameters'!$E$19,'Input Parameters'!$F$19)</f>
        <v>462.47492323861502</v>
      </c>
      <c r="D3170" s="10">
        <f t="shared" ca="1" si="418"/>
        <v>0.48060384294430514</v>
      </c>
      <c r="E3170" s="59">
        <f ca="1">IF(_xlfn.NORM.INV(D3170,'Input Parameters'!$E$20,'Input Parameters'!$F$20)&lt;3500,3500,IF(_xlfn.NORM.INV(D3170,'Input Parameters'!$E$20,'Input Parameters'!$F$20)&gt;5500,5500,_xlfn.NORM.INV(D3170,'Input Parameters'!$E$20,'Input Parameters'!$F$20)))</f>
        <v>4765.9533119196021</v>
      </c>
      <c r="F3170" s="10">
        <f t="shared" ca="1" si="419"/>
        <v>0.14204480250213658</v>
      </c>
      <c r="G3170" s="61">
        <f ca="1">_xlfn.NORM.INV(F3170,'Input Parameters'!$E$21,'Input Parameters'!$F$21)</f>
        <v>276.43054447527351</v>
      </c>
      <c r="H3170" s="54">
        <f ca="1">EXP(E3170*(1/'Input Parameters'!$E$22-1/G3170))</f>
        <v>0.37719256014076952</v>
      </c>
      <c r="I3170" s="10">
        <f t="shared" ca="1" si="420"/>
        <v>0.47987645572984172</v>
      </c>
      <c r="J3170" s="29">
        <f ca="1">_xlfn.BETA.INV(I3170,'Input Parameters'!$L$24,'Input Parameters'!$M$24,'Input Parameters'!$J$24,'Input Parameters'!$K$24)</f>
        <v>0.59901353047557926</v>
      </c>
      <c r="K3170" s="156">
        <f ca="1">('Input Parameters'!$E$25/'Input Parameters'!$E$31)^$J3170</f>
        <v>1.3608616105756683E-2</v>
      </c>
      <c r="L3170" s="66">
        <f ca="1">$H3170*$C3170*'Input Parameters'!$E$23*K3170</f>
        <v>2.3739155756275747</v>
      </c>
      <c r="M3170" s="23">
        <f t="shared" ca="1" si="421"/>
        <v>0.45162440993537234</v>
      </c>
      <c r="N3170" s="15">
        <f ca="1">_xlfn.NORM.INV(M3170,'Input Parameters'!$E$26,'Input Parameters'!$F$26)</f>
        <v>3.1447275158873925E-2</v>
      </c>
      <c r="O3170" s="8">
        <f t="shared" ca="1" si="422"/>
        <v>0.67639658101629463</v>
      </c>
      <c r="P3170" s="29">
        <f ca="1">_xlfn.LOGNORM.INV(O3170,'Input Parameters'!$H$27,'Input Parameters'!$I$27)</f>
        <v>1.7431249780877016</v>
      </c>
      <c r="Q3170" s="10"/>
      <c r="R3170" s="15">
        <f>'Input Parameters'!$E$28</f>
        <v>12.7</v>
      </c>
      <c r="S3170" s="10">
        <f t="shared" ca="1" si="423"/>
        <v>0.65591121063081581</v>
      </c>
      <c r="T3170" s="25">
        <f ca="1">_xlfn.LOGNORM.INV(S3170,'Input Parameters'!$H$29,'Input Parameters'!$I$29)</f>
        <v>60.915680234522462</v>
      </c>
      <c r="U3170" s="10">
        <f t="shared" ca="1" si="424"/>
        <v>0.4104374460783502</v>
      </c>
      <c r="V3170" s="29">
        <f ca="1">IF('Input Parameters'!$D$30="Beta",_xlfn.BETA.INV(U3170,'Input Parameters'!$L$30,'Input Parameters'!$M$30,'Input Parameters'!$J$30,'Input Parameters'!$K$30),IF('Input Parameters'!$D$30="LogNorm",_xlfn.LOGNORM.INV(U3170,'Input Parameters'!$H$30,'Input Parameters'!$I$30)))</f>
        <v>0.91385724492446196</v>
      </c>
      <c r="W3170" s="2">
        <f ca="1">N3170+(P3170-N3170)*(1-ERF((T3170-R3170)/(2*SQRT(L3170*'Input Parameters'!$E$31))))</f>
        <v>7.7511883026503511E-2</v>
      </c>
      <c r="X3170">
        <f t="shared" ca="1" si="425"/>
        <v>1</v>
      </c>
      <c r="Y3170" s="7"/>
    </row>
    <row r="3171" spans="1:25" ht="15" customHeight="1" x14ac:dyDescent="0.3">
      <c r="A3171" s="130">
        <v>3164</v>
      </c>
      <c r="B3171" s="10">
        <f t="shared" ca="1" si="417"/>
        <v>0.89924597515351212</v>
      </c>
      <c r="C3171" s="57">
        <f ca="1">_xlfn.NORM.INV(B3171,'Input Parameters'!$E$19,'Input Parameters'!$F$19)</f>
        <v>675.2290495897372</v>
      </c>
      <c r="D3171" s="10">
        <f t="shared" ca="1" si="418"/>
        <v>0.69166518597277349</v>
      </c>
      <c r="E3171" s="59">
        <f ca="1">IF(_xlfn.NORM.INV(D3171,'Input Parameters'!$E$20,'Input Parameters'!$F$20)&lt;3500,3500,IF(_xlfn.NORM.INV(D3171,'Input Parameters'!$E$20,'Input Parameters'!$F$20)&gt;5500,5500,_xlfn.NORM.INV(D3171,'Input Parameters'!$E$20,'Input Parameters'!$F$20)))</f>
        <v>5150.4031289599325</v>
      </c>
      <c r="F3171" s="10">
        <f t="shared" ca="1" si="419"/>
        <v>0.16981114852472878</v>
      </c>
      <c r="G3171" s="61">
        <f ca="1">_xlfn.NORM.INV(F3171,'Input Parameters'!$E$21,'Input Parameters'!$F$21)</f>
        <v>277.34439317618347</v>
      </c>
      <c r="H3171" s="54">
        <f ca="1">EXP(E3171*(1/'Input Parameters'!$E$22-1/G3171))</f>
        <v>0.37073903321818363</v>
      </c>
      <c r="I3171" s="10">
        <f t="shared" ca="1" si="420"/>
        <v>0.55775566080404426</v>
      </c>
      <c r="J3171" s="29">
        <f ca="1">_xlfn.BETA.INV(I3171,'Input Parameters'!$L$24,'Input Parameters'!$M$24,'Input Parameters'!$J$24,'Input Parameters'!$K$24)</f>
        <v>0.63038495955693064</v>
      </c>
      <c r="K3171" s="156">
        <f ca="1">('Input Parameters'!$E$25/'Input Parameters'!$E$31)^$J3171</f>
        <v>1.0866217728992279E-2</v>
      </c>
      <c r="L3171" s="66">
        <f ca="1">$H3171*$C3171*'Input Parameters'!$E$23*K3171</f>
        <v>2.7201811959053224</v>
      </c>
      <c r="M3171" s="23">
        <f t="shared" ca="1" si="421"/>
        <v>0.33499406314074431</v>
      </c>
      <c r="N3171" s="15">
        <f ca="1">_xlfn.NORM.INV(M3171,'Input Parameters'!$E$26,'Input Parameters'!$F$26)</f>
        <v>2.5050549618088315E-2</v>
      </c>
      <c r="O3171" s="8">
        <f t="shared" ca="1" si="422"/>
        <v>0.1771690279907544</v>
      </c>
      <c r="P3171" s="29">
        <f ca="1">_xlfn.LOGNORM.INV(O3171,'Input Parameters'!$H$27,'Input Parameters'!$I$27)</f>
        <v>0.9450168432243693</v>
      </c>
      <c r="Q3171" s="10"/>
      <c r="R3171" s="15">
        <f>'Input Parameters'!$E$28</f>
        <v>12.7</v>
      </c>
      <c r="S3171" s="10">
        <f t="shared" ca="1" si="423"/>
        <v>0.76614555968189701</v>
      </c>
      <c r="T3171" s="25">
        <f ca="1">_xlfn.LOGNORM.INV(S3171,'Input Parameters'!$H$29,'Input Parameters'!$I$29)</f>
        <v>63.17863705875164</v>
      </c>
      <c r="U3171" s="10">
        <f t="shared" ca="1" si="424"/>
        <v>0.65376221468776763</v>
      </c>
      <c r="V3171" s="29">
        <f ca="1">IF('Input Parameters'!$D$30="Beta",_xlfn.BETA.INV(U3171,'Input Parameters'!$L$30,'Input Parameters'!$M$30,'Input Parameters'!$J$30,'Input Parameters'!$K$30),IF('Input Parameters'!$D$30="LogNorm",_xlfn.LOGNORM.INV(U3171,'Input Parameters'!$H$30,'Input Parameters'!$I$30)))</f>
        <v>1.1678560344220903</v>
      </c>
      <c r="W3171" s="2">
        <f ca="1">N3171+(P3171-N3171)*(1-ERF((T3171-R3171)/(2*SQRT(L3171*'Input Parameters'!$E$31))))</f>
        <v>5.3063903129554724E-2</v>
      </c>
      <c r="X3171">
        <f t="shared" ca="1" si="425"/>
        <v>1</v>
      </c>
      <c r="Y3171" s="7"/>
    </row>
    <row r="3172" spans="1:25" ht="15" customHeight="1" x14ac:dyDescent="0.3">
      <c r="A3172" s="130">
        <v>3165</v>
      </c>
      <c r="B3172" s="10">
        <f t="shared" ca="1" si="417"/>
        <v>0.26507274442015305</v>
      </c>
      <c r="C3172" s="57">
        <f ca="1">_xlfn.NORM.INV(B3172,'Input Parameters'!$E$19,'Input Parameters'!$F$19)</f>
        <v>514.25225714805458</v>
      </c>
      <c r="D3172" s="10">
        <f t="shared" ca="1" si="418"/>
        <v>0.2987283412204379</v>
      </c>
      <c r="E3172" s="59">
        <f ca="1">IF(_xlfn.NORM.INV(D3172,'Input Parameters'!$E$20,'Input Parameters'!$F$20)&lt;3500,3500,IF(_xlfn.NORM.INV(D3172,'Input Parameters'!$E$20,'Input Parameters'!$F$20)&gt;5500,5500,_xlfn.NORM.INV(D3172,'Input Parameters'!$E$20,'Input Parameters'!$F$20)))</f>
        <v>4430.3569813359409</v>
      </c>
      <c r="F3172" s="10">
        <f t="shared" ca="1" si="419"/>
        <v>0.14811501615212108</v>
      </c>
      <c r="G3172" s="61">
        <f ca="1">_xlfn.NORM.INV(F3172,'Input Parameters'!$E$21,'Input Parameters'!$F$21)</f>
        <v>276.63982057106614</v>
      </c>
      <c r="H3172" s="54">
        <f ca="1">EXP(E3172*(1/'Input Parameters'!$E$22-1/G3172))</f>
        <v>0.40892636089015405</v>
      </c>
      <c r="I3172" s="10">
        <f t="shared" ca="1" si="420"/>
        <v>0.40673341228313697</v>
      </c>
      <c r="J3172" s="29">
        <f ca="1">_xlfn.BETA.INV(I3172,'Input Parameters'!$L$24,'Input Parameters'!$M$24,'Input Parameters'!$J$24,'Input Parameters'!$K$24)</f>
        <v>0.56877115278149826</v>
      </c>
      <c r="K3172" s="156">
        <f ca="1">('Input Parameters'!$E$25/'Input Parameters'!$E$31)^$J3172</f>
        <v>1.6905656483255899E-2</v>
      </c>
      <c r="L3172" s="66">
        <f ca="1">$H3172*$C3172*'Input Parameters'!$E$23*K3172</f>
        <v>3.5551125484476933</v>
      </c>
      <c r="M3172" s="23">
        <f t="shared" ca="1" si="421"/>
        <v>0.90343715018312076</v>
      </c>
      <c r="N3172" s="15">
        <f ca="1">_xlfn.NORM.INV(M3172,'Input Parameters'!$E$26,'Input Parameters'!$F$26)</f>
        <v>6.1329146736406832E-2</v>
      </c>
      <c r="O3172" s="8">
        <f t="shared" ca="1" si="422"/>
        <v>0.20758184615831865</v>
      </c>
      <c r="P3172" s="29">
        <f ca="1">_xlfn.LOGNORM.INV(O3172,'Input Parameters'!$H$27,'Input Parameters'!$I$27)</f>
        <v>0.99274404902858404</v>
      </c>
      <c r="Q3172" s="10"/>
      <c r="R3172" s="15">
        <f>'Input Parameters'!$E$28</f>
        <v>12.7</v>
      </c>
      <c r="S3172" s="10">
        <f t="shared" ca="1" si="423"/>
        <v>0.31336005494240249</v>
      </c>
      <c r="T3172" s="25">
        <f ca="1">_xlfn.LOGNORM.INV(S3172,'Input Parameters'!$H$29,'Input Parameters'!$I$29)</f>
        <v>55.137393425804653</v>
      </c>
      <c r="U3172" s="10">
        <f t="shared" ca="1" si="424"/>
        <v>0.61624053752774832</v>
      </c>
      <c r="V3172" s="29">
        <f ca="1">IF('Input Parameters'!$D$30="Beta",_xlfn.BETA.INV(U3172,'Input Parameters'!$L$30,'Input Parameters'!$M$30,'Input Parameters'!$J$30,'Input Parameters'!$K$30),IF('Input Parameters'!$D$30="LogNorm",_xlfn.LOGNORM.INV(U3172,'Input Parameters'!$H$30,'Input Parameters'!$I$30)))</f>
        <v>1.1227532887591076</v>
      </c>
      <c r="W3172" s="2">
        <f ca="1">N3172+(P3172-N3172)*(1-ERF((T3172-R3172)/(2*SQRT(L3172*'Input Parameters'!$E$31))))</f>
        <v>0.16517890897261361</v>
      </c>
      <c r="X3172">
        <f t="shared" ca="1" si="425"/>
        <v>1</v>
      </c>
      <c r="Y3172" s="7"/>
    </row>
    <row r="3173" spans="1:25" ht="15" customHeight="1" x14ac:dyDescent="0.3">
      <c r="A3173" s="130">
        <v>3166</v>
      </c>
      <c r="B3173" s="10">
        <f t="shared" ca="1" si="417"/>
        <v>0.6834304480803659</v>
      </c>
      <c r="C3173" s="57">
        <f ca="1">_xlfn.NORM.INV(B3173,'Input Parameters'!$E$19,'Input Parameters'!$F$19)</f>
        <v>607.63296646365291</v>
      </c>
      <c r="D3173" s="10">
        <f t="shared" ca="1" si="418"/>
        <v>0.30892689775321625</v>
      </c>
      <c r="E3173" s="59">
        <f ca="1">IF(_xlfn.NORM.INV(D3173,'Input Parameters'!$E$20,'Input Parameters'!$F$20)&lt;3500,3500,IF(_xlfn.NORM.INV(D3173,'Input Parameters'!$E$20,'Input Parameters'!$F$20)&gt;5500,5500,_xlfn.NORM.INV(D3173,'Input Parameters'!$E$20,'Input Parameters'!$F$20)))</f>
        <v>4450.7739360455616</v>
      </c>
      <c r="F3173" s="10">
        <f t="shared" ca="1" si="419"/>
        <v>0.98730500615779337</v>
      </c>
      <c r="G3173" s="61">
        <f ca="1">_xlfn.NORM.INV(F3173,'Input Parameters'!$E$21,'Input Parameters'!$F$21)</f>
        <v>302.42037730674491</v>
      </c>
      <c r="H3173" s="54">
        <f ca="1">EXP(E3173*(1/'Input Parameters'!$E$22-1/G3173))</f>
        <v>1.6050881441348637</v>
      </c>
      <c r="I3173" s="10">
        <f t="shared" ca="1" si="420"/>
        <v>0.46697314430748282</v>
      </c>
      <c r="J3173" s="29">
        <f ca="1">_xlfn.BETA.INV(I3173,'Input Parameters'!$L$24,'Input Parameters'!$M$24,'Input Parameters'!$J$24,'Input Parameters'!$K$24)</f>
        <v>0.59375940867438826</v>
      </c>
      <c r="K3173" s="156">
        <f ca="1">('Input Parameters'!$E$25/'Input Parameters'!$E$31)^$J3173</f>
        <v>1.4131322999220092E-2</v>
      </c>
      <c r="L3173" s="66">
        <f ca="1">$H3173*$C3173*'Input Parameters'!$E$23*K3173</f>
        <v>13.782342494601377</v>
      </c>
      <c r="M3173" s="23">
        <f t="shared" ca="1" si="421"/>
        <v>0.62192254726704088</v>
      </c>
      <c r="N3173" s="15">
        <f ca="1">_xlfn.NORM.INV(M3173,'Input Parameters'!$E$26,'Input Parameters'!$F$26)</f>
        <v>4.0521214076561757E-2</v>
      </c>
      <c r="O3173" s="8">
        <f t="shared" ca="1" si="422"/>
        <v>0.6003757402834824</v>
      </c>
      <c r="P3173" s="29">
        <f ca="1">_xlfn.LOGNORM.INV(O3173,'Input Parameters'!$H$27,'Input Parameters'!$I$27)</f>
        <v>1.5931700140666236</v>
      </c>
      <c r="Q3173" s="10"/>
      <c r="R3173" s="15">
        <f>'Input Parameters'!$E$28</f>
        <v>12.7</v>
      </c>
      <c r="S3173" s="10">
        <f t="shared" ca="1" si="423"/>
        <v>0.26253821451831261</v>
      </c>
      <c r="T3173" s="25">
        <f ca="1">_xlfn.LOGNORM.INV(S3173,'Input Parameters'!$H$29,'Input Parameters'!$I$29)</f>
        <v>54.221523436151031</v>
      </c>
      <c r="U3173" s="10">
        <f t="shared" ca="1" si="424"/>
        <v>0.308641925287509</v>
      </c>
      <c r="V3173" s="29">
        <f ca="1">IF('Input Parameters'!$D$30="Beta",_xlfn.BETA.INV(U3173,'Input Parameters'!$L$30,'Input Parameters'!$M$30,'Input Parameters'!$J$30,'Input Parameters'!$K$30),IF('Input Parameters'!$D$30="LogNorm",_xlfn.LOGNORM.INV(U3173,'Input Parameters'!$H$30,'Input Parameters'!$I$30)))</f>
        <v>0.82049361968741386</v>
      </c>
      <c r="W3173" s="2">
        <f ca="1">N3173+(P3173-N3173)*(1-ERF((T3173-R3173)/(2*SQRT(L3173*'Input Parameters'!$E$31))))</f>
        <v>0.70665213972386576</v>
      </c>
      <c r="X3173">
        <f t="shared" ca="1" si="425"/>
        <v>1</v>
      </c>
      <c r="Y3173" s="7"/>
    </row>
    <row r="3174" spans="1:25" ht="15" customHeight="1" x14ac:dyDescent="0.3">
      <c r="A3174" s="130">
        <v>3167</v>
      </c>
      <c r="B3174" s="10">
        <f t="shared" ca="1" si="417"/>
        <v>0.99637860384068189</v>
      </c>
      <c r="C3174" s="57">
        <f ca="1">_xlfn.NORM.INV(B3174,'Input Parameters'!$E$19,'Input Parameters'!$F$19)</f>
        <v>794.22219681437446</v>
      </c>
      <c r="D3174" s="10">
        <f t="shared" ca="1" si="418"/>
        <v>3.4917905315316022E-2</v>
      </c>
      <c r="E3174" s="59">
        <f ca="1">IF(_xlfn.NORM.INV(D3174,'Input Parameters'!$E$20,'Input Parameters'!$F$20)&lt;3500,3500,IF(_xlfn.NORM.INV(D3174,'Input Parameters'!$E$20,'Input Parameters'!$F$20)&gt;5500,5500,_xlfn.NORM.INV(D3174,'Input Parameters'!$E$20,'Input Parameters'!$F$20)))</f>
        <v>3530.9181051391379</v>
      </c>
      <c r="F3174" s="10">
        <f t="shared" ca="1" si="419"/>
        <v>0.57921123052141599</v>
      </c>
      <c r="G3174" s="61">
        <f ca="1">_xlfn.NORM.INV(F3174,'Input Parameters'!$E$21,'Input Parameters'!$F$21)</f>
        <v>286.42102558064374</v>
      </c>
      <c r="H3174" s="54">
        <f ca="1">EXP(E3174*(1/'Input Parameters'!$E$22-1/G3174))</f>
        <v>0.75820262398275717</v>
      </c>
      <c r="I3174" s="10">
        <f t="shared" ca="1" si="420"/>
        <v>0.21922341872369988</v>
      </c>
      <c r="J3174" s="29">
        <f ca="1">_xlfn.BETA.INV(I3174,'Input Parameters'!$L$24,'Input Parameters'!$M$24,'Input Parameters'!$J$24,'Input Parameters'!$K$24)</f>
        <v>0.47968954434022948</v>
      </c>
      <c r="K3174" s="156">
        <f ca="1">('Input Parameters'!$E$25/'Input Parameters'!$E$31)^$J3174</f>
        <v>3.203020740005922E-2</v>
      </c>
      <c r="L3174" s="66">
        <f ca="1">$H3174*$C3174*'Input Parameters'!$E$23*K3174</f>
        <v>19.28799364985818</v>
      </c>
      <c r="M3174" s="23">
        <f t="shared" ca="1" si="421"/>
        <v>0.66252322454016521</v>
      </c>
      <c r="N3174" s="15">
        <f ca="1">_xlfn.NORM.INV(M3174,'Input Parameters'!$E$26,'Input Parameters'!$F$26)</f>
        <v>4.2806545682614133E-2</v>
      </c>
      <c r="O3174" s="8">
        <f t="shared" ca="1" si="422"/>
        <v>0.34771669903950719</v>
      </c>
      <c r="P3174" s="29">
        <f ca="1">_xlfn.LOGNORM.INV(O3174,'Input Parameters'!$H$27,'Input Parameters'!$I$27)</f>
        <v>1.19723104382558</v>
      </c>
      <c r="Q3174" s="10"/>
      <c r="R3174" s="15">
        <f>'Input Parameters'!$E$28</f>
        <v>12.7</v>
      </c>
      <c r="S3174" s="10">
        <f t="shared" ca="1" si="423"/>
        <v>0.34035138282650101</v>
      </c>
      <c r="T3174" s="25">
        <f ca="1">_xlfn.LOGNORM.INV(S3174,'Input Parameters'!$H$29,'Input Parameters'!$I$29)</f>
        <v>55.602664812552689</v>
      </c>
      <c r="U3174" s="10">
        <f t="shared" ca="1" si="424"/>
        <v>0.91142334107000289</v>
      </c>
      <c r="V3174" s="29">
        <f ca="1">IF('Input Parameters'!$D$30="Beta",_xlfn.BETA.INV(U3174,'Input Parameters'!$L$30,'Input Parameters'!$M$30,'Input Parameters'!$J$30,'Input Parameters'!$K$30),IF('Input Parameters'!$D$30="LogNorm",_xlfn.LOGNORM.INV(U3174,'Input Parameters'!$H$30,'Input Parameters'!$I$30)))</f>
        <v>1.7013204159215003</v>
      </c>
      <c r="W3174" s="2">
        <f ca="1">N3174+(P3174-N3174)*(1-ERF((T3174-R3174)/(2*SQRT(L3174*'Input Parameters'!$E$31))))</f>
        <v>0.6081487869376655</v>
      </c>
      <c r="X3174">
        <f t="shared" ca="1" si="425"/>
        <v>1</v>
      </c>
      <c r="Y3174" s="7"/>
    </row>
    <row r="3175" spans="1:25" ht="15" customHeight="1" x14ac:dyDescent="0.3">
      <c r="A3175" s="130">
        <v>3168</v>
      </c>
      <c r="B3175" s="10">
        <f t="shared" ca="1" si="417"/>
        <v>5.7213869987669419E-2</v>
      </c>
      <c r="C3175" s="57">
        <f ca="1">_xlfn.NORM.INV(B3175,'Input Parameters'!$E$19,'Input Parameters'!$F$19)</f>
        <v>433.90826513619243</v>
      </c>
      <c r="D3175" s="10">
        <f t="shared" ca="1" si="418"/>
        <v>0.68401095881573715</v>
      </c>
      <c r="E3175" s="59">
        <f ca="1">IF(_xlfn.NORM.INV(D3175,'Input Parameters'!$E$20,'Input Parameters'!$F$20)&lt;3500,3500,IF(_xlfn.NORM.INV(D3175,'Input Parameters'!$E$20,'Input Parameters'!$F$20)&gt;5500,5500,_xlfn.NORM.INV(D3175,'Input Parameters'!$E$20,'Input Parameters'!$F$20)))</f>
        <v>5135.2611793690012</v>
      </c>
      <c r="F3175" s="10">
        <f t="shared" ca="1" si="419"/>
        <v>1.7443834712786432E-2</v>
      </c>
      <c r="G3175" s="61">
        <f ca="1">_xlfn.NORM.INV(F3175,'Input Parameters'!$E$21,'Input Parameters'!$F$21)</f>
        <v>268.26807396835079</v>
      </c>
      <c r="H3175" s="54">
        <f ca="1">EXP(E3175*(1/'Input Parameters'!$E$22-1/G3175))</f>
        <v>0.19873438665503249</v>
      </c>
      <c r="I3175" s="10">
        <f t="shared" ca="1" si="420"/>
        <v>0.81409582998309149</v>
      </c>
      <c r="J3175" s="29">
        <f ca="1">_xlfn.BETA.INV(I3175,'Input Parameters'!$L$24,'Input Parameters'!$M$24,'Input Parameters'!$J$24,'Input Parameters'!$K$24)</f>
        <v>0.74187749597771568</v>
      </c>
      <c r="K3175" s="156">
        <f ca="1">('Input Parameters'!$E$25/'Input Parameters'!$E$31)^$J3175</f>
        <v>4.8834974532849943E-3</v>
      </c>
      <c r="L3175" s="66">
        <f ca="1">$H3175*$C3175*'Input Parameters'!$E$23*K3175</f>
        <v>0.42111615964527882</v>
      </c>
      <c r="M3175" s="23">
        <f t="shared" ca="1" si="421"/>
        <v>0.87076722917537985</v>
      </c>
      <c r="N3175" s="15">
        <f ca="1">_xlfn.NORM.INV(M3175,'Input Parameters'!$E$26,'Input Parameters'!$F$26)</f>
        <v>5.7730532411117953E-2</v>
      </c>
      <c r="O3175" s="8">
        <f t="shared" ca="1" si="422"/>
        <v>0.41382660948170857</v>
      </c>
      <c r="P3175" s="29">
        <f ca="1">_xlfn.LOGNORM.INV(O3175,'Input Parameters'!$H$27,'Input Parameters'!$I$27)</f>
        <v>1.2929074971487244</v>
      </c>
      <c r="Q3175" s="10"/>
      <c r="R3175" s="15">
        <f>'Input Parameters'!$E$28</f>
        <v>12.7</v>
      </c>
      <c r="S3175" s="10">
        <f t="shared" ca="1" si="423"/>
        <v>0.86430670857924707</v>
      </c>
      <c r="T3175" s="25">
        <f ca="1">_xlfn.LOGNORM.INV(S3175,'Input Parameters'!$H$29,'Input Parameters'!$I$29)</f>
        <v>65.885513649133372</v>
      </c>
      <c r="U3175" s="10">
        <f t="shared" ca="1" si="424"/>
        <v>0.22354881949980088</v>
      </c>
      <c r="V3175" s="29">
        <f ca="1">IF('Input Parameters'!$D$30="Beta",_xlfn.BETA.INV(U3175,'Input Parameters'!$L$30,'Input Parameters'!$M$30,'Input Parameters'!$J$30,'Input Parameters'!$K$30),IF('Input Parameters'!$D$30="LogNorm",_xlfn.LOGNORM.INV(U3175,'Input Parameters'!$H$30,'Input Parameters'!$I$30)))</f>
        <v>0.74037424290284271</v>
      </c>
      <c r="W3175" s="2">
        <f ca="1">N3175+(P3175-N3175)*(1-ERF((T3175-R3175)/(2*SQRT(L3175*'Input Parameters'!$E$31))))</f>
        <v>5.7730540833926987E-2</v>
      </c>
      <c r="X3175">
        <f t="shared" ca="1" si="425"/>
        <v>1</v>
      </c>
      <c r="Y3175" s="7"/>
    </row>
    <row r="3176" spans="1:25" ht="15" customHeight="1" x14ac:dyDescent="0.3">
      <c r="A3176" s="130">
        <v>3169</v>
      </c>
      <c r="B3176" s="10">
        <f t="shared" ca="1" si="417"/>
        <v>0.64852860450207961</v>
      </c>
      <c r="C3176" s="57">
        <f ca="1">_xlfn.NORM.INV(B3176,'Input Parameters'!$E$19,'Input Parameters'!$F$19)</f>
        <v>599.52416224006288</v>
      </c>
      <c r="D3176" s="10">
        <f t="shared" ca="1" si="418"/>
        <v>0.14565343340172821</v>
      </c>
      <c r="E3176" s="59">
        <f ca="1">IF(_xlfn.NORM.INV(D3176,'Input Parameters'!$E$20,'Input Parameters'!$F$20)&lt;3500,3500,IF(_xlfn.NORM.INV(D3176,'Input Parameters'!$E$20,'Input Parameters'!$F$20)&gt;5500,5500,_xlfn.NORM.INV(D3176,'Input Parameters'!$E$20,'Input Parameters'!$F$20)))</f>
        <v>4061.318669099649</v>
      </c>
      <c r="F3176" s="10">
        <f t="shared" ca="1" si="419"/>
        <v>0.85602065534406158</v>
      </c>
      <c r="G3176" s="61">
        <f ca="1">_xlfn.NORM.INV(F3176,'Input Parameters'!$E$21,'Input Parameters'!$F$21)</f>
        <v>293.20211738732212</v>
      </c>
      <c r="H3176" s="54">
        <f ca="1">EXP(E3176*(1/'Input Parameters'!$E$22-1/G3176))</f>
        <v>1.0096009131267811</v>
      </c>
      <c r="I3176" s="10">
        <f t="shared" ca="1" si="420"/>
        <v>0.76001843787469192</v>
      </c>
      <c r="J3176" s="29">
        <f ca="1">_xlfn.BETA.INV(I3176,'Input Parameters'!$L$24,'Input Parameters'!$M$24,'Input Parameters'!$J$24,'Input Parameters'!$K$24)</f>
        <v>0.71556951092215337</v>
      </c>
      <c r="K3176" s="156">
        <f ca="1">('Input Parameters'!$E$25/'Input Parameters'!$E$31)^$J3176</f>
        <v>5.8978226521715672E-3</v>
      </c>
      <c r="L3176" s="66">
        <f ca="1">$H3176*$C3176*'Input Parameters'!$E$23*K3176</f>
        <v>3.569834930268911</v>
      </c>
      <c r="M3176" s="23">
        <f t="shared" ca="1" si="421"/>
        <v>0.4628354521393746</v>
      </c>
      <c r="N3176" s="15">
        <f ca="1">_xlfn.NORM.INV(M3176,'Input Parameters'!$E$26,'Input Parameters'!$F$26)</f>
        <v>3.2040849941016102E-2</v>
      </c>
      <c r="O3176" s="8">
        <f t="shared" ca="1" si="422"/>
        <v>1.6312957581915977E-2</v>
      </c>
      <c r="P3176" s="29">
        <f ca="1">_xlfn.LOGNORM.INV(O3176,'Input Parameters'!$H$27,'Input Parameters'!$I$27)</f>
        <v>0.55318185948646448</v>
      </c>
      <c r="Q3176" s="10"/>
      <c r="R3176" s="15">
        <f>'Input Parameters'!$E$28</f>
        <v>12.7</v>
      </c>
      <c r="S3176" s="10">
        <f t="shared" ca="1" si="423"/>
        <v>0.37488100921220935</v>
      </c>
      <c r="T3176" s="25">
        <f ca="1">_xlfn.LOGNORM.INV(S3176,'Input Parameters'!$H$29,'Input Parameters'!$I$29)</f>
        <v>56.18344535643142</v>
      </c>
      <c r="U3176" s="10">
        <f t="shared" ca="1" si="424"/>
        <v>0.4001219821715668</v>
      </c>
      <c r="V3176" s="29">
        <f ca="1">IF('Input Parameters'!$D$30="Beta",_xlfn.BETA.INV(U3176,'Input Parameters'!$L$30,'Input Parameters'!$M$30,'Input Parameters'!$J$30,'Input Parameters'!$K$30),IF('Input Parameters'!$D$30="LogNorm",_xlfn.LOGNORM.INV(U3176,'Input Parameters'!$H$30,'Input Parameters'!$I$30)))</f>
        <v>0.90431724124585677</v>
      </c>
      <c r="W3176" s="2">
        <f ca="1">N3176+(P3176-N3176)*(1-ERF((T3176-R3176)/(2*SQRT(L3176*'Input Parameters'!$E$31))))</f>
        <v>8.6062155603430529E-2</v>
      </c>
      <c r="X3176">
        <f t="shared" ca="1" si="425"/>
        <v>1</v>
      </c>
      <c r="Y3176" s="7"/>
    </row>
    <row r="3177" spans="1:25" ht="15" customHeight="1" x14ac:dyDescent="0.3">
      <c r="A3177" s="130">
        <v>3170</v>
      </c>
      <c r="B3177" s="10">
        <f t="shared" ca="1" si="417"/>
        <v>0.36231231903987848</v>
      </c>
      <c r="C3177" s="57">
        <f ca="1">_xlfn.NORM.INV(B3177,'Input Parameters'!$E$19,'Input Parameters'!$F$19)</f>
        <v>537.53192896938242</v>
      </c>
      <c r="D3177" s="10">
        <f t="shared" ca="1" si="418"/>
        <v>8.5826453478801246E-2</v>
      </c>
      <c r="E3177" s="59">
        <f ca="1">IF(_xlfn.NORM.INV(D3177,'Input Parameters'!$E$20,'Input Parameters'!$F$20)&lt;3500,3500,IF(_xlfn.NORM.INV(D3177,'Input Parameters'!$E$20,'Input Parameters'!$F$20)&gt;5500,5500,_xlfn.NORM.INV(D3177,'Input Parameters'!$E$20,'Input Parameters'!$F$20)))</f>
        <v>3843.1616374069176</v>
      </c>
      <c r="F3177" s="10">
        <f t="shared" ca="1" si="419"/>
        <v>4.3631730970091764E-2</v>
      </c>
      <c r="G3177" s="61">
        <f ca="1">_xlfn.NORM.INV(F3177,'Input Parameters'!$E$21,'Input Parameters'!$F$21)</f>
        <v>271.40929751407725</v>
      </c>
      <c r="H3177" s="54">
        <f ca="1">EXP(E3177*(1/'Input Parameters'!$E$22-1/G3177))</f>
        <v>0.35224460963683679</v>
      </c>
      <c r="I3177" s="10">
        <f t="shared" ca="1" si="420"/>
        <v>7.5452842569170731E-2</v>
      </c>
      <c r="J3177" s="29">
        <f ca="1">_xlfn.BETA.INV(I3177,'Input Parameters'!$L$24,'Input Parameters'!$M$24,'Input Parameters'!$J$24,'Input Parameters'!$K$24)</f>
        <v>0.3728098314742343</v>
      </c>
      <c r="K3177" s="156">
        <f ca="1">('Input Parameters'!$E$25/'Input Parameters'!$E$31)^$J3177</f>
        <v>6.8950314121400069E-2</v>
      </c>
      <c r="L3177" s="66">
        <f ca="1">$H3177*$C3177*'Input Parameters'!$E$23*K3177</f>
        <v>13.055240329991115</v>
      </c>
      <c r="M3177" s="23">
        <f t="shared" ca="1" si="421"/>
        <v>0.43956800543539065</v>
      </c>
      <c r="N3177" s="15">
        <f ca="1">_xlfn.NORM.INV(M3177,'Input Parameters'!$E$26,'Input Parameters'!$F$26)</f>
        <v>3.0806644100494586E-2</v>
      </c>
      <c r="O3177" s="8">
        <f t="shared" ca="1" si="422"/>
        <v>0.89662725443840952</v>
      </c>
      <c r="P3177" s="29">
        <f ca="1">_xlfn.LOGNORM.INV(O3177,'Input Parameters'!$H$27,'Input Parameters'!$I$27)</f>
        <v>2.4887598918487459</v>
      </c>
      <c r="Q3177" s="10"/>
      <c r="R3177" s="15">
        <f>'Input Parameters'!$E$28</f>
        <v>12.7</v>
      </c>
      <c r="S3177" s="10">
        <f t="shared" ca="1" si="423"/>
        <v>0.23202641583041761</v>
      </c>
      <c r="T3177" s="25">
        <f ca="1">_xlfn.LOGNORM.INV(S3177,'Input Parameters'!$H$29,'Input Parameters'!$I$29)</f>
        <v>53.636335988170927</v>
      </c>
      <c r="U3177" s="10">
        <f t="shared" ca="1" si="424"/>
        <v>0.9243698080698608</v>
      </c>
      <c r="V3177" s="29">
        <f ca="1">IF('Input Parameters'!$D$30="Beta",_xlfn.BETA.INV(U3177,'Input Parameters'!$L$30,'Input Parameters'!$M$30,'Input Parameters'!$J$30,'Input Parameters'!$K$30),IF('Input Parameters'!$D$30="LogNorm",_xlfn.LOGNORM.INV(U3177,'Input Parameters'!$H$30,'Input Parameters'!$I$30)))</f>
        <v>1.7596761864511692</v>
      </c>
      <c r="W3177" s="2">
        <f ca="1">N3177+(P3177-N3177)*(1-ERF((T3177-R3177)/(2*SQRT(L3177*'Input Parameters'!$E$31))))</f>
        <v>1.0706633043206186</v>
      </c>
      <c r="X3177">
        <f t="shared" ca="1" si="425"/>
        <v>1</v>
      </c>
      <c r="Y3177" s="7"/>
    </row>
    <row r="3178" spans="1:25" ht="15" customHeight="1" x14ac:dyDescent="0.3">
      <c r="A3178" s="130">
        <v>3171</v>
      </c>
      <c r="B3178" s="10">
        <f t="shared" ca="1" si="417"/>
        <v>0.15345686863134111</v>
      </c>
      <c r="C3178" s="57">
        <f ca="1">_xlfn.NORM.INV(B3178,'Input Parameters'!$E$19,'Input Parameters'!$F$19)</f>
        <v>480.9647126325778</v>
      </c>
      <c r="D3178" s="10">
        <f t="shared" ca="1" si="418"/>
        <v>0.29936516418624104</v>
      </c>
      <c r="E3178" s="59">
        <f ca="1">IF(_xlfn.NORM.INV(D3178,'Input Parameters'!$E$20,'Input Parameters'!$F$20)&lt;3500,3500,IF(_xlfn.NORM.INV(D3178,'Input Parameters'!$E$20,'Input Parameters'!$F$20)&gt;5500,5500,_xlfn.NORM.INV(D3178,'Input Parameters'!$E$20,'Input Parameters'!$F$20)))</f>
        <v>4431.6409306018031</v>
      </c>
      <c r="F3178" s="10">
        <f t="shared" ca="1" si="419"/>
        <v>0.55662543968974165</v>
      </c>
      <c r="G3178" s="61">
        <f ca="1">_xlfn.NORM.INV(F3178,'Input Parameters'!$E$21,'Input Parameters'!$F$21)</f>
        <v>285.96941269222145</v>
      </c>
      <c r="H3178" s="54">
        <f ca="1">EXP(E3178*(1/'Input Parameters'!$E$22-1/G3178))</f>
        <v>0.68945695622274394</v>
      </c>
      <c r="I3178" s="10">
        <f t="shared" ca="1" si="420"/>
        <v>0.17588530316396855</v>
      </c>
      <c r="J3178" s="29">
        <f ca="1">_xlfn.BETA.INV(I3178,'Input Parameters'!$L$24,'Input Parameters'!$M$24,'Input Parameters'!$J$24,'Input Parameters'!$K$24)</f>
        <v>0.45393970180131676</v>
      </c>
      <c r="K3178" s="156">
        <f ca="1">('Input Parameters'!$E$25/'Input Parameters'!$E$31)^$J3178</f>
        <v>3.8528459005924089E-2</v>
      </c>
      <c r="L3178" s="66">
        <f ca="1">$H3178*$C3178*'Input Parameters'!$E$23*K3178</f>
        <v>12.776209106140593</v>
      </c>
      <c r="M3178" s="23">
        <f t="shared" ca="1" si="421"/>
        <v>8.7288191336641785E-2</v>
      </c>
      <c r="N3178" s="15">
        <f ca="1">_xlfn.NORM.INV(M3178,'Input Parameters'!$E$26,'Input Parameters'!$F$26)</f>
        <v>5.4894567203108459E-3</v>
      </c>
      <c r="O3178" s="8">
        <f t="shared" ca="1" si="422"/>
        <v>0.92111528536787934</v>
      </c>
      <c r="P3178" s="29">
        <f ca="1">_xlfn.LOGNORM.INV(O3178,'Input Parameters'!$H$27,'Input Parameters'!$I$27)</f>
        <v>2.6595781673609173</v>
      </c>
      <c r="Q3178" s="10"/>
      <c r="R3178" s="15">
        <f>'Input Parameters'!$E$28</f>
        <v>12.7</v>
      </c>
      <c r="S3178" s="10">
        <f t="shared" ca="1" si="423"/>
        <v>0.18211994286926669</v>
      </c>
      <c r="T3178" s="25">
        <f ca="1">_xlfn.LOGNORM.INV(S3178,'Input Parameters'!$H$29,'Input Parameters'!$I$29)</f>
        <v>52.592040074126885</v>
      </c>
      <c r="U3178" s="10">
        <f t="shared" ca="1" si="424"/>
        <v>0.61164885670782565</v>
      </c>
      <c r="V3178" s="29">
        <f ca="1">IF('Input Parameters'!$D$30="Beta",_xlfn.BETA.INV(U3178,'Input Parameters'!$L$30,'Input Parameters'!$M$30,'Input Parameters'!$J$30,'Input Parameters'!$K$30),IF('Input Parameters'!$D$30="LogNorm",_xlfn.LOGNORM.INV(U3178,'Input Parameters'!$H$30,'Input Parameters'!$I$30)))</f>
        <v>1.117451622869871</v>
      </c>
      <c r="W3178" s="2">
        <f ca="1">N3178+(P3178-N3178)*(1-ERF((T3178-R3178)/(2*SQRT(L3178*'Input Parameters'!$E$31))))</f>
        <v>1.1467820993836175</v>
      </c>
      <c r="X3178">
        <f t="shared" ca="1" si="425"/>
        <v>0</v>
      </c>
      <c r="Y3178" s="7"/>
    </row>
    <row r="3179" spans="1:25" ht="15" customHeight="1" x14ac:dyDescent="0.3">
      <c r="A3179" s="130">
        <v>3172</v>
      </c>
      <c r="B3179" s="10">
        <f t="shared" ca="1" si="417"/>
        <v>0.93094191814878391</v>
      </c>
      <c r="C3179" s="57">
        <f ca="1">_xlfn.NORM.INV(B3179,'Input Parameters'!$E$19,'Input Parameters'!$F$19)</f>
        <v>692.60022230885249</v>
      </c>
      <c r="D3179" s="10">
        <f t="shared" ca="1" si="418"/>
        <v>0.5413453540235853</v>
      </c>
      <c r="E3179" s="59">
        <f ca="1">IF(_xlfn.NORM.INV(D3179,'Input Parameters'!$E$20,'Input Parameters'!$F$20)&lt;3500,3500,IF(_xlfn.NORM.INV(D3179,'Input Parameters'!$E$20,'Input Parameters'!$F$20)&gt;5500,5500,_xlfn.NORM.INV(D3179,'Input Parameters'!$E$20,'Input Parameters'!$F$20)))</f>
        <v>4872.676560251909</v>
      </c>
      <c r="F3179" s="10">
        <f t="shared" ca="1" si="419"/>
        <v>0.60277729655082424</v>
      </c>
      <c r="G3179" s="61">
        <f ca="1">_xlfn.NORM.INV(F3179,'Input Parameters'!$E$21,'Input Parameters'!$F$21)</f>
        <v>286.89786333431709</v>
      </c>
      <c r="H3179" s="54">
        <f ca="1">EXP(E3179*(1/'Input Parameters'!$E$22-1/G3179))</f>
        <v>0.70207439945826589</v>
      </c>
      <c r="I3179" s="10">
        <f t="shared" ca="1" si="420"/>
        <v>0.52933441139582482</v>
      </c>
      <c r="J3179" s="29">
        <f ca="1">_xlfn.BETA.INV(I3179,'Input Parameters'!$L$24,'Input Parameters'!$M$24,'Input Parameters'!$J$24,'Input Parameters'!$K$24)</f>
        <v>0.61897289133539934</v>
      </c>
      <c r="K3179" s="156">
        <f ca="1">('Input Parameters'!$E$25/'Input Parameters'!$E$31)^$J3179</f>
        <v>1.1793207163612662E-2</v>
      </c>
      <c r="L3179" s="66">
        <f ca="1">$H3179*$C3179*'Input Parameters'!$E$23*K3179</f>
        <v>5.7345281812143716</v>
      </c>
      <c r="M3179" s="23">
        <f t="shared" ca="1" si="421"/>
        <v>0.10373988747223417</v>
      </c>
      <c r="N3179" s="15">
        <f ca="1">_xlfn.NORM.INV(M3179,'Input Parameters'!$E$26,'Input Parameters'!$F$26)</f>
        <v>7.528959842152811E-3</v>
      </c>
      <c r="O3179" s="8">
        <f t="shared" ca="1" si="422"/>
        <v>0.22875307705773074</v>
      </c>
      <c r="P3179" s="29">
        <f ca="1">_xlfn.LOGNORM.INV(O3179,'Input Parameters'!$H$27,'Input Parameters'!$I$27)</f>
        <v>1.0248214929545871</v>
      </c>
      <c r="Q3179" s="10"/>
      <c r="R3179" s="15">
        <f>'Input Parameters'!$E$28</f>
        <v>12.7</v>
      </c>
      <c r="S3179" s="10">
        <f t="shared" ca="1" si="423"/>
        <v>0.10910078529826017</v>
      </c>
      <c r="T3179" s="25">
        <f ca="1">_xlfn.LOGNORM.INV(S3179,'Input Parameters'!$H$29,'Input Parameters'!$I$29)</f>
        <v>50.713252710041843</v>
      </c>
      <c r="U3179" s="10">
        <f t="shared" ca="1" si="424"/>
        <v>0.34983929444439565</v>
      </c>
      <c r="V3179" s="29">
        <f ca="1">IF('Input Parameters'!$D$30="Beta",_xlfn.BETA.INV(U3179,'Input Parameters'!$L$30,'Input Parameters'!$M$30,'Input Parameters'!$J$30,'Input Parameters'!$K$30),IF('Input Parameters'!$D$30="LogNorm",_xlfn.LOGNORM.INV(U3179,'Input Parameters'!$H$30,'Input Parameters'!$I$30)))</f>
        <v>0.85820370499347154</v>
      </c>
      <c r="W3179" s="2">
        <f ca="1">N3179+(P3179-N3179)*(1-ERF((T3179-R3179)/(2*SQRT(L3179*'Input Parameters'!$E$31))))</f>
        <v>0.2737203962740703</v>
      </c>
      <c r="X3179">
        <f t="shared" ca="1" si="425"/>
        <v>1</v>
      </c>
      <c r="Y3179" s="7"/>
    </row>
    <row r="3180" spans="1:25" ht="15" customHeight="1" x14ac:dyDescent="0.3">
      <c r="A3180" s="130">
        <v>3173</v>
      </c>
      <c r="B3180" s="10">
        <f t="shared" ca="1" si="417"/>
        <v>0.14177655761482399</v>
      </c>
      <c r="C3180" s="57">
        <f ca="1">_xlfn.NORM.INV(B3180,'Input Parameters'!$E$19,'Input Parameters'!$F$19)</f>
        <v>476.68459161178043</v>
      </c>
      <c r="D3180" s="10">
        <f t="shared" ca="1" si="418"/>
        <v>0.55977049499485776</v>
      </c>
      <c r="E3180" s="59">
        <f ca="1">IF(_xlfn.NORM.INV(D3180,'Input Parameters'!$E$20,'Input Parameters'!$F$20)&lt;3500,3500,IF(_xlfn.NORM.INV(D3180,'Input Parameters'!$E$20,'Input Parameters'!$F$20)&gt;5500,5500,_xlfn.NORM.INV(D3180,'Input Parameters'!$E$20,'Input Parameters'!$F$20)))</f>
        <v>4905.2711547577828</v>
      </c>
      <c r="F3180" s="10">
        <f t="shared" ca="1" si="419"/>
        <v>0.95357479170288495</v>
      </c>
      <c r="G3180" s="61">
        <f ca="1">_xlfn.NORM.INV(F3180,'Input Parameters'!$E$21,'Input Parameters'!$F$21)</f>
        <v>298.05912049568195</v>
      </c>
      <c r="H3180" s="54">
        <f ca="1">EXP(E3180*(1/'Input Parameters'!$E$22-1/G3180))</f>
        <v>1.3286498982428356</v>
      </c>
      <c r="I3180" s="10">
        <f t="shared" ca="1" si="420"/>
        <v>0.46000595094574082</v>
      </c>
      <c r="J3180" s="29">
        <f ca="1">_xlfn.BETA.INV(I3180,'Input Parameters'!$L$24,'Input Parameters'!$M$24,'Input Parameters'!$J$24,'Input Parameters'!$K$24)</f>
        <v>0.59091087649187368</v>
      </c>
      <c r="K3180" s="156">
        <f ca="1">('Input Parameters'!$E$25/'Input Parameters'!$E$31)^$J3180</f>
        <v>1.44230540833461E-2</v>
      </c>
      <c r="L3180" s="66">
        <f ca="1">$H3180*$C3180*'Input Parameters'!$E$23*K3180</f>
        <v>9.1347970846070812</v>
      </c>
      <c r="M3180" s="23">
        <f t="shared" ca="1" si="421"/>
        <v>0.86292085423320719</v>
      </c>
      <c r="N3180" s="15">
        <f ca="1">_xlfn.NORM.INV(M3180,'Input Parameters'!$E$26,'Input Parameters'!$F$26)</f>
        <v>5.6964267495346839E-2</v>
      </c>
      <c r="O3180" s="8">
        <f t="shared" ca="1" si="422"/>
        <v>0.14609949383516418</v>
      </c>
      <c r="P3180" s="29">
        <f ca="1">_xlfn.LOGNORM.INV(O3180,'Input Parameters'!$H$27,'Input Parameters'!$I$27)</f>
        <v>0.89334366207675753</v>
      </c>
      <c r="Q3180" s="10"/>
      <c r="R3180" s="15">
        <f>'Input Parameters'!$E$28</f>
        <v>12.7</v>
      </c>
      <c r="S3180" s="10">
        <f t="shared" ca="1" si="423"/>
        <v>0.81846101073597488</v>
      </c>
      <c r="T3180" s="25">
        <f ca="1">_xlfn.LOGNORM.INV(S3180,'Input Parameters'!$H$29,'Input Parameters'!$I$29)</f>
        <v>64.49233213471156</v>
      </c>
      <c r="U3180" s="10">
        <f t="shared" ca="1" si="424"/>
        <v>0.83416218427999878</v>
      </c>
      <c r="V3180" s="29">
        <f ca="1">IF('Input Parameters'!$D$30="Beta",_xlfn.BETA.INV(U3180,'Input Parameters'!$L$30,'Input Parameters'!$M$30,'Input Parameters'!$J$30,'Input Parameters'!$K$30),IF('Input Parameters'!$D$30="LogNorm",_xlfn.LOGNORM.INV(U3180,'Input Parameters'!$H$30,'Input Parameters'!$I$30)))</f>
        <v>1.4652349446156134</v>
      </c>
      <c r="W3180" s="2">
        <f ca="1">N3180+(P3180-N3180)*(1-ERF((T3180-R3180)/(2*SQRT(L3180*'Input Parameters'!$E$31))))</f>
        <v>0.24566896091633536</v>
      </c>
      <c r="X3180">
        <f t="shared" ca="1" si="425"/>
        <v>1</v>
      </c>
      <c r="Y3180" s="7"/>
    </row>
    <row r="3181" spans="1:25" ht="15" customHeight="1" x14ac:dyDescent="0.3">
      <c r="A3181" s="130">
        <v>3174</v>
      </c>
      <c r="B3181" s="10">
        <f t="shared" ca="1" si="417"/>
        <v>0.51933420557032917</v>
      </c>
      <c r="C3181" s="57">
        <f ca="1">_xlfn.NORM.INV(B3181,'Input Parameters'!$E$19,'Input Parameters'!$F$19)</f>
        <v>571.39678420227301</v>
      </c>
      <c r="D3181" s="10">
        <f t="shared" ca="1" si="418"/>
        <v>0.7246472310637313</v>
      </c>
      <c r="E3181" s="59">
        <f ca="1">IF(_xlfn.NORM.INV(D3181,'Input Parameters'!$E$20,'Input Parameters'!$F$20)&lt;3500,3500,IF(_xlfn.NORM.INV(D3181,'Input Parameters'!$E$20,'Input Parameters'!$F$20)&gt;5500,5500,_xlfn.NORM.INV(D3181,'Input Parameters'!$E$20,'Input Parameters'!$F$20)))</f>
        <v>5217.6922587491563</v>
      </c>
      <c r="F3181" s="10">
        <f t="shared" ca="1" si="419"/>
        <v>0.82776350981597446</v>
      </c>
      <c r="G3181" s="61">
        <f ca="1">_xlfn.NORM.INV(F3181,'Input Parameters'!$E$21,'Input Parameters'!$F$21)</f>
        <v>292.2805624926774</v>
      </c>
      <c r="H3181" s="54">
        <f ca="1">EXP(E3181*(1/'Input Parameters'!$E$22-1/G3181))</f>
        <v>0.95711351299197767</v>
      </c>
      <c r="I3181" s="10">
        <f t="shared" ca="1" si="420"/>
        <v>0.47692223280903034</v>
      </c>
      <c r="J3181" s="29">
        <f ca="1">_xlfn.BETA.INV(I3181,'Input Parameters'!$L$24,'Input Parameters'!$M$24,'Input Parameters'!$J$24,'Input Parameters'!$K$24)</f>
        <v>0.59781286216158935</v>
      </c>
      <c r="K3181" s="156">
        <f ca="1">('Input Parameters'!$E$25/'Input Parameters'!$E$31)^$J3181</f>
        <v>1.3726334044085901E-2</v>
      </c>
      <c r="L3181" s="66">
        <f ca="1">$H3181*$C3181*'Input Parameters'!$E$23*K3181</f>
        <v>7.5068165601986658</v>
      </c>
      <c r="M3181" s="23">
        <f t="shared" ca="1" si="421"/>
        <v>0.58557454839151135</v>
      </c>
      <c r="N3181" s="15">
        <f ca="1">_xlfn.NORM.INV(M3181,'Input Parameters'!$E$26,'Input Parameters'!$F$26)</f>
        <v>3.853968676584979E-2</v>
      </c>
      <c r="O3181" s="8">
        <f t="shared" ca="1" si="422"/>
        <v>0.40157130454852719</v>
      </c>
      <c r="P3181" s="29">
        <f ca="1">_xlfn.LOGNORM.INV(O3181,'Input Parameters'!$H$27,'Input Parameters'!$I$27)</f>
        <v>1.274975271907163</v>
      </c>
      <c r="Q3181" s="10"/>
      <c r="R3181" s="15">
        <f>'Input Parameters'!$E$28</f>
        <v>12.7</v>
      </c>
      <c r="S3181" s="10">
        <f t="shared" ca="1" si="423"/>
        <v>0.3185247162101642</v>
      </c>
      <c r="T3181" s="25">
        <f ca="1">_xlfn.LOGNORM.INV(S3181,'Input Parameters'!$H$29,'Input Parameters'!$I$29)</f>
        <v>55.227353983014993</v>
      </c>
      <c r="U3181" s="10">
        <f t="shared" ca="1" si="424"/>
        <v>0.93479843306984556</v>
      </c>
      <c r="V3181" s="29">
        <f ca="1">IF('Input Parameters'!$D$30="Beta",_xlfn.BETA.INV(U3181,'Input Parameters'!$L$30,'Input Parameters'!$M$30,'Input Parameters'!$J$30,'Input Parameters'!$K$30),IF('Input Parameters'!$D$30="LogNorm",_xlfn.LOGNORM.INV(U3181,'Input Parameters'!$H$30,'Input Parameters'!$I$30)))</f>
        <v>1.8142282647051762</v>
      </c>
      <c r="W3181" s="2">
        <f ca="1">N3181+(P3181-N3181)*(1-ERF((T3181-R3181)/(2*SQRT(L3181*'Input Parameters'!$E$31))))</f>
        <v>0.37534445352394996</v>
      </c>
      <c r="X3181">
        <f t="shared" ca="1" si="425"/>
        <v>1</v>
      </c>
      <c r="Y3181" s="7"/>
    </row>
    <row r="3182" spans="1:25" ht="15" customHeight="1" x14ac:dyDescent="0.3">
      <c r="A3182" s="130">
        <v>3175</v>
      </c>
      <c r="B3182" s="10">
        <f t="shared" ca="1" si="417"/>
        <v>0.46928655925298657</v>
      </c>
      <c r="C3182" s="57">
        <f ca="1">_xlfn.NORM.INV(B3182,'Input Parameters'!$E$19,'Input Parameters'!$F$19)</f>
        <v>560.78814371494263</v>
      </c>
      <c r="D3182" s="10">
        <f t="shared" ca="1" si="418"/>
        <v>0.60469121960532912</v>
      </c>
      <c r="E3182" s="59">
        <f ca="1">IF(_xlfn.NORM.INV(D3182,'Input Parameters'!$E$20,'Input Parameters'!$F$20)&lt;3500,3500,IF(_xlfn.NORM.INV(D3182,'Input Parameters'!$E$20,'Input Parameters'!$F$20)&gt;5500,5500,_xlfn.NORM.INV(D3182,'Input Parameters'!$E$20,'Input Parameters'!$F$20)))</f>
        <v>4985.8561335083996</v>
      </c>
      <c r="F3182" s="10">
        <f t="shared" ca="1" si="419"/>
        <v>0.98571585987354471</v>
      </c>
      <c r="G3182" s="61">
        <f ca="1">_xlfn.NORM.INV(F3182,'Input Parameters'!$E$21,'Input Parameters'!$F$21)</f>
        <v>302.05862981853096</v>
      </c>
      <c r="H3182" s="54">
        <f ca="1">EXP(E3182*(1/'Input Parameters'!$E$22-1/G3182))</f>
        <v>1.6658257350972401</v>
      </c>
      <c r="I3182" s="10">
        <f t="shared" ca="1" si="420"/>
        <v>0.12155260204522589</v>
      </c>
      <c r="J3182" s="29">
        <f ca="1">_xlfn.BETA.INV(I3182,'Input Parameters'!$L$24,'Input Parameters'!$M$24,'Input Parameters'!$J$24,'Input Parameters'!$K$24)</f>
        <v>0.41552277069850391</v>
      </c>
      <c r="K3182" s="156">
        <f ca="1">('Input Parameters'!$E$25/'Input Parameters'!$E$31)^$J3182</f>
        <v>5.0753615255806003E-2</v>
      </c>
      <c r="L3182" s="66">
        <f ca="1">$H3182*$C3182*'Input Parameters'!$E$23*K3182</f>
        <v>47.41277486094711</v>
      </c>
      <c r="M3182" s="23">
        <f t="shared" ca="1" si="421"/>
        <v>0.56278346301315618</v>
      </c>
      <c r="N3182" s="15">
        <f ca="1">_xlfn.NORM.INV(M3182,'Input Parameters'!$E$26,'Input Parameters'!$F$26)</f>
        <v>3.7318632270070921E-2</v>
      </c>
      <c r="O3182" s="8">
        <f t="shared" ca="1" si="422"/>
        <v>0.14069671188509469</v>
      </c>
      <c r="P3182" s="29">
        <f ca="1">_xlfn.LOGNORM.INV(O3182,'Input Parameters'!$H$27,'Input Parameters'!$I$27)</f>
        <v>0.88395360238029563</v>
      </c>
      <c r="Q3182" s="10"/>
      <c r="R3182" s="15">
        <f>'Input Parameters'!$E$28</f>
        <v>12.7</v>
      </c>
      <c r="S3182" s="10">
        <f t="shared" ca="1" si="423"/>
        <v>0.80261976708296323</v>
      </c>
      <c r="T3182" s="25">
        <f ca="1">_xlfn.LOGNORM.INV(S3182,'Input Parameters'!$H$29,'Input Parameters'!$I$29)</f>
        <v>64.07013768171997</v>
      </c>
      <c r="U3182" s="10">
        <f t="shared" ca="1" si="424"/>
        <v>0.88433970995407707</v>
      </c>
      <c r="V3182" s="29">
        <f ca="1">IF('Input Parameters'!$D$30="Beta",_xlfn.BETA.INV(U3182,'Input Parameters'!$L$30,'Input Parameters'!$M$30,'Input Parameters'!$J$30,'Input Parameters'!$K$30),IF('Input Parameters'!$D$30="LogNorm",_xlfn.LOGNORM.INV(U3182,'Input Parameters'!$H$30,'Input Parameters'!$I$30)))</f>
        <v>1.6019543851917444</v>
      </c>
      <c r="W3182" s="2">
        <f ca="1">N3182+(P3182-N3182)*(1-ERF((T3182-R3182)/(2*SQRT(L3182*'Input Parameters'!$E$31))))</f>
        <v>0.54345805175370321</v>
      </c>
      <c r="X3182">
        <f t="shared" ca="1" si="425"/>
        <v>1</v>
      </c>
      <c r="Y3182" s="7"/>
    </row>
    <row r="3183" spans="1:25" ht="15" customHeight="1" x14ac:dyDescent="0.3">
      <c r="A3183" s="130">
        <v>3176</v>
      </c>
      <c r="B3183" s="10">
        <f t="shared" ca="1" si="417"/>
        <v>7.6840121870097478E-2</v>
      </c>
      <c r="C3183" s="57">
        <f ca="1">_xlfn.NORM.INV(B3183,'Input Parameters'!$E$19,'Input Parameters'!$F$19)</f>
        <v>446.74791071322528</v>
      </c>
      <c r="D3183" s="10">
        <f t="shared" ca="1" si="418"/>
        <v>0.9188143186327542</v>
      </c>
      <c r="E3183" s="59">
        <f ca="1">IF(_xlfn.NORM.INV(D3183,'Input Parameters'!$E$20,'Input Parameters'!$F$20)&lt;3500,3500,IF(_xlfn.NORM.INV(D3183,'Input Parameters'!$E$20,'Input Parameters'!$F$20)&gt;5500,5500,_xlfn.NORM.INV(D3183,'Input Parameters'!$E$20,'Input Parameters'!$F$20)))</f>
        <v>5500</v>
      </c>
      <c r="F3183" s="10">
        <f t="shared" ca="1" si="419"/>
        <v>0.73572060827021446</v>
      </c>
      <c r="G3183" s="61">
        <f ca="1">_xlfn.NORM.INV(F3183,'Input Parameters'!$E$21,'Input Parameters'!$F$21)</f>
        <v>289.80343154427004</v>
      </c>
      <c r="H3183" s="54">
        <f ca="1">EXP(E3183*(1/'Input Parameters'!$E$22-1/G3183))</f>
        <v>0.81297887594142282</v>
      </c>
      <c r="I3183" s="10">
        <f t="shared" ca="1" si="420"/>
        <v>0.89384789173527568</v>
      </c>
      <c r="J3183" s="29">
        <f ca="1">_xlfn.BETA.INV(I3183,'Input Parameters'!$L$24,'Input Parameters'!$M$24,'Input Parameters'!$J$24,'Input Parameters'!$K$24)</f>
        <v>0.78834108171087536</v>
      </c>
      <c r="K3183" s="156">
        <f ca="1">('Input Parameters'!$E$25/'Input Parameters'!$E$31)^$J3183</f>
        <v>3.499264853627997E-3</v>
      </c>
      <c r="L3183" s="66">
        <f ca="1">$H3183*$C3183*'Input Parameters'!$E$23*K3183</f>
        <v>1.2709211473095472</v>
      </c>
      <c r="M3183" s="23">
        <f t="shared" ca="1" si="421"/>
        <v>7.9854287091464693E-2</v>
      </c>
      <c r="N3183" s="15">
        <f ca="1">_xlfn.NORM.INV(M3183,'Input Parameters'!$E$26,'Input Parameters'!$F$26)</f>
        <v>4.4729002181733563E-3</v>
      </c>
      <c r="O3183" s="8">
        <f t="shared" ca="1" si="422"/>
        <v>0.33834155409526512</v>
      </c>
      <c r="P3183" s="29">
        <f ca="1">_xlfn.LOGNORM.INV(O3183,'Input Parameters'!$H$27,'Input Parameters'!$I$27)</f>
        <v>1.1837997273875436</v>
      </c>
      <c r="Q3183" s="10"/>
      <c r="R3183" s="15">
        <f>'Input Parameters'!$E$28</f>
        <v>12.7</v>
      </c>
      <c r="S3183" s="10">
        <f t="shared" ca="1" si="423"/>
        <v>5.5340540651469428E-2</v>
      </c>
      <c r="T3183" s="25">
        <f ca="1">_xlfn.LOGNORM.INV(S3183,'Input Parameters'!$H$29,'Input Parameters'!$I$29)</f>
        <v>48.683520467141591</v>
      </c>
      <c r="U3183" s="10">
        <f t="shared" ca="1" si="424"/>
        <v>8.7786993007875291E-2</v>
      </c>
      <c r="V3183" s="29">
        <f ca="1">IF('Input Parameters'!$D$30="Beta",_xlfn.BETA.INV(U3183,'Input Parameters'!$L$30,'Input Parameters'!$M$30,'Input Parameters'!$J$30,'Input Parameters'!$K$30),IF('Input Parameters'!$D$30="LogNorm",_xlfn.LOGNORM.INV(U3183,'Input Parameters'!$H$30,'Input Parameters'!$I$30)))</f>
        <v>0.58570556477078939</v>
      </c>
      <c r="W3183" s="2">
        <f ca="1">N3183+(P3183-N3183)*(1-ERF((T3183-R3183)/(2*SQRT(L3183*'Input Parameters'!$E$31))))</f>
        <v>3.2787113021397342E-2</v>
      </c>
      <c r="X3183">
        <f t="shared" ca="1" si="425"/>
        <v>1</v>
      </c>
      <c r="Y3183" s="7"/>
    </row>
    <row r="3184" spans="1:25" ht="15" customHeight="1" x14ac:dyDescent="0.3">
      <c r="A3184" s="130">
        <v>3177</v>
      </c>
      <c r="B3184" s="10">
        <f t="shared" ca="1" si="417"/>
        <v>0.91382781995387163</v>
      </c>
      <c r="C3184" s="57">
        <f ca="1">_xlfn.NORM.INV(B3184,'Input Parameters'!$E$19,'Input Parameters'!$F$19)</f>
        <v>682.61795610896104</v>
      </c>
      <c r="D3184" s="10">
        <f t="shared" ca="1" si="418"/>
        <v>0.13083254402202582</v>
      </c>
      <c r="E3184" s="59">
        <f ca="1">IF(_xlfn.NORM.INV(D3184,'Input Parameters'!$E$20,'Input Parameters'!$F$20)&lt;3500,3500,IF(_xlfn.NORM.INV(D3184,'Input Parameters'!$E$20,'Input Parameters'!$F$20)&gt;5500,5500,_xlfn.NORM.INV(D3184,'Input Parameters'!$E$20,'Input Parameters'!$F$20)))</f>
        <v>4014.2750058719289</v>
      </c>
      <c r="F3184" s="10">
        <f t="shared" ca="1" si="419"/>
        <v>0.50457280798057724</v>
      </c>
      <c r="G3184" s="61">
        <f ca="1">_xlfn.NORM.INV(F3184,'Input Parameters'!$E$21,'Input Parameters'!$F$21)</f>
        <v>284.94009588498182</v>
      </c>
      <c r="H3184" s="54">
        <f ca="1">EXP(E3184*(1/'Input Parameters'!$E$22-1/G3184))</f>
        <v>0.6787249236968097</v>
      </c>
      <c r="I3184" s="10">
        <f t="shared" ca="1" si="420"/>
        <v>7.2096065505755424E-2</v>
      </c>
      <c r="J3184" s="29">
        <f ca="1">_xlfn.BETA.INV(I3184,'Input Parameters'!$L$24,'Input Parameters'!$M$24,'Input Parameters'!$J$24,'Input Parameters'!$K$24)</f>
        <v>0.36906789060535322</v>
      </c>
      <c r="K3184" s="156">
        <f ca="1">('Input Parameters'!$E$25/'Input Parameters'!$E$31)^$J3184</f>
        <v>7.0826211522283633E-2</v>
      </c>
      <c r="L3184" s="66">
        <f ca="1">$H3184*$C3184*'Input Parameters'!$E$23*K3184</f>
        <v>32.814479324003898</v>
      </c>
      <c r="M3184" s="23">
        <f t="shared" ca="1" si="421"/>
        <v>0.49618280644829038</v>
      </c>
      <c r="N3184" s="15">
        <f ca="1">_xlfn.NORM.INV(M3184,'Input Parameters'!$E$26,'Input Parameters'!$F$26)</f>
        <v>3.3799062942898632E-2</v>
      </c>
      <c r="O3184" s="8">
        <f t="shared" ca="1" si="422"/>
        <v>1.1226937196327835E-2</v>
      </c>
      <c r="P3184" s="29">
        <f ca="1">_xlfn.LOGNORM.INV(O3184,'Input Parameters'!$H$27,'Input Parameters'!$I$27)</f>
        <v>0.51859303535810042</v>
      </c>
      <c r="Q3184" s="10"/>
      <c r="R3184" s="15">
        <f>'Input Parameters'!$E$28</f>
        <v>12.7</v>
      </c>
      <c r="S3184" s="10">
        <f t="shared" ca="1" si="423"/>
        <v>0.56111891808810965</v>
      </c>
      <c r="T3184" s="25">
        <f ca="1">_xlfn.LOGNORM.INV(S3184,'Input Parameters'!$H$29,'Input Parameters'!$I$29)</f>
        <v>59.246128217470144</v>
      </c>
      <c r="U3184" s="10">
        <f t="shared" ca="1" si="424"/>
        <v>0.84818142492261717</v>
      </c>
      <c r="V3184" s="29">
        <f ca="1">IF('Input Parameters'!$D$30="Beta",_xlfn.BETA.INV(U3184,'Input Parameters'!$L$30,'Input Parameters'!$M$30,'Input Parameters'!$J$30,'Input Parameters'!$K$30),IF('Input Parameters'!$D$30="LogNorm",_xlfn.LOGNORM.INV(U3184,'Input Parameters'!$H$30,'Input Parameters'!$I$30)))</f>
        <v>1.4990871562454267</v>
      </c>
      <c r="W3184" s="2">
        <f ca="1">N3184+(P3184-N3184)*(1-ERF((T3184-R3184)/(2*SQRT(L3184*'Input Parameters'!$E$31))))</f>
        <v>0.30799297689131849</v>
      </c>
      <c r="X3184">
        <f t="shared" ca="1" si="425"/>
        <v>1</v>
      </c>
      <c r="Y3184" s="7"/>
    </row>
    <row r="3185" spans="1:25" ht="15" customHeight="1" x14ac:dyDescent="0.3">
      <c r="A3185" s="130">
        <v>3178</v>
      </c>
      <c r="B3185" s="10">
        <f t="shared" ca="1" si="417"/>
        <v>0.32965942091998868</v>
      </c>
      <c r="C3185" s="57">
        <f ca="1">_xlfn.NORM.INV(B3185,'Input Parameters'!$E$19,'Input Parameters'!$F$19)</f>
        <v>530.0478538800561</v>
      </c>
      <c r="D3185" s="10">
        <f t="shared" ca="1" si="418"/>
        <v>0.24752735789455249</v>
      </c>
      <c r="E3185" s="59">
        <f ca="1">IF(_xlfn.NORM.INV(D3185,'Input Parameters'!$E$20,'Input Parameters'!$F$20)&lt;3500,3500,IF(_xlfn.NORM.INV(D3185,'Input Parameters'!$E$20,'Input Parameters'!$F$20)&gt;5500,5500,_xlfn.NORM.INV(D3185,'Input Parameters'!$E$20,'Input Parameters'!$F$20)))</f>
        <v>4322.3960264561247</v>
      </c>
      <c r="F3185" s="10">
        <f t="shared" ca="1" si="419"/>
        <v>0.9442394328938406</v>
      </c>
      <c r="G3185" s="61">
        <f ca="1">_xlfn.NORM.INV(F3185,'Input Parameters'!$E$21,'Input Parameters'!$F$21)</f>
        <v>297.35834983550359</v>
      </c>
      <c r="H3185" s="54">
        <f ca="1">EXP(E3185*(1/'Input Parameters'!$E$22-1/G3185))</f>
        <v>1.2413773187301895</v>
      </c>
      <c r="I3185" s="10">
        <f t="shared" ca="1" si="420"/>
        <v>0.86035939594672062</v>
      </c>
      <c r="J3185" s="29">
        <f ca="1">_xlfn.BETA.INV(I3185,'Input Parameters'!$L$24,'Input Parameters'!$M$24,'Input Parameters'!$J$24,'Input Parameters'!$K$24)</f>
        <v>0.7672407628677973</v>
      </c>
      <c r="K3185" s="156">
        <f ca="1">('Input Parameters'!$E$25/'Input Parameters'!$E$31)^$J3185</f>
        <v>4.0711155339979857E-3</v>
      </c>
      <c r="L3185" s="66">
        <f ca="1">$H3185*$C3185*'Input Parameters'!$E$23*K3185</f>
        <v>2.6787508009764167</v>
      </c>
      <c r="M3185" s="23">
        <f t="shared" ca="1" si="421"/>
        <v>0.35891694166450516</v>
      </c>
      <c r="N3185" s="15">
        <f ca="1">_xlfn.NORM.INV(M3185,'Input Parameters'!$E$26,'Input Parameters'!$F$26)</f>
        <v>2.6411539383536149E-2</v>
      </c>
      <c r="O3185" s="8">
        <f t="shared" ca="1" si="422"/>
        <v>0.92273882034957277</v>
      </c>
      <c r="P3185" s="29">
        <f ca="1">_xlfn.LOGNORM.INV(O3185,'Input Parameters'!$H$27,'Input Parameters'!$I$27)</f>
        <v>2.6726998170411864</v>
      </c>
      <c r="Q3185" s="10"/>
      <c r="R3185" s="15">
        <f>'Input Parameters'!$E$28</f>
        <v>12.7</v>
      </c>
      <c r="S3185" s="10">
        <f t="shared" ca="1" si="423"/>
        <v>0.2642265481497369</v>
      </c>
      <c r="T3185" s="25">
        <f ca="1">_xlfn.LOGNORM.INV(S3185,'Input Parameters'!$H$29,'Input Parameters'!$I$29)</f>
        <v>54.253009512920876</v>
      </c>
      <c r="U3185" s="10">
        <f t="shared" ca="1" si="424"/>
        <v>0.55222178298459434</v>
      </c>
      <c r="V3185" s="29">
        <f ca="1">IF('Input Parameters'!$D$30="Beta",_xlfn.BETA.INV(U3185,'Input Parameters'!$L$30,'Input Parameters'!$M$30,'Input Parameters'!$J$30,'Input Parameters'!$K$30),IF('Input Parameters'!$D$30="LogNorm",_xlfn.LOGNORM.INV(U3185,'Input Parameters'!$H$30,'Input Parameters'!$I$30)))</f>
        <v>1.0522967716855198</v>
      </c>
      <c r="W3185" s="2">
        <f ca="1">N3185+(P3185-N3185)*(1-ERF((T3185-R3185)/(2*SQRT(L3185*'Input Parameters'!$E$31))))</f>
        <v>0.21857507532915857</v>
      </c>
      <c r="X3185">
        <f t="shared" ca="1" si="425"/>
        <v>1</v>
      </c>
      <c r="Y3185" s="7"/>
    </row>
    <row r="3186" spans="1:25" ht="15" customHeight="1" x14ac:dyDescent="0.3">
      <c r="A3186" s="130">
        <v>3179</v>
      </c>
      <c r="B3186" s="10">
        <f t="shared" ca="1" si="417"/>
        <v>0.19504603451070857</v>
      </c>
      <c r="C3186" s="57">
        <f ca="1">_xlfn.NORM.INV(B3186,'Input Parameters'!$E$19,'Input Parameters'!$F$19)</f>
        <v>494.67644048702044</v>
      </c>
      <c r="D3186" s="10">
        <f t="shared" ca="1" si="418"/>
        <v>4.278993984171342E-2</v>
      </c>
      <c r="E3186" s="59">
        <f ca="1">IF(_xlfn.NORM.INV(D3186,'Input Parameters'!$E$20,'Input Parameters'!$F$20)&lt;3500,3500,IF(_xlfn.NORM.INV(D3186,'Input Parameters'!$E$20,'Input Parameters'!$F$20)&gt;5500,5500,_xlfn.NORM.INV(D3186,'Input Parameters'!$E$20,'Input Parameters'!$F$20)))</f>
        <v>3596.567379165991</v>
      </c>
      <c r="F3186" s="10">
        <f t="shared" ca="1" si="419"/>
        <v>0.5365811703320823</v>
      </c>
      <c r="G3186" s="61">
        <f ca="1">_xlfn.NORM.INV(F3186,'Input Parameters'!$E$21,'Input Parameters'!$F$21)</f>
        <v>285.57173877718162</v>
      </c>
      <c r="H3186" s="54">
        <f ca="1">EXP(E3186*(1/'Input Parameters'!$E$22-1/G3186))</f>
        <v>0.72666093642960916</v>
      </c>
      <c r="I3186" s="10">
        <f t="shared" ca="1" si="420"/>
        <v>0.7072928090038425</v>
      </c>
      <c r="J3186" s="29">
        <f ca="1">_xlfn.BETA.INV(I3186,'Input Parameters'!$L$24,'Input Parameters'!$M$24,'Input Parameters'!$J$24,'Input Parameters'!$K$24)</f>
        <v>0.69201149805412721</v>
      </c>
      <c r="K3186" s="156">
        <f ca="1">('Input Parameters'!$E$25/'Input Parameters'!$E$31)^$J3186</f>
        <v>6.983692374884996E-3</v>
      </c>
      <c r="L3186" s="66">
        <f ca="1">$H3186*$C3186*'Input Parameters'!$E$23*K3186</f>
        <v>2.5103723460370868</v>
      </c>
      <c r="M3186" s="23">
        <f t="shared" ca="1" si="421"/>
        <v>0.82135684718892643</v>
      </c>
      <c r="N3186" s="15">
        <f ca="1">_xlfn.NORM.INV(M3186,'Input Parameters'!$E$26,'Input Parameters'!$F$26)</f>
        <v>5.3331514272579553E-2</v>
      </c>
      <c r="O3186" s="8">
        <f t="shared" ca="1" si="422"/>
        <v>0.39544628777078938</v>
      </c>
      <c r="P3186" s="29">
        <f ca="1">_xlfn.LOGNORM.INV(O3186,'Input Parameters'!$H$27,'Input Parameters'!$I$27)</f>
        <v>1.2660551252131655</v>
      </c>
      <c r="Q3186" s="10"/>
      <c r="R3186" s="15">
        <f>'Input Parameters'!$E$28</f>
        <v>12.7</v>
      </c>
      <c r="S3186" s="10">
        <f t="shared" ca="1" si="423"/>
        <v>0.64843238644987911</v>
      </c>
      <c r="T3186" s="25">
        <f ca="1">_xlfn.LOGNORM.INV(S3186,'Input Parameters'!$H$29,'Input Parameters'!$I$29)</f>
        <v>60.77742707461239</v>
      </c>
      <c r="U3186" s="10">
        <f t="shared" ca="1" si="424"/>
        <v>3.0659670762277269E-2</v>
      </c>
      <c r="V3186" s="29">
        <f ca="1">IF('Input Parameters'!$D$30="Beta",_xlfn.BETA.INV(U3186,'Input Parameters'!$L$30,'Input Parameters'!$M$30,'Input Parameters'!$J$30,'Input Parameters'!$K$30),IF('Input Parameters'!$D$30="LogNorm",_xlfn.LOGNORM.INV(U3186,'Input Parameters'!$H$30,'Input Parameters'!$I$30)))</f>
        <v>0.47774066668222021</v>
      </c>
      <c r="W3186" s="2">
        <f ca="1">N3186+(P3186-N3186)*(1-ERF((T3186-R3186)/(2*SQRT(L3186*'Input Parameters'!$E$31))))</f>
        <v>9.2019333405578024E-2</v>
      </c>
      <c r="X3186">
        <f t="shared" ca="1" si="425"/>
        <v>1</v>
      </c>
      <c r="Y3186" s="7"/>
    </row>
    <row r="3187" spans="1:25" ht="15" customHeight="1" x14ac:dyDescent="0.3">
      <c r="A3187" s="130">
        <v>3180</v>
      </c>
      <c r="B3187" s="10">
        <f t="shared" ca="1" si="417"/>
        <v>0.4408878358008953</v>
      </c>
      <c r="C3187" s="57">
        <f ca="1">_xlfn.NORM.INV(B3187,'Input Parameters'!$E$19,'Input Parameters'!$F$19)</f>
        <v>554.73327699616925</v>
      </c>
      <c r="D3187" s="10">
        <f t="shared" ca="1" si="418"/>
        <v>0.67230156315787271</v>
      </c>
      <c r="E3187" s="59">
        <f ca="1">IF(_xlfn.NORM.INV(D3187,'Input Parameters'!$E$20,'Input Parameters'!$F$20)&lt;3500,3500,IF(_xlfn.NORM.INV(D3187,'Input Parameters'!$E$20,'Input Parameters'!$F$20)&gt;5500,5500,_xlfn.NORM.INV(D3187,'Input Parameters'!$E$20,'Input Parameters'!$F$20)))</f>
        <v>5112.3941853527158</v>
      </c>
      <c r="F3187" s="10">
        <f t="shared" ca="1" si="419"/>
        <v>0.56568308038014858</v>
      </c>
      <c r="G3187" s="61">
        <f ca="1">_xlfn.NORM.INV(F3187,'Input Parameters'!$E$21,'Input Parameters'!$F$21)</f>
        <v>286.14999720658676</v>
      </c>
      <c r="H3187" s="54">
        <f ca="1">EXP(E3187*(1/'Input Parameters'!$E$22-1/G3187))</f>
        <v>0.65856658252357814</v>
      </c>
      <c r="I3187" s="10">
        <f t="shared" ca="1" si="420"/>
        <v>0.28206231008346705</v>
      </c>
      <c r="J3187" s="29">
        <f ca="1">_xlfn.BETA.INV(I3187,'Input Parameters'!$L$24,'Input Parameters'!$M$24,'Input Parameters'!$J$24,'Input Parameters'!$K$24)</f>
        <v>0.51248687668586024</v>
      </c>
      <c r="K3187" s="156">
        <f ca="1">('Input Parameters'!$E$25/'Input Parameters'!$E$31)^$J3187</f>
        <v>2.5315230480914351E-2</v>
      </c>
      <c r="L3187" s="66">
        <f ca="1">$H3187*$C3187*'Input Parameters'!$E$23*K3187</f>
        <v>9.2483827339120133</v>
      </c>
      <c r="M3187" s="23">
        <f t="shared" ca="1" si="421"/>
        <v>0.45938153025170969</v>
      </c>
      <c r="N3187" s="15">
        <f ca="1">_xlfn.NORM.INV(M3187,'Input Parameters'!$E$26,'Input Parameters'!$F$26)</f>
        <v>3.1858168938107959E-2</v>
      </c>
      <c r="O3187" s="8">
        <f t="shared" ca="1" si="422"/>
        <v>0.81984278526885734</v>
      </c>
      <c r="P3187" s="29">
        <f ca="1">_xlfn.LOGNORM.INV(O3187,'Input Parameters'!$H$27,'Input Parameters'!$I$27)</f>
        <v>2.1338213608806273</v>
      </c>
      <c r="Q3187" s="10"/>
      <c r="R3187" s="15">
        <f>'Input Parameters'!$E$28</f>
        <v>12.7</v>
      </c>
      <c r="S3187" s="10">
        <f t="shared" ca="1" si="423"/>
        <v>0.59388056634763065</v>
      </c>
      <c r="T3187" s="25">
        <f ca="1">_xlfn.LOGNORM.INV(S3187,'Input Parameters'!$H$29,'Input Parameters'!$I$29)</f>
        <v>59.805719570582866</v>
      </c>
      <c r="U3187" s="10">
        <f t="shared" ca="1" si="424"/>
        <v>0.62809792150054045</v>
      </c>
      <c r="V3187" s="29">
        <f ca="1">IF('Input Parameters'!$D$30="Beta",_xlfn.BETA.INV(U3187,'Input Parameters'!$L$30,'Input Parameters'!$M$30,'Input Parameters'!$J$30,'Input Parameters'!$K$30),IF('Input Parameters'!$D$30="LogNorm",_xlfn.LOGNORM.INV(U3187,'Input Parameters'!$H$30,'Input Parameters'!$I$30)))</f>
        <v>1.1366516291580027</v>
      </c>
      <c r="W3187" s="2">
        <f ca="1">N3187+(P3187-N3187)*(1-ERF((T3187-R3187)/(2*SQRT(L3187*'Input Parameters'!$E$31))))</f>
        <v>0.60652089641879814</v>
      </c>
      <c r="X3187">
        <f t="shared" ca="1" si="425"/>
        <v>1</v>
      </c>
      <c r="Y3187" s="7"/>
    </row>
    <row r="3188" spans="1:25" ht="15" customHeight="1" x14ac:dyDescent="0.3">
      <c r="A3188" s="130">
        <v>3181</v>
      </c>
      <c r="B3188" s="10">
        <f t="shared" ca="1" si="417"/>
        <v>0.4693928701520631</v>
      </c>
      <c r="C3188" s="57">
        <f ca="1">_xlfn.NORM.INV(B3188,'Input Parameters'!$E$19,'Input Parameters'!$F$19)</f>
        <v>560.81072816674828</v>
      </c>
      <c r="D3188" s="10">
        <f t="shared" ca="1" si="418"/>
        <v>0.9807261692627437</v>
      </c>
      <c r="E3188" s="59">
        <f ca="1">IF(_xlfn.NORM.INV(D3188,'Input Parameters'!$E$20,'Input Parameters'!$F$20)&lt;3500,3500,IF(_xlfn.NORM.INV(D3188,'Input Parameters'!$E$20,'Input Parameters'!$F$20)&gt;5500,5500,_xlfn.NORM.INV(D3188,'Input Parameters'!$E$20,'Input Parameters'!$F$20)))</f>
        <v>5500</v>
      </c>
      <c r="F3188" s="10">
        <f t="shared" ca="1" si="419"/>
        <v>0.91665301246110897</v>
      </c>
      <c r="G3188" s="61">
        <f ca="1">_xlfn.NORM.INV(F3188,'Input Parameters'!$E$21,'Input Parameters'!$F$21)</f>
        <v>295.71963386198814</v>
      </c>
      <c r="H3188" s="54">
        <f ca="1">EXP(E3188*(1/'Input Parameters'!$E$22-1/G3188))</f>
        <v>1.1884305947669578</v>
      </c>
      <c r="I3188" s="10">
        <f t="shared" ca="1" si="420"/>
        <v>0.24853455761281462</v>
      </c>
      <c r="J3188" s="29">
        <f ca="1">_xlfn.BETA.INV(I3188,'Input Parameters'!$L$24,'Input Parameters'!$M$24,'Input Parameters'!$J$24,'Input Parameters'!$K$24)</f>
        <v>0.4955231765770079</v>
      </c>
      <c r="K3188" s="156">
        <f ca="1">('Input Parameters'!$E$25/'Input Parameters'!$E$31)^$J3188</f>
        <v>2.8591118345846912E-2</v>
      </c>
      <c r="L3188" s="66">
        <f ca="1">$H3188*$C3188*'Input Parameters'!$E$23*K3188</f>
        <v>19.055540852731941</v>
      </c>
      <c r="M3188" s="23">
        <f t="shared" ca="1" si="421"/>
        <v>0.93094752215825616</v>
      </c>
      <c r="N3188" s="15">
        <f ca="1">_xlfn.NORM.INV(M3188,'Input Parameters'!$E$26,'Input Parameters'!$F$26)</f>
        <v>6.5140585925634514E-2</v>
      </c>
      <c r="O3188" s="8">
        <f t="shared" ca="1" si="422"/>
        <v>1.3125396354218499E-2</v>
      </c>
      <c r="P3188" s="29">
        <f ca="1">_xlfn.LOGNORM.INV(O3188,'Input Parameters'!$H$27,'Input Parameters'!$I$27)</f>
        <v>0.53257146209613371</v>
      </c>
      <c r="Q3188" s="10"/>
      <c r="R3188" s="15">
        <f>'Input Parameters'!$E$28</f>
        <v>12.7</v>
      </c>
      <c r="S3188" s="10">
        <f t="shared" ca="1" si="423"/>
        <v>0.37679568506371797</v>
      </c>
      <c r="T3188" s="25">
        <f ca="1">_xlfn.LOGNORM.INV(S3188,'Input Parameters'!$H$29,'Input Parameters'!$I$29)</f>
        <v>56.215282626770112</v>
      </c>
      <c r="U3188" s="10">
        <f t="shared" ca="1" si="424"/>
        <v>6.7357974090767048E-3</v>
      </c>
      <c r="V3188" s="29">
        <f ca="1">IF('Input Parameters'!$D$30="Beta",_xlfn.BETA.INV(U3188,'Input Parameters'!$L$30,'Input Parameters'!$M$30,'Input Parameters'!$J$30,'Input Parameters'!$K$30),IF('Input Parameters'!$D$30="LogNorm",_xlfn.LOGNORM.INV(U3188,'Input Parameters'!$H$30,'Input Parameters'!$I$30)))</f>
        <v>0.37710100969151333</v>
      </c>
      <c r="W3188" s="2">
        <f ca="1">N3188+(P3188-N3188)*(1-ERF((T3188-R3188)/(2*SQRT(L3188*'Input Parameters'!$E$31))))</f>
        <v>0.28992058030934781</v>
      </c>
      <c r="X3188">
        <f t="shared" ca="1" si="425"/>
        <v>1</v>
      </c>
      <c r="Y3188" s="7"/>
    </row>
    <row r="3189" spans="1:25" ht="15" customHeight="1" x14ac:dyDescent="0.3">
      <c r="A3189" s="130">
        <v>3182</v>
      </c>
      <c r="B3189" s="10">
        <f t="shared" ca="1" si="417"/>
        <v>0.86630442803126806</v>
      </c>
      <c r="C3189" s="57">
        <f ca="1">_xlfn.NORM.INV(B3189,'Input Parameters'!$E$19,'Input Parameters'!$F$19)</f>
        <v>661.0181470122676</v>
      </c>
      <c r="D3189" s="10">
        <f t="shared" ca="1" si="418"/>
        <v>0.23861757671036676</v>
      </c>
      <c r="E3189" s="59">
        <f ca="1">IF(_xlfn.NORM.INV(D3189,'Input Parameters'!$E$20,'Input Parameters'!$F$20)&lt;3500,3500,IF(_xlfn.NORM.INV(D3189,'Input Parameters'!$E$20,'Input Parameters'!$F$20)&gt;5500,5500,_xlfn.NORM.INV(D3189,'Input Parameters'!$E$20,'Input Parameters'!$F$20)))</f>
        <v>4302.470464053953</v>
      </c>
      <c r="F3189" s="10">
        <f t="shared" ca="1" si="419"/>
        <v>0.30429068140490456</v>
      </c>
      <c r="G3189" s="61">
        <f ca="1">_xlfn.NORM.INV(F3189,'Input Parameters'!$E$21,'Input Parameters'!$F$21)</f>
        <v>280.8248977991322</v>
      </c>
      <c r="H3189" s="54">
        <f ca="1">EXP(E3189*(1/'Input Parameters'!$E$22-1/G3189))</f>
        <v>0.52907225502306143</v>
      </c>
      <c r="I3189" s="10">
        <f t="shared" ca="1" si="420"/>
        <v>0.71826160134819239</v>
      </c>
      <c r="J3189" s="29">
        <f ca="1">_xlfn.BETA.INV(I3189,'Input Parameters'!$L$24,'Input Parameters'!$M$24,'Input Parameters'!$J$24,'Input Parameters'!$K$24)</f>
        <v>0.69678780356981473</v>
      </c>
      <c r="K3189" s="156">
        <f ca="1">('Input Parameters'!$E$25/'Input Parameters'!$E$31)^$J3189</f>
        <v>6.7484625925135445E-3</v>
      </c>
      <c r="L3189" s="66">
        <f ca="1">$H3189*$C3189*'Input Parameters'!$E$23*K3189</f>
        <v>2.360115269217272</v>
      </c>
      <c r="M3189" s="23">
        <f t="shared" ca="1" si="421"/>
        <v>0.42196303448428019</v>
      </c>
      <c r="N3189" s="15">
        <f ca="1">_xlfn.NORM.INV(M3189,'Input Parameters'!$E$26,'Input Parameters'!$F$26)</f>
        <v>2.9865644081435314E-2</v>
      </c>
      <c r="O3189" s="8">
        <f t="shared" ca="1" si="422"/>
        <v>0.69923265041137317</v>
      </c>
      <c r="P3189" s="29">
        <f ca="1">_xlfn.LOGNORM.INV(O3189,'Input Parameters'!$H$27,'Input Parameters'!$I$27)</f>
        <v>1.7936212069383164</v>
      </c>
      <c r="Q3189" s="10"/>
      <c r="R3189" s="15">
        <f>'Input Parameters'!$E$28</f>
        <v>12.7</v>
      </c>
      <c r="S3189" s="10">
        <f t="shared" ca="1" si="423"/>
        <v>0.81941926845208102</v>
      </c>
      <c r="T3189" s="25">
        <f ca="1">_xlfn.LOGNORM.INV(S3189,'Input Parameters'!$H$29,'Input Parameters'!$I$29)</f>
        <v>64.518682883686253</v>
      </c>
      <c r="U3189" s="10">
        <f t="shared" ca="1" si="424"/>
        <v>0.20344821117871326</v>
      </c>
      <c r="V3189" s="29">
        <f ca="1">IF('Input Parameters'!$D$30="Beta",_xlfn.BETA.INV(U3189,'Input Parameters'!$L$30,'Input Parameters'!$M$30,'Input Parameters'!$J$30,'Input Parameters'!$K$30),IF('Input Parameters'!$D$30="LogNorm",_xlfn.LOGNORM.INV(U3189,'Input Parameters'!$H$30,'Input Parameters'!$I$30)))</f>
        <v>0.72047053872368372</v>
      </c>
      <c r="W3189" s="2">
        <f ca="1">N3189+(P3189-N3189)*(1-ERF((T3189-R3189)/(2*SQRT(L3189*'Input Parameters'!$E$31))))</f>
        <v>5.9981673674812663E-2</v>
      </c>
      <c r="X3189">
        <f t="shared" ca="1" si="425"/>
        <v>1</v>
      </c>
      <c r="Y3189" s="7"/>
    </row>
    <row r="3190" spans="1:25" ht="15" customHeight="1" x14ac:dyDescent="0.3">
      <c r="A3190" s="130">
        <v>3183</v>
      </c>
      <c r="B3190" s="10">
        <f t="shared" ca="1" si="417"/>
        <v>0.57099251912935955</v>
      </c>
      <c r="C3190" s="57">
        <f ca="1">_xlfn.NORM.INV(B3190,'Input Parameters'!$E$19,'Input Parameters'!$F$19)</f>
        <v>582.41718570535977</v>
      </c>
      <c r="D3190" s="10">
        <f t="shared" ca="1" si="418"/>
        <v>0.77499733163671447</v>
      </c>
      <c r="E3190" s="59">
        <f ca="1">IF(_xlfn.NORM.INV(D3190,'Input Parameters'!$E$20,'Input Parameters'!$F$20)&lt;3500,3500,IF(_xlfn.NORM.INV(D3190,'Input Parameters'!$E$20,'Input Parameters'!$F$20)&gt;5500,5500,_xlfn.NORM.INV(D3190,'Input Parameters'!$E$20,'Input Parameters'!$F$20)))</f>
        <v>5328.7842904760655</v>
      </c>
      <c r="F3190" s="10">
        <f t="shared" ca="1" si="419"/>
        <v>0.51012099708298175</v>
      </c>
      <c r="G3190" s="61">
        <f ca="1">_xlfn.NORM.INV(F3190,'Input Parameters'!$E$21,'Input Parameters'!$F$21)</f>
        <v>285.04942627363175</v>
      </c>
      <c r="H3190" s="54">
        <f ca="1">EXP(E3190*(1/'Input Parameters'!$E$22-1/G3190))</f>
        <v>0.60213742533872427</v>
      </c>
      <c r="I3190" s="10">
        <f t="shared" ca="1" si="420"/>
        <v>0.18125594388773969</v>
      </c>
      <c r="J3190" s="29">
        <f ca="1">_xlfn.BETA.INV(I3190,'Input Parameters'!$L$24,'Input Parameters'!$M$24,'Input Parameters'!$J$24,'Input Parameters'!$K$24)</f>
        <v>0.45731683066227374</v>
      </c>
      <c r="K3190" s="156">
        <f ca="1">('Input Parameters'!$E$25/'Input Parameters'!$E$31)^$J3190</f>
        <v>3.7606284151523034E-2</v>
      </c>
      <c r="L3190" s="66">
        <f ca="1">$H3190*$C3190*'Input Parameters'!$E$23*K3190</f>
        <v>13.188342765408166</v>
      </c>
      <c r="M3190" s="23">
        <f t="shared" ca="1" si="421"/>
        <v>0.45989868136984868</v>
      </c>
      <c r="N3190" s="15">
        <f ca="1">_xlfn.NORM.INV(M3190,'Input Parameters'!$E$26,'Input Parameters'!$F$26)</f>
        <v>3.1885531503067756E-2</v>
      </c>
      <c r="O3190" s="8">
        <f t="shared" ca="1" si="422"/>
        <v>0.16247275618454438</v>
      </c>
      <c r="P3190" s="29">
        <f ca="1">_xlfn.LOGNORM.INV(O3190,'Input Parameters'!$H$27,'Input Parameters'!$I$27)</f>
        <v>0.92102005437175261</v>
      </c>
      <c r="Q3190" s="10"/>
      <c r="R3190" s="15">
        <f>'Input Parameters'!$E$28</f>
        <v>12.7</v>
      </c>
      <c r="S3190" s="10">
        <f t="shared" ca="1" si="423"/>
        <v>7.057737277018894E-2</v>
      </c>
      <c r="T3190" s="25">
        <f ca="1">_xlfn.LOGNORM.INV(S3190,'Input Parameters'!$H$29,'Input Parameters'!$I$29)</f>
        <v>49.364002986505142</v>
      </c>
      <c r="U3190" s="10">
        <f t="shared" ca="1" si="424"/>
        <v>0.43351874263215728</v>
      </c>
      <c r="V3190" s="29">
        <f ca="1">IF('Input Parameters'!$D$30="Beta",_xlfn.BETA.INV(U3190,'Input Parameters'!$L$30,'Input Parameters'!$M$30,'Input Parameters'!$J$30,'Input Parameters'!$K$30),IF('Input Parameters'!$D$30="LogNorm",_xlfn.LOGNORM.INV(U3190,'Input Parameters'!$H$30,'Input Parameters'!$I$30)))</f>
        <v>0.9353676426985138</v>
      </c>
      <c r="W3190" s="2">
        <f ca="1">N3190+(P3190-N3190)*(1-ERF((T3190-R3190)/(2*SQRT(L3190*'Input Parameters'!$E$31))))</f>
        <v>0.45448828620623577</v>
      </c>
      <c r="X3190">
        <f t="shared" ca="1" si="425"/>
        <v>1</v>
      </c>
      <c r="Y3190" s="7"/>
    </row>
    <row r="3191" spans="1:25" ht="15" customHeight="1" x14ac:dyDescent="0.3">
      <c r="A3191" s="130">
        <v>3184</v>
      </c>
      <c r="B3191" s="10">
        <f t="shared" ca="1" si="417"/>
        <v>0.13222516204559409</v>
      </c>
      <c r="C3191" s="57">
        <f ca="1">_xlfn.NORM.INV(B3191,'Input Parameters'!$E$19,'Input Parameters'!$F$19)</f>
        <v>473.00356461553571</v>
      </c>
      <c r="D3191" s="10">
        <f t="shared" ca="1" si="418"/>
        <v>0.16847659878061427</v>
      </c>
      <c r="E3191" s="59">
        <f ca="1">IF(_xlfn.NORM.INV(D3191,'Input Parameters'!$E$20,'Input Parameters'!$F$20)&lt;3500,3500,IF(_xlfn.NORM.INV(D3191,'Input Parameters'!$E$20,'Input Parameters'!$F$20)&gt;5500,5500,_xlfn.NORM.INV(D3191,'Input Parameters'!$E$20,'Input Parameters'!$F$20)))</f>
        <v>4127.8580951394324</v>
      </c>
      <c r="F3191" s="10">
        <f t="shared" ca="1" si="419"/>
        <v>7.2577588510020163E-2</v>
      </c>
      <c r="G3191" s="61">
        <f ca="1">_xlfn.NORM.INV(F3191,'Input Parameters'!$E$21,'Input Parameters'!$F$21)</f>
        <v>273.39908459924487</v>
      </c>
      <c r="H3191" s="54">
        <f ca="1">EXP(E3191*(1/'Input Parameters'!$E$22-1/G3191))</f>
        <v>0.36420622078173448</v>
      </c>
      <c r="I3191" s="10">
        <f t="shared" ca="1" si="420"/>
        <v>0.9416447099195101</v>
      </c>
      <c r="J3191" s="29">
        <f ca="1">_xlfn.BETA.INV(I3191,'Input Parameters'!$L$24,'Input Parameters'!$M$24,'Input Parameters'!$J$24,'Input Parameters'!$K$24)</f>
        <v>0.82622421607769492</v>
      </c>
      <c r="K3191" s="156">
        <f ca="1">('Input Parameters'!$E$25/'Input Parameters'!$E$31)^$J3191</f>
        <v>2.6665791459523575E-3</v>
      </c>
      <c r="L3191" s="66">
        <f ca="1">$H3191*$C3191*'Input Parameters'!$E$23*K3191</f>
        <v>0.45937383122607045</v>
      </c>
      <c r="M3191" s="23">
        <f t="shared" ca="1" si="421"/>
        <v>0.71286128268617255</v>
      </c>
      <c r="N3191" s="15">
        <f ca="1">_xlfn.NORM.INV(M3191,'Input Parameters'!$E$26,'Input Parameters'!$F$26)</f>
        <v>4.579702514686735E-2</v>
      </c>
      <c r="O3191" s="8">
        <f t="shared" ca="1" si="422"/>
        <v>0.83765730813160877</v>
      </c>
      <c r="P3191" s="29">
        <f ca="1">_xlfn.LOGNORM.INV(O3191,'Input Parameters'!$H$27,'Input Parameters'!$I$27)</f>
        <v>2.2010432680170076</v>
      </c>
      <c r="Q3191" s="10"/>
      <c r="R3191" s="15">
        <f>'Input Parameters'!$E$28</f>
        <v>12.7</v>
      </c>
      <c r="S3191" s="10">
        <f t="shared" ca="1" si="423"/>
        <v>6.1902737641156724E-2</v>
      </c>
      <c r="T3191" s="25">
        <f ca="1">_xlfn.LOGNORM.INV(S3191,'Input Parameters'!$H$29,'Input Parameters'!$I$29)</f>
        <v>48.991365659478319</v>
      </c>
      <c r="U3191" s="10">
        <f t="shared" ca="1" si="424"/>
        <v>0.69951442635317373</v>
      </c>
      <c r="V3191" s="29">
        <f ca="1">IF('Input Parameters'!$D$30="Beta",_xlfn.BETA.INV(U3191,'Input Parameters'!$L$30,'Input Parameters'!$M$30,'Input Parameters'!$J$30,'Input Parameters'!$K$30),IF('Input Parameters'!$D$30="LogNorm",_xlfn.LOGNORM.INV(U3191,'Input Parameters'!$H$30,'Input Parameters'!$I$30)))</f>
        <v>1.2280792143714037</v>
      </c>
      <c r="W3191" s="2">
        <f ca="1">N3191+(P3191-N3191)*(1-ERF((T3191-R3191)/(2*SQRT(L3191*'Input Parameters'!$E$31))))</f>
        <v>4.6126691170332065E-2</v>
      </c>
      <c r="X3191">
        <f t="shared" ca="1" si="425"/>
        <v>1</v>
      </c>
      <c r="Y3191" s="7"/>
    </row>
    <row r="3192" spans="1:25" ht="15" customHeight="1" x14ac:dyDescent="0.3">
      <c r="A3192" s="130">
        <v>3185</v>
      </c>
      <c r="B3192" s="10">
        <f t="shared" ca="1" si="417"/>
        <v>0.6448082193560406</v>
      </c>
      <c r="C3192" s="57">
        <f ca="1">_xlfn.NORM.INV(B3192,'Input Parameters'!$E$19,'Input Parameters'!$F$19)</f>
        <v>598.67831480148516</v>
      </c>
      <c r="D3192" s="10">
        <f t="shared" ca="1" si="418"/>
        <v>0.20150178680926834</v>
      </c>
      <c r="E3192" s="59">
        <f ca="1">IF(_xlfn.NORM.INV(D3192,'Input Parameters'!$E$20,'Input Parameters'!$F$20)&lt;3500,3500,IF(_xlfn.NORM.INV(D3192,'Input Parameters'!$E$20,'Input Parameters'!$F$20)&gt;5500,5500,_xlfn.NORM.INV(D3192,'Input Parameters'!$E$20,'Input Parameters'!$F$20)))</f>
        <v>4214.6116812438404</v>
      </c>
      <c r="F3192" s="10">
        <f t="shared" ca="1" si="419"/>
        <v>0.54367980360585022</v>
      </c>
      <c r="G3192" s="61">
        <f ca="1">_xlfn.NORM.INV(F3192,'Input Parameters'!$E$21,'Input Parameters'!$F$21)</f>
        <v>285.71231045810259</v>
      </c>
      <c r="H3192" s="54">
        <f ca="1">EXP(E3192*(1/'Input Parameters'!$E$22-1/G3192))</f>
        <v>0.69287708882671162</v>
      </c>
      <c r="I3192" s="10">
        <f t="shared" ca="1" si="420"/>
        <v>0.52141235965421229</v>
      </c>
      <c r="J3192" s="29">
        <f ca="1">_xlfn.BETA.INV(I3192,'Input Parameters'!$L$24,'Input Parameters'!$M$24,'Input Parameters'!$J$24,'Input Parameters'!$K$24)</f>
        <v>0.61578862416161673</v>
      </c>
      <c r="K3192" s="156">
        <f ca="1">('Input Parameters'!$E$25/'Input Parameters'!$E$31)^$J3192</f>
        <v>1.206569369809038E-2</v>
      </c>
      <c r="L3192" s="66">
        <f ca="1">$H3192*$C3192*'Input Parameters'!$E$23*K3192</f>
        <v>5.0049762897970602</v>
      </c>
      <c r="M3192" s="23">
        <f t="shared" ca="1" si="421"/>
        <v>0.91612098793090269</v>
      </c>
      <c r="N3192" s="15">
        <f ca="1">_xlfn.NORM.INV(M3192,'Input Parameters'!$E$26,'Input Parameters'!$F$26)</f>
        <v>6.2968315608409237E-2</v>
      </c>
      <c r="O3192" s="8">
        <f t="shared" ca="1" si="422"/>
        <v>0.28041834347518213</v>
      </c>
      <c r="P3192" s="29">
        <f ca="1">_xlfn.LOGNORM.INV(O3192,'Input Parameters'!$H$27,'Input Parameters'!$I$27)</f>
        <v>1.10065564702688</v>
      </c>
      <c r="Q3192" s="10"/>
      <c r="R3192" s="15">
        <f>'Input Parameters'!$E$28</f>
        <v>12.7</v>
      </c>
      <c r="S3192" s="10">
        <f t="shared" ca="1" si="423"/>
        <v>0.51656060989182229</v>
      </c>
      <c r="T3192" s="25">
        <f ca="1">_xlfn.LOGNORM.INV(S3192,'Input Parameters'!$H$29,'Input Parameters'!$I$29)</f>
        <v>58.503934161547484</v>
      </c>
      <c r="U3192" s="10">
        <f t="shared" ca="1" si="424"/>
        <v>0.52562700318167155</v>
      </c>
      <c r="V3192" s="29">
        <f ca="1">IF('Input Parameters'!$D$30="Beta",_xlfn.BETA.INV(U3192,'Input Parameters'!$L$30,'Input Parameters'!$M$30,'Input Parameters'!$J$30,'Input Parameters'!$K$30),IF('Input Parameters'!$D$30="LogNorm",_xlfn.LOGNORM.INV(U3192,'Input Parameters'!$H$30,'Input Parameters'!$I$30)))</f>
        <v>1.0248599398815244</v>
      </c>
      <c r="W3192" s="2">
        <f ca="1">N3192+(P3192-N3192)*(1-ERF((T3192-R3192)/(2*SQRT(L3192*'Input Parameters'!$E$31))))</f>
        <v>0.21622780751130433</v>
      </c>
      <c r="X3192">
        <f t="shared" ca="1" si="425"/>
        <v>1</v>
      </c>
      <c r="Y3192" s="7"/>
    </row>
    <row r="3193" spans="1:25" ht="15" customHeight="1" x14ac:dyDescent="0.3">
      <c r="A3193" s="130">
        <v>3186</v>
      </c>
      <c r="B3193" s="10">
        <f t="shared" ca="1" si="417"/>
        <v>0.76194907306133342</v>
      </c>
      <c r="C3193" s="57">
        <f ca="1">_xlfn.NORM.INV(B3193,'Input Parameters'!$E$19,'Input Parameters'!$F$19)</f>
        <v>627.5135338699248</v>
      </c>
      <c r="D3193" s="10">
        <f t="shared" ca="1" si="418"/>
        <v>0.76527135301619065</v>
      </c>
      <c r="E3193" s="59">
        <f ca="1">IF(_xlfn.NORM.INV(D3193,'Input Parameters'!$E$20,'Input Parameters'!$F$20)&lt;3500,3500,IF(_xlfn.NORM.INV(D3193,'Input Parameters'!$E$20,'Input Parameters'!$F$20)&gt;5500,5500,_xlfn.NORM.INV(D3193,'Input Parameters'!$E$20,'Input Parameters'!$F$20)))</f>
        <v>5306.3536472412588</v>
      </c>
      <c r="F3193" s="10">
        <f t="shared" ca="1" si="419"/>
        <v>0.54189988163591618</v>
      </c>
      <c r="G3193" s="61">
        <f ca="1">_xlfn.NORM.INV(F3193,'Input Parameters'!$E$21,'Input Parameters'!$F$21)</f>
        <v>285.67703914911061</v>
      </c>
      <c r="H3193" s="54">
        <f ca="1">EXP(E3193*(1/'Input Parameters'!$E$22-1/G3193))</f>
        <v>0.62861442378106402</v>
      </c>
      <c r="I3193" s="10">
        <f t="shared" ca="1" si="420"/>
        <v>0.74704004750804376</v>
      </c>
      <c r="J3193" s="29">
        <f ca="1">_xlfn.BETA.INV(I3193,'Input Parameters'!$L$24,'Input Parameters'!$M$24,'Input Parameters'!$J$24,'Input Parameters'!$K$24)</f>
        <v>0.70961750188729134</v>
      </c>
      <c r="K3193" s="156">
        <f ca="1">('Input Parameters'!$E$25/'Input Parameters'!$E$31)^$J3193</f>
        <v>6.1550954157802923E-3</v>
      </c>
      <c r="L3193" s="66">
        <f ca="1">$H3193*$C3193*'Input Parameters'!$E$23*K3193</f>
        <v>2.4279639182155233</v>
      </c>
      <c r="M3193" s="23">
        <f t="shared" ca="1" si="421"/>
        <v>0.90805341269225659</v>
      </c>
      <c r="N3193" s="15">
        <f ca="1">_xlfn.NORM.INV(M3193,'Input Parameters'!$E$26,'Input Parameters'!$F$26)</f>
        <v>6.1906122879750135E-2</v>
      </c>
      <c r="O3193" s="8">
        <f t="shared" ca="1" si="422"/>
        <v>0.80304067376677002</v>
      </c>
      <c r="P3193" s="29">
        <f ca="1">_xlfn.LOGNORM.INV(O3193,'Input Parameters'!$H$27,'Input Parameters'!$I$27)</f>
        <v>2.0758725530929762</v>
      </c>
      <c r="Q3193" s="10"/>
      <c r="R3193" s="15">
        <f>'Input Parameters'!$E$28</f>
        <v>12.7</v>
      </c>
      <c r="S3193" s="10">
        <f t="shared" ca="1" si="423"/>
        <v>0.84432694913865491</v>
      </c>
      <c r="T3193" s="25">
        <f ca="1">_xlfn.LOGNORM.INV(S3193,'Input Parameters'!$H$29,'Input Parameters'!$I$29)</f>
        <v>65.241623561020589</v>
      </c>
      <c r="U3193" s="10">
        <f t="shared" ca="1" si="424"/>
        <v>0.46097121629032056</v>
      </c>
      <c r="V3193" s="29">
        <f ca="1">IF('Input Parameters'!$D$30="Beta",_xlfn.BETA.INV(U3193,'Input Parameters'!$L$30,'Input Parameters'!$M$30,'Input Parameters'!$J$30,'Input Parameters'!$K$30),IF('Input Parameters'!$D$30="LogNorm",_xlfn.LOGNORM.INV(U3193,'Input Parameters'!$H$30,'Input Parameters'!$I$30)))</f>
        <v>0.96133334321921426</v>
      </c>
      <c r="W3193" s="2">
        <f ca="1">N3193+(P3193-N3193)*(1-ERF((T3193-R3193)/(2*SQRT(L3193*'Input Parameters'!$E$31))))</f>
        <v>9.6365073772646623E-2</v>
      </c>
      <c r="X3193">
        <f t="shared" ca="1" si="425"/>
        <v>1</v>
      </c>
      <c r="Y3193" s="7"/>
    </row>
    <row r="3194" spans="1:25" ht="15" customHeight="1" x14ac:dyDescent="0.3">
      <c r="A3194" s="130">
        <v>3187</v>
      </c>
      <c r="B3194" s="10">
        <f t="shared" ca="1" si="417"/>
        <v>0.91750862664668653</v>
      </c>
      <c r="C3194" s="57">
        <f ca="1">_xlfn.NORM.INV(B3194,'Input Parameters'!$E$19,'Input Parameters'!$F$19)</f>
        <v>684.62883261517095</v>
      </c>
      <c r="D3194" s="10">
        <f t="shared" ca="1" si="418"/>
        <v>0.25138322362716836</v>
      </c>
      <c r="E3194" s="59">
        <f ca="1">IF(_xlfn.NORM.INV(D3194,'Input Parameters'!$E$20,'Input Parameters'!$F$20)&lt;3500,3500,IF(_xlfn.NORM.INV(D3194,'Input Parameters'!$E$20,'Input Parameters'!$F$20)&gt;5500,5500,_xlfn.NORM.INV(D3194,'Input Parameters'!$E$20,'Input Parameters'!$F$20)))</f>
        <v>4330.8996930113726</v>
      </c>
      <c r="F3194" s="10">
        <f t="shared" ca="1" si="419"/>
        <v>0.38740856465574136</v>
      </c>
      <c r="G3194" s="61">
        <f ca="1">_xlfn.NORM.INV(F3194,'Input Parameters'!$E$21,'Input Parameters'!$F$21)</f>
        <v>282.60141407282151</v>
      </c>
      <c r="H3194" s="54">
        <f ca="1">EXP(E3194*(1/'Input Parameters'!$E$22-1/G3194))</f>
        <v>0.58048621197311812</v>
      </c>
      <c r="I3194" s="10">
        <f t="shared" ca="1" si="420"/>
        <v>0.73926647075607266</v>
      </c>
      <c r="J3194" s="29">
        <f ca="1">_xlfn.BETA.INV(I3194,'Input Parameters'!$L$24,'Input Parameters'!$M$24,'Input Parameters'!$J$24,'Input Parameters'!$K$24)</f>
        <v>0.70610507362850361</v>
      </c>
      <c r="K3194" s="156">
        <f ca="1">('Input Parameters'!$E$25/'Input Parameters'!$E$31)^$J3194</f>
        <v>6.3121530671013436E-3</v>
      </c>
      <c r="L3194" s="66">
        <f ca="1">$H3194*$C3194*'Input Parameters'!$E$23*K3194</f>
        <v>2.508560707941383</v>
      </c>
      <c r="M3194" s="23">
        <f t="shared" ca="1" si="421"/>
        <v>0.91380581514974535</v>
      </c>
      <c r="N3194" s="15">
        <f ca="1">_xlfn.NORM.INV(M3194,'Input Parameters'!$E$26,'Input Parameters'!$F$26)</f>
        <v>6.2655961282838152E-2</v>
      </c>
      <c r="O3194" s="8">
        <f t="shared" ca="1" si="422"/>
        <v>0.57973391132973673</v>
      </c>
      <c r="P3194" s="29">
        <f ca="1">_xlfn.LOGNORM.INV(O3194,'Input Parameters'!$H$27,'Input Parameters'!$I$27)</f>
        <v>1.556174622387803</v>
      </c>
      <c r="Q3194" s="10"/>
      <c r="R3194" s="15">
        <f>'Input Parameters'!$E$28</f>
        <v>12.7</v>
      </c>
      <c r="S3194" s="10">
        <f t="shared" ca="1" si="423"/>
        <v>0.61351691793920882</v>
      </c>
      <c r="T3194" s="25">
        <f ca="1">_xlfn.LOGNORM.INV(S3194,'Input Parameters'!$H$29,'Input Parameters'!$I$29)</f>
        <v>60.148865091283021</v>
      </c>
      <c r="U3194" s="10">
        <f t="shared" ca="1" si="424"/>
        <v>6.5247175963154214E-2</v>
      </c>
      <c r="V3194" s="29">
        <f ca="1">IF('Input Parameters'!$D$30="Beta",_xlfn.BETA.INV(U3194,'Input Parameters'!$L$30,'Input Parameters'!$M$30,'Input Parameters'!$J$30,'Input Parameters'!$K$30),IF('Input Parameters'!$D$30="LogNorm",_xlfn.LOGNORM.INV(U3194,'Input Parameters'!$H$30,'Input Parameters'!$I$30)))</f>
        <v>0.5504026693319054</v>
      </c>
      <c r="W3194" s="2">
        <f ca="1">N3194+(P3194-N3194)*(1-ERF((T3194-R3194)/(2*SQRT(L3194*'Input Parameters'!$E$31))))</f>
        <v>0.11365231150063404</v>
      </c>
      <c r="X3194">
        <f t="shared" ca="1" si="425"/>
        <v>1</v>
      </c>
      <c r="Y3194" s="7"/>
    </row>
    <row r="3195" spans="1:25" ht="15" customHeight="1" x14ac:dyDescent="0.3">
      <c r="A3195" s="130">
        <v>3188</v>
      </c>
      <c r="B3195" s="10">
        <f t="shared" ca="1" si="417"/>
        <v>0.9387832850493838</v>
      </c>
      <c r="C3195" s="57">
        <f ca="1">_xlfn.NORM.INV(B3195,'Input Parameters'!$E$19,'Input Parameters'!$F$19)</f>
        <v>697.82205742003737</v>
      </c>
      <c r="D3195" s="10">
        <f t="shared" ca="1" si="418"/>
        <v>0.26044475586376525</v>
      </c>
      <c r="E3195" s="59">
        <f ca="1">IF(_xlfn.NORM.INV(D3195,'Input Parameters'!$E$20,'Input Parameters'!$F$20)&lt;3500,3500,IF(_xlfn.NORM.INV(D3195,'Input Parameters'!$E$20,'Input Parameters'!$F$20)&gt;5500,5500,_xlfn.NORM.INV(D3195,'Input Parameters'!$E$20,'Input Parameters'!$F$20)))</f>
        <v>4350.617603827106</v>
      </c>
      <c r="F3195" s="10">
        <f t="shared" ca="1" si="419"/>
        <v>5.9295700866311196E-2</v>
      </c>
      <c r="G3195" s="61">
        <f ca="1">_xlfn.NORM.INV(F3195,'Input Parameters'!$E$21,'Input Parameters'!$F$21)</f>
        <v>272.58279312823908</v>
      </c>
      <c r="H3195" s="54">
        <f ca="1">EXP(E3195*(1/'Input Parameters'!$E$22-1/G3195))</f>
        <v>0.32883616541272437</v>
      </c>
      <c r="I3195" s="10">
        <f t="shared" ca="1" si="420"/>
        <v>0.77192686470661587</v>
      </c>
      <c r="J3195" s="29">
        <f ca="1">_xlfn.BETA.INV(I3195,'Input Parameters'!$L$24,'Input Parameters'!$M$24,'Input Parameters'!$J$24,'Input Parameters'!$K$24)</f>
        <v>0.72113772910693319</v>
      </c>
      <c r="K3195" s="156">
        <f ca="1">('Input Parameters'!$E$25/'Input Parameters'!$E$31)^$J3195</f>
        <v>5.666883741026231E-3</v>
      </c>
      <c r="L3195" s="66">
        <f ca="1">$H3195*$C3195*'Input Parameters'!$E$23*K3195</f>
        <v>1.3003748790447238</v>
      </c>
      <c r="M3195" s="23">
        <f t="shared" ca="1" si="421"/>
        <v>0.82834234129794371</v>
      </c>
      <c r="N3195" s="15">
        <f ca="1">_xlfn.NORM.INV(M3195,'Input Parameters'!$E$26,'Input Parameters'!$F$26)</f>
        <v>5.3900334356647192E-2</v>
      </c>
      <c r="O3195" s="8">
        <f t="shared" ca="1" si="422"/>
        <v>0.69414380709576917</v>
      </c>
      <c r="P3195" s="29">
        <f ca="1">_xlfn.LOGNORM.INV(O3195,'Input Parameters'!$H$27,'Input Parameters'!$I$27)</f>
        <v>1.7821014480589485</v>
      </c>
      <c r="Q3195" s="10"/>
      <c r="R3195" s="15">
        <f>'Input Parameters'!$E$28</f>
        <v>12.7</v>
      </c>
      <c r="S3195" s="10">
        <f t="shared" ca="1" si="423"/>
        <v>0.46255075252159383</v>
      </c>
      <c r="T3195" s="25">
        <f ca="1">_xlfn.LOGNORM.INV(S3195,'Input Parameters'!$H$29,'Input Parameters'!$I$29)</f>
        <v>57.620435571739677</v>
      </c>
      <c r="U3195" s="10">
        <f t="shared" ca="1" si="424"/>
        <v>0.34973766110832749</v>
      </c>
      <c r="V3195" s="29">
        <f ca="1">IF('Input Parameters'!$D$30="Beta",_xlfn.BETA.INV(U3195,'Input Parameters'!$L$30,'Input Parameters'!$M$30,'Input Parameters'!$J$30,'Input Parameters'!$K$30),IF('Input Parameters'!$D$30="LogNorm",_xlfn.LOGNORM.INV(U3195,'Input Parameters'!$H$30,'Input Parameters'!$I$30)))</f>
        <v>0.85811082846129005</v>
      </c>
      <c r="W3195" s="2">
        <f ca="1">N3195+(P3195-N3195)*(1-ERF((T3195-R3195)/(2*SQRT(L3195*'Input Parameters'!$E$31))))</f>
        <v>6.3138297677824112E-2</v>
      </c>
      <c r="X3195">
        <f t="shared" ca="1" si="425"/>
        <v>1</v>
      </c>
      <c r="Y3195" s="7"/>
    </row>
    <row r="3196" spans="1:25" ht="15" customHeight="1" x14ac:dyDescent="0.3">
      <c r="A3196" s="130">
        <v>3189</v>
      </c>
      <c r="B3196" s="10">
        <f t="shared" ca="1" si="417"/>
        <v>0.48185974005580001</v>
      </c>
      <c r="C3196" s="57">
        <f ca="1">_xlfn.NORM.INV(B3196,'Input Parameters'!$E$19,'Input Parameters'!$F$19)</f>
        <v>563.45638490972169</v>
      </c>
      <c r="D3196" s="10">
        <f t="shared" ca="1" si="418"/>
        <v>0.7815279523862767</v>
      </c>
      <c r="E3196" s="59">
        <f ca="1">IF(_xlfn.NORM.INV(D3196,'Input Parameters'!$E$20,'Input Parameters'!$F$20)&lt;3500,3500,IF(_xlfn.NORM.INV(D3196,'Input Parameters'!$E$20,'Input Parameters'!$F$20)&gt;5500,5500,_xlfn.NORM.INV(D3196,'Input Parameters'!$E$20,'Input Parameters'!$F$20)))</f>
        <v>5344.1547411790607</v>
      </c>
      <c r="F3196" s="10">
        <f t="shared" ca="1" si="419"/>
        <v>0.40063995808965702</v>
      </c>
      <c r="G3196" s="61">
        <f ca="1">_xlfn.NORM.INV(F3196,'Input Parameters'!$E$21,'Input Parameters'!$F$21)</f>
        <v>282.87170876150111</v>
      </c>
      <c r="H3196" s="54">
        <f ca="1">EXP(E3196*(1/'Input Parameters'!$E$22-1/G3196))</f>
        <v>0.52044685505759669</v>
      </c>
      <c r="I3196" s="10">
        <f t="shared" ca="1" si="420"/>
        <v>0.75471128082950723</v>
      </c>
      <c r="J3196" s="29">
        <f ca="1">_xlfn.BETA.INV(I3196,'Input Parameters'!$L$24,'Input Parameters'!$M$24,'Input Parameters'!$J$24,'Input Parameters'!$K$24)</f>
        <v>0.713121685955589</v>
      </c>
      <c r="K3196" s="156">
        <f ca="1">('Input Parameters'!$E$25/'Input Parameters'!$E$31)^$J3196</f>
        <v>6.0023006056908572E-3</v>
      </c>
      <c r="L3196" s="66">
        <f ca="1">$H3196*$C3196*'Input Parameters'!$E$23*K3196</f>
        <v>1.7601692714866481</v>
      </c>
      <c r="M3196" s="23">
        <f t="shared" ca="1" si="421"/>
        <v>0.55757192335351058</v>
      </c>
      <c r="N3196" s="15">
        <f ca="1">_xlfn.NORM.INV(M3196,'Input Parameters'!$E$26,'Input Parameters'!$F$26)</f>
        <v>3.7041135891731462E-2</v>
      </c>
      <c r="O3196" s="8">
        <f t="shared" ca="1" si="422"/>
        <v>0.12779693532569825</v>
      </c>
      <c r="P3196" s="29">
        <f ca="1">_xlfn.LOGNORM.INV(O3196,'Input Parameters'!$H$27,'Input Parameters'!$I$27)</f>
        <v>0.86092272206342058</v>
      </c>
      <c r="Q3196" s="10"/>
      <c r="R3196" s="15">
        <f>'Input Parameters'!$E$28</f>
        <v>12.7</v>
      </c>
      <c r="S3196" s="10">
        <f t="shared" ca="1" si="423"/>
        <v>0.699785238300905</v>
      </c>
      <c r="T3196" s="25">
        <f ca="1">_xlfn.LOGNORM.INV(S3196,'Input Parameters'!$H$29,'Input Parameters'!$I$29)</f>
        <v>61.758947654110088</v>
      </c>
      <c r="U3196" s="10">
        <f t="shared" ca="1" si="424"/>
        <v>0.54457802592032567</v>
      </c>
      <c r="V3196" s="29">
        <f ca="1">IF('Input Parameters'!$D$30="Beta",_xlfn.BETA.INV(U3196,'Input Parameters'!$L$30,'Input Parameters'!$M$30,'Input Parameters'!$J$30,'Input Parameters'!$K$30),IF('Input Parameters'!$D$30="LogNorm",_xlfn.LOGNORM.INV(U3196,'Input Parameters'!$H$30,'Input Parameters'!$I$30)))</f>
        <v>1.044317208302032</v>
      </c>
      <c r="W3196" s="2">
        <f ca="1">N3196+(P3196-N3196)*(1-ERF((T3196-R3196)/(2*SQRT(L3196*'Input Parameters'!$E$31))))</f>
        <v>4.4398343451787795E-2</v>
      </c>
      <c r="X3196">
        <f t="shared" ca="1" si="425"/>
        <v>1</v>
      </c>
      <c r="Y3196" s="7"/>
    </row>
    <row r="3197" spans="1:25" ht="15" customHeight="1" x14ac:dyDescent="0.3">
      <c r="A3197" s="130">
        <v>3190</v>
      </c>
      <c r="B3197" s="10">
        <f t="shared" ca="1" si="417"/>
        <v>0.95172501801920251</v>
      </c>
      <c r="C3197" s="57">
        <f ca="1">_xlfn.NORM.INV(B3197,'Input Parameters'!$E$19,'Input Parameters'!$F$19)</f>
        <v>707.723329477363</v>
      </c>
      <c r="D3197" s="10">
        <f t="shared" ca="1" si="418"/>
        <v>0.16827495301430295</v>
      </c>
      <c r="E3197" s="59">
        <f ca="1">IF(_xlfn.NORM.INV(D3197,'Input Parameters'!$E$20,'Input Parameters'!$F$20)&lt;3500,3500,IF(_xlfn.NORM.INV(D3197,'Input Parameters'!$E$20,'Input Parameters'!$F$20)&gt;5500,5500,_xlfn.NORM.INV(D3197,'Input Parameters'!$E$20,'Input Parameters'!$F$20)))</f>
        <v>4127.2968511303316</v>
      </c>
      <c r="F3197" s="10">
        <f t="shared" ca="1" si="419"/>
        <v>0.61019280662019604</v>
      </c>
      <c r="G3197" s="61">
        <f ca="1">_xlfn.NORM.INV(F3197,'Input Parameters'!$E$21,'Input Parameters'!$F$21)</f>
        <v>287.04939769682801</v>
      </c>
      <c r="H3197" s="54">
        <f ca="1">EXP(E3197*(1/'Input Parameters'!$E$22-1/G3197))</f>
        <v>0.74675873474929266</v>
      </c>
      <c r="I3197" s="10">
        <f t="shared" ca="1" si="420"/>
        <v>0.24529974220228079</v>
      </c>
      <c r="J3197" s="29">
        <f ca="1">_xlfn.BETA.INV(I3197,'Input Parameters'!$L$24,'Input Parameters'!$M$24,'Input Parameters'!$J$24,'Input Parameters'!$K$24)</f>
        <v>0.49382637575215155</v>
      </c>
      <c r="K3197" s="156">
        <f ca="1">('Input Parameters'!$E$25/'Input Parameters'!$E$31)^$J3197</f>
        <v>2.8941258417971526E-2</v>
      </c>
      <c r="L3197" s="66">
        <f ca="1">$H3197*$C3197*'Input Parameters'!$E$23*K3197</f>
        <v>15.295413921543288</v>
      </c>
      <c r="M3197" s="23">
        <f t="shared" ca="1" si="421"/>
        <v>0.38796592383564954</v>
      </c>
      <c r="N3197" s="15">
        <f ca="1">_xlfn.NORM.INV(M3197,'Input Parameters'!$E$26,'Input Parameters'!$F$26)</f>
        <v>2.8022885737654289E-2</v>
      </c>
      <c r="O3197" s="8">
        <f t="shared" ca="1" si="422"/>
        <v>0.1905664460521197</v>
      </c>
      <c r="P3197" s="29">
        <f ca="1">_xlfn.LOGNORM.INV(O3197,'Input Parameters'!$H$27,'Input Parameters'!$I$27)</f>
        <v>0.96632371127683681</v>
      </c>
      <c r="Q3197" s="10"/>
      <c r="R3197" s="15">
        <f>'Input Parameters'!$E$28</f>
        <v>12.7</v>
      </c>
      <c r="S3197" s="10">
        <f t="shared" ca="1" si="423"/>
        <v>0.10435526677251317</v>
      </c>
      <c r="T3197" s="25">
        <f ca="1">_xlfn.LOGNORM.INV(S3197,'Input Parameters'!$H$29,'Input Parameters'!$I$29)</f>
        <v>50.566596991911425</v>
      </c>
      <c r="U3197" s="10">
        <f t="shared" ca="1" si="424"/>
        <v>0.77360869297689827</v>
      </c>
      <c r="V3197" s="29">
        <f ca="1">IF('Input Parameters'!$D$30="Beta",_xlfn.BETA.INV(U3197,'Input Parameters'!$L$30,'Input Parameters'!$M$30,'Input Parameters'!$J$30,'Input Parameters'!$K$30),IF('Input Parameters'!$D$30="LogNorm",_xlfn.LOGNORM.INV(U3197,'Input Parameters'!$H$30,'Input Parameters'!$I$30)))</f>
        <v>1.3434960936199551</v>
      </c>
      <c r="W3197" s="2">
        <f ca="1">N3197+(P3197-N3197)*(1-ERF((T3197-R3197)/(2*SQRT(L3197*'Input Parameters'!$E$31))))</f>
        <v>0.49114257440113573</v>
      </c>
      <c r="X3197">
        <f t="shared" ca="1" si="425"/>
        <v>1</v>
      </c>
      <c r="Y3197" s="7"/>
    </row>
    <row r="3198" spans="1:25" ht="15" customHeight="1" x14ac:dyDescent="0.3">
      <c r="A3198" s="130">
        <v>3191</v>
      </c>
      <c r="B3198" s="10">
        <f t="shared" ca="1" si="417"/>
        <v>0.57092302313501686</v>
      </c>
      <c r="C3198" s="57">
        <f ca="1">_xlfn.NORM.INV(B3198,'Input Parameters'!$E$19,'Input Parameters'!$F$19)</f>
        <v>582.40222853259866</v>
      </c>
      <c r="D3198" s="10">
        <f t="shared" ca="1" si="418"/>
        <v>0.85425500005110688</v>
      </c>
      <c r="E3198" s="59">
        <f ca="1">IF(_xlfn.NORM.INV(D3198,'Input Parameters'!$E$20,'Input Parameters'!$F$20)&lt;3500,3500,IF(_xlfn.NORM.INV(D3198,'Input Parameters'!$E$20,'Input Parameters'!$F$20)&gt;5500,5500,_xlfn.NORM.INV(D3198,'Input Parameters'!$E$20,'Input Parameters'!$F$20)))</f>
        <v>5500</v>
      </c>
      <c r="F3198" s="10">
        <f t="shared" ca="1" si="419"/>
        <v>0.51526104560272501</v>
      </c>
      <c r="G3198" s="61">
        <f ca="1">_xlfn.NORM.INV(F3198,'Input Parameters'!$E$21,'Input Parameters'!$F$21)</f>
        <v>285.15074798934518</v>
      </c>
      <c r="H3198" s="54">
        <f ca="1">EXP(E3198*(1/'Input Parameters'!$E$22-1/G3198))</f>
        <v>0.59647835051311482</v>
      </c>
      <c r="I3198" s="10">
        <f t="shared" ca="1" si="420"/>
        <v>0.85403138040372129</v>
      </c>
      <c r="J3198" s="29">
        <f ca="1">_xlfn.BETA.INV(I3198,'Input Parameters'!$L$24,'Input Parameters'!$M$24,'Input Parameters'!$J$24,'Input Parameters'!$K$24)</f>
        <v>0.76355593854271653</v>
      </c>
      <c r="K3198" s="156">
        <f ca="1">('Input Parameters'!$E$25/'Input Parameters'!$E$31)^$J3198</f>
        <v>4.18016329697872E-3</v>
      </c>
      <c r="L3198" s="66">
        <f ca="1">$H3198*$C3198*'Input Parameters'!$E$23*K3198</f>
        <v>1.4521482679407902</v>
      </c>
      <c r="M3198" s="23">
        <f t="shared" ca="1" si="421"/>
        <v>0.53069359172711061</v>
      </c>
      <c r="N3198" s="15">
        <f ca="1">_xlfn.NORM.INV(M3198,'Input Parameters'!$E$26,'Input Parameters'!$F$26)</f>
        <v>3.5617283206245361E-2</v>
      </c>
      <c r="O3198" s="8">
        <f t="shared" ca="1" si="422"/>
        <v>0.25031333440596004</v>
      </c>
      <c r="P3198" s="29">
        <f ca="1">_xlfn.LOGNORM.INV(O3198,'Input Parameters'!$H$27,'Input Parameters'!$I$27)</f>
        <v>1.0568009010518171</v>
      </c>
      <c r="Q3198" s="10"/>
      <c r="R3198" s="15">
        <f>'Input Parameters'!$E$28</f>
        <v>12.7</v>
      </c>
      <c r="S3198" s="10">
        <f t="shared" ca="1" si="423"/>
        <v>0.24840384710426311</v>
      </c>
      <c r="T3198" s="25">
        <f ca="1">_xlfn.LOGNORM.INV(S3198,'Input Parameters'!$H$29,'Input Parameters'!$I$29)</f>
        <v>53.954441096321368</v>
      </c>
      <c r="U3198" s="10">
        <f t="shared" ca="1" si="424"/>
        <v>0.56091625147006519</v>
      </c>
      <c r="V3198" s="29">
        <f ca="1">IF('Input Parameters'!$D$30="Beta",_xlfn.BETA.INV(U3198,'Input Parameters'!$L$30,'Input Parameters'!$M$30,'Input Parameters'!$J$30,'Input Parameters'!$K$30),IF('Input Parameters'!$D$30="LogNorm",_xlfn.LOGNORM.INV(U3198,'Input Parameters'!$H$30,'Input Parameters'!$I$30)))</f>
        <v>1.0614724808123934</v>
      </c>
      <c r="W3198" s="2">
        <f ca="1">N3198+(P3198-N3198)*(1-ERF((T3198-R3198)/(2*SQRT(L3198*'Input Parameters'!$E$31))))</f>
        <v>5.1433841219796453E-2</v>
      </c>
      <c r="X3198">
        <f t="shared" ca="1" si="425"/>
        <v>1</v>
      </c>
      <c r="Y3198" s="7"/>
    </row>
    <row r="3199" spans="1:25" ht="15" customHeight="1" x14ac:dyDescent="0.3">
      <c r="A3199" s="130">
        <v>3192</v>
      </c>
      <c r="B3199" s="10">
        <f t="shared" ca="1" si="417"/>
        <v>0.1415043281560554</v>
      </c>
      <c r="C3199" s="57">
        <f ca="1">_xlfn.NORM.INV(B3199,'Input Parameters'!$E$19,'Input Parameters'!$F$19)</f>
        <v>476.58205484476446</v>
      </c>
      <c r="D3199" s="10">
        <f t="shared" ca="1" si="418"/>
        <v>0.59333411645855183</v>
      </c>
      <c r="E3199" s="59">
        <f ca="1">IF(_xlfn.NORM.INV(D3199,'Input Parameters'!$E$20,'Input Parameters'!$F$20)&lt;3500,3500,IF(_xlfn.NORM.INV(D3199,'Input Parameters'!$E$20,'Input Parameters'!$F$20)&gt;5500,5500,_xlfn.NORM.INV(D3199,'Input Parameters'!$E$20,'Input Parameters'!$F$20)))</f>
        <v>4965.2910255579181</v>
      </c>
      <c r="F3199" s="10">
        <f t="shared" ca="1" si="419"/>
        <v>0.72081387466024849</v>
      </c>
      <c r="G3199" s="61">
        <f ca="1">_xlfn.NORM.INV(F3199,'Input Parameters'!$E$21,'Input Parameters'!$F$21)</f>
        <v>289.45015126627811</v>
      </c>
      <c r="H3199" s="54">
        <f ca="1">EXP(E3199*(1/'Input Parameters'!$E$22-1/G3199))</f>
        <v>0.8123432122226707</v>
      </c>
      <c r="I3199" s="10">
        <f t="shared" ca="1" si="420"/>
        <v>0.15184152306220755</v>
      </c>
      <c r="J3199" s="29">
        <f ca="1">_xlfn.BETA.INV(I3199,'Input Parameters'!$L$24,'Input Parameters'!$M$24,'Input Parameters'!$J$24,'Input Parameters'!$K$24)</f>
        <v>0.43800679786268559</v>
      </c>
      <c r="K3199" s="156">
        <f ca="1">('Input Parameters'!$E$25/'Input Parameters'!$E$31)^$J3199</f>
        <v>4.3193611829885938E-2</v>
      </c>
      <c r="L3199" s="66">
        <f ca="1">$H3199*$C3199*'Input Parameters'!$E$23*K3199</f>
        <v>16.722328955692131</v>
      </c>
      <c r="M3199" s="23">
        <f t="shared" ca="1" si="421"/>
        <v>0.16638289652628402</v>
      </c>
      <c r="N3199" s="15">
        <f ca="1">_xlfn.NORM.INV(M3199,'Input Parameters'!$E$26,'Input Parameters'!$F$26)</f>
        <v>1.3660283081345891E-2</v>
      </c>
      <c r="O3199" s="8">
        <f t="shared" ca="1" si="422"/>
        <v>0.77170080466144575</v>
      </c>
      <c r="P3199" s="29">
        <f ca="1">_xlfn.LOGNORM.INV(O3199,'Input Parameters'!$H$27,'Input Parameters'!$I$27)</f>
        <v>1.9789552110479791</v>
      </c>
      <c r="Q3199" s="10"/>
      <c r="R3199" s="15">
        <f>'Input Parameters'!$E$28</f>
        <v>12.7</v>
      </c>
      <c r="S3199" s="10">
        <f t="shared" ca="1" si="423"/>
        <v>0.1892603687240475</v>
      </c>
      <c r="T3199" s="25">
        <f ca="1">_xlfn.LOGNORM.INV(S3199,'Input Parameters'!$H$29,'Input Parameters'!$I$29)</f>
        <v>52.74987540135092</v>
      </c>
      <c r="U3199" s="10">
        <f t="shared" ca="1" si="424"/>
        <v>0.85603127503652121</v>
      </c>
      <c r="V3199" s="29">
        <f ca="1">IF('Input Parameters'!$D$30="Beta",_xlfn.BETA.INV(U3199,'Input Parameters'!$L$30,'Input Parameters'!$M$30,'Input Parameters'!$J$30,'Input Parameters'!$K$30),IF('Input Parameters'!$D$30="LogNorm",_xlfn.LOGNORM.INV(U3199,'Input Parameters'!$H$30,'Input Parameters'!$I$30)))</f>
        <v>1.5193172402053643</v>
      </c>
      <c r="W3199" s="2">
        <f ca="1">N3199+(P3199-N3199)*(1-ERF((T3199-R3199)/(2*SQRT(L3199*'Input Parameters'!$E$31))))</f>
        <v>0.97391390886441409</v>
      </c>
      <c r="X3199">
        <f t="shared" ca="1" si="425"/>
        <v>1</v>
      </c>
      <c r="Y3199" s="7"/>
    </row>
    <row r="3200" spans="1:25" ht="15" customHeight="1" x14ac:dyDescent="0.3">
      <c r="A3200" s="130">
        <v>3193</v>
      </c>
      <c r="B3200" s="10">
        <f t="shared" ca="1" si="417"/>
        <v>0.77487557990372657</v>
      </c>
      <c r="C3200" s="57">
        <f ca="1">_xlfn.NORM.INV(B3200,'Input Parameters'!$E$19,'Input Parameters'!$F$19)</f>
        <v>631.09752000174535</v>
      </c>
      <c r="D3200" s="10">
        <f t="shared" ca="1" si="418"/>
        <v>0.56920878840685696</v>
      </c>
      <c r="E3200" s="59">
        <f ca="1">IF(_xlfn.NORM.INV(D3200,'Input Parameters'!$E$20,'Input Parameters'!$F$20)&lt;3500,3500,IF(_xlfn.NORM.INV(D3200,'Input Parameters'!$E$20,'Input Parameters'!$F$20)&gt;5500,5500,_xlfn.NORM.INV(D3200,'Input Parameters'!$E$20,'Input Parameters'!$F$20)))</f>
        <v>4922.0521112902079</v>
      </c>
      <c r="F3200" s="10">
        <f t="shared" ca="1" si="419"/>
        <v>0.24961825847857921</v>
      </c>
      <c r="G3200" s="61">
        <f ca="1">_xlfn.NORM.INV(F3200,'Input Parameters'!$E$21,'Input Parameters'!$F$21)</f>
        <v>279.53906460179991</v>
      </c>
      <c r="H3200" s="54">
        <f ca="1">EXP(E3200*(1/'Input Parameters'!$E$22-1/G3200))</f>
        <v>0.44533400599201622</v>
      </c>
      <c r="I3200" s="10">
        <f t="shared" ca="1" si="420"/>
        <v>0.51877569227322218</v>
      </c>
      <c r="J3200" s="29">
        <f ca="1">_xlfn.BETA.INV(I3200,'Input Parameters'!$L$24,'Input Parameters'!$M$24,'Input Parameters'!$J$24,'Input Parameters'!$K$24)</f>
        <v>0.61472811649702197</v>
      </c>
      <c r="K3200" s="156">
        <f ca="1">('Input Parameters'!$E$25/'Input Parameters'!$E$31)^$J3200</f>
        <v>1.2157834739585748E-2</v>
      </c>
      <c r="L3200" s="66">
        <f ca="1">$H3200*$C3200*'Input Parameters'!$E$23*K3200</f>
        <v>3.416949566250151</v>
      </c>
      <c r="M3200" s="23">
        <f t="shared" ca="1" si="421"/>
        <v>0.75440109242436959</v>
      </c>
      <c r="N3200" s="15">
        <f ca="1">_xlfn.NORM.INV(M3200,'Input Parameters'!$E$26,'Input Parameters'!$F$26)</f>
        <v>4.8456503695957165E-2</v>
      </c>
      <c r="O3200" s="8">
        <f t="shared" ca="1" si="422"/>
        <v>0.46090733593922617</v>
      </c>
      <c r="P3200" s="29">
        <f ca="1">_xlfn.LOGNORM.INV(O3200,'Input Parameters'!$H$27,'Input Parameters'!$I$27)</f>
        <v>1.3631389468145914</v>
      </c>
      <c r="Q3200" s="10"/>
      <c r="R3200" s="15">
        <f>'Input Parameters'!$E$28</f>
        <v>12.7</v>
      </c>
      <c r="S3200" s="10">
        <f t="shared" ca="1" si="423"/>
        <v>0.31060817695610043</v>
      </c>
      <c r="T3200" s="25">
        <f ca="1">_xlfn.LOGNORM.INV(S3200,'Input Parameters'!$H$29,'Input Parameters'!$I$29)</f>
        <v>55.089260695196984</v>
      </c>
      <c r="U3200" s="10">
        <f t="shared" ca="1" si="424"/>
        <v>0.62314575312081599</v>
      </c>
      <c r="V3200" s="29">
        <f ca="1">IF('Input Parameters'!$D$30="Beta",_xlfn.BETA.INV(U3200,'Input Parameters'!$L$30,'Input Parameters'!$M$30,'Input Parameters'!$J$30,'Input Parameters'!$K$30),IF('Input Parameters'!$D$30="LogNorm",_xlfn.LOGNORM.INV(U3200,'Input Parameters'!$H$30,'Input Parameters'!$I$30)))</f>
        <v>1.1308097864113831</v>
      </c>
      <c r="W3200" s="2">
        <f ca="1">N3200+(P3200-N3200)*(1-ERF((T3200-R3200)/(2*SQRT(L3200*'Input Parameters'!$E$31))))</f>
        <v>0.18637558455625727</v>
      </c>
      <c r="X3200">
        <f t="shared" ca="1" si="425"/>
        <v>1</v>
      </c>
      <c r="Y3200" s="7"/>
    </row>
    <row r="3201" spans="1:25" ht="15" customHeight="1" x14ac:dyDescent="0.3">
      <c r="A3201" s="130">
        <v>3194</v>
      </c>
      <c r="B3201" s="10">
        <f t="shared" ca="1" si="417"/>
        <v>9.5171379235234332E-2</v>
      </c>
      <c r="C3201" s="57">
        <f ca="1">_xlfn.NORM.INV(B3201,'Input Parameters'!$E$19,'Input Parameters'!$F$19)</f>
        <v>456.64168841580772</v>
      </c>
      <c r="D3201" s="10">
        <f t="shared" ca="1" si="418"/>
        <v>0.81492403081805487</v>
      </c>
      <c r="E3201" s="59">
        <f ca="1">IF(_xlfn.NORM.INV(D3201,'Input Parameters'!$E$20,'Input Parameters'!$F$20)&lt;3500,3500,IF(_xlfn.NORM.INV(D3201,'Input Parameters'!$E$20,'Input Parameters'!$F$20)&gt;5500,5500,_xlfn.NORM.INV(D3201,'Input Parameters'!$E$20,'Input Parameters'!$F$20)))</f>
        <v>5427.3321574497368</v>
      </c>
      <c r="F3201" s="10">
        <f t="shared" ca="1" si="419"/>
        <v>0.43651388392998891</v>
      </c>
      <c r="G3201" s="61">
        <f ca="1">_xlfn.NORM.INV(F3201,'Input Parameters'!$E$21,'Input Parameters'!$F$21)</f>
        <v>283.59386368047677</v>
      </c>
      <c r="H3201" s="54">
        <f ca="1">EXP(E3201*(1/'Input Parameters'!$E$22-1/G3201))</f>
        <v>0.54097914247391021</v>
      </c>
      <c r="I3201" s="10">
        <f t="shared" ca="1" si="420"/>
        <v>0.97748052290417942</v>
      </c>
      <c r="J3201" s="29">
        <f ca="1">_xlfn.BETA.INV(I3201,'Input Parameters'!$L$24,'Input Parameters'!$M$24,'Input Parameters'!$J$24,'Input Parameters'!$K$24)</f>
        <v>0.87057162225305995</v>
      </c>
      <c r="K3201" s="156">
        <f ca="1">('Input Parameters'!$E$25/'Input Parameters'!$E$31)^$J3201</f>
        <v>1.9399616356902396E-3</v>
      </c>
      <c r="L3201" s="66">
        <f ca="1">$H3201*$C3201*'Input Parameters'!$E$23*K3201</f>
        <v>0.47923576301835813</v>
      </c>
      <c r="M3201" s="23">
        <f t="shared" ca="1" si="421"/>
        <v>0.87345897235915904</v>
      </c>
      <c r="N3201" s="15">
        <f ca="1">_xlfn.NORM.INV(M3201,'Input Parameters'!$E$26,'Input Parameters'!$F$26)</f>
        <v>5.8000801750580491E-2</v>
      </c>
      <c r="O3201" s="8">
        <f t="shared" ca="1" si="422"/>
        <v>0.44196875310390538</v>
      </c>
      <c r="P3201" s="29">
        <f ca="1">_xlfn.LOGNORM.INV(O3201,'Input Parameters'!$H$27,'Input Parameters'!$I$27)</f>
        <v>1.3345964076442842</v>
      </c>
      <c r="Q3201" s="10"/>
      <c r="R3201" s="15">
        <f>'Input Parameters'!$E$28</f>
        <v>12.7</v>
      </c>
      <c r="S3201" s="10">
        <f t="shared" ca="1" si="423"/>
        <v>0.39335544553556412</v>
      </c>
      <c r="T3201" s="25">
        <f ca="1">_xlfn.LOGNORM.INV(S3201,'Input Parameters'!$H$29,'Input Parameters'!$I$29)</f>
        <v>56.489382219695472</v>
      </c>
      <c r="U3201" s="10">
        <f t="shared" ca="1" si="424"/>
        <v>0.10520026207447453</v>
      </c>
      <c r="V3201" s="29">
        <f ca="1">IF('Input Parameters'!$D$30="Beta",_xlfn.BETA.INV(U3201,'Input Parameters'!$L$30,'Input Parameters'!$M$30,'Input Parameters'!$J$30,'Input Parameters'!$K$30),IF('Input Parameters'!$D$30="LogNorm",_xlfn.LOGNORM.INV(U3201,'Input Parameters'!$H$30,'Input Parameters'!$I$30)))</f>
        <v>0.60975543518877384</v>
      </c>
      <c r="W3201" s="2">
        <f ca="1">N3201+(P3201-N3201)*(1-ERF((T3201-R3201)/(2*SQRT(L3201*'Input Parameters'!$E$31))))</f>
        <v>5.8010657448825394E-2</v>
      </c>
      <c r="X3201">
        <f t="shared" ca="1" si="425"/>
        <v>1</v>
      </c>
      <c r="Y3201" s="7"/>
    </row>
    <row r="3202" spans="1:25" ht="15" customHeight="1" x14ac:dyDescent="0.3">
      <c r="A3202" s="130">
        <v>3195</v>
      </c>
      <c r="B3202" s="10">
        <f t="shared" ca="1" si="417"/>
        <v>0.28234093262396687</v>
      </c>
      <c r="C3202" s="57">
        <f ca="1">_xlfn.NORM.INV(B3202,'Input Parameters'!$E$19,'Input Parameters'!$F$19)</f>
        <v>518.63633619656878</v>
      </c>
      <c r="D3202" s="10">
        <f t="shared" ca="1" si="418"/>
        <v>0.6979999718742349</v>
      </c>
      <c r="E3202" s="59">
        <f ca="1">IF(_xlfn.NORM.INV(D3202,'Input Parameters'!$E$20,'Input Parameters'!$F$20)&lt;3500,3500,IF(_xlfn.NORM.INV(D3202,'Input Parameters'!$E$20,'Input Parameters'!$F$20)&gt;5500,5500,_xlfn.NORM.INV(D3202,'Input Parameters'!$E$20,'Input Parameters'!$F$20)))</f>
        <v>5163.0597960008063</v>
      </c>
      <c r="F3202" s="10">
        <f t="shared" ca="1" si="419"/>
        <v>0.47686371903399338</v>
      </c>
      <c r="G3202" s="61">
        <f ca="1">_xlfn.NORM.INV(F3202,'Input Parameters'!$E$21,'Input Parameters'!$F$21)</f>
        <v>284.39391090016301</v>
      </c>
      <c r="H3202" s="54">
        <f ca="1">EXP(E3202*(1/'Input Parameters'!$E$22-1/G3202))</f>
        <v>0.58669927617268691</v>
      </c>
      <c r="I3202" s="10">
        <f t="shared" ca="1" si="420"/>
        <v>0.45960051351368214</v>
      </c>
      <c r="J3202" s="29">
        <f ca="1">_xlfn.BETA.INV(I3202,'Input Parameters'!$L$24,'Input Parameters'!$M$24,'Input Parameters'!$J$24,'Input Parameters'!$K$24)</f>
        <v>0.59074484155721962</v>
      </c>
      <c r="K3202" s="156">
        <f ca="1">('Input Parameters'!$E$25/'Input Parameters'!$E$31)^$J3202</f>
        <v>1.4440243033834475E-2</v>
      </c>
      <c r="L3202" s="66">
        <f ca="1">$H3202*$C3202*'Input Parameters'!$E$23*K3202</f>
        <v>4.3939286015475192</v>
      </c>
      <c r="M3202" s="23">
        <f t="shared" ca="1" si="421"/>
        <v>0.35396863931855005</v>
      </c>
      <c r="N3202" s="15">
        <f ca="1">_xlfn.NORM.INV(M3202,'Input Parameters'!$E$26,'Input Parameters'!$F$26)</f>
        <v>2.6132815740887307E-2</v>
      </c>
      <c r="O3202" s="8">
        <f t="shared" ca="1" si="422"/>
        <v>0.17524340586063447</v>
      </c>
      <c r="P3202" s="29">
        <f ca="1">_xlfn.LOGNORM.INV(O3202,'Input Parameters'!$H$27,'Input Parameters'!$I$27)</f>
        <v>0.94191233218239323</v>
      </c>
      <c r="Q3202" s="10"/>
      <c r="R3202" s="15">
        <f>'Input Parameters'!$E$28</f>
        <v>12.7</v>
      </c>
      <c r="S3202" s="10">
        <f t="shared" ca="1" si="423"/>
        <v>0.30041464962482667</v>
      </c>
      <c r="T3202" s="25">
        <f ca="1">_xlfn.LOGNORM.INV(S3202,'Input Parameters'!$H$29,'Input Parameters'!$I$29)</f>
        <v>54.909685851170721</v>
      </c>
      <c r="U3202" s="10">
        <f t="shared" ca="1" si="424"/>
        <v>0.8421758962341328</v>
      </c>
      <c r="V3202" s="29">
        <f ca="1">IF('Input Parameters'!$D$30="Beta",_xlfn.BETA.INV(U3202,'Input Parameters'!$L$30,'Input Parameters'!$M$30,'Input Parameters'!$J$30,'Input Parameters'!$K$30),IF('Input Parameters'!$D$30="LogNorm",_xlfn.LOGNORM.INV(U3202,'Input Parameters'!$H$30,'Input Parameters'!$I$30)))</f>
        <v>1.4842496305191089</v>
      </c>
      <c r="W3202" s="2">
        <f ca="1">N3202+(P3202-N3202)*(1-ERF((T3202-R3202)/(2*SQRT(L3202*'Input Parameters'!$E$31))))</f>
        <v>0.16760594981540744</v>
      </c>
      <c r="X3202">
        <f t="shared" ca="1" si="425"/>
        <v>1</v>
      </c>
      <c r="Y3202" s="7"/>
    </row>
    <row r="3203" spans="1:25" ht="15" customHeight="1" x14ac:dyDescent="0.3">
      <c r="A3203" s="130">
        <v>3196</v>
      </c>
      <c r="B3203" s="10">
        <f t="shared" ca="1" si="417"/>
        <v>0.96631138470598688</v>
      </c>
      <c r="C3203" s="57">
        <f ca="1">_xlfn.NORM.INV(B3203,'Input Parameters'!$E$19,'Input Parameters'!$F$19)</f>
        <v>721.8631241005736</v>
      </c>
      <c r="D3203" s="10">
        <f t="shared" ca="1" si="418"/>
        <v>0.45050455053908356</v>
      </c>
      <c r="E3203" s="59">
        <f ca="1">IF(_xlfn.NORM.INV(D3203,'Input Parameters'!$E$20,'Input Parameters'!$F$20)&lt;3500,3500,IF(_xlfn.NORM.INV(D3203,'Input Parameters'!$E$20,'Input Parameters'!$F$20)&gt;5500,5500,_xlfn.NORM.INV(D3203,'Input Parameters'!$E$20,'Input Parameters'!$F$20)))</f>
        <v>4712.9293079226463</v>
      </c>
      <c r="F3203" s="10">
        <f t="shared" ca="1" si="419"/>
        <v>0.78750494288589901</v>
      </c>
      <c r="G3203" s="61">
        <f ca="1">_xlfn.NORM.INV(F3203,'Input Parameters'!$E$21,'Input Parameters'!$F$21)</f>
        <v>291.12065988537086</v>
      </c>
      <c r="H3203" s="54">
        <f ca="1">EXP(E3203*(1/'Input Parameters'!$E$22-1/G3203))</f>
        <v>0.90137144838574434</v>
      </c>
      <c r="I3203" s="10">
        <f t="shared" ca="1" si="420"/>
        <v>0.13390467265999939</v>
      </c>
      <c r="J3203" s="29">
        <f ca="1">_xlfn.BETA.INV(I3203,'Input Parameters'!$L$24,'Input Parameters'!$M$24,'Input Parameters'!$J$24,'Input Parameters'!$K$24)</f>
        <v>0.42507739602266392</v>
      </c>
      <c r="K3203" s="156">
        <f ca="1">('Input Parameters'!$E$25/'Input Parameters'!$E$31)^$J3203</f>
        <v>4.739147172885861E-2</v>
      </c>
      <c r="L3203" s="66">
        <f ca="1">$H3203*$C3203*'Input Parameters'!$E$23*K3203</f>
        <v>30.836057717126074</v>
      </c>
      <c r="M3203" s="23">
        <f t="shared" ca="1" si="421"/>
        <v>0.2710126134359111</v>
      </c>
      <c r="N3203" s="15">
        <f ca="1">_xlfn.NORM.INV(M3203,'Input Parameters'!$E$26,'Input Parameters'!$F$26)</f>
        <v>2.1195180246332813E-2</v>
      </c>
      <c r="O3203" s="8">
        <f t="shared" ca="1" si="422"/>
        <v>9.7470543845886048E-2</v>
      </c>
      <c r="P3203" s="29">
        <f ca="1">_xlfn.LOGNORM.INV(O3203,'Input Parameters'!$H$27,'Input Parameters'!$I$27)</f>
        <v>0.80236082367584294</v>
      </c>
      <c r="Q3203" s="10"/>
      <c r="R3203" s="15">
        <f>'Input Parameters'!$E$28</f>
        <v>12.7</v>
      </c>
      <c r="S3203" s="10">
        <f t="shared" ca="1" si="423"/>
        <v>0.96850679735264666</v>
      </c>
      <c r="T3203" s="25">
        <f ca="1">_xlfn.LOGNORM.INV(S3203,'Input Parameters'!$H$29,'Input Parameters'!$I$29)</f>
        <v>71.749457489293974</v>
      </c>
      <c r="U3203" s="10">
        <f t="shared" ca="1" si="424"/>
        <v>0.44020508147447035</v>
      </c>
      <c r="V3203" s="29">
        <f ca="1">IF('Input Parameters'!$D$30="Beta",_xlfn.BETA.INV(U3203,'Input Parameters'!$L$30,'Input Parameters'!$M$30,'Input Parameters'!$J$30,'Input Parameters'!$K$30),IF('Input Parameters'!$D$30="LogNorm",_xlfn.LOGNORM.INV(U3203,'Input Parameters'!$H$30,'Input Parameters'!$I$30)))</f>
        <v>0.94164941759251475</v>
      </c>
      <c r="W3203" s="2">
        <f ca="1">N3203+(P3203-N3203)*(1-ERF((T3203-R3203)/(2*SQRT(L3203*'Input Parameters'!$E$31))))</f>
        <v>0.37435963912536163</v>
      </c>
      <c r="X3203">
        <f t="shared" ca="1" si="425"/>
        <v>1</v>
      </c>
      <c r="Y3203" s="7"/>
    </row>
    <row r="3204" spans="1:25" ht="15" customHeight="1" x14ac:dyDescent="0.3">
      <c r="A3204" s="130">
        <v>3197</v>
      </c>
      <c r="B3204" s="10">
        <f t="shared" ca="1" si="417"/>
        <v>0.61819234618236074</v>
      </c>
      <c r="C3204" s="57">
        <f ca="1">_xlfn.NORM.INV(B3204,'Input Parameters'!$E$19,'Input Parameters'!$F$19)</f>
        <v>592.71224819403244</v>
      </c>
      <c r="D3204" s="10">
        <f t="shared" ca="1" si="418"/>
        <v>0.4277256403874331</v>
      </c>
      <c r="E3204" s="59">
        <f ca="1">IF(_xlfn.NORM.INV(D3204,'Input Parameters'!$E$20,'Input Parameters'!$F$20)&lt;3500,3500,IF(_xlfn.NORM.INV(D3204,'Input Parameters'!$E$20,'Input Parameters'!$F$20)&gt;5500,5500,_xlfn.NORM.INV(D3204,'Input Parameters'!$E$20,'Input Parameters'!$F$20)))</f>
        <v>4672.4827529639897</v>
      </c>
      <c r="F3204" s="10">
        <f t="shared" ca="1" si="419"/>
        <v>0.45866439577954854</v>
      </c>
      <c r="G3204" s="61">
        <f ca="1">_xlfn.NORM.INV(F3204,'Input Parameters'!$E$21,'Input Parameters'!$F$21)</f>
        <v>284.03413918146782</v>
      </c>
      <c r="H3204" s="54">
        <f ca="1">EXP(E3204*(1/'Input Parameters'!$E$22-1/G3204))</f>
        <v>0.60448013701201286</v>
      </c>
      <c r="I3204" s="10">
        <f t="shared" ca="1" si="420"/>
        <v>0.61957080608800519</v>
      </c>
      <c r="J3204" s="29">
        <f ca="1">_xlfn.BETA.INV(I3204,'Input Parameters'!$L$24,'Input Parameters'!$M$24,'Input Parameters'!$J$24,'Input Parameters'!$K$24)</f>
        <v>0.65533851182528724</v>
      </c>
      <c r="K3204" s="156">
        <f ca="1">('Input Parameters'!$E$25/'Input Parameters'!$E$31)^$J3204</f>
        <v>9.0852587951685982E-3</v>
      </c>
      <c r="L3204" s="66">
        <f ca="1">$H3204*$C3204*'Input Parameters'!$E$23*K3204</f>
        <v>3.2550917872107035</v>
      </c>
      <c r="M3204" s="23">
        <f t="shared" ca="1" si="421"/>
        <v>0.45007323594306303</v>
      </c>
      <c r="N3204" s="15">
        <f ca="1">_xlfn.NORM.INV(M3204,'Input Parameters'!$E$26,'Input Parameters'!$F$26)</f>
        <v>3.1364997309721893E-2</v>
      </c>
      <c r="O3204" s="8">
        <f t="shared" ca="1" si="422"/>
        <v>2.901208302484104E-2</v>
      </c>
      <c r="P3204" s="29">
        <f ca="1">_xlfn.LOGNORM.INV(O3204,'Input Parameters'!$H$27,'Input Parameters'!$I$27)</f>
        <v>0.6154603042691783</v>
      </c>
      <c r="Q3204" s="10"/>
      <c r="R3204" s="15">
        <f>'Input Parameters'!$E$28</f>
        <v>12.7</v>
      </c>
      <c r="S3204" s="10">
        <f t="shared" ca="1" si="423"/>
        <v>0.82592143185752165</v>
      </c>
      <c r="T3204" s="25">
        <f ca="1">_xlfn.LOGNORM.INV(S3204,'Input Parameters'!$H$29,'Input Parameters'!$I$29)</f>
        <v>64.700144123619935</v>
      </c>
      <c r="U3204" s="10">
        <f t="shared" ca="1" si="424"/>
        <v>0.70164093676770178</v>
      </c>
      <c r="V3204" s="29">
        <f ca="1">IF('Input Parameters'!$D$30="Beta",_xlfn.BETA.INV(U3204,'Input Parameters'!$L$30,'Input Parameters'!$M$30,'Input Parameters'!$J$30,'Input Parameters'!$K$30),IF('Input Parameters'!$D$30="LogNorm",_xlfn.LOGNORM.INV(U3204,'Input Parameters'!$H$30,'Input Parameters'!$I$30)))</f>
        <v>1.2310473245482412</v>
      </c>
      <c r="W3204" s="2">
        <f ca="1">N3204+(P3204-N3204)*(1-ERF((T3204-R3204)/(2*SQRT(L3204*'Input Parameters'!$E$31))))</f>
        <v>5.5633090139020402E-2</v>
      </c>
      <c r="X3204">
        <f t="shared" ca="1" si="425"/>
        <v>1</v>
      </c>
      <c r="Y3204" s="7"/>
    </row>
    <row r="3205" spans="1:25" ht="15" customHeight="1" x14ac:dyDescent="0.3">
      <c r="A3205" s="130">
        <v>3198</v>
      </c>
      <c r="B3205" s="10">
        <f t="shared" ref="B3205:B3268" ca="1" si="426">RAND()</f>
        <v>9.2502714517504692E-2</v>
      </c>
      <c r="C3205" s="57">
        <f ca="1">_xlfn.NORM.INV(B3205,'Input Parameters'!$E$19,'Input Parameters'!$F$19)</f>
        <v>455.29526519564212</v>
      </c>
      <c r="D3205" s="10">
        <f t="shared" ref="D3205:D3268" ca="1" si="427">RAND()</f>
        <v>0.63280011128958957</v>
      </c>
      <c r="E3205" s="59">
        <f ca="1">IF(_xlfn.NORM.INV(D3205,'Input Parameters'!$E$20,'Input Parameters'!$F$20)&lt;3500,3500,IF(_xlfn.NORM.INV(D3205,'Input Parameters'!$E$20,'Input Parameters'!$F$20)&gt;5500,5500,_xlfn.NORM.INV(D3205,'Input Parameters'!$E$20,'Input Parameters'!$F$20)))</f>
        <v>5037.4950989044419</v>
      </c>
      <c r="F3205" s="10">
        <f t="shared" ref="F3205:F3268" ca="1" si="428">RAND()</f>
        <v>0.36982506909001223</v>
      </c>
      <c r="G3205" s="61">
        <f ca="1">_xlfn.NORM.INV(F3205,'Input Parameters'!$E$21,'Input Parameters'!$F$21)</f>
        <v>282.23799081277321</v>
      </c>
      <c r="H3205" s="54">
        <f ca="1">EXP(E3205*(1/'Input Parameters'!$E$22-1/G3205))</f>
        <v>0.51914149501365381</v>
      </c>
      <c r="I3205" s="10">
        <f t="shared" ref="I3205:I3268" ca="1" si="429">RAND()</f>
        <v>0.93326637645176824</v>
      </c>
      <c r="J3205" s="29">
        <f ca="1">_xlfn.BETA.INV(I3205,'Input Parameters'!$L$24,'Input Parameters'!$M$24,'Input Parameters'!$J$24,'Input Parameters'!$K$24)</f>
        <v>0.81854987361610554</v>
      </c>
      <c r="K3205" s="156">
        <f ca="1">('Input Parameters'!$E$25/'Input Parameters'!$E$31)^$J3205</f>
        <v>2.8174964138622301E-3</v>
      </c>
      <c r="L3205" s="66">
        <f ca="1">$H3205*$C3205*'Input Parameters'!$E$23*K3205</f>
        <v>0.66595096001188148</v>
      </c>
      <c r="M3205" s="23">
        <f t="shared" ref="M3205:M3268" ca="1" si="430">RAND()</f>
        <v>0.81181063980283508</v>
      </c>
      <c r="N3205" s="15">
        <f ca="1">_xlfn.NORM.INV(M3205,'Input Parameters'!$E$26,'Input Parameters'!$F$26)</f>
        <v>5.2576354255738728E-2</v>
      </c>
      <c r="O3205" s="8">
        <f t="shared" ref="O3205:O3268" ca="1" si="431">RAND()</f>
        <v>0.43583798702595489</v>
      </c>
      <c r="P3205" s="29">
        <f ca="1">_xlfn.LOGNORM.INV(O3205,'Input Parameters'!$H$27,'Input Parameters'!$I$27)</f>
        <v>1.3254463211275374</v>
      </c>
      <c r="Q3205" s="10"/>
      <c r="R3205" s="15">
        <f>'Input Parameters'!$E$28</f>
        <v>12.7</v>
      </c>
      <c r="S3205" s="10">
        <f t="shared" ref="S3205:S3268" ca="1" si="432">RAND()</f>
        <v>0.24327620156565732</v>
      </c>
      <c r="T3205" s="25">
        <f ca="1">_xlfn.LOGNORM.INV(S3205,'Input Parameters'!$H$29,'Input Parameters'!$I$29)</f>
        <v>53.85590362486375</v>
      </c>
      <c r="U3205" s="10">
        <f t="shared" ref="U3205:U3268" ca="1" si="433">RAND()</f>
        <v>0.97903048136092286</v>
      </c>
      <c r="V3205" s="29">
        <f ca="1">IF('Input Parameters'!$D$30="Beta",_xlfn.BETA.INV(U3205,'Input Parameters'!$L$30,'Input Parameters'!$M$30,'Input Parameters'!$J$30,'Input Parameters'!$K$30),IF('Input Parameters'!$D$30="LogNorm",_xlfn.LOGNORM.INV(U3205,'Input Parameters'!$H$30,'Input Parameters'!$I$30)))</f>
        <v>2.2285586337232584</v>
      </c>
      <c r="W3205" s="2">
        <f ca="1">N3205+(P3205-N3205)*(1-ERF((T3205-R3205)/(2*SQRT(L3205*'Input Parameters'!$E$31))))</f>
        <v>5.3037521122192455E-2</v>
      </c>
      <c r="X3205">
        <f t="shared" ca="1" si="425"/>
        <v>1</v>
      </c>
      <c r="Y3205" s="7"/>
    </row>
    <row r="3206" spans="1:25" ht="15" customHeight="1" x14ac:dyDescent="0.3">
      <c r="A3206" s="130">
        <v>3199</v>
      </c>
      <c r="B3206" s="10">
        <f t="shared" ca="1" si="426"/>
        <v>0.65164287006818145</v>
      </c>
      <c r="C3206" s="57">
        <f ca="1">_xlfn.NORM.INV(B3206,'Input Parameters'!$E$19,'Input Parameters'!$F$19)</f>
        <v>600.2346931090857</v>
      </c>
      <c r="D3206" s="10">
        <f t="shared" ca="1" si="427"/>
        <v>0.45664375460440343</v>
      </c>
      <c r="E3206" s="59">
        <f ca="1">IF(_xlfn.NORM.INV(D3206,'Input Parameters'!$E$20,'Input Parameters'!$F$20)&lt;3500,3500,IF(_xlfn.NORM.INV(D3206,'Input Parameters'!$E$20,'Input Parameters'!$F$20)&gt;5500,5500,_xlfn.NORM.INV(D3206,'Input Parameters'!$E$20,'Input Parameters'!$F$20)))</f>
        <v>4723.7750327238009</v>
      </c>
      <c r="F3206" s="10">
        <f t="shared" ca="1" si="428"/>
        <v>0.73730830297039651</v>
      </c>
      <c r="G3206" s="61">
        <f ca="1">_xlfn.NORM.INV(F3206,'Input Parameters'!$E$21,'Input Parameters'!$F$21)</f>
        <v>289.84164258245772</v>
      </c>
      <c r="H3206" s="54">
        <f ca="1">EXP(E3206*(1/'Input Parameters'!$E$22-1/G3206))</f>
        <v>0.83888646660366539</v>
      </c>
      <c r="I3206" s="10">
        <f t="shared" ca="1" si="429"/>
        <v>0.56160716196685023</v>
      </c>
      <c r="J3206" s="29">
        <f ca="1">_xlfn.BETA.INV(I3206,'Input Parameters'!$L$24,'Input Parameters'!$M$24,'Input Parameters'!$J$24,'Input Parameters'!$K$24)</f>
        <v>0.63193179891209894</v>
      </c>
      <c r="K3206" s="156">
        <f ca="1">('Input Parameters'!$E$25/'Input Parameters'!$E$31)^$J3206</f>
        <v>1.074630913809028E-2</v>
      </c>
      <c r="L3206" s="66">
        <f ca="1">$H3206*$C3206*'Input Parameters'!$E$23*K3206</f>
        <v>5.4110757238547604</v>
      </c>
      <c r="M3206" s="23">
        <f t="shared" ca="1" si="430"/>
        <v>0.62160199079664002</v>
      </c>
      <c r="N3206" s="15">
        <f ca="1">_xlfn.NORM.INV(M3206,'Input Parameters'!$E$26,'Input Parameters'!$F$26)</f>
        <v>4.0503509041928523E-2</v>
      </c>
      <c r="O3206" s="8">
        <f t="shared" ca="1" si="431"/>
        <v>0.29893678633552079</v>
      </c>
      <c r="P3206" s="29">
        <f ca="1">_xlfn.LOGNORM.INV(O3206,'Input Parameters'!$H$27,'Input Parameters'!$I$27)</f>
        <v>1.1273361103568493</v>
      </c>
      <c r="Q3206" s="10"/>
      <c r="R3206" s="15">
        <f>'Input Parameters'!$E$28</f>
        <v>12.7</v>
      </c>
      <c r="S3206" s="10">
        <f t="shared" ca="1" si="432"/>
        <v>0.13960120845001811</v>
      </c>
      <c r="T3206" s="25">
        <f ca="1">_xlfn.LOGNORM.INV(S3206,'Input Parameters'!$H$29,'Input Parameters'!$I$29)</f>
        <v>51.5699810486378</v>
      </c>
      <c r="U3206" s="10">
        <f t="shared" ca="1" si="433"/>
        <v>0.91514464680066288</v>
      </c>
      <c r="V3206" s="29">
        <f ca="1">IF('Input Parameters'!$D$30="Beta",_xlfn.BETA.INV(U3206,'Input Parameters'!$L$30,'Input Parameters'!$M$30,'Input Parameters'!$J$30,'Input Parameters'!$K$30),IF('Input Parameters'!$D$30="LogNorm",_xlfn.LOGNORM.INV(U3206,'Input Parameters'!$H$30,'Input Parameters'!$I$30)))</f>
        <v>1.7172020128391634</v>
      </c>
      <c r="W3206" s="2">
        <f ca="1">N3206+(P3206-N3206)*(1-ERF((T3206-R3206)/(2*SQRT(L3206*'Input Parameters'!$E$31))))</f>
        <v>0.29849414526618806</v>
      </c>
      <c r="X3206">
        <f t="shared" ca="1" si="425"/>
        <v>1</v>
      </c>
      <c r="Y3206" s="7"/>
    </row>
    <row r="3207" spans="1:25" ht="15" customHeight="1" x14ac:dyDescent="0.3">
      <c r="A3207" s="130">
        <v>3200</v>
      </c>
      <c r="B3207" s="10">
        <f t="shared" ca="1" si="426"/>
        <v>0.30010470906502407</v>
      </c>
      <c r="C3207" s="57">
        <f ca="1">_xlfn.NORM.INV(B3207,'Input Parameters'!$E$19,'Input Parameters'!$F$19)</f>
        <v>523.01360219093044</v>
      </c>
      <c r="D3207" s="10">
        <f t="shared" ca="1" si="427"/>
        <v>0.303187688364564</v>
      </c>
      <c r="E3207" s="59">
        <f ca="1">IF(_xlfn.NORM.INV(D3207,'Input Parameters'!$E$20,'Input Parameters'!$F$20)&lt;3500,3500,IF(_xlfn.NORM.INV(D3207,'Input Parameters'!$E$20,'Input Parameters'!$F$20)&gt;5500,5500,_xlfn.NORM.INV(D3207,'Input Parameters'!$E$20,'Input Parameters'!$F$20)))</f>
        <v>4439.3220376785312</v>
      </c>
      <c r="F3207" s="10">
        <f t="shared" ca="1" si="428"/>
        <v>6.3914840286060093E-3</v>
      </c>
      <c r="G3207" s="61">
        <f ca="1">_xlfn.NORM.INV(F3207,'Input Parameters'!$E$21,'Input Parameters'!$F$21)</f>
        <v>265.28049291410537</v>
      </c>
      <c r="H3207" s="54">
        <f ca="1">EXP(E3207*(1/'Input Parameters'!$E$22-1/G3207))</f>
        <v>0.20532194383107671</v>
      </c>
      <c r="I3207" s="10">
        <f t="shared" ca="1" si="429"/>
        <v>0.42442836785235361</v>
      </c>
      <c r="J3207" s="29">
        <f ca="1">_xlfn.BETA.INV(I3207,'Input Parameters'!$L$24,'Input Parameters'!$M$24,'Input Parameters'!$J$24,'Input Parameters'!$K$24)</f>
        <v>0.57620644793128351</v>
      </c>
      <c r="K3207" s="156">
        <f ca="1">('Input Parameters'!$E$25/'Input Parameters'!$E$31)^$J3207</f>
        <v>1.6027577374276573E-2</v>
      </c>
      <c r="L3207" s="66">
        <f ca="1">$H3207*$C3207*'Input Parameters'!$E$23*K3207</f>
        <v>1.7211401398180686</v>
      </c>
      <c r="M3207" s="23">
        <f t="shared" ca="1" si="430"/>
        <v>0.44121280576283017</v>
      </c>
      <c r="N3207" s="15">
        <f ca="1">_xlfn.NORM.INV(M3207,'Input Parameters'!$E$26,'Input Parameters'!$F$26)</f>
        <v>3.0894204395709824E-2</v>
      </c>
      <c r="O3207" s="8">
        <f t="shared" ca="1" si="431"/>
        <v>0.64068368761091399</v>
      </c>
      <c r="P3207" s="29">
        <f ca="1">_xlfn.LOGNORM.INV(O3207,'Input Parameters'!$H$27,'Input Parameters'!$I$27)</f>
        <v>1.66963785071173</v>
      </c>
      <c r="Q3207" s="10"/>
      <c r="R3207" s="15">
        <f>'Input Parameters'!$E$28</f>
        <v>12.7</v>
      </c>
      <c r="S3207" s="10">
        <f t="shared" ca="1" si="432"/>
        <v>0.30436158618621778</v>
      </c>
      <c r="T3207" s="25">
        <f ca="1">_xlfn.LOGNORM.INV(S3207,'Input Parameters'!$H$29,'Input Parameters'!$I$29)</f>
        <v>54.979463772180509</v>
      </c>
      <c r="U3207" s="10">
        <f t="shared" ca="1" si="433"/>
        <v>0.21456880452698512</v>
      </c>
      <c r="V3207" s="29">
        <f ca="1">IF('Input Parameters'!$D$30="Beta",_xlfn.BETA.INV(U3207,'Input Parameters'!$L$30,'Input Parameters'!$M$30,'Input Parameters'!$J$30,'Input Parameters'!$K$30),IF('Input Parameters'!$D$30="LogNorm",_xlfn.LOGNORM.INV(U3207,'Input Parameters'!$H$30,'Input Parameters'!$I$30)))</f>
        <v>0.73154991278450776</v>
      </c>
      <c r="W3207" s="2">
        <f ca="1">N3207+(P3207-N3207)*(1-ERF((T3207-R3207)/(2*SQRT(L3207*'Input Parameters'!$E$31))))</f>
        <v>6.8059126624187144E-2</v>
      </c>
      <c r="X3207">
        <f t="shared" ca="1" si="425"/>
        <v>1</v>
      </c>
      <c r="Y3207" s="7"/>
    </row>
    <row r="3208" spans="1:25" ht="15" customHeight="1" x14ac:dyDescent="0.3">
      <c r="A3208" s="130">
        <v>3201</v>
      </c>
      <c r="B3208" s="10">
        <f t="shared" ca="1" si="426"/>
        <v>0.20516021502743875</v>
      </c>
      <c r="C3208" s="57">
        <f ca="1">_xlfn.NORM.INV(B3208,'Input Parameters'!$E$19,'Input Parameters'!$F$19)</f>
        <v>497.7286257135234</v>
      </c>
      <c r="D3208" s="10">
        <f t="shared" ca="1" si="427"/>
        <v>0.54653770907982568</v>
      </c>
      <c r="E3208" s="59">
        <f ca="1">IF(_xlfn.NORM.INV(D3208,'Input Parameters'!$E$20,'Input Parameters'!$F$20)&lt;3500,3500,IF(_xlfn.NORM.INV(D3208,'Input Parameters'!$E$20,'Input Parameters'!$F$20)&gt;5500,5500,_xlfn.NORM.INV(D3208,'Input Parameters'!$E$20,'Input Parameters'!$F$20)))</f>
        <v>4881.8429994487096</v>
      </c>
      <c r="F3208" s="10">
        <f t="shared" ca="1" si="428"/>
        <v>0.31937925435084846</v>
      </c>
      <c r="G3208" s="61">
        <f ca="1">_xlfn.NORM.INV(F3208,'Input Parameters'!$E$21,'Input Parameters'!$F$21)</f>
        <v>281.16023840266297</v>
      </c>
      <c r="H3208" s="54">
        <f ca="1">EXP(E3208*(1/'Input Parameters'!$E$22-1/G3208))</f>
        <v>0.49577885778615771</v>
      </c>
      <c r="I3208" s="10">
        <f t="shared" ca="1" si="429"/>
        <v>1.1760519167647421E-2</v>
      </c>
      <c r="J3208" s="29">
        <f ca="1">_xlfn.BETA.INV(I3208,'Input Parameters'!$L$24,'Input Parameters'!$M$24,'Input Parameters'!$J$24,'Input Parameters'!$K$24)</f>
        <v>0.25290400154793125</v>
      </c>
      <c r="K3208" s="156">
        <f ca="1">('Input Parameters'!$E$25/'Input Parameters'!$E$31)^$J3208</f>
        <v>0.16296514664339809</v>
      </c>
      <c r="L3208" s="66">
        <f ca="1">$H3208*$C3208*'Input Parameters'!$E$23*K3208</f>
        <v>40.213822185306256</v>
      </c>
      <c r="M3208" s="23">
        <f t="shared" ca="1" si="430"/>
        <v>0.27554371874612971</v>
      </c>
      <c r="N3208" s="15">
        <f ca="1">_xlfn.NORM.INV(M3208,'Input Parameters'!$E$26,'Input Parameters'!$F$26)</f>
        <v>2.1481240237949308E-2</v>
      </c>
      <c r="O3208" s="8">
        <f t="shared" ca="1" si="431"/>
        <v>0.66291675513817394</v>
      </c>
      <c r="P3208" s="29">
        <f ca="1">_xlfn.LOGNORM.INV(O3208,'Input Parameters'!$H$27,'Input Parameters'!$I$27)</f>
        <v>1.7146649180129083</v>
      </c>
      <c r="Q3208" s="10"/>
      <c r="R3208" s="15">
        <f>'Input Parameters'!$E$28</f>
        <v>12.7</v>
      </c>
      <c r="S3208" s="10">
        <f t="shared" ca="1" si="432"/>
        <v>0.34022381934466861</v>
      </c>
      <c r="T3208" s="25">
        <f ca="1">_xlfn.LOGNORM.INV(S3208,'Input Parameters'!$H$29,'Input Parameters'!$I$29)</f>
        <v>55.600492203357156</v>
      </c>
      <c r="U3208" s="10">
        <f t="shared" ca="1" si="433"/>
        <v>0.121263572110198</v>
      </c>
      <c r="V3208" s="29">
        <f ca="1">IF('Input Parameters'!$D$30="Beta",_xlfn.BETA.INV(U3208,'Input Parameters'!$L$30,'Input Parameters'!$M$30,'Input Parameters'!$J$30,'Input Parameters'!$K$30),IF('Input Parameters'!$D$30="LogNorm",_xlfn.LOGNORM.INV(U3208,'Input Parameters'!$H$30,'Input Parameters'!$I$30)))</f>
        <v>0.63023503952084614</v>
      </c>
      <c r="W3208" s="2">
        <f ca="1">N3208+(P3208-N3208)*(1-ERF((T3208-R3208)/(2*SQRT(L3208*'Input Parameters'!$E$31))))</f>
        <v>1.0922341409961569</v>
      </c>
      <c r="X3208">
        <f t="shared" ca="1" si="425"/>
        <v>0</v>
      </c>
      <c r="Y3208" s="7"/>
    </row>
    <row r="3209" spans="1:25" ht="15" customHeight="1" x14ac:dyDescent="0.3">
      <c r="A3209" s="130">
        <v>3202</v>
      </c>
      <c r="B3209" s="10">
        <f t="shared" ca="1" si="426"/>
        <v>0.60759690416837842</v>
      </c>
      <c r="C3209" s="57">
        <f ca="1">_xlfn.NORM.INV(B3209,'Input Parameters'!$E$19,'Input Parameters'!$F$19)</f>
        <v>590.37366919344277</v>
      </c>
      <c r="D3209" s="10">
        <f t="shared" ca="1" si="427"/>
        <v>0.44688012953374678</v>
      </c>
      <c r="E3209" s="59">
        <f ca="1">IF(_xlfn.NORM.INV(D3209,'Input Parameters'!$E$20,'Input Parameters'!$F$20)&lt;3500,3500,IF(_xlfn.NORM.INV(D3209,'Input Parameters'!$E$20,'Input Parameters'!$F$20)&gt;5500,5500,_xlfn.NORM.INV(D3209,'Input Parameters'!$E$20,'Input Parameters'!$F$20)))</f>
        <v>4706.5166242755467</v>
      </c>
      <c r="F3209" s="10">
        <f t="shared" ca="1" si="428"/>
        <v>0.21665272184358719</v>
      </c>
      <c r="G3209" s="61">
        <f ca="1">_xlfn.NORM.INV(F3209,'Input Parameters'!$E$21,'Input Parameters'!$F$21)</f>
        <v>278.6913135978009</v>
      </c>
      <c r="H3209" s="54">
        <f ca="1">EXP(E3209*(1/'Input Parameters'!$E$22-1/G3209))</f>
        <v>0.43835623121840178</v>
      </c>
      <c r="I3209" s="10">
        <f t="shared" ca="1" si="429"/>
        <v>0.52209654812401896</v>
      </c>
      <c r="J3209" s="29">
        <f ca="1">_xlfn.BETA.INV(I3209,'Input Parameters'!$L$24,'Input Parameters'!$M$24,'Input Parameters'!$J$24,'Input Parameters'!$K$24)</f>
        <v>0.61606375229264576</v>
      </c>
      <c r="K3209" s="156">
        <f ca="1">('Input Parameters'!$E$25/'Input Parameters'!$E$31)^$J3209</f>
        <v>1.204190378885768E-2</v>
      </c>
      <c r="L3209" s="66">
        <f ca="1">$H3209*$C3209*'Input Parameters'!$E$23*K3209</f>
        <v>3.1163721678132918</v>
      </c>
      <c r="M3209" s="23">
        <f t="shared" ca="1" si="430"/>
        <v>0.9511587431377363</v>
      </c>
      <c r="N3209" s="15">
        <f ca="1">_xlfn.NORM.INV(M3209,'Input Parameters'!$E$26,'Input Parameters'!$F$26)</f>
        <v>6.878007651085713E-2</v>
      </c>
      <c r="O3209" s="8">
        <f t="shared" ca="1" si="431"/>
        <v>0.68017688270417742</v>
      </c>
      <c r="P3209" s="29">
        <f ca="1">_xlfn.LOGNORM.INV(O3209,'Input Parameters'!$H$27,'Input Parameters'!$I$27)</f>
        <v>1.7512780174797695</v>
      </c>
      <c r="Q3209" s="10"/>
      <c r="R3209" s="15">
        <f>'Input Parameters'!$E$28</f>
        <v>12.7</v>
      </c>
      <c r="S3209" s="10">
        <f t="shared" ca="1" si="432"/>
        <v>0.19647445279085962</v>
      </c>
      <c r="T3209" s="25">
        <f ca="1">_xlfn.LOGNORM.INV(S3209,'Input Parameters'!$H$29,'Input Parameters'!$I$29)</f>
        <v>52.906122636595612</v>
      </c>
      <c r="U3209" s="10">
        <f t="shared" ca="1" si="433"/>
        <v>0.58862150226764376</v>
      </c>
      <c r="V3209" s="29">
        <f ca="1">IF('Input Parameters'!$D$30="Beta",_xlfn.BETA.INV(U3209,'Input Parameters'!$L$30,'Input Parameters'!$M$30,'Input Parameters'!$J$30,'Input Parameters'!$K$30),IF('Input Parameters'!$D$30="LogNorm",_xlfn.LOGNORM.INV(U3209,'Input Parameters'!$H$30,'Input Parameters'!$I$30)))</f>
        <v>1.0914863283661722</v>
      </c>
      <c r="W3209" s="2">
        <f ca="1">N3209+(P3209-N3209)*(1-ERF((T3209-R3209)/(2*SQRT(L3209*'Input Parameters'!$E$31))))</f>
        <v>0.24930431988260829</v>
      </c>
      <c r="X3209">
        <f t="shared" ref="X3209:X3272" ca="1" si="434">IFERROR(IF(W3209&gt;V3209,0,1),0)</f>
        <v>1</v>
      </c>
      <c r="Y3209" s="7"/>
    </row>
    <row r="3210" spans="1:25" ht="15" customHeight="1" x14ac:dyDescent="0.3">
      <c r="A3210" s="130">
        <v>3203</v>
      </c>
      <c r="B3210" s="10">
        <f t="shared" ca="1" si="426"/>
        <v>3.8998723234561661E-2</v>
      </c>
      <c r="C3210" s="57">
        <f ca="1">_xlfn.NORM.INV(B3210,'Input Parameters'!$E$19,'Input Parameters'!$F$19)</f>
        <v>418.37505179654602</v>
      </c>
      <c r="D3210" s="10">
        <f t="shared" ca="1" si="427"/>
        <v>0.24184567914844013</v>
      </c>
      <c r="E3210" s="59">
        <f ca="1">IF(_xlfn.NORM.INV(D3210,'Input Parameters'!$E$20,'Input Parameters'!$F$20)&lt;3500,3500,IF(_xlfn.NORM.INV(D3210,'Input Parameters'!$E$20,'Input Parameters'!$F$20)&gt;5500,5500,_xlfn.NORM.INV(D3210,'Input Parameters'!$E$20,'Input Parameters'!$F$20)))</f>
        <v>4309.7354970831684</v>
      </c>
      <c r="F3210" s="10">
        <f t="shared" ca="1" si="428"/>
        <v>0.29499719237168898</v>
      </c>
      <c r="G3210" s="61">
        <f ca="1">_xlfn.NORM.INV(F3210,'Input Parameters'!$E$21,'Input Parameters'!$F$21)</f>
        <v>280.61468484318266</v>
      </c>
      <c r="H3210" s="54">
        <f ca="1">EXP(E3210*(1/'Input Parameters'!$E$22-1/G3210))</f>
        <v>0.52246267988111317</v>
      </c>
      <c r="I3210" s="10">
        <f t="shared" ca="1" si="429"/>
        <v>0.59205846132415396</v>
      </c>
      <c r="J3210" s="29">
        <f ca="1">_xlfn.BETA.INV(I3210,'Input Parameters'!$L$24,'Input Parameters'!$M$24,'Input Parameters'!$J$24,'Input Parameters'!$K$24)</f>
        <v>0.64418799481119626</v>
      </c>
      <c r="K3210" s="156">
        <f ca="1">('Input Parameters'!$E$25/'Input Parameters'!$E$31)^$J3210</f>
        <v>9.8418327952706341E-3</v>
      </c>
      <c r="L3210" s="66">
        <f ca="1">$H3210*$C3210*'Input Parameters'!$E$23*K3210</f>
        <v>2.151280473646203</v>
      </c>
      <c r="M3210" s="23">
        <f t="shared" ca="1" si="430"/>
        <v>0.26952633043209162</v>
      </c>
      <c r="N3210" s="15">
        <f ca="1">_xlfn.NORM.INV(M3210,'Input Parameters'!$E$26,'Input Parameters'!$F$26)</f>
        <v>2.1100830204085718E-2</v>
      </c>
      <c r="O3210" s="8">
        <f t="shared" ca="1" si="431"/>
        <v>0.32367667389630073</v>
      </c>
      <c r="P3210" s="29">
        <f ca="1">_xlfn.LOGNORM.INV(O3210,'Input Parameters'!$H$27,'Input Parameters'!$I$27)</f>
        <v>1.1628042275304007</v>
      </c>
      <c r="Q3210" s="10"/>
      <c r="R3210" s="15">
        <f>'Input Parameters'!$E$28</f>
        <v>12.7</v>
      </c>
      <c r="S3210" s="10">
        <f t="shared" ca="1" si="432"/>
        <v>0.12971757829622499</v>
      </c>
      <c r="T3210" s="25">
        <f ca="1">_xlfn.LOGNORM.INV(S3210,'Input Parameters'!$H$29,'Input Parameters'!$I$29)</f>
        <v>51.306552054554992</v>
      </c>
      <c r="U3210" s="10">
        <f t="shared" ca="1" si="433"/>
        <v>0.37078675868804023</v>
      </c>
      <c r="V3210" s="29">
        <f ca="1">IF('Input Parameters'!$D$30="Beta",_xlfn.BETA.INV(U3210,'Input Parameters'!$L$30,'Input Parameters'!$M$30,'Input Parameters'!$J$30,'Input Parameters'!$K$30),IF('Input Parameters'!$D$30="LogNorm",_xlfn.LOGNORM.INV(U3210,'Input Parameters'!$H$30,'Input Parameters'!$I$30)))</f>
        <v>0.87736101986218673</v>
      </c>
      <c r="W3210" s="2">
        <f ca="1">N3210+(P3210-N3210)*(1-ERF((T3210-R3210)/(2*SQRT(L3210*'Input Parameters'!$E$31))))</f>
        <v>9.2700751555666774E-2</v>
      </c>
      <c r="X3210">
        <f t="shared" ca="1" si="434"/>
        <v>1</v>
      </c>
      <c r="Y3210" s="7"/>
    </row>
    <row r="3211" spans="1:25" ht="15" customHeight="1" x14ac:dyDescent="0.3">
      <c r="A3211" s="130">
        <v>3204</v>
      </c>
      <c r="B3211" s="10">
        <f t="shared" ca="1" si="426"/>
        <v>0.91483438754542334</v>
      </c>
      <c r="C3211" s="57">
        <f ca="1">_xlfn.NORM.INV(B3211,'Input Parameters'!$E$19,'Input Parameters'!$F$19)</f>
        <v>683.1613551743402</v>
      </c>
      <c r="D3211" s="10">
        <f t="shared" ca="1" si="427"/>
        <v>0.6645040828301626</v>
      </c>
      <c r="E3211" s="59">
        <f ca="1">IF(_xlfn.NORM.INV(D3211,'Input Parameters'!$E$20,'Input Parameters'!$F$20)&lt;3500,3500,IF(_xlfn.NORM.INV(D3211,'Input Parameters'!$E$20,'Input Parameters'!$F$20)&gt;5500,5500,_xlfn.NORM.INV(D3211,'Input Parameters'!$E$20,'Input Parameters'!$F$20)))</f>
        <v>5097.3510161443137</v>
      </c>
      <c r="F3211" s="10">
        <f t="shared" ca="1" si="428"/>
        <v>0.92110787435658825</v>
      </c>
      <c r="G3211" s="61">
        <f ca="1">_xlfn.NORM.INV(F3211,'Input Parameters'!$E$21,'Input Parameters'!$F$21)</f>
        <v>295.95274526797073</v>
      </c>
      <c r="H3211" s="54">
        <f ca="1">EXP(E3211*(1/'Input Parameters'!$E$22-1/G3211))</f>
        <v>1.1895467410664857</v>
      </c>
      <c r="I3211" s="10">
        <f t="shared" ca="1" si="429"/>
        <v>0.26389444174298393</v>
      </c>
      <c r="J3211" s="29">
        <f ca="1">_xlfn.BETA.INV(I3211,'Input Parameters'!$L$24,'Input Parameters'!$M$24,'Input Parameters'!$J$24,'Input Parameters'!$K$24)</f>
        <v>0.50342880301625181</v>
      </c>
      <c r="K3211" s="156">
        <f ca="1">('Input Parameters'!$E$25/'Input Parameters'!$E$31)^$J3211</f>
        <v>2.7014796480092654E-2</v>
      </c>
      <c r="L3211" s="66">
        <f ca="1">$H3211*$C3211*'Input Parameters'!$E$23*K3211</f>
        <v>21.953638213616703</v>
      </c>
      <c r="M3211" s="23">
        <f t="shared" ca="1" si="430"/>
        <v>0.65334003418299558</v>
      </c>
      <c r="N3211" s="15">
        <f ca="1">_xlfn.NORM.INV(M3211,'Input Parameters'!$E$26,'Input Parameters'!$F$26)</f>
        <v>4.228142742175816E-2</v>
      </c>
      <c r="O3211" s="8">
        <f t="shared" ca="1" si="431"/>
        <v>0.62324119726403049</v>
      </c>
      <c r="P3211" s="29">
        <f ca="1">_xlfn.LOGNORM.INV(O3211,'Input Parameters'!$H$27,'Input Parameters'!$I$27)</f>
        <v>1.6357982857686817</v>
      </c>
      <c r="Q3211" s="10"/>
      <c r="R3211" s="15">
        <f>'Input Parameters'!$E$28</f>
        <v>12.7</v>
      </c>
      <c r="S3211" s="10">
        <f t="shared" ca="1" si="432"/>
        <v>0.20601142024821228</v>
      </c>
      <c r="T3211" s="25">
        <f ca="1">_xlfn.LOGNORM.INV(S3211,'Input Parameters'!$H$29,'Input Parameters'!$I$29)</f>
        <v>53.108124762264126</v>
      </c>
      <c r="U3211" s="10">
        <f t="shared" ca="1" si="433"/>
        <v>0.94829719447352534</v>
      </c>
      <c r="V3211" s="29">
        <f ca="1">IF('Input Parameters'!$D$30="Beta",_xlfn.BETA.INV(U3211,'Input Parameters'!$L$30,'Input Parameters'!$M$30,'Input Parameters'!$J$30,'Input Parameters'!$K$30),IF('Input Parameters'!$D$30="LogNorm",_xlfn.LOGNORM.INV(U3211,'Input Parameters'!$H$30,'Input Parameters'!$I$30)))</f>
        <v>1.8991824026288378</v>
      </c>
      <c r="W3211" s="2">
        <f ca="1">N3211+(P3211-N3211)*(1-ERF((T3211-R3211)/(2*SQRT(L3211*'Input Parameters'!$E$31))))</f>
        <v>0.9059391730773273</v>
      </c>
      <c r="X3211">
        <f t="shared" ca="1" si="434"/>
        <v>1</v>
      </c>
      <c r="Y3211" s="7"/>
    </row>
    <row r="3212" spans="1:25" ht="15" customHeight="1" x14ac:dyDescent="0.3">
      <c r="A3212" s="130">
        <v>3205</v>
      </c>
      <c r="B3212" s="10">
        <f t="shared" ca="1" si="426"/>
        <v>4.6429260802097638E-2</v>
      </c>
      <c r="C3212" s="57">
        <f ca="1">_xlfn.NORM.INV(B3212,'Input Parameters'!$E$19,'Input Parameters'!$F$19)</f>
        <v>425.29707508392789</v>
      </c>
      <c r="D3212" s="10">
        <f t="shared" ca="1" si="427"/>
        <v>0.86075240694463317</v>
      </c>
      <c r="E3212" s="59">
        <f ca="1">IF(_xlfn.NORM.INV(D3212,'Input Parameters'!$E$20,'Input Parameters'!$F$20)&lt;3500,3500,IF(_xlfn.NORM.INV(D3212,'Input Parameters'!$E$20,'Input Parameters'!$F$20)&gt;5500,5500,_xlfn.NORM.INV(D3212,'Input Parameters'!$E$20,'Input Parameters'!$F$20)))</f>
        <v>5500</v>
      </c>
      <c r="F3212" s="10">
        <f t="shared" ca="1" si="428"/>
        <v>0.63419891886732838</v>
      </c>
      <c r="G3212" s="61">
        <f ca="1">_xlfn.NORM.INV(F3212,'Input Parameters'!$E$21,'Input Parameters'!$F$21)</f>
        <v>287.54594132070019</v>
      </c>
      <c r="H3212" s="54">
        <f ca="1">EXP(E3212*(1/'Input Parameters'!$E$22-1/G3212))</f>
        <v>0.70043952509111762</v>
      </c>
      <c r="I3212" s="10">
        <f t="shared" ca="1" si="429"/>
        <v>0.63382068016974635</v>
      </c>
      <c r="J3212" s="29">
        <f ca="1">_xlfn.BETA.INV(I3212,'Input Parameters'!$L$24,'Input Parameters'!$M$24,'Input Parameters'!$J$24,'Input Parameters'!$K$24)</f>
        <v>0.66115967871721093</v>
      </c>
      <c r="K3212" s="156">
        <f ca="1">('Input Parameters'!$E$25/'Input Parameters'!$E$31)^$J3212</f>
        <v>8.7136849179899559E-3</v>
      </c>
      <c r="L3212" s="66">
        <f ca="1">$H3212*$C3212*'Input Parameters'!$E$23*K3212</f>
        <v>2.5957621342816641</v>
      </c>
      <c r="M3212" s="23">
        <f t="shared" ca="1" si="430"/>
        <v>0.74424605052987625</v>
      </c>
      <c r="N3212" s="15">
        <f ca="1">_xlfn.NORM.INV(M3212,'Input Parameters'!$E$26,'Input Parameters'!$F$26)</f>
        <v>4.7786322672056444E-2</v>
      </c>
      <c r="O3212" s="8">
        <f t="shared" ca="1" si="431"/>
        <v>0.72165983482486484</v>
      </c>
      <c r="P3212" s="29">
        <f ca="1">_xlfn.LOGNORM.INV(O3212,'Input Parameters'!$H$27,'Input Parameters'!$I$27)</f>
        <v>1.8464261604241095</v>
      </c>
      <c r="Q3212" s="10"/>
      <c r="R3212" s="15">
        <f>'Input Parameters'!$E$28</f>
        <v>12.7</v>
      </c>
      <c r="S3212" s="10">
        <f t="shared" ca="1" si="432"/>
        <v>0.47521051709179274</v>
      </c>
      <c r="T3212" s="25">
        <f ca="1">_xlfn.LOGNORM.INV(S3212,'Input Parameters'!$H$29,'Input Parameters'!$I$29)</f>
        <v>57.826729852800483</v>
      </c>
      <c r="U3212" s="10">
        <f t="shared" ca="1" si="433"/>
        <v>0.29212562011710153</v>
      </c>
      <c r="V3212" s="29">
        <f ca="1">IF('Input Parameters'!$D$30="Beta",_xlfn.BETA.INV(U3212,'Input Parameters'!$L$30,'Input Parameters'!$M$30,'Input Parameters'!$J$30,'Input Parameters'!$K$30),IF('Input Parameters'!$D$30="LogNorm",_xlfn.LOGNORM.INV(U3212,'Input Parameters'!$H$30,'Input Parameters'!$I$30)))</f>
        <v>0.80527335381667442</v>
      </c>
      <c r="W3212" s="2">
        <f ca="1">N3212+(P3212-N3212)*(1-ERF((T3212-R3212)/(2*SQRT(L3212*'Input Parameters'!$E$31))))</f>
        <v>0.13347613193172347</v>
      </c>
      <c r="X3212">
        <f t="shared" ca="1" si="434"/>
        <v>1</v>
      </c>
      <c r="Y3212" s="7"/>
    </row>
    <row r="3213" spans="1:25" ht="15" customHeight="1" x14ac:dyDescent="0.3">
      <c r="A3213" s="130">
        <v>3206</v>
      </c>
      <c r="B3213" s="10">
        <f t="shared" ca="1" si="426"/>
        <v>3.7118485875790697E-2</v>
      </c>
      <c r="C3213" s="57">
        <f ca="1">_xlfn.NORM.INV(B3213,'Input Parameters'!$E$19,'Input Parameters'!$F$19)</f>
        <v>416.4548156886836</v>
      </c>
      <c r="D3213" s="10">
        <f t="shared" ca="1" si="427"/>
        <v>0.65965982757235564</v>
      </c>
      <c r="E3213" s="59">
        <f ca="1">IF(_xlfn.NORM.INV(D3213,'Input Parameters'!$E$20,'Input Parameters'!$F$20)&lt;3500,3500,IF(_xlfn.NORM.INV(D3213,'Input Parameters'!$E$20,'Input Parameters'!$F$20)&gt;5500,5500,_xlfn.NORM.INV(D3213,'Input Parameters'!$E$20,'Input Parameters'!$F$20)))</f>
        <v>5088.0744404972957</v>
      </c>
      <c r="F3213" s="10">
        <f t="shared" ca="1" si="428"/>
        <v>0.3435864076099312</v>
      </c>
      <c r="G3213" s="61">
        <f ca="1">_xlfn.NORM.INV(F3213,'Input Parameters'!$E$21,'Input Parameters'!$F$21)</f>
        <v>281.68481946415477</v>
      </c>
      <c r="H3213" s="54">
        <f ca="1">EXP(E3213*(1/'Input Parameters'!$E$22-1/G3213))</f>
        <v>0.4977966026527656</v>
      </c>
      <c r="I3213" s="10">
        <f t="shared" ca="1" si="429"/>
        <v>9.6301546309063291E-2</v>
      </c>
      <c r="J3213" s="29">
        <f ca="1">_xlfn.BETA.INV(I3213,'Input Parameters'!$L$24,'Input Parameters'!$M$24,'Input Parameters'!$J$24,'Input Parameters'!$K$24)</f>
        <v>0.39381904386530669</v>
      </c>
      <c r="K3213" s="156">
        <f ca="1">('Input Parameters'!$E$25/'Input Parameters'!$E$31)^$J3213</f>
        <v>5.930392971753793E-2</v>
      </c>
      <c r="L3213" s="66">
        <f ca="1">$H3213*$C3213*'Input Parameters'!$E$23*K3213</f>
        <v>12.294285358733886</v>
      </c>
      <c r="M3213" s="23">
        <f t="shared" ca="1" si="430"/>
        <v>8.0101559958850599E-2</v>
      </c>
      <c r="N3213" s="15">
        <f ca="1">_xlfn.NORM.INV(M3213,'Input Parameters'!$E$26,'Input Parameters'!$F$26)</f>
        <v>4.5078363099157089E-3</v>
      </c>
      <c r="O3213" s="8">
        <f t="shared" ca="1" si="431"/>
        <v>0.50226440611610812</v>
      </c>
      <c r="P3213" s="29">
        <f ca="1">_xlfn.LOGNORM.INV(O3213,'Input Parameters'!$H$27,'Input Parameters'!$I$27)</f>
        <v>1.4272122190846002</v>
      </c>
      <c r="Q3213" s="10"/>
      <c r="R3213" s="15">
        <f>'Input Parameters'!$E$28</f>
        <v>12.7</v>
      </c>
      <c r="S3213" s="10">
        <f t="shared" ca="1" si="432"/>
        <v>0.47287271284779298</v>
      </c>
      <c r="T3213" s="25">
        <f ca="1">_xlfn.LOGNORM.INV(S3213,'Input Parameters'!$H$29,'Input Parameters'!$I$29)</f>
        <v>57.788616151414189</v>
      </c>
      <c r="U3213" s="10">
        <f t="shared" ca="1" si="433"/>
        <v>0.48352864417578501</v>
      </c>
      <c r="V3213" s="29">
        <f ca="1">IF('Input Parameters'!$D$30="Beta",_xlfn.BETA.INV(U3213,'Input Parameters'!$L$30,'Input Parameters'!$M$30,'Input Parameters'!$J$30,'Input Parameters'!$K$30),IF('Input Parameters'!$D$30="LogNorm",_xlfn.LOGNORM.INV(U3213,'Input Parameters'!$H$30,'Input Parameters'!$I$30)))</f>
        <v>0.98306560703776269</v>
      </c>
      <c r="W3213" s="2">
        <f ca="1">N3213+(P3213-N3213)*(1-ERF((T3213-R3213)/(2*SQRT(L3213*'Input Parameters'!$E$31))))</f>
        <v>0.52123327778095274</v>
      </c>
      <c r="X3213">
        <f t="shared" ca="1" si="434"/>
        <v>1</v>
      </c>
      <c r="Y3213" s="7"/>
    </row>
    <row r="3214" spans="1:25" ht="15" customHeight="1" x14ac:dyDescent="0.3">
      <c r="A3214" s="130">
        <v>3207</v>
      </c>
      <c r="B3214" s="10">
        <f t="shared" ca="1" si="426"/>
        <v>0.43195544843431877</v>
      </c>
      <c r="C3214" s="57">
        <f ca="1">_xlfn.NORM.INV(B3214,'Input Parameters'!$E$19,'Input Parameters'!$F$19)</f>
        <v>552.81687647892181</v>
      </c>
      <c r="D3214" s="10">
        <f t="shared" ca="1" si="427"/>
        <v>6.855349795856025E-2</v>
      </c>
      <c r="E3214" s="59">
        <f ca="1">IF(_xlfn.NORM.INV(D3214,'Input Parameters'!$E$20,'Input Parameters'!$F$20)&lt;3500,3500,IF(_xlfn.NORM.INV(D3214,'Input Parameters'!$E$20,'Input Parameters'!$F$20)&gt;5500,5500,_xlfn.NORM.INV(D3214,'Input Parameters'!$E$20,'Input Parameters'!$F$20)))</f>
        <v>3759.3442613067273</v>
      </c>
      <c r="F3214" s="10">
        <f t="shared" ca="1" si="428"/>
        <v>0.58990473761123707</v>
      </c>
      <c r="G3214" s="61">
        <f ca="1">_xlfn.NORM.INV(F3214,'Input Parameters'!$E$21,'Input Parameters'!$F$21)</f>
        <v>286.63657747767201</v>
      </c>
      <c r="H3214" s="54">
        <f ca="1">EXP(E3214*(1/'Input Parameters'!$E$22-1/G3214))</f>
        <v>0.75213327814915121</v>
      </c>
      <c r="I3214" s="10">
        <f t="shared" ca="1" si="429"/>
        <v>0.15929950083405287</v>
      </c>
      <c r="J3214" s="29">
        <f ca="1">_xlfn.BETA.INV(I3214,'Input Parameters'!$L$24,'Input Parameters'!$M$24,'Input Parameters'!$J$24,'Input Parameters'!$K$24)</f>
        <v>0.44310325515709026</v>
      </c>
      <c r="K3214" s="156">
        <f ca="1">('Input Parameters'!$E$25/'Input Parameters'!$E$31)^$J3214</f>
        <v>4.1642985137995289E-2</v>
      </c>
      <c r="L3214" s="66">
        <f ca="1">$H3214*$C3214*'Input Parameters'!$E$23*K3214</f>
        <v>17.314818807313507</v>
      </c>
      <c r="M3214" s="23">
        <f t="shared" ca="1" si="430"/>
        <v>0.51296519781892735</v>
      </c>
      <c r="N3214" s="15">
        <f ca="1">_xlfn.NORM.INV(M3214,'Input Parameters'!$E$26,'Input Parameters'!$F$26)</f>
        <v>3.468259774123849E-2</v>
      </c>
      <c r="O3214" s="8">
        <f t="shared" ca="1" si="431"/>
        <v>0.33916962360909508</v>
      </c>
      <c r="P3214" s="29">
        <f ca="1">_xlfn.LOGNORM.INV(O3214,'Input Parameters'!$H$27,'Input Parameters'!$I$27)</f>
        <v>1.1849855836425318</v>
      </c>
      <c r="Q3214" s="10"/>
      <c r="R3214" s="15">
        <f>'Input Parameters'!$E$28</f>
        <v>12.7</v>
      </c>
      <c r="S3214" s="10">
        <f t="shared" ca="1" si="432"/>
        <v>0.6950283265200401</v>
      </c>
      <c r="T3214" s="25">
        <f ca="1">_xlfn.LOGNORM.INV(S3214,'Input Parameters'!$H$29,'Input Parameters'!$I$29)</f>
        <v>61.664520811672176</v>
      </c>
      <c r="U3214" s="10">
        <f t="shared" ca="1" si="433"/>
        <v>0.73939114864680155</v>
      </c>
      <c r="V3214" s="29">
        <f ca="1">IF('Input Parameters'!$D$30="Beta",_xlfn.BETA.INV(U3214,'Input Parameters'!$L$30,'Input Parameters'!$M$30,'Input Parameters'!$J$30,'Input Parameters'!$K$30),IF('Input Parameters'!$D$30="LogNorm",_xlfn.LOGNORM.INV(U3214,'Input Parameters'!$H$30,'Input Parameters'!$I$30)))</f>
        <v>1.2868115640258164</v>
      </c>
      <c r="W3214" s="2">
        <f ca="1">N3214+(P3214-N3214)*(1-ERF((T3214-R3214)/(2*SQRT(L3214*'Input Parameters'!$E$31))))</f>
        <v>0.50098316494278294</v>
      </c>
      <c r="X3214">
        <f t="shared" ca="1" si="434"/>
        <v>1</v>
      </c>
      <c r="Y3214" s="7"/>
    </row>
    <row r="3215" spans="1:25" ht="15" customHeight="1" x14ac:dyDescent="0.3">
      <c r="A3215" s="130">
        <v>3208</v>
      </c>
      <c r="B3215" s="10">
        <f t="shared" ca="1" si="426"/>
        <v>0.9869975550960054</v>
      </c>
      <c r="C3215" s="57">
        <f ca="1">_xlfn.NORM.INV(B3215,'Input Parameters'!$E$19,'Input Parameters'!$F$19)</f>
        <v>755.40872345869946</v>
      </c>
      <c r="D3215" s="10">
        <f t="shared" ca="1" si="427"/>
        <v>0.72959534284726346</v>
      </c>
      <c r="E3215" s="59">
        <f ca="1">IF(_xlfn.NORM.INV(D3215,'Input Parameters'!$E$20,'Input Parameters'!$F$20)&lt;3500,3500,IF(_xlfn.NORM.INV(D3215,'Input Parameters'!$E$20,'Input Parameters'!$F$20)&gt;5500,5500,_xlfn.NORM.INV(D3215,'Input Parameters'!$E$20,'Input Parameters'!$F$20)))</f>
        <v>5228.1127267168931</v>
      </c>
      <c r="F3215" s="10">
        <f t="shared" ca="1" si="428"/>
        <v>0.76223447255236831</v>
      </c>
      <c r="G3215" s="61">
        <f ca="1">_xlfn.NORM.INV(F3215,'Input Parameters'!$E$21,'Input Parameters'!$F$21)</f>
        <v>290.45817808493848</v>
      </c>
      <c r="H3215" s="54">
        <f ca="1">EXP(E3215*(1/'Input Parameters'!$E$22-1/G3215))</f>
        <v>0.85543183647206278</v>
      </c>
      <c r="I3215" s="10">
        <f t="shared" ca="1" si="429"/>
        <v>0.4799923007433049</v>
      </c>
      <c r="J3215" s="29">
        <f ca="1">_xlfn.BETA.INV(I3215,'Input Parameters'!$L$24,'Input Parameters'!$M$24,'Input Parameters'!$J$24,'Input Parameters'!$K$24)</f>
        <v>0.59906058699178211</v>
      </c>
      <c r="K3215" s="156">
        <f ca="1">('Input Parameters'!$E$25/'Input Parameters'!$E$31)^$J3215</f>
        <v>1.3604023127095324E-2</v>
      </c>
      <c r="L3215" s="66">
        <f ca="1">$H3215*$C3215*'Input Parameters'!$E$23*K3215</f>
        <v>8.7909288811268809</v>
      </c>
      <c r="M3215" s="23">
        <f t="shared" ca="1" si="430"/>
        <v>0.42968180941654999</v>
      </c>
      <c r="N3215" s="15">
        <f ca="1">_xlfn.NORM.INV(M3215,'Input Parameters'!$E$26,'Input Parameters'!$F$26)</f>
        <v>3.0279129472698445E-2</v>
      </c>
      <c r="O3215" s="8">
        <f t="shared" ca="1" si="431"/>
        <v>0.97705293608271748</v>
      </c>
      <c r="P3215" s="29">
        <f ca="1">_xlfn.LOGNORM.INV(O3215,'Input Parameters'!$H$27,'Input Parameters'!$I$27)</f>
        <v>3.4432849869193842</v>
      </c>
      <c r="Q3215" s="10"/>
      <c r="R3215" s="15">
        <f>'Input Parameters'!$E$28</f>
        <v>12.7</v>
      </c>
      <c r="S3215" s="10">
        <f t="shared" ca="1" si="432"/>
        <v>0.43584526728096762</v>
      </c>
      <c r="T3215" s="25">
        <f ca="1">_xlfn.LOGNORM.INV(S3215,'Input Parameters'!$H$29,'Input Parameters'!$I$29)</f>
        <v>57.185400645939531</v>
      </c>
      <c r="U3215" s="10">
        <f t="shared" ca="1" si="433"/>
        <v>0.28084743813529089</v>
      </c>
      <c r="V3215" s="29">
        <f ca="1">IF('Input Parameters'!$D$30="Beta",_xlfn.BETA.INV(U3215,'Input Parameters'!$L$30,'Input Parameters'!$M$30,'Input Parameters'!$J$30,'Input Parameters'!$K$30),IF('Input Parameters'!$D$30="LogNorm",_xlfn.LOGNORM.INV(U3215,'Input Parameters'!$H$30,'Input Parameters'!$I$30)))</f>
        <v>0.79481791873682006</v>
      </c>
      <c r="W3215" s="2">
        <f ca="1">N3215+(P3215-N3215)*(1-ERF((T3215-R3215)/(2*SQRT(L3215*'Input Parameters'!$E$31))))</f>
        <v>1.0156941136983433</v>
      </c>
      <c r="X3215">
        <f t="shared" ca="1" si="434"/>
        <v>0</v>
      </c>
      <c r="Y3215" s="7"/>
    </row>
    <row r="3216" spans="1:25" ht="15" customHeight="1" x14ac:dyDescent="0.3">
      <c r="A3216" s="130">
        <v>3209</v>
      </c>
      <c r="B3216" s="10">
        <f t="shared" ca="1" si="426"/>
        <v>0.84227776450300951</v>
      </c>
      <c r="C3216" s="57">
        <f ca="1">_xlfn.NORM.INV(B3216,'Input Parameters'!$E$19,'Input Parameters'!$F$19)</f>
        <v>652.12645538707727</v>
      </c>
      <c r="D3216" s="10">
        <f t="shared" ca="1" si="427"/>
        <v>1.7140648677022363E-2</v>
      </c>
      <c r="E3216" s="59">
        <f ca="1">IF(_xlfn.NORM.INV(D3216,'Input Parameters'!$E$20,'Input Parameters'!$F$20)&lt;3500,3500,IF(_xlfn.NORM.INV(D3216,'Input Parameters'!$E$20,'Input Parameters'!$F$20)&gt;5500,5500,_xlfn.NORM.INV(D3216,'Input Parameters'!$E$20,'Input Parameters'!$F$20)))</f>
        <v>3500</v>
      </c>
      <c r="F3216" s="10">
        <f t="shared" ca="1" si="428"/>
        <v>0.96038063247375738</v>
      </c>
      <c r="G3216" s="61">
        <f ca="1">_xlfn.NORM.INV(F3216,'Input Parameters'!$E$21,'Input Parameters'!$F$21)</f>
        <v>298.64524545022192</v>
      </c>
      <c r="H3216" s="54">
        <f ca="1">EXP(E3216*(1/'Input Parameters'!$E$22-1/G3216))</f>
        <v>1.2533273933186215</v>
      </c>
      <c r="I3216" s="10">
        <f t="shared" ca="1" si="429"/>
        <v>0.63828574083848344</v>
      </c>
      <c r="J3216" s="29">
        <f ca="1">_xlfn.BETA.INV(I3216,'Input Parameters'!$L$24,'Input Parameters'!$M$24,'Input Parameters'!$J$24,'Input Parameters'!$K$24)</f>
        <v>0.66299175137004718</v>
      </c>
      <c r="K3216" s="156">
        <f ca="1">('Input Parameters'!$E$25/'Input Parameters'!$E$31)^$J3216</f>
        <v>8.5999149036888878E-3</v>
      </c>
      <c r="L3216" s="66">
        <f ca="1">$H3216*$C3216*'Input Parameters'!$E$23*K3216</f>
        <v>7.0289508222282695</v>
      </c>
      <c r="M3216" s="23">
        <f t="shared" ca="1" si="430"/>
        <v>0.14243062259863337</v>
      </c>
      <c r="N3216" s="15">
        <f ca="1">_xlfn.NORM.INV(M3216,'Input Parameters'!$E$26,'Input Parameters'!$F$26)</f>
        <v>1.1541284118605416E-2</v>
      </c>
      <c r="O3216" s="8">
        <f t="shared" ca="1" si="431"/>
        <v>0.61303289141741846</v>
      </c>
      <c r="P3216" s="29">
        <f ca="1">_xlfn.LOGNORM.INV(O3216,'Input Parameters'!$H$27,'Input Parameters'!$I$27)</f>
        <v>1.6165378746443702</v>
      </c>
      <c r="Q3216" s="10"/>
      <c r="R3216" s="15">
        <f>'Input Parameters'!$E$28</f>
        <v>12.7</v>
      </c>
      <c r="S3216" s="10">
        <f t="shared" ca="1" si="432"/>
        <v>0.79829722588951635</v>
      </c>
      <c r="T3216" s="25">
        <f ca="1">_xlfn.LOGNORM.INV(S3216,'Input Parameters'!$H$29,'Input Parameters'!$I$29)</f>
        <v>63.959014338686401</v>
      </c>
      <c r="U3216" s="10">
        <f t="shared" ca="1" si="433"/>
        <v>0.82620612690849449</v>
      </c>
      <c r="V3216" s="29">
        <f ca="1">IF('Input Parameters'!$D$30="Beta",_xlfn.BETA.INV(U3216,'Input Parameters'!$L$30,'Input Parameters'!$M$30,'Input Parameters'!$J$30,'Input Parameters'!$K$30),IF('Input Parameters'!$D$30="LogNorm",_xlfn.LOGNORM.INV(U3216,'Input Parameters'!$H$30,'Input Parameters'!$I$30)))</f>
        <v>1.4471660924230136</v>
      </c>
      <c r="W3216" s="2">
        <f ca="1">N3216+(P3216-N3216)*(1-ERF((T3216-R3216)/(2*SQRT(L3216*'Input Parameters'!$E$31))))</f>
        <v>0.28693362390707422</v>
      </c>
      <c r="X3216">
        <f t="shared" ca="1" si="434"/>
        <v>1</v>
      </c>
      <c r="Y3216" s="7"/>
    </row>
    <row r="3217" spans="1:25" ht="15" customHeight="1" x14ac:dyDescent="0.3">
      <c r="A3217" s="130">
        <v>3210</v>
      </c>
      <c r="B3217" s="10">
        <f t="shared" ca="1" si="426"/>
        <v>0.85948831588740415</v>
      </c>
      <c r="C3217" s="57">
        <f ca="1">_xlfn.NORM.INV(B3217,'Input Parameters'!$E$19,'Input Parameters'!$F$19)</f>
        <v>658.3929669510577</v>
      </c>
      <c r="D3217" s="10">
        <f t="shared" ca="1" si="427"/>
        <v>0.6017242499571166</v>
      </c>
      <c r="E3217" s="59">
        <f ca="1">IF(_xlfn.NORM.INV(D3217,'Input Parameters'!$E$20,'Input Parameters'!$F$20)&lt;3500,3500,IF(_xlfn.NORM.INV(D3217,'Input Parameters'!$E$20,'Input Parameters'!$F$20)&gt;5500,5500,_xlfn.NORM.INV(D3217,'Input Parameters'!$E$20,'Input Parameters'!$F$20)))</f>
        <v>4980.4688559699189</v>
      </c>
      <c r="F3217" s="10">
        <f t="shared" ca="1" si="428"/>
        <v>4.0260800693218912E-2</v>
      </c>
      <c r="G3217" s="61">
        <f ca="1">_xlfn.NORM.INV(F3217,'Input Parameters'!$E$21,'Input Parameters'!$F$21)</f>
        <v>271.11333262297461</v>
      </c>
      <c r="H3217" s="54">
        <f ca="1">EXP(E3217*(1/'Input Parameters'!$E$22-1/G3217))</f>
        <v>0.2535373587844697</v>
      </c>
      <c r="I3217" s="10">
        <f t="shared" ca="1" si="429"/>
        <v>0.36701960815208312</v>
      </c>
      <c r="J3217" s="29">
        <f ca="1">_xlfn.BETA.INV(I3217,'Input Parameters'!$L$24,'Input Parameters'!$M$24,'Input Parameters'!$J$24,'Input Parameters'!$K$24)</f>
        <v>0.55169369854979278</v>
      </c>
      <c r="K3217" s="156">
        <f ca="1">('Input Parameters'!$E$25/'Input Parameters'!$E$31)^$J3217</f>
        <v>1.910890013276165E-2</v>
      </c>
      <c r="L3217" s="66">
        <f ca="1">$H3217*$C3217*'Input Parameters'!$E$23*K3217</f>
        <v>3.1897954595311901</v>
      </c>
      <c r="M3217" s="23">
        <f t="shared" ca="1" si="430"/>
        <v>0.40359630244068967</v>
      </c>
      <c r="N3217" s="15">
        <f ca="1">_xlfn.NORM.INV(M3217,'Input Parameters'!$E$26,'Input Parameters'!$F$26)</f>
        <v>2.887496379851974E-2</v>
      </c>
      <c r="O3217" s="8">
        <f t="shared" ca="1" si="431"/>
        <v>0.8923663034042848</v>
      </c>
      <c r="P3217" s="29">
        <f ca="1">_xlfn.LOGNORM.INV(O3217,'Input Parameters'!$H$27,'Input Parameters'!$I$27)</f>
        <v>2.4631779840557493</v>
      </c>
      <c r="Q3217" s="10"/>
      <c r="R3217" s="15">
        <f>'Input Parameters'!$E$28</f>
        <v>12.7</v>
      </c>
      <c r="S3217" s="10">
        <f t="shared" ca="1" si="432"/>
        <v>8.6149778039220304E-2</v>
      </c>
      <c r="T3217" s="25">
        <f ca="1">_xlfn.LOGNORM.INV(S3217,'Input Parameters'!$H$29,'Input Parameters'!$I$29)</f>
        <v>49.958651096557254</v>
      </c>
      <c r="U3217" s="10">
        <f t="shared" ca="1" si="433"/>
        <v>9.7345273831293877E-2</v>
      </c>
      <c r="V3217" s="29">
        <f ca="1">IF('Input Parameters'!$D$30="Beta",_xlfn.BETA.INV(U3217,'Input Parameters'!$L$30,'Input Parameters'!$M$30,'Input Parameters'!$J$30,'Input Parameters'!$K$30),IF('Input Parameters'!$D$30="LogNorm",_xlfn.LOGNORM.INV(U3217,'Input Parameters'!$H$30,'Input Parameters'!$I$30)))</f>
        <v>0.59918100902749905</v>
      </c>
      <c r="W3217" s="2">
        <f ca="1">N3217+(P3217-N3217)*(1-ERF((T3217-R3217)/(2*SQRT(L3217*'Input Parameters'!$E$31))))</f>
        <v>0.37010878377556505</v>
      </c>
      <c r="X3217">
        <f t="shared" ca="1" si="434"/>
        <v>1</v>
      </c>
      <c r="Y3217" s="7"/>
    </row>
    <row r="3218" spans="1:25" ht="15" customHeight="1" x14ac:dyDescent="0.3">
      <c r="A3218" s="130">
        <v>3211</v>
      </c>
      <c r="B3218" s="10">
        <f t="shared" ca="1" si="426"/>
        <v>0.25712845916900207</v>
      </c>
      <c r="C3218" s="57">
        <f ca="1">_xlfn.NORM.INV(B3218,'Input Parameters'!$E$19,'Input Parameters'!$F$19)</f>
        <v>512.18710327610199</v>
      </c>
      <c r="D3218" s="10">
        <f t="shared" ca="1" si="427"/>
        <v>0.5072562607557547</v>
      </c>
      <c r="E3218" s="59">
        <f ca="1">IF(_xlfn.NORM.INV(D3218,'Input Parameters'!$E$20,'Input Parameters'!$F$20)&lt;3500,3500,IF(_xlfn.NORM.INV(D3218,'Input Parameters'!$E$20,'Input Parameters'!$F$20)&gt;5500,5500,_xlfn.NORM.INV(D3218,'Input Parameters'!$E$20,'Input Parameters'!$F$20)))</f>
        <v>4812.7328259755232</v>
      </c>
      <c r="F3218" s="10">
        <f t="shared" ca="1" si="428"/>
        <v>0.96786771521442527</v>
      </c>
      <c r="G3218" s="61">
        <f ca="1">_xlfn.NORM.INV(F3218,'Input Parameters'!$E$21,'Input Parameters'!$F$21)</f>
        <v>299.39367192607449</v>
      </c>
      <c r="H3218" s="54">
        <f ca="1">EXP(E3218*(1/'Input Parameters'!$E$22-1/G3218))</f>
        <v>1.4201714576901197</v>
      </c>
      <c r="I3218" s="10">
        <f t="shared" ca="1" si="429"/>
        <v>0.49791249529780512</v>
      </c>
      <c r="J3218" s="29">
        <f ca="1">_xlfn.BETA.INV(I3218,'Input Parameters'!$L$24,'Input Parameters'!$M$24,'Input Parameters'!$J$24,'Input Parameters'!$K$24)</f>
        <v>0.60631889577931897</v>
      </c>
      <c r="K3218" s="156">
        <f ca="1">('Input Parameters'!$E$25/'Input Parameters'!$E$31)^$J3218</f>
        <v>1.2913815956927453E-2</v>
      </c>
      <c r="L3218" s="66">
        <f ca="1">$H3218*$C3218*'Input Parameters'!$E$23*K3218</f>
        <v>9.3934258527345023</v>
      </c>
      <c r="M3218" s="23">
        <f t="shared" ca="1" si="430"/>
        <v>0.8119415492487202</v>
      </c>
      <c r="N3218" s="15">
        <f ca="1">_xlfn.NORM.INV(M3218,'Input Parameters'!$E$26,'Input Parameters'!$F$26)</f>
        <v>5.2586546983064544E-2</v>
      </c>
      <c r="O3218" s="8">
        <f t="shared" ca="1" si="431"/>
        <v>0.90962258480002522</v>
      </c>
      <c r="P3218" s="29">
        <f ca="1">_xlfn.LOGNORM.INV(O3218,'Input Parameters'!$H$27,'Input Parameters'!$I$27)</f>
        <v>2.5737139797000674</v>
      </c>
      <c r="Q3218" s="10"/>
      <c r="R3218" s="15">
        <f>'Input Parameters'!$E$28</f>
        <v>12.7</v>
      </c>
      <c r="S3218" s="10">
        <f t="shared" ca="1" si="432"/>
        <v>0.43975168092331351</v>
      </c>
      <c r="T3218" s="25">
        <f ca="1">_xlfn.LOGNORM.INV(S3218,'Input Parameters'!$H$29,'Input Parameters'!$I$29)</f>
        <v>57.24907949615703</v>
      </c>
      <c r="U3218" s="10">
        <f t="shared" ca="1" si="433"/>
        <v>0.86067819127753398</v>
      </c>
      <c r="V3218" s="29">
        <f ca="1">IF('Input Parameters'!$D$30="Beta",_xlfn.BETA.INV(U3218,'Input Parameters'!$L$30,'Input Parameters'!$M$30,'Input Parameters'!$J$30,'Input Parameters'!$K$30),IF('Input Parameters'!$D$30="LogNorm",_xlfn.LOGNORM.INV(U3218,'Input Parameters'!$H$30,'Input Parameters'!$I$30)))</f>
        <v>1.5317786940329319</v>
      </c>
      <c r="W3218" s="2">
        <f ca="1">N3218+(P3218-N3218)*(1-ERF((T3218-R3218)/(2*SQRT(L3218*'Input Parameters'!$E$31))))</f>
        <v>0.81911125287079489</v>
      </c>
      <c r="X3218">
        <f t="shared" ca="1" si="434"/>
        <v>1</v>
      </c>
      <c r="Y3218" s="7"/>
    </row>
    <row r="3219" spans="1:25" ht="15" customHeight="1" x14ac:dyDescent="0.3">
      <c r="A3219" s="130">
        <v>3212</v>
      </c>
      <c r="B3219" s="10">
        <f t="shared" ca="1" si="426"/>
        <v>3.5351182002548609E-2</v>
      </c>
      <c r="C3219" s="57">
        <f ca="1">_xlfn.NORM.INV(B3219,'Input Parameters'!$E$19,'Input Parameters'!$F$19)</f>
        <v>414.57601788661833</v>
      </c>
      <c r="D3219" s="10">
        <f t="shared" ca="1" si="427"/>
        <v>0.10241668776548152</v>
      </c>
      <c r="E3219" s="59">
        <f ca="1">IF(_xlfn.NORM.INV(D3219,'Input Parameters'!$E$20,'Input Parameters'!$F$20)&lt;3500,3500,IF(_xlfn.NORM.INV(D3219,'Input Parameters'!$E$20,'Input Parameters'!$F$20)&gt;5500,5500,_xlfn.NORM.INV(D3219,'Input Parameters'!$E$20,'Input Parameters'!$F$20)))</f>
        <v>3912.4694343965302</v>
      </c>
      <c r="F3219" s="10">
        <f t="shared" ca="1" si="428"/>
        <v>0.21323561879636677</v>
      </c>
      <c r="G3219" s="61">
        <f ca="1">_xlfn.NORM.INV(F3219,'Input Parameters'!$E$21,'Input Parameters'!$F$21)</f>
        <v>278.59937751075444</v>
      </c>
      <c r="H3219" s="54">
        <f ca="1">EXP(E3219*(1/'Input Parameters'!$E$22-1/G3219))</f>
        <v>0.5014681877039372</v>
      </c>
      <c r="I3219" s="10">
        <f t="shared" ca="1" si="429"/>
        <v>1.2166596747836822E-2</v>
      </c>
      <c r="J3219" s="29">
        <f ca="1">_xlfn.BETA.INV(I3219,'Input Parameters'!$L$24,'Input Parameters'!$M$24,'Input Parameters'!$J$24,'Input Parameters'!$K$24)</f>
        <v>0.25462002786229176</v>
      </c>
      <c r="K3219" s="156">
        <f ca="1">('Input Parameters'!$E$25/'Input Parameters'!$E$31)^$J3219</f>
        <v>0.16097134326571455</v>
      </c>
      <c r="L3219" s="66">
        <f ca="1">$H3219*$C3219*'Input Parameters'!$E$23*K3219</f>
        <v>33.465408541131531</v>
      </c>
      <c r="M3219" s="23">
        <f t="shared" ca="1" si="430"/>
        <v>0.62444502798239909</v>
      </c>
      <c r="N3219" s="15">
        <f ca="1">_xlfn.NORM.INV(M3219,'Input Parameters'!$E$26,'Input Parameters'!$F$26)</f>
        <v>4.0660699201076969E-2</v>
      </c>
      <c r="O3219" s="8">
        <f t="shared" ca="1" si="431"/>
        <v>0.91355355238675118</v>
      </c>
      <c r="P3219" s="29">
        <f ca="1">_xlfn.LOGNORM.INV(O3219,'Input Parameters'!$H$27,'Input Parameters'!$I$27)</f>
        <v>2.6017998134424563</v>
      </c>
      <c r="Q3219" s="10"/>
      <c r="R3219" s="15">
        <f>'Input Parameters'!$E$28</f>
        <v>12.7</v>
      </c>
      <c r="S3219" s="10">
        <f t="shared" ca="1" si="432"/>
        <v>0.12424597495911838</v>
      </c>
      <c r="T3219" s="25">
        <f ca="1">_xlfn.LOGNORM.INV(S3219,'Input Parameters'!$H$29,'Input Parameters'!$I$29)</f>
        <v>51.155319160931803</v>
      </c>
      <c r="U3219" s="10">
        <f t="shared" ca="1" si="433"/>
        <v>7.9726225876081136E-2</v>
      </c>
      <c r="V3219" s="29">
        <f ca="1">IF('Input Parameters'!$D$30="Beta",_xlfn.BETA.INV(U3219,'Input Parameters'!$L$30,'Input Parameters'!$M$30,'Input Parameters'!$J$30,'Input Parameters'!$K$30),IF('Input Parameters'!$D$30="LogNorm",_xlfn.LOGNORM.INV(U3219,'Input Parameters'!$H$30,'Input Parameters'!$I$30)))</f>
        <v>0.57372547503035709</v>
      </c>
      <c r="W3219" s="2">
        <f ca="1">N3219+(P3219-N3219)*(1-ERF((T3219-R3219)/(2*SQRT(L3219*'Input Parameters'!$E$31))))</f>
        <v>1.6754866010315255</v>
      </c>
      <c r="X3219">
        <f t="shared" ca="1" si="434"/>
        <v>0</v>
      </c>
      <c r="Y3219" s="7"/>
    </row>
    <row r="3220" spans="1:25" ht="15" customHeight="1" x14ac:dyDescent="0.3">
      <c r="A3220" s="130">
        <v>3213</v>
      </c>
      <c r="B3220" s="10">
        <f t="shared" ca="1" si="426"/>
        <v>0.18763439991194153</v>
      </c>
      <c r="C3220" s="57">
        <f ca="1">_xlfn.NORM.INV(B3220,'Input Parameters'!$E$19,'Input Parameters'!$F$19)</f>
        <v>492.3783000438325</v>
      </c>
      <c r="D3220" s="10">
        <f t="shared" ca="1" si="427"/>
        <v>0.71889979530756798</v>
      </c>
      <c r="E3220" s="59">
        <f ca="1">IF(_xlfn.NORM.INV(D3220,'Input Parameters'!$E$20,'Input Parameters'!$F$20)&lt;3500,3500,IF(_xlfn.NORM.INV(D3220,'Input Parameters'!$E$20,'Input Parameters'!$F$20)&gt;5500,5500,_xlfn.NORM.INV(D3220,'Input Parameters'!$E$20,'Input Parameters'!$F$20)))</f>
        <v>5205.7033786584479</v>
      </c>
      <c r="F3220" s="10">
        <f t="shared" ca="1" si="428"/>
        <v>0.14466042843983806</v>
      </c>
      <c r="G3220" s="61">
        <f ca="1">_xlfn.NORM.INV(F3220,'Input Parameters'!$E$21,'Input Parameters'!$F$21)</f>
        <v>276.52144458222074</v>
      </c>
      <c r="H3220" s="54">
        <f ca="1">EXP(E3220*(1/'Input Parameters'!$E$22-1/G3220))</f>
        <v>0.34688179821299803</v>
      </c>
      <c r="I3220" s="10">
        <f t="shared" ca="1" si="429"/>
        <v>0.34983945083494028</v>
      </c>
      <c r="J3220" s="29">
        <f ca="1">_xlfn.BETA.INV(I3220,'Input Parameters'!$L$24,'Input Parameters'!$M$24,'Input Parameters'!$J$24,'Input Parameters'!$K$24)</f>
        <v>0.54410148084957244</v>
      </c>
      <c r="K3220" s="156">
        <f ca="1">('Input Parameters'!$E$25/'Input Parameters'!$E$31)^$J3220</f>
        <v>2.0178493077505966E-2</v>
      </c>
      <c r="L3220" s="66">
        <f ca="1">$H3220*$C3220*'Input Parameters'!$E$23*K3220</f>
        <v>3.4464274970800419</v>
      </c>
      <c r="M3220" s="23">
        <f t="shared" ca="1" si="430"/>
        <v>0.57548138731967502</v>
      </c>
      <c r="N3220" s="15">
        <f ca="1">_xlfn.NORM.INV(M3220,'Input Parameters'!$E$26,'Input Parameters'!$F$26)</f>
        <v>3.7997287021296997E-2</v>
      </c>
      <c r="O3220" s="8">
        <f t="shared" ca="1" si="431"/>
        <v>0.23763624574216624</v>
      </c>
      <c r="P3220" s="29">
        <f ca="1">_xlfn.LOGNORM.INV(O3220,'Input Parameters'!$H$27,'Input Parameters'!$I$27)</f>
        <v>1.0380696641631582</v>
      </c>
      <c r="Q3220" s="10"/>
      <c r="R3220" s="15">
        <f>'Input Parameters'!$E$28</f>
        <v>12.7</v>
      </c>
      <c r="S3220" s="10">
        <f t="shared" ca="1" si="432"/>
        <v>0.82399268445175888</v>
      </c>
      <c r="T3220" s="25">
        <f ca="1">_xlfn.LOGNORM.INV(S3220,'Input Parameters'!$H$29,'Input Parameters'!$I$29)</f>
        <v>64.645823039685936</v>
      </c>
      <c r="U3220" s="10">
        <f t="shared" ca="1" si="433"/>
        <v>0.97673283273447908</v>
      </c>
      <c r="V3220" s="29">
        <f ca="1">IF('Input Parameters'!$D$30="Beta",_xlfn.BETA.INV(U3220,'Input Parameters'!$L$30,'Input Parameters'!$M$30,'Input Parameters'!$J$30,'Input Parameters'!$K$30),IF('Input Parameters'!$D$30="LogNorm",_xlfn.LOGNORM.INV(U3220,'Input Parameters'!$H$30,'Input Parameters'!$I$30)))</f>
        <v>2.190560430632583</v>
      </c>
      <c r="W3220" s="2">
        <f ca="1">N3220+(P3220-N3220)*(1-ERF((T3220-R3220)/(2*SQRT(L3220*'Input Parameters'!$E$31))))</f>
        <v>8.5865375865283061E-2</v>
      </c>
      <c r="X3220">
        <f t="shared" ca="1" si="434"/>
        <v>1</v>
      </c>
      <c r="Y3220" s="7"/>
    </row>
    <row r="3221" spans="1:25" ht="15" customHeight="1" x14ac:dyDescent="0.3">
      <c r="A3221" s="130">
        <v>3214</v>
      </c>
      <c r="B3221" s="10">
        <f t="shared" ca="1" si="426"/>
        <v>0.81525211682940846</v>
      </c>
      <c r="C3221" s="57">
        <f ca="1">_xlfn.NORM.INV(B3221,'Input Parameters'!$E$19,'Input Parameters'!$F$19)</f>
        <v>643.13184394112955</v>
      </c>
      <c r="D3221" s="10">
        <f t="shared" ca="1" si="427"/>
        <v>0.81513537634663491</v>
      </c>
      <c r="E3221" s="59">
        <f ca="1">IF(_xlfn.NORM.INV(D3221,'Input Parameters'!$E$20,'Input Parameters'!$F$20)&lt;3500,3500,IF(_xlfn.NORM.INV(D3221,'Input Parameters'!$E$20,'Input Parameters'!$F$20)&gt;5500,5500,_xlfn.NORM.INV(D3221,'Input Parameters'!$E$20,'Input Parameters'!$F$20)))</f>
        <v>5427.8864485738495</v>
      </c>
      <c r="F3221" s="10">
        <f t="shared" ca="1" si="428"/>
        <v>0.92912690913718754</v>
      </c>
      <c r="G3221" s="61">
        <f ca="1">_xlfn.NORM.INV(F3221,'Input Parameters'!$E$21,'Input Parameters'!$F$21)</f>
        <v>296.39885035497406</v>
      </c>
      <c r="H3221" s="54">
        <f ca="1">EXP(E3221*(1/'Input Parameters'!$E$22-1/G3221))</f>
        <v>1.236681244698755</v>
      </c>
      <c r="I3221" s="10">
        <f t="shared" ca="1" si="429"/>
        <v>0.64195047983967524</v>
      </c>
      <c r="J3221" s="29">
        <f ca="1">_xlfn.BETA.INV(I3221,'Input Parameters'!$L$24,'Input Parameters'!$M$24,'Input Parameters'!$J$24,'Input Parameters'!$K$24)</f>
        <v>0.66449861415536482</v>
      </c>
      <c r="K3221" s="156">
        <f ca="1">('Input Parameters'!$E$25/'Input Parameters'!$E$31)^$J3221</f>
        <v>8.5074543045537184E-3</v>
      </c>
      <c r="L3221" s="66">
        <f ca="1">$H3221*$C3221*'Input Parameters'!$E$23*K3221</f>
        <v>6.7663960331373776</v>
      </c>
      <c r="M3221" s="23">
        <f t="shared" ca="1" si="430"/>
        <v>0.40135427413285052</v>
      </c>
      <c r="N3221" s="15">
        <f ca="1">_xlfn.NORM.INV(M3221,'Input Parameters'!$E$26,'Input Parameters'!$F$26)</f>
        <v>2.8753291120087676E-2</v>
      </c>
      <c r="O3221" s="8">
        <f t="shared" ca="1" si="431"/>
        <v>0.75737641838702374</v>
      </c>
      <c r="P3221" s="29">
        <f ca="1">_xlfn.LOGNORM.INV(O3221,'Input Parameters'!$H$27,'Input Parameters'!$I$27)</f>
        <v>1.938598407795461</v>
      </c>
      <c r="Q3221" s="10"/>
      <c r="R3221" s="15">
        <f>'Input Parameters'!$E$28</f>
        <v>12.7</v>
      </c>
      <c r="S3221" s="10">
        <f t="shared" ca="1" si="432"/>
        <v>0.31194375458705759</v>
      </c>
      <c r="T3221" s="25">
        <f ca="1">_xlfn.LOGNORM.INV(S3221,'Input Parameters'!$H$29,'Input Parameters'!$I$29)</f>
        <v>55.112638781588643</v>
      </c>
      <c r="U3221" s="10">
        <f t="shared" ca="1" si="433"/>
        <v>0.89138188268551144</v>
      </c>
      <c r="V3221" s="29">
        <f ca="1">IF('Input Parameters'!$D$30="Beta",_xlfn.BETA.INV(U3221,'Input Parameters'!$L$30,'Input Parameters'!$M$30,'Input Parameters'!$J$30,'Input Parameters'!$K$30),IF('Input Parameters'!$D$30="LogNorm",_xlfn.LOGNORM.INV(U3221,'Input Parameters'!$H$30,'Input Parameters'!$I$30)))</f>
        <v>1.6254652518619699</v>
      </c>
      <c r="W3221" s="2">
        <f ca="1">N3221+(P3221-N3221)*(1-ERF((T3221-R3221)/(2*SQRT(L3221*'Input Parameters'!$E$31))))</f>
        <v>0.5041912596410667</v>
      </c>
      <c r="X3221">
        <f t="shared" ca="1" si="434"/>
        <v>1</v>
      </c>
      <c r="Y3221" s="7"/>
    </row>
    <row r="3222" spans="1:25" ht="15" customHeight="1" x14ac:dyDescent="0.3">
      <c r="A3222" s="130">
        <v>3215</v>
      </c>
      <c r="B3222" s="10">
        <f t="shared" ca="1" si="426"/>
        <v>0.77870598454147577</v>
      </c>
      <c r="C3222" s="57">
        <f ca="1">_xlfn.NORM.INV(B3222,'Input Parameters'!$E$19,'Input Parameters'!$F$19)</f>
        <v>632.18165746985153</v>
      </c>
      <c r="D3222" s="10">
        <f t="shared" ca="1" si="427"/>
        <v>0.2343162522457849</v>
      </c>
      <c r="E3222" s="59">
        <f ca="1">IF(_xlfn.NORM.INV(D3222,'Input Parameters'!$E$20,'Input Parameters'!$F$20)&lt;3500,3500,IF(_xlfn.NORM.INV(D3222,'Input Parameters'!$E$20,'Input Parameters'!$F$20)&gt;5500,5500,_xlfn.NORM.INV(D3222,'Input Parameters'!$E$20,'Input Parameters'!$F$20)))</f>
        <v>4292.7059038644065</v>
      </c>
      <c r="F3222" s="10">
        <f t="shared" ca="1" si="428"/>
        <v>0.85390129819406002</v>
      </c>
      <c r="G3222" s="61">
        <f ca="1">_xlfn.NORM.INV(F3222,'Input Parameters'!$E$21,'Input Parameters'!$F$21)</f>
        <v>293.12904290982959</v>
      </c>
      <c r="H3222" s="54">
        <f ca="1">EXP(E3222*(1/'Input Parameters'!$E$22-1/G3222))</f>
        <v>1.0064705336176427</v>
      </c>
      <c r="I3222" s="10">
        <f t="shared" ca="1" si="429"/>
        <v>0.84198711759661671</v>
      </c>
      <c r="J3222" s="29">
        <f ca="1">_xlfn.BETA.INV(I3222,'Input Parameters'!$L$24,'Input Parameters'!$M$24,'Input Parameters'!$J$24,'Input Parameters'!$K$24)</f>
        <v>0.75675210136981952</v>
      </c>
      <c r="K3222" s="156">
        <f ca="1">('Input Parameters'!$E$25/'Input Parameters'!$E$31)^$J3222</f>
        <v>4.3892482138038428E-3</v>
      </c>
      <c r="L3222" s="66">
        <f ca="1">$H3222*$C3222*'Input Parameters'!$E$23*K3222</f>
        <v>2.792756661836707</v>
      </c>
      <c r="M3222" s="23">
        <f t="shared" ca="1" si="430"/>
        <v>3.660413132996887E-2</v>
      </c>
      <c r="N3222" s="15">
        <f ca="1">_xlfn.NORM.INV(M3222,'Input Parameters'!$E$26,'Input Parameters'!$F$26)</f>
        <v>-3.6221329081798231E-3</v>
      </c>
      <c r="O3222" s="8">
        <f t="shared" ca="1" si="431"/>
        <v>0.44842600617230299</v>
      </c>
      <c r="P3222" s="29">
        <f ca="1">_xlfn.LOGNORM.INV(O3222,'Input Parameters'!$H$27,'Input Parameters'!$I$27)</f>
        <v>1.3442794757132159</v>
      </c>
      <c r="Q3222" s="10"/>
      <c r="R3222" s="15">
        <f>'Input Parameters'!$E$28</f>
        <v>12.7</v>
      </c>
      <c r="S3222" s="10">
        <f t="shared" ca="1" si="432"/>
        <v>8.4340340308202366E-2</v>
      </c>
      <c r="T3222" s="25">
        <f ca="1">_xlfn.LOGNORM.INV(S3222,'Input Parameters'!$H$29,'Input Parameters'!$I$29)</f>
        <v>49.893609937410709</v>
      </c>
      <c r="U3222" s="10">
        <f t="shared" ca="1" si="433"/>
        <v>0.4795121912671193</v>
      </c>
      <c r="V3222" s="29">
        <f ca="1">IF('Input Parameters'!$D$30="Beta",_xlfn.BETA.INV(U3222,'Input Parameters'!$L$30,'Input Parameters'!$M$30,'Input Parameters'!$J$30,'Input Parameters'!$K$30),IF('Input Parameters'!$D$30="LogNorm",_xlfn.LOGNORM.INV(U3222,'Input Parameters'!$H$30,'Input Parameters'!$I$30)))</f>
        <v>0.97916620910902452</v>
      </c>
      <c r="W3222" s="2">
        <f ca="1">N3222+(P3222-N3222)*(1-ERF((T3222-R3222)/(2*SQRT(L3222*'Input Parameters'!$E$31))))</f>
        <v>0.15212032734525588</v>
      </c>
      <c r="X3222">
        <f t="shared" ca="1" si="434"/>
        <v>1</v>
      </c>
      <c r="Y3222" s="7"/>
    </row>
    <row r="3223" spans="1:25" ht="15" customHeight="1" x14ac:dyDescent="0.3">
      <c r="A3223" s="130">
        <v>3216</v>
      </c>
      <c r="B3223" s="10">
        <f t="shared" ca="1" si="426"/>
        <v>0.94703962184108248</v>
      </c>
      <c r="C3223" s="57">
        <f ca="1">_xlfn.NORM.INV(B3223,'Input Parameters'!$E$19,'Input Parameters'!$F$19)</f>
        <v>703.91987515400876</v>
      </c>
      <c r="D3223" s="10">
        <f t="shared" ca="1" si="427"/>
        <v>0.49938800629267743</v>
      </c>
      <c r="E3223" s="59">
        <f ca="1">IF(_xlfn.NORM.INV(D3223,'Input Parameters'!$E$20,'Input Parameters'!$F$20)&lt;3500,3500,IF(_xlfn.NORM.INV(D3223,'Input Parameters'!$E$20,'Input Parameters'!$F$20)&gt;5500,5500,_xlfn.NORM.INV(D3223,'Input Parameters'!$E$20,'Input Parameters'!$F$20)))</f>
        <v>4798.92617106736</v>
      </c>
      <c r="F3223" s="10">
        <f t="shared" ca="1" si="428"/>
        <v>0.6449069129782975</v>
      </c>
      <c r="G3223" s="61">
        <f ca="1">_xlfn.NORM.INV(F3223,'Input Parameters'!$E$21,'Input Parameters'!$F$21)</f>
        <v>287.77082365743553</v>
      </c>
      <c r="H3223" s="54">
        <f ca="1">EXP(E3223*(1/'Input Parameters'!$E$22-1/G3223))</f>
        <v>0.74258302829641931</v>
      </c>
      <c r="I3223" s="10">
        <f t="shared" ca="1" si="429"/>
        <v>0.25258625368430798</v>
      </c>
      <c r="J3223" s="29">
        <f ca="1">_xlfn.BETA.INV(I3223,'Input Parameters'!$L$24,'Input Parameters'!$M$24,'Input Parameters'!$J$24,'Input Parameters'!$K$24)</f>
        <v>0.49763234825566138</v>
      </c>
      <c r="K3223" s="156">
        <f ca="1">('Input Parameters'!$E$25/'Input Parameters'!$E$31)^$J3223</f>
        <v>2.8161783915289389E-2</v>
      </c>
      <c r="L3223" s="66">
        <f ca="1">$H3223*$C3223*'Input Parameters'!$E$23*K3223</f>
        <v>14.720698190699963</v>
      </c>
      <c r="M3223" s="23">
        <f t="shared" ca="1" si="430"/>
        <v>0.11346266011349204</v>
      </c>
      <c r="N3223" s="15">
        <f ca="1">_xlfn.NORM.INV(M3223,'Input Parameters'!$E$26,'Input Parameters'!$F$26)</f>
        <v>8.625341271534602E-3</v>
      </c>
      <c r="O3223" s="8">
        <f t="shared" ca="1" si="431"/>
        <v>0.30880686955881353</v>
      </c>
      <c r="P3223" s="29">
        <f ca="1">_xlfn.LOGNORM.INV(O3223,'Input Parameters'!$H$27,'Input Parameters'!$I$27)</f>
        <v>1.1415018434835837</v>
      </c>
      <c r="Q3223" s="10"/>
      <c r="R3223" s="15">
        <f>'Input Parameters'!$E$28</f>
        <v>12.7</v>
      </c>
      <c r="S3223" s="10">
        <f t="shared" ca="1" si="432"/>
        <v>0.68896540851603383</v>
      </c>
      <c r="T3223" s="25">
        <f ca="1">_xlfn.LOGNORM.INV(S3223,'Input Parameters'!$H$29,'Input Parameters'!$I$29)</f>
        <v>61.545317507737401</v>
      </c>
      <c r="U3223" s="10">
        <f t="shared" ca="1" si="433"/>
        <v>0.86154181993746926</v>
      </c>
      <c r="V3223" s="29">
        <f ca="1">IF('Input Parameters'!$D$30="Beta",_xlfn.BETA.INV(U3223,'Input Parameters'!$L$30,'Input Parameters'!$M$30,'Input Parameters'!$J$30,'Input Parameters'!$K$30),IF('Input Parameters'!$D$30="LogNorm",_xlfn.LOGNORM.INV(U3223,'Input Parameters'!$H$30,'Input Parameters'!$I$30)))</f>
        <v>1.5341370375058738</v>
      </c>
      <c r="W3223" s="2">
        <f ca="1">N3223+(P3223-N3223)*(1-ERF((T3223-R3223)/(2*SQRT(L3223*'Input Parameters'!$E$31))))</f>
        <v>0.42553365241774782</v>
      </c>
      <c r="X3223">
        <f t="shared" ca="1" si="434"/>
        <v>1</v>
      </c>
      <c r="Y3223" s="7"/>
    </row>
    <row r="3224" spans="1:25" ht="15" customHeight="1" x14ac:dyDescent="0.3">
      <c r="A3224" s="130">
        <v>3217</v>
      </c>
      <c r="B3224" s="10">
        <f t="shared" ca="1" si="426"/>
        <v>0.66327929064414548</v>
      </c>
      <c r="C3224" s="57">
        <f ca="1">_xlfn.NORM.INV(B3224,'Input Parameters'!$E$19,'Input Parameters'!$F$19)</f>
        <v>602.91080001683315</v>
      </c>
      <c r="D3224" s="10">
        <f t="shared" ca="1" si="427"/>
        <v>0.49770212865487973</v>
      </c>
      <c r="E3224" s="59">
        <f ca="1">IF(_xlfn.NORM.INV(D3224,'Input Parameters'!$E$20,'Input Parameters'!$F$20)&lt;3500,3500,IF(_xlfn.NORM.INV(D3224,'Input Parameters'!$E$20,'Input Parameters'!$F$20)&gt;5500,5500,_xlfn.NORM.INV(D3224,'Input Parameters'!$E$20,'Input Parameters'!$F$20)))</f>
        <v>4795.9680412058469</v>
      </c>
      <c r="F3224" s="10">
        <f t="shared" ca="1" si="428"/>
        <v>0.71870766197644209</v>
      </c>
      <c r="G3224" s="61">
        <f ca="1">_xlfn.NORM.INV(F3224,'Input Parameters'!$E$21,'Input Parameters'!$F$21)</f>
        <v>289.40099238599191</v>
      </c>
      <c r="H3224" s="54">
        <f ca="1">EXP(E3224*(1/'Input Parameters'!$E$22-1/G3224))</f>
        <v>0.81582164847101946</v>
      </c>
      <c r="I3224" s="10">
        <f t="shared" ca="1" si="429"/>
        <v>0.24525791981128442</v>
      </c>
      <c r="J3224" s="29">
        <f ca="1">_xlfn.BETA.INV(I3224,'Input Parameters'!$L$24,'Input Parameters'!$M$24,'Input Parameters'!$J$24,'Input Parameters'!$K$24)</f>
        <v>0.49380436176492198</v>
      </c>
      <c r="K3224" s="156">
        <f ca="1">('Input Parameters'!$E$25/'Input Parameters'!$E$31)^$J3224</f>
        <v>2.8945829135739461E-2</v>
      </c>
      <c r="L3224" s="66">
        <f ca="1">$H3224*$C3224*'Input Parameters'!$E$23*K3224</f>
        <v>14.23751790229427</v>
      </c>
      <c r="M3224" s="23">
        <f t="shared" ca="1" si="430"/>
        <v>0.87980990798519021</v>
      </c>
      <c r="N3224" s="15">
        <f ca="1">_xlfn.NORM.INV(M3224,'Input Parameters'!$E$26,'Input Parameters'!$F$26)</f>
        <v>5.8654778140690686E-2</v>
      </c>
      <c r="O3224" s="8">
        <f t="shared" ca="1" si="431"/>
        <v>0.919609982598805</v>
      </c>
      <c r="P3224" s="29">
        <f ca="1">_xlfn.LOGNORM.INV(O3224,'Input Parameters'!$H$27,'Input Parameters'!$I$27)</f>
        <v>2.6476499367493922</v>
      </c>
      <c r="Q3224" s="10"/>
      <c r="R3224" s="15">
        <f>'Input Parameters'!$E$28</f>
        <v>12.7</v>
      </c>
      <c r="S3224" s="10">
        <f t="shared" ca="1" si="432"/>
        <v>0.71381777356812282</v>
      </c>
      <c r="T3224" s="25">
        <f ca="1">_xlfn.LOGNORM.INV(S3224,'Input Parameters'!$H$29,'Input Parameters'!$I$29)</f>
        <v>62.042427353288197</v>
      </c>
      <c r="U3224" s="10">
        <f t="shared" ca="1" si="433"/>
        <v>0.43657302618473304</v>
      </c>
      <c r="V3224" s="29">
        <f ca="1">IF('Input Parameters'!$D$30="Beta",_xlfn.BETA.INV(U3224,'Input Parameters'!$L$30,'Input Parameters'!$M$30,'Input Parameters'!$J$30,'Input Parameters'!$K$30),IF('Input Parameters'!$D$30="LogNorm",_xlfn.LOGNORM.INV(U3224,'Input Parameters'!$H$30,'Input Parameters'!$I$30)))</f>
        <v>0.93823401279099972</v>
      </c>
      <c r="W3224" s="2">
        <f ca="1">N3224+(P3224-N3224)*(1-ERF((T3224-R3224)/(2*SQRT(L3224*'Input Parameters'!$E$31))))</f>
        <v>0.9780996779854364</v>
      </c>
      <c r="X3224">
        <f t="shared" ca="1" si="434"/>
        <v>0</v>
      </c>
      <c r="Y3224" s="7"/>
    </row>
    <row r="3225" spans="1:25" ht="15" customHeight="1" x14ac:dyDescent="0.3">
      <c r="A3225" s="130">
        <v>3218</v>
      </c>
      <c r="B3225" s="10">
        <f t="shared" ca="1" si="426"/>
        <v>0.23927001420651495</v>
      </c>
      <c r="C3225" s="57">
        <f ca="1">_xlfn.NORM.INV(B3225,'Input Parameters'!$E$19,'Input Parameters'!$F$19)</f>
        <v>507.41884743646659</v>
      </c>
      <c r="D3225" s="10">
        <f t="shared" ca="1" si="427"/>
        <v>0.91235532531914276</v>
      </c>
      <c r="E3225" s="59">
        <f ca="1">IF(_xlfn.NORM.INV(D3225,'Input Parameters'!$E$20,'Input Parameters'!$F$20)&lt;3500,3500,IF(_xlfn.NORM.INV(D3225,'Input Parameters'!$E$20,'Input Parameters'!$F$20)&gt;5500,5500,_xlfn.NORM.INV(D3225,'Input Parameters'!$E$20,'Input Parameters'!$F$20)))</f>
        <v>5500</v>
      </c>
      <c r="F3225" s="10">
        <f t="shared" ca="1" si="428"/>
        <v>0.2774591713071336</v>
      </c>
      <c r="G3225" s="61">
        <f ca="1">_xlfn.NORM.INV(F3225,'Input Parameters'!$E$21,'Input Parameters'!$F$21)</f>
        <v>280.20940712344537</v>
      </c>
      <c r="H3225" s="54">
        <f ca="1">EXP(E3225*(1/'Input Parameters'!$E$22-1/G3225))</f>
        <v>0.4244986248555434</v>
      </c>
      <c r="I3225" s="10">
        <f t="shared" ca="1" si="429"/>
        <v>0.20795509118884192</v>
      </c>
      <c r="J3225" s="29">
        <f ca="1">_xlfn.BETA.INV(I3225,'Input Parameters'!$L$24,'Input Parameters'!$M$24,'Input Parameters'!$J$24,'Input Parameters'!$K$24)</f>
        <v>0.47329656097174311</v>
      </c>
      <c r="K3225" s="156">
        <f ca="1">('Input Parameters'!$E$25/'Input Parameters'!$E$31)^$J3225</f>
        <v>3.3533328004623504E-2</v>
      </c>
      <c r="L3225" s="66">
        <f ca="1">$H3225*$C3225*'Input Parameters'!$E$23*K3225</f>
        <v>7.2230320048813548</v>
      </c>
      <c r="M3225" s="23">
        <f t="shared" ca="1" si="430"/>
        <v>7.1027458565673385E-2</v>
      </c>
      <c r="N3225" s="15">
        <f ca="1">_xlfn.NORM.INV(M3225,'Input Parameters'!$E$26,'Input Parameters'!$F$26)</f>
        <v>3.1681876530793435E-3</v>
      </c>
      <c r="O3225" s="8">
        <f t="shared" ca="1" si="431"/>
        <v>0.98402617616172428</v>
      </c>
      <c r="P3225" s="29">
        <f ca="1">_xlfn.LOGNORM.INV(O3225,'Input Parameters'!$H$27,'Input Parameters'!$I$27)</f>
        <v>3.6774226947982744</v>
      </c>
      <c r="Q3225" s="10"/>
      <c r="R3225" s="15">
        <f>'Input Parameters'!$E$28</f>
        <v>12.7</v>
      </c>
      <c r="S3225" s="10">
        <f t="shared" ca="1" si="432"/>
        <v>0.97635595360016003</v>
      </c>
      <c r="T3225" s="25">
        <f ca="1">_xlfn.LOGNORM.INV(S3225,'Input Parameters'!$H$29,'Input Parameters'!$I$29)</f>
        <v>72.758788530361954</v>
      </c>
      <c r="U3225" s="10">
        <f t="shared" ca="1" si="433"/>
        <v>0.52170549638687447</v>
      </c>
      <c r="V3225" s="29">
        <f ca="1">IF('Input Parameters'!$D$30="Beta",_xlfn.BETA.INV(U3225,'Input Parameters'!$L$30,'Input Parameters'!$M$30,'Input Parameters'!$J$30,'Input Parameters'!$K$30),IF('Input Parameters'!$D$30="LogNorm",_xlfn.LOGNORM.INV(U3225,'Input Parameters'!$H$30,'Input Parameters'!$I$30)))</f>
        <v>1.020887947505194</v>
      </c>
      <c r="W3225" s="2">
        <f ca="1">N3225+(P3225-N3225)*(1-ERF((T3225-R3225)/(2*SQRT(L3225*'Input Parameters'!$E$31))))</f>
        <v>0.42228898921729752</v>
      </c>
      <c r="X3225">
        <f t="shared" ca="1" si="434"/>
        <v>1</v>
      </c>
      <c r="Y3225" s="7"/>
    </row>
    <row r="3226" spans="1:25" ht="15" customHeight="1" x14ac:dyDescent="0.3">
      <c r="A3226" s="130">
        <v>3219</v>
      </c>
      <c r="B3226" s="10">
        <f t="shared" ca="1" si="426"/>
        <v>0.91254478253447835</v>
      </c>
      <c r="C3226" s="57">
        <f ca="1">_xlfn.NORM.INV(B3226,'Input Parameters'!$E$19,'Input Parameters'!$F$19)</f>
        <v>681.93214365217295</v>
      </c>
      <c r="D3226" s="10">
        <f t="shared" ca="1" si="427"/>
        <v>0.10262231949663037</v>
      </c>
      <c r="E3226" s="59">
        <f ca="1">IF(_xlfn.NORM.INV(D3226,'Input Parameters'!$E$20,'Input Parameters'!$F$20)&lt;3500,3500,IF(_xlfn.NORM.INV(D3226,'Input Parameters'!$E$20,'Input Parameters'!$F$20)&gt;5500,5500,_xlfn.NORM.INV(D3226,'Input Parameters'!$E$20,'Input Parameters'!$F$20)))</f>
        <v>3913.2748894099595</v>
      </c>
      <c r="F3226" s="10">
        <f t="shared" ca="1" si="428"/>
        <v>0.3148514370212292</v>
      </c>
      <c r="G3226" s="61">
        <f ca="1">_xlfn.NORM.INV(F3226,'Input Parameters'!$E$21,'Input Parameters'!$F$21)</f>
        <v>281.06033951953742</v>
      </c>
      <c r="H3226" s="54">
        <f ca="1">EXP(E3226*(1/'Input Parameters'!$E$22-1/G3226))</f>
        <v>0.56701563337955185</v>
      </c>
      <c r="I3226" s="10">
        <f t="shared" ca="1" si="429"/>
        <v>0.57652327322399544</v>
      </c>
      <c r="J3226" s="29">
        <f ca="1">_xlfn.BETA.INV(I3226,'Input Parameters'!$L$24,'Input Parameters'!$M$24,'Input Parameters'!$J$24,'Input Parameters'!$K$24)</f>
        <v>0.63792787595129985</v>
      </c>
      <c r="K3226" s="156">
        <f ca="1">('Input Parameters'!$E$25/'Input Parameters'!$E$31)^$J3226</f>
        <v>1.0293876612594503E-2</v>
      </c>
      <c r="L3226" s="66">
        <f ca="1">$H3226*$C3226*'Input Parameters'!$E$23*K3226</f>
        <v>3.980294012598911</v>
      </c>
      <c r="M3226" s="23">
        <f t="shared" ca="1" si="430"/>
        <v>0.5810989941414878</v>
      </c>
      <c r="N3226" s="15">
        <f ca="1">_xlfn.NORM.INV(M3226,'Input Parameters'!$E$26,'Input Parameters'!$F$26)</f>
        <v>3.8298821179406105E-2</v>
      </c>
      <c r="O3226" s="8">
        <f t="shared" ca="1" si="431"/>
        <v>0.97318232093931423</v>
      </c>
      <c r="P3226" s="29">
        <f ca="1">_xlfn.LOGNORM.INV(O3226,'Input Parameters'!$H$27,'Input Parameters'!$I$27)</f>
        <v>3.3433162891655921</v>
      </c>
      <c r="Q3226" s="10"/>
      <c r="R3226" s="15">
        <f>'Input Parameters'!$E$28</f>
        <v>12.7</v>
      </c>
      <c r="S3226" s="10">
        <f t="shared" ca="1" si="432"/>
        <v>0.41823717828418627</v>
      </c>
      <c r="T3226" s="25">
        <f ca="1">_xlfn.LOGNORM.INV(S3226,'Input Parameters'!$H$29,'Input Parameters'!$I$29)</f>
        <v>56.897890474184848</v>
      </c>
      <c r="U3226" s="10">
        <f t="shared" ca="1" si="433"/>
        <v>0.52633299772789155</v>
      </c>
      <c r="V3226" s="29">
        <f ca="1">IF('Input Parameters'!$D$30="Beta",_xlfn.BETA.INV(U3226,'Input Parameters'!$L$30,'Input Parameters'!$M$30,'Input Parameters'!$J$30,'Input Parameters'!$K$30),IF('Input Parameters'!$D$30="LogNorm",_xlfn.LOGNORM.INV(U3226,'Input Parameters'!$H$30,'Input Parameters'!$I$30)))</f>
        <v>1.0255769198447218</v>
      </c>
      <c r="W3226" s="2">
        <f ca="1">N3226+(P3226-N3226)*(1-ERF((T3226-R3226)/(2*SQRT(L3226*'Input Parameters'!$E$31))))</f>
        <v>0.42575532969900332</v>
      </c>
      <c r="X3226">
        <f t="shared" ca="1" si="434"/>
        <v>1</v>
      </c>
      <c r="Y3226" s="7"/>
    </row>
    <row r="3227" spans="1:25" ht="15" customHeight="1" x14ac:dyDescent="0.3">
      <c r="A3227" s="130">
        <v>3220</v>
      </c>
      <c r="B3227" s="10">
        <f t="shared" ca="1" si="426"/>
        <v>0.8912467037489229</v>
      </c>
      <c r="C3227" s="57">
        <f ca="1">_xlfn.NORM.INV(B3227,'Input Parameters'!$E$19,'Input Parameters'!$F$19)</f>
        <v>671.50416827247432</v>
      </c>
      <c r="D3227" s="10">
        <f t="shared" ca="1" si="427"/>
        <v>0.86157182048724956</v>
      </c>
      <c r="E3227" s="59">
        <f ca="1">IF(_xlfn.NORM.INV(D3227,'Input Parameters'!$E$20,'Input Parameters'!$F$20)&lt;3500,3500,IF(_xlfn.NORM.INV(D3227,'Input Parameters'!$E$20,'Input Parameters'!$F$20)&gt;5500,5500,_xlfn.NORM.INV(D3227,'Input Parameters'!$E$20,'Input Parameters'!$F$20)))</f>
        <v>5500</v>
      </c>
      <c r="F3227" s="10">
        <f t="shared" ca="1" si="428"/>
        <v>0.65770332412553156</v>
      </c>
      <c r="G3227" s="61">
        <f ca="1">_xlfn.NORM.INV(F3227,'Input Parameters'!$E$21,'Input Parameters'!$F$21)</f>
        <v>288.04275663090846</v>
      </c>
      <c r="H3227" s="54">
        <f ca="1">EXP(E3227*(1/'Input Parameters'!$E$22-1/G3227))</f>
        <v>0.72393302235564438</v>
      </c>
      <c r="I3227" s="10">
        <f t="shared" ca="1" si="429"/>
        <v>0.66200208719387788</v>
      </c>
      <c r="J3227" s="29">
        <f ca="1">_xlfn.BETA.INV(I3227,'Input Parameters'!$L$24,'Input Parameters'!$M$24,'Input Parameters'!$J$24,'Input Parameters'!$K$24)</f>
        <v>0.67280031804913953</v>
      </c>
      <c r="K3227" s="156">
        <f ca="1">('Input Parameters'!$E$25/'Input Parameters'!$E$31)^$J3227</f>
        <v>8.0156035604684647E-3</v>
      </c>
      <c r="L3227" s="66">
        <f ca="1">$H3227*$C3227*'Input Parameters'!$E$23*K3227</f>
        <v>3.8965776023807317</v>
      </c>
      <c r="M3227" s="23">
        <f t="shared" ca="1" si="430"/>
        <v>0.9246600029968699</v>
      </c>
      <c r="N3227" s="15">
        <f ca="1">_xlfn.NORM.INV(M3227,'Input Parameters'!$E$26,'Input Parameters'!$F$26)</f>
        <v>6.4179808675938727E-2</v>
      </c>
      <c r="O3227" s="8">
        <f t="shared" ca="1" si="431"/>
        <v>0.72325443805477052</v>
      </c>
      <c r="P3227" s="29">
        <f ca="1">_xlfn.LOGNORM.INV(O3227,'Input Parameters'!$H$27,'Input Parameters'!$I$27)</f>
        <v>1.8503164977532724</v>
      </c>
      <c r="Q3227" s="10"/>
      <c r="R3227" s="15">
        <f>'Input Parameters'!$E$28</f>
        <v>12.7</v>
      </c>
      <c r="S3227" s="10">
        <f t="shared" ca="1" si="432"/>
        <v>0.58408194105421207</v>
      </c>
      <c r="T3227" s="25">
        <f ca="1">_xlfn.LOGNORM.INV(S3227,'Input Parameters'!$H$29,'Input Parameters'!$I$29)</f>
        <v>59.636808358020566</v>
      </c>
      <c r="U3227" s="10">
        <f t="shared" ca="1" si="433"/>
        <v>0.96277001648838823</v>
      </c>
      <c r="V3227" s="29">
        <f ca="1">IF('Input Parameters'!$D$30="Beta",_xlfn.BETA.INV(U3227,'Input Parameters'!$L$30,'Input Parameters'!$M$30,'Input Parameters'!$J$30,'Input Parameters'!$K$30),IF('Input Parameters'!$D$30="LogNorm",_xlfn.LOGNORM.INV(U3227,'Input Parameters'!$H$30,'Input Parameters'!$I$30)))</f>
        <v>2.0190586708414986</v>
      </c>
      <c r="W3227" s="2">
        <f ca="1">N3227+(P3227-N3227)*(1-ERF((T3227-R3227)/(2*SQRT(L3227*'Input Parameters'!$E$31))))</f>
        <v>0.22974732150107613</v>
      </c>
      <c r="X3227">
        <f t="shared" ca="1" si="434"/>
        <v>1</v>
      </c>
      <c r="Y3227" s="7"/>
    </row>
    <row r="3228" spans="1:25" ht="15" customHeight="1" x14ac:dyDescent="0.3">
      <c r="A3228" s="130">
        <v>3221</v>
      </c>
      <c r="B3228" s="10">
        <f t="shared" ca="1" si="426"/>
        <v>0.99806595692212319</v>
      </c>
      <c r="C3228" s="57">
        <f ca="1">_xlfn.NORM.INV(B3228,'Input Parameters'!$E$19,'Input Parameters'!$F$19)</f>
        <v>811.39716451858533</v>
      </c>
      <c r="D3228" s="10">
        <f t="shared" ca="1" si="427"/>
        <v>0.48156585870559954</v>
      </c>
      <c r="E3228" s="59">
        <f ca="1">IF(_xlfn.NORM.INV(D3228,'Input Parameters'!$E$20,'Input Parameters'!$F$20)&lt;3500,3500,IF(_xlfn.NORM.INV(D3228,'Input Parameters'!$E$20,'Input Parameters'!$F$20)&gt;5500,5500,_xlfn.NORM.INV(D3228,'Input Parameters'!$E$20,'Input Parameters'!$F$20)))</f>
        <v>4767.6432032743533</v>
      </c>
      <c r="F3228" s="10">
        <f t="shared" ca="1" si="428"/>
        <v>0.57570551347524157</v>
      </c>
      <c r="G3228" s="61">
        <f ca="1">_xlfn.NORM.INV(F3228,'Input Parameters'!$E$21,'Input Parameters'!$F$21)</f>
        <v>286.35062415336637</v>
      </c>
      <c r="H3228" s="54">
        <f ca="1">EXP(E3228*(1/'Input Parameters'!$E$22-1/G3228))</f>
        <v>0.68533362259623232</v>
      </c>
      <c r="I3228" s="10">
        <f t="shared" ca="1" si="429"/>
        <v>0.75530703112771069</v>
      </c>
      <c r="J3228" s="29">
        <f ca="1">_xlfn.BETA.INV(I3228,'Input Parameters'!$L$24,'Input Parameters'!$M$24,'Input Parameters'!$J$24,'Input Parameters'!$K$24)</f>
        <v>0.71339548067802649</v>
      </c>
      <c r="K3228" s="156">
        <f ca="1">('Input Parameters'!$E$25/'Input Parameters'!$E$31)^$J3228</f>
        <v>5.9905231797529714E-3</v>
      </c>
      <c r="L3228" s="66">
        <f ca="1">$H3228*$C3228*'Input Parameters'!$E$23*K3228</f>
        <v>3.3311966997858891</v>
      </c>
      <c r="M3228" s="23">
        <f t="shared" ca="1" si="430"/>
        <v>0.19297735812499062</v>
      </c>
      <c r="N3228" s="15">
        <f ca="1">_xlfn.NORM.INV(M3228,'Input Parameters'!$E$26,'Input Parameters'!$F$26)</f>
        <v>1.5793487001026559E-2</v>
      </c>
      <c r="O3228" s="8">
        <f t="shared" ca="1" si="431"/>
        <v>0.3407168639197361</v>
      </c>
      <c r="P3228" s="29">
        <f ca="1">_xlfn.LOGNORM.INV(O3228,'Input Parameters'!$H$27,'Input Parameters'!$I$27)</f>
        <v>1.1872015488480929</v>
      </c>
      <c r="Q3228" s="10"/>
      <c r="R3228" s="15">
        <f>'Input Parameters'!$E$28</f>
        <v>12.7</v>
      </c>
      <c r="S3228" s="10">
        <f t="shared" ca="1" si="432"/>
        <v>0.79073821348520168</v>
      </c>
      <c r="T3228" s="25">
        <f ca="1">_xlfn.LOGNORM.INV(S3228,'Input Parameters'!$H$29,'Input Parameters'!$I$29)</f>
        <v>63.76850824044817</v>
      </c>
      <c r="U3228" s="10">
        <f t="shared" ca="1" si="433"/>
        <v>0.73847183647946835</v>
      </c>
      <c r="V3228" s="29">
        <f ca="1">IF('Input Parameters'!$D$30="Beta",_xlfn.BETA.INV(U3228,'Input Parameters'!$L$30,'Input Parameters'!$M$30,'Input Parameters'!$J$30,'Input Parameters'!$K$30),IF('Input Parameters'!$D$30="LogNorm",_xlfn.LOGNORM.INV(U3228,'Input Parameters'!$H$30,'Input Parameters'!$I$30)))</f>
        <v>1.2853771919734536</v>
      </c>
      <c r="W3228" s="2">
        <f ca="1">N3228+(P3228-N3228)*(1-ERF((T3228-R3228)/(2*SQRT(L3228*'Input Parameters'!$E$31))))</f>
        <v>7.1870327425497732E-2</v>
      </c>
      <c r="X3228">
        <f t="shared" ca="1" si="434"/>
        <v>1</v>
      </c>
      <c r="Y3228" s="7"/>
    </row>
    <row r="3229" spans="1:25" ht="15" customHeight="1" x14ac:dyDescent="0.3">
      <c r="A3229" s="130">
        <v>3222</v>
      </c>
      <c r="B3229" s="10">
        <f t="shared" ca="1" si="426"/>
        <v>0.71622280583342246</v>
      </c>
      <c r="C3229" s="57">
        <f ca="1">_xlfn.NORM.INV(B3229,'Input Parameters'!$E$19,'Input Parameters'!$F$19)</f>
        <v>615.60501436366894</v>
      </c>
      <c r="D3229" s="10">
        <f t="shared" ca="1" si="427"/>
        <v>0.85921787412925565</v>
      </c>
      <c r="E3229" s="59">
        <f ca="1">IF(_xlfn.NORM.INV(D3229,'Input Parameters'!$E$20,'Input Parameters'!$F$20)&lt;3500,3500,IF(_xlfn.NORM.INV(D3229,'Input Parameters'!$E$20,'Input Parameters'!$F$20)&gt;5500,5500,_xlfn.NORM.INV(D3229,'Input Parameters'!$E$20,'Input Parameters'!$F$20)))</f>
        <v>5500</v>
      </c>
      <c r="F3229" s="10">
        <f t="shared" ca="1" si="428"/>
        <v>9.8789948711335285E-2</v>
      </c>
      <c r="G3229" s="61">
        <f ca="1">_xlfn.NORM.INV(F3229,'Input Parameters'!$E$21,'Input Parameters'!$F$21)</f>
        <v>274.72256913726386</v>
      </c>
      <c r="H3229" s="54">
        <f ca="1">EXP(E3229*(1/'Input Parameters'!$E$22-1/G3229))</f>
        <v>0.28682984669554329</v>
      </c>
      <c r="I3229" s="10">
        <f t="shared" ca="1" si="429"/>
        <v>0.85383669742566848</v>
      </c>
      <c r="J3229" s="29">
        <f ca="1">_xlfn.BETA.INV(I3229,'Input Parameters'!$L$24,'Input Parameters'!$M$24,'Input Parameters'!$J$24,'Input Parameters'!$K$24)</f>
        <v>0.76344383638623614</v>
      </c>
      <c r="K3229" s="156">
        <f ca="1">('Input Parameters'!$E$25/'Input Parameters'!$E$31)^$J3229</f>
        <v>4.1835262116034118E-3</v>
      </c>
      <c r="L3229" s="66">
        <f ca="1">$H3229*$C3229*'Input Parameters'!$E$23*K3229</f>
        <v>0.73870150502730414</v>
      </c>
      <c r="M3229" s="23">
        <f t="shared" ca="1" si="430"/>
        <v>7.6209138478665062E-2</v>
      </c>
      <c r="N3229" s="15">
        <f ca="1">_xlfn.NORM.INV(M3229,'Input Parameters'!$E$26,'Input Parameters'!$F$26)</f>
        <v>3.9481252260798114E-3</v>
      </c>
      <c r="O3229" s="8">
        <f t="shared" ca="1" si="431"/>
        <v>0.82338917098027287</v>
      </c>
      <c r="P3229" s="29">
        <f ca="1">_xlfn.LOGNORM.INV(O3229,'Input Parameters'!$H$27,'Input Parameters'!$I$27)</f>
        <v>2.1466915505576583</v>
      </c>
      <c r="Q3229" s="10"/>
      <c r="R3229" s="15">
        <f>'Input Parameters'!$E$28</f>
        <v>12.7</v>
      </c>
      <c r="S3229" s="10">
        <f t="shared" ca="1" si="432"/>
        <v>2.913196556839881E-2</v>
      </c>
      <c r="T3229" s="25">
        <f ca="1">_xlfn.LOGNORM.INV(S3229,'Input Parameters'!$H$29,'Input Parameters'!$I$29)</f>
        <v>47.07864208875278</v>
      </c>
      <c r="U3229" s="10">
        <f t="shared" ca="1" si="433"/>
        <v>0.64805967396081132</v>
      </c>
      <c r="V3229" s="29">
        <f ca="1">IF('Input Parameters'!$D$30="Beta",_xlfn.BETA.INV(U3229,'Input Parameters'!$L$30,'Input Parameters'!$M$30,'Input Parameters'!$J$30,'Input Parameters'!$K$30),IF('Input Parameters'!$D$30="LogNorm",_xlfn.LOGNORM.INV(U3229,'Input Parameters'!$H$30,'Input Parameters'!$I$30)))</f>
        <v>1.160780411361384</v>
      </c>
      <c r="W3229" s="2">
        <f ca="1">N3229+(P3229-N3229)*(1-ERF((T3229-R3229)/(2*SQRT(L3229*'Input Parameters'!$E$31))))</f>
        <v>1.3972486769100357E-2</v>
      </c>
      <c r="X3229">
        <f t="shared" ca="1" si="434"/>
        <v>1</v>
      </c>
      <c r="Y3229" s="7"/>
    </row>
    <row r="3230" spans="1:25" ht="15" customHeight="1" x14ac:dyDescent="0.3">
      <c r="A3230" s="130">
        <v>3223</v>
      </c>
      <c r="B3230" s="10">
        <f t="shared" ca="1" si="426"/>
        <v>0.17523533996223517</v>
      </c>
      <c r="C3230" s="57">
        <f ca="1">_xlfn.NORM.INV(B3230,'Input Parameters'!$E$19,'Input Parameters'!$F$19)</f>
        <v>488.40431761623739</v>
      </c>
      <c r="D3230" s="10">
        <f t="shared" ca="1" si="427"/>
        <v>2.2506320440022098E-2</v>
      </c>
      <c r="E3230" s="59">
        <f ca="1">IF(_xlfn.NORM.INV(D3230,'Input Parameters'!$E$20,'Input Parameters'!$F$20)&lt;3500,3500,IF(_xlfn.NORM.INV(D3230,'Input Parameters'!$E$20,'Input Parameters'!$F$20)&gt;5500,5500,_xlfn.NORM.INV(D3230,'Input Parameters'!$E$20,'Input Parameters'!$F$20)))</f>
        <v>3500</v>
      </c>
      <c r="F3230" s="10">
        <f t="shared" ca="1" si="428"/>
        <v>0.90602283078828727</v>
      </c>
      <c r="G3230" s="61">
        <f ca="1">_xlfn.NORM.INV(F3230,'Input Parameters'!$E$21,'Input Parameters'!$F$21)</f>
        <v>295.19890725687856</v>
      </c>
      <c r="H3230" s="54">
        <f ca="1">EXP(E3230*(1/'Input Parameters'!$E$22-1/G3230))</f>
        <v>1.0930588373955092</v>
      </c>
      <c r="I3230" s="10">
        <f t="shared" ca="1" si="429"/>
        <v>0.87047622083650256</v>
      </c>
      <c r="J3230" s="29">
        <f ca="1">_xlfn.BETA.INV(I3230,'Input Parameters'!$L$24,'Input Parameters'!$M$24,'Input Parameters'!$J$24,'Input Parameters'!$K$24)</f>
        <v>0.77330974588247736</v>
      </c>
      <c r="K3230" s="156">
        <f ca="1">('Input Parameters'!$E$25/'Input Parameters'!$E$31)^$J3230</f>
        <v>3.8976776818003059E-3</v>
      </c>
      <c r="L3230" s="66">
        <f ca="1">$H3230*$C3230*'Input Parameters'!$E$23*K3230</f>
        <v>2.0807933764282769</v>
      </c>
      <c r="M3230" s="23">
        <f t="shared" ca="1" si="430"/>
        <v>0.35213448864935948</v>
      </c>
      <c r="N3230" s="15">
        <f ca="1">_xlfn.NORM.INV(M3230,'Input Parameters'!$E$26,'Input Parameters'!$F$26)</f>
        <v>2.602915286489986E-2</v>
      </c>
      <c r="O3230" s="8">
        <f t="shared" ca="1" si="431"/>
        <v>0.81647221767820322</v>
      </c>
      <c r="P3230" s="29">
        <f ca="1">_xlfn.LOGNORM.INV(O3230,'Input Parameters'!$H$27,'Input Parameters'!$I$27)</f>
        <v>2.1218060929085096</v>
      </c>
      <c r="Q3230" s="10"/>
      <c r="R3230" s="15">
        <f>'Input Parameters'!$E$28</f>
        <v>12.7</v>
      </c>
      <c r="S3230" s="10">
        <f t="shared" ca="1" si="432"/>
        <v>0.8616717592981501</v>
      </c>
      <c r="T3230" s="25">
        <f ca="1">_xlfn.LOGNORM.INV(S3230,'Input Parameters'!$H$29,'Input Parameters'!$I$29)</f>
        <v>65.796703631914013</v>
      </c>
      <c r="U3230" s="10">
        <f t="shared" ca="1" si="433"/>
        <v>0.99909545460426319</v>
      </c>
      <c r="V3230" s="29">
        <f ca="1">IF('Input Parameters'!$D$30="Beta",_xlfn.BETA.INV(U3230,'Input Parameters'!$L$30,'Input Parameters'!$M$30,'Input Parameters'!$J$30,'Input Parameters'!$K$30),IF('Input Parameters'!$D$30="LogNorm",_xlfn.LOGNORM.INV(U3230,'Input Parameters'!$H$30,'Input Parameters'!$I$30)))</f>
        <v>3.4196152281128227</v>
      </c>
      <c r="W3230" s="2">
        <f ca="1">N3230+(P3230-N3230)*(1-ERF((T3230-R3230)/(2*SQRT(L3230*'Input Parameters'!$E$31))))</f>
        <v>4.5408857663859728E-2</v>
      </c>
      <c r="X3230">
        <f t="shared" ca="1" si="434"/>
        <v>1</v>
      </c>
      <c r="Y3230" s="7"/>
    </row>
    <row r="3231" spans="1:25" ht="15" customHeight="1" x14ac:dyDescent="0.3">
      <c r="A3231" s="130">
        <v>3224</v>
      </c>
      <c r="B3231" s="10">
        <f t="shared" ca="1" si="426"/>
        <v>0.10539466758332416</v>
      </c>
      <c r="C3231" s="57">
        <f ca="1">_xlfn.NORM.INV(B3231,'Input Parameters'!$E$19,'Input Parameters'!$F$19)</f>
        <v>461.55687561724238</v>
      </c>
      <c r="D3231" s="10">
        <f t="shared" ca="1" si="427"/>
        <v>0.9694681534260654</v>
      </c>
      <c r="E3231" s="59">
        <f ca="1">IF(_xlfn.NORM.INV(D3231,'Input Parameters'!$E$20,'Input Parameters'!$F$20)&lt;3500,3500,IF(_xlfn.NORM.INV(D3231,'Input Parameters'!$E$20,'Input Parameters'!$F$20)&gt;5500,5500,_xlfn.NORM.INV(D3231,'Input Parameters'!$E$20,'Input Parameters'!$F$20)))</f>
        <v>5500</v>
      </c>
      <c r="F3231" s="10">
        <f t="shared" ca="1" si="428"/>
        <v>0.25732824704813606</v>
      </c>
      <c r="G3231" s="61">
        <f ca="1">_xlfn.NORM.INV(F3231,'Input Parameters'!$E$21,'Input Parameters'!$F$21)</f>
        <v>279.7283904580774</v>
      </c>
      <c r="H3231" s="54">
        <f ca="1">EXP(E3231*(1/'Input Parameters'!$E$22-1/G3231))</f>
        <v>0.41040991466782656</v>
      </c>
      <c r="I3231" s="10">
        <f t="shared" ca="1" si="429"/>
        <v>0.67392073492975191</v>
      </c>
      <c r="J3231" s="29">
        <f ca="1">_xlfn.BETA.INV(I3231,'Input Parameters'!$L$24,'Input Parameters'!$M$24,'Input Parameters'!$J$24,'Input Parameters'!$K$24)</f>
        <v>0.67778713303638494</v>
      </c>
      <c r="K3231" s="156">
        <f ca="1">('Input Parameters'!$E$25/'Input Parameters'!$E$31)^$J3231</f>
        <v>7.7339283725951112E-3</v>
      </c>
      <c r="L3231" s="66">
        <f ca="1">$H3231*$C3231*'Input Parameters'!$E$23*K3231</f>
        <v>1.4650188555187564</v>
      </c>
      <c r="M3231" s="23">
        <f t="shared" ca="1" si="430"/>
        <v>0.60557534921407219</v>
      </c>
      <c r="N3231" s="15">
        <f ca="1">_xlfn.NORM.INV(M3231,'Input Parameters'!$E$26,'Input Parameters'!$F$26)</f>
        <v>3.9623908280547231E-2</v>
      </c>
      <c r="O3231" s="8">
        <f t="shared" ca="1" si="431"/>
        <v>0.94186835812027603</v>
      </c>
      <c r="P3231" s="29">
        <f ca="1">_xlfn.LOGNORM.INV(O3231,'Input Parameters'!$H$27,'Input Parameters'!$I$27)</f>
        <v>2.8521866820114909</v>
      </c>
      <c r="Q3231" s="10"/>
      <c r="R3231" s="15">
        <f>'Input Parameters'!$E$28</f>
        <v>12.7</v>
      </c>
      <c r="S3231" s="10">
        <f t="shared" ca="1" si="432"/>
        <v>0.37810391539469079</v>
      </c>
      <c r="T3231" s="25">
        <f ca="1">_xlfn.LOGNORM.INV(S3231,'Input Parameters'!$H$29,'Input Parameters'!$I$29)</f>
        <v>56.237017251253668</v>
      </c>
      <c r="U3231" s="10">
        <f t="shared" ca="1" si="433"/>
        <v>9.7799872238741425E-2</v>
      </c>
      <c r="V3231" s="29">
        <f ca="1">IF('Input Parameters'!$D$30="Beta",_xlfn.BETA.INV(U3231,'Input Parameters'!$L$30,'Input Parameters'!$M$30,'Input Parameters'!$J$30,'Input Parameters'!$K$30),IF('Input Parameters'!$D$30="LogNorm",_xlfn.LOGNORM.INV(U3231,'Input Parameters'!$H$30,'Input Parameters'!$I$30)))</f>
        <v>0.59980449448062734</v>
      </c>
      <c r="W3231" s="2">
        <f ca="1">N3231+(P3231-N3231)*(1-ERF((T3231-R3231)/(2*SQRT(L3231*'Input Parameters'!$E$31))))</f>
        <v>7.0496245001926153E-2</v>
      </c>
      <c r="X3231">
        <f t="shared" ca="1" si="434"/>
        <v>1</v>
      </c>
      <c r="Y3231" s="7"/>
    </row>
    <row r="3232" spans="1:25" ht="15" customHeight="1" x14ac:dyDescent="0.3">
      <c r="A3232" s="130">
        <v>3225</v>
      </c>
      <c r="B3232" s="10">
        <f t="shared" ca="1" si="426"/>
        <v>0.53159185050072189</v>
      </c>
      <c r="C3232" s="57">
        <f ca="1">_xlfn.NORM.INV(B3232,'Input Parameters'!$E$19,'Input Parameters'!$F$19)</f>
        <v>573.9984816587704</v>
      </c>
      <c r="D3232" s="10">
        <f t="shared" ca="1" si="427"/>
        <v>0.73197257891815426</v>
      </c>
      <c r="E3232" s="59">
        <f ca="1">IF(_xlfn.NORM.INV(D3232,'Input Parameters'!$E$20,'Input Parameters'!$F$20)&lt;3500,3500,IF(_xlfn.NORM.INV(D3232,'Input Parameters'!$E$20,'Input Parameters'!$F$20)&gt;5500,5500,_xlfn.NORM.INV(D3232,'Input Parameters'!$E$20,'Input Parameters'!$F$20)))</f>
        <v>5233.1528604525984</v>
      </c>
      <c r="F3232" s="10">
        <f t="shared" ca="1" si="428"/>
        <v>0.11448949857821378</v>
      </c>
      <c r="G3232" s="61">
        <f ca="1">_xlfn.NORM.INV(F3232,'Input Parameters'!$E$21,'Input Parameters'!$F$21)</f>
        <v>275.39447436537591</v>
      </c>
      <c r="H3232" s="54">
        <f ca="1">EXP(E3232*(1/'Input Parameters'!$E$22-1/G3232))</f>
        <v>0.31924425523144406</v>
      </c>
      <c r="I3232" s="10">
        <f t="shared" ca="1" si="429"/>
        <v>0.50573280693603873</v>
      </c>
      <c r="J3232" s="29">
        <f ca="1">_xlfn.BETA.INV(I3232,'Input Parameters'!$L$24,'Input Parameters'!$M$24,'Input Parameters'!$J$24,'Input Parameters'!$K$24)</f>
        <v>0.60947523852528218</v>
      </c>
      <c r="K3232" s="156">
        <f ca="1">('Input Parameters'!$E$25/'Input Parameters'!$E$31)^$J3232</f>
        <v>1.2624704479654823E-2</v>
      </c>
      <c r="L3232" s="66">
        <f ca="1">$H3232*$C3232*'Input Parameters'!$E$23*K3232</f>
        <v>2.3134230341490443</v>
      </c>
      <c r="M3232" s="23">
        <f t="shared" ca="1" si="430"/>
        <v>0.8815179463955406</v>
      </c>
      <c r="N3232" s="15">
        <f ca="1">_xlfn.NORM.INV(M3232,'Input Parameters'!$E$26,'Input Parameters'!$F$26)</f>
        <v>5.8834790947638382E-2</v>
      </c>
      <c r="O3232" s="8">
        <f t="shared" ca="1" si="431"/>
        <v>0.39576128335028871</v>
      </c>
      <c r="P3232" s="29">
        <f ca="1">_xlfn.LOGNORM.INV(O3232,'Input Parameters'!$H$27,'Input Parameters'!$I$27)</f>
        <v>1.2665132365441321</v>
      </c>
      <c r="Q3232" s="10"/>
      <c r="R3232" s="15">
        <f>'Input Parameters'!$E$28</f>
        <v>12.7</v>
      </c>
      <c r="S3232" s="10">
        <f t="shared" ca="1" si="432"/>
        <v>0.52575473091520253</v>
      </c>
      <c r="T3232" s="25">
        <f ca="1">_xlfn.LOGNORM.INV(S3232,'Input Parameters'!$H$29,'Input Parameters'!$I$29)</f>
        <v>58.655724915048438</v>
      </c>
      <c r="U3232" s="10">
        <f t="shared" ca="1" si="433"/>
        <v>0.80739032562259128</v>
      </c>
      <c r="V3232" s="29">
        <f ca="1">IF('Input Parameters'!$D$30="Beta",_xlfn.BETA.INV(U3232,'Input Parameters'!$L$30,'Input Parameters'!$M$30,'Input Parameters'!$J$30,'Input Parameters'!$K$30),IF('Input Parameters'!$D$30="LogNorm",_xlfn.LOGNORM.INV(U3232,'Input Parameters'!$H$30,'Input Parameters'!$I$30)))</f>
        <v>1.4072323472746699</v>
      </c>
      <c r="W3232" s="2">
        <f ca="1">N3232+(P3232-N3232)*(1-ERF((T3232-R3232)/(2*SQRT(L3232*'Input Parameters'!$E$31))))</f>
        <v>9.8254628967921601E-2</v>
      </c>
      <c r="X3232">
        <f t="shared" ca="1" si="434"/>
        <v>1</v>
      </c>
      <c r="Y3232" s="7"/>
    </row>
    <row r="3233" spans="1:25" ht="15" customHeight="1" x14ac:dyDescent="0.3">
      <c r="A3233" s="130">
        <v>3226</v>
      </c>
      <c r="B3233" s="10">
        <f t="shared" ca="1" si="426"/>
        <v>4.5756101139525773E-2</v>
      </c>
      <c r="C3233" s="57">
        <f ca="1">_xlfn.NORM.INV(B3233,'Input Parameters'!$E$19,'Input Parameters'!$F$19)</f>
        <v>424.70842810954662</v>
      </c>
      <c r="D3233" s="10">
        <f t="shared" ca="1" si="427"/>
        <v>0.34404635863816979</v>
      </c>
      <c r="E3233" s="59">
        <f ca="1">IF(_xlfn.NORM.INV(D3233,'Input Parameters'!$E$20,'Input Parameters'!$F$20)&lt;3500,3500,IF(_xlfn.NORM.INV(D3233,'Input Parameters'!$E$20,'Input Parameters'!$F$20)&gt;5500,5500,_xlfn.NORM.INV(D3233,'Input Parameters'!$E$20,'Input Parameters'!$F$20)))</f>
        <v>4518.9886838248194</v>
      </c>
      <c r="F3233" s="10">
        <f t="shared" ca="1" si="428"/>
        <v>0.6058572928699083</v>
      </c>
      <c r="G3233" s="61">
        <f ca="1">_xlfn.NORM.INV(F3233,'Input Parameters'!$E$21,'Input Parameters'!$F$21)</f>
        <v>286.96070678642246</v>
      </c>
      <c r="H3233" s="54">
        <f ca="1">EXP(E3233*(1/'Input Parameters'!$E$22-1/G3233))</f>
        <v>0.72282247302095881</v>
      </c>
      <c r="I3233" s="10">
        <f t="shared" ca="1" si="429"/>
        <v>0.60032066461577127</v>
      </c>
      <c r="J3233" s="29">
        <f ca="1">_xlfn.BETA.INV(I3233,'Input Parameters'!$L$24,'Input Parameters'!$M$24,'Input Parameters'!$J$24,'Input Parameters'!$K$24)</f>
        <v>0.64752652259765742</v>
      </c>
      <c r="K3233" s="156">
        <f ca="1">('Input Parameters'!$E$25/'Input Parameters'!$E$31)^$J3233</f>
        <v>9.6089299092749266E-3</v>
      </c>
      <c r="L3233" s="66">
        <f ca="1">$H3233*$C3233*'Input Parameters'!$E$23*K3233</f>
        <v>2.9498338267618189</v>
      </c>
      <c r="M3233" s="23">
        <f t="shared" ca="1" si="430"/>
        <v>0.77116770919749478</v>
      </c>
      <c r="N3233" s="15">
        <f ca="1">_xlfn.NORM.INV(M3233,'Input Parameters'!$E$26,'Input Parameters'!$F$26)</f>
        <v>4.9596656588092404E-2</v>
      </c>
      <c r="O3233" s="8">
        <f t="shared" ca="1" si="431"/>
        <v>0.68696534115769303</v>
      </c>
      <c r="P3233" s="29">
        <f ca="1">_xlfn.LOGNORM.INV(O3233,'Input Parameters'!$H$27,'Input Parameters'!$I$27)</f>
        <v>1.7661182062117646</v>
      </c>
      <c r="Q3233" s="10"/>
      <c r="R3233" s="15">
        <f>'Input Parameters'!$E$28</f>
        <v>12.7</v>
      </c>
      <c r="S3233" s="10">
        <f t="shared" ca="1" si="432"/>
        <v>0.1320364561554952</v>
      </c>
      <c r="T3233" s="25">
        <f ca="1">_xlfn.LOGNORM.INV(S3233,'Input Parameters'!$H$29,'Input Parameters'!$I$29)</f>
        <v>51.369441532570221</v>
      </c>
      <c r="U3233" s="10">
        <f t="shared" ca="1" si="433"/>
        <v>0.79734838983429168</v>
      </c>
      <c r="V3233" s="29">
        <f ca="1">IF('Input Parameters'!$D$30="Beta",_xlfn.BETA.INV(U3233,'Input Parameters'!$L$30,'Input Parameters'!$M$30,'Input Parameters'!$J$30,'Input Parameters'!$K$30),IF('Input Parameters'!$D$30="LogNorm",_xlfn.LOGNORM.INV(U3233,'Input Parameters'!$H$30,'Input Parameters'!$I$30)))</f>
        <v>1.3873233715942532</v>
      </c>
      <c r="W3233" s="2">
        <f ca="1">N3233+(P3233-N3233)*(1-ERF((T3233-R3233)/(2*SQRT(L3233*'Input Parameters'!$E$31))))</f>
        <v>0.24077526138091915</v>
      </c>
      <c r="X3233">
        <f t="shared" ca="1" si="434"/>
        <v>1</v>
      </c>
      <c r="Y3233" s="7"/>
    </row>
    <row r="3234" spans="1:25" ht="15" customHeight="1" x14ac:dyDescent="0.3">
      <c r="A3234" s="130">
        <v>3227</v>
      </c>
      <c r="B3234" s="10">
        <f t="shared" ca="1" si="426"/>
        <v>0.53218628193171591</v>
      </c>
      <c r="C3234" s="57">
        <f ca="1">_xlfn.NORM.INV(B3234,'Input Parameters'!$E$19,'Input Parameters'!$F$19)</f>
        <v>574.12479198700953</v>
      </c>
      <c r="D3234" s="10">
        <f t="shared" ca="1" si="427"/>
        <v>0.23085243055911608</v>
      </c>
      <c r="E3234" s="59">
        <f ca="1">IF(_xlfn.NORM.INV(D3234,'Input Parameters'!$E$20,'Input Parameters'!$F$20)&lt;3500,3500,IF(_xlfn.NORM.INV(D3234,'Input Parameters'!$E$20,'Input Parameters'!$F$20)&gt;5500,5500,_xlfn.NORM.INV(D3234,'Input Parameters'!$E$20,'Input Parameters'!$F$20)))</f>
        <v>4284.7702813480546</v>
      </c>
      <c r="F3234" s="10">
        <f t="shared" ca="1" si="428"/>
        <v>0.55081336693951821</v>
      </c>
      <c r="G3234" s="61">
        <f ca="1">_xlfn.NORM.INV(F3234,'Input Parameters'!$E$21,'Input Parameters'!$F$21)</f>
        <v>285.85385234348576</v>
      </c>
      <c r="H3234" s="54">
        <f ca="1">EXP(E3234*(1/'Input Parameters'!$E$22-1/G3234))</f>
        <v>0.69379096209278346</v>
      </c>
      <c r="I3234" s="10">
        <f t="shared" ca="1" si="429"/>
        <v>0.53875117755693525</v>
      </c>
      <c r="J3234" s="29">
        <f ca="1">_xlfn.BETA.INV(I3234,'Input Parameters'!$L$24,'Input Parameters'!$M$24,'Input Parameters'!$J$24,'Input Parameters'!$K$24)</f>
        <v>0.62275499663340173</v>
      </c>
      <c r="K3234" s="156">
        <f ca="1">('Input Parameters'!$E$25/'Input Parameters'!$E$31)^$J3234</f>
        <v>1.147754581379413E-2</v>
      </c>
      <c r="L3234" s="66">
        <f ca="1">$H3234*$C3234*'Input Parameters'!$E$23*K3234</f>
        <v>4.5717657959846978</v>
      </c>
      <c r="M3234" s="23">
        <f t="shared" ca="1" si="430"/>
        <v>0.69537242020875811</v>
      </c>
      <c r="N3234" s="15">
        <f ca="1">_xlfn.NORM.INV(M3234,'Input Parameters'!$E$26,'Input Parameters'!$F$26)</f>
        <v>4.4733876087009128E-2</v>
      </c>
      <c r="O3234" s="8">
        <f t="shared" ca="1" si="431"/>
        <v>0.89067952697539776</v>
      </c>
      <c r="P3234" s="29">
        <f ca="1">_xlfn.LOGNORM.INV(O3234,'Input Parameters'!$H$27,'Input Parameters'!$I$27)</f>
        <v>2.4533236973340542</v>
      </c>
      <c r="Q3234" s="10"/>
      <c r="R3234" s="15">
        <f>'Input Parameters'!$E$28</f>
        <v>12.7</v>
      </c>
      <c r="S3234" s="10">
        <f t="shared" ca="1" si="432"/>
        <v>0.13860526775349036</v>
      </c>
      <c r="T3234" s="25">
        <f ca="1">_xlfn.LOGNORM.INV(S3234,'Input Parameters'!$H$29,'Input Parameters'!$I$29)</f>
        <v>51.543966478168379</v>
      </c>
      <c r="U3234" s="10">
        <f t="shared" ca="1" si="433"/>
        <v>0.85026125555452381</v>
      </c>
      <c r="V3234" s="29">
        <f ca="1">IF('Input Parameters'!$D$30="Beta",_xlfn.BETA.INV(U3234,'Input Parameters'!$L$30,'Input Parameters'!$M$30,'Input Parameters'!$J$30,'Input Parameters'!$K$30),IF('Input Parameters'!$D$30="LogNorm",_xlfn.LOGNORM.INV(U3234,'Input Parameters'!$H$30,'Input Parameters'!$I$30)))</f>
        <v>1.5043515443457518</v>
      </c>
      <c r="W3234" s="2">
        <f ca="1">N3234+(P3234-N3234)*(1-ERF((T3234-R3234)/(2*SQRT(L3234*'Input Parameters'!$E$31))))</f>
        <v>0.52388302170392897</v>
      </c>
      <c r="X3234">
        <f t="shared" ca="1" si="434"/>
        <v>1</v>
      </c>
      <c r="Y3234" s="7"/>
    </row>
    <row r="3235" spans="1:25" ht="15" customHeight="1" x14ac:dyDescent="0.3">
      <c r="A3235" s="130">
        <v>3228</v>
      </c>
      <c r="B3235" s="10">
        <f t="shared" ca="1" si="426"/>
        <v>0.70023864348230402</v>
      </c>
      <c r="C3235" s="57">
        <f ca="1">_xlfn.NORM.INV(B3235,'Input Parameters'!$E$19,'Input Parameters'!$F$19)</f>
        <v>611.66985147511298</v>
      </c>
      <c r="D3235" s="10">
        <f t="shared" ca="1" si="427"/>
        <v>0.81580098542120782</v>
      </c>
      <c r="E3235" s="59">
        <f ca="1">IF(_xlfn.NORM.INV(D3235,'Input Parameters'!$E$20,'Input Parameters'!$F$20)&lt;3500,3500,IF(_xlfn.NORM.INV(D3235,'Input Parameters'!$E$20,'Input Parameters'!$F$20)&gt;5500,5500,_xlfn.NORM.INV(D3235,'Input Parameters'!$E$20,'Input Parameters'!$F$20)))</f>
        <v>5429.6347049013084</v>
      </c>
      <c r="F3235" s="10">
        <f t="shared" ca="1" si="428"/>
        <v>0.38985269279047352</v>
      </c>
      <c r="G3235" s="61">
        <f ca="1">_xlfn.NORM.INV(F3235,'Input Parameters'!$E$21,'Input Parameters'!$F$21)</f>
        <v>282.65153451305247</v>
      </c>
      <c r="H3235" s="54">
        <f ca="1">EXP(E3235*(1/'Input Parameters'!$E$22-1/G3235))</f>
        <v>0.50739512679880061</v>
      </c>
      <c r="I3235" s="10">
        <f t="shared" ca="1" si="429"/>
        <v>0.48851670813356152</v>
      </c>
      <c r="J3235" s="29">
        <f ca="1">_xlfn.BETA.INV(I3235,'Input Parameters'!$L$24,'Input Parameters'!$M$24,'Input Parameters'!$J$24,'Input Parameters'!$K$24)</f>
        <v>0.60251820489536156</v>
      </c>
      <c r="K3235" s="156">
        <f ca="1">('Input Parameters'!$E$25/'Input Parameters'!$E$31)^$J3235</f>
        <v>1.3270747543642436E-2</v>
      </c>
      <c r="L3235" s="66">
        <f ca="1">$H3235*$C3235*'Input Parameters'!$E$23*K3235</f>
        <v>4.1186866719012833</v>
      </c>
      <c r="M3235" s="23">
        <f t="shared" ca="1" si="430"/>
        <v>0.59896228199321822</v>
      </c>
      <c r="N3235" s="15">
        <f ca="1">_xlfn.NORM.INV(M3235,'Input Parameters'!$E$26,'Input Parameters'!$F$26)</f>
        <v>3.9263902174710437E-2</v>
      </c>
      <c r="O3235" s="8">
        <f t="shared" ca="1" si="431"/>
        <v>0.84235246985891243</v>
      </c>
      <c r="P3235" s="29">
        <f ca="1">_xlfn.LOGNORM.INV(O3235,'Input Parameters'!$H$27,'Input Parameters'!$I$27)</f>
        <v>2.2199156164598564</v>
      </c>
      <c r="Q3235" s="10"/>
      <c r="R3235" s="15">
        <f>'Input Parameters'!$E$28</f>
        <v>12.7</v>
      </c>
      <c r="S3235" s="10">
        <f t="shared" ca="1" si="432"/>
        <v>0.3101195353183529</v>
      </c>
      <c r="T3235" s="25">
        <f ca="1">_xlfn.LOGNORM.INV(S3235,'Input Parameters'!$H$29,'Input Parameters'!$I$29)</f>
        <v>55.080699042918184</v>
      </c>
      <c r="U3235" s="10">
        <f t="shared" ca="1" si="433"/>
        <v>0.76420422672849098</v>
      </c>
      <c r="V3235" s="29">
        <f ca="1">IF('Input Parameters'!$D$30="Beta",_xlfn.BETA.INV(U3235,'Input Parameters'!$L$30,'Input Parameters'!$M$30,'Input Parameters'!$J$30,'Input Parameters'!$K$30),IF('Input Parameters'!$D$30="LogNorm",_xlfn.LOGNORM.INV(U3235,'Input Parameters'!$H$30,'Input Parameters'!$I$30)))</f>
        <v>1.3272286557928197</v>
      </c>
      <c r="W3235" s="2">
        <f ca="1">N3235+(P3235-N3235)*(1-ERF((T3235-R3235)/(2*SQRT(L3235*'Input Parameters'!$E$31))))</f>
        <v>0.34406007542476813</v>
      </c>
      <c r="X3235">
        <f t="shared" ca="1" si="434"/>
        <v>1</v>
      </c>
      <c r="Y3235" s="7"/>
    </row>
    <row r="3236" spans="1:25" ht="15" customHeight="1" x14ac:dyDescent="0.3">
      <c r="A3236" s="130">
        <v>3229</v>
      </c>
      <c r="B3236" s="10">
        <f t="shared" ca="1" si="426"/>
        <v>8.0206839006343955E-2</v>
      </c>
      <c r="C3236" s="57">
        <f ca="1">_xlfn.NORM.INV(B3236,'Input Parameters'!$E$19,'Input Parameters'!$F$19)</f>
        <v>448.68890310055065</v>
      </c>
      <c r="D3236" s="10">
        <f t="shared" ca="1" si="427"/>
        <v>0.61329637082033128</v>
      </c>
      <c r="E3236" s="59">
        <f ca="1">IF(_xlfn.NORM.INV(D3236,'Input Parameters'!$E$20,'Input Parameters'!$F$20)&lt;3500,3500,IF(_xlfn.NORM.INV(D3236,'Input Parameters'!$E$20,'Input Parameters'!$F$20)&gt;5500,5500,_xlfn.NORM.INV(D3236,'Input Parameters'!$E$20,'Input Parameters'!$F$20)))</f>
        <v>5001.5446572410146</v>
      </c>
      <c r="F3236" s="10">
        <f t="shared" ca="1" si="428"/>
        <v>0.59961129730033746</v>
      </c>
      <c r="G3236" s="61">
        <f ca="1">_xlfn.NORM.INV(F3236,'Input Parameters'!$E$21,'Input Parameters'!$F$21)</f>
        <v>286.83340122026635</v>
      </c>
      <c r="H3236" s="54">
        <f ca="1">EXP(E3236*(1/'Input Parameters'!$E$22-1/G3236))</f>
        <v>0.69281758603240917</v>
      </c>
      <c r="I3236" s="10">
        <f t="shared" ca="1" si="429"/>
        <v>0.16322332888025692</v>
      </c>
      <c r="J3236" s="29">
        <f ca="1">_xlfn.BETA.INV(I3236,'Input Parameters'!$L$24,'Input Parameters'!$M$24,'Input Parameters'!$J$24,'Input Parameters'!$K$24)</f>
        <v>0.44572622022249869</v>
      </c>
      <c r="K3236" s="156">
        <f ca="1">('Input Parameters'!$E$25/'Input Parameters'!$E$31)^$J3236</f>
        <v>4.0866757818016575E-2</v>
      </c>
      <c r="L3236" s="66">
        <f ca="1">$H3236*$C3236*'Input Parameters'!$E$23*K3236</f>
        <v>12.703822465323796</v>
      </c>
      <c r="M3236" s="23">
        <f t="shared" ca="1" si="430"/>
        <v>0.29399833337210368</v>
      </c>
      <c r="N3236" s="15">
        <f ca="1">_xlfn.NORM.INV(M3236,'Input Parameters'!$E$26,'Input Parameters'!$F$26)</f>
        <v>2.2623430641658421E-2</v>
      </c>
      <c r="O3236" s="8">
        <f t="shared" ca="1" si="431"/>
        <v>0.14640032862175112</v>
      </c>
      <c r="P3236" s="29">
        <f ca="1">_xlfn.LOGNORM.INV(O3236,'Input Parameters'!$H$27,'Input Parameters'!$I$27)</f>
        <v>0.8938624680644891</v>
      </c>
      <c r="Q3236" s="10"/>
      <c r="R3236" s="15">
        <f>'Input Parameters'!$E$28</f>
        <v>12.7</v>
      </c>
      <c r="S3236" s="10">
        <f t="shared" ca="1" si="432"/>
        <v>0.72972747515417113</v>
      </c>
      <c r="T3236" s="25">
        <f ca="1">_xlfn.LOGNORM.INV(S3236,'Input Parameters'!$H$29,'Input Parameters'!$I$29)</f>
        <v>62.373596016063736</v>
      </c>
      <c r="U3236" s="10">
        <f t="shared" ca="1" si="433"/>
        <v>0.87920689941200802</v>
      </c>
      <c r="V3236" s="29">
        <f ca="1">IF('Input Parameters'!$D$30="Beta",_xlfn.BETA.INV(U3236,'Input Parameters'!$L$30,'Input Parameters'!$M$30,'Input Parameters'!$J$30,'Input Parameters'!$K$30),IF('Input Parameters'!$D$30="LogNorm",_xlfn.LOGNORM.INV(U3236,'Input Parameters'!$H$30,'Input Parameters'!$I$30)))</f>
        <v>1.5856555445152662</v>
      </c>
      <c r="W3236" s="2">
        <f ca="1">N3236+(P3236-N3236)*(1-ERF((T3236-R3236)/(2*SQRT(L3236*'Input Parameters'!$E$31))))</f>
        <v>0.30524751489074609</v>
      </c>
      <c r="X3236">
        <f t="shared" ca="1" si="434"/>
        <v>1</v>
      </c>
      <c r="Y3236" s="7"/>
    </row>
    <row r="3237" spans="1:25" ht="15" customHeight="1" x14ac:dyDescent="0.3">
      <c r="A3237" s="130">
        <v>3230</v>
      </c>
      <c r="B3237" s="10">
        <f t="shared" ca="1" si="426"/>
        <v>0.60964530961671293</v>
      </c>
      <c r="C3237" s="57">
        <f ca="1">_xlfn.NORM.INV(B3237,'Input Parameters'!$E$19,'Input Parameters'!$F$19)</f>
        <v>590.82435289744478</v>
      </c>
      <c r="D3237" s="10">
        <f t="shared" ca="1" si="427"/>
        <v>0.46916263376680267</v>
      </c>
      <c r="E3237" s="59">
        <f ca="1">IF(_xlfn.NORM.INV(D3237,'Input Parameters'!$E$20,'Input Parameters'!$F$20)&lt;3500,3500,IF(_xlfn.NORM.INV(D3237,'Input Parameters'!$E$20,'Input Parameters'!$F$20)&gt;5500,5500,_xlfn.NORM.INV(D3237,'Input Parameters'!$E$20,'Input Parameters'!$F$20)))</f>
        <v>4745.8375345609247</v>
      </c>
      <c r="F3237" s="10">
        <f t="shared" ca="1" si="428"/>
        <v>0.20223051933892255</v>
      </c>
      <c r="G3237" s="61">
        <f ca="1">_xlfn.NORM.INV(F3237,'Input Parameters'!$E$21,'Input Parameters'!$F$21)</f>
        <v>278.29727112005509</v>
      </c>
      <c r="H3237" s="54">
        <f ca="1">EXP(E3237*(1/'Input Parameters'!$E$22-1/G3237))</f>
        <v>0.42497494954594983</v>
      </c>
      <c r="I3237" s="10">
        <f t="shared" ca="1" si="429"/>
        <v>0.99766999995186123</v>
      </c>
      <c r="J3237" s="29">
        <f ca="1">_xlfn.BETA.INV(I3237,'Input Parameters'!$L$24,'Input Parameters'!$M$24,'Input Parameters'!$J$24,'Input Parameters'!$K$24)</f>
        <v>0.93256573036944956</v>
      </c>
      <c r="K3237" s="156">
        <f ca="1">('Input Parameters'!$E$25/'Input Parameters'!$E$31)^$J3237</f>
        <v>1.2435255167198265E-3</v>
      </c>
      <c r="L3237" s="66">
        <f ca="1">$H3237*$C3237*'Input Parameters'!$E$23*K3237</f>
        <v>0.31223128776134806</v>
      </c>
      <c r="M3237" s="23">
        <f t="shared" ca="1" si="430"/>
        <v>4.1732420895897238E-2</v>
      </c>
      <c r="N3237" s="15">
        <f ca="1">_xlfn.NORM.INV(M3237,'Input Parameters'!$E$26,'Input Parameters'!$F$26)</f>
        <v>-2.34946034955405E-3</v>
      </c>
      <c r="O3237" s="8">
        <f t="shared" ca="1" si="431"/>
        <v>0.21593469295428824</v>
      </c>
      <c r="P3237" s="29">
        <f ca="1">_xlfn.LOGNORM.INV(O3237,'Input Parameters'!$H$27,'Input Parameters'!$I$27)</f>
        <v>1.0054933571556277</v>
      </c>
      <c r="Q3237" s="10"/>
      <c r="R3237" s="15">
        <f>'Input Parameters'!$E$28</f>
        <v>12.7</v>
      </c>
      <c r="S3237" s="10">
        <f t="shared" ca="1" si="432"/>
        <v>0.30188216523600364</v>
      </c>
      <c r="T3237" s="25">
        <f ca="1">_xlfn.LOGNORM.INV(S3237,'Input Parameters'!$H$29,'Input Parameters'!$I$29)</f>
        <v>54.935667488505445</v>
      </c>
      <c r="U3237" s="10">
        <f t="shared" ca="1" si="433"/>
        <v>0.4311908168808809</v>
      </c>
      <c r="V3237" s="29">
        <f ca="1">IF('Input Parameters'!$D$30="Beta",_xlfn.BETA.INV(U3237,'Input Parameters'!$L$30,'Input Parameters'!$M$30,'Input Parameters'!$J$30,'Input Parameters'!$K$30),IF('Input Parameters'!$D$30="LogNorm",_xlfn.LOGNORM.INV(U3237,'Input Parameters'!$H$30,'Input Parameters'!$I$30)))</f>
        <v>0.93318633927156858</v>
      </c>
      <c r="W3237" s="2">
        <f ca="1">N3237+(P3237-N3237)*(1-ERF((T3237-R3237)/(2*SQRT(L3237*'Input Parameters'!$E$31))))</f>
        <v>-2.3493690898197849E-3</v>
      </c>
      <c r="X3237">
        <f t="shared" ca="1" si="434"/>
        <v>1</v>
      </c>
      <c r="Y3237" s="7"/>
    </row>
    <row r="3238" spans="1:25" ht="15" customHeight="1" x14ac:dyDescent="0.3">
      <c r="A3238" s="130">
        <v>3231</v>
      </c>
      <c r="B3238" s="10">
        <f t="shared" ca="1" si="426"/>
        <v>0.82965518831904828</v>
      </c>
      <c r="C3238" s="57">
        <f ca="1">_xlfn.NORM.INV(B3238,'Input Parameters'!$E$19,'Input Parameters'!$F$19)</f>
        <v>647.81189862969654</v>
      </c>
      <c r="D3238" s="10">
        <f t="shared" ca="1" si="427"/>
        <v>0.62853299853975764</v>
      </c>
      <c r="E3238" s="59">
        <f ca="1">IF(_xlfn.NORM.INV(D3238,'Input Parameters'!$E$20,'Input Parameters'!$F$20)&lt;3500,3500,IF(_xlfn.NORM.INV(D3238,'Input Parameters'!$E$20,'Input Parameters'!$F$20)&gt;5500,5500,_xlfn.NORM.INV(D3238,'Input Parameters'!$E$20,'Input Parameters'!$F$20)))</f>
        <v>5029.5793173403372</v>
      </c>
      <c r="F3238" s="10">
        <f t="shared" ca="1" si="428"/>
        <v>0.36286022860758038</v>
      </c>
      <c r="G3238" s="61">
        <f ca="1">_xlfn.NORM.INV(F3238,'Input Parameters'!$E$21,'Input Parameters'!$F$21)</f>
        <v>282.09252405587864</v>
      </c>
      <c r="H3238" s="54">
        <f ca="1">EXP(E3238*(1/'Input Parameters'!$E$22-1/G3238))</f>
        <v>0.51492291454240235</v>
      </c>
      <c r="I3238" s="10">
        <f t="shared" ca="1" si="429"/>
        <v>0.71472109429356778</v>
      </c>
      <c r="J3238" s="29">
        <f ca="1">_xlfn.BETA.INV(I3238,'Input Parameters'!$L$24,'Input Parameters'!$M$24,'Input Parameters'!$J$24,'Input Parameters'!$K$24)</f>
        <v>0.69523991675458396</v>
      </c>
      <c r="K3238" s="156">
        <f ca="1">('Input Parameters'!$E$25/'Input Parameters'!$E$31)^$J3238</f>
        <v>6.8238140118556572E-3</v>
      </c>
      <c r="L3238" s="66">
        <f ca="1">$H3238*$C3238*'Input Parameters'!$E$23*K3238</f>
        <v>2.276241414163267</v>
      </c>
      <c r="M3238" s="23">
        <f t="shared" ca="1" si="430"/>
        <v>0.3650725816532705</v>
      </c>
      <c r="N3238" s="15">
        <f ca="1">_xlfn.NORM.INV(M3238,'Input Parameters'!$E$26,'Input Parameters'!$F$26)</f>
        <v>2.6756418797297274E-2</v>
      </c>
      <c r="O3238" s="8">
        <f t="shared" ca="1" si="431"/>
        <v>0.70184565785227104</v>
      </c>
      <c r="P3238" s="29">
        <f ca="1">_xlfn.LOGNORM.INV(O3238,'Input Parameters'!$H$27,'Input Parameters'!$I$27)</f>
        <v>1.7995995379885819</v>
      </c>
      <c r="Q3238" s="10"/>
      <c r="R3238" s="15">
        <f>'Input Parameters'!$E$28</f>
        <v>12.7</v>
      </c>
      <c r="S3238" s="10">
        <f t="shared" ca="1" si="432"/>
        <v>0.66847474696372422</v>
      </c>
      <c r="T3238" s="25">
        <f ca="1">_xlfn.LOGNORM.INV(S3238,'Input Parameters'!$H$29,'Input Parameters'!$I$29)</f>
        <v>61.151238322954669</v>
      </c>
      <c r="U3238" s="10">
        <f t="shared" ca="1" si="433"/>
        <v>0.6029701536591634</v>
      </c>
      <c r="V3238" s="29">
        <f ca="1">IF('Input Parameters'!$D$30="Beta",_xlfn.BETA.INV(U3238,'Input Parameters'!$L$30,'Input Parameters'!$M$30,'Input Parameters'!$J$30,'Input Parameters'!$K$30),IF('Input Parameters'!$D$30="LogNorm",_xlfn.LOGNORM.INV(U3238,'Input Parameters'!$H$30,'Input Parameters'!$I$30)))</f>
        <v>1.107547139487542</v>
      </c>
      <c r="W3238" s="2">
        <f ca="1">N3238+(P3238-N3238)*(1-ERF((T3238-R3238)/(2*SQRT(L3238*'Input Parameters'!$E$31))))</f>
        <v>6.7812816925357206E-2</v>
      </c>
      <c r="X3238">
        <f t="shared" ca="1" si="434"/>
        <v>1</v>
      </c>
      <c r="Y3238" s="7"/>
    </row>
    <row r="3239" spans="1:25" ht="15" customHeight="1" x14ac:dyDescent="0.3">
      <c r="A3239" s="130">
        <v>3232</v>
      </c>
      <c r="B3239" s="10">
        <f t="shared" ca="1" si="426"/>
        <v>0.29314273953346204</v>
      </c>
      <c r="C3239" s="57">
        <f ca="1">_xlfn.NORM.INV(B3239,'Input Parameters'!$E$19,'Input Parameters'!$F$19)</f>
        <v>521.31284366598845</v>
      </c>
      <c r="D3239" s="10">
        <f t="shared" ca="1" si="427"/>
        <v>0.22536096254458737</v>
      </c>
      <c r="E3239" s="59">
        <f ca="1">IF(_xlfn.NORM.INV(D3239,'Input Parameters'!$E$20,'Input Parameters'!$F$20)&lt;3500,3500,IF(_xlfn.NORM.INV(D3239,'Input Parameters'!$E$20,'Input Parameters'!$F$20)&gt;5500,5500,_xlfn.NORM.INV(D3239,'Input Parameters'!$E$20,'Input Parameters'!$F$20)))</f>
        <v>4272.0515906141218</v>
      </c>
      <c r="F3239" s="10">
        <f t="shared" ca="1" si="428"/>
        <v>0.98880596355712391</v>
      </c>
      <c r="G3239" s="61">
        <f ca="1">_xlfn.NORM.INV(F3239,'Input Parameters'!$E$21,'Input Parameters'!$F$21)</f>
        <v>302.80002837314134</v>
      </c>
      <c r="H3239" s="54">
        <f ca="1">EXP(E3239*(1/'Input Parameters'!$E$22-1/G3239))</f>
        <v>1.6030201982986425</v>
      </c>
      <c r="I3239" s="10">
        <f t="shared" ca="1" si="429"/>
        <v>0.58058057878233893</v>
      </c>
      <c r="J3239" s="29">
        <f ca="1">_xlfn.BETA.INV(I3239,'Input Parameters'!$L$24,'Input Parameters'!$M$24,'Input Parameters'!$J$24,'Input Parameters'!$K$24)</f>
        <v>0.63956100196450827</v>
      </c>
      <c r="K3239" s="156">
        <f ca="1">('Input Parameters'!$E$25/'Input Parameters'!$E$31)^$J3239</f>
        <v>1.0173984342399143E-2</v>
      </c>
      <c r="L3239" s="66">
        <f ca="1">$H3239*$C3239*'Input Parameters'!$E$23*K3239</f>
        <v>8.5021445487620024</v>
      </c>
      <c r="M3239" s="23">
        <f t="shared" ca="1" si="430"/>
        <v>0.81170845757581711</v>
      </c>
      <c r="N3239" s="15">
        <f ca="1">_xlfn.NORM.INV(M3239,'Input Parameters'!$E$26,'Input Parameters'!$F$26)</f>
        <v>5.2568401295662467E-2</v>
      </c>
      <c r="O3239" s="8">
        <f t="shared" ca="1" si="431"/>
        <v>1.9748053058585846E-3</v>
      </c>
      <c r="P3239" s="29">
        <f ca="1">_xlfn.LOGNORM.INV(O3239,'Input Parameters'!$H$27,'Input Parameters'!$I$27)</f>
        <v>0.39776791939588596</v>
      </c>
      <c r="Q3239" s="10"/>
      <c r="R3239" s="15">
        <f>'Input Parameters'!$E$28</f>
        <v>12.7</v>
      </c>
      <c r="S3239" s="10">
        <f t="shared" ca="1" si="432"/>
        <v>0.44476387252710137</v>
      </c>
      <c r="T3239" s="25">
        <f ca="1">_xlfn.LOGNORM.INV(S3239,'Input Parameters'!$H$29,'Input Parameters'!$I$29)</f>
        <v>57.330748287551806</v>
      </c>
      <c r="U3239" s="10">
        <f t="shared" ca="1" si="433"/>
        <v>0.40080990011720719</v>
      </c>
      <c r="V3239" s="29">
        <f ca="1">IF('Input Parameters'!$D$30="Beta",_xlfn.BETA.INV(U3239,'Input Parameters'!$L$30,'Input Parameters'!$M$30,'Input Parameters'!$J$30,'Input Parameters'!$K$30),IF('Input Parameters'!$D$30="LogNorm",_xlfn.LOGNORM.INV(U3239,'Input Parameters'!$H$30,'Input Parameters'!$I$30)))</f>
        <v>0.90495225357466536</v>
      </c>
      <c r="W3239" s="2">
        <f ca="1">N3239+(P3239-N3239)*(1-ERF((T3239-R3239)/(2*SQRT(L3239*'Input Parameters'!$E$31))))</f>
        <v>0.14891745244212068</v>
      </c>
      <c r="X3239">
        <f t="shared" ca="1" si="434"/>
        <v>1</v>
      </c>
      <c r="Y3239" s="7"/>
    </row>
    <row r="3240" spans="1:25" ht="15" customHeight="1" x14ac:dyDescent="0.3">
      <c r="A3240" s="130">
        <v>3233</v>
      </c>
      <c r="B3240" s="10">
        <f t="shared" ca="1" si="426"/>
        <v>0.38481176181763432</v>
      </c>
      <c r="C3240" s="57">
        <f ca="1">_xlfn.NORM.INV(B3240,'Input Parameters'!$E$19,'Input Parameters'!$F$19)</f>
        <v>542.55270644477446</v>
      </c>
      <c r="D3240" s="10">
        <f t="shared" ca="1" si="427"/>
        <v>0.61732206544638757</v>
      </c>
      <c r="E3240" s="59">
        <f ca="1">IF(_xlfn.NORM.INV(D3240,'Input Parameters'!$E$20,'Input Parameters'!$F$20)&lt;3500,3500,IF(_xlfn.NORM.INV(D3240,'Input Parameters'!$E$20,'Input Parameters'!$F$20)&gt;5500,5500,_xlfn.NORM.INV(D3240,'Input Parameters'!$E$20,'Input Parameters'!$F$20)))</f>
        <v>5008.9185436188181</v>
      </c>
      <c r="F3240" s="10">
        <f t="shared" ca="1" si="428"/>
        <v>5.3049626376126202E-2</v>
      </c>
      <c r="G3240" s="61">
        <f ca="1">_xlfn.NORM.INV(F3240,'Input Parameters'!$E$21,'Input Parameters'!$F$21)</f>
        <v>272.14841956963988</v>
      </c>
      <c r="H3240" s="54">
        <f ca="1">EXP(E3240*(1/'Input Parameters'!$E$22-1/G3240))</f>
        <v>0.26987034389421399</v>
      </c>
      <c r="I3240" s="10">
        <f t="shared" ca="1" si="429"/>
        <v>0.86490595661270187</v>
      </c>
      <c r="J3240" s="29">
        <f ca="1">_xlfn.BETA.INV(I3240,'Input Parameters'!$L$24,'Input Parameters'!$M$24,'Input Parameters'!$J$24,'Input Parameters'!$K$24)</f>
        <v>0.76993980122855177</v>
      </c>
      <c r="K3240" s="156">
        <f ca="1">('Input Parameters'!$E$25/'Input Parameters'!$E$31)^$J3240</f>
        <v>3.9930500737297286E-3</v>
      </c>
      <c r="L3240" s="66">
        <f ca="1">$H3240*$C3240*'Input Parameters'!$E$23*K3240</f>
        <v>0.58465794141736649</v>
      </c>
      <c r="M3240" s="23">
        <f t="shared" ca="1" si="430"/>
        <v>0.76256699192391098</v>
      </c>
      <c r="N3240" s="15">
        <f ca="1">_xlfn.NORM.INV(M3240,'Input Parameters'!$E$26,'Input Parameters'!$F$26)</f>
        <v>4.9006268013351749E-2</v>
      </c>
      <c r="O3240" s="8">
        <f t="shared" ca="1" si="431"/>
        <v>0.21465057747419614</v>
      </c>
      <c r="P3240" s="29">
        <f ca="1">_xlfn.LOGNORM.INV(O3240,'Input Parameters'!$H$27,'Input Parameters'!$I$27)</f>
        <v>1.0035418077194631</v>
      </c>
      <c r="Q3240" s="10"/>
      <c r="R3240" s="15">
        <f>'Input Parameters'!$E$28</f>
        <v>12.7</v>
      </c>
      <c r="S3240" s="10">
        <f t="shared" ca="1" si="432"/>
        <v>0.69492407217775243</v>
      </c>
      <c r="T3240" s="25">
        <f ca="1">_xlfn.LOGNORM.INV(S3240,'Input Parameters'!$H$29,'Input Parameters'!$I$29)</f>
        <v>61.662460325553283</v>
      </c>
      <c r="U3240" s="10">
        <f t="shared" ca="1" si="433"/>
        <v>0.18599188218847706</v>
      </c>
      <c r="V3240" s="29">
        <f ca="1">IF('Input Parameters'!$D$30="Beta",_xlfn.BETA.INV(U3240,'Input Parameters'!$L$30,'Input Parameters'!$M$30,'Input Parameters'!$J$30,'Input Parameters'!$K$30),IF('Input Parameters'!$D$30="LogNorm",_xlfn.LOGNORM.INV(U3240,'Input Parameters'!$H$30,'Input Parameters'!$I$30)))</f>
        <v>0.70268209448880481</v>
      </c>
      <c r="W3240" s="2">
        <f ca="1">N3240+(P3240-N3240)*(1-ERF((T3240-R3240)/(2*SQRT(L3240*'Input Parameters'!$E$31))))</f>
        <v>4.9011954309965161E-2</v>
      </c>
      <c r="X3240">
        <f t="shared" ca="1" si="434"/>
        <v>1</v>
      </c>
      <c r="Y3240" s="7"/>
    </row>
    <row r="3241" spans="1:25" ht="15" customHeight="1" x14ac:dyDescent="0.3">
      <c r="A3241" s="130">
        <v>3234</v>
      </c>
      <c r="B3241" s="10">
        <f t="shared" ca="1" si="426"/>
        <v>0.60830572835826469</v>
      </c>
      <c r="C3241" s="57">
        <f ca="1">_xlfn.NORM.INV(B3241,'Input Parameters'!$E$19,'Input Parameters'!$F$19)</f>
        <v>590.52954754947075</v>
      </c>
      <c r="D3241" s="10">
        <f t="shared" ca="1" si="427"/>
        <v>0.29769143222234984</v>
      </c>
      <c r="E3241" s="59">
        <f ca="1">IF(_xlfn.NORM.INV(D3241,'Input Parameters'!$E$20,'Input Parameters'!$F$20)&lt;3500,3500,IF(_xlfn.NORM.INV(D3241,'Input Parameters'!$E$20,'Input Parameters'!$F$20)&gt;5500,5500,_xlfn.NORM.INV(D3241,'Input Parameters'!$E$20,'Input Parameters'!$F$20)))</f>
        <v>4428.2637203169097</v>
      </c>
      <c r="F3241" s="10">
        <f t="shared" ca="1" si="428"/>
        <v>0.12401342423768968</v>
      </c>
      <c r="G3241" s="61">
        <f ca="1">_xlfn.NORM.INV(F3241,'Input Parameters'!$E$21,'Input Parameters'!$F$21)</f>
        <v>275.7704795834731</v>
      </c>
      <c r="H3241" s="54">
        <f ca="1">EXP(E3241*(1/'Input Parameters'!$E$22-1/G3241))</f>
        <v>0.3889675722414363</v>
      </c>
      <c r="I3241" s="10">
        <f t="shared" ca="1" si="429"/>
        <v>0.59260100341779887</v>
      </c>
      <c r="J3241" s="29">
        <f ca="1">_xlfn.BETA.INV(I3241,'Input Parameters'!$L$24,'Input Parameters'!$M$24,'Input Parameters'!$J$24,'Input Parameters'!$K$24)</f>
        <v>0.64440700028797204</v>
      </c>
      <c r="K3241" s="156">
        <f ca="1">('Input Parameters'!$E$25/'Input Parameters'!$E$31)^$J3241</f>
        <v>9.8263829602432545E-3</v>
      </c>
      <c r="L3241" s="66">
        <f ca="1">$H3241*$C3241*'Input Parameters'!$E$23*K3241</f>
        <v>2.2570891582971346</v>
      </c>
      <c r="M3241" s="23">
        <f t="shared" ca="1" si="430"/>
        <v>0.16491216317829771</v>
      </c>
      <c r="N3241" s="15">
        <f ca="1">_xlfn.NORM.INV(M3241,'Input Parameters'!$E$26,'Input Parameters'!$F$26)</f>
        <v>1.3536176486643854E-2</v>
      </c>
      <c r="O3241" s="8">
        <f t="shared" ca="1" si="431"/>
        <v>0.79023271507308901</v>
      </c>
      <c r="P3241" s="29">
        <f ca="1">_xlfn.LOGNORM.INV(O3241,'Input Parameters'!$H$27,'Input Parameters'!$I$27)</f>
        <v>2.0346805655994276</v>
      </c>
      <c r="Q3241" s="10"/>
      <c r="R3241" s="15">
        <f>'Input Parameters'!$E$28</f>
        <v>12.7</v>
      </c>
      <c r="S3241" s="10">
        <f t="shared" ca="1" si="432"/>
        <v>0.56544329105571678</v>
      </c>
      <c r="T3241" s="25">
        <f ca="1">_xlfn.LOGNORM.INV(S3241,'Input Parameters'!$H$29,'Input Parameters'!$I$29)</f>
        <v>59.319196561845821</v>
      </c>
      <c r="U3241" s="10">
        <f t="shared" ca="1" si="433"/>
        <v>0.65164550989561221</v>
      </c>
      <c r="V3241" s="29">
        <f ca="1">IF('Input Parameters'!$D$30="Beta",_xlfn.BETA.INV(U3241,'Input Parameters'!$L$30,'Input Parameters'!$M$30,'Input Parameters'!$J$30,'Input Parameters'!$K$30),IF('Input Parameters'!$D$30="LogNorm",_xlfn.LOGNORM.INV(U3241,'Input Parameters'!$H$30,'Input Parameters'!$I$30)))</f>
        <v>1.1652196913886244</v>
      </c>
      <c r="W3241" s="2">
        <f ca="1">N3241+(P3241-N3241)*(1-ERF((T3241-R3241)/(2*SQRT(L3241*'Input Parameters'!$E$31))))</f>
        <v>7.0575535497218428E-2</v>
      </c>
      <c r="X3241">
        <f t="shared" ca="1" si="434"/>
        <v>1</v>
      </c>
      <c r="Y3241" s="7"/>
    </row>
    <row r="3242" spans="1:25" ht="15" customHeight="1" x14ac:dyDescent="0.3">
      <c r="A3242" s="130">
        <v>3235</v>
      </c>
      <c r="B3242" s="10">
        <f t="shared" ca="1" si="426"/>
        <v>0.4959887379157395</v>
      </c>
      <c r="C3242" s="57">
        <f ca="1">_xlfn.NORM.INV(B3242,'Input Parameters'!$E$19,'Input Parameters'!$F$19)</f>
        <v>566.45035990370548</v>
      </c>
      <c r="D3242" s="10">
        <f t="shared" ca="1" si="427"/>
        <v>0.36195168075598017</v>
      </c>
      <c r="E3242" s="59">
        <f ca="1">IF(_xlfn.NORM.INV(D3242,'Input Parameters'!$E$20,'Input Parameters'!$F$20)&lt;3500,3500,IF(_xlfn.NORM.INV(D3242,'Input Parameters'!$E$20,'Input Parameters'!$F$20)&gt;5500,5500,_xlfn.NORM.INV(D3242,'Input Parameters'!$E$20,'Input Parameters'!$F$20)))</f>
        <v>4552.7271805547225</v>
      </c>
      <c r="F3242" s="10">
        <f t="shared" ca="1" si="428"/>
        <v>0.5220554748963443</v>
      </c>
      <c r="G3242" s="61">
        <f ca="1">_xlfn.NORM.INV(F3242,'Input Parameters'!$E$21,'Input Parameters'!$F$21)</f>
        <v>285.28476072572482</v>
      </c>
      <c r="H3242" s="54">
        <f ca="1">EXP(E3242*(1/'Input Parameters'!$E$22-1/G3242))</f>
        <v>0.6569034843656798</v>
      </c>
      <c r="I3242" s="10">
        <f t="shared" ca="1" si="429"/>
        <v>0.53967712124426126</v>
      </c>
      <c r="J3242" s="29">
        <f ca="1">_xlfn.BETA.INV(I3242,'Input Parameters'!$L$24,'Input Parameters'!$M$24,'Input Parameters'!$J$24,'Input Parameters'!$K$24)</f>
        <v>0.62312677580347375</v>
      </c>
      <c r="K3242" s="156">
        <f ca="1">('Input Parameters'!$E$25/'Input Parameters'!$E$31)^$J3242</f>
        <v>1.1446976261174174E-2</v>
      </c>
      <c r="L3242" s="66">
        <f ca="1">$H3242*$C3242*'Input Parameters'!$E$23*K3242</f>
        <v>4.259456670424898</v>
      </c>
      <c r="M3242" s="23">
        <f t="shared" ca="1" si="430"/>
        <v>0.89729454048223833</v>
      </c>
      <c r="N3242" s="15">
        <f ca="1">_xlfn.NORM.INV(M3242,'Input Parameters'!$E$26,'Input Parameters'!$F$26)</f>
        <v>6.0591993580029348E-2</v>
      </c>
      <c r="O3242" s="8">
        <f t="shared" ca="1" si="431"/>
        <v>0.99756468246333252</v>
      </c>
      <c r="P3242" s="29">
        <f ca="1">_xlfn.LOGNORM.INV(O3242,'Input Parameters'!$H$27,'Input Parameters'!$I$27)</f>
        <v>4.9471193754439042</v>
      </c>
      <c r="Q3242" s="10"/>
      <c r="R3242" s="15">
        <f>'Input Parameters'!$E$28</f>
        <v>12.7</v>
      </c>
      <c r="S3242" s="10">
        <f t="shared" ca="1" si="432"/>
        <v>0.65408439590051148</v>
      </c>
      <c r="T3242" s="25">
        <f ca="1">_xlfn.LOGNORM.INV(S3242,'Input Parameters'!$H$29,'Input Parameters'!$I$29)</f>
        <v>60.881779161570073</v>
      </c>
      <c r="U3242" s="10">
        <f t="shared" ca="1" si="433"/>
        <v>0.60314323235757938</v>
      </c>
      <c r="V3242" s="29">
        <f ca="1">IF('Input Parameters'!$D$30="Beta",_xlfn.BETA.INV(U3242,'Input Parameters'!$L$30,'Input Parameters'!$M$30,'Input Parameters'!$J$30,'Input Parameters'!$K$30),IF('Input Parameters'!$D$30="LogNorm",_xlfn.LOGNORM.INV(U3242,'Input Parameters'!$H$30,'Input Parameters'!$I$30)))</f>
        <v>1.1077432197487729</v>
      </c>
      <c r="W3242" s="2">
        <f ca="1">N3242+(P3242-N3242)*(1-ERF((T3242-R3242)/(2*SQRT(L3242*'Input Parameters'!$E$31))))</f>
        <v>0.54329447766912853</v>
      </c>
      <c r="X3242">
        <f t="shared" ca="1" si="434"/>
        <v>1</v>
      </c>
      <c r="Y3242" s="7"/>
    </row>
    <row r="3243" spans="1:25" ht="15" customHeight="1" x14ac:dyDescent="0.3">
      <c r="A3243" s="130">
        <v>3236</v>
      </c>
      <c r="B3243" s="10">
        <f t="shared" ca="1" si="426"/>
        <v>0.58594312036647911</v>
      </c>
      <c r="C3243" s="57">
        <f ca="1">_xlfn.NORM.INV(B3243,'Input Parameters'!$E$19,'Input Parameters'!$F$19)</f>
        <v>585.64675588090438</v>
      </c>
      <c r="D3243" s="10">
        <f t="shared" ca="1" si="427"/>
        <v>0.51952247644751126</v>
      </c>
      <c r="E3243" s="59">
        <f ca="1">IF(_xlfn.NORM.INV(D3243,'Input Parameters'!$E$20,'Input Parameters'!$F$20)&lt;3500,3500,IF(_xlfn.NORM.INV(D3243,'Input Parameters'!$E$20,'Input Parameters'!$F$20)&gt;5500,5500,_xlfn.NORM.INV(D3243,'Input Parameters'!$E$20,'Input Parameters'!$F$20)))</f>
        <v>4834.2685971506289</v>
      </c>
      <c r="F3243" s="10">
        <f t="shared" ca="1" si="428"/>
        <v>0.59530884823805341</v>
      </c>
      <c r="G3243" s="61">
        <f ca="1">_xlfn.NORM.INV(F3243,'Input Parameters'!$E$21,'Input Parameters'!$F$21)</f>
        <v>286.74601259954846</v>
      </c>
      <c r="H3243" s="54">
        <f ca="1">EXP(E3243*(1/'Input Parameters'!$E$22-1/G3243))</f>
        <v>0.69778025471090255</v>
      </c>
      <c r="I3243" s="10">
        <f t="shared" ca="1" si="429"/>
        <v>0.44259731798061208</v>
      </c>
      <c r="J3243" s="29">
        <f ca="1">_xlfn.BETA.INV(I3243,'Input Parameters'!$L$24,'Input Parameters'!$M$24,'Input Parameters'!$J$24,'Input Parameters'!$K$24)</f>
        <v>0.58375196177614541</v>
      </c>
      <c r="K3243" s="156">
        <f ca="1">('Input Parameters'!$E$25/'Input Parameters'!$E$31)^$J3243</f>
        <v>1.5183096258638968E-2</v>
      </c>
      <c r="L3243" s="66">
        <f ca="1">$H3243*$C3243*'Input Parameters'!$E$23*K3243</f>
        <v>6.2046139255701931</v>
      </c>
      <c r="M3243" s="23">
        <f t="shared" ca="1" si="430"/>
        <v>0.8789228012487631</v>
      </c>
      <c r="N3243" s="15">
        <f ca="1">_xlfn.NORM.INV(M3243,'Input Parameters'!$E$26,'Input Parameters'!$F$26)</f>
        <v>5.8561995361012226E-2</v>
      </c>
      <c r="O3243" s="8">
        <f t="shared" ca="1" si="431"/>
        <v>0.46859450618859533</v>
      </c>
      <c r="P3243" s="29">
        <f ca="1">_xlfn.LOGNORM.INV(O3243,'Input Parameters'!$H$27,'Input Parameters'!$I$27)</f>
        <v>1.3748551988983573</v>
      </c>
      <c r="Q3243" s="10"/>
      <c r="R3243" s="15">
        <f>'Input Parameters'!$E$28</f>
        <v>12.7</v>
      </c>
      <c r="S3243" s="10">
        <f t="shared" ca="1" si="432"/>
        <v>0.58173151551348801</v>
      </c>
      <c r="T3243" s="25">
        <f ca="1">_xlfn.LOGNORM.INV(S3243,'Input Parameters'!$H$29,'Input Parameters'!$I$29)</f>
        <v>59.596499854948782</v>
      </c>
      <c r="U3243" s="10">
        <f t="shared" ca="1" si="433"/>
        <v>0.60885377751508951</v>
      </c>
      <c r="V3243" s="29">
        <f ca="1">IF('Input Parameters'!$D$30="Beta",_xlfn.BETA.INV(U3243,'Input Parameters'!$L$30,'Input Parameters'!$M$30,'Input Parameters'!$J$30,'Input Parameters'!$K$30),IF('Input Parameters'!$D$30="LogNorm",_xlfn.LOGNORM.INV(U3243,'Input Parameters'!$H$30,'Input Parameters'!$I$30)))</f>
        <v>1.1142454392139622</v>
      </c>
      <c r="W3243" s="2">
        <f ca="1">N3243+(P3243-N3243)*(1-ERF((T3243-R3243)/(2*SQRT(L3243*'Input Parameters'!$E$31))))</f>
        <v>0.2995729966978119</v>
      </c>
      <c r="X3243">
        <f t="shared" ca="1" si="434"/>
        <v>1</v>
      </c>
      <c r="Y3243" s="7"/>
    </row>
    <row r="3244" spans="1:25" ht="15" customHeight="1" x14ac:dyDescent="0.3">
      <c r="A3244" s="130">
        <v>3237</v>
      </c>
      <c r="B3244" s="10">
        <f t="shared" ca="1" si="426"/>
        <v>4.8289229148625545E-2</v>
      </c>
      <c r="C3244" s="57">
        <f ca="1">_xlfn.NORM.INV(B3244,'Input Parameters'!$E$19,'Input Parameters'!$F$19)</f>
        <v>426.88867390765768</v>
      </c>
      <c r="D3244" s="10">
        <f t="shared" ca="1" si="427"/>
        <v>0.22160616409285938</v>
      </c>
      <c r="E3244" s="59">
        <f ca="1">IF(_xlfn.NORM.INV(D3244,'Input Parameters'!$E$20,'Input Parameters'!$F$20)&lt;3500,3500,IF(_xlfn.NORM.INV(D3244,'Input Parameters'!$E$20,'Input Parameters'!$F$20)&gt;5500,5500,_xlfn.NORM.INV(D3244,'Input Parameters'!$E$20,'Input Parameters'!$F$20)))</f>
        <v>4263.2539984848454</v>
      </c>
      <c r="F3244" s="10">
        <f t="shared" ca="1" si="428"/>
        <v>0.69915444491628365</v>
      </c>
      <c r="G3244" s="61">
        <f ca="1">_xlfn.NORM.INV(F3244,'Input Parameters'!$E$21,'Input Parameters'!$F$21)</f>
        <v>288.95268542319161</v>
      </c>
      <c r="H3244" s="54">
        <f ca="1">EXP(E3244*(1/'Input Parameters'!$E$22-1/G3244))</f>
        <v>0.81562179249006961</v>
      </c>
      <c r="I3244" s="10">
        <f t="shared" ca="1" si="429"/>
        <v>0.22780036264753067</v>
      </c>
      <c r="J3244" s="29">
        <f ca="1">_xlfn.BETA.INV(I3244,'Input Parameters'!$L$24,'Input Parameters'!$M$24,'Input Parameters'!$J$24,'Input Parameters'!$K$24)</f>
        <v>0.4844348667292947</v>
      </c>
      <c r="K3244" s="156">
        <f ca="1">('Input Parameters'!$E$25/'Input Parameters'!$E$31)^$J3244</f>
        <v>3.0958222743439946E-2</v>
      </c>
      <c r="L3244" s="66">
        <f ca="1">$H3244*$C3244*'Input Parameters'!$E$23*K3244</f>
        <v>10.779024874712688</v>
      </c>
      <c r="M3244" s="23">
        <f t="shared" ca="1" si="430"/>
        <v>0.13024127226204185</v>
      </c>
      <c r="N3244" s="15">
        <f ca="1">_xlfn.NORM.INV(M3244,'Input Parameters'!$E$26,'Input Parameters'!$F$26)</f>
        <v>1.0369721926690834E-2</v>
      </c>
      <c r="O3244" s="8">
        <f t="shared" ca="1" si="431"/>
        <v>0.54816288690534232</v>
      </c>
      <c r="P3244" s="29">
        <f ca="1">_xlfn.LOGNORM.INV(O3244,'Input Parameters'!$H$27,'Input Parameters'!$I$27)</f>
        <v>1.5019330960564343</v>
      </c>
      <c r="Q3244" s="10"/>
      <c r="R3244" s="15">
        <f>'Input Parameters'!$E$28</f>
        <v>12.7</v>
      </c>
      <c r="S3244" s="10">
        <f t="shared" ca="1" si="432"/>
        <v>0.26899536318299122</v>
      </c>
      <c r="T3244" s="25">
        <f ca="1">_xlfn.LOGNORM.INV(S3244,'Input Parameters'!$H$29,'Input Parameters'!$I$29)</f>
        <v>54.341494204546159</v>
      </c>
      <c r="U3244" s="10">
        <f t="shared" ca="1" si="433"/>
        <v>0.42085872963238891</v>
      </c>
      <c r="V3244" s="29">
        <f ca="1">IF('Input Parameters'!$D$30="Beta",_xlfn.BETA.INV(U3244,'Input Parameters'!$L$30,'Input Parameters'!$M$30,'Input Parameters'!$J$30,'Input Parameters'!$K$30),IF('Input Parameters'!$D$30="LogNorm",_xlfn.LOGNORM.INV(U3244,'Input Parameters'!$H$30,'Input Parameters'!$I$30)))</f>
        <v>0.92353838269994537</v>
      </c>
      <c r="W3244" s="2">
        <f ca="1">N3244+(P3244-N3244)*(1-ERF((T3244-R3244)/(2*SQRT(L3244*'Input Parameters'!$E$31))))</f>
        <v>0.56194542280930715</v>
      </c>
      <c r="X3244">
        <f t="shared" ca="1" si="434"/>
        <v>1</v>
      </c>
      <c r="Y3244" s="7"/>
    </row>
    <row r="3245" spans="1:25" ht="15" customHeight="1" x14ac:dyDescent="0.3">
      <c r="A3245" s="130">
        <v>3238</v>
      </c>
      <c r="B3245" s="10">
        <f t="shared" ca="1" si="426"/>
        <v>0.63355519334365862</v>
      </c>
      <c r="C3245" s="57">
        <f ca="1">_xlfn.NORM.INV(B3245,'Input Parameters'!$E$19,'Input Parameters'!$F$19)</f>
        <v>596.13851803585021</v>
      </c>
      <c r="D3245" s="10">
        <f t="shared" ca="1" si="427"/>
        <v>0.2325169922578546</v>
      </c>
      <c r="E3245" s="59">
        <f ca="1">IF(_xlfn.NORM.INV(D3245,'Input Parameters'!$E$20,'Input Parameters'!$F$20)&lt;3500,3500,IF(_xlfn.NORM.INV(D3245,'Input Parameters'!$E$20,'Input Parameters'!$F$20)&gt;5500,5500,_xlfn.NORM.INV(D3245,'Input Parameters'!$E$20,'Input Parameters'!$F$20)))</f>
        <v>4288.5919981069765</v>
      </c>
      <c r="F3245" s="10">
        <f t="shared" ca="1" si="428"/>
        <v>0.65308050586070987</v>
      </c>
      <c r="G3245" s="61">
        <f ca="1">_xlfn.NORM.INV(F3245,'Input Parameters'!$E$21,'Input Parameters'!$F$21)</f>
        <v>287.94409403122592</v>
      </c>
      <c r="H3245" s="54">
        <f ca="1">EXP(E3245*(1/'Input Parameters'!$E$22-1/G3245))</f>
        <v>0.77336601692451712</v>
      </c>
      <c r="I3245" s="10">
        <f t="shared" ca="1" si="429"/>
        <v>0.39913282495334712</v>
      </c>
      <c r="J3245" s="29">
        <f ca="1">_xlfn.BETA.INV(I3245,'Input Parameters'!$L$24,'Input Parameters'!$M$24,'Input Parameters'!$J$24,'Input Parameters'!$K$24)</f>
        <v>0.56554751441893492</v>
      </c>
      <c r="K3245" s="156">
        <f ca="1">('Input Parameters'!$E$25/'Input Parameters'!$E$31)^$J3245</f>
        <v>1.7301153796624082E-2</v>
      </c>
      <c r="L3245" s="66">
        <f ca="1">$H3245*$C3245*'Input Parameters'!$E$23*K3245</f>
        <v>7.9764075308879221</v>
      </c>
      <c r="M3245" s="23">
        <f t="shared" ca="1" si="430"/>
        <v>0.2029448762303746</v>
      </c>
      <c r="N3245" s="15">
        <f ca="1">_xlfn.NORM.INV(M3245,'Input Parameters'!$E$26,'Input Parameters'!$F$26)</f>
        <v>1.6545881815561884E-2</v>
      </c>
      <c r="O3245" s="8">
        <f t="shared" ca="1" si="431"/>
        <v>0.39289136984575024</v>
      </c>
      <c r="P3245" s="29">
        <f ca="1">_xlfn.LOGNORM.INV(O3245,'Input Parameters'!$H$27,'Input Parameters'!$I$27)</f>
        <v>1.2623418277766898</v>
      </c>
      <c r="Q3245" s="10"/>
      <c r="R3245" s="15">
        <f>'Input Parameters'!$E$28</f>
        <v>12.7</v>
      </c>
      <c r="S3245" s="10">
        <f t="shared" ca="1" si="432"/>
        <v>0.55057667360559648</v>
      </c>
      <c r="T3245" s="25">
        <f ca="1">_xlfn.LOGNORM.INV(S3245,'Input Parameters'!$H$29,'Input Parameters'!$I$29)</f>
        <v>59.06887028810111</v>
      </c>
      <c r="U3245" s="10">
        <f t="shared" ca="1" si="433"/>
        <v>0.20316508350018381</v>
      </c>
      <c r="V3245" s="29">
        <f ca="1">IF('Input Parameters'!$D$30="Beta",_xlfn.BETA.INV(U3245,'Input Parameters'!$L$30,'Input Parameters'!$M$30,'Input Parameters'!$J$30,'Input Parameters'!$K$30),IF('Input Parameters'!$D$30="LogNorm",_xlfn.LOGNORM.INV(U3245,'Input Parameters'!$H$30,'Input Parameters'!$I$30)))</f>
        <v>0.7201860761678287</v>
      </c>
      <c r="W3245" s="2">
        <f ca="1">N3245+(P3245-N3245)*(1-ERF((T3245-R3245)/(2*SQRT(L3245*'Input Parameters'!$E$31))))</f>
        <v>0.32259857056611213</v>
      </c>
      <c r="X3245">
        <f t="shared" ca="1" si="434"/>
        <v>1</v>
      </c>
      <c r="Y3245" s="7"/>
    </row>
    <row r="3246" spans="1:25" ht="15" customHeight="1" x14ac:dyDescent="0.3">
      <c r="A3246" s="130">
        <v>3239</v>
      </c>
      <c r="B3246" s="10">
        <f t="shared" ca="1" si="426"/>
        <v>0.66512291467314233</v>
      </c>
      <c r="C3246" s="57">
        <f ca="1">_xlfn.NORM.INV(B3246,'Input Parameters'!$E$19,'Input Parameters'!$F$19)</f>
        <v>603.33801789595555</v>
      </c>
      <c r="D3246" s="10">
        <f t="shared" ca="1" si="427"/>
        <v>8.4476779530772594E-2</v>
      </c>
      <c r="E3246" s="59">
        <f ca="1">IF(_xlfn.NORM.INV(D3246,'Input Parameters'!$E$20,'Input Parameters'!$F$20)&lt;3500,3500,IF(_xlfn.NORM.INV(D3246,'Input Parameters'!$E$20,'Input Parameters'!$F$20)&gt;5500,5500,_xlfn.NORM.INV(D3246,'Input Parameters'!$E$20,'Input Parameters'!$F$20)))</f>
        <v>3837.0981959850105</v>
      </c>
      <c r="F3246" s="10">
        <f t="shared" ca="1" si="428"/>
        <v>0.53665344476340648</v>
      </c>
      <c r="G3246" s="61">
        <f ca="1">_xlfn.NORM.INV(F3246,'Input Parameters'!$E$21,'Input Parameters'!$F$21)</f>
        <v>285.573168762943</v>
      </c>
      <c r="H3246" s="54">
        <f ca="1">EXP(E3246*(1/'Input Parameters'!$E$22-1/G3246))</f>
        <v>0.7113563288205802</v>
      </c>
      <c r="I3246" s="10">
        <f t="shared" ca="1" si="429"/>
        <v>0.70056203854892984</v>
      </c>
      <c r="J3246" s="29">
        <f ca="1">_xlfn.BETA.INV(I3246,'Input Parameters'!$L$24,'Input Parameters'!$M$24,'Input Parameters'!$J$24,'Input Parameters'!$K$24)</f>
        <v>0.68910745856603473</v>
      </c>
      <c r="K3246" s="156">
        <f ca="1">('Input Parameters'!$E$25/'Input Parameters'!$E$31)^$J3246</f>
        <v>7.1307044922360686E-3</v>
      </c>
      <c r="L3246" s="66">
        <f ca="1">$H3246*$C3246*'Input Parameters'!$E$23*K3246</f>
        <v>3.0604150632442066</v>
      </c>
      <c r="M3246" s="23">
        <f t="shared" ca="1" si="430"/>
        <v>0.14198921547211329</v>
      </c>
      <c r="N3246" s="15">
        <f ca="1">_xlfn.NORM.INV(M3246,'Input Parameters'!$E$26,'Input Parameters'!$F$26)</f>
        <v>1.1500077526741918E-2</v>
      </c>
      <c r="O3246" s="8">
        <f t="shared" ca="1" si="431"/>
        <v>0.60599017125180998</v>
      </c>
      <c r="P3246" s="29">
        <f ca="1">_xlfn.LOGNORM.INV(O3246,'Input Parameters'!$H$27,'Input Parameters'!$I$27)</f>
        <v>1.6034678888597533</v>
      </c>
      <c r="Q3246" s="10"/>
      <c r="R3246" s="15">
        <f>'Input Parameters'!$E$28</f>
        <v>12.7</v>
      </c>
      <c r="S3246" s="10">
        <f t="shared" ca="1" si="432"/>
        <v>0.668754578435243</v>
      </c>
      <c r="T3246" s="25">
        <f ca="1">_xlfn.LOGNORM.INV(S3246,'Input Parameters'!$H$29,'Input Parameters'!$I$29)</f>
        <v>61.1565347489949</v>
      </c>
      <c r="U3246" s="10">
        <f t="shared" ca="1" si="433"/>
        <v>2.7513799707430175E-2</v>
      </c>
      <c r="V3246" s="29">
        <f ca="1">IF('Input Parameters'!$D$30="Beta",_xlfn.BETA.INV(U3246,'Input Parameters'!$L$30,'Input Parameters'!$M$30,'Input Parameters'!$J$30,'Input Parameters'!$K$30),IF('Input Parameters'!$D$30="LogNorm",_xlfn.LOGNORM.INV(U3246,'Input Parameters'!$H$30,'Input Parameters'!$I$30)))</f>
        <v>0.46888027932222265</v>
      </c>
      <c r="W3246" s="2">
        <f ca="1">N3246+(P3246-N3246)*(1-ERF((T3246-R3246)/(2*SQRT(L3246*'Input Parameters'!$E$31))))</f>
        <v>9.1351413451849439E-2</v>
      </c>
      <c r="X3246">
        <f t="shared" ca="1" si="434"/>
        <v>1</v>
      </c>
      <c r="Y3246" s="7"/>
    </row>
    <row r="3247" spans="1:25" ht="15" customHeight="1" x14ac:dyDescent="0.3">
      <c r="A3247" s="130">
        <v>3240</v>
      </c>
      <c r="B3247" s="10">
        <f t="shared" ca="1" si="426"/>
        <v>0.75061217526632817</v>
      </c>
      <c r="C3247" s="57">
        <f ca="1">_xlfn.NORM.INV(B3247,'Input Parameters'!$E$19,'Input Parameters'!$F$19)</f>
        <v>624.45727342722967</v>
      </c>
      <c r="D3247" s="10">
        <f t="shared" ca="1" si="427"/>
        <v>0.13551292551727978</v>
      </c>
      <c r="E3247" s="59">
        <f ca="1">IF(_xlfn.NORM.INV(D3247,'Input Parameters'!$E$20,'Input Parameters'!$F$20)&lt;3500,3500,IF(_xlfn.NORM.INV(D3247,'Input Parameters'!$E$20,'Input Parameters'!$F$20)&gt;5500,5500,_xlfn.NORM.INV(D3247,'Input Parameters'!$E$20,'Input Parameters'!$F$20)))</f>
        <v>4029.507756704787</v>
      </c>
      <c r="F3247" s="10">
        <f t="shared" ca="1" si="428"/>
        <v>0.52988719714514532</v>
      </c>
      <c r="G3247" s="61">
        <f ca="1">_xlfn.NORM.INV(F3247,'Input Parameters'!$E$21,'Input Parameters'!$F$21)</f>
        <v>285.43939238229399</v>
      </c>
      <c r="H3247" s="54">
        <f ca="1">EXP(E3247*(1/'Input Parameters'!$E$22-1/G3247))</f>
        <v>0.69470140774512845</v>
      </c>
      <c r="I3247" s="10">
        <f t="shared" ca="1" si="429"/>
        <v>0.13107671217090344</v>
      </c>
      <c r="J3247" s="29">
        <f ca="1">_xlfn.BETA.INV(I3247,'Input Parameters'!$L$24,'Input Parameters'!$M$24,'Input Parameters'!$J$24,'Input Parameters'!$K$24)</f>
        <v>0.42294124326662769</v>
      </c>
      <c r="K3247" s="156">
        <f ca="1">('Input Parameters'!$E$25/'Input Parameters'!$E$31)^$J3247</f>
        <v>4.8123281598561052E-2</v>
      </c>
      <c r="L3247" s="66">
        <f ca="1">$H3247*$C3247*'Input Parameters'!$E$23*K3247</f>
        <v>20.876425608798922</v>
      </c>
      <c r="M3247" s="23">
        <f t="shared" ca="1" si="430"/>
        <v>7.9034296452005548E-2</v>
      </c>
      <c r="N3247" s="15">
        <f ca="1">_xlfn.NORM.INV(M3247,'Input Parameters'!$E$26,'Input Parameters'!$F$26)</f>
        <v>4.3564584849761293E-3</v>
      </c>
      <c r="O3247" s="8">
        <f t="shared" ca="1" si="431"/>
        <v>0.81707440668343934</v>
      </c>
      <c r="P3247" s="29">
        <f ca="1">_xlfn.LOGNORM.INV(O3247,'Input Parameters'!$H$27,'Input Parameters'!$I$27)</f>
        <v>2.1239376158828724</v>
      </c>
      <c r="Q3247" s="10"/>
      <c r="R3247" s="15">
        <f>'Input Parameters'!$E$28</f>
        <v>12.7</v>
      </c>
      <c r="S3247" s="10">
        <f t="shared" ca="1" si="432"/>
        <v>0.74737751033595556</v>
      </c>
      <c r="T3247" s="25">
        <f ca="1">_xlfn.LOGNORM.INV(S3247,'Input Parameters'!$H$29,'Input Parameters'!$I$29)</f>
        <v>62.754809458170499</v>
      </c>
      <c r="U3247" s="10">
        <f t="shared" ca="1" si="433"/>
        <v>0.90196595720605077</v>
      </c>
      <c r="V3247" s="29">
        <f ca="1">IF('Input Parameters'!$D$30="Beta",_xlfn.BETA.INV(U3247,'Input Parameters'!$L$30,'Input Parameters'!$M$30,'Input Parameters'!$J$30,'Input Parameters'!$K$30),IF('Input Parameters'!$D$30="LogNorm",_xlfn.LOGNORM.INV(U3247,'Input Parameters'!$H$30,'Input Parameters'!$I$30)))</f>
        <v>1.6636778702033421</v>
      </c>
      <c r="W3247" s="2">
        <f ca="1">N3247+(P3247-N3247)*(1-ERF((T3247-R3247)/(2*SQRT(L3247*'Input Parameters'!$E$31))))</f>
        <v>0.93389758013560908</v>
      </c>
      <c r="X3247">
        <f t="shared" ca="1" si="434"/>
        <v>1</v>
      </c>
      <c r="Y3247" s="7"/>
    </row>
    <row r="3248" spans="1:25" ht="15" customHeight="1" x14ac:dyDescent="0.3">
      <c r="A3248" s="130">
        <v>3241</v>
      </c>
      <c r="B3248" s="10">
        <f t="shared" ca="1" si="426"/>
        <v>0.88383124906870059</v>
      </c>
      <c r="C3248" s="57">
        <f ca="1">_xlfn.NORM.INV(B3248,'Input Parameters'!$E$19,'Input Parameters'!$F$19)</f>
        <v>668.22334970717395</v>
      </c>
      <c r="D3248" s="10">
        <f t="shared" ca="1" si="427"/>
        <v>0.5290997425779973</v>
      </c>
      <c r="E3248" s="59">
        <f ca="1">IF(_xlfn.NORM.INV(D3248,'Input Parameters'!$E$20,'Input Parameters'!$F$20)&lt;3500,3500,IF(_xlfn.NORM.INV(D3248,'Input Parameters'!$E$20,'Input Parameters'!$F$20)&gt;5500,5500,_xlfn.NORM.INV(D3248,'Input Parameters'!$E$20,'Input Parameters'!$F$20)))</f>
        <v>4851.104928447895</v>
      </c>
      <c r="F3248" s="10">
        <f t="shared" ca="1" si="428"/>
        <v>0.85984334926598061</v>
      </c>
      <c r="G3248" s="61">
        <f ca="1">_xlfn.NORM.INV(F3248,'Input Parameters'!$E$21,'Input Parameters'!$F$21)</f>
        <v>293.33578020835535</v>
      </c>
      <c r="H3248" s="54">
        <f ca="1">EXP(E3248*(1/'Input Parameters'!$E$22-1/G3248))</f>
        <v>1.0191330872870814</v>
      </c>
      <c r="I3248" s="10">
        <f t="shared" ca="1" si="429"/>
        <v>0.53144053530523983</v>
      </c>
      <c r="J3248" s="29">
        <f ca="1">_xlfn.BETA.INV(I3248,'Input Parameters'!$L$24,'Input Parameters'!$M$24,'Input Parameters'!$J$24,'Input Parameters'!$K$24)</f>
        <v>0.61981901021682151</v>
      </c>
      <c r="K3248" s="156">
        <f ca="1">('Input Parameters'!$E$25/'Input Parameters'!$E$31)^$J3248</f>
        <v>1.1721843036208412E-2</v>
      </c>
      <c r="L3248" s="66">
        <f ca="1">$H3248*$C3248*'Input Parameters'!$E$23*K3248</f>
        <v>7.9826750408755389</v>
      </c>
      <c r="M3248" s="23">
        <f t="shared" ca="1" si="430"/>
        <v>0.27307257531315199</v>
      </c>
      <c r="N3248" s="15">
        <f ca="1">_xlfn.NORM.INV(M3248,'Input Parameters'!$E$26,'Input Parameters'!$F$26)</f>
        <v>2.13255222166399E-2</v>
      </c>
      <c r="O3248" s="8">
        <f t="shared" ca="1" si="431"/>
        <v>3.9467945406540972E-2</v>
      </c>
      <c r="P3248" s="29">
        <f ca="1">_xlfn.LOGNORM.INV(O3248,'Input Parameters'!$H$27,'Input Parameters'!$I$27)</f>
        <v>0.654386440763841</v>
      </c>
      <c r="Q3248" s="10"/>
      <c r="R3248" s="15">
        <f>'Input Parameters'!$E$28</f>
        <v>12.7</v>
      </c>
      <c r="S3248" s="10">
        <f t="shared" ca="1" si="432"/>
        <v>9.4782301142880887E-2</v>
      </c>
      <c r="T3248" s="25">
        <f ca="1">_xlfn.LOGNORM.INV(S3248,'Input Parameters'!$H$29,'Input Parameters'!$I$29)</f>
        <v>50.256724141396035</v>
      </c>
      <c r="U3248" s="10">
        <f t="shared" ca="1" si="433"/>
        <v>7.7085735291937962E-2</v>
      </c>
      <c r="V3248" s="29">
        <f ca="1">IF('Input Parameters'!$D$30="Beta",_xlfn.BETA.INV(U3248,'Input Parameters'!$L$30,'Input Parameters'!$M$30,'Input Parameters'!$J$30,'Input Parameters'!$K$30),IF('Input Parameters'!$D$30="LogNorm",_xlfn.LOGNORM.INV(U3248,'Input Parameters'!$H$30,'Input Parameters'!$I$30)))</f>
        <v>0.56965956628727599</v>
      </c>
      <c r="W3248" s="2">
        <f ca="1">N3248+(P3248-N3248)*(1-ERF((T3248-R3248)/(2*SQRT(L3248*'Input Parameters'!$E$31))))</f>
        <v>0.24115603418642712</v>
      </c>
      <c r="X3248">
        <f t="shared" ca="1" si="434"/>
        <v>1</v>
      </c>
      <c r="Y3248" s="7"/>
    </row>
    <row r="3249" spans="1:25" ht="15" customHeight="1" x14ac:dyDescent="0.3">
      <c r="A3249" s="130">
        <v>3242</v>
      </c>
      <c r="B3249" s="10">
        <f t="shared" ca="1" si="426"/>
        <v>0.83757835862602259</v>
      </c>
      <c r="C3249" s="57">
        <f ca="1">_xlfn.NORM.INV(B3249,'Input Parameters'!$E$19,'Input Parameters'!$F$19)</f>
        <v>650.4947977903937</v>
      </c>
      <c r="D3249" s="10">
        <f t="shared" ca="1" si="427"/>
        <v>5.1357986591908378E-2</v>
      </c>
      <c r="E3249" s="59">
        <f ca="1">IF(_xlfn.NORM.INV(D3249,'Input Parameters'!$E$20,'Input Parameters'!$F$20)&lt;3500,3500,IF(_xlfn.NORM.INV(D3249,'Input Parameters'!$E$20,'Input Parameters'!$F$20)&gt;5500,5500,_xlfn.NORM.INV(D3249,'Input Parameters'!$E$20,'Input Parameters'!$F$20)))</f>
        <v>3657.7212243509948</v>
      </c>
      <c r="F3249" s="10">
        <f t="shared" ca="1" si="428"/>
        <v>0.2753789294014376</v>
      </c>
      <c r="G3249" s="61">
        <f ca="1">_xlfn.NORM.INV(F3249,'Input Parameters'!$E$21,'Input Parameters'!$F$21)</f>
        <v>280.16052847208744</v>
      </c>
      <c r="H3249" s="54">
        <f ca="1">EXP(E3249*(1/'Input Parameters'!$E$22-1/G3249))</f>
        <v>0.56433072926247374</v>
      </c>
      <c r="I3249" s="10">
        <f t="shared" ca="1" si="429"/>
        <v>0.19482453829875146</v>
      </c>
      <c r="J3249" s="29">
        <f ca="1">_xlfn.BETA.INV(I3249,'Input Parameters'!$L$24,'Input Parameters'!$M$24,'Input Parameters'!$J$24,'Input Parameters'!$K$24)</f>
        <v>0.46559565473850723</v>
      </c>
      <c r="K3249" s="156">
        <f ca="1">('Input Parameters'!$E$25/'Input Parameters'!$E$31)^$J3249</f>
        <v>3.5437926918229126E-2</v>
      </c>
      <c r="L3249" s="66">
        <f ca="1">$H3249*$C3249*'Input Parameters'!$E$23*K3249</f>
        <v>13.009057559937864</v>
      </c>
      <c r="M3249" s="23">
        <f t="shared" ca="1" si="430"/>
        <v>0.99346345125369251</v>
      </c>
      <c r="N3249" s="15">
        <f ca="1">_xlfn.NORM.INV(M3249,'Input Parameters'!$E$26,'Input Parameters'!$F$26)</f>
        <v>8.6117207337440604E-2</v>
      </c>
      <c r="O3249" s="8">
        <f t="shared" ca="1" si="431"/>
        <v>0.28593825754920754</v>
      </c>
      <c r="P3249" s="29">
        <f ca="1">_xlfn.LOGNORM.INV(O3249,'Input Parameters'!$H$27,'Input Parameters'!$I$27)</f>
        <v>1.108625989289177</v>
      </c>
      <c r="Q3249" s="10"/>
      <c r="R3249" s="15">
        <f>'Input Parameters'!$E$28</f>
        <v>12.7</v>
      </c>
      <c r="S3249" s="10">
        <f t="shared" ca="1" si="432"/>
        <v>3.4471092813076254E-2</v>
      </c>
      <c r="T3249" s="25">
        <f ca="1">_xlfn.LOGNORM.INV(S3249,'Input Parameters'!$H$29,'Input Parameters'!$I$29)</f>
        <v>47.476253013506927</v>
      </c>
      <c r="U3249" s="10">
        <f t="shared" ca="1" si="433"/>
        <v>0.14263545598110872</v>
      </c>
      <c r="V3249" s="29">
        <f ca="1">IF('Input Parameters'!$D$30="Beta",_xlfn.BETA.INV(U3249,'Input Parameters'!$L$30,'Input Parameters'!$M$30,'Input Parameters'!$J$30,'Input Parameters'!$K$30),IF('Input Parameters'!$D$30="LogNorm",_xlfn.LOGNORM.INV(U3249,'Input Parameters'!$H$30,'Input Parameters'!$I$30)))</f>
        <v>0.65562081993396504</v>
      </c>
      <c r="W3249" s="2">
        <f ca="1">N3249+(P3249-N3249)*(1-ERF((T3249-R3249)/(2*SQRT(L3249*'Input Parameters'!$E$31))))</f>
        <v>0.59264501326613694</v>
      </c>
      <c r="X3249">
        <f t="shared" ca="1" si="434"/>
        <v>1</v>
      </c>
      <c r="Y3249" s="7"/>
    </row>
    <row r="3250" spans="1:25" ht="15" customHeight="1" x14ac:dyDescent="0.3">
      <c r="A3250" s="130">
        <v>3243</v>
      </c>
      <c r="B3250" s="10">
        <f t="shared" ca="1" si="426"/>
        <v>0.58275600192073473</v>
      </c>
      <c r="C3250" s="57">
        <f ca="1">_xlfn.NORM.INV(B3250,'Input Parameters'!$E$19,'Input Parameters'!$F$19)</f>
        <v>584.95619652712764</v>
      </c>
      <c r="D3250" s="10">
        <f t="shared" ca="1" si="427"/>
        <v>6.1633610512530579E-2</v>
      </c>
      <c r="E3250" s="59">
        <f ca="1">IF(_xlfn.NORM.INV(D3250,'Input Parameters'!$E$20,'Input Parameters'!$F$20)&lt;3500,3500,IF(_xlfn.NORM.INV(D3250,'Input Parameters'!$E$20,'Input Parameters'!$F$20)&gt;5500,5500,_xlfn.NORM.INV(D3250,'Input Parameters'!$E$20,'Input Parameters'!$F$20)))</f>
        <v>3721.1574207498561</v>
      </c>
      <c r="F3250" s="10">
        <f t="shared" ca="1" si="428"/>
        <v>8.0193202119110518E-2</v>
      </c>
      <c r="G3250" s="61">
        <f ca="1">_xlfn.NORM.INV(F3250,'Input Parameters'!$E$21,'Input Parameters'!$F$21)</f>
        <v>273.81634284191591</v>
      </c>
      <c r="H3250" s="54">
        <f ca="1">EXP(E3250*(1/'Input Parameters'!$E$22-1/G3250))</f>
        <v>0.41074625712061985</v>
      </c>
      <c r="I3250" s="10">
        <f t="shared" ca="1" si="429"/>
        <v>0.72568066513700691</v>
      </c>
      <c r="J3250" s="29">
        <f ca="1">_xlfn.BETA.INV(I3250,'Input Parameters'!$L$24,'Input Parameters'!$M$24,'Input Parameters'!$J$24,'Input Parameters'!$K$24)</f>
        <v>0.70005163025412009</v>
      </c>
      <c r="K3250" s="156">
        <f ca="1">('Input Parameters'!$E$25/'Input Parameters'!$E$31)^$J3250</f>
        <v>6.5922947070386363E-3</v>
      </c>
      <c r="L3250" s="66">
        <f ca="1">$H3250*$C3250*'Input Parameters'!$E$23*K3250</f>
        <v>1.583921211091825</v>
      </c>
      <c r="M3250" s="23">
        <f t="shared" ca="1" si="430"/>
        <v>0.80853470251512538</v>
      </c>
      <c r="N3250" s="15">
        <f ca="1">_xlfn.NORM.INV(M3250,'Input Parameters'!$E$26,'Input Parameters'!$F$26)</f>
        <v>5.2322695374180578E-2</v>
      </c>
      <c r="O3250" s="8">
        <f t="shared" ca="1" si="431"/>
        <v>0.24164482650592978</v>
      </c>
      <c r="P3250" s="29">
        <f ca="1">_xlfn.LOGNORM.INV(O3250,'Input Parameters'!$H$27,'Input Parameters'!$I$27)</f>
        <v>1.0440134241751402</v>
      </c>
      <c r="Q3250" s="10"/>
      <c r="R3250" s="15">
        <f>'Input Parameters'!$E$28</f>
        <v>12.7</v>
      </c>
      <c r="S3250" s="10">
        <f t="shared" ca="1" si="432"/>
        <v>0.28520870202987847</v>
      </c>
      <c r="T3250" s="25">
        <f ca="1">_xlfn.LOGNORM.INV(S3250,'Input Parameters'!$H$29,'Input Parameters'!$I$29)</f>
        <v>54.637697545152534</v>
      </c>
      <c r="U3250" s="10">
        <f t="shared" ca="1" si="433"/>
        <v>0.22947526836370435</v>
      </c>
      <c r="V3250" s="29">
        <f ca="1">IF('Input Parameters'!$D$30="Beta",_xlfn.BETA.INV(U3250,'Input Parameters'!$L$30,'Input Parameters'!$M$30,'Input Parameters'!$J$30,'Input Parameters'!$K$30),IF('Input Parameters'!$D$30="LogNorm",_xlfn.LOGNORM.INV(U3250,'Input Parameters'!$H$30,'Input Parameters'!$I$30)))</f>
        <v>0.74614436154934372</v>
      </c>
      <c r="W3250" s="2">
        <f ca="1">N3250+(P3250-N3250)*(1-ERF((T3250-R3250)/(2*SQRT(L3250*'Input Parameters'!$E$31))))</f>
        <v>7.0629408654755255E-2</v>
      </c>
      <c r="X3250">
        <f t="shared" ca="1" si="434"/>
        <v>1</v>
      </c>
      <c r="Y3250" s="7"/>
    </row>
    <row r="3251" spans="1:25" ht="15" customHeight="1" x14ac:dyDescent="0.3">
      <c r="A3251" s="130">
        <v>3244</v>
      </c>
      <c r="B3251" s="10">
        <f t="shared" ca="1" si="426"/>
        <v>9.4123306189347944E-2</v>
      </c>
      <c r="C3251" s="57">
        <f ca="1">_xlfn.NORM.INV(B3251,'Input Parameters'!$E$19,'Input Parameters'!$F$19)</f>
        <v>456.11626745341061</v>
      </c>
      <c r="D3251" s="10">
        <f t="shared" ca="1" si="427"/>
        <v>0.58762459481627527</v>
      </c>
      <c r="E3251" s="59">
        <f ca="1">IF(_xlfn.NORM.INV(D3251,'Input Parameters'!$E$20,'Input Parameters'!$F$20)&lt;3500,3500,IF(_xlfn.NORM.INV(D3251,'Input Parameters'!$E$20,'Input Parameters'!$F$20)&gt;5500,5500,_xlfn.NORM.INV(D3251,'Input Parameters'!$E$20,'Input Parameters'!$F$20)))</f>
        <v>4955.0071364387049</v>
      </c>
      <c r="F3251" s="10">
        <f t="shared" ca="1" si="428"/>
        <v>0.44649862298920751</v>
      </c>
      <c r="G3251" s="61">
        <f ca="1">_xlfn.NORM.INV(F3251,'Input Parameters'!$E$21,'Input Parameters'!$F$21)</f>
        <v>283.79273094115825</v>
      </c>
      <c r="H3251" s="54">
        <f ca="1">EXP(E3251*(1/'Input Parameters'!$E$22-1/G3251))</f>
        <v>0.57772130137480171</v>
      </c>
      <c r="I3251" s="10">
        <f t="shared" ca="1" si="429"/>
        <v>0.1304805411945118</v>
      </c>
      <c r="J3251" s="29">
        <f ca="1">_xlfn.BETA.INV(I3251,'Input Parameters'!$L$24,'Input Parameters'!$M$24,'Input Parameters'!$J$24,'Input Parameters'!$K$24)</f>
        <v>0.42248718555445153</v>
      </c>
      <c r="K3251" s="156">
        <f ca="1">('Input Parameters'!$E$25/'Input Parameters'!$E$31)^$J3251</f>
        <v>4.8280284532600783E-2</v>
      </c>
      <c r="L3251" s="66">
        <f ca="1">$H3251*$C3251*'Input Parameters'!$E$23*K3251</f>
        <v>12.722245253398821</v>
      </c>
      <c r="M3251" s="23">
        <f t="shared" ca="1" si="430"/>
        <v>9.2501720459652326E-3</v>
      </c>
      <c r="N3251" s="15">
        <f ca="1">_xlfn.NORM.INV(M3251,'Input Parameters'!$E$26,'Input Parameters'!$F$26)</f>
        <v>-1.5464425746435508E-2</v>
      </c>
      <c r="O3251" s="8">
        <f t="shared" ca="1" si="431"/>
        <v>0.32827796945274268</v>
      </c>
      <c r="P3251" s="29">
        <f ca="1">_xlfn.LOGNORM.INV(O3251,'Input Parameters'!$H$27,'Input Parameters'!$I$27)</f>
        <v>1.1693915874857992</v>
      </c>
      <c r="Q3251" s="10"/>
      <c r="R3251" s="15">
        <f>'Input Parameters'!$E$28</f>
        <v>12.7</v>
      </c>
      <c r="S3251" s="10">
        <f t="shared" ca="1" si="432"/>
        <v>0.93384419637455185</v>
      </c>
      <c r="T3251" s="25">
        <f ca="1">_xlfn.LOGNORM.INV(S3251,'Input Parameters'!$H$29,'Input Parameters'!$I$29)</f>
        <v>68.951870841032658</v>
      </c>
      <c r="U3251" s="10">
        <f t="shared" ca="1" si="433"/>
        <v>0.60608248096779194</v>
      </c>
      <c r="V3251" s="29">
        <f ca="1">IF('Input Parameters'!$D$30="Beta",_xlfn.BETA.INV(U3251,'Input Parameters'!$L$30,'Input Parameters'!$M$30,'Input Parameters'!$J$30,'Input Parameters'!$K$30),IF('Input Parameters'!$D$30="LogNorm",_xlfn.LOGNORM.INV(U3251,'Input Parameters'!$H$30,'Input Parameters'!$I$30)))</f>
        <v>1.1110819522869324</v>
      </c>
      <c r="W3251" s="2">
        <f ca="1">N3251+(P3251-N3251)*(1-ERF((T3251-R3251)/(2*SQRT(L3251*'Input Parameters'!$E$31))))</f>
        <v>0.29826016678029255</v>
      </c>
      <c r="X3251">
        <f t="shared" ca="1" si="434"/>
        <v>1</v>
      </c>
      <c r="Y3251" s="7"/>
    </row>
    <row r="3252" spans="1:25" ht="15" customHeight="1" x14ac:dyDescent="0.3">
      <c r="A3252" s="130">
        <v>3245</v>
      </c>
      <c r="B3252" s="10">
        <f t="shared" ca="1" si="426"/>
        <v>0.63299750420825796</v>
      </c>
      <c r="C3252" s="57">
        <f ca="1">_xlfn.NORM.INV(B3252,'Input Parameters'!$E$19,'Input Parameters'!$F$19)</f>
        <v>596.01334193829871</v>
      </c>
      <c r="D3252" s="10">
        <f t="shared" ca="1" si="427"/>
        <v>0.26809738164502428</v>
      </c>
      <c r="E3252" s="59">
        <f ca="1">IF(_xlfn.NORM.INV(D3252,'Input Parameters'!$E$20,'Input Parameters'!$F$20)&lt;3500,3500,IF(_xlfn.NORM.INV(D3252,'Input Parameters'!$E$20,'Input Parameters'!$F$20)&gt;5500,5500,_xlfn.NORM.INV(D3252,'Input Parameters'!$E$20,'Input Parameters'!$F$20)))</f>
        <v>4366.9957873851808</v>
      </c>
      <c r="F3252" s="10">
        <f t="shared" ca="1" si="428"/>
        <v>0.61933695075441864</v>
      </c>
      <c r="G3252" s="61">
        <f ca="1">_xlfn.NORM.INV(F3252,'Input Parameters'!$E$21,'Input Parameters'!$F$21)</f>
        <v>287.23739519020842</v>
      </c>
      <c r="H3252" s="54">
        <f ca="1">EXP(E3252*(1/'Input Parameters'!$E$22-1/G3252))</f>
        <v>0.74154826815310604</v>
      </c>
      <c r="I3252" s="10">
        <f t="shared" ca="1" si="429"/>
        <v>0.76078318922302135</v>
      </c>
      <c r="J3252" s="29">
        <f ca="1">_xlfn.BETA.INV(I3252,'Input Parameters'!$L$24,'Input Parameters'!$M$24,'Input Parameters'!$J$24,'Input Parameters'!$K$24)</f>
        <v>0.71592389312139293</v>
      </c>
      <c r="K3252" s="156">
        <f ca="1">('Input Parameters'!$E$25/'Input Parameters'!$E$31)^$J3252</f>
        <v>5.8828483811134234E-3</v>
      </c>
      <c r="L3252" s="66">
        <f ca="1">$H3252*$C3252*'Input Parameters'!$E$23*K3252</f>
        <v>2.6000581562633798</v>
      </c>
      <c r="M3252" s="23">
        <f t="shared" ca="1" si="430"/>
        <v>0.91890884954397134</v>
      </c>
      <c r="N3252" s="15">
        <f ca="1">_xlfn.NORM.INV(M3252,'Input Parameters'!$E$26,'Input Parameters'!$F$26)</f>
        <v>6.3353159163739833E-2</v>
      </c>
      <c r="O3252" s="8">
        <f t="shared" ca="1" si="431"/>
        <v>0.31814271892296975</v>
      </c>
      <c r="P3252" s="29">
        <f ca="1">_xlfn.LOGNORM.INV(O3252,'Input Parameters'!$H$27,'Input Parameters'!$I$27)</f>
        <v>1.1548798631334669</v>
      </c>
      <c r="Q3252" s="10"/>
      <c r="R3252" s="15">
        <f>'Input Parameters'!$E$28</f>
        <v>12.7</v>
      </c>
      <c r="S3252" s="10">
        <f t="shared" ca="1" si="432"/>
        <v>0.47163928654190845</v>
      </c>
      <c r="T3252" s="25">
        <f ca="1">_xlfn.LOGNORM.INV(S3252,'Input Parameters'!$H$29,'Input Parameters'!$I$29)</f>
        <v>57.768511421999598</v>
      </c>
      <c r="U3252" s="10">
        <f t="shared" ca="1" si="433"/>
        <v>0.45571783763011531</v>
      </c>
      <c r="V3252" s="29">
        <f ca="1">IF('Input Parameters'!$D$30="Beta",_xlfn.BETA.INV(U3252,'Input Parameters'!$L$30,'Input Parameters'!$M$30,'Input Parameters'!$J$30,'Input Parameters'!$K$30),IF('Input Parameters'!$D$30="LogNorm",_xlfn.LOGNORM.INV(U3252,'Input Parameters'!$H$30,'Input Parameters'!$I$30)))</f>
        <v>0.95632694093383763</v>
      </c>
      <c r="W3252" s="2">
        <f ca="1">N3252+(P3252-N3252)*(1-ERF((T3252-R3252)/(2*SQRT(L3252*'Input Parameters'!$E$31))))</f>
        <v>0.11587054130918197</v>
      </c>
      <c r="X3252">
        <f t="shared" ca="1" si="434"/>
        <v>1</v>
      </c>
      <c r="Y3252" s="7"/>
    </row>
    <row r="3253" spans="1:25" ht="15" customHeight="1" x14ac:dyDescent="0.3">
      <c r="A3253" s="130">
        <v>3246</v>
      </c>
      <c r="B3253" s="10">
        <f t="shared" ca="1" si="426"/>
        <v>0.21724778763607022</v>
      </c>
      <c r="C3253" s="57">
        <f ca="1">_xlfn.NORM.INV(B3253,'Input Parameters'!$E$19,'Input Parameters'!$F$19)</f>
        <v>501.26139570122416</v>
      </c>
      <c r="D3253" s="10">
        <f t="shared" ca="1" si="427"/>
        <v>0.32361174562229311</v>
      </c>
      <c r="E3253" s="59">
        <f ca="1">IF(_xlfn.NORM.INV(D3253,'Input Parameters'!$E$20,'Input Parameters'!$F$20)&lt;3500,3500,IF(_xlfn.NORM.INV(D3253,'Input Parameters'!$E$20,'Input Parameters'!$F$20)&gt;5500,5500,_xlfn.NORM.INV(D3253,'Input Parameters'!$E$20,'Input Parameters'!$F$20)))</f>
        <v>4479.6640702754112</v>
      </c>
      <c r="F3253" s="10">
        <f t="shared" ca="1" si="428"/>
        <v>0.37922364330761626</v>
      </c>
      <c r="G3253" s="61">
        <f ca="1">_xlfn.NORM.INV(F3253,'Input Parameters'!$E$21,'Input Parameters'!$F$21)</f>
        <v>282.43288953984654</v>
      </c>
      <c r="H3253" s="54">
        <f ca="1">EXP(E3253*(1/'Input Parameters'!$E$22-1/G3253))</f>
        <v>0.56437858709048394</v>
      </c>
      <c r="I3253" s="10">
        <f t="shared" ca="1" si="429"/>
        <v>0.11539461531282424</v>
      </c>
      <c r="J3253" s="29">
        <f ca="1">_xlfn.BETA.INV(I3253,'Input Parameters'!$L$24,'Input Parameters'!$M$24,'Input Parameters'!$J$24,'Input Parameters'!$K$24)</f>
        <v>0.41052478978834039</v>
      </c>
      <c r="K3253" s="156">
        <f ca="1">('Input Parameters'!$E$25/'Input Parameters'!$E$31)^$J3253</f>
        <v>5.2606311684518445E-2</v>
      </c>
      <c r="L3253" s="66">
        <f ca="1">$H3253*$C3253*'Input Parameters'!$E$23*K3253</f>
        <v>14.882388612055445</v>
      </c>
      <c r="M3253" s="23">
        <f t="shared" ca="1" si="430"/>
        <v>0.89202653254980724</v>
      </c>
      <c r="N3253" s="15">
        <f ca="1">_xlfn.NORM.INV(M3253,'Input Parameters'!$E$26,'Input Parameters'!$F$26)</f>
        <v>5.9984929370299825E-2</v>
      </c>
      <c r="O3253" s="8">
        <f t="shared" ca="1" si="431"/>
        <v>0.47743120573406062</v>
      </c>
      <c r="P3253" s="29">
        <f ca="1">_xlfn.LOGNORM.INV(O3253,'Input Parameters'!$H$27,'Input Parameters'!$I$27)</f>
        <v>1.3884258807445504</v>
      </c>
      <c r="Q3253" s="10"/>
      <c r="R3253" s="15">
        <f>'Input Parameters'!$E$28</f>
        <v>12.7</v>
      </c>
      <c r="S3253" s="10">
        <f t="shared" ca="1" si="432"/>
        <v>0.98739493253432598</v>
      </c>
      <c r="T3253" s="25">
        <f ca="1">_xlfn.LOGNORM.INV(S3253,'Input Parameters'!$H$29,'Input Parameters'!$I$29)</f>
        <v>74.867387792533208</v>
      </c>
      <c r="U3253" s="10">
        <f t="shared" ca="1" si="433"/>
        <v>4.8121102547262429E-2</v>
      </c>
      <c r="V3253" s="29">
        <f ca="1">IF('Input Parameters'!$D$30="Beta",_xlfn.BETA.INV(U3253,'Input Parameters'!$L$30,'Input Parameters'!$M$30,'Input Parameters'!$J$30,'Input Parameters'!$K$30),IF('Input Parameters'!$D$30="LogNorm",_xlfn.LOGNORM.INV(U3253,'Input Parameters'!$H$30,'Input Parameters'!$I$30)))</f>
        <v>0.51854499115934083</v>
      </c>
      <c r="W3253" s="2">
        <f ca="1">N3253+(P3253-N3253)*(1-ERF((T3253-R3253)/(2*SQRT(L3253*'Input Parameters'!$E$31))))</f>
        <v>0.39807046902216775</v>
      </c>
      <c r="X3253">
        <f t="shared" ca="1" si="434"/>
        <v>1</v>
      </c>
      <c r="Y3253" s="7"/>
    </row>
    <row r="3254" spans="1:25" ht="15" customHeight="1" x14ac:dyDescent="0.3">
      <c r="A3254" s="130">
        <v>3247</v>
      </c>
      <c r="B3254" s="10">
        <f t="shared" ca="1" si="426"/>
        <v>0.3222348845954065</v>
      </c>
      <c r="C3254" s="57">
        <f ca="1">_xlfn.NORM.INV(B3254,'Input Parameters'!$E$19,'Input Parameters'!$F$19)</f>
        <v>528.30676619716121</v>
      </c>
      <c r="D3254" s="10">
        <f t="shared" ca="1" si="427"/>
        <v>0.42590532729793618</v>
      </c>
      <c r="E3254" s="59">
        <f ca="1">IF(_xlfn.NORM.INV(D3254,'Input Parameters'!$E$20,'Input Parameters'!$F$20)&lt;3500,3500,IF(_xlfn.NORM.INV(D3254,'Input Parameters'!$E$20,'Input Parameters'!$F$20)&gt;5500,5500,_xlfn.NORM.INV(D3254,'Input Parameters'!$E$20,'Input Parameters'!$F$20)))</f>
        <v>4669.2339360765873</v>
      </c>
      <c r="F3254" s="10">
        <f t="shared" ca="1" si="428"/>
        <v>0.24438997983646127</v>
      </c>
      <c r="G3254" s="61">
        <f ca="1">_xlfn.NORM.INV(F3254,'Input Parameters'!$E$21,'Input Parameters'!$F$21)</f>
        <v>279.40891019060399</v>
      </c>
      <c r="H3254" s="54">
        <f ca="1">EXP(E3254*(1/'Input Parameters'!$E$22-1/G3254))</f>
        <v>0.46062950715971168</v>
      </c>
      <c r="I3254" s="10">
        <f t="shared" ca="1" si="429"/>
        <v>0.96398571177323189</v>
      </c>
      <c r="J3254" s="29">
        <f ca="1">_xlfn.BETA.INV(I3254,'Input Parameters'!$L$24,'Input Parameters'!$M$24,'Input Parameters'!$J$24,'Input Parameters'!$K$24)</f>
        <v>0.85068086137917609</v>
      </c>
      <c r="K3254" s="156">
        <f ca="1">('Input Parameters'!$E$25/'Input Parameters'!$E$31)^$J3254</f>
        <v>2.237491830319569E-3</v>
      </c>
      <c r="L3254" s="66">
        <f ca="1">$H3254*$C3254*'Input Parameters'!$E$23*K3254</f>
        <v>0.544501882832091</v>
      </c>
      <c r="M3254" s="23">
        <f t="shared" ca="1" si="430"/>
        <v>0.63865515264496164</v>
      </c>
      <c r="N3254" s="15">
        <f ca="1">_xlfn.NORM.INV(M3254,'Input Parameters'!$E$26,'Input Parameters'!$F$26)</f>
        <v>4.1452194023174967E-2</v>
      </c>
      <c r="O3254" s="8">
        <f t="shared" ca="1" si="431"/>
        <v>0.8817768871283147</v>
      </c>
      <c r="P3254" s="29">
        <f ca="1">_xlfn.LOGNORM.INV(O3254,'Input Parameters'!$H$27,'Input Parameters'!$I$27)</f>
        <v>2.4036523597600898</v>
      </c>
      <c r="Q3254" s="10"/>
      <c r="R3254" s="15">
        <f>'Input Parameters'!$E$28</f>
        <v>12.7</v>
      </c>
      <c r="S3254" s="10">
        <f t="shared" ca="1" si="432"/>
        <v>0.74804771738580556</v>
      </c>
      <c r="T3254" s="25">
        <f ca="1">_xlfn.LOGNORM.INV(S3254,'Input Parameters'!$H$29,'Input Parameters'!$I$29)</f>
        <v>62.769599503224434</v>
      </c>
      <c r="U3254" s="10">
        <f t="shared" ca="1" si="433"/>
        <v>0.85863770326986111</v>
      </c>
      <c r="V3254" s="29">
        <f ca="1">IF('Input Parameters'!$D$30="Beta",_xlfn.BETA.INV(U3254,'Input Parameters'!$L$30,'Input Parameters'!$M$30,'Input Parameters'!$J$30,'Input Parameters'!$K$30),IF('Input Parameters'!$D$30="LogNorm",_xlfn.LOGNORM.INV(U3254,'Input Parameters'!$H$30,'Input Parameters'!$I$30)))</f>
        <v>1.5262600920885041</v>
      </c>
      <c r="W3254" s="2">
        <f ca="1">N3254+(P3254-N3254)*(1-ERF((T3254-R3254)/(2*SQRT(L3254*'Input Parameters'!$E$31))))</f>
        <v>4.1455979803210107E-2</v>
      </c>
      <c r="X3254">
        <f t="shared" ca="1" si="434"/>
        <v>1</v>
      </c>
      <c r="Y3254" s="7"/>
    </row>
    <row r="3255" spans="1:25" ht="15" customHeight="1" x14ac:dyDescent="0.3">
      <c r="A3255" s="130">
        <v>3248</v>
      </c>
      <c r="B3255" s="10">
        <f t="shared" ca="1" si="426"/>
        <v>0.27227300038030844</v>
      </c>
      <c r="C3255" s="57">
        <f ca="1">_xlfn.NORM.INV(B3255,'Input Parameters'!$E$19,'Input Parameters'!$F$19)</f>
        <v>516.09697622226668</v>
      </c>
      <c r="D3255" s="10">
        <f t="shared" ca="1" si="427"/>
        <v>0.55862693871319036</v>
      </c>
      <c r="E3255" s="59">
        <f ca="1">IF(_xlfn.NORM.INV(D3255,'Input Parameters'!$E$20,'Input Parameters'!$F$20)&lt;3500,3500,IF(_xlfn.NORM.INV(D3255,'Input Parameters'!$E$20,'Input Parameters'!$F$20)&gt;5500,5500,_xlfn.NORM.INV(D3255,'Input Parameters'!$E$20,'Input Parameters'!$F$20)))</f>
        <v>4903.2422458416004</v>
      </c>
      <c r="F3255" s="10">
        <f t="shared" ca="1" si="428"/>
        <v>0.41701886261538268</v>
      </c>
      <c r="G3255" s="61">
        <f ca="1">_xlfn.NORM.INV(F3255,'Input Parameters'!$E$21,'Input Parameters'!$F$21)</f>
        <v>283.20312649085321</v>
      </c>
      <c r="H3255" s="54">
        <f ca="1">EXP(E3255*(1/'Input Parameters'!$E$22-1/G3255))</f>
        <v>0.56051337018520897</v>
      </c>
      <c r="I3255" s="10">
        <f t="shared" ca="1" si="429"/>
        <v>0.88126363747509529</v>
      </c>
      <c r="J3255" s="29">
        <f ca="1">_xlfn.BETA.INV(I3255,'Input Parameters'!$L$24,'Input Parameters'!$M$24,'Input Parameters'!$J$24,'Input Parameters'!$K$24)</f>
        <v>0.78005406223317808</v>
      </c>
      <c r="K3255" s="156">
        <f ca="1">('Input Parameters'!$E$25/'Input Parameters'!$E$31)^$J3255</f>
        <v>3.7135943471925266E-3</v>
      </c>
      <c r="L3255" s="66">
        <f ca="1">$H3255*$C3255*'Input Parameters'!$E$23*K3255</f>
        <v>1.074265807928187</v>
      </c>
      <c r="M3255" s="23">
        <f t="shared" ca="1" si="430"/>
        <v>0.41249465571423594</v>
      </c>
      <c r="N3255" s="15">
        <f ca="1">_xlfn.NORM.INV(M3255,'Input Parameters'!$E$26,'Input Parameters'!$F$26)</f>
        <v>2.9356218745635602E-2</v>
      </c>
      <c r="O3255" s="8">
        <f t="shared" ca="1" si="431"/>
        <v>2.6967950032193322E-2</v>
      </c>
      <c r="P3255" s="29">
        <f ca="1">_xlfn.LOGNORM.INV(O3255,'Input Parameters'!$H$27,'Input Parameters'!$I$27)</f>
        <v>0.60685263395939482</v>
      </c>
      <c r="Q3255" s="10"/>
      <c r="R3255" s="15">
        <f>'Input Parameters'!$E$28</f>
        <v>12.7</v>
      </c>
      <c r="S3255" s="10">
        <f t="shared" ca="1" si="432"/>
        <v>0.69944678708165764</v>
      </c>
      <c r="T3255" s="25">
        <f ca="1">_xlfn.LOGNORM.INV(S3255,'Input Parameters'!$H$29,'Input Parameters'!$I$29)</f>
        <v>61.752202344108646</v>
      </c>
      <c r="U3255" s="10">
        <f t="shared" ca="1" si="433"/>
        <v>0.98542686234057209</v>
      </c>
      <c r="V3255" s="29">
        <f ca="1">IF('Input Parameters'!$D$30="Beta",_xlfn.BETA.INV(U3255,'Input Parameters'!$L$30,'Input Parameters'!$M$30,'Input Parameters'!$J$30,'Input Parameters'!$K$30),IF('Input Parameters'!$D$30="LogNorm",_xlfn.LOGNORM.INV(U3255,'Input Parameters'!$H$30,'Input Parameters'!$I$30)))</f>
        <v>2.3619152689199594</v>
      </c>
      <c r="W3255" s="2">
        <f ca="1">N3255+(P3255-N3255)*(1-ERF((T3255-R3255)/(2*SQRT(L3255*'Input Parameters'!$E$31))))</f>
        <v>2.982887612502573E-2</v>
      </c>
      <c r="X3255">
        <f t="shared" ca="1" si="434"/>
        <v>1</v>
      </c>
      <c r="Y3255" s="7"/>
    </row>
    <row r="3256" spans="1:25" ht="15" customHeight="1" x14ac:dyDescent="0.3">
      <c r="A3256" s="130">
        <v>3249</v>
      </c>
      <c r="B3256" s="10">
        <f t="shared" ca="1" si="426"/>
        <v>0.73305509223846121</v>
      </c>
      <c r="C3256" s="57">
        <f ca="1">_xlfn.NORM.INV(B3256,'Input Parameters'!$E$19,'Input Parameters'!$F$19)</f>
        <v>619.8656892838269</v>
      </c>
      <c r="D3256" s="10">
        <f t="shared" ca="1" si="427"/>
        <v>0.87391771251951333</v>
      </c>
      <c r="E3256" s="59">
        <f ca="1">IF(_xlfn.NORM.INV(D3256,'Input Parameters'!$E$20,'Input Parameters'!$F$20)&lt;3500,3500,IF(_xlfn.NORM.INV(D3256,'Input Parameters'!$E$20,'Input Parameters'!$F$20)&gt;5500,5500,_xlfn.NORM.INV(D3256,'Input Parameters'!$E$20,'Input Parameters'!$F$20)))</f>
        <v>5500</v>
      </c>
      <c r="F3256" s="10">
        <f t="shared" ca="1" si="428"/>
        <v>0.24218133612900061</v>
      </c>
      <c r="G3256" s="61">
        <f ca="1">_xlfn.NORM.INV(F3256,'Input Parameters'!$E$21,'Input Parameters'!$F$21)</f>
        <v>279.35347816412349</v>
      </c>
      <c r="H3256" s="54">
        <f ca="1">EXP(E3256*(1/'Input Parameters'!$E$22-1/G3256))</f>
        <v>0.3997217738531062</v>
      </c>
      <c r="I3256" s="10">
        <f t="shared" ca="1" si="429"/>
        <v>0.26326488850470975</v>
      </c>
      <c r="J3256" s="29">
        <f ca="1">_xlfn.BETA.INV(I3256,'Input Parameters'!$L$24,'Input Parameters'!$M$24,'Input Parameters'!$J$24,'Input Parameters'!$K$24)</f>
        <v>0.50310945609065394</v>
      </c>
      <c r="K3256" s="156">
        <f ca="1">('Input Parameters'!$E$25/'Input Parameters'!$E$31)^$J3256</f>
        <v>2.7076754278669051E-2</v>
      </c>
      <c r="L3256" s="66">
        <f ca="1">$H3256*$C3256*'Input Parameters'!$E$23*K3256</f>
        <v>6.7089106478026705</v>
      </c>
      <c r="M3256" s="23">
        <f t="shared" ca="1" si="430"/>
        <v>0.83763382443571921</v>
      </c>
      <c r="N3256" s="15">
        <f ca="1">_xlfn.NORM.INV(M3256,'Input Parameters'!$E$26,'Input Parameters'!$F$26)</f>
        <v>5.4680371261128846E-2</v>
      </c>
      <c r="O3256" s="8">
        <f t="shared" ca="1" si="431"/>
        <v>0.96956877037046751</v>
      </c>
      <c r="P3256" s="29">
        <f ca="1">_xlfn.LOGNORM.INV(O3256,'Input Parameters'!$H$27,'Input Parameters'!$I$27)</f>
        <v>3.2625473052830793</v>
      </c>
      <c r="Q3256" s="10"/>
      <c r="R3256" s="15">
        <f>'Input Parameters'!$E$28</f>
        <v>12.7</v>
      </c>
      <c r="S3256" s="10">
        <f t="shared" ca="1" si="432"/>
        <v>0.69345693597645941</v>
      </c>
      <c r="T3256" s="25">
        <f ca="1">_xlfn.LOGNORM.INV(S3256,'Input Parameters'!$H$29,'Input Parameters'!$I$29)</f>
        <v>61.633504111654197</v>
      </c>
      <c r="U3256" s="10">
        <f t="shared" ca="1" si="433"/>
        <v>7.7046321301441179E-2</v>
      </c>
      <c r="V3256" s="29">
        <f ca="1">IF('Input Parameters'!$D$30="Beta",_xlfn.BETA.INV(U3256,'Input Parameters'!$L$30,'Input Parameters'!$M$30,'Input Parameters'!$J$30,'Input Parameters'!$K$30),IF('Input Parameters'!$D$30="LogNorm",_xlfn.LOGNORM.INV(U3256,'Input Parameters'!$H$30,'Input Parameters'!$I$30)))</f>
        <v>0.56959830192274896</v>
      </c>
      <c r="W3256" s="2">
        <f ca="1">N3256+(P3256-N3256)*(1-ERF((T3256-R3256)/(2*SQRT(L3256*'Input Parameters'!$E$31))))</f>
        <v>0.63719899353793163</v>
      </c>
      <c r="X3256">
        <f t="shared" ca="1" si="434"/>
        <v>0</v>
      </c>
      <c r="Y3256" s="7"/>
    </row>
    <row r="3257" spans="1:25" ht="15" customHeight="1" x14ac:dyDescent="0.3">
      <c r="A3257" s="130">
        <v>3250</v>
      </c>
      <c r="B3257" s="10">
        <f t="shared" ca="1" si="426"/>
        <v>0.57525391025003791</v>
      </c>
      <c r="C3257" s="57">
        <f ca="1">_xlfn.NORM.INV(B3257,'Input Parameters'!$E$19,'Input Parameters'!$F$19)</f>
        <v>583.33526153764888</v>
      </c>
      <c r="D3257" s="10">
        <f t="shared" ca="1" si="427"/>
        <v>0.64307139907580491</v>
      </c>
      <c r="E3257" s="59">
        <f ca="1">IF(_xlfn.NORM.INV(D3257,'Input Parameters'!$E$20,'Input Parameters'!$F$20)&lt;3500,3500,IF(_xlfn.NORM.INV(D3257,'Input Parameters'!$E$20,'Input Parameters'!$F$20)&gt;5500,5500,_xlfn.NORM.INV(D3257,'Input Parameters'!$E$20,'Input Parameters'!$F$20)))</f>
        <v>5056.6764924568079</v>
      </c>
      <c r="F3257" s="10">
        <f t="shared" ca="1" si="428"/>
        <v>0.61914060630466516</v>
      </c>
      <c r="G3257" s="61">
        <f ca="1">_xlfn.NORM.INV(F3257,'Input Parameters'!$E$21,'Input Parameters'!$F$21)</f>
        <v>287.2333444845716</v>
      </c>
      <c r="H3257" s="54">
        <f ca="1">EXP(E3257*(1/'Input Parameters'!$E$22-1/G3257))</f>
        <v>0.7071681487488527</v>
      </c>
      <c r="I3257" s="10">
        <f t="shared" ca="1" si="429"/>
        <v>0.88766550482425766</v>
      </c>
      <c r="J3257" s="29">
        <f ca="1">_xlfn.BETA.INV(I3257,'Input Parameters'!$L$24,'Input Parameters'!$M$24,'Input Parameters'!$J$24,'Input Parameters'!$K$24)</f>
        <v>0.78420835382624732</v>
      </c>
      <c r="K3257" s="156">
        <f ca="1">('Input Parameters'!$E$25/'Input Parameters'!$E$31)^$J3257</f>
        <v>3.6045582508891583E-3</v>
      </c>
      <c r="L3257" s="66">
        <f ca="1">$H3257*$C3257*'Input Parameters'!$E$23*K3257</f>
        <v>1.4869383731625394</v>
      </c>
      <c r="M3257" s="23">
        <f t="shared" ca="1" si="430"/>
        <v>0.20752573736978208</v>
      </c>
      <c r="N3257" s="15">
        <f ca="1">_xlfn.NORM.INV(M3257,'Input Parameters'!$E$26,'Input Parameters'!$F$26)</f>
        <v>1.68842355995041E-2</v>
      </c>
      <c r="O3257" s="8">
        <f t="shared" ca="1" si="431"/>
        <v>0.52914015574322892</v>
      </c>
      <c r="P3257" s="29">
        <f ca="1">_xlfn.LOGNORM.INV(O3257,'Input Parameters'!$H$27,'Input Parameters'!$I$27)</f>
        <v>1.4704315748244077</v>
      </c>
      <c r="Q3257" s="10"/>
      <c r="R3257" s="15">
        <f>'Input Parameters'!$E$28</f>
        <v>12.7</v>
      </c>
      <c r="S3257" s="10">
        <f t="shared" ca="1" si="432"/>
        <v>0.334150808720871</v>
      </c>
      <c r="T3257" s="25">
        <f ca="1">_xlfn.LOGNORM.INV(S3257,'Input Parameters'!$H$29,'Input Parameters'!$I$29)</f>
        <v>55.496791239198771</v>
      </c>
      <c r="U3257" s="10">
        <f t="shared" ca="1" si="433"/>
        <v>0.29727808398352928</v>
      </c>
      <c r="V3257" s="29">
        <f ca="1">IF('Input Parameters'!$D$30="Beta",_xlfn.BETA.INV(U3257,'Input Parameters'!$L$30,'Input Parameters'!$M$30,'Input Parameters'!$J$30,'Input Parameters'!$K$30),IF('Input Parameters'!$D$30="LogNorm",_xlfn.LOGNORM.INV(U3257,'Input Parameters'!$H$30,'Input Parameters'!$I$30)))</f>
        <v>0.81003176061113213</v>
      </c>
      <c r="W3257" s="2">
        <f ca="1">N3257+(P3257-N3257)*(1-ERF((T3257-R3257)/(2*SQRT(L3257*'Input Parameters'!$E$31))))</f>
        <v>3.5890293823261921E-2</v>
      </c>
      <c r="X3257">
        <f t="shared" ca="1" si="434"/>
        <v>1</v>
      </c>
      <c r="Y3257" s="7"/>
    </row>
    <row r="3258" spans="1:25" ht="15" customHeight="1" x14ac:dyDescent="0.3">
      <c r="A3258" s="130">
        <v>3251</v>
      </c>
      <c r="B3258" s="10">
        <f t="shared" ca="1" si="426"/>
        <v>0.24486704443951213</v>
      </c>
      <c r="C3258" s="57">
        <f ca="1">_xlfn.NORM.INV(B3258,'Input Parameters'!$E$19,'Input Parameters'!$F$19)</f>
        <v>508.93316121878348</v>
      </c>
      <c r="D3258" s="10">
        <f t="shared" ca="1" si="427"/>
        <v>0.46960875092429588</v>
      </c>
      <c r="E3258" s="59">
        <f ca="1">IF(_xlfn.NORM.INV(D3258,'Input Parameters'!$E$20,'Input Parameters'!$F$20)&lt;3500,3500,IF(_xlfn.NORM.INV(D3258,'Input Parameters'!$E$20,'Input Parameters'!$F$20)&gt;5500,5500,_xlfn.NORM.INV(D3258,'Input Parameters'!$E$20,'Input Parameters'!$F$20)))</f>
        <v>4746.622622277574</v>
      </c>
      <c r="F3258" s="10">
        <f t="shared" ca="1" si="428"/>
        <v>0.64510727459461603</v>
      </c>
      <c r="G3258" s="61">
        <f ca="1">_xlfn.NORM.INV(F3258,'Input Parameters'!$E$21,'Input Parameters'!$F$21)</f>
        <v>287.77505381504756</v>
      </c>
      <c r="H3258" s="54">
        <f ca="1">EXP(E3258*(1/'Input Parameters'!$E$22-1/G3258))</f>
        <v>0.74517636196107651</v>
      </c>
      <c r="I3258" s="10">
        <f t="shared" ca="1" si="429"/>
        <v>0.82212066171496434</v>
      </c>
      <c r="J3258" s="29">
        <f ca="1">_xlfn.BETA.INV(I3258,'Input Parameters'!$L$24,'Input Parameters'!$M$24,'Input Parameters'!$J$24,'Input Parameters'!$K$24)</f>
        <v>0.74604568234485114</v>
      </c>
      <c r="K3258" s="156">
        <f ca="1">('Input Parameters'!$E$25/'Input Parameters'!$E$31)^$J3258</f>
        <v>4.7396389910184192E-3</v>
      </c>
      <c r="L3258" s="66">
        <f ca="1">$H3258*$C3258*'Input Parameters'!$E$23*K3258</f>
        <v>1.7974842069492993</v>
      </c>
      <c r="M3258" s="23">
        <f t="shared" ca="1" si="430"/>
        <v>0.60094270587204712</v>
      </c>
      <c r="N3258" s="15">
        <f ca="1">_xlfn.NORM.INV(M3258,'Input Parameters'!$E$26,'Input Parameters'!$F$26)</f>
        <v>3.9371546697320327E-2</v>
      </c>
      <c r="O3258" s="8">
        <f t="shared" ca="1" si="431"/>
        <v>0.36137513939105803</v>
      </c>
      <c r="P3258" s="29">
        <f ca="1">_xlfn.LOGNORM.INV(O3258,'Input Parameters'!$H$27,'Input Parameters'!$I$27)</f>
        <v>1.2168321679185046</v>
      </c>
      <c r="Q3258" s="10"/>
      <c r="R3258" s="15">
        <f>'Input Parameters'!$E$28</f>
        <v>12.7</v>
      </c>
      <c r="S3258" s="10">
        <f t="shared" ca="1" si="432"/>
        <v>0.18069381790714378</v>
      </c>
      <c r="T3258" s="25">
        <f ca="1">_xlfn.LOGNORM.INV(S3258,'Input Parameters'!$H$29,'Input Parameters'!$I$29)</f>
        <v>52.560114438261024</v>
      </c>
      <c r="U3258" s="10">
        <f t="shared" ca="1" si="433"/>
        <v>0.78297021027944647</v>
      </c>
      <c r="V3258" s="29">
        <f ca="1">IF('Input Parameters'!$D$30="Beta",_xlfn.BETA.INV(U3258,'Input Parameters'!$L$30,'Input Parameters'!$M$30,'Input Parameters'!$J$30,'Input Parameters'!$K$30),IF('Input Parameters'!$D$30="LogNorm",_xlfn.LOGNORM.INV(U3258,'Input Parameters'!$H$30,'Input Parameters'!$I$30)))</f>
        <v>1.360278038815347</v>
      </c>
      <c r="W3258" s="2">
        <f ca="1">N3258+(P3258-N3258)*(1-ERF((T3258-R3258)/(2*SQRT(L3258*'Input Parameters'!$E$31))))</f>
        <v>8.1205036113463414E-2</v>
      </c>
      <c r="X3258">
        <f t="shared" ca="1" si="434"/>
        <v>1</v>
      </c>
      <c r="Y3258" s="7"/>
    </row>
    <row r="3259" spans="1:25" ht="15" customHeight="1" x14ac:dyDescent="0.3">
      <c r="A3259" s="130">
        <v>3252</v>
      </c>
      <c r="B3259" s="10">
        <f t="shared" ca="1" si="426"/>
        <v>0.53073607952565949</v>
      </c>
      <c r="C3259" s="57">
        <f ca="1">_xlfn.NORM.INV(B3259,'Input Parameters'!$E$19,'Input Parameters'!$F$19)</f>
        <v>573.81666567704497</v>
      </c>
      <c r="D3259" s="10">
        <f t="shared" ca="1" si="427"/>
        <v>0.45687461833373721</v>
      </c>
      <c r="E3259" s="59">
        <f ca="1">IF(_xlfn.NORM.INV(D3259,'Input Parameters'!$E$20,'Input Parameters'!$F$20)&lt;3500,3500,IF(_xlfn.NORM.INV(D3259,'Input Parameters'!$E$20,'Input Parameters'!$F$20)&gt;5500,5500,_xlfn.NORM.INV(D3259,'Input Parameters'!$E$20,'Input Parameters'!$F$20)))</f>
        <v>4724.1825113148025</v>
      </c>
      <c r="F3259" s="10">
        <f t="shared" ca="1" si="428"/>
        <v>0.49767701048807977</v>
      </c>
      <c r="G3259" s="61">
        <f ca="1">_xlfn.NORM.INV(F3259,'Input Parameters'!$E$21,'Input Parameters'!$F$21)</f>
        <v>284.80423197379349</v>
      </c>
      <c r="H3259" s="54">
        <f ca="1">EXP(E3259*(1/'Input Parameters'!$E$22-1/G3259))</f>
        <v>0.62877411061593447</v>
      </c>
      <c r="I3259" s="10">
        <f t="shared" ca="1" si="429"/>
        <v>0.61729881900398431</v>
      </c>
      <c r="J3259" s="29">
        <f ca="1">_xlfn.BETA.INV(I3259,'Input Parameters'!$L$24,'Input Parameters'!$M$24,'Input Parameters'!$J$24,'Input Parameters'!$K$24)</f>
        <v>0.65441367235920933</v>
      </c>
      <c r="K3259" s="156">
        <f ca="1">('Input Parameters'!$E$25/'Input Parameters'!$E$31)^$J3259</f>
        <v>9.1457342415900405E-3</v>
      </c>
      <c r="L3259" s="66">
        <f ca="1">$H3259*$C3259*'Input Parameters'!$E$23*K3259</f>
        <v>3.2997906419303682</v>
      </c>
      <c r="M3259" s="23">
        <f t="shared" ca="1" si="430"/>
        <v>0.44832317207164352</v>
      </c>
      <c r="N3259" s="15">
        <f ca="1">_xlfn.NORM.INV(M3259,'Input Parameters'!$E$26,'Input Parameters'!$F$26)</f>
        <v>3.1272121230202198E-2</v>
      </c>
      <c r="O3259" s="8">
        <f t="shared" ca="1" si="431"/>
        <v>0.15972349049568102</v>
      </c>
      <c r="P3259" s="29">
        <f ca="1">_xlfn.LOGNORM.INV(O3259,'Input Parameters'!$H$27,'Input Parameters'!$I$27)</f>
        <v>0.91644775471371764</v>
      </c>
      <c r="Q3259" s="10"/>
      <c r="R3259" s="15">
        <f>'Input Parameters'!$E$28</f>
        <v>12.7</v>
      </c>
      <c r="S3259" s="10">
        <f t="shared" ca="1" si="432"/>
        <v>0.52712330643686878</v>
      </c>
      <c r="T3259" s="25">
        <f ca="1">_xlfn.LOGNORM.INV(S3259,'Input Parameters'!$H$29,'Input Parameters'!$I$29)</f>
        <v>58.678370552752256</v>
      </c>
      <c r="U3259" s="10">
        <f t="shared" ca="1" si="433"/>
        <v>0.58759898605530103</v>
      </c>
      <c r="V3259" s="29">
        <f ca="1">IF('Input Parameters'!$D$30="Beta",_xlfn.BETA.INV(U3259,'Input Parameters'!$L$30,'Input Parameters'!$M$30,'Input Parameters'!$J$30,'Input Parameters'!$K$30),IF('Input Parameters'!$D$30="LogNorm",_xlfn.LOGNORM.INV(U3259,'Input Parameters'!$H$30,'Input Parameters'!$I$30)))</f>
        <v>1.0903560149825695</v>
      </c>
      <c r="W3259" s="2">
        <f ca="1">N3259+(P3259-N3259)*(1-ERF((T3259-R3259)/(2*SQRT(L3259*'Input Parameters'!$E$31))))</f>
        <v>9.6325548809671174E-2</v>
      </c>
      <c r="X3259">
        <f t="shared" ca="1" si="434"/>
        <v>1</v>
      </c>
      <c r="Y3259" s="7"/>
    </row>
    <row r="3260" spans="1:25" ht="15" customHeight="1" x14ac:dyDescent="0.3">
      <c r="A3260" s="130">
        <v>3253</v>
      </c>
      <c r="B3260" s="10">
        <f t="shared" ca="1" si="426"/>
        <v>0.83888648083365458</v>
      </c>
      <c r="C3260" s="57">
        <f ca="1">_xlfn.NORM.INV(B3260,'Input Parameters'!$E$19,'Input Parameters'!$F$19)</f>
        <v>650.94585184390064</v>
      </c>
      <c r="D3260" s="10">
        <f t="shared" ca="1" si="427"/>
        <v>3.692561516987336E-2</v>
      </c>
      <c r="E3260" s="59">
        <f ca="1">IF(_xlfn.NORM.INV(D3260,'Input Parameters'!$E$20,'Input Parameters'!$F$20)&lt;3500,3500,IF(_xlfn.NORM.INV(D3260,'Input Parameters'!$E$20,'Input Parameters'!$F$20)&gt;5500,5500,_xlfn.NORM.INV(D3260,'Input Parameters'!$E$20,'Input Parameters'!$F$20)))</f>
        <v>3548.7262364135368</v>
      </c>
      <c r="F3260" s="10">
        <f t="shared" ca="1" si="428"/>
        <v>0.13726134459278838</v>
      </c>
      <c r="G3260" s="61">
        <f ca="1">_xlfn.NORM.INV(F3260,'Input Parameters'!$E$21,'Input Parameters'!$F$21)</f>
        <v>276.26132698562805</v>
      </c>
      <c r="H3260" s="54">
        <f ca="1">EXP(E3260*(1/'Input Parameters'!$E$22-1/G3260))</f>
        <v>0.48005841570850905</v>
      </c>
      <c r="I3260" s="10">
        <f t="shared" ca="1" si="429"/>
        <v>0.23701441821689495</v>
      </c>
      <c r="J3260" s="29">
        <f ca="1">_xlfn.BETA.INV(I3260,'Input Parameters'!$L$24,'Input Parameters'!$M$24,'Input Parameters'!$J$24,'Input Parameters'!$K$24)</f>
        <v>0.4894259614953782</v>
      </c>
      <c r="K3260" s="156">
        <f ca="1">('Input Parameters'!$E$25/'Input Parameters'!$E$31)^$J3260</f>
        <v>2.986940718813268E-2</v>
      </c>
      <c r="L3260" s="66">
        <f ca="1">$H3260*$C3260*'Input Parameters'!$E$23*K3260</f>
        <v>9.3339518169945919</v>
      </c>
      <c r="M3260" s="23">
        <f t="shared" ca="1" si="430"/>
        <v>0.55957048643555307</v>
      </c>
      <c r="N3260" s="15">
        <f ca="1">_xlfn.NORM.INV(M3260,'Input Parameters'!$E$26,'Input Parameters'!$F$26)</f>
        <v>3.7147487027440584E-2</v>
      </c>
      <c r="O3260" s="8">
        <f t="shared" ca="1" si="431"/>
        <v>0.43136845216740605</v>
      </c>
      <c r="P3260" s="29">
        <f ca="1">_xlfn.LOGNORM.INV(O3260,'Input Parameters'!$H$27,'Input Parameters'!$I$27)</f>
        <v>1.3188008947452154</v>
      </c>
      <c r="Q3260" s="10"/>
      <c r="R3260" s="15">
        <f>'Input Parameters'!$E$28</f>
        <v>12.7</v>
      </c>
      <c r="S3260" s="10">
        <f t="shared" ca="1" si="432"/>
        <v>0.16256467235711769</v>
      </c>
      <c r="T3260" s="25">
        <f ca="1">_xlfn.LOGNORM.INV(S3260,'Input Parameters'!$H$29,'Input Parameters'!$I$29)</f>
        <v>52.141352059152922</v>
      </c>
      <c r="U3260" s="10">
        <f t="shared" ca="1" si="433"/>
        <v>0.8377284954765335</v>
      </c>
      <c r="V3260" s="29">
        <f ca="1">IF('Input Parameters'!$D$30="Beta",_xlfn.BETA.INV(U3260,'Input Parameters'!$L$30,'Input Parameters'!$M$30,'Input Parameters'!$J$30,'Input Parameters'!$K$30),IF('Input Parameters'!$D$30="LogNorm",_xlfn.LOGNORM.INV(U3260,'Input Parameters'!$H$30,'Input Parameters'!$I$30)))</f>
        <v>1.4735911239014419</v>
      </c>
      <c r="W3260" s="2">
        <f ca="1">N3260+(P3260-N3260)*(1-ERF((T3260-R3260)/(2*SQRT(L3260*'Input Parameters'!$E$31))))</f>
        <v>0.50022982130044447</v>
      </c>
      <c r="X3260">
        <f t="shared" ca="1" si="434"/>
        <v>1</v>
      </c>
      <c r="Y3260" s="7"/>
    </row>
    <row r="3261" spans="1:25" ht="15" customHeight="1" x14ac:dyDescent="0.3">
      <c r="A3261" s="130">
        <v>3254</v>
      </c>
      <c r="B3261" s="10">
        <f t="shared" ca="1" si="426"/>
        <v>0.99727711992504553</v>
      </c>
      <c r="C3261" s="57">
        <f ca="1">_xlfn.NORM.INV(B3261,'Input Parameters'!$E$19,'Input Parameters'!$F$19)</f>
        <v>802.16021571748365</v>
      </c>
      <c r="D3261" s="10">
        <f t="shared" ca="1" si="427"/>
        <v>0.83450281259714187</v>
      </c>
      <c r="E3261" s="59">
        <f ca="1">IF(_xlfn.NORM.INV(D3261,'Input Parameters'!$E$20,'Input Parameters'!$F$20)&lt;3500,3500,IF(_xlfn.NORM.INV(D3261,'Input Parameters'!$E$20,'Input Parameters'!$F$20)&gt;5500,5500,_xlfn.NORM.INV(D3261,'Input Parameters'!$E$20,'Input Parameters'!$F$20)))</f>
        <v>5480.4790446525467</v>
      </c>
      <c r="F3261" s="10">
        <f t="shared" ca="1" si="428"/>
        <v>0.75466573838505835</v>
      </c>
      <c r="G3261" s="61">
        <f ca="1">_xlfn.NORM.INV(F3261,'Input Parameters'!$E$21,'Input Parameters'!$F$21)</f>
        <v>290.26747294010971</v>
      </c>
      <c r="H3261" s="54">
        <f ca="1">EXP(E3261*(1/'Input Parameters'!$E$22-1/G3261))</f>
        <v>0.83854852654620515</v>
      </c>
      <c r="I3261" s="10">
        <f t="shared" ca="1" si="429"/>
        <v>0.99743762621873899</v>
      </c>
      <c r="J3261" s="29">
        <f ca="1">_xlfn.BETA.INV(I3261,'Input Parameters'!$L$24,'Input Parameters'!$M$24,'Input Parameters'!$J$24,'Input Parameters'!$K$24)</f>
        <v>0.93075818253909259</v>
      </c>
      <c r="K3261" s="156">
        <f ca="1">('Input Parameters'!$E$25/'Input Parameters'!$E$31)^$J3261</f>
        <v>1.2597547192608478E-3</v>
      </c>
      <c r="L3261" s="66">
        <f ca="1">$H3261*$C3261*'Input Parameters'!$E$23*K3261</f>
        <v>0.84737434819462443</v>
      </c>
      <c r="M3261" s="23">
        <f t="shared" ca="1" si="430"/>
        <v>0.3236815908552616</v>
      </c>
      <c r="N3261" s="15">
        <f ca="1">_xlfn.NORM.INV(M3261,'Input Parameters'!$E$26,'Input Parameters'!$F$26)</f>
        <v>2.4394004374762288E-2</v>
      </c>
      <c r="O3261" s="8">
        <f t="shared" ca="1" si="431"/>
        <v>0.57089962087343471</v>
      </c>
      <c r="P3261" s="29">
        <f ca="1">_xlfn.LOGNORM.INV(O3261,'Input Parameters'!$H$27,'Input Parameters'!$I$27)</f>
        <v>1.5407283277147472</v>
      </c>
      <c r="Q3261" s="10"/>
      <c r="R3261" s="15">
        <f>'Input Parameters'!$E$28</f>
        <v>12.7</v>
      </c>
      <c r="S3261" s="10">
        <f t="shared" ca="1" si="432"/>
        <v>0.21623963351912467</v>
      </c>
      <c r="T3261" s="25">
        <f ca="1">_xlfn.LOGNORM.INV(S3261,'Input Parameters'!$H$29,'Input Parameters'!$I$29)</f>
        <v>53.319519204268666</v>
      </c>
      <c r="U3261" s="10">
        <f t="shared" ca="1" si="433"/>
        <v>0.43363063878440533</v>
      </c>
      <c r="V3261" s="29">
        <f ca="1">IF('Input Parameters'!$D$30="Beta",_xlfn.BETA.INV(U3261,'Input Parameters'!$L$30,'Input Parameters'!$M$30,'Input Parameters'!$J$30,'Input Parameters'!$K$30),IF('Input Parameters'!$D$30="LogNorm",_xlfn.LOGNORM.INV(U3261,'Input Parameters'!$H$30,'Input Parameters'!$I$30)))</f>
        <v>0.93547256438301984</v>
      </c>
      <c r="W3261" s="2">
        <f ca="1">N3261+(P3261-N3261)*(1-ERF((T3261-R3261)/(2*SQRT(L3261*'Input Parameters'!$E$31))))</f>
        <v>2.7134470007049275E-2</v>
      </c>
      <c r="X3261">
        <f t="shared" ca="1" si="434"/>
        <v>1</v>
      </c>
      <c r="Y3261" s="7"/>
    </row>
    <row r="3262" spans="1:25" ht="15" customHeight="1" x14ac:dyDescent="0.3">
      <c r="A3262" s="130">
        <v>3255</v>
      </c>
      <c r="B3262" s="10">
        <f t="shared" ca="1" si="426"/>
        <v>0.81851502707367796</v>
      </c>
      <c r="C3262" s="57">
        <f ca="1">_xlfn.NORM.INV(B3262,'Input Parameters'!$E$19,'Input Parameters'!$F$19)</f>
        <v>644.17137973372576</v>
      </c>
      <c r="D3262" s="10">
        <f t="shared" ca="1" si="427"/>
        <v>0.43344783213536353</v>
      </c>
      <c r="E3262" s="59">
        <f ca="1">IF(_xlfn.NORM.INV(D3262,'Input Parameters'!$E$20,'Input Parameters'!$F$20)&lt;3500,3500,IF(_xlfn.NORM.INV(D3262,'Input Parameters'!$E$20,'Input Parameters'!$F$20)&gt;5500,5500,_xlfn.NORM.INV(D3262,'Input Parameters'!$E$20,'Input Parameters'!$F$20)))</f>
        <v>4682.6779474582827</v>
      </c>
      <c r="F3262" s="10">
        <f t="shared" ca="1" si="428"/>
        <v>0.47312488446674761</v>
      </c>
      <c r="G3262" s="61">
        <f ca="1">_xlfn.NORM.INV(F3262,'Input Parameters'!$E$21,'Input Parameters'!$F$21)</f>
        <v>284.32010270581088</v>
      </c>
      <c r="H3262" s="54">
        <f ca="1">EXP(E3262*(1/'Input Parameters'!$E$22-1/G3262))</f>
        <v>0.61391228154207844</v>
      </c>
      <c r="I3262" s="10">
        <f t="shared" ca="1" si="429"/>
        <v>0.73689189394925914</v>
      </c>
      <c r="J3262" s="29">
        <f ca="1">_xlfn.BETA.INV(I3262,'Input Parameters'!$L$24,'Input Parameters'!$M$24,'Input Parameters'!$J$24,'Input Parameters'!$K$24)</f>
        <v>0.70503945695677506</v>
      </c>
      <c r="K3262" s="156">
        <f ca="1">('Input Parameters'!$E$25/'Input Parameters'!$E$31)^$J3262</f>
        <v>6.3605896510056078E-3</v>
      </c>
      <c r="L3262" s="66">
        <f ca="1">$H3262*$C3262*'Input Parameters'!$E$23*K3262</f>
        <v>2.5153888145064371</v>
      </c>
      <c r="M3262" s="23">
        <f t="shared" ca="1" si="430"/>
        <v>0.6772426563169861</v>
      </c>
      <c r="N3262" s="15">
        <f ca="1">_xlfn.NORM.INV(M3262,'Input Parameters'!$E$26,'Input Parameters'!$F$26)</f>
        <v>4.3660044854715557E-2</v>
      </c>
      <c r="O3262" s="8">
        <f t="shared" ca="1" si="431"/>
        <v>0.43414125491159028</v>
      </c>
      <c r="P3262" s="29">
        <f ca="1">_xlfn.LOGNORM.INV(O3262,'Input Parameters'!$H$27,'Input Parameters'!$I$27)</f>
        <v>1.3229211226691866</v>
      </c>
      <c r="Q3262" s="10"/>
      <c r="R3262" s="15">
        <f>'Input Parameters'!$E$28</f>
        <v>12.7</v>
      </c>
      <c r="S3262" s="10">
        <f t="shared" ca="1" si="432"/>
        <v>0.46362135758867795</v>
      </c>
      <c r="T3262" s="25">
        <f ca="1">_xlfn.LOGNORM.INV(S3262,'Input Parameters'!$H$29,'Input Parameters'!$I$29)</f>
        <v>57.637873800385179</v>
      </c>
      <c r="U3262" s="10">
        <f t="shared" ca="1" si="433"/>
        <v>0.36512157268887746</v>
      </c>
      <c r="V3262" s="29">
        <f ca="1">IF('Input Parameters'!$D$30="Beta",_xlfn.BETA.INV(U3262,'Input Parameters'!$L$30,'Input Parameters'!$M$30,'Input Parameters'!$J$30,'Input Parameters'!$K$30),IF('Input Parameters'!$D$30="LogNorm",_xlfn.LOGNORM.INV(U3262,'Input Parameters'!$H$30,'Input Parameters'!$I$30)))</f>
        <v>0.87217565039957312</v>
      </c>
      <c r="W3262" s="2">
        <f ca="1">N3262+(P3262-N3262)*(1-ERF((T3262-R3262)/(2*SQRT(L3262*'Input Parameters'!$E$31))))</f>
        <v>0.10138141902895104</v>
      </c>
      <c r="X3262">
        <f t="shared" ca="1" si="434"/>
        <v>1</v>
      </c>
      <c r="Y3262" s="7"/>
    </row>
    <row r="3263" spans="1:25" ht="15" customHeight="1" x14ac:dyDescent="0.3">
      <c r="A3263" s="130">
        <v>3256</v>
      </c>
      <c r="B3263" s="10">
        <f t="shared" ca="1" si="426"/>
        <v>0.46863618229535275</v>
      </c>
      <c r="C3263" s="57">
        <f ca="1">_xlfn.NORM.INV(B3263,'Input Parameters'!$E$19,'Input Parameters'!$F$19)</f>
        <v>560.64996888689313</v>
      </c>
      <c r="D3263" s="10">
        <f t="shared" ca="1" si="427"/>
        <v>0.55962967296303945</v>
      </c>
      <c r="E3263" s="59">
        <f ca="1">IF(_xlfn.NORM.INV(D3263,'Input Parameters'!$E$20,'Input Parameters'!$F$20)&lt;3500,3500,IF(_xlfn.NORM.INV(D3263,'Input Parameters'!$E$20,'Input Parameters'!$F$20)&gt;5500,5500,_xlfn.NORM.INV(D3263,'Input Parameters'!$E$20,'Input Parameters'!$F$20)))</f>
        <v>4905.0212595018411</v>
      </c>
      <c r="F3263" s="10">
        <f t="shared" ca="1" si="428"/>
        <v>0.50346431673534542</v>
      </c>
      <c r="G3263" s="61">
        <f ca="1">_xlfn.NORM.INV(F3263,'Input Parameters'!$E$21,'Input Parameters'!$F$21)</f>
        <v>284.91825516648754</v>
      </c>
      <c r="H3263" s="54">
        <f ca="1">EXP(E3263*(1/'Input Parameters'!$E$22-1/G3263))</f>
        <v>0.62197719722393063</v>
      </c>
      <c r="I3263" s="10">
        <f t="shared" ca="1" si="429"/>
        <v>0.12245226548565624</v>
      </c>
      <c r="J3263" s="29">
        <f ca="1">_xlfn.BETA.INV(I3263,'Input Parameters'!$L$24,'Input Parameters'!$M$24,'Input Parameters'!$J$24,'Input Parameters'!$K$24)</f>
        <v>0.41623915103322479</v>
      </c>
      <c r="K3263" s="156">
        <f ca="1">('Input Parameters'!$E$25/'Input Parameters'!$E$31)^$J3263</f>
        <v>5.0493462044306756E-2</v>
      </c>
      <c r="L3263" s="66">
        <f ca="1">$H3263*$C3263*'Input Parameters'!$E$23*K3263</f>
        <v>17.60765070142131</v>
      </c>
      <c r="M3263" s="23">
        <f t="shared" ca="1" si="430"/>
        <v>0.32993463265453071</v>
      </c>
      <c r="N3263" s="15">
        <f ca="1">_xlfn.NORM.INV(M3263,'Input Parameters'!$E$26,'Input Parameters'!$F$26)</f>
        <v>2.4758032899224052E-2</v>
      </c>
      <c r="O3263" s="8">
        <f t="shared" ca="1" si="431"/>
        <v>0.44741682212894074</v>
      </c>
      <c r="P3263" s="29">
        <f ca="1">_xlfn.LOGNORM.INV(O3263,'Input Parameters'!$H$27,'Input Parameters'!$I$27)</f>
        <v>1.3427629408901487</v>
      </c>
      <c r="Q3263" s="10"/>
      <c r="R3263" s="15">
        <f>'Input Parameters'!$E$28</f>
        <v>12.7</v>
      </c>
      <c r="S3263" s="10">
        <f t="shared" ca="1" si="432"/>
        <v>1.7387951200610319E-3</v>
      </c>
      <c r="T3263" s="25">
        <f ca="1">_xlfn.LOGNORM.INV(S3263,'Input Parameters'!$H$29,'Input Parameters'!$I$29)</f>
        <v>41.945298803424038</v>
      </c>
      <c r="U3263" s="10">
        <f t="shared" ca="1" si="433"/>
        <v>4.2443528106094641E-2</v>
      </c>
      <c r="V3263" s="29">
        <f ca="1">IF('Input Parameters'!$D$30="Beta",_xlfn.BETA.INV(U3263,'Input Parameters'!$L$30,'Input Parameters'!$M$30,'Input Parameters'!$J$30,'Input Parameters'!$K$30),IF('Input Parameters'!$D$30="LogNorm",_xlfn.LOGNORM.INV(U3263,'Input Parameters'!$H$30,'Input Parameters'!$I$30)))</f>
        <v>0.50648831231541613</v>
      </c>
      <c r="W3263" s="2">
        <f ca="1">N3263+(P3263-N3263)*(1-ERF((T3263-R3263)/(2*SQRT(L3263*'Input Parameters'!$E$31))))</f>
        <v>0.84473916410730854</v>
      </c>
      <c r="X3263">
        <f t="shared" ca="1" si="434"/>
        <v>0</v>
      </c>
      <c r="Y3263" s="7"/>
    </row>
    <row r="3264" spans="1:25" ht="15" customHeight="1" x14ac:dyDescent="0.3">
      <c r="A3264" s="130">
        <v>3257</v>
      </c>
      <c r="B3264" s="10">
        <f t="shared" ca="1" si="426"/>
        <v>0.66909695713481232</v>
      </c>
      <c r="C3264" s="57">
        <f ca="1">_xlfn.NORM.INV(B3264,'Input Parameters'!$E$19,'Input Parameters'!$F$19)</f>
        <v>604.26207117254512</v>
      </c>
      <c r="D3264" s="10">
        <f t="shared" ca="1" si="427"/>
        <v>0.61824474801703844</v>
      </c>
      <c r="E3264" s="59">
        <f ca="1">IF(_xlfn.NORM.INV(D3264,'Input Parameters'!$E$20,'Input Parameters'!$F$20)&lt;3500,3500,IF(_xlfn.NORM.INV(D3264,'Input Parameters'!$E$20,'Input Parameters'!$F$20)&gt;5500,5500,_xlfn.NORM.INV(D3264,'Input Parameters'!$E$20,'Input Parameters'!$F$20)))</f>
        <v>5010.6118672226112</v>
      </c>
      <c r="F3264" s="10">
        <f t="shared" ca="1" si="428"/>
        <v>0.55054553132613515</v>
      </c>
      <c r="G3264" s="61">
        <f ca="1">_xlfn.NORM.INV(F3264,'Input Parameters'!$E$21,'Input Parameters'!$F$21)</f>
        <v>285.84853243613719</v>
      </c>
      <c r="H3264" s="54">
        <f ca="1">EXP(E3264*(1/'Input Parameters'!$E$22-1/G3264))</f>
        <v>0.6519150944649188</v>
      </c>
      <c r="I3264" s="10">
        <f t="shared" ca="1" si="429"/>
        <v>0.53001579625612472</v>
      </c>
      <c r="J3264" s="29">
        <f ca="1">_xlfn.BETA.INV(I3264,'Input Parameters'!$L$24,'Input Parameters'!$M$24,'Input Parameters'!$J$24,'Input Parameters'!$K$24)</f>
        <v>0.61924664957072673</v>
      </c>
      <c r="K3264" s="156">
        <f ca="1">('Input Parameters'!$E$25/'Input Parameters'!$E$31)^$J3264</f>
        <v>1.1770070179705073E-2</v>
      </c>
      <c r="L3264" s="66">
        <f ca="1">$H3264*$C3264*'Input Parameters'!$E$23*K3264</f>
        <v>4.6365550882422495</v>
      </c>
      <c r="M3264" s="23">
        <f t="shared" ca="1" si="430"/>
        <v>0.5985905955237607</v>
      </c>
      <c r="N3264" s="15">
        <f ca="1">_xlfn.NORM.INV(M3264,'Input Parameters'!$E$26,'Input Parameters'!$F$26)</f>
        <v>3.9243714913765895E-2</v>
      </c>
      <c r="O3264" s="8">
        <f t="shared" ca="1" si="431"/>
        <v>0.29556783250929186</v>
      </c>
      <c r="P3264" s="29">
        <f ca="1">_xlfn.LOGNORM.INV(O3264,'Input Parameters'!$H$27,'Input Parameters'!$I$27)</f>
        <v>1.1224936698195211</v>
      </c>
      <c r="Q3264" s="10"/>
      <c r="R3264" s="15">
        <f>'Input Parameters'!$E$28</f>
        <v>12.7</v>
      </c>
      <c r="S3264" s="10">
        <f t="shared" ca="1" si="432"/>
        <v>0.70708122031302223</v>
      </c>
      <c r="T3264" s="25">
        <f ca="1">_xlfn.LOGNORM.INV(S3264,'Input Parameters'!$H$29,'Input Parameters'!$I$29)</f>
        <v>61.905390271020842</v>
      </c>
      <c r="U3264" s="10">
        <f t="shared" ca="1" si="433"/>
        <v>0.63679255922802425</v>
      </c>
      <c r="V3264" s="29">
        <f ca="1">IF('Input Parameters'!$D$30="Beta",_xlfn.BETA.INV(U3264,'Input Parameters'!$L$30,'Input Parameters'!$M$30,'Input Parameters'!$J$30,'Input Parameters'!$K$30),IF('Input Parameters'!$D$30="LogNorm",_xlfn.LOGNORM.INV(U3264,'Input Parameters'!$H$30,'Input Parameters'!$I$30)))</f>
        <v>1.1470434750337075</v>
      </c>
      <c r="W3264" s="2">
        <f ca="1">N3264+(P3264-N3264)*(1-ERF((T3264-R3264)/(2*SQRT(L3264*'Input Parameters'!$E$31))))</f>
        <v>0.1542064442019731</v>
      </c>
      <c r="X3264">
        <f t="shared" ca="1" si="434"/>
        <v>1</v>
      </c>
      <c r="Y3264" s="7"/>
    </row>
    <row r="3265" spans="1:25" ht="15" customHeight="1" x14ac:dyDescent="0.3">
      <c r="A3265" s="130">
        <v>3258</v>
      </c>
      <c r="B3265" s="10">
        <f t="shared" ca="1" si="426"/>
        <v>0.48194769491862743</v>
      </c>
      <c r="C3265" s="57">
        <f ca="1">_xlfn.NORM.INV(B3265,'Input Parameters'!$E$19,'Input Parameters'!$F$19)</f>
        <v>563.47503382629418</v>
      </c>
      <c r="D3265" s="10">
        <f t="shared" ca="1" si="427"/>
        <v>0.51622944936296122</v>
      </c>
      <c r="E3265" s="59">
        <f ca="1">IF(_xlfn.NORM.INV(D3265,'Input Parameters'!$E$20,'Input Parameters'!$F$20)&lt;3500,3500,IF(_xlfn.NORM.INV(D3265,'Input Parameters'!$E$20,'Input Parameters'!$F$20)&gt;5500,5500,_xlfn.NORM.INV(D3265,'Input Parameters'!$E$20,'Input Parameters'!$F$20)))</f>
        <v>4828.4846968814609</v>
      </c>
      <c r="F3265" s="10">
        <f t="shared" ca="1" si="428"/>
        <v>0.17979844058476024</v>
      </c>
      <c r="G3265" s="61">
        <f ca="1">_xlfn.NORM.INV(F3265,'Input Parameters'!$E$21,'Input Parameters'!$F$21)</f>
        <v>277.64919072098087</v>
      </c>
      <c r="H3265" s="54">
        <f ca="1">EXP(E3265*(1/'Input Parameters'!$E$22-1/G3265))</f>
        <v>0.40207152102163296</v>
      </c>
      <c r="I3265" s="10">
        <f t="shared" ca="1" si="429"/>
        <v>0.48840503849993733</v>
      </c>
      <c r="J3265" s="29">
        <f ca="1">_xlfn.BETA.INV(I3265,'Input Parameters'!$L$24,'Input Parameters'!$M$24,'Input Parameters'!$J$24,'Input Parameters'!$K$24)</f>
        <v>0.60247297122188048</v>
      </c>
      <c r="K3265" s="156">
        <f ca="1">('Input Parameters'!$E$25/'Input Parameters'!$E$31)^$J3265</f>
        <v>1.3275054413030719E-2</v>
      </c>
      <c r="L3265" s="66">
        <f ca="1">$H3265*$C3265*'Input Parameters'!$E$23*K3265</f>
        <v>3.007560006049435</v>
      </c>
      <c r="M3265" s="23">
        <f t="shared" ca="1" si="430"/>
        <v>0.80011845320832586</v>
      </c>
      <c r="N3265" s="15">
        <f ca="1">_xlfn.NORM.INV(M3265,'Input Parameters'!$E$26,'Input Parameters'!$F$26)</f>
        <v>5.1682932686653318E-2</v>
      </c>
      <c r="O3265" s="8">
        <f t="shared" ca="1" si="431"/>
        <v>0.66680989254137291</v>
      </c>
      <c r="P3265" s="29">
        <f ca="1">_xlfn.LOGNORM.INV(O3265,'Input Parameters'!$H$27,'Input Parameters'!$I$27)</f>
        <v>1.7227892837795293</v>
      </c>
      <c r="Q3265" s="10"/>
      <c r="R3265" s="15">
        <f>'Input Parameters'!$E$28</f>
        <v>12.7</v>
      </c>
      <c r="S3265" s="10">
        <f t="shared" ca="1" si="432"/>
        <v>0.48239428530858641</v>
      </c>
      <c r="T3265" s="25">
        <f ca="1">_xlfn.LOGNORM.INV(S3265,'Input Parameters'!$H$29,'Input Parameters'!$I$29)</f>
        <v>57.943924136966217</v>
      </c>
      <c r="U3265" s="10">
        <f t="shared" ca="1" si="433"/>
        <v>0.79759484954765403</v>
      </c>
      <c r="V3265" s="29">
        <f ca="1">IF('Input Parameters'!$D$30="Beta",_xlfn.BETA.INV(U3265,'Input Parameters'!$L$30,'Input Parameters'!$M$30,'Input Parameters'!$J$30,'Input Parameters'!$K$30),IF('Input Parameters'!$D$30="LogNorm",_xlfn.LOGNORM.INV(U3265,'Input Parameters'!$H$30,'Input Parameters'!$I$30)))</f>
        <v>1.3878014571744004</v>
      </c>
      <c r="W3265" s="2">
        <f ca="1">N3265+(P3265-N3265)*(1-ERF((T3265-R3265)/(2*SQRT(L3265*'Input Parameters'!$E$31))))</f>
        <v>0.16042774546052085</v>
      </c>
      <c r="X3265">
        <f t="shared" ca="1" si="434"/>
        <v>1</v>
      </c>
      <c r="Y3265" s="7"/>
    </row>
    <row r="3266" spans="1:25" ht="15" customHeight="1" x14ac:dyDescent="0.3">
      <c r="A3266" s="130">
        <v>3259</v>
      </c>
      <c r="B3266" s="10">
        <f t="shared" ca="1" si="426"/>
        <v>9.406604125410456E-2</v>
      </c>
      <c r="C3266" s="57">
        <f ca="1">_xlfn.NORM.INV(B3266,'Input Parameters'!$E$19,'Input Parameters'!$F$19)</f>
        <v>456.08743529744385</v>
      </c>
      <c r="D3266" s="10">
        <f t="shared" ca="1" si="427"/>
        <v>2.8154892449422375E-3</v>
      </c>
      <c r="E3266" s="59">
        <f ca="1">IF(_xlfn.NORM.INV(D3266,'Input Parameters'!$E$20,'Input Parameters'!$F$20)&lt;3500,3500,IF(_xlfn.NORM.INV(D3266,'Input Parameters'!$E$20,'Input Parameters'!$F$20)&gt;5500,5500,_xlfn.NORM.INV(D3266,'Input Parameters'!$E$20,'Input Parameters'!$F$20)))</f>
        <v>3500</v>
      </c>
      <c r="F3266" s="10">
        <f t="shared" ca="1" si="428"/>
        <v>0.88598399051751775</v>
      </c>
      <c r="G3266" s="61">
        <f ca="1">_xlfn.NORM.INV(F3266,'Input Parameters'!$E$21,'Input Parameters'!$F$21)</f>
        <v>294.32478831688667</v>
      </c>
      <c r="H3266" s="54">
        <f ca="1">EXP(E3266*(1/'Input Parameters'!$E$22-1/G3266))</f>
        <v>1.0552392604746628</v>
      </c>
      <c r="I3266" s="10">
        <f t="shared" ca="1" si="429"/>
        <v>0.26021855521190762</v>
      </c>
      <c r="J3266" s="29">
        <f ca="1">_xlfn.BETA.INV(I3266,'Input Parameters'!$L$24,'Input Parameters'!$M$24,'Input Parameters'!$J$24,'Input Parameters'!$K$24)</f>
        <v>0.50155869914724671</v>
      </c>
      <c r="K3266" s="156">
        <f ca="1">('Input Parameters'!$E$25/'Input Parameters'!$E$31)^$J3266</f>
        <v>2.7379649351405452E-2</v>
      </c>
      <c r="L3266" s="66">
        <f ca="1">$H3266*$C3266*'Input Parameters'!$E$23*K3266</f>
        <v>13.177315093426701</v>
      </c>
      <c r="M3266" s="23">
        <f t="shared" ca="1" si="430"/>
        <v>0.63527174001595677</v>
      </c>
      <c r="N3266" s="15">
        <f ca="1">_xlfn.NORM.INV(M3266,'Input Parameters'!$E$26,'Input Parameters'!$F$26)</f>
        <v>4.1262820007616441E-2</v>
      </c>
      <c r="O3266" s="8">
        <f t="shared" ca="1" si="431"/>
        <v>0.37764347336374493</v>
      </c>
      <c r="P3266" s="29">
        <f ca="1">_xlfn.LOGNORM.INV(O3266,'Input Parameters'!$H$27,'Input Parameters'!$I$27)</f>
        <v>1.2402625908349936</v>
      </c>
      <c r="Q3266" s="10"/>
      <c r="R3266" s="15">
        <f>'Input Parameters'!$E$28</f>
        <v>12.7</v>
      </c>
      <c r="S3266" s="10">
        <f t="shared" ca="1" si="432"/>
        <v>0.98048317051485123</v>
      </c>
      <c r="T3266" s="25">
        <f ca="1">_xlfn.LOGNORM.INV(S3266,'Input Parameters'!$H$29,'Input Parameters'!$I$29)</f>
        <v>73.416239763700986</v>
      </c>
      <c r="U3266" s="10">
        <f t="shared" ca="1" si="433"/>
        <v>0.59043261061911356</v>
      </c>
      <c r="V3266" s="29">
        <f ca="1">IF('Input Parameters'!$D$30="Beta",_xlfn.BETA.INV(U3266,'Input Parameters'!$L$30,'Input Parameters'!$M$30,'Input Parameters'!$J$30,'Input Parameters'!$K$30),IF('Input Parameters'!$D$30="LogNorm",_xlfn.LOGNORM.INV(U3266,'Input Parameters'!$H$30,'Input Parameters'!$I$30)))</f>
        <v>1.0934928893675619</v>
      </c>
      <c r="W3266" s="2">
        <f ca="1">N3266+(P3266-N3266)*(1-ERF((T3266-R3266)/(2*SQRT(L3266*'Input Parameters'!$E$31))))</f>
        <v>0.3253371752003128</v>
      </c>
      <c r="X3266">
        <f t="shared" ca="1" si="434"/>
        <v>1</v>
      </c>
      <c r="Y3266" s="7"/>
    </row>
    <row r="3267" spans="1:25" ht="15" customHeight="1" x14ac:dyDescent="0.3">
      <c r="A3267" s="130">
        <v>3260</v>
      </c>
      <c r="B3267" s="10">
        <f t="shared" ca="1" si="426"/>
        <v>6.4302122737358025E-2</v>
      </c>
      <c r="C3267" s="57">
        <f ca="1">_xlfn.NORM.INV(B3267,'Input Parameters'!$E$19,'Input Parameters'!$F$19)</f>
        <v>438.89134962859674</v>
      </c>
      <c r="D3267" s="10">
        <f t="shared" ca="1" si="427"/>
        <v>0.80545271579228062</v>
      </c>
      <c r="E3267" s="59">
        <f ca="1">IF(_xlfn.NORM.INV(D3267,'Input Parameters'!$E$20,'Input Parameters'!$F$20)&lt;3500,3500,IF(_xlfn.NORM.INV(D3267,'Input Parameters'!$E$20,'Input Parameters'!$F$20)&gt;5500,5500,_xlfn.NORM.INV(D3267,'Input Parameters'!$E$20,'Input Parameters'!$F$20)))</f>
        <v>5402.8823717957712</v>
      </c>
      <c r="F3267" s="10">
        <f t="shared" ca="1" si="428"/>
        <v>0.40815221772801902</v>
      </c>
      <c r="G3267" s="61">
        <f ca="1">_xlfn.NORM.INV(F3267,'Input Parameters'!$E$21,'Input Parameters'!$F$21)</f>
        <v>283.02411616067343</v>
      </c>
      <c r="H3267" s="54">
        <f ca="1">EXP(E3267*(1/'Input Parameters'!$E$22-1/G3267))</f>
        <v>0.52206728190350515</v>
      </c>
      <c r="I3267" s="10">
        <f t="shared" ca="1" si="429"/>
        <v>0.73661304118106985</v>
      </c>
      <c r="J3267" s="29">
        <f ca="1">_xlfn.BETA.INV(I3267,'Input Parameters'!$L$24,'Input Parameters'!$M$24,'Input Parameters'!$J$24,'Input Parameters'!$K$24)</f>
        <v>0.70491453637857404</v>
      </c>
      <c r="K3267" s="156">
        <f ca="1">('Input Parameters'!$E$25/'Input Parameters'!$E$31)^$J3267</f>
        <v>6.3662920809868144E-3</v>
      </c>
      <c r="L3267" s="66">
        <f ca="1">$H3267*$C3267*'Input Parameters'!$E$23*K3267</f>
        <v>1.4587136863698953</v>
      </c>
      <c r="M3267" s="23">
        <f t="shared" ca="1" si="430"/>
        <v>0.8870328142830155</v>
      </c>
      <c r="N3267" s="15">
        <f ca="1">_xlfn.NORM.INV(M3267,'Input Parameters'!$E$26,'Input Parameters'!$F$26)</f>
        <v>5.9428865001870647E-2</v>
      </c>
      <c r="O3267" s="8">
        <f t="shared" ca="1" si="431"/>
        <v>0.26811747113145279</v>
      </c>
      <c r="P3267" s="29">
        <f ca="1">_xlfn.LOGNORM.INV(O3267,'Input Parameters'!$H$27,'Input Parameters'!$I$27)</f>
        <v>1.0828250746945478</v>
      </c>
      <c r="Q3267" s="10"/>
      <c r="R3267" s="15">
        <f>'Input Parameters'!$E$28</f>
        <v>12.7</v>
      </c>
      <c r="S3267" s="10">
        <f t="shared" ca="1" si="432"/>
        <v>0.81971330414858379</v>
      </c>
      <c r="T3267" s="25">
        <f ca="1">_xlfn.LOGNORM.INV(S3267,'Input Parameters'!$H$29,'Input Parameters'!$I$29)</f>
        <v>64.526788187897751</v>
      </c>
      <c r="U3267" s="10">
        <f t="shared" ca="1" si="433"/>
        <v>7.9736830365720768E-2</v>
      </c>
      <c r="V3267" s="29">
        <f ca="1">IF('Input Parameters'!$D$30="Beta",_xlfn.BETA.INV(U3267,'Input Parameters'!$L$30,'Input Parameters'!$M$30,'Input Parameters'!$J$30,'Input Parameters'!$K$30),IF('Input Parameters'!$D$30="LogNorm",_xlfn.LOGNORM.INV(U3267,'Input Parameters'!$H$30,'Input Parameters'!$I$30)))</f>
        <v>0.57374165467141724</v>
      </c>
      <c r="W3267" s="2">
        <f ca="1">N3267+(P3267-N3267)*(1-ERF((T3267-R3267)/(2*SQRT(L3267*'Input Parameters'!$E$31))))</f>
        <v>6.1896460295164157E-2</v>
      </c>
      <c r="X3267">
        <f t="shared" ca="1" si="434"/>
        <v>1</v>
      </c>
      <c r="Y3267" s="7"/>
    </row>
    <row r="3268" spans="1:25" ht="15" customHeight="1" x14ac:dyDescent="0.3">
      <c r="A3268" s="130">
        <v>3261</v>
      </c>
      <c r="B3268" s="10">
        <f t="shared" ca="1" si="426"/>
        <v>0.19788115407900553</v>
      </c>
      <c r="C3268" s="57">
        <f ca="1">_xlfn.NORM.INV(B3268,'Input Parameters'!$E$19,'Input Parameters'!$F$19)</f>
        <v>495.54142971383595</v>
      </c>
      <c r="D3268" s="10">
        <f t="shared" ca="1" si="427"/>
        <v>0.70629532072601886</v>
      </c>
      <c r="E3268" s="59">
        <f ca="1">IF(_xlfn.NORM.INV(D3268,'Input Parameters'!$E$20,'Input Parameters'!$F$20)&lt;3500,3500,IF(_xlfn.NORM.INV(D3268,'Input Parameters'!$E$20,'Input Parameters'!$F$20)&gt;5500,5500,_xlfn.NORM.INV(D3268,'Input Parameters'!$E$20,'Input Parameters'!$F$20)))</f>
        <v>5179.8158126366752</v>
      </c>
      <c r="F3268" s="10">
        <f t="shared" ca="1" si="428"/>
        <v>0.97705626799074796</v>
      </c>
      <c r="G3268" s="61">
        <f ca="1">_xlfn.NORM.INV(F3268,'Input Parameters'!$E$21,'Input Parameters'!$F$21)</f>
        <v>300.54191624324659</v>
      </c>
      <c r="H3268" s="54">
        <f ca="1">EXP(E3268*(1/'Input Parameters'!$E$22-1/G3268))</f>
        <v>1.5583576777089096</v>
      </c>
      <c r="I3268" s="10">
        <f t="shared" ca="1" si="429"/>
        <v>0.16754781971593391</v>
      </c>
      <c r="J3268" s="29">
        <f ca="1">_xlfn.BETA.INV(I3268,'Input Parameters'!$L$24,'Input Parameters'!$M$24,'Input Parameters'!$J$24,'Input Parameters'!$K$24)</f>
        <v>0.44857311845564918</v>
      </c>
      <c r="K3268" s="156">
        <f ca="1">('Input Parameters'!$E$25/'Input Parameters'!$E$31)^$J3268</f>
        <v>4.004062665067689E-2</v>
      </c>
      <c r="L3268" s="66">
        <f ca="1">$H3268*$C3268*'Input Parameters'!$E$23*K3268</f>
        <v>30.920604815309229</v>
      </c>
      <c r="M3268" s="23">
        <f t="shared" ca="1" si="430"/>
        <v>0.57079617261377757</v>
      </c>
      <c r="N3268" s="15">
        <f ca="1">_xlfn.NORM.INV(M3268,'Input Parameters'!$E$26,'Input Parameters'!$F$26)</f>
        <v>3.7746431943902412E-2</v>
      </c>
      <c r="O3268" s="8">
        <f t="shared" ca="1" si="431"/>
        <v>0.82024308004866775</v>
      </c>
      <c r="P3268" s="29">
        <f ca="1">_xlfn.LOGNORM.INV(O3268,'Input Parameters'!$H$27,'Input Parameters'!$I$27)</f>
        <v>2.1352621875616702</v>
      </c>
      <c r="Q3268" s="10"/>
      <c r="R3268" s="15">
        <f>'Input Parameters'!$E$28</f>
        <v>12.7</v>
      </c>
      <c r="S3268" s="10">
        <f t="shared" ca="1" si="432"/>
        <v>0.82949448316864693</v>
      </c>
      <c r="T3268" s="25">
        <f ca="1">_xlfn.LOGNORM.INV(S3268,'Input Parameters'!$H$29,'Input Parameters'!$I$29)</f>
        <v>64.801918863177747</v>
      </c>
      <c r="U3268" s="10">
        <f t="shared" ca="1" si="433"/>
        <v>0.94724345435402213</v>
      </c>
      <c r="V3268" s="29">
        <f ca="1">IF('Input Parameters'!$D$30="Beta",_xlfn.BETA.INV(U3268,'Input Parameters'!$L$30,'Input Parameters'!$M$30,'Input Parameters'!$J$30,'Input Parameters'!$K$30),IF('Input Parameters'!$D$30="LogNorm",_xlfn.LOGNORM.INV(U3268,'Input Parameters'!$H$30,'Input Parameters'!$I$30)))</f>
        <v>1.8918057990737234</v>
      </c>
      <c r="W3268" s="2">
        <f ca="1">N3268+(P3268-N3268)*(1-ERF((T3268-R3268)/(2*SQRT(L3268*'Input Parameters'!$E$31))))</f>
        <v>1.102492919457009</v>
      </c>
      <c r="X3268">
        <f t="shared" ca="1" si="434"/>
        <v>1</v>
      </c>
      <c r="Y3268" s="7"/>
    </row>
    <row r="3269" spans="1:25" ht="15" customHeight="1" x14ac:dyDescent="0.3">
      <c r="A3269" s="130">
        <v>3262</v>
      </c>
      <c r="B3269" s="10">
        <f t="shared" ref="B3269:B3332" ca="1" si="435">RAND()</f>
        <v>0.1432978080636389</v>
      </c>
      <c r="C3269" s="57">
        <f ca="1">_xlfn.NORM.INV(B3269,'Input Parameters'!$E$19,'Input Parameters'!$F$19)</f>
        <v>477.25514019674131</v>
      </c>
      <c r="D3269" s="10">
        <f t="shared" ref="D3269:D3332" ca="1" si="436">RAND()</f>
        <v>0.74555311080271236</v>
      </c>
      <c r="E3269" s="59">
        <f ca="1">IF(_xlfn.NORM.INV(D3269,'Input Parameters'!$E$20,'Input Parameters'!$F$20)&lt;3500,3500,IF(_xlfn.NORM.INV(D3269,'Input Parameters'!$E$20,'Input Parameters'!$F$20)&gt;5500,5500,_xlfn.NORM.INV(D3269,'Input Parameters'!$E$20,'Input Parameters'!$F$20)))</f>
        <v>5262.3928183083208</v>
      </c>
      <c r="F3269" s="10">
        <f t="shared" ref="F3269:F3332" ca="1" si="437">RAND()</f>
        <v>0.9313572508273622</v>
      </c>
      <c r="G3269" s="61">
        <f ca="1">_xlfn.NORM.INV(F3269,'Input Parameters'!$E$21,'Input Parameters'!$F$21)</f>
        <v>296.52977049598877</v>
      </c>
      <c r="H3269" s="54">
        <f ca="1">EXP(E3269*(1/'Input Parameters'!$E$22-1/G3269))</f>
        <v>1.2383664869225581</v>
      </c>
      <c r="I3269" s="10">
        <f t="shared" ref="I3269:I3332" ca="1" si="438">RAND()</f>
        <v>0.13678388321245938</v>
      </c>
      <c r="J3269" s="29">
        <f ca="1">_xlfn.BETA.INV(I3269,'Input Parameters'!$L$24,'Input Parameters'!$M$24,'Input Parameters'!$J$24,'Input Parameters'!$K$24)</f>
        <v>0.42722309774020339</v>
      </c>
      <c r="K3269" s="156">
        <f ca="1">('Input Parameters'!$E$25/'Input Parameters'!$E$31)^$J3269</f>
        <v>4.6667593642121911E-2</v>
      </c>
      <c r="L3269" s="66">
        <f ca="1">$H3269*$C3269*'Input Parameters'!$E$23*K3269</f>
        <v>27.581330520161998</v>
      </c>
      <c r="M3269" s="23">
        <f t="shared" ref="M3269:M3332" ca="1" si="439">RAND()</f>
        <v>0.86252990400306806</v>
      </c>
      <c r="N3269" s="15">
        <f ca="1">_xlfn.NORM.INV(M3269,'Input Parameters'!$E$26,'Input Parameters'!$F$26)</f>
        <v>5.6926884195277083E-2</v>
      </c>
      <c r="O3269" s="8">
        <f t="shared" ref="O3269:O3332" ca="1" si="440">RAND()</f>
        <v>0.22333484638447332</v>
      </c>
      <c r="P3269" s="29">
        <f ca="1">_xlfn.LOGNORM.INV(O3269,'Input Parameters'!$H$27,'Input Parameters'!$I$27)</f>
        <v>1.0166841669042954</v>
      </c>
      <c r="Q3269" s="10"/>
      <c r="R3269" s="15">
        <f>'Input Parameters'!$E$28</f>
        <v>12.7</v>
      </c>
      <c r="S3269" s="10">
        <f t="shared" ref="S3269:S3332" ca="1" si="441">RAND()</f>
        <v>0.51897343503550486</v>
      </c>
      <c r="T3269" s="25">
        <f ca="1">_xlfn.LOGNORM.INV(S3269,'Input Parameters'!$H$29,'Input Parameters'!$I$29)</f>
        <v>58.543713392406126</v>
      </c>
      <c r="U3269" s="10">
        <f t="shared" ref="U3269:U3332" ca="1" si="442">RAND()</f>
        <v>0.98875825317878618</v>
      </c>
      <c r="V3269" s="29">
        <f ca="1">IF('Input Parameters'!$D$30="Beta",_xlfn.BETA.INV(U3269,'Input Parameters'!$L$30,'Input Parameters'!$M$30,'Input Parameters'!$J$30,'Input Parameters'!$K$30),IF('Input Parameters'!$D$30="LogNorm",_xlfn.LOGNORM.INV(U3269,'Input Parameters'!$H$30,'Input Parameters'!$I$30)))</f>
        <v>2.457495361758022</v>
      </c>
      <c r="W3269" s="2">
        <f ca="1">N3269+(P3269-N3269)*(1-ERF((T3269-R3269)/(2*SQRT(L3269*'Input Parameters'!$E$31))))</f>
        <v>0.57238709623359507</v>
      </c>
      <c r="X3269">
        <f t="shared" ca="1" si="434"/>
        <v>1</v>
      </c>
      <c r="Y3269" s="7"/>
    </row>
    <row r="3270" spans="1:25" ht="15" customHeight="1" x14ac:dyDescent="0.3">
      <c r="A3270" s="130">
        <v>3263</v>
      </c>
      <c r="B3270" s="10">
        <f t="shared" ca="1" si="435"/>
        <v>0.32274650541515526</v>
      </c>
      <c r="C3270" s="57">
        <f ca="1">_xlfn.NORM.INV(B3270,'Input Parameters'!$E$19,'Input Parameters'!$F$19)</f>
        <v>528.42726764448241</v>
      </c>
      <c r="D3270" s="10">
        <f t="shared" ca="1" si="436"/>
        <v>0.78500490310952464</v>
      </c>
      <c r="E3270" s="59">
        <f ca="1">IF(_xlfn.NORM.INV(D3270,'Input Parameters'!$E$20,'Input Parameters'!$F$20)&lt;3500,3500,IF(_xlfn.NORM.INV(D3270,'Input Parameters'!$E$20,'Input Parameters'!$F$20)&gt;5500,5500,_xlfn.NORM.INV(D3270,'Input Parameters'!$E$20,'Input Parameters'!$F$20)))</f>
        <v>5352.4459033163539</v>
      </c>
      <c r="F3270" s="10">
        <f t="shared" ca="1" si="437"/>
        <v>0.84462890207655694</v>
      </c>
      <c r="G3270" s="61">
        <f ca="1">_xlfn.NORM.INV(F3270,'Input Parameters'!$E$21,'Input Parameters'!$F$21)</f>
        <v>292.81741405384076</v>
      </c>
      <c r="H3270" s="54">
        <f ca="1">EXP(E3270*(1/'Input Parameters'!$E$22-1/G3270))</f>
        <v>0.98867380658369997</v>
      </c>
      <c r="I3270" s="10">
        <f t="shared" ca="1" si="438"/>
        <v>0.84343903346582938</v>
      </c>
      <c r="J3270" s="29">
        <f ca="1">_xlfn.BETA.INV(I3270,'Input Parameters'!$L$24,'Input Parameters'!$M$24,'Input Parameters'!$J$24,'Input Parameters'!$K$24)</f>
        <v>0.75755871284065601</v>
      </c>
      <c r="K3270" s="156">
        <f ca="1">('Input Parameters'!$E$25/'Input Parameters'!$E$31)^$J3270</f>
        <v>4.3639241930279581E-3</v>
      </c>
      <c r="L3270" s="66">
        <f ca="1">$H3270*$C3270*'Input Parameters'!$E$23*K3270</f>
        <v>2.2798981482041718</v>
      </c>
      <c r="M3270" s="23">
        <f t="shared" ca="1" si="439"/>
        <v>0.3232501911975626</v>
      </c>
      <c r="N3270" s="15">
        <f ca="1">_xlfn.NORM.INV(M3270,'Input Parameters'!$E$26,'Input Parameters'!$F$26)</f>
        <v>2.4368784411134457E-2</v>
      </c>
      <c r="O3270" s="8">
        <f t="shared" ca="1" si="440"/>
        <v>0.42837617415756812</v>
      </c>
      <c r="P3270" s="29">
        <f ca="1">_xlfn.LOGNORM.INV(O3270,'Input Parameters'!$H$27,'Input Parameters'!$I$27)</f>
        <v>1.3143633136668762</v>
      </c>
      <c r="Q3270" s="10"/>
      <c r="R3270" s="15">
        <f>'Input Parameters'!$E$28</f>
        <v>12.7</v>
      </c>
      <c r="S3270" s="10">
        <f t="shared" ca="1" si="441"/>
        <v>0.95963509344841535</v>
      </c>
      <c r="T3270" s="25">
        <f ca="1">_xlfn.LOGNORM.INV(S3270,'Input Parameters'!$H$29,'Input Parameters'!$I$29)</f>
        <v>70.846360144852511</v>
      </c>
      <c r="U3270" s="10">
        <f t="shared" ca="1" si="442"/>
        <v>0.86261681102017651</v>
      </c>
      <c r="V3270" s="29">
        <f ca="1">IF('Input Parameters'!$D$30="Beta",_xlfn.BETA.INV(U3270,'Input Parameters'!$L$30,'Input Parameters'!$M$30,'Input Parameters'!$J$30,'Input Parameters'!$K$30),IF('Input Parameters'!$D$30="LogNorm",_xlfn.LOGNORM.INV(U3270,'Input Parameters'!$H$30,'Input Parameters'!$I$30)))</f>
        <v>1.5370917161738751</v>
      </c>
      <c r="W3270" s="2">
        <f ca="1">N3270+(P3270-N3270)*(1-ERF((T3270-R3270)/(2*SQRT(L3270*'Input Parameters'!$E$31))))</f>
        <v>3.2713680520133202E-2</v>
      </c>
      <c r="X3270">
        <f t="shared" ca="1" si="434"/>
        <v>1</v>
      </c>
      <c r="Y3270" s="7"/>
    </row>
    <row r="3271" spans="1:25" ht="15" customHeight="1" x14ac:dyDescent="0.3">
      <c r="A3271" s="130">
        <v>3264</v>
      </c>
      <c r="B3271" s="10">
        <f t="shared" ca="1" si="435"/>
        <v>0.43656923059614461</v>
      </c>
      <c r="C3271" s="57">
        <f ca="1">_xlfn.NORM.INV(B3271,'Input Parameters'!$E$19,'Input Parameters'!$F$19)</f>
        <v>553.80760901029203</v>
      </c>
      <c r="D3271" s="10">
        <f t="shared" ca="1" si="436"/>
        <v>0.7055173989520539</v>
      </c>
      <c r="E3271" s="59">
        <f ca="1">IF(_xlfn.NORM.INV(D3271,'Input Parameters'!$E$20,'Input Parameters'!$F$20)&lt;3500,3500,IF(_xlfn.NORM.INV(D3271,'Input Parameters'!$E$20,'Input Parameters'!$F$20)&gt;5500,5500,_xlfn.NORM.INV(D3271,'Input Parameters'!$E$20,'Input Parameters'!$F$20)))</f>
        <v>5178.2353356964049</v>
      </c>
      <c r="F3271" s="10">
        <f t="shared" ca="1" si="437"/>
        <v>0.38743305648037296</v>
      </c>
      <c r="G3271" s="61">
        <f ca="1">_xlfn.NORM.INV(F3271,'Input Parameters'!$E$21,'Input Parameters'!$F$21)</f>
        <v>282.60191676406123</v>
      </c>
      <c r="H3271" s="54">
        <f ca="1">EXP(E3271*(1/'Input Parameters'!$E$22-1/G3271))</f>
        <v>0.52190591273323339</v>
      </c>
      <c r="I3271" s="10">
        <f t="shared" ca="1" si="438"/>
        <v>0.50257173364781849</v>
      </c>
      <c r="J3271" s="29">
        <f ca="1">_xlfn.BETA.INV(I3271,'Input Parameters'!$L$24,'Input Parameters'!$M$24,'Input Parameters'!$J$24,'Input Parameters'!$K$24)</f>
        <v>0.60820010100450261</v>
      </c>
      <c r="K3271" s="156">
        <f ca="1">('Input Parameters'!$E$25/'Input Parameters'!$E$31)^$J3271</f>
        <v>1.2740715715776825E-2</v>
      </c>
      <c r="L3271" s="66">
        <f ca="1">$H3271*$C3271*'Input Parameters'!$E$23*K3271</f>
        <v>3.6825186997401005</v>
      </c>
      <c r="M3271" s="23">
        <f t="shared" ca="1" si="439"/>
        <v>0.71894241025222105</v>
      </c>
      <c r="N3271" s="15">
        <f ca="1">_xlfn.NORM.INV(M3271,'Input Parameters'!$E$26,'Input Parameters'!$F$26)</f>
        <v>4.6173754918427568E-2</v>
      </c>
      <c r="O3271" s="8">
        <f t="shared" ca="1" si="440"/>
        <v>0.73712417854887324</v>
      </c>
      <c r="P3271" s="29">
        <f ca="1">_xlfn.LOGNORM.INV(O3271,'Input Parameters'!$H$27,'Input Parameters'!$I$27)</f>
        <v>1.8849920913606828</v>
      </c>
      <c r="Q3271" s="10"/>
      <c r="R3271" s="15">
        <f>'Input Parameters'!$E$28</f>
        <v>12.7</v>
      </c>
      <c r="S3271" s="10">
        <f t="shared" ca="1" si="441"/>
        <v>0.95600212155688991</v>
      </c>
      <c r="T3271" s="25">
        <f ca="1">_xlfn.LOGNORM.INV(S3271,'Input Parameters'!$H$29,'Input Parameters'!$I$29)</f>
        <v>70.525732649652824</v>
      </c>
      <c r="U3271" s="10">
        <f t="shared" ca="1" si="442"/>
        <v>7.3208668363893947E-2</v>
      </c>
      <c r="V3271" s="29">
        <f ca="1">IF('Input Parameters'!$D$30="Beta",_xlfn.BETA.INV(U3271,'Input Parameters'!$L$30,'Input Parameters'!$M$30,'Input Parameters'!$J$30,'Input Parameters'!$K$30),IF('Input Parameters'!$D$30="LogNorm",_xlfn.LOGNORM.INV(U3271,'Input Parameters'!$H$30,'Input Parameters'!$I$30)))</f>
        <v>0.56354804508680845</v>
      </c>
      <c r="W3271" s="2">
        <f ca="1">N3271+(P3271-N3271)*(1-ERF((T3271-R3271)/(2*SQRT(L3271*'Input Parameters'!$E$31))))</f>
        <v>0.10705568939734149</v>
      </c>
      <c r="X3271">
        <f t="shared" ca="1" si="434"/>
        <v>1</v>
      </c>
      <c r="Y3271" s="7"/>
    </row>
    <row r="3272" spans="1:25" ht="15" customHeight="1" x14ac:dyDescent="0.3">
      <c r="A3272" s="130">
        <v>3265</v>
      </c>
      <c r="B3272" s="10">
        <f t="shared" ca="1" si="435"/>
        <v>0.17461665122365588</v>
      </c>
      <c r="C3272" s="57">
        <f ca="1">_xlfn.NORM.INV(B3272,'Input Parameters'!$E$19,'Input Parameters'!$F$19)</f>
        <v>488.20145383852685</v>
      </c>
      <c r="D3272" s="10">
        <f t="shared" ca="1" si="436"/>
        <v>0.52258567891500052</v>
      </c>
      <c r="E3272" s="59">
        <f ca="1">IF(_xlfn.NORM.INV(D3272,'Input Parameters'!$E$20,'Input Parameters'!$F$20)&lt;3500,3500,IF(_xlfn.NORM.INV(D3272,'Input Parameters'!$E$20,'Input Parameters'!$F$20)&gt;5500,5500,_xlfn.NORM.INV(D3272,'Input Parameters'!$E$20,'Input Parameters'!$F$20)))</f>
        <v>4839.6509245053776</v>
      </c>
      <c r="F3272" s="10">
        <f t="shared" ca="1" si="437"/>
        <v>0.52409133896733118</v>
      </c>
      <c r="G3272" s="61">
        <f ca="1">_xlfn.NORM.INV(F3272,'Input Parameters'!$E$21,'Input Parameters'!$F$21)</f>
        <v>285.32493878127246</v>
      </c>
      <c r="H3272" s="54">
        <f ca="1">EXP(E3272*(1/'Input Parameters'!$E$22-1/G3272))</f>
        <v>0.64126499326417974</v>
      </c>
      <c r="I3272" s="10">
        <f t="shared" ca="1" si="438"/>
        <v>0.75169607796315308</v>
      </c>
      <c r="J3272" s="29">
        <f ca="1">_xlfn.BETA.INV(I3272,'Input Parameters'!$L$24,'Input Parameters'!$M$24,'Input Parameters'!$J$24,'Input Parameters'!$K$24)</f>
        <v>0.71173967931902093</v>
      </c>
      <c r="K3272" s="156">
        <f ca="1">('Input Parameters'!$E$25/'Input Parameters'!$E$31)^$J3272</f>
        <v>6.0621027029575383E-3</v>
      </c>
      <c r="L3272" s="66">
        <f ca="1">$H3272*$C3272*'Input Parameters'!$E$23*K3272</f>
        <v>1.8978412880240705</v>
      </c>
      <c r="M3272" s="23">
        <f t="shared" ca="1" si="439"/>
        <v>0.73300030940479743</v>
      </c>
      <c r="N3272" s="15">
        <f ca="1">_xlfn.NORM.INV(M3272,'Input Parameters'!$E$26,'Input Parameters'!$F$26)</f>
        <v>4.7060163268848126E-2</v>
      </c>
      <c r="O3272" s="8">
        <f t="shared" ca="1" si="440"/>
        <v>0.4843050645281658</v>
      </c>
      <c r="P3272" s="29">
        <f ca="1">_xlfn.LOGNORM.INV(O3272,'Input Parameters'!$H$27,'Input Parameters'!$I$27)</f>
        <v>1.3990624741485163</v>
      </c>
      <c r="Q3272" s="10"/>
      <c r="R3272" s="15">
        <f>'Input Parameters'!$E$28</f>
        <v>12.7</v>
      </c>
      <c r="S3272" s="10">
        <f t="shared" ca="1" si="441"/>
        <v>0.10760528731481567</v>
      </c>
      <c r="T3272" s="25">
        <f ca="1">_xlfn.LOGNORM.INV(S3272,'Input Parameters'!$H$29,'Input Parameters'!$I$29)</f>
        <v>50.667495446941594</v>
      </c>
      <c r="U3272" s="10">
        <f t="shared" ca="1" si="442"/>
        <v>0.21119291804440787</v>
      </c>
      <c r="V3272" s="29">
        <f ca="1">IF('Input Parameters'!$D$30="Beta",_xlfn.BETA.INV(U3272,'Input Parameters'!$L$30,'Input Parameters'!$M$30,'Input Parameters'!$J$30,'Input Parameters'!$K$30),IF('Input Parameters'!$D$30="LogNorm",_xlfn.LOGNORM.INV(U3272,'Input Parameters'!$H$30,'Input Parameters'!$I$30)))</f>
        <v>0.72820520278551892</v>
      </c>
      <c r="W3272" s="2">
        <f ca="1">N3272+(P3272-N3272)*(1-ERF((T3272-R3272)/(2*SQRT(L3272*'Input Parameters'!$E$31))))</f>
        <v>0.1164441858250954</v>
      </c>
      <c r="X3272">
        <f t="shared" ca="1" si="434"/>
        <v>1</v>
      </c>
      <c r="Y3272" s="7"/>
    </row>
    <row r="3273" spans="1:25" ht="15" customHeight="1" x14ac:dyDescent="0.3">
      <c r="A3273" s="130">
        <v>3266</v>
      </c>
      <c r="B3273" s="10">
        <f t="shared" ca="1" si="435"/>
        <v>0.36964672174298863</v>
      </c>
      <c r="C3273" s="57">
        <f ca="1">_xlfn.NORM.INV(B3273,'Input Parameters'!$E$19,'Input Parameters'!$F$19)</f>
        <v>539.17931621637672</v>
      </c>
      <c r="D3273" s="10">
        <f t="shared" ca="1" si="436"/>
        <v>0.97517862444386805</v>
      </c>
      <c r="E3273" s="59">
        <f ca="1">IF(_xlfn.NORM.INV(D3273,'Input Parameters'!$E$20,'Input Parameters'!$F$20)&lt;3500,3500,IF(_xlfn.NORM.INV(D3273,'Input Parameters'!$E$20,'Input Parameters'!$F$20)&gt;5500,5500,_xlfn.NORM.INV(D3273,'Input Parameters'!$E$20,'Input Parameters'!$F$20)))</f>
        <v>5500</v>
      </c>
      <c r="F3273" s="10">
        <f t="shared" ca="1" si="437"/>
        <v>0.89374420691878942</v>
      </c>
      <c r="G3273" s="61">
        <f ca="1">_xlfn.NORM.INV(F3273,'Input Parameters'!$E$21,'Input Parameters'!$F$21)</f>
        <v>294.64897484505451</v>
      </c>
      <c r="H3273" s="54">
        <f ca="1">EXP(E3273*(1/'Input Parameters'!$E$22-1/G3273))</f>
        <v>1.1107683258991659</v>
      </c>
      <c r="I3273" s="10">
        <f t="shared" ca="1" si="438"/>
        <v>0.32695459076951694</v>
      </c>
      <c r="J3273" s="29">
        <f ca="1">_xlfn.BETA.INV(I3273,'Input Parameters'!$L$24,'Input Parameters'!$M$24,'Input Parameters'!$J$24,'Input Parameters'!$K$24)</f>
        <v>0.53375337943570766</v>
      </c>
      <c r="K3273" s="156">
        <f ca="1">('Input Parameters'!$E$25/'Input Parameters'!$E$31)^$J3273</f>
        <v>2.1733393256236161E-2</v>
      </c>
      <c r="L3273" s="66">
        <f ca="1">$H3273*$C3273*'Input Parameters'!$E$23*K3273</f>
        <v>13.016201081171147</v>
      </c>
      <c r="M3273" s="23">
        <f t="shared" ca="1" si="439"/>
        <v>9.2019121832336404E-2</v>
      </c>
      <c r="N3273" s="15">
        <f ca="1">_xlfn.NORM.INV(M3273,'Input Parameters'!$E$26,'Input Parameters'!$F$26)</f>
        <v>6.1031067115494969E-3</v>
      </c>
      <c r="O3273" s="8">
        <f t="shared" ca="1" si="440"/>
        <v>0.87287622371040219</v>
      </c>
      <c r="P3273" s="29">
        <f ca="1">_xlfn.LOGNORM.INV(O3273,'Input Parameters'!$H$27,'Input Parameters'!$I$27)</f>
        <v>2.3574995085558488</v>
      </c>
      <c r="Q3273" s="10"/>
      <c r="R3273" s="15">
        <f>'Input Parameters'!$E$28</f>
        <v>12.7</v>
      </c>
      <c r="S3273" s="10">
        <f t="shared" ca="1" si="441"/>
        <v>0.90403288081844302</v>
      </c>
      <c r="T3273" s="25">
        <f ca="1">_xlfn.LOGNORM.INV(S3273,'Input Parameters'!$H$29,'Input Parameters'!$I$29)</f>
        <v>67.419547365673679</v>
      </c>
      <c r="U3273" s="10">
        <f t="shared" ca="1" si="442"/>
        <v>0.28831644377182364</v>
      </c>
      <c r="V3273" s="29">
        <f ca="1">IF('Input Parameters'!$D$30="Beta",_xlfn.BETA.INV(U3273,'Input Parameters'!$L$30,'Input Parameters'!$M$30,'Input Parameters'!$J$30,'Input Parameters'!$K$30),IF('Input Parameters'!$D$30="LogNorm",_xlfn.LOGNORM.INV(U3273,'Input Parameters'!$H$30,'Input Parameters'!$I$30)))</f>
        <v>0.80174854348091718</v>
      </c>
      <c r="W3273" s="2">
        <f ca="1">N3273+(P3273-N3273)*(1-ERF((T3273-R3273)/(2*SQRT(L3273*'Input Parameters'!$E$31))))</f>
        <v>0.67274452924472739</v>
      </c>
      <c r="X3273">
        <f t="shared" ref="X3273:X3336" ca="1" si="443">IFERROR(IF(W3273&gt;V3273,0,1),0)</f>
        <v>1</v>
      </c>
      <c r="Y3273" s="7"/>
    </row>
    <row r="3274" spans="1:25" ht="15" customHeight="1" x14ac:dyDescent="0.3">
      <c r="A3274" s="130">
        <v>3267</v>
      </c>
      <c r="B3274" s="10">
        <f t="shared" ca="1" si="435"/>
        <v>0.40258139847262953</v>
      </c>
      <c r="C3274" s="57">
        <f ca="1">_xlfn.NORM.INV(B3274,'Input Parameters'!$E$19,'Input Parameters'!$F$19)</f>
        <v>546.45629451307661</v>
      </c>
      <c r="D3274" s="10">
        <f t="shared" ca="1" si="436"/>
        <v>0.31949877704536112</v>
      </c>
      <c r="E3274" s="59">
        <f ca="1">IF(_xlfn.NORM.INV(D3274,'Input Parameters'!$E$20,'Input Parameters'!$F$20)&lt;3500,3500,IF(_xlfn.NORM.INV(D3274,'Input Parameters'!$E$20,'Input Parameters'!$F$20)&gt;5500,5500,_xlfn.NORM.INV(D3274,'Input Parameters'!$E$20,'Input Parameters'!$F$20)))</f>
        <v>4471.629407499131</v>
      </c>
      <c r="F3274" s="10">
        <f t="shared" ca="1" si="437"/>
        <v>0.33797307557874845</v>
      </c>
      <c r="G3274" s="61">
        <f ca="1">_xlfn.NORM.INV(F3274,'Input Parameters'!$E$21,'Input Parameters'!$F$21)</f>
        <v>281.56450961441107</v>
      </c>
      <c r="H3274" s="54">
        <f ca="1">EXP(E3274*(1/'Input Parameters'!$E$22-1/G3274))</f>
        <v>0.53803399803105556</v>
      </c>
      <c r="I3274" s="10">
        <f t="shared" ca="1" si="438"/>
        <v>0.62002068164448643</v>
      </c>
      <c r="J3274" s="29">
        <f ca="1">_xlfn.BETA.INV(I3274,'Input Parameters'!$L$24,'Input Parameters'!$M$24,'Input Parameters'!$J$24,'Input Parameters'!$K$24)</f>
        <v>0.65552173892581134</v>
      </c>
      <c r="K3274" s="156">
        <f ca="1">('Input Parameters'!$E$25/'Input Parameters'!$E$31)^$J3274</f>
        <v>9.0733250813332701E-3</v>
      </c>
      <c r="L3274" s="66">
        <f ca="1">$H3274*$C3274*'Input Parameters'!$E$23*K3274</f>
        <v>2.6676670425456956</v>
      </c>
      <c r="M3274" s="23">
        <f t="shared" ca="1" si="439"/>
        <v>0.29592910368589631</v>
      </c>
      <c r="N3274" s="15">
        <f ca="1">_xlfn.NORM.INV(M3274,'Input Parameters'!$E$26,'Input Parameters'!$F$26)</f>
        <v>2.2740950918159704E-2</v>
      </c>
      <c r="O3274" s="8">
        <f t="shared" ca="1" si="440"/>
        <v>8.314008448236232E-2</v>
      </c>
      <c r="P3274" s="29">
        <f ca="1">_xlfn.LOGNORM.INV(O3274,'Input Parameters'!$H$27,'Input Parameters'!$I$27)</f>
        <v>0.77167022608477154</v>
      </c>
      <c r="Q3274" s="10"/>
      <c r="R3274" s="15">
        <f>'Input Parameters'!$E$28</f>
        <v>12.7</v>
      </c>
      <c r="S3274" s="10">
        <f t="shared" ca="1" si="441"/>
        <v>0.33935474974173663</v>
      </c>
      <c r="T3274" s="25">
        <f ca="1">_xlfn.LOGNORM.INV(S3274,'Input Parameters'!$H$29,'Input Parameters'!$I$29)</f>
        <v>55.585684518469634</v>
      </c>
      <c r="U3274" s="10">
        <f t="shared" ca="1" si="442"/>
        <v>5.3604956691465033E-2</v>
      </c>
      <c r="V3274" s="29">
        <f ca="1">IF('Input Parameters'!$D$30="Beta",_xlfn.BETA.INV(U3274,'Input Parameters'!$L$30,'Input Parameters'!$M$30,'Input Parameters'!$J$30,'Input Parameters'!$K$30),IF('Input Parameters'!$D$30="LogNorm",_xlfn.LOGNORM.INV(U3274,'Input Parameters'!$H$30,'Input Parameters'!$I$30)))</f>
        <v>0.52939020365114398</v>
      </c>
      <c r="W3274" s="2">
        <f ca="1">N3274+(P3274-N3274)*(1-ERF((T3274-R3274)/(2*SQRT(L3274*'Input Parameters'!$E$31))))</f>
        <v>7.0193151368476703E-2</v>
      </c>
      <c r="X3274">
        <f t="shared" ca="1" si="443"/>
        <v>1</v>
      </c>
      <c r="Y3274" s="7"/>
    </row>
    <row r="3275" spans="1:25" ht="15" customHeight="1" x14ac:dyDescent="0.3">
      <c r="A3275" s="130">
        <v>3268</v>
      </c>
      <c r="B3275" s="10">
        <f t="shared" ca="1" si="435"/>
        <v>0.21346715499579338</v>
      </c>
      <c r="C3275" s="57">
        <f ca="1">_xlfn.NORM.INV(B3275,'Input Parameters'!$E$19,'Input Parameters'!$F$19)</f>
        <v>500.16909174088011</v>
      </c>
      <c r="D3275" s="10">
        <f t="shared" ca="1" si="436"/>
        <v>0.68465051346269701</v>
      </c>
      <c r="E3275" s="59">
        <f ca="1">IF(_xlfn.NORM.INV(D3275,'Input Parameters'!$E$20,'Input Parameters'!$F$20)&lt;3500,3500,IF(_xlfn.NORM.INV(D3275,'Input Parameters'!$E$20,'Input Parameters'!$F$20)&gt;5500,5500,_xlfn.NORM.INV(D3275,'Input Parameters'!$E$20,'Input Parameters'!$F$20)))</f>
        <v>5136.5202899346614</v>
      </c>
      <c r="F3275" s="10">
        <f t="shared" ca="1" si="437"/>
        <v>0.76395554218666883</v>
      </c>
      <c r="G3275" s="61">
        <f ca="1">_xlfn.NORM.INV(F3275,'Input Parameters'!$E$21,'Input Parameters'!$F$21)</f>
        <v>290.50200342149247</v>
      </c>
      <c r="H3275" s="54">
        <f ca="1">EXP(E3275*(1/'Input Parameters'!$E$22-1/G3275))</f>
        <v>0.86006663584536325</v>
      </c>
      <c r="I3275" s="10">
        <f t="shared" ca="1" si="438"/>
        <v>0.20838706200103252</v>
      </c>
      <c r="J3275" s="29">
        <f ca="1">_xlfn.BETA.INV(I3275,'Input Parameters'!$L$24,'Input Parameters'!$M$24,'Input Parameters'!$J$24,'Input Parameters'!$K$24)</f>
        <v>0.47354515465764174</v>
      </c>
      <c r="K3275" s="156">
        <f ca="1">('Input Parameters'!$E$25/'Input Parameters'!$E$31)^$J3275</f>
        <v>3.3473581354277269E-2</v>
      </c>
      <c r="L3275" s="66">
        <f ca="1">$H3275*$C3275*'Input Parameters'!$E$23*K3275</f>
        <v>14.399623320985052</v>
      </c>
      <c r="M3275" s="23">
        <f t="shared" ca="1" si="439"/>
        <v>0.56417968949234731</v>
      </c>
      <c r="N3275" s="15">
        <f ca="1">_xlfn.NORM.INV(M3275,'Input Parameters'!$E$26,'Input Parameters'!$F$26)</f>
        <v>3.7393072991800613E-2</v>
      </c>
      <c r="O3275" s="8">
        <f t="shared" ca="1" si="440"/>
        <v>0.47960826290093161</v>
      </c>
      <c r="P3275" s="29">
        <f ca="1">_xlfn.LOGNORM.INV(O3275,'Input Parameters'!$H$27,'Input Parameters'!$I$27)</f>
        <v>1.3917868468452312</v>
      </c>
      <c r="Q3275" s="10"/>
      <c r="R3275" s="15">
        <f>'Input Parameters'!$E$28</f>
        <v>12.7</v>
      </c>
      <c r="S3275" s="10">
        <f t="shared" ca="1" si="441"/>
        <v>0.18195915023791576</v>
      </c>
      <c r="T3275" s="25">
        <f ca="1">_xlfn.LOGNORM.INV(S3275,'Input Parameters'!$H$29,'Input Parameters'!$I$29)</f>
        <v>52.588447400447812</v>
      </c>
      <c r="U3275" s="10">
        <f t="shared" ca="1" si="442"/>
        <v>0.80863160560561009</v>
      </c>
      <c r="V3275" s="29">
        <f ca="1">IF('Input Parameters'!$D$30="Beta",_xlfn.BETA.INV(U3275,'Input Parameters'!$L$30,'Input Parameters'!$M$30,'Input Parameters'!$J$30,'Input Parameters'!$K$30),IF('Input Parameters'!$D$30="LogNorm",_xlfn.LOGNORM.INV(U3275,'Input Parameters'!$H$30,'Input Parameters'!$I$30)))</f>
        <v>1.4097568423254609</v>
      </c>
      <c r="W3275" s="2">
        <f ca="1">N3275+(P3275-N3275)*(1-ERF((T3275-R3275)/(2*SQRT(L3275*'Input Parameters'!$E$31))))</f>
        <v>0.65676805589960119</v>
      </c>
      <c r="X3275">
        <f t="shared" ca="1" si="443"/>
        <v>1</v>
      </c>
      <c r="Y3275" s="7"/>
    </row>
    <row r="3276" spans="1:25" ht="15" customHeight="1" x14ac:dyDescent="0.3">
      <c r="A3276" s="130">
        <v>3269</v>
      </c>
      <c r="B3276" s="10">
        <f t="shared" ca="1" si="435"/>
        <v>0.77836119479094468</v>
      </c>
      <c r="C3276" s="57">
        <f ca="1">_xlfn.NORM.INV(B3276,'Input Parameters'!$E$19,'Input Parameters'!$F$19)</f>
        <v>632.08363408275363</v>
      </c>
      <c r="D3276" s="10">
        <f t="shared" ca="1" si="436"/>
        <v>0.39012366518307828</v>
      </c>
      <c r="E3276" s="59">
        <f ca="1">IF(_xlfn.NORM.INV(D3276,'Input Parameters'!$E$20,'Input Parameters'!$F$20)&lt;3500,3500,IF(_xlfn.NORM.INV(D3276,'Input Parameters'!$E$20,'Input Parameters'!$F$20)&gt;5500,5500,_xlfn.NORM.INV(D3276,'Input Parameters'!$E$20,'Input Parameters'!$F$20)))</f>
        <v>4604.7022854553888</v>
      </c>
      <c r="F3276" s="10">
        <f t="shared" ca="1" si="437"/>
        <v>0.21219898809859838</v>
      </c>
      <c r="G3276" s="61">
        <f ca="1">_xlfn.NORM.INV(F3276,'Input Parameters'!$E$21,'Input Parameters'!$F$21)</f>
        <v>278.57131795828184</v>
      </c>
      <c r="H3276" s="54">
        <f ca="1">EXP(E3276*(1/'Input Parameters'!$E$22-1/G3276))</f>
        <v>0.44308235800569568</v>
      </c>
      <c r="I3276" s="10">
        <f t="shared" ca="1" si="438"/>
        <v>0.84239540891648856</v>
      </c>
      <c r="J3276" s="29">
        <f ca="1">_xlfn.BETA.INV(I3276,'Input Parameters'!$L$24,'Input Parameters'!$M$24,'Input Parameters'!$J$24,'Input Parameters'!$K$24)</f>
        <v>0.75697856860119916</v>
      </c>
      <c r="K3276" s="156">
        <f ca="1">('Input Parameters'!$E$25/'Input Parameters'!$E$31)^$J3276</f>
        <v>4.3821233465047727E-3</v>
      </c>
      <c r="L3276" s="66">
        <f ca="1">$H3276*$C3276*'Input Parameters'!$E$23*K3276</f>
        <v>1.2272798441284929</v>
      </c>
      <c r="M3276" s="23">
        <f t="shared" ca="1" si="439"/>
        <v>0.63292927854869374</v>
      </c>
      <c r="N3276" s="15">
        <f ca="1">_xlfn.NORM.INV(M3276,'Input Parameters'!$E$26,'Input Parameters'!$F$26)</f>
        <v>4.1132055459026012E-2</v>
      </c>
      <c r="O3276" s="8">
        <f t="shared" ca="1" si="440"/>
        <v>0.50258128418216308</v>
      </c>
      <c r="P3276" s="29">
        <f ca="1">_xlfn.LOGNORM.INV(O3276,'Input Parameters'!$H$27,'Input Parameters'!$I$27)</f>
        <v>1.4277138460398637</v>
      </c>
      <c r="Q3276" s="10"/>
      <c r="R3276" s="15">
        <f>'Input Parameters'!$E$28</f>
        <v>12.7</v>
      </c>
      <c r="S3276" s="10">
        <f t="shared" ca="1" si="441"/>
        <v>0.59817651860605991</v>
      </c>
      <c r="T3276" s="25">
        <f ca="1">_xlfn.LOGNORM.INV(S3276,'Input Parameters'!$H$29,'Input Parameters'!$I$29)</f>
        <v>59.88023945002702</v>
      </c>
      <c r="U3276" s="10">
        <f t="shared" ca="1" si="442"/>
        <v>0.76659558705824216</v>
      </c>
      <c r="V3276" s="29">
        <f ca="1">IF('Input Parameters'!$D$30="Beta",_xlfn.BETA.INV(U3276,'Input Parameters'!$L$30,'Input Parameters'!$M$30,'Input Parameters'!$J$30,'Input Parameters'!$K$30),IF('Input Parameters'!$D$30="LogNorm",_xlfn.LOGNORM.INV(U3276,'Input Parameters'!$H$30,'Input Parameters'!$I$30)))</f>
        <v>1.3313116779501259</v>
      </c>
      <c r="W3276" s="2">
        <f ca="1">N3276+(P3276-N3276)*(1-ERF((T3276-R3276)/(2*SQRT(L3276*'Input Parameters'!$E$31))))</f>
        <v>4.473740335226873E-2</v>
      </c>
      <c r="X3276">
        <f t="shared" ca="1" si="443"/>
        <v>1</v>
      </c>
      <c r="Y3276" s="7"/>
    </row>
    <row r="3277" spans="1:25" ht="15" customHeight="1" x14ac:dyDescent="0.3">
      <c r="A3277" s="130">
        <v>3270</v>
      </c>
      <c r="B3277" s="10">
        <f t="shared" ca="1" si="435"/>
        <v>0.15578084127172365</v>
      </c>
      <c r="C3277" s="57">
        <f ca="1">_xlfn.NORM.INV(B3277,'Input Parameters'!$E$19,'Input Parameters'!$F$19)</f>
        <v>481.79017583528105</v>
      </c>
      <c r="D3277" s="10">
        <f t="shared" ca="1" si="436"/>
        <v>0.86813830955754157</v>
      </c>
      <c r="E3277" s="59">
        <f ca="1">IF(_xlfn.NORM.INV(D3277,'Input Parameters'!$E$20,'Input Parameters'!$F$20)&lt;3500,3500,IF(_xlfn.NORM.INV(D3277,'Input Parameters'!$E$20,'Input Parameters'!$F$20)&gt;5500,5500,_xlfn.NORM.INV(D3277,'Input Parameters'!$E$20,'Input Parameters'!$F$20)))</f>
        <v>5500</v>
      </c>
      <c r="F3277" s="10">
        <f t="shared" ca="1" si="437"/>
        <v>0.87233714709380572</v>
      </c>
      <c r="G3277" s="61">
        <f ca="1">_xlfn.NORM.INV(F3277,'Input Parameters'!$E$21,'Input Parameters'!$F$21)</f>
        <v>293.79081807928708</v>
      </c>
      <c r="H3277" s="54">
        <f ca="1">EXP(E3277*(1/'Input Parameters'!$E$22-1/G3277))</f>
        <v>1.0518264770391075</v>
      </c>
      <c r="I3277" s="10">
        <f t="shared" ca="1" si="438"/>
        <v>0.57318969248173413</v>
      </c>
      <c r="J3277" s="29">
        <f ca="1">_xlfn.BETA.INV(I3277,'Input Parameters'!$L$24,'Input Parameters'!$M$24,'Input Parameters'!$J$24,'Input Parameters'!$K$24)</f>
        <v>0.63658685054340824</v>
      </c>
      <c r="K3277" s="156">
        <f ca="1">('Input Parameters'!$E$25/'Input Parameters'!$E$31)^$J3277</f>
        <v>1.039338061916846E-2</v>
      </c>
      <c r="L3277" s="66">
        <f ca="1">$H3277*$C3277*'Input Parameters'!$E$23*K3277</f>
        <v>5.2669460633355243</v>
      </c>
      <c r="M3277" s="23">
        <f t="shared" ca="1" si="439"/>
        <v>0.9836303268797667</v>
      </c>
      <c r="N3277" s="15">
        <f ca="1">_xlfn.NORM.INV(M3277,'Input Parameters'!$E$26,'Input Parameters'!$F$26)</f>
        <v>7.8840571145115126E-2</v>
      </c>
      <c r="O3277" s="8">
        <f t="shared" ca="1" si="440"/>
        <v>0.77036287961609384</v>
      </c>
      <c r="P3277" s="29">
        <f ca="1">_xlfn.LOGNORM.INV(O3277,'Input Parameters'!$H$27,'Input Parameters'!$I$27)</f>
        <v>1.9750915964772962</v>
      </c>
      <c r="Q3277" s="10"/>
      <c r="R3277" s="15">
        <f>'Input Parameters'!$E$28</f>
        <v>12.7</v>
      </c>
      <c r="S3277" s="10">
        <f t="shared" ca="1" si="441"/>
        <v>0.77704170959158525</v>
      </c>
      <c r="T3277" s="25">
        <f ca="1">_xlfn.LOGNORM.INV(S3277,'Input Parameters'!$H$29,'Input Parameters'!$I$29)</f>
        <v>63.434714054432568</v>
      </c>
      <c r="U3277" s="10">
        <f t="shared" ca="1" si="442"/>
        <v>0.93115809968051688</v>
      </c>
      <c r="V3277" s="29">
        <f ca="1">IF('Input Parameters'!$D$30="Beta",_xlfn.BETA.INV(U3277,'Input Parameters'!$L$30,'Input Parameters'!$M$30,'Input Parameters'!$J$30,'Input Parameters'!$K$30),IF('Input Parameters'!$D$30="LogNorm",_xlfn.LOGNORM.INV(U3277,'Input Parameters'!$H$30,'Input Parameters'!$I$30)))</f>
        <v>1.7942764072622708</v>
      </c>
      <c r="W3277" s="2">
        <f ca="1">N3277+(P3277-N3277)*(1-ERF((T3277-R3277)/(2*SQRT(L3277*'Input Parameters'!$E$31))))</f>
        <v>0.30261477431015976</v>
      </c>
      <c r="X3277">
        <f t="shared" ca="1" si="443"/>
        <v>1</v>
      </c>
      <c r="Y3277" s="7"/>
    </row>
    <row r="3278" spans="1:25" ht="15" customHeight="1" x14ac:dyDescent="0.3">
      <c r="A3278" s="130">
        <v>3271</v>
      </c>
      <c r="B3278" s="10">
        <f t="shared" ca="1" si="435"/>
        <v>0.73707042899792896</v>
      </c>
      <c r="C3278" s="57">
        <f ca="1">_xlfn.NORM.INV(B3278,'Input Parameters'!$E$19,'Input Parameters'!$F$19)</f>
        <v>620.90170607313041</v>
      </c>
      <c r="D3278" s="10">
        <f t="shared" ca="1" si="436"/>
        <v>0.42002304488208542</v>
      </c>
      <c r="E3278" s="59">
        <f ca="1">IF(_xlfn.NORM.INV(D3278,'Input Parameters'!$E$20,'Input Parameters'!$F$20)&lt;3500,3500,IF(_xlfn.NORM.INV(D3278,'Input Parameters'!$E$20,'Input Parameters'!$F$20)&gt;5500,5500,_xlfn.NORM.INV(D3278,'Input Parameters'!$E$20,'Input Parameters'!$F$20)))</f>
        <v>4658.7158323718868</v>
      </c>
      <c r="F3278" s="10">
        <f t="shared" ca="1" si="437"/>
        <v>0.65896973423568728</v>
      </c>
      <c r="G3278" s="61">
        <f ca="1">_xlfn.NORM.INV(F3278,'Input Parameters'!$E$21,'Input Parameters'!$F$21)</f>
        <v>288.06987237208347</v>
      </c>
      <c r="H3278" s="54">
        <f ca="1">EXP(E3278*(1/'Input Parameters'!$E$22-1/G3278))</f>
        <v>0.76176357915767579</v>
      </c>
      <c r="I3278" s="10">
        <f t="shared" ca="1" si="438"/>
        <v>0.41688979203245691</v>
      </c>
      <c r="J3278" s="29">
        <f ca="1">_xlfn.BETA.INV(I3278,'Input Parameters'!$L$24,'Input Parameters'!$M$24,'Input Parameters'!$J$24,'Input Parameters'!$K$24)</f>
        <v>0.57305009424042441</v>
      </c>
      <c r="K3278" s="156">
        <f ca="1">('Input Parameters'!$E$25/'Input Parameters'!$E$31)^$J3278</f>
        <v>1.6394617476466533E-2</v>
      </c>
      <c r="L3278" s="66">
        <f ca="1">$H3278*$C3278*'Input Parameters'!$E$23*K3278</f>
        <v>7.7543311895158507</v>
      </c>
      <c r="M3278" s="23">
        <f t="shared" ca="1" si="439"/>
        <v>0.17935161496937735</v>
      </c>
      <c r="N3278" s="15">
        <f ca="1">_xlfn.NORM.INV(M3278,'Input Parameters'!$E$26,'Input Parameters'!$F$26)</f>
        <v>1.4725383762526169E-2</v>
      </c>
      <c r="O3278" s="8">
        <f t="shared" ca="1" si="440"/>
        <v>0.73138704058622817</v>
      </c>
      <c r="P3278" s="29">
        <f ca="1">_xlfn.LOGNORM.INV(O3278,'Input Parameters'!$H$27,'Input Parameters'!$I$27)</f>
        <v>1.8704618108998565</v>
      </c>
      <c r="Q3278" s="10"/>
      <c r="R3278" s="15">
        <f>'Input Parameters'!$E$28</f>
        <v>12.7</v>
      </c>
      <c r="S3278" s="10">
        <f t="shared" ca="1" si="441"/>
        <v>0.4811434736979584</v>
      </c>
      <c r="T3278" s="25">
        <f ca="1">_xlfn.LOGNORM.INV(S3278,'Input Parameters'!$H$29,'Input Parameters'!$I$29)</f>
        <v>57.923509414314573</v>
      </c>
      <c r="U3278" s="10">
        <f t="shared" ca="1" si="442"/>
        <v>0.68224298152521723</v>
      </c>
      <c r="V3278" s="29">
        <f ca="1">IF('Input Parameters'!$D$30="Beta",_xlfn.BETA.INV(U3278,'Input Parameters'!$L$30,'Input Parameters'!$M$30,'Input Parameters'!$J$30,'Input Parameters'!$K$30),IF('Input Parameters'!$D$30="LogNorm",_xlfn.LOGNORM.INV(U3278,'Input Parameters'!$H$30,'Input Parameters'!$I$30)))</f>
        <v>1.2045653810702273</v>
      </c>
      <c r="W3278" s="2">
        <f ca="1">N3278+(P3278-N3278)*(1-ERF((T3278-R3278)/(2*SQRT(L3278*'Input Parameters'!$E$31))))</f>
        <v>0.48018311233067745</v>
      </c>
      <c r="X3278">
        <f t="shared" ca="1" si="443"/>
        <v>1</v>
      </c>
      <c r="Y3278" s="7"/>
    </row>
    <row r="3279" spans="1:25" ht="15" customHeight="1" x14ac:dyDescent="0.3">
      <c r="A3279" s="130">
        <v>3272</v>
      </c>
      <c r="B3279" s="10">
        <f t="shared" ca="1" si="435"/>
        <v>0.66952357479826285</v>
      </c>
      <c r="C3279" s="57">
        <f ca="1">_xlfn.NORM.INV(B3279,'Input Parameters'!$E$19,'Input Parameters'!$F$19)</f>
        <v>604.36153054033377</v>
      </c>
      <c r="D3279" s="10">
        <f t="shared" ca="1" si="436"/>
        <v>0.57746837251452976</v>
      </c>
      <c r="E3279" s="59">
        <f ca="1">IF(_xlfn.NORM.INV(D3279,'Input Parameters'!$E$20,'Input Parameters'!$F$20)&lt;3500,3500,IF(_xlfn.NORM.INV(D3279,'Input Parameters'!$E$20,'Input Parameters'!$F$20)&gt;5500,5500,_xlfn.NORM.INV(D3279,'Input Parameters'!$E$20,'Input Parameters'!$F$20)))</f>
        <v>4936.7948099344676</v>
      </c>
      <c r="F3279" s="10">
        <f t="shared" ca="1" si="437"/>
        <v>0.22626059536116572</v>
      </c>
      <c r="G3279" s="61">
        <f ca="1">_xlfn.NORM.INV(F3279,'Input Parameters'!$E$21,'Input Parameters'!$F$21)</f>
        <v>278.94542288361549</v>
      </c>
      <c r="H3279" s="54">
        <f ca="1">EXP(E3279*(1/'Input Parameters'!$E$22-1/G3279))</f>
        <v>0.4278690661190272</v>
      </c>
      <c r="I3279" s="10">
        <f t="shared" ca="1" si="438"/>
        <v>0.55614990564131439</v>
      </c>
      <c r="J3279" s="29">
        <f ca="1">_xlfn.BETA.INV(I3279,'Input Parameters'!$L$24,'Input Parameters'!$M$24,'Input Parameters'!$J$24,'Input Parameters'!$K$24)</f>
        <v>0.62974016336000982</v>
      </c>
      <c r="K3279" s="156">
        <f ca="1">('Input Parameters'!$E$25/'Input Parameters'!$E$31)^$J3279</f>
        <v>1.0916595582450039E-2</v>
      </c>
      <c r="L3279" s="66">
        <f ca="1">$H3279*$C3279*'Input Parameters'!$E$23*K3279</f>
        <v>2.8228962919063609</v>
      </c>
      <c r="M3279" s="23">
        <f t="shared" ca="1" si="439"/>
        <v>0.21232653546734936</v>
      </c>
      <c r="N3279" s="15">
        <f ca="1">_xlfn.NORM.INV(M3279,'Input Parameters'!$E$26,'Input Parameters'!$F$26)</f>
        <v>1.7234130950927355E-2</v>
      </c>
      <c r="O3279" s="8">
        <f t="shared" ca="1" si="440"/>
        <v>0.49327452889598111</v>
      </c>
      <c r="P3279" s="29">
        <f ca="1">_xlfn.LOGNORM.INV(O3279,'Input Parameters'!$H$27,'Input Parameters'!$I$27)</f>
        <v>1.4130539232373225</v>
      </c>
      <c r="Q3279" s="10"/>
      <c r="R3279" s="15">
        <f>'Input Parameters'!$E$28</f>
        <v>12.7</v>
      </c>
      <c r="S3279" s="10">
        <f t="shared" ca="1" si="441"/>
        <v>0.10129890758571281</v>
      </c>
      <c r="T3279" s="25">
        <f ca="1">_xlfn.LOGNORM.INV(S3279,'Input Parameters'!$H$29,'Input Parameters'!$I$29)</f>
        <v>50.469800874059281</v>
      </c>
      <c r="U3279" s="10">
        <f t="shared" ca="1" si="442"/>
        <v>0.26960388414842851</v>
      </c>
      <c r="V3279" s="29">
        <f ca="1">IF('Input Parameters'!$D$30="Beta",_xlfn.BETA.INV(U3279,'Input Parameters'!$L$30,'Input Parameters'!$M$30,'Input Parameters'!$J$30,'Input Parameters'!$K$30),IF('Input Parameters'!$D$30="LogNorm",_xlfn.LOGNORM.INV(U3279,'Input Parameters'!$H$30,'Input Parameters'!$I$30)))</f>
        <v>0.78432956990092639</v>
      </c>
      <c r="W3279" s="2">
        <f ca="1">N3279+(P3279-N3279)*(1-ERF((T3279-R3279)/(2*SQRT(L3279*'Input Parameters'!$E$31))))</f>
        <v>0.17346773143618144</v>
      </c>
      <c r="X3279">
        <f t="shared" ca="1" si="443"/>
        <v>1</v>
      </c>
      <c r="Y3279" s="7"/>
    </row>
    <row r="3280" spans="1:25" ht="15" customHeight="1" x14ac:dyDescent="0.3">
      <c r="A3280" s="130">
        <v>3273</v>
      </c>
      <c r="B3280" s="10">
        <f t="shared" ca="1" si="435"/>
        <v>0.79146791358095436</v>
      </c>
      <c r="C3280" s="57">
        <f ca="1">_xlfn.NORM.INV(B3280,'Input Parameters'!$E$19,'Input Parameters'!$F$19)</f>
        <v>635.87387268938892</v>
      </c>
      <c r="D3280" s="10">
        <f t="shared" ca="1" si="436"/>
        <v>0.51391145700719443</v>
      </c>
      <c r="E3280" s="59">
        <f ca="1">IF(_xlfn.NORM.INV(D3280,'Input Parameters'!$E$20,'Input Parameters'!$F$20)&lt;3500,3500,IF(_xlfn.NORM.INV(D3280,'Input Parameters'!$E$20,'Input Parameters'!$F$20)&gt;5500,5500,_xlfn.NORM.INV(D3280,'Input Parameters'!$E$20,'Input Parameters'!$F$20)))</f>
        <v>4824.4145450543292</v>
      </c>
      <c r="F3280" s="10">
        <f t="shared" ca="1" si="437"/>
        <v>0.84788690733242078</v>
      </c>
      <c r="G3280" s="61">
        <f ca="1">_xlfn.NORM.INV(F3280,'Input Parameters'!$E$21,'Input Parameters'!$F$21)</f>
        <v>292.92546363001554</v>
      </c>
      <c r="H3280" s="54">
        <f ca="1">EXP(E3280*(1/'Input Parameters'!$E$22-1/G3280))</f>
        <v>0.99581901475355228</v>
      </c>
      <c r="I3280" s="10">
        <f t="shared" ca="1" si="438"/>
        <v>0.79463815251987679</v>
      </c>
      <c r="J3280" s="29">
        <f ca="1">_xlfn.BETA.INV(I3280,'Input Parameters'!$L$24,'Input Parameters'!$M$24,'Input Parameters'!$J$24,'Input Parameters'!$K$24)</f>
        <v>0.73208681940807829</v>
      </c>
      <c r="K3280" s="156">
        <f ca="1">('Input Parameters'!$E$25/'Input Parameters'!$E$31)^$J3280</f>
        <v>5.2388161123984762E-3</v>
      </c>
      <c r="L3280" s="66">
        <f ca="1">$H3280*$C3280*'Input Parameters'!$E$23*K3280</f>
        <v>3.3172984817285802</v>
      </c>
      <c r="M3280" s="23">
        <f t="shared" ca="1" si="439"/>
        <v>0.68114947552403338</v>
      </c>
      <c r="N3280" s="15">
        <f ca="1">_xlfn.NORM.INV(M3280,'Input Parameters'!$E$26,'Input Parameters'!$F$26)</f>
        <v>4.3889226377299653E-2</v>
      </c>
      <c r="O3280" s="8">
        <f t="shared" ca="1" si="440"/>
        <v>0.20862435227629605</v>
      </c>
      <c r="P3280" s="29">
        <f ca="1">_xlfn.LOGNORM.INV(O3280,'Input Parameters'!$H$27,'Input Parameters'!$I$27)</f>
        <v>0.99434256351019257</v>
      </c>
      <c r="Q3280" s="10"/>
      <c r="R3280" s="15">
        <f>'Input Parameters'!$E$28</f>
        <v>12.7</v>
      </c>
      <c r="S3280" s="10">
        <f t="shared" ca="1" si="441"/>
        <v>1.3133219771852223E-2</v>
      </c>
      <c r="T3280" s="25">
        <f ca="1">_xlfn.LOGNORM.INV(S3280,'Input Parameters'!$H$29,'Input Parameters'!$I$29)</f>
        <v>45.373710536988959</v>
      </c>
      <c r="U3280" s="10">
        <f t="shared" ca="1" si="442"/>
        <v>0.86557076343598782</v>
      </c>
      <c r="V3280" s="29">
        <f ca="1">IF('Input Parameters'!$D$30="Beta",_xlfn.BETA.INV(U3280,'Input Parameters'!$L$30,'Input Parameters'!$M$30,'Input Parameters'!$J$30,'Input Parameters'!$K$30),IF('Input Parameters'!$D$30="LogNorm",_xlfn.LOGNORM.INV(U3280,'Input Parameters'!$H$30,'Input Parameters'!$I$30)))</f>
        <v>1.5453229323235307</v>
      </c>
      <c r="W3280" s="2">
        <f ca="1">N3280+(P3280-N3280)*(1-ERF((T3280-R3280)/(2*SQRT(L3280*'Input Parameters'!$E$31))))</f>
        <v>0.23836975988386688</v>
      </c>
      <c r="X3280">
        <f t="shared" ca="1" si="443"/>
        <v>1</v>
      </c>
      <c r="Y3280" s="7"/>
    </row>
    <row r="3281" spans="1:25" ht="15" customHeight="1" x14ac:dyDescent="0.3">
      <c r="A3281" s="130">
        <v>3274</v>
      </c>
      <c r="B3281" s="10">
        <f t="shared" ca="1" si="435"/>
        <v>0.86765099309534421</v>
      </c>
      <c r="C3281" s="57">
        <f ca="1">_xlfn.NORM.INV(B3281,'Input Parameters'!$E$19,'Input Parameters'!$F$19)</f>
        <v>661.54755890720116</v>
      </c>
      <c r="D3281" s="10">
        <f t="shared" ca="1" si="436"/>
        <v>0.9311724139651798</v>
      </c>
      <c r="E3281" s="59">
        <f ca="1">IF(_xlfn.NORM.INV(D3281,'Input Parameters'!$E$20,'Input Parameters'!$F$20)&lt;3500,3500,IF(_xlfn.NORM.INV(D3281,'Input Parameters'!$E$20,'Input Parameters'!$F$20)&gt;5500,5500,_xlfn.NORM.INV(D3281,'Input Parameters'!$E$20,'Input Parameters'!$F$20)))</f>
        <v>5500</v>
      </c>
      <c r="F3281" s="10">
        <f t="shared" ca="1" si="437"/>
        <v>0.23510576111488402</v>
      </c>
      <c r="G3281" s="61">
        <f ca="1">_xlfn.NORM.INV(F3281,'Input Parameters'!$E$21,'Input Parameters'!$F$21)</f>
        <v>279.1740194207519</v>
      </c>
      <c r="H3281" s="54">
        <f ca="1">EXP(E3281*(1/'Input Parameters'!$E$22-1/G3281))</f>
        <v>0.39469475276253585</v>
      </c>
      <c r="I3281" s="10">
        <f t="shared" ca="1" si="438"/>
        <v>0.65610976509953733</v>
      </c>
      <c r="J3281" s="29">
        <f ca="1">_xlfn.BETA.INV(I3281,'Input Parameters'!$L$24,'Input Parameters'!$M$24,'Input Parameters'!$J$24,'Input Parameters'!$K$24)</f>
        <v>0.67035009751115271</v>
      </c>
      <c r="K3281" s="156">
        <f ca="1">('Input Parameters'!$E$25/'Input Parameters'!$E$31)^$J3281</f>
        <v>8.1577374811245395E-3</v>
      </c>
      <c r="L3281" s="66">
        <f ca="1">$H3281*$C3281*'Input Parameters'!$E$23*K3281</f>
        <v>2.1300615328274666</v>
      </c>
      <c r="M3281" s="23">
        <f t="shared" ca="1" si="439"/>
        <v>0.9677250243854465</v>
      </c>
      <c r="N3281" s="15">
        <f ca="1">_xlfn.NORM.INV(M3281,'Input Parameters'!$E$26,'Input Parameters'!$F$26)</f>
        <v>7.2815607933885612E-2</v>
      </c>
      <c r="O3281" s="8">
        <f t="shared" ca="1" si="440"/>
        <v>6.5410210606027253E-2</v>
      </c>
      <c r="P3281" s="29">
        <f ca="1">_xlfn.LOGNORM.INV(O3281,'Input Parameters'!$H$27,'Input Parameters'!$I$27)</f>
        <v>0.72963159341008588</v>
      </c>
      <c r="Q3281" s="10"/>
      <c r="R3281" s="15">
        <f>'Input Parameters'!$E$28</f>
        <v>12.7</v>
      </c>
      <c r="S3281" s="10">
        <f t="shared" ca="1" si="441"/>
        <v>0.42233592878105375</v>
      </c>
      <c r="T3281" s="25">
        <f ca="1">_xlfn.LOGNORM.INV(S3281,'Input Parameters'!$H$29,'Input Parameters'!$I$29)</f>
        <v>56.964903405560989</v>
      </c>
      <c r="U3281" s="10">
        <f t="shared" ca="1" si="442"/>
        <v>0.1565854994525756</v>
      </c>
      <c r="V3281" s="29">
        <f ca="1">IF('Input Parameters'!$D$30="Beta",_xlfn.BETA.INV(U3281,'Input Parameters'!$L$30,'Input Parameters'!$M$30,'Input Parameters'!$J$30,'Input Parameters'!$K$30),IF('Input Parameters'!$D$30="LogNorm",_xlfn.LOGNORM.INV(U3281,'Input Parameters'!$H$30,'Input Parameters'!$I$30)))</f>
        <v>0.67130843645211624</v>
      </c>
      <c r="W3281" s="2">
        <f ca="1">N3281+(P3281-N3281)*(1-ERF((T3281-R3281)/(2*SQRT(L3281*'Input Parameters'!$E$31))))</f>
        <v>9.3823206504959927E-2</v>
      </c>
      <c r="X3281">
        <f t="shared" ca="1" si="443"/>
        <v>1</v>
      </c>
      <c r="Y3281" s="7"/>
    </row>
    <row r="3282" spans="1:25" ht="15" customHeight="1" x14ac:dyDescent="0.3">
      <c r="A3282" s="130">
        <v>3275</v>
      </c>
      <c r="B3282" s="10">
        <f t="shared" ca="1" si="435"/>
        <v>0.93166724694407443</v>
      </c>
      <c r="C3282" s="57">
        <f ca="1">_xlfn.NORM.INV(B3282,'Input Parameters'!$E$19,'Input Parameters'!$F$19)</f>
        <v>693.06336597698044</v>
      </c>
      <c r="D3282" s="10">
        <f t="shared" ca="1" si="436"/>
        <v>0.25650746431478533</v>
      </c>
      <c r="E3282" s="59">
        <f ca="1">IF(_xlfn.NORM.INV(D3282,'Input Parameters'!$E$20,'Input Parameters'!$F$20)&lt;3500,3500,IF(_xlfn.NORM.INV(D3282,'Input Parameters'!$E$20,'Input Parameters'!$F$20)&gt;5500,5500,_xlfn.NORM.INV(D3282,'Input Parameters'!$E$20,'Input Parameters'!$F$20)))</f>
        <v>4342.0947366230785</v>
      </c>
      <c r="F3282" s="10">
        <f t="shared" ca="1" si="437"/>
        <v>5.7887628167714311E-3</v>
      </c>
      <c r="G3282" s="61">
        <f ca="1">_xlfn.NORM.INV(F3282,'Input Parameters'!$E$21,'Input Parameters'!$F$21)</f>
        <v>265.00533699719898</v>
      </c>
      <c r="H3282" s="54">
        <f ca="1">EXP(E3282*(1/'Input Parameters'!$E$22-1/G3282))</f>
        <v>0.20898407842592354</v>
      </c>
      <c r="I3282" s="10">
        <f t="shared" ca="1" si="438"/>
        <v>0.9167178407261839</v>
      </c>
      <c r="J3282" s="29">
        <f ca="1">_xlfn.BETA.INV(I3282,'Input Parameters'!$L$24,'Input Parameters'!$M$24,'Input Parameters'!$J$24,'Input Parameters'!$K$24)</f>
        <v>0.8048954875308707</v>
      </c>
      <c r="K3282" s="156">
        <f ca="1">('Input Parameters'!$E$25/'Input Parameters'!$E$31)^$J3282</f>
        <v>3.1074395285685947E-3</v>
      </c>
      <c r="L3282" s="66">
        <f ca="1">$H3282*$C3282*'Input Parameters'!$E$23*K3282</f>
        <v>0.45007908280328973</v>
      </c>
      <c r="M3282" s="23">
        <f t="shared" ca="1" si="439"/>
        <v>0.26312577386068148</v>
      </c>
      <c r="N3282" s="15">
        <f ca="1">_xlfn.NORM.INV(M3282,'Input Parameters'!$E$26,'Input Parameters'!$F$26)</f>
        <v>2.0691493201507018E-2</v>
      </c>
      <c r="O3282" s="8">
        <f t="shared" ca="1" si="440"/>
        <v>0.49084423508581421</v>
      </c>
      <c r="P3282" s="29">
        <f ca="1">_xlfn.LOGNORM.INV(O3282,'Input Parameters'!$H$27,'Input Parameters'!$I$27)</f>
        <v>1.4092499731460137</v>
      </c>
      <c r="Q3282" s="10"/>
      <c r="R3282" s="15">
        <f>'Input Parameters'!$E$28</f>
        <v>12.7</v>
      </c>
      <c r="S3282" s="10">
        <f t="shared" ca="1" si="441"/>
        <v>0.70776170558140572</v>
      </c>
      <c r="T3282" s="25">
        <f ca="1">_xlfn.LOGNORM.INV(S3282,'Input Parameters'!$H$29,'Input Parameters'!$I$29)</f>
        <v>61.91915175984844</v>
      </c>
      <c r="U3282" s="10">
        <f t="shared" ca="1" si="442"/>
        <v>0.43075907132977087</v>
      </c>
      <c r="V3282" s="29">
        <f ca="1">IF('Input Parameters'!$D$30="Beta",_xlfn.BETA.INV(U3282,'Input Parameters'!$L$30,'Input Parameters'!$M$30,'Input Parameters'!$J$30,'Input Parameters'!$K$30),IF('Input Parameters'!$D$30="LogNorm",_xlfn.LOGNORM.INV(U3282,'Input Parameters'!$H$30,'Input Parameters'!$I$30)))</f>
        <v>0.93278210284593477</v>
      </c>
      <c r="W3282" s="2">
        <f ca="1">N3282+(P3282-N3282)*(1-ERF((T3282-R3282)/(2*SQRT(L3282*'Input Parameters'!$E$31))))</f>
        <v>2.0691788838307589E-2</v>
      </c>
      <c r="X3282">
        <f t="shared" ca="1" si="443"/>
        <v>1</v>
      </c>
      <c r="Y3282" s="7"/>
    </row>
    <row r="3283" spans="1:25" ht="15" customHeight="1" x14ac:dyDescent="0.3">
      <c r="A3283" s="130">
        <v>3276</v>
      </c>
      <c r="B3283" s="10">
        <f t="shared" ca="1" si="435"/>
        <v>0.3338444846240477</v>
      </c>
      <c r="C3283" s="57">
        <f ca="1">_xlfn.NORM.INV(B3283,'Input Parameters'!$E$19,'Input Parameters'!$F$19)</f>
        <v>531.02229803192984</v>
      </c>
      <c r="D3283" s="10">
        <f t="shared" ca="1" si="436"/>
        <v>0.37707421084779158</v>
      </c>
      <c r="E3283" s="59">
        <f ca="1">IF(_xlfn.NORM.INV(D3283,'Input Parameters'!$E$20,'Input Parameters'!$F$20)&lt;3500,3500,IF(_xlfn.NORM.INV(D3283,'Input Parameters'!$E$20,'Input Parameters'!$F$20)&gt;5500,5500,_xlfn.NORM.INV(D3283,'Input Parameters'!$E$20,'Input Parameters'!$F$20)))</f>
        <v>4580.7781549636666</v>
      </c>
      <c r="F3283" s="10">
        <f t="shared" ca="1" si="437"/>
        <v>0.9344107402516203</v>
      </c>
      <c r="G3283" s="61">
        <f ca="1">_xlfn.NORM.INV(F3283,'Input Parameters'!$E$21,'Input Parameters'!$F$21)</f>
        <v>296.71444025519588</v>
      </c>
      <c r="H3283" s="54">
        <f ca="1">EXP(E3283*(1/'Input Parameters'!$E$22-1/G3283))</f>
        <v>1.2161814622307519</v>
      </c>
      <c r="I3283" s="10">
        <f t="shared" ca="1" si="438"/>
        <v>0.46317037513468318</v>
      </c>
      <c r="J3283" s="29">
        <f ca="1">_xlfn.BETA.INV(I3283,'Input Parameters'!$L$24,'Input Parameters'!$M$24,'Input Parameters'!$J$24,'Input Parameters'!$K$24)</f>
        <v>0.59220572832589979</v>
      </c>
      <c r="K3283" s="156">
        <f ca="1">('Input Parameters'!$E$25/'Input Parameters'!$E$31)^$J3283</f>
        <v>1.4289703214374481E-2</v>
      </c>
      <c r="L3283" s="66">
        <f ca="1">$H3283*$C3283*'Input Parameters'!$E$23*K3283</f>
        <v>9.2285686263499667</v>
      </c>
      <c r="M3283" s="23">
        <f t="shared" ca="1" si="439"/>
        <v>0.64426043985665016</v>
      </c>
      <c r="N3283" s="15">
        <f ca="1">_xlfn.NORM.INV(M3283,'Input Parameters'!$E$26,'Input Parameters'!$F$26)</f>
        <v>4.1767276623111929E-2</v>
      </c>
      <c r="O3283" s="8">
        <f t="shared" ca="1" si="440"/>
        <v>0.63929072967988676</v>
      </c>
      <c r="P3283" s="29">
        <f ca="1">_xlfn.LOGNORM.INV(O3283,'Input Parameters'!$H$27,'Input Parameters'!$I$27)</f>
        <v>1.666889859922116</v>
      </c>
      <c r="Q3283" s="10"/>
      <c r="R3283" s="15">
        <f>'Input Parameters'!$E$28</f>
        <v>12.7</v>
      </c>
      <c r="S3283" s="10">
        <f t="shared" ca="1" si="441"/>
        <v>0.68107745629582039</v>
      </c>
      <c r="T3283" s="25">
        <f ca="1">_xlfn.LOGNORM.INV(S3283,'Input Parameters'!$H$29,'Input Parameters'!$I$29)</f>
        <v>61.392067227341357</v>
      </c>
      <c r="U3283" s="10">
        <f t="shared" ca="1" si="442"/>
        <v>0.28853195991220137</v>
      </c>
      <c r="V3283" s="29">
        <f ca="1">IF('Input Parameters'!$D$30="Beta",_xlfn.BETA.INV(U3283,'Input Parameters'!$L$30,'Input Parameters'!$M$30,'Input Parameters'!$J$30,'Input Parameters'!$K$30),IF('Input Parameters'!$D$30="LogNorm",_xlfn.LOGNORM.INV(U3283,'Input Parameters'!$H$30,'Input Parameters'!$I$30)))</f>
        <v>0.80194813839763102</v>
      </c>
      <c r="W3283" s="2">
        <f ca="1">N3283+(P3283-N3283)*(1-ERF((T3283-R3283)/(2*SQRT(L3283*'Input Parameters'!$E$31))))</f>
        <v>0.4595118042724719</v>
      </c>
      <c r="X3283">
        <f t="shared" ca="1" si="443"/>
        <v>1</v>
      </c>
      <c r="Y3283" s="7"/>
    </row>
    <row r="3284" spans="1:25" ht="15" customHeight="1" x14ac:dyDescent="0.3">
      <c r="A3284" s="130">
        <v>3277</v>
      </c>
      <c r="B3284" s="10">
        <f t="shared" ca="1" si="435"/>
        <v>0.70685715470174826</v>
      </c>
      <c r="C3284" s="57">
        <f ca="1">_xlfn.NORM.INV(B3284,'Input Parameters'!$E$19,'Input Parameters'!$F$19)</f>
        <v>613.28713035617523</v>
      </c>
      <c r="D3284" s="10">
        <f t="shared" ca="1" si="436"/>
        <v>0.35374472778983546</v>
      </c>
      <c r="E3284" s="59">
        <f ca="1">IF(_xlfn.NORM.INV(D3284,'Input Parameters'!$E$20,'Input Parameters'!$F$20)&lt;3500,3500,IF(_xlfn.NORM.INV(D3284,'Input Parameters'!$E$20,'Input Parameters'!$F$20)&gt;5500,5500,_xlfn.NORM.INV(D3284,'Input Parameters'!$E$20,'Input Parameters'!$F$20)))</f>
        <v>4537.3390328425457</v>
      </c>
      <c r="F3284" s="10">
        <f t="shared" ca="1" si="437"/>
        <v>0.85721084151757898</v>
      </c>
      <c r="G3284" s="61">
        <f ca="1">_xlfn.NORM.INV(F3284,'Input Parameters'!$E$21,'Input Parameters'!$F$21)</f>
        <v>293.24347282996195</v>
      </c>
      <c r="H3284" s="54">
        <f ca="1">EXP(E3284*(1/'Input Parameters'!$E$22-1/G3284))</f>
        <v>1.0129404898847016</v>
      </c>
      <c r="I3284" s="10">
        <f t="shared" ca="1" si="438"/>
        <v>0.18153100967655034</v>
      </c>
      <c r="J3284" s="29">
        <f ca="1">_xlfn.BETA.INV(I3284,'Input Parameters'!$L$24,'Input Parameters'!$M$24,'Input Parameters'!$J$24,'Input Parameters'!$K$24)</f>
        <v>0.4574881946433268</v>
      </c>
      <c r="K3284" s="156">
        <f ca="1">('Input Parameters'!$E$25/'Input Parameters'!$E$31)^$J3284</f>
        <v>3.7560083611793332E-2</v>
      </c>
      <c r="L3284" s="66">
        <f ca="1">$H3284*$C3284*'Input Parameters'!$E$23*K3284</f>
        <v>23.333201578436753</v>
      </c>
      <c r="M3284" s="23">
        <f t="shared" ca="1" si="439"/>
        <v>0.84466600090731558</v>
      </c>
      <c r="N3284" s="15">
        <f ca="1">_xlfn.NORM.INV(M3284,'Input Parameters'!$E$26,'Input Parameters'!$F$26)</f>
        <v>5.5290248687143495E-2</v>
      </c>
      <c r="O3284" s="8">
        <f t="shared" ca="1" si="440"/>
        <v>0.20525451862187327</v>
      </c>
      <c r="P3284" s="29">
        <f ca="1">_xlfn.LOGNORM.INV(O3284,'Input Parameters'!$H$27,'Input Parameters'!$I$27)</f>
        <v>0.98916759445994351</v>
      </c>
      <c r="Q3284" s="10"/>
      <c r="R3284" s="15">
        <f>'Input Parameters'!$E$28</f>
        <v>12.7</v>
      </c>
      <c r="S3284" s="10">
        <f t="shared" ca="1" si="441"/>
        <v>0.91865509782418264</v>
      </c>
      <c r="T3284" s="25">
        <f ca="1">_xlfn.LOGNORM.INV(S3284,'Input Parameters'!$H$29,'Input Parameters'!$I$29)</f>
        <v>68.113451124304973</v>
      </c>
      <c r="U3284" s="10">
        <f t="shared" ca="1" si="442"/>
        <v>0.41221885049782292</v>
      </c>
      <c r="V3284" s="29">
        <f ca="1">IF('Input Parameters'!$D$30="Beta",_xlfn.BETA.INV(U3284,'Input Parameters'!$L$30,'Input Parameters'!$M$30,'Input Parameters'!$J$30,'Input Parameters'!$K$30),IF('Input Parameters'!$D$30="LogNorm",_xlfn.LOGNORM.INV(U3284,'Input Parameters'!$H$30,'Input Parameters'!$I$30)))</f>
        <v>0.91550885944843508</v>
      </c>
      <c r="W3284" s="2">
        <f ca="1">N3284+(P3284-N3284)*(1-ERF((T3284-R3284)/(2*SQRT(L3284*'Input Parameters'!$E$31))))</f>
        <v>0.4449662732012164</v>
      </c>
      <c r="X3284">
        <f t="shared" ca="1" si="443"/>
        <v>1</v>
      </c>
      <c r="Y3284" s="7"/>
    </row>
    <row r="3285" spans="1:25" ht="15" customHeight="1" x14ac:dyDescent="0.3">
      <c r="A3285" s="130">
        <v>3278</v>
      </c>
      <c r="B3285" s="10">
        <f t="shared" ca="1" si="435"/>
        <v>0.23541276226369956</v>
      </c>
      <c r="C3285" s="57">
        <f ca="1">_xlfn.NORM.INV(B3285,'Input Parameters'!$E$19,'Input Parameters'!$F$19)</f>
        <v>506.36396417282276</v>
      </c>
      <c r="D3285" s="10">
        <f t="shared" ca="1" si="436"/>
        <v>1.458212023920491E-3</v>
      </c>
      <c r="E3285" s="59">
        <f ca="1">IF(_xlfn.NORM.INV(D3285,'Input Parameters'!$E$20,'Input Parameters'!$F$20)&lt;3500,3500,IF(_xlfn.NORM.INV(D3285,'Input Parameters'!$E$20,'Input Parameters'!$F$20)&gt;5500,5500,_xlfn.NORM.INV(D3285,'Input Parameters'!$E$20,'Input Parameters'!$F$20)))</f>
        <v>3500</v>
      </c>
      <c r="F3285" s="10">
        <f t="shared" ca="1" si="437"/>
        <v>0.71425198212991348</v>
      </c>
      <c r="G3285" s="61">
        <f ca="1">_xlfn.NORM.INV(F3285,'Input Parameters'!$E$21,'Input Parameters'!$F$21)</f>
        <v>289.29757773747906</v>
      </c>
      <c r="H3285" s="54">
        <f ca="1">EXP(E3285*(1/'Input Parameters'!$E$22-1/G3285))</f>
        <v>0.85823545238977794</v>
      </c>
      <c r="I3285" s="10">
        <f t="shared" ca="1" si="438"/>
        <v>0.56397441619114264</v>
      </c>
      <c r="J3285" s="29">
        <f ca="1">_xlfn.BETA.INV(I3285,'Input Parameters'!$L$24,'Input Parameters'!$M$24,'Input Parameters'!$J$24,'Input Parameters'!$K$24)</f>
        <v>0.63288275618954359</v>
      </c>
      <c r="K3285" s="156">
        <f ca="1">('Input Parameters'!$E$25/'Input Parameters'!$E$31)^$J3285</f>
        <v>1.0673250117015908E-2</v>
      </c>
      <c r="L3285" s="66">
        <f ca="1">$H3285*$C3285*'Input Parameters'!$E$23*K3285</f>
        <v>4.6383757618342658</v>
      </c>
      <c r="M3285" s="23">
        <f t="shared" ca="1" si="439"/>
        <v>0.18464643543621595</v>
      </c>
      <c r="N3285" s="15">
        <f ca="1">_xlfn.NORM.INV(M3285,'Input Parameters'!$E$26,'Input Parameters'!$F$26)</f>
        <v>1.5146227024355544E-2</v>
      </c>
      <c r="O3285" s="8">
        <f t="shared" ca="1" si="440"/>
        <v>0.2504904430767545</v>
      </c>
      <c r="P3285" s="29">
        <f ca="1">_xlfn.LOGNORM.INV(O3285,'Input Parameters'!$H$27,'Input Parameters'!$I$27)</f>
        <v>1.0570612887962947</v>
      </c>
      <c r="Q3285" s="10"/>
      <c r="R3285" s="15">
        <f>'Input Parameters'!$E$28</f>
        <v>12.7</v>
      </c>
      <c r="S3285" s="10">
        <f t="shared" ca="1" si="441"/>
        <v>0.60723589407391199</v>
      </c>
      <c r="T3285" s="25">
        <f ca="1">_xlfn.LOGNORM.INV(S3285,'Input Parameters'!$H$29,'Input Parameters'!$I$29)</f>
        <v>60.038383119422747</v>
      </c>
      <c r="U3285" s="10">
        <f t="shared" ca="1" si="442"/>
        <v>0.60508116424385616</v>
      </c>
      <c r="V3285" s="29">
        <f ca="1">IF('Input Parameters'!$D$30="Beta",_xlfn.BETA.INV(U3285,'Input Parameters'!$L$30,'Input Parameters'!$M$30,'Input Parameters'!$J$30,'Input Parameters'!$K$30),IF('Input Parameters'!$D$30="LogNorm",_xlfn.LOGNORM.INV(U3285,'Input Parameters'!$H$30,'Input Parameters'!$I$30)))</f>
        <v>1.1099426534866701</v>
      </c>
      <c r="W3285" s="2">
        <f ca="1">N3285+(P3285-N3285)*(1-ERF((T3285-R3285)/(2*SQRT(L3285*'Input Parameters'!$E$31))))</f>
        <v>0.14031087744502946</v>
      </c>
      <c r="X3285">
        <f t="shared" ca="1" si="443"/>
        <v>1</v>
      </c>
      <c r="Y3285" s="7"/>
    </row>
    <row r="3286" spans="1:25" ht="15" customHeight="1" x14ac:dyDescent="0.3">
      <c r="A3286" s="130">
        <v>3279</v>
      </c>
      <c r="B3286" s="10">
        <f t="shared" ca="1" si="435"/>
        <v>0.32229111326554105</v>
      </c>
      <c r="C3286" s="57">
        <f ca="1">_xlfn.NORM.INV(B3286,'Input Parameters'!$E$19,'Input Parameters'!$F$19)</f>
        <v>528.32001354426575</v>
      </c>
      <c r="D3286" s="10">
        <f t="shared" ca="1" si="436"/>
        <v>0.19038406389405416</v>
      </c>
      <c r="E3286" s="59">
        <f ca="1">IF(_xlfn.NORM.INV(D3286,'Input Parameters'!$E$20,'Input Parameters'!$F$20)&lt;3500,3500,IF(_xlfn.NORM.INV(D3286,'Input Parameters'!$E$20,'Input Parameters'!$F$20)&gt;5500,5500,_xlfn.NORM.INV(D3286,'Input Parameters'!$E$20,'Input Parameters'!$F$20)))</f>
        <v>4186.4626904279794</v>
      </c>
      <c r="F3286" s="10">
        <f t="shared" ca="1" si="437"/>
        <v>0.23132495246091289</v>
      </c>
      <c r="G3286" s="61">
        <f ca="1">_xlfn.NORM.INV(F3286,'Input Parameters'!$E$21,'Input Parameters'!$F$21)</f>
        <v>279.07690540430337</v>
      </c>
      <c r="H3286" s="54">
        <f ca="1">EXP(E3286*(1/'Input Parameters'!$E$22-1/G3286))</f>
        <v>0.49025037669052185</v>
      </c>
      <c r="I3286" s="10">
        <f t="shared" ca="1" si="438"/>
        <v>0.29932766116244336</v>
      </c>
      <c r="J3286" s="29">
        <f ca="1">_xlfn.BETA.INV(I3286,'Input Parameters'!$L$24,'Input Parameters'!$M$24,'Input Parameters'!$J$24,'Input Parameters'!$K$24)</f>
        <v>0.52083728120752415</v>
      </c>
      <c r="K3286" s="156">
        <f ca="1">('Input Parameters'!$E$25/'Input Parameters'!$E$31)^$J3286</f>
        <v>2.3843322152639096E-2</v>
      </c>
      <c r="L3286" s="66">
        <f ca="1">$H3286*$C3286*'Input Parameters'!$E$23*K3286</f>
        <v>6.1756370696901666</v>
      </c>
      <c r="M3286" s="23">
        <f t="shared" ca="1" si="439"/>
        <v>0.18816341413231263</v>
      </c>
      <c r="N3286" s="15">
        <f ca="1">_xlfn.NORM.INV(M3286,'Input Parameters'!$E$26,'Input Parameters'!$F$26)</f>
        <v>1.5421625908064829E-2</v>
      </c>
      <c r="O3286" s="8">
        <f t="shared" ca="1" si="440"/>
        <v>0.13651114751200244</v>
      </c>
      <c r="P3286" s="29">
        <f ca="1">_xlfn.LOGNORM.INV(O3286,'Input Parameters'!$H$27,'Input Parameters'!$I$27)</f>
        <v>0.87657973778181142</v>
      </c>
      <c r="Q3286" s="10"/>
      <c r="R3286" s="15">
        <f>'Input Parameters'!$E$28</f>
        <v>12.7</v>
      </c>
      <c r="S3286" s="10">
        <f t="shared" ca="1" si="441"/>
        <v>0.3176815090688252</v>
      </c>
      <c r="T3286" s="25">
        <f ca="1">_xlfn.LOGNORM.INV(S3286,'Input Parameters'!$H$29,'Input Parameters'!$I$29)</f>
        <v>55.212699132820489</v>
      </c>
      <c r="U3286" s="10">
        <f t="shared" ca="1" si="442"/>
        <v>0.17642402280850988</v>
      </c>
      <c r="V3286" s="29">
        <f ca="1">IF('Input Parameters'!$D$30="Beta",_xlfn.BETA.INV(U3286,'Input Parameters'!$L$30,'Input Parameters'!$M$30,'Input Parameters'!$J$30,'Input Parameters'!$K$30),IF('Input Parameters'!$D$30="LogNorm",_xlfn.LOGNORM.INV(U3286,'Input Parameters'!$H$30,'Input Parameters'!$I$30)))</f>
        <v>0.69269077851216065</v>
      </c>
      <c r="W3286" s="2">
        <f ca="1">N3286+(P3286-N3286)*(1-ERF((T3286-R3286)/(2*SQRT(L3286*'Input Parameters'!$E$31))))</f>
        <v>0.21039638412456768</v>
      </c>
      <c r="X3286">
        <f t="shared" ca="1" si="443"/>
        <v>1</v>
      </c>
      <c r="Y3286" s="7"/>
    </row>
    <row r="3287" spans="1:25" ht="15" customHeight="1" x14ac:dyDescent="0.3">
      <c r="A3287" s="130">
        <v>3280</v>
      </c>
      <c r="B3287" s="10">
        <f t="shared" ca="1" si="435"/>
        <v>0.77699317810287805</v>
      </c>
      <c r="C3287" s="57">
        <f ca="1">_xlfn.NORM.INV(B3287,'Input Parameters'!$E$19,'Input Parameters'!$F$19)</f>
        <v>631.69556389459649</v>
      </c>
      <c r="D3287" s="10">
        <f t="shared" ca="1" si="436"/>
        <v>8.7575955886821322E-2</v>
      </c>
      <c r="E3287" s="59">
        <f ca="1">IF(_xlfn.NORM.INV(D3287,'Input Parameters'!$E$20,'Input Parameters'!$F$20)&lt;3500,3500,IF(_xlfn.NORM.INV(D3287,'Input Parameters'!$E$20,'Input Parameters'!$F$20)&gt;5500,5500,_xlfn.NORM.INV(D3287,'Input Parameters'!$E$20,'Input Parameters'!$F$20)))</f>
        <v>3850.9160262888372</v>
      </c>
      <c r="F3287" s="10">
        <f t="shared" ca="1" si="437"/>
        <v>0.35266039192784804</v>
      </c>
      <c r="G3287" s="61">
        <f ca="1">_xlfn.NORM.INV(F3287,'Input Parameters'!$E$21,'Input Parameters'!$F$21)</f>
        <v>281.87775811310865</v>
      </c>
      <c r="H3287" s="54">
        <f ca="1">EXP(E3287*(1/'Input Parameters'!$E$22-1/G3287))</f>
        <v>0.5953566994426488</v>
      </c>
      <c r="I3287" s="10">
        <f t="shared" ca="1" si="438"/>
        <v>0.18746589605589747</v>
      </c>
      <c r="J3287" s="29">
        <f ca="1">_xlfn.BETA.INV(I3287,'Input Parameters'!$L$24,'Input Parameters'!$M$24,'Input Parameters'!$J$24,'Input Parameters'!$K$24)</f>
        <v>0.46114908409731342</v>
      </c>
      <c r="K3287" s="156">
        <f ca="1">('Input Parameters'!$E$25/'Input Parameters'!$E$31)^$J3287</f>
        <v>3.6586536414516126E-2</v>
      </c>
      <c r="L3287" s="66">
        <f ca="1">$H3287*$C3287*'Input Parameters'!$E$23*K3287</f>
        <v>13.759617765019325</v>
      </c>
      <c r="M3287" s="23">
        <f t="shared" ca="1" si="439"/>
        <v>0.81915387867721667</v>
      </c>
      <c r="N3287" s="15">
        <f ca="1">_xlfn.NORM.INV(M3287,'Input Parameters'!$E$26,'Input Parameters'!$F$26)</f>
        <v>5.3155050969876133E-2</v>
      </c>
      <c r="O3287" s="8">
        <f t="shared" ca="1" si="440"/>
        <v>0.99993999112930387</v>
      </c>
      <c r="P3287" s="29">
        <f ca="1">_xlfn.LOGNORM.INV(O3287,'Input Parameters'!$H$27,'Input Parameters'!$I$27)</f>
        <v>7.8049970698771283</v>
      </c>
      <c r="Q3287" s="10"/>
      <c r="R3287" s="15">
        <f>'Input Parameters'!$E$28</f>
        <v>12.7</v>
      </c>
      <c r="S3287" s="10">
        <f t="shared" ca="1" si="441"/>
        <v>0.27991781606334876</v>
      </c>
      <c r="T3287" s="25">
        <f ca="1">_xlfn.LOGNORM.INV(S3287,'Input Parameters'!$H$29,'Input Parameters'!$I$29)</f>
        <v>54.541786620606629</v>
      </c>
      <c r="U3287" s="10">
        <f t="shared" ca="1" si="442"/>
        <v>0.29269478743171029</v>
      </c>
      <c r="V3287" s="29">
        <f ca="1">IF('Input Parameters'!$D$30="Beta",_xlfn.BETA.INV(U3287,'Input Parameters'!$L$30,'Input Parameters'!$M$30,'Input Parameters'!$J$30,'Input Parameters'!$K$30),IF('Input Parameters'!$D$30="LogNorm",_xlfn.LOGNORM.INV(U3287,'Input Parameters'!$H$30,'Input Parameters'!$I$30)))</f>
        <v>0.80579950678834111</v>
      </c>
      <c r="W3287" s="2">
        <f ca="1">N3287+(P3287-N3287)*(1-ERF((T3287-R3287)/(2*SQRT(L3287*'Input Parameters'!$E$31))))</f>
        <v>3.3484266824246931</v>
      </c>
      <c r="X3287">
        <f t="shared" ca="1" si="443"/>
        <v>0</v>
      </c>
      <c r="Y3287" s="7"/>
    </row>
    <row r="3288" spans="1:25" ht="15" customHeight="1" x14ac:dyDescent="0.3">
      <c r="A3288" s="130">
        <v>3281</v>
      </c>
      <c r="B3288" s="10">
        <f t="shared" ca="1" si="435"/>
        <v>0.51935886901592421</v>
      </c>
      <c r="C3288" s="57">
        <f ca="1">_xlfn.NORM.INV(B3288,'Input Parameters'!$E$19,'Input Parameters'!$F$19)</f>
        <v>571.40201431998821</v>
      </c>
      <c r="D3288" s="10">
        <f t="shared" ca="1" si="436"/>
        <v>0.17854615350737069</v>
      </c>
      <c r="E3288" s="59">
        <f ca="1">IF(_xlfn.NORM.INV(D3288,'Input Parameters'!$E$20,'Input Parameters'!$F$20)&lt;3500,3500,IF(_xlfn.NORM.INV(D3288,'Input Parameters'!$E$20,'Input Parameters'!$F$20)&gt;5500,5500,_xlfn.NORM.INV(D3288,'Input Parameters'!$E$20,'Input Parameters'!$F$20)))</f>
        <v>4155.356148960097</v>
      </c>
      <c r="F3288" s="10">
        <f t="shared" ca="1" si="437"/>
        <v>8.7150641414257546E-2</v>
      </c>
      <c r="G3288" s="61">
        <f ca="1">_xlfn.NORM.INV(F3288,'Input Parameters'!$E$21,'Input Parameters'!$F$21)</f>
        <v>274.17209581282629</v>
      </c>
      <c r="H3288" s="54">
        <f ca="1">EXP(E3288*(1/'Input Parameters'!$E$22-1/G3288))</f>
        <v>0.3776032646883844</v>
      </c>
      <c r="I3288" s="10">
        <f t="shared" ca="1" si="438"/>
        <v>0.53860314509455065</v>
      </c>
      <c r="J3288" s="29">
        <f ca="1">_xlfn.BETA.INV(I3288,'Input Parameters'!$L$24,'Input Parameters'!$M$24,'Input Parameters'!$J$24,'Input Parameters'!$K$24)</f>
        <v>0.6226955582065874</v>
      </c>
      <c r="K3288" s="156">
        <f ca="1">('Input Parameters'!$E$25/'Input Parameters'!$E$31)^$J3288</f>
        <v>1.1482440703660446E-2</v>
      </c>
      <c r="L3288" s="66">
        <f ca="1">$H3288*$C3288*'Input Parameters'!$E$23*K3288</f>
        <v>2.4774889085247045</v>
      </c>
      <c r="M3288" s="23">
        <f t="shared" ca="1" si="439"/>
        <v>0.36421966510384651</v>
      </c>
      <c r="N3288" s="15">
        <f ca="1">_xlfn.NORM.INV(M3288,'Input Parameters'!$E$26,'Input Parameters'!$F$26)</f>
        <v>2.6708751341020444E-2</v>
      </c>
      <c r="O3288" s="8">
        <f t="shared" ca="1" si="440"/>
        <v>0.90032586236520529</v>
      </c>
      <c r="P3288" s="29">
        <f ca="1">_xlfn.LOGNORM.INV(O3288,'Input Parameters'!$H$27,'Input Parameters'!$I$27)</f>
        <v>2.5118179659809368</v>
      </c>
      <c r="Q3288" s="10"/>
      <c r="R3288" s="15">
        <f>'Input Parameters'!$E$28</f>
        <v>12.7</v>
      </c>
      <c r="S3288" s="10">
        <f t="shared" ca="1" si="441"/>
        <v>0.49492265305427841</v>
      </c>
      <c r="T3288" s="25">
        <f ca="1">_xlfn.LOGNORM.INV(S3288,'Input Parameters'!$H$29,'Input Parameters'!$I$29)</f>
        <v>58.148676177545781</v>
      </c>
      <c r="U3288" s="10">
        <f t="shared" ca="1" si="442"/>
        <v>0.84220531903373208</v>
      </c>
      <c r="V3288" s="29">
        <f ca="1">IF('Input Parameters'!$D$30="Beta",_xlfn.BETA.INV(U3288,'Input Parameters'!$L$30,'Input Parameters'!$M$30,'Input Parameters'!$J$30,'Input Parameters'!$K$30),IF('Input Parameters'!$D$30="LogNorm",_xlfn.LOGNORM.INV(U3288,'Input Parameters'!$H$30,'Input Parameters'!$I$30)))</f>
        <v>1.4843210536946341</v>
      </c>
      <c r="W3288" s="2">
        <f ca="1">N3288+(P3288-N3288)*(1-ERF((T3288-R3288)/(2*SQRT(L3288*'Input Parameters'!$E$31))))</f>
        <v>0.12903897623747604</v>
      </c>
      <c r="X3288">
        <f t="shared" ca="1" si="443"/>
        <v>1</v>
      </c>
      <c r="Y3288" s="7"/>
    </row>
    <row r="3289" spans="1:25" ht="15" customHeight="1" x14ac:dyDescent="0.3">
      <c r="A3289" s="130">
        <v>3282</v>
      </c>
      <c r="B3289" s="10">
        <f t="shared" ca="1" si="435"/>
        <v>0.27230463445588138</v>
      </c>
      <c r="C3289" s="57">
        <f ca="1">_xlfn.NORM.INV(B3289,'Input Parameters'!$E$19,'Input Parameters'!$F$19)</f>
        <v>516.10502669078357</v>
      </c>
      <c r="D3289" s="10">
        <f t="shared" ca="1" si="436"/>
        <v>0.4404560509011638</v>
      </c>
      <c r="E3289" s="59">
        <f ca="1">IF(_xlfn.NORM.INV(D3289,'Input Parameters'!$E$20,'Input Parameters'!$F$20)&lt;3500,3500,IF(_xlfn.NORM.INV(D3289,'Input Parameters'!$E$20,'Input Parameters'!$F$20)&gt;5500,5500,_xlfn.NORM.INV(D3289,'Input Parameters'!$E$20,'Input Parameters'!$F$20)))</f>
        <v>4695.1308549333735</v>
      </c>
      <c r="F3289" s="10">
        <f t="shared" ca="1" si="437"/>
        <v>0.70387214663735387</v>
      </c>
      <c r="G3289" s="61">
        <f ca="1">_xlfn.NORM.INV(F3289,'Input Parameters'!$E$21,'Input Parameters'!$F$21)</f>
        <v>289.05958088555525</v>
      </c>
      <c r="H3289" s="54">
        <f ca="1">EXP(E3289*(1/'Input Parameters'!$E$22-1/G3289))</f>
        <v>0.80377050724866805</v>
      </c>
      <c r="I3289" s="10">
        <f t="shared" ca="1" si="438"/>
        <v>0.90855314613511839</v>
      </c>
      <c r="J3289" s="29">
        <f ca="1">_xlfn.BETA.INV(I3289,'Input Parameters'!$L$24,'Input Parameters'!$M$24,'Input Parameters'!$J$24,'Input Parameters'!$K$24)</f>
        <v>0.79872681563633163</v>
      </c>
      <c r="K3289" s="156">
        <f ca="1">('Input Parameters'!$E$25/'Input Parameters'!$E$31)^$J3289</f>
        <v>3.248035482401687E-3</v>
      </c>
      <c r="L3289" s="66">
        <f ca="1">$H3289*$C3289*'Input Parameters'!$E$23*K3289</f>
        <v>1.3473825562311912</v>
      </c>
      <c r="M3289" s="23">
        <f t="shared" ca="1" si="439"/>
        <v>0.39797386234195686</v>
      </c>
      <c r="N3289" s="15">
        <f ca="1">_xlfn.NORM.INV(M3289,'Input Parameters'!$E$26,'Input Parameters'!$F$26)</f>
        <v>2.8569504542848935E-2</v>
      </c>
      <c r="O3289" s="8">
        <f t="shared" ca="1" si="440"/>
        <v>0.3003055460263846</v>
      </c>
      <c r="P3289" s="29">
        <f ca="1">_xlfn.LOGNORM.INV(O3289,'Input Parameters'!$H$27,'Input Parameters'!$I$27)</f>
        <v>1.1293023588224451</v>
      </c>
      <c r="Q3289" s="10"/>
      <c r="R3289" s="15">
        <f>'Input Parameters'!$E$28</f>
        <v>12.7</v>
      </c>
      <c r="S3289" s="10">
        <f t="shared" ca="1" si="441"/>
        <v>0.93023853875212414</v>
      </c>
      <c r="T3289" s="25">
        <f ca="1">_xlfn.LOGNORM.INV(S3289,'Input Parameters'!$H$29,'Input Parameters'!$I$29)</f>
        <v>68.739474787822019</v>
      </c>
      <c r="U3289" s="10">
        <f t="shared" ca="1" si="442"/>
        <v>0.30431398158424083</v>
      </c>
      <c r="V3289" s="29">
        <f ca="1">IF('Input Parameters'!$D$30="Beta",_xlfn.BETA.INV(U3289,'Input Parameters'!$L$30,'Input Parameters'!$M$30,'Input Parameters'!$J$30,'Input Parameters'!$K$30),IF('Input Parameters'!$D$30="LogNorm",_xlfn.LOGNORM.INV(U3289,'Input Parameters'!$H$30,'Input Parameters'!$I$30)))</f>
        <v>0.81651402275892437</v>
      </c>
      <c r="W3289" s="2">
        <f ca="1">N3289+(P3289-N3289)*(1-ERF((T3289-R3289)/(2*SQRT(L3289*'Input Parameters'!$E$31))))</f>
        <v>2.9274764528665558E-2</v>
      </c>
      <c r="X3289">
        <f t="shared" ca="1" si="443"/>
        <v>1</v>
      </c>
      <c r="Y3289" s="7"/>
    </row>
    <row r="3290" spans="1:25" ht="15" customHeight="1" x14ac:dyDescent="0.3">
      <c r="A3290" s="130">
        <v>3283</v>
      </c>
      <c r="B3290" s="10">
        <f t="shared" ca="1" si="435"/>
        <v>0.50058266207365387</v>
      </c>
      <c r="C3290" s="57">
        <f ca="1">_xlfn.NORM.INV(B3290,'Input Parameters'!$E$19,'Input Parameters'!$F$19)</f>
        <v>567.42341374967361</v>
      </c>
      <c r="D3290" s="10">
        <f t="shared" ca="1" si="436"/>
        <v>0.67571953152201913</v>
      </c>
      <c r="E3290" s="59">
        <f ca="1">IF(_xlfn.NORM.INV(D3290,'Input Parameters'!$E$20,'Input Parameters'!$F$20)&lt;3500,3500,IF(_xlfn.NORM.INV(D3290,'Input Parameters'!$E$20,'Input Parameters'!$F$20)&gt;5500,5500,_xlfn.NORM.INV(D3290,'Input Parameters'!$E$20,'Input Parameters'!$F$20)))</f>
        <v>5119.0335903599871</v>
      </c>
      <c r="F3290" s="10">
        <f t="shared" ca="1" si="437"/>
        <v>0.58213980625863315</v>
      </c>
      <c r="G3290" s="61">
        <f ca="1">_xlfn.NORM.INV(F3290,'Input Parameters'!$E$21,'Input Parameters'!$F$21)</f>
        <v>286.47993345814513</v>
      </c>
      <c r="H3290" s="54">
        <f ca="1">EXP(E3290*(1/'Input Parameters'!$E$22-1/G3290))</f>
        <v>0.67191118120018178</v>
      </c>
      <c r="I3290" s="10">
        <f t="shared" ca="1" si="438"/>
        <v>0.29823503497131021</v>
      </c>
      <c r="J3290" s="29">
        <f ca="1">_xlfn.BETA.INV(I3290,'Input Parameters'!$L$24,'Input Parameters'!$M$24,'Input Parameters'!$J$24,'Input Parameters'!$K$24)</f>
        <v>0.52031564294346111</v>
      </c>
      <c r="K3290" s="156">
        <f ca="1">('Input Parameters'!$E$25/'Input Parameters'!$E$31)^$J3290</f>
        <v>2.3932710934173224E-2</v>
      </c>
      <c r="L3290" s="66">
        <f ca="1">$H3290*$C3290*'Input Parameters'!$E$23*K3290</f>
        <v>9.1245407643344336</v>
      </c>
      <c r="M3290" s="23">
        <f t="shared" ca="1" si="439"/>
        <v>0.11292834443768096</v>
      </c>
      <c r="N3290" s="15">
        <f ca="1">_xlfn.NORM.INV(M3290,'Input Parameters'!$E$26,'Input Parameters'!$F$26)</f>
        <v>8.5668784889498216E-3</v>
      </c>
      <c r="O3290" s="8">
        <f t="shared" ca="1" si="440"/>
        <v>0.72457327987724329</v>
      </c>
      <c r="P3290" s="29">
        <f ca="1">_xlfn.LOGNORM.INV(O3290,'Input Parameters'!$H$27,'Input Parameters'!$I$27)</f>
        <v>1.8535485811361014</v>
      </c>
      <c r="Q3290" s="10"/>
      <c r="R3290" s="15">
        <f>'Input Parameters'!$E$28</f>
        <v>12.7</v>
      </c>
      <c r="S3290" s="10">
        <f t="shared" ca="1" si="441"/>
        <v>0.58072359055042166</v>
      </c>
      <c r="T3290" s="25">
        <f ca="1">_xlfn.LOGNORM.INV(S3290,'Input Parameters'!$H$29,'Input Parameters'!$I$29)</f>
        <v>59.579238252316067</v>
      </c>
      <c r="U3290" s="10">
        <f t="shared" ca="1" si="442"/>
        <v>0.28507503352921437</v>
      </c>
      <c r="V3290" s="29">
        <f ca="1">IF('Input Parameters'!$D$30="Beta",_xlfn.BETA.INV(U3290,'Input Parameters'!$L$30,'Input Parameters'!$M$30,'Input Parameters'!$J$30,'Input Parameters'!$K$30),IF('Input Parameters'!$D$30="LogNorm",_xlfn.LOGNORM.INV(U3290,'Input Parameters'!$H$30,'Input Parameters'!$I$30)))</f>
        <v>0.79874404908415353</v>
      </c>
      <c r="W3290" s="2">
        <f ca="1">N3290+(P3290-N3290)*(1-ERF((T3290-R3290)/(2*SQRT(L3290*'Input Parameters'!$E$31))))</f>
        <v>0.51127273409172347</v>
      </c>
      <c r="X3290">
        <f t="shared" ca="1" si="443"/>
        <v>1</v>
      </c>
      <c r="Y3290" s="7"/>
    </row>
    <row r="3291" spans="1:25" ht="15" customHeight="1" x14ac:dyDescent="0.3">
      <c r="A3291" s="130">
        <v>3284</v>
      </c>
      <c r="B3291" s="10">
        <f t="shared" ca="1" si="435"/>
        <v>0.25767438258509068</v>
      </c>
      <c r="C3291" s="57">
        <f ca="1">_xlfn.NORM.INV(B3291,'Input Parameters'!$E$19,'Input Parameters'!$F$19)</f>
        <v>512.33006258327725</v>
      </c>
      <c r="D3291" s="10">
        <f t="shared" ca="1" si="436"/>
        <v>0.16304953951935963</v>
      </c>
      <c r="E3291" s="59">
        <f ca="1">IF(_xlfn.NORM.INV(D3291,'Input Parameters'!$E$20,'Input Parameters'!$F$20)&lt;3500,3500,IF(_xlfn.NORM.INV(D3291,'Input Parameters'!$E$20,'Input Parameters'!$F$20)&gt;5500,5500,_xlfn.NORM.INV(D3291,'Input Parameters'!$E$20,'Input Parameters'!$F$20)))</f>
        <v>4112.5989070944252</v>
      </c>
      <c r="F3291" s="10">
        <f t="shared" ca="1" si="437"/>
        <v>0.45047254409660098</v>
      </c>
      <c r="G3291" s="61">
        <f ca="1">_xlfn.NORM.INV(F3291,'Input Parameters'!$E$21,'Input Parameters'!$F$21)</f>
        <v>283.87168502019387</v>
      </c>
      <c r="H3291" s="54">
        <f ca="1">EXP(E3291*(1/'Input Parameters'!$E$22-1/G3291))</f>
        <v>0.63676539959973066</v>
      </c>
      <c r="I3291" s="10">
        <f t="shared" ca="1" si="438"/>
        <v>0.76635367655239794</v>
      </c>
      <c r="J3291" s="29">
        <f ca="1">_xlfn.BETA.INV(I3291,'Input Parameters'!$L$24,'Input Parameters'!$M$24,'Input Parameters'!$J$24,'Input Parameters'!$K$24)</f>
        <v>0.71851827213953312</v>
      </c>
      <c r="K3291" s="156">
        <f ca="1">('Input Parameters'!$E$25/'Input Parameters'!$E$31)^$J3291</f>
        <v>5.7743757854563172E-3</v>
      </c>
      <c r="L3291" s="66">
        <f ca="1">$H3291*$C3291*'Input Parameters'!$E$23*K3291</f>
        <v>1.883798039292478</v>
      </c>
      <c r="M3291" s="23">
        <f t="shared" ca="1" si="439"/>
        <v>0.29015888468518769</v>
      </c>
      <c r="N3291" s="15">
        <f ca="1">_xlfn.NORM.INV(M3291,'Input Parameters'!$E$26,'Input Parameters'!$F$26)</f>
        <v>2.2388667048967692E-2</v>
      </c>
      <c r="O3291" s="8">
        <f t="shared" ca="1" si="440"/>
        <v>0.85646432054478117</v>
      </c>
      <c r="P3291" s="29">
        <f ca="1">_xlfn.LOGNORM.INV(O3291,'Input Parameters'!$H$27,'Input Parameters'!$I$27)</f>
        <v>2.2800298620417481</v>
      </c>
      <c r="Q3291" s="10"/>
      <c r="R3291" s="15">
        <f>'Input Parameters'!$E$28</f>
        <v>12.7</v>
      </c>
      <c r="S3291" s="10">
        <f t="shared" ca="1" si="441"/>
        <v>0.65211501841793684</v>
      </c>
      <c r="T3291" s="25">
        <f ca="1">_xlfn.LOGNORM.INV(S3291,'Input Parameters'!$H$29,'Input Parameters'!$I$29)</f>
        <v>60.845328001208998</v>
      </c>
      <c r="U3291" s="10">
        <f t="shared" ca="1" si="442"/>
        <v>0.3666872073344819</v>
      </c>
      <c r="V3291" s="29">
        <f ca="1">IF('Input Parameters'!$D$30="Beta",_xlfn.BETA.INV(U3291,'Input Parameters'!$L$30,'Input Parameters'!$M$30,'Input Parameters'!$J$30,'Input Parameters'!$K$30),IF('Input Parameters'!$D$30="LogNorm",_xlfn.LOGNORM.INV(U3291,'Input Parameters'!$H$30,'Input Parameters'!$I$30)))</f>
        <v>0.87360824646469259</v>
      </c>
      <c r="W3291" s="2">
        <f ca="1">N3291+(P3291-N3291)*(1-ERF((T3291-R3291)/(2*SQRT(L3291*'Input Parameters'!$E$31))))</f>
        <v>5.2016713984764387E-2</v>
      </c>
      <c r="X3291">
        <f t="shared" ca="1" si="443"/>
        <v>1</v>
      </c>
      <c r="Y3291" s="7"/>
    </row>
    <row r="3292" spans="1:25" ht="15" customHeight="1" x14ac:dyDescent="0.3">
      <c r="A3292" s="130">
        <v>3285</v>
      </c>
      <c r="B3292" s="10">
        <f t="shared" ca="1" si="435"/>
        <v>0.30535851691205862</v>
      </c>
      <c r="C3292" s="57">
        <f ca="1">_xlfn.NORM.INV(B3292,'Input Parameters'!$E$19,'Input Parameters'!$F$19)</f>
        <v>524.28525767659175</v>
      </c>
      <c r="D3292" s="10">
        <f t="shared" ca="1" si="436"/>
        <v>0.41223349355597727</v>
      </c>
      <c r="E3292" s="59">
        <f ca="1">IF(_xlfn.NORM.INV(D3292,'Input Parameters'!$E$20,'Input Parameters'!$F$20)&lt;3500,3500,IF(_xlfn.NORM.INV(D3292,'Input Parameters'!$E$20,'Input Parameters'!$F$20)&gt;5500,5500,_xlfn.NORM.INV(D3292,'Input Parameters'!$E$20,'Input Parameters'!$F$20)))</f>
        <v>4644.7376690450728</v>
      </c>
      <c r="F3292" s="10">
        <f t="shared" ca="1" si="437"/>
        <v>0.55482653450469921</v>
      </c>
      <c r="G3292" s="61">
        <f ca="1">_xlfn.NORM.INV(F3292,'Input Parameters'!$E$21,'Input Parameters'!$F$21)</f>
        <v>285.93362070182712</v>
      </c>
      <c r="H3292" s="54">
        <f ca="1">EXP(E3292*(1/'Input Parameters'!$E$22-1/G3292))</f>
        <v>0.67586313178579183</v>
      </c>
      <c r="I3292" s="10">
        <f t="shared" ca="1" si="438"/>
        <v>0.8126225635216231</v>
      </c>
      <c r="J3292" s="29">
        <f ca="1">_xlfn.BETA.INV(I3292,'Input Parameters'!$L$24,'Input Parameters'!$M$24,'Input Parameters'!$J$24,'Input Parameters'!$K$24)</f>
        <v>0.74112104871477458</v>
      </c>
      <c r="K3292" s="156">
        <f ca="1">('Input Parameters'!$E$25/'Input Parameters'!$E$31)^$J3292</f>
        <v>4.910069345147686E-3</v>
      </c>
      <c r="L3292" s="66">
        <f ca="1">$H3292*$C3292*'Input Parameters'!$E$23*K3292</f>
        <v>1.7398588962655339</v>
      </c>
      <c r="M3292" s="23">
        <f t="shared" ca="1" si="439"/>
        <v>0.821884904497584</v>
      </c>
      <c r="N3292" s="15">
        <f ca="1">_xlfn.NORM.INV(M3292,'Input Parameters'!$E$26,'Input Parameters'!$F$26)</f>
        <v>5.3374016104503923E-2</v>
      </c>
      <c r="O3292" s="8">
        <f t="shared" ca="1" si="440"/>
        <v>0.74129136615551261</v>
      </c>
      <c r="P3292" s="29">
        <f ca="1">_xlfn.LOGNORM.INV(O3292,'Input Parameters'!$H$27,'Input Parameters'!$I$27)</f>
        <v>1.8957196746459619</v>
      </c>
      <c r="Q3292" s="10"/>
      <c r="R3292" s="15">
        <f>'Input Parameters'!$E$28</f>
        <v>12.7</v>
      </c>
      <c r="S3292" s="10">
        <f t="shared" ca="1" si="441"/>
        <v>0.69709645731729386</v>
      </c>
      <c r="T3292" s="25">
        <f ca="1">_xlfn.LOGNORM.INV(S3292,'Input Parameters'!$H$29,'Input Parameters'!$I$29)</f>
        <v>61.705474722937026</v>
      </c>
      <c r="U3292" s="10">
        <f t="shared" ca="1" si="442"/>
        <v>0.54109025151838241</v>
      </c>
      <c r="V3292" s="29">
        <f ca="1">IF('Input Parameters'!$D$30="Beta",_xlfn.BETA.INV(U3292,'Input Parameters'!$L$30,'Input Parameters'!$M$30,'Input Parameters'!$J$30,'Input Parameters'!$K$30),IF('Input Parameters'!$D$30="LogNorm",_xlfn.LOGNORM.INV(U3292,'Input Parameters'!$H$30,'Input Parameters'!$I$30)))</f>
        <v>1.040702198425659</v>
      </c>
      <c r="W3292" s="2">
        <f ca="1">N3292+(P3292-N3292)*(1-ERF((T3292-R3292)/(2*SQRT(L3292*'Input Parameters'!$E$31))))</f>
        <v>6.9240696752455241E-2</v>
      </c>
      <c r="X3292">
        <f t="shared" ca="1" si="443"/>
        <v>1</v>
      </c>
      <c r="Y3292" s="7"/>
    </row>
    <row r="3293" spans="1:25" ht="15" customHeight="1" x14ac:dyDescent="0.3">
      <c r="A3293" s="130">
        <v>3286</v>
      </c>
      <c r="B3293" s="10">
        <f t="shared" ca="1" si="435"/>
        <v>0.5782791980295513</v>
      </c>
      <c r="C3293" s="57">
        <f ca="1">_xlfn.NORM.INV(B3293,'Input Parameters'!$E$19,'Input Parameters'!$F$19)</f>
        <v>583.98817521917113</v>
      </c>
      <c r="D3293" s="10">
        <f t="shared" ca="1" si="436"/>
        <v>0.28293150262629485</v>
      </c>
      <c r="E3293" s="59">
        <f ca="1">IF(_xlfn.NORM.INV(D3293,'Input Parameters'!$E$20,'Input Parameters'!$F$20)&lt;3500,3500,IF(_xlfn.NORM.INV(D3293,'Input Parameters'!$E$20,'Input Parameters'!$F$20)&gt;5500,5500,_xlfn.NORM.INV(D3293,'Input Parameters'!$E$20,'Input Parameters'!$F$20)))</f>
        <v>4398.0915906146374</v>
      </c>
      <c r="F3293" s="10">
        <f t="shared" ca="1" si="437"/>
        <v>0.45915965014377591</v>
      </c>
      <c r="G3293" s="61">
        <f ca="1">_xlfn.NORM.INV(F3293,'Input Parameters'!$E$21,'Input Parameters'!$F$21)</f>
        <v>284.04394880571243</v>
      </c>
      <c r="H3293" s="54">
        <f ca="1">EXP(E3293*(1/'Input Parameters'!$E$22-1/G3293))</f>
        <v>0.62294915456894584</v>
      </c>
      <c r="I3293" s="10">
        <f t="shared" ca="1" si="438"/>
        <v>0.35790888722605396</v>
      </c>
      <c r="J3293" s="29">
        <f ca="1">_xlfn.BETA.INV(I3293,'Input Parameters'!$L$24,'Input Parameters'!$M$24,'Input Parameters'!$J$24,'Input Parameters'!$K$24)</f>
        <v>0.54768490212680121</v>
      </c>
      <c r="K3293" s="156">
        <f ca="1">('Input Parameters'!$E$25/'Input Parameters'!$E$31)^$J3293</f>
        <v>1.9666398007778765E-2</v>
      </c>
      <c r="L3293" s="66">
        <f ca="1">$H3293*$C3293*'Input Parameters'!$E$23*K3293</f>
        <v>7.1545360838665202</v>
      </c>
      <c r="M3293" s="23">
        <f t="shared" ca="1" si="439"/>
        <v>0.55862009130657353</v>
      </c>
      <c r="N3293" s="15">
        <f ca="1">_xlfn.NORM.INV(M3293,'Input Parameters'!$E$26,'Input Parameters'!$F$26)</f>
        <v>3.7096902992009413E-2</v>
      </c>
      <c r="O3293" s="8">
        <f t="shared" ca="1" si="440"/>
        <v>0.62396494565197158</v>
      </c>
      <c r="P3293" s="29">
        <f ca="1">_xlfn.LOGNORM.INV(O3293,'Input Parameters'!$H$27,'Input Parameters'!$I$27)</f>
        <v>1.637178533461535</v>
      </c>
      <c r="Q3293" s="10"/>
      <c r="R3293" s="15">
        <f>'Input Parameters'!$E$28</f>
        <v>12.7</v>
      </c>
      <c r="S3293" s="10">
        <f t="shared" ca="1" si="441"/>
        <v>0.48351990636112785</v>
      </c>
      <c r="T3293" s="25">
        <f ca="1">_xlfn.LOGNORM.INV(S3293,'Input Parameters'!$H$29,'Input Parameters'!$I$29)</f>
        <v>57.962299327967713</v>
      </c>
      <c r="U3293" s="10">
        <f t="shared" ca="1" si="442"/>
        <v>0.49391336194199498</v>
      </c>
      <c r="V3293" s="29">
        <f ca="1">IF('Input Parameters'!$D$30="Beta",_xlfn.BETA.INV(U3293,'Input Parameters'!$L$30,'Input Parameters'!$M$30,'Input Parameters'!$J$30,'Input Parameters'!$K$30),IF('Input Parameters'!$D$30="LogNorm",_xlfn.LOGNORM.INV(U3293,'Input Parameters'!$H$30,'Input Parameters'!$I$30)))</f>
        <v>0.99321317633504469</v>
      </c>
      <c r="W3293" s="2">
        <f ca="1">N3293+(P3293-N3293)*(1-ERF((T3293-R3293)/(2*SQRT(L3293*'Input Parameters'!$E$31))))</f>
        <v>0.40748695561996723</v>
      </c>
      <c r="X3293">
        <f t="shared" ca="1" si="443"/>
        <v>1</v>
      </c>
      <c r="Y3293" s="7"/>
    </row>
    <row r="3294" spans="1:25" ht="15" customHeight="1" x14ac:dyDescent="0.3">
      <c r="A3294" s="130">
        <v>3287</v>
      </c>
      <c r="B3294" s="10">
        <f t="shared" ca="1" si="435"/>
        <v>0.90015650243456802</v>
      </c>
      <c r="C3294" s="57">
        <f ca="1">_xlfn.NORM.INV(B3294,'Input Parameters'!$E$19,'Input Parameters'!$F$19)</f>
        <v>675.66650413013394</v>
      </c>
      <c r="D3294" s="10">
        <f t="shared" ca="1" si="436"/>
        <v>0.81491321405153461</v>
      </c>
      <c r="E3294" s="59">
        <f ca="1">IF(_xlfn.NORM.INV(D3294,'Input Parameters'!$E$20,'Input Parameters'!$F$20)&lt;3500,3500,IF(_xlfn.NORM.INV(D3294,'Input Parameters'!$E$20,'Input Parameters'!$F$20)&gt;5500,5500,_xlfn.NORM.INV(D3294,'Input Parameters'!$E$20,'Input Parameters'!$F$20)))</f>
        <v>5427.30379914278</v>
      </c>
      <c r="F3294" s="10">
        <f t="shared" ca="1" si="437"/>
        <v>0.75008694815442079</v>
      </c>
      <c r="G3294" s="61">
        <f ca="1">_xlfn.NORM.INV(F3294,'Input Parameters'!$E$21,'Input Parameters'!$F$21)</f>
        <v>290.15364024195185</v>
      </c>
      <c r="H3294" s="54">
        <f ca="1">EXP(E3294*(1/'Input Parameters'!$E$22-1/G3294))</f>
        <v>0.83384331147499224</v>
      </c>
      <c r="I3294" s="10">
        <f t="shared" ca="1" si="438"/>
        <v>0.89329023878130875</v>
      </c>
      <c r="J3294" s="29">
        <f ca="1">_xlfn.BETA.INV(I3294,'Input Parameters'!$L$24,'Input Parameters'!$M$24,'Input Parameters'!$J$24,'Input Parameters'!$K$24)</f>
        <v>0.78796311616483006</v>
      </c>
      <c r="K3294" s="156">
        <f ca="1">('Input Parameters'!$E$25/'Input Parameters'!$E$31)^$J3294</f>
        <v>3.5087654729285505E-3</v>
      </c>
      <c r="L3294" s="66">
        <f ca="1">$H3294*$C3294*'Input Parameters'!$E$23*K3294</f>
        <v>1.9768384508044758</v>
      </c>
      <c r="M3294" s="23">
        <f t="shared" ca="1" si="439"/>
        <v>0.77005468676715061</v>
      </c>
      <c r="N3294" s="15">
        <f ca="1">_xlfn.NORM.INV(M3294,'Input Parameters'!$E$26,'Input Parameters'!$F$26)</f>
        <v>4.9519566167082862E-2</v>
      </c>
      <c r="O3294" s="8">
        <f t="shared" ca="1" si="440"/>
        <v>0.8052772774230641</v>
      </c>
      <c r="P3294" s="29">
        <f ca="1">_xlfn.LOGNORM.INV(O3294,'Input Parameters'!$H$27,'Input Parameters'!$I$27)</f>
        <v>2.0833166135525802</v>
      </c>
      <c r="Q3294" s="10"/>
      <c r="R3294" s="15">
        <f>'Input Parameters'!$E$28</f>
        <v>12.7</v>
      </c>
      <c r="S3294" s="10">
        <f t="shared" ca="1" si="441"/>
        <v>0.90885676074788235</v>
      </c>
      <c r="T3294" s="25">
        <f ca="1">_xlfn.LOGNORM.INV(S3294,'Input Parameters'!$H$29,'Input Parameters'!$I$29)</f>
        <v>67.638426883591166</v>
      </c>
      <c r="U3294" s="10">
        <f t="shared" ca="1" si="442"/>
        <v>0.56859248145711927</v>
      </c>
      <c r="V3294" s="29">
        <f ca="1">IF('Input Parameters'!$D$30="Beta",_xlfn.BETA.INV(U3294,'Input Parameters'!$L$30,'Input Parameters'!$M$30,'Input Parameters'!$J$30,'Input Parameters'!$K$30),IF('Input Parameters'!$D$30="LogNorm",_xlfn.LOGNORM.INV(U3294,'Input Parameters'!$H$30,'Input Parameters'!$I$30)))</f>
        <v>1.0696660594047298</v>
      </c>
      <c r="W3294" s="2">
        <f ca="1">N3294+(P3294-N3294)*(1-ERF((T3294-R3294)/(2*SQRT(L3294*'Input Parameters'!$E$31))))</f>
        <v>6.1168877206472072E-2</v>
      </c>
      <c r="X3294">
        <f t="shared" ca="1" si="443"/>
        <v>1</v>
      </c>
      <c r="Y3294" s="7"/>
    </row>
    <row r="3295" spans="1:25" ht="15" customHeight="1" x14ac:dyDescent="0.3">
      <c r="A3295" s="130">
        <v>3288</v>
      </c>
      <c r="B3295" s="10">
        <f t="shared" ca="1" si="435"/>
        <v>0.48496597849391532</v>
      </c>
      <c r="C3295" s="57">
        <f ca="1">_xlfn.NORM.INV(B3295,'Input Parameters'!$E$19,'Input Parameters'!$F$19)</f>
        <v>564.11488848490933</v>
      </c>
      <c r="D3295" s="10">
        <f t="shared" ca="1" si="436"/>
        <v>0.4682134001674042</v>
      </c>
      <c r="E3295" s="59">
        <f ca="1">IF(_xlfn.NORM.INV(D3295,'Input Parameters'!$E$20,'Input Parameters'!$F$20)&lt;3500,3500,IF(_xlfn.NORM.INV(D3295,'Input Parameters'!$E$20,'Input Parameters'!$F$20)&gt;5500,5500,_xlfn.NORM.INV(D3295,'Input Parameters'!$E$20,'Input Parameters'!$F$20)))</f>
        <v>4744.1668224356154</v>
      </c>
      <c r="F3295" s="10">
        <f t="shared" ca="1" si="437"/>
        <v>0.73431330350826052</v>
      </c>
      <c r="G3295" s="61">
        <f ca="1">_xlfn.NORM.INV(F3295,'Input Parameters'!$E$21,'Input Parameters'!$F$21)</f>
        <v>289.76965957444452</v>
      </c>
      <c r="H3295" s="54">
        <f ca="1">EXP(E3295*(1/'Input Parameters'!$E$22-1/G3295))</f>
        <v>0.83484903488607165</v>
      </c>
      <c r="I3295" s="10">
        <f t="shared" ca="1" si="438"/>
        <v>0.48568557207386731</v>
      </c>
      <c r="J3295" s="29">
        <f ca="1">_xlfn.BETA.INV(I3295,'Input Parameters'!$L$24,'Input Parameters'!$M$24,'Input Parameters'!$J$24,'Input Parameters'!$K$24)</f>
        <v>0.60137092064172604</v>
      </c>
      <c r="K3295" s="156">
        <f ca="1">('Input Parameters'!$E$25/'Input Parameters'!$E$31)^$J3295</f>
        <v>1.3380417780474566E-2</v>
      </c>
      <c r="L3295" s="66">
        <f ca="1">$H3295*$C3295*'Input Parameters'!$E$23*K3295</f>
        <v>6.3015180595329205</v>
      </c>
      <c r="M3295" s="23">
        <f t="shared" ca="1" si="439"/>
        <v>0.74779521566935148</v>
      </c>
      <c r="N3295" s="15">
        <f ca="1">_xlfn.NORM.INV(M3295,'Input Parameters'!$E$26,'Input Parameters'!$F$26)</f>
        <v>4.8018922120043814E-2</v>
      </c>
      <c r="O3295" s="8">
        <f t="shared" ca="1" si="440"/>
        <v>0.11538048643787313</v>
      </c>
      <c r="P3295" s="29">
        <f ca="1">_xlfn.LOGNORM.INV(O3295,'Input Parameters'!$H$27,'Input Parameters'!$I$27)</f>
        <v>0.83780173941977876</v>
      </c>
      <c r="Q3295" s="10"/>
      <c r="R3295" s="15">
        <f>'Input Parameters'!$E$28</f>
        <v>12.7</v>
      </c>
      <c r="S3295" s="10">
        <f t="shared" ca="1" si="441"/>
        <v>0.7630327249797223</v>
      </c>
      <c r="T3295" s="25">
        <f ca="1">_xlfn.LOGNORM.INV(S3295,'Input Parameters'!$H$29,'Input Parameters'!$I$29)</f>
        <v>63.106894586349874</v>
      </c>
      <c r="U3295" s="10">
        <f t="shared" ca="1" si="442"/>
        <v>0.84111251583197022</v>
      </c>
      <c r="V3295" s="29">
        <f ca="1">IF('Input Parameters'!$D$30="Beta",_xlfn.BETA.INV(U3295,'Input Parameters'!$L$30,'Input Parameters'!$M$30,'Input Parameters'!$J$30,'Input Parameters'!$K$30),IF('Input Parameters'!$D$30="LogNorm",_xlfn.LOGNORM.INV(U3295,'Input Parameters'!$H$30,'Input Parameters'!$I$30)))</f>
        <v>1.4816764377043339</v>
      </c>
      <c r="W3295" s="2">
        <f ca="1">N3295+(P3295-N3295)*(1-ERF((T3295-R3295)/(2*SQRT(L3295*'Input Parameters'!$E$31))))</f>
        <v>0.17094225448181347</v>
      </c>
      <c r="X3295">
        <f t="shared" ca="1" si="443"/>
        <v>1</v>
      </c>
      <c r="Y3295" s="7"/>
    </row>
    <row r="3296" spans="1:25" ht="15" customHeight="1" x14ac:dyDescent="0.3">
      <c r="A3296" s="130">
        <v>3289</v>
      </c>
      <c r="B3296" s="10">
        <f t="shared" ca="1" si="435"/>
        <v>0.54022449609805789</v>
      </c>
      <c r="C3296" s="57">
        <f ca="1">_xlfn.NORM.INV(B3296,'Input Parameters'!$E$19,'Input Parameters'!$F$19)</f>
        <v>575.83444170701</v>
      </c>
      <c r="D3296" s="10">
        <f t="shared" ca="1" si="436"/>
        <v>0.91438877377451611</v>
      </c>
      <c r="E3296" s="59">
        <f ca="1">IF(_xlfn.NORM.INV(D3296,'Input Parameters'!$E$20,'Input Parameters'!$F$20)&lt;3500,3500,IF(_xlfn.NORM.INV(D3296,'Input Parameters'!$E$20,'Input Parameters'!$F$20)&gt;5500,5500,_xlfn.NORM.INV(D3296,'Input Parameters'!$E$20,'Input Parameters'!$F$20)))</f>
        <v>5500</v>
      </c>
      <c r="F3296" s="10">
        <f t="shared" ca="1" si="437"/>
        <v>0.35641672005350433</v>
      </c>
      <c r="G3296" s="61">
        <f ca="1">_xlfn.NORM.INV(F3296,'Input Parameters'!$E$21,'Input Parameters'!$F$21)</f>
        <v>281.95710051909441</v>
      </c>
      <c r="H3296" s="54">
        <f ca="1">EXP(E3296*(1/'Input Parameters'!$E$22-1/G3296))</f>
        <v>0.47941796410967608</v>
      </c>
      <c r="I3296" s="10">
        <f t="shared" ca="1" si="438"/>
        <v>0.44203748471483406</v>
      </c>
      <c r="J3296" s="29">
        <f ca="1">_xlfn.BETA.INV(I3296,'Input Parameters'!$L$24,'Input Parameters'!$M$24,'Input Parameters'!$J$24,'Input Parameters'!$K$24)</f>
        <v>0.58352066346954679</v>
      </c>
      <c r="K3296" s="156">
        <f ca="1">('Input Parameters'!$E$25/'Input Parameters'!$E$31)^$J3296</f>
        <v>1.5208309410380807E-2</v>
      </c>
      <c r="L3296" s="66">
        <f ca="1">$H3296*$C3296*'Input Parameters'!$E$23*K3296</f>
        <v>4.1984876512512663</v>
      </c>
      <c r="M3296" s="23">
        <f t="shared" ca="1" si="439"/>
        <v>0.97159864663016515</v>
      </c>
      <c r="N3296" s="15">
        <f ca="1">_xlfn.NORM.INV(M3296,'Input Parameters'!$E$26,'Input Parameters'!$F$26)</f>
        <v>7.4001343776981476E-2</v>
      </c>
      <c r="O3296" s="8">
        <f t="shared" ca="1" si="440"/>
        <v>0.99757579471615743</v>
      </c>
      <c r="P3296" s="29">
        <f ca="1">_xlfn.LOGNORM.INV(O3296,'Input Parameters'!$H$27,'Input Parameters'!$I$27)</f>
        <v>4.9503360305319424</v>
      </c>
      <c r="Q3296" s="10"/>
      <c r="R3296" s="15">
        <f>'Input Parameters'!$E$28</f>
        <v>12.7</v>
      </c>
      <c r="S3296" s="10">
        <f t="shared" ca="1" si="441"/>
        <v>0.62537071746395068</v>
      </c>
      <c r="T3296" s="25">
        <f ca="1">_xlfn.LOGNORM.INV(S3296,'Input Parameters'!$H$29,'Input Parameters'!$I$29)</f>
        <v>60.359389028964657</v>
      </c>
      <c r="U3296" s="10">
        <f t="shared" ca="1" si="442"/>
        <v>0.85293799507474943</v>
      </c>
      <c r="V3296" s="29">
        <f ca="1">IF('Input Parameters'!$D$30="Beta",_xlfn.BETA.INV(U3296,'Input Parameters'!$L$30,'Input Parameters'!$M$30,'Input Parameters'!$J$30,'Input Parameters'!$K$30),IF('Input Parameters'!$D$30="LogNorm",_xlfn.LOGNORM.INV(U3296,'Input Parameters'!$H$30,'Input Parameters'!$I$30)))</f>
        <v>1.5112267935649173</v>
      </c>
      <c r="W3296" s="2">
        <f ca="1">N3296+(P3296-N3296)*(1-ERF((T3296-R3296)/(2*SQRT(L3296*'Input Parameters'!$E$31))))</f>
        <v>0.56178806086029298</v>
      </c>
      <c r="X3296">
        <f t="shared" ca="1" si="443"/>
        <v>1</v>
      </c>
      <c r="Y3296" s="7"/>
    </row>
    <row r="3297" spans="1:25" ht="15" customHeight="1" x14ac:dyDescent="0.3">
      <c r="A3297" s="130">
        <v>3290</v>
      </c>
      <c r="B3297" s="10">
        <f t="shared" ca="1" si="435"/>
        <v>0.19756700061221422</v>
      </c>
      <c r="C3297" s="57">
        <f ca="1">_xlfn.NORM.INV(B3297,'Input Parameters'!$E$19,'Input Parameters'!$F$19)</f>
        <v>495.44595337836972</v>
      </c>
      <c r="D3297" s="10">
        <f t="shared" ca="1" si="436"/>
        <v>0.27351235618229519</v>
      </c>
      <c r="E3297" s="59">
        <f ca="1">IF(_xlfn.NORM.INV(D3297,'Input Parameters'!$E$20,'Input Parameters'!$F$20)&lt;3500,3500,IF(_xlfn.NORM.INV(D3297,'Input Parameters'!$E$20,'Input Parameters'!$F$20)&gt;5500,5500,_xlfn.NORM.INV(D3297,'Input Parameters'!$E$20,'Input Parameters'!$F$20)))</f>
        <v>4378.4428531384638</v>
      </c>
      <c r="F3297" s="10">
        <f t="shared" ca="1" si="437"/>
        <v>0.2124942860567024</v>
      </c>
      <c r="G3297" s="61">
        <f ca="1">_xlfn.NORM.INV(F3297,'Input Parameters'!$E$21,'Input Parameters'!$F$21)</f>
        <v>278.57931923088063</v>
      </c>
      <c r="H3297" s="54">
        <f ca="1">EXP(E3297*(1/'Input Parameters'!$E$22-1/G3297))</f>
        <v>0.461371821625151</v>
      </c>
      <c r="I3297" s="10">
        <f t="shared" ca="1" si="438"/>
        <v>0.16210440703022644</v>
      </c>
      <c r="J3297" s="29">
        <f ca="1">_xlfn.BETA.INV(I3297,'Input Parameters'!$L$24,'Input Parameters'!$M$24,'Input Parameters'!$J$24,'Input Parameters'!$K$24)</f>
        <v>0.44498219619357909</v>
      </c>
      <c r="K3297" s="156">
        <f ca="1">('Input Parameters'!$E$25/'Input Parameters'!$E$31)^$J3297</f>
        <v>4.1085458748904173E-2</v>
      </c>
      <c r="L3297" s="66">
        <f ca="1">$H3297*$C3297*'Input Parameters'!$E$23*K3297</f>
        <v>9.3915114543062455</v>
      </c>
      <c r="M3297" s="23">
        <f t="shared" ca="1" si="439"/>
        <v>0.9497114085798315</v>
      </c>
      <c r="N3297" s="15">
        <f ca="1">_xlfn.NORM.INV(M3297,'Input Parameters'!$E$26,'Input Parameters'!$F$26)</f>
        <v>6.8483299259777627E-2</v>
      </c>
      <c r="O3297" s="8">
        <f t="shared" ca="1" si="440"/>
        <v>0.28247363580319707</v>
      </c>
      <c r="P3297" s="29">
        <f ca="1">_xlfn.LOGNORM.INV(O3297,'Input Parameters'!$H$27,'Input Parameters'!$I$27)</f>
        <v>1.1036253368381312</v>
      </c>
      <c r="Q3297" s="10"/>
      <c r="R3297" s="15">
        <f>'Input Parameters'!$E$28</f>
        <v>12.7</v>
      </c>
      <c r="S3297" s="10">
        <f t="shared" ca="1" si="441"/>
        <v>6.2988412242701575E-3</v>
      </c>
      <c r="T3297" s="25">
        <f ca="1">_xlfn.LOGNORM.INV(S3297,'Input Parameters'!$H$29,'Input Parameters'!$I$29)</f>
        <v>44.005583973389292</v>
      </c>
      <c r="U3297" s="10">
        <f t="shared" ca="1" si="442"/>
        <v>0.43874804701712145</v>
      </c>
      <c r="V3297" s="29">
        <f ca="1">IF('Input Parameters'!$D$30="Beta",_xlfn.BETA.INV(U3297,'Input Parameters'!$L$30,'Input Parameters'!$M$30,'Input Parameters'!$J$30,'Input Parameters'!$K$30),IF('Input Parameters'!$D$30="LogNorm",_xlfn.LOGNORM.INV(U3297,'Input Parameters'!$H$30,'Input Parameters'!$I$30)))</f>
        <v>0.94027838887989768</v>
      </c>
      <c r="W3297" s="2">
        <f ca="1">N3297+(P3297-N3297)*(1-ERF((T3297-R3297)/(2*SQRT(L3297*'Input Parameters'!$E$31))))</f>
        <v>0.55509127722080509</v>
      </c>
      <c r="X3297">
        <f t="shared" ca="1" si="443"/>
        <v>1</v>
      </c>
      <c r="Y3297" s="7"/>
    </row>
    <row r="3298" spans="1:25" ht="15" customHeight="1" x14ac:dyDescent="0.3">
      <c r="A3298" s="130">
        <v>3291</v>
      </c>
      <c r="B3298" s="10">
        <f t="shared" ca="1" si="435"/>
        <v>0.82073575272747634</v>
      </c>
      <c r="C3298" s="57">
        <f ca="1">_xlfn.NORM.INV(B3298,'Input Parameters'!$E$19,'Input Parameters'!$F$19)</f>
        <v>644.88558736510345</v>
      </c>
      <c r="D3298" s="10">
        <f t="shared" ca="1" si="436"/>
        <v>3.1890591371777854E-2</v>
      </c>
      <c r="E3298" s="59">
        <f ca="1">IF(_xlfn.NORM.INV(D3298,'Input Parameters'!$E$20,'Input Parameters'!$F$20)&lt;3500,3500,IF(_xlfn.NORM.INV(D3298,'Input Parameters'!$E$20,'Input Parameters'!$F$20)&gt;5500,5500,_xlfn.NORM.INV(D3298,'Input Parameters'!$E$20,'Input Parameters'!$F$20)))</f>
        <v>3502.4055549370523</v>
      </c>
      <c r="F3298" s="10">
        <f t="shared" ca="1" si="437"/>
        <v>0.69422454421995183</v>
      </c>
      <c r="G3298" s="61">
        <f ca="1">_xlfn.NORM.INV(F3298,'Input Parameters'!$E$21,'Input Parameters'!$F$21)</f>
        <v>288.84178651212324</v>
      </c>
      <c r="H3298" s="54">
        <f ca="1">EXP(E3298*(1/'Input Parameters'!$E$22-1/G3298))</f>
        <v>0.84190675502934764</v>
      </c>
      <c r="I3298" s="10">
        <f t="shared" ca="1" si="438"/>
        <v>0.93574307625390774</v>
      </c>
      <c r="J3298" s="29">
        <f ca="1">_xlfn.BETA.INV(I3298,'Input Parameters'!$L$24,'Input Parameters'!$M$24,'Input Parameters'!$J$24,'Input Parameters'!$K$24)</f>
        <v>0.82075629845673825</v>
      </c>
      <c r="K3298" s="156">
        <f ca="1">('Input Parameters'!$E$25/'Input Parameters'!$E$31)^$J3298</f>
        <v>2.7732524476349958E-3</v>
      </c>
      <c r="L3298" s="66">
        <f ca="1">$H3298*$C3298*'Input Parameters'!$E$23*K3298</f>
        <v>1.5056917471426261</v>
      </c>
      <c r="M3298" s="23">
        <f t="shared" ca="1" si="439"/>
        <v>0.25769650088188134</v>
      </c>
      <c r="N3298" s="15">
        <f ca="1">_xlfn.NORM.INV(M3298,'Input Parameters'!$E$26,'Input Parameters'!$F$26)</f>
        <v>2.03402707414004E-2</v>
      </c>
      <c r="O3298" s="8">
        <f t="shared" ca="1" si="440"/>
        <v>0.52457766794940697</v>
      </c>
      <c r="P3298" s="29">
        <f ca="1">_xlfn.LOGNORM.INV(O3298,'Input Parameters'!$H$27,'Input Parameters'!$I$27)</f>
        <v>1.4629936845216787</v>
      </c>
      <c r="Q3298" s="10"/>
      <c r="R3298" s="15">
        <f>'Input Parameters'!$E$28</f>
        <v>12.7</v>
      </c>
      <c r="S3298" s="10">
        <f t="shared" ca="1" si="441"/>
        <v>0.89198633628213819</v>
      </c>
      <c r="T3298" s="25">
        <f ca="1">_xlfn.LOGNORM.INV(S3298,'Input Parameters'!$H$29,'Input Parameters'!$I$29)</f>
        <v>66.908909483267436</v>
      </c>
      <c r="U3298" s="10">
        <f t="shared" ca="1" si="442"/>
        <v>9.1805163548798308E-2</v>
      </c>
      <c r="V3298" s="29">
        <f ca="1">IF('Input Parameters'!$D$30="Beta",_xlfn.BETA.INV(U3298,'Input Parameters'!$L$30,'Input Parameters'!$M$30,'Input Parameters'!$J$30,'Input Parameters'!$K$30),IF('Input Parameters'!$D$30="LogNorm",_xlfn.LOGNORM.INV(U3298,'Input Parameters'!$H$30,'Input Parameters'!$I$30)))</f>
        <v>0.59145905754011308</v>
      </c>
      <c r="W3298" s="2">
        <f ca="1">N3298+(P3298-N3298)*(1-ERF((T3298-R3298)/(2*SQRT(L3298*'Input Parameters'!$E$31))))</f>
        <v>2.2915587227513957E-2</v>
      </c>
      <c r="X3298">
        <f t="shared" ca="1" si="443"/>
        <v>1</v>
      </c>
      <c r="Y3298" s="7"/>
    </row>
    <row r="3299" spans="1:25" ht="15" customHeight="1" x14ac:dyDescent="0.3">
      <c r="A3299" s="130">
        <v>3292</v>
      </c>
      <c r="B3299" s="10">
        <f t="shared" ca="1" si="435"/>
        <v>0.64786716006024281</v>
      </c>
      <c r="C3299" s="57">
        <f ca="1">_xlfn.NORM.INV(B3299,'Input Parameters'!$E$19,'Input Parameters'!$F$19)</f>
        <v>599.37354591226813</v>
      </c>
      <c r="D3299" s="10">
        <f t="shared" ca="1" si="436"/>
        <v>0.769812786407159</v>
      </c>
      <c r="E3299" s="59">
        <f ca="1">IF(_xlfn.NORM.INV(D3299,'Input Parameters'!$E$20,'Input Parameters'!$F$20)&lt;3500,3500,IF(_xlfn.NORM.INV(D3299,'Input Parameters'!$E$20,'Input Parameters'!$F$20)&gt;5500,5500,_xlfn.NORM.INV(D3299,'Input Parameters'!$E$20,'Input Parameters'!$F$20)))</f>
        <v>5316.7613091331705</v>
      </c>
      <c r="F3299" s="10">
        <f t="shared" ca="1" si="437"/>
        <v>0.16292982833357428</v>
      </c>
      <c r="G3299" s="61">
        <f ca="1">_xlfn.NORM.INV(F3299,'Input Parameters'!$E$21,'Input Parameters'!$F$21)</f>
        <v>277.12764694988351</v>
      </c>
      <c r="H3299" s="54">
        <f ca="1">EXP(E3299*(1/'Input Parameters'!$E$22-1/G3299))</f>
        <v>0.35370212201952222</v>
      </c>
      <c r="I3299" s="10">
        <f t="shared" ca="1" si="438"/>
        <v>0.15626081179590712</v>
      </c>
      <c r="J3299" s="29">
        <f ca="1">_xlfn.BETA.INV(I3299,'Input Parameters'!$L$24,'Input Parameters'!$M$24,'Input Parameters'!$J$24,'Input Parameters'!$K$24)</f>
        <v>0.44104479198252355</v>
      </c>
      <c r="K3299" s="156">
        <f ca="1">('Input Parameters'!$E$25/'Input Parameters'!$E$31)^$J3299</f>
        <v>4.2262468140936399E-2</v>
      </c>
      <c r="L3299" s="66">
        <f ca="1">$H3299*$C3299*'Input Parameters'!$E$23*K3299</f>
        <v>8.959630358848969</v>
      </c>
      <c r="M3299" s="23">
        <f t="shared" ca="1" si="439"/>
        <v>0.82388801545371038</v>
      </c>
      <c r="N3299" s="15">
        <f ca="1">_xlfn.NORM.INV(M3299,'Input Parameters'!$E$26,'Input Parameters'!$F$26)</f>
        <v>5.3535967678329119E-2</v>
      </c>
      <c r="O3299" s="8">
        <f t="shared" ca="1" si="440"/>
        <v>0.42777404454338064</v>
      </c>
      <c r="P3299" s="29">
        <f ca="1">_xlfn.LOGNORM.INV(O3299,'Input Parameters'!$H$27,'Input Parameters'!$I$27)</f>
        <v>1.3134714271132972</v>
      </c>
      <c r="Q3299" s="10"/>
      <c r="R3299" s="15">
        <f>'Input Parameters'!$E$28</f>
        <v>12.7</v>
      </c>
      <c r="S3299" s="10">
        <f t="shared" ca="1" si="441"/>
        <v>2.8877356059885728E-2</v>
      </c>
      <c r="T3299" s="25">
        <f ca="1">_xlfn.LOGNORM.INV(S3299,'Input Parameters'!$H$29,'Input Parameters'!$I$29)</f>
        <v>47.05830584217545</v>
      </c>
      <c r="U3299" s="10">
        <f t="shared" ca="1" si="442"/>
        <v>0.30031956916671898</v>
      </c>
      <c r="V3299" s="29">
        <f ca="1">IF('Input Parameters'!$D$30="Beta",_xlfn.BETA.INV(U3299,'Input Parameters'!$L$30,'Input Parameters'!$M$30,'Input Parameters'!$J$30,'Input Parameters'!$K$30),IF('Input Parameters'!$D$30="LogNorm",_xlfn.LOGNORM.INV(U3299,'Input Parameters'!$H$30,'Input Parameters'!$I$30)))</f>
        <v>0.81283598197357843</v>
      </c>
      <c r="W3299" s="2">
        <f ca="1">N3299+(P3299-N3299)*(1-ERF((T3299-R3299)/(2*SQRT(L3299*'Input Parameters'!$E$31))))</f>
        <v>0.57891567000829347</v>
      </c>
      <c r="X3299">
        <f t="shared" ca="1" si="443"/>
        <v>1</v>
      </c>
      <c r="Y3299" s="7"/>
    </row>
    <row r="3300" spans="1:25" ht="15" customHeight="1" x14ac:dyDescent="0.3">
      <c r="A3300" s="130">
        <v>3293</v>
      </c>
      <c r="B3300" s="10">
        <f t="shared" ca="1" si="435"/>
        <v>0.83617628941633992</v>
      </c>
      <c r="C3300" s="57">
        <f ca="1">_xlfn.NORM.INV(B3300,'Input Parameters'!$E$19,'Input Parameters'!$F$19)</f>
        <v>650.0139670951479</v>
      </c>
      <c r="D3300" s="10">
        <f t="shared" ca="1" si="436"/>
        <v>0.29558485793654798</v>
      </c>
      <c r="E3300" s="59">
        <f ca="1">IF(_xlfn.NORM.INV(D3300,'Input Parameters'!$E$20,'Input Parameters'!$F$20)&lt;3500,3500,IF(_xlfn.NORM.INV(D3300,'Input Parameters'!$E$20,'Input Parameters'!$F$20)&gt;5500,5500,_xlfn.NORM.INV(D3300,'Input Parameters'!$E$20,'Input Parameters'!$F$20)))</f>
        <v>4424.0007872105298</v>
      </c>
      <c r="F3300" s="10">
        <f t="shared" ca="1" si="437"/>
        <v>0.73703313502656187</v>
      </c>
      <c r="G3300" s="61">
        <f ca="1">_xlfn.NORM.INV(F3300,'Input Parameters'!$E$21,'Input Parameters'!$F$21)</f>
        <v>289.83501168578243</v>
      </c>
      <c r="H3300" s="54">
        <f ca="1">EXP(E3300*(1/'Input Parameters'!$E$22-1/G3300))</f>
        <v>0.84799518030987531</v>
      </c>
      <c r="I3300" s="10">
        <f t="shared" ca="1" si="438"/>
        <v>0.81884805825478912</v>
      </c>
      <c r="J3300" s="29">
        <f ca="1">_xlfn.BETA.INV(I3300,'Input Parameters'!$L$24,'Input Parameters'!$M$24,'Input Parameters'!$J$24,'Input Parameters'!$K$24)</f>
        <v>0.74433587714193572</v>
      </c>
      <c r="K3300" s="156">
        <f ca="1">('Input Parameters'!$E$25/'Input Parameters'!$E$31)^$J3300</f>
        <v>4.7981303892575249E-3</v>
      </c>
      <c r="L3300" s="66">
        <f ca="1">$H3300*$C3300*'Input Parameters'!$E$23*K3300</f>
        <v>2.6447712681799165</v>
      </c>
      <c r="M3300" s="23">
        <f t="shared" ca="1" si="439"/>
        <v>0.99499776457893307</v>
      </c>
      <c r="N3300" s="15">
        <f ca="1">_xlfn.NORM.INV(M3300,'Input Parameters'!$E$26,'Input Parameters'!$F$26)</f>
        <v>8.8089169500920966E-2</v>
      </c>
      <c r="O3300" s="8">
        <f t="shared" ca="1" si="440"/>
        <v>0.75690819917352126</v>
      </c>
      <c r="P3300" s="29">
        <f ca="1">_xlfn.LOGNORM.INV(O3300,'Input Parameters'!$H$27,'Input Parameters'!$I$27)</f>
        <v>1.9373153578089048</v>
      </c>
      <c r="Q3300" s="10"/>
      <c r="R3300" s="15">
        <f>'Input Parameters'!$E$28</f>
        <v>12.7</v>
      </c>
      <c r="S3300" s="10">
        <f t="shared" ca="1" si="441"/>
        <v>0.54743377101945845</v>
      </c>
      <c r="T3300" s="25">
        <f ca="1">_xlfn.LOGNORM.INV(S3300,'Input Parameters'!$H$29,'Input Parameters'!$I$29)</f>
        <v>59.016249588812514</v>
      </c>
      <c r="U3300" s="10">
        <f t="shared" ca="1" si="442"/>
        <v>0.17439833643301084</v>
      </c>
      <c r="V3300" s="29">
        <f ca="1">IF('Input Parameters'!$D$30="Beta",_xlfn.BETA.INV(U3300,'Input Parameters'!$L$30,'Input Parameters'!$M$30,'Input Parameters'!$J$30,'Input Parameters'!$K$30),IF('Input Parameters'!$D$30="LogNorm",_xlfn.LOGNORM.INV(U3300,'Input Parameters'!$H$30,'Input Parameters'!$I$30)))</f>
        <v>0.6905506869701169</v>
      </c>
      <c r="W3300" s="2">
        <f ca="1">N3300+(P3300-N3300)*(1-ERF((T3300-R3300)/(2*SQRT(L3300*'Input Parameters'!$E$31))))</f>
        <v>0.16950439155007846</v>
      </c>
      <c r="X3300">
        <f t="shared" ca="1" si="443"/>
        <v>1</v>
      </c>
      <c r="Y3300" s="7"/>
    </row>
    <row r="3301" spans="1:25" ht="15" customHeight="1" x14ac:dyDescent="0.3">
      <c r="A3301" s="130">
        <v>3294</v>
      </c>
      <c r="B3301" s="10">
        <f t="shared" ca="1" si="435"/>
        <v>0.37883386248889783</v>
      </c>
      <c r="C3301" s="57">
        <f ca="1">_xlfn.NORM.INV(B3301,'Input Parameters'!$E$19,'Input Parameters'!$F$19)</f>
        <v>541.22795424720744</v>
      </c>
      <c r="D3301" s="10">
        <f t="shared" ca="1" si="436"/>
        <v>0.6975659292084857</v>
      </c>
      <c r="E3301" s="59">
        <f ca="1">IF(_xlfn.NORM.INV(D3301,'Input Parameters'!$E$20,'Input Parameters'!$F$20)&lt;3500,3500,IF(_xlfn.NORM.INV(D3301,'Input Parameters'!$E$20,'Input Parameters'!$F$20)&gt;5500,5500,_xlfn.NORM.INV(D3301,'Input Parameters'!$E$20,'Input Parameters'!$F$20)))</f>
        <v>5162.1888443446815</v>
      </c>
      <c r="F3301" s="10">
        <f t="shared" ca="1" si="437"/>
        <v>0.68291337993161028</v>
      </c>
      <c r="G3301" s="61">
        <f ca="1">_xlfn.NORM.INV(F3301,'Input Parameters'!$E$21,'Input Parameters'!$F$21)</f>
        <v>288.59026931606832</v>
      </c>
      <c r="H3301" s="54">
        <f ca="1">EXP(E3301*(1/'Input Parameters'!$E$22-1/G3301))</f>
        <v>0.76398021541434591</v>
      </c>
      <c r="I3301" s="10">
        <f t="shared" ca="1" si="438"/>
        <v>0.93150241071777484</v>
      </c>
      <c r="J3301" s="29">
        <f ca="1">_xlfn.BETA.INV(I3301,'Input Parameters'!$L$24,'Input Parameters'!$M$24,'Input Parameters'!$J$24,'Input Parameters'!$K$24)</f>
        <v>0.81700744148532456</v>
      </c>
      <c r="K3301" s="156">
        <f ca="1">('Input Parameters'!$E$25/'Input Parameters'!$E$31)^$J3301</f>
        <v>2.8488443038738368E-3</v>
      </c>
      <c r="L3301" s="66">
        <f ca="1">$H3301*$C3301*'Input Parameters'!$E$23*K3301</f>
        <v>1.1779613640179227</v>
      </c>
      <c r="M3301" s="23">
        <f t="shared" ca="1" si="439"/>
        <v>0.37182450436278369</v>
      </c>
      <c r="N3301" s="15">
        <f ca="1">_xlfn.NORM.INV(M3301,'Input Parameters'!$E$26,'Input Parameters'!$F$26)</f>
        <v>2.7132475891095499E-2</v>
      </c>
      <c r="O3301" s="8">
        <f t="shared" ca="1" si="440"/>
        <v>0.11323352720326763</v>
      </c>
      <c r="P3301" s="29">
        <f ca="1">_xlfn.LOGNORM.INV(O3301,'Input Parameters'!$H$27,'Input Parameters'!$I$27)</f>
        <v>0.83369431244658876</v>
      </c>
      <c r="Q3301" s="10"/>
      <c r="R3301" s="15">
        <f>'Input Parameters'!$E$28</f>
        <v>12.7</v>
      </c>
      <c r="S3301" s="10">
        <f t="shared" ca="1" si="441"/>
        <v>0.7101060483602889</v>
      </c>
      <c r="T3301" s="25">
        <f ca="1">_xlfn.LOGNORM.INV(S3301,'Input Parameters'!$H$29,'Input Parameters'!$I$29)</f>
        <v>61.96669979860819</v>
      </c>
      <c r="U3301" s="10">
        <f t="shared" ca="1" si="442"/>
        <v>0.71199804004758105</v>
      </c>
      <c r="V3301" s="29">
        <f ca="1">IF('Input Parameters'!$D$30="Beta",_xlfn.BETA.INV(U3301,'Input Parameters'!$L$30,'Input Parameters'!$M$30,'Input Parameters'!$J$30,'Input Parameters'!$K$30),IF('Input Parameters'!$D$30="LogNorm",_xlfn.LOGNORM.INV(U3301,'Input Parameters'!$H$30,'Input Parameters'!$I$30)))</f>
        <v>1.2457493105853921</v>
      </c>
      <c r="W3301" s="2">
        <f ca="1">N3301+(P3301-N3301)*(1-ERF((T3301-R3301)/(2*SQRT(L3301*'Input Parameters'!$E$31))))</f>
        <v>2.8203949011437881E-2</v>
      </c>
      <c r="X3301">
        <f t="shared" ca="1" si="443"/>
        <v>1</v>
      </c>
      <c r="Y3301" s="7"/>
    </row>
    <row r="3302" spans="1:25" ht="15" customHeight="1" x14ac:dyDescent="0.3">
      <c r="A3302" s="130">
        <v>3295</v>
      </c>
      <c r="B3302" s="10">
        <f t="shared" ca="1" si="435"/>
        <v>0.38436551593475987</v>
      </c>
      <c r="C3302" s="57">
        <f ca="1">_xlfn.NORM.INV(B3302,'Input Parameters'!$E$19,'Input Parameters'!$F$19)</f>
        <v>542.45402846961042</v>
      </c>
      <c r="D3302" s="10">
        <f t="shared" ca="1" si="436"/>
        <v>0.87485278555388868</v>
      </c>
      <c r="E3302" s="59">
        <f ca="1">IF(_xlfn.NORM.INV(D3302,'Input Parameters'!$E$20,'Input Parameters'!$F$20)&lt;3500,3500,IF(_xlfn.NORM.INV(D3302,'Input Parameters'!$E$20,'Input Parameters'!$F$20)&gt;5500,5500,_xlfn.NORM.INV(D3302,'Input Parameters'!$E$20,'Input Parameters'!$F$20)))</f>
        <v>5500</v>
      </c>
      <c r="F3302" s="10">
        <f t="shared" ca="1" si="437"/>
        <v>0.44127786707822259</v>
      </c>
      <c r="G3302" s="61">
        <f ca="1">_xlfn.NORM.INV(F3302,'Input Parameters'!$E$21,'Input Parameters'!$F$21)</f>
        <v>283.68884099824731</v>
      </c>
      <c r="H3302" s="54">
        <f ca="1">EXP(E3302*(1/'Input Parameters'!$E$22-1/G3302))</f>
        <v>0.54004241831969835</v>
      </c>
      <c r="I3302" s="10">
        <f t="shared" ca="1" si="438"/>
        <v>0.34159285264430006</v>
      </c>
      <c r="J3302" s="29">
        <f ca="1">_xlfn.BETA.INV(I3302,'Input Parameters'!$L$24,'Input Parameters'!$M$24,'Input Parameters'!$J$24,'Input Parameters'!$K$24)</f>
        <v>0.54040544241872246</v>
      </c>
      <c r="K3302" s="156">
        <f ca="1">('Input Parameters'!$E$25/'Input Parameters'!$E$31)^$J3302</f>
        <v>2.0720655358483168E-2</v>
      </c>
      <c r="L3302" s="66">
        <f ca="1">$H3302*$C3302*'Input Parameters'!$E$23*K3302</f>
        <v>6.0700783867788575</v>
      </c>
      <c r="M3302" s="23">
        <f t="shared" ca="1" si="439"/>
        <v>1.0579564885652926E-2</v>
      </c>
      <c r="N3302" s="15">
        <f ca="1">_xlfn.NORM.INV(M3302,'Input Parameters'!$E$26,'Input Parameters'!$F$26)</f>
        <v>-1.4407791515598047E-2</v>
      </c>
      <c r="O3302" s="8">
        <f t="shared" ca="1" si="440"/>
        <v>0.40035019640473835</v>
      </c>
      <c r="P3302" s="29">
        <f ca="1">_xlfn.LOGNORM.INV(O3302,'Input Parameters'!$H$27,'Input Parameters'!$I$27)</f>
        <v>1.2731948052998088</v>
      </c>
      <c r="Q3302" s="10"/>
      <c r="R3302" s="15">
        <f>'Input Parameters'!$E$28</f>
        <v>12.7</v>
      </c>
      <c r="S3302" s="10">
        <f t="shared" ca="1" si="441"/>
        <v>0.50378684501733872</v>
      </c>
      <c r="T3302" s="25">
        <f ca="1">_xlfn.LOGNORM.INV(S3302,'Input Parameters'!$H$29,'Input Parameters'!$I$29)</f>
        <v>58.29391961781328</v>
      </c>
      <c r="U3302" s="10">
        <f t="shared" ca="1" si="442"/>
        <v>0.12777691088601173</v>
      </c>
      <c r="V3302" s="29">
        <f ca="1">IF('Input Parameters'!$D$30="Beta",_xlfn.BETA.INV(U3302,'Input Parameters'!$L$30,'Input Parameters'!$M$30,'Input Parameters'!$J$30,'Input Parameters'!$K$30),IF('Input Parameters'!$D$30="LogNorm",_xlfn.LOGNORM.INV(U3302,'Input Parameters'!$H$30,'Input Parameters'!$I$30)))</f>
        <v>0.63817061935326591</v>
      </c>
      <c r="W3302" s="2">
        <f ca="1">N3302+(P3302-N3302)*(1-ERF((T3302-R3302)/(2*SQRT(L3302*'Input Parameters'!$E$31))))</f>
        <v>0.23111519788326224</v>
      </c>
      <c r="X3302">
        <f t="shared" ca="1" si="443"/>
        <v>1</v>
      </c>
      <c r="Y3302" s="7"/>
    </row>
    <row r="3303" spans="1:25" ht="15" customHeight="1" x14ac:dyDescent="0.3">
      <c r="A3303" s="130">
        <v>3296</v>
      </c>
      <c r="B3303" s="10">
        <f t="shared" ca="1" si="435"/>
        <v>0.2268648799240347</v>
      </c>
      <c r="C3303" s="57">
        <f ca="1">_xlfn.NORM.INV(B3303,'Input Parameters'!$E$19,'Input Parameters'!$F$19)</f>
        <v>503.99163118971296</v>
      </c>
      <c r="D3303" s="10">
        <f t="shared" ca="1" si="436"/>
        <v>0.47780372980625818</v>
      </c>
      <c r="E3303" s="59">
        <f ca="1">IF(_xlfn.NORM.INV(D3303,'Input Parameters'!$E$20,'Input Parameters'!$F$20)&lt;3500,3500,IF(_xlfn.NORM.INV(D3303,'Input Parameters'!$E$20,'Input Parameters'!$F$20)&gt;5500,5500,_xlfn.NORM.INV(D3303,'Input Parameters'!$E$20,'Input Parameters'!$F$20)))</f>
        <v>4761.0334257325512</v>
      </c>
      <c r="F3303" s="10">
        <f t="shared" ca="1" si="437"/>
        <v>0.94505576764508759</v>
      </c>
      <c r="G3303" s="61">
        <f ca="1">_xlfn.NORM.INV(F3303,'Input Parameters'!$E$21,'Input Parameters'!$F$21)</f>
        <v>297.41574002835239</v>
      </c>
      <c r="H3303" s="54">
        <f ca="1">EXP(E3303*(1/'Input Parameters'!$E$22-1/G3303))</f>
        <v>1.272843331942906</v>
      </c>
      <c r="I3303" s="10">
        <f t="shared" ca="1" si="438"/>
        <v>0.59434302053313304</v>
      </c>
      <c r="J3303" s="29">
        <f ca="1">_xlfn.BETA.INV(I3303,'Input Parameters'!$L$24,'Input Parameters'!$M$24,'Input Parameters'!$J$24,'Input Parameters'!$K$24)</f>
        <v>0.6451103929425116</v>
      </c>
      <c r="K3303" s="156">
        <f ca="1">('Input Parameters'!$E$25/'Input Parameters'!$E$31)^$J3303</f>
        <v>9.7769256741660811E-3</v>
      </c>
      <c r="L3303" s="66">
        <f ca="1">$H3303*$C3303*'Input Parameters'!$E$23*K3303</f>
        <v>6.2719211586220496</v>
      </c>
      <c r="M3303" s="23">
        <f t="shared" ca="1" si="439"/>
        <v>6.4098951224771272E-2</v>
      </c>
      <c r="N3303" s="15">
        <f ca="1">_xlfn.NORM.INV(M3303,'Input Parameters'!$E$26,'Input Parameters'!$F$26)</f>
        <v>2.0538161392557458E-3</v>
      </c>
      <c r="O3303" s="8">
        <f t="shared" ca="1" si="440"/>
        <v>0.88586434372344514</v>
      </c>
      <c r="P3303" s="29">
        <f ca="1">_xlfn.LOGNORM.INV(O3303,'Input Parameters'!$H$27,'Input Parameters'!$I$27)</f>
        <v>2.4259887084027083</v>
      </c>
      <c r="Q3303" s="10"/>
      <c r="R3303" s="15">
        <f>'Input Parameters'!$E$28</f>
        <v>12.7</v>
      </c>
      <c r="S3303" s="10">
        <f t="shared" ca="1" si="441"/>
        <v>9.6778261871125704E-2</v>
      </c>
      <c r="T3303" s="25">
        <f ca="1">_xlfn.LOGNORM.INV(S3303,'Input Parameters'!$H$29,'Input Parameters'!$I$29)</f>
        <v>50.323002294396893</v>
      </c>
      <c r="U3303" s="10">
        <f t="shared" ca="1" si="442"/>
        <v>0.98946592068797878</v>
      </c>
      <c r="V3303" s="29">
        <f ca="1">IF('Input Parameters'!$D$30="Beta",_xlfn.BETA.INV(U3303,'Input Parameters'!$L$30,'Input Parameters'!$M$30,'Input Parameters'!$J$30,'Input Parameters'!$K$30),IF('Input Parameters'!$D$30="LogNorm",_xlfn.LOGNORM.INV(U3303,'Input Parameters'!$H$30,'Input Parameters'!$I$30)))</f>
        <v>2.4815117335187229</v>
      </c>
      <c r="W3303" s="2">
        <f ca="1">N3303+(P3303-N3303)*(1-ERF((T3303-R3303)/(2*SQRT(L3303*'Input Parameters'!$E$31))))</f>
        <v>0.700412567078043</v>
      </c>
      <c r="X3303">
        <f t="shared" ca="1" si="443"/>
        <v>1</v>
      </c>
      <c r="Y3303" s="7"/>
    </row>
    <row r="3304" spans="1:25" ht="15" customHeight="1" x14ac:dyDescent="0.3">
      <c r="A3304" s="130">
        <v>3297</v>
      </c>
      <c r="B3304" s="10">
        <f t="shared" ca="1" si="435"/>
        <v>1.043390440953651E-2</v>
      </c>
      <c r="C3304" s="57">
        <f ca="1">_xlfn.NORM.INV(B3304,'Input Parameters'!$E$19,'Input Parameters'!$F$19)</f>
        <v>372.07393404906736</v>
      </c>
      <c r="D3304" s="10">
        <f t="shared" ca="1" si="436"/>
        <v>0.50377796227948035</v>
      </c>
      <c r="E3304" s="59">
        <f ca="1">IF(_xlfn.NORM.INV(D3304,'Input Parameters'!$E$20,'Input Parameters'!$F$20)&lt;3500,3500,IF(_xlfn.NORM.INV(D3304,'Input Parameters'!$E$20,'Input Parameters'!$F$20)&gt;5500,5500,_xlfn.NORM.INV(D3304,'Input Parameters'!$E$20,'Input Parameters'!$F$20)))</f>
        <v>4806.629062033061</v>
      </c>
      <c r="F3304" s="10">
        <f t="shared" ca="1" si="437"/>
        <v>0.63283130073178095</v>
      </c>
      <c r="G3304" s="61">
        <f ca="1">_xlfn.NORM.INV(F3304,'Input Parameters'!$E$21,'Input Parameters'!$F$21)</f>
        <v>287.51738159359456</v>
      </c>
      <c r="H3304" s="54">
        <f ca="1">EXP(E3304*(1/'Input Parameters'!$E$22-1/G3304))</f>
        <v>0.73138028978280023</v>
      </c>
      <c r="I3304" s="10">
        <f t="shared" ca="1" si="438"/>
        <v>0.84715753175608355</v>
      </c>
      <c r="J3304" s="29">
        <f ca="1">_xlfn.BETA.INV(I3304,'Input Parameters'!$L$24,'Input Parameters'!$M$24,'Input Parameters'!$J$24,'Input Parameters'!$K$24)</f>
        <v>0.75964102835295966</v>
      </c>
      <c r="K3304" s="156">
        <f ca="1">('Input Parameters'!$E$25/'Input Parameters'!$E$31)^$J3304</f>
        <v>4.2992221334061595E-3</v>
      </c>
      <c r="L3304" s="66">
        <f ca="1">$H3304*$C3304*'Input Parameters'!$E$23*K3304</f>
        <v>1.1699367504094069</v>
      </c>
      <c r="M3304" s="23">
        <f t="shared" ca="1" si="439"/>
        <v>0.7772973934420333</v>
      </c>
      <c r="N3304" s="15">
        <f ca="1">_xlfn.NORM.INV(M3304,'Input Parameters'!$E$26,'Input Parameters'!$F$26)</f>
        <v>5.0025048830320634E-2</v>
      </c>
      <c r="O3304" s="8">
        <f t="shared" ca="1" si="440"/>
        <v>0.82574147068577042</v>
      </c>
      <c r="P3304" s="29">
        <f ca="1">_xlfn.LOGNORM.INV(O3304,'Input Parameters'!$H$27,'Input Parameters'!$I$27)</f>
        <v>2.1553620343605244</v>
      </c>
      <c r="Q3304" s="10"/>
      <c r="R3304" s="15">
        <f>'Input Parameters'!$E$28</f>
        <v>12.7</v>
      </c>
      <c r="S3304" s="10">
        <f t="shared" ca="1" si="441"/>
        <v>0.57546294878112891</v>
      </c>
      <c r="T3304" s="25">
        <f ca="1">_xlfn.LOGNORM.INV(S3304,'Input Parameters'!$H$29,'Input Parameters'!$I$29)</f>
        <v>59.489370376617984</v>
      </c>
      <c r="U3304" s="10">
        <f t="shared" ca="1" si="442"/>
        <v>0.75555860722488899</v>
      </c>
      <c r="V3304" s="29">
        <f ca="1">IF('Input Parameters'!$D$30="Beta",_xlfn.BETA.INV(U3304,'Input Parameters'!$L$30,'Input Parameters'!$M$30,'Input Parameters'!$J$30,'Input Parameters'!$K$30),IF('Input Parameters'!$D$30="LogNorm",_xlfn.LOGNORM.INV(U3304,'Input Parameters'!$H$30,'Input Parameters'!$I$30)))</f>
        <v>1.3127553460855015</v>
      </c>
      <c r="W3304" s="2">
        <f ca="1">N3304+(P3304-N3304)*(1-ERF((T3304-R3304)/(2*SQRT(L3304*'Input Parameters'!$E$31))))</f>
        <v>5.4703651185147716E-2</v>
      </c>
      <c r="X3304">
        <f t="shared" ca="1" si="443"/>
        <v>1</v>
      </c>
      <c r="Y3304" s="7"/>
    </row>
    <row r="3305" spans="1:25" ht="15" customHeight="1" x14ac:dyDescent="0.3">
      <c r="A3305" s="130">
        <v>3298</v>
      </c>
      <c r="B3305" s="10">
        <f t="shared" ca="1" si="435"/>
        <v>0.14446034432271571</v>
      </c>
      <c r="C3305" s="57">
        <f ca="1">_xlfn.NORM.INV(B3305,'Input Parameters'!$E$19,'Input Parameters'!$F$19)</f>
        <v>477.68840018201064</v>
      </c>
      <c r="D3305" s="10">
        <f t="shared" ca="1" si="436"/>
        <v>0.78913546948271784</v>
      </c>
      <c r="E3305" s="59">
        <f ca="1">IF(_xlfn.NORM.INV(D3305,'Input Parameters'!$E$20,'Input Parameters'!$F$20)&lt;3500,3500,IF(_xlfn.NORM.INV(D3305,'Input Parameters'!$E$20,'Input Parameters'!$F$20)&gt;5500,5500,_xlfn.NORM.INV(D3305,'Input Parameters'!$E$20,'Input Parameters'!$F$20)))</f>
        <v>5362.3975835896426</v>
      </c>
      <c r="F3305" s="10">
        <f t="shared" ca="1" si="437"/>
        <v>0.23574048971760075</v>
      </c>
      <c r="G3305" s="61">
        <f ca="1">_xlfn.NORM.INV(F3305,'Input Parameters'!$E$21,'Input Parameters'!$F$21)</f>
        <v>279.1902380798814</v>
      </c>
      <c r="H3305" s="54">
        <f ca="1">EXP(E3305*(1/'Input Parameters'!$E$22-1/G3305))</f>
        <v>0.40443332748054012</v>
      </c>
      <c r="I3305" s="10">
        <f t="shared" ca="1" si="438"/>
        <v>0.55553759128733027</v>
      </c>
      <c r="J3305" s="29">
        <f ca="1">_xlfn.BETA.INV(I3305,'Input Parameters'!$L$24,'Input Parameters'!$M$24,'Input Parameters'!$J$24,'Input Parameters'!$K$24)</f>
        <v>0.62949430017705188</v>
      </c>
      <c r="K3305" s="156">
        <f ca="1">('Input Parameters'!$E$25/'Input Parameters'!$E$31)^$J3305</f>
        <v>1.0935866294176987E-2</v>
      </c>
      <c r="L3305" s="66">
        <f ca="1">$H3305*$C3305*'Input Parameters'!$E$23*K3305</f>
        <v>2.1127340109976607</v>
      </c>
      <c r="M3305" s="23">
        <f t="shared" ca="1" si="439"/>
        <v>0.71151130036202337</v>
      </c>
      <c r="N3305" s="15">
        <f ca="1">_xlfn.NORM.INV(M3305,'Input Parameters'!$E$26,'Input Parameters'!$F$26)</f>
        <v>4.5713909575019772E-2</v>
      </c>
      <c r="O3305" s="8">
        <f t="shared" ca="1" si="440"/>
        <v>0.82913163008372315</v>
      </c>
      <c r="P3305" s="29">
        <f ca="1">_xlfn.LOGNORM.INV(O3305,'Input Parameters'!$H$27,'Input Parameters'!$I$27)</f>
        <v>2.1680526431931608</v>
      </c>
      <c r="Q3305" s="10"/>
      <c r="R3305" s="15">
        <f>'Input Parameters'!$E$28</f>
        <v>12.7</v>
      </c>
      <c r="S3305" s="10">
        <f t="shared" ca="1" si="441"/>
        <v>0.28263088491386923</v>
      </c>
      <c r="T3305" s="25">
        <f ca="1">_xlfn.LOGNORM.INV(S3305,'Input Parameters'!$H$29,'Input Parameters'!$I$29)</f>
        <v>54.591054760351739</v>
      </c>
      <c r="U3305" s="10">
        <f t="shared" ca="1" si="442"/>
        <v>0.29449891546785834</v>
      </c>
      <c r="V3305" s="29">
        <f ca="1">IF('Input Parameters'!$D$30="Beta",_xlfn.BETA.INV(U3305,'Input Parameters'!$L$30,'Input Parameters'!$M$30,'Input Parameters'!$J$30,'Input Parameters'!$K$30),IF('Input Parameters'!$D$30="LogNorm",_xlfn.LOGNORM.INV(U3305,'Input Parameters'!$H$30,'Input Parameters'!$I$30)))</f>
        <v>0.80746642674240521</v>
      </c>
      <c r="W3305" s="2">
        <f ca="1">N3305+(P3305-N3305)*(1-ERF((T3305-R3305)/(2*SQRT(L3305*'Input Parameters'!$E$31))))</f>
        <v>0.13391715599424436</v>
      </c>
      <c r="X3305">
        <f t="shared" ca="1" si="443"/>
        <v>1</v>
      </c>
      <c r="Y3305" s="7"/>
    </row>
    <row r="3306" spans="1:25" ht="15" customHeight="1" x14ac:dyDescent="0.3">
      <c r="A3306" s="130">
        <v>3299</v>
      </c>
      <c r="B3306" s="10">
        <f t="shared" ca="1" si="435"/>
        <v>0.13128760684328489</v>
      </c>
      <c r="C3306" s="57">
        <f ca="1">_xlfn.NORM.INV(B3306,'Input Parameters'!$E$19,'Input Parameters'!$F$19)</f>
        <v>472.63252189684488</v>
      </c>
      <c r="D3306" s="10">
        <f t="shared" ca="1" si="436"/>
        <v>0.98354817270452333</v>
      </c>
      <c r="E3306" s="59">
        <f ca="1">IF(_xlfn.NORM.INV(D3306,'Input Parameters'!$E$20,'Input Parameters'!$F$20)&lt;3500,3500,IF(_xlfn.NORM.INV(D3306,'Input Parameters'!$E$20,'Input Parameters'!$F$20)&gt;5500,5500,_xlfn.NORM.INV(D3306,'Input Parameters'!$E$20,'Input Parameters'!$F$20)))</f>
        <v>5500</v>
      </c>
      <c r="F3306" s="10">
        <f t="shared" ca="1" si="437"/>
        <v>2.1398406278798188E-2</v>
      </c>
      <c r="G3306" s="61">
        <f ca="1">_xlfn.NORM.INV(F3306,'Input Parameters'!$E$21,'Input Parameters'!$F$21)</f>
        <v>268.92809579859392</v>
      </c>
      <c r="H3306" s="54">
        <f ca="1">EXP(E3306*(1/'Input Parameters'!$E$22-1/G3306))</f>
        <v>0.18633067944830675</v>
      </c>
      <c r="I3306" s="10">
        <f t="shared" ca="1" si="438"/>
        <v>0.91557456381637337</v>
      </c>
      <c r="J3306" s="29">
        <f ca="1">_xlfn.BETA.INV(I3306,'Input Parameters'!$L$24,'Input Parameters'!$M$24,'Input Parameters'!$J$24,'Input Parameters'!$K$24)</f>
        <v>0.80401189941622819</v>
      </c>
      <c r="K3306" s="156">
        <f ca="1">('Input Parameters'!$E$25/'Input Parameters'!$E$31)^$J3306</f>
        <v>3.1271984689062657E-3</v>
      </c>
      <c r="L3306" s="66">
        <f ca="1">$H3306*$C3306*'Input Parameters'!$E$23*K3306</f>
        <v>0.27539966939846655</v>
      </c>
      <c r="M3306" s="23">
        <f t="shared" ca="1" si="439"/>
        <v>0.60193187877508647</v>
      </c>
      <c r="N3306" s="15">
        <f ca="1">_xlfn.NORM.INV(M3306,'Input Parameters'!$E$26,'Input Parameters'!$F$26)</f>
        <v>3.9425365204652105E-2</v>
      </c>
      <c r="O3306" s="8">
        <f t="shared" ca="1" si="440"/>
        <v>7.5804914960285963E-2</v>
      </c>
      <c r="P3306" s="29">
        <f ca="1">_xlfn.LOGNORM.INV(O3306,'Input Parameters'!$H$27,'Input Parameters'!$I$27)</f>
        <v>0.75491722616365442</v>
      </c>
      <c r="Q3306" s="10"/>
      <c r="R3306" s="15">
        <f>'Input Parameters'!$E$28</f>
        <v>12.7</v>
      </c>
      <c r="S3306" s="10">
        <f t="shared" ca="1" si="441"/>
        <v>0.17506986289020043</v>
      </c>
      <c r="T3306" s="25">
        <f ca="1">_xlfn.LOGNORM.INV(S3306,'Input Parameters'!$H$29,'Input Parameters'!$I$29)</f>
        <v>52.432839683344028</v>
      </c>
      <c r="U3306" s="10">
        <f t="shared" ca="1" si="442"/>
        <v>0.3842424674968612</v>
      </c>
      <c r="V3306" s="29">
        <f ca="1">IF('Input Parameters'!$D$30="Beta",_xlfn.BETA.INV(U3306,'Input Parameters'!$L$30,'Input Parameters'!$M$30,'Input Parameters'!$J$30,'Input Parameters'!$K$30),IF('Input Parameters'!$D$30="LogNorm",_xlfn.LOGNORM.INV(U3306,'Input Parameters'!$H$30,'Input Parameters'!$I$30)))</f>
        <v>0.88969931161674287</v>
      </c>
      <c r="W3306" s="2">
        <f ca="1">N3306+(P3306-N3306)*(1-ERF((T3306-R3306)/(2*SQRT(L3306*'Input Parameters'!$E$31))))</f>
        <v>3.9425426865980592E-2</v>
      </c>
      <c r="X3306">
        <f t="shared" ca="1" si="443"/>
        <v>1</v>
      </c>
      <c r="Y3306" s="7"/>
    </row>
    <row r="3307" spans="1:25" ht="15" customHeight="1" x14ac:dyDescent="0.3">
      <c r="A3307" s="130">
        <v>3300</v>
      </c>
      <c r="B3307" s="10">
        <f t="shared" ca="1" si="435"/>
        <v>0.13127470575940636</v>
      </c>
      <c r="C3307" s="57">
        <f ca="1">_xlfn.NORM.INV(B3307,'Input Parameters'!$E$19,'Input Parameters'!$F$19)</f>
        <v>472.6274034844655</v>
      </c>
      <c r="D3307" s="10">
        <f t="shared" ca="1" si="436"/>
        <v>0.2455157472898355</v>
      </c>
      <c r="E3307" s="59">
        <f ca="1">IF(_xlfn.NORM.INV(D3307,'Input Parameters'!$E$20,'Input Parameters'!$F$20)&lt;3500,3500,IF(_xlfn.NORM.INV(D3307,'Input Parameters'!$E$20,'Input Parameters'!$F$20)&gt;5500,5500,_xlfn.NORM.INV(D3307,'Input Parameters'!$E$20,'Input Parameters'!$F$20)))</f>
        <v>4317.9315953911128</v>
      </c>
      <c r="F3307" s="10">
        <f t="shared" ca="1" si="437"/>
        <v>0.63304165248437771</v>
      </c>
      <c r="G3307" s="61">
        <f ca="1">_xlfn.NORM.INV(F3307,'Input Parameters'!$E$21,'Input Parameters'!$F$21)</f>
        <v>287.52177203142577</v>
      </c>
      <c r="H3307" s="54">
        <f ca="1">EXP(E3307*(1/'Input Parameters'!$E$22-1/G3307))</f>
        <v>0.75518892692949124</v>
      </c>
      <c r="I3307" s="10">
        <f t="shared" ca="1" si="438"/>
        <v>1.3809083408204748E-2</v>
      </c>
      <c r="J3307" s="29">
        <f ca="1">_xlfn.BETA.INV(I3307,'Input Parameters'!$L$24,'Input Parameters'!$M$24,'Input Parameters'!$J$24,'Input Parameters'!$K$24)</f>
        <v>0.26114577487724361</v>
      </c>
      <c r="K3307" s="156">
        <f ca="1">('Input Parameters'!$E$25/'Input Parameters'!$E$31)^$J3307</f>
        <v>0.1536094894903105</v>
      </c>
      <c r="L3307" s="66">
        <f ca="1">$H3307*$C3307*'Input Parameters'!$E$23*K3307</f>
        <v>54.826757002441639</v>
      </c>
      <c r="M3307" s="23">
        <f t="shared" ca="1" si="439"/>
        <v>0.75493123838909793</v>
      </c>
      <c r="N3307" s="15">
        <f ca="1">_xlfn.NORM.INV(M3307,'Input Parameters'!$E$26,'Input Parameters'!$F$26)</f>
        <v>4.8491892277114708E-2</v>
      </c>
      <c r="O3307" s="8">
        <f t="shared" ca="1" si="440"/>
        <v>0.71550438488921964</v>
      </c>
      <c r="P3307" s="29">
        <f ca="1">_xlfn.LOGNORM.INV(O3307,'Input Parameters'!$H$27,'Input Parameters'!$I$27)</f>
        <v>1.8315848882649524</v>
      </c>
      <c r="Q3307" s="10"/>
      <c r="R3307" s="15">
        <f>'Input Parameters'!$E$28</f>
        <v>12.7</v>
      </c>
      <c r="S3307" s="10">
        <f t="shared" ca="1" si="441"/>
        <v>0.45225727129026605</v>
      </c>
      <c r="T3307" s="25">
        <f ca="1">_xlfn.LOGNORM.INV(S3307,'Input Parameters'!$H$29,'Input Parameters'!$I$29)</f>
        <v>57.452798534530395</v>
      </c>
      <c r="U3307" s="10">
        <f t="shared" ca="1" si="442"/>
        <v>0.47680908573694247</v>
      </c>
      <c r="V3307" s="29">
        <f ca="1">IF('Input Parameters'!$D$30="Beta",_xlfn.BETA.INV(U3307,'Input Parameters'!$L$30,'Input Parameters'!$M$30,'Input Parameters'!$J$30,'Input Parameters'!$K$30),IF('Input Parameters'!$D$30="LogNorm",_xlfn.LOGNORM.INV(U3307,'Input Parameters'!$H$30,'Input Parameters'!$I$30)))</f>
        <v>0.97654948623646065</v>
      </c>
      <c r="W3307" s="2">
        <f ca="1">N3307+(P3307-N3307)*(1-ERF((T3307-R3307)/(2*SQRT(L3307*'Input Parameters'!$E$31))))</f>
        <v>1.2415707409616585</v>
      </c>
      <c r="X3307">
        <f t="shared" ca="1" si="443"/>
        <v>0</v>
      </c>
      <c r="Y3307" s="7"/>
    </row>
    <row r="3308" spans="1:25" ht="15" customHeight="1" x14ac:dyDescent="0.3">
      <c r="A3308" s="130">
        <v>3301</v>
      </c>
      <c r="B3308" s="10">
        <f t="shared" ca="1" si="435"/>
        <v>0.60603372017975043</v>
      </c>
      <c r="C3308" s="57">
        <f ca="1">_xlfn.NORM.INV(B3308,'Input Parameters'!$E$19,'Input Parameters'!$F$19)</f>
        <v>590.03018408856099</v>
      </c>
      <c r="D3308" s="10">
        <f t="shared" ca="1" si="436"/>
        <v>0.50593126676740585</v>
      </c>
      <c r="E3308" s="59">
        <f ca="1">IF(_xlfn.NORM.INV(D3308,'Input Parameters'!$E$20,'Input Parameters'!$F$20)&lt;3500,3500,IF(_xlfn.NORM.INV(D3308,'Input Parameters'!$E$20,'Input Parameters'!$F$20)&gt;5500,5500,_xlfn.NORM.INV(D3308,'Input Parameters'!$E$20,'Input Parameters'!$F$20)))</f>
        <v>4810.4076201242087</v>
      </c>
      <c r="F3308" s="10">
        <f t="shared" ca="1" si="437"/>
        <v>0.41619261746476488</v>
      </c>
      <c r="G3308" s="61">
        <f ca="1">_xlfn.NORM.INV(F3308,'Input Parameters'!$E$21,'Input Parameters'!$F$21)</f>
        <v>283.18648274519853</v>
      </c>
      <c r="H3308" s="54">
        <f ca="1">EXP(E3308*(1/'Input Parameters'!$E$22-1/G3308))</f>
        <v>0.56612524243710194</v>
      </c>
      <c r="I3308" s="10">
        <f t="shared" ca="1" si="438"/>
        <v>2.2459804445966625E-2</v>
      </c>
      <c r="J3308" s="29">
        <f ca="1">_xlfn.BETA.INV(I3308,'Input Parameters'!$L$24,'Input Parameters'!$M$24,'Input Parameters'!$J$24,'Input Parameters'!$K$24)</f>
        <v>0.28817658709225419</v>
      </c>
      <c r="K3308" s="156">
        <f ca="1">('Input Parameters'!$E$25/'Input Parameters'!$E$31)^$J3308</f>
        <v>0.12653345983693509</v>
      </c>
      <c r="L3308" s="66">
        <f ca="1">$H3308*$C3308*'Input Parameters'!$E$23*K3308</f>
        <v>42.266095720217514</v>
      </c>
      <c r="M3308" s="23">
        <f t="shared" ca="1" si="439"/>
        <v>0.9851999117273782</v>
      </c>
      <c r="N3308" s="15">
        <f ca="1">_xlfn.NORM.INV(M3308,'Input Parameters'!$E$26,'Input Parameters'!$F$26)</f>
        <v>7.9683393819998741E-2</v>
      </c>
      <c r="O3308" s="8">
        <f t="shared" ca="1" si="440"/>
        <v>0.22514091991486318</v>
      </c>
      <c r="P3308" s="29">
        <f ca="1">_xlfn.LOGNORM.INV(O3308,'Input Parameters'!$H$27,'Input Parameters'!$I$27)</f>
        <v>1.0194016686556195</v>
      </c>
      <c r="Q3308" s="10"/>
      <c r="R3308" s="15">
        <f>'Input Parameters'!$E$28</f>
        <v>12.7</v>
      </c>
      <c r="S3308" s="10">
        <f t="shared" ca="1" si="441"/>
        <v>0.28416055747715374</v>
      </c>
      <c r="T3308" s="25">
        <f ca="1">_xlfn.LOGNORM.INV(S3308,'Input Parameters'!$H$29,'Input Parameters'!$I$29)</f>
        <v>54.618752144429486</v>
      </c>
      <c r="U3308" s="10">
        <f t="shared" ca="1" si="442"/>
        <v>0.48889499443539752</v>
      </c>
      <c r="V3308" s="29">
        <f ca="1">IF('Input Parameters'!$D$30="Beta",_xlfn.BETA.INV(U3308,'Input Parameters'!$L$30,'Input Parameters'!$M$30,'Input Parameters'!$J$30,'Input Parameters'!$K$30),IF('Input Parameters'!$D$30="LogNorm",_xlfn.LOGNORM.INV(U3308,'Input Parameters'!$H$30,'Input Parameters'!$I$30)))</f>
        <v>0.9882973257664478</v>
      </c>
      <c r="W3308" s="2">
        <f ca="1">N3308+(P3308-N3308)*(1-ERF((T3308-R3308)/(2*SQRT(L3308*'Input Parameters'!$E$31))))</f>
        <v>0.68903523839705694</v>
      </c>
      <c r="X3308">
        <f t="shared" ca="1" si="443"/>
        <v>1</v>
      </c>
      <c r="Y3308" s="7"/>
    </row>
    <row r="3309" spans="1:25" ht="15" customHeight="1" x14ac:dyDescent="0.3">
      <c r="A3309" s="130">
        <v>3302</v>
      </c>
      <c r="B3309" s="10">
        <f t="shared" ca="1" si="435"/>
        <v>0.49982439529359302</v>
      </c>
      <c r="C3309" s="57">
        <f ca="1">_xlfn.NORM.INV(B3309,'Input Parameters'!$E$19,'Input Parameters'!$F$19)</f>
        <v>567.26280515026974</v>
      </c>
      <c r="D3309" s="10">
        <f t="shared" ca="1" si="436"/>
        <v>0.88044951690787265</v>
      </c>
      <c r="E3309" s="59">
        <f ca="1">IF(_xlfn.NORM.INV(D3309,'Input Parameters'!$E$20,'Input Parameters'!$F$20)&lt;3500,3500,IF(_xlfn.NORM.INV(D3309,'Input Parameters'!$E$20,'Input Parameters'!$F$20)&gt;5500,5500,_xlfn.NORM.INV(D3309,'Input Parameters'!$E$20,'Input Parameters'!$F$20)))</f>
        <v>5500</v>
      </c>
      <c r="F3309" s="10">
        <f t="shared" ca="1" si="437"/>
        <v>0.33204433937941003</v>
      </c>
      <c r="G3309" s="61">
        <f ca="1">_xlfn.NORM.INV(F3309,'Input Parameters'!$E$21,'Input Parameters'!$F$21)</f>
        <v>281.43659766529714</v>
      </c>
      <c r="H3309" s="54">
        <f ca="1">EXP(E3309*(1/'Input Parameters'!$E$22-1/G3309))</f>
        <v>0.46243059284832128</v>
      </c>
      <c r="I3309" s="10">
        <f t="shared" ca="1" si="438"/>
        <v>0.79922448399526025</v>
      </c>
      <c r="J3309" s="29">
        <f ca="1">_xlfn.BETA.INV(I3309,'Input Parameters'!$L$24,'Input Parameters'!$M$24,'Input Parameters'!$J$24,'Input Parameters'!$K$24)</f>
        <v>0.73435734871019276</v>
      </c>
      <c r="K3309" s="156">
        <f ca="1">('Input Parameters'!$E$25/'Input Parameters'!$E$31)^$J3309</f>
        <v>5.1541787310099216E-3</v>
      </c>
      <c r="L3309" s="66">
        <f ca="1">$H3309*$C3309*'Input Parameters'!$E$23*K3309</f>
        <v>1.3520424910868032</v>
      </c>
      <c r="M3309" s="23">
        <f t="shared" ca="1" si="439"/>
        <v>0.39957546773045016</v>
      </c>
      <c r="N3309" s="15">
        <f ca="1">_xlfn.NORM.INV(M3309,'Input Parameters'!$E$26,'Input Parameters'!$F$26)</f>
        <v>2.8656631779003065E-2</v>
      </c>
      <c r="O3309" s="8">
        <f t="shared" ca="1" si="440"/>
        <v>0.20486853644883207</v>
      </c>
      <c r="P3309" s="29">
        <f ca="1">_xlfn.LOGNORM.INV(O3309,'Input Parameters'!$H$27,'Input Parameters'!$I$27)</f>
        <v>0.98857337788336652</v>
      </c>
      <c r="Q3309" s="10"/>
      <c r="R3309" s="15">
        <f>'Input Parameters'!$E$28</f>
        <v>12.7</v>
      </c>
      <c r="S3309" s="10">
        <f t="shared" ca="1" si="441"/>
        <v>0.20602580746027954</v>
      </c>
      <c r="T3309" s="25">
        <f ca="1">_xlfn.LOGNORM.INV(S3309,'Input Parameters'!$H$29,'Input Parameters'!$I$29)</f>
        <v>53.108425803954304</v>
      </c>
      <c r="U3309" s="10">
        <f t="shared" ca="1" si="442"/>
        <v>0.27258875495088675</v>
      </c>
      <c r="V3309" s="29">
        <f ca="1">IF('Input Parameters'!$D$30="Beta",_xlfn.BETA.INV(U3309,'Input Parameters'!$L$30,'Input Parameters'!$M$30,'Input Parameters'!$J$30,'Input Parameters'!$K$30),IF('Input Parameters'!$D$30="LogNorm",_xlfn.LOGNORM.INV(U3309,'Input Parameters'!$H$30,'Input Parameters'!$I$30)))</f>
        <v>0.78712104438630781</v>
      </c>
      <c r="W3309" s="2">
        <f ca="1">N3309+(P3309-N3309)*(1-ERF((T3309-R3309)/(2*SQRT(L3309*'Input Parameters'!$E$31))))</f>
        <v>4.209333825033458E-2</v>
      </c>
      <c r="X3309">
        <f t="shared" ca="1" si="443"/>
        <v>1</v>
      </c>
      <c r="Y3309" s="7"/>
    </row>
    <row r="3310" spans="1:25" ht="15" customHeight="1" x14ac:dyDescent="0.3">
      <c r="A3310" s="130">
        <v>3303</v>
      </c>
      <c r="B3310" s="10">
        <f t="shared" ca="1" si="435"/>
        <v>0.81728657493537671</v>
      </c>
      <c r="C3310" s="57">
        <f ca="1">_xlfn.NORM.INV(B3310,'Input Parameters'!$E$19,'Input Parameters'!$F$19)</f>
        <v>643.77864693429774</v>
      </c>
      <c r="D3310" s="10">
        <f t="shared" ca="1" si="436"/>
        <v>6.0477131131760231E-2</v>
      </c>
      <c r="E3310" s="59">
        <f ca="1">IF(_xlfn.NORM.INV(D3310,'Input Parameters'!$E$20,'Input Parameters'!$F$20)&lt;3500,3500,IF(_xlfn.NORM.INV(D3310,'Input Parameters'!$E$20,'Input Parameters'!$F$20)&gt;5500,5500,_xlfn.NORM.INV(D3310,'Input Parameters'!$E$20,'Input Parameters'!$F$20)))</f>
        <v>3714.4535536994972</v>
      </c>
      <c r="F3310" s="10">
        <f t="shared" ca="1" si="437"/>
        <v>0.91128839081506585</v>
      </c>
      <c r="G3310" s="61">
        <f ca="1">_xlfn.NORM.INV(F3310,'Input Parameters'!$E$21,'Input Parameters'!$F$21)</f>
        <v>295.45102972436229</v>
      </c>
      <c r="H3310" s="54">
        <f ca="1">EXP(E3310*(1/'Input Parameters'!$E$22-1/G3310))</f>
        <v>1.1108990458593384</v>
      </c>
      <c r="I3310" s="10">
        <f t="shared" ca="1" si="438"/>
        <v>7.631969944121253E-2</v>
      </c>
      <c r="J3310" s="29">
        <f ca="1">_xlfn.BETA.INV(I3310,'Input Parameters'!$L$24,'Input Parameters'!$M$24,'Input Parameters'!$J$24,'Input Parameters'!$K$24)</f>
        <v>0.37375746828396778</v>
      </c>
      <c r="K3310" s="156">
        <f ca="1">('Input Parameters'!$E$25/'Input Parameters'!$E$31)^$J3310</f>
        <v>6.8483185099334057E-2</v>
      </c>
      <c r="L3310" s="66">
        <f ca="1">$H3310*$C3310*'Input Parameters'!$E$23*K3310</f>
        <v>48.977330732362113</v>
      </c>
      <c r="M3310" s="23">
        <f t="shared" ca="1" si="439"/>
        <v>0.54231848312154141</v>
      </c>
      <c r="N3310" s="15">
        <f ca="1">_xlfn.NORM.INV(M3310,'Input Parameters'!$E$26,'Input Parameters'!$F$26)</f>
        <v>3.6231804978248072E-2</v>
      </c>
      <c r="O3310" s="8">
        <f t="shared" ca="1" si="440"/>
        <v>0.76718722253606875</v>
      </c>
      <c r="P3310" s="29">
        <f ca="1">_xlfn.LOGNORM.INV(O3310,'Input Parameters'!$H$27,'Input Parameters'!$I$27)</f>
        <v>1.9660010522470091</v>
      </c>
      <c r="Q3310" s="10"/>
      <c r="R3310" s="15">
        <f>'Input Parameters'!$E$28</f>
        <v>12.7</v>
      </c>
      <c r="S3310" s="10">
        <f t="shared" ca="1" si="441"/>
        <v>0.89568121542503565</v>
      </c>
      <c r="T3310" s="25">
        <f ca="1">_xlfn.LOGNORM.INV(S3310,'Input Parameters'!$H$29,'Input Parameters'!$I$29)</f>
        <v>67.060521709776992</v>
      </c>
      <c r="U3310" s="10">
        <f t="shared" ca="1" si="442"/>
        <v>0.16038626308478965</v>
      </c>
      <c r="V3310" s="29">
        <f ca="1">IF('Input Parameters'!$D$30="Beta",_xlfn.BETA.INV(U3310,'Input Parameters'!$L$30,'Input Parameters'!$M$30,'Input Parameters'!$J$30,'Input Parameters'!$K$30),IF('Input Parameters'!$D$30="LogNorm",_xlfn.LOGNORM.INV(U3310,'Input Parameters'!$H$30,'Input Parameters'!$I$30)))</f>
        <v>0.67548262053419272</v>
      </c>
      <c r="W3310" s="2">
        <f ca="1">N3310+(P3310-N3310)*(1-ERF((T3310-R3310)/(2*SQRT(L3310*'Input Parameters'!$E$31))))</f>
        <v>1.1609650638524238</v>
      </c>
      <c r="X3310">
        <f t="shared" ca="1" si="443"/>
        <v>0</v>
      </c>
      <c r="Y3310" s="7"/>
    </row>
    <row r="3311" spans="1:25" ht="15" customHeight="1" x14ac:dyDescent="0.3">
      <c r="A3311" s="130">
        <v>3304</v>
      </c>
      <c r="B3311" s="10">
        <f t="shared" ca="1" si="435"/>
        <v>0.13438930588508213</v>
      </c>
      <c r="C3311" s="57">
        <f ca="1">_xlfn.NORM.INV(B3311,'Input Parameters'!$E$19,'Input Parameters'!$F$19)</f>
        <v>473.85316914404899</v>
      </c>
      <c r="D3311" s="10">
        <f t="shared" ca="1" si="436"/>
        <v>0.27471776891654665</v>
      </c>
      <c r="E3311" s="59">
        <f ca="1">IF(_xlfn.NORM.INV(D3311,'Input Parameters'!$E$20,'Input Parameters'!$F$20)&lt;3500,3500,IF(_xlfn.NORM.INV(D3311,'Input Parameters'!$E$20,'Input Parameters'!$F$20)&gt;5500,5500,_xlfn.NORM.INV(D3311,'Input Parameters'!$E$20,'Input Parameters'!$F$20)))</f>
        <v>4380.9756780651078</v>
      </c>
      <c r="F3311" s="10">
        <f t="shared" ca="1" si="437"/>
        <v>0.28722760278537018</v>
      </c>
      <c r="G3311" s="61">
        <f ca="1">_xlfn.NORM.INV(F3311,'Input Parameters'!$E$21,'Input Parameters'!$F$21)</f>
        <v>280.43659241502058</v>
      </c>
      <c r="H3311" s="54">
        <f ca="1">EXP(E3311*(1/'Input Parameters'!$E$22-1/G3311))</f>
        <v>0.51178658058811588</v>
      </c>
      <c r="I3311" s="10">
        <f t="shared" ca="1" si="438"/>
        <v>0.60714599485592591</v>
      </c>
      <c r="J3311" s="29">
        <f ca="1">_xlfn.BETA.INV(I3311,'Input Parameters'!$L$24,'Input Parameters'!$M$24,'Input Parameters'!$J$24,'Input Parameters'!$K$24)</f>
        <v>0.65029046165678128</v>
      </c>
      <c r="K3311" s="156">
        <f ca="1">('Input Parameters'!$E$25/'Input Parameters'!$E$31)^$J3311</f>
        <v>9.4202875748321275E-3</v>
      </c>
      <c r="L3311" s="66">
        <f ca="1">$H3311*$C3311*'Input Parameters'!$E$23*K3311</f>
        <v>2.2845298896106887</v>
      </c>
      <c r="M3311" s="23">
        <f t="shared" ca="1" si="439"/>
        <v>0.90959290366911993</v>
      </c>
      <c r="N3311" s="15">
        <f ca="1">_xlfn.NORM.INV(M3311,'Input Parameters'!$E$26,'Input Parameters'!$F$26)</f>
        <v>6.2103299122936301E-2</v>
      </c>
      <c r="O3311" s="8">
        <f t="shared" ca="1" si="440"/>
        <v>0.18630967268028387</v>
      </c>
      <c r="P3311" s="29">
        <f ca="1">_xlfn.LOGNORM.INV(O3311,'Input Parameters'!$H$27,'Input Parameters'!$I$27)</f>
        <v>0.95960664266512918</v>
      </c>
      <c r="Q3311" s="10"/>
      <c r="R3311" s="15">
        <f>'Input Parameters'!$E$28</f>
        <v>12.7</v>
      </c>
      <c r="S3311" s="10">
        <f t="shared" ca="1" si="441"/>
        <v>0.98576816765063002</v>
      </c>
      <c r="T3311" s="25">
        <f ca="1">_xlfn.LOGNORM.INV(S3311,'Input Parameters'!$H$29,'Input Parameters'!$I$29)</f>
        <v>74.470592980517125</v>
      </c>
      <c r="U3311" s="10">
        <f t="shared" ca="1" si="442"/>
        <v>0.71893576520665403</v>
      </c>
      <c r="V3311" s="29">
        <f ca="1">IF('Input Parameters'!$D$30="Beta",_xlfn.BETA.INV(U3311,'Input Parameters'!$L$30,'Input Parameters'!$M$30,'Input Parameters'!$J$30,'Input Parameters'!$K$30),IF('Input Parameters'!$D$30="LogNorm",_xlfn.LOGNORM.INV(U3311,'Input Parameters'!$H$30,'Input Parameters'!$I$30)))</f>
        <v>1.2558369410223476</v>
      </c>
      <c r="W3311" s="2">
        <f ca="1">N3311+(P3311-N3311)*(1-ERF((T3311-R3311)/(2*SQRT(L3311*'Input Parameters'!$E$31))))</f>
        <v>6.5563016494430776E-2</v>
      </c>
      <c r="X3311">
        <f t="shared" ca="1" si="443"/>
        <v>1</v>
      </c>
      <c r="Y3311" s="7"/>
    </row>
    <row r="3312" spans="1:25" ht="15" customHeight="1" x14ac:dyDescent="0.3">
      <c r="A3312" s="130">
        <v>3305</v>
      </c>
      <c r="B3312" s="10">
        <f t="shared" ca="1" si="435"/>
        <v>0.71865104445724015</v>
      </c>
      <c r="C3312" s="57">
        <f ca="1">_xlfn.NORM.INV(B3312,'Input Parameters'!$E$19,'Input Parameters'!$F$19)</f>
        <v>616.21188323218212</v>
      </c>
      <c r="D3312" s="10">
        <f t="shared" ca="1" si="436"/>
        <v>0.51739401917052819</v>
      </c>
      <c r="E3312" s="59">
        <f ca="1">IF(_xlfn.NORM.INV(D3312,'Input Parameters'!$E$20,'Input Parameters'!$F$20)&lt;3500,3500,IF(_xlfn.NORM.INV(D3312,'Input Parameters'!$E$20,'Input Parameters'!$F$20)&gt;5500,5500,_xlfn.NORM.INV(D3312,'Input Parameters'!$E$20,'Input Parameters'!$F$20)))</f>
        <v>4830.5299143989196</v>
      </c>
      <c r="F3312" s="10">
        <f t="shared" ca="1" si="437"/>
        <v>0.23486523123106562</v>
      </c>
      <c r="G3312" s="61">
        <f ca="1">_xlfn.NORM.INV(F3312,'Input Parameters'!$E$21,'Input Parameters'!$F$21)</f>
        <v>279.16786705709285</v>
      </c>
      <c r="H3312" s="54">
        <f ca="1">EXP(E3312*(1/'Input Parameters'!$E$22-1/G3312))</f>
        <v>0.441814081395972</v>
      </c>
      <c r="I3312" s="10">
        <f t="shared" ca="1" si="438"/>
        <v>0.86366693106023351</v>
      </c>
      <c r="J3312" s="29">
        <f ca="1">_xlfn.BETA.INV(I3312,'Input Parameters'!$L$24,'Input Parameters'!$M$24,'Input Parameters'!$J$24,'Input Parameters'!$K$24)</f>
        <v>0.7691998052337391</v>
      </c>
      <c r="K3312" s="156">
        <f ca="1">('Input Parameters'!$E$25/'Input Parameters'!$E$31)^$J3312</f>
        <v>4.0143031270196798E-3</v>
      </c>
      <c r="L3312" s="66">
        <f ca="1">$H3312*$C3312*'Input Parameters'!$E$23*K3312</f>
        <v>1.0928983904225791</v>
      </c>
      <c r="M3312" s="23">
        <f t="shared" ca="1" si="439"/>
        <v>0.77737520021050588</v>
      </c>
      <c r="N3312" s="15">
        <f ca="1">_xlfn.NORM.INV(M3312,'Input Parameters'!$E$26,'Input Parameters'!$F$26)</f>
        <v>5.0030529310098229E-2</v>
      </c>
      <c r="O3312" s="8">
        <f t="shared" ca="1" si="440"/>
        <v>0.85451686361907053</v>
      </c>
      <c r="P3312" s="29">
        <f ca="1">_xlfn.LOGNORM.INV(O3312,'Input Parameters'!$H$27,'Input Parameters'!$I$27)</f>
        <v>2.2714076242815975</v>
      </c>
      <c r="Q3312" s="10"/>
      <c r="R3312" s="15">
        <f>'Input Parameters'!$E$28</f>
        <v>12.7</v>
      </c>
      <c r="S3312" s="10">
        <f t="shared" ca="1" si="441"/>
        <v>0.10218625485119259</v>
      </c>
      <c r="T3312" s="25">
        <f ca="1">_xlfn.LOGNORM.INV(S3312,'Input Parameters'!$H$29,'Input Parameters'!$I$29)</f>
        <v>50.498100564007672</v>
      </c>
      <c r="U3312" s="10">
        <f t="shared" ca="1" si="442"/>
        <v>0.59993584152360024</v>
      </c>
      <c r="V3312" s="29">
        <f ca="1">IF('Input Parameters'!$D$30="Beta",_xlfn.BETA.INV(U3312,'Input Parameters'!$L$30,'Input Parameters'!$M$30,'Input Parameters'!$J$30,'Input Parameters'!$K$30),IF('Input Parameters'!$D$30="LogNorm",_xlfn.LOGNORM.INV(U3312,'Input Parameters'!$H$30,'Input Parameters'!$I$30)))</f>
        <v>1.1041188904288097</v>
      </c>
      <c r="W3312" s="2">
        <f ca="1">N3312+(P3312-N3312)*(1-ERF((T3312-R3312)/(2*SQRT(L3312*'Input Parameters'!$E$31))))</f>
        <v>7.3509723324780396E-2</v>
      </c>
      <c r="X3312">
        <f t="shared" ca="1" si="443"/>
        <v>1</v>
      </c>
      <c r="Y3312" s="7"/>
    </row>
    <row r="3313" spans="1:25" ht="15" customHeight="1" x14ac:dyDescent="0.3">
      <c r="A3313" s="130">
        <v>3306</v>
      </c>
      <c r="B3313" s="10">
        <f t="shared" ca="1" si="435"/>
        <v>0.88482241129747752</v>
      </c>
      <c r="C3313" s="57">
        <f ca="1">_xlfn.NORM.INV(B3313,'Input Parameters'!$E$19,'Input Parameters'!$F$19)</f>
        <v>668.6530549570424</v>
      </c>
      <c r="D3313" s="10">
        <f t="shared" ca="1" si="436"/>
        <v>0.5766917203851436</v>
      </c>
      <c r="E3313" s="59">
        <f ca="1">IF(_xlfn.NORM.INV(D3313,'Input Parameters'!$E$20,'Input Parameters'!$F$20)&lt;3500,3500,IF(_xlfn.NORM.INV(D3313,'Input Parameters'!$E$20,'Input Parameters'!$F$20)&gt;5500,5500,_xlfn.NORM.INV(D3313,'Input Parameters'!$E$20,'Input Parameters'!$F$20)))</f>
        <v>4935.4060622923889</v>
      </c>
      <c r="F3313" s="10">
        <f t="shared" ca="1" si="437"/>
        <v>0.28663212844016828</v>
      </c>
      <c r="G3313" s="61">
        <f ca="1">_xlfn.NORM.INV(F3313,'Input Parameters'!$E$21,'Input Parameters'!$F$21)</f>
        <v>280.42285034584586</v>
      </c>
      <c r="H3313" s="54">
        <f ca="1">EXP(E3313*(1/'Input Parameters'!$E$22-1/G3313))</f>
        <v>0.46978414242639965</v>
      </c>
      <c r="I3313" s="10">
        <f t="shared" ca="1" si="438"/>
        <v>0.80640713254403806</v>
      </c>
      <c r="J3313" s="29">
        <f ca="1">_xlfn.BETA.INV(I3313,'Input Parameters'!$L$24,'Input Parameters'!$M$24,'Input Parameters'!$J$24,'Input Parameters'!$K$24)</f>
        <v>0.73795813054945847</v>
      </c>
      <c r="K3313" s="156">
        <f ca="1">('Input Parameters'!$E$25/'Input Parameters'!$E$31)^$J3313</f>
        <v>5.0227490802958654E-3</v>
      </c>
      <c r="L3313" s="66">
        <f ca="1">$H3313*$C3313*'Input Parameters'!$E$23*K3313</f>
        <v>1.5777590103146624</v>
      </c>
      <c r="M3313" s="23">
        <f t="shared" ca="1" si="439"/>
        <v>0.35270670478887822</v>
      </c>
      <c r="N3313" s="15">
        <f ca="1">_xlfn.NORM.INV(M3313,'Input Parameters'!$E$26,'Input Parameters'!$F$26)</f>
        <v>2.6061514216993598E-2</v>
      </c>
      <c r="O3313" s="8">
        <f t="shared" ca="1" si="440"/>
        <v>0.27078410615338855</v>
      </c>
      <c r="P3313" s="29">
        <f ca="1">_xlfn.LOGNORM.INV(O3313,'Input Parameters'!$H$27,'Input Parameters'!$I$27)</f>
        <v>1.0866994873927391</v>
      </c>
      <c r="Q3313" s="10"/>
      <c r="R3313" s="15">
        <f>'Input Parameters'!$E$28</f>
        <v>12.7</v>
      </c>
      <c r="S3313" s="10">
        <f t="shared" ca="1" si="441"/>
        <v>0.21918622171820212</v>
      </c>
      <c r="T3313" s="25">
        <f ca="1">_xlfn.LOGNORM.INV(S3313,'Input Parameters'!$H$29,'Input Parameters'!$I$29)</f>
        <v>53.379486195846624</v>
      </c>
      <c r="U3313" s="10">
        <f t="shared" ca="1" si="442"/>
        <v>0.39344492097611317</v>
      </c>
      <c r="V3313" s="29">
        <f ca="1">IF('Input Parameters'!$D$30="Beta",_xlfn.BETA.INV(U3313,'Input Parameters'!$L$30,'Input Parameters'!$M$30,'Input Parameters'!$J$30,'Input Parameters'!$K$30),IF('Input Parameters'!$D$30="LogNorm",_xlfn.LOGNORM.INV(U3313,'Input Parameters'!$H$30,'Input Parameters'!$I$30)))</f>
        <v>0.8981616933040043</v>
      </c>
      <c r="W3313" s="2">
        <f ca="1">N3313+(P3313-N3313)*(1-ERF((T3313-R3313)/(2*SQRT(L3313*'Input Parameters'!$E$31))))</f>
        <v>4.9416653240256417E-2</v>
      </c>
      <c r="X3313">
        <f t="shared" ca="1" si="443"/>
        <v>1</v>
      </c>
      <c r="Y3313" s="7"/>
    </row>
    <row r="3314" spans="1:25" ht="15" customHeight="1" x14ac:dyDescent="0.3">
      <c r="A3314" s="130">
        <v>3307</v>
      </c>
      <c r="B3314" s="10">
        <f t="shared" ca="1" si="435"/>
        <v>0.70215733404801839</v>
      </c>
      <c r="C3314" s="57">
        <f ca="1">_xlfn.NORM.INV(B3314,'Input Parameters'!$E$19,'Input Parameters'!$F$19)</f>
        <v>612.13700006341094</v>
      </c>
      <c r="D3314" s="10">
        <f t="shared" ca="1" si="436"/>
        <v>5.360568311807401E-2</v>
      </c>
      <c r="E3314" s="59">
        <f ca="1">IF(_xlfn.NORM.INV(D3314,'Input Parameters'!$E$20,'Input Parameters'!$F$20)&lt;3500,3500,IF(_xlfn.NORM.INV(D3314,'Input Parameters'!$E$20,'Input Parameters'!$F$20)&gt;5500,5500,_xlfn.NORM.INV(D3314,'Input Parameters'!$E$20,'Input Parameters'!$F$20)))</f>
        <v>3672.4016160925962</v>
      </c>
      <c r="F3314" s="10">
        <f t="shared" ca="1" si="437"/>
        <v>0.76333059300052042</v>
      </c>
      <c r="G3314" s="61">
        <f ca="1">_xlfn.NORM.INV(F3314,'Input Parameters'!$E$21,'Input Parameters'!$F$21)</f>
        <v>290.48606945448773</v>
      </c>
      <c r="H3314" s="54">
        <f ca="1">EXP(E3314*(1/'Input Parameters'!$E$22-1/G3314))</f>
        <v>0.89720561473175475</v>
      </c>
      <c r="I3314" s="10">
        <f t="shared" ca="1" si="438"/>
        <v>0.87138765343915436</v>
      </c>
      <c r="J3314" s="29">
        <f ca="1">_xlfn.BETA.INV(I3314,'Input Parameters'!$L$24,'Input Parameters'!$M$24,'Input Parameters'!$J$24,'Input Parameters'!$K$24)</f>
        <v>0.7738681147119173</v>
      </c>
      <c r="K3314" s="156">
        <f ca="1">('Input Parameters'!$E$25/'Input Parameters'!$E$31)^$J3314</f>
        <v>3.882096815866343E-3</v>
      </c>
      <c r="L3314" s="66">
        <f ca="1">$H3314*$C3314*'Input Parameters'!$E$23*K3314</f>
        <v>2.1320970813701607</v>
      </c>
      <c r="M3314" s="23">
        <f t="shared" ca="1" si="439"/>
        <v>0.72116904968195839</v>
      </c>
      <c r="N3314" s="15">
        <f ca="1">_xlfn.NORM.INV(M3314,'Input Parameters'!$E$26,'Input Parameters'!$F$26)</f>
        <v>4.6312676015227962E-2</v>
      </c>
      <c r="O3314" s="8">
        <f t="shared" ca="1" si="440"/>
        <v>0.25556334036386152</v>
      </c>
      <c r="P3314" s="29">
        <f ca="1">_xlfn.LOGNORM.INV(O3314,'Input Parameters'!$H$27,'Input Parameters'!$I$27)</f>
        <v>1.0645057261500259</v>
      </c>
      <c r="Q3314" s="10"/>
      <c r="R3314" s="15">
        <f>'Input Parameters'!$E$28</f>
        <v>12.7</v>
      </c>
      <c r="S3314" s="10">
        <f t="shared" ca="1" si="441"/>
        <v>8.4466535722154124E-3</v>
      </c>
      <c r="T3314" s="25">
        <f ca="1">_xlfn.LOGNORM.INV(S3314,'Input Parameters'!$H$29,'Input Parameters'!$I$29)</f>
        <v>44.53203598298483</v>
      </c>
      <c r="U3314" s="10">
        <f t="shared" ca="1" si="442"/>
        <v>0.45962194377351406</v>
      </c>
      <c r="V3314" s="29">
        <f ca="1">IF('Input Parameters'!$D$30="Beta",_xlfn.BETA.INV(U3314,'Input Parameters'!$L$30,'Input Parameters'!$M$30,'Input Parameters'!$J$30,'Input Parameters'!$K$30),IF('Input Parameters'!$D$30="LogNorm",_xlfn.LOGNORM.INV(U3314,'Input Parameters'!$H$30,'Input Parameters'!$I$30)))</f>
        <v>0.96004566374163647</v>
      </c>
      <c r="W3314" s="2">
        <f ca="1">N3314+(P3314-N3314)*(1-ERF((T3314-R3314)/(2*SQRT(L3314*'Input Parameters'!$E$31))))</f>
        <v>0.17174700294647116</v>
      </c>
      <c r="X3314">
        <f t="shared" ca="1" si="443"/>
        <v>1</v>
      </c>
      <c r="Y3314" s="7"/>
    </row>
    <row r="3315" spans="1:25" ht="15" customHeight="1" x14ac:dyDescent="0.3">
      <c r="A3315" s="130">
        <v>3308</v>
      </c>
      <c r="B3315" s="10">
        <f t="shared" ca="1" si="435"/>
        <v>1.1798808908763947E-2</v>
      </c>
      <c r="C3315" s="57">
        <f ca="1">_xlfn.NORM.INV(B3315,'Input Parameters'!$E$19,'Input Parameters'!$F$19)</f>
        <v>376.02427629215958</v>
      </c>
      <c r="D3315" s="10">
        <f t="shared" ca="1" si="436"/>
        <v>0.7370456139183259</v>
      </c>
      <c r="E3315" s="59">
        <f ca="1">IF(_xlfn.NORM.INV(D3315,'Input Parameters'!$E$20,'Input Parameters'!$F$20)&lt;3500,3500,IF(_xlfn.NORM.INV(D3315,'Input Parameters'!$E$20,'Input Parameters'!$F$20)&gt;5500,5500,_xlfn.NORM.INV(D3315,'Input Parameters'!$E$20,'Input Parameters'!$F$20)))</f>
        <v>5243.9845578266131</v>
      </c>
      <c r="F3315" s="10">
        <f t="shared" ca="1" si="437"/>
        <v>0.90210571540920981</v>
      </c>
      <c r="G3315" s="61">
        <f ca="1">_xlfn.NORM.INV(F3315,'Input Parameters'!$E$21,'Input Parameters'!$F$21)</f>
        <v>295.01803837391367</v>
      </c>
      <c r="H3315" s="54">
        <f ca="1">EXP(E3315*(1/'Input Parameters'!$E$22-1/G3315))</f>
        <v>1.1302357895527451</v>
      </c>
      <c r="I3315" s="10">
        <f t="shared" ca="1" si="438"/>
        <v>0.24039488465276448</v>
      </c>
      <c r="J3315" s="29">
        <f ca="1">_xlfn.BETA.INV(I3315,'Input Parameters'!$L$24,'Input Parameters'!$M$24,'Input Parameters'!$J$24,'Input Parameters'!$K$24)</f>
        <v>0.49123102492155685</v>
      </c>
      <c r="K3315" s="156">
        <f ca="1">('Input Parameters'!$E$25/'Input Parameters'!$E$31)^$J3315</f>
        <v>2.9485130251602865E-2</v>
      </c>
      <c r="L3315" s="66">
        <f ca="1">$H3315*$C3315*'Input Parameters'!$E$23*K3315</f>
        <v>12.53106521177949</v>
      </c>
      <c r="M3315" s="23">
        <f t="shared" ca="1" si="439"/>
        <v>0.90648192104048408</v>
      </c>
      <c r="N3315" s="15">
        <f ca="1">_xlfn.NORM.INV(M3315,'Input Parameters'!$E$26,'Input Parameters'!$F$26)</f>
        <v>6.17073537347195E-2</v>
      </c>
      <c r="O3315" s="8">
        <f t="shared" ca="1" si="440"/>
        <v>0.3150075844303043</v>
      </c>
      <c r="P3315" s="29">
        <f ca="1">_xlfn.LOGNORM.INV(O3315,'Input Parameters'!$H$27,'Input Parameters'!$I$27)</f>
        <v>1.1503889568668364</v>
      </c>
      <c r="Q3315" s="10"/>
      <c r="R3315" s="15">
        <f>'Input Parameters'!$E$28</f>
        <v>12.7</v>
      </c>
      <c r="S3315" s="10">
        <f t="shared" ca="1" si="441"/>
        <v>0.58192938614762202</v>
      </c>
      <c r="T3315" s="25">
        <f ca="1">_xlfn.LOGNORM.INV(S3315,'Input Parameters'!$H$29,'Input Parameters'!$I$29)</f>
        <v>59.599890226972136</v>
      </c>
      <c r="U3315" s="10">
        <f t="shared" ca="1" si="442"/>
        <v>0.27106678010558494</v>
      </c>
      <c r="V3315" s="29">
        <f ca="1">IF('Input Parameters'!$D$30="Beta",_xlfn.BETA.INV(U3315,'Input Parameters'!$L$30,'Input Parameters'!$M$30,'Input Parameters'!$J$30,'Input Parameters'!$K$30),IF('Input Parameters'!$D$30="LogNorm",_xlfn.LOGNORM.INV(U3315,'Input Parameters'!$H$30,'Input Parameters'!$I$30)))</f>
        <v>0.78569835784413722</v>
      </c>
      <c r="W3315" s="2">
        <f ca="1">N3315+(P3315-N3315)*(1-ERF((T3315-R3315)/(2*SQRT(L3315*'Input Parameters'!$E$31))))</f>
        <v>0.44148711902025406</v>
      </c>
      <c r="X3315">
        <f t="shared" ca="1" si="443"/>
        <v>1</v>
      </c>
      <c r="Y3315" s="7"/>
    </row>
    <row r="3316" spans="1:25" ht="15" customHeight="1" x14ac:dyDescent="0.3">
      <c r="A3316" s="130">
        <v>3309</v>
      </c>
      <c r="B3316" s="10">
        <f t="shared" ca="1" si="435"/>
        <v>0.39536741859275626</v>
      </c>
      <c r="C3316" s="57">
        <f ca="1">_xlfn.NORM.INV(B3316,'Input Parameters'!$E$19,'Input Parameters'!$F$19)</f>
        <v>544.87737508569126</v>
      </c>
      <c r="D3316" s="10">
        <f t="shared" ca="1" si="436"/>
        <v>0.56922163002734272</v>
      </c>
      <c r="E3316" s="59">
        <f ca="1">IF(_xlfn.NORM.INV(D3316,'Input Parameters'!$E$20,'Input Parameters'!$F$20)&lt;3500,3500,IF(_xlfn.NORM.INV(D3316,'Input Parameters'!$E$20,'Input Parameters'!$F$20)&gt;5500,5500,_xlfn.NORM.INV(D3316,'Input Parameters'!$E$20,'Input Parameters'!$F$20)))</f>
        <v>4922.0749888993969</v>
      </c>
      <c r="F3316" s="10">
        <f t="shared" ca="1" si="437"/>
        <v>0.9403214550823813</v>
      </c>
      <c r="G3316" s="61">
        <f ca="1">_xlfn.NORM.INV(F3316,'Input Parameters'!$E$21,'Input Parameters'!$F$21)</f>
        <v>297.09177542529812</v>
      </c>
      <c r="H3316" s="54">
        <f ca="1">EXP(E3316*(1/'Input Parameters'!$E$22-1/G3316))</f>
        <v>1.2603219281990621</v>
      </c>
      <c r="I3316" s="10">
        <f t="shared" ca="1" si="438"/>
        <v>0.29162738233520813</v>
      </c>
      <c r="J3316" s="29">
        <f ca="1">_xlfn.BETA.INV(I3316,'Input Parameters'!$L$24,'Input Parameters'!$M$24,'Input Parameters'!$J$24,'Input Parameters'!$K$24)</f>
        <v>0.51714190049207709</v>
      </c>
      <c r="K3316" s="156">
        <f ca="1">('Input Parameters'!$E$25/'Input Parameters'!$E$31)^$J3316</f>
        <v>2.4483836728246125E-2</v>
      </c>
      <c r="L3316" s="66">
        <f ca="1">$H3316*$C3316*'Input Parameters'!$E$23*K3316</f>
        <v>16.813562491410607</v>
      </c>
      <c r="M3316" s="23">
        <f t="shared" ca="1" si="439"/>
        <v>0.4882554469267143</v>
      </c>
      <c r="N3316" s="15">
        <f ca="1">_xlfn.NORM.INV(M3316,'Input Parameters'!$E$26,'Input Parameters'!$F$26)</f>
        <v>3.3381686868816665E-2</v>
      </c>
      <c r="O3316" s="8">
        <f t="shared" ca="1" si="440"/>
        <v>0.49749674105726605</v>
      </c>
      <c r="P3316" s="29">
        <f ca="1">_xlfn.LOGNORM.INV(O3316,'Input Parameters'!$H$27,'Input Parameters'!$I$27)</f>
        <v>1.4196862036208897</v>
      </c>
      <c r="Q3316" s="10"/>
      <c r="R3316" s="15">
        <f>'Input Parameters'!$E$28</f>
        <v>12.7</v>
      </c>
      <c r="S3316" s="10">
        <f t="shared" ca="1" si="441"/>
        <v>0.19053140958347325</v>
      </c>
      <c r="T3316" s="25">
        <f ca="1">_xlfn.LOGNORM.INV(S3316,'Input Parameters'!$H$29,'Input Parameters'!$I$29)</f>
        <v>52.777631890628427</v>
      </c>
      <c r="U3316" s="10">
        <f t="shared" ca="1" si="442"/>
        <v>0.65302666988410984</v>
      </c>
      <c r="V3316" s="29">
        <f ca="1">IF('Input Parameters'!$D$30="Beta",_xlfn.BETA.INV(U3316,'Input Parameters'!$L$30,'Input Parameters'!$M$30,'Input Parameters'!$J$30,'Input Parameters'!$K$30),IF('Input Parameters'!$D$30="LogNorm",_xlfn.LOGNORM.INV(U3316,'Input Parameters'!$H$30,'Input Parameters'!$I$30)))</f>
        <v>1.1669385688406675</v>
      </c>
      <c r="W3316" s="2">
        <f ca="1">N3316+(P3316-N3316)*(1-ERF((T3316-R3316)/(2*SQRT(L3316*'Input Parameters'!$E$31))))</f>
        <v>0.71195890899988945</v>
      </c>
      <c r="X3316">
        <f t="shared" ca="1" si="443"/>
        <v>1</v>
      </c>
      <c r="Y3316" s="7"/>
    </row>
    <row r="3317" spans="1:25" ht="15" customHeight="1" x14ac:dyDescent="0.3">
      <c r="A3317" s="130">
        <v>3310</v>
      </c>
      <c r="B3317" s="10">
        <f t="shared" ca="1" si="435"/>
        <v>0.16828045461494745</v>
      </c>
      <c r="C3317" s="57">
        <f ca="1">_xlfn.NORM.INV(B3317,'Input Parameters'!$E$19,'Input Parameters'!$F$19)</f>
        <v>486.09696904032802</v>
      </c>
      <c r="D3317" s="10">
        <f t="shared" ca="1" si="436"/>
        <v>0.53024121393042745</v>
      </c>
      <c r="E3317" s="59">
        <f ca="1">IF(_xlfn.NORM.INV(D3317,'Input Parameters'!$E$20,'Input Parameters'!$F$20)&lt;3500,3500,IF(_xlfn.NORM.INV(D3317,'Input Parameters'!$E$20,'Input Parameters'!$F$20)&gt;5500,5500,_xlfn.NORM.INV(D3317,'Input Parameters'!$E$20,'Input Parameters'!$F$20)))</f>
        <v>4853.1133573967509</v>
      </c>
      <c r="F3317" s="10">
        <f t="shared" ca="1" si="437"/>
        <v>3.3192092917649241E-2</v>
      </c>
      <c r="G3317" s="61">
        <f ca="1">_xlfn.NORM.INV(F3317,'Input Parameters'!$E$21,'Input Parameters'!$F$21)</f>
        <v>270.42044966403733</v>
      </c>
      <c r="H3317" s="54">
        <f ca="1">EXP(E3317*(1/'Input Parameters'!$E$22-1/G3317))</f>
        <v>0.25081984175776123</v>
      </c>
      <c r="I3317" s="10">
        <f t="shared" ca="1" si="438"/>
        <v>0.80565145767472379</v>
      </c>
      <c r="J3317" s="29">
        <f ca="1">_xlfn.BETA.INV(I3317,'Input Parameters'!$L$24,'Input Parameters'!$M$24,'Input Parameters'!$J$24,'Input Parameters'!$K$24)</f>
        <v>0.73757662101471755</v>
      </c>
      <c r="K3317" s="156">
        <f ca="1">('Input Parameters'!$E$25/'Input Parameters'!$E$31)^$J3317</f>
        <v>5.0365140509650887E-3</v>
      </c>
      <c r="L3317" s="66">
        <f ca="1">$H3317*$C3317*'Input Parameters'!$E$23*K3317</f>
        <v>0.61406571831778189</v>
      </c>
      <c r="M3317" s="23">
        <f t="shared" ca="1" si="439"/>
        <v>0.86333071821641194</v>
      </c>
      <c r="N3317" s="15">
        <f ca="1">_xlfn.NORM.INV(M3317,'Input Parameters'!$E$26,'Input Parameters'!$F$26)</f>
        <v>5.7003537657892359E-2</v>
      </c>
      <c r="O3317" s="8">
        <f t="shared" ca="1" si="440"/>
        <v>0.78155906336077718</v>
      </c>
      <c r="P3317" s="29">
        <f ca="1">_xlfn.LOGNORM.INV(O3317,'Input Parameters'!$H$27,'Input Parameters'!$I$27)</f>
        <v>2.0080676197360257</v>
      </c>
      <c r="Q3317" s="10"/>
      <c r="R3317" s="15">
        <f>'Input Parameters'!$E$28</f>
        <v>12.7</v>
      </c>
      <c r="S3317" s="10">
        <f t="shared" ca="1" si="441"/>
        <v>0.20084118790264704</v>
      </c>
      <c r="T3317" s="25">
        <f ca="1">_xlfn.LOGNORM.INV(S3317,'Input Parameters'!$H$29,'Input Parameters'!$I$29)</f>
        <v>52.999232063712768</v>
      </c>
      <c r="U3317" s="10">
        <f t="shared" ca="1" si="442"/>
        <v>3.9843543480259203E-2</v>
      </c>
      <c r="V3317" s="29">
        <f ca="1">IF('Input Parameters'!$D$30="Beta",_xlfn.BETA.INV(U3317,'Input Parameters'!$L$30,'Input Parameters'!$M$30,'Input Parameters'!$J$30,'Input Parameters'!$K$30),IF('Input Parameters'!$D$30="LogNorm",_xlfn.LOGNORM.INV(U3317,'Input Parameters'!$H$30,'Input Parameters'!$I$30)))</f>
        <v>0.50063107690275943</v>
      </c>
      <c r="W3317" s="2">
        <f ca="1">N3317+(P3317-N3317)*(1-ERF((T3317-R3317)/(2*SQRT(L3317*'Input Parameters'!$E$31))))</f>
        <v>5.7542910642038377E-2</v>
      </c>
      <c r="X3317">
        <f t="shared" ca="1" si="443"/>
        <v>1</v>
      </c>
      <c r="Y3317" s="7"/>
    </row>
    <row r="3318" spans="1:25" ht="15" customHeight="1" x14ac:dyDescent="0.3">
      <c r="A3318" s="130">
        <v>3311</v>
      </c>
      <c r="B3318" s="10">
        <f t="shared" ca="1" si="435"/>
        <v>0.2859819265631911</v>
      </c>
      <c r="C3318" s="57">
        <f ca="1">_xlfn.NORM.INV(B3318,'Input Parameters'!$E$19,'Input Parameters'!$F$19)</f>
        <v>519.54384484373406</v>
      </c>
      <c r="D3318" s="10">
        <f t="shared" ca="1" si="436"/>
        <v>4.570738365942173E-2</v>
      </c>
      <c r="E3318" s="59">
        <f ca="1">IF(_xlfn.NORM.INV(D3318,'Input Parameters'!$E$20,'Input Parameters'!$F$20)&lt;3500,3500,IF(_xlfn.NORM.INV(D3318,'Input Parameters'!$E$20,'Input Parameters'!$F$20)&gt;5500,5500,_xlfn.NORM.INV(D3318,'Input Parameters'!$E$20,'Input Parameters'!$F$20)))</f>
        <v>3618.4129027594781</v>
      </c>
      <c r="F3318" s="10">
        <f t="shared" ca="1" si="437"/>
        <v>0.97026366602040948</v>
      </c>
      <c r="G3318" s="61">
        <f ca="1">_xlfn.NORM.INV(F3318,'Input Parameters'!$E$21,'Input Parameters'!$F$21)</f>
        <v>299.66360727024653</v>
      </c>
      <c r="H3318" s="54">
        <f ca="1">EXP(E3318*(1/'Input Parameters'!$E$22-1/G3318))</f>
        <v>1.3160252709292461</v>
      </c>
      <c r="I3318" s="10">
        <f t="shared" ca="1" si="438"/>
        <v>0.86135995584264435</v>
      </c>
      <c r="J3318" s="29">
        <f ca="1">_xlfn.BETA.INV(I3318,'Input Parameters'!$L$24,'Input Parameters'!$M$24,'Input Parameters'!$J$24,'Input Parameters'!$K$24)</f>
        <v>0.76783092054360669</v>
      </c>
      <c r="K3318" s="156">
        <f ca="1">('Input Parameters'!$E$25/'Input Parameters'!$E$31)^$J3318</f>
        <v>4.053916798964113E-3</v>
      </c>
      <c r="L3318" s="66">
        <f ca="1">$H3318*$C3318*'Input Parameters'!$E$23*K3318</f>
        <v>2.7717960021759178</v>
      </c>
      <c r="M3318" s="23">
        <f t="shared" ca="1" si="439"/>
        <v>0.99075614838988524</v>
      </c>
      <c r="N3318" s="15">
        <f ca="1">_xlfn.NORM.INV(M3318,'Input Parameters'!$E$26,'Input Parameters'!$F$26)</f>
        <v>8.3469758472470623E-2</v>
      </c>
      <c r="O3318" s="8">
        <f t="shared" ca="1" si="440"/>
        <v>0.49930321074666728</v>
      </c>
      <c r="P3318" s="29">
        <f ca="1">_xlfn.LOGNORM.INV(O3318,'Input Parameters'!$H$27,'Input Parameters'!$I$27)</f>
        <v>1.4225331402060171</v>
      </c>
      <c r="Q3318" s="10"/>
      <c r="R3318" s="15">
        <f>'Input Parameters'!$E$28</f>
        <v>12.7</v>
      </c>
      <c r="S3318" s="10">
        <f t="shared" ca="1" si="441"/>
        <v>0.6801538580623554</v>
      </c>
      <c r="T3318" s="25">
        <f ca="1">_xlfn.LOGNORM.INV(S3318,'Input Parameters'!$H$29,'Input Parameters'!$I$29)</f>
        <v>61.374253760291055</v>
      </c>
      <c r="U3318" s="10">
        <f t="shared" ca="1" si="442"/>
        <v>0.85275357646035543</v>
      </c>
      <c r="V3318" s="29">
        <f ca="1">IF('Input Parameters'!$D$30="Beta",_xlfn.BETA.INV(U3318,'Input Parameters'!$L$30,'Input Parameters'!$M$30,'Input Parameters'!$J$30,'Input Parameters'!$K$30),IF('Input Parameters'!$D$30="LogNorm",_xlfn.LOGNORM.INV(U3318,'Input Parameters'!$H$30,'Input Parameters'!$I$30)))</f>
        <v>1.5107494259533458</v>
      </c>
      <c r="W3318" s="2">
        <f ca="1">N3318+(P3318-N3318)*(1-ERF((T3318-R3318)/(2*SQRT(L3318*'Input Parameters'!$E$31))))</f>
        <v>0.13529930362098044</v>
      </c>
      <c r="X3318">
        <f t="shared" ca="1" si="443"/>
        <v>1</v>
      </c>
      <c r="Y3318" s="7"/>
    </row>
    <row r="3319" spans="1:25" ht="15" customHeight="1" x14ac:dyDescent="0.3">
      <c r="A3319" s="130">
        <v>3312</v>
      </c>
      <c r="B3319" s="10">
        <f t="shared" ca="1" si="435"/>
        <v>0.49837419231831703</v>
      </c>
      <c r="C3319" s="57">
        <f ca="1">_xlfn.NORM.INV(B3319,'Input Parameters'!$E$19,'Input Parameters'!$F$19)</f>
        <v>566.95563657670755</v>
      </c>
      <c r="D3319" s="10">
        <f t="shared" ca="1" si="436"/>
        <v>0.43301627121700104</v>
      </c>
      <c r="E3319" s="59">
        <f ca="1">IF(_xlfn.NORM.INV(D3319,'Input Parameters'!$E$20,'Input Parameters'!$F$20)&lt;3500,3500,IF(_xlfn.NORM.INV(D3319,'Input Parameters'!$E$20,'Input Parameters'!$F$20)&gt;5500,5500,_xlfn.NORM.INV(D3319,'Input Parameters'!$E$20,'Input Parameters'!$F$20)))</f>
        <v>4681.9099320601272</v>
      </c>
      <c r="F3319" s="10">
        <f t="shared" ca="1" si="437"/>
        <v>0.11961904077694296</v>
      </c>
      <c r="G3319" s="61">
        <f ca="1">_xlfn.NORM.INV(F3319,'Input Parameters'!$E$21,'Input Parameters'!$F$21)</f>
        <v>275.59961836535319</v>
      </c>
      <c r="H3319" s="54">
        <f ca="1">EXP(E3319*(1/'Input Parameters'!$E$22-1/G3319))</f>
        <v>0.36463045085974516</v>
      </c>
      <c r="I3319" s="10">
        <f t="shared" ca="1" si="438"/>
        <v>0.47703140881245931</v>
      </c>
      <c r="J3319" s="29">
        <f ca="1">_xlfn.BETA.INV(I3319,'Input Parameters'!$L$24,'Input Parameters'!$M$24,'Input Parameters'!$J$24,'Input Parameters'!$K$24)</f>
        <v>0.59785725675879853</v>
      </c>
      <c r="K3319" s="156">
        <f ca="1">('Input Parameters'!$E$25/'Input Parameters'!$E$31)^$J3319</f>
        <v>1.3721963358926363E-2</v>
      </c>
      <c r="L3319" s="66">
        <f ca="1">$H3319*$C3319*'Input Parameters'!$E$23*K3319</f>
        <v>2.8367317341227087</v>
      </c>
      <c r="M3319" s="23">
        <f t="shared" ca="1" si="439"/>
        <v>0.83924428187844791</v>
      </c>
      <c r="N3319" s="15">
        <f ca="1">_xlfn.NORM.INV(M3319,'Input Parameters'!$E$26,'Input Parameters'!$F$26)</f>
        <v>5.4818490671579276E-2</v>
      </c>
      <c r="O3319" s="8">
        <f t="shared" ca="1" si="440"/>
        <v>0.54850977718884131</v>
      </c>
      <c r="P3319" s="29">
        <f ca="1">_xlfn.LOGNORM.INV(O3319,'Input Parameters'!$H$27,'Input Parameters'!$I$27)</f>
        <v>1.5025152610958099</v>
      </c>
      <c r="Q3319" s="10"/>
      <c r="R3319" s="15">
        <f>'Input Parameters'!$E$28</f>
        <v>12.7</v>
      </c>
      <c r="S3319" s="10">
        <f t="shared" ca="1" si="441"/>
        <v>0.21497512218840265</v>
      </c>
      <c r="T3319" s="25">
        <f ca="1">_xlfn.LOGNORM.INV(S3319,'Input Parameters'!$H$29,'Input Parameters'!$I$29)</f>
        <v>53.293660661506216</v>
      </c>
      <c r="U3319" s="10">
        <f t="shared" ca="1" si="442"/>
        <v>4.7650631618196271E-2</v>
      </c>
      <c r="V3319" s="29">
        <f ca="1">IF('Input Parameters'!$D$30="Beta",_xlfn.BETA.INV(U3319,'Input Parameters'!$L$30,'Input Parameters'!$M$30,'Input Parameters'!$J$30,'Input Parameters'!$K$30),IF('Input Parameters'!$D$30="LogNorm",_xlfn.LOGNORM.INV(U3319,'Input Parameters'!$H$30,'Input Parameters'!$I$30)))</f>
        <v>0.51758032472803051</v>
      </c>
      <c r="W3319" s="2">
        <f ca="1">N3319+(P3319-N3319)*(1-ERF((T3319-R3319)/(2*SQRT(L3319*'Input Parameters'!$E$31))))</f>
        <v>0.18269907368383553</v>
      </c>
      <c r="X3319">
        <f t="shared" ca="1" si="443"/>
        <v>1</v>
      </c>
      <c r="Y3319" s="7"/>
    </row>
    <row r="3320" spans="1:25" ht="15" customHeight="1" x14ac:dyDescent="0.3">
      <c r="A3320" s="130">
        <v>3313</v>
      </c>
      <c r="B3320" s="10">
        <f t="shared" ca="1" si="435"/>
        <v>9.3662463418996422E-2</v>
      </c>
      <c r="C3320" s="57">
        <f ca="1">_xlfn.NORM.INV(B3320,'Input Parameters'!$E$19,'Input Parameters'!$F$19)</f>
        <v>455.88387087021312</v>
      </c>
      <c r="D3320" s="10">
        <f t="shared" ca="1" si="436"/>
        <v>0.22476375063883358</v>
      </c>
      <c r="E3320" s="59">
        <f ca="1">IF(_xlfn.NORM.INV(D3320,'Input Parameters'!$E$20,'Input Parameters'!$F$20)&lt;3500,3500,IF(_xlfn.NORM.INV(D3320,'Input Parameters'!$E$20,'Input Parameters'!$F$20)&gt;5500,5500,_xlfn.NORM.INV(D3320,'Input Parameters'!$E$20,'Input Parameters'!$F$20)))</f>
        <v>4270.6579080543897</v>
      </c>
      <c r="F3320" s="10">
        <f t="shared" ca="1" si="437"/>
        <v>0.74969928035549493</v>
      </c>
      <c r="G3320" s="61">
        <f ca="1">_xlfn.NORM.INV(F3320,'Input Parameters'!$E$21,'Input Parameters'!$F$21)</f>
        <v>290.14405370043659</v>
      </c>
      <c r="H3320" s="54">
        <f ca="1">EXP(E3320*(1/'Input Parameters'!$E$22-1/G3320))</f>
        <v>0.86634609512844096</v>
      </c>
      <c r="I3320" s="10">
        <f t="shared" ca="1" si="438"/>
        <v>0.35165145799777942</v>
      </c>
      <c r="J3320" s="29">
        <f ca="1">_xlfn.BETA.INV(I3320,'Input Parameters'!$L$24,'Input Parameters'!$M$24,'Input Parameters'!$J$24,'Input Parameters'!$K$24)</f>
        <v>0.54490893318699385</v>
      </c>
      <c r="K3320" s="156">
        <f ca="1">('Input Parameters'!$E$25/'Input Parameters'!$E$31)^$J3320</f>
        <v>2.0061951083655893E-2</v>
      </c>
      <c r="L3320" s="66">
        <f ca="1">$H3320*$C3320*'Input Parameters'!$E$23*K3320</f>
        <v>7.9235320066461057</v>
      </c>
      <c r="M3320" s="23">
        <f t="shared" ca="1" si="439"/>
        <v>0.38004396256787398</v>
      </c>
      <c r="N3320" s="15">
        <f ca="1">_xlfn.NORM.INV(M3320,'Input Parameters'!$E$26,'Input Parameters'!$F$26)</f>
        <v>2.7587328096693654E-2</v>
      </c>
      <c r="O3320" s="8">
        <f t="shared" ca="1" si="440"/>
        <v>0.53348116613574981</v>
      </c>
      <c r="P3320" s="29">
        <f ca="1">_xlfn.LOGNORM.INV(O3320,'Input Parameters'!$H$27,'Input Parameters'!$I$27)</f>
        <v>1.4775493286786647</v>
      </c>
      <c r="Q3320" s="10"/>
      <c r="R3320" s="15">
        <f>'Input Parameters'!$E$28</f>
        <v>12.7</v>
      </c>
      <c r="S3320" s="10">
        <f t="shared" ca="1" si="441"/>
        <v>6.1779550215151913E-3</v>
      </c>
      <c r="T3320" s="25">
        <f ca="1">_xlfn.LOGNORM.INV(S3320,'Input Parameters'!$H$29,'Input Parameters'!$I$29)</f>
        <v>43.971661343542976</v>
      </c>
      <c r="U3320" s="10">
        <f t="shared" ca="1" si="442"/>
        <v>0.15849966496990042</v>
      </c>
      <c r="V3320" s="29">
        <f ca="1">IF('Input Parameters'!$D$30="Beta",_xlfn.BETA.INV(U3320,'Input Parameters'!$L$30,'Input Parameters'!$M$30,'Input Parameters'!$J$30,'Input Parameters'!$K$30),IF('Input Parameters'!$D$30="LogNorm",_xlfn.LOGNORM.INV(U3320,'Input Parameters'!$H$30,'Input Parameters'!$I$30)))</f>
        <v>0.67341563911563107</v>
      </c>
      <c r="W3320" s="2">
        <f ca="1">N3320+(P3320-N3320)*(1-ERF((T3320-R3320)/(2*SQRT(L3320*'Input Parameters'!$E$31))))</f>
        <v>0.65415692588971963</v>
      </c>
      <c r="X3320">
        <f t="shared" ca="1" si="443"/>
        <v>1</v>
      </c>
      <c r="Y3320" s="7"/>
    </row>
    <row r="3321" spans="1:25" ht="15" customHeight="1" x14ac:dyDescent="0.3">
      <c r="A3321" s="130">
        <v>3314</v>
      </c>
      <c r="B3321" s="10">
        <f t="shared" ca="1" si="435"/>
        <v>0.14432458349560506</v>
      </c>
      <c r="C3321" s="57">
        <f ca="1">_xlfn.NORM.INV(B3321,'Input Parameters'!$E$19,'Input Parameters'!$F$19)</f>
        <v>477.63792568281184</v>
      </c>
      <c r="D3321" s="10">
        <f t="shared" ca="1" si="436"/>
        <v>0.26024198860641856</v>
      </c>
      <c r="E3321" s="59">
        <f ca="1">IF(_xlfn.NORM.INV(D3321,'Input Parameters'!$E$20,'Input Parameters'!$F$20)&lt;3500,3500,IF(_xlfn.NORM.INV(D3321,'Input Parameters'!$E$20,'Input Parameters'!$F$20)&gt;5500,5500,_xlfn.NORM.INV(D3321,'Input Parameters'!$E$20,'Input Parameters'!$F$20)))</f>
        <v>4350.1803172216987</v>
      </c>
      <c r="F3321" s="10">
        <f t="shared" ca="1" si="437"/>
        <v>0.6845184288470143</v>
      </c>
      <c r="G3321" s="61">
        <f ca="1">_xlfn.NORM.INV(F3321,'Input Parameters'!$E$21,'Input Parameters'!$F$21)</f>
        <v>288.62572124610665</v>
      </c>
      <c r="H3321" s="54">
        <f ca="1">EXP(E3321*(1/'Input Parameters'!$E$22-1/G3321))</f>
        <v>0.79850440961166658</v>
      </c>
      <c r="I3321" s="10">
        <f t="shared" ca="1" si="438"/>
        <v>0.54633393015033072</v>
      </c>
      <c r="J3321" s="29">
        <f ca="1">_xlfn.BETA.INV(I3321,'Input Parameters'!$L$24,'Input Parameters'!$M$24,'Input Parameters'!$J$24,'Input Parameters'!$K$24)</f>
        <v>0.62579928499105486</v>
      </c>
      <c r="K3321" s="156">
        <f ca="1">('Input Parameters'!$E$25/'Input Parameters'!$E$31)^$J3321</f>
        <v>1.1229612259209253E-2</v>
      </c>
      <c r="L3321" s="66">
        <f ca="1">$H3321*$C3321*'Input Parameters'!$E$23*K3321</f>
        <v>4.2829290832945119</v>
      </c>
      <c r="M3321" s="23">
        <f t="shared" ca="1" si="439"/>
        <v>0.31367816923714453</v>
      </c>
      <c r="N3321" s="15">
        <f ca="1">_xlfn.NORM.INV(M3321,'Input Parameters'!$E$26,'Input Parameters'!$F$26)</f>
        <v>2.3805525315545525E-2</v>
      </c>
      <c r="O3321" s="8">
        <f t="shared" ca="1" si="440"/>
        <v>0.74815066900634186</v>
      </c>
      <c r="P3321" s="29">
        <f ca="1">_xlfn.LOGNORM.INV(O3321,'Input Parameters'!$H$27,'Input Parameters'!$I$27)</f>
        <v>1.9137102915590685</v>
      </c>
      <c r="Q3321" s="10"/>
      <c r="R3321" s="15">
        <f>'Input Parameters'!$E$28</f>
        <v>12.7</v>
      </c>
      <c r="S3321" s="10">
        <f t="shared" ca="1" si="441"/>
        <v>0.34594692332986199</v>
      </c>
      <c r="T3321" s="25">
        <f ca="1">_xlfn.LOGNORM.INV(S3321,'Input Parameters'!$H$29,'Input Parameters'!$I$29)</f>
        <v>55.697747615445458</v>
      </c>
      <c r="U3321" s="10">
        <f t="shared" ca="1" si="442"/>
        <v>0.16420100556897199</v>
      </c>
      <c r="V3321" s="29">
        <f ca="1">IF('Input Parameters'!$D$30="Beta",_xlfn.BETA.INV(U3321,'Input Parameters'!$L$30,'Input Parameters'!$M$30,'Input Parameters'!$J$30,'Input Parameters'!$K$30),IF('Input Parameters'!$D$30="LogNorm",_xlfn.LOGNORM.INV(U3321,'Input Parameters'!$H$30,'Input Parameters'!$I$30)))</f>
        <v>0.6796331535515524</v>
      </c>
      <c r="W3321" s="2">
        <f ca="1">N3321+(P3321-N3321)*(1-ERF((T3321-R3321)/(2*SQRT(L3321*'Input Parameters'!$E$31))))</f>
        <v>0.29178928875972365</v>
      </c>
      <c r="X3321">
        <f t="shared" ca="1" si="443"/>
        <v>1</v>
      </c>
      <c r="Y3321" s="7"/>
    </row>
    <row r="3322" spans="1:25" ht="15" customHeight="1" x14ac:dyDescent="0.3">
      <c r="A3322" s="130">
        <v>3315</v>
      </c>
      <c r="B3322" s="10">
        <f t="shared" ca="1" si="435"/>
        <v>0.33937678808259886</v>
      </c>
      <c r="C3322" s="57">
        <f ca="1">_xlfn.NORM.INV(B3322,'Input Parameters'!$E$19,'Input Parameters'!$F$19)</f>
        <v>532.30309256057433</v>
      </c>
      <c r="D3322" s="10">
        <f t="shared" ca="1" si="436"/>
        <v>0.72173778129650801</v>
      </c>
      <c r="E3322" s="59">
        <f ca="1">IF(_xlfn.NORM.INV(D3322,'Input Parameters'!$E$20,'Input Parameters'!$F$20)&lt;3500,3500,IF(_xlfn.NORM.INV(D3322,'Input Parameters'!$E$20,'Input Parameters'!$F$20)&gt;5500,5500,_xlfn.NORM.INV(D3322,'Input Parameters'!$E$20,'Input Parameters'!$F$20)))</f>
        <v>5211.6081923048832</v>
      </c>
      <c r="F3322" s="10">
        <f t="shared" ca="1" si="437"/>
        <v>0.93654633599564041</v>
      </c>
      <c r="G3322" s="61">
        <f ca="1">_xlfn.NORM.INV(F3322,'Input Parameters'!$E$21,'Input Parameters'!$F$21)</f>
        <v>296.84759715103326</v>
      </c>
      <c r="H3322" s="54">
        <f ca="1">EXP(E3322*(1/'Input Parameters'!$E$22-1/G3322))</f>
        <v>1.2592891331449489</v>
      </c>
      <c r="I3322" s="10">
        <f t="shared" ca="1" si="438"/>
        <v>0.14339092731183711</v>
      </c>
      <c r="J3322" s="29">
        <f ca="1">_xlfn.BETA.INV(I3322,'Input Parameters'!$L$24,'Input Parameters'!$M$24,'Input Parameters'!$J$24,'Input Parameters'!$K$24)</f>
        <v>0.43204163673403584</v>
      </c>
      <c r="K3322" s="156">
        <f ca="1">('Input Parameters'!$E$25/'Input Parameters'!$E$31)^$J3322</f>
        <v>4.5082041669307904E-2</v>
      </c>
      <c r="L3322" s="66">
        <f ca="1">$H3322*$C3322*'Input Parameters'!$E$23*K3322</f>
        <v>30.219551958960551</v>
      </c>
      <c r="M3322" s="23">
        <f t="shared" ca="1" si="439"/>
        <v>0.60617555656435107</v>
      </c>
      <c r="N3322" s="15">
        <f ca="1">_xlfn.NORM.INV(M3322,'Input Parameters'!$E$26,'Input Parameters'!$F$26)</f>
        <v>3.9656663093943632E-2</v>
      </c>
      <c r="O3322" s="8">
        <f t="shared" ca="1" si="440"/>
        <v>0.29594337810821125</v>
      </c>
      <c r="P3322" s="29">
        <f ca="1">_xlfn.LOGNORM.INV(O3322,'Input Parameters'!$H$27,'Input Parameters'!$I$27)</f>
        <v>1.1230336815314319</v>
      </c>
      <c r="Q3322" s="10"/>
      <c r="R3322" s="15">
        <f>'Input Parameters'!$E$28</f>
        <v>12.7</v>
      </c>
      <c r="S3322" s="10">
        <f t="shared" ca="1" si="441"/>
        <v>0.35288042629908889</v>
      </c>
      <c r="T3322" s="25">
        <f ca="1">_xlfn.LOGNORM.INV(S3322,'Input Parameters'!$H$29,'Input Parameters'!$I$29)</f>
        <v>55.815001519999448</v>
      </c>
      <c r="U3322" s="10">
        <f t="shared" ca="1" si="442"/>
        <v>0.87616200502373198</v>
      </c>
      <c r="V3322" s="29">
        <f ca="1">IF('Input Parameters'!$D$30="Beta",_xlfn.BETA.INV(U3322,'Input Parameters'!$L$30,'Input Parameters'!$M$30,'Input Parameters'!$J$30,'Input Parameters'!$K$30),IF('Input Parameters'!$D$30="LogNorm",_xlfn.LOGNORM.INV(U3322,'Input Parameters'!$H$30,'Input Parameters'!$I$30)))</f>
        <v>1.5762921880977345</v>
      </c>
      <c r="W3322" s="2">
        <f ca="1">N3322+(P3322-N3322)*(1-ERF((T3322-R3322)/(2*SQRT(L3322*'Input Parameters'!$E$31))))</f>
        <v>0.66712418510576865</v>
      </c>
      <c r="X3322">
        <f t="shared" ca="1" si="443"/>
        <v>1</v>
      </c>
      <c r="Y3322" s="7"/>
    </row>
    <row r="3323" spans="1:25" ht="15" customHeight="1" x14ac:dyDescent="0.3">
      <c r="A3323" s="130">
        <v>3316</v>
      </c>
      <c r="B3323" s="10">
        <f t="shared" ca="1" si="435"/>
        <v>0.38712371196335793</v>
      </c>
      <c r="C3323" s="57">
        <f ca="1">_xlfn.NORM.INV(B3323,'Input Parameters'!$E$19,'Input Parameters'!$F$19)</f>
        <v>543.06340936250558</v>
      </c>
      <c r="D3323" s="10">
        <f t="shared" ca="1" si="436"/>
        <v>0.34619353859935731</v>
      </c>
      <c r="E3323" s="59">
        <f ca="1">IF(_xlfn.NORM.INV(D3323,'Input Parameters'!$E$20,'Input Parameters'!$F$20)&lt;3500,3500,IF(_xlfn.NORM.INV(D3323,'Input Parameters'!$E$20,'Input Parameters'!$F$20)&gt;5500,5500,_xlfn.NORM.INV(D3323,'Input Parameters'!$E$20,'Input Parameters'!$F$20)))</f>
        <v>4523.0676096710813</v>
      </c>
      <c r="F3323" s="10">
        <f t="shared" ca="1" si="437"/>
        <v>0.14183269687541822</v>
      </c>
      <c r="G3323" s="61">
        <f ca="1">_xlfn.NORM.INV(F3323,'Input Parameters'!$E$21,'Input Parameters'!$F$21)</f>
        <v>276.42312379541028</v>
      </c>
      <c r="H3323" s="54">
        <f ca="1">EXP(E3323*(1/'Input Parameters'!$E$22-1/G3323))</f>
        <v>0.39623407955045353</v>
      </c>
      <c r="I3323" s="10">
        <f t="shared" ca="1" si="438"/>
        <v>0.17929346125799261</v>
      </c>
      <c r="J3323" s="29">
        <f ca="1">_xlfn.BETA.INV(I3323,'Input Parameters'!$L$24,'Input Parameters'!$M$24,'Input Parameters'!$J$24,'Input Parameters'!$K$24)</f>
        <v>0.45608974533515834</v>
      </c>
      <c r="K3323" s="156">
        <f ca="1">('Input Parameters'!$E$25/'Input Parameters'!$E$31)^$J3323</f>
        <v>3.7938776787527183E-2</v>
      </c>
      <c r="L3323" s="66">
        <f ca="1">$H3323*$C3323*'Input Parameters'!$E$23*K3323</f>
        <v>8.1636747206085793</v>
      </c>
      <c r="M3323" s="23">
        <f t="shared" ca="1" si="439"/>
        <v>1.0577379939625597E-2</v>
      </c>
      <c r="N3323" s="15">
        <f ca="1">_xlfn.NORM.INV(M3323,'Input Parameters'!$E$26,'Input Parameters'!$F$26)</f>
        <v>-1.4409430711298708E-2</v>
      </c>
      <c r="O3323" s="8">
        <f t="shared" ca="1" si="440"/>
        <v>6.1076965009001061E-2</v>
      </c>
      <c r="P3323" s="29">
        <f ca="1">_xlfn.LOGNORM.INV(O3323,'Input Parameters'!$H$27,'Input Parameters'!$I$27)</f>
        <v>0.7184457931625865</v>
      </c>
      <c r="Q3323" s="10"/>
      <c r="R3323" s="15">
        <f>'Input Parameters'!$E$28</f>
        <v>12.7</v>
      </c>
      <c r="S3323" s="10">
        <f t="shared" ca="1" si="441"/>
        <v>0.69233355942298369</v>
      </c>
      <c r="T3323" s="25">
        <f ca="1">_xlfn.LOGNORM.INV(S3323,'Input Parameters'!$H$29,'Input Parameters'!$I$29)</f>
        <v>61.611383058828281</v>
      </c>
      <c r="U3323" s="10">
        <f t="shared" ca="1" si="442"/>
        <v>4.7198440516940776E-2</v>
      </c>
      <c r="V3323" s="29">
        <f ca="1">IF('Input Parameters'!$D$30="Beta",_xlfn.BETA.INV(U3323,'Input Parameters'!$L$30,'Input Parameters'!$M$30,'Input Parameters'!$J$30,'Input Parameters'!$K$30),IF('Input Parameters'!$D$30="LogNorm",_xlfn.LOGNORM.INV(U3323,'Input Parameters'!$H$30,'Input Parameters'!$I$30)))</f>
        <v>0.51664763455157225</v>
      </c>
      <c r="W3323" s="2">
        <f ca="1">N3323+(P3323-N3323)*(1-ERF((T3323-R3323)/(2*SQRT(L3323*'Input Parameters'!$E$31))))</f>
        <v>0.15128961873133881</v>
      </c>
      <c r="X3323">
        <f t="shared" ca="1" si="443"/>
        <v>1</v>
      </c>
      <c r="Y3323" s="7"/>
    </row>
    <row r="3324" spans="1:25" ht="15" customHeight="1" x14ac:dyDescent="0.3">
      <c r="A3324" s="130">
        <v>3317</v>
      </c>
      <c r="B3324" s="10">
        <f t="shared" ca="1" si="435"/>
        <v>0.18978270551395671</v>
      </c>
      <c r="C3324" s="57">
        <f ca="1">_xlfn.NORM.INV(B3324,'Input Parameters'!$E$19,'Input Parameters'!$F$19)</f>
        <v>493.05007628403115</v>
      </c>
      <c r="D3324" s="10">
        <f t="shared" ca="1" si="436"/>
        <v>0.7864854706101132</v>
      </c>
      <c r="E3324" s="59">
        <f ca="1">IF(_xlfn.NORM.INV(D3324,'Input Parameters'!$E$20,'Input Parameters'!$F$20)&lt;3500,3500,IF(_xlfn.NORM.INV(D3324,'Input Parameters'!$E$20,'Input Parameters'!$F$20)&gt;5500,5500,_xlfn.NORM.INV(D3324,'Input Parameters'!$E$20,'Input Parameters'!$F$20)))</f>
        <v>5356.0000720505795</v>
      </c>
      <c r="F3324" s="10">
        <f t="shared" ca="1" si="437"/>
        <v>0.74364319274272861</v>
      </c>
      <c r="G3324" s="61">
        <f ca="1">_xlfn.NORM.INV(F3324,'Input Parameters'!$E$21,'Input Parameters'!$F$21)</f>
        <v>289.99529891383929</v>
      </c>
      <c r="H3324" s="54">
        <f ca="1">EXP(E3324*(1/'Input Parameters'!$E$22-1/G3324))</f>
        <v>0.8274542690872525</v>
      </c>
      <c r="I3324" s="10">
        <f t="shared" ca="1" si="438"/>
        <v>0.88887178919440313</v>
      </c>
      <c r="J3324" s="29">
        <f ca="1">_xlfn.BETA.INV(I3324,'Input Parameters'!$L$24,'Input Parameters'!$M$24,'Input Parameters'!$J$24,'Input Parameters'!$K$24)</f>
        <v>0.78500501478143925</v>
      </c>
      <c r="K3324" s="156">
        <f ca="1">('Input Parameters'!$E$25/'Input Parameters'!$E$31)^$J3324</f>
        <v>3.5840173639384424E-3</v>
      </c>
      <c r="L3324" s="66">
        <f ca="1">$H3324*$C3324*'Input Parameters'!$E$23*K3324</f>
        <v>1.4621944676110719</v>
      </c>
      <c r="M3324" s="23">
        <f t="shared" ca="1" si="439"/>
        <v>0.66093360198483331</v>
      </c>
      <c r="N3324" s="15">
        <f ca="1">_xlfn.NORM.INV(M3324,'Input Parameters'!$E$26,'Input Parameters'!$F$26)</f>
        <v>4.2715261251218765E-2</v>
      </c>
      <c r="O3324" s="8">
        <f t="shared" ca="1" si="440"/>
        <v>0.53239450641408093</v>
      </c>
      <c r="P3324" s="29">
        <f ca="1">_xlfn.LOGNORM.INV(O3324,'Input Parameters'!$H$27,'Input Parameters'!$I$27)</f>
        <v>1.4757637765331091</v>
      </c>
      <c r="Q3324" s="10"/>
      <c r="R3324" s="15">
        <f>'Input Parameters'!$E$28</f>
        <v>12.7</v>
      </c>
      <c r="S3324" s="10">
        <f t="shared" ca="1" si="441"/>
        <v>0.56034076995075477</v>
      </c>
      <c r="T3324" s="25">
        <f ca="1">_xlfn.LOGNORM.INV(S3324,'Input Parameters'!$H$29,'Input Parameters'!$I$29)</f>
        <v>59.233002843902412</v>
      </c>
      <c r="U3324" s="10">
        <f t="shared" ca="1" si="442"/>
        <v>0.67304945789195958</v>
      </c>
      <c r="V3324" s="29">
        <f ca="1">IF('Input Parameters'!$D$30="Beta",_xlfn.BETA.INV(U3324,'Input Parameters'!$L$30,'Input Parameters'!$M$30,'Input Parameters'!$J$30,'Input Parameters'!$K$30),IF('Input Parameters'!$D$30="LogNorm",_xlfn.LOGNORM.INV(U3324,'Input Parameters'!$H$30,'Input Parameters'!$I$30)))</f>
        <v>1.192451671564233</v>
      </c>
      <c r="W3324" s="2">
        <f ca="1">N3324+(P3324-N3324)*(1-ERF((T3324-R3324)/(2*SQRT(L3324*'Input Parameters'!$E$31))))</f>
        <v>5.2039577072801796E-2</v>
      </c>
      <c r="X3324">
        <f t="shared" ca="1" si="443"/>
        <v>1</v>
      </c>
      <c r="Y3324" s="7"/>
    </row>
    <row r="3325" spans="1:25" ht="15" customHeight="1" x14ac:dyDescent="0.3">
      <c r="A3325" s="130">
        <v>3318</v>
      </c>
      <c r="B3325" s="10">
        <f t="shared" ca="1" si="435"/>
        <v>0.5717870153087623</v>
      </c>
      <c r="C3325" s="57">
        <f ca="1">_xlfn.NORM.INV(B3325,'Input Parameters'!$E$19,'Input Parameters'!$F$19)</f>
        <v>582.5882137563234</v>
      </c>
      <c r="D3325" s="10">
        <f t="shared" ca="1" si="436"/>
        <v>0.51844519508207099</v>
      </c>
      <c r="E3325" s="59">
        <f ca="1">IF(_xlfn.NORM.INV(D3325,'Input Parameters'!$E$20,'Input Parameters'!$F$20)&lt;3500,3500,IF(_xlfn.NORM.INV(D3325,'Input Parameters'!$E$20,'Input Parameters'!$F$20)&gt;5500,5500,_xlfn.NORM.INV(D3325,'Input Parameters'!$E$20,'Input Parameters'!$F$20)))</f>
        <v>4832.3762128855524</v>
      </c>
      <c r="F3325" s="10">
        <f t="shared" ca="1" si="437"/>
        <v>0.11742933463795147</v>
      </c>
      <c r="G3325" s="61">
        <f ca="1">_xlfn.NORM.INV(F3325,'Input Parameters'!$E$21,'Input Parameters'!$F$21)</f>
        <v>275.51282391990208</v>
      </c>
      <c r="H3325" s="54">
        <f ca="1">EXP(E3325*(1/'Input Parameters'!$E$22-1/G3325))</f>
        <v>0.35105319317800099</v>
      </c>
      <c r="I3325" s="10">
        <f t="shared" ca="1" si="438"/>
        <v>0.61011206108412641</v>
      </c>
      <c r="J3325" s="29">
        <f ca="1">_xlfn.BETA.INV(I3325,'Input Parameters'!$L$24,'Input Parameters'!$M$24,'Input Parameters'!$J$24,'Input Parameters'!$K$24)</f>
        <v>0.65149348216231262</v>
      </c>
      <c r="K3325" s="156">
        <f ca="1">('Input Parameters'!$E$25/'Input Parameters'!$E$31)^$J3325</f>
        <v>9.3393409833523178E-3</v>
      </c>
      <c r="L3325" s="66">
        <f ca="1">$H3325*$C3325*'Input Parameters'!$E$23*K3325</f>
        <v>1.9100769069330796</v>
      </c>
      <c r="M3325" s="23">
        <f t="shared" ca="1" si="439"/>
        <v>0.60843521147681101</v>
      </c>
      <c r="N3325" s="15">
        <f ca="1">_xlfn.NORM.INV(M3325,'Input Parameters'!$E$26,'Input Parameters'!$F$26)</f>
        <v>3.978010234360238E-2</v>
      </c>
      <c r="O3325" s="8">
        <f t="shared" ca="1" si="440"/>
        <v>0.26670711243056888</v>
      </c>
      <c r="P3325" s="29">
        <f ca="1">_xlfn.LOGNORM.INV(O3325,'Input Parameters'!$H$27,'Input Parameters'!$I$27)</f>
        <v>1.0807737175463732</v>
      </c>
      <c r="Q3325" s="10"/>
      <c r="R3325" s="15">
        <f>'Input Parameters'!$E$28</f>
        <v>12.7</v>
      </c>
      <c r="S3325" s="10">
        <f t="shared" ca="1" si="441"/>
        <v>0.11739324054533073</v>
      </c>
      <c r="T3325" s="25">
        <f ca="1">_xlfn.LOGNORM.INV(S3325,'Input Parameters'!$H$29,'Input Parameters'!$I$29)</f>
        <v>50.959849830381224</v>
      </c>
      <c r="U3325" s="10">
        <f t="shared" ca="1" si="442"/>
        <v>0.23059840833899581</v>
      </c>
      <c r="V3325" s="29">
        <f ca="1">IF('Input Parameters'!$D$30="Beta",_xlfn.BETA.INV(U3325,'Input Parameters'!$L$30,'Input Parameters'!$M$30,'Input Parameters'!$J$30,'Input Parameters'!$K$30),IF('Input Parameters'!$D$30="LogNorm",_xlfn.LOGNORM.INV(U3325,'Input Parameters'!$H$30,'Input Parameters'!$I$30)))</f>
        <v>0.74723339602901218</v>
      </c>
      <c r="W3325" s="2">
        <f ca="1">N3325+(P3325-N3325)*(1-ERF((T3325-R3325)/(2*SQRT(L3325*'Input Parameters'!$E$31))))</f>
        <v>9.2129742988419444E-2</v>
      </c>
      <c r="X3325">
        <f t="shared" ca="1" si="443"/>
        <v>1</v>
      </c>
      <c r="Y3325" s="7"/>
    </row>
    <row r="3326" spans="1:25" ht="15" customHeight="1" x14ac:dyDescent="0.3">
      <c r="A3326" s="130">
        <v>3319</v>
      </c>
      <c r="B3326" s="10">
        <f t="shared" ca="1" si="435"/>
        <v>0.96692795201026505</v>
      </c>
      <c r="C3326" s="57">
        <f ca="1">_xlfn.NORM.INV(B3326,'Input Parameters'!$E$19,'Input Parameters'!$F$19)</f>
        <v>722.5641786080638</v>
      </c>
      <c r="D3326" s="10">
        <f t="shared" ca="1" si="436"/>
        <v>0.91591808647342299</v>
      </c>
      <c r="E3326" s="59">
        <f ca="1">IF(_xlfn.NORM.INV(D3326,'Input Parameters'!$E$20,'Input Parameters'!$F$20)&lt;3500,3500,IF(_xlfn.NORM.INV(D3326,'Input Parameters'!$E$20,'Input Parameters'!$F$20)&gt;5500,5500,_xlfn.NORM.INV(D3326,'Input Parameters'!$E$20,'Input Parameters'!$F$20)))</f>
        <v>5500</v>
      </c>
      <c r="F3326" s="10">
        <f t="shared" ca="1" si="437"/>
        <v>0.99878218204976943</v>
      </c>
      <c r="G3326" s="61">
        <f ca="1">_xlfn.NORM.INV(F3326,'Input Parameters'!$E$21,'Input Parameters'!$F$21)</f>
        <v>308.67542932673598</v>
      </c>
      <c r="H3326" s="54">
        <f ca="1">EXP(E3326*(1/'Input Parameters'!$E$22-1/G3326))</f>
        <v>2.5941589930532731</v>
      </c>
      <c r="I3326" s="10">
        <f t="shared" ca="1" si="438"/>
        <v>0.69581624894149574</v>
      </c>
      <c r="J3326" s="29">
        <f ca="1">_xlfn.BETA.INV(I3326,'Input Parameters'!$L$24,'Input Parameters'!$M$24,'Input Parameters'!$J$24,'Input Parameters'!$K$24)</f>
        <v>0.6870712844088589</v>
      </c>
      <c r="K3326" s="156">
        <f ca="1">('Input Parameters'!$E$25/'Input Parameters'!$E$31)^$J3326</f>
        <v>7.2356241811325052E-3</v>
      </c>
      <c r="L3326" s="66">
        <f ca="1">$H3326*$C3326*'Input Parameters'!$E$23*K3326</f>
        <v>13.562789423081522</v>
      </c>
      <c r="M3326" s="23">
        <f t="shared" ca="1" si="439"/>
        <v>0.4157900854679224</v>
      </c>
      <c r="N3326" s="15">
        <f ca="1">_xlfn.NORM.INV(M3326,'Input Parameters'!$E$26,'Input Parameters'!$F$26)</f>
        <v>2.953381700852336E-2</v>
      </c>
      <c r="O3326" s="8">
        <f t="shared" ca="1" si="440"/>
        <v>0.69459582879673432</v>
      </c>
      <c r="P3326" s="29">
        <f ca="1">_xlfn.LOGNORM.INV(O3326,'Input Parameters'!$H$27,'Input Parameters'!$I$27)</f>
        <v>1.7831182351765045</v>
      </c>
      <c r="Q3326" s="10"/>
      <c r="R3326" s="15">
        <f>'Input Parameters'!$E$28</f>
        <v>12.7</v>
      </c>
      <c r="S3326" s="10">
        <f t="shared" ca="1" si="441"/>
        <v>0.26158406880170526</v>
      </c>
      <c r="T3326" s="25">
        <f ca="1">_xlfn.LOGNORM.INV(S3326,'Input Parameters'!$H$29,'Input Parameters'!$I$29)</f>
        <v>54.203691676557192</v>
      </c>
      <c r="U3326" s="10">
        <f t="shared" ca="1" si="442"/>
        <v>0.93114427367346109</v>
      </c>
      <c r="V3326" s="29">
        <f ca="1">IF('Input Parameters'!$D$30="Beta",_xlfn.BETA.INV(U3326,'Input Parameters'!$L$30,'Input Parameters'!$M$30,'Input Parameters'!$J$30,'Input Parameters'!$K$30),IF('Input Parameters'!$D$30="LogNorm",_xlfn.LOGNORM.INV(U3326,'Input Parameters'!$H$30,'Input Parameters'!$I$30)))</f>
        <v>1.794202611992463</v>
      </c>
      <c r="W3326" s="2">
        <f ca="1">N3326+(P3326-N3326)*(1-ERF((T3326-R3326)/(2*SQRT(L3326*'Input Parameters'!$E$31))))</f>
        <v>0.77571230961194282</v>
      </c>
      <c r="X3326">
        <f t="shared" ca="1" si="443"/>
        <v>1</v>
      </c>
      <c r="Y3326" s="7"/>
    </row>
    <row r="3327" spans="1:25" ht="15" customHeight="1" x14ac:dyDescent="0.3">
      <c r="A3327" s="130">
        <v>3320</v>
      </c>
      <c r="B3327" s="10">
        <f t="shared" ca="1" si="435"/>
        <v>0.25328677567548885</v>
      </c>
      <c r="C3327" s="57">
        <f ca="1">_xlfn.NORM.INV(B3327,'Input Parameters'!$E$19,'Input Parameters'!$F$19)</f>
        <v>511.17658386852003</v>
      </c>
      <c r="D3327" s="10">
        <f t="shared" ca="1" si="436"/>
        <v>0.86037933571755143</v>
      </c>
      <c r="E3327" s="59">
        <f ca="1">IF(_xlfn.NORM.INV(D3327,'Input Parameters'!$E$20,'Input Parameters'!$F$20)&lt;3500,3500,IF(_xlfn.NORM.INV(D3327,'Input Parameters'!$E$20,'Input Parameters'!$F$20)&gt;5500,5500,_xlfn.NORM.INV(D3327,'Input Parameters'!$E$20,'Input Parameters'!$F$20)))</f>
        <v>5500</v>
      </c>
      <c r="F3327" s="10">
        <f t="shared" ca="1" si="437"/>
        <v>7.7179738576754975E-2</v>
      </c>
      <c r="G3327" s="61">
        <f ca="1">_xlfn.NORM.INV(F3327,'Input Parameters'!$E$21,'Input Parameters'!$F$21)</f>
        <v>273.65499737241441</v>
      </c>
      <c r="H3327" s="54">
        <f ca="1">EXP(E3327*(1/'Input Parameters'!$E$22-1/G3327))</f>
        <v>0.26528034990829985</v>
      </c>
      <c r="I3327" s="10">
        <f t="shared" ca="1" si="438"/>
        <v>1.8299643466545112E-2</v>
      </c>
      <c r="J3327" s="29">
        <f ca="1">_xlfn.BETA.INV(I3327,'Input Parameters'!$L$24,'Input Parameters'!$M$24,'Input Parameters'!$J$24,'Input Parameters'!$K$24)</f>
        <v>0.27639410563322442</v>
      </c>
      <c r="K3327" s="156">
        <f ca="1">('Input Parameters'!$E$25/'Input Parameters'!$E$31)^$J3327</f>
        <v>0.13769333068678319</v>
      </c>
      <c r="L3327" s="66">
        <f ca="1">$H3327*$C3327*'Input Parameters'!$E$23*K3327</f>
        <v>18.671918294816713</v>
      </c>
      <c r="M3327" s="23">
        <f t="shared" ca="1" si="439"/>
        <v>0.95345607037482494</v>
      </c>
      <c r="N3327" s="15">
        <f ca="1">_xlfn.NORM.INV(M3327,'Input Parameters'!$E$26,'Input Parameters'!$F$26)</f>
        <v>6.9265917935999066E-2</v>
      </c>
      <c r="O3327" s="8">
        <f t="shared" ca="1" si="440"/>
        <v>0.23845807585357914</v>
      </c>
      <c r="P3327" s="29">
        <f ca="1">_xlfn.LOGNORM.INV(O3327,'Input Parameters'!$H$27,'Input Parameters'!$I$27)</f>
        <v>1.0392899071821464</v>
      </c>
      <c r="Q3327" s="10"/>
      <c r="R3327" s="15">
        <f>'Input Parameters'!$E$28</f>
        <v>12.7</v>
      </c>
      <c r="S3327" s="10">
        <f t="shared" ca="1" si="441"/>
        <v>0.44807450971330554</v>
      </c>
      <c r="T3327" s="25">
        <f ca="1">_xlfn.LOGNORM.INV(S3327,'Input Parameters'!$H$29,'Input Parameters'!$I$29)</f>
        <v>57.384675955116947</v>
      </c>
      <c r="U3327" s="10">
        <f t="shared" ca="1" si="442"/>
        <v>0.39524466924083712</v>
      </c>
      <c r="V3327" s="29">
        <f ca="1">IF('Input Parameters'!$D$30="Beta",_xlfn.BETA.INV(U3327,'Input Parameters'!$L$30,'Input Parameters'!$M$30,'Input Parameters'!$J$30,'Input Parameters'!$K$30),IF('Input Parameters'!$D$30="LogNorm",_xlfn.LOGNORM.INV(U3327,'Input Parameters'!$H$30,'Input Parameters'!$I$30)))</f>
        <v>0.89981949324230448</v>
      </c>
      <c r="W3327" s="2">
        <f ca="1">N3327+(P3327-N3327)*(1-ERF((T3327-R3327)/(2*SQRT(L3327*'Input Parameters'!$E$31))))</f>
        <v>0.51998142514793599</v>
      </c>
      <c r="X3327">
        <f t="shared" ca="1" si="443"/>
        <v>1</v>
      </c>
      <c r="Y3327" s="7"/>
    </row>
    <row r="3328" spans="1:25" ht="15" customHeight="1" x14ac:dyDescent="0.3">
      <c r="A3328" s="130">
        <v>3321</v>
      </c>
      <c r="B3328" s="10">
        <f t="shared" ca="1" si="435"/>
        <v>0.28764244683161644</v>
      </c>
      <c r="C3328" s="57">
        <f ca="1">_xlfn.NORM.INV(B3328,'Input Parameters'!$E$19,'Input Parameters'!$F$19)</f>
        <v>519.9558972479922</v>
      </c>
      <c r="D3328" s="10">
        <f t="shared" ca="1" si="436"/>
        <v>7.5520284390410919E-2</v>
      </c>
      <c r="E3328" s="59">
        <f ca="1">IF(_xlfn.NORM.INV(D3328,'Input Parameters'!$E$20,'Input Parameters'!$F$20)&lt;3500,3500,IF(_xlfn.NORM.INV(D3328,'Input Parameters'!$E$20,'Input Parameters'!$F$20)&gt;5500,5500,_xlfn.NORM.INV(D3328,'Input Parameters'!$E$20,'Input Parameters'!$F$20)))</f>
        <v>3794.8940309097097</v>
      </c>
      <c r="F3328" s="10">
        <f t="shared" ca="1" si="437"/>
        <v>0.10200434296634364</v>
      </c>
      <c r="G3328" s="61">
        <f ca="1">_xlfn.NORM.INV(F3328,'Input Parameters'!$E$21,'Input Parameters'!$F$21)</f>
        <v>274.86612400474723</v>
      </c>
      <c r="H3328" s="54">
        <f ca="1">EXP(E3328*(1/'Input Parameters'!$E$22-1/G3328))</f>
        <v>0.42550476928623232</v>
      </c>
      <c r="I3328" s="10">
        <f t="shared" ca="1" si="438"/>
        <v>0.89658199898819413</v>
      </c>
      <c r="J3328" s="29">
        <f ca="1">_xlfn.BETA.INV(I3328,'Input Parameters'!$L$24,'Input Parameters'!$M$24,'Input Parameters'!$J$24,'Input Parameters'!$K$24)</f>
        <v>0.79020984757008295</v>
      </c>
      <c r="K3328" s="156">
        <f ca="1">('Input Parameters'!$E$25/'Input Parameters'!$E$31)^$J3328</f>
        <v>3.4526678550704511E-3</v>
      </c>
      <c r="L3328" s="66">
        <f ca="1">$H3328*$C3328*'Input Parameters'!$E$23*K3328</f>
        <v>0.76388105980091425</v>
      </c>
      <c r="M3328" s="23">
        <f t="shared" ca="1" si="439"/>
        <v>0.36058854495044634</v>
      </c>
      <c r="N3328" s="15">
        <f ca="1">_xlfn.NORM.INV(M3328,'Input Parameters'!$E$26,'Input Parameters'!$F$26)</f>
        <v>2.6505392291010125E-2</v>
      </c>
      <c r="O3328" s="8">
        <f t="shared" ca="1" si="440"/>
        <v>0.69275058898026654</v>
      </c>
      <c r="P3328" s="29">
        <f ca="1">_xlfn.LOGNORM.INV(O3328,'Input Parameters'!$H$27,'Input Parameters'!$I$27)</f>
        <v>1.778975324154183</v>
      </c>
      <c r="Q3328" s="10"/>
      <c r="R3328" s="15">
        <f>'Input Parameters'!$E$28</f>
        <v>12.7</v>
      </c>
      <c r="S3328" s="10">
        <f t="shared" ca="1" si="441"/>
        <v>0.53983249303240366</v>
      </c>
      <c r="T3328" s="25">
        <f ca="1">_xlfn.LOGNORM.INV(S3328,'Input Parameters'!$H$29,'Input Parameters'!$I$29)</f>
        <v>58.889375778855154</v>
      </c>
      <c r="U3328" s="10">
        <f t="shared" ca="1" si="442"/>
        <v>2.6146693137886534E-2</v>
      </c>
      <c r="V3328" s="29">
        <f ca="1">IF('Input Parameters'!$D$30="Beta",_xlfn.BETA.INV(U3328,'Input Parameters'!$L$30,'Input Parameters'!$M$30,'Input Parameters'!$J$30,'Input Parameters'!$K$30),IF('Input Parameters'!$D$30="LogNorm",_xlfn.LOGNORM.INV(U3328,'Input Parameters'!$H$30,'Input Parameters'!$I$30)))</f>
        <v>0.46482045098562197</v>
      </c>
      <c r="W3328" s="2">
        <f ca="1">N3328+(P3328-N3328)*(1-ERF((T3328-R3328)/(2*SQRT(L3328*'Input Parameters'!$E$31))))</f>
        <v>2.6831851960884674E-2</v>
      </c>
      <c r="X3328">
        <f t="shared" ca="1" si="443"/>
        <v>1</v>
      </c>
      <c r="Y3328" s="7"/>
    </row>
    <row r="3329" spans="1:25" ht="15" customHeight="1" x14ac:dyDescent="0.3">
      <c r="A3329" s="130">
        <v>3322</v>
      </c>
      <c r="B3329" s="10">
        <f t="shared" ca="1" si="435"/>
        <v>0.20635803668229491</v>
      </c>
      <c r="C3329" s="57">
        <f ca="1">_xlfn.NORM.INV(B3329,'Input Parameters'!$E$19,'Input Parameters'!$F$19)</f>
        <v>498.08408171546068</v>
      </c>
      <c r="D3329" s="10">
        <f t="shared" ca="1" si="436"/>
        <v>0.13300262968953747</v>
      </c>
      <c r="E3329" s="59">
        <f ca="1">IF(_xlfn.NORM.INV(D3329,'Input Parameters'!$E$20,'Input Parameters'!$F$20)&lt;3500,3500,IF(_xlfn.NORM.INV(D3329,'Input Parameters'!$E$20,'Input Parameters'!$F$20)&gt;5500,5500,_xlfn.NORM.INV(D3329,'Input Parameters'!$E$20,'Input Parameters'!$F$20)))</f>
        <v>4021.3836085066941</v>
      </c>
      <c r="F3329" s="10">
        <f t="shared" ca="1" si="437"/>
        <v>0.16802192370912794</v>
      </c>
      <c r="G3329" s="61">
        <f ca="1">_xlfn.NORM.INV(F3329,'Input Parameters'!$E$21,'Input Parameters'!$F$21)</f>
        <v>277.28858992540893</v>
      </c>
      <c r="H3329" s="54">
        <f ca="1">EXP(E3329*(1/'Input Parameters'!$E$22-1/G3329))</f>
        <v>0.45947887866561637</v>
      </c>
      <c r="I3329" s="10">
        <f t="shared" ca="1" si="438"/>
        <v>0.41123274351321437</v>
      </c>
      <c r="J3329" s="29">
        <f ca="1">_xlfn.BETA.INV(I3329,'Input Parameters'!$L$24,'Input Parameters'!$M$24,'Input Parameters'!$J$24,'Input Parameters'!$K$24)</f>
        <v>0.57067065425353614</v>
      </c>
      <c r="K3329" s="156">
        <f ca="1">('Input Parameters'!$E$25/'Input Parameters'!$E$31)^$J3329</f>
        <v>1.6676859579819302E-2</v>
      </c>
      <c r="L3329" s="66">
        <f ca="1">$H3329*$C3329*'Input Parameters'!$E$23*K3329</f>
        <v>3.8166513302171481</v>
      </c>
      <c r="M3329" s="23">
        <f t="shared" ca="1" si="439"/>
        <v>2.0302671957815766E-2</v>
      </c>
      <c r="N3329" s="15">
        <f ca="1">_xlfn.NORM.INV(M3329,'Input Parameters'!$E$26,'Input Parameters'!$F$26)</f>
        <v>-8.9982864078730906E-3</v>
      </c>
      <c r="O3329" s="8">
        <f t="shared" ca="1" si="440"/>
        <v>4.2232133292821716E-2</v>
      </c>
      <c r="P3329" s="29">
        <f ca="1">_xlfn.LOGNORM.INV(O3329,'Input Parameters'!$H$27,'Input Parameters'!$I$27)</f>
        <v>0.66358242686235969</v>
      </c>
      <c r="Q3329" s="10"/>
      <c r="R3329" s="15">
        <f>'Input Parameters'!$E$28</f>
        <v>12.7</v>
      </c>
      <c r="S3329" s="10">
        <f t="shared" ca="1" si="441"/>
        <v>0.60296739396338039</v>
      </c>
      <c r="T3329" s="25">
        <f ca="1">_xlfn.LOGNORM.INV(S3329,'Input Parameters'!$H$29,'Input Parameters'!$I$29)</f>
        <v>59.963698065317622</v>
      </c>
      <c r="U3329" s="10">
        <f t="shared" ca="1" si="442"/>
        <v>0.1695699041620834</v>
      </c>
      <c r="V3329" s="29">
        <f ca="1">IF('Input Parameters'!$D$30="Beta",_xlfn.BETA.INV(U3329,'Input Parameters'!$L$30,'Input Parameters'!$M$30,'Input Parameters'!$J$30,'Input Parameters'!$K$30),IF('Input Parameters'!$D$30="LogNorm",_xlfn.LOGNORM.INV(U3329,'Input Parameters'!$H$30,'Input Parameters'!$I$30)))</f>
        <v>0.68541214586246846</v>
      </c>
      <c r="W3329" s="2">
        <f ca="1">N3329+(P3329-N3329)*(1-ERF((T3329-R3329)/(2*SQRT(L3329*'Input Parameters'!$E$31))))</f>
        <v>4.960922120202417E-2</v>
      </c>
      <c r="X3329">
        <f t="shared" ca="1" si="443"/>
        <v>1</v>
      </c>
      <c r="Y3329" s="7"/>
    </row>
    <row r="3330" spans="1:25" ht="15" customHeight="1" x14ac:dyDescent="0.3">
      <c r="A3330" s="130">
        <v>3323</v>
      </c>
      <c r="B3330" s="10">
        <f t="shared" ca="1" si="435"/>
        <v>0.16238439515849834</v>
      </c>
      <c r="C3330" s="57">
        <f ca="1">_xlfn.NORM.INV(B3330,'Input Parameters'!$E$19,'Input Parameters'!$F$19)</f>
        <v>484.09239212303407</v>
      </c>
      <c r="D3330" s="10">
        <f t="shared" ca="1" si="436"/>
        <v>9.7786024191825693E-2</v>
      </c>
      <c r="E3330" s="59">
        <f ca="1">IF(_xlfn.NORM.INV(D3330,'Input Parameters'!$E$20,'Input Parameters'!$F$20)&lt;3500,3500,IF(_xlfn.NORM.INV(D3330,'Input Parameters'!$E$20,'Input Parameters'!$F$20)&gt;5500,5500,_xlfn.NORM.INV(D3330,'Input Parameters'!$E$20,'Input Parameters'!$F$20)))</f>
        <v>3894.0107430905896</v>
      </c>
      <c r="F3330" s="10">
        <f t="shared" ca="1" si="437"/>
        <v>0.35718541042633167</v>
      </c>
      <c r="G3330" s="61">
        <f ca="1">_xlfn.NORM.INV(F3330,'Input Parameters'!$E$21,'Input Parameters'!$F$21)</f>
        <v>281.97330051754784</v>
      </c>
      <c r="H3330" s="54">
        <f ca="1">EXP(E3330*(1/'Input Parameters'!$E$22-1/G3330))</f>
        <v>0.59468871224065167</v>
      </c>
      <c r="I3330" s="10">
        <f t="shared" ca="1" si="438"/>
        <v>2.8287817328001119E-2</v>
      </c>
      <c r="J3330" s="29">
        <f ca="1">_xlfn.BETA.INV(I3330,'Input Parameters'!$L$24,'Input Parameters'!$M$24,'Input Parameters'!$J$24,'Input Parameters'!$K$24)</f>
        <v>0.3022045947175237</v>
      </c>
      <c r="K3330" s="156">
        <f ca="1">('Input Parameters'!$E$25/'Input Parameters'!$E$31)^$J3330</f>
        <v>0.11442003510234776</v>
      </c>
      <c r="L3330" s="66">
        <f ca="1">$H3330*$C3330*'Input Parameters'!$E$23*K3330</f>
        <v>32.939729569144937</v>
      </c>
      <c r="M3330" s="23">
        <f t="shared" ca="1" si="439"/>
        <v>6.1331010859152824E-2</v>
      </c>
      <c r="N3330" s="15">
        <f ca="1">_xlfn.NORM.INV(M3330,'Input Parameters'!$E$26,'Input Parameters'!$F$26)</f>
        <v>1.5823862459021093E-3</v>
      </c>
      <c r="O3330" s="8">
        <f t="shared" ca="1" si="440"/>
        <v>0.8026578979812784</v>
      </c>
      <c r="P3330" s="29">
        <f ca="1">_xlfn.LOGNORM.INV(O3330,'Input Parameters'!$H$27,'Input Parameters'!$I$27)</f>
        <v>2.0746063645490449</v>
      </c>
      <c r="Q3330" s="10"/>
      <c r="R3330" s="15">
        <f>'Input Parameters'!$E$28</f>
        <v>12.7</v>
      </c>
      <c r="S3330" s="10">
        <f t="shared" ca="1" si="441"/>
        <v>0.34819050826042963</v>
      </c>
      <c r="T3330" s="25">
        <f ca="1">_xlfn.LOGNORM.INV(S3330,'Input Parameters'!$H$29,'Input Parameters'!$I$29)</f>
        <v>55.735755669444927</v>
      </c>
      <c r="U3330" s="10">
        <f t="shared" ca="1" si="442"/>
        <v>0.32813035279407732</v>
      </c>
      <c r="V3330" s="29">
        <f ca="1">IF('Input Parameters'!$D$30="Beta",_xlfn.BETA.INV(U3330,'Input Parameters'!$L$30,'Input Parameters'!$M$30,'Input Parameters'!$J$30,'Input Parameters'!$K$30),IF('Input Parameters'!$D$30="LogNorm",_xlfn.LOGNORM.INV(U3330,'Input Parameters'!$H$30,'Input Parameters'!$I$30)))</f>
        <v>0.8383586655877554</v>
      </c>
      <c r="W3330" s="2">
        <f ca="1">N3330+(P3330-N3330)*(1-ERF((T3330-R3330)/(2*SQRT(L3330*'Input Parameters'!$E$31))))</f>
        <v>1.2370234806345126</v>
      </c>
      <c r="X3330">
        <f t="shared" ca="1" si="443"/>
        <v>0</v>
      </c>
      <c r="Y3330" s="7"/>
    </row>
    <row r="3331" spans="1:25" ht="15" customHeight="1" x14ac:dyDescent="0.3">
      <c r="A3331" s="130">
        <v>3324</v>
      </c>
      <c r="B3331" s="10">
        <f t="shared" ca="1" si="435"/>
        <v>0.55741935752771565</v>
      </c>
      <c r="C3331" s="57">
        <f ca="1">_xlfn.NORM.INV(B3331,'Input Parameters'!$E$19,'Input Parameters'!$F$19)</f>
        <v>579.50429686373241</v>
      </c>
      <c r="D3331" s="10">
        <f t="shared" ca="1" si="436"/>
        <v>0.66654221246626044</v>
      </c>
      <c r="E3331" s="59">
        <f ca="1">IF(_xlfn.NORM.INV(D3331,'Input Parameters'!$E$20,'Input Parameters'!$F$20)&lt;3500,3500,IF(_xlfn.NORM.INV(D3331,'Input Parameters'!$E$20,'Input Parameters'!$F$20)&gt;5500,5500,_xlfn.NORM.INV(D3331,'Input Parameters'!$E$20,'Input Parameters'!$F$20)))</f>
        <v>5101.269528718416</v>
      </c>
      <c r="F3331" s="10">
        <f t="shared" ca="1" si="437"/>
        <v>0.68485238360124157</v>
      </c>
      <c r="G3331" s="61">
        <f ca="1">_xlfn.NORM.INV(F3331,'Input Parameters'!$E$21,'Input Parameters'!$F$21)</f>
        <v>288.63310719710756</v>
      </c>
      <c r="H3331" s="54">
        <f ca="1">EXP(E3331*(1/'Input Parameters'!$E$22-1/G3331))</f>
        <v>0.76842455078970118</v>
      </c>
      <c r="I3331" s="10">
        <f t="shared" ca="1" si="438"/>
        <v>0.57053730581371687</v>
      </c>
      <c r="J3331" s="29">
        <f ca="1">_xlfn.BETA.INV(I3331,'Input Parameters'!$L$24,'Input Parameters'!$M$24,'Input Parameters'!$J$24,'Input Parameters'!$K$24)</f>
        <v>0.63552030515582292</v>
      </c>
      <c r="K3331" s="156">
        <f ca="1">('Input Parameters'!$E$25/'Input Parameters'!$E$31)^$J3331</f>
        <v>1.0473204456234434E-2</v>
      </c>
      <c r="L3331" s="66">
        <f ca="1">$H3331*$C3331*'Input Parameters'!$E$23*K3331</f>
        <v>4.6637737560490482</v>
      </c>
      <c r="M3331" s="23">
        <f t="shared" ca="1" si="439"/>
        <v>0.21173186287919221</v>
      </c>
      <c r="N3331" s="15">
        <f ca="1">_xlfn.NORM.INV(M3331,'Input Parameters'!$E$26,'Input Parameters'!$F$26)</f>
        <v>1.7191043258050303E-2</v>
      </c>
      <c r="O3331" s="8">
        <f t="shared" ca="1" si="440"/>
        <v>0.69923873477158394</v>
      </c>
      <c r="P3331" s="29">
        <f ca="1">_xlfn.LOGNORM.INV(O3331,'Input Parameters'!$H$27,'Input Parameters'!$I$27)</f>
        <v>1.7936350770012077</v>
      </c>
      <c r="Q3331" s="10"/>
      <c r="R3331" s="15">
        <f>'Input Parameters'!$E$28</f>
        <v>12.7</v>
      </c>
      <c r="S3331" s="10">
        <f t="shared" ca="1" si="441"/>
        <v>9.2471086315429996E-2</v>
      </c>
      <c r="T3331" s="25">
        <f ca="1">_xlfn.LOGNORM.INV(S3331,'Input Parameters'!$H$29,'Input Parameters'!$I$29)</f>
        <v>50.178791538637782</v>
      </c>
      <c r="U3331" s="10">
        <f t="shared" ca="1" si="442"/>
        <v>0.21450307767766619</v>
      </c>
      <c r="V3331" s="29">
        <f ca="1">IF('Input Parameters'!$D$30="Beta",_xlfn.BETA.INV(U3331,'Input Parameters'!$L$30,'Input Parameters'!$M$30,'Input Parameters'!$J$30,'Input Parameters'!$K$30),IF('Input Parameters'!$D$30="LogNorm",_xlfn.LOGNORM.INV(U3331,'Input Parameters'!$H$30,'Input Parameters'!$I$30)))</f>
        <v>0.73148494109664253</v>
      </c>
      <c r="W3331" s="2">
        <f ca="1">N3331+(P3331-N3331)*(1-ERF((T3331-R3331)/(2*SQRT(L3331*'Input Parameters'!$E$31))))</f>
        <v>0.40758552214392979</v>
      </c>
      <c r="X3331">
        <f t="shared" ca="1" si="443"/>
        <v>1</v>
      </c>
      <c r="Y3331" s="7"/>
    </row>
    <row r="3332" spans="1:25" ht="15" customHeight="1" x14ac:dyDescent="0.3">
      <c r="A3332" s="130">
        <v>3325</v>
      </c>
      <c r="B3332" s="10">
        <f t="shared" ca="1" si="435"/>
        <v>6.8745004447370195E-2</v>
      </c>
      <c r="C3332" s="57">
        <f ca="1">_xlfn.NORM.INV(B3332,'Input Parameters'!$E$19,'Input Parameters'!$F$19)</f>
        <v>441.80033097045731</v>
      </c>
      <c r="D3332" s="10">
        <f t="shared" ca="1" si="436"/>
        <v>2.8294979891790084E-2</v>
      </c>
      <c r="E3332" s="59">
        <f ca="1">IF(_xlfn.NORM.INV(D3332,'Input Parameters'!$E$20,'Input Parameters'!$F$20)&lt;3500,3500,IF(_xlfn.NORM.INV(D3332,'Input Parameters'!$E$20,'Input Parameters'!$F$20)&gt;5500,5500,_xlfn.NORM.INV(D3332,'Input Parameters'!$E$20,'Input Parameters'!$F$20)))</f>
        <v>3500</v>
      </c>
      <c r="F3332" s="10">
        <f t="shared" ca="1" si="437"/>
        <v>0.48980388680164844</v>
      </c>
      <c r="G3332" s="61">
        <f ca="1">_xlfn.NORM.INV(F3332,'Input Parameters'!$E$21,'Input Parameters'!$F$21)</f>
        <v>284.64909330130121</v>
      </c>
      <c r="H3332" s="54">
        <f ca="1">EXP(E3332*(1/'Input Parameters'!$E$22-1/G3332))</f>
        <v>0.70437208223517933</v>
      </c>
      <c r="I3332" s="10">
        <f t="shared" ca="1" si="438"/>
        <v>0.45605890151437578</v>
      </c>
      <c r="J3332" s="29">
        <f ca="1">_xlfn.BETA.INV(I3332,'Input Parameters'!$L$24,'Input Parameters'!$M$24,'Input Parameters'!$J$24,'Input Parameters'!$K$24)</f>
        <v>0.5892931481347472</v>
      </c>
      <c r="K3332" s="156">
        <f ca="1">('Input Parameters'!$E$25/'Input Parameters'!$E$31)^$J3332</f>
        <v>1.4591406448024775E-2</v>
      </c>
      <c r="L3332" s="66">
        <f ca="1">$H3332*$C3332*'Input Parameters'!$E$23*K3332</f>
        <v>4.5407263151733064</v>
      </c>
      <c r="M3332" s="23">
        <f t="shared" ca="1" si="439"/>
        <v>0.10063510867550285</v>
      </c>
      <c r="N3332" s="15">
        <f ca="1">_xlfn.NORM.INV(M3332,'Input Parameters'!$E$26,'Input Parameters'!$F$26)</f>
        <v>7.1632382350678182E-3</v>
      </c>
      <c r="O3332" s="8">
        <f t="shared" ca="1" si="440"/>
        <v>0.65626432066258422</v>
      </c>
      <c r="P3332" s="29">
        <f ca="1">_xlfn.LOGNORM.INV(O3332,'Input Parameters'!$H$27,'Input Parameters'!$I$27)</f>
        <v>1.7009534520672265</v>
      </c>
      <c r="Q3332" s="10"/>
      <c r="R3332" s="15">
        <f>'Input Parameters'!$E$28</f>
        <v>12.7</v>
      </c>
      <c r="S3332" s="10">
        <f t="shared" ca="1" si="441"/>
        <v>0.12211512614047593</v>
      </c>
      <c r="T3332" s="25">
        <f ca="1">_xlfn.LOGNORM.INV(S3332,'Input Parameters'!$H$29,'Input Parameters'!$I$29)</f>
        <v>51.095289040871407</v>
      </c>
      <c r="U3332" s="10">
        <f t="shared" ca="1" si="442"/>
        <v>4.5748540383995562E-2</v>
      </c>
      <c r="V3332" s="29">
        <f ca="1">IF('Input Parameters'!$D$30="Beta",_xlfn.BETA.INV(U3332,'Input Parameters'!$L$30,'Input Parameters'!$M$30,'Input Parameters'!$J$30,'Input Parameters'!$K$30),IF('Input Parameters'!$D$30="LogNorm",_xlfn.LOGNORM.INV(U3332,'Input Parameters'!$H$30,'Input Parameters'!$I$30)))</f>
        <v>0.513619566779425</v>
      </c>
      <c r="W3332" s="2">
        <f ca="1">N3332+(P3332-N3332)*(1-ERF((T3332-R3332)/(2*SQRT(L3332*'Input Parameters'!$E$31))))</f>
        <v>0.35037822211787151</v>
      </c>
      <c r="X3332">
        <f t="shared" ca="1" si="443"/>
        <v>1</v>
      </c>
      <c r="Y3332" s="7"/>
    </row>
    <row r="3333" spans="1:25" ht="15" customHeight="1" x14ac:dyDescent="0.3">
      <c r="A3333" s="130">
        <v>3326</v>
      </c>
      <c r="B3333" s="10">
        <f t="shared" ref="B3333:B3396" ca="1" si="444">RAND()</f>
        <v>0.25216526913324133</v>
      </c>
      <c r="C3333" s="57">
        <f ca="1">_xlfn.NORM.INV(B3333,'Input Parameters'!$E$19,'Input Parameters'!$F$19)</f>
        <v>510.88006843048737</v>
      </c>
      <c r="D3333" s="10">
        <f t="shared" ref="D3333:D3396" ca="1" si="445">RAND()</f>
        <v>1.9211641502058785E-2</v>
      </c>
      <c r="E3333" s="59">
        <f ca="1">IF(_xlfn.NORM.INV(D3333,'Input Parameters'!$E$20,'Input Parameters'!$F$20)&lt;3500,3500,IF(_xlfn.NORM.INV(D3333,'Input Parameters'!$E$20,'Input Parameters'!$F$20)&gt;5500,5500,_xlfn.NORM.INV(D3333,'Input Parameters'!$E$20,'Input Parameters'!$F$20)))</f>
        <v>3500</v>
      </c>
      <c r="F3333" s="10">
        <f t="shared" ref="F3333:F3396" ca="1" si="446">RAND()</f>
        <v>0.42985167459109808</v>
      </c>
      <c r="G3333" s="61">
        <f ca="1">_xlfn.NORM.INV(F3333,'Input Parameters'!$E$21,'Input Parameters'!$F$21)</f>
        <v>283.46073083522805</v>
      </c>
      <c r="H3333" s="54">
        <f ca="1">EXP(E3333*(1/'Input Parameters'!$E$22-1/G3333))</f>
        <v>0.66898286865260925</v>
      </c>
      <c r="I3333" s="10">
        <f t="shared" ref="I3333:I3396" ca="1" si="447">RAND()</f>
        <v>0.43511843358195634</v>
      </c>
      <c r="J3333" s="29">
        <f ca="1">_xlfn.BETA.INV(I3333,'Input Parameters'!$L$24,'Input Parameters'!$M$24,'Input Parameters'!$J$24,'Input Parameters'!$K$24)</f>
        <v>0.58065595229367051</v>
      </c>
      <c r="K3333" s="156">
        <f ca="1">('Input Parameters'!$E$25/'Input Parameters'!$E$31)^$J3333</f>
        <v>1.5524075742606933E-2</v>
      </c>
      <c r="L3333" s="66">
        <f ca="1">$H3333*$C3333*'Input Parameters'!$E$23*K3333</f>
        <v>5.3056635794800622</v>
      </c>
      <c r="M3333" s="23">
        <f t="shared" ref="M3333:M3396" ca="1" si="448">RAND()</f>
        <v>0.41075543306927831</v>
      </c>
      <c r="N3333" s="15">
        <f ca="1">_xlfn.NORM.INV(M3333,'Input Parameters'!$E$26,'Input Parameters'!$F$26)</f>
        <v>2.9262354786185975E-2</v>
      </c>
      <c r="O3333" s="8">
        <f t="shared" ref="O3333:O3396" ca="1" si="449">RAND()</f>
        <v>0.70882147692303876</v>
      </c>
      <c r="P3333" s="29">
        <f ca="1">_xlfn.LOGNORM.INV(O3333,'Input Parameters'!$H$27,'Input Parameters'!$I$27)</f>
        <v>1.8157772595220989</v>
      </c>
      <c r="Q3333" s="10"/>
      <c r="R3333" s="15">
        <f>'Input Parameters'!$E$28</f>
        <v>12.7</v>
      </c>
      <c r="S3333" s="10">
        <f t="shared" ref="S3333:S3396" ca="1" si="450">RAND()</f>
        <v>0.89282759304829096</v>
      </c>
      <c r="T3333" s="25">
        <f ca="1">_xlfn.LOGNORM.INV(S3333,'Input Parameters'!$H$29,'Input Parameters'!$I$29)</f>
        <v>66.943065728691224</v>
      </c>
      <c r="U3333" s="10">
        <f t="shared" ref="U3333:U3396" ca="1" si="451">RAND()</f>
        <v>0.36826679692635211</v>
      </c>
      <c r="V3333" s="29">
        <f ca="1">IF('Input Parameters'!$D$30="Beta",_xlfn.BETA.INV(U3333,'Input Parameters'!$L$30,'Input Parameters'!$M$30,'Input Parameters'!$J$30,'Input Parameters'!$K$30),IF('Input Parameters'!$D$30="LogNorm",_xlfn.LOGNORM.INV(U3333,'Input Parameters'!$H$30,'Input Parameters'!$I$30)))</f>
        <v>0.87505393603519477</v>
      </c>
      <c r="W3333" s="2">
        <f ca="1">N3333+(P3333-N3333)*(1-ERF((T3333-R3333)/(2*SQRT(L3333*'Input Parameters'!$E$31))))</f>
        <v>0.20055025049931327</v>
      </c>
      <c r="X3333">
        <f t="shared" ca="1" si="443"/>
        <v>1</v>
      </c>
      <c r="Y3333" s="7"/>
    </row>
    <row r="3334" spans="1:25" ht="15" customHeight="1" x14ac:dyDescent="0.3">
      <c r="A3334" s="130">
        <v>3327</v>
      </c>
      <c r="B3334" s="10">
        <f t="shared" ca="1" si="444"/>
        <v>0.37008852856813956</v>
      </c>
      <c r="C3334" s="57">
        <f ca="1">_xlfn.NORM.INV(B3334,'Input Parameters'!$E$19,'Input Parameters'!$F$19)</f>
        <v>539.27820416080863</v>
      </c>
      <c r="D3334" s="10">
        <f t="shared" ca="1" si="445"/>
        <v>0.35484223751289545</v>
      </c>
      <c r="E3334" s="59">
        <f ca="1">IF(_xlfn.NORM.INV(D3334,'Input Parameters'!$E$20,'Input Parameters'!$F$20)&lt;3500,3500,IF(_xlfn.NORM.INV(D3334,'Input Parameters'!$E$20,'Input Parameters'!$F$20)&gt;5500,5500,_xlfn.NORM.INV(D3334,'Input Parameters'!$E$20,'Input Parameters'!$F$20)))</f>
        <v>4539.4040819269394</v>
      </c>
      <c r="F3334" s="10">
        <f t="shared" ca="1" si="446"/>
        <v>0.7910930749643319</v>
      </c>
      <c r="G3334" s="61">
        <f ca="1">_xlfn.NORM.INV(F3334,'Input Parameters'!$E$21,'Input Parameters'!$F$21)</f>
        <v>291.21832775863584</v>
      </c>
      <c r="H3334" s="54">
        <f ca="1">EXP(E3334*(1/'Input Parameters'!$E$22-1/G3334))</f>
        <v>0.90956832792848585</v>
      </c>
      <c r="I3334" s="10">
        <f t="shared" ca="1" si="447"/>
        <v>0.60860662058394732</v>
      </c>
      <c r="J3334" s="29">
        <f ca="1">_xlfn.BETA.INV(I3334,'Input Parameters'!$L$24,'Input Parameters'!$M$24,'Input Parameters'!$J$24,'Input Parameters'!$K$24)</f>
        <v>0.65088273224603888</v>
      </c>
      <c r="K3334" s="156">
        <f ca="1">('Input Parameters'!$E$25/'Input Parameters'!$E$31)^$J3334</f>
        <v>9.3803486787052207E-3</v>
      </c>
      <c r="L3334" s="66">
        <f ca="1">$H3334*$C3334*'Input Parameters'!$E$23*K3334</f>
        <v>4.6011583428334619</v>
      </c>
      <c r="M3334" s="23">
        <f t="shared" ca="1" si="448"/>
        <v>0.66190233117741737</v>
      </c>
      <c r="N3334" s="15">
        <f ca="1">_xlfn.NORM.INV(M3334,'Input Parameters'!$E$26,'Input Parameters'!$F$26)</f>
        <v>4.2770871030313504E-2</v>
      </c>
      <c r="O3334" s="8">
        <f t="shared" ca="1" si="449"/>
        <v>0.78437575458992315</v>
      </c>
      <c r="P3334" s="29">
        <f ca="1">_xlfn.LOGNORM.INV(O3334,'Input Parameters'!$H$27,'Input Parameters'!$I$27)</f>
        <v>2.0166032494723978</v>
      </c>
      <c r="Q3334" s="10"/>
      <c r="R3334" s="15">
        <f>'Input Parameters'!$E$28</f>
        <v>12.7</v>
      </c>
      <c r="S3334" s="10">
        <f t="shared" ca="1" si="450"/>
        <v>0.77158616920566858</v>
      </c>
      <c r="T3334" s="25">
        <f ca="1">_xlfn.LOGNORM.INV(S3334,'Input Parameters'!$H$29,'Input Parameters'!$I$29)</f>
        <v>63.305512469577607</v>
      </c>
      <c r="U3334" s="10">
        <f t="shared" ca="1" si="451"/>
        <v>0.74742042757488969</v>
      </c>
      <c r="V3334" s="29">
        <f ca="1">IF('Input Parameters'!$D$30="Beta",_xlfn.BETA.INV(U3334,'Input Parameters'!$L$30,'Input Parameters'!$M$30,'Input Parameters'!$J$30,'Input Parameters'!$K$30),IF('Input Parameters'!$D$30="LogNorm",_xlfn.LOGNORM.INV(U3334,'Input Parameters'!$H$30,'Input Parameters'!$I$30)))</f>
        <v>1.2995219587297113</v>
      </c>
      <c r="W3334" s="2">
        <f ca="1">N3334+(P3334-N3334)*(1-ERF((T3334-R3334)/(2*SQRT(L3334*'Input Parameters'!$E$31))))</f>
        <v>0.23082809620482264</v>
      </c>
      <c r="X3334">
        <f t="shared" ca="1" si="443"/>
        <v>1</v>
      </c>
      <c r="Y3334" s="7"/>
    </row>
    <row r="3335" spans="1:25" ht="15" customHeight="1" x14ac:dyDescent="0.3">
      <c r="A3335" s="130">
        <v>3328</v>
      </c>
      <c r="B3335" s="10">
        <f t="shared" ca="1" si="444"/>
        <v>0.12286134491592349</v>
      </c>
      <c r="C3335" s="57">
        <f ca="1">_xlfn.NORM.INV(B3335,'Input Parameters'!$E$19,'Input Parameters'!$F$19)</f>
        <v>469.21228508644003</v>
      </c>
      <c r="D3335" s="10">
        <f t="shared" ca="1" si="445"/>
        <v>0.41799813627734683</v>
      </c>
      <c r="E3335" s="59">
        <f ca="1">IF(_xlfn.NORM.INV(D3335,'Input Parameters'!$E$20,'Input Parameters'!$F$20)&lt;3500,3500,IF(_xlfn.NORM.INV(D3335,'Input Parameters'!$E$20,'Input Parameters'!$F$20)&gt;5500,5500,_xlfn.NORM.INV(D3335,'Input Parameters'!$E$20,'Input Parameters'!$F$20)))</f>
        <v>4655.0878226405694</v>
      </c>
      <c r="F3335" s="10">
        <f t="shared" ca="1" si="446"/>
        <v>0.95884338501200927</v>
      </c>
      <c r="G3335" s="61">
        <f ca="1">_xlfn.NORM.INV(F3335,'Input Parameters'!$E$21,'Input Parameters'!$F$21)</f>
        <v>298.50611378441312</v>
      </c>
      <c r="H3335" s="54">
        <f ca="1">EXP(E3335*(1/'Input Parameters'!$E$22-1/G3335))</f>
        <v>1.3405192977027525</v>
      </c>
      <c r="I3335" s="10">
        <f t="shared" ca="1" si="447"/>
        <v>0.95466062920838302</v>
      </c>
      <c r="J3335" s="29">
        <f ca="1">_xlfn.BETA.INV(I3335,'Input Parameters'!$L$24,'Input Parameters'!$M$24,'Input Parameters'!$J$24,'Input Parameters'!$K$24)</f>
        <v>0.83958415062778868</v>
      </c>
      <c r="K3335" s="156">
        <f ca="1">('Input Parameters'!$E$25/'Input Parameters'!$E$31)^$J3335</f>
        <v>2.4228833650477978E-3</v>
      </c>
      <c r="L3335" s="66">
        <f ca="1">$H3335*$C3335*'Input Parameters'!$E$23*K3335</f>
        <v>1.5239648597327244</v>
      </c>
      <c r="M3335" s="23">
        <f t="shared" ca="1" si="448"/>
        <v>0.75177743759298654</v>
      </c>
      <c r="N3335" s="15">
        <f ca="1">_xlfn.NORM.INV(M3335,'Input Parameters'!$E$26,'Input Parameters'!$F$26)</f>
        <v>4.8281967981009491E-2</v>
      </c>
      <c r="O3335" s="8">
        <f t="shared" ca="1" si="449"/>
        <v>0.98689420133207817</v>
      </c>
      <c r="P3335" s="29">
        <f ca="1">_xlfn.LOGNORM.INV(O3335,'Input Parameters'!$H$27,'Input Parameters'!$I$27)</f>
        <v>3.8065337951806497</v>
      </c>
      <c r="Q3335" s="10"/>
      <c r="R3335" s="15">
        <f>'Input Parameters'!$E$28</f>
        <v>12.7</v>
      </c>
      <c r="S3335" s="10">
        <f t="shared" ca="1" si="450"/>
        <v>0.90438694704519695</v>
      </c>
      <c r="T3335" s="25">
        <f ca="1">_xlfn.LOGNORM.INV(S3335,'Input Parameters'!$H$29,'Input Parameters'!$I$29)</f>
        <v>67.43530952657575</v>
      </c>
      <c r="U3335" s="10">
        <f t="shared" ca="1" si="451"/>
        <v>0.76218223273680241</v>
      </c>
      <c r="V3335" s="29">
        <f ca="1">IF('Input Parameters'!$D$30="Beta",_xlfn.BETA.INV(U3335,'Input Parameters'!$L$30,'Input Parameters'!$M$30,'Input Parameters'!$J$30,'Input Parameters'!$K$30),IF('Input Parameters'!$D$30="LogNorm",_xlfn.LOGNORM.INV(U3335,'Input Parameters'!$H$30,'Input Parameters'!$I$30)))</f>
        <v>1.3238037748150817</v>
      </c>
      <c r="W3335" s="2">
        <f ca="1">N3335+(P3335-N3335)*(1-ERF((T3335-R3335)/(2*SQRT(L3335*'Input Parameters'!$E$31))))</f>
        <v>5.4736299550410081E-2</v>
      </c>
      <c r="X3335">
        <f t="shared" ca="1" si="443"/>
        <v>1</v>
      </c>
      <c r="Y3335" s="7"/>
    </row>
    <row r="3336" spans="1:25" ht="15" customHeight="1" x14ac:dyDescent="0.3">
      <c r="A3336" s="130">
        <v>3329</v>
      </c>
      <c r="B3336" s="10">
        <f t="shared" ca="1" si="444"/>
        <v>0.28200830915858688</v>
      </c>
      <c r="C3336" s="57">
        <f ca="1">_xlfn.NORM.INV(B3336,'Input Parameters'!$E$19,'Input Parameters'!$F$19)</f>
        <v>518.5531517241626</v>
      </c>
      <c r="D3336" s="10">
        <f t="shared" ca="1" si="445"/>
        <v>0.45797290628278409</v>
      </c>
      <c r="E3336" s="59">
        <f ca="1">IF(_xlfn.NORM.INV(D3336,'Input Parameters'!$E$20,'Input Parameters'!$F$20)&lt;3500,3500,IF(_xlfn.NORM.INV(D3336,'Input Parameters'!$E$20,'Input Parameters'!$F$20)&gt;5500,5500,_xlfn.NORM.INV(D3336,'Input Parameters'!$E$20,'Input Parameters'!$F$20)))</f>
        <v>4726.1206597062692</v>
      </c>
      <c r="F3336" s="10">
        <f t="shared" ca="1" si="446"/>
        <v>0.12345322834817929</v>
      </c>
      <c r="G3336" s="61">
        <f ca="1">_xlfn.NORM.INV(F3336,'Input Parameters'!$E$21,'Input Parameters'!$F$21)</f>
        <v>275.74893698961085</v>
      </c>
      <c r="H3336" s="54">
        <f ca="1">EXP(E3336*(1/'Input Parameters'!$E$22-1/G3336))</f>
        <v>0.36454269480427853</v>
      </c>
      <c r="I3336" s="10">
        <f t="shared" ca="1" si="447"/>
        <v>0.53828701525140077</v>
      </c>
      <c r="J3336" s="29">
        <f ca="1">_xlfn.BETA.INV(I3336,'Input Parameters'!$L$24,'Input Parameters'!$M$24,'Input Parameters'!$J$24,'Input Parameters'!$K$24)</f>
        <v>0.62256862351062503</v>
      </c>
      <c r="K3336" s="156">
        <f ca="1">('Input Parameters'!$E$25/'Input Parameters'!$E$31)^$J3336</f>
        <v>1.149290105553036E-2</v>
      </c>
      <c r="L3336" s="66">
        <f ca="1">$H3336*$C3336*'Input Parameters'!$E$23*K3336</f>
        <v>2.1725578309932461</v>
      </c>
      <c r="M3336" s="23">
        <f t="shared" ca="1" si="448"/>
        <v>0.23544506840090007</v>
      </c>
      <c r="N3336" s="15">
        <f ca="1">_xlfn.NORM.INV(M3336,'Input Parameters'!$E$26,'Input Parameters'!$F$26)</f>
        <v>1.8858338585416634E-2</v>
      </c>
      <c r="O3336" s="8">
        <f t="shared" ca="1" si="449"/>
        <v>4.7975691796398046E-3</v>
      </c>
      <c r="P3336" s="29">
        <f ca="1">_xlfn.LOGNORM.INV(O3336,'Input Parameters'!$H$27,'Input Parameters'!$I$27)</f>
        <v>0.45263400305677293</v>
      </c>
      <c r="Q3336" s="10"/>
      <c r="R3336" s="15">
        <f>'Input Parameters'!$E$28</f>
        <v>12.7</v>
      </c>
      <c r="S3336" s="10">
        <f t="shared" ca="1" si="450"/>
        <v>0.45904592840823144</v>
      </c>
      <c r="T3336" s="25">
        <f ca="1">_xlfn.LOGNORM.INV(S3336,'Input Parameters'!$H$29,'Input Parameters'!$I$29)</f>
        <v>57.563353632278449</v>
      </c>
      <c r="U3336" s="10">
        <f t="shared" ca="1" si="451"/>
        <v>0.90377571115209232</v>
      </c>
      <c r="V3336" s="29">
        <f ca="1">IF('Input Parameters'!$D$30="Beta",_xlfn.BETA.INV(U3336,'Input Parameters'!$L$30,'Input Parameters'!$M$30,'Input Parameters'!$J$30,'Input Parameters'!$K$30),IF('Input Parameters'!$D$30="LogNorm",_xlfn.LOGNORM.INV(U3336,'Input Parameters'!$H$30,'Input Parameters'!$I$30)))</f>
        <v>1.6706035928202745</v>
      </c>
      <c r="W3336" s="2">
        <f ca="1">N3336+(P3336-N3336)*(1-ERF((T3336-R3336)/(2*SQRT(L3336*'Input Parameters'!$E$31))))</f>
        <v>3.2469487630389912E-2</v>
      </c>
      <c r="X3336">
        <f t="shared" ca="1" si="443"/>
        <v>1</v>
      </c>
      <c r="Y3336" s="7"/>
    </row>
    <row r="3337" spans="1:25" ht="15" customHeight="1" x14ac:dyDescent="0.3">
      <c r="A3337" s="130">
        <v>3330</v>
      </c>
      <c r="B3337" s="10">
        <f t="shared" ca="1" si="444"/>
        <v>7.3457099671765169E-2</v>
      </c>
      <c r="C3337" s="57">
        <f ca="1">_xlfn.NORM.INV(B3337,'Input Parameters'!$E$19,'Input Parameters'!$F$19)</f>
        <v>444.73125203151506</v>
      </c>
      <c r="D3337" s="10">
        <f t="shared" ca="1" si="445"/>
        <v>0.25707640801899601</v>
      </c>
      <c r="E3337" s="59">
        <f ca="1">IF(_xlfn.NORM.INV(D3337,'Input Parameters'!$E$20,'Input Parameters'!$F$20)&lt;3500,3500,IF(_xlfn.NORM.INV(D3337,'Input Parameters'!$E$20,'Input Parameters'!$F$20)&gt;5500,5500,_xlfn.NORM.INV(D3337,'Input Parameters'!$E$20,'Input Parameters'!$F$20)))</f>
        <v>4343.3304756869229</v>
      </c>
      <c r="F3337" s="10">
        <f t="shared" ca="1" si="446"/>
        <v>0.51917163747652606</v>
      </c>
      <c r="G3337" s="61">
        <f ca="1">_xlfn.NORM.INV(F3337,'Input Parameters'!$E$21,'Input Parameters'!$F$21)</f>
        <v>285.22786698729351</v>
      </c>
      <c r="H3337" s="54">
        <f ca="1">EXP(E3337*(1/'Input Parameters'!$E$22-1/G3337))</f>
        <v>0.66769246285041184</v>
      </c>
      <c r="I3337" s="10">
        <f t="shared" ca="1" si="447"/>
        <v>0.99259939996452662</v>
      </c>
      <c r="J3337" s="29">
        <f ca="1">_xlfn.BETA.INV(I3337,'Input Parameters'!$L$24,'Input Parameters'!$M$24,'Input Parameters'!$J$24,'Input Parameters'!$K$24)</f>
        <v>0.90658282647769828</v>
      </c>
      <c r="K3337" s="156">
        <f ca="1">('Input Parameters'!$E$25/'Input Parameters'!$E$31)^$J3337</f>
        <v>1.4983134446106493E-3</v>
      </c>
      <c r="L3337" s="66">
        <f ca="1">$H3337*$C3337*'Input Parameters'!$E$23*K3337</f>
        <v>0.44491474545724419</v>
      </c>
      <c r="M3337" s="23">
        <f t="shared" ca="1" si="448"/>
        <v>0.79818960576049836</v>
      </c>
      <c r="N3337" s="15">
        <f ca="1">_xlfn.NORM.INV(M3337,'Input Parameters'!$E$26,'Input Parameters'!$F$26)</f>
        <v>5.1538615129889775E-2</v>
      </c>
      <c r="O3337" s="8">
        <f t="shared" ca="1" si="449"/>
        <v>0.98377995488829761</v>
      </c>
      <c r="P3337" s="29">
        <f ca="1">_xlfn.LOGNORM.INV(O3337,'Input Parameters'!$H$27,'Input Parameters'!$I$27)</f>
        <v>3.6674799399211437</v>
      </c>
      <c r="Q3337" s="10"/>
      <c r="R3337" s="15">
        <f>'Input Parameters'!$E$28</f>
        <v>12.7</v>
      </c>
      <c r="S3337" s="10">
        <f t="shared" ca="1" si="450"/>
        <v>0.13977595941314669</v>
      </c>
      <c r="T3337" s="25">
        <f ca="1">_xlfn.LOGNORM.INV(S3337,'Input Parameters'!$H$29,'Input Parameters'!$I$29)</f>
        <v>51.57453396514574</v>
      </c>
      <c r="U3337" s="10">
        <f t="shared" ca="1" si="451"/>
        <v>0.39193551301664897</v>
      </c>
      <c r="V3337" s="29">
        <f ca="1">IF('Input Parameters'!$D$30="Beta",_xlfn.BETA.INV(U3337,'Input Parameters'!$L$30,'Input Parameters'!$M$30,'Input Parameters'!$J$30,'Input Parameters'!$K$30),IF('Input Parameters'!$D$30="LogNorm",_xlfn.LOGNORM.INV(U3337,'Input Parameters'!$H$30,'Input Parameters'!$I$30)))</f>
        <v>0.89677207704788731</v>
      </c>
      <c r="W3337" s="2">
        <f ca="1">N3337+(P3337-N3337)*(1-ERF((T3337-R3337)/(2*SQRT(L3337*'Input Parameters'!$E$31))))</f>
        <v>5.1674968207736718E-2</v>
      </c>
      <c r="X3337">
        <f t="shared" ref="X3337:X3400" ca="1" si="452">IFERROR(IF(W3337&gt;V3337,0,1),0)</f>
        <v>1</v>
      </c>
      <c r="Y3337" s="7"/>
    </row>
    <row r="3338" spans="1:25" ht="15" customHeight="1" x14ac:dyDescent="0.3">
      <c r="A3338" s="130">
        <v>3331</v>
      </c>
      <c r="B3338" s="10">
        <f t="shared" ca="1" si="444"/>
        <v>0.44201499781916676</v>
      </c>
      <c r="C3338" s="57">
        <f ca="1">_xlfn.NORM.INV(B3338,'Input Parameters'!$E$19,'Input Parameters'!$F$19)</f>
        <v>554.97462517928875</v>
      </c>
      <c r="D3338" s="10">
        <f t="shared" ca="1" si="445"/>
        <v>0.94898558419986356</v>
      </c>
      <c r="E3338" s="59">
        <f ca="1">IF(_xlfn.NORM.INV(D3338,'Input Parameters'!$E$20,'Input Parameters'!$F$20)&lt;3500,3500,IF(_xlfn.NORM.INV(D3338,'Input Parameters'!$E$20,'Input Parameters'!$F$20)&gt;5500,5500,_xlfn.NORM.INV(D3338,'Input Parameters'!$E$20,'Input Parameters'!$F$20)))</f>
        <v>5500</v>
      </c>
      <c r="F3338" s="10">
        <f t="shared" ca="1" si="446"/>
        <v>0.93795628908192441</v>
      </c>
      <c r="G3338" s="61">
        <f ca="1">_xlfn.NORM.INV(F3338,'Input Parameters'!$E$21,'Input Parameters'!$F$21)</f>
        <v>296.93743264581445</v>
      </c>
      <c r="H3338" s="54">
        <f ca="1">EXP(E3338*(1/'Input Parameters'!$E$22-1/G3338))</f>
        <v>1.2826272625336446</v>
      </c>
      <c r="I3338" s="10">
        <f t="shared" ca="1" si="447"/>
        <v>0.25946503261297404</v>
      </c>
      <c r="J3338" s="29">
        <f ca="1">_xlfn.BETA.INV(I3338,'Input Parameters'!$L$24,'Input Parameters'!$M$24,'Input Parameters'!$J$24,'Input Parameters'!$K$24)</f>
        <v>0.50117369674097578</v>
      </c>
      <c r="K3338" s="156">
        <f ca="1">('Input Parameters'!$E$25/'Input Parameters'!$E$31)^$J3338</f>
        <v>2.7455371892620359E-2</v>
      </c>
      <c r="L3338" s="66">
        <f ca="1">$H3338*$C3338*'Input Parameters'!$E$23*K3338</f>
        <v>19.543436138796682</v>
      </c>
      <c r="M3338" s="23">
        <f t="shared" ca="1" si="448"/>
        <v>0.9124366894225463</v>
      </c>
      <c r="N3338" s="15">
        <f ca="1">_xlfn.NORM.INV(M3338,'Input Parameters'!$E$26,'Input Parameters'!$F$26)</f>
        <v>6.247418815212627E-2</v>
      </c>
      <c r="O3338" s="8">
        <f t="shared" ca="1" si="449"/>
        <v>0.96558861854103417</v>
      </c>
      <c r="P3338" s="29">
        <f ca="1">_xlfn.LOGNORM.INV(O3338,'Input Parameters'!$H$27,'Input Parameters'!$I$27)</f>
        <v>3.1842432670574676</v>
      </c>
      <c r="Q3338" s="10"/>
      <c r="R3338" s="15">
        <f>'Input Parameters'!$E$28</f>
        <v>12.7</v>
      </c>
      <c r="S3338" s="10">
        <f t="shared" ca="1" si="450"/>
        <v>0.26883170317016947</v>
      </c>
      <c r="T3338" s="25">
        <f ca="1">_xlfn.LOGNORM.INV(S3338,'Input Parameters'!$H$29,'Input Parameters'!$I$29)</f>
        <v>54.338468312315584</v>
      </c>
      <c r="U3338" s="10">
        <f t="shared" ca="1" si="451"/>
        <v>0.38061917051637961</v>
      </c>
      <c r="V3338" s="29">
        <f ca="1">IF('Input Parameters'!$D$30="Beta",_xlfn.BETA.INV(U3338,'Input Parameters'!$L$30,'Input Parameters'!$M$30,'Input Parameters'!$J$30,'Input Parameters'!$K$30),IF('Input Parameters'!$D$30="LogNorm",_xlfn.LOGNORM.INV(U3338,'Input Parameters'!$H$30,'Input Parameters'!$I$30)))</f>
        <v>0.88637325520685495</v>
      </c>
      <c r="W3338" s="2">
        <f ca="1">N3338+(P3338-N3338)*(1-ERF((T3338-R3338)/(2*SQRT(L3338*'Input Parameters'!$E$31))))</f>
        <v>1.6402354610785155</v>
      </c>
      <c r="X3338">
        <f t="shared" ca="1" si="452"/>
        <v>0</v>
      </c>
      <c r="Y3338" s="7"/>
    </row>
    <row r="3339" spans="1:25" ht="15" customHeight="1" x14ac:dyDescent="0.3">
      <c r="A3339" s="130">
        <v>3332</v>
      </c>
      <c r="B3339" s="10">
        <f t="shared" ca="1" si="444"/>
        <v>0.23176081823238104</v>
      </c>
      <c r="C3339" s="57">
        <f ca="1">_xlfn.NORM.INV(B3339,'Input Parameters'!$E$19,'Input Parameters'!$F$19)</f>
        <v>505.35640245053867</v>
      </c>
      <c r="D3339" s="10">
        <f t="shared" ca="1" si="445"/>
        <v>8.8011956210909625E-2</v>
      </c>
      <c r="E3339" s="59">
        <f ca="1">IF(_xlfn.NORM.INV(D3339,'Input Parameters'!$E$20,'Input Parameters'!$F$20)&lt;3500,3500,IF(_xlfn.NORM.INV(D3339,'Input Parameters'!$E$20,'Input Parameters'!$F$20)&gt;5500,5500,_xlfn.NORM.INV(D3339,'Input Parameters'!$E$20,'Input Parameters'!$F$20)))</f>
        <v>3852.8304969192095</v>
      </c>
      <c r="F3339" s="10">
        <f t="shared" ca="1" si="446"/>
        <v>0.56648498987001239</v>
      </c>
      <c r="G3339" s="61">
        <f ca="1">_xlfn.NORM.INV(F3339,'Input Parameters'!$E$21,'Input Parameters'!$F$21)</f>
        <v>286.16601679798538</v>
      </c>
      <c r="H3339" s="54">
        <f ca="1">EXP(E3339*(1/'Input Parameters'!$E$22-1/G3339))</f>
        <v>0.73049870187338151</v>
      </c>
      <c r="I3339" s="10">
        <f t="shared" ca="1" si="447"/>
        <v>0.71561242161017724</v>
      </c>
      <c r="J3339" s="29">
        <f ca="1">_xlfn.BETA.INV(I3339,'Input Parameters'!$L$24,'Input Parameters'!$M$24,'Input Parameters'!$J$24,'Input Parameters'!$K$24)</f>
        <v>0.69562902905190382</v>
      </c>
      <c r="K3339" s="156">
        <f ca="1">('Input Parameters'!$E$25/'Input Parameters'!$E$31)^$J3339</f>
        <v>6.8047931520704326E-3</v>
      </c>
      <c r="L3339" s="66">
        <f ca="1">$H3339*$C3339*'Input Parameters'!$E$23*K3339</f>
        <v>2.512072383163896</v>
      </c>
      <c r="M3339" s="23">
        <f t="shared" ca="1" si="448"/>
        <v>0.4923390992626322</v>
      </c>
      <c r="N3339" s="15">
        <f ca="1">_xlfn.NORM.INV(M3339,'Input Parameters'!$E$26,'Input Parameters'!$F$26)</f>
        <v>3.3596711574115055E-2</v>
      </c>
      <c r="O3339" s="8">
        <f t="shared" ca="1" si="449"/>
        <v>0.7159842693408317</v>
      </c>
      <c r="P3339" s="29">
        <f ca="1">_xlfn.LOGNORM.INV(O3339,'Input Parameters'!$H$27,'Input Parameters'!$I$27)</f>
        <v>1.8327320573420045</v>
      </c>
      <c r="Q3339" s="10"/>
      <c r="R3339" s="15">
        <f>'Input Parameters'!$E$28</f>
        <v>12.7</v>
      </c>
      <c r="S3339" s="10">
        <f t="shared" ca="1" si="450"/>
        <v>0.2134099093223506</v>
      </c>
      <c r="T3339" s="25">
        <f ca="1">_xlfn.LOGNORM.INV(S3339,'Input Parameters'!$H$29,'Input Parameters'!$I$29)</f>
        <v>53.2615477446912</v>
      </c>
      <c r="U3339" s="10">
        <f t="shared" ca="1" si="451"/>
        <v>0.76569593190496232</v>
      </c>
      <c r="V3339" s="29">
        <f ca="1">IF('Input Parameters'!$D$30="Beta",_xlfn.BETA.INV(U3339,'Input Parameters'!$L$30,'Input Parameters'!$M$30,'Input Parameters'!$J$30,'Input Parameters'!$K$30),IF('Input Parameters'!$D$30="LogNorm",_xlfn.LOGNORM.INV(U3339,'Input Parameters'!$H$30,'Input Parameters'!$I$30)))</f>
        <v>1.3297714254068789</v>
      </c>
      <c r="W3339" s="2">
        <f ca="1">N3339+(P3339-N3339)*(1-ERF((T3339-R3339)/(2*SQRT(L3339*'Input Parameters'!$E$31))))</f>
        <v>0.16017898953340845</v>
      </c>
      <c r="X3339">
        <f t="shared" ca="1" si="452"/>
        <v>1</v>
      </c>
      <c r="Y3339" s="7"/>
    </row>
    <row r="3340" spans="1:25" ht="15" customHeight="1" x14ac:dyDescent="0.3">
      <c r="A3340" s="130">
        <v>3333</v>
      </c>
      <c r="B3340" s="10">
        <f t="shared" ca="1" si="444"/>
        <v>0.92875537474391356</v>
      </c>
      <c r="C3340" s="57">
        <f ca="1">_xlfn.NORM.INV(B3340,'Input Parameters'!$E$19,'Input Parameters'!$F$19)</f>
        <v>691.22634944358617</v>
      </c>
      <c r="D3340" s="10">
        <f t="shared" ca="1" si="445"/>
        <v>0.87351499911644137</v>
      </c>
      <c r="E3340" s="59">
        <f ca="1">IF(_xlfn.NORM.INV(D3340,'Input Parameters'!$E$20,'Input Parameters'!$F$20)&lt;3500,3500,IF(_xlfn.NORM.INV(D3340,'Input Parameters'!$E$20,'Input Parameters'!$F$20)&gt;5500,5500,_xlfn.NORM.INV(D3340,'Input Parameters'!$E$20,'Input Parameters'!$F$20)))</f>
        <v>5500</v>
      </c>
      <c r="F3340" s="10">
        <f t="shared" ca="1" si="446"/>
        <v>0.43374830797756936</v>
      </c>
      <c r="G3340" s="61">
        <f ca="1">_xlfn.NORM.INV(F3340,'Input Parameters'!$E$21,'Input Parameters'!$F$21)</f>
        <v>283.53864430909789</v>
      </c>
      <c r="H3340" s="54">
        <f ca="1">EXP(E3340*(1/'Input Parameters'!$E$22-1/G3340))</f>
        <v>0.53452458945177095</v>
      </c>
      <c r="I3340" s="10">
        <f t="shared" ca="1" si="447"/>
        <v>0.68452025268474526</v>
      </c>
      <c r="J3340" s="29">
        <f ca="1">_xlfn.BETA.INV(I3340,'Input Parameters'!$L$24,'Input Parameters'!$M$24,'Input Parameters'!$J$24,'Input Parameters'!$K$24)</f>
        <v>0.68226012122126956</v>
      </c>
      <c r="K3340" s="156">
        <f ca="1">('Input Parameters'!$E$25/'Input Parameters'!$E$31)^$J3340</f>
        <v>7.4897074464856479E-3</v>
      </c>
      <c r="L3340" s="66">
        <f ca="1">$H3340*$C3340*'Input Parameters'!$E$23*K3340</f>
        <v>2.7672782381673593</v>
      </c>
      <c r="M3340" s="23">
        <f t="shared" ca="1" si="448"/>
        <v>0.66886776839444062</v>
      </c>
      <c r="N3340" s="15">
        <f ca="1">_xlfn.NORM.INV(M3340,'Input Parameters'!$E$26,'Input Parameters'!$F$26)</f>
        <v>4.3172566509091896E-2</v>
      </c>
      <c r="O3340" s="8">
        <f t="shared" ca="1" si="449"/>
        <v>0.54664149539834272</v>
      </c>
      <c r="P3340" s="29">
        <f ca="1">_xlfn.LOGNORM.INV(O3340,'Input Parameters'!$H$27,'Input Parameters'!$I$27)</f>
        <v>1.4993832206656363</v>
      </c>
      <c r="Q3340" s="10"/>
      <c r="R3340" s="15">
        <f>'Input Parameters'!$E$28</f>
        <v>12.7</v>
      </c>
      <c r="S3340" s="10">
        <f t="shared" ca="1" si="450"/>
        <v>0.12398070698591146</v>
      </c>
      <c r="T3340" s="25">
        <f ca="1">_xlfn.LOGNORM.INV(S3340,'Input Parameters'!$H$29,'Input Parameters'!$I$29)</f>
        <v>51.147881722664856</v>
      </c>
      <c r="U3340" s="10">
        <f t="shared" ca="1" si="451"/>
        <v>0.47066141922553684</v>
      </c>
      <c r="V3340" s="29">
        <f ca="1">IF('Input Parameters'!$D$30="Beta",_xlfn.BETA.INV(U3340,'Input Parameters'!$L$30,'Input Parameters'!$M$30,'Input Parameters'!$J$30,'Input Parameters'!$K$30),IF('Input Parameters'!$D$30="LogNorm",_xlfn.LOGNORM.INV(U3340,'Input Parameters'!$H$30,'Input Parameters'!$I$30)))</f>
        <v>0.97062027781348104</v>
      </c>
      <c r="W3340" s="2">
        <f ca="1">N3340+(P3340-N3340)*(1-ERF((T3340-R3340)/(2*SQRT(L3340*'Input Parameters'!$E$31))))</f>
        <v>0.19199217790940976</v>
      </c>
      <c r="X3340">
        <f t="shared" ca="1" si="452"/>
        <v>1</v>
      </c>
      <c r="Y3340" s="7"/>
    </row>
    <row r="3341" spans="1:25" ht="15" customHeight="1" x14ac:dyDescent="0.3">
      <c r="A3341" s="130">
        <v>3334</v>
      </c>
      <c r="B3341" s="10">
        <f t="shared" ca="1" si="444"/>
        <v>0.45153213417941485</v>
      </c>
      <c r="C3341" s="57">
        <f ca="1">_xlfn.NORM.INV(B3341,'Input Parameters'!$E$19,'Input Parameters'!$F$19)</f>
        <v>557.00863132055929</v>
      </c>
      <c r="D3341" s="10">
        <f t="shared" ca="1" si="445"/>
        <v>0.12600016287438509</v>
      </c>
      <c r="E3341" s="59">
        <f ca="1">IF(_xlfn.NORM.INV(D3341,'Input Parameters'!$E$20,'Input Parameters'!$F$20)&lt;3500,3500,IF(_xlfn.NORM.INV(D3341,'Input Parameters'!$E$20,'Input Parameters'!$F$20)&gt;5500,5500,_xlfn.NORM.INV(D3341,'Input Parameters'!$E$20,'Input Parameters'!$F$20)))</f>
        <v>3998.1470078039365</v>
      </c>
      <c r="F3341" s="10">
        <f t="shared" ca="1" si="446"/>
        <v>3.7106046666598225E-2</v>
      </c>
      <c r="G3341" s="61">
        <f ca="1">_xlfn.NORM.INV(F3341,'Input Parameters'!$E$21,'Input Parameters'!$F$21)</f>
        <v>270.81751409565953</v>
      </c>
      <c r="H3341" s="54">
        <f ca="1">EXP(E3341*(1/'Input Parameters'!$E$22-1/G3341))</f>
        <v>0.32703164526592637</v>
      </c>
      <c r="I3341" s="10">
        <f t="shared" ca="1" si="447"/>
        <v>4.0250156157474404E-2</v>
      </c>
      <c r="J3341" s="29">
        <f ca="1">_xlfn.BETA.INV(I3341,'Input Parameters'!$L$24,'Input Parameters'!$M$24,'Input Parameters'!$J$24,'Input Parameters'!$K$24)</f>
        <v>0.3253714035141872</v>
      </c>
      <c r="K3341" s="156">
        <f ca="1">('Input Parameters'!$E$25/'Input Parameters'!$E$31)^$J3341</f>
        <v>9.6900820567831863E-2</v>
      </c>
      <c r="L3341" s="66">
        <f ca="1">$H3341*$C3341*'Input Parameters'!$E$23*K3341</f>
        <v>17.651400094695592</v>
      </c>
      <c r="M3341" s="23">
        <f t="shared" ca="1" si="448"/>
        <v>0.2974107383515352</v>
      </c>
      <c r="N3341" s="15">
        <f ca="1">_xlfn.NORM.INV(M3341,'Input Parameters'!$E$26,'Input Parameters'!$F$26)</f>
        <v>2.283089493657986E-2</v>
      </c>
      <c r="O3341" s="8">
        <f t="shared" ca="1" si="449"/>
        <v>0.68713712761614665</v>
      </c>
      <c r="P3341" s="29">
        <f ca="1">_xlfn.LOGNORM.INV(O3341,'Input Parameters'!$H$27,'Input Parameters'!$I$27)</f>
        <v>1.7664971540497989</v>
      </c>
      <c r="Q3341" s="10"/>
      <c r="R3341" s="15">
        <f>'Input Parameters'!$E$28</f>
        <v>12.7</v>
      </c>
      <c r="S3341" s="10">
        <f t="shared" ca="1" si="450"/>
        <v>0.89863622663379994</v>
      </c>
      <c r="T3341" s="25">
        <f ca="1">_xlfn.LOGNORM.INV(S3341,'Input Parameters'!$H$29,'Input Parameters'!$I$29)</f>
        <v>67.184855499943069</v>
      </c>
      <c r="U3341" s="10">
        <f t="shared" ca="1" si="451"/>
        <v>0.28275391240630232</v>
      </c>
      <c r="V3341" s="29">
        <f ca="1">IF('Input Parameters'!$D$30="Beta",_xlfn.BETA.INV(U3341,'Input Parameters'!$L$30,'Input Parameters'!$M$30,'Input Parameters'!$J$30,'Input Parameters'!$K$30),IF('Input Parameters'!$D$30="LogNorm",_xlfn.LOGNORM.INV(U3341,'Input Parameters'!$H$30,'Input Parameters'!$I$30)))</f>
        <v>0.79658953742963989</v>
      </c>
      <c r="W3341" s="2">
        <f ca="1">N3341+(P3341-N3341)*(1-ERF((T3341-R3341)/(2*SQRT(L3341*'Input Parameters'!$E$31))))</f>
        <v>0.64905215155412888</v>
      </c>
      <c r="X3341">
        <f t="shared" ca="1" si="452"/>
        <v>1</v>
      </c>
      <c r="Y3341" s="7"/>
    </row>
    <row r="3342" spans="1:25" ht="15" customHeight="1" x14ac:dyDescent="0.3">
      <c r="A3342" s="130">
        <v>3335</v>
      </c>
      <c r="B3342" s="10">
        <f t="shared" ca="1" si="444"/>
        <v>0.12205599494931829</v>
      </c>
      <c r="C3342" s="57">
        <f ca="1">_xlfn.NORM.INV(B3342,'Input Parameters'!$E$19,'Input Parameters'!$F$19)</f>
        <v>468.87691088882849</v>
      </c>
      <c r="D3342" s="10">
        <f t="shared" ca="1" si="445"/>
        <v>0.95504422940496869</v>
      </c>
      <c r="E3342" s="59">
        <f ca="1">IF(_xlfn.NORM.INV(D3342,'Input Parameters'!$E$20,'Input Parameters'!$F$20)&lt;3500,3500,IF(_xlfn.NORM.INV(D3342,'Input Parameters'!$E$20,'Input Parameters'!$F$20)&gt;5500,5500,_xlfn.NORM.INV(D3342,'Input Parameters'!$E$20,'Input Parameters'!$F$20)))</f>
        <v>5500</v>
      </c>
      <c r="F3342" s="10">
        <f t="shared" ca="1" si="446"/>
        <v>0.95935931136793784</v>
      </c>
      <c r="G3342" s="61">
        <f ca="1">_xlfn.NORM.INV(F3342,'Input Parameters'!$E$21,'Input Parameters'!$F$21)</f>
        <v>298.55233116168608</v>
      </c>
      <c r="H3342" s="54">
        <f ca="1">EXP(E3342*(1/'Input Parameters'!$E$22-1/G3342))</f>
        <v>1.4177910932821256</v>
      </c>
      <c r="I3342" s="10">
        <f t="shared" ca="1" si="447"/>
        <v>0.88180931549491781</v>
      </c>
      <c r="J3342" s="29">
        <f ca="1">_xlfn.BETA.INV(I3342,'Input Parameters'!$L$24,'Input Parameters'!$M$24,'Input Parameters'!$J$24,'Input Parameters'!$K$24)</f>
        <v>0.7804035030842289</v>
      </c>
      <c r="K3342" s="156">
        <f ca="1">('Input Parameters'!$E$25/'Input Parameters'!$E$31)^$J3342</f>
        <v>3.7042970243329944E-3</v>
      </c>
      <c r="L3342" s="66">
        <f ca="1">$H3342*$C3342*'Input Parameters'!$E$23*K3342</f>
        <v>2.4625037107362808</v>
      </c>
      <c r="M3342" s="23">
        <f t="shared" ca="1" si="448"/>
        <v>0.40489682276791339</v>
      </c>
      <c r="N3342" s="15">
        <f ca="1">_xlfn.NORM.INV(M3342,'Input Parameters'!$E$26,'Input Parameters'!$F$26)</f>
        <v>2.8945462736852345E-2</v>
      </c>
      <c r="O3342" s="8">
        <f t="shared" ca="1" si="449"/>
        <v>0.97451189639817049</v>
      </c>
      <c r="P3342" s="29">
        <f ca="1">_xlfn.LOGNORM.INV(O3342,'Input Parameters'!$H$27,'Input Parameters'!$I$27)</f>
        <v>3.3758815867520444</v>
      </c>
      <c r="Q3342" s="10"/>
      <c r="R3342" s="15">
        <f>'Input Parameters'!$E$28</f>
        <v>12.7</v>
      </c>
      <c r="S3342" s="10">
        <f t="shared" ca="1" si="450"/>
        <v>0.23934008013289354</v>
      </c>
      <c r="T3342" s="25">
        <f ca="1">_xlfn.LOGNORM.INV(S3342,'Input Parameters'!$H$29,'Input Parameters'!$I$29)</f>
        <v>53.779624135010828</v>
      </c>
      <c r="U3342" s="10">
        <f t="shared" ca="1" si="451"/>
        <v>0.25152067617849827</v>
      </c>
      <c r="V3342" s="29">
        <f ca="1">IF('Input Parameters'!$D$30="Beta",_xlfn.BETA.INV(U3342,'Input Parameters'!$L$30,'Input Parameters'!$M$30,'Input Parameters'!$J$30,'Input Parameters'!$K$30),IF('Input Parameters'!$D$30="LogNorm",_xlfn.LOGNORM.INV(U3342,'Input Parameters'!$H$30,'Input Parameters'!$I$30)))</f>
        <v>0.76728936304492579</v>
      </c>
      <c r="W3342" s="2">
        <f ca="1">N3342+(P3342-N3342)*(1-ERF((T3342-R3342)/(2*SQRT(L3342*'Input Parameters'!$E$31))))</f>
        <v>0.24368279745855648</v>
      </c>
      <c r="X3342">
        <f t="shared" ca="1" si="452"/>
        <v>1</v>
      </c>
      <c r="Y3342" s="7"/>
    </row>
    <row r="3343" spans="1:25" ht="15" customHeight="1" x14ac:dyDescent="0.3">
      <c r="A3343" s="130">
        <v>3336</v>
      </c>
      <c r="B3343" s="10">
        <f t="shared" ca="1" si="444"/>
        <v>0.51525832642132352</v>
      </c>
      <c r="C3343" s="57">
        <f ca="1">_xlfn.NORM.INV(B3343,'Input Parameters'!$E$19,'Input Parameters'!$F$19)</f>
        <v>570.53265582922688</v>
      </c>
      <c r="D3343" s="10">
        <f t="shared" ca="1" si="445"/>
        <v>0.85508518576568571</v>
      </c>
      <c r="E3343" s="59">
        <f ca="1">IF(_xlfn.NORM.INV(D3343,'Input Parameters'!$E$20,'Input Parameters'!$F$20)&lt;3500,3500,IF(_xlfn.NORM.INV(D3343,'Input Parameters'!$E$20,'Input Parameters'!$F$20)&gt;5500,5500,_xlfn.NORM.INV(D3343,'Input Parameters'!$E$20,'Input Parameters'!$F$20)))</f>
        <v>5500</v>
      </c>
      <c r="F3343" s="10">
        <f t="shared" ca="1" si="446"/>
        <v>0.58233625836143477</v>
      </c>
      <c r="G3343" s="61">
        <f ca="1">_xlfn.NORM.INV(F3343,'Input Parameters'!$E$21,'Input Parameters'!$F$21)</f>
        <v>286.48388830555928</v>
      </c>
      <c r="H3343" s="54">
        <f ca="1">EXP(E3343*(1/'Input Parameters'!$E$22-1/G3343))</f>
        <v>0.65249209086490967</v>
      </c>
      <c r="I3343" s="10">
        <f t="shared" ca="1" si="447"/>
        <v>0.24036757234607142</v>
      </c>
      <c r="J3343" s="29">
        <f ca="1">_xlfn.BETA.INV(I3343,'Input Parameters'!$L$24,'Input Parameters'!$M$24,'Input Parameters'!$J$24,'Input Parameters'!$K$24)</f>
        <v>0.49121649512655441</v>
      </c>
      <c r="K3343" s="156">
        <f ca="1">('Input Parameters'!$E$25/'Input Parameters'!$E$31)^$J3343</f>
        <v>2.9488203652142317E-2</v>
      </c>
      <c r="L3343" s="66">
        <f ca="1">$H3343*$C3343*'Input Parameters'!$E$23*K3343</f>
        <v>10.977515939146182</v>
      </c>
      <c r="M3343" s="23">
        <f t="shared" ca="1" si="448"/>
        <v>0.26512878577099186</v>
      </c>
      <c r="N3343" s="15">
        <f ca="1">_xlfn.NORM.INV(M3343,'Input Parameters'!$E$26,'Input Parameters'!$F$26)</f>
        <v>2.0820129599150035E-2</v>
      </c>
      <c r="O3343" s="8">
        <f t="shared" ca="1" si="449"/>
        <v>0.49642322944632311</v>
      </c>
      <c r="P3343" s="29">
        <f ca="1">_xlfn.LOGNORM.INV(O3343,'Input Parameters'!$H$27,'Input Parameters'!$I$27)</f>
        <v>1.4179970499657646</v>
      </c>
      <c r="Q3343" s="10"/>
      <c r="R3343" s="15">
        <f>'Input Parameters'!$E$28</f>
        <v>12.7</v>
      </c>
      <c r="S3343" s="10">
        <f t="shared" ca="1" si="450"/>
        <v>0.99606219990544953</v>
      </c>
      <c r="T3343" s="25">
        <f ca="1">_xlfn.LOGNORM.INV(S3343,'Input Parameters'!$H$29,'Input Parameters'!$I$29)</f>
        <v>78.475160619627175</v>
      </c>
      <c r="U3343" s="10">
        <f t="shared" ca="1" si="451"/>
        <v>0.18225270935329663</v>
      </c>
      <c r="V3343" s="29">
        <f ca="1">IF('Input Parameters'!$D$30="Beta",_xlfn.BETA.INV(U3343,'Input Parameters'!$L$30,'Input Parameters'!$M$30,'Input Parameters'!$J$30,'Input Parameters'!$K$30),IF('Input Parameters'!$D$30="LogNorm",_xlfn.LOGNORM.INV(U3343,'Input Parameters'!$H$30,'Input Parameters'!$I$30)))</f>
        <v>0.69879964139630968</v>
      </c>
      <c r="W3343" s="2">
        <f ca="1">N3343+(P3343-N3343)*(1-ERF((T3343-R3343)/(2*SQRT(L3343*'Input Parameters'!$E$31))))</f>
        <v>0.24491108039029558</v>
      </c>
      <c r="X3343">
        <f t="shared" ca="1" si="452"/>
        <v>1</v>
      </c>
      <c r="Y3343" s="7"/>
    </row>
    <row r="3344" spans="1:25" ht="15" customHeight="1" x14ac:dyDescent="0.3">
      <c r="A3344" s="130">
        <v>3337</v>
      </c>
      <c r="B3344" s="10">
        <f t="shared" ca="1" si="444"/>
        <v>0.64756159386604861</v>
      </c>
      <c r="C3344" s="57">
        <f ca="1">_xlfn.NORM.INV(B3344,'Input Parameters'!$E$19,'Input Parameters'!$F$19)</f>
        <v>599.30400040716222</v>
      </c>
      <c r="D3344" s="10">
        <f t="shared" ca="1" si="445"/>
        <v>0.17417784618277998</v>
      </c>
      <c r="E3344" s="59">
        <f ca="1">IF(_xlfn.NORM.INV(D3344,'Input Parameters'!$E$20,'Input Parameters'!$F$20)&lt;3500,3500,IF(_xlfn.NORM.INV(D3344,'Input Parameters'!$E$20,'Input Parameters'!$F$20)&gt;5500,5500,_xlfn.NORM.INV(D3344,'Input Parameters'!$E$20,'Input Parameters'!$F$20)))</f>
        <v>4143.5515638082861</v>
      </c>
      <c r="F3344" s="10">
        <f t="shared" ca="1" si="446"/>
        <v>0.71427760568207521</v>
      </c>
      <c r="G3344" s="61">
        <f ca="1">_xlfn.NORM.INV(F3344,'Input Parameters'!$E$21,'Input Parameters'!$F$21)</f>
        <v>289.29817023771966</v>
      </c>
      <c r="H3344" s="54">
        <f ca="1">EXP(E3344*(1/'Input Parameters'!$E$22-1/G3344))</f>
        <v>0.8344710678493088</v>
      </c>
      <c r="I3344" s="10">
        <f t="shared" ca="1" si="447"/>
        <v>2.9720207518714181E-3</v>
      </c>
      <c r="J3344" s="29">
        <f ca="1">_xlfn.BETA.INV(I3344,'Input Parameters'!$L$24,'Input Parameters'!$M$24,'Input Parameters'!$J$24,'Input Parameters'!$K$24)</f>
        <v>0.19350288377596833</v>
      </c>
      <c r="K3344" s="156">
        <f ca="1">('Input Parameters'!$E$25/'Input Parameters'!$E$31)^$J3344</f>
        <v>0.24954845556356697</v>
      </c>
      <c r="L3344" s="66">
        <f ca="1">$H3344*$C3344*'Input Parameters'!$E$23*K3344</f>
        <v>124.79964408888195</v>
      </c>
      <c r="M3344" s="23">
        <f t="shared" ca="1" si="448"/>
        <v>0.95008476017737897</v>
      </c>
      <c r="N3344" s="15">
        <f ca="1">_xlfn.NORM.INV(M3344,'Input Parameters'!$E$26,'Input Parameters'!$F$26)</f>
        <v>6.8559196316981014E-2</v>
      </c>
      <c r="O3344" s="8">
        <f t="shared" ca="1" si="449"/>
        <v>0.31131184319668326</v>
      </c>
      <c r="P3344" s="29">
        <f ca="1">_xlfn.LOGNORM.INV(O3344,'Input Parameters'!$H$27,'Input Parameters'!$I$27)</f>
        <v>1.1450929842169759</v>
      </c>
      <c r="Q3344" s="10"/>
      <c r="R3344" s="15">
        <f>'Input Parameters'!$E$28</f>
        <v>12.7</v>
      </c>
      <c r="S3344" s="10">
        <f t="shared" ca="1" si="450"/>
        <v>0.2109366860141485</v>
      </c>
      <c r="T3344" s="25">
        <f ca="1">_xlfn.LOGNORM.INV(S3344,'Input Parameters'!$H$29,'Input Parameters'!$I$29)</f>
        <v>53.210563994328005</v>
      </c>
      <c r="U3344" s="10">
        <f t="shared" ca="1" si="451"/>
        <v>0.66333814360109011</v>
      </c>
      <c r="V3344" s="29">
        <f ca="1">IF('Input Parameters'!$D$30="Beta",_xlfn.BETA.INV(U3344,'Input Parameters'!$L$30,'Input Parameters'!$M$30,'Input Parameters'!$J$30,'Input Parameters'!$K$30),IF('Input Parameters'!$D$30="LogNorm",_xlfn.LOGNORM.INV(U3344,'Input Parameters'!$H$30,'Input Parameters'!$I$30)))</f>
        <v>1.1799349378434578</v>
      </c>
      <c r="W3344" s="2">
        <f ca="1">N3344+(P3344-N3344)*(1-ERF((T3344-R3344)/(2*SQRT(L3344*'Input Parameters'!$E$31))))</f>
        <v>0.92723371336620086</v>
      </c>
      <c r="X3344">
        <f t="shared" ca="1" si="452"/>
        <v>1</v>
      </c>
      <c r="Y3344" s="7"/>
    </row>
    <row r="3345" spans="1:25" ht="15" customHeight="1" x14ac:dyDescent="0.3">
      <c r="A3345" s="130">
        <v>3338</v>
      </c>
      <c r="B3345" s="10">
        <f t="shared" ca="1" si="444"/>
        <v>0.87658659292420726</v>
      </c>
      <c r="C3345" s="57">
        <f ca="1">_xlfn.NORM.INV(B3345,'Input Parameters'!$E$19,'Input Parameters'!$F$19)</f>
        <v>665.15870777424959</v>
      </c>
      <c r="D3345" s="10">
        <f t="shared" ca="1" si="445"/>
        <v>0.17345332212708575</v>
      </c>
      <c r="E3345" s="59">
        <f ca="1">IF(_xlfn.NORM.INV(D3345,'Input Parameters'!$E$20,'Input Parameters'!$F$20)&lt;3500,3500,IF(_xlfn.NORM.INV(D3345,'Input Parameters'!$E$20,'Input Parameters'!$F$20)&gt;5500,5500,_xlfn.NORM.INV(D3345,'Input Parameters'!$E$20,'Input Parameters'!$F$20)))</f>
        <v>4141.5755791368474</v>
      </c>
      <c r="F3345" s="10">
        <f t="shared" ca="1" si="446"/>
        <v>8.5852283863705248E-2</v>
      </c>
      <c r="G3345" s="61">
        <f ca="1">_xlfn.NORM.INV(F3345,'Input Parameters'!$E$21,'Input Parameters'!$F$21)</f>
        <v>274.10736725827508</v>
      </c>
      <c r="H3345" s="54">
        <f ca="1">EXP(E3345*(1/'Input Parameters'!$E$22-1/G3345))</f>
        <v>0.37747592104025451</v>
      </c>
      <c r="I3345" s="10">
        <f t="shared" ca="1" si="447"/>
        <v>0.94802935597825821</v>
      </c>
      <c r="J3345" s="29">
        <f ca="1">_xlfn.BETA.INV(I3345,'Input Parameters'!$L$24,'Input Parameters'!$M$24,'Input Parameters'!$J$24,'Input Parameters'!$K$24)</f>
        <v>0.83252431534011939</v>
      </c>
      <c r="K3345" s="156">
        <f ca="1">('Input Parameters'!$E$25/'Input Parameters'!$E$31)^$J3345</f>
        <v>2.5487482835663015E-3</v>
      </c>
      <c r="L3345" s="66">
        <f ca="1">$H3345*$C3345*'Input Parameters'!$E$23*K3345</f>
        <v>0.63994327672093976</v>
      </c>
      <c r="M3345" s="23">
        <f t="shared" ca="1" si="448"/>
        <v>0.25061417878688452</v>
      </c>
      <c r="N3345" s="15">
        <f ca="1">_xlfn.NORM.INV(M3345,'Input Parameters'!$E$26,'Input Parameters'!$F$26)</f>
        <v>1.9876276332225745E-2</v>
      </c>
      <c r="O3345" s="8">
        <f t="shared" ca="1" si="449"/>
        <v>0.67780546575157574</v>
      </c>
      <c r="P3345" s="29">
        <f ca="1">_xlfn.LOGNORM.INV(O3345,'Input Parameters'!$H$27,'Input Parameters'!$I$27)</f>
        <v>1.7461544525095307</v>
      </c>
      <c r="Q3345" s="10"/>
      <c r="R3345" s="15">
        <f>'Input Parameters'!$E$28</f>
        <v>12.7</v>
      </c>
      <c r="S3345" s="10">
        <f t="shared" ca="1" si="450"/>
        <v>0.11281929658033996</v>
      </c>
      <c r="T3345" s="25">
        <f ca="1">_xlfn.LOGNORM.INV(S3345,'Input Parameters'!$H$29,'Input Parameters'!$I$29)</f>
        <v>50.825281177841319</v>
      </c>
      <c r="U3345" s="10">
        <f t="shared" ca="1" si="451"/>
        <v>0.27247026758846993</v>
      </c>
      <c r="V3345" s="29">
        <f ca="1">IF('Input Parameters'!$D$30="Beta",_xlfn.BETA.INV(U3345,'Input Parameters'!$L$30,'Input Parameters'!$M$30,'Input Parameters'!$J$30,'Input Parameters'!$K$30),IF('Input Parameters'!$D$30="LogNorm",_xlfn.LOGNORM.INV(U3345,'Input Parameters'!$H$30,'Input Parameters'!$I$30)))</f>
        <v>0.78701033643558438</v>
      </c>
      <c r="W3345" s="2">
        <f ca="1">N3345+(P3345-N3345)*(1-ERF((T3345-R3345)/(2*SQRT(L3345*'Input Parameters'!$E$31))))</f>
        <v>2.1173982696484191E-2</v>
      </c>
      <c r="X3345">
        <f t="shared" ca="1" si="452"/>
        <v>1</v>
      </c>
      <c r="Y3345" s="7"/>
    </row>
    <row r="3346" spans="1:25" ht="15" customHeight="1" x14ac:dyDescent="0.3">
      <c r="A3346" s="130">
        <v>3339</v>
      </c>
      <c r="B3346" s="10">
        <f t="shared" ca="1" si="444"/>
        <v>0.35791320214085787</v>
      </c>
      <c r="C3346" s="57">
        <f ca="1">_xlfn.NORM.INV(B3346,'Input Parameters'!$E$19,'Input Parameters'!$F$19)</f>
        <v>536.53842358184761</v>
      </c>
      <c r="D3346" s="10">
        <f t="shared" ca="1" si="445"/>
        <v>0.10085580945412398</v>
      </c>
      <c r="E3346" s="59">
        <f ca="1">IF(_xlfn.NORM.INV(D3346,'Input Parameters'!$E$20,'Input Parameters'!$F$20)&lt;3500,3500,IF(_xlfn.NORM.INV(D3346,'Input Parameters'!$E$20,'Input Parameters'!$F$20)&gt;5500,5500,_xlfn.NORM.INV(D3346,'Input Parameters'!$E$20,'Input Parameters'!$F$20)))</f>
        <v>3906.3168129155047</v>
      </c>
      <c r="F3346" s="10">
        <f t="shared" ca="1" si="446"/>
        <v>1.3447998309277231E-2</v>
      </c>
      <c r="G3346" s="61">
        <f ca="1">_xlfn.NORM.INV(F3346,'Input Parameters'!$E$21,'Input Parameters'!$F$21)</f>
        <v>267.45563199355036</v>
      </c>
      <c r="H3346" s="54">
        <f ca="1">EXP(E3346*(1/'Input Parameters'!$E$22-1/G3346))</f>
        <v>0.27989613189012758</v>
      </c>
      <c r="I3346" s="10">
        <f t="shared" ca="1" si="447"/>
        <v>0.72123908934721059</v>
      </c>
      <c r="J3346" s="29">
        <f ca="1">_xlfn.BETA.INV(I3346,'Input Parameters'!$L$24,'Input Parameters'!$M$24,'Input Parameters'!$J$24,'Input Parameters'!$K$24)</f>
        <v>0.69809431135050348</v>
      </c>
      <c r="K3346" s="156">
        <f ca="1">('Input Parameters'!$E$25/'Input Parameters'!$E$31)^$J3346</f>
        <v>6.6855094725437247E-3</v>
      </c>
      <c r="L3346" s="66">
        <f ca="1">$H3346*$C3346*'Input Parameters'!$E$23*K3346</f>
        <v>1.0039965813992586</v>
      </c>
      <c r="M3346" s="23">
        <f t="shared" ca="1" si="448"/>
        <v>0.39881421907918879</v>
      </c>
      <c r="N3346" s="15">
        <f ca="1">_xlfn.NORM.INV(M3346,'Input Parameters'!$E$26,'Input Parameters'!$F$26)</f>
        <v>2.8615231459432726E-2</v>
      </c>
      <c r="O3346" s="8">
        <f t="shared" ca="1" si="449"/>
        <v>0.91440190892795237</v>
      </c>
      <c r="P3346" s="29">
        <f ca="1">_xlfn.LOGNORM.INV(O3346,'Input Parameters'!$H$27,'Input Parameters'!$I$27)</f>
        <v>2.6080267938614079</v>
      </c>
      <c r="Q3346" s="10"/>
      <c r="R3346" s="15">
        <f>'Input Parameters'!$E$28</f>
        <v>12.7</v>
      </c>
      <c r="S3346" s="10">
        <f t="shared" ca="1" si="450"/>
        <v>0.36796645262133465</v>
      </c>
      <c r="T3346" s="25">
        <f ca="1">_xlfn.LOGNORM.INV(S3346,'Input Parameters'!$H$29,'Input Parameters'!$I$29)</f>
        <v>56.068186557730179</v>
      </c>
      <c r="U3346" s="10">
        <f t="shared" ca="1" si="451"/>
        <v>0.27462954200632628</v>
      </c>
      <c r="V3346" s="29">
        <f ca="1">IF('Input Parameters'!$D$30="Beta",_xlfn.BETA.INV(U3346,'Input Parameters'!$L$30,'Input Parameters'!$M$30,'Input Parameters'!$J$30,'Input Parameters'!$K$30),IF('Input Parameters'!$D$30="LogNorm",_xlfn.LOGNORM.INV(U3346,'Input Parameters'!$H$30,'Input Parameters'!$I$30)))</f>
        <v>0.78902655007747202</v>
      </c>
      <c r="W3346" s="2">
        <f ca="1">N3346+(P3346-N3346)*(1-ERF((T3346-R3346)/(2*SQRT(L3346*'Input Parameters'!$E$31))))</f>
        <v>3.4315199373777278E-2</v>
      </c>
      <c r="X3346">
        <f t="shared" ca="1" si="452"/>
        <v>1</v>
      </c>
      <c r="Y3346" s="7"/>
    </row>
    <row r="3347" spans="1:25" ht="15" customHeight="1" x14ac:dyDescent="0.3">
      <c r="A3347" s="130">
        <v>3340</v>
      </c>
      <c r="B3347" s="10">
        <f t="shared" ca="1" si="444"/>
        <v>0.15612321804715346</v>
      </c>
      <c r="C3347" s="57">
        <f ca="1">_xlfn.NORM.INV(B3347,'Input Parameters'!$E$19,'Input Parameters'!$F$19)</f>
        <v>481.9110977229804</v>
      </c>
      <c r="D3347" s="10">
        <f t="shared" ca="1" si="445"/>
        <v>0.25114016706411624</v>
      </c>
      <c r="E3347" s="59">
        <f ca="1">IF(_xlfn.NORM.INV(D3347,'Input Parameters'!$E$20,'Input Parameters'!$F$20)&lt;3500,3500,IF(_xlfn.NORM.INV(D3347,'Input Parameters'!$E$20,'Input Parameters'!$F$20)&gt;5500,5500,_xlfn.NORM.INV(D3347,'Input Parameters'!$E$20,'Input Parameters'!$F$20)))</f>
        <v>4330.3657124254987</v>
      </c>
      <c r="F3347" s="10">
        <f t="shared" ca="1" si="446"/>
        <v>0.29305100039937848</v>
      </c>
      <c r="G3347" s="61">
        <f ca="1">_xlfn.NORM.INV(F3347,'Input Parameters'!$E$21,'Input Parameters'!$F$21)</f>
        <v>280.57028201173267</v>
      </c>
      <c r="H3347" s="54">
        <f ca="1">EXP(E3347*(1/'Input Parameters'!$E$22-1/G3347))</f>
        <v>0.51957111332463701</v>
      </c>
      <c r="I3347" s="10">
        <f t="shared" ca="1" si="447"/>
        <v>0.71814009447237126</v>
      </c>
      <c r="J3347" s="29">
        <f ca="1">_xlfn.BETA.INV(I3347,'Input Parameters'!$L$24,'Input Parameters'!$M$24,'Input Parameters'!$J$24,'Input Parameters'!$K$24)</f>
        <v>0.69673458043451819</v>
      </c>
      <c r="K3347" s="156">
        <f ca="1">('Input Parameters'!$E$25/'Input Parameters'!$E$31)^$J3347</f>
        <v>6.7510396386916078E-3</v>
      </c>
      <c r="L3347" s="66">
        <f ca="1">$H3347*$C3347*'Input Parameters'!$E$23*K3347</f>
        <v>1.6903731396821662</v>
      </c>
      <c r="M3347" s="23">
        <f t="shared" ca="1" si="448"/>
        <v>0.20998511102714501</v>
      </c>
      <c r="N3347" s="15">
        <f ca="1">_xlfn.NORM.INV(M3347,'Input Parameters'!$E$26,'Input Parameters'!$F$26)</f>
        <v>1.706406889397561E-2</v>
      </c>
      <c r="O3347" s="8">
        <f t="shared" ca="1" si="449"/>
        <v>0.3866926808415434</v>
      </c>
      <c r="P3347" s="29">
        <f ca="1">_xlfn.LOGNORM.INV(O3347,'Input Parameters'!$H$27,'Input Parameters'!$I$27)</f>
        <v>1.2533498723439529</v>
      </c>
      <c r="Q3347" s="10"/>
      <c r="R3347" s="15">
        <f>'Input Parameters'!$E$28</f>
        <v>12.7</v>
      </c>
      <c r="S3347" s="10">
        <f t="shared" ca="1" si="450"/>
        <v>0.1251482478782443</v>
      </c>
      <c r="T3347" s="25">
        <f ca="1">_xlfn.LOGNORM.INV(S3347,'Input Parameters'!$H$29,'Input Parameters'!$I$29)</f>
        <v>51.180541838196987</v>
      </c>
      <c r="U3347" s="10">
        <f t="shared" ca="1" si="451"/>
        <v>0.18652523183013503</v>
      </c>
      <c r="V3347" s="29">
        <f ca="1">IF('Input Parameters'!$D$30="Beta",_xlfn.BETA.INV(U3347,'Input Parameters'!$L$30,'Input Parameters'!$M$30,'Input Parameters'!$J$30,'Input Parameters'!$K$30),IF('Input Parameters'!$D$30="LogNorm",_xlfn.LOGNORM.INV(U3347,'Input Parameters'!$H$30,'Input Parameters'!$I$30)))</f>
        <v>0.70323365733983756</v>
      </c>
      <c r="W3347" s="2">
        <f ca="1">N3347+(P3347-N3347)*(1-ERF((T3347-R3347)/(2*SQRT(L3347*'Input Parameters'!$E$31))))</f>
        <v>6.2020278688950964E-2</v>
      </c>
      <c r="X3347">
        <f t="shared" ca="1" si="452"/>
        <v>1</v>
      </c>
      <c r="Y3347" s="7"/>
    </row>
    <row r="3348" spans="1:25" ht="15" customHeight="1" x14ac:dyDescent="0.3">
      <c r="A3348" s="130">
        <v>3341</v>
      </c>
      <c r="B3348" s="10">
        <f t="shared" ca="1" si="444"/>
        <v>2.0386579965724794E-2</v>
      </c>
      <c r="C3348" s="57">
        <f ca="1">_xlfn.NORM.INV(B3348,'Input Parameters'!$E$19,'Input Parameters'!$F$19)</f>
        <v>394.42741703214199</v>
      </c>
      <c r="D3348" s="10">
        <f t="shared" ca="1" si="445"/>
        <v>0.61924177953344517</v>
      </c>
      <c r="E3348" s="59">
        <f ca="1">IF(_xlfn.NORM.INV(D3348,'Input Parameters'!$E$20,'Input Parameters'!$F$20)&lt;3500,3500,IF(_xlfn.NORM.INV(D3348,'Input Parameters'!$E$20,'Input Parameters'!$F$20)&gt;5500,5500,_xlfn.NORM.INV(D3348,'Input Parameters'!$E$20,'Input Parameters'!$F$20)))</f>
        <v>5012.4430241179552</v>
      </c>
      <c r="F3348" s="10">
        <f t="shared" ca="1" si="446"/>
        <v>0.1839832721852811</v>
      </c>
      <c r="G3348" s="61">
        <f ca="1">_xlfn.NORM.INV(F3348,'Input Parameters'!$E$21,'Input Parameters'!$F$21)</f>
        <v>277.7737295081792</v>
      </c>
      <c r="H3348" s="54">
        <f ca="1">EXP(E3348*(1/'Input Parameters'!$E$22-1/G3348))</f>
        <v>0.39151016647929721</v>
      </c>
      <c r="I3348" s="10">
        <f t="shared" ca="1" si="447"/>
        <v>0.89023590283206344</v>
      </c>
      <c r="J3348" s="29">
        <f ca="1">_xlfn.BETA.INV(I3348,'Input Parameters'!$L$24,'Input Parameters'!$M$24,'Input Parameters'!$J$24,'Input Parameters'!$K$24)</f>
        <v>0.78591146705215364</v>
      </c>
      <c r="K3348" s="156">
        <f ca="1">('Input Parameters'!$E$25/'Input Parameters'!$E$31)^$J3348</f>
        <v>3.5607879737908485E-3</v>
      </c>
      <c r="L3348" s="66">
        <f ca="1">$H3348*$C3348*'Input Parameters'!$E$23*K3348</f>
        <v>0.5498652243538229</v>
      </c>
      <c r="M3348" s="23">
        <f t="shared" ca="1" si="448"/>
        <v>0.14104671446994943</v>
      </c>
      <c r="N3348" s="15">
        <f ca="1">_xlfn.NORM.INV(M3348,'Input Parameters'!$E$26,'Input Parameters'!$F$26)</f>
        <v>1.1411801166773695E-2</v>
      </c>
      <c r="O3348" s="8">
        <f t="shared" ca="1" si="449"/>
        <v>0.17614268297660152</v>
      </c>
      <c r="P3348" s="29">
        <f ca="1">_xlfn.LOGNORM.INV(O3348,'Input Parameters'!$H$27,'Input Parameters'!$I$27)</f>
        <v>0.9433635588979703</v>
      </c>
      <c r="Q3348" s="10"/>
      <c r="R3348" s="15">
        <f>'Input Parameters'!$E$28</f>
        <v>12.7</v>
      </c>
      <c r="S3348" s="10">
        <f t="shared" ca="1" si="450"/>
        <v>0.32142322993311356</v>
      </c>
      <c r="T3348" s="25">
        <f ca="1">_xlfn.LOGNORM.INV(S3348,'Input Parameters'!$H$29,'Input Parameters'!$I$29)</f>
        <v>55.277635594693429</v>
      </c>
      <c r="U3348" s="10">
        <f t="shared" ca="1" si="451"/>
        <v>0.73536658886783246</v>
      </c>
      <c r="V3348" s="29">
        <f ca="1">IF('Input Parameters'!$D$30="Beta",_xlfn.BETA.INV(U3348,'Input Parameters'!$L$30,'Input Parameters'!$M$30,'Input Parameters'!$J$30,'Input Parameters'!$K$30),IF('Input Parameters'!$D$30="LogNorm",_xlfn.LOGNORM.INV(U3348,'Input Parameters'!$H$30,'Input Parameters'!$I$30)))</f>
        <v>1.2805629069867148</v>
      </c>
      <c r="W3348" s="2">
        <f ca="1">N3348+(P3348-N3348)*(1-ERF((T3348-R3348)/(2*SQRT(L3348*'Input Parameters'!$E$31))))</f>
        <v>1.1457511902763144E-2</v>
      </c>
      <c r="X3348">
        <f t="shared" ca="1" si="452"/>
        <v>1</v>
      </c>
      <c r="Y3348" s="7"/>
    </row>
    <row r="3349" spans="1:25" ht="15" customHeight="1" x14ac:dyDescent="0.3">
      <c r="A3349" s="130">
        <v>3342</v>
      </c>
      <c r="B3349" s="10">
        <f t="shared" ca="1" si="444"/>
        <v>0.6224705603240529</v>
      </c>
      <c r="C3349" s="57">
        <f ca="1">_xlfn.NORM.INV(B3349,'Input Parameters'!$E$19,'Input Parameters'!$F$19)</f>
        <v>593.66195905419727</v>
      </c>
      <c r="D3349" s="10">
        <f t="shared" ca="1" si="445"/>
        <v>6.303732818881802E-2</v>
      </c>
      <c r="E3349" s="59">
        <f ca="1">IF(_xlfn.NORM.INV(D3349,'Input Parameters'!$E$20,'Input Parameters'!$F$20)&lt;3500,3500,IF(_xlfn.NORM.INV(D3349,'Input Parameters'!$E$20,'Input Parameters'!$F$20)&gt;5500,5500,_xlfn.NORM.INV(D3349,'Input Parameters'!$E$20,'Input Parameters'!$F$20)))</f>
        <v>3729.1637889607591</v>
      </c>
      <c r="F3349" s="10">
        <f t="shared" ca="1" si="446"/>
        <v>0.21501448624879504</v>
      </c>
      <c r="G3349" s="61">
        <f ca="1">_xlfn.NORM.INV(F3349,'Input Parameters'!$E$21,'Input Parameters'!$F$21)</f>
        <v>278.64734328670073</v>
      </c>
      <c r="H3349" s="54">
        <f ca="1">EXP(E3349*(1/'Input Parameters'!$E$22-1/G3349))</f>
        <v>0.51914437413854431</v>
      </c>
      <c r="I3349" s="10">
        <f t="shared" ca="1" si="447"/>
        <v>0.14437669682487209</v>
      </c>
      <c r="J3349" s="29">
        <f ca="1">_xlfn.BETA.INV(I3349,'Input Parameters'!$L$24,'Input Parameters'!$M$24,'Input Parameters'!$J$24,'Input Parameters'!$K$24)</f>
        <v>0.43274855261060741</v>
      </c>
      <c r="K3349" s="156">
        <f ca="1">('Input Parameters'!$E$25/'Input Parameters'!$E$31)^$J3349</f>
        <v>4.4854005049502883E-2</v>
      </c>
      <c r="L3349" s="66">
        <f ca="1">$H3349*$C3349*'Input Parameters'!$E$23*K3349</f>
        <v>13.82383687961261</v>
      </c>
      <c r="M3349" s="23">
        <f t="shared" ca="1" si="448"/>
        <v>3.0092116012263248E-2</v>
      </c>
      <c r="N3349" s="15">
        <f ca="1">_xlfn.NORM.INV(M3349,'Input Parameters'!$E$26,'Input Parameters'!$F$26)</f>
        <v>-5.4682718434934177E-3</v>
      </c>
      <c r="O3349" s="8">
        <f t="shared" ca="1" si="449"/>
        <v>0.6109593296199749</v>
      </c>
      <c r="P3349" s="29">
        <f ca="1">_xlfn.LOGNORM.INV(O3349,'Input Parameters'!$H$27,'Input Parameters'!$I$27)</f>
        <v>1.6126717262410815</v>
      </c>
      <c r="Q3349" s="10"/>
      <c r="R3349" s="15">
        <f>'Input Parameters'!$E$28</f>
        <v>12.7</v>
      </c>
      <c r="S3349" s="10">
        <f t="shared" ca="1" si="450"/>
        <v>0.59713160759308959</v>
      </c>
      <c r="T3349" s="25">
        <f ca="1">_xlfn.LOGNORM.INV(S3349,'Input Parameters'!$H$29,'Input Parameters'!$I$29)</f>
        <v>59.862086746975564</v>
      </c>
      <c r="U3349" s="10">
        <f t="shared" ca="1" si="451"/>
        <v>0.32294747659112621</v>
      </c>
      <c r="V3349" s="29">
        <f ca="1">IF('Input Parameters'!$D$30="Beta",_xlfn.BETA.INV(U3349,'Input Parameters'!$L$30,'Input Parameters'!$M$30,'Input Parameters'!$J$30,'Input Parameters'!$K$30),IF('Input Parameters'!$D$30="LogNorm",_xlfn.LOGNORM.INV(U3349,'Input Parameters'!$H$30,'Input Parameters'!$I$30)))</f>
        <v>0.83361452616336862</v>
      </c>
      <c r="W3349" s="2">
        <f ca="1">N3349+(P3349-N3349)*(1-ERF((T3349-R3349)/(2*SQRT(L3349*'Input Parameters'!$E$31))))</f>
        <v>0.59283992932283125</v>
      </c>
      <c r="X3349">
        <f t="shared" ca="1" si="452"/>
        <v>1</v>
      </c>
      <c r="Y3349" s="7"/>
    </row>
    <row r="3350" spans="1:25" ht="15" customHeight="1" x14ac:dyDescent="0.3">
      <c r="A3350" s="130">
        <v>3343</v>
      </c>
      <c r="B3350" s="10">
        <f t="shared" ca="1" si="444"/>
        <v>0.82789189685718256</v>
      </c>
      <c r="C3350" s="57">
        <f ca="1">_xlfn.NORM.INV(B3350,'Input Parameters'!$E$19,'Input Parameters'!$F$19)</f>
        <v>647.22579805338103</v>
      </c>
      <c r="D3350" s="10">
        <f t="shared" ca="1" si="445"/>
        <v>0.96539866871031021</v>
      </c>
      <c r="E3350" s="59">
        <f ca="1">IF(_xlfn.NORM.INV(D3350,'Input Parameters'!$E$20,'Input Parameters'!$F$20)&lt;3500,3500,IF(_xlfn.NORM.INV(D3350,'Input Parameters'!$E$20,'Input Parameters'!$F$20)&gt;5500,5500,_xlfn.NORM.INV(D3350,'Input Parameters'!$E$20,'Input Parameters'!$F$20)))</f>
        <v>5500</v>
      </c>
      <c r="F3350" s="10">
        <f t="shared" ca="1" si="446"/>
        <v>0.84906045798553964</v>
      </c>
      <c r="G3350" s="61">
        <f ca="1">_xlfn.NORM.INV(F3350,'Input Parameters'!$E$21,'Input Parameters'!$F$21)</f>
        <v>292.96475947404122</v>
      </c>
      <c r="H3350" s="54">
        <f ca="1">EXP(E3350*(1/'Input Parameters'!$E$22-1/G3350))</f>
        <v>0.99774455706186849</v>
      </c>
      <c r="I3350" s="10">
        <f t="shared" ca="1" si="447"/>
        <v>0.58405210337817448</v>
      </c>
      <c r="J3350" s="29">
        <f ca="1">_xlfn.BETA.INV(I3350,'Input Parameters'!$L$24,'Input Parameters'!$M$24,'Input Parameters'!$J$24,'Input Parameters'!$K$24)</f>
        <v>0.64095928624479903</v>
      </c>
      <c r="K3350" s="156">
        <f ca="1">('Input Parameters'!$E$25/'Input Parameters'!$E$31)^$J3350</f>
        <v>1.0072442690805027E-2</v>
      </c>
      <c r="L3350" s="66">
        <f ca="1">$H3350*$C3350*'Input Parameters'!$E$23*K3350</f>
        <v>6.504441199894103</v>
      </c>
      <c r="M3350" s="23">
        <f t="shared" ca="1" si="448"/>
        <v>0.1007056512474982</v>
      </c>
      <c r="N3350" s="15">
        <f ca="1">_xlfn.NORM.INV(M3350,'Input Parameters'!$E$26,'Input Parameters'!$F$26)</f>
        <v>7.1716382472079461E-3</v>
      </c>
      <c r="O3350" s="8">
        <f t="shared" ca="1" si="449"/>
        <v>0.9681029226205945</v>
      </c>
      <c r="P3350" s="29">
        <f ca="1">_xlfn.LOGNORM.INV(O3350,'Input Parameters'!$H$27,'Input Parameters'!$I$27)</f>
        <v>3.2325515914266925</v>
      </c>
      <c r="Q3350" s="10"/>
      <c r="R3350" s="15">
        <f>'Input Parameters'!$E$28</f>
        <v>12.7</v>
      </c>
      <c r="S3350" s="10">
        <f t="shared" ca="1" si="450"/>
        <v>0.50218137532456131</v>
      </c>
      <c r="T3350" s="25">
        <f ca="1">_xlfn.LOGNORM.INV(S3350,'Input Parameters'!$H$29,'Input Parameters'!$I$29)</f>
        <v>58.267586279657216</v>
      </c>
      <c r="U3350" s="10">
        <f t="shared" ca="1" si="451"/>
        <v>0.58504048158881372</v>
      </c>
      <c r="V3350" s="29">
        <f ca="1">IF('Input Parameters'!$D$30="Beta",_xlfn.BETA.INV(U3350,'Input Parameters'!$L$30,'Input Parameters'!$M$30,'Input Parameters'!$J$30,'Input Parameters'!$K$30),IF('Input Parameters'!$D$30="LogNorm",_xlfn.LOGNORM.INV(U3350,'Input Parameters'!$H$30,'Input Parameters'!$I$30)))</f>
        <v>1.0875357614264776</v>
      </c>
      <c r="W3350" s="2">
        <f ca="1">N3350+(P3350-N3350)*(1-ERF((T3350-R3350)/(2*SQRT(L3350*'Input Parameters'!$E$31))))</f>
        <v>0.67305301837385834</v>
      </c>
      <c r="X3350">
        <f t="shared" ca="1" si="452"/>
        <v>1</v>
      </c>
      <c r="Y3350" s="7"/>
    </row>
    <row r="3351" spans="1:25" ht="15" customHeight="1" x14ac:dyDescent="0.3">
      <c r="A3351" s="130">
        <v>3344</v>
      </c>
      <c r="B3351" s="10">
        <f t="shared" ca="1" si="444"/>
        <v>0.42382800183307257</v>
      </c>
      <c r="C3351" s="57">
        <f ca="1">_xlfn.NORM.INV(B3351,'Input Parameters'!$E$19,'Input Parameters'!$F$19)</f>
        <v>551.06670087084262</v>
      </c>
      <c r="D3351" s="10">
        <f t="shared" ca="1" si="445"/>
        <v>0.82587796634003097</v>
      </c>
      <c r="E3351" s="59">
        <f ca="1">IF(_xlfn.NORM.INV(D3351,'Input Parameters'!$E$20,'Input Parameters'!$F$20)&lt;3500,3500,IF(_xlfn.NORM.INV(D3351,'Input Parameters'!$E$20,'Input Parameters'!$F$20)&gt;5500,5500,_xlfn.NORM.INV(D3351,'Input Parameters'!$E$20,'Input Parameters'!$F$20)))</f>
        <v>5456.6004669150698</v>
      </c>
      <c r="F3351" s="10">
        <f t="shared" ca="1" si="446"/>
        <v>0.53033499415424468</v>
      </c>
      <c r="G3351" s="61">
        <f ca="1">_xlfn.NORM.INV(F3351,'Input Parameters'!$E$21,'Input Parameters'!$F$21)</f>
        <v>285.44824013747223</v>
      </c>
      <c r="H3351" s="54">
        <f ca="1">EXP(E3351*(1/'Input Parameters'!$E$22-1/G3351))</f>
        <v>0.61097954197039317</v>
      </c>
      <c r="I3351" s="10">
        <f t="shared" ca="1" si="447"/>
        <v>0.13125502695800728</v>
      </c>
      <c r="J3351" s="29">
        <f ca="1">_xlfn.BETA.INV(I3351,'Input Parameters'!$L$24,'Input Parameters'!$M$24,'Input Parameters'!$J$24,'Input Parameters'!$K$24)</f>
        <v>0.42307679660597086</v>
      </c>
      <c r="K3351" s="156">
        <f ca="1">('Input Parameters'!$E$25/'Input Parameters'!$E$31)^$J3351</f>
        <v>4.8076509343291177E-2</v>
      </c>
      <c r="L3351" s="66">
        <f ca="1">$H3351*$C3351*'Input Parameters'!$E$23*K3351</f>
        <v>16.186903031228674</v>
      </c>
      <c r="M3351" s="23">
        <f t="shared" ca="1" si="448"/>
        <v>0.98040233317587167</v>
      </c>
      <c r="N3351" s="15">
        <f ca="1">_xlfn.NORM.INV(M3351,'Input Parameters'!$E$26,'Input Parameters'!$F$26)</f>
        <v>7.7304736005161787E-2</v>
      </c>
      <c r="O3351" s="8">
        <f t="shared" ca="1" si="449"/>
        <v>0.90859130040104341</v>
      </c>
      <c r="P3351" s="29">
        <f ca="1">_xlfn.LOGNORM.INV(O3351,'Input Parameters'!$H$27,'Input Parameters'!$I$27)</f>
        <v>2.5665456587804241</v>
      </c>
      <c r="Q3351" s="10"/>
      <c r="R3351" s="15">
        <f>'Input Parameters'!$E$28</f>
        <v>12.7</v>
      </c>
      <c r="S3351" s="10">
        <f t="shared" ca="1" si="450"/>
        <v>0.41007941852860563</v>
      </c>
      <c r="T3351" s="25">
        <f ca="1">_xlfn.LOGNORM.INV(S3351,'Input Parameters'!$H$29,'Input Parameters'!$I$29)</f>
        <v>56.764309739889896</v>
      </c>
      <c r="U3351" s="10">
        <f t="shared" ca="1" si="451"/>
        <v>0.41763798679893449</v>
      </c>
      <c r="V3351" s="29">
        <f ca="1">IF('Input Parameters'!$D$30="Beta",_xlfn.BETA.INV(U3351,'Input Parameters'!$L$30,'Input Parameters'!$M$30,'Input Parameters'!$J$30,'Input Parameters'!$K$30),IF('Input Parameters'!$D$30="LogNorm",_xlfn.LOGNORM.INV(U3351,'Input Parameters'!$H$30,'Input Parameters'!$I$30)))</f>
        <v>0.92054133063788357</v>
      </c>
      <c r="W3351" s="2">
        <f ca="1">N3351+(P3351-N3351)*(1-ERF((T3351-R3351)/(2*SQRT(L3351*'Input Parameters'!$E$31))))</f>
        <v>1.1692555630697665</v>
      </c>
      <c r="X3351">
        <f t="shared" ca="1" si="452"/>
        <v>0</v>
      </c>
      <c r="Y3351" s="7"/>
    </row>
    <row r="3352" spans="1:25" ht="15" customHeight="1" x14ac:dyDescent="0.3">
      <c r="A3352" s="130">
        <v>3345</v>
      </c>
      <c r="B3352" s="10">
        <f t="shared" ca="1" si="444"/>
        <v>0.42260440285602363</v>
      </c>
      <c r="C3352" s="57">
        <f ca="1">_xlfn.NORM.INV(B3352,'Input Parameters'!$E$19,'Input Parameters'!$F$19)</f>
        <v>550.80262366639852</v>
      </c>
      <c r="D3352" s="10">
        <f t="shared" ca="1" si="445"/>
        <v>0.48608173154754553</v>
      </c>
      <c r="E3352" s="59">
        <f ca="1">IF(_xlfn.NORM.INV(D3352,'Input Parameters'!$E$20,'Input Parameters'!$F$20)&lt;3500,3500,IF(_xlfn.NORM.INV(D3352,'Input Parameters'!$E$20,'Input Parameters'!$F$20)&gt;5500,5500,_xlfn.NORM.INV(D3352,'Input Parameters'!$E$20,'Input Parameters'!$F$20)))</f>
        <v>4775.5734960376021</v>
      </c>
      <c r="F3352" s="10">
        <f t="shared" ca="1" si="446"/>
        <v>0.85761258309333233</v>
      </c>
      <c r="G3352" s="61">
        <f ca="1">_xlfn.NORM.INV(F3352,'Input Parameters'!$E$21,'Input Parameters'!$F$21)</f>
        <v>293.25748472016414</v>
      </c>
      <c r="H3352" s="54">
        <f ca="1">EXP(E3352*(1/'Input Parameters'!$E$22-1/G3352))</f>
        <v>1.0144135679584501</v>
      </c>
      <c r="I3352" s="10">
        <f t="shared" ca="1" si="447"/>
        <v>0.68456514189492246</v>
      </c>
      <c r="J3352" s="29">
        <f ca="1">_xlfn.BETA.INV(I3352,'Input Parameters'!$L$24,'Input Parameters'!$M$24,'Input Parameters'!$J$24,'Input Parameters'!$K$24)</f>
        <v>0.68227914675729084</v>
      </c>
      <c r="K3352" s="156">
        <f ca="1">('Input Parameters'!$E$25/'Input Parameters'!$E$31)^$J3352</f>
        <v>7.4886853165414434E-3</v>
      </c>
      <c r="L3352" s="66">
        <f ca="1">$H3352*$C3352*'Input Parameters'!$E$23*K3352</f>
        <v>4.1842404253990981</v>
      </c>
      <c r="M3352" s="23">
        <f t="shared" ca="1" si="448"/>
        <v>0.1823126574989411</v>
      </c>
      <c r="N3352" s="15">
        <f ca="1">_xlfn.NORM.INV(M3352,'Input Parameters'!$E$26,'Input Parameters'!$F$26)</f>
        <v>1.4961676020906065E-2</v>
      </c>
      <c r="O3352" s="8">
        <f t="shared" ca="1" si="449"/>
        <v>0.43145170539862521</v>
      </c>
      <c r="P3352" s="29">
        <f ca="1">_xlfn.LOGNORM.INV(O3352,'Input Parameters'!$H$27,'Input Parameters'!$I$27)</f>
        <v>1.318924489307713</v>
      </c>
      <c r="Q3352" s="10"/>
      <c r="R3352" s="15">
        <f>'Input Parameters'!$E$28</f>
        <v>12.7</v>
      </c>
      <c r="S3352" s="10">
        <f t="shared" ca="1" si="450"/>
        <v>9.0740559242448171E-3</v>
      </c>
      <c r="T3352" s="25">
        <f ca="1">_xlfn.LOGNORM.INV(S3352,'Input Parameters'!$H$29,'Input Parameters'!$I$29)</f>
        <v>44.664422693990346</v>
      </c>
      <c r="U3352" s="10">
        <f t="shared" ca="1" si="451"/>
        <v>0.32623632671630642</v>
      </c>
      <c r="V3352" s="29">
        <f ca="1">IF('Input Parameters'!$D$30="Beta",_xlfn.BETA.INV(U3352,'Input Parameters'!$L$30,'Input Parameters'!$M$30,'Input Parameters'!$J$30,'Input Parameters'!$K$30),IF('Input Parameters'!$D$30="LogNorm",_xlfn.LOGNORM.INV(U3352,'Input Parameters'!$H$30,'Input Parameters'!$I$30)))</f>
        <v>0.8366254243957354</v>
      </c>
      <c r="W3352" s="2">
        <f ca="1">N3352+(P3352-N3352)*(1-ERF((T3352-R3352)/(2*SQRT(L3352*'Input Parameters'!$E$31))))</f>
        <v>0.365962692285137</v>
      </c>
      <c r="X3352">
        <f t="shared" ca="1" si="452"/>
        <v>1</v>
      </c>
      <c r="Y3352" s="7"/>
    </row>
    <row r="3353" spans="1:25" ht="15" customHeight="1" x14ac:dyDescent="0.3">
      <c r="A3353" s="130">
        <v>3346</v>
      </c>
      <c r="B3353" s="10">
        <f t="shared" ca="1" si="444"/>
        <v>0.19413709427807035</v>
      </c>
      <c r="C3353" s="57">
        <f ca="1">_xlfn.NORM.INV(B3353,'Input Parameters'!$E$19,'Input Parameters'!$F$19)</f>
        <v>494.39751027547607</v>
      </c>
      <c r="D3353" s="10">
        <f t="shared" ca="1" si="445"/>
        <v>0.54811761070880416</v>
      </c>
      <c r="E3353" s="59">
        <f ca="1">IF(_xlfn.NORM.INV(D3353,'Input Parameters'!$E$20,'Input Parameters'!$F$20)&lt;3500,3500,IF(_xlfn.NORM.INV(D3353,'Input Parameters'!$E$20,'Input Parameters'!$F$20)&gt;5500,5500,_xlfn.NORM.INV(D3353,'Input Parameters'!$E$20,'Input Parameters'!$F$20)))</f>
        <v>4884.6348284772166</v>
      </c>
      <c r="F3353" s="10">
        <f t="shared" ca="1" si="446"/>
        <v>0.11970746589521675</v>
      </c>
      <c r="G3353" s="61">
        <f ca="1">_xlfn.NORM.INV(F3353,'Input Parameters'!$E$21,'Input Parameters'!$F$21)</f>
        <v>275.60309966013506</v>
      </c>
      <c r="H3353" s="54">
        <f ca="1">EXP(E3353*(1/'Input Parameters'!$E$22-1/G3353))</f>
        <v>0.34912308296335248</v>
      </c>
      <c r="I3353" s="10">
        <f t="shared" ca="1" si="447"/>
        <v>0.61970754951124241</v>
      </c>
      <c r="J3353" s="29">
        <f ca="1">_xlfn.BETA.INV(I3353,'Input Parameters'!$L$24,'Input Parameters'!$M$24,'Input Parameters'!$J$24,'Input Parameters'!$K$24)</f>
        <v>0.65539420169291573</v>
      </c>
      <c r="K3353" s="156">
        <f ca="1">('Input Parameters'!$E$25/'Input Parameters'!$E$31)^$J3353</f>
        <v>9.0816300143744116E-3</v>
      </c>
      <c r="L3353" s="66">
        <f ca="1">$H3353*$C3353*'Input Parameters'!$E$23*K3353</f>
        <v>1.5675400431921502</v>
      </c>
      <c r="M3353" s="23">
        <f t="shared" ca="1" si="448"/>
        <v>0.36948359048771695</v>
      </c>
      <c r="N3353" s="15">
        <f ca="1">_xlfn.NORM.INV(M3353,'Input Parameters'!$E$26,'Input Parameters'!$F$26)</f>
        <v>2.7002351031541864E-2</v>
      </c>
      <c r="O3353" s="8">
        <f t="shared" ca="1" si="449"/>
        <v>0.1518299165326068</v>
      </c>
      <c r="P3353" s="29">
        <f ca="1">_xlfn.LOGNORM.INV(O3353,'Input Parameters'!$H$27,'Input Parameters'!$I$27)</f>
        <v>0.90315653632806203</v>
      </c>
      <c r="Q3353" s="10"/>
      <c r="R3353" s="15">
        <f>'Input Parameters'!$E$28</f>
        <v>12.7</v>
      </c>
      <c r="S3353" s="10">
        <f t="shared" ca="1" si="450"/>
        <v>0.78261308283550246</v>
      </c>
      <c r="T3353" s="25">
        <f ca="1">_xlfn.LOGNORM.INV(S3353,'Input Parameters'!$H$29,'Input Parameters'!$I$29)</f>
        <v>63.568809429682894</v>
      </c>
      <c r="U3353" s="10">
        <f t="shared" ca="1" si="451"/>
        <v>0.3725701046737695</v>
      </c>
      <c r="V3353" s="29">
        <f ca="1">IF('Input Parameters'!$D$30="Beta",_xlfn.BETA.INV(U3353,'Input Parameters'!$L$30,'Input Parameters'!$M$30,'Input Parameters'!$J$30,'Input Parameters'!$K$30),IF('Input Parameters'!$D$30="LogNorm",_xlfn.LOGNORM.INV(U3353,'Input Parameters'!$H$30,'Input Parameters'!$I$30)))</f>
        <v>0.8789943093243523</v>
      </c>
      <c r="W3353" s="2">
        <f ca="1">N3353+(P3353-N3353)*(1-ERF((T3353-R3353)/(2*SQRT(L3353*'Input Parameters'!$E$31))))</f>
        <v>3.0565366991978548E-2</v>
      </c>
      <c r="X3353">
        <f t="shared" ca="1" si="452"/>
        <v>1</v>
      </c>
      <c r="Y3353" s="7"/>
    </row>
    <row r="3354" spans="1:25" ht="15" customHeight="1" x14ac:dyDescent="0.3">
      <c r="A3354" s="130">
        <v>3347</v>
      </c>
      <c r="B3354" s="10">
        <f t="shared" ca="1" si="444"/>
        <v>0.54624494172906923</v>
      </c>
      <c r="C3354" s="57">
        <f ca="1">_xlfn.NORM.INV(B3354,'Input Parameters'!$E$19,'Input Parameters'!$F$19)</f>
        <v>577.11718553556693</v>
      </c>
      <c r="D3354" s="10">
        <f t="shared" ca="1" si="445"/>
        <v>0.50589975713767654</v>
      </c>
      <c r="E3354" s="59">
        <f ca="1">IF(_xlfn.NORM.INV(D3354,'Input Parameters'!$E$20,'Input Parameters'!$F$20)&lt;3500,3500,IF(_xlfn.NORM.INV(D3354,'Input Parameters'!$E$20,'Input Parameters'!$F$20)&gt;5500,5500,_xlfn.NORM.INV(D3354,'Input Parameters'!$E$20,'Input Parameters'!$F$20)))</f>
        <v>4810.3523259951808</v>
      </c>
      <c r="F3354" s="10">
        <f t="shared" ca="1" si="446"/>
        <v>0.98246080888281673</v>
      </c>
      <c r="G3354" s="61">
        <f ca="1">_xlfn.NORM.INV(F3354,'Input Parameters'!$E$21,'Input Parameters'!$F$21)</f>
        <v>301.41457598685008</v>
      </c>
      <c r="H3354" s="54">
        <f ca="1">EXP(E3354*(1/'Input Parameters'!$E$22-1/G3354))</f>
        <v>1.5814290662241801</v>
      </c>
      <c r="I3354" s="10">
        <f t="shared" ca="1" si="447"/>
        <v>3.583120072613577E-2</v>
      </c>
      <c r="J3354" s="29">
        <f ca="1">_xlfn.BETA.INV(I3354,'Input Parameters'!$L$24,'Input Parameters'!$M$24,'Input Parameters'!$J$24,'Input Parameters'!$K$24)</f>
        <v>0.31748729794582969</v>
      </c>
      <c r="K3354" s="156">
        <f ca="1">('Input Parameters'!$E$25/'Input Parameters'!$E$31)^$J3354</f>
        <v>0.1025391825823227</v>
      </c>
      <c r="L3354" s="66">
        <f ca="1">$H3354*$C3354*'Input Parameters'!$E$23*K3354</f>
        <v>93.58442467507227</v>
      </c>
      <c r="M3354" s="23">
        <f t="shared" ca="1" si="448"/>
        <v>0.71027532932274229</v>
      </c>
      <c r="N3354" s="15">
        <f ca="1">_xlfn.NORM.INV(M3354,'Input Parameters'!$E$26,'Input Parameters'!$F$26)</f>
        <v>4.5637974041711007E-2</v>
      </c>
      <c r="O3354" s="8">
        <f t="shared" ca="1" si="449"/>
        <v>0.87721072607332917</v>
      </c>
      <c r="P3354" s="29">
        <f ca="1">_xlfn.LOGNORM.INV(O3354,'Input Parameters'!$H$27,'Input Parameters'!$I$27)</f>
        <v>2.3795703176722736</v>
      </c>
      <c r="Q3354" s="10"/>
      <c r="R3354" s="15">
        <f>'Input Parameters'!$E$28</f>
        <v>12.7</v>
      </c>
      <c r="S3354" s="10">
        <f t="shared" ca="1" si="450"/>
        <v>7.4245299461682679E-3</v>
      </c>
      <c r="T3354" s="25">
        <f ca="1">_xlfn.LOGNORM.INV(S3354,'Input Parameters'!$H$29,'Input Parameters'!$I$29)</f>
        <v>44.297577170688108</v>
      </c>
      <c r="U3354" s="10">
        <f t="shared" ca="1" si="451"/>
        <v>0.44877438034802475</v>
      </c>
      <c r="V3354" s="29">
        <f ca="1">IF('Input Parameters'!$D$30="Beta",_xlfn.BETA.INV(U3354,'Input Parameters'!$L$30,'Input Parameters'!$M$30,'Input Parameters'!$J$30,'Input Parameters'!$K$30),IF('Input Parameters'!$D$30="LogNorm",_xlfn.LOGNORM.INV(U3354,'Input Parameters'!$H$30,'Input Parameters'!$I$30)))</f>
        <v>0.94973852627277033</v>
      </c>
      <c r="W3354" s="2">
        <f ca="1">N3354+(P3354-N3354)*(1-ERF((T3354-R3354)/(2*SQRT(L3354*'Input Parameters'!$E$31))))</f>
        <v>1.9532677340199422</v>
      </c>
      <c r="X3354">
        <f t="shared" ca="1" si="452"/>
        <v>0</v>
      </c>
      <c r="Y3354" s="7"/>
    </row>
    <row r="3355" spans="1:25" ht="15" customHeight="1" x14ac:dyDescent="0.3">
      <c r="A3355" s="130">
        <v>3348</v>
      </c>
      <c r="B3355" s="10">
        <f t="shared" ca="1" si="444"/>
        <v>0.17202822985495025</v>
      </c>
      <c r="C3355" s="57">
        <f ca="1">_xlfn.NORM.INV(B3355,'Input Parameters'!$E$19,'Input Parameters'!$F$19)</f>
        <v>487.34773604946901</v>
      </c>
      <c r="D3355" s="10">
        <f t="shared" ca="1" si="445"/>
        <v>0.44257660101383389</v>
      </c>
      <c r="E3355" s="59">
        <f ca="1">IF(_xlfn.NORM.INV(D3355,'Input Parameters'!$E$20,'Input Parameters'!$F$20)&lt;3500,3500,IF(_xlfn.NORM.INV(D3355,'Input Parameters'!$E$20,'Input Parameters'!$F$20)&gt;5500,5500,_xlfn.NORM.INV(D3355,'Input Parameters'!$E$20,'Input Parameters'!$F$20)))</f>
        <v>4698.8921502636504</v>
      </c>
      <c r="F3355" s="10">
        <f t="shared" ca="1" si="446"/>
        <v>0.50963213037712984</v>
      </c>
      <c r="G3355" s="61">
        <f ca="1">_xlfn.NORM.INV(F3355,'Input Parameters'!$E$21,'Input Parameters'!$F$21)</f>
        <v>285.03979162045994</v>
      </c>
      <c r="H3355" s="54">
        <f ca="1">EXP(E3355*(1/'Input Parameters'!$E$22-1/G3355))</f>
        <v>0.63899115460360989</v>
      </c>
      <c r="I3355" s="10">
        <f t="shared" ca="1" si="447"/>
        <v>0.34927816208282714</v>
      </c>
      <c r="J3355" s="29">
        <f ca="1">_xlfn.BETA.INV(I3355,'Input Parameters'!$L$24,'Input Parameters'!$M$24,'Input Parameters'!$J$24,'Input Parameters'!$K$24)</f>
        <v>0.54385102901854865</v>
      </c>
      <c r="K3355" s="156">
        <f ca="1">('Input Parameters'!$E$25/'Input Parameters'!$E$31)^$J3355</f>
        <v>2.021477891277268E-2</v>
      </c>
      <c r="L3355" s="66">
        <f ca="1">$H3355*$C3355*'Input Parameters'!$E$23*K3355</f>
        <v>6.2951023439619354</v>
      </c>
      <c r="M3355" s="23">
        <f t="shared" ca="1" si="448"/>
        <v>0.40715693910743478</v>
      </c>
      <c r="N3355" s="15">
        <f ca="1">_xlfn.NORM.INV(M3355,'Input Parameters'!$E$26,'Input Parameters'!$F$26)</f>
        <v>2.9067844807467089E-2</v>
      </c>
      <c r="O3355" s="8">
        <f t="shared" ca="1" si="449"/>
        <v>0.27190723713922982</v>
      </c>
      <c r="P3355" s="29">
        <f ca="1">_xlfn.LOGNORM.INV(O3355,'Input Parameters'!$H$27,'Input Parameters'!$I$27)</f>
        <v>1.0883297245764776</v>
      </c>
      <c r="Q3355" s="10"/>
      <c r="R3355" s="15">
        <f>'Input Parameters'!$E$28</f>
        <v>12.7</v>
      </c>
      <c r="S3355" s="10">
        <f t="shared" ca="1" si="450"/>
        <v>1.2499669667806357E-2</v>
      </c>
      <c r="T3355" s="25">
        <f ca="1">_xlfn.LOGNORM.INV(S3355,'Input Parameters'!$H$29,'Input Parameters'!$I$29)</f>
        <v>45.276192778312549</v>
      </c>
      <c r="U3355" s="10">
        <f t="shared" ca="1" si="451"/>
        <v>0.25813469081119944</v>
      </c>
      <c r="V3355" s="29">
        <f ca="1">IF('Input Parameters'!$D$30="Beta",_xlfn.BETA.INV(U3355,'Input Parameters'!$L$30,'Input Parameters'!$M$30,'Input Parameters'!$J$30,'Input Parameters'!$K$30),IF('Input Parameters'!$D$30="LogNorm",_xlfn.LOGNORM.INV(U3355,'Input Parameters'!$H$30,'Input Parameters'!$I$30)))</f>
        <v>0.77354946602578545</v>
      </c>
      <c r="W3355" s="2">
        <f ca="1">N3355+(P3355-N3355)*(1-ERF((T3355-R3355)/(2*SQRT(L3355*'Input Parameters'!$E$31))))</f>
        <v>0.4088907848830084</v>
      </c>
      <c r="X3355">
        <f t="shared" ca="1" si="452"/>
        <v>1</v>
      </c>
      <c r="Y3355" s="7"/>
    </row>
    <row r="3356" spans="1:25" ht="15" customHeight="1" x14ac:dyDescent="0.3">
      <c r="A3356" s="130">
        <v>3349</v>
      </c>
      <c r="B3356" s="10">
        <f t="shared" ca="1" si="444"/>
        <v>0.34712803200437437</v>
      </c>
      <c r="C3356" s="57">
        <f ca="1">_xlfn.NORM.INV(B3356,'Input Parameters'!$E$19,'Input Parameters'!$F$19)</f>
        <v>534.08424444851698</v>
      </c>
      <c r="D3356" s="10">
        <f t="shared" ca="1" si="445"/>
        <v>0.65858826158865613</v>
      </c>
      <c r="E3356" s="59">
        <f ca="1">IF(_xlfn.NORM.INV(D3356,'Input Parameters'!$E$20,'Input Parameters'!$F$20)&lt;3500,3500,IF(_xlfn.NORM.INV(D3356,'Input Parameters'!$E$20,'Input Parameters'!$F$20)&gt;5500,5500,_xlfn.NORM.INV(D3356,'Input Parameters'!$E$20,'Input Parameters'!$F$20)))</f>
        <v>5086.029302261064</v>
      </c>
      <c r="F3356" s="10">
        <f t="shared" ca="1" si="446"/>
        <v>0.13392704568525837</v>
      </c>
      <c r="G3356" s="61">
        <f ca="1">_xlfn.NORM.INV(F3356,'Input Parameters'!$E$21,'Input Parameters'!$F$21)</f>
        <v>276.14097941381328</v>
      </c>
      <c r="H3356" s="54">
        <f ca="1">EXP(E3356*(1/'Input Parameters'!$E$22-1/G3356))</f>
        <v>0.34653457721845848</v>
      </c>
      <c r="I3356" s="10">
        <f t="shared" ca="1" si="447"/>
        <v>0.51277054817581535</v>
      </c>
      <c r="J3356" s="29">
        <f ca="1">_xlfn.BETA.INV(I3356,'Input Parameters'!$L$24,'Input Parameters'!$M$24,'Input Parameters'!$J$24,'Input Parameters'!$K$24)</f>
        <v>0.61231115097810473</v>
      </c>
      <c r="K3356" s="156">
        <f ca="1">('Input Parameters'!$E$25/'Input Parameters'!$E$31)^$J3356</f>
        <v>1.2370467936294987E-2</v>
      </c>
      <c r="L3356" s="66">
        <f ca="1">$H3356*$C3356*'Input Parameters'!$E$23*K3356</f>
        <v>2.2895096026136477</v>
      </c>
      <c r="M3356" s="23">
        <f t="shared" ca="1" si="448"/>
        <v>0.80498262467562876</v>
      </c>
      <c r="N3356" s="15">
        <f ca="1">_xlfn.NORM.INV(M3356,'Input Parameters'!$E$26,'Input Parameters'!$F$26)</f>
        <v>5.205064125372471E-2</v>
      </c>
      <c r="O3356" s="8">
        <f t="shared" ca="1" si="449"/>
        <v>3.995982387040542E-2</v>
      </c>
      <c r="P3356" s="29">
        <f ca="1">_xlfn.LOGNORM.INV(O3356,'Input Parameters'!$H$27,'Input Parameters'!$I$27)</f>
        <v>0.6560507460319861</v>
      </c>
      <c r="Q3356" s="10"/>
      <c r="R3356" s="15">
        <f>'Input Parameters'!$E$28</f>
        <v>12.7</v>
      </c>
      <c r="S3356" s="10">
        <f t="shared" ca="1" si="450"/>
        <v>0.24800058331888064</v>
      </c>
      <c r="T3356" s="25">
        <f ca="1">_xlfn.LOGNORM.INV(S3356,'Input Parameters'!$H$29,'Input Parameters'!$I$29)</f>
        <v>53.946724830476064</v>
      </c>
      <c r="U3356" s="10">
        <f t="shared" ca="1" si="451"/>
        <v>5.7784500523293536E-3</v>
      </c>
      <c r="V3356" s="29">
        <f ca="1">IF('Input Parameters'!$D$30="Beta",_xlfn.BETA.INV(U3356,'Input Parameters'!$L$30,'Input Parameters'!$M$30,'Input Parameters'!$J$30,'Input Parameters'!$K$30),IF('Input Parameters'!$D$30="LogNorm",_xlfn.LOGNORM.INV(U3356,'Input Parameters'!$H$30,'Input Parameters'!$I$30)))</f>
        <v>0.36910615103813904</v>
      </c>
      <c r="W3356" s="2">
        <f ca="1">N3356+(P3356-N3356)*(1-ERF((T3356-R3356)/(2*SQRT(L3356*'Input Parameters'!$E$31))))</f>
        <v>8.4613771421837194E-2</v>
      </c>
      <c r="X3356">
        <f t="shared" ca="1" si="452"/>
        <v>1</v>
      </c>
      <c r="Y3356" s="7"/>
    </row>
    <row r="3357" spans="1:25" ht="15" customHeight="1" x14ac:dyDescent="0.3">
      <c r="A3357" s="130">
        <v>3350</v>
      </c>
      <c r="B3357" s="10">
        <f t="shared" ca="1" si="444"/>
        <v>0.41527757148725153</v>
      </c>
      <c r="C3357" s="57">
        <f ca="1">_xlfn.NORM.INV(B3357,'Input Parameters'!$E$19,'Input Parameters'!$F$19)</f>
        <v>549.21787615982453</v>
      </c>
      <c r="D3357" s="10">
        <f t="shared" ca="1" si="445"/>
        <v>0.77187860630363758</v>
      </c>
      <c r="E3357" s="59">
        <f ca="1">IF(_xlfn.NORM.INV(D3357,'Input Parameters'!$E$20,'Input Parameters'!$F$20)&lt;3500,3500,IF(_xlfn.NORM.INV(D3357,'Input Parameters'!$E$20,'Input Parameters'!$F$20)&gt;5500,5500,_xlfn.NORM.INV(D3357,'Input Parameters'!$E$20,'Input Parameters'!$F$20)))</f>
        <v>5321.5335022287172</v>
      </c>
      <c r="F3357" s="10">
        <f t="shared" ca="1" si="446"/>
        <v>6.8011330338931808E-3</v>
      </c>
      <c r="G3357" s="61">
        <f ca="1">_xlfn.NORM.INV(F3357,'Input Parameters'!$E$21,'Input Parameters'!$F$21)</f>
        <v>265.45467306898678</v>
      </c>
      <c r="H3357" s="54">
        <f ca="1">EXP(E3357*(1/'Input Parameters'!$E$22-1/G3357))</f>
        <v>0.15188482706594311</v>
      </c>
      <c r="I3357" s="10">
        <f t="shared" ca="1" si="447"/>
        <v>0.3019155214209317</v>
      </c>
      <c r="J3357" s="29">
        <f ca="1">_xlfn.BETA.INV(I3357,'Input Parameters'!$L$24,'Input Parameters'!$M$24,'Input Parameters'!$J$24,'Input Parameters'!$K$24)</f>
        <v>0.5220692789811765</v>
      </c>
      <c r="K3357" s="156">
        <f ca="1">('Input Parameters'!$E$25/'Input Parameters'!$E$31)^$J3357</f>
        <v>2.363352818696754E-2</v>
      </c>
      <c r="L3357" s="66">
        <f ca="1">$H3357*$C3357*'Input Parameters'!$E$23*K3357</f>
        <v>1.9714583962309358</v>
      </c>
      <c r="M3357" s="23">
        <f t="shared" ca="1" si="448"/>
        <v>0.83559486780201309</v>
      </c>
      <c r="N3357" s="15">
        <f ca="1">_xlfn.NORM.INV(M3357,'Input Parameters'!$E$26,'Input Parameters'!$F$26)</f>
        <v>5.4506774885897766E-2</v>
      </c>
      <c r="O3357" s="8">
        <f t="shared" ca="1" si="449"/>
        <v>0.30350566378569199</v>
      </c>
      <c r="P3357" s="29">
        <f ca="1">_xlfn.LOGNORM.INV(O3357,'Input Parameters'!$H$27,'Input Parameters'!$I$27)</f>
        <v>1.1338969937560937</v>
      </c>
      <c r="Q3357" s="10"/>
      <c r="R3357" s="15">
        <f>'Input Parameters'!$E$28</f>
        <v>12.7</v>
      </c>
      <c r="S3357" s="10">
        <f t="shared" ca="1" si="450"/>
        <v>0.53325878408608229</v>
      </c>
      <c r="T3357" s="25">
        <f ca="1">_xlfn.LOGNORM.INV(S3357,'Input Parameters'!$H$29,'Input Parameters'!$I$29)</f>
        <v>58.780070114717169</v>
      </c>
      <c r="U3357" s="10">
        <f t="shared" ca="1" si="451"/>
        <v>0.90631872111137735</v>
      </c>
      <c r="V3357" s="29">
        <f ca="1">IF('Input Parameters'!$D$30="Beta",_xlfn.BETA.INV(U3357,'Input Parameters'!$L$30,'Input Parameters'!$M$30,'Input Parameters'!$J$30,'Input Parameters'!$K$30),IF('Input Parameters'!$D$30="LogNorm",_xlfn.LOGNORM.INV(U3357,'Input Parameters'!$H$30,'Input Parameters'!$I$30)))</f>
        <v>1.6805491978096807</v>
      </c>
      <c r="W3357" s="2">
        <f ca="1">N3357+(P3357-N3357)*(1-ERF((T3357-R3357)/(2*SQRT(L3357*'Input Parameters'!$E$31))))</f>
        <v>7.6426250907773774E-2</v>
      </c>
      <c r="X3357">
        <f t="shared" ca="1" si="452"/>
        <v>1</v>
      </c>
      <c r="Y3357" s="7"/>
    </row>
    <row r="3358" spans="1:25" ht="15" customHeight="1" x14ac:dyDescent="0.3">
      <c r="A3358" s="130">
        <v>3351</v>
      </c>
      <c r="B3358" s="10">
        <f t="shared" ca="1" si="444"/>
        <v>0.81305764773642097</v>
      </c>
      <c r="C3358" s="57">
        <f ca="1">_xlfn.NORM.INV(B3358,'Input Parameters'!$E$19,'Input Parameters'!$F$19)</f>
        <v>642.43911384989542</v>
      </c>
      <c r="D3358" s="10">
        <f t="shared" ca="1" si="445"/>
        <v>0.40463501407550906</v>
      </c>
      <c r="E3358" s="59">
        <f ca="1">IF(_xlfn.NORM.INV(D3358,'Input Parameters'!$E$20,'Input Parameters'!$F$20)&lt;3500,3500,IF(_xlfn.NORM.INV(D3358,'Input Parameters'!$E$20,'Input Parameters'!$F$20)&gt;5500,5500,_xlfn.NORM.INV(D3358,'Input Parameters'!$E$20,'Input Parameters'!$F$20)))</f>
        <v>4631.0425049570331</v>
      </c>
      <c r="F3358" s="10">
        <f t="shared" ca="1" si="446"/>
        <v>0.78941534711917383</v>
      </c>
      <c r="G3358" s="61">
        <f ca="1">_xlfn.NORM.INV(F3358,'Input Parameters'!$E$21,'Input Parameters'!$F$21)</f>
        <v>291.17253901125412</v>
      </c>
      <c r="H3358" s="54">
        <f ca="1">EXP(E3358*(1/'Input Parameters'!$E$22-1/G3358))</f>
        <v>0.90556216176377624</v>
      </c>
      <c r="I3358" s="10">
        <f t="shared" ca="1" si="447"/>
        <v>0.77034824315468342</v>
      </c>
      <c r="J3358" s="29">
        <f ca="1">_xlfn.BETA.INV(I3358,'Input Parameters'!$L$24,'Input Parameters'!$M$24,'Input Parameters'!$J$24,'Input Parameters'!$K$24)</f>
        <v>0.72039326893828948</v>
      </c>
      <c r="K3358" s="156">
        <f ca="1">('Input Parameters'!$E$25/'Input Parameters'!$E$31)^$J3358</f>
        <v>5.6972282374796856E-3</v>
      </c>
      <c r="L3358" s="66">
        <f ca="1">$H3358*$C3358*'Input Parameters'!$E$23*K3358</f>
        <v>3.3144682263452605</v>
      </c>
      <c r="M3358" s="23">
        <f t="shared" ca="1" si="448"/>
        <v>0.88222960905405179</v>
      </c>
      <c r="N3358" s="15">
        <f ca="1">_xlfn.NORM.INV(M3358,'Input Parameters'!$E$26,'Input Parameters'!$F$26)</f>
        <v>5.8910335332371236E-2</v>
      </c>
      <c r="O3358" s="8">
        <f t="shared" ca="1" si="449"/>
        <v>0.14393971862191091</v>
      </c>
      <c r="P3358" s="29">
        <f ca="1">_xlfn.LOGNORM.INV(O3358,'Input Parameters'!$H$27,'Input Parameters'!$I$27)</f>
        <v>0.88960667675156824</v>
      </c>
      <c r="Q3358" s="10"/>
      <c r="R3358" s="15">
        <f>'Input Parameters'!$E$28</f>
        <v>12.7</v>
      </c>
      <c r="S3358" s="10">
        <f t="shared" ca="1" si="450"/>
        <v>0.3468558020800242</v>
      </c>
      <c r="T3358" s="25">
        <f ca="1">_xlfn.LOGNORM.INV(S3358,'Input Parameters'!$H$29,'Input Parameters'!$I$29)</f>
        <v>55.713152545403588</v>
      </c>
      <c r="U3358" s="10">
        <f t="shared" ca="1" si="451"/>
        <v>0.524883621988678</v>
      </c>
      <c r="V3358" s="29">
        <f ca="1">IF('Input Parameters'!$D$30="Beta",_xlfn.BETA.INV(U3358,'Input Parameters'!$L$30,'Input Parameters'!$M$30,'Input Parameters'!$J$30,'Input Parameters'!$K$30),IF('Input Parameters'!$D$30="LogNorm",_xlfn.LOGNORM.INV(U3358,'Input Parameters'!$H$30,'Input Parameters'!$I$30)))</f>
        <v>1.024105621472351</v>
      </c>
      <c r="W3358" s="2">
        <f ca="1">N3358+(P3358-N3358)*(1-ERF((T3358-R3358)/(2*SQRT(L3358*'Input Parameters'!$E$31))))</f>
        <v>0.13765660183990536</v>
      </c>
      <c r="X3358">
        <f t="shared" ca="1" si="452"/>
        <v>1</v>
      </c>
      <c r="Y3358" s="7"/>
    </row>
    <row r="3359" spans="1:25" ht="15" customHeight="1" x14ac:dyDescent="0.3">
      <c r="A3359" s="130">
        <v>3352</v>
      </c>
      <c r="B3359" s="10">
        <f t="shared" ca="1" si="444"/>
        <v>0.47804169426111753</v>
      </c>
      <c r="C3359" s="57">
        <f ca="1">_xlfn.NORM.INV(B3359,'Input Parameters'!$E$19,'Input Parameters'!$F$19)</f>
        <v>562.64665841103147</v>
      </c>
      <c r="D3359" s="10">
        <f t="shared" ca="1" si="445"/>
        <v>0.31464087533685647</v>
      </c>
      <c r="E3359" s="59">
        <f ca="1">IF(_xlfn.NORM.INV(D3359,'Input Parameters'!$E$20,'Input Parameters'!$F$20)&lt;3500,3500,IF(_xlfn.NORM.INV(D3359,'Input Parameters'!$E$20,'Input Parameters'!$F$20)&gt;5500,5500,_xlfn.NORM.INV(D3359,'Input Parameters'!$E$20,'Input Parameters'!$F$20)))</f>
        <v>4462.0833729445949</v>
      </c>
      <c r="F3359" s="10">
        <f t="shared" ca="1" si="446"/>
        <v>0.81569635870937673</v>
      </c>
      <c r="G3359" s="61">
        <f ca="1">_xlfn.NORM.INV(F3359,'Input Parameters'!$E$21,'Input Parameters'!$F$21)</f>
        <v>291.9168096436776</v>
      </c>
      <c r="H3359" s="54">
        <f ca="1">EXP(E3359*(1/'Input Parameters'!$E$22-1/G3359))</f>
        <v>0.94505821020850567</v>
      </c>
      <c r="I3359" s="10">
        <f t="shared" ca="1" si="447"/>
        <v>0.54229598333134477</v>
      </c>
      <c r="J3359" s="29">
        <f ca="1">_xlfn.BETA.INV(I3359,'Input Parameters'!$L$24,'Input Parameters'!$M$24,'Input Parameters'!$J$24,'Input Parameters'!$K$24)</f>
        <v>0.62417821828709474</v>
      </c>
      <c r="K3359" s="156">
        <f ca="1">('Input Parameters'!$E$25/'Input Parameters'!$E$31)^$J3359</f>
        <v>1.1360961403400514E-2</v>
      </c>
      <c r="L3359" s="66">
        <f ca="1">$H3359*$C3359*'Input Parameters'!$E$23*K3359</f>
        <v>6.0410076783127344</v>
      </c>
      <c r="M3359" s="23">
        <f t="shared" ca="1" si="448"/>
        <v>0.64657286979973871</v>
      </c>
      <c r="N3359" s="15">
        <f ca="1">_xlfn.NORM.INV(M3359,'Input Parameters'!$E$26,'Input Parameters'!$F$26)</f>
        <v>4.1897769322054412E-2</v>
      </c>
      <c r="O3359" s="8">
        <f t="shared" ca="1" si="449"/>
        <v>0.81739714997033819</v>
      </c>
      <c r="P3359" s="29">
        <f ca="1">_xlfn.LOGNORM.INV(O3359,'Input Parameters'!$H$27,'Input Parameters'!$I$27)</f>
        <v>2.1250826914107197</v>
      </c>
      <c r="Q3359" s="10"/>
      <c r="R3359" s="15">
        <f>'Input Parameters'!$E$28</f>
        <v>12.7</v>
      </c>
      <c r="S3359" s="10">
        <f t="shared" ca="1" si="450"/>
        <v>6.6032284647643547E-4</v>
      </c>
      <c r="T3359" s="25">
        <f ca="1">_xlfn.LOGNORM.INV(S3359,'Input Parameters'!$H$29,'Input Parameters'!$I$29)</f>
        <v>40.604201912769206</v>
      </c>
      <c r="U3359" s="10">
        <f t="shared" ca="1" si="451"/>
        <v>0.51789612615862102</v>
      </c>
      <c r="V3359" s="29">
        <f ca="1">IF('Input Parameters'!$D$30="Beta",_xlfn.BETA.INV(U3359,'Input Parameters'!$L$30,'Input Parameters'!$M$30,'Input Parameters'!$J$30,'Input Parameters'!$K$30),IF('Input Parameters'!$D$30="LogNorm",_xlfn.LOGNORM.INV(U3359,'Input Parameters'!$H$30,'Input Parameters'!$I$30)))</f>
        <v>1.0170463054055516</v>
      </c>
      <c r="W3359" s="2">
        <f ca="1">N3359+(P3359-N3359)*(1-ERF((T3359-R3359)/(2*SQRT(L3359*'Input Parameters'!$E$31))))</f>
        <v>0.92120658959482582</v>
      </c>
      <c r="X3359">
        <f t="shared" ca="1" si="452"/>
        <v>1</v>
      </c>
      <c r="Y3359" s="7"/>
    </row>
    <row r="3360" spans="1:25" ht="15" customHeight="1" x14ac:dyDescent="0.3">
      <c r="A3360" s="130">
        <v>3353</v>
      </c>
      <c r="B3360" s="10">
        <f t="shared" ca="1" si="444"/>
        <v>0.3264873019696789</v>
      </c>
      <c r="C3360" s="57">
        <f ca="1">_xlfn.NORM.INV(B3360,'Input Parameters'!$E$19,'Input Parameters'!$F$19)</f>
        <v>529.30595464035639</v>
      </c>
      <c r="D3360" s="10">
        <f t="shared" ca="1" si="445"/>
        <v>2.8373223034556472E-2</v>
      </c>
      <c r="E3360" s="59">
        <f ca="1">IF(_xlfn.NORM.INV(D3360,'Input Parameters'!$E$20,'Input Parameters'!$F$20)&lt;3500,3500,IF(_xlfn.NORM.INV(D3360,'Input Parameters'!$E$20,'Input Parameters'!$F$20)&gt;5500,5500,_xlfn.NORM.INV(D3360,'Input Parameters'!$E$20,'Input Parameters'!$F$20)))</f>
        <v>3500</v>
      </c>
      <c r="F3360" s="10">
        <f t="shared" ca="1" si="446"/>
        <v>0.57388186030653388</v>
      </c>
      <c r="G3360" s="61">
        <f ca="1">_xlfn.NORM.INV(F3360,'Input Parameters'!$E$21,'Input Parameters'!$F$21)</f>
        <v>286.31404965262328</v>
      </c>
      <c r="H3360" s="54">
        <f ca="1">EXP(E3360*(1/'Input Parameters'!$E$22-1/G3360))</f>
        <v>0.7565803817551735</v>
      </c>
      <c r="I3360" s="10">
        <f t="shared" ca="1" si="447"/>
        <v>0.79917286612555061</v>
      </c>
      <c r="J3360" s="29">
        <f ca="1">_xlfn.BETA.INV(I3360,'Input Parameters'!$L$24,'Input Parameters'!$M$24,'Input Parameters'!$J$24,'Input Parameters'!$K$24)</f>
        <v>0.73433167319377202</v>
      </c>
      <c r="K3360" s="156">
        <f ca="1">('Input Parameters'!$E$25/'Input Parameters'!$E$31)^$J3360</f>
        <v>5.1551281384915812E-3</v>
      </c>
      <c r="L3360" s="66">
        <f ca="1">$H3360*$C3360*'Input Parameters'!$E$23*K3360</f>
        <v>2.0644355084864774</v>
      </c>
      <c r="M3360" s="23">
        <f t="shared" ca="1" si="448"/>
        <v>0.42331685878539926</v>
      </c>
      <c r="N3360" s="15">
        <f ca="1">_xlfn.NORM.INV(M3360,'Input Parameters'!$E$26,'Input Parameters'!$F$26)</f>
        <v>2.9938278259392617E-2</v>
      </c>
      <c r="O3360" s="8">
        <f t="shared" ca="1" si="449"/>
        <v>0.64644395216856565</v>
      </c>
      <c r="P3360" s="29">
        <f ca="1">_xlfn.LOGNORM.INV(O3360,'Input Parameters'!$H$27,'Input Parameters'!$I$27)</f>
        <v>1.6810897704303367</v>
      </c>
      <c r="Q3360" s="10"/>
      <c r="R3360" s="15">
        <f>'Input Parameters'!$E$28</f>
        <v>12.7</v>
      </c>
      <c r="S3360" s="10">
        <f t="shared" ca="1" si="450"/>
        <v>0.43125329398299905</v>
      </c>
      <c r="T3360" s="25">
        <f ca="1">_xlfn.LOGNORM.INV(S3360,'Input Parameters'!$H$29,'Input Parameters'!$I$29)</f>
        <v>57.110506156762284</v>
      </c>
      <c r="U3360" s="10">
        <f t="shared" ca="1" si="451"/>
        <v>0.44329406852854325</v>
      </c>
      <c r="V3360" s="29">
        <f ca="1">IF('Input Parameters'!$D$30="Beta",_xlfn.BETA.INV(U3360,'Input Parameters'!$L$30,'Input Parameters'!$M$30,'Input Parameters'!$J$30,'Input Parameters'!$K$30),IF('Input Parameters'!$D$30="LogNorm",_xlfn.LOGNORM.INV(U3360,'Input Parameters'!$H$30,'Input Parameters'!$I$30)))</f>
        <v>0.94456017872046993</v>
      </c>
      <c r="W3360" s="2">
        <f ca="1">N3360+(P3360-N3360)*(1-ERF((T3360-R3360)/(2*SQRT(L3360*'Input Parameters'!$E$31))))</f>
        <v>7.7565924708919917E-2</v>
      </c>
      <c r="X3360">
        <f t="shared" ca="1" si="452"/>
        <v>1</v>
      </c>
      <c r="Y3360" s="7"/>
    </row>
    <row r="3361" spans="1:25" ht="15" customHeight="1" x14ac:dyDescent="0.3">
      <c r="A3361" s="130">
        <v>3354</v>
      </c>
      <c r="B3361" s="10">
        <f t="shared" ca="1" si="444"/>
        <v>0.81299743740043484</v>
      </c>
      <c r="C3361" s="57">
        <f ca="1">_xlfn.NORM.INV(B3361,'Input Parameters'!$E$19,'Input Parameters'!$F$19)</f>
        <v>642.42017840512631</v>
      </c>
      <c r="D3361" s="10">
        <f t="shared" ca="1" si="445"/>
        <v>0.79672589330267973</v>
      </c>
      <c r="E3361" s="59">
        <f ca="1">IF(_xlfn.NORM.INV(D3361,'Input Parameters'!$E$20,'Input Parameters'!$F$20)&lt;3500,3500,IF(_xlfn.NORM.INV(D3361,'Input Parameters'!$E$20,'Input Parameters'!$F$20)&gt;5500,5500,_xlfn.NORM.INV(D3361,'Input Parameters'!$E$20,'Input Parameters'!$F$20)))</f>
        <v>5380.9883252562659</v>
      </c>
      <c r="F3361" s="10">
        <f t="shared" ca="1" si="446"/>
        <v>0.18515041286913891</v>
      </c>
      <c r="G3361" s="61">
        <f ca="1">_xlfn.NORM.INV(F3361,'Input Parameters'!$E$21,'Input Parameters'!$F$21)</f>
        <v>277.8081472951547</v>
      </c>
      <c r="H3361" s="54">
        <f ca="1">EXP(E3361*(1/'Input Parameters'!$E$22-1/G3361))</f>
        <v>0.36630372603638017</v>
      </c>
      <c r="I3361" s="10">
        <f t="shared" ca="1" si="447"/>
        <v>0.53929512690388981</v>
      </c>
      <c r="J3361" s="29">
        <f ca="1">_xlfn.BETA.INV(I3361,'Input Parameters'!$L$24,'Input Parameters'!$M$24,'Input Parameters'!$J$24,'Input Parameters'!$K$24)</f>
        <v>0.62297340151763214</v>
      </c>
      <c r="K3361" s="156">
        <f ca="1">('Input Parameters'!$E$25/'Input Parameters'!$E$31)^$J3361</f>
        <v>1.1459577587645167E-2</v>
      </c>
      <c r="L3361" s="66">
        <f ca="1">$H3361*$C3361*'Input Parameters'!$E$23*K3361</f>
        <v>2.6966781691948039</v>
      </c>
      <c r="M3361" s="23">
        <f t="shared" ca="1" si="448"/>
        <v>0.21432228163950895</v>
      </c>
      <c r="N3361" s="15">
        <f ca="1">_xlfn.NORM.INV(M3361,'Input Parameters'!$E$26,'Input Parameters'!$F$26)</f>
        <v>1.7378222326638638E-2</v>
      </c>
      <c r="O3361" s="8">
        <f t="shared" ca="1" si="449"/>
        <v>0.16353029886627424</v>
      </c>
      <c r="P3361" s="29">
        <f ca="1">_xlfn.LOGNORM.INV(O3361,'Input Parameters'!$H$27,'Input Parameters'!$I$27)</f>
        <v>0.9227714346944984</v>
      </c>
      <c r="Q3361" s="10"/>
      <c r="R3361" s="15">
        <f>'Input Parameters'!$E$28</f>
        <v>12.7</v>
      </c>
      <c r="S3361" s="10">
        <f t="shared" ca="1" si="450"/>
        <v>0.51715444670793498</v>
      </c>
      <c r="T3361" s="25">
        <f ca="1">_xlfn.LOGNORM.INV(S3361,'Input Parameters'!$H$29,'Input Parameters'!$I$29)</f>
        <v>58.513721006843618</v>
      </c>
      <c r="U3361" s="10">
        <f t="shared" ca="1" si="451"/>
        <v>0.31701978375712225</v>
      </c>
      <c r="V3361" s="29">
        <f ca="1">IF('Input Parameters'!$D$30="Beta",_xlfn.BETA.INV(U3361,'Input Parameters'!$L$30,'Input Parameters'!$M$30,'Input Parameters'!$J$30,'Input Parameters'!$K$30),IF('Input Parameters'!$D$30="LogNorm",_xlfn.LOGNORM.INV(U3361,'Input Parameters'!$H$30,'Input Parameters'!$I$30)))</f>
        <v>0.82818308589239364</v>
      </c>
      <c r="W3361" s="2">
        <f ca="1">N3361+(P3361-N3361)*(1-ERF((T3361-R3361)/(2*SQRT(L3361*'Input Parameters'!$E$31))))</f>
        <v>6.1314402810470091E-2</v>
      </c>
      <c r="X3361">
        <f t="shared" ca="1" si="452"/>
        <v>1</v>
      </c>
      <c r="Y3361" s="7"/>
    </row>
    <row r="3362" spans="1:25" ht="15" customHeight="1" x14ac:dyDescent="0.3">
      <c r="A3362" s="130">
        <v>3355</v>
      </c>
      <c r="B3362" s="10">
        <f t="shared" ca="1" si="444"/>
        <v>0.38761745665239677</v>
      </c>
      <c r="C3362" s="57">
        <f ca="1">_xlfn.NORM.INV(B3362,'Input Parameters'!$E$19,'Input Parameters'!$F$19)</f>
        <v>543.17236083603109</v>
      </c>
      <c r="D3362" s="10">
        <f t="shared" ca="1" si="445"/>
        <v>0.99512403473873023</v>
      </c>
      <c r="E3362" s="59">
        <f ca="1">IF(_xlfn.NORM.INV(D3362,'Input Parameters'!$E$20,'Input Parameters'!$F$20)&lt;3500,3500,IF(_xlfn.NORM.INV(D3362,'Input Parameters'!$E$20,'Input Parameters'!$F$20)&gt;5500,5500,_xlfn.NORM.INV(D3362,'Input Parameters'!$E$20,'Input Parameters'!$F$20)))</f>
        <v>5500</v>
      </c>
      <c r="F3362" s="10">
        <f t="shared" ca="1" si="446"/>
        <v>0.78779400023771973</v>
      </c>
      <c r="G3362" s="61">
        <f ca="1">_xlfn.NORM.INV(F3362,'Input Parameters'!$E$21,'Input Parameters'!$F$21)</f>
        <v>291.12849198115134</v>
      </c>
      <c r="H3362" s="54">
        <f ca="1">EXP(E3362*(1/'Input Parameters'!$E$22-1/G3362))</f>
        <v>0.88632572478846949</v>
      </c>
      <c r="I3362" s="10">
        <f t="shared" ca="1" si="447"/>
        <v>0.93896202006215745</v>
      </c>
      <c r="J3362" s="29">
        <f ca="1">_xlfn.BETA.INV(I3362,'Input Parameters'!$L$24,'Input Parameters'!$M$24,'Input Parameters'!$J$24,'Input Parameters'!$K$24)</f>
        <v>0.8237000010709894</v>
      </c>
      <c r="K3362" s="156">
        <f ca="1">('Input Parameters'!$E$25/'Input Parameters'!$E$31)^$J3362</f>
        <v>2.7153042481134516E-3</v>
      </c>
      <c r="L3362" s="66">
        <f ca="1">$H3362*$C3362*'Input Parameters'!$E$23*K3362</f>
        <v>1.3072225062844454</v>
      </c>
      <c r="M3362" s="23">
        <f t="shared" ca="1" si="448"/>
        <v>0.14119036868634238</v>
      </c>
      <c r="N3362" s="15">
        <f ca="1">_xlfn.NORM.INV(M3362,'Input Parameters'!$E$26,'Input Parameters'!$F$26)</f>
        <v>1.1425281852668469E-2</v>
      </c>
      <c r="O3362" s="8">
        <f t="shared" ca="1" si="449"/>
        <v>0.52620837506767681</v>
      </c>
      <c r="P3362" s="29">
        <f ca="1">_xlfn.LOGNORM.INV(O3362,'Input Parameters'!$H$27,'Input Parameters'!$I$27)</f>
        <v>1.4656471229600387</v>
      </c>
      <c r="Q3362" s="10"/>
      <c r="R3362" s="15">
        <f>'Input Parameters'!$E$28</f>
        <v>12.7</v>
      </c>
      <c r="S3362" s="10">
        <f t="shared" ca="1" si="450"/>
        <v>0.21252351460083907</v>
      </c>
      <c r="T3362" s="25">
        <f ca="1">_xlfn.LOGNORM.INV(S3362,'Input Parameters'!$H$29,'Input Parameters'!$I$29)</f>
        <v>53.243309635969176</v>
      </c>
      <c r="U3362" s="10">
        <f t="shared" ca="1" si="451"/>
        <v>0.69952781578317802</v>
      </c>
      <c r="V3362" s="29">
        <f ca="1">IF('Input Parameters'!$D$30="Beta",_xlfn.BETA.INV(U3362,'Input Parameters'!$L$30,'Input Parameters'!$M$30,'Input Parameters'!$J$30,'Input Parameters'!$K$30),IF('Input Parameters'!$D$30="LogNorm",_xlfn.LOGNORM.INV(U3362,'Input Parameters'!$H$30,'Input Parameters'!$I$30)))</f>
        <v>1.2280978506949385</v>
      </c>
      <c r="W3362" s="2">
        <f ca="1">N3362+(P3362-N3362)*(1-ERF((T3362-R3362)/(2*SQRT(L3362*'Input Parameters'!$E$31))))</f>
        <v>2.9110281057376002E-2</v>
      </c>
      <c r="X3362">
        <f t="shared" ca="1" si="452"/>
        <v>1</v>
      </c>
      <c r="Y3362" s="7"/>
    </row>
    <row r="3363" spans="1:25" ht="15" customHeight="1" x14ac:dyDescent="0.3">
      <c r="A3363" s="130">
        <v>3356</v>
      </c>
      <c r="B3363" s="10">
        <f t="shared" ca="1" si="444"/>
        <v>0.85406750876601778</v>
      </c>
      <c r="C3363" s="57">
        <f ca="1">_xlfn.NORM.INV(B3363,'Input Parameters'!$E$19,'Input Parameters'!$F$19)</f>
        <v>656.36631017723755</v>
      </c>
      <c r="D3363" s="10">
        <f t="shared" ca="1" si="445"/>
        <v>0.32529843573286854</v>
      </c>
      <c r="E3363" s="59">
        <f ca="1">IF(_xlfn.NORM.INV(D3363,'Input Parameters'!$E$20,'Input Parameters'!$F$20)&lt;3500,3500,IF(_xlfn.NORM.INV(D3363,'Input Parameters'!$E$20,'Input Parameters'!$F$20)&gt;5500,5500,_xlfn.NORM.INV(D3363,'Input Parameters'!$E$20,'Input Parameters'!$F$20)))</f>
        <v>4482.9467872312289</v>
      </c>
      <c r="F3363" s="10">
        <f t="shared" ca="1" si="446"/>
        <v>0.81517918231771069</v>
      </c>
      <c r="G3363" s="61">
        <f ca="1">_xlfn.NORM.INV(F3363,'Input Parameters'!$E$21,'Input Parameters'!$F$21)</f>
        <v>291.90155842851624</v>
      </c>
      <c r="H3363" s="54">
        <f ca="1">EXP(E3363*(1/'Input Parameters'!$E$22-1/G3363))</f>
        <v>0.94405076300825841</v>
      </c>
      <c r="I3363" s="10">
        <f t="shared" ca="1" si="447"/>
        <v>0.41169017674745034</v>
      </c>
      <c r="J3363" s="29">
        <f ca="1">_xlfn.BETA.INV(I3363,'Input Parameters'!$L$24,'Input Parameters'!$M$24,'Input Parameters'!$J$24,'Input Parameters'!$K$24)</f>
        <v>0.57086341735939428</v>
      </c>
      <c r="K3363" s="156">
        <f ca="1">('Input Parameters'!$E$25/'Input Parameters'!$E$31)^$J3363</f>
        <v>1.6653814832866702E-2</v>
      </c>
      <c r="L3363" s="66">
        <f ca="1">$H3363*$C3363*'Input Parameters'!$E$23*K3363</f>
        <v>10.319421715254308</v>
      </c>
      <c r="M3363" s="23">
        <f t="shared" ca="1" si="448"/>
        <v>0.34790591415873684</v>
      </c>
      <c r="N3363" s="15">
        <f ca="1">_xlfn.NORM.INV(M3363,'Input Parameters'!$E$26,'Input Parameters'!$F$26)</f>
        <v>2.578941457560021E-2</v>
      </c>
      <c r="O3363" s="8">
        <f t="shared" ca="1" si="449"/>
        <v>0.25038275712586822</v>
      </c>
      <c r="P3363" s="29">
        <f ca="1">_xlfn.LOGNORM.INV(O3363,'Input Parameters'!$H$27,'Input Parameters'!$I$27)</f>
        <v>1.0569029713333007</v>
      </c>
      <c r="Q3363" s="10"/>
      <c r="R3363" s="15">
        <f>'Input Parameters'!$E$28</f>
        <v>12.7</v>
      </c>
      <c r="S3363" s="10">
        <f t="shared" ca="1" si="450"/>
        <v>0.66584785910053479</v>
      </c>
      <c r="T3363" s="25">
        <f ca="1">_xlfn.LOGNORM.INV(S3363,'Input Parameters'!$H$29,'Input Parameters'!$I$29)</f>
        <v>61.101627150587518</v>
      </c>
      <c r="U3363" s="10">
        <f t="shared" ca="1" si="451"/>
        <v>0.40908183487164718</v>
      </c>
      <c r="V3363" s="29">
        <f ca="1">IF('Input Parameters'!$D$30="Beta",_xlfn.BETA.INV(U3363,'Input Parameters'!$L$30,'Input Parameters'!$M$30,'Input Parameters'!$J$30,'Input Parameters'!$K$30),IF('Input Parameters'!$D$30="LogNorm",_xlfn.LOGNORM.INV(U3363,'Input Parameters'!$H$30,'Input Parameters'!$I$30)))</f>
        <v>0.91260125394240021</v>
      </c>
      <c r="W3363" s="2">
        <f ca="1">N3363+(P3363-N3363)*(1-ERF((T3363-R3363)/(2*SQRT(L3363*'Input Parameters'!$E$31))))</f>
        <v>0.32139921799541576</v>
      </c>
      <c r="X3363">
        <f t="shared" ca="1" si="452"/>
        <v>1</v>
      </c>
      <c r="Y3363" s="7"/>
    </row>
    <row r="3364" spans="1:25" ht="15" customHeight="1" x14ac:dyDescent="0.3">
      <c r="A3364" s="130">
        <v>3357</v>
      </c>
      <c r="B3364" s="10">
        <f t="shared" ca="1" si="444"/>
        <v>9.321417493509232E-3</v>
      </c>
      <c r="C3364" s="57">
        <f ca="1">_xlfn.NORM.INV(B3364,'Input Parameters'!$E$19,'Input Parameters'!$F$19)</f>
        <v>368.50556753159304</v>
      </c>
      <c r="D3364" s="10">
        <f t="shared" ca="1" si="445"/>
        <v>0.50620070921285065</v>
      </c>
      <c r="E3364" s="59">
        <f ca="1">IF(_xlfn.NORM.INV(D3364,'Input Parameters'!$E$20,'Input Parameters'!$F$20)&lt;3500,3500,IF(_xlfn.NORM.INV(D3364,'Input Parameters'!$E$20,'Input Parameters'!$F$20)&gt;5500,5500,_xlfn.NORM.INV(D3364,'Input Parameters'!$E$20,'Input Parameters'!$F$20)))</f>
        <v>4810.880449229182</v>
      </c>
      <c r="F3364" s="10">
        <f t="shared" ca="1" si="446"/>
        <v>0.37878692553100557</v>
      </c>
      <c r="G3364" s="61">
        <f ca="1">_xlfn.NORM.INV(F3364,'Input Parameters'!$E$21,'Input Parameters'!$F$21)</f>
        <v>282.42386706973349</v>
      </c>
      <c r="H3364" s="54">
        <f ca="1">EXP(E3364*(1/'Input Parameters'!$E$22-1/G3364))</f>
        <v>0.54071183700524739</v>
      </c>
      <c r="I3364" s="10">
        <f t="shared" ca="1" si="447"/>
        <v>2.6577990473887647E-2</v>
      </c>
      <c r="J3364" s="29">
        <f ca="1">_xlfn.BETA.INV(I3364,'Input Parameters'!$L$24,'Input Parameters'!$M$24,'Input Parameters'!$J$24,'Input Parameters'!$K$24)</f>
        <v>0.29833050221877633</v>
      </c>
      <c r="K3364" s="156">
        <f ca="1">('Input Parameters'!$E$25/'Input Parameters'!$E$31)^$J3364</f>
        <v>0.11764447856664419</v>
      </c>
      <c r="L3364" s="66">
        <f ca="1">$H3364*$C3364*'Input Parameters'!$E$23*K3364</f>
        <v>23.441288501455361</v>
      </c>
      <c r="M3364" s="23">
        <f t="shared" ca="1" si="448"/>
        <v>0.28230811970157332</v>
      </c>
      <c r="N3364" s="15">
        <f ca="1">_xlfn.NORM.INV(M3364,'Input Parameters'!$E$26,'Input Parameters'!$F$26)</f>
        <v>2.1904032864798331E-2</v>
      </c>
      <c r="O3364" s="8">
        <f t="shared" ca="1" si="449"/>
        <v>6.0702350840133423E-2</v>
      </c>
      <c r="P3364" s="29">
        <f ca="1">_xlfn.LOGNORM.INV(O3364,'Input Parameters'!$H$27,'Input Parameters'!$I$27)</f>
        <v>0.71745835691560489</v>
      </c>
      <c r="Q3364" s="10"/>
      <c r="R3364" s="15">
        <f>'Input Parameters'!$E$28</f>
        <v>12.7</v>
      </c>
      <c r="S3364" s="10">
        <f t="shared" ca="1" si="450"/>
        <v>3.8207884212610232E-2</v>
      </c>
      <c r="T3364" s="25">
        <f ca="1">_xlfn.LOGNORM.INV(S3364,'Input Parameters'!$H$29,'Input Parameters'!$I$29)</f>
        <v>47.727044486298979</v>
      </c>
      <c r="U3364" s="10">
        <f t="shared" ca="1" si="451"/>
        <v>0.44472021255774408</v>
      </c>
      <c r="V3364" s="29">
        <f ca="1">IF('Input Parameters'!$D$30="Beta",_xlfn.BETA.INV(U3364,'Input Parameters'!$L$30,'Input Parameters'!$M$30,'Input Parameters'!$J$30,'Input Parameters'!$K$30),IF('Input Parameters'!$D$30="LogNorm",_xlfn.LOGNORM.INV(U3364,'Input Parameters'!$H$30,'Input Parameters'!$I$30)))</f>
        <v>0.94590596288991158</v>
      </c>
      <c r="W3364" s="2">
        <f ca="1">N3364+(P3364-N3364)*(1-ERF((T3364-R3364)/(2*SQRT(L3364*'Input Parameters'!$E$31))))</f>
        <v>0.44546741359898001</v>
      </c>
      <c r="X3364">
        <f t="shared" ca="1" si="452"/>
        <v>1</v>
      </c>
      <c r="Y3364" s="7"/>
    </row>
    <row r="3365" spans="1:25" ht="15" customHeight="1" x14ac:dyDescent="0.3">
      <c r="A3365" s="130">
        <v>3358</v>
      </c>
      <c r="B3365" s="10">
        <f t="shared" ca="1" si="444"/>
        <v>0.26453849421684039</v>
      </c>
      <c r="C3365" s="57">
        <f ca="1">_xlfn.NORM.INV(B3365,'Input Parameters'!$E$19,'Input Parameters'!$F$19)</f>
        <v>514.11437932197191</v>
      </c>
      <c r="D3365" s="10">
        <f t="shared" ca="1" si="445"/>
        <v>0.88508846602798541</v>
      </c>
      <c r="E3365" s="59">
        <f ca="1">IF(_xlfn.NORM.INV(D3365,'Input Parameters'!$E$20,'Input Parameters'!$F$20)&lt;3500,3500,IF(_xlfn.NORM.INV(D3365,'Input Parameters'!$E$20,'Input Parameters'!$F$20)&gt;5500,5500,_xlfn.NORM.INV(D3365,'Input Parameters'!$E$20,'Input Parameters'!$F$20)))</f>
        <v>5500</v>
      </c>
      <c r="F3365" s="10">
        <f t="shared" ca="1" si="446"/>
        <v>0.7757292044369003</v>
      </c>
      <c r="G3365" s="61">
        <f ca="1">_xlfn.NORM.INV(F3365,'Input Parameters'!$E$21,'Input Parameters'!$F$21)</f>
        <v>290.80669042729392</v>
      </c>
      <c r="H3365" s="54">
        <f ca="1">EXP(E3365*(1/'Input Parameters'!$E$22-1/G3365))</f>
        <v>0.8679889310075487</v>
      </c>
      <c r="I3365" s="10">
        <f t="shared" ca="1" si="447"/>
        <v>4.6052124646773773E-2</v>
      </c>
      <c r="J3365" s="29">
        <f ca="1">_xlfn.BETA.INV(I3365,'Input Parameters'!$L$24,'Input Parameters'!$M$24,'Input Parameters'!$J$24,'Input Parameters'!$K$24)</f>
        <v>0.33482339728806226</v>
      </c>
      <c r="K3365" s="156">
        <f ca="1">('Input Parameters'!$E$25/'Input Parameters'!$E$31)^$J3365</f>
        <v>9.0548322511300919E-2</v>
      </c>
      <c r="L3365" s="66">
        <f ca="1">$H3365*$C3365*'Input Parameters'!$E$23*K3365</f>
        <v>40.406789649948593</v>
      </c>
      <c r="M3365" s="23">
        <f t="shared" ca="1" si="448"/>
        <v>0.24894262177746951</v>
      </c>
      <c r="N3365" s="15">
        <f ca="1">_xlfn.NORM.INV(M3365,'Input Parameters'!$E$26,'Input Parameters'!$F$26)</f>
        <v>1.9765760628363716E-2</v>
      </c>
      <c r="O3365" s="8">
        <f t="shared" ca="1" si="449"/>
        <v>0.26638034090664164</v>
      </c>
      <c r="P3365" s="29">
        <f ca="1">_xlfn.LOGNORM.INV(O3365,'Input Parameters'!$H$27,'Input Parameters'!$I$27)</f>
        <v>1.080298205458081</v>
      </c>
      <c r="Q3365" s="10"/>
      <c r="R3365" s="15">
        <f>'Input Parameters'!$E$28</f>
        <v>12.7</v>
      </c>
      <c r="S3365" s="10">
        <f t="shared" ca="1" si="450"/>
        <v>0.85613427132893116</v>
      </c>
      <c r="T3365" s="25">
        <f ca="1">_xlfn.LOGNORM.INV(S3365,'Input Parameters'!$H$29,'Input Parameters'!$I$29)</f>
        <v>65.614126674194878</v>
      </c>
      <c r="U3365" s="10">
        <f t="shared" ca="1" si="451"/>
        <v>0.91903771632541276</v>
      </c>
      <c r="V3365" s="29">
        <f ca="1">IF('Input Parameters'!$D$30="Beta",_xlfn.BETA.INV(U3365,'Input Parameters'!$L$30,'Input Parameters'!$M$30,'Input Parameters'!$J$30,'Input Parameters'!$K$30),IF('Input Parameters'!$D$30="LogNorm",_xlfn.LOGNORM.INV(U3365,'Input Parameters'!$H$30,'Input Parameters'!$I$30)))</f>
        <v>1.7345529123835304</v>
      </c>
      <c r="W3365" s="2">
        <f ca="1">N3365+(P3365-N3365)*(1-ERF((T3365-R3365)/(2*SQRT(L3365*'Input Parameters'!$E$31))))</f>
        <v>0.60955040457770027</v>
      </c>
      <c r="X3365">
        <f t="shared" ca="1" si="452"/>
        <v>1</v>
      </c>
      <c r="Y3365" s="7"/>
    </row>
    <row r="3366" spans="1:25" ht="15" customHeight="1" x14ac:dyDescent="0.3">
      <c r="A3366" s="130">
        <v>3359</v>
      </c>
      <c r="B3366" s="10">
        <f t="shared" ca="1" si="444"/>
        <v>0.98435545039540939</v>
      </c>
      <c r="C3366" s="57">
        <f ca="1">_xlfn.NORM.INV(B3366,'Input Parameters'!$E$19,'Input Parameters'!$F$19)</f>
        <v>749.26031612314637</v>
      </c>
      <c r="D3366" s="10">
        <f t="shared" ca="1" si="445"/>
        <v>0.73875789534061997</v>
      </c>
      <c r="E3366" s="59">
        <f ca="1">IF(_xlfn.NORM.INV(D3366,'Input Parameters'!$E$20,'Input Parameters'!$F$20)&lt;3500,3500,IF(_xlfn.NORM.INV(D3366,'Input Parameters'!$E$20,'Input Parameters'!$F$20)&gt;5500,5500,_xlfn.NORM.INV(D3366,'Input Parameters'!$E$20,'Input Parameters'!$F$20)))</f>
        <v>5247.664535788359</v>
      </c>
      <c r="F3366" s="10">
        <f t="shared" ca="1" si="446"/>
        <v>0.156250554348208</v>
      </c>
      <c r="G3366" s="61">
        <f ca="1">_xlfn.NORM.INV(F3366,'Input Parameters'!$E$21,'Input Parameters'!$F$21)</f>
        <v>276.91149545842131</v>
      </c>
      <c r="H3366" s="54">
        <f ca="1">EXP(E3366*(1/'Input Parameters'!$E$22-1/G3366))</f>
        <v>0.35325171659455235</v>
      </c>
      <c r="I3366" s="10">
        <f t="shared" ca="1" si="447"/>
        <v>0.38325318805206177</v>
      </c>
      <c r="J3366" s="29">
        <f ca="1">_xlfn.BETA.INV(I3366,'Input Parameters'!$L$24,'Input Parameters'!$M$24,'Input Parameters'!$J$24,'Input Parameters'!$K$24)</f>
        <v>0.55874723051670039</v>
      </c>
      <c r="K3366" s="156">
        <f ca="1">('Input Parameters'!$E$25/'Input Parameters'!$E$31)^$J3366</f>
        <v>1.816606610205836E-2</v>
      </c>
      <c r="L3366" s="66">
        <f ca="1">$H3366*$C3366*'Input Parameters'!$E$23*K3366</f>
        <v>4.8081488307798379</v>
      </c>
      <c r="M3366" s="23">
        <f t="shared" ca="1" si="448"/>
        <v>0.92497036666850929</v>
      </c>
      <c r="N3366" s="15">
        <f ca="1">_xlfn.NORM.INV(M3366,'Input Parameters'!$E$26,'Input Parameters'!$F$26)</f>
        <v>6.4225765394230222E-2</v>
      </c>
      <c r="O3366" s="8">
        <f t="shared" ca="1" si="449"/>
        <v>0.82870032279816164</v>
      </c>
      <c r="P3366" s="29">
        <f ca="1">_xlfn.LOGNORM.INV(O3366,'Input Parameters'!$H$27,'Input Parameters'!$I$27)</f>
        <v>2.1664250735323765</v>
      </c>
      <c r="Q3366" s="10"/>
      <c r="R3366" s="15">
        <f>'Input Parameters'!$E$28</f>
        <v>12.7</v>
      </c>
      <c r="S3366" s="10">
        <f t="shared" ca="1" si="450"/>
        <v>0.97330178266655176</v>
      </c>
      <c r="T3366" s="25">
        <f ca="1">_xlfn.LOGNORM.INV(S3366,'Input Parameters'!$H$29,'Input Parameters'!$I$29)</f>
        <v>72.335164915545846</v>
      </c>
      <c r="U3366" s="10">
        <f t="shared" ca="1" si="451"/>
        <v>0.1354441665057371</v>
      </c>
      <c r="V3366" s="29">
        <f ca="1">IF('Input Parameters'!$D$30="Beta",_xlfn.BETA.INV(U3366,'Input Parameters'!$L$30,'Input Parameters'!$M$30,'Input Parameters'!$J$30,'Input Parameters'!$K$30),IF('Input Parameters'!$D$30="LogNorm",_xlfn.LOGNORM.INV(U3366,'Input Parameters'!$H$30,'Input Parameters'!$I$30)))</f>
        <v>0.6472806185119736</v>
      </c>
      <c r="W3366" s="2">
        <f ca="1">N3366+(P3366-N3366)*(1-ERF((T3366-R3366)/(2*SQRT(L3366*'Input Parameters'!$E$31))))</f>
        <v>0.17873125516752969</v>
      </c>
      <c r="X3366">
        <f t="shared" ca="1" si="452"/>
        <v>1</v>
      </c>
      <c r="Y3366" s="7"/>
    </row>
    <row r="3367" spans="1:25" ht="15" customHeight="1" x14ac:dyDescent="0.3">
      <c r="A3367" s="130">
        <v>3360</v>
      </c>
      <c r="B3367" s="10">
        <f t="shared" ca="1" si="444"/>
        <v>1.2638350744388349E-2</v>
      </c>
      <c r="C3367" s="57">
        <f ca="1">_xlfn.NORM.INV(B3367,'Input Parameters'!$E$19,'Input Parameters'!$F$19)</f>
        <v>378.26103645689346</v>
      </c>
      <c r="D3367" s="10">
        <f t="shared" ca="1" si="445"/>
        <v>0.89972380860239465</v>
      </c>
      <c r="E3367" s="59">
        <f ca="1">IF(_xlfn.NORM.INV(D3367,'Input Parameters'!$E$20,'Input Parameters'!$F$20)&lt;3500,3500,IF(_xlfn.NORM.INV(D3367,'Input Parameters'!$E$20,'Input Parameters'!$F$20)&gt;5500,5500,_xlfn.NORM.INV(D3367,'Input Parameters'!$E$20,'Input Parameters'!$F$20)))</f>
        <v>5500</v>
      </c>
      <c r="F3367" s="10">
        <f t="shared" ca="1" si="446"/>
        <v>0.51227383152119654</v>
      </c>
      <c r="G3367" s="61">
        <f ca="1">_xlfn.NORM.INV(F3367,'Input Parameters'!$E$21,'Input Parameters'!$F$21)</f>
        <v>285.09185839589873</v>
      </c>
      <c r="H3367" s="54">
        <f ca="1">EXP(E3367*(1/'Input Parameters'!$E$22-1/G3367))</f>
        <v>0.59410658511678105</v>
      </c>
      <c r="I3367" s="10">
        <f t="shared" ca="1" si="447"/>
        <v>0.94149971917476138</v>
      </c>
      <c r="J3367" s="29">
        <f ca="1">_xlfn.BETA.INV(I3367,'Input Parameters'!$L$24,'Input Parameters'!$M$24,'Input Parameters'!$J$24,'Input Parameters'!$K$24)</f>
        <v>0.82608605061846363</v>
      </c>
      <c r="K3367" s="156">
        <f ca="1">('Input Parameters'!$E$25/'Input Parameters'!$E$31)^$J3367</f>
        <v>2.6692234001085197E-3</v>
      </c>
      <c r="L3367" s="66">
        <f ca="1">$H3367*$C3367*'Input Parameters'!$E$23*K3367</f>
        <v>0.59984756172799736</v>
      </c>
      <c r="M3367" s="23">
        <f t="shared" ca="1" si="448"/>
        <v>0.42584047946187642</v>
      </c>
      <c r="N3367" s="15">
        <f ca="1">_xlfn.NORM.INV(M3367,'Input Parameters'!$E$26,'Input Parameters'!$F$26)</f>
        <v>3.0073544406201747E-2</v>
      </c>
      <c r="O3367" s="8">
        <f t="shared" ca="1" si="449"/>
        <v>0.19504275655273184</v>
      </c>
      <c r="P3367" s="29">
        <f ca="1">_xlfn.LOGNORM.INV(O3367,'Input Parameters'!$H$27,'Input Parameters'!$I$27)</f>
        <v>0.97333823714313417</v>
      </c>
      <c r="Q3367" s="10"/>
      <c r="R3367" s="15">
        <f>'Input Parameters'!$E$28</f>
        <v>12.7</v>
      </c>
      <c r="S3367" s="10">
        <f t="shared" ca="1" si="450"/>
        <v>0.88286152161558162</v>
      </c>
      <c r="T3367" s="25">
        <f ca="1">_xlfn.LOGNORM.INV(S3367,'Input Parameters'!$H$29,'Input Parameters'!$I$29)</f>
        <v>66.551186971761695</v>
      </c>
      <c r="U3367" s="10">
        <f t="shared" ca="1" si="451"/>
        <v>0.31458095860260482</v>
      </c>
      <c r="V3367" s="29">
        <f ca="1">IF('Input Parameters'!$D$30="Beta",_xlfn.BETA.INV(U3367,'Input Parameters'!$L$30,'Input Parameters'!$M$30,'Input Parameters'!$J$30,'Input Parameters'!$K$30),IF('Input Parameters'!$D$30="LogNorm",_xlfn.LOGNORM.INV(U3367,'Input Parameters'!$H$30,'Input Parameters'!$I$30)))</f>
        <v>0.82594637674882176</v>
      </c>
      <c r="W3367" s="2">
        <f ca="1">N3367+(P3367-N3367)*(1-ERF((T3367-R3367)/(2*SQRT(L3367*'Input Parameters'!$E$31))))</f>
        <v>3.0074375289384381E-2</v>
      </c>
      <c r="X3367">
        <f t="shared" ca="1" si="452"/>
        <v>1</v>
      </c>
      <c r="Y3367" s="7"/>
    </row>
    <row r="3368" spans="1:25" ht="15" customHeight="1" x14ac:dyDescent="0.3">
      <c r="A3368" s="130">
        <v>3361</v>
      </c>
      <c r="B3368" s="10">
        <f t="shared" ca="1" si="444"/>
        <v>0.17523750163294349</v>
      </c>
      <c r="C3368" s="57">
        <f ca="1">_xlfn.NORM.INV(B3368,'Input Parameters'!$E$19,'Input Parameters'!$F$19)</f>
        <v>488.40502561592928</v>
      </c>
      <c r="D3368" s="10">
        <f t="shared" ca="1" si="445"/>
        <v>0.98207847004812032</v>
      </c>
      <c r="E3368" s="59">
        <f ca="1">IF(_xlfn.NORM.INV(D3368,'Input Parameters'!$E$20,'Input Parameters'!$F$20)&lt;3500,3500,IF(_xlfn.NORM.INV(D3368,'Input Parameters'!$E$20,'Input Parameters'!$F$20)&gt;5500,5500,_xlfn.NORM.INV(D3368,'Input Parameters'!$E$20,'Input Parameters'!$F$20)))</f>
        <v>5500</v>
      </c>
      <c r="F3368" s="10">
        <f t="shared" ca="1" si="446"/>
        <v>0.69993417965362947</v>
      </c>
      <c r="G3368" s="61">
        <f ca="1">_xlfn.NORM.INV(F3368,'Input Parameters'!$E$21,'Input Parameters'!$F$21)</f>
        <v>288.97030015747441</v>
      </c>
      <c r="H3368" s="54">
        <f ca="1">EXP(E3368*(1/'Input Parameters'!$E$22-1/G3368))</f>
        <v>0.76969049715751803</v>
      </c>
      <c r="I3368" s="10">
        <f t="shared" ca="1" si="447"/>
        <v>0.37369980861060503</v>
      </c>
      <c r="J3368" s="29">
        <f ca="1">_xlfn.BETA.INV(I3368,'Input Parameters'!$L$24,'Input Parameters'!$M$24,'Input Parameters'!$J$24,'Input Parameters'!$K$24)</f>
        <v>0.55460956494874436</v>
      </c>
      <c r="K3368" s="156">
        <f ca="1">('Input Parameters'!$E$25/'Input Parameters'!$E$31)^$J3368</f>
        <v>1.8713348547551193E-2</v>
      </c>
      <c r="L3368" s="66">
        <f ca="1">$H3368*$C3368*'Input Parameters'!$E$23*K3368</f>
        <v>7.0347352159689853</v>
      </c>
      <c r="M3368" s="23">
        <f t="shared" ca="1" si="448"/>
        <v>0.86115291673626759</v>
      </c>
      <c r="N3368" s="15">
        <f ca="1">_xlfn.NORM.INV(M3368,'Input Parameters'!$E$26,'Input Parameters'!$F$26)</f>
        <v>5.6795789252599857E-2</v>
      </c>
      <c r="O3368" s="8">
        <f t="shared" ca="1" si="449"/>
        <v>0.1019302507281552</v>
      </c>
      <c r="P3368" s="29">
        <f ca="1">_xlfn.LOGNORM.INV(O3368,'Input Parameters'!$H$27,'Input Parameters'!$I$27)</f>
        <v>0.8114532612801334</v>
      </c>
      <c r="Q3368" s="10"/>
      <c r="R3368" s="15">
        <f>'Input Parameters'!$E$28</f>
        <v>12.7</v>
      </c>
      <c r="S3368" s="10">
        <f t="shared" ca="1" si="450"/>
        <v>3.3228390033028132E-2</v>
      </c>
      <c r="T3368" s="25">
        <f ca="1">_xlfn.LOGNORM.INV(S3368,'Input Parameters'!$H$29,'Input Parameters'!$I$29)</f>
        <v>47.388215354301515</v>
      </c>
      <c r="U3368" s="10">
        <f t="shared" ca="1" si="451"/>
        <v>0.78179930874860781</v>
      </c>
      <c r="V3368" s="29">
        <f ca="1">IF('Input Parameters'!$D$30="Beta",_xlfn.BETA.INV(U3368,'Input Parameters'!$L$30,'Input Parameters'!$M$30,'Input Parameters'!$J$30,'Input Parameters'!$K$30),IF('Input Parameters'!$D$30="LogNorm",_xlfn.LOGNORM.INV(U3368,'Input Parameters'!$H$30,'Input Parameters'!$I$30)))</f>
        <v>1.3581450934991035</v>
      </c>
      <c r="W3368" s="2">
        <f ca="1">N3368+(P3368-N3368)*(1-ERF((T3368-R3368)/(2*SQRT(L3368*'Input Parameters'!$E$31))))</f>
        <v>0.32475594340094033</v>
      </c>
      <c r="X3368">
        <f t="shared" ca="1" si="452"/>
        <v>1</v>
      </c>
      <c r="Y3368" s="7"/>
    </row>
    <row r="3369" spans="1:25" ht="15" customHeight="1" x14ac:dyDescent="0.3">
      <c r="A3369" s="130">
        <v>3362</v>
      </c>
      <c r="B3369" s="10">
        <f t="shared" ca="1" si="444"/>
        <v>0.85336270837689054</v>
      </c>
      <c r="C3369" s="57">
        <f ca="1">_xlfn.NORM.INV(B3369,'Input Parameters'!$E$19,'Input Parameters'!$F$19)</f>
        <v>656.10655753868946</v>
      </c>
      <c r="D3369" s="10">
        <f t="shared" ca="1" si="445"/>
        <v>8.1050946810382385E-2</v>
      </c>
      <c r="E3369" s="59">
        <f ca="1">IF(_xlfn.NORM.INV(D3369,'Input Parameters'!$E$20,'Input Parameters'!$F$20)&lt;3500,3500,IF(_xlfn.NORM.INV(D3369,'Input Parameters'!$E$20,'Input Parameters'!$F$20)&gt;5500,5500,_xlfn.NORM.INV(D3369,'Input Parameters'!$E$20,'Input Parameters'!$F$20)))</f>
        <v>3821.373953191639</v>
      </c>
      <c r="F3369" s="10">
        <f t="shared" ca="1" si="446"/>
        <v>0.86001699010974308</v>
      </c>
      <c r="G3369" s="61">
        <f ca="1">_xlfn.NORM.INV(F3369,'Input Parameters'!$E$21,'Input Parameters'!$F$21)</f>
        <v>293.34191002663755</v>
      </c>
      <c r="H3369" s="54">
        <f ca="1">EXP(E3369*(1/'Input Parameters'!$E$22-1/G3369))</f>
        <v>1.0153177440997614</v>
      </c>
      <c r="I3369" s="10">
        <f t="shared" ca="1" si="447"/>
        <v>3.5938185219371532E-2</v>
      </c>
      <c r="J3369" s="29">
        <f ca="1">_xlfn.BETA.INV(I3369,'Input Parameters'!$L$24,'Input Parameters'!$M$24,'Input Parameters'!$J$24,'Input Parameters'!$K$24)</f>
        <v>0.31768630298301331</v>
      </c>
      <c r="K3369" s="156">
        <f ca="1">('Input Parameters'!$E$25/'Input Parameters'!$E$31)^$J3369</f>
        <v>0.10239290493861226</v>
      </c>
      <c r="L3369" s="66">
        <f ca="1">$H3369*$C3369*'Input Parameters'!$E$23*K3369</f>
        <v>68.209712478475524</v>
      </c>
      <c r="M3369" s="23">
        <f t="shared" ca="1" si="448"/>
        <v>0.70791583437380601</v>
      </c>
      <c r="N3369" s="15">
        <f ca="1">_xlfn.NORM.INV(M3369,'Input Parameters'!$E$26,'Input Parameters'!$F$26)</f>
        <v>4.5493431844849663E-2</v>
      </c>
      <c r="O3369" s="8">
        <f t="shared" ca="1" si="449"/>
        <v>0.66545160155754801</v>
      </c>
      <c r="P3369" s="29">
        <f ca="1">_xlfn.LOGNORM.INV(O3369,'Input Parameters'!$H$27,'Input Parameters'!$I$27)</f>
        <v>1.7199461727231389</v>
      </c>
      <c r="Q3369" s="10"/>
      <c r="R3369" s="15">
        <f>'Input Parameters'!$E$28</f>
        <v>12.7</v>
      </c>
      <c r="S3369" s="10">
        <f t="shared" ca="1" si="450"/>
        <v>0.90026515238830873</v>
      </c>
      <c r="T3369" s="25">
        <f ca="1">_xlfn.LOGNORM.INV(S3369,'Input Parameters'!$H$29,'Input Parameters'!$I$29)</f>
        <v>67.254625946969554</v>
      </c>
      <c r="U3369" s="10">
        <f t="shared" ca="1" si="451"/>
        <v>7.9990602119599519E-2</v>
      </c>
      <c r="V3369" s="29">
        <f ca="1">IF('Input Parameters'!$D$30="Beta",_xlfn.BETA.INV(U3369,'Input Parameters'!$L$30,'Input Parameters'!$M$30,'Input Parameters'!$J$30,'Input Parameters'!$K$30),IF('Input Parameters'!$D$30="LogNorm",_xlfn.LOGNORM.INV(U3369,'Input Parameters'!$H$30,'Input Parameters'!$I$30)))</f>
        <v>0.57412849433653568</v>
      </c>
      <c r="W3369" s="2">
        <f ca="1">N3369+(P3369-N3369)*(1-ERF((T3369-R3369)/(2*SQRT(L3369*'Input Parameters'!$E$31))))</f>
        <v>1.117881531216075</v>
      </c>
      <c r="X3369">
        <f t="shared" ca="1" si="452"/>
        <v>0</v>
      </c>
      <c r="Y3369" s="7"/>
    </row>
    <row r="3370" spans="1:25" ht="15" customHeight="1" x14ac:dyDescent="0.3">
      <c r="A3370" s="130">
        <v>3363</v>
      </c>
      <c r="B3370" s="10">
        <f t="shared" ca="1" si="444"/>
        <v>0.93627693446673976</v>
      </c>
      <c r="C3370" s="57">
        <f ca="1">_xlfn.NORM.INV(B3370,'Input Parameters'!$E$19,'Input Parameters'!$F$19)</f>
        <v>696.09917273527799</v>
      </c>
      <c r="D3370" s="10">
        <f t="shared" ca="1" si="445"/>
        <v>0.88748235158161137</v>
      </c>
      <c r="E3370" s="59">
        <f ca="1">IF(_xlfn.NORM.INV(D3370,'Input Parameters'!$E$20,'Input Parameters'!$F$20)&lt;3500,3500,IF(_xlfn.NORM.INV(D3370,'Input Parameters'!$E$20,'Input Parameters'!$F$20)&gt;5500,5500,_xlfn.NORM.INV(D3370,'Input Parameters'!$E$20,'Input Parameters'!$F$20)))</f>
        <v>5500</v>
      </c>
      <c r="F3370" s="10">
        <f t="shared" ca="1" si="446"/>
        <v>0.67556416186736701</v>
      </c>
      <c r="G3370" s="61">
        <f ca="1">_xlfn.NORM.INV(F3370,'Input Parameters'!$E$21,'Input Parameters'!$F$21)</f>
        <v>288.42889566142946</v>
      </c>
      <c r="H3370" s="54">
        <f ca="1">EXP(E3370*(1/'Input Parameters'!$E$22-1/G3370))</f>
        <v>0.74267743334827174</v>
      </c>
      <c r="I3370" s="10">
        <f t="shared" ca="1" si="447"/>
        <v>0.60272438424121833</v>
      </c>
      <c r="J3370" s="29">
        <f ca="1">_xlfn.BETA.INV(I3370,'Input Parameters'!$L$24,'Input Parameters'!$M$24,'Input Parameters'!$J$24,'Input Parameters'!$K$24)</f>
        <v>0.64849925145173459</v>
      </c>
      <c r="K3370" s="156">
        <f ca="1">('Input Parameters'!$E$25/'Input Parameters'!$E$31)^$J3370</f>
        <v>9.5421129878362904E-3</v>
      </c>
      <c r="L3370" s="66">
        <f ca="1">$H3370*$C3370*'Input Parameters'!$E$23*K3370</f>
        <v>4.9330543484491578</v>
      </c>
      <c r="M3370" s="23">
        <f t="shared" ca="1" si="448"/>
        <v>0.70373362603685441</v>
      </c>
      <c r="N3370" s="15">
        <f ca="1">_xlfn.NORM.INV(M3370,'Input Parameters'!$E$26,'Input Parameters'!$F$26)</f>
        <v>4.5238556669262256E-2</v>
      </c>
      <c r="O3370" s="8">
        <f t="shared" ca="1" si="449"/>
        <v>0.15278976120909382</v>
      </c>
      <c r="P3370" s="29">
        <f ca="1">_xlfn.LOGNORM.INV(O3370,'Input Parameters'!$H$27,'Input Parameters'!$I$27)</f>
        <v>0.90478626438710674</v>
      </c>
      <c r="Q3370" s="10"/>
      <c r="R3370" s="15">
        <f>'Input Parameters'!$E$28</f>
        <v>12.7</v>
      </c>
      <c r="S3370" s="10">
        <f t="shared" ca="1" si="450"/>
        <v>0.6523078144499459</v>
      </c>
      <c r="T3370" s="25">
        <f ca="1">_xlfn.LOGNORM.INV(S3370,'Input Parameters'!$H$29,'Input Parameters'!$I$29)</f>
        <v>60.848892122990087</v>
      </c>
      <c r="U3370" s="10">
        <f t="shared" ca="1" si="451"/>
        <v>0.74361342292126731</v>
      </c>
      <c r="V3370" s="29">
        <f ca="1">IF('Input Parameters'!$D$30="Beta",_xlfn.BETA.INV(U3370,'Input Parameters'!$L$30,'Input Parameters'!$M$30,'Input Parameters'!$J$30,'Input Parameters'!$K$30),IF('Input Parameters'!$D$30="LogNorm",_xlfn.LOGNORM.INV(U3370,'Input Parameters'!$H$30,'Input Parameters'!$I$30)))</f>
        <v>1.2934540253143019</v>
      </c>
      <c r="W3370" s="2">
        <f ca="1">N3370+(P3370-N3370)*(1-ERF((T3370-R3370)/(2*SQRT(L3370*'Input Parameters'!$E$31))))</f>
        <v>0.15294066464184858</v>
      </c>
      <c r="X3370">
        <f t="shared" ca="1" si="452"/>
        <v>1</v>
      </c>
      <c r="Y3370" s="7"/>
    </row>
    <row r="3371" spans="1:25" ht="15" customHeight="1" x14ac:dyDescent="0.3">
      <c r="A3371" s="130">
        <v>3364</v>
      </c>
      <c r="B3371" s="10">
        <f t="shared" ca="1" si="444"/>
        <v>0.37034811491540198</v>
      </c>
      <c r="C3371" s="57">
        <f ca="1">_xlfn.NORM.INV(B3371,'Input Parameters'!$E$19,'Input Parameters'!$F$19)</f>
        <v>539.33628848524847</v>
      </c>
      <c r="D3371" s="10">
        <f t="shared" ca="1" si="445"/>
        <v>0.28623330980045458</v>
      </c>
      <c r="E3371" s="59">
        <f ca="1">IF(_xlfn.NORM.INV(D3371,'Input Parameters'!$E$20,'Input Parameters'!$F$20)&lt;3500,3500,IF(_xlfn.NORM.INV(D3371,'Input Parameters'!$E$20,'Input Parameters'!$F$20)&gt;5500,5500,_xlfn.NORM.INV(D3371,'Input Parameters'!$E$20,'Input Parameters'!$F$20)))</f>
        <v>4404.904239481737</v>
      </c>
      <c r="F3371" s="10">
        <f t="shared" ca="1" si="446"/>
        <v>0.78421926495823524</v>
      </c>
      <c r="G3371" s="61">
        <f ca="1">_xlfn.NORM.INV(F3371,'Input Parameters'!$E$21,'Input Parameters'!$F$21)</f>
        <v>291.03206648272118</v>
      </c>
      <c r="H3371" s="54">
        <f ca="1">EXP(E3371*(1/'Input Parameters'!$E$22-1/G3371))</f>
        <v>0.903339102546032</v>
      </c>
      <c r="I3371" s="10">
        <f t="shared" ca="1" si="447"/>
        <v>9.2619876962035441E-2</v>
      </c>
      <c r="J3371" s="29">
        <f ca="1">_xlfn.BETA.INV(I3371,'Input Parameters'!$L$24,'Input Parameters'!$M$24,'Input Parameters'!$J$24,'Input Parameters'!$K$24)</f>
        <v>0.39034991614548381</v>
      </c>
      <c r="K3371" s="156">
        <f ca="1">('Input Parameters'!$E$25/'Input Parameters'!$E$31)^$J3371</f>
        <v>6.079828160513126E-2</v>
      </c>
      <c r="L3371" s="66">
        <f ca="1">$H3371*$C3371*'Input Parameters'!$E$23*K3371</f>
        <v>29.621139167599456</v>
      </c>
      <c r="M3371" s="23">
        <f t="shared" ca="1" si="448"/>
        <v>0.39391063223432821</v>
      </c>
      <c r="N3371" s="15">
        <f ca="1">_xlfn.NORM.INV(M3371,'Input Parameters'!$E$26,'Input Parameters'!$F$26)</f>
        <v>2.8348041288360878E-2</v>
      </c>
      <c r="O3371" s="8">
        <f t="shared" ca="1" si="449"/>
        <v>0.8314812418231996</v>
      </c>
      <c r="P3371" s="29">
        <f ca="1">_xlfn.LOGNORM.INV(O3371,'Input Parameters'!$H$27,'Input Parameters'!$I$27)</f>
        <v>2.1769873345933948</v>
      </c>
      <c r="Q3371" s="10"/>
      <c r="R3371" s="15">
        <f>'Input Parameters'!$E$28</f>
        <v>12.7</v>
      </c>
      <c r="S3371" s="10">
        <f t="shared" ca="1" si="450"/>
        <v>0.62737600165493979</v>
      </c>
      <c r="T3371" s="25">
        <f ca="1">_xlfn.LOGNORM.INV(S3371,'Input Parameters'!$H$29,'Input Parameters'!$I$29)</f>
        <v>60.395278594208392</v>
      </c>
      <c r="U3371" s="10">
        <f t="shared" ca="1" si="451"/>
        <v>0.47097906727662386</v>
      </c>
      <c r="V3371" s="29">
        <f ca="1">IF('Input Parameters'!$D$30="Beta",_xlfn.BETA.INV(U3371,'Input Parameters'!$L$30,'Input Parameters'!$M$30,'Input Parameters'!$J$30,'Input Parameters'!$K$30),IF('Input Parameters'!$D$30="LogNorm",_xlfn.LOGNORM.INV(U3371,'Input Parameters'!$H$30,'Input Parameters'!$I$30)))</f>
        <v>0.9709259069422671</v>
      </c>
      <c r="W3371" s="2">
        <f ca="1">N3371+(P3371-N3371)*(1-ERF((T3371-R3371)/(2*SQRT(L3371*'Input Parameters'!$E$31))))</f>
        <v>1.1788927513999932</v>
      </c>
      <c r="X3371">
        <f t="shared" ca="1" si="452"/>
        <v>0</v>
      </c>
      <c r="Y3371" s="7"/>
    </row>
    <row r="3372" spans="1:25" ht="15" customHeight="1" x14ac:dyDescent="0.3">
      <c r="A3372" s="130">
        <v>3365</v>
      </c>
      <c r="B3372" s="10">
        <f t="shared" ca="1" si="444"/>
        <v>0.59957712354030679</v>
      </c>
      <c r="C3372" s="57">
        <f ca="1">_xlfn.NORM.INV(B3372,'Input Parameters'!$E$19,'Input Parameters'!$F$19)</f>
        <v>588.61535239717261</v>
      </c>
      <c r="D3372" s="10">
        <f t="shared" ca="1" si="445"/>
        <v>0.82540437184898652</v>
      </c>
      <c r="E3372" s="59">
        <f ca="1">IF(_xlfn.NORM.INV(D3372,'Input Parameters'!$E$20,'Input Parameters'!$F$20)&lt;3500,3500,IF(_xlfn.NORM.INV(D3372,'Input Parameters'!$E$20,'Input Parameters'!$F$20)&gt;5500,5500,_xlfn.NORM.INV(D3372,'Input Parameters'!$E$20,'Input Parameters'!$F$20)))</f>
        <v>5455.3113993327806</v>
      </c>
      <c r="F3372" s="10">
        <f t="shared" ca="1" si="446"/>
        <v>0.43855396163594462</v>
      </c>
      <c r="G3372" s="61">
        <f ca="1">_xlfn.NORM.INV(F3372,'Input Parameters'!$E$21,'Input Parameters'!$F$21)</f>
        <v>283.63455740925895</v>
      </c>
      <c r="H3372" s="54">
        <f ca="1">EXP(E3372*(1/'Input Parameters'!$E$22-1/G3372))</f>
        <v>0.5407588099953029</v>
      </c>
      <c r="I3372" s="10">
        <f t="shared" ca="1" si="447"/>
        <v>0.27960100509603558</v>
      </c>
      <c r="J3372" s="29">
        <f ca="1">_xlfn.BETA.INV(I3372,'Input Parameters'!$L$24,'Input Parameters'!$M$24,'Input Parameters'!$J$24,'Input Parameters'!$K$24)</f>
        <v>0.51127683984187233</v>
      </c>
      <c r="K3372" s="156">
        <f ca="1">('Input Parameters'!$E$25/'Input Parameters'!$E$31)^$J3372</f>
        <v>2.55359296658773E-2</v>
      </c>
      <c r="L3372" s="66">
        <f ca="1">$H3372*$C3372*'Input Parameters'!$E$23*K3372</f>
        <v>8.1280592809088894</v>
      </c>
      <c r="M3372" s="23">
        <f t="shared" ca="1" si="448"/>
        <v>0.97377293646159102</v>
      </c>
      <c r="N3372" s="15">
        <f ca="1">_xlfn.NORM.INV(M3372,'Input Parameters'!$E$26,'Input Parameters'!$F$26)</f>
        <v>7.4727145158564157E-2</v>
      </c>
      <c r="O3372" s="8">
        <f t="shared" ca="1" si="449"/>
        <v>0.91733905258724102</v>
      </c>
      <c r="P3372" s="29">
        <f ca="1">_xlfn.LOGNORM.INV(O3372,'Input Parameters'!$H$27,'Input Parameters'!$I$27)</f>
        <v>2.6300683678016412</v>
      </c>
      <c r="Q3372" s="10"/>
      <c r="R3372" s="15">
        <f>'Input Parameters'!$E$28</f>
        <v>12.7</v>
      </c>
      <c r="S3372" s="10">
        <f t="shared" ca="1" si="450"/>
        <v>3.6385240034875754E-2</v>
      </c>
      <c r="T3372" s="25">
        <f ca="1">_xlfn.LOGNORM.INV(S3372,'Input Parameters'!$H$29,'Input Parameters'!$I$29)</f>
        <v>47.607190769641626</v>
      </c>
      <c r="U3372" s="10">
        <f t="shared" ca="1" si="451"/>
        <v>0.2810188764161029</v>
      </c>
      <c r="V3372" s="29">
        <f ca="1">IF('Input Parameters'!$D$30="Beta",_xlfn.BETA.INV(U3372,'Input Parameters'!$L$30,'Input Parameters'!$M$30,'Input Parameters'!$J$30,'Input Parameters'!$K$30),IF('Input Parameters'!$D$30="LogNorm",_xlfn.LOGNORM.INV(U3372,'Input Parameters'!$H$30,'Input Parameters'!$I$30)))</f>
        <v>0.79497730555529067</v>
      </c>
      <c r="W3372" s="2">
        <f ca="1">N3372+(P3372-N3372)*(1-ERF((T3372-R3372)/(2*SQRT(L3372*'Input Parameters'!$E$31))))</f>
        <v>1.0626527221586066</v>
      </c>
      <c r="X3372">
        <f t="shared" ca="1" si="452"/>
        <v>0</v>
      </c>
      <c r="Y3372" s="7"/>
    </row>
    <row r="3373" spans="1:25" ht="15" customHeight="1" x14ac:dyDescent="0.3">
      <c r="A3373" s="130">
        <v>3366</v>
      </c>
      <c r="B3373" s="10">
        <f t="shared" ca="1" si="444"/>
        <v>0.74053759225807991</v>
      </c>
      <c r="C3373" s="57">
        <f ca="1">_xlfn.NORM.INV(B3373,'Input Parameters'!$E$19,'Input Parameters'!$F$19)</f>
        <v>621.80280906195469</v>
      </c>
      <c r="D3373" s="10">
        <f t="shared" ca="1" si="445"/>
        <v>2.5917271728084335E-2</v>
      </c>
      <c r="E3373" s="59">
        <f ca="1">IF(_xlfn.NORM.INV(D3373,'Input Parameters'!$E$20,'Input Parameters'!$F$20)&lt;3500,3500,IF(_xlfn.NORM.INV(D3373,'Input Parameters'!$E$20,'Input Parameters'!$F$20)&gt;5500,5500,_xlfn.NORM.INV(D3373,'Input Parameters'!$E$20,'Input Parameters'!$F$20)))</f>
        <v>3500</v>
      </c>
      <c r="F3373" s="10">
        <f t="shared" ca="1" si="446"/>
        <v>0.33416530060961325</v>
      </c>
      <c r="G3373" s="61">
        <f ca="1">_xlfn.NORM.INV(F3373,'Input Parameters'!$E$21,'Input Parameters'!$F$21)</f>
        <v>281.48245936874099</v>
      </c>
      <c r="H3373" s="54">
        <f ca="1">EXP(E3373*(1/'Input Parameters'!$E$22-1/G3373))</f>
        <v>0.61337742095347358</v>
      </c>
      <c r="I3373" s="10">
        <f t="shared" ca="1" si="447"/>
        <v>0.68387781332921782</v>
      </c>
      <c r="J3373" s="29">
        <f ca="1">_xlfn.BETA.INV(I3373,'Input Parameters'!$L$24,'Input Parameters'!$M$24,'Input Parameters'!$J$24,'Input Parameters'!$K$24)</f>
        <v>0.68198791274693527</v>
      </c>
      <c r="K3373" s="156">
        <f ca="1">('Input Parameters'!$E$25/'Input Parameters'!$E$31)^$J3373</f>
        <v>7.5043468904006528E-3</v>
      </c>
      <c r="L3373" s="66">
        <f ca="1">$H3373*$C3373*'Input Parameters'!$E$23*K3373</f>
        <v>2.8621564283744059</v>
      </c>
      <c r="M3373" s="23">
        <f t="shared" ca="1" si="448"/>
        <v>0.91121177702936118</v>
      </c>
      <c r="N3373" s="15">
        <f ca="1">_xlfn.NORM.INV(M3373,'Input Parameters'!$E$26,'Input Parameters'!$F$26)</f>
        <v>6.2313350707588547E-2</v>
      </c>
      <c r="O3373" s="8">
        <f t="shared" ca="1" si="449"/>
        <v>0.5736759890284695</v>
      </c>
      <c r="P3373" s="29">
        <f ca="1">_xlfn.LOGNORM.INV(O3373,'Input Parameters'!$H$27,'Input Parameters'!$I$27)</f>
        <v>1.5455590110542194</v>
      </c>
      <c r="Q3373" s="10"/>
      <c r="R3373" s="15">
        <f>'Input Parameters'!$E$28</f>
        <v>12.7</v>
      </c>
      <c r="S3373" s="10">
        <f t="shared" ca="1" si="450"/>
        <v>0.79507672856697809</v>
      </c>
      <c r="T3373" s="25">
        <f ca="1">_xlfn.LOGNORM.INV(S3373,'Input Parameters'!$H$29,'Input Parameters'!$I$29)</f>
        <v>63.877270329616351</v>
      </c>
      <c r="U3373" s="10">
        <f t="shared" ca="1" si="451"/>
        <v>0.87057696231922477</v>
      </c>
      <c r="V3373" s="29">
        <f ca="1">IF('Input Parameters'!$D$30="Beta",_xlfn.BETA.INV(U3373,'Input Parameters'!$L$30,'Input Parameters'!$M$30,'Input Parameters'!$J$30,'Input Parameters'!$K$30),IF('Input Parameters'!$D$30="LogNorm",_xlfn.LOGNORM.INV(U3373,'Input Parameters'!$H$30,'Input Parameters'!$I$30)))</f>
        <v>1.5596656091974361</v>
      </c>
      <c r="W3373" s="2">
        <f ca="1">N3373+(P3373-N3373)*(1-ERF((T3373-R3373)/(2*SQRT(L3373*'Input Parameters'!$E$31))))</f>
        <v>0.11042066245408823</v>
      </c>
      <c r="X3373">
        <f t="shared" ca="1" si="452"/>
        <v>1</v>
      </c>
      <c r="Y3373" s="7"/>
    </row>
    <row r="3374" spans="1:25" ht="15" customHeight="1" x14ac:dyDescent="0.3">
      <c r="A3374" s="130">
        <v>3367</v>
      </c>
      <c r="B3374" s="10">
        <f t="shared" ca="1" si="444"/>
        <v>0.3710021459137951</v>
      </c>
      <c r="C3374" s="57">
        <f ca="1">_xlfn.NORM.INV(B3374,'Input Parameters'!$E$19,'Input Parameters'!$F$19)</f>
        <v>539.48257416171452</v>
      </c>
      <c r="D3374" s="10">
        <f t="shared" ca="1" si="445"/>
        <v>0.2523152800240358</v>
      </c>
      <c r="E3374" s="59">
        <f ca="1">IF(_xlfn.NORM.INV(D3374,'Input Parameters'!$E$20,'Input Parameters'!$F$20)&lt;3500,3500,IF(_xlfn.NORM.INV(D3374,'Input Parameters'!$E$20,'Input Parameters'!$F$20)&gt;5500,5500,_xlfn.NORM.INV(D3374,'Input Parameters'!$E$20,'Input Parameters'!$F$20)))</f>
        <v>4332.9448406018673</v>
      </c>
      <c r="F3374" s="10">
        <f t="shared" ca="1" si="446"/>
        <v>7.0198297274845833E-2</v>
      </c>
      <c r="G3374" s="61">
        <f ca="1">_xlfn.NORM.INV(F3374,'Input Parameters'!$E$21,'Input Parameters'!$F$21)</f>
        <v>273.26187814850624</v>
      </c>
      <c r="H3374" s="54">
        <f ca="1">EXP(E3374*(1/'Input Parameters'!$E$22-1/G3374))</f>
        <v>0.3436351577297172</v>
      </c>
      <c r="I3374" s="10">
        <f t="shared" ca="1" si="447"/>
        <v>0.68937387295575403</v>
      </c>
      <c r="J3374" s="29">
        <f ca="1">_xlfn.BETA.INV(I3374,'Input Parameters'!$L$24,'Input Parameters'!$M$24,'Input Parameters'!$J$24,'Input Parameters'!$K$24)</f>
        <v>0.68432147902795704</v>
      </c>
      <c r="K3374" s="156">
        <f ca="1">('Input Parameters'!$E$25/'Input Parameters'!$E$31)^$J3374</f>
        <v>7.3797701190317696E-3</v>
      </c>
      <c r="L3374" s="66">
        <f ca="1">$H3374*$C3374*'Input Parameters'!$E$23*K3374</f>
        <v>1.3681000079234196</v>
      </c>
      <c r="M3374" s="23">
        <f t="shared" ca="1" si="448"/>
        <v>0.26364783312509688</v>
      </c>
      <c r="N3374" s="15">
        <f ca="1">_xlfn.NORM.INV(M3374,'Input Parameters'!$E$26,'Input Parameters'!$F$26)</f>
        <v>2.0725068571520996E-2</v>
      </c>
      <c r="O3374" s="8">
        <f t="shared" ca="1" si="449"/>
        <v>0.82204829083777531</v>
      </c>
      <c r="P3374" s="29">
        <f ca="1">_xlfn.LOGNORM.INV(O3374,'Input Parameters'!$H$27,'Input Parameters'!$I$27)</f>
        <v>2.1417972624106336</v>
      </c>
      <c r="Q3374" s="10"/>
      <c r="R3374" s="15">
        <f>'Input Parameters'!$E$28</f>
        <v>12.7</v>
      </c>
      <c r="S3374" s="10">
        <f t="shared" ca="1" si="450"/>
        <v>0.46669791528738314</v>
      </c>
      <c r="T3374" s="25">
        <f ca="1">_xlfn.LOGNORM.INV(S3374,'Input Parameters'!$H$29,'Input Parameters'!$I$29)</f>
        <v>57.687991306540454</v>
      </c>
      <c r="U3374" s="10">
        <f t="shared" ca="1" si="451"/>
        <v>0.31884914503129291</v>
      </c>
      <c r="V3374" s="29">
        <f ca="1">IF('Input Parameters'!$D$30="Beta",_xlfn.BETA.INV(U3374,'Input Parameters'!$L$30,'Input Parameters'!$M$30,'Input Parameters'!$J$30,'Input Parameters'!$K$30),IF('Input Parameters'!$D$30="LogNorm",_xlfn.LOGNORM.INV(U3374,'Input Parameters'!$H$30,'Input Parameters'!$I$30)))</f>
        <v>0.82986001299449641</v>
      </c>
      <c r="W3374" s="2">
        <f ca="1">N3374+(P3374-N3374)*(1-ERF((T3374-R3374)/(2*SQRT(L3374*'Input Parameters'!$E$31))))</f>
        <v>3.4583960799070751E-2</v>
      </c>
      <c r="X3374">
        <f t="shared" ca="1" si="452"/>
        <v>1</v>
      </c>
      <c r="Y3374" s="7"/>
    </row>
    <row r="3375" spans="1:25" ht="15" customHeight="1" x14ac:dyDescent="0.3">
      <c r="A3375" s="130">
        <v>3368</v>
      </c>
      <c r="B3375" s="10">
        <f t="shared" ca="1" si="444"/>
        <v>0.36134043858497078</v>
      </c>
      <c r="C3375" s="57">
        <f ca="1">_xlfn.NORM.INV(B3375,'Input Parameters'!$E$19,'Input Parameters'!$F$19)</f>
        <v>537.3127962034564</v>
      </c>
      <c r="D3375" s="10">
        <f t="shared" ca="1" si="445"/>
        <v>0.29731448270901795</v>
      </c>
      <c r="E3375" s="59">
        <f ca="1">IF(_xlfn.NORM.INV(D3375,'Input Parameters'!$E$20,'Input Parameters'!$F$20)&lt;3500,3500,IF(_xlfn.NORM.INV(D3375,'Input Parameters'!$E$20,'Input Parameters'!$F$20)&gt;5500,5500,_xlfn.NORM.INV(D3375,'Input Parameters'!$E$20,'Input Parameters'!$F$20)))</f>
        <v>4427.501929483662</v>
      </c>
      <c r="F3375" s="10">
        <f t="shared" ca="1" si="446"/>
        <v>0.56769235377394844</v>
      </c>
      <c r="G3375" s="61">
        <f ca="1">_xlfn.NORM.INV(F3375,'Input Parameters'!$E$21,'Input Parameters'!$F$21)</f>
        <v>286.19014641136386</v>
      </c>
      <c r="H3375" s="54">
        <f ca="1">EXP(E3375*(1/'Input Parameters'!$E$22-1/G3375))</f>
        <v>0.69798171564826628</v>
      </c>
      <c r="I3375" s="10">
        <f t="shared" ca="1" si="447"/>
        <v>0.15693309325983962</v>
      </c>
      <c r="J3375" s="29">
        <f ca="1">_xlfn.BETA.INV(I3375,'Input Parameters'!$L$24,'Input Parameters'!$M$24,'Input Parameters'!$J$24,'Input Parameters'!$K$24)</f>
        <v>0.44150230247722683</v>
      </c>
      <c r="K3375" s="156">
        <f ca="1">('Input Parameters'!$E$25/'Input Parameters'!$E$31)^$J3375</f>
        <v>4.2123991209085165E-2</v>
      </c>
      <c r="L3375" s="66">
        <f ca="1">$H3375*$C3375*'Input Parameters'!$E$23*K3375</f>
        <v>15.797950290034926</v>
      </c>
      <c r="M3375" s="23">
        <f t="shared" ca="1" si="448"/>
        <v>0.32990889870467832</v>
      </c>
      <c r="N3375" s="15">
        <f ca="1">_xlfn.NORM.INV(M3375,'Input Parameters'!$E$26,'Input Parameters'!$F$26)</f>
        <v>2.4756540516962473E-2</v>
      </c>
      <c r="O3375" s="8">
        <f t="shared" ca="1" si="449"/>
        <v>0.8769197809731506</v>
      </c>
      <c r="P3375" s="29">
        <f ca="1">_xlfn.LOGNORM.INV(O3375,'Input Parameters'!$H$27,'Input Parameters'!$I$27)</f>
        <v>2.3780654321487913</v>
      </c>
      <c r="Q3375" s="10"/>
      <c r="R3375" s="15">
        <f>'Input Parameters'!$E$28</f>
        <v>12.7</v>
      </c>
      <c r="S3375" s="10">
        <f t="shared" ca="1" si="450"/>
        <v>0.85850203246757306</v>
      </c>
      <c r="T3375" s="25">
        <f ca="1">_xlfn.LOGNORM.INV(S3375,'Input Parameters'!$H$29,'Input Parameters'!$I$29)</f>
        <v>65.691538753100502</v>
      </c>
      <c r="U3375" s="10">
        <f t="shared" ca="1" si="451"/>
        <v>0.16070531228046137</v>
      </c>
      <c r="V3375" s="29">
        <f ca="1">IF('Input Parameters'!$D$30="Beta",_xlfn.BETA.INV(U3375,'Input Parameters'!$L$30,'Input Parameters'!$M$30,'Input Parameters'!$J$30,'Input Parameters'!$K$30),IF('Input Parameters'!$D$30="LogNorm",_xlfn.LOGNORM.INV(U3375,'Input Parameters'!$H$30,'Input Parameters'!$I$30)))</f>
        <v>0.67583122373109095</v>
      </c>
      <c r="W3375" s="2">
        <f ca="1">N3375+(P3375-N3375)*(1-ERF((T3375-R3375)/(2*SQRT(L3375*'Input Parameters'!$E$31))))</f>
        <v>0.8385655058476551</v>
      </c>
      <c r="X3375">
        <f t="shared" ca="1" si="452"/>
        <v>0</v>
      </c>
      <c r="Y3375" s="7"/>
    </row>
    <row r="3376" spans="1:25" ht="15" customHeight="1" x14ac:dyDescent="0.3">
      <c r="A3376" s="130">
        <v>3369</v>
      </c>
      <c r="B3376" s="10">
        <f t="shared" ca="1" si="444"/>
        <v>0.64029150894835019</v>
      </c>
      <c r="C3376" s="57">
        <f ca="1">_xlfn.NORM.INV(B3376,'Input Parameters'!$E$19,'Input Parameters'!$F$19)</f>
        <v>597.65561883230214</v>
      </c>
      <c r="D3376" s="10">
        <f t="shared" ca="1" si="445"/>
        <v>0.526482230989894</v>
      </c>
      <c r="E3376" s="59">
        <f ca="1">IF(_xlfn.NORM.INV(D3376,'Input Parameters'!$E$20,'Input Parameters'!$F$20)&lt;3500,3500,IF(_xlfn.NORM.INV(D3376,'Input Parameters'!$E$20,'Input Parameters'!$F$20)&gt;5500,5500,_xlfn.NORM.INV(D3376,'Input Parameters'!$E$20,'Input Parameters'!$F$20)))</f>
        <v>4846.500954613417</v>
      </c>
      <c r="F3376" s="10">
        <f t="shared" ca="1" si="446"/>
        <v>0.27844955205968203</v>
      </c>
      <c r="G3376" s="61">
        <f ca="1">_xlfn.NORM.INV(F3376,'Input Parameters'!$E$21,'Input Parameters'!$F$21)</f>
        <v>280.23261469962387</v>
      </c>
      <c r="H3376" s="54">
        <f ca="1">EXP(E3376*(1/'Input Parameters'!$E$22-1/G3376))</f>
        <v>0.47066657621110058</v>
      </c>
      <c r="I3376" s="10">
        <f t="shared" ca="1" si="447"/>
        <v>0.25882567172139259</v>
      </c>
      <c r="J3376" s="29">
        <f ca="1">_xlfn.BETA.INV(I3376,'Input Parameters'!$L$24,'Input Parameters'!$M$24,'Input Parameters'!$J$24,'Input Parameters'!$K$24)</f>
        <v>0.50084657793724741</v>
      </c>
      <c r="K3376" s="156">
        <f ca="1">('Input Parameters'!$E$25/'Input Parameters'!$E$31)^$J3376</f>
        <v>2.7519874384094905E-2</v>
      </c>
      <c r="L3376" s="66">
        <f ca="1">$H3376*$C3376*'Input Parameters'!$E$23*K3376</f>
        <v>7.7412450015609071</v>
      </c>
      <c r="M3376" s="23">
        <f t="shared" ca="1" si="448"/>
        <v>0.39796102766387109</v>
      </c>
      <c r="N3376" s="15">
        <f ca="1">_xlfn.NORM.INV(M3376,'Input Parameters'!$E$26,'Input Parameters'!$F$26)</f>
        <v>2.8568805961455477E-2</v>
      </c>
      <c r="O3376" s="8">
        <f t="shared" ca="1" si="449"/>
        <v>0.59217242190688102</v>
      </c>
      <c r="P3376" s="29">
        <f ca="1">_xlfn.LOGNORM.INV(O3376,'Input Parameters'!$H$27,'Input Parameters'!$I$27)</f>
        <v>1.5783092543890933</v>
      </c>
      <c r="Q3376" s="10"/>
      <c r="R3376" s="15">
        <f>'Input Parameters'!$E$28</f>
        <v>12.7</v>
      </c>
      <c r="S3376" s="10">
        <f t="shared" ca="1" si="450"/>
        <v>0.81487453753226557</v>
      </c>
      <c r="T3376" s="25">
        <f ca="1">_xlfn.LOGNORM.INV(S3376,'Input Parameters'!$H$29,'Input Parameters'!$I$29)</f>
        <v>64.394567304367129</v>
      </c>
      <c r="U3376" s="10">
        <f t="shared" ca="1" si="451"/>
        <v>0.53888160489568115</v>
      </c>
      <c r="V3376" s="29">
        <f ca="1">IF('Input Parameters'!$D$30="Beta",_xlfn.BETA.INV(U3376,'Input Parameters'!$L$30,'Input Parameters'!$M$30,'Input Parameters'!$J$30,'Input Parameters'!$K$30),IF('Input Parameters'!$D$30="LogNorm",_xlfn.LOGNORM.INV(U3376,'Input Parameters'!$H$30,'Input Parameters'!$I$30)))</f>
        <v>1.0384211593644304</v>
      </c>
      <c r="W3376" s="2">
        <f ca="1">N3376+(P3376-N3376)*(1-ERF((T3376-R3376)/(2*SQRT(L3376*'Input Parameters'!$E$31))))</f>
        <v>0.32134323272085685</v>
      </c>
      <c r="X3376">
        <f t="shared" ca="1" si="452"/>
        <v>1</v>
      </c>
      <c r="Y3376" s="7"/>
    </row>
    <row r="3377" spans="1:25" ht="15" customHeight="1" x14ac:dyDescent="0.3">
      <c r="A3377" s="130">
        <v>3370</v>
      </c>
      <c r="B3377" s="10">
        <f t="shared" ca="1" si="444"/>
        <v>0.374760175285757</v>
      </c>
      <c r="C3377" s="57">
        <f ca="1">_xlfn.NORM.INV(B3377,'Input Parameters'!$E$19,'Input Parameters'!$F$19)</f>
        <v>540.3215257327555</v>
      </c>
      <c r="D3377" s="10">
        <f t="shared" ca="1" si="445"/>
        <v>0.41844021582752478</v>
      </c>
      <c r="E3377" s="59">
        <f ca="1">IF(_xlfn.NORM.INV(D3377,'Input Parameters'!$E$20,'Input Parameters'!$F$20)&lt;3500,3500,IF(_xlfn.NORM.INV(D3377,'Input Parameters'!$E$20,'Input Parameters'!$F$20)&gt;5500,5500,_xlfn.NORM.INV(D3377,'Input Parameters'!$E$20,'Input Parameters'!$F$20)))</f>
        <v>4655.8802212609426</v>
      </c>
      <c r="F3377" s="10">
        <f t="shared" ca="1" si="446"/>
        <v>0.96234211060438224</v>
      </c>
      <c r="G3377" s="61">
        <f ca="1">_xlfn.NORM.INV(F3377,'Input Parameters'!$E$21,'Input Parameters'!$F$21)</f>
        <v>298.82929707954031</v>
      </c>
      <c r="H3377" s="54">
        <f ca="1">EXP(E3377*(1/'Input Parameters'!$E$22-1/G3377))</f>
        <v>1.3633915404120791</v>
      </c>
      <c r="I3377" s="10">
        <f t="shared" ca="1" si="447"/>
        <v>5.2711780190626945E-2</v>
      </c>
      <c r="J3377" s="29">
        <f ca="1">_xlfn.BETA.INV(I3377,'Input Parameters'!$L$24,'Input Parameters'!$M$24,'Input Parameters'!$J$24,'Input Parameters'!$K$24)</f>
        <v>0.34467256484456282</v>
      </c>
      <c r="K3377" s="156">
        <f ca="1">('Input Parameters'!$E$25/'Input Parameters'!$E$31)^$J3377</f>
        <v>8.4371543723269424E-2</v>
      </c>
      <c r="L3377" s="66">
        <f ca="1">$H3377*$C3377*'Input Parameters'!$E$23*K3377</f>
        <v>62.153968011377245</v>
      </c>
      <c r="M3377" s="23">
        <f t="shared" ca="1" si="448"/>
        <v>0.25396865786224387</v>
      </c>
      <c r="N3377" s="15">
        <f ca="1">_xlfn.NORM.INV(M3377,'Input Parameters'!$E$26,'Input Parameters'!$F$26)</f>
        <v>2.0096888968344349E-2</v>
      </c>
      <c r="O3377" s="8">
        <f t="shared" ca="1" si="449"/>
        <v>0.70762102105565516</v>
      </c>
      <c r="P3377" s="29">
        <f ca="1">_xlfn.LOGNORM.INV(O3377,'Input Parameters'!$H$27,'Input Parameters'!$I$27)</f>
        <v>1.8129702376262176</v>
      </c>
      <c r="Q3377" s="10"/>
      <c r="R3377" s="15">
        <f>'Input Parameters'!$E$28</f>
        <v>12.7</v>
      </c>
      <c r="S3377" s="10">
        <f t="shared" ca="1" si="450"/>
        <v>0.14039270822849814</v>
      </c>
      <c r="T3377" s="25">
        <f ca="1">_xlfn.LOGNORM.INV(S3377,'Input Parameters'!$H$29,'Input Parameters'!$I$29)</f>
        <v>51.590574930021326</v>
      </c>
      <c r="U3377" s="10">
        <f t="shared" ca="1" si="451"/>
        <v>0.44458989034093588</v>
      </c>
      <c r="V3377" s="29">
        <f ca="1">IF('Input Parameters'!$D$30="Beta",_xlfn.BETA.INV(U3377,'Input Parameters'!$L$30,'Input Parameters'!$M$30,'Input Parameters'!$J$30,'Input Parameters'!$K$30),IF('Input Parameters'!$D$30="LogNorm",_xlfn.LOGNORM.INV(U3377,'Input Parameters'!$H$30,'Input Parameters'!$I$30)))</f>
        <v>0.94578293278037928</v>
      </c>
      <c r="W3377" s="2">
        <f ca="1">N3377+(P3377-N3377)*(1-ERF((T3377-R3377)/(2*SQRT(L3377*'Input Parameters'!$E$31))))</f>
        <v>1.3239251842660247</v>
      </c>
      <c r="X3377">
        <f t="shared" ca="1" si="452"/>
        <v>0</v>
      </c>
      <c r="Y3377" s="7"/>
    </row>
    <row r="3378" spans="1:25" ht="15" customHeight="1" x14ac:dyDescent="0.3">
      <c r="A3378" s="130">
        <v>3371</v>
      </c>
      <c r="B3378" s="10">
        <f t="shared" ca="1" si="444"/>
        <v>0.43467619507507482</v>
      </c>
      <c r="C3378" s="57">
        <f ca="1">_xlfn.NORM.INV(B3378,'Input Parameters'!$E$19,'Input Parameters'!$F$19)</f>
        <v>553.40134340251973</v>
      </c>
      <c r="D3378" s="10">
        <f t="shared" ca="1" si="445"/>
        <v>0.33908359119692533</v>
      </c>
      <c r="E3378" s="59">
        <f ca="1">IF(_xlfn.NORM.INV(D3378,'Input Parameters'!$E$20,'Input Parameters'!$F$20)&lt;3500,3500,IF(_xlfn.NORM.INV(D3378,'Input Parameters'!$E$20,'Input Parameters'!$F$20)&gt;5500,5500,_xlfn.NORM.INV(D3378,'Input Parameters'!$E$20,'Input Parameters'!$F$20)))</f>
        <v>4509.5241722780947</v>
      </c>
      <c r="F3378" s="10">
        <f t="shared" ca="1" si="446"/>
        <v>0.88270305112200276</v>
      </c>
      <c r="G3378" s="61">
        <f ca="1">_xlfn.NORM.INV(F3378,'Input Parameters'!$E$21,'Input Parameters'!$F$21)</f>
        <v>294.19246008933777</v>
      </c>
      <c r="H3378" s="54">
        <f ca="1">EXP(E3378*(1/'Input Parameters'!$E$22-1/G3378))</f>
        <v>1.0643713204041927</v>
      </c>
      <c r="I3378" s="10">
        <f t="shared" ca="1" si="447"/>
        <v>0.72878747719681047</v>
      </c>
      <c r="J3378" s="29">
        <f ca="1">_xlfn.BETA.INV(I3378,'Input Parameters'!$L$24,'Input Parameters'!$M$24,'Input Parameters'!$J$24,'Input Parameters'!$K$24)</f>
        <v>0.70142690102465743</v>
      </c>
      <c r="K3378" s="156">
        <f ca="1">('Input Parameters'!$E$25/'Input Parameters'!$E$31)^$J3378</f>
        <v>6.5275777186995683E-3</v>
      </c>
      <c r="L3378" s="66">
        <f ca="1">$H3378*$C3378*'Input Parameters'!$E$23*K3378</f>
        <v>3.8449033233210064</v>
      </c>
      <c r="M3378" s="23">
        <f t="shared" ca="1" si="448"/>
        <v>0.55364278432669878</v>
      </c>
      <c r="N3378" s="15">
        <f ca="1">_xlfn.NORM.INV(M3378,'Input Parameters'!$E$26,'Input Parameters'!$F$26)</f>
        <v>3.6832276055128427E-2</v>
      </c>
      <c r="O3378" s="8">
        <f t="shared" ca="1" si="449"/>
        <v>0.44219189239889312</v>
      </c>
      <c r="P3378" s="29">
        <f ca="1">_xlfn.LOGNORM.INV(O3378,'Input Parameters'!$H$27,'Input Parameters'!$I$27)</f>
        <v>1.3349302224818445</v>
      </c>
      <c r="Q3378" s="10"/>
      <c r="R3378" s="15">
        <f>'Input Parameters'!$E$28</f>
        <v>12.7</v>
      </c>
      <c r="S3378" s="10">
        <f t="shared" ca="1" si="450"/>
        <v>0.19199991343066536</v>
      </c>
      <c r="T3378" s="25">
        <f ca="1">_xlfn.LOGNORM.INV(S3378,'Input Parameters'!$H$29,'Input Parameters'!$I$29)</f>
        <v>52.809577399643238</v>
      </c>
      <c r="U3378" s="10">
        <f t="shared" ca="1" si="451"/>
        <v>0.60855934105649134</v>
      </c>
      <c r="V3378" s="29">
        <f ca="1">IF('Input Parameters'!$D$30="Beta",_xlfn.BETA.INV(U3378,'Input Parameters'!$L$30,'Input Parameters'!$M$30,'Input Parameters'!$J$30,'Input Parameters'!$K$30),IF('Input Parameters'!$D$30="LogNorm",_xlfn.LOGNORM.INV(U3378,'Input Parameters'!$H$30,'Input Parameters'!$I$30)))</f>
        <v>1.1139086104372897</v>
      </c>
      <c r="W3378" s="2">
        <f ca="1">N3378+(P3378-N3378)*(1-ERF((T3378-R3378)/(2*SQRT(L3378*'Input Parameters'!$E$31))))</f>
        <v>0.22903282379190409</v>
      </c>
      <c r="X3378">
        <f t="shared" ca="1" si="452"/>
        <v>1</v>
      </c>
      <c r="Y3378" s="7"/>
    </row>
    <row r="3379" spans="1:25" ht="15" customHeight="1" x14ac:dyDescent="0.3">
      <c r="A3379" s="130">
        <v>3372</v>
      </c>
      <c r="B3379" s="10">
        <f t="shared" ca="1" si="444"/>
        <v>0.22272274627209854</v>
      </c>
      <c r="C3379" s="57">
        <f ca="1">_xlfn.NORM.INV(B3379,'Input Parameters'!$E$19,'Input Parameters'!$F$19)</f>
        <v>502.82396328607649</v>
      </c>
      <c r="D3379" s="10">
        <f t="shared" ca="1" si="445"/>
        <v>0.81939519636265801</v>
      </c>
      <c r="E3379" s="59">
        <f ca="1">IF(_xlfn.NORM.INV(D3379,'Input Parameters'!$E$20,'Input Parameters'!$F$20)&lt;3500,3500,IF(_xlfn.NORM.INV(D3379,'Input Parameters'!$E$20,'Input Parameters'!$F$20)&gt;5500,5500,_xlfn.NORM.INV(D3379,'Input Parameters'!$E$20,'Input Parameters'!$F$20)))</f>
        <v>5439.143835461954</v>
      </c>
      <c r="F3379" s="10">
        <f t="shared" ca="1" si="446"/>
        <v>0.97353101419967003</v>
      </c>
      <c r="G3379" s="61">
        <f ca="1">_xlfn.NORM.INV(F3379,'Input Parameters'!$E$21,'Input Parameters'!$F$21)</f>
        <v>300.06245282950022</v>
      </c>
      <c r="H3379" s="54">
        <f ca="1">EXP(E3379*(1/'Input Parameters'!$E$22-1/G3379))</f>
        <v>1.5479398736860894</v>
      </c>
      <c r="I3379" s="10">
        <f t="shared" ca="1" si="447"/>
        <v>9.5471918984618487E-2</v>
      </c>
      <c r="J3379" s="29">
        <f ca="1">_xlfn.BETA.INV(I3379,'Input Parameters'!$L$24,'Input Parameters'!$M$24,'Input Parameters'!$J$24,'Input Parameters'!$K$24)</f>
        <v>0.39304516595643246</v>
      </c>
      <c r="K3379" s="156">
        <f ca="1">('Input Parameters'!$E$25/'Input Parameters'!$E$31)^$J3379</f>
        <v>5.963406805029034E-2</v>
      </c>
      <c r="L3379" s="66">
        <f ca="1">$H3379*$C3379*'Input Parameters'!$E$23*K3379</f>
        <v>46.415655797301334</v>
      </c>
      <c r="M3379" s="23">
        <f t="shared" ca="1" si="448"/>
        <v>0.18137396233698266</v>
      </c>
      <c r="N3379" s="15">
        <f ca="1">_xlfn.NORM.INV(M3379,'Input Parameters'!$E$26,'Input Parameters'!$F$26)</f>
        <v>1.4887029846152977E-2</v>
      </c>
      <c r="O3379" s="8">
        <f t="shared" ca="1" si="449"/>
        <v>0.11661487560580208</v>
      </c>
      <c r="P3379" s="29">
        <f ca="1">_xlfn.LOGNORM.INV(O3379,'Input Parameters'!$H$27,'Input Parameters'!$I$27)</f>
        <v>0.84014776521072088</v>
      </c>
      <c r="Q3379" s="10"/>
      <c r="R3379" s="15">
        <f>'Input Parameters'!$E$28</f>
        <v>12.7</v>
      </c>
      <c r="S3379" s="10">
        <f t="shared" ca="1" si="450"/>
        <v>0.45209681701986981</v>
      </c>
      <c r="T3379" s="25">
        <f ca="1">_xlfn.LOGNORM.INV(S3379,'Input Parameters'!$H$29,'Input Parameters'!$I$29)</f>
        <v>57.450185445381749</v>
      </c>
      <c r="U3379" s="10">
        <f t="shared" ca="1" si="451"/>
        <v>0.93816862622829189</v>
      </c>
      <c r="V3379" s="29">
        <f ca="1">IF('Input Parameters'!$D$30="Beta",_xlfn.BETA.INV(U3379,'Input Parameters'!$L$30,'Input Parameters'!$M$30,'Input Parameters'!$J$30,'Input Parameters'!$K$30),IF('Input Parameters'!$D$30="LogNorm",_xlfn.LOGNORM.INV(U3379,'Input Parameters'!$H$30,'Input Parameters'!$I$30)))</f>
        <v>1.8336958751796804</v>
      </c>
      <c r="W3379" s="2">
        <f ca="1">N3379+(P3379-N3379)*(1-ERF((T3379-R3379)/(2*SQRT(L3379*'Input Parameters'!$E$31))))</f>
        <v>0.54496748556489105</v>
      </c>
      <c r="X3379">
        <f t="shared" ca="1" si="452"/>
        <v>1</v>
      </c>
      <c r="Y3379" s="7"/>
    </row>
    <row r="3380" spans="1:25" ht="15" customHeight="1" x14ac:dyDescent="0.3">
      <c r="A3380" s="130">
        <v>3373</v>
      </c>
      <c r="B3380" s="10">
        <f t="shared" ca="1" si="444"/>
        <v>0.15291495316971548</v>
      </c>
      <c r="C3380" s="57">
        <f ca="1">_xlfn.NORM.INV(B3380,'Input Parameters'!$E$19,'Input Parameters'!$F$19)</f>
        <v>480.77103955369898</v>
      </c>
      <c r="D3380" s="10">
        <f t="shared" ca="1" si="445"/>
        <v>0.33912453221479866</v>
      </c>
      <c r="E3380" s="59">
        <f ca="1">IF(_xlfn.NORM.INV(D3380,'Input Parameters'!$E$20,'Input Parameters'!$F$20)&lt;3500,3500,IF(_xlfn.NORM.INV(D3380,'Input Parameters'!$E$20,'Input Parameters'!$F$20)&gt;5500,5500,_xlfn.NORM.INV(D3380,'Input Parameters'!$E$20,'Input Parameters'!$F$20)))</f>
        <v>4509.6024662800737</v>
      </c>
      <c r="F3380" s="10">
        <f t="shared" ca="1" si="446"/>
        <v>0.85850273566860891</v>
      </c>
      <c r="G3380" s="61">
        <f ca="1">_xlfn.NORM.INV(F3380,'Input Parameters'!$E$21,'Input Parameters'!$F$21)</f>
        <v>293.28862692834355</v>
      </c>
      <c r="H3380" s="54">
        <f ca="1">EXP(E3380*(1/'Input Parameters'!$E$22-1/G3380))</f>
        <v>1.0152617886859732</v>
      </c>
      <c r="I3380" s="10">
        <f t="shared" ca="1" si="447"/>
        <v>0.69354349304365415</v>
      </c>
      <c r="J3380" s="29">
        <f ca="1">_xlfn.BETA.INV(I3380,'Input Parameters'!$L$24,'Input Parameters'!$M$24,'Input Parameters'!$J$24,'Input Parameters'!$K$24)</f>
        <v>0.6860993657609441</v>
      </c>
      <c r="K3380" s="156">
        <f ca="1">('Input Parameters'!$E$25/'Input Parameters'!$E$31)^$J3380</f>
        <v>7.2862479834259041E-3</v>
      </c>
      <c r="L3380" s="66">
        <f ca="1">$H3380*$C3380*'Input Parameters'!$E$23*K3380</f>
        <v>3.5564793229212173</v>
      </c>
      <c r="M3380" s="23">
        <f t="shared" ca="1" si="448"/>
        <v>0.2363882679399617</v>
      </c>
      <c r="N3380" s="15">
        <f ca="1">_xlfn.NORM.INV(M3380,'Input Parameters'!$E$26,'Input Parameters'!$F$26)</f>
        <v>1.8922655584379115E-2</v>
      </c>
      <c r="O3380" s="8">
        <f t="shared" ca="1" si="449"/>
        <v>0.48216144607361822</v>
      </c>
      <c r="P3380" s="29">
        <f ca="1">_xlfn.LOGNORM.INV(O3380,'Input Parameters'!$H$27,'Input Parameters'!$I$27)</f>
        <v>1.3957376540473876</v>
      </c>
      <c r="Q3380" s="10"/>
      <c r="R3380" s="15">
        <f>'Input Parameters'!$E$28</f>
        <v>12.7</v>
      </c>
      <c r="S3380" s="10">
        <f t="shared" ca="1" si="450"/>
        <v>0.17614727319784396</v>
      </c>
      <c r="T3380" s="25">
        <f ca="1">_xlfn.LOGNORM.INV(S3380,'Input Parameters'!$H$29,'Input Parameters'!$I$29)</f>
        <v>52.457396162284475</v>
      </c>
      <c r="U3380" s="10">
        <f t="shared" ca="1" si="451"/>
        <v>0.14577455486508595</v>
      </c>
      <c r="V3380" s="29">
        <f ca="1">IF('Input Parameters'!$D$30="Beta",_xlfn.BETA.INV(U3380,'Input Parameters'!$L$30,'Input Parameters'!$M$30,'Input Parameters'!$J$30,'Input Parameters'!$K$30),IF('Input Parameters'!$D$30="LogNorm",_xlfn.LOGNORM.INV(U3380,'Input Parameters'!$H$30,'Input Parameters'!$I$30)))</f>
        <v>0.6592046837216089</v>
      </c>
      <c r="W3380" s="2">
        <f ca="1">N3380+(P3380-N3380)*(1-ERF((T3380-R3380)/(2*SQRT(L3380*'Input Parameters'!$E$31))))</f>
        <v>0.20622179520435285</v>
      </c>
      <c r="X3380">
        <f t="shared" ca="1" si="452"/>
        <v>1</v>
      </c>
      <c r="Y3380" s="7"/>
    </row>
    <row r="3381" spans="1:25" ht="15" customHeight="1" x14ac:dyDescent="0.3">
      <c r="A3381" s="130">
        <v>3374</v>
      </c>
      <c r="B3381" s="10">
        <f t="shared" ca="1" si="444"/>
        <v>0.3177558226370899</v>
      </c>
      <c r="C3381" s="57">
        <f ca="1">_xlfn.NORM.INV(B3381,'Input Parameters'!$E$19,'Input Parameters'!$F$19)</f>
        <v>527.24839090877083</v>
      </c>
      <c r="D3381" s="10">
        <f t="shared" ca="1" si="445"/>
        <v>0.71593866588749488</v>
      </c>
      <c r="E3381" s="59">
        <f ca="1">IF(_xlfn.NORM.INV(D3381,'Input Parameters'!$E$20,'Input Parameters'!$F$20)&lt;3500,3500,IF(_xlfn.NORM.INV(D3381,'Input Parameters'!$E$20,'Input Parameters'!$F$20)&gt;5500,5500,_xlfn.NORM.INV(D3381,'Input Parameters'!$E$20,'Input Parameters'!$F$20)))</f>
        <v>5199.5729633293795</v>
      </c>
      <c r="F3381" s="10">
        <f t="shared" ca="1" si="446"/>
        <v>0.79871146613155264</v>
      </c>
      <c r="G3381" s="61">
        <f ca="1">_xlfn.NORM.INV(F3381,'Input Parameters'!$E$21,'Input Parameters'!$F$21)</f>
        <v>291.42903674758958</v>
      </c>
      <c r="H3381" s="54">
        <f ca="1">EXP(E3381*(1/'Input Parameters'!$E$22-1/G3381))</f>
        <v>0.90877236878070267</v>
      </c>
      <c r="I3381" s="10">
        <f t="shared" ca="1" si="447"/>
        <v>0.9073493115924065</v>
      </c>
      <c r="J3381" s="29">
        <f ca="1">_xlfn.BETA.INV(I3381,'Input Parameters'!$L$24,'Input Parameters'!$M$24,'Input Parameters'!$J$24,'Input Parameters'!$K$24)</f>
        <v>0.79784364292615506</v>
      </c>
      <c r="K3381" s="156">
        <f ca="1">('Input Parameters'!$E$25/'Input Parameters'!$E$31)^$J3381</f>
        <v>3.2686786746284066E-3</v>
      </c>
      <c r="L3381" s="66">
        <f ca="1">$H3381*$C3381*'Input Parameters'!$E$23*K3381</f>
        <v>1.5661833636688316</v>
      </c>
      <c r="M3381" s="23">
        <f t="shared" ca="1" si="448"/>
        <v>0.56973876328281126</v>
      </c>
      <c r="N3381" s="15">
        <f ca="1">_xlfn.NORM.INV(M3381,'Input Parameters'!$E$26,'Input Parameters'!$F$26)</f>
        <v>3.7689891429761972E-2</v>
      </c>
      <c r="O3381" s="8">
        <f t="shared" ca="1" si="449"/>
        <v>0.8098136222950284</v>
      </c>
      <c r="P3381" s="29">
        <f ca="1">_xlfn.LOGNORM.INV(O3381,'Input Parameters'!$H$27,'Input Parameters'!$I$27)</f>
        <v>2.0986600413168537</v>
      </c>
      <c r="Q3381" s="10"/>
      <c r="R3381" s="15">
        <f>'Input Parameters'!$E$28</f>
        <v>12.7</v>
      </c>
      <c r="S3381" s="10">
        <f t="shared" ca="1" si="450"/>
        <v>0.30582399596415866</v>
      </c>
      <c r="T3381" s="25">
        <f ca="1">_xlfn.LOGNORM.INV(S3381,'Input Parameters'!$H$29,'Input Parameters'!$I$29)</f>
        <v>55.005237406186744</v>
      </c>
      <c r="U3381" s="10">
        <f t="shared" ca="1" si="451"/>
        <v>0.37732237072685071</v>
      </c>
      <c r="V3381" s="29">
        <f ca="1">IF('Input Parameters'!$D$30="Beta",_xlfn.BETA.INV(U3381,'Input Parameters'!$L$30,'Input Parameters'!$M$30,'Input Parameters'!$J$30,'Input Parameters'!$K$30),IF('Input Parameters'!$D$30="LogNorm",_xlfn.LOGNORM.INV(U3381,'Input Parameters'!$H$30,'Input Parameters'!$I$30)))</f>
        <v>0.88334940535734097</v>
      </c>
      <c r="W3381" s="2">
        <f ca="1">N3381+(P3381-N3381)*(1-ERF((T3381-R3381)/(2*SQRT(L3381*'Input Parameters'!$E$31))))</f>
        <v>7.2382710707590128E-2</v>
      </c>
      <c r="X3381">
        <f t="shared" ca="1" si="452"/>
        <v>1</v>
      </c>
      <c r="Y3381" s="7"/>
    </row>
    <row r="3382" spans="1:25" ht="15" customHeight="1" x14ac:dyDescent="0.3">
      <c r="A3382" s="130">
        <v>3375</v>
      </c>
      <c r="B3382" s="10">
        <f t="shared" ca="1" si="444"/>
        <v>0.60720293620459509</v>
      </c>
      <c r="C3382" s="57">
        <f ca="1">_xlfn.NORM.INV(B3382,'Input Parameters'!$E$19,'Input Parameters'!$F$19)</f>
        <v>590.28706520863545</v>
      </c>
      <c r="D3382" s="10">
        <f t="shared" ca="1" si="445"/>
        <v>0.16091447938344206</v>
      </c>
      <c r="E3382" s="59">
        <f ca="1">IF(_xlfn.NORM.INV(D3382,'Input Parameters'!$E$20,'Input Parameters'!$F$20)&lt;3500,3500,IF(_xlfn.NORM.INV(D3382,'Input Parameters'!$E$20,'Input Parameters'!$F$20)&gt;5500,5500,_xlfn.NORM.INV(D3382,'Input Parameters'!$E$20,'Input Parameters'!$F$20)))</f>
        <v>4106.5055109725427</v>
      </c>
      <c r="F3382" s="10">
        <f t="shared" ca="1" si="446"/>
        <v>0.50144959888520346</v>
      </c>
      <c r="G3382" s="61">
        <f ca="1">_xlfn.NORM.INV(F3382,'Input Parameters'!$E$21,'Input Parameters'!$F$21)</f>
        <v>284.87856020249018</v>
      </c>
      <c r="H3382" s="54">
        <f ca="1">EXP(E3382*(1/'Input Parameters'!$E$22-1/G3382))</f>
        <v>0.67061748956232681</v>
      </c>
      <c r="I3382" s="10">
        <f t="shared" ca="1" si="447"/>
        <v>0.32170049309089421</v>
      </c>
      <c r="J3382" s="29">
        <f ca="1">_xlfn.BETA.INV(I3382,'Input Parameters'!$L$24,'Input Parameters'!$M$24,'Input Parameters'!$J$24,'Input Parameters'!$K$24)</f>
        <v>0.53133519624046177</v>
      </c>
      <c r="K3382" s="156">
        <f ca="1">('Input Parameters'!$E$25/'Input Parameters'!$E$31)^$J3382</f>
        <v>2.2113690359543702E-2</v>
      </c>
      <c r="L3382" s="66">
        <f ca="1">$H3382*$C3382*'Input Parameters'!$E$23*K3382</f>
        <v>8.7538553607160363</v>
      </c>
      <c r="M3382" s="23">
        <f t="shared" ca="1" si="448"/>
        <v>0.70067237093000145</v>
      </c>
      <c r="N3382" s="15">
        <f ca="1">_xlfn.NORM.INV(M3382,'Input Parameters'!$E$26,'Input Parameters'!$F$26)</f>
        <v>4.5053041375581401E-2</v>
      </c>
      <c r="O3382" s="8">
        <f t="shared" ca="1" si="449"/>
        <v>0.63789855100943771</v>
      </c>
      <c r="P3382" s="29">
        <f ca="1">_xlfn.LOGNORM.INV(O3382,'Input Parameters'!$H$27,'Input Parameters'!$I$27)</f>
        <v>1.6641515567915672</v>
      </c>
      <c r="Q3382" s="10"/>
      <c r="R3382" s="15">
        <f>'Input Parameters'!$E$28</f>
        <v>12.7</v>
      </c>
      <c r="S3382" s="10">
        <f t="shared" ca="1" si="450"/>
        <v>1.7078440511631987E-2</v>
      </c>
      <c r="T3382" s="25">
        <f ca="1">_xlfn.LOGNORM.INV(S3382,'Input Parameters'!$H$29,'Input Parameters'!$I$29)</f>
        <v>45.906797704836229</v>
      </c>
      <c r="U3382" s="10">
        <f t="shared" ca="1" si="451"/>
        <v>0.13127080701525207</v>
      </c>
      <c r="V3382" s="29">
        <f ca="1">IF('Input Parameters'!$D$30="Beta",_xlfn.BETA.INV(U3382,'Input Parameters'!$L$30,'Input Parameters'!$M$30,'Input Parameters'!$J$30,'Input Parameters'!$K$30),IF('Input Parameters'!$D$30="LogNorm",_xlfn.LOGNORM.INV(U3382,'Input Parameters'!$H$30,'Input Parameters'!$I$30)))</f>
        <v>0.64235143257343819</v>
      </c>
      <c r="W3382" s="2">
        <f ca="1">N3382+(P3382-N3382)*(1-ERF((T3382-R3382)/(2*SQRT(L3382*'Input Parameters'!$E$31))))</f>
        <v>0.73708325976210876</v>
      </c>
      <c r="X3382">
        <f t="shared" ca="1" si="452"/>
        <v>0</v>
      </c>
      <c r="Y3382" s="7"/>
    </row>
    <row r="3383" spans="1:25" ht="15" customHeight="1" x14ac:dyDescent="0.3">
      <c r="A3383" s="130">
        <v>3376</v>
      </c>
      <c r="B3383" s="10">
        <f t="shared" ca="1" si="444"/>
        <v>0.98859281181250147</v>
      </c>
      <c r="C3383" s="57">
        <f ca="1">_xlfn.NORM.INV(B3383,'Input Parameters'!$E$19,'Input Parameters'!$F$19)</f>
        <v>759.66668714437401</v>
      </c>
      <c r="D3383" s="10">
        <f t="shared" ca="1" si="445"/>
        <v>0.97271775000600069</v>
      </c>
      <c r="E3383" s="59">
        <f ca="1">IF(_xlfn.NORM.INV(D3383,'Input Parameters'!$E$20,'Input Parameters'!$F$20)&lt;3500,3500,IF(_xlfn.NORM.INV(D3383,'Input Parameters'!$E$20,'Input Parameters'!$F$20)&gt;5500,5500,_xlfn.NORM.INV(D3383,'Input Parameters'!$E$20,'Input Parameters'!$F$20)))</f>
        <v>5500</v>
      </c>
      <c r="F3383" s="10">
        <f t="shared" ca="1" si="446"/>
        <v>0.99412319088865753</v>
      </c>
      <c r="G3383" s="61">
        <f ca="1">_xlfn.NORM.INV(F3383,'Input Parameters'!$E$21,'Input Parameters'!$F$21)</f>
        <v>304.6529276241796</v>
      </c>
      <c r="H3383" s="54">
        <f ca="1">EXP(E3383*(1/'Input Parameters'!$E$22-1/G3383))</f>
        <v>2.0503295284676795</v>
      </c>
      <c r="I3383" s="10">
        <f t="shared" ca="1" si="447"/>
        <v>0.65535168617169315</v>
      </c>
      <c r="J3383" s="29">
        <f ca="1">_xlfn.BETA.INV(I3383,'Input Parameters'!$L$24,'Input Parameters'!$M$24,'Input Parameters'!$J$24,'Input Parameters'!$K$24)</f>
        <v>0.67003554325693226</v>
      </c>
      <c r="K3383" s="156">
        <f ca="1">('Input Parameters'!$E$25/'Input Parameters'!$E$31)^$J3383</f>
        <v>8.1761659544820967E-3</v>
      </c>
      <c r="L3383" s="66">
        <f ca="1">$H3383*$C3383*'Input Parameters'!$E$23*K3383</f>
        <v>12.734926607912534</v>
      </c>
      <c r="M3383" s="23">
        <f t="shared" ca="1" si="448"/>
        <v>0.90580936115237221</v>
      </c>
      <c r="N3383" s="15">
        <f ca="1">_xlfn.NORM.INV(M3383,'Input Parameters'!$E$26,'Input Parameters'!$F$26)</f>
        <v>6.1623039140849045E-2</v>
      </c>
      <c r="O3383" s="8">
        <f t="shared" ca="1" si="449"/>
        <v>0.57463912225150993</v>
      </c>
      <c r="P3383" s="29">
        <f ca="1">_xlfn.LOGNORM.INV(O3383,'Input Parameters'!$H$27,'Input Parameters'!$I$27)</f>
        <v>1.547239806347416</v>
      </c>
      <c r="Q3383" s="10"/>
      <c r="R3383" s="15">
        <f>'Input Parameters'!$E$28</f>
        <v>12.7</v>
      </c>
      <c r="S3383" s="10">
        <f t="shared" ca="1" si="450"/>
        <v>0.20055055471219496</v>
      </c>
      <c r="T3383" s="25">
        <f ca="1">_xlfn.LOGNORM.INV(S3383,'Input Parameters'!$H$29,'Input Parameters'!$I$29)</f>
        <v>52.99306809155928</v>
      </c>
      <c r="U3383" s="10">
        <f t="shared" ca="1" si="451"/>
        <v>0.50981646324462282</v>
      </c>
      <c r="V3383" s="29">
        <f ca="1">IF('Input Parameters'!$D$30="Beta",_xlfn.BETA.INV(U3383,'Input Parameters'!$L$30,'Input Parameters'!$M$30,'Input Parameters'!$J$30,'Input Parameters'!$K$30),IF('Input Parameters'!$D$30="LogNorm",_xlfn.LOGNORM.INV(U3383,'Input Parameters'!$H$30,'Input Parameters'!$I$30)))</f>
        <v>1.0089509425192469</v>
      </c>
      <c r="W3383" s="2">
        <f ca="1">N3383+(P3383-N3383)*(1-ERF((T3383-R3383)/(2*SQRT(L3383*'Input Parameters'!$E$31))))</f>
        <v>0.69247837636617504</v>
      </c>
      <c r="X3383">
        <f t="shared" ca="1" si="452"/>
        <v>1</v>
      </c>
      <c r="Y3383" s="7"/>
    </row>
    <row r="3384" spans="1:25" ht="15" customHeight="1" x14ac:dyDescent="0.3">
      <c r="A3384" s="130">
        <v>3377</v>
      </c>
      <c r="B3384" s="10">
        <f t="shared" ca="1" si="444"/>
        <v>0.17644502971395748</v>
      </c>
      <c r="C3384" s="57">
        <f ca="1">_xlfn.NORM.INV(B3384,'Input Parameters'!$E$19,'Input Parameters'!$F$19)</f>
        <v>488.79965866431212</v>
      </c>
      <c r="D3384" s="10">
        <f t="shared" ca="1" si="445"/>
        <v>3.0156987145234626E-2</v>
      </c>
      <c r="E3384" s="59">
        <f ca="1">IF(_xlfn.NORM.INV(D3384,'Input Parameters'!$E$20,'Input Parameters'!$F$20)&lt;3500,3500,IF(_xlfn.NORM.INV(D3384,'Input Parameters'!$E$20,'Input Parameters'!$F$20)&gt;5500,5500,_xlfn.NORM.INV(D3384,'Input Parameters'!$E$20,'Input Parameters'!$F$20)))</f>
        <v>3500</v>
      </c>
      <c r="F3384" s="10">
        <f t="shared" ca="1" si="446"/>
        <v>0.36951669554259869</v>
      </c>
      <c r="G3384" s="61">
        <f ca="1">_xlfn.NORM.INV(F3384,'Input Parameters'!$E$21,'Input Parameters'!$F$21)</f>
        <v>282.23156942170755</v>
      </c>
      <c r="H3384" s="54">
        <f ca="1">EXP(E3384*(1/'Input Parameters'!$E$22-1/G3384))</f>
        <v>0.63395862612615905</v>
      </c>
      <c r="I3384" s="10">
        <f t="shared" ca="1" si="447"/>
        <v>0.22152490774866207</v>
      </c>
      <c r="J3384" s="29">
        <f ca="1">_xlfn.BETA.INV(I3384,'Input Parameters'!$L$24,'Input Parameters'!$M$24,'Input Parameters'!$J$24,'Input Parameters'!$K$24)</f>
        <v>0.48097271020466942</v>
      </c>
      <c r="K3384" s="156">
        <f ca="1">('Input Parameters'!$E$25/'Input Parameters'!$E$31)^$J3384</f>
        <v>3.1736726889666361E-2</v>
      </c>
      <c r="L3384" s="66">
        <f ca="1">$H3384*$C3384*'Input Parameters'!$E$23*K3384</f>
        <v>9.8345375768616705</v>
      </c>
      <c r="M3384" s="23">
        <f t="shared" ca="1" si="448"/>
        <v>0.97473617353168152</v>
      </c>
      <c r="N3384" s="15">
        <f ca="1">_xlfn.NORM.INV(M3384,'Input Parameters'!$E$26,'Input Parameters'!$F$26)</f>
        <v>7.5064864304178261E-2</v>
      </c>
      <c r="O3384" s="8">
        <f t="shared" ca="1" si="449"/>
        <v>0.30882343038629678</v>
      </c>
      <c r="P3384" s="29">
        <f ca="1">_xlfn.LOGNORM.INV(O3384,'Input Parameters'!$H$27,'Input Parameters'!$I$27)</f>
        <v>1.1415255897164076</v>
      </c>
      <c r="Q3384" s="10"/>
      <c r="R3384" s="15">
        <f>'Input Parameters'!$E$28</f>
        <v>12.7</v>
      </c>
      <c r="S3384" s="10">
        <f t="shared" ca="1" si="450"/>
        <v>0.8439826069992109</v>
      </c>
      <c r="T3384" s="25">
        <f ca="1">_xlfn.LOGNORM.INV(S3384,'Input Parameters'!$H$29,'Input Parameters'!$I$29)</f>
        <v>65.231077356999307</v>
      </c>
      <c r="U3384" s="10">
        <f t="shared" ca="1" si="451"/>
        <v>0.69223929645927884</v>
      </c>
      <c r="V3384" s="29">
        <f ca="1">IF('Input Parameters'!$D$30="Beta",_xlfn.BETA.INV(U3384,'Input Parameters'!$L$30,'Input Parameters'!$M$30,'Input Parameters'!$J$30,'Input Parameters'!$K$30),IF('Input Parameters'!$D$30="LogNorm",_xlfn.LOGNORM.INV(U3384,'Input Parameters'!$H$30,'Input Parameters'!$I$30)))</f>
        <v>1.2180487972477647</v>
      </c>
      <c r="W3384" s="2">
        <f ca="1">N3384+(P3384-N3384)*(1-ERF((T3384-R3384)/(2*SQRT(L3384*'Input Parameters'!$E$31))))</f>
        <v>0.32699143784126644</v>
      </c>
      <c r="X3384">
        <f t="shared" ca="1" si="452"/>
        <v>1</v>
      </c>
      <c r="Y3384" s="7"/>
    </row>
    <row r="3385" spans="1:25" ht="15" customHeight="1" x14ac:dyDescent="0.3">
      <c r="A3385" s="130">
        <v>3378</v>
      </c>
      <c r="B3385" s="10">
        <f t="shared" ca="1" si="444"/>
        <v>0.98072790032022061</v>
      </c>
      <c r="C3385" s="57">
        <f ca="1">_xlfn.NORM.INV(B3385,'Input Parameters'!$E$19,'Input Parameters'!$F$19)</f>
        <v>742.13219953967155</v>
      </c>
      <c r="D3385" s="10">
        <f t="shared" ca="1" si="445"/>
        <v>0.34512316977883573</v>
      </c>
      <c r="E3385" s="59">
        <f ca="1">IF(_xlfn.NORM.INV(D3385,'Input Parameters'!$E$20,'Input Parameters'!$F$20)&lt;3500,3500,IF(_xlfn.NORM.INV(D3385,'Input Parameters'!$E$20,'Input Parameters'!$F$20)&gt;5500,5500,_xlfn.NORM.INV(D3385,'Input Parameters'!$E$20,'Input Parameters'!$F$20)))</f>
        <v>4521.0354498918105</v>
      </c>
      <c r="F3385" s="10">
        <f t="shared" ca="1" si="446"/>
        <v>0.82467782209451412</v>
      </c>
      <c r="G3385" s="61">
        <f ca="1">_xlfn.NORM.INV(F3385,'Input Parameters'!$E$21,'Input Parameters'!$F$21)</f>
        <v>292.18605381417694</v>
      </c>
      <c r="H3385" s="54">
        <f ca="1">EXP(E3385*(1/'Input Parameters'!$E$22-1/G3385))</f>
        <v>0.9579267476922706</v>
      </c>
      <c r="I3385" s="10">
        <f t="shared" ca="1" si="447"/>
        <v>0.88691371449322687</v>
      </c>
      <c r="J3385" s="29">
        <f ca="1">_xlfn.BETA.INV(I3385,'Input Parameters'!$L$24,'Input Parameters'!$M$24,'Input Parameters'!$J$24,'Input Parameters'!$K$24)</f>
        <v>0.78371414448562049</v>
      </c>
      <c r="K3385" s="156">
        <f ca="1">('Input Parameters'!$E$25/'Input Parameters'!$E$31)^$J3385</f>
        <v>3.6173599334808496E-3</v>
      </c>
      <c r="L3385" s="66">
        <f ca="1">$H3385*$C3385*'Input Parameters'!$E$23*K3385</f>
        <v>2.571611143871682</v>
      </c>
      <c r="M3385" s="23">
        <f t="shared" ca="1" si="448"/>
        <v>0.82377692622727527</v>
      </c>
      <c r="N3385" s="15">
        <f ca="1">_xlfn.NORM.INV(M3385,'Input Parameters'!$E$26,'Input Parameters'!$F$26)</f>
        <v>5.352695570423821E-2</v>
      </c>
      <c r="O3385" s="8">
        <f t="shared" ca="1" si="449"/>
        <v>0.12926295134140353</v>
      </c>
      <c r="P3385" s="29">
        <f ca="1">_xlfn.LOGNORM.INV(O3385,'Input Parameters'!$H$27,'Input Parameters'!$I$27)</f>
        <v>0.86358726980578371</v>
      </c>
      <c r="Q3385" s="10"/>
      <c r="R3385" s="15">
        <f>'Input Parameters'!$E$28</f>
        <v>12.7</v>
      </c>
      <c r="S3385" s="10">
        <f t="shared" ca="1" si="450"/>
        <v>0.81308624732192214</v>
      </c>
      <c r="T3385" s="25">
        <f ca="1">_xlfn.LOGNORM.INV(S3385,'Input Parameters'!$H$29,'Input Parameters'!$I$29)</f>
        <v>64.346314247801317</v>
      </c>
      <c r="U3385" s="10">
        <f t="shared" ca="1" si="451"/>
        <v>0.57902403717933659</v>
      </c>
      <c r="V3385" s="29">
        <f ca="1">IF('Input Parameters'!$D$30="Beta",_xlfn.BETA.INV(U3385,'Input Parameters'!$L$30,'Input Parameters'!$M$30,'Input Parameters'!$J$30,'Input Parameters'!$K$30),IF('Input Parameters'!$D$30="LogNorm",_xlfn.LOGNORM.INV(U3385,'Input Parameters'!$H$30,'Input Parameters'!$I$30)))</f>
        <v>1.0809478233250416</v>
      </c>
      <c r="W3385" s="2">
        <f ca="1">N3385+(P3385-N3385)*(1-ERF((T3385-R3385)/(2*SQRT(L3385*'Input Parameters'!$E$31))))</f>
        <v>7.1970300693106476E-2</v>
      </c>
      <c r="X3385">
        <f t="shared" ca="1" si="452"/>
        <v>1</v>
      </c>
      <c r="Y3385" s="7"/>
    </row>
    <row r="3386" spans="1:25" ht="15" customHeight="1" x14ac:dyDescent="0.3">
      <c r="A3386" s="130">
        <v>3379</v>
      </c>
      <c r="B3386" s="10">
        <f t="shared" ca="1" si="444"/>
        <v>0.67596851648158884</v>
      </c>
      <c r="C3386" s="57">
        <f ca="1">_xlfn.NORM.INV(B3386,'Input Parameters'!$E$19,'Input Parameters'!$F$19)</f>
        <v>605.87043058745348</v>
      </c>
      <c r="D3386" s="10">
        <f t="shared" ca="1" si="445"/>
        <v>0.70048865266261717</v>
      </c>
      <c r="E3386" s="59">
        <f ca="1">IF(_xlfn.NORM.INV(D3386,'Input Parameters'!$E$20,'Input Parameters'!$F$20)&lt;3500,3500,IF(_xlfn.NORM.INV(D3386,'Input Parameters'!$E$20,'Input Parameters'!$F$20)&gt;5500,5500,_xlfn.NORM.INV(D3386,'Input Parameters'!$E$20,'Input Parameters'!$F$20)))</f>
        <v>5168.0645129232107</v>
      </c>
      <c r="F3386" s="10">
        <f t="shared" ca="1" si="446"/>
        <v>0.18957294591113605</v>
      </c>
      <c r="G3386" s="61">
        <f ca="1">_xlfn.NORM.INV(F3386,'Input Parameters'!$E$21,'Input Parameters'!$F$21)</f>
        <v>277.93735709141833</v>
      </c>
      <c r="H3386" s="54">
        <f ca="1">EXP(E3386*(1/'Input Parameters'!$E$22-1/G3386))</f>
        <v>0.38446419131553738</v>
      </c>
      <c r="I3386" s="10">
        <f t="shared" ca="1" si="447"/>
        <v>0.59140286076846216</v>
      </c>
      <c r="J3386" s="29">
        <f ca="1">_xlfn.BETA.INV(I3386,'Input Parameters'!$L$24,'Input Parameters'!$M$24,'Input Parameters'!$J$24,'Input Parameters'!$K$24)</f>
        <v>0.6439233902518392</v>
      </c>
      <c r="K3386" s="156">
        <f ca="1">('Input Parameters'!$E$25/'Input Parameters'!$E$31)^$J3386</f>
        <v>9.8605318452180471E-3</v>
      </c>
      <c r="L3386" s="66">
        <f ca="1">$H3386*$C3386*'Input Parameters'!$E$23*K3386</f>
        <v>2.2968677690826089</v>
      </c>
      <c r="M3386" s="23">
        <f t="shared" ca="1" si="448"/>
        <v>0.49518887627333752</v>
      </c>
      <c r="N3386" s="15">
        <f ca="1">_xlfn.NORM.INV(M3386,'Input Parameters'!$E$26,'Input Parameters'!$F$26)</f>
        <v>3.3746740186887163E-2</v>
      </c>
      <c r="O3386" s="8">
        <f t="shared" ca="1" si="449"/>
        <v>0.96502594661853025</v>
      </c>
      <c r="P3386" s="29">
        <f ca="1">_xlfn.LOGNORM.INV(O3386,'Input Parameters'!$H$27,'Input Parameters'!$I$27)</f>
        <v>3.1739269872645219</v>
      </c>
      <c r="Q3386" s="10"/>
      <c r="R3386" s="15">
        <f>'Input Parameters'!$E$28</f>
        <v>12.7</v>
      </c>
      <c r="S3386" s="10">
        <f t="shared" ca="1" si="450"/>
        <v>0.83471156460329032</v>
      </c>
      <c r="T3386" s="25">
        <f ca="1">_xlfn.LOGNORM.INV(S3386,'Input Parameters'!$H$29,'Input Parameters'!$I$29)</f>
        <v>64.953303266036656</v>
      </c>
      <c r="U3386" s="10">
        <f t="shared" ca="1" si="451"/>
        <v>0.57147805740234348</v>
      </c>
      <c r="V3386" s="29">
        <f ca="1">IF('Input Parameters'!$D$30="Beta",_xlfn.BETA.INV(U3386,'Input Parameters'!$L$30,'Input Parameters'!$M$30,'Input Parameters'!$J$30,'Input Parameters'!$K$30),IF('Input Parameters'!$D$30="LogNorm",_xlfn.LOGNORM.INV(U3386,'Input Parameters'!$H$30,'Input Parameters'!$I$30)))</f>
        <v>1.0727694747042831</v>
      </c>
      <c r="W3386" s="2">
        <f ca="1">N3386+(P3386-N3386)*(1-ERF((T3386-R3386)/(2*SQRT(L3386*'Input Parameters'!$E$31))))</f>
        <v>8.0125474130569529E-2</v>
      </c>
      <c r="X3386">
        <f t="shared" ca="1" si="452"/>
        <v>1</v>
      </c>
      <c r="Y3386" s="7"/>
    </row>
    <row r="3387" spans="1:25" ht="15" customHeight="1" x14ac:dyDescent="0.3">
      <c r="A3387" s="130">
        <v>3380</v>
      </c>
      <c r="B3387" s="10">
        <f t="shared" ca="1" si="444"/>
        <v>4.7233875618561516E-2</v>
      </c>
      <c r="C3387" s="57">
        <f ca="1">_xlfn.NORM.INV(B3387,'Input Parameters'!$E$19,'Input Parameters'!$F$19)</f>
        <v>425.99175251035905</v>
      </c>
      <c r="D3387" s="10">
        <f t="shared" ca="1" si="445"/>
        <v>0.77166414256557803</v>
      </c>
      <c r="E3387" s="59">
        <f ca="1">IF(_xlfn.NORM.INV(D3387,'Input Parameters'!$E$20,'Input Parameters'!$F$20)&lt;3500,3500,IF(_xlfn.NORM.INV(D3387,'Input Parameters'!$E$20,'Input Parameters'!$F$20)&gt;5500,5500,_xlfn.NORM.INV(D3387,'Input Parameters'!$E$20,'Input Parameters'!$F$20)))</f>
        <v>5321.0369502164922</v>
      </c>
      <c r="F3387" s="10">
        <f t="shared" ca="1" si="446"/>
        <v>0.51442221747015038</v>
      </c>
      <c r="G3387" s="61">
        <f ca="1">_xlfn.NORM.INV(F3387,'Input Parameters'!$E$21,'Input Parameters'!$F$21)</f>
        <v>285.13420986612692</v>
      </c>
      <c r="H3387" s="54">
        <f ca="1">EXP(E3387*(1/'Input Parameters'!$E$22-1/G3387))</f>
        <v>0.60593564594028426</v>
      </c>
      <c r="I3387" s="10">
        <f t="shared" ca="1" si="447"/>
        <v>0.50048753725724926</v>
      </c>
      <c r="J3387" s="29">
        <f ca="1">_xlfn.BETA.INV(I3387,'Input Parameters'!$L$24,'Input Parameters'!$M$24,'Input Parameters'!$J$24,'Input Parameters'!$K$24)</f>
        <v>0.60735885411923807</v>
      </c>
      <c r="K3387" s="156">
        <f ca="1">('Input Parameters'!$E$25/'Input Parameters'!$E$31)^$J3387</f>
        <v>1.2817834889810958E-2</v>
      </c>
      <c r="L3387" s="66">
        <f ca="1">$H3387*$C3387*'Input Parameters'!$E$23*K3387</f>
        <v>3.3085855285938979</v>
      </c>
      <c r="M3387" s="23">
        <f t="shared" ca="1" si="448"/>
        <v>0.62393247695742138</v>
      </c>
      <c r="N3387" s="15">
        <f ca="1">_xlfn.NORM.INV(M3387,'Input Parameters'!$E$26,'Input Parameters'!$F$26)</f>
        <v>4.0632333168416399E-2</v>
      </c>
      <c r="O3387" s="8">
        <f t="shared" ca="1" si="449"/>
        <v>0.96545416698963982</v>
      </c>
      <c r="P3387" s="29">
        <f ca="1">_xlfn.LOGNORM.INV(O3387,'Input Parameters'!$H$27,'Input Parameters'!$I$27)</f>
        <v>3.1817625890575814</v>
      </c>
      <c r="Q3387" s="10"/>
      <c r="R3387" s="15">
        <f>'Input Parameters'!$E$28</f>
        <v>12.7</v>
      </c>
      <c r="S3387" s="10">
        <f t="shared" ca="1" si="450"/>
        <v>0.36460891463180156</v>
      </c>
      <c r="T3387" s="25">
        <f ca="1">_xlfn.LOGNORM.INV(S3387,'Input Parameters'!$H$29,'Input Parameters'!$I$29)</f>
        <v>56.012050480112556</v>
      </c>
      <c r="U3387" s="10">
        <f t="shared" ca="1" si="451"/>
        <v>0.65341050425685621</v>
      </c>
      <c r="V3387" s="29">
        <f ca="1">IF('Input Parameters'!$D$30="Beta",_xlfn.BETA.INV(U3387,'Input Parameters'!$L$30,'Input Parameters'!$M$30,'Input Parameters'!$J$30,'Input Parameters'!$K$30),IF('Input Parameters'!$D$30="LogNorm",_xlfn.LOGNORM.INV(U3387,'Input Parameters'!$H$30,'Input Parameters'!$I$30)))</f>
        <v>1.1674171562177258</v>
      </c>
      <c r="W3387" s="2">
        <f ca="1">N3387+(P3387-N3387)*(1-ERF((T3387-R3387)/(2*SQRT(L3387*'Input Parameters'!$E$31))))</f>
        <v>0.33035063592903358</v>
      </c>
      <c r="X3387">
        <f t="shared" ca="1" si="452"/>
        <v>1</v>
      </c>
      <c r="Y3387" s="7"/>
    </row>
    <row r="3388" spans="1:25" ht="15" customHeight="1" x14ac:dyDescent="0.3">
      <c r="A3388" s="130">
        <v>3381</v>
      </c>
      <c r="B3388" s="10">
        <f t="shared" ca="1" si="444"/>
        <v>0.98129256013214372</v>
      </c>
      <c r="C3388" s="57">
        <f ca="1">_xlfn.NORM.INV(B3388,'Input Parameters'!$E$19,'Input Parameters'!$F$19)</f>
        <v>743.16206850514277</v>
      </c>
      <c r="D3388" s="10">
        <f t="shared" ca="1" si="445"/>
        <v>0.34286776864566704</v>
      </c>
      <c r="E3388" s="59">
        <f ca="1">IF(_xlfn.NORM.INV(D3388,'Input Parameters'!$E$20,'Input Parameters'!$F$20)&lt;3500,3500,IF(_xlfn.NORM.INV(D3388,'Input Parameters'!$E$20,'Input Parameters'!$F$20)&gt;5500,5500,_xlfn.NORM.INV(D3388,'Input Parameters'!$E$20,'Input Parameters'!$F$20)))</f>
        <v>4516.7457020311413</v>
      </c>
      <c r="F3388" s="10">
        <f t="shared" ca="1" si="446"/>
        <v>0.52177866957826591</v>
      </c>
      <c r="G3388" s="61">
        <f ca="1">_xlfn.NORM.INV(F3388,'Input Parameters'!$E$21,'Input Parameters'!$F$21)</f>
        <v>285.27929883548978</v>
      </c>
      <c r="H3388" s="54">
        <f ca="1">EXP(E3388*(1/'Input Parameters'!$E$22-1/G3388))</f>
        <v>0.65888899947802337</v>
      </c>
      <c r="I3388" s="10">
        <f t="shared" ca="1" si="447"/>
        <v>0.61731101975637226</v>
      </c>
      <c r="J3388" s="29">
        <f ca="1">_xlfn.BETA.INV(I3388,'Input Parameters'!$L$24,'Input Parameters'!$M$24,'Input Parameters'!$J$24,'Input Parameters'!$K$24)</f>
        <v>0.65441863660333133</v>
      </c>
      <c r="K3388" s="156">
        <f ca="1">('Input Parameters'!$E$25/'Input Parameters'!$E$31)^$J3388</f>
        <v>9.1454085564325154E-3</v>
      </c>
      <c r="L3388" s="66">
        <f ca="1">$H3388*$C3388*'Input Parameters'!$E$23*K3388</f>
        <v>4.478152750391291</v>
      </c>
      <c r="M3388" s="23">
        <f t="shared" ca="1" si="448"/>
        <v>0.21198609501731536</v>
      </c>
      <c r="N3388" s="15">
        <f ca="1">_xlfn.NORM.INV(M3388,'Input Parameters'!$E$26,'Input Parameters'!$F$26)</f>
        <v>1.7209472592470729E-2</v>
      </c>
      <c r="O3388" s="8">
        <f t="shared" ca="1" si="449"/>
        <v>0.9108650544731447</v>
      </c>
      <c r="P3388" s="29">
        <f ca="1">_xlfn.LOGNORM.INV(O3388,'Input Parameters'!$H$27,'Input Parameters'!$I$27)</f>
        <v>2.5824583440256781</v>
      </c>
      <c r="Q3388" s="10"/>
      <c r="R3388" s="15">
        <f>'Input Parameters'!$E$28</f>
        <v>12.7</v>
      </c>
      <c r="S3388" s="10">
        <f t="shared" ca="1" si="450"/>
        <v>0.44513326645057538</v>
      </c>
      <c r="T3388" s="25">
        <f ca="1">_xlfn.LOGNORM.INV(S3388,'Input Parameters'!$H$29,'Input Parameters'!$I$29)</f>
        <v>57.336765949764853</v>
      </c>
      <c r="U3388" s="10">
        <f t="shared" ca="1" si="451"/>
        <v>0.84799666554530817</v>
      </c>
      <c r="V3388" s="29">
        <f ca="1">IF('Input Parameters'!$D$30="Beta",_xlfn.BETA.INV(U3388,'Input Parameters'!$L$30,'Input Parameters'!$M$30,'Input Parameters'!$J$30,'Input Parameters'!$K$30),IF('Input Parameters'!$D$30="LogNorm",_xlfn.LOGNORM.INV(U3388,'Input Parameters'!$H$30,'Input Parameters'!$I$30)))</f>
        <v>1.4986227133558043</v>
      </c>
      <c r="W3388" s="2">
        <f ca="1">N3388+(P3388-N3388)*(1-ERF((T3388-R3388)/(2*SQRT(L3388*'Input Parameters'!$E$31))))</f>
        <v>0.36563633371526849</v>
      </c>
      <c r="X3388">
        <f t="shared" ca="1" si="452"/>
        <v>1</v>
      </c>
      <c r="Y3388" s="7"/>
    </row>
    <row r="3389" spans="1:25" ht="15" customHeight="1" x14ac:dyDescent="0.3">
      <c r="A3389" s="130">
        <v>3382</v>
      </c>
      <c r="B3389" s="10">
        <f t="shared" ca="1" si="444"/>
        <v>0.84970779620112924</v>
      </c>
      <c r="C3389" s="57">
        <f ca="1">_xlfn.NORM.INV(B3389,'Input Parameters'!$E$19,'Input Parameters'!$F$19)</f>
        <v>654.77279135889012</v>
      </c>
      <c r="D3389" s="10">
        <f t="shared" ca="1" si="445"/>
        <v>0.53370054612124962</v>
      </c>
      <c r="E3389" s="59">
        <f ca="1">IF(_xlfn.NORM.INV(D3389,'Input Parameters'!$E$20,'Input Parameters'!$F$20)&lt;3500,3500,IF(_xlfn.NORM.INV(D3389,'Input Parameters'!$E$20,'Input Parameters'!$F$20)&gt;5500,5500,_xlfn.NORM.INV(D3389,'Input Parameters'!$E$20,'Input Parameters'!$F$20)))</f>
        <v>4859.2028232992907</v>
      </c>
      <c r="F3389" s="10">
        <f t="shared" ca="1" si="446"/>
        <v>0.79844230328393073</v>
      </c>
      <c r="G3389" s="61">
        <f ca="1">_xlfn.NORM.INV(F3389,'Input Parameters'!$E$21,'Input Parameters'!$F$21)</f>
        <v>291.42151202846185</v>
      </c>
      <c r="H3389" s="54">
        <f ca="1">EXP(E3389*(1/'Input Parameters'!$E$22-1/G3389))</f>
        <v>0.91408738422297442</v>
      </c>
      <c r="I3389" s="10">
        <f t="shared" ca="1" si="447"/>
        <v>0.3305188547386787</v>
      </c>
      <c r="J3389" s="29">
        <f ca="1">_xlfn.BETA.INV(I3389,'Input Parameters'!$L$24,'Input Parameters'!$M$24,'Input Parameters'!$J$24,'Input Parameters'!$K$24)</f>
        <v>0.53538437724648502</v>
      </c>
      <c r="K3389" s="156">
        <f ca="1">('Input Parameters'!$E$25/'Input Parameters'!$E$31)^$J3389</f>
        <v>2.1480593439840802E-2</v>
      </c>
      <c r="L3389" s="66">
        <f ca="1">$H3389*$C3389*'Input Parameters'!$E$23*K3389</f>
        <v>12.856555078825977</v>
      </c>
      <c r="M3389" s="23">
        <f t="shared" ca="1" si="448"/>
        <v>0.40968989835085723</v>
      </c>
      <c r="N3389" s="15">
        <f ca="1">_xlfn.NORM.INV(M3389,'Input Parameters'!$E$26,'Input Parameters'!$F$26)</f>
        <v>2.9204802361262921E-2</v>
      </c>
      <c r="O3389" s="8">
        <f t="shared" ca="1" si="449"/>
        <v>0.56715513508941806</v>
      </c>
      <c r="P3389" s="29">
        <f ca="1">_xlfn.LOGNORM.INV(O3389,'Input Parameters'!$H$27,'Input Parameters'!$I$27)</f>
        <v>1.5342466511292676</v>
      </c>
      <c r="Q3389" s="10"/>
      <c r="R3389" s="15">
        <f>'Input Parameters'!$E$28</f>
        <v>12.7</v>
      </c>
      <c r="S3389" s="10">
        <f t="shared" ca="1" si="450"/>
        <v>0.98508636579284481</v>
      </c>
      <c r="T3389" s="25">
        <f ca="1">_xlfn.LOGNORM.INV(S3389,'Input Parameters'!$H$29,'Input Parameters'!$I$29)</f>
        <v>74.316413014074342</v>
      </c>
      <c r="U3389" s="10">
        <f t="shared" ca="1" si="451"/>
        <v>0.47410715757322763</v>
      </c>
      <c r="V3389" s="29">
        <f ca="1">IF('Input Parameters'!$D$30="Beta",_xlfn.BETA.INV(U3389,'Input Parameters'!$L$30,'Input Parameters'!$M$30,'Input Parameters'!$J$30,'Input Parameters'!$K$30),IF('Input Parameters'!$D$30="LogNorm",_xlfn.LOGNORM.INV(U3389,'Input Parameters'!$H$30,'Input Parameters'!$I$30)))</f>
        <v>0.97393986307826053</v>
      </c>
      <c r="W3389" s="2">
        <f ca="1">N3389+(P3389-N3389)*(1-ERF((T3389-R3389)/(2*SQRT(L3389*'Input Parameters'!$E$31))))</f>
        <v>0.36681638086917451</v>
      </c>
      <c r="X3389">
        <f t="shared" ca="1" si="452"/>
        <v>1</v>
      </c>
      <c r="Y3389" s="7"/>
    </row>
    <row r="3390" spans="1:25" ht="15" customHeight="1" x14ac:dyDescent="0.3">
      <c r="A3390" s="130">
        <v>3383</v>
      </c>
      <c r="B3390" s="10">
        <f t="shared" ca="1" si="444"/>
        <v>0.50616520532348075</v>
      </c>
      <c r="C3390" s="57">
        <f ca="1">_xlfn.NORM.INV(B3390,'Input Parameters'!$E$19,'Input Parameters'!$F$19)</f>
        <v>568.60590467168709</v>
      </c>
      <c r="D3390" s="10">
        <f t="shared" ca="1" si="445"/>
        <v>0.76185385113118353</v>
      </c>
      <c r="E3390" s="59">
        <f ca="1">IF(_xlfn.NORM.INV(D3390,'Input Parameters'!$E$20,'Input Parameters'!$F$20)&lt;3500,3500,IF(_xlfn.NORM.INV(D3390,'Input Parameters'!$E$20,'Input Parameters'!$F$20)&gt;5500,5500,_xlfn.NORM.INV(D3390,'Input Parameters'!$E$20,'Input Parameters'!$F$20)))</f>
        <v>5298.5949920762714</v>
      </c>
      <c r="F3390" s="10">
        <f t="shared" ca="1" si="446"/>
        <v>1.2780344128636711E-2</v>
      </c>
      <c r="G3390" s="61">
        <f ca="1">_xlfn.NORM.INV(F3390,'Input Parameters'!$E$21,'Input Parameters'!$F$21)</f>
        <v>267.30001948078865</v>
      </c>
      <c r="H3390" s="54">
        <f ca="1">EXP(E3390*(1/'Input Parameters'!$E$22-1/G3390))</f>
        <v>0.17574713963150507</v>
      </c>
      <c r="I3390" s="10">
        <f t="shared" ca="1" si="447"/>
        <v>0.64436397428657266</v>
      </c>
      <c r="J3390" s="29">
        <f ca="1">_xlfn.BETA.INV(I3390,'Input Parameters'!$L$24,'Input Parameters'!$M$24,'Input Parameters'!$J$24,'Input Parameters'!$K$24)</f>
        <v>0.66549262466782411</v>
      </c>
      <c r="K3390" s="156">
        <f ca="1">('Input Parameters'!$E$25/'Input Parameters'!$E$31)^$J3390</f>
        <v>8.4470069737266323E-3</v>
      </c>
      <c r="L3390" s="66">
        <f ca="1">$H3390*$C3390*'Input Parameters'!$E$23*K3390</f>
        <v>0.84411668249123906</v>
      </c>
      <c r="M3390" s="23">
        <f t="shared" ca="1" si="448"/>
        <v>0.38391981333174729</v>
      </c>
      <c r="N3390" s="15">
        <f ca="1">_xlfn.NORM.INV(M3390,'Input Parameters'!$E$26,'Input Parameters'!$F$26)</f>
        <v>2.7800759440589642E-2</v>
      </c>
      <c r="O3390" s="8">
        <f t="shared" ca="1" si="449"/>
        <v>0.81336316758834193</v>
      </c>
      <c r="P3390" s="29">
        <f ca="1">_xlfn.LOGNORM.INV(O3390,'Input Parameters'!$H$27,'Input Parameters'!$I$27)</f>
        <v>2.1109034712497006</v>
      </c>
      <c r="Q3390" s="10"/>
      <c r="R3390" s="15">
        <f>'Input Parameters'!$E$28</f>
        <v>12.7</v>
      </c>
      <c r="S3390" s="10">
        <f t="shared" ca="1" si="450"/>
        <v>0.789356388752678</v>
      </c>
      <c r="T3390" s="25">
        <f ca="1">_xlfn.LOGNORM.INV(S3390,'Input Parameters'!$H$29,'Input Parameters'!$I$29)</f>
        <v>63.734185564808591</v>
      </c>
      <c r="U3390" s="10">
        <f t="shared" ca="1" si="451"/>
        <v>0.49214123803305976</v>
      </c>
      <c r="V3390" s="29">
        <f ca="1">IF('Input Parameters'!$D$30="Beta",_xlfn.BETA.INV(U3390,'Input Parameters'!$L$30,'Input Parameters'!$M$30,'Input Parameters'!$J$30,'Input Parameters'!$K$30),IF('Input Parameters'!$D$30="LogNorm",_xlfn.LOGNORM.INV(U3390,'Input Parameters'!$H$30,'Input Parameters'!$I$30)))</f>
        <v>0.99147461547240168</v>
      </c>
      <c r="W3390" s="2">
        <f ca="1">N3390+(P3390-N3390)*(1-ERF((T3390-R3390)/(2*SQRT(L3390*'Input Parameters'!$E$31))))</f>
        <v>2.7979366102718527E-2</v>
      </c>
      <c r="X3390">
        <f t="shared" ca="1" si="452"/>
        <v>1</v>
      </c>
      <c r="Y3390" s="7"/>
    </row>
    <row r="3391" spans="1:25" ht="15" customHeight="1" x14ac:dyDescent="0.3">
      <c r="A3391" s="130">
        <v>3384</v>
      </c>
      <c r="B3391" s="10">
        <f t="shared" ca="1" si="444"/>
        <v>3.2199008318915756E-2</v>
      </c>
      <c r="C3391" s="57">
        <f ca="1">_xlfn.NORM.INV(B3391,'Input Parameters'!$E$19,'Input Parameters'!$F$19)</f>
        <v>411.02449428914895</v>
      </c>
      <c r="D3391" s="10">
        <f t="shared" ca="1" si="445"/>
        <v>0.76226973366167616</v>
      </c>
      <c r="E3391" s="59">
        <f ca="1">IF(_xlfn.NORM.INV(D3391,'Input Parameters'!$E$20,'Input Parameters'!$F$20)&lt;3500,3500,IF(_xlfn.NORM.INV(D3391,'Input Parameters'!$E$20,'Input Parameters'!$F$20)&gt;5500,5500,_xlfn.NORM.INV(D3391,'Input Parameters'!$E$20,'Input Parameters'!$F$20)))</f>
        <v>5299.5358722191822</v>
      </c>
      <c r="F3391" s="10">
        <f t="shared" ca="1" si="446"/>
        <v>0.98291938365267051</v>
      </c>
      <c r="G3391" s="61">
        <f ca="1">_xlfn.NORM.INV(F3391,'Input Parameters'!$E$21,'Input Parameters'!$F$21)</f>
        <v>301.49876422908943</v>
      </c>
      <c r="H3391" s="54">
        <f ca="1">EXP(E3391*(1/'Input Parameters'!$E$22-1/G3391))</f>
        <v>1.6650375831253723</v>
      </c>
      <c r="I3391" s="10">
        <f t="shared" ca="1" si="447"/>
        <v>0.82248680314904987</v>
      </c>
      <c r="J3391" s="29">
        <f ca="1">_xlfn.BETA.INV(I3391,'Input Parameters'!$L$24,'Input Parameters'!$M$24,'Input Parameters'!$J$24,'Input Parameters'!$K$24)</f>
        <v>0.7462378574407631</v>
      </c>
      <c r="K3391" s="156">
        <f ca="1">('Input Parameters'!$E$25/'Input Parameters'!$E$31)^$J3391</f>
        <v>4.7331095343773871E-3</v>
      </c>
      <c r="L3391" s="66">
        <f ca="1">$H3391*$C3391*'Input Parameters'!$E$23*K3391</f>
        <v>3.2392039964953736</v>
      </c>
      <c r="M3391" s="23">
        <f t="shared" ca="1" si="448"/>
        <v>0.25476641380500931</v>
      </c>
      <c r="N3391" s="15">
        <f ca="1">_xlfn.NORM.INV(M3391,'Input Parameters'!$E$26,'Input Parameters'!$F$26)</f>
        <v>2.0149128675933756E-2</v>
      </c>
      <c r="O3391" s="8">
        <f t="shared" ca="1" si="449"/>
        <v>0.46439786890942003</v>
      </c>
      <c r="P3391" s="29">
        <f ca="1">_xlfn.LOGNORM.INV(O3391,'Input Parameters'!$H$27,'Input Parameters'!$I$27)</f>
        <v>1.368449041558095</v>
      </c>
      <c r="Q3391" s="10"/>
      <c r="R3391" s="15">
        <f>'Input Parameters'!$E$28</f>
        <v>12.7</v>
      </c>
      <c r="S3391" s="10">
        <f t="shared" ca="1" si="450"/>
        <v>0.22649768081554333</v>
      </c>
      <c r="T3391" s="25">
        <f ca="1">_xlfn.LOGNORM.INV(S3391,'Input Parameters'!$H$29,'Input Parameters'!$I$29)</f>
        <v>53.526602186869077</v>
      </c>
      <c r="U3391" s="10">
        <f t="shared" ca="1" si="451"/>
        <v>0.46625084104081471</v>
      </c>
      <c r="V3391" s="29">
        <f ca="1">IF('Input Parameters'!$D$30="Beta",_xlfn.BETA.INV(U3391,'Input Parameters'!$L$30,'Input Parameters'!$M$30,'Input Parameters'!$J$30,'Input Parameters'!$K$30),IF('Input Parameters'!$D$30="LogNorm",_xlfn.LOGNORM.INV(U3391,'Input Parameters'!$H$30,'Input Parameters'!$I$30)))</f>
        <v>0.9663845773837314</v>
      </c>
      <c r="W3391" s="2">
        <f ca="1">N3391+(P3391-N3391)*(1-ERF((T3391-R3391)/(2*SQRT(L3391*'Input Parameters'!$E$31))))</f>
        <v>0.16672308940405989</v>
      </c>
      <c r="X3391">
        <f t="shared" ca="1" si="452"/>
        <v>1</v>
      </c>
      <c r="Y3391" s="7"/>
    </row>
    <row r="3392" spans="1:25" ht="15" customHeight="1" x14ac:dyDescent="0.3">
      <c r="A3392" s="130">
        <v>3385</v>
      </c>
      <c r="B3392" s="10">
        <f t="shared" ca="1" si="444"/>
        <v>0.22553630562409166</v>
      </c>
      <c r="C3392" s="57">
        <f ca="1">_xlfn.NORM.INV(B3392,'Input Parameters'!$E$19,'Input Parameters'!$F$19)</f>
        <v>503.61843186836109</v>
      </c>
      <c r="D3392" s="10">
        <f t="shared" ca="1" si="445"/>
        <v>0.31473997151973843</v>
      </c>
      <c r="E3392" s="59">
        <f ca="1">IF(_xlfn.NORM.INV(D3392,'Input Parameters'!$E$20,'Input Parameters'!$F$20)&lt;3500,3500,IF(_xlfn.NORM.INV(D3392,'Input Parameters'!$E$20,'Input Parameters'!$F$20)&gt;5500,5500,_xlfn.NORM.INV(D3392,'Input Parameters'!$E$20,'Input Parameters'!$F$20)))</f>
        <v>4462.2787253571232</v>
      </c>
      <c r="F3392" s="10">
        <f t="shared" ca="1" si="446"/>
        <v>0.93509907017882166</v>
      </c>
      <c r="G3392" s="61">
        <f ca="1">_xlfn.NORM.INV(F3392,'Input Parameters'!$E$21,'Input Parameters'!$F$21)</f>
        <v>296.75698585985305</v>
      </c>
      <c r="H3392" s="54">
        <f ca="1">EXP(E3392*(1/'Input Parameters'!$E$22-1/G3392))</f>
        <v>1.2126513599265407</v>
      </c>
      <c r="I3392" s="10">
        <f t="shared" ca="1" si="447"/>
        <v>0.4758632544869581</v>
      </c>
      <c r="J3392" s="29">
        <f ca="1">_xlfn.BETA.INV(I3392,'Input Parameters'!$L$24,'Input Parameters'!$M$24,'Input Parameters'!$J$24,'Input Parameters'!$K$24)</f>
        <v>0.59738215368213998</v>
      </c>
      <c r="K3392" s="156">
        <f ca="1">('Input Parameters'!$E$25/'Input Parameters'!$E$31)^$J3392</f>
        <v>1.376880999125003E-2</v>
      </c>
      <c r="L3392" s="66">
        <f ca="1">$H3392*$C3392*'Input Parameters'!$E$23*K3392</f>
        <v>8.4087991910033253</v>
      </c>
      <c r="M3392" s="23">
        <f t="shared" ca="1" si="448"/>
        <v>0.10569450519669854</v>
      </c>
      <c r="N3392" s="15">
        <f ca="1">_xlfn.NORM.INV(M3392,'Input Parameters'!$E$26,'Input Parameters'!$F$26)</f>
        <v>7.7551422013958857E-3</v>
      </c>
      <c r="O3392" s="8">
        <f t="shared" ca="1" si="449"/>
        <v>0.42993727681245186</v>
      </c>
      <c r="P3392" s="29">
        <f ca="1">_xlfn.LOGNORM.INV(O3392,'Input Parameters'!$H$27,'Input Parameters'!$I$27)</f>
        <v>1.3166773249958925</v>
      </c>
      <c r="Q3392" s="10"/>
      <c r="R3392" s="15">
        <f>'Input Parameters'!$E$28</f>
        <v>12.7</v>
      </c>
      <c r="S3392" s="10">
        <f t="shared" ca="1" si="450"/>
        <v>0.28213121978935329</v>
      </c>
      <c r="T3392" s="25">
        <f ca="1">_xlfn.LOGNORM.INV(S3392,'Input Parameters'!$H$29,'Input Parameters'!$I$29)</f>
        <v>54.581994917899884</v>
      </c>
      <c r="U3392" s="10">
        <f t="shared" ca="1" si="451"/>
        <v>0.21522946491894335</v>
      </c>
      <c r="V3392" s="29">
        <f ca="1">IF('Input Parameters'!$D$30="Beta",_xlfn.BETA.INV(U3392,'Input Parameters'!$L$30,'Input Parameters'!$M$30,'Input Parameters'!$J$30,'Input Parameters'!$K$30),IF('Input Parameters'!$D$30="LogNorm",_xlfn.LOGNORM.INV(U3392,'Input Parameters'!$H$30,'Input Parameters'!$I$30)))</f>
        <v>0.73220266131829281</v>
      </c>
      <c r="W3392" s="2">
        <f ca="1">N3392+(P3392-N3392)*(1-ERF((T3392-R3392)/(2*SQRT(L3392*'Input Parameters'!$E$31))))</f>
        <v>0.40975288465343962</v>
      </c>
      <c r="X3392">
        <f t="shared" ca="1" si="452"/>
        <v>1</v>
      </c>
      <c r="Y3392" s="7"/>
    </row>
    <row r="3393" spans="1:25" ht="15" customHeight="1" x14ac:dyDescent="0.3">
      <c r="A3393" s="130">
        <v>3386</v>
      </c>
      <c r="B3393" s="10">
        <f t="shared" ca="1" si="444"/>
        <v>0.83076884407197671</v>
      </c>
      <c r="C3393" s="57">
        <f ca="1">_xlfn.NORM.INV(B3393,'Input Parameters'!$E$19,'Input Parameters'!$F$19)</f>
        <v>648.18407065867029</v>
      </c>
      <c r="D3393" s="10">
        <f t="shared" ca="1" si="445"/>
        <v>0.90453912579597562</v>
      </c>
      <c r="E3393" s="59">
        <f ca="1">IF(_xlfn.NORM.INV(D3393,'Input Parameters'!$E$20,'Input Parameters'!$F$20)&lt;3500,3500,IF(_xlfn.NORM.INV(D3393,'Input Parameters'!$E$20,'Input Parameters'!$F$20)&gt;5500,5500,_xlfn.NORM.INV(D3393,'Input Parameters'!$E$20,'Input Parameters'!$F$20)))</f>
        <v>5500</v>
      </c>
      <c r="F3393" s="10">
        <f t="shared" ca="1" si="446"/>
        <v>0.26028421243992061</v>
      </c>
      <c r="G3393" s="61">
        <f ca="1">_xlfn.NORM.INV(F3393,'Input Parameters'!$E$21,'Input Parameters'!$F$21)</f>
        <v>279.80019019424265</v>
      </c>
      <c r="H3393" s="54">
        <f ca="1">EXP(E3393*(1/'Input Parameters'!$E$22-1/G3393))</f>
        <v>0.41248585515431718</v>
      </c>
      <c r="I3393" s="10">
        <f t="shared" ca="1" si="447"/>
        <v>0.68707714928174946</v>
      </c>
      <c r="J3393" s="29">
        <f ca="1">_xlfn.BETA.INV(I3393,'Input Parameters'!$L$24,'Input Parameters'!$M$24,'Input Parameters'!$J$24,'Input Parameters'!$K$24)</f>
        <v>0.68334497473944278</v>
      </c>
      <c r="K3393" s="156">
        <f ca="1">('Input Parameters'!$E$25/'Input Parameters'!$E$31)^$J3393</f>
        <v>7.4316468958730538E-3</v>
      </c>
      <c r="L3393" s="66">
        <f ca="1">$H3393*$C3393*'Input Parameters'!$E$23*K3393</f>
        <v>1.986975357089807</v>
      </c>
      <c r="M3393" s="23">
        <f t="shared" ca="1" si="448"/>
        <v>0.85637148812861608</v>
      </c>
      <c r="N3393" s="15">
        <f ca="1">_xlfn.NORM.INV(M3393,'Input Parameters'!$E$26,'Input Parameters'!$F$26)</f>
        <v>5.6347322919889219E-2</v>
      </c>
      <c r="O3393" s="8">
        <f t="shared" ca="1" si="449"/>
        <v>0.77170071796204098</v>
      </c>
      <c r="P3393" s="29">
        <f ca="1">_xlfn.LOGNORM.INV(O3393,'Input Parameters'!$H$27,'Input Parameters'!$I$27)</f>
        <v>1.9789549600239955</v>
      </c>
      <c r="Q3393" s="10"/>
      <c r="R3393" s="15">
        <f>'Input Parameters'!$E$28</f>
        <v>12.7</v>
      </c>
      <c r="S3393" s="10">
        <f t="shared" ca="1" si="450"/>
        <v>0.59068750637933631</v>
      </c>
      <c r="T3393" s="25">
        <f ca="1">_xlfn.LOGNORM.INV(S3393,'Input Parameters'!$H$29,'Input Parameters'!$I$29)</f>
        <v>59.750518367261499</v>
      </c>
      <c r="U3393" s="10">
        <f t="shared" ca="1" si="451"/>
        <v>0.56253759038490092</v>
      </c>
      <c r="V3393" s="29">
        <f ca="1">IF('Input Parameters'!$D$30="Beta",_xlfn.BETA.INV(U3393,'Input Parameters'!$L$30,'Input Parameters'!$M$30,'Input Parameters'!$J$30,'Input Parameters'!$K$30),IF('Input Parameters'!$D$30="LogNorm",_xlfn.LOGNORM.INV(U3393,'Input Parameters'!$H$30,'Input Parameters'!$I$30)))</f>
        <v>1.0631957084890005</v>
      </c>
      <c r="W3393" s="2">
        <f ca="1">N3393+(P3393-N3393)*(1-ERF((T3393-R3393)/(2*SQRT(L3393*'Input Parameters'!$E$31))))</f>
        <v>9.1461667308995728E-2</v>
      </c>
      <c r="X3393">
        <f t="shared" ca="1" si="452"/>
        <v>1</v>
      </c>
      <c r="Y3393" s="7"/>
    </row>
    <row r="3394" spans="1:25" ht="15" customHeight="1" x14ac:dyDescent="0.3">
      <c r="A3394" s="130">
        <v>3387</v>
      </c>
      <c r="B3394" s="10">
        <f t="shared" ca="1" si="444"/>
        <v>0.7588882724839886</v>
      </c>
      <c r="C3394" s="57">
        <f ca="1">_xlfn.NORM.INV(B3394,'Input Parameters'!$E$19,'Input Parameters'!$F$19)</f>
        <v>626.68076268653101</v>
      </c>
      <c r="D3394" s="10">
        <f t="shared" ca="1" si="445"/>
        <v>0.43840525339662217</v>
      </c>
      <c r="E3394" s="59">
        <f ca="1">IF(_xlfn.NORM.INV(D3394,'Input Parameters'!$E$20,'Input Parameters'!$F$20)&lt;3500,3500,IF(_xlfn.NORM.INV(D3394,'Input Parameters'!$E$20,'Input Parameters'!$F$20)&gt;5500,5500,_xlfn.NORM.INV(D3394,'Input Parameters'!$E$20,'Input Parameters'!$F$20)))</f>
        <v>4691.4904010953805</v>
      </c>
      <c r="F3394" s="10">
        <f t="shared" ca="1" si="446"/>
        <v>0.73246243034843217</v>
      </c>
      <c r="G3394" s="61">
        <f ca="1">_xlfn.NORM.INV(F3394,'Input Parameters'!$E$21,'Input Parameters'!$F$21)</f>
        <v>289.72538074705699</v>
      </c>
      <c r="H3394" s="54">
        <f ca="1">EXP(E3394*(1/'Input Parameters'!$E$22-1/G3394))</f>
        <v>0.8344566040554896</v>
      </c>
      <c r="I3394" s="10">
        <f t="shared" ca="1" si="447"/>
        <v>0.8536693149854323</v>
      </c>
      <c r="J3394" s="29">
        <f ca="1">_xlfn.BETA.INV(I3394,'Input Parameters'!$L$24,'Input Parameters'!$M$24,'Input Parameters'!$J$24,'Input Parameters'!$K$24)</f>
        <v>0.76334751295115677</v>
      </c>
      <c r="K3394" s="156">
        <f ca="1">('Input Parameters'!$E$25/'Input Parameters'!$E$31)^$J3394</f>
        <v>4.186417946670809E-3</v>
      </c>
      <c r="L3394" s="66">
        <f ca="1">$H3394*$C3394*'Input Parameters'!$E$23*K3394</f>
        <v>2.1892366139848596</v>
      </c>
      <c r="M3394" s="23">
        <f t="shared" ca="1" si="448"/>
        <v>0.14689475457573564</v>
      </c>
      <c r="N3394" s="15">
        <f ca="1">_xlfn.NORM.INV(M3394,'Input Parameters'!$E$26,'Input Parameters'!$F$26)</f>
        <v>1.1953260806109086E-2</v>
      </c>
      <c r="O3394" s="8">
        <f t="shared" ca="1" si="449"/>
        <v>0.96473939697252664</v>
      </c>
      <c r="P3394" s="29">
        <f ca="1">_xlfn.LOGNORM.INV(O3394,'Input Parameters'!$H$27,'Input Parameters'!$I$27)</f>
        <v>3.1687382063833174</v>
      </c>
      <c r="Q3394" s="10"/>
      <c r="R3394" s="15">
        <f>'Input Parameters'!$E$28</f>
        <v>12.7</v>
      </c>
      <c r="S3394" s="10">
        <f t="shared" ca="1" si="450"/>
        <v>0.86292957113255897</v>
      </c>
      <c r="T3394" s="25">
        <f ca="1">_xlfn.LOGNORM.INV(S3394,'Input Parameters'!$H$29,'Input Parameters'!$I$29)</f>
        <v>65.838937241127439</v>
      </c>
      <c r="U3394" s="10">
        <f t="shared" ca="1" si="451"/>
        <v>7.7585370357426187E-2</v>
      </c>
      <c r="V3394" s="29">
        <f ca="1">IF('Input Parameters'!$D$30="Beta",_xlfn.BETA.INV(U3394,'Input Parameters'!$L$30,'Input Parameters'!$M$30,'Input Parameters'!$J$30,'Input Parameters'!$K$30),IF('Input Parameters'!$D$30="LogNorm",_xlfn.LOGNORM.INV(U3394,'Input Parameters'!$H$30,'Input Parameters'!$I$30)))</f>
        <v>0.57043470276675812</v>
      </c>
      <c r="W3394" s="2">
        <f ca="1">N3394+(P3394-N3394)*(1-ERF((T3394-R3394)/(2*SQRT(L3394*'Input Parameters'!$E$31))))</f>
        <v>4.6995128535937888E-2</v>
      </c>
      <c r="X3394">
        <f t="shared" ca="1" si="452"/>
        <v>1</v>
      </c>
      <c r="Y3394" s="7"/>
    </row>
    <row r="3395" spans="1:25" ht="15" customHeight="1" x14ac:dyDescent="0.3">
      <c r="A3395" s="130">
        <v>3388</v>
      </c>
      <c r="B3395" s="10">
        <f t="shared" ca="1" si="444"/>
        <v>0.72803116271420032</v>
      </c>
      <c r="C3395" s="57">
        <f ca="1">_xlfn.NORM.INV(B3395,'Input Parameters'!$E$19,'Input Parameters'!$F$19)</f>
        <v>618.58045314092851</v>
      </c>
      <c r="D3395" s="10">
        <f t="shared" ca="1" si="445"/>
        <v>0.91850677039691309</v>
      </c>
      <c r="E3395" s="59">
        <f ca="1">IF(_xlfn.NORM.INV(D3395,'Input Parameters'!$E$20,'Input Parameters'!$F$20)&lt;3500,3500,IF(_xlfn.NORM.INV(D3395,'Input Parameters'!$E$20,'Input Parameters'!$F$20)&gt;5500,5500,_xlfn.NORM.INV(D3395,'Input Parameters'!$E$20,'Input Parameters'!$F$20)))</f>
        <v>5500</v>
      </c>
      <c r="F3395" s="10">
        <f t="shared" ca="1" si="446"/>
        <v>6.8232464548190097E-2</v>
      </c>
      <c r="G3395" s="61">
        <f ca="1">_xlfn.NORM.INV(F3395,'Input Parameters'!$E$21,'Input Parameters'!$F$21)</f>
        <v>273.14579016536715</v>
      </c>
      <c r="H3395" s="54">
        <f ca="1">EXP(E3395*(1/'Input Parameters'!$E$22-1/G3395))</f>
        <v>0.25552475472814379</v>
      </c>
      <c r="I3395" s="10">
        <f t="shared" ca="1" si="447"/>
        <v>0.77536268023720767</v>
      </c>
      <c r="J3395" s="29">
        <f ca="1">_xlfn.BETA.INV(I3395,'Input Parameters'!$L$24,'Input Parameters'!$M$24,'Input Parameters'!$J$24,'Input Parameters'!$K$24)</f>
        <v>0.7227650232372016</v>
      </c>
      <c r="K3395" s="156">
        <f ca="1">('Input Parameters'!$E$25/'Input Parameters'!$E$31)^$J3395</f>
        <v>5.6011161466666508E-3</v>
      </c>
      <c r="L3395" s="66">
        <f ca="1">$H3395*$C3395*'Input Parameters'!$E$23*K3395</f>
        <v>0.88532708504821223</v>
      </c>
      <c r="M3395" s="23">
        <f t="shared" ca="1" si="448"/>
        <v>0.22372794020318265</v>
      </c>
      <c r="N3395" s="15">
        <f ca="1">_xlfn.NORM.INV(M3395,'Input Parameters'!$E$26,'Input Parameters'!$F$26)</f>
        <v>1.8047071019768265E-2</v>
      </c>
      <c r="O3395" s="8">
        <f t="shared" ca="1" si="449"/>
        <v>0.25067768910485477</v>
      </c>
      <c r="P3395" s="29">
        <f ca="1">_xlfn.LOGNORM.INV(O3395,'Input Parameters'!$H$27,'Input Parameters'!$I$27)</f>
        <v>1.0573365442895553</v>
      </c>
      <c r="Q3395" s="10"/>
      <c r="R3395" s="15">
        <f>'Input Parameters'!$E$28</f>
        <v>12.7</v>
      </c>
      <c r="S3395" s="10">
        <f t="shared" ca="1" si="450"/>
        <v>7.3360647497660691E-2</v>
      </c>
      <c r="T3395" s="25">
        <f ca="1">_xlfn.LOGNORM.INV(S3395,'Input Parameters'!$H$29,'Input Parameters'!$I$29)</f>
        <v>49.47660630882234</v>
      </c>
      <c r="U3395" s="10">
        <f t="shared" ca="1" si="451"/>
        <v>0.35676496695500259</v>
      </c>
      <c r="V3395" s="29">
        <f ca="1">IF('Input Parameters'!$D$30="Beta",_xlfn.BETA.INV(U3395,'Input Parameters'!$L$30,'Input Parameters'!$M$30,'Input Parameters'!$J$30,'Input Parameters'!$K$30),IF('Input Parameters'!$D$30="LogNorm",_xlfn.LOGNORM.INV(U3395,'Input Parameters'!$H$30,'Input Parameters'!$I$30)))</f>
        <v>0.86453353804009958</v>
      </c>
      <c r="W3395" s="2">
        <f ca="1">N3395+(P3395-N3395)*(1-ERF((T3395-R3395)/(2*SQRT(L3395*'Input Parameters'!$E$31))))</f>
        <v>2.3985008885854961E-2</v>
      </c>
      <c r="X3395">
        <f t="shared" ca="1" si="452"/>
        <v>1</v>
      </c>
      <c r="Y3395" s="7"/>
    </row>
    <row r="3396" spans="1:25" ht="15" customHeight="1" x14ac:dyDescent="0.3">
      <c r="A3396" s="130">
        <v>3389</v>
      </c>
      <c r="B3396" s="10">
        <f t="shared" ca="1" si="444"/>
        <v>4.1404852998076058E-2</v>
      </c>
      <c r="C3396" s="57">
        <f ca="1">_xlfn.NORM.INV(B3396,'Input Parameters'!$E$19,'Input Parameters'!$F$19)</f>
        <v>420.72535915368189</v>
      </c>
      <c r="D3396" s="10">
        <f t="shared" ca="1" si="445"/>
        <v>0.60635399911937893</v>
      </c>
      <c r="E3396" s="59">
        <f ca="1">IF(_xlfn.NORM.INV(D3396,'Input Parameters'!$E$20,'Input Parameters'!$F$20)&lt;3500,3500,IF(_xlfn.NORM.INV(D3396,'Input Parameters'!$E$20,'Input Parameters'!$F$20)&gt;5500,5500,_xlfn.NORM.INV(D3396,'Input Parameters'!$E$20,'Input Parameters'!$F$20)))</f>
        <v>4988.8801266826713</v>
      </c>
      <c r="F3396" s="10">
        <f t="shared" ca="1" si="446"/>
        <v>0.19121787919547162</v>
      </c>
      <c r="G3396" s="61">
        <f ca="1">_xlfn.NORM.INV(F3396,'Input Parameters'!$E$21,'Input Parameters'!$F$21)</f>
        <v>277.98494137198691</v>
      </c>
      <c r="H3396" s="54">
        <f ca="1">EXP(E3396*(1/'Input Parameters'!$E$22-1/G3396))</f>
        <v>0.39864281567568205</v>
      </c>
      <c r="I3396" s="10">
        <f t="shared" ca="1" si="447"/>
        <v>0.45692874490157176</v>
      </c>
      <c r="J3396" s="29">
        <f ca="1">_xlfn.BETA.INV(I3396,'Input Parameters'!$L$24,'Input Parameters'!$M$24,'Input Parameters'!$J$24,'Input Parameters'!$K$24)</f>
        <v>0.58964991764754926</v>
      </c>
      <c r="K3396" s="156">
        <f ca="1">('Input Parameters'!$E$25/'Input Parameters'!$E$31)^$J3396</f>
        <v>1.4554110362220866E-2</v>
      </c>
      <c r="L3396" s="66">
        <f ca="1">$H3396*$C3396*'Input Parameters'!$E$23*K3396</f>
        <v>2.4410028996023287</v>
      </c>
      <c r="M3396" s="23">
        <f t="shared" ca="1" si="448"/>
        <v>0.72807449802845292</v>
      </c>
      <c r="N3396" s="15">
        <f ca="1">_xlfn.NORM.INV(M3396,'Input Parameters'!$E$26,'Input Parameters'!$F$26)</f>
        <v>4.6746997095026846E-2</v>
      </c>
      <c r="O3396" s="8">
        <f t="shared" ca="1" si="449"/>
        <v>0.28224290271564001</v>
      </c>
      <c r="P3396" s="29">
        <f ca="1">_xlfn.LOGNORM.INV(O3396,'Input Parameters'!$H$27,'Input Parameters'!$I$27)</f>
        <v>1.1032920727542805</v>
      </c>
      <c r="Q3396" s="10"/>
      <c r="R3396" s="15">
        <f>'Input Parameters'!$E$28</f>
        <v>12.7</v>
      </c>
      <c r="S3396" s="10">
        <f t="shared" ca="1" si="450"/>
        <v>0.83016182138018868</v>
      </c>
      <c r="T3396" s="25">
        <f ca="1">_xlfn.LOGNORM.INV(S3396,'Input Parameters'!$H$29,'Input Parameters'!$I$29)</f>
        <v>64.821095882870935</v>
      </c>
      <c r="U3396" s="10">
        <f t="shared" ca="1" si="451"/>
        <v>0.43026584907210141</v>
      </c>
      <c r="V3396" s="29">
        <f ca="1">IF('Input Parameters'!$D$30="Beta",_xlfn.BETA.INV(U3396,'Input Parameters'!$L$30,'Input Parameters'!$M$30,'Input Parameters'!$J$30,'Input Parameters'!$K$30),IF('Input Parameters'!$D$30="LogNorm",_xlfn.LOGNORM.INV(U3396,'Input Parameters'!$H$30,'Input Parameters'!$I$30)))</f>
        <v>0.9323204262542707</v>
      </c>
      <c r="W3396" s="2">
        <f ca="1">N3396+(P3396-N3396)*(1-ERF((T3396-R3396)/(2*SQRT(L3396*'Input Parameters'!$E$31))))</f>
        <v>6.6111238798927302E-2</v>
      </c>
      <c r="X3396">
        <f t="shared" ca="1" si="452"/>
        <v>1</v>
      </c>
      <c r="Y3396" s="7"/>
    </row>
    <row r="3397" spans="1:25" ht="15" customHeight="1" x14ac:dyDescent="0.3">
      <c r="A3397" s="130">
        <v>3390</v>
      </c>
      <c r="B3397" s="10">
        <f t="shared" ref="B3397:B3460" ca="1" si="453">RAND()</f>
        <v>0.78523013767019778</v>
      </c>
      <c r="C3397" s="57">
        <f ca="1">_xlfn.NORM.INV(B3397,'Input Parameters'!$E$19,'Input Parameters'!$F$19)</f>
        <v>634.05327005336449</v>
      </c>
      <c r="D3397" s="10">
        <f t="shared" ref="D3397:D3460" ca="1" si="454">RAND()</f>
        <v>0.868289903182065</v>
      </c>
      <c r="E3397" s="59">
        <f ca="1">IF(_xlfn.NORM.INV(D3397,'Input Parameters'!$E$20,'Input Parameters'!$F$20)&lt;3500,3500,IF(_xlfn.NORM.INV(D3397,'Input Parameters'!$E$20,'Input Parameters'!$F$20)&gt;5500,5500,_xlfn.NORM.INV(D3397,'Input Parameters'!$E$20,'Input Parameters'!$F$20)))</f>
        <v>5500</v>
      </c>
      <c r="F3397" s="10">
        <f t="shared" ref="F3397:F3460" ca="1" si="455">RAND()</f>
        <v>0.59160268702338992</v>
      </c>
      <c r="G3397" s="61">
        <f ca="1">_xlfn.NORM.INV(F3397,'Input Parameters'!$E$21,'Input Parameters'!$F$21)</f>
        <v>286.67092324605989</v>
      </c>
      <c r="H3397" s="54">
        <f ca="1">EXP(E3397*(1/'Input Parameters'!$E$22-1/G3397))</f>
        <v>0.66071640323675562</v>
      </c>
      <c r="I3397" s="10">
        <f t="shared" ref="I3397:I3460" ca="1" si="456">RAND()</f>
        <v>0.52604811853193501</v>
      </c>
      <c r="J3397" s="29">
        <f ca="1">_xlfn.BETA.INV(I3397,'Input Parameters'!$L$24,'Input Parameters'!$M$24,'Input Parameters'!$J$24,'Input Parameters'!$K$24)</f>
        <v>0.61765231067151638</v>
      </c>
      <c r="K3397" s="156">
        <f ca="1">('Input Parameters'!$E$25/'Input Parameters'!$E$31)^$J3397</f>
        <v>1.1905457995266176E-2</v>
      </c>
      <c r="L3397" s="66">
        <f ca="1">$H3397*$C3397*'Input Parameters'!$E$23*K3397</f>
        <v>4.9875463276574346</v>
      </c>
      <c r="M3397" s="23">
        <f t="shared" ref="M3397:M3460" ca="1" si="457">RAND()</f>
        <v>0.27348934154964122</v>
      </c>
      <c r="N3397" s="15">
        <f ca="1">_xlfn.NORM.INV(M3397,'Input Parameters'!$E$26,'Input Parameters'!$F$26)</f>
        <v>2.1351833228220131E-2</v>
      </c>
      <c r="O3397" s="8">
        <f t="shared" ref="O3397:O3460" ca="1" si="458">RAND()</f>
        <v>0.6816773278359457</v>
      </c>
      <c r="P3397" s="29">
        <f ca="1">_xlfn.LOGNORM.INV(O3397,'Input Parameters'!$H$27,'Input Parameters'!$I$27)</f>
        <v>1.7545358048320274</v>
      </c>
      <c r="Q3397" s="10"/>
      <c r="R3397" s="15">
        <f>'Input Parameters'!$E$28</f>
        <v>12.7</v>
      </c>
      <c r="S3397" s="10">
        <f t="shared" ref="S3397:S3460" ca="1" si="459">RAND()</f>
        <v>0.76776160630843771</v>
      </c>
      <c r="T3397" s="25">
        <f ca="1">_xlfn.LOGNORM.INV(S3397,'Input Parameters'!$H$29,'Input Parameters'!$I$29)</f>
        <v>63.21612347928852</v>
      </c>
      <c r="U3397" s="10">
        <f t="shared" ref="U3397:U3460" ca="1" si="460">RAND()</f>
        <v>0.4458739579501958</v>
      </c>
      <c r="V3397" s="29">
        <f ca="1">IF('Input Parameters'!$D$30="Beta",_xlfn.BETA.INV(U3397,'Input Parameters'!$L$30,'Input Parameters'!$M$30,'Input Parameters'!$J$30,'Input Parameters'!$K$30),IF('Input Parameters'!$D$30="LogNorm",_xlfn.LOGNORM.INV(U3397,'Input Parameters'!$H$30,'Input Parameters'!$I$30)))</f>
        <v>0.94699560460565124</v>
      </c>
      <c r="W3397" s="2">
        <f ca="1">N3397+(P3397-N3397)*(1-ERF((T3397-R3397)/(2*SQRT(L3397*'Input Parameters'!$E$31))))</f>
        <v>0.21151665983738591</v>
      </c>
      <c r="X3397">
        <f t="shared" ca="1" si="452"/>
        <v>1</v>
      </c>
      <c r="Y3397" s="7"/>
    </row>
    <row r="3398" spans="1:25" ht="15" customHeight="1" x14ac:dyDescent="0.3">
      <c r="A3398" s="130">
        <v>3391</v>
      </c>
      <c r="B3398" s="10">
        <f t="shared" ca="1" si="453"/>
        <v>0.79547223044602522</v>
      </c>
      <c r="C3398" s="57">
        <f ca="1">_xlfn.NORM.INV(B3398,'Input Parameters'!$E$19,'Input Parameters'!$F$19)</f>
        <v>637.05955114903566</v>
      </c>
      <c r="D3398" s="10">
        <f t="shared" ca="1" si="454"/>
        <v>0.50055288283983845</v>
      </c>
      <c r="E3398" s="59">
        <f ca="1">IF(_xlfn.NORM.INV(D3398,'Input Parameters'!$E$20,'Input Parameters'!$F$20)&lt;3500,3500,IF(_xlfn.NORM.INV(D3398,'Input Parameters'!$E$20,'Input Parameters'!$F$20)&gt;5500,5500,_xlfn.NORM.INV(D3398,'Input Parameters'!$E$20,'Input Parameters'!$F$20)))</f>
        <v>4800.9701105417671</v>
      </c>
      <c r="F3398" s="10">
        <f t="shared" ca="1" si="455"/>
        <v>0.56269049673770233</v>
      </c>
      <c r="G3398" s="61">
        <f ca="1">_xlfn.NORM.INV(F3398,'Input Parameters'!$E$21,'Input Parameters'!$F$21)</f>
        <v>286.09026203900629</v>
      </c>
      <c r="H3398" s="54">
        <f ca="1">EXP(E3398*(1/'Input Parameters'!$E$22-1/G3398))</f>
        <v>0.67317560620590522</v>
      </c>
      <c r="I3398" s="10">
        <f t="shared" ca="1" si="456"/>
        <v>0.75461542255133429</v>
      </c>
      <c r="J3398" s="29">
        <f ca="1">_xlfn.BETA.INV(I3398,'Input Parameters'!$L$24,'Input Parameters'!$M$24,'Input Parameters'!$J$24,'Input Parameters'!$K$24)</f>
        <v>0.71307765429093517</v>
      </c>
      <c r="K3398" s="156">
        <f ca="1">('Input Parameters'!$E$25/'Input Parameters'!$E$31)^$J3398</f>
        <v>6.0041968113099262E-3</v>
      </c>
      <c r="L3398" s="66">
        <f ca="1">$H3398*$C3398*'Input Parameters'!$E$23*K3398</f>
        <v>2.5749175121129837</v>
      </c>
      <c r="M3398" s="23">
        <f t="shared" ca="1" si="457"/>
        <v>0.54615672495248246</v>
      </c>
      <c r="N3398" s="15">
        <f ca="1">_xlfn.NORM.INV(M3398,'Input Parameters'!$E$26,'Input Parameters'!$F$26)</f>
        <v>3.6435098875091054E-2</v>
      </c>
      <c r="O3398" s="8">
        <f t="shared" ca="1" si="458"/>
        <v>0.3357979513486693</v>
      </c>
      <c r="P3398" s="29">
        <f ca="1">_xlfn.LOGNORM.INV(O3398,'Input Parameters'!$H$27,'Input Parameters'!$I$27)</f>
        <v>1.1801575024850335</v>
      </c>
      <c r="Q3398" s="10"/>
      <c r="R3398" s="15">
        <f>'Input Parameters'!$E$28</f>
        <v>12.7</v>
      </c>
      <c r="S3398" s="10">
        <f t="shared" ca="1" si="459"/>
        <v>0.41203444966116343</v>
      </c>
      <c r="T3398" s="25">
        <f ca="1">_xlfn.LOGNORM.INV(S3398,'Input Parameters'!$H$29,'Input Parameters'!$I$29)</f>
        <v>56.796349885045771</v>
      </c>
      <c r="U3398" s="10">
        <f t="shared" ca="1" si="460"/>
        <v>0.55095535879221325</v>
      </c>
      <c r="V3398" s="29">
        <f ca="1">IF('Input Parameters'!$D$30="Beta",_xlfn.BETA.INV(U3398,'Input Parameters'!$L$30,'Input Parameters'!$M$30,'Input Parameters'!$J$30,'Input Parameters'!$K$30),IF('Input Parameters'!$D$30="LogNorm",_xlfn.LOGNORM.INV(U3398,'Input Parameters'!$H$30,'Input Parameters'!$I$30)))</f>
        <v>1.0509691875126486</v>
      </c>
      <c r="W3398" s="2">
        <f ca="1">N3398+(P3398-N3398)*(1-ERF((T3398-R3398)/(2*SQRT(L3398*'Input Parameters'!$E$31))))</f>
        <v>9.5906631297772466E-2</v>
      </c>
      <c r="X3398">
        <f t="shared" ca="1" si="452"/>
        <v>1</v>
      </c>
      <c r="Y3398" s="7"/>
    </row>
    <row r="3399" spans="1:25" ht="15" customHeight="1" x14ac:dyDescent="0.3">
      <c r="A3399" s="130">
        <v>3392</v>
      </c>
      <c r="B3399" s="10">
        <f t="shared" ca="1" si="453"/>
        <v>0.37780540663088669</v>
      </c>
      <c r="C3399" s="57">
        <f ca="1">_xlfn.NORM.INV(B3399,'Input Parameters'!$E$19,'Input Parameters'!$F$19)</f>
        <v>540.99940150047416</v>
      </c>
      <c r="D3399" s="10">
        <f t="shared" ca="1" si="454"/>
        <v>0.37341215134186767</v>
      </c>
      <c r="E3399" s="59">
        <f ca="1">IF(_xlfn.NORM.INV(D3399,'Input Parameters'!$E$20,'Input Parameters'!$F$20)&lt;3500,3500,IF(_xlfn.NORM.INV(D3399,'Input Parameters'!$E$20,'Input Parameters'!$F$20)&gt;5500,5500,_xlfn.NORM.INV(D3399,'Input Parameters'!$E$20,'Input Parameters'!$F$20)))</f>
        <v>4574.019287388016</v>
      </c>
      <c r="F3399" s="10">
        <f t="shared" ca="1" si="455"/>
        <v>0.34532846248364013</v>
      </c>
      <c r="G3399" s="61">
        <f ca="1">_xlfn.NORM.INV(F3399,'Input Parameters'!$E$21,'Input Parameters'!$F$21)</f>
        <v>281.72200511828839</v>
      </c>
      <c r="H3399" s="54">
        <f ca="1">EXP(E3399*(1/'Input Parameters'!$E$22-1/G3399))</f>
        <v>0.53529110297427762</v>
      </c>
      <c r="I3399" s="10">
        <f t="shared" ca="1" si="456"/>
        <v>0.38230166394240472</v>
      </c>
      <c r="J3399" s="29">
        <f ca="1">_xlfn.BETA.INV(I3399,'Input Parameters'!$L$24,'Input Parameters'!$M$24,'Input Parameters'!$J$24,'Input Parameters'!$K$24)</f>
        <v>0.55833675439821961</v>
      </c>
      <c r="K3399" s="156">
        <f ca="1">('Input Parameters'!$E$25/'Input Parameters'!$E$31)^$J3399</f>
        <v>1.821963618752909E-2</v>
      </c>
      <c r="L3399" s="66">
        <f ca="1">$H3399*$C3399*'Input Parameters'!$E$23*K3399</f>
        <v>5.2762639134297151</v>
      </c>
      <c r="M3399" s="23">
        <f t="shared" ca="1" si="457"/>
        <v>0.3772218501596033</v>
      </c>
      <c r="N3399" s="15">
        <f ca="1">_xlfn.NORM.INV(M3399,'Input Parameters'!$E$26,'Input Parameters'!$F$26)</f>
        <v>2.7431506378226309E-2</v>
      </c>
      <c r="O3399" s="8">
        <f t="shared" ca="1" si="458"/>
        <v>0.53395174765019471</v>
      </c>
      <c r="P3399" s="29">
        <f ca="1">_xlfn.LOGNORM.INV(O3399,'Input Parameters'!$H$27,'Input Parameters'!$I$27)</f>
        <v>1.4783233646355984</v>
      </c>
      <c r="Q3399" s="10"/>
      <c r="R3399" s="15">
        <f>'Input Parameters'!$E$28</f>
        <v>12.7</v>
      </c>
      <c r="S3399" s="10">
        <f t="shared" ca="1" si="459"/>
        <v>0.19378659705657197</v>
      </c>
      <c r="T3399" s="25">
        <f ca="1">_xlfn.LOGNORM.INV(S3399,'Input Parameters'!$H$29,'Input Parameters'!$I$29)</f>
        <v>52.848269439436997</v>
      </c>
      <c r="U3399" s="10">
        <f t="shared" ca="1" si="460"/>
        <v>0.42022743697010445</v>
      </c>
      <c r="V3399" s="29">
        <f ca="1">IF('Input Parameters'!$D$30="Beta",_xlfn.BETA.INV(U3399,'Input Parameters'!$L$30,'Input Parameters'!$M$30,'Input Parameters'!$J$30,'Input Parameters'!$K$30),IF('Input Parameters'!$D$30="LogNorm",_xlfn.LOGNORM.INV(U3399,'Input Parameters'!$H$30,'Input Parameters'!$I$30)))</f>
        <v>0.92295056282068066</v>
      </c>
      <c r="W3399" s="2">
        <f ca="1">N3399+(P3399-N3399)*(1-ERF((T3399-R3399)/(2*SQRT(L3399*'Input Parameters'!$E$31))))</f>
        <v>0.34153535810612945</v>
      </c>
      <c r="X3399">
        <f t="shared" ca="1" si="452"/>
        <v>1</v>
      </c>
      <c r="Y3399" s="7"/>
    </row>
    <row r="3400" spans="1:25" ht="15" customHeight="1" x14ac:dyDescent="0.3">
      <c r="A3400" s="130">
        <v>3393</v>
      </c>
      <c r="B3400" s="10">
        <f t="shared" ca="1" si="453"/>
        <v>0.82649329190173748</v>
      </c>
      <c r="C3400" s="57">
        <f ca="1">_xlfn.NORM.INV(B3400,'Input Parameters'!$E$19,'Input Parameters'!$F$19)</f>
        <v>646.76363619433323</v>
      </c>
      <c r="D3400" s="10">
        <f t="shared" ca="1" si="454"/>
        <v>0.16971710058252276</v>
      </c>
      <c r="E3400" s="59">
        <f ca="1">IF(_xlfn.NORM.INV(D3400,'Input Parameters'!$E$20,'Input Parameters'!$F$20)&lt;3500,3500,IF(_xlfn.NORM.INV(D3400,'Input Parameters'!$E$20,'Input Parameters'!$F$20)&gt;5500,5500,_xlfn.NORM.INV(D3400,'Input Parameters'!$E$20,'Input Parameters'!$F$20)))</f>
        <v>4131.3013448978709</v>
      </c>
      <c r="F3400" s="10">
        <f t="shared" ca="1" si="455"/>
        <v>0.85771138908496614</v>
      </c>
      <c r="G3400" s="61">
        <f ca="1">_xlfn.NORM.INV(F3400,'Input Parameters'!$E$21,'Input Parameters'!$F$21)</f>
        <v>293.26093495853462</v>
      </c>
      <c r="H3400" s="54">
        <f ca="1">EXP(E3400*(1/'Input Parameters'!$E$22-1/G3400))</f>
        <v>1.0126247978787455</v>
      </c>
      <c r="I3400" s="10">
        <f t="shared" ca="1" si="456"/>
        <v>0.1759548099096957</v>
      </c>
      <c r="J3400" s="29">
        <f ca="1">_xlfn.BETA.INV(I3400,'Input Parameters'!$L$24,'Input Parameters'!$M$24,'Input Parameters'!$J$24,'Input Parameters'!$K$24)</f>
        <v>0.45398379591933302</v>
      </c>
      <c r="K3400" s="156">
        <f ca="1">('Input Parameters'!$E$25/'Input Parameters'!$E$31)^$J3400</f>
        <v>3.8516273947745483E-2</v>
      </c>
      <c r="L3400" s="66">
        <f ca="1">$H3400*$C3400*'Input Parameters'!$E$23*K3400</f>
        <v>25.225420789136091</v>
      </c>
      <c r="M3400" s="23">
        <f t="shared" ca="1" si="457"/>
        <v>0.1832336929825108</v>
      </c>
      <c r="N3400" s="15">
        <f ca="1">_xlfn.NORM.INV(M3400,'Input Parameters'!$E$26,'Input Parameters'!$F$26)</f>
        <v>1.5034684807391736E-2</v>
      </c>
      <c r="O3400" s="8">
        <f t="shared" ca="1" si="458"/>
        <v>6.1272073323373366E-2</v>
      </c>
      <c r="P3400" s="29">
        <f ca="1">_xlfn.LOGNORM.INV(O3400,'Input Parameters'!$H$27,'Input Parameters'!$I$27)</f>
        <v>0.71895873608207705</v>
      </c>
      <c r="Q3400" s="10"/>
      <c r="R3400" s="15">
        <f>'Input Parameters'!$E$28</f>
        <v>12.7</v>
      </c>
      <c r="S3400" s="10">
        <f t="shared" ca="1" si="459"/>
        <v>0.20059849618979797</v>
      </c>
      <c r="T3400" s="25">
        <f ca="1">_xlfn.LOGNORM.INV(S3400,'Input Parameters'!$H$29,'Input Parameters'!$I$29)</f>
        <v>52.994085191053394</v>
      </c>
      <c r="U3400" s="10">
        <f t="shared" ca="1" si="460"/>
        <v>0.59189664469468306</v>
      </c>
      <c r="V3400" s="29">
        <f ca="1">IF('Input Parameters'!$D$30="Beta",_xlfn.BETA.INV(U3400,'Input Parameters'!$L$30,'Input Parameters'!$M$30,'Input Parameters'!$J$30,'Input Parameters'!$K$30),IF('Input Parameters'!$D$30="LogNorm",_xlfn.LOGNORM.INV(U3400,'Input Parameters'!$H$30,'Input Parameters'!$I$30)))</f>
        <v>1.0951191812171213</v>
      </c>
      <c r="W3400" s="2">
        <f ca="1">N3400+(P3400-N3400)*(1-ERF((T3400-R3400)/(2*SQRT(L3400*'Input Parameters'!$E$31))))</f>
        <v>0.41663421526336936</v>
      </c>
      <c r="X3400">
        <f t="shared" ca="1" si="452"/>
        <v>1</v>
      </c>
      <c r="Y3400" s="7"/>
    </row>
    <row r="3401" spans="1:25" ht="15" customHeight="1" x14ac:dyDescent="0.3">
      <c r="A3401" s="130">
        <v>3394</v>
      </c>
      <c r="B3401" s="10">
        <f t="shared" ca="1" si="453"/>
        <v>2.1976068634832591E-2</v>
      </c>
      <c r="C3401" s="57">
        <f ca="1">_xlfn.NORM.INV(B3401,'Input Parameters'!$E$19,'Input Parameters'!$F$19)</f>
        <v>397.07077989537777</v>
      </c>
      <c r="D3401" s="10">
        <f t="shared" ca="1" si="454"/>
        <v>0.71616307361134335</v>
      </c>
      <c r="E3401" s="59">
        <f ca="1">IF(_xlfn.NORM.INV(D3401,'Input Parameters'!$E$20,'Input Parameters'!$F$20)&lt;3500,3500,IF(_xlfn.NORM.INV(D3401,'Input Parameters'!$E$20,'Input Parameters'!$F$20)&gt;5500,5500,_xlfn.NORM.INV(D3401,'Input Parameters'!$E$20,'Input Parameters'!$F$20)))</f>
        <v>5200.0364761880774</v>
      </c>
      <c r="F3401" s="10">
        <f t="shared" ca="1" si="455"/>
        <v>0.74961658102309636</v>
      </c>
      <c r="G3401" s="61">
        <f ca="1">_xlfn.NORM.INV(F3401,'Input Parameters'!$E$21,'Input Parameters'!$F$21)</f>
        <v>290.14200966829407</v>
      </c>
      <c r="H3401" s="54">
        <f ca="1">EXP(E3401*(1/'Input Parameters'!$E$22-1/G3401))</f>
        <v>0.8396088821300598</v>
      </c>
      <c r="I3401" s="10">
        <f t="shared" ca="1" si="456"/>
        <v>0.5801821116574154</v>
      </c>
      <c r="J3401" s="29">
        <f ca="1">_xlfn.BETA.INV(I3401,'Input Parameters'!$L$24,'Input Parameters'!$M$24,'Input Parameters'!$J$24,'Input Parameters'!$K$24)</f>
        <v>0.63940056245233157</v>
      </c>
      <c r="K3401" s="156">
        <f ca="1">('Input Parameters'!$E$25/'Input Parameters'!$E$31)^$J3401</f>
        <v>1.0185700530430367E-2</v>
      </c>
      <c r="L3401" s="66">
        <f ca="1">$H3401*$C3401*'Input Parameters'!$E$23*K3401</f>
        <v>3.3957511505116913</v>
      </c>
      <c r="M3401" s="23">
        <f t="shared" ca="1" si="457"/>
        <v>0.49721032599564474</v>
      </c>
      <c r="N3401" s="15">
        <f ca="1">_xlfn.NORM.INV(M3401,'Input Parameters'!$E$26,'Input Parameters'!$F$26)</f>
        <v>3.3853152612781191E-2</v>
      </c>
      <c r="O3401" s="8">
        <f t="shared" ca="1" si="458"/>
        <v>0.22825107299064717</v>
      </c>
      <c r="P3401" s="29">
        <f ca="1">_xlfn.LOGNORM.INV(O3401,'Input Parameters'!$H$27,'Input Parameters'!$I$27)</f>
        <v>1.024069450066301</v>
      </c>
      <c r="Q3401" s="10"/>
      <c r="R3401" s="15">
        <f>'Input Parameters'!$E$28</f>
        <v>12.7</v>
      </c>
      <c r="S3401" s="10">
        <f t="shared" ca="1" si="459"/>
        <v>0.79742551435871378</v>
      </c>
      <c r="T3401" s="25">
        <f ca="1">_xlfn.LOGNORM.INV(S3401,'Input Parameters'!$H$29,'Input Parameters'!$I$29)</f>
        <v>63.936801389856321</v>
      </c>
      <c r="U3401" s="10">
        <f t="shared" ca="1" si="460"/>
        <v>0.25602861025877366</v>
      </c>
      <c r="V3401" s="29">
        <f ca="1">IF('Input Parameters'!$D$30="Beta",_xlfn.BETA.INV(U3401,'Input Parameters'!$L$30,'Input Parameters'!$M$30,'Input Parameters'!$J$30,'Input Parameters'!$K$30),IF('Input Parameters'!$D$30="LogNorm",_xlfn.LOGNORM.INV(U3401,'Input Parameters'!$H$30,'Input Parameters'!$I$30)))</f>
        <v>0.77155976878954879</v>
      </c>
      <c r="W3401" s="2">
        <f ca="1">N3401+(P3401-N3401)*(1-ERF((T3401-R3401)/(2*SQRT(L3401*'Input Parameters'!$E$31))))</f>
        <v>8.2661378454265105E-2</v>
      </c>
      <c r="X3401">
        <f t="shared" ref="X3401:X3464" ca="1" si="461">IFERROR(IF(W3401&gt;V3401,0,1),0)</f>
        <v>1</v>
      </c>
      <c r="Y3401" s="7"/>
    </row>
    <row r="3402" spans="1:25" ht="15" customHeight="1" x14ac:dyDescent="0.3">
      <c r="A3402" s="130">
        <v>3395</v>
      </c>
      <c r="B3402" s="10">
        <f t="shared" ca="1" si="453"/>
        <v>0.48028214298626803</v>
      </c>
      <c r="C3402" s="57">
        <f ca="1">_xlfn.NORM.INV(B3402,'Input Parameters'!$E$19,'Input Parameters'!$F$19)</f>
        <v>563.1218570786358</v>
      </c>
      <c r="D3402" s="10">
        <f t="shared" ca="1" si="454"/>
        <v>0.20136741314538564</v>
      </c>
      <c r="E3402" s="59">
        <f ca="1">IF(_xlfn.NORM.INV(D3402,'Input Parameters'!$E$20,'Input Parameters'!$F$20)&lt;3500,3500,IF(_xlfn.NORM.INV(D3402,'Input Parameters'!$E$20,'Input Parameters'!$F$20)&gt;5500,5500,_xlfn.NORM.INV(D3402,'Input Parameters'!$E$20,'Input Parameters'!$F$20)))</f>
        <v>4214.2771397724146</v>
      </c>
      <c r="F3402" s="10">
        <f t="shared" ca="1" si="455"/>
        <v>0.59240815162165328</v>
      </c>
      <c r="G3402" s="61">
        <f ca="1">_xlfn.NORM.INV(F3402,'Input Parameters'!$E$21,'Input Parameters'!$F$21)</f>
        <v>286.68722814345836</v>
      </c>
      <c r="H3402" s="54">
        <f ca="1">EXP(E3402*(1/'Input Parameters'!$E$22-1/G3402))</f>
        <v>0.72853910917060116</v>
      </c>
      <c r="I3402" s="10">
        <f t="shared" ca="1" si="456"/>
        <v>0.68275572353984948</v>
      </c>
      <c r="J3402" s="29">
        <f ca="1">_xlfn.BETA.INV(I3402,'Input Parameters'!$L$24,'Input Parameters'!$M$24,'Input Parameters'!$J$24,'Input Parameters'!$K$24)</f>
        <v>0.68151282168452731</v>
      </c>
      <c r="K3402" s="156">
        <f ca="1">('Input Parameters'!$E$25/'Input Parameters'!$E$31)^$J3402</f>
        <v>7.5299659993637502E-3</v>
      </c>
      <c r="L3402" s="66">
        <f ca="1">$H3402*$C3402*'Input Parameters'!$E$23*K3402</f>
        <v>3.0892159607374534</v>
      </c>
      <c r="M3402" s="23">
        <f t="shared" ca="1" si="457"/>
        <v>0.8621154404169642</v>
      </c>
      <c r="N3402" s="15">
        <f ca="1">_xlfn.NORM.INV(M3402,'Input Parameters'!$E$26,'Input Parameters'!$F$26)</f>
        <v>5.6887331687503151E-2</v>
      </c>
      <c r="O3402" s="8">
        <f t="shared" ca="1" si="458"/>
        <v>0.57404602132227889</v>
      </c>
      <c r="P3402" s="29">
        <f ca="1">_xlfn.LOGNORM.INV(O3402,'Input Parameters'!$H$27,'Input Parameters'!$I$27)</f>
        <v>1.5462044591444395</v>
      </c>
      <c r="Q3402" s="10"/>
      <c r="R3402" s="15">
        <f>'Input Parameters'!$E$28</f>
        <v>12.7</v>
      </c>
      <c r="S3402" s="10">
        <f t="shared" ca="1" si="459"/>
        <v>0.60934683295422876</v>
      </c>
      <c r="T3402" s="25">
        <f ca="1">_xlfn.LOGNORM.INV(S3402,'Input Parameters'!$H$29,'Input Parameters'!$I$29)</f>
        <v>60.075435108236654</v>
      </c>
      <c r="U3402" s="10">
        <f t="shared" ca="1" si="460"/>
        <v>0.86990513173745865</v>
      </c>
      <c r="V3402" s="29">
        <f ca="1">IF('Input Parameters'!$D$30="Beta",_xlfn.BETA.INV(U3402,'Input Parameters'!$L$30,'Input Parameters'!$M$30,'Input Parameters'!$J$30,'Input Parameters'!$K$30),IF('Input Parameters'!$D$30="LogNorm",_xlfn.LOGNORM.INV(U3402,'Input Parameters'!$H$30,'Input Parameters'!$I$30)))</f>
        <v>1.5577110366690272</v>
      </c>
      <c r="W3402" s="2">
        <f ca="1">N3402+(P3402-N3402)*(1-ERF((T3402-R3402)/(2*SQRT(L3402*'Input Parameters'!$E$31))))</f>
        <v>0.14126493081938804</v>
      </c>
      <c r="X3402">
        <f t="shared" ca="1" si="461"/>
        <v>1</v>
      </c>
      <c r="Y3402" s="7"/>
    </row>
    <row r="3403" spans="1:25" ht="15" customHeight="1" x14ac:dyDescent="0.3">
      <c r="A3403" s="130">
        <v>3396</v>
      </c>
      <c r="B3403" s="10">
        <f t="shared" ca="1" si="453"/>
        <v>0.6043652891043001</v>
      </c>
      <c r="C3403" s="57">
        <f ca="1">_xlfn.NORM.INV(B3403,'Input Parameters'!$E$19,'Input Parameters'!$F$19)</f>
        <v>589.66398634490793</v>
      </c>
      <c r="D3403" s="10">
        <f t="shared" ca="1" si="454"/>
        <v>0.20906618559177537</v>
      </c>
      <c r="E3403" s="59">
        <f ca="1">IF(_xlfn.NORM.INV(D3403,'Input Parameters'!$E$20,'Input Parameters'!$F$20)&lt;3500,3500,IF(_xlfn.NORM.INV(D3403,'Input Parameters'!$E$20,'Input Parameters'!$F$20)&gt;5500,5500,_xlfn.NORM.INV(D3403,'Input Parameters'!$E$20,'Input Parameters'!$F$20)))</f>
        <v>4233.2340521096075</v>
      </c>
      <c r="F3403" s="10">
        <f t="shared" ca="1" si="455"/>
        <v>0.26877143587333441</v>
      </c>
      <c r="G3403" s="61">
        <f ca="1">_xlfn.NORM.INV(F3403,'Input Parameters'!$E$21,'Input Parameters'!$F$21)</f>
        <v>280.00405148747762</v>
      </c>
      <c r="H3403" s="54">
        <f ca="1">EXP(E3403*(1/'Input Parameters'!$E$22-1/G3403))</f>
        <v>0.51141366473622452</v>
      </c>
      <c r="I3403" s="10">
        <f t="shared" ca="1" si="456"/>
        <v>0.78522484898241507</v>
      </c>
      <c r="J3403" s="29">
        <f ca="1">_xlfn.BETA.INV(I3403,'Input Parameters'!$L$24,'Input Parameters'!$M$24,'Input Parameters'!$J$24,'Input Parameters'!$K$24)</f>
        <v>0.72749189789613289</v>
      </c>
      <c r="K3403" s="156">
        <f ca="1">('Input Parameters'!$E$25/'Input Parameters'!$E$31)^$J3403</f>
        <v>5.4143748655115578E-3</v>
      </c>
      <c r="L3403" s="66">
        <f ca="1">$H3403*$C3403*'Input Parameters'!$E$23*K3403</f>
        <v>1.6327709055449742</v>
      </c>
      <c r="M3403" s="23">
        <f t="shared" ca="1" si="457"/>
        <v>0.87651405946379235</v>
      </c>
      <c r="N3403" s="15">
        <f ca="1">_xlfn.NORM.INV(M3403,'Input Parameters'!$E$26,'Input Parameters'!$F$26)</f>
        <v>5.8312451212845534E-2</v>
      </c>
      <c r="O3403" s="8">
        <f t="shared" ca="1" si="458"/>
        <v>0.8932914390882708</v>
      </c>
      <c r="P3403" s="29">
        <f ca="1">_xlfn.LOGNORM.INV(O3403,'Input Parameters'!$H$27,'Input Parameters'!$I$27)</f>
        <v>2.4686470053587088</v>
      </c>
      <c r="Q3403" s="10"/>
      <c r="R3403" s="15">
        <f>'Input Parameters'!$E$28</f>
        <v>12.7</v>
      </c>
      <c r="S3403" s="10">
        <f t="shared" ca="1" si="459"/>
        <v>0.63397218445824899</v>
      </c>
      <c r="T3403" s="25">
        <f ca="1">_xlfn.LOGNORM.INV(S3403,'Input Parameters'!$H$29,'Input Parameters'!$I$29)</f>
        <v>60.513928301225697</v>
      </c>
      <c r="U3403" s="10">
        <f t="shared" ca="1" si="460"/>
        <v>0.68915669115721601</v>
      </c>
      <c r="V3403" s="29">
        <f ca="1">IF('Input Parameters'!$D$30="Beta",_xlfn.BETA.INV(U3403,'Input Parameters'!$L$30,'Input Parameters'!$M$30,'Input Parameters'!$J$30,'Input Parameters'!$K$30),IF('Input Parameters'!$D$30="LogNorm",_xlfn.LOGNORM.INV(U3403,'Input Parameters'!$H$30,'Input Parameters'!$I$30)))</f>
        <v>1.2138548830728353</v>
      </c>
      <c r="W3403" s="2">
        <f ca="1">N3403+(P3403-N3403)*(1-ERF((T3403-R3403)/(2*SQRT(L3403*'Input Parameters'!$E$31))))</f>
        <v>7.794919259500703E-2</v>
      </c>
      <c r="X3403">
        <f t="shared" ca="1" si="461"/>
        <v>1</v>
      </c>
      <c r="Y3403" s="7"/>
    </row>
    <row r="3404" spans="1:25" ht="15" customHeight="1" x14ac:dyDescent="0.3">
      <c r="A3404" s="130">
        <v>3397</v>
      </c>
      <c r="B3404" s="10">
        <f t="shared" ca="1" si="453"/>
        <v>0.73049230337719795</v>
      </c>
      <c r="C3404" s="57">
        <f ca="1">_xlfn.NORM.INV(B3404,'Input Parameters'!$E$19,'Input Parameters'!$F$19)</f>
        <v>619.20856861507366</v>
      </c>
      <c r="D3404" s="10">
        <f t="shared" ca="1" si="454"/>
        <v>0.78720047429682027</v>
      </c>
      <c r="E3404" s="59">
        <f ca="1">IF(_xlfn.NORM.INV(D3404,'Input Parameters'!$E$20,'Input Parameters'!$F$20)&lt;3500,3500,IF(_xlfn.NORM.INV(D3404,'Input Parameters'!$E$20,'Input Parameters'!$F$20)&gt;5500,5500,_xlfn.NORM.INV(D3404,'Input Parameters'!$E$20,'Input Parameters'!$F$20)))</f>
        <v>5357.7216108598059</v>
      </c>
      <c r="F3404" s="10">
        <f t="shared" ca="1" si="455"/>
        <v>0.36657203139459005</v>
      </c>
      <c r="G3404" s="61">
        <f ca="1">_xlfn.NORM.INV(F3404,'Input Parameters'!$E$21,'Input Parameters'!$F$21)</f>
        <v>282.17016264952389</v>
      </c>
      <c r="H3404" s="54">
        <f ca="1">EXP(E3404*(1/'Input Parameters'!$E$22-1/G3404))</f>
        <v>0.49568423989310767</v>
      </c>
      <c r="I3404" s="10">
        <f t="shared" ca="1" si="456"/>
        <v>0.58609794150200034</v>
      </c>
      <c r="J3404" s="29">
        <f ca="1">_xlfn.BETA.INV(I3404,'Input Parameters'!$L$24,'Input Parameters'!$M$24,'Input Parameters'!$J$24,'Input Parameters'!$K$24)</f>
        <v>0.64178377078880655</v>
      </c>
      <c r="K3404" s="156">
        <f ca="1">('Input Parameters'!$E$25/'Input Parameters'!$E$31)^$J3404</f>
        <v>1.0013045263327757E-2</v>
      </c>
      <c r="L3404" s="66">
        <f ca="1">$H3404*$C3404*'Input Parameters'!$E$23*K3404</f>
        <v>3.0733232945258067</v>
      </c>
      <c r="M3404" s="23">
        <f t="shared" ca="1" si="457"/>
        <v>0.53516078189984106</v>
      </c>
      <c r="N3404" s="15">
        <f ca="1">_xlfn.NORM.INV(M3404,'Input Parameters'!$E$26,'Input Parameters'!$F$26)</f>
        <v>3.5853237894623392E-2</v>
      </c>
      <c r="O3404" s="8">
        <f t="shared" ca="1" si="458"/>
        <v>0.77447085450599684</v>
      </c>
      <c r="P3404" s="29">
        <f ca="1">_xlfn.LOGNORM.INV(O3404,'Input Parameters'!$H$27,'Input Parameters'!$I$27)</f>
        <v>1.9870194124199339</v>
      </c>
      <c r="Q3404" s="10"/>
      <c r="R3404" s="15">
        <f>'Input Parameters'!$E$28</f>
        <v>12.7</v>
      </c>
      <c r="S3404" s="10">
        <f t="shared" ca="1" si="459"/>
        <v>2.6565353792189828E-2</v>
      </c>
      <c r="T3404" s="25">
        <f ca="1">_xlfn.LOGNORM.INV(S3404,'Input Parameters'!$H$29,'Input Parameters'!$I$29)</f>
        <v>46.866898987937013</v>
      </c>
      <c r="U3404" s="10">
        <f t="shared" ca="1" si="460"/>
        <v>0.54445977477811269</v>
      </c>
      <c r="V3404" s="29">
        <f ca="1">IF('Input Parameters'!$D$30="Beta",_xlfn.BETA.INV(U3404,'Input Parameters'!$L$30,'Input Parameters'!$M$30,'Input Parameters'!$J$30,'Input Parameters'!$K$30),IF('Input Parameters'!$D$30="LogNorm",_xlfn.LOGNORM.INV(U3404,'Input Parameters'!$H$30,'Input Parameters'!$I$30)))</f>
        <v>1.0441943810739505</v>
      </c>
      <c r="W3404" s="2">
        <f ca="1">N3404+(P3404-N3404)*(1-ERF((T3404-R3404)/(2*SQRT(L3404*'Input Parameters'!$E$31))))</f>
        <v>0.36397465444066579</v>
      </c>
      <c r="X3404">
        <f t="shared" ca="1" si="461"/>
        <v>1</v>
      </c>
      <c r="Y3404" s="7"/>
    </row>
    <row r="3405" spans="1:25" ht="15" customHeight="1" x14ac:dyDescent="0.3">
      <c r="A3405" s="130">
        <v>3398</v>
      </c>
      <c r="B3405" s="10">
        <f t="shared" ca="1" si="453"/>
        <v>0.23986370846806804</v>
      </c>
      <c r="C3405" s="57">
        <f ca="1">_xlfn.NORM.INV(B3405,'Input Parameters'!$E$19,'Input Parameters'!$F$19)</f>
        <v>507.58038161786692</v>
      </c>
      <c r="D3405" s="10">
        <f t="shared" ca="1" si="454"/>
        <v>0.43869500162603592</v>
      </c>
      <c r="E3405" s="59">
        <f ca="1">IF(_xlfn.NORM.INV(D3405,'Input Parameters'!$E$20,'Input Parameters'!$F$20)&lt;3500,3500,IF(_xlfn.NORM.INV(D3405,'Input Parameters'!$E$20,'Input Parameters'!$F$20)&gt;5500,5500,_xlfn.NORM.INV(D3405,'Input Parameters'!$E$20,'Input Parameters'!$F$20)))</f>
        <v>4692.0049207243492</v>
      </c>
      <c r="F3405" s="10">
        <f t="shared" ca="1" si="455"/>
        <v>0.13753493820552631</v>
      </c>
      <c r="G3405" s="61">
        <f ca="1">_xlfn.NORM.INV(F3405,'Input Parameters'!$E$21,'Input Parameters'!$F$21)</f>
        <v>276.27111283498567</v>
      </c>
      <c r="H3405" s="54">
        <f ca="1">EXP(E3405*(1/'Input Parameters'!$E$22-1/G3405))</f>
        <v>0.37920946516825565</v>
      </c>
      <c r="I3405" s="10">
        <f t="shared" ca="1" si="456"/>
        <v>0.42692007514229924</v>
      </c>
      <c r="J3405" s="29">
        <f ca="1">_xlfn.BETA.INV(I3405,'Input Parameters'!$L$24,'Input Parameters'!$M$24,'Input Parameters'!$J$24,'Input Parameters'!$K$24)</f>
        <v>0.57724624193027374</v>
      </c>
      <c r="K3405" s="156">
        <f ca="1">('Input Parameters'!$E$25/'Input Parameters'!$E$31)^$J3405</f>
        <v>1.590847223980095E-2</v>
      </c>
      <c r="L3405" s="66">
        <f ca="1">$H3405*$C3405*'Input Parameters'!$E$23*K3405</f>
        <v>3.0620513628466468</v>
      </c>
      <c r="M3405" s="23">
        <f t="shared" ca="1" si="457"/>
        <v>0.55409698941149355</v>
      </c>
      <c r="N3405" s="15">
        <f ca="1">_xlfn.NORM.INV(M3405,'Input Parameters'!$E$26,'Input Parameters'!$F$26)</f>
        <v>3.6856405363507719E-2</v>
      </c>
      <c r="O3405" s="8">
        <f t="shared" ca="1" si="458"/>
        <v>0.38405845794756399</v>
      </c>
      <c r="P3405" s="29">
        <f ca="1">_xlfn.LOGNORM.INV(O3405,'Input Parameters'!$H$27,'Input Parameters'!$I$27)</f>
        <v>1.2495355460104043</v>
      </c>
      <c r="Q3405" s="10"/>
      <c r="R3405" s="15">
        <f>'Input Parameters'!$E$28</f>
        <v>12.7</v>
      </c>
      <c r="S3405" s="10">
        <f t="shared" ca="1" si="459"/>
        <v>0.82316755052732082</v>
      </c>
      <c r="T3405" s="25">
        <f ca="1">_xlfn.LOGNORM.INV(S3405,'Input Parameters'!$H$29,'Input Parameters'!$I$29)</f>
        <v>64.622713070745689</v>
      </c>
      <c r="U3405" s="10">
        <f t="shared" ca="1" si="460"/>
        <v>1.9647331356633879E-2</v>
      </c>
      <c r="V3405" s="29">
        <f ca="1">IF('Input Parameters'!$D$30="Beta",_xlfn.BETA.INV(U3405,'Input Parameters'!$L$30,'Input Parameters'!$M$30,'Input Parameters'!$J$30,'Input Parameters'!$K$30),IF('Input Parameters'!$D$30="LogNorm",_xlfn.LOGNORM.INV(U3405,'Input Parameters'!$H$30,'Input Parameters'!$I$30)))</f>
        <v>0.44327084854050464</v>
      </c>
      <c r="W3405" s="2">
        <f ca="1">N3405+(P3405-N3405)*(1-ERF((T3405-R3405)/(2*SQRT(L3405*'Input Parameters'!$E$31))))</f>
        <v>8.0381961605422436E-2</v>
      </c>
      <c r="X3405">
        <f t="shared" ca="1" si="461"/>
        <v>1</v>
      </c>
      <c r="Y3405" s="7"/>
    </row>
    <row r="3406" spans="1:25" ht="15" customHeight="1" x14ac:dyDescent="0.3">
      <c r="A3406" s="130">
        <v>3399</v>
      </c>
      <c r="B3406" s="10">
        <f t="shared" ca="1" si="453"/>
        <v>0.3678512092718631</v>
      </c>
      <c r="C3406" s="57">
        <f ca="1">_xlfn.NORM.INV(B3406,'Input Parameters'!$E$19,'Input Parameters'!$F$19)</f>
        <v>538.7770352808717</v>
      </c>
      <c r="D3406" s="10">
        <f t="shared" ca="1" si="454"/>
        <v>2.9732968092667345E-2</v>
      </c>
      <c r="E3406" s="59">
        <f ca="1">IF(_xlfn.NORM.INV(D3406,'Input Parameters'!$E$20,'Input Parameters'!$F$20)&lt;3500,3500,IF(_xlfn.NORM.INV(D3406,'Input Parameters'!$E$20,'Input Parameters'!$F$20)&gt;5500,5500,_xlfn.NORM.INV(D3406,'Input Parameters'!$E$20,'Input Parameters'!$F$20)))</f>
        <v>3500</v>
      </c>
      <c r="F3406" s="10">
        <f t="shared" ca="1" si="455"/>
        <v>0.38202288452964883</v>
      </c>
      <c r="G3406" s="61">
        <f ca="1">_xlfn.NORM.INV(F3406,'Input Parameters'!$E$21,'Input Parameters'!$F$21)</f>
        <v>282.49064609587703</v>
      </c>
      <c r="H3406" s="54">
        <f ca="1">EXP(E3406*(1/'Input Parameters'!$E$22-1/G3406))</f>
        <v>0.64120998890547531</v>
      </c>
      <c r="I3406" s="10">
        <f t="shared" ca="1" si="456"/>
        <v>0.60065958427571353</v>
      </c>
      <c r="J3406" s="29">
        <f ca="1">_xlfn.BETA.INV(I3406,'Input Parameters'!$L$24,'Input Parameters'!$M$24,'Input Parameters'!$J$24,'Input Parameters'!$K$24)</f>
        <v>0.64766363342893718</v>
      </c>
      <c r="K3406" s="156">
        <f ca="1">('Input Parameters'!$E$25/'Input Parameters'!$E$31)^$J3406</f>
        <v>9.5994834899651611E-3</v>
      </c>
      <c r="L3406" s="66">
        <f ca="1">$H3406*$C3406*'Input Parameters'!$E$23*K3406</f>
        <v>3.3163260431065247</v>
      </c>
      <c r="M3406" s="23">
        <f t="shared" ca="1" si="457"/>
        <v>7.8362679455739936E-2</v>
      </c>
      <c r="N3406" s="15">
        <f ca="1">_xlfn.NORM.INV(M3406,'Input Parameters'!$E$26,'Input Parameters'!$F$26)</f>
        <v>4.2604028654034919E-3</v>
      </c>
      <c r="O3406" s="8">
        <f t="shared" ca="1" si="458"/>
        <v>0.55594401804526417</v>
      </c>
      <c r="P3406" s="29">
        <f ca="1">_xlfn.LOGNORM.INV(O3406,'Input Parameters'!$H$27,'Input Parameters'!$I$27)</f>
        <v>1.5150619141373016</v>
      </c>
      <c r="Q3406" s="10"/>
      <c r="R3406" s="15">
        <f>'Input Parameters'!$E$28</f>
        <v>12.7</v>
      </c>
      <c r="S3406" s="10">
        <f t="shared" ca="1" si="459"/>
        <v>1.4610804515269304E-3</v>
      </c>
      <c r="T3406" s="25">
        <f ca="1">_xlfn.LOGNORM.INV(S3406,'Input Parameters'!$H$29,'Input Parameters'!$I$29)</f>
        <v>41.692790955165002</v>
      </c>
      <c r="U3406" s="10">
        <f t="shared" ca="1" si="460"/>
        <v>0.25961454937892636</v>
      </c>
      <c r="V3406" s="29">
        <f ca="1">IF('Input Parameters'!$D$30="Beta",_xlfn.BETA.INV(U3406,'Input Parameters'!$L$30,'Input Parameters'!$M$30,'Input Parameters'!$J$30,'Input Parameters'!$K$30),IF('Input Parameters'!$D$30="LogNorm",_xlfn.LOGNORM.INV(U3406,'Input Parameters'!$H$30,'Input Parameters'!$I$30)))</f>
        <v>0.77494556596280695</v>
      </c>
      <c r="W3406" s="2">
        <f ca="1">N3406+(P3406-N3406)*(1-ERF((T3406-R3406)/(2*SQRT(L3406*'Input Parameters'!$E$31))))</f>
        <v>0.39747136175587672</v>
      </c>
      <c r="X3406">
        <f t="shared" ca="1" si="461"/>
        <v>1</v>
      </c>
      <c r="Y3406" s="7"/>
    </row>
    <row r="3407" spans="1:25" ht="15" customHeight="1" x14ac:dyDescent="0.3">
      <c r="A3407" s="130">
        <v>3400</v>
      </c>
      <c r="B3407" s="10">
        <f t="shared" ca="1" si="453"/>
        <v>0.93897242227914735</v>
      </c>
      <c r="C3407" s="57">
        <f ca="1">_xlfn.NORM.INV(B3407,'Input Parameters'!$E$19,'Input Parameters'!$F$19)</f>
        <v>697.95429132240258</v>
      </c>
      <c r="D3407" s="10">
        <f t="shared" ca="1" si="454"/>
        <v>0.82615112368637944</v>
      </c>
      <c r="E3407" s="59">
        <f ca="1">IF(_xlfn.NORM.INV(D3407,'Input Parameters'!$E$20,'Input Parameters'!$F$20)&lt;3500,3500,IF(_xlfn.NORM.INV(D3407,'Input Parameters'!$E$20,'Input Parameters'!$F$20)&gt;5500,5500,_xlfn.NORM.INV(D3407,'Input Parameters'!$E$20,'Input Parameters'!$F$20)))</f>
        <v>5457.3449820469814</v>
      </c>
      <c r="F3407" s="10">
        <f t="shared" ca="1" si="455"/>
        <v>0.73300676353180994</v>
      </c>
      <c r="G3407" s="61">
        <f ca="1">_xlfn.NORM.INV(F3407,'Input Parameters'!$E$21,'Input Parameters'!$F$21)</f>
        <v>289.73838682848941</v>
      </c>
      <c r="H3407" s="54">
        <f ca="1">EXP(E3407*(1/'Input Parameters'!$E$22-1/G3407))</f>
        <v>0.81085025336923289</v>
      </c>
      <c r="I3407" s="10">
        <f t="shared" ca="1" si="456"/>
        <v>0.56267804505445618</v>
      </c>
      <c r="J3407" s="29">
        <f ca="1">_xlfn.BETA.INV(I3407,'Input Parameters'!$L$24,'Input Parameters'!$M$24,'Input Parameters'!$J$24,'Input Parameters'!$K$24)</f>
        <v>0.63236196349545093</v>
      </c>
      <c r="K3407" s="156">
        <f ca="1">('Input Parameters'!$E$25/'Input Parameters'!$E$31)^$J3407</f>
        <v>1.0713199222722855E-2</v>
      </c>
      <c r="L3407" s="66">
        <f ca="1">$H3407*$C3407*'Input Parameters'!$E$23*K3407</f>
        <v>6.0629895501351916</v>
      </c>
      <c r="M3407" s="23">
        <f t="shared" ca="1" si="457"/>
        <v>0.93780704590816277</v>
      </c>
      <c r="N3407" s="15">
        <f ca="1">_xlfn.NORM.INV(M3407,'Input Parameters'!$E$26,'Input Parameters'!$F$26)</f>
        <v>6.6269061464477821E-2</v>
      </c>
      <c r="O3407" s="8">
        <f t="shared" ca="1" si="458"/>
        <v>0.71410108500490688</v>
      </c>
      <c r="P3407" s="29">
        <f ca="1">_xlfn.LOGNORM.INV(O3407,'Input Parameters'!$H$27,'Input Parameters'!$I$27)</f>
        <v>1.8282396787980961</v>
      </c>
      <c r="Q3407" s="10"/>
      <c r="R3407" s="15">
        <f>'Input Parameters'!$E$28</f>
        <v>12.7</v>
      </c>
      <c r="S3407" s="10">
        <f t="shared" ca="1" si="459"/>
        <v>0.42880642944432878</v>
      </c>
      <c r="T3407" s="25">
        <f ca="1">_xlfn.LOGNORM.INV(S3407,'Input Parameters'!$H$29,'Input Parameters'!$I$29)</f>
        <v>57.070576994938868</v>
      </c>
      <c r="U3407" s="10">
        <f t="shared" ca="1" si="460"/>
        <v>0.61068478652183011</v>
      </c>
      <c r="V3407" s="29">
        <f ca="1">IF('Input Parameters'!$D$30="Beta",_xlfn.BETA.INV(U3407,'Input Parameters'!$L$30,'Input Parameters'!$M$30,'Input Parameters'!$J$30,'Input Parameters'!$K$30),IF('Input Parameters'!$D$30="LogNorm",_xlfn.LOGNORM.INV(U3407,'Input Parameters'!$H$30,'Input Parameters'!$I$30)))</f>
        <v>1.1163439744717496</v>
      </c>
      <c r="W3407" s="2">
        <f ca="1">N3407+(P3407-N3407)*(1-ERF((T3407-R3407)/(2*SQRT(L3407*'Input Parameters'!$E$31))))</f>
        <v>0.42323288071356086</v>
      </c>
      <c r="X3407">
        <f t="shared" ca="1" si="461"/>
        <v>1</v>
      </c>
      <c r="Y3407" s="7"/>
    </row>
    <row r="3408" spans="1:25" ht="15" customHeight="1" x14ac:dyDescent="0.3">
      <c r="A3408" s="130">
        <v>3401</v>
      </c>
      <c r="B3408" s="10">
        <f t="shared" ca="1" si="453"/>
        <v>0.50618966064173343</v>
      </c>
      <c r="C3408" s="57">
        <f ca="1">_xlfn.NORM.INV(B3408,'Input Parameters'!$E$19,'Input Parameters'!$F$19)</f>
        <v>568.61108517590731</v>
      </c>
      <c r="D3408" s="10">
        <f t="shared" ca="1" si="454"/>
        <v>0.57469136986074076</v>
      </c>
      <c r="E3408" s="59">
        <f ca="1">IF(_xlfn.NORM.INV(D3408,'Input Parameters'!$E$20,'Input Parameters'!$F$20)&lt;3500,3500,IF(_xlfn.NORM.INV(D3408,'Input Parameters'!$E$20,'Input Parameters'!$F$20)&gt;5500,5500,_xlfn.NORM.INV(D3408,'Input Parameters'!$E$20,'Input Parameters'!$F$20)))</f>
        <v>4931.8316333489247</v>
      </c>
      <c r="F3408" s="10">
        <f t="shared" ca="1" si="455"/>
        <v>0.3501812171745754</v>
      </c>
      <c r="G3408" s="61">
        <f ca="1">_xlfn.NORM.INV(F3408,'Input Parameters'!$E$21,'Input Parameters'!$F$21)</f>
        <v>281.82522626534058</v>
      </c>
      <c r="H3408" s="54">
        <f ca="1">EXP(E3408*(1/'Input Parameters'!$E$22-1/G3408))</f>
        <v>0.51303027055437733</v>
      </c>
      <c r="I3408" s="10">
        <f t="shared" ca="1" si="456"/>
        <v>0.53576431795352597</v>
      </c>
      <c r="J3408" s="29">
        <f ca="1">_xlfn.BETA.INV(I3408,'Input Parameters'!$L$24,'Input Parameters'!$M$24,'Input Parameters'!$J$24,'Input Parameters'!$K$24)</f>
        <v>0.62155562038876977</v>
      </c>
      <c r="K3408" s="156">
        <f ca="1">('Input Parameters'!$E$25/'Input Parameters'!$E$31)^$J3408</f>
        <v>1.1576722158348554E-2</v>
      </c>
      <c r="L3408" s="66">
        <f ca="1">$H3408*$C3408*'Input Parameters'!$E$23*K3408</f>
        <v>3.3771000183013116</v>
      </c>
      <c r="M3408" s="23">
        <f t="shared" ca="1" si="457"/>
        <v>0.88664459585968636</v>
      </c>
      <c r="N3408" s="15">
        <f ca="1">_xlfn.NORM.INV(M3408,'Input Parameters'!$E$26,'Input Parameters'!$F$26)</f>
        <v>5.9386378487595537E-2</v>
      </c>
      <c r="O3408" s="8">
        <f t="shared" ca="1" si="458"/>
        <v>0.12751287938758182</v>
      </c>
      <c r="P3408" s="29">
        <f ca="1">_xlfn.LOGNORM.INV(O3408,'Input Parameters'!$H$27,'Input Parameters'!$I$27)</f>
        <v>0.86040494289360481</v>
      </c>
      <c r="Q3408" s="10"/>
      <c r="R3408" s="15">
        <f>'Input Parameters'!$E$28</f>
        <v>12.7</v>
      </c>
      <c r="S3408" s="10">
        <f t="shared" ca="1" si="459"/>
        <v>0.17703445722060418</v>
      </c>
      <c r="T3408" s="25">
        <f ca="1">_xlfn.LOGNORM.INV(S3408,'Input Parameters'!$H$29,'Input Parameters'!$I$29)</f>
        <v>52.477554278194994</v>
      </c>
      <c r="U3408" s="10">
        <f t="shared" ca="1" si="460"/>
        <v>0.95665724355612491</v>
      </c>
      <c r="V3408" s="29">
        <f ca="1">IF('Input Parameters'!$D$30="Beta",_xlfn.BETA.INV(U3408,'Input Parameters'!$L$30,'Input Parameters'!$M$30,'Input Parameters'!$J$30,'Input Parameters'!$K$30),IF('Input Parameters'!$D$30="LogNorm",_xlfn.LOGNORM.INV(U3408,'Input Parameters'!$H$30,'Input Parameters'!$I$30)))</f>
        <v>1.9635987287354215</v>
      </c>
      <c r="W3408" s="2">
        <f ca="1">N3408+(P3408-N3408)*(1-ERF((T3408-R3408)/(2*SQRT(L3408*'Input Parameters'!$E$31))))</f>
        <v>0.16021660319615427</v>
      </c>
      <c r="X3408">
        <f t="shared" ca="1" si="461"/>
        <v>1</v>
      </c>
      <c r="Y3408" s="7"/>
    </row>
    <row r="3409" spans="1:25" ht="15" customHeight="1" x14ac:dyDescent="0.3">
      <c r="A3409" s="130">
        <v>3402</v>
      </c>
      <c r="B3409" s="10">
        <f t="shared" ca="1" si="453"/>
        <v>0.46092471344497632</v>
      </c>
      <c r="C3409" s="57">
        <f ca="1">_xlfn.NORM.INV(B3409,'Input Parameters'!$E$19,'Input Parameters'!$F$19)</f>
        <v>559.01018173316493</v>
      </c>
      <c r="D3409" s="10">
        <f t="shared" ca="1" si="454"/>
        <v>3.050876937438507E-2</v>
      </c>
      <c r="E3409" s="59">
        <f ca="1">IF(_xlfn.NORM.INV(D3409,'Input Parameters'!$E$20,'Input Parameters'!$F$20)&lt;3500,3500,IF(_xlfn.NORM.INV(D3409,'Input Parameters'!$E$20,'Input Parameters'!$F$20)&gt;5500,5500,_xlfn.NORM.INV(D3409,'Input Parameters'!$E$20,'Input Parameters'!$F$20)))</f>
        <v>3500</v>
      </c>
      <c r="F3409" s="10">
        <f t="shared" ca="1" si="455"/>
        <v>0.13009925007090439</v>
      </c>
      <c r="G3409" s="61">
        <f ca="1">_xlfn.NORM.INV(F3409,'Input Parameters'!$E$21,'Input Parameters'!$F$21)</f>
        <v>276.0002524076728</v>
      </c>
      <c r="H3409" s="54">
        <f ca="1">EXP(E3409*(1/'Input Parameters'!$E$22-1/G3409))</f>
        <v>0.47914341007515726</v>
      </c>
      <c r="I3409" s="10">
        <f t="shared" ca="1" si="456"/>
        <v>0.16435235973166662</v>
      </c>
      <c r="J3409" s="29">
        <f ca="1">_xlfn.BETA.INV(I3409,'Input Parameters'!$L$24,'Input Parameters'!$M$24,'Input Parameters'!$J$24,'Input Parameters'!$K$24)</f>
        <v>0.44647383886528402</v>
      </c>
      <c r="K3409" s="156">
        <f ca="1">('Input Parameters'!$E$25/'Input Parameters'!$E$31)^$J3409</f>
        <v>4.0648172875582353E-2</v>
      </c>
      <c r="L3409" s="66">
        <f ca="1">$H3409*$C3409*'Input Parameters'!$E$23*K3409</f>
        <v>10.887452330728498</v>
      </c>
      <c r="M3409" s="23">
        <f t="shared" ca="1" si="457"/>
        <v>0.25050864307314469</v>
      </c>
      <c r="N3409" s="15">
        <f ca="1">_xlfn.NORM.INV(M3409,'Input Parameters'!$E$26,'Input Parameters'!$F$26)</f>
        <v>1.9869310382298902E-2</v>
      </c>
      <c r="O3409" s="8">
        <f t="shared" ca="1" si="458"/>
        <v>0.3755350493317462</v>
      </c>
      <c r="P3409" s="29">
        <f ca="1">_xlfn.LOGNORM.INV(O3409,'Input Parameters'!$H$27,'Input Parameters'!$I$27)</f>
        <v>1.2372194215012917</v>
      </c>
      <c r="Q3409" s="10"/>
      <c r="R3409" s="15">
        <f>'Input Parameters'!$E$28</f>
        <v>12.7</v>
      </c>
      <c r="S3409" s="10">
        <f t="shared" ca="1" si="459"/>
        <v>0.53856547661327081</v>
      </c>
      <c r="T3409" s="25">
        <f ca="1">_xlfn.LOGNORM.INV(S3409,'Input Parameters'!$H$29,'Input Parameters'!$I$29)</f>
        <v>58.868279249418599</v>
      </c>
      <c r="U3409" s="10">
        <f t="shared" ca="1" si="460"/>
        <v>0.71825793706365215</v>
      </c>
      <c r="V3409" s="29">
        <f ca="1">IF('Input Parameters'!$D$30="Beta",_xlfn.BETA.INV(U3409,'Input Parameters'!$L$30,'Input Parameters'!$M$30,'Input Parameters'!$J$30,'Input Parameters'!$K$30),IF('Input Parameters'!$D$30="LogNorm",_xlfn.LOGNORM.INV(U3409,'Input Parameters'!$H$30,'Input Parameters'!$I$30)))</f>
        <v>1.2548425349447332</v>
      </c>
      <c r="W3409" s="2">
        <f ca="1">N3409+(P3409-N3409)*(1-ERF((T3409-R3409)/(2*SQRT(L3409*'Input Parameters'!$E$31))))</f>
        <v>0.41243373784583442</v>
      </c>
      <c r="X3409">
        <f t="shared" ca="1" si="461"/>
        <v>1</v>
      </c>
      <c r="Y3409" s="7"/>
    </row>
    <row r="3410" spans="1:25" ht="15" customHeight="1" x14ac:dyDescent="0.3">
      <c r="A3410" s="130">
        <v>3403</v>
      </c>
      <c r="B3410" s="10">
        <f t="shared" ca="1" si="453"/>
        <v>0.81281782116376822</v>
      </c>
      <c r="C3410" s="57">
        <f ca="1">_xlfn.NORM.INV(B3410,'Input Parameters'!$E$19,'Input Parameters'!$F$19)</f>
        <v>642.36371360159694</v>
      </c>
      <c r="D3410" s="10">
        <f t="shared" ca="1" si="454"/>
        <v>0.30371778399961558</v>
      </c>
      <c r="E3410" s="59">
        <f ca="1">IF(_xlfn.NORM.INV(D3410,'Input Parameters'!$E$20,'Input Parameters'!$F$20)&lt;3500,3500,IF(_xlfn.NORM.INV(D3410,'Input Parameters'!$E$20,'Input Parameters'!$F$20)&gt;5500,5500,_xlfn.NORM.INV(D3410,'Input Parameters'!$E$20,'Input Parameters'!$F$20)))</f>
        <v>4440.3837880059637</v>
      </c>
      <c r="F3410" s="10">
        <f t="shared" ca="1" si="455"/>
        <v>0.34186851378354333</v>
      </c>
      <c r="G3410" s="61">
        <f ca="1">_xlfn.NORM.INV(F3410,'Input Parameters'!$E$21,'Input Parameters'!$F$21)</f>
        <v>281.64808004329427</v>
      </c>
      <c r="H3410" s="54">
        <f ca="1">EXP(E3410*(1/'Input Parameters'!$E$22-1/G3410))</f>
        <v>0.54290385122032903</v>
      </c>
      <c r="I3410" s="10">
        <f t="shared" ca="1" si="456"/>
        <v>0.20518171188965861</v>
      </c>
      <c r="J3410" s="29">
        <f ca="1">_xlfn.BETA.INV(I3410,'Input Parameters'!$L$24,'Input Parameters'!$M$24,'Input Parameters'!$J$24,'Input Parameters'!$K$24)</f>
        <v>0.4716935405805685</v>
      </c>
      <c r="K3410" s="156">
        <f ca="1">('Input Parameters'!$E$25/'Input Parameters'!$E$31)^$J3410</f>
        <v>3.3921164915856721E-2</v>
      </c>
      <c r="L3410" s="66">
        <f ca="1">$H3410*$C3410*'Input Parameters'!$E$23*K3410</f>
        <v>11.829725872004937</v>
      </c>
      <c r="M3410" s="23">
        <f t="shared" ca="1" si="457"/>
        <v>0.40436080215249071</v>
      </c>
      <c r="N3410" s="15">
        <f ca="1">_xlfn.NORM.INV(M3410,'Input Parameters'!$E$26,'Input Parameters'!$F$26)</f>
        <v>2.8916412940135659E-2</v>
      </c>
      <c r="O3410" s="8">
        <f t="shared" ca="1" si="458"/>
        <v>0.6534759988849147</v>
      </c>
      <c r="P3410" s="29">
        <f ca="1">_xlfn.LOGNORM.INV(O3410,'Input Parameters'!$H$27,'Input Parameters'!$I$27)</f>
        <v>1.6952687241466755</v>
      </c>
      <c r="Q3410" s="10"/>
      <c r="R3410" s="15">
        <f>'Input Parameters'!$E$28</f>
        <v>12.7</v>
      </c>
      <c r="S3410" s="10">
        <f t="shared" ca="1" si="459"/>
        <v>0.74678962305183139</v>
      </c>
      <c r="T3410" s="25">
        <f ca="1">_xlfn.LOGNORM.INV(S3410,'Input Parameters'!$H$29,'Input Parameters'!$I$29)</f>
        <v>62.74185590753126</v>
      </c>
      <c r="U3410" s="10">
        <f t="shared" ca="1" si="460"/>
        <v>0.97847229505759525</v>
      </c>
      <c r="V3410" s="29">
        <f ca="1">IF('Input Parameters'!$D$30="Beta",_xlfn.BETA.INV(U3410,'Input Parameters'!$L$30,'Input Parameters'!$M$30,'Input Parameters'!$J$30,'Input Parameters'!$K$30),IF('Input Parameters'!$D$30="LogNorm",_xlfn.LOGNORM.INV(U3410,'Input Parameters'!$H$30,'Input Parameters'!$I$30)))</f>
        <v>2.2189540894284612</v>
      </c>
      <c r="W3410" s="2">
        <f ca="1">N3410+(P3410-N3410)*(1-ERF((T3410-R3410)/(2*SQRT(L3410*'Input Parameters'!$E$31))))</f>
        <v>0.5347768823172433</v>
      </c>
      <c r="X3410">
        <f t="shared" ca="1" si="461"/>
        <v>1</v>
      </c>
      <c r="Y3410" s="7"/>
    </row>
    <row r="3411" spans="1:25" ht="15" customHeight="1" x14ac:dyDescent="0.3">
      <c r="A3411" s="130">
        <v>3404</v>
      </c>
      <c r="B3411" s="10">
        <f t="shared" ca="1" si="453"/>
        <v>0.14352028732238775</v>
      </c>
      <c r="C3411" s="57">
        <f ca="1">_xlfn.NORM.INV(B3411,'Input Parameters'!$E$19,'Input Parameters'!$F$19)</f>
        <v>477.3382379301222</v>
      </c>
      <c r="D3411" s="10">
        <f t="shared" ca="1" si="454"/>
        <v>0.48851387975943861</v>
      </c>
      <c r="E3411" s="59">
        <f ca="1">IF(_xlfn.NORM.INV(D3411,'Input Parameters'!$E$20,'Input Parameters'!$F$20)&lt;3500,3500,IF(_xlfn.NORM.INV(D3411,'Input Parameters'!$E$20,'Input Parameters'!$F$20)&gt;5500,5500,_xlfn.NORM.INV(D3411,'Input Parameters'!$E$20,'Input Parameters'!$F$20)))</f>
        <v>4779.8432111269713</v>
      </c>
      <c r="F3411" s="10">
        <f t="shared" ca="1" si="455"/>
        <v>0.23106347690994211</v>
      </c>
      <c r="G3411" s="61">
        <f ca="1">_xlfn.NORM.INV(F3411,'Input Parameters'!$E$21,'Input Parameters'!$F$21)</f>
        <v>279.07015660805428</v>
      </c>
      <c r="H3411" s="54">
        <f ca="1">EXP(E3411*(1/'Input Parameters'!$E$22-1/G3411))</f>
        <v>0.44295390634567211</v>
      </c>
      <c r="I3411" s="10">
        <f t="shared" ca="1" si="456"/>
        <v>0.9994454464647653</v>
      </c>
      <c r="J3411" s="29">
        <f ca="1">_xlfn.BETA.INV(I3411,'Input Parameters'!$L$24,'Input Parameters'!$M$24,'Input Parameters'!$J$24,'Input Parameters'!$K$24)</f>
        <v>0.95451239098058549</v>
      </c>
      <c r="K3411" s="156">
        <f ca="1">('Input Parameters'!$E$25/'Input Parameters'!$E$31)^$J3411</f>
        <v>1.0623836254197853E-3</v>
      </c>
      <c r="L3411" s="66">
        <f ca="1">$H3411*$C3411*'Input Parameters'!$E$23*K3411</f>
        <v>0.22462915835460104</v>
      </c>
      <c r="M3411" s="23">
        <f t="shared" ca="1" si="457"/>
        <v>8.7644747961894143E-2</v>
      </c>
      <c r="N3411" s="15">
        <f ca="1">_xlfn.NORM.INV(M3411,'Input Parameters'!$E$26,'Input Parameters'!$F$26)</f>
        <v>5.5365568880839308E-3</v>
      </c>
      <c r="O3411" s="8">
        <f t="shared" ca="1" si="458"/>
        <v>0.37035132401875692</v>
      </c>
      <c r="P3411" s="29">
        <f ca="1">_xlfn.LOGNORM.INV(O3411,'Input Parameters'!$H$27,'Input Parameters'!$I$27)</f>
        <v>1.2297463602818013</v>
      </c>
      <c r="Q3411" s="10"/>
      <c r="R3411" s="15">
        <f>'Input Parameters'!$E$28</f>
        <v>12.7</v>
      </c>
      <c r="S3411" s="10">
        <f t="shared" ca="1" si="459"/>
        <v>0.70938097195911964</v>
      </c>
      <c r="T3411" s="25">
        <f ca="1">_xlfn.LOGNORM.INV(S3411,'Input Parameters'!$H$29,'Input Parameters'!$I$29)</f>
        <v>61.951970741357094</v>
      </c>
      <c r="U3411" s="10">
        <f t="shared" ca="1" si="460"/>
        <v>0.83940595927383588</v>
      </c>
      <c r="V3411" s="29">
        <f ca="1">IF('Input Parameters'!$D$30="Beta",_xlfn.BETA.INV(U3411,'Input Parameters'!$L$30,'Input Parameters'!$M$30,'Input Parameters'!$J$30,'Input Parameters'!$K$30),IF('Input Parameters'!$D$30="LogNorm",_xlfn.LOGNORM.INV(U3411,'Input Parameters'!$H$30,'Input Parameters'!$I$30)))</f>
        <v>1.4775795856120471</v>
      </c>
      <c r="W3411" s="2">
        <f ca="1">N3411+(P3411-N3411)*(1-ERF((T3411-R3411)/(2*SQRT(L3411*'Input Parameters'!$E$31))))</f>
        <v>5.5365568883300725E-3</v>
      </c>
      <c r="X3411">
        <f t="shared" ca="1" si="461"/>
        <v>1</v>
      </c>
      <c r="Y3411" s="7"/>
    </row>
    <row r="3412" spans="1:25" ht="15" customHeight="1" x14ac:dyDescent="0.3">
      <c r="A3412" s="130">
        <v>3405</v>
      </c>
      <c r="B3412" s="10">
        <f t="shared" ca="1" si="453"/>
        <v>0.15639386592286098</v>
      </c>
      <c r="C3412" s="57">
        <f ca="1">_xlfn.NORM.INV(B3412,'Input Parameters'!$E$19,'Input Parameters'!$F$19)</f>
        <v>482.00656252675742</v>
      </c>
      <c r="D3412" s="10">
        <f t="shared" ca="1" si="454"/>
        <v>2.5948643097187474E-2</v>
      </c>
      <c r="E3412" s="59">
        <f ca="1">IF(_xlfn.NORM.INV(D3412,'Input Parameters'!$E$20,'Input Parameters'!$F$20)&lt;3500,3500,IF(_xlfn.NORM.INV(D3412,'Input Parameters'!$E$20,'Input Parameters'!$F$20)&gt;5500,5500,_xlfn.NORM.INV(D3412,'Input Parameters'!$E$20,'Input Parameters'!$F$20)))</f>
        <v>3500</v>
      </c>
      <c r="F3412" s="10">
        <f t="shared" ca="1" si="455"/>
        <v>0.44976498290904121</v>
      </c>
      <c r="G3412" s="61">
        <f ca="1">_xlfn.NORM.INV(F3412,'Input Parameters'!$E$21,'Input Parameters'!$F$21)</f>
        <v>283.85763460656216</v>
      </c>
      <c r="H3412" s="54">
        <f ca="1">EXP(E3412*(1/'Input Parameters'!$E$22-1/G3412))</f>
        <v>0.68063295559990677</v>
      </c>
      <c r="I3412" s="10">
        <f t="shared" ca="1" si="456"/>
        <v>0.95081513992544242</v>
      </c>
      <c r="J3412" s="29">
        <f ca="1">_xlfn.BETA.INV(I3412,'Input Parameters'!$L$24,'Input Parameters'!$M$24,'Input Parameters'!$J$24,'Input Parameters'!$K$24)</f>
        <v>0.83541931574214623</v>
      </c>
      <c r="K3412" s="156">
        <f ca="1">('Input Parameters'!$E$25/'Input Parameters'!$E$31)^$J3412</f>
        <v>2.4963631829527972E-3</v>
      </c>
      <c r="L3412" s="66">
        <f ca="1">$H3412*$C3412*'Input Parameters'!$E$23*K3412</f>
        <v>0.8189807492411143</v>
      </c>
      <c r="M3412" s="23">
        <f t="shared" ca="1" si="457"/>
        <v>0.15679432415804406</v>
      </c>
      <c r="N3412" s="15">
        <f ca="1">_xlfn.NORM.INV(M3412,'Input Parameters'!$E$26,'Input Parameters'!$F$26)</f>
        <v>1.2837868958494196E-2</v>
      </c>
      <c r="O3412" s="8">
        <f t="shared" ca="1" si="458"/>
        <v>0.80800651301170345</v>
      </c>
      <c r="P3412" s="29">
        <f ca="1">_xlfn.LOGNORM.INV(O3412,'Input Parameters'!$H$27,'Input Parameters'!$I$27)</f>
        <v>2.0925077399785406</v>
      </c>
      <c r="Q3412" s="10"/>
      <c r="R3412" s="15">
        <f>'Input Parameters'!$E$28</f>
        <v>12.7</v>
      </c>
      <c r="S3412" s="10">
        <f t="shared" ca="1" si="459"/>
        <v>0.61594337067192473</v>
      </c>
      <c r="T3412" s="25">
        <f ca="1">_xlfn.LOGNORM.INV(S3412,'Input Parameters'!$H$29,'Input Parameters'!$I$29)</f>
        <v>60.191739087779339</v>
      </c>
      <c r="U3412" s="10">
        <f t="shared" ca="1" si="460"/>
        <v>0.6161525821564432</v>
      </c>
      <c r="V3412" s="29">
        <f ca="1">IF('Input Parameters'!$D$30="Beta",_xlfn.BETA.INV(U3412,'Input Parameters'!$L$30,'Input Parameters'!$M$30,'Input Parameters'!$J$30,'Input Parameters'!$K$30),IF('Input Parameters'!$D$30="LogNorm",_xlfn.LOGNORM.INV(U3412,'Input Parameters'!$H$30,'Input Parameters'!$I$30)))</f>
        <v>1.1226513225650139</v>
      </c>
      <c r="W3412" s="2">
        <f ca="1">N3412+(P3412-N3412)*(1-ERF((T3412-R3412)/(2*SQRT(L3412*'Input Parameters'!$E$31))))</f>
        <v>1.3267558891249769E-2</v>
      </c>
      <c r="X3412">
        <f t="shared" ca="1" si="461"/>
        <v>1</v>
      </c>
      <c r="Y3412" s="7"/>
    </row>
    <row r="3413" spans="1:25" ht="15" customHeight="1" x14ac:dyDescent="0.3">
      <c r="A3413" s="130">
        <v>3406</v>
      </c>
      <c r="B3413" s="10">
        <f t="shared" ca="1" si="453"/>
        <v>0.43773863220687925</v>
      </c>
      <c r="C3413" s="57">
        <f ca="1">_xlfn.NORM.INV(B3413,'Input Parameters'!$E$19,'Input Parameters'!$F$19)</f>
        <v>554.05841871643997</v>
      </c>
      <c r="D3413" s="10">
        <f t="shared" ca="1" si="454"/>
        <v>0.98624963235633767</v>
      </c>
      <c r="E3413" s="59">
        <f ca="1">IF(_xlfn.NORM.INV(D3413,'Input Parameters'!$E$20,'Input Parameters'!$F$20)&lt;3500,3500,IF(_xlfn.NORM.INV(D3413,'Input Parameters'!$E$20,'Input Parameters'!$F$20)&gt;5500,5500,_xlfn.NORM.INV(D3413,'Input Parameters'!$E$20,'Input Parameters'!$F$20)))</f>
        <v>5500</v>
      </c>
      <c r="F3413" s="10">
        <f t="shared" ca="1" si="455"/>
        <v>0.4544210108513056</v>
      </c>
      <c r="G3413" s="61">
        <f ca="1">_xlfn.NORM.INV(F3413,'Input Parameters'!$E$21,'Input Parameters'!$F$21)</f>
        <v>283.95003570461245</v>
      </c>
      <c r="H3413" s="54">
        <f ca="1">EXP(E3413*(1/'Input Parameters'!$E$22-1/G3413))</f>
        <v>0.54975979548823206</v>
      </c>
      <c r="I3413" s="10">
        <f t="shared" ca="1" si="456"/>
        <v>0.32542858611821912</v>
      </c>
      <c r="J3413" s="29">
        <f ca="1">_xlfn.BETA.INV(I3413,'Input Parameters'!$L$24,'Input Parameters'!$M$24,'Input Parameters'!$J$24,'Input Parameters'!$K$24)</f>
        <v>0.53305277132853113</v>
      </c>
      <c r="K3413" s="156">
        <f ca="1">('Input Parameters'!$E$25/'Input Parameters'!$E$31)^$J3413</f>
        <v>2.1842896880819956E-2</v>
      </c>
      <c r="L3413" s="66">
        <f ca="1">$H3413*$C3413*'Input Parameters'!$E$23*K3413</f>
        <v>6.6533254854172323</v>
      </c>
      <c r="M3413" s="23">
        <f t="shared" ca="1" si="457"/>
        <v>0.72958844925318467</v>
      </c>
      <c r="N3413" s="15">
        <f ca="1">_xlfn.NORM.INV(M3413,'Input Parameters'!$E$26,'Input Parameters'!$F$26)</f>
        <v>4.6842944305266747E-2</v>
      </c>
      <c r="O3413" s="8">
        <f t="shared" ca="1" si="458"/>
        <v>0.96529302978774689</v>
      </c>
      <c r="P3413" s="29">
        <f ca="1">_xlfn.LOGNORM.INV(O3413,'Input Parameters'!$H$27,'Input Parameters'!$I$27)</f>
        <v>3.1788025104116473</v>
      </c>
      <c r="Q3413" s="10"/>
      <c r="R3413" s="15">
        <f>'Input Parameters'!$E$28</f>
        <v>12.7</v>
      </c>
      <c r="S3413" s="10">
        <f t="shared" ca="1" si="459"/>
        <v>6.457011751371744E-2</v>
      </c>
      <c r="T3413" s="25">
        <f ca="1">_xlfn.LOGNORM.INV(S3413,'Input Parameters'!$H$29,'Input Parameters'!$I$29)</f>
        <v>49.109735251219433</v>
      </c>
      <c r="U3413" s="10">
        <f t="shared" ca="1" si="460"/>
        <v>0.59803628638407302</v>
      </c>
      <c r="V3413" s="29">
        <f ca="1">IF('Input Parameters'!$D$30="Beta",_xlfn.BETA.INV(U3413,'Input Parameters'!$L$30,'Input Parameters'!$M$30,'Input Parameters'!$J$30,'Input Parameters'!$K$30),IF('Input Parameters'!$D$30="LogNorm",_xlfn.LOGNORM.INV(U3413,'Input Parameters'!$H$30,'Input Parameters'!$I$30)))</f>
        <v>1.1019815930619781</v>
      </c>
      <c r="W3413" s="2">
        <f ca="1">N3413+(P3413-N3413)*(1-ERF((T3413-R3413)/(2*SQRT(L3413*'Input Parameters'!$E$31))))</f>
        <v>1.0434974640395627</v>
      </c>
      <c r="X3413">
        <f t="shared" ca="1" si="461"/>
        <v>1</v>
      </c>
      <c r="Y3413" s="7"/>
    </row>
    <row r="3414" spans="1:25" ht="15" customHeight="1" x14ac:dyDescent="0.3">
      <c r="A3414" s="130">
        <v>3407</v>
      </c>
      <c r="B3414" s="10">
        <f t="shared" ca="1" si="453"/>
        <v>0.67938511585470773</v>
      </c>
      <c r="C3414" s="57">
        <f ca="1">_xlfn.NORM.INV(B3414,'Input Parameters'!$E$19,'Input Parameters'!$F$19)</f>
        <v>606.67531568026254</v>
      </c>
      <c r="D3414" s="10">
        <f t="shared" ca="1" si="454"/>
        <v>0.50808873648835329</v>
      </c>
      <c r="E3414" s="59">
        <f ca="1">IF(_xlfn.NORM.INV(D3414,'Input Parameters'!$E$20,'Input Parameters'!$F$20)&lt;3500,3500,IF(_xlfn.NORM.INV(D3414,'Input Parameters'!$E$20,'Input Parameters'!$F$20)&gt;5500,5500,_xlfn.NORM.INV(D3414,'Input Parameters'!$E$20,'Input Parameters'!$F$20)))</f>
        <v>4814.1937914820473</v>
      </c>
      <c r="F3414" s="10">
        <f t="shared" ca="1" si="455"/>
        <v>0.14656249032260338</v>
      </c>
      <c r="G3414" s="61">
        <f ca="1">_xlfn.NORM.INV(F3414,'Input Parameters'!$E$21,'Input Parameters'!$F$21)</f>
        <v>276.58685310464097</v>
      </c>
      <c r="H3414" s="54">
        <f ca="1">EXP(E3414*(1/'Input Parameters'!$E$22-1/G3414))</f>
        <v>0.37718248347036104</v>
      </c>
      <c r="I3414" s="10">
        <f t="shared" ca="1" si="456"/>
        <v>0.46435538431538759</v>
      </c>
      <c r="J3414" s="29">
        <f ca="1">_xlfn.BETA.INV(I3414,'Input Parameters'!$L$24,'Input Parameters'!$M$24,'Input Parameters'!$J$24,'Input Parameters'!$K$24)</f>
        <v>0.59269015530829905</v>
      </c>
      <c r="K3414" s="156">
        <f ca="1">('Input Parameters'!$E$25/'Input Parameters'!$E$31)^$J3414</f>
        <v>1.4240131818878895E-2</v>
      </c>
      <c r="L3414" s="66">
        <f ca="1">$H3414*$C3414*'Input Parameters'!$E$23*K3414</f>
        <v>3.2585309474915212</v>
      </c>
      <c r="M3414" s="23">
        <f t="shared" ca="1" si="457"/>
        <v>0.22204498123957295</v>
      </c>
      <c r="N3414" s="15">
        <f ca="1">_xlfn.NORM.INV(M3414,'Input Parameters'!$E$26,'Input Parameters'!$F$26)</f>
        <v>1.7928595532325054E-2</v>
      </c>
      <c r="O3414" s="8">
        <f t="shared" ca="1" si="458"/>
        <v>0.38926830978288063</v>
      </c>
      <c r="P3414" s="29">
        <f ca="1">_xlfn.LOGNORM.INV(O3414,'Input Parameters'!$H$27,'Input Parameters'!$I$27)</f>
        <v>1.2570832766836768</v>
      </c>
      <c r="Q3414" s="10"/>
      <c r="R3414" s="15">
        <f>'Input Parameters'!$E$28</f>
        <v>12.7</v>
      </c>
      <c r="S3414" s="10">
        <f t="shared" ca="1" si="459"/>
        <v>0.71414070431057319</v>
      </c>
      <c r="T3414" s="25">
        <f ca="1">_xlfn.LOGNORM.INV(S3414,'Input Parameters'!$H$29,'Input Parameters'!$I$29)</f>
        <v>62.04904217319099</v>
      </c>
      <c r="U3414" s="10">
        <f t="shared" ca="1" si="460"/>
        <v>0.83320561459139375</v>
      </c>
      <c r="V3414" s="29">
        <f ca="1">IF('Input Parameters'!$D$30="Beta",_xlfn.BETA.INV(U3414,'Input Parameters'!$L$30,'Input Parameters'!$M$30,'Input Parameters'!$J$30,'Input Parameters'!$K$30),IF('Input Parameters'!$D$30="LogNorm",_xlfn.LOGNORM.INV(U3414,'Input Parameters'!$H$30,'Input Parameters'!$I$30)))</f>
        <v>1.4630214277470261</v>
      </c>
      <c r="W3414" s="2">
        <f ca="1">N3414+(P3414-N3414)*(1-ERF((T3414-R3414)/(2*SQRT(L3414*'Input Parameters'!$E$31))))</f>
        <v>8.3882245508469691E-2</v>
      </c>
      <c r="X3414">
        <f t="shared" ca="1" si="461"/>
        <v>1</v>
      </c>
      <c r="Y3414" s="7"/>
    </row>
    <row r="3415" spans="1:25" ht="15" customHeight="1" x14ac:dyDescent="0.3">
      <c r="A3415" s="130">
        <v>3408</v>
      </c>
      <c r="B3415" s="10">
        <f t="shared" ca="1" si="453"/>
        <v>0.8350378240257198</v>
      </c>
      <c r="C3415" s="57">
        <f ca="1">_xlfn.NORM.INV(B3415,'Input Parameters'!$E$19,'Input Parameters'!$F$19)</f>
        <v>649.62549909208474</v>
      </c>
      <c r="D3415" s="10">
        <f t="shared" ca="1" si="454"/>
        <v>0.12275356053128716</v>
      </c>
      <c r="E3415" s="59">
        <f ca="1">IF(_xlfn.NORM.INV(D3415,'Input Parameters'!$E$20,'Input Parameters'!$F$20)&lt;3500,3500,IF(_xlfn.NORM.INV(D3415,'Input Parameters'!$E$20,'Input Parameters'!$F$20)&gt;5500,5500,_xlfn.NORM.INV(D3415,'Input Parameters'!$E$20,'Input Parameters'!$F$20)))</f>
        <v>3987.0679619962066</v>
      </c>
      <c r="F3415" s="10">
        <f t="shared" ca="1" si="455"/>
        <v>0.59822315341447752</v>
      </c>
      <c r="G3415" s="61">
        <f ca="1">_xlfn.NORM.INV(F3415,'Input Parameters'!$E$21,'Input Parameters'!$F$21)</f>
        <v>286.80517984214293</v>
      </c>
      <c r="H3415" s="54">
        <f ca="1">EXP(E3415*(1/'Input Parameters'!$E$22-1/G3415))</f>
        <v>0.74533682645279542</v>
      </c>
      <c r="I3415" s="10">
        <f t="shared" ca="1" si="456"/>
        <v>0.951957604531662</v>
      </c>
      <c r="J3415" s="29">
        <f ca="1">_xlfn.BETA.INV(I3415,'Input Parameters'!$L$24,'Input Parameters'!$M$24,'Input Parameters'!$J$24,'Input Parameters'!$K$24)</f>
        <v>0.83663529011489057</v>
      </c>
      <c r="K3415" s="156">
        <f ca="1">('Input Parameters'!$E$25/'Input Parameters'!$E$31)^$J3415</f>
        <v>2.4746824771153153E-3</v>
      </c>
      <c r="L3415" s="66">
        <f ca="1">$H3415*$C3415*'Input Parameters'!$E$23*K3415</f>
        <v>1.198216033148835</v>
      </c>
      <c r="M3415" s="23">
        <f t="shared" ca="1" si="457"/>
        <v>0.2457821659426882</v>
      </c>
      <c r="N3415" s="15">
        <f ca="1">_xlfn.NORM.INV(M3415,'Input Parameters'!$E$26,'Input Parameters'!$F$26)</f>
        <v>1.9555719715331772E-2</v>
      </c>
      <c r="O3415" s="8">
        <f t="shared" ca="1" si="458"/>
        <v>0.96796846711520812</v>
      </c>
      <c r="P3415" s="29">
        <f ca="1">_xlfn.LOGNORM.INV(O3415,'Input Parameters'!$H$27,'Input Parameters'!$I$27)</f>
        <v>3.2298711928800268</v>
      </c>
      <c r="Q3415" s="10"/>
      <c r="R3415" s="15">
        <f>'Input Parameters'!$E$28</f>
        <v>12.7</v>
      </c>
      <c r="S3415" s="10">
        <f t="shared" ca="1" si="459"/>
        <v>0.4335763127796477</v>
      </c>
      <c r="T3415" s="25">
        <f ca="1">_xlfn.LOGNORM.INV(S3415,'Input Parameters'!$H$29,'Input Parameters'!$I$29)</f>
        <v>57.148400307099784</v>
      </c>
      <c r="U3415" s="10">
        <f t="shared" ca="1" si="460"/>
        <v>0.94147160866247048</v>
      </c>
      <c r="V3415" s="29">
        <f ca="1">IF('Input Parameters'!$D$30="Beta",_xlfn.BETA.INV(U3415,'Input Parameters'!$L$30,'Input Parameters'!$M$30,'Input Parameters'!$J$30,'Input Parameters'!$K$30),IF('Input Parameters'!$D$30="LogNorm",_xlfn.LOGNORM.INV(U3415,'Input Parameters'!$H$30,'Input Parameters'!$I$30)))</f>
        <v>1.8538122297141706</v>
      </c>
      <c r="W3415" s="2">
        <f ca="1">N3415+(P3415-N3415)*(1-ERF((T3415-R3415)/(2*SQRT(L3415*'Input Parameters'!$E$31))))</f>
        <v>3.2680455476030032E-2</v>
      </c>
      <c r="X3415">
        <f t="shared" ca="1" si="461"/>
        <v>1</v>
      </c>
      <c r="Y3415" s="7"/>
    </row>
    <row r="3416" spans="1:25" ht="15" customHeight="1" x14ac:dyDescent="0.3">
      <c r="A3416" s="130">
        <v>3409</v>
      </c>
      <c r="B3416" s="10">
        <f t="shared" ca="1" si="453"/>
        <v>0.13453750925599395</v>
      </c>
      <c r="C3416" s="57">
        <f ca="1">_xlfn.NORM.INV(B3416,'Input Parameters'!$E$19,'Input Parameters'!$F$19)</f>
        <v>473.91100603024336</v>
      </c>
      <c r="D3416" s="10">
        <f t="shared" ca="1" si="454"/>
        <v>0.79493906159697658</v>
      </c>
      <c r="E3416" s="59">
        <f ca="1">IF(_xlfn.NORM.INV(D3416,'Input Parameters'!$E$20,'Input Parameters'!$F$20)&lt;3500,3500,IF(_xlfn.NORM.INV(D3416,'Input Parameters'!$E$20,'Input Parameters'!$F$20)&gt;5500,5500,_xlfn.NORM.INV(D3416,'Input Parameters'!$E$20,'Input Parameters'!$F$20)))</f>
        <v>5376.5754206063939</v>
      </c>
      <c r="F3416" s="10">
        <f t="shared" ca="1" si="455"/>
        <v>8.3501077194917173E-2</v>
      </c>
      <c r="G3416" s="61">
        <f ca="1">_xlfn.NORM.INV(F3416,'Input Parameters'!$E$21,'Input Parameters'!$F$21)</f>
        <v>273.98825950980324</v>
      </c>
      <c r="H3416" s="54">
        <f ca="1">EXP(E3416*(1/'Input Parameters'!$E$22-1/G3416))</f>
        <v>0.27990861499676134</v>
      </c>
      <c r="I3416" s="10">
        <f t="shared" ca="1" si="456"/>
        <v>0.12947991600132924</v>
      </c>
      <c r="J3416" s="29">
        <f ca="1">_xlfn.BETA.INV(I3416,'Input Parameters'!$L$24,'Input Parameters'!$M$24,'Input Parameters'!$J$24,'Input Parameters'!$K$24)</f>
        <v>0.42172210710444535</v>
      </c>
      <c r="K3416" s="156">
        <f ca="1">('Input Parameters'!$E$25/'Input Parameters'!$E$31)^$J3416</f>
        <v>4.8545990985894141E-2</v>
      </c>
      <c r="L3416" s="66">
        <f ca="1">$H3416*$C3416*'Input Parameters'!$E$23*K3416</f>
        <v>6.4397117923239273</v>
      </c>
      <c r="M3416" s="23">
        <f t="shared" ca="1" si="457"/>
        <v>0.42562161881493765</v>
      </c>
      <c r="N3416" s="15">
        <f ca="1">_xlfn.NORM.INV(M3416,'Input Parameters'!$E$26,'Input Parameters'!$F$26)</f>
        <v>3.0061819998441583E-2</v>
      </c>
      <c r="O3416" s="8">
        <f t="shared" ca="1" si="458"/>
        <v>0.33727127472422147</v>
      </c>
      <c r="P3416" s="29">
        <f ca="1">_xlfn.LOGNORM.INV(O3416,'Input Parameters'!$H$27,'Input Parameters'!$I$27)</f>
        <v>1.1822671090924126</v>
      </c>
      <c r="Q3416" s="10"/>
      <c r="R3416" s="15">
        <f>'Input Parameters'!$E$28</f>
        <v>12.7</v>
      </c>
      <c r="S3416" s="10">
        <f t="shared" ca="1" si="459"/>
        <v>0.42536034854004623</v>
      </c>
      <c r="T3416" s="25">
        <f ca="1">_xlfn.LOGNORM.INV(S3416,'Input Parameters'!$H$29,'Input Parameters'!$I$29)</f>
        <v>57.014313409870944</v>
      </c>
      <c r="U3416" s="10">
        <f t="shared" ca="1" si="460"/>
        <v>1.1444702918122052E-2</v>
      </c>
      <c r="V3416" s="29">
        <f ca="1">IF('Input Parameters'!$D$30="Beta",_xlfn.BETA.INV(U3416,'Input Parameters'!$L$30,'Input Parameters'!$M$30,'Input Parameters'!$J$30,'Input Parameters'!$K$30),IF('Input Parameters'!$D$30="LogNorm",_xlfn.LOGNORM.INV(U3416,'Input Parameters'!$H$30,'Input Parameters'!$I$30)))</f>
        <v>0.40736800930511657</v>
      </c>
      <c r="W3416" s="2">
        <f ca="1">N3416+(P3416-N3416)*(1-ERF((T3416-R3416)/(2*SQRT(L3416*'Input Parameters'!$E$31))))</f>
        <v>0.27998183454357739</v>
      </c>
      <c r="X3416">
        <f t="shared" ca="1" si="461"/>
        <v>1</v>
      </c>
      <c r="Y3416" s="7"/>
    </row>
    <row r="3417" spans="1:25" ht="15" customHeight="1" x14ac:dyDescent="0.3">
      <c r="A3417" s="130">
        <v>3410</v>
      </c>
      <c r="B3417" s="10">
        <f t="shared" ca="1" si="453"/>
        <v>0.59007439174766296</v>
      </c>
      <c r="C3417" s="57">
        <f ca="1">_xlfn.NORM.INV(B3417,'Input Parameters'!$E$19,'Input Parameters'!$F$19)</f>
        <v>586.54372104797051</v>
      </c>
      <c r="D3417" s="10">
        <f t="shared" ca="1" si="454"/>
        <v>0.79651300065430575</v>
      </c>
      <c r="E3417" s="59">
        <f ca="1">IF(_xlfn.NORM.INV(D3417,'Input Parameters'!$E$20,'Input Parameters'!$F$20)&lt;3500,3500,IF(_xlfn.NORM.INV(D3417,'Input Parameters'!$E$20,'Input Parameters'!$F$20)&gt;5500,5500,_xlfn.NORM.INV(D3417,'Input Parameters'!$E$20,'Input Parameters'!$F$20)))</f>
        <v>5380.4613384864442</v>
      </c>
      <c r="F3417" s="10">
        <f t="shared" ca="1" si="455"/>
        <v>0.37241225816887069</v>
      </c>
      <c r="G3417" s="61">
        <f ca="1">_xlfn.NORM.INV(F3417,'Input Parameters'!$E$21,'Input Parameters'!$F$21)</f>
        <v>282.29179678529835</v>
      </c>
      <c r="H3417" s="54">
        <f ca="1">EXP(E3417*(1/'Input Parameters'!$E$22-1/G3417))</f>
        <v>0.49828714024179316</v>
      </c>
      <c r="I3417" s="10">
        <f t="shared" ca="1" si="456"/>
        <v>0.12085424115275956</v>
      </c>
      <c r="J3417" s="29">
        <f ca="1">_xlfn.BETA.INV(I3417,'Input Parameters'!$L$24,'Input Parameters'!$M$24,'Input Parameters'!$J$24,'Input Parameters'!$K$24)</f>
        <v>0.41496432210824408</v>
      </c>
      <c r="K3417" s="156">
        <f ca="1">('Input Parameters'!$E$25/'Input Parameters'!$E$31)^$J3417</f>
        <v>5.0957344966706973E-2</v>
      </c>
      <c r="L3417" s="66">
        <f ca="1">$H3417*$C3417*'Input Parameters'!$E$23*K3417</f>
        <v>14.893160195912021</v>
      </c>
      <c r="M3417" s="23">
        <f t="shared" ca="1" si="457"/>
        <v>0.75376128031521517</v>
      </c>
      <c r="N3417" s="15">
        <f ca="1">_xlfn.NORM.INV(M3417,'Input Parameters'!$E$26,'Input Parameters'!$F$26)</f>
        <v>4.8413849212134159E-2</v>
      </c>
      <c r="O3417" s="8">
        <f t="shared" ca="1" si="458"/>
        <v>0.11331258273648714</v>
      </c>
      <c r="P3417" s="29">
        <f ca="1">_xlfn.LOGNORM.INV(O3417,'Input Parameters'!$H$27,'Input Parameters'!$I$27)</f>
        <v>0.83384617617657952</v>
      </c>
      <c r="Q3417" s="10"/>
      <c r="R3417" s="15">
        <f>'Input Parameters'!$E$28</f>
        <v>12.7</v>
      </c>
      <c r="S3417" s="10">
        <f t="shared" ca="1" si="459"/>
        <v>0.30002272705779531</v>
      </c>
      <c r="T3417" s="25">
        <f ca="1">_xlfn.LOGNORM.INV(S3417,'Input Parameters'!$H$29,'Input Parameters'!$I$29)</f>
        <v>54.902739456187632</v>
      </c>
      <c r="U3417" s="10">
        <f t="shared" ca="1" si="460"/>
        <v>0.17183972873793318</v>
      </c>
      <c r="V3417" s="29">
        <f ca="1">IF('Input Parameters'!$D$30="Beta",_xlfn.BETA.INV(U3417,'Input Parameters'!$L$30,'Input Parameters'!$M$30,'Input Parameters'!$J$30,'Input Parameters'!$K$30),IF('Input Parameters'!$D$30="LogNorm",_xlfn.LOGNORM.INV(U3417,'Input Parameters'!$H$30,'Input Parameters'!$I$30)))</f>
        <v>0.68783444714158126</v>
      </c>
      <c r="W3417" s="2">
        <f ca="1">N3417+(P3417-N3417)*(1-ERF((T3417-R3417)/(2*SQRT(L3417*'Input Parameters'!$E$31))))</f>
        <v>0.39350257228909047</v>
      </c>
      <c r="X3417">
        <f t="shared" ca="1" si="461"/>
        <v>1</v>
      </c>
      <c r="Y3417" s="7"/>
    </row>
    <row r="3418" spans="1:25" ht="15" customHeight="1" x14ac:dyDescent="0.3">
      <c r="A3418" s="130">
        <v>3411</v>
      </c>
      <c r="B3418" s="10">
        <f t="shared" ca="1" si="453"/>
        <v>0.62382083081492012</v>
      </c>
      <c r="C3418" s="57">
        <f ca="1">_xlfn.NORM.INV(B3418,'Input Parameters'!$E$19,'Input Parameters'!$F$19)</f>
        <v>593.96238945648918</v>
      </c>
      <c r="D3418" s="10">
        <f t="shared" ca="1" si="454"/>
        <v>3.1328143081715831E-2</v>
      </c>
      <c r="E3418" s="59">
        <f ca="1">IF(_xlfn.NORM.INV(D3418,'Input Parameters'!$E$20,'Input Parameters'!$F$20)&lt;3500,3500,IF(_xlfn.NORM.INV(D3418,'Input Parameters'!$E$20,'Input Parameters'!$F$20)&gt;5500,5500,_xlfn.NORM.INV(D3418,'Input Parameters'!$E$20,'Input Parameters'!$F$20)))</f>
        <v>3500</v>
      </c>
      <c r="F3418" s="10">
        <f t="shared" ca="1" si="455"/>
        <v>0.2942318311003338</v>
      </c>
      <c r="G3418" s="61">
        <f ca="1">_xlfn.NORM.INV(F3418,'Input Parameters'!$E$21,'Input Parameters'!$F$21)</f>
        <v>280.59723914475495</v>
      </c>
      <c r="H3418" s="54">
        <f ca="1">EXP(E3418*(1/'Input Parameters'!$E$22-1/G3418))</f>
        <v>0.58978229800002202</v>
      </c>
      <c r="I3418" s="10">
        <f t="shared" ca="1" si="456"/>
        <v>0.36444900282338555</v>
      </c>
      <c r="J3418" s="29">
        <f ca="1">_xlfn.BETA.INV(I3418,'Input Parameters'!$L$24,'Input Parameters'!$M$24,'Input Parameters'!$J$24,'Input Parameters'!$K$24)</f>
        <v>0.55056644122443354</v>
      </c>
      <c r="K3418" s="156">
        <f ca="1">('Input Parameters'!$E$25/'Input Parameters'!$E$31)^$J3418</f>
        <v>1.926404945371802E-2</v>
      </c>
      <c r="L3418" s="66">
        <f ca="1">$H3418*$C3418*'Input Parameters'!$E$23*K3418</f>
        <v>6.7483603254498563</v>
      </c>
      <c r="M3418" s="23">
        <f t="shared" ca="1" si="457"/>
        <v>6.0498431818061582E-2</v>
      </c>
      <c r="N3418" s="15">
        <f ca="1">_xlfn.NORM.INV(M3418,'Input Parameters'!$E$26,'Input Parameters'!$F$26)</f>
        <v>1.437337951312706E-3</v>
      </c>
      <c r="O3418" s="8">
        <f t="shared" ca="1" si="458"/>
        <v>0.10445851208357571</v>
      </c>
      <c r="P3418" s="29">
        <f ca="1">_xlfn.LOGNORM.INV(O3418,'Input Parameters'!$H$27,'Input Parameters'!$I$27)</f>
        <v>0.81652389607541664</v>
      </c>
      <c r="Q3418" s="10"/>
      <c r="R3418" s="15">
        <f>'Input Parameters'!$E$28</f>
        <v>12.7</v>
      </c>
      <c r="S3418" s="10">
        <f t="shared" ca="1" si="459"/>
        <v>0.3396419475640281</v>
      </c>
      <c r="T3418" s="25">
        <f ca="1">_xlfn.LOGNORM.INV(S3418,'Input Parameters'!$H$29,'Input Parameters'!$I$29)</f>
        <v>55.590579122119955</v>
      </c>
      <c r="U3418" s="10">
        <f t="shared" ca="1" si="460"/>
        <v>0.81584729600402395</v>
      </c>
      <c r="V3418" s="29">
        <f ca="1">IF('Input Parameters'!$D$30="Beta",_xlfn.BETA.INV(U3418,'Input Parameters'!$L$30,'Input Parameters'!$M$30,'Input Parameters'!$J$30,'Input Parameters'!$K$30),IF('Input Parameters'!$D$30="LogNorm",_xlfn.LOGNORM.INV(U3418,'Input Parameters'!$H$30,'Input Parameters'!$I$30)))</f>
        <v>1.4247277088647941</v>
      </c>
      <c r="W3418" s="2">
        <f ca="1">N3418+(P3418-N3418)*(1-ERF((T3418-R3418)/(2*SQRT(L3418*'Input Parameters'!$E$31))))</f>
        <v>0.19951836192011796</v>
      </c>
      <c r="X3418">
        <f t="shared" ca="1" si="461"/>
        <v>1</v>
      </c>
      <c r="Y3418" s="7"/>
    </row>
    <row r="3419" spans="1:25" ht="15" customHeight="1" x14ac:dyDescent="0.3">
      <c r="A3419" s="130">
        <v>3412</v>
      </c>
      <c r="B3419" s="10">
        <f t="shared" ca="1" si="453"/>
        <v>0.5824757382394592</v>
      </c>
      <c r="C3419" s="57">
        <f ca="1">_xlfn.NORM.INV(B3419,'Input Parameters'!$E$19,'Input Parameters'!$F$19)</f>
        <v>584.89552827085777</v>
      </c>
      <c r="D3419" s="10">
        <f t="shared" ca="1" si="454"/>
        <v>0.29355862457614601</v>
      </c>
      <c r="E3419" s="59">
        <f ca="1">IF(_xlfn.NORM.INV(D3419,'Input Parameters'!$E$20,'Input Parameters'!$F$20)&lt;3500,3500,IF(_xlfn.NORM.INV(D3419,'Input Parameters'!$E$20,'Input Parameters'!$F$20)&gt;5500,5500,_xlfn.NORM.INV(D3419,'Input Parameters'!$E$20,'Input Parameters'!$F$20)))</f>
        <v>4419.8872372863707</v>
      </c>
      <c r="F3419" s="10">
        <f t="shared" ca="1" si="455"/>
        <v>0.30888664625854767</v>
      </c>
      <c r="G3419" s="61">
        <f ca="1">_xlfn.NORM.INV(F3419,'Input Parameters'!$E$21,'Input Parameters'!$F$21)</f>
        <v>280.9277920358478</v>
      </c>
      <c r="H3419" s="54">
        <f ca="1">EXP(E3419*(1/'Input Parameters'!$E$22-1/G3419))</f>
        <v>0.52296558484727729</v>
      </c>
      <c r="I3419" s="10">
        <f t="shared" ca="1" si="456"/>
        <v>0.45156063702189919</v>
      </c>
      <c r="J3419" s="29">
        <f ca="1">_xlfn.BETA.INV(I3419,'Input Parameters'!$L$24,'Input Parameters'!$M$24,'Input Parameters'!$J$24,'Input Parameters'!$K$24)</f>
        <v>0.58744576598920728</v>
      </c>
      <c r="K3419" s="156">
        <f ca="1">('Input Parameters'!$E$25/'Input Parameters'!$E$31)^$J3419</f>
        <v>1.4786062882424501E-2</v>
      </c>
      <c r="L3419" s="66">
        <f ca="1">$H3419*$C3419*'Input Parameters'!$E$23*K3419</f>
        <v>4.5227643450899118</v>
      </c>
      <c r="M3419" s="23">
        <f t="shared" ca="1" si="457"/>
        <v>0.75864060505987518</v>
      </c>
      <c r="N3419" s="15">
        <f ca="1">_xlfn.NORM.INV(M3419,'Input Parameters'!$E$26,'Input Parameters'!$F$26)</f>
        <v>4.8740665662924898E-2</v>
      </c>
      <c r="O3419" s="8">
        <f t="shared" ca="1" si="458"/>
        <v>0.60742293581873663</v>
      </c>
      <c r="P3419" s="29">
        <f ca="1">_xlfn.LOGNORM.INV(O3419,'Input Parameters'!$H$27,'Input Parameters'!$I$27)</f>
        <v>1.6061128950481431</v>
      </c>
      <c r="Q3419" s="10"/>
      <c r="R3419" s="15">
        <f>'Input Parameters'!$E$28</f>
        <v>12.7</v>
      </c>
      <c r="S3419" s="10">
        <f t="shared" ca="1" si="459"/>
        <v>0.12111659247446838</v>
      </c>
      <c r="T3419" s="25">
        <f ca="1">_xlfn.LOGNORM.INV(S3419,'Input Parameters'!$H$29,'Input Parameters'!$I$29)</f>
        <v>51.066929804566087</v>
      </c>
      <c r="U3419" s="10">
        <f t="shared" ca="1" si="460"/>
        <v>0.69427382140613325</v>
      </c>
      <c r="V3419" s="29">
        <f ca="1">IF('Input Parameters'!$D$30="Beta",_xlfn.BETA.INV(U3419,'Input Parameters'!$L$30,'Input Parameters'!$M$30,'Input Parameters'!$J$30,'Input Parameters'!$K$30),IF('Input Parameters'!$D$30="LogNorm",_xlfn.LOGNORM.INV(U3419,'Input Parameters'!$H$30,'Input Parameters'!$I$30)))</f>
        <v>1.2208348690685904</v>
      </c>
      <c r="W3419" s="2">
        <f ca="1">N3419+(P3419-N3419)*(1-ERF((T3419-R3419)/(2*SQRT(L3419*'Input Parameters'!$E$31))))</f>
        <v>0.3634395001746612</v>
      </c>
      <c r="X3419">
        <f t="shared" ca="1" si="461"/>
        <v>1</v>
      </c>
      <c r="Y3419" s="7"/>
    </row>
    <row r="3420" spans="1:25" ht="15" customHeight="1" x14ac:dyDescent="0.3">
      <c r="A3420" s="130">
        <v>3413</v>
      </c>
      <c r="B3420" s="10">
        <f t="shared" ca="1" si="453"/>
        <v>0.92469133162368766</v>
      </c>
      <c r="C3420" s="57">
        <f ca="1">_xlfn.NORM.INV(B3420,'Input Parameters'!$E$19,'Input Parameters'!$F$19)</f>
        <v>688.75644143661339</v>
      </c>
      <c r="D3420" s="10">
        <f t="shared" ca="1" si="454"/>
        <v>0.772567957778585</v>
      </c>
      <c r="E3420" s="59">
        <f ca="1">IF(_xlfn.NORM.INV(D3420,'Input Parameters'!$E$20,'Input Parameters'!$F$20)&lt;3500,3500,IF(_xlfn.NORM.INV(D3420,'Input Parameters'!$E$20,'Input Parameters'!$F$20)&gt;5500,5500,_xlfn.NORM.INV(D3420,'Input Parameters'!$E$20,'Input Parameters'!$F$20)))</f>
        <v>5323.1313519770329</v>
      </c>
      <c r="F3420" s="10">
        <f t="shared" ca="1" si="455"/>
        <v>0.81415663668310356</v>
      </c>
      <c r="G3420" s="61">
        <f ca="1">_xlfn.NORM.INV(F3420,'Input Parameters'!$E$21,'Input Parameters'!$F$21)</f>
        <v>291.8714820441262</v>
      </c>
      <c r="H3420" s="54">
        <f ca="1">EXP(E3420*(1/'Input Parameters'!$E$22-1/G3420))</f>
        <v>0.9321652672886992</v>
      </c>
      <c r="I3420" s="10">
        <f t="shared" ca="1" si="456"/>
        <v>0.4010630012077806</v>
      </c>
      <c r="J3420" s="29">
        <f ca="1">_xlfn.BETA.INV(I3420,'Input Parameters'!$L$24,'Input Parameters'!$M$24,'Input Parameters'!$J$24,'Input Parameters'!$K$24)</f>
        <v>0.56636798164267144</v>
      </c>
      <c r="K3420" s="156">
        <f ca="1">('Input Parameters'!$E$25/'Input Parameters'!$E$31)^$J3420</f>
        <v>1.7199624151760854E-2</v>
      </c>
      <c r="L3420" s="66">
        <f ca="1">$H3420*$C3420*'Input Parameters'!$E$23*K3420</f>
        <v>11.042757808390272</v>
      </c>
      <c r="M3420" s="23">
        <f t="shared" ca="1" si="457"/>
        <v>0.93755845355355294</v>
      </c>
      <c r="N3420" s="15">
        <f ca="1">_xlfn.NORM.INV(M3420,'Input Parameters'!$E$26,'Input Parameters'!$F$26)</f>
        <v>6.6226516250254136E-2</v>
      </c>
      <c r="O3420" s="8">
        <f t="shared" ca="1" si="458"/>
        <v>0.89166153869105025</v>
      </c>
      <c r="P3420" s="29">
        <f ca="1">_xlfn.LOGNORM.INV(O3420,'Input Parameters'!$H$27,'Input Parameters'!$I$27)</f>
        <v>2.4590424623332829</v>
      </c>
      <c r="Q3420" s="10"/>
      <c r="R3420" s="15">
        <f>'Input Parameters'!$E$28</f>
        <v>12.7</v>
      </c>
      <c r="S3420" s="10">
        <f t="shared" ca="1" si="459"/>
        <v>0.20158088278532715</v>
      </c>
      <c r="T3420" s="25">
        <f ca="1">_xlfn.LOGNORM.INV(S3420,'Input Parameters'!$H$29,'Input Parameters'!$I$29)</f>
        <v>53.014899206766408</v>
      </c>
      <c r="U3420" s="10">
        <f t="shared" ca="1" si="460"/>
        <v>0.19960049971801164</v>
      </c>
      <c r="V3420" s="29">
        <f ca="1">IF('Input Parameters'!$D$30="Beta",_xlfn.BETA.INV(U3420,'Input Parameters'!$L$30,'Input Parameters'!$M$30,'Input Parameters'!$J$30,'Input Parameters'!$K$30),IF('Input Parameters'!$D$30="LogNorm",_xlfn.LOGNORM.INV(U3420,'Input Parameters'!$H$30,'Input Parameters'!$I$30)))</f>
        <v>0.71659390539351309</v>
      </c>
      <c r="W3420" s="2">
        <f ca="1">N3420+(P3420-N3420)*(1-ERF((T3420-R3420)/(2*SQRT(L3420*'Input Parameters'!$E$31))))</f>
        <v>1.0017572620893194</v>
      </c>
      <c r="X3420">
        <f t="shared" ca="1" si="461"/>
        <v>0</v>
      </c>
      <c r="Y3420" s="7"/>
    </row>
    <row r="3421" spans="1:25" ht="15" customHeight="1" x14ac:dyDescent="0.3">
      <c r="A3421" s="130">
        <v>3414</v>
      </c>
      <c r="B3421" s="10">
        <f t="shared" ca="1" si="453"/>
        <v>0.90822354524680815</v>
      </c>
      <c r="C3421" s="57">
        <f ca="1">_xlfn.NORM.INV(B3421,'Input Parameters'!$E$19,'Input Parameters'!$F$19)</f>
        <v>679.67611712745224</v>
      </c>
      <c r="D3421" s="10">
        <f t="shared" ca="1" si="454"/>
        <v>0.29068329015288219</v>
      </c>
      <c r="E3421" s="59">
        <f ca="1">IF(_xlfn.NORM.INV(D3421,'Input Parameters'!$E$20,'Input Parameters'!$F$20)&lt;3500,3500,IF(_xlfn.NORM.INV(D3421,'Input Parameters'!$E$20,'Input Parameters'!$F$20)&gt;5500,5500,_xlfn.NORM.INV(D3421,'Input Parameters'!$E$20,'Input Parameters'!$F$20)))</f>
        <v>4414.0272308276681</v>
      </c>
      <c r="F3421" s="10">
        <f t="shared" ca="1" si="455"/>
        <v>0.20074588777572211</v>
      </c>
      <c r="G3421" s="61">
        <f ca="1">_xlfn.NORM.INV(F3421,'Input Parameters'!$E$21,'Input Parameters'!$F$21)</f>
        <v>278.25577466934487</v>
      </c>
      <c r="H3421" s="54">
        <f ca="1">EXP(E3421*(1/'Input Parameters'!$E$22-1/G3421))</f>
        <v>0.45011082076253711</v>
      </c>
      <c r="I3421" s="10">
        <f t="shared" ca="1" si="456"/>
        <v>3.7822619455649686E-3</v>
      </c>
      <c r="J3421" s="29">
        <f ca="1">_xlfn.BETA.INV(I3421,'Input Parameters'!$L$24,'Input Parameters'!$M$24,'Input Parameters'!$J$24,'Input Parameters'!$K$24)</f>
        <v>0.20264327438591934</v>
      </c>
      <c r="K3421" s="156">
        <f ca="1">('Input Parameters'!$E$25/'Input Parameters'!$E$31)^$J3421</f>
        <v>0.23371071239613805</v>
      </c>
      <c r="L3421" s="66">
        <f ca="1">$H3421*$C3421*'Input Parameters'!$E$23*K3421</f>
        <v>71.499018900623199</v>
      </c>
      <c r="M3421" s="23">
        <f t="shared" ca="1" si="457"/>
        <v>0.62542493034756219</v>
      </c>
      <c r="N3421" s="15">
        <f ca="1">_xlfn.NORM.INV(M3421,'Input Parameters'!$E$26,'Input Parameters'!$F$26)</f>
        <v>4.0714963680952627E-2</v>
      </c>
      <c r="O3421" s="8">
        <f t="shared" ca="1" si="458"/>
        <v>0.36606311692844729</v>
      </c>
      <c r="P3421" s="29">
        <f ca="1">_xlfn.LOGNORM.INV(O3421,'Input Parameters'!$H$27,'Input Parameters'!$I$27)</f>
        <v>1.2235730079538336</v>
      </c>
      <c r="Q3421" s="10"/>
      <c r="R3421" s="15">
        <f>'Input Parameters'!$E$28</f>
        <v>12.7</v>
      </c>
      <c r="S3421" s="10">
        <f t="shared" ca="1" si="459"/>
        <v>0.38934038202225096</v>
      </c>
      <c r="T3421" s="25">
        <f ca="1">_xlfn.LOGNORM.INV(S3421,'Input Parameters'!$H$29,'Input Parameters'!$I$29)</f>
        <v>56.423116145589468</v>
      </c>
      <c r="U3421" s="10">
        <f t="shared" ca="1" si="460"/>
        <v>0.32317134600317821</v>
      </c>
      <c r="V3421" s="29">
        <f ca="1">IF('Input Parameters'!$D$30="Beta",_xlfn.BETA.INV(U3421,'Input Parameters'!$L$30,'Input Parameters'!$M$30,'Input Parameters'!$J$30,'Input Parameters'!$K$30),IF('Input Parameters'!$D$30="LogNorm",_xlfn.LOGNORM.INV(U3421,'Input Parameters'!$H$30,'Input Parameters'!$I$30)))</f>
        <v>0.83381952966788553</v>
      </c>
      <c r="W3421" s="2">
        <f ca="1">N3421+(P3421-N3421)*(1-ERF((T3421-R3421)/(2*SQRT(L3421*'Input Parameters'!$E$31))))</f>
        <v>0.88603088459978163</v>
      </c>
      <c r="X3421">
        <f t="shared" ca="1" si="461"/>
        <v>0</v>
      </c>
      <c r="Y3421" s="7"/>
    </row>
    <row r="3422" spans="1:25" ht="15" customHeight="1" x14ac:dyDescent="0.3">
      <c r="A3422" s="130">
        <v>3415</v>
      </c>
      <c r="B3422" s="10">
        <f t="shared" ca="1" si="453"/>
        <v>0.56225488309972771</v>
      </c>
      <c r="C3422" s="57">
        <f ca="1">_xlfn.NORM.INV(B3422,'Input Parameters'!$E$19,'Input Parameters'!$F$19)</f>
        <v>580.54019079345107</v>
      </c>
      <c r="D3422" s="10">
        <f t="shared" ca="1" si="454"/>
        <v>0.22115766235819523</v>
      </c>
      <c r="E3422" s="59">
        <f ca="1">IF(_xlfn.NORM.INV(D3422,'Input Parameters'!$E$20,'Input Parameters'!$F$20)&lt;3500,3500,IF(_xlfn.NORM.INV(D3422,'Input Parameters'!$E$20,'Input Parameters'!$F$20)&gt;5500,5500,_xlfn.NORM.INV(D3422,'Input Parameters'!$E$20,'Input Parameters'!$F$20)))</f>
        <v>4262.1974836259096</v>
      </c>
      <c r="F3422" s="10">
        <f t="shared" ca="1" si="455"/>
        <v>0.10467444559772165</v>
      </c>
      <c r="G3422" s="61">
        <f ca="1">_xlfn.NORM.INV(F3422,'Input Parameters'!$E$21,'Input Parameters'!$F$21)</f>
        <v>274.98288747062378</v>
      </c>
      <c r="H3422" s="54">
        <f ca="1">EXP(E3422*(1/'Input Parameters'!$E$22-1/G3422))</f>
        <v>0.38553805861041052</v>
      </c>
      <c r="I3422" s="10">
        <f t="shared" ca="1" si="456"/>
        <v>0.76008414463998242</v>
      </c>
      <c r="J3422" s="29">
        <f ca="1">_xlfn.BETA.INV(I3422,'Input Parameters'!$L$24,'Input Parameters'!$M$24,'Input Parameters'!$J$24,'Input Parameters'!$K$24)</f>
        <v>0.71559994248428171</v>
      </c>
      <c r="K3422" s="156">
        <f ca="1">('Input Parameters'!$E$25/'Input Parameters'!$E$31)^$J3422</f>
        <v>5.8965352846606844E-3</v>
      </c>
      <c r="L3422" s="66">
        <f ca="1">$H3422*$C3422*'Input Parameters'!$E$23*K3422</f>
        <v>1.3197645210538851</v>
      </c>
      <c r="M3422" s="23">
        <f t="shared" ca="1" si="457"/>
        <v>6.7570615999272388E-2</v>
      </c>
      <c r="N3422" s="15">
        <f ca="1">_xlfn.NORM.INV(M3422,'Input Parameters'!$E$26,'Input Parameters'!$F$26)</f>
        <v>2.6232368772433345E-3</v>
      </c>
      <c r="O3422" s="8">
        <f t="shared" ca="1" si="458"/>
        <v>0.87134040121576017</v>
      </c>
      <c r="P3422" s="29">
        <f ca="1">_xlfn.LOGNORM.INV(O3422,'Input Parameters'!$H$27,'Input Parameters'!$I$27)</f>
        <v>2.3498534328171781</v>
      </c>
      <c r="Q3422" s="10"/>
      <c r="R3422" s="15">
        <f>'Input Parameters'!$E$28</f>
        <v>12.7</v>
      </c>
      <c r="S3422" s="10">
        <f t="shared" ca="1" si="459"/>
        <v>0.27184319882330366</v>
      </c>
      <c r="T3422" s="25">
        <f ca="1">_xlfn.LOGNORM.INV(S3422,'Input Parameters'!$H$29,'Input Parameters'!$I$29)</f>
        <v>54.394027580389285</v>
      </c>
      <c r="U3422" s="10">
        <f t="shared" ca="1" si="460"/>
        <v>0.96534613244614198</v>
      </c>
      <c r="V3422" s="29">
        <f ca="1">IF('Input Parameters'!$D$30="Beta",_xlfn.BETA.INV(U3422,'Input Parameters'!$L$30,'Input Parameters'!$M$30,'Input Parameters'!$J$30,'Input Parameters'!$K$30),IF('Input Parameters'!$D$30="LogNorm",_xlfn.LOGNORM.INV(U3422,'Input Parameters'!$H$30,'Input Parameters'!$I$30)))</f>
        <v>2.0452082631399704</v>
      </c>
      <c r="W3422" s="2">
        <f ca="1">N3422+(P3422-N3422)*(1-ERF((T3422-R3422)/(2*SQRT(L3422*'Input Parameters'!$E$31))))</f>
        <v>2.6749072134501263E-2</v>
      </c>
      <c r="X3422">
        <f t="shared" ca="1" si="461"/>
        <v>1</v>
      </c>
      <c r="Y3422" s="7"/>
    </row>
    <row r="3423" spans="1:25" ht="15" customHeight="1" x14ac:dyDescent="0.3">
      <c r="A3423" s="130">
        <v>3416</v>
      </c>
      <c r="B3423" s="10">
        <f t="shared" ca="1" si="453"/>
        <v>0.34630975985834389</v>
      </c>
      <c r="C3423" s="57">
        <f ca="1">_xlfn.NORM.INV(B3423,'Input Parameters'!$E$19,'Input Parameters'!$F$19)</f>
        <v>533.89692330248249</v>
      </c>
      <c r="D3423" s="10">
        <f t="shared" ca="1" si="454"/>
        <v>0.24727744560446763</v>
      </c>
      <c r="E3423" s="59">
        <f ca="1">IF(_xlfn.NORM.INV(D3423,'Input Parameters'!$E$20,'Input Parameters'!$F$20)&lt;3500,3500,IF(_xlfn.NORM.INV(D3423,'Input Parameters'!$E$20,'Input Parameters'!$F$20)&gt;5500,5500,_xlfn.NORM.INV(D3423,'Input Parameters'!$E$20,'Input Parameters'!$F$20)))</f>
        <v>4321.8424475745223</v>
      </c>
      <c r="F3423" s="10">
        <f t="shared" ca="1" si="455"/>
        <v>0.31571202787577157</v>
      </c>
      <c r="G3423" s="61">
        <f ca="1">_xlfn.NORM.INV(F3423,'Input Parameters'!$E$21,'Input Parameters'!$F$21)</f>
        <v>281.07937373414802</v>
      </c>
      <c r="H3423" s="54">
        <f ca="1">EXP(E3423*(1/'Input Parameters'!$E$22-1/G3423))</f>
        <v>0.53495989021487811</v>
      </c>
      <c r="I3423" s="10">
        <f t="shared" ca="1" si="456"/>
        <v>0.11232445832329818</v>
      </c>
      <c r="J3423" s="29">
        <f ca="1">_xlfn.BETA.INV(I3423,'Input Parameters'!$L$24,'Input Parameters'!$M$24,'Input Parameters'!$J$24,'Input Parameters'!$K$24)</f>
        <v>0.40796805358209542</v>
      </c>
      <c r="K3423" s="156">
        <f ca="1">('Input Parameters'!$E$25/'Input Parameters'!$E$31)^$J3423</f>
        <v>5.3580059561177805E-2</v>
      </c>
      <c r="L3423" s="66">
        <f ca="1">$H3423*$C3423*'Input Parameters'!$E$23*K3423</f>
        <v>15.303185098594641</v>
      </c>
      <c r="M3423" s="23">
        <f t="shared" ca="1" si="457"/>
        <v>0.70847815918544932</v>
      </c>
      <c r="N3423" s="15">
        <f ca="1">_xlfn.NORM.INV(M3423,'Input Parameters'!$E$26,'Input Parameters'!$F$26)</f>
        <v>4.5527830108009308E-2</v>
      </c>
      <c r="O3423" s="8">
        <f t="shared" ca="1" si="458"/>
        <v>0.97417692048345872</v>
      </c>
      <c r="P3423" s="29">
        <f ca="1">_xlfn.LOGNORM.INV(O3423,'Input Parameters'!$H$27,'Input Parameters'!$I$27)</f>
        <v>3.3675154138167915</v>
      </c>
      <c r="Q3423" s="10"/>
      <c r="R3423" s="15">
        <f>'Input Parameters'!$E$28</f>
        <v>12.7</v>
      </c>
      <c r="S3423" s="10">
        <f t="shared" ca="1" si="459"/>
        <v>0.54816276363880956</v>
      </c>
      <c r="T3423" s="25">
        <f ca="1">_xlfn.LOGNORM.INV(S3423,'Input Parameters'!$H$29,'Input Parameters'!$I$29)</f>
        <v>59.028446168400748</v>
      </c>
      <c r="U3423" s="10">
        <f t="shared" ca="1" si="460"/>
        <v>0.62816580682395184</v>
      </c>
      <c r="V3423" s="29">
        <f ca="1">IF('Input Parameters'!$D$30="Beta",_xlfn.BETA.INV(U3423,'Input Parameters'!$L$30,'Input Parameters'!$M$30,'Input Parameters'!$J$30,'Input Parameters'!$K$30),IF('Input Parameters'!$D$30="LogNorm",_xlfn.LOGNORM.INV(U3423,'Input Parameters'!$H$30,'Input Parameters'!$I$30)))</f>
        <v>1.1367320914065577</v>
      </c>
      <c r="W3423" s="2">
        <f ca="1">N3423+(P3423-N3423)*(1-ERF((T3423-R3423)/(2*SQRT(L3423*'Input Parameters'!$E$31))))</f>
        <v>1.3821566464707145</v>
      </c>
      <c r="X3423">
        <f t="shared" ca="1" si="461"/>
        <v>0</v>
      </c>
      <c r="Y3423" s="7"/>
    </row>
    <row r="3424" spans="1:25" ht="15" customHeight="1" x14ac:dyDescent="0.3">
      <c r="A3424" s="130">
        <v>3417</v>
      </c>
      <c r="B3424" s="10">
        <f t="shared" ca="1" si="453"/>
        <v>0.61751727987733729</v>
      </c>
      <c r="C3424" s="57">
        <f ca="1">_xlfn.NORM.INV(B3424,'Input Parameters'!$E$19,'Input Parameters'!$F$19)</f>
        <v>592.5626876419484</v>
      </c>
      <c r="D3424" s="10">
        <f t="shared" ca="1" si="454"/>
        <v>0.49518306203827411</v>
      </c>
      <c r="E3424" s="59">
        <f ca="1">IF(_xlfn.NORM.INV(D3424,'Input Parameters'!$E$20,'Input Parameters'!$F$20)&lt;3500,3500,IF(_xlfn.NORM.INV(D3424,'Input Parameters'!$E$20,'Input Parameters'!$F$20)&gt;5500,5500,_xlfn.NORM.INV(D3424,'Input Parameters'!$E$20,'Input Parameters'!$F$20)))</f>
        <v>4791.5478035985461</v>
      </c>
      <c r="F3424" s="10">
        <f t="shared" ca="1" si="455"/>
        <v>0.11774629104686207</v>
      </c>
      <c r="G3424" s="61">
        <f ca="1">_xlfn.NORM.INV(F3424,'Input Parameters'!$E$21,'Input Parameters'!$F$21)</f>
        <v>275.52545771676051</v>
      </c>
      <c r="H3424" s="54">
        <f ca="1">EXP(E3424*(1/'Input Parameters'!$E$22-1/G3424))</f>
        <v>0.35445439886016672</v>
      </c>
      <c r="I3424" s="10">
        <f t="shared" ca="1" si="456"/>
        <v>0.43105857389241953</v>
      </c>
      <c r="J3424" s="29">
        <f ca="1">_xlfn.BETA.INV(I3424,'Input Parameters'!$L$24,'Input Parameters'!$M$24,'Input Parameters'!$J$24,'Input Parameters'!$K$24)</f>
        <v>0.57896960404432996</v>
      </c>
      <c r="K3424" s="156">
        <f ca="1">('Input Parameters'!$E$25/'Input Parameters'!$E$31)^$J3424</f>
        <v>1.5713012523296349E-2</v>
      </c>
      <c r="L3424" s="66">
        <f ca="1">$H3424*$C3424*'Input Parameters'!$E$23*K3424</f>
        <v>3.3003053886057168</v>
      </c>
      <c r="M3424" s="23">
        <f t="shared" ca="1" si="457"/>
        <v>3.3200955695002254E-2</v>
      </c>
      <c r="N3424" s="15">
        <f ca="1">_xlfn.NORM.INV(M3424,'Input Parameters'!$E$26,'Input Parameters'!$F$26)</f>
        <v>-4.5497179627774983E-3</v>
      </c>
      <c r="O3424" s="8">
        <f t="shared" ca="1" si="458"/>
        <v>0.89139071203654863</v>
      </c>
      <c r="P3424" s="29">
        <f ca="1">_xlfn.LOGNORM.INV(O3424,'Input Parameters'!$H$27,'Input Parameters'!$I$27)</f>
        <v>2.4574602559929808</v>
      </c>
      <c r="Q3424" s="10"/>
      <c r="R3424" s="15">
        <f>'Input Parameters'!$E$28</f>
        <v>12.7</v>
      </c>
      <c r="S3424" s="10">
        <f t="shared" ca="1" si="459"/>
        <v>0.496954070717607</v>
      </c>
      <c r="T3424" s="25">
        <f ca="1">_xlfn.LOGNORM.INV(S3424,'Input Parameters'!$H$29,'Input Parameters'!$I$29)</f>
        <v>58.181930829296</v>
      </c>
      <c r="U3424" s="10">
        <f t="shared" ca="1" si="460"/>
        <v>0.33161530076090617</v>
      </c>
      <c r="V3424" s="29">
        <f ca="1">IF('Input Parameters'!$D$30="Beta",_xlfn.BETA.INV(U3424,'Input Parameters'!$L$30,'Input Parameters'!$M$30,'Input Parameters'!$J$30,'Input Parameters'!$K$30),IF('Input Parameters'!$D$30="LogNorm",_xlfn.LOGNORM.INV(U3424,'Input Parameters'!$H$30,'Input Parameters'!$I$30)))</f>
        <v>0.84154660574840034</v>
      </c>
      <c r="W3424" s="2">
        <f ca="1">N3424+(P3424-N3424)*(1-ERF((T3424-R3424)/(2*SQRT(L3424*'Input Parameters'!$E$31))))</f>
        <v>0.18423032286678739</v>
      </c>
      <c r="X3424">
        <f t="shared" ca="1" si="461"/>
        <v>1</v>
      </c>
      <c r="Y3424" s="7"/>
    </row>
    <row r="3425" spans="1:25" ht="15" customHeight="1" x14ac:dyDescent="0.3">
      <c r="A3425" s="130">
        <v>3418</v>
      </c>
      <c r="B3425" s="10">
        <f t="shared" ca="1" si="453"/>
        <v>0.64770645989628062</v>
      </c>
      <c r="C3425" s="57">
        <f ca="1">_xlfn.NORM.INV(B3425,'Input Parameters'!$E$19,'Input Parameters'!$F$19)</f>
        <v>599.33696856514609</v>
      </c>
      <c r="D3425" s="10">
        <f t="shared" ca="1" si="454"/>
        <v>0.96701019784254427</v>
      </c>
      <c r="E3425" s="59">
        <f ca="1">IF(_xlfn.NORM.INV(D3425,'Input Parameters'!$E$20,'Input Parameters'!$F$20)&lt;3500,3500,IF(_xlfn.NORM.INV(D3425,'Input Parameters'!$E$20,'Input Parameters'!$F$20)&gt;5500,5500,_xlfn.NORM.INV(D3425,'Input Parameters'!$E$20,'Input Parameters'!$F$20)))</f>
        <v>5500</v>
      </c>
      <c r="F3425" s="10">
        <f t="shared" ca="1" si="455"/>
        <v>0.98254986470055972</v>
      </c>
      <c r="G3425" s="61">
        <f ca="1">_xlfn.NORM.INV(F3425,'Input Parameters'!$E$21,'Input Parameters'!$F$21)</f>
        <v>301.43077714807822</v>
      </c>
      <c r="H3425" s="54">
        <f ca="1">EXP(E3425*(1/'Input Parameters'!$E$22-1/G3425))</f>
        <v>1.6904911005161132</v>
      </c>
      <c r="I3425" s="10">
        <f t="shared" ca="1" si="456"/>
        <v>0.77261555158895823</v>
      </c>
      <c r="J3425" s="29">
        <f ca="1">_xlfn.BETA.INV(I3425,'Input Parameters'!$L$24,'Input Parameters'!$M$24,'Input Parameters'!$J$24,'Input Parameters'!$K$24)</f>
        <v>0.72146313522757433</v>
      </c>
      <c r="K3425" s="156">
        <f ca="1">('Input Parameters'!$E$25/'Input Parameters'!$E$31)^$J3425</f>
        <v>5.6536708692412783E-3</v>
      </c>
      <c r="L3425" s="66">
        <f ca="1">$H3425*$C3425*'Input Parameters'!$E$23*K3425</f>
        <v>5.7281512639496803</v>
      </c>
      <c r="M3425" s="23">
        <f t="shared" ca="1" si="457"/>
        <v>0.42328353404827335</v>
      </c>
      <c r="N3425" s="15">
        <f ca="1">_xlfn.NORM.INV(M3425,'Input Parameters'!$E$26,'Input Parameters'!$F$26)</f>
        <v>2.9936490936972926E-2</v>
      </c>
      <c r="O3425" s="8">
        <f t="shared" ca="1" si="458"/>
        <v>0.26447633728800191</v>
      </c>
      <c r="P3425" s="29">
        <f ca="1">_xlfn.LOGNORM.INV(O3425,'Input Parameters'!$H$27,'Input Parameters'!$I$27)</f>
        <v>1.0775258090189515</v>
      </c>
      <c r="Q3425" s="10"/>
      <c r="R3425" s="15">
        <f>'Input Parameters'!$E$28</f>
        <v>12.7</v>
      </c>
      <c r="S3425" s="10">
        <f t="shared" ca="1" si="459"/>
        <v>0.23733148744283794</v>
      </c>
      <c r="T3425" s="25">
        <f ca="1">_xlfn.LOGNORM.INV(S3425,'Input Parameters'!$H$29,'Input Parameters'!$I$29)</f>
        <v>53.740477220164173</v>
      </c>
      <c r="U3425" s="10">
        <f t="shared" ca="1" si="460"/>
        <v>0.40250700029506237</v>
      </c>
      <c r="V3425" s="29">
        <f ca="1">IF('Input Parameters'!$D$30="Beta",_xlfn.BETA.INV(U3425,'Input Parameters'!$L$30,'Input Parameters'!$M$30,'Input Parameters'!$J$30,'Input Parameters'!$K$30),IF('Input Parameters'!$D$30="LogNorm",_xlfn.LOGNORM.INV(U3425,'Input Parameters'!$H$30,'Input Parameters'!$I$30)))</f>
        <v>0.90651953088398229</v>
      </c>
      <c r="W3425" s="2">
        <f ca="1">N3425+(P3425-N3425)*(1-ERF((T3425-R3425)/(2*SQRT(L3425*'Input Parameters'!$E$31))))</f>
        <v>0.26597098943667496</v>
      </c>
      <c r="X3425">
        <f t="shared" ca="1" si="461"/>
        <v>1</v>
      </c>
      <c r="Y3425" s="7"/>
    </row>
    <row r="3426" spans="1:25" ht="15" customHeight="1" x14ac:dyDescent="0.3">
      <c r="A3426" s="130">
        <v>3419</v>
      </c>
      <c r="B3426" s="10">
        <f t="shared" ca="1" si="453"/>
        <v>0.24768535110643297</v>
      </c>
      <c r="C3426" s="57">
        <f ca="1">_xlfn.NORM.INV(B3426,'Input Parameters'!$E$19,'Input Parameters'!$F$19)</f>
        <v>509.68860521223729</v>
      </c>
      <c r="D3426" s="10">
        <f t="shared" ca="1" si="454"/>
        <v>7.6777715790785295E-2</v>
      </c>
      <c r="E3426" s="59">
        <f ca="1">IF(_xlfn.NORM.INV(D3426,'Input Parameters'!$E$20,'Input Parameters'!$F$20)&lt;3500,3500,IF(_xlfn.NORM.INV(D3426,'Input Parameters'!$E$20,'Input Parameters'!$F$20)&gt;5500,5500,_xlfn.NORM.INV(D3426,'Input Parameters'!$E$20,'Input Parameters'!$F$20)))</f>
        <v>3801.0405874693665</v>
      </c>
      <c r="F3426" s="10">
        <f t="shared" ca="1" si="455"/>
        <v>0.66328847216300735</v>
      </c>
      <c r="G3426" s="61">
        <f ca="1">_xlfn.NORM.INV(F3426,'Input Parameters'!$E$21,'Input Parameters'!$F$21)</f>
        <v>288.16263424076516</v>
      </c>
      <c r="H3426" s="54">
        <f ca="1">EXP(E3426*(1/'Input Parameters'!$E$22-1/G3426))</f>
        <v>0.80430714653143398</v>
      </c>
      <c r="I3426" s="10">
        <f t="shared" ca="1" si="456"/>
        <v>0.31831132427553255</v>
      </c>
      <c r="J3426" s="29">
        <f ca="1">_xlfn.BETA.INV(I3426,'Input Parameters'!$L$24,'Input Parameters'!$M$24,'Input Parameters'!$J$24,'Input Parameters'!$K$24)</f>
        <v>0.52976626810206939</v>
      </c>
      <c r="K3426" s="156">
        <f ca="1">('Input Parameters'!$E$25/'Input Parameters'!$E$31)^$J3426</f>
        <v>2.2363980939787642E-2</v>
      </c>
      <c r="L3426" s="66">
        <f ca="1">$H3426*$C3426*'Input Parameters'!$E$23*K3426</f>
        <v>9.1680287275658472</v>
      </c>
      <c r="M3426" s="23">
        <f t="shared" ca="1" si="457"/>
        <v>0.19867619092951894</v>
      </c>
      <c r="N3426" s="15">
        <f ca="1">_xlfn.NORM.INV(M3426,'Input Parameters'!$E$26,'Input Parameters'!$F$26)</f>
        <v>1.6226456424541204E-2</v>
      </c>
      <c r="O3426" s="8">
        <f t="shared" ca="1" si="458"/>
        <v>0.65218138784910551</v>
      </c>
      <c r="P3426" s="29">
        <f ca="1">_xlfn.LOGNORM.INV(O3426,'Input Parameters'!$H$27,'Input Parameters'!$I$27)</f>
        <v>1.6926415428620445</v>
      </c>
      <c r="Q3426" s="10"/>
      <c r="R3426" s="15">
        <f>'Input Parameters'!$E$28</f>
        <v>12.7</v>
      </c>
      <c r="S3426" s="10">
        <f t="shared" ca="1" si="459"/>
        <v>0.22983750182371432</v>
      </c>
      <c r="T3426" s="25">
        <f ca="1">_xlfn.LOGNORM.INV(S3426,'Input Parameters'!$H$29,'Input Parameters'!$I$29)</f>
        <v>53.59304091631013</v>
      </c>
      <c r="U3426" s="10">
        <f t="shared" ca="1" si="460"/>
        <v>0.33733275378163363</v>
      </c>
      <c r="V3426" s="29">
        <f ca="1">IF('Input Parameters'!$D$30="Beta",_xlfn.BETA.INV(U3426,'Input Parameters'!$L$30,'Input Parameters'!$M$30,'Input Parameters'!$J$30,'Input Parameters'!$K$30),IF('Input Parameters'!$D$30="LogNorm",_xlfn.LOGNORM.INV(U3426,'Input Parameters'!$H$30,'Input Parameters'!$I$30)))</f>
        <v>0.84677419484900296</v>
      </c>
      <c r="W3426" s="2">
        <f ca="1">N3426+(P3426-N3426)*(1-ERF((T3426-R3426)/(2*SQRT(L3426*'Input Parameters'!$E$31))))</f>
        <v>0.58551257778749977</v>
      </c>
      <c r="X3426">
        <f t="shared" ca="1" si="461"/>
        <v>1</v>
      </c>
      <c r="Y3426" s="7"/>
    </row>
    <row r="3427" spans="1:25" ht="15" customHeight="1" x14ac:dyDescent="0.3">
      <c r="A3427" s="130">
        <v>3420</v>
      </c>
      <c r="B3427" s="10">
        <f t="shared" ca="1" si="453"/>
        <v>0.10594349071161169</v>
      </c>
      <c r="C3427" s="57">
        <f ca="1">_xlfn.NORM.INV(B3427,'Input Parameters'!$E$19,'Input Parameters'!$F$19)</f>
        <v>461.81074768036581</v>
      </c>
      <c r="D3427" s="10">
        <f t="shared" ca="1" si="454"/>
        <v>0.74233687139584137</v>
      </c>
      <c r="E3427" s="59">
        <f ca="1">IF(_xlfn.NORM.INV(D3427,'Input Parameters'!$E$20,'Input Parameters'!$F$20)&lt;3500,3500,IF(_xlfn.NORM.INV(D3427,'Input Parameters'!$E$20,'Input Parameters'!$F$20)&gt;5500,5500,_xlfn.NORM.INV(D3427,'Input Parameters'!$E$20,'Input Parameters'!$F$20)))</f>
        <v>5255.3966628564085</v>
      </c>
      <c r="F3427" s="10">
        <f t="shared" ca="1" si="455"/>
        <v>0.84902050312469557</v>
      </c>
      <c r="G3427" s="61">
        <f ca="1">_xlfn.NORM.INV(F3427,'Input Parameters'!$E$21,'Input Parameters'!$F$21)</f>
        <v>292.96341826759908</v>
      </c>
      <c r="H3427" s="54">
        <f ca="1">EXP(E3427*(1/'Input Parameters'!$E$22-1/G3427))</f>
        <v>0.99776281189193894</v>
      </c>
      <c r="I3427" s="10">
        <f t="shared" ca="1" si="456"/>
        <v>0.67411969654884152</v>
      </c>
      <c r="J3427" s="29">
        <f ca="1">_xlfn.BETA.INV(I3427,'Input Parameters'!$L$24,'Input Parameters'!$M$24,'Input Parameters'!$J$24,'Input Parameters'!$K$24)</f>
        <v>0.67787075050900714</v>
      </c>
      <c r="K3427" s="156">
        <f ca="1">('Input Parameters'!$E$25/'Input Parameters'!$E$31)^$J3427</f>
        <v>7.7292906909986886E-3</v>
      </c>
      <c r="L3427" s="66">
        <f ca="1">$H3427*$C3427*'Input Parameters'!$E$23*K3427</f>
        <v>3.5614839383023162</v>
      </c>
      <c r="M3427" s="23">
        <f t="shared" ca="1" si="457"/>
        <v>0.92037143486474227</v>
      </c>
      <c r="N3427" s="15">
        <f ca="1">_xlfn.NORM.INV(M3427,'Input Parameters'!$E$26,'Input Parameters'!$F$26)</f>
        <v>6.3559062543015604E-2</v>
      </c>
      <c r="O3427" s="8">
        <f t="shared" ca="1" si="458"/>
        <v>0.26202049657741411</v>
      </c>
      <c r="P3427" s="29">
        <f ca="1">_xlfn.LOGNORM.INV(O3427,'Input Parameters'!$H$27,'Input Parameters'!$I$27)</f>
        <v>1.07394541167001</v>
      </c>
      <c r="Q3427" s="10"/>
      <c r="R3427" s="15">
        <f>'Input Parameters'!$E$28</f>
        <v>12.7</v>
      </c>
      <c r="S3427" s="10">
        <f t="shared" ca="1" si="459"/>
        <v>0.19665520253930535</v>
      </c>
      <c r="T3427" s="25">
        <f ca="1">_xlfn.LOGNORM.INV(S3427,'Input Parameters'!$H$29,'Input Parameters'!$I$29)</f>
        <v>52.909998051655293</v>
      </c>
      <c r="U3427" s="10">
        <f t="shared" ca="1" si="460"/>
        <v>0.67598866695689808</v>
      </c>
      <c r="V3427" s="29">
        <f ca="1">IF('Input Parameters'!$D$30="Beta",_xlfn.BETA.INV(U3427,'Input Parameters'!$L$30,'Input Parameters'!$M$30,'Input Parameters'!$J$30,'Input Parameters'!$K$30),IF('Input Parameters'!$D$30="LogNorm",_xlfn.LOGNORM.INV(U3427,'Input Parameters'!$H$30,'Input Parameters'!$I$30)))</f>
        <v>1.196295702143269</v>
      </c>
      <c r="W3427" s="2">
        <f ca="1">N3427+(P3427-N3427)*(1-ERF((T3427-R3427)/(2*SQRT(L3427*'Input Parameters'!$E$31))))</f>
        <v>0.19683734595167662</v>
      </c>
      <c r="X3427">
        <f t="shared" ca="1" si="461"/>
        <v>1</v>
      </c>
      <c r="Y3427" s="7"/>
    </row>
    <row r="3428" spans="1:25" ht="15" customHeight="1" x14ac:dyDescent="0.3">
      <c r="A3428" s="130">
        <v>3421</v>
      </c>
      <c r="B3428" s="10">
        <f t="shared" ca="1" si="453"/>
        <v>0.86120425012268631</v>
      </c>
      <c r="C3428" s="57">
        <f ca="1">_xlfn.NORM.INV(B3428,'Input Parameters'!$E$19,'Input Parameters'!$F$19)</f>
        <v>659.04551473141305</v>
      </c>
      <c r="D3428" s="10">
        <f t="shared" ca="1" si="454"/>
        <v>0.59511354335640909</v>
      </c>
      <c r="E3428" s="59">
        <f ca="1">IF(_xlfn.NORM.INV(D3428,'Input Parameters'!$E$20,'Input Parameters'!$F$20)&lt;3500,3500,IF(_xlfn.NORM.INV(D3428,'Input Parameters'!$E$20,'Input Parameters'!$F$20)&gt;5500,5500,_xlfn.NORM.INV(D3428,'Input Parameters'!$E$20,'Input Parameters'!$F$20)))</f>
        <v>4968.5032988817429</v>
      </c>
      <c r="F3428" s="10">
        <f t="shared" ca="1" si="455"/>
        <v>0.62061627317470014</v>
      </c>
      <c r="G3428" s="61">
        <f ca="1">_xlfn.NORM.INV(F3428,'Input Parameters'!$E$21,'Input Parameters'!$F$21)</f>
        <v>287.26380397653384</v>
      </c>
      <c r="H3428" s="54">
        <f ca="1">EXP(E3428*(1/'Input Parameters'!$E$22-1/G3428))</f>
        <v>0.71275967159287579</v>
      </c>
      <c r="I3428" s="10">
        <f t="shared" ca="1" si="456"/>
        <v>0.71276884451058042</v>
      </c>
      <c r="J3428" s="29">
        <f ca="1">_xlfn.BETA.INV(I3428,'Input Parameters'!$L$24,'Input Parameters'!$M$24,'Input Parameters'!$J$24,'Input Parameters'!$K$24)</f>
        <v>0.69438897278510736</v>
      </c>
      <c r="K3428" s="156">
        <f ca="1">('Input Parameters'!$E$25/'Input Parameters'!$E$31)^$J3428</f>
        <v>6.8655959268936117E-3</v>
      </c>
      <c r="L3428" s="66">
        <f ca="1">$H3428*$C3428*'Input Parameters'!$E$23*K3428</f>
        <v>3.2250523401194569</v>
      </c>
      <c r="M3428" s="23">
        <f t="shared" ca="1" si="457"/>
        <v>0.32910542593144942</v>
      </c>
      <c r="N3428" s="15">
        <f ca="1">_xlfn.NORM.INV(M3428,'Input Parameters'!$E$26,'Input Parameters'!$F$26)</f>
        <v>2.4709921392908431E-2</v>
      </c>
      <c r="O3428" s="8">
        <f t="shared" ca="1" si="458"/>
        <v>0.96316862726662189</v>
      </c>
      <c r="P3428" s="29">
        <f ca="1">_xlfn.LOGNORM.INV(O3428,'Input Parameters'!$H$27,'Input Parameters'!$I$27)</f>
        <v>3.141038416107774</v>
      </c>
      <c r="Q3428" s="10"/>
      <c r="R3428" s="15">
        <f>'Input Parameters'!$E$28</f>
        <v>12.7</v>
      </c>
      <c r="S3428" s="10">
        <f t="shared" ca="1" si="459"/>
        <v>0.48880196754952343</v>
      </c>
      <c r="T3428" s="25">
        <f ca="1">_xlfn.LOGNORM.INV(S3428,'Input Parameters'!$H$29,'Input Parameters'!$I$29)</f>
        <v>58.048577884633303</v>
      </c>
      <c r="U3428" s="10">
        <f t="shared" ca="1" si="460"/>
        <v>0.61609986594347677</v>
      </c>
      <c r="V3428" s="29">
        <f ca="1">IF('Input Parameters'!$D$30="Beta",_xlfn.BETA.INV(U3428,'Input Parameters'!$L$30,'Input Parameters'!$M$30,'Input Parameters'!$J$30,'Input Parameters'!$K$30),IF('Input Parameters'!$D$30="LogNorm",_xlfn.LOGNORM.INV(U3428,'Input Parameters'!$H$30,'Input Parameters'!$I$30)))</f>
        <v>1.1225902167028041</v>
      </c>
      <c r="W3428" s="2">
        <f ca="1">N3428+(P3428-N3428)*(1-ERF((T3428-R3428)/(2*SQRT(L3428*'Input Parameters'!$E$31))))</f>
        <v>0.25583752261443615</v>
      </c>
      <c r="X3428">
        <f t="shared" ca="1" si="461"/>
        <v>1</v>
      </c>
      <c r="Y3428" s="7"/>
    </row>
    <row r="3429" spans="1:25" ht="15" customHeight="1" x14ac:dyDescent="0.3">
      <c r="A3429" s="130">
        <v>3422</v>
      </c>
      <c r="B3429" s="10">
        <f t="shared" ca="1" si="453"/>
        <v>0.79241562600844861</v>
      </c>
      <c r="C3429" s="57">
        <f ca="1">_xlfn.NORM.INV(B3429,'Input Parameters'!$E$19,'Input Parameters'!$F$19)</f>
        <v>636.15326461532834</v>
      </c>
      <c r="D3429" s="10">
        <f t="shared" ca="1" si="454"/>
        <v>9.8675579889499154E-2</v>
      </c>
      <c r="E3429" s="59">
        <f ca="1">IF(_xlfn.NORM.INV(D3429,'Input Parameters'!$E$20,'Input Parameters'!$F$20)&lt;3500,3500,IF(_xlfn.NORM.INV(D3429,'Input Parameters'!$E$20,'Input Parameters'!$F$20)&gt;5500,5500,_xlfn.NORM.INV(D3429,'Input Parameters'!$E$20,'Input Parameters'!$F$20)))</f>
        <v>3897.6055044398254</v>
      </c>
      <c r="F3429" s="10">
        <f t="shared" ca="1" si="455"/>
        <v>0.2853626118668795</v>
      </c>
      <c r="G3429" s="61">
        <f ca="1">_xlfn.NORM.INV(F3429,'Input Parameters'!$E$21,'Input Parameters'!$F$21)</f>
        <v>280.39350774482688</v>
      </c>
      <c r="H3429" s="54">
        <f ca="1">EXP(E3429*(1/'Input Parameters'!$E$22-1/G3429))</f>
        <v>0.54986842063724206</v>
      </c>
      <c r="I3429" s="10">
        <f t="shared" ca="1" si="456"/>
        <v>0.55500501514279499</v>
      </c>
      <c r="J3429" s="29">
        <f ca="1">_xlfn.BETA.INV(I3429,'Input Parameters'!$L$24,'Input Parameters'!$M$24,'Input Parameters'!$J$24,'Input Parameters'!$K$24)</f>
        <v>0.62928045987811854</v>
      </c>
      <c r="K3429" s="156">
        <f ca="1">('Input Parameters'!$E$25/'Input Parameters'!$E$31)^$J3429</f>
        <v>1.0952654716349805E-2</v>
      </c>
      <c r="L3429" s="66">
        <f ca="1">$H3429*$C3429*'Input Parameters'!$E$23*K3429</f>
        <v>3.8312450916727814</v>
      </c>
      <c r="M3429" s="23">
        <f t="shared" ca="1" si="457"/>
        <v>0.40575953505071327</v>
      </c>
      <c r="N3429" s="15">
        <f ca="1">_xlfn.NORM.INV(M3429,'Input Parameters'!$E$26,'Input Parameters'!$F$26)</f>
        <v>2.8992197407592603E-2</v>
      </c>
      <c r="O3429" s="8">
        <f t="shared" ca="1" si="458"/>
        <v>0.66340073900653296</v>
      </c>
      <c r="P3429" s="29">
        <f ca="1">_xlfn.LOGNORM.INV(O3429,'Input Parameters'!$H$27,'Input Parameters'!$I$27)</f>
        <v>1.7156708275358374</v>
      </c>
      <c r="Q3429" s="10"/>
      <c r="R3429" s="15">
        <f>'Input Parameters'!$E$28</f>
        <v>12.7</v>
      </c>
      <c r="S3429" s="10">
        <f t="shared" ca="1" si="459"/>
        <v>0.54354077742715978</v>
      </c>
      <c r="T3429" s="25">
        <f ca="1">_xlfn.LOGNORM.INV(S3429,'Input Parameters'!$H$29,'Input Parameters'!$I$29)</f>
        <v>58.951203800253381</v>
      </c>
      <c r="U3429" s="10">
        <f t="shared" ca="1" si="460"/>
        <v>1.0444008135675475E-2</v>
      </c>
      <c r="V3429" s="29">
        <f ca="1">IF('Input Parameters'!$D$30="Beta",_xlfn.BETA.INV(U3429,'Input Parameters'!$L$30,'Input Parameters'!$M$30,'Input Parameters'!$J$30,'Input Parameters'!$K$30),IF('Input Parameters'!$D$30="LogNorm",_xlfn.LOGNORM.INV(U3429,'Input Parameters'!$H$30,'Input Parameters'!$I$30)))</f>
        <v>0.40182736403334074</v>
      </c>
      <c r="W3429" s="2">
        <f ca="1">N3429+(P3429-N3429)*(1-ERF((T3429-R3429)/(2*SQRT(L3429*'Input Parameters'!$E$31))))</f>
        <v>0.18880642163445377</v>
      </c>
      <c r="X3429">
        <f t="shared" ca="1" si="461"/>
        <v>1</v>
      </c>
      <c r="Y3429" s="7"/>
    </row>
    <row r="3430" spans="1:25" ht="15" customHeight="1" x14ac:dyDescent="0.3">
      <c r="A3430" s="130">
        <v>3423</v>
      </c>
      <c r="B3430" s="10">
        <f t="shared" ca="1" si="453"/>
        <v>0.9180446202867838</v>
      </c>
      <c r="C3430" s="57">
        <f ca="1">_xlfn.NORM.INV(B3430,'Input Parameters'!$E$19,'Input Parameters'!$F$19)</f>
        <v>684.92724776606724</v>
      </c>
      <c r="D3430" s="10">
        <f t="shared" ca="1" si="454"/>
        <v>0.18325807882875955</v>
      </c>
      <c r="E3430" s="59">
        <f ca="1">IF(_xlfn.NORM.INV(D3430,'Input Parameters'!$E$20,'Input Parameters'!$F$20)&lt;3500,3500,IF(_xlfn.NORM.INV(D3430,'Input Parameters'!$E$20,'Input Parameters'!$F$20)&gt;5500,5500,_xlfn.NORM.INV(D3430,'Input Parameters'!$E$20,'Input Parameters'!$F$20)))</f>
        <v>4167.8871571033787</v>
      </c>
      <c r="F3430" s="10">
        <f t="shared" ca="1" si="455"/>
        <v>0.48621402126152924</v>
      </c>
      <c r="G3430" s="61">
        <f ca="1">_xlfn.NORM.INV(F3430,'Input Parameters'!$E$21,'Input Parameters'!$F$21)</f>
        <v>284.57833321272921</v>
      </c>
      <c r="H3430" s="54">
        <f ca="1">EXP(E3430*(1/'Input Parameters'!$E$22-1/G3430))</f>
        <v>0.65641398820781349</v>
      </c>
      <c r="I3430" s="10">
        <f t="shared" ca="1" si="456"/>
        <v>6.2354923734775136E-2</v>
      </c>
      <c r="J3430" s="29">
        <f ca="1">_xlfn.BETA.INV(I3430,'Input Parameters'!$L$24,'Input Parameters'!$M$24,'Input Parameters'!$J$24,'Input Parameters'!$K$24)</f>
        <v>0.35747558790007117</v>
      </c>
      <c r="K3430" s="156">
        <f ca="1">('Input Parameters'!$E$25/'Input Parameters'!$E$31)^$J3430</f>
        <v>7.6967795040915291E-2</v>
      </c>
      <c r="L3430" s="66">
        <f ca="1">$H3430*$C3430*'Input Parameters'!$E$23*K3430</f>
        <v>34.604399412859173</v>
      </c>
      <c r="M3430" s="23">
        <f t="shared" ca="1" si="457"/>
        <v>0.74087304290459133</v>
      </c>
      <c r="N3430" s="15">
        <f ca="1">_xlfn.NORM.INV(M3430,'Input Parameters'!$E$26,'Input Parameters'!$F$26)</f>
        <v>4.7566824976731863E-2</v>
      </c>
      <c r="O3430" s="8">
        <f t="shared" ca="1" si="458"/>
        <v>0.76191443130316472</v>
      </c>
      <c r="P3430" s="29">
        <f ca="1">_xlfn.LOGNORM.INV(O3430,'Input Parameters'!$H$27,'Input Parameters'!$I$27)</f>
        <v>1.9511487748870793</v>
      </c>
      <c r="Q3430" s="10"/>
      <c r="R3430" s="15">
        <f>'Input Parameters'!$E$28</f>
        <v>12.7</v>
      </c>
      <c r="S3430" s="10">
        <f t="shared" ca="1" si="459"/>
        <v>0.25333470833162519</v>
      </c>
      <c r="T3430" s="25">
        <f ca="1">_xlfn.LOGNORM.INV(S3430,'Input Parameters'!$H$29,'Input Parameters'!$I$29)</f>
        <v>54.04834666792847</v>
      </c>
      <c r="U3430" s="10">
        <f t="shared" ca="1" si="460"/>
        <v>0.60259379363482313</v>
      </c>
      <c r="V3430" s="29">
        <f ca="1">IF('Input Parameters'!$D$30="Beta",_xlfn.BETA.INV(U3430,'Input Parameters'!$L$30,'Input Parameters'!$M$30,'Input Parameters'!$J$30,'Input Parameters'!$K$30),IF('Input Parameters'!$D$30="LogNorm",_xlfn.LOGNORM.INV(U3430,'Input Parameters'!$H$30,'Input Parameters'!$I$30)))</f>
        <v>1.1071209614965831</v>
      </c>
      <c r="W3430" s="2">
        <f ca="1">N3430+(P3430-N3430)*(1-ERF((T3430-R3430)/(2*SQRT(L3430*'Input Parameters'!$E$31))))</f>
        <v>1.2262115059695728</v>
      </c>
      <c r="X3430">
        <f t="shared" ca="1" si="461"/>
        <v>0</v>
      </c>
      <c r="Y3430" s="7"/>
    </row>
    <row r="3431" spans="1:25" ht="15" customHeight="1" x14ac:dyDescent="0.3">
      <c r="A3431" s="130">
        <v>3424</v>
      </c>
      <c r="B3431" s="10">
        <f t="shared" ca="1" si="453"/>
        <v>0.51617323772123203</v>
      </c>
      <c r="C3431" s="57">
        <f ca="1">_xlfn.NORM.INV(B3431,'Input Parameters'!$E$19,'Input Parameters'!$F$19)</f>
        <v>570.72659381747849</v>
      </c>
      <c r="D3431" s="10">
        <f t="shared" ca="1" si="454"/>
        <v>0.41320219848045425</v>
      </c>
      <c r="E3431" s="59">
        <f ca="1">IF(_xlfn.NORM.INV(D3431,'Input Parameters'!$E$20,'Input Parameters'!$F$20)&lt;3500,3500,IF(_xlfn.NORM.INV(D3431,'Input Parameters'!$E$20,'Input Parameters'!$F$20)&gt;5500,5500,_xlfn.NORM.INV(D3431,'Input Parameters'!$E$20,'Input Parameters'!$F$20)))</f>
        <v>4646.4792474269789</v>
      </c>
      <c r="F3431" s="10">
        <f t="shared" ca="1" si="455"/>
        <v>0.98261495648214703</v>
      </c>
      <c r="G3431" s="61">
        <f ca="1">_xlfn.NORM.INV(F3431,'Input Parameters'!$E$21,'Input Parameters'!$F$21)</f>
        <v>301.44266345497579</v>
      </c>
      <c r="H3431" s="54">
        <f ca="1">EXP(E3431*(1/'Input Parameters'!$E$22-1/G3431))</f>
        <v>1.5591666933669937</v>
      </c>
      <c r="I3431" s="10">
        <f t="shared" ca="1" si="456"/>
        <v>0.53853508337910483</v>
      </c>
      <c r="J3431" s="29">
        <f ca="1">_xlfn.BETA.INV(I3431,'Input Parameters'!$L$24,'Input Parameters'!$M$24,'Input Parameters'!$J$24,'Input Parameters'!$K$24)</f>
        <v>0.62266822973694635</v>
      </c>
      <c r="K3431" s="156">
        <f ca="1">('Input Parameters'!$E$25/'Input Parameters'!$E$31)^$J3431</f>
        <v>1.1484691965897804E-2</v>
      </c>
      <c r="L3431" s="66">
        <f ca="1">$H3431*$C3431*'Input Parameters'!$E$23*K3431</f>
        <v>10.219743830118968</v>
      </c>
      <c r="M3431" s="23">
        <f t="shared" ca="1" si="457"/>
        <v>0.52384809629953621</v>
      </c>
      <c r="N3431" s="15">
        <f ca="1">_xlfn.NORM.INV(M3431,'Input Parameters'!$E$26,'Input Parameters'!$F$26)</f>
        <v>3.5256093149764467E-2</v>
      </c>
      <c r="O3431" s="8">
        <f t="shared" ca="1" si="458"/>
        <v>0.81938538244976244</v>
      </c>
      <c r="P3431" s="29">
        <f ca="1">_xlfn.LOGNORM.INV(O3431,'Input Parameters'!$H$27,'Input Parameters'!$I$27)</f>
        <v>2.1321786239576057</v>
      </c>
      <c r="Q3431" s="10"/>
      <c r="R3431" s="15">
        <f>'Input Parameters'!$E$28</f>
        <v>12.7</v>
      </c>
      <c r="S3431" s="10">
        <f t="shared" ca="1" si="459"/>
        <v>0.75036978714148883</v>
      </c>
      <c r="T3431" s="25">
        <f ca="1">_xlfn.LOGNORM.INV(S3431,'Input Parameters'!$H$29,'Input Parameters'!$I$29)</f>
        <v>62.82103125319869</v>
      </c>
      <c r="U3431" s="10">
        <f t="shared" ca="1" si="460"/>
        <v>0.80702352182941295</v>
      </c>
      <c r="V3431" s="29">
        <f ca="1">IF('Input Parameters'!$D$30="Beta",_xlfn.BETA.INV(U3431,'Input Parameters'!$L$30,'Input Parameters'!$M$30,'Input Parameters'!$J$30,'Input Parameters'!$K$30),IF('Input Parameters'!$D$30="LogNorm",_xlfn.LOGNORM.INV(U3431,'Input Parameters'!$H$30,'Input Parameters'!$I$30)))</f>
        <v>1.4064891160901383</v>
      </c>
      <c r="W3431" s="2">
        <f ca="1">N3431+(P3431-N3431)*(1-ERF((T3431-R3431)/(2*SQRT(L3431*'Input Parameters'!$E$31))))</f>
        <v>0.59637500665131848</v>
      </c>
      <c r="X3431">
        <f t="shared" ca="1" si="461"/>
        <v>1</v>
      </c>
      <c r="Y3431" s="7"/>
    </row>
    <row r="3432" spans="1:25" ht="15" customHeight="1" x14ac:dyDescent="0.3">
      <c r="A3432" s="130">
        <v>3425</v>
      </c>
      <c r="B3432" s="10">
        <f t="shared" ca="1" si="453"/>
        <v>0.4858169797667965</v>
      </c>
      <c r="C3432" s="57">
        <f ca="1">_xlfn.NORM.INV(B3432,'Input Parameters'!$E$19,'Input Parameters'!$F$19)</f>
        <v>564.2952601173007</v>
      </c>
      <c r="D3432" s="10">
        <f t="shared" ca="1" si="454"/>
        <v>0.83027645648002257</v>
      </c>
      <c r="E3432" s="59">
        <f ca="1">IF(_xlfn.NORM.INV(D3432,'Input Parameters'!$E$20,'Input Parameters'!$F$20)&lt;3500,3500,IF(_xlfn.NORM.INV(D3432,'Input Parameters'!$E$20,'Input Parameters'!$F$20)&gt;5500,5500,_xlfn.NORM.INV(D3432,'Input Parameters'!$E$20,'Input Parameters'!$F$20)))</f>
        <v>5468.6808137388616</v>
      </c>
      <c r="F3432" s="10">
        <f t="shared" ca="1" si="455"/>
        <v>0.50626516151568357</v>
      </c>
      <c r="G3432" s="61">
        <f ca="1">_xlfn.NORM.INV(F3432,'Input Parameters'!$E$21,'Input Parameters'!$F$21)</f>
        <v>284.97344190195412</v>
      </c>
      <c r="H3432" s="54">
        <f ca="1">EXP(E3432*(1/'Input Parameters'!$E$22-1/G3432))</f>
        <v>0.59114002921019637</v>
      </c>
      <c r="I3432" s="10">
        <f t="shared" ca="1" si="456"/>
        <v>0.65291649951561903</v>
      </c>
      <c r="J3432" s="29">
        <f ca="1">_xlfn.BETA.INV(I3432,'Input Parameters'!$L$24,'Input Parameters'!$M$24,'Input Parameters'!$J$24,'Input Parameters'!$K$24)</f>
        <v>0.66902610986490019</v>
      </c>
      <c r="K3432" s="156">
        <f ca="1">('Input Parameters'!$E$25/'Input Parameters'!$E$31)^$J3432</f>
        <v>8.2355862375733026E-3</v>
      </c>
      <c r="L3432" s="66">
        <f ca="1">$H3432*$C3432*'Input Parameters'!$E$23*K3432</f>
        <v>2.7472064044541371</v>
      </c>
      <c r="M3432" s="23">
        <f t="shared" ca="1" si="457"/>
        <v>0.412839180880328</v>
      </c>
      <c r="N3432" s="15">
        <f ca="1">_xlfn.NORM.INV(M3432,'Input Parameters'!$E$26,'Input Parameters'!$F$26)</f>
        <v>2.9374801331521538E-2</v>
      </c>
      <c r="O3432" s="8">
        <f t="shared" ca="1" si="458"/>
        <v>0.45549488298770713</v>
      </c>
      <c r="P3432" s="29">
        <f ca="1">_xlfn.LOGNORM.INV(O3432,'Input Parameters'!$H$27,'Input Parameters'!$I$27)</f>
        <v>1.3549366378740895</v>
      </c>
      <c r="Q3432" s="10"/>
      <c r="R3432" s="15">
        <f>'Input Parameters'!$E$28</f>
        <v>12.7</v>
      </c>
      <c r="S3432" s="10">
        <f t="shared" ca="1" si="459"/>
        <v>5.1691314129301058E-2</v>
      </c>
      <c r="T3432" s="25">
        <f ca="1">_xlfn.LOGNORM.INV(S3432,'Input Parameters'!$H$29,'Input Parameters'!$I$29)</f>
        <v>48.500584282746296</v>
      </c>
      <c r="U3432" s="10">
        <f t="shared" ca="1" si="460"/>
        <v>0.97907460085458631</v>
      </c>
      <c r="V3432" s="29">
        <f ca="1">IF('Input Parameters'!$D$30="Beta",_xlfn.BETA.INV(U3432,'Input Parameters'!$L$30,'Input Parameters'!$M$30,'Input Parameters'!$J$30,'Input Parameters'!$K$30),IF('Input Parameters'!$D$30="LogNorm",_xlfn.LOGNORM.INV(U3432,'Input Parameters'!$H$30,'Input Parameters'!$I$30)))</f>
        <v>2.2293287666635373</v>
      </c>
      <c r="W3432" s="2">
        <f ca="1">N3432+(P3432-N3432)*(1-ERF((T3432-R3432)/(2*SQRT(L3432*'Input Parameters'!$E$31))))</f>
        <v>0.19729956537754589</v>
      </c>
      <c r="X3432">
        <f t="shared" ca="1" si="461"/>
        <v>1</v>
      </c>
      <c r="Y3432" s="7"/>
    </row>
    <row r="3433" spans="1:25" ht="15" customHeight="1" x14ac:dyDescent="0.3">
      <c r="A3433" s="130">
        <v>3426</v>
      </c>
      <c r="B3433" s="10">
        <f t="shared" ca="1" si="453"/>
        <v>0.64514131492528815</v>
      </c>
      <c r="C3433" s="57">
        <f ca="1">_xlfn.NORM.INV(B3433,'Input Parameters'!$E$19,'Input Parameters'!$F$19)</f>
        <v>598.7539164092434</v>
      </c>
      <c r="D3433" s="10">
        <f t="shared" ca="1" si="454"/>
        <v>0.53249660158385437</v>
      </c>
      <c r="E3433" s="59">
        <f ca="1">IF(_xlfn.NORM.INV(D3433,'Input Parameters'!$E$20,'Input Parameters'!$F$20)&lt;3500,3500,IF(_xlfn.NORM.INV(D3433,'Input Parameters'!$E$20,'Input Parameters'!$F$20)&gt;5500,5500,_xlfn.NORM.INV(D3433,'Input Parameters'!$E$20,'Input Parameters'!$F$20)))</f>
        <v>4857.0830336934232</v>
      </c>
      <c r="F3433" s="10">
        <f t="shared" ca="1" si="455"/>
        <v>2.1935987563331816E-2</v>
      </c>
      <c r="G3433" s="61">
        <f ca="1">_xlfn.NORM.INV(F3433,'Input Parameters'!$E$21,'Input Parameters'!$F$21)</f>
        <v>269.0096481875222</v>
      </c>
      <c r="H3433" s="54">
        <f ca="1">EXP(E3433*(1/'Input Parameters'!$E$22-1/G3433))</f>
        <v>0.22801406452333511</v>
      </c>
      <c r="I3433" s="10">
        <f t="shared" ca="1" si="456"/>
        <v>0.90387467682928191</v>
      </c>
      <c r="J3433" s="29">
        <f ca="1">_xlfn.BETA.INV(I3433,'Input Parameters'!$L$24,'Input Parameters'!$M$24,'Input Parameters'!$J$24,'Input Parameters'!$K$24)</f>
        <v>0.79532950226877563</v>
      </c>
      <c r="K3433" s="156">
        <f ca="1">('Input Parameters'!$E$25/'Input Parameters'!$E$31)^$J3433</f>
        <v>3.3281651169899738E-3</v>
      </c>
      <c r="L3433" s="66">
        <f ca="1">$H3433*$C3433*'Input Parameters'!$E$23*K3433</f>
        <v>0.45437545990757156</v>
      </c>
      <c r="M3433" s="23">
        <f t="shared" ca="1" si="457"/>
        <v>0.6928356369195906</v>
      </c>
      <c r="N3433" s="15">
        <f ca="1">_xlfn.NORM.INV(M3433,'Input Parameters'!$E$26,'Input Parameters'!$F$26)</f>
        <v>4.4581987388658054E-2</v>
      </c>
      <c r="O3433" s="8">
        <f t="shared" ca="1" si="458"/>
        <v>0.33601629715296188</v>
      </c>
      <c r="P3433" s="29">
        <f ca="1">_xlfn.LOGNORM.INV(O3433,'Input Parameters'!$H$27,'Input Parameters'!$I$27)</f>
        <v>1.1804701344019803</v>
      </c>
      <c r="Q3433" s="10"/>
      <c r="R3433" s="15">
        <f>'Input Parameters'!$E$28</f>
        <v>12.7</v>
      </c>
      <c r="S3433" s="10">
        <f t="shared" ca="1" si="459"/>
        <v>0.21422928636671634</v>
      </c>
      <c r="T3433" s="25">
        <f ca="1">_xlfn.LOGNORM.INV(S3433,'Input Parameters'!$H$29,'Input Parameters'!$I$29)</f>
        <v>53.278373225812679</v>
      </c>
      <c r="U3433" s="10">
        <f t="shared" ca="1" si="460"/>
        <v>0.61388338829552225</v>
      </c>
      <c r="V3433" s="29">
        <f ca="1">IF('Input Parameters'!$D$30="Beta",_xlfn.BETA.INV(U3433,'Input Parameters'!$L$30,'Input Parameters'!$M$30,'Input Parameters'!$J$30,'Input Parameters'!$K$30),IF('Input Parameters'!$D$30="LogNorm",_xlfn.LOGNORM.INV(U3433,'Input Parameters'!$H$30,'Input Parameters'!$I$30)))</f>
        <v>1.1200262313222795</v>
      </c>
      <c r="W3433" s="2">
        <f ca="1">N3433+(P3433-N3433)*(1-ERF((T3433-R3433)/(2*SQRT(L3433*'Input Parameters'!$E$31))))</f>
        <v>4.4605554126724928E-2</v>
      </c>
      <c r="X3433">
        <f t="shared" ca="1" si="461"/>
        <v>1</v>
      </c>
      <c r="Y3433" s="7"/>
    </row>
    <row r="3434" spans="1:25" ht="15" customHeight="1" x14ac:dyDescent="0.3">
      <c r="A3434" s="130">
        <v>3427</v>
      </c>
      <c r="B3434" s="10">
        <f t="shared" ca="1" si="453"/>
        <v>0.72426494864214563</v>
      </c>
      <c r="C3434" s="57">
        <f ca="1">_xlfn.NORM.INV(B3434,'Input Parameters'!$E$19,'Input Parameters'!$F$19)</f>
        <v>617.62470650045361</v>
      </c>
      <c r="D3434" s="10">
        <f t="shared" ca="1" si="454"/>
        <v>0.67044279229329162</v>
      </c>
      <c r="E3434" s="59">
        <f ca="1">IF(_xlfn.NORM.INV(D3434,'Input Parameters'!$E$20,'Input Parameters'!$F$20)&lt;3500,3500,IF(_xlfn.NORM.INV(D3434,'Input Parameters'!$E$20,'Input Parameters'!$F$20)&gt;5500,5500,_xlfn.NORM.INV(D3434,'Input Parameters'!$E$20,'Input Parameters'!$F$20)))</f>
        <v>5108.795323022724</v>
      </c>
      <c r="F3434" s="10">
        <f t="shared" ca="1" si="455"/>
        <v>0.98095006099243176</v>
      </c>
      <c r="G3434" s="61">
        <f ca="1">_xlfn.NORM.INV(F3434,'Input Parameters'!$E$21,'Input Parameters'!$F$21)</f>
        <v>301.14989975400727</v>
      </c>
      <c r="H3434" s="54">
        <f ca="1">EXP(E3434*(1/'Input Parameters'!$E$22-1/G3434))</f>
        <v>1.6029856027540141</v>
      </c>
      <c r="I3434" s="10">
        <f t="shared" ca="1" si="456"/>
        <v>0.16280039526268009</v>
      </c>
      <c r="J3434" s="29">
        <f ca="1">_xlfn.BETA.INV(I3434,'Input Parameters'!$L$24,'Input Parameters'!$M$24,'Input Parameters'!$J$24,'Input Parameters'!$K$24)</f>
        <v>0.44544535651804945</v>
      </c>
      <c r="K3434" s="156">
        <f ca="1">('Input Parameters'!$E$25/'Input Parameters'!$E$31)^$J3434</f>
        <v>4.0949178722329053E-2</v>
      </c>
      <c r="L3434" s="66">
        <f ca="1">$H3434*$C3434*'Input Parameters'!$E$23*K3434</f>
        <v>40.541468733190143</v>
      </c>
      <c r="M3434" s="23">
        <f t="shared" ca="1" si="457"/>
        <v>0.93509821878435484</v>
      </c>
      <c r="N3434" s="15">
        <f ca="1">_xlfn.NORM.INV(M3434,'Input Parameters'!$E$26,'Input Parameters'!$F$26)</f>
        <v>6.5812416464105447E-2</v>
      </c>
      <c r="O3434" s="8">
        <f t="shared" ca="1" si="458"/>
        <v>0.80768381333516726</v>
      </c>
      <c r="P3434" s="29">
        <f ca="1">_xlfn.LOGNORM.INV(O3434,'Input Parameters'!$H$27,'Input Parameters'!$I$27)</f>
        <v>2.0914147394908427</v>
      </c>
      <c r="Q3434" s="10"/>
      <c r="R3434" s="15">
        <f>'Input Parameters'!$E$28</f>
        <v>12.7</v>
      </c>
      <c r="S3434" s="10">
        <f t="shared" ca="1" si="459"/>
        <v>0.61058501775480878</v>
      </c>
      <c r="T3434" s="25">
        <f ca="1">_xlfn.LOGNORM.INV(S3434,'Input Parameters'!$H$29,'Input Parameters'!$I$29)</f>
        <v>60.097205105255547</v>
      </c>
      <c r="U3434" s="10">
        <f t="shared" ca="1" si="460"/>
        <v>0.88145615000993138</v>
      </c>
      <c r="V3434" s="29">
        <f ca="1">IF('Input Parameters'!$D$30="Beta",_xlfn.BETA.INV(U3434,'Input Parameters'!$L$30,'Input Parameters'!$M$30,'Input Parameters'!$J$30,'Input Parameters'!$K$30),IF('Input Parameters'!$D$30="LogNorm",_xlfn.LOGNORM.INV(U3434,'Input Parameters'!$H$30,'Input Parameters'!$I$30)))</f>
        <v>1.5927159030575702</v>
      </c>
      <c r="W3434" s="2">
        <f ca="1">N3434+(P3434-N3434)*(1-ERF((T3434-R3434)/(2*SQRT(L3434*'Input Parameters'!$E$31))))</f>
        <v>1.278406418583621</v>
      </c>
      <c r="X3434">
        <f t="shared" ca="1" si="461"/>
        <v>1</v>
      </c>
      <c r="Y3434" s="7"/>
    </row>
    <row r="3435" spans="1:25" ht="15" customHeight="1" x14ac:dyDescent="0.3">
      <c r="A3435" s="130">
        <v>3428</v>
      </c>
      <c r="B3435" s="10">
        <f t="shared" ca="1" si="453"/>
        <v>0.48184623199288357</v>
      </c>
      <c r="C3435" s="57">
        <f ca="1">_xlfn.NORM.INV(B3435,'Input Parameters'!$E$19,'Input Parameters'!$F$19)</f>
        <v>563.45352080207681</v>
      </c>
      <c r="D3435" s="10">
        <f t="shared" ca="1" si="454"/>
        <v>2.3328794382699525E-2</v>
      </c>
      <c r="E3435" s="59">
        <f ca="1">IF(_xlfn.NORM.INV(D3435,'Input Parameters'!$E$20,'Input Parameters'!$F$20)&lt;3500,3500,IF(_xlfn.NORM.INV(D3435,'Input Parameters'!$E$20,'Input Parameters'!$F$20)&gt;5500,5500,_xlfn.NORM.INV(D3435,'Input Parameters'!$E$20,'Input Parameters'!$F$20)))</f>
        <v>3500</v>
      </c>
      <c r="F3435" s="10">
        <f t="shared" ca="1" si="455"/>
        <v>0.24688321732772456</v>
      </c>
      <c r="G3435" s="61">
        <f ca="1">_xlfn.NORM.INV(F3435,'Input Parameters'!$E$21,'Input Parameters'!$F$21)</f>
        <v>279.47116156128362</v>
      </c>
      <c r="H3435" s="54">
        <f ca="1">EXP(E3435*(1/'Input Parameters'!$E$22-1/G3435))</f>
        <v>0.56087285333780346</v>
      </c>
      <c r="I3435" s="10">
        <f t="shared" ca="1" si="456"/>
        <v>0.79812115337834155</v>
      </c>
      <c r="J3435" s="29">
        <f ca="1">_xlfn.BETA.INV(I3435,'Input Parameters'!$L$24,'Input Parameters'!$M$24,'Input Parameters'!$J$24,'Input Parameters'!$K$24)</f>
        <v>0.73380914376750705</v>
      </c>
      <c r="K3435" s="156">
        <f ca="1">('Input Parameters'!$E$25/'Input Parameters'!$E$31)^$J3435</f>
        <v>5.1744878292749302E-3</v>
      </c>
      <c r="L3435" s="66">
        <f ca="1">$H3435*$C3435*'Input Parameters'!$E$23*K3435</f>
        <v>1.6352715727112732</v>
      </c>
      <c r="M3435" s="23">
        <f t="shared" ca="1" si="457"/>
        <v>0.3278389203722194</v>
      </c>
      <c r="N3435" s="15">
        <f ca="1">_xlfn.NORM.INV(M3435,'Input Parameters'!$E$26,'Input Parameters'!$F$26)</f>
        <v>2.4636342985545685E-2</v>
      </c>
      <c r="O3435" s="8">
        <f t="shared" ca="1" si="458"/>
        <v>0.58923138475643899</v>
      </c>
      <c r="P3435" s="29">
        <f ca="1">_xlfn.LOGNORM.INV(O3435,'Input Parameters'!$H$27,'Input Parameters'!$I$27)</f>
        <v>1.5730332517250931</v>
      </c>
      <c r="Q3435" s="10"/>
      <c r="R3435" s="15">
        <f>'Input Parameters'!$E$28</f>
        <v>12.7</v>
      </c>
      <c r="S3435" s="10">
        <f t="shared" ca="1" si="459"/>
        <v>0.79398843251320017</v>
      </c>
      <c r="T3435" s="25">
        <f ca="1">_xlfn.LOGNORM.INV(S3435,'Input Parameters'!$H$29,'Input Parameters'!$I$29)</f>
        <v>63.849843283771193</v>
      </c>
      <c r="U3435" s="10">
        <f t="shared" ca="1" si="460"/>
        <v>0.8034613203567843</v>
      </c>
      <c r="V3435" s="29">
        <f ca="1">IF('Input Parameters'!$D$30="Beta",_xlfn.BETA.INV(U3435,'Input Parameters'!$L$30,'Input Parameters'!$M$30,'Input Parameters'!$J$30,'Input Parameters'!$K$30),IF('Input Parameters'!$D$30="LogNorm",_xlfn.LOGNORM.INV(U3435,'Input Parameters'!$H$30,'Input Parameters'!$I$30)))</f>
        <v>1.3993357509031747</v>
      </c>
      <c r="W3435" s="2">
        <f ca="1">N3435+(P3435-N3435)*(1-ERF((T3435-R3435)/(2*SQRT(L3435*'Input Parameters'!$E$31))))</f>
        <v>3.1880899657601193E-2</v>
      </c>
      <c r="X3435">
        <f t="shared" ca="1" si="461"/>
        <v>1</v>
      </c>
      <c r="Y3435" s="7"/>
    </row>
    <row r="3436" spans="1:25" ht="15" customHeight="1" x14ac:dyDescent="0.3">
      <c r="A3436" s="130">
        <v>3429</v>
      </c>
      <c r="B3436" s="10">
        <f t="shared" ca="1" si="453"/>
        <v>0.67734127296764113</v>
      </c>
      <c r="C3436" s="57">
        <f ca="1">_xlfn.NORM.INV(B3436,'Input Parameters'!$E$19,'Input Parameters'!$F$19)</f>
        <v>606.1934010703369</v>
      </c>
      <c r="D3436" s="10">
        <f t="shared" ca="1" si="454"/>
        <v>0.41089125264551407</v>
      </c>
      <c r="E3436" s="59">
        <f ca="1">IF(_xlfn.NORM.INV(D3436,'Input Parameters'!$E$20,'Input Parameters'!$F$20)&lt;3500,3500,IF(_xlfn.NORM.INV(D3436,'Input Parameters'!$E$20,'Input Parameters'!$F$20)&gt;5500,5500,_xlfn.NORM.INV(D3436,'Input Parameters'!$E$20,'Input Parameters'!$F$20)))</f>
        <v>4642.322940172774</v>
      </c>
      <c r="F3436" s="10">
        <f t="shared" ca="1" si="455"/>
        <v>0.61134230724959182</v>
      </c>
      <c r="G3436" s="61">
        <f ca="1">_xlfn.NORM.INV(F3436,'Input Parameters'!$E$21,'Input Parameters'!$F$21)</f>
        <v>287.07295942454363</v>
      </c>
      <c r="H3436" s="54">
        <f ca="1">EXP(E3436*(1/'Input Parameters'!$E$22-1/G3436))</f>
        <v>0.72099382690203628</v>
      </c>
      <c r="I3436" s="10">
        <f t="shared" ca="1" si="456"/>
        <v>0.94872278822762668</v>
      </c>
      <c r="J3436" s="29">
        <f ca="1">_xlfn.BETA.INV(I3436,'Input Parameters'!$L$24,'Input Parameters'!$M$24,'Input Parameters'!$J$24,'Input Parameters'!$K$24)</f>
        <v>0.83323598705810209</v>
      </c>
      <c r="K3436" s="156">
        <f ca="1">('Input Parameters'!$E$25/'Input Parameters'!$E$31)^$J3436</f>
        <v>2.5357695434972834E-3</v>
      </c>
      <c r="L3436" s="66">
        <f ca="1">$H3436*$C3436*'Input Parameters'!$E$23*K3436</f>
        <v>1.1082877476931827</v>
      </c>
      <c r="M3436" s="23">
        <f t="shared" ca="1" si="457"/>
        <v>0.33607253497556189</v>
      </c>
      <c r="N3436" s="15">
        <f ca="1">_xlfn.NORM.INV(M3436,'Input Parameters'!$E$26,'Input Parameters'!$F$26)</f>
        <v>2.5112676889836441E-2</v>
      </c>
      <c r="O3436" s="8">
        <f t="shared" ca="1" si="458"/>
        <v>0.41270715217824772</v>
      </c>
      <c r="P3436" s="29">
        <f ca="1">_xlfn.LOGNORM.INV(O3436,'Input Parameters'!$H$27,'Input Parameters'!$I$27)</f>
        <v>1.2912644740921451</v>
      </c>
      <c r="Q3436" s="10"/>
      <c r="R3436" s="15">
        <f>'Input Parameters'!$E$28</f>
        <v>12.7</v>
      </c>
      <c r="S3436" s="10">
        <f t="shared" ca="1" si="459"/>
        <v>0.65678549006777709</v>
      </c>
      <c r="T3436" s="25">
        <f ca="1">_xlfn.LOGNORM.INV(S3436,'Input Parameters'!$H$29,'Input Parameters'!$I$29)</f>
        <v>60.93193519429056</v>
      </c>
      <c r="U3436" s="10">
        <f t="shared" ca="1" si="460"/>
        <v>0.21669389300578412</v>
      </c>
      <c r="V3436" s="29">
        <f ca="1">IF('Input Parameters'!$D$30="Beta",_xlfn.BETA.INV(U3436,'Input Parameters'!$L$30,'Input Parameters'!$M$30,'Input Parameters'!$J$30,'Input Parameters'!$K$30),IF('Input Parameters'!$D$30="LogNorm",_xlfn.LOGNORM.INV(U3436,'Input Parameters'!$H$30,'Input Parameters'!$I$30)))</f>
        <v>0.73364748772348665</v>
      </c>
      <c r="W3436" s="2">
        <f ca="1">N3436+(P3436-N3436)*(1-ERF((T3436-R3436)/(2*SQRT(L3436*'Input Parameters'!$E$31))))</f>
        <v>2.6628148159194891E-2</v>
      </c>
      <c r="X3436">
        <f t="shared" ca="1" si="461"/>
        <v>1</v>
      </c>
      <c r="Y3436" s="7"/>
    </row>
    <row r="3437" spans="1:25" ht="15" customHeight="1" x14ac:dyDescent="0.3">
      <c r="A3437" s="130">
        <v>3430</v>
      </c>
      <c r="B3437" s="10">
        <f t="shared" ca="1" si="453"/>
        <v>0.131631557560557</v>
      </c>
      <c r="C3437" s="57">
        <f ca="1">_xlfn.NORM.INV(B3437,'Input Parameters'!$E$19,'Input Parameters'!$F$19)</f>
        <v>472.76885401641294</v>
      </c>
      <c r="D3437" s="10">
        <f t="shared" ca="1" si="454"/>
        <v>0.52916680140701444</v>
      </c>
      <c r="E3437" s="59">
        <f ca="1">IF(_xlfn.NORM.INV(D3437,'Input Parameters'!$E$20,'Input Parameters'!$F$20)&lt;3500,3500,IF(_xlfn.NORM.INV(D3437,'Input Parameters'!$E$20,'Input Parameters'!$F$20)&gt;5500,5500,_xlfn.NORM.INV(D3437,'Input Parameters'!$E$20,'Input Parameters'!$F$20)))</f>
        <v>4851.2229072587716</v>
      </c>
      <c r="F3437" s="10">
        <f t="shared" ca="1" si="455"/>
        <v>0.3862623089970717</v>
      </c>
      <c r="G3437" s="61">
        <f ca="1">_xlfn.NORM.INV(F3437,'Input Parameters'!$E$21,'Input Parameters'!$F$21)</f>
        <v>282.5778770080895</v>
      </c>
      <c r="H3437" s="54">
        <f ca="1">EXP(E3437*(1/'Input Parameters'!$E$22-1/G3437))</f>
        <v>0.54299071702070145</v>
      </c>
      <c r="I3437" s="10">
        <f t="shared" ca="1" si="456"/>
        <v>0.15962647983221157</v>
      </c>
      <c r="J3437" s="29">
        <f ca="1">_xlfn.BETA.INV(I3437,'Input Parameters'!$L$24,'Input Parameters'!$M$24,'Input Parameters'!$J$24,'Input Parameters'!$K$24)</f>
        <v>0.44332332274925829</v>
      </c>
      <c r="K3437" s="156">
        <f ca="1">('Input Parameters'!$E$25/'Input Parameters'!$E$31)^$J3437</f>
        <v>4.1577296662930002E-2</v>
      </c>
      <c r="L3437" s="66">
        <f ca="1">$H3437*$C3437*'Input Parameters'!$E$23*K3437</f>
        <v>10.673270366336824</v>
      </c>
      <c r="M3437" s="23">
        <f t="shared" ca="1" si="457"/>
        <v>0.18648769075740879</v>
      </c>
      <c r="N3437" s="15">
        <f ca="1">_xlfn.NORM.INV(M3437,'Input Parameters'!$E$26,'Input Parameters'!$F$26)</f>
        <v>1.5290808837867056E-2</v>
      </c>
      <c r="O3437" s="8">
        <f t="shared" ca="1" si="458"/>
        <v>0.68481471601801669</v>
      </c>
      <c r="P3437" s="29">
        <f ca="1">_xlfn.LOGNORM.INV(O3437,'Input Parameters'!$H$27,'Input Parameters'!$I$27)</f>
        <v>1.7613884768849635</v>
      </c>
      <c r="Q3437" s="10"/>
      <c r="R3437" s="15">
        <f>'Input Parameters'!$E$28</f>
        <v>12.7</v>
      </c>
      <c r="S3437" s="10">
        <f t="shared" ca="1" si="459"/>
        <v>0.36891916084386533</v>
      </c>
      <c r="T3437" s="25">
        <f ca="1">_xlfn.LOGNORM.INV(S3437,'Input Parameters'!$H$29,'Input Parameters'!$I$29)</f>
        <v>56.084094594433274</v>
      </c>
      <c r="U3437" s="10">
        <f t="shared" ca="1" si="460"/>
        <v>0.61275102200171527</v>
      </c>
      <c r="V3437" s="29">
        <f ca="1">IF('Input Parameters'!$D$30="Beta",_xlfn.BETA.INV(U3437,'Input Parameters'!$L$30,'Input Parameters'!$M$30,'Input Parameters'!$J$30,'Input Parameters'!$K$30),IF('Input Parameters'!$D$30="LogNorm",_xlfn.LOGNORM.INV(U3437,'Input Parameters'!$H$30,'Input Parameters'!$I$30)))</f>
        <v>1.1187202499139257</v>
      </c>
      <c r="W3437" s="2">
        <f ca="1">N3437+(P3437-N3437)*(1-ERF((T3437-R3437)/(2*SQRT(L3437*'Input Parameters'!$E$31))))</f>
        <v>0.62246033842999926</v>
      </c>
      <c r="X3437">
        <f t="shared" ca="1" si="461"/>
        <v>1</v>
      </c>
      <c r="Y3437" s="7"/>
    </row>
    <row r="3438" spans="1:25" ht="15" customHeight="1" x14ac:dyDescent="0.3">
      <c r="A3438" s="130">
        <v>3431</v>
      </c>
      <c r="B3438" s="10">
        <f t="shared" ca="1" si="453"/>
        <v>0.72004016390038306</v>
      </c>
      <c r="C3438" s="57">
        <f ca="1">_xlfn.NORM.INV(B3438,'Input Parameters'!$E$19,'Input Parameters'!$F$19)</f>
        <v>616.56018975369091</v>
      </c>
      <c r="D3438" s="10">
        <f t="shared" ca="1" si="454"/>
        <v>0.56074589583986167</v>
      </c>
      <c r="E3438" s="59">
        <f ca="1">IF(_xlfn.NORM.INV(D3438,'Input Parameters'!$E$20,'Input Parameters'!$F$20)&lt;3500,3500,IF(_xlfn.NORM.INV(D3438,'Input Parameters'!$E$20,'Input Parameters'!$F$20)&gt;5500,5500,_xlfn.NORM.INV(D3438,'Input Parameters'!$E$20,'Input Parameters'!$F$20)))</f>
        <v>4907.0024191164675</v>
      </c>
      <c r="F3438" s="10">
        <f t="shared" ca="1" si="455"/>
        <v>9.9621843041833635E-2</v>
      </c>
      <c r="G3438" s="61">
        <f ca="1">_xlfn.NORM.INV(F3438,'Input Parameters'!$E$21,'Input Parameters'!$F$21)</f>
        <v>274.76004483275437</v>
      </c>
      <c r="H3438" s="54">
        <f ca="1">EXP(E3438*(1/'Input Parameters'!$E$22-1/G3438))</f>
        <v>0.32897288263146224</v>
      </c>
      <c r="I3438" s="10">
        <f t="shared" ca="1" si="456"/>
        <v>0.88301848826338836</v>
      </c>
      <c r="J3438" s="29">
        <f ca="1">_xlfn.BETA.INV(I3438,'Input Parameters'!$L$24,'Input Parameters'!$M$24,'Input Parameters'!$J$24,'Input Parameters'!$K$24)</f>
        <v>0.78118085320701269</v>
      </c>
      <c r="K3438" s="156">
        <f ca="1">('Input Parameters'!$E$25/'Input Parameters'!$E$31)^$J3438</f>
        <v>3.6836980243039699E-3</v>
      </c>
      <c r="L3438" s="66">
        <f ca="1">$H3438*$C3438*'Input Parameters'!$E$23*K3438</f>
        <v>0.74717030133911022</v>
      </c>
      <c r="M3438" s="23">
        <f t="shared" ca="1" si="457"/>
        <v>0.23179977866100809</v>
      </c>
      <c r="N3438" s="15">
        <f ca="1">_xlfn.NORM.INV(M3438,'Input Parameters'!$E$26,'Input Parameters'!$F$26)</f>
        <v>1.8608416042039264E-2</v>
      </c>
      <c r="O3438" s="8">
        <f t="shared" ca="1" si="458"/>
        <v>0.75813368386515345</v>
      </c>
      <c r="P3438" s="29">
        <f ca="1">_xlfn.LOGNORM.INV(O3438,'Input Parameters'!$H$27,'Input Parameters'!$I$27)</f>
        <v>1.9406781687491674</v>
      </c>
      <c r="Q3438" s="10"/>
      <c r="R3438" s="15">
        <f>'Input Parameters'!$E$28</f>
        <v>12.7</v>
      </c>
      <c r="S3438" s="10">
        <f t="shared" ca="1" si="459"/>
        <v>0.59426686326575506</v>
      </c>
      <c r="T3438" s="25">
        <f ca="1">_xlfn.LOGNORM.INV(S3438,'Input Parameters'!$H$29,'Input Parameters'!$I$29)</f>
        <v>59.81240852711889</v>
      </c>
      <c r="U3438" s="10">
        <f t="shared" ca="1" si="460"/>
        <v>0.3457768623391495</v>
      </c>
      <c r="V3438" s="29">
        <f ca="1">IF('Input Parameters'!$D$30="Beta",_xlfn.BETA.INV(U3438,'Input Parameters'!$L$30,'Input Parameters'!$M$30,'Input Parameters'!$J$30,'Input Parameters'!$K$30),IF('Input Parameters'!$D$30="LogNorm",_xlfn.LOGNORM.INV(U3438,'Input Parameters'!$H$30,'Input Parameters'!$I$30)))</f>
        <v>0.85449139122192974</v>
      </c>
      <c r="W3438" s="2">
        <f ca="1">N3438+(P3438-N3438)*(1-ERF((T3438-R3438)/(2*SQRT(L3438*'Input Parameters'!$E$31))))</f>
        <v>1.8831777188743785E-2</v>
      </c>
      <c r="X3438">
        <f t="shared" ca="1" si="461"/>
        <v>1</v>
      </c>
      <c r="Y3438" s="7"/>
    </row>
    <row r="3439" spans="1:25" ht="15" customHeight="1" x14ac:dyDescent="0.3">
      <c r="A3439" s="130">
        <v>3432</v>
      </c>
      <c r="B3439" s="10">
        <f t="shared" ca="1" si="453"/>
        <v>0.15891099870144754</v>
      </c>
      <c r="C3439" s="57">
        <f ca="1">_xlfn.NORM.INV(B3439,'Input Parameters'!$E$19,'Input Parameters'!$F$19)</f>
        <v>482.88926296710645</v>
      </c>
      <c r="D3439" s="10">
        <f t="shared" ca="1" si="454"/>
        <v>0.33580290358475617</v>
      </c>
      <c r="E3439" s="59">
        <f ca="1">IF(_xlfn.NORM.INV(D3439,'Input Parameters'!$E$20,'Input Parameters'!$F$20)&lt;3500,3500,IF(_xlfn.NORM.INV(D3439,'Input Parameters'!$E$20,'Input Parameters'!$F$20)&gt;5500,5500,_xlfn.NORM.INV(D3439,'Input Parameters'!$E$20,'Input Parameters'!$F$20)))</f>
        <v>4503.238387014374</v>
      </c>
      <c r="F3439" s="10">
        <f t="shared" ca="1" si="455"/>
        <v>0.39931560799546906</v>
      </c>
      <c r="G3439" s="61">
        <f ca="1">_xlfn.NORM.INV(F3439,'Input Parameters'!$E$21,'Input Parameters'!$F$21)</f>
        <v>282.84476492730647</v>
      </c>
      <c r="H3439" s="54">
        <f ca="1">EXP(E3439*(1/'Input Parameters'!$E$22-1/G3439))</f>
        <v>0.57589946069411524</v>
      </c>
      <c r="I3439" s="10">
        <f t="shared" ca="1" si="456"/>
        <v>0.17319246300721758</v>
      </c>
      <c r="J3439" s="29">
        <f ca="1">_xlfn.BETA.INV(I3439,'Input Parameters'!$L$24,'Input Parameters'!$M$24,'Input Parameters'!$J$24,'Input Parameters'!$K$24)</f>
        <v>0.45222335460968899</v>
      </c>
      <c r="K3439" s="156">
        <f ca="1">('Input Parameters'!$E$25/'Input Parameters'!$E$31)^$J3439</f>
        <v>3.9005765232434174E-2</v>
      </c>
      <c r="L3439" s="66">
        <f ca="1">$H3439*$C3439*'Input Parameters'!$E$23*K3439</f>
        <v>10.847334264745786</v>
      </c>
      <c r="M3439" s="23">
        <f t="shared" ca="1" si="457"/>
        <v>0.84911889673905971</v>
      </c>
      <c r="N3439" s="15">
        <f ca="1">_xlfn.NORM.INV(M3439,'Input Parameters'!$E$26,'Input Parameters'!$F$26)</f>
        <v>5.5685897335638654E-2</v>
      </c>
      <c r="O3439" s="8">
        <f t="shared" ca="1" si="458"/>
        <v>0.10670897006146207</v>
      </c>
      <c r="P3439" s="29">
        <f ca="1">_xlfn.LOGNORM.INV(O3439,'Input Parameters'!$H$27,'Input Parameters'!$I$27)</f>
        <v>0.82098909319572022</v>
      </c>
      <c r="Q3439" s="10"/>
      <c r="R3439" s="15">
        <f>'Input Parameters'!$E$28</f>
        <v>12.7</v>
      </c>
      <c r="S3439" s="10">
        <f t="shared" ca="1" si="459"/>
        <v>0.93629264590909966</v>
      </c>
      <c r="T3439" s="25">
        <f ca="1">_xlfn.LOGNORM.INV(S3439,'Input Parameters'!$H$29,'Input Parameters'!$I$29)</f>
        <v>69.101659377663651</v>
      </c>
      <c r="U3439" s="10">
        <f t="shared" ca="1" si="460"/>
        <v>8.3647101768282828E-2</v>
      </c>
      <c r="V3439" s="29">
        <f ca="1">IF('Input Parameters'!$D$30="Beta",_xlfn.BETA.INV(U3439,'Input Parameters'!$L$30,'Input Parameters'!$M$30,'Input Parameters'!$J$30,'Input Parameters'!$K$30),IF('Input Parameters'!$D$30="LogNorm",_xlfn.LOGNORM.INV(U3439,'Input Parameters'!$H$30,'Input Parameters'!$I$30)))</f>
        <v>0.57963014747018604</v>
      </c>
      <c r="W3439" s="2">
        <f ca="1">N3439+(P3439-N3439)*(1-ERF((T3439-R3439)/(2*SQRT(L3439*'Input Parameters'!$E$31))))</f>
        <v>0.22858790384899597</v>
      </c>
      <c r="X3439">
        <f t="shared" ca="1" si="461"/>
        <v>1</v>
      </c>
      <c r="Y3439" s="7"/>
    </row>
    <row r="3440" spans="1:25" ht="15" customHeight="1" x14ac:dyDescent="0.3">
      <c r="A3440" s="130">
        <v>3433</v>
      </c>
      <c r="B3440" s="10">
        <f t="shared" ca="1" si="453"/>
        <v>0.66518949253220039</v>
      </c>
      <c r="C3440" s="57">
        <f ca="1">_xlfn.NORM.INV(B3440,'Input Parameters'!$E$19,'Input Parameters'!$F$19)</f>
        <v>603.35346297976696</v>
      </c>
      <c r="D3440" s="10">
        <f t="shared" ca="1" si="454"/>
        <v>0.4451398038885086</v>
      </c>
      <c r="E3440" s="59">
        <f ca="1">IF(_xlfn.NORM.INV(D3440,'Input Parameters'!$E$20,'Input Parameters'!$F$20)&lt;3500,3500,IF(_xlfn.NORM.INV(D3440,'Input Parameters'!$E$20,'Input Parameters'!$F$20)&gt;5500,5500,_xlfn.NORM.INV(D3440,'Input Parameters'!$E$20,'Input Parameters'!$F$20)))</f>
        <v>4703.4347112019414</v>
      </c>
      <c r="F3440" s="10">
        <f t="shared" ca="1" si="455"/>
        <v>0.30608165782478181</v>
      </c>
      <c r="G3440" s="61">
        <f ca="1">_xlfn.NORM.INV(F3440,'Input Parameters'!$E$21,'Input Parameters'!$F$21)</f>
        <v>280.86507518495273</v>
      </c>
      <c r="H3440" s="54">
        <f ca="1">EXP(E3440*(1/'Input Parameters'!$E$22-1/G3440))</f>
        <v>0.49979138818828067</v>
      </c>
      <c r="I3440" s="10">
        <f t="shared" ca="1" si="456"/>
        <v>0.24124263182615435</v>
      </c>
      <c r="J3440" s="29">
        <f ca="1">_xlfn.BETA.INV(I3440,'Input Parameters'!$L$24,'Input Parameters'!$M$24,'Input Parameters'!$J$24,'Input Parameters'!$K$24)</f>
        <v>0.49168158224993375</v>
      </c>
      <c r="K3440" s="156">
        <f ca="1">('Input Parameters'!$E$25/'Input Parameters'!$E$31)^$J3440</f>
        <v>2.9389985365783907E-2</v>
      </c>
      <c r="L3440" s="66">
        <f ca="1">$H3440*$C3440*'Input Parameters'!$E$23*K3440</f>
        <v>8.8625755044185794</v>
      </c>
      <c r="M3440" s="23">
        <f t="shared" ca="1" si="457"/>
        <v>0.97064135563894183</v>
      </c>
      <c r="N3440" s="15">
        <f ca="1">_xlfn.NORM.INV(M3440,'Input Parameters'!$E$26,'Input Parameters'!$F$26)</f>
        <v>7.3696387992779624E-2</v>
      </c>
      <c r="O3440" s="8">
        <f t="shared" ca="1" si="458"/>
        <v>0.82813845267340502</v>
      </c>
      <c r="P3440" s="29">
        <f ca="1">_xlfn.LOGNORM.INV(O3440,'Input Parameters'!$H$27,'Input Parameters'!$I$27)</f>
        <v>2.1643105669870457</v>
      </c>
      <c r="Q3440" s="10"/>
      <c r="R3440" s="15">
        <f>'Input Parameters'!$E$28</f>
        <v>12.7</v>
      </c>
      <c r="S3440" s="10">
        <f t="shared" ca="1" si="459"/>
        <v>0.66055473193394276</v>
      </c>
      <c r="T3440" s="25">
        <f ca="1">_xlfn.LOGNORM.INV(S3440,'Input Parameters'!$H$29,'Input Parameters'!$I$29)</f>
        <v>61.002244648622849</v>
      </c>
      <c r="U3440" s="10">
        <f t="shared" ca="1" si="460"/>
        <v>0.34108910038313978</v>
      </c>
      <c r="V3440" s="29">
        <f ca="1">IF('Input Parameters'!$D$30="Beta",_xlfn.BETA.INV(U3440,'Input Parameters'!$L$30,'Input Parameters'!$M$30,'Input Parameters'!$J$30,'Input Parameters'!$K$30),IF('Input Parameters'!$D$30="LogNorm",_xlfn.LOGNORM.INV(U3440,'Input Parameters'!$H$30,'Input Parameters'!$I$30)))</f>
        <v>0.85020748972955196</v>
      </c>
      <c r="W3440" s="2">
        <f ca="1">N3440+(P3440-N3440)*(1-ERF((T3440-R3440)/(2*SQRT(L3440*'Input Parameters'!$E$31))))</f>
        <v>0.5989898175133106</v>
      </c>
      <c r="X3440">
        <f t="shared" ca="1" si="461"/>
        <v>1</v>
      </c>
      <c r="Y3440" s="7"/>
    </row>
    <row r="3441" spans="1:25" ht="15" customHeight="1" x14ac:dyDescent="0.3">
      <c r="A3441" s="130">
        <v>3434</v>
      </c>
      <c r="B3441" s="10">
        <f t="shared" ca="1" si="453"/>
        <v>0.13268701856685483</v>
      </c>
      <c r="C3441" s="57">
        <f ca="1">_xlfn.NORM.INV(B3441,'Input Parameters'!$E$19,'Input Parameters'!$F$19)</f>
        <v>473.18568020205521</v>
      </c>
      <c r="D3441" s="10">
        <f t="shared" ca="1" si="454"/>
        <v>0.4353127970506141</v>
      </c>
      <c r="E3441" s="59">
        <f ca="1">IF(_xlfn.NORM.INV(D3441,'Input Parameters'!$E$20,'Input Parameters'!$F$20)&lt;3500,3500,IF(_xlfn.NORM.INV(D3441,'Input Parameters'!$E$20,'Input Parameters'!$F$20)&gt;5500,5500,_xlfn.NORM.INV(D3441,'Input Parameters'!$E$20,'Input Parameters'!$F$20)))</f>
        <v>4685.9952692932884</v>
      </c>
      <c r="F3441" s="10">
        <f t="shared" ca="1" si="455"/>
        <v>0.44992734557647807</v>
      </c>
      <c r="G3441" s="61">
        <f ca="1">_xlfn.NORM.INV(F3441,'Input Parameters'!$E$21,'Input Parameters'!$F$21)</f>
        <v>283.86085900593815</v>
      </c>
      <c r="H3441" s="54">
        <f ca="1">EXP(E3441*(1/'Input Parameters'!$E$22-1/G3441))</f>
        <v>0.59755241389053426</v>
      </c>
      <c r="I3441" s="10">
        <f t="shared" ca="1" si="456"/>
        <v>6.638314512068777E-2</v>
      </c>
      <c r="J3441" s="29">
        <f ca="1">_xlfn.BETA.INV(I3441,'Input Parameters'!$L$24,'Input Parameters'!$M$24,'Input Parameters'!$J$24,'Input Parameters'!$K$24)</f>
        <v>0.36241222914910476</v>
      </c>
      <c r="K3441" s="156">
        <f ca="1">('Input Parameters'!$E$25/'Input Parameters'!$E$31)^$J3441</f>
        <v>7.4289814525623735E-2</v>
      </c>
      <c r="L3441" s="66">
        <f ca="1">$H3441*$C3441*'Input Parameters'!$E$23*K3441</f>
        <v>21.005686159005652</v>
      </c>
      <c r="M3441" s="23">
        <f t="shared" ca="1" si="457"/>
        <v>0.91674851232612919</v>
      </c>
      <c r="N3441" s="15">
        <f ca="1">_xlfn.NORM.INV(M3441,'Input Parameters'!$E$26,'Input Parameters'!$F$26)</f>
        <v>6.3054091607306767E-2</v>
      </c>
      <c r="O3441" s="8">
        <f t="shared" ca="1" si="458"/>
        <v>0.9441783721903948</v>
      </c>
      <c r="P3441" s="29">
        <f ca="1">_xlfn.LOGNORM.INV(O3441,'Input Parameters'!$H$27,'Input Parameters'!$I$27)</f>
        <v>2.8777867640245947</v>
      </c>
      <c r="Q3441" s="10"/>
      <c r="R3441" s="15">
        <f>'Input Parameters'!$E$28</f>
        <v>12.7</v>
      </c>
      <c r="S3441" s="10">
        <f t="shared" ca="1" si="459"/>
        <v>0.84447506626342694</v>
      </c>
      <c r="T3441" s="25">
        <f ca="1">_xlfn.LOGNORM.INV(S3441,'Input Parameters'!$H$29,'Input Parameters'!$I$29)</f>
        <v>65.246165217125238</v>
      </c>
      <c r="U3441" s="10">
        <f t="shared" ca="1" si="460"/>
        <v>0.80940772581610365</v>
      </c>
      <c r="V3441" s="29">
        <f ca="1">IF('Input Parameters'!$D$30="Beta",_xlfn.BETA.INV(U3441,'Input Parameters'!$L$30,'Input Parameters'!$M$30,'Input Parameters'!$J$30,'Input Parameters'!$K$30),IF('Input Parameters'!$D$30="LogNorm",_xlfn.LOGNORM.INV(U3441,'Input Parameters'!$H$30,'Input Parameters'!$I$30)))</f>
        <v>1.4113427145547937</v>
      </c>
      <c r="W3441" s="2">
        <f ca="1">N3441+(P3441-N3441)*(1-ERF((T3441-R3441)/(2*SQRT(L3441*'Input Parameters'!$E$31))))</f>
        <v>1.238319654206778</v>
      </c>
      <c r="X3441">
        <f t="shared" ca="1" si="461"/>
        <v>1</v>
      </c>
      <c r="Y3441" s="7"/>
    </row>
    <row r="3442" spans="1:25" ht="15" customHeight="1" x14ac:dyDescent="0.3">
      <c r="A3442" s="130">
        <v>3435</v>
      </c>
      <c r="B3442" s="10">
        <f t="shared" ca="1" si="453"/>
        <v>0.20184987094835549</v>
      </c>
      <c r="C3442" s="57">
        <f ca="1">_xlfn.NORM.INV(B3442,'Input Parameters'!$E$19,'Input Parameters'!$F$19)</f>
        <v>496.73980358923956</v>
      </c>
      <c r="D3442" s="10">
        <f t="shared" ca="1" si="454"/>
        <v>1.88957797123539E-2</v>
      </c>
      <c r="E3442" s="59">
        <f ca="1">IF(_xlfn.NORM.INV(D3442,'Input Parameters'!$E$20,'Input Parameters'!$F$20)&lt;3500,3500,IF(_xlfn.NORM.INV(D3442,'Input Parameters'!$E$20,'Input Parameters'!$F$20)&gt;5500,5500,_xlfn.NORM.INV(D3442,'Input Parameters'!$E$20,'Input Parameters'!$F$20)))</f>
        <v>3500</v>
      </c>
      <c r="F3442" s="10">
        <f t="shared" ca="1" si="455"/>
        <v>6.4845347985792223E-2</v>
      </c>
      <c r="G3442" s="61">
        <f ca="1">_xlfn.NORM.INV(F3442,'Input Parameters'!$E$21,'Input Parameters'!$F$21)</f>
        <v>272.93956337783396</v>
      </c>
      <c r="H3442" s="54">
        <f ca="1">EXP(E3442*(1/'Input Parameters'!$E$22-1/G3442))</f>
        <v>0.41563028282420966</v>
      </c>
      <c r="I3442" s="10">
        <f t="shared" ca="1" si="456"/>
        <v>0.31008500731161481</v>
      </c>
      <c r="J3442" s="29">
        <f ca="1">_xlfn.BETA.INV(I3442,'Input Parameters'!$L$24,'Input Parameters'!$M$24,'Input Parameters'!$J$24,'Input Parameters'!$K$24)</f>
        <v>0.52592724205240216</v>
      </c>
      <c r="K3442" s="156">
        <f ca="1">('Input Parameters'!$E$25/'Input Parameters'!$E$31)^$J3442</f>
        <v>2.2988431416093167E-2</v>
      </c>
      <c r="L3442" s="66">
        <f ca="1">$H3442*$C3442*'Input Parameters'!$E$23*K3442</f>
        <v>4.7461939652355216</v>
      </c>
      <c r="M3442" s="23">
        <f t="shared" ca="1" si="457"/>
        <v>0.20537657664638587</v>
      </c>
      <c r="N3442" s="15">
        <f ca="1">_xlfn.NORM.INV(M3442,'Input Parameters'!$E$26,'Input Parameters'!$F$26)</f>
        <v>1.6726051732559869E-2</v>
      </c>
      <c r="O3442" s="8">
        <f t="shared" ca="1" si="458"/>
        <v>0.96731024265504273</v>
      </c>
      <c r="P3442" s="29">
        <f ca="1">_xlfn.LOGNORM.INV(O3442,'Input Parameters'!$H$27,'Input Parameters'!$I$27)</f>
        <v>3.2169132747770637</v>
      </c>
      <c r="Q3442" s="10"/>
      <c r="R3442" s="15">
        <f>'Input Parameters'!$E$28</f>
        <v>12.7</v>
      </c>
      <c r="S3442" s="10">
        <f t="shared" ca="1" si="459"/>
        <v>0.81103777794170118</v>
      </c>
      <c r="T3442" s="25">
        <f ca="1">_xlfn.LOGNORM.INV(S3442,'Input Parameters'!$H$29,'Input Parameters'!$I$29)</f>
        <v>64.291434508301123</v>
      </c>
      <c r="U3442" s="10">
        <f t="shared" ca="1" si="460"/>
        <v>0.34173835031838962</v>
      </c>
      <c r="V3442" s="29">
        <f ca="1">IF('Input Parameters'!$D$30="Beta",_xlfn.BETA.INV(U3442,'Input Parameters'!$L$30,'Input Parameters'!$M$30,'Input Parameters'!$J$30,'Input Parameters'!$K$30),IF('Input Parameters'!$D$30="LogNorm",_xlfn.LOGNORM.INV(U3442,'Input Parameters'!$H$30,'Input Parameters'!$I$30)))</f>
        <v>0.85080083902462333</v>
      </c>
      <c r="W3442" s="2">
        <f ca="1">N3442+(P3442-N3442)*(1-ERF((T3442-R3442)/(2*SQRT(L3442*'Input Parameters'!$E$31))))</f>
        <v>0.31763583660197203</v>
      </c>
      <c r="X3442">
        <f t="shared" ca="1" si="461"/>
        <v>1</v>
      </c>
      <c r="Y3442" s="7"/>
    </row>
    <row r="3443" spans="1:25" ht="15" customHeight="1" x14ac:dyDescent="0.3">
      <c r="A3443" s="130">
        <v>3436</v>
      </c>
      <c r="B3443" s="10">
        <f t="shared" ca="1" si="453"/>
        <v>0.6308818146642885</v>
      </c>
      <c r="C3443" s="57">
        <f ca="1">_xlfn.NORM.INV(B3443,'Input Parameters'!$E$19,'Input Parameters'!$F$19)</f>
        <v>595.53903470979026</v>
      </c>
      <c r="D3443" s="10">
        <f t="shared" ca="1" si="454"/>
        <v>0.53808834337952804</v>
      </c>
      <c r="E3443" s="59">
        <f ca="1">IF(_xlfn.NORM.INV(D3443,'Input Parameters'!$E$20,'Input Parameters'!$F$20)&lt;3500,3500,IF(_xlfn.NORM.INV(D3443,'Input Parameters'!$E$20,'Input Parameters'!$F$20)&gt;5500,5500,_xlfn.NORM.INV(D3443,'Input Parameters'!$E$20,'Input Parameters'!$F$20)))</f>
        <v>4866.9331777450507</v>
      </c>
      <c r="F3443" s="10">
        <f t="shared" ca="1" si="455"/>
        <v>0.97865310422931995</v>
      </c>
      <c r="G3443" s="61">
        <f ca="1">_xlfn.NORM.INV(F3443,'Input Parameters'!$E$21,'Input Parameters'!$F$21)</f>
        <v>300.77980907397688</v>
      </c>
      <c r="H3443" s="54">
        <f ca="1">EXP(E3443*(1/'Input Parameters'!$E$22-1/G3443))</f>
        <v>1.5367092499031973</v>
      </c>
      <c r="I3443" s="10">
        <f t="shared" ca="1" si="456"/>
        <v>0.6241295245910885</v>
      </c>
      <c r="J3443" s="29">
        <f ca="1">_xlfn.BETA.INV(I3443,'Input Parameters'!$L$24,'Input Parameters'!$M$24,'Input Parameters'!$J$24,'Input Parameters'!$K$24)</f>
        <v>0.65719678653870361</v>
      </c>
      <c r="K3443" s="156">
        <f ca="1">('Input Parameters'!$E$25/'Input Parameters'!$E$31)^$J3443</f>
        <v>8.9649521093150466E-3</v>
      </c>
      <c r="L3443" s="66">
        <f ca="1">$H3443*$C3443*'Input Parameters'!$E$23*K3443</f>
        <v>8.2044582997019191</v>
      </c>
      <c r="M3443" s="23">
        <f t="shared" ca="1" si="457"/>
        <v>0.87194582236409401</v>
      </c>
      <c r="N3443" s="15">
        <f ca="1">_xlfn.NORM.INV(M3443,'Input Parameters'!$E$26,'Input Parameters'!$F$26)</f>
        <v>5.7848385114637781E-2</v>
      </c>
      <c r="O3443" s="8">
        <f t="shared" ca="1" si="458"/>
        <v>6.4221900084063144E-2</v>
      </c>
      <c r="P3443" s="29">
        <f ca="1">_xlfn.LOGNORM.INV(O3443,'Input Parameters'!$H$27,'Input Parameters'!$I$27)</f>
        <v>0.72660591504067418</v>
      </c>
      <c r="Q3443" s="10"/>
      <c r="R3443" s="15">
        <f>'Input Parameters'!$E$28</f>
        <v>12.7</v>
      </c>
      <c r="S3443" s="10">
        <f t="shared" ca="1" si="459"/>
        <v>5.4860653309992014E-2</v>
      </c>
      <c r="T3443" s="25">
        <f ca="1">_xlfn.LOGNORM.INV(S3443,'Input Parameters'!$H$29,'Input Parameters'!$I$29)</f>
        <v>48.659980839445637</v>
      </c>
      <c r="U3443" s="10">
        <f t="shared" ca="1" si="460"/>
        <v>0.40318501736431422</v>
      </c>
      <c r="V3443" s="29">
        <f ca="1">IF('Input Parameters'!$D$30="Beta",_xlfn.BETA.INV(U3443,'Input Parameters'!$L$30,'Input Parameters'!$M$30,'Input Parameters'!$J$30,'Input Parameters'!$K$30),IF('Input Parameters'!$D$30="LogNorm",_xlfn.LOGNORM.INV(U3443,'Input Parameters'!$H$30,'Input Parameters'!$I$30)))</f>
        <v>0.90714596358905975</v>
      </c>
      <c r="W3443" s="2">
        <f ca="1">N3443+(P3443-N3443)*(1-ERF((T3443-R3443)/(2*SQRT(L3443*'Input Parameters'!$E$31))))</f>
        <v>0.30842350085786363</v>
      </c>
      <c r="X3443">
        <f t="shared" ca="1" si="461"/>
        <v>1</v>
      </c>
      <c r="Y3443" s="7"/>
    </row>
    <row r="3444" spans="1:25" ht="15" customHeight="1" x14ac:dyDescent="0.3">
      <c r="A3444" s="130">
        <v>3437</v>
      </c>
      <c r="B3444" s="10">
        <f t="shared" ca="1" si="453"/>
        <v>0.3151440857060378</v>
      </c>
      <c r="C3444" s="57">
        <f ca="1">_xlfn.NORM.INV(B3444,'Input Parameters'!$E$19,'Input Parameters'!$F$19)</f>
        <v>526.62835139772085</v>
      </c>
      <c r="D3444" s="10">
        <f t="shared" ca="1" si="454"/>
        <v>0.77092857665906611</v>
      </c>
      <c r="E3444" s="59">
        <f ca="1">IF(_xlfn.NORM.INV(D3444,'Input Parameters'!$E$20,'Input Parameters'!$F$20)&lt;3500,3500,IF(_xlfn.NORM.INV(D3444,'Input Parameters'!$E$20,'Input Parameters'!$F$20)&gt;5500,5500,_xlfn.NORM.INV(D3444,'Input Parameters'!$E$20,'Input Parameters'!$F$20)))</f>
        <v>5319.3358677577899</v>
      </c>
      <c r="F3444" s="10">
        <f t="shared" ca="1" si="455"/>
        <v>0.26015567927782002</v>
      </c>
      <c r="G3444" s="61">
        <f ca="1">_xlfn.NORM.INV(F3444,'Input Parameters'!$E$21,'Input Parameters'!$F$21)</f>
        <v>279.79707694312867</v>
      </c>
      <c r="H3444" s="54">
        <f ca="1">EXP(E3444*(1/'Input Parameters'!$E$22-1/G3444))</f>
        <v>0.42457091992390106</v>
      </c>
      <c r="I3444" s="10">
        <f t="shared" ca="1" si="456"/>
        <v>0.98864078546258205</v>
      </c>
      <c r="J3444" s="29">
        <f ca="1">_xlfn.BETA.INV(I3444,'Input Parameters'!$L$24,'Input Parameters'!$M$24,'Input Parameters'!$J$24,'Input Parameters'!$K$24)</f>
        <v>0.89427312519829261</v>
      </c>
      <c r="K3444" s="156">
        <f ca="1">('Input Parameters'!$E$25/'Input Parameters'!$E$31)^$J3444</f>
        <v>1.6366383227225411E-3</v>
      </c>
      <c r="L3444" s="66">
        <f ca="1">$H3444*$C3444*'Input Parameters'!$E$23*K3444</f>
        <v>0.36593773605672064</v>
      </c>
      <c r="M3444" s="23">
        <f t="shared" ca="1" si="457"/>
        <v>0.14595298191183803</v>
      </c>
      <c r="N3444" s="15">
        <f ca="1">_xlfn.NORM.INV(M3444,'Input Parameters'!$E$26,'Input Parameters'!$F$26)</f>
        <v>1.1867057081844604E-2</v>
      </c>
      <c r="O3444" s="8">
        <f t="shared" ca="1" si="458"/>
        <v>0.23753789960392047</v>
      </c>
      <c r="P3444" s="29">
        <f ca="1">_xlfn.LOGNORM.INV(O3444,'Input Parameters'!$H$27,'Input Parameters'!$I$27)</f>
        <v>1.0379235822501507</v>
      </c>
      <c r="Q3444" s="10"/>
      <c r="R3444" s="15">
        <f>'Input Parameters'!$E$28</f>
        <v>12.7</v>
      </c>
      <c r="S3444" s="10">
        <f t="shared" ca="1" si="459"/>
        <v>0.46073057166192954</v>
      </c>
      <c r="T3444" s="25">
        <f ca="1">_xlfn.LOGNORM.INV(S3444,'Input Parameters'!$H$29,'Input Parameters'!$I$29)</f>
        <v>57.590790005845932</v>
      </c>
      <c r="U3444" s="10">
        <f t="shared" ca="1" si="460"/>
        <v>8.1532918509502617E-2</v>
      </c>
      <c r="V3444" s="29">
        <f ca="1">IF('Input Parameters'!$D$30="Beta",_xlfn.BETA.INV(U3444,'Input Parameters'!$L$30,'Input Parameters'!$M$30,'Input Parameters'!$J$30,'Input Parameters'!$K$30),IF('Input Parameters'!$D$30="LogNorm",_xlfn.LOGNORM.INV(U3444,'Input Parameters'!$H$30,'Input Parameters'!$I$30)))</f>
        <v>0.5764653359109867</v>
      </c>
      <c r="W3444" s="2">
        <f ca="1">N3444+(P3444-N3444)*(1-ERF((T3444-R3444)/(2*SQRT(L3444*'Input Parameters'!$E$31))))</f>
        <v>1.1867215419354718E-2</v>
      </c>
      <c r="X3444">
        <f t="shared" ca="1" si="461"/>
        <v>1</v>
      </c>
      <c r="Y3444" s="7"/>
    </row>
    <row r="3445" spans="1:25" ht="15" customHeight="1" x14ac:dyDescent="0.3">
      <c r="A3445" s="130">
        <v>3438</v>
      </c>
      <c r="B3445" s="10">
        <f t="shared" ca="1" si="453"/>
        <v>0.86516814573852474</v>
      </c>
      <c r="C3445" s="57">
        <f ca="1">_xlfn.NORM.INV(B3445,'Input Parameters'!$E$19,'Input Parameters'!$F$19)</f>
        <v>660.57425434534139</v>
      </c>
      <c r="D3445" s="10">
        <f t="shared" ca="1" si="454"/>
        <v>0.43813907557877985</v>
      </c>
      <c r="E3445" s="59">
        <f ca="1">IF(_xlfn.NORM.INV(D3445,'Input Parameters'!$E$20,'Input Parameters'!$F$20)&lt;3500,3500,IF(_xlfn.NORM.INV(D3445,'Input Parameters'!$E$20,'Input Parameters'!$F$20)&gt;5500,5500,_xlfn.NORM.INV(D3445,'Input Parameters'!$E$20,'Input Parameters'!$F$20)))</f>
        <v>4691.0176848969886</v>
      </c>
      <c r="F3445" s="10">
        <f t="shared" ca="1" si="455"/>
        <v>0.38333766607159947</v>
      </c>
      <c r="G3445" s="61">
        <f ca="1">_xlfn.NORM.INV(F3445,'Input Parameters'!$E$21,'Input Parameters'!$F$21)</f>
        <v>282.51772979741662</v>
      </c>
      <c r="H3445" s="54">
        <f ca="1">EXP(E3445*(1/'Input Parameters'!$E$22-1/G3445))</f>
        <v>0.55209730196314599</v>
      </c>
      <c r="I3445" s="10">
        <f t="shared" ca="1" si="456"/>
        <v>0.10313380618812706</v>
      </c>
      <c r="J3445" s="29">
        <f ca="1">_xlfn.BETA.INV(I3445,'Input Parameters'!$L$24,'Input Parameters'!$M$24,'Input Parameters'!$J$24,'Input Parameters'!$K$24)</f>
        <v>0.40002930806700726</v>
      </c>
      <c r="K3445" s="156">
        <f ca="1">('Input Parameters'!$E$25/'Input Parameters'!$E$31)^$J3445</f>
        <v>5.6719946873993538E-2</v>
      </c>
      <c r="L3445" s="66">
        <f ca="1">$H3445*$C3445*'Input Parameters'!$E$23*K3445</f>
        <v>20.685836294590263</v>
      </c>
      <c r="M3445" s="23">
        <f t="shared" ca="1" si="457"/>
        <v>2.4003779691212368E-2</v>
      </c>
      <c r="N3445" s="15">
        <f ca="1">_xlfn.NORM.INV(M3445,'Input Parameters'!$E$26,'Input Parameters'!$F$26)</f>
        <v>-7.5233316581041279E-3</v>
      </c>
      <c r="O3445" s="8">
        <f t="shared" ca="1" si="458"/>
        <v>0.52571824275610957</v>
      </c>
      <c r="P3445" s="29">
        <f ca="1">_xlfn.LOGNORM.INV(O3445,'Input Parameters'!$H$27,'Input Parameters'!$I$27)</f>
        <v>1.4648490155791776</v>
      </c>
      <c r="Q3445" s="10"/>
      <c r="R3445" s="15">
        <f>'Input Parameters'!$E$28</f>
        <v>12.7</v>
      </c>
      <c r="S3445" s="10">
        <f t="shared" ca="1" si="459"/>
        <v>0.51872863237649247</v>
      </c>
      <c r="T3445" s="25">
        <f ca="1">_xlfn.LOGNORM.INV(S3445,'Input Parameters'!$H$29,'Input Parameters'!$I$29)</f>
        <v>58.539675703544773</v>
      </c>
      <c r="U3445" s="10">
        <f t="shared" ca="1" si="460"/>
        <v>0.84153410559198349</v>
      </c>
      <c r="V3445" s="29">
        <f ca="1">IF('Input Parameters'!$D$30="Beta",_xlfn.BETA.INV(U3445,'Input Parameters'!$L$30,'Input Parameters'!$M$30,'Input Parameters'!$J$30,'Input Parameters'!$K$30),IF('Input Parameters'!$D$30="LogNorm",_xlfn.LOGNORM.INV(U3445,'Input Parameters'!$H$30,'Input Parameters'!$I$30)))</f>
        <v>1.4826947209094921</v>
      </c>
      <c r="W3445" s="2">
        <f ca="1">N3445+(P3445-N3445)*(1-ERF((T3445-R3445)/(2*SQRT(L3445*'Input Parameters'!$E$31))))</f>
        <v>0.69339722919943403</v>
      </c>
      <c r="X3445">
        <f t="shared" ca="1" si="461"/>
        <v>1</v>
      </c>
      <c r="Y3445" s="7"/>
    </row>
    <row r="3446" spans="1:25" ht="15" customHeight="1" x14ac:dyDescent="0.3">
      <c r="A3446" s="130">
        <v>3439</v>
      </c>
      <c r="B3446" s="10">
        <f t="shared" ca="1" si="453"/>
        <v>0.43353905339307053</v>
      </c>
      <c r="C3446" s="57">
        <f ca="1">_xlfn.NORM.INV(B3446,'Input Parameters'!$E$19,'Input Parameters'!$F$19)</f>
        <v>553.15714672459376</v>
      </c>
      <c r="D3446" s="10">
        <f t="shared" ca="1" si="454"/>
        <v>0.55900142663075669</v>
      </c>
      <c r="E3446" s="59">
        <f ca="1">IF(_xlfn.NORM.INV(D3446,'Input Parameters'!$E$20,'Input Parameters'!$F$20)&lt;3500,3500,IF(_xlfn.NORM.INV(D3446,'Input Parameters'!$E$20,'Input Parameters'!$F$20)&gt;5500,5500,_xlfn.NORM.INV(D3446,'Input Parameters'!$E$20,'Input Parameters'!$F$20)))</f>
        <v>4903.906569690821</v>
      </c>
      <c r="F3446" s="10">
        <f t="shared" ca="1" si="455"/>
        <v>0.25082765116192207</v>
      </c>
      <c r="G3446" s="61">
        <f ca="1">_xlfn.NORM.INV(F3446,'Input Parameters'!$E$21,'Input Parameters'!$F$21)</f>
        <v>279.56896404776455</v>
      </c>
      <c r="H3446" s="54">
        <f ca="1">EXP(E3446*(1/'Input Parameters'!$E$22-1/G3446))</f>
        <v>0.4475028656266144</v>
      </c>
      <c r="I3446" s="10">
        <f t="shared" ca="1" si="456"/>
        <v>0.50684649081860478</v>
      </c>
      <c r="J3446" s="29">
        <f ca="1">_xlfn.BETA.INV(I3446,'Input Parameters'!$L$24,'Input Parameters'!$M$24,'Input Parameters'!$J$24,'Input Parameters'!$K$24)</f>
        <v>0.60992427415461226</v>
      </c>
      <c r="K3446" s="156">
        <f ca="1">('Input Parameters'!$E$25/'Input Parameters'!$E$31)^$J3446</f>
        <v>1.2584103479431619E-2</v>
      </c>
      <c r="L3446" s="66">
        <f ca="1">$H3446*$C3446*'Input Parameters'!$E$23*K3446</f>
        <v>3.1150615292982824</v>
      </c>
      <c r="M3446" s="23">
        <f t="shared" ca="1" si="457"/>
        <v>0.58006762261875267</v>
      </c>
      <c r="N3446" s="15">
        <f ca="1">_xlfn.NORM.INV(M3446,'Input Parameters'!$E$26,'Input Parameters'!$F$26)</f>
        <v>3.8243396016274883E-2</v>
      </c>
      <c r="O3446" s="8">
        <f t="shared" ca="1" si="458"/>
        <v>0.11984228372033601</v>
      </c>
      <c r="P3446" s="29">
        <f ca="1">_xlfn.LOGNORM.INV(O3446,'Input Parameters'!$H$27,'Input Parameters'!$I$27)</f>
        <v>0.84622999548340239</v>
      </c>
      <c r="Q3446" s="10"/>
      <c r="R3446" s="15">
        <f>'Input Parameters'!$E$28</f>
        <v>12.7</v>
      </c>
      <c r="S3446" s="10">
        <f t="shared" ca="1" si="459"/>
        <v>0.4882333313243683</v>
      </c>
      <c r="T3446" s="25">
        <f ca="1">_xlfn.LOGNORM.INV(S3446,'Input Parameters'!$H$29,'Input Parameters'!$I$29)</f>
        <v>58.039285278487569</v>
      </c>
      <c r="U3446" s="10">
        <f t="shared" ca="1" si="460"/>
        <v>0.32385558756287702</v>
      </c>
      <c r="V3446" s="29">
        <f ca="1">IF('Input Parameters'!$D$30="Beta",_xlfn.BETA.INV(U3446,'Input Parameters'!$L$30,'Input Parameters'!$M$30,'Input Parameters'!$J$30,'Input Parameters'!$K$30),IF('Input Parameters'!$D$30="LogNorm",_xlfn.LOGNORM.INV(U3446,'Input Parameters'!$H$30,'Input Parameters'!$I$30)))</f>
        <v>0.83444605811482475</v>
      </c>
      <c r="W3446" s="2">
        <f ca="1">N3446+(P3446-N3446)*(1-ERF((T3446-R3446)/(2*SQRT(L3446*'Input Parameters'!$E$31))))</f>
        <v>9.4236468356138775E-2</v>
      </c>
      <c r="X3446">
        <f t="shared" ca="1" si="461"/>
        <v>1</v>
      </c>
      <c r="Y3446" s="7"/>
    </row>
    <row r="3447" spans="1:25" ht="15" customHeight="1" x14ac:dyDescent="0.3">
      <c r="A3447" s="130">
        <v>3440</v>
      </c>
      <c r="B3447" s="10">
        <f t="shared" ca="1" si="453"/>
        <v>0.21755529256261175</v>
      </c>
      <c r="C3447" s="57">
        <f ca="1">_xlfn.NORM.INV(B3447,'Input Parameters'!$E$19,'Input Parameters'!$F$19)</f>
        <v>501.34975449441993</v>
      </c>
      <c r="D3447" s="10">
        <f t="shared" ca="1" si="454"/>
        <v>0.56438394018733085</v>
      </c>
      <c r="E3447" s="59">
        <f ca="1">IF(_xlfn.NORM.INV(D3447,'Input Parameters'!$E$20,'Input Parameters'!$F$20)&lt;3500,3500,IF(_xlfn.NORM.INV(D3447,'Input Parameters'!$E$20,'Input Parameters'!$F$20)&gt;5500,5500,_xlfn.NORM.INV(D3447,'Input Parameters'!$E$20,'Input Parameters'!$F$20)))</f>
        <v>4913.4655434533297</v>
      </c>
      <c r="F3447" s="10">
        <f t="shared" ca="1" si="455"/>
        <v>0.30564253670557351</v>
      </c>
      <c r="G3447" s="61">
        <f ca="1">_xlfn.NORM.INV(F3447,'Input Parameters'!$E$21,'Input Parameters'!$F$21)</f>
        <v>280.85523395075904</v>
      </c>
      <c r="H3447" s="54">
        <f ca="1">EXP(E3447*(1/'Input Parameters'!$E$22-1/G3447))</f>
        <v>0.48425267391364207</v>
      </c>
      <c r="I3447" s="10">
        <f t="shared" ca="1" si="456"/>
        <v>0.64190895930594649</v>
      </c>
      <c r="J3447" s="29">
        <f ca="1">_xlfn.BETA.INV(I3447,'Input Parameters'!$L$24,'Input Parameters'!$M$24,'Input Parameters'!$J$24,'Input Parameters'!$K$24)</f>
        <v>0.66448152521981141</v>
      </c>
      <c r="K3447" s="156">
        <f ca="1">('Input Parameters'!$E$25/'Input Parameters'!$E$31)^$J3447</f>
        <v>8.508497282797043E-3</v>
      </c>
      <c r="L3447" s="66">
        <f ca="1">$H3447*$C3447*'Input Parameters'!$E$23*K3447</f>
        <v>2.0656926229995083</v>
      </c>
      <c r="M3447" s="23">
        <f t="shared" ca="1" si="457"/>
        <v>0.70253533075819763</v>
      </c>
      <c r="N3447" s="15">
        <f ca="1">_xlfn.NORM.INV(M3447,'Input Parameters'!$E$26,'Input Parameters'!$F$26)</f>
        <v>4.5165835009827682E-2</v>
      </c>
      <c r="O3447" s="8">
        <f t="shared" ca="1" si="458"/>
        <v>6.2827414160182116E-2</v>
      </c>
      <c r="P3447" s="29">
        <f ca="1">_xlfn.LOGNORM.INV(O3447,'Input Parameters'!$H$27,'Input Parameters'!$I$27)</f>
        <v>0.72301564488959913</v>
      </c>
      <c r="Q3447" s="10"/>
      <c r="R3447" s="15">
        <f>'Input Parameters'!$E$28</f>
        <v>12.7</v>
      </c>
      <c r="S3447" s="10">
        <f t="shared" ca="1" si="459"/>
        <v>0.21359834366488251</v>
      </c>
      <c r="T3447" s="25">
        <f ca="1">_xlfn.LOGNORM.INV(S3447,'Input Parameters'!$H$29,'Input Parameters'!$I$29)</f>
        <v>53.265420001960365</v>
      </c>
      <c r="U3447" s="10">
        <f t="shared" ca="1" si="460"/>
        <v>0.13046937722862462</v>
      </c>
      <c r="V3447" s="29">
        <f ca="1">IF('Input Parameters'!$D$30="Beta",_xlfn.BETA.INV(U3447,'Input Parameters'!$L$30,'Input Parameters'!$M$30,'Input Parameters'!$J$30,'Input Parameters'!$K$30),IF('Input Parameters'!$D$30="LogNorm",_xlfn.LOGNORM.INV(U3447,'Input Parameters'!$H$30,'Input Parameters'!$I$30)))</f>
        <v>0.64139690920022607</v>
      </c>
      <c r="W3447" s="2">
        <f ca="1">N3447+(P3447-N3447)*(1-ERF((T3447-R3447)/(2*SQRT(L3447*'Input Parameters'!$E$31))))</f>
        <v>7.6319910477344502E-2</v>
      </c>
      <c r="X3447">
        <f t="shared" ca="1" si="461"/>
        <v>1</v>
      </c>
      <c r="Y3447" s="7"/>
    </row>
    <row r="3448" spans="1:25" ht="15" customHeight="1" x14ac:dyDescent="0.3">
      <c r="A3448" s="130">
        <v>3441</v>
      </c>
      <c r="B3448" s="10">
        <f t="shared" ca="1" si="453"/>
        <v>0.72967475435949314</v>
      </c>
      <c r="C3448" s="57">
        <f ca="1">_xlfn.NORM.INV(B3448,'Input Parameters'!$E$19,'Input Parameters'!$F$19)</f>
        <v>618.99960276698653</v>
      </c>
      <c r="D3448" s="10">
        <f t="shared" ca="1" si="454"/>
        <v>0.43584005446301033</v>
      </c>
      <c r="E3448" s="59">
        <f ca="1">IF(_xlfn.NORM.INV(D3448,'Input Parameters'!$E$20,'Input Parameters'!$F$20)&lt;3500,3500,IF(_xlfn.NORM.INV(D3448,'Input Parameters'!$E$20,'Input Parameters'!$F$20)&gt;5500,5500,_xlfn.NORM.INV(D3448,'Input Parameters'!$E$20,'Input Parameters'!$F$20)))</f>
        <v>4686.9326655016102</v>
      </c>
      <c r="F3448" s="10">
        <f t="shared" ca="1" si="455"/>
        <v>0.7118880566331397</v>
      </c>
      <c r="G3448" s="61">
        <f ca="1">_xlfn.NORM.INV(F3448,'Input Parameters'!$E$21,'Input Parameters'!$F$21)</f>
        <v>289.24302405017443</v>
      </c>
      <c r="H3448" s="54">
        <f ca="1">EXP(E3448*(1/'Input Parameters'!$E$22-1/G3448))</f>
        <v>0.81238851175685045</v>
      </c>
      <c r="I3448" s="10">
        <f t="shared" ca="1" si="456"/>
        <v>0.20764374074702963</v>
      </c>
      <c r="J3448" s="29">
        <f ca="1">_xlfn.BETA.INV(I3448,'Input Parameters'!$L$24,'Input Parameters'!$M$24,'Input Parameters'!$J$24,'Input Parameters'!$K$24)</f>
        <v>0.47311720254328599</v>
      </c>
      <c r="K3448" s="156">
        <f ca="1">('Input Parameters'!$E$25/'Input Parameters'!$E$31)^$J3448</f>
        <v>3.3576500967899867E-2</v>
      </c>
      <c r="L3448" s="66">
        <f ca="1">$H3448*$C3448*'Input Parameters'!$E$23*K3448</f>
        <v>16.884553464773834</v>
      </c>
      <c r="M3448" s="23">
        <f t="shared" ca="1" si="457"/>
        <v>0.15693530782162568</v>
      </c>
      <c r="N3448" s="15">
        <f ca="1">_xlfn.NORM.INV(M3448,'Input Parameters'!$E$26,'Input Parameters'!$F$26)</f>
        <v>1.2850196110588151E-2</v>
      </c>
      <c r="O3448" s="8">
        <f t="shared" ca="1" si="458"/>
        <v>0.82429206046162518</v>
      </c>
      <c r="P3448" s="29">
        <f ca="1">_xlfn.LOGNORM.INV(O3448,'Input Parameters'!$H$27,'Input Parameters'!$I$27)</f>
        <v>2.1500067314820255</v>
      </c>
      <c r="Q3448" s="10"/>
      <c r="R3448" s="15">
        <f>'Input Parameters'!$E$28</f>
        <v>12.7</v>
      </c>
      <c r="S3448" s="10">
        <f t="shared" ca="1" si="459"/>
        <v>0.7818833067928177</v>
      </c>
      <c r="T3448" s="25">
        <f ca="1">_xlfn.LOGNORM.INV(S3448,'Input Parameters'!$H$29,'Input Parameters'!$I$29)</f>
        <v>63.551117010835405</v>
      </c>
      <c r="U3448" s="10">
        <f t="shared" ca="1" si="460"/>
        <v>0.23964847274640122</v>
      </c>
      <c r="V3448" s="29">
        <f ca="1">IF('Input Parameters'!$D$30="Beta",_xlfn.BETA.INV(U3448,'Input Parameters'!$L$30,'Input Parameters'!$M$30,'Input Parameters'!$J$30,'Input Parameters'!$K$30),IF('Input Parameters'!$D$30="LogNorm",_xlfn.LOGNORM.INV(U3448,'Input Parameters'!$H$30,'Input Parameters'!$I$30)))</f>
        <v>0.7559601034263328</v>
      </c>
      <c r="W3448" s="2">
        <f ca="1">N3448+(P3448-N3448)*(1-ERF((T3448-R3448)/(2*SQRT(L3448*'Input Parameters'!$E$31))))</f>
        <v>0.82825685194494603</v>
      </c>
      <c r="X3448">
        <f t="shared" ca="1" si="461"/>
        <v>0</v>
      </c>
      <c r="Y3448" s="7"/>
    </row>
    <row r="3449" spans="1:25" ht="15" customHeight="1" x14ac:dyDescent="0.3">
      <c r="A3449" s="130">
        <v>3442</v>
      </c>
      <c r="B3449" s="10">
        <f t="shared" ca="1" si="453"/>
        <v>0.4313181804542976</v>
      </c>
      <c r="C3449" s="57">
        <f ca="1">_xlfn.NORM.INV(B3449,'Input Parameters'!$E$19,'Input Parameters'!$F$19)</f>
        <v>552.67988029877199</v>
      </c>
      <c r="D3449" s="10">
        <f t="shared" ca="1" si="454"/>
        <v>0.40166941707639836</v>
      </c>
      <c r="E3449" s="59">
        <f ca="1">IF(_xlfn.NORM.INV(D3449,'Input Parameters'!$E$20,'Input Parameters'!$F$20)&lt;3500,3500,IF(_xlfn.NORM.INV(D3449,'Input Parameters'!$E$20,'Input Parameters'!$F$20)&gt;5500,5500,_xlfn.NORM.INV(D3449,'Input Parameters'!$E$20,'Input Parameters'!$F$20)))</f>
        <v>4625.6801389049515</v>
      </c>
      <c r="F3449" s="10">
        <f t="shared" ca="1" si="455"/>
        <v>0.66908771796136768</v>
      </c>
      <c r="G3449" s="61">
        <f ca="1">_xlfn.NORM.INV(F3449,'Input Parameters'!$E$21,'Input Parameters'!$F$21)</f>
        <v>288.28792844562042</v>
      </c>
      <c r="H3449" s="54">
        <f ca="1">EXP(E3449*(1/'Input Parameters'!$E$22-1/G3449))</f>
        <v>0.77256140758228975</v>
      </c>
      <c r="I3449" s="10">
        <f t="shared" ca="1" si="456"/>
        <v>0.22094382335950002</v>
      </c>
      <c r="J3449" s="29">
        <f ca="1">_xlfn.BETA.INV(I3449,'Input Parameters'!$L$24,'Input Parameters'!$M$24,'Input Parameters'!$J$24,'Input Parameters'!$K$24)</f>
        <v>0.48064942842352271</v>
      </c>
      <c r="K3449" s="156">
        <f ca="1">('Input Parameters'!$E$25/'Input Parameters'!$E$31)^$J3449</f>
        <v>3.1810412220096826E-2</v>
      </c>
      <c r="L3449" s="66">
        <f ca="1">$H3449*$C3449*'Input Parameters'!$E$23*K3449</f>
        <v>13.582382652107452</v>
      </c>
      <c r="M3449" s="23">
        <f t="shared" ca="1" si="457"/>
        <v>0.79029812705399616</v>
      </c>
      <c r="N3449" s="15">
        <f ca="1">_xlfn.NORM.INV(M3449,'Input Parameters'!$E$26,'Input Parameters'!$F$26)</f>
        <v>5.095657850574517E-2</v>
      </c>
      <c r="O3449" s="8">
        <f t="shared" ca="1" si="458"/>
        <v>0.54672342404625995</v>
      </c>
      <c r="P3449" s="29">
        <f ca="1">_xlfn.LOGNORM.INV(O3449,'Input Parameters'!$H$27,'Input Parameters'!$I$27)</f>
        <v>1.4995203944349951</v>
      </c>
      <c r="Q3449" s="10"/>
      <c r="R3449" s="15">
        <f>'Input Parameters'!$E$28</f>
        <v>12.7</v>
      </c>
      <c r="S3449" s="10">
        <f t="shared" ca="1" si="459"/>
        <v>0.22729354375588351</v>
      </c>
      <c r="T3449" s="25">
        <f ca="1">_xlfn.LOGNORM.INV(S3449,'Input Parameters'!$H$29,'Input Parameters'!$I$29)</f>
        <v>53.542476475202761</v>
      </c>
      <c r="U3449" s="10">
        <f t="shared" ca="1" si="460"/>
        <v>0.83030875571871143</v>
      </c>
      <c r="V3449" s="29">
        <f ca="1">IF('Input Parameters'!$D$30="Beta",_xlfn.BETA.INV(U3449,'Input Parameters'!$L$30,'Input Parameters'!$M$30,'Input Parameters'!$J$30,'Input Parameters'!$K$30),IF('Input Parameters'!$D$30="LogNorm",_xlfn.LOGNORM.INV(U3449,'Input Parameters'!$H$30,'Input Parameters'!$I$30)))</f>
        <v>1.4563876534368649</v>
      </c>
      <c r="W3449" s="2">
        <f ca="1">N3449+(P3449-N3449)*(1-ERF((T3449-R3449)/(2*SQRT(L3449*'Input Parameters'!$E$31))))</f>
        <v>0.67856036444077672</v>
      </c>
      <c r="X3449">
        <f t="shared" ca="1" si="461"/>
        <v>1</v>
      </c>
      <c r="Y3449" s="7"/>
    </row>
    <row r="3450" spans="1:25" ht="15" customHeight="1" x14ac:dyDescent="0.3">
      <c r="A3450" s="130">
        <v>3443</v>
      </c>
      <c r="B3450" s="10">
        <f t="shared" ca="1" si="453"/>
        <v>0.30904805977692362</v>
      </c>
      <c r="C3450" s="57">
        <f ca="1">_xlfn.NORM.INV(B3450,'Input Parameters'!$E$19,'Input Parameters'!$F$19)</f>
        <v>525.17248696328625</v>
      </c>
      <c r="D3450" s="10">
        <f t="shared" ca="1" si="454"/>
        <v>0.34231239883646658</v>
      </c>
      <c r="E3450" s="59">
        <f ca="1">IF(_xlfn.NORM.INV(D3450,'Input Parameters'!$E$20,'Input Parameters'!$F$20)&lt;3500,3500,IF(_xlfn.NORM.INV(D3450,'Input Parameters'!$E$20,'Input Parameters'!$F$20)&gt;5500,5500,_xlfn.NORM.INV(D3450,'Input Parameters'!$E$20,'Input Parameters'!$F$20)))</f>
        <v>4515.6877668397465</v>
      </c>
      <c r="F3450" s="10">
        <f t="shared" ca="1" si="455"/>
        <v>6.789089605541343E-2</v>
      </c>
      <c r="G3450" s="61">
        <f ca="1">_xlfn.NORM.INV(F3450,'Input Parameters'!$E$21,'Input Parameters'!$F$21)</f>
        <v>273.12535736460887</v>
      </c>
      <c r="H3450" s="54">
        <f ca="1">EXP(E3450*(1/'Input Parameters'!$E$22-1/G3450))</f>
        <v>0.32579552637177478</v>
      </c>
      <c r="I3450" s="10">
        <f t="shared" ca="1" si="456"/>
        <v>6.3365971682578737E-2</v>
      </c>
      <c r="J3450" s="29">
        <f ca="1">_xlfn.BETA.INV(I3450,'Input Parameters'!$L$24,'Input Parameters'!$M$24,'Input Parameters'!$J$24,'Input Parameters'!$K$24)</f>
        <v>0.35873511742046105</v>
      </c>
      <c r="K3450" s="156">
        <f ca="1">('Input Parameters'!$E$25/'Input Parameters'!$E$31)^$J3450</f>
        <v>7.6275500549643868E-2</v>
      </c>
      <c r="L3450" s="66">
        <f ca="1">$H3450*$C3450*'Input Parameters'!$E$23*K3450</f>
        <v>13.050650185133561</v>
      </c>
      <c r="M3450" s="23">
        <f t="shared" ca="1" si="457"/>
        <v>0.52390037026863967</v>
      </c>
      <c r="N3450" s="15">
        <f ca="1">_xlfn.NORM.INV(M3450,'Input Parameters'!$E$26,'Input Parameters'!$F$26)</f>
        <v>3.5258849746907746E-2</v>
      </c>
      <c r="O3450" s="8">
        <f t="shared" ca="1" si="458"/>
        <v>5.8759754059110714E-2</v>
      </c>
      <c r="P3450" s="29">
        <f ca="1">_xlfn.LOGNORM.INV(O3450,'Input Parameters'!$H$27,'Input Parameters'!$I$27)</f>
        <v>0.71228234756233644</v>
      </c>
      <c r="Q3450" s="10"/>
      <c r="R3450" s="15">
        <f>'Input Parameters'!$E$28</f>
        <v>12.7</v>
      </c>
      <c r="S3450" s="10">
        <f t="shared" ca="1" si="459"/>
        <v>0.67011181782006368</v>
      </c>
      <c r="T3450" s="25">
        <f ca="1">_xlfn.LOGNORM.INV(S3450,'Input Parameters'!$H$29,'Input Parameters'!$I$29)</f>
        <v>61.182255398486149</v>
      </c>
      <c r="U3450" s="10">
        <f t="shared" ca="1" si="460"/>
        <v>3.2241869317776284E-2</v>
      </c>
      <c r="V3450" s="29">
        <f ca="1">IF('Input Parameters'!$D$30="Beta",_xlfn.BETA.INV(U3450,'Input Parameters'!$L$30,'Input Parameters'!$M$30,'Input Parameters'!$J$30,'Input Parameters'!$K$30),IF('Input Parameters'!$D$30="LogNorm",_xlfn.LOGNORM.INV(U3450,'Input Parameters'!$H$30,'Input Parameters'!$I$30)))</f>
        <v>0.48197280283033839</v>
      </c>
      <c r="W3450" s="2">
        <f ca="1">N3450+(P3450-N3450)*(1-ERF((T3450-R3450)/(2*SQRT(L3450*'Input Parameters'!$E$31))))</f>
        <v>0.26723194223742602</v>
      </c>
      <c r="X3450">
        <f t="shared" ca="1" si="461"/>
        <v>1</v>
      </c>
      <c r="Y3450" s="7"/>
    </row>
    <row r="3451" spans="1:25" ht="15" customHeight="1" x14ac:dyDescent="0.3">
      <c r="A3451" s="130">
        <v>3444</v>
      </c>
      <c r="B3451" s="10">
        <f t="shared" ca="1" si="453"/>
        <v>0.28154763421636497</v>
      </c>
      <c r="C3451" s="57">
        <f ca="1">_xlfn.NORM.INV(B3451,'Input Parameters'!$E$19,'Input Parameters'!$F$19)</f>
        <v>518.43786527580289</v>
      </c>
      <c r="D3451" s="10">
        <f t="shared" ca="1" si="454"/>
        <v>0.49860564817117492</v>
      </c>
      <c r="E3451" s="59">
        <f ca="1">IF(_xlfn.NORM.INV(D3451,'Input Parameters'!$E$20,'Input Parameters'!$F$20)&lt;3500,3500,IF(_xlfn.NORM.INV(D3451,'Input Parameters'!$E$20,'Input Parameters'!$F$20)&gt;5500,5500,_xlfn.NORM.INV(D3451,'Input Parameters'!$E$20,'Input Parameters'!$F$20)))</f>
        <v>4797.5534098155404</v>
      </c>
      <c r="F3451" s="10">
        <f t="shared" ca="1" si="455"/>
        <v>0.89964107639694124</v>
      </c>
      <c r="G3451" s="61">
        <f ca="1">_xlfn.NORM.INV(F3451,'Input Parameters'!$E$21,'Input Parameters'!$F$21)</f>
        <v>294.90694130166406</v>
      </c>
      <c r="H3451" s="54">
        <f ca="1">EXP(E3451*(1/'Input Parameters'!$E$22-1/G3451))</f>
        <v>1.1116859170725086</v>
      </c>
      <c r="I3451" s="10">
        <f t="shared" ca="1" si="456"/>
        <v>0.35889023422689781</v>
      </c>
      <c r="J3451" s="29">
        <f ca="1">_xlfn.BETA.INV(I3451,'Input Parameters'!$L$24,'Input Parameters'!$M$24,'Input Parameters'!$J$24,'Input Parameters'!$K$24)</f>
        <v>0.54811854743657262</v>
      </c>
      <c r="K3451" s="156">
        <f ca="1">('Input Parameters'!$E$25/'Input Parameters'!$E$31)^$J3451</f>
        <v>1.960531531862383E-2</v>
      </c>
      <c r="L3451" s="66">
        <f ca="1">$H3451*$C3451*'Input Parameters'!$E$23*K3451</f>
        <v>11.299328875730616</v>
      </c>
      <c r="M3451" s="23">
        <f t="shared" ca="1" si="457"/>
        <v>0.71601448855231709</v>
      </c>
      <c r="N3451" s="15">
        <f ca="1">_xlfn.NORM.INV(M3451,'Input Parameters'!$E$26,'Input Parameters'!$F$26)</f>
        <v>4.5991886649987823E-2</v>
      </c>
      <c r="O3451" s="8">
        <f t="shared" ca="1" si="458"/>
        <v>0.15964022928824284</v>
      </c>
      <c r="P3451" s="29">
        <f ca="1">_xlfn.LOGNORM.INV(O3451,'Input Parameters'!$H$27,'Input Parameters'!$I$27)</f>
        <v>0.91630884079714281</v>
      </c>
      <c r="Q3451" s="10"/>
      <c r="R3451" s="15">
        <f>'Input Parameters'!$E$28</f>
        <v>12.7</v>
      </c>
      <c r="S3451" s="10">
        <f t="shared" ca="1" si="459"/>
        <v>0.9927203295531305</v>
      </c>
      <c r="T3451" s="25">
        <f ca="1">_xlfn.LOGNORM.INV(S3451,'Input Parameters'!$H$29,'Input Parameters'!$I$29)</f>
        <v>76.610442587094965</v>
      </c>
      <c r="U3451" s="10">
        <f t="shared" ca="1" si="460"/>
        <v>7.4316777637768339E-2</v>
      </c>
      <c r="V3451" s="29">
        <f ca="1">IF('Input Parameters'!$D$30="Beta",_xlfn.BETA.INV(U3451,'Input Parameters'!$L$30,'Input Parameters'!$M$30,'Input Parameters'!$J$30,'Input Parameters'!$K$30),IF('Input Parameters'!$D$30="LogNorm",_xlfn.LOGNORM.INV(U3451,'Input Parameters'!$H$30,'Input Parameters'!$I$30)))</f>
        <v>0.56531272155023926</v>
      </c>
      <c r="W3451" s="2">
        <f ca="1">N3451+(P3451-N3451)*(1-ERF((T3451-R3451)/(2*SQRT(L3451*'Input Parameters'!$E$31))))</f>
        <v>0.20161941788867449</v>
      </c>
      <c r="X3451">
        <f t="shared" ca="1" si="461"/>
        <v>1</v>
      </c>
      <c r="Y3451" s="7"/>
    </row>
    <row r="3452" spans="1:25" ht="15" customHeight="1" x14ac:dyDescent="0.3">
      <c r="A3452" s="130">
        <v>3445</v>
      </c>
      <c r="B3452" s="10">
        <f t="shared" ca="1" si="453"/>
        <v>0.94551237455975123</v>
      </c>
      <c r="C3452" s="57">
        <f ca="1">_xlfn.NORM.INV(B3452,'Input Parameters'!$E$19,'Input Parameters'!$F$19)</f>
        <v>702.73796440745855</v>
      </c>
      <c r="D3452" s="10">
        <f t="shared" ca="1" si="454"/>
        <v>0.96108054360558992</v>
      </c>
      <c r="E3452" s="59">
        <f ca="1">IF(_xlfn.NORM.INV(D3452,'Input Parameters'!$E$20,'Input Parameters'!$F$20)&lt;3500,3500,IF(_xlfn.NORM.INV(D3452,'Input Parameters'!$E$20,'Input Parameters'!$F$20)&gt;5500,5500,_xlfn.NORM.INV(D3452,'Input Parameters'!$E$20,'Input Parameters'!$F$20)))</f>
        <v>5500</v>
      </c>
      <c r="F3452" s="10">
        <f t="shared" ca="1" si="455"/>
        <v>0.97645021856167102</v>
      </c>
      <c r="G3452" s="61">
        <f ca="1">_xlfn.NORM.INV(F3452,'Input Parameters'!$E$21,'Input Parameters'!$F$21)</f>
        <v>300.45527391471842</v>
      </c>
      <c r="H3452" s="54">
        <f ca="1">EXP(E3452*(1/'Input Parameters'!$E$22-1/G3452))</f>
        <v>1.5932530362466755</v>
      </c>
      <c r="I3452" s="10">
        <f t="shared" ca="1" si="456"/>
        <v>0.17138954324467104</v>
      </c>
      <c r="J3452" s="29">
        <f ca="1">_xlfn.BETA.INV(I3452,'Input Parameters'!$L$24,'Input Parameters'!$M$24,'Input Parameters'!$J$24,'Input Parameters'!$K$24)</f>
        <v>0.45106530658671135</v>
      </c>
      <c r="K3452" s="156">
        <f ca="1">('Input Parameters'!$E$25/'Input Parameters'!$E$31)^$J3452</f>
        <v>3.9331147980623912E-2</v>
      </c>
      <c r="L3452" s="66">
        <f ca="1">$H3452*$C3452*'Input Parameters'!$E$23*K3452</f>
        <v>44.036702748481183</v>
      </c>
      <c r="M3452" s="23">
        <f t="shared" ca="1" si="457"/>
        <v>0.55004915427927414</v>
      </c>
      <c r="N3452" s="15">
        <f ca="1">_xlfn.NORM.INV(M3452,'Input Parameters'!$E$26,'Input Parameters'!$F$26)</f>
        <v>3.6641496255656721E-2</v>
      </c>
      <c r="O3452" s="8">
        <f t="shared" ca="1" si="458"/>
        <v>0.47814183989296266</v>
      </c>
      <c r="P3452" s="29">
        <f ca="1">_xlfn.LOGNORM.INV(O3452,'Input Parameters'!$H$27,'Input Parameters'!$I$27)</f>
        <v>1.3895221821581354</v>
      </c>
      <c r="Q3452" s="10"/>
      <c r="R3452" s="15">
        <f>'Input Parameters'!$E$28</f>
        <v>12.7</v>
      </c>
      <c r="S3452" s="10">
        <f t="shared" ca="1" si="459"/>
        <v>0.509329409585351</v>
      </c>
      <c r="T3452" s="25">
        <f ca="1">_xlfn.LOGNORM.INV(S3452,'Input Parameters'!$H$29,'Input Parameters'!$I$29)</f>
        <v>58.384932154778376</v>
      </c>
      <c r="U3452" s="10">
        <f t="shared" ca="1" si="460"/>
        <v>0.57275354086646946</v>
      </c>
      <c r="V3452" s="29">
        <f ca="1">IF('Input Parameters'!$D$30="Beta",_xlfn.BETA.INV(U3452,'Input Parameters'!$L$30,'Input Parameters'!$M$30,'Input Parameters'!$J$30,'Input Parameters'!$K$30),IF('Input Parameters'!$D$30="LogNorm",_xlfn.LOGNORM.INV(U3452,'Input Parameters'!$H$30,'Input Parameters'!$I$30)))</f>
        <v>1.0741454192505706</v>
      </c>
      <c r="W3452" s="2">
        <f ca="1">N3452+(P3452-N3452)*(1-ERF((T3452-R3452)/(2*SQRT(L3452*'Input Parameters'!$E$31))))</f>
        <v>0.88408603152674603</v>
      </c>
      <c r="X3452">
        <f t="shared" ca="1" si="461"/>
        <v>1</v>
      </c>
      <c r="Y3452" s="7"/>
    </row>
    <row r="3453" spans="1:25" ht="15" customHeight="1" x14ac:dyDescent="0.3">
      <c r="A3453" s="130">
        <v>3446</v>
      </c>
      <c r="B3453" s="10">
        <f t="shared" ca="1" si="453"/>
        <v>0.25993140028303818</v>
      </c>
      <c r="C3453" s="57">
        <f ca="1">_xlfn.NORM.INV(B3453,'Input Parameters'!$E$19,'Input Parameters'!$F$19)</f>
        <v>512.91944119690231</v>
      </c>
      <c r="D3453" s="10">
        <f t="shared" ca="1" si="454"/>
        <v>0.32533564975526774</v>
      </c>
      <c r="E3453" s="59">
        <f ca="1">IF(_xlfn.NORM.INV(D3453,'Input Parameters'!$E$20,'Input Parameters'!$F$20)&lt;3500,3500,IF(_xlfn.NORM.INV(D3453,'Input Parameters'!$E$20,'Input Parameters'!$F$20)&gt;5500,5500,_xlfn.NORM.INV(D3453,'Input Parameters'!$E$20,'Input Parameters'!$F$20)))</f>
        <v>4483.0191361164671</v>
      </c>
      <c r="F3453" s="10">
        <f t="shared" ca="1" si="455"/>
        <v>0.43623975735461107</v>
      </c>
      <c r="G3453" s="61">
        <f ca="1">_xlfn.NORM.INV(F3453,'Input Parameters'!$E$21,'Input Parameters'!$F$21)</f>
        <v>283.58839309452156</v>
      </c>
      <c r="H3453" s="54">
        <f ca="1">EXP(E3453*(1/'Input Parameters'!$E$22-1/G3453))</f>
        <v>0.60182825359134284</v>
      </c>
      <c r="I3453" s="10">
        <f t="shared" ca="1" si="456"/>
        <v>2.6587970613248801E-2</v>
      </c>
      <c r="J3453" s="29">
        <f ca="1">_xlfn.BETA.INV(I3453,'Input Parameters'!$L$24,'Input Parameters'!$M$24,'Input Parameters'!$J$24,'Input Parameters'!$K$24)</f>
        <v>0.29835364237876683</v>
      </c>
      <c r="K3453" s="156">
        <f ca="1">('Input Parameters'!$E$25/'Input Parameters'!$E$31)^$J3453</f>
        <v>0.11762495155194216</v>
      </c>
      <c r="L3453" s="66">
        <f ca="1">$H3453*$C3453*'Input Parameters'!$E$23*K3453</f>
        <v>36.309577075646665</v>
      </c>
      <c r="M3453" s="23">
        <f t="shared" ca="1" si="457"/>
        <v>1.3181055319972157E-2</v>
      </c>
      <c r="N3453" s="15">
        <f ca="1">_xlfn.NORM.INV(M3453,'Input Parameters'!$E$26,'Input Parameters'!$F$26)</f>
        <v>-1.2637543805005633E-2</v>
      </c>
      <c r="O3453" s="8">
        <f t="shared" ca="1" si="458"/>
        <v>0.94462376182203334</v>
      </c>
      <c r="P3453" s="29">
        <f ca="1">_xlfn.LOGNORM.INV(O3453,'Input Parameters'!$H$27,'Input Parameters'!$I$27)</f>
        <v>2.8828453015904767</v>
      </c>
      <c r="Q3453" s="10"/>
      <c r="R3453" s="15">
        <f>'Input Parameters'!$E$28</f>
        <v>12.7</v>
      </c>
      <c r="S3453" s="10">
        <f t="shared" ca="1" si="459"/>
        <v>0.78844254927202639</v>
      </c>
      <c r="T3453" s="25">
        <f ca="1">_xlfn.LOGNORM.INV(S3453,'Input Parameters'!$H$29,'Input Parameters'!$I$29)</f>
        <v>63.711569662822974</v>
      </c>
      <c r="U3453" s="10">
        <f t="shared" ca="1" si="460"/>
        <v>0.49507978398810237</v>
      </c>
      <c r="V3453" s="29">
        <f ca="1">IF('Input Parameters'!$D$30="Beta",_xlfn.BETA.INV(U3453,'Input Parameters'!$L$30,'Input Parameters'!$M$30,'Input Parameters'!$J$30,'Input Parameters'!$K$30),IF('Input Parameters'!$D$30="LogNorm",_xlfn.LOGNORM.INV(U3453,'Input Parameters'!$H$30,'Input Parameters'!$I$30)))</f>
        <v>0.99435910375735448</v>
      </c>
      <c r="W3453" s="2">
        <f ca="1">N3453+(P3453-N3453)*(1-ERF((T3453-R3453)/(2*SQRT(L3453*'Input Parameters'!$E$31))))</f>
        <v>1.5782385667180439</v>
      </c>
      <c r="X3453">
        <f t="shared" ca="1" si="461"/>
        <v>0</v>
      </c>
      <c r="Y3453" s="7"/>
    </row>
    <row r="3454" spans="1:25" ht="15" customHeight="1" x14ac:dyDescent="0.3">
      <c r="A3454" s="130">
        <v>3447</v>
      </c>
      <c r="B3454" s="10">
        <f t="shared" ca="1" si="453"/>
        <v>0.77877415152085538</v>
      </c>
      <c r="C3454" s="57">
        <f ca="1">_xlfn.NORM.INV(B3454,'Input Parameters'!$E$19,'Input Parameters'!$F$19)</f>
        <v>632.20104761249263</v>
      </c>
      <c r="D3454" s="10">
        <f t="shared" ca="1" si="454"/>
        <v>0.48506592634641721</v>
      </c>
      <c r="E3454" s="59">
        <f ca="1">IF(_xlfn.NORM.INV(D3454,'Input Parameters'!$E$20,'Input Parameters'!$F$20)&lt;3500,3500,IF(_xlfn.NORM.INV(D3454,'Input Parameters'!$E$20,'Input Parameters'!$F$20)&gt;5500,5500,_xlfn.NORM.INV(D3454,'Input Parameters'!$E$20,'Input Parameters'!$F$20)))</f>
        <v>4773.7899571031976</v>
      </c>
      <c r="F3454" s="10">
        <f t="shared" ca="1" si="455"/>
        <v>0.28891291779134121</v>
      </c>
      <c r="G3454" s="61">
        <f ca="1">_xlfn.NORM.INV(F3454,'Input Parameters'!$E$21,'Input Parameters'!$F$21)</f>
        <v>280.47541247603988</v>
      </c>
      <c r="H3454" s="54">
        <f ca="1">EXP(E3454*(1/'Input Parameters'!$E$22-1/G3454))</f>
        <v>0.48308991871167589</v>
      </c>
      <c r="I3454" s="10">
        <f t="shared" ca="1" si="456"/>
        <v>0.39673958485953253</v>
      </c>
      <c r="J3454" s="29">
        <f ca="1">_xlfn.BETA.INV(I3454,'Input Parameters'!$L$24,'Input Parameters'!$M$24,'Input Parameters'!$J$24,'Input Parameters'!$K$24)</f>
        <v>0.5645284400535594</v>
      </c>
      <c r="K3454" s="156">
        <f ca="1">('Input Parameters'!$E$25/'Input Parameters'!$E$31)^$J3454</f>
        <v>1.7428095210607845E-2</v>
      </c>
      <c r="L3454" s="66">
        <f ca="1">$H3454*$C3454*'Input Parameters'!$E$23*K3454</f>
        <v>5.3227137339325177</v>
      </c>
      <c r="M3454" s="23">
        <f t="shared" ca="1" si="457"/>
        <v>0.15249463050641343</v>
      </c>
      <c r="N3454" s="15">
        <f ca="1">_xlfn.NORM.INV(M3454,'Input Parameters'!$E$26,'Input Parameters'!$F$26)</f>
        <v>1.2458351217969545E-2</v>
      </c>
      <c r="O3454" s="8">
        <f t="shared" ca="1" si="458"/>
        <v>0.29346417228401056</v>
      </c>
      <c r="P3454" s="29">
        <f ca="1">_xlfn.LOGNORM.INV(O3454,'Input Parameters'!$H$27,'Input Parameters'!$I$27)</f>
        <v>1.1194676860283905</v>
      </c>
      <c r="Q3454" s="10"/>
      <c r="R3454" s="15">
        <f>'Input Parameters'!$E$28</f>
        <v>12.7</v>
      </c>
      <c r="S3454" s="10">
        <f t="shared" ca="1" si="459"/>
        <v>0.52670189070004547</v>
      </c>
      <c r="T3454" s="25">
        <f ca="1">_xlfn.LOGNORM.INV(S3454,'Input Parameters'!$H$29,'Input Parameters'!$I$29)</f>
        <v>58.671395958913479</v>
      </c>
      <c r="U3454" s="10">
        <f t="shared" ca="1" si="460"/>
        <v>0.43620994019332648</v>
      </c>
      <c r="V3454" s="29">
        <f ca="1">IF('Input Parameters'!$D$30="Beta",_xlfn.BETA.INV(U3454,'Input Parameters'!$L$30,'Input Parameters'!$M$30,'Input Parameters'!$J$30,'Input Parameters'!$K$30),IF('Input Parameters'!$D$30="LogNorm",_xlfn.LOGNORM.INV(U3454,'Input Parameters'!$H$30,'Input Parameters'!$I$30)))</f>
        <v>0.9378929955034343</v>
      </c>
      <c r="W3454" s="2">
        <f ca="1">N3454+(P3454-N3454)*(1-ERF((T3454-R3454)/(2*SQRT(L3454*'Input Parameters'!$E$31))))</f>
        <v>0.18829552004003128</v>
      </c>
      <c r="X3454">
        <f t="shared" ca="1" si="461"/>
        <v>1</v>
      </c>
      <c r="Y3454" s="7"/>
    </row>
    <row r="3455" spans="1:25" ht="15" customHeight="1" x14ac:dyDescent="0.3">
      <c r="A3455" s="130">
        <v>3448</v>
      </c>
      <c r="B3455" s="10">
        <f t="shared" ca="1" si="453"/>
        <v>0.29059112814317212</v>
      </c>
      <c r="C3455" s="57">
        <f ca="1">_xlfn.NORM.INV(B3455,'Input Parameters'!$E$19,'Input Parameters'!$F$19)</f>
        <v>520.68484544160071</v>
      </c>
      <c r="D3455" s="10">
        <f t="shared" ca="1" si="454"/>
        <v>0.58961898997542328</v>
      </c>
      <c r="E3455" s="59">
        <f ca="1">IF(_xlfn.NORM.INV(D3455,'Input Parameters'!$E$20,'Input Parameters'!$F$20)&lt;3500,3500,IF(_xlfn.NORM.INV(D3455,'Input Parameters'!$E$20,'Input Parameters'!$F$20)&gt;5500,5500,_xlfn.NORM.INV(D3455,'Input Parameters'!$E$20,'Input Parameters'!$F$20)))</f>
        <v>4958.5954914225349</v>
      </c>
      <c r="F3455" s="10">
        <f t="shared" ca="1" si="455"/>
        <v>0.84885625946442878</v>
      </c>
      <c r="G3455" s="61">
        <f ca="1">_xlfn.NORM.INV(F3455,'Input Parameters'!$E$21,'Input Parameters'!$F$21)</f>
        <v>292.95790740930943</v>
      </c>
      <c r="H3455" s="54">
        <f ca="1">EXP(E3455*(1/'Input Parameters'!$E$22-1/G3455))</f>
        <v>0.99757135753265336</v>
      </c>
      <c r="I3455" s="10">
        <f t="shared" ca="1" si="456"/>
        <v>0.8064455353181027</v>
      </c>
      <c r="J3455" s="29">
        <f ca="1">_xlfn.BETA.INV(I3455,'Input Parameters'!$L$24,'Input Parameters'!$M$24,'Input Parameters'!$J$24,'Input Parameters'!$K$24)</f>
        <v>0.73797753577345326</v>
      </c>
      <c r="K3455" s="156">
        <f ca="1">('Input Parameters'!$E$25/'Input Parameters'!$E$31)^$J3455</f>
        <v>5.0220499406864608E-3</v>
      </c>
      <c r="L3455" s="66">
        <f ca="1">$H3455*$C3455*'Input Parameters'!$E$23*K3455</f>
        <v>2.6085546271135418</v>
      </c>
      <c r="M3455" s="23">
        <f t="shared" ca="1" si="457"/>
        <v>0.64219662463751692</v>
      </c>
      <c r="N3455" s="15">
        <f ca="1">_xlfn.NORM.INV(M3455,'Input Parameters'!$E$26,'Input Parameters'!$F$26)</f>
        <v>4.165106639664546E-2</v>
      </c>
      <c r="O3455" s="8">
        <f t="shared" ca="1" si="458"/>
        <v>3.6995345636302135E-2</v>
      </c>
      <c r="P3455" s="29">
        <f ca="1">_xlfn.LOGNORM.INV(O3455,'Input Parameters'!$H$27,'Input Parameters'!$I$27)</f>
        <v>0.64582230497641913</v>
      </c>
      <c r="Q3455" s="10"/>
      <c r="R3455" s="15">
        <f>'Input Parameters'!$E$28</f>
        <v>12.7</v>
      </c>
      <c r="S3455" s="10">
        <f t="shared" ca="1" si="459"/>
        <v>0.90368112527190192</v>
      </c>
      <c r="T3455" s="25">
        <f ca="1">_xlfn.LOGNORM.INV(S3455,'Input Parameters'!$H$29,'Input Parameters'!$I$29)</f>
        <v>67.40393399572568</v>
      </c>
      <c r="U3455" s="10">
        <f t="shared" ca="1" si="460"/>
        <v>0.98949328003873194</v>
      </c>
      <c r="V3455" s="29">
        <f ca="1">IF('Input Parameters'!$D$30="Beta",_xlfn.BETA.INV(U3455,'Input Parameters'!$L$30,'Input Parameters'!$M$30,'Input Parameters'!$J$30,'Input Parameters'!$K$30),IF('Input Parameters'!$D$30="LogNorm",_xlfn.LOGNORM.INV(U3455,'Input Parameters'!$H$30,'Input Parameters'!$I$30)))</f>
        <v>2.4824729854136991</v>
      </c>
      <c r="W3455" s="2">
        <f ca="1">N3455+(P3455-N3455)*(1-ERF((T3455-R3455)/(2*SQRT(L3455*'Input Parameters'!$E$31))))</f>
        <v>5.1692903668048309E-2</v>
      </c>
      <c r="X3455">
        <f t="shared" ca="1" si="461"/>
        <v>1</v>
      </c>
      <c r="Y3455" s="7"/>
    </row>
    <row r="3456" spans="1:25" ht="15" customHeight="1" x14ac:dyDescent="0.3">
      <c r="A3456" s="130">
        <v>3449</v>
      </c>
      <c r="B3456" s="10">
        <f t="shared" ca="1" si="453"/>
        <v>1.8670493666497756E-2</v>
      </c>
      <c r="C3456" s="57">
        <f ca="1">_xlfn.NORM.INV(B3456,'Input Parameters'!$E$19,'Input Parameters'!$F$19)</f>
        <v>391.36962861429845</v>
      </c>
      <c r="D3456" s="10">
        <f t="shared" ca="1" si="454"/>
        <v>0.88863767525397475</v>
      </c>
      <c r="E3456" s="59">
        <f ca="1">IF(_xlfn.NORM.INV(D3456,'Input Parameters'!$E$20,'Input Parameters'!$F$20)&lt;3500,3500,IF(_xlfn.NORM.INV(D3456,'Input Parameters'!$E$20,'Input Parameters'!$F$20)&gt;5500,5500,_xlfn.NORM.INV(D3456,'Input Parameters'!$E$20,'Input Parameters'!$F$20)))</f>
        <v>5500</v>
      </c>
      <c r="F3456" s="10">
        <f t="shared" ca="1" si="455"/>
        <v>0.89260851388364992</v>
      </c>
      <c r="G3456" s="61">
        <f ca="1">_xlfn.NORM.INV(F3456,'Input Parameters'!$E$21,'Input Parameters'!$F$21)</f>
        <v>294.60049037151458</v>
      </c>
      <c r="H3456" s="54">
        <f ca="1">EXP(E3456*(1/'Input Parameters'!$E$22-1/G3456))</f>
        <v>1.1073612363632548</v>
      </c>
      <c r="I3456" s="10">
        <f t="shared" ca="1" si="456"/>
        <v>0.96676848550127226</v>
      </c>
      <c r="J3456" s="29">
        <f ca="1">_xlfn.BETA.INV(I3456,'Input Parameters'!$L$24,'Input Parameters'!$M$24,'Input Parameters'!$J$24,'Input Parameters'!$K$24)</f>
        <v>0.85433451009595762</v>
      </c>
      <c r="K3456" s="156">
        <f ca="1">('Input Parameters'!$E$25/'Input Parameters'!$E$31)^$J3456</f>
        <v>2.179609857773504E-3</v>
      </c>
      <c r="L3456" s="66">
        <f ca="1">$H3456*$C3456*'Input Parameters'!$E$23*K3456</f>
        <v>0.94461578889587694</v>
      </c>
      <c r="M3456" s="23">
        <f t="shared" ca="1" si="457"/>
        <v>0.80812984794298459</v>
      </c>
      <c r="N3456" s="15">
        <f ca="1">_xlfn.NORM.INV(M3456,'Input Parameters'!$E$26,'Input Parameters'!$F$26)</f>
        <v>5.2291532645797438E-2</v>
      </c>
      <c r="O3456" s="8">
        <f t="shared" ca="1" si="458"/>
        <v>0.10780405575359775</v>
      </c>
      <c r="P3456" s="29">
        <f ca="1">_xlfn.LOGNORM.INV(O3456,'Input Parameters'!$H$27,'Input Parameters'!$I$27)</f>
        <v>0.82314601009453181</v>
      </c>
      <c r="Q3456" s="10"/>
      <c r="R3456" s="15">
        <f>'Input Parameters'!$E$28</f>
        <v>12.7</v>
      </c>
      <c r="S3456" s="10">
        <f t="shared" ca="1" si="459"/>
        <v>0.10550228613488066</v>
      </c>
      <c r="T3456" s="25">
        <f ca="1">_xlfn.LOGNORM.INV(S3456,'Input Parameters'!$H$29,'Input Parameters'!$I$29)</f>
        <v>50.602439778728879</v>
      </c>
      <c r="U3456" s="10">
        <f t="shared" ca="1" si="460"/>
        <v>0.14341114175759462</v>
      </c>
      <c r="V3456" s="29">
        <f ca="1">IF('Input Parameters'!$D$30="Beta",_xlfn.BETA.INV(U3456,'Input Parameters'!$L$30,'Input Parameters'!$M$30,'Input Parameters'!$J$30,'Input Parameters'!$K$30),IF('Input Parameters'!$D$30="LogNorm",_xlfn.LOGNORM.INV(U3456,'Input Parameters'!$H$30,'Input Parameters'!$I$30)))</f>
        <v>0.65650949602765829</v>
      </c>
      <c r="W3456" s="2">
        <f ca="1">N3456+(P3456-N3456)*(1-ERF((T3456-R3456)/(2*SQRT(L3456*'Input Parameters'!$E$31))))</f>
        <v>5.678060215942006E-2</v>
      </c>
      <c r="X3456">
        <f t="shared" ca="1" si="461"/>
        <v>1</v>
      </c>
      <c r="Y3456" s="7"/>
    </row>
    <row r="3457" spans="1:25" ht="15" customHeight="1" x14ac:dyDescent="0.3">
      <c r="A3457" s="130">
        <v>3450</v>
      </c>
      <c r="B3457" s="10">
        <f t="shared" ca="1" si="453"/>
        <v>0.42707189330978057</v>
      </c>
      <c r="C3457" s="57">
        <f ca="1">_xlfn.NORM.INV(B3457,'Input Parameters'!$E$19,'Input Parameters'!$F$19)</f>
        <v>551.76603821211359</v>
      </c>
      <c r="D3457" s="10">
        <f t="shared" ca="1" si="454"/>
        <v>0.58797677228629408</v>
      </c>
      <c r="E3457" s="59">
        <f ca="1">IF(_xlfn.NORM.INV(D3457,'Input Parameters'!$E$20,'Input Parameters'!$F$20)&lt;3500,3500,IF(_xlfn.NORM.INV(D3457,'Input Parameters'!$E$20,'Input Parameters'!$F$20)&gt;5500,5500,_xlfn.NORM.INV(D3457,'Input Parameters'!$E$20,'Input Parameters'!$F$20)))</f>
        <v>4955.6404823201146</v>
      </c>
      <c r="F3457" s="10">
        <f t="shared" ca="1" si="455"/>
        <v>0.31141445512016319</v>
      </c>
      <c r="G3457" s="61">
        <f ca="1">_xlfn.NORM.INV(F3457,'Input Parameters'!$E$21,'Input Parameters'!$F$21)</f>
        <v>280.98409817038015</v>
      </c>
      <c r="H3457" s="54">
        <f ca="1">EXP(E3457*(1/'Input Parameters'!$E$22-1/G3457))</f>
        <v>0.48515804570872367</v>
      </c>
      <c r="I3457" s="10">
        <f t="shared" ca="1" si="456"/>
        <v>0.12018670504572948</v>
      </c>
      <c r="J3457" s="29">
        <f ca="1">_xlfn.BETA.INV(I3457,'Input Parameters'!$L$24,'Input Parameters'!$M$24,'Input Parameters'!$J$24,'Input Parameters'!$K$24)</f>
        <v>0.41442857212991802</v>
      </c>
      <c r="K3457" s="156">
        <f ca="1">('Input Parameters'!$E$25/'Input Parameters'!$E$31)^$J3457</f>
        <v>5.1153562476474214E-2</v>
      </c>
      <c r="L3457" s="66">
        <f ca="1">$H3457*$C3457*'Input Parameters'!$E$23*K3457</f>
        <v>13.693488084702599</v>
      </c>
      <c r="M3457" s="23">
        <f t="shared" ca="1" si="457"/>
        <v>0.2748177645854446</v>
      </c>
      <c r="N3457" s="15">
        <f ca="1">_xlfn.NORM.INV(M3457,'Input Parameters'!$E$26,'Input Parameters'!$F$26)</f>
        <v>2.1435566297951278E-2</v>
      </c>
      <c r="O3457" s="8">
        <f t="shared" ca="1" si="458"/>
        <v>0.10128364055124728</v>
      </c>
      <c r="P3457" s="29">
        <f ca="1">_xlfn.LOGNORM.INV(O3457,'Input Parameters'!$H$27,'Input Parameters'!$I$27)</f>
        <v>0.81014690545516832</v>
      </c>
      <c r="Q3457" s="10"/>
      <c r="R3457" s="15">
        <f>'Input Parameters'!$E$28</f>
        <v>12.7</v>
      </c>
      <c r="S3457" s="10">
        <f t="shared" ca="1" si="459"/>
        <v>0.51306827291653334</v>
      </c>
      <c r="T3457" s="25">
        <f ca="1">_xlfn.LOGNORM.INV(S3457,'Input Parameters'!$H$29,'Input Parameters'!$I$29)</f>
        <v>58.446422641773857</v>
      </c>
      <c r="U3457" s="10">
        <f t="shared" ca="1" si="460"/>
        <v>0.49692800811514937</v>
      </c>
      <c r="V3457" s="29">
        <f ca="1">IF('Input Parameters'!$D$30="Beta",_xlfn.BETA.INV(U3457,'Input Parameters'!$L$30,'Input Parameters'!$M$30,'Input Parameters'!$J$30,'Input Parameters'!$K$30),IF('Input Parameters'!$D$30="LogNorm",_xlfn.LOGNORM.INV(U3457,'Input Parameters'!$H$30,'Input Parameters'!$I$30)))</f>
        <v>0.99617748056564226</v>
      </c>
      <c r="W3457" s="2">
        <f ca="1">N3457+(P3457-N3457)*(1-ERF((T3457-R3457)/(2*SQRT(L3457*'Input Parameters'!$E$31))))</f>
        <v>0.32275289041557026</v>
      </c>
      <c r="X3457">
        <f t="shared" ca="1" si="461"/>
        <v>1</v>
      </c>
      <c r="Y3457" s="7"/>
    </row>
    <row r="3458" spans="1:25" ht="15" customHeight="1" x14ac:dyDescent="0.3">
      <c r="A3458" s="130">
        <v>3451</v>
      </c>
      <c r="B3458" s="10">
        <f t="shared" ca="1" si="453"/>
        <v>5.929244089946839E-2</v>
      </c>
      <c r="C3458" s="57">
        <f ca="1">_xlfn.NORM.INV(B3458,'Input Parameters'!$E$19,'Input Parameters'!$F$19)</f>
        <v>435.41738855508299</v>
      </c>
      <c r="D3458" s="10">
        <f t="shared" ca="1" si="454"/>
        <v>0.3386250544712055</v>
      </c>
      <c r="E3458" s="59">
        <f ca="1">IF(_xlfn.NORM.INV(D3458,'Input Parameters'!$E$20,'Input Parameters'!$F$20)&lt;3500,3500,IF(_xlfn.NORM.INV(D3458,'Input Parameters'!$E$20,'Input Parameters'!$F$20)&gt;5500,5500,_xlfn.NORM.INV(D3458,'Input Parameters'!$E$20,'Input Parameters'!$F$20)))</f>
        <v>4508.6470359887226</v>
      </c>
      <c r="F3458" s="10">
        <f t="shared" ca="1" si="455"/>
        <v>0.78391648320570428</v>
      </c>
      <c r="G3458" s="61">
        <f ca="1">_xlfn.NORM.INV(F3458,'Input Parameters'!$E$21,'Input Parameters'!$F$21)</f>
        <v>291.02394197971302</v>
      </c>
      <c r="H3458" s="54">
        <f ca="1">EXP(E3458*(1/'Input Parameters'!$E$22-1/G3458))</f>
        <v>0.90078925334905069</v>
      </c>
      <c r="I3458" s="10">
        <f t="shared" ca="1" si="456"/>
        <v>0.12245505241167343</v>
      </c>
      <c r="J3458" s="29">
        <f ca="1">_xlfn.BETA.INV(I3458,'Input Parameters'!$L$24,'Input Parameters'!$M$24,'Input Parameters'!$J$24,'Input Parameters'!$K$24)</f>
        <v>0.41624136491752733</v>
      </c>
      <c r="K3458" s="156">
        <f ca="1">('Input Parameters'!$E$25/'Input Parameters'!$E$31)^$J3458</f>
        <v>5.0492660143568721E-2</v>
      </c>
      <c r="L3458" s="66">
        <f ca="1">$H3458*$C3458*'Input Parameters'!$E$23*K3458</f>
        <v>19.804196035368825</v>
      </c>
      <c r="M3458" s="23">
        <f t="shared" ca="1" si="457"/>
        <v>0.36861307513535013</v>
      </c>
      <c r="N3458" s="15">
        <f ca="1">_xlfn.NORM.INV(M3458,'Input Parameters'!$E$26,'Input Parameters'!$F$26)</f>
        <v>2.6953893166863956E-2</v>
      </c>
      <c r="O3458" s="8">
        <f t="shared" ca="1" si="458"/>
        <v>0.49164640984639318</v>
      </c>
      <c r="P3458" s="29">
        <f ca="1">_xlfn.LOGNORM.INV(O3458,'Input Parameters'!$H$27,'Input Parameters'!$I$27)</f>
        <v>1.4105044733074261</v>
      </c>
      <c r="Q3458" s="10"/>
      <c r="R3458" s="15">
        <f>'Input Parameters'!$E$28</f>
        <v>12.7</v>
      </c>
      <c r="S3458" s="10">
        <f t="shared" ca="1" si="459"/>
        <v>2.4451884175128114E-2</v>
      </c>
      <c r="T3458" s="25">
        <f ca="1">_xlfn.LOGNORM.INV(S3458,'Input Parameters'!$H$29,'Input Parameters'!$I$29)</f>
        <v>46.680092541606903</v>
      </c>
      <c r="U3458" s="10">
        <f t="shared" ca="1" si="460"/>
        <v>0.19187191189204023</v>
      </c>
      <c r="V3458" s="29">
        <f ca="1">IF('Input Parameters'!$D$30="Beta",_xlfn.BETA.INV(U3458,'Input Parameters'!$L$30,'Input Parameters'!$M$30,'Input Parameters'!$J$30,'Input Parameters'!$K$30),IF('Input Parameters'!$D$30="LogNorm",_xlfn.LOGNORM.INV(U3458,'Input Parameters'!$H$30,'Input Parameters'!$I$30)))</f>
        <v>0.70873345593130066</v>
      </c>
      <c r="W3458" s="2">
        <f ca="1">N3458+(P3458-N3458)*(1-ERF((T3458-R3458)/(2*SQRT(L3458*'Input Parameters'!$E$31))))</f>
        <v>0.84221230044110873</v>
      </c>
      <c r="X3458">
        <f t="shared" ca="1" si="461"/>
        <v>0</v>
      </c>
      <c r="Y3458" s="7"/>
    </row>
    <row r="3459" spans="1:25" ht="15" customHeight="1" x14ac:dyDescent="0.3">
      <c r="A3459" s="130">
        <v>3452</v>
      </c>
      <c r="B3459" s="10">
        <f t="shared" ca="1" si="453"/>
        <v>0.84023478435759658</v>
      </c>
      <c r="C3459" s="57">
        <f ca="1">_xlfn.NORM.INV(B3459,'Input Parameters'!$E$19,'Input Parameters'!$F$19)</f>
        <v>651.41326880711347</v>
      </c>
      <c r="D3459" s="10">
        <f t="shared" ca="1" si="454"/>
        <v>9.5066027496263361E-3</v>
      </c>
      <c r="E3459" s="59">
        <f ca="1">IF(_xlfn.NORM.INV(D3459,'Input Parameters'!$E$20,'Input Parameters'!$F$20)&lt;3500,3500,IF(_xlfn.NORM.INV(D3459,'Input Parameters'!$E$20,'Input Parameters'!$F$20)&gt;5500,5500,_xlfn.NORM.INV(D3459,'Input Parameters'!$E$20,'Input Parameters'!$F$20)))</f>
        <v>3500</v>
      </c>
      <c r="F3459" s="10">
        <f t="shared" ca="1" si="455"/>
        <v>0.89518915772494634</v>
      </c>
      <c r="G3459" s="61">
        <f ca="1">_xlfn.NORM.INV(F3459,'Input Parameters'!$E$21,'Input Parameters'!$F$21)</f>
        <v>294.71120618390688</v>
      </c>
      <c r="H3459" s="54">
        <f ca="1">EXP(E3459*(1/'Input Parameters'!$E$22-1/G3459))</f>
        <v>1.0718214873331002</v>
      </c>
      <c r="I3459" s="10">
        <f t="shared" ca="1" si="456"/>
        <v>0.42481975625185364</v>
      </c>
      <c r="J3459" s="29">
        <f ca="1">_xlfn.BETA.INV(I3459,'Input Parameters'!$L$24,'Input Parameters'!$M$24,'Input Parameters'!$J$24,'Input Parameters'!$K$24)</f>
        <v>0.57636988628266261</v>
      </c>
      <c r="K3459" s="156">
        <f ca="1">('Input Parameters'!$E$25/'Input Parameters'!$E$31)^$J3459</f>
        <v>1.6008797128074598E-2</v>
      </c>
      <c r="L3459" s="66">
        <f ca="1">$H3459*$C3459*'Input Parameters'!$E$23*K3459</f>
        <v>11.177321961987062</v>
      </c>
      <c r="M3459" s="23">
        <f t="shared" ca="1" si="457"/>
        <v>0.4830067008276604</v>
      </c>
      <c r="N3459" s="15">
        <f ca="1">_xlfn.NORM.INV(M3459,'Input Parameters'!$E$26,'Input Parameters'!$F$26)</f>
        <v>3.3105215757910138E-2</v>
      </c>
      <c r="O3459" s="8">
        <f t="shared" ca="1" si="458"/>
        <v>0.42345242806359285</v>
      </c>
      <c r="P3459" s="29">
        <f ca="1">_xlfn.LOGNORM.INV(O3459,'Input Parameters'!$H$27,'Input Parameters'!$I$27)</f>
        <v>1.3070804869677557</v>
      </c>
      <c r="Q3459" s="10"/>
      <c r="R3459" s="15">
        <f>'Input Parameters'!$E$28</f>
        <v>12.7</v>
      </c>
      <c r="S3459" s="10">
        <f t="shared" ca="1" si="459"/>
        <v>0.69141021006650571</v>
      </c>
      <c r="T3459" s="25">
        <f ca="1">_xlfn.LOGNORM.INV(S3459,'Input Parameters'!$H$29,'Input Parameters'!$I$29)</f>
        <v>61.593233371927276</v>
      </c>
      <c r="U3459" s="10">
        <f t="shared" ca="1" si="460"/>
        <v>0.25168525364975525</v>
      </c>
      <c r="V3459" s="29">
        <f ca="1">IF('Input Parameters'!$D$30="Beta",_xlfn.BETA.INV(U3459,'Input Parameters'!$L$30,'Input Parameters'!$M$30,'Input Parameters'!$J$30,'Input Parameters'!$K$30),IF('Input Parameters'!$D$30="LogNorm",_xlfn.LOGNORM.INV(U3459,'Input Parameters'!$H$30,'Input Parameters'!$I$30)))</f>
        <v>0.76744555525723268</v>
      </c>
      <c r="W3459" s="2">
        <f ca="1">N3459+(P3459-N3459)*(1-ERF((T3459-R3459)/(2*SQRT(L3459*'Input Parameters'!$E$31))))</f>
        <v>0.41668236527663338</v>
      </c>
      <c r="X3459">
        <f t="shared" ca="1" si="461"/>
        <v>1</v>
      </c>
      <c r="Y3459" s="7"/>
    </row>
    <row r="3460" spans="1:25" ht="15" customHeight="1" x14ac:dyDescent="0.3">
      <c r="A3460" s="130">
        <v>3453</v>
      </c>
      <c r="B3460" s="10">
        <f t="shared" ca="1" si="453"/>
        <v>0.27878851324485021</v>
      </c>
      <c r="C3460" s="57">
        <f ca="1">_xlfn.NORM.INV(B3460,'Input Parameters'!$E$19,'Input Parameters'!$F$19)</f>
        <v>517.74546226434813</v>
      </c>
      <c r="D3460" s="10">
        <f t="shared" ca="1" si="454"/>
        <v>0.40039140792894579</v>
      </c>
      <c r="E3460" s="59">
        <f ca="1">IF(_xlfn.NORM.INV(D3460,'Input Parameters'!$E$20,'Input Parameters'!$F$20)&lt;3500,3500,IF(_xlfn.NORM.INV(D3460,'Input Parameters'!$E$20,'Input Parameters'!$F$20)&gt;5500,5500,_xlfn.NORM.INV(D3460,'Input Parameters'!$E$20,'Input Parameters'!$F$20)))</f>
        <v>4623.3661147358525</v>
      </c>
      <c r="F3460" s="10">
        <f t="shared" ca="1" si="455"/>
        <v>0.64362606981583859</v>
      </c>
      <c r="G3460" s="61">
        <f ca="1">_xlfn.NORM.INV(F3460,'Input Parameters'!$E$21,'Input Parameters'!$F$21)</f>
        <v>287.74380162953315</v>
      </c>
      <c r="H3460" s="54">
        <f ca="1">EXP(E3460*(1/'Input Parameters'!$E$22-1/G3460))</f>
        <v>0.74958058335945343</v>
      </c>
      <c r="I3460" s="10">
        <f t="shared" ca="1" si="456"/>
        <v>0.2008598958846457</v>
      </c>
      <c r="J3460" s="29">
        <f ca="1">_xlfn.BETA.INV(I3460,'Input Parameters'!$L$24,'Input Parameters'!$M$24,'Input Parameters'!$J$24,'Input Parameters'!$K$24)</f>
        <v>0.46917088128002526</v>
      </c>
      <c r="K3460" s="156">
        <f ca="1">('Input Parameters'!$E$25/'Input Parameters'!$E$31)^$J3460</f>
        <v>3.4540604370446676E-2</v>
      </c>
      <c r="L3460" s="66">
        <f ca="1">$H3460*$C3460*'Input Parameters'!$E$23*K3460</f>
        <v>13.404930353563756</v>
      </c>
      <c r="M3460" s="23">
        <f t="shared" ca="1" si="457"/>
        <v>0.82807965037345044</v>
      </c>
      <c r="N3460" s="15">
        <f ca="1">_xlfn.NORM.INV(M3460,'Input Parameters'!$E$26,'Input Parameters'!$F$26)</f>
        <v>5.3878680113640984E-2</v>
      </c>
      <c r="O3460" s="8">
        <f t="shared" ca="1" si="458"/>
        <v>0.41159224694155117</v>
      </c>
      <c r="P3460" s="29">
        <f ca="1">_xlfn.LOGNORM.INV(O3460,'Input Parameters'!$H$27,'Input Parameters'!$I$27)</f>
        <v>1.2896291732800864</v>
      </c>
      <c r="Q3460" s="10"/>
      <c r="R3460" s="15">
        <f>'Input Parameters'!$E$28</f>
        <v>12.7</v>
      </c>
      <c r="S3460" s="10">
        <f t="shared" ca="1" si="459"/>
        <v>7.8591247951817267E-2</v>
      </c>
      <c r="T3460" s="25">
        <f ca="1">_xlfn.LOGNORM.INV(S3460,'Input Parameters'!$H$29,'Input Parameters'!$I$29)</f>
        <v>49.680328667803799</v>
      </c>
      <c r="U3460" s="10">
        <f t="shared" ca="1" si="460"/>
        <v>0.8544983047689958</v>
      </c>
      <c r="V3460" s="29">
        <f ca="1">IF('Input Parameters'!$D$30="Beta",_xlfn.BETA.INV(U3460,'Input Parameters'!$L$30,'Input Parameters'!$M$30,'Input Parameters'!$J$30,'Input Parameters'!$K$30),IF('Input Parameters'!$D$30="LogNorm",_xlfn.LOGNORM.INV(U3460,'Input Parameters'!$H$30,'Input Parameters'!$I$30)))</f>
        <v>1.5152879129923416</v>
      </c>
      <c r="W3460" s="2">
        <f ca="1">N3460+(P3460-N3460)*(1-ERF((T3460-R3460)/(2*SQRT(L3460*'Input Parameters'!$E$31))))</f>
        <v>0.64098350937113158</v>
      </c>
      <c r="X3460">
        <f t="shared" ca="1" si="461"/>
        <v>1</v>
      </c>
      <c r="Y3460" s="7"/>
    </row>
    <row r="3461" spans="1:25" ht="15" customHeight="1" x14ac:dyDescent="0.3">
      <c r="A3461" s="130">
        <v>3454</v>
      </c>
      <c r="B3461" s="10">
        <f t="shared" ref="B3461:B3524" ca="1" si="462">RAND()</f>
        <v>0.66240151450086715</v>
      </c>
      <c r="C3461" s="57">
        <f ca="1">_xlfn.NORM.INV(B3461,'Input Parameters'!$E$19,'Input Parameters'!$F$19)</f>
        <v>602.70771547984043</v>
      </c>
      <c r="D3461" s="10">
        <f t="shared" ref="D3461:D3524" ca="1" si="463">RAND()</f>
        <v>0.78092971845207859</v>
      </c>
      <c r="E3461" s="59">
        <f ca="1">IF(_xlfn.NORM.INV(D3461,'Input Parameters'!$E$20,'Input Parameters'!$F$20)&lt;3500,3500,IF(_xlfn.NORM.INV(D3461,'Input Parameters'!$E$20,'Input Parameters'!$F$20)&gt;5500,5500,_xlfn.NORM.INV(D3461,'Input Parameters'!$E$20,'Input Parameters'!$F$20)))</f>
        <v>5342.7358861069251</v>
      </c>
      <c r="F3461" s="10">
        <f t="shared" ref="F3461:F3524" ca="1" si="464">RAND()</f>
        <v>0.76777662378286093</v>
      </c>
      <c r="G3461" s="61">
        <f ca="1">_xlfn.NORM.INV(F3461,'Input Parameters'!$E$21,'Input Parameters'!$F$21)</f>
        <v>290.59993824441881</v>
      </c>
      <c r="H3461" s="54">
        <f ca="1">EXP(E3461*(1/'Input Parameters'!$E$22-1/G3461))</f>
        <v>0.86019229940116482</v>
      </c>
      <c r="I3461" s="10">
        <f t="shared" ref="I3461:I3524" ca="1" si="465">RAND()</f>
        <v>0.92113027722483853</v>
      </c>
      <c r="J3461" s="29">
        <f ca="1">_xlfn.BETA.INV(I3461,'Input Parameters'!$L$24,'Input Parameters'!$M$24,'Input Parameters'!$J$24,'Input Parameters'!$K$24)</f>
        <v>0.80837159475237019</v>
      </c>
      <c r="K3461" s="156">
        <f ca="1">('Input Parameters'!$E$25/'Input Parameters'!$E$31)^$J3461</f>
        <v>3.0309104814914985E-3</v>
      </c>
      <c r="L3461" s="66">
        <f ca="1">$H3461*$C3461*'Input Parameters'!$E$23*K3461</f>
        <v>1.5713589771597174</v>
      </c>
      <c r="M3461" s="23">
        <f t="shared" ref="M3461:M3524" ca="1" si="466">RAND()</f>
        <v>0.18179090487978788</v>
      </c>
      <c r="N3461" s="15">
        <f ca="1">_xlfn.NORM.INV(M3461,'Input Parameters'!$E$26,'Input Parameters'!$F$26)</f>
        <v>1.4920215379301136E-2</v>
      </c>
      <c r="O3461" s="8">
        <f t="shared" ref="O3461:O3524" ca="1" si="467">RAND()</f>
        <v>7.6407682058816651E-3</v>
      </c>
      <c r="P3461" s="29">
        <f ca="1">_xlfn.LOGNORM.INV(O3461,'Input Parameters'!$H$27,'Input Parameters'!$I$27)</f>
        <v>0.48679286271021743</v>
      </c>
      <c r="Q3461" s="10"/>
      <c r="R3461" s="15">
        <f>'Input Parameters'!$E$28</f>
        <v>12.7</v>
      </c>
      <c r="S3461" s="10">
        <f t="shared" ref="S3461:S3524" ca="1" si="468">RAND()</f>
        <v>0.20433199306386496</v>
      </c>
      <c r="T3461" s="25">
        <f ca="1">_xlfn.LOGNORM.INV(S3461,'Input Parameters'!$H$29,'Input Parameters'!$I$29)</f>
        <v>53.072909622297239</v>
      </c>
      <c r="U3461" s="10">
        <f t="shared" ref="U3461:U3524" ca="1" si="469">RAND()</f>
        <v>0.49206517445953823</v>
      </c>
      <c r="V3461" s="29">
        <f ca="1">IF('Input Parameters'!$D$30="Beta",_xlfn.BETA.INV(U3461,'Input Parameters'!$L$30,'Input Parameters'!$M$30,'Input Parameters'!$J$30,'Input Parameters'!$K$30),IF('Input Parameters'!$D$30="LogNorm",_xlfn.LOGNORM.INV(U3461,'Input Parameters'!$H$30,'Input Parameters'!$I$30)))</f>
        <v>0.99140005749597171</v>
      </c>
      <c r="W3461" s="2">
        <f ca="1">N3461+(P3461-N3461)*(1-ERF((T3461-R3461)/(2*SQRT(L3461*'Input Parameters'!$E$31))))</f>
        <v>2.5661436630174096E-2</v>
      </c>
      <c r="X3461">
        <f t="shared" ca="1" si="461"/>
        <v>1</v>
      </c>
      <c r="Y3461" s="7"/>
    </row>
    <row r="3462" spans="1:25" ht="15" customHeight="1" x14ac:dyDescent="0.3">
      <c r="A3462" s="130">
        <v>3455</v>
      </c>
      <c r="B3462" s="10">
        <f t="shared" ca="1" si="462"/>
        <v>0.56773698430537212</v>
      </c>
      <c r="C3462" s="57">
        <f ca="1">_xlfn.NORM.INV(B3462,'Input Parameters'!$E$19,'Input Parameters'!$F$19)</f>
        <v>581.71701813253776</v>
      </c>
      <c r="D3462" s="10">
        <f t="shared" ca="1" si="463"/>
        <v>7.5499415661235747E-2</v>
      </c>
      <c r="E3462" s="59">
        <f ca="1">IF(_xlfn.NORM.INV(D3462,'Input Parameters'!$E$20,'Input Parameters'!$F$20)&lt;3500,3500,IF(_xlfn.NORM.INV(D3462,'Input Parameters'!$E$20,'Input Parameters'!$F$20)&gt;5500,5500,_xlfn.NORM.INV(D3462,'Input Parameters'!$E$20,'Input Parameters'!$F$20)))</f>
        <v>3794.7913654411113</v>
      </c>
      <c r="F3462" s="10">
        <f t="shared" ca="1" si="464"/>
        <v>0.2747762556139508</v>
      </c>
      <c r="G3462" s="61">
        <f ca="1">_xlfn.NORM.INV(F3462,'Input Parameters'!$E$21,'Input Parameters'!$F$21)</f>
        <v>280.14633381292941</v>
      </c>
      <c r="H3462" s="54">
        <f ca="1">EXP(E3462*(1/'Input Parameters'!$E$22-1/G3462))</f>
        <v>0.55198155404595617</v>
      </c>
      <c r="I3462" s="10">
        <f t="shared" ca="1" si="465"/>
        <v>0.69010117910138857</v>
      </c>
      <c r="J3462" s="29">
        <f ca="1">_xlfn.BETA.INV(I3462,'Input Parameters'!$L$24,'Input Parameters'!$M$24,'Input Parameters'!$J$24,'Input Parameters'!$K$24)</f>
        <v>0.68463111934977694</v>
      </c>
      <c r="K3462" s="156">
        <f ca="1">('Input Parameters'!$E$25/'Input Parameters'!$E$31)^$J3462</f>
        <v>7.363396220548022E-3</v>
      </c>
      <c r="L3462" s="66">
        <f ca="1">$H3462*$C3462*'Input Parameters'!$E$23*K3462</f>
        <v>2.3643649051581974</v>
      </c>
      <c r="M3462" s="23">
        <f t="shared" ca="1" si="466"/>
        <v>0.23150215253390249</v>
      </c>
      <c r="N3462" s="15">
        <f ca="1">_xlfn.NORM.INV(M3462,'Input Parameters'!$E$26,'Input Parameters'!$F$26)</f>
        <v>1.8587914568500397E-2</v>
      </c>
      <c r="O3462" s="8">
        <f t="shared" ca="1" si="467"/>
        <v>0.41372694415684141</v>
      </c>
      <c r="P3462" s="29">
        <f ca="1">_xlfn.LOGNORM.INV(O3462,'Input Parameters'!$H$27,'Input Parameters'!$I$27)</f>
        <v>1.2927611759143771</v>
      </c>
      <c r="Q3462" s="10"/>
      <c r="R3462" s="15">
        <f>'Input Parameters'!$E$28</f>
        <v>12.7</v>
      </c>
      <c r="S3462" s="10">
        <f t="shared" ca="1" si="468"/>
        <v>0.72799054482911363</v>
      </c>
      <c r="T3462" s="25">
        <f ca="1">_xlfn.LOGNORM.INV(S3462,'Input Parameters'!$H$29,'Input Parameters'!$I$29)</f>
        <v>62.336896947731063</v>
      </c>
      <c r="U3462" s="10">
        <f t="shared" ca="1" si="469"/>
        <v>0.78036169090492724</v>
      </c>
      <c r="V3462" s="29">
        <f ca="1">IF('Input Parameters'!$D$30="Beta",_xlfn.BETA.INV(U3462,'Input Parameters'!$L$30,'Input Parameters'!$M$30,'Input Parameters'!$J$30,'Input Parameters'!$K$30),IF('Input Parameters'!$D$30="LogNorm",_xlfn.LOGNORM.INV(U3462,'Input Parameters'!$H$30,'Input Parameters'!$I$30)))</f>
        <v>1.3555398386962183</v>
      </c>
      <c r="W3462" s="2">
        <f ca="1">N3462+(P3462-N3462)*(1-ERF((T3462-R3462)/(2*SQRT(L3462*'Input Parameters'!$E$31))))</f>
        <v>4.7197114675545188E-2</v>
      </c>
      <c r="X3462">
        <f t="shared" ca="1" si="461"/>
        <v>1</v>
      </c>
      <c r="Y3462" s="7"/>
    </row>
    <row r="3463" spans="1:25" ht="15" customHeight="1" x14ac:dyDescent="0.3">
      <c r="A3463" s="130">
        <v>3456</v>
      </c>
      <c r="B3463" s="10">
        <f t="shared" ca="1" si="462"/>
        <v>0.78078740418183146</v>
      </c>
      <c r="C3463" s="57">
        <f ca="1">_xlfn.NORM.INV(B3463,'Input Parameters'!$E$19,'Input Parameters'!$F$19)</f>
        <v>632.77526947129581</v>
      </c>
      <c r="D3463" s="10">
        <f t="shared" ca="1" si="463"/>
        <v>0.57314744582021526</v>
      </c>
      <c r="E3463" s="59">
        <f ca="1">IF(_xlfn.NORM.INV(D3463,'Input Parameters'!$E$20,'Input Parameters'!$F$20)&lt;3500,3500,IF(_xlfn.NORM.INV(D3463,'Input Parameters'!$E$20,'Input Parameters'!$F$20)&gt;5500,5500,_xlfn.NORM.INV(D3463,'Input Parameters'!$E$20,'Input Parameters'!$F$20)))</f>
        <v>4929.0751468485387</v>
      </c>
      <c r="F3463" s="10">
        <f t="shared" ca="1" si="464"/>
        <v>0.38872697543831503</v>
      </c>
      <c r="G3463" s="61">
        <f ca="1">_xlfn.NORM.INV(F3463,'Input Parameters'!$E$21,'Input Parameters'!$F$21)</f>
        <v>282.6284612513449</v>
      </c>
      <c r="H3463" s="54">
        <f ca="1">EXP(E3463*(1/'Input Parameters'!$E$22-1/G3463))</f>
        <v>0.5393767367504797</v>
      </c>
      <c r="I3463" s="10">
        <f t="shared" ca="1" si="465"/>
        <v>0.38622289549646316</v>
      </c>
      <c r="J3463" s="29">
        <f ca="1">_xlfn.BETA.INV(I3463,'Input Parameters'!$L$24,'Input Parameters'!$M$24,'Input Parameters'!$J$24,'Input Parameters'!$K$24)</f>
        <v>0.56002607197614995</v>
      </c>
      <c r="K3463" s="156">
        <f ca="1">('Input Parameters'!$E$25/'Input Parameters'!$E$31)^$J3463</f>
        <v>1.8000175783679153E-2</v>
      </c>
      <c r="L3463" s="66">
        <f ca="1">$H3463*$C3463*'Input Parameters'!$E$23*K3463</f>
        <v>6.1435366747075166</v>
      </c>
      <c r="M3463" s="23">
        <f t="shared" ca="1" si="466"/>
        <v>0.51344648483226241</v>
      </c>
      <c r="N3463" s="15">
        <f ca="1">_xlfn.NORM.INV(M3463,'Input Parameters'!$E$26,'Input Parameters'!$F$26)</f>
        <v>3.4707946192200745E-2</v>
      </c>
      <c r="O3463" s="8">
        <f t="shared" ca="1" si="467"/>
        <v>6.5974777382131755E-3</v>
      </c>
      <c r="P3463" s="29">
        <f ca="1">_xlfn.LOGNORM.INV(O3463,'Input Parameters'!$H$27,'Input Parameters'!$I$27)</f>
        <v>0.4755479503804026</v>
      </c>
      <c r="Q3463" s="10"/>
      <c r="R3463" s="15">
        <f>'Input Parameters'!$E$28</f>
        <v>12.7</v>
      </c>
      <c r="S3463" s="10">
        <f t="shared" ca="1" si="468"/>
        <v>0.63688146148711844</v>
      </c>
      <c r="T3463" s="25">
        <f ca="1">_xlfn.LOGNORM.INV(S3463,'Input Parameters'!$H$29,'Input Parameters'!$I$29)</f>
        <v>60.5665581412024</v>
      </c>
      <c r="U3463" s="10">
        <f t="shared" ca="1" si="469"/>
        <v>0.16591454406783013</v>
      </c>
      <c r="V3463" s="29">
        <f ca="1">IF('Input Parameters'!$D$30="Beta",_xlfn.BETA.INV(U3463,'Input Parameters'!$L$30,'Input Parameters'!$M$30,'Input Parameters'!$J$30,'Input Parameters'!$K$30),IF('Input Parameters'!$D$30="LogNorm",_xlfn.LOGNORM.INV(U3463,'Input Parameters'!$H$30,'Input Parameters'!$I$30)))</f>
        <v>0.68148532490371461</v>
      </c>
      <c r="W3463" s="2">
        <f ca="1">N3463+(P3463-N3463)*(1-ERF((T3463-R3463)/(2*SQRT(L3463*'Input Parameters'!$E$31))))</f>
        <v>0.11056764358449833</v>
      </c>
      <c r="X3463">
        <f t="shared" ca="1" si="461"/>
        <v>1</v>
      </c>
      <c r="Y3463" s="7"/>
    </row>
    <row r="3464" spans="1:25" ht="15" customHeight="1" x14ac:dyDescent="0.3">
      <c r="A3464" s="130">
        <v>3457</v>
      </c>
      <c r="B3464" s="10">
        <f t="shared" ca="1" si="462"/>
        <v>0.30210289416777236</v>
      </c>
      <c r="C3464" s="57">
        <f ca="1">_xlfn.NORM.INV(B3464,'Input Parameters'!$E$19,'Input Parameters'!$F$19)</f>
        <v>523.49841898654313</v>
      </c>
      <c r="D3464" s="10">
        <f t="shared" ca="1" si="463"/>
        <v>0.8928729577869946</v>
      </c>
      <c r="E3464" s="59">
        <f ca="1">IF(_xlfn.NORM.INV(D3464,'Input Parameters'!$E$20,'Input Parameters'!$F$20)&lt;3500,3500,IF(_xlfn.NORM.INV(D3464,'Input Parameters'!$E$20,'Input Parameters'!$F$20)&gt;5500,5500,_xlfn.NORM.INV(D3464,'Input Parameters'!$E$20,'Input Parameters'!$F$20)))</f>
        <v>5500</v>
      </c>
      <c r="F3464" s="10">
        <f t="shared" ca="1" si="464"/>
        <v>0.34967149925620711</v>
      </c>
      <c r="G3464" s="61">
        <f ca="1">_xlfn.NORM.INV(F3464,'Input Parameters'!$E$21,'Input Parameters'!$F$21)</f>
        <v>281.81440903790099</v>
      </c>
      <c r="H3464" s="54">
        <f ca="1">EXP(E3464*(1/'Input Parameters'!$E$22-1/G3464))</f>
        <v>0.4747061748004277</v>
      </c>
      <c r="I3464" s="10">
        <f t="shared" ca="1" si="465"/>
        <v>0.55009240312854935</v>
      </c>
      <c r="J3464" s="29">
        <f ca="1">_xlfn.BETA.INV(I3464,'Input Parameters'!$L$24,'Input Parameters'!$M$24,'Input Parameters'!$J$24,'Input Parameters'!$K$24)</f>
        <v>0.62730812954513127</v>
      </c>
      <c r="K3464" s="156">
        <f ca="1">('Input Parameters'!$E$25/'Input Parameters'!$E$31)^$J3464</f>
        <v>1.1108720966580695E-2</v>
      </c>
      <c r="L3464" s="66">
        <f ca="1">$H3464*$C3464*'Input Parameters'!$E$23*K3464</f>
        <v>2.760605274471958</v>
      </c>
      <c r="M3464" s="23">
        <f t="shared" ca="1" si="466"/>
        <v>0.7233382833950881</v>
      </c>
      <c r="N3464" s="15">
        <f ca="1">_xlfn.NORM.INV(M3464,'Input Parameters'!$E$26,'Input Parameters'!$F$26)</f>
        <v>4.6448535649933925E-2</v>
      </c>
      <c r="O3464" s="8">
        <f t="shared" ca="1" si="467"/>
        <v>0.42364387762513789</v>
      </c>
      <c r="P3464" s="29">
        <f ca="1">_xlfn.LOGNORM.INV(O3464,'Input Parameters'!$H$27,'Input Parameters'!$I$27)</f>
        <v>1.3073632309085117</v>
      </c>
      <c r="Q3464" s="10"/>
      <c r="R3464" s="15">
        <f>'Input Parameters'!$E$28</f>
        <v>12.7</v>
      </c>
      <c r="S3464" s="10">
        <f t="shared" ca="1" si="468"/>
        <v>0.85746271664392404</v>
      </c>
      <c r="T3464" s="25">
        <f ca="1">_xlfn.LOGNORM.INV(S3464,'Input Parameters'!$H$29,'Input Parameters'!$I$29)</f>
        <v>65.657440874585603</v>
      </c>
      <c r="U3464" s="10">
        <f t="shared" ca="1" si="469"/>
        <v>7.4986770832057514E-2</v>
      </c>
      <c r="V3464" s="29">
        <f ca="1">IF('Input Parameters'!$D$30="Beta",_xlfn.BETA.INV(U3464,'Input Parameters'!$L$30,'Input Parameters'!$M$30,'Input Parameters'!$J$30,'Input Parameters'!$K$30),IF('Input Parameters'!$D$30="LogNorm",_xlfn.LOGNORM.INV(U3464,'Input Parameters'!$H$30,'Input Parameters'!$I$30)))</f>
        <v>0.56637261115722382</v>
      </c>
      <c r="W3464" s="2">
        <f ca="1">N3464+(P3464-N3464)*(1-ERF((T3464-R3464)/(2*SQRT(L3464*'Input Parameters'!$E$31))))</f>
        <v>7.697598913462271E-2</v>
      </c>
      <c r="X3464">
        <f t="shared" ca="1" si="461"/>
        <v>1</v>
      </c>
      <c r="Y3464" s="7"/>
    </row>
    <row r="3465" spans="1:25" ht="15" customHeight="1" x14ac:dyDescent="0.3">
      <c r="A3465" s="130">
        <v>3458</v>
      </c>
      <c r="B3465" s="10">
        <f t="shared" ca="1" si="462"/>
        <v>0.74529631363088011</v>
      </c>
      <c r="C3465" s="57">
        <f ca="1">_xlfn.NORM.INV(B3465,'Input Parameters'!$E$19,'Input Parameters'!$F$19)</f>
        <v>623.04978364562351</v>
      </c>
      <c r="D3465" s="10">
        <f t="shared" ca="1" si="463"/>
        <v>0.67505678317596585</v>
      </c>
      <c r="E3465" s="59">
        <f ca="1">IF(_xlfn.NORM.INV(D3465,'Input Parameters'!$E$20,'Input Parameters'!$F$20)&lt;3500,3500,IF(_xlfn.NORM.INV(D3465,'Input Parameters'!$E$20,'Input Parameters'!$F$20)&gt;5500,5500,_xlfn.NORM.INV(D3465,'Input Parameters'!$E$20,'Input Parameters'!$F$20)))</f>
        <v>5117.7439750128442</v>
      </c>
      <c r="F3465" s="10">
        <f t="shared" ca="1" si="464"/>
        <v>0.81315530694466776</v>
      </c>
      <c r="G3465" s="61">
        <f ca="1">_xlfn.NORM.INV(F3465,'Input Parameters'!$E$21,'Input Parameters'!$F$21)</f>
        <v>291.84212898907344</v>
      </c>
      <c r="H3465" s="54">
        <f ca="1">EXP(E3465*(1/'Input Parameters'!$E$22-1/G3465))</f>
        <v>0.93304822828615541</v>
      </c>
      <c r="I3465" s="10">
        <f t="shared" ca="1" si="465"/>
        <v>0.94387137087892226</v>
      </c>
      <c r="J3465" s="29">
        <f ca="1">_xlfn.BETA.INV(I3465,'Input Parameters'!$L$24,'Input Parameters'!$M$24,'Input Parameters'!$J$24,'Input Parameters'!$K$24)</f>
        <v>0.82837225973984041</v>
      </c>
      <c r="K3465" s="156">
        <f ca="1">('Input Parameters'!$E$25/'Input Parameters'!$E$31)^$J3465</f>
        <v>2.6258045346515572E-3</v>
      </c>
      <c r="L3465" s="66">
        <f ca="1">$H3465*$C3465*'Input Parameters'!$E$23*K3465</f>
        <v>1.5264733835584587</v>
      </c>
      <c r="M3465" s="23">
        <f t="shared" ca="1" si="466"/>
        <v>0.75143550744619558</v>
      </c>
      <c r="N3465" s="15">
        <f ca="1">_xlfn.NORM.INV(M3465,'Input Parameters'!$E$26,'Input Parameters'!$F$26)</f>
        <v>4.8259294207363551E-2</v>
      </c>
      <c r="O3465" s="8">
        <f t="shared" ca="1" si="467"/>
        <v>0.19548370122022496</v>
      </c>
      <c r="P3465" s="29">
        <f ca="1">_xlfn.LOGNORM.INV(O3465,'Input Parameters'!$H$27,'Input Parameters'!$I$27)</f>
        <v>0.97402660479862568</v>
      </c>
      <c r="Q3465" s="10"/>
      <c r="R3465" s="15">
        <f>'Input Parameters'!$E$28</f>
        <v>12.7</v>
      </c>
      <c r="S3465" s="10">
        <f t="shared" ca="1" si="468"/>
        <v>0.83919603497003536</v>
      </c>
      <c r="T3465" s="25">
        <f ca="1">_xlfn.LOGNORM.INV(S3465,'Input Parameters'!$H$29,'Input Parameters'!$I$29)</f>
        <v>65.086209965293833</v>
      </c>
      <c r="U3465" s="10">
        <f t="shared" ca="1" si="469"/>
        <v>0.75892991540071442</v>
      </c>
      <c r="V3465" s="29">
        <f ca="1">IF('Input Parameters'!$D$30="Beta",_xlfn.BETA.INV(U3465,'Input Parameters'!$L$30,'Input Parameters'!$M$30,'Input Parameters'!$J$30,'Input Parameters'!$K$30),IF('Input Parameters'!$D$30="LogNorm",_xlfn.LOGNORM.INV(U3465,'Input Parameters'!$H$30,'Input Parameters'!$I$30)))</f>
        <v>1.3183466064194895</v>
      </c>
      <c r="W3465" s="2">
        <f ca="1">N3465+(P3465-N3465)*(1-ERF((T3465-R3465)/(2*SQRT(L3465*'Input Parameters'!$E$31))))</f>
        <v>5.0773671728239975E-2</v>
      </c>
      <c r="X3465">
        <f t="shared" ref="X3465:X3528" ca="1" si="470">IFERROR(IF(W3465&gt;V3465,0,1),0)</f>
        <v>1</v>
      </c>
      <c r="Y3465" s="7"/>
    </row>
    <row r="3466" spans="1:25" ht="15" customHeight="1" x14ac:dyDescent="0.3">
      <c r="A3466" s="130">
        <v>3459</v>
      </c>
      <c r="B3466" s="10">
        <f t="shared" ca="1" si="462"/>
        <v>4.494082288781287E-2</v>
      </c>
      <c r="C3466" s="57">
        <f ca="1">_xlfn.NORM.INV(B3466,'Input Parameters'!$E$19,'Input Parameters'!$F$19)</f>
        <v>423.98611065626926</v>
      </c>
      <c r="D3466" s="10">
        <f t="shared" ca="1" si="463"/>
        <v>0.71158969061010835</v>
      </c>
      <c r="E3466" s="59">
        <f ca="1">IF(_xlfn.NORM.INV(D3466,'Input Parameters'!$E$20,'Input Parameters'!$F$20)&lt;3500,3500,IF(_xlfn.NORM.INV(D3466,'Input Parameters'!$E$20,'Input Parameters'!$F$20)&gt;5500,5500,_xlfn.NORM.INV(D3466,'Input Parameters'!$E$20,'Input Parameters'!$F$20)))</f>
        <v>5190.6243623390292</v>
      </c>
      <c r="F3466" s="10">
        <f t="shared" ca="1" si="464"/>
        <v>0.72794942918528216</v>
      </c>
      <c r="G3466" s="61">
        <f ca="1">_xlfn.NORM.INV(F3466,'Input Parameters'!$E$21,'Input Parameters'!$F$21)</f>
        <v>289.61805667712707</v>
      </c>
      <c r="H3466" s="54">
        <f ca="1">EXP(E3466*(1/'Input Parameters'!$E$22-1/G3466))</f>
        <v>0.81312722560496709</v>
      </c>
      <c r="I3466" s="10">
        <f t="shared" ca="1" si="465"/>
        <v>0.97092499390781206</v>
      </c>
      <c r="J3466" s="29">
        <f ca="1">_xlfn.BETA.INV(I3466,'Input Parameters'!$L$24,'Input Parameters'!$M$24,'Input Parameters'!$J$24,'Input Parameters'!$K$24)</f>
        <v>0.86017016505207622</v>
      </c>
      <c r="K3466" s="156">
        <f ca="1">('Input Parameters'!$E$25/'Input Parameters'!$E$31)^$J3466</f>
        <v>2.0902497305042662E-3</v>
      </c>
      <c r="L3466" s="66">
        <f ca="1">$H3466*$C3466*'Input Parameters'!$E$23*K3466</f>
        <v>0.72062331394526913</v>
      </c>
      <c r="M3466" s="23">
        <f t="shared" ca="1" si="466"/>
        <v>0.53386282215347847</v>
      </c>
      <c r="N3466" s="15">
        <f ca="1">_xlfn.NORM.INV(M3466,'Input Parameters'!$E$26,'Input Parameters'!$F$26)</f>
        <v>3.5784657532195716E-2</v>
      </c>
      <c r="O3466" s="8">
        <f t="shared" ca="1" si="467"/>
        <v>0.50186994847459832</v>
      </c>
      <c r="P3466" s="29">
        <f ca="1">_xlfn.LOGNORM.INV(O3466,'Input Parameters'!$H$27,'Input Parameters'!$I$27)</f>
        <v>1.4265880308313379</v>
      </c>
      <c r="Q3466" s="10"/>
      <c r="R3466" s="15">
        <f>'Input Parameters'!$E$28</f>
        <v>12.7</v>
      </c>
      <c r="S3466" s="10">
        <f t="shared" ca="1" si="468"/>
        <v>0.69916549664403538</v>
      </c>
      <c r="T3466" s="25">
        <f ca="1">_xlfn.LOGNORM.INV(S3466,'Input Parameters'!$H$29,'Input Parameters'!$I$29)</f>
        <v>61.746599414538295</v>
      </c>
      <c r="U3466" s="10">
        <f t="shared" ca="1" si="469"/>
        <v>0.90389897486151327</v>
      </c>
      <c r="V3466" s="29">
        <f ca="1">IF('Input Parameters'!$D$30="Beta",_xlfn.BETA.INV(U3466,'Input Parameters'!$L$30,'Input Parameters'!$M$30,'Input Parameters'!$J$30,'Input Parameters'!$K$30),IF('Input Parameters'!$D$30="LogNorm",_xlfn.LOGNORM.INV(U3466,'Input Parameters'!$H$30,'Input Parameters'!$I$30)))</f>
        <v>1.671079832882616</v>
      </c>
      <c r="W3466" s="2">
        <f ca="1">N3466+(P3466-N3466)*(1-ERF((T3466-R3466)/(2*SQRT(L3466*'Input Parameters'!$E$31))))</f>
        <v>3.5845841394539578E-2</v>
      </c>
      <c r="X3466">
        <f t="shared" ca="1" si="470"/>
        <v>1</v>
      </c>
      <c r="Y3466" s="7"/>
    </row>
    <row r="3467" spans="1:25" ht="15" customHeight="1" x14ac:dyDescent="0.3">
      <c r="A3467" s="130">
        <v>3460</v>
      </c>
      <c r="B3467" s="10">
        <f t="shared" ca="1" si="462"/>
        <v>0.2887938366361894</v>
      </c>
      <c r="C3467" s="57">
        <f ca="1">_xlfn.NORM.INV(B3467,'Input Parameters'!$E$19,'Input Parameters'!$F$19)</f>
        <v>520.2409505801204</v>
      </c>
      <c r="D3467" s="10">
        <f t="shared" ca="1" si="463"/>
        <v>0.21021786530709097</v>
      </c>
      <c r="E3467" s="59">
        <f ca="1">IF(_xlfn.NORM.INV(D3467,'Input Parameters'!$E$20,'Input Parameters'!$F$20)&lt;3500,3500,IF(_xlfn.NORM.INV(D3467,'Input Parameters'!$E$20,'Input Parameters'!$F$20)&gt;5500,5500,_xlfn.NORM.INV(D3467,'Input Parameters'!$E$20,'Input Parameters'!$F$20)))</f>
        <v>4236.0341298125468</v>
      </c>
      <c r="F3467" s="10">
        <f t="shared" ca="1" si="464"/>
        <v>9.8705168775247709E-2</v>
      </c>
      <c r="G3467" s="61">
        <f ca="1">_xlfn.NORM.INV(F3467,'Input Parameters'!$E$21,'Input Parameters'!$F$21)</f>
        <v>274.71873697326953</v>
      </c>
      <c r="H3467" s="54">
        <f ca="1">EXP(E3467*(1/'Input Parameters'!$E$22-1/G3467))</f>
        <v>0.38209851552701229</v>
      </c>
      <c r="I3467" s="10">
        <f t="shared" ca="1" si="465"/>
        <v>2.132003439302943E-2</v>
      </c>
      <c r="J3467" s="29">
        <f ca="1">_xlfn.BETA.INV(I3467,'Input Parameters'!$L$24,'Input Parameters'!$M$24,'Input Parameters'!$J$24,'Input Parameters'!$K$24)</f>
        <v>0.28512309429511973</v>
      </c>
      <c r="K3467" s="156">
        <f ca="1">('Input Parameters'!$E$25/'Input Parameters'!$E$31)^$J3467</f>
        <v>0.12933567470038462</v>
      </c>
      <c r="L3467" s="66">
        <f ca="1">$H3467*$C3467*'Input Parameters'!$E$23*K3467</f>
        <v>25.709771569328435</v>
      </c>
      <c r="M3467" s="23">
        <f t="shared" ca="1" si="466"/>
        <v>0.6580677921980026</v>
      </c>
      <c r="N3467" s="15">
        <f ca="1">_xlfn.NORM.INV(M3467,'Input Parameters'!$E$26,'Input Parameters'!$F$26)</f>
        <v>4.2551105237364009E-2</v>
      </c>
      <c r="O3467" s="8">
        <f t="shared" ca="1" si="467"/>
        <v>4.6487820820579451E-2</v>
      </c>
      <c r="P3467" s="29">
        <f ca="1">_xlfn.LOGNORM.INV(O3467,'Input Parameters'!$H$27,'Input Parameters'!$I$27)</f>
        <v>0.67705901992057105</v>
      </c>
      <c r="Q3467" s="10"/>
      <c r="R3467" s="15">
        <f>'Input Parameters'!$E$28</f>
        <v>12.7</v>
      </c>
      <c r="S3467" s="10">
        <f t="shared" ca="1" si="468"/>
        <v>0.23290259403005875</v>
      </c>
      <c r="T3467" s="25">
        <f ca="1">_xlfn.LOGNORM.INV(S3467,'Input Parameters'!$H$29,'Input Parameters'!$I$29)</f>
        <v>53.653612065926822</v>
      </c>
      <c r="U3467" s="10">
        <f t="shared" ca="1" si="469"/>
        <v>0.18063787046306734</v>
      </c>
      <c r="V3467" s="29">
        <f ca="1">IF('Input Parameters'!$D$30="Beta",_xlfn.BETA.INV(U3467,'Input Parameters'!$L$30,'Input Parameters'!$M$30,'Input Parameters'!$J$30,'Input Parameters'!$K$30),IF('Input Parameters'!$D$30="LogNorm",_xlfn.LOGNORM.INV(U3467,'Input Parameters'!$H$30,'Input Parameters'!$I$30)))</f>
        <v>0.69711427208517318</v>
      </c>
      <c r="W3467" s="2">
        <f ca="1">N3467+(P3467-N3467)*(1-ERF((T3467-R3467)/(2*SQRT(L3467*'Input Parameters'!$E$31))))</f>
        <v>0.40289934642806263</v>
      </c>
      <c r="X3467">
        <f t="shared" ca="1" si="470"/>
        <v>1</v>
      </c>
      <c r="Y3467" s="7"/>
    </row>
    <row r="3468" spans="1:25" ht="15" customHeight="1" x14ac:dyDescent="0.3">
      <c r="A3468" s="130">
        <v>3461</v>
      </c>
      <c r="B3468" s="10">
        <f t="shared" ca="1" si="462"/>
        <v>0.92382686544085535</v>
      </c>
      <c r="C3468" s="57">
        <f ca="1">_xlfn.NORM.INV(B3468,'Input Parameters'!$E$19,'Input Parameters'!$F$19)</f>
        <v>688.24425559819053</v>
      </c>
      <c r="D3468" s="10">
        <f t="shared" ca="1" si="463"/>
        <v>0.20424833987382585</v>
      </c>
      <c r="E3468" s="59">
        <f ca="1">IF(_xlfn.NORM.INV(D3468,'Input Parameters'!$E$20,'Input Parameters'!$F$20)&lt;3500,3500,IF(_xlfn.NORM.INV(D3468,'Input Parameters'!$E$20,'Input Parameters'!$F$20)&gt;5500,5500,_xlfn.NORM.INV(D3468,'Input Parameters'!$E$20,'Input Parameters'!$F$20)))</f>
        <v>4221.4205710441756</v>
      </c>
      <c r="F3468" s="10">
        <f t="shared" ca="1" si="464"/>
        <v>0.26692650539710394</v>
      </c>
      <c r="G3468" s="61">
        <f ca="1">_xlfn.NORM.INV(F3468,'Input Parameters'!$E$21,'Input Parameters'!$F$21)</f>
        <v>279.96001780503963</v>
      </c>
      <c r="H3468" s="54">
        <f ca="1">EXP(E3468*(1/'Input Parameters'!$E$22-1/G3468))</f>
        <v>0.51115805392045732</v>
      </c>
      <c r="I3468" s="10">
        <f t="shared" ca="1" si="465"/>
        <v>0.19388837537155179</v>
      </c>
      <c r="J3468" s="29">
        <f ca="1">_xlfn.BETA.INV(I3468,'Input Parameters'!$L$24,'Input Parameters'!$M$24,'Input Parameters'!$J$24,'Input Parameters'!$K$24)</f>
        <v>0.46503542114157159</v>
      </c>
      <c r="K3468" s="156">
        <f ca="1">('Input Parameters'!$E$25/'Input Parameters'!$E$31)^$J3468</f>
        <v>3.5580633639136196E-2</v>
      </c>
      <c r="L3468" s="66">
        <f ca="1">$H3468*$C3468*'Input Parameters'!$E$23*K3468</f>
        <v>12.517323640932837</v>
      </c>
      <c r="M3468" s="23">
        <f t="shared" ca="1" si="466"/>
        <v>0.77641483334681283</v>
      </c>
      <c r="N3468" s="15">
        <f ca="1">_xlfn.NORM.INV(M3468,'Input Parameters'!$E$26,'Input Parameters'!$F$26)</f>
        <v>4.9962960088799906E-2</v>
      </c>
      <c r="O3468" s="8">
        <f t="shared" ca="1" si="467"/>
        <v>0.42748442553928867</v>
      </c>
      <c r="P3468" s="29">
        <f ca="1">_xlfn.LOGNORM.INV(O3468,'Input Parameters'!$H$27,'Input Parameters'!$I$27)</f>
        <v>1.3130425646181583</v>
      </c>
      <c r="Q3468" s="10"/>
      <c r="R3468" s="15">
        <f>'Input Parameters'!$E$28</f>
        <v>12.7</v>
      </c>
      <c r="S3468" s="10">
        <f t="shared" ca="1" si="468"/>
        <v>0.34769202605190697</v>
      </c>
      <c r="T3468" s="25">
        <f ca="1">_xlfn.LOGNORM.INV(S3468,'Input Parameters'!$H$29,'Input Parameters'!$I$29)</f>
        <v>55.727316590915109</v>
      </c>
      <c r="U3468" s="10">
        <f t="shared" ca="1" si="469"/>
        <v>0.63598777307023346</v>
      </c>
      <c r="V3468" s="29">
        <f ca="1">IF('Input Parameters'!$D$30="Beta",_xlfn.BETA.INV(U3468,'Input Parameters'!$L$30,'Input Parameters'!$M$30,'Input Parameters'!$J$30,'Input Parameters'!$K$30),IF('Input Parameters'!$D$30="LogNorm",_xlfn.LOGNORM.INV(U3468,'Input Parameters'!$H$30,'Input Parameters'!$I$30)))</f>
        <v>1.1460741568097197</v>
      </c>
      <c r="W3468" s="2">
        <f ca="1">N3468+(P3468-N3468)*(1-ERF((T3468-R3468)/(2*SQRT(L3468*'Input Parameters'!$E$31))))</f>
        <v>0.54233191827914906</v>
      </c>
      <c r="X3468">
        <f t="shared" ca="1" si="470"/>
        <v>1</v>
      </c>
      <c r="Y3468" s="7"/>
    </row>
    <row r="3469" spans="1:25" ht="15" customHeight="1" x14ac:dyDescent="0.3">
      <c r="A3469" s="130">
        <v>3462</v>
      </c>
      <c r="B3469" s="10">
        <f t="shared" ca="1" si="462"/>
        <v>0.87972329728713849</v>
      </c>
      <c r="C3469" s="57">
        <f ca="1">_xlfn.NORM.INV(B3469,'Input Parameters'!$E$19,'Input Parameters'!$F$19)</f>
        <v>666.46959553688589</v>
      </c>
      <c r="D3469" s="10">
        <f t="shared" ca="1" si="463"/>
        <v>0.2915561704997236</v>
      </c>
      <c r="E3469" s="59">
        <f ca="1">IF(_xlfn.NORM.INV(D3469,'Input Parameters'!$E$20,'Input Parameters'!$F$20)&lt;3500,3500,IF(_xlfn.NORM.INV(D3469,'Input Parameters'!$E$20,'Input Parameters'!$F$20)&gt;5500,5500,_xlfn.NORM.INV(D3469,'Input Parameters'!$E$20,'Input Parameters'!$F$20)))</f>
        <v>4415.8090258929833</v>
      </c>
      <c r="F3469" s="10">
        <f t="shared" ca="1" si="464"/>
        <v>2.5718086075121382E-2</v>
      </c>
      <c r="G3469" s="61">
        <f ca="1">_xlfn.NORM.INV(F3469,'Input Parameters'!$E$21,'Input Parameters'!$F$21)</f>
        <v>269.54011295531484</v>
      </c>
      <c r="H3469" s="54">
        <f ca="1">EXP(E3469*(1/'Input Parameters'!$E$22-1/G3469))</f>
        <v>0.26935308386980755</v>
      </c>
      <c r="I3469" s="10">
        <f t="shared" ca="1" si="465"/>
        <v>0.20311798835680028</v>
      </c>
      <c r="J3469" s="29">
        <f ca="1">_xlfn.BETA.INV(I3469,'Input Parameters'!$L$24,'Input Parameters'!$M$24,'Input Parameters'!$J$24,'Input Parameters'!$K$24)</f>
        <v>0.47049273937000702</v>
      </c>
      <c r="K3469" s="156">
        <f ca="1">('Input Parameters'!$E$25/'Input Parameters'!$E$31)^$J3469</f>
        <v>3.421462410792124E-2</v>
      </c>
      <c r="L3469" s="66">
        <f ca="1">$H3469*$C3469*'Input Parameters'!$E$23*K3469</f>
        <v>6.1420601736312008</v>
      </c>
      <c r="M3469" s="23">
        <f t="shared" ca="1" si="466"/>
        <v>0.94756047412529343</v>
      </c>
      <c r="N3469" s="15">
        <f ca="1">_xlfn.NORM.INV(M3469,'Input Parameters'!$E$26,'Input Parameters'!$F$26)</f>
        <v>6.8054577322954959E-2</v>
      </c>
      <c r="O3469" s="8">
        <f t="shared" ca="1" si="467"/>
        <v>0.88050718982384546</v>
      </c>
      <c r="P3469" s="29">
        <f ca="1">_xlfn.LOGNORM.INV(O3469,'Input Parameters'!$H$27,'Input Parameters'!$I$27)</f>
        <v>2.3968665904248603</v>
      </c>
      <c r="Q3469" s="10"/>
      <c r="R3469" s="15">
        <f>'Input Parameters'!$E$28</f>
        <v>12.7</v>
      </c>
      <c r="S3469" s="10">
        <f t="shared" ca="1" si="468"/>
        <v>0.20240788323606362</v>
      </c>
      <c r="T3469" s="25">
        <f ca="1">_xlfn.LOGNORM.INV(S3469,'Input Parameters'!$H$29,'Input Parameters'!$I$29)</f>
        <v>53.03238027056355</v>
      </c>
      <c r="U3469" s="10">
        <f t="shared" ca="1" si="469"/>
        <v>0.31469036353142399</v>
      </c>
      <c r="V3469" s="29">
        <f ca="1">IF('Input Parameters'!$D$30="Beta",_xlfn.BETA.INV(U3469,'Input Parameters'!$L$30,'Input Parameters'!$M$30,'Input Parameters'!$J$30,'Input Parameters'!$K$30),IF('Input Parameters'!$D$30="LogNorm",_xlfn.LOGNORM.INV(U3469,'Input Parameters'!$H$30,'Input Parameters'!$I$30)))</f>
        <v>0.82604674315162641</v>
      </c>
      <c r="W3469" s="2">
        <f ca="1">N3469+(P3469-N3469)*(1-ERF((T3469-R3469)/(2*SQRT(L3469*'Input Parameters'!$E$31))))</f>
        <v>0.64987143070811004</v>
      </c>
      <c r="X3469">
        <f t="shared" ca="1" si="470"/>
        <v>1</v>
      </c>
      <c r="Y3469" s="7"/>
    </row>
    <row r="3470" spans="1:25" ht="15" customHeight="1" x14ac:dyDescent="0.3">
      <c r="A3470" s="130">
        <v>3463</v>
      </c>
      <c r="B3470" s="10">
        <f t="shared" ca="1" si="462"/>
        <v>0.91335429674581547</v>
      </c>
      <c r="C3470" s="57">
        <f ca="1">_xlfn.NORM.INV(B3470,'Input Parameters'!$E$19,'Input Parameters'!$F$19)</f>
        <v>682.36396441914098</v>
      </c>
      <c r="D3470" s="10">
        <f t="shared" ca="1" si="463"/>
        <v>0.30372646018988425</v>
      </c>
      <c r="E3470" s="59">
        <f ca="1">IF(_xlfn.NORM.INV(D3470,'Input Parameters'!$E$20,'Input Parameters'!$F$20)&lt;3500,3500,IF(_xlfn.NORM.INV(D3470,'Input Parameters'!$E$20,'Input Parameters'!$F$20)&gt;5500,5500,_xlfn.NORM.INV(D3470,'Input Parameters'!$E$20,'Input Parameters'!$F$20)))</f>
        <v>4440.4011590176124</v>
      </c>
      <c r="F3470" s="10">
        <f t="shared" ca="1" si="464"/>
        <v>7.2197039108852001E-2</v>
      </c>
      <c r="G3470" s="61">
        <f ca="1">_xlfn.NORM.INV(F3470,'Input Parameters'!$E$21,'Input Parameters'!$F$21)</f>
        <v>273.37737361571487</v>
      </c>
      <c r="H3470" s="54">
        <f ca="1">EXP(E3470*(1/'Input Parameters'!$E$22-1/G3470))</f>
        <v>0.33695689932890222</v>
      </c>
      <c r="I3470" s="10">
        <f t="shared" ca="1" si="465"/>
        <v>0.2378567096476788</v>
      </c>
      <c r="J3470" s="29">
        <f ca="1">_xlfn.BETA.INV(I3470,'Input Parameters'!$L$24,'Input Parameters'!$M$24,'Input Parameters'!$J$24,'Input Parameters'!$K$24)</f>
        <v>0.48987699116446137</v>
      </c>
      <c r="K3470" s="156">
        <f ca="1">('Input Parameters'!$E$25/'Input Parameters'!$E$31)^$J3470</f>
        <v>2.9772921406437322E-2</v>
      </c>
      <c r="L3470" s="66">
        <f ca="1">$H3470*$C3470*'Input Parameters'!$E$23*K3470</f>
        <v>6.8456058143663094</v>
      </c>
      <c r="M3470" s="23">
        <f t="shared" ca="1" si="466"/>
        <v>8.2984053093293153E-2</v>
      </c>
      <c r="N3470" s="15">
        <f ca="1">_xlfn.NORM.INV(M3470,'Input Parameters'!$E$26,'Input Parameters'!$F$26)</f>
        <v>4.9092051509186177E-3</v>
      </c>
      <c r="O3470" s="8">
        <f t="shared" ca="1" si="467"/>
        <v>0.18397418496762075</v>
      </c>
      <c r="P3470" s="29">
        <f ca="1">_xlfn.LOGNORM.INV(O3470,'Input Parameters'!$H$27,'Input Parameters'!$I$27)</f>
        <v>0.95590105592896624</v>
      </c>
      <c r="Q3470" s="10"/>
      <c r="R3470" s="15">
        <f>'Input Parameters'!$E$28</f>
        <v>12.7</v>
      </c>
      <c r="S3470" s="10">
        <f t="shared" ca="1" si="468"/>
        <v>0.88593152102658779</v>
      </c>
      <c r="T3470" s="25">
        <f ca="1">_xlfn.LOGNORM.INV(S3470,'Input Parameters'!$H$29,'Input Parameters'!$I$29)</f>
        <v>66.669035814363795</v>
      </c>
      <c r="U3470" s="10">
        <f t="shared" ca="1" si="469"/>
        <v>0.23917558463689914</v>
      </c>
      <c r="V3470" s="29">
        <f ca="1">IF('Input Parameters'!$D$30="Beta",_xlfn.BETA.INV(U3470,'Input Parameters'!$L$30,'Input Parameters'!$M$30,'Input Parameters'!$J$30,'Input Parameters'!$K$30),IF('Input Parameters'!$D$30="LogNorm",_xlfn.LOGNORM.INV(U3470,'Input Parameters'!$H$30,'Input Parameters'!$I$30)))</f>
        <v>0.75550615964684809</v>
      </c>
      <c r="W3470" s="2">
        <f ca="1">N3470+(P3470-N3470)*(1-ERF((T3470-R3470)/(2*SQRT(L3470*'Input Parameters'!$E$31))))</f>
        <v>0.14250516124650608</v>
      </c>
      <c r="X3470">
        <f t="shared" ca="1" si="470"/>
        <v>1</v>
      </c>
      <c r="Y3470" s="7"/>
    </row>
    <row r="3471" spans="1:25" ht="15" customHeight="1" x14ac:dyDescent="0.3">
      <c r="A3471" s="130">
        <v>3464</v>
      </c>
      <c r="B3471" s="10">
        <f t="shared" ca="1" si="462"/>
        <v>0.31742651769573504</v>
      </c>
      <c r="C3471" s="57">
        <f ca="1">_xlfn.NORM.INV(B3471,'Input Parameters'!$E$19,'Input Parameters'!$F$19)</f>
        <v>527.17033165176849</v>
      </c>
      <c r="D3471" s="10">
        <f t="shared" ca="1" si="463"/>
        <v>0.1175420079553362</v>
      </c>
      <c r="E3471" s="59">
        <f ca="1">IF(_xlfn.NORM.INV(D3471,'Input Parameters'!$E$20,'Input Parameters'!$F$20)&lt;3500,3500,IF(_xlfn.NORM.INV(D3471,'Input Parameters'!$E$20,'Input Parameters'!$F$20)&gt;5500,5500,_xlfn.NORM.INV(D3471,'Input Parameters'!$E$20,'Input Parameters'!$F$20)))</f>
        <v>3968.8450976041704</v>
      </c>
      <c r="F3471" s="10">
        <f t="shared" ca="1" si="464"/>
        <v>0.81153490500027614</v>
      </c>
      <c r="G3471" s="61">
        <f ca="1">_xlfn.NORM.INV(F3471,'Input Parameters'!$E$21,'Input Parameters'!$F$21)</f>
        <v>291.79483384979386</v>
      </c>
      <c r="H3471" s="54">
        <f ca="1">EXP(E3471*(1/'Input Parameters'!$E$22-1/G3471))</f>
        <v>0.94559058446802957</v>
      </c>
      <c r="I3471" s="10">
        <f t="shared" ca="1" si="465"/>
        <v>0.29688662899964324</v>
      </c>
      <c r="J3471" s="29">
        <f ca="1">_xlfn.BETA.INV(I3471,'Input Parameters'!$L$24,'Input Parameters'!$M$24,'Input Parameters'!$J$24,'Input Parameters'!$K$24)</f>
        <v>0.51967066947478446</v>
      </c>
      <c r="K3471" s="156">
        <f ca="1">('Input Parameters'!$E$25/'Input Parameters'!$E$31)^$J3471</f>
        <v>2.404369811252197E-2</v>
      </c>
      <c r="L3471" s="66">
        <f ca="1">$H3471*$C3471*'Input Parameters'!$E$23*K3471</f>
        <v>11.985478202713697</v>
      </c>
      <c r="M3471" s="23">
        <f t="shared" ca="1" si="466"/>
        <v>0.85053870986306701</v>
      </c>
      <c r="N3471" s="15">
        <f ca="1">_xlfn.NORM.INV(M3471,'Input Parameters'!$E$26,'Input Parameters'!$F$26)</f>
        <v>5.5813679596321039E-2</v>
      </c>
      <c r="O3471" s="8">
        <f t="shared" ca="1" si="467"/>
        <v>0.23560456729314772</v>
      </c>
      <c r="P3471" s="29">
        <f ca="1">_xlfn.LOGNORM.INV(O3471,'Input Parameters'!$H$27,'Input Parameters'!$I$27)</f>
        <v>1.0350492495435786</v>
      </c>
      <c r="Q3471" s="10"/>
      <c r="R3471" s="15">
        <f>'Input Parameters'!$E$28</f>
        <v>12.7</v>
      </c>
      <c r="S3471" s="10">
        <f t="shared" ca="1" si="468"/>
        <v>0.93189339292606477</v>
      </c>
      <c r="T3471" s="25">
        <f ca="1">_xlfn.LOGNORM.INV(S3471,'Input Parameters'!$H$29,'Input Parameters'!$I$29)</f>
        <v>68.835795929247141</v>
      </c>
      <c r="U3471" s="10">
        <f t="shared" ca="1" si="469"/>
        <v>0.70605774291985524</v>
      </c>
      <c r="V3471" s="29">
        <f ca="1">IF('Input Parameters'!$D$30="Beta",_xlfn.BETA.INV(U3471,'Input Parameters'!$L$30,'Input Parameters'!$M$30,'Input Parameters'!$J$30,'Input Parameters'!$K$30),IF('Input Parameters'!$D$30="LogNorm",_xlfn.LOGNORM.INV(U3471,'Input Parameters'!$H$30,'Input Parameters'!$I$30)))</f>
        <v>1.2372663107313284</v>
      </c>
      <c r="W3471" s="2">
        <f ca="1">N3471+(P3471-N3471)*(1-ERF((T3471-R3471)/(2*SQRT(L3471*'Input Parameters'!$E$31))))</f>
        <v>0.30215317678129211</v>
      </c>
      <c r="X3471">
        <f t="shared" ca="1" si="470"/>
        <v>1</v>
      </c>
      <c r="Y3471" s="7"/>
    </row>
    <row r="3472" spans="1:25" ht="15" customHeight="1" x14ac:dyDescent="0.3">
      <c r="A3472" s="130">
        <v>3465</v>
      </c>
      <c r="B3472" s="10">
        <f t="shared" ca="1" si="462"/>
        <v>0.10384753854757822</v>
      </c>
      <c r="C3472" s="57">
        <f ca="1">_xlfn.NORM.INV(B3472,'Input Parameters'!$E$19,'Input Parameters'!$F$19)</f>
        <v>460.83602315644055</v>
      </c>
      <c r="D3472" s="10">
        <f t="shared" ca="1" si="463"/>
        <v>0.96796278913194977</v>
      </c>
      <c r="E3472" s="59">
        <f ca="1">IF(_xlfn.NORM.INV(D3472,'Input Parameters'!$E$20,'Input Parameters'!$F$20)&lt;3500,3500,IF(_xlfn.NORM.INV(D3472,'Input Parameters'!$E$20,'Input Parameters'!$F$20)&gt;5500,5500,_xlfn.NORM.INV(D3472,'Input Parameters'!$E$20,'Input Parameters'!$F$20)))</f>
        <v>5500</v>
      </c>
      <c r="F3472" s="10">
        <f t="shared" ca="1" si="464"/>
        <v>0.90063168792629589</v>
      </c>
      <c r="G3472" s="61">
        <f ca="1">_xlfn.NORM.INV(F3472,'Input Parameters'!$E$21,'Input Parameters'!$F$21)</f>
        <v>294.95135206874704</v>
      </c>
      <c r="H3472" s="54">
        <f ca="1">EXP(E3472*(1/'Input Parameters'!$E$22-1/G3472))</f>
        <v>1.1322289294954047</v>
      </c>
      <c r="I3472" s="10">
        <f t="shared" ca="1" si="465"/>
        <v>0.33865390022019048</v>
      </c>
      <c r="J3472" s="29">
        <f ca="1">_xlfn.BETA.INV(I3472,'Input Parameters'!$L$24,'Input Parameters'!$M$24,'Input Parameters'!$J$24,'Input Parameters'!$K$24)</f>
        <v>0.53907953261593877</v>
      </c>
      <c r="K3472" s="156">
        <f ca="1">('Input Parameters'!$E$25/'Input Parameters'!$E$31)^$J3472</f>
        <v>2.0918679659466671E-2</v>
      </c>
      <c r="L3472" s="66">
        <f ca="1">$H3472*$C3472*'Input Parameters'!$E$23*K3472</f>
        <v>10.914778753865773</v>
      </c>
      <c r="M3472" s="23">
        <f t="shared" ca="1" si="466"/>
        <v>0.35087480908557833</v>
      </c>
      <c r="N3472" s="15">
        <f ca="1">_xlfn.NORM.INV(M3472,'Input Parameters'!$E$26,'Input Parameters'!$F$26)</f>
        <v>2.5957845537538216E-2</v>
      </c>
      <c r="O3472" s="8">
        <f t="shared" ca="1" si="467"/>
        <v>0.12037593646990019</v>
      </c>
      <c r="P3472" s="29">
        <f ca="1">_xlfn.LOGNORM.INV(O3472,'Input Parameters'!$H$27,'Input Parameters'!$I$27)</f>
        <v>0.8472286921176887</v>
      </c>
      <c r="Q3472" s="10"/>
      <c r="R3472" s="15">
        <f>'Input Parameters'!$E$28</f>
        <v>12.7</v>
      </c>
      <c r="S3472" s="10">
        <f t="shared" ca="1" si="468"/>
        <v>0.27309041333843664</v>
      </c>
      <c r="T3472" s="25">
        <f ca="1">_xlfn.LOGNORM.INV(S3472,'Input Parameters'!$H$29,'Input Parameters'!$I$29)</f>
        <v>54.416964176889508</v>
      </c>
      <c r="U3472" s="10">
        <f t="shared" ca="1" si="469"/>
        <v>0.16296739263051296</v>
      </c>
      <c r="V3472" s="29">
        <f ca="1">IF('Input Parameters'!$D$30="Beta",_xlfn.BETA.INV(U3472,'Input Parameters'!$L$30,'Input Parameters'!$M$30,'Input Parameters'!$J$30,'Input Parameters'!$K$30),IF('Input Parameters'!$D$30="LogNorm",_xlfn.LOGNORM.INV(U3472,'Input Parameters'!$H$30,'Input Parameters'!$I$30)))</f>
        <v>0.67829510698171747</v>
      </c>
      <c r="W3472" s="2">
        <f ca="1">N3472+(P3472-N3472)*(1-ERF((T3472-R3472)/(2*SQRT(L3472*'Input Parameters'!$E$31))))</f>
        <v>0.33140867103841065</v>
      </c>
      <c r="X3472">
        <f t="shared" ca="1" si="470"/>
        <v>1</v>
      </c>
      <c r="Y3472" s="7"/>
    </row>
    <row r="3473" spans="1:25" ht="15" customHeight="1" x14ac:dyDescent="0.3">
      <c r="A3473" s="130">
        <v>3466</v>
      </c>
      <c r="B3473" s="10">
        <f t="shared" ca="1" si="462"/>
        <v>0.54056499963867555</v>
      </c>
      <c r="C3473" s="57">
        <f ca="1">_xlfn.NORM.INV(B3473,'Input Parameters'!$E$19,'Input Parameters'!$F$19)</f>
        <v>575.90693573526914</v>
      </c>
      <c r="D3473" s="10">
        <f t="shared" ca="1" si="463"/>
        <v>0.93805136965321634</v>
      </c>
      <c r="E3473" s="59">
        <f ca="1">IF(_xlfn.NORM.INV(D3473,'Input Parameters'!$E$20,'Input Parameters'!$F$20)&lt;3500,3500,IF(_xlfn.NORM.INV(D3473,'Input Parameters'!$E$20,'Input Parameters'!$F$20)&gt;5500,5500,_xlfn.NORM.INV(D3473,'Input Parameters'!$E$20,'Input Parameters'!$F$20)))</f>
        <v>5500</v>
      </c>
      <c r="F3473" s="10">
        <f t="shared" ca="1" si="464"/>
        <v>0.61053673183922896</v>
      </c>
      <c r="G3473" s="61">
        <f ca="1">_xlfn.NORM.INV(F3473,'Input Parameters'!$E$21,'Input Parameters'!$F$21)</f>
        <v>287.05644517430369</v>
      </c>
      <c r="H3473" s="54">
        <f ca="1">EXP(E3473*(1/'Input Parameters'!$E$22-1/G3473))</f>
        <v>0.67796219446914185</v>
      </c>
      <c r="I3473" s="10">
        <f t="shared" ca="1" si="465"/>
        <v>0.3626033166360153</v>
      </c>
      <c r="J3473" s="29">
        <f ca="1">_xlfn.BETA.INV(I3473,'Input Parameters'!$L$24,'Input Parameters'!$M$24,'Input Parameters'!$J$24,'Input Parameters'!$K$24)</f>
        <v>0.54975523890118794</v>
      </c>
      <c r="K3473" s="156">
        <f ca="1">('Input Parameters'!$E$25/'Input Parameters'!$E$31)^$J3473</f>
        <v>1.9376477586527229E-2</v>
      </c>
      <c r="L3473" s="66">
        <f ca="1">$H3473*$C3473*'Input Parameters'!$E$23*K3473</f>
        <v>7.5654125565044454</v>
      </c>
      <c r="M3473" s="23">
        <f t="shared" ca="1" si="466"/>
        <v>0.1710767452399673</v>
      </c>
      <c r="N3473" s="15">
        <f ca="1">_xlfn.NORM.INV(M3473,'Input Parameters'!$E$26,'Input Parameters'!$F$26)</f>
        <v>1.4051704252847616E-2</v>
      </c>
      <c r="O3473" s="8">
        <f t="shared" ca="1" si="467"/>
        <v>0.37726039883813955</v>
      </c>
      <c r="P3473" s="29">
        <f ca="1">_xlfn.LOGNORM.INV(O3473,'Input Parameters'!$H$27,'Input Parameters'!$I$27)</f>
        <v>1.2397095232030415</v>
      </c>
      <c r="Q3473" s="10"/>
      <c r="R3473" s="15">
        <f>'Input Parameters'!$E$28</f>
        <v>12.7</v>
      </c>
      <c r="S3473" s="10">
        <f t="shared" ca="1" si="468"/>
        <v>0.94595685752970193</v>
      </c>
      <c r="T3473" s="25">
        <f ca="1">_xlfn.LOGNORM.INV(S3473,'Input Parameters'!$H$29,'Input Parameters'!$I$29)</f>
        <v>69.744518466109355</v>
      </c>
      <c r="U3473" s="10">
        <f t="shared" ca="1" si="469"/>
        <v>0.239806224607503</v>
      </c>
      <c r="V3473" s="29">
        <f ca="1">IF('Input Parameters'!$D$30="Beta",_xlfn.BETA.INV(U3473,'Input Parameters'!$L$30,'Input Parameters'!$M$30,'Input Parameters'!$J$30,'Input Parameters'!$K$30),IF('Input Parameters'!$D$30="LogNorm",_xlfn.LOGNORM.INV(U3473,'Input Parameters'!$H$30,'Input Parameters'!$I$30)))</f>
        <v>0.75611148741820455</v>
      </c>
      <c r="W3473" s="2">
        <f ca="1">N3473+(P3473-N3473)*(1-ERF((T3473-R3473)/(2*SQRT(L3473*'Input Parameters'!$E$31))))</f>
        <v>0.18872218547290348</v>
      </c>
      <c r="X3473">
        <f t="shared" ca="1" si="470"/>
        <v>1</v>
      </c>
      <c r="Y3473" s="7"/>
    </row>
    <row r="3474" spans="1:25" ht="15" customHeight="1" x14ac:dyDescent="0.3">
      <c r="A3474" s="130">
        <v>3467</v>
      </c>
      <c r="B3474" s="10">
        <f t="shared" ca="1" si="462"/>
        <v>0.88174330403935752</v>
      </c>
      <c r="C3474" s="57">
        <f ca="1">_xlfn.NORM.INV(B3474,'Input Parameters'!$E$19,'Input Parameters'!$F$19)</f>
        <v>667.32658650337453</v>
      </c>
      <c r="D3474" s="10">
        <f t="shared" ca="1" si="463"/>
        <v>0.5166723524230411</v>
      </c>
      <c r="E3474" s="59">
        <f ca="1">IF(_xlfn.NORM.INV(D3474,'Input Parameters'!$E$20,'Input Parameters'!$F$20)&lt;3500,3500,IF(_xlfn.NORM.INV(D3474,'Input Parameters'!$E$20,'Input Parameters'!$F$20)&gt;5500,5500,_xlfn.NORM.INV(D3474,'Input Parameters'!$E$20,'Input Parameters'!$F$20)))</f>
        <v>4829.2624936438497</v>
      </c>
      <c r="F3474" s="10">
        <f t="shared" ca="1" si="464"/>
        <v>0.83420038511531758</v>
      </c>
      <c r="G3474" s="61">
        <f ca="1">_xlfn.NORM.INV(F3474,'Input Parameters'!$E$21,'Input Parameters'!$F$21)</f>
        <v>292.48125582497812</v>
      </c>
      <c r="H3474" s="54">
        <f ca="1">EXP(E3474*(1/'Input Parameters'!$E$22-1/G3474))</f>
        <v>0.97119047769685074</v>
      </c>
      <c r="I3474" s="10">
        <f t="shared" ca="1" si="465"/>
        <v>0.25779833514055672</v>
      </c>
      <c r="J3474" s="29">
        <f ca="1">_xlfn.BETA.INV(I3474,'Input Parameters'!$L$24,'Input Parameters'!$M$24,'Input Parameters'!$J$24,'Input Parameters'!$K$24)</f>
        <v>0.50032009484272677</v>
      </c>
      <c r="K3474" s="156">
        <f ca="1">('Input Parameters'!$E$25/'Input Parameters'!$E$31)^$J3474</f>
        <v>2.7624006630901903E-2</v>
      </c>
      <c r="L3474" s="66">
        <f ca="1">$H3474*$C3474*'Input Parameters'!$E$23*K3474</f>
        <v>17.903152573525663</v>
      </c>
      <c r="M3474" s="23">
        <f t="shared" ca="1" si="466"/>
        <v>0.64593930828997637</v>
      </c>
      <c r="N3474" s="15">
        <f ca="1">_xlfn.NORM.INV(M3474,'Input Parameters'!$E$26,'Input Parameters'!$F$26)</f>
        <v>4.186198669419431E-2</v>
      </c>
      <c r="O3474" s="8">
        <f t="shared" ca="1" si="467"/>
        <v>0.35646016021565408</v>
      </c>
      <c r="P3474" s="29">
        <f ca="1">_xlfn.LOGNORM.INV(O3474,'Input Parameters'!$H$27,'Input Parameters'!$I$27)</f>
        <v>1.2097728364848395</v>
      </c>
      <c r="Q3474" s="10"/>
      <c r="R3474" s="15">
        <f>'Input Parameters'!$E$28</f>
        <v>12.7</v>
      </c>
      <c r="S3474" s="10">
        <f t="shared" ca="1" si="468"/>
        <v>0.1981683398922488</v>
      </c>
      <c r="T3474" s="25">
        <f ca="1">_xlfn.LOGNORM.INV(S3474,'Input Parameters'!$H$29,'Input Parameters'!$I$29)</f>
        <v>52.942367749135791</v>
      </c>
      <c r="U3474" s="10">
        <f t="shared" ca="1" si="469"/>
        <v>0.65322188973859718</v>
      </c>
      <c r="V3474" s="29">
        <f ca="1">IF('Input Parameters'!$D$30="Beta",_xlfn.BETA.INV(U3474,'Input Parameters'!$L$30,'Input Parameters'!$M$30,'Input Parameters'!$J$30,'Input Parameters'!$K$30),IF('Input Parameters'!$D$30="LogNorm",_xlfn.LOGNORM.INV(U3474,'Input Parameters'!$H$30,'Input Parameters'!$I$30)))</f>
        <v>1.1671819314653271</v>
      </c>
      <c r="W3474" s="2">
        <f ca="1">N3474+(P3474-N3474)*(1-ERF((T3474-R3474)/(2*SQRT(L3474*'Input Parameters'!$E$31))))</f>
        <v>0.62728211702933157</v>
      </c>
      <c r="X3474">
        <f t="shared" ca="1" si="470"/>
        <v>1</v>
      </c>
      <c r="Y3474" s="7"/>
    </row>
    <row r="3475" spans="1:25" ht="15" customHeight="1" x14ac:dyDescent="0.3">
      <c r="A3475" s="130">
        <v>3468</v>
      </c>
      <c r="B3475" s="10">
        <f t="shared" ca="1" si="462"/>
        <v>0.53800468318178185</v>
      </c>
      <c r="C3475" s="57">
        <f ca="1">_xlfn.NORM.INV(B3475,'Input Parameters'!$E$19,'Input Parameters'!$F$19)</f>
        <v>575.36198965488552</v>
      </c>
      <c r="D3475" s="10">
        <f t="shared" ca="1" si="463"/>
        <v>0.43356887255314613</v>
      </c>
      <c r="E3475" s="59">
        <f ca="1">IF(_xlfn.NORM.INV(D3475,'Input Parameters'!$E$20,'Input Parameters'!$F$20)&lt;3500,3500,IF(_xlfn.NORM.INV(D3475,'Input Parameters'!$E$20,'Input Parameters'!$F$20)&gt;5500,5500,_xlfn.NORM.INV(D3475,'Input Parameters'!$E$20,'Input Parameters'!$F$20)))</f>
        <v>4682.8933282773623</v>
      </c>
      <c r="F3475" s="10">
        <f t="shared" ca="1" si="464"/>
        <v>0.28161394027127429</v>
      </c>
      <c r="G3475" s="61">
        <f ca="1">_xlfn.NORM.INV(F3475,'Input Parameters'!$E$21,'Input Parameters'!$F$21)</f>
        <v>280.30649810232688</v>
      </c>
      <c r="H3475" s="54">
        <f ca="1">EXP(E3475*(1/'Input Parameters'!$E$22-1/G3475))</f>
        <v>0.48492521787657566</v>
      </c>
      <c r="I3475" s="10">
        <f t="shared" ca="1" si="465"/>
        <v>0.73856184448552087</v>
      </c>
      <c r="J3475" s="29">
        <f ca="1">_xlfn.BETA.INV(I3475,'Input Parameters'!$L$24,'Input Parameters'!$M$24,'Input Parameters'!$J$24,'Input Parameters'!$K$24)</f>
        <v>0.70578851699644418</v>
      </c>
      <c r="K3475" s="156">
        <f ca="1">('Input Parameters'!$E$25/'Input Parameters'!$E$31)^$J3475</f>
        <v>6.3265032068090541E-3</v>
      </c>
      <c r="L3475" s="66">
        <f ca="1">$H3475*$C3475*'Input Parameters'!$E$23*K3475</f>
        <v>1.7651420850911304</v>
      </c>
      <c r="M3475" s="23">
        <f t="shared" ca="1" si="466"/>
        <v>0.60415013306429421</v>
      </c>
      <c r="N3475" s="15">
        <f ca="1">_xlfn.NORM.INV(M3475,'Input Parameters'!$E$26,'Input Parameters'!$F$26)</f>
        <v>3.9546185304580261E-2</v>
      </c>
      <c r="O3475" s="8">
        <f t="shared" ca="1" si="467"/>
        <v>0.7600905045505385</v>
      </c>
      <c r="P3475" s="29">
        <f ca="1">_xlfn.LOGNORM.INV(O3475,'Input Parameters'!$H$27,'Input Parameters'!$I$27)</f>
        <v>1.9460792255012134</v>
      </c>
      <c r="Q3475" s="10"/>
      <c r="R3475" s="15">
        <f>'Input Parameters'!$E$28</f>
        <v>12.7</v>
      </c>
      <c r="S3475" s="10">
        <f t="shared" ca="1" si="468"/>
        <v>0.17524391253068095</v>
      </c>
      <c r="T3475" s="25">
        <f ca="1">_xlfn.LOGNORM.INV(S3475,'Input Parameters'!$H$29,'Input Parameters'!$I$29)</f>
        <v>52.436812340866766</v>
      </c>
      <c r="U3475" s="10">
        <f t="shared" ca="1" si="469"/>
        <v>0.31737631411040301</v>
      </c>
      <c r="V3475" s="29">
        <f ca="1">IF('Input Parameters'!$D$30="Beta",_xlfn.BETA.INV(U3475,'Input Parameters'!$L$30,'Input Parameters'!$M$30,'Input Parameters'!$J$30,'Input Parameters'!$K$30),IF('Input Parameters'!$D$30="LogNorm",_xlfn.LOGNORM.INV(U3475,'Input Parameters'!$H$30,'Input Parameters'!$I$30)))</f>
        <v>0.82850996161230228</v>
      </c>
      <c r="W3475" s="2">
        <f ca="1">N3475+(P3475-N3475)*(1-ERF((T3475-R3475)/(2*SQRT(L3475*'Input Parameters'!$E$31))))</f>
        <v>0.10520557007336914</v>
      </c>
      <c r="X3475">
        <f t="shared" ca="1" si="470"/>
        <v>1</v>
      </c>
      <c r="Y3475" s="7"/>
    </row>
    <row r="3476" spans="1:25" ht="15" customHeight="1" x14ac:dyDescent="0.3">
      <c r="A3476" s="130">
        <v>3469</v>
      </c>
      <c r="B3476" s="10">
        <f t="shared" ca="1" si="462"/>
        <v>0.19752002765504562</v>
      </c>
      <c r="C3476" s="57">
        <f ca="1">_xlfn.NORM.INV(B3476,'Input Parameters'!$E$19,'Input Parameters'!$F$19)</f>
        <v>495.43166965070867</v>
      </c>
      <c r="D3476" s="10">
        <f t="shared" ca="1" si="463"/>
        <v>0.48206733988116202</v>
      </c>
      <c r="E3476" s="59">
        <f ca="1">IF(_xlfn.NORM.INV(D3476,'Input Parameters'!$E$20,'Input Parameters'!$F$20)&lt;3500,3500,IF(_xlfn.NORM.INV(D3476,'Input Parameters'!$E$20,'Input Parameters'!$F$20)&gt;5500,5500,_xlfn.NORM.INV(D3476,'Input Parameters'!$E$20,'Input Parameters'!$F$20)))</f>
        <v>4768.5240372600656</v>
      </c>
      <c r="F3476" s="10">
        <f t="shared" ca="1" si="464"/>
        <v>0.67776943890199981</v>
      </c>
      <c r="G3476" s="61">
        <f ca="1">_xlfn.NORM.INV(F3476,'Input Parameters'!$E$21,'Input Parameters'!$F$21)</f>
        <v>288.47715768339327</v>
      </c>
      <c r="H3476" s="54">
        <f ca="1">EXP(E3476*(1/'Input Parameters'!$E$22-1/G3476))</f>
        <v>0.7747908010633815</v>
      </c>
      <c r="I3476" s="10">
        <f t="shared" ca="1" si="465"/>
        <v>0.19758304593864062</v>
      </c>
      <c r="J3476" s="29">
        <f ca="1">_xlfn.BETA.INV(I3476,'Input Parameters'!$L$24,'Input Parameters'!$M$24,'Input Parameters'!$J$24,'Input Parameters'!$K$24)</f>
        <v>0.46723749824249017</v>
      </c>
      <c r="K3476" s="156">
        <f ca="1">('Input Parameters'!$E$25/'Input Parameters'!$E$31)^$J3476</f>
        <v>3.5022992898483173E-2</v>
      </c>
      <c r="L3476" s="66">
        <f ca="1">$H3476*$C3476*'Input Parameters'!$E$23*K3476</f>
        <v>13.443782466774927</v>
      </c>
      <c r="M3476" s="23">
        <f t="shared" ca="1" si="466"/>
        <v>0.70037792473767391</v>
      </c>
      <c r="N3476" s="15">
        <f ca="1">_xlfn.NORM.INV(M3476,'Input Parameters'!$E$26,'Input Parameters'!$F$26)</f>
        <v>4.503524324435277E-2</v>
      </c>
      <c r="O3476" s="8">
        <f t="shared" ca="1" si="467"/>
        <v>0.859447248508317</v>
      </c>
      <c r="P3476" s="29">
        <f ca="1">_xlfn.LOGNORM.INV(O3476,'Input Parameters'!$H$27,'Input Parameters'!$I$27)</f>
        <v>2.2934558341741149</v>
      </c>
      <c r="Q3476" s="10"/>
      <c r="R3476" s="15">
        <f>'Input Parameters'!$E$28</f>
        <v>12.7</v>
      </c>
      <c r="S3476" s="10">
        <f t="shared" ca="1" si="468"/>
        <v>7.9084949734081422E-2</v>
      </c>
      <c r="T3476" s="25">
        <f ca="1">_xlfn.LOGNORM.INV(S3476,'Input Parameters'!$H$29,'Input Parameters'!$I$29)</f>
        <v>49.699061566250322</v>
      </c>
      <c r="U3476" s="10">
        <f t="shared" ca="1" si="469"/>
        <v>3.2507754955346968E-2</v>
      </c>
      <c r="V3476" s="29">
        <f ca="1">IF('Input Parameters'!$D$30="Beta",_xlfn.BETA.INV(U3476,'Input Parameters'!$L$30,'Input Parameters'!$M$30,'Input Parameters'!$J$30,'Input Parameters'!$K$30),IF('Input Parameters'!$D$30="LogNorm",_xlfn.LOGNORM.INV(U3476,'Input Parameters'!$H$30,'Input Parameters'!$I$30)))</f>
        <v>0.48267065730197267</v>
      </c>
      <c r="W3476" s="2">
        <f ca="1">N3476+(P3476-N3476)*(1-ERF((T3476-R3476)/(2*SQRT(L3476*'Input Parameters'!$E$31))))</f>
        <v>1.114193131892137</v>
      </c>
      <c r="X3476">
        <f t="shared" ca="1" si="470"/>
        <v>0</v>
      </c>
      <c r="Y3476" s="7"/>
    </row>
    <row r="3477" spans="1:25" ht="15" customHeight="1" x14ac:dyDescent="0.3">
      <c r="A3477" s="130">
        <v>3470</v>
      </c>
      <c r="B3477" s="10">
        <f t="shared" ca="1" si="462"/>
        <v>0.9027359908552619</v>
      </c>
      <c r="C3477" s="57">
        <f ca="1">_xlfn.NORM.INV(B3477,'Input Parameters'!$E$19,'Input Parameters'!$F$19)</f>
        <v>676.92184167469918</v>
      </c>
      <c r="D3477" s="10">
        <f t="shared" ca="1" si="463"/>
        <v>0.11972482423169173</v>
      </c>
      <c r="E3477" s="59">
        <f ca="1">IF(_xlfn.NORM.INV(D3477,'Input Parameters'!$E$20,'Input Parameters'!$F$20)&lt;3500,3500,IF(_xlfn.NORM.INV(D3477,'Input Parameters'!$E$20,'Input Parameters'!$F$20)&gt;5500,5500,_xlfn.NORM.INV(D3477,'Input Parameters'!$E$20,'Input Parameters'!$F$20)))</f>
        <v>3976.5455459439313</v>
      </c>
      <c r="F3477" s="10">
        <f t="shared" ca="1" si="464"/>
        <v>0.13942199943824618</v>
      </c>
      <c r="G3477" s="61">
        <f ca="1">_xlfn.NORM.INV(F3477,'Input Parameters'!$E$21,'Input Parameters'!$F$21)</f>
        <v>276.33824995330673</v>
      </c>
      <c r="H3477" s="54">
        <f ca="1">EXP(E3477*(1/'Input Parameters'!$E$22-1/G3477))</f>
        <v>0.44117653477951241</v>
      </c>
      <c r="I3477" s="10">
        <f t="shared" ca="1" si="465"/>
        <v>0.94588454602245997</v>
      </c>
      <c r="J3477" s="29">
        <f ca="1">_xlfn.BETA.INV(I3477,'Input Parameters'!$L$24,'Input Parameters'!$M$24,'Input Parameters'!$J$24,'Input Parameters'!$K$24)</f>
        <v>0.83035862993367882</v>
      </c>
      <c r="K3477" s="156">
        <f ca="1">('Input Parameters'!$E$25/'Input Parameters'!$E$31)^$J3477</f>
        <v>2.5886539160835313E-3</v>
      </c>
      <c r="L3477" s="66">
        <f ca="1">$H3477*$C3477*'Input Parameters'!$E$23*K3477</f>
        <v>0.77308086674828758</v>
      </c>
      <c r="M3477" s="23">
        <f t="shared" ca="1" si="466"/>
        <v>0.40612003488922455</v>
      </c>
      <c r="N3477" s="15">
        <f ca="1">_xlfn.NORM.INV(M3477,'Input Parameters'!$E$26,'Input Parameters'!$F$26)</f>
        <v>2.9011718971744996E-2</v>
      </c>
      <c r="O3477" s="8">
        <f t="shared" ca="1" si="467"/>
        <v>0.99549592007738252</v>
      </c>
      <c r="P3477" s="29">
        <f ca="1">_xlfn.LOGNORM.INV(O3477,'Input Parameters'!$H$27,'Input Parameters'!$I$27)</f>
        <v>4.5207421553738438</v>
      </c>
      <c r="Q3477" s="10"/>
      <c r="R3477" s="15">
        <f>'Input Parameters'!$E$28</f>
        <v>12.7</v>
      </c>
      <c r="S3477" s="10">
        <f t="shared" ca="1" si="468"/>
        <v>0.24067420681055263</v>
      </c>
      <c r="T3477" s="25">
        <f ca="1">_xlfn.LOGNORM.INV(S3477,'Input Parameters'!$H$29,'Input Parameters'!$I$29)</f>
        <v>53.80554240948689</v>
      </c>
      <c r="U3477" s="10">
        <f t="shared" ca="1" si="469"/>
        <v>0.25511991415062607</v>
      </c>
      <c r="V3477" s="29">
        <f ca="1">IF('Input Parameters'!$D$30="Beta",_xlfn.BETA.INV(U3477,'Input Parameters'!$L$30,'Input Parameters'!$M$30,'Input Parameters'!$J$30,'Input Parameters'!$K$30),IF('Input Parameters'!$D$30="LogNorm",_xlfn.LOGNORM.INV(U3477,'Input Parameters'!$H$30,'Input Parameters'!$I$30)))</f>
        <v>0.77070024226517031</v>
      </c>
      <c r="W3477" s="2">
        <f ca="1">N3477+(P3477-N3477)*(1-ERF((T3477-R3477)/(2*SQRT(L3477*'Input Parameters'!$E$31))))</f>
        <v>3.3266064020573763E-2</v>
      </c>
      <c r="X3477">
        <f t="shared" ca="1" si="470"/>
        <v>1</v>
      </c>
      <c r="Y3477" s="7"/>
    </row>
    <row r="3478" spans="1:25" ht="15" customHeight="1" x14ac:dyDescent="0.3">
      <c r="A3478" s="130">
        <v>3471</v>
      </c>
      <c r="B3478" s="10">
        <f t="shared" ca="1" si="462"/>
        <v>4.1424600172206505E-2</v>
      </c>
      <c r="C3478" s="57">
        <f ca="1">_xlfn.NORM.INV(B3478,'Input Parameters'!$E$19,'Input Parameters'!$F$19)</f>
        <v>420.74418423066845</v>
      </c>
      <c r="D3478" s="10">
        <f t="shared" ca="1" si="463"/>
        <v>0.57453485360529821</v>
      </c>
      <c r="E3478" s="59">
        <f ca="1">IF(_xlfn.NORM.INV(D3478,'Input Parameters'!$E$20,'Input Parameters'!$F$20)&lt;3500,3500,IF(_xlfn.NORM.INV(D3478,'Input Parameters'!$E$20,'Input Parameters'!$F$20)&gt;5500,5500,_xlfn.NORM.INV(D3478,'Input Parameters'!$E$20,'Input Parameters'!$F$20)))</f>
        <v>4931.5521004057455</v>
      </c>
      <c r="F3478" s="10">
        <f t="shared" ca="1" si="464"/>
        <v>0.1962650677774479</v>
      </c>
      <c r="G3478" s="61">
        <f ca="1">_xlfn.NORM.INV(F3478,'Input Parameters'!$E$21,'Input Parameters'!$F$21)</f>
        <v>278.12940166720341</v>
      </c>
      <c r="H3478" s="54">
        <f ca="1">EXP(E3478*(1/'Input Parameters'!$E$22-1/G3478))</f>
        <v>0.40660754247644493</v>
      </c>
      <c r="I3478" s="10">
        <f t="shared" ca="1" si="465"/>
        <v>0.58756423429825844</v>
      </c>
      <c r="J3478" s="29">
        <f ca="1">_xlfn.BETA.INV(I3478,'Input Parameters'!$L$24,'Input Parameters'!$M$24,'Input Parameters'!$J$24,'Input Parameters'!$K$24)</f>
        <v>0.64237491311145201</v>
      </c>
      <c r="K3478" s="156">
        <f ca="1">('Input Parameters'!$E$25/'Input Parameters'!$E$31)^$J3478</f>
        <v>9.9706739701857731E-3</v>
      </c>
      <c r="L3478" s="66">
        <f ca="1">$H3478*$C3478*'Input Parameters'!$E$23*K3478</f>
        <v>1.7057605561589022</v>
      </c>
      <c r="M3478" s="23">
        <f t="shared" ca="1" si="466"/>
        <v>0.51025099377158101</v>
      </c>
      <c r="N3478" s="15">
        <f ca="1">_xlfn.NORM.INV(M3478,'Input Parameters'!$E$26,'Input Parameters'!$F$26)</f>
        <v>3.4539663440568281E-2</v>
      </c>
      <c r="O3478" s="8">
        <f t="shared" ca="1" si="467"/>
        <v>0.12847621088029981</v>
      </c>
      <c r="P3478" s="29">
        <f ca="1">_xlfn.LOGNORM.INV(O3478,'Input Parameters'!$H$27,'Input Parameters'!$I$27)</f>
        <v>0.86215893416543254</v>
      </c>
      <c r="Q3478" s="10"/>
      <c r="R3478" s="15">
        <f>'Input Parameters'!$E$28</f>
        <v>12.7</v>
      </c>
      <c r="S3478" s="10">
        <f t="shared" ca="1" si="468"/>
        <v>0.15948124927688878</v>
      </c>
      <c r="T3478" s="25">
        <f ca="1">_xlfn.LOGNORM.INV(S3478,'Input Parameters'!$H$29,'Input Parameters'!$I$29)</f>
        <v>52.067524022304909</v>
      </c>
      <c r="U3478" s="10">
        <f t="shared" ca="1" si="469"/>
        <v>0.43736750697776761</v>
      </c>
      <c r="V3478" s="29">
        <f ca="1">IF('Input Parameters'!$D$30="Beta",_xlfn.BETA.INV(U3478,'Input Parameters'!$L$30,'Input Parameters'!$M$30,'Input Parameters'!$J$30,'Input Parameters'!$K$30),IF('Input Parameters'!$D$30="LogNorm",_xlfn.LOGNORM.INV(U3478,'Input Parameters'!$H$30,'Input Parameters'!$I$30)))</f>
        <v>0.93898046205768382</v>
      </c>
      <c r="W3478" s="2">
        <f ca="1">N3478+(P3478-N3478)*(1-ERF((T3478-R3478)/(2*SQRT(L3478*'Input Parameters'!$E$31))))</f>
        <v>6.189791215912737E-2</v>
      </c>
      <c r="X3478">
        <f t="shared" ca="1" si="470"/>
        <v>1</v>
      </c>
      <c r="Y3478" s="7"/>
    </row>
    <row r="3479" spans="1:25" ht="15" customHeight="1" x14ac:dyDescent="0.3">
      <c r="A3479" s="130">
        <v>3472</v>
      </c>
      <c r="B3479" s="10">
        <f t="shared" ca="1" si="462"/>
        <v>0.68174471550075966</v>
      </c>
      <c r="C3479" s="57">
        <f ca="1">_xlfn.NORM.INV(B3479,'Input Parameters'!$E$19,'Input Parameters'!$F$19)</f>
        <v>607.23328058947891</v>
      </c>
      <c r="D3479" s="10">
        <f t="shared" ca="1" si="463"/>
        <v>0.27503097672632282</v>
      </c>
      <c r="E3479" s="59">
        <f ca="1">IF(_xlfn.NORM.INV(D3479,'Input Parameters'!$E$20,'Input Parameters'!$F$20)&lt;3500,3500,IF(_xlfn.NORM.INV(D3479,'Input Parameters'!$E$20,'Input Parameters'!$F$20)&gt;5500,5500,_xlfn.NORM.INV(D3479,'Input Parameters'!$E$20,'Input Parameters'!$F$20)))</f>
        <v>4381.6328950880461</v>
      </c>
      <c r="F3479" s="10">
        <f t="shared" ca="1" si="464"/>
        <v>0.27197654928482018</v>
      </c>
      <c r="G3479" s="61">
        <f ca="1">_xlfn.NORM.INV(F3479,'Input Parameters'!$E$21,'Input Parameters'!$F$21)</f>
        <v>280.08019021658032</v>
      </c>
      <c r="H3479" s="54">
        <f ca="1">EXP(E3479*(1/'Input Parameters'!$E$22-1/G3479))</f>
        <v>0.50166133028674187</v>
      </c>
      <c r="I3479" s="10">
        <f t="shared" ca="1" si="465"/>
        <v>0.54471390422964705</v>
      </c>
      <c r="J3479" s="29">
        <f ca="1">_xlfn.BETA.INV(I3479,'Input Parameters'!$L$24,'Input Parameters'!$M$24,'Input Parameters'!$J$24,'Input Parameters'!$K$24)</f>
        <v>0.62514892315165926</v>
      </c>
      <c r="K3479" s="156">
        <f ca="1">('Input Parameters'!$E$25/'Input Parameters'!$E$31)^$J3479</f>
        <v>1.1282125313266301E-2</v>
      </c>
      <c r="L3479" s="66">
        <f ca="1">$H3479*$C3479*'Input Parameters'!$E$23*K3479</f>
        <v>3.4368225606991523</v>
      </c>
      <c r="M3479" s="23">
        <f t="shared" ca="1" si="466"/>
        <v>0.81718228446110486</v>
      </c>
      <c r="N3479" s="15">
        <f ca="1">_xlfn.NORM.INV(M3479,'Input Parameters'!$E$26,'Input Parameters'!$F$26)</f>
        <v>5.2998260522756586E-2</v>
      </c>
      <c r="O3479" s="8">
        <f t="shared" ca="1" si="467"/>
        <v>0.88880878214158032</v>
      </c>
      <c r="P3479" s="29">
        <f ca="1">_xlfn.LOGNORM.INV(O3479,'Input Parameters'!$H$27,'Input Parameters'!$I$27)</f>
        <v>2.4425668549804582</v>
      </c>
      <c r="Q3479" s="10"/>
      <c r="R3479" s="15">
        <f>'Input Parameters'!$E$28</f>
        <v>12.7</v>
      </c>
      <c r="S3479" s="10">
        <f t="shared" ca="1" si="468"/>
        <v>0.14744701314176822</v>
      </c>
      <c r="T3479" s="25">
        <f ca="1">_xlfn.LOGNORM.INV(S3479,'Input Parameters'!$H$29,'Input Parameters'!$I$29)</f>
        <v>51.771091654186122</v>
      </c>
      <c r="U3479" s="10">
        <f t="shared" ca="1" si="469"/>
        <v>0.86552814413775203</v>
      </c>
      <c r="V3479" s="29">
        <f ca="1">IF('Input Parameters'!$D$30="Beta",_xlfn.BETA.INV(U3479,'Input Parameters'!$L$30,'Input Parameters'!$M$30,'Input Parameters'!$J$30,'Input Parameters'!$K$30),IF('Input Parameters'!$D$30="LogNorm",_xlfn.LOGNORM.INV(U3479,'Input Parameters'!$H$30,'Input Parameters'!$I$30)))</f>
        <v>1.5452029811822092</v>
      </c>
      <c r="W3479" s="2">
        <f ca="1">N3479+(P3479-N3479)*(1-ERF((T3479-R3479)/(2*SQRT(L3479*'Input Parameters'!$E$31))))</f>
        <v>0.3783522011426918</v>
      </c>
      <c r="X3479">
        <f t="shared" ca="1" si="470"/>
        <v>1</v>
      </c>
      <c r="Y3479" s="7"/>
    </row>
    <row r="3480" spans="1:25" ht="15" customHeight="1" x14ac:dyDescent="0.3">
      <c r="A3480" s="130">
        <v>3473</v>
      </c>
      <c r="B3480" s="10">
        <f t="shared" ca="1" si="462"/>
        <v>0.17054398136175397</v>
      </c>
      <c r="C3480" s="57">
        <f ca="1">_xlfn.NORM.INV(B3480,'Input Parameters'!$E$19,'Input Parameters'!$F$19)</f>
        <v>486.85449724666023</v>
      </c>
      <c r="D3480" s="10">
        <f t="shared" ca="1" si="463"/>
        <v>0.86094121025908121</v>
      </c>
      <c r="E3480" s="59">
        <f ca="1">IF(_xlfn.NORM.INV(D3480,'Input Parameters'!$E$20,'Input Parameters'!$F$20)&lt;3500,3500,IF(_xlfn.NORM.INV(D3480,'Input Parameters'!$E$20,'Input Parameters'!$F$20)&gt;5500,5500,_xlfn.NORM.INV(D3480,'Input Parameters'!$E$20,'Input Parameters'!$F$20)))</f>
        <v>5500</v>
      </c>
      <c r="F3480" s="10">
        <f t="shared" ca="1" si="464"/>
        <v>0.60270565872591308</v>
      </c>
      <c r="G3480" s="61">
        <f ca="1">_xlfn.NORM.INV(F3480,'Input Parameters'!$E$21,'Input Parameters'!$F$21)</f>
        <v>286.89640322682845</v>
      </c>
      <c r="H3480" s="54">
        <f ca="1">EXP(E3480*(1/'Input Parameters'!$E$22-1/G3480))</f>
        <v>0.67075459334619325</v>
      </c>
      <c r="I3480" s="10">
        <f t="shared" ca="1" si="465"/>
        <v>0.74209602943155184</v>
      </c>
      <c r="J3480" s="29">
        <f ca="1">_xlfn.BETA.INV(I3480,'Input Parameters'!$L$24,'Input Parameters'!$M$24,'Input Parameters'!$J$24,'Input Parameters'!$K$24)</f>
        <v>0.70737927164981884</v>
      </c>
      <c r="K3480" s="156">
        <f ca="1">('Input Parameters'!$E$25/'Input Parameters'!$E$31)^$J3480</f>
        <v>6.2547195895459101E-3</v>
      </c>
      <c r="L3480" s="66">
        <f ca="1">$H3480*$C3480*'Input Parameters'!$E$23*K3480</f>
        <v>2.0425405431410208</v>
      </c>
      <c r="M3480" s="23">
        <f t="shared" ca="1" si="466"/>
        <v>0.47786933195954806</v>
      </c>
      <c r="N3480" s="15">
        <f ca="1">_xlfn.NORM.INV(M3480,'Input Parameters'!$E$26,'Input Parameters'!$F$26)</f>
        <v>3.2834461355136874E-2</v>
      </c>
      <c r="O3480" s="8">
        <f t="shared" ca="1" si="467"/>
        <v>0.15715332354269507</v>
      </c>
      <c r="P3480" s="29">
        <f ca="1">_xlfn.LOGNORM.INV(O3480,'Input Parameters'!$H$27,'Input Parameters'!$I$27)</f>
        <v>0.91214737471673546</v>
      </c>
      <c r="Q3480" s="10"/>
      <c r="R3480" s="15">
        <f>'Input Parameters'!$E$28</f>
        <v>12.7</v>
      </c>
      <c r="S3480" s="10">
        <f t="shared" ca="1" si="468"/>
        <v>0.3421739559019723</v>
      </c>
      <c r="T3480" s="25">
        <f ca="1">_xlfn.LOGNORM.INV(S3480,'Input Parameters'!$H$29,'Input Parameters'!$I$29)</f>
        <v>55.633681580745979</v>
      </c>
      <c r="U3480" s="10">
        <f t="shared" ca="1" si="469"/>
        <v>0.61945097441079977</v>
      </c>
      <c r="V3480" s="29">
        <f ca="1">IF('Input Parameters'!$D$30="Beta",_xlfn.BETA.INV(U3480,'Input Parameters'!$L$30,'Input Parameters'!$M$30,'Input Parameters'!$J$30,'Input Parameters'!$K$30),IF('Input Parameters'!$D$30="LogNorm",_xlfn.LOGNORM.INV(U3480,'Input Parameters'!$H$30,'Input Parameters'!$I$30)))</f>
        <v>1.1264862959172686</v>
      </c>
      <c r="W3480" s="2">
        <f ca="1">N3480+(P3480-N3480)*(1-ERF((T3480-R3480)/(2*SQRT(L3480*'Input Parameters'!$E$31))))</f>
        <v>6.242549334753815E-2</v>
      </c>
      <c r="X3480">
        <f t="shared" ca="1" si="470"/>
        <v>1</v>
      </c>
      <c r="Y3480" s="7"/>
    </row>
    <row r="3481" spans="1:25" ht="15" customHeight="1" x14ac:dyDescent="0.3">
      <c r="A3481" s="130">
        <v>3474</v>
      </c>
      <c r="B3481" s="10">
        <f t="shared" ca="1" si="462"/>
        <v>0.27980335554280844</v>
      </c>
      <c r="C3481" s="57">
        <f ca="1">_xlfn.NORM.INV(B3481,'Input Parameters'!$E$19,'Input Parameters'!$F$19)</f>
        <v>518.00052206389614</v>
      </c>
      <c r="D3481" s="10">
        <f t="shared" ca="1" si="463"/>
        <v>0.77528207531309512</v>
      </c>
      <c r="E3481" s="59">
        <f ca="1">IF(_xlfn.NORM.INV(D3481,'Input Parameters'!$E$20,'Input Parameters'!$F$20)&lt;3500,3500,IF(_xlfn.NORM.INV(D3481,'Input Parameters'!$E$20,'Input Parameters'!$F$20)&gt;5500,5500,_xlfn.NORM.INV(D3481,'Input Parameters'!$E$20,'Input Parameters'!$F$20)))</f>
        <v>5329.4491202632144</v>
      </c>
      <c r="F3481" s="10">
        <f t="shared" ca="1" si="464"/>
        <v>0.26493798438835858</v>
      </c>
      <c r="G3481" s="61">
        <f ca="1">_xlfn.NORM.INV(F3481,'Input Parameters'!$E$21,'Input Parameters'!$F$21)</f>
        <v>279.91238446116256</v>
      </c>
      <c r="H3481" s="54">
        <f ca="1">EXP(E3481*(1/'Input Parameters'!$E$22-1/G3481))</f>
        <v>0.4272190164976386</v>
      </c>
      <c r="I3481" s="10">
        <f t="shared" ca="1" si="465"/>
        <v>0.39233568278140873</v>
      </c>
      <c r="J3481" s="29">
        <f ca="1">_xlfn.BETA.INV(I3481,'Input Parameters'!$L$24,'Input Parameters'!$M$24,'Input Parameters'!$J$24,'Input Parameters'!$K$24)</f>
        <v>0.56264794892200098</v>
      </c>
      <c r="K3481" s="156">
        <f ca="1">('Input Parameters'!$E$25/'Input Parameters'!$E$31)^$J3481</f>
        <v>1.7664789494398665E-2</v>
      </c>
      <c r="L3481" s="66">
        <f ca="1">$H3481*$C3481*'Input Parameters'!$E$23*K3481</f>
        <v>3.9092121489945875</v>
      </c>
      <c r="M3481" s="23">
        <f t="shared" ca="1" si="466"/>
        <v>0.97370635938437611</v>
      </c>
      <c r="N3481" s="15">
        <f ca="1">_xlfn.NORM.INV(M3481,'Input Parameters'!$E$26,'Input Parameters'!$F$26)</f>
        <v>7.4704188256714155E-2</v>
      </c>
      <c r="O3481" s="8">
        <f t="shared" ca="1" si="467"/>
        <v>0.6251075775318895</v>
      </c>
      <c r="P3481" s="29">
        <f ca="1">_xlfn.LOGNORM.INV(O3481,'Input Parameters'!$H$27,'Input Parameters'!$I$27)</f>
        <v>1.6393616960807484</v>
      </c>
      <c r="Q3481" s="10"/>
      <c r="R3481" s="15">
        <f>'Input Parameters'!$E$28</f>
        <v>12.7</v>
      </c>
      <c r="S3481" s="10">
        <f t="shared" ca="1" si="468"/>
        <v>0.57638592414329959</v>
      </c>
      <c r="T3481" s="25">
        <f ca="1">_xlfn.LOGNORM.INV(S3481,'Input Parameters'!$H$29,'Input Parameters'!$I$29)</f>
        <v>59.505110738012142</v>
      </c>
      <c r="U3481" s="10">
        <f t="shared" ca="1" si="469"/>
        <v>0.26595358278816617</v>
      </c>
      <c r="V3481" s="29">
        <f ca="1">IF('Input Parameters'!$D$30="Beta",_xlfn.BETA.INV(U3481,'Input Parameters'!$L$30,'Input Parameters'!$M$30,'Input Parameters'!$J$30,'Input Parameters'!$K$30),IF('Input Parameters'!$D$30="LogNorm",_xlfn.LOGNORM.INV(U3481,'Input Parameters'!$H$30,'Input Parameters'!$I$30)))</f>
        <v>0.7809082143537055</v>
      </c>
      <c r="W3481" s="2">
        <f ca="1">N3481+(P3481-N3481)*(1-ERF((T3481-R3481)/(2*SQRT(L3481*'Input Parameters'!$E$31))))</f>
        <v>0.22201217093727513</v>
      </c>
      <c r="X3481">
        <f t="shared" ca="1" si="470"/>
        <v>1</v>
      </c>
      <c r="Y3481" s="7"/>
    </row>
    <row r="3482" spans="1:25" ht="15" customHeight="1" x14ac:dyDescent="0.3">
      <c r="A3482" s="130">
        <v>3475</v>
      </c>
      <c r="B3482" s="10">
        <f t="shared" ca="1" si="462"/>
        <v>0.17305521255655787</v>
      </c>
      <c r="C3482" s="57">
        <f ca="1">_xlfn.NORM.INV(B3482,'Input Parameters'!$E$19,'Input Parameters'!$F$19)</f>
        <v>487.68742974106999</v>
      </c>
      <c r="D3482" s="10">
        <f t="shared" ca="1" si="463"/>
        <v>0.5549758242396059</v>
      </c>
      <c r="E3482" s="59">
        <f ca="1">IF(_xlfn.NORM.INV(D3482,'Input Parameters'!$E$20,'Input Parameters'!$F$20)&lt;3500,3500,IF(_xlfn.NORM.INV(D3482,'Input Parameters'!$E$20,'Input Parameters'!$F$20)&gt;5500,5500,_xlfn.NORM.INV(D3482,'Input Parameters'!$E$20,'Input Parameters'!$F$20)))</f>
        <v>4896.7701183530326</v>
      </c>
      <c r="F3482" s="10">
        <f t="shared" ca="1" si="464"/>
        <v>0.88430817971937004</v>
      </c>
      <c r="G3482" s="61">
        <f ca="1">_xlfn.NORM.INV(F3482,'Input Parameters'!$E$21,'Input Parameters'!$F$21)</f>
        <v>294.25686569566119</v>
      </c>
      <c r="H3482" s="54">
        <f ca="1">EXP(E3482*(1/'Input Parameters'!$E$22-1/G3482))</f>
        <v>1.0739941752876827</v>
      </c>
      <c r="I3482" s="10">
        <f t="shared" ca="1" si="465"/>
        <v>0.41663597780631867</v>
      </c>
      <c r="J3482" s="29">
        <f ca="1">_xlfn.BETA.INV(I3482,'Input Parameters'!$L$24,'Input Parameters'!$M$24,'Input Parameters'!$J$24,'Input Parameters'!$K$24)</f>
        <v>0.57294354056088115</v>
      </c>
      <c r="K3482" s="156">
        <f ca="1">('Input Parameters'!$E$25/'Input Parameters'!$E$31)^$J3482</f>
        <v>1.6407153786456786E-2</v>
      </c>
      <c r="L3482" s="66">
        <f ca="1">$H3482*$C3482*'Input Parameters'!$E$23*K3482</f>
        <v>8.5936316894847788</v>
      </c>
      <c r="M3482" s="23">
        <f t="shared" ca="1" si="466"/>
        <v>0.45859268796919184</v>
      </c>
      <c r="N3482" s="15">
        <f ca="1">_xlfn.NORM.INV(M3482,'Input Parameters'!$E$26,'Input Parameters'!$F$26)</f>
        <v>3.181642412085281E-2</v>
      </c>
      <c r="O3482" s="8">
        <f t="shared" ca="1" si="467"/>
        <v>0.85525235212869333</v>
      </c>
      <c r="P3482" s="29">
        <f ca="1">_xlfn.LOGNORM.INV(O3482,'Input Parameters'!$H$27,'Input Parameters'!$I$27)</f>
        <v>2.2746509264412906</v>
      </c>
      <c r="Q3482" s="10"/>
      <c r="R3482" s="15">
        <f>'Input Parameters'!$E$28</f>
        <v>12.7</v>
      </c>
      <c r="S3482" s="10">
        <f t="shared" ca="1" si="468"/>
        <v>0.86443238637028585</v>
      </c>
      <c r="T3482" s="25">
        <f ca="1">_xlfn.LOGNORM.INV(S3482,'Input Parameters'!$H$29,'Input Parameters'!$I$29)</f>
        <v>65.8897819501219</v>
      </c>
      <c r="U3482" s="10">
        <f t="shared" ca="1" si="469"/>
        <v>0.88688158004035689</v>
      </c>
      <c r="V3482" s="29">
        <f ca="1">IF('Input Parameters'!$D$30="Beta",_xlfn.BETA.INV(U3482,'Input Parameters'!$L$30,'Input Parameters'!$M$30,'Input Parameters'!$J$30,'Input Parameters'!$K$30),IF('Input Parameters'!$D$30="LogNorm",_xlfn.LOGNORM.INV(U3482,'Input Parameters'!$H$30,'Input Parameters'!$I$30)))</f>
        <v>1.6102803244333006</v>
      </c>
      <c r="W3482" s="2">
        <f ca="1">N3482+(P3482-N3482)*(1-ERF((T3482-R3482)/(2*SQRT(L3482*'Input Parameters'!$E$31))))</f>
        <v>0.47924834273752948</v>
      </c>
      <c r="X3482">
        <f t="shared" ca="1" si="470"/>
        <v>1</v>
      </c>
      <c r="Y3482" s="7"/>
    </row>
    <row r="3483" spans="1:25" ht="15" customHeight="1" x14ac:dyDescent="0.3">
      <c r="A3483" s="130">
        <v>3476</v>
      </c>
      <c r="B3483" s="10">
        <f t="shared" ca="1" si="462"/>
        <v>0.16190772230519124</v>
      </c>
      <c r="C3483" s="57">
        <f ca="1">_xlfn.NORM.INV(B3483,'Input Parameters'!$E$19,'Input Parameters'!$F$19)</f>
        <v>483.9282809177779</v>
      </c>
      <c r="D3483" s="10">
        <f t="shared" ca="1" si="463"/>
        <v>0.44308880054134736</v>
      </c>
      <c r="E3483" s="59">
        <f ca="1">IF(_xlfn.NORM.INV(D3483,'Input Parameters'!$E$20,'Input Parameters'!$F$20)&lt;3500,3500,IF(_xlfn.NORM.INV(D3483,'Input Parameters'!$E$20,'Input Parameters'!$F$20)&gt;5500,5500,_xlfn.NORM.INV(D3483,'Input Parameters'!$E$20,'Input Parameters'!$F$20)))</f>
        <v>4699.8002151703231</v>
      </c>
      <c r="F3483" s="10">
        <f t="shared" ca="1" si="464"/>
        <v>0.39022303313594742</v>
      </c>
      <c r="G3483" s="61">
        <f ca="1">_xlfn.NORM.INV(F3483,'Input Parameters'!$E$21,'Input Parameters'!$F$21)</f>
        <v>282.65912104333393</v>
      </c>
      <c r="H3483" s="54">
        <f ca="1">EXP(E3483*(1/'Input Parameters'!$E$22-1/G3483))</f>
        <v>0.55609185952345497</v>
      </c>
      <c r="I3483" s="10">
        <f t="shared" ca="1" si="465"/>
        <v>0.75240967356683686</v>
      </c>
      <c r="J3483" s="29">
        <f ca="1">_xlfn.BETA.INV(I3483,'Input Parameters'!$L$24,'Input Parameters'!$M$24,'Input Parameters'!$J$24,'Input Parameters'!$K$24)</f>
        <v>0.71206619704579532</v>
      </c>
      <c r="K3483" s="156">
        <f ca="1">('Input Parameters'!$E$25/'Input Parameters'!$E$31)^$J3483</f>
        <v>6.0479201137634509E-3</v>
      </c>
      <c r="L3483" s="66">
        <f ca="1">$H3483*$C3483*'Input Parameters'!$E$23*K3483</f>
        <v>1.6275471793232021</v>
      </c>
      <c r="M3483" s="23">
        <f t="shared" ca="1" si="466"/>
        <v>2.2920656519284432E-2</v>
      </c>
      <c r="N3483" s="15">
        <f ca="1">_xlfn.NORM.INV(M3483,'Input Parameters'!$E$26,'Input Parameters'!$F$26)</f>
        <v>-7.9338822905136927E-3</v>
      </c>
      <c r="O3483" s="8">
        <f t="shared" ca="1" si="467"/>
        <v>0.61332544057994187</v>
      </c>
      <c r="P3483" s="29">
        <f ca="1">_xlfn.LOGNORM.INV(O3483,'Input Parameters'!$H$27,'Input Parameters'!$I$27)</f>
        <v>1.6170845593023107</v>
      </c>
      <c r="Q3483" s="10"/>
      <c r="R3483" s="15">
        <f>'Input Parameters'!$E$28</f>
        <v>12.7</v>
      </c>
      <c r="S3483" s="10">
        <f t="shared" ca="1" si="468"/>
        <v>0.9802909923690013</v>
      </c>
      <c r="T3483" s="25">
        <f ca="1">_xlfn.LOGNORM.INV(S3483,'Input Parameters'!$H$29,'Input Parameters'!$I$29)</f>
        <v>73.382983554555636</v>
      </c>
      <c r="U3483" s="10">
        <f t="shared" ca="1" si="469"/>
        <v>0.93799907528999182</v>
      </c>
      <c r="V3483" s="29">
        <f ca="1">IF('Input Parameters'!$D$30="Beta",_xlfn.BETA.INV(U3483,'Input Parameters'!$L$30,'Input Parameters'!$M$30,'Input Parameters'!$J$30,'Input Parameters'!$K$30),IF('Input Parameters'!$D$30="LogNorm",_xlfn.LOGNORM.INV(U3483,'Input Parameters'!$H$30,'Input Parameters'!$I$30)))</f>
        <v>1.8326919139107853</v>
      </c>
      <c r="W3483" s="2">
        <f ca="1">N3483+(P3483-N3483)*(1-ERF((T3483-R3483)/(2*SQRT(L3483*'Input Parameters'!$E$31))))</f>
        <v>-6.6830334929903938E-3</v>
      </c>
      <c r="X3483">
        <f t="shared" ca="1" si="470"/>
        <v>1</v>
      </c>
      <c r="Y3483" s="7"/>
    </row>
    <row r="3484" spans="1:25" ht="15" customHeight="1" x14ac:dyDescent="0.3">
      <c r="A3484" s="130">
        <v>3477</v>
      </c>
      <c r="B3484" s="10">
        <f t="shared" ca="1" si="462"/>
        <v>0.42008650737779729</v>
      </c>
      <c r="C3484" s="57">
        <f ca="1">_xlfn.NORM.INV(B3484,'Input Parameters'!$E$19,'Input Parameters'!$F$19)</f>
        <v>550.25870099613883</v>
      </c>
      <c r="D3484" s="10">
        <f t="shared" ca="1" si="463"/>
        <v>0.15652291943331775</v>
      </c>
      <c r="E3484" s="59">
        <f ca="1">IF(_xlfn.NORM.INV(D3484,'Input Parameters'!$E$20,'Input Parameters'!$F$20)&lt;3500,3500,IF(_xlfn.NORM.INV(D3484,'Input Parameters'!$E$20,'Input Parameters'!$F$20)&gt;5500,5500,_xlfn.NORM.INV(D3484,'Input Parameters'!$E$20,'Input Parameters'!$F$20)))</f>
        <v>4093.80392199472</v>
      </c>
      <c r="F3484" s="10">
        <f t="shared" ca="1" si="464"/>
        <v>0.42835900437598673</v>
      </c>
      <c r="G3484" s="61">
        <f ca="1">_xlfn.NORM.INV(F3484,'Input Parameters'!$E$21,'Input Parameters'!$F$21)</f>
        <v>283.43084900174824</v>
      </c>
      <c r="H3484" s="54">
        <f ca="1">EXP(E3484*(1/'Input Parameters'!$E$22-1/G3484))</f>
        <v>0.62392722772819542</v>
      </c>
      <c r="I3484" s="10">
        <f t="shared" ca="1" si="465"/>
        <v>0.29681045217327029</v>
      </c>
      <c r="J3484" s="29">
        <f ca="1">_xlfn.BETA.INV(I3484,'Input Parameters'!$L$24,'Input Parameters'!$M$24,'Input Parameters'!$J$24,'Input Parameters'!$K$24)</f>
        <v>0.51963419182180726</v>
      </c>
      <c r="K3484" s="156">
        <f ca="1">('Input Parameters'!$E$25/'Input Parameters'!$E$31)^$J3484</f>
        <v>2.4049990550868299E-2</v>
      </c>
      <c r="L3484" s="66">
        <f ca="1">$H3484*$C3484*'Input Parameters'!$E$23*K3484</f>
        <v>8.2568760855034355</v>
      </c>
      <c r="M3484" s="23">
        <f t="shared" ca="1" si="466"/>
        <v>0.58759988751212633</v>
      </c>
      <c r="N3484" s="15">
        <f ca="1">_xlfn.NORM.INV(M3484,'Input Parameters'!$E$26,'Input Parameters'!$F$26)</f>
        <v>3.8648881248976724E-2</v>
      </c>
      <c r="O3484" s="8">
        <f t="shared" ca="1" si="467"/>
        <v>0.80894412784498315</v>
      </c>
      <c r="P3484" s="29">
        <f ca="1">_xlfn.LOGNORM.INV(O3484,'Input Parameters'!$H$27,'Input Parameters'!$I$27)</f>
        <v>2.0956931397324126</v>
      </c>
      <c r="Q3484" s="10"/>
      <c r="R3484" s="15">
        <f>'Input Parameters'!$E$28</f>
        <v>12.7</v>
      </c>
      <c r="S3484" s="10">
        <f t="shared" ca="1" si="468"/>
        <v>1.5993097106448362E-2</v>
      </c>
      <c r="T3484" s="25">
        <f ca="1">_xlfn.LOGNORM.INV(S3484,'Input Parameters'!$H$29,'Input Parameters'!$I$29)</f>
        <v>45.771093609743403</v>
      </c>
      <c r="U3484" s="10">
        <f t="shared" ca="1" si="469"/>
        <v>0.44500359895740349</v>
      </c>
      <c r="V3484" s="29">
        <f ca="1">IF('Input Parameters'!$D$30="Beta",_xlfn.BETA.INV(U3484,'Input Parameters'!$L$30,'Input Parameters'!$M$30,'Input Parameters'!$J$30,'Input Parameters'!$K$30),IF('Input Parameters'!$D$30="LogNorm",_xlfn.LOGNORM.INV(U3484,'Input Parameters'!$H$30,'Input Parameters'!$I$30)))</f>
        <v>0.94617352834377</v>
      </c>
      <c r="W3484" s="2">
        <f ca="1">N3484+(P3484-N3484)*(1-ERF((T3484-R3484)/(2*SQRT(L3484*'Input Parameters'!$E$31))))</f>
        <v>0.89386700005385133</v>
      </c>
      <c r="X3484">
        <f t="shared" ca="1" si="470"/>
        <v>1</v>
      </c>
      <c r="Y3484" s="7"/>
    </row>
    <row r="3485" spans="1:25" ht="15" customHeight="1" x14ac:dyDescent="0.3">
      <c r="A3485" s="130">
        <v>3478</v>
      </c>
      <c r="B3485" s="10">
        <f t="shared" ca="1" si="462"/>
        <v>0.22341528302371294</v>
      </c>
      <c r="C3485" s="57">
        <f ca="1">_xlfn.NORM.INV(B3485,'Input Parameters'!$E$19,'Input Parameters'!$F$19)</f>
        <v>503.02004254842035</v>
      </c>
      <c r="D3485" s="10">
        <f t="shared" ca="1" si="463"/>
        <v>0.83606405254129024</v>
      </c>
      <c r="E3485" s="59">
        <f ca="1">IF(_xlfn.NORM.INV(D3485,'Input Parameters'!$E$20,'Input Parameters'!$F$20)&lt;3500,3500,IF(_xlfn.NORM.INV(D3485,'Input Parameters'!$E$20,'Input Parameters'!$F$20)&gt;5500,5500,_xlfn.NORM.INV(D3485,'Input Parameters'!$E$20,'Input Parameters'!$F$20)))</f>
        <v>5484.8865602022461</v>
      </c>
      <c r="F3485" s="10">
        <f t="shared" ca="1" si="464"/>
        <v>0.88350556564669036</v>
      </c>
      <c r="G3485" s="61">
        <f ca="1">_xlfn.NORM.INV(F3485,'Input Parameters'!$E$21,'Input Parameters'!$F$21)</f>
        <v>294.22458221534077</v>
      </c>
      <c r="H3485" s="54">
        <f ca="1">EXP(E3485*(1/'Input Parameters'!$E$22-1/G3485))</f>
        <v>1.0810284296792125</v>
      </c>
      <c r="I3485" s="10">
        <f t="shared" ca="1" si="465"/>
        <v>0.42543306921334745</v>
      </c>
      <c r="J3485" s="29">
        <f ca="1">_xlfn.BETA.INV(I3485,'Input Parameters'!$L$24,'Input Parameters'!$M$24,'Input Parameters'!$J$24,'Input Parameters'!$K$24)</f>
        <v>0.57662591345431857</v>
      </c>
      <c r="K3485" s="156">
        <f ca="1">('Input Parameters'!$E$25/'Input Parameters'!$E$31)^$J3485</f>
        <v>1.5979421984694681E-2</v>
      </c>
      <c r="L3485" s="66">
        <f ca="1">$H3485*$C3485*'Input Parameters'!$E$23*K3485</f>
        <v>8.6892735751933063</v>
      </c>
      <c r="M3485" s="23">
        <f t="shared" ca="1" si="466"/>
        <v>2.3548705053352714E-2</v>
      </c>
      <c r="N3485" s="15">
        <f ca="1">_xlfn.NORM.INV(M3485,'Input Parameters'!$E$26,'Input Parameters'!$F$26)</f>
        <v>-7.693886595010406E-3</v>
      </c>
      <c r="O3485" s="8">
        <f t="shared" ca="1" si="467"/>
        <v>1.8732791145447014E-2</v>
      </c>
      <c r="P3485" s="29">
        <f ca="1">_xlfn.LOGNORM.INV(O3485,'Input Parameters'!$H$27,'Input Parameters'!$I$27)</f>
        <v>0.56705882141225916</v>
      </c>
      <c r="Q3485" s="10"/>
      <c r="R3485" s="15">
        <f>'Input Parameters'!$E$28</f>
        <v>12.7</v>
      </c>
      <c r="S3485" s="10">
        <f t="shared" ca="1" si="468"/>
        <v>7.3952984551833523E-2</v>
      </c>
      <c r="T3485" s="25">
        <f ca="1">_xlfn.LOGNORM.INV(S3485,'Input Parameters'!$H$29,'Input Parameters'!$I$29)</f>
        <v>49.500179408402886</v>
      </c>
      <c r="U3485" s="10">
        <f t="shared" ca="1" si="469"/>
        <v>0.99993790942451155</v>
      </c>
      <c r="V3485" s="29">
        <f ca="1">IF('Input Parameters'!$D$30="Beta",_xlfn.BETA.INV(U3485,'Input Parameters'!$L$30,'Input Parameters'!$M$30,'Input Parameters'!$J$30,'Input Parameters'!$K$30),IF('Input Parameters'!$D$30="LogNorm",_xlfn.LOGNORM.INV(U3485,'Input Parameters'!$H$30,'Input Parameters'!$I$30)))</f>
        <v>4.538496220349197</v>
      </c>
      <c r="W3485" s="2">
        <f ca="1">N3485+(P3485-N3485)*(1-ERF((T3485-R3485)/(2*SQRT(L3485*'Input Parameters'!$E$31))))</f>
        <v>0.2091978674035132</v>
      </c>
      <c r="X3485">
        <f t="shared" ca="1" si="470"/>
        <v>1</v>
      </c>
      <c r="Y3485" s="7"/>
    </row>
    <row r="3486" spans="1:25" ht="15" customHeight="1" x14ac:dyDescent="0.3">
      <c r="A3486" s="130">
        <v>3479</v>
      </c>
      <c r="B3486" s="10">
        <f t="shared" ca="1" si="462"/>
        <v>0.61285699995501375</v>
      </c>
      <c r="C3486" s="57">
        <f ca="1">_xlfn.NORM.INV(B3486,'Input Parameters'!$E$19,'Input Parameters'!$F$19)</f>
        <v>591.5323337050653</v>
      </c>
      <c r="D3486" s="10">
        <f t="shared" ca="1" si="463"/>
        <v>0.20086345640421721</v>
      </c>
      <c r="E3486" s="59">
        <f ca="1">IF(_xlfn.NORM.INV(D3486,'Input Parameters'!$E$20,'Input Parameters'!$F$20)&lt;3500,3500,IF(_xlfn.NORM.INV(D3486,'Input Parameters'!$E$20,'Input Parameters'!$F$20)&gt;5500,5500,_xlfn.NORM.INV(D3486,'Input Parameters'!$E$20,'Input Parameters'!$F$20)))</f>
        <v>4213.0212773713138</v>
      </c>
      <c r="F3486" s="10">
        <f t="shared" ca="1" si="464"/>
        <v>0.85382459505945896</v>
      </c>
      <c r="G3486" s="61">
        <f ca="1">_xlfn.NORM.INV(F3486,'Input Parameters'!$E$21,'Input Parameters'!$F$21)</f>
        <v>293.12641162923506</v>
      </c>
      <c r="H3486" s="54">
        <f ca="1">EXP(E3486*(1/'Input Parameters'!$E$22-1/G3486))</f>
        <v>1.0062202139644991</v>
      </c>
      <c r="I3486" s="10">
        <f t="shared" ca="1" si="465"/>
        <v>0.50329161672063372</v>
      </c>
      <c r="J3486" s="29">
        <f ca="1">_xlfn.BETA.INV(I3486,'Input Parameters'!$L$24,'Input Parameters'!$M$24,'Input Parameters'!$J$24,'Input Parameters'!$K$24)</f>
        <v>0.60849057278330676</v>
      </c>
      <c r="K3486" s="156">
        <f ca="1">('Input Parameters'!$E$25/'Input Parameters'!$E$31)^$J3486</f>
        <v>1.2714195358668858E-2</v>
      </c>
      <c r="L3486" s="66">
        <f ca="1">$H3486*$C3486*'Input Parameters'!$E$23*K3486</f>
        <v>7.5676389954855861</v>
      </c>
      <c r="M3486" s="23">
        <f t="shared" ca="1" si="466"/>
        <v>0.83814423038899522</v>
      </c>
      <c r="N3486" s="15">
        <f ca="1">_xlfn.NORM.INV(M3486,'Input Parameters'!$E$26,'Input Parameters'!$F$26)</f>
        <v>5.4724048720241732E-2</v>
      </c>
      <c r="O3486" s="8">
        <f t="shared" ca="1" si="467"/>
        <v>0.42285154055075991</v>
      </c>
      <c r="P3486" s="29">
        <f ca="1">_xlfn.LOGNORM.INV(O3486,'Input Parameters'!$H$27,'Input Parameters'!$I$27)</f>
        <v>1.306193284584382</v>
      </c>
      <c r="Q3486" s="10"/>
      <c r="R3486" s="15">
        <f>'Input Parameters'!$E$28</f>
        <v>12.7</v>
      </c>
      <c r="S3486" s="10">
        <f t="shared" ca="1" si="468"/>
        <v>0.34930237898343641</v>
      </c>
      <c r="T3486" s="25">
        <f ca="1">_xlfn.LOGNORM.INV(S3486,'Input Parameters'!$H$29,'Input Parameters'!$I$29)</f>
        <v>55.754567772913546</v>
      </c>
      <c r="U3486" s="10">
        <f t="shared" ca="1" si="469"/>
        <v>0.91253067017331446</v>
      </c>
      <c r="V3486" s="29">
        <f ca="1">IF('Input Parameters'!$D$30="Beta",_xlfn.BETA.INV(U3486,'Input Parameters'!$L$30,'Input Parameters'!$M$30,'Input Parameters'!$J$30,'Input Parameters'!$K$30),IF('Input Parameters'!$D$30="LogNorm",_xlfn.LOGNORM.INV(U3486,'Input Parameters'!$H$30,'Input Parameters'!$I$30)))</f>
        <v>1.7059779615793087</v>
      </c>
      <c r="W3486" s="2">
        <f ca="1">N3486+(P3486-N3486)*(1-ERF((T3486-R3486)/(2*SQRT(L3486*'Input Parameters'!$E$31))))</f>
        <v>0.39065610198004308</v>
      </c>
      <c r="X3486">
        <f t="shared" ca="1" si="470"/>
        <v>1</v>
      </c>
      <c r="Y3486" s="7"/>
    </row>
    <row r="3487" spans="1:25" ht="15" customHeight="1" x14ac:dyDescent="0.3">
      <c r="A3487" s="130">
        <v>3480</v>
      </c>
      <c r="B3487" s="10">
        <f t="shared" ca="1" si="462"/>
        <v>9.8624374746809962E-2</v>
      </c>
      <c r="C3487" s="57">
        <f ca="1">_xlfn.NORM.INV(B3487,'Input Parameters'!$E$19,'Input Parameters'!$F$19)</f>
        <v>458.34319225349861</v>
      </c>
      <c r="D3487" s="10">
        <f t="shared" ca="1" si="463"/>
        <v>0.59847779327258965</v>
      </c>
      <c r="E3487" s="59">
        <f ca="1">IF(_xlfn.NORM.INV(D3487,'Input Parameters'!$E$20,'Input Parameters'!$F$20)&lt;3500,3500,IF(_xlfn.NORM.INV(D3487,'Input Parameters'!$E$20,'Input Parameters'!$F$20)&gt;5500,5500,_xlfn.NORM.INV(D3487,'Input Parameters'!$E$20,'Input Parameters'!$F$20)))</f>
        <v>4974.5863096227022</v>
      </c>
      <c r="F3487" s="10">
        <f t="shared" ca="1" si="464"/>
        <v>0.34272160940336138</v>
      </c>
      <c r="G3487" s="61">
        <f ca="1">_xlfn.NORM.INV(F3487,'Input Parameters'!$E$21,'Input Parameters'!$F$21)</f>
        <v>281.66633331028038</v>
      </c>
      <c r="H3487" s="54">
        <f ca="1">EXP(E3487*(1/'Input Parameters'!$E$22-1/G3487))</f>
        <v>0.50501668993845217</v>
      </c>
      <c r="I3487" s="10">
        <f t="shared" ca="1" si="465"/>
        <v>0.12946856094369474</v>
      </c>
      <c r="J3487" s="29">
        <f ca="1">_xlfn.BETA.INV(I3487,'Input Parameters'!$L$24,'Input Parameters'!$M$24,'Input Parameters'!$J$24,'Input Parameters'!$K$24)</f>
        <v>0.42171340343659364</v>
      </c>
      <c r="K3487" s="156">
        <f ca="1">('Input Parameters'!$E$25/'Input Parameters'!$E$31)^$J3487</f>
        <v>4.8549022106591642E-2</v>
      </c>
      <c r="L3487" s="66">
        <f ca="1">$H3487*$C3487*'Input Parameters'!$E$23*K3487</f>
        <v>11.237688841835352</v>
      </c>
      <c r="M3487" s="23">
        <f t="shared" ca="1" si="466"/>
        <v>0.34110596037262542</v>
      </c>
      <c r="N3487" s="15">
        <f ca="1">_xlfn.NORM.INV(M3487,'Input Parameters'!$E$26,'Input Parameters'!$F$26)</f>
        <v>2.5401620633521083E-2</v>
      </c>
      <c r="O3487" s="8">
        <f t="shared" ca="1" si="467"/>
        <v>0.35299130191046346</v>
      </c>
      <c r="P3487" s="29">
        <f ca="1">_xlfn.LOGNORM.INV(O3487,'Input Parameters'!$H$27,'Input Parameters'!$I$27)</f>
        <v>1.2047947928529008</v>
      </c>
      <c r="Q3487" s="10"/>
      <c r="R3487" s="15">
        <f>'Input Parameters'!$E$28</f>
        <v>12.7</v>
      </c>
      <c r="S3487" s="10">
        <f t="shared" ca="1" si="468"/>
        <v>0.40030770201589139</v>
      </c>
      <c r="T3487" s="25">
        <f ca="1">_xlfn.LOGNORM.INV(S3487,'Input Parameters'!$H$29,'Input Parameters'!$I$29)</f>
        <v>56.603870415228933</v>
      </c>
      <c r="U3487" s="10">
        <f t="shared" ca="1" si="469"/>
        <v>0.3022560317470977</v>
      </c>
      <c r="V3487" s="29">
        <f ca="1">IF('Input Parameters'!$D$30="Beta",_xlfn.BETA.INV(U3487,'Input Parameters'!$L$30,'Input Parameters'!$M$30,'Input Parameters'!$J$30,'Input Parameters'!$K$30),IF('Input Parameters'!$D$30="LogNorm",_xlfn.LOGNORM.INV(U3487,'Input Parameters'!$H$30,'Input Parameters'!$I$30)))</f>
        <v>0.81461971914247522</v>
      </c>
      <c r="W3487" s="2">
        <f ca="1">N3487+(P3487-N3487)*(1-ERF((T3487-R3487)/(2*SQRT(L3487*'Input Parameters'!$E$31))))</f>
        <v>0.44338270822497439</v>
      </c>
      <c r="X3487">
        <f t="shared" ca="1" si="470"/>
        <v>1</v>
      </c>
      <c r="Y3487" s="7"/>
    </row>
    <row r="3488" spans="1:25" ht="15" customHeight="1" x14ac:dyDescent="0.3">
      <c r="A3488" s="130">
        <v>3481</v>
      </c>
      <c r="B3488" s="10">
        <f t="shared" ca="1" si="462"/>
        <v>0.49003017197532084</v>
      </c>
      <c r="C3488" s="57">
        <f ca="1">_xlfn.NORM.INV(B3488,'Input Parameters'!$E$19,'Input Parameters'!$F$19)</f>
        <v>565.1880699833099</v>
      </c>
      <c r="D3488" s="10">
        <f t="shared" ca="1" si="463"/>
        <v>0.47043219564197203</v>
      </c>
      <c r="E3488" s="59">
        <f ca="1">IF(_xlfn.NORM.INV(D3488,'Input Parameters'!$E$20,'Input Parameters'!$F$20)&lt;3500,3500,IF(_xlfn.NORM.INV(D3488,'Input Parameters'!$E$20,'Input Parameters'!$F$20)&gt;5500,5500,_xlfn.NORM.INV(D3488,'Input Parameters'!$E$20,'Input Parameters'!$F$20)))</f>
        <v>4748.0715645325918</v>
      </c>
      <c r="F3488" s="10">
        <f t="shared" ca="1" si="464"/>
        <v>0.59412009221170758</v>
      </c>
      <c r="G3488" s="61">
        <f ca="1">_xlfn.NORM.INV(F3488,'Input Parameters'!$E$21,'Input Parameters'!$F$21)</f>
        <v>286.72190906520336</v>
      </c>
      <c r="H3488" s="54">
        <f ca="1">EXP(E3488*(1/'Input Parameters'!$E$22-1/G3488))</f>
        <v>0.70129492931933113</v>
      </c>
      <c r="I3488" s="10">
        <f t="shared" ca="1" si="465"/>
        <v>4.5568224779946376E-2</v>
      </c>
      <c r="J3488" s="29">
        <f ca="1">_xlfn.BETA.INV(I3488,'Input Parameters'!$L$24,'Input Parameters'!$M$24,'Input Parameters'!$J$24,'Input Parameters'!$K$24)</f>
        <v>0.33406897212942016</v>
      </c>
      <c r="K3488" s="156">
        <f ca="1">('Input Parameters'!$E$25/'Input Parameters'!$E$31)^$J3488</f>
        <v>9.10396898372383E-2</v>
      </c>
      <c r="L3488" s="66">
        <f ca="1">$H3488*$C3488*'Input Parameters'!$E$23*K3488</f>
        <v>36.08481261468507</v>
      </c>
      <c r="M3488" s="23">
        <f t="shared" ca="1" si="466"/>
        <v>0.79280881573090911</v>
      </c>
      <c r="N3488" s="15">
        <f ca="1">_xlfn.NORM.INV(M3488,'Input Parameters'!$E$26,'Input Parameters'!$F$26)</f>
        <v>5.1140324429025372E-2</v>
      </c>
      <c r="O3488" s="8">
        <f t="shared" ca="1" si="467"/>
        <v>0.60370697875046153</v>
      </c>
      <c r="P3488" s="29">
        <f ca="1">_xlfn.LOGNORM.INV(O3488,'Input Parameters'!$H$27,'Input Parameters'!$I$27)</f>
        <v>1.5992673522365228</v>
      </c>
      <c r="Q3488" s="10"/>
      <c r="R3488" s="15">
        <f>'Input Parameters'!$E$28</f>
        <v>12.7</v>
      </c>
      <c r="S3488" s="10">
        <f t="shared" ca="1" si="468"/>
        <v>0.42541912685466798</v>
      </c>
      <c r="T3488" s="25">
        <f ca="1">_xlfn.LOGNORM.INV(S3488,'Input Parameters'!$H$29,'Input Parameters'!$I$29)</f>
        <v>57.01527337592573</v>
      </c>
      <c r="U3488" s="10">
        <f t="shared" ca="1" si="469"/>
        <v>0.24321130102814537</v>
      </c>
      <c r="V3488" s="29">
        <f ca="1">IF('Input Parameters'!$D$30="Beta",_xlfn.BETA.INV(U3488,'Input Parameters'!$L$30,'Input Parameters'!$M$30,'Input Parameters'!$J$30,'Input Parameters'!$K$30),IF('Input Parameters'!$D$30="LogNorm",_xlfn.LOGNORM.INV(U3488,'Input Parameters'!$H$30,'Input Parameters'!$I$30)))</f>
        <v>0.75937334355537522</v>
      </c>
      <c r="W3488" s="2">
        <f ca="1">N3488+(P3488-N3488)*(1-ERF((T3488-R3488)/(2*SQRT(L3488*'Input Parameters'!$E$31))))</f>
        <v>0.98298361363862474</v>
      </c>
      <c r="X3488">
        <f t="shared" ca="1" si="470"/>
        <v>0</v>
      </c>
      <c r="Y3488" s="7"/>
    </row>
    <row r="3489" spans="1:25" ht="15" customHeight="1" x14ac:dyDescent="0.3">
      <c r="A3489" s="130">
        <v>3482</v>
      </c>
      <c r="B3489" s="10">
        <f t="shared" ca="1" si="462"/>
        <v>0.35272150368335742</v>
      </c>
      <c r="C3489" s="57">
        <f ca="1">_xlfn.NORM.INV(B3489,'Input Parameters'!$E$19,'Input Parameters'!$F$19)</f>
        <v>535.36041199311717</v>
      </c>
      <c r="D3489" s="10">
        <f t="shared" ca="1" si="463"/>
        <v>0.75484744431866124</v>
      </c>
      <c r="E3489" s="59">
        <f ca="1">IF(_xlfn.NORM.INV(D3489,'Input Parameters'!$E$20,'Input Parameters'!$F$20)&lt;3500,3500,IF(_xlfn.NORM.INV(D3489,'Input Parameters'!$E$20,'Input Parameters'!$F$20)&gt;5500,5500,_xlfn.NORM.INV(D3489,'Input Parameters'!$E$20,'Input Parameters'!$F$20)))</f>
        <v>5282.8765358325409</v>
      </c>
      <c r="F3489" s="10">
        <f t="shared" ca="1" si="464"/>
        <v>0.47891179822123975</v>
      </c>
      <c r="G3489" s="61">
        <f ca="1">_xlfn.NORM.INV(F3489,'Input Parameters'!$E$21,'Input Parameters'!$F$21)</f>
        <v>284.43432449687919</v>
      </c>
      <c r="H3489" s="54">
        <f ca="1">EXP(E3489*(1/'Input Parameters'!$E$22-1/G3489))</f>
        <v>0.58101524921652692</v>
      </c>
      <c r="I3489" s="10">
        <f t="shared" ca="1" si="465"/>
        <v>0.49366663639711117</v>
      </c>
      <c r="J3489" s="29">
        <f ca="1">_xlfn.BETA.INV(I3489,'Input Parameters'!$L$24,'Input Parameters'!$M$24,'Input Parameters'!$J$24,'Input Parameters'!$K$24)</f>
        <v>0.60460264229319516</v>
      </c>
      <c r="K3489" s="156">
        <f ca="1">('Input Parameters'!$E$25/'Input Parameters'!$E$31)^$J3489</f>
        <v>1.3073788775121263E-2</v>
      </c>
      <c r="L3489" s="66">
        <f ca="1">$H3489*$C3489*'Input Parameters'!$E$23*K3489</f>
        <v>4.0666355091694424</v>
      </c>
      <c r="M3489" s="23">
        <f t="shared" ca="1" si="466"/>
        <v>0.59220036365152962</v>
      </c>
      <c r="N3489" s="15">
        <f ca="1">_xlfn.NORM.INV(M3489,'Input Parameters'!$E$26,'Input Parameters'!$F$26)</f>
        <v>3.8897384803310418E-2</v>
      </c>
      <c r="O3489" s="8">
        <f t="shared" ca="1" si="467"/>
        <v>0.22227491990677073</v>
      </c>
      <c r="P3489" s="29">
        <f ca="1">_xlfn.LOGNORM.INV(O3489,'Input Parameters'!$H$27,'Input Parameters'!$I$27)</f>
        <v>1.0150869208931141</v>
      </c>
      <c r="Q3489" s="10"/>
      <c r="R3489" s="15">
        <f>'Input Parameters'!$E$28</f>
        <v>12.7</v>
      </c>
      <c r="S3489" s="10">
        <f t="shared" ca="1" si="468"/>
        <v>0.43546211538171953</v>
      </c>
      <c r="T3489" s="25">
        <f ca="1">_xlfn.LOGNORM.INV(S3489,'Input Parameters'!$H$29,'Input Parameters'!$I$29)</f>
        <v>57.179153274389321</v>
      </c>
      <c r="U3489" s="10">
        <f t="shared" ca="1" si="469"/>
        <v>3.4520352942063903E-2</v>
      </c>
      <c r="V3489" s="29">
        <f ca="1">IF('Input Parameters'!$D$30="Beta",_xlfn.BETA.INV(U3489,'Input Parameters'!$L$30,'Input Parameters'!$M$30,'Input Parameters'!$J$30,'Input Parameters'!$K$30),IF('Input Parameters'!$D$30="LogNorm",_xlfn.LOGNORM.INV(U3489,'Input Parameters'!$H$30,'Input Parameters'!$I$30)))</f>
        <v>0.48783691490506931</v>
      </c>
      <c r="W3489" s="2">
        <f ca="1">N3489+(P3489-N3489)*(1-ERF((T3489-R3489)/(2*SQRT(L3489*'Input Parameters'!$E$31))))</f>
        <v>0.15491300350927587</v>
      </c>
      <c r="X3489">
        <f t="shared" ca="1" si="470"/>
        <v>1</v>
      </c>
      <c r="Y3489" s="7"/>
    </row>
    <row r="3490" spans="1:25" ht="15" customHeight="1" x14ac:dyDescent="0.3">
      <c r="A3490" s="130">
        <v>3483</v>
      </c>
      <c r="B3490" s="10">
        <f t="shared" ca="1" si="462"/>
        <v>0.7273924860042047</v>
      </c>
      <c r="C3490" s="57">
        <f ca="1">_xlfn.NORM.INV(B3490,'Input Parameters'!$E$19,'Input Parameters'!$F$19)</f>
        <v>618.41791783537872</v>
      </c>
      <c r="D3490" s="10">
        <f t="shared" ca="1" si="463"/>
        <v>0.30046053896509306</v>
      </c>
      <c r="E3490" s="59">
        <f ca="1">IF(_xlfn.NORM.INV(D3490,'Input Parameters'!$E$20,'Input Parameters'!$F$20)&lt;3500,3500,IF(_xlfn.NORM.INV(D3490,'Input Parameters'!$E$20,'Input Parameters'!$F$20)&gt;5500,5500,_xlfn.NORM.INV(D3490,'Input Parameters'!$E$20,'Input Parameters'!$F$20)))</f>
        <v>4433.8465099734258</v>
      </c>
      <c r="F3490" s="10">
        <f t="shared" ca="1" si="464"/>
        <v>0.16727543214376439</v>
      </c>
      <c r="G3490" s="61">
        <f ca="1">_xlfn.NORM.INV(F3490,'Input Parameters'!$E$21,'Input Parameters'!$F$21)</f>
        <v>277.26519497909567</v>
      </c>
      <c r="H3490" s="54">
        <f ca="1">EXP(E3490*(1/'Input Parameters'!$E$22-1/G3490))</f>
        <v>0.42368106604515482</v>
      </c>
      <c r="I3490" s="10">
        <f t="shared" ca="1" si="465"/>
        <v>0.15170134383355993</v>
      </c>
      <c r="J3490" s="29">
        <f ca="1">_xlfn.BETA.INV(I3490,'Input Parameters'!$L$24,'Input Parameters'!$M$24,'Input Parameters'!$J$24,'Input Parameters'!$K$24)</f>
        <v>0.43790954795360765</v>
      </c>
      <c r="K3490" s="156">
        <f ca="1">('Input Parameters'!$E$25/'Input Parameters'!$E$31)^$J3490</f>
        <v>4.322375536710682E-2</v>
      </c>
      <c r="L3490" s="66">
        <f ca="1">$H3490*$C3490*'Input Parameters'!$E$23*K3490</f>
        <v>11.325140978564544</v>
      </c>
      <c r="M3490" s="23">
        <f t="shared" ca="1" si="466"/>
        <v>0.38876518567502794</v>
      </c>
      <c r="N3490" s="15">
        <f ca="1">_xlfn.NORM.INV(M3490,'Input Parameters'!$E$26,'Input Parameters'!$F$26)</f>
        <v>2.8066684420255273E-2</v>
      </c>
      <c r="O3490" s="8">
        <f t="shared" ca="1" si="467"/>
        <v>0.13994902575007784</v>
      </c>
      <c r="P3490" s="29">
        <f ca="1">_xlfn.LOGNORM.INV(O3490,'Input Parameters'!$H$27,'Input Parameters'!$I$27)</f>
        <v>0.8826429308874495</v>
      </c>
      <c r="Q3490" s="10"/>
      <c r="R3490" s="15">
        <f>'Input Parameters'!$E$28</f>
        <v>12.7</v>
      </c>
      <c r="S3490" s="10">
        <f t="shared" ca="1" si="468"/>
        <v>0.51339084632703957</v>
      </c>
      <c r="T3490" s="25">
        <f ca="1">_xlfn.LOGNORM.INV(S3490,'Input Parameters'!$H$29,'Input Parameters'!$I$29)</f>
        <v>58.45173162475696</v>
      </c>
      <c r="U3490" s="10">
        <f t="shared" ca="1" si="469"/>
        <v>3.3776941601091681E-2</v>
      </c>
      <c r="V3490" s="29">
        <f ca="1">IF('Input Parameters'!$D$30="Beta",_xlfn.BETA.INV(U3490,'Input Parameters'!$L$30,'Input Parameters'!$M$30,'Input Parameters'!$J$30,'Input Parameters'!$K$30),IF('Input Parameters'!$D$30="LogNorm",_xlfn.LOGNORM.INV(U3490,'Input Parameters'!$H$30,'Input Parameters'!$I$30)))</f>
        <v>0.48595184545096792</v>
      </c>
      <c r="W3490" s="2">
        <f ca="1">N3490+(P3490-N3490)*(1-ERF((T3490-R3490)/(2*SQRT(L3490*'Input Parameters'!$E$31))))</f>
        <v>0.31553607787994997</v>
      </c>
      <c r="X3490">
        <f t="shared" ca="1" si="470"/>
        <v>1</v>
      </c>
      <c r="Y3490" s="7"/>
    </row>
    <row r="3491" spans="1:25" ht="15" customHeight="1" x14ac:dyDescent="0.3">
      <c r="A3491" s="130">
        <v>3484</v>
      </c>
      <c r="B3491" s="10">
        <f t="shared" ca="1" si="462"/>
        <v>0.47948007614150812</v>
      </c>
      <c r="C3491" s="57">
        <f ca="1">_xlfn.NORM.INV(B3491,'Input Parameters'!$E$19,'Input Parameters'!$F$19)</f>
        <v>562.95175484831259</v>
      </c>
      <c r="D3491" s="10">
        <f t="shared" ca="1" si="463"/>
        <v>0.11234808830069476</v>
      </c>
      <c r="E3491" s="59">
        <f ca="1">IF(_xlfn.NORM.INV(D3491,'Input Parameters'!$E$20,'Input Parameters'!$F$20)&lt;3500,3500,IF(_xlfn.NORM.INV(D3491,'Input Parameters'!$E$20,'Input Parameters'!$F$20)&gt;5500,5500,_xlfn.NORM.INV(D3491,'Input Parameters'!$E$20,'Input Parameters'!$F$20)))</f>
        <v>3950.1054998783711</v>
      </c>
      <c r="F3491" s="10">
        <f t="shared" ca="1" si="464"/>
        <v>0.84174074562877088</v>
      </c>
      <c r="G3491" s="61">
        <f ca="1">_xlfn.NORM.INV(F3491,'Input Parameters'!$E$21,'Input Parameters'!$F$21)</f>
        <v>292.72287390310407</v>
      </c>
      <c r="H3491" s="54">
        <f ca="1">EXP(E3491*(1/'Input Parameters'!$E$22-1/G3491))</f>
        <v>0.98731783850899069</v>
      </c>
      <c r="I3491" s="10">
        <f t="shared" ca="1" si="465"/>
        <v>0.42723927462475952</v>
      </c>
      <c r="J3491" s="29">
        <f ca="1">_xlfn.BETA.INV(I3491,'Input Parameters'!$L$24,'Input Parameters'!$M$24,'Input Parameters'!$J$24,'Input Parameters'!$K$24)</f>
        <v>0.57737932394681157</v>
      </c>
      <c r="K3491" s="156">
        <f ca="1">('Input Parameters'!$E$25/'Input Parameters'!$E$31)^$J3491</f>
        <v>1.5893292142617286E-2</v>
      </c>
      <c r="L3491" s="66">
        <f ca="1">$H3491*$C3491*'Input Parameters'!$E$23*K3491</f>
        <v>8.8336874158231282</v>
      </c>
      <c r="M3491" s="23">
        <f t="shared" ca="1" si="466"/>
        <v>0.73147831826741949</v>
      </c>
      <c r="N3491" s="15">
        <f ca="1">_xlfn.NORM.INV(M3491,'Input Parameters'!$E$26,'Input Parameters'!$F$26)</f>
        <v>4.6963093123240658E-2</v>
      </c>
      <c r="O3491" s="8">
        <f t="shared" ca="1" si="467"/>
        <v>0.22483979279719835</v>
      </c>
      <c r="P3491" s="29">
        <f ca="1">_xlfn.LOGNORM.INV(O3491,'Input Parameters'!$H$27,'Input Parameters'!$I$27)</f>
        <v>1.0189489372547864</v>
      </c>
      <c r="Q3491" s="10"/>
      <c r="R3491" s="15">
        <f>'Input Parameters'!$E$28</f>
        <v>12.7</v>
      </c>
      <c r="S3491" s="10">
        <f t="shared" ca="1" si="468"/>
        <v>0.3723600334210152</v>
      </c>
      <c r="T3491" s="25">
        <f ca="1">_xlfn.LOGNORM.INV(S3491,'Input Parameters'!$H$29,'Input Parameters'!$I$29)</f>
        <v>56.141475667816096</v>
      </c>
      <c r="U3491" s="10">
        <f t="shared" ca="1" si="469"/>
        <v>0.40539435319768147</v>
      </c>
      <c r="V3491" s="29">
        <f ca="1">IF('Input Parameters'!$D$30="Beta",_xlfn.BETA.INV(U3491,'Input Parameters'!$L$30,'Input Parameters'!$M$30,'Input Parameters'!$J$30,'Input Parameters'!$K$30),IF('Input Parameters'!$D$30="LogNorm",_xlfn.LOGNORM.INV(U3491,'Input Parameters'!$H$30,'Input Parameters'!$I$30)))</f>
        <v>0.90918835647921092</v>
      </c>
      <c r="W3491" s="2">
        <f ca="1">N3491+(P3491-N3491)*(1-ERF((T3491-R3491)/(2*SQRT(L3491*'Input Parameters'!$E$31))))</f>
        <v>0.33988169995009165</v>
      </c>
      <c r="X3491">
        <f t="shared" ca="1" si="470"/>
        <v>1</v>
      </c>
      <c r="Y3491" s="7"/>
    </row>
    <row r="3492" spans="1:25" ht="15" customHeight="1" x14ac:dyDescent="0.3">
      <c r="A3492" s="130">
        <v>3485</v>
      </c>
      <c r="B3492" s="10">
        <f t="shared" ca="1" si="462"/>
        <v>0.5655300833539163</v>
      </c>
      <c r="C3492" s="57">
        <f ca="1">_xlfn.NORM.INV(B3492,'Input Parameters'!$E$19,'Input Parameters'!$F$19)</f>
        <v>581.24294539711218</v>
      </c>
      <c r="D3492" s="10">
        <f t="shared" ca="1" si="463"/>
        <v>0.4955408421810138</v>
      </c>
      <c r="E3492" s="59">
        <f ca="1">IF(_xlfn.NORM.INV(D3492,'Input Parameters'!$E$20,'Input Parameters'!$F$20)&lt;3500,3500,IF(_xlfn.NORM.INV(D3492,'Input Parameters'!$E$20,'Input Parameters'!$F$20)&gt;5500,5500,_xlfn.NORM.INV(D3492,'Input Parameters'!$E$20,'Input Parameters'!$F$20)))</f>
        <v>4792.1756213235267</v>
      </c>
      <c r="F3492" s="10">
        <f t="shared" ca="1" si="464"/>
        <v>0.29385598153093107</v>
      </c>
      <c r="G3492" s="61">
        <f ca="1">_xlfn.NORM.INV(F3492,'Input Parameters'!$E$21,'Input Parameters'!$F$21)</f>
        <v>280.58866433216895</v>
      </c>
      <c r="H3492" s="54">
        <f ca="1">EXP(E3492*(1/'Input Parameters'!$E$22-1/G3492))</f>
        <v>0.48507182699912987</v>
      </c>
      <c r="I3492" s="10">
        <f t="shared" ca="1" si="465"/>
        <v>0.95633074164319132</v>
      </c>
      <c r="J3492" s="29">
        <f ca="1">_xlfn.BETA.INV(I3492,'Input Parameters'!$L$24,'Input Parameters'!$M$24,'Input Parameters'!$J$24,'Input Parameters'!$K$24)</f>
        <v>0.8414602357364005</v>
      </c>
      <c r="K3492" s="156">
        <f ca="1">('Input Parameters'!$E$25/'Input Parameters'!$E$31)^$J3492</f>
        <v>2.3904941885545079E-3</v>
      </c>
      <c r="L3492" s="66">
        <f ca="1">$H3492*$C3492*'Input Parameters'!$E$23*K3492</f>
        <v>0.67398687389856049</v>
      </c>
      <c r="M3492" s="23">
        <f t="shared" ca="1" si="466"/>
        <v>0.81557127776411809</v>
      </c>
      <c r="N3492" s="15">
        <f ca="1">_xlfn.NORM.INV(M3492,'Input Parameters'!$E$26,'Input Parameters'!$F$26)</f>
        <v>5.2870927678394998E-2</v>
      </c>
      <c r="O3492" s="8">
        <f t="shared" ca="1" si="467"/>
        <v>0.65011026638906089</v>
      </c>
      <c r="P3492" s="29">
        <f ca="1">_xlfn.LOGNORM.INV(O3492,'Input Parameters'!$H$27,'Input Parameters'!$I$27)</f>
        <v>1.6884544777667696</v>
      </c>
      <c r="Q3492" s="10"/>
      <c r="R3492" s="15">
        <f>'Input Parameters'!$E$28</f>
        <v>12.7</v>
      </c>
      <c r="S3492" s="10">
        <f t="shared" ca="1" si="468"/>
        <v>0.52369982714729524</v>
      </c>
      <c r="T3492" s="25">
        <f ca="1">_xlfn.LOGNORM.INV(S3492,'Input Parameters'!$H$29,'Input Parameters'!$I$29)</f>
        <v>58.621748458450696</v>
      </c>
      <c r="U3492" s="10">
        <f t="shared" ca="1" si="469"/>
        <v>0.63339819724332336</v>
      </c>
      <c r="V3492" s="29">
        <f ca="1">IF('Input Parameters'!$D$30="Beta",_xlfn.BETA.INV(U3492,'Input Parameters'!$L$30,'Input Parameters'!$M$30,'Input Parameters'!$J$30,'Input Parameters'!$K$30),IF('Input Parameters'!$D$30="LogNorm",_xlfn.LOGNORM.INV(U3492,'Input Parameters'!$H$30,'Input Parameters'!$I$30)))</f>
        <v>1.1429655751185632</v>
      </c>
      <c r="W3492" s="2">
        <f ca="1">N3492+(P3492-N3492)*(1-ERF((T3492-R3492)/(2*SQRT(L3492*'Input Parameters'!$E$31))))</f>
        <v>5.2995957757450897E-2</v>
      </c>
      <c r="X3492">
        <f t="shared" ca="1" si="470"/>
        <v>1</v>
      </c>
      <c r="Y3492" s="7"/>
    </row>
    <row r="3493" spans="1:25" ht="15" customHeight="1" x14ac:dyDescent="0.3">
      <c r="A3493" s="130">
        <v>3486</v>
      </c>
      <c r="B3493" s="10">
        <f t="shared" ca="1" si="462"/>
        <v>0.3371301580215097</v>
      </c>
      <c r="C3493" s="57">
        <f ca="1">_xlfn.NORM.INV(B3493,'Input Parameters'!$E$19,'Input Parameters'!$F$19)</f>
        <v>531.78395660058322</v>
      </c>
      <c r="D3493" s="10">
        <f t="shared" ca="1" si="463"/>
        <v>0.24301970248940596</v>
      </c>
      <c r="E3493" s="59">
        <f ca="1">IF(_xlfn.NORM.INV(D3493,'Input Parameters'!$E$20,'Input Parameters'!$F$20)&lt;3500,3500,IF(_xlfn.NORM.INV(D3493,'Input Parameters'!$E$20,'Input Parameters'!$F$20)&gt;5500,5500,_xlfn.NORM.INV(D3493,'Input Parameters'!$E$20,'Input Parameters'!$F$20)))</f>
        <v>4312.3646233103573</v>
      </c>
      <c r="F3493" s="10">
        <f t="shared" ca="1" si="464"/>
        <v>0.33895573740761886</v>
      </c>
      <c r="G3493" s="61">
        <f ca="1">_xlfn.NORM.INV(F3493,'Input Parameters'!$E$21,'Input Parameters'!$F$21)</f>
        <v>281.58562574261947</v>
      </c>
      <c r="H3493" s="54">
        <f ca="1">EXP(E3493*(1/'Input Parameters'!$E$22-1/G3493))</f>
        <v>0.55067605690954169</v>
      </c>
      <c r="I3493" s="10">
        <f t="shared" ca="1" si="465"/>
        <v>0.98474376573654865</v>
      </c>
      <c r="J3493" s="29">
        <f ca="1">_xlfn.BETA.INV(I3493,'Input Parameters'!$L$24,'Input Parameters'!$M$24,'Input Parameters'!$J$24,'Input Parameters'!$K$24)</f>
        <v>0.88473059087271744</v>
      </c>
      <c r="K3493" s="156">
        <f ca="1">('Input Parameters'!$E$25/'Input Parameters'!$E$31)^$J3493</f>
        <v>1.7525960753587613E-3</v>
      </c>
      <c r="L3493" s="66">
        <f ca="1">$H3493*$C3493*'Input Parameters'!$E$23*K3493</f>
        <v>0.51323144811543575</v>
      </c>
      <c r="M3493" s="23">
        <f t="shared" ca="1" si="466"/>
        <v>0.89073768580091772</v>
      </c>
      <c r="N3493" s="15">
        <f ca="1">_xlfn.NORM.INV(M3493,'Input Parameters'!$E$26,'Input Parameters'!$F$26)</f>
        <v>5.9839675071207403E-2</v>
      </c>
      <c r="O3493" s="8">
        <f t="shared" ca="1" si="467"/>
        <v>0.58159641734374423</v>
      </c>
      <c r="P3493" s="29">
        <f ca="1">_xlfn.LOGNORM.INV(O3493,'Input Parameters'!$H$27,'Input Parameters'!$I$27)</f>
        <v>1.5594595910298468</v>
      </c>
      <c r="Q3493" s="10"/>
      <c r="R3493" s="15">
        <f>'Input Parameters'!$E$28</f>
        <v>12.7</v>
      </c>
      <c r="S3493" s="10">
        <f t="shared" ca="1" si="468"/>
        <v>0.56276539494793287</v>
      </c>
      <c r="T3493" s="25">
        <f ca="1">_xlfn.LOGNORM.INV(S3493,'Input Parameters'!$H$29,'Input Parameters'!$I$29)</f>
        <v>59.273922879422301</v>
      </c>
      <c r="U3493" s="10">
        <f t="shared" ca="1" si="469"/>
        <v>0.64311586514806862</v>
      </c>
      <c r="V3493" s="29">
        <f ca="1">IF('Input Parameters'!$D$30="Beta",_xlfn.BETA.INV(U3493,'Input Parameters'!$L$30,'Input Parameters'!$M$30,'Input Parameters'!$J$30,'Input Parameters'!$K$30),IF('Input Parameters'!$D$30="LogNorm",_xlfn.LOGNORM.INV(U3493,'Input Parameters'!$H$30,'Input Parameters'!$I$30)))</f>
        <v>1.15471405976543</v>
      </c>
      <c r="W3493" s="2">
        <f ca="1">N3493+(P3493-N3493)*(1-ERF((T3493-R3493)/(2*SQRT(L3493*'Input Parameters'!$E$31))))</f>
        <v>5.9846103787480009E-2</v>
      </c>
      <c r="X3493">
        <f t="shared" ca="1" si="470"/>
        <v>1</v>
      </c>
      <c r="Y3493" s="7"/>
    </row>
    <row r="3494" spans="1:25" ht="15" customHeight="1" x14ac:dyDescent="0.3">
      <c r="A3494" s="130">
        <v>3487</v>
      </c>
      <c r="B3494" s="10">
        <f t="shared" ca="1" si="462"/>
        <v>0.24063801085973624</v>
      </c>
      <c r="C3494" s="57">
        <f ca="1">_xlfn.NORM.INV(B3494,'Input Parameters'!$E$19,'Input Parameters'!$F$19)</f>
        <v>507.79072891882504</v>
      </c>
      <c r="D3494" s="10">
        <f t="shared" ca="1" si="463"/>
        <v>8.0887779209200872E-2</v>
      </c>
      <c r="E3494" s="59">
        <f ca="1">IF(_xlfn.NORM.INV(D3494,'Input Parameters'!$E$20,'Input Parameters'!$F$20)&lt;3500,3500,IF(_xlfn.NORM.INV(D3494,'Input Parameters'!$E$20,'Input Parameters'!$F$20)&gt;5500,5500,_xlfn.NORM.INV(D3494,'Input Parameters'!$E$20,'Input Parameters'!$F$20)))</f>
        <v>3820.6126315959445</v>
      </c>
      <c r="F3494" s="10">
        <f t="shared" ca="1" si="464"/>
        <v>0.16280990115412741</v>
      </c>
      <c r="G3494" s="61">
        <f ca="1">_xlfn.NORM.INV(F3494,'Input Parameters'!$E$21,'Input Parameters'!$F$21)</f>
        <v>277.12381744715611</v>
      </c>
      <c r="H3494" s="54">
        <f ca="1">EXP(E3494*(1/'Input Parameters'!$E$22-1/G3494))</f>
        <v>0.47377191319368683</v>
      </c>
      <c r="I3494" s="10">
        <f t="shared" ca="1" si="465"/>
        <v>5.1984844404828645E-2</v>
      </c>
      <c r="J3494" s="29">
        <f ca="1">_xlfn.BETA.INV(I3494,'Input Parameters'!$L$24,'Input Parameters'!$M$24,'Input Parameters'!$J$24,'Input Parameters'!$K$24)</f>
        <v>0.34364220764997544</v>
      </c>
      <c r="K3494" s="156">
        <f ca="1">('Input Parameters'!$E$25/'Input Parameters'!$E$31)^$J3494</f>
        <v>8.4997470870638137E-2</v>
      </c>
      <c r="L3494" s="66">
        <f ca="1">$H3494*$C3494*'Input Parameters'!$E$23*K3494</f>
        <v>20.448435286743614</v>
      </c>
      <c r="M3494" s="23">
        <f t="shared" ca="1" si="466"/>
        <v>0.74101243380190651</v>
      </c>
      <c r="N3494" s="15">
        <f ca="1">_xlfn.NORM.INV(M3494,'Input Parameters'!$E$26,'Input Parameters'!$F$26)</f>
        <v>4.757586634363159E-2</v>
      </c>
      <c r="O3494" s="8">
        <f t="shared" ca="1" si="467"/>
        <v>0.77749571620419144</v>
      </c>
      <c r="P3494" s="29">
        <f ca="1">_xlfn.LOGNORM.INV(O3494,'Input Parameters'!$H$27,'Input Parameters'!$I$27)</f>
        <v>1.9959276929657941</v>
      </c>
      <c r="Q3494" s="10"/>
      <c r="R3494" s="15">
        <f>'Input Parameters'!$E$28</f>
        <v>12.7</v>
      </c>
      <c r="S3494" s="10">
        <f t="shared" ca="1" si="468"/>
        <v>0.27199739123852928</v>
      </c>
      <c r="T3494" s="25">
        <f ca="1">_xlfn.LOGNORM.INV(S3494,'Input Parameters'!$H$29,'Input Parameters'!$I$29)</f>
        <v>54.396865522702313</v>
      </c>
      <c r="U3494" s="10">
        <f t="shared" ca="1" si="469"/>
        <v>0.56933830651134332</v>
      </c>
      <c r="V3494" s="29">
        <f ca="1">IF('Input Parameters'!$D$30="Beta",_xlfn.BETA.INV(U3494,'Input Parameters'!$L$30,'Input Parameters'!$M$30,'Input Parameters'!$J$30,'Input Parameters'!$K$30),IF('Input Parameters'!$D$30="LogNorm",_xlfn.LOGNORM.INV(U3494,'Input Parameters'!$H$30,'Input Parameters'!$I$30)))</f>
        <v>1.0704669433421949</v>
      </c>
      <c r="W3494" s="2">
        <f ca="1">N3494+(P3494-N3494)*(1-ERF((T3494-R3494)/(2*SQRT(L3494*'Input Parameters'!$E$31))))</f>
        <v>1.049789998692749</v>
      </c>
      <c r="X3494">
        <f t="shared" ca="1" si="470"/>
        <v>1</v>
      </c>
      <c r="Y3494" s="7"/>
    </row>
    <row r="3495" spans="1:25" ht="15" customHeight="1" x14ac:dyDescent="0.3">
      <c r="A3495" s="130">
        <v>3488</v>
      </c>
      <c r="B3495" s="10">
        <f t="shared" ca="1" si="462"/>
        <v>0.34491703180712896</v>
      </c>
      <c r="C3495" s="57">
        <f ca="1">_xlfn.NORM.INV(B3495,'Input Parameters'!$E$19,'Input Parameters'!$F$19)</f>
        <v>533.57771765686562</v>
      </c>
      <c r="D3495" s="10">
        <f t="shared" ca="1" si="463"/>
        <v>0.58993112446934792</v>
      </c>
      <c r="E3495" s="59">
        <f ca="1">IF(_xlfn.NORM.INV(D3495,'Input Parameters'!$E$20,'Input Parameters'!$F$20)&lt;3500,3500,IF(_xlfn.NORM.INV(D3495,'Input Parameters'!$E$20,'Input Parameters'!$F$20)&gt;5500,5500,_xlfn.NORM.INV(D3495,'Input Parameters'!$E$20,'Input Parameters'!$F$20)))</f>
        <v>4959.1574648983387</v>
      </c>
      <c r="F3495" s="10">
        <f t="shared" ca="1" si="464"/>
        <v>0.72386809570735156</v>
      </c>
      <c r="G3495" s="61">
        <f ca="1">_xlfn.NORM.INV(F3495,'Input Parameters'!$E$21,'Input Parameters'!$F$21)</f>
        <v>289.52175831484527</v>
      </c>
      <c r="H3495" s="54">
        <f ca="1">EXP(E3495*(1/'Input Parameters'!$E$22-1/G3495))</f>
        <v>0.81600227964149274</v>
      </c>
      <c r="I3495" s="10">
        <f t="shared" ca="1" si="465"/>
        <v>0.32029747845117718</v>
      </c>
      <c r="J3495" s="29">
        <f ca="1">_xlfn.BETA.INV(I3495,'Input Parameters'!$L$24,'Input Parameters'!$M$24,'Input Parameters'!$J$24,'Input Parameters'!$K$24)</f>
        <v>0.53068658428113058</v>
      </c>
      <c r="K3495" s="156">
        <f ca="1">('Input Parameters'!$E$25/'Input Parameters'!$E$31)^$J3495</f>
        <v>2.2216821759568642E-2</v>
      </c>
      <c r="L3495" s="66">
        <f ca="1">$H3495*$C3495*'Input Parameters'!$E$23*K3495</f>
        <v>9.6732182790014818</v>
      </c>
      <c r="M3495" s="23">
        <f t="shared" ca="1" si="466"/>
        <v>0.26813197079612183</v>
      </c>
      <c r="N3495" s="15">
        <f ca="1">_xlfn.NORM.INV(M3495,'Input Parameters'!$E$26,'Input Parameters'!$F$26)</f>
        <v>2.1012078191237078E-2</v>
      </c>
      <c r="O3495" s="8">
        <f t="shared" ca="1" si="467"/>
        <v>0.39479963343824642</v>
      </c>
      <c r="P3495" s="29">
        <f ca="1">_xlfn.LOGNORM.INV(O3495,'Input Parameters'!$H$27,'Input Parameters'!$I$27)</f>
        <v>1.2651148763588203</v>
      </c>
      <c r="Q3495" s="10"/>
      <c r="R3495" s="15">
        <f>'Input Parameters'!$E$28</f>
        <v>12.7</v>
      </c>
      <c r="S3495" s="10">
        <f t="shared" ca="1" si="468"/>
        <v>0.6422428225334198</v>
      </c>
      <c r="T3495" s="25">
        <f ca="1">_xlfn.LOGNORM.INV(S3495,'Input Parameters'!$H$29,'Input Parameters'!$I$29)</f>
        <v>60.664045449895966</v>
      </c>
      <c r="U3495" s="10">
        <f t="shared" ca="1" si="469"/>
        <v>0.38933085929928268</v>
      </c>
      <c r="V3495" s="29">
        <f ca="1">IF('Input Parameters'!$D$30="Beta",_xlfn.BETA.INV(U3495,'Input Parameters'!$L$30,'Input Parameters'!$M$30,'Input Parameters'!$J$30,'Input Parameters'!$K$30),IF('Input Parameters'!$D$30="LogNorm",_xlfn.LOGNORM.INV(U3495,'Input Parameters'!$H$30,'Input Parameters'!$I$30)))</f>
        <v>0.8943756665339051</v>
      </c>
      <c r="W3495" s="2">
        <f ca="1">N3495+(P3495-N3495)*(1-ERF((T3495-R3495)/(2*SQRT(L3495*'Input Parameters'!$E$31))))</f>
        <v>0.36376787506231612</v>
      </c>
      <c r="X3495">
        <f t="shared" ca="1" si="470"/>
        <v>1</v>
      </c>
      <c r="Y3495" s="7"/>
    </row>
    <row r="3496" spans="1:25" ht="15" customHeight="1" x14ac:dyDescent="0.3">
      <c r="A3496" s="130">
        <v>3489</v>
      </c>
      <c r="B3496" s="10">
        <f t="shared" ca="1" si="462"/>
        <v>0.59997490902711559</v>
      </c>
      <c r="C3496" s="57">
        <f ca="1">_xlfn.NORM.INV(B3496,'Input Parameters'!$E$19,'Input Parameters'!$F$19)</f>
        <v>588.7023424170128</v>
      </c>
      <c r="D3496" s="10">
        <f t="shared" ca="1" si="463"/>
        <v>0.65113460124512046</v>
      </c>
      <c r="E3496" s="59">
        <f ca="1">IF(_xlfn.NORM.INV(D3496,'Input Parameters'!$E$20,'Input Parameters'!$F$20)&lt;3500,3500,IF(_xlfn.NORM.INV(D3496,'Input Parameters'!$E$20,'Input Parameters'!$F$20)&gt;5500,5500,_xlfn.NORM.INV(D3496,'Input Parameters'!$E$20,'Input Parameters'!$F$20)))</f>
        <v>5071.8698268476546</v>
      </c>
      <c r="F3496" s="10">
        <f t="shared" ca="1" si="464"/>
        <v>0.57729021300418804</v>
      </c>
      <c r="G3496" s="61">
        <f ca="1">_xlfn.NORM.INV(F3496,'Input Parameters'!$E$21,'Input Parameters'!$F$21)</f>
        <v>286.38243266856102</v>
      </c>
      <c r="H3496" s="54">
        <f ca="1">EXP(E3496*(1/'Input Parameters'!$E$22-1/G3496))</f>
        <v>0.67032468766798392</v>
      </c>
      <c r="I3496" s="10">
        <f t="shared" ca="1" si="465"/>
        <v>0.9637723647059907</v>
      </c>
      <c r="J3496" s="29">
        <f ca="1">_xlfn.BETA.INV(I3496,'Input Parameters'!$L$24,'Input Parameters'!$M$24,'Input Parameters'!$J$24,'Input Parameters'!$K$24)</f>
        <v>0.85040815684063364</v>
      </c>
      <c r="K3496" s="156">
        <f ca="1">('Input Parameters'!$E$25/'Input Parameters'!$E$31)^$J3496</f>
        <v>2.2418732280774577E-3</v>
      </c>
      <c r="L3496" s="66">
        <f ca="1">$H3496*$C3496*'Input Parameters'!$E$23*K3496</f>
        <v>0.88469185540889539</v>
      </c>
      <c r="M3496" s="23">
        <f t="shared" ca="1" si="466"/>
        <v>0.8409882411550661</v>
      </c>
      <c r="N3496" s="15">
        <f ca="1">_xlfn.NORM.INV(M3496,'Input Parameters'!$E$26,'Input Parameters'!$F$26)</f>
        <v>5.4969082639404927E-2</v>
      </c>
      <c r="O3496" s="8">
        <f t="shared" ca="1" si="467"/>
        <v>0.37771894792779526</v>
      </c>
      <c r="P3496" s="29">
        <f ca="1">_xlfn.LOGNORM.INV(O3496,'Input Parameters'!$H$27,'Input Parameters'!$I$27)</f>
        <v>1.2403715665605826</v>
      </c>
      <c r="Q3496" s="10"/>
      <c r="R3496" s="15">
        <f>'Input Parameters'!$E$28</f>
        <v>12.7</v>
      </c>
      <c r="S3496" s="10">
        <f t="shared" ca="1" si="468"/>
        <v>0.26768354170783293</v>
      </c>
      <c r="T3496" s="25">
        <f ca="1">_xlfn.LOGNORM.INV(S3496,'Input Parameters'!$H$29,'Input Parameters'!$I$29)</f>
        <v>54.317218737605046</v>
      </c>
      <c r="U3496" s="10">
        <f t="shared" ca="1" si="469"/>
        <v>0.24924432030714994</v>
      </c>
      <c r="V3496" s="29">
        <f ca="1">IF('Input Parameters'!$D$30="Beta",_xlfn.BETA.INV(U3496,'Input Parameters'!$L$30,'Input Parameters'!$M$30,'Input Parameters'!$J$30,'Input Parameters'!$K$30),IF('Input Parameters'!$D$30="LogNorm",_xlfn.LOGNORM.INV(U3496,'Input Parameters'!$H$30,'Input Parameters'!$I$30)))</f>
        <v>0.76512668726563715</v>
      </c>
      <c r="W3496" s="2">
        <f ca="1">N3496+(P3496-N3496)*(1-ERF((T3496-R3496)/(2*SQRT(L3496*'Input Parameters'!$E$31))))</f>
        <v>5.7050525794465963E-2</v>
      </c>
      <c r="X3496">
        <f t="shared" ca="1" si="470"/>
        <v>1</v>
      </c>
      <c r="Y3496" s="7"/>
    </row>
    <row r="3497" spans="1:25" ht="15" customHeight="1" x14ac:dyDescent="0.3">
      <c r="A3497" s="130">
        <v>3490</v>
      </c>
      <c r="B3497" s="10">
        <f t="shared" ca="1" si="462"/>
        <v>0.91787641659789876</v>
      </c>
      <c r="C3497" s="57">
        <f ca="1">_xlfn.NORM.INV(B3497,'Input Parameters'!$E$19,'Input Parameters'!$F$19)</f>
        <v>684.83344227372629</v>
      </c>
      <c r="D3497" s="10">
        <f t="shared" ca="1" si="463"/>
        <v>0.71245414620355862</v>
      </c>
      <c r="E3497" s="59">
        <f ca="1">IF(_xlfn.NORM.INV(D3497,'Input Parameters'!$E$20,'Input Parameters'!$F$20)&lt;3500,3500,IF(_xlfn.NORM.INV(D3497,'Input Parameters'!$E$20,'Input Parameters'!$F$20)&gt;5500,5500,_xlfn.NORM.INV(D3497,'Input Parameters'!$E$20,'Input Parameters'!$F$20)))</f>
        <v>5192.397973388528</v>
      </c>
      <c r="F3497" s="10">
        <f t="shared" ca="1" si="464"/>
        <v>0.23484040958843289</v>
      </c>
      <c r="G3497" s="61">
        <f ca="1">_xlfn.NORM.INV(F3497,'Input Parameters'!$E$21,'Input Parameters'!$F$21)</f>
        <v>279.16723196165071</v>
      </c>
      <c r="H3497" s="54">
        <f ca="1">EXP(E3497*(1/'Input Parameters'!$E$22-1/G3497))</f>
        <v>0.41557088448067048</v>
      </c>
      <c r="I3497" s="10">
        <f t="shared" ca="1" si="465"/>
        <v>0.95910524497672045</v>
      </c>
      <c r="J3497" s="29">
        <f ca="1">_xlfn.BETA.INV(I3497,'Input Parameters'!$L$24,'Input Parameters'!$M$24,'Input Parameters'!$J$24,'Input Parameters'!$K$24)</f>
        <v>0.84467701230681536</v>
      </c>
      <c r="K3497" s="156">
        <f ca="1">('Input Parameters'!$E$25/'Input Parameters'!$E$31)^$J3497</f>
        <v>2.3359634484345837E-3</v>
      </c>
      <c r="L3497" s="66">
        <f ca="1">$H3497*$C3497*'Input Parameters'!$E$23*K3497</f>
        <v>0.66480781420936441</v>
      </c>
      <c r="M3497" s="23">
        <f t="shared" ca="1" si="466"/>
        <v>1.230442722356484E-2</v>
      </c>
      <c r="N3497" s="15">
        <f ca="1">_xlfn.NORM.INV(M3497,'Input Parameters'!$E$26,'Input Parameters'!$F$26)</f>
        <v>-1.3197248720260159E-2</v>
      </c>
      <c r="O3497" s="8">
        <f t="shared" ca="1" si="467"/>
        <v>0.29858371651649562</v>
      </c>
      <c r="P3497" s="29">
        <f ca="1">_xlfn.LOGNORM.INV(O3497,'Input Parameters'!$H$27,'Input Parameters'!$I$27)</f>
        <v>1.126828813358326</v>
      </c>
      <c r="Q3497" s="10"/>
      <c r="R3497" s="15">
        <f>'Input Parameters'!$E$28</f>
        <v>12.7</v>
      </c>
      <c r="S3497" s="10">
        <f t="shared" ca="1" si="468"/>
        <v>2.3435682191749407E-2</v>
      </c>
      <c r="T3497" s="25">
        <f ca="1">_xlfn.LOGNORM.INV(S3497,'Input Parameters'!$H$29,'Input Parameters'!$I$29)</f>
        <v>46.58568886747473</v>
      </c>
      <c r="U3497" s="10">
        <f t="shared" ca="1" si="469"/>
        <v>0.85292597777949364</v>
      </c>
      <c r="V3497" s="29">
        <f ca="1">IF('Input Parameters'!$D$30="Beta",_xlfn.BETA.INV(U3497,'Input Parameters'!$L$30,'Input Parameters'!$M$30,'Input Parameters'!$J$30,'Input Parameters'!$K$30),IF('Input Parameters'!$D$30="LogNorm",_xlfn.LOGNORM.INV(U3497,'Input Parameters'!$H$30,'Input Parameters'!$I$30)))</f>
        <v>1.511195669978358</v>
      </c>
      <c r="W3497" s="2">
        <f ca="1">N3497+(P3497-N3497)*(1-ERF((T3497-R3497)/(2*SQRT(L3497*'Input Parameters'!$E$31))))</f>
        <v>-9.4396516042512917E-3</v>
      </c>
      <c r="X3497">
        <f t="shared" ca="1" si="470"/>
        <v>1</v>
      </c>
      <c r="Y3497" s="7"/>
    </row>
    <row r="3498" spans="1:25" ht="15" customHeight="1" x14ac:dyDescent="0.3">
      <c r="A3498" s="130">
        <v>3491</v>
      </c>
      <c r="B3498" s="10">
        <f t="shared" ca="1" si="462"/>
        <v>0.72319115455467453</v>
      </c>
      <c r="C3498" s="57">
        <f ca="1">_xlfn.NORM.INV(B3498,'Input Parameters'!$E$19,'Input Parameters'!$F$19)</f>
        <v>617.35339195633719</v>
      </c>
      <c r="D3498" s="10">
        <f t="shared" ca="1" si="463"/>
        <v>0.81942081958080537</v>
      </c>
      <c r="E3498" s="59">
        <f ca="1">IF(_xlfn.NORM.INV(D3498,'Input Parameters'!$E$20,'Input Parameters'!$F$20)&lt;3500,3500,IF(_xlfn.NORM.INV(D3498,'Input Parameters'!$E$20,'Input Parameters'!$F$20)&gt;5500,5500,_xlfn.NORM.INV(D3498,'Input Parameters'!$E$20,'Input Parameters'!$F$20)))</f>
        <v>5439.2120493822576</v>
      </c>
      <c r="F3498" s="10">
        <f t="shared" ca="1" si="464"/>
        <v>0.6831602556805273</v>
      </c>
      <c r="G3498" s="61">
        <f ca="1">_xlfn.NORM.INV(F3498,'Input Parameters'!$E$21,'Input Parameters'!$F$21)</f>
        <v>288.59571728016789</v>
      </c>
      <c r="H3498" s="54">
        <f ca="1">EXP(E3498*(1/'Input Parameters'!$E$22-1/G3498))</f>
        <v>0.7532902755221661</v>
      </c>
      <c r="I3498" s="10">
        <f t="shared" ca="1" si="465"/>
        <v>0.72177859546992718</v>
      </c>
      <c r="J3498" s="29">
        <f ca="1">_xlfn.BETA.INV(I3498,'Input Parameters'!$L$24,'Input Parameters'!$M$24,'Input Parameters'!$J$24,'Input Parameters'!$K$24)</f>
        <v>0.69833152063490811</v>
      </c>
      <c r="K3498" s="156">
        <f ca="1">('Input Parameters'!$E$25/'Input Parameters'!$E$31)^$J3498</f>
        <v>6.674142868499741E-3</v>
      </c>
      <c r="L3498" s="66">
        <f ca="1">$H3498*$C3498*'Input Parameters'!$E$23*K3498</f>
        <v>3.1037854915263283</v>
      </c>
      <c r="M3498" s="23">
        <f t="shared" ca="1" si="466"/>
        <v>0.29041852464072104</v>
      </c>
      <c r="N3498" s="15">
        <f ca="1">_xlfn.NORM.INV(M3498,'Input Parameters'!$E$26,'Input Parameters'!$F$26)</f>
        <v>2.2404588266732514E-2</v>
      </c>
      <c r="O3498" s="8">
        <f t="shared" ca="1" si="467"/>
        <v>0.48996074676501433</v>
      </c>
      <c r="P3498" s="29">
        <f ca="1">_xlfn.LOGNORM.INV(O3498,'Input Parameters'!$H$27,'Input Parameters'!$I$27)</f>
        <v>1.4078695328047126</v>
      </c>
      <c r="Q3498" s="10"/>
      <c r="R3498" s="15">
        <f>'Input Parameters'!$E$28</f>
        <v>12.7</v>
      </c>
      <c r="S3498" s="10">
        <f t="shared" ca="1" si="468"/>
        <v>0.34500105842706907</v>
      </c>
      <c r="T3498" s="25">
        <f ca="1">_xlfn.LOGNORM.INV(S3498,'Input Parameters'!$H$29,'Input Parameters'!$I$29)</f>
        <v>55.681704338560472</v>
      </c>
      <c r="U3498" s="10">
        <f t="shared" ca="1" si="469"/>
        <v>0.68641976585594155</v>
      </c>
      <c r="V3498" s="29">
        <f ca="1">IF('Input Parameters'!$D$30="Beta",_xlfn.BETA.INV(U3498,'Input Parameters'!$L$30,'Input Parameters'!$M$30,'Input Parameters'!$J$30,'Input Parameters'!$K$30),IF('Input Parameters'!$D$30="LogNorm",_xlfn.LOGNORM.INV(U3498,'Input Parameters'!$H$30,'Input Parameters'!$I$30)))</f>
        <v>1.2101584212124159</v>
      </c>
      <c r="W3498" s="2">
        <f ca="1">N3498+(P3498-N3498)*(1-ERF((T3498-R3498)/(2*SQRT(L3498*'Input Parameters'!$E$31))))</f>
        <v>0.13948103374176329</v>
      </c>
      <c r="X3498">
        <f t="shared" ca="1" si="470"/>
        <v>1</v>
      </c>
      <c r="Y3498" s="7"/>
    </row>
    <row r="3499" spans="1:25" ht="15" customHeight="1" x14ac:dyDescent="0.3">
      <c r="A3499" s="130">
        <v>3492</v>
      </c>
      <c r="B3499" s="10">
        <f t="shared" ca="1" si="462"/>
        <v>0.474574272192688</v>
      </c>
      <c r="C3499" s="57">
        <f ca="1">_xlfn.NORM.INV(B3499,'Input Parameters'!$E$19,'Input Parameters'!$F$19)</f>
        <v>561.91092331094706</v>
      </c>
      <c r="D3499" s="10">
        <f t="shared" ca="1" si="463"/>
        <v>0.33928498945371077</v>
      </c>
      <c r="E3499" s="59">
        <f ca="1">IF(_xlfn.NORM.INV(D3499,'Input Parameters'!$E$20,'Input Parameters'!$F$20)&lt;3500,3500,IF(_xlfn.NORM.INV(D3499,'Input Parameters'!$E$20,'Input Parameters'!$F$20)&gt;5500,5500,_xlfn.NORM.INV(D3499,'Input Parameters'!$E$20,'Input Parameters'!$F$20)))</f>
        <v>4509.9092834241765</v>
      </c>
      <c r="F3499" s="10">
        <f t="shared" ca="1" si="464"/>
        <v>0.79422758044389785</v>
      </c>
      <c r="G3499" s="61">
        <f ca="1">_xlfn.NORM.INV(F3499,'Input Parameters'!$E$21,'Input Parameters'!$F$21)</f>
        <v>291.30445972578894</v>
      </c>
      <c r="H3499" s="54">
        <f ca="1">EXP(E3499*(1/'Input Parameters'!$E$22-1/G3499))</f>
        <v>0.91430566724973206</v>
      </c>
      <c r="I3499" s="10">
        <f t="shared" ca="1" si="465"/>
        <v>0.54387446367757919</v>
      </c>
      <c r="J3499" s="29">
        <f ca="1">_xlfn.BETA.INV(I3499,'Input Parameters'!$L$24,'Input Parameters'!$M$24,'Input Parameters'!$J$24,'Input Parameters'!$K$24)</f>
        <v>0.62481192394364471</v>
      </c>
      <c r="K3499" s="156">
        <f ca="1">('Input Parameters'!$E$25/'Input Parameters'!$E$31)^$J3499</f>
        <v>1.1309432618600016E-2</v>
      </c>
      <c r="L3499" s="66">
        <f ca="1">$H3499*$C3499*'Input Parameters'!$E$23*K3499</f>
        <v>5.8103153473914064</v>
      </c>
      <c r="M3499" s="23">
        <f t="shared" ca="1" si="466"/>
        <v>0.24028439955869596</v>
      </c>
      <c r="N3499" s="15">
        <f ca="1">_xlfn.NORM.INV(M3499,'Input Parameters'!$E$26,'Input Parameters'!$F$26)</f>
        <v>1.9186851640910097E-2</v>
      </c>
      <c r="O3499" s="8">
        <f t="shared" ca="1" si="467"/>
        <v>0.38585003136443341</v>
      </c>
      <c r="P3499" s="29">
        <f ca="1">_xlfn.LOGNORM.INV(O3499,'Input Parameters'!$H$27,'Input Parameters'!$I$27)</f>
        <v>1.2521292921429492</v>
      </c>
      <c r="Q3499" s="10"/>
      <c r="R3499" s="15">
        <f>'Input Parameters'!$E$28</f>
        <v>12.7</v>
      </c>
      <c r="S3499" s="10">
        <f t="shared" ca="1" si="468"/>
        <v>0.54354776610491373</v>
      </c>
      <c r="T3499" s="25">
        <f ca="1">_xlfn.LOGNORM.INV(S3499,'Input Parameters'!$H$29,'Input Parameters'!$I$29)</f>
        <v>58.95132044136875</v>
      </c>
      <c r="U3499" s="10">
        <f t="shared" ca="1" si="469"/>
        <v>0.90502021793050313</v>
      </c>
      <c r="V3499" s="29">
        <f ca="1">IF('Input Parameters'!$D$30="Beta",_xlfn.BETA.INV(U3499,'Input Parameters'!$L$30,'Input Parameters'!$M$30,'Input Parameters'!$J$30,'Input Parameters'!$K$30),IF('Input Parameters'!$D$30="LogNorm",_xlfn.LOGNORM.INV(U3499,'Input Parameters'!$H$30,'Input Parameters'!$I$30)))</f>
        <v>1.6754389185868095</v>
      </c>
      <c r="W3499" s="2">
        <f ca="1">N3499+(P3499-N3499)*(1-ERF((T3499-R3499)/(2*SQRT(L3499*'Input Parameters'!$E$31))))</f>
        <v>0.23476840313354039</v>
      </c>
      <c r="X3499">
        <f t="shared" ca="1" si="470"/>
        <v>1</v>
      </c>
      <c r="Y3499" s="7"/>
    </row>
    <row r="3500" spans="1:25" ht="15" customHeight="1" x14ac:dyDescent="0.3">
      <c r="A3500" s="130">
        <v>3493</v>
      </c>
      <c r="B3500" s="10">
        <f t="shared" ca="1" si="462"/>
        <v>0.81286678301258364</v>
      </c>
      <c r="C3500" s="57">
        <f ca="1">_xlfn.NORM.INV(B3500,'Input Parameters'!$E$19,'Input Parameters'!$F$19)</f>
        <v>642.37910209998734</v>
      </c>
      <c r="D3500" s="10">
        <f t="shared" ca="1" si="463"/>
        <v>0.18674052413291919</v>
      </c>
      <c r="E3500" s="59">
        <f ca="1">IF(_xlfn.NORM.INV(D3500,'Input Parameters'!$E$20,'Input Parameters'!$F$20)&lt;3500,3500,IF(_xlfn.NORM.INV(D3500,'Input Parameters'!$E$20,'Input Parameters'!$F$20)&gt;5500,5500,_xlfn.NORM.INV(D3500,'Input Parameters'!$E$20,'Input Parameters'!$F$20)))</f>
        <v>4177.0197659106734</v>
      </c>
      <c r="F3500" s="10">
        <f t="shared" ca="1" si="464"/>
        <v>5.7325465635263084E-2</v>
      </c>
      <c r="G3500" s="61">
        <f ca="1">_xlfn.NORM.INV(F3500,'Input Parameters'!$E$21,'Input Parameters'!$F$21)</f>
        <v>272.44983829000984</v>
      </c>
      <c r="H3500" s="54">
        <f ca="1">EXP(E3500*(1/'Input Parameters'!$E$22-1/G3500))</f>
        <v>0.34119711022998639</v>
      </c>
      <c r="I3500" s="10">
        <f t="shared" ca="1" si="465"/>
        <v>0.76881672924840849</v>
      </c>
      <c r="J3500" s="29">
        <f ca="1">_xlfn.BETA.INV(I3500,'Input Parameters'!$L$24,'Input Parameters'!$M$24,'Input Parameters'!$J$24,'Input Parameters'!$K$24)</f>
        <v>0.71967292063375032</v>
      </c>
      <c r="K3500" s="156">
        <f ca="1">('Input Parameters'!$E$25/'Input Parameters'!$E$31)^$J3500</f>
        <v>5.726744592806669E-3</v>
      </c>
      <c r="L3500" s="66">
        <f ca="1">$H3500*$C3500*'Input Parameters'!$E$23*K3500</f>
        <v>1.255175815368063</v>
      </c>
      <c r="M3500" s="23">
        <f t="shared" ca="1" si="466"/>
        <v>0.69408323642015468</v>
      </c>
      <c r="N3500" s="15">
        <f ca="1">_xlfn.NORM.INV(M3500,'Input Parameters'!$E$26,'Input Parameters'!$F$26)</f>
        <v>4.4656617147177835E-2</v>
      </c>
      <c r="O3500" s="8">
        <f t="shared" ca="1" si="467"/>
        <v>0.35830675737703122</v>
      </c>
      <c r="P3500" s="29">
        <f ca="1">_xlfn.LOGNORM.INV(O3500,'Input Parameters'!$H$27,'Input Parameters'!$I$27)</f>
        <v>1.212424207317754</v>
      </c>
      <c r="Q3500" s="10"/>
      <c r="R3500" s="15">
        <f>'Input Parameters'!$E$28</f>
        <v>12.7</v>
      </c>
      <c r="S3500" s="10">
        <f t="shared" ca="1" si="468"/>
        <v>0.28787829586040636</v>
      </c>
      <c r="T3500" s="25">
        <f ca="1">_xlfn.LOGNORM.INV(S3500,'Input Parameters'!$H$29,'Input Parameters'!$I$29)</f>
        <v>54.685831414881356</v>
      </c>
      <c r="U3500" s="10">
        <f t="shared" ca="1" si="469"/>
        <v>0.87346055164115188</v>
      </c>
      <c r="V3500" s="29">
        <f ca="1">IF('Input Parameters'!$D$30="Beta",_xlfn.BETA.INV(U3500,'Input Parameters'!$L$30,'Input Parameters'!$M$30,'Input Parameters'!$J$30,'Input Parameters'!$K$30),IF('Input Parameters'!$D$30="LogNorm",_xlfn.LOGNORM.INV(U3500,'Input Parameters'!$H$30,'Input Parameters'!$I$30)))</f>
        <v>1.5681641712344516</v>
      </c>
      <c r="W3500" s="2">
        <f ca="1">N3500+(P3500-N3500)*(1-ERF((T3500-R3500)/(2*SQRT(L3500*'Input Parameters'!$E$31))))</f>
        <v>5.4057950167114205E-2</v>
      </c>
      <c r="X3500">
        <f t="shared" ca="1" si="470"/>
        <v>1</v>
      </c>
      <c r="Y3500" s="7"/>
    </row>
    <row r="3501" spans="1:25" ht="15" customHeight="1" x14ac:dyDescent="0.3">
      <c r="A3501" s="130">
        <v>3494</v>
      </c>
      <c r="B3501" s="10">
        <f t="shared" ca="1" si="462"/>
        <v>0.73373124611559237</v>
      </c>
      <c r="C3501" s="57">
        <f ca="1">_xlfn.NORM.INV(B3501,'Input Parameters'!$E$19,'Input Parameters'!$F$19)</f>
        <v>620.03959050922083</v>
      </c>
      <c r="D3501" s="10">
        <f t="shared" ca="1" si="463"/>
        <v>0.36994957477252388</v>
      </c>
      <c r="E3501" s="59">
        <f ca="1">IF(_xlfn.NORM.INV(D3501,'Input Parameters'!$E$20,'Input Parameters'!$F$20)&lt;3500,3500,IF(_xlfn.NORM.INV(D3501,'Input Parameters'!$E$20,'Input Parameters'!$F$20)&gt;5500,5500,_xlfn.NORM.INV(D3501,'Input Parameters'!$E$20,'Input Parameters'!$F$20)))</f>
        <v>4567.6091687852586</v>
      </c>
      <c r="F3501" s="10">
        <f t="shared" ca="1" si="464"/>
        <v>0.53055474540624736</v>
      </c>
      <c r="G3501" s="61">
        <f ca="1">_xlfn.NORM.INV(F3501,'Input Parameters'!$E$21,'Input Parameters'!$F$21)</f>
        <v>285.45258234856044</v>
      </c>
      <c r="H3501" s="54">
        <f ca="1">EXP(E3501*(1/'Input Parameters'!$E$22-1/G3501))</f>
        <v>0.6622058176863157</v>
      </c>
      <c r="I3501" s="10">
        <f t="shared" ca="1" si="465"/>
        <v>0.79732942556611186</v>
      </c>
      <c r="J3501" s="29">
        <f ca="1">_xlfn.BETA.INV(I3501,'Input Parameters'!$L$24,'Input Parameters'!$M$24,'Input Parameters'!$J$24,'Input Parameters'!$K$24)</f>
        <v>0.73341654498293207</v>
      </c>
      <c r="K3501" s="156">
        <f ca="1">('Input Parameters'!$E$25/'Input Parameters'!$E$31)^$J3501</f>
        <v>5.1890814150006735E-3</v>
      </c>
      <c r="L3501" s="66">
        <f ca="1">$H3501*$C3501*'Input Parameters'!$E$23*K3501</f>
        <v>2.1306047813935627</v>
      </c>
      <c r="M3501" s="23">
        <f t="shared" ca="1" si="466"/>
        <v>0.30831591417249471</v>
      </c>
      <c r="N3501" s="15">
        <f ca="1">_xlfn.NORM.INV(M3501,'Input Parameters'!$E$26,'Input Parameters'!$F$26)</f>
        <v>2.3486778452263518E-2</v>
      </c>
      <c r="O3501" s="8">
        <f t="shared" ca="1" si="467"/>
        <v>0.85493441536568882</v>
      </c>
      <c r="P3501" s="29">
        <f ca="1">_xlfn.LOGNORM.INV(O3501,'Input Parameters'!$H$27,'Input Parameters'!$I$27)</f>
        <v>2.2732469868966492</v>
      </c>
      <c r="Q3501" s="10"/>
      <c r="R3501" s="15">
        <f>'Input Parameters'!$E$28</f>
        <v>12.7</v>
      </c>
      <c r="S3501" s="10">
        <f t="shared" ca="1" si="468"/>
        <v>0.90546686676962573</v>
      </c>
      <c r="T3501" s="25">
        <f ca="1">_xlfn.LOGNORM.INV(S3501,'Input Parameters'!$H$29,'Input Parameters'!$I$29)</f>
        <v>67.483674828080837</v>
      </c>
      <c r="U3501" s="10">
        <f t="shared" ca="1" si="469"/>
        <v>8.7241597493589507E-2</v>
      </c>
      <c r="V3501" s="29">
        <f ca="1">IF('Input Parameters'!$D$30="Beta",_xlfn.BETA.INV(U3501,'Input Parameters'!$L$30,'Input Parameters'!$M$30,'Input Parameters'!$J$30,'Input Parameters'!$K$30),IF('Input Parameters'!$D$30="LogNorm",_xlfn.LOGNORM.INV(U3501,'Input Parameters'!$H$30,'Input Parameters'!$I$30)))</f>
        <v>0.58491402558785999</v>
      </c>
      <c r="W3501" s="2">
        <f ca="1">N3501+(P3501-N3501)*(1-ERF((T3501-R3501)/(2*SQRT(L3501*'Input Parameters'!$E$31))))</f>
        <v>4.1387484339953248E-2</v>
      </c>
      <c r="X3501">
        <f t="shared" ca="1" si="470"/>
        <v>1</v>
      </c>
      <c r="Y3501" s="7"/>
    </row>
    <row r="3502" spans="1:25" ht="15" customHeight="1" x14ac:dyDescent="0.3">
      <c r="A3502" s="130">
        <v>3495</v>
      </c>
      <c r="B3502" s="10">
        <f t="shared" ca="1" si="462"/>
        <v>0.35438064968154648</v>
      </c>
      <c r="C3502" s="57">
        <f ca="1">_xlfn.NORM.INV(B3502,'Input Parameters'!$E$19,'Input Parameters'!$F$19)</f>
        <v>535.73754143739859</v>
      </c>
      <c r="D3502" s="10">
        <f t="shared" ca="1" si="463"/>
        <v>0.96689700716293592</v>
      </c>
      <c r="E3502" s="59">
        <f ca="1">IF(_xlfn.NORM.INV(D3502,'Input Parameters'!$E$20,'Input Parameters'!$F$20)&lt;3500,3500,IF(_xlfn.NORM.INV(D3502,'Input Parameters'!$E$20,'Input Parameters'!$F$20)&gt;5500,5500,_xlfn.NORM.INV(D3502,'Input Parameters'!$E$20,'Input Parameters'!$F$20)))</f>
        <v>5500</v>
      </c>
      <c r="F3502" s="10">
        <f t="shared" ca="1" si="464"/>
        <v>0.71638417380979946</v>
      </c>
      <c r="G3502" s="61">
        <f ca="1">_xlfn.NORM.INV(F3502,'Input Parameters'!$E$21,'Input Parameters'!$F$21)</f>
        <v>289.34696795107072</v>
      </c>
      <c r="H3502" s="54">
        <f ca="1">EXP(E3502*(1/'Input Parameters'!$E$22-1/G3502))</f>
        <v>0.78899935242885522</v>
      </c>
      <c r="I3502" s="10">
        <f t="shared" ca="1" si="465"/>
        <v>0.86759943497164171</v>
      </c>
      <c r="J3502" s="29">
        <f ca="1">_xlfn.BETA.INV(I3502,'Input Parameters'!$L$24,'Input Parameters'!$M$24,'Input Parameters'!$J$24,'Input Parameters'!$K$24)</f>
        <v>0.77156034960143505</v>
      </c>
      <c r="K3502" s="156">
        <f ca="1">('Input Parameters'!$E$25/'Input Parameters'!$E$31)^$J3502</f>
        <v>3.9468993156979888E-3</v>
      </c>
      <c r="L3502" s="66">
        <f ca="1">$H3502*$C3502*'Input Parameters'!$E$23*K3502</f>
        <v>1.6683408157712016</v>
      </c>
      <c r="M3502" s="23">
        <f t="shared" ca="1" si="466"/>
        <v>0.15915896758642711</v>
      </c>
      <c r="N3502" s="15">
        <f ca="1">_xlfn.NORM.INV(M3502,'Input Parameters'!$E$26,'Input Parameters'!$F$26)</f>
        <v>1.3043670569968368E-2</v>
      </c>
      <c r="O3502" s="8">
        <f t="shared" ca="1" si="467"/>
        <v>0.16831257778597608</v>
      </c>
      <c r="P3502" s="29">
        <f ca="1">_xlfn.LOGNORM.INV(O3502,'Input Parameters'!$H$27,'Input Parameters'!$I$27)</f>
        <v>0.93064181250737132</v>
      </c>
      <c r="Q3502" s="10"/>
      <c r="R3502" s="15">
        <f>'Input Parameters'!$E$28</f>
        <v>12.7</v>
      </c>
      <c r="S3502" s="10">
        <f t="shared" ca="1" si="468"/>
        <v>0.68222133871237634</v>
      </c>
      <c r="T3502" s="25">
        <f ca="1">_xlfn.LOGNORM.INV(S3502,'Input Parameters'!$H$29,'Input Parameters'!$I$29)</f>
        <v>61.414166603919512</v>
      </c>
      <c r="U3502" s="10">
        <f t="shared" ca="1" si="469"/>
        <v>0.91160654758072457</v>
      </c>
      <c r="V3502" s="29">
        <f ca="1">IF('Input Parameters'!$D$30="Beta",_xlfn.BETA.INV(U3502,'Input Parameters'!$L$30,'Input Parameters'!$M$30,'Input Parameters'!$J$30,'Input Parameters'!$K$30),IF('Input Parameters'!$D$30="LogNorm",_xlfn.LOGNORM.INV(U3502,'Input Parameters'!$H$30,'Input Parameters'!$I$30)))</f>
        <v>1.7020871180932136</v>
      </c>
      <c r="W3502" s="2">
        <f ca="1">N3502+(P3502-N3502)*(1-ERF((T3502-R3502)/(2*SQRT(L3502*'Input Parameters'!$E$31))))</f>
        <v>2.0069426972410764E-2</v>
      </c>
      <c r="X3502">
        <f t="shared" ca="1" si="470"/>
        <v>1</v>
      </c>
      <c r="Y3502" s="7"/>
    </row>
    <row r="3503" spans="1:25" ht="15" customHeight="1" x14ac:dyDescent="0.3">
      <c r="A3503" s="130">
        <v>3496</v>
      </c>
      <c r="B3503" s="10">
        <f t="shared" ca="1" si="462"/>
        <v>0.43000865082446438</v>
      </c>
      <c r="C3503" s="57">
        <f ca="1">_xlfn.NORM.INV(B3503,'Input Parameters'!$E$19,'Input Parameters'!$F$19)</f>
        <v>552.39824412705013</v>
      </c>
      <c r="D3503" s="10">
        <f t="shared" ca="1" si="463"/>
        <v>0.1061486205927793</v>
      </c>
      <c r="E3503" s="59">
        <f ca="1">IF(_xlfn.NORM.INV(D3503,'Input Parameters'!$E$20,'Input Parameters'!$F$20)&lt;3500,3500,IF(_xlfn.NORM.INV(D3503,'Input Parameters'!$E$20,'Input Parameters'!$F$20)&gt;5500,5500,_xlfn.NORM.INV(D3503,'Input Parameters'!$E$20,'Input Parameters'!$F$20)))</f>
        <v>3926.9085700046849</v>
      </c>
      <c r="F3503" s="10">
        <f t="shared" ca="1" si="464"/>
        <v>0.85025476626561891</v>
      </c>
      <c r="G3503" s="61">
        <f ca="1">_xlfn.NORM.INV(F3503,'Input Parameters'!$E$21,'Input Parameters'!$F$21)</f>
        <v>293.00495971859397</v>
      </c>
      <c r="H3503" s="54">
        <f ca="1">EXP(E3503*(1/'Input Parameters'!$E$22-1/G3503))</f>
        <v>1.0002268895519353</v>
      </c>
      <c r="I3503" s="10">
        <f t="shared" ca="1" si="465"/>
        <v>0.16096542222991284</v>
      </c>
      <c r="J3503" s="29">
        <f ca="1">_xlfn.BETA.INV(I3503,'Input Parameters'!$L$24,'Input Parameters'!$M$24,'Input Parameters'!$J$24,'Input Parameters'!$K$24)</f>
        <v>0.44422162130882314</v>
      </c>
      <c r="K3503" s="156">
        <f ca="1">('Input Parameters'!$E$25/'Input Parameters'!$E$31)^$J3503</f>
        <v>4.1310234476077665E-2</v>
      </c>
      <c r="L3503" s="66">
        <f ca="1">$H3503*$C3503*'Input Parameters'!$E$23*K3503</f>
        <v>22.824878540794739</v>
      </c>
      <c r="M3503" s="23">
        <f t="shared" ca="1" si="466"/>
        <v>0.24650390968769009</v>
      </c>
      <c r="N3503" s="15">
        <f ca="1">_xlfn.NORM.INV(M3503,'Input Parameters'!$E$26,'Input Parameters'!$F$26)</f>
        <v>1.9603812836581778E-2</v>
      </c>
      <c r="O3503" s="8">
        <f t="shared" ca="1" si="467"/>
        <v>0.15537702251113938</v>
      </c>
      <c r="P3503" s="29">
        <f ca="1">_xlfn.LOGNORM.INV(O3503,'Input Parameters'!$H$27,'Input Parameters'!$I$27)</f>
        <v>0.90916014860509331</v>
      </c>
      <c r="Q3503" s="10"/>
      <c r="R3503" s="15">
        <f>'Input Parameters'!$E$28</f>
        <v>12.7</v>
      </c>
      <c r="S3503" s="10">
        <f t="shared" ca="1" si="468"/>
        <v>0.40854217057956954</v>
      </c>
      <c r="T3503" s="25">
        <f ca="1">_xlfn.LOGNORM.INV(S3503,'Input Parameters'!$H$29,'Input Parameters'!$I$29)</f>
        <v>56.739103477193368</v>
      </c>
      <c r="U3503" s="10">
        <f t="shared" ca="1" si="469"/>
        <v>0.4407724673229515</v>
      </c>
      <c r="V3503" s="29">
        <f ca="1">IF('Input Parameters'!$D$30="Beta",_xlfn.BETA.INV(U3503,'Input Parameters'!$L$30,'Input Parameters'!$M$30,'Input Parameters'!$J$30,'Input Parameters'!$K$30),IF('Input Parameters'!$D$30="LogNorm",_xlfn.LOGNORM.INV(U3503,'Input Parameters'!$H$30,'Input Parameters'!$I$30)))</f>
        <v>0.94218364506487873</v>
      </c>
      <c r="W3503" s="2">
        <f ca="1">N3503+(P3503-N3503)*(1-ERF((T3503-R3503)/(2*SQRT(L3503*'Input Parameters'!$E$31))))</f>
        <v>0.47730321212738241</v>
      </c>
      <c r="X3503">
        <f t="shared" ca="1" si="470"/>
        <v>1</v>
      </c>
      <c r="Y3503" s="7"/>
    </row>
    <row r="3504" spans="1:25" ht="15" customHeight="1" x14ac:dyDescent="0.3">
      <c r="A3504" s="130">
        <v>3497</v>
      </c>
      <c r="B3504" s="10">
        <f t="shared" ca="1" si="462"/>
        <v>2.0696448686367663E-2</v>
      </c>
      <c r="C3504" s="57">
        <f ca="1">_xlfn.NORM.INV(B3504,'Input Parameters'!$E$19,'Input Parameters'!$F$19)</f>
        <v>394.95610170668266</v>
      </c>
      <c r="D3504" s="10">
        <f t="shared" ca="1" si="463"/>
        <v>0.47053690519029678</v>
      </c>
      <c r="E3504" s="59">
        <f ca="1">IF(_xlfn.NORM.INV(D3504,'Input Parameters'!$E$20,'Input Parameters'!$F$20)&lt;3500,3500,IF(_xlfn.NORM.INV(D3504,'Input Parameters'!$E$20,'Input Parameters'!$F$20)&gt;5500,5500,_xlfn.NORM.INV(D3504,'Input Parameters'!$E$20,'Input Parameters'!$F$20)))</f>
        <v>4748.255796516145</v>
      </c>
      <c r="F3504" s="10">
        <f t="shared" ca="1" si="464"/>
        <v>0.4091176576642912</v>
      </c>
      <c r="G3504" s="61">
        <f ca="1">_xlfn.NORM.INV(F3504,'Input Parameters'!$E$21,'Input Parameters'!$F$21)</f>
        <v>283.04365194535984</v>
      </c>
      <c r="H3504" s="54">
        <f ca="1">EXP(E3504*(1/'Input Parameters'!$E$22-1/G3504))</f>
        <v>0.5654970236099367</v>
      </c>
      <c r="I3504" s="10">
        <f t="shared" ca="1" si="465"/>
        <v>0.29928912103927119</v>
      </c>
      <c r="J3504" s="29">
        <f ca="1">_xlfn.BETA.INV(I3504,'Input Parameters'!$L$24,'Input Parameters'!$M$24,'Input Parameters'!$J$24,'Input Parameters'!$K$24)</f>
        <v>0.52081889648590596</v>
      </c>
      <c r="K3504" s="156">
        <f ca="1">('Input Parameters'!$E$25/'Input Parameters'!$E$31)^$J3504</f>
        <v>2.38464669050257E-2</v>
      </c>
      <c r="L3504" s="66">
        <f ca="1">$H3504*$C3504*'Input Parameters'!$E$23*K3504</f>
        <v>5.3260249199287655</v>
      </c>
      <c r="M3504" s="23">
        <f t="shared" ca="1" si="466"/>
        <v>0.89757003995831763</v>
      </c>
      <c r="N3504" s="15">
        <f ca="1">_xlfn.NORM.INV(M3504,'Input Parameters'!$E$26,'Input Parameters'!$F$26)</f>
        <v>6.0624356287249333E-2</v>
      </c>
      <c r="O3504" s="8">
        <f t="shared" ca="1" si="467"/>
        <v>0.14038907489919072</v>
      </c>
      <c r="P3504" s="29">
        <f ca="1">_xlfn.LOGNORM.INV(O3504,'Input Parameters'!$H$27,'Input Parameters'!$I$27)</f>
        <v>0.88341466257323287</v>
      </c>
      <c r="Q3504" s="10"/>
      <c r="R3504" s="15">
        <f>'Input Parameters'!$E$28</f>
        <v>12.7</v>
      </c>
      <c r="S3504" s="10">
        <f t="shared" ca="1" si="468"/>
        <v>0.5744588217533102</v>
      </c>
      <c r="T3504" s="25">
        <f ca="1">_xlfn.LOGNORM.INV(S3504,'Input Parameters'!$H$29,'Input Parameters'!$I$29)</f>
        <v>59.472258795192666</v>
      </c>
      <c r="U3504" s="10">
        <f t="shared" ca="1" si="469"/>
        <v>0.73728089930714191</v>
      </c>
      <c r="V3504" s="29">
        <f ca="1">IF('Input Parameters'!$D$30="Beta",_xlfn.BETA.INV(U3504,'Input Parameters'!$L$30,'Input Parameters'!$M$30,'Input Parameters'!$J$30,'Input Parameters'!$K$30),IF('Input Parameters'!$D$30="LogNorm",_xlfn.LOGNORM.INV(U3504,'Input Parameters'!$H$30,'Input Parameters'!$I$30)))</f>
        <v>1.2835252239424548</v>
      </c>
      <c r="W3504" s="2">
        <f ca="1">N3504+(P3504-N3504)*(1-ERF((T3504-R3504)/(2*SQRT(L3504*'Input Parameters'!$E$31))))</f>
        <v>0.1855516834796305</v>
      </c>
      <c r="X3504">
        <f t="shared" ca="1" si="470"/>
        <v>1</v>
      </c>
      <c r="Y3504" s="7"/>
    </row>
    <row r="3505" spans="1:25" ht="15" customHeight="1" x14ac:dyDescent="0.3">
      <c r="A3505" s="130">
        <v>3498</v>
      </c>
      <c r="B3505" s="10">
        <f t="shared" ca="1" si="462"/>
        <v>0.45362539364123888</v>
      </c>
      <c r="C3505" s="57">
        <f ca="1">_xlfn.NORM.INV(B3505,'Input Parameters'!$E$19,'Input Parameters'!$F$19)</f>
        <v>557.45516368206199</v>
      </c>
      <c r="D3505" s="10">
        <f t="shared" ca="1" si="463"/>
        <v>0.27242767688358616</v>
      </c>
      <c r="E3505" s="59">
        <f ca="1">IF(_xlfn.NORM.INV(D3505,'Input Parameters'!$E$20,'Input Parameters'!$F$20)&lt;3500,3500,IF(_xlfn.NORM.INV(D3505,'Input Parameters'!$E$20,'Input Parameters'!$F$20)&gt;5500,5500,_xlfn.NORM.INV(D3505,'Input Parameters'!$E$20,'Input Parameters'!$F$20)))</f>
        <v>4376.1589881745167</v>
      </c>
      <c r="F3505" s="10">
        <f t="shared" ca="1" si="464"/>
        <v>0.45646656037165723</v>
      </c>
      <c r="G3505" s="61">
        <f ca="1">_xlfn.NORM.INV(F3505,'Input Parameters'!$E$21,'Input Parameters'!$F$21)</f>
        <v>283.99059056698712</v>
      </c>
      <c r="H3505" s="54">
        <f ca="1">EXP(E3505*(1/'Input Parameters'!$E$22-1/G3505))</f>
        <v>0.6226162870173011</v>
      </c>
      <c r="I3505" s="10">
        <f t="shared" ca="1" si="465"/>
        <v>0.75559680802125007</v>
      </c>
      <c r="J3505" s="29">
        <f ca="1">_xlfn.BETA.INV(I3505,'Input Parameters'!$L$24,'Input Parameters'!$M$24,'Input Parameters'!$J$24,'Input Parameters'!$K$24)</f>
        <v>0.71352874495871854</v>
      </c>
      <c r="K3505" s="156">
        <f ca="1">('Input Parameters'!$E$25/'Input Parameters'!$E$31)^$J3505</f>
        <v>5.9847991097924233E-3</v>
      </c>
      <c r="L3505" s="66">
        <f ca="1">$H3505*$C3505*'Input Parameters'!$E$23*K3505</f>
        <v>2.0772080500725534</v>
      </c>
      <c r="M3505" s="23">
        <f t="shared" ca="1" si="466"/>
        <v>0.71366160619594321</v>
      </c>
      <c r="N3505" s="15">
        <f ca="1">_xlfn.NORM.INV(M3505,'Input Parameters'!$E$26,'Input Parameters'!$F$26)</f>
        <v>4.5846386692400813E-2</v>
      </c>
      <c r="O3505" s="8">
        <f t="shared" ca="1" si="467"/>
        <v>0.6146916791984911</v>
      </c>
      <c r="P3505" s="29">
        <f ca="1">_xlfn.LOGNORM.INV(O3505,'Input Parameters'!$H$27,'Input Parameters'!$I$27)</f>
        <v>1.6196416914451957</v>
      </c>
      <c r="Q3505" s="10"/>
      <c r="R3505" s="15">
        <f>'Input Parameters'!$E$28</f>
        <v>12.7</v>
      </c>
      <c r="S3505" s="10">
        <f t="shared" ca="1" si="468"/>
        <v>0.46913469529033658</v>
      </c>
      <c r="T3505" s="25">
        <f ca="1">_xlfn.LOGNORM.INV(S3505,'Input Parameters'!$H$29,'Input Parameters'!$I$29)</f>
        <v>57.727694507742576</v>
      </c>
      <c r="U3505" s="10">
        <f t="shared" ca="1" si="469"/>
        <v>1.8870164925243738E-2</v>
      </c>
      <c r="V3505" s="29">
        <f ca="1">IF('Input Parameters'!$D$30="Beta",_xlfn.BETA.INV(U3505,'Input Parameters'!$L$30,'Input Parameters'!$M$30,'Input Parameters'!$J$30,'Input Parameters'!$K$30),IF('Input Parameters'!$D$30="LogNorm",_xlfn.LOGNORM.INV(U3505,'Input Parameters'!$H$30,'Input Parameters'!$I$30)))</f>
        <v>0.4403827737068845</v>
      </c>
      <c r="W3505" s="2">
        <f ca="1">N3505+(P3505-N3505)*(1-ERF((T3505-R3505)/(2*SQRT(L3505*'Input Parameters'!$E$31))))</f>
        <v>8.8597564880008306E-2</v>
      </c>
      <c r="X3505">
        <f t="shared" ca="1" si="470"/>
        <v>1</v>
      </c>
      <c r="Y3505" s="7"/>
    </row>
    <row r="3506" spans="1:25" ht="15" customHeight="1" x14ac:dyDescent="0.3">
      <c r="A3506" s="130">
        <v>3499</v>
      </c>
      <c r="B3506" s="10">
        <f t="shared" ca="1" si="462"/>
        <v>3.4871454004180902E-2</v>
      </c>
      <c r="C3506" s="57">
        <f ca="1">_xlfn.NORM.INV(B3506,'Input Parameters'!$E$19,'Input Parameters'!$F$19)</f>
        <v>414.05276210588568</v>
      </c>
      <c r="D3506" s="10">
        <f t="shared" ca="1" si="463"/>
        <v>0.70347479207531349</v>
      </c>
      <c r="E3506" s="59">
        <f ca="1">IF(_xlfn.NORM.INV(D3506,'Input Parameters'!$E$20,'Input Parameters'!$F$20)&lt;3500,3500,IF(_xlfn.NORM.INV(D3506,'Input Parameters'!$E$20,'Input Parameters'!$F$20)&gt;5500,5500,_xlfn.NORM.INV(D3506,'Input Parameters'!$E$20,'Input Parameters'!$F$20)))</f>
        <v>5174.0945757639101</v>
      </c>
      <c r="F3506" s="10">
        <f t="shared" ca="1" si="464"/>
        <v>0.92170993811779767</v>
      </c>
      <c r="G3506" s="61">
        <f ca="1">_xlfn.NORM.INV(F3506,'Input Parameters'!$E$21,'Input Parameters'!$F$21)</f>
        <v>295.98500761325687</v>
      </c>
      <c r="H3506" s="54">
        <f ca="1">EXP(E3506*(1/'Input Parameters'!$E$22-1/G3506))</f>
        <v>1.1949343000647057</v>
      </c>
      <c r="I3506" s="10">
        <f t="shared" ca="1" si="465"/>
        <v>0.23736068590435144</v>
      </c>
      <c r="J3506" s="29">
        <f ca="1">_xlfn.BETA.INV(I3506,'Input Parameters'!$L$24,'Input Parameters'!$M$24,'Input Parameters'!$J$24,'Input Parameters'!$K$24)</f>
        <v>0.48961148378795527</v>
      </c>
      <c r="K3506" s="156">
        <f ca="1">('Input Parameters'!$E$25/'Input Parameters'!$E$31)^$J3506</f>
        <v>2.9829681837531902E-2</v>
      </c>
      <c r="L3506" s="66">
        <f ca="1">$H3506*$C3506*'Input Parameters'!$E$23*K3506</f>
        <v>14.758707814311409</v>
      </c>
      <c r="M3506" s="23">
        <f t="shared" ca="1" si="466"/>
        <v>0.9849588593008064</v>
      </c>
      <c r="N3506" s="15">
        <f ca="1">_xlfn.NORM.INV(M3506,'Input Parameters'!$E$26,'Input Parameters'!$F$26)</f>
        <v>7.9549111337021611E-2</v>
      </c>
      <c r="O3506" s="8">
        <f t="shared" ca="1" si="467"/>
        <v>0.63553059400375966</v>
      </c>
      <c r="P3506" s="29">
        <f ca="1">_xlfn.LOGNORM.INV(O3506,'Input Parameters'!$H$27,'Input Parameters'!$I$27)</f>
        <v>1.6595124871727618</v>
      </c>
      <c r="Q3506" s="10"/>
      <c r="R3506" s="15">
        <f>'Input Parameters'!$E$28</f>
        <v>12.7</v>
      </c>
      <c r="S3506" s="10">
        <f t="shared" ca="1" si="468"/>
        <v>0.88548681164449661</v>
      </c>
      <c r="T3506" s="25">
        <f ca="1">_xlfn.LOGNORM.INV(S3506,'Input Parameters'!$H$29,'Input Parameters'!$I$29)</f>
        <v>66.65181309319307</v>
      </c>
      <c r="U3506" s="10">
        <f t="shared" ca="1" si="469"/>
        <v>0.2005754043292074</v>
      </c>
      <c r="V3506" s="29">
        <f ca="1">IF('Input Parameters'!$D$30="Beta",_xlfn.BETA.INV(U3506,'Input Parameters'!$L$30,'Input Parameters'!$M$30,'Input Parameters'!$J$30,'Input Parameters'!$K$30),IF('Input Parameters'!$D$30="LogNorm",_xlfn.LOGNORM.INV(U3506,'Input Parameters'!$H$30,'Input Parameters'!$I$30)))</f>
        <v>0.71757836351451165</v>
      </c>
      <c r="W3506" s="2">
        <f ca="1">N3506+(P3506-N3506)*(1-ERF((T3506-R3506)/(2*SQRT(L3506*'Input Parameters'!$E$31))))</f>
        <v>0.58622805564291602</v>
      </c>
      <c r="X3506">
        <f t="shared" ca="1" si="470"/>
        <v>1</v>
      </c>
      <c r="Y3506" s="7"/>
    </row>
    <row r="3507" spans="1:25" ht="15" customHeight="1" x14ac:dyDescent="0.3">
      <c r="A3507" s="130">
        <v>3500</v>
      </c>
      <c r="B3507" s="10">
        <f t="shared" ca="1" si="462"/>
        <v>0.69444287109192204</v>
      </c>
      <c r="C3507" s="57">
        <f ca="1">_xlfn.NORM.INV(B3507,'Input Parameters'!$E$19,'Input Parameters'!$F$19)</f>
        <v>610.266861751541</v>
      </c>
      <c r="D3507" s="10">
        <f t="shared" ca="1" si="463"/>
        <v>0.47605077389567896</v>
      </c>
      <c r="E3507" s="59">
        <f ca="1">IF(_xlfn.NORM.INV(D3507,'Input Parameters'!$E$20,'Input Parameters'!$F$20)&lt;3500,3500,IF(_xlfn.NORM.INV(D3507,'Input Parameters'!$E$20,'Input Parameters'!$F$20)&gt;5500,5500,_xlfn.NORM.INV(D3507,'Input Parameters'!$E$20,'Input Parameters'!$F$20)))</f>
        <v>4757.9524628996078</v>
      </c>
      <c r="F3507" s="10">
        <f t="shared" ca="1" si="464"/>
        <v>0.25840814048974736</v>
      </c>
      <c r="G3507" s="61">
        <f ca="1">_xlfn.NORM.INV(F3507,'Input Parameters'!$E$21,'Input Parameters'!$F$21)</f>
        <v>279.75467008323608</v>
      </c>
      <c r="H3507" s="54">
        <f ca="1">EXP(E3507*(1/'Input Parameters'!$E$22-1/G3507))</f>
        <v>0.46354888033212244</v>
      </c>
      <c r="I3507" s="10">
        <f t="shared" ca="1" si="465"/>
        <v>0.79887381259820289</v>
      </c>
      <c r="J3507" s="29">
        <f ca="1">_xlfn.BETA.INV(I3507,'Input Parameters'!$L$24,'Input Parameters'!$M$24,'Input Parameters'!$J$24,'Input Parameters'!$K$24)</f>
        <v>0.73418297453940751</v>
      </c>
      <c r="K3507" s="156">
        <f ca="1">('Input Parameters'!$E$25/'Input Parameters'!$E$31)^$J3507</f>
        <v>5.1606300315692232E-3</v>
      </c>
      <c r="L3507" s="66">
        <f ca="1">$H3507*$C3507*'Input Parameters'!$E$23*K3507</f>
        <v>1.4598829943170872</v>
      </c>
      <c r="M3507" s="23">
        <f t="shared" ca="1" si="466"/>
        <v>0.77061186928803527</v>
      </c>
      <c r="N3507" s="15">
        <f ca="1">_xlfn.NORM.INV(M3507,'Input Parameters'!$E$26,'Input Parameters'!$F$26)</f>
        <v>4.9558131666021465E-2</v>
      </c>
      <c r="O3507" s="8">
        <f t="shared" ca="1" si="467"/>
        <v>0.16734616298207516</v>
      </c>
      <c r="P3507" s="29">
        <f ca="1">_xlfn.LOGNORM.INV(O3507,'Input Parameters'!$H$27,'Input Parameters'!$I$27)</f>
        <v>0.92905773736612973</v>
      </c>
      <c r="Q3507" s="10"/>
      <c r="R3507" s="15">
        <f>'Input Parameters'!$E$28</f>
        <v>12.7</v>
      </c>
      <c r="S3507" s="10">
        <f t="shared" ca="1" si="468"/>
        <v>0.91059060467095043</v>
      </c>
      <c r="T3507" s="25">
        <f ca="1">_xlfn.LOGNORM.INV(S3507,'Input Parameters'!$H$29,'Input Parameters'!$I$29)</f>
        <v>67.719373545993406</v>
      </c>
      <c r="U3507" s="10">
        <f t="shared" ca="1" si="469"/>
        <v>0.47633214642484512</v>
      </c>
      <c r="V3507" s="29">
        <f ca="1">IF('Input Parameters'!$D$30="Beta",_xlfn.BETA.INV(U3507,'Input Parameters'!$L$30,'Input Parameters'!$M$30,'Input Parameters'!$J$30,'Input Parameters'!$K$30),IF('Input Parameters'!$D$30="LogNorm",_xlfn.LOGNORM.INV(U3507,'Input Parameters'!$H$30,'Input Parameters'!$I$30)))</f>
        <v>0.97608841110449185</v>
      </c>
      <c r="W3507" s="2">
        <f ca="1">N3507+(P3507-N3507)*(1-ERF((T3507-R3507)/(2*SQRT(L3507*'Input Parameters'!$E$31))))</f>
        <v>5.0685983135995066E-2</v>
      </c>
      <c r="X3507">
        <f t="shared" ca="1" si="470"/>
        <v>1</v>
      </c>
      <c r="Y3507" s="7"/>
    </row>
    <row r="3508" spans="1:25" ht="15" customHeight="1" x14ac:dyDescent="0.3">
      <c r="A3508" s="130">
        <v>3501</v>
      </c>
      <c r="B3508" s="10">
        <f t="shared" ca="1" si="462"/>
        <v>1.1625454908815169E-2</v>
      </c>
      <c r="C3508" s="57">
        <f ca="1">_xlfn.NORM.INV(B3508,'Input Parameters'!$E$19,'Input Parameters'!$F$19)</f>
        <v>375.54529194556335</v>
      </c>
      <c r="D3508" s="10">
        <f t="shared" ca="1" si="463"/>
        <v>0.72641418472152108</v>
      </c>
      <c r="E3508" s="59">
        <f ca="1">IF(_xlfn.NORM.INV(D3508,'Input Parameters'!$E$20,'Input Parameters'!$F$20)&lt;3500,3500,IF(_xlfn.NORM.INV(D3508,'Input Parameters'!$E$20,'Input Parameters'!$F$20)&gt;5500,5500,_xlfn.NORM.INV(D3508,'Input Parameters'!$E$20,'Input Parameters'!$F$20)))</f>
        <v>5221.4026362092809</v>
      </c>
      <c r="F3508" s="10">
        <f t="shared" ca="1" si="464"/>
        <v>0.8294661022101697</v>
      </c>
      <c r="G3508" s="61">
        <f ca="1">_xlfn.NORM.INV(F3508,'Input Parameters'!$E$21,'Input Parameters'!$F$21)</f>
        <v>292.33317235027152</v>
      </c>
      <c r="H3508" s="54">
        <f ca="1">EXP(E3508*(1/'Input Parameters'!$E$22-1/G3508))</f>
        <v>0.96016562199912536</v>
      </c>
      <c r="I3508" s="10">
        <f t="shared" ca="1" si="465"/>
        <v>0.15820085380625015</v>
      </c>
      <c r="J3508" s="29">
        <f ca="1">_xlfn.BETA.INV(I3508,'Input Parameters'!$L$24,'Input Parameters'!$M$24,'Input Parameters'!$J$24,'Input Parameters'!$K$24)</f>
        <v>0.4423618043401531</v>
      </c>
      <c r="K3508" s="156">
        <f ca="1">('Input Parameters'!$E$25/'Input Parameters'!$E$31)^$J3508</f>
        <v>4.1865067299544777E-2</v>
      </c>
      <c r="L3508" s="66">
        <f ca="1">$H3508*$C3508*'Input Parameters'!$E$23*K3508</f>
        <v>15.095943711459729</v>
      </c>
      <c r="M3508" s="23">
        <f t="shared" ca="1" si="466"/>
        <v>0.74858952100871079</v>
      </c>
      <c r="N3508" s="15">
        <f ca="1">_xlfn.NORM.INV(M3508,'Input Parameters'!$E$26,'Input Parameters'!$F$26)</f>
        <v>4.8071213368709724E-2</v>
      </c>
      <c r="O3508" s="8">
        <f t="shared" ca="1" si="467"/>
        <v>0.79294622795928005</v>
      </c>
      <c r="P3508" s="29">
        <f ca="1">_xlfn.LOGNORM.INV(O3508,'Input Parameters'!$H$27,'Input Parameters'!$I$27)</f>
        <v>2.0432118264469201</v>
      </c>
      <c r="Q3508" s="10"/>
      <c r="R3508" s="15">
        <f>'Input Parameters'!$E$28</f>
        <v>12.7</v>
      </c>
      <c r="S3508" s="10">
        <f t="shared" ca="1" si="468"/>
        <v>0.71683733161052765</v>
      </c>
      <c r="T3508" s="25">
        <f ca="1">_xlfn.LOGNORM.INV(S3508,'Input Parameters'!$H$29,'Input Parameters'!$I$29)</f>
        <v>62.104446475757804</v>
      </c>
      <c r="U3508" s="10">
        <f t="shared" ca="1" si="469"/>
        <v>0.41667546597599969</v>
      </c>
      <c r="V3508" s="29">
        <f ca="1">IF('Input Parameters'!$D$30="Beta",_xlfn.BETA.INV(U3508,'Input Parameters'!$L$30,'Input Parameters'!$M$30,'Input Parameters'!$J$30,'Input Parameters'!$K$30),IF('Input Parameters'!$D$30="LogNorm",_xlfn.LOGNORM.INV(U3508,'Input Parameters'!$H$30,'Input Parameters'!$I$30)))</f>
        <v>0.91964656292574876</v>
      </c>
      <c r="W3508" s="2">
        <f ca="1">N3508+(P3508-N3508)*(1-ERF((T3508-R3508)/(2*SQRT(L3508*'Input Parameters'!$E$31))))</f>
        <v>0.78345044531767505</v>
      </c>
      <c r="X3508">
        <f t="shared" ca="1" si="470"/>
        <v>1</v>
      </c>
      <c r="Y3508" s="7"/>
    </row>
    <row r="3509" spans="1:25" ht="15" customHeight="1" x14ac:dyDescent="0.3">
      <c r="A3509" s="130">
        <v>3502</v>
      </c>
      <c r="B3509" s="10">
        <f t="shared" ca="1" si="462"/>
        <v>0.69859783381383211</v>
      </c>
      <c r="C3509" s="57">
        <f ca="1">_xlfn.NORM.INV(B3509,'Input Parameters'!$E$19,'Input Parameters'!$F$19)</f>
        <v>611.2714327114769</v>
      </c>
      <c r="D3509" s="10">
        <f t="shared" ca="1" si="463"/>
        <v>0.99389599967127762</v>
      </c>
      <c r="E3509" s="59">
        <f ca="1">IF(_xlfn.NORM.INV(D3509,'Input Parameters'!$E$20,'Input Parameters'!$F$20)&lt;3500,3500,IF(_xlfn.NORM.INV(D3509,'Input Parameters'!$E$20,'Input Parameters'!$F$20)&gt;5500,5500,_xlfn.NORM.INV(D3509,'Input Parameters'!$E$20,'Input Parameters'!$F$20)))</f>
        <v>5500</v>
      </c>
      <c r="F3509" s="10">
        <f t="shared" ca="1" si="464"/>
        <v>0.44439748651997291</v>
      </c>
      <c r="G3509" s="61">
        <f ca="1">_xlfn.NORM.INV(F3509,'Input Parameters'!$E$21,'Input Parameters'!$F$21)</f>
        <v>283.75094280000638</v>
      </c>
      <c r="H3509" s="54">
        <f ca="1">EXP(E3509*(1/'Input Parameters'!$E$22-1/G3509))</f>
        <v>0.5423387621172</v>
      </c>
      <c r="I3509" s="10">
        <f t="shared" ca="1" si="465"/>
        <v>0.64674727643647623</v>
      </c>
      <c r="J3509" s="29">
        <f ca="1">_xlfn.BETA.INV(I3509,'Input Parameters'!$L$24,'Input Parameters'!$M$24,'Input Parameters'!$J$24,'Input Parameters'!$K$24)</f>
        <v>0.66647551780854219</v>
      </c>
      <c r="K3509" s="156">
        <f ca="1">('Input Parameters'!$E$25/'Input Parameters'!$E$31)^$J3509</f>
        <v>8.3876580318732828E-3</v>
      </c>
      <c r="L3509" s="66">
        <f ca="1">$H3509*$C3509*'Input Parameters'!$E$23*K3509</f>
        <v>2.7806444516517246</v>
      </c>
      <c r="M3509" s="23">
        <f t="shared" ca="1" si="466"/>
        <v>0.69250098006963268</v>
      </c>
      <c r="N3509" s="15">
        <f ca="1">_xlfn.NORM.INV(M3509,'Input Parameters'!$E$26,'Input Parameters'!$F$26)</f>
        <v>4.4561991407572971E-2</v>
      </c>
      <c r="O3509" s="8">
        <f t="shared" ca="1" si="467"/>
        <v>0.80307738538162698</v>
      </c>
      <c r="P3509" s="29">
        <f ca="1">_xlfn.LOGNORM.INV(O3509,'Input Parameters'!$H$27,'Input Parameters'!$I$27)</f>
        <v>2.0759941107477662</v>
      </c>
      <c r="Q3509" s="10"/>
      <c r="R3509" s="15">
        <f>'Input Parameters'!$E$28</f>
        <v>12.7</v>
      </c>
      <c r="S3509" s="10">
        <f t="shared" ca="1" si="468"/>
        <v>0.70894010722187129</v>
      </c>
      <c r="T3509" s="25">
        <f ca="1">_xlfn.LOGNORM.INV(S3509,'Input Parameters'!$H$29,'Input Parameters'!$I$29)</f>
        <v>61.943025218663628</v>
      </c>
      <c r="U3509" s="10">
        <f t="shared" ca="1" si="469"/>
        <v>0.9359888177966158</v>
      </c>
      <c r="V3509" s="29">
        <f ca="1">IF('Input Parameters'!$D$30="Beta",_xlfn.BETA.INV(U3509,'Input Parameters'!$L$30,'Input Parameters'!$M$30,'Input Parameters'!$J$30,'Input Parameters'!$K$30),IF('Input Parameters'!$D$30="LogNorm",_xlfn.LOGNORM.INV(U3509,'Input Parameters'!$H$30,'Input Parameters'!$I$30)))</f>
        <v>1.8209894471072223</v>
      </c>
      <c r="W3509" s="2">
        <f ca="1">N3509+(P3509-N3509)*(1-ERF((T3509-R3509)/(2*SQRT(L3509*'Input Parameters'!$E$31))))</f>
        <v>0.1192909476322777</v>
      </c>
      <c r="X3509">
        <f t="shared" ca="1" si="470"/>
        <v>1</v>
      </c>
      <c r="Y3509" s="7"/>
    </row>
    <row r="3510" spans="1:25" ht="15" customHeight="1" x14ac:dyDescent="0.3">
      <c r="A3510" s="130">
        <v>3503</v>
      </c>
      <c r="B3510" s="10">
        <f t="shared" ca="1" si="462"/>
        <v>3.7651270638296208E-2</v>
      </c>
      <c r="C3510" s="57">
        <f ca="1">_xlfn.NORM.INV(B3510,'Input Parameters'!$E$19,'Input Parameters'!$F$19)</f>
        <v>417.00684609355051</v>
      </c>
      <c r="D3510" s="10">
        <f t="shared" ca="1" si="463"/>
        <v>0.39568523655184851</v>
      </c>
      <c r="E3510" s="59">
        <f ca="1">IF(_xlfn.NORM.INV(D3510,'Input Parameters'!$E$20,'Input Parameters'!$F$20)&lt;3500,3500,IF(_xlfn.NORM.INV(D3510,'Input Parameters'!$E$20,'Input Parameters'!$F$20)&gt;5500,5500,_xlfn.NORM.INV(D3510,'Input Parameters'!$E$20,'Input Parameters'!$F$20)))</f>
        <v>4614.8280204925904</v>
      </c>
      <c r="F3510" s="10">
        <f t="shared" ca="1" si="464"/>
        <v>0.42407771939438077</v>
      </c>
      <c r="G3510" s="61">
        <f ca="1">_xlfn.NORM.INV(F3510,'Input Parameters'!$E$21,'Input Parameters'!$F$21)</f>
        <v>283.34502630079891</v>
      </c>
      <c r="H3510" s="54">
        <f ca="1">EXP(E3510*(1/'Input Parameters'!$E$22-1/G3510))</f>
        <v>0.58468041811337601</v>
      </c>
      <c r="I3510" s="10">
        <f t="shared" ca="1" si="465"/>
        <v>0.79703636644484921</v>
      </c>
      <c r="J3510" s="29">
        <f ca="1">_xlfn.BETA.INV(I3510,'Input Parameters'!$L$24,'Input Parameters'!$M$24,'Input Parameters'!$J$24,'Input Parameters'!$K$24)</f>
        <v>0.7332713885094817</v>
      </c>
      <c r="K3510" s="156">
        <f ca="1">('Input Parameters'!$E$25/'Input Parameters'!$E$31)^$J3510</f>
        <v>5.1944875516308896E-3</v>
      </c>
      <c r="L3510" s="66">
        <f ca="1">$H3510*$C3510*'Input Parameters'!$E$23*K3510</f>
        <v>1.2664978114141039</v>
      </c>
      <c r="M3510" s="23">
        <f t="shared" ca="1" si="466"/>
        <v>0.68795574287132344</v>
      </c>
      <c r="N3510" s="15">
        <f ca="1">_xlfn.NORM.INV(M3510,'Input Parameters'!$E$26,'Input Parameters'!$F$26)</f>
        <v>4.4291346887761054E-2</v>
      </c>
      <c r="O3510" s="8">
        <f t="shared" ca="1" si="467"/>
        <v>0.65317512354866269</v>
      </c>
      <c r="P3510" s="29">
        <f ca="1">_xlfn.LOGNORM.INV(O3510,'Input Parameters'!$H$27,'Input Parameters'!$I$27)</f>
        <v>1.694657464750986</v>
      </c>
      <c r="Q3510" s="10"/>
      <c r="R3510" s="15">
        <f>'Input Parameters'!$E$28</f>
        <v>12.7</v>
      </c>
      <c r="S3510" s="10">
        <f t="shared" ca="1" si="468"/>
        <v>0.66147086009643041</v>
      </c>
      <c r="T3510" s="25">
        <f ca="1">_xlfn.LOGNORM.INV(S3510,'Input Parameters'!$H$29,'Input Parameters'!$I$29)</f>
        <v>61.019390887862862</v>
      </c>
      <c r="U3510" s="10">
        <f t="shared" ca="1" si="469"/>
        <v>0.35278647629044579</v>
      </c>
      <c r="V3510" s="29">
        <f ca="1">IF('Input Parameters'!$D$30="Beta",_xlfn.BETA.INV(U3510,'Input Parameters'!$L$30,'Input Parameters'!$M$30,'Input Parameters'!$J$30,'Input Parameters'!$K$30),IF('Input Parameters'!$D$30="LogNorm",_xlfn.LOGNORM.INV(U3510,'Input Parameters'!$H$30,'Input Parameters'!$I$30)))</f>
        <v>0.86089707894208256</v>
      </c>
      <c r="W3510" s="2">
        <f ca="1">N3510+(P3510-N3510)*(1-ERF((T3510-R3510)/(2*SQRT(L3510*'Input Parameters'!$E$31))))</f>
        <v>4.8247698095647405E-2</v>
      </c>
      <c r="X3510">
        <f t="shared" ca="1" si="470"/>
        <v>1</v>
      </c>
      <c r="Y3510" s="7"/>
    </row>
    <row r="3511" spans="1:25" ht="15" customHeight="1" x14ac:dyDescent="0.3">
      <c r="A3511" s="130">
        <v>3504</v>
      </c>
      <c r="B3511" s="10">
        <f t="shared" ca="1" si="462"/>
        <v>0.13765047550337384</v>
      </c>
      <c r="C3511" s="57">
        <f ca="1">_xlfn.NORM.INV(B3511,'Input Parameters'!$E$19,'Input Parameters'!$F$19)</f>
        <v>475.11588996176431</v>
      </c>
      <c r="D3511" s="10">
        <f t="shared" ca="1" si="463"/>
        <v>0.82408202234514849</v>
      </c>
      <c r="E3511" s="59">
        <f ca="1">IF(_xlfn.NORM.INV(D3511,'Input Parameters'!$E$20,'Input Parameters'!$F$20)&lt;3500,3500,IF(_xlfn.NORM.INV(D3511,'Input Parameters'!$E$20,'Input Parameters'!$F$20)&gt;5500,5500,_xlfn.NORM.INV(D3511,'Input Parameters'!$E$20,'Input Parameters'!$F$20)))</f>
        <v>5451.7238292738621</v>
      </c>
      <c r="F3511" s="10">
        <f t="shared" ca="1" si="464"/>
        <v>0.30902654151001874</v>
      </c>
      <c r="G3511" s="61">
        <f ca="1">_xlfn.NORM.INV(F3511,'Input Parameters'!$E$21,'Input Parameters'!$F$21)</f>
        <v>280.93091339819352</v>
      </c>
      <c r="H3511" s="54">
        <f ca="1">EXP(E3511*(1/'Input Parameters'!$E$22-1/G3511))</f>
        <v>0.44961771320858435</v>
      </c>
      <c r="I3511" s="10">
        <f t="shared" ca="1" si="465"/>
        <v>8.2008071540923599E-2</v>
      </c>
      <c r="J3511" s="29">
        <f ca="1">_xlfn.BETA.INV(I3511,'Input Parameters'!$L$24,'Input Parameters'!$M$24,'Input Parameters'!$J$24,'Input Parameters'!$K$24)</f>
        <v>0.37979975992933895</v>
      </c>
      <c r="K3511" s="156">
        <f ca="1">('Input Parameters'!$E$25/'Input Parameters'!$E$31)^$J3511</f>
        <v>6.5578216459464503E-2</v>
      </c>
      <c r="L3511" s="66">
        <f ca="1">$H3511*$C3511*'Input Parameters'!$E$23*K3511</f>
        <v>14.008852697705118</v>
      </c>
      <c r="M3511" s="23">
        <f t="shared" ca="1" si="466"/>
        <v>0.10145429029563635</v>
      </c>
      <c r="N3511" s="15">
        <f ca="1">_xlfn.NORM.INV(M3511,'Input Parameters'!$E$26,'Input Parameters'!$F$26)</f>
        <v>7.2605208446490099E-3</v>
      </c>
      <c r="O3511" s="8">
        <f t="shared" ca="1" si="467"/>
        <v>0.26073716444818806</v>
      </c>
      <c r="P3511" s="29">
        <f ca="1">_xlfn.LOGNORM.INV(O3511,'Input Parameters'!$H$27,'Input Parameters'!$I$27)</f>
        <v>1.0720723494192097</v>
      </c>
      <c r="Q3511" s="10"/>
      <c r="R3511" s="15">
        <f>'Input Parameters'!$E$28</f>
        <v>12.7</v>
      </c>
      <c r="S3511" s="10">
        <f t="shared" ca="1" si="468"/>
        <v>0.7301299806519771</v>
      </c>
      <c r="T3511" s="25">
        <f ca="1">_xlfn.LOGNORM.INV(S3511,'Input Parameters'!$H$29,'Input Parameters'!$I$29)</f>
        <v>62.38212031370837</v>
      </c>
      <c r="U3511" s="10">
        <f t="shared" ca="1" si="469"/>
        <v>0.82672753097805618</v>
      </c>
      <c r="V3511" s="29">
        <f ca="1">IF('Input Parameters'!$D$30="Beta",_xlfn.BETA.INV(U3511,'Input Parameters'!$L$30,'Input Parameters'!$M$30,'Input Parameters'!$J$30,'Input Parameters'!$K$30),IF('Input Parameters'!$D$30="LogNorm",_xlfn.LOGNORM.INV(U3511,'Input Parameters'!$H$30,'Input Parameters'!$I$30)))</f>
        <v>1.4483270754264224</v>
      </c>
      <c r="W3511" s="2">
        <f ca="1">N3511+(P3511-N3511)*(1-ERF((T3511-R3511)/(2*SQRT(L3511*'Input Parameters'!$E$31))))</f>
        <v>0.37774316306321776</v>
      </c>
      <c r="X3511">
        <f t="shared" ca="1" si="470"/>
        <v>1</v>
      </c>
      <c r="Y3511" s="7"/>
    </row>
    <row r="3512" spans="1:25" ht="15" customHeight="1" x14ac:dyDescent="0.3">
      <c r="A3512" s="130">
        <v>3505</v>
      </c>
      <c r="B3512" s="10">
        <f t="shared" ca="1" si="462"/>
        <v>0.6396791052781563</v>
      </c>
      <c r="C3512" s="57">
        <f ca="1">_xlfn.NORM.INV(B3512,'Input Parameters'!$E$19,'Input Parameters'!$F$19)</f>
        <v>597.51730035096057</v>
      </c>
      <c r="D3512" s="10">
        <f t="shared" ca="1" si="463"/>
        <v>3.08682539772136E-2</v>
      </c>
      <c r="E3512" s="59">
        <f ca="1">IF(_xlfn.NORM.INV(D3512,'Input Parameters'!$E$20,'Input Parameters'!$F$20)&lt;3500,3500,IF(_xlfn.NORM.INV(D3512,'Input Parameters'!$E$20,'Input Parameters'!$F$20)&gt;5500,5500,_xlfn.NORM.INV(D3512,'Input Parameters'!$E$20,'Input Parameters'!$F$20)))</f>
        <v>3500</v>
      </c>
      <c r="F3512" s="10">
        <f t="shared" ca="1" si="464"/>
        <v>0.85474761569839985</v>
      </c>
      <c r="G3512" s="61">
        <f ca="1">_xlfn.NORM.INV(F3512,'Input Parameters'!$E$21,'Input Parameters'!$F$21)</f>
        <v>293.15813743655207</v>
      </c>
      <c r="H3512" s="54">
        <f ca="1">EXP(E3512*(1/'Input Parameters'!$E$22-1/G3512))</f>
        <v>1.0064644732223746</v>
      </c>
      <c r="I3512" s="10">
        <f t="shared" ca="1" si="465"/>
        <v>0.87675128050684048</v>
      </c>
      <c r="J3512" s="29">
        <f ca="1">_xlfn.BETA.INV(I3512,'Input Parameters'!$L$24,'Input Parameters'!$M$24,'Input Parameters'!$J$24,'Input Parameters'!$K$24)</f>
        <v>0.77719594010876303</v>
      </c>
      <c r="K3512" s="156">
        <f ca="1">('Input Parameters'!$E$25/'Input Parameters'!$E$31)^$J3512</f>
        <v>3.7905196094422029E-3</v>
      </c>
      <c r="L3512" s="66">
        <f ca="1">$H3512*$C3512*'Input Parameters'!$E$23*K3512</f>
        <v>2.2795424361112984</v>
      </c>
      <c r="M3512" s="23">
        <f t="shared" ca="1" si="466"/>
        <v>0.74832364892903946</v>
      </c>
      <c r="N3512" s="15">
        <f ca="1">_xlfn.NORM.INV(M3512,'Input Parameters'!$E$26,'Input Parameters'!$F$26)</f>
        <v>4.8053700597399857E-2</v>
      </c>
      <c r="O3512" s="8">
        <f t="shared" ca="1" si="467"/>
        <v>0.21148781488744017</v>
      </c>
      <c r="P3512" s="29">
        <f ca="1">_xlfn.LOGNORM.INV(O3512,'Input Parameters'!$H$27,'Input Parameters'!$I$27)</f>
        <v>0.99872230201172152</v>
      </c>
      <c r="Q3512" s="10"/>
      <c r="R3512" s="15">
        <f>'Input Parameters'!$E$28</f>
        <v>12.7</v>
      </c>
      <c r="S3512" s="10">
        <f t="shared" ca="1" si="468"/>
        <v>0.88703589376398362</v>
      </c>
      <c r="T3512" s="25">
        <f ca="1">_xlfn.LOGNORM.INV(S3512,'Input Parameters'!$H$29,'Input Parameters'!$I$29)</f>
        <v>66.712033351934224</v>
      </c>
      <c r="U3512" s="10">
        <f t="shared" ca="1" si="469"/>
        <v>0.21922893319389358</v>
      </c>
      <c r="V3512" s="29">
        <f ca="1">IF('Input Parameters'!$D$30="Beta",_xlfn.BETA.INV(U3512,'Input Parameters'!$L$30,'Input Parameters'!$M$30,'Input Parameters'!$J$30,'Input Parameters'!$K$30),IF('Input Parameters'!$D$30="LogNorm",_xlfn.LOGNORM.INV(U3512,'Input Parameters'!$H$30,'Input Parameters'!$I$30)))</f>
        <v>0.73614200255594686</v>
      </c>
      <c r="W3512" s="2">
        <f ca="1">N3512+(P3512-N3512)*(1-ERF((T3512-R3512)/(2*SQRT(L3512*'Input Parameters'!$E$31))))</f>
        <v>5.8909664751022259E-2</v>
      </c>
      <c r="X3512">
        <f t="shared" ca="1" si="470"/>
        <v>1</v>
      </c>
      <c r="Y3512" s="7"/>
    </row>
    <row r="3513" spans="1:25" ht="15" customHeight="1" x14ac:dyDescent="0.3">
      <c r="A3513" s="130">
        <v>3506</v>
      </c>
      <c r="B3513" s="10">
        <f t="shared" ca="1" si="462"/>
        <v>0.49145175002743935</v>
      </c>
      <c r="C3513" s="57">
        <f ca="1">_xlfn.NORM.INV(B3513,'Input Parameters'!$E$19,'Input Parameters'!$F$19)</f>
        <v>565.48925583836672</v>
      </c>
      <c r="D3513" s="10">
        <f t="shared" ca="1" si="463"/>
        <v>0.2937692685854183</v>
      </c>
      <c r="E3513" s="59">
        <f ca="1">IF(_xlfn.NORM.INV(D3513,'Input Parameters'!$E$20,'Input Parameters'!$F$20)&lt;3500,3500,IF(_xlfn.NORM.INV(D3513,'Input Parameters'!$E$20,'Input Parameters'!$F$20)&gt;5500,5500,_xlfn.NORM.INV(D3513,'Input Parameters'!$E$20,'Input Parameters'!$F$20)))</f>
        <v>4420.3154848687109</v>
      </c>
      <c r="F3513" s="10">
        <f t="shared" ca="1" si="464"/>
        <v>0.25580218554397161</v>
      </c>
      <c r="G3513" s="61">
        <f ca="1">_xlfn.NORM.INV(F3513,'Input Parameters'!$E$21,'Input Parameters'!$F$21)</f>
        <v>279.69115519654878</v>
      </c>
      <c r="H3513" s="54">
        <f ca="1">EXP(E3513*(1/'Input Parameters'!$E$22-1/G3513))</f>
        <v>0.48778895797809896</v>
      </c>
      <c r="I3513" s="10">
        <f t="shared" ca="1" si="465"/>
        <v>0.78692519108429437</v>
      </c>
      <c r="J3513" s="29">
        <f ca="1">_xlfn.BETA.INV(I3513,'Input Parameters'!$L$24,'Input Parameters'!$M$24,'Input Parameters'!$J$24,'Input Parameters'!$K$24)</f>
        <v>0.72831564905197776</v>
      </c>
      <c r="K3513" s="156">
        <f ca="1">('Input Parameters'!$E$25/'Input Parameters'!$E$31)^$J3513</f>
        <v>5.3824744888166928E-3</v>
      </c>
      <c r="L3513" s="66">
        <f ca="1">$H3513*$C3513*'Input Parameters'!$E$23*K3513</f>
        <v>1.4846986134575137</v>
      </c>
      <c r="M3513" s="23">
        <f t="shared" ca="1" si="466"/>
        <v>0.17052729365765185</v>
      </c>
      <c r="N3513" s="15">
        <f ca="1">_xlfn.NORM.INV(M3513,'Input Parameters'!$E$26,'Input Parameters'!$F$26)</f>
        <v>1.4006244470557656E-2</v>
      </c>
      <c r="O3513" s="8">
        <f t="shared" ca="1" si="467"/>
        <v>0.98541701677060156</v>
      </c>
      <c r="P3513" s="29">
        <f ca="1">_xlfn.LOGNORM.INV(O3513,'Input Parameters'!$H$27,'Input Parameters'!$I$27)</f>
        <v>3.7367437510506041</v>
      </c>
      <c r="Q3513" s="10"/>
      <c r="R3513" s="15">
        <f>'Input Parameters'!$E$28</f>
        <v>12.7</v>
      </c>
      <c r="S3513" s="10">
        <f t="shared" ca="1" si="468"/>
        <v>0.80969245962941649</v>
      </c>
      <c r="T3513" s="25">
        <f ca="1">_xlfn.LOGNORM.INV(S3513,'Input Parameters'!$H$29,'Input Parameters'!$I$29)</f>
        <v>64.255617113464822</v>
      </c>
      <c r="U3513" s="10">
        <f t="shared" ca="1" si="469"/>
        <v>0.87895232559853032</v>
      </c>
      <c r="V3513" s="29">
        <f ca="1">IF('Input Parameters'!$D$30="Beta",_xlfn.BETA.INV(U3513,'Input Parameters'!$L$30,'Input Parameters'!$M$30,'Input Parameters'!$J$30,'Input Parameters'!$K$30),IF('Input Parameters'!$D$30="LogNorm",_xlfn.LOGNORM.INV(U3513,'Input Parameters'!$H$30,'Input Parameters'!$I$30)))</f>
        <v>1.5848642529543271</v>
      </c>
      <c r="W3513" s="2">
        <f ca="1">N3513+(P3513-N3513)*(1-ERF((T3513-R3513)/(2*SQRT(L3513*'Input Parameters'!$E$31))))</f>
        <v>2.4328643843367546E-2</v>
      </c>
      <c r="X3513">
        <f t="shared" ca="1" si="470"/>
        <v>1</v>
      </c>
      <c r="Y3513" s="7"/>
    </row>
    <row r="3514" spans="1:25" ht="15" customHeight="1" x14ac:dyDescent="0.3">
      <c r="A3514" s="130">
        <v>3507</v>
      </c>
      <c r="B3514" s="10">
        <f t="shared" ca="1" si="462"/>
        <v>0.34443355421311717</v>
      </c>
      <c r="C3514" s="57">
        <f ca="1">_xlfn.NORM.INV(B3514,'Input Parameters'!$E$19,'Input Parameters'!$F$19)</f>
        <v>533.46679485273035</v>
      </c>
      <c r="D3514" s="10">
        <f t="shared" ca="1" si="463"/>
        <v>0.45994035870407135</v>
      </c>
      <c r="E3514" s="59">
        <f ca="1">IF(_xlfn.NORM.INV(D3514,'Input Parameters'!$E$20,'Input Parameters'!$F$20)&lt;3500,3500,IF(_xlfn.NORM.INV(D3514,'Input Parameters'!$E$20,'Input Parameters'!$F$20)&gt;5500,5500,_xlfn.NORM.INV(D3514,'Input Parameters'!$E$20,'Input Parameters'!$F$20)))</f>
        <v>4729.5912167300339</v>
      </c>
      <c r="F3514" s="10">
        <f t="shared" ca="1" si="464"/>
        <v>0.95330160464357383</v>
      </c>
      <c r="G3514" s="61">
        <f ca="1">_xlfn.NORM.INV(F3514,'Input Parameters'!$E$21,'Input Parameters'!$F$21)</f>
        <v>298.03707971623271</v>
      </c>
      <c r="H3514" s="54">
        <f ca="1">EXP(E3514*(1/'Input Parameters'!$E$22-1/G3514))</f>
        <v>1.3136541136022701</v>
      </c>
      <c r="I3514" s="10">
        <f t="shared" ca="1" si="465"/>
        <v>0.78970108534195493</v>
      </c>
      <c r="J3514" s="29">
        <f ca="1">_xlfn.BETA.INV(I3514,'Input Parameters'!$L$24,'Input Parameters'!$M$24,'Input Parameters'!$J$24,'Input Parameters'!$K$24)</f>
        <v>0.72966627933870876</v>
      </c>
      <c r="K3514" s="156">
        <f ca="1">('Input Parameters'!$E$25/'Input Parameters'!$E$31)^$J3514</f>
        <v>5.3305765324617779E-3</v>
      </c>
      <c r="L3514" s="66">
        <f ca="1">$H3514*$C3514*'Input Parameters'!$E$23*K3514</f>
        <v>3.7356192566606157</v>
      </c>
      <c r="M3514" s="23">
        <f t="shared" ca="1" si="466"/>
        <v>0.58683219284094257</v>
      </c>
      <c r="N3514" s="15">
        <f ca="1">_xlfn.NORM.INV(M3514,'Input Parameters'!$E$26,'Input Parameters'!$F$26)</f>
        <v>3.8607476992108092E-2</v>
      </c>
      <c r="O3514" s="8">
        <f t="shared" ca="1" si="467"/>
        <v>0.2117922198697334</v>
      </c>
      <c r="P3514" s="29">
        <f ca="1">_xlfn.LOGNORM.INV(O3514,'Input Parameters'!$H$27,'Input Parameters'!$I$27)</f>
        <v>0.99918697358661845</v>
      </c>
      <c r="Q3514" s="10"/>
      <c r="R3514" s="15">
        <f>'Input Parameters'!$E$28</f>
        <v>12.7</v>
      </c>
      <c r="S3514" s="10">
        <f t="shared" ca="1" si="468"/>
        <v>0.86895157646819998</v>
      </c>
      <c r="T3514" s="25">
        <f ca="1">_xlfn.LOGNORM.INV(S3514,'Input Parameters'!$H$29,'Input Parameters'!$I$29)</f>
        <v>66.045292735014527</v>
      </c>
      <c r="U3514" s="10">
        <f t="shared" ca="1" si="469"/>
        <v>0.78826274718576483</v>
      </c>
      <c r="V3514" s="29">
        <f ca="1">IF('Input Parameters'!$D$30="Beta",_xlfn.BETA.INV(U3514,'Input Parameters'!$L$30,'Input Parameters'!$M$30,'Input Parameters'!$J$30,'Input Parameters'!$K$30),IF('Input Parameters'!$D$30="LogNorm",_xlfn.LOGNORM.INV(U3514,'Input Parameters'!$H$30,'Input Parameters'!$I$30)))</f>
        <v>1.3700458162497009</v>
      </c>
      <c r="W3514" s="2">
        <f ca="1">N3514+(P3514-N3514)*(1-ERF((T3514-R3514)/(2*SQRT(L3514*'Input Parameters'!$E$31))))</f>
        <v>8.7578695666341383E-2</v>
      </c>
      <c r="X3514">
        <f t="shared" ca="1" si="470"/>
        <v>1</v>
      </c>
      <c r="Y3514" s="7"/>
    </row>
    <row r="3515" spans="1:25" ht="15" customHeight="1" x14ac:dyDescent="0.3">
      <c r="A3515" s="130">
        <v>3508</v>
      </c>
      <c r="B3515" s="10">
        <f t="shared" ca="1" si="462"/>
        <v>0.25361509756423817</v>
      </c>
      <c r="C3515" s="57">
        <f ca="1">_xlfn.NORM.INV(B3515,'Input Parameters'!$E$19,'Input Parameters'!$F$19)</f>
        <v>511.26325821570475</v>
      </c>
      <c r="D3515" s="10">
        <f t="shared" ca="1" si="463"/>
        <v>0.13135292512888996</v>
      </c>
      <c r="E3515" s="59">
        <f ca="1">IF(_xlfn.NORM.INV(D3515,'Input Parameters'!$E$20,'Input Parameters'!$F$20)&lt;3500,3500,IF(_xlfn.NORM.INV(D3515,'Input Parameters'!$E$20,'Input Parameters'!$F$20)&gt;5500,5500,_xlfn.NORM.INV(D3515,'Input Parameters'!$E$20,'Input Parameters'!$F$20)))</f>
        <v>4015.9870034281257</v>
      </c>
      <c r="F3515" s="10">
        <f t="shared" ca="1" si="464"/>
        <v>6.3742985531700769E-2</v>
      </c>
      <c r="G3515" s="61">
        <f ca="1">_xlfn.NORM.INV(F3515,'Input Parameters'!$E$21,'Input Parameters'!$F$21)</f>
        <v>272.8706444392771</v>
      </c>
      <c r="H3515" s="54">
        <f ca="1">EXP(E3515*(1/'Input Parameters'!$E$22-1/G3515))</f>
        <v>0.36381549055994072</v>
      </c>
      <c r="I3515" s="10">
        <f t="shared" ca="1" si="465"/>
        <v>4.4625276247618473E-3</v>
      </c>
      <c r="J3515" s="29">
        <f ca="1">_xlfn.BETA.INV(I3515,'Input Parameters'!$L$24,'Input Parameters'!$M$24,'Input Parameters'!$J$24,'Input Parameters'!$K$24)</f>
        <v>0.20919748440737926</v>
      </c>
      <c r="K3515" s="156">
        <f ca="1">('Input Parameters'!$E$25/'Input Parameters'!$E$31)^$J3515</f>
        <v>0.22297666847946296</v>
      </c>
      <c r="L3515" s="66">
        <f ca="1">$H3515*$C3515*'Input Parameters'!$E$23*K3515</f>
        <v>41.474885168761418</v>
      </c>
      <c r="M3515" s="23">
        <f t="shared" ca="1" si="466"/>
        <v>0.31302788744818932</v>
      </c>
      <c r="N3515" s="15">
        <f ca="1">_xlfn.NORM.INV(M3515,'Input Parameters'!$E$26,'Input Parameters'!$F$26)</f>
        <v>2.3766997180524635E-2</v>
      </c>
      <c r="O3515" s="8">
        <f t="shared" ca="1" si="467"/>
        <v>0.58355688331972</v>
      </c>
      <c r="P3515" s="29">
        <f ca="1">_xlfn.LOGNORM.INV(O3515,'Input Parameters'!$H$27,'Input Parameters'!$I$27)</f>
        <v>1.5629283268675365</v>
      </c>
      <c r="Q3515" s="10"/>
      <c r="R3515" s="15">
        <f>'Input Parameters'!$E$28</f>
        <v>12.7</v>
      </c>
      <c r="S3515" s="10">
        <f t="shared" ca="1" si="468"/>
        <v>0.57792839369160087</v>
      </c>
      <c r="T3515" s="25">
        <f ca="1">_xlfn.LOGNORM.INV(S3515,'Input Parameters'!$H$29,'Input Parameters'!$I$29)</f>
        <v>59.531441221874466</v>
      </c>
      <c r="U3515" s="10">
        <f t="shared" ca="1" si="469"/>
        <v>0.20571705348324243</v>
      </c>
      <c r="V3515" s="29">
        <f ca="1">IF('Input Parameters'!$D$30="Beta",_xlfn.BETA.INV(U3515,'Input Parameters'!$L$30,'Input Parameters'!$M$30,'Input Parameters'!$J$30,'Input Parameters'!$K$30),IF('Input Parameters'!$D$30="LogNorm",_xlfn.LOGNORM.INV(U3515,'Input Parameters'!$H$30,'Input Parameters'!$I$30)))</f>
        <v>0.72274564245384176</v>
      </c>
      <c r="W3515" s="2">
        <f ca="1">N3515+(P3515-N3515)*(1-ERF((T3515-R3515)/(2*SQRT(L3515*'Input Parameters'!$E$31))))</f>
        <v>0.95821329872155969</v>
      </c>
      <c r="X3515">
        <f t="shared" ca="1" si="470"/>
        <v>0</v>
      </c>
      <c r="Y3515" s="7"/>
    </row>
    <row r="3516" spans="1:25" ht="15" customHeight="1" x14ac:dyDescent="0.3">
      <c r="A3516" s="130">
        <v>3509</v>
      </c>
      <c r="B3516" s="10">
        <f t="shared" ca="1" si="462"/>
        <v>0.783542068170066</v>
      </c>
      <c r="C3516" s="57">
        <f ca="1">_xlfn.NORM.INV(B3516,'Input Parameters'!$E$19,'Input Parameters'!$F$19)</f>
        <v>633.56589403298631</v>
      </c>
      <c r="D3516" s="10">
        <f t="shared" ca="1" si="463"/>
        <v>0.91859384796788346</v>
      </c>
      <c r="E3516" s="59">
        <f ca="1">IF(_xlfn.NORM.INV(D3516,'Input Parameters'!$E$20,'Input Parameters'!$F$20)&lt;3500,3500,IF(_xlfn.NORM.INV(D3516,'Input Parameters'!$E$20,'Input Parameters'!$F$20)&gt;5500,5500,_xlfn.NORM.INV(D3516,'Input Parameters'!$E$20,'Input Parameters'!$F$20)))</f>
        <v>5500</v>
      </c>
      <c r="F3516" s="10">
        <f t="shared" ca="1" si="464"/>
        <v>0.17992331510849946</v>
      </c>
      <c r="G3516" s="61">
        <f ca="1">_xlfn.NORM.INV(F3516,'Input Parameters'!$E$21,'Input Parameters'!$F$21)</f>
        <v>277.65293306256643</v>
      </c>
      <c r="H3516" s="54">
        <f ca="1">EXP(E3516*(1/'Input Parameters'!$E$22-1/G3516))</f>
        <v>0.35431395703346841</v>
      </c>
      <c r="I3516" s="10">
        <f t="shared" ca="1" si="465"/>
        <v>0.62444946429636738</v>
      </c>
      <c r="J3516" s="29">
        <f ca="1">_xlfn.BETA.INV(I3516,'Input Parameters'!$L$24,'Input Parameters'!$M$24,'Input Parameters'!$J$24,'Input Parameters'!$K$24)</f>
        <v>0.65732733860139414</v>
      </c>
      <c r="K3516" s="156">
        <f ca="1">('Input Parameters'!$E$25/'Input Parameters'!$E$31)^$J3516</f>
        <v>8.9565601695732362E-3</v>
      </c>
      <c r="L3516" s="66">
        <f ca="1">$H3516*$C3516*'Input Parameters'!$E$23*K3516</f>
        <v>2.0105797236522203</v>
      </c>
      <c r="M3516" s="23">
        <f t="shared" ca="1" si="466"/>
        <v>0.167706534441461</v>
      </c>
      <c r="N3516" s="15">
        <f ca="1">_xlfn.NORM.INV(M3516,'Input Parameters'!$E$26,'Input Parameters'!$F$26)</f>
        <v>1.3771372884073013E-2</v>
      </c>
      <c r="O3516" s="8">
        <f t="shared" ca="1" si="467"/>
        <v>0.24575516714670465</v>
      </c>
      <c r="P3516" s="29">
        <f ca="1">_xlfn.LOGNORM.INV(O3516,'Input Parameters'!$H$27,'Input Parameters'!$I$27)</f>
        <v>1.0500876057927264</v>
      </c>
      <c r="Q3516" s="10"/>
      <c r="R3516" s="15">
        <f>'Input Parameters'!$E$28</f>
        <v>12.7</v>
      </c>
      <c r="S3516" s="10">
        <f t="shared" ca="1" si="468"/>
        <v>0.17008564488951039</v>
      </c>
      <c r="T3516" s="25">
        <f ca="1">_xlfn.LOGNORM.INV(S3516,'Input Parameters'!$H$29,'Input Parameters'!$I$29)</f>
        <v>52.318122275382137</v>
      </c>
      <c r="U3516" s="10">
        <f t="shared" ca="1" si="469"/>
        <v>0.80768809161747046</v>
      </c>
      <c r="V3516" s="29">
        <f ca="1">IF('Input Parameters'!$D$30="Beta",_xlfn.BETA.INV(U3516,'Input Parameters'!$L$30,'Input Parameters'!$M$30,'Input Parameters'!$J$30,'Input Parameters'!$K$30),IF('Input Parameters'!$D$30="LogNorm",_xlfn.LOGNORM.INV(U3516,'Input Parameters'!$H$30,'Input Parameters'!$I$30)))</f>
        <v>1.4078366171963843</v>
      </c>
      <c r="W3516" s="2">
        <f ca="1">N3516+(P3516-N3516)*(1-ERF((T3516-R3516)/(2*SQRT(L3516*'Input Parameters'!$E$31))))</f>
        <v>6.371164621091735E-2</v>
      </c>
      <c r="X3516">
        <f t="shared" ca="1" si="470"/>
        <v>1</v>
      </c>
      <c r="Y3516" s="7"/>
    </row>
    <row r="3517" spans="1:25" ht="15" customHeight="1" x14ac:dyDescent="0.3">
      <c r="A3517" s="130">
        <v>3510</v>
      </c>
      <c r="B3517" s="10">
        <f t="shared" ca="1" si="462"/>
        <v>3.2578081452537155E-2</v>
      </c>
      <c r="C3517" s="57">
        <f ca="1">_xlfn.NORM.INV(B3517,'Input Parameters'!$E$19,'Input Parameters'!$F$19)</f>
        <v>411.4663554731635</v>
      </c>
      <c r="D3517" s="10">
        <f t="shared" ca="1" si="463"/>
        <v>0.65416414913714138</v>
      </c>
      <c r="E3517" s="59">
        <f ca="1">IF(_xlfn.NORM.INV(D3517,'Input Parameters'!$E$20,'Input Parameters'!$F$20)&lt;3500,3500,IF(_xlfn.NORM.INV(D3517,'Input Parameters'!$E$20,'Input Parameters'!$F$20)&gt;5500,5500,_xlfn.NORM.INV(D3517,'Input Parameters'!$E$20,'Input Parameters'!$F$20)))</f>
        <v>5077.6112216068577</v>
      </c>
      <c r="F3517" s="10">
        <f t="shared" ca="1" si="464"/>
        <v>0.26762663289309641</v>
      </c>
      <c r="G3517" s="61">
        <f ca="1">_xlfn.NORM.INV(F3517,'Input Parameters'!$E$21,'Input Parameters'!$F$21)</f>
        <v>279.97674602360257</v>
      </c>
      <c r="H3517" s="54">
        <f ca="1">EXP(E3517*(1/'Input Parameters'!$E$22-1/G3517))</f>
        <v>0.44659602553252459</v>
      </c>
      <c r="I3517" s="10">
        <f t="shared" ca="1" si="465"/>
        <v>0.15753786881530674</v>
      </c>
      <c r="J3517" s="29">
        <f ca="1">_xlfn.BETA.INV(I3517,'Input Parameters'!$L$24,'Input Parameters'!$M$24,'Input Parameters'!$J$24,'Input Parameters'!$K$24)</f>
        <v>0.44191284889694676</v>
      </c>
      <c r="K3517" s="156">
        <f ca="1">('Input Parameters'!$E$25/'Input Parameters'!$E$31)^$J3517</f>
        <v>4.2000115424887019E-2</v>
      </c>
      <c r="L3517" s="66">
        <f ca="1">$H3517*$C3517*'Input Parameters'!$E$23*K3517</f>
        <v>7.7179092481654452</v>
      </c>
      <c r="M3517" s="23">
        <f t="shared" ca="1" si="466"/>
        <v>0.52875179350836965</v>
      </c>
      <c r="N3517" s="15">
        <f ca="1">_xlfn.NORM.INV(M3517,'Input Parameters'!$E$26,'Input Parameters'!$F$26)</f>
        <v>3.5514783801967889E-2</v>
      </c>
      <c r="O3517" s="8">
        <f t="shared" ca="1" si="467"/>
        <v>0.98874492497255084</v>
      </c>
      <c r="P3517" s="29">
        <f ca="1">_xlfn.LOGNORM.INV(O3517,'Input Parameters'!$H$27,'Input Parameters'!$I$27)</f>
        <v>3.9064842664204664</v>
      </c>
      <c r="Q3517" s="10"/>
      <c r="R3517" s="15">
        <f>'Input Parameters'!$E$28</f>
        <v>12.7</v>
      </c>
      <c r="S3517" s="10">
        <f t="shared" ca="1" si="468"/>
        <v>0.82128715363777249</v>
      </c>
      <c r="T3517" s="25">
        <f ca="1">_xlfn.LOGNORM.INV(S3517,'Input Parameters'!$H$29,'Input Parameters'!$I$29)</f>
        <v>64.570331676014078</v>
      </c>
      <c r="U3517" s="10">
        <f t="shared" ca="1" si="469"/>
        <v>0.45619345298526703</v>
      </c>
      <c r="V3517" s="29">
        <f ca="1">IF('Input Parameters'!$D$30="Beta",_xlfn.BETA.INV(U3517,'Input Parameters'!$L$30,'Input Parameters'!$M$30,'Input Parameters'!$J$30,'Input Parameters'!$K$30),IF('Input Parameters'!$D$30="LogNorm",_xlfn.LOGNORM.INV(U3517,'Input Parameters'!$H$30,'Input Parameters'!$I$30)))</f>
        <v>0.95677941073579431</v>
      </c>
      <c r="W3517" s="2">
        <f ca="1">N3517+(P3517-N3517)*(1-ERF((T3517-R3517)/(2*SQRT(L3517*'Input Parameters'!$E$31))))</f>
        <v>0.75843217346454317</v>
      </c>
      <c r="X3517">
        <f t="shared" ca="1" si="470"/>
        <v>1</v>
      </c>
      <c r="Y3517" s="7"/>
    </row>
    <row r="3518" spans="1:25" ht="15" customHeight="1" x14ac:dyDescent="0.3">
      <c r="A3518" s="130">
        <v>3511</v>
      </c>
      <c r="B3518" s="10">
        <f t="shared" ca="1" si="462"/>
        <v>0.54923763080164378</v>
      </c>
      <c r="C3518" s="57">
        <f ca="1">_xlfn.NORM.INV(B3518,'Input Parameters'!$E$19,'Input Parameters'!$F$19)</f>
        <v>577.75564594086086</v>
      </c>
      <c r="D3518" s="10">
        <f t="shared" ca="1" si="463"/>
        <v>0.61210659973949222</v>
      </c>
      <c r="E3518" s="59">
        <f ca="1">IF(_xlfn.NORM.INV(D3518,'Input Parameters'!$E$20,'Input Parameters'!$F$20)&lt;3500,3500,IF(_xlfn.NORM.INV(D3518,'Input Parameters'!$E$20,'Input Parameters'!$F$20)&gt;5500,5500,_xlfn.NORM.INV(D3518,'Input Parameters'!$E$20,'Input Parameters'!$F$20)))</f>
        <v>4999.3696586581427</v>
      </c>
      <c r="F3518" s="10">
        <f t="shared" ca="1" si="464"/>
        <v>0.25516562843692114</v>
      </c>
      <c r="G3518" s="61">
        <f ca="1">_xlfn.NORM.INV(F3518,'Input Parameters'!$E$21,'Input Parameters'!$F$21)</f>
        <v>279.67558923432262</v>
      </c>
      <c r="H3518" s="54">
        <f ca="1">EXP(E3518*(1/'Input Parameters'!$E$22-1/G3518))</f>
        <v>0.44356656117465298</v>
      </c>
      <c r="I3518" s="10">
        <f t="shared" ca="1" si="465"/>
        <v>0.30579704400669816</v>
      </c>
      <c r="J3518" s="29">
        <f ca="1">_xlfn.BETA.INV(I3518,'Input Parameters'!$L$24,'Input Parameters'!$M$24,'Input Parameters'!$J$24,'Input Parameters'!$K$24)</f>
        <v>0.52390811803271176</v>
      </c>
      <c r="K3518" s="156">
        <f ca="1">('Input Parameters'!$E$25/'Input Parameters'!$E$31)^$J3518</f>
        <v>2.332382545884076E-2</v>
      </c>
      <c r="L3518" s="66">
        <f ca="1">$H3518*$C3518*'Input Parameters'!$E$23*K3518</f>
        <v>5.9772687059533238</v>
      </c>
      <c r="M3518" s="23">
        <f t="shared" ca="1" si="466"/>
        <v>0.24509437602359019</v>
      </c>
      <c r="N3518" s="15">
        <f ca="1">_xlfn.NORM.INV(M3518,'Input Parameters'!$E$26,'Input Parameters'!$F$26)</f>
        <v>1.950981849526278E-2</v>
      </c>
      <c r="O3518" s="8">
        <f t="shared" ca="1" si="467"/>
        <v>0.91544572608005625</v>
      </c>
      <c r="P3518" s="29">
        <f ca="1">_xlfn.LOGNORM.INV(O3518,'Input Parameters'!$H$27,'Input Parameters'!$I$27)</f>
        <v>2.6157729213107039</v>
      </c>
      <c r="Q3518" s="10"/>
      <c r="R3518" s="15">
        <f>'Input Parameters'!$E$28</f>
        <v>12.7</v>
      </c>
      <c r="S3518" s="10">
        <f t="shared" ca="1" si="468"/>
        <v>0.31018941425340285</v>
      </c>
      <c r="T3518" s="25">
        <f ca="1">_xlfn.LOGNORM.INV(S3518,'Input Parameters'!$H$29,'Input Parameters'!$I$29)</f>
        <v>55.081923692925344</v>
      </c>
      <c r="U3518" s="10">
        <f t="shared" ca="1" si="469"/>
        <v>0.76338215298906253</v>
      </c>
      <c r="V3518" s="29">
        <f ca="1">IF('Input Parameters'!$D$30="Beta",_xlfn.BETA.INV(U3518,'Input Parameters'!$L$30,'Input Parameters'!$M$30,'Input Parameters'!$J$30,'Input Parameters'!$K$30),IF('Input Parameters'!$D$30="LogNorm",_xlfn.LOGNORM.INV(U3518,'Input Parameters'!$H$30,'Input Parameters'!$I$30)))</f>
        <v>1.3258332069527456</v>
      </c>
      <c r="W3518" s="2">
        <f ca="1">N3518+(P3518-N3518)*(1-ERF((T3518-R3518)/(2*SQRT(L3518*'Input Parameters'!$E$31))))</f>
        <v>0.59141366826566566</v>
      </c>
      <c r="X3518">
        <f t="shared" ca="1" si="470"/>
        <v>1</v>
      </c>
      <c r="Y3518" s="7"/>
    </row>
    <row r="3519" spans="1:25" ht="15" customHeight="1" x14ac:dyDescent="0.3">
      <c r="A3519" s="130">
        <v>3512</v>
      </c>
      <c r="B3519" s="10">
        <f t="shared" ca="1" si="462"/>
        <v>5.3845838255140999E-2</v>
      </c>
      <c r="C3519" s="57">
        <f ca="1">_xlfn.NORM.INV(B3519,'Input Parameters'!$E$19,'Input Parameters'!$F$19)</f>
        <v>431.36860454445582</v>
      </c>
      <c r="D3519" s="10">
        <f t="shared" ca="1" si="463"/>
        <v>0.46643685285286618</v>
      </c>
      <c r="E3519" s="59">
        <f ca="1">IF(_xlfn.NORM.INV(D3519,'Input Parameters'!$E$20,'Input Parameters'!$F$20)&lt;3500,3500,IF(_xlfn.NORM.INV(D3519,'Input Parameters'!$E$20,'Input Parameters'!$F$20)&gt;5500,5500,_xlfn.NORM.INV(D3519,'Input Parameters'!$E$20,'Input Parameters'!$F$20)))</f>
        <v>4741.0391226643933</v>
      </c>
      <c r="F3519" s="10">
        <f t="shared" ca="1" si="464"/>
        <v>8.5893372242313082E-2</v>
      </c>
      <c r="G3519" s="61">
        <f ca="1">_xlfn.NORM.INV(F3519,'Input Parameters'!$E$21,'Input Parameters'!$F$21)</f>
        <v>274.10942686495275</v>
      </c>
      <c r="H3519" s="54">
        <f ca="1">EXP(E3519*(1/'Input Parameters'!$E$22-1/G3519))</f>
        <v>0.32787132082980602</v>
      </c>
      <c r="I3519" s="10">
        <f t="shared" ca="1" si="465"/>
        <v>0.30266040546374273</v>
      </c>
      <c r="J3519" s="29">
        <f ca="1">_xlfn.BETA.INV(I3519,'Input Parameters'!$L$24,'Input Parameters'!$M$24,'Input Parameters'!$J$24,'Input Parameters'!$K$24)</f>
        <v>0.52242299478791498</v>
      </c>
      <c r="K3519" s="156">
        <f ca="1">('Input Parameters'!$E$25/'Input Parameters'!$E$31)^$J3519</f>
        <v>2.3573636554782243E-2</v>
      </c>
      <c r="L3519" s="66">
        <f ca="1">$H3519*$C3519*'Input Parameters'!$E$23*K3519</f>
        <v>3.3340994300831444</v>
      </c>
      <c r="M3519" s="23">
        <f t="shared" ca="1" si="466"/>
        <v>0.20362805399156902</v>
      </c>
      <c r="N3519" s="15">
        <f ca="1">_xlfn.NORM.INV(M3519,'Input Parameters'!$E$26,'Input Parameters'!$F$26)</f>
        <v>1.659662925878647E-2</v>
      </c>
      <c r="O3519" s="8">
        <f t="shared" ca="1" si="467"/>
        <v>0.40082163053602482</v>
      </c>
      <c r="P3519" s="29">
        <f ca="1">_xlfn.LOGNORM.INV(O3519,'Input Parameters'!$H$27,'Input Parameters'!$I$27)</f>
        <v>1.2738820637816801</v>
      </c>
      <c r="Q3519" s="10"/>
      <c r="R3519" s="15">
        <f>'Input Parameters'!$E$28</f>
        <v>12.7</v>
      </c>
      <c r="S3519" s="10">
        <f t="shared" ca="1" si="468"/>
        <v>0.84333761519198991</v>
      </c>
      <c r="T3519" s="25">
        <f ca="1">_xlfn.LOGNORM.INV(S3519,'Input Parameters'!$H$29,'Input Parameters'!$I$29)</f>
        <v>65.211368891711629</v>
      </c>
      <c r="U3519" s="10">
        <f t="shared" ca="1" si="469"/>
        <v>0.33311656339970031</v>
      </c>
      <c r="V3519" s="29">
        <f ca="1">IF('Input Parameters'!$D$30="Beta",_xlfn.BETA.INV(U3519,'Input Parameters'!$L$30,'Input Parameters'!$M$30,'Input Parameters'!$J$30,'Input Parameters'!$K$30),IF('Input Parameters'!$D$30="LogNorm",_xlfn.LOGNORM.INV(U3519,'Input Parameters'!$H$30,'Input Parameters'!$I$30)))</f>
        <v>0.84291951649036068</v>
      </c>
      <c r="W3519" s="2">
        <f ca="1">N3519+(P3519-N3519)*(1-ERF((T3519-R3519)/(2*SQRT(L3519*'Input Parameters'!$E$31))))</f>
        <v>6.9402267939180903E-2</v>
      </c>
      <c r="X3519">
        <f t="shared" ca="1" si="470"/>
        <v>1</v>
      </c>
      <c r="Y3519" s="7"/>
    </row>
    <row r="3520" spans="1:25" ht="15" customHeight="1" x14ac:dyDescent="0.3">
      <c r="A3520" s="130">
        <v>3513</v>
      </c>
      <c r="B3520" s="10">
        <f t="shared" ca="1" si="462"/>
        <v>0.52204795236367219</v>
      </c>
      <c r="C3520" s="57">
        <f ca="1">_xlfn.NORM.INV(B3520,'Input Parameters'!$E$19,'Input Parameters'!$F$19)</f>
        <v>571.9723585800873</v>
      </c>
      <c r="D3520" s="10">
        <f t="shared" ca="1" si="463"/>
        <v>0.66626974676937156</v>
      </c>
      <c r="E3520" s="59">
        <f ca="1">IF(_xlfn.NORM.INV(D3520,'Input Parameters'!$E$20,'Input Parameters'!$F$20)&lt;3500,3500,IF(_xlfn.NORM.INV(D3520,'Input Parameters'!$E$20,'Input Parameters'!$F$20)&gt;5500,5500,_xlfn.NORM.INV(D3520,'Input Parameters'!$E$20,'Input Parameters'!$F$20)))</f>
        <v>5100.7451412590444</v>
      </c>
      <c r="F3520" s="10">
        <f t="shared" ca="1" si="464"/>
        <v>0.10550218308195147</v>
      </c>
      <c r="G3520" s="61">
        <f ca="1">_xlfn.NORM.INV(F3520,'Input Parameters'!$E$21,'Input Parameters'!$F$21)</f>
        <v>275.01864547384594</v>
      </c>
      <c r="H3520" s="54">
        <f ca="1">EXP(E3520*(1/'Input Parameters'!$E$22-1/G3520))</f>
        <v>0.32038875893805829</v>
      </c>
      <c r="I3520" s="10">
        <f t="shared" ca="1" si="465"/>
        <v>0.38458487881328363</v>
      </c>
      <c r="J3520" s="29">
        <f ca="1">_xlfn.BETA.INV(I3520,'Input Parameters'!$L$24,'Input Parameters'!$M$24,'Input Parameters'!$J$24,'Input Parameters'!$K$24)</f>
        <v>0.55932111466590817</v>
      </c>
      <c r="K3520" s="156">
        <f ca="1">('Input Parameters'!$E$25/'Input Parameters'!$E$31)^$J3520</f>
        <v>1.8091434035060978E-2</v>
      </c>
      <c r="L3520" s="66">
        <f ca="1">$H3520*$C3520*'Input Parameters'!$E$23*K3520</f>
        <v>3.3153188622566638</v>
      </c>
      <c r="M3520" s="23">
        <f t="shared" ca="1" si="466"/>
        <v>0.25648571913011886</v>
      </c>
      <c r="N3520" s="15">
        <f ca="1">_xlfn.NORM.INV(M3520,'Input Parameters'!$E$26,'Input Parameters'!$F$26)</f>
        <v>2.0261424341090298E-2</v>
      </c>
      <c r="O3520" s="8">
        <f t="shared" ca="1" si="467"/>
        <v>0.51966504057207186</v>
      </c>
      <c r="P3520" s="29">
        <f ca="1">_xlfn.LOGNORM.INV(O3520,'Input Parameters'!$H$27,'Input Parameters'!$I$27)</f>
        <v>1.4550328443360829</v>
      </c>
      <c r="Q3520" s="10"/>
      <c r="R3520" s="15">
        <f>'Input Parameters'!$E$28</f>
        <v>12.7</v>
      </c>
      <c r="S3520" s="10">
        <f t="shared" ca="1" si="468"/>
        <v>0.38894134137962433</v>
      </c>
      <c r="T3520" s="25">
        <f ca="1">_xlfn.LOGNORM.INV(S3520,'Input Parameters'!$H$29,'Input Parameters'!$I$29)</f>
        <v>56.416523958746048</v>
      </c>
      <c r="U3520" s="10">
        <f t="shared" ca="1" si="469"/>
        <v>0.73928155738299306</v>
      </c>
      <c r="V3520" s="29">
        <f ca="1">IF('Input Parameters'!$D$30="Beta",_xlfn.BETA.INV(U3520,'Input Parameters'!$L$30,'Input Parameters'!$M$30,'Input Parameters'!$J$30,'Input Parameters'!$K$30),IF('Input Parameters'!$D$30="LogNorm",_xlfn.LOGNORM.INV(U3520,'Input Parameters'!$H$30,'Input Parameters'!$I$30)))</f>
        <v>1.2866403519285692</v>
      </c>
      <c r="W3520" s="2">
        <f ca="1">N3520+(P3520-N3520)*(1-ERF((T3520-R3520)/(2*SQRT(L3520*'Input Parameters'!$E$31))))</f>
        <v>0.14875842371171319</v>
      </c>
      <c r="X3520">
        <f t="shared" ca="1" si="470"/>
        <v>1</v>
      </c>
      <c r="Y3520" s="7"/>
    </row>
    <row r="3521" spans="1:25" ht="15" customHeight="1" x14ac:dyDescent="0.3">
      <c r="A3521" s="130">
        <v>3514</v>
      </c>
      <c r="B3521" s="10">
        <f t="shared" ca="1" si="462"/>
        <v>5.5635130825993584E-2</v>
      </c>
      <c r="C3521" s="57">
        <f ca="1">_xlfn.NORM.INV(B3521,'Input Parameters'!$E$19,'Input Parameters'!$F$19)</f>
        <v>432.73294401587702</v>
      </c>
      <c r="D3521" s="10">
        <f t="shared" ca="1" si="463"/>
        <v>3.0214810160769101E-2</v>
      </c>
      <c r="E3521" s="59">
        <f ca="1">IF(_xlfn.NORM.INV(D3521,'Input Parameters'!$E$20,'Input Parameters'!$F$20)&lt;3500,3500,IF(_xlfn.NORM.INV(D3521,'Input Parameters'!$E$20,'Input Parameters'!$F$20)&gt;5500,5500,_xlfn.NORM.INV(D3521,'Input Parameters'!$E$20,'Input Parameters'!$F$20)))</f>
        <v>3500</v>
      </c>
      <c r="F3521" s="10">
        <f t="shared" ca="1" si="464"/>
        <v>8.4949831235460183E-3</v>
      </c>
      <c r="G3521" s="61">
        <f ca="1">_xlfn.NORM.INV(F3521,'Input Parameters'!$E$21,'Input Parameters'!$F$21)</f>
        <v>266.0887710842814</v>
      </c>
      <c r="H3521" s="54">
        <f ca="1">EXP(E3521*(1/'Input Parameters'!$E$22-1/G3521))</f>
        <v>0.29876063432308508</v>
      </c>
      <c r="I3521" s="10">
        <f t="shared" ca="1" si="465"/>
        <v>0.20487514548134378</v>
      </c>
      <c r="J3521" s="29">
        <f ca="1">_xlfn.BETA.INV(I3521,'Input Parameters'!$L$24,'Input Parameters'!$M$24,'Input Parameters'!$J$24,'Input Parameters'!$K$24)</f>
        <v>0.47151559529745762</v>
      </c>
      <c r="K3521" s="156">
        <f ca="1">('Input Parameters'!$E$25/'Input Parameters'!$E$31)^$J3521</f>
        <v>3.3964492896487411E-2</v>
      </c>
      <c r="L3521" s="66">
        <f ca="1">$H3521*$C3521*'Input Parameters'!$E$23*K3521</f>
        <v>4.3910508557255863</v>
      </c>
      <c r="M3521" s="23">
        <f t="shared" ca="1" si="466"/>
        <v>0.25864053268997111</v>
      </c>
      <c r="N3521" s="15">
        <f ca="1">_xlfn.NORM.INV(M3521,'Input Parameters'!$E$26,'Input Parameters'!$F$26)</f>
        <v>2.0401612943360362E-2</v>
      </c>
      <c r="O3521" s="8">
        <f t="shared" ca="1" si="467"/>
        <v>0.16655236892565184</v>
      </c>
      <c r="P3521" s="29">
        <f ca="1">_xlfn.LOGNORM.INV(O3521,'Input Parameters'!$H$27,'Input Parameters'!$I$27)</f>
        <v>0.92775422119706663</v>
      </c>
      <c r="Q3521" s="10"/>
      <c r="R3521" s="15">
        <f>'Input Parameters'!$E$28</f>
        <v>12.7</v>
      </c>
      <c r="S3521" s="10">
        <f t="shared" ca="1" si="468"/>
        <v>0.61023556724936445</v>
      </c>
      <c r="T3521" s="25">
        <f ca="1">_xlfn.LOGNORM.INV(S3521,'Input Parameters'!$H$29,'Input Parameters'!$I$29)</f>
        <v>60.091058213079975</v>
      </c>
      <c r="U3521" s="10">
        <f t="shared" ca="1" si="469"/>
        <v>0.20997437387315465</v>
      </c>
      <c r="V3521" s="29">
        <f ca="1">IF('Input Parameters'!$D$30="Beta",_xlfn.BETA.INV(U3521,'Input Parameters'!$L$30,'Input Parameters'!$M$30,'Input Parameters'!$J$30,'Input Parameters'!$K$30),IF('Input Parameters'!$D$30="LogNorm",_xlfn.LOGNORM.INV(U3521,'Input Parameters'!$H$30,'Input Parameters'!$I$30)))</f>
        <v>0.7269940253421765</v>
      </c>
      <c r="W3521" s="2">
        <f ca="1">N3521+(P3521-N3521)*(1-ERF((T3521-R3521)/(2*SQRT(L3521*'Input Parameters'!$E$31))))</f>
        <v>0.1200114680592774</v>
      </c>
      <c r="X3521">
        <f t="shared" ca="1" si="470"/>
        <v>1</v>
      </c>
      <c r="Y3521" s="7"/>
    </row>
    <row r="3522" spans="1:25" ht="15" customHeight="1" x14ac:dyDescent="0.3">
      <c r="A3522" s="130">
        <v>3515</v>
      </c>
      <c r="B3522" s="10">
        <f t="shared" ca="1" si="462"/>
        <v>0.50048590146656802</v>
      </c>
      <c r="C3522" s="57">
        <f ca="1">_xlfn.NORM.INV(B3522,'Input Parameters'!$E$19,'Input Parameters'!$F$19)</f>
        <v>567.40291885842521</v>
      </c>
      <c r="D3522" s="10">
        <f t="shared" ca="1" si="463"/>
        <v>0.59333629868362137</v>
      </c>
      <c r="E3522" s="59">
        <f ca="1">IF(_xlfn.NORM.INV(D3522,'Input Parameters'!$E$20,'Input Parameters'!$F$20)&lt;3500,3500,IF(_xlfn.NORM.INV(D3522,'Input Parameters'!$E$20,'Input Parameters'!$F$20)&gt;5500,5500,_xlfn.NORM.INV(D3522,'Input Parameters'!$E$20,'Input Parameters'!$F$20)))</f>
        <v>4965.2949628294582</v>
      </c>
      <c r="F3522" s="10">
        <f t="shared" ca="1" si="464"/>
        <v>0.68319393887109736</v>
      </c>
      <c r="G3522" s="61">
        <f ca="1">_xlfn.NORM.INV(F3522,'Input Parameters'!$E$21,'Input Parameters'!$F$21)</f>
        <v>288.59646072802013</v>
      </c>
      <c r="H3522" s="54">
        <f ca="1">EXP(E3522*(1/'Input Parameters'!$E$22-1/G3522))</f>
        <v>0.77215030278499053</v>
      </c>
      <c r="I3522" s="10">
        <f t="shared" ca="1" si="465"/>
        <v>0.89322258291153112</v>
      </c>
      <c r="J3522" s="29">
        <f ca="1">_xlfn.BETA.INV(I3522,'Input Parameters'!$L$24,'Input Parameters'!$M$24,'Input Parameters'!$J$24,'Input Parameters'!$K$24)</f>
        <v>0.78791733260002716</v>
      </c>
      <c r="K3522" s="156">
        <f ca="1">('Input Parameters'!$E$25/'Input Parameters'!$E$31)^$J3522</f>
        <v>3.509918048093281E-3</v>
      </c>
      <c r="L3522" s="66">
        <f ca="1">$H3522*$C3522*'Input Parameters'!$E$23*K3522</f>
        <v>1.5377664731507732</v>
      </c>
      <c r="M3522" s="23">
        <f t="shared" ca="1" si="466"/>
        <v>0.21672441209868731</v>
      </c>
      <c r="N3522" s="15">
        <f ca="1">_xlfn.NORM.INV(M3522,'Input Parameters'!$E$26,'Input Parameters'!$F$26)</f>
        <v>1.7550623487734864E-2</v>
      </c>
      <c r="O3522" s="8">
        <f t="shared" ca="1" si="467"/>
        <v>9.4108561089132903E-2</v>
      </c>
      <c r="P3522" s="29">
        <f ca="1">_xlfn.LOGNORM.INV(O3522,'Input Parameters'!$H$27,'Input Parameters'!$I$27)</f>
        <v>0.79537296654133804</v>
      </c>
      <c r="Q3522" s="10"/>
      <c r="R3522" s="15">
        <f>'Input Parameters'!$E$28</f>
        <v>12.7</v>
      </c>
      <c r="S3522" s="10">
        <f t="shared" ca="1" si="468"/>
        <v>0.1103611826598766</v>
      </c>
      <c r="T3522" s="25">
        <f ca="1">_xlfn.LOGNORM.INV(S3522,'Input Parameters'!$H$29,'Input Parameters'!$I$29)</f>
        <v>50.751499537405905</v>
      </c>
      <c r="U3522" s="10">
        <f t="shared" ca="1" si="469"/>
        <v>0.35403565091709754</v>
      </c>
      <c r="V3522" s="29">
        <f ca="1">IF('Input Parameters'!$D$30="Beta",_xlfn.BETA.INV(U3522,'Input Parameters'!$L$30,'Input Parameters'!$M$30,'Input Parameters'!$J$30,'Input Parameters'!$K$30),IF('Input Parameters'!$D$30="LogNorm",_xlfn.LOGNORM.INV(U3522,'Input Parameters'!$H$30,'Input Parameters'!$I$30)))</f>
        <v>0.86203877294000864</v>
      </c>
      <c r="W3522" s="2">
        <f ca="1">N3522+(P3522-N3522)*(1-ERF((T3522-R3522)/(2*SQRT(L3522*'Input Parameters'!$E$31))))</f>
        <v>4.0904797941682586E-2</v>
      </c>
      <c r="X3522">
        <f t="shared" ca="1" si="470"/>
        <v>1</v>
      </c>
      <c r="Y3522" s="7"/>
    </row>
    <row r="3523" spans="1:25" ht="15" customHeight="1" x14ac:dyDescent="0.3">
      <c r="A3523" s="130">
        <v>3516</v>
      </c>
      <c r="B3523" s="10">
        <f t="shared" ca="1" si="462"/>
        <v>0.82456083767416544</v>
      </c>
      <c r="C3523" s="57">
        <f ca="1">_xlfn.NORM.INV(B3523,'Input Parameters'!$E$19,'Input Parameters'!$F$19)</f>
        <v>646.12894994694761</v>
      </c>
      <c r="D3523" s="10">
        <f t="shared" ca="1" si="463"/>
        <v>0.65379138769560807</v>
      </c>
      <c r="E3523" s="59">
        <f ca="1">IF(_xlfn.NORM.INV(D3523,'Input Parameters'!$E$20,'Input Parameters'!$F$20)&lt;3500,3500,IF(_xlfn.NORM.INV(D3523,'Input Parameters'!$E$20,'Input Parameters'!$F$20)&gt;5500,5500,_xlfn.NORM.INV(D3523,'Input Parameters'!$E$20,'Input Parameters'!$F$20)))</f>
        <v>5076.9037886898277</v>
      </c>
      <c r="F3523" s="10">
        <f t="shared" ca="1" si="464"/>
        <v>0.94169180789585616</v>
      </c>
      <c r="G3523" s="61">
        <f ca="1">_xlfn.NORM.INV(F3523,'Input Parameters'!$E$21,'Input Parameters'!$F$21)</f>
        <v>297.18340453213665</v>
      </c>
      <c r="H3523" s="54">
        <f ca="1">EXP(E3523*(1/'Input Parameters'!$E$22-1/G3523))</f>
        <v>1.2762344932268692</v>
      </c>
      <c r="I3523" s="10">
        <f t="shared" ca="1" si="465"/>
        <v>0.72888753830113817</v>
      </c>
      <c r="J3523" s="29">
        <f ca="1">_xlfn.BETA.INV(I3523,'Input Parameters'!$L$24,'Input Parameters'!$M$24,'Input Parameters'!$J$24,'Input Parameters'!$K$24)</f>
        <v>0.70147128061405817</v>
      </c>
      <c r="K3523" s="156">
        <f ca="1">('Input Parameters'!$E$25/'Input Parameters'!$E$31)^$J3523</f>
        <v>6.5254999356727074E-3</v>
      </c>
      <c r="L3523" s="66">
        <f ca="1">$H3523*$C3523*'Input Parameters'!$E$23*K3523</f>
        <v>5.3810058987721918</v>
      </c>
      <c r="M3523" s="23">
        <f t="shared" ca="1" si="466"/>
        <v>0.25081881332473599</v>
      </c>
      <c r="N3523" s="15">
        <f ca="1">_xlfn.NORM.INV(M3523,'Input Parameters'!$E$26,'Input Parameters'!$F$26)</f>
        <v>1.9889778935353208E-2</v>
      </c>
      <c r="O3523" s="8">
        <f t="shared" ca="1" si="467"/>
        <v>0.24824975225984014</v>
      </c>
      <c r="P3523" s="29">
        <f ca="1">_xlfn.LOGNORM.INV(O3523,'Input Parameters'!$H$27,'Input Parameters'!$I$27)</f>
        <v>1.0537644965335307</v>
      </c>
      <c r="Q3523" s="10"/>
      <c r="R3523" s="15">
        <f>'Input Parameters'!$E$28</f>
        <v>12.7</v>
      </c>
      <c r="S3523" s="10">
        <f t="shared" ca="1" si="468"/>
        <v>0.70347603275431447</v>
      </c>
      <c r="T3523" s="25">
        <f ca="1">_xlfn.LOGNORM.INV(S3523,'Input Parameters'!$H$29,'Input Parameters'!$I$29)</f>
        <v>61.832778428124378</v>
      </c>
      <c r="U3523" s="10">
        <f t="shared" ca="1" si="469"/>
        <v>0.16837849973137664</v>
      </c>
      <c r="V3523" s="29">
        <f ca="1">IF('Input Parameters'!$D$30="Beta",_xlfn.BETA.INV(U3523,'Input Parameters'!$L$30,'Input Parameters'!$M$30,'Input Parameters'!$J$30,'Input Parameters'!$K$30),IF('Input Parameters'!$D$30="LogNorm",_xlfn.LOGNORM.INV(U3523,'Input Parameters'!$H$30,'Input Parameters'!$I$30)))</f>
        <v>0.68413582812611673</v>
      </c>
      <c r="W3523" s="2">
        <f ca="1">N3523+(P3523-N3523)*(1-ERF((T3523-R3523)/(2*SQRT(L3523*'Input Parameters'!$E$31))))</f>
        <v>0.15864757805008339</v>
      </c>
      <c r="X3523">
        <f t="shared" ca="1" si="470"/>
        <v>1</v>
      </c>
      <c r="Y3523" s="7"/>
    </row>
    <row r="3524" spans="1:25" ht="15" customHeight="1" x14ac:dyDescent="0.3">
      <c r="A3524" s="130">
        <v>3517</v>
      </c>
      <c r="B3524" s="10">
        <f t="shared" ca="1" si="462"/>
        <v>0.73081722884253497</v>
      </c>
      <c r="C3524" s="57">
        <f ca="1">_xlfn.NORM.INV(B3524,'Input Parameters'!$E$19,'Input Parameters'!$F$19)</f>
        <v>619.29170785507677</v>
      </c>
      <c r="D3524" s="10">
        <f t="shared" ca="1" si="463"/>
        <v>0.65944451745600674</v>
      </c>
      <c r="E3524" s="59">
        <f ca="1">IF(_xlfn.NORM.INV(D3524,'Input Parameters'!$E$20,'Input Parameters'!$F$20)&lt;3500,3500,IF(_xlfn.NORM.INV(D3524,'Input Parameters'!$E$20,'Input Parameters'!$F$20)&gt;5500,5500,_xlfn.NORM.INV(D3524,'Input Parameters'!$E$20,'Input Parameters'!$F$20)))</f>
        <v>5087.6633132890756</v>
      </c>
      <c r="F3524" s="10">
        <f t="shared" ca="1" si="464"/>
        <v>0.60208191971979941</v>
      </c>
      <c r="G3524" s="61">
        <f ca="1">_xlfn.NORM.INV(F3524,'Input Parameters'!$E$21,'Input Parameters'!$F$21)</f>
        <v>286.88369328385971</v>
      </c>
      <c r="H3524" s="54">
        <f ca="1">EXP(E3524*(1/'Input Parameters'!$E$22-1/G3524))</f>
        <v>0.69059753907128141</v>
      </c>
      <c r="I3524" s="10">
        <f t="shared" ca="1" si="465"/>
        <v>0.90903435739039384</v>
      </c>
      <c r="J3524" s="29">
        <f ca="1">_xlfn.BETA.INV(I3524,'Input Parameters'!$L$24,'Input Parameters'!$M$24,'Input Parameters'!$J$24,'Input Parameters'!$K$24)</f>
        <v>0.79908164946357729</v>
      </c>
      <c r="K3524" s="156">
        <f ca="1">('Input Parameters'!$E$25/'Input Parameters'!$E$31)^$J3524</f>
        <v>3.2397783897180859E-3</v>
      </c>
      <c r="L3524" s="66">
        <f ca="1">$H3524*$C3524*'Input Parameters'!$E$23*K3524</f>
        <v>1.3855927287147924</v>
      </c>
      <c r="M3524" s="23">
        <f t="shared" ca="1" si="466"/>
        <v>0.37083563064856384</v>
      </c>
      <c r="N3524" s="15">
        <f ca="1">_xlfn.NORM.INV(M3524,'Input Parameters'!$E$26,'Input Parameters'!$F$26)</f>
        <v>2.7077539617745401E-2</v>
      </c>
      <c r="O3524" s="8">
        <f t="shared" ca="1" si="467"/>
        <v>0.53204260261429015</v>
      </c>
      <c r="P3524" s="29">
        <f ca="1">_xlfn.LOGNORM.INV(O3524,'Input Parameters'!$H$27,'Input Parameters'!$I$27)</f>
        <v>1.4751860917071182</v>
      </c>
      <c r="Q3524" s="10"/>
      <c r="R3524" s="15">
        <f>'Input Parameters'!$E$28</f>
        <v>12.7</v>
      </c>
      <c r="S3524" s="10">
        <f t="shared" ca="1" si="468"/>
        <v>0.50209213320939838</v>
      </c>
      <c r="T3524" s="25">
        <f ca="1">_xlfn.LOGNORM.INV(S3524,'Input Parameters'!$H$29,'Input Parameters'!$I$29)</f>
        <v>58.266122876881035</v>
      </c>
      <c r="U3524" s="10">
        <f t="shared" ca="1" si="469"/>
        <v>0.36952605354193391</v>
      </c>
      <c r="V3524" s="29">
        <f ca="1">IF('Input Parameters'!$D$30="Beta",_xlfn.BETA.INV(U3524,'Input Parameters'!$L$30,'Input Parameters'!$M$30,'Input Parameters'!$J$30,'Input Parameters'!$K$30),IF('Input Parameters'!$D$30="LogNorm",_xlfn.LOGNORM.INV(U3524,'Input Parameters'!$H$30,'Input Parameters'!$I$30)))</f>
        <v>0.87620669695224884</v>
      </c>
      <c r="W3524" s="2">
        <f ca="1">N3524+(P3524-N3524)*(1-ERF((T3524-R3524)/(2*SQRT(L3524*'Input Parameters'!$E$31))))</f>
        <v>3.6050214763580918E-2</v>
      </c>
      <c r="X3524">
        <f t="shared" ca="1" si="470"/>
        <v>1</v>
      </c>
      <c r="Y3524" s="7"/>
    </row>
    <row r="3525" spans="1:25" ht="15" customHeight="1" x14ac:dyDescent="0.3">
      <c r="A3525" s="130">
        <v>3518</v>
      </c>
      <c r="B3525" s="10">
        <f t="shared" ref="B3525:B3588" ca="1" si="471">RAND()</f>
        <v>3.8187671105557985E-2</v>
      </c>
      <c r="C3525" s="57">
        <f ca="1">_xlfn.NORM.INV(B3525,'Input Parameters'!$E$19,'Input Parameters'!$F$19)</f>
        <v>417.55621770568399</v>
      </c>
      <c r="D3525" s="10">
        <f t="shared" ref="D3525:D3588" ca="1" si="472">RAND()</f>
        <v>0.30147719102713888</v>
      </c>
      <c r="E3525" s="59">
        <f ca="1">IF(_xlfn.NORM.INV(D3525,'Input Parameters'!$E$20,'Input Parameters'!$F$20)&lt;3500,3500,IF(_xlfn.NORM.INV(D3525,'Input Parameters'!$E$20,'Input Parameters'!$F$20)&gt;5500,5500,_xlfn.NORM.INV(D3525,'Input Parameters'!$E$20,'Input Parameters'!$F$20)))</f>
        <v>4435.8903301522096</v>
      </c>
      <c r="F3525" s="10">
        <f t="shared" ref="F3525:F3588" ca="1" si="473">RAND()</f>
        <v>0.95838497801208056</v>
      </c>
      <c r="G3525" s="61">
        <f ca="1">_xlfn.NORM.INV(F3525,'Input Parameters'!$E$21,'Input Parameters'!$F$21)</f>
        <v>298.46544154915517</v>
      </c>
      <c r="H3525" s="54">
        <f ca="1">EXP(E3525*(1/'Input Parameters'!$E$22-1/G3525))</f>
        <v>1.3194733151209768</v>
      </c>
      <c r="I3525" s="10">
        <f t="shared" ref="I3525:I3588" ca="1" si="474">RAND()</f>
        <v>3.3088395240688406E-2</v>
      </c>
      <c r="J3525" s="29">
        <f ca="1">_xlfn.BETA.INV(I3525,'Input Parameters'!$L$24,'Input Parameters'!$M$24,'Input Parameters'!$J$24,'Input Parameters'!$K$24)</f>
        <v>0.31223050789944273</v>
      </c>
      <c r="K3525" s="156">
        <f ca="1">('Input Parameters'!$E$25/'Input Parameters'!$E$31)^$J3525</f>
        <v>0.10647975028625822</v>
      </c>
      <c r="L3525" s="66">
        <f ca="1">$H3525*$C3525*'Input Parameters'!$E$23*K3525</f>
        <v>58.665474880322215</v>
      </c>
      <c r="M3525" s="23">
        <f t="shared" ref="M3525:M3588" ca="1" si="475">RAND()</f>
        <v>1.0636345291074045E-2</v>
      </c>
      <c r="N3525" s="15">
        <f ca="1">_xlfn.NORM.INV(M3525,'Input Parameters'!$E$26,'Input Parameters'!$F$26)</f>
        <v>-1.4365296644981131E-2</v>
      </c>
      <c r="O3525" s="8">
        <f t="shared" ref="O3525:O3588" ca="1" si="476">RAND()</f>
        <v>1.2345338851887822E-2</v>
      </c>
      <c r="P3525" s="29">
        <f ca="1">_xlfn.LOGNORM.INV(O3525,'Input Parameters'!$H$27,'Input Parameters'!$I$27)</f>
        <v>0.52701029874639538</v>
      </c>
      <c r="Q3525" s="10"/>
      <c r="R3525" s="15">
        <f>'Input Parameters'!$E$28</f>
        <v>12.7</v>
      </c>
      <c r="S3525" s="10">
        <f t="shared" ref="S3525:S3588" ca="1" si="477">RAND()</f>
        <v>0.4159568241574696</v>
      </c>
      <c r="T3525" s="25">
        <f ca="1">_xlfn.LOGNORM.INV(S3525,'Input Parameters'!$H$29,'Input Parameters'!$I$29)</f>
        <v>56.860579403949089</v>
      </c>
      <c r="U3525" s="10">
        <f t="shared" ref="U3525:U3588" ca="1" si="478">RAND()</f>
        <v>0.43945090831209332</v>
      </c>
      <c r="V3525" s="29">
        <f ca="1">IF('Input Parameters'!$D$30="Beta",_xlfn.BETA.INV(U3525,'Input Parameters'!$L$30,'Input Parameters'!$M$30,'Input Parameters'!$J$30,'Input Parameters'!$K$30),IF('Input Parameters'!$D$30="LogNorm",_xlfn.LOGNORM.INV(U3525,'Input Parameters'!$H$30,'Input Parameters'!$I$30)))</f>
        <v>0.94093960865375348</v>
      </c>
      <c r="W3525" s="2">
        <f ca="1">N3525+(P3525-N3525)*(1-ERF((T3525-R3525)/(2*SQRT(L3525*'Input Parameters'!$E$31))))</f>
        <v>0.35566620880787597</v>
      </c>
      <c r="X3525">
        <f t="shared" ca="1" si="470"/>
        <v>1</v>
      </c>
      <c r="Y3525" s="7"/>
    </row>
    <row r="3526" spans="1:25" ht="15" customHeight="1" x14ac:dyDescent="0.3">
      <c r="A3526" s="130">
        <v>3519</v>
      </c>
      <c r="B3526" s="10">
        <f t="shared" ca="1" si="471"/>
        <v>0.70263656058742185</v>
      </c>
      <c r="C3526" s="57">
        <f ca="1">_xlfn.NORM.INV(B3526,'Input Parameters'!$E$19,'Input Parameters'!$F$19)</f>
        <v>612.2538922312184</v>
      </c>
      <c r="D3526" s="10">
        <f t="shared" ca="1" si="472"/>
        <v>0.50660798977060684</v>
      </c>
      <c r="E3526" s="59">
        <f ca="1">IF(_xlfn.NORM.INV(D3526,'Input Parameters'!$E$20,'Input Parameters'!$F$20)&lt;3500,3500,IF(_xlfn.NORM.INV(D3526,'Input Parameters'!$E$20,'Input Parameters'!$F$20)&gt;5500,5500,_xlfn.NORM.INV(D3526,'Input Parameters'!$E$20,'Input Parameters'!$F$20)))</f>
        <v>4811.5951720307821</v>
      </c>
      <c r="F3526" s="10">
        <f t="shared" ca="1" si="473"/>
        <v>0.7946615233512434</v>
      </c>
      <c r="G3526" s="61">
        <f ca="1">_xlfn.NORM.INV(F3526,'Input Parameters'!$E$21,'Input Parameters'!$F$21)</f>
        <v>291.31644496662062</v>
      </c>
      <c r="H3526" s="54">
        <f ca="1">EXP(E3526*(1/'Input Parameters'!$E$22-1/G3526))</f>
        <v>0.90946038577810895</v>
      </c>
      <c r="I3526" s="10">
        <f t="shared" ca="1" si="474"/>
        <v>3.9033439568169848E-2</v>
      </c>
      <c r="J3526" s="29">
        <f ca="1">_xlfn.BETA.INV(I3526,'Input Parameters'!$L$24,'Input Parameters'!$M$24,'Input Parameters'!$J$24,'Input Parameters'!$K$24)</f>
        <v>0.32326595466442321</v>
      </c>
      <c r="K3526" s="156">
        <f ca="1">('Input Parameters'!$E$25/'Input Parameters'!$E$31)^$J3526</f>
        <v>9.8375473984183379E-2</v>
      </c>
      <c r="L3526" s="66">
        <f ca="1">$H3526*$C3526*'Input Parameters'!$E$23*K3526</f>
        <v>54.777496452299587</v>
      </c>
      <c r="M3526" s="23">
        <f t="shared" ca="1" si="475"/>
        <v>0.37452209953345339</v>
      </c>
      <c r="N3526" s="15">
        <f ca="1">_xlfn.NORM.INV(M3526,'Input Parameters'!$E$26,'Input Parameters'!$F$26)</f>
        <v>2.7282101695199928E-2</v>
      </c>
      <c r="O3526" s="8">
        <f t="shared" ca="1" si="476"/>
        <v>7.6069144623886809E-2</v>
      </c>
      <c r="P3526" s="29">
        <f ca="1">_xlfn.LOGNORM.INV(O3526,'Input Parameters'!$H$27,'Input Parameters'!$I$27)</f>
        <v>0.75553502746014733</v>
      </c>
      <c r="Q3526" s="10"/>
      <c r="R3526" s="15">
        <f>'Input Parameters'!$E$28</f>
        <v>12.7</v>
      </c>
      <c r="S3526" s="10">
        <f t="shared" ca="1" si="477"/>
        <v>6.9888137477481016E-2</v>
      </c>
      <c r="T3526" s="25">
        <f ca="1">_xlfn.LOGNORM.INV(S3526,'Input Parameters'!$H$29,'Input Parameters'!$I$29)</f>
        <v>49.335633554598559</v>
      </c>
      <c r="U3526" s="10">
        <f t="shared" ca="1" si="478"/>
        <v>0.61401402338445099</v>
      </c>
      <c r="V3526" s="29">
        <f ca="1">IF('Input Parameters'!$D$30="Beta",_xlfn.BETA.INV(U3526,'Input Parameters'!$L$30,'Input Parameters'!$M$30,'Input Parameters'!$J$30,'Input Parameters'!$K$30),IF('Input Parameters'!$D$30="LogNorm",_xlfn.LOGNORM.INV(U3526,'Input Parameters'!$H$30,'Input Parameters'!$I$30)))</f>
        <v>1.120177065334008</v>
      </c>
      <c r="W3526" s="2">
        <f ca="1">N3526+(P3526-N3526)*(1-ERF((T3526-R3526)/(2*SQRT(L3526*'Input Parameters'!$E$31))))</f>
        <v>0.55623176142549957</v>
      </c>
      <c r="X3526">
        <f t="shared" ca="1" si="470"/>
        <v>1</v>
      </c>
      <c r="Y3526" s="7"/>
    </row>
    <row r="3527" spans="1:25" ht="15" customHeight="1" x14ac:dyDescent="0.3">
      <c r="A3527" s="130">
        <v>3520</v>
      </c>
      <c r="B3527" s="10">
        <f t="shared" ca="1" si="471"/>
        <v>0.61246234422218193</v>
      </c>
      <c r="C3527" s="57">
        <f ca="1">_xlfn.NORM.INV(B3527,'Input Parameters'!$E$19,'Input Parameters'!$F$19)</f>
        <v>591.4452455889973</v>
      </c>
      <c r="D3527" s="10">
        <f t="shared" ca="1" si="472"/>
        <v>0.7850078717502379</v>
      </c>
      <c r="E3527" s="59">
        <f ca="1">IF(_xlfn.NORM.INV(D3527,'Input Parameters'!$E$20,'Input Parameters'!$F$20)&lt;3500,3500,IF(_xlfn.NORM.INV(D3527,'Input Parameters'!$E$20,'Input Parameters'!$F$20)&gt;5500,5500,_xlfn.NORM.INV(D3527,'Input Parameters'!$E$20,'Input Parameters'!$F$20)))</f>
        <v>5352.4530154106005</v>
      </c>
      <c r="F3527" s="10">
        <f t="shared" ca="1" si="473"/>
        <v>0.84589570447765883</v>
      </c>
      <c r="G3527" s="61">
        <f ca="1">_xlfn.NORM.INV(F3527,'Input Parameters'!$E$21,'Input Parameters'!$F$21)</f>
        <v>292.85924688013102</v>
      </c>
      <c r="H3527" s="54">
        <f ca="1">EXP(E3527*(1/'Input Parameters'!$E$22-1/G3527))</f>
        <v>0.99125863572141504</v>
      </c>
      <c r="I3527" s="10">
        <f t="shared" ca="1" si="474"/>
        <v>0.84327018877408866</v>
      </c>
      <c r="J3527" s="29">
        <f ca="1">_xlfn.BETA.INV(I3527,'Input Parameters'!$L$24,'Input Parameters'!$M$24,'Input Parameters'!$J$24,'Input Parameters'!$K$24)</f>
        <v>0.75746472811159538</v>
      </c>
      <c r="K3527" s="156">
        <f ca="1">('Input Parameters'!$E$25/'Input Parameters'!$E$31)^$J3527</f>
        <v>4.3668673599463409E-3</v>
      </c>
      <c r="L3527" s="66">
        <f ca="1">$H3527*$C3527*'Input Parameters'!$E$23*K3527</f>
        <v>2.5601860664703722</v>
      </c>
      <c r="M3527" s="23">
        <f t="shared" ca="1" si="475"/>
        <v>0.46929545884126012</v>
      </c>
      <c r="N3527" s="15">
        <f ca="1">_xlfn.NORM.INV(M3527,'Input Parameters'!$E$26,'Input Parameters'!$F$26)</f>
        <v>3.238213871210649E-2</v>
      </c>
      <c r="O3527" s="8">
        <f t="shared" ca="1" si="476"/>
        <v>0.90065573666013377</v>
      </c>
      <c r="P3527" s="29">
        <f ca="1">_xlfn.LOGNORM.INV(O3527,'Input Parameters'!$H$27,'Input Parameters'!$I$27)</f>
        <v>2.5139151282510586</v>
      </c>
      <c r="Q3527" s="10"/>
      <c r="R3527" s="15">
        <f>'Input Parameters'!$E$28</f>
        <v>12.7</v>
      </c>
      <c r="S3527" s="10">
        <f t="shared" ca="1" si="477"/>
        <v>0.62823731697398644</v>
      </c>
      <c r="T3527" s="25">
        <f ca="1">_xlfn.LOGNORM.INV(S3527,'Input Parameters'!$H$29,'Input Parameters'!$I$29)</f>
        <v>60.410719457947202</v>
      </c>
      <c r="U3527" s="10">
        <f t="shared" ca="1" si="478"/>
        <v>0.34073202501063671</v>
      </c>
      <c r="V3527" s="29">
        <f ca="1">IF('Input Parameters'!$D$30="Beta",_xlfn.BETA.INV(U3527,'Input Parameters'!$L$30,'Input Parameters'!$M$30,'Input Parameters'!$J$30,'Input Parameters'!$K$30),IF('Input Parameters'!$D$30="LogNorm",_xlfn.LOGNORM.INV(U3527,'Input Parameters'!$H$30,'Input Parameters'!$I$30)))</f>
        <v>0.84988115200799008</v>
      </c>
      <c r="W3527" s="2">
        <f ca="1">N3527+(P3527-N3527)*(1-ERF((T3527-R3527)/(2*SQRT(L3527*'Input Parameters'!$E$31))))</f>
        <v>0.11921417366869835</v>
      </c>
      <c r="X3527">
        <f t="shared" ca="1" si="470"/>
        <v>1</v>
      </c>
      <c r="Y3527" s="7"/>
    </row>
    <row r="3528" spans="1:25" ht="15" customHeight="1" x14ac:dyDescent="0.3">
      <c r="A3528" s="130">
        <v>3521</v>
      </c>
      <c r="B3528" s="10">
        <f t="shared" ca="1" si="471"/>
        <v>0.98506295444156966</v>
      </c>
      <c r="C3528" s="57">
        <f ca="1">_xlfn.NORM.INV(B3528,'Input Parameters'!$E$19,'Input Parameters'!$F$19)</f>
        <v>750.81336071193766</v>
      </c>
      <c r="D3528" s="10">
        <f t="shared" ca="1" si="472"/>
        <v>0.40637671523512398</v>
      </c>
      <c r="E3528" s="59">
        <f ca="1">IF(_xlfn.NORM.INV(D3528,'Input Parameters'!$E$20,'Input Parameters'!$F$20)&lt;3500,3500,IF(_xlfn.NORM.INV(D3528,'Input Parameters'!$E$20,'Input Parameters'!$F$20)&gt;5500,5500,_xlfn.NORM.INV(D3528,'Input Parameters'!$E$20,'Input Parameters'!$F$20)))</f>
        <v>4634.1871979729394</v>
      </c>
      <c r="F3528" s="10">
        <f t="shared" ca="1" si="473"/>
        <v>0.45481010220420426</v>
      </c>
      <c r="G3528" s="61">
        <f ca="1">_xlfn.NORM.INV(F3528,'Input Parameters'!$E$21,'Input Parameters'!$F$21)</f>
        <v>283.95775160371835</v>
      </c>
      <c r="H3528" s="54">
        <f ca="1">EXP(E3528*(1/'Input Parameters'!$E$22-1/G3528))</f>
        <v>0.6043209850281217</v>
      </c>
      <c r="I3528" s="10">
        <f t="shared" ca="1" si="474"/>
        <v>0.64671174667641906</v>
      </c>
      <c r="J3528" s="29">
        <f ca="1">_xlfn.BETA.INV(I3528,'Input Parameters'!$L$24,'Input Parameters'!$M$24,'Input Parameters'!$J$24,'Input Parameters'!$K$24)</f>
        <v>0.66646085524761589</v>
      </c>
      <c r="K3528" s="156">
        <f ca="1">('Input Parameters'!$E$25/'Input Parameters'!$E$31)^$J3528</f>
        <v>8.3885403137897666E-3</v>
      </c>
      <c r="L3528" s="66">
        <f ca="1">$H3528*$C3528*'Input Parameters'!$E$23*K3528</f>
        <v>3.806151436194364</v>
      </c>
      <c r="M3528" s="23">
        <f t="shared" ca="1" si="475"/>
        <v>0.80847507021851683</v>
      </c>
      <c r="N3528" s="15">
        <f ca="1">_xlfn.NORM.INV(M3528,'Input Parameters'!$E$26,'Input Parameters'!$F$26)</f>
        <v>5.231810278548573E-2</v>
      </c>
      <c r="O3528" s="8">
        <f t="shared" ca="1" si="476"/>
        <v>0.77255078263514554</v>
      </c>
      <c r="P3528" s="29">
        <f ca="1">_xlfn.LOGNORM.INV(O3528,'Input Parameters'!$H$27,'Input Parameters'!$I$27)</f>
        <v>1.9814202998465409</v>
      </c>
      <c r="Q3528" s="10"/>
      <c r="R3528" s="15">
        <f>'Input Parameters'!$E$28</f>
        <v>12.7</v>
      </c>
      <c r="S3528" s="10">
        <f t="shared" ca="1" si="477"/>
        <v>0.48648436774868042</v>
      </c>
      <c r="T3528" s="25">
        <f ca="1">_xlfn.LOGNORM.INV(S3528,'Input Parameters'!$H$29,'Input Parameters'!$I$29)</f>
        <v>58.010710652650573</v>
      </c>
      <c r="U3528" s="10">
        <f t="shared" ca="1" si="478"/>
        <v>0.3821475753668625</v>
      </c>
      <c r="V3528" s="29">
        <f ca="1">IF('Input Parameters'!$D$30="Beta",_xlfn.BETA.INV(U3528,'Input Parameters'!$L$30,'Input Parameters'!$M$30,'Input Parameters'!$J$30,'Input Parameters'!$K$30),IF('Input Parameters'!$D$30="LogNorm",_xlfn.LOGNORM.INV(U3528,'Input Parameters'!$H$30,'Input Parameters'!$I$30)))</f>
        <v>0.88777590997238531</v>
      </c>
      <c r="W3528" s="2">
        <f ca="1">N3528+(P3528-N3528)*(1-ERF((T3528-R3528)/(2*SQRT(L3528*'Input Parameters'!$E$31))))</f>
        <v>0.24626117390360547</v>
      </c>
      <c r="X3528">
        <f t="shared" ca="1" si="470"/>
        <v>1</v>
      </c>
      <c r="Y3528" s="7"/>
    </row>
    <row r="3529" spans="1:25" ht="15" customHeight="1" x14ac:dyDescent="0.3">
      <c r="A3529" s="130">
        <v>3522</v>
      </c>
      <c r="B3529" s="10">
        <f t="shared" ca="1" si="471"/>
        <v>9.0939211067690318E-2</v>
      </c>
      <c r="C3529" s="57">
        <f ca="1">_xlfn.NORM.INV(B3529,'Input Parameters'!$E$19,'Input Parameters'!$F$19)</f>
        <v>454.49303589717874</v>
      </c>
      <c r="D3529" s="10">
        <f t="shared" ca="1" si="472"/>
        <v>0.75487859534449109</v>
      </c>
      <c r="E3529" s="59">
        <f ca="1">IF(_xlfn.NORM.INV(D3529,'Input Parameters'!$E$20,'Input Parameters'!$F$20)&lt;3500,3500,IF(_xlfn.NORM.INV(D3529,'Input Parameters'!$E$20,'Input Parameters'!$F$20)&gt;5500,5500,_xlfn.NORM.INV(D3529,'Input Parameters'!$E$20,'Input Parameters'!$F$20)))</f>
        <v>5282.9458793904651</v>
      </c>
      <c r="F3529" s="10">
        <f t="shared" ca="1" si="473"/>
        <v>0.86212110436006628</v>
      </c>
      <c r="G3529" s="61">
        <f ca="1">_xlfn.NORM.INV(F3529,'Input Parameters'!$E$21,'Input Parameters'!$F$21)</f>
        <v>293.4166033904383</v>
      </c>
      <c r="H3529" s="54">
        <f ca="1">EXP(E3529*(1/'Input Parameters'!$E$22-1/G3529))</f>
        <v>1.0259308988073901</v>
      </c>
      <c r="I3529" s="10">
        <f t="shared" ca="1" si="474"/>
        <v>0.1164631084451303</v>
      </c>
      <c r="J3529" s="29">
        <f ca="1">_xlfn.BETA.INV(I3529,'Input Parameters'!$L$24,'Input Parameters'!$M$24,'Input Parameters'!$J$24,'Input Parameters'!$K$24)</f>
        <v>0.4114041989851388</v>
      </c>
      <c r="K3529" s="156">
        <f ca="1">('Input Parameters'!$E$25/'Input Parameters'!$E$31)^$J3529</f>
        <v>5.227549020526695E-2</v>
      </c>
      <c r="L3529" s="66">
        <f ca="1">$H3529*$C3529*'Input Parameters'!$E$23*K3529</f>
        <v>24.374934484200878</v>
      </c>
      <c r="M3529" s="23">
        <f t="shared" ca="1" si="475"/>
        <v>0.32981903524601808</v>
      </c>
      <c r="N3529" s="15">
        <f ca="1">_xlfn.NORM.INV(M3529,'Input Parameters'!$E$26,'Input Parameters'!$F$26)</f>
        <v>2.4751328722556434E-2</v>
      </c>
      <c r="O3529" s="8">
        <f t="shared" ca="1" si="476"/>
        <v>0.29631557270201103</v>
      </c>
      <c r="P3529" s="29">
        <f ca="1">_xlfn.LOGNORM.INV(O3529,'Input Parameters'!$H$27,'Input Parameters'!$I$27)</f>
        <v>1.1235688204478778</v>
      </c>
      <c r="Q3529" s="10"/>
      <c r="R3529" s="15">
        <f>'Input Parameters'!$E$28</f>
        <v>12.7</v>
      </c>
      <c r="S3529" s="10">
        <f t="shared" ca="1" si="477"/>
        <v>0.90743087265692335</v>
      </c>
      <c r="T3529" s="25">
        <f ca="1">_xlfn.LOGNORM.INV(S3529,'Input Parameters'!$H$29,'Input Parameters'!$I$29)</f>
        <v>67.572780297016067</v>
      </c>
      <c r="U3529" s="10">
        <f t="shared" ca="1" si="478"/>
        <v>0.38424966362033852</v>
      </c>
      <c r="V3529" s="29">
        <f ca="1">IF('Input Parameters'!$D$30="Beta",_xlfn.BETA.INV(U3529,'Input Parameters'!$L$30,'Input Parameters'!$M$30,'Input Parameters'!$J$30,'Input Parameters'!$K$30),IF('Input Parameters'!$D$30="LogNorm",_xlfn.LOGNORM.INV(U3529,'Input Parameters'!$H$30,'Input Parameters'!$I$30)))</f>
        <v>0.88970592044209118</v>
      </c>
      <c r="W3529" s="2">
        <f ca="1">N3529+(P3529-N3529)*(1-ERF((T3529-R3529)/(2*SQRT(L3529*'Input Parameters'!$E$31))))</f>
        <v>0.49935581724790334</v>
      </c>
      <c r="X3529">
        <f t="shared" ref="X3529:X3592" ca="1" si="479">IFERROR(IF(W3529&gt;V3529,0,1),0)</f>
        <v>1</v>
      </c>
      <c r="Y3529" s="7"/>
    </row>
    <row r="3530" spans="1:25" ht="15" customHeight="1" x14ac:dyDescent="0.3">
      <c r="A3530" s="130">
        <v>3523</v>
      </c>
      <c r="B3530" s="10">
        <f t="shared" ca="1" si="471"/>
        <v>0.59843036565907837</v>
      </c>
      <c r="C3530" s="57">
        <f ca="1">_xlfn.NORM.INV(B3530,'Input Parameters'!$E$19,'Input Parameters'!$F$19)</f>
        <v>588.36469881934079</v>
      </c>
      <c r="D3530" s="10">
        <f t="shared" ca="1" si="472"/>
        <v>0.87590451853480533</v>
      </c>
      <c r="E3530" s="59">
        <f ca="1">IF(_xlfn.NORM.INV(D3530,'Input Parameters'!$E$20,'Input Parameters'!$F$20)&lt;3500,3500,IF(_xlfn.NORM.INV(D3530,'Input Parameters'!$E$20,'Input Parameters'!$F$20)&gt;5500,5500,_xlfn.NORM.INV(D3530,'Input Parameters'!$E$20,'Input Parameters'!$F$20)))</f>
        <v>5500</v>
      </c>
      <c r="F3530" s="10">
        <f t="shared" ca="1" si="473"/>
        <v>5.6669041736604253E-2</v>
      </c>
      <c r="G3530" s="61">
        <f ca="1">_xlfn.NORM.INV(F3530,'Input Parameters'!$E$21,'Input Parameters'!$F$21)</f>
        <v>272.40474378186241</v>
      </c>
      <c r="H3530" s="54">
        <f ca="1">EXP(E3530*(1/'Input Parameters'!$E$22-1/G3530))</f>
        <v>0.24190430377846481</v>
      </c>
      <c r="I3530" s="10">
        <f t="shared" ca="1" si="474"/>
        <v>1.3957211684451853E-2</v>
      </c>
      <c r="J3530" s="29">
        <f ca="1">_xlfn.BETA.INV(I3530,'Input Parameters'!$L$24,'Input Parameters'!$M$24,'Input Parameters'!$J$24,'Input Parameters'!$K$24)</f>
        <v>0.26170474744177685</v>
      </c>
      <c r="K3530" s="156">
        <f ca="1">('Input Parameters'!$E$25/'Input Parameters'!$E$31)^$J3530</f>
        <v>0.15299477691077543</v>
      </c>
      <c r="L3530" s="66">
        <f ca="1">$H3530*$C3530*'Input Parameters'!$E$23*K3530</f>
        <v>21.775433392268162</v>
      </c>
      <c r="M3530" s="23">
        <f t="shared" ca="1" si="475"/>
        <v>0.92774295108658478</v>
      </c>
      <c r="N3530" s="15">
        <f ca="1">_xlfn.NORM.INV(M3530,'Input Parameters'!$E$26,'Input Parameters'!$F$26)</f>
        <v>6.4642892506318883E-2</v>
      </c>
      <c r="O3530" s="8">
        <f t="shared" ca="1" si="476"/>
        <v>3.4540800331928079E-3</v>
      </c>
      <c r="P3530" s="29">
        <f ca="1">_xlfn.LOGNORM.INV(O3530,'Input Parameters'!$H$27,'Input Parameters'!$I$27)</f>
        <v>0.43091433149550784</v>
      </c>
      <c r="Q3530" s="10"/>
      <c r="R3530" s="15">
        <f>'Input Parameters'!$E$28</f>
        <v>12.7</v>
      </c>
      <c r="S3530" s="10">
        <f t="shared" ca="1" si="477"/>
        <v>0.76668545669889898</v>
      </c>
      <c r="T3530" s="25">
        <f ca="1">_xlfn.LOGNORM.INV(S3530,'Input Parameters'!$H$29,'Input Parameters'!$I$29)</f>
        <v>63.191142196183392</v>
      </c>
      <c r="U3530" s="10">
        <f t="shared" ca="1" si="478"/>
        <v>0.56354883059972605</v>
      </c>
      <c r="V3530" s="29">
        <f ca="1">IF('Input Parameters'!$D$30="Beta",_xlfn.BETA.INV(U3530,'Input Parameters'!$L$30,'Input Parameters'!$M$30,'Input Parameters'!$J$30,'Input Parameters'!$K$30),IF('Input Parameters'!$D$30="LogNorm",_xlfn.LOGNORM.INV(U3530,'Input Parameters'!$H$30,'Input Parameters'!$I$30)))</f>
        <v>1.0642724781166342</v>
      </c>
      <c r="W3530" s="2">
        <f ca="1">N3530+(P3530-N3530)*(1-ERF((T3530-R3530)/(2*SQRT(L3530*'Input Parameters'!$E$31))))</f>
        <v>0.22734560196596854</v>
      </c>
      <c r="X3530">
        <f t="shared" ca="1" si="479"/>
        <v>1</v>
      </c>
      <c r="Y3530" s="7"/>
    </row>
    <row r="3531" spans="1:25" ht="15" customHeight="1" x14ac:dyDescent="0.3">
      <c r="A3531" s="130">
        <v>3524</v>
      </c>
      <c r="B3531" s="10">
        <f t="shared" ca="1" si="471"/>
        <v>0.5423949629090411</v>
      </c>
      <c r="C3531" s="57">
        <f ca="1">_xlfn.NORM.INV(B3531,'Input Parameters'!$E$19,'Input Parameters'!$F$19)</f>
        <v>576.29664922550285</v>
      </c>
      <c r="D3531" s="10">
        <f t="shared" ca="1" si="472"/>
        <v>0.2189677090560268</v>
      </c>
      <c r="E3531" s="59">
        <f ca="1">IF(_xlfn.NORM.INV(D3531,'Input Parameters'!$E$20,'Input Parameters'!$F$20)&lt;3500,3500,IF(_xlfn.NORM.INV(D3531,'Input Parameters'!$E$20,'Input Parameters'!$F$20)&gt;5500,5500,_xlfn.NORM.INV(D3531,'Input Parameters'!$E$20,'Input Parameters'!$F$20)))</f>
        <v>4257.0209971504391</v>
      </c>
      <c r="F3531" s="10">
        <f t="shared" ca="1" si="473"/>
        <v>0.43302370877976515</v>
      </c>
      <c r="G3531" s="61">
        <f ca="1">_xlfn.NORM.INV(F3531,'Input Parameters'!$E$21,'Input Parameters'!$F$21)</f>
        <v>283.52416587257517</v>
      </c>
      <c r="H3531" s="54">
        <f ca="1">EXP(E3531*(1/'Input Parameters'!$E$22-1/G3531))</f>
        <v>0.61533692816792418</v>
      </c>
      <c r="I3531" s="10">
        <f t="shared" ca="1" si="474"/>
        <v>0.53851309658052771</v>
      </c>
      <c r="J3531" s="29">
        <f ca="1">_xlfn.BETA.INV(I3531,'Input Parameters'!$L$24,'Input Parameters'!$M$24,'Input Parameters'!$J$24,'Input Parameters'!$K$24)</f>
        <v>0.62265940147331689</v>
      </c>
      <c r="K3531" s="156">
        <f ca="1">('Input Parameters'!$E$25/'Input Parameters'!$E$31)^$J3531</f>
        <v>1.148541931413229E-2</v>
      </c>
      <c r="L3531" s="66">
        <f ca="1">$H3531*$C3531*'Input Parameters'!$E$23*K3531</f>
        <v>4.0729204598590547</v>
      </c>
      <c r="M3531" s="23">
        <f t="shared" ca="1" si="475"/>
        <v>0.74415129441782368</v>
      </c>
      <c r="N3531" s="15">
        <f ca="1">_xlfn.NORM.INV(M3531,'Input Parameters'!$E$26,'Input Parameters'!$F$26)</f>
        <v>4.7780135946656643E-2</v>
      </c>
      <c r="O3531" s="8">
        <f t="shared" ca="1" si="476"/>
        <v>0.99330369133803398</v>
      </c>
      <c r="P3531" s="29">
        <f ca="1">_xlfn.LOGNORM.INV(O3531,'Input Parameters'!$H$27,'Input Parameters'!$I$27)</f>
        <v>4.2518857568135413</v>
      </c>
      <c r="Q3531" s="10"/>
      <c r="R3531" s="15">
        <f>'Input Parameters'!$E$28</f>
        <v>12.7</v>
      </c>
      <c r="S3531" s="10">
        <f t="shared" ca="1" si="477"/>
        <v>0.71454020003949914</v>
      </c>
      <c r="T3531" s="25">
        <f ca="1">_xlfn.LOGNORM.INV(S3531,'Input Parameters'!$H$29,'Input Parameters'!$I$29)</f>
        <v>62.057231224007957</v>
      </c>
      <c r="U3531" s="10">
        <f t="shared" ca="1" si="478"/>
        <v>0.24462882224191207</v>
      </c>
      <c r="V3531" s="29">
        <f ca="1">IF('Input Parameters'!$D$30="Beta",_xlfn.BETA.INV(U3531,'Input Parameters'!$L$30,'Input Parameters'!$M$30,'Input Parameters'!$J$30,'Input Parameters'!$K$30),IF('Input Parameters'!$D$30="LogNorm",_xlfn.LOGNORM.INV(U3531,'Input Parameters'!$H$30,'Input Parameters'!$I$30)))</f>
        <v>0.76072806442635665</v>
      </c>
      <c r="W3531" s="2">
        <f ca="1">N3531+(P3531-N3531)*(1-ERF((T3531-R3531)/(2*SQRT(L3531*'Input Parameters'!$E$31))))</f>
        <v>0.39985936693710128</v>
      </c>
      <c r="X3531">
        <f t="shared" ca="1" si="479"/>
        <v>1</v>
      </c>
      <c r="Y3531" s="7"/>
    </row>
    <row r="3532" spans="1:25" ht="15" customHeight="1" x14ac:dyDescent="0.3">
      <c r="A3532" s="130">
        <v>3525</v>
      </c>
      <c r="B3532" s="10">
        <f t="shared" ca="1" si="471"/>
        <v>0.20871785887837768</v>
      </c>
      <c r="C3532" s="57">
        <f ca="1">_xlfn.NORM.INV(B3532,'Input Parameters'!$E$19,'Input Parameters'!$F$19)</f>
        <v>498.78080640122346</v>
      </c>
      <c r="D3532" s="10">
        <f t="shared" ca="1" si="472"/>
        <v>0.31905888456332221</v>
      </c>
      <c r="E3532" s="59">
        <f ca="1">IF(_xlfn.NORM.INV(D3532,'Input Parameters'!$E$20,'Input Parameters'!$F$20)&lt;3500,3500,IF(_xlfn.NORM.INV(D3532,'Input Parameters'!$E$20,'Input Parameters'!$F$20)&gt;5500,5500,_xlfn.NORM.INV(D3532,'Input Parameters'!$E$20,'Input Parameters'!$F$20)))</f>
        <v>4470.7675320596518</v>
      </c>
      <c r="F3532" s="10">
        <f t="shared" ca="1" si="473"/>
        <v>0.41379914913679117</v>
      </c>
      <c r="G3532" s="61">
        <f ca="1">_xlfn.NORM.INV(F3532,'Input Parameters'!$E$21,'Input Parameters'!$F$21)</f>
        <v>283.1382267052075</v>
      </c>
      <c r="H3532" s="54">
        <f ca="1">EXP(E3532*(1/'Input Parameters'!$E$22-1/G3532))</f>
        <v>0.58774595176906752</v>
      </c>
      <c r="I3532" s="10">
        <f t="shared" ca="1" si="474"/>
        <v>0.2615991695641009</v>
      </c>
      <c r="J3532" s="29">
        <f ca="1">_xlfn.BETA.INV(I3532,'Input Parameters'!$L$24,'Input Parameters'!$M$24,'Input Parameters'!$J$24,'Input Parameters'!$K$24)</f>
        <v>0.5022626416717616</v>
      </c>
      <c r="K3532" s="156">
        <f ca="1">('Input Parameters'!$E$25/'Input Parameters'!$E$31)^$J3532</f>
        <v>2.7241737053718785E-2</v>
      </c>
      <c r="L3532" s="66">
        <f ca="1">$H3532*$C3532*'Input Parameters'!$E$23*K3532</f>
        <v>7.9860895584878229</v>
      </c>
      <c r="M3532" s="23">
        <f t="shared" ca="1" si="475"/>
        <v>0.33370132486470827</v>
      </c>
      <c r="N3532" s="15">
        <f ca="1">_xlfn.NORM.INV(M3532,'Input Parameters'!$E$26,'Input Parameters'!$F$26)</f>
        <v>2.497597573668818E-2</v>
      </c>
      <c r="O3532" s="8">
        <f t="shared" ca="1" si="476"/>
        <v>0.85387969363961214</v>
      </c>
      <c r="P3532" s="29">
        <f ca="1">_xlfn.LOGNORM.INV(O3532,'Input Parameters'!$H$27,'Input Parameters'!$I$27)</f>
        <v>2.2686105047129272</v>
      </c>
      <c r="Q3532" s="10"/>
      <c r="R3532" s="15">
        <f>'Input Parameters'!$E$28</f>
        <v>12.7</v>
      </c>
      <c r="S3532" s="10">
        <f t="shared" ca="1" si="477"/>
        <v>0.14598559296185754</v>
      </c>
      <c r="T3532" s="25">
        <f ca="1">_xlfn.LOGNORM.INV(S3532,'Input Parameters'!$H$29,'Input Parameters'!$I$29)</f>
        <v>51.734128920005325</v>
      </c>
      <c r="U3532" s="10">
        <f t="shared" ca="1" si="478"/>
        <v>0.988812526300756</v>
      </c>
      <c r="V3532" s="29">
        <f ca="1">IF('Input Parameters'!$D$30="Beta",_xlfn.BETA.INV(U3532,'Input Parameters'!$L$30,'Input Parameters'!$M$30,'Input Parameters'!$J$30,'Input Parameters'!$K$30),IF('Input Parameters'!$D$30="LogNorm",_xlfn.LOGNORM.INV(U3532,'Input Parameters'!$H$30,'Input Parameters'!$I$30)))</f>
        <v>2.4592819032940096</v>
      </c>
      <c r="W3532" s="2">
        <f ca="1">N3532+(P3532-N3532)*(1-ERF((T3532-R3532)/(2*SQRT(L3532*'Input Parameters'!$E$31))))</f>
        <v>0.7624953021663865</v>
      </c>
      <c r="X3532">
        <f t="shared" ca="1" si="479"/>
        <v>1</v>
      </c>
      <c r="Y3532" s="7"/>
    </row>
    <row r="3533" spans="1:25" ht="15" customHeight="1" x14ac:dyDescent="0.3">
      <c r="A3533" s="130">
        <v>3526</v>
      </c>
      <c r="B3533" s="10">
        <f t="shared" ca="1" si="471"/>
        <v>0.96495831885895633</v>
      </c>
      <c r="C3533" s="57">
        <f ca="1">_xlfn.NORM.INV(B3533,'Input Parameters'!$E$19,'Input Parameters'!$F$19)</f>
        <v>720.36089299791274</v>
      </c>
      <c r="D3533" s="10">
        <f t="shared" ca="1" si="472"/>
        <v>0.53613062215695539</v>
      </c>
      <c r="E3533" s="59">
        <f ca="1">IF(_xlfn.NORM.INV(D3533,'Input Parameters'!$E$20,'Input Parameters'!$F$20)&lt;3500,3500,IF(_xlfn.NORM.INV(D3533,'Input Parameters'!$E$20,'Input Parameters'!$F$20)&gt;5500,5500,_xlfn.NORM.INV(D3533,'Input Parameters'!$E$20,'Input Parameters'!$F$20)))</f>
        <v>4863.4831418696122</v>
      </c>
      <c r="F3533" s="10">
        <f t="shared" ca="1" si="473"/>
        <v>0.39528748007777093</v>
      </c>
      <c r="G3533" s="61">
        <f ca="1">_xlfn.NORM.INV(F3533,'Input Parameters'!$E$21,'Input Parameters'!$F$21)</f>
        <v>282.76266640957641</v>
      </c>
      <c r="H3533" s="54">
        <f ca="1">EXP(E3533*(1/'Input Parameters'!$E$22-1/G3533))</f>
        <v>0.54828577690939773</v>
      </c>
      <c r="I3533" s="10">
        <f t="shared" ca="1" si="474"/>
        <v>0.48649330593242168</v>
      </c>
      <c r="J3533" s="29">
        <f ca="1">_xlfn.BETA.INV(I3533,'Input Parameters'!$L$24,'Input Parameters'!$M$24,'Input Parameters'!$J$24,'Input Parameters'!$K$24)</f>
        <v>0.60169834921393484</v>
      </c>
      <c r="K3533" s="156">
        <f ca="1">('Input Parameters'!$E$25/'Input Parameters'!$E$31)^$J3533</f>
        <v>1.3349026408352746E-2</v>
      </c>
      <c r="L3533" s="66">
        <f ca="1">$H3533*$C3533*'Input Parameters'!$E$23*K3533</f>
        <v>5.2723799522050232</v>
      </c>
      <c r="M3533" s="23">
        <f t="shared" ca="1" si="475"/>
        <v>0.80845452700042186</v>
      </c>
      <c r="N3533" s="15">
        <f ca="1">_xlfn.NORM.INV(M3533,'Input Parameters'!$E$26,'Input Parameters'!$F$26)</f>
        <v>5.2316520849890295E-2</v>
      </c>
      <c r="O3533" s="8">
        <f t="shared" ca="1" si="476"/>
        <v>8.2312775052681308E-2</v>
      </c>
      <c r="P3533" s="29">
        <f ca="1">_xlfn.LOGNORM.INV(O3533,'Input Parameters'!$H$27,'Input Parameters'!$I$27)</f>
        <v>0.76982003685024136</v>
      </c>
      <c r="Q3533" s="10"/>
      <c r="R3533" s="15">
        <f>'Input Parameters'!$E$28</f>
        <v>12.7</v>
      </c>
      <c r="S3533" s="10">
        <f t="shared" ca="1" si="477"/>
        <v>0.10138075516659706</v>
      </c>
      <c r="T3533" s="25">
        <f ca="1">_xlfn.LOGNORM.INV(S3533,'Input Parameters'!$H$29,'Input Parameters'!$I$29)</f>
        <v>50.472418068823949</v>
      </c>
      <c r="U3533" s="10">
        <f t="shared" ca="1" si="478"/>
        <v>0.65418072865390087</v>
      </c>
      <c r="V3533" s="29">
        <f ca="1">IF('Input Parameters'!$D$30="Beta",_xlfn.BETA.INV(U3533,'Input Parameters'!$L$30,'Input Parameters'!$M$30,'Input Parameters'!$J$30,'Input Parameters'!$K$30),IF('Input Parameters'!$D$30="LogNorm",_xlfn.LOGNORM.INV(U3533,'Input Parameters'!$H$30,'Input Parameters'!$I$30)))</f>
        <v>1.1683787035283208</v>
      </c>
      <c r="W3533" s="2">
        <f ca="1">N3533+(P3533-N3533)*(1-ERF((T3533-R3533)/(2*SQRT(L3533*'Input Parameters'!$E$31))))</f>
        <v>0.22792273909105412</v>
      </c>
      <c r="X3533">
        <f t="shared" ca="1" si="479"/>
        <v>1</v>
      </c>
      <c r="Y3533" s="7"/>
    </row>
    <row r="3534" spans="1:25" ht="15" customHeight="1" x14ac:dyDescent="0.3">
      <c r="A3534" s="130">
        <v>3527</v>
      </c>
      <c r="B3534" s="10">
        <f t="shared" ca="1" si="471"/>
        <v>9.0280155716888411E-2</v>
      </c>
      <c r="C3534" s="57">
        <f ca="1">_xlfn.NORM.INV(B3534,'Input Parameters'!$E$19,'Input Parameters'!$F$19)</f>
        <v>454.15181047722268</v>
      </c>
      <c r="D3534" s="10">
        <f t="shared" ca="1" si="472"/>
        <v>0.76437163463374869</v>
      </c>
      <c r="E3534" s="59">
        <f ca="1">IF(_xlfn.NORM.INV(D3534,'Input Parameters'!$E$20,'Input Parameters'!$F$20)&lt;3500,3500,IF(_xlfn.NORM.INV(D3534,'Input Parameters'!$E$20,'Input Parameters'!$F$20)&gt;5500,5500,_xlfn.NORM.INV(D3534,'Input Parameters'!$E$20,'Input Parameters'!$F$20)))</f>
        <v>5304.3050415400076</v>
      </c>
      <c r="F3534" s="10">
        <f t="shared" ca="1" si="473"/>
        <v>0.93302645793562211</v>
      </c>
      <c r="G3534" s="61">
        <f ca="1">_xlfn.NORM.INV(F3534,'Input Parameters'!$E$21,'Input Parameters'!$F$21)</f>
        <v>296.62991502852122</v>
      </c>
      <c r="H3534" s="54">
        <f ca="1">EXP(E3534*(1/'Input Parameters'!$E$22-1/G3534))</f>
        <v>1.24799094833258</v>
      </c>
      <c r="I3534" s="10">
        <f t="shared" ca="1" si="474"/>
        <v>0.25938629943982239</v>
      </c>
      <c r="J3534" s="29">
        <f ca="1">_xlfn.BETA.INV(I3534,'Input Parameters'!$L$24,'Input Parameters'!$M$24,'Input Parameters'!$J$24,'Input Parameters'!$K$24)</f>
        <v>0.50113343631413221</v>
      </c>
      <c r="K3534" s="156">
        <f ca="1">('Input Parameters'!$E$25/'Input Parameters'!$E$31)^$J3534</f>
        <v>2.746330242629632E-2</v>
      </c>
      <c r="L3534" s="66">
        <f ca="1">$H3534*$C3534*'Input Parameters'!$E$23*K3534</f>
        <v>15.565577734196292</v>
      </c>
      <c r="M3534" s="23">
        <f t="shared" ca="1" si="475"/>
        <v>0.94862327232505883</v>
      </c>
      <c r="N3534" s="15">
        <f ca="1">_xlfn.NORM.INV(M3534,'Input Parameters'!$E$26,'Input Parameters'!$F$26)</f>
        <v>6.8264628418039319E-2</v>
      </c>
      <c r="O3534" s="8">
        <f t="shared" ca="1" si="476"/>
        <v>0.39141706700465773</v>
      </c>
      <c r="P3534" s="29">
        <f ca="1">_xlfn.LOGNORM.INV(O3534,'Input Parameters'!$H$27,'Input Parameters'!$I$27)</f>
        <v>1.2602010126276517</v>
      </c>
      <c r="Q3534" s="10"/>
      <c r="R3534" s="15">
        <f>'Input Parameters'!$E$28</f>
        <v>12.7</v>
      </c>
      <c r="S3534" s="10">
        <f t="shared" ca="1" si="477"/>
        <v>0.85572896001589582</v>
      </c>
      <c r="T3534" s="25">
        <f ca="1">_xlfn.LOGNORM.INV(S3534,'Input Parameters'!$H$29,'Input Parameters'!$I$29)</f>
        <v>65.600970861868134</v>
      </c>
      <c r="U3534" s="10">
        <f t="shared" ca="1" si="478"/>
        <v>0.90029831452669873</v>
      </c>
      <c r="V3534" s="29">
        <f ca="1">IF('Input Parameters'!$D$30="Beta",_xlfn.BETA.INV(U3534,'Input Parameters'!$L$30,'Input Parameters'!$M$30,'Input Parameters'!$J$30,'Input Parameters'!$K$30),IF('Input Parameters'!$D$30="LogNorm",_xlfn.LOGNORM.INV(U3534,'Input Parameters'!$H$30,'Input Parameters'!$I$30)))</f>
        <v>1.6574033900644687</v>
      </c>
      <c r="W3534" s="2">
        <f ca="1">N3534+(P3534-N3534)*(1-ERF((T3534-R3534)/(2*SQRT(L3534*'Input Parameters'!$E$31))))</f>
        <v>0.47717670262897333</v>
      </c>
      <c r="X3534">
        <f t="shared" ca="1" si="479"/>
        <v>1</v>
      </c>
      <c r="Y3534" s="7"/>
    </row>
    <row r="3535" spans="1:25" ht="15" customHeight="1" x14ac:dyDescent="0.3">
      <c r="A3535" s="130">
        <v>3528</v>
      </c>
      <c r="B3535" s="10">
        <f t="shared" ca="1" si="471"/>
        <v>0.63787988384525229</v>
      </c>
      <c r="C3535" s="57">
        <f ca="1">_xlfn.NORM.INV(B3535,'Input Parameters'!$E$19,'Input Parameters'!$F$19)</f>
        <v>597.11139166015585</v>
      </c>
      <c r="D3535" s="10">
        <f t="shared" ca="1" si="472"/>
        <v>0.8567514298053186</v>
      </c>
      <c r="E3535" s="59">
        <f ca="1">IF(_xlfn.NORM.INV(D3535,'Input Parameters'!$E$20,'Input Parameters'!$F$20)&lt;3500,3500,IF(_xlfn.NORM.INV(D3535,'Input Parameters'!$E$20,'Input Parameters'!$F$20)&gt;5500,5500,_xlfn.NORM.INV(D3535,'Input Parameters'!$E$20,'Input Parameters'!$F$20)))</f>
        <v>5500</v>
      </c>
      <c r="F3535" s="10">
        <f t="shared" ca="1" si="473"/>
        <v>0.50859279581115135</v>
      </c>
      <c r="G3535" s="61">
        <f ca="1">_xlfn.NORM.INV(F3535,'Input Parameters'!$E$21,'Input Parameters'!$F$21)</f>
        <v>285.01930919949001</v>
      </c>
      <c r="H3535" s="54">
        <f ca="1">EXP(E3535*(1/'Input Parameters'!$E$22-1/G3535))</f>
        <v>0.59119630579901561</v>
      </c>
      <c r="I3535" s="10">
        <f t="shared" ca="1" si="474"/>
        <v>0.11417643498785668</v>
      </c>
      <c r="J3535" s="29">
        <f ca="1">_xlfn.BETA.INV(I3535,'Input Parameters'!$L$24,'Input Parameters'!$M$24,'Input Parameters'!$J$24,'Input Parameters'!$K$24)</f>
        <v>0.409515695243236</v>
      </c>
      <c r="K3535" s="156">
        <f ca="1">('Input Parameters'!$E$25/'Input Parameters'!$E$31)^$J3535</f>
        <v>5.2988499234357347E-2</v>
      </c>
      <c r="L3535" s="66">
        <f ca="1">$H3535*$C3535*'Input Parameters'!$E$23*K3535</f>
        <v>18.705472705857741</v>
      </c>
      <c r="M3535" s="23">
        <f t="shared" ca="1" si="475"/>
        <v>0.59225868961411698</v>
      </c>
      <c r="N3535" s="15">
        <f ca="1">_xlfn.NORM.INV(M3535,'Input Parameters'!$E$26,'Input Parameters'!$F$26)</f>
        <v>3.8900539725103711E-2</v>
      </c>
      <c r="O3535" s="8">
        <f t="shared" ca="1" si="476"/>
        <v>0.70843078513222391</v>
      </c>
      <c r="P3535" s="29">
        <f ca="1">_xlfn.LOGNORM.INV(O3535,'Input Parameters'!$H$27,'Input Parameters'!$I$27)</f>
        <v>1.8148626383152089</v>
      </c>
      <c r="Q3535" s="10"/>
      <c r="R3535" s="15">
        <f>'Input Parameters'!$E$28</f>
        <v>12.7</v>
      </c>
      <c r="S3535" s="10">
        <f t="shared" ca="1" si="477"/>
        <v>0.60206353613250407</v>
      </c>
      <c r="T3535" s="25">
        <f ca="1">_xlfn.LOGNORM.INV(S3535,'Input Parameters'!$H$29,'Input Parameters'!$I$29)</f>
        <v>59.947923352044647</v>
      </c>
      <c r="U3535" s="10">
        <f t="shared" ca="1" si="478"/>
        <v>0.47941124266559754</v>
      </c>
      <c r="V3535" s="29">
        <f ca="1">IF('Input Parameters'!$D$30="Beta",_xlfn.BETA.INV(U3535,'Input Parameters'!$L$30,'Input Parameters'!$M$30,'Input Parameters'!$J$30,'Input Parameters'!$K$30),IF('Input Parameters'!$D$30="LogNorm",_xlfn.LOGNORM.INV(U3535,'Input Parameters'!$H$30,'Input Parameters'!$I$30)))</f>
        <v>0.97906837775038136</v>
      </c>
      <c r="W3535" s="2">
        <f ca="1">N3535+(P3535-N3535)*(1-ERF((T3535-R3535)/(2*SQRT(L3535*'Input Parameters'!$E$31))))</f>
        <v>0.82002950373802008</v>
      </c>
      <c r="X3535">
        <f t="shared" ca="1" si="479"/>
        <v>1</v>
      </c>
      <c r="Y3535" s="7"/>
    </row>
    <row r="3536" spans="1:25" ht="15" customHeight="1" x14ac:dyDescent="0.3">
      <c r="A3536" s="130">
        <v>3529</v>
      </c>
      <c r="B3536" s="10">
        <f t="shared" ca="1" si="471"/>
        <v>0.68307684437184413</v>
      </c>
      <c r="C3536" s="57">
        <f ca="1">_xlfn.NORM.INV(B3536,'Input Parameters'!$E$19,'Input Parameters'!$F$19)</f>
        <v>607.54905277848525</v>
      </c>
      <c r="D3536" s="10">
        <f t="shared" ca="1" si="472"/>
        <v>0.3608154156997927</v>
      </c>
      <c r="E3536" s="59">
        <f ca="1">IF(_xlfn.NORM.INV(D3536,'Input Parameters'!$E$20,'Input Parameters'!$F$20)&lt;3500,3500,IF(_xlfn.NORM.INV(D3536,'Input Parameters'!$E$20,'Input Parameters'!$F$20)&gt;5500,5500,_xlfn.NORM.INV(D3536,'Input Parameters'!$E$20,'Input Parameters'!$F$20)))</f>
        <v>4550.6039493012886</v>
      </c>
      <c r="F3536" s="10">
        <f t="shared" ca="1" si="473"/>
        <v>0.11040276345455224</v>
      </c>
      <c r="G3536" s="61">
        <f ca="1">_xlfn.NORM.INV(F3536,'Input Parameters'!$E$21,'Input Parameters'!$F$21)</f>
        <v>275.22630266790168</v>
      </c>
      <c r="H3536" s="54">
        <f ca="1">EXP(E3536*(1/'Input Parameters'!$E$22-1/G3536))</f>
        <v>0.36678734164331378</v>
      </c>
      <c r="I3536" s="10">
        <f t="shared" ca="1" si="474"/>
        <v>0.74060761753877569</v>
      </c>
      <c r="J3536" s="29">
        <f ca="1">_xlfn.BETA.INV(I3536,'Input Parameters'!$L$24,'Input Parameters'!$M$24,'Input Parameters'!$J$24,'Input Parameters'!$K$24)</f>
        <v>0.706708410937257</v>
      </c>
      <c r="K3536" s="156">
        <f ca="1">('Input Parameters'!$E$25/'Input Parameters'!$E$31)^$J3536</f>
        <v>6.2848926682151224E-3</v>
      </c>
      <c r="L3536" s="66">
        <f ca="1">$H3536*$C3536*'Input Parameters'!$E$23*K3536</f>
        <v>1.4005336650306792</v>
      </c>
      <c r="M3536" s="23">
        <f t="shared" ca="1" si="475"/>
        <v>0.28949963289718394</v>
      </c>
      <c r="N3536" s="15">
        <f ca="1">_xlfn.NORM.INV(M3536,'Input Parameters'!$E$26,'Input Parameters'!$F$26)</f>
        <v>2.2348211452321617E-2</v>
      </c>
      <c r="O3536" s="8">
        <f t="shared" ca="1" si="476"/>
        <v>0.836321555119247</v>
      </c>
      <c r="P3536" s="29">
        <f ca="1">_xlfn.LOGNORM.INV(O3536,'Input Parameters'!$H$27,'Input Parameters'!$I$27)</f>
        <v>2.1957683025905332</v>
      </c>
      <c r="Q3536" s="10"/>
      <c r="R3536" s="15">
        <f>'Input Parameters'!$E$28</f>
        <v>12.7</v>
      </c>
      <c r="S3536" s="10">
        <f t="shared" ca="1" si="477"/>
        <v>0.47378036114418587</v>
      </c>
      <c r="T3536" s="25">
        <f ca="1">_xlfn.LOGNORM.INV(S3536,'Input Parameters'!$H$29,'Input Parameters'!$I$29)</f>
        <v>57.803412479802006</v>
      </c>
      <c r="U3536" s="10">
        <f t="shared" ca="1" si="478"/>
        <v>0.51095604607398815</v>
      </c>
      <c r="V3536" s="29">
        <f ca="1">IF('Input Parameters'!$D$30="Beta",_xlfn.BETA.INV(U3536,'Input Parameters'!$L$30,'Input Parameters'!$M$30,'Input Parameters'!$J$30,'Input Parameters'!$K$30),IF('Input Parameters'!$D$30="LogNorm",_xlfn.LOGNORM.INV(U3536,'Input Parameters'!$H$30,'Input Parameters'!$I$30)))</f>
        <v>1.0100885044400165</v>
      </c>
      <c r="W3536" s="2">
        <f ca="1">N3536+(P3536-N3536)*(1-ERF((T3536-R3536)/(2*SQRT(L3536*'Input Parameters'!$E$31))))</f>
        <v>3.7649792760305202E-2</v>
      </c>
      <c r="X3536">
        <f t="shared" ca="1" si="479"/>
        <v>1</v>
      </c>
      <c r="Y3536" s="7"/>
    </row>
    <row r="3537" spans="1:25" ht="15" customHeight="1" x14ac:dyDescent="0.3">
      <c r="A3537" s="130">
        <v>3530</v>
      </c>
      <c r="B3537" s="10">
        <f t="shared" ca="1" si="471"/>
        <v>0.95705598531214608</v>
      </c>
      <c r="C3537" s="57">
        <f ca="1">_xlfn.NORM.INV(B3537,'Input Parameters'!$E$19,'Input Parameters'!$F$19)</f>
        <v>712.42866902749597</v>
      </c>
      <c r="D3537" s="10">
        <f t="shared" ca="1" si="472"/>
        <v>0.12655096256981935</v>
      </c>
      <c r="E3537" s="59">
        <f ca="1">IF(_xlfn.NORM.INV(D3537,'Input Parameters'!$E$20,'Input Parameters'!$F$20)&lt;3500,3500,IF(_xlfn.NORM.INV(D3537,'Input Parameters'!$E$20,'Input Parameters'!$F$20)&gt;5500,5500,_xlfn.NORM.INV(D3537,'Input Parameters'!$E$20,'Input Parameters'!$F$20)))</f>
        <v>4000.0067700361519</v>
      </c>
      <c r="F3537" s="10">
        <f t="shared" ca="1" si="473"/>
        <v>0.21963788790516081</v>
      </c>
      <c r="G3537" s="61">
        <f ca="1">_xlfn.NORM.INV(F3537,'Input Parameters'!$E$21,'Input Parameters'!$F$21)</f>
        <v>278.77094428732232</v>
      </c>
      <c r="H3537" s="54">
        <f ca="1">EXP(E3537*(1/'Input Parameters'!$E$22-1/G3537))</f>
        <v>0.49816610135045875</v>
      </c>
      <c r="I3537" s="10">
        <f t="shared" ca="1" si="474"/>
        <v>0.51530173314524208</v>
      </c>
      <c r="J3537" s="29">
        <f ca="1">_xlfn.BETA.INV(I3537,'Input Parameters'!$L$24,'Input Parameters'!$M$24,'Input Parameters'!$J$24,'Input Parameters'!$K$24)</f>
        <v>0.61333019952922618</v>
      </c>
      <c r="K3537" s="156">
        <f ca="1">('Input Parameters'!$E$25/'Input Parameters'!$E$31)^$J3537</f>
        <v>1.2280367151344396E-2</v>
      </c>
      <c r="L3537" s="66">
        <f ca="1">$H3537*$C3537*'Input Parameters'!$E$23*K3537</f>
        <v>4.3583982428683212</v>
      </c>
      <c r="M3537" s="23">
        <f t="shared" ca="1" si="475"/>
        <v>0.44765615262418201</v>
      </c>
      <c r="N3537" s="15">
        <f ca="1">_xlfn.NORM.INV(M3537,'Input Parameters'!$E$26,'Input Parameters'!$F$26)</f>
        <v>3.1236708485848075E-2</v>
      </c>
      <c r="O3537" s="8">
        <f t="shared" ca="1" si="476"/>
        <v>0.74902902888521794</v>
      </c>
      <c r="P3537" s="29">
        <f ca="1">_xlfn.LOGNORM.INV(O3537,'Input Parameters'!$H$27,'Input Parameters'!$I$27)</f>
        <v>1.9160449536461943</v>
      </c>
      <c r="Q3537" s="10"/>
      <c r="R3537" s="15">
        <f>'Input Parameters'!$E$28</f>
        <v>12.7</v>
      </c>
      <c r="S3537" s="10">
        <f t="shared" ca="1" si="477"/>
        <v>0.28654767685656535</v>
      </c>
      <c r="T3537" s="25">
        <f ca="1">_xlfn.LOGNORM.INV(S3537,'Input Parameters'!$H$29,'Input Parameters'!$I$29)</f>
        <v>54.661861103057362</v>
      </c>
      <c r="U3537" s="10">
        <f t="shared" ca="1" si="478"/>
        <v>0.81988322261811086</v>
      </c>
      <c r="V3537" s="29">
        <f ca="1">IF('Input Parameters'!$D$30="Beta",_xlfn.BETA.INV(U3537,'Input Parameters'!$L$30,'Input Parameters'!$M$30,'Input Parameters'!$J$30,'Input Parameters'!$K$30),IF('Input Parameters'!$D$30="LogNorm",_xlfn.LOGNORM.INV(U3537,'Input Parameters'!$H$30,'Input Parameters'!$I$30)))</f>
        <v>1.4333316942215739</v>
      </c>
      <c r="W3537" s="2">
        <f ca="1">N3537+(P3537-N3537)*(1-ERF((T3537-R3537)/(2*SQRT(L3537*'Input Parameters'!$E$31))))</f>
        <v>0.32383163987589675</v>
      </c>
      <c r="X3537">
        <f t="shared" ca="1" si="479"/>
        <v>1</v>
      </c>
      <c r="Y3537" s="7"/>
    </row>
    <row r="3538" spans="1:25" ht="15" customHeight="1" x14ac:dyDescent="0.3">
      <c r="A3538" s="130">
        <v>3531</v>
      </c>
      <c r="B3538" s="10">
        <f t="shared" ca="1" si="471"/>
        <v>0.1357140824945785</v>
      </c>
      <c r="C3538" s="57">
        <f ca="1">_xlfn.NORM.INV(B3538,'Input Parameters'!$E$19,'Input Parameters'!$F$19)</f>
        <v>474.36862422965032</v>
      </c>
      <c r="D3538" s="10">
        <f t="shared" ca="1" si="472"/>
        <v>0.13265060472905499</v>
      </c>
      <c r="E3538" s="59">
        <f ca="1">IF(_xlfn.NORM.INV(D3538,'Input Parameters'!$E$20,'Input Parameters'!$F$20)&lt;3500,3500,IF(_xlfn.NORM.INV(D3538,'Input Parameters'!$E$20,'Input Parameters'!$F$20)&gt;5500,5500,_xlfn.NORM.INV(D3538,'Input Parameters'!$E$20,'Input Parameters'!$F$20)))</f>
        <v>4020.2359332968344</v>
      </c>
      <c r="F3538" s="10">
        <f t="shared" ca="1" si="473"/>
        <v>0.4998376068230419</v>
      </c>
      <c r="G3538" s="61">
        <f ca="1">_xlfn.NORM.INV(F3538,'Input Parameters'!$E$21,'Input Parameters'!$F$21)</f>
        <v>284.84680051358595</v>
      </c>
      <c r="H3538" s="54">
        <f ca="1">EXP(E3538*(1/'Input Parameters'!$E$22-1/G3538))</f>
        <v>0.67520702089937867</v>
      </c>
      <c r="I3538" s="10">
        <f t="shared" ca="1" si="474"/>
        <v>0.92971379023345324</v>
      </c>
      <c r="J3538" s="29">
        <f ca="1">_xlfn.BETA.INV(I3538,'Input Parameters'!$L$24,'Input Parameters'!$M$24,'Input Parameters'!$J$24,'Input Parameters'!$K$24)</f>
        <v>0.81546687736364198</v>
      </c>
      <c r="K3538" s="156">
        <f ca="1">('Input Parameters'!$E$25/'Input Parameters'!$E$31)^$J3538</f>
        <v>2.8805023755197811E-3</v>
      </c>
      <c r="L3538" s="66">
        <f ca="1">$H3538*$C3538*'Input Parameters'!$E$23*K3538</f>
        <v>0.92261634303851559</v>
      </c>
      <c r="M3538" s="23">
        <f t="shared" ca="1" si="475"/>
        <v>0.54956389335416844</v>
      </c>
      <c r="N3538" s="15">
        <f ca="1">_xlfn.NORM.INV(M3538,'Input Parameters'!$E$26,'Input Parameters'!$F$26)</f>
        <v>3.6615751612423419E-2</v>
      </c>
      <c r="O3538" s="8">
        <f t="shared" ca="1" si="476"/>
        <v>0.92150010835837182</v>
      </c>
      <c r="P3538" s="29">
        <f ca="1">_xlfn.LOGNORM.INV(O3538,'Input Parameters'!$H$27,'Input Parameters'!$I$27)</f>
        <v>2.6626638968777461</v>
      </c>
      <c r="Q3538" s="10"/>
      <c r="R3538" s="15">
        <f>'Input Parameters'!$E$28</f>
        <v>12.7</v>
      </c>
      <c r="S3538" s="10">
        <f t="shared" ca="1" si="477"/>
        <v>0.98294028194499583</v>
      </c>
      <c r="T3538" s="25">
        <f ca="1">_xlfn.LOGNORM.INV(S3538,'Input Parameters'!$H$29,'Input Parameters'!$I$29)</f>
        <v>73.869542137043098</v>
      </c>
      <c r="U3538" s="10">
        <f t="shared" ca="1" si="478"/>
        <v>0.11926369833875994</v>
      </c>
      <c r="V3538" s="29">
        <f ca="1">IF('Input Parameters'!$D$30="Beta",_xlfn.BETA.INV(U3538,'Input Parameters'!$L$30,'Input Parameters'!$M$30,'Input Parameters'!$J$30,'Input Parameters'!$K$30),IF('Input Parameters'!$D$30="LogNorm",_xlfn.LOGNORM.INV(U3538,'Input Parameters'!$H$30,'Input Parameters'!$I$30)))</f>
        <v>0.62775907178622758</v>
      </c>
      <c r="W3538" s="2">
        <f ca="1">N3538+(P3538-N3538)*(1-ERF((T3538-R3538)/(2*SQRT(L3538*'Input Parameters'!$E$31))))</f>
        <v>3.6633339744490935E-2</v>
      </c>
      <c r="X3538">
        <f t="shared" ca="1" si="479"/>
        <v>1</v>
      </c>
      <c r="Y3538" s="7"/>
    </row>
    <row r="3539" spans="1:25" ht="15" customHeight="1" x14ac:dyDescent="0.3">
      <c r="A3539" s="130">
        <v>3532</v>
      </c>
      <c r="B3539" s="10">
        <f t="shared" ca="1" si="471"/>
        <v>0.77677824472817314</v>
      </c>
      <c r="C3539" s="57">
        <f ca="1">_xlfn.NORM.INV(B3539,'Input Parameters'!$E$19,'Input Parameters'!$F$19)</f>
        <v>631.63471645321727</v>
      </c>
      <c r="D3539" s="10">
        <f t="shared" ca="1" si="472"/>
        <v>0.77480541981113449</v>
      </c>
      <c r="E3539" s="59">
        <f ca="1">IF(_xlfn.NORM.INV(D3539,'Input Parameters'!$E$20,'Input Parameters'!$F$20)&lt;3500,3500,IF(_xlfn.NORM.INV(D3539,'Input Parameters'!$E$20,'Input Parameters'!$F$20)&gt;5500,5500,_xlfn.NORM.INV(D3539,'Input Parameters'!$E$20,'Input Parameters'!$F$20)))</f>
        <v>5328.3364767960193</v>
      </c>
      <c r="F3539" s="10">
        <f t="shared" ca="1" si="473"/>
        <v>0.79059064642930221</v>
      </c>
      <c r="G3539" s="61">
        <f ca="1">_xlfn.NORM.INV(F3539,'Input Parameters'!$E$21,'Input Parameters'!$F$21)</f>
        <v>291.20459280610095</v>
      </c>
      <c r="H3539" s="54">
        <f ca="1">EXP(E3539*(1/'Input Parameters'!$E$22-1/G3539))</f>
        <v>0.89393566929425794</v>
      </c>
      <c r="I3539" s="10">
        <f t="shared" ca="1" si="474"/>
        <v>0.84428005502981052</v>
      </c>
      <c r="J3539" s="29">
        <f ca="1">_xlfn.BETA.INV(I3539,'Input Parameters'!$L$24,'Input Parameters'!$M$24,'Input Parameters'!$J$24,'Input Parameters'!$K$24)</f>
        <v>0.75802757860843506</v>
      </c>
      <c r="K3539" s="156">
        <f ca="1">('Input Parameters'!$E$25/'Input Parameters'!$E$31)^$J3539</f>
        <v>4.3492710914408948E-3</v>
      </c>
      <c r="L3539" s="66">
        <f ca="1">$H3539*$C3539*'Input Parameters'!$E$23*K3539</f>
        <v>2.4557759215449875</v>
      </c>
      <c r="M3539" s="23">
        <f t="shared" ca="1" si="475"/>
        <v>0.87246475682545577</v>
      </c>
      <c r="N3539" s="15">
        <f ca="1">_xlfn.NORM.INV(M3539,'Input Parameters'!$E$26,'Input Parameters'!$F$26)</f>
        <v>5.7900514543734655E-2</v>
      </c>
      <c r="O3539" s="8">
        <f t="shared" ca="1" si="476"/>
        <v>0.74481856627943499</v>
      </c>
      <c r="P3539" s="29">
        <f ca="1">_xlfn.LOGNORM.INV(O3539,'Input Parameters'!$H$27,'Input Parameters'!$I$27)</f>
        <v>1.9049180312153946</v>
      </c>
      <c r="Q3539" s="10"/>
      <c r="R3539" s="15">
        <f>'Input Parameters'!$E$28</f>
        <v>12.7</v>
      </c>
      <c r="S3539" s="10">
        <f t="shared" ca="1" si="477"/>
        <v>0.18144358457426679</v>
      </c>
      <c r="T3539" s="25">
        <f ca="1">_xlfn.LOGNORM.INV(S3539,'Input Parameters'!$H$29,'Input Parameters'!$I$29)</f>
        <v>52.576916096705325</v>
      </c>
      <c r="U3539" s="10">
        <f t="shared" ca="1" si="478"/>
        <v>0.15647271841027188</v>
      </c>
      <c r="V3539" s="29">
        <f ca="1">IF('Input Parameters'!$D$30="Beta",_xlfn.BETA.INV(U3539,'Input Parameters'!$L$30,'Input Parameters'!$M$30,'Input Parameters'!$J$30,'Input Parameters'!$K$30),IF('Input Parameters'!$D$30="LogNorm",_xlfn.LOGNORM.INV(U3539,'Input Parameters'!$H$30,'Input Parameters'!$I$30)))</f>
        <v>0.67118396146193515</v>
      </c>
      <c r="W3539" s="2">
        <f ca="1">N3539+(P3539-N3539)*(1-ERF((T3539-R3539)/(2*SQRT(L3539*'Input Parameters'!$E$31))))</f>
        <v>0.19082222564725701</v>
      </c>
      <c r="X3539">
        <f t="shared" ca="1" si="479"/>
        <v>1</v>
      </c>
      <c r="Y3539" s="7"/>
    </row>
    <row r="3540" spans="1:25" ht="15" customHeight="1" x14ac:dyDescent="0.3">
      <c r="A3540" s="130">
        <v>3533</v>
      </c>
      <c r="B3540" s="10">
        <f t="shared" ca="1" si="471"/>
        <v>0.36659758009270305</v>
      </c>
      <c r="C3540" s="57">
        <f ca="1">_xlfn.NORM.INV(B3540,'Input Parameters'!$E$19,'Input Parameters'!$F$19)</f>
        <v>538.49577900355484</v>
      </c>
      <c r="D3540" s="10">
        <f t="shared" ca="1" si="472"/>
        <v>0.16970054357867204</v>
      </c>
      <c r="E3540" s="59">
        <f ca="1">IF(_xlfn.NORM.INV(D3540,'Input Parameters'!$E$20,'Input Parameters'!$F$20)&lt;3500,3500,IF(_xlfn.NORM.INV(D3540,'Input Parameters'!$E$20,'Input Parameters'!$F$20)&gt;5500,5500,_xlfn.NORM.INV(D3540,'Input Parameters'!$E$20,'Input Parameters'!$F$20)))</f>
        <v>4131.255494327248</v>
      </c>
      <c r="F3540" s="10">
        <f t="shared" ca="1" si="473"/>
        <v>0.57091386338791028</v>
      </c>
      <c r="G3540" s="61">
        <f ca="1">_xlfn.NORM.INV(F3540,'Input Parameters'!$E$21,'Input Parameters'!$F$21)</f>
        <v>286.25459196916415</v>
      </c>
      <c r="H3540" s="54">
        <f ca="1">EXP(E3540*(1/'Input Parameters'!$E$22-1/G3540))</f>
        <v>0.71730511566673938</v>
      </c>
      <c r="I3540" s="10">
        <f t="shared" ca="1" si="474"/>
        <v>0.32609465653108394</v>
      </c>
      <c r="J3540" s="29">
        <f ca="1">_xlfn.BETA.INV(I3540,'Input Parameters'!$L$24,'Input Parameters'!$M$24,'Input Parameters'!$J$24,'Input Parameters'!$K$24)</f>
        <v>0.53335874510024106</v>
      </c>
      <c r="K3540" s="156">
        <f ca="1">('Input Parameters'!$E$25/'Input Parameters'!$E$31)^$J3540</f>
        <v>2.179500610258089E-2</v>
      </c>
      <c r="L3540" s="66">
        <f ca="1">$H3540*$C3540*'Input Parameters'!$E$23*K3540</f>
        <v>8.4186649678963974</v>
      </c>
      <c r="M3540" s="23">
        <f t="shared" ca="1" si="475"/>
        <v>0.77724410484549422</v>
      </c>
      <c r="N3540" s="15">
        <f ca="1">_xlfn.NORM.INV(M3540,'Input Parameters'!$E$26,'Input Parameters'!$F$26)</f>
        <v>5.0021295968068633E-2</v>
      </c>
      <c r="O3540" s="8">
        <f t="shared" ca="1" si="476"/>
        <v>0.99752864364887439</v>
      </c>
      <c r="P3540" s="29">
        <f ca="1">_xlfn.LOGNORM.INV(O3540,'Input Parameters'!$H$27,'Input Parameters'!$I$27)</f>
        <v>4.936791986412028</v>
      </c>
      <c r="Q3540" s="10"/>
      <c r="R3540" s="15">
        <f>'Input Parameters'!$E$28</f>
        <v>12.7</v>
      </c>
      <c r="S3540" s="10">
        <f t="shared" ca="1" si="477"/>
        <v>0.84689846824089998</v>
      </c>
      <c r="T3540" s="25">
        <f ca="1">_xlfn.LOGNORM.INV(S3540,'Input Parameters'!$H$29,'Input Parameters'!$I$29)</f>
        <v>65.320927741137325</v>
      </c>
      <c r="U3540" s="10">
        <f t="shared" ca="1" si="478"/>
        <v>0.30863514275640092</v>
      </c>
      <c r="V3540" s="29">
        <f ca="1">IF('Input Parameters'!$D$30="Beta",_xlfn.BETA.INV(U3540,'Input Parameters'!$L$30,'Input Parameters'!$M$30,'Input Parameters'!$J$30,'Input Parameters'!$K$30),IF('Input Parameters'!$D$30="LogNorm",_xlfn.LOGNORM.INV(U3540,'Input Parameters'!$H$30,'Input Parameters'!$I$30)))</f>
        <v>0.82048738726446668</v>
      </c>
      <c r="W3540" s="2">
        <f ca="1">N3540+(P3540-N3540)*(1-ERF((T3540-R3540)/(2*SQRT(L3540*'Input Parameters'!$E$31))))</f>
        <v>1.0259291509631141</v>
      </c>
      <c r="X3540">
        <f t="shared" ca="1" si="479"/>
        <v>0</v>
      </c>
      <c r="Y3540" s="7"/>
    </row>
    <row r="3541" spans="1:25" ht="15" customHeight="1" x14ac:dyDescent="0.3">
      <c r="A3541" s="130">
        <v>3534</v>
      </c>
      <c r="B3541" s="10">
        <f t="shared" ca="1" si="471"/>
        <v>0.71950923971876668</v>
      </c>
      <c r="C3541" s="57">
        <f ca="1">_xlfn.NORM.INV(B3541,'Input Parameters'!$E$19,'Input Parameters'!$F$19)</f>
        <v>616.42696780676295</v>
      </c>
      <c r="D3541" s="10">
        <f t="shared" ca="1" si="472"/>
        <v>0.69870811418757728</v>
      </c>
      <c r="E3541" s="59">
        <f ca="1">IF(_xlfn.NORM.INV(D3541,'Input Parameters'!$E$20,'Input Parameters'!$F$20)&lt;3500,3500,IF(_xlfn.NORM.INV(D3541,'Input Parameters'!$E$20,'Input Parameters'!$F$20)&gt;5500,5500,_xlfn.NORM.INV(D3541,'Input Parameters'!$E$20,'Input Parameters'!$F$20)))</f>
        <v>5164.4819652802116</v>
      </c>
      <c r="F3541" s="10">
        <f t="shared" ca="1" si="473"/>
        <v>0.76183270548026127</v>
      </c>
      <c r="G3541" s="61">
        <f ca="1">_xlfn.NORM.INV(F3541,'Input Parameters'!$E$21,'Input Parameters'!$F$21)</f>
        <v>290.44797258590131</v>
      </c>
      <c r="H3541" s="54">
        <f ca="1">EXP(E3541*(1/'Input Parameters'!$E$22-1/G3541))</f>
        <v>0.85652382089764456</v>
      </c>
      <c r="I3541" s="10">
        <f t="shared" ca="1" si="474"/>
        <v>0.32543071961669345</v>
      </c>
      <c r="J3541" s="29">
        <f ca="1">_xlfn.BETA.INV(I3541,'Input Parameters'!$L$24,'Input Parameters'!$M$24,'Input Parameters'!$J$24,'Input Parameters'!$K$24)</f>
        <v>0.53305375182489334</v>
      </c>
      <c r="K3541" s="156">
        <f ca="1">('Input Parameters'!$E$25/'Input Parameters'!$E$31)^$J3541</f>
        <v>2.1842743246342746E-2</v>
      </c>
      <c r="L3541" s="66">
        <f ca="1">$H3541*$C3541*'Input Parameters'!$E$23*K3541</f>
        <v>11.532627289085442</v>
      </c>
      <c r="M3541" s="23">
        <f t="shared" ca="1" si="475"/>
        <v>0.25975807461034739</v>
      </c>
      <c r="N3541" s="15">
        <f ca="1">_xlfn.NORM.INV(M3541,'Input Parameters'!$E$26,'Input Parameters'!$F$26)</f>
        <v>2.047408003215135E-2</v>
      </c>
      <c r="O3541" s="8">
        <f t="shared" ca="1" si="476"/>
        <v>0.74933917713197007</v>
      </c>
      <c r="P3541" s="29">
        <f ca="1">_xlfn.LOGNORM.INV(O3541,'Input Parameters'!$H$27,'Input Parameters'!$I$27)</f>
        <v>1.9168710346464692</v>
      </c>
      <c r="Q3541" s="10"/>
      <c r="R3541" s="15">
        <f>'Input Parameters'!$E$28</f>
        <v>12.7</v>
      </c>
      <c r="S3541" s="10">
        <f t="shared" ca="1" si="477"/>
        <v>0.53239318928038293</v>
      </c>
      <c r="T3541" s="25">
        <f ca="1">_xlfn.LOGNORM.INV(S3541,'Input Parameters'!$H$29,'Input Parameters'!$I$29)</f>
        <v>58.765704259927816</v>
      </c>
      <c r="U3541" s="10">
        <f t="shared" ca="1" si="478"/>
        <v>0.37652522192525395</v>
      </c>
      <c r="V3541" s="29">
        <f ca="1">IF('Input Parameters'!$D$30="Beta",_xlfn.BETA.INV(U3541,'Input Parameters'!$L$30,'Input Parameters'!$M$30,'Input Parameters'!$J$30,'Input Parameters'!$K$30),IF('Input Parameters'!$D$30="LogNorm",_xlfn.LOGNORM.INV(U3541,'Input Parameters'!$H$30,'Input Parameters'!$I$30)))</f>
        <v>0.88261858508638746</v>
      </c>
      <c r="W3541" s="2">
        <f ca="1">N3541+(P3541-N3541)*(1-ERF((T3541-R3541)/(2*SQRT(L3541*'Input Parameters'!$E$31))))</f>
        <v>0.66045072673868677</v>
      </c>
      <c r="X3541">
        <f t="shared" ca="1" si="479"/>
        <v>1</v>
      </c>
      <c r="Y3541" s="7"/>
    </row>
    <row r="3542" spans="1:25" ht="15" customHeight="1" x14ac:dyDescent="0.3">
      <c r="A3542" s="130">
        <v>3535</v>
      </c>
      <c r="B3542" s="10">
        <f t="shared" ca="1" si="471"/>
        <v>0.94674301794532978</v>
      </c>
      <c r="C3542" s="57">
        <f ca="1">_xlfn.NORM.INV(B3542,'Input Parameters'!$E$19,'Input Parameters'!$F$19)</f>
        <v>703.68824470915138</v>
      </c>
      <c r="D3542" s="10">
        <f t="shared" ca="1" si="472"/>
        <v>0.63852155150609569</v>
      </c>
      <c r="E3542" s="59">
        <f ca="1">IF(_xlfn.NORM.INV(D3542,'Input Parameters'!$E$20,'Input Parameters'!$F$20)&lt;3500,3500,IF(_xlfn.NORM.INV(D3542,'Input Parameters'!$E$20,'Input Parameters'!$F$20)&gt;5500,5500,_xlfn.NORM.INV(D3542,'Input Parameters'!$E$20,'Input Parameters'!$F$20)))</f>
        <v>5048.1568263627705</v>
      </c>
      <c r="F3542" s="10">
        <f t="shared" ca="1" si="473"/>
        <v>0.59805657688172542</v>
      </c>
      <c r="G3542" s="61">
        <f ca="1">_xlfn.NORM.INV(F3542,'Input Parameters'!$E$21,'Input Parameters'!$F$21)</f>
        <v>286.8017949920345</v>
      </c>
      <c r="H3542" s="54">
        <f ca="1">EXP(E3542*(1/'Input Parameters'!$E$22-1/G3542))</f>
        <v>0.68911423303549046</v>
      </c>
      <c r="I3542" s="10">
        <f t="shared" ca="1" si="474"/>
        <v>0.82340984124295258</v>
      </c>
      <c r="J3542" s="29">
        <f ca="1">_xlfn.BETA.INV(I3542,'Input Parameters'!$L$24,'Input Parameters'!$M$24,'Input Parameters'!$J$24,'Input Parameters'!$K$24)</f>
        <v>0.74672312818793141</v>
      </c>
      <c r="K3542" s="156">
        <f ca="1">('Input Parameters'!$E$25/'Input Parameters'!$E$31)^$J3542</f>
        <v>4.7166616908950881E-3</v>
      </c>
      <c r="L3542" s="66">
        <f ca="1">$H3542*$C3542*'Input Parameters'!$E$23*K3542</f>
        <v>2.2872110632879754</v>
      </c>
      <c r="M3542" s="23">
        <f t="shared" ca="1" si="475"/>
        <v>0.43114787051530212</v>
      </c>
      <c r="N3542" s="15">
        <f ca="1">_xlfn.NORM.INV(M3542,'Input Parameters'!$E$26,'Input Parameters'!$F$26)</f>
        <v>3.0357496955962831E-2</v>
      </c>
      <c r="O3542" s="8">
        <f t="shared" ca="1" si="476"/>
        <v>0.42564970950977377</v>
      </c>
      <c r="P3542" s="29">
        <f ca="1">_xlfn.LOGNORM.INV(O3542,'Input Parameters'!$H$27,'Input Parameters'!$I$27)</f>
        <v>1.3103276504717678</v>
      </c>
      <c r="Q3542" s="10"/>
      <c r="R3542" s="15">
        <f>'Input Parameters'!$E$28</f>
        <v>12.7</v>
      </c>
      <c r="S3542" s="10">
        <f t="shared" ca="1" si="477"/>
        <v>0.62780718428631588</v>
      </c>
      <c r="T3542" s="25">
        <f ca="1">_xlfn.LOGNORM.INV(S3542,'Input Parameters'!$H$29,'Input Parameters'!$I$29)</f>
        <v>60.403006511036686</v>
      </c>
      <c r="U3542" s="10">
        <f t="shared" ca="1" si="478"/>
        <v>0.62837778209611372</v>
      </c>
      <c r="V3542" s="29">
        <f ca="1">IF('Input Parameters'!$D$30="Beta",_xlfn.BETA.INV(U3542,'Input Parameters'!$L$30,'Input Parameters'!$M$30,'Input Parameters'!$J$30,'Input Parameters'!$K$30),IF('Input Parameters'!$D$30="LogNorm",_xlfn.LOGNORM.INV(U3542,'Input Parameters'!$H$30,'Input Parameters'!$I$30)))</f>
        <v>1.1369834058334718</v>
      </c>
      <c r="W3542" s="2">
        <f ca="1">N3542+(P3542-N3542)*(1-ERF((T3542-R3542)/(2*SQRT(L3542*'Input Parameters'!$E$31))))</f>
        <v>6.3281715010252093E-2</v>
      </c>
      <c r="X3542">
        <f t="shared" ca="1" si="479"/>
        <v>1</v>
      </c>
      <c r="Y3542" s="7"/>
    </row>
    <row r="3543" spans="1:25" ht="15" customHeight="1" x14ac:dyDescent="0.3">
      <c r="A3543" s="130">
        <v>3536</v>
      </c>
      <c r="B3543" s="10">
        <f t="shared" ca="1" si="471"/>
        <v>0.35350154557413205</v>
      </c>
      <c r="C3543" s="57">
        <f ca="1">_xlfn.NORM.INV(B3543,'Input Parameters'!$E$19,'Input Parameters'!$F$19)</f>
        <v>535.53779691445891</v>
      </c>
      <c r="D3543" s="10">
        <f t="shared" ca="1" si="472"/>
        <v>0.59024191721897967</v>
      </c>
      <c r="E3543" s="59">
        <f ca="1">IF(_xlfn.NORM.INV(D3543,'Input Parameters'!$E$20,'Input Parameters'!$F$20)&lt;3500,3500,IF(_xlfn.NORM.INV(D3543,'Input Parameters'!$E$20,'Input Parameters'!$F$20)&gt;5500,5500,_xlfn.NORM.INV(D3543,'Input Parameters'!$E$20,'Input Parameters'!$F$20)))</f>
        <v>4959.7171246071821</v>
      </c>
      <c r="F3543" s="10">
        <f t="shared" ca="1" si="473"/>
        <v>0.63913807313009785</v>
      </c>
      <c r="G3543" s="61">
        <f ca="1">_xlfn.NORM.INV(F3543,'Input Parameters'!$E$21,'Input Parameters'!$F$21)</f>
        <v>287.6493849781391</v>
      </c>
      <c r="H3543" s="54">
        <f ca="1">EXP(E3543*(1/'Input Parameters'!$E$22-1/G3543))</f>
        <v>0.72988467503381571</v>
      </c>
      <c r="I3543" s="10">
        <f t="shared" ca="1" si="474"/>
        <v>0.45979665031843664</v>
      </c>
      <c r="J3543" s="29">
        <f ca="1">_xlfn.BETA.INV(I3543,'Input Parameters'!$L$24,'Input Parameters'!$M$24,'Input Parameters'!$J$24,'Input Parameters'!$K$24)</f>
        <v>0.59082516744626012</v>
      </c>
      <c r="K3543" s="156">
        <f ca="1">('Input Parameters'!$E$25/'Input Parameters'!$E$31)^$J3543</f>
        <v>1.4431924650754052E-2</v>
      </c>
      <c r="L3543" s="66">
        <f ca="1">$H3543*$C3543*'Input Parameters'!$E$23*K3543</f>
        <v>5.6411626985289436</v>
      </c>
      <c r="M3543" s="23">
        <f t="shared" ca="1" si="475"/>
        <v>0.53583042555753091</v>
      </c>
      <c r="N3543" s="15">
        <f ca="1">_xlfn.NORM.INV(M3543,'Input Parameters'!$E$26,'Input Parameters'!$F$26)</f>
        <v>3.5888627573532589E-2</v>
      </c>
      <c r="O3543" s="8">
        <f t="shared" ca="1" si="476"/>
        <v>0.94780996310333554</v>
      </c>
      <c r="P3543" s="29">
        <f ca="1">_xlfn.LOGNORM.INV(O3543,'Input Parameters'!$H$27,'Input Parameters'!$I$27)</f>
        <v>2.9202768836720256</v>
      </c>
      <c r="Q3543" s="10"/>
      <c r="R3543" s="15">
        <f>'Input Parameters'!$E$28</f>
        <v>12.7</v>
      </c>
      <c r="S3543" s="10">
        <f t="shared" ca="1" si="477"/>
        <v>0.2721237288861299</v>
      </c>
      <c r="T3543" s="25">
        <f ca="1">_xlfn.LOGNORM.INV(S3543,'Input Parameters'!$H$29,'Input Parameters'!$I$29)</f>
        <v>54.399190306444225</v>
      </c>
      <c r="U3543" s="10">
        <f t="shared" ca="1" si="478"/>
        <v>0.25760341455357083</v>
      </c>
      <c r="V3543" s="29">
        <f ca="1">IF('Input Parameters'!$D$30="Beta",_xlfn.BETA.INV(U3543,'Input Parameters'!$L$30,'Input Parameters'!$M$30,'Input Parameters'!$J$30,'Input Parameters'!$K$30),IF('Input Parameters'!$D$30="LogNorm",_xlfn.LOGNORM.INV(U3543,'Input Parameters'!$H$30,'Input Parameters'!$I$30)))</f>
        <v>0.77304786383296786</v>
      </c>
      <c r="W3543" s="2">
        <f ca="1">N3543+(P3543-N3543)*(1-ERF((T3543-R3543)/(2*SQRT(L3543*'Input Parameters'!$E$31))))</f>
        <v>0.6544183750772572</v>
      </c>
      <c r="X3543">
        <f t="shared" ca="1" si="479"/>
        <v>1</v>
      </c>
      <c r="Y3543" s="7"/>
    </row>
    <row r="3544" spans="1:25" ht="15" customHeight="1" x14ac:dyDescent="0.3">
      <c r="A3544" s="130">
        <v>3537</v>
      </c>
      <c r="B3544" s="10">
        <f t="shared" ca="1" si="471"/>
        <v>0.82880432733038112</v>
      </c>
      <c r="C3544" s="57">
        <f ca="1">_xlfn.NORM.INV(B3544,'Input Parameters'!$E$19,'Input Parameters'!$F$19)</f>
        <v>647.52859900618296</v>
      </c>
      <c r="D3544" s="10">
        <f t="shared" ca="1" si="472"/>
        <v>0.76237110415349174</v>
      </c>
      <c r="E3544" s="59">
        <f ca="1">IF(_xlfn.NORM.INV(D3544,'Input Parameters'!$E$20,'Input Parameters'!$F$20)&lt;3500,3500,IF(_xlfn.NORM.INV(D3544,'Input Parameters'!$E$20,'Input Parameters'!$F$20)&gt;5500,5500,_xlfn.NORM.INV(D3544,'Input Parameters'!$E$20,'Input Parameters'!$F$20)))</f>
        <v>5299.7653465733911</v>
      </c>
      <c r="F3544" s="10">
        <f t="shared" ca="1" si="473"/>
        <v>0.21327066161082597</v>
      </c>
      <c r="G3544" s="61">
        <f ca="1">_xlfn.NORM.INV(F3544,'Input Parameters'!$E$21,'Input Parameters'!$F$21)</f>
        <v>278.60032465821234</v>
      </c>
      <c r="H3544" s="54">
        <f ca="1">EXP(E3544*(1/'Input Parameters'!$E$22-1/G3544))</f>
        <v>0.39262939998517321</v>
      </c>
      <c r="I3544" s="10">
        <f t="shared" ca="1" si="474"/>
        <v>0.40638433213016678</v>
      </c>
      <c r="J3544" s="29">
        <f ca="1">_xlfn.BETA.INV(I3544,'Input Parameters'!$L$24,'Input Parameters'!$M$24,'Input Parameters'!$J$24,'Input Parameters'!$K$24)</f>
        <v>0.56862351225542018</v>
      </c>
      <c r="K3544" s="156">
        <f ca="1">('Input Parameters'!$E$25/'Input Parameters'!$E$31)^$J3544</f>
        <v>1.6923570856499068E-2</v>
      </c>
      <c r="L3544" s="66">
        <f ca="1">$H3544*$C3544*'Input Parameters'!$E$23*K3544</f>
        <v>4.3026277590409441</v>
      </c>
      <c r="M3544" s="23">
        <f t="shared" ca="1" si="475"/>
        <v>0.75160174750022202</v>
      </c>
      <c r="N3544" s="15">
        <f ca="1">_xlfn.NORM.INV(M3544,'Input Parameters'!$E$26,'Input Parameters'!$F$26)</f>
        <v>4.8270315694925583E-2</v>
      </c>
      <c r="O3544" s="8">
        <f t="shared" ca="1" si="476"/>
        <v>0.53774668073564502</v>
      </c>
      <c r="P3544" s="29">
        <f ca="1">_xlfn.LOGNORM.INV(O3544,'Input Parameters'!$H$27,'Input Parameters'!$I$27)</f>
        <v>1.4845832605245719</v>
      </c>
      <c r="Q3544" s="10"/>
      <c r="R3544" s="15">
        <f>'Input Parameters'!$E$28</f>
        <v>12.7</v>
      </c>
      <c r="S3544" s="10">
        <f t="shared" ca="1" si="477"/>
        <v>4.0678402494384702E-2</v>
      </c>
      <c r="T3544" s="25">
        <f ca="1">_xlfn.LOGNORM.INV(S3544,'Input Parameters'!$H$29,'Input Parameters'!$I$29)</f>
        <v>47.882720142429413</v>
      </c>
      <c r="U3544" s="10">
        <f t="shared" ca="1" si="478"/>
        <v>0.74029485330119194</v>
      </c>
      <c r="V3544" s="29">
        <f ca="1">IF('Input Parameters'!$D$30="Beta",_xlfn.BETA.INV(U3544,'Input Parameters'!$L$30,'Input Parameters'!$M$30,'Input Parameters'!$J$30,'Input Parameters'!$K$30),IF('Input Parameters'!$D$30="LogNorm",_xlfn.LOGNORM.INV(U3544,'Input Parameters'!$H$30,'Input Parameters'!$I$30)))</f>
        <v>1.2882256893622348</v>
      </c>
      <c r="W3544" s="2">
        <f ca="1">N3544+(P3544-N3544)*(1-ERF((T3544-R3544)/(2*SQRT(L3544*'Input Parameters'!$E$31))))</f>
        <v>0.37918270657677816</v>
      </c>
      <c r="X3544">
        <f t="shared" ca="1" si="479"/>
        <v>1</v>
      </c>
      <c r="Y3544" s="7"/>
    </row>
    <row r="3545" spans="1:25" ht="15" customHeight="1" x14ac:dyDescent="0.3">
      <c r="A3545" s="130">
        <v>3538</v>
      </c>
      <c r="B3545" s="10">
        <f t="shared" ca="1" si="471"/>
        <v>0.28075068715156315</v>
      </c>
      <c r="C3545" s="57">
        <f ca="1">_xlfn.NORM.INV(B3545,'Input Parameters'!$E$19,'Input Parameters'!$F$19)</f>
        <v>518.23820972448743</v>
      </c>
      <c r="D3545" s="10">
        <f t="shared" ca="1" si="472"/>
        <v>0.82104293330160738</v>
      </c>
      <c r="E3545" s="59">
        <f ca="1">IF(_xlfn.NORM.INV(D3545,'Input Parameters'!$E$20,'Input Parameters'!$F$20)&lt;3500,3500,IF(_xlfn.NORM.INV(D3545,'Input Parameters'!$E$20,'Input Parameters'!$F$20)&gt;5500,5500,_xlfn.NORM.INV(D3545,'Input Parameters'!$E$20,'Input Parameters'!$F$20)))</f>
        <v>5443.5428574812368</v>
      </c>
      <c r="F3545" s="10">
        <f t="shared" ca="1" si="473"/>
        <v>0.27353180365767649</v>
      </c>
      <c r="G3545" s="61">
        <f ca="1">_xlfn.NORM.INV(F3545,'Input Parameters'!$E$21,'Input Parameters'!$F$21)</f>
        <v>280.11697479205748</v>
      </c>
      <c r="H3545" s="54">
        <f ca="1">EXP(E3545*(1/'Input Parameters'!$E$22-1/G3545))</f>
        <v>0.42551230451324989</v>
      </c>
      <c r="I3545" s="10">
        <f t="shared" ca="1" si="474"/>
        <v>0.9604871787980076</v>
      </c>
      <c r="J3545" s="29">
        <f ca="1">_xlfn.BETA.INV(I3545,'Input Parameters'!$L$24,'Input Parameters'!$M$24,'Input Parameters'!$J$24,'Input Parameters'!$K$24)</f>
        <v>0.84632966890782102</v>
      </c>
      <c r="K3545" s="156">
        <f ca="1">('Input Parameters'!$E$25/'Input Parameters'!$E$31)^$J3545</f>
        <v>2.3084331555839731E-3</v>
      </c>
      <c r="L3545" s="66">
        <f ca="1">$H3545*$C3545*'Input Parameters'!$E$23*K3545</f>
        <v>0.50904814221971928</v>
      </c>
      <c r="M3545" s="23">
        <f t="shared" ca="1" si="475"/>
        <v>0.53154502651901603</v>
      </c>
      <c r="N3545" s="15">
        <f ca="1">_xlfn.NORM.INV(M3545,'Input Parameters'!$E$26,'Input Parameters'!$F$26)</f>
        <v>3.5662238896479188E-2</v>
      </c>
      <c r="O3545" s="8">
        <f t="shared" ca="1" si="476"/>
        <v>0.38629615031927311</v>
      </c>
      <c r="P3545" s="29">
        <f ca="1">_xlfn.LOGNORM.INV(O3545,'Input Parameters'!$H$27,'Input Parameters'!$I$27)</f>
        <v>1.2527754453776581</v>
      </c>
      <c r="Q3545" s="10"/>
      <c r="R3545" s="15">
        <f>'Input Parameters'!$E$28</f>
        <v>12.7</v>
      </c>
      <c r="S3545" s="10">
        <f t="shared" ca="1" si="477"/>
        <v>2.0210540525397835E-2</v>
      </c>
      <c r="T3545" s="25">
        <f ca="1">_xlfn.LOGNORM.INV(S3545,'Input Parameters'!$H$29,'Input Parameters'!$I$29)</f>
        <v>46.262747118813543</v>
      </c>
      <c r="U3545" s="10">
        <f t="shared" ca="1" si="478"/>
        <v>0.50421096924710895</v>
      </c>
      <c r="V3545" s="29">
        <f ca="1">IF('Input Parameters'!$D$30="Beta",_xlfn.BETA.INV(U3545,'Input Parameters'!$L$30,'Input Parameters'!$M$30,'Input Parameters'!$J$30,'Input Parameters'!$K$30),IF('Input Parameters'!$D$30="LogNorm",_xlfn.LOGNORM.INV(U3545,'Input Parameters'!$H$30,'Input Parameters'!$I$30)))</f>
        <v>1.0033749930038873</v>
      </c>
      <c r="W3545" s="2">
        <f ca="1">N3545+(P3545-N3545)*(1-ERF((T3545-R3545)/(2*SQRT(L3545*'Input Parameters'!$E$31))))</f>
        <v>3.6733336741052822E-2</v>
      </c>
      <c r="X3545">
        <f t="shared" ca="1" si="479"/>
        <v>1</v>
      </c>
      <c r="Y3545" s="7"/>
    </row>
    <row r="3546" spans="1:25" ht="15" customHeight="1" x14ac:dyDescent="0.3">
      <c r="A3546" s="130">
        <v>3539</v>
      </c>
      <c r="B3546" s="10">
        <f t="shared" ca="1" si="471"/>
        <v>8.1420369371072776E-2</v>
      </c>
      <c r="C3546" s="57">
        <f ca="1">_xlfn.NORM.INV(B3546,'Input Parameters'!$E$19,'Input Parameters'!$F$19)</f>
        <v>449.37341432512329</v>
      </c>
      <c r="D3546" s="10">
        <f t="shared" ca="1" si="472"/>
        <v>3.4398181581353549E-2</v>
      </c>
      <c r="E3546" s="59">
        <f ca="1">IF(_xlfn.NORM.INV(D3546,'Input Parameters'!$E$20,'Input Parameters'!$F$20)&lt;3500,3500,IF(_xlfn.NORM.INV(D3546,'Input Parameters'!$E$20,'Input Parameters'!$F$20)&gt;5500,5500,_xlfn.NORM.INV(D3546,'Input Parameters'!$E$20,'Input Parameters'!$F$20)))</f>
        <v>3526.1716826224383</v>
      </c>
      <c r="F3546" s="10">
        <f t="shared" ca="1" si="473"/>
        <v>0.44687164733854889</v>
      </c>
      <c r="G3546" s="61">
        <f ca="1">_xlfn.NORM.INV(F3546,'Input Parameters'!$E$21,'Input Parameters'!$F$21)</f>
        <v>283.80014662408013</v>
      </c>
      <c r="H3546" s="54">
        <f ca="1">EXP(E3546*(1/'Input Parameters'!$E$22-1/G3546))</f>
        <v>0.67697203988647325</v>
      </c>
      <c r="I3546" s="10">
        <f t="shared" ca="1" si="474"/>
        <v>5.7239042366292292E-2</v>
      </c>
      <c r="J3546" s="29">
        <f ca="1">_xlfn.BETA.INV(I3546,'Input Parameters'!$L$24,'Input Parameters'!$M$24,'Input Parameters'!$J$24,'Input Parameters'!$K$24)</f>
        <v>0.35087264071869195</v>
      </c>
      <c r="K3546" s="156">
        <f ca="1">('Input Parameters'!$E$25/'Input Parameters'!$E$31)^$J3546</f>
        <v>8.070121612647764E-2</v>
      </c>
      <c r="L3546" s="66">
        <f ca="1">$H3546*$C3546*'Input Parameters'!$E$23*K3546</f>
        <v>24.550378184963066</v>
      </c>
      <c r="M3546" s="23">
        <f t="shared" ca="1" si="475"/>
        <v>0.80629541710127506</v>
      </c>
      <c r="N3546" s="15">
        <f ca="1">_xlfn.NORM.INV(M3546,'Input Parameters'!$E$26,'Input Parameters'!$F$26)</f>
        <v>5.2150833206520669E-2</v>
      </c>
      <c r="O3546" s="8">
        <f t="shared" ca="1" si="476"/>
        <v>0.23247650339202641</v>
      </c>
      <c r="P3546" s="29">
        <f ca="1">_xlfn.LOGNORM.INV(O3546,'Input Parameters'!$H$27,'Input Parameters'!$I$27)</f>
        <v>1.0303879707320425</v>
      </c>
      <c r="Q3546" s="10"/>
      <c r="R3546" s="15">
        <f>'Input Parameters'!$E$28</f>
        <v>12.7</v>
      </c>
      <c r="S3546" s="10">
        <f t="shared" ca="1" si="477"/>
        <v>0.27352965210780367</v>
      </c>
      <c r="T3546" s="25">
        <f ca="1">_xlfn.LOGNORM.INV(S3546,'Input Parameters'!$H$29,'Input Parameters'!$I$29)</f>
        <v>54.42503181282769</v>
      </c>
      <c r="U3546" s="10">
        <f t="shared" ca="1" si="478"/>
        <v>0.36956082748958108</v>
      </c>
      <c r="V3546" s="29">
        <f ca="1">IF('Input Parameters'!$D$30="Beta",_xlfn.BETA.INV(U3546,'Input Parameters'!$L$30,'Input Parameters'!$M$30,'Input Parameters'!$J$30,'Input Parameters'!$K$30),IF('Input Parameters'!$D$30="LogNorm",_xlfn.LOGNORM.INV(U3546,'Input Parameters'!$H$30,'Input Parameters'!$I$30)))</f>
        <v>0.87623853334115864</v>
      </c>
      <c r="W3546" s="2">
        <f ca="1">N3546+(P3546-N3546)*(1-ERF((T3546-R3546)/(2*SQRT(L3546*'Input Parameters'!$E$31))))</f>
        <v>0.5916838665812969</v>
      </c>
      <c r="X3546">
        <f t="shared" ca="1" si="479"/>
        <v>1</v>
      </c>
      <c r="Y3546" s="7"/>
    </row>
    <row r="3547" spans="1:25" ht="15" customHeight="1" x14ac:dyDescent="0.3">
      <c r="A3547" s="130">
        <v>3540</v>
      </c>
      <c r="B3547" s="10">
        <f t="shared" ca="1" si="471"/>
        <v>0.28955180200150921</v>
      </c>
      <c r="C3547" s="57">
        <f ca="1">_xlfn.NORM.INV(B3547,'Input Parameters'!$E$19,'Input Parameters'!$F$19)</f>
        <v>520.42831045182572</v>
      </c>
      <c r="D3547" s="10">
        <f t="shared" ca="1" si="472"/>
        <v>0.99839228124473733</v>
      </c>
      <c r="E3547" s="59">
        <f ca="1">IF(_xlfn.NORM.INV(D3547,'Input Parameters'!$E$20,'Input Parameters'!$F$20)&lt;3500,3500,IF(_xlfn.NORM.INV(D3547,'Input Parameters'!$E$20,'Input Parameters'!$F$20)&gt;5500,5500,_xlfn.NORM.INV(D3547,'Input Parameters'!$E$20,'Input Parameters'!$F$20)))</f>
        <v>5500</v>
      </c>
      <c r="F3547" s="10">
        <f t="shared" ca="1" si="473"/>
        <v>0.37685606179999309</v>
      </c>
      <c r="G3547" s="61">
        <f ca="1">_xlfn.NORM.INV(F3547,'Input Parameters'!$E$21,'Input Parameters'!$F$21)</f>
        <v>282.38393743130553</v>
      </c>
      <c r="H3547" s="54">
        <f ca="1">EXP(E3547*(1/'Input Parameters'!$E$22-1/G3547))</f>
        <v>0.49376407760402169</v>
      </c>
      <c r="I3547" s="10">
        <f t="shared" ca="1" si="474"/>
        <v>0.53965115191827784</v>
      </c>
      <c r="J3547" s="29">
        <f ca="1">_xlfn.BETA.INV(I3547,'Input Parameters'!$L$24,'Input Parameters'!$M$24,'Input Parameters'!$J$24,'Input Parameters'!$K$24)</f>
        <v>0.62311634895053791</v>
      </c>
      <c r="K3547" s="156">
        <f ca="1">('Input Parameters'!$E$25/'Input Parameters'!$E$31)^$J3547</f>
        <v>1.1447832498713931E-2</v>
      </c>
      <c r="L3547" s="66">
        <f ca="1">$H3547*$C3547*'Input Parameters'!$E$23*K3547</f>
        <v>2.9417358332484862</v>
      </c>
      <c r="M3547" s="23">
        <f t="shared" ca="1" si="475"/>
        <v>0.41516733568573561</v>
      </c>
      <c r="N3547" s="15">
        <f ca="1">_xlfn.NORM.INV(M3547,'Input Parameters'!$E$26,'Input Parameters'!$F$26)</f>
        <v>2.9500280449954994E-2</v>
      </c>
      <c r="O3547" s="8">
        <f t="shared" ca="1" si="476"/>
        <v>0.89133717711192295</v>
      </c>
      <c r="P3547" s="29">
        <f ca="1">_xlfn.LOGNORM.INV(O3547,'Input Parameters'!$H$27,'Input Parameters'!$I$27)</f>
        <v>2.4571479540709062</v>
      </c>
      <c r="Q3547" s="10"/>
      <c r="R3547" s="15">
        <f>'Input Parameters'!$E$28</f>
        <v>12.7</v>
      </c>
      <c r="S3547" s="10">
        <f t="shared" ca="1" si="477"/>
        <v>0.67305640315874615</v>
      </c>
      <c r="T3547" s="25">
        <f ca="1">_xlfn.LOGNORM.INV(S3547,'Input Parameters'!$H$29,'Input Parameters'!$I$29)</f>
        <v>61.238241461819797</v>
      </c>
      <c r="U3547" s="10">
        <f t="shared" ca="1" si="478"/>
        <v>0.76414497146887916</v>
      </c>
      <c r="V3547" s="29">
        <f ca="1">IF('Input Parameters'!$D$30="Beta",_xlfn.BETA.INV(U3547,'Input Parameters'!$L$30,'Input Parameters'!$M$30,'Input Parameters'!$J$30,'Input Parameters'!$K$30),IF('Input Parameters'!$D$30="LogNorm",_xlfn.LOGNORM.INV(U3547,'Input Parameters'!$H$30,'Input Parameters'!$I$30)))</f>
        <v>1.3271279328393204</v>
      </c>
      <c r="W3547" s="2">
        <f ca="1">N3547+(P3547-N3547)*(1-ERF((T3547-R3547)/(2*SQRT(L3547*'Input Parameters'!$E$31))))</f>
        <v>0.1396727640412152</v>
      </c>
      <c r="X3547">
        <f t="shared" ca="1" si="479"/>
        <v>1</v>
      </c>
      <c r="Y3547" s="7"/>
    </row>
    <row r="3548" spans="1:25" ht="15" customHeight="1" x14ac:dyDescent="0.3">
      <c r="A3548" s="130">
        <v>3541</v>
      </c>
      <c r="B3548" s="10">
        <f t="shared" ca="1" si="471"/>
        <v>0.68370849161074065</v>
      </c>
      <c r="C3548" s="57">
        <f ca="1">_xlfn.NORM.INV(B3548,'Input Parameters'!$E$19,'Input Parameters'!$F$19)</f>
        <v>607.69897690668699</v>
      </c>
      <c r="D3548" s="10">
        <f t="shared" ca="1" si="472"/>
        <v>0.12133525144802981</v>
      </c>
      <c r="E3548" s="59">
        <f ca="1">IF(_xlfn.NORM.INV(D3548,'Input Parameters'!$E$20,'Input Parameters'!$F$20)&lt;3500,3500,IF(_xlfn.NORM.INV(D3548,'Input Parameters'!$E$20,'Input Parameters'!$F$20)&gt;5500,5500,_xlfn.NORM.INV(D3548,'Input Parameters'!$E$20,'Input Parameters'!$F$20)))</f>
        <v>3982.1634865214478</v>
      </c>
      <c r="F3548" s="10">
        <f t="shared" ca="1" si="473"/>
        <v>0.10498264551092851</v>
      </c>
      <c r="G3548" s="61">
        <f ca="1">_xlfn.NORM.INV(F3548,'Input Parameters'!$E$21,'Input Parameters'!$F$21)</f>
        <v>274.99622544650265</v>
      </c>
      <c r="H3548" s="54">
        <f ca="1">EXP(E3548*(1/'Input Parameters'!$E$22-1/G3548))</f>
        <v>0.41074134469295243</v>
      </c>
      <c r="I3548" s="10">
        <f t="shared" ca="1" si="474"/>
        <v>0.32012462043826539</v>
      </c>
      <c r="J3548" s="29">
        <f ca="1">_xlfn.BETA.INV(I3548,'Input Parameters'!$L$24,'Input Parameters'!$M$24,'Input Parameters'!$J$24,'Input Parameters'!$K$24)</f>
        <v>0.53060658684732043</v>
      </c>
      <c r="K3548" s="156">
        <f ca="1">('Input Parameters'!$E$25/'Input Parameters'!$E$31)^$J3548</f>
        <v>2.2229574884022437E-2</v>
      </c>
      <c r="L3548" s="66">
        <f ca="1">$H3548*$C3548*'Input Parameters'!$E$23*K3548</f>
        <v>5.5486596086228079</v>
      </c>
      <c r="M3548" s="23">
        <f t="shared" ca="1" si="475"/>
        <v>0.80773789256968498</v>
      </c>
      <c r="N3548" s="15">
        <f ca="1">_xlfn.NORM.INV(M3548,'Input Parameters'!$E$26,'Input Parameters'!$F$26)</f>
        <v>5.2261401129899757E-2</v>
      </c>
      <c r="O3548" s="8">
        <f t="shared" ca="1" si="476"/>
        <v>0.25545681679177579</v>
      </c>
      <c r="P3548" s="29">
        <f ca="1">_xlfn.LOGNORM.INV(O3548,'Input Parameters'!$H$27,'Input Parameters'!$I$27)</f>
        <v>1.064349670161842</v>
      </c>
      <c r="Q3548" s="10"/>
      <c r="R3548" s="15">
        <f>'Input Parameters'!$E$28</f>
        <v>12.7</v>
      </c>
      <c r="S3548" s="10">
        <f t="shared" ca="1" si="477"/>
        <v>0.28449598834737866</v>
      </c>
      <c r="T3548" s="25">
        <f ca="1">_xlfn.LOGNORM.INV(S3548,'Input Parameters'!$H$29,'Input Parameters'!$I$29)</f>
        <v>54.624818027311356</v>
      </c>
      <c r="U3548" s="10">
        <f t="shared" ca="1" si="478"/>
        <v>0.48382041671417808</v>
      </c>
      <c r="V3548" s="29">
        <f ca="1">IF('Input Parameters'!$D$30="Beta",_xlfn.BETA.INV(U3548,'Input Parameters'!$L$30,'Input Parameters'!$M$30,'Input Parameters'!$J$30,'Input Parameters'!$K$30),IF('Input Parameters'!$D$30="LogNorm",_xlfn.LOGNORM.INV(U3548,'Input Parameters'!$H$30,'Input Parameters'!$I$30)))</f>
        <v>0.98334941231692308</v>
      </c>
      <c r="W3548" s="2">
        <f ca="1">N3548+(P3548-N3548)*(1-ERF((T3548-R3548)/(2*SQRT(L3548*'Input Parameters'!$E$31))))</f>
        <v>0.26297983626670945</v>
      </c>
      <c r="X3548">
        <f t="shared" ca="1" si="479"/>
        <v>1</v>
      </c>
      <c r="Y3548" s="7"/>
    </row>
    <row r="3549" spans="1:25" ht="15" customHeight="1" x14ac:dyDescent="0.3">
      <c r="A3549" s="130">
        <v>3542</v>
      </c>
      <c r="B3549" s="10">
        <f t="shared" ca="1" si="471"/>
        <v>0.54228174754663605</v>
      </c>
      <c r="C3549" s="57">
        <f ca="1">_xlfn.NORM.INV(B3549,'Input Parameters'!$E$19,'Input Parameters'!$F$19)</f>
        <v>576.27253313379197</v>
      </c>
      <c r="D3549" s="10">
        <f t="shared" ca="1" si="472"/>
        <v>0.30176797157205726</v>
      </c>
      <c r="E3549" s="59">
        <f ca="1">IF(_xlfn.NORM.INV(D3549,'Input Parameters'!$E$20,'Input Parameters'!$F$20)&lt;3500,3500,IF(_xlfn.NORM.INV(D3549,'Input Parameters'!$E$20,'Input Parameters'!$F$20)&gt;5500,5500,_xlfn.NORM.INV(D3549,'Input Parameters'!$E$20,'Input Parameters'!$F$20)))</f>
        <v>4436.4743278504457</v>
      </c>
      <c r="F3549" s="10">
        <f t="shared" ca="1" si="473"/>
        <v>0.65507620242064757</v>
      </c>
      <c r="G3549" s="61">
        <f ca="1">_xlfn.NORM.INV(F3549,'Input Parameters'!$E$21,'Input Parameters'!$F$21)</f>
        <v>287.98662652982341</v>
      </c>
      <c r="H3549" s="54">
        <f ca="1">EXP(E3549*(1/'Input Parameters'!$E$22-1/G3549))</f>
        <v>0.76828886493435933</v>
      </c>
      <c r="I3549" s="10">
        <f t="shared" ca="1" si="474"/>
        <v>0.59818414798654329</v>
      </c>
      <c r="J3549" s="29">
        <f ca="1">_xlfn.BETA.INV(I3549,'Input Parameters'!$L$24,'Input Parameters'!$M$24,'Input Parameters'!$J$24,'Input Parameters'!$K$24)</f>
        <v>0.64666249716083191</v>
      </c>
      <c r="K3549" s="156">
        <f ca="1">('Input Parameters'!$E$25/'Input Parameters'!$E$31)^$J3549</f>
        <v>9.668672238021819E-3</v>
      </c>
      <c r="L3549" s="66">
        <f ca="1">$H3549*$C3549*'Input Parameters'!$E$23*K3549</f>
        <v>4.2807444011742222</v>
      </c>
      <c r="M3549" s="23">
        <f t="shared" ca="1" si="475"/>
        <v>0.47947572893938606</v>
      </c>
      <c r="N3549" s="15">
        <f ca="1">_xlfn.NORM.INV(M3549,'Input Parameters'!$E$26,'Input Parameters'!$F$26)</f>
        <v>3.2919141890938627E-2</v>
      </c>
      <c r="O3549" s="8">
        <f t="shared" ca="1" si="476"/>
        <v>0.50031938531329767</v>
      </c>
      <c r="P3549" s="29">
        <f ca="1">_xlfn.LOGNORM.INV(O3549,'Input Parameters'!$H$27,'Input Parameters'!$I$27)</f>
        <v>1.4241370923478844</v>
      </c>
      <c r="Q3549" s="10"/>
      <c r="R3549" s="15">
        <f>'Input Parameters'!$E$28</f>
        <v>12.7</v>
      </c>
      <c r="S3549" s="10">
        <f t="shared" ca="1" si="477"/>
        <v>0.64692708276417643</v>
      </c>
      <c r="T3549" s="25">
        <f ca="1">_xlfn.LOGNORM.INV(S3549,'Input Parameters'!$H$29,'Input Parameters'!$I$29)</f>
        <v>60.749768109040382</v>
      </c>
      <c r="U3549" s="10">
        <f t="shared" ca="1" si="478"/>
        <v>0.96930349419980866</v>
      </c>
      <c r="V3549" s="29">
        <f ca="1">IF('Input Parameters'!$D$30="Beta",_xlfn.BETA.INV(U3549,'Input Parameters'!$L$30,'Input Parameters'!$M$30,'Input Parameters'!$J$30,'Input Parameters'!$K$30),IF('Input Parameters'!$D$30="LogNorm",_xlfn.LOGNORM.INV(U3549,'Input Parameters'!$H$30,'Input Parameters'!$I$30)))</f>
        <v>2.0894298562873472</v>
      </c>
      <c r="W3549" s="2">
        <f ca="1">N3549+(P3549-N3549)*(1-ERF((T3549-R3549)/(2*SQRT(L3549*'Input Parameters'!$E$31))))</f>
        <v>0.17281435012364493</v>
      </c>
      <c r="X3549">
        <f t="shared" ca="1" si="479"/>
        <v>1</v>
      </c>
      <c r="Y3549" s="7"/>
    </row>
    <row r="3550" spans="1:25" ht="15" customHeight="1" x14ac:dyDescent="0.3">
      <c r="A3550" s="130">
        <v>3543</v>
      </c>
      <c r="B3550" s="10">
        <f t="shared" ca="1" si="471"/>
        <v>0.79590108643115332</v>
      </c>
      <c r="C3550" s="57">
        <f ca="1">_xlfn.NORM.INV(B3550,'Input Parameters'!$E$19,'Input Parameters'!$F$19)</f>
        <v>637.18734936554915</v>
      </c>
      <c r="D3550" s="10">
        <f t="shared" ca="1" si="472"/>
        <v>0.70194386843918544</v>
      </c>
      <c r="E3550" s="59">
        <f ca="1">IF(_xlfn.NORM.INV(D3550,'Input Parameters'!$E$20,'Input Parameters'!$F$20)&lt;3500,3500,IF(_xlfn.NORM.INV(D3550,'Input Parameters'!$E$20,'Input Parameters'!$F$20)&gt;5500,5500,_xlfn.NORM.INV(D3550,'Input Parameters'!$E$20,'Input Parameters'!$F$20)))</f>
        <v>5170.9996644736884</v>
      </c>
      <c r="F3550" s="10">
        <f t="shared" ca="1" si="473"/>
        <v>0.12519603596978457</v>
      </c>
      <c r="G3550" s="61">
        <f ca="1">_xlfn.NORM.INV(F3550,'Input Parameters'!$E$21,'Input Parameters'!$F$21)</f>
        <v>275.81573491554417</v>
      </c>
      <c r="H3550" s="54">
        <f ca="1">EXP(E3550*(1/'Input Parameters'!$E$22-1/G3550))</f>
        <v>0.33301767897738183</v>
      </c>
      <c r="I3550" s="10">
        <f t="shared" ca="1" si="474"/>
        <v>8.6271775666043604E-2</v>
      </c>
      <c r="J3550" s="29">
        <f ca="1">_xlfn.BETA.INV(I3550,'Input Parameters'!$L$24,'Input Parameters'!$M$24,'Input Parameters'!$J$24,'Input Parameters'!$K$24)</f>
        <v>0.38414377283881185</v>
      </c>
      <c r="K3550" s="156">
        <f ca="1">('Input Parameters'!$E$25/'Input Parameters'!$E$31)^$J3550</f>
        <v>6.3566181449436904E-2</v>
      </c>
      <c r="L3550" s="66">
        <f ca="1">$H3550*$C3550*'Input Parameters'!$E$23*K3550</f>
        <v>13.488403761768717</v>
      </c>
      <c r="M3550" s="23">
        <f t="shared" ca="1" si="475"/>
        <v>7.9965665165955269E-3</v>
      </c>
      <c r="N3550" s="15">
        <f ca="1">_xlfn.NORM.INV(M3550,'Input Parameters'!$E$26,'Input Parameters'!$F$26)</f>
        <v>-1.6590516525281505E-2</v>
      </c>
      <c r="O3550" s="8">
        <f t="shared" ca="1" si="476"/>
        <v>0.85466545207288103</v>
      </c>
      <c r="P3550" s="29">
        <f ca="1">_xlfn.LOGNORM.INV(O3550,'Input Parameters'!$H$27,'Input Parameters'!$I$27)</f>
        <v>2.2720615950581751</v>
      </c>
      <c r="Q3550" s="10"/>
      <c r="R3550" s="15">
        <f>'Input Parameters'!$E$28</f>
        <v>12.7</v>
      </c>
      <c r="S3550" s="10">
        <f t="shared" ca="1" si="477"/>
        <v>0.5215966615544253</v>
      </c>
      <c r="T3550" s="25">
        <f ca="1">_xlfn.LOGNORM.INV(S3550,'Input Parameters'!$H$29,'Input Parameters'!$I$29)</f>
        <v>58.587005177312399</v>
      </c>
      <c r="U3550" s="10">
        <f t="shared" ca="1" si="478"/>
        <v>0.76746653625120898</v>
      </c>
      <c r="V3550" s="29">
        <f ca="1">IF('Input Parameters'!$D$30="Beta",_xlfn.BETA.INV(U3550,'Input Parameters'!$L$30,'Input Parameters'!$M$30,'Input Parameters'!$J$30,'Input Parameters'!$K$30),IF('Input Parameters'!$D$30="LogNorm",_xlfn.LOGNORM.INV(U3550,'Input Parameters'!$H$30,'Input Parameters'!$I$30)))</f>
        <v>1.3328076302343483</v>
      </c>
      <c r="W3550" s="2">
        <f ca="1">N3550+(P3550-N3550)*(1-ERF((T3550-R3550)/(2*SQRT(L3550*'Input Parameters'!$E$31))))</f>
        <v>0.84618439854111549</v>
      </c>
      <c r="X3550">
        <f t="shared" ca="1" si="479"/>
        <v>1</v>
      </c>
      <c r="Y3550" s="7"/>
    </row>
    <row r="3551" spans="1:25" ht="15" customHeight="1" x14ac:dyDescent="0.3">
      <c r="A3551" s="130">
        <v>3544</v>
      </c>
      <c r="B3551" s="10">
        <f t="shared" ca="1" si="471"/>
        <v>0.23807127473452261</v>
      </c>
      <c r="C3551" s="57">
        <f ca="1">_xlfn.NORM.INV(B3551,'Input Parameters'!$E$19,'Input Parameters'!$F$19)</f>
        <v>507.09202154717138</v>
      </c>
      <c r="D3551" s="10">
        <f t="shared" ca="1" si="472"/>
        <v>0.15774789402042488</v>
      </c>
      <c r="E3551" s="59">
        <f ca="1">IF(_xlfn.NORM.INV(D3551,'Input Parameters'!$E$20,'Input Parameters'!$F$20)&lt;3500,3500,IF(_xlfn.NORM.INV(D3551,'Input Parameters'!$E$20,'Input Parameters'!$F$20)&gt;5500,5500,_xlfn.NORM.INV(D3551,'Input Parameters'!$E$20,'Input Parameters'!$F$20)))</f>
        <v>4097.3701475956213</v>
      </c>
      <c r="F3551" s="10">
        <f t="shared" ca="1" si="473"/>
        <v>0.76646863721232028</v>
      </c>
      <c r="G3551" s="61">
        <f ca="1">_xlfn.NORM.INV(F3551,'Input Parameters'!$E$21,'Input Parameters'!$F$21)</f>
        <v>290.56631456385708</v>
      </c>
      <c r="H3551" s="54">
        <f ca="1">EXP(E3551*(1/'Input Parameters'!$E$22-1/G3551))</f>
        <v>0.88947228610072593</v>
      </c>
      <c r="I3551" s="10">
        <f t="shared" ca="1" si="474"/>
        <v>0.89842006536792607</v>
      </c>
      <c r="J3551" s="29">
        <f ca="1">_xlfn.BETA.INV(I3551,'Input Parameters'!$L$24,'Input Parameters'!$M$24,'Input Parameters'!$J$24,'Input Parameters'!$K$24)</f>
        <v>0.79148120620260221</v>
      </c>
      <c r="K3551" s="156">
        <f ca="1">('Input Parameters'!$E$25/'Input Parameters'!$E$31)^$J3551</f>
        <v>3.4213221560585438E-3</v>
      </c>
      <c r="L3551" s="66">
        <f ca="1">$H3551*$C3551*'Input Parameters'!$E$23*K3551</f>
        <v>1.5431678558214628</v>
      </c>
      <c r="M3551" s="23">
        <f t="shared" ca="1" si="475"/>
        <v>0.15290143970292058</v>
      </c>
      <c r="N3551" s="15">
        <f ca="1">_xlfn.NORM.INV(M3551,'Input Parameters'!$E$26,'Input Parameters'!$F$26)</f>
        <v>1.2494559628265053E-2</v>
      </c>
      <c r="O3551" s="8">
        <f t="shared" ca="1" si="476"/>
        <v>0.26702140514005335</v>
      </c>
      <c r="P3551" s="29">
        <f ca="1">_xlfn.LOGNORM.INV(O3551,'Input Parameters'!$H$27,'Input Parameters'!$I$27)</f>
        <v>1.0812309902129809</v>
      </c>
      <c r="Q3551" s="10"/>
      <c r="R3551" s="15">
        <f>'Input Parameters'!$E$28</f>
        <v>12.7</v>
      </c>
      <c r="S3551" s="10">
        <f t="shared" ca="1" si="477"/>
        <v>0.34608755667448166</v>
      </c>
      <c r="T3551" s="25">
        <f ca="1">_xlfn.LOGNORM.INV(S3551,'Input Parameters'!$H$29,'Input Parameters'!$I$29)</f>
        <v>55.700131965759091</v>
      </c>
      <c r="U3551" s="10">
        <f t="shared" ca="1" si="478"/>
        <v>0.66493787126129711</v>
      </c>
      <c r="V3551" s="29">
        <f ca="1">IF('Input Parameters'!$D$30="Beta",_xlfn.BETA.INV(U3551,'Input Parameters'!$L$30,'Input Parameters'!$M$30,'Input Parameters'!$J$30,'Input Parameters'!$K$30),IF('Input Parameters'!$D$30="LogNorm",_xlfn.LOGNORM.INV(U3551,'Input Parameters'!$H$30,'Input Parameters'!$I$30)))</f>
        <v>1.1819778290476122</v>
      </c>
      <c r="W3551" s="2">
        <f ca="1">N3551+(P3551-N3551)*(1-ERF((T3551-R3551)/(2*SQRT(L3551*'Input Parameters'!$E$31))))</f>
        <v>2.7862322048103356E-2</v>
      </c>
      <c r="X3551">
        <f t="shared" ca="1" si="479"/>
        <v>1</v>
      </c>
      <c r="Y3551" s="7"/>
    </row>
    <row r="3552" spans="1:25" ht="15" customHeight="1" x14ac:dyDescent="0.3">
      <c r="A3552" s="130">
        <v>3545</v>
      </c>
      <c r="B3552" s="10">
        <f t="shared" ca="1" si="471"/>
        <v>0.32485769793530106</v>
      </c>
      <c r="C3552" s="57">
        <f ca="1">_xlfn.NORM.INV(B3552,'Input Parameters'!$E$19,'Input Parameters'!$F$19)</f>
        <v>528.92368254689984</v>
      </c>
      <c r="D3552" s="10">
        <f t="shared" ca="1" si="472"/>
        <v>0.37068421098319182</v>
      </c>
      <c r="E3552" s="59">
        <f ca="1">IF(_xlfn.NORM.INV(D3552,'Input Parameters'!$E$20,'Input Parameters'!$F$20)&lt;3500,3500,IF(_xlfn.NORM.INV(D3552,'Input Parameters'!$E$20,'Input Parameters'!$F$20)&gt;5500,5500,_xlfn.NORM.INV(D3552,'Input Parameters'!$E$20,'Input Parameters'!$F$20)))</f>
        <v>4568.9707805463877</v>
      </c>
      <c r="F3552" s="10">
        <f t="shared" ca="1" si="473"/>
        <v>4.6026063814192053E-2</v>
      </c>
      <c r="G3552" s="61">
        <f ca="1">_xlfn.NORM.INV(F3552,'Input Parameters'!$E$21,'Input Parameters'!$F$21)</f>
        <v>271.60848850668316</v>
      </c>
      <c r="H3552" s="54">
        <f ca="1">EXP(E3552*(1/'Input Parameters'!$E$22-1/G3552))</f>
        <v>0.29283590519444941</v>
      </c>
      <c r="I3552" s="10">
        <f t="shared" ca="1" si="474"/>
        <v>0.61641454145427332</v>
      </c>
      <c r="J3552" s="29">
        <f ca="1">_xlfn.BETA.INV(I3552,'Input Parameters'!$L$24,'Input Parameters'!$M$24,'Input Parameters'!$J$24,'Input Parameters'!$K$24)</f>
        <v>0.65405394009017348</v>
      </c>
      <c r="K3552" s="156">
        <f ca="1">('Input Parameters'!$E$25/'Input Parameters'!$E$31)^$J3552</f>
        <v>9.1693658046340682E-3</v>
      </c>
      <c r="L3552" s="66">
        <f ca="1">$H3552*$C3552*'Input Parameters'!$E$23*K3552</f>
        <v>1.4202233127736208</v>
      </c>
      <c r="M3552" s="23">
        <f t="shared" ca="1" si="475"/>
        <v>0.20960818178354257</v>
      </c>
      <c r="N3552" s="15">
        <f ca="1">_xlfn.NORM.INV(M3552,'Input Parameters'!$E$26,'Input Parameters'!$F$26)</f>
        <v>1.7036588017122326E-2</v>
      </c>
      <c r="O3552" s="8">
        <f t="shared" ca="1" si="476"/>
        <v>0.87498500866931905</v>
      </c>
      <c r="P3552" s="29">
        <f ca="1">_xlfn.LOGNORM.INV(O3552,'Input Parameters'!$H$27,'Input Parameters'!$I$27)</f>
        <v>2.3681447413289494</v>
      </c>
      <c r="Q3552" s="10"/>
      <c r="R3552" s="15">
        <f>'Input Parameters'!$E$28</f>
        <v>12.7</v>
      </c>
      <c r="S3552" s="10">
        <f t="shared" ca="1" si="477"/>
        <v>0.81603280613267315</v>
      </c>
      <c r="T3552" s="25">
        <f ca="1">_xlfn.LOGNORM.INV(S3552,'Input Parameters'!$H$29,'Input Parameters'!$I$29)</f>
        <v>64.425994667643835</v>
      </c>
      <c r="U3552" s="10">
        <f t="shared" ca="1" si="478"/>
        <v>0.84690123101895698</v>
      </c>
      <c r="V3552" s="29">
        <f ca="1">IF('Input Parameters'!$D$30="Beta",_xlfn.BETA.INV(U3552,'Input Parameters'!$L$30,'Input Parameters'!$M$30,'Input Parameters'!$J$30,'Input Parameters'!$K$30),IF('Input Parameters'!$D$30="LogNorm",_xlfn.LOGNORM.INV(U3552,'Input Parameters'!$H$30,'Input Parameters'!$I$30)))</f>
        <v>1.4958796491393331</v>
      </c>
      <c r="W3552" s="2">
        <f ca="1">N3552+(P3552-N3552)*(1-ERF((T3552-R3552)/(2*SQRT(L3552*'Input Parameters'!$E$31))))</f>
        <v>2.2083991223186064E-2</v>
      </c>
      <c r="X3552">
        <f t="shared" ca="1" si="479"/>
        <v>1</v>
      </c>
      <c r="Y3552" s="7"/>
    </row>
    <row r="3553" spans="1:25" ht="15" customHeight="1" x14ac:dyDescent="0.3">
      <c r="A3553" s="130">
        <v>3546</v>
      </c>
      <c r="B3553" s="10">
        <f t="shared" ca="1" si="471"/>
        <v>0.18296644163386533</v>
      </c>
      <c r="C3553" s="57">
        <f ca="1">_xlfn.NORM.INV(B3553,'Input Parameters'!$E$19,'Input Parameters'!$F$19)</f>
        <v>490.90203672967107</v>
      </c>
      <c r="D3553" s="10">
        <f t="shared" ca="1" si="472"/>
        <v>4.6962260988975157E-2</v>
      </c>
      <c r="E3553" s="59">
        <f ca="1">IF(_xlfn.NORM.INV(D3553,'Input Parameters'!$E$20,'Input Parameters'!$F$20)&lt;3500,3500,IF(_xlfn.NORM.INV(D3553,'Input Parameters'!$E$20,'Input Parameters'!$F$20)&gt;5500,5500,_xlfn.NORM.INV(D3553,'Input Parameters'!$E$20,'Input Parameters'!$F$20)))</f>
        <v>3627.4653570567325</v>
      </c>
      <c r="F3553" s="10">
        <f t="shared" ca="1" si="473"/>
        <v>0.61021604461251677</v>
      </c>
      <c r="G3553" s="61">
        <f ca="1">_xlfn.NORM.INV(F3553,'Input Parameters'!$E$21,'Input Parameters'!$F$21)</f>
        <v>287.04987381791949</v>
      </c>
      <c r="H3553" s="54">
        <f ca="1">EXP(E3553*(1/'Input Parameters'!$E$22-1/G3553))</f>
        <v>0.77365576400313862</v>
      </c>
      <c r="I3553" s="10">
        <f t="shared" ca="1" si="474"/>
        <v>0.71539392744785468</v>
      </c>
      <c r="J3553" s="29">
        <f ca="1">_xlfn.BETA.INV(I3553,'Input Parameters'!$L$24,'Input Parameters'!$M$24,'Input Parameters'!$J$24,'Input Parameters'!$K$24)</f>
        <v>0.6955336094140272</v>
      </c>
      <c r="K3553" s="156">
        <f ca="1">('Input Parameters'!$E$25/'Input Parameters'!$E$31)^$J3553</f>
        <v>6.8094526093004553E-3</v>
      </c>
      <c r="L3553" s="66">
        <f ca="1">$H3553*$C3553*'Input Parameters'!$E$23*K3553</f>
        <v>2.5861564927143981</v>
      </c>
      <c r="M3553" s="23">
        <f t="shared" ca="1" si="475"/>
        <v>0.63331431631587964</v>
      </c>
      <c r="N3553" s="15">
        <f ca="1">_xlfn.NORM.INV(M3553,'Input Parameters'!$E$26,'Input Parameters'!$F$26)</f>
        <v>4.1153530521676397E-2</v>
      </c>
      <c r="O3553" s="8">
        <f t="shared" ca="1" si="476"/>
        <v>0.1614951541407651</v>
      </c>
      <c r="P3553" s="29">
        <f ca="1">_xlfn.LOGNORM.INV(O3553,'Input Parameters'!$H$27,'Input Parameters'!$I$27)</f>
        <v>0.91939742669925562</v>
      </c>
      <c r="Q3553" s="10"/>
      <c r="R3553" s="15">
        <f>'Input Parameters'!$E$28</f>
        <v>12.7</v>
      </c>
      <c r="S3553" s="10">
        <f t="shared" ca="1" si="477"/>
        <v>0.7423970608303897</v>
      </c>
      <c r="T3553" s="25">
        <f ca="1">_xlfn.LOGNORM.INV(S3553,'Input Parameters'!$H$29,'Input Parameters'!$I$29)</f>
        <v>62.645648340257061</v>
      </c>
      <c r="U3553" s="10">
        <f t="shared" ca="1" si="478"/>
        <v>0.8267611545657052</v>
      </c>
      <c r="V3553" s="29">
        <f ca="1">IF('Input Parameters'!$D$30="Beta",_xlfn.BETA.INV(U3553,'Input Parameters'!$L$30,'Input Parameters'!$M$30,'Input Parameters'!$J$30,'Input Parameters'!$K$30),IF('Input Parameters'!$D$30="LogNorm",_xlfn.LOGNORM.INV(U3553,'Input Parameters'!$H$30,'Input Parameters'!$I$30)))</f>
        <v>1.4484020515748803</v>
      </c>
      <c r="W3553" s="2">
        <f ca="1">N3553+(P3553-N3553)*(1-ERF((T3553-R3553)/(2*SQRT(L3553*'Input Parameters'!$E$31))))</f>
        <v>6.5817823572968878E-2</v>
      </c>
      <c r="X3553">
        <f t="shared" ca="1" si="479"/>
        <v>1</v>
      </c>
      <c r="Y3553" s="7"/>
    </row>
    <row r="3554" spans="1:25" ht="15" customHeight="1" x14ac:dyDescent="0.3">
      <c r="A3554" s="130">
        <v>3547</v>
      </c>
      <c r="B3554" s="10">
        <f t="shared" ca="1" si="471"/>
        <v>0.82657759021737887</v>
      </c>
      <c r="C3554" s="57">
        <f ca="1">_xlfn.NORM.INV(B3554,'Input Parameters'!$E$19,'Input Parameters'!$F$19)</f>
        <v>646.79142478623226</v>
      </c>
      <c r="D3554" s="10">
        <f t="shared" ca="1" si="472"/>
        <v>0.31252023566353959</v>
      </c>
      <c r="E3554" s="59">
        <f ca="1">IF(_xlfn.NORM.INV(D3554,'Input Parameters'!$E$20,'Input Parameters'!$F$20)&lt;3500,3500,IF(_xlfn.NORM.INV(D3554,'Input Parameters'!$E$20,'Input Parameters'!$F$20)&gt;5500,5500,_xlfn.NORM.INV(D3554,'Input Parameters'!$E$20,'Input Parameters'!$F$20)))</f>
        <v>4457.896522938222</v>
      </c>
      <c r="F3554" s="10">
        <f t="shared" ca="1" si="473"/>
        <v>0.74274085784671051</v>
      </c>
      <c r="G3554" s="61">
        <f ca="1">_xlfn.NORM.INV(F3554,'Input Parameters'!$E$21,'Input Parameters'!$F$21)</f>
        <v>289.97329318388472</v>
      </c>
      <c r="H3554" s="54">
        <f ca="1">EXP(E3554*(1/'Input Parameters'!$E$22-1/G3554))</f>
        <v>0.85315941976989307</v>
      </c>
      <c r="I3554" s="10">
        <f t="shared" ca="1" si="474"/>
        <v>0.98049976945305739</v>
      </c>
      <c r="J3554" s="29">
        <f ca="1">_xlfn.BETA.INV(I3554,'Input Parameters'!$L$24,'Input Parameters'!$M$24,'Input Parameters'!$J$24,'Input Parameters'!$K$24)</f>
        <v>0.87602987548538769</v>
      </c>
      <c r="K3554" s="156">
        <f ca="1">('Input Parameters'!$E$25/'Input Parameters'!$E$31)^$J3554</f>
        <v>1.8654702337936035E-3</v>
      </c>
      <c r="L3554" s="66">
        <f ca="1">$H3554*$C3554*'Input Parameters'!$E$23*K3554</f>
        <v>1.0293966894368936</v>
      </c>
      <c r="M3554" s="23">
        <f t="shared" ca="1" si="475"/>
        <v>0.47158171555860851</v>
      </c>
      <c r="N3554" s="15">
        <f ca="1">_xlfn.NORM.INV(M3554,'Input Parameters'!$E$26,'Input Parameters'!$F$26)</f>
        <v>3.2502817047850491E-2</v>
      </c>
      <c r="O3554" s="8">
        <f t="shared" ca="1" si="476"/>
        <v>0.40359946720470874</v>
      </c>
      <c r="P3554" s="29">
        <f ca="1">_xlfn.LOGNORM.INV(O3554,'Input Parameters'!$H$27,'Input Parameters'!$I$27)</f>
        <v>1.2779348925888612</v>
      </c>
      <c r="Q3554" s="10"/>
      <c r="R3554" s="15">
        <f>'Input Parameters'!$E$28</f>
        <v>12.7</v>
      </c>
      <c r="S3554" s="10">
        <f t="shared" ca="1" si="477"/>
        <v>0.53984087033717598</v>
      </c>
      <c r="T3554" s="25">
        <f ca="1">_xlfn.LOGNORM.INV(S3554,'Input Parameters'!$H$29,'Input Parameters'!$I$29)</f>
        <v>58.889515312981089</v>
      </c>
      <c r="U3554" s="10">
        <f t="shared" ca="1" si="478"/>
        <v>7.2905889337380625E-2</v>
      </c>
      <c r="V3554" s="29">
        <f ca="1">IF('Input Parameters'!$D$30="Beta",_xlfn.BETA.INV(U3554,'Input Parameters'!$L$30,'Input Parameters'!$M$30,'Input Parameters'!$J$30,'Input Parameters'!$K$30),IF('Input Parameters'!$D$30="LogNorm",_xlfn.LOGNORM.INV(U3554,'Input Parameters'!$H$30,'Input Parameters'!$I$30)))</f>
        <v>0.5630632827786769</v>
      </c>
      <c r="W3554" s="2">
        <f ca="1">N3554+(P3554-N3554)*(1-ERF((T3554-R3554)/(2*SQRT(L3554*'Input Parameters'!$E$31))))</f>
        <v>3.4104257586450026E-2</v>
      </c>
      <c r="X3554">
        <f t="shared" ca="1" si="479"/>
        <v>1</v>
      </c>
      <c r="Y3554" s="7"/>
    </row>
    <row r="3555" spans="1:25" ht="15" customHeight="1" x14ac:dyDescent="0.3">
      <c r="A3555" s="130">
        <v>3548</v>
      </c>
      <c r="B3555" s="10">
        <f t="shared" ca="1" si="471"/>
        <v>0.69370054135587267</v>
      </c>
      <c r="C3555" s="57">
        <f ca="1">_xlfn.NORM.INV(B3555,'Input Parameters'!$E$19,'Input Parameters'!$F$19)</f>
        <v>610.08802583589727</v>
      </c>
      <c r="D3555" s="10">
        <f t="shared" ca="1" si="472"/>
        <v>0.72968215620244026</v>
      </c>
      <c r="E3555" s="59">
        <f ca="1">IF(_xlfn.NORM.INV(D3555,'Input Parameters'!$E$20,'Input Parameters'!$F$20)&lt;3500,3500,IF(_xlfn.NORM.INV(D3555,'Input Parameters'!$E$20,'Input Parameters'!$F$20)&gt;5500,5500,_xlfn.NORM.INV(D3555,'Input Parameters'!$E$20,'Input Parameters'!$F$20)))</f>
        <v>5228.296393881431</v>
      </c>
      <c r="F3555" s="10">
        <f t="shared" ca="1" si="473"/>
        <v>0.72553702908202478</v>
      </c>
      <c r="G3555" s="61">
        <f ca="1">_xlfn.NORM.INV(F3555,'Input Parameters'!$E$21,'Input Parameters'!$F$21)</f>
        <v>289.56105098229881</v>
      </c>
      <c r="H3555" s="54">
        <f ca="1">EXP(E3555*(1/'Input Parameters'!$E$22-1/G3555))</f>
        <v>0.80902695885431475</v>
      </c>
      <c r="I3555" s="10">
        <f t="shared" ca="1" si="474"/>
        <v>0.99229805465804144</v>
      </c>
      <c r="J3555" s="29">
        <f ca="1">_xlfn.BETA.INV(I3555,'Input Parameters'!$L$24,'Input Parameters'!$M$24,'Input Parameters'!$J$24,'Input Parameters'!$K$24)</f>
        <v>0.90550689111246552</v>
      </c>
      <c r="K3555" s="156">
        <f ca="1">('Input Parameters'!$E$25/'Input Parameters'!$E$31)^$J3555</f>
        <v>1.509922581470643E-3</v>
      </c>
      <c r="L3555" s="66">
        <f ca="1">$H3555*$C3555*'Input Parameters'!$E$23*K3555</f>
        <v>0.74526405480835312</v>
      </c>
      <c r="M3555" s="23">
        <f t="shared" ca="1" si="475"/>
        <v>9.4031190606672532E-2</v>
      </c>
      <c r="N3555" s="15">
        <f ca="1">_xlfn.NORM.INV(M3555,'Input Parameters'!$E$26,'Input Parameters'!$F$26)</f>
        <v>6.3570121211624329E-3</v>
      </c>
      <c r="O3555" s="8">
        <f t="shared" ca="1" si="476"/>
        <v>6.7561627093935206E-2</v>
      </c>
      <c r="P3555" s="29">
        <f ca="1">_xlfn.LOGNORM.INV(O3555,'Input Parameters'!$H$27,'Input Parameters'!$I$27)</f>
        <v>0.73503386150553929</v>
      </c>
      <c r="Q3555" s="10"/>
      <c r="R3555" s="15">
        <f>'Input Parameters'!$E$28</f>
        <v>12.7</v>
      </c>
      <c r="S3555" s="10">
        <f t="shared" ca="1" si="477"/>
        <v>0.71970043460755551</v>
      </c>
      <c r="T3555" s="25">
        <f ca="1">_xlfn.LOGNORM.INV(S3555,'Input Parameters'!$H$29,'Input Parameters'!$I$29)</f>
        <v>62.163603537492257</v>
      </c>
      <c r="U3555" s="10">
        <f t="shared" ca="1" si="478"/>
        <v>0.10515228911295316</v>
      </c>
      <c r="V3555" s="29">
        <f ca="1">IF('Input Parameters'!$D$30="Beta",_xlfn.BETA.INV(U3555,'Input Parameters'!$L$30,'Input Parameters'!$M$30,'Input Parameters'!$J$30,'Input Parameters'!$K$30),IF('Input Parameters'!$D$30="LogNorm",_xlfn.LOGNORM.INV(U3555,'Input Parameters'!$H$30,'Input Parameters'!$I$30)))</f>
        <v>0.60969207735545772</v>
      </c>
      <c r="W3555" s="2">
        <f ca="1">N3555+(P3555-N3555)*(1-ERF((T3555-R3555)/(2*SQRT(L3555*'Input Parameters'!$E$31))))</f>
        <v>6.3940949840641977E-3</v>
      </c>
      <c r="X3555">
        <f t="shared" ca="1" si="479"/>
        <v>1</v>
      </c>
      <c r="Y3555" s="7"/>
    </row>
    <row r="3556" spans="1:25" ht="15" customHeight="1" x14ac:dyDescent="0.3">
      <c r="A3556" s="130">
        <v>3549</v>
      </c>
      <c r="B3556" s="10">
        <f t="shared" ca="1" si="471"/>
        <v>0.8233089020409512</v>
      </c>
      <c r="C3556" s="57">
        <f ca="1">_xlfn.NORM.INV(B3556,'Input Parameters'!$E$19,'Input Parameters'!$F$19)</f>
        <v>645.72013346298434</v>
      </c>
      <c r="D3556" s="10">
        <f t="shared" ca="1" si="472"/>
        <v>0.71325188851766164</v>
      </c>
      <c r="E3556" s="59">
        <f ca="1">IF(_xlfn.NORM.INV(D3556,'Input Parameters'!$E$20,'Input Parameters'!$F$20)&lt;3500,3500,IF(_xlfn.NORM.INV(D3556,'Input Parameters'!$E$20,'Input Parameters'!$F$20)&gt;5500,5500,_xlfn.NORM.INV(D3556,'Input Parameters'!$E$20,'Input Parameters'!$F$20)))</f>
        <v>5194.0369459809299</v>
      </c>
      <c r="F3556" s="10">
        <f t="shared" ca="1" si="473"/>
        <v>0.34542288197059401</v>
      </c>
      <c r="G3556" s="61">
        <f ca="1">_xlfn.NORM.INV(F3556,'Input Parameters'!$E$21,'Input Parameters'!$F$21)</f>
        <v>281.72401857689619</v>
      </c>
      <c r="H3556" s="54">
        <f ca="1">EXP(E3556*(1/'Input Parameters'!$E$22-1/G3556))</f>
        <v>0.49187763215693103</v>
      </c>
      <c r="I3556" s="10">
        <f t="shared" ca="1" si="474"/>
        <v>0.233635373246873</v>
      </c>
      <c r="J3556" s="29">
        <f ca="1">_xlfn.BETA.INV(I3556,'Input Parameters'!$L$24,'Input Parameters'!$M$24,'Input Parameters'!$J$24,'Input Parameters'!$K$24)</f>
        <v>0.48760789994116682</v>
      </c>
      <c r="K3556" s="156">
        <f ca="1">('Input Parameters'!$E$25/'Input Parameters'!$E$31)^$J3556</f>
        <v>3.026151390339523E-2</v>
      </c>
      <c r="L3556" s="66">
        <f ca="1">$H3556*$C3556*'Input Parameters'!$E$23*K3556</f>
        <v>9.6115195228550405</v>
      </c>
      <c r="M3556" s="23">
        <f t="shared" ca="1" si="475"/>
        <v>8.3721300957228628E-2</v>
      </c>
      <c r="N3556" s="15">
        <f ca="1">_xlfn.NORM.INV(M3556,'Input Parameters'!$E$26,'Input Parameters'!$F$26)</f>
        <v>5.010172420019908E-3</v>
      </c>
      <c r="O3556" s="8">
        <f t="shared" ca="1" si="476"/>
        <v>0.49223532665982417</v>
      </c>
      <c r="P3556" s="29">
        <f ca="1">_xlfn.LOGNORM.INV(O3556,'Input Parameters'!$H$27,'Input Parameters'!$I$27)</f>
        <v>1.4114261418001735</v>
      </c>
      <c r="Q3556" s="10"/>
      <c r="R3556" s="15">
        <f>'Input Parameters'!$E$28</f>
        <v>12.7</v>
      </c>
      <c r="S3556" s="10">
        <f t="shared" ca="1" si="477"/>
        <v>0.12440991799629142</v>
      </c>
      <c r="T3556" s="25">
        <f ca="1">_xlfn.LOGNORM.INV(S3556,'Input Parameters'!$H$29,'Input Parameters'!$I$29)</f>
        <v>51.159910693683699</v>
      </c>
      <c r="U3556" s="10">
        <f t="shared" ca="1" si="478"/>
        <v>0.53409824102500714</v>
      </c>
      <c r="V3556" s="29">
        <f ca="1">IF('Input Parameters'!$D$30="Beta",_xlfn.BETA.INV(U3556,'Input Parameters'!$L$30,'Input Parameters'!$M$30,'Input Parameters'!$J$30,'Input Parameters'!$K$30),IF('Input Parameters'!$D$30="LogNorm",_xlfn.LOGNORM.INV(U3556,'Input Parameters'!$H$30,'Input Parameters'!$I$30)))</f>
        <v>1.0335022618934686</v>
      </c>
      <c r="W3556" s="2">
        <f ca="1">N3556+(P3556-N3556)*(1-ERF((T3556-R3556)/(2*SQRT(L3556*'Input Parameters'!$E$31))))</f>
        <v>0.53998201077093366</v>
      </c>
      <c r="X3556">
        <f t="shared" ca="1" si="479"/>
        <v>1</v>
      </c>
      <c r="Y3556" s="7"/>
    </row>
    <row r="3557" spans="1:25" ht="15" customHeight="1" x14ac:dyDescent="0.3">
      <c r="A3557" s="130">
        <v>3550</v>
      </c>
      <c r="B3557" s="10">
        <f t="shared" ca="1" si="471"/>
        <v>0.73827743043394456</v>
      </c>
      <c r="C3557" s="57">
        <f ca="1">_xlfn.NORM.INV(B3557,'Input Parameters'!$E$19,'Input Parameters'!$F$19)</f>
        <v>621.21470492765786</v>
      </c>
      <c r="D3557" s="10">
        <f t="shared" ca="1" si="472"/>
        <v>0.37984926547312448</v>
      </c>
      <c r="E3557" s="59">
        <f ca="1">IF(_xlfn.NORM.INV(D3557,'Input Parameters'!$E$20,'Input Parameters'!$F$20)&lt;3500,3500,IF(_xlfn.NORM.INV(D3557,'Input Parameters'!$E$20,'Input Parameters'!$F$20)&gt;5500,5500,_xlfn.NORM.INV(D3557,'Input Parameters'!$E$20,'Input Parameters'!$F$20)))</f>
        <v>4585.8863136688133</v>
      </c>
      <c r="F3557" s="10">
        <f t="shared" ca="1" si="473"/>
        <v>0.3696059159052596</v>
      </c>
      <c r="G3557" s="61">
        <f ca="1">_xlfn.NORM.INV(F3557,'Input Parameters'!$E$21,'Input Parameters'!$F$21)</f>
        <v>282.23342747404195</v>
      </c>
      <c r="H3557" s="54">
        <f ca="1">EXP(E3557*(1/'Input Parameters'!$E$22-1/G3557))</f>
        <v>0.55042244077563396</v>
      </c>
      <c r="I3557" s="10">
        <f t="shared" ca="1" si="474"/>
        <v>0.7426003859637047</v>
      </c>
      <c r="J3557" s="29">
        <f ca="1">_xlfn.BETA.INV(I3557,'Input Parameters'!$L$24,'Input Parameters'!$M$24,'Input Parameters'!$J$24,'Input Parameters'!$K$24)</f>
        <v>0.70760690356229561</v>
      </c>
      <c r="K3557" s="156">
        <f ca="1">('Input Parameters'!$E$25/'Input Parameters'!$E$31)^$J3557</f>
        <v>6.2445144147952368E-3</v>
      </c>
      <c r="L3557" s="66">
        <f ca="1">$H3557*$C3557*'Input Parameters'!$E$23*K3557</f>
        <v>2.1351900243555999</v>
      </c>
      <c r="M3557" s="23">
        <f t="shared" ca="1" si="475"/>
        <v>0.57962875267300595</v>
      </c>
      <c r="N3557" s="15">
        <f ca="1">_xlfn.NORM.INV(M3557,'Input Parameters'!$E$26,'Input Parameters'!$F$26)</f>
        <v>3.8219820445862321E-2</v>
      </c>
      <c r="O3557" s="8">
        <f t="shared" ca="1" si="476"/>
        <v>0.80212735847096372</v>
      </c>
      <c r="P3557" s="29">
        <f ca="1">_xlfn.LOGNORM.INV(O3557,'Input Parameters'!$H$27,'Input Parameters'!$I$27)</f>
        <v>2.0728551143618685</v>
      </c>
      <c r="Q3557" s="10"/>
      <c r="R3557" s="15">
        <f>'Input Parameters'!$E$28</f>
        <v>12.7</v>
      </c>
      <c r="S3557" s="10">
        <f t="shared" ca="1" si="477"/>
        <v>0.740960622922752</v>
      </c>
      <c r="T3557" s="25">
        <f ca="1">_xlfn.LOGNORM.INV(S3557,'Input Parameters'!$H$29,'Input Parameters'!$I$29)</f>
        <v>62.614404350890524</v>
      </c>
      <c r="U3557" s="10">
        <f t="shared" ca="1" si="478"/>
        <v>0.98926977066534139</v>
      </c>
      <c r="V3557" s="29">
        <f ca="1">IF('Input Parameters'!$D$30="Beta",_xlfn.BETA.INV(U3557,'Input Parameters'!$L$30,'Input Parameters'!$M$30,'Input Parameters'!$J$30,'Input Parameters'!$K$30),IF('Input Parameters'!$D$30="LogNorm",_xlfn.LOGNORM.INV(U3557,'Input Parameters'!$H$30,'Input Parameters'!$I$30)))</f>
        <v>2.4746938338173172</v>
      </c>
      <c r="W3557" s="2">
        <f ca="1">N3557+(P3557-N3557)*(1-ERF((T3557-R3557)/(2*SQRT(L3557*'Input Parameters'!$E$31))))</f>
        <v>7.0198349411505462E-2</v>
      </c>
      <c r="X3557">
        <f t="shared" ca="1" si="479"/>
        <v>1</v>
      </c>
      <c r="Y3557" s="7"/>
    </row>
    <row r="3558" spans="1:25" ht="15" customHeight="1" x14ac:dyDescent="0.3">
      <c r="A3558" s="130">
        <v>3551</v>
      </c>
      <c r="B3558" s="10">
        <f t="shared" ca="1" si="471"/>
        <v>0.42205852723223136</v>
      </c>
      <c r="C3558" s="57">
        <f ca="1">_xlfn.NORM.INV(B3558,'Input Parameters'!$E$19,'Input Parameters'!$F$19)</f>
        <v>550.68476091545267</v>
      </c>
      <c r="D3558" s="10">
        <f t="shared" ca="1" si="472"/>
        <v>0.96305874418892734</v>
      </c>
      <c r="E3558" s="59">
        <f ca="1">IF(_xlfn.NORM.INV(D3558,'Input Parameters'!$E$20,'Input Parameters'!$F$20)&lt;3500,3500,IF(_xlfn.NORM.INV(D3558,'Input Parameters'!$E$20,'Input Parameters'!$F$20)&gt;5500,5500,_xlfn.NORM.INV(D3558,'Input Parameters'!$E$20,'Input Parameters'!$F$20)))</f>
        <v>5500</v>
      </c>
      <c r="F3558" s="10">
        <f t="shared" ca="1" si="473"/>
        <v>0.85707630104549504</v>
      </c>
      <c r="G3558" s="61">
        <f ca="1">_xlfn.NORM.INV(F3558,'Input Parameters'!$E$21,'Input Parameters'!$F$21)</f>
        <v>293.23878630312709</v>
      </c>
      <c r="H3558" s="54">
        <f ca="1">EXP(E3558*(1/'Input Parameters'!$E$22-1/G3558))</f>
        <v>1.0154030429356131</v>
      </c>
      <c r="I3558" s="10">
        <f t="shared" ca="1" si="474"/>
        <v>0.54343780821051757</v>
      </c>
      <c r="J3558" s="29">
        <f ca="1">_xlfn.BETA.INV(I3558,'Input Parameters'!$L$24,'Input Parameters'!$M$24,'Input Parameters'!$J$24,'Input Parameters'!$K$24)</f>
        <v>0.62463662379686724</v>
      </c>
      <c r="K3558" s="156">
        <f ca="1">('Input Parameters'!$E$25/'Input Parameters'!$E$31)^$J3558</f>
        <v>1.1323663447126412E-2</v>
      </c>
      <c r="L3558" s="66">
        <f ca="1">$H3558*$C3558*'Input Parameters'!$E$23*K3558</f>
        <v>6.3318187141413595</v>
      </c>
      <c r="M3558" s="23">
        <f t="shared" ca="1" si="475"/>
        <v>0.42450942572788386</v>
      </c>
      <c r="N3558" s="15">
        <f ca="1">_xlfn.NORM.INV(M3558,'Input Parameters'!$E$26,'Input Parameters'!$F$26)</f>
        <v>3.0002220543217727E-2</v>
      </c>
      <c r="O3558" s="8">
        <f t="shared" ca="1" si="476"/>
        <v>0.66140883549204554</v>
      </c>
      <c r="P3558" s="29">
        <f ca="1">_xlfn.LOGNORM.INV(O3558,'Input Parameters'!$H$27,'Input Parameters'!$I$27)</f>
        <v>1.7115382196298008</v>
      </c>
      <c r="Q3558" s="10"/>
      <c r="R3558" s="15">
        <f>'Input Parameters'!$E$28</f>
        <v>12.7</v>
      </c>
      <c r="S3558" s="10">
        <f t="shared" ca="1" si="477"/>
        <v>0.5678630250165233</v>
      </c>
      <c r="T3558" s="25">
        <f ca="1">_xlfn.LOGNORM.INV(S3558,'Input Parameters'!$H$29,'Input Parameters'!$I$29)</f>
        <v>59.360179050450725</v>
      </c>
      <c r="U3558" s="10">
        <f t="shared" ca="1" si="478"/>
        <v>0.47784672427978103</v>
      </c>
      <c r="V3558" s="29">
        <f ca="1">IF('Input Parameters'!$D$30="Beta",_xlfn.BETA.INV(U3558,'Input Parameters'!$L$30,'Input Parameters'!$M$30,'Input Parameters'!$J$30,'Input Parameters'!$K$30),IF('Input Parameters'!$D$30="LogNorm",_xlfn.LOGNORM.INV(U3558,'Input Parameters'!$H$30,'Input Parameters'!$I$30)))</f>
        <v>0.9775532526979871</v>
      </c>
      <c r="W3558" s="2">
        <f ca="1">N3558+(P3558-N3558)*(1-ERF((T3558-R3558)/(2*SQRT(L3558*'Input Parameters'!$E$31))))</f>
        <v>0.34914431915583666</v>
      </c>
      <c r="X3558">
        <f t="shared" ca="1" si="479"/>
        <v>1</v>
      </c>
      <c r="Y3558" s="7"/>
    </row>
    <row r="3559" spans="1:25" ht="15" customHeight="1" x14ac:dyDescent="0.3">
      <c r="A3559" s="130">
        <v>3552</v>
      </c>
      <c r="B3559" s="10">
        <f t="shared" ca="1" si="471"/>
        <v>0.85218056865300806</v>
      </c>
      <c r="C3559" s="57">
        <f ca="1">_xlfn.NORM.INV(B3559,'Input Parameters'!$E$19,'Input Parameters'!$F$19)</f>
        <v>655.67275667580145</v>
      </c>
      <c r="D3559" s="10">
        <f t="shared" ca="1" si="472"/>
        <v>0.95771677381000964</v>
      </c>
      <c r="E3559" s="59">
        <f ca="1">IF(_xlfn.NORM.INV(D3559,'Input Parameters'!$E$20,'Input Parameters'!$F$20)&lt;3500,3500,IF(_xlfn.NORM.INV(D3559,'Input Parameters'!$E$20,'Input Parameters'!$F$20)&gt;5500,5500,_xlfn.NORM.INV(D3559,'Input Parameters'!$E$20,'Input Parameters'!$F$20)))</f>
        <v>5500</v>
      </c>
      <c r="F3559" s="10">
        <f t="shared" ca="1" si="473"/>
        <v>0.98776653678822157</v>
      </c>
      <c r="G3559" s="61">
        <f ca="1">_xlfn.NORM.INV(F3559,'Input Parameters'!$E$21,'Input Parameters'!$F$21)</f>
        <v>302.53277428977623</v>
      </c>
      <c r="H3559" s="54">
        <f ca="1">EXP(E3559*(1/'Input Parameters'!$E$22-1/G3559))</f>
        <v>1.8066649335916976</v>
      </c>
      <c r="I3559" s="10">
        <f t="shared" ca="1" si="474"/>
        <v>0.4897485990140632</v>
      </c>
      <c r="J3559" s="29">
        <f ca="1">_xlfn.BETA.INV(I3559,'Input Parameters'!$L$24,'Input Parameters'!$M$24,'Input Parameters'!$J$24,'Input Parameters'!$K$24)</f>
        <v>0.60301710134981901</v>
      </c>
      <c r="K3559" s="156">
        <f ca="1">('Input Parameters'!$E$25/'Input Parameters'!$E$31)^$J3559</f>
        <v>1.3223338314951982E-2</v>
      </c>
      <c r="L3559" s="66">
        <f ca="1">$H3559*$C3559*'Input Parameters'!$E$23*K3559</f>
        <v>15.664115025584582</v>
      </c>
      <c r="M3559" s="23">
        <f t="shared" ca="1" si="475"/>
        <v>0.53233898537027258</v>
      </c>
      <c r="N3559" s="15">
        <f ca="1">_xlfn.NORM.INV(M3559,'Input Parameters'!$E$26,'Input Parameters'!$F$26)</f>
        <v>3.5704166722208858E-2</v>
      </c>
      <c r="O3559" s="8">
        <f t="shared" ca="1" si="476"/>
        <v>0.34578809074930561</v>
      </c>
      <c r="P3559" s="29">
        <f ca="1">_xlfn.LOGNORM.INV(O3559,'Input Parameters'!$H$27,'Input Parameters'!$I$27)</f>
        <v>1.1944668826739968</v>
      </c>
      <c r="Q3559" s="10"/>
      <c r="R3559" s="15">
        <f>'Input Parameters'!$E$28</f>
        <v>12.7</v>
      </c>
      <c r="S3559" s="10">
        <f t="shared" ca="1" si="477"/>
        <v>9.1848060036872958E-2</v>
      </c>
      <c r="T3559" s="25">
        <f ca="1">_xlfn.LOGNORM.INV(S3559,'Input Parameters'!$H$29,'Input Parameters'!$I$29)</f>
        <v>50.157558442833263</v>
      </c>
      <c r="U3559" s="10">
        <f t="shared" ca="1" si="478"/>
        <v>0.14200618515087271</v>
      </c>
      <c r="V3559" s="29">
        <f ca="1">IF('Input Parameters'!$D$30="Beta",_xlfn.BETA.INV(U3559,'Input Parameters'!$L$30,'Input Parameters'!$M$30,'Input Parameters'!$J$30,'Input Parameters'!$K$30),IF('Input Parameters'!$D$30="LogNorm",_xlfn.LOGNORM.INV(U3559,'Input Parameters'!$H$30,'Input Parameters'!$I$30)))</f>
        <v>0.65489837082936952</v>
      </c>
      <c r="W3559" s="2">
        <f ca="1">N3559+(P3559-N3559)*(1-ERF((T3559-R3559)/(2*SQRT(L3559*'Input Parameters'!$E$31))))</f>
        <v>0.61897035846360859</v>
      </c>
      <c r="X3559">
        <f t="shared" ca="1" si="479"/>
        <v>1</v>
      </c>
      <c r="Y3559" s="7"/>
    </row>
    <row r="3560" spans="1:25" ht="15" customHeight="1" x14ac:dyDescent="0.3">
      <c r="A3560" s="130">
        <v>3553</v>
      </c>
      <c r="B3560" s="10">
        <f t="shared" ca="1" si="471"/>
        <v>0.15757784532687735</v>
      </c>
      <c r="C3560" s="57">
        <f ca="1">_xlfn.NORM.INV(B3560,'Input Parameters'!$E$19,'Input Parameters'!$F$19)</f>
        <v>482.42291049626442</v>
      </c>
      <c r="D3560" s="10">
        <f t="shared" ca="1" si="472"/>
        <v>0.62558045831920817</v>
      </c>
      <c r="E3560" s="59">
        <f ca="1">IF(_xlfn.NORM.INV(D3560,'Input Parameters'!$E$20,'Input Parameters'!$F$20)&lt;3500,3500,IF(_xlfn.NORM.INV(D3560,'Input Parameters'!$E$20,'Input Parameters'!$F$20)&gt;5500,5500,_xlfn.NORM.INV(D3560,'Input Parameters'!$E$20,'Input Parameters'!$F$20)))</f>
        <v>5024.1193512086638</v>
      </c>
      <c r="F3560" s="10">
        <f t="shared" ca="1" si="473"/>
        <v>0.1463372168328948</v>
      </c>
      <c r="G3560" s="61">
        <f ca="1">_xlfn.NORM.INV(F3560,'Input Parameters'!$E$21,'Input Parameters'!$F$21)</f>
        <v>276.57913624454335</v>
      </c>
      <c r="H3560" s="54">
        <f ca="1">EXP(E3560*(1/'Input Parameters'!$E$22-1/G3560))</f>
        <v>0.36129895491105446</v>
      </c>
      <c r="I3560" s="10">
        <f t="shared" ca="1" si="474"/>
        <v>0.24950268932068764</v>
      </c>
      <c r="J3560" s="29">
        <f ca="1">_xlfn.BETA.INV(I3560,'Input Parameters'!$L$24,'Input Parameters'!$M$24,'Input Parameters'!$J$24,'Input Parameters'!$K$24)</f>
        <v>0.49602876335818502</v>
      </c>
      <c r="K3560" s="156">
        <f ca="1">('Input Parameters'!$E$25/'Input Parameters'!$E$31)^$J3560</f>
        <v>2.8487610439743551E-2</v>
      </c>
      <c r="L3560" s="66">
        <f ca="1">$H3560*$C3560*'Input Parameters'!$E$23*K3560</f>
        <v>4.9653589749000551</v>
      </c>
      <c r="M3560" s="23">
        <f t="shared" ca="1" si="475"/>
        <v>0.11501442807783679</v>
      </c>
      <c r="N3560" s="15">
        <f ca="1">_xlfn.NORM.INV(M3560,'Input Parameters'!$E$26,'Input Parameters'!$F$26)</f>
        <v>8.7940248897117462E-3</v>
      </c>
      <c r="O3560" s="8">
        <f t="shared" ca="1" si="476"/>
        <v>0.27728698535635488</v>
      </c>
      <c r="P3560" s="29">
        <f ca="1">_xlfn.LOGNORM.INV(O3560,'Input Parameters'!$H$27,'Input Parameters'!$I$27)</f>
        <v>1.0961262594143788</v>
      </c>
      <c r="Q3560" s="10"/>
      <c r="R3560" s="15">
        <f>'Input Parameters'!$E$28</f>
        <v>12.7</v>
      </c>
      <c r="S3560" s="10">
        <f t="shared" ca="1" si="477"/>
        <v>0.35671196129390426</v>
      </c>
      <c r="T3560" s="25">
        <f ca="1">_xlfn.LOGNORM.INV(S3560,'Input Parameters'!$H$29,'Input Parameters'!$I$29)</f>
        <v>55.879545884674521</v>
      </c>
      <c r="U3560" s="10">
        <f t="shared" ca="1" si="478"/>
        <v>0.37622583879837035</v>
      </c>
      <c r="V3560" s="29">
        <f ca="1">IF('Input Parameters'!$D$30="Beta",_xlfn.BETA.INV(U3560,'Input Parameters'!$L$30,'Input Parameters'!$M$30,'Input Parameters'!$J$30,'Input Parameters'!$K$30),IF('Input Parameters'!$D$30="LogNorm",_xlfn.LOGNORM.INV(U3560,'Input Parameters'!$H$30,'Input Parameters'!$I$30)))</f>
        <v>0.88234414456158106</v>
      </c>
      <c r="W3560" s="2">
        <f ca="1">N3560+(P3560-N3560)*(1-ERF((T3560-R3560)/(2*SQRT(L3560*'Input Parameters'!$E$31))))</f>
        <v>0.19431546937985178</v>
      </c>
      <c r="X3560">
        <f t="shared" ca="1" si="479"/>
        <v>1</v>
      </c>
      <c r="Y3560" s="7"/>
    </row>
    <row r="3561" spans="1:25" ht="15" customHeight="1" x14ac:dyDescent="0.3">
      <c r="A3561" s="130">
        <v>3554</v>
      </c>
      <c r="B3561" s="10">
        <f t="shared" ca="1" si="471"/>
        <v>0.57363501873784895</v>
      </c>
      <c r="C3561" s="57">
        <f ca="1">_xlfn.NORM.INV(B3561,'Input Parameters'!$E$19,'Input Parameters'!$F$19)</f>
        <v>582.9862697752543</v>
      </c>
      <c r="D3561" s="10">
        <f t="shared" ca="1" si="472"/>
        <v>1.5330480938799185E-2</v>
      </c>
      <c r="E3561" s="59">
        <f ca="1">IF(_xlfn.NORM.INV(D3561,'Input Parameters'!$E$20,'Input Parameters'!$F$20)&lt;3500,3500,IF(_xlfn.NORM.INV(D3561,'Input Parameters'!$E$20,'Input Parameters'!$F$20)&gt;5500,5500,_xlfn.NORM.INV(D3561,'Input Parameters'!$E$20,'Input Parameters'!$F$20)))</f>
        <v>3500</v>
      </c>
      <c r="F3561" s="10">
        <f t="shared" ca="1" si="473"/>
        <v>3.9840193068816587E-2</v>
      </c>
      <c r="G3561" s="61">
        <f ca="1">_xlfn.NORM.INV(F3561,'Input Parameters'!$E$21,'Input Parameters'!$F$21)</f>
        <v>271.07500760151447</v>
      </c>
      <c r="H3561" s="54">
        <f ca="1">EXP(E3561*(1/'Input Parameters'!$E$22-1/G3561))</f>
        <v>0.38054037803839474</v>
      </c>
      <c r="I3561" s="10">
        <f t="shared" ca="1" si="474"/>
        <v>0.27315242395057648</v>
      </c>
      <c r="J3561" s="29">
        <f ca="1">_xlfn.BETA.INV(I3561,'Input Parameters'!$L$24,'Input Parameters'!$M$24,'Input Parameters'!$J$24,'Input Parameters'!$K$24)</f>
        <v>0.50808174203951539</v>
      </c>
      <c r="K3561" s="156">
        <f ca="1">('Input Parameters'!$E$25/'Input Parameters'!$E$31)^$J3561</f>
        <v>2.6127976936796086E-2</v>
      </c>
      <c r="L3561" s="66">
        <f ca="1">$H3561*$C3561*'Input Parameters'!$E$23*K3561</f>
        <v>5.7964868625935653</v>
      </c>
      <c r="M3561" s="23">
        <f t="shared" ca="1" si="475"/>
        <v>0.2188210844290549</v>
      </c>
      <c r="N3561" s="15">
        <f ca="1">_xlfn.NORM.INV(M3561,'Input Parameters'!$E$26,'Input Parameters'!$F$26)</f>
        <v>1.7700200635259775E-2</v>
      </c>
      <c r="O3561" s="8">
        <f t="shared" ca="1" si="476"/>
        <v>0.48653674207730435</v>
      </c>
      <c r="P3561" s="29">
        <f ca="1">_xlfn.LOGNORM.INV(O3561,'Input Parameters'!$H$27,'Input Parameters'!$I$27)</f>
        <v>1.4025315430407854</v>
      </c>
      <c r="Q3561" s="10"/>
      <c r="R3561" s="15">
        <f>'Input Parameters'!$E$28</f>
        <v>12.7</v>
      </c>
      <c r="S3561" s="10">
        <f t="shared" ca="1" si="477"/>
        <v>2.4341418137569626E-2</v>
      </c>
      <c r="T3561" s="25">
        <f ca="1">_xlfn.LOGNORM.INV(S3561,'Input Parameters'!$H$29,'Input Parameters'!$I$29)</f>
        <v>46.669982717772299</v>
      </c>
      <c r="U3561" s="10">
        <f t="shared" ca="1" si="478"/>
        <v>0.72904563311569659</v>
      </c>
      <c r="V3561" s="29">
        <f ca="1">IF('Input Parameters'!$D$30="Beta",_xlfn.BETA.INV(U3561,'Input Parameters'!$L$30,'Input Parameters'!$M$30,'Input Parameters'!$J$30,'Input Parameters'!$K$30),IF('Input Parameters'!$D$30="LogNorm",_xlfn.LOGNORM.INV(U3561,'Input Parameters'!$H$30,'Input Parameters'!$I$30)))</f>
        <v>1.2709055960089133</v>
      </c>
      <c r="W3561" s="2">
        <f ca="1">N3561+(P3561-N3561)*(1-ERF((T3561-R3561)/(2*SQRT(L3561*'Input Parameters'!$E$31))))</f>
        <v>0.45866811506258448</v>
      </c>
      <c r="X3561">
        <f t="shared" ca="1" si="479"/>
        <v>1</v>
      </c>
      <c r="Y3561" s="7"/>
    </row>
    <row r="3562" spans="1:25" ht="15" customHeight="1" x14ac:dyDescent="0.3">
      <c r="A3562" s="130">
        <v>3555</v>
      </c>
      <c r="B3562" s="10">
        <f t="shared" ca="1" si="471"/>
        <v>0.37997252979350771</v>
      </c>
      <c r="C3562" s="57">
        <f ca="1">_xlfn.NORM.INV(B3562,'Input Parameters'!$E$19,'Input Parameters'!$F$19)</f>
        <v>541.48077695287134</v>
      </c>
      <c r="D3562" s="10">
        <f t="shared" ca="1" si="472"/>
        <v>0.31398918798149134</v>
      </c>
      <c r="E3562" s="59">
        <f ca="1">IF(_xlfn.NORM.INV(D3562,'Input Parameters'!$E$20,'Input Parameters'!$F$20)&lt;3500,3500,IF(_xlfn.NORM.INV(D3562,'Input Parameters'!$E$20,'Input Parameters'!$F$20)&gt;5500,5500,_xlfn.NORM.INV(D3562,'Input Parameters'!$E$20,'Input Parameters'!$F$20)))</f>
        <v>4460.7980178942589</v>
      </c>
      <c r="F3562" s="10">
        <f t="shared" ca="1" si="473"/>
        <v>0.38000408059160229</v>
      </c>
      <c r="G3562" s="61">
        <f ca="1">_xlfn.NORM.INV(F3562,'Input Parameters'!$E$21,'Input Parameters'!$F$21)</f>
        <v>282.44900524173704</v>
      </c>
      <c r="H3562" s="54">
        <f ca="1">EXP(E3562*(1/'Input Parameters'!$E$22-1/G3562))</f>
        <v>0.56624992654008843</v>
      </c>
      <c r="I3562" s="10">
        <f t="shared" ca="1" si="474"/>
        <v>0.59623110024741233</v>
      </c>
      <c r="J3562" s="29">
        <f ca="1">_xlfn.BETA.INV(I3562,'Input Parameters'!$L$24,'Input Parameters'!$M$24,'Input Parameters'!$J$24,'Input Parameters'!$K$24)</f>
        <v>0.64587311931779734</v>
      </c>
      <c r="K3562" s="156">
        <f ca="1">('Input Parameters'!$E$25/'Input Parameters'!$E$31)^$J3562</f>
        <v>9.7235777529761924E-3</v>
      </c>
      <c r="L3562" s="66">
        <f ca="1">$H3562*$C3562*'Input Parameters'!$E$23*K3562</f>
        <v>2.9813797228599479</v>
      </c>
      <c r="M3562" s="23">
        <f t="shared" ca="1" si="475"/>
        <v>0.90374995143907544</v>
      </c>
      <c r="N3562" s="15">
        <f ca="1">_xlfn.NORM.INV(M3562,'Input Parameters'!$E$26,'Input Parameters'!$F$26)</f>
        <v>6.1367593349546556E-2</v>
      </c>
      <c r="O3562" s="8">
        <f t="shared" ca="1" si="476"/>
        <v>0.19819327704610157</v>
      </c>
      <c r="P3562" s="29">
        <f ca="1">_xlfn.LOGNORM.INV(O3562,'Input Parameters'!$H$27,'Input Parameters'!$I$27)</f>
        <v>0.97824665644914743</v>
      </c>
      <c r="Q3562" s="10"/>
      <c r="R3562" s="15">
        <f>'Input Parameters'!$E$28</f>
        <v>12.7</v>
      </c>
      <c r="S3562" s="10">
        <f t="shared" ca="1" si="477"/>
        <v>0.45919017510259619</v>
      </c>
      <c r="T3562" s="25">
        <f ca="1">_xlfn.LOGNORM.INV(S3562,'Input Parameters'!$H$29,'Input Parameters'!$I$29)</f>
        <v>57.565702807347968</v>
      </c>
      <c r="U3562" s="10">
        <f t="shared" ca="1" si="478"/>
        <v>0.17883421752624351</v>
      </c>
      <c r="V3562" s="29">
        <f ca="1">IF('Input Parameters'!$D$30="Beta",_xlfn.BETA.INV(U3562,'Input Parameters'!$L$30,'Input Parameters'!$M$30,'Input Parameters'!$J$30,'Input Parameters'!$K$30),IF('Input Parameters'!$D$30="LogNorm",_xlfn.LOGNORM.INV(U3562,'Input Parameters'!$H$30,'Input Parameters'!$I$30)))</f>
        <v>0.69522548171679799</v>
      </c>
      <c r="W3562" s="2">
        <f ca="1">N3562+(P3562-N3562)*(1-ERF((T3562-R3562)/(2*SQRT(L3562*'Input Parameters'!$E$31))))</f>
        <v>0.1220273095595904</v>
      </c>
      <c r="X3562">
        <f t="shared" ca="1" si="479"/>
        <v>1</v>
      </c>
      <c r="Y3562" s="7"/>
    </row>
    <row r="3563" spans="1:25" ht="15" customHeight="1" x14ac:dyDescent="0.3">
      <c r="A3563" s="130">
        <v>3556</v>
      </c>
      <c r="B3563" s="10">
        <f t="shared" ca="1" si="471"/>
        <v>0.7961556582691236</v>
      </c>
      <c r="C3563" s="57">
        <f ca="1">_xlfn.NORM.INV(B3563,'Input Parameters'!$E$19,'Input Parameters'!$F$19)</f>
        <v>637.26328691981837</v>
      </c>
      <c r="D3563" s="10">
        <f t="shared" ca="1" si="472"/>
        <v>0.89052262858637965</v>
      </c>
      <c r="E3563" s="59">
        <f ca="1">IF(_xlfn.NORM.INV(D3563,'Input Parameters'!$E$20,'Input Parameters'!$F$20)&lt;3500,3500,IF(_xlfn.NORM.INV(D3563,'Input Parameters'!$E$20,'Input Parameters'!$F$20)&gt;5500,5500,_xlfn.NORM.INV(D3563,'Input Parameters'!$E$20,'Input Parameters'!$F$20)))</f>
        <v>5500</v>
      </c>
      <c r="F3563" s="10">
        <f t="shared" ca="1" si="473"/>
        <v>0.26337165711020472</v>
      </c>
      <c r="G3563" s="61">
        <f ca="1">_xlfn.NORM.INV(F3563,'Input Parameters'!$E$21,'Input Parameters'!$F$21)</f>
        <v>279.87473640480374</v>
      </c>
      <c r="H3563" s="54">
        <f ca="1">EXP(E3563*(1/'Input Parameters'!$E$22-1/G3563))</f>
        <v>0.41465117989083244</v>
      </c>
      <c r="I3563" s="10">
        <f t="shared" ca="1" si="474"/>
        <v>0.21490845477167619</v>
      </c>
      <c r="J3563" s="29">
        <f ca="1">_xlfn.BETA.INV(I3563,'Input Parameters'!$L$24,'Input Parameters'!$M$24,'Input Parameters'!$J$24,'Input Parameters'!$K$24)</f>
        <v>0.47726359866181023</v>
      </c>
      <c r="K3563" s="156">
        <f ca="1">('Input Parameters'!$E$25/'Input Parameters'!$E$31)^$J3563</f>
        <v>3.2592495936777197E-2</v>
      </c>
      <c r="L3563" s="66">
        <f ca="1">$H3563*$C3563*'Input Parameters'!$E$23*K3563</f>
        <v>8.6123054581329743</v>
      </c>
      <c r="M3563" s="23">
        <f t="shared" ca="1" si="475"/>
        <v>0.36314198691570088</v>
      </c>
      <c r="N3563" s="15">
        <f ca="1">_xlfn.NORM.INV(M3563,'Input Parameters'!$E$26,'Input Parameters'!$F$26)</f>
        <v>2.6648468695011231E-2</v>
      </c>
      <c r="O3563" s="8">
        <f t="shared" ca="1" si="476"/>
        <v>0.55684131465041675</v>
      </c>
      <c r="P3563" s="29">
        <f ca="1">_xlfn.LOGNORM.INV(O3563,'Input Parameters'!$H$27,'Input Parameters'!$I$27)</f>
        <v>1.5165855059539242</v>
      </c>
      <c r="Q3563" s="10"/>
      <c r="R3563" s="15">
        <f>'Input Parameters'!$E$28</f>
        <v>12.7</v>
      </c>
      <c r="S3563" s="10">
        <f t="shared" ca="1" si="477"/>
        <v>0.65929820996736921</v>
      </c>
      <c r="T3563" s="25">
        <f ca="1">_xlfn.LOGNORM.INV(S3563,'Input Parameters'!$H$29,'Input Parameters'!$I$29)</f>
        <v>60.978764263051517</v>
      </c>
      <c r="U3563" s="10">
        <f t="shared" ca="1" si="478"/>
        <v>0.44039485092440978</v>
      </c>
      <c r="V3563" s="29">
        <f ca="1">IF('Input Parameters'!$D$30="Beta",_xlfn.BETA.INV(U3563,'Input Parameters'!$L$30,'Input Parameters'!$M$30,'Input Parameters'!$J$30,'Input Parameters'!$K$30),IF('Input Parameters'!$D$30="LogNorm",_xlfn.LOGNORM.INV(U3563,'Input Parameters'!$H$30,'Input Parameters'!$I$30)))</f>
        <v>0.94182807588782291</v>
      </c>
      <c r="W3563" s="2">
        <f ca="1">N3563+(P3563-N3563)*(1-ERF((T3563-R3563)/(2*SQRT(L3563*'Input Parameters'!$E$31))))</f>
        <v>0.39126435255658193</v>
      </c>
      <c r="X3563">
        <f t="shared" ca="1" si="479"/>
        <v>1</v>
      </c>
      <c r="Y3563" s="7"/>
    </row>
    <row r="3564" spans="1:25" ht="15" customHeight="1" x14ac:dyDescent="0.3">
      <c r="A3564" s="130">
        <v>3557</v>
      </c>
      <c r="B3564" s="10">
        <f t="shared" ca="1" si="471"/>
        <v>0.78966550088461562</v>
      </c>
      <c r="C3564" s="57">
        <f ca="1">_xlfn.NORM.INV(B3564,'Input Parameters'!$E$19,'Input Parameters'!$F$19)</f>
        <v>635.34456679390348</v>
      </c>
      <c r="D3564" s="10">
        <f t="shared" ca="1" si="472"/>
        <v>4.2305660750234675E-2</v>
      </c>
      <c r="E3564" s="59">
        <f ca="1">IF(_xlfn.NORM.INV(D3564,'Input Parameters'!$E$20,'Input Parameters'!$F$20)&lt;3500,3500,IF(_xlfn.NORM.INV(D3564,'Input Parameters'!$E$20,'Input Parameters'!$F$20)&gt;5500,5500,_xlfn.NORM.INV(D3564,'Input Parameters'!$E$20,'Input Parameters'!$F$20)))</f>
        <v>3592.8255594738171</v>
      </c>
      <c r="F3564" s="10">
        <f t="shared" ca="1" si="473"/>
        <v>0.93499907157412432</v>
      </c>
      <c r="G3564" s="61">
        <f ca="1">_xlfn.NORM.INV(F3564,'Input Parameters'!$E$21,'Input Parameters'!$F$21)</f>
        <v>296.75078328363793</v>
      </c>
      <c r="H3564" s="54">
        <f ca="1">EXP(E3564*(1/'Input Parameters'!$E$22-1/G3564))</f>
        <v>1.1676441722514341</v>
      </c>
      <c r="I3564" s="10">
        <f t="shared" ca="1" si="474"/>
        <v>0.4164537872214541</v>
      </c>
      <c r="J3564" s="29">
        <f ca="1">_xlfn.BETA.INV(I3564,'Input Parameters'!$L$24,'Input Parameters'!$M$24,'Input Parameters'!$J$24,'Input Parameters'!$K$24)</f>
        <v>0.57286704352662832</v>
      </c>
      <c r="K3564" s="156">
        <f ca="1">('Input Parameters'!$E$25/'Input Parameters'!$E$31)^$J3564</f>
        <v>1.6416159767015538E-2</v>
      </c>
      <c r="L3564" s="66">
        <f ca="1">$H3564*$C3564*'Input Parameters'!$E$23*K3564</f>
        <v>12.178432871204153</v>
      </c>
      <c r="M3564" s="23">
        <f t="shared" ca="1" si="475"/>
        <v>0.73980879763321405</v>
      </c>
      <c r="N3564" s="15">
        <f ca="1">_xlfn.NORM.INV(M3564,'Input Parameters'!$E$26,'Input Parameters'!$F$26)</f>
        <v>4.7497877066646071E-2</v>
      </c>
      <c r="O3564" s="8">
        <f t="shared" ca="1" si="476"/>
        <v>0.54584356563880831</v>
      </c>
      <c r="P3564" s="29">
        <f ca="1">_xlfn.LOGNORM.INV(O3564,'Input Parameters'!$H$27,'Input Parameters'!$I$27)</f>
        <v>1.4980480695049838</v>
      </c>
      <c r="Q3564" s="10"/>
      <c r="R3564" s="15">
        <f>'Input Parameters'!$E$28</f>
        <v>12.7</v>
      </c>
      <c r="S3564" s="10">
        <f t="shared" ca="1" si="477"/>
        <v>0.57574701198195821</v>
      </c>
      <c r="T3564" s="25">
        <f ca="1">_xlfn.LOGNORM.INV(S3564,'Input Parameters'!$H$29,'Input Parameters'!$I$29)</f>
        <v>59.494213572423853</v>
      </c>
      <c r="U3564" s="10">
        <f t="shared" ca="1" si="478"/>
        <v>0.20005634720900012</v>
      </c>
      <c r="V3564" s="29">
        <f ca="1">IF('Input Parameters'!$D$30="Beta",_xlfn.BETA.INV(U3564,'Input Parameters'!$L$30,'Input Parameters'!$M$30,'Input Parameters'!$J$30,'Input Parameters'!$K$30),IF('Input Parameters'!$D$30="LogNorm",_xlfn.LOGNORM.INV(U3564,'Input Parameters'!$H$30,'Input Parameters'!$I$30)))</f>
        <v>0.71705441063201125</v>
      </c>
      <c r="W3564" s="2">
        <f ca="1">N3564+(P3564-N3564)*(1-ERF((T3564-R3564)/(2*SQRT(L3564*'Input Parameters'!$E$31))))</f>
        <v>0.54510651667636367</v>
      </c>
      <c r="X3564">
        <f t="shared" ca="1" si="479"/>
        <v>1</v>
      </c>
      <c r="Y3564" s="7"/>
    </row>
    <row r="3565" spans="1:25" ht="15" customHeight="1" x14ac:dyDescent="0.3">
      <c r="A3565" s="130">
        <v>3558</v>
      </c>
      <c r="B3565" s="10">
        <f t="shared" ca="1" si="471"/>
        <v>0.50165713204317497</v>
      </c>
      <c r="C3565" s="57">
        <f ca="1">_xlfn.NORM.INV(B3565,'Input Parameters'!$E$19,'Input Parameters'!$F$19)</f>
        <v>567.65099829525877</v>
      </c>
      <c r="D3565" s="10">
        <f t="shared" ca="1" si="472"/>
        <v>0.1557398250516665</v>
      </c>
      <c r="E3565" s="59">
        <f ca="1">IF(_xlfn.NORM.INV(D3565,'Input Parameters'!$E$20,'Input Parameters'!$F$20)&lt;3500,3500,IF(_xlfn.NORM.INV(D3565,'Input Parameters'!$E$20,'Input Parameters'!$F$20)&gt;5500,5500,_xlfn.NORM.INV(D3565,'Input Parameters'!$E$20,'Input Parameters'!$F$20)))</f>
        <v>4091.5144908848774</v>
      </c>
      <c r="F3565" s="10">
        <f t="shared" ca="1" si="473"/>
        <v>0.51968373248364363</v>
      </c>
      <c r="G3565" s="61">
        <f ca="1">_xlfn.NORM.INV(F3565,'Input Parameters'!$E$21,'Input Parameters'!$F$21)</f>
        <v>285.23796831411369</v>
      </c>
      <c r="H3565" s="54">
        <f ca="1">EXP(E3565*(1/'Input Parameters'!$E$22-1/G3565))</f>
        <v>0.68386083864226621</v>
      </c>
      <c r="I3565" s="10">
        <f t="shared" ca="1" si="474"/>
        <v>0.39769201881002447</v>
      </c>
      <c r="J3565" s="29">
        <f ca="1">_xlfn.BETA.INV(I3565,'Input Parameters'!$L$24,'Input Parameters'!$M$24,'Input Parameters'!$J$24,'Input Parameters'!$K$24)</f>
        <v>0.56493423653962982</v>
      </c>
      <c r="K3565" s="156">
        <f ca="1">('Input Parameters'!$E$25/'Input Parameters'!$E$31)^$J3565</f>
        <v>1.7377435788006906E-2</v>
      </c>
      <c r="L3565" s="66">
        <f ca="1">$H3565*$C3565*'Input Parameters'!$E$23*K3565</f>
        <v>6.7458213086521805</v>
      </c>
      <c r="M3565" s="23">
        <f t="shared" ca="1" si="475"/>
        <v>0.45814844139868371</v>
      </c>
      <c r="N3565" s="15">
        <f ca="1">_xlfn.NORM.INV(M3565,'Input Parameters'!$E$26,'Input Parameters'!$F$26)</f>
        <v>3.1792911207877979E-2</v>
      </c>
      <c r="O3565" s="8">
        <f t="shared" ca="1" si="476"/>
        <v>0.53060939967804921</v>
      </c>
      <c r="P3565" s="29">
        <f ca="1">_xlfn.LOGNORM.INV(O3565,'Input Parameters'!$H$27,'Input Parameters'!$I$27)</f>
        <v>1.472836101592679</v>
      </c>
      <c r="Q3565" s="10"/>
      <c r="R3565" s="15">
        <f>'Input Parameters'!$E$28</f>
        <v>12.7</v>
      </c>
      <c r="S3565" s="10">
        <f t="shared" ca="1" si="477"/>
        <v>0.21384349108935197</v>
      </c>
      <c r="T3565" s="25">
        <f ca="1">_xlfn.LOGNORM.INV(S3565,'Input Parameters'!$H$29,'Input Parameters'!$I$29)</f>
        <v>53.270455135699102</v>
      </c>
      <c r="U3565" s="10">
        <f t="shared" ca="1" si="478"/>
        <v>0.72796720175675367</v>
      </c>
      <c r="V3565" s="29">
        <f ca="1">IF('Input Parameters'!$D$30="Beta",_xlfn.BETA.INV(U3565,'Input Parameters'!$L$30,'Input Parameters'!$M$30,'Input Parameters'!$J$30,'Input Parameters'!$K$30),IF('Input Parameters'!$D$30="LogNorm",_xlfn.LOGNORM.INV(U3565,'Input Parameters'!$H$30,'Input Parameters'!$I$30)))</f>
        <v>1.2692765027226776</v>
      </c>
      <c r="W3565" s="2">
        <f ca="1">N3565+(P3565-N3565)*(1-ERF((T3565-R3565)/(2*SQRT(L3565*'Input Parameters'!$E$31))))</f>
        <v>0.41995713700449139</v>
      </c>
      <c r="X3565">
        <f t="shared" ca="1" si="479"/>
        <v>1</v>
      </c>
      <c r="Y3565" s="7"/>
    </row>
    <row r="3566" spans="1:25" ht="15" customHeight="1" x14ac:dyDescent="0.3">
      <c r="A3566" s="130">
        <v>3559</v>
      </c>
      <c r="B3566" s="10">
        <f t="shared" ca="1" si="471"/>
        <v>0.23004033661179069</v>
      </c>
      <c r="C3566" s="57">
        <f ca="1">_xlfn.NORM.INV(B3566,'Input Parameters'!$E$19,'Input Parameters'!$F$19)</f>
        <v>504.87866567314745</v>
      </c>
      <c r="D3566" s="10">
        <f t="shared" ca="1" si="472"/>
        <v>0.29256941337741083</v>
      </c>
      <c r="E3566" s="59">
        <f ca="1">IF(_xlfn.NORM.INV(D3566,'Input Parameters'!$E$20,'Input Parameters'!$F$20)&lt;3500,3500,IF(_xlfn.NORM.INV(D3566,'Input Parameters'!$E$20,'Input Parameters'!$F$20)&gt;5500,5500,_xlfn.NORM.INV(D3566,'Input Parameters'!$E$20,'Input Parameters'!$F$20)))</f>
        <v>4417.8742242330954</v>
      </c>
      <c r="F3566" s="10">
        <f t="shared" ca="1" si="473"/>
        <v>0.92773299097302031</v>
      </c>
      <c r="G3566" s="61">
        <f ca="1">_xlfn.NORM.INV(F3566,'Input Parameters'!$E$21,'Input Parameters'!$F$21)</f>
        <v>296.31862791444848</v>
      </c>
      <c r="H3566" s="54">
        <f ca="1">EXP(E3566*(1/'Input Parameters'!$E$22-1/G3566))</f>
        <v>1.1839629132241047</v>
      </c>
      <c r="I3566" s="10">
        <f t="shared" ca="1" si="474"/>
        <v>0.67177626500169541</v>
      </c>
      <c r="J3566" s="29">
        <f ca="1">_xlfn.BETA.INV(I3566,'Input Parameters'!$L$24,'Input Parameters'!$M$24,'Input Parameters'!$J$24,'Input Parameters'!$K$24)</f>
        <v>0.67688667801522162</v>
      </c>
      <c r="K3566" s="156">
        <f ca="1">('Input Parameters'!$E$25/'Input Parameters'!$E$31)^$J3566</f>
        <v>7.7840470463448209E-3</v>
      </c>
      <c r="L3566" s="66">
        <f ca="1">$H3566*$C3566*'Input Parameters'!$E$23*K3566</f>
        <v>4.6529734039711643</v>
      </c>
      <c r="M3566" s="23">
        <f t="shared" ca="1" si="475"/>
        <v>0.26804130644404733</v>
      </c>
      <c r="N3566" s="15">
        <f ca="1">_xlfn.NORM.INV(M3566,'Input Parameters'!$E$26,'Input Parameters'!$F$26)</f>
        <v>2.100629931555335E-2</v>
      </c>
      <c r="O3566" s="8">
        <f t="shared" ca="1" si="476"/>
        <v>0.69632360025465589</v>
      </c>
      <c r="P3566" s="29">
        <f ca="1">_xlfn.LOGNORM.INV(O3566,'Input Parameters'!$H$27,'Input Parameters'!$I$27)</f>
        <v>1.7870162604244522</v>
      </c>
      <c r="Q3566" s="10"/>
      <c r="R3566" s="15">
        <f>'Input Parameters'!$E$28</f>
        <v>12.7</v>
      </c>
      <c r="S3566" s="10">
        <f t="shared" ca="1" si="477"/>
        <v>0.84877700223792441</v>
      </c>
      <c r="T3566" s="25">
        <f ca="1">_xlfn.LOGNORM.INV(S3566,'Input Parameters'!$H$29,'Input Parameters'!$I$29)</f>
        <v>65.379481956265607</v>
      </c>
      <c r="U3566" s="10">
        <f t="shared" ca="1" si="478"/>
        <v>0.817873825506228</v>
      </c>
      <c r="V3566" s="29">
        <f ca="1">IF('Input Parameters'!$D$30="Beta",_xlfn.BETA.INV(U3566,'Input Parameters'!$L$30,'Input Parameters'!$M$30,'Input Parameters'!$J$30,'Input Parameters'!$K$30),IF('Input Parameters'!$D$30="LogNorm",_xlfn.LOGNORM.INV(U3566,'Input Parameters'!$H$30,'Input Parameters'!$I$30)))</f>
        <v>1.429026589778204</v>
      </c>
      <c r="W3566" s="2">
        <f ca="1">N3566+(P3566-N3566)*(1-ERF((T3566-R3566)/(2*SQRT(L3566*'Input Parameters'!$E$31))))</f>
        <v>0.16968648985812274</v>
      </c>
      <c r="X3566">
        <f t="shared" ca="1" si="479"/>
        <v>1</v>
      </c>
      <c r="Y3566" s="7"/>
    </row>
    <row r="3567" spans="1:25" ht="15" customHeight="1" x14ac:dyDescent="0.3">
      <c r="A3567" s="130">
        <v>3560</v>
      </c>
      <c r="B3567" s="10">
        <f t="shared" ca="1" si="471"/>
        <v>0.45552502283266549</v>
      </c>
      <c r="C3567" s="57">
        <f ca="1">_xlfn.NORM.INV(B3567,'Input Parameters'!$E$19,'Input Parameters'!$F$19)</f>
        <v>557.86015285209635</v>
      </c>
      <c r="D3567" s="10">
        <f t="shared" ca="1" si="472"/>
        <v>0.95217884881545645</v>
      </c>
      <c r="E3567" s="59">
        <f ca="1">IF(_xlfn.NORM.INV(D3567,'Input Parameters'!$E$20,'Input Parameters'!$F$20)&lt;3500,3500,IF(_xlfn.NORM.INV(D3567,'Input Parameters'!$E$20,'Input Parameters'!$F$20)&gt;5500,5500,_xlfn.NORM.INV(D3567,'Input Parameters'!$E$20,'Input Parameters'!$F$20)))</f>
        <v>5500</v>
      </c>
      <c r="F3567" s="10">
        <f t="shared" ca="1" si="473"/>
        <v>0.78390836098652361</v>
      </c>
      <c r="G3567" s="61">
        <f ca="1">_xlfn.NORM.INV(F3567,'Input Parameters'!$E$21,'Input Parameters'!$F$21)</f>
        <v>291.02372412813463</v>
      </c>
      <c r="H3567" s="54">
        <f ca="1">EXP(E3567*(1/'Input Parameters'!$E$22-1/G3567))</f>
        <v>0.880318208105897</v>
      </c>
      <c r="I3567" s="10">
        <f t="shared" ca="1" si="474"/>
        <v>0.74072514278540003</v>
      </c>
      <c r="J3567" s="29">
        <f ca="1">_xlfn.BETA.INV(I3567,'Input Parameters'!$L$24,'Input Parameters'!$M$24,'Input Parameters'!$J$24,'Input Parameters'!$K$24)</f>
        <v>0.70676133326475454</v>
      </c>
      <c r="K3567" s="156">
        <f ca="1">('Input Parameters'!$E$25/'Input Parameters'!$E$31)^$J3567</f>
        <v>6.2825071191246491E-3</v>
      </c>
      <c r="L3567" s="66">
        <f ca="1">$H3567*$C3567*'Input Parameters'!$E$23*K3567</f>
        <v>3.0853043791196546</v>
      </c>
      <c r="M3567" s="23">
        <f t="shared" ca="1" si="475"/>
        <v>0.25350886156203567</v>
      </c>
      <c r="N3567" s="15">
        <f ca="1">_xlfn.NORM.INV(M3567,'Input Parameters'!$E$26,'Input Parameters'!$F$26)</f>
        <v>2.0066740870897267E-2</v>
      </c>
      <c r="O3567" s="8">
        <f t="shared" ca="1" si="476"/>
        <v>0.92020868890816487</v>
      </c>
      <c r="P3567" s="29">
        <f ca="1">_xlfn.LOGNORM.INV(O3567,'Input Parameters'!$H$27,'Input Parameters'!$I$27)</f>
        <v>2.652367352018338</v>
      </c>
      <c r="Q3567" s="10"/>
      <c r="R3567" s="15">
        <f>'Input Parameters'!$E$28</f>
        <v>12.7</v>
      </c>
      <c r="S3567" s="10">
        <f t="shared" ca="1" si="477"/>
        <v>0.72599159113100142</v>
      </c>
      <c r="T3567" s="25">
        <f ca="1">_xlfn.LOGNORM.INV(S3567,'Input Parameters'!$H$29,'Input Parameters'!$I$29)</f>
        <v>62.294832154539854</v>
      </c>
      <c r="U3567" s="10">
        <f t="shared" ca="1" si="478"/>
        <v>0.57030166659334125</v>
      </c>
      <c r="V3567" s="29">
        <f ca="1">IF('Input Parameters'!$D$30="Beta",_xlfn.BETA.INV(U3567,'Input Parameters'!$L$30,'Input Parameters'!$M$30,'Input Parameters'!$J$30,'Input Parameters'!$K$30),IF('Input Parameters'!$D$30="LogNorm",_xlfn.LOGNORM.INV(U3567,'Input Parameters'!$H$30,'Input Parameters'!$I$30)))</f>
        <v>1.0715027030064652</v>
      </c>
      <c r="W3567" s="2">
        <f ca="1">N3567+(P3567-N3567)*(1-ERF((T3567-R3567)/(2*SQRT(L3567*'Input Parameters'!$E$31))))</f>
        <v>0.14083135932594079</v>
      </c>
      <c r="X3567">
        <f t="shared" ca="1" si="479"/>
        <v>1</v>
      </c>
      <c r="Y3567" s="7"/>
    </row>
    <row r="3568" spans="1:25" ht="15" customHeight="1" x14ac:dyDescent="0.3">
      <c r="A3568" s="130">
        <v>3561</v>
      </c>
      <c r="B3568" s="10">
        <f t="shared" ca="1" si="471"/>
        <v>0.84406965186958327</v>
      </c>
      <c r="C3568" s="57">
        <f ca="1">_xlfn.NORM.INV(B3568,'Input Parameters'!$E$19,'Input Parameters'!$F$19)</f>
        <v>652.75699925853235</v>
      </c>
      <c r="D3568" s="10">
        <f t="shared" ca="1" si="472"/>
        <v>0.76770001791026377</v>
      </c>
      <c r="E3568" s="59">
        <f ca="1">IF(_xlfn.NORM.INV(D3568,'Input Parameters'!$E$20,'Input Parameters'!$F$20)&lt;3500,3500,IF(_xlfn.NORM.INV(D3568,'Input Parameters'!$E$20,'Input Parameters'!$F$20)&gt;5500,5500,_xlfn.NORM.INV(D3568,'Input Parameters'!$E$20,'Input Parameters'!$F$20)))</f>
        <v>5311.9053763028405</v>
      </c>
      <c r="F3568" s="10">
        <f t="shared" ca="1" si="473"/>
        <v>0.22379877463321929</v>
      </c>
      <c r="G3568" s="61">
        <f ca="1">_xlfn.NORM.INV(F3568,'Input Parameters'!$E$21,'Input Parameters'!$F$21)</f>
        <v>278.88090880147752</v>
      </c>
      <c r="H3568" s="54">
        <f ca="1">EXP(E3568*(1/'Input Parameters'!$E$22-1/G3568))</f>
        <v>0.39937766000740188</v>
      </c>
      <c r="I3568" s="10">
        <f t="shared" ca="1" si="474"/>
        <v>0.40721337580138828</v>
      </c>
      <c r="J3568" s="29">
        <f ca="1">_xlfn.BETA.INV(I3568,'Input Parameters'!$L$24,'Input Parameters'!$M$24,'Input Parameters'!$J$24,'Input Parameters'!$K$24)</f>
        <v>0.56897408561072649</v>
      </c>
      <c r="K3568" s="156">
        <f ca="1">('Input Parameters'!$E$25/'Input Parameters'!$E$31)^$J3568</f>
        <v>1.6881064006537522E-2</v>
      </c>
      <c r="L3568" s="66">
        <f ca="1">$H3568*$C3568*'Input Parameters'!$E$23*K3568</f>
        <v>4.4008353648917158</v>
      </c>
      <c r="M3568" s="23">
        <f t="shared" ca="1" si="475"/>
        <v>5.7574404339239771E-2</v>
      </c>
      <c r="N3568" s="15">
        <f ca="1">_xlfn.NORM.INV(M3568,'Input Parameters'!$E$26,'Input Parameters'!$F$26)</f>
        <v>9.1520382137023903E-4</v>
      </c>
      <c r="O3568" s="8">
        <f t="shared" ca="1" si="476"/>
        <v>0.8911010732774941</v>
      </c>
      <c r="P3568" s="29">
        <f ca="1">_xlfn.LOGNORM.INV(O3568,'Input Parameters'!$H$27,'Input Parameters'!$I$27)</f>
        <v>2.4557724073293916</v>
      </c>
      <c r="Q3568" s="10"/>
      <c r="R3568" s="15">
        <f>'Input Parameters'!$E$28</f>
        <v>12.7</v>
      </c>
      <c r="S3568" s="10">
        <f t="shared" ca="1" si="477"/>
        <v>0.24307308854718312</v>
      </c>
      <c r="T3568" s="25">
        <f ca="1">_xlfn.LOGNORM.INV(S3568,'Input Parameters'!$H$29,'Input Parameters'!$I$29)</f>
        <v>53.851981246490418</v>
      </c>
      <c r="U3568" s="10">
        <f t="shared" ca="1" si="478"/>
        <v>0.85853323854601793</v>
      </c>
      <c r="V3568" s="29">
        <f ca="1">IF('Input Parameters'!$D$30="Beta",_xlfn.BETA.INV(U3568,'Input Parameters'!$L$30,'Input Parameters'!$M$30,'Input Parameters'!$J$30,'Input Parameters'!$K$30),IF('Input Parameters'!$D$30="LogNorm",_xlfn.LOGNORM.INV(U3568,'Input Parameters'!$H$30,'Input Parameters'!$I$30)))</f>
        <v>1.5259795533596612</v>
      </c>
      <c r="W3568" s="2">
        <f ca="1">N3568+(P3568-N3568)*(1-ERF((T3568-R3568)/(2*SQRT(L3568*'Input Parameters'!$E$31))))</f>
        <v>0.40697525616669861</v>
      </c>
      <c r="X3568">
        <f t="shared" ca="1" si="479"/>
        <v>1</v>
      </c>
      <c r="Y3568" s="7"/>
    </row>
    <row r="3569" spans="1:25" ht="15" customHeight="1" x14ac:dyDescent="0.3">
      <c r="A3569" s="130">
        <v>3562</v>
      </c>
      <c r="B3569" s="10">
        <f t="shared" ca="1" si="471"/>
        <v>0.90918626167857886</v>
      </c>
      <c r="C3569" s="57">
        <f ca="1">_xlfn.NORM.INV(B3569,'Input Parameters'!$E$19,'Input Parameters'!$F$19)</f>
        <v>680.17178574296042</v>
      </c>
      <c r="D3569" s="10">
        <f t="shared" ca="1" si="472"/>
        <v>0.9577680691659356</v>
      </c>
      <c r="E3569" s="59">
        <f ca="1">IF(_xlfn.NORM.INV(D3569,'Input Parameters'!$E$20,'Input Parameters'!$F$20)&lt;3500,3500,IF(_xlfn.NORM.INV(D3569,'Input Parameters'!$E$20,'Input Parameters'!$F$20)&gt;5500,5500,_xlfn.NORM.INV(D3569,'Input Parameters'!$E$20,'Input Parameters'!$F$20)))</f>
        <v>5500</v>
      </c>
      <c r="F3569" s="10">
        <f t="shared" ca="1" si="473"/>
        <v>0.49378989905947268</v>
      </c>
      <c r="G3569" s="61">
        <f ca="1">_xlfn.NORM.INV(F3569,'Input Parameters'!$E$21,'Input Parameters'!$F$21)</f>
        <v>284.72764303952619</v>
      </c>
      <c r="H3569" s="54">
        <f ca="1">EXP(E3569*(1/'Input Parameters'!$E$22-1/G3569))</f>
        <v>0.5796247644966982</v>
      </c>
      <c r="I3569" s="10">
        <f t="shared" ca="1" si="474"/>
        <v>6.6096960353868917E-2</v>
      </c>
      <c r="J3569" s="29">
        <f ca="1">_xlfn.BETA.INV(I3569,'Input Parameters'!$L$24,'Input Parameters'!$M$24,'Input Parameters'!$J$24,'Input Parameters'!$K$24)</f>
        <v>0.36206851529719974</v>
      </c>
      <c r="K3569" s="156">
        <f ca="1">('Input Parameters'!$E$25/'Input Parameters'!$E$31)^$J3569</f>
        <v>7.4473213042648215E-2</v>
      </c>
      <c r="L3569" s="66">
        <f ca="1">$H3569*$C3569*'Input Parameters'!$E$23*K3569</f>
        <v>29.360648020850796</v>
      </c>
      <c r="M3569" s="23">
        <f t="shared" ca="1" si="475"/>
        <v>0.79979010258747307</v>
      </c>
      <c r="N3569" s="15">
        <f ca="1">_xlfn.NORM.INV(M3569,'Input Parameters'!$E$26,'Input Parameters'!$F$26)</f>
        <v>5.165830642162883E-2</v>
      </c>
      <c r="O3569" s="8">
        <f t="shared" ca="1" si="476"/>
        <v>0.1142836500653579</v>
      </c>
      <c r="P3569" s="29">
        <f ca="1">_xlfn.LOGNORM.INV(O3569,'Input Parameters'!$H$27,'Input Parameters'!$I$27)</f>
        <v>0.8357076832458572</v>
      </c>
      <c r="Q3569" s="10"/>
      <c r="R3569" s="15">
        <f>'Input Parameters'!$E$28</f>
        <v>12.7</v>
      </c>
      <c r="S3569" s="10">
        <f t="shared" ca="1" si="477"/>
        <v>0.19385975103374486</v>
      </c>
      <c r="T3569" s="25">
        <f ca="1">_xlfn.LOGNORM.INV(S3569,'Input Parameters'!$H$29,'Input Parameters'!$I$29)</f>
        <v>52.849849599368085</v>
      </c>
      <c r="U3569" s="10">
        <f t="shared" ca="1" si="478"/>
        <v>0.63014946510352288</v>
      </c>
      <c r="V3569" s="29">
        <f ca="1">IF('Input Parameters'!$D$30="Beta",_xlfn.BETA.INV(U3569,'Input Parameters'!$L$30,'Input Parameters'!$M$30,'Input Parameters'!$J$30,'Input Parameters'!$K$30),IF('Input Parameters'!$D$30="LogNorm",_xlfn.LOGNORM.INV(U3569,'Input Parameters'!$H$30,'Input Parameters'!$I$30)))</f>
        <v>1.1390878761218053</v>
      </c>
      <c r="W3569" s="2">
        <f ca="1">N3569+(P3569-N3569)*(1-ERF((T3569-R3569)/(2*SQRT(L3569*'Input Parameters'!$E$31))))</f>
        <v>0.52233604781513354</v>
      </c>
      <c r="X3569">
        <f t="shared" ca="1" si="479"/>
        <v>1</v>
      </c>
      <c r="Y3569" s="7"/>
    </row>
    <row r="3570" spans="1:25" ht="15" customHeight="1" x14ac:dyDescent="0.3">
      <c r="A3570" s="130">
        <v>3563</v>
      </c>
      <c r="B3570" s="10">
        <f t="shared" ca="1" si="471"/>
        <v>0.96264889745726978</v>
      </c>
      <c r="C3570" s="57">
        <f ca="1">_xlfn.NORM.INV(B3570,'Input Parameters'!$E$19,'Input Parameters'!$F$19)</f>
        <v>717.90337409883932</v>
      </c>
      <c r="D3570" s="10">
        <f t="shared" ca="1" si="472"/>
        <v>1.7327319766261229E-2</v>
      </c>
      <c r="E3570" s="59">
        <f ca="1">IF(_xlfn.NORM.INV(D3570,'Input Parameters'!$E$20,'Input Parameters'!$F$20)&lt;3500,3500,IF(_xlfn.NORM.INV(D3570,'Input Parameters'!$E$20,'Input Parameters'!$F$20)&gt;5500,5500,_xlfn.NORM.INV(D3570,'Input Parameters'!$E$20,'Input Parameters'!$F$20)))</f>
        <v>3500</v>
      </c>
      <c r="F3570" s="10">
        <f t="shared" ca="1" si="473"/>
        <v>0.94732443882755024</v>
      </c>
      <c r="G3570" s="61">
        <f ca="1">_xlfn.NORM.INV(F3570,'Input Parameters'!$E$21,'Input Parameters'!$F$21)</f>
        <v>297.57885337988273</v>
      </c>
      <c r="H3570" s="54">
        <f ca="1">EXP(E3570*(1/'Input Parameters'!$E$22-1/G3570))</f>
        <v>1.2017803206128903</v>
      </c>
      <c r="I3570" s="10">
        <f t="shared" ca="1" si="474"/>
        <v>0.67994229184146815</v>
      </c>
      <c r="J3570" s="29">
        <f ca="1">_xlfn.BETA.INV(I3570,'Input Parameters'!$L$24,'Input Parameters'!$M$24,'Input Parameters'!$J$24,'Input Parameters'!$K$24)</f>
        <v>0.68032354935407779</v>
      </c>
      <c r="K3570" s="156">
        <f ca="1">('Input Parameters'!$E$25/'Input Parameters'!$E$31)^$J3570</f>
        <v>7.5944812201245195E-3</v>
      </c>
      <c r="L3570" s="66">
        <f ca="1">$H3570*$C3570*'Input Parameters'!$E$23*K3570</f>
        <v>6.5522309235364924</v>
      </c>
      <c r="M3570" s="23">
        <f t="shared" ca="1" si="475"/>
        <v>0.983068227570702</v>
      </c>
      <c r="N3570" s="15">
        <f ca="1">_xlfn.NORM.INV(M3570,'Input Parameters'!$E$26,'Input Parameters'!$F$26)</f>
        <v>7.8555548496708386E-2</v>
      </c>
      <c r="O3570" s="8">
        <f t="shared" ca="1" si="476"/>
        <v>0.42224324170380512</v>
      </c>
      <c r="P3570" s="29">
        <f ca="1">_xlfn.LOGNORM.INV(O3570,'Input Parameters'!$H$27,'Input Parameters'!$I$27)</f>
        <v>1.3052954831363792</v>
      </c>
      <c r="Q3570" s="10"/>
      <c r="R3570" s="15">
        <f>'Input Parameters'!$E$28</f>
        <v>12.7</v>
      </c>
      <c r="S3570" s="10">
        <f t="shared" ca="1" si="477"/>
        <v>0.37383482389864209</v>
      </c>
      <c r="T3570" s="25">
        <f ca="1">_xlfn.LOGNORM.INV(S3570,'Input Parameters'!$H$29,'Input Parameters'!$I$29)</f>
        <v>56.166035376735529</v>
      </c>
      <c r="U3570" s="10">
        <f t="shared" ca="1" si="478"/>
        <v>0.13280395454524341</v>
      </c>
      <c r="V3570" s="29">
        <f ca="1">IF('Input Parameters'!$D$30="Beta",_xlfn.BETA.INV(U3570,'Input Parameters'!$L$30,'Input Parameters'!$M$30,'Input Parameters'!$J$30,'Input Parameters'!$K$30),IF('Input Parameters'!$D$30="LogNorm",_xlfn.LOGNORM.INV(U3570,'Input Parameters'!$H$30,'Input Parameters'!$I$30)))</f>
        <v>0.64417022031567839</v>
      </c>
      <c r="W3570" s="2">
        <f ca="1">N3570+(P3570-N3570)*(1-ERF((T3570-R3570)/(2*SQRT(L3570*'Input Parameters'!$E$31))))</f>
        <v>0.36053551055060234</v>
      </c>
      <c r="X3570">
        <f t="shared" ca="1" si="479"/>
        <v>1</v>
      </c>
      <c r="Y3570" s="7"/>
    </row>
    <row r="3571" spans="1:25" ht="15" customHeight="1" x14ac:dyDescent="0.3">
      <c r="A3571" s="130">
        <v>3564</v>
      </c>
      <c r="B3571" s="10">
        <f t="shared" ca="1" si="471"/>
        <v>0.8222735100261207</v>
      </c>
      <c r="C3571" s="57">
        <f ca="1">_xlfn.NORM.INV(B3571,'Input Parameters'!$E$19,'Input Parameters'!$F$19)</f>
        <v>645.38341048425116</v>
      </c>
      <c r="D3571" s="10">
        <f t="shared" ca="1" si="472"/>
        <v>0.4214993409300597</v>
      </c>
      <c r="E3571" s="59">
        <f ca="1">IF(_xlfn.NORM.INV(D3571,'Input Parameters'!$E$20,'Input Parameters'!$F$20)&lt;3500,3500,IF(_xlfn.NORM.INV(D3571,'Input Parameters'!$E$20,'Input Parameters'!$F$20)&gt;5500,5500,_xlfn.NORM.INV(D3571,'Input Parameters'!$E$20,'Input Parameters'!$F$20)))</f>
        <v>4661.3585025103112</v>
      </c>
      <c r="F3571" s="10">
        <f t="shared" ca="1" si="473"/>
        <v>6.8260893966054725E-2</v>
      </c>
      <c r="G3571" s="61">
        <f ca="1">_xlfn.NORM.INV(F3571,'Input Parameters'!$E$21,'Input Parameters'!$F$21)</f>
        <v>273.14748726543502</v>
      </c>
      <c r="H3571" s="54">
        <f ca="1">EXP(E3571*(1/'Input Parameters'!$E$22-1/G3571))</f>
        <v>0.31465439977490084</v>
      </c>
      <c r="I3571" s="10">
        <f t="shared" ca="1" si="474"/>
        <v>0.26444051716523853</v>
      </c>
      <c r="J3571" s="29">
        <f ca="1">_xlfn.BETA.INV(I3571,'Input Parameters'!$L$24,'Input Parameters'!$M$24,'Input Parameters'!$J$24,'Input Parameters'!$K$24)</f>
        <v>0.50370549462533498</v>
      </c>
      <c r="K3571" s="156">
        <f ca="1">('Input Parameters'!$E$25/'Input Parameters'!$E$31)^$J3571</f>
        <v>2.6961229058151636E-2</v>
      </c>
      <c r="L3571" s="66">
        <f ca="1">$H3571*$C3571*'Input Parameters'!$E$23*K3571</f>
        <v>5.4750903795739418</v>
      </c>
      <c r="M3571" s="23">
        <f t="shared" ca="1" si="475"/>
        <v>1.6627822017359239E-2</v>
      </c>
      <c r="N3571" s="15">
        <f ca="1">_xlfn.NORM.INV(M3571,'Input Parameters'!$E$26,'Input Parameters'!$F$26)</f>
        <v>-1.0708648809492849E-2</v>
      </c>
      <c r="O3571" s="8">
        <f t="shared" ca="1" si="476"/>
        <v>0.20676231982667437</v>
      </c>
      <c r="P3571" s="29">
        <f ca="1">_xlfn.LOGNORM.INV(O3571,'Input Parameters'!$H$27,'Input Parameters'!$I$27)</f>
        <v>0.99148591626775151</v>
      </c>
      <c r="Q3571" s="10"/>
      <c r="R3571" s="15">
        <f>'Input Parameters'!$E$28</f>
        <v>12.7</v>
      </c>
      <c r="S3571" s="10">
        <f t="shared" ca="1" si="477"/>
        <v>0.42895430483501784</v>
      </c>
      <c r="T3571" s="25">
        <f ca="1">_xlfn.LOGNORM.INV(S3571,'Input Parameters'!$H$29,'Input Parameters'!$I$29)</f>
        <v>57.07299055836426</v>
      </c>
      <c r="U3571" s="10">
        <f t="shared" ca="1" si="478"/>
        <v>0.68722369467832922</v>
      </c>
      <c r="V3571" s="29">
        <f ca="1">IF('Input Parameters'!$D$30="Beta",_xlfn.BETA.INV(U3571,'Input Parameters'!$L$30,'Input Parameters'!$M$30,'Input Parameters'!$J$30,'Input Parameters'!$K$30),IF('Input Parameters'!$D$30="LogNorm",_xlfn.LOGNORM.INV(U3571,'Input Parameters'!$H$30,'Input Parameters'!$I$30)))</f>
        <v>1.2112415810868771</v>
      </c>
      <c r="W3571" s="2">
        <f ca="1">N3571+(P3571-N3571)*(1-ERF((T3571-R3571)/(2*SQRT(L3571*'Input Parameters'!$E$31))))</f>
        <v>0.16962747175840823</v>
      </c>
      <c r="X3571">
        <f t="shared" ca="1" si="479"/>
        <v>1</v>
      </c>
      <c r="Y3571" s="7"/>
    </row>
    <row r="3572" spans="1:25" ht="15" customHeight="1" x14ac:dyDescent="0.3">
      <c r="A3572" s="130">
        <v>3565</v>
      </c>
      <c r="B3572" s="10">
        <f t="shared" ca="1" si="471"/>
        <v>0.9474904981610629</v>
      </c>
      <c r="C3572" s="57">
        <f ca="1">_xlfn.NORM.INV(B3572,'Input Parameters'!$E$19,'Input Parameters'!$F$19)</f>
        <v>704.2739621939761</v>
      </c>
      <c r="D3572" s="10">
        <f t="shared" ca="1" si="472"/>
        <v>0.75675054460845215</v>
      </c>
      <c r="E3572" s="59">
        <f ca="1">IF(_xlfn.NORM.INV(D3572,'Input Parameters'!$E$20,'Input Parameters'!$F$20)&lt;3500,3500,IF(_xlfn.NORM.INV(D3572,'Input Parameters'!$E$20,'Input Parameters'!$F$20)&gt;5500,5500,_xlfn.NORM.INV(D3572,'Input Parameters'!$E$20,'Input Parameters'!$F$20)))</f>
        <v>5287.1216694506811</v>
      </c>
      <c r="F3572" s="10">
        <f t="shared" ca="1" si="473"/>
        <v>0.20127918557322322</v>
      </c>
      <c r="G3572" s="61">
        <f ca="1">_xlfn.NORM.INV(F3572,'Input Parameters'!$E$21,'Input Parameters'!$F$21)</f>
        <v>278.27070180304327</v>
      </c>
      <c r="H3572" s="54">
        <f ca="1">EXP(E3572*(1/'Input Parameters'!$E$22-1/G3572))</f>
        <v>0.38475893253406573</v>
      </c>
      <c r="I3572" s="10">
        <f t="shared" ca="1" si="474"/>
        <v>0.17466720355997356</v>
      </c>
      <c r="J3572" s="29">
        <f ca="1">_xlfn.BETA.INV(I3572,'Input Parameters'!$L$24,'Input Parameters'!$M$24,'Input Parameters'!$J$24,'Input Parameters'!$K$24)</f>
        <v>0.45316526856926326</v>
      </c>
      <c r="K3572" s="156">
        <f ca="1">('Input Parameters'!$E$25/'Input Parameters'!$E$31)^$J3572</f>
        <v>3.8743096958898944E-2</v>
      </c>
      <c r="L3572" s="66">
        <f ca="1">$H3572*$C3572*'Input Parameters'!$E$23*K3572</f>
        <v>10.498437737450008</v>
      </c>
      <c r="M3572" s="23">
        <f t="shared" ca="1" si="475"/>
        <v>0.50139137812873535</v>
      </c>
      <c r="N3572" s="15">
        <f ca="1">_xlfn.NORM.INV(M3572,'Input Parameters'!$E$26,'Input Parameters'!$F$26)</f>
        <v>3.4073241171404499E-2</v>
      </c>
      <c r="O3572" s="8">
        <f t="shared" ca="1" si="476"/>
        <v>0.42452135636788169</v>
      </c>
      <c r="P3572" s="29">
        <f ca="1">_xlfn.LOGNORM.INV(O3572,'Input Parameters'!$H$27,'Input Parameters'!$I$27)</f>
        <v>1.3086595859122061</v>
      </c>
      <c r="Q3572" s="10"/>
      <c r="R3572" s="15">
        <f>'Input Parameters'!$E$28</f>
        <v>12.7</v>
      </c>
      <c r="S3572" s="10">
        <f t="shared" ca="1" si="477"/>
        <v>0.33797590712777104</v>
      </c>
      <c r="T3572" s="25">
        <f ca="1">_xlfn.LOGNORM.INV(S3572,'Input Parameters'!$H$29,'Input Parameters'!$I$29)</f>
        <v>55.562169216332968</v>
      </c>
      <c r="U3572" s="10">
        <f t="shared" ca="1" si="478"/>
        <v>0.94438247969097733</v>
      </c>
      <c r="V3572" s="29">
        <f ca="1">IF('Input Parameters'!$D$30="Beta",_xlfn.BETA.INV(U3572,'Input Parameters'!$L$30,'Input Parameters'!$M$30,'Input Parameters'!$J$30,'Input Parameters'!$K$30),IF('Input Parameters'!$D$30="LogNorm",_xlfn.LOGNORM.INV(U3572,'Input Parameters'!$H$30,'Input Parameters'!$I$30)))</f>
        <v>1.8724877894909036</v>
      </c>
      <c r="W3572" s="2">
        <f ca="1">N3572+(P3572-N3572)*(1-ERF((T3572-R3572)/(2*SQRT(L3572*'Input Parameters'!$E$31))))</f>
        <v>0.47964672112205947</v>
      </c>
      <c r="X3572">
        <f t="shared" ca="1" si="479"/>
        <v>1</v>
      </c>
      <c r="Y3572" s="7"/>
    </row>
    <row r="3573" spans="1:25" ht="15" customHeight="1" x14ac:dyDescent="0.3">
      <c r="A3573" s="130">
        <v>3566</v>
      </c>
      <c r="B3573" s="10">
        <f t="shared" ca="1" si="471"/>
        <v>3.7889080681721143E-2</v>
      </c>
      <c r="C3573" s="57">
        <f ca="1">_xlfn.NORM.INV(B3573,'Input Parameters'!$E$19,'Input Parameters'!$F$19)</f>
        <v>417.25118966691093</v>
      </c>
      <c r="D3573" s="10">
        <f t="shared" ca="1" si="472"/>
        <v>8.4779953029786248E-2</v>
      </c>
      <c r="E3573" s="59">
        <f ca="1">IF(_xlfn.NORM.INV(D3573,'Input Parameters'!$E$20,'Input Parameters'!$F$20)&lt;3500,3500,IF(_xlfn.NORM.INV(D3573,'Input Parameters'!$E$20,'Input Parameters'!$F$20)&gt;5500,5500,_xlfn.NORM.INV(D3573,'Input Parameters'!$E$20,'Input Parameters'!$F$20)))</f>
        <v>3838.4664991197733</v>
      </c>
      <c r="F3573" s="10">
        <f t="shared" ca="1" si="473"/>
        <v>0.53470722987888619</v>
      </c>
      <c r="G3573" s="61">
        <f ca="1">_xlfn.NORM.INV(F3573,'Input Parameters'!$E$21,'Input Parameters'!$F$21)</f>
        <v>285.53467012829481</v>
      </c>
      <c r="H3573" s="54">
        <f ca="1">EXP(E3573*(1/'Input Parameters'!$E$22-1/G3573))</f>
        <v>0.70998208167027144</v>
      </c>
      <c r="I3573" s="10">
        <f t="shared" ca="1" si="474"/>
        <v>0.11599306187418112</v>
      </c>
      <c r="J3573" s="29">
        <f ca="1">_xlfn.BETA.INV(I3573,'Input Parameters'!$L$24,'Input Parameters'!$M$24,'Input Parameters'!$J$24,'Input Parameters'!$K$24)</f>
        <v>0.41101798224243491</v>
      </c>
      <c r="K3573" s="156">
        <f ca="1">('Input Parameters'!$E$25/'Input Parameters'!$E$31)^$J3573</f>
        <v>5.242052257990084E-2</v>
      </c>
      <c r="L3573" s="66">
        <f ca="1">$H3573*$C3573*'Input Parameters'!$E$23*K3573</f>
        <v>15.529101121569321</v>
      </c>
      <c r="M3573" s="23">
        <f t="shared" ca="1" si="475"/>
        <v>0.87527469630574517</v>
      </c>
      <c r="N3573" s="15">
        <f ca="1">_xlfn.NORM.INV(M3573,'Input Parameters'!$E$26,'Input Parameters'!$F$26)</f>
        <v>5.8185381472964648E-2</v>
      </c>
      <c r="O3573" s="8">
        <f t="shared" ca="1" si="476"/>
        <v>0.48781830466816434</v>
      </c>
      <c r="P3573" s="29">
        <f ca="1">_xlfn.LOGNORM.INV(O3573,'Input Parameters'!$H$27,'Input Parameters'!$I$27)</f>
        <v>1.4045272724427291</v>
      </c>
      <c r="Q3573" s="10"/>
      <c r="R3573" s="15">
        <f>'Input Parameters'!$E$28</f>
        <v>12.7</v>
      </c>
      <c r="S3573" s="10">
        <f t="shared" ca="1" si="477"/>
        <v>0.67860608297578429</v>
      </c>
      <c r="T3573" s="25">
        <f ca="1">_xlfn.LOGNORM.INV(S3573,'Input Parameters'!$H$29,'Input Parameters'!$I$29)</f>
        <v>61.344461515273146</v>
      </c>
      <c r="U3573" s="10">
        <f t="shared" ca="1" si="478"/>
        <v>0.97603105442251814</v>
      </c>
      <c r="V3573" s="29">
        <f ca="1">IF('Input Parameters'!$D$30="Beta",_xlfn.BETA.INV(U3573,'Input Parameters'!$L$30,'Input Parameters'!$M$30,'Input Parameters'!$J$30,'Input Parameters'!$K$30),IF('Input Parameters'!$D$30="LogNorm",_xlfn.LOGNORM.INV(U3573,'Input Parameters'!$H$30,'Input Parameters'!$I$30)))</f>
        <v>2.1797069459202185</v>
      </c>
      <c r="W3573" s="2">
        <f ca="1">N3573+(P3573-N3573)*(1-ERF((T3573-R3573)/(2*SQRT(L3573*'Input Parameters'!$E$31))))</f>
        <v>0.57348249586311284</v>
      </c>
      <c r="X3573">
        <f t="shared" ca="1" si="479"/>
        <v>1</v>
      </c>
      <c r="Y3573" s="7"/>
    </row>
    <row r="3574" spans="1:25" ht="15" customHeight="1" x14ac:dyDescent="0.3">
      <c r="A3574" s="130">
        <v>3567</v>
      </c>
      <c r="B3574" s="10">
        <f t="shared" ca="1" si="471"/>
        <v>0.17260370811304382</v>
      </c>
      <c r="C3574" s="57">
        <f ca="1">_xlfn.NORM.INV(B3574,'Input Parameters'!$E$19,'Input Parameters'!$F$19)</f>
        <v>487.53824500275255</v>
      </c>
      <c r="D3574" s="10">
        <f t="shared" ca="1" si="472"/>
        <v>0.38989033694715802</v>
      </c>
      <c r="E3574" s="59">
        <f ca="1">IF(_xlfn.NORM.INV(D3574,'Input Parameters'!$E$20,'Input Parameters'!$F$20)&lt;3500,3500,IF(_xlfn.NORM.INV(D3574,'Input Parameters'!$E$20,'Input Parameters'!$F$20)&gt;5500,5500,_xlfn.NORM.INV(D3574,'Input Parameters'!$E$20,'Input Parameters'!$F$20)))</f>
        <v>4604.2765942250489</v>
      </c>
      <c r="F3574" s="10">
        <f t="shared" ca="1" si="473"/>
        <v>0.95954496360184327</v>
      </c>
      <c r="G3574" s="61">
        <f ca="1">_xlfn.NORM.INV(F3574,'Input Parameters'!$E$21,'Input Parameters'!$F$21)</f>
        <v>298.56907865221888</v>
      </c>
      <c r="H3574" s="54">
        <f ca="1">EXP(E3574*(1/'Input Parameters'!$E$22-1/G3574))</f>
        <v>1.340591760920435</v>
      </c>
      <c r="I3574" s="10">
        <f t="shared" ca="1" si="474"/>
        <v>0.43264717946881803</v>
      </c>
      <c r="J3574" s="29">
        <f ca="1">_xlfn.BETA.INV(I3574,'Input Parameters'!$L$24,'Input Parameters'!$M$24,'Input Parameters'!$J$24,'Input Parameters'!$K$24)</f>
        <v>0.57962995871628908</v>
      </c>
      <c r="K3574" s="156">
        <f ca="1">('Input Parameters'!$E$25/'Input Parameters'!$E$31)^$J3574</f>
        <v>1.5638754657295129E-2</v>
      </c>
      <c r="L3574" s="66">
        <f ca="1">$H3574*$C3574*'Input Parameters'!$E$23*K3574</f>
        <v>10.221329815337828</v>
      </c>
      <c r="M3574" s="23">
        <f t="shared" ca="1" si="475"/>
        <v>0.78378236486362529</v>
      </c>
      <c r="N3574" s="15">
        <f ca="1">_xlfn.NORM.INV(M3574,'Input Parameters'!$E$26,'Input Parameters'!$F$26)</f>
        <v>5.0485655401433766E-2</v>
      </c>
      <c r="O3574" s="8">
        <f t="shared" ca="1" si="476"/>
        <v>0.38183054337191769</v>
      </c>
      <c r="P3574" s="29">
        <f ca="1">_xlfn.LOGNORM.INV(O3574,'Input Parameters'!$H$27,'Input Parameters'!$I$27)</f>
        <v>1.2463125851956167</v>
      </c>
      <c r="Q3574" s="10"/>
      <c r="R3574" s="15">
        <f>'Input Parameters'!$E$28</f>
        <v>12.7</v>
      </c>
      <c r="S3574" s="10">
        <f t="shared" ca="1" si="477"/>
        <v>0.79512415638053124</v>
      </c>
      <c r="T3574" s="25">
        <f ca="1">_xlfn.LOGNORM.INV(S3574,'Input Parameters'!$H$29,'Input Parameters'!$I$29)</f>
        <v>63.878467830878037</v>
      </c>
      <c r="U3574" s="10">
        <f t="shared" ca="1" si="478"/>
        <v>0.60017168903217144</v>
      </c>
      <c r="V3574" s="29">
        <f ca="1">IF('Input Parameters'!$D$30="Beta",_xlfn.BETA.INV(U3574,'Input Parameters'!$L$30,'Input Parameters'!$M$30,'Input Parameters'!$J$30,'Input Parameters'!$K$30),IF('Input Parameters'!$D$30="LogNorm",_xlfn.LOGNORM.INV(U3574,'Input Parameters'!$H$30,'Input Parameters'!$I$30)))</f>
        <v>1.1043847298001026</v>
      </c>
      <c r="W3574" s="2">
        <f ca="1">N3574+(P3574-N3574)*(1-ERF((T3574-R3574)/(2*SQRT(L3574*'Input Parameters'!$E$31))))</f>
        <v>0.35860834029667554</v>
      </c>
      <c r="X3574">
        <f t="shared" ca="1" si="479"/>
        <v>1</v>
      </c>
      <c r="Y3574" s="7"/>
    </row>
    <row r="3575" spans="1:25" ht="15" customHeight="1" x14ac:dyDescent="0.3">
      <c r="A3575" s="130">
        <v>3568</v>
      </c>
      <c r="B3575" s="10">
        <f t="shared" ca="1" si="471"/>
        <v>0.75470010531100984</v>
      </c>
      <c r="C3575" s="57">
        <f ca="1">_xlfn.NORM.INV(B3575,'Input Parameters'!$E$19,'Input Parameters'!$F$19)</f>
        <v>625.5505116096806</v>
      </c>
      <c r="D3575" s="10">
        <f t="shared" ca="1" si="472"/>
        <v>0.41180146086736813</v>
      </c>
      <c r="E3575" s="59">
        <f ca="1">IF(_xlfn.NORM.INV(D3575,'Input Parameters'!$E$20,'Input Parameters'!$F$20)&lt;3500,3500,IF(_xlfn.NORM.INV(D3575,'Input Parameters'!$E$20,'Input Parameters'!$F$20)&gt;5500,5500,_xlfn.NORM.INV(D3575,'Input Parameters'!$E$20,'Input Parameters'!$F$20)))</f>
        <v>4643.9606331776904</v>
      </c>
      <c r="F3575" s="10">
        <f t="shared" ca="1" si="473"/>
        <v>0.63787642206431561</v>
      </c>
      <c r="G3575" s="61">
        <f ca="1">_xlfn.NORM.INV(F3575,'Input Parameters'!$E$21,'Input Parameters'!$F$21)</f>
        <v>287.62291603704261</v>
      </c>
      <c r="H3575" s="54">
        <f ca="1">EXP(E3575*(1/'Input Parameters'!$E$22-1/G3575))</f>
        <v>0.74355793789760471</v>
      </c>
      <c r="I3575" s="10">
        <f t="shared" ca="1" si="474"/>
        <v>0.36609625890842901</v>
      </c>
      <c r="J3575" s="29">
        <f ca="1">_xlfn.BETA.INV(I3575,'Input Parameters'!$L$24,'Input Parameters'!$M$24,'Input Parameters'!$J$24,'Input Parameters'!$K$24)</f>
        <v>0.55128913246358235</v>
      </c>
      <c r="K3575" s="156">
        <f ca="1">('Input Parameters'!$E$25/'Input Parameters'!$E$31)^$J3575</f>
        <v>1.9164438039697286E-2</v>
      </c>
      <c r="L3575" s="66">
        <f ca="1">$H3575*$C3575*'Input Parameters'!$E$23*K3575</f>
        <v>8.9140134874901538</v>
      </c>
      <c r="M3575" s="23">
        <f t="shared" ca="1" si="475"/>
        <v>0.64039460704689422</v>
      </c>
      <c r="N3575" s="15">
        <f ca="1">_xlfn.NORM.INV(M3575,'Input Parameters'!$E$26,'Input Parameters'!$F$26)</f>
        <v>4.1549788961574637E-2</v>
      </c>
      <c r="O3575" s="8">
        <f t="shared" ca="1" si="476"/>
        <v>0.14586308016995853</v>
      </c>
      <c r="P3575" s="29">
        <f ca="1">_xlfn.LOGNORM.INV(O3575,'Input Parameters'!$H$27,'Input Parameters'!$I$27)</f>
        <v>0.89293566173833416</v>
      </c>
      <c r="Q3575" s="10"/>
      <c r="R3575" s="15">
        <f>'Input Parameters'!$E$28</f>
        <v>12.7</v>
      </c>
      <c r="S3575" s="10">
        <f t="shared" ca="1" si="477"/>
        <v>0.78092054435917369</v>
      </c>
      <c r="T3575" s="25">
        <f ca="1">_xlfn.LOGNORM.INV(S3575,'Input Parameters'!$H$29,'Input Parameters'!$I$29)</f>
        <v>63.527835770597783</v>
      </c>
      <c r="U3575" s="10">
        <f t="shared" ca="1" si="478"/>
        <v>7.4281743973469205E-2</v>
      </c>
      <c r="V3575" s="29">
        <f ca="1">IF('Input Parameters'!$D$30="Beta",_xlfn.BETA.INV(U3575,'Input Parameters'!$L$30,'Input Parameters'!$M$30,'Input Parameters'!$J$30,'Input Parameters'!$K$30),IF('Input Parameters'!$D$30="LogNorm",_xlfn.LOGNORM.INV(U3575,'Input Parameters'!$H$30,'Input Parameters'!$I$30)))</f>
        <v>0.56525715482083172</v>
      </c>
      <c r="W3575" s="2">
        <f ca="1">N3575+(P3575-N3575)*(1-ERF((T3575-R3575)/(2*SQRT(L3575*'Input Parameters'!$E$31))))</f>
        <v>0.23623752833527908</v>
      </c>
      <c r="X3575">
        <f t="shared" ca="1" si="479"/>
        <v>1</v>
      </c>
      <c r="Y3575" s="7"/>
    </row>
    <row r="3576" spans="1:25" ht="15" customHeight="1" x14ac:dyDescent="0.3">
      <c r="A3576" s="130">
        <v>3569</v>
      </c>
      <c r="B3576" s="10">
        <f t="shared" ca="1" si="471"/>
        <v>0.18976739469160697</v>
      </c>
      <c r="C3576" s="57">
        <f ca="1">_xlfn.NORM.INV(B3576,'Input Parameters'!$E$19,'Input Parameters'!$F$19)</f>
        <v>493.0453051977583</v>
      </c>
      <c r="D3576" s="10">
        <f t="shared" ca="1" si="472"/>
        <v>0.65045477221527892</v>
      </c>
      <c r="E3576" s="59">
        <f ca="1">IF(_xlfn.NORM.INV(D3576,'Input Parameters'!$E$20,'Input Parameters'!$F$20)&lt;3500,3500,IF(_xlfn.NORM.INV(D3576,'Input Parameters'!$E$20,'Input Parameters'!$F$20)&gt;5500,5500,_xlfn.NORM.INV(D3576,'Input Parameters'!$E$20,'Input Parameters'!$F$20)))</f>
        <v>5070.5839831069543</v>
      </c>
      <c r="F3576" s="10">
        <f t="shared" ca="1" si="473"/>
        <v>0.29268218365451548</v>
      </c>
      <c r="G3576" s="61">
        <f ca="1">_xlfn.NORM.INV(F3576,'Input Parameters'!$E$21,'Input Parameters'!$F$21)</f>
        <v>280.56185199763263</v>
      </c>
      <c r="H3576" s="54">
        <f ca="1">EXP(E3576*(1/'Input Parameters'!$E$22-1/G3576))</f>
        <v>0.46430404925080704</v>
      </c>
      <c r="I3576" s="10">
        <f t="shared" ca="1" si="474"/>
        <v>0.25839907674166585</v>
      </c>
      <c r="J3576" s="29">
        <f ca="1">_xlfn.BETA.INV(I3576,'Input Parameters'!$L$24,'Input Parameters'!$M$24,'Input Parameters'!$J$24,'Input Parameters'!$K$24)</f>
        <v>0.50062808867226416</v>
      </c>
      <c r="K3576" s="156">
        <f ca="1">('Input Parameters'!$E$25/'Input Parameters'!$E$31)^$J3576</f>
        <v>2.7563041291093653E-2</v>
      </c>
      <c r="L3576" s="66">
        <f ca="1">$H3576*$C3576*'Input Parameters'!$E$23*K3576</f>
        <v>6.3098122180272851</v>
      </c>
      <c r="M3576" s="23">
        <f t="shared" ca="1" si="475"/>
        <v>0.27955609959051686</v>
      </c>
      <c r="N3576" s="15">
        <f ca="1">_xlfn.NORM.INV(M3576,'Input Parameters'!$E$26,'Input Parameters'!$F$26)</f>
        <v>2.1732625290995431E-2</v>
      </c>
      <c r="O3576" s="8">
        <f t="shared" ca="1" si="476"/>
        <v>0.58764873669662487</v>
      </c>
      <c r="P3576" s="29">
        <f ca="1">_xlfn.LOGNORM.INV(O3576,'Input Parameters'!$H$27,'Input Parameters'!$I$27)</f>
        <v>1.5702051307348777</v>
      </c>
      <c r="Q3576" s="10"/>
      <c r="R3576" s="15">
        <f>'Input Parameters'!$E$28</f>
        <v>12.7</v>
      </c>
      <c r="S3576" s="10">
        <f t="shared" ca="1" si="477"/>
        <v>0.34926817706618896</v>
      </c>
      <c r="T3576" s="25">
        <f ca="1">_xlfn.LOGNORM.INV(S3576,'Input Parameters'!$H$29,'Input Parameters'!$I$29)</f>
        <v>55.753989332062559</v>
      </c>
      <c r="U3576" s="10">
        <f t="shared" ca="1" si="478"/>
        <v>0.77269190245558694</v>
      </c>
      <c r="V3576" s="29">
        <f ca="1">IF('Input Parameters'!$D$30="Beta",_xlfn.BETA.INV(U3576,'Input Parameters'!$L$30,'Input Parameters'!$M$30,'Input Parameters'!$J$30,'Input Parameters'!$K$30),IF('Input Parameters'!$D$30="LogNorm",_xlfn.LOGNORM.INV(U3576,'Input Parameters'!$H$30,'Input Parameters'!$I$30)))</f>
        <v>1.3418850088901335</v>
      </c>
      <c r="W3576" s="2">
        <f ca="1">N3576+(P3576-N3576)*(1-ERF((T3576-R3576)/(2*SQRT(L3576*'Input Parameters'!$E$31))))</f>
        <v>0.37095291818670256</v>
      </c>
      <c r="X3576">
        <f t="shared" ca="1" si="479"/>
        <v>1</v>
      </c>
      <c r="Y3576" s="7"/>
    </row>
    <row r="3577" spans="1:25" ht="15" customHeight="1" x14ac:dyDescent="0.3">
      <c r="A3577" s="130">
        <v>3570</v>
      </c>
      <c r="B3577" s="10">
        <f t="shared" ca="1" si="471"/>
        <v>5.6014653855565144E-2</v>
      </c>
      <c r="C3577" s="57">
        <f ca="1">_xlfn.NORM.INV(B3577,'Input Parameters'!$E$19,'Input Parameters'!$F$19)</f>
        <v>433.01786424322268</v>
      </c>
      <c r="D3577" s="10">
        <f t="shared" ca="1" si="472"/>
        <v>0.43065680535488005</v>
      </c>
      <c r="E3577" s="59">
        <f ca="1">IF(_xlfn.NORM.INV(D3577,'Input Parameters'!$E$20,'Input Parameters'!$F$20)&lt;3500,3500,IF(_xlfn.NORM.INV(D3577,'Input Parameters'!$E$20,'Input Parameters'!$F$20)&gt;5500,5500,_xlfn.NORM.INV(D3577,'Input Parameters'!$E$20,'Input Parameters'!$F$20)))</f>
        <v>4677.7084347877326</v>
      </c>
      <c r="F3577" s="10">
        <f t="shared" ca="1" si="473"/>
        <v>0.702014761956259</v>
      </c>
      <c r="G3577" s="61">
        <f ca="1">_xlfn.NORM.INV(F3577,'Input Parameters'!$E$21,'Input Parameters'!$F$21)</f>
        <v>289.01740368851108</v>
      </c>
      <c r="H3577" s="54">
        <f ca="1">EXP(E3577*(1/'Input Parameters'!$E$22-1/G3577))</f>
        <v>0.80252483931177687</v>
      </c>
      <c r="I3577" s="10">
        <f t="shared" ca="1" si="474"/>
        <v>5.956785481694804E-2</v>
      </c>
      <c r="J3577" s="29">
        <f ca="1">_xlfn.BETA.INV(I3577,'Input Parameters'!$L$24,'Input Parameters'!$M$24,'Input Parameters'!$J$24,'Input Parameters'!$K$24)</f>
        <v>0.35392775515248348</v>
      </c>
      <c r="K3577" s="156">
        <f ca="1">('Input Parameters'!$E$25/'Input Parameters'!$E$31)^$J3577</f>
        <v>7.8951807579447392E-2</v>
      </c>
      <c r="L3577" s="66">
        <f ca="1">$H3577*$C3577*'Input Parameters'!$E$23*K3577</f>
        <v>27.436352529737686</v>
      </c>
      <c r="M3577" s="23">
        <f t="shared" ca="1" si="475"/>
        <v>0.64899357840081739</v>
      </c>
      <c r="N3577" s="15">
        <f ca="1">_xlfn.NORM.INV(M3577,'Input Parameters'!$E$26,'Input Parameters'!$F$26)</f>
        <v>4.2034699880118084E-2</v>
      </c>
      <c r="O3577" s="8">
        <f t="shared" ca="1" si="476"/>
        <v>0.81122359808057298</v>
      </c>
      <c r="P3577" s="29">
        <f ca="1">_xlfn.LOGNORM.INV(O3577,'Input Parameters'!$H$27,'Input Parameters'!$I$27)</f>
        <v>2.1034979396019726</v>
      </c>
      <c r="Q3577" s="10"/>
      <c r="R3577" s="15">
        <f>'Input Parameters'!$E$28</f>
        <v>12.7</v>
      </c>
      <c r="S3577" s="10">
        <f t="shared" ca="1" si="477"/>
        <v>0.9734607070334278</v>
      </c>
      <c r="T3577" s="25">
        <f ca="1">_xlfn.LOGNORM.INV(S3577,'Input Parameters'!$H$29,'Input Parameters'!$I$29)</f>
        <v>72.356121931265392</v>
      </c>
      <c r="U3577" s="10">
        <f t="shared" ca="1" si="478"/>
        <v>0.42569818074252719</v>
      </c>
      <c r="V3577" s="29">
        <f ca="1">IF('Input Parameters'!$D$30="Beta",_xlfn.BETA.INV(U3577,'Input Parameters'!$L$30,'Input Parameters'!$M$30,'Input Parameters'!$J$30,'Input Parameters'!$K$30),IF('Input Parameters'!$D$30="LogNorm",_xlfn.LOGNORM.INV(U3577,'Input Parameters'!$H$30,'Input Parameters'!$I$30)))</f>
        <v>0.92805082326899768</v>
      </c>
      <c r="W3577" s="2">
        <f ca="1">N3577+(P3577-N3577)*(1-ERF((T3577-R3577)/(2*SQRT(L3577*'Input Parameters'!$E$31))))</f>
        <v>0.90913996959647858</v>
      </c>
      <c r="X3577">
        <f t="shared" ca="1" si="479"/>
        <v>1</v>
      </c>
      <c r="Y3577" s="7"/>
    </row>
    <row r="3578" spans="1:25" ht="15" customHeight="1" x14ac:dyDescent="0.3">
      <c r="A3578" s="130">
        <v>3571</v>
      </c>
      <c r="B3578" s="10">
        <f t="shared" ca="1" si="471"/>
        <v>0.23046995448049779</v>
      </c>
      <c r="C3578" s="57">
        <f ca="1">_xlfn.NORM.INV(B3578,'Input Parameters'!$E$19,'Input Parameters'!$F$19)</f>
        <v>504.99814676702317</v>
      </c>
      <c r="D3578" s="10">
        <f t="shared" ca="1" si="472"/>
        <v>0.91993921095263453</v>
      </c>
      <c r="E3578" s="59">
        <f ca="1">IF(_xlfn.NORM.INV(D3578,'Input Parameters'!$E$20,'Input Parameters'!$F$20)&lt;3500,3500,IF(_xlfn.NORM.INV(D3578,'Input Parameters'!$E$20,'Input Parameters'!$F$20)&gt;5500,5500,_xlfn.NORM.INV(D3578,'Input Parameters'!$E$20,'Input Parameters'!$F$20)))</f>
        <v>5500</v>
      </c>
      <c r="F3578" s="10">
        <f t="shared" ca="1" si="473"/>
        <v>0.42852560234915527</v>
      </c>
      <c r="G3578" s="61">
        <f ca="1">_xlfn.NORM.INV(F3578,'Input Parameters'!$E$21,'Input Parameters'!$F$21)</f>
        <v>283.43418514335298</v>
      </c>
      <c r="H3578" s="54">
        <f ca="1">EXP(E3578*(1/'Input Parameters'!$E$22-1/G3578))</f>
        <v>0.53071690470506883</v>
      </c>
      <c r="I3578" s="10">
        <f t="shared" ca="1" si="474"/>
        <v>0.38681917581985525</v>
      </c>
      <c r="J3578" s="29">
        <f ca="1">_xlfn.BETA.INV(I3578,'Input Parameters'!$L$24,'Input Parameters'!$M$24,'Input Parameters'!$J$24,'Input Parameters'!$K$24)</f>
        <v>0.56028244066781463</v>
      </c>
      <c r="K3578" s="156">
        <f ca="1">('Input Parameters'!$E$25/'Input Parameters'!$E$31)^$J3578</f>
        <v>1.7967102566938488E-2</v>
      </c>
      <c r="L3578" s="66">
        <f ca="1">$H3578*$C3578*'Input Parameters'!$E$23*K3578</f>
        <v>4.815382084325031</v>
      </c>
      <c r="M3578" s="23">
        <f t="shared" ca="1" si="475"/>
        <v>0.84441949701413643</v>
      </c>
      <c r="N3578" s="15">
        <f ca="1">_xlfn.NORM.INV(M3578,'Input Parameters'!$E$26,'Input Parameters'!$F$26)</f>
        <v>5.5268566802086999E-2</v>
      </c>
      <c r="O3578" s="8">
        <f t="shared" ca="1" si="476"/>
        <v>0.11238880395522233</v>
      </c>
      <c r="P3578" s="29">
        <f ca="1">_xlfn.LOGNORM.INV(O3578,'Input Parameters'!$H$27,'Input Parameters'!$I$27)</f>
        <v>0.83206861140753907</v>
      </c>
      <c r="Q3578" s="10"/>
      <c r="R3578" s="15">
        <f>'Input Parameters'!$E$28</f>
        <v>12.7</v>
      </c>
      <c r="S3578" s="10">
        <f t="shared" ca="1" si="477"/>
        <v>0.38634139648363397</v>
      </c>
      <c r="T3578" s="25">
        <f ca="1">_xlfn.LOGNORM.INV(S3578,'Input Parameters'!$H$29,'Input Parameters'!$I$29)</f>
        <v>56.37354376257754</v>
      </c>
      <c r="U3578" s="10">
        <f t="shared" ca="1" si="478"/>
        <v>0.58011195721983022</v>
      </c>
      <c r="V3578" s="29">
        <f ca="1">IF('Input Parameters'!$D$30="Beta",_xlfn.BETA.INV(U3578,'Input Parameters'!$L$30,'Input Parameters'!$M$30,'Input Parameters'!$J$30,'Input Parameters'!$K$30),IF('Input Parameters'!$D$30="LogNorm",_xlfn.LOGNORM.INV(U3578,'Input Parameters'!$H$30,'Input Parameters'!$I$30)))</f>
        <v>1.0821345800050211</v>
      </c>
      <c r="W3578" s="2">
        <f ca="1">N3578+(P3578-N3578)*(1-ERF((T3578-R3578)/(2*SQRT(L3578*'Input Parameters'!$E$31))))</f>
        <v>0.17904165839584973</v>
      </c>
      <c r="X3578">
        <f t="shared" ca="1" si="479"/>
        <v>1</v>
      </c>
      <c r="Y3578" s="7"/>
    </row>
    <row r="3579" spans="1:25" ht="15" customHeight="1" x14ac:dyDescent="0.3">
      <c r="A3579" s="130">
        <v>3572</v>
      </c>
      <c r="B3579" s="10">
        <f t="shared" ca="1" si="471"/>
        <v>0.36874324314984031</v>
      </c>
      <c r="C3579" s="57">
        <f ca="1">_xlfn.NORM.INV(B3579,'Input Parameters'!$E$19,'Input Parameters'!$F$19)</f>
        <v>538.97697390146504</v>
      </c>
      <c r="D3579" s="10">
        <f t="shared" ca="1" si="472"/>
        <v>0.12299766463310102</v>
      </c>
      <c r="E3579" s="59">
        <f ca="1">IF(_xlfn.NORM.INV(D3579,'Input Parameters'!$E$20,'Input Parameters'!$F$20)&lt;3500,3500,IF(_xlfn.NORM.INV(D3579,'Input Parameters'!$E$20,'Input Parameters'!$F$20)&gt;5500,5500,_xlfn.NORM.INV(D3579,'Input Parameters'!$E$20,'Input Parameters'!$F$20)))</f>
        <v>3987.9080503453943</v>
      </c>
      <c r="F3579" s="10">
        <f t="shared" ca="1" si="473"/>
        <v>0.36548534085534279</v>
      </c>
      <c r="G3579" s="61">
        <f ca="1">_xlfn.NORM.INV(F3579,'Input Parameters'!$E$21,'Input Parameters'!$F$21)</f>
        <v>282.14746008441506</v>
      </c>
      <c r="H3579" s="54">
        <f ca="1">EXP(E3579*(1/'Input Parameters'!$E$22-1/G3579))</f>
        <v>0.59243188232037669</v>
      </c>
      <c r="I3579" s="10">
        <f t="shared" ca="1" si="474"/>
        <v>0.68439897435274599</v>
      </c>
      <c r="J3579" s="29">
        <f ca="1">_xlfn.BETA.INV(I3579,'Input Parameters'!$L$24,'Input Parameters'!$M$24,'Input Parameters'!$J$24,'Input Parameters'!$K$24)</f>
        <v>0.68220872303679481</v>
      </c>
      <c r="K3579" s="156">
        <f ca="1">('Input Parameters'!$E$25/'Input Parameters'!$E$31)^$J3579</f>
        <v>7.4924694656731674E-3</v>
      </c>
      <c r="L3579" s="66">
        <f ca="1">$H3579*$C3579*'Input Parameters'!$E$23*K3579</f>
        <v>2.3923990204159029</v>
      </c>
      <c r="M3579" s="23">
        <f t="shared" ca="1" si="475"/>
        <v>0.8467963279282108</v>
      </c>
      <c r="N3579" s="15">
        <f ca="1">_xlfn.NORM.INV(M3579,'Input Parameters'!$E$26,'Input Parameters'!$F$26)</f>
        <v>5.5478581252733507E-2</v>
      </c>
      <c r="O3579" s="8">
        <f t="shared" ca="1" si="476"/>
        <v>0.24804778624668711</v>
      </c>
      <c r="P3579" s="29">
        <f ca="1">_xlfn.LOGNORM.INV(O3579,'Input Parameters'!$H$27,'Input Parameters'!$I$27)</f>
        <v>1.0534670685687657</v>
      </c>
      <c r="Q3579" s="10"/>
      <c r="R3579" s="15">
        <f>'Input Parameters'!$E$28</f>
        <v>12.7</v>
      </c>
      <c r="S3579" s="10">
        <f t="shared" ca="1" si="477"/>
        <v>0.1945695899036437</v>
      </c>
      <c r="T3579" s="25">
        <f ca="1">_xlfn.LOGNORM.INV(S3579,'Input Parameters'!$H$29,'Input Parameters'!$I$29)</f>
        <v>52.865166068067445</v>
      </c>
      <c r="U3579" s="10">
        <f t="shared" ca="1" si="478"/>
        <v>0.57782547790425165</v>
      </c>
      <c r="V3579" s="29">
        <f ca="1">IF('Input Parameters'!$D$30="Beta",_xlfn.BETA.INV(U3579,'Input Parameters'!$L$30,'Input Parameters'!$M$30,'Input Parameters'!$J$30,'Input Parameters'!$K$30),IF('Input Parameters'!$D$30="LogNorm",_xlfn.LOGNORM.INV(U3579,'Input Parameters'!$H$30,'Input Parameters'!$I$30)))</f>
        <v>1.0796426427866479</v>
      </c>
      <c r="W3579" s="2">
        <f ca="1">N3579+(P3579-N3579)*(1-ERF((T3579-R3579)/(2*SQRT(L3579*'Input Parameters'!$E$31))))</f>
        <v>0.12167463023748434</v>
      </c>
      <c r="X3579">
        <f t="shared" ca="1" si="479"/>
        <v>1</v>
      </c>
      <c r="Y3579" s="7"/>
    </row>
    <row r="3580" spans="1:25" ht="15" customHeight="1" x14ac:dyDescent="0.3">
      <c r="A3580" s="130">
        <v>3573</v>
      </c>
      <c r="B3580" s="10">
        <f t="shared" ca="1" si="471"/>
        <v>0.57555984031129159</v>
      </c>
      <c r="C3580" s="57">
        <f ca="1">_xlfn.NORM.INV(B3580,'Input Parameters'!$E$19,'Input Parameters'!$F$19)</f>
        <v>583.40124282263537</v>
      </c>
      <c r="D3580" s="10">
        <f t="shared" ca="1" si="472"/>
        <v>0.52583023994671296</v>
      </c>
      <c r="E3580" s="59">
        <f ca="1">IF(_xlfn.NORM.INV(D3580,'Input Parameters'!$E$20,'Input Parameters'!$F$20)&lt;3500,3500,IF(_xlfn.NORM.INV(D3580,'Input Parameters'!$E$20,'Input Parameters'!$F$20)&gt;5500,5500,_xlfn.NORM.INV(D3580,'Input Parameters'!$E$20,'Input Parameters'!$F$20)))</f>
        <v>4845.3544800357176</v>
      </c>
      <c r="F3580" s="10">
        <f t="shared" ca="1" si="473"/>
        <v>7.5530383530883816E-2</v>
      </c>
      <c r="G3580" s="61">
        <f ca="1">_xlfn.NORM.INV(F3580,'Input Parameters'!$E$21,'Input Parameters'!$F$21)</f>
        <v>273.56465362115409</v>
      </c>
      <c r="H3580" s="54">
        <f ca="1">EXP(E3580*(1/'Input Parameters'!$E$22-1/G3580))</f>
        <v>0.30885877580284177</v>
      </c>
      <c r="I3580" s="10">
        <f t="shared" ca="1" si="474"/>
        <v>0.15446127223887052</v>
      </c>
      <c r="J3580" s="29">
        <f ca="1">_xlfn.BETA.INV(I3580,'Input Parameters'!$L$24,'Input Parameters'!$M$24,'Input Parameters'!$J$24,'Input Parameters'!$K$24)</f>
        <v>0.43981417409815748</v>
      </c>
      <c r="K3580" s="156">
        <f ca="1">('Input Parameters'!$E$25/'Input Parameters'!$E$31)^$J3580</f>
        <v>4.2637208470408604E-2</v>
      </c>
      <c r="L3580" s="66">
        <f ca="1">$H3580*$C3580*'Input Parameters'!$E$23*K3580</f>
        <v>7.6827386318735353</v>
      </c>
      <c r="M3580" s="23">
        <f t="shared" ca="1" si="475"/>
        <v>0.15007613986285462</v>
      </c>
      <c r="N3580" s="15">
        <f ca="1">_xlfn.NORM.INV(M3580,'Input Parameters'!$E$26,'Input Parameters'!$F$26)</f>
        <v>1.2241755378454695E-2</v>
      </c>
      <c r="O3580" s="8">
        <f t="shared" ca="1" si="476"/>
        <v>0.93745557621561426</v>
      </c>
      <c r="P3580" s="29">
        <f ca="1">_xlfn.LOGNORM.INV(O3580,'Input Parameters'!$H$27,'Input Parameters'!$I$27)</f>
        <v>2.8060108809342768</v>
      </c>
      <c r="Q3580" s="10"/>
      <c r="R3580" s="15">
        <f>'Input Parameters'!$E$28</f>
        <v>12.7</v>
      </c>
      <c r="S3580" s="10">
        <f t="shared" ca="1" si="477"/>
        <v>4.9884694176605571E-2</v>
      </c>
      <c r="T3580" s="25">
        <f ca="1">_xlfn.LOGNORM.INV(S3580,'Input Parameters'!$H$29,'Input Parameters'!$I$29)</f>
        <v>48.406464154398435</v>
      </c>
      <c r="U3580" s="10">
        <f t="shared" ca="1" si="478"/>
        <v>0.97333603775339239</v>
      </c>
      <c r="V3580" s="29">
        <f ca="1">IF('Input Parameters'!$D$30="Beta",_xlfn.BETA.INV(U3580,'Input Parameters'!$L$30,'Input Parameters'!$M$30,'Input Parameters'!$J$30,'Input Parameters'!$K$30),IF('Input Parameters'!$D$30="LogNorm",_xlfn.LOGNORM.INV(U3580,'Input Parameters'!$H$30,'Input Parameters'!$I$30)))</f>
        <v>2.1408085119978737</v>
      </c>
      <c r="W3580" s="2">
        <f ca="1">N3580+(P3580-N3580)*(1-ERF((T3580-R3580)/(2*SQRT(L3580*'Input Parameters'!$E$31))))</f>
        <v>1.0245489697476651</v>
      </c>
      <c r="X3580">
        <f t="shared" ca="1" si="479"/>
        <v>1</v>
      </c>
      <c r="Y3580" s="7"/>
    </row>
    <row r="3581" spans="1:25" ht="15" customHeight="1" x14ac:dyDescent="0.3">
      <c r="A3581" s="130">
        <v>3574</v>
      </c>
      <c r="B3581" s="10">
        <f t="shared" ca="1" si="471"/>
        <v>0.41942447236749159</v>
      </c>
      <c r="C3581" s="57">
        <f ca="1">_xlfn.NORM.INV(B3581,'Input Parameters'!$E$19,'Input Parameters'!$F$19)</f>
        <v>550.11556999000322</v>
      </c>
      <c r="D3581" s="10">
        <f t="shared" ca="1" si="472"/>
        <v>0.66252653384220617</v>
      </c>
      <c r="E3581" s="59">
        <f ca="1">IF(_xlfn.NORM.INV(D3581,'Input Parameters'!$E$20,'Input Parameters'!$F$20)&lt;3500,3500,IF(_xlfn.NORM.INV(D3581,'Input Parameters'!$E$20,'Input Parameters'!$F$20)&gt;5500,5500,_xlfn.NORM.INV(D3581,'Input Parameters'!$E$20,'Input Parameters'!$F$20)))</f>
        <v>5093.5578631034159</v>
      </c>
      <c r="F3581" s="10">
        <f t="shared" ca="1" si="473"/>
        <v>0.13468938353092952</v>
      </c>
      <c r="G3581" s="61">
        <f ca="1">_xlfn.NORM.INV(F3581,'Input Parameters'!$E$21,'Input Parameters'!$F$21)</f>
        <v>276.16867466194822</v>
      </c>
      <c r="H3581" s="54">
        <f ca="1">EXP(E3581*(1/'Input Parameters'!$E$22-1/G3581))</f>
        <v>0.34663198912169535</v>
      </c>
      <c r="I3581" s="10">
        <f t="shared" ca="1" si="474"/>
        <v>0.97142193662548471</v>
      </c>
      <c r="J3581" s="29">
        <f ca="1">_xlfn.BETA.INV(I3581,'Input Parameters'!$L$24,'Input Parameters'!$M$24,'Input Parameters'!$J$24,'Input Parameters'!$K$24)</f>
        <v>0.86090250144523328</v>
      </c>
      <c r="K3581" s="156">
        <f ca="1">('Input Parameters'!$E$25/'Input Parameters'!$E$31)^$J3581</f>
        <v>2.0792975015979623E-3</v>
      </c>
      <c r="L3581" s="66">
        <f ca="1">$H3581*$C3581*'Input Parameters'!$E$23*K3581</f>
        <v>0.39649636311428138</v>
      </c>
      <c r="M3581" s="23">
        <f t="shared" ca="1" si="475"/>
        <v>0.30341170494974412</v>
      </c>
      <c r="N3581" s="15">
        <f ca="1">_xlfn.NORM.INV(M3581,'Input Parameters'!$E$26,'Input Parameters'!$F$26)</f>
        <v>2.3193124924056813E-2</v>
      </c>
      <c r="O3581" s="8">
        <f t="shared" ca="1" si="476"/>
        <v>0.79133956234510328</v>
      </c>
      <c r="P3581" s="29">
        <f ca="1">_xlfn.LOGNORM.INV(O3581,'Input Parameters'!$H$27,'Input Parameters'!$I$27)</f>
        <v>2.0381482720694284</v>
      </c>
      <c r="Q3581" s="10"/>
      <c r="R3581" s="15">
        <f>'Input Parameters'!$E$28</f>
        <v>12.7</v>
      </c>
      <c r="S3581" s="10">
        <f t="shared" ca="1" si="477"/>
        <v>0.46861728275202574</v>
      </c>
      <c r="T3581" s="25">
        <f ca="1">_xlfn.LOGNORM.INV(S3581,'Input Parameters'!$H$29,'Input Parameters'!$I$29)</f>
        <v>57.719263488946623</v>
      </c>
      <c r="U3581" s="10">
        <f t="shared" ca="1" si="478"/>
        <v>0.97544470149161322</v>
      </c>
      <c r="V3581" s="29">
        <f ca="1">IF('Input Parameters'!$D$30="Beta",_xlfn.BETA.INV(U3581,'Input Parameters'!$L$30,'Input Parameters'!$M$30,'Input Parameters'!$J$30,'Input Parameters'!$K$30),IF('Input Parameters'!$D$30="LogNorm",_xlfn.LOGNORM.INV(U3581,'Input Parameters'!$H$30,'Input Parameters'!$I$30)))</f>
        <v>2.1708814306527655</v>
      </c>
      <c r="W3581" s="2">
        <f ca="1">N3581+(P3581-N3581)*(1-ERF((T3581-R3581)/(2*SQRT(L3581*'Input Parameters'!$E$31))))</f>
        <v>2.3193989890488122E-2</v>
      </c>
      <c r="X3581">
        <f t="shared" ca="1" si="479"/>
        <v>1</v>
      </c>
      <c r="Y3581" s="7"/>
    </row>
    <row r="3582" spans="1:25" ht="15" customHeight="1" x14ac:dyDescent="0.3">
      <c r="A3582" s="130">
        <v>3575</v>
      </c>
      <c r="B3582" s="10">
        <f t="shared" ca="1" si="471"/>
        <v>3.8426908321172792E-2</v>
      </c>
      <c r="C3582" s="57">
        <f ca="1">_xlfn.NORM.INV(B3582,'Input Parameters'!$E$19,'Input Parameters'!$F$19)</f>
        <v>417.79921244859253</v>
      </c>
      <c r="D3582" s="10">
        <f t="shared" ca="1" si="472"/>
        <v>0.37476216245865257</v>
      </c>
      <c r="E3582" s="59">
        <f ca="1">IF(_xlfn.NORM.INV(D3582,'Input Parameters'!$E$20,'Input Parameters'!$F$20)&lt;3500,3500,IF(_xlfn.NORM.INV(D3582,'Input Parameters'!$E$20,'Input Parameters'!$F$20)&gt;5500,5500,_xlfn.NORM.INV(D3582,'Input Parameters'!$E$20,'Input Parameters'!$F$20)))</f>
        <v>4576.5133497138786</v>
      </c>
      <c r="F3582" s="10">
        <f t="shared" ca="1" si="473"/>
        <v>0.80995260069067687</v>
      </c>
      <c r="G3582" s="61">
        <f ca="1">_xlfn.NORM.INV(F3582,'Input Parameters'!$E$21,'Input Parameters'!$F$21)</f>
        <v>291.74889207998166</v>
      </c>
      <c r="H3582" s="54">
        <f ca="1">EXP(E3582*(1/'Input Parameters'!$E$22-1/G3582))</f>
        <v>0.93521281963543301</v>
      </c>
      <c r="I3582" s="10">
        <f t="shared" ca="1" si="474"/>
        <v>0.37480441678520948</v>
      </c>
      <c r="J3582" s="29">
        <f ca="1">_xlfn.BETA.INV(I3582,'Input Parameters'!$L$24,'Input Parameters'!$M$24,'Input Parameters'!$J$24,'Input Parameters'!$K$24)</f>
        <v>0.55508988765509604</v>
      </c>
      <c r="K3582" s="156">
        <f ca="1">('Input Parameters'!$E$25/'Input Parameters'!$E$31)^$J3582</f>
        <v>1.8648980457214522E-2</v>
      </c>
      <c r="L3582" s="66">
        <f ca="1">$H3582*$C3582*'Input Parameters'!$E$23*K3582</f>
        <v>7.2867381308091543</v>
      </c>
      <c r="M3582" s="23">
        <f t="shared" ca="1" si="475"/>
        <v>0.84325008890362096</v>
      </c>
      <c r="N3582" s="15">
        <f ca="1">_xlfn.NORM.INV(M3582,'Input Parameters'!$E$26,'Input Parameters'!$F$26)</f>
        <v>5.5166015885563628E-2</v>
      </c>
      <c r="O3582" s="8">
        <f t="shared" ca="1" si="476"/>
        <v>0.77992038360893345</v>
      </c>
      <c r="P3582" s="29">
        <f ca="1">_xlfn.LOGNORM.INV(O3582,'Input Parameters'!$H$27,'Input Parameters'!$I$27)</f>
        <v>2.0031474746798819</v>
      </c>
      <c r="Q3582" s="10"/>
      <c r="R3582" s="15">
        <f>'Input Parameters'!$E$28</f>
        <v>12.7</v>
      </c>
      <c r="S3582" s="10">
        <f t="shared" ca="1" si="477"/>
        <v>7.367541232267194E-2</v>
      </c>
      <c r="T3582" s="25">
        <f ca="1">_xlfn.LOGNORM.INV(S3582,'Input Parameters'!$H$29,'Input Parameters'!$I$29)</f>
        <v>49.489149574863724</v>
      </c>
      <c r="U3582" s="10">
        <f t="shared" ca="1" si="478"/>
        <v>0.37865769736334887</v>
      </c>
      <c r="V3582" s="29">
        <f ca="1">IF('Input Parameters'!$D$30="Beta",_xlfn.BETA.INV(U3582,'Input Parameters'!$L$30,'Input Parameters'!$M$30,'Input Parameters'!$J$30,'Input Parameters'!$K$30),IF('Input Parameters'!$D$30="LogNorm",_xlfn.LOGNORM.INV(U3582,'Input Parameters'!$H$30,'Input Parameters'!$I$30)))</f>
        <v>0.88457390592230478</v>
      </c>
      <c r="W3582" s="2">
        <f ca="1">N3582+(P3582-N3582)*(1-ERF((T3582-R3582)/(2*SQRT(L3582*'Input Parameters'!$E$31))))</f>
        <v>0.70813029659170734</v>
      </c>
      <c r="X3582">
        <f t="shared" ca="1" si="479"/>
        <v>1</v>
      </c>
      <c r="Y3582" s="7"/>
    </row>
    <row r="3583" spans="1:25" ht="15" customHeight="1" x14ac:dyDescent="0.3">
      <c r="A3583" s="130">
        <v>3576</v>
      </c>
      <c r="B3583" s="10">
        <f t="shared" ca="1" si="471"/>
        <v>0.97870241703647565</v>
      </c>
      <c r="C3583" s="57">
        <f ca="1">_xlfn.NORM.INV(B3583,'Input Parameters'!$E$19,'Input Parameters'!$F$19)</f>
        <v>738.63710024703823</v>
      </c>
      <c r="D3583" s="10">
        <f t="shared" ca="1" si="472"/>
        <v>0.21339913803636823</v>
      </c>
      <c r="E3583" s="59">
        <f ca="1">IF(_xlfn.NORM.INV(D3583,'Input Parameters'!$E$20,'Input Parameters'!$F$20)&lt;3500,3500,IF(_xlfn.NORM.INV(D3583,'Input Parameters'!$E$20,'Input Parameters'!$F$20)&gt;5500,5500,_xlfn.NORM.INV(D3583,'Input Parameters'!$E$20,'Input Parameters'!$F$20)))</f>
        <v>4243.7223239837967</v>
      </c>
      <c r="F3583" s="10">
        <f t="shared" ca="1" si="473"/>
        <v>0.69653040051890136</v>
      </c>
      <c r="G3583" s="61">
        <f ca="1">_xlfn.NORM.INV(F3583,'Input Parameters'!$E$21,'Input Parameters'!$F$21)</f>
        <v>288.89355687633838</v>
      </c>
      <c r="H3583" s="54">
        <f ca="1">EXP(E3583*(1/'Input Parameters'!$E$22-1/G3583))</f>
        <v>0.81393339079067273</v>
      </c>
      <c r="I3583" s="10">
        <f t="shared" ca="1" si="474"/>
        <v>0.51318907115610135</v>
      </c>
      <c r="J3583" s="29">
        <f ca="1">_xlfn.BETA.INV(I3583,'Input Parameters'!$L$24,'Input Parameters'!$M$24,'Input Parameters'!$J$24,'Input Parameters'!$K$24)</f>
        <v>0.61247967823154692</v>
      </c>
      <c r="K3583" s="156">
        <f ca="1">('Input Parameters'!$E$25/'Input Parameters'!$E$31)^$J3583</f>
        <v>1.2355521840144504E-2</v>
      </c>
      <c r="L3583" s="66">
        <f ca="1">$H3583*$C3583*'Input Parameters'!$E$23*K3583</f>
        <v>7.4281570226861602</v>
      </c>
      <c r="M3583" s="23">
        <f t="shared" ca="1" si="475"/>
        <v>0.8100444271300612</v>
      </c>
      <c r="N3583" s="15">
        <f ca="1">_xlfn.NORM.INV(M3583,'Input Parameters'!$E$26,'Input Parameters'!$F$26)</f>
        <v>5.2439260501829857E-2</v>
      </c>
      <c r="O3583" s="8">
        <f t="shared" ca="1" si="476"/>
        <v>0.95000928122067374</v>
      </c>
      <c r="P3583" s="29">
        <f ca="1">_xlfn.LOGNORM.INV(O3583,'Input Parameters'!$H$27,'Input Parameters'!$I$27)</f>
        <v>2.9474870649961029</v>
      </c>
      <c r="Q3583" s="10"/>
      <c r="R3583" s="15">
        <f>'Input Parameters'!$E$28</f>
        <v>12.7</v>
      </c>
      <c r="S3583" s="10">
        <f t="shared" ca="1" si="477"/>
        <v>1.1996730686129942E-2</v>
      </c>
      <c r="T3583" s="25">
        <f ca="1">_xlfn.LOGNORM.INV(S3583,'Input Parameters'!$H$29,'Input Parameters'!$I$29)</f>
        <v>45.19584122780531</v>
      </c>
      <c r="U3583" s="10">
        <f t="shared" ca="1" si="478"/>
        <v>0.6196500326122838</v>
      </c>
      <c r="V3583" s="29">
        <f ca="1">IF('Input Parameters'!$D$30="Beta",_xlfn.BETA.INV(U3583,'Input Parameters'!$L$30,'Input Parameters'!$M$30,'Input Parameters'!$J$30,'Input Parameters'!$K$30),IF('Input Parameters'!$D$30="LogNorm",_xlfn.LOGNORM.INV(U3583,'Input Parameters'!$H$30,'Input Parameters'!$I$30)))</f>
        <v>1.1267184762016451</v>
      </c>
      <c r="W3583" s="2">
        <f ca="1">N3583+(P3583-N3583)*(1-ERF((T3583-R3583)/(2*SQRT(L3583*'Input Parameters'!$E$31))))</f>
        <v>1.2080842849061986</v>
      </c>
      <c r="X3583">
        <f t="shared" ca="1" si="479"/>
        <v>0</v>
      </c>
      <c r="Y3583" s="7"/>
    </row>
    <row r="3584" spans="1:25" ht="15" customHeight="1" x14ac:dyDescent="0.3">
      <c r="A3584" s="130">
        <v>3577</v>
      </c>
      <c r="B3584" s="10">
        <f t="shared" ca="1" si="471"/>
        <v>0.86190221088836305</v>
      </c>
      <c r="C3584" s="57">
        <f ca="1">_xlfn.NORM.INV(B3584,'Input Parameters'!$E$19,'Input Parameters'!$F$19)</f>
        <v>659.31251137370089</v>
      </c>
      <c r="D3584" s="10">
        <f t="shared" ca="1" si="472"/>
        <v>0.80822539578325781</v>
      </c>
      <c r="E3584" s="59">
        <f ca="1">IF(_xlfn.NORM.INV(D3584,'Input Parameters'!$E$20,'Input Parameters'!$F$20)&lt;3500,3500,IF(_xlfn.NORM.INV(D3584,'Input Parameters'!$E$20,'Input Parameters'!$F$20)&gt;5500,5500,_xlfn.NORM.INV(D3584,'Input Parameters'!$E$20,'Input Parameters'!$F$20)))</f>
        <v>5409.9627861003637</v>
      </c>
      <c r="F3584" s="10">
        <f t="shared" ca="1" si="473"/>
        <v>0.18665730051005935</v>
      </c>
      <c r="G3584" s="61">
        <f ca="1">_xlfn.NORM.INV(F3584,'Input Parameters'!$E$21,'Input Parameters'!$F$21)</f>
        <v>277.85238519598875</v>
      </c>
      <c r="H3584" s="54">
        <f ca="1">EXP(E3584*(1/'Input Parameters'!$E$22-1/G3584))</f>
        <v>0.36545955475297259</v>
      </c>
      <c r="I3584" s="10">
        <f t="shared" ca="1" si="474"/>
        <v>5.8898217411552545E-2</v>
      </c>
      <c r="J3584" s="29">
        <f ca="1">_xlfn.BETA.INV(I3584,'Input Parameters'!$L$24,'Input Parameters'!$M$24,'Input Parameters'!$J$24,'Input Parameters'!$K$24)</f>
        <v>0.35305801927859864</v>
      </c>
      <c r="K3584" s="156">
        <f ca="1">('Input Parameters'!$E$25/'Input Parameters'!$E$31)^$J3584</f>
        <v>7.9445935005075727E-2</v>
      </c>
      <c r="L3584" s="66">
        <f ca="1">$H3584*$C3584*'Input Parameters'!$E$23*K3584</f>
        <v>19.142661447820331</v>
      </c>
      <c r="M3584" s="23">
        <f t="shared" ca="1" si="475"/>
        <v>0.94069816648069626</v>
      </c>
      <c r="N3584" s="15">
        <f ca="1">_xlfn.NORM.INV(M3584,'Input Parameters'!$E$26,'Input Parameters'!$F$26)</f>
        <v>6.6773889070671666E-2</v>
      </c>
      <c r="O3584" s="8">
        <f t="shared" ca="1" si="476"/>
        <v>4.3218330040929342E-2</v>
      </c>
      <c r="P3584" s="29">
        <f ca="1">_xlfn.LOGNORM.INV(O3584,'Input Parameters'!$H$27,'Input Parameters'!$I$27)</f>
        <v>0.66677518495390597</v>
      </c>
      <c r="Q3584" s="10"/>
      <c r="R3584" s="15">
        <f>'Input Parameters'!$E$28</f>
        <v>12.7</v>
      </c>
      <c r="S3584" s="10">
        <f t="shared" ca="1" si="477"/>
        <v>0.44589394204163624</v>
      </c>
      <c r="T3584" s="25">
        <f ca="1">_xlfn.LOGNORM.INV(S3584,'Input Parameters'!$H$29,'Input Parameters'!$I$29)</f>
        <v>57.349157390091555</v>
      </c>
      <c r="U3584" s="10">
        <f t="shared" ca="1" si="478"/>
        <v>0.65430764181224332</v>
      </c>
      <c r="V3584" s="29">
        <f ca="1">IF('Input Parameters'!$D$30="Beta",_xlfn.BETA.INV(U3584,'Input Parameters'!$L$30,'Input Parameters'!$M$30,'Input Parameters'!$J$30,'Input Parameters'!$K$30),IF('Input Parameters'!$D$30="LogNorm",_xlfn.LOGNORM.INV(U3584,'Input Parameters'!$H$30,'Input Parameters'!$I$30)))</f>
        <v>1.1685372941295673</v>
      </c>
      <c r="W3584" s="2">
        <f ca="1">N3584+(P3584-N3584)*(1-ERF((T3584-R3584)/(2*SQRT(L3584*'Input Parameters'!$E$31))))</f>
        <v>0.3490984032216673</v>
      </c>
      <c r="X3584">
        <f t="shared" ca="1" si="479"/>
        <v>1</v>
      </c>
      <c r="Y3584" s="7"/>
    </row>
    <row r="3585" spans="1:25" ht="15" customHeight="1" x14ac:dyDescent="0.3">
      <c r="A3585" s="130">
        <v>3578</v>
      </c>
      <c r="B3585" s="10">
        <f t="shared" ca="1" si="471"/>
        <v>0.13012775127911114</v>
      </c>
      <c r="C3585" s="57">
        <f ca="1">_xlfn.NORM.INV(B3585,'Input Parameters'!$E$19,'Input Parameters'!$F$19)</f>
        <v>472.17096147707292</v>
      </c>
      <c r="D3585" s="10">
        <f t="shared" ca="1" si="472"/>
        <v>0.11721625398660829</v>
      </c>
      <c r="E3585" s="59">
        <f ca="1">IF(_xlfn.NORM.INV(D3585,'Input Parameters'!$E$20,'Input Parameters'!$F$20)&lt;3500,3500,IF(_xlfn.NORM.INV(D3585,'Input Parameters'!$E$20,'Input Parameters'!$F$20)&gt;5500,5500,_xlfn.NORM.INV(D3585,'Input Parameters'!$E$20,'Input Parameters'!$F$20)))</f>
        <v>3967.6872650259265</v>
      </c>
      <c r="F3585" s="10">
        <f t="shared" ca="1" si="473"/>
        <v>0.9765036529344896</v>
      </c>
      <c r="G3585" s="61">
        <f ca="1">_xlfn.NORM.INV(F3585,'Input Parameters'!$E$21,'Input Parameters'!$F$21)</f>
        <v>300.46283710759775</v>
      </c>
      <c r="H3585" s="54">
        <f ca="1">EXP(E3585*(1/'Input Parameters'!$E$22-1/G3585))</f>
        <v>1.3998197506403798</v>
      </c>
      <c r="I3585" s="10">
        <f t="shared" ca="1" si="474"/>
        <v>0.6599504241038241</v>
      </c>
      <c r="J3585" s="29">
        <f ca="1">_xlfn.BETA.INV(I3585,'Input Parameters'!$L$24,'Input Parameters'!$M$24,'Input Parameters'!$J$24,'Input Parameters'!$K$24)</f>
        <v>0.67194608856994564</v>
      </c>
      <c r="K3585" s="156">
        <f ca="1">('Input Parameters'!$E$25/'Input Parameters'!$E$31)^$J3585</f>
        <v>8.0648728276573722E-3</v>
      </c>
      <c r="L3585" s="66">
        <f ca="1">$H3585*$C3585*'Input Parameters'!$E$23*K3585</f>
        <v>5.3305118707779977</v>
      </c>
      <c r="M3585" s="23">
        <f t="shared" ca="1" si="475"/>
        <v>4.632515882895849E-2</v>
      </c>
      <c r="N3585" s="15">
        <f ca="1">_xlfn.NORM.INV(M3585,'Input Parameters'!$E$26,'Input Parameters'!$F$26)</f>
        <v>-1.3131793357972418E-3</v>
      </c>
      <c r="O3585" s="8">
        <f t="shared" ca="1" si="476"/>
        <v>0.41224478666273101</v>
      </c>
      <c r="P3585" s="29">
        <f ca="1">_xlfn.LOGNORM.INV(O3585,'Input Parameters'!$H$27,'Input Parameters'!$I$27)</f>
        <v>1.2905861685153168</v>
      </c>
      <c r="Q3585" s="10"/>
      <c r="R3585" s="15">
        <f>'Input Parameters'!$E$28</f>
        <v>12.7</v>
      </c>
      <c r="S3585" s="10">
        <f t="shared" ca="1" si="477"/>
        <v>0.12252477522582284</v>
      </c>
      <c r="T3585" s="25">
        <f ca="1">_xlfn.LOGNORM.INV(S3585,'Input Parameters'!$H$29,'Input Parameters'!$I$29)</f>
        <v>51.106880853907882</v>
      </c>
      <c r="U3585" s="10">
        <f t="shared" ca="1" si="478"/>
        <v>0.18923042278017965</v>
      </c>
      <c r="V3585" s="29">
        <f ca="1">IF('Input Parameters'!$D$30="Beta",_xlfn.BETA.INV(U3585,'Input Parameters'!$L$30,'Input Parameters'!$M$30,'Input Parameters'!$J$30,'Input Parameters'!$K$30),IF('Input Parameters'!$D$30="LogNorm",_xlfn.LOGNORM.INV(U3585,'Input Parameters'!$H$30,'Input Parameters'!$I$30)))</f>
        <v>0.70602292539483613</v>
      </c>
      <c r="W3585" s="2">
        <f ca="1">N3585+(P3585-N3585)*(1-ERF((T3585-R3585)/(2*SQRT(L3585*'Input Parameters'!$E$31))))</f>
        <v>0.30807633832158954</v>
      </c>
      <c r="X3585">
        <f t="shared" ca="1" si="479"/>
        <v>1</v>
      </c>
      <c r="Y3585" s="7"/>
    </row>
    <row r="3586" spans="1:25" ht="15" customHeight="1" x14ac:dyDescent="0.3">
      <c r="A3586" s="130">
        <v>3579</v>
      </c>
      <c r="B3586" s="10">
        <f t="shared" ca="1" si="471"/>
        <v>0.19683425415619848</v>
      </c>
      <c r="C3586" s="57">
        <f ca="1">_xlfn.NORM.INV(B3586,'Input Parameters'!$E$19,'Input Parameters'!$F$19)</f>
        <v>495.22290247007396</v>
      </c>
      <c r="D3586" s="10">
        <f t="shared" ca="1" si="472"/>
        <v>0.29230832037192311</v>
      </c>
      <c r="E3586" s="59">
        <f ca="1">IF(_xlfn.NORM.INV(D3586,'Input Parameters'!$E$20,'Input Parameters'!$F$20)&lt;3500,3500,IF(_xlfn.NORM.INV(D3586,'Input Parameters'!$E$20,'Input Parameters'!$F$20)&gt;5500,5500,_xlfn.NORM.INV(D3586,'Input Parameters'!$E$20,'Input Parameters'!$F$20)))</f>
        <v>4417.3423814877879</v>
      </c>
      <c r="F3586" s="10">
        <f t="shared" ca="1" si="473"/>
        <v>0.24750145180240057</v>
      </c>
      <c r="G3586" s="61">
        <f ca="1">_xlfn.NORM.INV(F3586,'Input Parameters'!$E$21,'Input Parameters'!$F$21)</f>
        <v>279.48654547957739</v>
      </c>
      <c r="H3586" s="54">
        <f ca="1">EXP(E3586*(1/'Input Parameters'!$E$22-1/G3586))</f>
        <v>0.48241430476905289</v>
      </c>
      <c r="I3586" s="10">
        <f t="shared" ca="1" si="474"/>
        <v>0.75249254766337992</v>
      </c>
      <c r="J3586" s="29">
        <f ca="1">_xlfn.BETA.INV(I3586,'Input Parameters'!$L$24,'Input Parameters'!$M$24,'Input Parameters'!$J$24,'Input Parameters'!$K$24)</f>
        <v>0.71210413968477804</v>
      </c>
      <c r="K3586" s="156">
        <f ca="1">('Input Parameters'!$E$25/'Input Parameters'!$E$31)^$J3586</f>
        <v>6.0462741947236E-3</v>
      </c>
      <c r="L3586" s="66">
        <f ca="1">$H3586*$C3586*'Input Parameters'!$E$23*K3586</f>
        <v>1.4444706992018366</v>
      </c>
      <c r="M3586" s="23">
        <f t="shared" ca="1" si="475"/>
        <v>0.82072173109799806</v>
      </c>
      <c r="N3586" s="15">
        <f ca="1">_xlfn.NORM.INV(M3586,'Input Parameters'!$E$26,'Input Parameters'!$F$26)</f>
        <v>5.3280500240223488E-2</v>
      </c>
      <c r="O3586" s="8">
        <f t="shared" ca="1" si="476"/>
        <v>0.25324693993346314</v>
      </c>
      <c r="P3586" s="29">
        <f ca="1">_xlfn.LOGNORM.INV(O3586,'Input Parameters'!$H$27,'Input Parameters'!$I$27)</f>
        <v>1.0611096835203699</v>
      </c>
      <c r="Q3586" s="10"/>
      <c r="R3586" s="15">
        <f>'Input Parameters'!$E$28</f>
        <v>12.7</v>
      </c>
      <c r="S3586" s="10">
        <f t="shared" ca="1" si="477"/>
        <v>0.50281204026507065</v>
      </c>
      <c r="T3586" s="25">
        <f ca="1">_xlfn.LOGNORM.INV(S3586,'Input Parameters'!$H$29,'Input Parameters'!$I$29)</f>
        <v>58.277929101020682</v>
      </c>
      <c r="U3586" s="10">
        <f t="shared" ca="1" si="478"/>
        <v>0.90865248816495103</v>
      </c>
      <c r="V3586" s="29">
        <f ca="1">IF('Input Parameters'!$D$30="Beta",_xlfn.BETA.INV(U3586,'Input Parameters'!$L$30,'Input Parameters'!$M$30,'Input Parameters'!$J$30,'Input Parameters'!$K$30),IF('Input Parameters'!$D$30="LogNorm",_xlfn.LOGNORM.INV(U3586,'Input Parameters'!$H$30,'Input Parameters'!$I$30)))</f>
        <v>1.689907014334223</v>
      </c>
      <c r="W3586" s="2">
        <f ca="1">N3586+(P3586-N3586)*(1-ERF((T3586-R3586)/(2*SQRT(L3586*'Input Parameters'!$E$31))))</f>
        <v>6.0666162525484492E-2</v>
      </c>
      <c r="X3586">
        <f t="shared" ca="1" si="479"/>
        <v>1</v>
      </c>
      <c r="Y3586" s="7"/>
    </row>
    <row r="3587" spans="1:25" ht="15" customHeight="1" x14ac:dyDescent="0.3">
      <c r="A3587" s="130">
        <v>3580</v>
      </c>
      <c r="B3587" s="10">
        <f t="shared" ca="1" si="471"/>
        <v>0.67074697100228742</v>
      </c>
      <c r="C3587" s="57">
        <f ca="1">_xlfn.NORM.INV(B3587,'Input Parameters'!$E$19,'Input Parameters'!$F$19)</f>
        <v>604.64703215730901</v>
      </c>
      <c r="D3587" s="10">
        <f t="shared" ca="1" si="472"/>
        <v>0.18969773202386109</v>
      </c>
      <c r="E3587" s="59">
        <f ca="1">IF(_xlfn.NORM.INV(D3587,'Input Parameters'!$E$20,'Input Parameters'!$F$20)&lt;3500,3500,IF(_xlfn.NORM.INV(D3587,'Input Parameters'!$E$20,'Input Parameters'!$F$20)&gt;5500,5500,_xlfn.NORM.INV(D3587,'Input Parameters'!$E$20,'Input Parameters'!$F$20)))</f>
        <v>4184.6924967962823</v>
      </c>
      <c r="F3587" s="10">
        <f t="shared" ca="1" si="473"/>
        <v>0.51049724598697643</v>
      </c>
      <c r="G3587" s="61">
        <f ca="1">_xlfn.NORM.INV(F3587,'Input Parameters'!$E$21,'Input Parameters'!$F$21)</f>
        <v>285.05684164277284</v>
      </c>
      <c r="H3587" s="54">
        <f ca="1">EXP(E3587*(1/'Input Parameters'!$E$22-1/G3587))</f>
        <v>0.67167765584362094</v>
      </c>
      <c r="I3587" s="10">
        <f t="shared" ca="1" si="474"/>
        <v>0.33644467543077827</v>
      </c>
      <c r="J3587" s="29">
        <f ca="1">_xlfn.BETA.INV(I3587,'Input Parameters'!$L$24,'Input Parameters'!$M$24,'Input Parameters'!$J$24,'Input Parameters'!$K$24)</f>
        <v>0.5380797269857468</v>
      </c>
      <c r="K3587" s="156">
        <f ca="1">('Input Parameters'!$E$25/'Input Parameters'!$E$31)^$J3587</f>
        <v>2.106925095378669E-2</v>
      </c>
      <c r="L3587" s="66">
        <f ca="1">$H3587*$C3587*'Input Parameters'!$E$23*K3587</f>
        <v>8.556810669132263</v>
      </c>
      <c r="M3587" s="23">
        <f t="shared" ca="1" si="475"/>
        <v>0.31302677965236203</v>
      </c>
      <c r="N3587" s="15">
        <f ca="1">_xlfn.NORM.INV(M3587,'Input Parameters'!$E$26,'Input Parameters'!$F$26)</f>
        <v>2.3766931516068152E-2</v>
      </c>
      <c r="O3587" s="8">
        <f t="shared" ca="1" si="476"/>
        <v>0.85513336213886126</v>
      </c>
      <c r="P3587" s="29">
        <f ca="1">_xlfn.LOGNORM.INV(O3587,'Input Parameters'!$H$27,'Input Parameters'!$I$27)</f>
        <v>2.2741251481379989</v>
      </c>
      <c r="Q3587" s="10"/>
      <c r="R3587" s="15">
        <f>'Input Parameters'!$E$28</f>
        <v>12.7</v>
      </c>
      <c r="S3587" s="10">
        <f t="shared" ca="1" si="477"/>
        <v>0.8552203051702516</v>
      </c>
      <c r="T3587" s="25">
        <f ca="1">_xlfn.LOGNORM.INV(S3587,'Input Parameters'!$H$29,'Input Parameters'!$I$29)</f>
        <v>65.584499592290271</v>
      </c>
      <c r="U3587" s="10">
        <f t="shared" ca="1" si="478"/>
        <v>0.93655494272911521</v>
      </c>
      <c r="V3587" s="29">
        <f ca="1">IF('Input Parameters'!$D$30="Beta",_xlfn.BETA.INV(U3587,'Input Parameters'!$L$30,'Input Parameters'!$M$30,'Input Parameters'!$J$30,'Input Parameters'!$K$30),IF('Input Parameters'!$D$30="LogNorm",_xlfn.LOGNORM.INV(U3587,'Input Parameters'!$H$30,'Input Parameters'!$I$30)))</f>
        <v>1.8242482431121581</v>
      </c>
      <c r="W3587" s="2">
        <f ca="1">N3587+(P3587-N3587)*(1-ERF((T3587-R3587)/(2*SQRT(L3587*'Input Parameters'!$E$31))))</f>
        <v>0.47635468786006063</v>
      </c>
      <c r="X3587">
        <f t="shared" ca="1" si="479"/>
        <v>1</v>
      </c>
      <c r="Y3587" s="7"/>
    </row>
    <row r="3588" spans="1:25" ht="15" customHeight="1" x14ac:dyDescent="0.3">
      <c r="A3588" s="130">
        <v>3581</v>
      </c>
      <c r="B3588" s="10">
        <f t="shared" ca="1" si="471"/>
        <v>0.1740905881322693</v>
      </c>
      <c r="C3588" s="57">
        <f ca="1">_xlfn.NORM.INV(B3588,'Input Parameters'!$E$19,'Input Parameters'!$F$19)</f>
        <v>488.02860206782401</v>
      </c>
      <c r="D3588" s="10">
        <f t="shared" ca="1" si="472"/>
        <v>0.15262796409904367</v>
      </c>
      <c r="E3588" s="59">
        <f ca="1">IF(_xlfn.NORM.INV(D3588,'Input Parameters'!$E$20,'Input Parameters'!$F$20)&lt;3500,3500,IF(_xlfn.NORM.INV(D3588,'Input Parameters'!$E$20,'Input Parameters'!$F$20)&gt;5500,5500,_xlfn.NORM.INV(D3588,'Input Parameters'!$E$20,'Input Parameters'!$F$20)))</f>
        <v>4082.3408580988089</v>
      </c>
      <c r="F3588" s="10">
        <f t="shared" ca="1" si="473"/>
        <v>0.76031490827446913</v>
      </c>
      <c r="G3588" s="61">
        <f ca="1">_xlfn.NORM.INV(F3588,'Input Parameters'!$E$21,'Input Parameters'!$F$21)</f>
        <v>290.40950301640203</v>
      </c>
      <c r="H3588" s="54">
        <f ca="1">EXP(E3588*(1/'Input Parameters'!$E$22-1/G3588))</f>
        <v>0.88312932812976386</v>
      </c>
      <c r="I3588" s="10">
        <f t="shared" ca="1" si="474"/>
        <v>7.2117103007500738E-3</v>
      </c>
      <c r="J3588" s="29">
        <f ca="1">_xlfn.BETA.INV(I3588,'Input Parameters'!$L$24,'Input Parameters'!$M$24,'Input Parameters'!$J$24,'Input Parameters'!$K$24)</f>
        <v>0.22963986669170613</v>
      </c>
      <c r="K3588" s="156">
        <f ca="1">('Input Parameters'!$E$25/'Input Parameters'!$E$31)^$J3588</f>
        <v>0.19256287723379784</v>
      </c>
      <c r="L3588" s="66">
        <f ca="1">$H3588*$C3588*'Input Parameters'!$E$23*K3588</f>
        <v>82.993131112665964</v>
      </c>
      <c r="M3588" s="23">
        <f t="shared" ca="1" si="475"/>
        <v>0.91810224031054022</v>
      </c>
      <c r="N3588" s="15">
        <f ca="1">_xlfn.NORM.INV(M3588,'Input Parameters'!$E$26,'Input Parameters'!$F$26)</f>
        <v>6.3240801417316264E-2</v>
      </c>
      <c r="O3588" s="8">
        <f t="shared" ca="1" si="476"/>
        <v>6.4822402573547211E-2</v>
      </c>
      <c r="P3588" s="29">
        <f ca="1">_xlfn.LOGNORM.INV(O3588,'Input Parameters'!$H$27,'Input Parameters'!$I$27)</f>
        <v>0.72813872717995642</v>
      </c>
      <c r="Q3588" s="10"/>
      <c r="R3588" s="15">
        <f>'Input Parameters'!$E$28</f>
        <v>12.7</v>
      </c>
      <c r="S3588" s="10">
        <f t="shared" ca="1" si="477"/>
        <v>0.98415580563118976</v>
      </c>
      <c r="T3588" s="25">
        <f ca="1">_xlfn.LOGNORM.INV(S3588,'Input Parameters'!$H$29,'Input Parameters'!$I$29)</f>
        <v>74.115956909312359</v>
      </c>
      <c r="U3588" s="10">
        <f t="shared" ca="1" si="478"/>
        <v>0.99383187576902776</v>
      </c>
      <c r="V3588" s="29">
        <f ca="1">IF('Input Parameters'!$D$30="Beta",_xlfn.BETA.INV(U3588,'Input Parameters'!$L$30,'Input Parameters'!$M$30,'Input Parameters'!$J$30,'Input Parameters'!$K$30),IF('Input Parameters'!$D$30="LogNorm",_xlfn.LOGNORM.INV(U3588,'Input Parameters'!$H$30,'Input Parameters'!$I$30)))</f>
        <v>2.6805134070074179</v>
      </c>
      <c r="W3588" s="2">
        <f ca="1">N3588+(P3588-N3588)*(1-ERF((T3588-R3588)/(2*SQRT(L3588*'Input Parameters'!$E$31))))</f>
        <v>0.48450401285855799</v>
      </c>
      <c r="X3588">
        <f t="shared" ca="1" si="479"/>
        <v>1</v>
      </c>
      <c r="Y3588" s="7"/>
    </row>
    <row r="3589" spans="1:25" ht="15" customHeight="1" x14ac:dyDescent="0.3">
      <c r="A3589" s="130">
        <v>3582</v>
      </c>
      <c r="B3589" s="10">
        <f t="shared" ref="B3589:B3652" ca="1" si="480">RAND()</f>
        <v>0.29872224309503492</v>
      </c>
      <c r="C3589" s="57">
        <f ca="1">_xlfn.NORM.INV(B3589,'Input Parameters'!$E$19,'Input Parameters'!$F$19)</f>
        <v>522.67732213587078</v>
      </c>
      <c r="D3589" s="10">
        <f t="shared" ref="D3589:D3652" ca="1" si="481">RAND()</f>
        <v>0.12934743479474142</v>
      </c>
      <c r="E3589" s="59">
        <f ca="1">IF(_xlfn.NORM.INV(D3589,'Input Parameters'!$E$20,'Input Parameters'!$F$20)&lt;3500,3500,IF(_xlfn.NORM.INV(D3589,'Input Parameters'!$E$20,'Input Parameters'!$F$20)&gt;5500,5500,_xlfn.NORM.INV(D3589,'Input Parameters'!$E$20,'Input Parameters'!$F$20)))</f>
        <v>4009.3631163342893</v>
      </c>
      <c r="F3589" s="10">
        <f t="shared" ref="F3589:F3652" ca="1" si="482">RAND()</f>
        <v>0.69034399977996574</v>
      </c>
      <c r="G3589" s="61">
        <f ca="1">_xlfn.NORM.INV(F3589,'Input Parameters'!$E$21,'Input Parameters'!$F$21)</f>
        <v>288.75504966612164</v>
      </c>
      <c r="H3589" s="54">
        <f ca="1">EXP(E3589*(1/'Input Parameters'!$E$22-1/G3589))</f>
        <v>0.81777810288198005</v>
      </c>
      <c r="I3589" s="10">
        <f t="shared" ref="I3589:I3652" ca="1" si="483">RAND()</f>
        <v>0.24317806194989466</v>
      </c>
      <c r="J3589" s="29">
        <f ca="1">_xlfn.BETA.INV(I3589,'Input Parameters'!$L$24,'Input Parameters'!$M$24,'Input Parameters'!$J$24,'Input Parameters'!$K$24)</f>
        <v>0.49270709568116416</v>
      </c>
      <c r="K3589" s="156">
        <f ca="1">('Input Parameters'!$E$25/'Input Parameters'!$E$31)^$J3589</f>
        <v>2.9174569227980823E-2</v>
      </c>
      <c r="L3589" s="66">
        <f ca="1">$H3589*$C3589*'Input Parameters'!$E$23*K3589</f>
        <v>12.470204833978789</v>
      </c>
      <c r="M3589" s="23">
        <f t="shared" ref="M3589:M3652" ca="1" si="484">RAND()</f>
        <v>0.6602421948943793</v>
      </c>
      <c r="N3589" s="15">
        <f ca="1">_xlfn.NORM.INV(M3589,'Input Parameters'!$E$26,'Input Parameters'!$F$26)</f>
        <v>4.2675608478029897E-2</v>
      </c>
      <c r="O3589" s="8">
        <f t="shared" ref="O3589:O3652" ca="1" si="485">RAND()</f>
        <v>0.98609899516829214</v>
      </c>
      <c r="P3589" s="29">
        <f ca="1">_xlfn.LOGNORM.INV(O3589,'Input Parameters'!$H$27,'Input Parameters'!$I$27)</f>
        <v>3.7680078813227711</v>
      </c>
      <c r="Q3589" s="10"/>
      <c r="R3589" s="15">
        <f>'Input Parameters'!$E$28</f>
        <v>12.7</v>
      </c>
      <c r="S3589" s="10">
        <f t="shared" ref="S3589:S3652" ca="1" si="486">RAND()</f>
        <v>0.932756840563714</v>
      </c>
      <c r="T3589" s="25">
        <f ca="1">_xlfn.LOGNORM.INV(S3589,'Input Parameters'!$H$29,'Input Parameters'!$I$29)</f>
        <v>68.886826480177206</v>
      </c>
      <c r="U3589" s="10">
        <f t="shared" ref="U3589:U3652" ca="1" si="487">RAND()</f>
        <v>0.16427426095440556</v>
      </c>
      <c r="V3589" s="29">
        <f ca="1">IF('Input Parameters'!$D$30="Beta",_xlfn.BETA.INV(U3589,'Input Parameters'!$L$30,'Input Parameters'!$M$30,'Input Parameters'!$J$30,'Input Parameters'!$K$30),IF('Input Parameters'!$D$30="LogNorm",_xlfn.LOGNORM.INV(U3589,'Input Parameters'!$H$30,'Input Parameters'!$I$30)))</f>
        <v>0.6797124877264662</v>
      </c>
      <c r="W3589" s="2">
        <f ca="1">N3589+(P3589-N3589)*(1-ERF((T3589-R3589)/(2*SQRT(L3589*'Input Parameters'!$E$31))))</f>
        <v>1.0133328966990254</v>
      </c>
      <c r="X3589">
        <f t="shared" ca="1" si="479"/>
        <v>0</v>
      </c>
      <c r="Y3589" s="7"/>
    </row>
    <row r="3590" spans="1:25" ht="15" customHeight="1" x14ac:dyDescent="0.3">
      <c r="A3590" s="130">
        <v>3583</v>
      </c>
      <c r="B3590" s="10">
        <f t="shared" ca="1" si="480"/>
        <v>0.40890687850417962</v>
      </c>
      <c r="C3590" s="57">
        <f ca="1">_xlfn.NORM.INV(B3590,'Input Parameters'!$E$19,'Input Parameters'!$F$19)</f>
        <v>547.83476665063858</v>
      </c>
      <c r="D3590" s="10">
        <f t="shared" ca="1" si="481"/>
        <v>0.89607119927926926</v>
      </c>
      <c r="E3590" s="59">
        <f ca="1">IF(_xlfn.NORM.INV(D3590,'Input Parameters'!$E$20,'Input Parameters'!$F$20)&lt;3500,3500,IF(_xlfn.NORM.INV(D3590,'Input Parameters'!$E$20,'Input Parameters'!$F$20)&gt;5500,5500,_xlfn.NORM.INV(D3590,'Input Parameters'!$E$20,'Input Parameters'!$F$20)))</f>
        <v>5500</v>
      </c>
      <c r="F3590" s="10">
        <f t="shared" ca="1" si="482"/>
        <v>0.10558974789050091</v>
      </c>
      <c r="G3590" s="61">
        <f ca="1">_xlfn.NORM.INV(F3590,'Input Parameters'!$E$21,'Input Parameters'!$F$21)</f>
        <v>275.02241635965817</v>
      </c>
      <c r="H3590" s="54">
        <f ca="1">EXP(E3590*(1/'Input Parameters'!$E$22-1/G3590))</f>
        <v>0.29315939895444182</v>
      </c>
      <c r="I3590" s="10">
        <f t="shared" ca="1" si="483"/>
        <v>8.2803926759702051E-2</v>
      </c>
      <c r="J3590" s="29">
        <f ca="1">_xlfn.BETA.INV(I3590,'Input Parameters'!$L$24,'Input Parameters'!$M$24,'Input Parameters'!$J$24,'Input Parameters'!$K$24)</f>
        <v>0.38062206978757529</v>
      </c>
      <c r="K3590" s="156">
        <f ca="1">('Input Parameters'!$E$25/'Input Parameters'!$E$31)^$J3590</f>
        <v>6.5192517209646028E-2</v>
      </c>
      <c r="L3590" s="66">
        <f ca="1">$H3590*$C3590*'Input Parameters'!$E$23*K3590</f>
        <v>10.470108033918022</v>
      </c>
      <c r="M3590" s="23">
        <f t="shared" ca="1" si="484"/>
        <v>8.6001534778117339E-3</v>
      </c>
      <c r="N3590" s="15">
        <f ca="1">_xlfn.NORM.INV(M3590,'Input Parameters'!$E$26,'Input Parameters'!$F$26)</f>
        <v>-1.6030353200321257E-2</v>
      </c>
      <c r="O3590" s="8">
        <f t="shared" ca="1" si="485"/>
        <v>0.16468665590438303</v>
      </c>
      <c r="P3590" s="29">
        <f ca="1">_xlfn.LOGNORM.INV(O3590,'Input Parameters'!$H$27,'Input Parameters'!$I$27)</f>
        <v>0.92468184927360209</v>
      </c>
      <c r="Q3590" s="10"/>
      <c r="R3590" s="15">
        <f>'Input Parameters'!$E$28</f>
        <v>12.7</v>
      </c>
      <c r="S3590" s="10">
        <f t="shared" ca="1" si="486"/>
        <v>0.83824543079761615</v>
      </c>
      <c r="T3590" s="25">
        <f ca="1">_xlfn.LOGNORM.INV(S3590,'Input Parameters'!$H$29,'Input Parameters'!$I$29)</f>
        <v>65.057814492872723</v>
      </c>
      <c r="U3590" s="10">
        <f t="shared" ca="1" si="487"/>
        <v>0.91116791680361353</v>
      </c>
      <c r="V3590" s="29">
        <f ca="1">IF('Input Parameters'!$D$30="Beta",_xlfn.BETA.INV(U3590,'Input Parameters'!$L$30,'Input Parameters'!$M$30,'Input Parameters'!$J$30,'Input Parameters'!$K$30),IF('Input Parameters'!$D$30="LogNorm",_xlfn.LOGNORM.INV(U3590,'Input Parameters'!$H$30,'Input Parameters'!$I$30)))</f>
        <v>1.7002540328546147</v>
      </c>
      <c r="W3590" s="2">
        <f ca="1">N3590+(P3590-N3590)*(1-ERF((T3590-R3590)/(2*SQRT(L3590*'Input Parameters'!$E$31))))</f>
        <v>0.22154908457547587</v>
      </c>
      <c r="X3590">
        <f t="shared" ca="1" si="479"/>
        <v>1</v>
      </c>
      <c r="Y3590" s="7"/>
    </row>
    <row r="3591" spans="1:25" ht="15" customHeight="1" x14ac:dyDescent="0.3">
      <c r="A3591" s="130">
        <v>3584</v>
      </c>
      <c r="B3591" s="10">
        <f t="shared" ca="1" si="480"/>
        <v>0.91211870190577637</v>
      </c>
      <c r="C3591" s="57">
        <f ca="1">_xlfn.NORM.INV(B3591,'Input Parameters'!$E$19,'Input Parameters'!$F$19)</f>
        <v>681.70605616523892</v>
      </c>
      <c r="D3591" s="10">
        <f t="shared" ca="1" si="481"/>
        <v>0.77143612427322572</v>
      </c>
      <c r="E3591" s="59">
        <f ca="1">IF(_xlfn.NORM.INV(D3591,'Input Parameters'!$E$20,'Input Parameters'!$F$20)&lt;3500,3500,IF(_xlfn.NORM.INV(D3591,'Input Parameters'!$E$20,'Input Parameters'!$F$20)&gt;5500,5500,_xlfn.NORM.INV(D3591,'Input Parameters'!$E$20,'Input Parameters'!$F$20)))</f>
        <v>5320.5093024811831</v>
      </c>
      <c r="F3591" s="10">
        <f t="shared" ca="1" si="482"/>
        <v>0.54902514922793189</v>
      </c>
      <c r="G3591" s="61">
        <f ca="1">_xlfn.NORM.INV(F3591,'Input Parameters'!$E$21,'Input Parameters'!$F$21)</f>
        <v>285.81834231238372</v>
      </c>
      <c r="H3591" s="54">
        <f ca="1">EXP(E3591*(1/'Input Parameters'!$E$22-1/G3591))</f>
        <v>0.63364387778480136</v>
      </c>
      <c r="I3591" s="10">
        <f t="shared" ca="1" si="483"/>
        <v>0.98226846151042913</v>
      </c>
      <c r="J3591" s="29">
        <f ca="1">_xlfn.BETA.INV(I3591,'Input Parameters'!$L$24,'Input Parameters'!$M$24,'Input Parameters'!$J$24,'Input Parameters'!$K$24)</f>
        <v>0.87948783390645668</v>
      </c>
      <c r="K3591" s="156">
        <f ca="1">('Input Parameters'!$E$25/'Input Parameters'!$E$31)^$J3591</f>
        <v>1.8197649194841689E-3</v>
      </c>
      <c r="L3591" s="66">
        <f ca="1">$H3591*$C3591*'Input Parameters'!$E$23*K3591</f>
        <v>0.78606359635329681</v>
      </c>
      <c r="M3591" s="23">
        <f t="shared" ca="1" si="484"/>
        <v>0.80025902825148043</v>
      </c>
      <c r="N3591" s="15">
        <f ca="1">_xlfn.NORM.INV(M3591,'Input Parameters'!$E$26,'Input Parameters'!$F$26)</f>
        <v>5.1693483237901676E-2</v>
      </c>
      <c r="O3591" s="8">
        <f t="shared" ca="1" si="485"/>
        <v>0.74608885348022225</v>
      </c>
      <c r="P3591" s="29">
        <f ca="1">_xlfn.LOGNORM.INV(O3591,'Input Parameters'!$H$27,'Input Parameters'!$I$27)</f>
        <v>1.9082579536248996</v>
      </c>
      <c r="Q3591" s="10"/>
      <c r="R3591" s="15">
        <f>'Input Parameters'!$E$28</f>
        <v>12.7</v>
      </c>
      <c r="S3591" s="10">
        <f t="shared" ca="1" si="486"/>
        <v>0.18949816842283451</v>
      </c>
      <c r="T3591" s="25">
        <f ca="1">_xlfn.LOGNORM.INV(S3591,'Input Parameters'!$H$29,'Input Parameters'!$I$29)</f>
        <v>52.755075963923808</v>
      </c>
      <c r="U3591" s="10">
        <f t="shared" ca="1" si="487"/>
        <v>0.56394930428876522</v>
      </c>
      <c r="V3591" s="29">
        <f ca="1">IF('Input Parameters'!$D$30="Beta",_xlfn.BETA.INV(U3591,'Input Parameters'!$L$30,'Input Parameters'!$M$30,'Input Parameters'!$J$30,'Input Parameters'!$K$30),IF('Input Parameters'!$D$30="LogNorm",_xlfn.LOGNORM.INV(U3591,'Input Parameters'!$H$30,'Input Parameters'!$I$30)))</f>
        <v>1.0646993262749902</v>
      </c>
      <c r="W3591" s="2">
        <f ca="1">N3591+(P3591-N3591)*(1-ERF((T3591-R3591)/(2*SQRT(L3591*'Input Parameters'!$E$31))))</f>
        <v>5.4293316630947781E-2</v>
      </c>
      <c r="X3591">
        <f t="shared" ca="1" si="479"/>
        <v>1</v>
      </c>
      <c r="Y3591" s="7"/>
    </row>
    <row r="3592" spans="1:25" ht="15" customHeight="1" x14ac:dyDescent="0.3">
      <c r="A3592" s="130">
        <v>3585</v>
      </c>
      <c r="B3592" s="10">
        <f t="shared" ca="1" si="480"/>
        <v>0.98038919953738768</v>
      </c>
      <c r="C3592" s="57">
        <f ca="1">_xlfn.NORM.INV(B3592,'Input Parameters'!$E$19,'Input Parameters'!$F$19)</f>
        <v>741.52669600982654</v>
      </c>
      <c r="D3592" s="10">
        <f t="shared" ca="1" si="481"/>
        <v>0.63298090343213009</v>
      </c>
      <c r="E3592" s="59">
        <f ca="1">IF(_xlfn.NORM.INV(D3592,'Input Parameters'!$E$20,'Input Parameters'!$F$20)&lt;3500,3500,IF(_xlfn.NORM.INV(D3592,'Input Parameters'!$E$20,'Input Parameters'!$F$20)&gt;5500,5500,_xlfn.NORM.INV(D3592,'Input Parameters'!$E$20,'Input Parameters'!$F$20)))</f>
        <v>5037.8311449109351</v>
      </c>
      <c r="F3592" s="10">
        <f t="shared" ca="1" si="482"/>
        <v>0.33468932061568168</v>
      </c>
      <c r="G3592" s="61">
        <f ca="1">_xlfn.NORM.INV(F3592,'Input Parameters'!$E$21,'Input Parameters'!$F$21)</f>
        <v>281.49377259216169</v>
      </c>
      <c r="H3592" s="54">
        <f ca="1">EXP(E3592*(1/'Input Parameters'!$E$22-1/G3592))</f>
        <v>0.49519008201593634</v>
      </c>
      <c r="I3592" s="10">
        <f t="shared" ca="1" si="483"/>
        <v>0.6785477780927871</v>
      </c>
      <c r="J3592" s="29">
        <f ca="1">_xlfn.BETA.INV(I3592,'Input Parameters'!$L$24,'Input Parameters'!$M$24,'Input Parameters'!$J$24,'Input Parameters'!$K$24)</f>
        <v>0.67973507604726469</v>
      </c>
      <c r="K3592" s="156">
        <f ca="1">('Input Parameters'!$E$25/'Input Parameters'!$E$31)^$J3592</f>
        <v>7.6266086414972078E-3</v>
      </c>
      <c r="L3592" s="66">
        <f ca="1">$H3592*$C3592*'Input Parameters'!$E$23*K3592</f>
        <v>2.8004652615762278</v>
      </c>
      <c r="M3592" s="23">
        <f t="shared" ca="1" si="484"/>
        <v>0.71030802070961785</v>
      </c>
      <c r="N3592" s="15">
        <f ca="1">_xlfn.NORM.INV(M3592,'Input Parameters'!$E$26,'Input Parameters'!$F$26)</f>
        <v>4.5639980571328301E-2</v>
      </c>
      <c r="O3592" s="8">
        <f t="shared" ca="1" si="485"/>
        <v>0.24581375050605969</v>
      </c>
      <c r="P3592" s="29">
        <f ca="1">_xlfn.LOGNORM.INV(O3592,'Input Parameters'!$H$27,'Input Parameters'!$I$27)</f>
        <v>1.0501740356365934</v>
      </c>
      <c r="Q3592" s="10"/>
      <c r="R3592" s="15">
        <f>'Input Parameters'!$E$28</f>
        <v>12.7</v>
      </c>
      <c r="S3592" s="10">
        <f t="shared" ca="1" si="486"/>
        <v>0.77186144927419231</v>
      </c>
      <c r="T3592" s="25">
        <f ca="1">_xlfn.LOGNORM.INV(S3592,'Input Parameters'!$H$29,'Input Parameters'!$I$29)</f>
        <v>63.311983549247543</v>
      </c>
      <c r="U3592" s="10">
        <f t="shared" ca="1" si="487"/>
        <v>0.24823474918663879</v>
      </c>
      <c r="V3592" s="29">
        <f ca="1">IF('Input Parameters'!$D$30="Beta",_xlfn.BETA.INV(U3592,'Input Parameters'!$L$30,'Input Parameters'!$M$30,'Input Parameters'!$J$30,'Input Parameters'!$K$30),IF('Input Parameters'!$D$30="LogNorm",_xlfn.LOGNORM.INV(U3592,'Input Parameters'!$H$30,'Input Parameters'!$I$30)))</f>
        <v>0.76416613728347438</v>
      </c>
      <c r="W3592" s="2">
        <f ca="1">N3592+(P3592-N3592)*(1-ERF((T3592-R3592)/(2*SQRT(L3592*'Input Parameters'!$E$31))))</f>
        <v>7.8257795068963618E-2</v>
      </c>
      <c r="X3592">
        <f t="shared" ca="1" si="479"/>
        <v>1</v>
      </c>
      <c r="Y3592" s="7"/>
    </row>
    <row r="3593" spans="1:25" ht="15" customHeight="1" x14ac:dyDescent="0.3">
      <c r="A3593" s="130">
        <v>3586</v>
      </c>
      <c r="B3593" s="10">
        <f t="shared" ca="1" si="480"/>
        <v>9.8680611842232313E-2</v>
      </c>
      <c r="C3593" s="57">
        <f ca="1">_xlfn.NORM.INV(B3593,'Input Parameters'!$E$19,'Input Parameters'!$F$19)</f>
        <v>458.3705395367748</v>
      </c>
      <c r="D3593" s="10">
        <f t="shared" ca="1" si="481"/>
        <v>0.65675820022355458</v>
      </c>
      <c r="E3593" s="59">
        <f ca="1">IF(_xlfn.NORM.INV(D3593,'Input Parameters'!$E$20,'Input Parameters'!$F$20)&lt;3500,3500,IF(_xlfn.NORM.INV(D3593,'Input Parameters'!$E$20,'Input Parameters'!$F$20)&gt;5500,5500,_xlfn.NORM.INV(D3593,'Input Parameters'!$E$20,'Input Parameters'!$F$20)))</f>
        <v>5082.5421630689989</v>
      </c>
      <c r="F3593" s="10">
        <f t="shared" ca="1" si="482"/>
        <v>0.26582269500487954</v>
      </c>
      <c r="G3593" s="61">
        <f ca="1">_xlfn.NORM.INV(F3593,'Input Parameters'!$E$21,'Input Parameters'!$F$21)</f>
        <v>279.93359924926455</v>
      </c>
      <c r="H3593" s="54">
        <f ca="1">EXP(E3593*(1/'Input Parameters'!$E$22-1/G3593))</f>
        <v>0.4449996937853643</v>
      </c>
      <c r="I3593" s="10">
        <f t="shared" ca="1" si="483"/>
        <v>0.73877030946717237</v>
      </c>
      <c r="J3593" s="29">
        <f ca="1">_xlfn.BETA.INV(I3593,'Input Parameters'!$L$24,'Input Parameters'!$M$24,'Input Parameters'!$J$24,'Input Parameters'!$K$24)</f>
        <v>0.70588214008773464</v>
      </c>
      <c r="K3593" s="156">
        <f ca="1">('Input Parameters'!$E$25/'Input Parameters'!$E$31)^$J3593</f>
        <v>6.3222556922974595E-3</v>
      </c>
      <c r="L3593" s="66">
        <f ca="1">$H3593*$C3593*'Input Parameters'!$E$23*K3593</f>
        <v>1.2895805225913446</v>
      </c>
      <c r="M3593" s="23">
        <f t="shared" ca="1" si="484"/>
        <v>0.29283213409675346</v>
      </c>
      <c r="N3593" s="15">
        <f ca="1">_xlfn.NORM.INV(M3593,'Input Parameters'!$E$26,'Input Parameters'!$F$26)</f>
        <v>2.2552274801478284E-2</v>
      </c>
      <c r="O3593" s="8">
        <f t="shared" ca="1" si="485"/>
        <v>9.9638946478739943E-2</v>
      </c>
      <c r="P3593" s="29">
        <f ca="1">_xlfn.LOGNORM.INV(O3593,'Input Parameters'!$H$27,'Input Parameters'!$I$27)</f>
        <v>0.80680608956246391</v>
      </c>
      <c r="Q3593" s="10"/>
      <c r="R3593" s="15">
        <f>'Input Parameters'!$E$28</f>
        <v>12.7</v>
      </c>
      <c r="S3593" s="10">
        <f t="shared" ca="1" si="486"/>
        <v>0.82738678685194578</v>
      </c>
      <c r="T3593" s="25">
        <f ca="1">_xlfn.LOGNORM.INV(S3593,'Input Parameters'!$H$29,'Input Parameters'!$I$29)</f>
        <v>64.741701256284614</v>
      </c>
      <c r="U3593" s="10">
        <f t="shared" ca="1" si="487"/>
        <v>0.57275055254548868</v>
      </c>
      <c r="V3593" s="29">
        <f ca="1">IF('Input Parameters'!$D$30="Beta",_xlfn.BETA.INV(U3593,'Input Parameters'!$L$30,'Input Parameters'!$M$30,'Input Parameters'!$J$30,'Input Parameters'!$K$30),IF('Input Parameters'!$D$30="LogNorm",_xlfn.LOGNORM.INV(U3593,'Input Parameters'!$H$30,'Input Parameters'!$I$30)))</f>
        <v>1.074142192544733</v>
      </c>
      <c r="W3593" s="2">
        <f ca="1">N3593+(P3593-N3593)*(1-ERF((T3593-R3593)/(2*SQRT(L3593*'Input Parameters'!$E$31))))</f>
        <v>2.348804297584221E-2</v>
      </c>
      <c r="X3593">
        <f t="shared" ref="X3593:X3656" ca="1" si="488">IFERROR(IF(W3593&gt;V3593,0,1),0)</f>
        <v>1</v>
      </c>
      <c r="Y3593" s="7"/>
    </row>
    <row r="3594" spans="1:25" ht="15" customHeight="1" x14ac:dyDescent="0.3">
      <c r="A3594" s="130">
        <v>3587</v>
      </c>
      <c r="B3594" s="10">
        <f t="shared" ca="1" si="480"/>
        <v>0.89328824841263454</v>
      </c>
      <c r="C3594" s="57">
        <f ca="1">_xlfn.NORM.INV(B3594,'Input Parameters'!$E$19,'Input Parameters'!$F$19)</f>
        <v>672.43546507972815</v>
      </c>
      <c r="D3594" s="10">
        <f t="shared" ca="1" si="481"/>
        <v>0.80765062770986817</v>
      </c>
      <c r="E3594" s="59">
        <f ca="1">IF(_xlfn.NORM.INV(D3594,'Input Parameters'!$E$20,'Input Parameters'!$F$20)&lt;3500,3500,IF(_xlfn.NORM.INV(D3594,'Input Parameters'!$E$20,'Input Parameters'!$F$20)&gt;5500,5500,_xlfn.NORM.INV(D3594,'Input Parameters'!$E$20,'Input Parameters'!$F$20)))</f>
        <v>5408.4899257242887</v>
      </c>
      <c r="F3594" s="10">
        <f t="shared" ca="1" si="482"/>
        <v>7.589386648883012E-2</v>
      </c>
      <c r="G3594" s="61">
        <f ca="1">_xlfn.NORM.INV(F3594,'Input Parameters'!$E$21,'Input Parameters'!$F$21)</f>
        <v>273.58469152842468</v>
      </c>
      <c r="H3594" s="54">
        <f ca="1">EXP(E3594*(1/'Input Parameters'!$E$22-1/G3594))</f>
        <v>0.26982851150551707</v>
      </c>
      <c r="I3594" s="10">
        <f t="shared" ca="1" si="483"/>
        <v>0.984614534114027</v>
      </c>
      <c r="J3594" s="29">
        <f ca="1">_xlfn.BETA.INV(I3594,'Input Parameters'!$L$24,'Input Parameters'!$M$24,'Input Parameters'!$J$24,'Input Parameters'!$K$24)</f>
        <v>0.88444353276289245</v>
      </c>
      <c r="K3594" s="156">
        <f ca="1">('Input Parameters'!$E$25/'Input Parameters'!$E$31)^$J3594</f>
        <v>1.7562087835145419E-3</v>
      </c>
      <c r="L3594" s="66">
        <f ca="1">$H3594*$C3594*'Input Parameters'!$E$23*K3594</f>
        <v>0.31865049181208632</v>
      </c>
      <c r="M3594" s="23">
        <f t="shared" ca="1" si="484"/>
        <v>0.70415892911201905</v>
      </c>
      <c r="N3594" s="15">
        <f ca="1">_xlfn.NORM.INV(M3594,'Input Parameters'!$E$26,'Input Parameters'!$F$26)</f>
        <v>4.526439968496275E-2</v>
      </c>
      <c r="O3594" s="8">
        <f t="shared" ca="1" si="485"/>
        <v>0.42021258479131585</v>
      </c>
      <c r="P3594" s="29">
        <f ca="1">_xlfn.LOGNORM.INV(O3594,'Input Parameters'!$H$27,'Input Parameters'!$I$27)</f>
        <v>1.3023008681888102</v>
      </c>
      <c r="Q3594" s="10"/>
      <c r="R3594" s="15">
        <f>'Input Parameters'!$E$28</f>
        <v>12.7</v>
      </c>
      <c r="S3594" s="10">
        <f t="shared" ca="1" si="486"/>
        <v>0.83148652745616825</v>
      </c>
      <c r="T3594" s="25">
        <f ca="1">_xlfn.LOGNORM.INV(S3594,'Input Parameters'!$H$29,'Input Parameters'!$I$29)</f>
        <v>64.859324030325851</v>
      </c>
      <c r="U3594" s="10">
        <f t="shared" ca="1" si="487"/>
        <v>0.27707357307918712</v>
      </c>
      <c r="V3594" s="29">
        <f ca="1">IF('Input Parameters'!$D$30="Beta",_xlfn.BETA.INV(U3594,'Input Parameters'!$L$30,'Input Parameters'!$M$30,'Input Parameters'!$J$30,'Input Parameters'!$K$30),IF('Input Parameters'!$D$30="LogNorm",_xlfn.LOGNORM.INV(U3594,'Input Parameters'!$H$30,'Input Parameters'!$I$30)))</f>
        <v>0.79130543953377952</v>
      </c>
      <c r="W3594" s="2">
        <f ca="1">N3594+(P3594-N3594)*(1-ERF((T3594-R3594)/(2*SQRT(L3594*'Input Parameters'!$E$31))))</f>
        <v>4.5264399765615901E-2</v>
      </c>
      <c r="X3594">
        <f t="shared" ca="1" si="488"/>
        <v>1</v>
      </c>
      <c r="Y3594" s="7"/>
    </row>
    <row r="3595" spans="1:25" ht="15" customHeight="1" x14ac:dyDescent="0.3">
      <c r="A3595" s="130">
        <v>3588</v>
      </c>
      <c r="B3595" s="10">
        <f t="shared" ca="1" si="480"/>
        <v>0.47763917522647803</v>
      </c>
      <c r="C3595" s="57">
        <f ca="1">_xlfn.NORM.INV(B3595,'Input Parameters'!$E$19,'Input Parameters'!$F$19)</f>
        <v>562.56126905346321</v>
      </c>
      <c r="D3595" s="10">
        <f t="shared" ca="1" si="481"/>
        <v>0.92737774941482909</v>
      </c>
      <c r="E3595" s="59">
        <f ca="1">IF(_xlfn.NORM.INV(D3595,'Input Parameters'!$E$20,'Input Parameters'!$F$20)&lt;3500,3500,IF(_xlfn.NORM.INV(D3595,'Input Parameters'!$E$20,'Input Parameters'!$F$20)&gt;5500,5500,_xlfn.NORM.INV(D3595,'Input Parameters'!$E$20,'Input Parameters'!$F$20)))</f>
        <v>5500</v>
      </c>
      <c r="F3595" s="10">
        <f t="shared" ca="1" si="482"/>
        <v>0.63192973790462692</v>
      </c>
      <c r="G3595" s="61">
        <f ca="1">_xlfn.NORM.INV(F3595,'Input Parameters'!$E$21,'Input Parameters'!$F$21)</f>
        <v>287.49857368183996</v>
      </c>
      <c r="H3595" s="54">
        <f ca="1">EXP(E3595*(1/'Input Parameters'!$E$22-1/G3595))</f>
        <v>0.69823564480534583</v>
      </c>
      <c r="I3595" s="10">
        <f t="shared" ca="1" si="483"/>
        <v>0.6969595179714595</v>
      </c>
      <c r="J3595" s="29">
        <f ca="1">_xlfn.BETA.INV(I3595,'Input Parameters'!$L$24,'Input Parameters'!$M$24,'Input Parameters'!$J$24,'Input Parameters'!$K$24)</f>
        <v>0.68756096601048144</v>
      </c>
      <c r="K3595" s="156">
        <f ca="1">('Input Parameters'!$E$25/'Input Parameters'!$E$31)^$J3595</f>
        <v>7.2102518004478816E-3</v>
      </c>
      <c r="L3595" s="66">
        <f ca="1">$H3595*$C3595*'Input Parameters'!$E$23*K3595</f>
        <v>2.8321892897719549</v>
      </c>
      <c r="M3595" s="23">
        <f t="shared" ca="1" si="484"/>
        <v>0.24504462144436145</v>
      </c>
      <c r="N3595" s="15">
        <f ca="1">_xlfn.NORM.INV(M3595,'Input Parameters'!$E$26,'Input Parameters'!$F$26)</f>
        <v>1.9506495326550511E-2</v>
      </c>
      <c r="O3595" s="8">
        <f t="shared" ca="1" si="485"/>
        <v>8.8642729447542257E-2</v>
      </c>
      <c r="P3595" s="29">
        <f ca="1">_xlfn.LOGNORM.INV(O3595,'Input Parameters'!$H$27,'Input Parameters'!$I$27)</f>
        <v>0.78374510986247414</v>
      </c>
      <c r="Q3595" s="10"/>
      <c r="R3595" s="15">
        <f>'Input Parameters'!$E$28</f>
        <v>12.7</v>
      </c>
      <c r="S3595" s="10">
        <f t="shared" ca="1" si="486"/>
        <v>0.75550182867977023</v>
      </c>
      <c r="T3595" s="25">
        <f ca="1">_xlfn.LOGNORM.INV(S3595,'Input Parameters'!$H$29,'Input Parameters'!$I$29)</f>
        <v>62.935764306951455</v>
      </c>
      <c r="U3595" s="10">
        <f t="shared" ca="1" si="487"/>
        <v>6.1112182060583331E-2</v>
      </c>
      <c r="V3595" s="29">
        <f ca="1">IF('Input Parameters'!$D$30="Beta",_xlfn.BETA.INV(U3595,'Input Parameters'!$L$30,'Input Parameters'!$M$30,'Input Parameters'!$J$30,'Input Parameters'!$K$30),IF('Input Parameters'!$D$30="LogNorm",_xlfn.LOGNORM.INV(U3595,'Input Parameters'!$H$30,'Input Parameters'!$I$30)))</f>
        <v>0.54321173000602374</v>
      </c>
      <c r="W3595" s="2">
        <f ca="1">N3595+(P3595-N3595)*(1-ERF((T3595-R3595)/(2*SQRT(L3595*'Input Parameters'!$E$31))))</f>
        <v>4.6097239636554446E-2</v>
      </c>
      <c r="X3595">
        <f t="shared" ca="1" si="488"/>
        <v>1</v>
      </c>
      <c r="Y3595" s="7"/>
    </row>
    <row r="3596" spans="1:25" ht="15" customHeight="1" x14ac:dyDescent="0.3">
      <c r="A3596" s="130">
        <v>3589</v>
      </c>
      <c r="B3596" s="10">
        <f t="shared" ca="1" si="480"/>
        <v>0.70362882066728372</v>
      </c>
      <c r="C3596" s="57">
        <f ca="1">_xlfn.NORM.INV(B3596,'Input Parameters'!$E$19,'Input Parameters'!$F$19)</f>
        <v>612.49619677707369</v>
      </c>
      <c r="D3596" s="10">
        <f t="shared" ca="1" si="481"/>
        <v>0.69502875678263765</v>
      </c>
      <c r="E3596" s="59">
        <f ca="1">IF(_xlfn.NORM.INV(D3596,'Input Parameters'!$E$20,'Input Parameters'!$F$20)&lt;3500,3500,IF(_xlfn.NORM.INV(D3596,'Input Parameters'!$E$20,'Input Parameters'!$F$20)&gt;5500,5500,_xlfn.NORM.INV(D3596,'Input Parameters'!$E$20,'Input Parameters'!$F$20)))</f>
        <v>5157.1088888768372</v>
      </c>
      <c r="F3596" s="10">
        <f t="shared" ca="1" si="482"/>
        <v>0.7154305231165492</v>
      </c>
      <c r="G3596" s="61">
        <f ca="1">_xlfn.NORM.INV(F3596,'Input Parameters'!$E$21,'Input Parameters'!$F$21)</f>
        <v>289.32485569522402</v>
      </c>
      <c r="H3596" s="54">
        <f ca="1">EXP(E3596*(1/'Input Parameters'!$E$22-1/G3596))</f>
        <v>0.7996532306688745</v>
      </c>
      <c r="I3596" s="10">
        <f t="shared" ca="1" si="483"/>
        <v>0.56462978767871563</v>
      </c>
      <c r="J3596" s="29">
        <f ca="1">_xlfn.BETA.INV(I3596,'Input Parameters'!$L$24,'Input Parameters'!$M$24,'Input Parameters'!$J$24,'Input Parameters'!$K$24)</f>
        <v>0.6331460621973265</v>
      </c>
      <c r="K3596" s="156">
        <f ca="1">('Input Parameters'!$E$25/'Input Parameters'!$E$31)^$J3596</f>
        <v>1.0653109101880375E-2</v>
      </c>
      <c r="L3596" s="66">
        <f ca="1">$H3596*$C3596*'Input Parameters'!$E$23*K3596</f>
        <v>5.2177283809975528</v>
      </c>
      <c r="M3596" s="23">
        <f t="shared" ca="1" si="484"/>
        <v>0.21238848537559896</v>
      </c>
      <c r="N3596" s="15">
        <f ca="1">_xlfn.NORM.INV(M3596,'Input Parameters'!$E$26,'Input Parameters'!$F$26)</f>
        <v>1.7238615543603172E-2</v>
      </c>
      <c r="O3596" s="8">
        <f t="shared" ca="1" si="485"/>
        <v>0.76454789258437217</v>
      </c>
      <c r="P3596" s="29">
        <f ca="1">_xlfn.LOGNORM.INV(O3596,'Input Parameters'!$H$27,'Input Parameters'!$I$27)</f>
        <v>1.9585296254596396</v>
      </c>
      <c r="Q3596" s="10"/>
      <c r="R3596" s="15">
        <f>'Input Parameters'!$E$28</f>
        <v>12.7</v>
      </c>
      <c r="S3596" s="10">
        <f t="shared" ca="1" si="486"/>
        <v>0.47316124072659949</v>
      </c>
      <c r="T3596" s="25">
        <f ca="1">_xlfn.LOGNORM.INV(S3596,'Input Parameters'!$H$29,'Input Parameters'!$I$29)</f>
        <v>57.793319518468799</v>
      </c>
      <c r="U3596" s="10">
        <f t="shared" ca="1" si="487"/>
        <v>0.65557139232395645</v>
      </c>
      <c r="V3596" s="29">
        <f ca="1">IF('Input Parameters'!$D$30="Beta",_xlfn.BETA.INV(U3596,'Input Parameters'!$L$30,'Input Parameters'!$M$30,'Input Parameters'!$J$30,'Input Parameters'!$K$30),IF('Input Parameters'!$D$30="LogNorm",_xlfn.LOGNORM.INV(U3596,'Input Parameters'!$H$30,'Input Parameters'!$I$30)))</f>
        <v>1.1701188388453354</v>
      </c>
      <c r="W3596" s="2">
        <f ca="1">N3596+(P3596-N3596)*(1-ERF((T3596-R3596)/(2*SQRT(L3596*'Input Parameters'!$E$31))))</f>
        <v>0.33316919082388463</v>
      </c>
      <c r="X3596">
        <f t="shared" ca="1" si="488"/>
        <v>1</v>
      </c>
      <c r="Y3596" s="7"/>
    </row>
    <row r="3597" spans="1:25" ht="15" customHeight="1" x14ac:dyDescent="0.3">
      <c r="A3597" s="130">
        <v>3590</v>
      </c>
      <c r="B3597" s="10">
        <f t="shared" ca="1" si="480"/>
        <v>0.28017030582656954</v>
      </c>
      <c r="C3597" s="57">
        <f ca="1">_xlfn.NORM.INV(B3597,'Input Parameters'!$E$19,'Input Parameters'!$F$19)</f>
        <v>518.09263691298645</v>
      </c>
      <c r="D3597" s="10">
        <f t="shared" ca="1" si="481"/>
        <v>0.46494867560094</v>
      </c>
      <c r="E3597" s="59">
        <f ca="1">IF(_xlfn.NORM.INV(D3597,'Input Parameters'!$E$20,'Input Parameters'!$F$20)&lt;3500,3500,IF(_xlfn.NORM.INV(D3597,'Input Parameters'!$E$20,'Input Parameters'!$F$20)&gt;5500,5500,_xlfn.NORM.INV(D3597,'Input Parameters'!$E$20,'Input Parameters'!$F$20)))</f>
        <v>4738.4182089880997</v>
      </c>
      <c r="F3597" s="10">
        <f t="shared" ca="1" si="482"/>
        <v>0.46707376490500407</v>
      </c>
      <c r="G3597" s="61">
        <f ca="1">_xlfn.NORM.INV(F3597,'Input Parameters'!$E$21,'Input Parameters'!$F$21)</f>
        <v>284.20054582965543</v>
      </c>
      <c r="H3597" s="54">
        <f ca="1">EXP(E3597*(1/'Input Parameters'!$E$22-1/G3597))</f>
        <v>0.60609295781763373</v>
      </c>
      <c r="I3597" s="10">
        <f t="shared" ca="1" si="483"/>
        <v>0.47424986820318571</v>
      </c>
      <c r="J3597" s="29">
        <f ca="1">_xlfn.BETA.INV(I3597,'Input Parameters'!$L$24,'Input Parameters'!$M$24,'Input Parameters'!$J$24,'Input Parameters'!$K$24)</f>
        <v>0.59672562866292567</v>
      </c>
      <c r="K3597" s="156">
        <f ca="1">('Input Parameters'!$E$25/'Input Parameters'!$E$31)^$J3597</f>
        <v>1.383380870474472E-2</v>
      </c>
      <c r="L3597" s="66">
        <f ca="1">$H3597*$C3597*'Input Parameters'!$E$23*K3597</f>
        <v>4.3439860715697627</v>
      </c>
      <c r="M3597" s="23">
        <f t="shared" ca="1" si="484"/>
        <v>0.83807227168372389</v>
      </c>
      <c r="N3597" s="15">
        <f ca="1">_xlfn.NORM.INV(M3597,'Input Parameters'!$E$26,'Input Parameters'!$F$26)</f>
        <v>5.4717885501869623E-2</v>
      </c>
      <c r="O3597" s="8">
        <f t="shared" ca="1" si="485"/>
        <v>0.77137711214333959</v>
      </c>
      <c r="P3597" s="29">
        <f ca="1">_xlfn.LOGNORM.INV(O3597,'Input Parameters'!$H$27,'Input Parameters'!$I$27)</f>
        <v>1.978018606771561</v>
      </c>
      <c r="Q3597" s="10"/>
      <c r="R3597" s="15">
        <f>'Input Parameters'!$E$28</f>
        <v>12.7</v>
      </c>
      <c r="S3597" s="10">
        <f t="shared" ca="1" si="486"/>
        <v>6.9742098739522307E-2</v>
      </c>
      <c r="T3597" s="25">
        <f ca="1">_xlfn.LOGNORM.INV(S3597,'Input Parameters'!$H$29,'Input Parameters'!$I$29)</f>
        <v>49.329596985072314</v>
      </c>
      <c r="U3597" s="10">
        <f t="shared" ca="1" si="487"/>
        <v>5.0969140242402844E-2</v>
      </c>
      <c r="V3597" s="29">
        <f ca="1">IF('Input Parameters'!$D$30="Beta",_xlfn.BETA.INV(U3597,'Input Parameters'!$L$30,'Input Parameters'!$M$30,'Input Parameters'!$J$30,'Input Parameters'!$K$30),IF('Input Parameters'!$D$30="LogNorm",_xlfn.LOGNORM.INV(U3597,'Input Parameters'!$H$30,'Input Parameters'!$I$30)))</f>
        <v>0.52426559303894182</v>
      </c>
      <c r="W3597" s="2">
        <f ca="1">N3597+(P3597-N3597)*(1-ERF((T3597-R3597)/(2*SQRT(L3597*'Input Parameters'!$E$31))))</f>
        <v>0.46624924915219451</v>
      </c>
      <c r="X3597">
        <f t="shared" ca="1" si="488"/>
        <v>1</v>
      </c>
      <c r="Y3597" s="7"/>
    </row>
    <row r="3598" spans="1:25" ht="15" customHeight="1" x14ac:dyDescent="0.3">
      <c r="A3598" s="130">
        <v>3591</v>
      </c>
      <c r="B3598" s="10">
        <f t="shared" ca="1" si="480"/>
        <v>0.7705039023083331</v>
      </c>
      <c r="C3598" s="57">
        <f ca="1">_xlfn.NORM.INV(B3598,'Input Parameters'!$E$19,'Input Parameters'!$F$19)</f>
        <v>629.87287213868763</v>
      </c>
      <c r="D3598" s="10">
        <f t="shared" ca="1" si="481"/>
        <v>0.4508602256566957</v>
      </c>
      <c r="E3598" s="59">
        <f ca="1">IF(_xlfn.NORM.INV(D3598,'Input Parameters'!$E$20,'Input Parameters'!$F$20)&lt;3500,3500,IF(_xlfn.NORM.INV(D3598,'Input Parameters'!$E$20,'Input Parameters'!$F$20)&gt;5500,5500,_xlfn.NORM.INV(D3598,'Input Parameters'!$E$20,'Input Parameters'!$F$20)))</f>
        <v>4713.5582012155801</v>
      </c>
      <c r="F3598" s="10">
        <f t="shared" ca="1" si="482"/>
        <v>0.42819418101833906</v>
      </c>
      <c r="G3598" s="61">
        <f ca="1">_xlfn.NORM.INV(F3598,'Input Parameters'!$E$21,'Input Parameters'!$F$21)</f>
        <v>283.42754814539018</v>
      </c>
      <c r="H3598" s="54">
        <f ca="1">EXP(E3598*(1/'Input Parameters'!$E$22-1/G3598))</f>
        <v>0.5808118733462545</v>
      </c>
      <c r="I3598" s="10">
        <f t="shared" ca="1" si="483"/>
        <v>0.51581234388148434</v>
      </c>
      <c r="J3598" s="29">
        <f ca="1">_xlfn.BETA.INV(I3598,'Input Parameters'!$L$24,'Input Parameters'!$M$24,'Input Parameters'!$J$24,'Input Parameters'!$K$24)</f>
        <v>0.61353571710888821</v>
      </c>
      <c r="K3598" s="156">
        <f ca="1">('Input Parameters'!$E$25/'Input Parameters'!$E$31)^$J3598</f>
        <v>1.226227566614049E-2</v>
      </c>
      <c r="L3598" s="66">
        <f ca="1">$H3598*$C3598*'Input Parameters'!$E$23*K3598</f>
        <v>4.4860020255165871</v>
      </c>
      <c r="M3598" s="23">
        <f t="shared" ca="1" si="484"/>
        <v>1.3655346732587392E-2</v>
      </c>
      <c r="N3598" s="15">
        <f ca="1">_xlfn.NORM.INV(M3598,'Input Parameters'!$E$26,'Input Parameters'!$F$26)</f>
        <v>-1.2348011793759002E-2</v>
      </c>
      <c r="O3598" s="8">
        <f t="shared" ca="1" si="485"/>
        <v>0.12709816036018284</v>
      </c>
      <c r="P3598" s="29">
        <f ca="1">_xlfn.LOGNORM.INV(O3598,'Input Parameters'!$H$27,'Input Parameters'!$I$27)</f>
        <v>0.85964810863279095</v>
      </c>
      <c r="Q3598" s="10"/>
      <c r="R3598" s="15">
        <f>'Input Parameters'!$E$28</f>
        <v>12.7</v>
      </c>
      <c r="S3598" s="10">
        <f t="shared" ca="1" si="486"/>
        <v>4.1804468546117413E-2</v>
      </c>
      <c r="T3598" s="25">
        <f ca="1">_xlfn.LOGNORM.INV(S3598,'Input Parameters'!$H$29,'Input Parameters'!$I$29)</f>
        <v>47.951300788528386</v>
      </c>
      <c r="U3598" s="10">
        <f t="shared" ca="1" si="487"/>
        <v>0.49038544633761971</v>
      </c>
      <c r="V3598" s="29">
        <f ca="1">IF('Input Parameters'!$D$30="Beta",_xlfn.BETA.INV(U3598,'Input Parameters'!$L$30,'Input Parameters'!$M$30,'Input Parameters'!$J$30,'Input Parameters'!$K$30),IF('Input Parameters'!$D$30="LogNorm",_xlfn.LOGNORM.INV(U3598,'Input Parameters'!$H$30,'Input Parameters'!$I$30)))</f>
        <v>0.98975492923696506</v>
      </c>
      <c r="W3598" s="2">
        <f ca="1">N3598+(P3598-N3598)*(1-ERF((T3598-R3598)/(2*SQRT(L3598*'Input Parameters'!$E$31))))</f>
        <v>0.19627297547746941</v>
      </c>
      <c r="X3598">
        <f t="shared" ca="1" si="488"/>
        <v>1</v>
      </c>
      <c r="Y3598" s="7"/>
    </row>
    <row r="3599" spans="1:25" ht="15" customHeight="1" x14ac:dyDescent="0.3">
      <c r="A3599" s="130">
        <v>3592</v>
      </c>
      <c r="B3599" s="10">
        <f t="shared" ca="1" si="480"/>
        <v>0.95009385686577807</v>
      </c>
      <c r="C3599" s="57">
        <f ca="1">_xlfn.NORM.INV(B3599,'Input Parameters'!$E$19,'Input Parameters'!$F$19)</f>
        <v>706.36708691133197</v>
      </c>
      <c r="D3599" s="10">
        <f t="shared" ca="1" si="481"/>
        <v>0.51281707308363311</v>
      </c>
      <c r="E3599" s="59">
        <f ca="1">IF(_xlfn.NORM.INV(D3599,'Input Parameters'!$E$20,'Input Parameters'!$F$20)&lt;3500,3500,IF(_xlfn.NORM.INV(D3599,'Input Parameters'!$E$20,'Input Parameters'!$F$20)&gt;5500,5500,_xlfn.NORM.INV(D3599,'Input Parameters'!$E$20,'Input Parameters'!$F$20)))</f>
        <v>4822.4932167123434</v>
      </c>
      <c r="F3599" s="10">
        <f t="shared" ca="1" si="482"/>
        <v>8.4178935503201213E-2</v>
      </c>
      <c r="G3599" s="61">
        <f ca="1">_xlfn.NORM.INV(F3599,'Input Parameters'!$E$21,'Input Parameters'!$F$21)</f>
        <v>274.02285397412066</v>
      </c>
      <c r="H3599" s="54">
        <f ca="1">EXP(E3599*(1/'Input Parameters'!$E$22-1/G3599))</f>
        <v>0.319866649263568</v>
      </c>
      <c r="I3599" s="10">
        <f t="shared" ca="1" si="483"/>
        <v>0.48881630881841498</v>
      </c>
      <c r="J3599" s="29">
        <f ca="1">_xlfn.BETA.INV(I3599,'Input Parameters'!$L$24,'Input Parameters'!$M$24,'Input Parameters'!$J$24,'Input Parameters'!$K$24)</f>
        <v>0.60263955560080984</v>
      </c>
      <c r="K3599" s="156">
        <f ca="1">('Input Parameters'!$E$25/'Input Parameters'!$E$31)^$J3599</f>
        <v>1.3259200184624641E-2</v>
      </c>
      <c r="L3599" s="66">
        <f ca="1">$H3599*$C3599*'Input Parameters'!$E$23*K3599</f>
        <v>2.9958270902637447</v>
      </c>
      <c r="M3599" s="23">
        <f t="shared" ca="1" si="484"/>
        <v>0.16615663345911957</v>
      </c>
      <c r="N3599" s="15">
        <f ca="1">_xlfn.NORM.INV(M3599,'Input Parameters'!$E$26,'Input Parameters'!$F$26)</f>
        <v>1.3641236347829953E-2</v>
      </c>
      <c r="O3599" s="8">
        <f t="shared" ca="1" si="485"/>
        <v>4.2928101075644154E-2</v>
      </c>
      <c r="P3599" s="29">
        <f ca="1">_xlfn.LOGNORM.INV(O3599,'Input Parameters'!$H$27,'Input Parameters'!$I$27)</f>
        <v>0.66584016678145397</v>
      </c>
      <c r="Q3599" s="10"/>
      <c r="R3599" s="15">
        <f>'Input Parameters'!$E$28</f>
        <v>12.7</v>
      </c>
      <c r="S3599" s="10">
        <f t="shared" ca="1" si="486"/>
        <v>0.34292994993845471</v>
      </c>
      <c r="T3599" s="25">
        <f ca="1">_xlfn.LOGNORM.INV(S3599,'Input Parameters'!$H$29,'Input Parameters'!$I$29)</f>
        <v>55.646533846183985</v>
      </c>
      <c r="U3599" s="10">
        <f t="shared" ca="1" si="487"/>
        <v>0.55475306073584008</v>
      </c>
      <c r="V3599" s="29">
        <f ca="1">IF('Input Parameters'!$D$30="Beta",_xlfn.BETA.INV(U3599,'Input Parameters'!$L$30,'Input Parameters'!$M$30,'Input Parameters'!$J$30,'Input Parameters'!$K$30),IF('Input Parameters'!$D$30="LogNorm",_xlfn.LOGNORM.INV(U3599,'Input Parameters'!$H$30,'Input Parameters'!$I$30)))</f>
        <v>1.0549570136086923</v>
      </c>
      <c r="W3599" s="2">
        <f ca="1">N3599+(P3599-N3599)*(1-ERF((T3599-R3599)/(2*SQRT(L3599*'Input Parameters'!$E$31))))</f>
        <v>6.5389254915094383E-2</v>
      </c>
      <c r="X3599">
        <f t="shared" ca="1" si="488"/>
        <v>1</v>
      </c>
      <c r="Y3599" s="7"/>
    </row>
    <row r="3600" spans="1:25" ht="15" customHeight="1" x14ac:dyDescent="0.3">
      <c r="A3600" s="130">
        <v>3593</v>
      </c>
      <c r="B3600" s="10">
        <f t="shared" ca="1" si="480"/>
        <v>0.33556467870172446</v>
      </c>
      <c r="C3600" s="57">
        <f ca="1">_xlfn.NORM.INV(B3600,'Input Parameters'!$E$19,'Input Parameters'!$F$19)</f>
        <v>531.42142335734923</v>
      </c>
      <c r="D3600" s="10">
        <f t="shared" ca="1" si="481"/>
        <v>0.92152867470432298</v>
      </c>
      <c r="E3600" s="59">
        <f ca="1">IF(_xlfn.NORM.INV(D3600,'Input Parameters'!$E$20,'Input Parameters'!$F$20)&lt;3500,3500,IF(_xlfn.NORM.INV(D3600,'Input Parameters'!$E$20,'Input Parameters'!$F$20)&gt;5500,5500,_xlfn.NORM.INV(D3600,'Input Parameters'!$E$20,'Input Parameters'!$F$20)))</f>
        <v>5500</v>
      </c>
      <c r="F3600" s="10">
        <f t="shared" ca="1" si="482"/>
        <v>0.95117783743880147</v>
      </c>
      <c r="G3600" s="61">
        <f ca="1">_xlfn.NORM.INV(F3600,'Input Parameters'!$E$21,'Input Parameters'!$F$21)</f>
        <v>297.86916868847294</v>
      </c>
      <c r="H3600" s="54">
        <f ca="1">EXP(E3600*(1/'Input Parameters'!$E$22-1/G3600))</f>
        <v>1.3591353620950368</v>
      </c>
      <c r="I3600" s="10">
        <f t="shared" ca="1" si="483"/>
        <v>0.79272423743199916</v>
      </c>
      <c r="J3600" s="29">
        <f ca="1">_xlfn.BETA.INV(I3600,'Input Parameters'!$L$24,'Input Parameters'!$M$24,'Input Parameters'!$J$24,'Input Parameters'!$K$24)</f>
        <v>0.73114562168448427</v>
      </c>
      <c r="K3600" s="156">
        <f ca="1">('Input Parameters'!$E$25/'Input Parameters'!$E$31)^$J3600</f>
        <v>5.274306844534362E-3</v>
      </c>
      <c r="L3600" s="66">
        <f ca="1">$H3600*$C3600*'Input Parameters'!$E$23*K3600</f>
        <v>3.8094928487534574</v>
      </c>
      <c r="M3600" s="23">
        <f t="shared" ca="1" si="484"/>
        <v>0.26046768394658648</v>
      </c>
      <c r="N3600" s="15">
        <f ca="1">_xlfn.NORM.INV(M3600,'Input Parameters'!$E$26,'Input Parameters'!$F$26)</f>
        <v>2.0520011180510202E-2</v>
      </c>
      <c r="O3600" s="8">
        <f t="shared" ca="1" si="485"/>
        <v>0.27576750541753847</v>
      </c>
      <c r="P3600" s="29">
        <f ca="1">_xlfn.LOGNORM.INV(O3600,'Input Parameters'!$H$27,'Input Parameters'!$I$27)</f>
        <v>1.0939261507268905</v>
      </c>
      <c r="Q3600" s="10"/>
      <c r="R3600" s="15">
        <f>'Input Parameters'!$E$28</f>
        <v>12.7</v>
      </c>
      <c r="S3600" s="10">
        <f t="shared" ca="1" si="486"/>
        <v>0.68922931246683128</v>
      </c>
      <c r="T3600" s="25">
        <f ca="1">_xlfn.LOGNORM.INV(S3600,'Input Parameters'!$H$29,'Input Parameters'!$I$29)</f>
        <v>61.550480073700868</v>
      </c>
      <c r="U3600" s="10">
        <f t="shared" ca="1" si="487"/>
        <v>0.38376092546504026</v>
      </c>
      <c r="V3600" s="29">
        <f ca="1">IF('Input Parameters'!$D$30="Beta",_xlfn.BETA.INV(U3600,'Input Parameters'!$L$30,'Input Parameters'!$M$30,'Input Parameters'!$J$30,'Input Parameters'!$K$30),IF('Input Parameters'!$D$30="LogNorm",_xlfn.LOGNORM.INV(U3600,'Input Parameters'!$H$30,'Input Parameters'!$I$30)))</f>
        <v>0.88925709790568386</v>
      </c>
      <c r="W3600" s="2">
        <f ca="1">N3600+(P3600-N3600)*(1-ERF((T3600-R3600)/(2*SQRT(L3600*'Input Parameters'!$E$31))))</f>
        <v>0.1029180320101708</v>
      </c>
      <c r="X3600">
        <f t="shared" ca="1" si="488"/>
        <v>1</v>
      </c>
      <c r="Y3600" s="7"/>
    </row>
    <row r="3601" spans="1:25" ht="15" customHeight="1" x14ac:dyDescent="0.3">
      <c r="A3601" s="130">
        <v>3594</v>
      </c>
      <c r="B3601" s="10">
        <f t="shared" ca="1" si="480"/>
        <v>1.1834747004623281E-2</v>
      </c>
      <c r="C3601" s="57">
        <f ca="1">_xlfn.NORM.INV(B3601,'Input Parameters'!$E$19,'Input Parameters'!$F$19)</f>
        <v>376.1228097481885</v>
      </c>
      <c r="D3601" s="10">
        <f t="shared" ca="1" si="481"/>
        <v>0.11988142597185181</v>
      </c>
      <c r="E3601" s="59">
        <f ca="1">IF(_xlfn.NORM.INV(D3601,'Input Parameters'!$E$20,'Input Parameters'!$F$20)&lt;3500,3500,IF(_xlfn.NORM.INV(D3601,'Input Parameters'!$E$20,'Input Parameters'!$F$20)&gt;5500,5500,_xlfn.NORM.INV(D3601,'Input Parameters'!$E$20,'Input Parameters'!$F$20)))</f>
        <v>3977.0941758602767</v>
      </c>
      <c r="F3601" s="10">
        <f t="shared" ca="1" si="482"/>
        <v>0.90014318162077533</v>
      </c>
      <c r="G3601" s="61">
        <f ca="1">_xlfn.NORM.INV(F3601,'Input Parameters'!$E$21,'Input Parameters'!$F$21)</f>
        <v>294.92941130016385</v>
      </c>
      <c r="H3601" s="54">
        <f ca="1">EXP(E3601*(1/'Input Parameters'!$E$22-1/G3601))</f>
        <v>1.0928602794911575</v>
      </c>
      <c r="I3601" s="10">
        <f t="shared" ca="1" si="483"/>
        <v>0.59813361409693822</v>
      </c>
      <c r="J3601" s="29">
        <f ca="1">_xlfn.BETA.INV(I3601,'Input Parameters'!$L$24,'Input Parameters'!$M$24,'Input Parameters'!$J$24,'Input Parameters'!$K$24)</f>
        <v>0.64664206715311323</v>
      </c>
      <c r="K3601" s="156">
        <f ca="1">('Input Parameters'!$E$25/'Input Parameters'!$E$31)^$J3601</f>
        <v>9.670089340264974E-3</v>
      </c>
      <c r="L3601" s="66">
        <f ca="1">$H3601*$C3601*'Input Parameters'!$E$23*K3601</f>
        <v>3.9748871190664317</v>
      </c>
      <c r="M3601" s="23">
        <f t="shared" ca="1" si="484"/>
        <v>9.3580361770612019E-2</v>
      </c>
      <c r="N3601" s="15">
        <f ca="1">_xlfn.NORM.INV(M3601,'Input Parameters'!$E$26,'Input Parameters'!$F$26)</f>
        <v>6.3004730405990701E-3</v>
      </c>
      <c r="O3601" s="8">
        <f t="shared" ca="1" si="485"/>
        <v>0.12954142850579009</v>
      </c>
      <c r="P3601" s="29">
        <f ca="1">_xlfn.LOGNORM.INV(O3601,'Input Parameters'!$H$27,'Input Parameters'!$I$27)</f>
        <v>0.86409196832445911</v>
      </c>
      <c r="Q3601" s="10"/>
      <c r="R3601" s="15">
        <f>'Input Parameters'!$E$28</f>
        <v>12.7</v>
      </c>
      <c r="S3601" s="10">
        <f t="shared" ca="1" si="486"/>
        <v>0.39460031707858367</v>
      </c>
      <c r="T3601" s="25">
        <f ca="1">_xlfn.LOGNORM.INV(S3601,'Input Parameters'!$H$29,'Input Parameters'!$I$29)</f>
        <v>56.509905449541698</v>
      </c>
      <c r="U3601" s="10">
        <f t="shared" ca="1" si="487"/>
        <v>0.9062145562967725</v>
      </c>
      <c r="V3601" s="29">
        <f ca="1">IF('Input Parameters'!$D$30="Beta",_xlfn.BETA.INV(U3601,'Input Parameters'!$L$30,'Input Parameters'!$M$30,'Input Parameters'!$J$30,'Input Parameters'!$K$30),IF('Input Parameters'!$D$30="LogNorm",_xlfn.LOGNORM.INV(U3601,'Input Parameters'!$H$30,'Input Parameters'!$I$30)))</f>
        <v>1.6801367577284461</v>
      </c>
      <c r="W3601" s="2">
        <f ca="1">N3601+(P3601-N3601)*(1-ERF((T3601-R3601)/(2*SQRT(L3601*'Input Parameters'!$E$31))))</f>
        <v>0.10943471780370789</v>
      </c>
      <c r="X3601">
        <f t="shared" ca="1" si="488"/>
        <v>1</v>
      </c>
      <c r="Y3601" s="7"/>
    </row>
    <row r="3602" spans="1:25" ht="15" customHeight="1" x14ac:dyDescent="0.3">
      <c r="A3602" s="130">
        <v>3595</v>
      </c>
      <c r="B3602" s="10">
        <f t="shared" ca="1" si="480"/>
        <v>0.69568183220153434</v>
      </c>
      <c r="C3602" s="57">
        <f ca="1">_xlfn.NORM.INV(B3602,'Input Parameters'!$E$19,'Input Parameters'!$F$19)</f>
        <v>610.56577170104856</v>
      </c>
      <c r="D3602" s="10">
        <f t="shared" ca="1" si="481"/>
        <v>0.59467820130052274</v>
      </c>
      <c r="E3602" s="59">
        <f ca="1">IF(_xlfn.NORM.INV(D3602,'Input Parameters'!$E$20,'Input Parameters'!$F$20)&lt;3500,3500,IF(_xlfn.NORM.INV(D3602,'Input Parameters'!$E$20,'Input Parameters'!$F$20)&gt;5500,5500,_xlfn.NORM.INV(D3602,'Input Parameters'!$E$20,'Input Parameters'!$F$20)))</f>
        <v>4967.7170813688399</v>
      </c>
      <c r="F3602" s="10">
        <f t="shared" ca="1" si="482"/>
        <v>0.96796764105070099</v>
      </c>
      <c r="G3602" s="61">
        <f ca="1">_xlfn.NORM.INV(F3602,'Input Parameters'!$E$21,'Input Parameters'!$F$21)</f>
        <v>299.40459155986588</v>
      </c>
      <c r="H3602" s="54">
        <f ca="1">EXP(E3602*(1/'Input Parameters'!$E$22-1/G3602))</f>
        <v>1.4371742201708404</v>
      </c>
      <c r="I3602" s="10">
        <f t="shared" ca="1" si="483"/>
        <v>0.35176009415800347</v>
      </c>
      <c r="J3602" s="29">
        <f ca="1">_xlfn.BETA.INV(I3602,'Input Parameters'!$L$24,'Input Parameters'!$M$24,'Input Parameters'!$J$24,'Input Parameters'!$K$24)</f>
        <v>0.54495729066702348</v>
      </c>
      <c r="K3602" s="156">
        <f ca="1">('Input Parameters'!$E$25/'Input Parameters'!$E$31)^$J3602</f>
        <v>2.0054992906282584E-2</v>
      </c>
      <c r="L3602" s="66">
        <f ca="1">$H3602*$C3602*'Input Parameters'!$E$23*K3602</f>
        <v>17.598043427761901</v>
      </c>
      <c r="M3602" s="23">
        <f t="shared" ca="1" si="484"/>
        <v>0.8906360200618596</v>
      </c>
      <c r="N3602" s="15">
        <f ca="1">_xlfn.NORM.INV(M3602,'Input Parameters'!$E$26,'Input Parameters'!$F$26)</f>
        <v>5.9828269764615638E-2</v>
      </c>
      <c r="O3602" s="8">
        <f t="shared" ca="1" si="485"/>
        <v>0.62944446161102074</v>
      </c>
      <c r="P3602" s="29">
        <f ca="1">_xlfn.LOGNORM.INV(O3602,'Input Parameters'!$H$27,'Input Parameters'!$I$27)</f>
        <v>1.6476938838305815</v>
      </c>
      <c r="Q3602" s="10"/>
      <c r="R3602" s="15">
        <f>'Input Parameters'!$E$28</f>
        <v>12.7</v>
      </c>
      <c r="S3602" s="10">
        <f t="shared" ca="1" si="486"/>
        <v>0.80019087277860901</v>
      </c>
      <c r="T3602" s="25">
        <f ca="1">_xlfn.LOGNORM.INV(S3602,'Input Parameters'!$H$29,'Input Parameters'!$I$29)</f>
        <v>64.007494086409551</v>
      </c>
      <c r="U3602" s="10">
        <f t="shared" ca="1" si="487"/>
        <v>0.2645200893982268</v>
      </c>
      <c r="V3602" s="29">
        <f ca="1">IF('Input Parameters'!$D$30="Beta",_xlfn.BETA.INV(U3602,'Input Parameters'!$L$30,'Input Parameters'!$M$30,'Input Parameters'!$J$30,'Input Parameters'!$K$30),IF('Input Parameters'!$D$30="LogNorm",_xlfn.LOGNORM.INV(U3602,'Input Parameters'!$H$30,'Input Parameters'!$I$30)))</f>
        <v>0.77956225242755928</v>
      </c>
      <c r="W3602" s="2">
        <f ca="1">N3602+(P3602-N3602)*(1-ERF((T3602-R3602)/(2*SQRT(L3602*'Input Parameters'!$E$31))))</f>
        <v>0.67453704720089169</v>
      </c>
      <c r="X3602">
        <f t="shared" ca="1" si="488"/>
        <v>1</v>
      </c>
      <c r="Y3602" s="7"/>
    </row>
    <row r="3603" spans="1:25" ht="15" customHeight="1" x14ac:dyDescent="0.3">
      <c r="A3603" s="130">
        <v>3596</v>
      </c>
      <c r="B3603" s="10">
        <f t="shared" ca="1" si="480"/>
        <v>0.10675916855202106</v>
      </c>
      <c r="C3603" s="57">
        <f ca="1">_xlfn.NORM.INV(B3603,'Input Parameters'!$E$19,'Input Parameters'!$F$19)</f>
        <v>462.1863102941046</v>
      </c>
      <c r="D3603" s="10">
        <f t="shared" ca="1" si="481"/>
        <v>0.79748013691900643</v>
      </c>
      <c r="E3603" s="59">
        <f ca="1">IF(_xlfn.NORM.INV(D3603,'Input Parameters'!$E$20,'Input Parameters'!$F$20)&lt;3500,3500,IF(_xlfn.NORM.INV(D3603,'Input Parameters'!$E$20,'Input Parameters'!$F$20)&gt;5500,5500,_xlfn.NORM.INV(D3603,'Input Parameters'!$E$20,'Input Parameters'!$F$20)))</f>
        <v>5382.8580090056603</v>
      </c>
      <c r="F3603" s="10">
        <f t="shared" ca="1" si="482"/>
        <v>0.18730274736441077</v>
      </c>
      <c r="G3603" s="61">
        <f ca="1">_xlfn.NORM.INV(F3603,'Input Parameters'!$E$21,'Input Parameters'!$F$21)</f>
        <v>277.87126598674325</v>
      </c>
      <c r="H3603" s="54">
        <f ca="1">EXP(E3603*(1/'Input Parameters'!$E$22-1/G3603))</f>
        <v>0.3677911326562715</v>
      </c>
      <c r="I3603" s="10">
        <f t="shared" ca="1" si="483"/>
        <v>0.63183701367929435</v>
      </c>
      <c r="J3603" s="29">
        <f ca="1">_xlfn.BETA.INV(I3603,'Input Parameters'!$L$24,'Input Parameters'!$M$24,'Input Parameters'!$J$24,'Input Parameters'!$K$24)</f>
        <v>0.66034705828568185</v>
      </c>
      <c r="K3603" s="156">
        <f ca="1">('Input Parameters'!$E$25/'Input Parameters'!$E$31)^$J3603</f>
        <v>8.7646285645242555E-3</v>
      </c>
      <c r="L3603" s="66">
        <f ca="1">$H3603*$C3603*'Input Parameters'!$E$23*K3603</f>
        <v>1.4898819132262049</v>
      </c>
      <c r="M3603" s="23">
        <f t="shared" ca="1" si="484"/>
        <v>0.72967146447888387</v>
      </c>
      <c r="N3603" s="15">
        <f ca="1">_xlfn.NORM.INV(M3603,'Input Parameters'!$E$26,'Input Parameters'!$F$26)</f>
        <v>4.6848213168528954E-2</v>
      </c>
      <c r="O3603" s="8">
        <f t="shared" ca="1" si="485"/>
        <v>0.80246582886340057</v>
      </c>
      <c r="P3603" s="29">
        <f ca="1">_xlfn.LOGNORM.INV(O3603,'Input Parameters'!$H$27,'Input Parameters'!$I$27)</f>
        <v>2.073971867253896</v>
      </c>
      <c r="Q3603" s="10"/>
      <c r="R3603" s="15">
        <f>'Input Parameters'!$E$28</f>
        <v>12.7</v>
      </c>
      <c r="S3603" s="10">
        <f t="shared" ca="1" si="486"/>
        <v>0.39919762683340754</v>
      </c>
      <c r="T3603" s="25">
        <f ca="1">_xlfn.LOGNORM.INV(S3603,'Input Parameters'!$H$29,'Input Parameters'!$I$29)</f>
        <v>56.585610324899854</v>
      </c>
      <c r="U3603" s="10">
        <f t="shared" ca="1" si="487"/>
        <v>0.87221583709716433</v>
      </c>
      <c r="V3603" s="29">
        <f ca="1">IF('Input Parameters'!$D$30="Beta",_xlfn.BETA.INV(U3603,'Input Parameters'!$L$30,'Input Parameters'!$M$30,'Input Parameters'!$J$30,'Input Parameters'!$K$30),IF('Input Parameters'!$D$30="LogNorm",_xlfn.LOGNORM.INV(U3603,'Input Parameters'!$H$30,'Input Parameters'!$I$30)))</f>
        <v>1.5644737211700313</v>
      </c>
      <c r="W3603" s="2">
        <f ca="1">N3603+(P3603-N3603)*(1-ERF((T3603-R3603)/(2*SQRT(L3603*'Input Parameters'!$E$31))))</f>
        <v>6.9170381375471435E-2</v>
      </c>
      <c r="X3603">
        <f t="shared" ca="1" si="488"/>
        <v>1</v>
      </c>
      <c r="Y3603" s="7"/>
    </row>
    <row r="3604" spans="1:25" ht="15" customHeight="1" x14ac:dyDescent="0.3">
      <c r="A3604" s="130">
        <v>3597</v>
      </c>
      <c r="B3604" s="10">
        <f t="shared" ca="1" si="480"/>
        <v>0.51955208817969567</v>
      </c>
      <c r="C3604" s="57">
        <f ca="1">_xlfn.NORM.INV(B3604,'Input Parameters'!$E$19,'Input Parameters'!$F$19)</f>
        <v>571.44298882286932</v>
      </c>
      <c r="D3604" s="10">
        <f t="shared" ca="1" si="481"/>
        <v>0.11101957484629033</v>
      </c>
      <c r="E3604" s="59">
        <f ca="1">IF(_xlfn.NORM.INV(D3604,'Input Parameters'!$E$20,'Input Parameters'!$F$20)&lt;3500,3500,IF(_xlfn.NORM.INV(D3604,'Input Parameters'!$E$20,'Input Parameters'!$F$20)&gt;5500,5500,_xlfn.NORM.INV(D3604,'Input Parameters'!$E$20,'Input Parameters'!$F$20)))</f>
        <v>3945.213340000776</v>
      </c>
      <c r="F3604" s="10">
        <f t="shared" ca="1" si="482"/>
        <v>0.48225175749609583</v>
      </c>
      <c r="G3604" s="61">
        <f ca="1">_xlfn.NORM.INV(F3604,'Input Parameters'!$E$21,'Input Parameters'!$F$21)</f>
        <v>284.50020695542617</v>
      </c>
      <c r="H3604" s="54">
        <f ca="1">EXP(E3604*(1/'Input Parameters'!$E$22-1/G3604))</f>
        <v>0.6687933358875503</v>
      </c>
      <c r="I3604" s="10">
        <f t="shared" ca="1" si="483"/>
        <v>0.17133116913665725</v>
      </c>
      <c r="J3604" s="29">
        <f ca="1">_xlfn.BETA.INV(I3604,'Input Parameters'!$L$24,'Input Parameters'!$M$24,'Input Parameters'!$J$24,'Input Parameters'!$K$24)</f>
        <v>0.45102769038407481</v>
      </c>
      <c r="K3604" s="156">
        <f ca="1">('Input Parameters'!$E$25/'Input Parameters'!$E$31)^$J3604</f>
        <v>3.9341762593572006E-2</v>
      </c>
      <c r="L3604" s="66">
        <f ca="1">$H3604*$C3604*'Input Parameters'!$E$23*K3604</f>
        <v>15.035527140338168</v>
      </c>
      <c r="M3604" s="23">
        <f t="shared" ca="1" si="484"/>
        <v>0.94888573390956044</v>
      </c>
      <c r="N3604" s="15">
        <f ca="1">_xlfn.NORM.INV(M3604,'Input Parameters'!$E$26,'Input Parameters'!$F$26)</f>
        <v>6.8317032568030303E-2</v>
      </c>
      <c r="O3604" s="8">
        <f t="shared" ca="1" si="485"/>
        <v>0.76645813494399195</v>
      </c>
      <c r="P3604" s="29">
        <f ca="1">_xlfn.LOGNORM.INV(O3604,'Input Parameters'!$H$27,'Input Parameters'!$I$27)</f>
        <v>1.9639296285613737</v>
      </c>
      <c r="Q3604" s="10"/>
      <c r="R3604" s="15">
        <f>'Input Parameters'!$E$28</f>
        <v>12.7</v>
      </c>
      <c r="S3604" s="10">
        <f t="shared" ca="1" si="486"/>
        <v>0.20540254023072813</v>
      </c>
      <c r="T3604" s="25">
        <f ca="1">_xlfn.LOGNORM.INV(S3604,'Input Parameters'!$H$29,'Input Parameters'!$I$29)</f>
        <v>53.095374515761044</v>
      </c>
      <c r="U3604" s="10">
        <f t="shared" ca="1" si="487"/>
        <v>0.26923945716795994</v>
      </c>
      <c r="V3604" s="29">
        <f ca="1">IF('Input Parameters'!$D$30="Beta",_xlfn.BETA.INV(U3604,'Input Parameters'!$L$30,'Input Parameters'!$M$30,'Input Parameters'!$J$30,'Input Parameters'!$K$30),IF('Input Parameters'!$D$30="LogNorm",_xlfn.LOGNORM.INV(U3604,'Input Parameters'!$H$30,'Input Parameters'!$I$30)))</f>
        <v>0.78398838049325925</v>
      </c>
      <c r="W3604" s="2">
        <f ca="1">N3604+(P3604-N3604)*(1-ERF((T3604-R3604)/(2*SQRT(L3604*'Input Parameters'!$E$31))))</f>
        <v>0.94283747884058766</v>
      </c>
      <c r="X3604">
        <f t="shared" ca="1" si="488"/>
        <v>0</v>
      </c>
      <c r="Y3604" s="7"/>
    </row>
    <row r="3605" spans="1:25" ht="15" customHeight="1" x14ac:dyDescent="0.3">
      <c r="A3605" s="130">
        <v>3598</v>
      </c>
      <c r="B3605" s="10">
        <f t="shared" ca="1" si="480"/>
        <v>0.51889110021767459</v>
      </c>
      <c r="C3605" s="57">
        <f ca="1">_xlfn.NORM.INV(B3605,'Input Parameters'!$E$19,'Input Parameters'!$F$19)</f>
        <v>571.3028221613506</v>
      </c>
      <c r="D3605" s="10">
        <f t="shared" ca="1" si="481"/>
        <v>0.4345506651421529</v>
      </c>
      <c r="E3605" s="59">
        <f ca="1">IF(_xlfn.NORM.INV(D3605,'Input Parameters'!$E$20,'Input Parameters'!$F$20)&lt;3500,3500,IF(_xlfn.NORM.INV(D3605,'Input Parameters'!$E$20,'Input Parameters'!$F$20)&gt;5500,5500,_xlfn.NORM.INV(D3605,'Input Parameters'!$E$20,'Input Parameters'!$F$20)))</f>
        <v>4684.6399344062593</v>
      </c>
      <c r="F3605" s="10">
        <f t="shared" ca="1" si="482"/>
        <v>0.98738042201396514</v>
      </c>
      <c r="G3605" s="61">
        <f ca="1">_xlfn.NORM.INV(F3605,'Input Parameters'!$E$21,'Input Parameters'!$F$21)</f>
        <v>302.43849897961996</v>
      </c>
      <c r="H3605" s="54">
        <f ca="1">EXP(E3605*(1/'Input Parameters'!$E$22-1/G3605))</f>
        <v>1.6470240002480054</v>
      </c>
      <c r="I3605" s="10">
        <f t="shared" ca="1" si="483"/>
        <v>0.58503133422070519</v>
      </c>
      <c r="J3605" s="29">
        <f ca="1">_xlfn.BETA.INV(I3605,'Input Parameters'!$L$24,'Input Parameters'!$M$24,'Input Parameters'!$J$24,'Input Parameters'!$K$24)</f>
        <v>0.64135387871962246</v>
      </c>
      <c r="K3605" s="156">
        <f ca="1">('Input Parameters'!$E$25/'Input Parameters'!$E$31)^$J3605</f>
        <v>1.0043971667440683E-2</v>
      </c>
      <c r="L3605" s="66">
        <f ca="1">$H3605*$C3605*'Input Parameters'!$E$23*K3605</f>
        <v>9.4508697118036533</v>
      </c>
      <c r="M3605" s="23">
        <f t="shared" ca="1" si="484"/>
        <v>0.16765690103388298</v>
      </c>
      <c r="N3605" s="15">
        <f ca="1">_xlfn.NORM.INV(M3605,'Input Parameters'!$E$26,'Input Parameters'!$F$26)</f>
        <v>1.3767217488088082E-2</v>
      </c>
      <c r="O3605" s="8">
        <f t="shared" ca="1" si="485"/>
        <v>0.96894696494177979</v>
      </c>
      <c r="P3605" s="29">
        <f ca="1">_xlfn.LOGNORM.INV(O3605,'Input Parameters'!$H$27,'Input Parameters'!$I$27)</f>
        <v>3.2496464579681779</v>
      </c>
      <c r="Q3605" s="10"/>
      <c r="R3605" s="15">
        <f>'Input Parameters'!$E$28</f>
        <v>12.7</v>
      </c>
      <c r="S3605" s="10">
        <f t="shared" ca="1" si="486"/>
        <v>0.40495497643727307</v>
      </c>
      <c r="T3605" s="25">
        <f ca="1">_xlfn.LOGNORM.INV(S3605,'Input Parameters'!$H$29,'Input Parameters'!$I$29)</f>
        <v>56.680237329214691</v>
      </c>
      <c r="U3605" s="10">
        <f t="shared" ca="1" si="487"/>
        <v>0.70973498264001633</v>
      </c>
      <c r="V3605" s="29">
        <f ca="1">IF('Input Parameters'!$D$30="Beta",_xlfn.BETA.INV(U3605,'Input Parameters'!$L$30,'Input Parameters'!$M$30,'Input Parameters'!$J$30,'Input Parameters'!$K$30),IF('Input Parameters'!$D$30="LogNorm",_xlfn.LOGNORM.INV(U3605,'Input Parameters'!$H$30,'Input Parameters'!$I$30)))</f>
        <v>1.2425011616154518</v>
      </c>
      <c r="W3605" s="2">
        <f ca="1">N3605+(P3605-N3605)*(1-ERF((T3605-R3605)/(2*SQRT(L3605*'Input Parameters'!$E$31))))</f>
        <v>1.0224934445244662</v>
      </c>
      <c r="X3605">
        <f t="shared" ca="1" si="488"/>
        <v>1</v>
      </c>
      <c r="Y3605" s="7"/>
    </row>
    <row r="3606" spans="1:25" ht="15" customHeight="1" x14ac:dyDescent="0.3">
      <c r="A3606" s="130">
        <v>3599</v>
      </c>
      <c r="B3606" s="10">
        <f t="shared" ca="1" si="480"/>
        <v>0.29339730989883939</v>
      </c>
      <c r="C3606" s="57">
        <f ca="1">_xlfn.NORM.INV(B3606,'Input Parameters'!$E$19,'Input Parameters'!$F$19)</f>
        <v>521.37535839496491</v>
      </c>
      <c r="D3606" s="10">
        <f t="shared" ca="1" si="481"/>
        <v>0.51793122373502709</v>
      </c>
      <c r="E3606" s="59">
        <f ca="1">IF(_xlfn.NORM.INV(D3606,'Input Parameters'!$E$20,'Input Parameters'!$F$20)&lt;3500,3500,IF(_xlfn.NORM.INV(D3606,'Input Parameters'!$E$20,'Input Parameters'!$F$20)&gt;5500,5500,_xlfn.NORM.INV(D3606,'Input Parameters'!$E$20,'Input Parameters'!$F$20)))</f>
        <v>4831.4734398547116</v>
      </c>
      <c r="F3606" s="10">
        <f t="shared" ca="1" si="482"/>
        <v>0.68250076022174955</v>
      </c>
      <c r="G3606" s="61">
        <f ca="1">_xlfn.NORM.INV(F3606,'Input Parameters'!$E$21,'Input Parameters'!$F$21)</f>
        <v>288.58116778284153</v>
      </c>
      <c r="H3606" s="54">
        <f ca="1">EXP(E3606*(1/'Input Parameters'!$E$22-1/G3606))</f>
        <v>0.77686067578787643</v>
      </c>
      <c r="I3606" s="10">
        <f t="shared" ca="1" si="483"/>
        <v>5.1714839347923869E-3</v>
      </c>
      <c r="J3606" s="29">
        <f ca="1">_xlfn.BETA.INV(I3606,'Input Parameters'!$L$24,'Input Parameters'!$M$24,'Input Parameters'!$J$24,'Input Parameters'!$K$24)</f>
        <v>0.21524523615883887</v>
      </c>
      <c r="K3606" s="156">
        <f ca="1">('Input Parameters'!$E$25/'Input Parameters'!$E$31)^$J3606</f>
        <v>0.21350992196803897</v>
      </c>
      <c r="L3606" s="66">
        <f ca="1">$H3606*$C3606*'Input Parameters'!$E$23*K3606</f>
        <v>86.479207585785062</v>
      </c>
      <c r="M3606" s="23">
        <f t="shared" ca="1" si="484"/>
        <v>0.9179911143143854</v>
      </c>
      <c r="N3606" s="15">
        <f ca="1">_xlfn.NORM.INV(M3606,'Input Parameters'!$E$26,'Input Parameters'!$F$26)</f>
        <v>6.3225387437541469E-2</v>
      </c>
      <c r="O3606" s="8">
        <f t="shared" ca="1" si="485"/>
        <v>0.73253122668842852</v>
      </c>
      <c r="P3606" s="29">
        <f ca="1">_xlfn.LOGNORM.INV(O3606,'Input Parameters'!$H$27,'Input Parameters'!$I$27)</f>
        <v>1.8733380851247117</v>
      </c>
      <c r="Q3606" s="10"/>
      <c r="R3606" s="15">
        <f>'Input Parameters'!$E$28</f>
        <v>12.7</v>
      </c>
      <c r="S3606" s="10">
        <f t="shared" ca="1" si="486"/>
        <v>0.85683043968656247</v>
      </c>
      <c r="T3606" s="25">
        <f ca="1">_xlfn.LOGNORM.INV(S3606,'Input Parameters'!$H$29,'Input Parameters'!$I$29)</f>
        <v>65.636787952287762</v>
      </c>
      <c r="U3606" s="10">
        <f t="shared" ca="1" si="487"/>
        <v>0.9851564629651326</v>
      </c>
      <c r="V3606" s="29">
        <f ca="1">IF('Input Parameters'!$D$30="Beta",_xlfn.BETA.INV(U3606,'Input Parameters'!$L$30,'Input Parameters'!$M$30,'Input Parameters'!$J$30,'Input Parameters'!$K$30),IF('Input Parameters'!$D$30="LogNorm",_xlfn.LOGNORM.INV(U3606,'Input Parameters'!$H$30,'Input Parameters'!$I$30)))</f>
        <v>2.3551611594306752</v>
      </c>
      <c r="W3606" s="2">
        <f ca="1">N3606+(P3606-N3606)*(1-ERF((T3606-R3606)/(2*SQRT(L3606*'Input Parameters'!$E$31))))</f>
        <v>1.3073192255903359</v>
      </c>
      <c r="X3606">
        <f t="shared" ca="1" si="488"/>
        <v>1</v>
      </c>
      <c r="Y3606" s="7"/>
    </row>
    <row r="3607" spans="1:25" ht="15" customHeight="1" x14ac:dyDescent="0.3">
      <c r="A3607" s="130">
        <v>3600</v>
      </c>
      <c r="B3607" s="10">
        <f t="shared" ca="1" si="480"/>
        <v>0.66654135690714045</v>
      </c>
      <c r="C3607" s="57">
        <f ca="1">_xlfn.NORM.INV(B3607,'Input Parameters'!$E$19,'Input Parameters'!$F$19)</f>
        <v>603.66733716556473</v>
      </c>
      <c r="D3607" s="10">
        <f t="shared" ca="1" si="481"/>
        <v>0.19442026472928797</v>
      </c>
      <c r="E3607" s="59">
        <f ca="1">IF(_xlfn.NORM.INV(D3607,'Input Parameters'!$E$20,'Input Parameters'!$F$20)&lt;3500,3500,IF(_xlfn.NORM.INV(D3607,'Input Parameters'!$E$20,'Input Parameters'!$F$20)&gt;5500,5500,_xlfn.NORM.INV(D3607,'Input Parameters'!$E$20,'Input Parameters'!$F$20)))</f>
        <v>4196.7946168000317</v>
      </c>
      <c r="F3607" s="10">
        <f t="shared" ca="1" si="482"/>
        <v>0.79162797225543369</v>
      </c>
      <c r="G3607" s="61">
        <f ca="1">_xlfn.NORM.INV(F3607,'Input Parameters'!$E$21,'Input Parameters'!$F$21)</f>
        <v>291.23297171812385</v>
      </c>
      <c r="H3607" s="54">
        <f ca="1">EXP(E3607*(1/'Input Parameters'!$E$22-1/G3607))</f>
        <v>0.91676266313768606</v>
      </c>
      <c r="I3607" s="10">
        <f t="shared" ca="1" si="483"/>
        <v>0.35957468953671778</v>
      </c>
      <c r="J3607" s="29">
        <f ca="1">_xlfn.BETA.INV(I3607,'Input Parameters'!$L$24,'Input Parameters'!$M$24,'Input Parameters'!$J$24,'Input Parameters'!$K$24)</f>
        <v>0.54842073134419311</v>
      </c>
      <c r="K3607" s="156">
        <f ca="1">('Input Parameters'!$E$25/'Input Parameters'!$E$31)^$J3607</f>
        <v>1.9562862305022553E-2</v>
      </c>
      <c r="L3607" s="66">
        <f ca="1">$H3607*$C3607*'Input Parameters'!$E$23*K3607</f>
        <v>10.826472912005597</v>
      </c>
      <c r="M3607" s="23">
        <f t="shared" ca="1" si="484"/>
        <v>0.56185509864404826</v>
      </c>
      <c r="N3607" s="15">
        <f ca="1">_xlfn.NORM.INV(M3607,'Input Parameters'!$E$26,'Input Parameters'!$F$26)</f>
        <v>3.7269159049993041E-2</v>
      </c>
      <c r="O3607" s="8">
        <f t="shared" ca="1" si="485"/>
        <v>0.65800071421505946</v>
      </c>
      <c r="P3607" s="29">
        <f ca="1">_xlfn.LOGNORM.INV(O3607,'Input Parameters'!$H$27,'Input Parameters'!$I$27)</f>
        <v>1.7045119508530491</v>
      </c>
      <c r="Q3607" s="10"/>
      <c r="R3607" s="15">
        <f>'Input Parameters'!$E$28</f>
        <v>12.7</v>
      </c>
      <c r="S3607" s="10">
        <f t="shared" ca="1" si="486"/>
        <v>0.40932687425635417</v>
      </c>
      <c r="T3607" s="25">
        <f ca="1">_xlfn.LOGNORM.INV(S3607,'Input Parameters'!$H$29,'Input Parameters'!$I$29)</f>
        <v>56.751971725586252</v>
      </c>
      <c r="U3607" s="10">
        <f t="shared" ca="1" si="487"/>
        <v>0.77569513232894693</v>
      </c>
      <c r="V3607" s="29">
        <f ca="1">IF('Input Parameters'!$D$30="Beta",_xlfn.BETA.INV(U3607,'Input Parameters'!$L$30,'Input Parameters'!$M$30,'Input Parameters'!$J$30,'Input Parameters'!$K$30),IF('Input Parameters'!$D$30="LogNorm",_xlfn.LOGNORM.INV(U3607,'Input Parameters'!$H$30,'Input Parameters'!$I$30)))</f>
        <v>1.3471836746293697</v>
      </c>
      <c r="W3607" s="2">
        <f ca="1">N3607+(P3607-N3607)*(1-ERF((T3607-R3607)/(2*SQRT(L3607*'Input Parameters'!$E$31))))</f>
        <v>0.6104635690359479</v>
      </c>
      <c r="X3607">
        <f t="shared" ca="1" si="488"/>
        <v>1</v>
      </c>
      <c r="Y3607" s="7"/>
    </row>
    <row r="3608" spans="1:25" ht="15" customHeight="1" x14ac:dyDescent="0.3">
      <c r="A3608" s="130">
        <v>3601</v>
      </c>
      <c r="B3608" s="10">
        <f t="shared" ca="1" si="480"/>
        <v>8.896933350795444E-3</v>
      </c>
      <c r="C3608" s="57">
        <f ca="1">_xlfn.NORM.INV(B3608,'Input Parameters'!$E$19,'Input Parameters'!$F$19)</f>
        <v>367.04515278622773</v>
      </c>
      <c r="D3608" s="10">
        <f t="shared" ca="1" si="481"/>
        <v>0.57465054761511603</v>
      </c>
      <c r="E3608" s="59">
        <f ca="1">IF(_xlfn.NORM.INV(D3608,'Input Parameters'!$E$20,'Input Parameters'!$F$20)&lt;3500,3500,IF(_xlfn.NORM.INV(D3608,'Input Parameters'!$E$20,'Input Parameters'!$F$20)&gt;5500,5500,_xlfn.NORM.INV(D3608,'Input Parameters'!$E$20,'Input Parameters'!$F$20)))</f>
        <v>4931.7587241208248</v>
      </c>
      <c r="F3608" s="10">
        <f t="shared" ca="1" si="482"/>
        <v>0.14757401909433898</v>
      </c>
      <c r="G3608" s="61">
        <f ca="1">_xlfn.NORM.INV(F3608,'Input Parameters'!$E$21,'Input Parameters'!$F$21)</f>
        <v>276.62140581115733</v>
      </c>
      <c r="H3608" s="54">
        <f ca="1">EXP(E3608*(1/'Input Parameters'!$E$22-1/G3608))</f>
        <v>0.36912883895883075</v>
      </c>
      <c r="I3608" s="10">
        <f t="shared" ca="1" si="483"/>
        <v>9.5552333841392278E-2</v>
      </c>
      <c r="J3608" s="29">
        <f ca="1">_xlfn.BETA.INV(I3608,'Input Parameters'!$L$24,'Input Parameters'!$M$24,'Input Parameters'!$J$24,'Input Parameters'!$K$24)</f>
        <v>0.3931203734062314</v>
      </c>
      <c r="K3608" s="156">
        <f ca="1">('Input Parameters'!$E$25/'Input Parameters'!$E$31)^$J3608</f>
        <v>5.9601903895423226E-2</v>
      </c>
      <c r="L3608" s="66">
        <f ca="1">$H3608*$C3608*'Input Parameters'!$E$23*K3608</f>
        <v>8.0752802381555284</v>
      </c>
      <c r="M3608" s="23">
        <f t="shared" ca="1" si="484"/>
        <v>0.84776666129545208</v>
      </c>
      <c r="N3608" s="15">
        <f ca="1">_xlfn.NORM.INV(M3608,'Input Parameters'!$E$26,'Input Parameters'!$F$26)</f>
        <v>5.5564939104004549E-2</v>
      </c>
      <c r="O3608" s="8">
        <f t="shared" ca="1" si="485"/>
        <v>0.46344101139806715</v>
      </c>
      <c r="P3608" s="29">
        <f ca="1">_xlfn.LOGNORM.INV(O3608,'Input Parameters'!$H$27,'Input Parameters'!$I$27)</f>
        <v>1.366991766684633</v>
      </c>
      <c r="Q3608" s="10"/>
      <c r="R3608" s="15">
        <f>'Input Parameters'!$E$28</f>
        <v>12.7</v>
      </c>
      <c r="S3608" s="10">
        <f t="shared" ca="1" si="486"/>
        <v>0.56593501273514568</v>
      </c>
      <c r="T3608" s="25">
        <f ca="1">_xlfn.LOGNORM.INV(S3608,'Input Parameters'!$H$29,'Input Parameters'!$I$29)</f>
        <v>59.32751903758097</v>
      </c>
      <c r="U3608" s="10">
        <f t="shared" ca="1" si="487"/>
        <v>0.67627782347098575</v>
      </c>
      <c r="V3608" s="29">
        <f ca="1">IF('Input Parameters'!$D$30="Beta",_xlfn.BETA.INV(U3608,'Input Parameters'!$L$30,'Input Parameters'!$M$30,'Input Parameters'!$J$30,'Input Parameters'!$K$30),IF('Input Parameters'!$D$30="LogNorm",_xlfn.LOGNORM.INV(U3608,'Input Parameters'!$H$30,'Input Parameters'!$I$30)))</f>
        <v>1.1966753152499456</v>
      </c>
      <c r="W3608" s="2">
        <f ca="1">N3608+(P3608-N3608)*(1-ERF((T3608-R3608)/(2*SQRT(L3608*'Input Parameters'!$E$31))))</f>
        <v>0.37811085454805227</v>
      </c>
      <c r="X3608">
        <f t="shared" ca="1" si="488"/>
        <v>1</v>
      </c>
      <c r="Y3608" s="7"/>
    </row>
    <row r="3609" spans="1:25" ht="15" customHeight="1" x14ac:dyDescent="0.3">
      <c r="A3609" s="130">
        <v>3602</v>
      </c>
      <c r="B3609" s="10">
        <f t="shared" ca="1" si="480"/>
        <v>0.11459484883801296</v>
      </c>
      <c r="C3609" s="57">
        <f ca="1">_xlfn.NORM.INV(B3609,'Input Parameters'!$E$19,'Input Parameters'!$F$19)</f>
        <v>465.69307769238191</v>
      </c>
      <c r="D3609" s="10">
        <f t="shared" ca="1" si="481"/>
        <v>0.52491049216680985</v>
      </c>
      <c r="E3609" s="59">
        <f ca="1">IF(_xlfn.NORM.INV(D3609,'Input Parameters'!$E$20,'Input Parameters'!$F$20)&lt;3500,3500,IF(_xlfn.NORM.INV(D3609,'Input Parameters'!$E$20,'Input Parameters'!$F$20)&gt;5500,5500,_xlfn.NORM.INV(D3609,'Input Parameters'!$E$20,'Input Parameters'!$F$20)))</f>
        <v>4843.7373825793265</v>
      </c>
      <c r="F3609" s="10">
        <f t="shared" ca="1" si="482"/>
        <v>0.63497122540240591</v>
      </c>
      <c r="G3609" s="61">
        <f ca="1">_xlfn.NORM.INV(F3609,'Input Parameters'!$E$21,'Input Parameters'!$F$21)</f>
        <v>287.56208497631428</v>
      </c>
      <c r="H3609" s="54">
        <f ca="1">EXP(E3609*(1/'Input Parameters'!$E$22-1/G3609))</f>
        <v>0.73152941881461886</v>
      </c>
      <c r="I3609" s="10">
        <f t="shared" ca="1" si="483"/>
        <v>0.66901716416217871</v>
      </c>
      <c r="J3609" s="29">
        <f ca="1">_xlfn.BETA.INV(I3609,'Input Parameters'!$L$24,'Input Parameters'!$M$24,'Input Parameters'!$J$24,'Input Parameters'!$K$24)</f>
        <v>0.6757302577398443</v>
      </c>
      <c r="K3609" s="156">
        <f ca="1">('Input Parameters'!$E$25/'Input Parameters'!$E$31)^$J3609</f>
        <v>7.8488892493395329E-3</v>
      </c>
      <c r="L3609" s="66">
        <f ca="1">$H3609*$C3609*'Input Parameters'!$E$23*K3609</f>
        <v>2.6738668663787277</v>
      </c>
      <c r="M3609" s="23">
        <f t="shared" ca="1" si="484"/>
        <v>0.35163895089726105</v>
      </c>
      <c r="N3609" s="15">
        <f ca="1">_xlfn.NORM.INV(M3609,'Input Parameters'!$E$26,'Input Parameters'!$F$26)</f>
        <v>2.6001112715326229E-2</v>
      </c>
      <c r="O3609" s="8">
        <f t="shared" ca="1" si="485"/>
        <v>0.977834330416119</v>
      </c>
      <c r="P3609" s="29">
        <f ca="1">_xlfn.LOGNORM.INV(O3609,'Input Parameters'!$H$27,'Input Parameters'!$I$27)</f>
        <v>3.4655649928588019</v>
      </c>
      <c r="Q3609" s="10"/>
      <c r="R3609" s="15">
        <f>'Input Parameters'!$E$28</f>
        <v>12.7</v>
      </c>
      <c r="S3609" s="10">
        <f t="shared" ca="1" si="486"/>
        <v>0.44143599841652648</v>
      </c>
      <c r="T3609" s="25">
        <f ca="1">_xlfn.LOGNORM.INV(S3609,'Input Parameters'!$H$29,'Input Parameters'!$I$29)</f>
        <v>57.276527708339778</v>
      </c>
      <c r="U3609" s="10">
        <f t="shared" ca="1" si="487"/>
        <v>0.21105308415807444</v>
      </c>
      <c r="V3609" s="29">
        <f ca="1">IF('Input Parameters'!$D$30="Beta",_xlfn.BETA.INV(U3609,'Input Parameters'!$L$30,'Input Parameters'!$M$30,'Input Parameters'!$J$30,'Input Parameters'!$K$30),IF('Input Parameters'!$D$30="LogNorm",_xlfn.LOGNORM.INV(U3609,'Input Parameters'!$H$30,'Input Parameters'!$I$30)))</f>
        <v>0.72806632054208664</v>
      </c>
      <c r="W3609" s="2">
        <f ca="1">N3609+(P3609-N3609)*(1-ERF((T3609-R3609)/(2*SQRT(L3609*'Input Parameters'!$E$31))))</f>
        <v>0.21140203594560331</v>
      </c>
      <c r="X3609">
        <f t="shared" ca="1" si="488"/>
        <v>1</v>
      </c>
      <c r="Y3609" s="7"/>
    </row>
    <row r="3610" spans="1:25" ht="15" customHeight="1" x14ac:dyDescent="0.3">
      <c r="A3610" s="130">
        <v>3603</v>
      </c>
      <c r="B3610" s="10">
        <f t="shared" ca="1" si="480"/>
        <v>0.74324208925504698</v>
      </c>
      <c r="C3610" s="57">
        <f ca="1">_xlfn.NORM.INV(B3610,'Input Parameters'!$E$19,'Input Parameters'!$F$19)</f>
        <v>622.51002104176018</v>
      </c>
      <c r="D3610" s="10">
        <f t="shared" ca="1" si="481"/>
        <v>0.90611960702891747</v>
      </c>
      <c r="E3610" s="59">
        <f ca="1">IF(_xlfn.NORM.INV(D3610,'Input Parameters'!$E$20,'Input Parameters'!$F$20)&lt;3500,3500,IF(_xlfn.NORM.INV(D3610,'Input Parameters'!$E$20,'Input Parameters'!$F$20)&gt;5500,5500,_xlfn.NORM.INV(D3610,'Input Parameters'!$E$20,'Input Parameters'!$F$20)))</f>
        <v>5500</v>
      </c>
      <c r="F3610" s="10">
        <f t="shared" ca="1" si="482"/>
        <v>2.6255016964873978E-2</v>
      </c>
      <c r="G3610" s="61">
        <f ca="1">_xlfn.NORM.INV(F3610,'Input Parameters'!$E$21,'Input Parameters'!$F$21)</f>
        <v>269.6100212721978</v>
      </c>
      <c r="H3610" s="54">
        <f ca="1">EXP(E3610*(1/'Input Parameters'!$E$22-1/G3610))</f>
        <v>0.19622287788299309</v>
      </c>
      <c r="I3610" s="10">
        <f t="shared" ca="1" si="483"/>
        <v>0.64958135881692969</v>
      </c>
      <c r="J3610" s="29">
        <f ca="1">_xlfn.BETA.INV(I3610,'Input Parameters'!$L$24,'Input Parameters'!$M$24,'Input Parameters'!$J$24,'Input Parameters'!$K$24)</f>
        <v>0.66764607360500072</v>
      </c>
      <c r="K3610" s="156">
        <f ca="1">('Input Parameters'!$E$25/'Input Parameters'!$E$31)^$J3610</f>
        <v>8.3175214316752039E-3</v>
      </c>
      <c r="L3610" s="66">
        <f ca="1">$H3610*$C3610*'Input Parameters'!$E$23*K3610</f>
        <v>1.0159911303519722</v>
      </c>
      <c r="M3610" s="23">
        <f t="shared" ca="1" si="484"/>
        <v>1.5685081220896735E-2</v>
      </c>
      <c r="N3610" s="15">
        <f ca="1">_xlfn.NORM.INV(M3610,'Input Parameters'!$E$26,'Input Parameters'!$F$26)</f>
        <v>-1.1199252905130443E-2</v>
      </c>
      <c r="O3610" s="8">
        <f t="shared" ca="1" si="485"/>
        <v>0.73715740001094654</v>
      </c>
      <c r="P3610" s="29">
        <f ca="1">_xlfn.LOGNORM.INV(O3610,'Input Parameters'!$H$27,'Input Parameters'!$I$27)</f>
        <v>1.8850770271034645</v>
      </c>
      <c r="Q3610" s="10"/>
      <c r="R3610" s="15">
        <f>'Input Parameters'!$E$28</f>
        <v>12.7</v>
      </c>
      <c r="S3610" s="10">
        <f t="shared" ca="1" si="486"/>
        <v>0.78724887083157202</v>
      </c>
      <c r="T3610" s="25">
        <f ca="1">_xlfn.LOGNORM.INV(S3610,'Input Parameters'!$H$29,'Input Parameters'!$I$29)</f>
        <v>63.682126236925498</v>
      </c>
      <c r="U3610" s="10">
        <f t="shared" ca="1" si="487"/>
        <v>0.88967485581478267</v>
      </c>
      <c r="V3610" s="29">
        <f ca="1">IF('Input Parameters'!$D$30="Beta",_xlfn.BETA.INV(U3610,'Input Parameters'!$L$30,'Input Parameters'!$M$30,'Input Parameters'!$J$30,'Input Parameters'!$K$30),IF('Input Parameters'!$D$30="LogNorm",_xlfn.LOGNORM.INV(U3610,'Input Parameters'!$H$30,'Input Parameters'!$I$30)))</f>
        <v>1.6196364080186989</v>
      </c>
      <c r="W3610" s="2">
        <f ca="1">N3610+(P3610-N3610)*(1-ERF((T3610-R3610)/(2*SQRT(L3610*'Input Parameters'!$E$31))))</f>
        <v>-1.0538916475847178E-2</v>
      </c>
      <c r="X3610">
        <f t="shared" ca="1" si="488"/>
        <v>1</v>
      </c>
      <c r="Y3610" s="7"/>
    </row>
    <row r="3611" spans="1:25" ht="15" customHeight="1" x14ac:dyDescent="0.3">
      <c r="A3611" s="130">
        <v>3604</v>
      </c>
      <c r="B3611" s="10">
        <f t="shared" ca="1" si="480"/>
        <v>0.61610906405534915</v>
      </c>
      <c r="C3611" s="57">
        <f ca="1">_xlfn.NORM.INV(B3611,'Input Parameters'!$E$19,'Input Parameters'!$F$19)</f>
        <v>592.25095219767775</v>
      </c>
      <c r="D3611" s="10">
        <f t="shared" ca="1" si="481"/>
        <v>0.61414537019531457</v>
      </c>
      <c r="E3611" s="59">
        <f ca="1">IF(_xlfn.NORM.INV(D3611,'Input Parameters'!$E$20,'Input Parameters'!$F$20)&lt;3500,3500,IF(_xlfn.NORM.INV(D3611,'Input Parameters'!$E$20,'Input Parameters'!$F$20)&gt;5500,5500,_xlfn.NORM.INV(D3611,'Input Parameters'!$E$20,'Input Parameters'!$F$20)))</f>
        <v>5003.0978866158421</v>
      </c>
      <c r="F3611" s="10">
        <f t="shared" ca="1" si="482"/>
        <v>0.56984222412050745</v>
      </c>
      <c r="G3611" s="61">
        <f ca="1">_xlfn.NORM.INV(F3611,'Input Parameters'!$E$21,'Input Parameters'!$F$21)</f>
        <v>286.23314380346352</v>
      </c>
      <c r="H3611" s="54">
        <f ca="1">EXP(E3611*(1/'Input Parameters'!$E$22-1/G3611))</f>
        <v>0.66785707326848354</v>
      </c>
      <c r="I3611" s="10">
        <f t="shared" ca="1" si="483"/>
        <v>0.42959861990147408</v>
      </c>
      <c r="J3611" s="29">
        <f ca="1">_xlfn.BETA.INV(I3611,'Input Parameters'!$L$24,'Input Parameters'!$M$24,'Input Parameters'!$J$24,'Input Parameters'!$K$24)</f>
        <v>0.57836215736612639</v>
      </c>
      <c r="K3611" s="156">
        <f ca="1">('Input Parameters'!$E$25/'Input Parameters'!$E$31)^$J3611</f>
        <v>1.5781632123475827E-2</v>
      </c>
      <c r="L3611" s="66">
        <f ca="1">$H3611*$C3611*'Input Parameters'!$E$23*K3611</f>
        <v>6.2422507924040964</v>
      </c>
      <c r="M3611" s="23">
        <f t="shared" ca="1" si="484"/>
        <v>0.9208407346336871</v>
      </c>
      <c r="N3611" s="15">
        <f ca="1">_xlfn.NORM.INV(M3611,'Input Parameters'!$E$26,'Input Parameters'!$F$26)</f>
        <v>6.3625736579287662E-2</v>
      </c>
      <c r="O3611" s="8">
        <f t="shared" ca="1" si="485"/>
        <v>0.77424900154622389</v>
      </c>
      <c r="P3611" s="29">
        <f ca="1">_xlfn.LOGNORM.INV(O3611,'Input Parameters'!$H$27,'Input Parameters'!$I$27)</f>
        <v>1.9863702863256609</v>
      </c>
      <c r="Q3611" s="10"/>
      <c r="R3611" s="15">
        <f>'Input Parameters'!$E$28</f>
        <v>12.7</v>
      </c>
      <c r="S3611" s="10">
        <f t="shared" ca="1" si="486"/>
        <v>0.59954716187989454</v>
      </c>
      <c r="T3611" s="25">
        <f ca="1">_xlfn.LOGNORM.INV(S3611,'Input Parameters'!$H$29,'Input Parameters'!$I$29)</f>
        <v>59.904077804743181</v>
      </c>
      <c r="U3611" s="10">
        <f t="shared" ca="1" si="487"/>
        <v>0.41260467765662867</v>
      </c>
      <c r="V3611" s="29">
        <f ca="1">IF('Input Parameters'!$D$30="Beta",_xlfn.BETA.INV(U3611,'Input Parameters'!$L$30,'Input Parameters'!$M$30,'Input Parameters'!$J$30,'Input Parameters'!$K$30),IF('Input Parameters'!$D$30="LogNorm",_xlfn.LOGNORM.INV(U3611,'Input Parameters'!$H$30,'Input Parameters'!$I$30)))</f>
        <v>0.91586674661451906</v>
      </c>
      <c r="W3611" s="2">
        <f ca="1">N3611+(P3611-N3611)*(1-ERF((T3611-R3611)/(2*SQRT(L3611*'Input Parameters'!$E$31))))</f>
        <v>0.4127228658688501</v>
      </c>
      <c r="X3611">
        <f t="shared" ca="1" si="488"/>
        <v>1</v>
      </c>
      <c r="Y3611" s="7"/>
    </row>
    <row r="3612" spans="1:25" ht="15" customHeight="1" x14ac:dyDescent="0.3">
      <c r="A3612" s="130">
        <v>3605</v>
      </c>
      <c r="B3612" s="10">
        <f t="shared" ca="1" si="480"/>
        <v>0.61154089335747353</v>
      </c>
      <c r="C3612" s="57">
        <f ca="1">_xlfn.NORM.INV(B3612,'Input Parameters'!$E$19,'Input Parameters'!$F$19)</f>
        <v>591.24200997559899</v>
      </c>
      <c r="D3612" s="10">
        <f t="shared" ca="1" si="481"/>
        <v>0.80034401174741032</v>
      </c>
      <c r="E3612" s="59">
        <f ca="1">IF(_xlfn.NORM.INV(D3612,'Input Parameters'!$E$20,'Input Parameters'!$F$20)&lt;3500,3500,IF(_xlfn.NORM.INV(D3612,'Input Parameters'!$E$20,'Input Parameters'!$F$20)&gt;5500,5500,_xlfn.NORM.INV(D3612,'Input Parameters'!$E$20,'Input Parameters'!$F$20)))</f>
        <v>5389.995455139755</v>
      </c>
      <c r="F3612" s="10">
        <f t="shared" ca="1" si="482"/>
        <v>0.7004781520447203</v>
      </c>
      <c r="G3612" s="61">
        <f ca="1">_xlfn.NORM.INV(F3612,'Input Parameters'!$E$21,'Input Parameters'!$F$21)</f>
        <v>288.98260112145266</v>
      </c>
      <c r="H3612" s="54">
        <f ca="1">EXP(E3612*(1/'Input Parameters'!$E$22-1/G3612))</f>
        <v>0.77434538033811862</v>
      </c>
      <c r="I3612" s="10">
        <f t="shared" ca="1" si="483"/>
        <v>0.62805686274042216</v>
      </c>
      <c r="J3612" s="29">
        <f ca="1">_xlfn.BETA.INV(I3612,'Input Parameters'!$L$24,'Input Parameters'!$M$24,'Input Parameters'!$J$24,'Input Parameters'!$K$24)</f>
        <v>0.65880061939274803</v>
      </c>
      <c r="K3612" s="156">
        <f ca="1">('Input Parameters'!$E$25/'Input Parameters'!$E$31)^$J3612</f>
        <v>8.8623998693760954E-3</v>
      </c>
      <c r="L3612" s="66">
        <f ca="1">$H3612*$C3612*'Input Parameters'!$E$23*K3612</f>
        <v>4.0574328205486108</v>
      </c>
      <c r="M3612" s="23">
        <f t="shared" ca="1" si="484"/>
        <v>0.63486484723105896</v>
      </c>
      <c r="N3612" s="15">
        <f ca="1">_xlfn.NORM.INV(M3612,'Input Parameters'!$E$26,'Input Parameters'!$F$26)</f>
        <v>4.1240085725366402E-2</v>
      </c>
      <c r="O3612" s="8">
        <f t="shared" ca="1" si="485"/>
        <v>0.18822841522533806</v>
      </c>
      <c r="P3612" s="29">
        <f ca="1">_xlfn.LOGNORM.INV(O3612,'Input Parameters'!$H$27,'Input Parameters'!$I$27)</f>
        <v>0.96264015477349929</v>
      </c>
      <c r="Q3612" s="10"/>
      <c r="R3612" s="15">
        <f>'Input Parameters'!$E$28</f>
        <v>12.7</v>
      </c>
      <c r="S3612" s="10">
        <f t="shared" ca="1" si="486"/>
        <v>0.4330882190162646</v>
      </c>
      <c r="T3612" s="25">
        <f ca="1">_xlfn.LOGNORM.INV(S3612,'Input Parameters'!$H$29,'Input Parameters'!$I$29)</f>
        <v>57.140439363254224</v>
      </c>
      <c r="U3612" s="10">
        <f t="shared" ca="1" si="487"/>
        <v>6.8233915661552791E-2</v>
      </c>
      <c r="V3612" s="29">
        <f ca="1">IF('Input Parameters'!$D$30="Beta",_xlfn.BETA.INV(U3612,'Input Parameters'!$L$30,'Input Parameters'!$M$30,'Input Parameters'!$J$30,'Input Parameters'!$K$30),IF('Input Parameters'!$D$30="LogNorm",_xlfn.LOGNORM.INV(U3612,'Input Parameters'!$H$30,'Input Parameters'!$I$30)))</f>
        <v>0.555435272433359</v>
      </c>
      <c r="W3612" s="2">
        <f ca="1">N3612+(P3612-N3612)*(1-ERF((T3612-R3612)/(2*SQRT(L3612*'Input Parameters'!$E$31))))</f>
        <v>0.1506552193180796</v>
      </c>
      <c r="X3612">
        <f t="shared" ca="1" si="488"/>
        <v>1</v>
      </c>
      <c r="Y3612" s="7"/>
    </row>
    <row r="3613" spans="1:25" ht="15" customHeight="1" x14ac:dyDescent="0.3">
      <c r="A3613" s="130">
        <v>3606</v>
      </c>
      <c r="B3613" s="10">
        <f t="shared" ca="1" si="480"/>
        <v>0.86371736232293284</v>
      </c>
      <c r="C3613" s="57">
        <f ca="1">_xlfn.NORM.INV(B3613,'Input Parameters'!$E$19,'Input Parameters'!$F$19)</f>
        <v>660.01121483139354</v>
      </c>
      <c r="D3613" s="10">
        <f t="shared" ca="1" si="481"/>
        <v>0.97910912351364299</v>
      </c>
      <c r="E3613" s="59">
        <f ca="1">IF(_xlfn.NORM.INV(D3613,'Input Parameters'!$E$20,'Input Parameters'!$F$20)&lt;3500,3500,IF(_xlfn.NORM.INV(D3613,'Input Parameters'!$E$20,'Input Parameters'!$F$20)&gt;5500,5500,_xlfn.NORM.INV(D3613,'Input Parameters'!$E$20,'Input Parameters'!$F$20)))</f>
        <v>5500</v>
      </c>
      <c r="F3613" s="10">
        <f t="shared" ca="1" si="482"/>
        <v>0.41756748981836744</v>
      </c>
      <c r="G3613" s="61">
        <f ca="1">_xlfn.NORM.INV(F3613,'Input Parameters'!$E$21,'Input Parameters'!$F$21)</f>
        <v>283.21417386375458</v>
      </c>
      <c r="H3613" s="54">
        <f ca="1">EXP(E3613*(1/'Input Parameters'!$E$22-1/G3613))</f>
        <v>0.52277665631586823</v>
      </c>
      <c r="I3613" s="10">
        <f t="shared" ca="1" si="483"/>
        <v>0.8823503280059446</v>
      </c>
      <c r="J3613" s="29">
        <f ca="1">_xlfn.BETA.INV(I3613,'Input Parameters'!$L$24,'Input Parameters'!$M$24,'Input Parameters'!$J$24,'Input Parameters'!$K$24)</f>
        <v>0.78075079044447326</v>
      </c>
      <c r="K3613" s="156">
        <f ca="1">('Input Parameters'!$E$25/'Input Parameters'!$E$31)^$J3613</f>
        <v>3.6950800599516091E-3</v>
      </c>
      <c r="L3613" s="66">
        <f ca="1">$H3613*$C3613*'Input Parameters'!$E$23*K3613</f>
        <v>1.274944718757951</v>
      </c>
      <c r="M3613" s="23">
        <f t="shared" ca="1" si="484"/>
        <v>0.46022824360174031</v>
      </c>
      <c r="N3613" s="15">
        <f ca="1">_xlfn.NORM.INV(M3613,'Input Parameters'!$E$26,'Input Parameters'!$F$26)</f>
        <v>3.1902966828520084E-2</v>
      </c>
      <c r="O3613" s="8">
        <f t="shared" ca="1" si="485"/>
        <v>0.37190891478786559</v>
      </c>
      <c r="P3613" s="29">
        <f ca="1">_xlfn.LOGNORM.INV(O3613,'Input Parameters'!$H$27,'Input Parameters'!$I$27)</f>
        <v>1.2319905808643801</v>
      </c>
      <c r="Q3613" s="10"/>
      <c r="R3613" s="15">
        <f>'Input Parameters'!$E$28</f>
        <v>12.7</v>
      </c>
      <c r="S3613" s="10">
        <f t="shared" ca="1" si="486"/>
        <v>0.6012356758918127</v>
      </c>
      <c r="T3613" s="25">
        <f ca="1">_xlfn.LOGNORM.INV(S3613,'Input Parameters'!$H$29,'Input Parameters'!$I$29)</f>
        <v>59.933487024192331</v>
      </c>
      <c r="U3613" s="10">
        <f t="shared" ca="1" si="487"/>
        <v>0.57381266242548867</v>
      </c>
      <c r="V3613" s="29">
        <f ca="1">IF('Input Parameters'!$D$30="Beta",_xlfn.BETA.INV(U3613,'Input Parameters'!$L$30,'Input Parameters'!$M$30,'Input Parameters'!$J$30,'Input Parameters'!$K$30),IF('Input Parameters'!$D$30="LogNorm",_xlfn.LOGNORM.INV(U3613,'Input Parameters'!$H$30,'Input Parameters'!$I$30)))</f>
        <v>1.075289925656751</v>
      </c>
      <c r="W3613" s="2">
        <f ca="1">N3613+(P3613-N3613)*(1-ERF((T3613-R3613)/(2*SQRT(L3613*'Input Parameters'!$E$31))))</f>
        <v>3.5619669158294259E-2</v>
      </c>
      <c r="X3613">
        <f t="shared" ca="1" si="488"/>
        <v>1</v>
      </c>
      <c r="Y3613" s="7"/>
    </row>
    <row r="3614" spans="1:25" ht="15" customHeight="1" x14ac:dyDescent="0.3">
      <c r="A3614" s="130">
        <v>3607</v>
      </c>
      <c r="B3614" s="10">
        <f t="shared" ca="1" si="480"/>
        <v>0.42581890733715211</v>
      </c>
      <c r="C3614" s="57">
        <f ca="1">_xlfn.NORM.INV(B3614,'Input Parameters'!$E$19,'Input Parameters'!$F$19)</f>
        <v>551.49604079924063</v>
      </c>
      <c r="D3614" s="10">
        <f t="shared" ca="1" si="481"/>
        <v>0.20190222110207001</v>
      </c>
      <c r="E3614" s="59">
        <f ca="1">IF(_xlfn.NORM.INV(D3614,'Input Parameters'!$E$20,'Input Parameters'!$F$20)&lt;3500,3500,IF(_xlfn.NORM.INV(D3614,'Input Parameters'!$E$20,'Input Parameters'!$F$20)&gt;5500,5500,_xlfn.NORM.INV(D3614,'Input Parameters'!$E$20,'Input Parameters'!$F$20)))</f>
        <v>4215.6078248888771</v>
      </c>
      <c r="F3614" s="10">
        <f t="shared" ca="1" si="482"/>
        <v>0.74130887554545288</v>
      </c>
      <c r="G3614" s="61">
        <f ca="1">_xlfn.NORM.INV(F3614,'Input Parameters'!$E$21,'Input Parameters'!$F$21)</f>
        <v>289.93845281267232</v>
      </c>
      <c r="H3614" s="54">
        <f ca="1">EXP(E3614*(1/'Input Parameters'!$E$22-1/G3614))</f>
        <v>0.85905316493494843</v>
      </c>
      <c r="I3614" s="10">
        <f t="shared" ca="1" si="483"/>
        <v>0.13595157460077001</v>
      </c>
      <c r="J3614" s="29">
        <f ca="1">_xlfn.BETA.INV(I3614,'Input Parameters'!$L$24,'Input Parameters'!$M$24,'Input Parameters'!$J$24,'Input Parameters'!$K$24)</f>
        <v>0.4266057856530614</v>
      </c>
      <c r="K3614" s="156">
        <f ca="1">('Input Parameters'!$E$25/'Input Parameters'!$E$31)^$J3614</f>
        <v>4.6874710825844323E-2</v>
      </c>
      <c r="L3614" s="66">
        <f ca="1">$H3614*$C3614*'Input Parameters'!$E$23*K3614</f>
        <v>22.207570154152862</v>
      </c>
      <c r="M3614" s="23">
        <f t="shared" ca="1" si="484"/>
        <v>9.0570433494170044E-2</v>
      </c>
      <c r="N3614" s="15">
        <f ca="1">_xlfn.NORM.INV(M3614,'Input Parameters'!$E$26,'Input Parameters'!$F$26)</f>
        <v>5.9177384846274897E-3</v>
      </c>
      <c r="O3614" s="8">
        <f t="shared" ca="1" si="485"/>
        <v>1.9290040247762041E-2</v>
      </c>
      <c r="P3614" s="29">
        <f ca="1">_xlfn.LOGNORM.INV(O3614,'Input Parameters'!$H$27,'Input Parameters'!$I$27)</f>
        <v>0.57008138271320541</v>
      </c>
      <c r="Q3614" s="10"/>
      <c r="R3614" s="15">
        <f>'Input Parameters'!$E$28</f>
        <v>12.7</v>
      </c>
      <c r="S3614" s="10">
        <f t="shared" ca="1" si="486"/>
        <v>0.2895018514779637</v>
      </c>
      <c r="T3614" s="25">
        <f ca="1">_xlfn.LOGNORM.INV(S3614,'Input Parameters'!$H$29,'Input Parameters'!$I$29)</f>
        <v>54.715022257169387</v>
      </c>
      <c r="U3614" s="10">
        <f t="shared" ca="1" si="487"/>
        <v>0.91125148960524305</v>
      </c>
      <c r="V3614" s="29">
        <f ca="1">IF('Input Parameters'!$D$30="Beta",_xlfn.BETA.INV(U3614,'Input Parameters'!$L$30,'Input Parameters'!$M$30,'Input Parameters'!$J$30,'Input Parameters'!$K$30),IF('Input Parameters'!$D$30="LogNorm",_xlfn.LOGNORM.INV(U3614,'Input Parameters'!$H$30,'Input Parameters'!$I$30)))</f>
        <v>1.7006026197715503</v>
      </c>
      <c r="W3614" s="2">
        <f ca="1">N3614+(P3614-N3614)*(1-ERF((T3614-R3614)/(2*SQRT(L3614*'Input Parameters'!$E$31))))</f>
        <v>0.3040281223725661</v>
      </c>
      <c r="X3614">
        <f t="shared" ca="1" si="488"/>
        <v>1</v>
      </c>
      <c r="Y3614" s="7"/>
    </row>
    <row r="3615" spans="1:25" ht="15" customHeight="1" x14ac:dyDescent="0.3">
      <c r="A3615" s="130">
        <v>3608</v>
      </c>
      <c r="B3615" s="10">
        <f t="shared" ca="1" si="480"/>
        <v>0.42768690984352686</v>
      </c>
      <c r="C3615" s="57">
        <f ca="1">_xlfn.NORM.INV(B3615,'Input Parameters'!$E$19,'Input Parameters'!$F$19)</f>
        <v>551.89850576041079</v>
      </c>
      <c r="D3615" s="10">
        <f t="shared" ca="1" si="481"/>
        <v>6.2344574240464912E-3</v>
      </c>
      <c r="E3615" s="59">
        <f ca="1">IF(_xlfn.NORM.INV(D3615,'Input Parameters'!$E$20,'Input Parameters'!$F$20)&lt;3500,3500,IF(_xlfn.NORM.INV(D3615,'Input Parameters'!$E$20,'Input Parameters'!$F$20)&gt;5500,5500,_xlfn.NORM.INV(D3615,'Input Parameters'!$E$20,'Input Parameters'!$F$20)))</f>
        <v>3500</v>
      </c>
      <c r="F3615" s="10">
        <f t="shared" ca="1" si="482"/>
        <v>0.42087214997540823</v>
      </c>
      <c r="G3615" s="61">
        <f ca="1">_xlfn.NORM.INV(F3615,'Input Parameters'!$E$21,'Input Parameters'!$F$21)</f>
        <v>283.28065029902712</v>
      </c>
      <c r="H3615" s="54">
        <f ca="1">EXP(E3615*(1/'Input Parameters'!$E$22-1/G3615))</f>
        <v>0.66375244716995419</v>
      </c>
      <c r="I3615" s="10">
        <f t="shared" ca="1" si="483"/>
        <v>0.41836656350323553</v>
      </c>
      <c r="J3615" s="29">
        <f ca="1">_xlfn.BETA.INV(I3615,'Input Parameters'!$L$24,'Input Parameters'!$M$24,'Input Parameters'!$J$24,'Input Parameters'!$K$24)</f>
        <v>0.57366968442642474</v>
      </c>
      <c r="K3615" s="156">
        <f ca="1">('Input Parameters'!$E$25/'Input Parameters'!$E$31)^$J3615</f>
        <v>1.6321910677907357E-2</v>
      </c>
      <c r="L3615" s="66">
        <f ca="1">$H3615*$C3615*'Input Parameters'!$E$23*K3615</f>
        <v>5.9791073425615107</v>
      </c>
      <c r="M3615" s="23">
        <f t="shared" ca="1" si="484"/>
        <v>0.32977602592106547</v>
      </c>
      <c r="N3615" s="15">
        <f ca="1">_xlfn.NORM.INV(M3615,'Input Parameters'!$E$26,'Input Parameters'!$F$26)</f>
        <v>2.4748834117124016E-2</v>
      </c>
      <c r="O3615" s="8">
        <f t="shared" ca="1" si="485"/>
        <v>0.65400555471793309</v>
      </c>
      <c r="P3615" s="29">
        <f ca="1">_xlfn.LOGNORM.INV(O3615,'Input Parameters'!$H$27,'Input Parameters'!$I$27)</f>
        <v>1.6963455858099767</v>
      </c>
      <c r="Q3615" s="10"/>
      <c r="R3615" s="15">
        <f>'Input Parameters'!$E$28</f>
        <v>12.7</v>
      </c>
      <c r="S3615" s="10">
        <f t="shared" ca="1" si="486"/>
        <v>0.14224250100314217</v>
      </c>
      <c r="T3615" s="25">
        <f ca="1">_xlfn.LOGNORM.INV(S3615,'Input Parameters'!$H$29,'Input Parameters'!$I$29)</f>
        <v>51.638430711007878</v>
      </c>
      <c r="U3615" s="10">
        <f t="shared" ca="1" si="487"/>
        <v>6.553095331001102E-2</v>
      </c>
      <c r="V3615" s="29">
        <f ca="1">IF('Input Parameters'!$D$30="Beta",_xlfn.BETA.INV(U3615,'Input Parameters'!$L$30,'Input Parameters'!$M$30,'Input Parameters'!$J$30,'Input Parameters'!$K$30),IF('Input Parameters'!$D$30="LogNorm",_xlfn.LOGNORM.INV(U3615,'Input Parameters'!$H$30,'Input Parameters'!$I$30)))</f>
        <v>0.55088641442254915</v>
      </c>
      <c r="W3615" s="2">
        <f ca="1">N3615+(P3615-N3615)*(1-ERF((T3615-R3615)/(2*SQRT(L3615*'Input Parameters'!$E$31))))</f>
        <v>0.45962804788568418</v>
      </c>
      <c r="X3615">
        <f t="shared" ca="1" si="488"/>
        <v>1</v>
      </c>
      <c r="Y3615" s="7"/>
    </row>
    <row r="3616" spans="1:25" ht="15" customHeight="1" x14ac:dyDescent="0.3">
      <c r="A3616" s="130">
        <v>3609</v>
      </c>
      <c r="B3616" s="10">
        <f t="shared" ca="1" si="480"/>
        <v>0.77489098534118483</v>
      </c>
      <c r="C3616" s="57">
        <f ca="1">_xlfn.NORM.INV(B3616,'Input Parameters'!$E$19,'Input Parameters'!$F$19)</f>
        <v>631.10185919038668</v>
      </c>
      <c r="D3616" s="10">
        <f t="shared" ca="1" si="481"/>
        <v>0.87392702363299446</v>
      </c>
      <c r="E3616" s="59">
        <f ca="1">IF(_xlfn.NORM.INV(D3616,'Input Parameters'!$E$20,'Input Parameters'!$F$20)&lt;3500,3500,IF(_xlfn.NORM.INV(D3616,'Input Parameters'!$E$20,'Input Parameters'!$F$20)&gt;5500,5500,_xlfn.NORM.INV(D3616,'Input Parameters'!$E$20,'Input Parameters'!$F$20)))</f>
        <v>5500</v>
      </c>
      <c r="F3616" s="10">
        <f t="shared" ca="1" si="482"/>
        <v>0.11845135963013875</v>
      </c>
      <c r="G3616" s="61">
        <f ca="1">_xlfn.NORM.INV(F3616,'Input Parameters'!$E$21,'Input Parameters'!$F$21)</f>
        <v>275.55347550535043</v>
      </c>
      <c r="H3616" s="54">
        <f ca="1">EXP(E3616*(1/'Input Parameters'!$E$22-1/G3616))</f>
        <v>0.30467884343624468</v>
      </c>
      <c r="I3616" s="10">
        <f t="shared" ca="1" si="483"/>
        <v>0.52606710220010222</v>
      </c>
      <c r="J3616" s="29">
        <f ca="1">_xlfn.BETA.INV(I3616,'Input Parameters'!$L$24,'Input Parameters'!$M$24,'Input Parameters'!$J$24,'Input Parameters'!$K$24)</f>
        <v>0.61765994046544281</v>
      </c>
      <c r="K3616" s="156">
        <f ca="1">('Input Parameters'!$E$25/'Input Parameters'!$E$31)^$J3616</f>
        <v>1.1904806395346083E-2</v>
      </c>
      <c r="L3616" s="66">
        <f ca="1">$H3616*$C3616*'Input Parameters'!$E$23*K3616</f>
        <v>2.2890964660928534</v>
      </c>
      <c r="M3616" s="23">
        <f t="shared" ca="1" si="484"/>
        <v>0.38990717899663063</v>
      </c>
      <c r="N3616" s="15">
        <f ca="1">_xlfn.NORM.INV(M3616,'Input Parameters'!$E$26,'Input Parameters'!$F$26)</f>
        <v>2.8129219714048369E-2</v>
      </c>
      <c r="O3616" s="8">
        <f t="shared" ca="1" si="485"/>
        <v>0.48376051152361299</v>
      </c>
      <c r="P3616" s="29">
        <f ca="1">_xlfn.LOGNORM.INV(O3616,'Input Parameters'!$H$27,'Input Parameters'!$I$27)</f>
        <v>1.3982171760224955</v>
      </c>
      <c r="Q3616" s="10"/>
      <c r="R3616" s="15">
        <f>'Input Parameters'!$E$28</f>
        <v>12.7</v>
      </c>
      <c r="S3616" s="10">
        <f t="shared" ca="1" si="486"/>
        <v>4.1059457521920639E-2</v>
      </c>
      <c r="T3616" s="25">
        <f ca="1">_xlfn.LOGNORM.INV(S3616,'Input Parameters'!$H$29,'Input Parameters'!$I$29)</f>
        <v>47.906086870162824</v>
      </c>
      <c r="U3616" s="10">
        <f t="shared" ca="1" si="487"/>
        <v>0.55724431350141446</v>
      </c>
      <c r="V3616" s="29">
        <f ca="1">IF('Input Parameters'!$D$30="Beta",_xlfn.BETA.INV(U3616,'Input Parameters'!$L$30,'Input Parameters'!$M$30,'Input Parameters'!$J$30,'Input Parameters'!$K$30),IF('Input Parameters'!$D$30="LogNorm",_xlfn.LOGNORM.INV(U3616,'Input Parameters'!$H$30,'Input Parameters'!$I$30)))</f>
        <v>1.0575840575290802</v>
      </c>
      <c r="W3616" s="2">
        <f ca="1">N3616+(P3616-N3616)*(1-ERF((T3616-R3616)/(2*SQRT(L3616*'Input Parameters'!$E$31))))</f>
        <v>0.16498451089409641</v>
      </c>
      <c r="X3616">
        <f t="shared" ca="1" si="488"/>
        <v>1</v>
      </c>
      <c r="Y3616" s="7"/>
    </row>
    <row r="3617" spans="1:25" ht="15" customHeight="1" x14ac:dyDescent="0.3">
      <c r="A3617" s="130">
        <v>3610</v>
      </c>
      <c r="B3617" s="10">
        <f t="shared" ca="1" si="480"/>
        <v>0.95346921244391114</v>
      </c>
      <c r="C3617" s="57">
        <f ca="1">_xlfn.NORM.INV(B3617,'Input Parameters'!$E$19,'Input Parameters'!$F$19)</f>
        <v>709.21474018375829</v>
      </c>
      <c r="D3617" s="10">
        <f t="shared" ca="1" si="481"/>
        <v>0.47735680357679278</v>
      </c>
      <c r="E3617" s="59">
        <f ca="1">IF(_xlfn.NORM.INV(D3617,'Input Parameters'!$E$20,'Input Parameters'!$F$20)&lt;3500,3500,IF(_xlfn.NORM.INV(D3617,'Input Parameters'!$E$20,'Input Parameters'!$F$20)&gt;5500,5500,_xlfn.NORM.INV(D3617,'Input Parameters'!$E$20,'Input Parameters'!$F$20)))</f>
        <v>4760.2479905341434</v>
      </c>
      <c r="F3617" s="10">
        <f t="shared" ca="1" si="482"/>
        <v>0.97730217005123388</v>
      </c>
      <c r="G3617" s="61">
        <f ca="1">_xlfn.NORM.INV(F3617,'Input Parameters'!$E$21,'Input Parameters'!$F$21)</f>
        <v>300.57762150699108</v>
      </c>
      <c r="H3617" s="54">
        <f ca="1">EXP(E3617*(1/'Input Parameters'!$E$22-1/G3617))</f>
        <v>1.5061843184805592</v>
      </c>
      <c r="I3617" s="10">
        <f t="shared" ca="1" si="483"/>
        <v>0.67936923195667787</v>
      </c>
      <c r="J3617" s="29">
        <f ca="1">_xlfn.BETA.INV(I3617,'Input Parameters'!$L$24,'Input Parameters'!$M$24,'Input Parameters'!$J$24,'Input Parameters'!$K$24)</f>
        <v>0.68008164310954378</v>
      </c>
      <c r="K3617" s="156">
        <f ca="1">('Input Parameters'!$E$25/'Input Parameters'!$E$31)^$J3617</f>
        <v>7.6076715622317541E-3</v>
      </c>
      <c r="L3617" s="66">
        <f ca="1">$H3617*$C3617*'Input Parameters'!$E$23*K3617</f>
        <v>8.1265765378301218</v>
      </c>
      <c r="M3617" s="23">
        <f t="shared" ca="1" si="484"/>
        <v>0.64494964506603514</v>
      </c>
      <c r="N3617" s="15">
        <f ca="1">_xlfn.NORM.INV(M3617,'Input Parameters'!$E$26,'Input Parameters'!$F$26)</f>
        <v>4.1806137560185468E-2</v>
      </c>
      <c r="O3617" s="8">
        <f t="shared" ca="1" si="485"/>
        <v>0.20367360800540701</v>
      </c>
      <c r="P3617" s="29">
        <f ca="1">_xlfn.LOGNORM.INV(O3617,'Input Parameters'!$H$27,'Input Parameters'!$I$27)</f>
        <v>0.98673183164843214</v>
      </c>
      <c r="Q3617" s="10"/>
      <c r="R3617" s="15">
        <f>'Input Parameters'!$E$28</f>
        <v>12.7</v>
      </c>
      <c r="S3617" s="10">
        <f t="shared" ca="1" si="486"/>
        <v>0.70393703832074117</v>
      </c>
      <c r="T3617" s="25">
        <f ca="1">_xlfn.LOGNORM.INV(S3617,'Input Parameters'!$H$29,'Input Parameters'!$I$29)</f>
        <v>61.842036015542526</v>
      </c>
      <c r="U3617" s="10">
        <f t="shared" ca="1" si="487"/>
        <v>0.99418831980208489</v>
      </c>
      <c r="V3617" s="29">
        <f ca="1">IF('Input Parameters'!$D$30="Beta",_xlfn.BETA.INV(U3617,'Input Parameters'!$L$30,'Input Parameters'!$M$30,'Input Parameters'!$J$30,'Input Parameters'!$K$30),IF('Input Parameters'!$D$30="LogNorm",_xlfn.LOGNORM.INV(U3617,'Input Parameters'!$H$30,'Input Parameters'!$I$30)))</f>
        <v>2.7028039648678992</v>
      </c>
      <c r="W3617" s="2">
        <f ca="1">N3617+(P3617-N3617)*(1-ERF((T3617-R3617)/(2*SQRT(L3617*'Input Parameters'!$E$31))))</f>
        <v>0.25239684270870616</v>
      </c>
      <c r="X3617">
        <f t="shared" ca="1" si="488"/>
        <v>1</v>
      </c>
      <c r="Y3617" s="7"/>
    </row>
    <row r="3618" spans="1:25" ht="15" customHeight="1" x14ac:dyDescent="0.3">
      <c r="A3618" s="130">
        <v>3611</v>
      </c>
      <c r="B3618" s="10">
        <f t="shared" ca="1" si="480"/>
        <v>0.63673556084766691</v>
      </c>
      <c r="C3618" s="57">
        <f ca="1">_xlfn.NORM.INV(B3618,'Input Parameters'!$E$19,'Input Parameters'!$F$19)</f>
        <v>596.85358765308558</v>
      </c>
      <c r="D3618" s="10">
        <f t="shared" ca="1" si="481"/>
        <v>0.92720303371946522</v>
      </c>
      <c r="E3618" s="59">
        <f ca="1">IF(_xlfn.NORM.INV(D3618,'Input Parameters'!$E$20,'Input Parameters'!$F$20)&lt;3500,3500,IF(_xlfn.NORM.INV(D3618,'Input Parameters'!$E$20,'Input Parameters'!$F$20)&gt;5500,5500,_xlfn.NORM.INV(D3618,'Input Parameters'!$E$20,'Input Parameters'!$F$20)))</f>
        <v>5500</v>
      </c>
      <c r="F3618" s="10">
        <f t="shared" ca="1" si="482"/>
        <v>0.80011022458925851</v>
      </c>
      <c r="G3618" s="61">
        <f ca="1">_xlfn.NORM.INV(F3618,'Input Parameters'!$E$21,'Input Parameters'!$F$21)</f>
        <v>291.46823799132517</v>
      </c>
      <c r="H3618" s="54">
        <f ca="1">EXP(E3618*(1/'Input Parameters'!$E$22-1/G3618))</f>
        <v>0.90606017729643318</v>
      </c>
      <c r="I3618" s="10">
        <f t="shared" ca="1" si="483"/>
        <v>0.56710954506897804</v>
      </c>
      <c r="J3618" s="29">
        <f ca="1">_xlfn.BETA.INV(I3618,'Input Parameters'!$L$24,'Input Parameters'!$M$24,'Input Parameters'!$J$24,'Input Parameters'!$K$24)</f>
        <v>0.63414249583626725</v>
      </c>
      <c r="K3618" s="156">
        <f ca="1">('Input Parameters'!$E$25/'Input Parameters'!$E$31)^$J3618</f>
        <v>1.0577232563166313E-2</v>
      </c>
      <c r="L3618" s="66">
        <f ca="1">$H3618*$C3618*'Input Parameters'!$E$23*K3618</f>
        <v>5.7200115405418162</v>
      </c>
      <c r="M3618" s="23">
        <f t="shared" ca="1" si="484"/>
        <v>0.27109132075451681</v>
      </c>
      <c r="N3618" s="15">
        <f ca="1">_xlfn.NORM.INV(M3618,'Input Parameters'!$E$26,'Input Parameters'!$F$26)</f>
        <v>2.1200169413370384E-2</v>
      </c>
      <c r="O3618" s="8">
        <f t="shared" ca="1" si="485"/>
        <v>0.28191422034044322</v>
      </c>
      <c r="P3618" s="29">
        <f ca="1">_xlfn.LOGNORM.INV(O3618,'Input Parameters'!$H$27,'Input Parameters'!$I$27)</f>
        <v>1.1028172809872965</v>
      </c>
      <c r="Q3618" s="10"/>
      <c r="R3618" s="15">
        <f>'Input Parameters'!$E$28</f>
        <v>12.7</v>
      </c>
      <c r="S3618" s="10">
        <f t="shared" ca="1" si="486"/>
        <v>0.33409332304264794</v>
      </c>
      <c r="T3618" s="25">
        <f ca="1">_xlfn.LOGNORM.INV(S3618,'Input Parameters'!$H$29,'Input Parameters'!$I$29)</f>
        <v>55.495807065428977</v>
      </c>
      <c r="U3618" s="10">
        <f t="shared" ca="1" si="487"/>
        <v>0.98912973919215974</v>
      </c>
      <c r="V3618" s="29">
        <f ca="1">IF('Input Parameters'!$D$30="Beta",_xlfn.BETA.INV(U3618,'Input Parameters'!$L$30,'Input Parameters'!$M$30,'Input Parameters'!$J$30,'Input Parameters'!$K$30),IF('Input Parameters'!$D$30="LogNorm",_xlfn.LOGNORM.INV(U3618,'Input Parameters'!$H$30,'Input Parameters'!$I$30)))</f>
        <v>2.4699038661086612</v>
      </c>
      <c r="W3618" s="2">
        <f ca="1">N3618+(P3618-N3618)*(1-ERF((T3618-R3618)/(2*SQRT(L3618*'Input Parameters'!$E$31))))</f>
        <v>0.24376430233549345</v>
      </c>
      <c r="X3618">
        <f t="shared" ca="1" si="488"/>
        <v>1</v>
      </c>
      <c r="Y3618" s="7"/>
    </row>
    <row r="3619" spans="1:25" ht="15" customHeight="1" x14ac:dyDescent="0.3">
      <c r="A3619" s="130">
        <v>3612</v>
      </c>
      <c r="B3619" s="10">
        <f t="shared" ca="1" si="480"/>
        <v>0.27104246776749497</v>
      </c>
      <c r="C3619" s="57">
        <f ca="1">_xlfn.NORM.INV(B3619,'Input Parameters'!$E$19,'Input Parameters'!$F$19)</f>
        <v>515.78345945265778</v>
      </c>
      <c r="D3619" s="10">
        <f t="shared" ca="1" si="481"/>
        <v>0.68957640910195039</v>
      </c>
      <c r="E3619" s="59">
        <f ca="1">IF(_xlfn.NORM.INV(D3619,'Input Parameters'!$E$20,'Input Parameters'!$F$20)&lt;3500,3500,IF(_xlfn.NORM.INV(D3619,'Input Parameters'!$E$20,'Input Parameters'!$F$20)&gt;5500,5500,_xlfn.NORM.INV(D3619,'Input Parameters'!$E$20,'Input Parameters'!$F$20)))</f>
        <v>5146.2550194691157</v>
      </c>
      <c r="F3619" s="10">
        <f t="shared" ca="1" si="482"/>
        <v>0.11695880109053791</v>
      </c>
      <c r="G3619" s="61">
        <f ca="1">_xlfn.NORM.INV(F3619,'Input Parameters'!$E$21,'Input Parameters'!$F$21)</f>
        <v>275.49402396905668</v>
      </c>
      <c r="H3619" s="54">
        <f ca="1">EXP(E3619*(1/'Input Parameters'!$E$22-1/G3619))</f>
        <v>0.32755921331829657</v>
      </c>
      <c r="I3619" s="10">
        <f t="shared" ca="1" si="483"/>
        <v>5.1148531490795568E-2</v>
      </c>
      <c r="J3619" s="29">
        <f ca="1">_xlfn.BETA.INV(I3619,'Input Parameters'!$L$24,'Input Parameters'!$M$24,'Input Parameters'!$J$24,'Input Parameters'!$K$24)</f>
        <v>0.34244406924083443</v>
      </c>
      <c r="K3619" s="156">
        <f ca="1">('Input Parameters'!$E$25/'Input Parameters'!$E$31)^$J3619</f>
        <v>8.5731164388888628E-2</v>
      </c>
      <c r="L3619" s="66">
        <f ca="1">$H3619*$C3619*'Input Parameters'!$E$23*K3619</f>
        <v>14.484248007523119</v>
      </c>
      <c r="M3619" s="23">
        <f t="shared" ca="1" si="484"/>
        <v>0.59557765261698581</v>
      </c>
      <c r="N3619" s="15">
        <f ca="1">_xlfn.NORM.INV(M3619,'Input Parameters'!$E$26,'Input Parameters'!$F$26)</f>
        <v>3.9080251104445921E-2</v>
      </c>
      <c r="O3619" s="8">
        <f t="shared" ca="1" si="485"/>
        <v>0.62489430767064391</v>
      </c>
      <c r="P3619" s="29">
        <f ca="1">_xlfn.LOGNORM.INV(O3619,'Input Parameters'!$H$27,'Input Parameters'!$I$27)</f>
        <v>1.638953833768461</v>
      </c>
      <c r="Q3619" s="10"/>
      <c r="R3619" s="15">
        <f>'Input Parameters'!$E$28</f>
        <v>12.7</v>
      </c>
      <c r="S3619" s="10">
        <f t="shared" ca="1" si="486"/>
        <v>0.53305068255082455</v>
      </c>
      <c r="T3619" s="25">
        <f ca="1">_xlfn.LOGNORM.INV(S3619,'Input Parameters'!$H$29,'Input Parameters'!$I$29)</f>
        <v>58.776615798608212</v>
      </c>
      <c r="U3619" s="10">
        <f t="shared" ca="1" si="487"/>
        <v>0.87158763532490136</v>
      </c>
      <c r="V3619" s="29">
        <f ca="1">IF('Input Parameters'!$D$30="Beta",_xlfn.BETA.INV(U3619,'Input Parameters'!$L$30,'Input Parameters'!$M$30,'Input Parameters'!$J$30,'Input Parameters'!$K$30),IF('Input Parameters'!$D$30="LogNorm",_xlfn.LOGNORM.INV(U3619,'Input Parameters'!$H$30,'Input Parameters'!$I$30)))</f>
        <v>1.5626239283258285</v>
      </c>
      <c r="W3619" s="2">
        <f ca="1">N3619+(P3619-N3619)*(1-ERF((T3619-R3619)/(2*SQRT(L3619*'Input Parameters'!$E$31))))</f>
        <v>0.66615068338201588</v>
      </c>
      <c r="X3619">
        <f t="shared" ca="1" si="488"/>
        <v>1</v>
      </c>
      <c r="Y3619" s="7"/>
    </row>
    <row r="3620" spans="1:25" ht="15" customHeight="1" x14ac:dyDescent="0.3">
      <c r="A3620" s="130">
        <v>3613</v>
      </c>
      <c r="B3620" s="10">
        <f t="shared" ca="1" si="480"/>
        <v>0.87150346798271883</v>
      </c>
      <c r="C3620" s="57">
        <f ca="1">_xlfn.NORM.INV(B3620,'Input Parameters'!$E$19,'Input Parameters'!$F$19)</f>
        <v>663.083020484695</v>
      </c>
      <c r="D3620" s="10">
        <f t="shared" ca="1" si="481"/>
        <v>0.55727327340887123</v>
      </c>
      <c r="E3620" s="59">
        <f ca="1">IF(_xlfn.NORM.INV(D3620,'Input Parameters'!$E$20,'Input Parameters'!$F$20)&lt;3500,3500,IF(_xlfn.NORM.INV(D3620,'Input Parameters'!$E$20,'Input Parameters'!$F$20)&gt;5500,5500,_xlfn.NORM.INV(D3620,'Input Parameters'!$E$20,'Input Parameters'!$F$20)))</f>
        <v>4900.8416785382515</v>
      </c>
      <c r="F3620" s="10">
        <f t="shared" ca="1" si="482"/>
        <v>0.9137020503254506</v>
      </c>
      <c r="G3620" s="61">
        <f ca="1">_xlfn.NORM.INV(F3620,'Input Parameters'!$E$21,'Input Parameters'!$F$21)</f>
        <v>295.57033244472603</v>
      </c>
      <c r="H3620" s="54">
        <f ca="1">EXP(E3620*(1/'Input Parameters'!$E$22-1/G3620))</f>
        <v>1.1565667942790809</v>
      </c>
      <c r="I3620" s="10">
        <f t="shared" ca="1" si="483"/>
        <v>0.61445250283109876</v>
      </c>
      <c r="J3620" s="29">
        <f ca="1">_xlfn.BETA.INV(I3620,'Input Parameters'!$L$24,'Input Parameters'!$M$24,'Input Parameters'!$J$24,'Input Parameters'!$K$24)</f>
        <v>0.65325619992727724</v>
      </c>
      <c r="K3620" s="156">
        <f ca="1">('Input Parameters'!$E$25/'Input Parameters'!$E$31)^$J3620</f>
        <v>9.22198909429108E-3</v>
      </c>
      <c r="L3620" s="66">
        <f ca="1">$H3620*$C3620*'Input Parameters'!$E$23*K3620</f>
        <v>7.0723416228419564</v>
      </c>
      <c r="M3620" s="23">
        <f t="shared" ca="1" si="484"/>
        <v>0.31414048175855336</v>
      </c>
      <c r="N3620" s="15">
        <f ca="1">_xlfn.NORM.INV(M3620,'Input Parameters'!$E$26,'Input Parameters'!$F$26)</f>
        <v>2.3832895715586597E-2</v>
      </c>
      <c r="O3620" s="8">
        <f t="shared" ca="1" si="485"/>
        <v>0.26932879153999756</v>
      </c>
      <c r="P3620" s="29">
        <f ca="1">_xlfn.LOGNORM.INV(O3620,'Input Parameters'!$H$27,'Input Parameters'!$I$27)</f>
        <v>1.0845856964347935</v>
      </c>
      <c r="Q3620" s="10"/>
      <c r="R3620" s="15">
        <f>'Input Parameters'!$E$28</f>
        <v>12.7</v>
      </c>
      <c r="S3620" s="10">
        <f t="shared" ca="1" si="486"/>
        <v>0.95045761433042231</v>
      </c>
      <c r="T3620" s="25">
        <f ca="1">_xlfn.LOGNORM.INV(S3620,'Input Parameters'!$H$29,'Input Parameters'!$I$29)</f>
        <v>70.077733095448636</v>
      </c>
      <c r="U3620" s="10">
        <f t="shared" ca="1" si="487"/>
        <v>0.64118043977842432</v>
      </c>
      <c r="V3620" s="29">
        <f ca="1">IF('Input Parameters'!$D$30="Beta",_xlfn.BETA.INV(U3620,'Input Parameters'!$L$30,'Input Parameters'!$M$30,'Input Parameters'!$J$30,'Input Parameters'!$K$30),IF('Input Parameters'!$D$30="LogNorm",_xlfn.LOGNORM.INV(U3620,'Input Parameters'!$H$30,'Input Parameters'!$I$30)))</f>
        <v>1.1523558713563753</v>
      </c>
      <c r="W3620" s="2">
        <f ca="1">N3620+(P3620-N3620)*(1-ERF((T3620-R3620)/(2*SQRT(L3620*'Input Parameters'!$E$31))))</f>
        <v>0.15865900929579346</v>
      </c>
      <c r="X3620">
        <f t="shared" ca="1" si="488"/>
        <v>1</v>
      </c>
      <c r="Y3620" s="7"/>
    </row>
    <row r="3621" spans="1:25" ht="15" customHeight="1" x14ac:dyDescent="0.3">
      <c r="A3621" s="130">
        <v>3614</v>
      </c>
      <c r="B3621" s="10">
        <f t="shared" ca="1" si="480"/>
        <v>0.70010257941772724</v>
      </c>
      <c r="C3621" s="57">
        <f ca="1">_xlfn.NORM.INV(B3621,'Input Parameters'!$E$19,'Input Parameters'!$F$19)</f>
        <v>611.63677520665817</v>
      </c>
      <c r="D3621" s="10">
        <f t="shared" ca="1" si="481"/>
        <v>0.71858821490476965</v>
      </c>
      <c r="E3621" s="59">
        <f ca="1">IF(_xlfn.NORM.INV(D3621,'Input Parameters'!$E$20,'Input Parameters'!$F$20)&lt;3500,3500,IF(_xlfn.NORM.INV(D3621,'Input Parameters'!$E$20,'Input Parameters'!$F$20)&gt;5500,5500,_xlfn.NORM.INV(D3621,'Input Parameters'!$E$20,'Input Parameters'!$F$20)))</f>
        <v>5205.056856282913</v>
      </c>
      <c r="F3621" s="10">
        <f t="shared" ca="1" si="482"/>
        <v>0.5220522045433551</v>
      </c>
      <c r="G3621" s="61">
        <f ca="1">_xlfn.NORM.INV(F3621,'Input Parameters'!$E$21,'Input Parameters'!$F$21)</f>
        <v>285.28469619428091</v>
      </c>
      <c r="H3621" s="54">
        <f ca="1">EXP(E3621*(1/'Input Parameters'!$E$22-1/G3621))</f>
        <v>0.61851580136507445</v>
      </c>
      <c r="I3621" s="10">
        <f t="shared" ca="1" si="483"/>
        <v>0.91359017658958985</v>
      </c>
      <c r="J3621" s="29">
        <f ca="1">_xlfn.BETA.INV(I3621,'Input Parameters'!$L$24,'Input Parameters'!$M$24,'Input Parameters'!$J$24,'Input Parameters'!$K$24)</f>
        <v>0.80249408823814661</v>
      </c>
      <c r="K3621" s="156">
        <f ca="1">('Input Parameters'!$E$25/'Input Parameters'!$E$31)^$J3621</f>
        <v>3.1614337302810973E-3</v>
      </c>
      <c r="L3621" s="66">
        <f ca="1">$H3621*$C3621*'Input Parameters'!$E$23*K3621</f>
        <v>1.1959925423257152</v>
      </c>
      <c r="M3621" s="23">
        <f t="shared" ca="1" si="484"/>
        <v>0.59659297270951184</v>
      </c>
      <c r="N3621" s="15">
        <f ca="1">_xlfn.NORM.INV(M3621,'Input Parameters'!$E$26,'Input Parameters'!$F$26)</f>
        <v>3.9135301274838268E-2</v>
      </c>
      <c r="O3621" s="8">
        <f t="shared" ca="1" si="485"/>
        <v>3.707645869371945E-2</v>
      </c>
      <c r="P3621" s="29">
        <f ca="1">_xlfn.LOGNORM.INV(O3621,'Input Parameters'!$H$27,'Input Parameters'!$I$27)</f>
        <v>0.64610872473686354</v>
      </c>
      <c r="Q3621" s="10"/>
      <c r="R3621" s="15">
        <f>'Input Parameters'!$E$28</f>
        <v>12.7</v>
      </c>
      <c r="S3621" s="10">
        <f t="shared" ca="1" si="486"/>
        <v>0.46508703235939453</v>
      </c>
      <c r="T3621" s="25">
        <f ca="1">_xlfn.LOGNORM.INV(S3621,'Input Parameters'!$H$29,'Input Parameters'!$I$29)</f>
        <v>57.661748625477188</v>
      </c>
      <c r="U3621" s="10">
        <f t="shared" ca="1" si="487"/>
        <v>0.91425773004628608</v>
      </c>
      <c r="V3621" s="29">
        <f ca="1">IF('Input Parameters'!$D$30="Beta",_xlfn.BETA.INV(U3621,'Input Parameters'!$L$30,'Input Parameters'!$M$30,'Input Parameters'!$J$30,'Input Parameters'!$K$30),IF('Input Parameters'!$D$30="LogNorm",_xlfn.LOGNORM.INV(U3621,'Input Parameters'!$H$30,'Input Parameters'!$I$30)))</f>
        <v>1.7133567925123272</v>
      </c>
      <c r="W3621" s="2">
        <f ca="1">N3621+(P3621-N3621)*(1-ERF((T3621-R3621)/(2*SQRT(L3621*'Input Parameters'!$E$31))))</f>
        <v>4.134933046000458E-2</v>
      </c>
      <c r="X3621">
        <f t="shared" ca="1" si="488"/>
        <v>1</v>
      </c>
      <c r="Y3621" s="7"/>
    </row>
    <row r="3622" spans="1:25" ht="15" customHeight="1" x14ac:dyDescent="0.3">
      <c r="A3622" s="130">
        <v>3615</v>
      </c>
      <c r="B3622" s="10">
        <f t="shared" ca="1" si="480"/>
        <v>0.36653653513034279</v>
      </c>
      <c r="C3622" s="57">
        <f ca="1">_xlfn.NORM.INV(B3622,'Input Parameters'!$E$19,'Input Parameters'!$F$19)</f>
        <v>538.48207521761276</v>
      </c>
      <c r="D3622" s="10">
        <f t="shared" ca="1" si="481"/>
        <v>0.74481880589809824</v>
      </c>
      <c r="E3622" s="59">
        <f ca="1">IF(_xlfn.NORM.INV(D3622,'Input Parameters'!$E$20,'Input Parameters'!$F$20)&lt;3500,3500,IF(_xlfn.NORM.INV(D3622,'Input Parameters'!$E$20,'Input Parameters'!$F$20)&gt;5500,5500,_xlfn.NORM.INV(D3622,'Input Parameters'!$E$20,'Input Parameters'!$F$20)))</f>
        <v>5260.7914661114501</v>
      </c>
      <c r="F3622" s="10">
        <f t="shared" ca="1" si="482"/>
        <v>0.88187375860789519</v>
      </c>
      <c r="G3622" s="61">
        <f ca="1">_xlfn.NORM.INV(F3622,'Input Parameters'!$E$21,'Input Parameters'!$F$21)</f>
        <v>294.15942924234173</v>
      </c>
      <c r="H3622" s="54">
        <f ca="1">EXP(E3622*(1/'Input Parameters'!$E$22-1/G3622))</f>
        <v>1.0733335866337153</v>
      </c>
      <c r="I3622" s="10">
        <f t="shared" ca="1" si="483"/>
        <v>0.65205339207919621</v>
      </c>
      <c r="J3622" s="29">
        <f ca="1">_xlfn.BETA.INV(I3622,'Input Parameters'!$L$24,'Input Parameters'!$M$24,'Input Parameters'!$J$24,'Input Parameters'!$K$24)</f>
        <v>0.66866869989511579</v>
      </c>
      <c r="K3622" s="156">
        <f ca="1">('Input Parameters'!$E$25/'Input Parameters'!$E$31)^$J3622</f>
        <v>8.2567285280934332E-3</v>
      </c>
      <c r="L3622" s="66">
        <f ca="1">$H3622*$C3622*'Input Parameters'!$E$23*K3622</f>
        <v>4.7721487947516472</v>
      </c>
      <c r="M3622" s="23">
        <f t="shared" ca="1" si="484"/>
        <v>0.99739348964374475</v>
      </c>
      <c r="N3622" s="15">
        <f ca="1">_xlfn.NORM.INV(M3622,'Input Parameters'!$E$26,'Input Parameters'!$F$26)</f>
        <v>9.2664909816132721E-2</v>
      </c>
      <c r="O3622" s="8">
        <f t="shared" ca="1" si="485"/>
        <v>0.70331946305279391</v>
      </c>
      <c r="P3622" s="29">
        <f ca="1">_xlfn.LOGNORM.INV(O3622,'Input Parameters'!$H$27,'Input Parameters'!$I$27)</f>
        <v>1.8029908107417183</v>
      </c>
      <c r="Q3622" s="10"/>
      <c r="R3622" s="15">
        <f>'Input Parameters'!$E$28</f>
        <v>12.7</v>
      </c>
      <c r="S3622" s="10">
        <f t="shared" ca="1" si="486"/>
        <v>0.81211301657107837</v>
      </c>
      <c r="T3622" s="25">
        <f ca="1">_xlfn.LOGNORM.INV(S3622,'Input Parameters'!$H$29,'Input Parameters'!$I$29)</f>
        <v>64.320188905282706</v>
      </c>
      <c r="U3622" s="10">
        <f t="shared" ca="1" si="487"/>
        <v>8.42894405061273E-2</v>
      </c>
      <c r="V3622" s="29">
        <f ca="1">IF('Input Parameters'!$D$30="Beta",_xlfn.BETA.INV(U3622,'Input Parameters'!$L$30,'Input Parameters'!$M$30,'Input Parameters'!$J$30,'Input Parameters'!$K$30),IF('Input Parameters'!$D$30="LogNorm",_xlfn.LOGNORM.INV(U3622,'Input Parameters'!$H$30,'Input Parameters'!$I$30)))</f>
        <v>0.58058315280112582</v>
      </c>
      <c r="W3622" s="2">
        <f ca="1">N3622+(P3622-N3622)*(1-ERF((T3622-R3622)/(2*SQRT(L3622*'Input Parameters'!$E$31))))</f>
        <v>0.25470734617895019</v>
      </c>
      <c r="X3622">
        <f t="shared" ca="1" si="488"/>
        <v>1</v>
      </c>
      <c r="Y3622" s="7"/>
    </row>
    <row r="3623" spans="1:25" ht="15" customHeight="1" x14ac:dyDescent="0.3">
      <c r="A3623" s="130">
        <v>3616</v>
      </c>
      <c r="B3623" s="10">
        <f t="shared" ca="1" si="480"/>
        <v>1.0488677304113625E-2</v>
      </c>
      <c r="C3623" s="57">
        <f ca="1">_xlfn.NORM.INV(B3623,'Input Parameters'!$E$19,'Input Parameters'!$F$19)</f>
        <v>372.24089281687566</v>
      </c>
      <c r="D3623" s="10">
        <f t="shared" ca="1" si="481"/>
        <v>0.45014805293560833</v>
      </c>
      <c r="E3623" s="59">
        <f ca="1">IF(_xlfn.NORM.INV(D3623,'Input Parameters'!$E$20,'Input Parameters'!$F$20)&lt;3500,3500,IF(_xlfn.NORM.INV(D3623,'Input Parameters'!$E$20,'Input Parameters'!$F$20)&gt;5500,5500,_xlfn.NORM.INV(D3623,'Input Parameters'!$E$20,'Input Parameters'!$F$20)))</f>
        <v>4712.2988898047279</v>
      </c>
      <c r="F3623" s="10">
        <f t="shared" ca="1" si="482"/>
        <v>0.52244771022139247</v>
      </c>
      <c r="G3623" s="61">
        <f ca="1">_xlfn.NORM.INV(F3623,'Input Parameters'!$E$21,'Input Parameters'!$F$21)</f>
        <v>285.29250062754352</v>
      </c>
      <c r="H3623" s="54">
        <f ca="1">EXP(E3623*(1/'Input Parameters'!$E$22-1/G3623))</f>
        <v>0.64758930673721593</v>
      </c>
      <c r="I3623" s="10">
        <f t="shared" ca="1" si="483"/>
        <v>0.65072977812996424</v>
      </c>
      <c r="J3623" s="29">
        <f ca="1">_xlfn.BETA.INV(I3623,'Input Parameters'!$L$24,'Input Parameters'!$M$24,'Input Parameters'!$J$24,'Input Parameters'!$K$24)</f>
        <v>0.66812096050928826</v>
      </c>
      <c r="K3623" s="156">
        <f ca="1">('Input Parameters'!$E$25/'Input Parameters'!$E$31)^$J3623</f>
        <v>8.2892349726243486E-3</v>
      </c>
      <c r="L3623" s="66">
        <f ca="1">$H3623*$C3623*'Input Parameters'!$E$23*K3623</f>
        <v>1.9981965311427863</v>
      </c>
      <c r="M3623" s="23">
        <f t="shared" ca="1" si="484"/>
        <v>0.14023310346298656</v>
      </c>
      <c r="N3623" s="15">
        <f ca="1">_xlfn.NORM.INV(M3623,'Input Parameters'!$E$26,'Input Parameters'!$F$26)</f>
        <v>1.1335274608391406E-2</v>
      </c>
      <c r="O3623" s="8">
        <f t="shared" ca="1" si="485"/>
        <v>7.0434120988999926E-2</v>
      </c>
      <c r="P3623" s="29">
        <f ca="1">_xlfn.LOGNORM.INV(O3623,'Input Parameters'!$H$27,'Input Parameters'!$I$27)</f>
        <v>0.74210303069534755</v>
      </c>
      <c r="Q3623" s="10"/>
      <c r="R3623" s="15">
        <f>'Input Parameters'!$E$28</f>
        <v>12.7</v>
      </c>
      <c r="S3623" s="10">
        <f t="shared" ca="1" si="486"/>
        <v>0.64354790989295596</v>
      </c>
      <c r="T3623" s="25">
        <f ca="1">_xlfn.LOGNORM.INV(S3623,'Input Parameters'!$H$29,'Input Parameters'!$I$29)</f>
        <v>60.687876551227987</v>
      </c>
      <c r="U3623" s="10">
        <f t="shared" ca="1" si="487"/>
        <v>0.64678019021623512</v>
      </c>
      <c r="V3623" s="29">
        <f ca="1">IF('Input Parameters'!$D$30="Beta",_xlfn.BETA.INV(U3623,'Input Parameters'!$L$30,'Input Parameters'!$M$30,'Input Parameters'!$J$30,'Input Parameters'!$K$30),IF('Input Parameters'!$D$30="LogNorm",_xlfn.LOGNORM.INV(U3623,'Input Parameters'!$H$30,'Input Parameters'!$I$30)))</f>
        <v>1.1592044562999675</v>
      </c>
      <c r="W3623" s="2">
        <f ca="1">N3623+(P3623-N3623)*(1-ERF((T3623-R3623)/(2*SQRT(L3623*'Input Parameters'!$E$31))))</f>
        <v>2.3300681676931584E-2</v>
      </c>
      <c r="X3623">
        <f t="shared" ca="1" si="488"/>
        <v>1</v>
      </c>
      <c r="Y3623" s="7"/>
    </row>
    <row r="3624" spans="1:25" ht="15" customHeight="1" x14ac:dyDescent="0.3">
      <c r="A3624" s="130">
        <v>3617</v>
      </c>
      <c r="B3624" s="10">
        <f t="shared" ca="1" si="480"/>
        <v>0.78722660699743474</v>
      </c>
      <c r="C3624" s="57">
        <f ca="1">_xlfn.NORM.INV(B3624,'Input Parameters'!$E$19,'Input Parameters'!$F$19)</f>
        <v>634.63256900841407</v>
      </c>
      <c r="D3624" s="10">
        <f t="shared" ca="1" si="481"/>
        <v>0.42634725892870973</v>
      </c>
      <c r="E3624" s="59">
        <f ca="1">IF(_xlfn.NORM.INV(D3624,'Input Parameters'!$E$20,'Input Parameters'!$F$20)&lt;3500,3500,IF(_xlfn.NORM.INV(D3624,'Input Parameters'!$E$20,'Input Parameters'!$F$20)&gt;5500,5500,_xlfn.NORM.INV(D3624,'Input Parameters'!$E$20,'Input Parameters'!$F$20)))</f>
        <v>4670.0229330196535</v>
      </c>
      <c r="F3624" s="10">
        <f t="shared" ca="1" si="482"/>
        <v>0.70652298033547134</v>
      </c>
      <c r="G3624" s="61">
        <f ca="1">_xlfn.NORM.INV(F3624,'Input Parameters'!$E$21,'Input Parameters'!$F$21)</f>
        <v>289.11998662376828</v>
      </c>
      <c r="H3624" s="54">
        <f ca="1">EXP(E3624*(1/'Input Parameters'!$E$22-1/G3624))</f>
        <v>0.80743082753338025</v>
      </c>
      <c r="I3624" s="10">
        <f t="shared" ca="1" si="483"/>
        <v>3.8098623949000543E-2</v>
      </c>
      <c r="J3624" s="29">
        <f ca="1">_xlfn.BETA.INV(I3624,'Input Parameters'!$L$24,'Input Parameters'!$M$24,'Input Parameters'!$J$24,'Input Parameters'!$K$24)</f>
        <v>0.32161576872029757</v>
      </c>
      <c r="K3624" s="156">
        <f ca="1">('Input Parameters'!$E$25/'Input Parameters'!$E$31)^$J3624</f>
        <v>9.9546932113382294E-2</v>
      </c>
      <c r="L3624" s="66">
        <f ca="1">$H3624*$C3624*'Input Parameters'!$E$23*K3624</f>
        <v>51.010028129950769</v>
      </c>
      <c r="M3624" s="23">
        <f t="shared" ca="1" si="484"/>
        <v>0.53011281941630051</v>
      </c>
      <c r="N3624" s="15">
        <f ca="1">_xlfn.NORM.INV(M3624,'Input Parameters'!$E$26,'Input Parameters'!$F$26)</f>
        <v>3.5586622737780828E-2</v>
      </c>
      <c r="O3624" s="8">
        <f t="shared" ca="1" si="485"/>
        <v>0.11526525399502996</v>
      </c>
      <c r="P3624" s="29">
        <f ca="1">_xlfn.LOGNORM.INV(O3624,'Input Parameters'!$H$27,'Input Parameters'!$I$27)</f>
        <v>0.83758216167206179</v>
      </c>
      <c r="Q3624" s="10"/>
      <c r="R3624" s="15">
        <f>'Input Parameters'!$E$28</f>
        <v>12.7</v>
      </c>
      <c r="S3624" s="10">
        <f t="shared" ca="1" si="486"/>
        <v>0.16962105502082048</v>
      </c>
      <c r="T3624" s="25">
        <f ca="1">_xlfn.LOGNORM.INV(S3624,'Input Parameters'!$H$29,'Input Parameters'!$I$29)</f>
        <v>52.307333269617018</v>
      </c>
      <c r="U3624" s="10">
        <f t="shared" ca="1" si="487"/>
        <v>0.27310955397802783</v>
      </c>
      <c r="V3624" s="29">
        <f ca="1">IF('Input Parameters'!$D$30="Beta",_xlfn.BETA.INV(U3624,'Input Parameters'!$L$30,'Input Parameters'!$M$30,'Input Parameters'!$J$30,'Input Parameters'!$K$30),IF('Input Parameters'!$D$30="LogNorm",_xlfn.LOGNORM.INV(U3624,'Input Parameters'!$H$30,'Input Parameters'!$I$30)))</f>
        <v>0.7876075514080958</v>
      </c>
      <c r="W3624" s="2">
        <f ca="1">N3624+(P3624-N3624)*(1-ERF((T3624-R3624)/(2*SQRT(L3624*'Input Parameters'!$E$31))))</f>
        <v>0.59294170312387384</v>
      </c>
      <c r="X3624">
        <f t="shared" ca="1" si="488"/>
        <v>1</v>
      </c>
      <c r="Y3624" s="7"/>
    </row>
    <row r="3625" spans="1:25" ht="15" customHeight="1" x14ac:dyDescent="0.3">
      <c r="A3625" s="130">
        <v>3618</v>
      </c>
      <c r="B3625" s="10">
        <f t="shared" ca="1" si="480"/>
        <v>0.50282406501906551</v>
      </c>
      <c r="C3625" s="57">
        <f ca="1">_xlfn.NORM.INV(B3625,'Input Parameters'!$E$19,'Input Parameters'!$F$19)</f>
        <v>567.8981704594346</v>
      </c>
      <c r="D3625" s="10">
        <f t="shared" ca="1" si="481"/>
        <v>0.91381382533738809</v>
      </c>
      <c r="E3625" s="59">
        <f ca="1">IF(_xlfn.NORM.INV(D3625,'Input Parameters'!$E$20,'Input Parameters'!$F$20)&lt;3500,3500,IF(_xlfn.NORM.INV(D3625,'Input Parameters'!$E$20,'Input Parameters'!$F$20)&gt;5500,5500,_xlfn.NORM.INV(D3625,'Input Parameters'!$E$20,'Input Parameters'!$F$20)))</f>
        <v>5500</v>
      </c>
      <c r="F3625" s="10">
        <f t="shared" ca="1" si="482"/>
        <v>0.14297895936130844</v>
      </c>
      <c r="G3625" s="61">
        <f ca="1">_xlfn.NORM.INV(F3625,'Input Parameters'!$E$21,'Input Parameters'!$F$21)</f>
        <v>276.46313775109616</v>
      </c>
      <c r="H3625" s="54">
        <f ca="1">EXP(E3625*(1/'Input Parameters'!$E$22-1/G3625))</f>
        <v>0.32536030432568092</v>
      </c>
      <c r="I3625" s="10">
        <f t="shared" ca="1" si="483"/>
        <v>0.51982244148753487</v>
      </c>
      <c r="J3625" s="29">
        <f ca="1">_xlfn.BETA.INV(I3625,'Input Parameters'!$L$24,'Input Parameters'!$M$24,'Input Parameters'!$J$24,'Input Parameters'!$K$24)</f>
        <v>0.61514918229873738</v>
      </c>
      <c r="K3625" s="156">
        <f ca="1">('Input Parameters'!$E$25/'Input Parameters'!$E$31)^$J3625</f>
        <v>1.2121166972663827E-2</v>
      </c>
      <c r="L3625" s="66">
        <f ca="1">$H3625*$C3625*'Input Parameters'!$E$23*K3625</f>
        <v>2.2396464647028722</v>
      </c>
      <c r="M3625" s="23">
        <f t="shared" ca="1" si="484"/>
        <v>4.1544671422148682E-2</v>
      </c>
      <c r="N3625" s="15">
        <f ca="1">_xlfn.NORM.INV(M3625,'Input Parameters'!$E$26,'Input Parameters'!$F$26)</f>
        <v>-2.3937474363383004E-3</v>
      </c>
      <c r="O3625" s="8">
        <f t="shared" ca="1" si="485"/>
        <v>0.92905213156889443</v>
      </c>
      <c r="P3625" s="29">
        <f ca="1">_xlfn.LOGNORM.INV(O3625,'Input Parameters'!$H$27,'Input Parameters'!$I$27)</f>
        <v>2.7264786990645926</v>
      </c>
      <c r="Q3625" s="10"/>
      <c r="R3625" s="15">
        <f>'Input Parameters'!$E$28</f>
        <v>12.7</v>
      </c>
      <c r="S3625" s="10">
        <f t="shared" ca="1" si="486"/>
        <v>0.23321991336306624</v>
      </c>
      <c r="T3625" s="25">
        <f ca="1">_xlfn.LOGNORM.INV(S3625,'Input Parameters'!$H$29,'Input Parameters'!$I$29)</f>
        <v>53.659861280789528</v>
      </c>
      <c r="U3625" s="10">
        <f t="shared" ca="1" si="487"/>
        <v>0.63403538428770367</v>
      </c>
      <c r="V3625" s="29">
        <f ca="1">IF('Input Parameters'!$D$30="Beta",_xlfn.BETA.INV(U3625,'Input Parameters'!$L$30,'Input Parameters'!$M$30,'Input Parameters'!$J$30,'Input Parameters'!$K$30),IF('Input Parameters'!$D$30="LogNorm",_xlfn.LOGNORM.INV(U3625,'Input Parameters'!$H$30,'Input Parameters'!$I$30)))</f>
        <v>1.1437290030896707</v>
      </c>
      <c r="W3625" s="2">
        <f ca="1">N3625+(P3625-N3625)*(1-ERF((T3625-R3625)/(2*SQRT(L3625*'Input Parameters'!$E$31))))</f>
        <v>0.14210145361028687</v>
      </c>
      <c r="X3625">
        <f t="shared" ca="1" si="488"/>
        <v>1</v>
      </c>
      <c r="Y3625" s="7"/>
    </row>
    <row r="3626" spans="1:25" ht="15" customHeight="1" x14ac:dyDescent="0.3">
      <c r="A3626" s="130">
        <v>3619</v>
      </c>
      <c r="B3626" s="10">
        <f t="shared" ca="1" si="480"/>
        <v>0.92253461708552909</v>
      </c>
      <c r="C3626" s="57">
        <f ca="1">_xlfn.NORM.INV(B3626,'Input Parameters'!$E$19,'Input Parameters'!$F$19)</f>
        <v>687.48679994066924</v>
      </c>
      <c r="D3626" s="10">
        <f t="shared" ca="1" si="481"/>
        <v>0.79297902934500153</v>
      </c>
      <c r="E3626" s="59">
        <f ca="1">IF(_xlfn.NORM.INV(D3626,'Input Parameters'!$E$20,'Input Parameters'!$F$20)&lt;3500,3500,IF(_xlfn.NORM.INV(D3626,'Input Parameters'!$E$20,'Input Parameters'!$F$20)&gt;5500,5500,_xlfn.NORM.INV(D3626,'Input Parameters'!$E$20,'Input Parameters'!$F$20)))</f>
        <v>5371.7609686474225</v>
      </c>
      <c r="F3626" s="10">
        <f t="shared" ca="1" si="482"/>
        <v>0.92217897342505573</v>
      </c>
      <c r="G3626" s="61">
        <f ca="1">_xlfn.NORM.INV(F3626,'Input Parameters'!$E$21,'Input Parameters'!$F$21)</f>
        <v>296.01027208583253</v>
      </c>
      <c r="H3626" s="54">
        <f ca="1">EXP(E3626*(1/'Input Parameters'!$E$22-1/G3626))</f>
        <v>1.2049569441931089</v>
      </c>
      <c r="I3626" s="10">
        <f t="shared" ca="1" si="483"/>
        <v>0.32234461686310167</v>
      </c>
      <c r="J3626" s="29">
        <f ca="1">_xlfn.BETA.INV(I3626,'Input Parameters'!$L$24,'Input Parameters'!$M$24,'Input Parameters'!$J$24,'Input Parameters'!$K$24)</f>
        <v>0.53163256282789895</v>
      </c>
      <c r="K3626" s="156">
        <f ca="1">('Input Parameters'!$E$25/'Input Parameters'!$E$31)^$J3626</f>
        <v>2.2066568300962919E-2</v>
      </c>
      <c r="L3626" s="66">
        <f ca="1">$H3626*$C3626*'Input Parameters'!$E$23*K3626</f>
        <v>18.279768507398586</v>
      </c>
      <c r="M3626" s="23">
        <f t="shared" ca="1" si="484"/>
        <v>0.98314755148957433</v>
      </c>
      <c r="N3626" s="15">
        <f ca="1">_xlfn.NORM.INV(M3626,'Input Parameters'!$E$26,'Input Parameters'!$F$26)</f>
        <v>7.8595275945513215E-2</v>
      </c>
      <c r="O3626" s="8">
        <f t="shared" ca="1" si="485"/>
        <v>0.82631607742737434</v>
      </c>
      <c r="P3626" s="29">
        <f ca="1">_xlfn.LOGNORM.INV(O3626,'Input Parameters'!$H$27,'Input Parameters'!$I$27)</f>
        <v>2.1574966375826916</v>
      </c>
      <c r="Q3626" s="10"/>
      <c r="R3626" s="15">
        <f>'Input Parameters'!$E$28</f>
        <v>12.7</v>
      </c>
      <c r="S3626" s="10">
        <f t="shared" ca="1" si="486"/>
        <v>0.32835174664633615</v>
      </c>
      <c r="T3626" s="25">
        <f ca="1">_xlfn.LOGNORM.INV(S3626,'Input Parameters'!$H$29,'Input Parameters'!$I$29)</f>
        <v>55.397256524740982</v>
      </c>
      <c r="U3626" s="10">
        <f t="shared" ca="1" si="487"/>
        <v>0.11818768214496977</v>
      </c>
      <c r="V3626" s="29">
        <f ca="1">IF('Input Parameters'!$D$30="Beta",_xlfn.BETA.INV(U3626,'Input Parameters'!$L$30,'Input Parameters'!$M$30,'Input Parameters'!$J$30,'Input Parameters'!$K$30),IF('Input Parameters'!$D$30="LogNorm",_xlfn.LOGNORM.INV(U3626,'Input Parameters'!$H$30,'Input Parameters'!$I$30)))</f>
        <v>0.62641883723115399</v>
      </c>
      <c r="W3626" s="2">
        <f ca="1">N3626+(P3626-N3626)*(1-ERF((T3626-R3626)/(2*SQRT(L3626*'Input Parameters'!$E$31))))</f>
        <v>1.0766595365381655</v>
      </c>
      <c r="X3626">
        <f t="shared" ca="1" si="488"/>
        <v>0</v>
      </c>
      <c r="Y3626" s="7"/>
    </row>
    <row r="3627" spans="1:25" ht="15" customHeight="1" x14ac:dyDescent="0.3">
      <c r="A3627" s="130">
        <v>3620</v>
      </c>
      <c r="B3627" s="10">
        <f t="shared" ca="1" si="480"/>
        <v>0.30257689150604206</v>
      </c>
      <c r="C3627" s="57">
        <f ca="1">_xlfn.NORM.INV(B3627,'Input Parameters'!$E$19,'Input Parameters'!$F$19)</f>
        <v>523.61321241242922</v>
      </c>
      <c r="D3627" s="10">
        <f t="shared" ca="1" si="481"/>
        <v>0.44033315324655375</v>
      </c>
      <c r="E3627" s="59">
        <f ca="1">IF(_xlfn.NORM.INV(D3627,'Input Parameters'!$E$20,'Input Parameters'!$F$20)&lt;3500,3500,IF(_xlfn.NORM.INV(D3627,'Input Parameters'!$E$20,'Input Parameters'!$F$20)&gt;5500,5500,_xlfn.NORM.INV(D3627,'Input Parameters'!$E$20,'Input Parameters'!$F$20)))</f>
        <v>4694.9127751768019</v>
      </c>
      <c r="F3627" s="10">
        <f t="shared" ca="1" si="482"/>
        <v>0.14556327426135418</v>
      </c>
      <c r="G3627" s="61">
        <f ca="1">_xlfn.NORM.INV(F3627,'Input Parameters'!$E$21,'Input Parameters'!$F$21)</f>
        <v>276.55256348503281</v>
      </c>
      <c r="H3627" s="54">
        <f ca="1">EXP(E3627*(1/'Input Parameters'!$E$22-1/G3627))</f>
        <v>0.38559308370492185</v>
      </c>
      <c r="I3627" s="10">
        <f t="shared" ca="1" si="483"/>
        <v>0.92967002592043202</v>
      </c>
      <c r="J3627" s="29">
        <f ca="1">_xlfn.BETA.INV(I3627,'Input Parameters'!$L$24,'Input Parameters'!$M$24,'Input Parameters'!$J$24,'Input Parameters'!$K$24)</f>
        <v>0.81542946941301286</v>
      </c>
      <c r="K3627" s="156">
        <f ca="1">('Input Parameters'!$E$25/'Input Parameters'!$E$31)^$J3627</f>
        <v>2.8812754554848451E-3</v>
      </c>
      <c r="L3627" s="66">
        <f ca="1">$H3627*$C3627*'Input Parameters'!$E$23*K3627</f>
        <v>0.58173422028463528</v>
      </c>
      <c r="M3627" s="23">
        <f t="shared" ca="1" si="484"/>
        <v>0.68966698709697305</v>
      </c>
      <c r="N3627" s="15">
        <f ca="1">_xlfn.NORM.INV(M3627,'Input Parameters'!$E$26,'Input Parameters'!$F$26)</f>
        <v>4.439303936828648E-2</v>
      </c>
      <c r="O3627" s="8">
        <f t="shared" ca="1" si="485"/>
        <v>0.65348666272266309</v>
      </c>
      <c r="P3627" s="29">
        <f ca="1">_xlfn.LOGNORM.INV(O3627,'Input Parameters'!$H$27,'Input Parameters'!$I$27)</f>
        <v>1.6952903964899744</v>
      </c>
      <c r="Q3627" s="10"/>
      <c r="R3627" s="15">
        <f>'Input Parameters'!$E$28</f>
        <v>12.7</v>
      </c>
      <c r="S3627" s="10">
        <f t="shared" ca="1" si="486"/>
        <v>4.7443780475418085E-2</v>
      </c>
      <c r="T3627" s="25">
        <f ca="1">_xlfn.LOGNORM.INV(S3627,'Input Parameters'!$H$29,'Input Parameters'!$I$29)</f>
        <v>48.27518617031523</v>
      </c>
      <c r="U3627" s="10">
        <f t="shared" ca="1" si="487"/>
        <v>0.37024332279825511</v>
      </c>
      <c r="V3627" s="29">
        <f ca="1">IF('Input Parameters'!$D$30="Beta",_xlfn.BETA.INV(U3627,'Input Parameters'!$L$30,'Input Parameters'!$M$30,'Input Parameters'!$J$30,'Input Parameters'!$K$30),IF('Input Parameters'!$D$30="LogNorm",_xlfn.LOGNORM.INV(U3627,'Input Parameters'!$H$30,'Input Parameters'!$I$30)))</f>
        <v>0.8768634110266359</v>
      </c>
      <c r="W3627" s="2">
        <f ca="1">N3627+(P3627-N3627)*(1-ERF((T3627-R3627)/(2*SQRT(L3627*'Input Parameters'!$E$31))))</f>
        <v>4.5999783672775893E-2</v>
      </c>
      <c r="X3627">
        <f t="shared" ca="1" si="488"/>
        <v>1</v>
      </c>
      <c r="Y3627" s="7"/>
    </row>
    <row r="3628" spans="1:25" ht="15" customHeight="1" x14ac:dyDescent="0.3">
      <c r="A3628" s="130">
        <v>3621</v>
      </c>
      <c r="B3628" s="10">
        <f t="shared" ca="1" si="480"/>
        <v>0.64114671516737953</v>
      </c>
      <c r="C3628" s="57">
        <f ca="1">_xlfn.NORM.INV(B3628,'Input Parameters'!$E$19,'Input Parameters'!$F$19)</f>
        <v>597.84891337392435</v>
      </c>
      <c r="D3628" s="10">
        <f t="shared" ca="1" si="481"/>
        <v>0.58830819567561077</v>
      </c>
      <c r="E3628" s="59">
        <f ca="1">IF(_xlfn.NORM.INV(D3628,'Input Parameters'!$E$20,'Input Parameters'!$F$20)&lt;3500,3500,IF(_xlfn.NORM.INV(D3628,'Input Parameters'!$E$20,'Input Parameters'!$F$20)&gt;5500,5500,_xlfn.NORM.INV(D3628,'Input Parameters'!$E$20,'Input Parameters'!$F$20)))</f>
        <v>4956.2366210400551</v>
      </c>
      <c r="F3628" s="10">
        <f t="shared" ca="1" si="482"/>
        <v>0.23330444048642562</v>
      </c>
      <c r="G3628" s="61">
        <f ca="1">_xlfn.NORM.INV(F3628,'Input Parameters'!$E$21,'Input Parameters'!$F$21)</f>
        <v>279.12785958324474</v>
      </c>
      <c r="H3628" s="54">
        <f ca="1">EXP(E3628*(1/'Input Parameters'!$E$22-1/G3628))</f>
        <v>0.43142208135584093</v>
      </c>
      <c r="I3628" s="10">
        <f t="shared" ca="1" si="483"/>
        <v>0.99942796008838042</v>
      </c>
      <c r="J3628" s="29">
        <f ca="1">_xlfn.BETA.INV(I3628,'Input Parameters'!$L$24,'Input Parameters'!$M$24,'Input Parameters'!$J$24,'Input Parameters'!$K$24)</f>
        <v>0.95412776726291493</v>
      </c>
      <c r="K3628" s="156">
        <f ca="1">('Input Parameters'!$E$25/'Input Parameters'!$E$31)^$J3628</f>
        <v>1.0653189132499507E-3</v>
      </c>
      <c r="L3628" s="66">
        <f ca="1">$H3628*$C3628*'Input Parameters'!$E$23*K3628</f>
        <v>0.27477261778043899</v>
      </c>
      <c r="M3628" s="23">
        <f t="shared" ca="1" si="484"/>
        <v>0.52705131044754594</v>
      </c>
      <c r="N3628" s="15">
        <f ca="1">_xlfn.NORM.INV(M3628,'Input Parameters'!$E$26,'Input Parameters'!$F$26)</f>
        <v>3.5425052127830821E-2</v>
      </c>
      <c r="O3628" s="8">
        <f t="shared" ca="1" si="485"/>
        <v>0.56913882105882807</v>
      </c>
      <c r="P3628" s="29">
        <f ca="1">_xlfn.LOGNORM.INV(O3628,'Input Parameters'!$H$27,'Input Parameters'!$I$27)</f>
        <v>1.5376756540749397</v>
      </c>
      <c r="Q3628" s="10"/>
      <c r="R3628" s="15">
        <f>'Input Parameters'!$E$28</f>
        <v>12.7</v>
      </c>
      <c r="S3628" s="10">
        <f t="shared" ca="1" si="486"/>
        <v>0.33174573674496888</v>
      </c>
      <c r="T3628" s="25">
        <f ca="1">_xlfn.LOGNORM.INV(S3628,'Input Parameters'!$H$29,'Input Parameters'!$I$29)</f>
        <v>55.455573252014155</v>
      </c>
      <c r="U3628" s="10">
        <f t="shared" ca="1" si="487"/>
        <v>0.97028354509793435</v>
      </c>
      <c r="V3628" s="29">
        <f ca="1">IF('Input Parameters'!$D$30="Beta",_xlfn.BETA.INV(U3628,'Input Parameters'!$L$30,'Input Parameters'!$M$30,'Input Parameters'!$J$30,'Input Parameters'!$K$30),IF('Input Parameters'!$D$30="LogNorm",_xlfn.LOGNORM.INV(U3628,'Input Parameters'!$H$30,'Input Parameters'!$I$30)))</f>
        <v>2.1012647408039897</v>
      </c>
      <c r="W3628" s="2">
        <f ca="1">N3628+(P3628-N3628)*(1-ERF((T3628-R3628)/(2*SQRT(L3628*'Input Parameters'!$E$31))))</f>
        <v>3.5425064211107617E-2</v>
      </c>
      <c r="X3628">
        <f t="shared" ca="1" si="488"/>
        <v>1</v>
      </c>
      <c r="Y3628" s="7"/>
    </row>
    <row r="3629" spans="1:25" ht="15" customHeight="1" x14ac:dyDescent="0.3">
      <c r="A3629" s="130">
        <v>3622</v>
      </c>
      <c r="B3629" s="10">
        <f t="shared" ca="1" si="480"/>
        <v>0.29707190342873735</v>
      </c>
      <c r="C3629" s="57">
        <f ca="1">_xlfn.NORM.INV(B3629,'Input Parameters'!$E$19,'Input Parameters'!$F$19)</f>
        <v>522.27495468638665</v>
      </c>
      <c r="D3629" s="10">
        <f t="shared" ca="1" si="481"/>
        <v>0.11968316862621309</v>
      </c>
      <c r="E3629" s="59">
        <f ca="1">IF(_xlfn.NORM.INV(D3629,'Input Parameters'!$E$20,'Input Parameters'!$F$20)&lt;3500,3500,IF(_xlfn.NORM.INV(D3629,'Input Parameters'!$E$20,'Input Parameters'!$F$20)&gt;5500,5500,_xlfn.NORM.INV(D3629,'Input Parameters'!$E$20,'Input Parameters'!$F$20)))</f>
        <v>3976.3995267933069</v>
      </c>
      <c r="F3629" s="10">
        <f t="shared" ca="1" si="482"/>
        <v>0.98681445821682712</v>
      </c>
      <c r="G3629" s="61">
        <f ca="1">_xlfn.NORM.INV(F3629,'Input Parameters'!$E$21,'Input Parameters'!$F$21)</f>
        <v>302.30472564466515</v>
      </c>
      <c r="H3629" s="54">
        <f ca="1">EXP(E3629*(1/'Input Parameters'!$E$22-1/G3629))</f>
        <v>1.5184892432489479</v>
      </c>
      <c r="I3629" s="10">
        <f t="shared" ca="1" si="483"/>
        <v>0.54847092525897956</v>
      </c>
      <c r="J3629" s="29">
        <f ca="1">_xlfn.BETA.INV(I3629,'Input Parameters'!$L$24,'Input Parameters'!$M$24,'Input Parameters'!$J$24,'Input Parameters'!$K$24)</f>
        <v>0.62665718026143169</v>
      </c>
      <c r="K3629" s="156">
        <f ca="1">('Input Parameters'!$E$25/'Input Parameters'!$E$31)^$J3629</f>
        <v>1.116071572831342E-2</v>
      </c>
      <c r="L3629" s="66">
        <f ca="1">$H3629*$C3629*'Input Parameters'!$E$23*K3629</f>
        <v>8.8512165537859762</v>
      </c>
      <c r="M3629" s="23">
        <f t="shared" ca="1" si="484"/>
        <v>0.12516015336916364</v>
      </c>
      <c r="N3629" s="15">
        <f ca="1">_xlfn.NORM.INV(M3629,'Input Parameters'!$E$26,'Input Parameters'!$F$26)</f>
        <v>9.8589936380503208E-3</v>
      </c>
      <c r="O3629" s="8">
        <f t="shared" ca="1" si="485"/>
        <v>0.95301310538327078</v>
      </c>
      <c r="P3629" s="29">
        <f ca="1">_xlfn.LOGNORM.INV(O3629,'Input Parameters'!$H$27,'Input Parameters'!$I$27)</f>
        <v>2.9866759693096276</v>
      </c>
      <c r="Q3629" s="10"/>
      <c r="R3629" s="15">
        <f>'Input Parameters'!$E$28</f>
        <v>12.7</v>
      </c>
      <c r="S3629" s="10">
        <f t="shared" ca="1" si="486"/>
        <v>0.85571077109421856</v>
      </c>
      <c r="T3629" s="25">
        <f ca="1">_xlfn.LOGNORM.INV(S3629,'Input Parameters'!$H$29,'Input Parameters'!$I$29)</f>
        <v>65.600381122435792</v>
      </c>
      <c r="U3629" s="10">
        <f t="shared" ca="1" si="487"/>
        <v>0.87795702200929882</v>
      </c>
      <c r="V3629" s="29">
        <f ca="1">IF('Input Parameters'!$D$30="Beta",_xlfn.BETA.INV(U3629,'Input Parameters'!$L$30,'Input Parameters'!$M$30,'Input Parameters'!$J$30,'Input Parameters'!$K$30),IF('Input Parameters'!$D$30="LogNorm",_xlfn.LOGNORM.INV(U3629,'Input Parameters'!$H$30,'Input Parameters'!$I$30)))</f>
        <v>1.5817854998598206</v>
      </c>
      <c r="W3629" s="2">
        <f ca="1">N3629+(P3629-N3629)*(1-ERF((T3629-R3629)/(2*SQRT(L3629*'Input Parameters'!$E$31))))</f>
        <v>0.63094642313496307</v>
      </c>
      <c r="X3629">
        <f t="shared" ca="1" si="488"/>
        <v>1</v>
      </c>
      <c r="Y3629" s="7"/>
    </row>
    <row r="3630" spans="1:25" ht="15" customHeight="1" x14ac:dyDescent="0.3">
      <c r="A3630" s="130">
        <v>3623</v>
      </c>
      <c r="B3630" s="10">
        <f t="shared" ca="1" si="480"/>
        <v>0.1092452379814064</v>
      </c>
      <c r="C3630" s="57">
        <f ca="1">_xlfn.NORM.INV(B3630,'Input Parameters'!$E$19,'Input Parameters'!$F$19)</f>
        <v>463.31835799730823</v>
      </c>
      <c r="D3630" s="10">
        <f t="shared" ca="1" si="481"/>
        <v>0.80090037361809074</v>
      </c>
      <c r="E3630" s="59">
        <f ca="1">IF(_xlfn.NORM.INV(D3630,'Input Parameters'!$E$20,'Input Parameters'!$F$20)&lt;3500,3500,IF(_xlfn.NORM.INV(D3630,'Input Parameters'!$E$20,'Input Parameters'!$F$20)&gt;5500,5500,_xlfn.NORM.INV(D3630,'Input Parameters'!$E$20,'Input Parameters'!$F$20)))</f>
        <v>5391.3891598382343</v>
      </c>
      <c r="F3630" s="10">
        <f t="shared" ca="1" si="482"/>
        <v>0.10065020021645965</v>
      </c>
      <c r="G3630" s="61">
        <f ca="1">_xlfn.NORM.INV(F3630,'Input Parameters'!$E$21,'Input Parameters'!$F$21)</f>
        <v>274.80605620214413</v>
      </c>
      <c r="H3630" s="54">
        <f ca="1">EXP(E3630*(1/'Input Parameters'!$E$22-1/G3630))</f>
        <v>0.29574960326515676</v>
      </c>
      <c r="I3630" s="10">
        <f t="shared" ca="1" si="483"/>
        <v>0.26524483807487198</v>
      </c>
      <c r="J3630" s="29">
        <f ca="1">_xlfn.BETA.INV(I3630,'Input Parameters'!$L$24,'Input Parameters'!$M$24,'Input Parameters'!$J$24,'Input Parameters'!$K$24)</f>
        <v>0.50411251454461037</v>
      </c>
      <c r="K3630" s="156">
        <f ca="1">('Input Parameters'!$E$25/'Input Parameters'!$E$31)^$J3630</f>
        <v>2.6882623098375462E-2</v>
      </c>
      <c r="L3630" s="66">
        <f ca="1">$H3630*$C3630*'Input Parameters'!$E$23*K3630</f>
        <v>3.6836242419945049</v>
      </c>
      <c r="M3630" s="23">
        <f t="shared" ca="1" si="484"/>
        <v>8.4598811120517592E-3</v>
      </c>
      <c r="N3630" s="15">
        <f ca="1">_xlfn.NORM.INV(M3630,'Input Parameters'!$E$26,'Input Parameters'!$F$26)</f>
        <v>-1.615738077282395E-2</v>
      </c>
      <c r="O3630" s="8">
        <f t="shared" ca="1" si="485"/>
        <v>0.86893711021867781</v>
      </c>
      <c r="P3630" s="29">
        <f ca="1">_xlfn.LOGNORM.INV(O3630,'Input Parameters'!$H$27,'Input Parameters'!$I$27)</f>
        <v>2.3380636012626481</v>
      </c>
      <c r="Q3630" s="10"/>
      <c r="R3630" s="15">
        <f>'Input Parameters'!$E$28</f>
        <v>12.7</v>
      </c>
      <c r="S3630" s="10">
        <f t="shared" ca="1" si="486"/>
        <v>0.22815882865192849</v>
      </c>
      <c r="T3630" s="25">
        <f ca="1">_xlfn.LOGNORM.INV(S3630,'Input Parameters'!$H$29,'Input Parameters'!$I$29)</f>
        <v>53.559705284357868</v>
      </c>
      <c r="U3630" s="10">
        <f t="shared" ca="1" si="487"/>
        <v>0.47987627519717191</v>
      </c>
      <c r="V3630" s="29">
        <f ca="1">IF('Input Parameters'!$D$30="Beta",_xlfn.BETA.INV(U3630,'Input Parameters'!$L$30,'Input Parameters'!$M$30,'Input Parameters'!$J$30,'Input Parameters'!$K$30),IF('Input Parameters'!$D$30="LogNorm",_xlfn.LOGNORM.INV(U3630,'Input Parameters'!$H$30,'Input Parameters'!$I$30)))</f>
        <v>0.97951912098384264</v>
      </c>
      <c r="W3630" s="2">
        <f ca="1">N3630+(P3630-N3630)*(1-ERF((T3630-R3630)/(2*SQRT(L3630*'Input Parameters'!$E$31))))</f>
        <v>0.29514029120331098</v>
      </c>
      <c r="X3630">
        <f t="shared" ca="1" si="488"/>
        <v>1</v>
      </c>
      <c r="Y3630" s="7"/>
    </row>
    <row r="3631" spans="1:25" ht="15" customHeight="1" x14ac:dyDescent="0.3">
      <c r="A3631" s="130">
        <v>3624</v>
      </c>
      <c r="B3631" s="10">
        <f t="shared" ca="1" si="480"/>
        <v>0.40008525258749417</v>
      </c>
      <c r="C3631" s="57">
        <f ca="1">_xlfn.NORM.INV(B3631,'Input Parameters'!$E$19,'Input Parameters'!$F$19)</f>
        <v>545.91081552479989</v>
      </c>
      <c r="D3631" s="10">
        <f t="shared" ca="1" si="481"/>
        <v>0.49177265257014779</v>
      </c>
      <c r="E3631" s="59">
        <f ca="1">IF(_xlfn.NORM.INV(D3631,'Input Parameters'!$E$20,'Input Parameters'!$F$20)&lt;3500,3500,IF(_xlfn.NORM.INV(D3631,'Input Parameters'!$E$20,'Input Parameters'!$F$20)&gt;5500,5500,_xlfn.NORM.INV(D3631,'Input Parameters'!$E$20,'Input Parameters'!$F$20)))</f>
        <v>4785.5629453788206</v>
      </c>
      <c r="F3631" s="10">
        <f t="shared" ca="1" si="482"/>
        <v>0.11109507216649028</v>
      </c>
      <c r="G3631" s="61">
        <f ca="1">_xlfn.NORM.INV(F3631,'Input Parameters'!$E$21,'Input Parameters'!$F$21)</f>
        <v>275.25510119870381</v>
      </c>
      <c r="H3631" s="54">
        <f ca="1">EXP(E3631*(1/'Input Parameters'!$E$22-1/G3631))</f>
        <v>0.34891049475091251</v>
      </c>
      <c r="I3631" s="10">
        <f t="shared" ca="1" si="483"/>
        <v>0.62380016174461483</v>
      </c>
      <c r="J3631" s="29">
        <f ca="1">_xlfn.BETA.INV(I3631,'Input Parameters'!$L$24,'Input Parameters'!$M$24,'Input Parameters'!$J$24,'Input Parameters'!$K$24)</f>
        <v>0.65706240818910944</v>
      </c>
      <c r="K3631" s="156">
        <f ca="1">('Input Parameters'!$E$25/'Input Parameters'!$E$31)^$J3631</f>
        <v>8.9735982163774222E-3</v>
      </c>
      <c r="L3631" s="66">
        <f ca="1">$H3631*$C3631*'Input Parameters'!$E$23*K3631</f>
        <v>1.7092372609417446</v>
      </c>
      <c r="M3631" s="23">
        <f t="shared" ca="1" si="484"/>
        <v>0.42484723444213546</v>
      </c>
      <c r="N3631" s="15">
        <f ca="1">_xlfn.NORM.INV(M3631,'Input Parameters'!$E$26,'Input Parameters'!$F$26)</f>
        <v>3.0020326192485344E-2</v>
      </c>
      <c r="O3631" s="8">
        <f t="shared" ca="1" si="485"/>
        <v>0.67161394537701702</v>
      </c>
      <c r="P3631" s="29">
        <f ca="1">_xlfn.LOGNORM.INV(O3631,'Input Parameters'!$H$27,'Input Parameters'!$I$27)</f>
        <v>1.7329200554281465</v>
      </c>
      <c r="Q3631" s="10"/>
      <c r="R3631" s="15">
        <f>'Input Parameters'!$E$28</f>
        <v>12.7</v>
      </c>
      <c r="S3631" s="10">
        <f t="shared" ca="1" si="486"/>
        <v>0.11209399447925994</v>
      </c>
      <c r="T3631" s="25">
        <f ca="1">_xlfn.LOGNORM.INV(S3631,'Input Parameters'!$H$29,'Input Parameters'!$I$29)</f>
        <v>50.803620320124551</v>
      </c>
      <c r="U3631" s="10">
        <f t="shared" ca="1" si="487"/>
        <v>0.41951734444191768</v>
      </c>
      <c r="V3631" s="29">
        <f ca="1">IF('Input Parameters'!$D$30="Beta",_xlfn.BETA.INV(U3631,'Input Parameters'!$L$30,'Input Parameters'!$M$30,'Input Parameters'!$J$30,'Input Parameters'!$K$30),IF('Input Parameters'!$D$30="LogNorm",_xlfn.LOGNORM.INV(U3631,'Input Parameters'!$H$30,'Input Parameters'!$I$30)))</f>
        <v>0.92228958833559005</v>
      </c>
      <c r="W3631" s="2">
        <f ca="1">N3631+(P3631-N3631)*(1-ERF((T3631-R3631)/(2*SQRT(L3631*'Input Parameters'!$E$31))))</f>
        <v>9.6970993892787904E-2</v>
      </c>
      <c r="X3631">
        <f t="shared" ca="1" si="488"/>
        <v>1</v>
      </c>
      <c r="Y3631" s="7"/>
    </row>
    <row r="3632" spans="1:25" ht="15" customHeight="1" x14ac:dyDescent="0.3">
      <c r="A3632" s="130">
        <v>3625</v>
      </c>
      <c r="B3632" s="10">
        <f t="shared" ca="1" si="480"/>
        <v>0.58283636528059135</v>
      </c>
      <c r="C3632" s="57">
        <f ca="1">_xlfn.NORM.INV(B3632,'Input Parameters'!$E$19,'Input Parameters'!$F$19)</f>
        <v>584.97359434019097</v>
      </c>
      <c r="D3632" s="10">
        <f t="shared" ca="1" si="481"/>
        <v>0.17461477792966151</v>
      </c>
      <c r="E3632" s="59">
        <f ca="1">IF(_xlfn.NORM.INV(D3632,'Input Parameters'!$E$20,'Input Parameters'!$F$20)&lt;3500,3500,IF(_xlfn.NORM.INV(D3632,'Input Parameters'!$E$20,'Input Parameters'!$F$20)&gt;5500,5500,_xlfn.NORM.INV(D3632,'Input Parameters'!$E$20,'Input Parameters'!$F$20)))</f>
        <v>4144.7406773287585</v>
      </c>
      <c r="F3632" s="10">
        <f t="shared" ca="1" si="482"/>
        <v>0.90860173464625194</v>
      </c>
      <c r="G3632" s="61">
        <f ca="1">_xlfn.NORM.INV(F3632,'Input Parameters'!$E$21,'Input Parameters'!$F$21)</f>
        <v>295.32104285325835</v>
      </c>
      <c r="H3632" s="54">
        <f ca="1">EXP(E3632*(1/'Input Parameters'!$E$22-1/G3632))</f>
        <v>1.1175937211061877</v>
      </c>
      <c r="I3632" s="10">
        <f t="shared" ca="1" si="483"/>
        <v>0.61722770988899589</v>
      </c>
      <c r="J3632" s="29">
        <f ca="1">_xlfn.BETA.INV(I3632,'Input Parameters'!$L$24,'Input Parameters'!$M$24,'Input Parameters'!$J$24,'Input Parameters'!$K$24)</f>
        <v>0.65438473994164426</v>
      </c>
      <c r="K3632" s="156">
        <f ca="1">('Input Parameters'!$E$25/'Input Parameters'!$E$31)^$J3632</f>
        <v>9.1476326181513992E-3</v>
      </c>
      <c r="L3632" s="66">
        <f ca="1">$H3632*$C3632*'Input Parameters'!$E$23*K3632</f>
        <v>5.9803820606107667</v>
      </c>
      <c r="M3632" s="23">
        <f t="shared" ca="1" si="484"/>
        <v>0.77456747829502293</v>
      </c>
      <c r="N3632" s="15">
        <f ca="1">_xlfn.NORM.INV(M3632,'Input Parameters'!$E$26,'Input Parameters'!$F$26)</f>
        <v>4.9833446676907228E-2</v>
      </c>
      <c r="O3632" s="8">
        <f t="shared" ca="1" si="485"/>
        <v>0.5762325743514779</v>
      </c>
      <c r="P3632" s="29">
        <f ca="1">_xlfn.LOGNORM.INV(O3632,'Input Parameters'!$H$27,'Input Parameters'!$I$27)</f>
        <v>1.5500263228128428</v>
      </c>
      <c r="Q3632" s="10"/>
      <c r="R3632" s="15">
        <f>'Input Parameters'!$E$28</f>
        <v>12.7</v>
      </c>
      <c r="S3632" s="10">
        <f t="shared" ca="1" si="486"/>
        <v>0.19528709812046841</v>
      </c>
      <c r="T3632" s="25">
        <f ca="1">_xlfn.LOGNORM.INV(S3632,'Input Parameters'!$H$29,'Input Parameters'!$I$29)</f>
        <v>52.880617998075437</v>
      </c>
      <c r="U3632" s="10">
        <f t="shared" ca="1" si="487"/>
        <v>0.83303532656737256</v>
      </c>
      <c r="V3632" s="29">
        <f ca="1">IF('Input Parameters'!$D$30="Beta",_xlfn.BETA.INV(U3632,'Input Parameters'!$L$30,'Input Parameters'!$M$30,'Input Parameters'!$J$30,'Input Parameters'!$K$30),IF('Input Parameters'!$D$30="LogNorm",_xlfn.LOGNORM.INV(U3632,'Input Parameters'!$H$30,'Input Parameters'!$I$30)))</f>
        <v>1.462628588415875</v>
      </c>
      <c r="W3632" s="2">
        <f ca="1">N3632+(P3632-N3632)*(1-ERF((T3632-R3632)/(2*SQRT(L3632*'Input Parameters'!$E$31))))</f>
        <v>0.41784641366431474</v>
      </c>
      <c r="X3632">
        <f t="shared" ca="1" si="488"/>
        <v>1</v>
      </c>
      <c r="Y3632" s="7"/>
    </row>
    <row r="3633" spans="1:25" ht="15" customHeight="1" x14ac:dyDescent="0.3">
      <c r="A3633" s="130">
        <v>3626</v>
      </c>
      <c r="B3633" s="10">
        <f t="shared" ca="1" si="480"/>
        <v>0.72532764733201172</v>
      </c>
      <c r="C3633" s="57">
        <f ca="1">_xlfn.NORM.INV(B3633,'Input Parameters'!$E$19,'Input Parameters'!$F$19)</f>
        <v>617.89372934782216</v>
      </c>
      <c r="D3633" s="10">
        <f t="shared" ca="1" si="481"/>
        <v>0.59047822328799437</v>
      </c>
      <c r="E3633" s="59">
        <f ca="1">IF(_xlfn.NORM.INV(D3633,'Input Parameters'!$E$20,'Input Parameters'!$F$20)&lt;3500,3500,IF(_xlfn.NORM.INV(D3633,'Input Parameters'!$E$20,'Input Parameters'!$F$20)&gt;5500,5500,_xlfn.NORM.INV(D3633,'Input Parameters'!$E$20,'Input Parameters'!$F$20)))</f>
        <v>4960.1427208214127</v>
      </c>
      <c r="F3633" s="10">
        <f t="shared" ca="1" si="482"/>
        <v>0.78127274517158796</v>
      </c>
      <c r="G3633" s="61">
        <f ca="1">_xlfn.NORM.INV(F3633,'Input Parameters'!$E$21,'Input Parameters'!$F$21)</f>
        <v>290.95328082652236</v>
      </c>
      <c r="H3633" s="54">
        <f ca="1">EXP(E3633*(1/'Input Parameters'!$E$22-1/G3633))</f>
        <v>0.88773124715461627</v>
      </c>
      <c r="I3633" s="10">
        <f t="shared" ca="1" si="483"/>
        <v>0.61252336472729307</v>
      </c>
      <c r="J3633" s="29">
        <f ca="1">_xlfn.BETA.INV(I3633,'Input Parameters'!$L$24,'Input Parameters'!$M$24,'Input Parameters'!$J$24,'Input Parameters'!$K$24)</f>
        <v>0.65247240696709852</v>
      </c>
      <c r="K3633" s="156">
        <f ca="1">('Input Parameters'!$E$25/'Input Parameters'!$E$31)^$J3633</f>
        <v>9.2739864733874175E-3</v>
      </c>
      <c r="L3633" s="66">
        <f ca="1">$H3633*$C3633*'Input Parameters'!$E$23*K3633</f>
        <v>5.0870001774446454</v>
      </c>
      <c r="M3633" s="23">
        <f t="shared" ca="1" si="484"/>
        <v>0.38848882496726478</v>
      </c>
      <c r="N3633" s="15">
        <f ca="1">_xlfn.NORM.INV(M3633,'Input Parameters'!$E$26,'Input Parameters'!$F$26)</f>
        <v>2.8051543081695121E-2</v>
      </c>
      <c r="O3633" s="8">
        <f t="shared" ca="1" si="485"/>
        <v>0.90722793635721943</v>
      </c>
      <c r="P3633" s="29">
        <f ca="1">_xlfn.LOGNORM.INV(O3633,'Input Parameters'!$H$27,'Input Parameters'!$I$27)</f>
        <v>2.5571906914299118</v>
      </c>
      <c r="Q3633" s="10"/>
      <c r="R3633" s="15">
        <f>'Input Parameters'!$E$28</f>
        <v>12.7</v>
      </c>
      <c r="S3633" s="10">
        <f t="shared" ca="1" si="486"/>
        <v>0.42149259124856386</v>
      </c>
      <c r="T3633" s="25">
        <f ca="1">_xlfn.LOGNORM.INV(S3633,'Input Parameters'!$H$29,'Input Parameters'!$I$29)</f>
        <v>56.951120216492335</v>
      </c>
      <c r="U3633" s="10">
        <f t="shared" ca="1" si="487"/>
        <v>0.7569185831579166</v>
      </c>
      <c r="V3633" s="29">
        <f ca="1">IF('Input Parameters'!$D$30="Beta",_xlfn.BETA.INV(U3633,'Input Parameters'!$L$30,'Input Parameters'!$M$30,'Input Parameters'!$J$30,'Input Parameters'!$K$30),IF('Input Parameters'!$D$30="LogNorm",_xlfn.LOGNORM.INV(U3633,'Input Parameters'!$H$30,'Input Parameters'!$I$30)))</f>
        <v>1.3150029345025109</v>
      </c>
      <c r="W3633" s="2">
        <f ca="1">N3633+(P3633-N3633)*(1-ERF((T3633-R3633)/(2*SQRT(L3633*'Input Parameters'!$E$31))))</f>
        <v>0.44622574627960421</v>
      </c>
      <c r="X3633">
        <f t="shared" ca="1" si="488"/>
        <v>1</v>
      </c>
      <c r="Y3633" s="7"/>
    </row>
    <row r="3634" spans="1:25" ht="15" customHeight="1" x14ac:dyDescent="0.3">
      <c r="A3634" s="130">
        <v>3627</v>
      </c>
      <c r="B3634" s="10">
        <f t="shared" ca="1" si="480"/>
        <v>0.54715648295831365</v>
      </c>
      <c r="C3634" s="57">
        <f ca="1">_xlfn.NORM.INV(B3634,'Input Parameters'!$E$19,'Input Parameters'!$F$19)</f>
        <v>577.31159274982076</v>
      </c>
      <c r="D3634" s="10">
        <f t="shared" ca="1" si="481"/>
        <v>0.32158969762800338</v>
      </c>
      <c r="E3634" s="59">
        <f ca="1">IF(_xlfn.NORM.INV(D3634,'Input Parameters'!$E$20,'Input Parameters'!$F$20)&lt;3500,3500,IF(_xlfn.NORM.INV(D3634,'Input Parameters'!$E$20,'Input Parameters'!$F$20)&gt;5500,5500,_xlfn.NORM.INV(D3634,'Input Parameters'!$E$20,'Input Parameters'!$F$20)))</f>
        <v>4475.7193494861658</v>
      </c>
      <c r="F3634" s="10">
        <f t="shared" ca="1" si="482"/>
        <v>6.1016622734794246E-2</v>
      </c>
      <c r="G3634" s="61">
        <f ca="1">_xlfn.NORM.INV(F3634,'Input Parameters'!$E$21,'Input Parameters'!$F$21)</f>
        <v>272.69611825563311</v>
      </c>
      <c r="H3634" s="54">
        <f ca="1">EXP(E3634*(1/'Input Parameters'!$E$22-1/G3634))</f>
        <v>0.32066664729314837</v>
      </c>
      <c r="I3634" s="10">
        <f t="shared" ca="1" si="483"/>
        <v>0.65605949286020537</v>
      </c>
      <c r="J3634" s="29">
        <f ca="1">_xlfn.BETA.INV(I3634,'Input Parameters'!$L$24,'Input Parameters'!$M$24,'Input Parameters'!$J$24,'Input Parameters'!$K$24)</f>
        <v>0.67032923305619208</v>
      </c>
      <c r="K3634" s="156">
        <f ca="1">('Input Parameters'!$E$25/'Input Parameters'!$E$31)^$J3634</f>
        <v>8.1589585587205499E-3</v>
      </c>
      <c r="L3634" s="66">
        <f ca="1">$H3634*$C3634*'Input Parameters'!$E$23*K3634</f>
        <v>1.5104237184148595</v>
      </c>
      <c r="M3634" s="23">
        <f t="shared" ca="1" si="484"/>
        <v>0.24948781670770293</v>
      </c>
      <c r="N3634" s="15">
        <f ca="1">_xlfn.NORM.INV(M3634,'Input Parameters'!$E$26,'Input Parameters'!$F$26)</f>
        <v>1.9801849613743226E-2</v>
      </c>
      <c r="O3634" s="8">
        <f t="shared" ca="1" si="485"/>
        <v>0.40494290914492725</v>
      </c>
      <c r="P3634" s="29">
        <f ca="1">_xlfn.LOGNORM.INV(O3634,'Input Parameters'!$H$27,'Input Parameters'!$I$27)</f>
        <v>1.2798970152381277</v>
      </c>
      <c r="Q3634" s="10"/>
      <c r="R3634" s="15">
        <f>'Input Parameters'!$E$28</f>
        <v>12.7</v>
      </c>
      <c r="S3634" s="10">
        <f t="shared" ca="1" si="486"/>
        <v>2.8492989917944356E-2</v>
      </c>
      <c r="T3634" s="25">
        <f ca="1">_xlfn.LOGNORM.INV(S3634,'Input Parameters'!$H$29,'Input Parameters'!$I$29)</f>
        <v>47.027338332319417</v>
      </c>
      <c r="U3634" s="10">
        <f t="shared" ca="1" si="487"/>
        <v>0.55783558481033135</v>
      </c>
      <c r="V3634" s="29">
        <f ca="1">IF('Input Parameters'!$D$30="Beta",_xlfn.BETA.INV(U3634,'Input Parameters'!$L$30,'Input Parameters'!$M$30,'Input Parameters'!$J$30,'Input Parameters'!$K$30),IF('Input Parameters'!$D$30="LogNorm",_xlfn.LOGNORM.INV(U3634,'Input Parameters'!$H$30,'Input Parameters'!$I$30)))</f>
        <v>1.058208864508521</v>
      </c>
      <c r="W3634" s="2">
        <f ca="1">N3634+(P3634-N3634)*(1-ERF((T3634-R3634)/(2*SQRT(L3634*'Input Parameters'!$E$31))))</f>
        <v>8.061869483134021E-2</v>
      </c>
      <c r="X3634">
        <f t="shared" ca="1" si="488"/>
        <v>1</v>
      </c>
      <c r="Y3634" s="7"/>
    </row>
    <row r="3635" spans="1:25" ht="15" customHeight="1" x14ac:dyDescent="0.3">
      <c r="A3635" s="130">
        <v>3628</v>
      </c>
      <c r="B3635" s="10">
        <f t="shared" ca="1" si="480"/>
        <v>0.87660857982312257</v>
      </c>
      <c r="C3635" s="57">
        <f ca="1">_xlfn.NORM.INV(B3635,'Input Parameters'!$E$19,'Input Parameters'!$F$19)</f>
        <v>665.16781466726115</v>
      </c>
      <c r="D3635" s="10">
        <f t="shared" ca="1" si="481"/>
        <v>0.3839442017678858</v>
      </c>
      <c r="E3635" s="59">
        <f ca="1">IF(_xlfn.NORM.INV(D3635,'Input Parameters'!$E$20,'Input Parameters'!$F$20)&lt;3500,3500,IF(_xlfn.NORM.INV(D3635,'Input Parameters'!$E$20,'Input Parameters'!$F$20)&gt;5500,5500,_xlfn.NORM.INV(D3635,'Input Parameters'!$E$20,'Input Parameters'!$F$20)))</f>
        <v>4593.4033463141432</v>
      </c>
      <c r="F3635" s="10">
        <f t="shared" ca="1" si="482"/>
        <v>0.19698126579643815</v>
      </c>
      <c r="G3635" s="61">
        <f ca="1">_xlfn.NORM.INV(F3635,'Input Parameters'!$E$21,'Input Parameters'!$F$21)</f>
        <v>278.14971682788666</v>
      </c>
      <c r="H3635" s="54">
        <f ca="1">EXP(E3635*(1/'Input Parameters'!$E$22-1/G3635))</f>
        <v>0.43300958828138281</v>
      </c>
      <c r="I3635" s="10">
        <f t="shared" ca="1" si="483"/>
        <v>0.23621895844516383</v>
      </c>
      <c r="J3635" s="29">
        <f ca="1">_xlfn.BETA.INV(I3635,'Input Parameters'!$L$24,'Input Parameters'!$M$24,'Input Parameters'!$J$24,'Input Parameters'!$K$24)</f>
        <v>0.48899922471354146</v>
      </c>
      <c r="K3635" s="156">
        <f ca="1">('Input Parameters'!$E$25/'Input Parameters'!$E$31)^$J3635</f>
        <v>2.9960984012109806E-2</v>
      </c>
      <c r="L3635" s="66">
        <f ca="1">$H3635*$C3635*'Input Parameters'!$E$23*K3635</f>
        <v>8.6294837044950707</v>
      </c>
      <c r="M3635" s="23">
        <f t="shared" ca="1" si="484"/>
        <v>0.8491781095117612</v>
      </c>
      <c r="N3635" s="15">
        <f ca="1">_xlfn.NORM.INV(M3635,'Input Parameters'!$E$26,'Input Parameters'!$F$26)</f>
        <v>5.5691210400102019E-2</v>
      </c>
      <c r="O3635" s="8">
        <f t="shared" ca="1" si="485"/>
        <v>0.34645960298958389</v>
      </c>
      <c r="P3635" s="29">
        <f ca="1">_xlfn.LOGNORM.INV(O3635,'Input Parameters'!$H$27,'Input Parameters'!$I$27)</f>
        <v>1.1954292430446152</v>
      </c>
      <c r="Q3635" s="10"/>
      <c r="R3635" s="15">
        <f>'Input Parameters'!$E$28</f>
        <v>12.7</v>
      </c>
      <c r="S3635" s="10">
        <f t="shared" ca="1" si="486"/>
        <v>0.82697826603927282</v>
      </c>
      <c r="T3635" s="25">
        <f ca="1">_xlfn.LOGNORM.INV(S3635,'Input Parameters'!$H$29,'Input Parameters'!$I$29)</f>
        <v>64.730090501378328</v>
      </c>
      <c r="U3635" s="10">
        <f t="shared" ca="1" si="487"/>
        <v>0.97017873463696935</v>
      </c>
      <c r="V3635" s="29">
        <f ca="1">IF('Input Parameters'!$D$30="Beta",_xlfn.BETA.INV(U3635,'Input Parameters'!$L$30,'Input Parameters'!$M$30,'Input Parameters'!$J$30,'Input Parameters'!$K$30),IF('Input Parameters'!$D$30="LogNorm",_xlfn.LOGNORM.INV(U3635,'Input Parameters'!$H$30,'Input Parameters'!$I$30)))</f>
        <v>2.0999805205453401</v>
      </c>
      <c r="W3635" s="2">
        <f ca="1">N3635+(P3635-N3635)*(1-ERF((T3635-R3635)/(2*SQRT(L3635*'Input Parameters'!$E$31))))</f>
        <v>0.29551468351916882</v>
      </c>
      <c r="X3635">
        <f t="shared" ca="1" si="488"/>
        <v>1</v>
      </c>
      <c r="Y3635" s="7"/>
    </row>
    <row r="3636" spans="1:25" ht="15" customHeight="1" x14ac:dyDescent="0.3">
      <c r="A3636" s="130">
        <v>3629</v>
      </c>
      <c r="B3636" s="10">
        <f t="shared" ca="1" si="480"/>
        <v>0.7721361817652499</v>
      </c>
      <c r="C3636" s="57">
        <f ca="1">_xlfn.NORM.INV(B3636,'Input Parameters'!$E$19,'Input Parameters'!$F$19)</f>
        <v>630.32857640477653</v>
      </c>
      <c r="D3636" s="10">
        <f t="shared" ca="1" si="481"/>
        <v>0.31624122089300177</v>
      </c>
      <c r="E3636" s="59">
        <f ca="1">IF(_xlfn.NORM.INV(D3636,'Input Parameters'!$E$20,'Input Parameters'!$F$20)&lt;3500,3500,IF(_xlfn.NORM.INV(D3636,'Input Parameters'!$E$20,'Input Parameters'!$F$20)&gt;5500,5500,_xlfn.NORM.INV(D3636,'Input Parameters'!$E$20,'Input Parameters'!$F$20)))</f>
        <v>4465.234996195778</v>
      </c>
      <c r="F3636" s="10">
        <f t="shared" ca="1" si="482"/>
        <v>0.66526880827354617</v>
      </c>
      <c r="G3636" s="61">
        <f ca="1">_xlfn.NORM.INV(F3636,'Input Parameters'!$E$21,'Input Parameters'!$F$21)</f>
        <v>288.20532374022662</v>
      </c>
      <c r="H3636" s="54">
        <f ca="1">EXP(E3636*(1/'Input Parameters'!$E$22-1/G3636))</f>
        <v>0.77605436401188754</v>
      </c>
      <c r="I3636" s="10">
        <f t="shared" ca="1" si="483"/>
        <v>0.27323923519442816</v>
      </c>
      <c r="J3636" s="29">
        <f ca="1">_xlfn.BETA.INV(I3636,'Input Parameters'!$L$24,'Input Parameters'!$M$24,'Input Parameters'!$J$24,'Input Parameters'!$K$24)</f>
        <v>0.50812499872794881</v>
      </c>
      <c r="K3636" s="156">
        <f ca="1">('Input Parameters'!$E$25/'Input Parameters'!$E$31)^$J3636</f>
        <v>2.6119870580940015E-2</v>
      </c>
      <c r="L3636" s="66">
        <f ca="1">$H3636*$C3636*'Input Parameters'!$E$23*K3636</f>
        <v>12.777037305762613</v>
      </c>
      <c r="M3636" s="23">
        <f t="shared" ca="1" si="484"/>
        <v>0.96077519812207768</v>
      </c>
      <c r="N3636" s="15">
        <f ca="1">_xlfn.NORM.INV(M3636,'Input Parameters'!$E$26,'Input Parameters'!$F$26)</f>
        <v>7.0954824321082896E-2</v>
      </c>
      <c r="O3636" s="8">
        <f t="shared" ca="1" si="485"/>
        <v>0.66287313806549519</v>
      </c>
      <c r="P3636" s="29">
        <f ca="1">_xlfn.LOGNORM.INV(O3636,'Input Parameters'!$H$27,'Input Parameters'!$I$27)</f>
        <v>1.7145743210445705</v>
      </c>
      <c r="Q3636" s="10"/>
      <c r="R3636" s="15">
        <f>'Input Parameters'!$E$28</f>
        <v>12.7</v>
      </c>
      <c r="S3636" s="10">
        <f t="shared" ca="1" si="486"/>
        <v>0.80346745514649953</v>
      </c>
      <c r="T3636" s="25">
        <f ca="1">_xlfn.LOGNORM.INV(S3636,'Input Parameters'!$H$29,'Input Parameters'!$I$29)</f>
        <v>64.092124475390747</v>
      </c>
      <c r="U3636" s="10">
        <f t="shared" ca="1" si="487"/>
        <v>0.26085059814915612</v>
      </c>
      <c r="V3636" s="29">
        <f ca="1">IF('Input Parameters'!$D$30="Beta",_xlfn.BETA.INV(U3636,'Input Parameters'!$L$30,'Input Parameters'!$M$30,'Input Parameters'!$J$30,'Input Parameters'!$K$30),IF('Input Parameters'!$D$30="LogNorm",_xlfn.LOGNORM.INV(U3636,'Input Parameters'!$H$30,'Input Parameters'!$I$30)))</f>
        <v>0.77611043237979904</v>
      </c>
      <c r="W3636" s="2">
        <f ca="1">N3636+(P3636-N3636)*(1-ERF((T3636-R3636)/(2*SQRT(L3636*'Input Parameters'!$E$31))))</f>
        <v>0.57936824601896308</v>
      </c>
      <c r="X3636">
        <f t="shared" ca="1" si="488"/>
        <v>1</v>
      </c>
      <c r="Y3636" s="7"/>
    </row>
    <row r="3637" spans="1:25" ht="15" customHeight="1" x14ac:dyDescent="0.3">
      <c r="A3637" s="130">
        <v>3630</v>
      </c>
      <c r="B3637" s="10">
        <f t="shared" ca="1" si="480"/>
        <v>0.57582389014095758</v>
      </c>
      <c r="C3637" s="57">
        <f ca="1">_xlfn.NORM.INV(B3637,'Input Parameters'!$E$19,'Input Parameters'!$F$19)</f>
        <v>583.45819950634132</v>
      </c>
      <c r="D3637" s="10">
        <f t="shared" ca="1" si="481"/>
        <v>3.5646467220229239E-2</v>
      </c>
      <c r="E3637" s="59">
        <f ca="1">IF(_xlfn.NORM.INV(D3637,'Input Parameters'!$E$20,'Input Parameters'!$F$20)&lt;3500,3500,IF(_xlfn.NORM.INV(D3637,'Input Parameters'!$E$20,'Input Parameters'!$F$20)&gt;5500,5500,_xlfn.NORM.INV(D3637,'Input Parameters'!$E$20,'Input Parameters'!$F$20)))</f>
        <v>3537.4750844001569</v>
      </c>
      <c r="F3637" s="10">
        <f t="shared" ca="1" si="482"/>
        <v>0.95134159923579853</v>
      </c>
      <c r="G3637" s="61">
        <f ca="1">_xlfn.NORM.INV(F3637,'Input Parameters'!$E$21,'Input Parameters'!$F$21)</f>
        <v>297.88190589004341</v>
      </c>
      <c r="H3637" s="54">
        <f ca="1">EXP(E3637*(1/'Input Parameters'!$E$22-1/G3637))</f>
        <v>1.2187989940034694</v>
      </c>
      <c r="I3637" s="10">
        <f t="shared" ca="1" si="483"/>
        <v>0.5516295778843312</v>
      </c>
      <c r="J3637" s="29">
        <f ca="1">_xlfn.BETA.INV(I3637,'Input Parameters'!$L$24,'Input Parameters'!$M$24,'Input Parameters'!$J$24,'Input Parameters'!$K$24)</f>
        <v>0.6279252505049131</v>
      </c>
      <c r="K3637" s="156">
        <f ca="1">('Input Parameters'!$E$25/'Input Parameters'!$E$31)^$J3637</f>
        <v>1.1059651944532081E-2</v>
      </c>
      <c r="L3637" s="66">
        <f ca="1">$H3637*$C3637*'Input Parameters'!$E$23*K3637</f>
        <v>7.8647205200105041</v>
      </c>
      <c r="M3637" s="23">
        <f t="shared" ca="1" si="484"/>
        <v>0.58376617571668732</v>
      </c>
      <c r="N3637" s="15">
        <f ca="1">_xlfn.NORM.INV(M3637,'Input Parameters'!$E$26,'Input Parameters'!$F$26)</f>
        <v>3.8442293552421833E-2</v>
      </c>
      <c r="O3637" s="8">
        <f t="shared" ca="1" si="485"/>
        <v>0.64758695077122763</v>
      </c>
      <c r="P3637" s="29">
        <f ca="1">_xlfn.LOGNORM.INV(O3637,'Input Parameters'!$H$27,'Input Parameters'!$I$27)</f>
        <v>1.6833793524182465</v>
      </c>
      <c r="Q3637" s="10"/>
      <c r="R3637" s="15">
        <f>'Input Parameters'!$E$28</f>
        <v>12.7</v>
      </c>
      <c r="S3637" s="10">
        <f t="shared" ca="1" si="486"/>
        <v>0.88000886701240444</v>
      </c>
      <c r="T3637" s="25">
        <f ca="1">_xlfn.LOGNORM.INV(S3637,'Input Parameters'!$H$29,'Input Parameters'!$I$29)</f>
        <v>66.443809072597517</v>
      </c>
      <c r="U3637" s="10">
        <f t="shared" ca="1" si="487"/>
        <v>0.96368765598619111</v>
      </c>
      <c r="V3637" s="29">
        <f ca="1">IF('Input Parameters'!$D$30="Beta",_xlfn.BETA.INV(U3637,'Input Parameters'!$L$30,'Input Parameters'!$M$30,'Input Parameters'!$J$30,'Input Parameters'!$K$30),IF('Input Parameters'!$D$30="LogNorm",_xlfn.LOGNORM.INV(U3637,'Input Parameters'!$H$30,'Input Parameters'!$I$30)))</f>
        <v>2.0281602493208037</v>
      </c>
      <c r="W3637" s="2">
        <f ca="1">N3637+(P3637-N3637)*(1-ERF((T3637-R3637)/(2*SQRT(L3637*'Input Parameters'!$E$31))))</f>
        <v>0.32693998755303277</v>
      </c>
      <c r="X3637">
        <f t="shared" ca="1" si="488"/>
        <v>1</v>
      </c>
      <c r="Y3637" s="7"/>
    </row>
    <row r="3638" spans="1:25" ht="15" customHeight="1" x14ac:dyDescent="0.3">
      <c r="A3638" s="130">
        <v>3631</v>
      </c>
      <c r="B3638" s="10">
        <f t="shared" ca="1" si="480"/>
        <v>0.90548249546426052</v>
      </c>
      <c r="C3638" s="57">
        <f ca="1">_xlfn.NORM.INV(B3638,'Input Parameters'!$E$19,'Input Parameters'!$F$19)</f>
        <v>678.28560906020789</v>
      </c>
      <c r="D3638" s="10">
        <f t="shared" ca="1" si="481"/>
        <v>0.18445823170354203</v>
      </c>
      <c r="E3638" s="59">
        <f ca="1">IF(_xlfn.NORM.INV(D3638,'Input Parameters'!$E$20,'Input Parameters'!$F$20)&lt;3500,3500,IF(_xlfn.NORM.INV(D3638,'Input Parameters'!$E$20,'Input Parameters'!$F$20)&gt;5500,5500,_xlfn.NORM.INV(D3638,'Input Parameters'!$E$20,'Input Parameters'!$F$20)))</f>
        <v>4171.0466085512653</v>
      </c>
      <c r="F3638" s="10">
        <f t="shared" ca="1" si="482"/>
        <v>0.10271014690958791</v>
      </c>
      <c r="G3638" s="61">
        <f ca="1">_xlfn.NORM.INV(F3638,'Input Parameters'!$E$21,'Input Parameters'!$F$21)</f>
        <v>274.897202574951</v>
      </c>
      <c r="H3638" s="54">
        <f ca="1">EXP(E3638*(1/'Input Parameters'!$E$22-1/G3638))</f>
        <v>0.39162125101515033</v>
      </c>
      <c r="I3638" s="10">
        <f t="shared" ca="1" si="483"/>
        <v>0.68952802127752133</v>
      </c>
      <c r="J3638" s="29">
        <f ca="1">_xlfn.BETA.INV(I3638,'Input Parameters'!$L$24,'Input Parameters'!$M$24,'Input Parameters'!$J$24,'Input Parameters'!$K$24)</f>
        <v>0.68438708891430888</v>
      </c>
      <c r="K3638" s="156">
        <f ca="1">('Input Parameters'!$E$25/'Input Parameters'!$E$31)^$J3638</f>
        <v>7.3762976057647391E-3</v>
      </c>
      <c r="L3638" s="66">
        <f ca="1">$H3638*$C3638*'Input Parameters'!$E$23*K3638</f>
        <v>1.9593737427904201</v>
      </c>
      <c r="M3638" s="23">
        <f t="shared" ca="1" si="484"/>
        <v>0.20816990493234344</v>
      </c>
      <c r="N3638" s="15">
        <f ca="1">_xlfn.NORM.INV(M3638,'Input Parameters'!$E$26,'Input Parameters'!$F$26)</f>
        <v>1.6931459070850492E-2</v>
      </c>
      <c r="O3638" s="8">
        <f t="shared" ca="1" si="485"/>
        <v>0.60197971532093297</v>
      </c>
      <c r="P3638" s="29">
        <f ca="1">_xlfn.LOGNORM.INV(O3638,'Input Parameters'!$H$27,'Input Parameters'!$I$27)</f>
        <v>1.5961012461113027</v>
      </c>
      <c r="Q3638" s="10"/>
      <c r="R3638" s="15">
        <f>'Input Parameters'!$E$28</f>
        <v>12.7</v>
      </c>
      <c r="S3638" s="10">
        <f t="shared" ca="1" si="486"/>
        <v>1.2343261925994997E-2</v>
      </c>
      <c r="T3638" s="25">
        <f ca="1">_xlfn.LOGNORM.INV(S3638,'Input Parameters'!$H$29,'Input Parameters'!$I$29)</f>
        <v>45.251494089725448</v>
      </c>
      <c r="U3638" s="10">
        <f t="shared" ca="1" si="487"/>
        <v>0.15637926197730445</v>
      </c>
      <c r="V3638" s="29">
        <f ca="1">IF('Input Parameters'!$D$30="Beta",_xlfn.BETA.INV(U3638,'Input Parameters'!$L$30,'Input Parameters'!$M$30,'Input Parameters'!$J$30,'Input Parameters'!$K$30),IF('Input Parameters'!$D$30="LogNorm",_xlfn.LOGNORM.INV(U3638,'Input Parameters'!$H$30,'Input Parameters'!$I$30)))</f>
        <v>0.67108078752548772</v>
      </c>
      <c r="W3638" s="2">
        <f ca="1">N3638+(P3638-N3638)*(1-ERF((T3638-R3638)/(2*SQRT(L3638*'Input Parameters'!$E$31))))</f>
        <v>0.17500882228540121</v>
      </c>
      <c r="X3638">
        <f t="shared" ca="1" si="488"/>
        <v>1</v>
      </c>
      <c r="Y3638" s="7"/>
    </row>
    <row r="3639" spans="1:25" ht="15" customHeight="1" x14ac:dyDescent="0.3">
      <c r="A3639" s="130">
        <v>3632</v>
      </c>
      <c r="B3639" s="10">
        <f t="shared" ca="1" si="480"/>
        <v>0.80777330281569149</v>
      </c>
      <c r="C3639" s="57">
        <f ca="1">_xlfn.NORM.INV(B3639,'Input Parameters'!$E$19,'Input Parameters'!$F$19)</f>
        <v>640.79134701155385</v>
      </c>
      <c r="D3639" s="10">
        <f t="shared" ca="1" si="481"/>
        <v>0.93798885572489377</v>
      </c>
      <c r="E3639" s="59">
        <f ca="1">IF(_xlfn.NORM.INV(D3639,'Input Parameters'!$E$20,'Input Parameters'!$F$20)&lt;3500,3500,IF(_xlfn.NORM.INV(D3639,'Input Parameters'!$E$20,'Input Parameters'!$F$20)&gt;5500,5500,_xlfn.NORM.INV(D3639,'Input Parameters'!$E$20,'Input Parameters'!$F$20)))</f>
        <v>5500</v>
      </c>
      <c r="F3639" s="10">
        <f t="shared" ca="1" si="482"/>
        <v>0.28971051871393572</v>
      </c>
      <c r="G3639" s="61">
        <f ca="1">_xlfn.NORM.INV(F3639,'Input Parameters'!$E$21,'Input Parameters'!$F$21)</f>
        <v>280.4937474664589</v>
      </c>
      <c r="H3639" s="54">
        <f ca="1">EXP(E3639*(1/'Input Parameters'!$E$22-1/G3639))</f>
        <v>0.43302961388229894</v>
      </c>
      <c r="I3639" s="10">
        <f t="shared" ca="1" si="483"/>
        <v>0.60136230374593469</v>
      </c>
      <c r="J3639" s="29">
        <f ca="1">_xlfn.BETA.INV(I3639,'Input Parameters'!$L$24,'Input Parameters'!$M$24,'Input Parameters'!$J$24,'Input Parameters'!$K$24)</f>
        <v>0.64794796395146448</v>
      </c>
      <c r="K3639" s="156">
        <f ca="1">('Input Parameters'!$E$25/'Input Parameters'!$E$31)^$J3639</f>
        <v>9.5799237755149827E-3</v>
      </c>
      <c r="L3639" s="66">
        <f ca="1">$H3639*$C3639*'Input Parameters'!$E$23*K3639</f>
        <v>2.6582528604392746</v>
      </c>
      <c r="M3639" s="23">
        <f t="shared" ca="1" si="484"/>
        <v>9.2511064744786764E-2</v>
      </c>
      <c r="N3639" s="15">
        <f ca="1">_xlfn.NORM.INV(M3639,'Input Parameters'!$E$26,'Input Parameters'!$F$26)</f>
        <v>6.1655618352703771E-3</v>
      </c>
      <c r="O3639" s="8">
        <f t="shared" ca="1" si="485"/>
        <v>0.8904185327550368</v>
      </c>
      <c r="P3639" s="29">
        <f ca="1">_xlfn.LOGNORM.INV(O3639,'Input Parameters'!$H$27,'Input Parameters'!$I$27)</f>
        <v>2.4518122330265024</v>
      </c>
      <c r="Q3639" s="10"/>
      <c r="R3639" s="15">
        <f>'Input Parameters'!$E$28</f>
        <v>12.7</v>
      </c>
      <c r="S3639" s="10">
        <f t="shared" ca="1" si="486"/>
        <v>0.356043947548488</v>
      </c>
      <c r="T3639" s="25">
        <f ca="1">_xlfn.LOGNORM.INV(S3639,'Input Parameters'!$H$29,'Input Parameters'!$I$29)</f>
        <v>55.868305194638005</v>
      </c>
      <c r="U3639" s="10">
        <f t="shared" ca="1" si="487"/>
        <v>0.7413871268505926</v>
      </c>
      <c r="V3639" s="29">
        <f ca="1">IF('Input Parameters'!$D$30="Beta",_xlfn.BETA.INV(U3639,'Input Parameters'!$L$30,'Input Parameters'!$M$30,'Input Parameters'!$J$30,'Input Parameters'!$K$30),IF('Input Parameters'!$D$30="LogNorm",_xlfn.LOGNORM.INV(U3639,'Input Parameters'!$H$30,'Input Parameters'!$I$30)))</f>
        <v>1.289940364750954</v>
      </c>
      <c r="W3639" s="2">
        <f ca="1">N3639+(P3639-N3639)*(1-ERF((T3639-R3639)/(2*SQRT(L3639*'Input Parameters'!$E$31))))</f>
        <v>0.15578819232799823</v>
      </c>
      <c r="X3639">
        <f t="shared" ca="1" si="488"/>
        <v>1</v>
      </c>
      <c r="Y3639" s="7"/>
    </row>
    <row r="3640" spans="1:25" ht="15" customHeight="1" x14ac:dyDescent="0.3">
      <c r="A3640" s="130">
        <v>3633</v>
      </c>
      <c r="B3640" s="10">
        <f t="shared" ca="1" si="480"/>
        <v>0.71191746459306737</v>
      </c>
      <c r="C3640" s="57">
        <f ca="1">_xlfn.NORM.INV(B3640,'Input Parameters'!$E$19,'Input Parameters'!$F$19)</f>
        <v>614.5350851443219</v>
      </c>
      <c r="D3640" s="10">
        <f t="shared" ca="1" si="481"/>
        <v>0.92417685909880676</v>
      </c>
      <c r="E3640" s="59">
        <f ca="1">IF(_xlfn.NORM.INV(D3640,'Input Parameters'!$E$20,'Input Parameters'!$F$20)&lt;3500,3500,IF(_xlfn.NORM.INV(D3640,'Input Parameters'!$E$20,'Input Parameters'!$F$20)&gt;5500,5500,_xlfn.NORM.INV(D3640,'Input Parameters'!$E$20,'Input Parameters'!$F$20)))</f>
        <v>5500</v>
      </c>
      <c r="F3640" s="10">
        <f t="shared" ca="1" si="482"/>
        <v>0.91675071570174804</v>
      </c>
      <c r="G3640" s="61">
        <f ca="1">_xlfn.NORM.INV(F3640,'Input Parameters'!$E$21,'Input Parameters'!$F$21)</f>
        <v>295.72464447683387</v>
      </c>
      <c r="H3640" s="54">
        <f ca="1">EXP(E3640*(1/'Input Parameters'!$E$22-1/G3640))</f>
        <v>1.1888051607095882</v>
      </c>
      <c r="I3640" s="10">
        <f t="shared" ca="1" si="483"/>
        <v>0.4131530866348383</v>
      </c>
      <c r="J3640" s="29">
        <f ca="1">_xlfn.BETA.INV(I3640,'Input Parameters'!$L$24,'Input Parameters'!$M$24,'Input Parameters'!$J$24,'Input Parameters'!$K$24)</f>
        <v>0.57147946029010499</v>
      </c>
      <c r="K3640" s="156">
        <f ca="1">('Input Parameters'!$E$25/'Input Parameters'!$E$31)^$J3640</f>
        <v>1.6580380452388056E-2</v>
      </c>
      <c r="L3640" s="66">
        <f ca="1">$H3640*$C3640*'Input Parameters'!$E$23*K3640</f>
        <v>12.113003873528079</v>
      </c>
      <c r="M3640" s="23">
        <f t="shared" ca="1" si="484"/>
        <v>6.1078236791537566E-2</v>
      </c>
      <c r="N3640" s="15">
        <f ca="1">_xlfn.NORM.INV(M3640,'Input Parameters'!$E$26,'Input Parameters'!$F$26)</f>
        <v>1.5385126303494659E-3</v>
      </c>
      <c r="O3640" s="8">
        <f t="shared" ca="1" si="485"/>
        <v>0.2378100548581491</v>
      </c>
      <c r="P3640" s="29">
        <f ca="1">_xlfn.LOGNORM.INV(O3640,'Input Parameters'!$H$27,'Input Parameters'!$I$27)</f>
        <v>1.0383278068403776</v>
      </c>
      <c r="Q3640" s="10"/>
      <c r="R3640" s="15">
        <f>'Input Parameters'!$E$28</f>
        <v>12.7</v>
      </c>
      <c r="S3640" s="10">
        <f t="shared" ca="1" si="486"/>
        <v>0.30317840134572971</v>
      </c>
      <c r="T3640" s="25">
        <f ca="1">_xlfn.LOGNORM.INV(S3640,'Input Parameters'!$H$29,'Input Parameters'!$I$29)</f>
        <v>54.958579725398302</v>
      </c>
      <c r="U3640" s="10">
        <f t="shared" ca="1" si="487"/>
        <v>0.22140840607027401</v>
      </c>
      <c r="V3640" s="29">
        <f ca="1">IF('Input Parameters'!$D$30="Beta",_xlfn.BETA.INV(U3640,'Input Parameters'!$L$30,'Input Parameters'!$M$30,'Input Parameters'!$J$30,'Input Parameters'!$K$30),IF('Input Parameters'!$D$30="LogNorm",_xlfn.LOGNORM.INV(U3640,'Input Parameters'!$H$30,'Input Parameters'!$I$30)))</f>
        <v>0.73828012571224111</v>
      </c>
      <c r="W3640" s="2">
        <f ca="1">N3640+(P3640-N3640)*(1-ERF((T3640-R3640)/(2*SQRT(L3640*'Input Parameters'!$E$31))))</f>
        <v>0.40648735609627495</v>
      </c>
      <c r="X3640">
        <f t="shared" ca="1" si="488"/>
        <v>1</v>
      </c>
      <c r="Y3640" s="7"/>
    </row>
    <row r="3641" spans="1:25" ht="15" customHeight="1" x14ac:dyDescent="0.3">
      <c r="A3641" s="130">
        <v>3634</v>
      </c>
      <c r="B3641" s="10">
        <f t="shared" ca="1" si="480"/>
        <v>0.32236724778248582</v>
      </c>
      <c r="C3641" s="57">
        <f ca="1">_xlfn.NORM.INV(B3641,'Input Parameters'!$E$19,'Input Parameters'!$F$19)</f>
        <v>528.3379491370863</v>
      </c>
      <c r="D3641" s="10">
        <f t="shared" ca="1" si="481"/>
        <v>0.7942548977347097</v>
      </c>
      <c r="E3641" s="59">
        <f ca="1">IF(_xlfn.NORM.INV(D3641,'Input Parameters'!$E$20,'Input Parameters'!$F$20)&lt;3500,3500,IF(_xlfn.NORM.INV(D3641,'Input Parameters'!$E$20,'Input Parameters'!$F$20)&gt;5500,5500,_xlfn.NORM.INV(D3641,'Input Parameters'!$E$20,'Input Parameters'!$F$20)))</f>
        <v>5374.8918115853266</v>
      </c>
      <c r="F3641" s="10">
        <f t="shared" ca="1" si="482"/>
        <v>0.44832129763944495</v>
      </c>
      <c r="G3641" s="61">
        <f ca="1">_xlfn.NORM.INV(F3641,'Input Parameters'!$E$21,'Input Parameters'!$F$21)</f>
        <v>283.82895670300871</v>
      </c>
      <c r="H3641" s="54">
        <f ca="1">EXP(E3641*(1/'Input Parameters'!$E$22-1/G3641))</f>
        <v>0.55281057197086581</v>
      </c>
      <c r="I3641" s="10">
        <f t="shared" ca="1" si="483"/>
        <v>0.36297515765611688</v>
      </c>
      <c r="J3641" s="29">
        <f ca="1">_xlfn.BETA.INV(I3641,'Input Parameters'!$L$24,'Input Parameters'!$M$24,'Input Parameters'!$J$24,'Input Parameters'!$K$24)</f>
        <v>0.5499187923888389</v>
      </c>
      <c r="K3641" s="156">
        <f ca="1">('Input Parameters'!$E$25/'Input Parameters'!$E$31)^$J3641</f>
        <v>1.9353757295660821E-2</v>
      </c>
      <c r="L3641" s="66">
        <f ca="1">$H3641*$C3641*'Input Parameters'!$E$23*K3641</f>
        <v>5.6526674509850681</v>
      </c>
      <c r="M3641" s="23">
        <f t="shared" ca="1" si="484"/>
        <v>0.49904985443234506</v>
      </c>
      <c r="N3641" s="15">
        <f ca="1">_xlfn.NORM.INV(M3641,'Input Parameters'!$E$26,'Input Parameters'!$F$26)</f>
        <v>3.3949985056073669E-2</v>
      </c>
      <c r="O3641" s="8">
        <f t="shared" ca="1" si="485"/>
        <v>0.59498306698074843</v>
      </c>
      <c r="P3641" s="29">
        <f ca="1">_xlfn.LOGNORM.INV(O3641,'Input Parameters'!$H$27,'Input Parameters'!$I$27)</f>
        <v>1.5833766319926035</v>
      </c>
      <c r="Q3641" s="10"/>
      <c r="R3641" s="15">
        <f>'Input Parameters'!$E$28</f>
        <v>12.7</v>
      </c>
      <c r="S3641" s="10">
        <f t="shared" ca="1" si="486"/>
        <v>0.27915356693379012</v>
      </c>
      <c r="T3641" s="25">
        <f ca="1">_xlfn.LOGNORM.INV(S3641,'Input Parameters'!$H$29,'Input Parameters'!$I$29)</f>
        <v>54.527874580604937</v>
      </c>
      <c r="U3641" s="10">
        <f t="shared" ca="1" si="487"/>
        <v>0.43977434696571382</v>
      </c>
      <c r="V3641" s="29">
        <f ca="1">IF('Input Parameters'!$D$30="Beta",_xlfn.BETA.INV(U3641,'Input Parameters'!$L$30,'Input Parameters'!$M$30,'Input Parameters'!$J$30,'Input Parameters'!$K$30),IF('Input Parameters'!$D$30="LogNorm",_xlfn.LOGNORM.INV(U3641,'Input Parameters'!$H$30,'Input Parameters'!$I$30)))</f>
        <v>0.9412439806577052</v>
      </c>
      <c r="W3641" s="2">
        <f ca="1">N3641+(P3641-N3641)*(1-ERF((T3641-R3641)/(2*SQRT(L3641*'Input Parameters'!$E$31))))</f>
        <v>0.36474585208080895</v>
      </c>
      <c r="X3641">
        <f t="shared" ca="1" si="488"/>
        <v>1</v>
      </c>
      <c r="Y3641" s="7"/>
    </row>
    <row r="3642" spans="1:25" ht="15" customHeight="1" x14ac:dyDescent="0.3">
      <c r="A3642" s="130">
        <v>3635</v>
      </c>
      <c r="B3642" s="10">
        <f t="shared" ca="1" si="480"/>
        <v>0.21102117855481306</v>
      </c>
      <c r="C3642" s="57">
        <f ca="1">_xlfn.NORM.INV(B3642,'Input Parameters'!$E$19,'Input Parameters'!$F$19)</f>
        <v>499.45638567338642</v>
      </c>
      <c r="D3642" s="10">
        <f t="shared" ca="1" si="481"/>
        <v>6.1224498317424825E-4</v>
      </c>
      <c r="E3642" s="59">
        <f ca="1">IF(_xlfn.NORM.INV(D3642,'Input Parameters'!$E$20,'Input Parameters'!$F$20)&lt;3500,3500,IF(_xlfn.NORM.INV(D3642,'Input Parameters'!$E$20,'Input Parameters'!$F$20)&gt;5500,5500,_xlfn.NORM.INV(D3642,'Input Parameters'!$E$20,'Input Parameters'!$F$20)))</f>
        <v>3500</v>
      </c>
      <c r="F3642" s="10">
        <f t="shared" ca="1" si="482"/>
        <v>0.88362470189270026</v>
      </c>
      <c r="G3642" s="61">
        <f ca="1">_xlfn.NORM.INV(F3642,'Input Parameters'!$E$21,'Input Parameters'!$F$21)</f>
        <v>294.22936422595086</v>
      </c>
      <c r="H3642" s="54">
        <f ca="1">EXP(E3642*(1/'Input Parameters'!$E$22-1/G3642))</f>
        <v>1.0511773816304646</v>
      </c>
      <c r="I3642" s="10">
        <f t="shared" ca="1" si="483"/>
        <v>0.31022325042192178</v>
      </c>
      <c r="J3642" s="29">
        <f ca="1">_xlfn.BETA.INV(I3642,'Input Parameters'!$L$24,'Input Parameters'!$M$24,'Input Parameters'!$J$24,'Input Parameters'!$K$24)</f>
        <v>0.52599212842890652</v>
      </c>
      <c r="K3642" s="156">
        <f ca="1">('Input Parameters'!$E$25/'Input Parameters'!$E$31)^$J3642</f>
        <v>2.2977733583870286E-2</v>
      </c>
      <c r="L3642" s="66">
        <f ca="1">$H3642*$C3642*'Input Parameters'!$E$23*K3642</f>
        <v>12.063706629116231</v>
      </c>
      <c r="M3642" s="23">
        <f t="shared" ca="1" si="484"/>
        <v>0.46742073949723506</v>
      </c>
      <c r="N3642" s="15">
        <f ca="1">_xlfn.NORM.INV(M3642,'Input Parameters'!$E$26,'Input Parameters'!$F$26)</f>
        <v>3.2283143361951615E-2</v>
      </c>
      <c r="O3642" s="8">
        <f t="shared" ca="1" si="485"/>
        <v>0.36462522123859931</v>
      </c>
      <c r="P3642" s="29">
        <f ca="1">_xlfn.LOGNORM.INV(O3642,'Input Parameters'!$H$27,'Input Parameters'!$I$27)</f>
        <v>1.2215046114992729</v>
      </c>
      <c r="Q3642" s="10"/>
      <c r="R3642" s="15">
        <f>'Input Parameters'!$E$28</f>
        <v>12.7</v>
      </c>
      <c r="S3642" s="10">
        <f t="shared" ca="1" si="486"/>
        <v>0.99432751591364876</v>
      </c>
      <c r="T3642" s="25">
        <f ca="1">_xlfn.LOGNORM.INV(S3642,'Input Parameters'!$H$29,'Input Parameters'!$I$29)</f>
        <v>77.37746039127839</v>
      </c>
      <c r="U3642" s="10">
        <f t="shared" ca="1" si="487"/>
        <v>0.62199104289712737</v>
      </c>
      <c r="V3642" s="29">
        <f ca="1">IF('Input Parameters'!$D$30="Beta",_xlfn.BETA.INV(U3642,'Input Parameters'!$L$30,'Input Parameters'!$M$30,'Input Parameters'!$J$30,'Input Parameters'!$K$30),IF('Input Parameters'!$D$30="LogNorm",_xlfn.LOGNORM.INV(U3642,'Input Parameters'!$H$30,'Input Parameters'!$I$30)))</f>
        <v>1.1294554105832801</v>
      </c>
      <c r="W3642" s="2">
        <f ca="1">N3642+(P3642-N3642)*(1-ERF((T3642-R3642)/(2*SQRT(L3642*'Input Parameters'!$E$31))))</f>
        <v>0.25577149217099321</v>
      </c>
      <c r="X3642">
        <f t="shared" ca="1" si="488"/>
        <v>1</v>
      </c>
      <c r="Y3642" s="7"/>
    </row>
    <row r="3643" spans="1:25" ht="15" customHeight="1" x14ac:dyDescent="0.3">
      <c r="A3643" s="130">
        <v>3636</v>
      </c>
      <c r="B3643" s="10">
        <f t="shared" ca="1" si="480"/>
        <v>0.23048304091381178</v>
      </c>
      <c r="C3643" s="57">
        <f ca="1">_xlfn.NORM.INV(B3643,'Input Parameters'!$E$19,'Input Parameters'!$F$19)</f>
        <v>505.00178428167789</v>
      </c>
      <c r="D3643" s="10">
        <f t="shared" ca="1" si="481"/>
        <v>0.75572540093449847</v>
      </c>
      <c r="E3643" s="59">
        <f ca="1">IF(_xlfn.NORM.INV(D3643,'Input Parameters'!$E$20,'Input Parameters'!$F$20)&lt;3500,3500,IF(_xlfn.NORM.INV(D3643,'Input Parameters'!$E$20,'Input Parameters'!$F$20)&gt;5500,5500,_xlfn.NORM.INV(D3643,'Input Parameters'!$E$20,'Input Parameters'!$F$20)))</f>
        <v>5284.8327260740698</v>
      </c>
      <c r="F3643" s="10">
        <f t="shared" ca="1" si="482"/>
        <v>0.70570828328918922</v>
      </c>
      <c r="G3643" s="61">
        <f ca="1">_xlfn.NORM.INV(F3643,'Input Parameters'!$E$21,'Input Parameters'!$F$21)</f>
        <v>289.10139506378812</v>
      </c>
      <c r="H3643" s="54">
        <f ca="1">EXP(E3643*(1/'Input Parameters'!$E$22-1/G3643))</f>
        <v>0.78408872516391803</v>
      </c>
      <c r="I3643" s="10">
        <f t="shared" ca="1" si="483"/>
        <v>0.49576889364453047</v>
      </c>
      <c r="J3643" s="29">
        <f ca="1">_xlfn.BETA.INV(I3643,'Input Parameters'!$L$24,'Input Parameters'!$M$24,'Input Parameters'!$J$24,'Input Parameters'!$K$24)</f>
        <v>0.60545265670035153</v>
      </c>
      <c r="K3643" s="156">
        <f ca="1">('Input Parameters'!$E$25/'Input Parameters'!$E$31)^$J3643</f>
        <v>1.2994312348090576E-2</v>
      </c>
      <c r="L3643" s="66">
        <f ca="1">$H3643*$C3643*'Input Parameters'!$E$23*K3643</f>
        <v>5.145308550214704</v>
      </c>
      <c r="M3643" s="23">
        <f t="shared" ca="1" si="484"/>
        <v>0.39234404406187018</v>
      </c>
      <c r="N3643" s="15">
        <f ca="1">_xlfn.NORM.INV(M3643,'Input Parameters'!$E$26,'Input Parameters'!$F$26)</f>
        <v>2.8262488769551449E-2</v>
      </c>
      <c r="O3643" s="8">
        <f t="shared" ca="1" si="485"/>
        <v>0.44192431809831823</v>
      </c>
      <c r="P3643" s="29">
        <f ca="1">_xlfn.LOGNORM.INV(O3643,'Input Parameters'!$H$27,'Input Parameters'!$I$27)</f>
        <v>1.3345299398661175</v>
      </c>
      <c r="Q3643" s="10"/>
      <c r="R3643" s="15">
        <f>'Input Parameters'!$E$28</f>
        <v>12.7</v>
      </c>
      <c r="S3643" s="10">
        <f t="shared" ca="1" si="486"/>
        <v>0.70660570207709461</v>
      </c>
      <c r="T3643" s="25">
        <f ca="1">_xlfn.LOGNORM.INV(S3643,'Input Parameters'!$H$29,'Input Parameters'!$I$29)</f>
        <v>61.895784461009413</v>
      </c>
      <c r="U3643" s="10">
        <f t="shared" ca="1" si="487"/>
        <v>0.7879580440332048</v>
      </c>
      <c r="V3643" s="29">
        <f ca="1">IF('Input Parameters'!$D$30="Beta",_xlfn.BETA.INV(U3643,'Input Parameters'!$L$30,'Input Parameters'!$M$30,'Input Parameters'!$J$30,'Input Parameters'!$K$30),IF('Input Parameters'!$D$30="LogNorm",_xlfn.LOGNORM.INV(U3643,'Input Parameters'!$H$30,'Input Parameters'!$I$30)))</f>
        <v>1.3694777195496215</v>
      </c>
      <c r="W3643" s="2">
        <f ca="1">N3643+(P3643-N3643)*(1-ERF((T3643-R3643)/(2*SQRT(L3643*'Input Parameters'!$E$31))))</f>
        <v>0.19171882363409842</v>
      </c>
      <c r="X3643">
        <f t="shared" ca="1" si="488"/>
        <v>1</v>
      </c>
      <c r="Y3643" s="7"/>
    </row>
    <row r="3644" spans="1:25" ht="15" customHeight="1" x14ac:dyDescent="0.3">
      <c r="A3644" s="130">
        <v>3637</v>
      </c>
      <c r="B3644" s="10">
        <f t="shared" ca="1" si="480"/>
        <v>0.52916099853380827</v>
      </c>
      <c r="C3644" s="57">
        <f ca="1">_xlfn.NORM.INV(B3644,'Input Parameters'!$E$19,'Input Parameters'!$F$19)</f>
        <v>573.48210426037974</v>
      </c>
      <c r="D3644" s="10">
        <f t="shared" ca="1" si="481"/>
        <v>0.64991434327916131</v>
      </c>
      <c r="E3644" s="59">
        <f ca="1">IF(_xlfn.NORM.INV(D3644,'Input Parameters'!$E$20,'Input Parameters'!$F$20)&lt;3500,3500,IF(_xlfn.NORM.INV(D3644,'Input Parameters'!$E$20,'Input Parameters'!$F$20)&gt;5500,5500,_xlfn.NORM.INV(D3644,'Input Parameters'!$E$20,'Input Parameters'!$F$20)))</f>
        <v>5069.5624550084804</v>
      </c>
      <c r="F3644" s="10">
        <f t="shared" ca="1" si="482"/>
        <v>0.4386467435855792</v>
      </c>
      <c r="G3644" s="61">
        <f ca="1">_xlfn.NORM.INV(F3644,'Input Parameters'!$E$21,'Input Parameters'!$F$21)</f>
        <v>283.63640736183152</v>
      </c>
      <c r="H3644" s="54">
        <f ca="1">EXP(E3644*(1/'Input Parameters'!$E$22-1/G3644))</f>
        <v>0.56485078534231226</v>
      </c>
      <c r="I3644" s="10">
        <f t="shared" ca="1" si="483"/>
        <v>0.58665642076601576</v>
      </c>
      <c r="J3644" s="29">
        <f ca="1">_xlfn.BETA.INV(I3644,'Input Parameters'!$L$24,'Input Parameters'!$M$24,'Input Parameters'!$J$24,'Input Parameters'!$K$24)</f>
        <v>0.64200890218656004</v>
      </c>
      <c r="K3644" s="156">
        <f ca="1">('Input Parameters'!$E$25/'Input Parameters'!$E$31)^$J3644</f>
        <v>9.9968873380445744E-3</v>
      </c>
      <c r="L3644" s="66">
        <f ca="1">$H3644*$C3644*'Input Parameters'!$E$23*K3644</f>
        <v>3.2383098794695346</v>
      </c>
      <c r="M3644" s="23">
        <f t="shared" ca="1" si="484"/>
        <v>0.58343571677648431</v>
      </c>
      <c r="N3644" s="15">
        <f ca="1">_xlfn.NORM.INV(M3644,'Input Parameters'!$E$26,'Input Parameters'!$F$26)</f>
        <v>3.8424506465190619E-2</v>
      </c>
      <c r="O3644" s="8">
        <f t="shared" ca="1" si="485"/>
        <v>0.84860782747581009</v>
      </c>
      <c r="P3644" s="29">
        <f ca="1">_xlfn.LOGNORM.INV(O3644,'Input Parameters'!$H$27,'Input Parameters'!$I$27)</f>
        <v>2.2459035193740458</v>
      </c>
      <c r="Q3644" s="10"/>
      <c r="R3644" s="15">
        <f>'Input Parameters'!$E$28</f>
        <v>12.7</v>
      </c>
      <c r="S3644" s="10">
        <f t="shared" ca="1" si="486"/>
        <v>0.67419602434414172</v>
      </c>
      <c r="T3644" s="25">
        <f ca="1">_xlfn.LOGNORM.INV(S3644,'Input Parameters'!$H$29,'Input Parameters'!$I$29)</f>
        <v>61.25997793159771</v>
      </c>
      <c r="U3644" s="10">
        <f t="shared" ca="1" si="487"/>
        <v>0.78726236696351104</v>
      </c>
      <c r="V3644" s="29">
        <f ca="1">IF('Input Parameters'!$D$30="Beta",_xlfn.BETA.INV(U3644,'Input Parameters'!$L$30,'Input Parameters'!$M$30,'Input Parameters'!$J$30,'Input Parameters'!$K$30),IF('Input Parameters'!$D$30="LogNorm",_xlfn.LOGNORM.INV(U3644,'Input Parameters'!$H$30,'Input Parameters'!$I$30)))</f>
        <v>1.3681833474926206</v>
      </c>
      <c r="W3644" s="2">
        <f ca="1">N3644+(P3644-N3644)*(1-ERF((T3644-R3644)/(2*SQRT(L3644*'Input Parameters'!$E$31))))</f>
        <v>0.16287445792872882</v>
      </c>
      <c r="X3644">
        <f t="shared" ca="1" si="488"/>
        <v>1</v>
      </c>
      <c r="Y3644" s="7"/>
    </row>
    <row r="3645" spans="1:25" ht="15" customHeight="1" x14ac:dyDescent="0.3">
      <c r="A3645" s="130">
        <v>3638</v>
      </c>
      <c r="B3645" s="10">
        <f t="shared" ca="1" si="480"/>
        <v>0.77733004062912769</v>
      </c>
      <c r="C3645" s="57">
        <f ca="1">_xlfn.NORM.INV(B3645,'Input Parameters'!$E$19,'Input Parameters'!$F$19)</f>
        <v>631.79099660691497</v>
      </c>
      <c r="D3645" s="10">
        <f t="shared" ca="1" si="481"/>
        <v>0.36118201341076328</v>
      </c>
      <c r="E3645" s="59">
        <f ca="1">IF(_xlfn.NORM.INV(D3645,'Input Parameters'!$E$20,'Input Parameters'!$F$20)&lt;3500,3500,IF(_xlfn.NORM.INV(D3645,'Input Parameters'!$E$20,'Input Parameters'!$F$20)&gt;5500,5500,_xlfn.NORM.INV(D3645,'Input Parameters'!$E$20,'Input Parameters'!$F$20)))</f>
        <v>4551.2892256511159</v>
      </c>
      <c r="F3645" s="10">
        <f t="shared" ca="1" si="482"/>
        <v>0.8937003867881278</v>
      </c>
      <c r="G3645" s="61">
        <f ca="1">_xlfn.NORM.INV(F3645,'Input Parameters'!$E$21,'Input Parameters'!$F$21)</f>
        <v>294.64709717646872</v>
      </c>
      <c r="H3645" s="54">
        <f ca="1">EXP(E3645*(1/'Input Parameters'!$E$22-1/G3645))</f>
        <v>1.0907143112185382</v>
      </c>
      <c r="I3645" s="10">
        <f t="shared" ca="1" si="483"/>
        <v>0.2765150925088169</v>
      </c>
      <c r="J3645" s="29">
        <f ca="1">_xlfn.BETA.INV(I3645,'Input Parameters'!$L$24,'Input Parameters'!$M$24,'Input Parameters'!$J$24,'Input Parameters'!$K$24)</f>
        <v>0.50975240047570125</v>
      </c>
      <c r="K3645" s="156">
        <f ca="1">('Input Parameters'!$E$25/'Input Parameters'!$E$31)^$J3645</f>
        <v>2.5816713841651559E-2</v>
      </c>
      <c r="L3645" s="66">
        <f ca="1">$H3645*$C3645*'Input Parameters'!$E$23*K3645</f>
        <v>17.790387394287816</v>
      </c>
      <c r="M3645" s="23">
        <f t="shared" ca="1" si="484"/>
        <v>0.26572042488303271</v>
      </c>
      <c r="N3645" s="15">
        <f ca="1">_xlfn.NORM.INV(M3645,'Input Parameters'!$E$26,'Input Parameters'!$F$26)</f>
        <v>2.0858030906956218E-2</v>
      </c>
      <c r="O3645" s="8">
        <f t="shared" ca="1" si="485"/>
        <v>0.29317827533144936</v>
      </c>
      <c r="P3645" s="29">
        <f ca="1">_xlfn.LOGNORM.INV(O3645,'Input Parameters'!$H$27,'Input Parameters'!$I$27)</f>
        <v>1.1190562997437326</v>
      </c>
      <c r="Q3645" s="10"/>
      <c r="R3645" s="15">
        <f>'Input Parameters'!$E$28</f>
        <v>12.7</v>
      </c>
      <c r="S3645" s="10">
        <f t="shared" ca="1" si="486"/>
        <v>0.61174317460425987</v>
      </c>
      <c r="T3645" s="25">
        <f ca="1">_xlfn.LOGNORM.INV(S3645,'Input Parameters'!$H$29,'Input Parameters'!$I$29)</f>
        <v>60.117593055330758</v>
      </c>
      <c r="U3645" s="10">
        <f t="shared" ca="1" si="487"/>
        <v>0.72880042332453321</v>
      </c>
      <c r="V3645" s="29">
        <f ca="1">IF('Input Parameters'!$D$30="Beta",_xlfn.BETA.INV(U3645,'Input Parameters'!$L$30,'Input Parameters'!$M$30,'Input Parameters'!$J$30,'Input Parameters'!$K$30),IF('Input Parameters'!$D$30="LogNorm",_xlfn.LOGNORM.INV(U3645,'Input Parameters'!$H$30,'Input Parameters'!$I$30)))</f>
        <v>1.2705347116839714</v>
      </c>
      <c r="W3645" s="2">
        <f ca="1">N3645+(P3645-N3645)*(1-ERF((T3645-R3645)/(2*SQRT(L3645*'Input Parameters'!$E$31))))</f>
        <v>0.48940554740687625</v>
      </c>
      <c r="X3645">
        <f t="shared" ca="1" si="488"/>
        <v>1</v>
      </c>
      <c r="Y3645" s="7"/>
    </row>
    <row r="3646" spans="1:25" ht="15" customHeight="1" x14ac:dyDescent="0.3">
      <c r="A3646" s="130">
        <v>3639</v>
      </c>
      <c r="B3646" s="10">
        <f t="shared" ca="1" si="480"/>
        <v>0.65476869094115109</v>
      </c>
      <c r="C3646" s="57">
        <f ca="1">_xlfn.NORM.INV(B3646,'Input Parameters'!$E$19,'Input Parameters'!$F$19)</f>
        <v>600.95020982534072</v>
      </c>
      <c r="D3646" s="10">
        <f t="shared" ca="1" si="481"/>
        <v>0.97175435309117997</v>
      </c>
      <c r="E3646" s="59">
        <f ca="1">IF(_xlfn.NORM.INV(D3646,'Input Parameters'!$E$20,'Input Parameters'!$F$20)&lt;3500,3500,IF(_xlfn.NORM.INV(D3646,'Input Parameters'!$E$20,'Input Parameters'!$F$20)&gt;5500,5500,_xlfn.NORM.INV(D3646,'Input Parameters'!$E$20,'Input Parameters'!$F$20)))</f>
        <v>5500</v>
      </c>
      <c r="F3646" s="10">
        <f t="shared" ca="1" si="482"/>
        <v>0.81038548569118241</v>
      </c>
      <c r="G3646" s="61">
        <f ca="1">_xlfn.NORM.INV(F3646,'Input Parameters'!$E$21,'Input Parameters'!$F$21)</f>
        <v>291.76143730861867</v>
      </c>
      <c r="H3646" s="54">
        <f ca="1">EXP(E3646*(1/'Input Parameters'!$E$22-1/G3646))</f>
        <v>0.92340571738519184</v>
      </c>
      <c r="I3646" s="10">
        <f t="shared" ca="1" si="483"/>
        <v>0.79046700616210031</v>
      </c>
      <c r="J3646" s="29">
        <f ca="1">_xlfn.BETA.INV(I3646,'Input Parameters'!$L$24,'Input Parameters'!$M$24,'Input Parameters'!$J$24,'Input Parameters'!$K$24)</f>
        <v>0.73004023463170875</v>
      </c>
      <c r="K3646" s="156">
        <f ca="1">('Input Parameters'!$E$25/'Input Parameters'!$E$31)^$J3646</f>
        <v>5.3162959647179665E-3</v>
      </c>
      <c r="L3646" s="66">
        <f ca="1">$H3646*$C3646*'Input Parameters'!$E$23*K3646</f>
        <v>2.9501235267172916</v>
      </c>
      <c r="M3646" s="23">
        <f t="shared" ca="1" si="484"/>
        <v>0.50450599154793774</v>
      </c>
      <c r="N3646" s="15">
        <f ca="1">_xlfn.NORM.INV(M3646,'Input Parameters'!$E$26,'Input Parameters'!$F$26)</f>
        <v>3.4237196805662895E-2</v>
      </c>
      <c r="O3646" s="8">
        <f t="shared" ca="1" si="485"/>
        <v>0.64490331351086017</v>
      </c>
      <c r="P3646" s="29">
        <f ca="1">_xlfn.LOGNORM.INV(O3646,'Input Parameters'!$H$27,'Input Parameters'!$I$27)</f>
        <v>1.6780127554419646</v>
      </c>
      <c r="Q3646" s="10"/>
      <c r="R3646" s="15">
        <f>'Input Parameters'!$E$28</f>
        <v>12.7</v>
      </c>
      <c r="S3646" s="10">
        <f t="shared" ca="1" si="486"/>
        <v>0.9014687011092255</v>
      </c>
      <c r="T3646" s="25">
        <f ca="1">_xlfn.LOGNORM.INV(S3646,'Input Parameters'!$H$29,'Input Parameters'!$I$29)</f>
        <v>67.306760366925658</v>
      </c>
      <c r="U3646" s="10">
        <f t="shared" ca="1" si="487"/>
        <v>0.99969260490352185</v>
      </c>
      <c r="V3646" s="29">
        <f ca="1">IF('Input Parameters'!$D$30="Beta",_xlfn.BETA.INV(U3646,'Input Parameters'!$L$30,'Input Parameters'!$M$30,'Input Parameters'!$J$30,'Input Parameters'!$K$30),IF('Input Parameters'!$D$30="LogNorm",_xlfn.LOGNORM.INV(U3646,'Input Parameters'!$H$30,'Input Parameters'!$I$30)))</f>
        <v>3.8568174644711291</v>
      </c>
      <c r="W3646" s="2">
        <f ca="1">N3646+(P3646-N3646)*(1-ERF((T3646-R3646)/(2*SQRT(L3646*'Input Parameters'!$E$31))))</f>
        <v>7.4626795713346766E-2</v>
      </c>
      <c r="X3646">
        <f t="shared" ca="1" si="488"/>
        <v>1</v>
      </c>
      <c r="Y3646" s="7"/>
    </row>
    <row r="3647" spans="1:25" ht="15" customHeight="1" x14ac:dyDescent="0.3">
      <c r="A3647" s="130">
        <v>3640</v>
      </c>
      <c r="B3647" s="10">
        <f t="shared" ca="1" si="480"/>
        <v>0.41674789075271235</v>
      </c>
      <c r="C3647" s="57">
        <f ca="1">_xlfn.NORM.INV(B3647,'Input Parameters'!$E$19,'Input Parameters'!$F$19)</f>
        <v>549.53638952902429</v>
      </c>
      <c r="D3647" s="10">
        <f t="shared" ca="1" si="481"/>
        <v>0.99303424994359502</v>
      </c>
      <c r="E3647" s="59">
        <f ca="1">IF(_xlfn.NORM.INV(D3647,'Input Parameters'!$E$20,'Input Parameters'!$F$20)&lt;3500,3500,IF(_xlfn.NORM.INV(D3647,'Input Parameters'!$E$20,'Input Parameters'!$F$20)&gt;5500,5500,_xlfn.NORM.INV(D3647,'Input Parameters'!$E$20,'Input Parameters'!$F$20)))</f>
        <v>5500</v>
      </c>
      <c r="F3647" s="10">
        <f t="shared" ca="1" si="482"/>
        <v>7.6722122584076291E-2</v>
      </c>
      <c r="G3647" s="61">
        <f ca="1">_xlfn.NORM.INV(F3647,'Input Parameters'!$E$21,'Input Parameters'!$F$21)</f>
        <v>273.63007976196235</v>
      </c>
      <c r="H3647" s="54">
        <f ca="1">EXP(E3647*(1/'Input Parameters'!$E$22-1/G3647))</f>
        <v>0.26479527414309922</v>
      </c>
      <c r="I3647" s="10">
        <f t="shared" ca="1" si="483"/>
        <v>3.664855315165072E-2</v>
      </c>
      <c r="J3647" s="29">
        <f ca="1">_xlfn.BETA.INV(I3647,'Input Parameters'!$L$24,'Input Parameters'!$M$24,'Input Parameters'!$J$24,'Input Parameters'!$K$24)</f>
        <v>0.31899685407734729</v>
      </c>
      <c r="K3647" s="156">
        <f ca="1">('Input Parameters'!$E$25/'Input Parameters'!$E$31)^$J3647</f>
        <v>0.10143478926085085</v>
      </c>
      <c r="L3647" s="66">
        <f ca="1">$H3647*$C3647*'Input Parameters'!$E$23*K3647</f>
        <v>14.760246732909319</v>
      </c>
      <c r="M3647" s="23">
        <f t="shared" ca="1" si="484"/>
        <v>0.91869092397071261</v>
      </c>
      <c r="N3647" s="15">
        <f ca="1">_xlfn.NORM.INV(M3647,'Input Parameters'!$E$26,'Input Parameters'!$F$26)</f>
        <v>6.3322720117028927E-2</v>
      </c>
      <c r="O3647" s="8">
        <f t="shared" ca="1" si="485"/>
        <v>0.61589035272312687</v>
      </c>
      <c r="P3647" s="29">
        <f ca="1">_xlfn.LOGNORM.INV(O3647,'Input Parameters'!$H$27,'Input Parameters'!$I$27)</f>
        <v>1.6218907276581001</v>
      </c>
      <c r="Q3647" s="10"/>
      <c r="R3647" s="15">
        <f>'Input Parameters'!$E$28</f>
        <v>12.7</v>
      </c>
      <c r="S3647" s="10">
        <f t="shared" ca="1" si="486"/>
        <v>0.68298268065941936</v>
      </c>
      <c r="T3647" s="25">
        <f ca="1">_xlfn.LOGNORM.INV(S3647,'Input Parameters'!$H$29,'Input Parameters'!$I$29)</f>
        <v>61.428898477349968</v>
      </c>
      <c r="U3647" s="10">
        <f t="shared" ca="1" si="487"/>
        <v>0.50045676263392702</v>
      </c>
      <c r="V3647" s="29">
        <f ca="1">IF('Input Parameters'!$D$30="Beta",_xlfn.BETA.INV(U3647,'Input Parameters'!$L$30,'Input Parameters'!$M$30,'Input Parameters'!$J$30,'Input Parameters'!$K$30),IF('Input Parameters'!$D$30="LogNorm",_xlfn.LOGNORM.INV(U3647,'Input Parameters'!$H$30,'Input Parameters'!$I$30)))</f>
        <v>0.99965834089431749</v>
      </c>
      <c r="W3647" s="2">
        <f ca="1">N3647+(P3647-N3647)*(1-ERF((T3647-R3647)/(2*SQRT(L3647*'Input Parameters'!$E$31))))</f>
        <v>0.63967100782245156</v>
      </c>
      <c r="X3647">
        <f t="shared" ca="1" si="488"/>
        <v>1</v>
      </c>
      <c r="Y3647" s="7"/>
    </row>
    <row r="3648" spans="1:25" ht="15" customHeight="1" x14ac:dyDescent="0.3">
      <c r="A3648" s="130">
        <v>3641</v>
      </c>
      <c r="B3648" s="10">
        <f t="shared" ca="1" si="480"/>
        <v>0.39705585257004938</v>
      </c>
      <c r="C3648" s="57">
        <f ca="1">_xlfn.NORM.INV(B3648,'Input Parameters'!$E$19,'Input Parameters'!$F$19)</f>
        <v>545.24760358903256</v>
      </c>
      <c r="D3648" s="10">
        <f t="shared" ca="1" si="481"/>
        <v>0.60949837532965367</v>
      </c>
      <c r="E3648" s="59">
        <f ca="1">IF(_xlfn.NORM.INV(D3648,'Input Parameters'!$E$20,'Input Parameters'!$F$20)&lt;3500,3500,IF(_xlfn.NORM.INV(D3648,'Input Parameters'!$E$20,'Input Parameters'!$F$20)&gt;5500,5500,_xlfn.NORM.INV(D3648,'Input Parameters'!$E$20,'Input Parameters'!$F$20)))</f>
        <v>4994.6083067484069</v>
      </c>
      <c r="F3648" s="10">
        <f t="shared" ca="1" si="482"/>
        <v>0.51172576236136291</v>
      </c>
      <c r="G3648" s="61">
        <f ca="1">_xlfn.NORM.INV(F3648,'Input Parameters'!$E$21,'Input Parameters'!$F$21)</f>
        <v>285.0810553952532</v>
      </c>
      <c r="H3648" s="54">
        <f ca="1">EXP(E3648*(1/'Input Parameters'!$E$22-1/G3648))</f>
        <v>0.62280990682146753</v>
      </c>
      <c r="I3648" s="10">
        <f t="shared" ca="1" si="483"/>
        <v>0.33941072158839447</v>
      </c>
      <c r="J3648" s="29">
        <f ca="1">_xlfn.BETA.INV(I3648,'Input Parameters'!$L$24,'Input Parameters'!$M$24,'Input Parameters'!$J$24,'Input Parameters'!$K$24)</f>
        <v>0.53942142159497863</v>
      </c>
      <c r="K3648" s="156">
        <f ca="1">('Input Parameters'!$E$25/'Input Parameters'!$E$31)^$J3648</f>
        <v>2.0867438269053514E-2</v>
      </c>
      <c r="L3648" s="66">
        <f ca="1">$H3648*$C3648*'Input Parameters'!$E$23*K3648</f>
        <v>7.0862817367459892</v>
      </c>
      <c r="M3648" s="23">
        <f t="shared" ca="1" si="484"/>
        <v>5.0118582504430798E-2</v>
      </c>
      <c r="N3648" s="15">
        <f ca="1">_xlfn.NORM.INV(M3648,'Input Parameters'!$E$26,'Input Parameters'!$F$26)</f>
        <v>-5.1780374503420518E-4</v>
      </c>
      <c r="O3648" s="8">
        <f t="shared" ca="1" si="485"/>
        <v>0.226703005052735</v>
      </c>
      <c r="P3648" s="29">
        <f ca="1">_xlfn.LOGNORM.INV(O3648,'Input Parameters'!$H$27,'Input Parameters'!$I$27)</f>
        <v>1.0217479298327483</v>
      </c>
      <c r="Q3648" s="10"/>
      <c r="R3648" s="15">
        <f>'Input Parameters'!$E$28</f>
        <v>12.7</v>
      </c>
      <c r="S3648" s="10">
        <f t="shared" ca="1" si="486"/>
        <v>0.90375704002271229</v>
      </c>
      <c r="T3648" s="25">
        <f ca="1">_xlfn.LOGNORM.INV(S3648,'Input Parameters'!$H$29,'Input Parameters'!$I$29)</f>
        <v>67.40729976589239</v>
      </c>
      <c r="U3648" s="10">
        <f t="shared" ca="1" si="487"/>
        <v>0.23080913936555136</v>
      </c>
      <c r="V3648" s="29">
        <f ca="1">IF('Input Parameters'!$D$30="Beta",_xlfn.BETA.INV(U3648,'Input Parameters'!$L$30,'Input Parameters'!$M$30,'Input Parameters'!$J$30,'Input Parameters'!$K$30),IF('Input Parameters'!$D$30="LogNorm",_xlfn.LOGNORM.INV(U3648,'Input Parameters'!$H$30,'Input Parameters'!$I$30)))</f>
        <v>0.74743757393282251</v>
      </c>
      <c r="W3648" s="2">
        <f ca="1">N3648+(P3648-N3648)*(1-ERF((T3648-R3648)/(2*SQRT(L3648*'Input Parameters'!$E$31))))</f>
        <v>0.14890906835108683</v>
      </c>
      <c r="X3648">
        <f t="shared" ca="1" si="488"/>
        <v>1</v>
      </c>
      <c r="Y3648" s="7"/>
    </row>
    <row r="3649" spans="1:25" ht="15" customHeight="1" x14ac:dyDescent="0.3">
      <c r="A3649" s="130">
        <v>3642</v>
      </c>
      <c r="B3649" s="10">
        <f t="shared" ca="1" si="480"/>
        <v>0.60025580665692835</v>
      </c>
      <c r="C3649" s="57">
        <f ca="1">_xlfn.NORM.INV(B3649,'Input Parameters'!$E$19,'Input Parameters'!$F$19)</f>
        <v>588.76378438880306</v>
      </c>
      <c r="D3649" s="10">
        <f t="shared" ca="1" si="481"/>
        <v>0.96823371286510052</v>
      </c>
      <c r="E3649" s="59">
        <f ca="1">IF(_xlfn.NORM.INV(D3649,'Input Parameters'!$E$20,'Input Parameters'!$F$20)&lt;3500,3500,IF(_xlfn.NORM.INV(D3649,'Input Parameters'!$E$20,'Input Parameters'!$F$20)&gt;5500,5500,_xlfn.NORM.INV(D3649,'Input Parameters'!$E$20,'Input Parameters'!$F$20)))</f>
        <v>5500</v>
      </c>
      <c r="F3649" s="10">
        <f t="shared" ca="1" si="482"/>
        <v>5.3414147129777767E-3</v>
      </c>
      <c r="G3649" s="61">
        <f ca="1">_xlfn.NORM.INV(F3649,'Input Parameters'!$E$21,'Input Parameters'!$F$21)</f>
        <v>264.78415810362105</v>
      </c>
      <c r="H3649" s="54">
        <f ca="1">EXP(E3649*(1/'Input Parameters'!$E$22-1/G3649))</f>
        <v>0.13529409711820942</v>
      </c>
      <c r="I3649" s="10">
        <f t="shared" ca="1" si="483"/>
        <v>0.55737597231104585</v>
      </c>
      <c r="J3649" s="29">
        <f ca="1">_xlfn.BETA.INV(I3649,'Input Parameters'!$L$24,'Input Parameters'!$M$24,'Input Parameters'!$J$24,'Input Parameters'!$K$24)</f>
        <v>0.63023248943208454</v>
      </c>
      <c r="K3649" s="156">
        <f ca="1">('Input Parameters'!$E$25/'Input Parameters'!$E$31)^$J3649</f>
        <v>1.0878109175254861E-2</v>
      </c>
      <c r="L3649" s="66">
        <f ca="1">$H3649*$C3649*'Input Parameters'!$E$23*K3649</f>
        <v>0.86650954308138373</v>
      </c>
      <c r="M3649" s="23">
        <f t="shared" ca="1" si="484"/>
        <v>0.25934911677733097</v>
      </c>
      <c r="N3649" s="15">
        <f ca="1">_xlfn.NORM.INV(M3649,'Input Parameters'!$E$26,'Input Parameters'!$F$26)</f>
        <v>2.0447579859195569E-2</v>
      </c>
      <c r="O3649" s="8">
        <f t="shared" ca="1" si="485"/>
        <v>0.15261477167218063</v>
      </c>
      <c r="P3649" s="29">
        <f ca="1">_xlfn.LOGNORM.INV(O3649,'Input Parameters'!$H$27,'Input Parameters'!$I$27)</f>
        <v>0.90448943699150108</v>
      </c>
      <c r="Q3649" s="10"/>
      <c r="R3649" s="15">
        <f>'Input Parameters'!$E$28</f>
        <v>12.7</v>
      </c>
      <c r="S3649" s="10">
        <f t="shared" ca="1" si="486"/>
        <v>0.66028315837778617</v>
      </c>
      <c r="T3649" s="25">
        <f ca="1">_xlfn.LOGNORM.INV(S3649,'Input Parameters'!$H$29,'Input Parameters'!$I$29)</f>
        <v>60.997166224751737</v>
      </c>
      <c r="U3649" s="10">
        <f t="shared" ca="1" si="487"/>
        <v>0.29057444602909666</v>
      </c>
      <c r="V3649" s="29">
        <f ca="1">IF('Input Parameters'!$D$30="Beta",_xlfn.BETA.INV(U3649,'Input Parameters'!$L$30,'Input Parameters'!$M$30,'Input Parameters'!$J$30,'Input Parameters'!$K$30),IF('Input Parameters'!$D$30="LogNorm",_xlfn.LOGNORM.INV(U3649,'Input Parameters'!$H$30,'Input Parameters'!$I$30)))</f>
        <v>0.80383872716686033</v>
      </c>
      <c r="W3649" s="2">
        <f ca="1">N3649+(P3649-N3649)*(1-ERF((T3649-R3649)/(2*SQRT(L3649*'Input Parameters'!$E$31))))</f>
        <v>2.066304235379688E-2</v>
      </c>
      <c r="X3649">
        <f t="shared" ca="1" si="488"/>
        <v>1</v>
      </c>
      <c r="Y3649" s="7"/>
    </row>
    <row r="3650" spans="1:25" ht="15" customHeight="1" x14ac:dyDescent="0.3">
      <c r="A3650" s="130">
        <v>3643</v>
      </c>
      <c r="B3650" s="10">
        <f t="shared" ca="1" si="480"/>
        <v>0.11003425272583811</v>
      </c>
      <c r="C3650" s="57">
        <f ca="1">_xlfn.NORM.INV(B3650,'Input Parameters'!$E$19,'Input Parameters'!$F$19)</f>
        <v>463.67376473272407</v>
      </c>
      <c r="D3650" s="10">
        <f t="shared" ca="1" si="481"/>
        <v>0.11782305825265094</v>
      </c>
      <c r="E3650" s="59">
        <f ca="1">IF(_xlfn.NORM.INV(D3650,'Input Parameters'!$E$20,'Input Parameters'!$F$20)&lt;3500,3500,IF(_xlfn.NORM.INV(D3650,'Input Parameters'!$E$20,'Input Parameters'!$F$20)&gt;5500,5500,_xlfn.NORM.INV(D3650,'Input Parameters'!$E$20,'Input Parameters'!$F$20)))</f>
        <v>3969.8422150787846</v>
      </c>
      <c r="F3650" s="10">
        <f t="shared" ca="1" si="482"/>
        <v>0.1452864507398941</v>
      </c>
      <c r="G3650" s="61">
        <f ca="1">_xlfn.NORM.INV(F3650,'Input Parameters'!$E$21,'Input Parameters'!$F$21)</f>
        <v>276.54303589120309</v>
      </c>
      <c r="H3650" s="54">
        <f ca="1">EXP(E3650*(1/'Input Parameters'!$E$22-1/G3650))</f>
        <v>0.44651043786073658</v>
      </c>
      <c r="I3650" s="10">
        <f t="shared" ca="1" si="483"/>
        <v>0.95714995061900343</v>
      </c>
      <c r="J3650" s="29">
        <f ca="1">_xlfn.BETA.INV(I3650,'Input Parameters'!$L$24,'Input Parameters'!$M$24,'Input Parameters'!$J$24,'Input Parameters'!$K$24)</f>
        <v>0.84239659983331139</v>
      </c>
      <c r="K3650" s="156">
        <f ca="1">('Input Parameters'!$E$25/'Input Parameters'!$E$31)^$J3650</f>
        <v>2.3744909210618656E-3</v>
      </c>
      <c r="L3650" s="66">
        <f ca="1">$H3650*$C3650*'Input Parameters'!$E$23*K3650</f>
        <v>0.49160314507653424</v>
      </c>
      <c r="M3650" s="23">
        <f t="shared" ca="1" si="484"/>
        <v>0.71629705558069479</v>
      </c>
      <c r="N3650" s="15">
        <f ca="1">_xlfn.NORM.INV(M3650,'Input Parameters'!$E$26,'Input Parameters'!$F$26)</f>
        <v>4.6009398964159696E-2</v>
      </c>
      <c r="O3650" s="8">
        <f t="shared" ca="1" si="485"/>
        <v>0.44630921535723189</v>
      </c>
      <c r="P3650" s="29">
        <f ca="1">_xlfn.LOGNORM.INV(O3650,'Input Parameters'!$H$27,'Input Parameters'!$I$27)</f>
        <v>1.3410998838656392</v>
      </c>
      <c r="Q3650" s="10"/>
      <c r="R3650" s="15">
        <f>'Input Parameters'!$E$28</f>
        <v>12.7</v>
      </c>
      <c r="S3650" s="10">
        <f t="shared" ca="1" si="486"/>
        <v>7.3302158448893096E-2</v>
      </c>
      <c r="T3650" s="25">
        <f ca="1">_xlfn.LOGNORM.INV(S3650,'Input Parameters'!$H$29,'Input Parameters'!$I$29)</f>
        <v>49.474271359378555</v>
      </c>
      <c r="U3650" s="10">
        <f t="shared" ca="1" si="487"/>
        <v>0.68585313866028175</v>
      </c>
      <c r="V3650" s="29">
        <f ca="1">IF('Input Parameters'!$D$30="Beta",_xlfn.BETA.INV(U3650,'Input Parameters'!$L$30,'Input Parameters'!$M$30,'Input Parameters'!$J$30,'Input Parameters'!$K$30),IF('Input Parameters'!$D$30="LogNorm",_xlfn.LOGNORM.INV(U3650,'Input Parameters'!$H$30,'Input Parameters'!$I$30)))</f>
        <v>1.2093962837066616</v>
      </c>
      <c r="W3650" s="2">
        <f ca="1">N3650+(P3650-N3650)*(1-ERF((T3650-R3650)/(2*SQRT(L3650*'Input Parameters'!$E$31))))</f>
        <v>4.6279199646442996E-2</v>
      </c>
      <c r="X3650">
        <f t="shared" ca="1" si="488"/>
        <v>1</v>
      </c>
      <c r="Y3650" s="7"/>
    </row>
    <row r="3651" spans="1:25" ht="15" customHeight="1" x14ac:dyDescent="0.3">
      <c r="A3651" s="130">
        <v>3644</v>
      </c>
      <c r="B3651" s="10">
        <f t="shared" ca="1" si="480"/>
        <v>0.80249717440340407</v>
      </c>
      <c r="C3651" s="57">
        <f ca="1">_xlfn.NORM.INV(B3651,'Input Parameters'!$E$19,'Input Parameters'!$F$19)</f>
        <v>639.17356173485712</v>
      </c>
      <c r="D3651" s="10">
        <f t="shared" ca="1" si="481"/>
        <v>0.96427109958180734</v>
      </c>
      <c r="E3651" s="59">
        <f ca="1">IF(_xlfn.NORM.INV(D3651,'Input Parameters'!$E$20,'Input Parameters'!$F$20)&lt;3500,3500,IF(_xlfn.NORM.INV(D3651,'Input Parameters'!$E$20,'Input Parameters'!$F$20)&gt;5500,5500,_xlfn.NORM.INV(D3651,'Input Parameters'!$E$20,'Input Parameters'!$F$20)))</f>
        <v>5500</v>
      </c>
      <c r="F3651" s="10">
        <f t="shared" ca="1" si="482"/>
        <v>0.4807279691029156</v>
      </c>
      <c r="G3651" s="61">
        <f ca="1">_xlfn.NORM.INV(F3651,'Input Parameters'!$E$21,'Input Parameters'!$F$21)</f>
        <v>284.47015275263067</v>
      </c>
      <c r="H3651" s="54">
        <f ca="1">EXP(E3651*(1/'Input Parameters'!$E$22-1/G3651))</f>
        <v>0.5695783077145995</v>
      </c>
      <c r="I3651" s="10">
        <f t="shared" ca="1" si="483"/>
        <v>0.84433041763816463</v>
      </c>
      <c r="J3651" s="29">
        <f ca="1">_xlfn.BETA.INV(I3651,'Input Parameters'!$L$24,'Input Parameters'!$M$24,'Input Parameters'!$J$24,'Input Parameters'!$K$24)</f>
        <v>0.75805569398948502</v>
      </c>
      <c r="K3651" s="156">
        <f ca="1">('Input Parameters'!$E$25/'Input Parameters'!$E$31)^$J3651</f>
        <v>4.3483939883344576E-3</v>
      </c>
      <c r="L3651" s="66">
        <f ca="1">$H3651*$C3651*'Input Parameters'!$E$23*K3651</f>
        <v>1.5830736873491802</v>
      </c>
      <c r="M3651" s="23">
        <f t="shared" ca="1" si="484"/>
        <v>0.16130020929574962</v>
      </c>
      <c r="N3651" s="15">
        <f ca="1">_xlfn.NORM.INV(M3651,'Input Parameters'!$E$26,'Input Parameters'!$F$26)</f>
        <v>1.3228307656935796E-2</v>
      </c>
      <c r="O3651" s="8">
        <f t="shared" ca="1" si="485"/>
        <v>0.18747486991795004</v>
      </c>
      <c r="P3651" s="29">
        <f ca="1">_xlfn.LOGNORM.INV(O3651,'Input Parameters'!$H$27,'Input Parameters'!$I$27)</f>
        <v>0.96144995632750652</v>
      </c>
      <c r="Q3651" s="10"/>
      <c r="R3651" s="15">
        <f>'Input Parameters'!$E$28</f>
        <v>12.7</v>
      </c>
      <c r="S3651" s="10">
        <f t="shared" ca="1" si="486"/>
        <v>0.99874887146517233</v>
      </c>
      <c r="T3651" s="25">
        <f ca="1">_xlfn.LOGNORM.INV(S3651,'Input Parameters'!$H$29,'Input Parameters'!$I$29)</f>
        <v>81.764384818335017</v>
      </c>
      <c r="U3651" s="10">
        <f t="shared" ca="1" si="487"/>
        <v>0.82774603115573187</v>
      </c>
      <c r="V3651" s="29">
        <f ca="1">IF('Input Parameters'!$D$30="Beta",_xlfn.BETA.INV(U3651,'Input Parameters'!$L$30,'Input Parameters'!$M$30,'Input Parameters'!$J$30,'Input Parameters'!$K$30),IF('Input Parameters'!$D$30="LogNorm",_xlfn.LOGNORM.INV(U3651,'Input Parameters'!$H$30,'Input Parameters'!$I$30)))</f>
        <v>1.4506040512735248</v>
      </c>
      <c r="W3651" s="2">
        <f ca="1">N3651+(P3651-N3651)*(1-ERF((T3651-R3651)/(2*SQRT(L3651*'Input Parameters'!$E$31))))</f>
        <v>1.3326786313772898E-2</v>
      </c>
      <c r="X3651">
        <f t="shared" ca="1" si="488"/>
        <v>1</v>
      </c>
      <c r="Y3651" s="7"/>
    </row>
    <row r="3652" spans="1:25" ht="15" customHeight="1" x14ac:dyDescent="0.3">
      <c r="A3652" s="130">
        <v>3645</v>
      </c>
      <c r="B3652" s="10">
        <f t="shared" ca="1" si="480"/>
        <v>0.38529989072539672</v>
      </c>
      <c r="C3652" s="57">
        <f ca="1">_xlfn.NORM.INV(B3652,'Input Parameters'!$E$19,'Input Parameters'!$F$19)</f>
        <v>542.66060734825965</v>
      </c>
      <c r="D3652" s="10">
        <f t="shared" ca="1" si="481"/>
        <v>0.54766245313664541</v>
      </c>
      <c r="E3652" s="59">
        <f ca="1">IF(_xlfn.NORM.INV(D3652,'Input Parameters'!$E$20,'Input Parameters'!$F$20)&lt;3500,3500,IF(_xlfn.NORM.INV(D3652,'Input Parameters'!$E$20,'Input Parameters'!$F$20)&gt;5500,5500,_xlfn.NORM.INV(D3652,'Input Parameters'!$E$20,'Input Parameters'!$F$20)))</f>
        <v>4883.8303877832614</v>
      </c>
      <c r="F3652" s="10">
        <f t="shared" ca="1" si="482"/>
        <v>0.50016779161557079</v>
      </c>
      <c r="G3652" s="61">
        <f ca="1">_xlfn.NORM.INV(F3652,'Input Parameters'!$E$21,'Input Parameters'!$F$21)</f>
        <v>284.85330584699108</v>
      </c>
      <c r="H3652" s="54">
        <f ca="1">EXP(E3652*(1/'Input Parameters'!$E$22-1/G3652))</f>
        <v>0.62082333338508555</v>
      </c>
      <c r="I3652" s="10">
        <f t="shared" ca="1" si="483"/>
        <v>0.96504756732650743</v>
      </c>
      <c r="J3652" s="29">
        <f ca="1">_xlfn.BETA.INV(I3652,'Input Parameters'!$L$24,'Input Parameters'!$M$24,'Input Parameters'!$J$24,'Input Parameters'!$K$24)</f>
        <v>0.85205340369359295</v>
      </c>
      <c r="K3652" s="156">
        <f ca="1">('Input Parameters'!$E$25/'Input Parameters'!$E$31)^$J3652</f>
        <v>2.2155695909447854E-3</v>
      </c>
      <c r="L3652" s="66">
        <f ca="1">$H3652*$C3652*'Input Parameters'!$E$23*K3652</f>
        <v>0.74641734635890855</v>
      </c>
      <c r="M3652" s="23">
        <f t="shared" ca="1" si="484"/>
        <v>0.93613298541482515</v>
      </c>
      <c r="N3652" s="15">
        <f ca="1">_xlfn.NORM.INV(M3652,'Input Parameters'!$E$26,'Input Parameters'!$F$26)</f>
        <v>6.5985071430881656E-2</v>
      </c>
      <c r="O3652" s="8">
        <f t="shared" ca="1" si="485"/>
        <v>0.52404629196027519</v>
      </c>
      <c r="P3652" s="29">
        <f ca="1">_xlfn.LOGNORM.INV(O3652,'Input Parameters'!$H$27,'Input Parameters'!$I$27)</f>
        <v>1.4621302300069106</v>
      </c>
      <c r="Q3652" s="10"/>
      <c r="R3652" s="15">
        <f>'Input Parameters'!$E$28</f>
        <v>12.7</v>
      </c>
      <c r="S3652" s="10">
        <f t="shared" ca="1" si="486"/>
        <v>2.6835627866465317E-2</v>
      </c>
      <c r="T3652" s="25">
        <f ca="1">_xlfn.LOGNORM.INV(S3652,'Input Parameters'!$H$29,'Input Parameters'!$I$29)</f>
        <v>46.889934275059446</v>
      </c>
      <c r="U3652" s="10">
        <f t="shared" ca="1" si="487"/>
        <v>0.18315363490756809</v>
      </c>
      <c r="V3652" s="29">
        <f ca="1">IF('Input Parameters'!$D$30="Beta",_xlfn.BETA.INV(U3652,'Input Parameters'!$L$30,'Input Parameters'!$M$30,'Input Parameters'!$J$30,'Input Parameters'!$K$30),IF('Input Parameters'!$D$30="LogNorm",_xlfn.LOGNORM.INV(U3652,'Input Parameters'!$H$30,'Input Parameters'!$I$30)))</f>
        <v>0.69973762077596879</v>
      </c>
      <c r="W3652" s="2">
        <f ca="1">N3652+(P3652-N3652)*(1-ERF((T3652-R3652)/(2*SQRT(L3652*'Input Parameters'!$E$31))))</f>
        <v>7.3157667506446158E-2</v>
      </c>
      <c r="X3652">
        <f t="shared" ca="1" si="488"/>
        <v>1</v>
      </c>
      <c r="Y3652" s="7"/>
    </row>
    <row r="3653" spans="1:25" ht="15" customHeight="1" x14ac:dyDescent="0.3">
      <c r="A3653" s="130">
        <v>3646</v>
      </c>
      <c r="B3653" s="10">
        <f t="shared" ref="B3653:B3716" ca="1" si="489">RAND()</f>
        <v>0.8028401992364701</v>
      </c>
      <c r="C3653" s="57">
        <f ca="1">_xlfn.NORM.INV(B3653,'Input Parameters'!$E$19,'Input Parameters'!$F$19)</f>
        <v>639.27793794956267</v>
      </c>
      <c r="D3653" s="10">
        <f t="shared" ref="D3653:D3716" ca="1" si="490">RAND()</f>
        <v>0.5001289988122104</v>
      </c>
      <c r="E3653" s="59">
        <f ca="1">IF(_xlfn.NORM.INV(D3653,'Input Parameters'!$E$20,'Input Parameters'!$F$20)&lt;3500,3500,IF(_xlfn.NORM.INV(D3653,'Input Parameters'!$E$20,'Input Parameters'!$F$20)&gt;5500,5500,_xlfn.NORM.INV(D3653,'Input Parameters'!$E$20,'Input Parameters'!$F$20)))</f>
        <v>4800.2263464530006</v>
      </c>
      <c r="F3653" s="10">
        <f t="shared" ref="F3653:F3716" ca="1" si="491">RAND()</f>
        <v>5.1351604308253584E-2</v>
      </c>
      <c r="G3653" s="61">
        <f ca="1">_xlfn.NORM.INV(F3653,'Input Parameters'!$E$21,'Input Parameters'!$F$21)</f>
        <v>272.02336502771334</v>
      </c>
      <c r="H3653" s="54">
        <f ca="1">EXP(E3653*(1/'Input Parameters'!$E$22-1/G3653))</f>
        <v>0.2827053561675591</v>
      </c>
      <c r="I3653" s="10">
        <f t="shared" ref="I3653:I3716" ca="1" si="492">RAND()</f>
        <v>0.30490347569251064</v>
      </c>
      <c r="J3653" s="29">
        <f ca="1">_xlfn.BETA.INV(I3653,'Input Parameters'!$L$24,'Input Parameters'!$M$24,'Input Parameters'!$J$24,'Input Parameters'!$K$24)</f>
        <v>0.52348574425802841</v>
      </c>
      <c r="K3653" s="156">
        <f ca="1">('Input Parameters'!$E$25/'Input Parameters'!$E$31)^$J3653</f>
        <v>2.3394601916782835E-2</v>
      </c>
      <c r="L3653" s="66">
        <f ca="1">$H3653*$C3653*'Input Parameters'!$E$23*K3653</f>
        <v>4.2280431720418319</v>
      </c>
      <c r="M3653" s="23">
        <f t="shared" ref="M3653:M3716" ca="1" si="493">RAND()</f>
        <v>6.1772612818136841E-2</v>
      </c>
      <c r="N3653" s="15">
        <f ca="1">_xlfn.NORM.INV(M3653,'Input Parameters'!$E$26,'Input Parameters'!$F$26)</f>
        <v>1.6586966477806636E-3</v>
      </c>
      <c r="O3653" s="8">
        <f t="shared" ref="O3653:O3716" ca="1" si="494">RAND()</f>
        <v>0.17033732322025408</v>
      </c>
      <c r="P3653" s="29">
        <f ca="1">_xlfn.LOGNORM.INV(O3653,'Input Parameters'!$H$27,'Input Parameters'!$I$27)</f>
        <v>0.93395044851751741</v>
      </c>
      <c r="Q3653" s="10"/>
      <c r="R3653" s="15">
        <f>'Input Parameters'!$E$28</f>
        <v>12.7</v>
      </c>
      <c r="S3653" s="10">
        <f t="shared" ref="S3653:S3716" ca="1" si="495">RAND()</f>
        <v>0.69109330133545754</v>
      </c>
      <c r="T3653" s="25">
        <f ca="1">_xlfn.LOGNORM.INV(S3653,'Input Parameters'!$H$29,'Input Parameters'!$I$29)</f>
        <v>61.587010821077541</v>
      </c>
      <c r="U3653" s="10">
        <f t="shared" ref="U3653:U3716" ca="1" si="496">RAND()</f>
        <v>0.60914327143380109</v>
      </c>
      <c r="V3653" s="29">
        <f ca="1">IF('Input Parameters'!$D$30="Beta",_xlfn.BETA.INV(U3653,'Input Parameters'!$L$30,'Input Parameters'!$M$30,'Input Parameters'!$J$30,'Input Parameters'!$K$30),IF('Input Parameters'!$D$30="LogNorm",_xlfn.LOGNORM.INV(U3653,'Input Parameters'!$H$30,'Input Parameters'!$I$30)))</f>
        <v>1.1145767827546154</v>
      </c>
      <c r="W3653" s="2">
        <f ca="1">N3653+(P3653-N3653)*(1-ERF((T3653-R3653)/(2*SQRT(L3653*'Input Parameters'!$E$31))))</f>
        <v>8.8112015636424013E-2</v>
      </c>
      <c r="X3653">
        <f t="shared" ca="1" si="488"/>
        <v>1</v>
      </c>
      <c r="Y3653" s="7"/>
    </row>
    <row r="3654" spans="1:25" ht="15" customHeight="1" x14ac:dyDescent="0.3">
      <c r="A3654" s="130">
        <v>3647</v>
      </c>
      <c r="B3654" s="10">
        <f t="shared" ca="1" si="489"/>
        <v>0.95257559834390382</v>
      </c>
      <c r="C3654" s="57">
        <f ca="1">_xlfn.NORM.INV(B3654,'Input Parameters'!$E$19,'Input Parameters'!$F$19)</f>
        <v>708.44514451751547</v>
      </c>
      <c r="D3654" s="10">
        <f t="shared" ca="1" si="490"/>
        <v>0.62342647170543219</v>
      </c>
      <c r="E3654" s="59">
        <f ca="1">IF(_xlfn.NORM.INV(D3654,'Input Parameters'!$E$20,'Input Parameters'!$F$20)&lt;3500,3500,IF(_xlfn.NORM.INV(D3654,'Input Parameters'!$E$20,'Input Parameters'!$F$20)&gt;5500,5500,_xlfn.NORM.INV(D3654,'Input Parameters'!$E$20,'Input Parameters'!$F$20)))</f>
        <v>5020.1447087647666</v>
      </c>
      <c r="F3654" s="10">
        <f t="shared" ca="1" si="491"/>
        <v>0.19579694991248375</v>
      </c>
      <c r="G3654" s="61">
        <f ca="1">_xlfn.NORM.INV(F3654,'Input Parameters'!$E$21,'Input Parameters'!$F$21)</f>
        <v>278.11609907568925</v>
      </c>
      <c r="H3654" s="54">
        <f ca="1">EXP(E3654*(1/'Input Parameters'!$E$22-1/G3654))</f>
        <v>0.39974177935164162</v>
      </c>
      <c r="I3654" s="10">
        <f t="shared" ca="1" si="492"/>
        <v>0.39668786848523885</v>
      </c>
      <c r="J3654" s="29">
        <f ca="1">_xlfn.BETA.INV(I3654,'Input Parameters'!$L$24,'Input Parameters'!$M$24,'Input Parameters'!$J$24,'Input Parameters'!$K$24)</f>
        <v>0.56450639660738844</v>
      </c>
      <c r="K3654" s="156">
        <f ca="1">('Input Parameters'!$E$25/'Input Parameters'!$E$31)^$J3654</f>
        <v>1.7430851328210772E-2</v>
      </c>
      <c r="L3654" s="66">
        <f ca="1">$H3654*$C3654*'Input Parameters'!$E$23*K3654</f>
        <v>4.9363320796551804</v>
      </c>
      <c r="M3654" s="23">
        <f t="shared" ca="1" si="493"/>
        <v>4.6524043851382757E-2</v>
      </c>
      <c r="N3654" s="15">
        <f ca="1">_xlfn.NORM.INV(M3654,'Input Parameters'!$E$26,'Input Parameters'!$F$26)</f>
        <v>-1.2702065149005487E-3</v>
      </c>
      <c r="O3654" s="8">
        <f t="shared" ca="1" si="494"/>
        <v>0.72988418839136149</v>
      </c>
      <c r="P3654" s="29">
        <f ca="1">_xlfn.LOGNORM.INV(O3654,'Input Parameters'!$H$27,'Input Parameters'!$I$27)</f>
        <v>1.8666999336168977</v>
      </c>
      <c r="Q3654" s="10"/>
      <c r="R3654" s="15">
        <f>'Input Parameters'!$E$28</f>
        <v>12.7</v>
      </c>
      <c r="S3654" s="10">
        <f t="shared" ca="1" si="495"/>
        <v>0.24991848902368086</v>
      </c>
      <c r="T3654" s="25">
        <f ca="1">_xlfn.LOGNORM.INV(S3654,'Input Parameters'!$H$29,'Input Parameters'!$I$29)</f>
        <v>53.983373480607156</v>
      </c>
      <c r="U3654" s="10">
        <f t="shared" ca="1" si="496"/>
        <v>0.76101519596384792</v>
      </c>
      <c r="V3654" s="29">
        <f ca="1">IF('Input Parameters'!$D$30="Beta",_xlfn.BETA.INV(U3654,'Input Parameters'!$L$30,'Input Parameters'!$M$30,'Input Parameters'!$J$30,'Input Parameters'!$K$30),IF('Input Parameters'!$D$30="LogNorm",_xlfn.LOGNORM.INV(U3654,'Input Parameters'!$H$30,'Input Parameters'!$I$30)))</f>
        <v>1.3218383066853681</v>
      </c>
      <c r="W3654" s="2">
        <f ca="1">N3654+(P3654-N3654)*(1-ERF((T3654-R3654)/(2*SQRT(L3654*'Input Parameters'!$E$31))))</f>
        <v>0.3515599388328367</v>
      </c>
      <c r="X3654">
        <f t="shared" ca="1" si="488"/>
        <v>1</v>
      </c>
      <c r="Y3654" s="7"/>
    </row>
    <row r="3655" spans="1:25" ht="15" customHeight="1" x14ac:dyDescent="0.3">
      <c r="A3655" s="130">
        <v>3648</v>
      </c>
      <c r="B3655" s="10">
        <f t="shared" ca="1" si="489"/>
        <v>0.49821035442357875</v>
      </c>
      <c r="C3655" s="57">
        <f ca="1">_xlfn.NORM.INV(B3655,'Input Parameters'!$E$19,'Input Parameters'!$F$19)</f>
        <v>566.92093373941862</v>
      </c>
      <c r="D3655" s="10">
        <f t="shared" ca="1" si="490"/>
        <v>0.88749700994806036</v>
      </c>
      <c r="E3655" s="59">
        <f ca="1">IF(_xlfn.NORM.INV(D3655,'Input Parameters'!$E$20,'Input Parameters'!$F$20)&lt;3500,3500,IF(_xlfn.NORM.INV(D3655,'Input Parameters'!$E$20,'Input Parameters'!$F$20)&gt;5500,5500,_xlfn.NORM.INV(D3655,'Input Parameters'!$E$20,'Input Parameters'!$F$20)))</f>
        <v>5500</v>
      </c>
      <c r="F3655" s="10">
        <f t="shared" ca="1" si="491"/>
        <v>0.24085862530521307</v>
      </c>
      <c r="G3655" s="61">
        <f ca="1">_xlfn.NORM.INV(F3655,'Input Parameters'!$E$21,'Input Parameters'!$F$21)</f>
        <v>279.32014989284539</v>
      </c>
      <c r="H3655" s="54">
        <f ca="1">EXP(E3655*(1/'Input Parameters'!$E$22-1/G3655))</f>
        <v>0.39878385144407658</v>
      </c>
      <c r="I3655" s="10">
        <f t="shared" ca="1" si="492"/>
        <v>3.1576975867542156E-2</v>
      </c>
      <c r="J3655" s="29">
        <f ca="1">_xlfn.BETA.INV(I3655,'Input Parameters'!$L$24,'Input Parameters'!$M$24,'Input Parameters'!$J$24,'Input Parameters'!$K$24)</f>
        <v>0.30919625841388243</v>
      </c>
      <c r="K3655" s="156">
        <f ca="1">('Input Parameters'!$E$25/'Input Parameters'!$E$31)^$J3655</f>
        <v>0.10882283168064448</v>
      </c>
      <c r="L3655" s="66">
        <f ca="1">$H3655*$C3655*'Input Parameters'!$E$23*K3655</f>
        <v>24.602547541743146</v>
      </c>
      <c r="M3655" s="23">
        <f t="shared" ca="1" si="493"/>
        <v>0.75870907049349157</v>
      </c>
      <c r="N3655" s="15">
        <f ca="1">_xlfn.NORM.INV(M3655,'Input Parameters'!$E$26,'Input Parameters'!$F$26)</f>
        <v>4.8745276775464405E-2</v>
      </c>
      <c r="O3655" s="8">
        <f t="shared" ca="1" si="494"/>
        <v>0.74748027133292894</v>
      </c>
      <c r="P3655" s="29">
        <f ca="1">_xlfn.LOGNORM.INV(O3655,'Input Parameters'!$H$27,'Input Parameters'!$I$27)</f>
        <v>1.911933189969349</v>
      </c>
      <c r="Q3655" s="10"/>
      <c r="R3655" s="15">
        <f>'Input Parameters'!$E$28</f>
        <v>12.7</v>
      </c>
      <c r="S3655" s="10">
        <f t="shared" ca="1" si="495"/>
        <v>0.21781749502486458</v>
      </c>
      <c r="T3655" s="25">
        <f ca="1">_xlfn.LOGNORM.INV(S3655,'Input Parameters'!$H$29,'Input Parameters'!$I$29)</f>
        <v>53.351680622206878</v>
      </c>
      <c r="U3655" s="10">
        <f t="shared" ca="1" si="496"/>
        <v>0.16839422764190826</v>
      </c>
      <c r="V3655" s="29">
        <f ca="1">IF('Input Parameters'!$D$30="Beta",_xlfn.BETA.INV(U3655,'Input Parameters'!$L$30,'Input Parameters'!$M$30,'Input Parameters'!$J$30,'Input Parameters'!$K$30),IF('Input Parameters'!$D$30="LogNorm",_xlfn.LOGNORM.INV(U3655,'Input Parameters'!$H$30,'Input Parameters'!$I$30)))</f>
        <v>0.6841526992022342</v>
      </c>
      <c r="W3655" s="2">
        <f ca="1">N3655+(P3655-N3655)*(1-ERF((T3655-R3655)/(2*SQRT(L3655*'Input Parameters'!$E$31))))</f>
        <v>1.0962925351089545</v>
      </c>
      <c r="X3655">
        <f t="shared" ca="1" si="488"/>
        <v>0</v>
      </c>
      <c r="Y3655" s="7"/>
    </row>
    <row r="3656" spans="1:25" ht="15" customHeight="1" x14ac:dyDescent="0.3">
      <c r="A3656" s="130">
        <v>3649</v>
      </c>
      <c r="B3656" s="10">
        <f t="shared" ca="1" si="489"/>
        <v>0.40564080174385231</v>
      </c>
      <c r="C3656" s="57">
        <f ca="1">_xlfn.NORM.INV(B3656,'Input Parameters'!$E$19,'Input Parameters'!$F$19)</f>
        <v>547.12368105088296</v>
      </c>
      <c r="D3656" s="10">
        <f t="shared" ca="1" si="490"/>
        <v>0.14732541202802429</v>
      </c>
      <c r="E3656" s="59">
        <f ca="1">IF(_xlfn.NORM.INV(D3656,'Input Parameters'!$E$20,'Input Parameters'!$F$20)&lt;3500,3500,IF(_xlfn.NORM.INV(D3656,'Input Parameters'!$E$20,'Input Parameters'!$F$20)&gt;5500,5500,_xlfn.NORM.INV(D3656,'Input Parameters'!$E$20,'Input Parameters'!$F$20)))</f>
        <v>4066.4185616422342</v>
      </c>
      <c r="F3656" s="10">
        <f t="shared" ca="1" si="491"/>
        <v>4.503182976161757E-2</v>
      </c>
      <c r="G3656" s="61">
        <f ca="1">_xlfn.NORM.INV(F3656,'Input Parameters'!$E$21,'Input Parameters'!$F$21)</f>
        <v>271.52681266392091</v>
      </c>
      <c r="H3656" s="54">
        <f ca="1">EXP(E3656*(1/'Input Parameters'!$E$22-1/G3656))</f>
        <v>0.33368429850398901</v>
      </c>
      <c r="I3656" s="10">
        <f t="shared" ca="1" si="492"/>
        <v>0.66463280140950676</v>
      </c>
      <c r="J3656" s="29">
        <f ca="1">_xlfn.BETA.INV(I3656,'Input Parameters'!$L$24,'Input Parameters'!$M$24,'Input Parameters'!$J$24,'Input Parameters'!$K$24)</f>
        <v>0.67389738408746802</v>
      </c>
      <c r="K3656" s="156">
        <f ca="1">('Input Parameters'!$E$25/'Input Parameters'!$E$31)^$J3656</f>
        <v>7.9527694898517357E-3</v>
      </c>
      <c r="L3656" s="66">
        <f ca="1">$H3656*$C3656*'Input Parameters'!$E$23*K3656</f>
        <v>1.4519099408610556</v>
      </c>
      <c r="M3656" s="23">
        <f t="shared" ca="1" si="493"/>
        <v>0.73544188720871495</v>
      </c>
      <c r="N3656" s="15">
        <f ca="1">_xlfn.NORM.INV(M3656,'Input Parameters'!$E$26,'Input Parameters'!$F$26)</f>
        <v>4.7216469306634923E-2</v>
      </c>
      <c r="O3656" s="8">
        <f t="shared" ca="1" si="494"/>
        <v>0.68824251083631194</v>
      </c>
      <c r="P3656" s="29">
        <f ca="1">_xlfn.LOGNORM.INV(O3656,'Input Parameters'!$H$27,'Input Parameters'!$I$27)</f>
        <v>1.7689396442392016</v>
      </c>
      <c r="Q3656" s="10"/>
      <c r="R3656" s="15">
        <f>'Input Parameters'!$E$28</f>
        <v>12.7</v>
      </c>
      <c r="S3656" s="10">
        <f t="shared" ca="1" si="495"/>
        <v>0.61280885465760904</v>
      </c>
      <c r="T3656" s="25">
        <f ca="1">_xlfn.LOGNORM.INV(S3656,'Input Parameters'!$H$29,'Input Parameters'!$I$29)</f>
        <v>60.136374635272929</v>
      </c>
      <c r="U3656" s="10">
        <f t="shared" ca="1" si="496"/>
        <v>0.4740637089867108</v>
      </c>
      <c r="V3656" s="29">
        <f ca="1">IF('Input Parameters'!$D$30="Beta",_xlfn.BETA.INV(U3656,'Input Parameters'!$L$30,'Input Parameters'!$M$30,'Input Parameters'!$J$30,'Input Parameters'!$K$30),IF('Input Parameters'!$D$30="LogNorm",_xlfn.LOGNORM.INV(U3656,'Input Parameters'!$H$30,'Input Parameters'!$I$30)))</f>
        <v>0.97389794676947228</v>
      </c>
      <c r="W3656" s="2">
        <f ca="1">N3656+(P3656-N3656)*(1-ERF((T3656-R3656)/(2*SQRT(L3656*'Input Parameters'!$E$31))))</f>
        <v>5.646870527001667E-2</v>
      </c>
      <c r="X3656">
        <f t="shared" ca="1" si="488"/>
        <v>1</v>
      </c>
      <c r="Y3656" s="7"/>
    </row>
    <row r="3657" spans="1:25" ht="15" customHeight="1" x14ac:dyDescent="0.3">
      <c r="A3657" s="130">
        <v>3650</v>
      </c>
      <c r="B3657" s="10">
        <f t="shared" ca="1" si="489"/>
        <v>0.26828352429768743</v>
      </c>
      <c r="C3657" s="57">
        <f ca="1">_xlfn.NORM.INV(B3657,'Input Parameters'!$E$19,'Input Parameters'!$F$19)</f>
        <v>515.07793730729804</v>
      </c>
      <c r="D3657" s="10">
        <f t="shared" ca="1" si="490"/>
        <v>8.609213998630072E-2</v>
      </c>
      <c r="E3657" s="59">
        <f ca="1">IF(_xlfn.NORM.INV(D3657,'Input Parameters'!$E$20,'Input Parameters'!$F$20)&lt;3500,3500,IF(_xlfn.NORM.INV(D3657,'Input Parameters'!$E$20,'Input Parameters'!$F$20)&gt;5500,5500,_xlfn.NORM.INV(D3657,'Input Parameters'!$E$20,'Input Parameters'!$F$20)))</f>
        <v>3844.3468149678524</v>
      </c>
      <c r="F3657" s="10">
        <f t="shared" ca="1" si="491"/>
        <v>0.29129251117525079</v>
      </c>
      <c r="G3657" s="61">
        <f ca="1">_xlfn.NORM.INV(F3657,'Input Parameters'!$E$21,'Input Parameters'!$F$21)</f>
        <v>280.53004390503582</v>
      </c>
      <c r="H3657" s="54">
        <f ca="1">EXP(E3657*(1/'Input Parameters'!$E$22-1/G3657))</f>
        <v>0.55809234044013634</v>
      </c>
      <c r="I3657" s="10">
        <f t="shared" ca="1" si="492"/>
        <v>0.24271013499713079</v>
      </c>
      <c r="J3657" s="29">
        <f ca="1">_xlfn.BETA.INV(I3657,'Input Parameters'!$L$24,'Input Parameters'!$M$24,'Input Parameters'!$J$24,'Input Parameters'!$K$24)</f>
        <v>0.49245955370041272</v>
      </c>
      <c r="K3657" s="156">
        <f ca="1">('Input Parameters'!$E$25/'Input Parameters'!$E$31)^$J3657</f>
        <v>2.9226422117574195E-2</v>
      </c>
      <c r="L3657" s="66">
        <f ca="1">$H3657*$C3657*'Input Parameters'!$E$23*K3657</f>
        <v>8.4014580346963221</v>
      </c>
      <c r="M3657" s="23">
        <f t="shared" ca="1" si="493"/>
        <v>0.70630923747327656</v>
      </c>
      <c r="N3657" s="15">
        <f ca="1">_xlfn.NORM.INV(M3657,'Input Parameters'!$E$26,'Input Parameters'!$F$26)</f>
        <v>4.5395323132788136E-2</v>
      </c>
      <c r="O3657" s="8">
        <f t="shared" ca="1" si="494"/>
        <v>0.92933936618635482</v>
      </c>
      <c r="P3657" s="29">
        <f ca="1">_xlfn.LOGNORM.INV(O3657,'Input Parameters'!$H$27,'Input Parameters'!$I$27)</f>
        <v>2.7290377690057159</v>
      </c>
      <c r="Q3657" s="10"/>
      <c r="R3657" s="15">
        <f>'Input Parameters'!$E$28</f>
        <v>12.7</v>
      </c>
      <c r="S3657" s="10">
        <f t="shared" ca="1" si="495"/>
        <v>0.79319675891152341</v>
      </c>
      <c r="T3657" s="25">
        <f ca="1">_xlfn.LOGNORM.INV(S3657,'Input Parameters'!$H$29,'Input Parameters'!$I$29)</f>
        <v>63.829952995101777</v>
      </c>
      <c r="U3657" s="10">
        <f t="shared" ca="1" si="496"/>
        <v>0.72664447864353177</v>
      </c>
      <c r="V3657" s="29">
        <f ca="1">IF('Input Parameters'!$D$30="Beta",_xlfn.BETA.INV(U3657,'Input Parameters'!$L$30,'Input Parameters'!$M$30,'Input Parameters'!$J$30,'Input Parameters'!$K$30),IF('Input Parameters'!$D$30="LogNorm",_xlfn.LOGNORM.INV(U3657,'Input Parameters'!$H$30,'Input Parameters'!$I$30)))</f>
        <v>1.2672855981176261</v>
      </c>
      <c r="W3657" s="2">
        <f ca="1">N3657+(P3657-N3657)*(1-ERF((T3657-R3657)/(2*SQRT(L3657*'Input Parameters'!$E$31))))</f>
        <v>0.61506481424587611</v>
      </c>
      <c r="X3657">
        <f t="shared" ref="X3657:X3720" ca="1" si="497">IFERROR(IF(W3657&gt;V3657,0,1),0)</f>
        <v>1</v>
      </c>
      <c r="Y3657" s="7"/>
    </row>
    <row r="3658" spans="1:25" ht="15" customHeight="1" x14ac:dyDescent="0.3">
      <c r="A3658" s="130">
        <v>3651</v>
      </c>
      <c r="B3658" s="10">
        <f t="shared" ca="1" si="489"/>
        <v>0.93356578302537996</v>
      </c>
      <c r="C3658" s="57">
        <f ca="1">_xlfn.NORM.INV(B3658,'Input Parameters'!$E$19,'Input Parameters'!$F$19)</f>
        <v>694.29387022894798</v>
      </c>
      <c r="D3658" s="10">
        <f t="shared" ca="1" si="490"/>
        <v>0.18611529216638389</v>
      </c>
      <c r="E3658" s="59">
        <f ca="1">IF(_xlfn.NORM.INV(D3658,'Input Parameters'!$E$20,'Input Parameters'!$F$20)&lt;3500,3500,IF(_xlfn.NORM.INV(D3658,'Input Parameters'!$E$20,'Input Parameters'!$F$20)&gt;5500,5500,_xlfn.NORM.INV(D3658,'Input Parameters'!$E$20,'Input Parameters'!$F$20)))</f>
        <v>4175.3879491531725</v>
      </c>
      <c r="F3658" s="10">
        <f t="shared" ca="1" si="491"/>
        <v>0.95185348613053233</v>
      </c>
      <c r="G3658" s="61">
        <f ca="1">_xlfn.NORM.INV(F3658,'Input Parameters'!$E$21,'Input Parameters'!$F$21)</f>
        <v>297.92194212897346</v>
      </c>
      <c r="H3658" s="54">
        <f ca="1">EXP(E3658*(1/'Input Parameters'!$E$22-1/G3658))</f>
        <v>1.2654537726982136</v>
      </c>
      <c r="I3658" s="10">
        <f t="shared" ca="1" si="492"/>
        <v>0.88720144274682122</v>
      </c>
      <c r="J3658" s="29">
        <f ca="1">_xlfn.BETA.INV(I3658,'Input Parameters'!$L$24,'Input Parameters'!$M$24,'Input Parameters'!$J$24,'Input Parameters'!$K$24)</f>
        <v>0.78390308420944665</v>
      </c>
      <c r="K3658" s="156">
        <f ca="1">('Input Parameters'!$E$25/'Input Parameters'!$E$31)^$J3658</f>
        <v>3.612460400211355E-3</v>
      </c>
      <c r="L3658" s="66">
        <f ca="1">$H3658*$C3658*'Input Parameters'!$E$23*K3658</f>
        <v>3.1738961385134261</v>
      </c>
      <c r="M3658" s="23">
        <f t="shared" ca="1" si="493"/>
        <v>0.52537537625112318</v>
      </c>
      <c r="N3658" s="15">
        <f ca="1">_xlfn.NORM.INV(M3658,'Input Parameters'!$E$26,'Input Parameters'!$F$26)</f>
        <v>3.5336641314991105E-2</v>
      </c>
      <c r="O3658" s="8">
        <f t="shared" ca="1" si="494"/>
        <v>0.27888043661029149</v>
      </c>
      <c r="P3658" s="29">
        <f ca="1">_xlfn.LOGNORM.INV(O3658,'Input Parameters'!$H$27,'Input Parameters'!$I$27)</f>
        <v>1.0984318833256317</v>
      </c>
      <c r="Q3658" s="10"/>
      <c r="R3658" s="15">
        <f>'Input Parameters'!$E$28</f>
        <v>12.7</v>
      </c>
      <c r="S3658" s="10">
        <f t="shared" ca="1" si="495"/>
        <v>0.23497661469162767</v>
      </c>
      <c r="T3658" s="25">
        <f ca="1">_xlfn.LOGNORM.INV(S3658,'Input Parameters'!$H$29,'Input Parameters'!$I$29)</f>
        <v>53.69438549416747</v>
      </c>
      <c r="U3658" s="10">
        <f t="shared" ca="1" si="496"/>
        <v>0.62000222745362743</v>
      </c>
      <c r="V3658" s="29">
        <f ca="1">IF('Input Parameters'!$D$30="Beta",_xlfn.BETA.INV(U3658,'Input Parameters'!$L$30,'Input Parameters'!$M$30,'Input Parameters'!$J$30,'Input Parameters'!$K$30),IF('Input Parameters'!$D$30="LogNorm",_xlfn.LOGNORM.INV(U3658,'Input Parameters'!$H$30,'Input Parameters'!$I$30)))</f>
        <v>1.1271294820226723</v>
      </c>
      <c r="W3658" s="2">
        <f ca="1">N3658+(P3658-N3658)*(1-ERF((T3658-R3658)/(2*SQRT(L3658*'Input Parameters'!$E$31))))</f>
        <v>0.14559750958182954</v>
      </c>
      <c r="X3658">
        <f t="shared" ca="1" si="497"/>
        <v>1</v>
      </c>
      <c r="Y3658" s="7"/>
    </row>
    <row r="3659" spans="1:25" ht="15" customHeight="1" x14ac:dyDescent="0.3">
      <c r="A3659" s="130">
        <v>3652</v>
      </c>
      <c r="B3659" s="10">
        <f t="shared" ca="1" si="489"/>
        <v>0.38324827660000538</v>
      </c>
      <c r="C3659" s="57">
        <f ca="1">_xlfn.NORM.INV(B3659,'Input Parameters'!$E$19,'Input Parameters'!$F$19)</f>
        <v>542.20682527162944</v>
      </c>
      <c r="D3659" s="10">
        <f t="shared" ca="1" si="490"/>
        <v>5.7881064494054058E-2</v>
      </c>
      <c r="E3659" s="59">
        <f ca="1">IF(_xlfn.NORM.INV(D3659,'Input Parameters'!$E$20,'Input Parameters'!$F$20)&lt;3500,3500,IF(_xlfn.NORM.INV(D3659,'Input Parameters'!$E$20,'Input Parameters'!$F$20)&gt;5500,5500,_xlfn.NORM.INV(D3659,'Input Parameters'!$E$20,'Input Parameters'!$F$20)))</f>
        <v>3699.030913300629</v>
      </c>
      <c r="F3659" s="10">
        <f t="shared" ca="1" si="491"/>
        <v>0.78214804751290901</v>
      </c>
      <c r="G3659" s="61">
        <f ca="1">_xlfn.NORM.INV(F3659,'Input Parameters'!$E$21,'Input Parameters'!$F$21)</f>
        <v>290.97662082541734</v>
      </c>
      <c r="H3659" s="54">
        <f ca="1">EXP(E3659*(1/'Input Parameters'!$E$22-1/G3659))</f>
        <v>0.915954230387371</v>
      </c>
      <c r="I3659" s="10">
        <f t="shared" ca="1" si="492"/>
        <v>0.25195112024834054</v>
      </c>
      <c r="J3659" s="29">
        <f ca="1">_xlfn.BETA.INV(I3659,'Input Parameters'!$L$24,'Input Parameters'!$M$24,'Input Parameters'!$J$24,'Input Parameters'!$K$24)</f>
        <v>0.49730288330230482</v>
      </c>
      <c r="K3659" s="156">
        <f ca="1">('Input Parameters'!$E$25/'Input Parameters'!$E$31)^$J3659</f>
        <v>2.8228421107779116E-2</v>
      </c>
      <c r="L3659" s="66">
        <f ca="1">$H3659*$C3659*'Input Parameters'!$E$23*K3659</f>
        <v>14.019268080279643</v>
      </c>
      <c r="M3659" s="23">
        <f t="shared" ca="1" si="493"/>
        <v>0.15881464539486179</v>
      </c>
      <c r="N3659" s="15">
        <f ca="1">_xlfn.NORM.INV(M3659,'Input Parameters'!$E$26,'Input Parameters'!$F$26)</f>
        <v>1.3013828610959847E-2</v>
      </c>
      <c r="O3659" s="8">
        <f t="shared" ca="1" si="494"/>
        <v>0.47961413058036051</v>
      </c>
      <c r="P3659" s="29">
        <f ca="1">_xlfn.LOGNORM.INV(O3659,'Input Parameters'!$H$27,'Input Parameters'!$I$27)</f>
        <v>1.3917959151058306</v>
      </c>
      <c r="Q3659" s="10"/>
      <c r="R3659" s="15">
        <f>'Input Parameters'!$E$28</f>
        <v>12.7</v>
      </c>
      <c r="S3659" s="10">
        <f t="shared" ca="1" si="495"/>
        <v>7.1270288577036656E-3</v>
      </c>
      <c r="T3659" s="25">
        <f ca="1">_xlfn.LOGNORM.INV(S3659,'Input Parameters'!$H$29,'Input Parameters'!$I$29)</f>
        <v>44.224246149878212</v>
      </c>
      <c r="U3659" s="10">
        <f t="shared" ca="1" si="496"/>
        <v>0.56215500719820277</v>
      </c>
      <c r="V3659" s="29">
        <f ca="1">IF('Input Parameters'!$D$30="Beta",_xlfn.BETA.INV(U3659,'Input Parameters'!$L$30,'Input Parameters'!$M$30,'Input Parameters'!$J$30,'Input Parameters'!$K$30),IF('Input Parameters'!$D$30="LogNorm",_xlfn.LOGNORM.INV(U3659,'Input Parameters'!$H$30,'Input Parameters'!$I$30)))</f>
        <v>1.0627887313121975</v>
      </c>
      <c r="W3659" s="2">
        <f ca="1">N3659+(P3659-N3659)*(1-ERF((T3659-R3659)/(2*SQRT(L3659*'Input Parameters'!$E$31))))</f>
        <v>0.77356989649018193</v>
      </c>
      <c r="X3659">
        <f t="shared" ca="1" si="497"/>
        <v>1</v>
      </c>
      <c r="Y3659" s="7"/>
    </row>
    <row r="3660" spans="1:25" ht="15" customHeight="1" x14ac:dyDescent="0.3">
      <c r="A3660" s="130">
        <v>3653</v>
      </c>
      <c r="B3660" s="10">
        <f t="shared" ca="1" si="489"/>
        <v>0.62708390723057073</v>
      </c>
      <c r="C3660" s="57">
        <f ca="1">_xlfn.NORM.INV(B3660,'Input Parameters'!$E$19,'Input Parameters'!$F$19)</f>
        <v>594.68981427920289</v>
      </c>
      <c r="D3660" s="10">
        <f t="shared" ca="1" si="490"/>
        <v>0.80386814970331733</v>
      </c>
      <c r="E3660" s="59">
        <f ca="1">IF(_xlfn.NORM.INV(D3660,'Input Parameters'!$E$20,'Input Parameters'!$F$20)&lt;3500,3500,IF(_xlfn.NORM.INV(D3660,'Input Parameters'!$E$20,'Input Parameters'!$F$20)&gt;5500,5500,_xlfn.NORM.INV(D3660,'Input Parameters'!$E$20,'Input Parameters'!$F$20)))</f>
        <v>5398.8635402434402</v>
      </c>
      <c r="F3660" s="10">
        <f t="shared" ca="1" si="491"/>
        <v>0.20489723889209333</v>
      </c>
      <c r="G3660" s="61">
        <f ca="1">_xlfn.NORM.INV(F3660,'Input Parameters'!$E$21,'Input Parameters'!$F$21)</f>
        <v>278.3713528768431</v>
      </c>
      <c r="H3660" s="54">
        <f ca="1">EXP(E3660*(1/'Input Parameters'!$E$22-1/G3660))</f>
        <v>0.37972428345508136</v>
      </c>
      <c r="I3660" s="10">
        <f t="shared" ca="1" si="492"/>
        <v>0.84055241842581652</v>
      </c>
      <c r="J3660" s="29">
        <f ca="1">_xlfn.BETA.INV(I3660,'Input Parameters'!$L$24,'Input Parameters'!$M$24,'Input Parameters'!$J$24,'Input Parameters'!$K$24)</f>
        <v>0.75595851771144573</v>
      </c>
      <c r="K3660" s="156">
        <f ca="1">('Input Parameters'!$E$25/'Input Parameters'!$E$31)^$J3660</f>
        <v>4.4143066297465516E-3</v>
      </c>
      <c r="L3660" s="66">
        <f ca="1">$H3660*$C3660*'Input Parameters'!$E$23*K3660</f>
        <v>0.99683061671965112</v>
      </c>
      <c r="M3660" s="23">
        <f t="shared" ca="1" si="493"/>
        <v>4.9772642428610903E-2</v>
      </c>
      <c r="N3660" s="15">
        <f ca="1">_xlfn.NORM.INV(M3660,'Input Parameters'!$E$26,'Input Parameters'!$F$26)</f>
        <v>-5.8830382982651835E-4</v>
      </c>
      <c r="O3660" s="8">
        <f t="shared" ca="1" si="494"/>
        <v>0.70603419351414198</v>
      </c>
      <c r="P3660" s="29">
        <f ca="1">_xlfn.LOGNORM.INV(O3660,'Input Parameters'!$H$27,'Input Parameters'!$I$27)</f>
        <v>1.8092746059052129</v>
      </c>
      <c r="Q3660" s="10"/>
      <c r="R3660" s="15">
        <f>'Input Parameters'!$E$28</f>
        <v>12.7</v>
      </c>
      <c r="S3660" s="10">
        <f t="shared" ca="1" si="495"/>
        <v>0.91152244982625197</v>
      </c>
      <c r="T3660" s="25">
        <f ca="1">_xlfn.LOGNORM.INV(S3660,'Input Parameters'!$H$29,'Input Parameters'!$I$29)</f>
        <v>67.763401677191055</v>
      </c>
      <c r="U3660" s="10">
        <f t="shared" ca="1" si="496"/>
        <v>0.98028659059098644</v>
      </c>
      <c r="V3660" s="29">
        <f ca="1">IF('Input Parameters'!$D$30="Beta",_xlfn.BETA.INV(U3660,'Input Parameters'!$L$30,'Input Parameters'!$M$30,'Input Parameters'!$J$30,'Input Parameters'!$K$30),IF('Input Parameters'!$D$30="LogNorm",_xlfn.LOGNORM.INV(U3660,'Input Parameters'!$H$30,'Input Parameters'!$I$30)))</f>
        <v>2.2511524318335931</v>
      </c>
      <c r="W3660" s="2">
        <f ca="1">N3660+(P3660-N3660)*(1-ERF((T3660-R3660)/(2*SQRT(L3660*'Input Parameters'!$E$31))))</f>
        <v>-4.140321991144356E-4</v>
      </c>
      <c r="X3660">
        <f t="shared" ca="1" si="497"/>
        <v>1</v>
      </c>
      <c r="Y3660" s="7"/>
    </row>
    <row r="3661" spans="1:25" ht="15" customHeight="1" x14ac:dyDescent="0.3">
      <c r="A3661" s="130">
        <v>3654</v>
      </c>
      <c r="B3661" s="10">
        <f t="shared" ca="1" si="489"/>
        <v>0.25119390191767899</v>
      </c>
      <c r="C3661" s="57">
        <f ca="1">_xlfn.NORM.INV(B3661,'Input Parameters'!$E$19,'Input Parameters'!$F$19)</f>
        <v>510.6226858581739</v>
      </c>
      <c r="D3661" s="10">
        <f t="shared" ca="1" si="490"/>
        <v>0.74188966781399002</v>
      </c>
      <c r="E3661" s="59">
        <f ca="1">IF(_xlfn.NORM.INV(D3661,'Input Parameters'!$E$20,'Input Parameters'!$F$20)&lt;3500,3500,IF(_xlfn.NORM.INV(D3661,'Input Parameters'!$E$20,'Input Parameters'!$F$20)&gt;5500,5500,_xlfn.NORM.INV(D3661,'Input Parameters'!$E$20,'Input Parameters'!$F$20)))</f>
        <v>5254.4274871432635</v>
      </c>
      <c r="F3661" s="10">
        <f t="shared" ca="1" si="491"/>
        <v>0.94839542122949172</v>
      </c>
      <c r="G3661" s="61">
        <f ca="1">_xlfn.NORM.INV(F3661,'Input Parameters'!$E$21,'Input Parameters'!$F$21)</f>
        <v>297.65779781271863</v>
      </c>
      <c r="H3661" s="54">
        <f ca="1">EXP(E3661*(1/'Input Parameters'!$E$22-1/G3661))</f>
        <v>1.3239525720545722</v>
      </c>
      <c r="I3661" s="10">
        <f t="shared" ca="1" si="492"/>
        <v>0.48464299626558849</v>
      </c>
      <c r="J3661" s="29">
        <f ca="1">_xlfn.BETA.INV(I3661,'Input Parameters'!$L$24,'Input Parameters'!$M$24,'Input Parameters'!$J$24,'Input Parameters'!$K$24)</f>
        <v>0.60094816943628315</v>
      </c>
      <c r="K3661" s="156">
        <f ca="1">('Input Parameters'!$E$25/'Input Parameters'!$E$31)^$J3661</f>
        <v>1.3421057173532367E-2</v>
      </c>
      <c r="L3661" s="66">
        <f ca="1">$H3661*$C3661*'Input Parameters'!$E$23*K3661</f>
        <v>9.0731744212954197</v>
      </c>
      <c r="M3661" s="23">
        <f t="shared" ca="1" si="493"/>
        <v>4.2345321526207513E-2</v>
      </c>
      <c r="N3661" s="15">
        <f ca="1">_xlfn.NORM.INV(M3661,'Input Parameters'!$E$26,'Input Parameters'!$F$26)</f>
        <v>-2.2060009947937262E-3</v>
      </c>
      <c r="O3661" s="8">
        <f t="shared" ca="1" si="494"/>
        <v>0.68578260668032087</v>
      </c>
      <c r="P3661" s="29">
        <f ca="1">_xlfn.LOGNORM.INV(O3661,'Input Parameters'!$H$27,'Input Parameters'!$I$27)</f>
        <v>1.7635138088099036</v>
      </c>
      <c r="Q3661" s="10"/>
      <c r="R3661" s="15">
        <f>'Input Parameters'!$E$28</f>
        <v>12.7</v>
      </c>
      <c r="S3661" s="10">
        <f t="shared" ca="1" si="495"/>
        <v>0.58616100025065943</v>
      </c>
      <c r="T3661" s="25">
        <f ca="1">_xlfn.LOGNORM.INV(S3661,'Input Parameters'!$H$29,'Input Parameters'!$I$29)</f>
        <v>59.6725288076276</v>
      </c>
      <c r="U3661" s="10">
        <f t="shared" ca="1" si="496"/>
        <v>0.94015631084461859</v>
      </c>
      <c r="V3661" s="29">
        <f ca="1">IF('Input Parameters'!$D$30="Beta",_xlfn.BETA.INV(U3661,'Input Parameters'!$L$30,'Input Parameters'!$M$30,'Input Parameters'!$J$30,'Input Parameters'!$K$30),IF('Input Parameters'!$D$30="LogNorm",_xlfn.LOGNORM.INV(U3661,'Input Parameters'!$H$30,'Input Parameters'!$I$30)))</f>
        <v>1.8456712231933248</v>
      </c>
      <c r="W3661" s="2">
        <f ca="1">N3661+(P3661-N3661)*(1-ERF((T3661-R3661)/(2*SQRT(L3661*'Input Parameters'!$E$31))))</f>
        <v>0.47483208906692065</v>
      </c>
      <c r="X3661">
        <f t="shared" ca="1" si="497"/>
        <v>1</v>
      </c>
      <c r="Y3661" s="7"/>
    </row>
    <row r="3662" spans="1:25" ht="15" customHeight="1" x14ac:dyDescent="0.3">
      <c r="A3662" s="130">
        <v>3655</v>
      </c>
      <c r="B3662" s="10">
        <f t="shared" ca="1" si="489"/>
        <v>0.16278891814254803</v>
      </c>
      <c r="C3662" s="57">
        <f ca="1">_xlfn.NORM.INV(B3662,'Input Parameters'!$E$19,'Input Parameters'!$F$19)</f>
        <v>484.2314174345766</v>
      </c>
      <c r="D3662" s="10">
        <f t="shared" ca="1" si="490"/>
        <v>0.40864170946104073</v>
      </c>
      <c r="E3662" s="59">
        <f ca="1">IF(_xlfn.NORM.INV(D3662,'Input Parameters'!$E$20,'Input Parameters'!$F$20)&lt;3500,3500,IF(_xlfn.NORM.INV(D3662,'Input Parameters'!$E$20,'Input Parameters'!$F$20)&gt;5500,5500,_xlfn.NORM.INV(D3662,'Input Parameters'!$E$20,'Input Parameters'!$F$20)))</f>
        <v>4638.2717223611753</v>
      </c>
      <c r="F3662" s="10">
        <f t="shared" ca="1" si="491"/>
        <v>0.57037400681029826</v>
      </c>
      <c r="G3662" s="61">
        <f ca="1">_xlfn.NORM.INV(F3662,'Input Parameters'!$E$21,'Input Parameters'!$F$21)</f>
        <v>286.24378579221866</v>
      </c>
      <c r="H3662" s="54">
        <f ca="1">EXP(E3662*(1/'Input Parameters'!$E$22-1/G3662))</f>
        <v>0.68822312010577469</v>
      </c>
      <c r="I3662" s="10">
        <f t="shared" ca="1" si="492"/>
        <v>0.31281112676037814</v>
      </c>
      <c r="J3662" s="29">
        <f ca="1">_xlfn.BETA.INV(I3662,'Input Parameters'!$L$24,'Input Parameters'!$M$24,'Input Parameters'!$J$24,'Input Parameters'!$K$24)</f>
        <v>0.52720440828589832</v>
      </c>
      <c r="K3662" s="156">
        <f ca="1">('Input Parameters'!$E$25/'Input Parameters'!$E$31)^$J3662</f>
        <v>2.2778777579014895E-2</v>
      </c>
      <c r="L3662" s="66">
        <f ca="1">$H3662*$C3662*'Input Parameters'!$E$23*K3662</f>
        <v>7.5912384904411176</v>
      </c>
      <c r="M3662" s="23">
        <f t="shared" ca="1" si="493"/>
        <v>0.48237618882928068</v>
      </c>
      <c r="N3662" s="15">
        <f ca="1">_xlfn.NORM.INV(M3662,'Input Parameters'!$E$26,'Input Parameters'!$F$26)</f>
        <v>3.3071994839495487E-2</v>
      </c>
      <c r="O3662" s="8">
        <f t="shared" ca="1" si="494"/>
        <v>0.16866252320983166</v>
      </c>
      <c r="P3662" s="29">
        <f ca="1">_xlfn.LOGNORM.INV(O3662,'Input Parameters'!$H$27,'Input Parameters'!$I$27)</f>
        <v>0.93121463712902897</v>
      </c>
      <c r="Q3662" s="10"/>
      <c r="R3662" s="15">
        <f>'Input Parameters'!$E$28</f>
        <v>12.7</v>
      </c>
      <c r="S3662" s="10">
        <f t="shared" ca="1" si="495"/>
        <v>0.2075127744168177</v>
      </c>
      <c r="T3662" s="25">
        <f ca="1">_xlfn.LOGNORM.INV(S3662,'Input Parameters'!$H$29,'Input Parameters'!$I$29)</f>
        <v>53.139481743256233</v>
      </c>
      <c r="U3662" s="10">
        <f t="shared" ca="1" si="496"/>
        <v>0.32827436606041438</v>
      </c>
      <c r="V3662" s="29">
        <f ca="1">IF('Input Parameters'!$D$30="Beta",_xlfn.BETA.INV(U3662,'Input Parameters'!$L$30,'Input Parameters'!$M$30,'Input Parameters'!$J$30,'Input Parameters'!$K$30),IF('Input Parameters'!$D$30="LogNorm",_xlfn.LOGNORM.INV(U3662,'Input Parameters'!$H$30,'Input Parameters'!$I$30)))</f>
        <v>0.83849043401989187</v>
      </c>
      <c r="W3662" s="2">
        <f ca="1">N3662+(P3662-N3662)*(1-ERF((T3662-R3662)/(2*SQRT(L3662*'Input Parameters'!$E$31))))</f>
        <v>0.3019222426351082</v>
      </c>
      <c r="X3662">
        <f t="shared" ca="1" si="497"/>
        <v>1</v>
      </c>
      <c r="Y3662" s="7"/>
    </row>
    <row r="3663" spans="1:25" ht="15" customHeight="1" x14ac:dyDescent="0.3">
      <c r="A3663" s="130">
        <v>3656</v>
      </c>
      <c r="B3663" s="10">
        <f t="shared" ca="1" si="489"/>
        <v>0.41247038867915287</v>
      </c>
      <c r="C3663" s="57">
        <f ca="1">_xlfn.NORM.INV(B3663,'Input Parameters'!$E$19,'Input Parameters'!$F$19)</f>
        <v>548.60904150217596</v>
      </c>
      <c r="D3663" s="10">
        <f t="shared" ca="1" si="490"/>
        <v>0.43337703351998658</v>
      </c>
      <c r="E3663" s="59">
        <f ca="1">IF(_xlfn.NORM.INV(D3663,'Input Parameters'!$E$20,'Input Parameters'!$F$20)&lt;3500,3500,IF(_xlfn.NORM.INV(D3663,'Input Parameters'!$E$20,'Input Parameters'!$F$20)&gt;5500,5500,_xlfn.NORM.INV(D3663,'Input Parameters'!$E$20,'Input Parameters'!$F$20)))</f>
        <v>4682.5519623776536</v>
      </c>
      <c r="F3663" s="10">
        <f t="shared" ca="1" si="491"/>
        <v>2.5337001876115983E-2</v>
      </c>
      <c r="G3663" s="61">
        <f ca="1">_xlfn.NORM.INV(F3663,'Input Parameters'!$E$21,'Input Parameters'!$F$21)</f>
        <v>269.48975092369926</v>
      </c>
      <c r="H3663" s="54">
        <f ca="1">EXP(E3663*(1/'Input Parameters'!$E$22-1/G3663))</f>
        <v>0.24802749333204452</v>
      </c>
      <c r="I3663" s="10">
        <f t="shared" ca="1" si="492"/>
        <v>0.67658074637184773</v>
      </c>
      <c r="J3663" s="29">
        <f ca="1">_xlfn.BETA.INV(I3663,'Input Parameters'!$L$24,'Input Parameters'!$M$24,'Input Parameters'!$J$24,'Input Parameters'!$K$24)</f>
        <v>0.67890611384758626</v>
      </c>
      <c r="K3663" s="156">
        <f ca="1">('Input Parameters'!$E$25/'Input Parameters'!$E$31)^$J3663</f>
        <v>7.6720961456532019E-3</v>
      </c>
      <c r="L3663" s="66">
        <f ca="1">$H3663*$C3663*'Input Parameters'!$E$23*K3663</f>
        <v>1.0439430844900783</v>
      </c>
      <c r="M3663" s="23">
        <f t="shared" ca="1" si="493"/>
        <v>5.8834198343417077E-3</v>
      </c>
      <c r="N3663" s="15">
        <f ca="1">_xlfn.NORM.INV(M3663,'Input Parameters'!$E$26,'Input Parameters'!$F$26)</f>
        <v>-1.8900273004405228E-2</v>
      </c>
      <c r="O3663" s="8">
        <f t="shared" ca="1" si="494"/>
        <v>0.34415684579344141</v>
      </c>
      <c r="P3663" s="29">
        <f ca="1">_xlfn.LOGNORM.INV(O3663,'Input Parameters'!$H$27,'Input Parameters'!$I$27)</f>
        <v>1.1921294335097083</v>
      </c>
      <c r="Q3663" s="10"/>
      <c r="R3663" s="15">
        <f>'Input Parameters'!$E$28</f>
        <v>12.7</v>
      </c>
      <c r="S3663" s="10">
        <f t="shared" ca="1" si="495"/>
        <v>0.94009175531402212</v>
      </c>
      <c r="T3663" s="25">
        <f ca="1">_xlfn.LOGNORM.INV(S3663,'Input Parameters'!$H$29,'Input Parameters'!$I$29)</f>
        <v>69.343891850327594</v>
      </c>
      <c r="U3663" s="10">
        <f t="shared" ca="1" si="496"/>
        <v>0.54029627075926723</v>
      </c>
      <c r="V3663" s="29">
        <f ca="1">IF('Input Parameters'!$D$30="Beta",_xlfn.BETA.INV(U3663,'Input Parameters'!$L$30,'Input Parameters'!$M$30,'Input Parameters'!$J$30,'Input Parameters'!$K$30),IF('Input Parameters'!$D$30="LogNorm",_xlfn.LOGNORM.INV(U3663,'Input Parameters'!$H$30,'Input Parameters'!$I$30)))</f>
        <v>1.0398814700630619</v>
      </c>
      <c r="W3663" s="2">
        <f ca="1">N3663+(P3663-N3663)*(1-ERF((T3663-R3663)/(2*SQRT(L3663*'Input Parameters'!$E$31))))</f>
        <v>-1.8793092219228154E-2</v>
      </c>
      <c r="X3663">
        <f t="shared" ca="1" si="497"/>
        <v>1</v>
      </c>
      <c r="Y3663" s="7"/>
    </row>
    <row r="3664" spans="1:25" ht="15" customHeight="1" x14ac:dyDescent="0.3">
      <c r="A3664" s="130">
        <v>3657</v>
      </c>
      <c r="B3664" s="10">
        <f t="shared" ca="1" si="489"/>
        <v>0.68109991262825698</v>
      </c>
      <c r="C3664" s="57">
        <f ca="1">_xlfn.NORM.INV(B3664,'Input Parameters'!$E$19,'Input Parameters'!$F$19)</f>
        <v>607.08063473855009</v>
      </c>
      <c r="D3664" s="10">
        <f t="shared" ca="1" si="490"/>
        <v>0.60798620666010228</v>
      </c>
      <c r="E3664" s="59">
        <f ca="1">IF(_xlfn.NORM.INV(D3664,'Input Parameters'!$E$20,'Input Parameters'!$F$20)&lt;3500,3500,IF(_xlfn.NORM.INV(D3664,'Input Parameters'!$E$20,'Input Parameters'!$F$20)&gt;5500,5500,_xlfn.NORM.INV(D3664,'Input Parameters'!$E$20,'Input Parameters'!$F$20)))</f>
        <v>4991.8519524721432</v>
      </c>
      <c r="F3664" s="10">
        <f t="shared" ca="1" si="491"/>
        <v>6.6213213757329026E-3</v>
      </c>
      <c r="G3664" s="61">
        <f ca="1">_xlfn.NORM.INV(F3664,'Input Parameters'!$E$21,'Input Parameters'!$F$21)</f>
        <v>265.37939336377013</v>
      </c>
      <c r="H3664" s="54">
        <f ca="1">EXP(E3664*(1/'Input Parameters'!$E$22-1/G3664))</f>
        <v>0.16978715181859888</v>
      </c>
      <c r="I3664" s="10">
        <f t="shared" ca="1" si="492"/>
        <v>4.7101140465793945E-3</v>
      </c>
      <c r="J3664" s="29">
        <f ca="1">_xlfn.BETA.INV(I3664,'Input Parameters'!$L$24,'Input Parameters'!$M$24,'Input Parameters'!$J$24,'Input Parameters'!$K$24)</f>
        <v>0.21138940548467186</v>
      </c>
      <c r="K3664" s="156">
        <f ca="1">('Input Parameters'!$E$25/'Input Parameters'!$E$31)^$J3664</f>
        <v>0.21949803709887061</v>
      </c>
      <c r="L3664" s="66">
        <f ca="1">$H3664*$C3664*'Input Parameters'!$E$23*K3664</f>
        <v>22.624648646242029</v>
      </c>
      <c r="M3664" s="23">
        <f t="shared" ca="1" si="493"/>
        <v>0.95834795810170814</v>
      </c>
      <c r="N3664" s="15">
        <f ca="1">_xlfn.NORM.INV(M3664,'Input Parameters'!$E$26,'Input Parameters'!$F$26)</f>
        <v>7.0368400666356107E-2</v>
      </c>
      <c r="O3664" s="8">
        <f t="shared" ca="1" si="494"/>
        <v>6.3627006714739753E-2</v>
      </c>
      <c r="P3664" s="29">
        <f ca="1">_xlfn.LOGNORM.INV(O3664,'Input Parameters'!$H$27,'Input Parameters'!$I$27)</f>
        <v>0.72507961270260046</v>
      </c>
      <c r="Q3664" s="10"/>
      <c r="R3664" s="15">
        <f>'Input Parameters'!$E$28</f>
        <v>12.7</v>
      </c>
      <c r="S3664" s="10">
        <f t="shared" ca="1" si="495"/>
        <v>0.96979543215212982</v>
      </c>
      <c r="T3664" s="25">
        <f ca="1">_xlfn.LOGNORM.INV(S3664,'Input Parameters'!$H$29,'Input Parameters'!$I$29)</f>
        <v>71.898705557137475</v>
      </c>
      <c r="U3664" s="10">
        <f t="shared" ca="1" si="496"/>
        <v>0.81353042436743173</v>
      </c>
      <c r="V3664" s="29">
        <f ca="1">IF('Input Parameters'!$D$30="Beta",_xlfn.BETA.INV(U3664,'Input Parameters'!$L$30,'Input Parameters'!$M$30,'Input Parameters'!$J$30,'Input Parameters'!$K$30),IF('Input Parameters'!$D$30="LogNorm",_xlfn.LOGNORM.INV(U3664,'Input Parameters'!$H$30,'Input Parameters'!$I$30)))</f>
        <v>1.419864506084338</v>
      </c>
      <c r="W3664" s="2">
        <f ca="1">N3664+(P3664-N3664)*(1-ERF((T3664-R3664)/(2*SQRT(L3664*'Input Parameters'!$E$31))))</f>
        <v>0.31839486419600749</v>
      </c>
      <c r="X3664">
        <f t="shared" ca="1" si="497"/>
        <v>1</v>
      </c>
      <c r="Y3664" s="7"/>
    </row>
    <row r="3665" spans="1:25" ht="15" customHeight="1" x14ac:dyDescent="0.3">
      <c r="A3665" s="130">
        <v>3658</v>
      </c>
      <c r="B3665" s="10">
        <f t="shared" ca="1" si="489"/>
        <v>0.44034698713725118</v>
      </c>
      <c r="C3665" s="57">
        <f ca="1">_xlfn.NORM.INV(B3665,'Input Parameters'!$E$19,'Input Parameters'!$F$19)</f>
        <v>554.61743407339907</v>
      </c>
      <c r="D3665" s="10">
        <f t="shared" ca="1" si="490"/>
        <v>0.38489473873915814</v>
      </c>
      <c r="E3665" s="59">
        <f ca="1">IF(_xlfn.NORM.INV(D3665,'Input Parameters'!$E$20,'Input Parameters'!$F$20)&lt;3500,3500,IF(_xlfn.NORM.INV(D3665,'Input Parameters'!$E$20,'Input Parameters'!$F$20)&gt;5500,5500,_xlfn.NORM.INV(D3665,'Input Parameters'!$E$20,'Input Parameters'!$F$20)))</f>
        <v>4595.1448039734532</v>
      </c>
      <c r="F3665" s="10">
        <f t="shared" ca="1" si="491"/>
        <v>0.53387733459468556</v>
      </c>
      <c r="G3665" s="61">
        <f ca="1">_xlfn.NORM.INV(F3665,'Input Parameters'!$E$21,'Input Parameters'!$F$21)</f>
        <v>285.51825877955707</v>
      </c>
      <c r="H3665" s="54">
        <f ca="1">EXP(E3665*(1/'Input Parameters'!$E$22-1/G3665))</f>
        <v>0.66301293415351092</v>
      </c>
      <c r="I3665" s="10">
        <f t="shared" ca="1" si="492"/>
        <v>0.12765683090194879</v>
      </c>
      <c r="J3665" s="29">
        <f ca="1">_xlfn.BETA.INV(I3665,'Input Parameters'!$L$24,'Input Parameters'!$M$24,'Input Parameters'!$J$24,'Input Parameters'!$K$24)</f>
        <v>0.42031842218504151</v>
      </c>
      <c r="K3665" s="156">
        <f ca="1">('Input Parameters'!$E$25/'Input Parameters'!$E$31)^$J3665</f>
        <v>4.903728941374156E-2</v>
      </c>
      <c r="L3665" s="66">
        <f ca="1">$H3665*$C3665*'Input Parameters'!$E$23*K3665</f>
        <v>18.03192009107838</v>
      </c>
      <c r="M3665" s="23">
        <f t="shared" ca="1" si="493"/>
        <v>0.45477871471797071</v>
      </c>
      <c r="N3665" s="15">
        <f ca="1">_xlfn.NORM.INV(M3665,'Input Parameters'!$E$26,'Input Parameters'!$F$26)</f>
        <v>3.1614467339722258E-2</v>
      </c>
      <c r="O3665" s="8">
        <f t="shared" ca="1" si="494"/>
        <v>0.12759383587140138</v>
      </c>
      <c r="P3665" s="29">
        <f ca="1">_xlfn.LOGNORM.INV(O3665,'Input Parameters'!$H$27,'Input Parameters'!$I$27)</f>
        <v>0.86055256082788845</v>
      </c>
      <c r="Q3665" s="10"/>
      <c r="R3665" s="15">
        <f>'Input Parameters'!$E$28</f>
        <v>12.7</v>
      </c>
      <c r="S3665" s="10">
        <f t="shared" ca="1" si="495"/>
        <v>0.3741175648825561</v>
      </c>
      <c r="T3665" s="25">
        <f ca="1">_xlfn.LOGNORM.INV(S3665,'Input Parameters'!$H$29,'Input Parameters'!$I$29)</f>
        <v>56.170741567360523</v>
      </c>
      <c r="U3665" s="10">
        <f t="shared" ca="1" si="496"/>
        <v>0.77219660451063354</v>
      </c>
      <c r="V3665" s="29">
        <f ca="1">IF('Input Parameters'!$D$30="Beta",_xlfn.BETA.INV(U3665,'Input Parameters'!$L$30,'Input Parameters'!$M$30,'Input Parameters'!$J$30,'Input Parameters'!$K$30),IF('Input Parameters'!$D$30="LogNorm",_xlfn.LOGNORM.INV(U3665,'Input Parameters'!$H$30,'Input Parameters'!$I$30)))</f>
        <v>1.3410169427831007</v>
      </c>
      <c r="W3665" s="2">
        <f ca="1">N3665+(P3665-N3665)*(1-ERF((T3665-R3665)/(2*SQRT(L3665*'Input Parameters'!$E$31))))</f>
        <v>0.42050667241701756</v>
      </c>
      <c r="X3665">
        <f t="shared" ca="1" si="497"/>
        <v>1</v>
      </c>
      <c r="Y3665" s="7"/>
    </row>
    <row r="3666" spans="1:25" ht="15" customHeight="1" x14ac:dyDescent="0.3">
      <c r="A3666" s="130">
        <v>3659</v>
      </c>
      <c r="B3666" s="10">
        <f t="shared" ca="1" si="489"/>
        <v>0.25211810971336224</v>
      </c>
      <c r="C3666" s="57">
        <f ca="1">_xlfn.NORM.INV(B3666,'Input Parameters'!$E$19,'Input Parameters'!$F$19)</f>
        <v>510.86758472971144</v>
      </c>
      <c r="D3666" s="10">
        <f t="shared" ca="1" si="490"/>
        <v>0.18501486116974353</v>
      </c>
      <c r="E3666" s="59">
        <f ca="1">IF(_xlfn.NORM.INV(D3666,'Input Parameters'!$E$20,'Input Parameters'!$F$20)&lt;3500,3500,IF(_xlfn.NORM.INV(D3666,'Input Parameters'!$E$20,'Input Parameters'!$F$20)&gt;5500,5500,_xlfn.NORM.INV(D3666,'Input Parameters'!$E$20,'Input Parameters'!$F$20)))</f>
        <v>4172.5076163878684</v>
      </c>
      <c r="F3666" s="10">
        <f t="shared" ca="1" si="491"/>
        <v>0.62697172391862577</v>
      </c>
      <c r="G3666" s="61">
        <f ca="1">_xlfn.NORM.INV(F3666,'Input Parameters'!$E$21,'Input Parameters'!$F$21)</f>
        <v>287.39540958735461</v>
      </c>
      <c r="H3666" s="54">
        <f ca="1">EXP(E3666*(1/'Input Parameters'!$E$22-1/G3666))</f>
        <v>0.7575154755832767</v>
      </c>
      <c r="I3666" s="10">
        <f t="shared" ca="1" si="492"/>
        <v>0.18433707658976539</v>
      </c>
      <c r="J3666" s="29">
        <f ca="1">_xlfn.BETA.INV(I3666,'Input Parameters'!$L$24,'Input Parameters'!$M$24,'Input Parameters'!$J$24,'Input Parameters'!$K$24)</f>
        <v>0.45922769932622198</v>
      </c>
      <c r="K3666" s="156">
        <f ca="1">('Input Parameters'!$E$25/'Input Parameters'!$E$31)^$J3666</f>
        <v>3.7094305251248509E-2</v>
      </c>
      <c r="L3666" s="66">
        <f ca="1">$H3666*$C3666*'Input Parameters'!$E$23*K3666</f>
        <v>14.355128950788306</v>
      </c>
      <c r="M3666" s="23">
        <f t="shared" ca="1" si="493"/>
        <v>0.53908962228471813</v>
      </c>
      <c r="N3666" s="15">
        <f ca="1">_xlfn.NORM.INV(M3666,'Input Parameters'!$E$26,'Input Parameters'!$F$26)</f>
        <v>3.6060949784696282E-2</v>
      </c>
      <c r="O3666" s="8">
        <f t="shared" ca="1" si="494"/>
        <v>0.90811979168248458</v>
      </c>
      <c r="P3666" s="29">
        <f ca="1">_xlfn.LOGNORM.INV(O3666,'Input Parameters'!$H$27,'Input Parameters'!$I$27)</f>
        <v>2.5632948295679263</v>
      </c>
      <c r="Q3666" s="10"/>
      <c r="R3666" s="15">
        <f>'Input Parameters'!$E$28</f>
        <v>12.7</v>
      </c>
      <c r="S3666" s="10">
        <f t="shared" ca="1" si="495"/>
        <v>3.6573279558118843E-2</v>
      </c>
      <c r="T3666" s="25">
        <f ca="1">_xlfn.LOGNORM.INV(S3666,'Input Parameters'!$H$29,'Input Parameters'!$I$29)</f>
        <v>47.619765878504523</v>
      </c>
      <c r="U3666" s="10">
        <f t="shared" ca="1" si="496"/>
        <v>0.12830249370191527</v>
      </c>
      <c r="V3666" s="29">
        <f ca="1">IF('Input Parameters'!$D$30="Beta",_xlfn.BETA.INV(U3666,'Input Parameters'!$L$30,'Input Parameters'!$M$30,'Input Parameters'!$J$30,'Input Parameters'!$K$30),IF('Input Parameters'!$D$30="LogNorm",_xlfn.LOGNORM.INV(U3666,'Input Parameters'!$H$30,'Input Parameters'!$I$30)))</f>
        <v>0.63880280305975645</v>
      </c>
      <c r="W3666" s="2">
        <f ca="1">N3666+(P3666-N3666)*(1-ERF((T3666-R3666)/(2*SQRT(L3666*'Input Parameters'!$E$31))))</f>
        <v>1.3365497967154076</v>
      </c>
      <c r="X3666">
        <f t="shared" ca="1" si="497"/>
        <v>0</v>
      </c>
      <c r="Y3666" s="7"/>
    </row>
    <row r="3667" spans="1:25" ht="15" customHeight="1" x14ac:dyDescent="0.3">
      <c r="A3667" s="130">
        <v>3660</v>
      </c>
      <c r="B3667" s="10">
        <f t="shared" ca="1" si="489"/>
        <v>0.34463198718600574</v>
      </c>
      <c r="C3667" s="57">
        <f ca="1">_xlfn.NORM.INV(B3667,'Input Parameters'!$E$19,'Input Parameters'!$F$19)</f>
        <v>533.51232777338998</v>
      </c>
      <c r="D3667" s="10">
        <f t="shared" ca="1" si="490"/>
        <v>0.55536369220936221</v>
      </c>
      <c r="E3667" s="59">
        <f ca="1">IF(_xlfn.NORM.INV(D3667,'Input Parameters'!$E$20,'Input Parameters'!$F$20)&lt;3500,3500,IF(_xlfn.NORM.INV(D3667,'Input Parameters'!$E$20,'Input Parameters'!$F$20)&gt;5500,5500,_xlfn.NORM.INV(D3667,'Input Parameters'!$E$20,'Input Parameters'!$F$20)))</f>
        <v>4897.4572680489237</v>
      </c>
      <c r="F3667" s="10">
        <f t="shared" ca="1" si="491"/>
        <v>0.4553345411421259</v>
      </c>
      <c r="G3667" s="61">
        <f ca="1">_xlfn.NORM.INV(F3667,'Input Parameters'!$E$21,'Input Parameters'!$F$21)</f>
        <v>283.96815016217118</v>
      </c>
      <c r="H3667" s="54">
        <f ca="1">EXP(E3667*(1/'Input Parameters'!$E$22-1/G3667))</f>
        <v>0.58764587133626478</v>
      </c>
      <c r="I3667" s="10">
        <f t="shared" ca="1" si="492"/>
        <v>0.9599980644529803</v>
      </c>
      <c r="J3667" s="29">
        <f ca="1">_xlfn.BETA.INV(I3667,'Input Parameters'!$L$24,'Input Parameters'!$M$24,'Input Parameters'!$J$24,'Input Parameters'!$K$24)</f>
        <v>0.84574070356289544</v>
      </c>
      <c r="K3667" s="156">
        <f ca="1">('Input Parameters'!$E$25/'Input Parameters'!$E$31)^$J3667</f>
        <v>2.3182068509984733E-3</v>
      </c>
      <c r="L3667" s="66">
        <f ca="1">$H3667*$C3667*'Input Parameters'!$E$23*K3667</f>
        <v>0.72679567332714157</v>
      </c>
      <c r="M3667" s="23">
        <f t="shared" ca="1" si="493"/>
        <v>0.31096754907093072</v>
      </c>
      <c r="N3667" s="15">
        <f ca="1">_xlfn.NORM.INV(M3667,'Input Parameters'!$E$26,'Input Parameters'!$F$26)</f>
        <v>2.3644696917124342E-2</v>
      </c>
      <c r="O3667" s="8">
        <f t="shared" ca="1" si="494"/>
        <v>0.79396924858513951</v>
      </c>
      <c r="P3667" s="29">
        <f ca="1">_xlfn.LOGNORM.INV(O3667,'Input Parameters'!$H$27,'Input Parameters'!$I$27)</f>
        <v>2.0464546751978148</v>
      </c>
      <c r="Q3667" s="10"/>
      <c r="R3667" s="15">
        <f>'Input Parameters'!$E$28</f>
        <v>12.7</v>
      </c>
      <c r="S3667" s="10">
        <f t="shared" ca="1" si="495"/>
        <v>0.25153186013201012</v>
      </c>
      <c r="T3667" s="25">
        <f ca="1">_xlfn.LOGNORM.INV(S3667,'Input Parameters'!$H$29,'Input Parameters'!$I$29)</f>
        <v>54.014106579564846</v>
      </c>
      <c r="U3667" s="10">
        <f t="shared" ca="1" si="496"/>
        <v>0.83564241643627557</v>
      </c>
      <c r="V3667" s="29">
        <f ca="1">IF('Input Parameters'!$D$30="Beta",_xlfn.BETA.INV(U3667,'Input Parameters'!$L$30,'Input Parameters'!$M$30,'Input Parameters'!$J$30,'Input Parameters'!$K$30),IF('Input Parameters'!$D$30="LogNorm",_xlfn.LOGNORM.INV(U3667,'Input Parameters'!$H$30,'Input Parameters'!$I$30)))</f>
        <v>1.468683209577009</v>
      </c>
      <c r="W3667" s="2">
        <f ca="1">N3667+(P3667-N3667)*(1-ERF((T3667-R3667)/(2*SQRT(L3667*'Input Parameters'!$E$31))))</f>
        <v>2.4880520201843077E-2</v>
      </c>
      <c r="X3667">
        <f t="shared" ca="1" si="497"/>
        <v>1</v>
      </c>
      <c r="Y3667" s="7"/>
    </row>
    <row r="3668" spans="1:25" ht="15" customHeight="1" x14ac:dyDescent="0.3">
      <c r="A3668" s="130">
        <v>3661</v>
      </c>
      <c r="B3668" s="10">
        <f t="shared" ca="1" si="489"/>
        <v>0.96643535677986125</v>
      </c>
      <c r="C3668" s="57">
        <f ca="1">_xlfn.NORM.INV(B3668,'Input Parameters'!$E$19,'Input Parameters'!$F$19)</f>
        <v>722.00323039414332</v>
      </c>
      <c r="D3668" s="10">
        <f t="shared" ca="1" si="490"/>
        <v>0.3257244650911385</v>
      </c>
      <c r="E3668" s="59">
        <f ca="1">IF(_xlfn.NORM.INV(D3668,'Input Parameters'!$E$20,'Input Parameters'!$F$20)&lt;3500,3500,IF(_xlfn.NORM.INV(D3668,'Input Parameters'!$E$20,'Input Parameters'!$F$20)&gt;5500,5500,_xlfn.NORM.INV(D3668,'Input Parameters'!$E$20,'Input Parameters'!$F$20)))</f>
        <v>4483.7748412561114</v>
      </c>
      <c r="F3668" s="10">
        <f t="shared" ca="1" si="491"/>
        <v>0.20521287041017267</v>
      </c>
      <c r="G3668" s="61">
        <f ca="1">_xlfn.NORM.INV(F3668,'Input Parameters'!$E$21,'Input Parameters'!$F$21)</f>
        <v>278.38008305848911</v>
      </c>
      <c r="H3668" s="54">
        <f ca="1">EXP(E3668*(1/'Input Parameters'!$E$22-1/G3668))</f>
        <v>0.44767867123653093</v>
      </c>
      <c r="I3668" s="10">
        <f t="shared" ca="1" si="492"/>
        <v>8.8527564249120672E-2</v>
      </c>
      <c r="J3668" s="29">
        <f ca="1">_xlfn.BETA.INV(I3668,'Input Parameters'!$L$24,'Input Parameters'!$M$24,'Input Parameters'!$J$24,'Input Parameters'!$K$24)</f>
        <v>0.3863833652755907</v>
      </c>
      <c r="K3668" s="156">
        <f ca="1">('Input Parameters'!$E$25/'Input Parameters'!$E$31)^$J3668</f>
        <v>6.2553098213307956E-2</v>
      </c>
      <c r="L3668" s="66">
        <f ca="1">$H3668*$C3668*'Input Parameters'!$E$23*K3668</f>
        <v>20.218753119429657</v>
      </c>
      <c r="M3668" s="23">
        <f t="shared" ca="1" si="493"/>
        <v>0.68923622456167466</v>
      </c>
      <c r="N3668" s="15">
        <f ca="1">_xlfn.NORM.INV(M3668,'Input Parameters'!$E$26,'Input Parameters'!$F$26)</f>
        <v>4.4367417985163131E-2</v>
      </c>
      <c r="O3668" s="8">
        <f t="shared" ca="1" si="494"/>
        <v>0.72660032147381926</v>
      </c>
      <c r="P3668" s="29">
        <f ca="1">_xlfn.LOGNORM.INV(O3668,'Input Parameters'!$H$27,'Input Parameters'!$I$27)</f>
        <v>1.8585422051141298</v>
      </c>
      <c r="Q3668" s="10"/>
      <c r="R3668" s="15">
        <f>'Input Parameters'!$E$28</f>
        <v>12.7</v>
      </c>
      <c r="S3668" s="10">
        <f t="shared" ca="1" si="495"/>
        <v>0.32515597380999561</v>
      </c>
      <c r="T3668" s="25">
        <f ca="1">_xlfn.LOGNORM.INV(S3668,'Input Parameters'!$H$29,'Input Parameters'!$I$29)</f>
        <v>55.342179188699447</v>
      </c>
      <c r="U3668" s="10">
        <f t="shared" ca="1" si="496"/>
        <v>0.31681868153208192</v>
      </c>
      <c r="V3668" s="29">
        <f ca="1">IF('Input Parameters'!$D$30="Beta",_xlfn.BETA.INV(U3668,'Input Parameters'!$L$30,'Input Parameters'!$M$30,'Input Parameters'!$J$30,'Input Parameters'!$K$30),IF('Input Parameters'!$D$30="LogNorm",_xlfn.LOGNORM.INV(U3668,'Input Parameters'!$H$30,'Input Parameters'!$I$30)))</f>
        <v>0.82799869869989473</v>
      </c>
      <c r="W3668" s="2">
        <f ca="1">N3668+(P3668-N3668)*(1-ERF((T3668-R3668)/(2*SQRT(L3668*'Input Parameters'!$E$31))))</f>
        <v>0.95597475667694831</v>
      </c>
      <c r="X3668">
        <f t="shared" ca="1" si="497"/>
        <v>0</v>
      </c>
      <c r="Y3668" s="7"/>
    </row>
    <row r="3669" spans="1:25" ht="15" customHeight="1" x14ac:dyDescent="0.3">
      <c r="A3669" s="130">
        <v>3662</v>
      </c>
      <c r="B3669" s="10">
        <f t="shared" ca="1" si="489"/>
        <v>0.4466329349448358</v>
      </c>
      <c r="C3669" s="57">
        <f ca="1">_xlfn.NORM.INV(B3669,'Input Parameters'!$E$19,'Input Parameters'!$F$19)</f>
        <v>555.96239156370507</v>
      </c>
      <c r="D3669" s="10">
        <f t="shared" ca="1" si="490"/>
        <v>0.70510349892308621</v>
      </c>
      <c r="E3669" s="59">
        <f ca="1">IF(_xlfn.NORM.INV(D3669,'Input Parameters'!$E$20,'Input Parameters'!$F$20)&lt;3500,3500,IF(_xlfn.NORM.INV(D3669,'Input Parameters'!$E$20,'Input Parameters'!$F$20)&gt;5500,5500,_xlfn.NORM.INV(D3669,'Input Parameters'!$E$20,'Input Parameters'!$F$20)))</f>
        <v>5177.3952149447587</v>
      </c>
      <c r="F3669" s="10">
        <f t="shared" ca="1" si="491"/>
        <v>0.12241567663929342</v>
      </c>
      <c r="G3669" s="61">
        <f ca="1">_xlfn.NORM.INV(F3669,'Input Parameters'!$E$21,'Input Parameters'!$F$21)</f>
        <v>275.70885585590025</v>
      </c>
      <c r="H3669" s="54">
        <f ca="1">EXP(E3669*(1/'Input Parameters'!$E$22-1/G3669))</f>
        <v>0.33015390863682759</v>
      </c>
      <c r="I3669" s="10">
        <f t="shared" ca="1" si="492"/>
        <v>0.23680838631175516</v>
      </c>
      <c r="J3669" s="29">
        <f ca="1">_xlfn.BETA.INV(I3669,'Input Parameters'!$L$24,'Input Parameters'!$M$24,'Input Parameters'!$J$24,'Input Parameters'!$K$24)</f>
        <v>0.48931550581711236</v>
      </c>
      <c r="K3669" s="156">
        <f ca="1">('Input Parameters'!$E$25/'Input Parameters'!$E$31)^$J3669</f>
        <v>2.9893083863098802E-2</v>
      </c>
      <c r="L3669" s="66">
        <f ca="1">$H3669*$C3669*'Input Parameters'!$E$23*K3669</f>
        <v>5.4869699044721871</v>
      </c>
      <c r="M3669" s="23">
        <f t="shared" ca="1" si="493"/>
        <v>0.25778075731670924</v>
      </c>
      <c r="N3669" s="15">
        <f ca="1">_xlfn.NORM.INV(M3669,'Input Parameters'!$E$26,'Input Parameters'!$F$26)</f>
        <v>2.0345750368400861E-2</v>
      </c>
      <c r="O3669" s="8">
        <f t="shared" ca="1" si="494"/>
        <v>0.43995127468214867</v>
      </c>
      <c r="P3669" s="29">
        <f ca="1">_xlfn.LOGNORM.INV(O3669,'Input Parameters'!$H$27,'Input Parameters'!$I$27)</f>
        <v>1.3315807994820685</v>
      </c>
      <c r="Q3669" s="10"/>
      <c r="R3669" s="15">
        <f>'Input Parameters'!$E$28</f>
        <v>12.7</v>
      </c>
      <c r="S3669" s="10">
        <f t="shared" ca="1" si="495"/>
        <v>0.97199697550041586</v>
      </c>
      <c r="T3669" s="25">
        <f ca="1">_xlfn.LOGNORM.INV(S3669,'Input Parameters'!$H$29,'Input Parameters'!$I$29)</f>
        <v>72.167149338723164</v>
      </c>
      <c r="U3669" s="10">
        <f t="shared" ca="1" si="496"/>
        <v>0.33297862337496753</v>
      </c>
      <c r="V3669" s="29">
        <f ca="1">IF('Input Parameters'!$D$30="Beta",_xlfn.BETA.INV(U3669,'Input Parameters'!$L$30,'Input Parameters'!$M$30,'Input Parameters'!$J$30,'Input Parameters'!$K$30),IF('Input Parameters'!$D$30="LogNorm",_xlfn.LOGNORM.INV(U3669,'Input Parameters'!$H$30,'Input Parameters'!$I$30)))</f>
        <v>0.8427933788899078</v>
      </c>
      <c r="W3669" s="2">
        <f ca="1">N3669+(P3669-N3669)*(1-ERF((T3669-R3669)/(2*SQRT(L3669*'Input Parameters'!$E$31))))</f>
        <v>0.11558473423020084</v>
      </c>
      <c r="X3669">
        <f t="shared" ca="1" si="497"/>
        <v>1</v>
      </c>
      <c r="Y3669" s="7"/>
    </row>
    <row r="3670" spans="1:25" ht="15" customHeight="1" x14ac:dyDescent="0.3">
      <c r="A3670" s="130">
        <v>3663</v>
      </c>
      <c r="B3670" s="10">
        <f t="shared" ca="1" si="489"/>
        <v>0.86256976908486971</v>
      </c>
      <c r="C3670" s="57">
        <f ca="1">_xlfn.NORM.INV(B3670,'Input Parameters'!$E$19,'Input Parameters'!$F$19)</f>
        <v>659.56874020793191</v>
      </c>
      <c r="D3670" s="10">
        <f t="shared" ca="1" si="490"/>
        <v>0.65072141457078048</v>
      </c>
      <c r="E3670" s="59">
        <f ca="1">IF(_xlfn.NORM.INV(D3670,'Input Parameters'!$E$20,'Input Parameters'!$F$20)&lt;3500,3500,IF(_xlfn.NORM.INV(D3670,'Input Parameters'!$E$20,'Input Parameters'!$F$20)&gt;5500,5500,_xlfn.NORM.INV(D3670,'Input Parameters'!$E$20,'Input Parameters'!$F$20)))</f>
        <v>5071.0882073266921</v>
      </c>
      <c r="F3670" s="10">
        <f t="shared" ca="1" si="491"/>
        <v>3.7967823592922167E-2</v>
      </c>
      <c r="G3670" s="61">
        <f ca="1">_xlfn.NORM.INV(F3670,'Input Parameters'!$E$21,'Input Parameters'!$F$21)</f>
        <v>270.90029711493315</v>
      </c>
      <c r="H3670" s="54">
        <f ca="1">EXP(E3670*(1/'Input Parameters'!$E$22-1/G3670))</f>
        <v>0.24367465459872942</v>
      </c>
      <c r="I3670" s="10">
        <f t="shared" ca="1" si="492"/>
        <v>3.2143065486608835E-2</v>
      </c>
      <c r="J3670" s="29">
        <f ca="1">_xlfn.BETA.INV(I3670,'Input Parameters'!$L$24,'Input Parameters'!$M$24,'Input Parameters'!$J$24,'Input Parameters'!$K$24)</f>
        <v>0.31034492747983627</v>
      </c>
      <c r="K3670" s="156">
        <f ca="1">('Input Parameters'!$E$25/'Input Parameters'!$E$31)^$J3670</f>
        <v>0.10792981233240401</v>
      </c>
      <c r="L3670" s="66">
        <f ca="1">$H3670*$C3670*'Input Parameters'!$E$23*K3670</f>
        <v>17.346499400145447</v>
      </c>
      <c r="M3670" s="23">
        <f t="shared" ca="1" si="493"/>
        <v>0.38801411710046219</v>
      </c>
      <c r="N3670" s="15">
        <f ca="1">_xlfn.NORM.INV(M3670,'Input Parameters'!$E$26,'Input Parameters'!$F$26)</f>
        <v>2.8025527411158407E-2</v>
      </c>
      <c r="O3670" s="8">
        <f t="shared" ca="1" si="494"/>
        <v>0.81845905200480451</v>
      </c>
      <c r="P3670" s="29">
        <f ca="1">_xlfn.LOGNORM.INV(O3670,'Input Parameters'!$H$27,'Input Parameters'!$I$27)</f>
        <v>2.1288635887019312</v>
      </c>
      <c r="Q3670" s="10"/>
      <c r="R3670" s="15">
        <f>'Input Parameters'!$E$28</f>
        <v>12.7</v>
      </c>
      <c r="S3670" s="10">
        <f t="shared" ca="1" si="495"/>
        <v>0.77045242541402348</v>
      </c>
      <c r="T3670" s="25">
        <f ca="1">_xlfn.LOGNORM.INV(S3670,'Input Parameters'!$H$29,'Input Parameters'!$I$29)</f>
        <v>63.278914260664962</v>
      </c>
      <c r="U3670" s="10">
        <f t="shared" ca="1" si="496"/>
        <v>0.49213880765125717</v>
      </c>
      <c r="V3670" s="29">
        <f ca="1">IF('Input Parameters'!$D$30="Beta",_xlfn.BETA.INV(U3670,'Input Parameters'!$L$30,'Input Parameters'!$M$30,'Input Parameters'!$J$30,'Input Parameters'!$K$30),IF('Input Parameters'!$D$30="LogNorm",_xlfn.LOGNORM.INV(U3670,'Input Parameters'!$H$30,'Input Parameters'!$I$30)))</f>
        <v>0.99147223311503951</v>
      </c>
      <c r="W3670" s="2">
        <f ca="1">N3670+(P3670-N3670)*(1-ERF((T3670-R3670)/(2*SQRT(L3670*'Input Parameters'!$E$31))))</f>
        <v>0.84839918246934098</v>
      </c>
      <c r="X3670">
        <f t="shared" ca="1" si="497"/>
        <v>1</v>
      </c>
      <c r="Y3670" s="7"/>
    </row>
    <row r="3671" spans="1:25" ht="15" customHeight="1" x14ac:dyDescent="0.3">
      <c r="A3671" s="130">
        <v>3664</v>
      </c>
      <c r="B3671" s="10">
        <f t="shared" ca="1" si="489"/>
        <v>0.82508529777468509</v>
      </c>
      <c r="C3671" s="57">
        <f ca="1">_xlfn.NORM.INV(B3671,'Input Parameters'!$E$19,'Input Parameters'!$F$19)</f>
        <v>646.30076044985253</v>
      </c>
      <c r="D3671" s="10">
        <f t="shared" ca="1" si="490"/>
        <v>0.65194133309031632</v>
      </c>
      <c r="E3671" s="59">
        <f ca="1">IF(_xlfn.NORM.INV(D3671,'Input Parameters'!$E$20,'Input Parameters'!$F$20)&lt;3500,3500,IF(_xlfn.NORM.INV(D3671,'Input Parameters'!$E$20,'Input Parameters'!$F$20)&gt;5500,5500,_xlfn.NORM.INV(D3671,'Input Parameters'!$E$20,'Input Parameters'!$F$20)))</f>
        <v>5073.3968889129765</v>
      </c>
      <c r="F3671" s="10">
        <f t="shared" ca="1" si="491"/>
        <v>0.71131731711905122</v>
      </c>
      <c r="G3671" s="61">
        <f ca="1">_xlfn.NORM.INV(F3671,'Input Parameters'!$E$21,'Input Parameters'!$F$21)</f>
        <v>289.22988451514851</v>
      </c>
      <c r="H3671" s="54">
        <f ca="1">EXP(E3671*(1/'Input Parameters'!$E$22-1/G3671))</f>
        <v>0.79795282986237459</v>
      </c>
      <c r="I3671" s="10">
        <f t="shared" ca="1" si="492"/>
        <v>0.62114481382191389</v>
      </c>
      <c r="J3671" s="29">
        <f ca="1">_xlfn.BETA.INV(I3671,'Input Parameters'!$L$24,'Input Parameters'!$M$24,'Input Parameters'!$J$24,'Input Parameters'!$K$24)</f>
        <v>0.65597972712411956</v>
      </c>
      <c r="K3671" s="156">
        <f ca="1">('Input Parameters'!$E$25/'Input Parameters'!$E$31)^$J3671</f>
        <v>9.043564491800743E-3</v>
      </c>
      <c r="L3671" s="66">
        <f ca="1">$H3671*$C3671*'Input Parameters'!$E$23*K3671</f>
        <v>4.6639246583923955</v>
      </c>
      <c r="M3671" s="23">
        <f t="shared" ca="1" si="493"/>
        <v>0.65447928183593551</v>
      </c>
      <c r="N3671" s="15">
        <f ca="1">_xlfn.NORM.INV(M3671,'Input Parameters'!$E$26,'Input Parameters'!$F$26)</f>
        <v>4.234628520861819E-2</v>
      </c>
      <c r="O3671" s="8">
        <f t="shared" ca="1" si="494"/>
        <v>0.89688920990115273</v>
      </c>
      <c r="P3671" s="29">
        <f ca="1">_xlfn.LOGNORM.INV(O3671,'Input Parameters'!$H$27,'Input Parameters'!$I$27)</f>
        <v>2.4903661463909845</v>
      </c>
      <c r="Q3671" s="10"/>
      <c r="R3671" s="15">
        <f>'Input Parameters'!$E$28</f>
        <v>12.7</v>
      </c>
      <c r="S3671" s="10">
        <f t="shared" ca="1" si="495"/>
        <v>0.38084703693591293</v>
      </c>
      <c r="T3671" s="25">
        <f ca="1">_xlfn.LOGNORM.INV(S3671,'Input Parameters'!$H$29,'Input Parameters'!$I$29)</f>
        <v>56.282543038064517</v>
      </c>
      <c r="U3671" s="10">
        <f t="shared" ca="1" si="496"/>
        <v>4.7779784181083529E-2</v>
      </c>
      <c r="V3671" s="29">
        <f ca="1">IF('Input Parameters'!$D$30="Beta",_xlfn.BETA.INV(U3671,'Input Parameters'!$L$30,'Input Parameters'!$M$30,'Input Parameters'!$J$30,'Input Parameters'!$K$30),IF('Input Parameters'!$D$30="LogNorm",_xlfn.LOGNORM.INV(U3671,'Input Parameters'!$H$30,'Input Parameters'!$I$30)))</f>
        <v>0.51784572010547791</v>
      </c>
      <c r="W3671" s="2">
        <f ca="1">N3671+(P3671-N3671)*(1-ERF((T3671-R3671)/(2*SQRT(L3671*'Input Parameters'!$E$31))))</f>
        <v>0.41831794023189828</v>
      </c>
      <c r="X3671">
        <f t="shared" ca="1" si="497"/>
        <v>1</v>
      </c>
      <c r="Y3671" s="7"/>
    </row>
    <row r="3672" spans="1:25" ht="15" customHeight="1" x14ac:dyDescent="0.3">
      <c r="A3672" s="130">
        <v>3665</v>
      </c>
      <c r="B3672" s="10">
        <f t="shared" ca="1" si="489"/>
        <v>0.65901592002147957</v>
      </c>
      <c r="C3672" s="57">
        <f ca="1">_xlfn.NORM.INV(B3672,'Input Parameters'!$E$19,'Input Parameters'!$F$19)</f>
        <v>601.92631541316882</v>
      </c>
      <c r="D3672" s="10">
        <f t="shared" ca="1" si="490"/>
        <v>0.82202048006813455</v>
      </c>
      <c r="E3672" s="59">
        <f ca="1">IF(_xlfn.NORM.INV(D3672,'Input Parameters'!$E$20,'Input Parameters'!$F$20)&lt;3500,3500,IF(_xlfn.NORM.INV(D3672,'Input Parameters'!$E$20,'Input Parameters'!$F$20)&gt;5500,5500,_xlfn.NORM.INV(D3672,'Input Parameters'!$E$20,'Input Parameters'!$F$20)))</f>
        <v>5446.1647001666088</v>
      </c>
      <c r="F3672" s="10">
        <f t="shared" ca="1" si="491"/>
        <v>0.46193791182912614</v>
      </c>
      <c r="G3672" s="61">
        <f ca="1">_xlfn.NORM.INV(F3672,'Input Parameters'!$E$21,'Input Parameters'!$F$21)</f>
        <v>284.09895568396735</v>
      </c>
      <c r="H3672" s="54">
        <f ca="1">EXP(E3672*(1/'Input Parameters'!$E$22-1/G3672))</f>
        <v>0.55857636290453472</v>
      </c>
      <c r="I3672" s="10">
        <f t="shared" ca="1" si="492"/>
        <v>0.26865151671738929</v>
      </c>
      <c r="J3672" s="29">
        <f ca="1">_xlfn.BETA.INV(I3672,'Input Parameters'!$L$24,'Input Parameters'!$M$24,'Input Parameters'!$J$24,'Input Parameters'!$K$24)</f>
        <v>0.50582962206108584</v>
      </c>
      <c r="K3672" s="156">
        <f ca="1">('Input Parameters'!$E$25/'Input Parameters'!$E$31)^$J3672</f>
        <v>2.6553520656942175E-2</v>
      </c>
      <c r="L3672" s="66">
        <f ca="1">$H3672*$C3672*'Input Parameters'!$E$23*K3672</f>
        <v>8.927872830256943</v>
      </c>
      <c r="M3672" s="23">
        <f t="shared" ca="1" si="493"/>
        <v>0.61698278038264764</v>
      </c>
      <c r="N3672" s="15">
        <f ca="1">_xlfn.NORM.INV(M3672,'Input Parameters'!$E$26,'Input Parameters'!$F$26)</f>
        <v>4.0248885682166183E-2</v>
      </c>
      <c r="O3672" s="8">
        <f t="shared" ca="1" si="494"/>
        <v>0.48605370968604289</v>
      </c>
      <c r="P3672" s="29">
        <f ca="1">_xlfn.LOGNORM.INV(O3672,'Input Parameters'!$H$27,'Input Parameters'!$I$27)</f>
        <v>1.4017800158521863</v>
      </c>
      <c r="Q3672" s="10"/>
      <c r="R3672" s="15">
        <f>'Input Parameters'!$E$28</f>
        <v>12.7</v>
      </c>
      <c r="S3672" s="10">
        <f t="shared" ca="1" si="495"/>
        <v>0.6749810234808834</v>
      </c>
      <c r="T3672" s="25">
        <f ca="1">_xlfn.LOGNORM.INV(S3672,'Input Parameters'!$H$29,'Input Parameters'!$I$29)</f>
        <v>61.27497309445971</v>
      </c>
      <c r="U3672" s="10">
        <f t="shared" ca="1" si="496"/>
        <v>0.8152900577202018</v>
      </c>
      <c r="V3672" s="29">
        <f ca="1">IF('Input Parameters'!$D$30="Beta",_xlfn.BETA.INV(U3672,'Input Parameters'!$L$30,'Input Parameters'!$M$30,'Input Parameters'!$J$30,'Input Parameters'!$K$30),IF('Input Parameters'!$D$30="LogNorm",_xlfn.LOGNORM.INV(U3672,'Input Parameters'!$H$30,'Input Parameters'!$I$30)))</f>
        <v>1.4235530663519878</v>
      </c>
      <c r="W3672" s="2">
        <f ca="1">N3672+(P3672-N3672)*(1-ERF((T3672-R3672)/(2*SQRT(L3672*'Input Parameters'!$E$31))))</f>
        <v>0.3810863435676462</v>
      </c>
      <c r="X3672">
        <f t="shared" ca="1" si="497"/>
        <v>1</v>
      </c>
      <c r="Y3672" s="7"/>
    </row>
    <row r="3673" spans="1:25" ht="15" customHeight="1" x14ac:dyDescent="0.3">
      <c r="A3673" s="130">
        <v>3666</v>
      </c>
      <c r="B3673" s="10">
        <f t="shared" ca="1" si="489"/>
        <v>0.11327564705554549</v>
      </c>
      <c r="C3673" s="57">
        <f ca="1">_xlfn.NORM.INV(B3673,'Input Parameters'!$E$19,'Input Parameters'!$F$19)</f>
        <v>465.11496040474287</v>
      </c>
      <c r="D3673" s="10">
        <f t="shared" ca="1" si="490"/>
        <v>0.52531373509882462</v>
      </c>
      <c r="E3673" s="59">
        <f ca="1">IF(_xlfn.NORM.INV(D3673,'Input Parameters'!$E$20,'Input Parameters'!$F$20)&lt;3500,3500,IF(_xlfn.NORM.INV(D3673,'Input Parameters'!$E$20,'Input Parameters'!$F$20)&gt;5500,5500,_xlfn.NORM.INV(D3673,'Input Parameters'!$E$20,'Input Parameters'!$F$20)))</f>
        <v>4844.4463337039015</v>
      </c>
      <c r="F3673" s="10">
        <f t="shared" ca="1" si="491"/>
        <v>0.49078762367866358</v>
      </c>
      <c r="G3673" s="61">
        <f ca="1">_xlfn.NORM.INV(F3673,'Input Parameters'!$E$21,'Input Parameters'!$F$21)</f>
        <v>284.6684807228873</v>
      </c>
      <c r="H3673" s="54">
        <f ca="1">EXP(E3673*(1/'Input Parameters'!$E$22-1/G3673))</f>
        <v>0.61637090332150457</v>
      </c>
      <c r="I3673" s="10">
        <f t="shared" ca="1" si="492"/>
        <v>0.40380157086460633</v>
      </c>
      <c r="J3673" s="29">
        <f ca="1">_xlfn.BETA.INV(I3673,'Input Parameters'!$L$24,'Input Parameters'!$M$24,'Input Parameters'!$J$24,'Input Parameters'!$K$24)</f>
        <v>0.56752993045084332</v>
      </c>
      <c r="K3673" s="156">
        <f ca="1">('Input Parameters'!$E$25/'Input Parameters'!$E$31)^$J3673</f>
        <v>1.7056856040363385E-2</v>
      </c>
      <c r="L3673" s="66">
        <f ca="1">$H3673*$C3673*'Input Parameters'!$E$23*K3673</f>
        <v>4.8899162598662302</v>
      </c>
      <c r="M3673" s="23">
        <f t="shared" ca="1" si="493"/>
        <v>0.83364762197475761</v>
      </c>
      <c r="N3673" s="15">
        <f ca="1">_xlfn.NORM.INV(M3673,'Input Parameters'!$E$26,'Input Parameters'!$F$26)</f>
        <v>5.4342284977387072E-2</v>
      </c>
      <c r="O3673" s="8">
        <f t="shared" ca="1" si="494"/>
        <v>0.13060750946110078</v>
      </c>
      <c r="P3673" s="29">
        <f ca="1">_xlfn.LOGNORM.INV(O3673,'Input Parameters'!$H$27,'Input Parameters'!$I$27)</f>
        <v>0.86601987739304986</v>
      </c>
      <c r="Q3673" s="10"/>
      <c r="R3673" s="15">
        <f>'Input Parameters'!$E$28</f>
        <v>12.7</v>
      </c>
      <c r="S3673" s="10">
        <f t="shared" ca="1" si="495"/>
        <v>0.43680588369504969</v>
      </c>
      <c r="T3673" s="25">
        <f ca="1">_xlfn.LOGNORM.INV(S3673,'Input Parameters'!$H$29,'Input Parameters'!$I$29)</f>
        <v>57.201062394032398</v>
      </c>
      <c r="U3673" s="10">
        <f t="shared" ca="1" si="496"/>
        <v>0.25365141562473004</v>
      </c>
      <c r="V3673" s="29">
        <f ca="1">IF('Input Parameters'!$D$30="Beta",_xlfn.BETA.INV(U3673,'Input Parameters'!$L$30,'Input Parameters'!$M$30,'Input Parameters'!$J$30,'Input Parameters'!$K$30),IF('Input Parameters'!$D$30="LogNorm",_xlfn.LOGNORM.INV(U3673,'Input Parameters'!$H$30,'Input Parameters'!$I$30)))</f>
        <v>0.76930984236183364</v>
      </c>
      <c r="W3673" s="2">
        <f ca="1">N3673+(P3673-N3673)*(1-ERF((T3673-R3673)/(2*SQRT(L3673*'Input Parameters'!$E$31))))</f>
        <v>0.17993833197177067</v>
      </c>
      <c r="X3673">
        <f t="shared" ca="1" si="497"/>
        <v>1</v>
      </c>
      <c r="Y3673" s="7"/>
    </row>
    <row r="3674" spans="1:25" ht="15" customHeight="1" x14ac:dyDescent="0.3">
      <c r="A3674" s="130">
        <v>3667</v>
      </c>
      <c r="B3674" s="10">
        <f t="shared" ca="1" si="489"/>
        <v>0.98450537581068387</v>
      </c>
      <c r="C3674" s="57">
        <f ca="1">_xlfn.NORM.INV(B3674,'Input Parameters'!$E$19,'Input Parameters'!$F$19)</f>
        <v>749.58430714587962</v>
      </c>
      <c r="D3674" s="10">
        <f t="shared" ca="1" si="490"/>
        <v>0.314843033734719</v>
      </c>
      <c r="E3674" s="59">
        <f ca="1">IF(_xlfn.NORM.INV(D3674,'Input Parameters'!$E$20,'Input Parameters'!$F$20)&lt;3500,3500,IF(_xlfn.NORM.INV(D3674,'Input Parameters'!$E$20,'Input Parameters'!$F$20)&gt;5500,5500,_xlfn.NORM.INV(D3674,'Input Parameters'!$E$20,'Input Parameters'!$F$20)))</f>
        <v>4462.4818682744071</v>
      </c>
      <c r="F3674" s="10">
        <f t="shared" ca="1" si="491"/>
        <v>0.3656002107060885</v>
      </c>
      <c r="G3674" s="61">
        <f ca="1">_xlfn.NORM.INV(F3674,'Input Parameters'!$E$21,'Input Parameters'!$F$21)</f>
        <v>282.14986094735775</v>
      </c>
      <c r="H3674" s="54">
        <f ca="1">EXP(E3674*(1/'Input Parameters'!$E$22-1/G3674))</f>
        <v>0.55672422016854561</v>
      </c>
      <c r="I3674" s="10">
        <f t="shared" ca="1" si="492"/>
        <v>0.96402770044004304</v>
      </c>
      <c r="J3674" s="29">
        <f ca="1">_xlfn.BETA.INV(I3674,'Input Parameters'!$L$24,'Input Parameters'!$M$24,'Input Parameters'!$J$24,'Input Parameters'!$K$24)</f>
        <v>0.8507346509867455</v>
      </c>
      <c r="K3674" s="156">
        <f ca="1">('Input Parameters'!$E$25/'Input Parameters'!$E$31)^$J3674</f>
        <v>2.2366286330858117E-3</v>
      </c>
      <c r="L3674" s="66">
        <f ca="1">$H3674*$C3674*'Input Parameters'!$E$23*K3674</f>
        <v>0.93337138402661846</v>
      </c>
      <c r="M3674" s="23">
        <f t="shared" ca="1" si="493"/>
        <v>0.80392711095480052</v>
      </c>
      <c r="N3674" s="15">
        <f ca="1">_xlfn.NORM.INV(M3674,'Input Parameters'!$E$26,'Input Parameters'!$F$26)</f>
        <v>5.1970381778611525E-2</v>
      </c>
      <c r="O3674" s="8">
        <f t="shared" ca="1" si="494"/>
        <v>0.91733776572176984</v>
      </c>
      <c r="P3674" s="29">
        <f ca="1">_xlfn.LOGNORM.INV(O3674,'Input Parameters'!$H$27,'Input Parameters'!$I$27)</f>
        <v>2.6300585414873465</v>
      </c>
      <c r="Q3674" s="10"/>
      <c r="R3674" s="15">
        <f>'Input Parameters'!$E$28</f>
        <v>12.7</v>
      </c>
      <c r="S3674" s="10">
        <f t="shared" ca="1" si="495"/>
        <v>0.39825066567096878</v>
      </c>
      <c r="T3674" s="25">
        <f ca="1">_xlfn.LOGNORM.INV(S3674,'Input Parameters'!$H$29,'Input Parameters'!$I$29)</f>
        <v>56.570027430686501</v>
      </c>
      <c r="U3674" s="10">
        <f t="shared" ca="1" si="496"/>
        <v>0.14371137026556646</v>
      </c>
      <c r="V3674" s="29">
        <f ca="1">IF('Input Parameters'!$D$30="Beta",_xlfn.BETA.INV(U3674,'Input Parameters'!$L$30,'Input Parameters'!$M$30,'Input Parameters'!$J$30,'Input Parameters'!$K$30),IF('Input Parameters'!$D$30="LogNorm",_xlfn.LOGNORM.INV(U3674,'Input Parameters'!$H$30,'Input Parameters'!$I$30)))</f>
        <v>0.65685290810858099</v>
      </c>
      <c r="W3674" s="2">
        <f ca="1">N3674+(P3674-N3674)*(1-ERF((T3674-R3674)/(2*SQRT(L3674*'Input Parameters'!$E$31))))</f>
        <v>5.5381804986453273E-2</v>
      </c>
      <c r="X3674">
        <f t="shared" ca="1" si="497"/>
        <v>1</v>
      </c>
      <c r="Y3674" s="7"/>
    </row>
    <row r="3675" spans="1:25" ht="15" customHeight="1" x14ac:dyDescent="0.3">
      <c r="A3675" s="130">
        <v>3668</v>
      </c>
      <c r="B3675" s="10">
        <f t="shared" ca="1" si="489"/>
        <v>0.93439924791249984</v>
      </c>
      <c r="C3675" s="57">
        <f ca="1">_xlfn.NORM.INV(B3675,'Input Parameters'!$E$19,'Input Parameters'!$F$19)</f>
        <v>694.84267515355225</v>
      </c>
      <c r="D3675" s="10">
        <f t="shared" ca="1" si="490"/>
        <v>0.87945518810264411</v>
      </c>
      <c r="E3675" s="59">
        <f ca="1">IF(_xlfn.NORM.INV(D3675,'Input Parameters'!$E$20,'Input Parameters'!$F$20)&lt;3500,3500,IF(_xlfn.NORM.INV(D3675,'Input Parameters'!$E$20,'Input Parameters'!$F$20)&gt;5500,5500,_xlfn.NORM.INV(D3675,'Input Parameters'!$E$20,'Input Parameters'!$F$20)))</f>
        <v>5500</v>
      </c>
      <c r="F3675" s="10">
        <f t="shared" ca="1" si="491"/>
        <v>0.73949651079197254</v>
      </c>
      <c r="G3675" s="61">
        <f ca="1">_xlfn.NORM.INV(F3675,'Input Parameters'!$E$21,'Input Parameters'!$F$21)</f>
        <v>289.89450044659878</v>
      </c>
      <c r="H3675" s="54">
        <f ca="1">EXP(E3675*(1/'Input Parameters'!$E$22-1/G3675))</f>
        <v>0.81784030351196568</v>
      </c>
      <c r="I3675" s="10">
        <f t="shared" ca="1" si="492"/>
        <v>0.43366298400812064</v>
      </c>
      <c r="J3675" s="29">
        <f ca="1">_xlfn.BETA.INV(I3675,'Input Parameters'!$L$24,'Input Parameters'!$M$24,'Input Parameters'!$J$24,'Input Parameters'!$K$24)</f>
        <v>0.58005187591692886</v>
      </c>
      <c r="K3675" s="156">
        <f ca="1">('Input Parameters'!$E$25/'Input Parameters'!$E$31)^$J3675</f>
        <v>1.5591493284973322E-2</v>
      </c>
      <c r="L3675" s="66">
        <f ca="1">$H3675*$C3675*'Input Parameters'!$E$23*K3675</f>
        <v>8.860183257836681</v>
      </c>
      <c r="M3675" s="23">
        <f t="shared" ca="1" si="493"/>
        <v>0.8835278110308904</v>
      </c>
      <c r="N3675" s="15">
        <f ca="1">_xlfn.NORM.INV(M3675,'Input Parameters'!$E$26,'Input Parameters'!$F$26)</f>
        <v>5.9048978632220334E-2</v>
      </c>
      <c r="O3675" s="8">
        <f t="shared" ca="1" si="494"/>
        <v>0.83874923022742753</v>
      </c>
      <c r="P3675" s="29">
        <f ca="1">_xlfn.LOGNORM.INV(O3675,'Input Parameters'!$H$27,'Input Parameters'!$I$27)</f>
        <v>2.2053858325253373</v>
      </c>
      <c r="Q3675" s="10"/>
      <c r="R3675" s="15">
        <f>'Input Parameters'!$E$28</f>
        <v>12.7</v>
      </c>
      <c r="S3675" s="10">
        <f t="shared" ca="1" si="495"/>
        <v>0.69908860714972321</v>
      </c>
      <c r="T3675" s="25">
        <f ca="1">_xlfn.LOGNORM.INV(S3675,'Input Parameters'!$H$29,'Input Parameters'!$I$29)</f>
        <v>61.745068378444685</v>
      </c>
      <c r="U3675" s="10">
        <f t="shared" ca="1" si="496"/>
        <v>0.70229975454723648</v>
      </c>
      <c r="V3675" s="29">
        <f ca="1">IF('Input Parameters'!$D$30="Beta",_xlfn.BETA.INV(U3675,'Input Parameters'!$L$30,'Input Parameters'!$M$30,'Input Parameters'!$J$30,'Input Parameters'!$K$30),IF('Input Parameters'!$D$30="LogNorm",_xlfn.LOGNORM.INV(U3675,'Input Parameters'!$H$30,'Input Parameters'!$I$30)))</f>
        <v>1.231970287077564</v>
      </c>
      <c r="W3675" s="2">
        <f ca="1">N3675+(P3675-N3675)*(1-ERF((T3675-R3675)/(2*SQRT(L3675*'Input Parameters'!$E$31))))</f>
        <v>0.58271886782034432</v>
      </c>
      <c r="X3675">
        <f t="shared" ca="1" si="497"/>
        <v>1</v>
      </c>
      <c r="Y3675" s="7"/>
    </row>
    <row r="3676" spans="1:25" ht="15" customHeight="1" x14ac:dyDescent="0.3">
      <c r="A3676" s="130">
        <v>3669</v>
      </c>
      <c r="B3676" s="10">
        <f t="shared" ca="1" si="489"/>
        <v>0.75627342779856155</v>
      </c>
      <c r="C3676" s="57">
        <f ca="1">_xlfn.NORM.INV(B3676,'Input Parameters'!$E$19,'Input Parameters'!$F$19)</f>
        <v>625.97386849515146</v>
      </c>
      <c r="D3676" s="10">
        <f t="shared" ca="1" si="490"/>
        <v>0.47469068453627139</v>
      </c>
      <c r="E3676" s="59">
        <f ca="1">IF(_xlfn.NORM.INV(D3676,'Input Parameters'!$E$20,'Input Parameters'!$F$20)&lt;3500,3500,IF(_xlfn.NORM.INV(D3676,'Input Parameters'!$E$20,'Input Parameters'!$F$20)&gt;5500,5500,_xlfn.NORM.INV(D3676,'Input Parameters'!$E$20,'Input Parameters'!$F$20)))</f>
        <v>4755.5614368089364</v>
      </c>
      <c r="F3676" s="10">
        <f t="shared" ca="1" si="491"/>
        <v>0.39280475915695434</v>
      </c>
      <c r="G3676" s="61">
        <f ca="1">_xlfn.NORM.INV(F3676,'Input Parameters'!$E$21,'Input Parameters'!$F$21)</f>
        <v>282.71195221063829</v>
      </c>
      <c r="H3676" s="54">
        <f ca="1">EXP(E3676*(1/'Input Parameters'!$E$22-1/G3676))</f>
        <v>0.55397253512512545</v>
      </c>
      <c r="I3676" s="10">
        <f t="shared" ca="1" si="492"/>
        <v>0.68312112274438075</v>
      </c>
      <c r="J3676" s="29">
        <f ca="1">_xlfn.BETA.INV(I3676,'Input Parameters'!$L$24,'Input Parameters'!$M$24,'Input Parameters'!$J$24,'Input Parameters'!$K$24)</f>
        <v>0.68166748242231046</v>
      </c>
      <c r="K3676" s="156">
        <f ca="1">('Input Parameters'!$E$25/'Input Parameters'!$E$31)^$J3676</f>
        <v>7.5216163893830129E-3</v>
      </c>
      <c r="L3676" s="66">
        <f ca="1">$H3676*$C3676*'Input Parameters'!$E$23*K3676</f>
        <v>2.6082884471235159</v>
      </c>
      <c r="M3676" s="23">
        <f t="shared" ca="1" si="493"/>
        <v>0.57351415450413623</v>
      </c>
      <c r="N3676" s="15">
        <f ca="1">_xlfn.NORM.INV(M3676,'Input Parameters'!$E$26,'Input Parameters'!$F$26)</f>
        <v>3.7891890318775628E-2</v>
      </c>
      <c r="O3676" s="8">
        <f t="shared" ca="1" si="494"/>
        <v>0.32025965202240014</v>
      </c>
      <c r="P3676" s="29">
        <f ca="1">_xlfn.LOGNORM.INV(O3676,'Input Parameters'!$H$27,'Input Parameters'!$I$27)</f>
        <v>1.157911550191014</v>
      </c>
      <c r="Q3676" s="10"/>
      <c r="R3676" s="15">
        <f>'Input Parameters'!$E$28</f>
        <v>12.7</v>
      </c>
      <c r="S3676" s="10">
        <f t="shared" ca="1" si="495"/>
        <v>0.1119050320287559</v>
      </c>
      <c r="T3676" s="25">
        <f ca="1">_xlfn.LOGNORM.INV(S3676,'Input Parameters'!$H$29,'Input Parameters'!$I$29)</f>
        <v>50.797962113643173</v>
      </c>
      <c r="U3676" s="10">
        <f t="shared" ca="1" si="496"/>
        <v>0.74742028381391257</v>
      </c>
      <c r="V3676" s="29">
        <f ca="1">IF('Input Parameters'!$D$30="Beta",_xlfn.BETA.INV(U3676,'Input Parameters'!$L$30,'Input Parameters'!$M$30,'Input Parameters'!$J$30,'Input Parameters'!$K$30),IF('Input Parameters'!$D$30="LogNorm",_xlfn.LOGNORM.INV(U3676,'Input Parameters'!$H$30,'Input Parameters'!$I$30)))</f>
        <v>1.2995217281492077</v>
      </c>
      <c r="W3676" s="2">
        <f ca="1">N3676+(P3676-N3676)*(1-ERF((T3676-R3676)/(2*SQRT(L3676*'Input Parameters'!$E$31))))</f>
        <v>0.1446363690753325</v>
      </c>
      <c r="X3676">
        <f t="shared" ca="1" si="497"/>
        <v>1</v>
      </c>
      <c r="Y3676" s="7"/>
    </row>
    <row r="3677" spans="1:25" ht="15" customHeight="1" x14ac:dyDescent="0.3">
      <c r="A3677" s="130">
        <v>3670</v>
      </c>
      <c r="B3677" s="10">
        <f t="shared" ca="1" si="489"/>
        <v>0.4349536787745828</v>
      </c>
      <c r="C3677" s="57">
        <f ca="1">_xlfn.NORM.INV(B3677,'Input Parameters'!$E$19,'Input Parameters'!$F$19)</f>
        <v>553.46091423742394</v>
      </c>
      <c r="D3677" s="10">
        <f t="shared" ca="1" si="490"/>
        <v>9.4378841790004331E-2</v>
      </c>
      <c r="E3677" s="59">
        <f ca="1">IF(_xlfn.NORM.INV(D3677,'Input Parameters'!$E$20,'Input Parameters'!$F$20)&lt;3500,3500,IF(_xlfn.NORM.INV(D3677,'Input Parameters'!$E$20,'Input Parameters'!$F$20)&gt;5500,5500,_xlfn.NORM.INV(D3677,'Input Parameters'!$E$20,'Input Parameters'!$F$20)))</f>
        <v>3880.0158366536325</v>
      </c>
      <c r="F3677" s="10">
        <f t="shared" ca="1" si="491"/>
        <v>0.60081420459407597</v>
      </c>
      <c r="G3677" s="61">
        <f ca="1">_xlfn.NORM.INV(F3677,'Input Parameters'!$E$21,'Input Parameters'!$F$21)</f>
        <v>286.85787736647274</v>
      </c>
      <c r="H3677" s="54">
        <f ca="1">EXP(E3677*(1/'Input Parameters'!$E$22-1/G3677))</f>
        <v>0.75311140115987785</v>
      </c>
      <c r="I3677" s="10">
        <f t="shared" ca="1" si="492"/>
        <v>0.80469968134052083</v>
      </c>
      <c r="J3677" s="29">
        <f ca="1">_xlfn.BETA.INV(I3677,'Input Parameters'!$L$24,'Input Parameters'!$M$24,'Input Parameters'!$J$24,'Input Parameters'!$K$24)</f>
        <v>0.73709702026349622</v>
      </c>
      <c r="K3677" s="156">
        <f ca="1">('Input Parameters'!$E$25/'Input Parameters'!$E$31)^$J3677</f>
        <v>5.053871711582148E-3</v>
      </c>
      <c r="L3677" s="66">
        <f ca="1">$H3677*$C3677*'Input Parameters'!$E$23*K3677</f>
        <v>2.1065433072853068</v>
      </c>
      <c r="M3677" s="23">
        <f t="shared" ca="1" si="493"/>
        <v>9.103849212035231E-2</v>
      </c>
      <c r="N3677" s="15">
        <f ca="1">_xlfn.NORM.INV(M3677,'Input Parameters'!$E$26,'Input Parameters'!$F$26)</f>
        <v>5.977868252906568E-3</v>
      </c>
      <c r="O3677" s="8">
        <f t="shared" ca="1" si="494"/>
        <v>0.13465611505406283</v>
      </c>
      <c r="P3677" s="29">
        <f ca="1">_xlfn.LOGNORM.INV(O3677,'Input Parameters'!$H$27,'Input Parameters'!$I$27)</f>
        <v>0.87328231905566944</v>
      </c>
      <c r="Q3677" s="10"/>
      <c r="R3677" s="15">
        <f>'Input Parameters'!$E$28</f>
        <v>12.7</v>
      </c>
      <c r="S3677" s="10">
        <f t="shared" ca="1" si="495"/>
        <v>0.31864760855465035</v>
      </c>
      <c r="T3677" s="25">
        <f ca="1">_xlfn.LOGNORM.INV(S3677,'Input Parameters'!$H$29,'Input Parameters'!$I$29)</f>
        <v>55.229488797423159</v>
      </c>
      <c r="U3677" s="10">
        <f t="shared" ca="1" si="496"/>
        <v>0.67902942221343643</v>
      </c>
      <c r="V3677" s="29">
        <f ca="1">IF('Input Parameters'!$D$30="Beta",_xlfn.BETA.INV(U3677,'Input Parameters'!$L$30,'Input Parameters'!$M$30,'Input Parameters'!$J$30,'Input Parameters'!$K$30),IF('Input Parameters'!$D$30="LogNorm",_xlfn.LOGNORM.INV(U3677,'Input Parameters'!$H$30,'Input Parameters'!$I$30)))</f>
        <v>1.2003007902529492</v>
      </c>
      <c r="W3677" s="2">
        <f ca="1">N3677+(P3677-N3677)*(1-ERF((T3677-R3677)/(2*SQRT(L3677*'Input Parameters'!$E$31))))</f>
        <v>3.9165571724727066E-2</v>
      </c>
      <c r="X3677">
        <f t="shared" ca="1" si="497"/>
        <v>1</v>
      </c>
      <c r="Y3677" s="7"/>
    </row>
    <row r="3678" spans="1:25" ht="15" customHeight="1" x14ac:dyDescent="0.3">
      <c r="A3678" s="130">
        <v>3671</v>
      </c>
      <c r="B3678" s="10">
        <f t="shared" ca="1" si="489"/>
        <v>6.7654815900523246E-2</v>
      </c>
      <c r="C3678" s="57">
        <f ca="1">_xlfn.NORM.INV(B3678,'Input Parameters'!$E$19,'Input Parameters'!$F$19)</f>
        <v>441.10030880784086</v>
      </c>
      <c r="D3678" s="10">
        <f t="shared" ca="1" si="490"/>
        <v>0.47221492493035067</v>
      </c>
      <c r="E3678" s="59">
        <f ca="1">IF(_xlfn.NORM.INV(D3678,'Input Parameters'!$E$20,'Input Parameters'!$F$20)&lt;3500,3500,IF(_xlfn.NORM.INV(D3678,'Input Parameters'!$E$20,'Input Parameters'!$F$20)&gt;5500,5500,_xlfn.NORM.INV(D3678,'Input Parameters'!$E$20,'Input Parameters'!$F$20)))</f>
        <v>4751.2077205240912</v>
      </c>
      <c r="F3678" s="10">
        <f t="shared" ca="1" si="491"/>
        <v>0.27254160211598799</v>
      </c>
      <c r="G3678" s="61">
        <f ca="1">_xlfn.NORM.INV(F3678,'Input Parameters'!$E$21,'Input Parameters'!$F$21)</f>
        <v>280.09356678033384</v>
      </c>
      <c r="H3678" s="54">
        <f ca="1">EXP(E3678*(1/'Input Parameters'!$E$22-1/G3678))</f>
        <v>0.47368888174723062</v>
      </c>
      <c r="I3678" s="10">
        <f t="shared" ca="1" si="492"/>
        <v>0.64003722929068185</v>
      </c>
      <c r="J3678" s="29">
        <f ca="1">_xlfn.BETA.INV(I3678,'Input Parameters'!$L$24,'Input Parameters'!$M$24,'Input Parameters'!$J$24,'Input Parameters'!$K$24)</f>
        <v>0.66371155987590602</v>
      </c>
      <c r="K3678" s="156">
        <f ca="1">('Input Parameters'!$E$25/'Input Parameters'!$E$31)^$J3678</f>
        <v>8.5556230001425024E-3</v>
      </c>
      <c r="L3678" s="66">
        <f ca="1">$H3678*$C3678*'Input Parameters'!$E$23*K3678</f>
        <v>1.7876487616462529</v>
      </c>
      <c r="M3678" s="23">
        <f t="shared" ca="1" si="493"/>
        <v>0.80894721946624648</v>
      </c>
      <c r="N3678" s="15">
        <f ca="1">_xlfn.NORM.INV(M3678,'Input Parameters'!$E$26,'Input Parameters'!$F$26)</f>
        <v>5.2354489451773761E-2</v>
      </c>
      <c r="O3678" s="8">
        <f t="shared" ca="1" si="494"/>
        <v>0.14213073423066147</v>
      </c>
      <c r="P3678" s="29">
        <f ca="1">_xlfn.LOGNORM.INV(O3678,'Input Parameters'!$H$27,'Input Parameters'!$I$27)</f>
        <v>0.88645964069118932</v>
      </c>
      <c r="Q3678" s="10"/>
      <c r="R3678" s="15">
        <f>'Input Parameters'!$E$28</f>
        <v>12.7</v>
      </c>
      <c r="S3678" s="10">
        <f t="shared" ca="1" si="495"/>
        <v>0.40399535976374201</v>
      </c>
      <c r="T3678" s="25">
        <f ca="1">_xlfn.LOGNORM.INV(S3678,'Input Parameters'!$H$29,'Input Parameters'!$I$29)</f>
        <v>56.664478304251382</v>
      </c>
      <c r="U3678" s="10">
        <f t="shared" ca="1" si="496"/>
        <v>0.50591434616611886</v>
      </c>
      <c r="V3678" s="29">
        <f ca="1">IF('Input Parameters'!$D$30="Beta",_xlfn.BETA.INV(U3678,'Input Parameters'!$L$30,'Input Parameters'!$M$30,'Input Parameters'!$J$30,'Input Parameters'!$K$30),IF('Input Parameters'!$D$30="LogNorm",_xlfn.LOGNORM.INV(U3678,'Input Parameters'!$H$30,'Input Parameters'!$I$30)))</f>
        <v>1.0050659869772247</v>
      </c>
      <c r="W3678" s="2">
        <f ca="1">N3678+(P3678-N3678)*(1-ERF((T3678-R3678)/(2*SQRT(L3678*'Input Parameters'!$E$31))))</f>
        <v>6.9091154104667984E-2</v>
      </c>
      <c r="X3678">
        <f t="shared" ca="1" si="497"/>
        <v>1</v>
      </c>
      <c r="Y3678" s="7"/>
    </row>
    <row r="3679" spans="1:25" ht="15" customHeight="1" x14ac:dyDescent="0.3">
      <c r="A3679" s="130">
        <v>3672</v>
      </c>
      <c r="B3679" s="10">
        <f t="shared" ca="1" si="489"/>
        <v>2.1418242746654381E-2</v>
      </c>
      <c r="C3679" s="57">
        <f ca="1">_xlfn.NORM.INV(B3679,'Input Parameters'!$E$19,'Input Parameters'!$F$19)</f>
        <v>396.1620816224966</v>
      </c>
      <c r="D3679" s="10">
        <f t="shared" ca="1" si="490"/>
        <v>0.25552444320010159</v>
      </c>
      <c r="E3679" s="59">
        <f ca="1">IF(_xlfn.NORM.INV(D3679,'Input Parameters'!$E$20,'Input Parameters'!$F$20)&lt;3500,3500,IF(_xlfn.NORM.INV(D3679,'Input Parameters'!$E$20,'Input Parameters'!$F$20)&gt;5500,5500,_xlfn.NORM.INV(D3679,'Input Parameters'!$E$20,'Input Parameters'!$F$20)))</f>
        <v>4339.9562554141057</v>
      </c>
      <c r="F3679" s="10">
        <f t="shared" ca="1" si="491"/>
        <v>0.23404216792068666</v>
      </c>
      <c r="G3679" s="61">
        <f ca="1">_xlfn.NORM.INV(F3679,'Input Parameters'!$E$21,'Input Parameters'!$F$21)</f>
        <v>279.14678803412153</v>
      </c>
      <c r="H3679" s="54">
        <f ca="1">EXP(E3679*(1/'Input Parameters'!$E$22-1/G3679))</f>
        <v>0.47946631342193563</v>
      </c>
      <c r="I3679" s="10">
        <f t="shared" ca="1" si="492"/>
        <v>0.59595931978131023</v>
      </c>
      <c r="J3679" s="29">
        <f ca="1">_xlfn.BETA.INV(I3679,'Input Parameters'!$L$24,'Input Parameters'!$M$24,'Input Parameters'!$J$24,'Input Parameters'!$K$24)</f>
        <v>0.64576330491688927</v>
      </c>
      <c r="K3679" s="156">
        <f ca="1">('Input Parameters'!$E$25/'Input Parameters'!$E$31)^$J3679</f>
        <v>9.7312406052090655E-3</v>
      </c>
      <c r="L3679" s="66">
        <f ca="1">$H3679*$C3679*'Input Parameters'!$E$23*K3679</f>
        <v>1.8484138557363776</v>
      </c>
      <c r="M3679" s="23">
        <f t="shared" ca="1" si="493"/>
        <v>8.7631001964126098E-2</v>
      </c>
      <c r="N3679" s="15">
        <f ca="1">_xlfn.NORM.INV(M3679,'Input Parameters'!$E$26,'Input Parameters'!$F$26)</f>
        <v>5.534743731530057E-3</v>
      </c>
      <c r="O3679" s="8">
        <f t="shared" ca="1" si="494"/>
        <v>0.6102049059350978</v>
      </c>
      <c r="P3679" s="29">
        <f ca="1">_xlfn.LOGNORM.INV(O3679,'Input Parameters'!$H$27,'Input Parameters'!$I$27)</f>
        <v>1.6112688659376142</v>
      </c>
      <c r="Q3679" s="10"/>
      <c r="R3679" s="15">
        <f>'Input Parameters'!$E$28</f>
        <v>12.7</v>
      </c>
      <c r="S3679" s="10">
        <f t="shared" ca="1" si="495"/>
        <v>0.32991484648427538</v>
      </c>
      <c r="T3679" s="25">
        <f ca="1">_xlfn.LOGNORM.INV(S3679,'Input Parameters'!$H$29,'Input Parameters'!$I$29)</f>
        <v>55.42413649814015</v>
      </c>
      <c r="U3679" s="10">
        <f t="shared" ca="1" si="496"/>
        <v>0.89345924340466654</v>
      </c>
      <c r="V3679" s="29">
        <f ca="1">IF('Input Parameters'!$D$30="Beta",_xlfn.BETA.INV(U3679,'Input Parameters'!$L$30,'Input Parameters'!$M$30,'Input Parameters'!$J$30,'Input Parameters'!$K$30),IF('Input Parameters'!$D$30="LogNorm",_xlfn.LOGNORM.INV(U3679,'Input Parameters'!$H$30,'Input Parameters'!$I$30)))</f>
        <v>1.6326770932980914</v>
      </c>
      <c r="W3679" s="2">
        <f ca="1">N3679+(P3679-N3679)*(1-ERF((T3679-R3679)/(2*SQRT(L3679*'Input Parameters'!$E$31))))</f>
        <v>4.7730620108553778E-2</v>
      </c>
      <c r="X3679">
        <f t="shared" ca="1" si="497"/>
        <v>1</v>
      </c>
      <c r="Y3679" s="7"/>
    </row>
    <row r="3680" spans="1:25" ht="15" customHeight="1" x14ac:dyDescent="0.3">
      <c r="A3680" s="130">
        <v>3673</v>
      </c>
      <c r="B3680" s="10">
        <f t="shared" ca="1" si="489"/>
        <v>0.18873882848550505</v>
      </c>
      <c r="C3680" s="57">
        <f ca="1">_xlfn.NORM.INV(B3680,'Input Parameters'!$E$19,'Input Parameters'!$F$19)</f>
        <v>492.72424413122678</v>
      </c>
      <c r="D3680" s="10">
        <f t="shared" ca="1" si="490"/>
        <v>0.84102760230608609</v>
      </c>
      <c r="E3680" s="59">
        <f ca="1">IF(_xlfn.NORM.INV(D3680,'Input Parameters'!$E$20,'Input Parameters'!$F$20)&lt;3500,3500,IF(_xlfn.NORM.INV(D3680,'Input Parameters'!$E$20,'Input Parameters'!$F$20)&gt;5500,5500,_xlfn.NORM.INV(D3680,'Input Parameters'!$E$20,'Input Parameters'!$F$20)))</f>
        <v>5499.0831314829893</v>
      </c>
      <c r="F3680" s="10">
        <f t="shared" ca="1" si="491"/>
        <v>0.15622128116831302</v>
      </c>
      <c r="G3680" s="61">
        <f ca="1">_xlfn.NORM.INV(F3680,'Input Parameters'!$E$21,'Input Parameters'!$F$21)</f>
        <v>276.91053491775159</v>
      </c>
      <c r="H3680" s="54">
        <f ca="1">EXP(E3680*(1/'Input Parameters'!$E$22-1/G3680))</f>
        <v>0.33604916846532701</v>
      </c>
      <c r="I3680" s="10">
        <f t="shared" ca="1" si="492"/>
        <v>0.40362774595475825</v>
      </c>
      <c r="J3680" s="29">
        <f ca="1">_xlfn.BETA.INV(I3680,'Input Parameters'!$L$24,'Input Parameters'!$M$24,'Input Parameters'!$J$24,'Input Parameters'!$K$24)</f>
        <v>0.56745625206376693</v>
      </c>
      <c r="K3680" s="156">
        <f ca="1">('Input Parameters'!$E$25/'Input Parameters'!$E$31)^$J3680</f>
        <v>1.7065873575872172E-2</v>
      </c>
      <c r="L3680" s="66">
        <f ca="1">$H3680*$C3680*'Input Parameters'!$E$23*K3680</f>
        <v>2.8257600514245702</v>
      </c>
      <c r="M3680" s="23">
        <f t="shared" ca="1" si="493"/>
        <v>0.18114429585517178</v>
      </c>
      <c r="N3680" s="15">
        <f ca="1">_xlfn.NORM.INV(M3680,'Input Parameters'!$E$26,'Input Parameters'!$F$26)</f>
        <v>1.486872969624917E-2</v>
      </c>
      <c r="O3680" s="8">
        <f t="shared" ca="1" si="494"/>
        <v>0.60089183936749546</v>
      </c>
      <c r="P3680" s="29">
        <f ca="1">_xlfn.LOGNORM.INV(O3680,'Input Parameters'!$H$27,'Input Parameters'!$I$27)</f>
        <v>1.5941122466217028</v>
      </c>
      <c r="Q3680" s="10"/>
      <c r="R3680" s="15">
        <f>'Input Parameters'!$E$28</f>
        <v>12.7</v>
      </c>
      <c r="S3680" s="10">
        <f t="shared" ca="1" si="495"/>
        <v>0.39556363697265873</v>
      </c>
      <c r="T3680" s="25">
        <f ca="1">_xlfn.LOGNORM.INV(S3680,'Input Parameters'!$H$29,'Input Parameters'!$I$29)</f>
        <v>56.525779882000471</v>
      </c>
      <c r="U3680" s="10">
        <f t="shared" ca="1" si="496"/>
        <v>5.2988228489093347E-2</v>
      </c>
      <c r="V3680" s="29">
        <f ca="1">IF('Input Parameters'!$D$30="Beta",_xlfn.BETA.INV(U3680,'Input Parameters'!$L$30,'Input Parameters'!$M$30,'Input Parameters'!$J$30,'Input Parameters'!$K$30),IF('Input Parameters'!$D$30="LogNorm",_xlfn.LOGNORM.INV(U3680,'Input Parameters'!$H$30,'Input Parameters'!$I$30)))</f>
        <v>0.52820495628234942</v>
      </c>
      <c r="W3680" s="2">
        <f ca="1">N3680+(P3680-N3680)*(1-ERF((T3680-R3680)/(2*SQRT(L3680*'Input Parameters'!$E$31))))</f>
        <v>0.11792012351280076</v>
      </c>
      <c r="X3680">
        <f t="shared" ca="1" si="497"/>
        <v>1</v>
      </c>
      <c r="Y3680" s="7"/>
    </row>
    <row r="3681" spans="1:25" ht="15" customHeight="1" x14ac:dyDescent="0.3">
      <c r="A3681" s="130">
        <v>3674</v>
      </c>
      <c r="B3681" s="10">
        <f t="shared" ca="1" si="489"/>
        <v>0.14055223118041393</v>
      </c>
      <c r="C3681" s="57">
        <f ca="1">_xlfn.NORM.INV(B3681,'Input Parameters'!$E$19,'Input Parameters'!$F$19)</f>
        <v>476.22238691670481</v>
      </c>
      <c r="D3681" s="10">
        <f t="shared" ca="1" si="490"/>
        <v>0.53938263080230731</v>
      </c>
      <c r="E3681" s="59">
        <f ca="1">IF(_xlfn.NORM.INV(D3681,'Input Parameters'!$E$20,'Input Parameters'!$F$20)&lt;3500,3500,IF(_xlfn.NORM.INV(D3681,'Input Parameters'!$E$20,'Input Parameters'!$F$20)&gt;5500,5500,_xlfn.NORM.INV(D3681,'Input Parameters'!$E$20,'Input Parameters'!$F$20)))</f>
        <v>4869.2149511963107</v>
      </c>
      <c r="F3681" s="10">
        <f t="shared" ca="1" si="491"/>
        <v>0.98337390591622109</v>
      </c>
      <c r="G3681" s="61">
        <f ca="1">_xlfn.NORM.INV(F3681,'Input Parameters'!$E$21,'Input Parameters'!$F$21)</f>
        <v>301.5841368717804</v>
      </c>
      <c r="H3681" s="54">
        <f ca="1">EXP(E3681*(1/'Input Parameters'!$E$22-1/G3681))</f>
        <v>1.6048334134205304</v>
      </c>
      <c r="I3681" s="10">
        <f t="shared" ca="1" si="492"/>
        <v>6.9648961558992251E-2</v>
      </c>
      <c r="J3681" s="29">
        <f ca="1">_xlfn.BETA.INV(I3681,'Input Parameters'!$L$24,'Input Parameters'!$M$24,'Input Parameters'!$J$24,'Input Parameters'!$K$24)</f>
        <v>0.36626345857391157</v>
      </c>
      <c r="K3681" s="156">
        <f ca="1">('Input Parameters'!$E$25/'Input Parameters'!$E$31)^$J3681</f>
        <v>7.2265503005827236E-2</v>
      </c>
      <c r="L3681" s="66">
        <f ca="1">$H3681*$C3681*'Input Parameters'!$E$23*K3681</f>
        <v>55.229459799174691</v>
      </c>
      <c r="M3681" s="23">
        <f t="shared" ca="1" si="493"/>
        <v>0.9600705175550347</v>
      </c>
      <c r="N3681" s="15">
        <f ca="1">_xlfn.NORM.INV(M3681,'Input Parameters'!$E$26,'Input Parameters'!$F$26)</f>
        <v>7.0781604498654213E-2</v>
      </c>
      <c r="O3681" s="8">
        <f t="shared" ca="1" si="494"/>
        <v>0.15769154490102055</v>
      </c>
      <c r="P3681" s="29">
        <f ca="1">_xlfn.LOGNORM.INV(O3681,'Input Parameters'!$H$27,'Input Parameters'!$I$27)</f>
        <v>0.91305004278758306</v>
      </c>
      <c r="Q3681" s="10"/>
      <c r="R3681" s="15">
        <f>'Input Parameters'!$E$28</f>
        <v>12.7</v>
      </c>
      <c r="S3681" s="10">
        <f t="shared" ca="1" si="495"/>
        <v>0.65801177036956759</v>
      </c>
      <c r="T3681" s="25">
        <f ca="1">_xlfn.LOGNORM.INV(S3681,'Input Parameters'!$H$29,'Input Parameters'!$I$29)</f>
        <v>60.95476834935554</v>
      </c>
      <c r="U3681" s="10">
        <f t="shared" ca="1" si="496"/>
        <v>0.9232927617464548</v>
      </c>
      <c r="V3681" s="29">
        <f ca="1">IF('Input Parameters'!$D$30="Beta",_xlfn.BETA.INV(U3681,'Input Parameters'!$L$30,'Input Parameters'!$M$30,'Input Parameters'!$J$30,'Input Parameters'!$K$30),IF('Input Parameters'!$D$30="LogNorm",_xlfn.LOGNORM.INV(U3681,'Input Parameters'!$H$30,'Input Parameters'!$I$30)))</f>
        <v>1.7544658886741855</v>
      </c>
      <c r="W3681" s="2">
        <f ca="1">N3681+(P3681-N3681)*(1-ERF((T3681-R3681)/(2*SQRT(L3681*'Input Parameters'!$E$31))))</f>
        <v>0.61500295383042425</v>
      </c>
      <c r="X3681">
        <f t="shared" ca="1" si="497"/>
        <v>1</v>
      </c>
      <c r="Y3681" s="7"/>
    </row>
    <row r="3682" spans="1:25" ht="15" customHeight="1" x14ac:dyDescent="0.3">
      <c r="A3682" s="130">
        <v>3675</v>
      </c>
      <c r="B3682" s="10">
        <f t="shared" ca="1" si="489"/>
        <v>0.88818272917377739</v>
      </c>
      <c r="C3682" s="57">
        <f ca="1">_xlfn.NORM.INV(B3682,'Input Parameters'!$E$19,'Input Parameters'!$F$19)</f>
        <v>670.12976523960367</v>
      </c>
      <c r="D3682" s="10">
        <f t="shared" ca="1" si="490"/>
        <v>0.89764658213378645</v>
      </c>
      <c r="E3682" s="59">
        <f ca="1">IF(_xlfn.NORM.INV(D3682,'Input Parameters'!$E$20,'Input Parameters'!$F$20)&lt;3500,3500,IF(_xlfn.NORM.INV(D3682,'Input Parameters'!$E$20,'Input Parameters'!$F$20)&gt;5500,5500,_xlfn.NORM.INV(D3682,'Input Parameters'!$E$20,'Input Parameters'!$F$20)))</f>
        <v>5500</v>
      </c>
      <c r="F3682" s="10">
        <f t="shared" ca="1" si="491"/>
        <v>6.974062900749789E-2</v>
      </c>
      <c r="G3682" s="61">
        <f ca="1">_xlfn.NORM.INV(F3682,'Input Parameters'!$E$21,'Input Parameters'!$F$21)</f>
        <v>273.23507733143782</v>
      </c>
      <c r="H3682" s="54">
        <f ca="1">EXP(E3682*(1/'Input Parameters'!$E$22-1/G3682))</f>
        <v>0.2572116314303875</v>
      </c>
      <c r="I3682" s="10">
        <f t="shared" ca="1" si="492"/>
        <v>0.69540685590745277</v>
      </c>
      <c r="J3682" s="29">
        <f ca="1">_xlfn.BETA.INV(I3682,'Input Parameters'!$L$24,'Input Parameters'!$M$24,'Input Parameters'!$J$24,'Input Parameters'!$K$24)</f>
        <v>0.68689606135497772</v>
      </c>
      <c r="K3682" s="156">
        <f ca="1">('Input Parameters'!$E$25/'Input Parameters'!$E$31)^$J3682</f>
        <v>7.2447248689112304E-3</v>
      </c>
      <c r="L3682" s="66">
        <f ca="1">$H3682*$C3682*'Input Parameters'!$E$23*K3682</f>
        <v>1.2487382349903464</v>
      </c>
      <c r="M3682" s="23">
        <f t="shared" ca="1" si="493"/>
        <v>0.63975771850992358</v>
      </c>
      <c r="N3682" s="15">
        <f ca="1">_xlfn.NORM.INV(M3682,'Input Parameters'!$E$26,'Input Parameters'!$F$26)</f>
        <v>4.1514036473814832E-2</v>
      </c>
      <c r="O3682" s="8">
        <f t="shared" ca="1" si="494"/>
        <v>1.8690168687680697E-2</v>
      </c>
      <c r="P3682" s="29">
        <f ca="1">_xlfn.LOGNORM.INV(O3682,'Input Parameters'!$H$27,'Input Parameters'!$I$27)</f>
        <v>0.56682516885771883</v>
      </c>
      <c r="Q3682" s="10"/>
      <c r="R3682" s="15">
        <f>'Input Parameters'!$E$28</f>
        <v>12.7</v>
      </c>
      <c r="S3682" s="10">
        <f t="shared" ca="1" si="495"/>
        <v>0.25966052579203058</v>
      </c>
      <c r="T3682" s="25">
        <f ca="1">_xlfn.LOGNORM.INV(S3682,'Input Parameters'!$H$29,'Input Parameters'!$I$29)</f>
        <v>54.167659156765531</v>
      </c>
      <c r="U3682" s="10">
        <f t="shared" ca="1" si="496"/>
        <v>0.93121495221154138</v>
      </c>
      <c r="V3682" s="29">
        <f ca="1">IF('Input Parameters'!$D$30="Beta",_xlfn.BETA.INV(U3682,'Input Parameters'!$L$30,'Input Parameters'!$M$30,'Input Parameters'!$J$30,'Input Parameters'!$K$30),IF('Input Parameters'!$D$30="LogNorm",_xlfn.LOGNORM.INV(U3682,'Input Parameters'!$H$30,'Input Parameters'!$I$30)))</f>
        <v>1.7945800054332055</v>
      </c>
      <c r="W3682" s="2">
        <f ca="1">N3682+(P3682-N3682)*(1-ERF((T3682-R3682)/(2*SQRT(L3682*'Input Parameters'!$E$31))))</f>
        <v>4.6079595044673037E-2</v>
      </c>
      <c r="X3682">
        <f t="shared" ca="1" si="497"/>
        <v>1</v>
      </c>
      <c r="Y3682" s="7"/>
    </row>
    <row r="3683" spans="1:25" ht="15" customHeight="1" x14ac:dyDescent="0.3">
      <c r="A3683" s="130">
        <v>3676</v>
      </c>
      <c r="B3683" s="10">
        <f t="shared" ca="1" si="489"/>
        <v>0.31789982683106321</v>
      </c>
      <c r="C3683" s="57">
        <f ca="1">_xlfn.NORM.INV(B3683,'Input Parameters'!$E$19,'Input Parameters'!$F$19)</f>
        <v>527.28251527664986</v>
      </c>
      <c r="D3683" s="10">
        <f t="shared" ca="1" si="490"/>
        <v>6.8988130432025896E-2</v>
      </c>
      <c r="E3683" s="59">
        <f ca="1">IF(_xlfn.NORM.INV(D3683,'Input Parameters'!$E$20,'Input Parameters'!$F$20)&lt;3500,3500,IF(_xlfn.NORM.INV(D3683,'Input Parameters'!$E$20,'Input Parameters'!$F$20)&gt;5500,5500,_xlfn.NORM.INV(D3683,'Input Parameters'!$E$20,'Input Parameters'!$F$20)))</f>
        <v>3761.6413357505799</v>
      </c>
      <c r="F3683" s="10">
        <f t="shared" ca="1" si="491"/>
        <v>0.9648859585713998</v>
      </c>
      <c r="G3683" s="61">
        <f ca="1">_xlfn.NORM.INV(F3683,'Input Parameters'!$E$21,'Input Parameters'!$F$21)</f>
        <v>299.08003294264978</v>
      </c>
      <c r="H3683" s="54">
        <f ca="1">EXP(E3683*(1/'Input Parameters'!$E$22-1/G3683))</f>
        <v>1.298218122967691</v>
      </c>
      <c r="I3683" s="10">
        <f t="shared" ca="1" si="492"/>
        <v>0.98240101958217962</v>
      </c>
      <c r="J3683" s="29">
        <f ca="1">_xlfn.BETA.INV(I3683,'Input Parameters'!$L$24,'Input Parameters'!$M$24,'Input Parameters'!$J$24,'Input Parameters'!$K$24)</f>
        <v>0.87975593654301243</v>
      </c>
      <c r="K3683" s="156">
        <f ca="1">('Input Parameters'!$E$25/'Input Parameters'!$E$31)^$J3683</f>
        <v>1.8162684253436442E-3</v>
      </c>
      <c r="L3683" s="66">
        <f ca="1">$H3683*$C3683*'Input Parameters'!$E$23*K3683</f>
        <v>1.2432860791248801</v>
      </c>
      <c r="M3683" s="23">
        <f t="shared" ca="1" si="493"/>
        <v>0.13508321896593201</v>
      </c>
      <c r="N3683" s="15">
        <f ca="1">_xlfn.NORM.INV(M3683,'Input Parameters'!$E$26,'Input Parameters'!$F$26)</f>
        <v>1.0843733672163996E-2</v>
      </c>
      <c r="O3683" s="8">
        <f t="shared" ca="1" si="494"/>
        <v>0.64325008889129942</v>
      </c>
      <c r="P3683" s="29">
        <f ca="1">_xlfn.LOGNORM.INV(O3683,'Input Parameters'!$H$27,'Input Parameters'!$I$27)</f>
        <v>1.6747223857803617</v>
      </c>
      <c r="Q3683" s="10"/>
      <c r="R3683" s="15">
        <f>'Input Parameters'!$E$28</f>
        <v>12.7</v>
      </c>
      <c r="S3683" s="10">
        <f t="shared" ca="1" si="495"/>
        <v>0.43841227117171955</v>
      </c>
      <c r="T3683" s="25">
        <f ca="1">_xlfn.LOGNORM.INV(S3683,'Input Parameters'!$H$29,'Input Parameters'!$I$29)</f>
        <v>57.227248751809057</v>
      </c>
      <c r="U3683" s="10">
        <f t="shared" ca="1" si="496"/>
        <v>0.52353426002717307</v>
      </c>
      <c r="V3683" s="29">
        <f ca="1">IF('Input Parameters'!$D$30="Beta",_xlfn.BETA.INV(U3683,'Input Parameters'!$L$30,'Input Parameters'!$M$30,'Input Parameters'!$J$30,'Input Parameters'!$K$30),IF('Input Parameters'!$D$30="LogNorm",_xlfn.LOGNORM.INV(U3683,'Input Parameters'!$H$30,'Input Parameters'!$I$30)))</f>
        <v>1.022738047214538</v>
      </c>
      <c r="W3683" s="2">
        <f ca="1">N3683+(P3683-N3683)*(1-ERF((T3683-R3683)/(2*SQRT(L3683*'Input Parameters'!$E$31))))</f>
        <v>1.8741545632796452E-2</v>
      </c>
      <c r="X3683">
        <f t="shared" ca="1" si="497"/>
        <v>1</v>
      </c>
      <c r="Y3683" s="7"/>
    </row>
    <row r="3684" spans="1:25" ht="15" customHeight="1" x14ac:dyDescent="0.3">
      <c r="A3684" s="130">
        <v>3677</v>
      </c>
      <c r="B3684" s="10">
        <f t="shared" ca="1" si="489"/>
        <v>0.53080482337834767</v>
      </c>
      <c r="C3684" s="57">
        <f ca="1">_xlfn.NORM.INV(B3684,'Input Parameters'!$E$19,'Input Parameters'!$F$19)</f>
        <v>573.83126978046846</v>
      </c>
      <c r="D3684" s="10">
        <f t="shared" ca="1" si="490"/>
        <v>1.0942207546748239E-2</v>
      </c>
      <c r="E3684" s="59">
        <f ca="1">IF(_xlfn.NORM.INV(D3684,'Input Parameters'!$E$20,'Input Parameters'!$F$20)&lt;3500,3500,IF(_xlfn.NORM.INV(D3684,'Input Parameters'!$E$20,'Input Parameters'!$F$20)&gt;5500,5500,_xlfn.NORM.INV(D3684,'Input Parameters'!$E$20,'Input Parameters'!$F$20)))</f>
        <v>3500</v>
      </c>
      <c r="F3684" s="10">
        <f t="shared" ca="1" si="491"/>
        <v>0.56322374280589305</v>
      </c>
      <c r="G3684" s="61">
        <f ca="1">_xlfn.NORM.INV(F3684,'Input Parameters'!$E$21,'Input Parameters'!$F$21)</f>
        <v>286.10090085751887</v>
      </c>
      <c r="H3684" s="54">
        <f ca="1">EXP(E3684*(1/'Input Parameters'!$E$22-1/G3684))</f>
        <v>0.74972126815470264</v>
      </c>
      <c r="I3684" s="10">
        <f t="shared" ca="1" si="492"/>
        <v>0.34449530379320659</v>
      </c>
      <c r="J3684" s="29">
        <f ca="1">_xlfn.BETA.INV(I3684,'Input Parameters'!$L$24,'Input Parameters'!$M$24,'Input Parameters'!$J$24,'Input Parameters'!$K$24)</f>
        <v>0.54171033666523993</v>
      </c>
      <c r="K3684" s="156">
        <f ca="1">('Input Parameters'!$E$25/'Input Parameters'!$E$31)^$J3684</f>
        <v>2.0527600059599662E-2</v>
      </c>
      <c r="L3684" s="66">
        <f ca="1">$H3684*$C3684*'Input Parameters'!$E$23*K3684</f>
        <v>8.8312508178177307</v>
      </c>
      <c r="M3684" s="23">
        <f t="shared" ca="1" si="493"/>
        <v>0.76095643027997606</v>
      </c>
      <c r="N3684" s="15">
        <f ca="1">_xlfn.NORM.INV(M3684,'Input Parameters'!$E$26,'Input Parameters'!$F$26)</f>
        <v>4.8897032673358647E-2</v>
      </c>
      <c r="O3684" s="8">
        <f t="shared" ca="1" si="494"/>
        <v>0.30588577695202546</v>
      </c>
      <c r="P3684" s="29">
        <f ca="1">_xlfn.LOGNORM.INV(O3684,'Input Parameters'!$H$27,'Input Parameters'!$I$27)</f>
        <v>1.1373123060510397</v>
      </c>
      <c r="Q3684" s="10"/>
      <c r="R3684" s="15">
        <f>'Input Parameters'!$E$28</f>
        <v>12.7</v>
      </c>
      <c r="S3684" s="10">
        <f t="shared" ca="1" si="495"/>
        <v>0.92958233173056382</v>
      </c>
      <c r="T3684" s="25">
        <f ca="1">_xlfn.LOGNORM.INV(S3684,'Input Parameters'!$H$29,'Input Parameters'!$I$29)</f>
        <v>68.701803786120607</v>
      </c>
      <c r="U3684" s="10">
        <f t="shared" ca="1" si="496"/>
        <v>0.80648844356720073</v>
      </c>
      <c r="V3684" s="29">
        <f ca="1">IF('Input Parameters'!$D$30="Beta",_xlfn.BETA.INV(U3684,'Input Parameters'!$L$30,'Input Parameters'!$M$30,'Input Parameters'!$J$30,'Input Parameters'!$K$30),IF('Input Parameters'!$D$30="LogNorm",_xlfn.LOGNORM.INV(U3684,'Input Parameters'!$H$30,'Input Parameters'!$I$30)))</f>
        <v>1.4054071687579872</v>
      </c>
      <c r="W3684" s="2">
        <f ca="1">N3684+(P3684-N3684)*(1-ERF((T3684-R3684)/(2*SQRT(L3684*'Input Parameters'!$E$31))))</f>
        <v>0.24773655568770181</v>
      </c>
      <c r="X3684">
        <f t="shared" ca="1" si="497"/>
        <v>1</v>
      </c>
      <c r="Y3684" s="7"/>
    </row>
    <row r="3685" spans="1:25" ht="15" customHeight="1" x14ac:dyDescent="0.3">
      <c r="A3685" s="130">
        <v>3678</v>
      </c>
      <c r="B3685" s="10">
        <f t="shared" ca="1" si="489"/>
        <v>0.57640248994979282</v>
      </c>
      <c r="C3685" s="57">
        <f ca="1">_xlfn.NORM.INV(B3685,'Input Parameters'!$E$19,'Input Parameters'!$F$19)</f>
        <v>583.58303168307702</v>
      </c>
      <c r="D3685" s="10">
        <f t="shared" ca="1" si="490"/>
        <v>0.37012156577182298</v>
      </c>
      <c r="E3685" s="59">
        <f ca="1">IF(_xlfn.NORM.INV(D3685,'Input Parameters'!$E$20,'Input Parameters'!$F$20)&lt;3500,3500,IF(_xlfn.NORM.INV(D3685,'Input Parameters'!$E$20,'Input Parameters'!$F$20)&gt;5500,5500,_xlfn.NORM.INV(D3685,'Input Parameters'!$E$20,'Input Parameters'!$F$20)))</f>
        <v>4567.928024217259</v>
      </c>
      <c r="F3685" s="10">
        <f t="shared" ca="1" si="491"/>
        <v>0.86880598010352228</v>
      </c>
      <c r="G3685" s="61">
        <f ca="1">_xlfn.NORM.INV(F3685,'Input Parameters'!$E$21,'Input Parameters'!$F$21)</f>
        <v>293.65921042899248</v>
      </c>
      <c r="H3685" s="54">
        <f ca="1">EXP(E3685*(1/'Input Parameters'!$E$22-1/G3685))</f>
        <v>1.0356167068516557</v>
      </c>
      <c r="I3685" s="10">
        <f t="shared" ca="1" si="492"/>
        <v>0.15655482968447254</v>
      </c>
      <c r="J3685" s="29">
        <f ca="1">_xlfn.BETA.INV(I3685,'Input Parameters'!$L$24,'Input Parameters'!$M$24,'Input Parameters'!$J$24,'Input Parameters'!$K$24)</f>
        <v>0.44124502922411152</v>
      </c>
      <c r="K3685" s="156">
        <f ca="1">('Input Parameters'!$E$25/'Input Parameters'!$E$31)^$J3685</f>
        <v>4.2201805428256862E-2</v>
      </c>
      <c r="L3685" s="66">
        <f ca="1">$H3685*$C3685*'Input Parameters'!$E$23*K3685</f>
        <v>25.505434983900823</v>
      </c>
      <c r="M3685" s="23">
        <f t="shared" ca="1" si="493"/>
        <v>0.33627340267332673</v>
      </c>
      <c r="N3685" s="15">
        <f ca="1">_xlfn.NORM.INV(M3685,'Input Parameters'!$E$26,'Input Parameters'!$F$26)</f>
        <v>2.5124239623397805E-2</v>
      </c>
      <c r="O3685" s="8">
        <f t="shared" ca="1" si="494"/>
        <v>0.48687636548748447</v>
      </c>
      <c r="P3685" s="29">
        <f ca="1">_xlfn.LOGNORM.INV(O3685,'Input Parameters'!$H$27,'Input Parameters'!$I$27)</f>
        <v>1.4030601697439304</v>
      </c>
      <c r="Q3685" s="10"/>
      <c r="R3685" s="15">
        <f>'Input Parameters'!$E$28</f>
        <v>12.7</v>
      </c>
      <c r="S3685" s="10">
        <f t="shared" ca="1" si="495"/>
        <v>0.22993522034149172</v>
      </c>
      <c r="T3685" s="25">
        <f ca="1">_xlfn.LOGNORM.INV(S3685,'Input Parameters'!$H$29,'Input Parameters'!$I$29)</f>
        <v>53.594977868906632</v>
      </c>
      <c r="U3685" s="10">
        <f t="shared" ca="1" si="496"/>
        <v>0.68958322510243997</v>
      </c>
      <c r="V3685" s="29">
        <f ca="1">IF('Input Parameters'!$D$30="Beta",_xlfn.BETA.INV(U3685,'Input Parameters'!$L$30,'Input Parameters'!$M$30,'Input Parameters'!$J$30,'Input Parameters'!$K$30),IF('Input Parameters'!$D$30="LogNorm",_xlfn.LOGNORM.INV(U3685,'Input Parameters'!$H$30,'Input Parameters'!$I$30)))</f>
        <v>1.2144332409080902</v>
      </c>
      <c r="W3685" s="2">
        <f ca="1">N3685+(P3685-N3685)*(1-ERF((T3685-R3685)/(2*SQRT(L3685*'Input Parameters'!$E$31))))</f>
        <v>0.80631322294717278</v>
      </c>
      <c r="X3685">
        <f t="shared" ca="1" si="497"/>
        <v>1</v>
      </c>
      <c r="Y3685" s="7"/>
    </row>
    <row r="3686" spans="1:25" ht="15" customHeight="1" x14ac:dyDescent="0.3">
      <c r="A3686" s="130">
        <v>3679</v>
      </c>
      <c r="B3686" s="10">
        <f t="shared" ca="1" si="489"/>
        <v>0.69738785625353261</v>
      </c>
      <c r="C3686" s="57">
        <f ca="1">_xlfn.NORM.INV(B3686,'Input Parameters'!$E$19,'Input Parameters'!$F$19)</f>
        <v>610.97825336702738</v>
      </c>
      <c r="D3686" s="10">
        <f t="shared" ca="1" si="490"/>
        <v>0.4215189533316489</v>
      </c>
      <c r="E3686" s="59">
        <f ca="1">IF(_xlfn.NORM.INV(D3686,'Input Parameters'!$E$20,'Input Parameters'!$F$20)&lt;3500,3500,IF(_xlfn.NORM.INV(D3686,'Input Parameters'!$E$20,'Input Parameters'!$F$20)&gt;5500,5500,_xlfn.NORM.INV(D3686,'Input Parameters'!$E$20,'Input Parameters'!$F$20)))</f>
        <v>4661.3935966608333</v>
      </c>
      <c r="F3686" s="10">
        <f t="shared" ca="1" si="491"/>
        <v>0.63208893603969374</v>
      </c>
      <c r="G3686" s="61">
        <f ca="1">_xlfn.NORM.INV(F3686,'Input Parameters'!$E$21,'Input Parameters'!$F$21)</f>
        <v>287.50189368108124</v>
      </c>
      <c r="H3686" s="54">
        <f ca="1">EXP(E3686*(1/'Input Parameters'!$E$22-1/G3686))</f>
        <v>0.73768159620943941</v>
      </c>
      <c r="I3686" s="10">
        <f t="shared" ca="1" si="492"/>
        <v>0.50516557797997874</v>
      </c>
      <c r="J3686" s="29">
        <f ca="1">_xlfn.BETA.INV(I3686,'Input Parameters'!$L$24,'Input Parameters'!$M$24,'Input Parameters'!$J$24,'Input Parameters'!$K$24)</f>
        <v>0.60924649138674747</v>
      </c>
      <c r="K3686" s="156">
        <f ca="1">('Input Parameters'!$E$25/'Input Parameters'!$E$31)^$J3686</f>
        <v>1.2645437723469316E-2</v>
      </c>
      <c r="L3686" s="66">
        <f ca="1">$H3686*$C3686*'Input Parameters'!$E$23*K3686</f>
        <v>5.6993925250385908</v>
      </c>
      <c r="M3686" s="23">
        <f t="shared" ca="1" si="493"/>
        <v>0.9180602562961806</v>
      </c>
      <c r="N3686" s="15">
        <f ca="1">_xlfn.NORM.INV(M3686,'Input Parameters'!$E$26,'Input Parameters'!$F$26)</f>
        <v>6.3234976079432875E-2</v>
      </c>
      <c r="O3686" s="8">
        <f t="shared" ca="1" si="494"/>
        <v>0.23073211239562907</v>
      </c>
      <c r="P3686" s="29">
        <f ca="1">_xlfn.LOGNORM.INV(O3686,'Input Parameters'!$H$27,'Input Parameters'!$I$27)</f>
        <v>1.0277826240349899</v>
      </c>
      <c r="Q3686" s="10"/>
      <c r="R3686" s="15">
        <f>'Input Parameters'!$E$28</f>
        <v>12.7</v>
      </c>
      <c r="S3686" s="10">
        <f t="shared" ca="1" si="495"/>
        <v>0.3354573322262332</v>
      </c>
      <c r="T3686" s="25">
        <f ca="1">_xlfn.LOGNORM.INV(S3686,'Input Parameters'!$H$29,'Input Parameters'!$I$29)</f>
        <v>55.519146158005555</v>
      </c>
      <c r="U3686" s="10">
        <f t="shared" ca="1" si="496"/>
        <v>0.82551805406211187</v>
      </c>
      <c r="V3686" s="29">
        <f ca="1">IF('Input Parameters'!$D$30="Beta",_xlfn.BETA.INV(U3686,'Input Parameters'!$L$30,'Input Parameters'!$M$30,'Input Parameters'!$J$30,'Input Parameters'!$K$30),IF('Input Parameters'!$D$30="LogNorm",_xlfn.LOGNORM.INV(U3686,'Input Parameters'!$H$30,'Input Parameters'!$I$30)))</f>
        <v>1.4456388017121649</v>
      </c>
      <c r="W3686" s="2">
        <f ca="1">N3686+(P3686-N3686)*(1-ERF((T3686-R3686)/(2*SQRT(L3686*'Input Parameters'!$E$31))))</f>
        <v>0.26068238684911788</v>
      </c>
      <c r="X3686">
        <f t="shared" ca="1" si="497"/>
        <v>1</v>
      </c>
      <c r="Y3686" s="7"/>
    </row>
    <row r="3687" spans="1:25" ht="15" customHeight="1" x14ac:dyDescent="0.3">
      <c r="A3687" s="130">
        <v>3680</v>
      </c>
      <c r="B3687" s="10">
        <f t="shared" ca="1" si="489"/>
        <v>0.9046144498997527</v>
      </c>
      <c r="C3687" s="57">
        <f ca="1">_xlfn.NORM.INV(B3687,'Input Parameters'!$E$19,'Input Parameters'!$F$19)</f>
        <v>677.85146837033733</v>
      </c>
      <c r="D3687" s="10">
        <f t="shared" ca="1" si="490"/>
        <v>0.26320645078215743</v>
      </c>
      <c r="E3687" s="59">
        <f ca="1">IF(_xlfn.NORM.INV(D3687,'Input Parameters'!$E$20,'Input Parameters'!$F$20)&lt;3500,3500,IF(_xlfn.NORM.INV(D3687,'Input Parameters'!$E$20,'Input Parameters'!$F$20)&gt;5500,5500,_xlfn.NORM.INV(D3687,'Input Parameters'!$E$20,'Input Parameters'!$F$20)))</f>
        <v>4356.556134126864</v>
      </c>
      <c r="F3687" s="10">
        <f t="shared" ca="1" si="491"/>
        <v>2.8199021497400056E-2</v>
      </c>
      <c r="G3687" s="61">
        <f ca="1">_xlfn.NORM.INV(F3687,'Input Parameters'!$E$21,'Input Parameters'!$F$21)</f>
        <v>269.85353513492328</v>
      </c>
      <c r="H3687" s="54">
        <f ca="1">EXP(E3687*(1/'Input Parameters'!$E$22-1/G3687))</f>
        <v>0.27933083294982275</v>
      </c>
      <c r="I3687" s="10">
        <f t="shared" ca="1" si="492"/>
        <v>0.69391331008363921</v>
      </c>
      <c r="J3687" s="29">
        <f ca="1">_xlfn.BETA.INV(I3687,'Input Parameters'!$L$24,'Input Parameters'!$M$24,'Input Parameters'!$J$24,'Input Parameters'!$K$24)</f>
        <v>0.68625737552626087</v>
      </c>
      <c r="K3687" s="156">
        <f ca="1">('Input Parameters'!$E$25/'Input Parameters'!$E$31)^$J3687</f>
        <v>7.2779937688013533E-3</v>
      </c>
      <c r="L3687" s="66">
        <f ca="1">$H3687*$C3687*'Input Parameters'!$E$23*K3687</f>
        <v>1.3780503857346393</v>
      </c>
      <c r="M3687" s="23">
        <f t="shared" ca="1" si="493"/>
        <v>0.45179916763788486</v>
      </c>
      <c r="N3687" s="15">
        <f ca="1">_xlfn.NORM.INV(M3687,'Input Parameters'!$E$26,'Input Parameters'!$F$26)</f>
        <v>3.1456542231816993E-2</v>
      </c>
      <c r="O3687" s="8">
        <f t="shared" ca="1" si="494"/>
        <v>0.80075392742652707</v>
      </c>
      <c r="P3687" s="29">
        <f ca="1">_xlfn.LOGNORM.INV(O3687,'Input Parameters'!$H$27,'Input Parameters'!$I$27)</f>
        <v>2.0683415332222967</v>
      </c>
      <c r="Q3687" s="10"/>
      <c r="R3687" s="15">
        <f>'Input Parameters'!$E$28</f>
        <v>12.7</v>
      </c>
      <c r="S3687" s="10">
        <f t="shared" ca="1" si="495"/>
        <v>0.73876899588403189</v>
      </c>
      <c r="T3687" s="25">
        <f ca="1">_xlfn.LOGNORM.INV(S3687,'Input Parameters'!$H$29,'Input Parameters'!$I$29)</f>
        <v>62.566936087043764</v>
      </c>
      <c r="U3687" s="10">
        <f t="shared" ca="1" si="496"/>
        <v>0.34574865456301718</v>
      </c>
      <c r="V3687" s="29">
        <f ca="1">IF('Input Parameters'!$D$30="Beta",_xlfn.BETA.INV(U3687,'Input Parameters'!$L$30,'Input Parameters'!$M$30,'Input Parameters'!$J$30,'Input Parameters'!$K$30),IF('Input Parameters'!$D$30="LogNorm",_xlfn.LOGNORM.INV(U3687,'Input Parameters'!$H$30,'Input Parameters'!$I$30)))</f>
        <v>0.85446561469328752</v>
      </c>
      <c r="W3687" s="2">
        <f ca="1">N3687+(P3687-N3687)*(1-ERF((T3687-R3687)/(2*SQRT(L3687*'Input Parameters'!$E$31))))</f>
        <v>3.6888224824352667E-2</v>
      </c>
      <c r="X3687">
        <f t="shared" ca="1" si="497"/>
        <v>1</v>
      </c>
      <c r="Y3687" s="7"/>
    </row>
    <row r="3688" spans="1:25" ht="15" customHeight="1" x14ac:dyDescent="0.3">
      <c r="A3688" s="130">
        <v>3681</v>
      </c>
      <c r="B3688" s="10">
        <f t="shared" ca="1" si="489"/>
        <v>0.79609681129515308</v>
      </c>
      <c r="C3688" s="57">
        <f ca="1">_xlfn.NORM.INV(B3688,'Input Parameters'!$E$19,'Input Parameters'!$F$19)</f>
        <v>637.24572813123109</v>
      </c>
      <c r="D3688" s="10">
        <f t="shared" ca="1" si="490"/>
        <v>0.13318209999375452</v>
      </c>
      <c r="E3688" s="59">
        <f ca="1">IF(_xlfn.NORM.INV(D3688,'Input Parameters'!$E$20,'Input Parameters'!$F$20)&lt;3500,3500,IF(_xlfn.NORM.INV(D3688,'Input Parameters'!$E$20,'Input Parameters'!$F$20)&gt;5500,5500,_xlfn.NORM.INV(D3688,'Input Parameters'!$E$20,'Input Parameters'!$F$20)))</f>
        <v>4021.9679146092612</v>
      </c>
      <c r="F3688" s="10">
        <f t="shared" ca="1" si="491"/>
        <v>0.44868719037439442</v>
      </c>
      <c r="G3688" s="61">
        <f ca="1">_xlfn.NORM.INV(F3688,'Input Parameters'!$E$21,'Input Parameters'!$F$21)</f>
        <v>283.83622620390111</v>
      </c>
      <c r="H3688" s="54">
        <f ca="1">EXP(E3688*(1/'Input Parameters'!$E$22-1/G3688))</f>
        <v>0.64199336477950597</v>
      </c>
      <c r="I3688" s="10">
        <f t="shared" ca="1" si="492"/>
        <v>0.89616545188057339</v>
      </c>
      <c r="J3688" s="29">
        <f ca="1">_xlfn.BETA.INV(I3688,'Input Parameters'!$L$24,'Input Parameters'!$M$24,'Input Parameters'!$J$24,'Input Parameters'!$K$24)</f>
        <v>0.78992343172636925</v>
      </c>
      <c r="K3688" s="156">
        <f ca="1">('Input Parameters'!$E$25/'Input Parameters'!$E$31)^$J3688</f>
        <v>3.4597690602751791E-3</v>
      </c>
      <c r="L3688" s="66">
        <f ca="1">$H3688*$C3688*'Input Parameters'!$E$23*K3688</f>
        <v>1.415417571832186</v>
      </c>
      <c r="M3688" s="23">
        <f t="shared" ca="1" si="493"/>
        <v>0.55469453462843576</v>
      </c>
      <c r="N3688" s="15">
        <f ca="1">_xlfn.NORM.INV(M3688,'Input Parameters'!$E$26,'Input Parameters'!$F$26)</f>
        <v>3.6888155260409658E-2</v>
      </c>
      <c r="O3688" s="8">
        <f t="shared" ca="1" si="494"/>
        <v>0.32132077806726156</v>
      </c>
      <c r="P3688" s="29">
        <f ca="1">_xlfn.LOGNORM.INV(O3688,'Input Parameters'!$H$27,'Input Parameters'!$I$27)</f>
        <v>1.1594310298887263</v>
      </c>
      <c r="Q3688" s="10"/>
      <c r="R3688" s="15">
        <f>'Input Parameters'!$E$28</f>
        <v>12.7</v>
      </c>
      <c r="S3688" s="10">
        <f t="shared" ca="1" si="495"/>
        <v>0.86168031678436174</v>
      </c>
      <c r="T3688" s="25">
        <f ca="1">_xlfn.LOGNORM.INV(S3688,'Input Parameters'!$H$29,'Input Parameters'!$I$29)</f>
        <v>65.796989988861085</v>
      </c>
      <c r="U3688" s="10">
        <f t="shared" ca="1" si="496"/>
        <v>0.99310430627722945</v>
      </c>
      <c r="V3688" s="29">
        <f ca="1">IF('Input Parameters'!$D$30="Beta",_xlfn.BETA.INV(U3688,'Input Parameters'!$L$30,'Input Parameters'!$M$30,'Input Parameters'!$J$30,'Input Parameters'!$K$30),IF('Input Parameters'!$D$30="LogNorm",_xlfn.LOGNORM.INV(U3688,'Input Parameters'!$H$30,'Input Parameters'!$I$30)))</f>
        <v>2.6388488714131442</v>
      </c>
      <c r="W3688" s="2">
        <f ca="1">N3688+(P3688-N3688)*(1-ERF((T3688-R3688)/(2*SQRT(L3688*'Input Parameters'!$E$31))))</f>
        <v>3.8684740759541439E-2</v>
      </c>
      <c r="X3688">
        <f t="shared" ca="1" si="497"/>
        <v>1</v>
      </c>
      <c r="Y3688" s="7"/>
    </row>
    <row r="3689" spans="1:25" ht="15" customHeight="1" x14ac:dyDescent="0.3">
      <c r="A3689" s="130">
        <v>3682</v>
      </c>
      <c r="B3689" s="10">
        <f t="shared" ca="1" si="489"/>
        <v>0.40231462295935339</v>
      </c>
      <c r="C3689" s="57">
        <f ca="1">_xlfn.NORM.INV(B3689,'Input Parameters'!$E$19,'Input Parameters'!$F$19)</f>
        <v>546.398038300758</v>
      </c>
      <c r="D3689" s="10">
        <f t="shared" ca="1" si="490"/>
        <v>0.87767801290255687</v>
      </c>
      <c r="E3689" s="59">
        <f ca="1">IF(_xlfn.NORM.INV(D3689,'Input Parameters'!$E$20,'Input Parameters'!$F$20)&lt;3500,3500,IF(_xlfn.NORM.INV(D3689,'Input Parameters'!$E$20,'Input Parameters'!$F$20)&gt;5500,5500,_xlfn.NORM.INV(D3689,'Input Parameters'!$E$20,'Input Parameters'!$F$20)))</f>
        <v>5500</v>
      </c>
      <c r="F3689" s="10">
        <f t="shared" ca="1" si="491"/>
        <v>0.60680321802107029</v>
      </c>
      <c r="G3689" s="61">
        <f ca="1">_xlfn.NORM.INV(F3689,'Input Parameters'!$E$21,'Input Parameters'!$F$21)</f>
        <v>286.98003412729531</v>
      </c>
      <c r="H3689" s="54">
        <f ca="1">EXP(E3689*(1/'Input Parameters'!$E$22-1/G3689))</f>
        <v>0.67451236187701213</v>
      </c>
      <c r="I3689" s="10">
        <f t="shared" ca="1" si="492"/>
        <v>9.2739632970236352E-2</v>
      </c>
      <c r="J3689" s="29">
        <f ca="1">_xlfn.BETA.INV(I3689,'Input Parameters'!$L$24,'Input Parameters'!$M$24,'Input Parameters'!$J$24,'Input Parameters'!$K$24)</f>
        <v>0.39046419968543328</v>
      </c>
      <c r="K3689" s="156">
        <f ca="1">('Input Parameters'!$E$25/'Input Parameters'!$E$31)^$J3689</f>
        <v>6.0748458479218941E-2</v>
      </c>
      <c r="L3689" s="66">
        <f ca="1">$H3689*$C3689*'Input Parameters'!$E$23*K3689</f>
        <v>22.388979922933519</v>
      </c>
      <c r="M3689" s="23">
        <f t="shared" ca="1" si="493"/>
        <v>5.7293786288066251E-2</v>
      </c>
      <c r="N3689" s="15">
        <f ca="1">_xlfn.NORM.INV(M3689,'Input Parameters'!$E$26,'Input Parameters'!$F$26)</f>
        <v>8.6400746743946905E-4</v>
      </c>
      <c r="O3689" s="8">
        <f t="shared" ca="1" si="494"/>
        <v>0.21083665417256303</v>
      </c>
      <c r="P3689" s="29">
        <f ca="1">_xlfn.LOGNORM.INV(O3689,'Input Parameters'!$H$27,'Input Parameters'!$I$27)</f>
        <v>0.99772772086504091</v>
      </c>
      <c r="Q3689" s="10"/>
      <c r="R3689" s="15">
        <f>'Input Parameters'!$E$28</f>
        <v>12.7</v>
      </c>
      <c r="S3689" s="10">
        <f t="shared" ca="1" si="495"/>
        <v>3.7166248069728014E-2</v>
      </c>
      <c r="T3689" s="25">
        <f ca="1">_xlfn.LOGNORM.INV(S3689,'Input Parameters'!$H$29,'Input Parameters'!$I$29)</f>
        <v>47.659098675681761</v>
      </c>
      <c r="U3689" s="10">
        <f t="shared" ca="1" si="496"/>
        <v>0.57363419307537611</v>
      </c>
      <c r="V3689" s="29">
        <f ca="1">IF('Input Parameters'!$D$30="Beta",_xlfn.BETA.INV(U3689,'Input Parameters'!$L$30,'Input Parameters'!$M$30,'Input Parameters'!$J$30,'Input Parameters'!$K$30),IF('Input Parameters'!$D$30="LogNorm",_xlfn.LOGNORM.INV(U3689,'Input Parameters'!$H$30,'Input Parameters'!$I$30)))</f>
        <v>1.0750969428854014</v>
      </c>
      <c r="W3689" s="2">
        <f ca="1">N3689+(P3689-N3689)*(1-ERF((T3689-R3689)/(2*SQRT(L3689*'Input Parameters'!$E$31))))</f>
        <v>0.60034893534216494</v>
      </c>
      <c r="X3689">
        <f t="shared" ca="1" si="497"/>
        <v>1</v>
      </c>
      <c r="Y3689" s="7"/>
    </row>
    <row r="3690" spans="1:25" ht="15" customHeight="1" x14ac:dyDescent="0.3">
      <c r="A3690" s="130">
        <v>3683</v>
      </c>
      <c r="B3690" s="10">
        <f t="shared" ca="1" si="489"/>
        <v>0.49129115462667339</v>
      </c>
      <c r="C3690" s="57">
        <f ca="1">_xlfn.NORM.INV(B3690,'Input Parameters'!$E$19,'Input Parameters'!$F$19)</f>
        <v>565.45523215361482</v>
      </c>
      <c r="D3690" s="10">
        <f t="shared" ca="1" si="490"/>
        <v>0.83123038393042148</v>
      </c>
      <c r="E3690" s="59">
        <f ca="1">IF(_xlfn.NORM.INV(D3690,'Input Parameters'!$E$20,'Input Parameters'!$F$20)&lt;3500,3500,IF(_xlfn.NORM.INV(D3690,'Input Parameters'!$E$20,'Input Parameters'!$F$20)&gt;5500,5500,_xlfn.NORM.INV(D3690,'Input Parameters'!$E$20,'Input Parameters'!$F$20)))</f>
        <v>5471.3271142355279</v>
      </c>
      <c r="F3690" s="10">
        <f t="shared" ca="1" si="491"/>
        <v>0.26624235888239312</v>
      </c>
      <c r="G3690" s="61">
        <f ca="1">_xlfn.NORM.INV(F3690,'Input Parameters'!$E$21,'Input Parameters'!$F$21)</f>
        <v>279.94364999752497</v>
      </c>
      <c r="H3690" s="54">
        <f ca="1">EXP(E3690*(1/'Input Parameters'!$E$22-1/G3690))</f>
        <v>0.41856800389378301</v>
      </c>
      <c r="I3690" s="10">
        <f t="shared" ca="1" si="492"/>
        <v>0.69084745162683037</v>
      </c>
      <c r="J3690" s="29">
        <f ca="1">_xlfn.BETA.INV(I3690,'Input Parameters'!$L$24,'Input Parameters'!$M$24,'Input Parameters'!$J$24,'Input Parameters'!$K$24)</f>
        <v>0.68494904166093817</v>
      </c>
      <c r="K3690" s="156">
        <f ca="1">('Input Parameters'!$E$25/'Input Parameters'!$E$31)^$J3690</f>
        <v>7.3466221667845824E-3</v>
      </c>
      <c r="L3690" s="66">
        <f ca="1">$H3690*$C3690*'Input Parameters'!$E$23*K3690</f>
        <v>1.7388093179082262</v>
      </c>
      <c r="M3690" s="23">
        <f t="shared" ca="1" si="493"/>
        <v>0.61021489708620613</v>
      </c>
      <c r="N3690" s="15">
        <f ca="1">_xlfn.NORM.INV(M3690,'Input Parameters'!$E$26,'Input Parameters'!$F$26)</f>
        <v>3.9877462650069223E-2</v>
      </c>
      <c r="O3690" s="8">
        <f t="shared" ca="1" si="494"/>
        <v>0.23318728636026043</v>
      </c>
      <c r="P3690" s="29">
        <f ca="1">_xlfn.LOGNORM.INV(O3690,'Input Parameters'!$H$27,'Input Parameters'!$I$27)</f>
        <v>1.0314483301190607</v>
      </c>
      <c r="Q3690" s="10"/>
      <c r="R3690" s="15">
        <f>'Input Parameters'!$E$28</f>
        <v>12.7</v>
      </c>
      <c r="S3690" s="10">
        <f t="shared" ca="1" si="495"/>
        <v>0.76049565020479581</v>
      </c>
      <c r="T3690" s="25">
        <f ca="1">_xlfn.LOGNORM.INV(S3690,'Input Parameters'!$H$29,'Input Parameters'!$I$29)</f>
        <v>63.048863987378198</v>
      </c>
      <c r="U3690" s="10">
        <f t="shared" ca="1" si="496"/>
        <v>0.876404410129204</v>
      </c>
      <c r="V3690" s="29">
        <f ca="1">IF('Input Parameters'!$D$30="Beta",_xlfn.BETA.INV(U3690,'Input Parameters'!$L$30,'Input Parameters'!$M$30,'Input Parameters'!$J$30,'Input Parameters'!$K$30),IF('Input Parameters'!$D$30="LogNorm",_xlfn.LOGNORM.INV(U3690,'Input Parameters'!$H$30,'Input Parameters'!$I$30)))</f>
        <v>1.5770296386470506</v>
      </c>
      <c r="W3690" s="2">
        <f ca="1">N3690+(P3690-N3690)*(1-ERF((T3690-R3690)/(2*SQRT(L3690*'Input Parameters'!$E$31))))</f>
        <v>4.6754898914395701E-2</v>
      </c>
      <c r="X3690">
        <f t="shared" ca="1" si="497"/>
        <v>1</v>
      </c>
      <c r="Y3690" s="7"/>
    </row>
    <row r="3691" spans="1:25" ht="15" customHeight="1" x14ac:dyDescent="0.3">
      <c r="A3691" s="130">
        <v>3684</v>
      </c>
      <c r="B3691" s="10">
        <f t="shared" ca="1" si="489"/>
        <v>0.83980243256755538</v>
      </c>
      <c r="C3691" s="57">
        <f ca="1">_xlfn.NORM.INV(B3691,'Input Parameters'!$E$19,'Input Parameters'!$F$19)</f>
        <v>651.26310540197699</v>
      </c>
      <c r="D3691" s="10">
        <f t="shared" ca="1" si="490"/>
        <v>0.67886071792764113</v>
      </c>
      <c r="E3691" s="59">
        <f ca="1">IF(_xlfn.NORM.INV(D3691,'Input Parameters'!$E$20,'Input Parameters'!$F$20)&lt;3500,3500,IF(_xlfn.NORM.INV(D3691,'Input Parameters'!$E$20,'Input Parameters'!$F$20)&gt;5500,5500,_xlfn.NORM.INV(D3691,'Input Parameters'!$E$20,'Input Parameters'!$F$20)))</f>
        <v>5125.1607453720299</v>
      </c>
      <c r="F3691" s="10">
        <f t="shared" ca="1" si="491"/>
        <v>0.26399883481671738</v>
      </c>
      <c r="G3691" s="61">
        <f ca="1">_xlfn.NORM.INV(F3691,'Input Parameters'!$E$21,'Input Parameters'!$F$21)</f>
        <v>279.8898248300352</v>
      </c>
      <c r="H3691" s="54">
        <f ca="1">EXP(E3691*(1/'Input Parameters'!$E$22-1/G3691))</f>
        <v>0.44072484874247342</v>
      </c>
      <c r="I3691" s="10">
        <f t="shared" ca="1" si="492"/>
        <v>0.78885185498957255</v>
      </c>
      <c r="J3691" s="29">
        <f ca="1">_xlfn.BETA.INV(I3691,'Input Parameters'!$L$24,'Input Parameters'!$M$24,'Input Parameters'!$J$24,'Input Parameters'!$K$24)</f>
        <v>0.72925230577046007</v>
      </c>
      <c r="K3691" s="156">
        <f ca="1">('Input Parameters'!$E$25/'Input Parameters'!$E$31)^$J3691</f>
        <v>5.3464300559622488E-3</v>
      </c>
      <c r="L3691" s="66">
        <f ca="1">$H3691*$C3691*'Input Parameters'!$E$23*K3691</f>
        <v>1.5345742365628434</v>
      </c>
      <c r="M3691" s="23">
        <f t="shared" ca="1" si="493"/>
        <v>0.82852940540824549</v>
      </c>
      <c r="N3691" s="15">
        <f ca="1">_xlfn.NORM.INV(M3691,'Input Parameters'!$E$26,'Input Parameters'!$F$26)</f>
        <v>5.3915767407749282E-2</v>
      </c>
      <c r="O3691" s="8">
        <f t="shared" ca="1" si="494"/>
        <v>7.1151976092674762E-2</v>
      </c>
      <c r="P3691" s="29">
        <f ca="1">_xlfn.LOGNORM.INV(O3691,'Input Parameters'!$H$27,'Input Parameters'!$I$27)</f>
        <v>0.74384525832493043</v>
      </c>
      <c r="Q3691" s="10"/>
      <c r="R3691" s="15">
        <f>'Input Parameters'!$E$28</f>
        <v>12.7</v>
      </c>
      <c r="S3691" s="10">
        <f t="shared" ca="1" si="495"/>
        <v>0.80134042793143057</v>
      </c>
      <c r="T3691" s="25">
        <f ca="1">_xlfn.LOGNORM.INV(S3691,'Input Parameters'!$H$29,'Input Parameters'!$I$29)</f>
        <v>64.03707703338462</v>
      </c>
      <c r="U3691" s="10">
        <f t="shared" ca="1" si="496"/>
        <v>0.72559349663787143</v>
      </c>
      <c r="V3691" s="29">
        <f ca="1">IF('Input Parameters'!$D$30="Beta",_xlfn.BETA.INV(U3691,'Input Parameters'!$L$30,'Input Parameters'!$M$30,'Input Parameters'!$J$30,'Input Parameters'!$K$30),IF('Input Parameters'!$D$30="LogNorm",_xlfn.LOGNORM.INV(U3691,'Input Parameters'!$H$30,'Input Parameters'!$I$30)))</f>
        <v>1.2657093258348315</v>
      </c>
      <c r="W3691" s="2">
        <f ca="1">N3691+(P3691-N3691)*(1-ERF((T3691-R3691)/(2*SQRT(L3691*'Input Parameters'!$E$31))))</f>
        <v>5.6251596914588843E-2</v>
      </c>
      <c r="X3691">
        <f t="shared" ca="1" si="497"/>
        <v>1</v>
      </c>
      <c r="Y3691" s="7"/>
    </row>
    <row r="3692" spans="1:25" ht="15" customHeight="1" x14ac:dyDescent="0.3">
      <c r="A3692" s="130">
        <v>3685</v>
      </c>
      <c r="B3692" s="10">
        <f t="shared" ca="1" si="489"/>
        <v>0.63653432305514601</v>
      </c>
      <c r="C3692" s="57">
        <f ca="1">_xlfn.NORM.INV(B3692,'Input Parameters'!$E$19,'Input Parameters'!$F$19)</f>
        <v>596.80827937897027</v>
      </c>
      <c r="D3692" s="10">
        <f t="shared" ca="1" si="490"/>
        <v>0.6013854145770634</v>
      </c>
      <c r="E3692" s="59">
        <f ca="1">IF(_xlfn.NORM.INV(D3692,'Input Parameters'!$E$20,'Input Parameters'!$F$20)&lt;3500,3500,IF(_xlfn.NORM.INV(D3692,'Input Parameters'!$E$20,'Input Parameters'!$F$20)&gt;5500,5500,_xlfn.NORM.INV(D3692,'Input Parameters'!$E$20,'Input Parameters'!$F$20)))</f>
        <v>4979.8543008581119</v>
      </c>
      <c r="F3692" s="10">
        <f t="shared" ca="1" si="491"/>
        <v>3.1460925699235309E-2</v>
      </c>
      <c r="G3692" s="61">
        <f ca="1">_xlfn.NORM.INV(F3692,'Input Parameters'!$E$21,'Input Parameters'!$F$21)</f>
        <v>270.23241758690978</v>
      </c>
      <c r="H3692" s="54">
        <f ca="1">EXP(E3692*(1/'Input Parameters'!$E$22-1/G3692))</f>
        <v>0.23884222601506505</v>
      </c>
      <c r="I3692" s="10">
        <f t="shared" ca="1" si="492"/>
        <v>0.54857368920856686</v>
      </c>
      <c r="J3692" s="29">
        <f ca="1">_xlfn.BETA.INV(I3692,'Input Parameters'!$L$24,'Input Parameters'!$M$24,'Input Parameters'!$J$24,'Input Parameters'!$K$24)</f>
        <v>0.62669843496199962</v>
      </c>
      <c r="K3692" s="156">
        <f ca="1">('Input Parameters'!$E$25/'Input Parameters'!$E$31)^$J3692</f>
        <v>1.1157413286181386E-2</v>
      </c>
      <c r="L3692" s="66">
        <f ca="1">$H3692*$C3692*'Input Parameters'!$E$23*K3692</f>
        <v>1.590411362339929</v>
      </c>
      <c r="M3692" s="23">
        <f t="shared" ca="1" si="493"/>
        <v>0.48159494131621861</v>
      </c>
      <c r="N3692" s="15">
        <f ca="1">_xlfn.NORM.INV(M3692,'Input Parameters'!$E$26,'Input Parameters'!$F$26)</f>
        <v>3.3030828617185551E-2</v>
      </c>
      <c r="O3692" s="8">
        <f t="shared" ca="1" si="494"/>
        <v>0.17668366682558023</v>
      </c>
      <c r="P3692" s="29">
        <f ca="1">_xlfn.LOGNORM.INV(O3692,'Input Parameters'!$H$27,'Input Parameters'!$I$27)</f>
        <v>0.94423539698215497</v>
      </c>
      <c r="Q3692" s="10"/>
      <c r="R3692" s="15">
        <f>'Input Parameters'!$E$28</f>
        <v>12.7</v>
      </c>
      <c r="S3692" s="10">
        <f t="shared" ca="1" si="495"/>
        <v>0.61051176853805977</v>
      </c>
      <c r="T3692" s="25">
        <f ca="1">_xlfn.LOGNORM.INV(S3692,'Input Parameters'!$H$29,'Input Parameters'!$I$29)</f>
        <v>60.095916457210521</v>
      </c>
      <c r="U3692" s="10">
        <f t="shared" ca="1" si="496"/>
        <v>0.7286678517806956</v>
      </c>
      <c r="V3692" s="29">
        <f ca="1">IF('Input Parameters'!$D$30="Beta",_xlfn.BETA.INV(U3692,'Input Parameters'!$L$30,'Input Parameters'!$M$30,'Input Parameters'!$J$30,'Input Parameters'!$K$30),IF('Input Parameters'!$D$30="LogNorm",_xlfn.LOGNORM.INV(U3692,'Input Parameters'!$H$30,'Input Parameters'!$I$30)))</f>
        <v>1.2703343094754349</v>
      </c>
      <c r="W3692" s="2">
        <f ca="1">N3692+(P3692-N3692)*(1-ERF((T3692-R3692)/(2*SQRT(L3692*'Input Parameters'!$E$31))))</f>
        <v>4.0204337969874084E-2</v>
      </c>
      <c r="X3692">
        <f t="shared" ca="1" si="497"/>
        <v>1</v>
      </c>
      <c r="Y3692" s="7"/>
    </row>
    <row r="3693" spans="1:25" ht="15" customHeight="1" x14ac:dyDescent="0.3">
      <c r="A3693" s="130">
        <v>3686</v>
      </c>
      <c r="B3693" s="10">
        <f t="shared" ca="1" si="489"/>
        <v>0.20806301745288569</v>
      </c>
      <c r="C3693" s="57">
        <f ca="1">_xlfn.NORM.INV(B3693,'Input Parameters'!$E$19,'Input Parameters'!$F$19)</f>
        <v>498.58793654915769</v>
      </c>
      <c r="D3693" s="10">
        <f t="shared" ca="1" si="490"/>
        <v>0.97972086873541797</v>
      </c>
      <c r="E3693" s="59">
        <f ca="1">IF(_xlfn.NORM.INV(D3693,'Input Parameters'!$E$20,'Input Parameters'!$F$20)&lt;3500,3500,IF(_xlfn.NORM.INV(D3693,'Input Parameters'!$E$20,'Input Parameters'!$F$20)&gt;5500,5500,_xlfn.NORM.INV(D3693,'Input Parameters'!$E$20,'Input Parameters'!$F$20)))</f>
        <v>5500</v>
      </c>
      <c r="F3693" s="10">
        <f t="shared" ca="1" si="491"/>
        <v>0.35131105344695812</v>
      </c>
      <c r="G3693" s="61">
        <f ca="1">_xlfn.NORM.INV(F3693,'Input Parameters'!$E$21,'Input Parameters'!$F$21)</f>
        <v>281.84918326246236</v>
      </c>
      <c r="H3693" s="54">
        <f ca="1">EXP(E3693*(1/'Input Parameters'!$E$22-1/G3693))</f>
        <v>0.47585060161568588</v>
      </c>
      <c r="I3693" s="10">
        <f t="shared" ca="1" si="492"/>
        <v>0.7759048871083396</v>
      </c>
      <c r="J3693" s="29">
        <f ca="1">_xlfn.BETA.INV(I3693,'Input Parameters'!$L$24,'Input Parameters'!$M$24,'Input Parameters'!$J$24,'Input Parameters'!$K$24)</f>
        <v>0.72302271900617554</v>
      </c>
      <c r="K3693" s="156">
        <f ca="1">('Input Parameters'!$E$25/'Input Parameters'!$E$31)^$J3693</f>
        <v>5.5907715275796566E-3</v>
      </c>
      <c r="L3693" s="66">
        <f ca="1">$H3693*$C3693*'Input Parameters'!$E$23*K3693</f>
        <v>1.3264293833876781</v>
      </c>
      <c r="M3693" s="23">
        <f t="shared" ca="1" si="493"/>
        <v>0.7896415753377708</v>
      </c>
      <c r="N3693" s="15">
        <f ca="1">_xlfn.NORM.INV(M3693,'Input Parameters'!$E$26,'Input Parameters'!$F$26)</f>
        <v>5.0908742389770931E-2</v>
      </c>
      <c r="O3693" s="8">
        <f t="shared" ca="1" si="494"/>
        <v>0.38850501303107332</v>
      </c>
      <c r="P3693" s="29">
        <f ca="1">_xlfn.LOGNORM.INV(O3693,'Input Parameters'!$H$27,'Input Parameters'!$I$27)</f>
        <v>1.2559764549034924</v>
      </c>
      <c r="Q3693" s="10"/>
      <c r="R3693" s="15">
        <f>'Input Parameters'!$E$28</f>
        <v>12.7</v>
      </c>
      <c r="S3693" s="10">
        <f t="shared" ca="1" si="495"/>
        <v>0.99490545562935551</v>
      </c>
      <c r="T3693" s="25">
        <f ca="1">_xlfn.LOGNORM.INV(S3693,'Input Parameters'!$H$29,'Input Parameters'!$I$29)</f>
        <v>77.703537854063867</v>
      </c>
      <c r="U3693" s="10">
        <f t="shared" ca="1" si="496"/>
        <v>0.78038076613739504</v>
      </c>
      <c r="V3693" s="29">
        <f ca="1">IF('Input Parameters'!$D$30="Beta",_xlfn.BETA.INV(U3693,'Input Parameters'!$L$30,'Input Parameters'!$M$30,'Input Parameters'!$J$30,'Input Parameters'!$K$30),IF('Input Parameters'!$D$30="LogNorm",_xlfn.LOGNORM.INV(U3693,'Input Parameters'!$H$30,'Input Parameters'!$I$30)))</f>
        <v>1.3555743099233706</v>
      </c>
      <c r="W3693" s="2">
        <f ca="1">N3693+(P3693-N3693)*(1-ERF((T3693-R3693)/(2*SQRT(L3693*'Input Parameters'!$E$31))))</f>
        <v>5.0988035684259407E-2</v>
      </c>
      <c r="X3693">
        <f t="shared" ca="1" si="497"/>
        <v>1</v>
      </c>
      <c r="Y3693" s="7"/>
    </row>
    <row r="3694" spans="1:25" ht="15" customHeight="1" x14ac:dyDescent="0.3">
      <c r="A3694" s="130">
        <v>3687</v>
      </c>
      <c r="B3694" s="10">
        <f t="shared" ca="1" si="489"/>
        <v>0.14077169283264579</v>
      </c>
      <c r="C3694" s="57">
        <f ca="1">_xlfn.NORM.INV(B3694,'Input Parameters'!$E$19,'Input Parameters'!$F$19)</f>
        <v>476.30543784108824</v>
      </c>
      <c r="D3694" s="10">
        <f t="shared" ca="1" si="490"/>
        <v>0.52048662056622019</v>
      </c>
      <c r="E3694" s="59">
        <f ca="1">IF(_xlfn.NORM.INV(D3694,'Input Parameters'!$E$20,'Input Parameters'!$F$20)&lt;3500,3500,IF(_xlfn.NORM.INV(D3694,'Input Parameters'!$E$20,'Input Parameters'!$F$20)&gt;5500,5500,_xlfn.NORM.INV(D3694,'Input Parameters'!$E$20,'Input Parameters'!$F$20)))</f>
        <v>4835.9624531786103</v>
      </c>
      <c r="F3694" s="10">
        <f t="shared" ca="1" si="491"/>
        <v>0.99847253434753747</v>
      </c>
      <c r="G3694" s="61">
        <f ca="1">_xlfn.NORM.INV(F3694,'Input Parameters'!$E$21,'Input Parameters'!$F$21)</f>
        <v>308.13254481769468</v>
      </c>
      <c r="H3694" s="54">
        <f ca="1">EXP(E3694*(1/'Input Parameters'!$E$22-1/G3694))</f>
        <v>2.2491861836908735</v>
      </c>
      <c r="I3694" s="10">
        <f t="shared" ca="1" si="492"/>
        <v>0.7400218756309328</v>
      </c>
      <c r="J3694" s="29">
        <f ca="1">_xlfn.BETA.INV(I3694,'Input Parameters'!$L$24,'Input Parameters'!$M$24,'Input Parameters'!$J$24,'Input Parameters'!$K$24)</f>
        <v>0.70644477217113344</v>
      </c>
      <c r="K3694" s="156">
        <f ca="1">('Input Parameters'!$E$25/'Input Parameters'!$E$31)^$J3694</f>
        <v>6.2967900628373734E-3</v>
      </c>
      <c r="L3694" s="66">
        <f ca="1">$H3694*$C3694*'Input Parameters'!$E$23*K3694</f>
        <v>6.7457487386262747</v>
      </c>
      <c r="M3694" s="23">
        <f t="shared" ca="1" si="493"/>
        <v>2.5322971125147808E-2</v>
      </c>
      <c r="N3694" s="15">
        <f ca="1">_xlfn.NORM.INV(M3694,'Input Parameters'!$E$26,'Input Parameters'!$F$26)</f>
        <v>-7.0438197235893618E-3</v>
      </c>
      <c r="O3694" s="8">
        <f t="shared" ca="1" si="494"/>
        <v>0.13415428494014769</v>
      </c>
      <c r="P3694" s="29">
        <f ca="1">_xlfn.LOGNORM.INV(O3694,'Input Parameters'!$H$27,'Input Parameters'!$I$27)</f>
        <v>0.87238709018987881</v>
      </c>
      <c r="Q3694" s="10"/>
      <c r="R3694" s="15">
        <f>'Input Parameters'!$E$28</f>
        <v>12.7</v>
      </c>
      <c r="S3694" s="10">
        <f t="shared" ca="1" si="495"/>
        <v>0.87097329182833982</v>
      </c>
      <c r="T3694" s="25">
        <f ca="1">_xlfn.LOGNORM.INV(S3694,'Input Parameters'!$H$29,'Input Parameters'!$I$29)</f>
        <v>66.11618308730533</v>
      </c>
      <c r="U3694" s="10">
        <f t="shared" ca="1" si="496"/>
        <v>0.83002715154187456</v>
      </c>
      <c r="V3694" s="29">
        <f ca="1">IF('Input Parameters'!$D$30="Beta",_xlfn.BETA.INV(U3694,'Input Parameters'!$L$30,'Input Parameters'!$M$30,'Input Parameters'!$J$30,'Input Parameters'!$K$30),IF('Input Parameters'!$D$30="LogNorm",_xlfn.LOGNORM.INV(U3694,'Input Parameters'!$H$30,'Input Parameters'!$I$30)))</f>
        <v>1.455748271023912</v>
      </c>
      <c r="W3694" s="2">
        <f ca="1">N3694+(P3694-N3694)*(1-ERF((T3694-R3694)/(2*SQRT(L3694*'Input Parameters'!$E$31))))</f>
        <v>0.12124190890461167</v>
      </c>
      <c r="X3694">
        <f t="shared" ca="1" si="497"/>
        <v>1</v>
      </c>
      <c r="Y3694" s="7"/>
    </row>
    <row r="3695" spans="1:25" ht="15" customHeight="1" x14ac:dyDescent="0.3">
      <c r="A3695" s="130">
        <v>3688</v>
      </c>
      <c r="B3695" s="10">
        <f t="shared" ca="1" si="489"/>
        <v>0.87666006264324392</v>
      </c>
      <c r="C3695" s="57">
        <f ca="1">_xlfn.NORM.INV(B3695,'Input Parameters'!$E$19,'Input Parameters'!$F$19)</f>
        <v>665.18914311118374</v>
      </c>
      <c r="D3695" s="10">
        <f t="shared" ca="1" si="490"/>
        <v>0.17449224020692811</v>
      </c>
      <c r="E3695" s="59">
        <f ca="1">IF(_xlfn.NORM.INV(D3695,'Input Parameters'!$E$20,'Input Parameters'!$F$20)&lt;3500,3500,IF(_xlfn.NORM.INV(D3695,'Input Parameters'!$E$20,'Input Parameters'!$F$20)&gt;5500,5500,_xlfn.NORM.INV(D3695,'Input Parameters'!$E$20,'Input Parameters'!$F$20)))</f>
        <v>4144.4073807497507</v>
      </c>
      <c r="F3695" s="10">
        <f t="shared" ca="1" si="491"/>
        <v>0.86880346254947804</v>
      </c>
      <c r="G3695" s="61">
        <f ca="1">_xlfn.NORM.INV(F3695,'Input Parameters'!$E$21,'Input Parameters'!$F$21)</f>
        <v>293.65911747886685</v>
      </c>
      <c r="H3695" s="54">
        <f ca="1">EXP(E3695*(1/'Input Parameters'!$E$22-1/G3695))</f>
        <v>1.0322571765954556</v>
      </c>
      <c r="I3695" s="10">
        <f t="shared" ca="1" si="492"/>
        <v>0.52039017971022117</v>
      </c>
      <c r="J3695" s="29">
        <f ca="1">_xlfn.BETA.INV(I3695,'Input Parameters'!$L$24,'Input Parameters'!$M$24,'Input Parameters'!$J$24,'Input Parameters'!$K$24)</f>
        <v>0.61537753450918009</v>
      </c>
      <c r="K3695" s="156">
        <f ca="1">('Input Parameters'!$E$25/'Input Parameters'!$E$31)^$J3695</f>
        <v>1.2101327597664581E-2</v>
      </c>
      <c r="L3695" s="66">
        <f ca="1">$H3695*$C3695*'Input Parameters'!$E$23*K3695</f>
        <v>8.3093314178959599</v>
      </c>
      <c r="M3695" s="23">
        <f t="shared" ca="1" si="493"/>
        <v>0.43994661382117084</v>
      </c>
      <c r="N3695" s="15">
        <f ca="1">_xlfn.NORM.INV(M3695,'Input Parameters'!$E$26,'Input Parameters'!$F$26)</f>
        <v>3.0826804032251173E-2</v>
      </c>
      <c r="O3695" s="8">
        <f t="shared" ca="1" si="494"/>
        <v>0.77173175826833951</v>
      </c>
      <c r="P3695" s="29">
        <f ca="1">_xlfn.LOGNORM.INV(O3695,'Input Parameters'!$H$27,'Input Parameters'!$I$27)</f>
        <v>1.979044837627228</v>
      </c>
      <c r="Q3695" s="10"/>
      <c r="R3695" s="15">
        <f>'Input Parameters'!$E$28</f>
        <v>12.7</v>
      </c>
      <c r="S3695" s="10">
        <f t="shared" ca="1" si="495"/>
        <v>0.54971788042876057</v>
      </c>
      <c r="T3695" s="25">
        <f ca="1">_xlfn.LOGNORM.INV(S3695,'Input Parameters'!$H$29,'Input Parameters'!$I$29)</f>
        <v>59.054481973864874</v>
      </c>
      <c r="U3695" s="10">
        <f t="shared" ca="1" si="496"/>
        <v>0.54537938947890019</v>
      </c>
      <c r="V3695" s="29">
        <f ca="1">IF('Input Parameters'!$D$30="Beta",_xlfn.BETA.INV(U3695,'Input Parameters'!$L$30,'Input Parameters'!$M$30,'Input Parameters'!$J$30,'Input Parameters'!$K$30),IF('Input Parameters'!$D$30="LogNorm",_xlfn.LOGNORM.INV(U3695,'Input Parameters'!$H$30,'Input Parameters'!$I$30)))</f>
        <v>1.0451500726160365</v>
      </c>
      <c r="W3695" s="2">
        <f ca="1">N3695+(P3695-N3695)*(1-ERF((T3695-R3695)/(2*SQRT(L3695*'Input Parameters'!$E$31))))</f>
        <v>0.52860024968710806</v>
      </c>
      <c r="X3695">
        <f t="shared" ca="1" si="497"/>
        <v>1</v>
      </c>
      <c r="Y3695" s="7"/>
    </row>
    <row r="3696" spans="1:25" ht="15" customHeight="1" x14ac:dyDescent="0.3">
      <c r="A3696" s="130">
        <v>3689</v>
      </c>
      <c r="B3696" s="10">
        <f t="shared" ca="1" si="489"/>
        <v>0.85336953156167072</v>
      </c>
      <c r="C3696" s="57">
        <f ca="1">_xlfn.NORM.INV(B3696,'Input Parameters'!$E$19,'Input Parameters'!$F$19)</f>
        <v>656.10906818607862</v>
      </c>
      <c r="D3696" s="10">
        <f t="shared" ca="1" si="490"/>
        <v>0.99657158344070651</v>
      </c>
      <c r="E3696" s="59">
        <f ca="1">IF(_xlfn.NORM.INV(D3696,'Input Parameters'!$E$20,'Input Parameters'!$F$20)&lt;3500,3500,IF(_xlfn.NORM.INV(D3696,'Input Parameters'!$E$20,'Input Parameters'!$F$20)&gt;5500,5500,_xlfn.NORM.INV(D3696,'Input Parameters'!$E$20,'Input Parameters'!$F$20)))</f>
        <v>5500</v>
      </c>
      <c r="F3696" s="10">
        <f t="shared" ca="1" si="491"/>
        <v>0.29037144591004416</v>
      </c>
      <c r="G3696" s="61">
        <f ca="1">_xlfn.NORM.INV(F3696,'Input Parameters'!$E$21,'Input Parameters'!$F$21)</f>
        <v>280.50892270235948</v>
      </c>
      <c r="H3696" s="54">
        <f ca="1">EXP(E3696*(1/'Input Parameters'!$E$22-1/G3696))</f>
        <v>0.43348920988261058</v>
      </c>
      <c r="I3696" s="10">
        <f t="shared" ca="1" si="492"/>
        <v>0.80917466721669162</v>
      </c>
      <c r="J3696" s="29">
        <f ca="1">_xlfn.BETA.INV(I3696,'Input Parameters'!$L$24,'Input Parameters'!$M$24,'Input Parameters'!$J$24,'Input Parameters'!$K$24)</f>
        <v>0.73936090541766553</v>
      </c>
      <c r="K3696" s="156">
        <f ca="1">('Input Parameters'!$E$25/'Input Parameters'!$E$31)^$J3696</f>
        <v>4.9724592513046761E-3</v>
      </c>
      <c r="L3696" s="66">
        <f ca="1">$H3696*$C3696*'Input Parameters'!$E$23*K3696</f>
        <v>1.4142479726918209</v>
      </c>
      <c r="M3696" s="23">
        <f t="shared" ca="1" si="493"/>
        <v>0.71336437948230624</v>
      </c>
      <c r="N3696" s="15">
        <f ca="1">_xlfn.NORM.INV(M3696,'Input Parameters'!$E$26,'Input Parameters'!$F$26)</f>
        <v>4.5828047016718082E-2</v>
      </c>
      <c r="O3696" s="8">
        <f t="shared" ca="1" si="494"/>
        <v>0.98111895454210263</v>
      </c>
      <c r="P3696" s="29">
        <f ca="1">_xlfn.LOGNORM.INV(O3696,'Input Parameters'!$H$27,'Input Parameters'!$I$27)</f>
        <v>3.5690116458907761</v>
      </c>
      <c r="Q3696" s="10"/>
      <c r="R3696" s="15">
        <f>'Input Parameters'!$E$28</f>
        <v>12.7</v>
      </c>
      <c r="S3696" s="10">
        <f t="shared" ca="1" si="495"/>
        <v>0.54921837015188946</v>
      </c>
      <c r="T3696" s="25">
        <f ca="1">_xlfn.LOGNORM.INV(S3696,'Input Parameters'!$H$29,'Input Parameters'!$I$29)</f>
        <v>59.046116534409762</v>
      </c>
      <c r="U3696" s="10">
        <f t="shared" ca="1" si="496"/>
        <v>0.37221925893958363</v>
      </c>
      <c r="V3696" s="29">
        <f ca="1">IF('Input Parameters'!$D$30="Beta",_xlfn.BETA.INV(U3696,'Input Parameters'!$L$30,'Input Parameters'!$M$30,'Input Parameters'!$J$30,'Input Parameters'!$K$30),IF('Input Parameters'!$D$30="LogNorm",_xlfn.LOGNORM.INV(U3696,'Input Parameters'!$H$30,'Input Parameters'!$I$30)))</f>
        <v>0.87867294386452177</v>
      </c>
      <c r="W3696" s="2">
        <f ca="1">N3696+(P3696-N3696)*(1-ERF((T3696-R3696)/(2*SQRT(L3696*'Input Parameters'!$E$31))))</f>
        <v>6.6460712023594951E-2</v>
      </c>
      <c r="X3696">
        <f t="shared" ca="1" si="497"/>
        <v>1</v>
      </c>
      <c r="Y3696" s="7"/>
    </row>
    <row r="3697" spans="1:25" ht="15" customHeight="1" x14ac:dyDescent="0.3">
      <c r="A3697" s="130">
        <v>3690</v>
      </c>
      <c r="B3697" s="10">
        <f t="shared" ca="1" si="489"/>
        <v>0.58130315125262699</v>
      </c>
      <c r="C3697" s="57">
        <f ca="1">_xlfn.NORM.INV(B3697,'Input Parameters'!$E$19,'Input Parameters'!$F$19)</f>
        <v>584.64179808854601</v>
      </c>
      <c r="D3697" s="10">
        <f t="shared" ca="1" si="490"/>
        <v>7.1217835024092513E-2</v>
      </c>
      <c r="E3697" s="59">
        <f ca="1">IF(_xlfn.NORM.INV(D3697,'Input Parameters'!$E$20,'Input Parameters'!$F$20)&lt;3500,3500,IF(_xlfn.NORM.INV(D3697,'Input Parameters'!$E$20,'Input Parameters'!$F$20)&gt;5500,5500,_xlfn.NORM.INV(D3697,'Input Parameters'!$E$20,'Input Parameters'!$F$20)))</f>
        <v>3773.2533775293368</v>
      </c>
      <c r="F3697" s="10">
        <f t="shared" ca="1" si="491"/>
        <v>7.5476877373178652E-2</v>
      </c>
      <c r="G3697" s="61">
        <f ca="1">_xlfn.NORM.INV(F3697,'Input Parameters'!$E$21,'Input Parameters'!$F$21)</f>
        <v>273.56169776065718</v>
      </c>
      <c r="H3697" s="54">
        <f ca="1">EXP(E3697*(1/'Input Parameters'!$E$22-1/G3697))</f>
        <v>0.40049106186028921</v>
      </c>
      <c r="I3697" s="10">
        <f t="shared" ca="1" si="492"/>
        <v>0.87462281403370234</v>
      </c>
      <c r="J3697" s="29">
        <f ca="1">_xlfn.BETA.INV(I3697,'Input Parameters'!$L$24,'Input Parameters'!$M$24,'Input Parameters'!$J$24,'Input Parameters'!$K$24)</f>
        <v>0.77586660205140545</v>
      </c>
      <c r="K3697" s="156">
        <f ca="1">('Input Parameters'!$E$25/'Input Parameters'!$E$31)^$J3697</f>
        <v>3.8268391674632554E-3</v>
      </c>
      <c r="L3697" s="66">
        <f ca="1">$H3697*$C3697*'Input Parameters'!$E$23*K3697</f>
        <v>0.89603072024118979</v>
      </c>
      <c r="M3697" s="23">
        <f t="shared" ca="1" si="493"/>
        <v>0.30914910177505472</v>
      </c>
      <c r="N3697" s="15">
        <f ca="1">_xlfn.NORM.INV(M3697,'Input Parameters'!$E$26,'Input Parameters'!$F$26)</f>
        <v>2.353646271160803E-2</v>
      </c>
      <c r="O3697" s="8">
        <f t="shared" ca="1" si="494"/>
        <v>0.9829193744710174</v>
      </c>
      <c r="P3697" s="29">
        <f ca="1">_xlfn.LOGNORM.INV(O3697,'Input Parameters'!$H$27,'Input Parameters'!$I$27)</f>
        <v>3.6339146155798665</v>
      </c>
      <c r="Q3697" s="10"/>
      <c r="R3697" s="15">
        <f>'Input Parameters'!$E$28</f>
        <v>12.7</v>
      </c>
      <c r="S3697" s="10">
        <f t="shared" ca="1" si="495"/>
        <v>0.90519595423932153</v>
      </c>
      <c r="T3697" s="25">
        <f ca="1">_xlfn.LOGNORM.INV(S3697,'Input Parameters'!$H$29,'Input Parameters'!$I$29)</f>
        <v>67.471500379474662</v>
      </c>
      <c r="U3697" s="10">
        <f t="shared" ca="1" si="496"/>
        <v>0.47683951458453766</v>
      </c>
      <c r="V3697" s="29">
        <f ca="1">IF('Input Parameters'!$D$30="Beta",_xlfn.BETA.INV(U3697,'Input Parameters'!$L$30,'Input Parameters'!$M$30,'Input Parameters'!$J$30,'Input Parameters'!$K$30),IF('Input Parameters'!$D$30="LogNorm",_xlfn.LOGNORM.INV(U3697,'Input Parameters'!$H$30,'Input Parameters'!$I$30)))</f>
        <v>0.97657890923821133</v>
      </c>
      <c r="W3697" s="2">
        <f ca="1">N3697+(P3697-N3697)*(1-ERF((T3697-R3697)/(2*SQRT(L3697*'Input Parameters'!$E$31))))</f>
        <v>2.3691228059409746E-2</v>
      </c>
      <c r="X3697">
        <f t="shared" ca="1" si="497"/>
        <v>1</v>
      </c>
      <c r="Y3697" s="7"/>
    </row>
    <row r="3698" spans="1:25" ht="15" customHeight="1" x14ac:dyDescent="0.3">
      <c r="A3698" s="130">
        <v>3691</v>
      </c>
      <c r="B3698" s="10">
        <f t="shared" ca="1" si="489"/>
        <v>0.52016858583508552</v>
      </c>
      <c r="C3698" s="57">
        <f ca="1">_xlfn.NORM.INV(B3698,'Input Parameters'!$E$19,'Input Parameters'!$F$19)</f>
        <v>571.57373130207282</v>
      </c>
      <c r="D3698" s="10">
        <f t="shared" ca="1" si="490"/>
        <v>3.1311642948042562E-2</v>
      </c>
      <c r="E3698" s="59">
        <f ca="1">IF(_xlfn.NORM.INV(D3698,'Input Parameters'!$E$20,'Input Parameters'!$F$20)&lt;3500,3500,IF(_xlfn.NORM.INV(D3698,'Input Parameters'!$E$20,'Input Parameters'!$F$20)&gt;5500,5500,_xlfn.NORM.INV(D3698,'Input Parameters'!$E$20,'Input Parameters'!$F$20)))</f>
        <v>3500</v>
      </c>
      <c r="F3698" s="10">
        <f t="shared" ca="1" si="491"/>
        <v>2.5105046611391235E-2</v>
      </c>
      <c r="G3698" s="61">
        <f ca="1">_xlfn.NORM.INV(F3698,'Input Parameters'!$E$21,'Input Parameters'!$F$21)</f>
        <v>269.45878548411332</v>
      </c>
      <c r="H3698" s="54">
        <f ca="1">EXP(E3698*(1/'Input Parameters'!$E$22-1/G3698))</f>
        <v>0.35218210356629581</v>
      </c>
      <c r="I3698" s="10">
        <f t="shared" ca="1" si="492"/>
        <v>0.10484194737236552</v>
      </c>
      <c r="J3698" s="29">
        <f ca="1">_xlfn.BETA.INV(I3698,'Input Parameters'!$L$24,'Input Parameters'!$M$24,'Input Parameters'!$J$24,'Input Parameters'!$K$24)</f>
        <v>0.40153903839326549</v>
      </c>
      <c r="K3698" s="156">
        <f ca="1">('Input Parameters'!$E$25/'Input Parameters'!$E$31)^$J3698</f>
        <v>5.6108977307772506E-2</v>
      </c>
      <c r="L3698" s="66">
        <f ca="1">$H3698*$C3698*'Input Parameters'!$E$23*K3698</f>
        <v>11.294627104212966</v>
      </c>
      <c r="M3698" s="23">
        <f t="shared" ca="1" si="493"/>
        <v>0.76513471383709797</v>
      </c>
      <c r="N3698" s="15">
        <f ca="1">_xlfn.NORM.INV(M3698,'Input Parameters'!$E$26,'Input Parameters'!$F$26)</f>
        <v>4.9181267466449838E-2</v>
      </c>
      <c r="O3698" s="8">
        <f t="shared" ca="1" si="494"/>
        <v>0.37536701752917367</v>
      </c>
      <c r="P3698" s="29">
        <f ca="1">_xlfn.LOGNORM.INV(O3698,'Input Parameters'!$H$27,'Input Parameters'!$I$27)</f>
        <v>1.2369769870192229</v>
      </c>
      <c r="Q3698" s="10"/>
      <c r="R3698" s="15">
        <f>'Input Parameters'!$E$28</f>
        <v>12.7</v>
      </c>
      <c r="S3698" s="10">
        <f t="shared" ca="1" si="495"/>
        <v>0.38830584029604231</v>
      </c>
      <c r="T3698" s="25">
        <f ca="1">_xlfn.LOGNORM.INV(S3698,'Input Parameters'!$H$29,'Input Parameters'!$I$29)</f>
        <v>56.40602301577988</v>
      </c>
      <c r="U3698" s="10">
        <f t="shared" ca="1" si="496"/>
        <v>0.49254775195377087</v>
      </c>
      <c r="V3698" s="29">
        <f ca="1">IF('Input Parameters'!$D$30="Beta",_xlfn.BETA.INV(U3698,'Input Parameters'!$L$30,'Input Parameters'!$M$30,'Input Parameters'!$J$30,'Input Parameters'!$K$30),IF('Input Parameters'!$D$30="LogNorm",_xlfn.LOGNORM.INV(U3698,'Input Parameters'!$H$30,'Input Parameters'!$I$30)))</f>
        <v>0.99187317327111657</v>
      </c>
      <c r="W3698" s="2">
        <f ca="1">N3698+(P3698-N3698)*(1-ERF((T3698-R3698)/(2*SQRT(L3698*'Input Parameters'!$E$31))))</f>
        <v>0.47416432195467845</v>
      </c>
      <c r="X3698">
        <f t="shared" ca="1" si="497"/>
        <v>1</v>
      </c>
      <c r="Y3698" s="7"/>
    </row>
    <row r="3699" spans="1:25" ht="15" customHeight="1" x14ac:dyDescent="0.3">
      <c r="A3699" s="130">
        <v>3692</v>
      </c>
      <c r="B3699" s="10">
        <f t="shared" ca="1" si="489"/>
        <v>0.85934353379095907</v>
      </c>
      <c r="C3699" s="57">
        <f ca="1">_xlfn.NORM.INV(B3699,'Input Parameters'!$E$19,'Input Parameters'!$F$19)</f>
        <v>658.33815643176354</v>
      </c>
      <c r="D3699" s="10">
        <f t="shared" ca="1" si="490"/>
        <v>0.83534932629783631</v>
      </c>
      <c r="E3699" s="59">
        <f ca="1">IF(_xlfn.NORM.INV(D3699,'Input Parameters'!$E$20,'Input Parameters'!$F$20)&lt;3500,3500,IF(_xlfn.NORM.INV(D3699,'Input Parameters'!$E$20,'Input Parameters'!$F$20)&gt;5500,5500,_xlfn.NORM.INV(D3699,'Input Parameters'!$E$20,'Input Parameters'!$F$20)))</f>
        <v>5482.8654662181998</v>
      </c>
      <c r="F3699" s="10">
        <f t="shared" ca="1" si="491"/>
        <v>0.23563487599875144</v>
      </c>
      <c r="G3699" s="61">
        <f ca="1">_xlfn.NORM.INV(F3699,'Input Parameters'!$E$21,'Input Parameters'!$F$21)</f>
        <v>279.18754109842581</v>
      </c>
      <c r="H3699" s="54">
        <f ca="1">EXP(E3699*(1/'Input Parameters'!$E$22-1/G3699))</f>
        <v>0.39621621449916183</v>
      </c>
      <c r="I3699" s="10">
        <f t="shared" ca="1" si="492"/>
        <v>0.56625000081308152</v>
      </c>
      <c r="J3699" s="29">
        <f ca="1">_xlfn.BETA.INV(I3699,'Input Parameters'!$L$24,'Input Parameters'!$M$24,'Input Parameters'!$J$24,'Input Parameters'!$K$24)</f>
        <v>0.6337970794355553</v>
      </c>
      <c r="K3699" s="156">
        <f ca="1">('Input Parameters'!$E$25/'Input Parameters'!$E$31)^$J3699</f>
        <v>1.060347397346097E-2</v>
      </c>
      <c r="L3699" s="66">
        <f ca="1">$H3699*$C3699*'Input Parameters'!$E$23*K3699</f>
        <v>2.7658552393481499</v>
      </c>
      <c r="M3699" s="23">
        <f t="shared" ca="1" si="493"/>
        <v>0.90147327654701981</v>
      </c>
      <c r="N3699" s="15">
        <f ca="1">_xlfn.NORM.INV(M3699,'Input Parameters'!$E$26,'Input Parameters'!$F$26)</f>
        <v>6.1089831325246764E-2</v>
      </c>
      <c r="O3699" s="8">
        <f t="shared" ca="1" si="494"/>
        <v>0.35829745792042789</v>
      </c>
      <c r="P3699" s="29">
        <f ca="1">_xlfn.LOGNORM.INV(O3699,'Input Parameters'!$H$27,'Input Parameters'!$I$27)</f>
        <v>1.2124108524683319</v>
      </c>
      <c r="Q3699" s="10"/>
      <c r="R3699" s="15">
        <f>'Input Parameters'!$E$28</f>
        <v>12.7</v>
      </c>
      <c r="S3699" s="10">
        <f t="shared" ca="1" si="495"/>
        <v>0.62156081612505698</v>
      </c>
      <c r="T3699" s="25">
        <f ca="1">_xlfn.LOGNORM.INV(S3699,'Input Parameters'!$H$29,'Input Parameters'!$I$29)</f>
        <v>60.291425872929516</v>
      </c>
      <c r="U3699" s="10">
        <f t="shared" ca="1" si="496"/>
        <v>0.30780044067437706</v>
      </c>
      <c r="V3699" s="29">
        <f ca="1">IF('Input Parameters'!$D$30="Beta",_xlfn.BETA.INV(U3699,'Input Parameters'!$L$30,'Input Parameters'!$M$30,'Input Parameters'!$J$30,'Input Parameters'!$K$30),IF('Input Parameters'!$D$30="LogNorm",_xlfn.LOGNORM.INV(U3699,'Input Parameters'!$H$30,'Input Parameters'!$I$30)))</f>
        <v>0.81972028770302585</v>
      </c>
      <c r="W3699" s="2">
        <f ca="1">N3699+(P3699-N3699)*(1-ERF((T3699-R3699)/(2*SQRT(L3699*'Input Parameters'!$E$31))))</f>
        <v>0.11062385854994385</v>
      </c>
      <c r="X3699">
        <f t="shared" ca="1" si="497"/>
        <v>1</v>
      </c>
      <c r="Y3699" s="7"/>
    </row>
    <row r="3700" spans="1:25" ht="15" customHeight="1" x14ac:dyDescent="0.3">
      <c r="A3700" s="130">
        <v>3693</v>
      </c>
      <c r="B3700" s="10">
        <f t="shared" ca="1" si="489"/>
        <v>0.41418352951644</v>
      </c>
      <c r="C3700" s="57">
        <f ca="1">_xlfn.NORM.INV(B3700,'Input Parameters'!$E$19,'Input Parameters'!$F$19)</f>
        <v>548.98070868930631</v>
      </c>
      <c r="D3700" s="10">
        <f t="shared" ca="1" si="490"/>
        <v>0.18748160881604414</v>
      </c>
      <c r="E3700" s="59">
        <f ca="1">IF(_xlfn.NORM.INV(D3700,'Input Parameters'!$E$20,'Input Parameters'!$F$20)&lt;3500,3500,IF(_xlfn.NORM.INV(D3700,'Input Parameters'!$E$20,'Input Parameters'!$F$20)&gt;5500,5500,_xlfn.NORM.INV(D3700,'Input Parameters'!$E$20,'Input Parameters'!$F$20)))</f>
        <v>4178.9495774064908</v>
      </c>
      <c r="F3700" s="10">
        <f t="shared" ca="1" si="491"/>
        <v>0.21919389668890132</v>
      </c>
      <c r="G3700" s="61">
        <f ca="1">_xlfn.NORM.INV(F3700,'Input Parameters'!$E$21,'Input Parameters'!$F$21)</f>
        <v>278.75914024015179</v>
      </c>
      <c r="H3700" s="54">
        <f ca="1">EXP(E3700*(1/'Input Parameters'!$E$22-1/G3700))</f>
        <v>0.48257001781967068</v>
      </c>
      <c r="I3700" s="10">
        <f t="shared" ca="1" si="492"/>
        <v>0.54109004518633363</v>
      </c>
      <c r="J3700" s="29">
        <f ca="1">_xlfn.BETA.INV(I3700,'Input Parameters'!$L$24,'Input Parameters'!$M$24,'Input Parameters'!$J$24,'Input Parameters'!$K$24)</f>
        <v>0.62369405909116027</v>
      </c>
      <c r="K3700" s="156">
        <f ca="1">('Input Parameters'!$E$25/'Input Parameters'!$E$31)^$J3700</f>
        <v>1.1400488203960484E-2</v>
      </c>
      <c r="L3700" s="66">
        <f ca="1">$H3700*$C3700*'Input Parameters'!$E$23*K3700</f>
        <v>3.0202359220625024</v>
      </c>
      <c r="M3700" s="23">
        <f t="shared" ca="1" si="493"/>
        <v>0.82403805032931454</v>
      </c>
      <c r="N3700" s="15">
        <f ca="1">_xlfn.NORM.INV(M3700,'Input Parameters'!$E$26,'Input Parameters'!$F$26)</f>
        <v>5.3548144783319554E-2</v>
      </c>
      <c r="O3700" s="8">
        <f t="shared" ca="1" si="494"/>
        <v>0.57127630344616009</v>
      </c>
      <c r="P3700" s="29">
        <f ca="1">_xlfn.LOGNORM.INV(O3700,'Input Parameters'!$H$27,'Input Parameters'!$I$27)</f>
        <v>1.5413824793949724</v>
      </c>
      <c r="Q3700" s="10"/>
      <c r="R3700" s="15">
        <f>'Input Parameters'!$E$28</f>
        <v>12.7</v>
      </c>
      <c r="S3700" s="10">
        <f t="shared" ca="1" si="495"/>
        <v>0.29875592353025138</v>
      </c>
      <c r="T3700" s="25">
        <f ca="1">_xlfn.LOGNORM.INV(S3700,'Input Parameters'!$H$29,'Input Parameters'!$I$29)</f>
        <v>54.880264626002955</v>
      </c>
      <c r="U3700" s="10">
        <f t="shared" ca="1" si="496"/>
        <v>0.73657853439726639</v>
      </c>
      <c r="V3700" s="29">
        <f ca="1">IF('Input Parameters'!$D$30="Beta",_xlfn.BETA.INV(U3700,'Input Parameters'!$L$30,'Input Parameters'!$M$30,'Input Parameters'!$J$30,'Input Parameters'!$K$30),IF('Input Parameters'!$D$30="LogNorm",_xlfn.LOGNORM.INV(U3700,'Input Parameters'!$H$30,'Input Parameters'!$I$30)))</f>
        <v>1.2824362724675347</v>
      </c>
      <c r="W3700" s="2">
        <f ca="1">N3700+(P3700-N3700)*(1-ERF((T3700-R3700)/(2*SQRT(L3700*'Input Parameters'!$E$31))))</f>
        <v>0.18168211398079448</v>
      </c>
      <c r="X3700">
        <f t="shared" ca="1" si="497"/>
        <v>1</v>
      </c>
      <c r="Y3700" s="7"/>
    </row>
    <row r="3701" spans="1:25" ht="15" customHeight="1" x14ac:dyDescent="0.3">
      <c r="A3701" s="130">
        <v>3694</v>
      </c>
      <c r="B3701" s="10">
        <f t="shared" ca="1" si="489"/>
        <v>0.78416661606441329</v>
      </c>
      <c r="C3701" s="57">
        <f ca="1">_xlfn.NORM.INV(B3701,'Input Parameters'!$E$19,'Input Parameters'!$F$19)</f>
        <v>633.74595455517806</v>
      </c>
      <c r="D3701" s="10">
        <f t="shared" ca="1" si="490"/>
        <v>0.31190101579292584</v>
      </c>
      <c r="E3701" s="59">
        <f ca="1">IF(_xlfn.NORM.INV(D3701,'Input Parameters'!$E$20,'Input Parameters'!$F$20)&lt;3500,3500,IF(_xlfn.NORM.INV(D3701,'Input Parameters'!$E$20,'Input Parameters'!$F$20)&gt;5500,5500,_xlfn.NORM.INV(D3701,'Input Parameters'!$E$20,'Input Parameters'!$F$20)))</f>
        <v>4456.671670921125</v>
      </c>
      <c r="F3701" s="10">
        <f t="shared" ca="1" si="491"/>
        <v>0.49666617521921275</v>
      </c>
      <c r="G3701" s="61">
        <f ca="1">_xlfn.NORM.INV(F3701,'Input Parameters'!$E$21,'Input Parameters'!$F$21)</f>
        <v>284.78431589215421</v>
      </c>
      <c r="H3701" s="54">
        <f ca="1">EXP(E3701*(1/'Input Parameters'!$E$22-1/G3701))</f>
        <v>0.64480707978879925</v>
      </c>
      <c r="I3701" s="10">
        <f t="shared" ca="1" si="492"/>
        <v>0.49180894295861921</v>
      </c>
      <c r="J3701" s="29">
        <f ca="1">_xlfn.BETA.INV(I3701,'Input Parameters'!$L$24,'Input Parameters'!$M$24,'Input Parameters'!$J$24,'Input Parameters'!$K$24)</f>
        <v>0.60385109946418891</v>
      </c>
      <c r="K3701" s="156">
        <f ca="1">('Input Parameters'!$E$25/'Input Parameters'!$E$31)^$J3701</f>
        <v>1.3144462894816631E-2</v>
      </c>
      <c r="L3701" s="66">
        <f ca="1">$H3701*$C3701*'Input Parameters'!$E$23*K3701</f>
        <v>5.3714042953070642</v>
      </c>
      <c r="M3701" s="23">
        <f t="shared" ca="1" si="493"/>
        <v>0.64279808137428429</v>
      </c>
      <c r="N3701" s="15">
        <f ca="1">_xlfn.NORM.INV(M3701,'Input Parameters'!$E$26,'Input Parameters'!$F$26)</f>
        <v>4.168490914790518E-2</v>
      </c>
      <c r="O3701" s="8">
        <f t="shared" ca="1" si="494"/>
        <v>0.45173143991189468</v>
      </c>
      <c r="P3701" s="29">
        <f ca="1">_xlfn.LOGNORM.INV(O3701,'Input Parameters'!$H$27,'Input Parameters'!$I$27)</f>
        <v>1.3492551932181469</v>
      </c>
      <c r="Q3701" s="10"/>
      <c r="R3701" s="15">
        <f>'Input Parameters'!$E$28</f>
        <v>12.7</v>
      </c>
      <c r="S3701" s="10">
        <f t="shared" ca="1" si="495"/>
        <v>0.81285696217991443</v>
      </c>
      <c r="T3701" s="25">
        <f ca="1">_xlfn.LOGNORM.INV(S3701,'Input Parameters'!$H$29,'Input Parameters'!$I$29)</f>
        <v>64.340150817628512</v>
      </c>
      <c r="U3701" s="10">
        <f t="shared" ca="1" si="496"/>
        <v>9.1558161132307414E-2</v>
      </c>
      <c r="V3701" s="29">
        <f ca="1">IF('Input Parameters'!$D$30="Beta",_xlfn.BETA.INV(U3701,'Input Parameters'!$L$30,'Input Parameters'!$M$30,'Input Parameters'!$J$30,'Input Parameters'!$K$30),IF('Input Parameters'!$D$30="LogNorm",_xlfn.LOGNORM.INV(U3701,'Input Parameters'!$H$30,'Input Parameters'!$I$30)))</f>
        <v>0.59110923470253507</v>
      </c>
      <c r="W3701" s="2">
        <f ca="1">N3701+(P3701-N3701)*(1-ERF((T3701-R3701)/(2*SQRT(L3701*'Input Parameters'!$E$31))))</f>
        <v>0.19222882944908176</v>
      </c>
      <c r="X3701">
        <f t="shared" ca="1" si="497"/>
        <v>1</v>
      </c>
      <c r="Y3701" s="7"/>
    </row>
    <row r="3702" spans="1:25" ht="15" customHeight="1" x14ac:dyDescent="0.3">
      <c r="A3702" s="130">
        <v>3695</v>
      </c>
      <c r="B3702" s="10">
        <f t="shared" ca="1" si="489"/>
        <v>0.4825787521146111</v>
      </c>
      <c r="C3702" s="57">
        <f ca="1">_xlfn.NORM.INV(B3702,'Input Parameters'!$E$19,'Input Parameters'!$F$19)</f>
        <v>563.60883037739723</v>
      </c>
      <c r="D3702" s="10">
        <f t="shared" ca="1" si="490"/>
        <v>8.8483458252135105E-2</v>
      </c>
      <c r="E3702" s="59">
        <f ca="1">IF(_xlfn.NORM.INV(D3702,'Input Parameters'!$E$20,'Input Parameters'!$F$20)&lt;3500,3500,IF(_xlfn.NORM.INV(D3702,'Input Parameters'!$E$20,'Input Parameters'!$F$20)&gt;5500,5500,_xlfn.NORM.INV(D3702,'Input Parameters'!$E$20,'Input Parameters'!$F$20)))</f>
        <v>3854.8929127892961</v>
      </c>
      <c r="F3702" s="10">
        <f t="shared" ca="1" si="491"/>
        <v>0.277872609230428</v>
      </c>
      <c r="G3702" s="61">
        <f ca="1">_xlfn.NORM.INV(F3702,'Input Parameters'!$E$21,'Input Parameters'!$F$21)</f>
        <v>280.2191001156919</v>
      </c>
      <c r="H3702" s="54">
        <f ca="1">EXP(E3702*(1/'Input Parameters'!$E$22-1/G3702))</f>
        <v>0.5487683060748918</v>
      </c>
      <c r="I3702" s="10">
        <f t="shared" ca="1" si="492"/>
        <v>0.8868062582372559</v>
      </c>
      <c r="J3702" s="29">
        <f ca="1">_xlfn.BETA.INV(I3702,'Input Parameters'!$L$24,'Input Parameters'!$M$24,'Input Parameters'!$J$24,'Input Parameters'!$K$24)</f>
        <v>0.78364364747440862</v>
      </c>
      <c r="K3702" s="156">
        <f ca="1">('Input Parameters'!$E$25/'Input Parameters'!$E$31)^$J3702</f>
        <v>3.6191897445060285E-3</v>
      </c>
      <c r="L3702" s="66">
        <f ca="1">$H3702*$C3702*'Input Parameters'!$E$23*K3702</f>
        <v>1.119381596089861</v>
      </c>
      <c r="M3702" s="23">
        <f t="shared" ca="1" si="493"/>
        <v>0.5430915634702933</v>
      </c>
      <c r="N3702" s="15">
        <f ca="1">_xlfn.NORM.INV(M3702,'Input Parameters'!$E$26,'Input Parameters'!$F$26)</f>
        <v>3.6272734033840327E-2</v>
      </c>
      <c r="O3702" s="8">
        <f t="shared" ca="1" si="494"/>
        <v>0.49095343177385509</v>
      </c>
      <c r="P3702" s="29">
        <f ca="1">_xlfn.LOGNORM.INV(O3702,'Input Parameters'!$H$27,'Input Parameters'!$I$27)</f>
        <v>1.4094206806602905</v>
      </c>
      <c r="Q3702" s="10"/>
      <c r="R3702" s="15">
        <f>'Input Parameters'!$E$28</f>
        <v>12.7</v>
      </c>
      <c r="S3702" s="10">
        <f t="shared" ca="1" si="495"/>
        <v>0.57598193479524673</v>
      </c>
      <c r="T3702" s="25">
        <f ca="1">_xlfn.LOGNORM.INV(S3702,'Input Parameters'!$H$29,'Input Parameters'!$I$29)</f>
        <v>59.49821974346095</v>
      </c>
      <c r="U3702" s="10">
        <f t="shared" ca="1" si="496"/>
        <v>0.60453306860781164</v>
      </c>
      <c r="V3702" s="29">
        <f ca="1">IF('Input Parameters'!$D$30="Beta",_xlfn.BETA.INV(U3702,'Input Parameters'!$L$30,'Input Parameters'!$M$30,'Input Parameters'!$J$30,'Input Parameters'!$K$30),IF('Input Parameters'!$D$30="LogNorm",_xlfn.LOGNORM.INV(U3702,'Input Parameters'!$H$30,'Input Parameters'!$I$30)))</f>
        <v>1.1093198592637967</v>
      </c>
      <c r="W3702" s="2">
        <f ca="1">N3702+(P3702-N3702)*(1-ERF((T3702-R3702)/(2*SQRT(L3702*'Input Parameters'!$E$31))))</f>
        <v>3.8691935150369998E-2</v>
      </c>
      <c r="X3702">
        <f t="shared" ca="1" si="497"/>
        <v>1</v>
      </c>
      <c r="Y3702" s="7"/>
    </row>
    <row r="3703" spans="1:25" ht="15" customHeight="1" x14ac:dyDescent="0.3">
      <c r="A3703" s="130">
        <v>3696</v>
      </c>
      <c r="B3703" s="10">
        <f t="shared" ca="1" si="489"/>
        <v>0.59208090781001166</v>
      </c>
      <c r="C3703" s="57">
        <f ca="1">_xlfn.NORM.INV(B3703,'Input Parameters'!$E$19,'Input Parameters'!$F$19)</f>
        <v>586.98014511248437</v>
      </c>
      <c r="D3703" s="10">
        <f t="shared" ca="1" si="490"/>
        <v>0.59450440104958646</v>
      </c>
      <c r="E3703" s="59">
        <f ca="1">IF(_xlfn.NORM.INV(D3703,'Input Parameters'!$E$20,'Input Parameters'!$F$20)&lt;3500,3500,IF(_xlfn.NORM.INV(D3703,'Input Parameters'!$E$20,'Input Parameters'!$F$20)&gt;5500,5500,_xlfn.NORM.INV(D3703,'Input Parameters'!$E$20,'Input Parameters'!$F$20)))</f>
        <v>4967.403261343833</v>
      </c>
      <c r="F3703" s="10">
        <f t="shared" ca="1" si="491"/>
        <v>0.2463664635475239</v>
      </c>
      <c r="G3703" s="61">
        <f ca="1">_xlfn.NORM.INV(F3703,'Input Parameters'!$E$21,'Input Parameters'!$F$21)</f>
        <v>279.45828702527126</v>
      </c>
      <c r="H3703" s="54">
        <f ca="1">EXP(E3703*(1/'Input Parameters'!$E$22-1/G3703))</f>
        <v>0.43976248343607399</v>
      </c>
      <c r="I3703" s="10">
        <f t="shared" ca="1" si="492"/>
        <v>0.1036349779128164</v>
      </c>
      <c r="J3703" s="29">
        <f ca="1">_xlfn.BETA.INV(I3703,'Input Parameters'!$L$24,'Input Parameters'!$M$24,'Input Parameters'!$J$24,'Input Parameters'!$K$24)</f>
        <v>0.40047396850153044</v>
      </c>
      <c r="K3703" s="156">
        <f ca="1">('Input Parameters'!$E$25/'Input Parameters'!$E$31)^$J3703</f>
        <v>5.6539310242931254E-2</v>
      </c>
      <c r="L3703" s="66">
        <f ca="1">$H3703*$C3703*'Input Parameters'!$E$23*K3703</f>
        <v>14.594596543929837</v>
      </c>
      <c r="M3703" s="23">
        <f t="shared" ca="1" si="493"/>
        <v>0.89973478503100002</v>
      </c>
      <c r="N3703" s="15">
        <f ca="1">_xlfn.NORM.INV(M3703,'Input Parameters'!$E$26,'Input Parameters'!$F$26)</f>
        <v>6.0880878129560979E-2</v>
      </c>
      <c r="O3703" s="8">
        <f t="shared" ca="1" si="494"/>
        <v>0.8268224887653236</v>
      </c>
      <c r="P3703" s="29">
        <f ca="1">_xlfn.LOGNORM.INV(O3703,'Input Parameters'!$H$27,'Input Parameters'!$I$27)</f>
        <v>2.1593833873413706</v>
      </c>
      <c r="Q3703" s="10"/>
      <c r="R3703" s="15">
        <f>'Input Parameters'!$E$28</f>
        <v>12.7</v>
      </c>
      <c r="S3703" s="10">
        <f t="shared" ca="1" si="495"/>
        <v>0.73828602500320883</v>
      </c>
      <c r="T3703" s="25">
        <f ca="1">_xlfn.LOGNORM.INV(S3703,'Input Parameters'!$H$29,'Input Parameters'!$I$29)</f>
        <v>62.55650787981812</v>
      </c>
      <c r="U3703" s="10">
        <f t="shared" ca="1" si="496"/>
        <v>0.17648092952738204</v>
      </c>
      <c r="V3703" s="29">
        <f ca="1">IF('Input Parameters'!$D$30="Beta",_xlfn.BETA.INV(U3703,'Input Parameters'!$L$30,'Input Parameters'!$M$30,'Input Parameters'!$J$30,'Input Parameters'!$K$30),IF('Input Parameters'!$D$30="LogNorm",_xlfn.LOGNORM.INV(U3703,'Input Parameters'!$H$30,'Input Parameters'!$I$30)))</f>
        <v>0.69275076913961009</v>
      </c>
      <c r="W3703" s="2">
        <f ca="1">N3703+(P3703-N3703)*(1-ERF((T3703-R3703)/(2*SQRT(L3703*'Input Parameters'!$E$31))))</f>
        <v>0.80817413452293718</v>
      </c>
      <c r="X3703">
        <f t="shared" ca="1" si="497"/>
        <v>0</v>
      </c>
      <c r="Y3703" s="7"/>
    </row>
    <row r="3704" spans="1:25" ht="15" customHeight="1" x14ac:dyDescent="0.3">
      <c r="A3704" s="130">
        <v>3697</v>
      </c>
      <c r="B3704" s="10">
        <f t="shared" ca="1" si="489"/>
        <v>0.92487650139708177</v>
      </c>
      <c r="C3704" s="57">
        <f ca="1">_xlfn.NORM.INV(B3704,'Input Parameters'!$E$19,'Input Parameters'!$F$19)</f>
        <v>688.86673436546062</v>
      </c>
      <c r="D3704" s="10">
        <f t="shared" ca="1" si="490"/>
        <v>0.91344363091833158</v>
      </c>
      <c r="E3704" s="59">
        <f ca="1">IF(_xlfn.NORM.INV(D3704,'Input Parameters'!$E$20,'Input Parameters'!$F$20)&lt;3500,3500,IF(_xlfn.NORM.INV(D3704,'Input Parameters'!$E$20,'Input Parameters'!$F$20)&gt;5500,5500,_xlfn.NORM.INV(D3704,'Input Parameters'!$E$20,'Input Parameters'!$F$20)))</f>
        <v>5500</v>
      </c>
      <c r="F3704" s="10">
        <f t="shared" ca="1" si="491"/>
        <v>0.13163764803252909</v>
      </c>
      <c r="G3704" s="61">
        <f ca="1">_xlfn.NORM.INV(F3704,'Input Parameters'!$E$21,'Input Parameters'!$F$21)</f>
        <v>276.05714970258219</v>
      </c>
      <c r="H3704" s="54">
        <f ca="1">EXP(E3704*(1/'Input Parameters'!$E$22-1/G3704))</f>
        <v>0.3159789283855069</v>
      </c>
      <c r="I3704" s="10">
        <f t="shared" ca="1" si="492"/>
        <v>0.46719073805712763</v>
      </c>
      <c r="J3704" s="29">
        <f ca="1">_xlfn.BETA.INV(I3704,'Input Parameters'!$L$24,'Input Parameters'!$M$24,'Input Parameters'!$J$24,'Input Parameters'!$K$24)</f>
        <v>0.59384823389642227</v>
      </c>
      <c r="K3704" s="156">
        <f ca="1">('Input Parameters'!$E$25/'Input Parameters'!$E$31)^$J3704</f>
        <v>1.4122321501831034E-2</v>
      </c>
      <c r="L3704" s="66">
        <f ca="1">$H3704*$C3704*'Input Parameters'!$E$23*K3704</f>
        <v>3.0739686152600063</v>
      </c>
      <c r="M3704" s="23">
        <f t="shared" ca="1" si="493"/>
        <v>0.39542229627863401</v>
      </c>
      <c r="N3704" s="15">
        <f ca="1">_xlfn.NORM.INV(M3704,'Input Parameters'!$E$26,'Input Parameters'!$F$26)</f>
        <v>2.8430505510194808E-2</v>
      </c>
      <c r="O3704" s="8">
        <f t="shared" ca="1" si="494"/>
        <v>0.73254045130764955</v>
      </c>
      <c r="P3704" s="29">
        <f ca="1">_xlfn.LOGNORM.INV(O3704,'Input Parameters'!$H$27,'Input Parameters'!$I$27)</f>
        <v>1.8733613172705355</v>
      </c>
      <c r="Q3704" s="10"/>
      <c r="R3704" s="15">
        <f>'Input Parameters'!$E$28</f>
        <v>12.7</v>
      </c>
      <c r="S3704" s="10">
        <f t="shared" ca="1" si="495"/>
        <v>0.27645536287150041</v>
      </c>
      <c r="T3704" s="25">
        <f ca="1">_xlfn.LOGNORM.INV(S3704,'Input Parameters'!$H$29,'Input Parameters'!$I$29)</f>
        <v>54.478637237110789</v>
      </c>
      <c r="U3704" s="10">
        <f t="shared" ca="1" si="496"/>
        <v>0.98814465414132369</v>
      </c>
      <c r="V3704" s="29">
        <f ca="1">IF('Input Parameters'!$D$30="Beta",_xlfn.BETA.INV(U3704,'Input Parameters'!$L$30,'Input Parameters'!$M$30,'Input Parameters'!$J$30,'Input Parameters'!$K$30),IF('Input Parameters'!$D$30="LogNorm",_xlfn.LOGNORM.INV(U3704,'Input Parameters'!$H$30,'Input Parameters'!$I$30)))</f>
        <v>2.4378875859838667</v>
      </c>
      <c r="W3704" s="2">
        <f ca="1">N3704+(P3704-N3704)*(1-ERF((T3704-R3704)/(2*SQRT(L3704*'Input Parameters'!$E$31))))</f>
        <v>0.19815734645425012</v>
      </c>
      <c r="X3704">
        <f t="shared" ca="1" si="497"/>
        <v>1</v>
      </c>
      <c r="Y3704" s="7"/>
    </row>
    <row r="3705" spans="1:25" ht="15" customHeight="1" x14ac:dyDescent="0.3">
      <c r="A3705" s="130">
        <v>3698</v>
      </c>
      <c r="B3705" s="10">
        <f t="shared" ca="1" si="489"/>
        <v>0.95812082611051252</v>
      </c>
      <c r="C3705" s="57">
        <f ca="1">_xlfn.NORM.INV(B3705,'Input Parameters'!$E$19,'Input Parameters'!$F$19)</f>
        <v>713.42446541405661</v>
      </c>
      <c r="D3705" s="10">
        <f t="shared" ca="1" si="490"/>
        <v>0.4318242965202318</v>
      </c>
      <c r="E3705" s="59">
        <f ca="1">IF(_xlfn.NORM.INV(D3705,'Input Parameters'!$E$20,'Input Parameters'!$F$20)&lt;3500,3500,IF(_xlfn.NORM.INV(D3705,'Input Parameters'!$E$20,'Input Parameters'!$F$20)&gt;5500,5500,_xlfn.NORM.INV(D3705,'Input Parameters'!$E$20,'Input Parameters'!$F$20)))</f>
        <v>4679.7879257498444</v>
      </c>
      <c r="F3705" s="10">
        <f t="shared" ca="1" si="491"/>
        <v>0.86861280066895374</v>
      </c>
      <c r="G3705" s="61">
        <f ca="1">_xlfn.NORM.INV(F3705,'Input Parameters'!$E$21,'Input Parameters'!$F$21)</f>
        <v>293.65208166464407</v>
      </c>
      <c r="H3705" s="54">
        <f ca="1">EXP(E3705*(1/'Input Parameters'!$E$22-1/G3705))</f>
        <v>1.0361037101822679</v>
      </c>
      <c r="I3705" s="10">
        <f t="shared" ca="1" si="492"/>
        <v>0.45915305624980973</v>
      </c>
      <c r="J3705" s="29">
        <f ca="1">_xlfn.BETA.INV(I3705,'Input Parameters'!$L$24,'Input Parameters'!$M$24,'Input Parameters'!$J$24,'Input Parameters'!$K$24)</f>
        <v>0.59056156276256278</v>
      </c>
      <c r="K3705" s="156">
        <f ca="1">('Input Parameters'!$E$25/'Input Parameters'!$E$31)^$J3705</f>
        <v>1.4459240962048613E-2</v>
      </c>
      <c r="L3705" s="66">
        <f ca="1">$H3705*$C3705*'Input Parameters'!$E$23*K3705</f>
        <v>10.688006829067158</v>
      </c>
      <c r="M3705" s="23">
        <f t="shared" ca="1" si="493"/>
        <v>0.5237505816448953</v>
      </c>
      <c r="N3705" s="15">
        <f ca="1">_xlfn.NORM.INV(M3705,'Input Parameters'!$E$26,'Input Parameters'!$F$26)</f>
        <v>3.5250950903994681E-2</v>
      </c>
      <c r="O3705" s="8">
        <f t="shared" ca="1" si="494"/>
        <v>0.80207366332032215</v>
      </c>
      <c r="P3705" s="29">
        <f ca="1">_xlfn.LOGNORM.INV(O3705,'Input Parameters'!$H$27,'Input Parameters'!$I$27)</f>
        <v>2.0726781133405381</v>
      </c>
      <c r="Q3705" s="10"/>
      <c r="R3705" s="15">
        <f>'Input Parameters'!$E$28</f>
        <v>12.7</v>
      </c>
      <c r="S3705" s="10">
        <f t="shared" ca="1" si="495"/>
        <v>0.28977265074712355</v>
      </c>
      <c r="T3705" s="25">
        <f ca="1">_xlfn.LOGNORM.INV(S3705,'Input Parameters'!$H$29,'Input Parameters'!$I$29)</f>
        <v>54.719885126656543</v>
      </c>
      <c r="U3705" s="10">
        <f t="shared" ca="1" si="496"/>
        <v>0.72517220859989218</v>
      </c>
      <c r="V3705" s="29">
        <f ca="1">IF('Input Parameters'!$D$30="Beta",_xlfn.BETA.INV(U3705,'Input Parameters'!$L$30,'Input Parameters'!$M$30,'Input Parameters'!$J$30,'Input Parameters'!$K$30),IF('Input Parameters'!$D$30="LogNorm",_xlfn.LOGNORM.INV(U3705,'Input Parameters'!$H$30,'Input Parameters'!$I$30)))</f>
        <v>1.2650788612601214</v>
      </c>
      <c r="W3705" s="2">
        <f ca="1">N3705+(P3705-N3705)*(1-ERF((T3705-R3705)/(2*SQRT(L3705*'Input Parameters'!$E$31))))</f>
        <v>0.77571329583354687</v>
      </c>
      <c r="X3705">
        <f t="shared" ca="1" si="497"/>
        <v>1</v>
      </c>
      <c r="Y3705" s="7"/>
    </row>
    <row r="3706" spans="1:25" ht="15" customHeight="1" x14ac:dyDescent="0.3">
      <c r="A3706" s="130">
        <v>3699</v>
      </c>
      <c r="B3706" s="10">
        <f t="shared" ca="1" si="489"/>
        <v>0.71371337230659748</v>
      </c>
      <c r="C3706" s="57">
        <f ca="1">_xlfn.NORM.INV(B3706,'Input Parameters'!$E$19,'Input Parameters'!$F$19)</f>
        <v>614.98045978696177</v>
      </c>
      <c r="D3706" s="10">
        <f t="shared" ca="1" si="490"/>
        <v>0.88504243555041995</v>
      </c>
      <c r="E3706" s="59">
        <f ca="1">IF(_xlfn.NORM.INV(D3706,'Input Parameters'!$E$20,'Input Parameters'!$F$20)&lt;3500,3500,IF(_xlfn.NORM.INV(D3706,'Input Parameters'!$E$20,'Input Parameters'!$F$20)&gt;5500,5500,_xlfn.NORM.INV(D3706,'Input Parameters'!$E$20,'Input Parameters'!$F$20)))</f>
        <v>5500</v>
      </c>
      <c r="F3706" s="10">
        <f t="shared" ca="1" si="491"/>
        <v>0.20788584741391536</v>
      </c>
      <c r="G3706" s="61">
        <f ca="1">_xlfn.NORM.INV(F3706,'Input Parameters'!$E$21,'Input Parameters'!$F$21)</f>
        <v>278.45369880635127</v>
      </c>
      <c r="H3706" s="54">
        <f ca="1">EXP(E3706*(1/'Input Parameters'!$E$22-1/G3706))</f>
        <v>0.37508363816132911</v>
      </c>
      <c r="I3706" s="10">
        <f t="shared" ca="1" si="492"/>
        <v>0.88500767641323408</v>
      </c>
      <c r="J3706" s="29">
        <f ca="1">_xlfn.BETA.INV(I3706,'Input Parameters'!$L$24,'Input Parameters'!$M$24,'Input Parameters'!$J$24,'Input Parameters'!$K$24)</f>
        <v>0.78246888973402784</v>
      </c>
      <c r="K3706" s="156">
        <f ca="1">('Input Parameters'!$E$25/'Input Parameters'!$E$31)^$J3706</f>
        <v>3.6498181849734324E-3</v>
      </c>
      <c r="L3706" s="66">
        <f ca="1">$H3706*$C3706*'Input Parameters'!$E$23*K3706</f>
        <v>0.84190030602077937</v>
      </c>
      <c r="M3706" s="23">
        <f t="shared" ca="1" si="493"/>
        <v>0.66779629152407471</v>
      </c>
      <c r="N3706" s="15">
        <f ca="1">_xlfn.NORM.INV(M3706,'Input Parameters'!$E$26,'Input Parameters'!$F$26)</f>
        <v>4.3110559482456935E-2</v>
      </c>
      <c r="O3706" s="8">
        <f t="shared" ca="1" si="494"/>
        <v>0.36128496173308611</v>
      </c>
      <c r="P3706" s="29">
        <f ca="1">_xlfn.LOGNORM.INV(O3706,'Input Parameters'!$H$27,'Input Parameters'!$I$27)</f>
        <v>1.2167025772346918</v>
      </c>
      <c r="Q3706" s="10"/>
      <c r="R3706" s="15">
        <f>'Input Parameters'!$E$28</f>
        <v>12.7</v>
      </c>
      <c r="S3706" s="10">
        <f t="shared" ca="1" si="495"/>
        <v>0.20449709188058285</v>
      </c>
      <c r="T3706" s="25">
        <f ca="1">_xlfn.LOGNORM.INV(S3706,'Input Parameters'!$H$29,'Input Parameters'!$I$29)</f>
        <v>53.076378075386238</v>
      </c>
      <c r="U3706" s="10">
        <f t="shared" ca="1" si="496"/>
        <v>0.59715682122033664</v>
      </c>
      <c r="V3706" s="29">
        <f ca="1">IF('Input Parameters'!$D$30="Beta",_xlfn.BETA.INV(U3706,'Input Parameters'!$L$30,'Input Parameters'!$M$30,'Input Parameters'!$J$30,'Input Parameters'!$K$30),IF('Input Parameters'!$D$30="LogNorm",_xlfn.LOGNORM.INV(U3706,'Input Parameters'!$H$30,'Input Parameters'!$I$30)))</f>
        <v>1.1009943422849497</v>
      </c>
      <c r="W3706" s="2">
        <f ca="1">N3706+(P3706-N3706)*(1-ERF((T3706-R3706)/(2*SQRT(L3706*'Input Parameters'!$E$31))))</f>
        <v>4.5294429723667914E-2</v>
      </c>
      <c r="X3706">
        <f t="shared" ca="1" si="497"/>
        <v>1</v>
      </c>
      <c r="Y3706" s="7"/>
    </row>
    <row r="3707" spans="1:25" ht="15" customHeight="1" x14ac:dyDescent="0.3">
      <c r="A3707" s="130">
        <v>3700</v>
      </c>
      <c r="B3707" s="10">
        <f t="shared" ca="1" si="489"/>
        <v>0.34191159069450849</v>
      </c>
      <c r="C3707" s="57">
        <f ca="1">_xlfn.NORM.INV(B3707,'Input Parameters'!$E$19,'Input Parameters'!$F$19)</f>
        <v>532.88723687586526</v>
      </c>
      <c r="D3707" s="10">
        <f t="shared" ca="1" si="490"/>
        <v>0.77271975436031481</v>
      </c>
      <c r="E3707" s="59">
        <f ca="1">IF(_xlfn.NORM.INV(D3707,'Input Parameters'!$E$20,'Input Parameters'!$F$20)&lt;3500,3500,IF(_xlfn.NORM.INV(D3707,'Input Parameters'!$E$20,'Input Parameters'!$F$20)&gt;5500,5500,_xlfn.NORM.INV(D3707,'Input Parameters'!$E$20,'Input Parameters'!$F$20)))</f>
        <v>5323.4835679079961</v>
      </c>
      <c r="F3707" s="10">
        <f t="shared" ca="1" si="491"/>
        <v>0.65596455809924137</v>
      </c>
      <c r="G3707" s="61">
        <f ca="1">_xlfn.NORM.INV(F3707,'Input Parameters'!$E$21,'Input Parameters'!$F$21)</f>
        <v>288.00558876846219</v>
      </c>
      <c r="H3707" s="54">
        <f ca="1">EXP(E3707*(1/'Input Parameters'!$E$22-1/G3707))</f>
        <v>0.72973534085183622</v>
      </c>
      <c r="I3707" s="10">
        <f t="shared" ca="1" si="492"/>
        <v>0.16505850562352198</v>
      </c>
      <c r="J3707" s="29">
        <f ca="1">_xlfn.BETA.INV(I3707,'Input Parameters'!$L$24,'Input Parameters'!$M$24,'Input Parameters'!$J$24,'Input Parameters'!$K$24)</f>
        <v>0.44693985364333277</v>
      </c>
      <c r="K3707" s="156">
        <f ca="1">('Input Parameters'!$E$25/'Input Parameters'!$E$31)^$J3707</f>
        <v>4.0512513756194413E-2</v>
      </c>
      <c r="L3707" s="66">
        <f ca="1">$H3707*$C3707*'Input Parameters'!$E$23*K3707</f>
        <v>15.753965484649907</v>
      </c>
      <c r="M3707" s="23">
        <f t="shared" ca="1" si="493"/>
        <v>0.82806063632792637</v>
      </c>
      <c r="N3707" s="15">
        <f ca="1">_xlfn.NORM.INV(M3707,'Input Parameters'!$E$26,'Input Parameters'!$F$26)</f>
        <v>5.3877113560552359E-2</v>
      </c>
      <c r="O3707" s="8">
        <f t="shared" ca="1" si="494"/>
        <v>0.56956453411411267</v>
      </c>
      <c r="P3707" s="29">
        <f ca="1">_xlfn.LOGNORM.INV(O3707,'Input Parameters'!$H$27,'Input Parameters'!$I$27)</f>
        <v>1.5384129312469861</v>
      </c>
      <c r="Q3707" s="10"/>
      <c r="R3707" s="15">
        <f>'Input Parameters'!$E$28</f>
        <v>12.7</v>
      </c>
      <c r="S3707" s="10">
        <f t="shared" ca="1" si="495"/>
        <v>0.80590786540792536</v>
      </c>
      <c r="T3707" s="25">
        <f ca="1">_xlfn.LOGNORM.INV(S3707,'Input Parameters'!$H$29,'Input Parameters'!$I$29)</f>
        <v>64.155787842879135</v>
      </c>
      <c r="U3707" s="10">
        <f t="shared" ca="1" si="496"/>
        <v>9.4191041419342425E-2</v>
      </c>
      <c r="V3707" s="29">
        <f ca="1">IF('Input Parameters'!$D$30="Beta",_xlfn.BETA.INV(U3707,'Input Parameters'!$L$30,'Input Parameters'!$M$30,'Input Parameters'!$J$30,'Input Parameters'!$K$30),IF('Input Parameters'!$D$30="LogNorm",_xlfn.LOGNORM.INV(U3707,'Input Parameters'!$H$30,'Input Parameters'!$I$30)))</f>
        <v>0.59481323927047736</v>
      </c>
      <c r="W3707" s="2">
        <f ca="1">N3707+(P3707-N3707)*(1-ERF((T3707-R3707)/(2*SQRT(L3707*'Input Parameters'!$E$31))))</f>
        <v>0.58727546605848968</v>
      </c>
      <c r="X3707">
        <f t="shared" ca="1" si="497"/>
        <v>1</v>
      </c>
      <c r="Y3707" s="7"/>
    </row>
    <row r="3708" spans="1:25" ht="15" customHeight="1" x14ac:dyDescent="0.3">
      <c r="A3708" s="130">
        <v>3701</v>
      </c>
      <c r="B3708" s="10">
        <f t="shared" ca="1" si="489"/>
        <v>0.93497696541644915</v>
      </c>
      <c r="C3708" s="57">
        <f ca="1">_xlfn.NORM.INV(B3708,'Input Parameters'!$E$19,'Input Parameters'!$F$19)</f>
        <v>695.22626056623892</v>
      </c>
      <c r="D3708" s="10">
        <f t="shared" ca="1" si="490"/>
        <v>0.20589525586939439</v>
      </c>
      <c r="E3708" s="59">
        <f ca="1">IF(_xlfn.NORM.INV(D3708,'Input Parameters'!$E$20,'Input Parameters'!$F$20)&lt;3500,3500,IF(_xlfn.NORM.INV(D3708,'Input Parameters'!$E$20,'Input Parameters'!$F$20)&gt;5500,5500,_xlfn.NORM.INV(D3708,'Input Parameters'!$E$20,'Input Parameters'!$F$20)))</f>
        <v>4225.4772455360517</v>
      </c>
      <c r="F3708" s="10">
        <f t="shared" ca="1" si="491"/>
        <v>0.76421960888279084</v>
      </c>
      <c r="G3708" s="61">
        <f ca="1">_xlfn.NORM.INV(F3708,'Input Parameters'!$E$21,'Input Parameters'!$F$21)</f>
        <v>290.50874316024743</v>
      </c>
      <c r="H3708" s="54">
        <f ca="1">EXP(E3708*(1/'Input Parameters'!$E$22-1/G3708))</f>
        <v>0.88367062859177692</v>
      </c>
      <c r="I3708" s="10">
        <f t="shared" ca="1" si="492"/>
        <v>0.17090362788724056</v>
      </c>
      <c r="J3708" s="29">
        <f ca="1">_xlfn.BETA.INV(I3708,'Input Parameters'!$L$24,'Input Parameters'!$M$24,'Input Parameters'!$J$24,'Input Parameters'!$K$24)</f>
        <v>0.45075194916566047</v>
      </c>
      <c r="K3708" s="156">
        <f ca="1">('Input Parameters'!$E$25/'Input Parameters'!$E$31)^$J3708</f>
        <v>3.9419659299543802E-2</v>
      </c>
      <c r="L3708" s="66">
        <f ca="1">$H3708*$C3708*'Input Parameters'!$E$23*K3708</f>
        <v>24.217508162369008</v>
      </c>
      <c r="M3708" s="23">
        <f t="shared" ca="1" si="493"/>
        <v>0.17897385019013234</v>
      </c>
      <c r="N3708" s="15">
        <f ca="1">_xlfn.NORM.INV(M3708,'Input Parameters'!$E$26,'Input Parameters'!$F$26)</f>
        <v>1.4695062342072188E-2</v>
      </c>
      <c r="O3708" s="8">
        <f t="shared" ca="1" si="494"/>
        <v>0.65094029174023804</v>
      </c>
      <c r="P3708" s="29">
        <f ca="1">_xlfn.LOGNORM.INV(O3708,'Input Parameters'!$H$27,'Input Parameters'!$I$27)</f>
        <v>1.6901301540373459</v>
      </c>
      <c r="Q3708" s="10"/>
      <c r="R3708" s="15">
        <f>'Input Parameters'!$E$28</f>
        <v>12.7</v>
      </c>
      <c r="S3708" s="10">
        <f t="shared" ca="1" si="495"/>
        <v>0.56815285733520104</v>
      </c>
      <c r="T3708" s="25">
        <f ca="1">_xlfn.LOGNORM.INV(S3708,'Input Parameters'!$H$29,'Input Parameters'!$I$29)</f>
        <v>59.365092635414946</v>
      </c>
      <c r="U3708" s="10">
        <f t="shared" ca="1" si="496"/>
        <v>0.54622089898174397</v>
      </c>
      <c r="V3708" s="29">
        <f ca="1">IF('Input Parameters'!$D$30="Beta",_xlfn.BETA.INV(U3708,'Input Parameters'!$L$30,'Input Parameters'!$M$30,'Input Parameters'!$J$30,'Input Parameters'!$K$30),IF('Input Parameters'!$D$30="LogNorm",_xlfn.LOGNORM.INV(U3708,'Input Parameters'!$H$30,'Input Parameters'!$I$30)))</f>
        <v>1.0460255829172054</v>
      </c>
      <c r="W3708" s="2">
        <f ca="1">N3708+(P3708-N3708)*(1-ERF((T3708-R3708)/(2*SQRT(L3708*'Input Parameters'!$E$31))))</f>
        <v>0.85664425697075008</v>
      </c>
      <c r="X3708">
        <f t="shared" ca="1" si="497"/>
        <v>1</v>
      </c>
      <c r="Y3708" s="7"/>
    </row>
    <row r="3709" spans="1:25" ht="15" customHeight="1" x14ac:dyDescent="0.3">
      <c r="A3709" s="130">
        <v>3702</v>
      </c>
      <c r="B3709" s="10">
        <f t="shared" ca="1" si="489"/>
        <v>0.19869697151251253</v>
      </c>
      <c r="C3709" s="57">
        <f ca="1">_xlfn.NORM.INV(B3709,'Input Parameters'!$E$19,'Input Parameters'!$F$19)</f>
        <v>495.78894315803598</v>
      </c>
      <c r="D3709" s="10">
        <f t="shared" ca="1" si="490"/>
        <v>0.32615441401875145</v>
      </c>
      <c r="E3709" s="59">
        <f ca="1">IF(_xlfn.NORM.INV(D3709,'Input Parameters'!$E$20,'Input Parameters'!$F$20)&lt;3500,3500,IF(_xlfn.NORM.INV(D3709,'Input Parameters'!$E$20,'Input Parameters'!$F$20)&gt;5500,5500,_xlfn.NORM.INV(D3709,'Input Parameters'!$E$20,'Input Parameters'!$F$20)))</f>
        <v>4484.6100651855022</v>
      </c>
      <c r="F3709" s="10">
        <f t="shared" ca="1" si="491"/>
        <v>0.47909486267561086</v>
      </c>
      <c r="G3709" s="61">
        <f ca="1">_xlfn.NORM.INV(F3709,'Input Parameters'!$E$21,'Input Parameters'!$F$21)</f>
        <v>284.43793625422512</v>
      </c>
      <c r="H3709" s="54">
        <f ca="1">EXP(E3709*(1/'Input Parameters'!$E$22-1/G3709))</f>
        <v>0.63082196403937862</v>
      </c>
      <c r="I3709" s="10">
        <f t="shared" ca="1" si="492"/>
        <v>0.30961746665154233</v>
      </c>
      <c r="J3709" s="29">
        <f ca="1">_xlfn.BETA.INV(I3709,'Input Parameters'!$L$24,'Input Parameters'!$M$24,'Input Parameters'!$J$24,'Input Parameters'!$K$24)</f>
        <v>0.52570769898865366</v>
      </c>
      <c r="K3709" s="156">
        <f ca="1">('Input Parameters'!$E$25/'Input Parameters'!$E$31)^$J3709</f>
        <v>2.3024664481839808E-2</v>
      </c>
      <c r="L3709" s="66">
        <f ca="1">$H3709*$C3709*'Input Parameters'!$E$23*K3709</f>
        <v>7.2010686910940391</v>
      </c>
      <c r="M3709" s="23">
        <f t="shared" ca="1" si="493"/>
        <v>0.88000525571510657</v>
      </c>
      <c r="N3709" s="15">
        <f ca="1">_xlfn.NORM.INV(M3709,'Input Parameters'!$E$26,'Input Parameters'!$F$26)</f>
        <v>5.8675274380308298E-2</v>
      </c>
      <c r="O3709" s="8">
        <f t="shared" ca="1" si="494"/>
        <v>0.51542457907429284</v>
      </c>
      <c r="P3709" s="29">
        <f ca="1">_xlfn.LOGNORM.INV(O3709,'Input Parameters'!$H$27,'Input Parameters'!$I$27)</f>
        <v>1.4481999877729848</v>
      </c>
      <c r="Q3709" s="10"/>
      <c r="R3709" s="15">
        <f>'Input Parameters'!$E$28</f>
        <v>12.7</v>
      </c>
      <c r="S3709" s="10">
        <f t="shared" ca="1" si="495"/>
        <v>0.7909128871035046</v>
      </c>
      <c r="T3709" s="25">
        <f ca="1">_xlfn.LOGNORM.INV(S3709,'Input Parameters'!$H$29,'Input Parameters'!$I$29)</f>
        <v>63.772857696379802</v>
      </c>
      <c r="U3709" s="10">
        <f t="shared" ca="1" si="496"/>
        <v>0.26960986086882666</v>
      </c>
      <c r="V3709" s="29">
        <f ca="1">IF('Input Parameters'!$D$30="Beta",_xlfn.BETA.INV(U3709,'Input Parameters'!$L$30,'Input Parameters'!$M$30,'Input Parameters'!$J$30,'Input Parameters'!$K$30),IF('Input Parameters'!$D$30="LogNorm",_xlfn.LOGNORM.INV(U3709,'Input Parameters'!$H$30,'Input Parameters'!$I$30)))</f>
        <v>0.78433516482736343</v>
      </c>
      <c r="W3709" s="2">
        <f ca="1">N3709+(P3709-N3709)*(1-ERF((T3709-R3709)/(2*SQRT(L3709*'Input Parameters'!$E$31))))</f>
        <v>0.30652599800416475</v>
      </c>
      <c r="X3709">
        <f t="shared" ca="1" si="497"/>
        <v>1</v>
      </c>
      <c r="Y3709" s="7"/>
    </row>
    <row r="3710" spans="1:25" ht="15" customHeight="1" x14ac:dyDescent="0.3">
      <c r="A3710" s="130">
        <v>3703</v>
      </c>
      <c r="B3710" s="10">
        <f t="shared" ca="1" si="489"/>
        <v>0.19213338397470248</v>
      </c>
      <c r="C3710" s="57">
        <f ca="1">_xlfn.NORM.INV(B3710,'Input Parameters'!$E$19,'Input Parameters'!$F$19)</f>
        <v>493.77979890606628</v>
      </c>
      <c r="D3710" s="10">
        <f t="shared" ca="1" si="490"/>
        <v>0.34812778158807911</v>
      </c>
      <c r="E3710" s="59">
        <f ca="1">IF(_xlfn.NORM.INV(D3710,'Input Parameters'!$E$20,'Input Parameters'!$F$20)&lt;3500,3500,IF(_xlfn.NORM.INV(D3710,'Input Parameters'!$E$20,'Input Parameters'!$F$20)&gt;5500,5500,_xlfn.NORM.INV(D3710,'Input Parameters'!$E$20,'Input Parameters'!$F$20)))</f>
        <v>4526.7339890748153</v>
      </c>
      <c r="F3710" s="10">
        <f t="shared" ca="1" si="491"/>
        <v>0.50758396888251189</v>
      </c>
      <c r="G3710" s="61">
        <f ca="1">_xlfn.NORM.INV(F3710,'Input Parameters'!$E$21,'Input Parameters'!$F$21)</f>
        <v>284.99942910085605</v>
      </c>
      <c r="H3710" s="54">
        <f ca="1">EXP(E3710*(1/'Input Parameters'!$E$22-1/G3710))</f>
        <v>0.64810347411550429</v>
      </c>
      <c r="I3710" s="10">
        <f t="shared" ca="1" si="492"/>
        <v>0.28637236860013204</v>
      </c>
      <c r="J3710" s="29">
        <f ca="1">_xlfn.BETA.INV(I3710,'Input Parameters'!$L$24,'Input Parameters'!$M$24,'Input Parameters'!$J$24,'Input Parameters'!$K$24)</f>
        <v>0.51459361972343465</v>
      </c>
      <c r="K3710" s="156">
        <f ca="1">('Input Parameters'!$E$25/'Input Parameters'!$E$31)^$J3710</f>
        <v>2.4935522373139639E-2</v>
      </c>
      <c r="L3710" s="66">
        <f ca="1">$H3710*$C3710*'Input Parameters'!$E$23*K3710</f>
        <v>7.9798759218369026</v>
      </c>
      <c r="M3710" s="23">
        <f t="shared" ca="1" si="493"/>
        <v>6.4583958991312196E-2</v>
      </c>
      <c r="N3710" s="15">
        <f ca="1">_xlfn.NORM.INV(M3710,'Input Parameters'!$E$26,'Input Parameters'!$F$26)</f>
        <v>2.134782600942936E-3</v>
      </c>
      <c r="O3710" s="8">
        <f t="shared" ca="1" si="494"/>
        <v>0.65054399973866883</v>
      </c>
      <c r="P3710" s="29">
        <f ca="1">_xlfn.LOGNORM.INV(O3710,'Input Parameters'!$H$27,'Input Parameters'!$I$27)</f>
        <v>1.6893297210538412</v>
      </c>
      <c r="Q3710" s="10"/>
      <c r="R3710" s="15">
        <f>'Input Parameters'!$E$28</f>
        <v>12.7</v>
      </c>
      <c r="S3710" s="10">
        <f t="shared" ca="1" si="495"/>
        <v>0.85895487035568241</v>
      </c>
      <c r="T3710" s="25">
        <f ca="1">_xlfn.LOGNORM.INV(S3710,'Input Parameters'!$H$29,'Input Parameters'!$I$29)</f>
        <v>65.706454095392317</v>
      </c>
      <c r="U3710" s="10">
        <f t="shared" ca="1" si="496"/>
        <v>0.89964770745947509</v>
      </c>
      <c r="V3710" s="29">
        <f ca="1">IF('Input Parameters'!$D$30="Beta",_xlfn.BETA.INV(U3710,'Input Parameters'!$L$30,'Input Parameters'!$M$30,'Input Parameters'!$J$30,'Input Parameters'!$K$30),IF('Input Parameters'!$D$30="LogNorm",_xlfn.LOGNORM.INV(U3710,'Input Parameters'!$H$30,'Input Parameters'!$I$30)))</f>
        <v>1.6549826440150521</v>
      </c>
      <c r="W3710" s="2">
        <f ca="1">N3710+(P3710-N3710)*(1-ERF((T3710-R3710)/(2*SQRT(L3710*'Input Parameters'!$E$31))))</f>
        <v>0.31353110094916969</v>
      </c>
      <c r="X3710">
        <f t="shared" ca="1" si="497"/>
        <v>1</v>
      </c>
      <c r="Y3710" s="7"/>
    </row>
    <row r="3711" spans="1:25" ht="15" customHeight="1" x14ac:dyDescent="0.3">
      <c r="A3711" s="130">
        <v>3704</v>
      </c>
      <c r="B3711" s="10">
        <f t="shared" ca="1" si="489"/>
        <v>0.42774296606496998</v>
      </c>
      <c r="C3711" s="57">
        <f ca="1">_xlfn.NORM.INV(B3711,'Input Parameters'!$E$19,'Input Parameters'!$F$19)</f>
        <v>551.91057774443834</v>
      </c>
      <c r="D3711" s="10">
        <f t="shared" ca="1" si="490"/>
        <v>0.9685440770556617</v>
      </c>
      <c r="E3711" s="59">
        <f ca="1">IF(_xlfn.NORM.INV(D3711,'Input Parameters'!$E$20,'Input Parameters'!$F$20)&lt;3500,3500,IF(_xlfn.NORM.INV(D3711,'Input Parameters'!$E$20,'Input Parameters'!$F$20)&gt;5500,5500,_xlfn.NORM.INV(D3711,'Input Parameters'!$E$20,'Input Parameters'!$F$20)))</f>
        <v>5500</v>
      </c>
      <c r="F3711" s="10">
        <f t="shared" ca="1" si="491"/>
        <v>4.6351226063612305E-3</v>
      </c>
      <c r="G3711" s="61">
        <f ca="1">_xlfn.NORM.INV(F3711,'Input Parameters'!$E$21,'Input Parameters'!$F$21)</f>
        <v>264.39887907144106</v>
      </c>
      <c r="H3711" s="54">
        <f ca="1">EXP(E3711*(1/'Input Parameters'!$E$22-1/G3711))</f>
        <v>0.13126034478730611</v>
      </c>
      <c r="I3711" s="10">
        <f t="shared" ca="1" si="492"/>
        <v>0.80235112674113818</v>
      </c>
      <c r="J3711" s="29">
        <f ca="1">_xlfn.BETA.INV(I3711,'Input Parameters'!$L$24,'Input Parameters'!$M$24,'Input Parameters'!$J$24,'Input Parameters'!$K$24)</f>
        <v>0.73591787443951839</v>
      </c>
      <c r="K3711" s="156">
        <f ca="1">('Input Parameters'!$E$25/'Input Parameters'!$E$31)^$J3711</f>
        <v>5.0968019985938506E-3</v>
      </c>
      <c r="L3711" s="66">
        <f ca="1">$H3711*$C3711*'Input Parameters'!$E$23*K3711</f>
        <v>0.36923258497848466</v>
      </c>
      <c r="M3711" s="23">
        <f t="shared" ca="1" si="493"/>
        <v>0.49030182044273973</v>
      </c>
      <c r="N3711" s="15">
        <f ca="1">_xlfn.NORM.INV(M3711,'Input Parameters'!$E$26,'Input Parameters'!$F$26)</f>
        <v>3.3489445355160206E-2</v>
      </c>
      <c r="O3711" s="8">
        <f t="shared" ca="1" si="494"/>
        <v>0.12268545469854841</v>
      </c>
      <c r="P3711" s="29">
        <f ca="1">_xlfn.LOGNORM.INV(O3711,'Input Parameters'!$H$27,'Input Parameters'!$I$27)</f>
        <v>0.85152864723547361</v>
      </c>
      <c r="Q3711" s="10"/>
      <c r="R3711" s="15">
        <f>'Input Parameters'!$E$28</f>
        <v>12.7</v>
      </c>
      <c r="S3711" s="10">
        <f t="shared" ca="1" si="495"/>
        <v>0.71509253626773261</v>
      </c>
      <c r="T3711" s="25">
        <f ca="1">_xlfn.LOGNORM.INV(S3711,'Input Parameters'!$H$29,'Input Parameters'!$I$29)</f>
        <v>62.06856404769961</v>
      </c>
      <c r="U3711" s="10">
        <f t="shared" ca="1" si="496"/>
        <v>0.14303607179764599</v>
      </c>
      <c r="V3711" s="29">
        <f ca="1">IF('Input Parameters'!$D$30="Beta",_xlfn.BETA.INV(U3711,'Input Parameters'!$L$30,'Input Parameters'!$M$30,'Input Parameters'!$J$30,'Input Parameters'!$K$30),IF('Input Parameters'!$D$30="LogNorm",_xlfn.LOGNORM.INV(U3711,'Input Parameters'!$H$30,'Input Parameters'!$I$30)))</f>
        <v>0.65608004778560303</v>
      </c>
      <c r="W3711" s="2">
        <f ca="1">N3711+(P3711-N3711)*(1-ERF((T3711-R3711)/(2*SQRT(L3711*'Input Parameters'!$E$31))))</f>
        <v>3.3489452877329996E-2</v>
      </c>
      <c r="X3711">
        <f t="shared" ca="1" si="497"/>
        <v>1</v>
      </c>
      <c r="Y3711" s="7"/>
    </row>
    <row r="3712" spans="1:25" ht="15" customHeight="1" x14ac:dyDescent="0.3">
      <c r="A3712" s="130">
        <v>3705</v>
      </c>
      <c r="B3712" s="10">
        <f t="shared" ca="1" si="489"/>
        <v>0.59389727803958148</v>
      </c>
      <c r="C3712" s="57">
        <f ca="1">_xlfn.NORM.INV(B3712,'Input Parameters'!$E$19,'Input Parameters'!$F$19)</f>
        <v>587.37566470982415</v>
      </c>
      <c r="D3712" s="10">
        <f t="shared" ca="1" si="490"/>
        <v>0.9731730830026466</v>
      </c>
      <c r="E3712" s="59">
        <f ca="1">IF(_xlfn.NORM.INV(D3712,'Input Parameters'!$E$20,'Input Parameters'!$F$20)&lt;3500,3500,IF(_xlfn.NORM.INV(D3712,'Input Parameters'!$E$20,'Input Parameters'!$F$20)&gt;5500,5500,_xlfn.NORM.INV(D3712,'Input Parameters'!$E$20,'Input Parameters'!$F$20)))</f>
        <v>5500</v>
      </c>
      <c r="F3712" s="10">
        <f t="shared" ca="1" si="491"/>
        <v>6.8507120531051791E-2</v>
      </c>
      <c r="G3712" s="61">
        <f ca="1">_xlfn.NORM.INV(F3712,'Input Parameters'!$E$21,'Input Parameters'!$F$21)</f>
        <v>273.16216304024687</v>
      </c>
      <c r="H3712" s="54">
        <f ca="1">EXP(E3712*(1/'Input Parameters'!$E$22-1/G3712))</f>
        <v>0.25583333464686292</v>
      </c>
      <c r="I3712" s="10">
        <f t="shared" ca="1" si="492"/>
        <v>0.92475244592959716</v>
      </c>
      <c r="J3712" s="29">
        <f ca="1">_xlfn.BETA.INV(I3712,'Input Parameters'!$L$24,'Input Parameters'!$M$24,'Input Parameters'!$J$24,'Input Parameters'!$K$24)</f>
        <v>0.81130877718655925</v>
      </c>
      <c r="K3712" s="156">
        <f ca="1">('Input Parameters'!$E$25/'Input Parameters'!$E$31)^$J3712</f>
        <v>2.9677172213827844E-3</v>
      </c>
      <c r="L3712" s="66">
        <f ca="1">$H3712*$C3712*'Input Parameters'!$E$23*K3712</f>
        <v>0.44595968295904465</v>
      </c>
      <c r="M3712" s="23">
        <f t="shared" ca="1" si="493"/>
        <v>0.26017758633392019</v>
      </c>
      <c r="N3712" s="15">
        <f ca="1">_xlfn.NORM.INV(M3712,'Input Parameters'!$E$26,'Input Parameters'!$F$26)</f>
        <v>2.0501241728509111E-2</v>
      </c>
      <c r="O3712" s="8">
        <f t="shared" ca="1" si="494"/>
        <v>0.43744795881211263</v>
      </c>
      <c r="P3712" s="29">
        <f ca="1">_xlfn.LOGNORM.INV(O3712,'Input Parameters'!$H$27,'Input Parameters'!$I$27)</f>
        <v>1.3278452234040043</v>
      </c>
      <c r="Q3712" s="10"/>
      <c r="R3712" s="15">
        <f>'Input Parameters'!$E$28</f>
        <v>12.7</v>
      </c>
      <c r="S3712" s="10">
        <f t="shared" ca="1" si="495"/>
        <v>0.16347039812025566</v>
      </c>
      <c r="T3712" s="25">
        <f ca="1">_xlfn.LOGNORM.INV(S3712,'Input Parameters'!$H$29,'Input Parameters'!$I$29)</f>
        <v>52.16288443638016</v>
      </c>
      <c r="U3712" s="10">
        <f t="shared" ca="1" si="496"/>
        <v>0.40697381321741821</v>
      </c>
      <c r="V3712" s="29">
        <f ca="1">IF('Input Parameters'!$D$30="Beta",_xlfn.BETA.INV(U3712,'Input Parameters'!$L$30,'Input Parameters'!$M$30,'Input Parameters'!$J$30,'Input Parameters'!$K$30),IF('Input Parameters'!$D$30="LogNorm",_xlfn.LOGNORM.INV(U3712,'Input Parameters'!$H$30,'Input Parameters'!$I$30)))</f>
        <v>0.91064957068789676</v>
      </c>
      <c r="W3712" s="2">
        <f ca="1">N3712+(P3712-N3712)*(1-ERF((T3712-R3712)/(2*SQRT(L3712*'Input Parameters'!$E$31))))</f>
        <v>2.053959504671193E-2</v>
      </c>
      <c r="X3712">
        <f t="shared" ca="1" si="497"/>
        <v>1</v>
      </c>
      <c r="Y3712" s="7"/>
    </row>
    <row r="3713" spans="1:25" ht="15" customHeight="1" x14ac:dyDescent="0.3">
      <c r="A3713" s="130">
        <v>3706</v>
      </c>
      <c r="B3713" s="10">
        <f t="shared" ca="1" si="489"/>
        <v>0.93157001831754227</v>
      </c>
      <c r="C3713" s="57">
        <f ca="1">_xlfn.NORM.INV(B3713,'Input Parameters'!$E$19,'Input Parameters'!$F$19)</f>
        <v>693.00106324460683</v>
      </c>
      <c r="D3713" s="10">
        <f t="shared" ca="1" si="490"/>
        <v>0.81743082210603324</v>
      </c>
      <c r="E3713" s="59">
        <f ca="1">IF(_xlfn.NORM.INV(D3713,'Input Parameters'!$E$20,'Input Parameters'!$F$20)&lt;3500,3500,IF(_xlfn.NORM.INV(D3713,'Input Parameters'!$E$20,'Input Parameters'!$F$20)&gt;5500,5500,_xlfn.NORM.INV(D3713,'Input Parameters'!$E$20,'Input Parameters'!$F$20)))</f>
        <v>5433.9322329027491</v>
      </c>
      <c r="F3713" s="10">
        <f t="shared" ca="1" si="491"/>
        <v>0.25148593815510523</v>
      </c>
      <c r="G3713" s="61">
        <f ca="1">_xlfn.NORM.INV(F3713,'Input Parameters'!$E$21,'Input Parameters'!$F$21)</f>
        <v>279.58520658718339</v>
      </c>
      <c r="H3713" s="54">
        <f ca="1">EXP(E3713*(1/'Input Parameters'!$E$22-1/G3713))</f>
        <v>0.41071769781389655</v>
      </c>
      <c r="I3713" s="10">
        <f t="shared" ca="1" si="492"/>
        <v>0.55707780358155523</v>
      </c>
      <c r="J3713" s="29">
        <f ca="1">_xlfn.BETA.INV(I3713,'Input Parameters'!$L$24,'Input Parameters'!$M$24,'Input Parameters'!$J$24,'Input Parameters'!$K$24)</f>
        <v>0.63011275713001869</v>
      </c>
      <c r="K3713" s="156">
        <f ca="1">('Input Parameters'!$E$25/'Input Parameters'!$E$31)^$J3713</f>
        <v>1.0887456455425234E-2</v>
      </c>
      <c r="L3713" s="66">
        <f ca="1">$H3713*$C3713*'Input Parameters'!$E$23*K3713</f>
        <v>3.098872792422088</v>
      </c>
      <c r="M3713" s="23">
        <f t="shared" ca="1" si="493"/>
        <v>0.18374983488444963</v>
      </c>
      <c r="N3713" s="15">
        <f ca="1">_xlfn.NORM.INV(M3713,'Input Parameters'!$E$26,'Input Parameters'!$F$26)</f>
        <v>1.5075498367651822E-2</v>
      </c>
      <c r="O3713" s="8">
        <f t="shared" ca="1" si="494"/>
        <v>0.7746078272260305</v>
      </c>
      <c r="P3713" s="29">
        <f ca="1">_xlfn.LOGNORM.INV(O3713,'Input Parameters'!$H$27,'Input Parameters'!$I$27)</f>
        <v>1.9874204713515651</v>
      </c>
      <c r="Q3713" s="10"/>
      <c r="R3713" s="15">
        <f>'Input Parameters'!$E$28</f>
        <v>12.7</v>
      </c>
      <c r="S3713" s="10">
        <f t="shared" ca="1" si="495"/>
        <v>4.5764405069679381E-2</v>
      </c>
      <c r="T3713" s="25">
        <f ca="1">_xlfn.LOGNORM.INV(S3713,'Input Parameters'!$H$29,'Input Parameters'!$I$29)</f>
        <v>48.18190571332304</v>
      </c>
      <c r="U3713" s="10">
        <f t="shared" ca="1" si="496"/>
        <v>0.27835550721071745</v>
      </c>
      <c r="V3713" s="29">
        <f ca="1">IF('Input Parameters'!$D$30="Beta",_xlfn.BETA.INV(U3713,'Input Parameters'!$L$30,'Input Parameters'!$M$30,'Input Parameters'!$J$30,'Input Parameters'!$K$30),IF('Input Parameters'!$D$30="LogNorm",_xlfn.LOGNORM.INV(U3713,'Input Parameters'!$H$30,'Input Parameters'!$I$30)))</f>
        <v>0.79249943491082842</v>
      </c>
      <c r="W3713" s="2">
        <f ca="1">N3713+(P3713-N3713)*(1-ERF((T3713-R3713)/(2*SQRT(L3713*'Input Parameters'!$E$31))))</f>
        <v>0.31898601183639724</v>
      </c>
      <c r="X3713">
        <f t="shared" ca="1" si="497"/>
        <v>1</v>
      </c>
      <c r="Y3713" s="7"/>
    </row>
    <row r="3714" spans="1:25" ht="15" customHeight="1" x14ac:dyDescent="0.3">
      <c r="A3714" s="130">
        <v>3707</v>
      </c>
      <c r="B3714" s="10">
        <f t="shared" ca="1" si="489"/>
        <v>5.6990295705140914E-2</v>
      </c>
      <c r="C3714" s="57">
        <f ca="1">_xlfn.NORM.INV(B3714,'Input Parameters'!$E$19,'Input Parameters'!$F$19)</f>
        <v>433.74338669548479</v>
      </c>
      <c r="D3714" s="10">
        <f t="shared" ca="1" si="490"/>
        <v>0.50940717889703602</v>
      </c>
      <c r="E3714" s="59">
        <f ca="1">IF(_xlfn.NORM.INV(D3714,'Input Parameters'!$E$20,'Input Parameters'!$F$20)&lt;3500,3500,IF(_xlfn.NORM.INV(D3714,'Input Parameters'!$E$20,'Input Parameters'!$F$20)&gt;5500,5500,_xlfn.NORM.INV(D3714,'Input Parameters'!$E$20,'Input Parameters'!$F$20)))</f>
        <v>4816.5077403828527</v>
      </c>
      <c r="F3714" s="10">
        <f t="shared" ca="1" si="491"/>
        <v>0.65709323675977227</v>
      </c>
      <c r="G3714" s="61">
        <f ca="1">_xlfn.NORM.INV(F3714,'Input Parameters'!$E$21,'Input Parameters'!$F$21)</f>
        <v>288.02970731422988</v>
      </c>
      <c r="H3714" s="54">
        <f ca="1">EXP(E3714*(1/'Input Parameters'!$E$22-1/G3714))</f>
        <v>0.75301710827318757</v>
      </c>
      <c r="I3714" s="10">
        <f t="shared" ca="1" si="492"/>
        <v>0.15660567680303783</v>
      </c>
      <c r="J3714" s="29">
        <f ca="1">_xlfn.BETA.INV(I3714,'Input Parameters'!$L$24,'Input Parameters'!$M$24,'Input Parameters'!$J$24,'Input Parameters'!$K$24)</f>
        <v>0.44127963465491593</v>
      </c>
      <c r="K3714" s="156">
        <f ca="1">('Input Parameters'!$E$25/'Input Parameters'!$E$31)^$J3714</f>
        <v>4.2191330395765295E-2</v>
      </c>
      <c r="L3714" s="66">
        <f ca="1">$H3714*$C3714*'Input Parameters'!$E$23*K3714</f>
        <v>13.780371617891905</v>
      </c>
      <c r="M3714" s="23">
        <f t="shared" ca="1" si="493"/>
        <v>0.56497857582547595</v>
      </c>
      <c r="N3714" s="15">
        <f ca="1">_xlfn.NORM.INV(M3714,'Input Parameters'!$E$26,'Input Parameters'!$F$26)</f>
        <v>3.7435685260227773E-2</v>
      </c>
      <c r="O3714" s="8">
        <f t="shared" ca="1" si="494"/>
        <v>0.56892811954003408</v>
      </c>
      <c r="P3714" s="29">
        <f ca="1">_xlfn.LOGNORM.INV(O3714,'Input Parameters'!$H$27,'Input Parameters'!$I$27)</f>
        <v>1.5373109298991374</v>
      </c>
      <c r="Q3714" s="10"/>
      <c r="R3714" s="15">
        <f>'Input Parameters'!$E$28</f>
        <v>12.7</v>
      </c>
      <c r="S3714" s="10">
        <f t="shared" ca="1" si="495"/>
        <v>0.52336708663939346</v>
      </c>
      <c r="T3714" s="25">
        <f ca="1">_xlfn.LOGNORM.INV(S3714,'Input Parameters'!$H$29,'Input Parameters'!$I$29)</f>
        <v>58.616249672648479</v>
      </c>
      <c r="U3714" s="10">
        <f t="shared" ca="1" si="496"/>
        <v>0.75355903620816667</v>
      </c>
      <c r="V3714" s="29">
        <f ca="1">IF('Input Parameters'!$D$30="Beta",_xlfn.BETA.INV(U3714,'Input Parameters'!$L$30,'Input Parameters'!$M$30,'Input Parameters'!$J$30,'Input Parameters'!$K$30),IF('Input Parameters'!$D$30="LogNorm",_xlfn.LOGNORM.INV(U3714,'Input Parameters'!$H$30,'Input Parameters'!$I$30)))</f>
        <v>1.3094698473387596</v>
      </c>
      <c r="W3714" s="2">
        <f ca="1">N3714+(P3714-N3714)*(1-ERF((T3714-R3714)/(2*SQRT(L3714*'Input Parameters'!$E$31))))</f>
        <v>0.61005657370686217</v>
      </c>
      <c r="X3714">
        <f t="shared" ca="1" si="497"/>
        <v>1</v>
      </c>
      <c r="Y3714" s="7"/>
    </row>
    <row r="3715" spans="1:25" ht="15" customHeight="1" x14ac:dyDescent="0.3">
      <c r="A3715" s="130">
        <v>3708</v>
      </c>
      <c r="B3715" s="10">
        <f t="shared" ca="1" si="489"/>
        <v>0.61620163891097335</v>
      </c>
      <c r="C3715" s="57">
        <f ca="1">_xlfn.NORM.INV(B3715,'Input Parameters'!$E$19,'Input Parameters'!$F$19)</f>
        <v>592.27143493738504</v>
      </c>
      <c r="D3715" s="10">
        <f t="shared" ca="1" si="490"/>
        <v>0.10546568894235919</v>
      </c>
      <c r="E3715" s="59">
        <f ca="1">IF(_xlfn.NORM.INV(D3715,'Input Parameters'!$E$20,'Input Parameters'!$F$20)&lt;3500,3500,IF(_xlfn.NORM.INV(D3715,'Input Parameters'!$E$20,'Input Parameters'!$F$20)&gt;5500,5500,_xlfn.NORM.INV(D3715,'Input Parameters'!$E$20,'Input Parameters'!$F$20)))</f>
        <v>3924.2940530357969</v>
      </c>
      <c r="F3715" s="10">
        <f t="shared" ca="1" si="491"/>
        <v>0.19469172232088638</v>
      </c>
      <c r="G3715" s="61">
        <f ca="1">_xlfn.NORM.INV(F3715,'Input Parameters'!$E$21,'Input Parameters'!$F$21)</f>
        <v>278.08461480870795</v>
      </c>
      <c r="H3715" s="54">
        <f ca="1">EXP(E3715*(1/'Input Parameters'!$E$22-1/G3715))</f>
        <v>0.487543691267593</v>
      </c>
      <c r="I3715" s="10">
        <f t="shared" ca="1" si="492"/>
        <v>7.2152021888163609E-2</v>
      </c>
      <c r="J3715" s="29">
        <f ca="1">_xlfn.BETA.INV(I3715,'Input Parameters'!$L$24,'Input Parameters'!$M$24,'Input Parameters'!$J$24,'Input Parameters'!$K$24)</f>
        <v>0.36913124234884687</v>
      </c>
      <c r="K3715" s="156">
        <f ca="1">('Input Parameters'!$E$25/'Input Parameters'!$E$31)^$J3715</f>
        <v>7.0794031384784767E-2</v>
      </c>
      <c r="L3715" s="66">
        <f ca="1">$H3715*$C3715*'Input Parameters'!$E$23*K3715</f>
        <v>20.44235718822253</v>
      </c>
      <c r="M3715" s="23">
        <f t="shared" ca="1" si="493"/>
        <v>8.7265756681075057E-2</v>
      </c>
      <c r="N3715" s="15">
        <f ca="1">_xlfn.NORM.INV(M3715,'Input Parameters'!$E$26,'Input Parameters'!$F$26)</f>
        <v>5.4864883639252141E-3</v>
      </c>
      <c r="O3715" s="8">
        <f t="shared" ca="1" si="494"/>
        <v>0.11140049490570891</v>
      </c>
      <c r="P3715" s="29">
        <f ca="1">_xlfn.LOGNORM.INV(O3715,'Input Parameters'!$H$27,'Input Parameters'!$I$27)</f>
        <v>0.83015951283465994</v>
      </c>
      <c r="Q3715" s="10"/>
      <c r="R3715" s="15">
        <f>'Input Parameters'!$E$28</f>
        <v>12.7</v>
      </c>
      <c r="S3715" s="10">
        <f t="shared" ca="1" si="495"/>
        <v>0.80221991753959021</v>
      </c>
      <c r="T3715" s="25">
        <f ca="1">_xlfn.LOGNORM.INV(S3715,'Input Parameters'!$H$29,'Input Parameters'!$I$29)</f>
        <v>64.059789076718914</v>
      </c>
      <c r="U3715" s="10">
        <f t="shared" ca="1" si="496"/>
        <v>0.68216667004911768</v>
      </c>
      <c r="V3715" s="29">
        <f ca="1">IF('Input Parameters'!$D$30="Beta",_xlfn.BETA.INV(U3715,'Input Parameters'!$L$30,'Input Parameters'!$M$30,'Input Parameters'!$J$30,'Input Parameters'!$K$30),IF('Input Parameters'!$D$30="LogNorm",_xlfn.LOGNORM.INV(U3715,'Input Parameters'!$H$30,'Input Parameters'!$I$30)))</f>
        <v>1.2044637256358077</v>
      </c>
      <c r="W3715" s="2">
        <f ca="1">N3715+(P3715-N3715)*(1-ERF((T3715-R3715)/(2*SQRT(L3715*'Input Parameters'!$E$31))))</f>
        <v>0.35336555705385819</v>
      </c>
      <c r="X3715">
        <f t="shared" ca="1" si="497"/>
        <v>1</v>
      </c>
      <c r="Y3715" s="7"/>
    </row>
    <row r="3716" spans="1:25" ht="15" customHeight="1" x14ac:dyDescent="0.3">
      <c r="A3716" s="130">
        <v>3709</v>
      </c>
      <c r="B3716" s="10">
        <f t="shared" ca="1" si="489"/>
        <v>0.85654615580415161</v>
      </c>
      <c r="C3716" s="57">
        <f ca="1">_xlfn.NORM.INV(B3716,'Input Parameters'!$E$19,'Input Parameters'!$F$19)</f>
        <v>657.28656998052929</v>
      </c>
      <c r="D3716" s="10">
        <f t="shared" ca="1" si="490"/>
        <v>0.81247435459660655</v>
      </c>
      <c r="E3716" s="59">
        <f ca="1">IF(_xlfn.NORM.INV(D3716,'Input Parameters'!$E$20,'Input Parameters'!$F$20)&lt;3500,3500,IF(_xlfn.NORM.INV(D3716,'Input Parameters'!$E$20,'Input Parameters'!$F$20)&gt;5500,5500,_xlfn.NORM.INV(D3716,'Input Parameters'!$E$20,'Input Parameters'!$F$20)))</f>
        <v>5420.9358983006723</v>
      </c>
      <c r="F3716" s="10">
        <f t="shared" ca="1" si="491"/>
        <v>0.1922974082127582</v>
      </c>
      <c r="G3716" s="61">
        <f ca="1">_xlfn.NORM.INV(F3716,'Input Parameters'!$E$21,'Input Parameters'!$F$21)</f>
        <v>278.016033458675</v>
      </c>
      <c r="H3716" s="54">
        <f ca="1">EXP(E3716*(1/'Input Parameters'!$E$22-1/G3716))</f>
        <v>0.36892675893453292</v>
      </c>
      <c r="I3716" s="10">
        <f t="shared" ca="1" si="492"/>
        <v>0.47851922121446522</v>
      </c>
      <c r="J3716" s="29">
        <f ca="1">_xlfn.BETA.INV(I3716,'Input Parameters'!$L$24,'Input Parameters'!$M$24,'Input Parameters'!$J$24,'Input Parameters'!$K$24)</f>
        <v>0.59846207518450745</v>
      </c>
      <c r="K3716" s="156">
        <f ca="1">('Input Parameters'!$E$25/'Input Parameters'!$E$31)^$J3716</f>
        <v>1.3662556927341472E-2</v>
      </c>
      <c r="L3716" s="66">
        <f ca="1">$H3716*$C3716*'Input Parameters'!$E$23*K3716</f>
        <v>3.3130416808684804</v>
      </c>
      <c r="M3716" s="23">
        <f t="shared" ca="1" si="493"/>
        <v>0.93516718553387379</v>
      </c>
      <c r="N3716" s="15">
        <f ca="1">_xlfn.NORM.INV(M3716,'Input Parameters'!$E$26,'Input Parameters'!$F$26)</f>
        <v>6.5823857070371722E-2</v>
      </c>
      <c r="O3716" s="8">
        <f t="shared" ca="1" si="494"/>
        <v>3.2962870713594272E-2</v>
      </c>
      <c r="P3716" s="29">
        <f ca="1">_xlfn.LOGNORM.INV(O3716,'Input Parameters'!$H$27,'Input Parameters'!$I$27)</f>
        <v>0.63106267679088079</v>
      </c>
      <c r="Q3716" s="10"/>
      <c r="R3716" s="15">
        <f>'Input Parameters'!$E$28</f>
        <v>12.7</v>
      </c>
      <c r="S3716" s="10">
        <f t="shared" ca="1" si="495"/>
        <v>0.54933930283594568</v>
      </c>
      <c r="T3716" s="25">
        <f ca="1">_xlfn.LOGNORM.INV(S3716,'Input Parameters'!$H$29,'Input Parameters'!$I$29)</f>
        <v>59.048141599166541</v>
      </c>
      <c r="U3716" s="10">
        <f t="shared" ca="1" si="496"/>
        <v>0.31086728521846185</v>
      </c>
      <c r="V3716" s="29">
        <f ca="1">IF('Input Parameters'!$D$30="Beta",_xlfn.BETA.INV(U3716,'Input Parameters'!$L$30,'Input Parameters'!$M$30,'Input Parameters'!$J$30,'Input Parameters'!$K$30),IF('Input Parameters'!$D$30="LogNorm",_xlfn.LOGNORM.INV(U3716,'Input Parameters'!$H$30,'Input Parameters'!$I$30)))</f>
        <v>0.82253781977078166</v>
      </c>
      <c r="W3716" s="2">
        <f ca="1">N3716+(P3716-N3716)*(1-ERF((T3716-R3716)/(2*SQRT(L3716*'Input Parameters'!$E$31))))</f>
        <v>0.10639369913851501</v>
      </c>
      <c r="X3716">
        <f t="shared" ca="1" si="497"/>
        <v>1</v>
      </c>
      <c r="Y3716" s="7"/>
    </row>
    <row r="3717" spans="1:25" ht="15" customHeight="1" x14ac:dyDescent="0.3">
      <c r="A3717" s="130">
        <v>3710</v>
      </c>
      <c r="B3717" s="10">
        <f t="shared" ref="B3717:B3780" ca="1" si="498">RAND()</f>
        <v>0.57765860612220254</v>
      </c>
      <c r="C3717" s="57">
        <f ca="1">_xlfn.NORM.INV(B3717,'Input Parameters'!$E$19,'Input Parameters'!$F$19)</f>
        <v>583.85415990381784</v>
      </c>
      <c r="D3717" s="10">
        <f t="shared" ref="D3717:D3780" ca="1" si="499">RAND()</f>
        <v>0.12389269646965806</v>
      </c>
      <c r="E3717" s="59">
        <f ca="1">IF(_xlfn.NORM.INV(D3717,'Input Parameters'!$E$20,'Input Parameters'!$F$20)&lt;3500,3500,IF(_xlfn.NORM.INV(D3717,'Input Parameters'!$E$20,'Input Parameters'!$F$20)&gt;5500,5500,_xlfn.NORM.INV(D3717,'Input Parameters'!$E$20,'Input Parameters'!$F$20)))</f>
        <v>3990.978358264455</v>
      </c>
      <c r="F3717" s="10">
        <f t="shared" ref="F3717:F3780" ca="1" si="500">RAND()</f>
        <v>0.54868804388374659</v>
      </c>
      <c r="G3717" s="61">
        <f ca="1">_xlfn.NORM.INV(F3717,'Input Parameters'!$E$21,'Input Parameters'!$F$21)</f>
        <v>285.81165038468066</v>
      </c>
      <c r="H3717" s="54">
        <f ca="1">EXP(E3717*(1/'Input Parameters'!$E$22-1/G3717))</f>
        <v>0.70993687599696198</v>
      </c>
      <c r="I3717" s="10">
        <f t="shared" ref="I3717:I3780" ca="1" si="501">RAND()</f>
        <v>0.18759189431363266</v>
      </c>
      <c r="J3717" s="29">
        <f ca="1">_xlfn.BETA.INV(I3717,'Input Parameters'!$L$24,'Input Parameters'!$M$24,'Input Parameters'!$J$24,'Input Parameters'!$K$24)</f>
        <v>0.46122606503980412</v>
      </c>
      <c r="K3717" s="156">
        <f ca="1">('Input Parameters'!$E$25/'Input Parameters'!$E$31)^$J3717</f>
        <v>3.6566337938425772E-2</v>
      </c>
      <c r="L3717" s="66">
        <f ca="1">$H3717*$C3717*'Input Parameters'!$E$23*K3717</f>
        <v>15.156732387508926</v>
      </c>
      <c r="M3717" s="23">
        <f t="shared" ref="M3717:M3780" ca="1" si="502">RAND()</f>
        <v>3.6851470343844173E-2</v>
      </c>
      <c r="N3717" s="15">
        <f ca="1">_xlfn.NORM.INV(M3717,'Input Parameters'!$E$26,'Input Parameters'!$F$26)</f>
        <v>-3.5575144748575468E-3</v>
      </c>
      <c r="O3717" s="8">
        <f t="shared" ref="O3717:O3780" ca="1" si="503">RAND()</f>
        <v>0.3406907327334866</v>
      </c>
      <c r="P3717" s="29">
        <f ca="1">_xlfn.LOGNORM.INV(O3717,'Input Parameters'!$H$27,'Input Parameters'!$I$27)</f>
        <v>1.1871641212675168</v>
      </c>
      <c r="Q3717" s="10"/>
      <c r="R3717" s="15">
        <f>'Input Parameters'!$E$28</f>
        <v>12.7</v>
      </c>
      <c r="S3717" s="10">
        <f t="shared" ref="S3717:S3780" ca="1" si="504">RAND()</f>
        <v>0.59732026201905819</v>
      </c>
      <c r="T3717" s="25">
        <f ca="1">_xlfn.LOGNORM.INV(S3717,'Input Parameters'!$H$29,'Input Parameters'!$I$29)</f>
        <v>59.865362840950887</v>
      </c>
      <c r="U3717" s="10">
        <f t="shared" ref="U3717:U3780" ca="1" si="505">RAND()</f>
        <v>0.27753299406830567</v>
      </c>
      <c r="V3717" s="29">
        <f ca="1">IF('Input Parameters'!$D$30="Beta",_xlfn.BETA.INV(U3717,'Input Parameters'!$L$30,'Input Parameters'!$M$30,'Input Parameters'!$J$30,'Input Parameters'!$K$30),IF('Input Parameters'!$D$30="LogNorm",_xlfn.LOGNORM.INV(U3717,'Input Parameters'!$H$30,'Input Parameters'!$I$30)))</f>
        <v>0.79173344754893371</v>
      </c>
      <c r="W3717" s="2">
        <f ca="1">N3717+(P3717-N3717)*(1-ERF((T3717-R3717)/(2*SQRT(L3717*'Input Parameters'!$E$31))))</f>
        <v>0.46277217529393283</v>
      </c>
      <c r="X3717">
        <f t="shared" ca="1" si="497"/>
        <v>1</v>
      </c>
      <c r="Y3717" s="7"/>
    </row>
    <row r="3718" spans="1:25" ht="15" customHeight="1" x14ac:dyDescent="0.3">
      <c r="A3718" s="130">
        <v>3711</v>
      </c>
      <c r="B3718" s="10">
        <f t="shared" ca="1" si="498"/>
        <v>0.52940169873700782</v>
      </c>
      <c r="C3718" s="57">
        <f ca="1">_xlfn.NORM.INV(B3718,'Input Parameters'!$E$19,'Input Parameters'!$F$19)</f>
        <v>573.53322475238713</v>
      </c>
      <c r="D3718" s="10">
        <f t="shared" ca="1" si="499"/>
        <v>0.5612698401956121</v>
      </c>
      <c r="E3718" s="59">
        <f ca="1">IF(_xlfn.NORM.INV(D3718,'Input Parameters'!$E$20,'Input Parameters'!$F$20)&lt;3500,3500,IF(_xlfn.NORM.INV(D3718,'Input Parameters'!$E$20,'Input Parameters'!$F$20)&gt;5500,5500,_xlfn.NORM.INV(D3718,'Input Parameters'!$E$20,'Input Parameters'!$F$20)))</f>
        <v>4907.9326512109819</v>
      </c>
      <c r="F3718" s="10">
        <f t="shared" ca="1" si="500"/>
        <v>0.33104394225995715</v>
      </c>
      <c r="G3718" s="61">
        <f ca="1">_xlfn.NORM.INV(F3718,'Input Parameters'!$E$21,'Input Parameters'!$F$21)</f>
        <v>281.41492569957467</v>
      </c>
      <c r="H3718" s="54">
        <f ca="1">EXP(E3718*(1/'Input Parameters'!$E$22-1/G3718))</f>
        <v>0.50178835863120419</v>
      </c>
      <c r="I3718" s="10">
        <f t="shared" ca="1" si="501"/>
        <v>0.27733653721045204</v>
      </c>
      <c r="J3718" s="29">
        <f ca="1">_xlfn.BETA.INV(I3718,'Input Parameters'!$L$24,'Input Parameters'!$M$24,'Input Parameters'!$J$24,'Input Parameters'!$K$24)</f>
        <v>0.51015900005288151</v>
      </c>
      <c r="K3718" s="156">
        <f ca="1">('Input Parameters'!$E$25/'Input Parameters'!$E$31)^$J3718</f>
        <v>2.5741522356493938E-2</v>
      </c>
      <c r="L3718" s="66">
        <f ca="1">$H3718*$C3718*'Input Parameters'!$E$23*K3718</f>
        <v>7.4082118078409911</v>
      </c>
      <c r="M3718" s="23">
        <f t="shared" ca="1" si="502"/>
        <v>6.9151708051272354E-2</v>
      </c>
      <c r="N3718" s="15">
        <f ca="1">_xlfn.NORM.INV(M3718,'Input Parameters'!$E$26,'Input Parameters'!$F$26)</f>
        <v>2.8750891016221941E-3</v>
      </c>
      <c r="O3718" s="8">
        <f t="shared" ca="1" si="503"/>
        <v>0.3242423343347165</v>
      </c>
      <c r="P3718" s="29">
        <f ca="1">_xlfn.LOGNORM.INV(O3718,'Input Parameters'!$H$27,'Input Parameters'!$I$27)</f>
        <v>1.1636140913758763</v>
      </c>
      <c r="Q3718" s="10"/>
      <c r="R3718" s="15">
        <f>'Input Parameters'!$E$28</f>
        <v>12.7</v>
      </c>
      <c r="S3718" s="10">
        <f t="shared" ca="1" si="504"/>
        <v>0.40683778517391223</v>
      </c>
      <c r="T3718" s="25">
        <f ca="1">_xlfn.LOGNORM.INV(S3718,'Input Parameters'!$H$29,'Input Parameters'!$I$29)</f>
        <v>56.711142759363014</v>
      </c>
      <c r="U3718" s="10">
        <f t="shared" ca="1" si="505"/>
        <v>0.78333338861284418</v>
      </c>
      <c r="V3718" s="29">
        <f ca="1">IF('Input Parameters'!$D$30="Beta",_xlfn.BETA.INV(U3718,'Input Parameters'!$L$30,'Input Parameters'!$M$30,'Input Parameters'!$J$30,'Input Parameters'!$K$30),IF('Input Parameters'!$D$30="LogNorm",_xlfn.LOGNORM.INV(U3718,'Input Parameters'!$H$30,'Input Parameters'!$I$30)))</f>
        <v>1.360941646005223</v>
      </c>
      <c r="W3718" s="2">
        <f ca="1">N3718+(P3718-N3718)*(1-ERF((T3718-R3718)/(2*SQRT(L3718*'Input Parameters'!$E$31))))</f>
        <v>0.29640330009380261</v>
      </c>
      <c r="X3718">
        <f t="shared" ca="1" si="497"/>
        <v>1</v>
      </c>
      <c r="Y3718" s="7"/>
    </row>
    <row r="3719" spans="1:25" ht="15" customHeight="1" x14ac:dyDescent="0.3">
      <c r="A3719" s="130">
        <v>3712</v>
      </c>
      <c r="B3719" s="10">
        <f t="shared" ca="1" si="498"/>
        <v>1.6279440182126348E-2</v>
      </c>
      <c r="C3719" s="57">
        <f ca="1">_xlfn.NORM.INV(B3719,'Input Parameters'!$E$19,'Input Parameters'!$F$19)</f>
        <v>386.68284603103302</v>
      </c>
      <c r="D3719" s="10">
        <f t="shared" ca="1" si="499"/>
        <v>0.7181776331197034</v>
      </c>
      <c r="E3719" s="59">
        <f ca="1">IF(_xlfn.NORM.INV(D3719,'Input Parameters'!$E$20,'Input Parameters'!$F$20)&lt;3500,3500,IF(_xlfn.NORM.INV(D3719,'Input Parameters'!$E$20,'Input Parameters'!$F$20)&gt;5500,5500,_xlfn.NORM.INV(D3719,'Input Parameters'!$E$20,'Input Parameters'!$F$20)))</f>
        <v>5204.2054354766915</v>
      </c>
      <c r="F3719" s="10">
        <f t="shared" ca="1" si="500"/>
        <v>0.50603397142320949</v>
      </c>
      <c r="G3719" s="61">
        <f ca="1">_xlfn.NORM.INV(F3719,'Input Parameters'!$E$21,'Input Parameters'!$F$21)</f>
        <v>284.96888643074794</v>
      </c>
      <c r="H3719" s="54">
        <f ca="1">EXP(E3719*(1/'Input Parameters'!$E$22-1/G3719))</f>
        <v>0.60618481523030809</v>
      </c>
      <c r="I3719" s="10">
        <f t="shared" ca="1" si="501"/>
        <v>0.94770069723591632</v>
      </c>
      <c r="J3719" s="29">
        <f ca="1">_xlfn.BETA.INV(I3719,'Input Parameters'!$L$24,'Input Parameters'!$M$24,'Input Parameters'!$J$24,'Input Parameters'!$K$24)</f>
        <v>0.83218901192945138</v>
      </c>
      <c r="K3719" s="156">
        <f ca="1">('Input Parameters'!$E$25/'Input Parameters'!$E$31)^$J3719</f>
        <v>2.5548862049510736E-3</v>
      </c>
      <c r="L3719" s="66">
        <f ca="1">$H3719*$C3719*'Input Parameters'!$E$23*K3719</f>
        <v>0.59886857005776184</v>
      </c>
      <c r="M3719" s="23">
        <f t="shared" ca="1" si="502"/>
        <v>0.16416485615264775</v>
      </c>
      <c r="N3719" s="15">
        <f ca="1">_xlfn.NORM.INV(M3719,'Input Parameters'!$E$26,'Input Parameters'!$F$26)</f>
        <v>1.347284097491416E-2</v>
      </c>
      <c r="O3719" s="8">
        <f t="shared" ca="1" si="503"/>
        <v>0.90098861266610031</v>
      </c>
      <c r="P3719" s="29">
        <f ca="1">_xlfn.LOGNORM.INV(O3719,'Input Parameters'!$H$27,'Input Parameters'!$I$27)</f>
        <v>2.5160383222578631</v>
      </c>
      <c r="Q3719" s="10"/>
      <c r="R3719" s="15">
        <f>'Input Parameters'!$E$28</f>
        <v>12.7</v>
      </c>
      <c r="S3719" s="10">
        <f t="shared" ca="1" si="504"/>
        <v>0.25417010590535505</v>
      </c>
      <c r="T3719" s="25">
        <f ca="1">_xlfn.LOGNORM.INV(S3719,'Input Parameters'!$H$29,'Input Parameters'!$I$29)</f>
        <v>54.064176581183659</v>
      </c>
      <c r="U3719" s="10">
        <f t="shared" ca="1" si="505"/>
        <v>0.74217345203021601</v>
      </c>
      <c r="V3719" s="29">
        <f ca="1">IF('Input Parameters'!$D$30="Beta",_xlfn.BETA.INV(U3719,'Input Parameters'!$L$30,'Input Parameters'!$M$30,'Input Parameters'!$J$30,'Input Parameters'!$K$30),IF('Input Parameters'!$D$30="LogNorm",_xlfn.LOGNORM.INV(U3719,'Input Parameters'!$H$30,'Input Parameters'!$I$30)))</f>
        <v>1.2911784939326203</v>
      </c>
      <c r="W3719" s="2">
        <f ca="1">N3719+(P3719-N3719)*(1-ERF((T3719-R3719)/(2*SQRT(L3719*'Input Parameters'!$E$31))))</f>
        <v>1.3865975644581092E-2</v>
      </c>
      <c r="X3719">
        <f t="shared" ca="1" si="497"/>
        <v>1</v>
      </c>
      <c r="Y3719" s="7"/>
    </row>
    <row r="3720" spans="1:25" ht="15" customHeight="1" x14ac:dyDescent="0.3">
      <c r="A3720" s="130">
        <v>3713</v>
      </c>
      <c r="B3720" s="10">
        <f t="shared" ca="1" si="498"/>
        <v>0.59154089230792095</v>
      </c>
      <c r="C3720" s="57">
        <f ca="1">_xlfn.NORM.INV(B3720,'Input Parameters'!$E$19,'Input Parameters'!$F$19)</f>
        <v>586.86263874971507</v>
      </c>
      <c r="D3720" s="10">
        <f t="shared" ca="1" si="499"/>
        <v>8.4174245311390616E-2</v>
      </c>
      <c r="E3720" s="59">
        <f ca="1">IF(_xlfn.NORM.INV(D3720,'Input Parameters'!$E$20,'Input Parameters'!$F$20)&lt;3500,3500,IF(_xlfn.NORM.INV(D3720,'Input Parameters'!$E$20,'Input Parameters'!$F$20)&gt;5500,5500,_xlfn.NORM.INV(D3720,'Input Parameters'!$E$20,'Input Parameters'!$F$20)))</f>
        <v>3835.729100666907</v>
      </c>
      <c r="F3720" s="10">
        <f t="shared" ca="1" si="500"/>
        <v>0.92804289932783135</v>
      </c>
      <c r="G3720" s="61">
        <f ca="1">_xlfn.NORM.INV(F3720,'Input Parameters'!$E$21,'Input Parameters'!$F$21)</f>
        <v>296.33636039671978</v>
      </c>
      <c r="H3720" s="54">
        <f ca="1">EXP(E3720*(1/'Input Parameters'!$E$22-1/G3720))</f>
        <v>1.1588059283542178</v>
      </c>
      <c r="I3720" s="10">
        <f t="shared" ca="1" si="501"/>
        <v>0.35052093528817696</v>
      </c>
      <c r="J3720" s="29">
        <f ca="1">_xlfn.BETA.INV(I3720,'Input Parameters'!$L$24,'Input Parameters'!$M$24,'Input Parameters'!$J$24,'Input Parameters'!$K$24)</f>
        <v>0.54440535158482461</v>
      </c>
      <c r="K3720" s="156">
        <f ca="1">('Input Parameters'!$E$25/'Input Parameters'!$E$31)^$J3720</f>
        <v>2.0134555274178578E-2</v>
      </c>
      <c r="L3720" s="66">
        <f ca="1">$H3720*$C3720*'Input Parameters'!$E$23*K3720</f>
        <v>13.692703745218786</v>
      </c>
      <c r="M3720" s="23">
        <f t="shared" ca="1" si="502"/>
        <v>0.61225863657113311</v>
      </c>
      <c r="N3720" s="15">
        <f ca="1">_xlfn.NORM.INV(M3720,'Input Parameters'!$E$26,'Input Parameters'!$F$26)</f>
        <v>3.9989424601189719E-2</v>
      </c>
      <c r="O3720" s="8">
        <f t="shared" ca="1" si="503"/>
        <v>0.81943254683150235</v>
      </c>
      <c r="P3720" s="29">
        <f ca="1">_xlfn.LOGNORM.INV(O3720,'Input Parameters'!$H$27,'Input Parameters'!$I$27)</f>
        <v>2.1323478330003978</v>
      </c>
      <c r="Q3720" s="10"/>
      <c r="R3720" s="15">
        <f>'Input Parameters'!$E$28</f>
        <v>12.7</v>
      </c>
      <c r="S3720" s="10">
        <f t="shared" ca="1" si="504"/>
        <v>0.78612189719709546</v>
      </c>
      <c r="T3720" s="25">
        <f ca="1">_xlfn.LOGNORM.INV(S3720,'Input Parameters'!$H$29,'Input Parameters'!$I$29)</f>
        <v>63.654428975568322</v>
      </c>
      <c r="U3720" s="10">
        <f t="shared" ca="1" si="505"/>
        <v>7.4410959195037707E-2</v>
      </c>
      <c r="V3720" s="29">
        <f ca="1">IF('Input Parameters'!$D$30="Beta",_xlfn.BETA.INV(U3720,'Input Parameters'!$L$30,'Input Parameters'!$M$30,'Input Parameters'!$J$30,'Input Parameters'!$K$30),IF('Input Parameters'!$D$30="LogNorm",_xlfn.LOGNORM.INV(U3720,'Input Parameters'!$H$30,'Input Parameters'!$I$30)))</f>
        <v>0.56546203042550214</v>
      </c>
      <c r="W3720" s="2">
        <f ca="1">N3720+(P3720-N3720)*(1-ERF((T3720-R3720)/(2*SQRT(L3720*'Input Parameters'!$E$31))))</f>
        <v>0.7309043200526355</v>
      </c>
      <c r="X3720">
        <f t="shared" ca="1" si="497"/>
        <v>0</v>
      </c>
      <c r="Y3720" s="7"/>
    </row>
    <row r="3721" spans="1:25" ht="15" customHeight="1" x14ac:dyDescent="0.3">
      <c r="A3721" s="130">
        <v>3714</v>
      </c>
      <c r="B3721" s="10">
        <f t="shared" ca="1" si="498"/>
        <v>0.2219456430083393</v>
      </c>
      <c r="C3721" s="57">
        <f ca="1">_xlfn.NORM.INV(B3721,'Input Parameters'!$E$19,'Input Parameters'!$F$19)</f>
        <v>502.60352634521172</v>
      </c>
      <c r="D3721" s="10">
        <f t="shared" ca="1" si="499"/>
        <v>0.92020535030246597</v>
      </c>
      <c r="E3721" s="59">
        <f ca="1">IF(_xlfn.NORM.INV(D3721,'Input Parameters'!$E$20,'Input Parameters'!$F$20)&lt;3500,3500,IF(_xlfn.NORM.INV(D3721,'Input Parameters'!$E$20,'Input Parameters'!$F$20)&gt;5500,5500,_xlfn.NORM.INV(D3721,'Input Parameters'!$E$20,'Input Parameters'!$F$20)))</f>
        <v>5500</v>
      </c>
      <c r="F3721" s="10">
        <f t="shared" ca="1" si="500"/>
        <v>0.11493925562386764</v>
      </c>
      <c r="G3721" s="61">
        <f ca="1">_xlfn.NORM.INV(F3721,'Input Parameters'!$E$21,'Input Parameters'!$F$21)</f>
        <v>275.41271912597631</v>
      </c>
      <c r="H3721" s="54">
        <f ca="1">EXP(E3721*(1/'Input Parameters'!$E$22-1/G3721))</f>
        <v>0.30158662644402467</v>
      </c>
      <c r="I3721" s="10">
        <f t="shared" ca="1" si="501"/>
        <v>0.4700133417587401</v>
      </c>
      <c r="J3721" s="29">
        <f ca="1">_xlfn.BETA.INV(I3721,'Input Parameters'!$L$24,'Input Parameters'!$M$24,'Input Parameters'!$J$24,'Input Parameters'!$K$24)</f>
        <v>0.59499974127000566</v>
      </c>
      <c r="K3721" s="156">
        <f ca="1">('Input Parameters'!$E$25/'Input Parameters'!$E$31)^$J3721</f>
        <v>1.4006146062707607E-2</v>
      </c>
      <c r="L3721" s="66">
        <f ca="1">$H3721*$C3721*'Input Parameters'!$E$23*K3721</f>
        <v>2.1230306382686259</v>
      </c>
      <c r="M3721" s="23">
        <f t="shared" ca="1" si="502"/>
        <v>0.33584253651416784</v>
      </c>
      <c r="N3721" s="15">
        <f ca="1">_xlfn.NORM.INV(M3721,'Input Parameters'!$E$26,'Input Parameters'!$F$26)</f>
        <v>2.5099433965259387E-2</v>
      </c>
      <c r="O3721" s="8">
        <f t="shared" ca="1" si="503"/>
        <v>0.25884771845878263</v>
      </c>
      <c r="P3721" s="29">
        <f ca="1">_xlfn.LOGNORM.INV(O3721,'Input Parameters'!$H$27,'Input Parameters'!$I$27)</f>
        <v>1.0693119591409417</v>
      </c>
      <c r="Q3721" s="10"/>
      <c r="R3721" s="15">
        <f>'Input Parameters'!$E$28</f>
        <v>12.7</v>
      </c>
      <c r="S3721" s="10">
        <f t="shared" ca="1" si="504"/>
        <v>0.65430022174474622</v>
      </c>
      <c r="T3721" s="25">
        <f ca="1">_xlfn.LOGNORM.INV(S3721,'Input Parameters'!$H$29,'Input Parameters'!$I$29)</f>
        <v>60.885779877336979</v>
      </c>
      <c r="U3721" s="10">
        <f t="shared" ca="1" si="505"/>
        <v>0.98506615041328893</v>
      </c>
      <c r="V3721" s="29">
        <f ca="1">IF('Input Parameters'!$D$30="Beta",_xlfn.BETA.INV(U3721,'Input Parameters'!$L$30,'Input Parameters'!$M$30,'Input Parameters'!$J$30,'Input Parameters'!$K$30),IF('Input Parameters'!$D$30="LogNorm",_xlfn.LOGNORM.INV(U3721,'Input Parameters'!$H$30,'Input Parameters'!$I$30)))</f>
        <v>2.3529331247154328</v>
      </c>
      <c r="W3721" s="2">
        <f ca="1">N3721+(P3721-N3721)*(1-ERF((T3721-R3721)/(2*SQRT(L3721*'Input Parameters'!$E$31))))</f>
        <v>4.5320155516948665E-2</v>
      </c>
      <c r="X3721">
        <f t="shared" ref="X3721:X3784" ca="1" si="506">IFERROR(IF(W3721&gt;V3721,0,1),0)</f>
        <v>1</v>
      </c>
      <c r="Y3721" s="7"/>
    </row>
    <row r="3722" spans="1:25" ht="15" customHeight="1" x14ac:dyDescent="0.3">
      <c r="A3722" s="130">
        <v>3715</v>
      </c>
      <c r="B3722" s="10">
        <f t="shared" ca="1" si="498"/>
        <v>0.85921320658041744</v>
      </c>
      <c r="C3722" s="57">
        <f ca="1">_xlfn.NORM.INV(B3722,'Input Parameters'!$E$19,'Input Parameters'!$F$19)</f>
        <v>658.2888508720639</v>
      </c>
      <c r="D3722" s="10">
        <f t="shared" ca="1" si="499"/>
        <v>8.7343981949224103E-2</v>
      </c>
      <c r="E3722" s="59">
        <f ca="1">IF(_xlfn.NORM.INV(D3722,'Input Parameters'!$E$20,'Input Parameters'!$F$20)&lt;3500,3500,IF(_xlfn.NORM.INV(D3722,'Input Parameters'!$E$20,'Input Parameters'!$F$20)&gt;5500,5500,_xlfn.NORM.INV(D3722,'Input Parameters'!$E$20,'Input Parameters'!$F$20)))</f>
        <v>3849.8945325025525</v>
      </c>
      <c r="F3722" s="10">
        <f t="shared" ca="1" si="500"/>
        <v>0.90192132723273355</v>
      </c>
      <c r="G3722" s="61">
        <f ca="1">_xlfn.NORM.INV(F3722,'Input Parameters'!$E$21,'Input Parameters'!$F$21)</f>
        <v>295.00965642700288</v>
      </c>
      <c r="H3722" s="54">
        <f ca="1">EXP(E3722*(1/'Input Parameters'!$E$22-1/G3722))</f>
        <v>1.093637196559458</v>
      </c>
      <c r="I3722" s="10">
        <f t="shared" ca="1" si="501"/>
        <v>0.98047539308519593</v>
      </c>
      <c r="J3722" s="29">
        <f ca="1">_xlfn.BETA.INV(I3722,'Input Parameters'!$L$24,'Input Parameters'!$M$24,'Input Parameters'!$J$24,'Input Parameters'!$K$24)</f>
        <v>0.87598367874697725</v>
      </c>
      <c r="K3722" s="156">
        <f ca="1">('Input Parameters'!$E$25/'Input Parameters'!$E$31)^$J3722</f>
        <v>1.8660885428299842E-3</v>
      </c>
      <c r="L3722" s="66">
        <f ca="1">$H3722*$C3722*'Input Parameters'!$E$23*K3722</f>
        <v>1.3434515821197373</v>
      </c>
      <c r="M3722" s="23">
        <f t="shared" ca="1" si="502"/>
        <v>0.48560398655265791</v>
      </c>
      <c r="N3722" s="15">
        <f ca="1">_xlfn.NORM.INV(M3722,'Input Parameters'!$E$26,'Input Parameters'!$F$26)</f>
        <v>3.3242040922047557E-2</v>
      </c>
      <c r="O3722" s="8">
        <f t="shared" ca="1" si="503"/>
        <v>0.65367452411888516</v>
      </c>
      <c r="P3722" s="29">
        <f ca="1">_xlfn.LOGNORM.INV(O3722,'Input Parameters'!$H$27,'Input Parameters'!$I$27)</f>
        <v>1.6956722771897039</v>
      </c>
      <c r="Q3722" s="10"/>
      <c r="R3722" s="15">
        <f>'Input Parameters'!$E$28</f>
        <v>12.7</v>
      </c>
      <c r="S3722" s="10">
        <f t="shared" ca="1" si="504"/>
        <v>0.81538407088266163</v>
      </c>
      <c r="T3722" s="25">
        <f ca="1">_xlfn.LOGNORM.INV(S3722,'Input Parameters'!$H$29,'Input Parameters'!$I$29)</f>
        <v>64.408375502432705</v>
      </c>
      <c r="U3722" s="10">
        <f t="shared" ca="1" si="505"/>
        <v>0.78256280589734939</v>
      </c>
      <c r="V3722" s="29">
        <f ca="1">IF('Input Parameters'!$D$30="Beta",_xlfn.BETA.INV(U3722,'Input Parameters'!$L$30,'Input Parameters'!$M$30,'Input Parameters'!$J$30,'Input Parameters'!$K$30),IF('Input Parameters'!$D$30="LogNorm",_xlfn.LOGNORM.INV(U3722,'Input Parameters'!$H$30,'Input Parameters'!$I$30)))</f>
        <v>1.3595347685567452</v>
      </c>
      <c r="W3722" s="2">
        <f ca="1">N3722+(P3722-N3722)*(1-ERF((T3722-R3722)/(2*SQRT(L3722*'Input Parameters'!$E$31))))</f>
        <v>3.591449645621355E-2</v>
      </c>
      <c r="X3722">
        <f t="shared" ca="1" si="506"/>
        <v>1</v>
      </c>
      <c r="Y3722" s="7"/>
    </row>
    <row r="3723" spans="1:25" ht="15" customHeight="1" x14ac:dyDescent="0.3">
      <c r="A3723" s="130">
        <v>3716</v>
      </c>
      <c r="B3723" s="10">
        <f t="shared" ca="1" si="498"/>
        <v>0.11920268396615397</v>
      </c>
      <c r="C3723" s="57">
        <f ca="1">_xlfn.NORM.INV(B3723,'Input Parameters'!$E$19,'Input Parameters'!$F$19)</f>
        <v>467.676026199224</v>
      </c>
      <c r="D3723" s="10">
        <f t="shared" ca="1" si="499"/>
        <v>0.6910596876612729</v>
      </c>
      <c r="E3723" s="59">
        <f ca="1">IF(_xlfn.NORM.INV(D3723,'Input Parameters'!$E$20,'Input Parameters'!$F$20)&lt;3500,3500,IF(_xlfn.NORM.INV(D3723,'Input Parameters'!$E$20,'Input Parameters'!$F$20)&gt;5500,5500,_xlfn.NORM.INV(D3723,'Input Parameters'!$E$20,'Input Parameters'!$F$20)))</f>
        <v>5149.199407149149</v>
      </c>
      <c r="F3723" s="10">
        <f t="shared" ca="1" si="500"/>
        <v>0.54967548496277019</v>
      </c>
      <c r="G3723" s="61">
        <f ca="1">_xlfn.NORM.INV(F3723,'Input Parameters'!$E$21,'Input Parameters'!$F$21)</f>
        <v>285.83125421039836</v>
      </c>
      <c r="H3723" s="54">
        <f ca="1">EXP(E3723*(1/'Input Parameters'!$E$22-1/G3723))</f>
        <v>0.64354493110117683</v>
      </c>
      <c r="I3723" s="10">
        <f t="shared" ca="1" si="501"/>
        <v>0.81605428681599057</v>
      </c>
      <c r="J3723" s="29">
        <f ca="1">_xlfn.BETA.INV(I3723,'Input Parameters'!$L$24,'Input Parameters'!$M$24,'Input Parameters'!$J$24,'Input Parameters'!$K$24)</f>
        <v>0.74288719221523469</v>
      </c>
      <c r="K3723" s="156">
        <f ca="1">('Input Parameters'!$E$25/'Input Parameters'!$E$31)^$J3723</f>
        <v>4.8482535642804681E-3</v>
      </c>
      <c r="L3723" s="66">
        <f ca="1">$H3723*$C3723*'Input Parameters'!$E$23*K3723</f>
        <v>1.4591814741868527</v>
      </c>
      <c r="M3723" s="23">
        <f t="shared" ca="1" si="502"/>
        <v>0.84437247696956785</v>
      </c>
      <c r="N3723" s="15">
        <f ca="1">_xlfn.NORM.INV(M3723,'Input Parameters'!$E$26,'Input Parameters'!$F$26)</f>
        <v>5.5264433607180474E-2</v>
      </c>
      <c r="O3723" s="8">
        <f t="shared" ca="1" si="503"/>
        <v>8.714463731972244E-2</v>
      </c>
      <c r="P3723" s="29">
        <f ca="1">_xlfn.LOGNORM.INV(O3723,'Input Parameters'!$H$27,'Input Parameters'!$I$27)</f>
        <v>0.78049617924418691</v>
      </c>
      <c r="Q3723" s="10"/>
      <c r="R3723" s="15">
        <f>'Input Parameters'!$E$28</f>
        <v>12.7</v>
      </c>
      <c r="S3723" s="10">
        <f t="shared" ca="1" si="504"/>
        <v>0.84639507497983002</v>
      </c>
      <c r="T3723" s="25">
        <f ca="1">_xlfn.LOGNORM.INV(S3723,'Input Parameters'!$H$29,'Input Parameters'!$I$29)</f>
        <v>65.305326793334331</v>
      </c>
      <c r="U3723" s="10">
        <f t="shared" ca="1" si="505"/>
        <v>0.21476618046419771</v>
      </c>
      <c r="V3723" s="29">
        <f ca="1">IF('Input Parameters'!$D$30="Beta",_xlfn.BETA.INV(U3723,'Input Parameters'!$L$30,'Input Parameters'!$M$30,'Input Parameters'!$J$30,'Input Parameters'!$K$30),IF('Input Parameters'!$D$30="LogNorm",_xlfn.LOGNORM.INV(U3723,'Input Parameters'!$H$30,'Input Parameters'!$I$30)))</f>
        <v>0.73174498615879635</v>
      </c>
      <c r="W3723" s="2">
        <f ca="1">N3723+(P3723-N3723)*(1-ERF((T3723-R3723)/(2*SQRT(L3723*'Input Parameters'!$E$31))))</f>
        <v>5.6768910781700738E-2</v>
      </c>
      <c r="X3723">
        <f t="shared" ca="1" si="506"/>
        <v>1</v>
      </c>
      <c r="Y3723" s="7"/>
    </row>
    <row r="3724" spans="1:25" ht="15" customHeight="1" x14ac:dyDescent="0.3">
      <c r="A3724" s="130">
        <v>3717</v>
      </c>
      <c r="B3724" s="10">
        <f t="shared" ca="1" si="498"/>
        <v>0.63427230895991638</v>
      </c>
      <c r="C3724" s="57">
        <f ca="1">_xlfn.NORM.INV(B3724,'Input Parameters'!$E$19,'Input Parameters'!$F$19)</f>
        <v>596.2995713019327</v>
      </c>
      <c r="D3724" s="10">
        <f t="shared" ca="1" si="499"/>
        <v>0.57964874844899195</v>
      </c>
      <c r="E3724" s="59">
        <f ca="1">IF(_xlfn.NORM.INV(D3724,'Input Parameters'!$E$20,'Input Parameters'!$F$20)&lt;3500,3500,IF(_xlfn.NORM.INV(D3724,'Input Parameters'!$E$20,'Input Parameters'!$F$20)&gt;5500,5500,_xlfn.NORM.INV(D3724,'Input Parameters'!$E$20,'Input Parameters'!$F$20)))</f>
        <v>4940.6964826420335</v>
      </c>
      <c r="F3724" s="10">
        <f t="shared" ca="1" si="500"/>
        <v>0.40649158562928189</v>
      </c>
      <c r="G3724" s="61">
        <f ca="1">_xlfn.NORM.INV(F3724,'Input Parameters'!$E$21,'Input Parameters'!$F$21)</f>
        <v>282.99048660760559</v>
      </c>
      <c r="H3724" s="54">
        <f ca="1">EXP(E3724*(1/'Input Parameters'!$E$22-1/G3724))</f>
        <v>0.55077272817134815</v>
      </c>
      <c r="I3724" s="10">
        <f t="shared" ca="1" si="501"/>
        <v>0.6130960692332329</v>
      </c>
      <c r="J3724" s="29">
        <f ca="1">_xlfn.BETA.INV(I3724,'Input Parameters'!$L$24,'Input Parameters'!$M$24,'Input Parameters'!$J$24,'Input Parameters'!$K$24)</f>
        <v>0.65270503414677727</v>
      </c>
      <c r="K3724" s="156">
        <f ca="1">('Input Parameters'!$E$25/'Input Parameters'!$E$31)^$J3724</f>
        <v>9.2585233013076675E-3</v>
      </c>
      <c r="L3724" s="66">
        <f ca="1">$H3724*$C3724*'Input Parameters'!$E$23*K3724</f>
        <v>3.0407355305126664</v>
      </c>
      <c r="M3724" s="23">
        <f t="shared" ca="1" si="502"/>
        <v>0.1136016509991471</v>
      </c>
      <c r="N3724" s="15">
        <f ca="1">_xlfn.NORM.INV(M3724,'Input Parameters'!$E$26,'Input Parameters'!$F$26)</f>
        <v>8.640516928031184E-3</v>
      </c>
      <c r="O3724" s="8">
        <f t="shared" ca="1" si="503"/>
        <v>0.84248430680045205</v>
      </c>
      <c r="P3724" s="29">
        <f ca="1">_xlfn.LOGNORM.INV(O3724,'Input Parameters'!$H$27,'Input Parameters'!$I$27)</f>
        <v>2.2204531738124929</v>
      </c>
      <c r="Q3724" s="10"/>
      <c r="R3724" s="15">
        <f>'Input Parameters'!$E$28</f>
        <v>12.7</v>
      </c>
      <c r="S3724" s="10">
        <f t="shared" ca="1" si="504"/>
        <v>0.70492880788691081</v>
      </c>
      <c r="T3724" s="25">
        <f ca="1">_xlfn.LOGNORM.INV(S3724,'Input Parameters'!$H$29,'Input Parameters'!$I$29)</f>
        <v>61.861979205570336</v>
      </c>
      <c r="U3724" s="10">
        <f t="shared" ca="1" si="505"/>
        <v>0.24096298164187935</v>
      </c>
      <c r="V3724" s="29">
        <f ca="1">IF('Input Parameters'!$D$30="Beta",_xlfn.BETA.INV(U3724,'Input Parameters'!$L$30,'Input Parameters'!$M$30,'Input Parameters'!$J$30,'Input Parameters'!$K$30),IF('Input Parameters'!$D$30="LogNorm",_xlfn.LOGNORM.INV(U3724,'Input Parameters'!$H$30,'Input Parameters'!$I$30)))</f>
        <v>0.75722081981882239</v>
      </c>
      <c r="W3724" s="2">
        <f ca="1">N3724+(P3724-N3724)*(1-ERF((T3724-R3724)/(2*SQRT(L3724*'Input Parameters'!$E$31))))</f>
        <v>0.11083136351796719</v>
      </c>
      <c r="X3724">
        <f t="shared" ca="1" si="506"/>
        <v>1</v>
      </c>
      <c r="Y3724" s="7"/>
    </row>
    <row r="3725" spans="1:25" ht="15" customHeight="1" x14ac:dyDescent="0.3">
      <c r="A3725" s="130">
        <v>3718</v>
      </c>
      <c r="B3725" s="10">
        <f t="shared" ca="1" si="498"/>
        <v>3.258349468461097E-2</v>
      </c>
      <c r="C3725" s="57">
        <f ca="1">_xlfn.NORM.INV(B3725,'Input Parameters'!$E$19,'Input Parameters'!$F$19)</f>
        <v>411.47263454409875</v>
      </c>
      <c r="D3725" s="10">
        <f t="shared" ca="1" si="499"/>
        <v>0.33608639267269147</v>
      </c>
      <c r="E3725" s="59">
        <f ca="1">IF(_xlfn.NORM.INV(D3725,'Input Parameters'!$E$20,'Input Parameters'!$F$20)&lt;3500,3500,IF(_xlfn.NORM.INV(D3725,'Input Parameters'!$E$20,'Input Parameters'!$F$20)&gt;5500,5500,_xlfn.NORM.INV(D3725,'Input Parameters'!$E$20,'Input Parameters'!$F$20)))</f>
        <v>4503.7824893267143</v>
      </c>
      <c r="F3725" s="10">
        <f t="shared" ca="1" si="500"/>
        <v>0.19970732921636458</v>
      </c>
      <c r="G3725" s="61">
        <f ca="1">_xlfn.NORM.INV(F3725,'Input Parameters'!$E$21,'Input Parameters'!$F$21)</f>
        <v>278.22663668134362</v>
      </c>
      <c r="H3725" s="54">
        <f ca="1">EXP(E3725*(1/'Input Parameters'!$E$22-1/G3725))</f>
        <v>0.44211357215159319</v>
      </c>
      <c r="I3725" s="10">
        <f t="shared" ca="1" si="501"/>
        <v>0.91914187805349812</v>
      </c>
      <c r="J3725" s="29">
        <f ca="1">_xlfn.BETA.INV(I3725,'Input Parameters'!$L$24,'Input Parameters'!$M$24,'Input Parameters'!$J$24,'Input Parameters'!$K$24)</f>
        <v>0.80679184552830896</v>
      </c>
      <c r="K3725" s="156">
        <f ca="1">('Input Parameters'!$E$25/'Input Parameters'!$E$31)^$J3725</f>
        <v>3.0654533482229254E-3</v>
      </c>
      <c r="L3725" s="66">
        <f ca="1">$H3725*$C3725*'Input Parameters'!$E$23*K3725</f>
        <v>0.55766002729945108</v>
      </c>
      <c r="M3725" s="23">
        <f t="shared" ca="1" si="502"/>
        <v>0.75683068903518858</v>
      </c>
      <c r="N3725" s="15">
        <f ca="1">_xlfn.NORM.INV(M3725,'Input Parameters'!$E$26,'Input Parameters'!$F$26)</f>
        <v>4.8619025065508165E-2</v>
      </c>
      <c r="O3725" s="8">
        <f t="shared" ca="1" si="503"/>
        <v>0.67885829416395693</v>
      </c>
      <c r="P3725" s="29">
        <f ca="1">_xlfn.LOGNORM.INV(O3725,'Input Parameters'!$H$27,'Input Parameters'!$I$27)</f>
        <v>1.7484253422733433</v>
      </c>
      <c r="Q3725" s="10"/>
      <c r="R3725" s="15">
        <f>'Input Parameters'!$E$28</f>
        <v>12.7</v>
      </c>
      <c r="S3725" s="10">
        <f t="shared" ca="1" si="504"/>
        <v>0.97564541035179941</v>
      </c>
      <c r="T3725" s="25">
        <f ca="1">_xlfn.LOGNORM.INV(S3725,'Input Parameters'!$H$29,'Input Parameters'!$I$29)</f>
        <v>72.656078286209379</v>
      </c>
      <c r="U3725" s="10">
        <f t="shared" ca="1" si="505"/>
        <v>2.3279961582337694E-2</v>
      </c>
      <c r="V3725" s="29">
        <f ca="1">IF('Input Parameters'!$D$30="Beta",_xlfn.BETA.INV(U3725,'Input Parameters'!$L$30,'Input Parameters'!$M$30,'Input Parameters'!$J$30,'Input Parameters'!$K$30),IF('Input Parameters'!$D$30="LogNorm",_xlfn.LOGNORM.INV(U3725,'Input Parameters'!$H$30,'Input Parameters'!$I$30)))</f>
        <v>0.45582232893300345</v>
      </c>
      <c r="W3725" s="2">
        <f ca="1">N3725+(P3725-N3725)*(1-ERF((T3725-R3725)/(2*SQRT(L3725*'Input Parameters'!$E$31))))</f>
        <v>4.861904834010828E-2</v>
      </c>
      <c r="X3725">
        <f t="shared" ca="1" si="506"/>
        <v>1</v>
      </c>
      <c r="Y3725" s="7"/>
    </row>
    <row r="3726" spans="1:25" ht="15" customHeight="1" x14ac:dyDescent="0.3">
      <c r="A3726" s="130">
        <v>3719</v>
      </c>
      <c r="B3726" s="10">
        <f t="shared" ca="1" si="498"/>
        <v>0.48851885118524729</v>
      </c>
      <c r="C3726" s="57">
        <f ca="1">_xlfn.NORM.INV(B3726,'Input Parameters'!$E$19,'Input Parameters'!$F$19)</f>
        <v>564.86784106350444</v>
      </c>
      <c r="D3726" s="10">
        <f t="shared" ca="1" si="499"/>
        <v>0.11379890436214957</v>
      </c>
      <c r="E3726" s="59">
        <f ca="1">IF(_xlfn.NORM.INV(D3726,'Input Parameters'!$E$20,'Input Parameters'!$F$20)&lt;3500,3500,IF(_xlfn.NORM.INV(D3726,'Input Parameters'!$E$20,'Input Parameters'!$F$20)&gt;5500,5500,_xlfn.NORM.INV(D3726,'Input Parameters'!$E$20,'Input Parameters'!$F$20)))</f>
        <v>3955.4010413310361</v>
      </c>
      <c r="F3726" s="10">
        <f t="shared" ca="1" si="500"/>
        <v>0.58473405395223954</v>
      </c>
      <c r="G3726" s="61">
        <f ca="1">_xlfn.NORM.INV(F3726,'Input Parameters'!$E$21,'Input Parameters'!$F$21)</f>
        <v>286.53219285255415</v>
      </c>
      <c r="H3726" s="54">
        <f ca="1">EXP(E3726*(1/'Input Parameters'!$E$22-1/G3726))</f>
        <v>0.73732691002297124</v>
      </c>
      <c r="I3726" s="10">
        <f t="shared" ca="1" si="501"/>
        <v>0.67427859250082467</v>
      </c>
      <c r="J3726" s="29">
        <f ca="1">_xlfn.BETA.INV(I3726,'Input Parameters'!$L$24,'Input Parameters'!$M$24,'Input Parameters'!$J$24,'Input Parameters'!$K$24)</f>
        <v>0.67793753873944884</v>
      </c>
      <c r="K3726" s="156">
        <f ca="1">('Input Parameters'!$E$25/'Input Parameters'!$E$31)^$J3726</f>
        <v>7.7255884086448248E-3</v>
      </c>
      <c r="L3726" s="66">
        <f ca="1">$H3726*$C3726*'Input Parameters'!$E$23*K3726</f>
        <v>3.2176477747765437</v>
      </c>
      <c r="M3726" s="23">
        <f t="shared" ca="1" si="502"/>
        <v>0.42292132425487117</v>
      </c>
      <c r="N3726" s="15">
        <f ca="1">_xlfn.NORM.INV(M3726,'Input Parameters'!$E$26,'Input Parameters'!$F$26)</f>
        <v>2.9917062454938456E-2</v>
      </c>
      <c r="O3726" s="8">
        <f t="shared" ca="1" si="503"/>
        <v>0.57940425264925877</v>
      </c>
      <c r="P3726" s="29">
        <f ca="1">_xlfn.LOGNORM.INV(O3726,'Input Parameters'!$H$27,'Input Parameters'!$I$27)</f>
        <v>1.5555942424254241</v>
      </c>
      <c r="Q3726" s="10"/>
      <c r="R3726" s="15">
        <f>'Input Parameters'!$E$28</f>
        <v>12.7</v>
      </c>
      <c r="S3726" s="10">
        <f t="shared" ca="1" si="504"/>
        <v>0.66732429895452994</v>
      </c>
      <c r="T3726" s="25">
        <f ca="1">_xlfn.LOGNORM.INV(S3726,'Input Parameters'!$H$29,'Input Parameters'!$I$29)</f>
        <v>61.12948702560287</v>
      </c>
      <c r="U3726" s="10">
        <f t="shared" ca="1" si="505"/>
        <v>0.11860727950577854</v>
      </c>
      <c r="V3726" s="29">
        <f ca="1">IF('Input Parameters'!$D$30="Beta",_xlfn.BETA.INV(U3726,'Input Parameters'!$L$30,'Input Parameters'!$M$30,'Input Parameters'!$J$30,'Input Parameters'!$K$30),IF('Input Parameters'!$D$30="LogNorm",_xlfn.LOGNORM.INV(U3726,'Input Parameters'!$H$30,'Input Parameters'!$I$30)))</f>
        <v>0.62694214815063043</v>
      </c>
      <c r="W3726" s="2">
        <f ca="1">N3726+(P3726-N3726)*(1-ERF((T3726-R3726)/(2*SQRT(L3726*'Input Parameters'!$E$31))))</f>
        <v>0.11573781686028017</v>
      </c>
      <c r="X3726">
        <f t="shared" ca="1" si="506"/>
        <v>1</v>
      </c>
      <c r="Y3726" s="7"/>
    </row>
    <row r="3727" spans="1:25" ht="15" customHeight="1" x14ac:dyDescent="0.3">
      <c r="A3727" s="130">
        <v>3720</v>
      </c>
      <c r="B3727" s="10">
        <f t="shared" ca="1" si="498"/>
        <v>0.37980871695372576</v>
      </c>
      <c r="C3727" s="57">
        <f ca="1">_xlfn.NORM.INV(B3727,'Input Parameters'!$E$19,'Input Parameters'!$F$19)</f>
        <v>541.44441923846762</v>
      </c>
      <c r="D3727" s="10">
        <f t="shared" ca="1" si="499"/>
        <v>0.85641581227835373</v>
      </c>
      <c r="E3727" s="59">
        <f ca="1">IF(_xlfn.NORM.INV(D3727,'Input Parameters'!$E$20,'Input Parameters'!$F$20)&lt;3500,3500,IF(_xlfn.NORM.INV(D3727,'Input Parameters'!$E$20,'Input Parameters'!$F$20)&gt;5500,5500,_xlfn.NORM.INV(D3727,'Input Parameters'!$E$20,'Input Parameters'!$F$20)))</f>
        <v>5500</v>
      </c>
      <c r="F3727" s="10">
        <f t="shared" ca="1" si="500"/>
        <v>0.8141751854010113</v>
      </c>
      <c r="G3727" s="61">
        <f ca="1">_xlfn.NORM.INV(F3727,'Input Parameters'!$E$21,'Input Parameters'!$F$21)</f>
        <v>291.87202670621338</v>
      </c>
      <c r="H3727" s="54">
        <f ca="1">EXP(E3727*(1/'Input Parameters'!$E$22-1/G3727))</f>
        <v>0.93002483799680402</v>
      </c>
      <c r="I3727" s="10">
        <f t="shared" ca="1" si="501"/>
        <v>0.15700124909305146</v>
      </c>
      <c r="J3727" s="29">
        <f ca="1">_xlfn.BETA.INV(I3727,'Input Parameters'!$L$24,'Input Parameters'!$M$24,'Input Parameters'!$J$24,'Input Parameters'!$K$24)</f>
        <v>0.4415486177987305</v>
      </c>
      <c r="K3727" s="156">
        <f ca="1">('Input Parameters'!$E$25/'Input Parameters'!$E$31)^$J3727</f>
        <v>4.2109998041205417E-2</v>
      </c>
      <c r="L3727" s="66">
        <f ca="1">$H3727*$C3727*'Input Parameters'!$E$23*K3727</f>
        <v>21.204774105081505</v>
      </c>
      <c r="M3727" s="23">
        <f t="shared" ca="1" si="502"/>
        <v>0.63252296899243754</v>
      </c>
      <c r="N3727" s="15">
        <f ca="1">_xlfn.NORM.INV(M3727,'Input Parameters'!$E$26,'Input Parameters'!$F$26)</f>
        <v>4.1109402069960367E-2</v>
      </c>
      <c r="O3727" s="8">
        <f t="shared" ca="1" si="503"/>
        <v>0.96886408032113247</v>
      </c>
      <c r="P3727" s="29">
        <f ca="1">_xlfn.LOGNORM.INV(O3727,'Input Parameters'!$H$27,'Input Parameters'!$I$27)</f>
        <v>3.2479468224110737</v>
      </c>
      <c r="Q3727" s="10"/>
      <c r="R3727" s="15">
        <f>'Input Parameters'!$E$28</f>
        <v>12.7</v>
      </c>
      <c r="S3727" s="10">
        <f t="shared" ca="1" si="504"/>
        <v>0.44519674697669709</v>
      </c>
      <c r="T3727" s="25">
        <f ca="1">_xlfn.LOGNORM.INV(S3727,'Input Parameters'!$H$29,'Input Parameters'!$I$29)</f>
        <v>57.337800073254648</v>
      </c>
      <c r="U3727" s="10">
        <f t="shared" ca="1" si="505"/>
        <v>0.93660140056979801</v>
      </c>
      <c r="V3727" s="29">
        <f ca="1">IF('Input Parameters'!$D$30="Beta",_xlfn.BETA.INV(U3727,'Input Parameters'!$L$30,'Input Parameters'!$M$30,'Input Parameters'!$J$30,'Input Parameters'!$K$30),IF('Input Parameters'!$D$30="LogNorm",_xlfn.LOGNORM.INV(U3727,'Input Parameters'!$H$30,'Input Parameters'!$I$30)))</f>
        <v>1.8245169322848382</v>
      </c>
      <c r="W3727" s="2">
        <f ca="1">N3727+(P3727-N3727)*(1-ERF((T3727-R3727)/(2*SQRT(L3727*'Input Parameters'!$E$31))))</f>
        <v>1.6222880592635556</v>
      </c>
      <c r="X3727">
        <f t="shared" ca="1" si="506"/>
        <v>1</v>
      </c>
      <c r="Y3727" s="7"/>
    </row>
    <row r="3728" spans="1:25" ht="15" customHeight="1" x14ac:dyDescent="0.3">
      <c r="A3728" s="130">
        <v>3721</v>
      </c>
      <c r="B3728" s="10">
        <f t="shared" ca="1" si="498"/>
        <v>0.76436944275409602</v>
      </c>
      <c r="C3728" s="57">
        <f ca="1">_xlfn.NORM.INV(B3728,'Input Parameters'!$E$19,'Input Parameters'!$F$19)</f>
        <v>628.17622105015789</v>
      </c>
      <c r="D3728" s="10">
        <f t="shared" ca="1" si="499"/>
        <v>0.80257495215521624</v>
      </c>
      <c r="E3728" s="59">
        <f ca="1">IF(_xlfn.NORM.INV(D3728,'Input Parameters'!$E$20,'Input Parameters'!$F$20)&lt;3500,3500,IF(_xlfn.NORM.INV(D3728,'Input Parameters'!$E$20,'Input Parameters'!$F$20)&gt;5500,5500,_xlfn.NORM.INV(D3728,'Input Parameters'!$E$20,'Input Parameters'!$F$20)))</f>
        <v>5395.5982595313908</v>
      </c>
      <c r="F3728" s="10">
        <f t="shared" ca="1" si="500"/>
        <v>0.35540441276466428</v>
      </c>
      <c r="G3728" s="61">
        <f ca="1">_xlfn.NORM.INV(F3728,'Input Parameters'!$E$21,'Input Parameters'!$F$21)</f>
        <v>281.93574756539005</v>
      </c>
      <c r="H3728" s="54">
        <f ca="1">EXP(E3728*(1/'Input Parameters'!$E$22-1/G3728))</f>
        <v>0.48545121855051471</v>
      </c>
      <c r="I3728" s="10">
        <f t="shared" ca="1" si="501"/>
        <v>0.77278081624288553</v>
      </c>
      <c r="J3728" s="29">
        <f ca="1">_xlfn.BETA.INV(I3728,'Input Parameters'!$L$24,'Input Parameters'!$M$24,'Input Parameters'!$J$24,'Input Parameters'!$K$24)</f>
        <v>0.7215412804510587</v>
      </c>
      <c r="K3728" s="156">
        <f ca="1">('Input Parameters'!$E$25/'Input Parameters'!$E$31)^$J3728</f>
        <v>5.6505024311230816E-3</v>
      </c>
      <c r="L3728" s="66">
        <f ca="1">$H3728*$C3728*'Input Parameters'!$E$23*K3728</f>
        <v>1.7231145684732254</v>
      </c>
      <c r="M3728" s="23">
        <f t="shared" ca="1" si="502"/>
        <v>0.59289413699008464</v>
      </c>
      <c r="N3728" s="15">
        <f ca="1">_xlfn.NORM.INV(M3728,'Input Parameters'!$E$26,'Input Parameters'!$F$26)</f>
        <v>3.8934919025447427E-2</v>
      </c>
      <c r="O3728" s="8">
        <f t="shared" ca="1" si="503"/>
        <v>0.26601608945937094</v>
      </c>
      <c r="P3728" s="29">
        <f ca="1">_xlfn.LOGNORM.INV(O3728,'Input Parameters'!$H$27,'Input Parameters'!$I$27)</f>
        <v>1.0797680520692279</v>
      </c>
      <c r="Q3728" s="10"/>
      <c r="R3728" s="15">
        <f>'Input Parameters'!$E$28</f>
        <v>12.7</v>
      </c>
      <c r="S3728" s="10">
        <f t="shared" ca="1" si="504"/>
        <v>0.59021755251848551</v>
      </c>
      <c r="T3728" s="25">
        <f ca="1">_xlfn.LOGNORM.INV(S3728,'Input Parameters'!$H$29,'Input Parameters'!$I$29)</f>
        <v>59.742407035228034</v>
      </c>
      <c r="U3728" s="10">
        <f t="shared" ca="1" si="505"/>
        <v>0.6515148364771457</v>
      </c>
      <c r="V3728" s="29">
        <f ca="1">IF('Input Parameters'!$D$30="Beta",_xlfn.BETA.INV(U3728,'Input Parameters'!$L$30,'Input Parameters'!$M$30,'Input Parameters'!$J$30,'Input Parameters'!$K$30),IF('Input Parameters'!$D$30="LogNorm",_xlfn.LOGNORM.INV(U3728,'Input Parameters'!$H$30,'Input Parameters'!$I$30)))</f>
        <v>1.1650573270883715</v>
      </c>
      <c r="W3728" s="2">
        <f ca="1">N3728+(P3728-N3728)*(1-ERF((T3728-R3728)/(2*SQRT(L3728*'Input Parameters'!$E$31))))</f>
        <v>5.0670141948306706E-2</v>
      </c>
      <c r="X3728">
        <f t="shared" ca="1" si="506"/>
        <v>1</v>
      </c>
      <c r="Y3728" s="7"/>
    </row>
    <row r="3729" spans="1:25" ht="15" customHeight="1" x14ac:dyDescent="0.3">
      <c r="A3729" s="130">
        <v>3722</v>
      </c>
      <c r="B3729" s="10">
        <f t="shared" ca="1" si="498"/>
        <v>0.48881544704211266</v>
      </c>
      <c r="C3729" s="57">
        <f ca="1">_xlfn.NORM.INV(B3729,'Input Parameters'!$E$19,'Input Parameters'!$F$19)</f>
        <v>564.93068841957495</v>
      </c>
      <c r="D3729" s="10">
        <f t="shared" ca="1" si="499"/>
        <v>0.95954098961538203</v>
      </c>
      <c r="E3729" s="59">
        <f ca="1">IF(_xlfn.NORM.INV(D3729,'Input Parameters'!$E$20,'Input Parameters'!$F$20)&lt;3500,3500,IF(_xlfn.NORM.INV(D3729,'Input Parameters'!$E$20,'Input Parameters'!$F$20)&gt;5500,5500,_xlfn.NORM.INV(D3729,'Input Parameters'!$E$20,'Input Parameters'!$F$20)))</f>
        <v>5500</v>
      </c>
      <c r="F3729" s="10">
        <f t="shared" ca="1" si="500"/>
        <v>0.6235384368359832</v>
      </c>
      <c r="G3729" s="61">
        <f ca="1">_xlfn.NORM.INV(F3729,'Input Parameters'!$E$21,'Input Parameters'!$F$21)</f>
        <v>287.32422847511742</v>
      </c>
      <c r="H3729" s="54">
        <f ca="1">EXP(E3729*(1/'Input Parameters'!$E$22-1/G3729))</f>
        <v>0.69017725031777921</v>
      </c>
      <c r="I3729" s="10">
        <f t="shared" ca="1" si="501"/>
        <v>0.91931625740336753</v>
      </c>
      <c r="J3729" s="29">
        <f ca="1">_xlfn.BETA.INV(I3729,'Input Parameters'!$L$24,'Input Parameters'!$M$24,'Input Parameters'!$J$24,'Input Parameters'!$K$24)</f>
        <v>0.80692949828754412</v>
      </c>
      <c r="K3729" s="156">
        <f ca="1">('Input Parameters'!$E$25/'Input Parameters'!$E$31)^$J3729</f>
        <v>3.062427833865667E-3</v>
      </c>
      <c r="L3729" s="66">
        <f ca="1">$H3729*$C3729*'Input Parameters'!$E$23*K3729</f>
        <v>1.1940476840403349</v>
      </c>
      <c r="M3729" s="23">
        <f t="shared" ca="1" si="502"/>
        <v>0.97050581766719857</v>
      </c>
      <c r="N3729" s="15">
        <f ca="1">_xlfn.NORM.INV(M3729,'Input Parameters'!$E$26,'Input Parameters'!$F$26)</f>
        <v>7.3653880964130114E-2</v>
      </c>
      <c r="O3729" s="8">
        <f t="shared" ca="1" si="503"/>
        <v>0.77459246624468048</v>
      </c>
      <c r="P3729" s="29">
        <f ca="1">_xlfn.LOGNORM.INV(O3729,'Input Parameters'!$H$27,'Input Parameters'!$I$27)</f>
        <v>1.9873754831852799</v>
      </c>
      <c r="Q3729" s="10"/>
      <c r="R3729" s="15">
        <f>'Input Parameters'!$E$28</f>
        <v>12.7</v>
      </c>
      <c r="S3729" s="10">
        <f t="shared" ca="1" si="504"/>
        <v>0.38324290036379172</v>
      </c>
      <c r="T3729" s="25">
        <f ca="1">_xlfn.LOGNORM.INV(S3729,'Input Parameters'!$H$29,'Input Parameters'!$I$29)</f>
        <v>56.322254342059246</v>
      </c>
      <c r="U3729" s="10">
        <f t="shared" ca="1" si="505"/>
        <v>2.3218580440957259E-2</v>
      </c>
      <c r="V3729" s="29">
        <f ca="1">IF('Input Parameters'!$D$30="Beta",_xlfn.BETA.INV(U3729,'Input Parameters'!$L$30,'Input Parameters'!$M$30,'Input Parameters'!$J$30,'Input Parameters'!$K$30),IF('Input Parameters'!$D$30="LogNorm",_xlfn.LOGNORM.INV(U3729,'Input Parameters'!$H$30,'Input Parameters'!$I$30)))</f>
        <v>0.45562171891405934</v>
      </c>
      <c r="W3729" s="2">
        <f ca="1">N3729+(P3729-N3729)*(1-ERF((T3729-R3729)/(2*SQRT(L3729*'Input Parameters'!$E$31))))</f>
        <v>8.2763994018702644E-2</v>
      </c>
      <c r="X3729">
        <f t="shared" ca="1" si="506"/>
        <v>1</v>
      </c>
      <c r="Y3729" s="7"/>
    </row>
    <row r="3730" spans="1:25" ht="15" customHeight="1" x14ac:dyDescent="0.3">
      <c r="A3730" s="130">
        <v>3723</v>
      </c>
      <c r="B3730" s="10">
        <f t="shared" ca="1" si="498"/>
        <v>0.90206670120273125</v>
      </c>
      <c r="C3730" s="57">
        <f ca="1">_xlfn.NORM.INV(B3730,'Input Parameters'!$E$19,'Input Parameters'!$F$19)</f>
        <v>676.59380396584913</v>
      </c>
      <c r="D3730" s="10">
        <f t="shared" ca="1" si="499"/>
        <v>0.57361148407149287</v>
      </c>
      <c r="E3730" s="59">
        <f ca="1">IF(_xlfn.NORM.INV(D3730,'Input Parameters'!$E$20,'Input Parameters'!$F$20)&lt;3500,3500,IF(_xlfn.NORM.INV(D3730,'Input Parameters'!$E$20,'Input Parameters'!$F$20)&gt;5500,5500,_xlfn.NORM.INV(D3730,'Input Parameters'!$E$20,'Input Parameters'!$F$20)))</f>
        <v>4929.9034177695175</v>
      </c>
      <c r="F3730" s="10">
        <f t="shared" ca="1" si="500"/>
        <v>0.28855285033971789</v>
      </c>
      <c r="G3730" s="61">
        <f ca="1">_xlfn.NORM.INV(F3730,'Input Parameters'!$E$21,'Input Parameters'!$F$21)</f>
        <v>280.4671275635443</v>
      </c>
      <c r="H3730" s="54">
        <f ca="1">EXP(E3730*(1/'Input Parameters'!$E$22-1/G3730))</f>
        <v>0.47148675712516525</v>
      </c>
      <c r="I3730" s="10">
        <f t="shared" ca="1" si="501"/>
        <v>0.27173659655443971</v>
      </c>
      <c r="J3730" s="29">
        <f ca="1">_xlfn.BETA.INV(I3730,'Input Parameters'!$L$24,'Input Parameters'!$M$24,'Input Parameters'!$J$24,'Input Parameters'!$K$24)</f>
        <v>0.5073752978445456</v>
      </c>
      <c r="K3730" s="156">
        <f ca="1">('Input Parameters'!$E$25/'Input Parameters'!$E$31)^$J3730</f>
        <v>2.6260722049662285E-2</v>
      </c>
      <c r="L3730" s="66">
        <f ca="1">$H3730*$C3730*'Input Parameters'!$E$23*K3730</f>
        <v>8.3773021238756176</v>
      </c>
      <c r="M3730" s="23">
        <f t="shared" ca="1" si="502"/>
        <v>0.94913843394231578</v>
      </c>
      <c r="N3730" s="15">
        <f ca="1">_xlfn.NORM.INV(M3730,'Input Parameters'!$E$26,'Input Parameters'!$F$26)</f>
        <v>6.8367690414597462E-2</v>
      </c>
      <c r="O3730" s="8">
        <f t="shared" ca="1" si="503"/>
        <v>0.60360310470014544</v>
      </c>
      <c r="P3730" s="29">
        <f ca="1">_xlfn.LOGNORM.INV(O3730,'Input Parameters'!$H$27,'Input Parameters'!$I$27)</f>
        <v>1.5990766669147383</v>
      </c>
      <c r="Q3730" s="10"/>
      <c r="R3730" s="15">
        <f>'Input Parameters'!$E$28</f>
        <v>12.7</v>
      </c>
      <c r="S3730" s="10">
        <f t="shared" ca="1" si="504"/>
        <v>0.34442845819258094</v>
      </c>
      <c r="T3730" s="25">
        <f ca="1">_xlfn.LOGNORM.INV(S3730,'Input Parameters'!$H$29,'Input Parameters'!$I$29)</f>
        <v>55.671986456633817</v>
      </c>
      <c r="U3730" s="10">
        <f t="shared" ca="1" si="505"/>
        <v>0.27283699664394689</v>
      </c>
      <c r="V3730" s="29">
        <f ca="1">IF('Input Parameters'!$D$30="Beta",_xlfn.BETA.INV(U3730,'Input Parameters'!$L$30,'Input Parameters'!$M$30,'Input Parameters'!$J$30,'Input Parameters'!$K$30),IF('Input Parameters'!$D$30="LogNorm",_xlfn.LOGNORM.INV(U3730,'Input Parameters'!$H$30,'Input Parameters'!$I$30)))</f>
        <v>0.7873529605642452</v>
      </c>
      <c r="W3730" s="2">
        <f ca="1">N3730+(P3730-N3730)*(1-ERF((T3730-R3730)/(2*SQRT(L3730*'Input Parameters'!$E$31))))</f>
        <v>0.51808537489289497</v>
      </c>
      <c r="X3730">
        <f t="shared" ca="1" si="506"/>
        <v>1</v>
      </c>
      <c r="Y3730" s="7"/>
    </row>
    <row r="3731" spans="1:25" ht="15" customHeight="1" x14ac:dyDescent="0.3">
      <c r="A3731" s="130">
        <v>3724</v>
      </c>
      <c r="B3731" s="10">
        <f t="shared" ca="1" si="498"/>
        <v>0.35854639655003573</v>
      </c>
      <c r="C3731" s="57">
        <f ca="1">_xlfn.NORM.INV(B3731,'Input Parameters'!$E$19,'Input Parameters'!$F$19)</f>
        <v>536.68168449847235</v>
      </c>
      <c r="D3731" s="10">
        <f t="shared" ca="1" si="499"/>
        <v>0.86904939418333194</v>
      </c>
      <c r="E3731" s="59">
        <f ca="1">IF(_xlfn.NORM.INV(D3731,'Input Parameters'!$E$20,'Input Parameters'!$F$20)&lt;3500,3500,IF(_xlfn.NORM.INV(D3731,'Input Parameters'!$E$20,'Input Parameters'!$F$20)&gt;5500,5500,_xlfn.NORM.INV(D3731,'Input Parameters'!$E$20,'Input Parameters'!$F$20)))</f>
        <v>5500</v>
      </c>
      <c r="F3731" s="10">
        <f t="shared" ca="1" si="500"/>
        <v>0.74133228579895083</v>
      </c>
      <c r="G3731" s="61">
        <f ca="1">_xlfn.NORM.INV(F3731,'Input Parameters'!$E$21,'Input Parameters'!$F$21)</f>
        <v>289.93902158310527</v>
      </c>
      <c r="H3731" s="54">
        <f ca="1">EXP(E3731*(1/'Input Parameters'!$E$22-1/G3731))</f>
        <v>0.82022637559492639</v>
      </c>
      <c r="I3731" s="10">
        <f t="shared" ca="1" si="501"/>
        <v>0.1508568354206653</v>
      </c>
      <c r="J3731" s="29">
        <f ca="1">_xlfn.BETA.INV(I3731,'Input Parameters'!$L$24,'Input Parameters'!$M$24,'Input Parameters'!$J$24,'Input Parameters'!$K$24)</f>
        <v>0.43732248986088601</v>
      </c>
      <c r="K3731" s="156">
        <f ca="1">('Input Parameters'!$E$25/'Input Parameters'!$E$31)^$J3731</f>
        <v>4.3406166927603684E-2</v>
      </c>
      <c r="L3731" s="66">
        <f ca="1">$H3731*$C3731*'Input Parameters'!$E$23*K3731</f>
        <v>19.10741520936493</v>
      </c>
      <c r="M3731" s="23">
        <f t="shared" ca="1" si="502"/>
        <v>0.91184936643466497</v>
      </c>
      <c r="N3731" s="15">
        <f ca="1">_xlfn.NORM.INV(M3731,'Input Parameters'!$E$26,'Input Parameters'!$F$26)</f>
        <v>6.2396861672956799E-2</v>
      </c>
      <c r="O3731" s="8">
        <f t="shared" ca="1" si="503"/>
        <v>0.55742306676426789</v>
      </c>
      <c r="P3731" s="29">
        <f ca="1">_xlfn.LOGNORM.INV(O3731,'Input Parameters'!$H$27,'Input Parameters'!$I$27)</f>
        <v>1.5175743924041669</v>
      </c>
      <c r="Q3731" s="10"/>
      <c r="R3731" s="15">
        <f>'Input Parameters'!$E$28</f>
        <v>12.7</v>
      </c>
      <c r="S3731" s="10">
        <f t="shared" ca="1" si="504"/>
        <v>0.85371682816641925</v>
      </c>
      <c r="T3731" s="25">
        <f ca="1">_xlfn.LOGNORM.INV(S3731,'Input Parameters'!$H$29,'Input Parameters'!$I$29)</f>
        <v>65.53606451015979</v>
      </c>
      <c r="U3731" s="10">
        <f t="shared" ca="1" si="505"/>
        <v>0.46328864211314369</v>
      </c>
      <c r="V3731" s="29">
        <f ca="1">IF('Input Parameters'!$D$30="Beta",_xlfn.BETA.INV(U3731,'Input Parameters'!$L$30,'Input Parameters'!$M$30,'Input Parameters'!$J$30,'Input Parameters'!$K$30),IF('Input Parameters'!$D$30="LogNorm",_xlfn.LOGNORM.INV(U3731,'Input Parameters'!$H$30,'Input Parameters'!$I$30)))</f>
        <v>0.96354801760826481</v>
      </c>
      <c r="W3731" s="2">
        <f ca="1">N3731+(P3731-N3731)*(1-ERF((T3731-R3731)/(2*SQRT(L3731*'Input Parameters'!$E$31))))</f>
        <v>0.63386892867295419</v>
      </c>
      <c r="X3731">
        <f t="shared" ca="1" si="506"/>
        <v>1</v>
      </c>
      <c r="Y3731" s="7"/>
    </row>
    <row r="3732" spans="1:25" ht="15" customHeight="1" x14ac:dyDescent="0.3">
      <c r="A3732" s="130">
        <v>3725</v>
      </c>
      <c r="B3732" s="10">
        <f t="shared" ca="1" si="498"/>
        <v>0.53503710667359605</v>
      </c>
      <c r="C3732" s="57">
        <f ca="1">_xlfn.NORM.INV(B3732,'Input Parameters'!$E$19,'Input Parameters'!$F$19)</f>
        <v>574.73077878601737</v>
      </c>
      <c r="D3732" s="10">
        <f t="shared" ca="1" si="499"/>
        <v>0.41922903376854959</v>
      </c>
      <c r="E3732" s="59">
        <f ca="1">IF(_xlfn.NORM.INV(D3732,'Input Parameters'!$E$20,'Input Parameters'!$F$20)&lt;3500,3500,IF(_xlfn.NORM.INV(D3732,'Input Parameters'!$E$20,'Input Parameters'!$F$20)&gt;5500,5500,_xlfn.NORM.INV(D3732,'Input Parameters'!$E$20,'Input Parameters'!$F$20)))</f>
        <v>4657.2936677864373</v>
      </c>
      <c r="F3732" s="10">
        <f t="shared" ca="1" si="500"/>
        <v>0.99032745766910502</v>
      </c>
      <c r="G3732" s="61">
        <f ca="1">_xlfn.NORM.INV(F3732,'Input Parameters'!$E$21,'Input Parameters'!$F$21)</f>
        <v>303.23307457636446</v>
      </c>
      <c r="H3732" s="54">
        <f ca="1">EXP(E3732*(1/'Input Parameters'!$E$22-1/G3732))</f>
        <v>1.7098547123055774</v>
      </c>
      <c r="I3732" s="10">
        <f t="shared" ca="1" si="501"/>
        <v>0.62866104799374101</v>
      </c>
      <c r="J3732" s="29">
        <f ca="1">_xlfn.BETA.INV(I3732,'Input Parameters'!$L$24,'Input Parameters'!$M$24,'Input Parameters'!$J$24,'Input Parameters'!$K$24)</f>
        <v>0.65904760573192478</v>
      </c>
      <c r="K3732" s="156">
        <f ca="1">('Input Parameters'!$E$25/'Input Parameters'!$E$31)^$J3732</f>
        <v>8.846711652344446E-3</v>
      </c>
      <c r="L3732" s="66">
        <f ca="1">$H3732*$C3732*'Input Parameters'!$E$23*K3732</f>
        <v>8.6937177747667391</v>
      </c>
      <c r="M3732" s="23">
        <f t="shared" ca="1" si="502"/>
        <v>3.5240811865801525E-2</v>
      </c>
      <c r="N3732" s="15">
        <f ca="1">_xlfn.NORM.INV(M3732,'Input Parameters'!$E$26,'Input Parameters'!$F$26)</f>
        <v>-3.9848616942025281E-3</v>
      </c>
      <c r="O3732" s="8">
        <f t="shared" ca="1" si="503"/>
        <v>0.41597145967128768</v>
      </c>
      <c r="P3732" s="29">
        <f ca="1">_xlfn.LOGNORM.INV(O3732,'Input Parameters'!$H$27,'Input Parameters'!$I$27)</f>
        <v>1.2960584611481312</v>
      </c>
      <c r="Q3732" s="10"/>
      <c r="R3732" s="15">
        <f>'Input Parameters'!$E$28</f>
        <v>12.7</v>
      </c>
      <c r="S3732" s="10">
        <f t="shared" ca="1" si="504"/>
        <v>0.49613519610016266</v>
      </c>
      <c r="T3732" s="25">
        <f ca="1">_xlfn.LOGNORM.INV(S3732,'Input Parameters'!$H$29,'Input Parameters'!$I$29)</f>
        <v>58.168523629615088</v>
      </c>
      <c r="U3732" s="10">
        <f t="shared" ca="1" si="505"/>
        <v>0.7172236884396016</v>
      </c>
      <c r="V3732" s="29">
        <f ca="1">IF('Input Parameters'!$D$30="Beta",_xlfn.BETA.INV(U3732,'Input Parameters'!$L$30,'Input Parameters'!$M$30,'Input Parameters'!$J$30,'Input Parameters'!$K$30),IF('Input Parameters'!$D$30="LogNorm",_xlfn.LOGNORM.INV(U3732,'Input Parameters'!$H$30,'Input Parameters'!$I$30)))</f>
        <v>1.2533289753805823</v>
      </c>
      <c r="W3732" s="2">
        <f ca="1">N3732+(P3732-N3732)*(1-ERF((T3732-R3732)/(2*SQRT(L3732*'Input Parameters'!$E$31))))</f>
        <v>0.35421474157060118</v>
      </c>
      <c r="X3732">
        <f t="shared" ca="1" si="506"/>
        <v>1</v>
      </c>
      <c r="Y3732" s="7"/>
    </row>
    <row r="3733" spans="1:25" ht="15" customHeight="1" x14ac:dyDescent="0.3">
      <c r="A3733" s="130">
        <v>3726</v>
      </c>
      <c r="B3733" s="10">
        <f t="shared" ca="1" si="498"/>
        <v>0.84571268616821305</v>
      </c>
      <c r="C3733" s="57">
        <f ca="1">_xlfn.NORM.INV(B3733,'Input Parameters'!$E$19,'Input Parameters'!$F$19)</f>
        <v>653.33937466274165</v>
      </c>
      <c r="D3733" s="10">
        <f t="shared" ca="1" si="499"/>
        <v>5.1916629617788645E-2</v>
      </c>
      <c r="E3733" s="59">
        <f ca="1">IF(_xlfn.NORM.INV(D3733,'Input Parameters'!$E$20,'Input Parameters'!$F$20)&lt;3500,3500,IF(_xlfn.NORM.INV(D3733,'Input Parameters'!$E$20,'Input Parameters'!$F$20)&gt;5500,5500,_xlfn.NORM.INV(D3733,'Input Parameters'!$E$20,'Input Parameters'!$F$20)))</f>
        <v>3661.4168223561887</v>
      </c>
      <c r="F3733" s="10">
        <f t="shared" ca="1" si="500"/>
        <v>0.11764448811875428</v>
      </c>
      <c r="G3733" s="61">
        <f ca="1">_xlfn.NORM.INV(F3733,'Input Parameters'!$E$21,'Input Parameters'!$F$21)</f>
        <v>275.5214025067209</v>
      </c>
      <c r="H3733" s="54">
        <f ca="1">EXP(E3733*(1/'Input Parameters'!$E$22-1/G3733))</f>
        <v>0.45260129321859055</v>
      </c>
      <c r="I3733" s="10">
        <f t="shared" ca="1" si="501"/>
        <v>0.33330765362578929</v>
      </c>
      <c r="J3733" s="29">
        <f ca="1">_xlfn.BETA.INV(I3733,'Input Parameters'!$L$24,'Input Parameters'!$M$24,'Input Parameters'!$J$24,'Input Parameters'!$K$24)</f>
        <v>0.53665535214019955</v>
      </c>
      <c r="K3733" s="156">
        <f ca="1">('Input Parameters'!$E$25/'Input Parameters'!$E$31)^$J3733</f>
        <v>2.1285636398508272E-2</v>
      </c>
      <c r="L3733" s="66">
        <f ca="1">$H3733*$C3733*'Input Parameters'!$E$23*K3733</f>
        <v>6.2942104880874474</v>
      </c>
      <c r="M3733" s="23">
        <f t="shared" ca="1" si="502"/>
        <v>0.5782502203929728</v>
      </c>
      <c r="N3733" s="15">
        <f ca="1">_xlfn.NORM.INV(M3733,'Input Parameters'!$E$26,'Input Parameters'!$F$26)</f>
        <v>3.8145801767824755E-2</v>
      </c>
      <c r="O3733" s="8">
        <f t="shared" ca="1" si="503"/>
        <v>0.37137566949365974</v>
      </c>
      <c r="P3733" s="29">
        <f ca="1">_xlfn.LOGNORM.INV(O3733,'Input Parameters'!$H$27,'Input Parameters'!$I$27)</f>
        <v>1.2312221476025362</v>
      </c>
      <c r="Q3733" s="10"/>
      <c r="R3733" s="15">
        <f>'Input Parameters'!$E$28</f>
        <v>12.7</v>
      </c>
      <c r="S3733" s="10">
        <f t="shared" ca="1" si="504"/>
        <v>0.20575968580849291</v>
      </c>
      <c r="T3733" s="25">
        <f ca="1">_xlfn.LOGNORM.INV(S3733,'Input Parameters'!$H$29,'Input Parameters'!$I$29)</f>
        <v>53.102855663714436</v>
      </c>
      <c r="U3733" s="10">
        <f t="shared" ca="1" si="505"/>
        <v>0.64744088101554242</v>
      </c>
      <c r="V3733" s="29">
        <f ca="1">IF('Input Parameters'!$D$30="Beta",_xlfn.BETA.INV(U3733,'Input Parameters'!$L$30,'Input Parameters'!$M$30,'Input Parameters'!$J$30,'Input Parameters'!$K$30),IF('Input Parameters'!$D$30="LogNorm",_xlfn.LOGNORM.INV(U3733,'Input Parameters'!$H$30,'Input Parameters'!$I$30)))</f>
        <v>1.1600177129835172</v>
      </c>
      <c r="W3733" s="2">
        <f ca="1">N3733+(P3733-N3733)*(1-ERF((T3733-R3733)/(2*SQRT(L3733*'Input Parameters'!$E$31))))</f>
        <v>0.34215308732763339</v>
      </c>
      <c r="X3733">
        <f t="shared" ca="1" si="506"/>
        <v>1</v>
      </c>
      <c r="Y3733" s="7"/>
    </row>
    <row r="3734" spans="1:25" ht="15" customHeight="1" x14ac:dyDescent="0.3">
      <c r="A3734" s="130">
        <v>3727</v>
      </c>
      <c r="B3734" s="10">
        <f t="shared" ca="1" si="498"/>
        <v>0.86839452101775627</v>
      </c>
      <c r="C3734" s="57">
        <f ca="1">_xlfn.NORM.INV(B3734,'Input Parameters'!$E$19,'Input Parameters'!$F$19)</f>
        <v>661.84147415667621</v>
      </c>
      <c r="D3734" s="10">
        <f t="shared" ca="1" si="499"/>
        <v>0.38077017543058256</v>
      </c>
      <c r="E3734" s="59">
        <f ca="1">IF(_xlfn.NORM.INV(D3734,'Input Parameters'!$E$20,'Input Parameters'!$F$20)&lt;3500,3500,IF(_xlfn.NORM.INV(D3734,'Input Parameters'!$E$20,'Input Parameters'!$F$20)&gt;5500,5500,_xlfn.NORM.INV(D3734,'Input Parameters'!$E$20,'Input Parameters'!$F$20)))</f>
        <v>4587.5789410630996</v>
      </c>
      <c r="F3734" s="10">
        <f t="shared" ca="1" si="500"/>
        <v>0.54625914820886501</v>
      </c>
      <c r="G3734" s="61">
        <f ca="1">_xlfn.NORM.INV(F3734,'Input Parameters'!$E$21,'Input Parameters'!$F$21)</f>
        <v>285.76345431779907</v>
      </c>
      <c r="H3734" s="54">
        <f ca="1">EXP(E3734*(1/'Input Parameters'!$E$22-1/G3734))</f>
        <v>0.67267189831889862</v>
      </c>
      <c r="I3734" s="10">
        <f t="shared" ca="1" si="501"/>
        <v>0.42306818549380976</v>
      </c>
      <c r="J3734" s="29">
        <f ca="1">_xlfn.BETA.INV(I3734,'Input Parameters'!$L$24,'Input Parameters'!$M$24,'Input Parameters'!$J$24,'Input Parameters'!$K$24)</f>
        <v>0.57563812831825645</v>
      </c>
      <c r="K3734" s="156">
        <f ca="1">('Input Parameters'!$E$25/'Input Parameters'!$E$31)^$J3734</f>
        <v>1.6093053066659171E-2</v>
      </c>
      <c r="L3734" s="66">
        <f ca="1">$H3734*$C3734*'Input Parameters'!$E$23*K3734</f>
        <v>7.1646619992607894</v>
      </c>
      <c r="M3734" s="23">
        <f t="shared" ca="1" si="502"/>
        <v>0.50909833887609435</v>
      </c>
      <c r="N3734" s="15">
        <f ca="1">_xlfn.NORM.INV(M3734,'Input Parameters'!$E$26,'Input Parameters'!$F$26)</f>
        <v>3.4478970747447081E-2</v>
      </c>
      <c r="O3734" s="8">
        <f t="shared" ca="1" si="503"/>
        <v>0.76326208581787525</v>
      </c>
      <c r="P3734" s="29">
        <f ca="1">_xlfn.LOGNORM.INV(O3734,'Input Parameters'!$H$27,'Input Parameters'!$I$27)</f>
        <v>1.9549167483553738</v>
      </c>
      <c r="Q3734" s="10"/>
      <c r="R3734" s="15">
        <f>'Input Parameters'!$E$28</f>
        <v>12.7</v>
      </c>
      <c r="S3734" s="10">
        <f t="shared" ca="1" si="504"/>
        <v>0.53095556722065673</v>
      </c>
      <c r="T3734" s="25">
        <f ca="1">_xlfn.LOGNORM.INV(S3734,'Input Parameters'!$H$29,'Input Parameters'!$I$29)</f>
        <v>58.741858085577014</v>
      </c>
      <c r="U3734" s="10">
        <f t="shared" ca="1" si="505"/>
        <v>0.52161883386396313</v>
      </c>
      <c r="V3734" s="29">
        <f ca="1">IF('Input Parameters'!$D$30="Beta",_xlfn.BETA.INV(U3734,'Input Parameters'!$L$30,'Input Parameters'!$M$30,'Input Parameters'!$J$30,'Input Parameters'!$K$30),IF('Input Parameters'!$D$30="LogNorm",_xlfn.LOGNORM.INV(U3734,'Input Parameters'!$H$30,'Input Parameters'!$I$30)))</f>
        <v>1.0208003687710863</v>
      </c>
      <c r="W3734" s="2">
        <f ca="1">N3734+(P3734-N3734)*(1-ERF((T3734-R3734)/(2*SQRT(L3734*'Input Parameters'!$E$31))))</f>
        <v>0.46441011317385217</v>
      </c>
      <c r="X3734">
        <f t="shared" ca="1" si="506"/>
        <v>1</v>
      </c>
      <c r="Y3734" s="7"/>
    </row>
    <row r="3735" spans="1:25" ht="15" customHeight="1" x14ac:dyDescent="0.3">
      <c r="A3735" s="130">
        <v>3728</v>
      </c>
      <c r="B3735" s="10">
        <f t="shared" ca="1" si="498"/>
        <v>0.36146662232483062</v>
      </c>
      <c r="C3735" s="57">
        <f ca="1">_xlfn.NORM.INV(B3735,'Input Parameters'!$E$19,'Input Parameters'!$F$19)</f>
        <v>537.34125858838149</v>
      </c>
      <c r="D3735" s="10">
        <f t="shared" ca="1" si="499"/>
        <v>0.74113359602362705</v>
      </c>
      <c r="E3735" s="59">
        <f ca="1">IF(_xlfn.NORM.INV(D3735,'Input Parameters'!$E$20,'Input Parameters'!$F$20)&lt;3500,3500,IF(_xlfn.NORM.INV(D3735,'Input Parameters'!$E$20,'Input Parameters'!$F$20)&gt;5500,5500,_xlfn.NORM.INV(D3735,'Input Parameters'!$E$20,'Input Parameters'!$F$20)))</f>
        <v>5252.7909127192752</v>
      </c>
      <c r="F3735" s="10">
        <f t="shared" ca="1" si="500"/>
        <v>0.81041286014488323</v>
      </c>
      <c r="G3735" s="61">
        <f ca="1">_xlfn.NORM.INV(F3735,'Input Parameters'!$E$21,'Input Parameters'!$F$21)</f>
        <v>291.76223122616608</v>
      </c>
      <c r="H3735" s="54">
        <f ca="1">EXP(E3735*(1/'Input Parameters'!$E$22-1/G3735))</f>
        <v>0.92676439338485306</v>
      </c>
      <c r="I3735" s="10">
        <f t="shared" ca="1" si="501"/>
        <v>0.94614250865565186</v>
      </c>
      <c r="J3735" s="29">
        <f ca="1">_xlfn.BETA.INV(I3735,'Input Parameters'!$L$24,'Input Parameters'!$M$24,'Input Parameters'!$J$24,'Input Parameters'!$K$24)</f>
        <v>0.83061634025861819</v>
      </c>
      <c r="K3735" s="156">
        <f ca="1">('Input Parameters'!$E$25/'Input Parameters'!$E$31)^$J3735</f>
        <v>2.5838726994109164E-3</v>
      </c>
      <c r="L3735" s="66">
        <f ca="1">$H3735*$C3735*'Input Parameters'!$E$23*K3735</f>
        <v>1.2867395242568511</v>
      </c>
      <c r="M3735" s="23">
        <f t="shared" ca="1" si="502"/>
        <v>0.25068296036568871</v>
      </c>
      <c r="N3735" s="15">
        <f ca="1">_xlfn.NORM.INV(M3735,'Input Parameters'!$E$26,'Input Parameters'!$F$26)</f>
        <v>1.9880815466406229E-2</v>
      </c>
      <c r="O3735" s="8">
        <f t="shared" ca="1" si="503"/>
        <v>0.98774722227956757</v>
      </c>
      <c r="P3735" s="29">
        <f ca="1">_xlfn.LOGNORM.INV(O3735,'Input Parameters'!$H$27,'Input Parameters'!$I$27)</f>
        <v>3.8506516296215305</v>
      </c>
      <c r="Q3735" s="10"/>
      <c r="R3735" s="15">
        <f>'Input Parameters'!$E$28</f>
        <v>12.7</v>
      </c>
      <c r="S3735" s="10">
        <f t="shared" ca="1" si="504"/>
        <v>0.26280921502739085</v>
      </c>
      <c r="T3735" s="25">
        <f ca="1">_xlfn.LOGNORM.INV(S3735,'Input Parameters'!$H$29,'Input Parameters'!$I$29)</f>
        <v>54.226583101195374</v>
      </c>
      <c r="U3735" s="10">
        <f t="shared" ca="1" si="505"/>
        <v>0.25343572020949678</v>
      </c>
      <c r="V3735" s="29">
        <f ca="1">IF('Input Parameters'!$D$30="Beta",_xlfn.BETA.INV(U3735,'Input Parameters'!$L$30,'Input Parameters'!$M$30,'Input Parameters'!$J$30,'Input Parameters'!$K$30),IF('Input Parameters'!$D$30="LogNorm",_xlfn.LOGNORM.INV(U3735,'Input Parameters'!$H$30,'Input Parameters'!$I$30)))</f>
        <v>0.76910547467570911</v>
      </c>
      <c r="W3735" s="2">
        <f ca="1">N3735+(P3735-N3735)*(1-ERF((T3735-R3735)/(2*SQRT(L3735*'Input Parameters'!$E$31))))</f>
        <v>5.6796194184330538E-2</v>
      </c>
      <c r="X3735">
        <f t="shared" ca="1" si="506"/>
        <v>1</v>
      </c>
      <c r="Y3735" s="7"/>
    </row>
    <row r="3736" spans="1:25" ht="15" customHeight="1" x14ac:dyDescent="0.3">
      <c r="A3736" s="130">
        <v>3729</v>
      </c>
      <c r="B3736" s="10">
        <f t="shared" ca="1" si="498"/>
        <v>0.12464945676759176</v>
      </c>
      <c r="C3736" s="57">
        <f ca="1">_xlfn.NORM.INV(B3736,'Input Parameters'!$E$19,'Input Parameters'!$F$19)</f>
        <v>469.95144306516823</v>
      </c>
      <c r="D3736" s="10">
        <f t="shared" ca="1" si="499"/>
        <v>0.88129701881941291</v>
      </c>
      <c r="E3736" s="59">
        <f ca="1">IF(_xlfn.NORM.INV(D3736,'Input Parameters'!$E$20,'Input Parameters'!$F$20)&lt;3500,3500,IF(_xlfn.NORM.INV(D3736,'Input Parameters'!$E$20,'Input Parameters'!$F$20)&gt;5500,5500,_xlfn.NORM.INV(D3736,'Input Parameters'!$E$20,'Input Parameters'!$F$20)))</f>
        <v>5500</v>
      </c>
      <c r="F3736" s="10">
        <f t="shared" ca="1" si="500"/>
        <v>0.32964850179825012</v>
      </c>
      <c r="G3736" s="61">
        <f ca="1">_xlfn.NORM.INV(F3736,'Input Parameters'!$E$21,'Input Parameters'!$F$21)</f>
        <v>281.38465204404508</v>
      </c>
      <c r="H3736" s="54">
        <f ca="1">EXP(E3736*(1/'Input Parameters'!$E$22-1/G3736))</f>
        <v>0.46076528684501161</v>
      </c>
      <c r="I3736" s="10">
        <f t="shared" ca="1" si="501"/>
        <v>0.27391999707047188</v>
      </c>
      <c r="J3736" s="29">
        <f ca="1">_xlfn.BETA.INV(I3736,'Input Parameters'!$L$24,'Input Parameters'!$M$24,'Input Parameters'!$J$24,'Input Parameters'!$K$24)</f>
        <v>0.50846397742150296</v>
      </c>
      <c r="K3736" s="156">
        <f ca="1">('Input Parameters'!$E$25/'Input Parameters'!$E$31)^$J3736</f>
        <v>2.6056432580030705E-2</v>
      </c>
      <c r="L3736" s="66">
        <f ca="1">$H3736*$C3736*'Input Parameters'!$E$23*K3736</f>
        <v>5.6421898573048876</v>
      </c>
      <c r="M3736" s="23">
        <f t="shared" ca="1" si="502"/>
        <v>0.56958343418149548</v>
      </c>
      <c r="N3736" s="15">
        <f ca="1">_xlfn.NORM.INV(M3736,'Input Parameters'!$E$26,'Input Parameters'!$F$26)</f>
        <v>3.7681588122277711E-2</v>
      </c>
      <c r="O3736" s="8">
        <f t="shared" ca="1" si="503"/>
        <v>0.72749894176526286</v>
      </c>
      <c r="P3736" s="29">
        <f ca="1">_xlfn.LOGNORM.INV(O3736,'Input Parameters'!$H$27,'Input Parameters'!$I$27)</f>
        <v>1.8607661327412173</v>
      </c>
      <c r="Q3736" s="10"/>
      <c r="R3736" s="15">
        <f>'Input Parameters'!$E$28</f>
        <v>12.7</v>
      </c>
      <c r="S3736" s="10">
        <f t="shared" ca="1" si="504"/>
        <v>0.13795160833016695</v>
      </c>
      <c r="T3736" s="25">
        <f ca="1">_xlfn.LOGNORM.INV(S3736,'Input Parameters'!$H$29,'Input Parameters'!$I$29)</f>
        <v>51.526830394353873</v>
      </c>
      <c r="U3736" s="10">
        <f t="shared" ca="1" si="505"/>
        <v>0.94875429512232368</v>
      </c>
      <c r="V3736" s="29">
        <f ca="1">IF('Input Parameters'!$D$30="Beta",_xlfn.BETA.INV(U3736,'Input Parameters'!$L$30,'Input Parameters'!$M$30,'Input Parameters'!$J$30,'Input Parameters'!$K$30),IF('Input Parameters'!$D$30="LogNorm",_xlfn.LOGNORM.INV(U3736,'Input Parameters'!$H$30,'Input Parameters'!$I$30)))</f>
        <v>1.9024285625757056</v>
      </c>
      <c r="W3736" s="2">
        <f ca="1">N3736+(P3736-N3736)*(1-ERF((T3736-R3736)/(2*SQRT(L3736*'Input Parameters'!$E$31))))</f>
        <v>0.48935378556201192</v>
      </c>
      <c r="X3736">
        <f t="shared" ca="1" si="506"/>
        <v>1</v>
      </c>
      <c r="Y3736" s="7"/>
    </row>
    <row r="3737" spans="1:25" ht="15" customHeight="1" x14ac:dyDescent="0.3">
      <c r="A3737" s="130">
        <v>3730</v>
      </c>
      <c r="B3737" s="10">
        <f t="shared" ca="1" si="498"/>
        <v>0.74029131220046307</v>
      </c>
      <c r="C3737" s="57">
        <f ca="1">_xlfn.NORM.INV(B3737,'Input Parameters'!$E$19,'Input Parameters'!$F$19)</f>
        <v>621.73859809627891</v>
      </c>
      <c r="D3737" s="10">
        <f t="shared" ca="1" si="499"/>
        <v>0.84230336332569566</v>
      </c>
      <c r="E3737" s="59">
        <f ca="1">IF(_xlfn.NORM.INV(D3737,'Input Parameters'!$E$20,'Input Parameters'!$F$20)&lt;3500,3500,IF(_xlfn.NORM.INV(D3737,'Input Parameters'!$E$20,'Input Parameters'!$F$20)&gt;5500,5500,_xlfn.NORM.INV(D3737,'Input Parameters'!$E$20,'Input Parameters'!$F$20)))</f>
        <v>5500</v>
      </c>
      <c r="F3737" s="10">
        <f t="shared" ca="1" si="500"/>
        <v>0.34246393921431395</v>
      </c>
      <c r="G3737" s="61">
        <f ca="1">_xlfn.NORM.INV(F3737,'Input Parameters'!$E$21,'Input Parameters'!$F$21)</f>
        <v>281.66082188217405</v>
      </c>
      <c r="H3737" s="54">
        <f ca="1">EXP(E3737*(1/'Input Parameters'!$E$22-1/G3737))</f>
        <v>0.46968108329156882</v>
      </c>
      <c r="I3737" s="10">
        <f t="shared" ca="1" si="501"/>
        <v>0.71847135428382947</v>
      </c>
      <c r="J3737" s="29">
        <f ca="1">_xlfn.BETA.INV(I3737,'Input Parameters'!$L$24,'Input Parameters'!$M$24,'Input Parameters'!$J$24,'Input Parameters'!$K$24)</f>
        <v>0.69687969785626291</v>
      </c>
      <c r="K3737" s="156">
        <f ca="1">('Input Parameters'!$E$25/'Input Parameters'!$E$31)^$J3737</f>
        <v>6.7440154176177658E-3</v>
      </c>
      <c r="L3737" s="66">
        <f ca="1">$H3737*$C3737*'Input Parameters'!$E$23*K3737</f>
        <v>1.9693796824622498</v>
      </c>
      <c r="M3737" s="23">
        <f t="shared" ca="1" si="502"/>
        <v>0.82246029531541109</v>
      </c>
      <c r="N3737" s="15">
        <f ca="1">_xlfn.NORM.INV(M3737,'Input Parameters'!$E$26,'Input Parameters'!$F$26)</f>
        <v>5.3420418209383043E-2</v>
      </c>
      <c r="O3737" s="8">
        <f t="shared" ca="1" si="503"/>
        <v>0.87818322925288028</v>
      </c>
      <c r="P3737" s="29">
        <f ca="1">_xlfn.LOGNORM.INV(O3737,'Input Parameters'!$H$27,'Input Parameters'!$I$27)</f>
        <v>2.3846256859365402</v>
      </c>
      <c r="Q3737" s="10"/>
      <c r="R3737" s="15">
        <f>'Input Parameters'!$E$28</f>
        <v>12.7</v>
      </c>
      <c r="S3737" s="10">
        <f t="shared" ca="1" si="504"/>
        <v>0.93589563053467384</v>
      </c>
      <c r="T3737" s="25">
        <f ca="1">_xlfn.LOGNORM.INV(S3737,'Input Parameters'!$H$29,'Input Parameters'!$I$29)</f>
        <v>69.077048625793353</v>
      </c>
      <c r="U3737" s="10">
        <f t="shared" ca="1" si="505"/>
        <v>0.49718318454719035</v>
      </c>
      <c r="V3737" s="29">
        <f ca="1">IF('Input Parameters'!$D$30="Beta",_xlfn.BETA.INV(U3737,'Input Parameters'!$L$30,'Input Parameters'!$M$30,'Input Parameters'!$J$30,'Input Parameters'!$K$30),IF('Input Parameters'!$D$30="LogNorm",_xlfn.LOGNORM.INV(U3737,'Input Parameters'!$H$30,'Input Parameters'!$I$30)))</f>
        <v>0.99642879122867845</v>
      </c>
      <c r="W3737" s="2">
        <f ca="1">N3737+(P3737-N3737)*(1-ERF((T3737-R3737)/(2*SQRT(L3737*'Input Parameters'!$E$31))))</f>
        <v>6.3914847852245882E-2</v>
      </c>
      <c r="X3737">
        <f t="shared" ca="1" si="506"/>
        <v>1</v>
      </c>
      <c r="Y3737" s="7"/>
    </row>
    <row r="3738" spans="1:25" ht="15" customHeight="1" x14ac:dyDescent="0.3">
      <c r="A3738" s="130">
        <v>3731</v>
      </c>
      <c r="B3738" s="10">
        <f t="shared" ca="1" si="498"/>
        <v>0.6751656408941914</v>
      </c>
      <c r="C3738" s="57">
        <f ca="1">_xlfn.NORM.INV(B3738,'Input Parameters'!$E$19,'Input Parameters'!$F$19)</f>
        <v>605.68179795978062</v>
      </c>
      <c r="D3738" s="10">
        <f t="shared" ca="1" si="499"/>
        <v>0.69715829145456598</v>
      </c>
      <c r="E3738" s="59">
        <f ca="1">IF(_xlfn.NORM.INV(D3738,'Input Parameters'!$E$20,'Input Parameters'!$F$20)&lt;3500,3500,IF(_xlfn.NORM.INV(D3738,'Input Parameters'!$E$20,'Input Parameters'!$F$20)&gt;5500,5500,_xlfn.NORM.INV(D3738,'Input Parameters'!$E$20,'Input Parameters'!$F$20)))</f>
        <v>5161.3713871628124</v>
      </c>
      <c r="F3738" s="10">
        <f t="shared" ca="1" si="500"/>
        <v>0.27670968751573688</v>
      </c>
      <c r="G3738" s="61">
        <f ca="1">_xlfn.NORM.INV(F3738,'Input Parameters'!$E$21,'Input Parameters'!$F$21)</f>
        <v>280.19181756092195</v>
      </c>
      <c r="H3738" s="54">
        <f ca="1">EXP(E3738*(1/'Input Parameters'!$E$22-1/G3738))</f>
        <v>0.44697715257933507</v>
      </c>
      <c r="I3738" s="10">
        <f t="shared" ca="1" si="501"/>
        <v>0.48078185582793476</v>
      </c>
      <c r="J3738" s="29">
        <f ca="1">_xlfn.BETA.INV(I3738,'Input Parameters'!$L$24,'Input Parameters'!$M$24,'Input Parameters'!$J$24,'Input Parameters'!$K$24)</f>
        <v>0.59938125541995413</v>
      </c>
      <c r="K3738" s="156">
        <f ca="1">('Input Parameters'!$E$25/'Input Parameters'!$E$31)^$J3738</f>
        <v>1.3572765346243049E-2</v>
      </c>
      <c r="L3738" s="66">
        <f ca="1">$H3738*$C3738*'Input Parameters'!$E$23*K3738</f>
        <v>3.6744994588863737</v>
      </c>
      <c r="M3738" s="23">
        <f t="shared" ca="1" si="502"/>
        <v>0.50293318885839777</v>
      </c>
      <c r="N3738" s="15">
        <f ca="1">_xlfn.NORM.INV(M3738,'Input Parameters'!$E$26,'Input Parameters'!$F$26)</f>
        <v>3.4154402087798109E-2</v>
      </c>
      <c r="O3738" s="8">
        <f t="shared" ca="1" si="503"/>
        <v>0.39140486712979816</v>
      </c>
      <c r="P3738" s="29">
        <f ca="1">_xlfn.LOGNORM.INV(O3738,'Input Parameters'!$H$27,'Input Parameters'!$I$27)</f>
        <v>1.2601833031134939</v>
      </c>
      <c r="Q3738" s="10"/>
      <c r="R3738" s="15">
        <f>'Input Parameters'!$E$28</f>
        <v>12.7</v>
      </c>
      <c r="S3738" s="10">
        <f t="shared" ca="1" si="504"/>
        <v>0.26168396645556768</v>
      </c>
      <c r="T3738" s="25">
        <f ca="1">_xlfn.LOGNORM.INV(S3738,'Input Parameters'!$H$29,'Input Parameters'!$I$29)</f>
        <v>54.20555992187429</v>
      </c>
      <c r="U3738" s="10">
        <f t="shared" ca="1" si="505"/>
        <v>0.55228626016696314</v>
      </c>
      <c r="V3738" s="29">
        <f ca="1">IF('Input Parameters'!$D$30="Beta",_xlfn.BETA.INV(U3738,'Input Parameters'!$L$30,'Input Parameters'!$M$30,'Input Parameters'!$J$30,'Input Parameters'!$K$30),IF('Input Parameters'!$D$30="LogNorm",_xlfn.LOGNORM.INV(U3738,'Input Parameters'!$H$30,'Input Parameters'!$I$30)))</f>
        <v>1.0523644223619637</v>
      </c>
      <c r="W3738" s="2">
        <f ca="1">N3738+(P3738-N3738)*(1-ERF((T3738-R3738)/(2*SQRT(L3738*'Input Parameters'!$E$31))))</f>
        <v>0.18833315944007203</v>
      </c>
      <c r="X3738">
        <f t="shared" ca="1" si="506"/>
        <v>1</v>
      </c>
      <c r="Y3738" s="7"/>
    </row>
    <row r="3739" spans="1:25" ht="15" customHeight="1" x14ac:dyDescent="0.3">
      <c r="A3739" s="130">
        <v>3732</v>
      </c>
      <c r="B3739" s="10">
        <f t="shared" ca="1" si="498"/>
        <v>0.77155498497237185</v>
      </c>
      <c r="C3739" s="57">
        <f ca="1">_xlfn.NORM.INV(B3739,'Input Parameters'!$E$19,'Input Parameters'!$F$19)</f>
        <v>630.16610674212541</v>
      </c>
      <c r="D3739" s="10">
        <f t="shared" ca="1" si="499"/>
        <v>0.21710164581042313</v>
      </c>
      <c r="E3739" s="59">
        <f ca="1">IF(_xlfn.NORM.INV(D3739,'Input Parameters'!$E$20,'Input Parameters'!$F$20)&lt;3500,3500,IF(_xlfn.NORM.INV(D3739,'Input Parameters'!$E$20,'Input Parameters'!$F$20)&gt;5500,5500,_xlfn.NORM.INV(D3739,'Input Parameters'!$E$20,'Input Parameters'!$F$20)))</f>
        <v>4252.5865619293781</v>
      </c>
      <c r="F3739" s="10">
        <f t="shared" ca="1" si="500"/>
        <v>0.45874438155266584</v>
      </c>
      <c r="G3739" s="61">
        <f ca="1">_xlfn.NORM.INV(F3739,'Input Parameters'!$E$21,'Input Parameters'!$F$21)</f>
        <v>284.03572356487439</v>
      </c>
      <c r="H3739" s="54">
        <f ca="1">EXP(E3739*(1/'Input Parameters'!$E$22-1/G3739))</f>
        <v>0.63250588955283715</v>
      </c>
      <c r="I3739" s="10">
        <f t="shared" ca="1" si="501"/>
        <v>0.171729638656131</v>
      </c>
      <c r="J3739" s="29">
        <f ca="1">_xlfn.BETA.INV(I3739,'Input Parameters'!$L$24,'Input Parameters'!$M$24,'Input Parameters'!$J$24,'Input Parameters'!$K$24)</f>
        <v>0.45128431135403374</v>
      </c>
      <c r="K3739" s="156">
        <f ca="1">('Input Parameters'!$E$25/'Input Parameters'!$E$31)^$J3739</f>
        <v>3.9269405641219043E-2</v>
      </c>
      <c r="L3739" s="66">
        <f ca="1">$H3739*$C3739*'Input Parameters'!$E$23*K3739</f>
        <v>15.652147899718063</v>
      </c>
      <c r="M3739" s="23">
        <f t="shared" ca="1" si="502"/>
        <v>0.48088444911229644</v>
      </c>
      <c r="N3739" s="15">
        <f ca="1">_xlfn.NORM.INV(M3739,'Input Parameters'!$E$26,'Input Parameters'!$F$26)</f>
        <v>3.299338746983823E-2</v>
      </c>
      <c r="O3739" s="8">
        <f t="shared" ca="1" si="503"/>
        <v>0.67378513165944187</v>
      </c>
      <c r="P3739" s="29">
        <f ca="1">_xlfn.LOGNORM.INV(O3739,'Input Parameters'!$H$27,'Input Parameters'!$I$27)</f>
        <v>1.737537822758183</v>
      </c>
      <c r="Q3739" s="10"/>
      <c r="R3739" s="15">
        <f>'Input Parameters'!$E$28</f>
        <v>12.7</v>
      </c>
      <c r="S3739" s="10">
        <f t="shared" ca="1" si="504"/>
        <v>0.56802973471459439</v>
      </c>
      <c r="T3739" s="25">
        <f ca="1">_xlfn.LOGNORM.INV(S3739,'Input Parameters'!$H$29,'Input Parameters'!$I$29)</f>
        <v>59.363005187618533</v>
      </c>
      <c r="U3739" s="10">
        <f t="shared" ca="1" si="505"/>
        <v>0.61868335417030718</v>
      </c>
      <c r="V3739" s="29">
        <f ca="1">IF('Input Parameters'!$D$30="Beta",_xlfn.BETA.INV(U3739,'Input Parameters'!$L$30,'Input Parameters'!$M$30,'Input Parameters'!$J$30,'Input Parameters'!$K$30),IF('Input Parameters'!$D$30="LogNorm",_xlfn.LOGNORM.INV(U3739,'Input Parameters'!$H$30,'Input Parameters'!$I$30)))</f>
        <v>1.1255917406162204</v>
      </c>
      <c r="W3739" s="2">
        <f ca="1">N3739+(P3739-N3739)*(1-ERF((T3739-R3739)/(2*SQRT(L3739*'Input Parameters'!$E$31))))</f>
        <v>0.72209964737045595</v>
      </c>
      <c r="X3739">
        <f t="shared" ca="1" si="506"/>
        <v>1</v>
      </c>
      <c r="Y3739" s="7"/>
    </row>
    <row r="3740" spans="1:25" ht="15" customHeight="1" x14ac:dyDescent="0.3">
      <c r="A3740" s="130">
        <v>3733</v>
      </c>
      <c r="B3740" s="10">
        <f t="shared" ca="1" si="498"/>
        <v>8.5209840284720451E-2</v>
      </c>
      <c r="C3740" s="57">
        <f ca="1">_xlfn.NORM.INV(B3740,'Input Parameters'!$E$19,'Input Parameters'!$F$19)</f>
        <v>451.46262212093211</v>
      </c>
      <c r="D3740" s="10">
        <f t="shared" ca="1" si="499"/>
        <v>0.68545441914594596</v>
      </c>
      <c r="E3740" s="59">
        <f ca="1">IF(_xlfn.NORM.INV(D3740,'Input Parameters'!$E$20,'Input Parameters'!$F$20)&lt;3500,3500,IF(_xlfn.NORM.INV(D3740,'Input Parameters'!$E$20,'Input Parameters'!$F$20)&gt;5500,5500,_xlfn.NORM.INV(D3740,'Input Parameters'!$E$20,'Input Parameters'!$F$20)))</f>
        <v>5138.1045098448503</v>
      </c>
      <c r="F3740" s="10">
        <f t="shared" ca="1" si="500"/>
        <v>0.33251668093612097</v>
      </c>
      <c r="G3740" s="61">
        <f ca="1">_xlfn.NORM.INV(F3740,'Input Parameters'!$E$21,'Input Parameters'!$F$21)</f>
        <v>281.44682114998295</v>
      </c>
      <c r="H3740" s="54">
        <f ca="1">EXP(E3740*(1/'Input Parameters'!$E$22-1/G3740))</f>
        <v>0.48682652256826925</v>
      </c>
      <c r="I3740" s="10">
        <f t="shared" ca="1" si="501"/>
        <v>0.8746100958743489</v>
      </c>
      <c r="J3740" s="29">
        <f ca="1">_xlfn.BETA.INV(I3740,'Input Parameters'!$L$24,'Input Parameters'!$M$24,'Input Parameters'!$J$24,'Input Parameters'!$K$24)</f>
        <v>0.77585869401832386</v>
      </c>
      <c r="K3740" s="156">
        <f ca="1">('Input Parameters'!$E$25/'Input Parameters'!$E$31)^$J3740</f>
        <v>3.827056265051222E-3</v>
      </c>
      <c r="L3740" s="66">
        <f ca="1">$H3740*$C3740*'Input Parameters'!$E$23*K3740</f>
        <v>0.84112565148091945</v>
      </c>
      <c r="M3740" s="23">
        <f t="shared" ca="1" si="502"/>
        <v>0.23044769571632229</v>
      </c>
      <c r="N3740" s="15">
        <f ca="1">_xlfn.NORM.INV(M3740,'Input Parameters'!$E$26,'Input Parameters'!$F$26)</f>
        <v>1.8515161517462329E-2</v>
      </c>
      <c r="O3740" s="8">
        <f t="shared" ca="1" si="503"/>
        <v>0.20687170413085598</v>
      </c>
      <c r="P3740" s="29">
        <f ca="1">_xlfn.LOGNORM.INV(O3740,'Input Parameters'!$H$27,'Input Parameters'!$I$27)</f>
        <v>0.99165392058361668</v>
      </c>
      <c r="Q3740" s="10"/>
      <c r="R3740" s="15">
        <f>'Input Parameters'!$E$28</f>
        <v>12.7</v>
      </c>
      <c r="S3740" s="10">
        <f t="shared" ca="1" si="504"/>
        <v>0.966856917726026</v>
      </c>
      <c r="T3740" s="25">
        <f ca="1">_xlfn.LOGNORM.INV(S3740,'Input Parameters'!$H$29,'Input Parameters'!$I$29)</f>
        <v>71.565995085066078</v>
      </c>
      <c r="U3740" s="10">
        <f t="shared" ca="1" si="505"/>
        <v>0.44276234725035579</v>
      </c>
      <c r="V3740" s="29">
        <f ca="1">IF('Input Parameters'!$D$30="Beta",_xlfn.BETA.INV(U3740,'Input Parameters'!$L$30,'Input Parameters'!$M$30,'Input Parameters'!$J$30,'Input Parameters'!$K$30),IF('Input Parameters'!$D$30="LogNorm",_xlfn.LOGNORM.INV(U3740,'Input Parameters'!$H$30,'Input Parameters'!$I$30)))</f>
        <v>0.94405873260382533</v>
      </c>
      <c r="W3740" s="2">
        <f ca="1">N3740+(P3740-N3740)*(1-ERF((T3740-R3740)/(2*SQRT(L3740*'Input Parameters'!$E$31))))</f>
        <v>1.8520673078871792E-2</v>
      </c>
      <c r="X3740">
        <f t="shared" ca="1" si="506"/>
        <v>1</v>
      </c>
      <c r="Y3740" s="7"/>
    </row>
    <row r="3741" spans="1:25" ht="15" customHeight="1" x14ac:dyDescent="0.3">
      <c r="A3741" s="130">
        <v>3734</v>
      </c>
      <c r="B3741" s="10">
        <f t="shared" ca="1" si="498"/>
        <v>5.2471919623659824E-2</v>
      </c>
      <c r="C3741" s="57">
        <f ca="1">_xlfn.NORM.INV(B3741,'Input Parameters'!$E$19,'Input Parameters'!$F$19)</f>
        <v>430.29641454032139</v>
      </c>
      <c r="D3741" s="10">
        <f t="shared" ca="1" si="499"/>
        <v>0.91113813171337232</v>
      </c>
      <c r="E3741" s="59">
        <f ca="1">IF(_xlfn.NORM.INV(D3741,'Input Parameters'!$E$20,'Input Parameters'!$F$20)&lt;3500,3500,IF(_xlfn.NORM.INV(D3741,'Input Parameters'!$E$20,'Input Parameters'!$F$20)&gt;5500,5500,_xlfn.NORM.INV(D3741,'Input Parameters'!$E$20,'Input Parameters'!$F$20)))</f>
        <v>5500</v>
      </c>
      <c r="F3741" s="10">
        <f t="shared" ca="1" si="500"/>
        <v>0.57615587514565791</v>
      </c>
      <c r="G3741" s="61">
        <f ca="1">_xlfn.NORM.INV(F3741,'Input Parameters'!$E$21,'Input Parameters'!$F$21)</f>
        <v>286.35966141182308</v>
      </c>
      <c r="H3741" s="54">
        <f ca="1">EXP(E3741*(1/'Input Parameters'!$E$22-1/G3741))</f>
        <v>0.64708038391551637</v>
      </c>
      <c r="I3741" s="10">
        <f t="shared" ca="1" si="501"/>
        <v>0.33258559843770563</v>
      </c>
      <c r="J3741" s="29">
        <f ca="1">_xlfn.BETA.INV(I3741,'Input Parameters'!$L$24,'Input Parameters'!$M$24,'Input Parameters'!$J$24,'Input Parameters'!$K$24)</f>
        <v>0.53632671028591039</v>
      </c>
      <c r="K3741" s="156">
        <f ca="1">('Input Parameters'!$E$25/'Input Parameters'!$E$31)^$J3741</f>
        <v>2.1335877081522438E-2</v>
      </c>
      <c r="L3741" s="66">
        <f ca="1">$H3741*$C3741*'Input Parameters'!$E$23*K3741</f>
        <v>5.9406841465317815</v>
      </c>
      <c r="M3741" s="23">
        <f t="shared" ca="1" si="502"/>
        <v>0.26060888949796668</v>
      </c>
      <c r="N3741" s="15">
        <f ca="1">_xlfn.NORM.INV(M3741,'Input Parameters'!$E$26,'Input Parameters'!$F$26)</f>
        <v>2.0529143350189578E-2</v>
      </c>
      <c r="O3741" s="8">
        <f t="shared" ca="1" si="503"/>
        <v>0.67119776004873843</v>
      </c>
      <c r="P3741" s="29">
        <f ca="1">_xlfn.LOGNORM.INV(O3741,'Input Parameters'!$H$27,'Input Parameters'!$I$27)</f>
        <v>1.7320377088067438</v>
      </c>
      <c r="Q3741" s="10"/>
      <c r="R3741" s="15">
        <f>'Input Parameters'!$E$28</f>
        <v>12.7</v>
      </c>
      <c r="S3741" s="10">
        <f t="shared" ca="1" si="504"/>
        <v>7.9464518293944408E-2</v>
      </c>
      <c r="T3741" s="25">
        <f ca="1">_xlfn.LOGNORM.INV(S3741,'Input Parameters'!$H$29,'Input Parameters'!$I$29)</f>
        <v>49.713408465409998</v>
      </c>
      <c r="U3741" s="10">
        <f t="shared" ca="1" si="505"/>
        <v>0.53171982155676023</v>
      </c>
      <c r="V3741" s="29">
        <f ca="1">IF('Input Parameters'!$D$30="Beta",_xlfn.BETA.INV(U3741,'Input Parameters'!$L$30,'Input Parameters'!$M$30,'Input Parameters'!$J$30,'Input Parameters'!$K$30),IF('Input Parameters'!$D$30="LogNorm",_xlfn.LOGNORM.INV(U3741,'Input Parameters'!$H$30,'Input Parameters'!$I$30)))</f>
        <v>1.0310670520548488</v>
      </c>
      <c r="W3741" s="2">
        <f ca="1">N3741+(P3741-N3741)*(1-ERF((T3741-R3741)/(2*SQRT(L3741*'Input Parameters'!$E$31))))</f>
        <v>0.50473136921688189</v>
      </c>
      <c r="X3741">
        <f t="shared" ca="1" si="506"/>
        <v>1</v>
      </c>
      <c r="Y3741" s="7"/>
    </row>
    <row r="3742" spans="1:25" ht="15" customHeight="1" x14ac:dyDescent="0.3">
      <c r="A3742" s="130">
        <v>3735</v>
      </c>
      <c r="B3742" s="10">
        <f t="shared" ca="1" si="498"/>
        <v>0.36348413401186741</v>
      </c>
      <c r="C3742" s="57">
        <f ca="1">_xlfn.NORM.INV(B3742,'Input Parameters'!$E$19,'Input Parameters'!$F$19)</f>
        <v>537.79587576671474</v>
      </c>
      <c r="D3742" s="10">
        <f t="shared" ca="1" si="499"/>
        <v>0.95103783792245677</v>
      </c>
      <c r="E3742" s="59">
        <f ca="1">IF(_xlfn.NORM.INV(D3742,'Input Parameters'!$E$20,'Input Parameters'!$F$20)&lt;3500,3500,IF(_xlfn.NORM.INV(D3742,'Input Parameters'!$E$20,'Input Parameters'!$F$20)&gt;5500,5500,_xlfn.NORM.INV(D3742,'Input Parameters'!$E$20,'Input Parameters'!$F$20)))</f>
        <v>5500</v>
      </c>
      <c r="F3742" s="10">
        <f t="shared" ca="1" si="500"/>
        <v>0.75384339291765157</v>
      </c>
      <c r="G3742" s="61">
        <f ca="1">_xlfn.NORM.INV(F3742,'Input Parameters'!$E$21,'Input Parameters'!$F$21)</f>
        <v>290.24694552349683</v>
      </c>
      <c r="H3742" s="54">
        <f ca="1">EXP(E3742*(1/'Input Parameters'!$E$22-1/G3742))</f>
        <v>0.83690049567273272</v>
      </c>
      <c r="I3742" s="10">
        <f t="shared" ca="1" si="501"/>
        <v>0.81940900801580685</v>
      </c>
      <c r="J3742" s="29">
        <f ca="1">_xlfn.BETA.INV(I3742,'Input Parameters'!$L$24,'Input Parameters'!$M$24,'Input Parameters'!$J$24,'Input Parameters'!$K$24)</f>
        <v>0.74462795658161263</v>
      </c>
      <c r="K3742" s="156">
        <f ca="1">('Input Parameters'!$E$25/'Input Parameters'!$E$31)^$J3742</f>
        <v>4.7880876513856797E-3</v>
      </c>
      <c r="L3742" s="66">
        <f ca="1">$H3742*$C3742*'Input Parameters'!$E$23*K3742</f>
        <v>2.1550303186585698</v>
      </c>
      <c r="M3742" s="23">
        <f t="shared" ca="1" si="502"/>
        <v>0.8536881813618743</v>
      </c>
      <c r="N3742" s="15">
        <f ca="1">_xlfn.NORM.INV(M3742,'Input Parameters'!$E$26,'Input Parameters'!$F$26)</f>
        <v>5.6100053430363089E-2</v>
      </c>
      <c r="O3742" s="8">
        <f t="shared" ca="1" si="503"/>
        <v>2.2631560521156779E-2</v>
      </c>
      <c r="P3742" s="29">
        <f ca="1">_xlfn.LOGNORM.INV(O3742,'Input Parameters'!$H$27,'Input Parameters'!$I$27)</f>
        <v>0.58708613236429241</v>
      </c>
      <c r="Q3742" s="10"/>
      <c r="R3742" s="15">
        <f>'Input Parameters'!$E$28</f>
        <v>12.7</v>
      </c>
      <c r="S3742" s="10">
        <f t="shared" ca="1" si="504"/>
        <v>3.1502227506946201E-2</v>
      </c>
      <c r="T3742" s="25">
        <f ca="1">_xlfn.LOGNORM.INV(S3742,'Input Parameters'!$H$29,'Input Parameters'!$I$29)</f>
        <v>47.261599725611255</v>
      </c>
      <c r="U3742" s="10">
        <f t="shared" ca="1" si="505"/>
        <v>0.36504693879802008</v>
      </c>
      <c r="V3742" s="29">
        <f ca="1">IF('Input Parameters'!$D$30="Beta",_xlfn.BETA.INV(U3742,'Input Parameters'!$L$30,'Input Parameters'!$M$30,'Input Parameters'!$J$30,'Input Parameters'!$K$30),IF('Input Parameters'!$D$30="LogNorm",_xlfn.LOGNORM.INV(U3742,'Input Parameters'!$H$30,'Input Parameters'!$I$30)))</f>
        <v>0.87210736603994921</v>
      </c>
      <c r="W3742" s="2">
        <f ca="1">N3742+(P3742-N3742)*(1-ERF((T3742-R3742)/(2*SQRT(L3742*'Input Parameters'!$E$31))))</f>
        <v>0.10705361252020523</v>
      </c>
      <c r="X3742">
        <f t="shared" ca="1" si="506"/>
        <v>1</v>
      </c>
      <c r="Y3742" s="7"/>
    </row>
    <row r="3743" spans="1:25" ht="15" customHeight="1" x14ac:dyDescent="0.3">
      <c r="A3743" s="130">
        <v>3736</v>
      </c>
      <c r="B3743" s="10">
        <f t="shared" ca="1" si="498"/>
        <v>0.32812695806686021</v>
      </c>
      <c r="C3743" s="57">
        <f ca="1">_xlfn.NORM.INV(B3743,'Input Parameters'!$E$19,'Input Parameters'!$F$19)</f>
        <v>529.68980156216469</v>
      </c>
      <c r="D3743" s="10">
        <f t="shared" ca="1" si="499"/>
        <v>0.82181957295083774</v>
      </c>
      <c r="E3743" s="59">
        <f ca="1">IF(_xlfn.NORM.INV(D3743,'Input Parameters'!$E$20,'Input Parameters'!$F$20)&lt;3500,3500,IF(_xlfn.NORM.INV(D3743,'Input Parameters'!$E$20,'Input Parameters'!$F$20)&gt;5500,5500,_xlfn.NORM.INV(D3743,'Input Parameters'!$E$20,'Input Parameters'!$F$20)))</f>
        <v>5445.6251151236447</v>
      </c>
      <c r="F3743" s="10">
        <f t="shared" ca="1" si="500"/>
        <v>6.4430695868007537E-2</v>
      </c>
      <c r="G3743" s="61">
        <f ca="1">_xlfn.NORM.INV(F3743,'Input Parameters'!$E$21,'Input Parameters'!$F$21)</f>
        <v>272.91374722070498</v>
      </c>
      <c r="H3743" s="54">
        <f ca="1">EXP(E3743*(1/'Input Parameters'!$E$22-1/G3743))</f>
        <v>0.25464172074274766</v>
      </c>
      <c r="I3743" s="10">
        <f t="shared" ca="1" si="501"/>
        <v>0.85343853283596538</v>
      </c>
      <c r="J3743" s="29">
        <f ca="1">_xlfn.BETA.INV(I3743,'Input Parameters'!$L$24,'Input Parameters'!$M$24,'Input Parameters'!$J$24,'Input Parameters'!$K$24)</f>
        <v>0.76321479349791765</v>
      </c>
      <c r="K3743" s="156">
        <f ca="1">('Input Parameters'!$E$25/'Input Parameters'!$E$31)^$J3743</f>
        <v>4.1904056047712057E-3</v>
      </c>
      <c r="L3743" s="66">
        <f ca="1">$H3743*$C3743*'Input Parameters'!$E$23*K3743</f>
        <v>0.56520661182617837</v>
      </c>
      <c r="M3743" s="23">
        <f t="shared" ca="1" si="502"/>
        <v>0.78155068893342672</v>
      </c>
      <c r="N3743" s="15">
        <f ca="1">_xlfn.NORM.INV(M3743,'Input Parameters'!$E$26,'Input Parameters'!$F$26)</f>
        <v>5.0326261313005397E-2</v>
      </c>
      <c r="O3743" s="8">
        <f t="shared" ca="1" si="503"/>
        <v>0.78062573737981544</v>
      </c>
      <c r="P3743" s="29">
        <f ca="1">_xlfn.LOGNORM.INV(O3743,'Input Parameters'!$H$27,'Input Parameters'!$I$27)</f>
        <v>2.0052612343911993</v>
      </c>
      <c r="Q3743" s="10"/>
      <c r="R3743" s="15">
        <f>'Input Parameters'!$E$28</f>
        <v>12.7</v>
      </c>
      <c r="S3743" s="10">
        <f t="shared" ca="1" si="504"/>
        <v>4.6909428322426949E-2</v>
      </c>
      <c r="T3743" s="25">
        <f ca="1">_xlfn.LOGNORM.INV(S3743,'Input Parameters'!$H$29,'Input Parameters'!$I$29)</f>
        <v>48.245777660288503</v>
      </c>
      <c r="U3743" s="10">
        <f t="shared" ca="1" si="505"/>
        <v>0.73188736143886224</v>
      </c>
      <c r="V3743" s="29">
        <f ca="1">IF('Input Parameters'!$D$30="Beta",_xlfn.BETA.INV(U3743,'Input Parameters'!$L$30,'Input Parameters'!$M$30,'Input Parameters'!$J$30,'Input Parameters'!$K$30),IF('Input Parameters'!$D$30="LogNorm",_xlfn.LOGNORM.INV(U3743,'Input Parameters'!$H$30,'Input Parameters'!$I$30)))</f>
        <v>1.2752240225347578</v>
      </c>
      <c r="W3743" s="2">
        <f ca="1">N3743+(P3743-N3743)*(1-ERF((T3743-R3743)/(2*SQRT(L3743*'Input Parameters'!$E$31))))</f>
        <v>5.1944986519463776E-2</v>
      </c>
      <c r="X3743">
        <f t="shared" ca="1" si="506"/>
        <v>1</v>
      </c>
      <c r="Y3743" s="7"/>
    </row>
    <row r="3744" spans="1:25" ht="15" customHeight="1" x14ac:dyDescent="0.3">
      <c r="A3744" s="130">
        <v>3737</v>
      </c>
      <c r="B3744" s="10">
        <f t="shared" ca="1" si="498"/>
        <v>0.92769426688360379</v>
      </c>
      <c r="C3744" s="57">
        <f ca="1">_xlfn.NORM.INV(B3744,'Input Parameters'!$E$19,'Input Parameters'!$F$19)</f>
        <v>690.57126916865752</v>
      </c>
      <c r="D3744" s="10">
        <f t="shared" ca="1" si="499"/>
        <v>0.59416729220520903</v>
      </c>
      <c r="E3744" s="59">
        <f ca="1">IF(_xlfn.NORM.INV(D3744,'Input Parameters'!$E$20,'Input Parameters'!$F$20)&lt;3500,3500,IF(_xlfn.NORM.INV(D3744,'Input Parameters'!$E$20,'Input Parameters'!$F$20)&gt;5500,5500,_xlfn.NORM.INV(D3744,'Input Parameters'!$E$20,'Input Parameters'!$F$20)))</f>
        <v>4966.7946612580545</v>
      </c>
      <c r="F3744" s="10">
        <f t="shared" ca="1" si="500"/>
        <v>0.53866241958041028</v>
      </c>
      <c r="G3744" s="61">
        <f ca="1">_xlfn.NORM.INV(F3744,'Input Parameters'!$E$21,'Input Parameters'!$F$21)</f>
        <v>285.61292708638598</v>
      </c>
      <c r="H3744" s="54">
        <f ca="1">EXP(E3744*(1/'Input Parameters'!$E$22-1/G3744))</f>
        <v>0.64504649822651494</v>
      </c>
      <c r="I3744" s="10">
        <f t="shared" ca="1" si="501"/>
        <v>0.48716603404590575</v>
      </c>
      <c r="J3744" s="29">
        <f ca="1">_xlfn.BETA.INV(I3744,'Input Parameters'!$L$24,'Input Parameters'!$M$24,'Input Parameters'!$J$24,'Input Parameters'!$K$24)</f>
        <v>0.60197098705125407</v>
      </c>
      <c r="K3744" s="156">
        <f ca="1">('Input Parameters'!$E$25/'Input Parameters'!$E$31)^$J3744</f>
        <v>1.3322944156195922E-2</v>
      </c>
      <c r="L3744" s="66">
        <f ca="1">$H3744*$C3744*'Input Parameters'!$E$23*K3744</f>
        <v>5.9347131877370627</v>
      </c>
      <c r="M3744" s="23">
        <f t="shared" ca="1" si="502"/>
        <v>3.4655549589592383E-2</v>
      </c>
      <c r="N3744" s="15">
        <f ca="1">_xlfn.NORM.INV(M3744,'Input Parameters'!$E$26,'Input Parameters'!$F$26)</f>
        <v>-4.1441172429726308E-3</v>
      </c>
      <c r="O3744" s="8">
        <f t="shared" ca="1" si="503"/>
        <v>0.2533057258162017</v>
      </c>
      <c r="P3744" s="29">
        <f ca="1">_xlfn.LOGNORM.INV(O3744,'Input Parameters'!$H$27,'Input Parameters'!$I$27)</f>
        <v>1.0611959353180331</v>
      </c>
      <c r="Q3744" s="10"/>
      <c r="R3744" s="15">
        <f>'Input Parameters'!$E$28</f>
        <v>12.7</v>
      </c>
      <c r="S3744" s="10">
        <f t="shared" ca="1" si="504"/>
        <v>5.3052622444486941E-2</v>
      </c>
      <c r="T3744" s="25">
        <f ca="1">_xlfn.LOGNORM.INV(S3744,'Input Parameters'!$H$29,'Input Parameters'!$I$29)</f>
        <v>48.569908175365349</v>
      </c>
      <c r="U3744" s="10">
        <f t="shared" ca="1" si="505"/>
        <v>5.5554113677215744E-2</v>
      </c>
      <c r="V3744" s="29">
        <f ca="1">IF('Input Parameters'!$D$30="Beta",_xlfn.BETA.INV(U3744,'Input Parameters'!$L$30,'Input Parameters'!$M$30,'Input Parameters'!$J$30,'Input Parameters'!$K$30),IF('Input Parameters'!$D$30="LogNorm",_xlfn.LOGNORM.INV(U3744,'Input Parameters'!$H$30,'Input Parameters'!$I$30)))</f>
        <v>0.53308347680577262</v>
      </c>
      <c r="W3744" s="2">
        <f ca="1">N3744+(P3744-N3744)*(1-ERF((T3744-R3744)/(2*SQRT(L3744*'Input Parameters'!$E$31))))</f>
        <v>0.31311799132428758</v>
      </c>
      <c r="X3744">
        <f t="shared" ca="1" si="506"/>
        <v>1</v>
      </c>
      <c r="Y3744" s="7"/>
    </row>
    <row r="3745" spans="1:25" ht="15" customHeight="1" x14ac:dyDescent="0.3">
      <c r="A3745" s="130">
        <v>3738</v>
      </c>
      <c r="B3745" s="10">
        <f t="shared" ca="1" si="498"/>
        <v>0.87328566128462648</v>
      </c>
      <c r="C3745" s="57">
        <f ca="1">_xlfn.NORM.INV(B3745,'Input Parameters'!$E$19,'Input Parameters'!$F$19)</f>
        <v>663.80415196107708</v>
      </c>
      <c r="D3745" s="10">
        <f t="shared" ca="1" si="499"/>
        <v>0.79326403996235351</v>
      </c>
      <c r="E3745" s="59">
        <f ca="1">IF(_xlfn.NORM.INV(D3745,'Input Parameters'!$E$20,'Input Parameters'!$F$20)&lt;3500,3500,IF(_xlfn.NORM.INV(D3745,'Input Parameters'!$E$20,'Input Parameters'!$F$20)&gt;5500,5500,_xlfn.NORM.INV(D3745,'Input Parameters'!$E$20,'Input Parameters'!$F$20)))</f>
        <v>5372.4593601751239</v>
      </c>
      <c r="F3745" s="10">
        <f t="shared" ca="1" si="500"/>
        <v>0.54661568059735521</v>
      </c>
      <c r="G3745" s="61">
        <f ca="1">_xlfn.NORM.INV(F3745,'Input Parameters'!$E$21,'Input Parameters'!$F$21)</f>
        <v>285.77052672141298</v>
      </c>
      <c r="H3745" s="54">
        <f ca="1">EXP(E3745*(1/'Input Parameters'!$E$22-1/G3745))</f>
        <v>0.62884633745687468</v>
      </c>
      <c r="I3745" s="10">
        <f t="shared" ca="1" si="501"/>
        <v>0.20731855658222786</v>
      </c>
      <c r="J3745" s="29">
        <f ca="1">_xlfn.BETA.INV(I3745,'Input Parameters'!$L$24,'Input Parameters'!$M$24,'Input Parameters'!$J$24,'Input Parameters'!$K$24)</f>
        <v>0.47292971324988087</v>
      </c>
      <c r="K3745" s="156">
        <f ca="1">('Input Parameters'!$E$25/'Input Parameters'!$E$31)^$J3745</f>
        <v>3.3621690514946262E-2</v>
      </c>
      <c r="L3745" s="66">
        <f ca="1">$H3745*$C3745*'Input Parameters'!$E$23*K3745</f>
        <v>14.034729496797404</v>
      </c>
      <c r="M3745" s="23">
        <f t="shared" ca="1" si="502"/>
        <v>0.38030689836600928</v>
      </c>
      <c r="N3745" s="15">
        <f ca="1">_xlfn.NORM.INV(M3745,'Input Parameters'!$E$26,'Input Parameters'!$F$26)</f>
        <v>2.7601827887586639E-2</v>
      </c>
      <c r="O3745" s="8">
        <f t="shared" ca="1" si="503"/>
        <v>0.6076189740726019</v>
      </c>
      <c r="P3745" s="29">
        <f ca="1">_xlfn.LOGNORM.INV(O3745,'Input Parameters'!$H$27,'Input Parameters'!$I$27)</f>
        <v>1.6064753460418897</v>
      </c>
      <c r="Q3745" s="10"/>
      <c r="R3745" s="15">
        <f>'Input Parameters'!$E$28</f>
        <v>12.7</v>
      </c>
      <c r="S3745" s="10">
        <f t="shared" ca="1" si="504"/>
        <v>0.21291314379579351</v>
      </c>
      <c r="T3745" s="25">
        <f ca="1">_xlfn.LOGNORM.INV(S3745,'Input Parameters'!$H$29,'Input Parameters'!$I$29)</f>
        <v>53.251331180241458</v>
      </c>
      <c r="U3745" s="10">
        <f t="shared" ca="1" si="505"/>
        <v>0.27968519421910576</v>
      </c>
      <c r="V3745" s="29">
        <f ca="1">IF('Input Parameters'!$D$30="Beta",_xlfn.BETA.INV(U3745,'Input Parameters'!$L$30,'Input Parameters'!$M$30,'Input Parameters'!$J$30,'Input Parameters'!$K$30),IF('Input Parameters'!$D$30="LogNorm",_xlfn.LOGNORM.INV(U3745,'Input Parameters'!$H$30,'Input Parameters'!$I$30)))</f>
        <v>0.79373697624022388</v>
      </c>
      <c r="W3745" s="2">
        <f ca="1">N3745+(P3745-N3745)*(1-ERF((T3745-R3745)/(2*SQRT(L3745*'Input Parameters'!$E$31))))</f>
        <v>0.72867499551007175</v>
      </c>
      <c r="X3745">
        <f t="shared" ca="1" si="506"/>
        <v>1</v>
      </c>
      <c r="Y3745" s="7"/>
    </row>
    <row r="3746" spans="1:25" ht="15" customHeight="1" x14ac:dyDescent="0.3">
      <c r="A3746" s="130">
        <v>3739</v>
      </c>
      <c r="B3746" s="10">
        <f t="shared" ca="1" si="498"/>
        <v>0.10785498357056633</v>
      </c>
      <c r="C3746" s="57">
        <f ca="1">_xlfn.NORM.INV(B3746,'Input Parameters'!$E$19,'Input Parameters'!$F$19)</f>
        <v>462.68761129334507</v>
      </c>
      <c r="D3746" s="10">
        <f t="shared" ca="1" si="499"/>
        <v>0.29382246452248229</v>
      </c>
      <c r="E3746" s="59">
        <f ca="1">IF(_xlfn.NORM.INV(D3746,'Input Parameters'!$E$20,'Input Parameters'!$F$20)&lt;3500,3500,IF(_xlfn.NORM.INV(D3746,'Input Parameters'!$E$20,'Input Parameters'!$F$20)&gt;5500,5500,_xlfn.NORM.INV(D3746,'Input Parameters'!$E$20,'Input Parameters'!$F$20)))</f>
        <v>4420.4236118297686</v>
      </c>
      <c r="F3746" s="10">
        <f t="shared" ca="1" si="500"/>
        <v>0.85292997333465226</v>
      </c>
      <c r="G3746" s="61">
        <f ca="1">_xlfn.NORM.INV(F3746,'Input Parameters'!$E$21,'Input Parameters'!$F$21)</f>
        <v>293.09579009554147</v>
      </c>
      <c r="H3746" s="54">
        <f ca="1">EXP(E3746*(1/'Input Parameters'!$E$22-1/G3746))</f>
        <v>1.0049428612577427</v>
      </c>
      <c r="I3746" s="10">
        <f t="shared" ca="1" si="501"/>
        <v>0.12696679920790299</v>
      </c>
      <c r="J3746" s="29">
        <f ca="1">_xlfn.BETA.INV(I3746,'Input Parameters'!$L$24,'Input Parameters'!$M$24,'Input Parameters'!$J$24,'Input Parameters'!$K$24)</f>
        <v>0.41978379155441414</v>
      </c>
      <c r="K3746" s="156">
        <f ca="1">('Input Parameters'!$E$25/'Input Parameters'!$E$31)^$J3746</f>
        <v>4.9225718244943956E-2</v>
      </c>
      <c r="L3746" s="66">
        <f ca="1">$H3746*$C3746*'Input Parameters'!$E$23*K3746</f>
        <v>22.888709239476057</v>
      </c>
      <c r="M3746" s="23">
        <f t="shared" ca="1" si="502"/>
        <v>0.25038631979889436</v>
      </c>
      <c r="N3746" s="15">
        <f ca="1">_xlfn.NORM.INV(M3746,'Input Parameters'!$E$26,'Input Parameters'!$F$26)</f>
        <v>1.9861234413044507E-2</v>
      </c>
      <c r="O3746" s="8">
        <f t="shared" ca="1" si="503"/>
        <v>0.85956206293903892</v>
      </c>
      <c r="P3746" s="29">
        <f ca="1">_xlfn.LOGNORM.INV(O3746,'Input Parameters'!$H$27,'Input Parameters'!$I$27)</f>
        <v>2.2939780387013116</v>
      </c>
      <c r="Q3746" s="10"/>
      <c r="R3746" s="15">
        <f>'Input Parameters'!$E$28</f>
        <v>12.7</v>
      </c>
      <c r="S3746" s="10">
        <f t="shared" ca="1" si="504"/>
        <v>0.2141571256987761</v>
      </c>
      <c r="T3746" s="25">
        <f ca="1">_xlfn.LOGNORM.INV(S3746,'Input Parameters'!$H$29,'Input Parameters'!$I$29)</f>
        <v>53.276892736932474</v>
      </c>
      <c r="U3746" s="10">
        <f t="shared" ca="1" si="505"/>
        <v>0.95732891486437988</v>
      </c>
      <c r="V3746" s="29">
        <f ca="1">IF('Input Parameters'!$D$30="Beta",_xlfn.BETA.INV(U3746,'Input Parameters'!$L$30,'Input Parameters'!$M$30,'Input Parameters'!$J$30,'Input Parameters'!$K$30),IF('Input Parameters'!$D$30="LogNorm",_xlfn.LOGNORM.INV(U3746,'Input Parameters'!$H$30,'Input Parameters'!$I$30)))</f>
        <v>1.9692982813389677</v>
      </c>
      <c r="W3746" s="2">
        <f ca="1">N3746+(P3746-N3746)*(1-ERF((T3746-R3746)/(2*SQRT(L3746*'Input Parameters'!$E$31))))</f>
        <v>1.2676432400597166</v>
      </c>
      <c r="X3746">
        <f t="shared" ca="1" si="506"/>
        <v>1</v>
      </c>
      <c r="Y3746" s="7"/>
    </row>
    <row r="3747" spans="1:25" ht="15" customHeight="1" x14ac:dyDescent="0.3">
      <c r="A3747" s="130">
        <v>3740</v>
      </c>
      <c r="B3747" s="10">
        <f t="shared" ca="1" si="498"/>
        <v>0.25644589357963088</v>
      </c>
      <c r="C3747" s="57">
        <f ca="1">_xlfn.NORM.INV(B3747,'Input Parameters'!$E$19,'Input Parameters'!$F$19)</f>
        <v>512.00813964830115</v>
      </c>
      <c r="D3747" s="10">
        <f t="shared" ca="1" si="499"/>
        <v>0.17056215243466333</v>
      </c>
      <c r="E3747" s="59">
        <f ca="1">IF(_xlfn.NORM.INV(D3747,'Input Parameters'!$E$20,'Input Parameters'!$F$20)&lt;3500,3500,IF(_xlfn.NORM.INV(D3747,'Input Parameters'!$E$20,'Input Parameters'!$F$20)&gt;5500,5500,_xlfn.NORM.INV(D3747,'Input Parameters'!$E$20,'Input Parameters'!$F$20)))</f>
        <v>4133.6377117297707</v>
      </c>
      <c r="F3747" s="10">
        <f t="shared" ca="1" si="500"/>
        <v>0.62470245785876644</v>
      </c>
      <c r="G3747" s="61">
        <f ca="1">_xlfn.NORM.INV(F3747,'Input Parameters'!$E$21,'Input Parameters'!$F$21)</f>
        <v>287.34833868532598</v>
      </c>
      <c r="H3747" s="54">
        <f ca="1">EXP(E3747*(1/'Input Parameters'!$E$22-1/G3747))</f>
        <v>0.75769045586125894</v>
      </c>
      <c r="I3747" s="10">
        <f t="shared" ca="1" si="501"/>
        <v>6.3820821286936114E-2</v>
      </c>
      <c r="J3747" s="29">
        <f ca="1">_xlfn.BETA.INV(I3747,'Input Parameters'!$L$24,'Input Parameters'!$M$24,'Input Parameters'!$J$24,'Input Parameters'!$K$24)</f>
        <v>0.35929717111944581</v>
      </c>
      <c r="K3747" s="156">
        <f ca="1">('Input Parameters'!$E$25/'Input Parameters'!$E$31)^$J3747</f>
        <v>7.5968583056134714E-2</v>
      </c>
      <c r="L3747" s="66">
        <f ca="1">$H3747*$C3747*'Input Parameters'!$E$23*K3747</f>
        <v>29.471531731003992</v>
      </c>
      <c r="M3747" s="23">
        <f t="shared" ca="1" si="502"/>
        <v>0.98498537372151906</v>
      </c>
      <c r="N3747" s="15">
        <f ca="1">_xlfn.NORM.INV(M3747,'Input Parameters'!$E$26,'Input Parameters'!$F$26)</f>
        <v>7.9563790727877032E-2</v>
      </c>
      <c r="O3747" s="8">
        <f t="shared" ca="1" si="503"/>
        <v>0.89791801976128571</v>
      </c>
      <c r="P3747" s="29">
        <f ca="1">_xlfn.LOGNORM.INV(O3747,'Input Parameters'!$H$27,'Input Parameters'!$I$27)</f>
        <v>2.496713547219847</v>
      </c>
      <c r="Q3747" s="10"/>
      <c r="R3747" s="15">
        <f>'Input Parameters'!$E$28</f>
        <v>12.7</v>
      </c>
      <c r="S3747" s="10">
        <f t="shared" ca="1" si="504"/>
        <v>0.45344301492640182</v>
      </c>
      <c r="T3747" s="25">
        <f ca="1">_xlfn.LOGNORM.INV(S3747,'Input Parameters'!$H$29,'Input Parameters'!$I$29)</f>
        <v>57.472108820826229</v>
      </c>
      <c r="U3747" s="10">
        <f t="shared" ca="1" si="505"/>
        <v>0.96425165815843894</v>
      </c>
      <c r="V3747" s="29">
        <f ca="1">IF('Input Parameters'!$D$30="Beta",_xlfn.BETA.INV(U3747,'Input Parameters'!$L$30,'Input Parameters'!$M$30,'Input Parameters'!$J$30,'Input Parameters'!$K$30),IF('Input Parameters'!$D$30="LogNorm",_xlfn.LOGNORM.INV(U3747,'Input Parameters'!$H$30,'Input Parameters'!$I$30)))</f>
        <v>2.0338689276131361</v>
      </c>
      <c r="W3747" s="2">
        <f ca="1">N3747+(P3747-N3747)*(1-ERF((T3747-R3747)/(2*SQRT(L3747*'Input Parameters'!$E$31))))</f>
        <v>1.4326418228139954</v>
      </c>
      <c r="X3747">
        <f t="shared" ca="1" si="506"/>
        <v>1</v>
      </c>
      <c r="Y3747" s="7"/>
    </row>
    <row r="3748" spans="1:25" ht="15" customHeight="1" x14ac:dyDescent="0.3">
      <c r="A3748" s="130">
        <v>3741</v>
      </c>
      <c r="B3748" s="10">
        <f t="shared" ca="1" si="498"/>
        <v>0.60597789877827235</v>
      </c>
      <c r="C3748" s="57">
        <f ca="1">_xlfn.NORM.INV(B3748,'Input Parameters'!$E$19,'Input Parameters'!$F$19)</f>
        <v>590.01792518972525</v>
      </c>
      <c r="D3748" s="10">
        <f t="shared" ca="1" si="499"/>
        <v>0.73386109811504441</v>
      </c>
      <c r="E3748" s="59">
        <f ca="1">IF(_xlfn.NORM.INV(D3748,'Input Parameters'!$E$20,'Input Parameters'!$F$20)&lt;3500,3500,IF(_xlfn.NORM.INV(D3748,'Input Parameters'!$E$20,'Input Parameters'!$F$20)&gt;5500,5500,_xlfn.NORM.INV(D3748,'Input Parameters'!$E$20,'Input Parameters'!$F$20)))</f>
        <v>5237.1728882402449</v>
      </c>
      <c r="F3748" s="10">
        <f t="shared" ca="1" si="500"/>
        <v>0.97236033054451343</v>
      </c>
      <c r="G3748" s="61">
        <f ca="1">_xlfn.NORM.INV(F3748,'Input Parameters'!$E$21,'Input Parameters'!$F$21)</f>
        <v>299.91505896584738</v>
      </c>
      <c r="H3748" s="54">
        <f ca="1">EXP(E3748*(1/'Input Parameters'!$E$22-1/G3748))</f>
        <v>1.51002023367459</v>
      </c>
      <c r="I3748" s="10">
        <f t="shared" ca="1" si="501"/>
        <v>0.97728538680612398</v>
      </c>
      <c r="J3748" s="29">
        <f ca="1">_xlfn.BETA.INV(I3748,'Input Parameters'!$L$24,'Input Parameters'!$M$24,'Input Parameters'!$J$24,'Input Parameters'!$K$24)</f>
        <v>0.8702356287598314</v>
      </c>
      <c r="K3748" s="156">
        <f ca="1">('Input Parameters'!$E$25/'Input Parameters'!$E$31)^$J3748</f>
        <v>1.9446430975356979E-3</v>
      </c>
      <c r="L3748" s="66">
        <f ca="1">$H3748*$C3748*'Input Parameters'!$E$23*K3748</f>
        <v>1.7325583869181536</v>
      </c>
      <c r="M3748" s="23">
        <f t="shared" ca="1" si="502"/>
        <v>3.8779681116776765E-2</v>
      </c>
      <c r="N3748" s="15">
        <f ca="1">_xlfn.NORM.INV(M3748,'Input Parameters'!$E$26,'Input Parameters'!$F$26)</f>
        <v>-3.0655502344448804E-3</v>
      </c>
      <c r="O3748" s="8">
        <f t="shared" ca="1" si="503"/>
        <v>0.26095458053667719</v>
      </c>
      <c r="P3748" s="29">
        <f ca="1">_xlfn.LOGNORM.INV(O3748,'Input Parameters'!$H$27,'Input Parameters'!$I$27)</f>
        <v>1.0723897773461397</v>
      </c>
      <c r="Q3748" s="10"/>
      <c r="R3748" s="15">
        <f>'Input Parameters'!$E$28</f>
        <v>12.7</v>
      </c>
      <c r="S3748" s="10">
        <f t="shared" ca="1" si="504"/>
        <v>0.58981151737745707</v>
      </c>
      <c r="T3748" s="25">
        <f ca="1">_xlfn.LOGNORM.INV(S3748,'Input Parameters'!$H$29,'Input Parameters'!$I$29)</f>
        <v>59.73540161846109</v>
      </c>
      <c r="U3748" s="10">
        <f t="shared" ca="1" si="505"/>
        <v>0.18131146790919417</v>
      </c>
      <c r="V3748" s="29">
        <f ca="1">IF('Input Parameters'!$D$30="Beta",_xlfn.BETA.INV(U3748,'Input Parameters'!$L$30,'Input Parameters'!$M$30,'Input Parameters'!$J$30,'Input Parameters'!$K$30),IF('Input Parameters'!$D$30="LogNorm",_xlfn.LOGNORM.INV(U3748,'Input Parameters'!$H$30,'Input Parameters'!$I$30)))</f>
        <v>0.69781793700964634</v>
      </c>
      <c r="W3748" s="2">
        <f ca="1">N3748+(P3748-N3748)*(1-ERF((T3748-R3748)/(2*SQRT(L3748*'Input Parameters'!$E$31))))</f>
        <v>9.3147117660105812E-3</v>
      </c>
      <c r="X3748">
        <f t="shared" ca="1" si="506"/>
        <v>1</v>
      </c>
      <c r="Y3748" s="7"/>
    </row>
    <row r="3749" spans="1:25" ht="15" customHeight="1" x14ac:dyDescent="0.3">
      <c r="A3749" s="130">
        <v>3742</v>
      </c>
      <c r="B3749" s="10">
        <f t="shared" ca="1" si="498"/>
        <v>0.20870840402252722</v>
      </c>
      <c r="C3749" s="57">
        <f ca="1">_xlfn.NORM.INV(B3749,'Input Parameters'!$E$19,'Input Parameters'!$F$19)</f>
        <v>498.77802421178797</v>
      </c>
      <c r="D3749" s="10">
        <f t="shared" ca="1" si="499"/>
        <v>0.18379151851841113</v>
      </c>
      <c r="E3749" s="59">
        <f ca="1">IF(_xlfn.NORM.INV(D3749,'Input Parameters'!$E$20,'Input Parameters'!$F$20)&lt;3500,3500,IF(_xlfn.NORM.INV(D3749,'Input Parameters'!$E$20,'Input Parameters'!$F$20)&gt;5500,5500,_xlfn.NORM.INV(D3749,'Input Parameters'!$E$20,'Input Parameters'!$F$20)))</f>
        <v>4169.293045079934</v>
      </c>
      <c r="F3749" s="10">
        <f t="shared" ca="1" si="500"/>
        <v>0.32666618575165796</v>
      </c>
      <c r="G3749" s="61">
        <f ca="1">_xlfn.NORM.INV(F3749,'Input Parameters'!$E$21,'Input Parameters'!$F$21)</f>
        <v>281.31977817440287</v>
      </c>
      <c r="H3749" s="54">
        <f ca="1">EXP(E3749*(1/'Input Parameters'!$E$22-1/G3749))</f>
        <v>0.55388012826688759</v>
      </c>
      <c r="I3749" s="10">
        <f t="shared" ca="1" si="501"/>
        <v>0.4461355888778723</v>
      </c>
      <c r="J3749" s="29">
        <f ca="1">_xlfn.BETA.INV(I3749,'Input Parameters'!$L$24,'Input Parameters'!$M$24,'Input Parameters'!$J$24,'Input Parameters'!$K$24)</f>
        <v>0.5852121832979722</v>
      </c>
      <c r="K3749" s="156">
        <f ca="1">('Input Parameters'!$E$25/'Input Parameters'!$E$31)^$J3749</f>
        <v>1.5024883880886309E-2</v>
      </c>
      <c r="L3749" s="66">
        <f ca="1">$H3749*$C3749*'Input Parameters'!$E$23*K3749</f>
        <v>4.1508230418655137</v>
      </c>
      <c r="M3749" s="23">
        <f t="shared" ca="1" si="502"/>
        <v>0.13893628038699413</v>
      </c>
      <c r="N3749" s="15">
        <f ca="1">_xlfn.NORM.INV(M3749,'Input Parameters'!$E$26,'Input Parameters'!$F$26)</f>
        <v>1.1212672073312915E-2</v>
      </c>
      <c r="O3749" s="8">
        <f t="shared" ca="1" si="503"/>
        <v>0.86322614329109426</v>
      </c>
      <c r="P3749" s="29">
        <f ca="1">_xlfn.LOGNORM.INV(O3749,'Input Parameters'!$H$27,'Input Parameters'!$I$27)</f>
        <v>2.3108617411480417</v>
      </c>
      <c r="Q3749" s="10"/>
      <c r="R3749" s="15">
        <f>'Input Parameters'!$E$28</f>
        <v>12.7</v>
      </c>
      <c r="S3749" s="10">
        <f t="shared" ca="1" si="504"/>
        <v>0.70668994913749361</v>
      </c>
      <c r="T3749" s="25">
        <f ca="1">_xlfn.LOGNORM.INV(S3749,'Input Parameters'!$H$29,'Input Parameters'!$I$29)</f>
        <v>61.897485677123818</v>
      </c>
      <c r="U3749" s="10">
        <f t="shared" ca="1" si="505"/>
        <v>3.8872716644676286E-2</v>
      </c>
      <c r="V3749" s="29">
        <f ca="1">IF('Input Parameters'!$D$30="Beta",_xlfn.BETA.INV(U3749,'Input Parameters'!$L$30,'Input Parameters'!$M$30,'Input Parameters'!$J$30,'Input Parameters'!$K$30),IF('Input Parameters'!$D$30="LogNorm",_xlfn.LOGNORM.INV(U3749,'Input Parameters'!$H$30,'Input Parameters'!$I$30)))</f>
        <v>0.49838246722181861</v>
      </c>
      <c r="W3749" s="2">
        <f ca="1">N3749+(P3749-N3749)*(1-ERF((T3749-R3749)/(2*SQRT(L3749*'Input Parameters'!$E$31))))</f>
        <v>0.21295879983302532</v>
      </c>
      <c r="X3749">
        <f t="shared" ca="1" si="506"/>
        <v>1</v>
      </c>
      <c r="Y3749" s="7"/>
    </row>
    <row r="3750" spans="1:25" ht="15" customHeight="1" x14ac:dyDescent="0.3">
      <c r="A3750" s="130">
        <v>3743</v>
      </c>
      <c r="B3750" s="10">
        <f t="shared" ca="1" si="498"/>
        <v>1.320888888977334E-2</v>
      </c>
      <c r="C3750" s="57">
        <f ca="1">_xlfn.NORM.INV(B3750,'Input Parameters'!$E$19,'Input Parameters'!$F$19)</f>
        <v>379.70876781780066</v>
      </c>
      <c r="D3750" s="10">
        <f t="shared" ca="1" si="499"/>
        <v>0.6500388565103481</v>
      </c>
      <c r="E3750" s="59">
        <f ca="1">IF(_xlfn.NORM.INV(D3750,'Input Parameters'!$E$20,'Input Parameters'!$F$20)&lt;3500,3500,IF(_xlfn.NORM.INV(D3750,'Input Parameters'!$E$20,'Input Parameters'!$F$20)&gt;5500,5500,_xlfn.NORM.INV(D3750,'Input Parameters'!$E$20,'Input Parameters'!$F$20)))</f>
        <v>5069.7977610969283</v>
      </c>
      <c r="F3750" s="10">
        <f t="shared" ca="1" si="500"/>
        <v>0.65661877456769591</v>
      </c>
      <c r="G3750" s="61">
        <f ca="1">_xlfn.NORM.INV(F3750,'Input Parameters'!$E$21,'Input Parameters'!$F$21)</f>
        <v>288.01956497624991</v>
      </c>
      <c r="H3750" s="54">
        <f ca="1">EXP(E3750*(1/'Input Parameters'!$E$22-1/G3750))</f>
        <v>0.74140768288339454</v>
      </c>
      <c r="I3750" s="10">
        <f t="shared" ca="1" si="501"/>
        <v>0.16079515222281782</v>
      </c>
      <c r="J3750" s="29">
        <f ca="1">_xlfn.BETA.INV(I3750,'Input Parameters'!$L$24,'Input Parameters'!$M$24,'Input Parameters'!$J$24,'Input Parameters'!$K$24)</f>
        <v>0.44410763999577246</v>
      </c>
      <c r="K3750" s="156">
        <f ca="1">('Input Parameters'!$E$25/'Input Parameters'!$E$31)^$J3750</f>
        <v>4.1344025618158149E-2</v>
      </c>
      <c r="L3750" s="66">
        <f ca="1">$H3750*$C3750*'Input Parameters'!$E$23*K3750</f>
        <v>11.639128653663784</v>
      </c>
      <c r="M3750" s="23">
        <f t="shared" ca="1" si="502"/>
        <v>0.46410042121385753</v>
      </c>
      <c r="N3750" s="15">
        <f ca="1">_xlfn.NORM.INV(M3750,'Input Parameters'!$E$26,'Input Parameters'!$F$26)</f>
        <v>3.210771747654996E-2</v>
      </c>
      <c r="O3750" s="8">
        <f t="shared" ca="1" si="503"/>
        <v>0.81808184001836071</v>
      </c>
      <c r="P3750" s="29">
        <f ca="1">_xlfn.LOGNORM.INV(O3750,'Input Parameters'!$H$27,'Input Parameters'!$I$27)</f>
        <v>2.1275181773194931</v>
      </c>
      <c r="Q3750" s="10"/>
      <c r="R3750" s="15">
        <f>'Input Parameters'!$E$28</f>
        <v>12.7</v>
      </c>
      <c r="S3750" s="10">
        <f t="shared" ca="1" si="504"/>
        <v>5.085979090500925E-2</v>
      </c>
      <c r="T3750" s="25">
        <f ca="1">_xlfn.LOGNORM.INV(S3750,'Input Parameters'!$H$29,'Input Parameters'!$I$29)</f>
        <v>48.457572297870627</v>
      </c>
      <c r="U3750" s="10">
        <f t="shared" ca="1" si="505"/>
        <v>0.2910962082882701</v>
      </c>
      <c r="V3750" s="29">
        <f ca="1">IF('Input Parameters'!$D$30="Beta",_xlfn.BETA.INV(U3750,'Input Parameters'!$L$30,'Input Parameters'!$M$30,'Input Parameters'!$J$30,'Input Parameters'!$K$30),IF('Input Parameters'!$D$30="LogNorm",_xlfn.LOGNORM.INV(U3750,'Input Parameters'!$H$30,'Input Parameters'!$I$30)))</f>
        <v>0.80432139932264524</v>
      </c>
      <c r="W3750" s="2">
        <f ca="1">N3750+(P3750-N3750)*(1-ERF((T3750-R3750)/(2*SQRT(L3750*'Input Parameters'!$E$31))))</f>
        <v>0.99309706084678218</v>
      </c>
      <c r="X3750">
        <f t="shared" ca="1" si="506"/>
        <v>0</v>
      </c>
      <c r="Y3750" s="7"/>
    </row>
    <row r="3751" spans="1:25" ht="15" customHeight="1" x14ac:dyDescent="0.3">
      <c r="A3751" s="130">
        <v>3744</v>
      </c>
      <c r="B3751" s="10">
        <f t="shared" ca="1" si="498"/>
        <v>0.85101783984956902</v>
      </c>
      <c r="C3751" s="57">
        <f ca="1">_xlfn.NORM.INV(B3751,'Input Parameters'!$E$19,'Input Parameters'!$F$19)</f>
        <v>655.24833900550993</v>
      </c>
      <c r="D3751" s="10">
        <f t="shared" ca="1" si="499"/>
        <v>0.72938269689947799</v>
      </c>
      <c r="E3751" s="59">
        <f ca="1">IF(_xlfn.NORM.INV(D3751,'Input Parameters'!$E$20,'Input Parameters'!$F$20)&lt;3500,3500,IF(_xlfn.NORM.INV(D3751,'Input Parameters'!$E$20,'Input Parameters'!$F$20)&gt;5500,5500,_xlfn.NORM.INV(D3751,'Input Parameters'!$E$20,'Input Parameters'!$F$20)))</f>
        <v>5227.6629655666493</v>
      </c>
      <c r="F3751" s="10">
        <f t="shared" ca="1" si="500"/>
        <v>0.75071735274198104</v>
      </c>
      <c r="G3751" s="61">
        <f ca="1">_xlfn.NORM.INV(F3751,'Input Parameters'!$E$21,'Input Parameters'!$F$21)</f>
        <v>290.16924623396784</v>
      </c>
      <c r="H3751" s="54">
        <f ca="1">EXP(E3751*(1/'Input Parameters'!$E$22-1/G3751))</f>
        <v>0.84024927883195988</v>
      </c>
      <c r="I3751" s="10">
        <f t="shared" ca="1" si="501"/>
        <v>0.74859410389470937</v>
      </c>
      <c r="J3751" s="29">
        <f ca="1">_xlfn.BETA.INV(I3751,'Input Parameters'!$L$24,'Input Parameters'!$M$24,'Input Parameters'!$J$24,'Input Parameters'!$K$24)</f>
        <v>0.71032425139234379</v>
      </c>
      <c r="K3751" s="156">
        <f ca="1">('Input Parameters'!$E$25/'Input Parameters'!$E$31)^$J3751</f>
        <v>6.1239686609592661E-3</v>
      </c>
      <c r="L3751" s="66">
        <f ca="1">$H3751*$C3751*'Input Parameters'!$E$23*K3751</f>
        <v>3.3716853325285734</v>
      </c>
      <c r="M3751" s="23">
        <f t="shared" ca="1" si="502"/>
        <v>0.70158994487431459</v>
      </c>
      <c r="N3751" s="15">
        <f ca="1">_xlfn.NORM.INV(M3751,'Input Parameters'!$E$26,'Input Parameters'!$F$26)</f>
        <v>4.5108556198889746E-2</v>
      </c>
      <c r="O3751" s="8">
        <f t="shared" ca="1" si="503"/>
        <v>0.85149744680954886</v>
      </c>
      <c r="P3751" s="29">
        <f ca="1">_xlfn.LOGNORM.INV(O3751,'Input Parameters'!$H$27,'Input Parameters'!$I$27)</f>
        <v>2.258254677571899</v>
      </c>
      <c r="Q3751" s="10"/>
      <c r="R3751" s="15">
        <f>'Input Parameters'!$E$28</f>
        <v>12.7</v>
      </c>
      <c r="S3751" s="10">
        <f t="shared" ca="1" si="504"/>
        <v>0.92541932921520575</v>
      </c>
      <c r="T3751" s="25">
        <f ca="1">_xlfn.LOGNORM.INV(S3751,'Input Parameters'!$H$29,'Input Parameters'!$I$29)</f>
        <v>68.469351763669621</v>
      </c>
      <c r="U3751" s="10">
        <f t="shared" ca="1" si="505"/>
        <v>0.57490603030317167</v>
      </c>
      <c r="V3751" s="29">
        <f ca="1">IF('Input Parameters'!$D$30="Beta",_xlfn.BETA.INV(U3751,'Input Parameters'!$L$30,'Input Parameters'!$M$30,'Input Parameters'!$J$30,'Input Parameters'!$K$30),IF('Input Parameters'!$D$30="LogNorm",_xlfn.LOGNORM.INV(U3751,'Input Parameters'!$H$30,'Input Parameters'!$I$30)))</f>
        <v>1.0764733232916552</v>
      </c>
      <c r="W3751" s="2">
        <f ca="1">N3751+(P3751-N3751)*(1-ERF((T3751-R3751)/(2*SQRT(L3751*'Input Parameters'!$E$31))))</f>
        <v>0.11536288044767246</v>
      </c>
      <c r="X3751">
        <f t="shared" ca="1" si="506"/>
        <v>1</v>
      </c>
      <c r="Y3751" s="7"/>
    </row>
    <row r="3752" spans="1:25" ht="15" customHeight="1" x14ac:dyDescent="0.3">
      <c r="A3752" s="130">
        <v>3745</v>
      </c>
      <c r="B3752" s="10">
        <f t="shared" ca="1" si="498"/>
        <v>0.3330340345467766</v>
      </c>
      <c r="C3752" s="57">
        <f ca="1">_xlfn.NORM.INV(B3752,'Input Parameters'!$E$19,'Input Parameters'!$F$19)</f>
        <v>530.83397431366075</v>
      </c>
      <c r="D3752" s="10">
        <f t="shared" ca="1" si="499"/>
        <v>3.85596768323343E-2</v>
      </c>
      <c r="E3752" s="59">
        <f ca="1">IF(_xlfn.NORM.INV(D3752,'Input Parameters'!$E$20,'Input Parameters'!$F$20)&lt;3500,3500,IF(_xlfn.NORM.INV(D3752,'Input Parameters'!$E$20,'Input Parameters'!$F$20)&gt;5500,5500,_xlfn.NORM.INV(D3752,'Input Parameters'!$E$20,'Input Parameters'!$F$20)))</f>
        <v>3562.6446653142129</v>
      </c>
      <c r="F3752" s="10">
        <f t="shared" ca="1" si="500"/>
        <v>0.61662079448474505</v>
      </c>
      <c r="G3752" s="61">
        <f ca="1">_xlfn.NORM.INV(F3752,'Input Parameters'!$E$21,'Input Parameters'!$F$21)</f>
        <v>287.18141496805947</v>
      </c>
      <c r="H3752" s="54">
        <f ca="1">EXP(E3752*(1/'Input Parameters'!$E$22-1/G3752))</f>
        <v>0.78164266931832438</v>
      </c>
      <c r="I3752" s="10">
        <f t="shared" ca="1" si="501"/>
        <v>0.77013509406375358</v>
      </c>
      <c r="J3752" s="29">
        <f ca="1">_xlfn.BETA.INV(I3752,'Input Parameters'!$L$24,'Input Parameters'!$M$24,'Input Parameters'!$J$24,'Input Parameters'!$K$24)</f>
        <v>0.72029290290794923</v>
      </c>
      <c r="K3752" s="156">
        <f ca="1">('Input Parameters'!$E$25/'Input Parameters'!$E$31)^$J3752</f>
        <v>5.7013316077606816E-3</v>
      </c>
      <c r="L3752" s="66">
        <f ca="1">$H3752*$C3752*'Input Parameters'!$E$23*K3752</f>
        <v>2.3656106764907303</v>
      </c>
      <c r="M3752" s="23">
        <f t="shared" ca="1" si="502"/>
        <v>0.64990276188895391</v>
      </c>
      <c r="N3752" s="15">
        <f ca="1">_xlfn.NORM.INV(M3752,'Input Parameters'!$E$26,'Input Parameters'!$F$26)</f>
        <v>4.2086217098632313E-2</v>
      </c>
      <c r="O3752" s="8">
        <f t="shared" ca="1" si="503"/>
        <v>0.28417331478113095</v>
      </c>
      <c r="P3752" s="29">
        <f ca="1">_xlfn.LOGNORM.INV(O3752,'Input Parameters'!$H$27,'Input Parameters'!$I$27)</f>
        <v>1.1060793813456988</v>
      </c>
      <c r="Q3752" s="10"/>
      <c r="R3752" s="15">
        <f>'Input Parameters'!$E$28</f>
        <v>12.7</v>
      </c>
      <c r="S3752" s="10">
        <f t="shared" ca="1" si="504"/>
        <v>0.34480583695984901</v>
      </c>
      <c r="T3752" s="25">
        <f ca="1">_xlfn.LOGNORM.INV(S3752,'Input Parameters'!$H$29,'Input Parameters'!$I$29)</f>
        <v>55.678391626004888</v>
      </c>
      <c r="U3752" s="10">
        <f t="shared" ca="1" si="505"/>
        <v>0.90671750578242982</v>
      </c>
      <c r="V3752" s="29">
        <f ca="1">IF('Input Parameters'!$D$30="Beta",_xlfn.BETA.INV(U3752,'Input Parameters'!$L$30,'Input Parameters'!$M$30,'Input Parameters'!$J$30,'Input Parameters'!$K$30),IF('Input Parameters'!$D$30="LogNorm",_xlfn.LOGNORM.INV(U3752,'Input Parameters'!$H$30,'Input Parameters'!$I$30)))</f>
        <v>1.6821322601227027</v>
      </c>
      <c r="W3752" s="2">
        <f ca="1">N3752+(P3752-N3752)*(1-ERF((T3752-R3752)/(2*SQRT(L3752*'Input Parameters'!$E$31))))</f>
        <v>9.33354101559489E-2</v>
      </c>
      <c r="X3752">
        <f t="shared" ca="1" si="506"/>
        <v>1</v>
      </c>
      <c r="Y3752" s="7"/>
    </row>
    <row r="3753" spans="1:25" ht="15" customHeight="1" x14ac:dyDescent="0.3">
      <c r="A3753" s="130">
        <v>3746</v>
      </c>
      <c r="B3753" s="10">
        <f t="shared" ca="1" si="498"/>
        <v>0.76585035161962089</v>
      </c>
      <c r="C3753" s="57">
        <f ca="1">_xlfn.NORM.INV(B3753,'Input Parameters'!$E$19,'Input Parameters'!$F$19)</f>
        <v>628.58353917180636</v>
      </c>
      <c r="D3753" s="10">
        <f t="shared" ca="1" si="499"/>
        <v>3.8991846708856803E-3</v>
      </c>
      <c r="E3753" s="59">
        <f ca="1">IF(_xlfn.NORM.INV(D3753,'Input Parameters'!$E$20,'Input Parameters'!$F$20)&lt;3500,3500,IF(_xlfn.NORM.INV(D3753,'Input Parameters'!$E$20,'Input Parameters'!$F$20)&gt;5500,5500,_xlfn.NORM.INV(D3753,'Input Parameters'!$E$20,'Input Parameters'!$F$20)))</f>
        <v>3500</v>
      </c>
      <c r="F3753" s="10">
        <f t="shared" ca="1" si="500"/>
        <v>0.73684242558382274</v>
      </c>
      <c r="G3753" s="61">
        <f ca="1">_xlfn.NORM.INV(F3753,'Input Parameters'!$E$21,'Input Parameters'!$F$21)</f>
        <v>289.83041812017251</v>
      </c>
      <c r="H3753" s="54">
        <f ca="1">EXP(E3753*(1/'Input Parameters'!$E$22-1/G3753))</f>
        <v>0.87753831126313697</v>
      </c>
      <c r="I3753" s="10">
        <f t="shared" ca="1" si="501"/>
        <v>0.73213576203423836</v>
      </c>
      <c r="J3753" s="29">
        <f ca="1">_xlfn.BETA.INV(I3753,'Input Parameters'!$L$24,'Input Parameters'!$M$24,'Input Parameters'!$J$24,'Input Parameters'!$K$24)</f>
        <v>0.70291493002328442</v>
      </c>
      <c r="K3753" s="156">
        <f ca="1">('Input Parameters'!$E$25/'Input Parameters'!$E$31)^$J3753</f>
        <v>6.4582700048997016E-3</v>
      </c>
      <c r="L3753" s="66">
        <f ca="1">$H3753*$C3753*'Input Parameters'!$E$23*K3753</f>
        <v>3.5624213720289206</v>
      </c>
      <c r="M3753" s="23">
        <f t="shared" ca="1" si="502"/>
        <v>0.4957388021747392</v>
      </c>
      <c r="N3753" s="15">
        <f ca="1">_xlfn.NORM.INV(M3753,'Input Parameters'!$E$26,'Input Parameters'!$F$26)</f>
        <v>3.3775689716688671E-2</v>
      </c>
      <c r="O3753" s="8">
        <f t="shared" ca="1" si="503"/>
        <v>0.80440593367793878</v>
      </c>
      <c r="P3753" s="29">
        <f ca="1">_xlfn.LOGNORM.INV(O3753,'Input Parameters'!$H$27,'Input Parameters'!$I$27)</f>
        <v>2.0804072199229227</v>
      </c>
      <c r="Q3753" s="10"/>
      <c r="R3753" s="15">
        <f>'Input Parameters'!$E$28</f>
        <v>12.7</v>
      </c>
      <c r="S3753" s="10">
        <f t="shared" ca="1" si="504"/>
        <v>0.19501840084338573</v>
      </c>
      <c r="T3753" s="25">
        <f ca="1">_xlfn.LOGNORM.INV(S3753,'Input Parameters'!$H$29,'Input Parameters'!$I$29)</f>
        <v>52.874834976675075</v>
      </c>
      <c r="U3753" s="10">
        <f t="shared" ca="1" si="505"/>
        <v>0.93558196897945212</v>
      </c>
      <c r="V3753" s="29">
        <f ca="1">IF('Input Parameters'!$D$30="Beta",_xlfn.BETA.INV(U3753,'Input Parameters'!$L$30,'Input Parameters'!$M$30,'Input Parameters'!$J$30,'Input Parameters'!$K$30),IF('Input Parameters'!$D$30="LogNorm",_xlfn.LOGNORM.INV(U3753,'Input Parameters'!$H$30,'Input Parameters'!$I$30)))</f>
        <v>1.8186648748665928</v>
      </c>
      <c r="W3753" s="2">
        <f ca="1">N3753+(P3753-N3753)*(1-ERF((T3753-R3753)/(2*SQRT(L3753*'Input Parameters'!$E$31))))</f>
        <v>0.30453969000770575</v>
      </c>
      <c r="X3753">
        <f t="shared" ca="1" si="506"/>
        <v>1</v>
      </c>
      <c r="Y3753" s="7"/>
    </row>
    <row r="3754" spans="1:25" ht="15" customHeight="1" x14ac:dyDescent="0.3">
      <c r="A3754" s="130">
        <v>3747</v>
      </c>
      <c r="B3754" s="10">
        <f t="shared" ca="1" si="498"/>
        <v>0.89142872771641979</v>
      </c>
      <c r="C3754" s="57">
        <f ca="1">_xlfn.NORM.INV(B3754,'Input Parameters'!$E$19,'Input Parameters'!$F$19)</f>
        <v>671.58668892112121</v>
      </c>
      <c r="D3754" s="10">
        <f t="shared" ca="1" si="499"/>
        <v>0.74541943360762353</v>
      </c>
      <c r="E3754" s="59">
        <f ca="1">IF(_xlfn.NORM.INV(D3754,'Input Parameters'!$E$20,'Input Parameters'!$F$20)&lt;3500,3500,IF(_xlfn.NORM.INV(D3754,'Input Parameters'!$E$20,'Input Parameters'!$F$20)&gt;5500,5500,_xlfn.NORM.INV(D3754,'Input Parameters'!$E$20,'Input Parameters'!$F$20)))</f>
        <v>5262.1011187352142</v>
      </c>
      <c r="F3754" s="10">
        <f t="shared" ca="1" si="500"/>
        <v>0.29616480669043188</v>
      </c>
      <c r="G3754" s="61">
        <f ca="1">_xlfn.NORM.INV(F3754,'Input Parameters'!$E$21,'Input Parameters'!$F$21)</f>
        <v>280.6412594236092</v>
      </c>
      <c r="H3754" s="54">
        <f ca="1">EXP(E3754*(1/'Input Parameters'!$E$22-1/G3754))</f>
        <v>0.45344255594272265</v>
      </c>
      <c r="I3754" s="10">
        <f t="shared" ca="1" si="501"/>
        <v>0.28971899177337979</v>
      </c>
      <c r="J3754" s="29">
        <f ca="1">_xlfn.BETA.INV(I3754,'Input Parameters'!$L$24,'Input Parameters'!$M$24,'Input Parameters'!$J$24,'Input Parameters'!$K$24)</f>
        <v>0.51621901268021109</v>
      </c>
      <c r="K3754" s="156">
        <f ca="1">('Input Parameters'!$E$25/'Input Parameters'!$E$31)^$J3754</f>
        <v>2.4646466767794365E-2</v>
      </c>
      <c r="L3754" s="66">
        <f ca="1">$H3754*$C3754*'Input Parameters'!$E$23*K3754</f>
        <v>7.5054895633542458</v>
      </c>
      <c r="M3754" s="23">
        <f t="shared" ca="1" si="502"/>
        <v>0.90385341505384964</v>
      </c>
      <c r="N3754" s="15">
        <f ca="1">_xlfn.NORM.INV(M3754,'Input Parameters'!$E$26,'Input Parameters'!$F$26)</f>
        <v>6.1380330341052058E-2</v>
      </c>
      <c r="O3754" s="8">
        <f t="shared" ca="1" si="503"/>
        <v>0.49075964120395399</v>
      </c>
      <c r="P3754" s="29">
        <f ca="1">_xlfn.LOGNORM.INV(O3754,'Input Parameters'!$H$27,'Input Parameters'!$I$27)</f>
        <v>1.4091177407499482</v>
      </c>
      <c r="Q3754" s="10"/>
      <c r="R3754" s="15">
        <f>'Input Parameters'!$E$28</f>
        <v>12.7</v>
      </c>
      <c r="S3754" s="10">
        <f t="shared" ca="1" si="504"/>
        <v>0.40212203811021152</v>
      </c>
      <c r="T3754" s="25">
        <f ca="1">_xlfn.LOGNORM.INV(S3754,'Input Parameters'!$H$29,'Input Parameters'!$I$29)</f>
        <v>56.633699421017859</v>
      </c>
      <c r="U3754" s="10">
        <f t="shared" ca="1" si="505"/>
        <v>0.45491093474352573</v>
      </c>
      <c r="V3754" s="29">
        <f ca="1">IF('Input Parameters'!$D$30="Beta",_xlfn.BETA.INV(U3754,'Input Parameters'!$L$30,'Input Parameters'!$M$30,'Input Parameters'!$J$30,'Input Parameters'!$K$30),IF('Input Parameters'!$D$30="LogNorm",_xlfn.LOGNORM.INV(U3754,'Input Parameters'!$H$30,'Input Parameters'!$I$30)))</f>
        <v>0.95555965660492426</v>
      </c>
      <c r="W3754" s="2">
        <f ca="1">N3754+(P3754-N3754)*(1-ERF((T3754-R3754)/(2*SQRT(L3754*'Input Parameters'!$E$31))))</f>
        <v>0.40750116379159912</v>
      </c>
      <c r="X3754">
        <f t="shared" ca="1" si="506"/>
        <v>1</v>
      </c>
      <c r="Y3754" s="7"/>
    </row>
    <row r="3755" spans="1:25" ht="15" customHeight="1" x14ac:dyDescent="0.3">
      <c r="A3755" s="130">
        <v>3748</v>
      </c>
      <c r="B3755" s="10">
        <f t="shared" ca="1" si="498"/>
        <v>0.29631170943726404</v>
      </c>
      <c r="C3755" s="57">
        <f ca="1">_xlfn.NORM.INV(B3755,'Input Parameters'!$E$19,'Input Parameters'!$F$19)</f>
        <v>522.08926920505803</v>
      </c>
      <c r="D3755" s="10">
        <f t="shared" ca="1" si="499"/>
        <v>0.98857292581687239</v>
      </c>
      <c r="E3755" s="59">
        <f ca="1">IF(_xlfn.NORM.INV(D3755,'Input Parameters'!$E$20,'Input Parameters'!$F$20)&lt;3500,3500,IF(_xlfn.NORM.INV(D3755,'Input Parameters'!$E$20,'Input Parameters'!$F$20)&gt;5500,5500,_xlfn.NORM.INV(D3755,'Input Parameters'!$E$20,'Input Parameters'!$F$20)))</f>
        <v>5500</v>
      </c>
      <c r="F3755" s="10">
        <f t="shared" ca="1" si="500"/>
        <v>0.21028118312516286</v>
      </c>
      <c r="G3755" s="61">
        <f ca="1">_xlfn.NORM.INV(F3755,'Input Parameters'!$E$21,'Input Parameters'!$F$21)</f>
        <v>278.51919458104322</v>
      </c>
      <c r="H3755" s="54">
        <f ca="1">EXP(E3755*(1/'Input Parameters'!$E$22-1/G3755))</f>
        <v>0.37682988232969289</v>
      </c>
      <c r="I3755" s="10">
        <f t="shared" ca="1" si="501"/>
        <v>0.61405779719060327</v>
      </c>
      <c r="J3755" s="29">
        <f ca="1">_xlfn.BETA.INV(I3755,'Input Parameters'!$L$24,'Input Parameters'!$M$24,'Input Parameters'!$J$24,'Input Parameters'!$K$24)</f>
        <v>0.65309578884581665</v>
      </c>
      <c r="K3755" s="156">
        <f ca="1">('Input Parameters'!$E$25/'Input Parameters'!$E$31)^$J3755</f>
        <v>9.2326070977383785E-3</v>
      </c>
      <c r="L3755" s="66">
        <f ca="1">$H3755*$C3755*'Input Parameters'!$E$23*K3755</f>
        <v>1.8164123910129564</v>
      </c>
      <c r="M3755" s="23">
        <f t="shared" ca="1" si="502"/>
        <v>0.77338121672118831</v>
      </c>
      <c r="N3755" s="15">
        <f ca="1">_xlfn.NORM.INV(M3755,'Input Parameters'!$E$26,'Input Parameters'!$F$26)</f>
        <v>4.9750597577585071E-2</v>
      </c>
      <c r="O3755" s="8">
        <f t="shared" ca="1" si="503"/>
        <v>3.7444685662677557E-3</v>
      </c>
      <c r="P3755" s="29">
        <f ca="1">_xlfn.LOGNORM.INV(O3755,'Input Parameters'!$H$27,'Input Parameters'!$I$27)</f>
        <v>0.43608421796847119</v>
      </c>
      <c r="Q3755" s="10"/>
      <c r="R3755" s="15">
        <f>'Input Parameters'!$E$28</f>
        <v>12.7</v>
      </c>
      <c r="S3755" s="10">
        <f t="shared" ca="1" si="504"/>
        <v>0.80879434654003157</v>
      </c>
      <c r="T3755" s="25">
        <f ca="1">_xlfn.LOGNORM.INV(S3755,'Input Parameters'!$H$29,'Input Parameters'!$I$29)</f>
        <v>64.231803565083084</v>
      </c>
      <c r="U3755" s="10">
        <f t="shared" ca="1" si="505"/>
        <v>0.30882446953939802</v>
      </c>
      <c r="V3755" s="29">
        <f ca="1">IF('Input Parameters'!$D$30="Beta",_xlfn.BETA.INV(U3755,'Input Parameters'!$L$30,'Input Parameters'!$M$30,'Input Parameters'!$J$30,'Input Parameters'!$K$30),IF('Input Parameters'!$D$30="LogNorm",_xlfn.LOGNORM.INV(U3755,'Input Parameters'!$H$30,'Input Parameters'!$I$30)))</f>
        <v>0.8206613536492412</v>
      </c>
      <c r="W3755" s="2">
        <f ca="1">N3755+(P3755-N3755)*(1-ERF((T3755-R3755)/(2*SQRT(L3755*'Input Parameters'!$E$31))))</f>
        <v>5.2400038178386663E-2</v>
      </c>
      <c r="X3755">
        <f t="shared" ca="1" si="506"/>
        <v>1</v>
      </c>
      <c r="Y3755" s="7"/>
    </row>
    <row r="3756" spans="1:25" ht="15" customHeight="1" x14ac:dyDescent="0.3">
      <c r="A3756" s="130">
        <v>3749</v>
      </c>
      <c r="B3756" s="10">
        <f t="shared" ca="1" si="498"/>
        <v>0.9233538901206384</v>
      </c>
      <c r="C3756" s="57">
        <f ca="1">_xlfn.NORM.INV(B3756,'Input Parameters'!$E$19,'Input Parameters'!$F$19)</f>
        <v>687.96589394962382</v>
      </c>
      <c r="D3756" s="10">
        <f t="shared" ca="1" si="499"/>
        <v>0.3081704250798839</v>
      </c>
      <c r="E3756" s="59">
        <f ca="1">IF(_xlfn.NORM.INV(D3756,'Input Parameters'!$E$20,'Input Parameters'!$F$20)&lt;3500,3500,IF(_xlfn.NORM.INV(D3756,'Input Parameters'!$E$20,'Input Parameters'!$F$20)&gt;5500,5500,_xlfn.NORM.INV(D3756,'Input Parameters'!$E$20,'Input Parameters'!$F$20)))</f>
        <v>4449.2698894394225</v>
      </c>
      <c r="F3756" s="10">
        <f t="shared" ca="1" si="500"/>
        <v>0.42353113912653362</v>
      </c>
      <c r="G3756" s="61">
        <f ca="1">_xlfn.NORM.INV(F3756,'Input Parameters'!$E$21,'Input Parameters'!$F$21)</f>
        <v>283.3340568323195</v>
      </c>
      <c r="H3756" s="54">
        <f ca="1">EXP(E3756*(1/'Input Parameters'!$E$22-1/G3756))</f>
        <v>0.59568461122200134</v>
      </c>
      <c r="I3756" s="10">
        <f t="shared" ca="1" si="501"/>
        <v>0.86042402171054233</v>
      </c>
      <c r="J3756" s="29">
        <f ca="1">_xlfn.BETA.INV(I3756,'Input Parameters'!$L$24,'Input Parameters'!$M$24,'Input Parameters'!$J$24,'Input Parameters'!$K$24)</f>
        <v>0.7672788170904723</v>
      </c>
      <c r="K3756" s="156">
        <f ca="1">('Input Parameters'!$E$25/'Input Parameters'!$E$31)^$J3756</f>
        <v>4.0700043371565712E-3</v>
      </c>
      <c r="L3756" s="66">
        <f ca="1">$H3756*$C3756*'Input Parameters'!$E$23*K3756</f>
        <v>1.667931310423663</v>
      </c>
      <c r="M3756" s="23">
        <f t="shared" ca="1" si="502"/>
        <v>0.63582923941442893</v>
      </c>
      <c r="N3756" s="15">
        <f ca="1">_xlfn.NORM.INV(M3756,'Input Parameters'!$E$26,'Input Parameters'!$F$26)</f>
        <v>4.1293982951738292E-2</v>
      </c>
      <c r="O3756" s="8">
        <f t="shared" ca="1" si="503"/>
        <v>0.13778403136971151</v>
      </c>
      <c r="P3756" s="29">
        <f ca="1">_xlfn.LOGNORM.INV(O3756,'Input Parameters'!$H$27,'Input Parameters'!$I$27)</f>
        <v>0.87883178106652393</v>
      </c>
      <c r="Q3756" s="10"/>
      <c r="R3756" s="15">
        <f>'Input Parameters'!$E$28</f>
        <v>12.7</v>
      </c>
      <c r="S3756" s="10">
        <f t="shared" ca="1" si="504"/>
        <v>0.14421800714831801</v>
      </c>
      <c r="T3756" s="25">
        <f ca="1">_xlfn.LOGNORM.INV(S3756,'Input Parameters'!$H$29,'Input Parameters'!$I$29)</f>
        <v>51.68912441948472</v>
      </c>
      <c r="U3756" s="10">
        <f t="shared" ca="1" si="505"/>
        <v>3.4603562368002883E-2</v>
      </c>
      <c r="V3756" s="29">
        <f ca="1">IF('Input Parameters'!$D$30="Beta",_xlfn.BETA.INV(U3756,'Input Parameters'!$L$30,'Input Parameters'!$M$30,'Input Parameters'!$J$30,'Input Parameters'!$K$30),IF('Input Parameters'!$D$30="LogNorm",_xlfn.LOGNORM.INV(U3756,'Input Parameters'!$H$30,'Input Parameters'!$I$30)))</f>
        <v>0.48804627669620554</v>
      </c>
      <c r="W3756" s="2">
        <f ca="1">N3756+(P3756-N3756)*(1-ERF((T3756-R3756)/(2*SQRT(L3756*'Input Parameters'!$E$31))))</f>
        <v>6.8752238407805061E-2</v>
      </c>
      <c r="X3756">
        <f t="shared" ca="1" si="506"/>
        <v>1</v>
      </c>
      <c r="Y3756" s="7"/>
    </row>
    <row r="3757" spans="1:25" ht="15" customHeight="1" x14ac:dyDescent="0.3">
      <c r="A3757" s="130">
        <v>3750</v>
      </c>
      <c r="B3757" s="10">
        <f t="shared" ca="1" si="498"/>
        <v>9.2402151996122672E-3</v>
      </c>
      <c r="C3757" s="57">
        <f ca="1">_xlfn.NORM.INV(B3757,'Input Parameters'!$E$19,'Input Parameters'!$F$19)</f>
        <v>368.23076328813261</v>
      </c>
      <c r="D3757" s="10">
        <f t="shared" ca="1" si="499"/>
        <v>0.17198647007769263</v>
      </c>
      <c r="E3757" s="59">
        <f ca="1">IF(_xlfn.NORM.INV(D3757,'Input Parameters'!$E$20,'Input Parameters'!$F$20)&lt;3500,3500,IF(_xlfn.NORM.INV(D3757,'Input Parameters'!$E$20,'Input Parameters'!$F$20)&gt;5500,5500,_xlfn.NORM.INV(D3757,'Input Parameters'!$E$20,'Input Parameters'!$F$20)))</f>
        <v>4137.5589008276111</v>
      </c>
      <c r="F3757" s="10">
        <f t="shared" ca="1" si="500"/>
        <v>0.70343178110947302</v>
      </c>
      <c r="G3757" s="61">
        <f ca="1">_xlfn.NORM.INV(F3757,'Input Parameters'!$E$21,'Input Parameters'!$F$21)</f>
        <v>289.04957021238351</v>
      </c>
      <c r="H3757" s="54">
        <f ca="1">EXP(E3757*(1/'Input Parameters'!$E$22-1/G3757))</f>
        <v>0.82448516936767013</v>
      </c>
      <c r="I3757" s="10">
        <f t="shared" ca="1" si="501"/>
        <v>0.85744378018555611</v>
      </c>
      <c r="J3757" s="29">
        <f ca="1">_xlfn.BETA.INV(I3757,'Input Parameters'!$L$24,'Input Parameters'!$M$24,'Input Parameters'!$J$24,'Input Parameters'!$K$24)</f>
        <v>0.76553294697863927</v>
      </c>
      <c r="K3757" s="156">
        <f ca="1">('Input Parameters'!$E$25/'Input Parameters'!$E$31)^$J3757</f>
        <v>4.1212979397384792E-3</v>
      </c>
      <c r="L3757" s="66">
        <f ca="1">$H3757*$C3757*'Input Parameters'!$E$23*K3757</f>
        <v>1.2512293648794843</v>
      </c>
      <c r="M3757" s="23">
        <f t="shared" ca="1" si="502"/>
        <v>0.25396321916853015</v>
      </c>
      <c r="N3757" s="15">
        <f ca="1">_xlfn.NORM.INV(M3757,'Input Parameters'!$E$26,'Input Parameters'!$F$26)</f>
        <v>2.0096532529556947E-2</v>
      </c>
      <c r="O3757" s="8">
        <f t="shared" ca="1" si="503"/>
        <v>0.38732000017683166</v>
      </c>
      <c r="P3757" s="29">
        <f ca="1">_xlfn.LOGNORM.INV(O3757,'Input Parameters'!$H$27,'Input Parameters'!$I$27)</f>
        <v>1.2542588154637417</v>
      </c>
      <c r="Q3757" s="10"/>
      <c r="R3757" s="15">
        <f>'Input Parameters'!$E$28</f>
        <v>12.7</v>
      </c>
      <c r="S3757" s="10">
        <f t="shared" ca="1" si="504"/>
        <v>0.37162297045676962</v>
      </c>
      <c r="T3757" s="25">
        <f ca="1">_xlfn.LOGNORM.INV(S3757,'Input Parameters'!$H$29,'Input Parameters'!$I$29)</f>
        <v>56.129193715310059</v>
      </c>
      <c r="U3757" s="10">
        <f t="shared" ca="1" si="505"/>
        <v>0.65466042565658167</v>
      </c>
      <c r="V3757" s="29">
        <f ca="1">IF('Input Parameters'!$D$30="Beta",_xlfn.BETA.INV(U3757,'Input Parameters'!$L$30,'Input Parameters'!$M$30,'Input Parameters'!$J$30,'Input Parameters'!$K$30),IF('Input Parameters'!$D$30="LogNorm",_xlfn.LOGNORM.INV(U3757,'Input Parameters'!$H$30,'Input Parameters'!$I$30)))</f>
        <v>1.1689783596636156</v>
      </c>
      <c r="W3757" s="2">
        <f ca="1">N3757+(P3757-N3757)*(1-ERF((T3757-R3757)/(2*SQRT(L3757*'Input Parameters'!$E$31))))</f>
        <v>2.7556514353047953E-2</v>
      </c>
      <c r="X3757">
        <f t="shared" ca="1" si="506"/>
        <v>1</v>
      </c>
      <c r="Y3757" s="7"/>
    </row>
    <row r="3758" spans="1:25" ht="15" customHeight="1" x14ac:dyDescent="0.3">
      <c r="A3758" s="130">
        <v>3751</v>
      </c>
      <c r="B3758" s="10">
        <f t="shared" ca="1" si="498"/>
        <v>0.49954721206422392</v>
      </c>
      <c r="C3758" s="57">
        <f ca="1">_xlfn.NORM.INV(B3758,'Input Parameters'!$E$19,'Input Parameters'!$F$19)</f>
        <v>567.20409492634155</v>
      </c>
      <c r="D3758" s="10">
        <f t="shared" ca="1" si="499"/>
        <v>0.53177889929213928</v>
      </c>
      <c r="E3758" s="59">
        <f ca="1">IF(_xlfn.NORM.INV(D3758,'Input Parameters'!$E$20,'Input Parameters'!$F$20)&lt;3500,3500,IF(_xlfn.NORM.INV(D3758,'Input Parameters'!$E$20,'Input Parameters'!$F$20)&gt;5500,5500,_xlfn.NORM.INV(D3758,'Input Parameters'!$E$20,'Input Parameters'!$F$20)))</f>
        <v>4855.8196228515762</v>
      </c>
      <c r="F3758" s="10">
        <f t="shared" ca="1" si="500"/>
        <v>0.76190713515865527</v>
      </c>
      <c r="G3758" s="61">
        <f ca="1">_xlfn.NORM.INV(F3758,'Input Parameters'!$E$21,'Input Parameters'!$F$21)</f>
        <v>290.44986250114039</v>
      </c>
      <c r="H3758" s="54">
        <f ca="1">EXP(E3758*(1/'Input Parameters'!$E$22-1/G3758))</f>
        <v>0.86458283541550573</v>
      </c>
      <c r="I3758" s="10">
        <f t="shared" ca="1" si="501"/>
        <v>0.28121941726043509</v>
      </c>
      <c r="J3758" s="29">
        <f ca="1">_xlfn.BETA.INV(I3758,'Input Parameters'!$L$24,'Input Parameters'!$M$24,'Input Parameters'!$J$24,'Input Parameters'!$K$24)</f>
        <v>0.51207306737600011</v>
      </c>
      <c r="K3758" s="156">
        <f ca="1">('Input Parameters'!$E$25/'Input Parameters'!$E$31)^$J3758</f>
        <v>2.5390489905218E-2</v>
      </c>
      <c r="L3758" s="66">
        <f ca="1">$H3758*$C3758*'Input Parameters'!$E$23*K3758</f>
        <v>12.451367383913791</v>
      </c>
      <c r="M3758" s="23">
        <f t="shared" ca="1" si="502"/>
        <v>0.65403850314536849</v>
      </c>
      <c r="N3758" s="15">
        <f ca="1">_xlfn.NORM.INV(M3758,'Input Parameters'!$E$26,'Input Parameters'!$F$26)</f>
        <v>4.2321182106752266E-2</v>
      </c>
      <c r="O3758" s="8">
        <f t="shared" ca="1" si="503"/>
        <v>0.44800330677237021</v>
      </c>
      <c r="P3758" s="29">
        <f ca="1">_xlfn.LOGNORM.INV(O3758,'Input Parameters'!$H$27,'Input Parameters'!$I$27)</f>
        <v>1.3436441243744688</v>
      </c>
      <c r="Q3758" s="10"/>
      <c r="R3758" s="15">
        <f>'Input Parameters'!$E$28</f>
        <v>12.7</v>
      </c>
      <c r="S3758" s="10">
        <f t="shared" ca="1" si="504"/>
        <v>0.1867862378523415</v>
      </c>
      <c r="T3758" s="25">
        <f ca="1">_xlfn.LOGNORM.INV(S3758,'Input Parameters'!$H$29,'Input Parameters'!$I$29)</f>
        <v>52.695557359526802</v>
      </c>
      <c r="U3758" s="10">
        <f t="shared" ca="1" si="505"/>
        <v>9.9619486540553082E-2</v>
      </c>
      <c r="V3758" s="29">
        <f ca="1">IF('Input Parameters'!$D$30="Beta",_xlfn.BETA.INV(U3758,'Input Parameters'!$L$30,'Input Parameters'!$M$30,'Input Parameters'!$J$30,'Input Parameters'!$K$30),IF('Input Parameters'!$D$30="LogNorm",_xlfn.LOGNORM.INV(U3758,'Input Parameters'!$H$30,'Input Parameters'!$I$30)))</f>
        <v>0.60228546579960618</v>
      </c>
      <c r="W3758" s="2">
        <f ca="1">N3758+(P3758-N3758)*(1-ERF((T3758-R3758)/(2*SQRT(L3758*'Input Parameters'!$E$31))))</f>
        <v>0.59259675184018845</v>
      </c>
      <c r="X3758">
        <f t="shared" ca="1" si="506"/>
        <v>1</v>
      </c>
      <c r="Y3758" s="7"/>
    </row>
    <row r="3759" spans="1:25" ht="15" customHeight="1" x14ac:dyDescent="0.3">
      <c r="A3759" s="130">
        <v>3752</v>
      </c>
      <c r="B3759" s="10">
        <f t="shared" ca="1" si="498"/>
        <v>0.94825753867260354</v>
      </c>
      <c r="C3759" s="57">
        <f ca="1">_xlfn.NORM.INV(B3759,'Input Parameters'!$E$19,'Input Parameters'!$F$19)</f>
        <v>704.88192818155028</v>
      </c>
      <c r="D3759" s="10">
        <f t="shared" ca="1" si="499"/>
        <v>0.66686565722411839</v>
      </c>
      <c r="E3759" s="59">
        <f ca="1">IF(_xlfn.NORM.INV(D3759,'Input Parameters'!$E$20,'Input Parameters'!$F$20)&lt;3500,3500,IF(_xlfn.NORM.INV(D3759,'Input Parameters'!$E$20,'Input Parameters'!$F$20)&gt;5500,5500,_xlfn.NORM.INV(D3759,'Input Parameters'!$E$20,'Input Parameters'!$F$20)))</f>
        <v>5101.8922500562248</v>
      </c>
      <c r="F3759" s="10">
        <f t="shared" ca="1" si="500"/>
        <v>0.86866394120551949</v>
      </c>
      <c r="G3759" s="61">
        <f ca="1">_xlfn.NORM.INV(F3759,'Input Parameters'!$E$21,'Input Parameters'!$F$21)</f>
        <v>293.65396816297095</v>
      </c>
      <c r="H3759" s="54">
        <f ca="1">EXP(E3759*(1/'Input Parameters'!$E$22-1/G3759))</f>
        <v>1.0395395862766987</v>
      </c>
      <c r="I3759" s="10">
        <f t="shared" ca="1" si="501"/>
        <v>0.35848341653707561</v>
      </c>
      <c r="J3759" s="29">
        <f ca="1">_xlfn.BETA.INV(I3759,'Input Parameters'!$L$24,'Input Parameters'!$M$24,'Input Parameters'!$J$24,'Input Parameters'!$K$24)</f>
        <v>0.54793883485390449</v>
      </c>
      <c r="K3759" s="156">
        <f ca="1">('Input Parameters'!$E$25/'Input Parameters'!$E$31)^$J3759</f>
        <v>1.963060633486274E-2</v>
      </c>
      <c r="L3759" s="66">
        <f ca="1">$H3759*$C3759*'Input Parameters'!$E$23*K3759</f>
        <v>14.384379166245346</v>
      </c>
      <c r="M3759" s="23">
        <f t="shared" ca="1" si="502"/>
        <v>0.79962999762310216</v>
      </c>
      <c r="N3759" s="15">
        <f ca="1">_xlfn.NORM.INV(M3759,'Input Parameters'!$E$26,'Input Parameters'!$F$26)</f>
        <v>5.1646307368137967E-2</v>
      </c>
      <c r="O3759" s="8">
        <f t="shared" ca="1" si="503"/>
        <v>0.48054229785485847</v>
      </c>
      <c r="P3759" s="29">
        <f ca="1">_xlfn.LOGNORM.INV(O3759,'Input Parameters'!$H$27,'Input Parameters'!$I$27)</f>
        <v>1.3932310193790287</v>
      </c>
      <c r="Q3759" s="10"/>
      <c r="R3759" s="15">
        <f>'Input Parameters'!$E$28</f>
        <v>12.7</v>
      </c>
      <c r="S3759" s="10">
        <f t="shared" ca="1" si="504"/>
        <v>4.8979978456196949E-2</v>
      </c>
      <c r="T3759" s="25">
        <f ca="1">_xlfn.LOGNORM.INV(S3759,'Input Parameters'!$H$29,'Input Parameters'!$I$29)</f>
        <v>48.358376595241999</v>
      </c>
      <c r="U3759" s="10">
        <f t="shared" ca="1" si="505"/>
        <v>0.88054704930176642</v>
      </c>
      <c r="V3759" s="29">
        <f ca="1">IF('Input Parameters'!$D$30="Beta",_xlfn.BETA.INV(U3759,'Input Parameters'!$L$30,'Input Parameters'!$M$30,'Input Parameters'!$J$30,'Input Parameters'!$K$30),IF('Input Parameters'!$D$30="LogNorm",_xlfn.LOGNORM.INV(U3759,'Input Parameters'!$H$30,'Input Parameters'!$I$30)))</f>
        <v>1.5898471869126984</v>
      </c>
      <c r="W3759" s="2">
        <f ca="1">N3759+(P3759-N3759)*(1-ERF((T3759-R3759)/(2*SQRT(L3759*'Input Parameters'!$E$31))))</f>
        <v>0.73071440694381051</v>
      </c>
      <c r="X3759">
        <f t="shared" ca="1" si="506"/>
        <v>1</v>
      </c>
      <c r="Y3759" s="7"/>
    </row>
    <row r="3760" spans="1:25" ht="15" customHeight="1" x14ac:dyDescent="0.3">
      <c r="A3760" s="130">
        <v>3753</v>
      </c>
      <c r="B3760" s="10">
        <f t="shared" ca="1" si="498"/>
        <v>1.6582164851572379E-2</v>
      </c>
      <c r="C3760" s="57">
        <f ca="1">_xlfn.NORM.INV(B3760,'Input Parameters'!$E$19,'Input Parameters'!$F$19)</f>
        <v>387.30754439859612</v>
      </c>
      <c r="D3760" s="10">
        <f t="shared" ca="1" si="499"/>
        <v>0.38632669954697862</v>
      </c>
      <c r="E3760" s="59">
        <f ca="1">IF(_xlfn.NORM.INV(D3760,'Input Parameters'!$E$20,'Input Parameters'!$F$20)&lt;3500,3500,IF(_xlfn.NORM.INV(D3760,'Input Parameters'!$E$20,'Input Parameters'!$F$20)&gt;5500,5500,_xlfn.NORM.INV(D3760,'Input Parameters'!$E$20,'Input Parameters'!$F$20)))</f>
        <v>4597.765879579566</v>
      </c>
      <c r="F3760" s="10">
        <f t="shared" ca="1" si="500"/>
        <v>0.79083889512985384</v>
      </c>
      <c r="G3760" s="61">
        <f ca="1">_xlfn.NORM.INV(F3760,'Input Parameters'!$E$21,'Input Parameters'!$F$21)</f>
        <v>291.21137678449827</v>
      </c>
      <c r="H3760" s="54">
        <f ca="1">EXP(E3760*(1/'Input Parameters'!$E$22-1/G3760))</f>
        <v>0.90811829367830221</v>
      </c>
      <c r="I3760" s="10">
        <f t="shared" ca="1" si="501"/>
        <v>0.79582877569763966</v>
      </c>
      <c r="J3760" s="29">
        <f ca="1">_xlfn.BETA.INV(I3760,'Input Parameters'!$L$24,'Input Parameters'!$M$24,'Input Parameters'!$J$24,'Input Parameters'!$K$24)</f>
        <v>0.7326741817148088</v>
      </c>
      <c r="K3760" s="156">
        <f ca="1">('Input Parameters'!$E$25/'Input Parameters'!$E$31)^$J3760</f>
        <v>5.2167889478088808E-3</v>
      </c>
      <c r="L3760" s="66">
        <f ca="1">$H3760*$C3760*'Input Parameters'!$E$23*K3760</f>
        <v>1.8348545716357294</v>
      </c>
      <c r="M3760" s="23">
        <f t="shared" ca="1" si="502"/>
        <v>0.55220755911806341</v>
      </c>
      <c r="N3760" s="15">
        <f ca="1">_xlfn.NORM.INV(M3760,'Input Parameters'!$E$26,'Input Parameters'!$F$26)</f>
        <v>3.6756055195726417E-2</v>
      </c>
      <c r="O3760" s="8">
        <f t="shared" ca="1" si="503"/>
        <v>0.59581340096201696</v>
      </c>
      <c r="P3760" s="29">
        <f ca="1">_xlfn.LOGNORM.INV(O3760,'Input Parameters'!$H$27,'Input Parameters'!$I$27)</f>
        <v>1.5848784540303975</v>
      </c>
      <c r="Q3760" s="10"/>
      <c r="R3760" s="15">
        <f>'Input Parameters'!$E$28</f>
        <v>12.7</v>
      </c>
      <c r="S3760" s="10">
        <f t="shared" ca="1" si="504"/>
        <v>0.71215100382885044</v>
      </c>
      <c r="T3760" s="25">
        <f ca="1">_xlfn.LOGNORM.INV(S3760,'Input Parameters'!$H$29,'Input Parameters'!$I$29)</f>
        <v>62.008353044263309</v>
      </c>
      <c r="U3760" s="10">
        <f t="shared" ca="1" si="505"/>
        <v>8.6870033194851315E-3</v>
      </c>
      <c r="V3760" s="29">
        <f ca="1">IF('Input Parameters'!$D$30="Beta",_xlfn.BETA.INV(U3760,'Input Parameters'!$L$30,'Input Parameters'!$M$30,'Input Parameters'!$J$30,'Input Parameters'!$K$30),IF('Input Parameters'!$D$30="LogNorm",_xlfn.LOGNORM.INV(U3760,'Input Parameters'!$H$30,'Input Parameters'!$I$30)))</f>
        <v>0.39108840707842868</v>
      </c>
      <c r="W3760" s="2">
        <f ca="1">N3760+(P3760-N3760)*(1-ERF((T3760-R3760)/(2*SQRT(L3760*'Input Parameters'!$E$31))))</f>
        <v>5.2320403140312527E-2</v>
      </c>
      <c r="X3760">
        <f t="shared" ca="1" si="506"/>
        <v>1</v>
      </c>
      <c r="Y3760" s="7"/>
    </row>
    <row r="3761" spans="1:25" ht="15" customHeight="1" x14ac:dyDescent="0.3">
      <c r="A3761" s="130">
        <v>3754</v>
      </c>
      <c r="B3761" s="10">
        <f t="shared" ca="1" si="498"/>
        <v>0.92190228927259066</v>
      </c>
      <c r="C3761" s="57">
        <f ca="1">_xlfn.NORM.INV(B3761,'Input Parameters'!$E$19,'Input Parameters'!$F$19)</f>
        <v>687.11965224303526</v>
      </c>
      <c r="D3761" s="10">
        <f t="shared" ca="1" si="499"/>
        <v>0.52098033923319786</v>
      </c>
      <c r="E3761" s="59">
        <f ca="1">IF(_xlfn.NORM.INV(D3761,'Input Parameters'!$E$20,'Input Parameters'!$F$20)&lt;3500,3500,IF(_xlfn.NORM.INV(D3761,'Input Parameters'!$E$20,'Input Parameters'!$F$20)&gt;5500,5500,_xlfn.NORM.INV(D3761,'Input Parameters'!$E$20,'Input Parameters'!$F$20)))</f>
        <v>4836.8299234351798</v>
      </c>
      <c r="F3761" s="10">
        <f t="shared" ca="1" si="500"/>
        <v>0.83046268789847322</v>
      </c>
      <c r="G3761" s="61">
        <f ca="1">_xlfn.NORM.INV(F3761,'Input Parameters'!$E$21,'Input Parameters'!$F$21)</f>
        <v>292.36412282197512</v>
      </c>
      <c r="H3761" s="54">
        <f ca="1">EXP(E3761*(1/'Input Parameters'!$E$22-1/G3761))</f>
        <v>0.96473294154290357</v>
      </c>
      <c r="I3761" s="10">
        <f t="shared" ca="1" si="501"/>
        <v>0.15366213235371828</v>
      </c>
      <c r="J3761" s="29">
        <f ca="1">_xlfn.BETA.INV(I3761,'Input Parameters'!$L$24,'Input Parameters'!$M$24,'Input Parameters'!$J$24,'Input Parameters'!$K$24)</f>
        <v>0.43926485750275956</v>
      </c>
      <c r="K3761" s="156">
        <f ca="1">('Input Parameters'!$E$25/'Input Parameters'!$E$31)^$J3761</f>
        <v>4.2805553940613104E-2</v>
      </c>
      <c r="L3761" s="66">
        <f ca="1">$H3761*$C3761*'Input Parameters'!$E$23*K3761</f>
        <v>28.375243664082792</v>
      </c>
      <c r="M3761" s="23">
        <f t="shared" ca="1" si="502"/>
        <v>6.0077321273050988E-3</v>
      </c>
      <c r="N3761" s="15">
        <f ca="1">_xlfn.NORM.INV(M3761,'Input Parameters'!$E$26,'Input Parameters'!$F$26)</f>
        <v>-1.8745486498117352E-2</v>
      </c>
      <c r="O3761" s="8">
        <f t="shared" ca="1" si="503"/>
        <v>0.76640637601814909</v>
      </c>
      <c r="P3761" s="29">
        <f ca="1">_xlfn.LOGNORM.INV(O3761,'Input Parameters'!$H$27,'Input Parameters'!$I$27)</f>
        <v>1.9637827947773299</v>
      </c>
      <c r="Q3761" s="10"/>
      <c r="R3761" s="15">
        <f>'Input Parameters'!$E$28</f>
        <v>12.7</v>
      </c>
      <c r="S3761" s="10">
        <f t="shared" ca="1" si="504"/>
        <v>0.40375675514736076</v>
      </c>
      <c r="T3761" s="25">
        <f ca="1">_xlfn.LOGNORM.INV(S3761,'Input Parameters'!$H$29,'Input Parameters'!$I$29)</f>
        <v>56.660559100911982</v>
      </c>
      <c r="U3761" s="10">
        <f t="shared" ca="1" si="505"/>
        <v>0.97793996134612304</v>
      </c>
      <c r="V3761" s="29">
        <f ca="1">IF('Input Parameters'!$D$30="Beta",_xlfn.BETA.INV(U3761,'Input Parameters'!$L$30,'Input Parameters'!$M$30,'Input Parameters'!$J$30,'Input Parameters'!$K$30),IF('Input Parameters'!$D$30="LogNorm",_xlfn.LOGNORM.INV(U3761,'Input Parameters'!$H$30,'Input Parameters'!$I$30)))</f>
        <v>2.2100258681258835</v>
      </c>
      <c r="W3761" s="2">
        <f ca="1">N3761+(P3761-N3761)*(1-ERF((T3761-R3761)/(2*SQRT(L3761*'Input Parameters'!$E$31))))</f>
        <v>1.0905242966403648</v>
      </c>
      <c r="X3761">
        <f t="shared" ca="1" si="506"/>
        <v>1</v>
      </c>
      <c r="Y3761" s="7"/>
    </row>
    <row r="3762" spans="1:25" ht="15" customHeight="1" x14ac:dyDescent="0.3">
      <c r="A3762" s="130">
        <v>3755</v>
      </c>
      <c r="B3762" s="10">
        <f t="shared" ca="1" si="498"/>
        <v>5.4736076689490654E-2</v>
      </c>
      <c r="C3762" s="57">
        <f ca="1">_xlfn.NORM.INV(B3762,'Input Parameters'!$E$19,'Input Parameters'!$F$19)</f>
        <v>432.05182054338161</v>
      </c>
      <c r="D3762" s="10">
        <f t="shared" ca="1" si="499"/>
        <v>0.88391525738178189</v>
      </c>
      <c r="E3762" s="59">
        <f ca="1">IF(_xlfn.NORM.INV(D3762,'Input Parameters'!$E$20,'Input Parameters'!$F$20)&lt;3500,3500,IF(_xlfn.NORM.INV(D3762,'Input Parameters'!$E$20,'Input Parameters'!$F$20)&gt;5500,5500,_xlfn.NORM.INV(D3762,'Input Parameters'!$E$20,'Input Parameters'!$F$20)))</f>
        <v>5500</v>
      </c>
      <c r="F3762" s="10">
        <f t="shared" ca="1" si="500"/>
        <v>0.67896725747055553</v>
      </c>
      <c r="G3762" s="61">
        <f ca="1">_xlfn.NORM.INV(F3762,'Input Parameters'!$E$21,'Input Parameters'!$F$21)</f>
        <v>288.50342899789405</v>
      </c>
      <c r="H3762" s="54">
        <f ca="1">EXP(E3762*(1/'Input Parameters'!$E$22-1/G3762))</f>
        <v>0.74634513424760351</v>
      </c>
      <c r="I3762" s="10">
        <f t="shared" ca="1" si="501"/>
        <v>0.67436269926210035</v>
      </c>
      <c r="J3762" s="29">
        <f ca="1">_xlfn.BETA.INV(I3762,'Input Parameters'!$L$24,'Input Parameters'!$M$24,'Input Parameters'!$J$24,'Input Parameters'!$K$24)</f>
        <v>0.67797289435376207</v>
      </c>
      <c r="K3762" s="156">
        <f ca="1">('Input Parameters'!$E$25/'Input Parameters'!$E$31)^$J3762</f>
        <v>7.7236292532985897E-3</v>
      </c>
      <c r="L3762" s="66">
        <f ca="1">$H3762*$C3762*'Input Parameters'!$E$23*K3762</f>
        <v>2.4905597435199405</v>
      </c>
      <c r="M3762" s="23">
        <f t="shared" ca="1" si="502"/>
        <v>5.0387307515375679E-2</v>
      </c>
      <c r="N3762" s="15">
        <f ca="1">_xlfn.NORM.INV(M3762,'Input Parameters'!$E$26,'Input Parameters'!$F$26)</f>
        <v>-4.633067898663773E-4</v>
      </c>
      <c r="O3762" s="8">
        <f t="shared" ca="1" si="503"/>
        <v>0.65622756895185375</v>
      </c>
      <c r="P3762" s="29">
        <f ca="1">_xlfn.LOGNORM.INV(O3762,'Input Parameters'!$H$27,'Input Parameters'!$I$27)</f>
        <v>1.7008782880813151</v>
      </c>
      <c r="Q3762" s="10"/>
      <c r="R3762" s="15">
        <f>'Input Parameters'!$E$28</f>
        <v>12.7</v>
      </c>
      <c r="S3762" s="10">
        <f t="shared" ca="1" si="504"/>
        <v>0.36046204261150239</v>
      </c>
      <c r="T3762" s="25">
        <f ca="1">_xlfn.LOGNORM.INV(S3762,'Input Parameters'!$H$29,'Input Parameters'!$I$29)</f>
        <v>55.942554526202137</v>
      </c>
      <c r="U3762" s="10">
        <f t="shared" ca="1" si="505"/>
        <v>0.28356537105295931</v>
      </c>
      <c r="V3762" s="29">
        <f ca="1">IF('Input Parameters'!$D$30="Beta",_xlfn.BETA.INV(U3762,'Input Parameters'!$L$30,'Input Parameters'!$M$30,'Input Parameters'!$J$30,'Input Parameters'!$K$30),IF('Input Parameters'!$D$30="LogNorm",_xlfn.LOGNORM.INV(U3762,'Input Parameters'!$H$30,'Input Parameters'!$I$30)))</f>
        <v>0.79734304724115956</v>
      </c>
      <c r="W3762" s="2">
        <f ca="1">N3762+(P3762-N3762)*(1-ERF((T3762-R3762)/(2*SQRT(L3762*'Input Parameters'!$E$31))))</f>
        <v>8.9164903853133567E-2</v>
      </c>
      <c r="X3762">
        <f t="shared" ca="1" si="506"/>
        <v>1</v>
      </c>
      <c r="Y3762" s="7"/>
    </row>
    <row r="3763" spans="1:25" ht="15" customHeight="1" x14ac:dyDescent="0.3">
      <c r="A3763" s="130">
        <v>3756</v>
      </c>
      <c r="B3763" s="10">
        <f t="shared" ca="1" si="498"/>
        <v>0.14548899360023171</v>
      </c>
      <c r="C3763" s="57">
        <f ca="1">_xlfn.NORM.INV(B3763,'Input Parameters'!$E$19,'Input Parameters'!$F$19)</f>
        <v>478.06980741933182</v>
      </c>
      <c r="D3763" s="10">
        <f t="shared" ca="1" si="499"/>
        <v>0.23032381141443448</v>
      </c>
      <c r="E3763" s="59">
        <f ca="1">IF(_xlfn.NORM.INV(D3763,'Input Parameters'!$E$20,'Input Parameters'!$F$20)&lt;3500,3500,IF(_xlfn.NORM.INV(D3763,'Input Parameters'!$E$20,'Input Parameters'!$F$20)&gt;5500,5500,_xlfn.NORM.INV(D3763,'Input Parameters'!$E$20,'Input Parameters'!$F$20)))</f>
        <v>4283.5533943162618</v>
      </c>
      <c r="F3763" s="10">
        <f t="shared" ca="1" si="500"/>
        <v>0.96409159326332039</v>
      </c>
      <c r="G3763" s="61">
        <f ca="1">_xlfn.NORM.INV(F3763,'Input Parameters'!$E$21,'Input Parameters'!$F$21)</f>
        <v>299.00018206422374</v>
      </c>
      <c r="H3763" s="54">
        <f ca="1">EXP(E3763*(1/'Input Parameters'!$E$22-1/G3763))</f>
        <v>1.3409513820594838</v>
      </c>
      <c r="I3763" s="10">
        <f t="shared" ca="1" si="501"/>
        <v>2.9851814199372217E-2</v>
      </c>
      <c r="J3763" s="29">
        <f ca="1">_xlfn.BETA.INV(I3763,'Input Parameters'!$L$24,'Input Parameters'!$M$24,'Input Parameters'!$J$24,'Input Parameters'!$K$24)</f>
        <v>0.3055997635022491</v>
      </c>
      <c r="K3763" s="156">
        <f ca="1">('Input Parameters'!$E$25/'Input Parameters'!$E$31)^$J3763</f>
        <v>0.11166695109898997</v>
      </c>
      <c r="L3763" s="66">
        <f ca="1">$H3763*$C3763*'Input Parameters'!$E$23*K3763</f>
        <v>71.586150209983771</v>
      </c>
      <c r="M3763" s="23">
        <f t="shared" ca="1" si="502"/>
        <v>0.99187065296470045</v>
      </c>
      <c r="N3763" s="15">
        <f ca="1">_xlfn.NORM.INV(M3763,'Input Parameters'!$E$26,'Input Parameters'!$F$26)</f>
        <v>8.4464177580257149E-2</v>
      </c>
      <c r="O3763" s="8">
        <f t="shared" ca="1" si="503"/>
        <v>0.63797310025279197</v>
      </c>
      <c r="P3763" s="29">
        <f ca="1">_xlfn.LOGNORM.INV(O3763,'Input Parameters'!$H$27,'Input Parameters'!$I$27)</f>
        <v>1.6642979838584808</v>
      </c>
      <c r="Q3763" s="10"/>
      <c r="R3763" s="15">
        <f>'Input Parameters'!$E$28</f>
        <v>12.7</v>
      </c>
      <c r="S3763" s="10">
        <f t="shared" ca="1" si="504"/>
        <v>0.94344309071099719</v>
      </c>
      <c r="T3763" s="25">
        <f ca="1">_xlfn.LOGNORM.INV(S3763,'Input Parameters'!$H$29,'Input Parameters'!$I$29)</f>
        <v>69.568529961936889</v>
      </c>
      <c r="U3763" s="10">
        <f t="shared" ca="1" si="505"/>
        <v>0.82378116030952275</v>
      </c>
      <c r="V3763" s="29">
        <f ca="1">IF('Input Parameters'!$D$30="Beta",_xlfn.BETA.INV(U3763,'Input Parameters'!$L$30,'Input Parameters'!$M$30,'Input Parameters'!$J$30,'Input Parameters'!$K$30),IF('Input Parameters'!$D$30="LogNorm",_xlfn.LOGNORM.INV(U3763,'Input Parameters'!$H$30,'Input Parameters'!$I$30)))</f>
        <v>1.4418075204816492</v>
      </c>
      <c r="W3763" s="2">
        <f ca="1">N3763+(P3763-N3763)*(1-ERF((T3763-R3763)/(2*SQRT(L3763*'Input Parameters'!$E$31))))</f>
        <v>1.0870154977251247</v>
      </c>
      <c r="X3763">
        <f t="shared" ca="1" si="506"/>
        <v>1</v>
      </c>
      <c r="Y3763" s="7"/>
    </row>
    <row r="3764" spans="1:25" ht="15" customHeight="1" x14ac:dyDescent="0.3">
      <c r="A3764" s="130">
        <v>3757</v>
      </c>
      <c r="B3764" s="10">
        <f t="shared" ca="1" si="498"/>
        <v>0.94152420222030497</v>
      </c>
      <c r="C3764" s="57">
        <f ca="1">_xlfn.NORM.INV(B3764,'Input Parameters'!$E$19,'Input Parameters'!$F$19)</f>
        <v>699.77049298020438</v>
      </c>
      <c r="D3764" s="10">
        <f t="shared" ca="1" si="499"/>
        <v>0.4455229499836596</v>
      </c>
      <c r="E3764" s="59">
        <f ca="1">IF(_xlfn.NORM.INV(D3764,'Input Parameters'!$E$20,'Input Parameters'!$F$20)&lt;3500,3500,IF(_xlfn.NORM.INV(D3764,'Input Parameters'!$E$20,'Input Parameters'!$F$20)&gt;5500,5500,_xlfn.NORM.INV(D3764,'Input Parameters'!$E$20,'Input Parameters'!$F$20)))</f>
        <v>4704.1133767198198</v>
      </c>
      <c r="F3764" s="10">
        <f t="shared" ca="1" si="500"/>
        <v>0.64839138930951445</v>
      </c>
      <c r="G3764" s="61">
        <f ca="1">_xlfn.NORM.INV(F3764,'Input Parameters'!$E$21,'Input Parameters'!$F$21)</f>
        <v>287.84451199136993</v>
      </c>
      <c r="H3764" s="54">
        <f ca="1">EXP(E3764*(1/'Input Parameters'!$E$22-1/G3764))</f>
        <v>0.75009478199421853</v>
      </c>
      <c r="I3764" s="10">
        <f t="shared" ca="1" si="501"/>
        <v>0.43702497554692565</v>
      </c>
      <c r="J3764" s="29">
        <f ca="1">_xlfn.BETA.INV(I3764,'Input Parameters'!$L$24,'Input Parameters'!$M$24,'Input Parameters'!$J$24,'Input Parameters'!$K$24)</f>
        <v>0.58144646424941082</v>
      </c>
      <c r="K3764" s="156">
        <f ca="1">('Input Parameters'!$E$25/'Input Parameters'!$E$31)^$J3764</f>
        <v>1.5436291336282222E-2</v>
      </c>
      <c r="L3764" s="66">
        <f ca="1">$H3764*$C3764*'Input Parameters'!$E$23*K3764</f>
        <v>8.1024197205778368</v>
      </c>
      <c r="M3764" s="23">
        <f t="shared" ca="1" si="502"/>
        <v>9.9192356501257906E-2</v>
      </c>
      <c r="N3764" s="15">
        <f ca="1">_xlfn.NORM.INV(M3764,'Input Parameters'!$E$26,'Input Parameters'!$F$26)</f>
        <v>6.990488649553022E-3</v>
      </c>
      <c r="O3764" s="8">
        <f t="shared" ca="1" si="503"/>
        <v>0.66709990705159339</v>
      </c>
      <c r="P3764" s="29">
        <f ca="1">_xlfn.LOGNORM.INV(O3764,'Input Parameters'!$H$27,'Input Parameters'!$I$27)</f>
        <v>1.7233975297919641</v>
      </c>
      <c r="Q3764" s="10"/>
      <c r="R3764" s="15">
        <f>'Input Parameters'!$E$28</f>
        <v>12.7</v>
      </c>
      <c r="S3764" s="10">
        <f t="shared" ca="1" si="504"/>
        <v>0.76828446482630253</v>
      </c>
      <c r="T3764" s="25">
        <f ca="1">_xlfn.LOGNORM.INV(S3764,'Input Parameters'!$H$29,'Input Parameters'!$I$29)</f>
        <v>63.228287711216716</v>
      </c>
      <c r="U3764" s="10">
        <f t="shared" ca="1" si="505"/>
        <v>0.22739598745666756</v>
      </c>
      <c r="V3764" s="29">
        <f ca="1">IF('Input Parameters'!$D$30="Beta",_xlfn.BETA.INV(U3764,'Input Parameters'!$L$30,'Input Parameters'!$M$30,'Input Parameters'!$J$30,'Input Parameters'!$K$30),IF('Input Parameters'!$D$30="LogNorm",_xlfn.LOGNORM.INV(U3764,'Input Parameters'!$H$30,'Input Parameters'!$I$30)))</f>
        <v>0.74412451691572323</v>
      </c>
      <c r="W3764" s="2">
        <f ca="1">N3764+(P3764-N3764)*(1-ERF((T3764-R3764)/(2*SQRT(L3764*'Input Parameters'!$E$31))))</f>
        <v>0.36641799388741941</v>
      </c>
      <c r="X3764">
        <f t="shared" ca="1" si="506"/>
        <v>1</v>
      </c>
      <c r="Y3764" s="7"/>
    </row>
    <row r="3765" spans="1:25" ht="15" customHeight="1" x14ac:dyDescent="0.3">
      <c r="A3765" s="130">
        <v>3758</v>
      </c>
      <c r="B3765" s="10">
        <f t="shared" ca="1" si="498"/>
        <v>0.14887615099214102</v>
      </c>
      <c r="C3765" s="57">
        <f ca="1">_xlfn.NORM.INV(B3765,'Input Parameters'!$E$19,'Input Parameters'!$F$19)</f>
        <v>479.3130576286851</v>
      </c>
      <c r="D3765" s="10">
        <f t="shared" ca="1" si="499"/>
        <v>0.7742185046127158</v>
      </c>
      <c r="E3765" s="59">
        <f ca="1">IF(_xlfn.NORM.INV(D3765,'Input Parameters'!$E$20,'Input Parameters'!$F$20)&lt;3500,3500,IF(_xlfn.NORM.INV(D3765,'Input Parameters'!$E$20,'Input Parameters'!$F$20)&gt;5500,5500,_xlfn.NORM.INV(D3765,'Input Parameters'!$E$20,'Input Parameters'!$F$20)))</f>
        <v>5326.9682881081872</v>
      </c>
      <c r="F3765" s="10">
        <f t="shared" ca="1" si="500"/>
        <v>0.35080087190642029</v>
      </c>
      <c r="G3765" s="61">
        <f ca="1">_xlfn.NORM.INV(F3765,'Input Parameters'!$E$21,'Input Parameters'!$F$21)</f>
        <v>281.8383688614116</v>
      </c>
      <c r="H3765" s="54">
        <f ca="1">EXP(E3765*(1/'Input Parameters'!$E$22-1/G3765))</f>
        <v>0.48674616811247362</v>
      </c>
      <c r="I3765" s="10">
        <f t="shared" ca="1" si="501"/>
        <v>0.59165761843268394</v>
      </c>
      <c r="J3765" s="29">
        <f ca="1">_xlfn.BETA.INV(I3765,'Input Parameters'!$L$24,'Input Parameters'!$M$24,'Input Parameters'!$J$24,'Input Parameters'!$K$24)</f>
        <v>0.64402620707224001</v>
      </c>
      <c r="K3765" s="156">
        <f ca="1">('Input Parameters'!$E$25/'Input Parameters'!$E$31)^$J3765</f>
        <v>9.8532617792483224E-3</v>
      </c>
      <c r="L3765" s="66">
        <f ca="1">$H3765*$C3765*'Input Parameters'!$E$23*K3765</f>
        <v>2.2988033576255402</v>
      </c>
      <c r="M3765" s="23">
        <f t="shared" ca="1" si="502"/>
        <v>0.99916310426924604</v>
      </c>
      <c r="N3765" s="15">
        <f ca="1">_xlfn.NORM.INV(M3765,'Input Parameters'!$E$26,'Input Parameters'!$F$26)</f>
        <v>9.9997367078750121E-2</v>
      </c>
      <c r="O3765" s="8">
        <f t="shared" ca="1" si="503"/>
        <v>0.16121302942413929</v>
      </c>
      <c r="P3765" s="29">
        <f ca="1">_xlfn.LOGNORM.INV(O3765,'Input Parameters'!$H$27,'Input Parameters'!$I$27)</f>
        <v>0.91892849860484949</v>
      </c>
      <c r="Q3765" s="10"/>
      <c r="R3765" s="15">
        <f>'Input Parameters'!$E$28</f>
        <v>12.7</v>
      </c>
      <c r="S3765" s="10">
        <f t="shared" ca="1" si="504"/>
        <v>6.4556578751718496E-2</v>
      </c>
      <c r="T3765" s="25">
        <f ca="1">_xlfn.LOGNORM.INV(S3765,'Input Parameters'!$H$29,'Input Parameters'!$I$29)</f>
        <v>49.109143424983124</v>
      </c>
      <c r="U3765" s="10">
        <f t="shared" ca="1" si="505"/>
        <v>0.48952940582991844</v>
      </c>
      <c r="V3765" s="29">
        <f ca="1">IF('Input Parameters'!$D$30="Beta",_xlfn.BETA.INV(U3765,'Input Parameters'!$L$30,'Input Parameters'!$M$30,'Input Parameters'!$J$30,'Input Parameters'!$K$30),IF('Input Parameters'!$D$30="LogNorm",_xlfn.LOGNORM.INV(U3765,'Input Parameters'!$H$30,'Input Parameters'!$I$30)))</f>
        <v>0.98891750999169048</v>
      </c>
      <c r="W3765" s="2">
        <f ca="1">N3765+(P3765-N3765)*(1-ERF((T3765-R3765)/(2*SQRT(L3765*'Input Parameters'!$E$31))))</f>
        <v>0.17329391028594049</v>
      </c>
      <c r="X3765">
        <f t="shared" ca="1" si="506"/>
        <v>1</v>
      </c>
      <c r="Y3765" s="7"/>
    </row>
    <row r="3766" spans="1:25" ht="15" customHeight="1" x14ac:dyDescent="0.3">
      <c r="A3766" s="130">
        <v>3759</v>
      </c>
      <c r="B3766" s="10">
        <f t="shared" ca="1" si="498"/>
        <v>0.1974981464753075</v>
      </c>
      <c r="C3766" s="57">
        <f ca="1">_xlfn.NORM.INV(B3766,'Input Parameters'!$E$19,'Input Parameters'!$F$19)</f>
        <v>495.42501523152976</v>
      </c>
      <c r="D3766" s="10">
        <f t="shared" ca="1" si="499"/>
        <v>6.9891291309359671E-2</v>
      </c>
      <c r="E3766" s="59">
        <f ca="1">IF(_xlfn.NORM.INV(D3766,'Input Parameters'!$E$20,'Input Parameters'!$F$20)&lt;3500,3500,IF(_xlfn.NORM.INV(D3766,'Input Parameters'!$E$20,'Input Parameters'!$F$20)&gt;5500,5500,_xlfn.NORM.INV(D3766,'Input Parameters'!$E$20,'Input Parameters'!$F$20)))</f>
        <v>3766.379193265459</v>
      </c>
      <c r="F3766" s="10">
        <f t="shared" ca="1" si="500"/>
        <v>0.32684212377979227</v>
      </c>
      <c r="G3766" s="61">
        <f ca="1">_xlfn.NORM.INV(F3766,'Input Parameters'!$E$21,'Input Parameters'!$F$21)</f>
        <v>281.32361196678437</v>
      </c>
      <c r="H3766" s="54">
        <f ca="1">EXP(E3766*(1/'Input Parameters'!$E$22-1/G3766))</f>
        <v>0.58653092085550074</v>
      </c>
      <c r="I3766" s="10">
        <f t="shared" ca="1" si="501"/>
        <v>0.90031970084544177</v>
      </c>
      <c r="J3766" s="29">
        <f ca="1">_xlfn.BETA.INV(I3766,'Input Parameters'!$L$24,'Input Parameters'!$M$24,'Input Parameters'!$J$24,'Input Parameters'!$K$24)</f>
        <v>0.79280833492076741</v>
      </c>
      <c r="K3766" s="156">
        <f ca="1">('Input Parameters'!$E$25/'Input Parameters'!$E$31)^$J3766</f>
        <v>3.3889049665902994E-3</v>
      </c>
      <c r="L3766" s="66">
        <f ca="1">$H3766*$C3766*'Input Parameters'!$E$23*K3766</f>
        <v>0.98475508935400569</v>
      </c>
      <c r="M3766" s="23">
        <f t="shared" ca="1" si="502"/>
        <v>0.8655741334055187</v>
      </c>
      <c r="N3766" s="15">
        <f ca="1">_xlfn.NORM.INV(M3766,'Input Parameters'!$E$26,'Input Parameters'!$F$26)</f>
        <v>5.7219925866402788E-2</v>
      </c>
      <c r="O3766" s="8">
        <f t="shared" ca="1" si="503"/>
        <v>2.2823441741302908E-2</v>
      </c>
      <c r="P3766" s="29">
        <f ca="1">_xlfn.LOGNORM.INV(O3766,'Input Parameters'!$H$27,'Input Parameters'!$I$27)</f>
        <v>0.58801071799998894</v>
      </c>
      <c r="Q3766" s="10"/>
      <c r="R3766" s="15">
        <f>'Input Parameters'!$E$28</f>
        <v>12.7</v>
      </c>
      <c r="S3766" s="10">
        <f t="shared" ca="1" si="504"/>
        <v>0.92970539018760912</v>
      </c>
      <c r="T3766" s="25">
        <f ca="1">_xlfn.LOGNORM.INV(S3766,'Input Parameters'!$H$29,'Input Parameters'!$I$29)</f>
        <v>68.708846025594269</v>
      </c>
      <c r="U3766" s="10">
        <f t="shared" ca="1" si="505"/>
        <v>0.85934551091984424</v>
      </c>
      <c r="V3766" s="29">
        <f ca="1">IF('Input Parameters'!$D$30="Beta",_xlfn.BETA.INV(U3766,'Input Parameters'!$L$30,'Input Parameters'!$M$30,'Input Parameters'!$J$30,'Input Parameters'!$K$30),IF('Input Parameters'!$D$30="LogNorm",_xlfn.LOGNORM.INV(U3766,'Input Parameters'!$H$30,'Input Parameters'!$I$30)))</f>
        <v>1.5281659774684255</v>
      </c>
      <c r="W3766" s="2">
        <f ca="1">N3766+(P3766-N3766)*(1-ERF((T3766-R3766)/(2*SQRT(L3766*'Input Parameters'!$E$31))))</f>
        <v>5.7254855104117652E-2</v>
      </c>
      <c r="X3766">
        <f t="shared" ca="1" si="506"/>
        <v>1</v>
      </c>
      <c r="Y3766" s="7"/>
    </row>
    <row r="3767" spans="1:25" ht="15" customHeight="1" x14ac:dyDescent="0.3">
      <c r="A3767" s="130">
        <v>3760</v>
      </c>
      <c r="B3767" s="10">
        <f t="shared" ca="1" si="498"/>
        <v>0.44510753008561832</v>
      </c>
      <c r="C3767" s="57">
        <f ca="1">_xlfn.NORM.INV(B3767,'Input Parameters'!$E$19,'Input Parameters'!$F$19)</f>
        <v>555.63628882672231</v>
      </c>
      <c r="D3767" s="10">
        <f t="shared" ca="1" si="499"/>
        <v>0.54260190929885754</v>
      </c>
      <c r="E3767" s="59">
        <f ca="1">IF(_xlfn.NORM.INV(D3767,'Input Parameters'!$E$20,'Input Parameters'!$F$20)&lt;3500,3500,IF(_xlfn.NORM.INV(D3767,'Input Parameters'!$E$20,'Input Parameters'!$F$20)&gt;5500,5500,_xlfn.NORM.INV(D3767,'Input Parameters'!$E$20,'Input Parameters'!$F$20)))</f>
        <v>4874.8936455833218</v>
      </c>
      <c r="F3767" s="10">
        <f t="shared" ca="1" si="500"/>
        <v>0.71793817686444339</v>
      </c>
      <c r="G3767" s="61">
        <f ca="1">_xlfn.NORM.INV(F3767,'Input Parameters'!$E$21,'Input Parameters'!$F$21)</f>
        <v>289.38307705632008</v>
      </c>
      <c r="H3767" s="54">
        <f ca="1">EXP(E3767*(1/'Input Parameters'!$E$22-1/G3767))</f>
        <v>0.81224580986301875</v>
      </c>
      <c r="I3767" s="10">
        <f t="shared" ca="1" si="501"/>
        <v>0.69202772852465977</v>
      </c>
      <c r="J3767" s="29">
        <f ca="1">_xlfn.BETA.INV(I3767,'Input Parameters'!$L$24,'Input Parameters'!$M$24,'Input Parameters'!$J$24,'Input Parameters'!$K$24)</f>
        <v>0.68545228817735593</v>
      </c>
      <c r="K3767" s="156">
        <f ca="1">('Input Parameters'!$E$25/'Input Parameters'!$E$31)^$J3767</f>
        <v>7.3201482137027468E-3</v>
      </c>
      <c r="L3767" s="66">
        <f ca="1">$H3767*$C3767*'Input Parameters'!$E$23*K3767</f>
        <v>3.3036798618292496</v>
      </c>
      <c r="M3767" s="23">
        <f t="shared" ca="1" si="502"/>
        <v>0.78459719330699973</v>
      </c>
      <c r="N3767" s="15">
        <f ca="1">_xlfn.NORM.INV(M3767,'Input Parameters'!$E$26,'Input Parameters'!$F$26)</f>
        <v>5.0544090317844376E-2</v>
      </c>
      <c r="O3767" s="8">
        <f t="shared" ca="1" si="503"/>
        <v>0.94917384135115546</v>
      </c>
      <c r="P3767" s="29">
        <f ca="1">_xlfn.LOGNORM.INV(O3767,'Input Parameters'!$H$27,'Input Parameters'!$I$27)</f>
        <v>2.9370109004266882</v>
      </c>
      <c r="Q3767" s="10"/>
      <c r="R3767" s="15">
        <f>'Input Parameters'!$E$28</f>
        <v>12.7</v>
      </c>
      <c r="S3767" s="10">
        <f t="shared" ca="1" si="504"/>
        <v>0.26010996272498443</v>
      </c>
      <c r="T3767" s="25">
        <f ca="1">_xlfn.LOGNORM.INV(S3767,'Input Parameters'!$H$29,'Input Parameters'!$I$29)</f>
        <v>54.176088302651529</v>
      </c>
      <c r="U3767" s="10">
        <f t="shared" ca="1" si="505"/>
        <v>0.54848619420662748</v>
      </c>
      <c r="V3767" s="29">
        <f ca="1">IF('Input Parameters'!$D$30="Beta",_xlfn.BETA.INV(U3767,'Input Parameters'!$L$30,'Input Parameters'!$M$30,'Input Parameters'!$J$30,'Input Parameters'!$K$30),IF('Input Parameters'!$D$30="LogNorm",_xlfn.LOGNORM.INV(U3767,'Input Parameters'!$H$30,'Input Parameters'!$I$30)))</f>
        <v>1.0483871397798994</v>
      </c>
      <c r="W3767" s="2">
        <f ca="1">N3767+(P3767-N3767)*(1-ERF((T3767-R3767)/(2*SQRT(L3767*'Input Parameters'!$E$31))))</f>
        <v>0.35831058644595837</v>
      </c>
      <c r="X3767">
        <f t="shared" ca="1" si="506"/>
        <v>1</v>
      </c>
      <c r="Y3767" s="7"/>
    </row>
    <row r="3768" spans="1:25" ht="15" customHeight="1" x14ac:dyDescent="0.3">
      <c r="A3768" s="130">
        <v>3761</v>
      </c>
      <c r="B3768" s="10">
        <f t="shared" ca="1" si="498"/>
        <v>0.25477741824788147</v>
      </c>
      <c r="C3768" s="57">
        <f ca="1">_xlfn.NORM.INV(B3768,'Input Parameters'!$E$19,'Input Parameters'!$F$19)</f>
        <v>511.5696292271175</v>
      </c>
      <c r="D3768" s="10">
        <f t="shared" ca="1" si="499"/>
        <v>5.192683030929468E-2</v>
      </c>
      <c r="E3768" s="59">
        <f ca="1">IF(_xlfn.NORM.INV(D3768,'Input Parameters'!$E$20,'Input Parameters'!$F$20)&lt;3500,3500,IF(_xlfn.NORM.INV(D3768,'Input Parameters'!$E$20,'Input Parameters'!$F$20)&gt;5500,5500,_xlfn.NORM.INV(D3768,'Input Parameters'!$E$20,'Input Parameters'!$F$20)))</f>
        <v>3661.4840086496843</v>
      </c>
      <c r="F3768" s="10">
        <f t="shared" ca="1" si="500"/>
        <v>7.4738293308354908E-2</v>
      </c>
      <c r="G3768" s="61">
        <f ca="1">_xlfn.NORM.INV(F3768,'Input Parameters'!$E$21,'Input Parameters'!$F$21)</f>
        <v>273.52073174471229</v>
      </c>
      <c r="H3768" s="54">
        <f ca="1">EXP(E3768*(1/'Input Parameters'!$E$22-1/G3768))</f>
        <v>0.41067098194633495</v>
      </c>
      <c r="I3768" s="10">
        <f t="shared" ca="1" si="501"/>
        <v>0.3679524681834524</v>
      </c>
      <c r="J3768" s="29">
        <f ca="1">_xlfn.BETA.INV(I3768,'Input Parameters'!$L$24,'Input Parameters'!$M$24,'Input Parameters'!$J$24,'Input Parameters'!$K$24)</f>
        <v>0.55210204886994929</v>
      </c>
      <c r="K3768" s="156">
        <f ca="1">('Input Parameters'!$E$25/'Input Parameters'!$E$31)^$J3768</f>
        <v>1.9053005945627872E-2</v>
      </c>
      <c r="L3768" s="66">
        <f ca="1">$H3768*$C3768*'Input Parameters'!$E$23*K3768</f>
        <v>4.0027850870061163</v>
      </c>
      <c r="M3768" s="23">
        <f t="shared" ca="1" si="502"/>
        <v>0.5803299647221436</v>
      </c>
      <c r="N3768" s="15">
        <f ca="1">_xlfn.NORM.INV(M3768,'Input Parameters'!$E$26,'Input Parameters'!$F$26)</f>
        <v>3.825749127388027E-2</v>
      </c>
      <c r="O3768" s="8">
        <f t="shared" ca="1" si="503"/>
        <v>0.58646565942510542</v>
      </c>
      <c r="P3768" s="29">
        <f ca="1">_xlfn.LOGNORM.INV(O3768,'Input Parameters'!$H$27,'Input Parameters'!$I$27)</f>
        <v>1.5680960082478634</v>
      </c>
      <c r="Q3768" s="10"/>
      <c r="R3768" s="15">
        <f>'Input Parameters'!$E$28</f>
        <v>12.7</v>
      </c>
      <c r="S3768" s="10">
        <f t="shared" ca="1" si="504"/>
        <v>8.9991244532973136E-2</v>
      </c>
      <c r="T3768" s="25">
        <f ca="1">_xlfn.LOGNORM.INV(S3768,'Input Parameters'!$H$29,'Input Parameters'!$I$29)</f>
        <v>50.093691486954945</v>
      </c>
      <c r="U3768" s="10">
        <f t="shared" ca="1" si="505"/>
        <v>0.23420455245930394</v>
      </c>
      <c r="V3768" s="29">
        <f ca="1">IF('Input Parameters'!$D$30="Beta",_xlfn.BETA.INV(U3768,'Input Parameters'!$L$30,'Input Parameters'!$M$30,'Input Parameters'!$J$30,'Input Parameters'!$K$30),IF('Input Parameters'!$D$30="LogNorm",_xlfn.LOGNORM.INV(U3768,'Input Parameters'!$H$30,'Input Parameters'!$I$30)))</f>
        <v>0.7507208278599623</v>
      </c>
      <c r="W3768" s="2">
        <f ca="1">N3768+(P3768-N3768)*(1-ERF((T3768-R3768)/(2*SQRT(L3768*'Input Parameters'!$E$31))))</f>
        <v>0.3232651478775117</v>
      </c>
      <c r="X3768">
        <f t="shared" ca="1" si="506"/>
        <v>1</v>
      </c>
      <c r="Y3768" s="7"/>
    </row>
    <row r="3769" spans="1:25" ht="15" customHeight="1" x14ac:dyDescent="0.3">
      <c r="A3769" s="130">
        <v>3762</v>
      </c>
      <c r="B3769" s="10">
        <f t="shared" ca="1" si="498"/>
        <v>0.94779256217742114</v>
      </c>
      <c r="C3769" s="57">
        <f ca="1">_xlfn.NORM.INV(B3769,'Input Parameters'!$E$19,'Input Parameters'!$F$19)</f>
        <v>704.51253456457789</v>
      </c>
      <c r="D3769" s="10">
        <f t="shared" ca="1" si="499"/>
        <v>0.32012662797595348</v>
      </c>
      <c r="E3769" s="59">
        <f ca="1">IF(_xlfn.NORM.INV(D3769,'Input Parameters'!$E$20,'Input Parameters'!$F$20)&lt;3500,3500,IF(_xlfn.NORM.INV(D3769,'Input Parameters'!$E$20,'Input Parameters'!$F$20)&gt;5500,5500,_xlfn.NORM.INV(D3769,'Input Parameters'!$E$20,'Input Parameters'!$F$20)))</f>
        <v>4472.858686067977</v>
      </c>
      <c r="F3769" s="10">
        <f t="shared" ca="1" si="500"/>
        <v>0.29181822475158747</v>
      </c>
      <c r="G3769" s="61">
        <f ca="1">_xlfn.NORM.INV(F3769,'Input Parameters'!$E$21,'Input Parameters'!$F$21)</f>
        <v>280.54208521022417</v>
      </c>
      <c r="H3769" s="54">
        <f ca="1">EXP(E3769*(1/'Input Parameters'!$E$22-1/G3769))</f>
        <v>0.5076825934989756</v>
      </c>
      <c r="I3769" s="10">
        <f t="shared" ca="1" si="501"/>
        <v>0.86077645154753735</v>
      </c>
      <c r="J3769" s="29">
        <f ca="1">_xlfn.BETA.INV(I3769,'Input Parameters'!$L$24,'Input Parameters'!$M$24,'Input Parameters'!$J$24,'Input Parameters'!$K$24)</f>
        <v>0.76748649651446477</v>
      </c>
      <c r="K3769" s="156">
        <f ca="1">('Input Parameters'!$E$25/'Input Parameters'!$E$31)^$J3769</f>
        <v>4.0639453662204882E-3</v>
      </c>
      <c r="L3769" s="66">
        <f ca="1">$H3769*$C3769*'Input Parameters'!$E$23*K3769</f>
        <v>1.4535462620502804</v>
      </c>
      <c r="M3769" s="23">
        <f t="shared" ca="1" si="502"/>
        <v>7.2516239579402342E-2</v>
      </c>
      <c r="N3769" s="15">
        <f ca="1">_xlfn.NORM.INV(M3769,'Input Parameters'!$E$26,'Input Parameters'!$F$26)</f>
        <v>3.3966156942982217E-3</v>
      </c>
      <c r="O3769" s="8">
        <f t="shared" ca="1" si="503"/>
        <v>0.60294965944567347</v>
      </c>
      <c r="P3769" s="29">
        <f ca="1">_xlfn.LOGNORM.INV(O3769,'Input Parameters'!$H$27,'Input Parameters'!$I$27)</f>
        <v>1.5978779439704942</v>
      </c>
      <c r="Q3769" s="10"/>
      <c r="R3769" s="15">
        <f>'Input Parameters'!$E$28</f>
        <v>12.7</v>
      </c>
      <c r="S3769" s="10">
        <f t="shared" ca="1" si="504"/>
        <v>0.2795529842943657</v>
      </c>
      <c r="T3769" s="25">
        <f ca="1">_xlfn.LOGNORM.INV(S3769,'Input Parameters'!$H$29,'Input Parameters'!$I$29)</f>
        <v>54.535147251609793</v>
      </c>
      <c r="U3769" s="10">
        <f t="shared" ca="1" si="505"/>
        <v>0.7582619007505772</v>
      </c>
      <c r="V3769" s="29">
        <f ca="1">IF('Input Parameters'!$D$30="Beta",_xlfn.BETA.INV(U3769,'Input Parameters'!$L$30,'Input Parameters'!$M$30,'Input Parameters'!$J$30,'Input Parameters'!$K$30),IF('Input Parameters'!$D$30="LogNorm",_xlfn.LOGNORM.INV(U3769,'Input Parameters'!$H$30,'Input Parameters'!$I$30)))</f>
        <v>1.3172334726978769</v>
      </c>
      <c r="W3769" s="2">
        <f ca="1">N3769+(P3769-N3769)*(1-ERF((T3769-R3769)/(2*SQRT(L3769*'Input Parameters'!$E$31))))</f>
        <v>2.5945162616571395E-2</v>
      </c>
      <c r="X3769">
        <f t="shared" ca="1" si="506"/>
        <v>1</v>
      </c>
      <c r="Y3769" s="7"/>
    </row>
    <row r="3770" spans="1:25" ht="15" customHeight="1" x14ac:dyDescent="0.3">
      <c r="A3770" s="130">
        <v>3763</v>
      </c>
      <c r="B3770" s="10">
        <f t="shared" ca="1" si="498"/>
        <v>0.52721259862211334</v>
      </c>
      <c r="C3770" s="57">
        <f ca="1">_xlfn.NORM.INV(B3770,'Input Parameters'!$E$19,'Input Parameters'!$F$19)</f>
        <v>573.06838000674054</v>
      </c>
      <c r="D3770" s="10">
        <f t="shared" ca="1" si="499"/>
        <v>0.62128152535117287</v>
      </c>
      <c r="E3770" s="59">
        <f ca="1">IF(_xlfn.NORM.INV(D3770,'Input Parameters'!$E$20,'Input Parameters'!$F$20)&lt;3500,3500,IF(_xlfn.NORM.INV(D3770,'Input Parameters'!$E$20,'Input Parameters'!$F$20)&gt;5500,5500,_xlfn.NORM.INV(D3770,'Input Parameters'!$E$20,'Input Parameters'!$F$20)))</f>
        <v>5016.1937884801082</v>
      </c>
      <c r="F3770" s="10">
        <f t="shared" ca="1" si="500"/>
        <v>0.96037992113003989</v>
      </c>
      <c r="G3770" s="61">
        <f ca="1">_xlfn.NORM.INV(F3770,'Input Parameters'!$E$21,'Input Parameters'!$F$21)</f>
        <v>298.64518006201558</v>
      </c>
      <c r="H3770" s="54">
        <f ca="1">EXP(E3770*(1/'Input Parameters'!$E$22-1/G3770))</f>
        <v>1.3821154315033475</v>
      </c>
      <c r="I3770" s="10">
        <f t="shared" ca="1" si="501"/>
        <v>2.1962181340639653E-2</v>
      </c>
      <c r="J3770" s="29">
        <f ca="1">_xlfn.BETA.INV(I3770,'Input Parameters'!$L$24,'Input Parameters'!$M$24,'Input Parameters'!$J$24,'Input Parameters'!$K$24)</f>
        <v>0.28685799750880087</v>
      </c>
      <c r="K3770" s="156">
        <f ca="1">('Input Parameters'!$E$25/'Input Parameters'!$E$31)^$J3770</f>
        <v>0.1277360139364182</v>
      </c>
      <c r="L3770" s="66">
        <f ca="1">$H3770*$C3770*'Input Parameters'!$E$23*K3770</f>
        <v>101.17288209053088</v>
      </c>
      <c r="M3770" s="23">
        <f t="shared" ca="1" si="502"/>
        <v>0.44357746338462145</v>
      </c>
      <c r="N3770" s="15">
        <f ca="1">_xlfn.NORM.INV(M3770,'Input Parameters'!$E$26,'Input Parameters'!$F$26)</f>
        <v>3.1019991860464832E-2</v>
      </c>
      <c r="O3770" s="8">
        <f t="shared" ca="1" si="503"/>
        <v>0.99773381381742965</v>
      </c>
      <c r="P3770" s="29">
        <f ca="1">_xlfn.LOGNORM.INV(O3770,'Input Parameters'!$H$27,'Input Parameters'!$I$27)</f>
        <v>4.9978250937620619</v>
      </c>
      <c r="Q3770" s="10"/>
      <c r="R3770" s="15">
        <f>'Input Parameters'!$E$28</f>
        <v>12.7</v>
      </c>
      <c r="S3770" s="10">
        <f t="shared" ca="1" si="504"/>
        <v>0.45141967840913511</v>
      </c>
      <c r="T3770" s="25">
        <f ca="1">_xlfn.LOGNORM.INV(S3770,'Input Parameters'!$H$29,'Input Parameters'!$I$29)</f>
        <v>57.439157758137583</v>
      </c>
      <c r="U3770" s="10">
        <f t="shared" ca="1" si="505"/>
        <v>0.40116750121456257</v>
      </c>
      <c r="V3770" s="29">
        <f ca="1">IF('Input Parameters'!$D$30="Beta",_xlfn.BETA.INV(U3770,'Input Parameters'!$L$30,'Input Parameters'!$M$30,'Input Parameters'!$J$30,'Input Parameters'!$K$30),IF('Input Parameters'!$D$30="LogNorm",_xlfn.LOGNORM.INV(U3770,'Input Parameters'!$H$30,'Input Parameters'!$I$30)))</f>
        <v>0.90528241645362306</v>
      </c>
      <c r="W3770" s="2">
        <f ca="1">N3770+(P3770-N3770)*(1-ERF((T3770-R3770)/(2*SQRT(L3770*'Input Parameters'!$E$31))))</f>
        <v>3.7716712362976414</v>
      </c>
      <c r="X3770">
        <f t="shared" ca="1" si="506"/>
        <v>0</v>
      </c>
      <c r="Y3770" s="7"/>
    </row>
    <row r="3771" spans="1:25" ht="15" customHeight="1" x14ac:dyDescent="0.3">
      <c r="A3771" s="130">
        <v>3764</v>
      </c>
      <c r="B3771" s="10">
        <f t="shared" ca="1" si="498"/>
        <v>0.38200495132292489</v>
      </c>
      <c r="C3771" s="57">
        <f ca="1">_xlfn.NORM.INV(B3771,'Input Parameters'!$E$19,'Input Parameters'!$F$19)</f>
        <v>541.93147116807552</v>
      </c>
      <c r="D3771" s="10">
        <f t="shared" ca="1" si="499"/>
        <v>0.52883691106525288</v>
      </c>
      <c r="E3771" s="59">
        <f ca="1">IF(_xlfn.NORM.INV(D3771,'Input Parameters'!$E$20,'Input Parameters'!$F$20)&lt;3500,3500,IF(_xlfn.NORM.INV(D3771,'Input Parameters'!$E$20,'Input Parameters'!$F$20)&gt;5500,5500,_xlfn.NORM.INV(D3771,'Input Parameters'!$E$20,'Input Parameters'!$F$20)))</f>
        <v>4850.6425342571847</v>
      </c>
      <c r="F3771" s="10">
        <f t="shared" ca="1" si="500"/>
        <v>0.31453160299051841</v>
      </c>
      <c r="G3771" s="61">
        <f ca="1">_xlfn.NORM.INV(F3771,'Input Parameters'!$E$21,'Input Parameters'!$F$21)</f>
        <v>281.0532598921211</v>
      </c>
      <c r="H3771" s="54">
        <f ca="1">EXP(E3771*(1/'Input Parameters'!$E$22-1/G3771))</f>
        <v>0.49474741427510632</v>
      </c>
      <c r="I3771" s="10">
        <f t="shared" ca="1" si="501"/>
        <v>0.89128492897944822</v>
      </c>
      <c r="J3771" s="29">
        <f ca="1">_xlfn.BETA.INV(I3771,'Input Parameters'!$L$24,'Input Parameters'!$M$24,'Input Parameters'!$J$24,'Input Parameters'!$K$24)</f>
        <v>0.78661263427321992</v>
      </c>
      <c r="K3771" s="156">
        <f ca="1">('Input Parameters'!$E$25/'Input Parameters'!$E$31)^$J3771</f>
        <v>3.5429226887438133E-3</v>
      </c>
      <c r="L3771" s="66">
        <f ca="1">$H3771*$C3771*'Input Parameters'!$E$23*K3771</f>
        <v>0.94992557597499472</v>
      </c>
      <c r="M3771" s="23">
        <f t="shared" ca="1" si="502"/>
        <v>0.25573329294932479</v>
      </c>
      <c r="N3771" s="15">
        <f ca="1">_xlfn.NORM.INV(M3771,'Input Parameters'!$E$26,'Input Parameters'!$F$26)</f>
        <v>2.0212328483303055E-2</v>
      </c>
      <c r="O3771" s="8">
        <f t="shared" ca="1" si="503"/>
        <v>0.64621868249083858</v>
      </c>
      <c r="P3771" s="29">
        <f ca="1">_xlfn.LOGNORM.INV(O3771,'Input Parameters'!$H$27,'Input Parameters'!$I$27)</f>
        <v>1.6806392044709613</v>
      </c>
      <c r="Q3771" s="10"/>
      <c r="R3771" s="15">
        <f>'Input Parameters'!$E$28</f>
        <v>12.7</v>
      </c>
      <c r="S3771" s="10">
        <f t="shared" ca="1" si="504"/>
        <v>0.48722697872068876</v>
      </c>
      <c r="T3771" s="25">
        <f ca="1">_xlfn.LOGNORM.INV(S3771,'Input Parameters'!$H$29,'Input Parameters'!$I$29)</f>
        <v>58.022842223690517</v>
      </c>
      <c r="U3771" s="10">
        <f t="shared" ca="1" si="505"/>
        <v>0.23368445694771933</v>
      </c>
      <c r="V3771" s="29">
        <f ca="1">IF('Input Parameters'!$D$30="Beta",_xlfn.BETA.INV(U3771,'Input Parameters'!$L$30,'Input Parameters'!$M$30,'Input Parameters'!$J$30,'Input Parameters'!$K$30),IF('Input Parameters'!$D$30="LogNorm",_xlfn.LOGNORM.INV(U3771,'Input Parameters'!$H$30,'Input Parameters'!$I$30)))</f>
        <v>0.75021870420201686</v>
      </c>
      <c r="W3771" s="2">
        <f ca="1">N3771+(P3771-N3771)*(1-ERF((T3771-R3771)/(2*SQRT(L3771*'Input Parameters'!$E$31))))</f>
        <v>2.1886579387115704E-2</v>
      </c>
      <c r="X3771">
        <f t="shared" ca="1" si="506"/>
        <v>1</v>
      </c>
      <c r="Y3771" s="7"/>
    </row>
    <row r="3772" spans="1:25" ht="15" customHeight="1" x14ac:dyDescent="0.3">
      <c r="A3772" s="130">
        <v>3765</v>
      </c>
      <c r="B3772" s="10">
        <f t="shared" ca="1" si="498"/>
        <v>0.63907672058141984</v>
      </c>
      <c r="C3772" s="57">
        <f ca="1">_xlfn.NORM.INV(B3772,'Input Parameters'!$E$19,'Input Parameters'!$F$19)</f>
        <v>597.38132371736742</v>
      </c>
      <c r="D3772" s="10">
        <f t="shared" ca="1" si="499"/>
        <v>0.59173743929819911</v>
      </c>
      <c r="E3772" s="59">
        <f ca="1">IF(_xlfn.NORM.INV(D3772,'Input Parameters'!$E$20,'Input Parameters'!$F$20)&lt;3500,3500,IF(_xlfn.NORM.INV(D3772,'Input Parameters'!$E$20,'Input Parameters'!$F$20)&gt;5500,5500,_xlfn.NORM.INV(D3772,'Input Parameters'!$E$20,'Input Parameters'!$F$20)))</f>
        <v>4962.4116193079835</v>
      </c>
      <c r="F3772" s="10">
        <f t="shared" ca="1" si="500"/>
        <v>0.36483152551674591</v>
      </c>
      <c r="G3772" s="61">
        <f ca="1">_xlfn.NORM.INV(F3772,'Input Parameters'!$E$21,'Input Parameters'!$F$21)</f>
        <v>282.13379006029106</v>
      </c>
      <c r="H3772" s="54">
        <f ca="1">EXP(E3772*(1/'Input Parameters'!$E$22-1/G3772))</f>
        <v>0.5208458452004403</v>
      </c>
      <c r="I3772" s="10">
        <f t="shared" ca="1" si="501"/>
        <v>0.95510681699372912</v>
      </c>
      <c r="J3772" s="29">
        <f ca="1">_xlfn.BETA.INV(I3772,'Input Parameters'!$L$24,'Input Parameters'!$M$24,'Input Parameters'!$J$24,'Input Parameters'!$K$24)</f>
        <v>0.84008116146861567</v>
      </c>
      <c r="K3772" s="156">
        <f ca="1">('Input Parameters'!$E$25/'Input Parameters'!$E$31)^$J3772</f>
        <v>2.4142603649669699E-3</v>
      </c>
      <c r="L3772" s="66">
        <f ca="1">$H3772*$C3772*'Input Parameters'!$E$23*K3772</f>
        <v>0.75118161411494067</v>
      </c>
      <c r="M3772" s="23">
        <f t="shared" ca="1" si="502"/>
        <v>0.2515763327118512</v>
      </c>
      <c r="N3772" s="15">
        <f ca="1">_xlfn.NORM.INV(M3772,'Input Parameters'!$E$26,'Input Parameters'!$F$26)</f>
        <v>1.9939712424429479E-2</v>
      </c>
      <c r="O3772" s="8">
        <f t="shared" ca="1" si="503"/>
        <v>4.8428314884626178E-2</v>
      </c>
      <c r="P3772" s="29">
        <f ca="1">_xlfn.LOGNORM.INV(O3772,'Input Parameters'!$H$27,'Input Parameters'!$I$27)</f>
        <v>0.68296103471791636</v>
      </c>
      <c r="Q3772" s="10"/>
      <c r="R3772" s="15">
        <f>'Input Parameters'!$E$28</f>
        <v>12.7</v>
      </c>
      <c r="S3772" s="10">
        <f t="shared" ca="1" si="504"/>
        <v>0.72408895571501253</v>
      </c>
      <c r="T3772" s="25">
        <f ca="1">_xlfn.LOGNORM.INV(S3772,'Input Parameters'!$H$29,'Input Parameters'!$I$29)</f>
        <v>62.254961113410687</v>
      </c>
      <c r="U3772" s="10">
        <f t="shared" ca="1" si="505"/>
        <v>0.10534435102472928</v>
      </c>
      <c r="V3772" s="29">
        <f ca="1">IF('Input Parameters'!$D$30="Beta",_xlfn.BETA.INV(U3772,'Input Parameters'!$L$30,'Input Parameters'!$M$30,'Input Parameters'!$J$30,'Input Parameters'!$K$30),IF('Input Parameters'!$D$30="LogNorm",_xlfn.LOGNORM.INV(U3772,'Input Parameters'!$H$30,'Input Parameters'!$I$30)))</f>
        <v>0.60994564723137235</v>
      </c>
      <c r="W3772" s="2">
        <f ca="1">N3772+(P3772-N3772)*(1-ERF((T3772-R3772)/(2*SQRT(L3772*'Input Parameters'!$E$31))))</f>
        <v>1.9974706796723404E-2</v>
      </c>
      <c r="X3772">
        <f t="shared" ca="1" si="506"/>
        <v>1</v>
      </c>
      <c r="Y3772" s="7"/>
    </row>
    <row r="3773" spans="1:25" ht="15" customHeight="1" x14ac:dyDescent="0.3">
      <c r="A3773" s="130">
        <v>3766</v>
      </c>
      <c r="B3773" s="10">
        <f t="shared" ca="1" si="498"/>
        <v>0.25834195716395791</v>
      </c>
      <c r="C3773" s="57">
        <f ca="1">_xlfn.NORM.INV(B3773,'Input Parameters'!$E$19,'Input Parameters'!$F$19)</f>
        <v>512.50466478532633</v>
      </c>
      <c r="D3773" s="10">
        <f t="shared" ca="1" si="499"/>
        <v>0.31873676176023813</v>
      </c>
      <c r="E3773" s="59">
        <f ca="1">IF(_xlfn.NORM.INV(D3773,'Input Parameters'!$E$20,'Input Parameters'!$F$20)&lt;3500,3500,IF(_xlfn.NORM.INV(D3773,'Input Parameters'!$E$20,'Input Parameters'!$F$20)&gt;5500,5500,_xlfn.NORM.INV(D3773,'Input Parameters'!$E$20,'Input Parameters'!$F$20)))</f>
        <v>4470.1360845345134</v>
      </c>
      <c r="F3773" s="10">
        <f t="shared" ca="1" si="500"/>
        <v>0.42257591526010185</v>
      </c>
      <c r="G3773" s="61">
        <f ca="1">_xlfn.NORM.INV(F3773,'Input Parameters'!$E$21,'Input Parameters'!$F$21)</f>
        <v>283.31487907926106</v>
      </c>
      <c r="H3773" s="54">
        <f ca="1">EXP(E3773*(1/'Input Parameters'!$E$22-1/G3773))</f>
        <v>0.59360486005083646</v>
      </c>
      <c r="I3773" s="10">
        <f t="shared" ca="1" si="501"/>
        <v>0.64548314902574</v>
      </c>
      <c r="J3773" s="29">
        <f ca="1">_xlfn.BETA.INV(I3773,'Input Parameters'!$L$24,'Input Parameters'!$M$24,'Input Parameters'!$J$24,'Input Parameters'!$K$24)</f>
        <v>0.66595401602167126</v>
      </c>
      <c r="K3773" s="156">
        <f ca="1">('Input Parameters'!$E$25/'Input Parameters'!$E$31)^$J3773</f>
        <v>8.4190951779922127E-3</v>
      </c>
      <c r="L3773" s="66">
        <f ca="1">$H3773*$C3773*'Input Parameters'!$E$23*K3773</f>
        <v>2.5613014179343736</v>
      </c>
      <c r="M3773" s="23">
        <f t="shared" ca="1" si="502"/>
        <v>0.73172528201125575</v>
      </c>
      <c r="N3773" s="15">
        <f ca="1">_xlfn.NORM.INV(M3773,'Input Parameters'!$E$26,'Input Parameters'!$F$26)</f>
        <v>4.6978825205772214E-2</v>
      </c>
      <c r="O3773" s="8">
        <f t="shared" ca="1" si="503"/>
        <v>0.18236024293991926</v>
      </c>
      <c r="P3773" s="29">
        <f ca="1">_xlfn.LOGNORM.INV(O3773,'Input Parameters'!$H$27,'Input Parameters'!$I$27)</f>
        <v>0.95333161027055169</v>
      </c>
      <c r="Q3773" s="10"/>
      <c r="R3773" s="15">
        <f>'Input Parameters'!$E$28</f>
        <v>12.7</v>
      </c>
      <c r="S3773" s="10">
        <f t="shared" ca="1" si="504"/>
        <v>0.91871880281536777</v>
      </c>
      <c r="T3773" s="25">
        <f ca="1">_xlfn.LOGNORM.INV(S3773,'Input Parameters'!$H$29,'Input Parameters'!$I$29)</f>
        <v>68.116688111161665</v>
      </c>
      <c r="U3773" s="10">
        <f t="shared" ca="1" si="505"/>
        <v>0.68900001268361388</v>
      </c>
      <c r="V3773" s="29">
        <f ca="1">IF('Input Parameters'!$D$30="Beta",_xlfn.BETA.INV(U3773,'Input Parameters'!$L$30,'Input Parameters'!$M$30,'Input Parameters'!$J$30,'Input Parameters'!$K$30),IF('Input Parameters'!$D$30="LogNorm",_xlfn.LOGNORM.INV(U3773,'Input Parameters'!$H$30,'Input Parameters'!$I$30)))</f>
        <v>1.2136425909475501</v>
      </c>
      <c r="W3773" s="2">
        <f ca="1">N3773+(P3773-N3773)*(1-ERF((T3773-R3773)/(2*SQRT(L3773*'Input Parameters'!$E$31))))</f>
        <v>5.9981669942420775E-2</v>
      </c>
      <c r="X3773">
        <f t="shared" ca="1" si="506"/>
        <v>1</v>
      </c>
      <c r="Y3773" s="7"/>
    </row>
    <row r="3774" spans="1:25" ht="15" customHeight="1" x14ac:dyDescent="0.3">
      <c r="A3774" s="130">
        <v>3767</v>
      </c>
      <c r="B3774" s="10">
        <f t="shared" ca="1" si="498"/>
        <v>0.85033462286725137</v>
      </c>
      <c r="C3774" s="57">
        <f ca="1">_xlfn.NORM.INV(B3774,'Input Parameters'!$E$19,'Input Parameters'!$F$19)</f>
        <v>654.99998374265624</v>
      </c>
      <c r="D3774" s="10">
        <f t="shared" ca="1" si="499"/>
        <v>0.73231673646284268</v>
      </c>
      <c r="E3774" s="59">
        <f ca="1">IF(_xlfn.NORM.INV(D3774,'Input Parameters'!$E$20,'Input Parameters'!$F$20)&lt;3500,3500,IF(_xlfn.NORM.INV(D3774,'Input Parameters'!$E$20,'Input Parameters'!$F$20)&gt;5500,5500,_xlfn.NORM.INV(D3774,'Input Parameters'!$E$20,'Input Parameters'!$F$20)))</f>
        <v>5233.8843895697182</v>
      </c>
      <c r="F3774" s="10">
        <f t="shared" ca="1" si="500"/>
        <v>0.75255708447872183</v>
      </c>
      <c r="G3774" s="61">
        <f ca="1">_xlfn.NORM.INV(F3774,'Input Parameters'!$E$21,'Input Parameters'!$F$21)</f>
        <v>290.21491023442121</v>
      </c>
      <c r="H3774" s="54">
        <f ca="1">EXP(E3774*(1/'Input Parameters'!$E$22-1/G3774))</f>
        <v>0.84246284418566841</v>
      </c>
      <c r="I3774" s="10">
        <f t="shared" ca="1" si="501"/>
        <v>0.42295120036065159</v>
      </c>
      <c r="J3774" s="29">
        <f ca="1">_xlfn.BETA.INV(I3774,'Input Parameters'!$L$24,'Input Parameters'!$M$24,'Input Parameters'!$J$24,'Input Parameters'!$K$24)</f>
        <v>0.57558922507078736</v>
      </c>
      <c r="K3774" s="156">
        <f ca="1">('Input Parameters'!$E$25/'Input Parameters'!$E$31)^$J3774</f>
        <v>1.6098699657441869E-2</v>
      </c>
      <c r="L3774" s="66">
        <f ca="1">$H3774*$C3774*'Input Parameters'!$E$23*K3774</f>
        <v>8.8834741567289157</v>
      </c>
      <c r="M3774" s="23">
        <f t="shared" ca="1" si="502"/>
        <v>0.86826797515594456</v>
      </c>
      <c r="N3774" s="15">
        <f ca="1">_xlfn.NORM.INV(M3774,'Input Parameters'!$E$26,'Input Parameters'!$F$26)</f>
        <v>5.7483062382889083E-2</v>
      </c>
      <c r="O3774" s="8">
        <f t="shared" ca="1" si="503"/>
        <v>0.63933690282526467</v>
      </c>
      <c r="P3774" s="29">
        <f ca="1">_xlfn.LOGNORM.INV(O3774,'Input Parameters'!$H$27,'Input Parameters'!$I$27)</f>
        <v>1.6669808179723917</v>
      </c>
      <c r="Q3774" s="10"/>
      <c r="R3774" s="15">
        <f>'Input Parameters'!$E$28</f>
        <v>12.7</v>
      </c>
      <c r="S3774" s="10">
        <f t="shared" ca="1" si="504"/>
        <v>0.30951596317325036</v>
      </c>
      <c r="T3774" s="25">
        <f ca="1">_xlfn.LOGNORM.INV(S3774,'Input Parameters'!$H$29,'Input Parameters'!$I$29)</f>
        <v>55.070117378407794</v>
      </c>
      <c r="U3774" s="10">
        <f t="shared" ca="1" si="505"/>
        <v>5.8764277408791421E-2</v>
      </c>
      <c r="V3774" s="29">
        <f ca="1">IF('Input Parameters'!$D$30="Beta",_xlfn.BETA.INV(U3774,'Input Parameters'!$L$30,'Input Parameters'!$M$30,'Input Parameters'!$J$30,'Input Parameters'!$K$30),IF('Input Parameters'!$D$30="LogNorm",_xlfn.LOGNORM.INV(U3774,'Input Parameters'!$H$30,'Input Parameters'!$I$30)))</f>
        <v>0.53900219206281685</v>
      </c>
      <c r="W3774" s="2">
        <f ca="1">N3774+(P3774-N3774)*(1-ERF((T3774-R3774)/(2*SQRT(L3774*'Input Parameters'!$E$31))))</f>
        <v>0.56415247249724065</v>
      </c>
      <c r="X3774">
        <f t="shared" ca="1" si="506"/>
        <v>0</v>
      </c>
      <c r="Y3774" s="7"/>
    </row>
    <row r="3775" spans="1:25" ht="15" customHeight="1" x14ac:dyDescent="0.3">
      <c r="A3775" s="130">
        <v>3768</v>
      </c>
      <c r="B3775" s="10">
        <f t="shared" ca="1" si="498"/>
        <v>8.482807907156964E-2</v>
      </c>
      <c r="C3775" s="57">
        <f ca="1">_xlfn.NORM.INV(B3775,'Input Parameters'!$E$19,'Input Parameters'!$F$19)</f>
        <v>451.25534932590085</v>
      </c>
      <c r="D3775" s="10">
        <f t="shared" ca="1" si="499"/>
        <v>0.87313366011031213</v>
      </c>
      <c r="E3775" s="59">
        <f ca="1">IF(_xlfn.NORM.INV(D3775,'Input Parameters'!$E$20,'Input Parameters'!$F$20)&lt;3500,3500,IF(_xlfn.NORM.INV(D3775,'Input Parameters'!$E$20,'Input Parameters'!$F$20)&gt;5500,5500,_xlfn.NORM.INV(D3775,'Input Parameters'!$E$20,'Input Parameters'!$F$20)))</f>
        <v>5500</v>
      </c>
      <c r="F3775" s="10">
        <f t="shared" ca="1" si="500"/>
        <v>0.98887277036174559</v>
      </c>
      <c r="G3775" s="61">
        <f ca="1">_xlfn.NORM.INV(F3775,'Input Parameters'!$E$21,'Input Parameters'!$F$21)</f>
        <v>302.81793303298889</v>
      </c>
      <c r="H3775" s="54">
        <f ca="1">EXP(E3775*(1/'Input Parameters'!$E$22-1/G3775))</f>
        <v>1.8378607078027744</v>
      </c>
      <c r="I3775" s="10">
        <f t="shared" ca="1" si="501"/>
        <v>0.90722954096282615</v>
      </c>
      <c r="J3775" s="29">
        <f ca="1">_xlfn.BETA.INV(I3775,'Input Parameters'!$L$24,'Input Parameters'!$M$24,'Input Parameters'!$J$24,'Input Parameters'!$K$24)</f>
        <v>0.79775612341574464</v>
      </c>
      <c r="K3775" s="156">
        <f ca="1">('Input Parameters'!$E$25/'Input Parameters'!$E$31)^$J3775</f>
        <v>3.2707314784092304E-3</v>
      </c>
      <c r="L3775" s="66">
        <f ca="1">$H3775*$C3775*'Input Parameters'!$E$23*K3775</f>
        <v>2.7125630831556724</v>
      </c>
      <c r="M3775" s="23">
        <f t="shared" ca="1" si="502"/>
        <v>0.58883563202952527</v>
      </c>
      <c r="N3775" s="15">
        <f ca="1">_xlfn.NORM.INV(M3775,'Input Parameters'!$E$26,'Input Parameters'!$F$26)</f>
        <v>3.8715566997738496E-2</v>
      </c>
      <c r="O3775" s="8">
        <f t="shared" ca="1" si="503"/>
        <v>0.74636709280653313</v>
      </c>
      <c r="P3775" s="29">
        <f ca="1">_xlfn.LOGNORM.INV(O3775,'Input Parameters'!$H$27,'Input Parameters'!$I$27)</f>
        <v>1.908991470519674</v>
      </c>
      <c r="Q3775" s="10"/>
      <c r="R3775" s="15">
        <f>'Input Parameters'!$E$28</f>
        <v>12.7</v>
      </c>
      <c r="S3775" s="10">
        <f t="shared" ca="1" si="504"/>
        <v>0.88628473333628233</v>
      </c>
      <c r="T3775" s="25">
        <f ca="1">_xlfn.LOGNORM.INV(S3775,'Input Parameters'!$H$29,'Input Parameters'!$I$29)</f>
        <v>66.682752327889929</v>
      </c>
      <c r="U3775" s="10">
        <f t="shared" ca="1" si="505"/>
        <v>0.97076519408969153</v>
      </c>
      <c r="V3775" s="29">
        <f ca="1">IF('Input Parameters'!$D$30="Beta",_xlfn.BETA.INV(U3775,'Input Parameters'!$L$30,'Input Parameters'!$M$30,'Input Parameters'!$J$30,'Input Parameters'!$K$30),IF('Input Parameters'!$D$30="LogNorm",_xlfn.LOGNORM.INV(U3775,'Input Parameters'!$H$30,'Input Parameters'!$I$30)))</f>
        <v>2.1072253229411304</v>
      </c>
      <c r="W3775" s="2">
        <f ca="1">N3775+(P3775-N3775)*(1-ERF((T3775-R3775)/(2*SQRT(L3775*'Input Parameters'!$E$31))))</f>
        <v>7.6995807884977535E-2</v>
      </c>
      <c r="X3775">
        <f t="shared" ca="1" si="506"/>
        <v>1</v>
      </c>
      <c r="Y3775" s="7"/>
    </row>
    <row r="3776" spans="1:25" ht="15" customHeight="1" x14ac:dyDescent="0.3">
      <c r="A3776" s="130">
        <v>3769</v>
      </c>
      <c r="B3776" s="10">
        <f t="shared" ca="1" si="498"/>
        <v>0.2692818347103616</v>
      </c>
      <c r="C3776" s="57">
        <f ca="1">_xlfn.NORM.INV(B3776,'Input Parameters'!$E$19,'Input Parameters'!$F$19)</f>
        <v>515.33364503726045</v>
      </c>
      <c r="D3776" s="10">
        <f t="shared" ca="1" si="499"/>
        <v>0.70196628893500723</v>
      </c>
      <c r="E3776" s="59">
        <f ca="1">IF(_xlfn.NORM.INV(D3776,'Input Parameters'!$E$20,'Input Parameters'!$F$20)&lt;3500,3500,IF(_xlfn.NORM.INV(D3776,'Input Parameters'!$E$20,'Input Parameters'!$F$20)&gt;5500,5500,_xlfn.NORM.INV(D3776,'Input Parameters'!$E$20,'Input Parameters'!$F$20)))</f>
        <v>5171.0449372554322</v>
      </c>
      <c r="F3776" s="10">
        <f t="shared" ca="1" si="500"/>
        <v>0.36994674754491208</v>
      </c>
      <c r="G3776" s="61">
        <f ca="1">_xlfn.NORM.INV(F3776,'Input Parameters'!$E$21,'Input Parameters'!$F$21)</f>
        <v>282.24052409419187</v>
      </c>
      <c r="H3776" s="54">
        <f ca="1">EXP(E3776*(1/'Input Parameters'!$E$22-1/G3776))</f>
        <v>0.51028059920983482</v>
      </c>
      <c r="I3776" s="10">
        <f t="shared" ca="1" si="501"/>
        <v>0.27262159029270472</v>
      </c>
      <c r="J3776" s="29">
        <f ca="1">_xlfn.BETA.INV(I3776,'Input Parameters'!$L$24,'Input Parameters'!$M$24,'Input Parameters'!$J$24,'Input Parameters'!$K$24)</f>
        <v>0.50781708838212491</v>
      </c>
      <c r="K3776" s="156">
        <f ca="1">('Input Parameters'!$E$25/'Input Parameters'!$E$31)^$J3776</f>
        <v>2.6177628165086918E-2</v>
      </c>
      <c r="L3776" s="66">
        <f ca="1">$H3776*$C3776*'Input Parameters'!$E$23*K3776</f>
        <v>6.8837937387590262</v>
      </c>
      <c r="M3776" s="23">
        <f t="shared" ca="1" si="502"/>
        <v>8.7704536097541586E-2</v>
      </c>
      <c r="N3776" s="15">
        <f ca="1">_xlfn.NORM.INV(M3776,'Input Parameters'!$E$26,'Input Parameters'!$F$26)</f>
        <v>5.54444073431027E-3</v>
      </c>
      <c r="O3776" s="8">
        <f t="shared" ca="1" si="503"/>
        <v>0.12501492217807475</v>
      </c>
      <c r="P3776" s="29">
        <f ca="1">_xlfn.LOGNORM.INV(O3776,'Input Parameters'!$H$27,'Input Parameters'!$I$27)</f>
        <v>0.85583027744984996</v>
      </c>
      <c r="Q3776" s="10"/>
      <c r="R3776" s="15">
        <f>'Input Parameters'!$E$28</f>
        <v>12.7</v>
      </c>
      <c r="S3776" s="10">
        <f t="shared" ca="1" si="504"/>
        <v>0.76143884911597659</v>
      </c>
      <c r="T3776" s="25">
        <f ca="1">_xlfn.LOGNORM.INV(S3776,'Input Parameters'!$H$29,'Input Parameters'!$I$29)</f>
        <v>63.070392081913198</v>
      </c>
      <c r="U3776" s="10">
        <f t="shared" ca="1" si="505"/>
        <v>0.45437538926884269</v>
      </c>
      <c r="V3776" s="29">
        <f ca="1">IF('Input Parameters'!$D$30="Beta",_xlfn.BETA.INV(U3776,'Input Parameters'!$L$30,'Input Parameters'!$M$30,'Input Parameters'!$J$30,'Input Parameters'!$K$30),IF('Input Parameters'!$D$30="LogNorm",_xlfn.LOGNORM.INV(U3776,'Input Parameters'!$H$30,'Input Parameters'!$I$30)))</f>
        <v>0.95505064868793155</v>
      </c>
      <c r="W3776" s="2">
        <f ca="1">N3776+(P3776-N3776)*(1-ERF((T3776-R3776)/(2*SQRT(L3776*'Input Parameters'!$E$31))))</f>
        <v>0.15401784344833475</v>
      </c>
      <c r="X3776">
        <f t="shared" ca="1" si="506"/>
        <v>1</v>
      </c>
      <c r="Y3776" s="7"/>
    </row>
    <row r="3777" spans="1:25" ht="15" customHeight="1" x14ac:dyDescent="0.3">
      <c r="A3777" s="130">
        <v>3770</v>
      </c>
      <c r="B3777" s="10">
        <f t="shared" ca="1" si="498"/>
        <v>0.50893106331512783</v>
      </c>
      <c r="C3777" s="57">
        <f ca="1">_xlfn.NORM.INV(B3777,'Input Parameters'!$E$19,'Input Parameters'!$F$19)</f>
        <v>569.1918473552771</v>
      </c>
      <c r="D3777" s="10">
        <f t="shared" ca="1" si="499"/>
        <v>0.77646127614084792</v>
      </c>
      <c r="E3777" s="59">
        <f ca="1">IF(_xlfn.NORM.INV(D3777,'Input Parameters'!$E$20,'Input Parameters'!$F$20)&lt;3500,3500,IF(_xlfn.NORM.INV(D3777,'Input Parameters'!$E$20,'Input Parameters'!$F$20)&gt;5500,5500,_xlfn.NORM.INV(D3777,'Input Parameters'!$E$20,'Input Parameters'!$F$20)))</f>
        <v>5332.2074630754605</v>
      </c>
      <c r="F3777" s="10">
        <f t="shared" ca="1" si="500"/>
        <v>0.43647042836280558</v>
      </c>
      <c r="G3777" s="61">
        <f ca="1">_xlfn.NORM.INV(F3777,'Input Parameters'!$E$21,'Input Parameters'!$F$21)</f>
        <v>283.59299650343888</v>
      </c>
      <c r="H3777" s="54">
        <f ca="1">EXP(E3777*(1/'Input Parameters'!$E$22-1/G3777))</f>
        <v>0.54680451151538556</v>
      </c>
      <c r="I3777" s="10">
        <f t="shared" ca="1" si="501"/>
        <v>0.60523044250911506</v>
      </c>
      <c r="J3777" s="29">
        <f ca="1">_xlfn.BETA.INV(I3777,'Input Parameters'!$L$24,'Input Parameters'!$M$24,'Input Parameters'!$J$24,'Input Parameters'!$K$24)</f>
        <v>0.64951415486459685</v>
      </c>
      <c r="K3777" s="156">
        <f ca="1">('Input Parameters'!$E$25/'Input Parameters'!$E$31)^$J3777</f>
        <v>9.4728943119087809E-3</v>
      </c>
      <c r="L3777" s="66">
        <f ca="1">$H3777*$C3777*'Input Parameters'!$E$23*K3777</f>
        <v>2.9483120813896315</v>
      </c>
      <c r="M3777" s="23">
        <f t="shared" ca="1" si="502"/>
        <v>0.26121052189132787</v>
      </c>
      <c r="N3777" s="15">
        <f ca="1">_xlfn.NORM.INV(M3777,'Input Parameters'!$E$26,'Input Parameters'!$F$26)</f>
        <v>2.0568024146644437E-2</v>
      </c>
      <c r="O3777" s="8">
        <f t="shared" ca="1" si="503"/>
        <v>0.91746137205466405</v>
      </c>
      <c r="P3777" s="29">
        <f ca="1">_xlfn.LOGNORM.INV(O3777,'Input Parameters'!$H$27,'Input Parameters'!$I$27)</f>
        <v>2.6310030750141395</v>
      </c>
      <c r="Q3777" s="10"/>
      <c r="R3777" s="15">
        <f>'Input Parameters'!$E$28</f>
        <v>12.7</v>
      </c>
      <c r="S3777" s="10">
        <f t="shared" ca="1" si="504"/>
        <v>0.49068548612985452</v>
      </c>
      <c r="T3777" s="25">
        <f ca="1">_xlfn.LOGNORM.INV(S3777,'Input Parameters'!$H$29,'Input Parameters'!$I$29)</f>
        <v>58.079366262754462</v>
      </c>
      <c r="U3777" s="10">
        <f t="shared" ca="1" si="505"/>
        <v>0.76837291983374512</v>
      </c>
      <c r="V3777" s="29">
        <f ca="1">IF('Input Parameters'!$D$30="Beta",_xlfn.BETA.INV(U3777,'Input Parameters'!$L$30,'Input Parameters'!$M$30,'Input Parameters'!$J$30,'Input Parameters'!$K$30),IF('Input Parameters'!$D$30="LogNorm",_xlfn.LOGNORM.INV(U3777,'Input Parameters'!$H$30,'Input Parameters'!$I$30)))</f>
        <v>1.334369547727501</v>
      </c>
      <c r="W3777" s="2">
        <f ca="1">N3777+(P3777-N3777)*(1-ERF((T3777-R3777)/(2*SQRT(L3777*'Input Parameters'!$E$31))))</f>
        <v>0.18151260079798487</v>
      </c>
      <c r="X3777">
        <f t="shared" ca="1" si="506"/>
        <v>1</v>
      </c>
      <c r="Y3777" s="7"/>
    </row>
    <row r="3778" spans="1:25" ht="15" customHeight="1" x14ac:dyDescent="0.3">
      <c r="A3778" s="130">
        <v>3771</v>
      </c>
      <c r="B3778" s="10">
        <f t="shared" ca="1" si="498"/>
        <v>0.55780373736188227</v>
      </c>
      <c r="C3778" s="57">
        <f ca="1">_xlfn.NORM.INV(B3778,'Input Parameters'!$E$19,'Input Parameters'!$F$19)</f>
        <v>579.58657179187128</v>
      </c>
      <c r="D3778" s="10">
        <f t="shared" ca="1" si="499"/>
        <v>0.71729839564288977</v>
      </c>
      <c r="E3778" s="59">
        <f ca="1">IF(_xlfn.NORM.INV(D3778,'Input Parameters'!$E$20,'Input Parameters'!$F$20)&lt;3500,3500,IF(_xlfn.NORM.INV(D3778,'Input Parameters'!$E$20,'Input Parameters'!$F$20)&gt;5500,5500,_xlfn.NORM.INV(D3778,'Input Parameters'!$E$20,'Input Parameters'!$F$20)))</f>
        <v>5202.3841736964214</v>
      </c>
      <c r="F3778" s="10">
        <f t="shared" ca="1" si="500"/>
        <v>0.89559233258224724</v>
      </c>
      <c r="G3778" s="61">
        <f ca="1">_xlfn.NORM.INV(F3778,'Input Parameters'!$E$21,'Input Parameters'!$F$21)</f>
        <v>294.72868088101217</v>
      </c>
      <c r="H3778" s="54">
        <f ca="1">EXP(E3778*(1/'Input Parameters'!$E$22-1/G3778))</f>
        <v>1.1097583790631431</v>
      </c>
      <c r="I3778" s="10">
        <f t="shared" ca="1" si="501"/>
        <v>0.57526213136684667</v>
      </c>
      <c r="J3778" s="29">
        <f ca="1">_xlfn.BETA.INV(I3778,'Input Parameters'!$L$24,'Input Parameters'!$M$24,'Input Parameters'!$J$24,'Input Parameters'!$K$24)</f>
        <v>0.63742046788609996</v>
      </c>
      <c r="K3778" s="156">
        <f ca="1">('Input Parameters'!$E$25/'Input Parameters'!$E$31)^$J3778</f>
        <v>1.0331413733033621E-2</v>
      </c>
      <c r="L3778" s="66">
        <f ca="1">$H3778*$C3778*'Input Parameters'!$E$23*K3778</f>
        <v>6.6451762069277391</v>
      </c>
      <c r="M3778" s="23">
        <f t="shared" ca="1" si="502"/>
        <v>0.25033901737115871</v>
      </c>
      <c r="N3778" s="15">
        <f ca="1">_xlfn.NORM.INV(M3778,'Input Parameters'!$E$26,'Input Parameters'!$F$26)</f>
        <v>1.9858110873906123E-2</v>
      </c>
      <c r="O3778" s="8">
        <f t="shared" ca="1" si="503"/>
        <v>0.56924962769720311</v>
      </c>
      <c r="P3778" s="29">
        <f ca="1">_xlfn.LOGNORM.INV(O3778,'Input Parameters'!$H$27,'Input Parameters'!$I$27)</f>
        <v>1.5378675086674438</v>
      </c>
      <c r="Q3778" s="10"/>
      <c r="R3778" s="15">
        <f>'Input Parameters'!$E$28</f>
        <v>12.7</v>
      </c>
      <c r="S3778" s="10">
        <f t="shared" ca="1" si="504"/>
        <v>3.709614060595845E-2</v>
      </c>
      <c r="T3778" s="25">
        <f ca="1">_xlfn.LOGNORM.INV(S3778,'Input Parameters'!$H$29,'Input Parameters'!$I$29)</f>
        <v>47.654473479412907</v>
      </c>
      <c r="U3778" s="10">
        <f t="shared" ca="1" si="505"/>
        <v>0.7739712370089793</v>
      </c>
      <c r="V3778" s="29">
        <f ca="1">IF('Input Parameters'!$D$30="Beta",_xlfn.BETA.INV(U3778,'Input Parameters'!$L$30,'Input Parameters'!$M$30,'Input Parameters'!$J$30,'Input Parameters'!$K$30),IF('Input Parameters'!$D$30="LogNorm",_xlfn.LOGNORM.INV(U3778,'Input Parameters'!$H$30,'Input Parameters'!$I$30)))</f>
        <v>1.3441347464092235</v>
      </c>
      <c r="W3778" s="2">
        <f ca="1">N3778+(P3778-N3778)*(1-ERF((T3778-R3778)/(2*SQRT(L3778*'Input Parameters'!$E$31))))</f>
        <v>0.53241745849094391</v>
      </c>
      <c r="X3778">
        <f t="shared" ca="1" si="506"/>
        <v>1</v>
      </c>
      <c r="Y3778" s="7"/>
    </row>
    <row r="3779" spans="1:25" ht="15" customHeight="1" x14ac:dyDescent="0.3">
      <c r="A3779" s="130">
        <v>3772</v>
      </c>
      <c r="B3779" s="10">
        <f t="shared" ca="1" si="498"/>
        <v>0.30051926316065591</v>
      </c>
      <c r="C3779" s="57">
        <f ca="1">_xlfn.NORM.INV(B3779,'Input Parameters'!$E$19,'Input Parameters'!$F$19)</f>
        <v>523.11430425224694</v>
      </c>
      <c r="D3779" s="10">
        <f t="shared" ca="1" si="499"/>
        <v>0.45077887315341092</v>
      </c>
      <c r="E3779" s="59">
        <f ca="1">IF(_xlfn.NORM.INV(D3779,'Input Parameters'!$E$20,'Input Parameters'!$F$20)&lt;3500,3500,IF(_xlfn.NORM.INV(D3779,'Input Parameters'!$E$20,'Input Parameters'!$F$20)&gt;5500,5500,_xlfn.NORM.INV(D3779,'Input Parameters'!$E$20,'Input Parameters'!$F$20)))</f>
        <v>4713.4143625106963</v>
      </c>
      <c r="F3779" s="10">
        <f t="shared" ca="1" si="500"/>
        <v>0.26547949673070226</v>
      </c>
      <c r="G3779" s="61">
        <f ca="1">_xlfn.NORM.INV(F3779,'Input Parameters'!$E$21,'Input Parameters'!$F$21)</f>
        <v>279.92537383674721</v>
      </c>
      <c r="H3779" s="54">
        <f ca="1">EXP(E3779*(1/'Input Parameters'!$E$22-1/G3779))</f>
        <v>0.47171890468719208</v>
      </c>
      <c r="I3779" s="10">
        <f t="shared" ca="1" si="501"/>
        <v>0.68270630998465276</v>
      </c>
      <c r="J3779" s="29">
        <f ca="1">_xlfn.BETA.INV(I3779,'Input Parameters'!$L$24,'Input Parameters'!$M$24,'Input Parameters'!$J$24,'Input Parameters'!$K$24)</f>
        <v>0.68149191024746991</v>
      </c>
      <c r="K3779" s="156">
        <f ca="1">('Input Parameters'!$E$25/'Input Parameters'!$E$31)^$J3779</f>
        <v>7.5310956482040232E-3</v>
      </c>
      <c r="L3779" s="66">
        <f ca="1">$H3779*$C3779*'Input Parameters'!$E$23*K3779</f>
        <v>1.8583950522448522</v>
      </c>
      <c r="M3779" s="23">
        <f t="shared" ca="1" si="502"/>
        <v>5.5861050742852969E-2</v>
      </c>
      <c r="N3779" s="15">
        <f ca="1">_xlfn.NORM.INV(M3779,'Input Parameters'!$E$26,'Input Parameters'!$F$26)</f>
        <v>5.9949588451509855E-4</v>
      </c>
      <c r="O3779" s="8">
        <f t="shared" ca="1" si="503"/>
        <v>0.95404117302080349</v>
      </c>
      <c r="P3779" s="29">
        <f ca="1">_xlfn.LOGNORM.INV(O3779,'Input Parameters'!$H$27,'Input Parameters'!$I$27)</f>
        <v>3.0006742484751281</v>
      </c>
      <c r="Q3779" s="10"/>
      <c r="R3779" s="15">
        <f>'Input Parameters'!$E$28</f>
        <v>12.7</v>
      </c>
      <c r="S3779" s="10">
        <f t="shared" ca="1" si="504"/>
        <v>0.20411311304225543</v>
      </c>
      <c r="T3779" s="25">
        <f ca="1">_xlfn.LOGNORM.INV(S3779,'Input Parameters'!$H$29,'Input Parameters'!$I$29)</f>
        <v>53.068309091414768</v>
      </c>
      <c r="U3779" s="10">
        <f t="shared" ca="1" si="505"/>
        <v>0.21105818159621836</v>
      </c>
      <c r="V3779" s="29">
        <f ca="1">IF('Input Parameters'!$D$30="Beta",_xlfn.BETA.INV(U3779,'Input Parameters'!$L$30,'Input Parameters'!$M$30,'Input Parameters'!$J$30,'Input Parameters'!$K$30),IF('Input Parameters'!$D$30="LogNorm",_xlfn.LOGNORM.INV(U3779,'Input Parameters'!$H$30,'Input Parameters'!$I$30)))</f>
        <v>0.72807138377117553</v>
      </c>
      <c r="W3779" s="2">
        <f ca="1">N3779+(P3779-N3779)*(1-ERF((T3779-R3779)/(2*SQRT(L3779*'Input Parameters'!$E$31))))</f>
        <v>0.10940809716497085</v>
      </c>
      <c r="X3779">
        <f t="shared" ca="1" si="506"/>
        <v>1</v>
      </c>
      <c r="Y3779" s="7"/>
    </row>
    <row r="3780" spans="1:25" ht="15" customHeight="1" x14ac:dyDescent="0.3">
      <c r="A3780" s="130">
        <v>3773</v>
      </c>
      <c r="B3780" s="10">
        <f t="shared" ca="1" si="498"/>
        <v>0.80392548851956358</v>
      </c>
      <c r="C3780" s="57">
        <f ca="1">_xlfn.NORM.INV(B3780,'Input Parameters'!$E$19,'Input Parameters'!$F$19)</f>
        <v>639.60889775436317</v>
      </c>
      <c r="D3780" s="10">
        <f t="shared" ca="1" si="499"/>
        <v>0.21560889216750967</v>
      </c>
      <c r="E3780" s="59">
        <f ca="1">IF(_xlfn.NORM.INV(D3780,'Input Parameters'!$E$20,'Input Parameters'!$F$20)&lt;3500,3500,IF(_xlfn.NORM.INV(D3780,'Input Parameters'!$E$20,'Input Parameters'!$F$20)&gt;5500,5500,_xlfn.NORM.INV(D3780,'Input Parameters'!$E$20,'Input Parameters'!$F$20)))</f>
        <v>4249.0233687646232</v>
      </c>
      <c r="F3780" s="10">
        <f t="shared" ca="1" si="500"/>
        <v>7.4334542502705325E-2</v>
      </c>
      <c r="G3780" s="61">
        <f ca="1">_xlfn.NORM.INV(F3780,'Input Parameters'!$E$21,'Input Parameters'!$F$21)</f>
        <v>273.49820674447903</v>
      </c>
      <c r="H3780" s="54">
        <f ca="1">EXP(E3780*(1/'Input Parameters'!$E$22-1/G3780))</f>
        <v>0.35556398496871083</v>
      </c>
      <c r="I3780" s="10">
        <f t="shared" ca="1" si="501"/>
        <v>0.18784077541617628</v>
      </c>
      <c r="J3780" s="29">
        <f ca="1">_xlfn.BETA.INV(I3780,'Input Parameters'!$L$24,'Input Parameters'!$M$24,'Input Parameters'!$J$24,'Input Parameters'!$K$24)</f>
        <v>0.46137803500588004</v>
      </c>
      <c r="K3780" s="156">
        <f ca="1">('Input Parameters'!$E$25/'Input Parameters'!$E$31)^$J3780</f>
        <v>3.6526496361205904E-2</v>
      </c>
      <c r="L3780" s="66">
        <f ca="1">$H3780*$C3780*'Input Parameters'!$E$23*K3780</f>
        <v>8.3069247830090021</v>
      </c>
      <c r="M3780" s="23">
        <f t="shared" ca="1" si="502"/>
        <v>0.56269456618575775</v>
      </c>
      <c r="N3780" s="15">
        <f ca="1">_xlfn.NORM.INV(M3780,'Input Parameters'!$E$26,'Input Parameters'!$F$26)</f>
        <v>3.7313894099600259E-2</v>
      </c>
      <c r="O3780" s="8">
        <f t="shared" ca="1" si="503"/>
        <v>0.12635132823341999</v>
      </c>
      <c r="P3780" s="29">
        <f ca="1">_xlfn.LOGNORM.INV(O3780,'Input Parameters'!$H$27,'Input Parameters'!$I$27)</f>
        <v>0.85828253162833945</v>
      </c>
      <c r="Q3780" s="10"/>
      <c r="R3780" s="15">
        <f>'Input Parameters'!$E$28</f>
        <v>12.7</v>
      </c>
      <c r="S3780" s="10">
        <f t="shared" ca="1" si="504"/>
        <v>0.97304826321538818</v>
      </c>
      <c r="T3780" s="25">
        <f ca="1">_xlfn.LOGNORM.INV(S3780,'Input Parameters'!$H$29,'Input Parameters'!$I$29)</f>
        <v>72.301960942957336</v>
      </c>
      <c r="U3780" s="10">
        <f t="shared" ca="1" si="505"/>
        <v>2.730595955879811E-2</v>
      </c>
      <c r="V3780" s="29">
        <f ca="1">IF('Input Parameters'!$D$30="Beta",_xlfn.BETA.INV(U3780,'Input Parameters'!$L$30,'Input Parameters'!$M$30,'Input Parameters'!$J$30,'Input Parameters'!$K$30),IF('Input Parameters'!$D$30="LogNorm",_xlfn.LOGNORM.INV(U3780,'Input Parameters'!$H$30,'Input Parameters'!$I$30)))</f>
        <v>0.46827183393261057</v>
      </c>
      <c r="W3780" s="2">
        <f ca="1">N3780+(P3780-N3780)*(1-ERF((T3780-R3780)/(2*SQRT(L3780*'Input Parameters'!$E$31))))</f>
        <v>0.15526182343845341</v>
      </c>
      <c r="X3780">
        <f t="shared" ca="1" si="506"/>
        <v>1</v>
      </c>
      <c r="Y3780" s="7"/>
    </row>
    <row r="3781" spans="1:25" ht="15" customHeight="1" x14ac:dyDescent="0.3">
      <c r="A3781" s="130">
        <v>3774</v>
      </c>
      <c r="B3781" s="10">
        <f t="shared" ref="B3781:B3844" ca="1" si="507">RAND()</f>
        <v>1.62344426081239E-2</v>
      </c>
      <c r="C3781" s="57">
        <f ca="1">_xlfn.NORM.INV(B3781,'Input Parameters'!$E$19,'Input Parameters'!$F$19)</f>
        <v>386.58914199706419</v>
      </c>
      <c r="D3781" s="10">
        <f t="shared" ref="D3781:D3844" ca="1" si="508">RAND()</f>
        <v>0.89762349759394844</v>
      </c>
      <c r="E3781" s="59">
        <f ca="1">IF(_xlfn.NORM.INV(D3781,'Input Parameters'!$E$20,'Input Parameters'!$F$20)&lt;3500,3500,IF(_xlfn.NORM.INV(D3781,'Input Parameters'!$E$20,'Input Parameters'!$F$20)&gt;5500,5500,_xlfn.NORM.INV(D3781,'Input Parameters'!$E$20,'Input Parameters'!$F$20)))</f>
        <v>5500</v>
      </c>
      <c r="F3781" s="10">
        <f t="shared" ref="F3781:F3844" ca="1" si="509">RAND()</f>
        <v>0.14129919108126077</v>
      </c>
      <c r="G3781" s="61">
        <f ca="1">_xlfn.NORM.INV(F3781,'Input Parameters'!$E$21,'Input Parameters'!$F$21)</f>
        <v>276.40442539208146</v>
      </c>
      <c r="H3781" s="54">
        <f ca="1">EXP(E3781*(1/'Input Parameters'!$E$22-1/G3781))</f>
        <v>0.32398829437649818</v>
      </c>
      <c r="I3781" s="10">
        <f t="shared" ref="I3781:I3844" ca="1" si="510">RAND()</f>
        <v>0.18809573036856242</v>
      </c>
      <c r="J3781" s="29">
        <f ca="1">_xlfn.BETA.INV(I3781,'Input Parameters'!$L$24,'Input Parameters'!$M$24,'Input Parameters'!$J$24,'Input Parameters'!$K$24)</f>
        <v>0.46153359215323397</v>
      </c>
      <c r="K3781" s="156">
        <f ca="1">('Input Parameters'!$E$25/'Input Parameters'!$E$31)^$J3781</f>
        <v>3.6485759300750514E-2</v>
      </c>
      <c r="L3781" s="66">
        <f ca="1">$H3781*$C3781*'Input Parameters'!$E$23*K3781</f>
        <v>4.5698543683525212</v>
      </c>
      <c r="M3781" s="23">
        <f t="shared" ref="M3781:M3844" ca="1" si="511">RAND()</f>
        <v>0.26069022227516359</v>
      </c>
      <c r="N3781" s="15">
        <f ca="1">_xlfn.NORM.INV(M3781,'Input Parameters'!$E$26,'Input Parameters'!$F$26)</f>
        <v>2.0534402219027033E-2</v>
      </c>
      <c r="O3781" s="8">
        <f t="shared" ref="O3781:O3844" ca="1" si="512">RAND()</f>
        <v>0.89917905799349163</v>
      </c>
      <c r="P3781" s="29">
        <f ca="1">_xlfn.LOGNORM.INV(O3781,'Input Parameters'!$H$27,'Input Parameters'!$I$27)</f>
        <v>2.5045798876082244</v>
      </c>
      <c r="Q3781" s="10"/>
      <c r="R3781" s="15">
        <f>'Input Parameters'!$E$28</f>
        <v>12.7</v>
      </c>
      <c r="S3781" s="10">
        <f t="shared" ref="S3781:S3844" ca="1" si="513">RAND()</f>
        <v>0.46867834296809119</v>
      </c>
      <c r="T3781" s="25">
        <f ca="1">_xlfn.LOGNORM.INV(S3781,'Input Parameters'!$H$29,'Input Parameters'!$I$29)</f>
        <v>57.720258419965958</v>
      </c>
      <c r="U3781" s="10">
        <f t="shared" ref="U3781:U3844" ca="1" si="514">RAND()</f>
        <v>0.32936635961853644</v>
      </c>
      <c r="V3781" s="29">
        <f ca="1">IF('Input Parameters'!$D$30="Beta",_xlfn.BETA.INV(U3781,'Input Parameters'!$L$30,'Input Parameters'!$M$30,'Input Parameters'!$J$30,'Input Parameters'!$K$30),IF('Input Parameters'!$D$30="LogNorm",_xlfn.LOGNORM.INV(U3781,'Input Parameters'!$H$30,'Input Parameters'!$I$30)))</f>
        <v>0.83948949554218</v>
      </c>
      <c r="W3781" s="2">
        <f ca="1">N3781+(P3781-N3781)*(1-ERF((T3781-R3781)/(2*SQRT(L3781*'Input Parameters'!$E$31))))</f>
        <v>0.35946959323242783</v>
      </c>
      <c r="X3781">
        <f t="shared" ca="1" si="506"/>
        <v>1</v>
      </c>
      <c r="Y3781" s="7"/>
    </row>
    <row r="3782" spans="1:25" ht="15" customHeight="1" x14ac:dyDescent="0.3">
      <c r="A3782" s="130">
        <v>3775</v>
      </c>
      <c r="B3782" s="10">
        <f t="shared" ca="1" si="507"/>
        <v>0.19622843774934084</v>
      </c>
      <c r="C3782" s="57">
        <f ca="1">_xlfn.NORM.INV(B3782,'Input Parameters'!$E$19,'Input Parameters'!$F$19)</f>
        <v>495.0381096219478</v>
      </c>
      <c r="D3782" s="10">
        <f t="shared" ca="1" si="508"/>
        <v>0.58494188338607711</v>
      </c>
      <c r="E3782" s="59">
        <f ca="1">IF(_xlfn.NORM.INV(D3782,'Input Parameters'!$E$20,'Input Parameters'!$F$20)&lt;3500,3500,IF(_xlfn.NORM.INV(D3782,'Input Parameters'!$E$20,'Input Parameters'!$F$20)&gt;5500,5500,_xlfn.NORM.INV(D3782,'Input Parameters'!$E$20,'Input Parameters'!$F$20)))</f>
        <v>4950.1867479231332</v>
      </c>
      <c r="F3782" s="10">
        <f t="shared" ca="1" si="509"/>
        <v>0.48949183138539498</v>
      </c>
      <c r="G3782" s="61">
        <f ca="1">_xlfn.NORM.INV(F3782,'Input Parameters'!$E$21,'Input Parameters'!$F$21)</f>
        <v>284.64294308393971</v>
      </c>
      <c r="H3782" s="54">
        <f ca="1">EXP(E3782*(1/'Input Parameters'!$E$22-1/G3782))</f>
        <v>0.60894409714071351</v>
      </c>
      <c r="I3782" s="10">
        <f t="shared" ca="1" si="510"/>
        <v>9.0615779478941949E-4</v>
      </c>
      <c r="J3782" s="29">
        <f ca="1">_xlfn.BETA.INV(I3782,'Input Parameters'!$L$24,'Input Parameters'!$M$24,'Input Parameters'!$J$24,'Input Parameters'!$K$24)</f>
        <v>0.15469429739754686</v>
      </c>
      <c r="K3782" s="156">
        <f ca="1">('Input Parameters'!$E$25/'Input Parameters'!$E$31)^$J3782</f>
        <v>0.32965556059392737</v>
      </c>
      <c r="L3782" s="66">
        <f ca="1">$H3782*$C3782*'Input Parameters'!$E$23*K3782</f>
        <v>99.374845012477081</v>
      </c>
      <c r="M3782" s="23">
        <f t="shared" ca="1" si="511"/>
        <v>3.2177096919810633E-2</v>
      </c>
      <c r="N3782" s="15">
        <f ca="1">_xlfn.NORM.INV(M3782,'Input Parameters'!$E$26,'Input Parameters'!$F$26)</f>
        <v>-4.8440795937576622E-3</v>
      </c>
      <c r="O3782" s="8">
        <f t="shared" ca="1" si="512"/>
        <v>0.40774201498456575</v>
      </c>
      <c r="P3782" s="29">
        <f ca="1">_xlfn.LOGNORM.INV(O3782,'Input Parameters'!$H$27,'Input Parameters'!$I$27)</f>
        <v>1.2839896013935328</v>
      </c>
      <c r="Q3782" s="10"/>
      <c r="R3782" s="15">
        <f>'Input Parameters'!$E$28</f>
        <v>12.7</v>
      </c>
      <c r="S3782" s="10">
        <f t="shared" ca="1" si="513"/>
        <v>0.21082270126792346</v>
      </c>
      <c r="T3782" s="25">
        <f ca="1">_xlfn.LOGNORM.INV(S3782,'Input Parameters'!$H$29,'Input Parameters'!$I$29)</f>
        <v>53.208207048075948</v>
      </c>
      <c r="U3782" s="10">
        <f t="shared" ca="1" si="514"/>
        <v>0.30042017270115839</v>
      </c>
      <c r="V3782" s="29">
        <f ca="1">IF('Input Parameters'!$D$30="Beta",_xlfn.BETA.INV(U3782,'Input Parameters'!$L$30,'Input Parameters'!$M$30,'Input Parameters'!$J$30,'Input Parameters'!$K$30),IF('Input Parameters'!$D$30="LogNorm",_xlfn.LOGNORM.INV(U3782,'Input Parameters'!$H$30,'Input Parameters'!$I$30)))</f>
        <v>0.81292868215654035</v>
      </c>
      <c r="W3782" s="2">
        <f ca="1">N3782+(P3782-N3782)*(1-ERF((T3782-R3782)/(2*SQRT(L3782*'Input Parameters'!$E$31))))</f>
        <v>0.99252654986889288</v>
      </c>
      <c r="X3782">
        <f t="shared" ca="1" si="506"/>
        <v>0</v>
      </c>
      <c r="Y3782" s="7"/>
    </row>
    <row r="3783" spans="1:25" ht="15" customHeight="1" x14ac:dyDescent="0.3">
      <c r="A3783" s="130">
        <v>3776</v>
      </c>
      <c r="B3783" s="10">
        <f t="shared" ca="1" si="507"/>
        <v>0.56276348547186095</v>
      </c>
      <c r="C3783" s="57">
        <f ca="1">_xlfn.NORM.INV(B3783,'Input Parameters'!$E$19,'Input Parameters'!$F$19)</f>
        <v>580.64925953840918</v>
      </c>
      <c r="D3783" s="10">
        <f t="shared" ca="1" si="508"/>
        <v>0.92938048904308856</v>
      </c>
      <c r="E3783" s="59">
        <f ca="1">IF(_xlfn.NORM.INV(D3783,'Input Parameters'!$E$20,'Input Parameters'!$F$20)&lt;3500,3500,IF(_xlfn.NORM.INV(D3783,'Input Parameters'!$E$20,'Input Parameters'!$F$20)&gt;5500,5500,_xlfn.NORM.INV(D3783,'Input Parameters'!$E$20,'Input Parameters'!$F$20)))</f>
        <v>5500</v>
      </c>
      <c r="F3783" s="10">
        <f t="shared" ca="1" si="509"/>
        <v>0.51262140867572181</v>
      </c>
      <c r="G3783" s="61">
        <f ca="1">_xlfn.NORM.INV(F3783,'Input Parameters'!$E$21,'Input Parameters'!$F$21)</f>
        <v>285.09870973064488</v>
      </c>
      <c r="H3783" s="54">
        <f ca="1">EXP(E3783*(1/'Input Parameters'!$E$22-1/G3783))</f>
        <v>0.59438208590932906</v>
      </c>
      <c r="I3783" s="10">
        <f t="shared" ca="1" si="510"/>
        <v>0.51024075913055411</v>
      </c>
      <c r="J3783" s="29">
        <f ca="1">_xlfn.BETA.INV(I3783,'Input Parameters'!$L$24,'Input Parameters'!$M$24,'Input Parameters'!$J$24,'Input Parameters'!$K$24)</f>
        <v>0.61129220258582984</v>
      </c>
      <c r="K3783" s="156">
        <f ca="1">('Input Parameters'!$E$25/'Input Parameters'!$E$31)^$J3783</f>
        <v>1.2461220835413366E-2</v>
      </c>
      <c r="L3783" s="66">
        <f ca="1">$H3783*$C3783*'Input Parameters'!$E$23*K3783</f>
        <v>4.3007102190003739</v>
      </c>
      <c r="M3783" s="23">
        <f t="shared" ca="1" si="511"/>
        <v>0.8830952244680037</v>
      </c>
      <c r="N3783" s="15">
        <f ca="1">_xlfn.NORM.INV(M3783,'Input Parameters'!$E$26,'Input Parameters'!$F$26)</f>
        <v>5.9002658844902606E-2</v>
      </c>
      <c r="O3783" s="8">
        <f t="shared" ca="1" si="512"/>
        <v>0.79406636411679155</v>
      </c>
      <c r="P3783" s="29">
        <f ca="1">_xlfn.LOGNORM.INV(O3783,'Input Parameters'!$H$27,'Input Parameters'!$I$27)</f>
        <v>2.046763282711427</v>
      </c>
      <c r="Q3783" s="10"/>
      <c r="R3783" s="15">
        <f>'Input Parameters'!$E$28</f>
        <v>12.7</v>
      </c>
      <c r="S3783" s="10">
        <f t="shared" ca="1" si="513"/>
        <v>0.11917809582637684</v>
      </c>
      <c r="T3783" s="25">
        <f ca="1">_xlfn.LOGNORM.INV(S3783,'Input Parameters'!$H$29,'Input Parameters'!$I$29)</f>
        <v>51.011447058769392</v>
      </c>
      <c r="U3783" s="10">
        <f t="shared" ca="1" si="514"/>
        <v>0.65002845097126649</v>
      </c>
      <c r="V3783" s="29">
        <f ca="1">IF('Input Parameters'!$D$30="Beta",_xlfn.BETA.INV(U3783,'Input Parameters'!$L$30,'Input Parameters'!$M$30,'Input Parameters'!$J$30,'Input Parameters'!$K$30),IF('Input Parameters'!$D$30="LogNorm",_xlfn.LOGNORM.INV(U3783,'Input Parameters'!$H$30,'Input Parameters'!$I$30)))</f>
        <v>1.1632136185916035</v>
      </c>
      <c r="W3783" s="2">
        <f ca="1">N3783+(P3783-N3783)*(1-ERF((T3783-R3783)/(2*SQRT(L3783*'Input Parameters'!$E$31))))</f>
        <v>0.43955943839623468</v>
      </c>
      <c r="X3783">
        <f t="shared" ca="1" si="506"/>
        <v>1</v>
      </c>
      <c r="Y3783" s="7"/>
    </row>
    <row r="3784" spans="1:25" ht="15" customHeight="1" x14ac:dyDescent="0.3">
      <c r="A3784" s="130">
        <v>3777</v>
      </c>
      <c r="B3784" s="10">
        <f t="shared" ca="1" si="507"/>
        <v>0.75437992911737628</v>
      </c>
      <c r="C3784" s="57">
        <f ca="1">_xlfn.NORM.INV(B3784,'Input Parameters'!$E$19,'Input Parameters'!$F$19)</f>
        <v>625.46453623043226</v>
      </c>
      <c r="D3784" s="10">
        <f t="shared" ca="1" si="508"/>
        <v>0.55502207949390814</v>
      </c>
      <c r="E3784" s="59">
        <f ca="1">IF(_xlfn.NORM.INV(D3784,'Input Parameters'!$E$20,'Input Parameters'!$F$20)&lt;3500,3500,IF(_xlfn.NORM.INV(D3784,'Input Parameters'!$E$20,'Input Parameters'!$F$20)&gt;5500,5500,_xlfn.NORM.INV(D3784,'Input Parameters'!$E$20,'Input Parameters'!$F$20)))</f>
        <v>4896.8520595855753</v>
      </c>
      <c r="F3784" s="10">
        <f t="shared" ca="1" si="509"/>
        <v>0.51063870663180755</v>
      </c>
      <c r="G3784" s="61">
        <f ca="1">_xlfn.NORM.INV(F3784,'Input Parameters'!$E$21,'Input Parameters'!$F$21)</f>
        <v>285.05962969258047</v>
      </c>
      <c r="H3784" s="54">
        <f ca="1">EXP(E3784*(1/'Input Parameters'!$E$22-1/G3784))</f>
        <v>0.62779775280079919</v>
      </c>
      <c r="I3784" s="10">
        <f t="shared" ca="1" si="510"/>
        <v>1.2717919341864614E-2</v>
      </c>
      <c r="J3784" s="29">
        <f ca="1">_xlfn.BETA.INV(I3784,'Input Parameters'!$L$24,'Input Parameters'!$M$24,'Input Parameters'!$J$24,'Input Parameters'!$K$24)</f>
        <v>0.25688136068437517</v>
      </c>
      <c r="K3784" s="156">
        <f ca="1">('Input Parameters'!$E$25/'Input Parameters'!$E$31)^$J3784</f>
        <v>0.15838116715351314</v>
      </c>
      <c r="L3784" s="66">
        <f ca="1">$H3784*$C3784*'Input Parameters'!$E$23*K3784</f>
        <v>62.190777475843198</v>
      </c>
      <c r="M3784" s="23">
        <f t="shared" ca="1" si="511"/>
        <v>0.80053553520635823</v>
      </c>
      <c r="N3784" s="15">
        <f ca="1">_xlfn.NORM.INV(M3784,'Input Parameters'!$E$26,'Input Parameters'!$F$26)</f>
        <v>5.1714248903803745E-2</v>
      </c>
      <c r="O3784" s="8">
        <f t="shared" ca="1" si="512"/>
        <v>0.79673666990236425</v>
      </c>
      <c r="P3784" s="29">
        <f ca="1">_xlfn.LOGNORM.INV(O3784,'Input Parameters'!$H$27,'Input Parameters'!$I$27)</f>
        <v>2.0553013296057236</v>
      </c>
      <c r="Q3784" s="10"/>
      <c r="R3784" s="15">
        <f>'Input Parameters'!$E$28</f>
        <v>12.7</v>
      </c>
      <c r="S3784" s="10">
        <f t="shared" ca="1" si="513"/>
        <v>0.57161720524949522</v>
      </c>
      <c r="T3784" s="25">
        <f ca="1">_xlfn.LOGNORM.INV(S3784,'Input Parameters'!$H$29,'Input Parameters'!$I$29)</f>
        <v>59.423904910263822</v>
      </c>
      <c r="U3784" s="10">
        <f t="shared" ca="1" si="514"/>
        <v>0.64436472479356133</v>
      </c>
      <c r="V3784" s="29">
        <f ca="1">IF('Input Parameters'!$D$30="Beta",_xlfn.BETA.INV(U3784,'Input Parameters'!$L$30,'Input Parameters'!$M$30,'Input Parameters'!$J$30,'Input Parameters'!$K$30),IF('Input Parameters'!$D$30="LogNorm",_xlfn.LOGNORM.INV(U3784,'Input Parameters'!$H$30,'Input Parameters'!$I$30)))</f>
        <v>1.1562406593275594</v>
      </c>
      <c r="W3784" s="2">
        <f ca="1">N3784+(P3784-N3784)*(1-ERF((T3784-R3784)/(2*SQRT(L3784*'Input Parameters'!$E$31))))</f>
        <v>1.4046432726219344</v>
      </c>
      <c r="X3784">
        <f t="shared" ca="1" si="506"/>
        <v>0</v>
      </c>
      <c r="Y3784" s="7"/>
    </row>
    <row r="3785" spans="1:25" ht="15" customHeight="1" x14ac:dyDescent="0.3">
      <c r="A3785" s="130">
        <v>3778</v>
      </c>
      <c r="B3785" s="10">
        <f t="shared" ca="1" si="507"/>
        <v>0.47830718323749899</v>
      </c>
      <c r="C3785" s="57">
        <f ca="1">_xlfn.NORM.INV(B3785,'Input Parameters'!$E$19,'Input Parameters'!$F$19)</f>
        <v>562.70297595686702</v>
      </c>
      <c r="D3785" s="10">
        <f t="shared" ca="1" si="508"/>
        <v>0.63339155490952681</v>
      </c>
      <c r="E3785" s="59">
        <f ca="1">IF(_xlfn.NORM.INV(D3785,'Input Parameters'!$E$20,'Input Parameters'!$F$20)&lt;3500,3500,IF(_xlfn.NORM.INV(D3785,'Input Parameters'!$E$20,'Input Parameters'!$F$20)&gt;5500,5500,_xlfn.NORM.INV(D3785,'Input Parameters'!$E$20,'Input Parameters'!$F$20)))</f>
        <v>5038.5946440164571</v>
      </c>
      <c r="F3785" s="10">
        <f t="shared" ca="1" si="509"/>
        <v>0.79989623132093912</v>
      </c>
      <c r="G3785" s="61">
        <f ca="1">_xlfn.NORM.INV(F3785,'Input Parameters'!$E$21,'Input Parameters'!$F$21)</f>
        <v>291.46223001885676</v>
      </c>
      <c r="H3785" s="54">
        <f ca="1">EXP(E3785*(1/'Input Parameters'!$E$22-1/G3785))</f>
        <v>0.91326426186457932</v>
      </c>
      <c r="I3785" s="10">
        <f t="shared" ca="1" si="510"/>
        <v>0.7588179819236911</v>
      </c>
      <c r="J3785" s="29">
        <f ca="1">_xlfn.BETA.INV(I3785,'Input Parameters'!$L$24,'Input Parameters'!$M$24,'Input Parameters'!$J$24,'Input Parameters'!$K$24)</f>
        <v>0.71501407686265539</v>
      </c>
      <c r="K3785" s="156">
        <f ca="1">('Input Parameters'!$E$25/'Input Parameters'!$E$31)^$J3785</f>
        <v>5.9213690080947646E-3</v>
      </c>
      <c r="L3785" s="66">
        <f ca="1">$H3785*$C3785*'Input Parameters'!$E$23*K3785</f>
        <v>3.0429709149715962</v>
      </c>
      <c r="M3785" s="23">
        <f t="shared" ca="1" si="511"/>
        <v>0.71443221726876671</v>
      </c>
      <c r="N3785" s="15">
        <f ca="1">_xlfn.NORM.INV(M3785,'Input Parameters'!$E$26,'Input Parameters'!$F$26)</f>
        <v>4.5893977593687255E-2</v>
      </c>
      <c r="O3785" s="8">
        <f t="shared" ca="1" si="512"/>
        <v>0.48037077512785697</v>
      </c>
      <c r="P3785" s="29">
        <f ca="1">_xlfn.LOGNORM.INV(O3785,'Input Parameters'!$H$27,'Input Parameters'!$I$27)</f>
        <v>1.3929657172130594</v>
      </c>
      <c r="Q3785" s="10"/>
      <c r="R3785" s="15">
        <f>'Input Parameters'!$E$28</f>
        <v>12.7</v>
      </c>
      <c r="S3785" s="10">
        <f t="shared" ca="1" si="513"/>
        <v>0.12695662097576577</v>
      </c>
      <c r="T3785" s="25">
        <f ca="1">_xlfn.LOGNORM.INV(S3785,'Input Parameters'!$H$29,'Input Parameters'!$I$29)</f>
        <v>51.230751553409391</v>
      </c>
      <c r="U3785" s="10">
        <f t="shared" ca="1" si="514"/>
        <v>0.96446873318835658</v>
      </c>
      <c r="V3785" s="29">
        <f ca="1">IF('Input Parameters'!$D$30="Beta",_xlfn.BETA.INV(U3785,'Input Parameters'!$L$30,'Input Parameters'!$M$30,'Input Parameters'!$J$30,'Input Parameters'!$K$30),IF('Input Parameters'!$D$30="LogNorm",_xlfn.LOGNORM.INV(U3785,'Input Parameters'!$H$30,'Input Parameters'!$I$30)))</f>
        <v>2.0360901092810848</v>
      </c>
      <c r="W3785" s="2">
        <f ca="1">N3785+(P3785-N3785)*(1-ERF((T3785-R3785)/(2*SQRT(L3785*'Input Parameters'!$E$31))))</f>
        <v>0.20527912867130327</v>
      </c>
      <c r="X3785">
        <f t="shared" ref="X3785:X3848" ca="1" si="515">IFERROR(IF(W3785&gt;V3785,0,1),0)</f>
        <v>1</v>
      </c>
      <c r="Y3785" s="7"/>
    </row>
    <row r="3786" spans="1:25" ht="15" customHeight="1" x14ac:dyDescent="0.3">
      <c r="A3786" s="130">
        <v>3779</v>
      </c>
      <c r="B3786" s="10">
        <f t="shared" ca="1" si="507"/>
        <v>1.5308015365764538E-2</v>
      </c>
      <c r="C3786" s="57">
        <f ca="1">_xlfn.NORM.INV(B3786,'Input Parameters'!$E$19,'Input Parameters'!$F$19)</f>
        <v>384.60864793409314</v>
      </c>
      <c r="D3786" s="10">
        <f t="shared" ca="1" si="508"/>
        <v>0.23001178368338426</v>
      </c>
      <c r="E3786" s="59">
        <f ca="1">IF(_xlfn.NORM.INV(D3786,'Input Parameters'!$E$20,'Input Parameters'!$F$20)&lt;3500,3500,IF(_xlfn.NORM.INV(D3786,'Input Parameters'!$E$20,'Input Parameters'!$F$20)&gt;5500,5500,_xlfn.NORM.INV(D3786,'Input Parameters'!$E$20,'Input Parameters'!$F$20)))</f>
        <v>4282.834370109018</v>
      </c>
      <c r="F3786" s="10">
        <f t="shared" ca="1" si="509"/>
        <v>0.50111195833199862</v>
      </c>
      <c r="G3786" s="61">
        <f ca="1">_xlfn.NORM.INV(F3786,'Input Parameters'!$E$21,'Input Parameters'!$F$21)</f>
        <v>284.87190794066095</v>
      </c>
      <c r="H3786" s="54">
        <f ca="1">EXP(E3786*(1/'Input Parameters'!$E$22-1/G3786))</f>
        <v>0.65897877922176984</v>
      </c>
      <c r="I3786" s="10">
        <f t="shared" ca="1" si="510"/>
        <v>0.41007680012238823</v>
      </c>
      <c r="J3786" s="29">
        <f ca="1">_xlfn.BETA.INV(I3786,'Input Parameters'!$L$24,'Input Parameters'!$M$24,'Input Parameters'!$J$24,'Input Parameters'!$K$24)</f>
        <v>0.57018325000325976</v>
      </c>
      <c r="K3786" s="156">
        <f ca="1">('Input Parameters'!$E$25/'Input Parameters'!$E$31)^$J3786</f>
        <v>1.6735270901706824E-2</v>
      </c>
      <c r="L3786" s="66">
        <f ca="1">$H3786*$C3786*'Input Parameters'!$E$23*K3786</f>
        <v>4.2415366253605145</v>
      </c>
      <c r="M3786" s="23">
        <f t="shared" ca="1" si="511"/>
        <v>0.81051129540754085</v>
      </c>
      <c r="N3786" s="15">
        <f ca="1">_xlfn.NORM.INV(M3786,'Input Parameters'!$E$26,'Input Parameters'!$F$26)</f>
        <v>5.2475422325090733E-2</v>
      </c>
      <c r="O3786" s="8">
        <f t="shared" ca="1" si="512"/>
        <v>0.42383371987152219</v>
      </c>
      <c r="P3786" s="29">
        <f ca="1">_xlfn.LOGNORM.INV(O3786,'Input Parameters'!$H$27,'Input Parameters'!$I$27)</f>
        <v>1.3076436351734004</v>
      </c>
      <c r="Q3786" s="10"/>
      <c r="R3786" s="15">
        <f>'Input Parameters'!$E$28</f>
        <v>12.7</v>
      </c>
      <c r="S3786" s="10">
        <f t="shared" ca="1" si="513"/>
        <v>0.12161653136373862</v>
      </c>
      <c r="T3786" s="25">
        <f ca="1">_xlfn.LOGNORM.INV(S3786,'Input Parameters'!$H$29,'Input Parameters'!$I$29)</f>
        <v>51.081146997223449</v>
      </c>
      <c r="U3786" s="10">
        <f t="shared" ca="1" si="514"/>
        <v>0.29751406984313922</v>
      </c>
      <c r="V3786" s="29">
        <f ca="1">IF('Input Parameters'!$D$30="Beta",_xlfn.BETA.INV(U3786,'Input Parameters'!$L$30,'Input Parameters'!$M$30,'Input Parameters'!$J$30,'Input Parameters'!$K$30),IF('Input Parameters'!$D$30="LogNorm",_xlfn.LOGNORM.INV(U3786,'Input Parameters'!$H$30,'Input Parameters'!$I$30)))</f>
        <v>0.81024945600023224</v>
      </c>
      <c r="W3786" s="2">
        <f ca="1">N3786+(P3786-N3786)*(1-ERF((T3786-R3786)/(2*SQRT(L3786*'Input Parameters'!$E$31))))</f>
        <v>0.28791849678927151</v>
      </c>
      <c r="X3786">
        <f t="shared" ca="1" si="515"/>
        <v>1</v>
      </c>
      <c r="Y3786" s="7"/>
    </row>
    <row r="3787" spans="1:25" ht="15" customHeight="1" x14ac:dyDescent="0.3">
      <c r="A3787" s="130">
        <v>3780</v>
      </c>
      <c r="B3787" s="10">
        <f t="shared" ca="1" si="507"/>
        <v>9.4032076346402871E-2</v>
      </c>
      <c r="C3787" s="57">
        <f ca="1">_xlfn.NORM.INV(B3787,'Input Parameters'!$E$19,'Input Parameters'!$F$19)</f>
        <v>456.07032828567515</v>
      </c>
      <c r="D3787" s="10">
        <f t="shared" ca="1" si="508"/>
        <v>6.0747436837485402E-2</v>
      </c>
      <c r="E3787" s="59">
        <f ca="1">IF(_xlfn.NORM.INV(D3787,'Input Parameters'!$E$20,'Input Parameters'!$F$20)&lt;3500,3500,IF(_xlfn.NORM.INV(D3787,'Input Parameters'!$E$20,'Input Parameters'!$F$20)&gt;5500,5500,_xlfn.NORM.INV(D3787,'Input Parameters'!$E$20,'Input Parameters'!$F$20)))</f>
        <v>3716.0293755784455</v>
      </c>
      <c r="F3787" s="10">
        <f t="shared" ca="1" si="509"/>
        <v>0.82556147037643657</v>
      </c>
      <c r="G3787" s="61">
        <f ca="1">_xlfn.NORM.INV(F3787,'Input Parameters'!$E$21,'Input Parameters'!$F$21)</f>
        <v>292.21300946308639</v>
      </c>
      <c r="H3787" s="54">
        <f ca="1">EXP(E3787*(1/'Input Parameters'!$E$22-1/G3787))</f>
        <v>0.96641963092433247</v>
      </c>
      <c r="I3787" s="10">
        <f t="shared" ca="1" si="510"/>
        <v>0.58036383713407236</v>
      </c>
      <c r="J3787" s="29">
        <f ca="1">_xlfn.BETA.INV(I3787,'Input Parameters'!$L$24,'Input Parameters'!$M$24,'Input Parameters'!$J$24,'Input Parameters'!$K$24)</f>
        <v>0.63947373129978491</v>
      </c>
      <c r="K3787" s="156">
        <f ca="1">('Input Parameters'!$E$25/'Input Parameters'!$E$31)^$J3787</f>
        <v>1.0180355660533222E-2</v>
      </c>
      <c r="L3787" s="66">
        <f ca="1">$H3787*$C3787*'Input Parameters'!$E$23*K3787</f>
        <v>4.4870458999460823</v>
      </c>
      <c r="M3787" s="23">
        <f t="shared" ca="1" si="511"/>
        <v>0.308601367876147</v>
      </c>
      <c r="N3787" s="15">
        <f ca="1">_xlfn.NORM.INV(M3787,'Input Parameters'!$E$26,'Input Parameters'!$F$26)</f>
        <v>2.3503807109955397E-2</v>
      </c>
      <c r="O3787" s="8">
        <f t="shared" ca="1" si="512"/>
        <v>0.76686945031902898</v>
      </c>
      <c r="P3787" s="29">
        <f ca="1">_xlfn.LOGNORM.INV(O3787,'Input Parameters'!$H$27,'Input Parameters'!$I$27)</f>
        <v>1.9650975133834803</v>
      </c>
      <c r="Q3787" s="10"/>
      <c r="R3787" s="15">
        <f>'Input Parameters'!$E$28</f>
        <v>12.7</v>
      </c>
      <c r="S3787" s="10">
        <f t="shared" ca="1" si="513"/>
        <v>0.7904584043333891</v>
      </c>
      <c r="T3787" s="25">
        <f ca="1">_xlfn.LOGNORM.INV(S3787,'Input Parameters'!$H$29,'Input Parameters'!$I$29)</f>
        <v>63.761545928283589</v>
      </c>
      <c r="U3787" s="10">
        <f t="shared" ca="1" si="514"/>
        <v>0.43258714548559096</v>
      </c>
      <c r="V3787" s="29">
        <f ca="1">IF('Input Parameters'!$D$30="Beta",_xlfn.BETA.INV(U3787,'Input Parameters'!$L$30,'Input Parameters'!$M$30,'Input Parameters'!$J$30,'Input Parameters'!$K$30),IF('Input Parameters'!$D$30="LogNorm",_xlfn.LOGNORM.INV(U3787,'Input Parameters'!$H$30,'Input Parameters'!$I$30)))</f>
        <v>0.93449437391805279</v>
      </c>
      <c r="W3787" s="2">
        <f ca="1">N3787+(P3787-N3787)*(1-ERF((T3787-R3787)/(2*SQRT(L3787*'Input Parameters'!$E$31))))</f>
        <v>0.19492026312191763</v>
      </c>
      <c r="X3787">
        <f t="shared" ca="1" si="515"/>
        <v>1</v>
      </c>
      <c r="Y3787" s="7"/>
    </row>
    <row r="3788" spans="1:25" ht="15" customHeight="1" x14ac:dyDescent="0.3">
      <c r="A3788" s="130">
        <v>3781</v>
      </c>
      <c r="B3788" s="10">
        <f t="shared" ca="1" si="507"/>
        <v>1.4134391389762913E-2</v>
      </c>
      <c r="C3788" s="57">
        <f ca="1">_xlfn.NORM.INV(B3788,'Input Parameters'!$E$19,'Input Parameters'!$F$19)</f>
        <v>381.94620681575816</v>
      </c>
      <c r="D3788" s="10">
        <f t="shared" ca="1" si="508"/>
        <v>0.62070205780743681</v>
      </c>
      <c r="E3788" s="59">
        <f ca="1">IF(_xlfn.NORM.INV(D3788,'Input Parameters'!$E$20,'Input Parameters'!$F$20)&lt;3500,3500,IF(_xlfn.NORM.INV(D3788,'Input Parameters'!$E$20,'Input Parameters'!$F$20)&gt;5500,5500,_xlfn.NORM.INV(D3788,'Input Parameters'!$E$20,'Input Parameters'!$F$20)))</f>
        <v>5015.1276142407087</v>
      </c>
      <c r="F3788" s="10">
        <f t="shared" ca="1" si="509"/>
        <v>0.75434608587747953</v>
      </c>
      <c r="G3788" s="61">
        <f ca="1">_xlfn.NORM.INV(F3788,'Input Parameters'!$E$21,'Input Parameters'!$F$21)</f>
        <v>290.25948938005922</v>
      </c>
      <c r="H3788" s="54">
        <f ca="1">EXP(E3788*(1/'Input Parameters'!$E$22-1/G3788))</f>
        <v>0.85077572716153638</v>
      </c>
      <c r="I3788" s="10">
        <f t="shared" ca="1" si="510"/>
        <v>9.9622990054248683E-2</v>
      </c>
      <c r="J3788" s="29">
        <f ca="1">_xlfn.BETA.INV(I3788,'Input Parameters'!$L$24,'Input Parameters'!$M$24,'Input Parameters'!$J$24,'Input Parameters'!$K$24)</f>
        <v>0.39687348054222454</v>
      </c>
      <c r="K3788" s="156">
        <f ca="1">('Input Parameters'!$E$25/'Input Parameters'!$E$31)^$J3788</f>
        <v>5.801864503179268E-2</v>
      </c>
      <c r="L3788" s="66">
        <f ca="1">$H3788*$C3788*'Input Parameters'!$E$23*K3788</f>
        <v>18.85319130029206</v>
      </c>
      <c r="M3788" s="23">
        <f t="shared" ca="1" si="511"/>
        <v>0.26516948122711104</v>
      </c>
      <c r="N3788" s="15">
        <f ca="1">_xlfn.NORM.INV(M3788,'Input Parameters'!$E$26,'Input Parameters'!$F$26)</f>
        <v>2.0822737986406277E-2</v>
      </c>
      <c r="O3788" s="8">
        <f t="shared" ca="1" si="512"/>
        <v>0.14297800428831797</v>
      </c>
      <c r="P3788" s="29">
        <f ca="1">_xlfn.LOGNORM.INV(O3788,'Input Parameters'!$H$27,'Input Parameters'!$I$27)</f>
        <v>0.88793557119704147</v>
      </c>
      <c r="Q3788" s="10"/>
      <c r="R3788" s="15">
        <f>'Input Parameters'!$E$28</f>
        <v>12.7</v>
      </c>
      <c r="S3788" s="10">
        <f t="shared" ca="1" si="513"/>
        <v>0.92848681719904935</v>
      </c>
      <c r="T3788" s="25">
        <f ca="1">_xlfn.LOGNORM.INV(S3788,'Input Parameters'!$H$29,'Input Parameters'!$I$29)</f>
        <v>68.639555606624086</v>
      </c>
      <c r="U3788" s="10">
        <f t="shared" ca="1" si="514"/>
        <v>0.1612584031069122</v>
      </c>
      <c r="V3788" s="29">
        <f ca="1">IF('Input Parameters'!$D$30="Beta",_xlfn.BETA.INV(U3788,'Input Parameters'!$L$30,'Input Parameters'!$M$30,'Input Parameters'!$J$30,'Input Parameters'!$K$30),IF('Input Parameters'!$D$30="LogNorm",_xlfn.LOGNORM.INV(U3788,'Input Parameters'!$H$30,'Input Parameters'!$I$30)))</f>
        <v>0.6764349041229587</v>
      </c>
      <c r="W3788" s="2">
        <f ca="1">N3788+(P3788-N3788)*(1-ERF((T3788-R3788)/(2*SQRT(L3788*'Input Parameters'!$E$31))))</f>
        <v>0.33498022283670492</v>
      </c>
      <c r="X3788">
        <f t="shared" ca="1" si="515"/>
        <v>1</v>
      </c>
      <c r="Y3788" s="7"/>
    </row>
    <row r="3789" spans="1:25" ht="15" customHeight="1" x14ac:dyDescent="0.3">
      <c r="A3789" s="130">
        <v>3782</v>
      </c>
      <c r="B3789" s="10">
        <f t="shared" ca="1" si="507"/>
        <v>0.74921023809594289</v>
      </c>
      <c r="C3789" s="57">
        <f ca="1">_xlfn.NORM.INV(B3789,'Input Parameters'!$E$19,'Input Parameters'!$F$19)</f>
        <v>624.0845538286261</v>
      </c>
      <c r="D3789" s="10">
        <f t="shared" ca="1" si="508"/>
        <v>0.21315670819632593</v>
      </c>
      <c r="E3789" s="59">
        <f ca="1">IF(_xlfn.NORM.INV(D3789,'Input Parameters'!$E$20,'Input Parameters'!$F$20)&lt;3500,3500,IF(_xlfn.NORM.INV(D3789,'Input Parameters'!$E$20,'Input Parameters'!$F$20)&gt;5500,5500,_xlfn.NORM.INV(D3789,'Input Parameters'!$E$20,'Input Parameters'!$F$20)))</f>
        <v>4243.1388106460563</v>
      </c>
      <c r="F3789" s="10">
        <f t="shared" ca="1" si="509"/>
        <v>0.46192180062282628</v>
      </c>
      <c r="G3789" s="61">
        <f ca="1">_xlfn.NORM.INV(F3789,'Input Parameters'!$E$21,'Input Parameters'!$F$21)</f>
        <v>284.09863680637318</v>
      </c>
      <c r="H3789" s="54">
        <f ca="1">EXP(E3789*(1/'Input Parameters'!$E$22-1/G3789))</f>
        <v>0.63524792656556361</v>
      </c>
      <c r="I3789" s="10">
        <f t="shared" ca="1" si="510"/>
        <v>0.14114160098094308</v>
      </c>
      <c r="J3789" s="29">
        <f ca="1">_xlfn.BETA.INV(I3789,'Input Parameters'!$L$24,'Input Parameters'!$M$24,'Input Parameters'!$J$24,'Input Parameters'!$K$24)</f>
        <v>0.43041714295131905</v>
      </c>
      <c r="K3789" s="156">
        <f ca="1">('Input Parameters'!$E$25/'Input Parameters'!$E$31)^$J3789</f>
        <v>4.5610473024570247E-2</v>
      </c>
      <c r="L3789" s="66">
        <f ca="1">$H3789*$C3789*'Input Parameters'!$E$23*K3789</f>
        <v>18.082199912279222</v>
      </c>
      <c r="M3789" s="23">
        <f t="shared" ca="1" si="511"/>
        <v>0.10178107800938108</v>
      </c>
      <c r="N3789" s="15">
        <f ca="1">_xlfn.NORM.INV(M3789,'Input Parameters'!$E$26,'Input Parameters'!$F$26)</f>
        <v>7.2991691298782101E-3</v>
      </c>
      <c r="O3789" s="8">
        <f t="shared" ca="1" si="512"/>
        <v>0.19529878301408243</v>
      </c>
      <c r="P3789" s="29">
        <f ca="1">_xlfn.LOGNORM.INV(O3789,'Input Parameters'!$H$27,'Input Parameters'!$I$27)</f>
        <v>0.97373798097801301</v>
      </c>
      <c r="Q3789" s="10"/>
      <c r="R3789" s="15">
        <f>'Input Parameters'!$E$28</f>
        <v>12.7</v>
      </c>
      <c r="S3789" s="10">
        <f t="shared" ca="1" si="513"/>
        <v>0.17089504434448732</v>
      </c>
      <c r="T3789" s="25">
        <f ca="1">_xlfn.LOGNORM.INV(S3789,'Input Parameters'!$H$29,'Input Parameters'!$I$29)</f>
        <v>52.336878951055283</v>
      </c>
      <c r="U3789" s="10">
        <f t="shared" ca="1" si="514"/>
        <v>0.58017907183515771</v>
      </c>
      <c r="V3789" s="29">
        <f ca="1">IF('Input Parameters'!$D$30="Beta",_xlfn.BETA.INV(U3789,'Input Parameters'!$L$30,'Input Parameters'!$M$30,'Input Parameters'!$J$30,'Input Parameters'!$K$30),IF('Input Parameters'!$D$30="LogNorm",_xlfn.LOGNORM.INV(U3789,'Input Parameters'!$H$30,'Input Parameters'!$I$30)))</f>
        <v>1.0822078563695268</v>
      </c>
      <c r="W3789" s="2">
        <f ca="1">N3789+(P3789-N3789)*(1-ERF((T3789-R3789)/(2*SQRT(L3789*'Input Parameters'!$E$31))))</f>
        <v>0.50001310140290744</v>
      </c>
      <c r="X3789">
        <f t="shared" ca="1" si="515"/>
        <v>1</v>
      </c>
      <c r="Y3789" s="7"/>
    </row>
    <row r="3790" spans="1:25" ht="15" customHeight="1" x14ac:dyDescent="0.3">
      <c r="A3790" s="130">
        <v>3783</v>
      </c>
      <c r="B3790" s="10">
        <f t="shared" ca="1" si="507"/>
        <v>0.57509905704136843</v>
      </c>
      <c r="C3790" s="57">
        <f ca="1">_xlfn.NORM.INV(B3790,'Input Parameters'!$E$19,'Input Parameters'!$F$19)</f>
        <v>583.30186739251849</v>
      </c>
      <c r="D3790" s="10">
        <f t="shared" ca="1" si="508"/>
        <v>0.70329315236449219</v>
      </c>
      <c r="E3790" s="59">
        <f ca="1">IF(_xlfn.NORM.INV(D3790,'Input Parameters'!$E$20,'Input Parameters'!$F$20)&lt;3500,3500,IF(_xlfn.NORM.INV(D3790,'Input Parameters'!$E$20,'Input Parameters'!$F$20)&gt;5500,5500,_xlfn.NORM.INV(D3790,'Input Parameters'!$E$20,'Input Parameters'!$F$20)))</f>
        <v>5173.7269919945702</v>
      </c>
      <c r="F3790" s="10">
        <f t="shared" ca="1" si="509"/>
        <v>0.8842819755456488</v>
      </c>
      <c r="G3790" s="61">
        <f ca="1">_xlfn.NORM.INV(F3790,'Input Parameters'!$E$21,'Input Parameters'!$F$21)</f>
        <v>294.2558091804641</v>
      </c>
      <c r="H3790" s="54">
        <f ca="1">EXP(E3790*(1/'Input Parameters'!$E$22-1/G3790))</f>
        <v>1.0782710627165422</v>
      </c>
      <c r="I3790" s="10">
        <f t="shared" ca="1" si="510"/>
        <v>0.24547496566389626</v>
      </c>
      <c r="J3790" s="29">
        <f ca="1">_xlfn.BETA.INV(I3790,'Input Parameters'!$L$24,'Input Parameters'!$M$24,'Input Parameters'!$J$24,'Input Parameters'!$K$24)</f>
        <v>0.49391858649169113</v>
      </c>
      <c r="K3790" s="156">
        <f ca="1">('Input Parameters'!$E$25/'Input Parameters'!$E$31)^$J3790</f>
        <v>2.8922120738431811E-2</v>
      </c>
      <c r="L3790" s="66">
        <f ca="1">$H3790*$C3790*'Input Parameters'!$E$23*K3790</f>
        <v>18.190785461137381</v>
      </c>
      <c r="M3790" s="23">
        <f t="shared" ca="1" si="511"/>
        <v>0.5402858932429665</v>
      </c>
      <c r="N3790" s="15">
        <f ca="1">_xlfn.NORM.INV(M3790,'Input Parameters'!$E$26,'Input Parameters'!$F$26)</f>
        <v>3.6124233960751928E-2</v>
      </c>
      <c r="O3790" s="8">
        <f t="shared" ca="1" si="512"/>
        <v>0.33401610414792871</v>
      </c>
      <c r="P3790" s="29">
        <f ca="1">_xlfn.LOGNORM.INV(O3790,'Input Parameters'!$H$27,'Input Parameters'!$I$27)</f>
        <v>1.1776063369737422</v>
      </c>
      <c r="Q3790" s="10"/>
      <c r="R3790" s="15">
        <f>'Input Parameters'!$E$28</f>
        <v>12.7</v>
      </c>
      <c r="S3790" s="10">
        <f t="shared" ca="1" si="513"/>
        <v>0.37954717327997733</v>
      </c>
      <c r="T3790" s="25">
        <f ca="1">_xlfn.LOGNORM.INV(S3790,'Input Parameters'!$H$29,'Input Parameters'!$I$29)</f>
        <v>56.26097801106603</v>
      </c>
      <c r="U3790" s="10">
        <f t="shared" ca="1" si="514"/>
        <v>0.60819167909051974</v>
      </c>
      <c r="V3790" s="29">
        <f ca="1">IF('Input Parameters'!$D$30="Beta",_xlfn.BETA.INV(U3790,'Input Parameters'!$L$30,'Input Parameters'!$M$30,'Input Parameters'!$J$30,'Input Parameters'!$K$30),IF('Input Parameters'!$D$30="LogNorm",_xlfn.LOGNORM.INV(U3790,'Input Parameters'!$H$30,'Input Parameters'!$I$30)))</f>
        <v>1.1134882560646995</v>
      </c>
      <c r="W3790" s="2">
        <f ca="1">N3790+(P3790-N3790)*(1-ERF((T3790-R3790)/(2*SQRT(L3790*'Input Parameters'!$E$31))))</f>
        <v>0.57281729710067852</v>
      </c>
      <c r="X3790">
        <f t="shared" ca="1" si="515"/>
        <v>1</v>
      </c>
      <c r="Y3790" s="7"/>
    </row>
    <row r="3791" spans="1:25" ht="15" customHeight="1" x14ac:dyDescent="0.3">
      <c r="A3791" s="130">
        <v>3784</v>
      </c>
      <c r="B3791" s="10">
        <f t="shared" ca="1" si="507"/>
        <v>0.3120356245048147</v>
      </c>
      <c r="C3791" s="57">
        <f ca="1">_xlfn.NORM.INV(B3791,'Input Parameters'!$E$19,'Input Parameters'!$F$19)</f>
        <v>525.88751859812135</v>
      </c>
      <c r="D3791" s="10">
        <f t="shared" ca="1" si="508"/>
        <v>0.60356555189885508</v>
      </c>
      <c r="E3791" s="59">
        <f ca="1">IF(_xlfn.NORM.INV(D3791,'Input Parameters'!$E$20,'Input Parameters'!$F$20)&lt;3500,3500,IF(_xlfn.NORM.INV(D3791,'Input Parameters'!$E$20,'Input Parameters'!$F$20)&gt;5500,5500,_xlfn.NORM.INV(D3791,'Input Parameters'!$E$20,'Input Parameters'!$F$20)))</f>
        <v>4983.8109225493799</v>
      </c>
      <c r="F3791" s="10">
        <f t="shared" ca="1" si="509"/>
        <v>0.30627065065538539</v>
      </c>
      <c r="G3791" s="61">
        <f ca="1">_xlfn.NORM.INV(F3791,'Input Parameters'!$E$21,'Input Parameters'!$F$21)</f>
        <v>280.86930881929902</v>
      </c>
      <c r="H3791" s="54">
        <f ca="1">EXP(E3791*(1/'Input Parameters'!$E$22-1/G3791))</f>
        <v>0.47967760317272451</v>
      </c>
      <c r="I3791" s="10">
        <f t="shared" ca="1" si="510"/>
        <v>0.28264459397218755</v>
      </c>
      <c r="J3791" s="29">
        <f ca="1">_xlfn.BETA.INV(I3791,'Input Parameters'!$L$24,'Input Parameters'!$M$24,'Input Parameters'!$J$24,'Input Parameters'!$K$24)</f>
        <v>0.51277239445270806</v>
      </c>
      <c r="K3791" s="156">
        <f ca="1">('Input Parameters'!$E$25/'Input Parameters'!$E$31)^$J3791</f>
        <v>2.526343351318331E-2</v>
      </c>
      <c r="L3791" s="66">
        <f ca="1">$H3791*$C3791*'Input Parameters'!$E$23*K3791</f>
        <v>6.3728644181457534</v>
      </c>
      <c r="M3791" s="23">
        <f t="shared" ca="1" si="511"/>
        <v>0.58428778189710751</v>
      </c>
      <c r="N3791" s="15">
        <f ca="1">_xlfn.NORM.INV(M3791,'Input Parameters'!$E$26,'Input Parameters'!$F$26)</f>
        <v>3.8470375709719395E-2</v>
      </c>
      <c r="O3791" s="8">
        <f t="shared" ca="1" si="512"/>
        <v>0.97481463343329389</v>
      </c>
      <c r="P3791" s="29">
        <f ca="1">_xlfn.LOGNORM.INV(O3791,'Input Parameters'!$H$27,'Input Parameters'!$I$27)</f>
        <v>3.3835403270763353</v>
      </c>
      <c r="Q3791" s="10"/>
      <c r="R3791" s="15">
        <f>'Input Parameters'!$E$28</f>
        <v>12.7</v>
      </c>
      <c r="S3791" s="10">
        <f t="shared" ca="1" si="513"/>
        <v>0.50058256820301461</v>
      </c>
      <c r="T3791" s="25">
        <f ca="1">_xlfn.LOGNORM.INV(S3791,'Input Parameters'!$H$29,'Input Parameters'!$I$29)</f>
        <v>58.241374620533676</v>
      </c>
      <c r="U3791" s="10">
        <f t="shared" ca="1" si="514"/>
        <v>0.95181370601037618</v>
      </c>
      <c r="V3791" s="29">
        <f ca="1">IF('Input Parameters'!$D$30="Beta",_xlfn.BETA.INV(U3791,'Input Parameters'!$L$30,'Input Parameters'!$M$30,'Input Parameters'!$J$30,'Input Parameters'!$K$30),IF('Input Parameters'!$D$30="LogNorm",_xlfn.LOGNORM.INV(U3791,'Input Parameters'!$H$30,'Input Parameters'!$I$30)))</f>
        <v>1.9249214844036999</v>
      </c>
      <c r="W3791" s="2">
        <f ca="1">N3791+(P3791-N3791)*(1-ERF((T3791-R3791)/(2*SQRT(L3791*'Input Parameters'!$E$31))))</f>
        <v>0.71446655187195884</v>
      </c>
      <c r="X3791">
        <f t="shared" ca="1" si="515"/>
        <v>1</v>
      </c>
      <c r="Y3791" s="7"/>
    </row>
    <row r="3792" spans="1:25" ht="15" customHeight="1" x14ac:dyDescent="0.3">
      <c r="A3792" s="130">
        <v>3785</v>
      </c>
      <c r="B3792" s="10">
        <f t="shared" ca="1" si="507"/>
        <v>0.37299792618999827</v>
      </c>
      <c r="C3792" s="57">
        <f ca="1">_xlfn.NORM.INV(B3792,'Input Parameters'!$E$19,'Input Parameters'!$F$19)</f>
        <v>539.92845313437181</v>
      </c>
      <c r="D3792" s="10">
        <f t="shared" ca="1" si="508"/>
        <v>0.33276526792488403</v>
      </c>
      <c r="E3792" s="59">
        <f ca="1">IF(_xlfn.NORM.INV(D3792,'Input Parameters'!$E$20,'Input Parameters'!$F$20)&lt;3500,3500,IF(_xlfn.NORM.INV(D3792,'Input Parameters'!$E$20,'Input Parameters'!$F$20)&gt;5500,5500,_xlfn.NORM.INV(D3792,'Input Parameters'!$E$20,'Input Parameters'!$F$20)))</f>
        <v>4497.3968859536935</v>
      </c>
      <c r="F3792" s="10">
        <f t="shared" ca="1" si="509"/>
        <v>0.67787122518970366</v>
      </c>
      <c r="G3792" s="61">
        <f ca="1">_xlfn.NORM.INV(F3792,'Input Parameters'!$E$21,'Input Parameters'!$F$21)</f>
        <v>288.47938854580707</v>
      </c>
      <c r="H3792" s="54">
        <f ca="1">EXP(E3792*(1/'Input Parameters'!$E$22-1/G3792))</f>
        <v>0.78620812588762501</v>
      </c>
      <c r="I3792" s="10">
        <f t="shared" ca="1" si="510"/>
        <v>8.542621876764378E-2</v>
      </c>
      <c r="J3792" s="29">
        <f ca="1">_xlfn.BETA.INV(I3792,'Input Parameters'!$L$24,'Input Parameters'!$M$24,'Input Parameters'!$J$24,'Input Parameters'!$K$24)</f>
        <v>0.38329407325335546</v>
      </c>
      <c r="K3792" s="156">
        <f ca="1">('Input Parameters'!$E$25/'Input Parameters'!$E$31)^$J3792</f>
        <v>6.3954823496264288E-2</v>
      </c>
      <c r="L3792" s="66">
        <f ca="1">$H3792*$C3792*'Input Parameters'!$E$23*K3792</f>
        <v>27.148575532809076</v>
      </c>
      <c r="M3792" s="23">
        <f t="shared" ca="1" si="511"/>
        <v>0.55912003650600584</v>
      </c>
      <c r="N3792" s="15">
        <f ca="1">_xlfn.NORM.INV(M3792,'Input Parameters'!$E$26,'Input Parameters'!$F$26)</f>
        <v>3.7123509924570877E-2</v>
      </c>
      <c r="O3792" s="8">
        <f t="shared" ca="1" si="512"/>
        <v>0.82020424738989017</v>
      </c>
      <c r="P3792" s="29">
        <f ca="1">_xlfn.LOGNORM.INV(O3792,'Input Parameters'!$H$27,'Input Parameters'!$I$27)</f>
        <v>2.1351222819102404</v>
      </c>
      <c r="Q3792" s="10"/>
      <c r="R3792" s="15">
        <f>'Input Parameters'!$E$28</f>
        <v>12.7</v>
      </c>
      <c r="S3792" s="10">
        <f t="shared" ca="1" si="513"/>
        <v>0.52787083604015961</v>
      </c>
      <c r="T3792" s="25">
        <f ca="1">_xlfn.LOGNORM.INV(S3792,'Input Parameters'!$H$29,'Input Parameters'!$I$29)</f>
        <v>58.690745738881091</v>
      </c>
      <c r="U3792" s="10">
        <f t="shared" ca="1" si="514"/>
        <v>0.94739860778782736</v>
      </c>
      <c r="V3792" s="29">
        <f ca="1">IF('Input Parameters'!$D$30="Beta",_xlfn.BETA.INV(U3792,'Input Parameters'!$L$30,'Input Parameters'!$M$30,'Input Parameters'!$J$30,'Input Parameters'!$K$30),IF('Input Parameters'!$D$30="LogNorm",_xlfn.LOGNORM.INV(U3792,'Input Parameters'!$H$30,'Input Parameters'!$I$30)))</f>
        <v>1.8928827569377533</v>
      </c>
      <c r="W3792" s="2">
        <f ca="1">N3792+(P3792-N3792)*(1-ERF((T3792-R3792)/(2*SQRT(L3792*'Input Parameters'!$E$31))))</f>
        <v>1.154382813700368</v>
      </c>
      <c r="X3792">
        <f t="shared" ca="1" si="515"/>
        <v>1</v>
      </c>
      <c r="Y3792" s="7"/>
    </row>
    <row r="3793" spans="1:25" ht="15" customHeight="1" x14ac:dyDescent="0.3">
      <c r="A3793" s="130">
        <v>3786</v>
      </c>
      <c r="B3793" s="10">
        <f t="shared" ca="1" si="507"/>
        <v>0.57614767849079829</v>
      </c>
      <c r="C3793" s="57">
        <f ca="1">_xlfn.NORM.INV(B3793,'Input Parameters'!$E$19,'Input Parameters'!$F$19)</f>
        <v>583.5280520703102</v>
      </c>
      <c r="D3793" s="10">
        <f t="shared" ca="1" si="508"/>
        <v>0.36400154666025375</v>
      </c>
      <c r="E3793" s="59">
        <f ca="1">IF(_xlfn.NORM.INV(D3793,'Input Parameters'!$E$20,'Input Parameters'!$F$20)&lt;3500,3500,IF(_xlfn.NORM.INV(D3793,'Input Parameters'!$E$20,'Input Parameters'!$F$20)&gt;5500,5500,_xlfn.NORM.INV(D3793,'Input Parameters'!$E$20,'Input Parameters'!$F$20)))</f>
        <v>4556.5518400261662</v>
      </c>
      <c r="F3793" s="10">
        <f t="shared" ca="1" si="509"/>
        <v>0.65509052469696227</v>
      </c>
      <c r="G3793" s="61">
        <f ca="1">_xlfn.NORM.INV(F3793,'Input Parameters'!$E$21,'Input Parameters'!$F$21)</f>
        <v>287.98693209839371</v>
      </c>
      <c r="H3793" s="54">
        <f ca="1">EXP(E3793*(1/'Input Parameters'!$E$22-1/G3793))</f>
        <v>0.7628399686168702</v>
      </c>
      <c r="I3793" s="10">
        <f t="shared" ca="1" si="510"/>
        <v>0.82005924612726966</v>
      </c>
      <c r="J3793" s="29">
        <f ca="1">_xlfn.BETA.INV(I3793,'Input Parameters'!$L$24,'Input Parameters'!$M$24,'Input Parameters'!$J$24,'Input Parameters'!$K$24)</f>
        <v>0.74496703844784773</v>
      </c>
      <c r="K3793" s="156">
        <f ca="1">('Input Parameters'!$E$25/'Input Parameters'!$E$31)^$J3793</f>
        <v>4.7764551647389427E-3</v>
      </c>
      <c r="L3793" s="66">
        <f ca="1">$H3793*$C3793*'Input Parameters'!$E$23*K3793</f>
        <v>2.1261841873126093</v>
      </c>
      <c r="M3793" s="23">
        <f t="shared" ca="1" si="511"/>
        <v>0.18280972398059459</v>
      </c>
      <c r="N3793" s="15">
        <f ca="1">_xlfn.NORM.INV(M3793,'Input Parameters'!$E$26,'Input Parameters'!$F$26)</f>
        <v>1.5001106089680534E-2</v>
      </c>
      <c r="O3793" s="8">
        <f t="shared" ca="1" si="512"/>
        <v>0.55482290978012305</v>
      </c>
      <c r="P3793" s="29">
        <f ca="1">_xlfn.LOGNORM.INV(O3793,'Input Parameters'!$H$27,'Input Parameters'!$I$27)</f>
        <v>1.5131611273044172</v>
      </c>
      <c r="Q3793" s="10"/>
      <c r="R3793" s="15">
        <f>'Input Parameters'!$E$28</f>
        <v>12.7</v>
      </c>
      <c r="S3793" s="10">
        <f t="shared" ca="1" si="513"/>
        <v>0.23553229323772451</v>
      </c>
      <c r="T3793" s="25">
        <f ca="1">_xlfn.LOGNORM.INV(S3793,'Input Parameters'!$H$29,'Input Parameters'!$I$29)</f>
        <v>53.705281039259567</v>
      </c>
      <c r="U3793" s="10">
        <f t="shared" ca="1" si="514"/>
        <v>0.68137257865490164</v>
      </c>
      <c r="V3793" s="29">
        <f ca="1">IF('Input Parameters'!$D$30="Beta",_xlfn.BETA.INV(U3793,'Input Parameters'!$L$30,'Input Parameters'!$M$30,'Input Parameters'!$J$30,'Input Parameters'!$K$30),IF('Input Parameters'!$D$30="LogNorm",_xlfn.LOGNORM.INV(U3793,'Input Parameters'!$H$30,'Input Parameters'!$I$30)))</f>
        <v>1.2034070257154412</v>
      </c>
      <c r="W3793" s="2">
        <f ca="1">N3793+(P3793-N3793)*(1-ERF((T3793-R3793)/(2*SQRT(L3793*'Input Parameters'!$E$31))))</f>
        <v>8.5050645348513643E-2</v>
      </c>
      <c r="X3793">
        <f t="shared" ca="1" si="515"/>
        <v>1</v>
      </c>
      <c r="Y3793" s="7"/>
    </row>
    <row r="3794" spans="1:25" ht="15" customHeight="1" x14ac:dyDescent="0.3">
      <c r="A3794" s="130">
        <v>3787</v>
      </c>
      <c r="B3794" s="10">
        <f t="shared" ca="1" si="507"/>
        <v>0.93459931515516359</v>
      </c>
      <c r="C3794" s="57">
        <f ca="1">_xlfn.NORM.INV(B3794,'Input Parameters'!$E$19,'Input Parameters'!$F$19)</f>
        <v>694.97521553904414</v>
      </c>
      <c r="D3794" s="10">
        <f t="shared" ca="1" si="508"/>
        <v>0.21269331027648808</v>
      </c>
      <c r="E3794" s="59">
        <f ca="1">IF(_xlfn.NORM.INV(D3794,'Input Parameters'!$E$20,'Input Parameters'!$F$20)&lt;3500,3500,IF(_xlfn.NORM.INV(D3794,'Input Parameters'!$E$20,'Input Parameters'!$F$20)&gt;5500,5500,_xlfn.NORM.INV(D3794,'Input Parameters'!$E$20,'Input Parameters'!$F$20)))</f>
        <v>4242.0223628599979</v>
      </c>
      <c r="F3794" s="10">
        <f t="shared" ca="1" si="509"/>
        <v>0.71304659574306273</v>
      </c>
      <c r="G3794" s="61">
        <f ca="1">_xlfn.NORM.INV(F3794,'Input Parameters'!$E$21,'Input Parameters'!$F$21)</f>
        <v>289.26973372782288</v>
      </c>
      <c r="H3794" s="54">
        <f ca="1">EXP(E3794*(1/'Input Parameters'!$E$22-1/G3794))</f>
        <v>0.82969337259535969</v>
      </c>
      <c r="I3794" s="10">
        <f t="shared" ca="1" si="510"/>
        <v>0.96365225148514377</v>
      </c>
      <c r="J3794" s="29">
        <f ca="1">_xlfn.BETA.INV(I3794,'Input Parameters'!$L$24,'Input Parameters'!$M$24,'Input Parameters'!$J$24,'Input Parameters'!$K$24)</f>
        <v>0.8502550670552641</v>
      </c>
      <c r="K3794" s="156">
        <f ca="1">('Input Parameters'!$E$25/'Input Parameters'!$E$31)^$J3794</f>
        <v>2.244336598651244E-3</v>
      </c>
      <c r="L3794" s="66">
        <f ca="1">$H3794*$C3794*'Input Parameters'!$E$23*K3794</f>
        <v>1.2941211338106575</v>
      </c>
      <c r="M3794" s="23">
        <f t="shared" ca="1" si="511"/>
        <v>0.58273227993528098</v>
      </c>
      <c r="N3794" s="15">
        <f ca="1">_xlfn.NORM.INV(M3794,'Input Parameters'!$E$26,'Input Parameters'!$F$26)</f>
        <v>3.8386654240994286E-2</v>
      </c>
      <c r="O3794" s="8">
        <f t="shared" ca="1" si="512"/>
        <v>0.6872709789195347</v>
      </c>
      <c r="P3794" s="29">
        <f ca="1">_xlfn.LOGNORM.INV(O3794,'Input Parameters'!$H$27,'Input Parameters'!$I$27)</f>
        <v>1.7667925383370513</v>
      </c>
      <c r="Q3794" s="10"/>
      <c r="R3794" s="15">
        <f>'Input Parameters'!$E$28</f>
        <v>12.7</v>
      </c>
      <c r="S3794" s="10">
        <f t="shared" ca="1" si="513"/>
        <v>0.70273052361307953</v>
      </c>
      <c r="T3794" s="25">
        <f ca="1">_xlfn.LOGNORM.INV(S3794,'Input Parameters'!$H$29,'Input Parameters'!$I$29)</f>
        <v>61.817824508669091</v>
      </c>
      <c r="U3794" s="10">
        <f t="shared" ca="1" si="514"/>
        <v>0.65970862430577082</v>
      </c>
      <c r="V3794" s="29">
        <f ca="1">IF('Input Parameters'!$D$30="Beta",_xlfn.BETA.INV(U3794,'Input Parameters'!$L$30,'Input Parameters'!$M$30,'Input Parameters'!$J$30,'Input Parameters'!$K$30),IF('Input Parameters'!$D$30="LogNorm",_xlfn.LOGNORM.INV(U3794,'Input Parameters'!$H$30,'Input Parameters'!$I$30)))</f>
        <v>1.1753268719356598</v>
      </c>
      <c r="W3794" s="2">
        <f ca="1">N3794+(P3794-N3794)*(1-ERF((T3794-R3794)/(2*SQRT(L3794*'Input Parameters'!$E$31))))</f>
        <v>4.2301729167434021E-2</v>
      </c>
      <c r="X3794">
        <f t="shared" ca="1" si="515"/>
        <v>1</v>
      </c>
      <c r="Y3794" s="7"/>
    </row>
    <row r="3795" spans="1:25" ht="15" customHeight="1" x14ac:dyDescent="0.3">
      <c r="A3795" s="130">
        <v>3788</v>
      </c>
      <c r="B3795" s="10">
        <f t="shared" ca="1" si="507"/>
        <v>0.71165155900357091</v>
      </c>
      <c r="C3795" s="57">
        <f ca="1">_xlfn.NORM.INV(B3795,'Input Parameters'!$E$19,'Input Parameters'!$F$19)</f>
        <v>614.46925379169352</v>
      </c>
      <c r="D3795" s="10">
        <f t="shared" ca="1" si="508"/>
        <v>0.33061338195511225</v>
      </c>
      <c r="E3795" s="59">
        <f ca="1">IF(_xlfn.NORM.INV(D3795,'Input Parameters'!$E$20,'Input Parameters'!$F$20)&lt;3500,3500,IF(_xlfn.NORM.INV(D3795,'Input Parameters'!$E$20,'Input Parameters'!$F$20)&gt;5500,5500,_xlfn.NORM.INV(D3795,'Input Parameters'!$E$20,'Input Parameters'!$F$20)))</f>
        <v>4493.245953747265</v>
      </c>
      <c r="F3795" s="10">
        <f t="shared" ca="1" si="509"/>
        <v>0.19491416628223113</v>
      </c>
      <c r="G3795" s="61">
        <f ca="1">_xlfn.NORM.INV(F3795,'Input Parameters'!$E$21,'Input Parameters'!$F$21)</f>
        <v>278.09096021402274</v>
      </c>
      <c r="H3795" s="54">
        <f ca="1">EXP(E3795*(1/'Input Parameters'!$E$22-1/G3795))</f>
        <v>0.4394821558112334</v>
      </c>
      <c r="I3795" s="10">
        <f t="shared" ca="1" si="510"/>
        <v>0.19576224541512488</v>
      </c>
      <c r="J3795" s="29">
        <f ca="1">_xlfn.BETA.INV(I3795,'Input Parameters'!$L$24,'Input Parameters'!$M$24,'Input Parameters'!$J$24,'Input Parameters'!$K$24)</f>
        <v>0.46615526080057129</v>
      </c>
      <c r="K3795" s="156">
        <f ca="1">('Input Parameters'!$E$25/'Input Parameters'!$E$31)^$J3795</f>
        <v>3.5295951454809335E-2</v>
      </c>
      <c r="L3795" s="66">
        <f ca="1">$H3795*$C3795*'Input Parameters'!$E$23*K3795</f>
        <v>9.5316107108298826</v>
      </c>
      <c r="M3795" s="23">
        <f t="shared" ca="1" si="511"/>
        <v>0.52084993720151429</v>
      </c>
      <c r="N3795" s="15">
        <f ca="1">_xlfn.NORM.INV(M3795,'Input Parameters'!$E$26,'Input Parameters'!$F$26)</f>
        <v>3.5098023996733313E-2</v>
      </c>
      <c r="O3795" s="8">
        <f t="shared" ca="1" si="512"/>
        <v>0.93789902213599152</v>
      </c>
      <c r="P3795" s="29">
        <f ca="1">_xlfn.LOGNORM.INV(O3795,'Input Parameters'!$H$27,'Input Parameters'!$I$27)</f>
        <v>2.8105005884280034</v>
      </c>
      <c r="Q3795" s="10"/>
      <c r="R3795" s="15">
        <f>'Input Parameters'!$E$28</f>
        <v>12.7</v>
      </c>
      <c r="S3795" s="10">
        <f t="shared" ca="1" si="513"/>
        <v>0.31969749192046537</v>
      </c>
      <c r="T3795" s="25">
        <f ca="1">_xlfn.LOGNORM.INV(S3795,'Input Parameters'!$H$29,'Input Parameters'!$I$29)</f>
        <v>55.247716034073235</v>
      </c>
      <c r="U3795" s="10">
        <f t="shared" ca="1" si="514"/>
        <v>0.62501627723797337</v>
      </c>
      <c r="V3795" s="29">
        <f ca="1">IF('Input Parameters'!$D$30="Beta",_xlfn.BETA.INV(U3795,'Input Parameters'!$L$30,'Input Parameters'!$M$30,'Input Parameters'!$J$30,'Input Parameters'!$K$30),IF('Input Parameters'!$D$30="LogNorm",_xlfn.LOGNORM.INV(U3795,'Input Parameters'!$H$30,'Input Parameters'!$I$30)))</f>
        <v>1.1330099541378529</v>
      </c>
      <c r="W3795" s="2">
        <f ca="1">N3795+(P3795-N3795)*(1-ERF((T3795-R3795)/(2*SQRT(L3795*'Input Parameters'!$E$31))))</f>
        <v>0.95046048558592011</v>
      </c>
      <c r="X3795">
        <f t="shared" ca="1" si="515"/>
        <v>1</v>
      </c>
      <c r="Y3795" s="7"/>
    </row>
    <row r="3796" spans="1:25" ht="15" customHeight="1" x14ac:dyDescent="0.3">
      <c r="A3796" s="130">
        <v>3789</v>
      </c>
      <c r="B3796" s="10">
        <f t="shared" ca="1" si="507"/>
        <v>0.30383679620217241</v>
      </c>
      <c r="C3796" s="57">
        <f ca="1">_xlfn.NORM.INV(B3796,'Input Parameters'!$E$19,'Input Parameters'!$F$19)</f>
        <v>523.91794730335607</v>
      </c>
      <c r="D3796" s="10">
        <f t="shared" ca="1" si="508"/>
        <v>1.1422723404979074E-3</v>
      </c>
      <c r="E3796" s="59">
        <f ca="1">IF(_xlfn.NORM.INV(D3796,'Input Parameters'!$E$20,'Input Parameters'!$F$20)&lt;3500,3500,IF(_xlfn.NORM.INV(D3796,'Input Parameters'!$E$20,'Input Parameters'!$F$20)&gt;5500,5500,_xlfn.NORM.INV(D3796,'Input Parameters'!$E$20,'Input Parameters'!$F$20)))</f>
        <v>3500</v>
      </c>
      <c r="F3796" s="10">
        <f t="shared" ca="1" si="509"/>
        <v>0.88171137668099875</v>
      </c>
      <c r="G3796" s="61">
        <f ca="1">_xlfn.NORM.INV(F3796,'Input Parameters'!$E$21,'Input Parameters'!$F$21)</f>
        <v>294.15298076706409</v>
      </c>
      <c r="H3796" s="54">
        <f ca="1">EXP(E3796*(1/'Input Parameters'!$E$22-1/G3796))</f>
        <v>1.0479353777852216</v>
      </c>
      <c r="I3796" s="10">
        <f t="shared" ca="1" si="510"/>
        <v>0.30547324439604284</v>
      </c>
      <c r="J3796" s="29">
        <f ca="1">_xlfn.BETA.INV(I3796,'Input Parameters'!$L$24,'Input Parameters'!$M$24,'Input Parameters'!$J$24,'Input Parameters'!$K$24)</f>
        <v>0.52375512858392737</v>
      </c>
      <c r="K3796" s="156">
        <f ca="1">('Input Parameters'!$E$25/'Input Parameters'!$E$31)^$J3796</f>
        <v>2.3349436874858513E-2</v>
      </c>
      <c r="L3796" s="66">
        <f ca="1">$H3796*$C3796*'Input Parameters'!$E$23*K3796</f>
        <v>12.819591576227642</v>
      </c>
      <c r="M3796" s="23">
        <f t="shared" ca="1" si="511"/>
        <v>0.4611600399145076</v>
      </c>
      <c r="N3796" s="15">
        <f ca="1">_xlfn.NORM.INV(M3796,'Input Parameters'!$E$26,'Input Parameters'!$F$26)</f>
        <v>3.1952255267233581E-2</v>
      </c>
      <c r="O3796" s="8">
        <f t="shared" ca="1" si="512"/>
        <v>0.82633280319936508</v>
      </c>
      <c r="P3796" s="29">
        <f ca="1">_xlfn.LOGNORM.INV(O3796,'Input Parameters'!$H$27,'Input Parameters'!$I$27)</f>
        <v>2.1575588709640132</v>
      </c>
      <c r="Q3796" s="10"/>
      <c r="R3796" s="15">
        <f>'Input Parameters'!$E$28</f>
        <v>12.7</v>
      </c>
      <c r="S3796" s="10">
        <f t="shared" ca="1" si="513"/>
        <v>0.77138323461024871</v>
      </c>
      <c r="T3796" s="25">
        <f ca="1">_xlfn.LOGNORM.INV(S3796,'Input Parameters'!$H$29,'Input Parameters'!$I$29)</f>
        <v>63.300745262464091</v>
      </c>
      <c r="U3796" s="10">
        <f t="shared" ca="1" si="514"/>
        <v>0.56230809174062557</v>
      </c>
      <c r="V3796" s="29">
        <f ca="1">IF('Input Parameters'!$D$30="Beta",_xlfn.BETA.INV(U3796,'Input Parameters'!$L$30,'Input Parameters'!$M$30,'Input Parameters'!$J$30,'Input Parameters'!$K$30),IF('Input Parameters'!$D$30="LogNorm",_xlfn.LOGNORM.INV(U3796,'Input Parameters'!$H$30,'Input Parameters'!$I$30)))</f>
        <v>1.0629515505805747</v>
      </c>
      <c r="W3796" s="2">
        <f ca="1">N3796+(P3796-N3796)*(1-ERF((T3796-R3796)/(2*SQRT(L3796*'Input Parameters'!$E$31))))</f>
        <v>0.70712873051223701</v>
      </c>
      <c r="X3796">
        <f t="shared" ca="1" si="515"/>
        <v>1</v>
      </c>
      <c r="Y3796" s="7"/>
    </row>
    <row r="3797" spans="1:25" ht="15" customHeight="1" x14ac:dyDescent="0.3">
      <c r="A3797" s="130">
        <v>3790</v>
      </c>
      <c r="B3797" s="10">
        <f t="shared" ca="1" si="507"/>
        <v>0.92907690545632093</v>
      </c>
      <c r="C3797" s="57">
        <f ca="1">_xlfn.NORM.INV(B3797,'Input Parameters'!$E$19,'Input Parameters'!$F$19)</f>
        <v>691.42632557604884</v>
      </c>
      <c r="D3797" s="10">
        <f t="shared" ca="1" si="508"/>
        <v>0.78845644895808842</v>
      </c>
      <c r="E3797" s="59">
        <f ca="1">IF(_xlfn.NORM.INV(D3797,'Input Parameters'!$E$20,'Input Parameters'!$F$20)&lt;3500,3500,IF(_xlfn.NORM.INV(D3797,'Input Parameters'!$E$20,'Input Parameters'!$F$20)&gt;5500,5500,_xlfn.NORM.INV(D3797,'Input Parameters'!$E$20,'Input Parameters'!$F$20)))</f>
        <v>5360.7538617147629</v>
      </c>
      <c r="F3797" s="10">
        <f t="shared" ca="1" si="509"/>
        <v>6.5502087002829668E-2</v>
      </c>
      <c r="G3797" s="61">
        <f ca="1">_xlfn.NORM.INV(F3797,'Input Parameters'!$E$21,'Input Parameters'!$F$21)</f>
        <v>272.98019081731815</v>
      </c>
      <c r="H3797" s="54">
        <f ca="1">EXP(E3797*(1/'Input Parameters'!$E$22-1/G3797))</f>
        <v>0.26137536795603972</v>
      </c>
      <c r="I3797" s="10">
        <f t="shared" ca="1" si="510"/>
        <v>7.6289371137086448E-2</v>
      </c>
      <c r="J3797" s="29">
        <f ca="1">_xlfn.BETA.INV(I3797,'Input Parameters'!$L$24,'Input Parameters'!$M$24,'Input Parameters'!$J$24,'Input Parameters'!$K$24)</f>
        <v>0.3737244389668446</v>
      </c>
      <c r="K3797" s="156">
        <f ca="1">('Input Parameters'!$E$25/'Input Parameters'!$E$31)^$J3797</f>
        <v>6.8499413248425858E-2</v>
      </c>
      <c r="L3797" s="66">
        <f ca="1">$H3797*$C3797*'Input Parameters'!$E$23*K3797</f>
        <v>12.37933796413571</v>
      </c>
      <c r="M3797" s="23">
        <f t="shared" ca="1" si="511"/>
        <v>0.45751235082567487</v>
      </c>
      <c r="N3797" s="15">
        <f ca="1">_xlfn.NORM.INV(M3797,'Input Parameters'!$E$26,'Input Parameters'!$F$26)</f>
        <v>3.1759239623422711E-2</v>
      </c>
      <c r="O3797" s="8">
        <f t="shared" ca="1" si="512"/>
        <v>5.4708508250105869E-2</v>
      </c>
      <c r="P3797" s="29">
        <f ca="1">_xlfn.LOGNORM.INV(O3797,'Input Parameters'!$H$27,'Input Parameters'!$I$27)</f>
        <v>0.70116786735087744</v>
      </c>
      <c r="Q3797" s="10"/>
      <c r="R3797" s="15">
        <f>'Input Parameters'!$E$28</f>
        <v>12.7</v>
      </c>
      <c r="S3797" s="10">
        <f t="shared" ca="1" si="513"/>
        <v>0.83346436481100727</v>
      </c>
      <c r="T3797" s="25">
        <f ca="1">_xlfn.LOGNORM.INV(S3797,'Input Parameters'!$H$29,'Input Parameters'!$I$29)</f>
        <v>64.916803956788343</v>
      </c>
      <c r="U3797" s="10">
        <f t="shared" ca="1" si="514"/>
        <v>1.0061329731373858E-2</v>
      </c>
      <c r="V3797" s="29">
        <f ca="1">IF('Input Parameters'!$D$30="Beta",_xlfn.BETA.INV(U3797,'Input Parameters'!$L$30,'Input Parameters'!$M$30,'Input Parameters'!$J$30,'Input Parameters'!$K$30),IF('Input Parameters'!$D$30="LogNorm",_xlfn.LOGNORM.INV(U3797,'Input Parameters'!$H$30,'Input Parameters'!$I$30)))</f>
        <v>0.39960710971111657</v>
      </c>
      <c r="W3797" s="2">
        <f ca="1">N3797+(P3797-N3797)*(1-ERF((T3797-R3797)/(2*SQRT(L3797*'Input Parameters'!$E$31))))</f>
        <v>0.22855729187786616</v>
      </c>
      <c r="X3797">
        <f t="shared" ca="1" si="515"/>
        <v>1</v>
      </c>
      <c r="Y3797" s="7"/>
    </row>
    <row r="3798" spans="1:25" ht="15" customHeight="1" x14ac:dyDescent="0.3">
      <c r="A3798" s="130">
        <v>3791</v>
      </c>
      <c r="B3798" s="10">
        <f t="shared" ca="1" si="507"/>
        <v>3.7591636068654233E-2</v>
      </c>
      <c r="C3798" s="57">
        <f ca="1">_xlfn.NORM.INV(B3798,'Input Parameters'!$E$19,'Input Parameters'!$F$19)</f>
        <v>416.94537563192853</v>
      </c>
      <c r="D3798" s="10">
        <f t="shared" ca="1" si="508"/>
        <v>0.32407507105593325</v>
      </c>
      <c r="E3798" s="59">
        <f ca="1">IF(_xlfn.NORM.INV(D3798,'Input Parameters'!$E$20,'Input Parameters'!$F$20)&lt;3500,3500,IF(_xlfn.NORM.INV(D3798,'Input Parameters'!$E$20,'Input Parameters'!$F$20)&gt;5500,5500,_xlfn.NORM.INV(D3798,'Input Parameters'!$E$20,'Input Parameters'!$F$20)))</f>
        <v>4480.5665153668824</v>
      </c>
      <c r="F3798" s="10">
        <f t="shared" ca="1" si="509"/>
        <v>0.33780361610043652</v>
      </c>
      <c r="G3798" s="61">
        <f ca="1">_xlfn.NORM.INV(F3798,'Input Parameters'!$E$21,'Input Parameters'!$F$21)</f>
        <v>281.56086575582543</v>
      </c>
      <c r="H3798" s="54">
        <f ca="1">EXP(E3798*(1/'Input Parameters'!$E$22-1/G3798))</f>
        <v>0.5372572313753694</v>
      </c>
      <c r="I3798" s="10">
        <f t="shared" ca="1" si="510"/>
        <v>0.79355023596724816</v>
      </c>
      <c r="J3798" s="29">
        <f ca="1">_xlfn.BETA.INV(I3798,'Input Parameters'!$L$24,'Input Parameters'!$M$24,'Input Parameters'!$J$24,'Input Parameters'!$K$24)</f>
        <v>0.73155137188175201</v>
      </c>
      <c r="K3798" s="156">
        <f ca="1">('Input Parameters'!$E$25/'Input Parameters'!$E$31)^$J3798</f>
        <v>5.2589774065211143E-3</v>
      </c>
      <c r="L3798" s="66">
        <f ca="1">$H3798*$C3798*'Input Parameters'!$E$23*K3798</f>
        <v>1.1780473214383056</v>
      </c>
      <c r="M3798" s="23">
        <f t="shared" ca="1" si="511"/>
        <v>0.88876391645936148</v>
      </c>
      <c r="N3798" s="15">
        <f ca="1">_xlfn.NORM.INV(M3798,'Input Parameters'!$E$26,'Input Parameters'!$F$26)</f>
        <v>5.9619596044240178E-2</v>
      </c>
      <c r="O3798" s="8">
        <f t="shared" ca="1" si="512"/>
        <v>0.8275654668081458</v>
      </c>
      <c r="P3798" s="29">
        <f ca="1">_xlfn.LOGNORM.INV(O3798,'Input Parameters'!$H$27,'Input Parameters'!$I$27)</f>
        <v>2.1621608883350456</v>
      </c>
      <c r="Q3798" s="10"/>
      <c r="R3798" s="15">
        <f>'Input Parameters'!$E$28</f>
        <v>12.7</v>
      </c>
      <c r="S3798" s="10">
        <f t="shared" ca="1" si="513"/>
        <v>0.93476099592754069</v>
      </c>
      <c r="T3798" s="25">
        <f ca="1">_xlfn.LOGNORM.INV(S3798,'Input Parameters'!$H$29,'Input Parameters'!$I$29)</f>
        <v>69.007407835792932</v>
      </c>
      <c r="U3798" s="10">
        <f t="shared" ca="1" si="514"/>
        <v>0.10676301315891434</v>
      </c>
      <c r="V3798" s="29">
        <f ca="1">IF('Input Parameters'!$D$30="Beta",_xlfn.BETA.INV(U3798,'Input Parameters'!$L$30,'Input Parameters'!$M$30,'Input Parameters'!$J$30,'Input Parameters'!$K$30),IF('Input Parameters'!$D$30="LogNorm",_xlfn.LOGNORM.INV(U3798,'Input Parameters'!$H$30,'Input Parameters'!$I$30)))</f>
        <v>0.6118115965428057</v>
      </c>
      <c r="W3798" s="2">
        <f ca="1">N3798+(P3798-N3798)*(1-ERF((T3798-R3798)/(2*SQRT(L3798*'Input Parameters'!$E$31))))</f>
        <v>6.0132897278833627E-2</v>
      </c>
      <c r="X3798">
        <f t="shared" ca="1" si="515"/>
        <v>1</v>
      </c>
      <c r="Y3798" s="7"/>
    </row>
    <row r="3799" spans="1:25" ht="15" customHeight="1" x14ac:dyDescent="0.3">
      <c r="A3799" s="130">
        <v>3792</v>
      </c>
      <c r="B3799" s="10">
        <f t="shared" ca="1" si="507"/>
        <v>6.0749854441266571E-4</v>
      </c>
      <c r="C3799" s="57">
        <f ca="1">_xlfn.NORM.INV(B3799,'Input Parameters'!$E$19,'Input Parameters'!$F$19)</f>
        <v>293.91411755329256</v>
      </c>
      <c r="D3799" s="10">
        <f t="shared" ca="1" si="508"/>
        <v>0.81934274626927339</v>
      </c>
      <c r="E3799" s="59">
        <f ca="1">IF(_xlfn.NORM.INV(D3799,'Input Parameters'!$E$20,'Input Parameters'!$F$20)&lt;3500,3500,IF(_xlfn.NORM.INV(D3799,'Input Parameters'!$E$20,'Input Parameters'!$F$20)&gt;5500,5500,_xlfn.NORM.INV(D3799,'Input Parameters'!$E$20,'Input Parameters'!$F$20)))</f>
        <v>5439.0042221795884</v>
      </c>
      <c r="F3799" s="10">
        <f t="shared" ca="1" si="509"/>
        <v>0.32992064683577138</v>
      </c>
      <c r="G3799" s="61">
        <f ca="1">_xlfn.NORM.INV(F3799,'Input Parameters'!$E$21,'Input Parameters'!$F$21)</f>
        <v>281.39056017030703</v>
      </c>
      <c r="H3799" s="54">
        <f ca="1">EXP(E3799*(1/'Input Parameters'!$E$22-1/G3799))</f>
        <v>0.4649305303806936</v>
      </c>
      <c r="I3799" s="10">
        <f t="shared" ca="1" si="510"/>
        <v>4.4733457251229902E-2</v>
      </c>
      <c r="J3799" s="29">
        <f ca="1">_xlfn.BETA.INV(I3799,'Input Parameters'!$L$24,'Input Parameters'!$M$24,'Input Parameters'!$J$24,'Input Parameters'!$K$24)</f>
        <v>0.33275389676877187</v>
      </c>
      <c r="K3799" s="156">
        <f ca="1">('Input Parameters'!$E$25/'Input Parameters'!$E$31)^$J3799</f>
        <v>9.1902599886818689E-2</v>
      </c>
      <c r="L3799" s="66">
        <f ca="1">$H3799*$C3799*'Input Parameters'!$E$23*K3799</f>
        <v>12.558457792518004</v>
      </c>
      <c r="M3799" s="23">
        <f t="shared" ca="1" si="511"/>
        <v>0.17496688198418664</v>
      </c>
      <c r="N3799" s="15">
        <f ca="1">_xlfn.NORM.INV(M3799,'Input Parameters'!$E$26,'Input Parameters'!$F$26)</f>
        <v>1.4370926722964524E-2</v>
      </c>
      <c r="O3799" s="8">
        <f t="shared" ca="1" si="512"/>
        <v>0.84681781726520855</v>
      </c>
      <c r="P3799" s="29">
        <f ca="1">_xlfn.LOGNORM.INV(O3799,'Input Parameters'!$H$27,'Input Parameters'!$I$27)</f>
        <v>2.2383643851321873</v>
      </c>
      <c r="Q3799" s="10"/>
      <c r="R3799" s="15">
        <f>'Input Parameters'!$E$28</f>
        <v>12.7</v>
      </c>
      <c r="S3799" s="10">
        <f t="shared" ca="1" si="513"/>
        <v>0.50414895578217034</v>
      </c>
      <c r="T3799" s="25">
        <f ca="1">_xlfn.LOGNORM.INV(S3799,'Input Parameters'!$H$29,'Input Parameters'!$I$29)</f>
        <v>58.299860822780133</v>
      </c>
      <c r="U3799" s="10">
        <f t="shared" ca="1" si="514"/>
        <v>1.9637366988681237E-2</v>
      </c>
      <c r="V3799" s="29">
        <f ca="1">IF('Input Parameters'!$D$30="Beta",_xlfn.BETA.INV(U3799,'Input Parameters'!$L$30,'Input Parameters'!$M$30,'Input Parameters'!$J$30,'Input Parameters'!$K$30),IF('Input Parameters'!$D$30="LogNorm",_xlfn.LOGNORM.INV(U3799,'Input Parameters'!$H$30,'Input Parameters'!$I$30)))</f>
        <v>0.44323432094479243</v>
      </c>
      <c r="W3799" s="2">
        <f ca="1">N3799+(P3799-N3799)*(1-ERF((T3799-R3799)/(2*SQRT(L3799*'Input Parameters'!$E$31))))</f>
        <v>0.82143579600679451</v>
      </c>
      <c r="X3799">
        <f t="shared" ca="1" si="515"/>
        <v>0</v>
      </c>
      <c r="Y3799" s="7"/>
    </row>
    <row r="3800" spans="1:25" ht="15" customHeight="1" x14ac:dyDescent="0.3">
      <c r="A3800" s="130">
        <v>3793</v>
      </c>
      <c r="B3800" s="10">
        <f t="shared" ca="1" si="507"/>
        <v>0.49244354891809461</v>
      </c>
      <c r="C3800" s="57">
        <f ca="1">_xlfn.NORM.INV(B3800,'Input Parameters'!$E$19,'Input Parameters'!$F$19)</f>
        <v>565.69937170650417</v>
      </c>
      <c r="D3800" s="10">
        <f t="shared" ca="1" si="508"/>
        <v>0.73540386979540107</v>
      </c>
      <c r="E3800" s="59">
        <f ca="1">IF(_xlfn.NORM.INV(D3800,'Input Parameters'!$E$20,'Input Parameters'!$F$20)&lt;3500,3500,IF(_xlfn.NORM.INV(D3800,'Input Parameters'!$E$20,'Input Parameters'!$F$20)&gt;5500,5500,_xlfn.NORM.INV(D3800,'Input Parameters'!$E$20,'Input Parameters'!$F$20)))</f>
        <v>5240.4676630975637</v>
      </c>
      <c r="F3800" s="10">
        <f t="shared" ca="1" si="509"/>
        <v>0.37785966138763061</v>
      </c>
      <c r="G3800" s="61">
        <f ca="1">_xlfn.NORM.INV(F3800,'Input Parameters'!$E$21,'Input Parameters'!$F$21)</f>
        <v>282.40469942428291</v>
      </c>
      <c r="H3800" s="54">
        <f ca="1">EXP(E3800*(1/'Input Parameters'!$E$22-1/G3800))</f>
        <v>0.51118032768608224</v>
      </c>
      <c r="I3800" s="10">
        <f t="shared" ca="1" si="510"/>
        <v>0.3962473490364915</v>
      </c>
      <c r="J3800" s="29">
        <f ca="1">_xlfn.BETA.INV(I3800,'Input Parameters'!$L$24,'Input Parameters'!$M$24,'Input Parameters'!$J$24,'Input Parameters'!$K$24)</f>
        <v>0.56431859293010567</v>
      </c>
      <c r="K3800" s="156">
        <f ca="1">('Input Parameters'!$E$25/'Input Parameters'!$E$31)^$J3800</f>
        <v>1.7454350321656178E-2</v>
      </c>
      <c r="L3800" s="66">
        <f ca="1">$H3800*$C3800*'Input Parameters'!$E$23*K3800</f>
        <v>5.0473511106150442</v>
      </c>
      <c r="M3800" s="23">
        <f t="shared" ca="1" si="511"/>
        <v>0.53533601132223418</v>
      </c>
      <c r="N3800" s="15">
        <f ca="1">_xlfn.NORM.INV(M3800,'Input Parameters'!$E$26,'Input Parameters'!$F$26)</f>
        <v>3.5862497998461557E-2</v>
      </c>
      <c r="O3800" s="8">
        <f t="shared" ca="1" si="512"/>
        <v>4.309599756536775E-4</v>
      </c>
      <c r="P3800" s="29">
        <f ca="1">_xlfn.LOGNORM.INV(O3800,'Input Parameters'!$H$27,'Input Parameters'!$I$27)</f>
        <v>0.32597080400051098</v>
      </c>
      <c r="Q3800" s="10"/>
      <c r="R3800" s="15">
        <f>'Input Parameters'!$E$28</f>
        <v>12.7</v>
      </c>
      <c r="S3800" s="10">
        <f t="shared" ca="1" si="513"/>
        <v>0.66733423432707539</v>
      </c>
      <c r="T3800" s="25">
        <f ca="1">_xlfn.LOGNORM.INV(S3800,'Input Parameters'!$H$29,'Input Parameters'!$I$29)</f>
        <v>61.129674710789175</v>
      </c>
      <c r="U3800" s="10">
        <f t="shared" ca="1" si="514"/>
        <v>0.17631024111101068</v>
      </c>
      <c r="V3800" s="29">
        <f ca="1">IF('Input Parameters'!$D$30="Beta",_xlfn.BETA.INV(U3800,'Input Parameters'!$L$30,'Input Parameters'!$M$30,'Input Parameters'!$J$30,'Input Parameters'!$K$30),IF('Input Parameters'!$D$30="LogNorm",_xlfn.LOGNORM.INV(U3800,'Input Parameters'!$H$30,'Input Parameters'!$I$30)))</f>
        <v>0.69257080958444406</v>
      </c>
      <c r="W3800" s="2">
        <f ca="1">N3800+(P3800-N3800)*(1-ERF((T3800-R3800)/(2*SQRT(L3800*'Input Parameters'!$E$31))))</f>
        <v>7.2833535573492397E-2</v>
      </c>
      <c r="X3800">
        <f t="shared" ca="1" si="515"/>
        <v>1</v>
      </c>
      <c r="Y3800" s="7"/>
    </row>
    <row r="3801" spans="1:25" ht="15" customHeight="1" x14ac:dyDescent="0.3">
      <c r="A3801" s="130">
        <v>3794</v>
      </c>
      <c r="B3801" s="10">
        <f t="shared" ca="1" si="507"/>
        <v>0.56499776409555824</v>
      </c>
      <c r="C3801" s="57">
        <f ca="1">_xlfn.NORM.INV(B3801,'Input Parameters'!$E$19,'Input Parameters'!$F$19)</f>
        <v>581.12866211484334</v>
      </c>
      <c r="D3801" s="10">
        <f t="shared" ca="1" si="508"/>
        <v>0.25947814650705314</v>
      </c>
      <c r="E3801" s="59">
        <f ca="1">IF(_xlfn.NORM.INV(D3801,'Input Parameters'!$E$20,'Input Parameters'!$F$20)&lt;3500,3500,IF(_xlfn.NORM.INV(D3801,'Input Parameters'!$E$20,'Input Parameters'!$F$20)&gt;5500,5500,_xlfn.NORM.INV(D3801,'Input Parameters'!$E$20,'Input Parameters'!$F$20)))</f>
        <v>4348.5314407110018</v>
      </c>
      <c r="F3801" s="10">
        <f t="shared" ca="1" si="509"/>
        <v>0.75883013589209025</v>
      </c>
      <c r="G3801" s="61">
        <f ca="1">_xlfn.NORM.INV(F3801,'Input Parameters'!$E$21,'Input Parameters'!$F$21)</f>
        <v>290.37199891279812</v>
      </c>
      <c r="H3801" s="54">
        <f ca="1">EXP(E3801*(1/'Input Parameters'!$E$22-1/G3801))</f>
        <v>0.87430885679270931</v>
      </c>
      <c r="I3801" s="10">
        <f t="shared" ca="1" si="510"/>
        <v>0.48576665914381745</v>
      </c>
      <c r="J3801" s="29">
        <f ca="1">_xlfn.BETA.INV(I3801,'Input Parameters'!$L$24,'Input Parameters'!$M$24,'Input Parameters'!$J$24,'Input Parameters'!$K$24)</f>
        <v>0.60140379446477155</v>
      </c>
      <c r="K3801" s="156">
        <f ca="1">('Input Parameters'!$E$25/'Input Parameters'!$E$31)^$J3801</f>
        <v>1.3377262756441289E-2</v>
      </c>
      <c r="L3801" s="66">
        <f ca="1">$H3801*$C3801*'Input Parameters'!$E$23*K3801</f>
        <v>6.7967990717089508</v>
      </c>
      <c r="M3801" s="23">
        <f t="shared" ca="1" si="511"/>
        <v>0.10630233701649183</v>
      </c>
      <c r="N3801" s="15">
        <f ca="1">_xlfn.NORM.INV(M3801,'Input Parameters'!$E$26,'Input Parameters'!$F$26)</f>
        <v>7.8248613092660076E-3</v>
      </c>
      <c r="O3801" s="8">
        <f t="shared" ca="1" si="512"/>
        <v>0.68482262870966315</v>
      </c>
      <c r="P3801" s="29">
        <f ca="1">_xlfn.LOGNORM.INV(O3801,'Input Parameters'!$H$27,'Input Parameters'!$I$27)</f>
        <v>1.7614058301805946</v>
      </c>
      <c r="Q3801" s="10"/>
      <c r="R3801" s="15">
        <f>'Input Parameters'!$E$28</f>
        <v>12.7</v>
      </c>
      <c r="S3801" s="10">
        <f t="shared" ca="1" si="513"/>
        <v>0.37182254178872942</v>
      </c>
      <c r="T3801" s="25">
        <f ca="1">_xlfn.LOGNORM.INV(S3801,'Input Parameters'!$H$29,'Input Parameters'!$I$29)</f>
        <v>56.132519752948035</v>
      </c>
      <c r="U3801" s="10">
        <f t="shared" ca="1" si="514"/>
        <v>0.77562163626279335</v>
      </c>
      <c r="V3801" s="29">
        <f ca="1">IF('Input Parameters'!$D$30="Beta",_xlfn.BETA.INV(U3801,'Input Parameters'!$L$30,'Input Parameters'!$M$30,'Input Parameters'!$J$30,'Input Parameters'!$K$30),IF('Input Parameters'!$D$30="LogNorm",_xlfn.LOGNORM.INV(U3801,'Input Parameters'!$H$30,'Input Parameters'!$I$30)))</f>
        <v>1.3470532756357629</v>
      </c>
      <c r="W3801" s="2">
        <f ca="1">N3801+(P3801-N3801)*(1-ERF((T3801-R3801)/(2*SQRT(L3801*'Input Parameters'!$E$31))))</f>
        <v>0.42656926337626383</v>
      </c>
      <c r="X3801">
        <f t="shared" ca="1" si="515"/>
        <v>1</v>
      </c>
      <c r="Y3801" s="7"/>
    </row>
    <row r="3802" spans="1:25" ht="15" customHeight="1" x14ac:dyDescent="0.3">
      <c r="A3802" s="130">
        <v>3795</v>
      </c>
      <c r="B3802" s="10">
        <f t="shared" ca="1" si="507"/>
        <v>7.0353571854337438E-2</v>
      </c>
      <c r="C3802" s="57">
        <f ca="1">_xlfn.NORM.INV(B3802,'Input Parameters'!$E$19,'Input Parameters'!$F$19)</f>
        <v>442.81774357921006</v>
      </c>
      <c r="D3802" s="10">
        <f t="shared" ca="1" si="508"/>
        <v>0.96444337782967704</v>
      </c>
      <c r="E3802" s="59">
        <f ca="1">IF(_xlfn.NORM.INV(D3802,'Input Parameters'!$E$20,'Input Parameters'!$F$20)&lt;3500,3500,IF(_xlfn.NORM.INV(D3802,'Input Parameters'!$E$20,'Input Parameters'!$F$20)&gt;5500,5500,_xlfn.NORM.INV(D3802,'Input Parameters'!$E$20,'Input Parameters'!$F$20)))</f>
        <v>5500</v>
      </c>
      <c r="F3802" s="10">
        <f t="shared" ca="1" si="509"/>
        <v>0.14025308871190878</v>
      </c>
      <c r="G3802" s="61">
        <f ca="1">_xlfn.NORM.INV(F3802,'Input Parameters'!$E$21,'Input Parameters'!$F$21)</f>
        <v>276.3676219888282</v>
      </c>
      <c r="H3802" s="54">
        <f ca="1">EXP(E3802*(1/'Input Parameters'!$E$22-1/G3802))</f>
        <v>0.32313091593588561</v>
      </c>
      <c r="I3802" s="10">
        <f t="shared" ca="1" si="510"/>
        <v>0.40803188960047176</v>
      </c>
      <c r="J3802" s="29">
        <f ca="1">_xlfn.BETA.INV(I3802,'Input Parameters'!$L$24,'Input Parameters'!$M$24,'Input Parameters'!$J$24,'Input Parameters'!$K$24)</f>
        <v>0.56931999111170095</v>
      </c>
      <c r="K3802" s="156">
        <f ca="1">('Input Parameters'!$E$25/'Input Parameters'!$E$31)^$J3802</f>
        <v>1.6839227774201198E-2</v>
      </c>
      <c r="L3802" s="66">
        <f ca="1">$H3802*$C3802*'Input Parameters'!$E$23*K3802</f>
        <v>2.4094931594652462</v>
      </c>
      <c r="M3802" s="23">
        <f t="shared" ca="1" si="511"/>
        <v>0.57519200451598351</v>
      </c>
      <c r="N3802" s="15">
        <f ca="1">_xlfn.NORM.INV(M3802,'Input Parameters'!$E$26,'Input Parameters'!$F$26)</f>
        <v>3.798177675927638E-2</v>
      </c>
      <c r="O3802" s="8">
        <f t="shared" ca="1" si="512"/>
        <v>0.52189773504887516</v>
      </c>
      <c r="P3802" s="29">
        <f ca="1">_xlfn.LOGNORM.INV(O3802,'Input Parameters'!$H$27,'Input Parameters'!$I$27)</f>
        <v>1.458644835842412</v>
      </c>
      <c r="Q3802" s="10"/>
      <c r="R3802" s="15">
        <f>'Input Parameters'!$E$28</f>
        <v>12.7</v>
      </c>
      <c r="S3802" s="10">
        <f t="shared" ca="1" si="513"/>
        <v>0.96786369445877629</v>
      </c>
      <c r="T3802" s="25">
        <f ca="1">_xlfn.LOGNORM.INV(S3802,'Input Parameters'!$H$29,'Input Parameters'!$I$29)</f>
        <v>71.676967379748504</v>
      </c>
      <c r="U3802" s="10">
        <f t="shared" ca="1" si="514"/>
        <v>0.86275217095732359</v>
      </c>
      <c r="V3802" s="29">
        <f ca="1">IF('Input Parameters'!$D$30="Beta",_xlfn.BETA.INV(U3802,'Input Parameters'!$L$30,'Input Parameters'!$M$30,'Input Parameters'!$J$30,'Input Parameters'!$K$30),IF('Input Parameters'!$D$30="LogNorm",_xlfn.LOGNORM.INV(U3802,'Input Parameters'!$H$30,'Input Parameters'!$I$30)))</f>
        <v>1.5374652828698581</v>
      </c>
      <c r="W3802" s="2">
        <f ca="1">N3802+(P3802-N3802)*(1-ERF((T3802-R3802)/(2*SQRT(L3802*'Input Parameters'!$E$31))))</f>
        <v>4.8236296811678875E-2</v>
      </c>
      <c r="X3802">
        <f t="shared" ca="1" si="515"/>
        <v>1</v>
      </c>
      <c r="Y3802" s="7"/>
    </row>
    <row r="3803" spans="1:25" ht="15" customHeight="1" x14ac:dyDescent="0.3">
      <c r="A3803" s="130">
        <v>3796</v>
      </c>
      <c r="B3803" s="10">
        <f t="shared" ca="1" si="507"/>
        <v>0.1893971081925957</v>
      </c>
      <c r="C3803" s="57">
        <f ca="1">_xlfn.NORM.INV(B3803,'Input Parameters'!$E$19,'Input Parameters'!$F$19)</f>
        <v>492.92984607750526</v>
      </c>
      <c r="D3803" s="10">
        <f t="shared" ca="1" si="508"/>
        <v>0.55988324779829113</v>
      </c>
      <c r="E3803" s="59">
        <f ca="1">IF(_xlfn.NORM.INV(D3803,'Input Parameters'!$E$20,'Input Parameters'!$F$20)&lt;3500,3500,IF(_xlfn.NORM.INV(D3803,'Input Parameters'!$E$20,'Input Parameters'!$F$20)&gt;5500,5500,_xlfn.NORM.INV(D3803,'Input Parameters'!$E$20,'Input Parameters'!$F$20)))</f>
        <v>4905.4712495306694</v>
      </c>
      <c r="F3803" s="10">
        <f t="shared" ca="1" si="509"/>
        <v>0.1737037338141868</v>
      </c>
      <c r="G3803" s="61">
        <f ca="1">_xlfn.NORM.INV(F3803,'Input Parameters'!$E$21,'Input Parameters'!$F$21)</f>
        <v>277.46450950493465</v>
      </c>
      <c r="H3803" s="54">
        <f ca="1">EXP(E3803*(1/'Input Parameters'!$E$22-1/G3803))</f>
        <v>0.39163997550311813</v>
      </c>
      <c r="I3803" s="10">
        <f t="shared" ca="1" si="510"/>
        <v>0.59242320307883778</v>
      </c>
      <c r="J3803" s="29">
        <f ca="1">_xlfn.BETA.INV(I3803,'Input Parameters'!$L$24,'Input Parameters'!$M$24,'Input Parameters'!$J$24,'Input Parameters'!$K$24)</f>
        <v>0.6443352252201402</v>
      </c>
      <c r="K3803" s="156">
        <f ca="1">('Input Parameters'!$E$25/'Input Parameters'!$E$31)^$J3803</f>
        <v>9.8314436894500253E-3</v>
      </c>
      <c r="L3803" s="66">
        <f ca="1">$H3803*$C3803*'Input Parameters'!$E$23*K3803</f>
        <v>1.8979703585816972</v>
      </c>
      <c r="M3803" s="23">
        <f t="shared" ca="1" si="511"/>
        <v>0.82198081874771411</v>
      </c>
      <c r="N3803" s="15">
        <f ca="1">_xlfn.NORM.INV(M3803,'Input Parameters'!$E$26,'Input Parameters'!$F$26)</f>
        <v>5.338174448833944E-2</v>
      </c>
      <c r="O3803" s="8">
        <f t="shared" ca="1" si="512"/>
        <v>0.13250102909885808</v>
      </c>
      <c r="P3803" s="29">
        <f ca="1">_xlfn.LOGNORM.INV(O3803,'Input Parameters'!$H$27,'Input Parameters'!$I$27)</f>
        <v>0.86942796642081133</v>
      </c>
      <c r="Q3803" s="10"/>
      <c r="R3803" s="15">
        <f>'Input Parameters'!$E$28</f>
        <v>12.7</v>
      </c>
      <c r="S3803" s="10">
        <f t="shared" ca="1" si="513"/>
        <v>0.23939200215036871</v>
      </c>
      <c r="T3803" s="25">
        <f ca="1">_xlfn.LOGNORM.INV(S3803,'Input Parameters'!$H$29,'Input Parameters'!$I$29)</f>
        <v>53.780634069722893</v>
      </c>
      <c r="U3803" s="10">
        <f t="shared" ca="1" si="514"/>
        <v>0.36564032298549032</v>
      </c>
      <c r="V3803" s="29">
        <f ca="1">IF('Input Parameters'!$D$30="Beta",_xlfn.BETA.INV(U3803,'Input Parameters'!$L$30,'Input Parameters'!$M$30,'Input Parameters'!$J$30,'Input Parameters'!$K$30),IF('Input Parameters'!$D$30="LogNorm",_xlfn.LOGNORM.INV(U3803,'Input Parameters'!$H$30,'Input Parameters'!$I$30)))</f>
        <v>0.87265028635044983</v>
      </c>
      <c r="W3803" s="2">
        <f ca="1">N3803+(P3803-N3803)*(1-ERF((T3803-R3803)/(2*SQRT(L3803*'Input Parameters'!$E$31))))</f>
        <v>8.1932067619710905E-2</v>
      </c>
      <c r="X3803">
        <f t="shared" ca="1" si="515"/>
        <v>1</v>
      </c>
      <c r="Y3803" s="7"/>
    </row>
    <row r="3804" spans="1:25" ht="15" customHeight="1" x14ac:dyDescent="0.3">
      <c r="A3804" s="130">
        <v>3797</v>
      </c>
      <c r="B3804" s="10">
        <f t="shared" ca="1" si="507"/>
        <v>0.89857340723109991</v>
      </c>
      <c r="C3804" s="57">
        <f ca="1">_xlfn.NORM.INV(B3804,'Input Parameters'!$E$19,'Input Parameters'!$F$19)</f>
        <v>674.90776848253654</v>
      </c>
      <c r="D3804" s="10">
        <f t="shared" ca="1" si="508"/>
        <v>0.55197334342098325</v>
      </c>
      <c r="E3804" s="59">
        <f ca="1">IF(_xlfn.NORM.INV(D3804,'Input Parameters'!$E$20,'Input Parameters'!$F$20)&lt;3500,3500,IF(_xlfn.NORM.INV(D3804,'Input Parameters'!$E$20,'Input Parameters'!$F$20)&gt;5500,5500,_xlfn.NORM.INV(D3804,'Input Parameters'!$E$20,'Input Parameters'!$F$20)))</f>
        <v>4891.4540038909108</v>
      </c>
      <c r="F3804" s="10">
        <f t="shared" ca="1" si="509"/>
        <v>4.0452384716583301E-2</v>
      </c>
      <c r="G3804" s="61">
        <f ca="1">_xlfn.NORM.INV(F3804,'Input Parameters'!$E$21,'Input Parameters'!$F$21)</f>
        <v>271.13068169085375</v>
      </c>
      <c r="H3804" s="54">
        <f ca="1">EXP(E3804*(1/'Input Parameters'!$E$22-1/G3804))</f>
        <v>0.26013259550567941</v>
      </c>
      <c r="I3804" s="10">
        <f t="shared" ca="1" si="510"/>
        <v>0.13385151852147448</v>
      </c>
      <c r="J3804" s="29">
        <f ca="1">_xlfn.BETA.INV(I3804,'Input Parameters'!$L$24,'Input Parameters'!$M$24,'Input Parameters'!$J$24,'Input Parameters'!$K$24)</f>
        <v>0.4250375103157697</v>
      </c>
      <c r="K3804" s="156">
        <f ca="1">('Input Parameters'!$E$25/'Input Parameters'!$E$31)^$J3804</f>
        <v>4.7405033412631324E-2</v>
      </c>
      <c r="L3804" s="66">
        <f ca="1">$H3804*$C3804*'Input Parameters'!$E$23*K3804</f>
        <v>8.3226888459587727</v>
      </c>
      <c r="M3804" s="23">
        <f t="shared" ca="1" si="511"/>
        <v>0.87710015758010662</v>
      </c>
      <c r="N3804" s="15">
        <f ca="1">_xlfn.NORM.INV(M3804,'Input Parameters'!$E$26,'Input Parameters'!$F$26)</f>
        <v>5.837285397812271E-2</v>
      </c>
      <c r="O3804" s="8">
        <f t="shared" ca="1" si="512"/>
        <v>0.90242890612805893</v>
      </c>
      <c r="P3804" s="29">
        <f ca="1">_xlfn.LOGNORM.INV(O3804,'Input Parameters'!$H$27,'Input Parameters'!$I$27)</f>
        <v>2.5253066066477645</v>
      </c>
      <c r="Q3804" s="10"/>
      <c r="R3804" s="15">
        <f>'Input Parameters'!$E$28</f>
        <v>12.7</v>
      </c>
      <c r="S3804" s="10">
        <f t="shared" ca="1" si="513"/>
        <v>0.20857153906569148</v>
      </c>
      <c r="T3804" s="25">
        <f ca="1">_xlfn.LOGNORM.INV(S3804,'Input Parameters'!$H$29,'Input Parameters'!$I$29)</f>
        <v>53.16152539680018</v>
      </c>
      <c r="U3804" s="10">
        <f t="shared" ca="1" si="514"/>
        <v>0.80015058168874698</v>
      </c>
      <c r="V3804" s="29">
        <f ca="1">IF('Input Parameters'!$D$30="Beta",_xlfn.BETA.INV(U3804,'Input Parameters'!$L$30,'Input Parameters'!$M$30,'Input Parameters'!$J$30,'Input Parameters'!$K$30),IF('Input Parameters'!$D$30="LogNorm",_xlfn.LOGNORM.INV(U3804,'Input Parameters'!$H$30,'Input Parameters'!$I$30)))</f>
        <v>1.3927895893966344</v>
      </c>
      <c r="W3804" s="2">
        <f ca="1">N3804+(P3804-N3804)*(1-ERF((T3804-R3804)/(2*SQRT(L3804*'Input Parameters'!$E$31))))</f>
        <v>0.85106540750295301</v>
      </c>
      <c r="X3804">
        <f t="shared" ca="1" si="515"/>
        <v>1</v>
      </c>
      <c r="Y3804" s="7"/>
    </row>
    <row r="3805" spans="1:25" ht="15" customHeight="1" x14ac:dyDescent="0.3">
      <c r="A3805" s="130">
        <v>3798</v>
      </c>
      <c r="B3805" s="10">
        <f t="shared" ca="1" si="507"/>
        <v>3.1893257948501619E-2</v>
      </c>
      <c r="C3805" s="57">
        <f ca="1">_xlfn.NORM.INV(B3805,'Input Parameters'!$E$19,'Input Parameters'!$F$19)</f>
        <v>410.66496154983167</v>
      </c>
      <c r="D3805" s="10">
        <f t="shared" ca="1" si="508"/>
        <v>6.26872010000461E-2</v>
      </c>
      <c r="E3805" s="59">
        <f ca="1">IF(_xlfn.NORM.INV(D3805,'Input Parameters'!$E$20,'Input Parameters'!$F$20)&lt;3500,3500,IF(_xlfn.NORM.INV(D3805,'Input Parameters'!$E$20,'Input Parameters'!$F$20)&gt;5500,5500,_xlfn.NORM.INV(D3805,'Input Parameters'!$E$20,'Input Parameters'!$F$20)))</f>
        <v>3727.1798878391</v>
      </c>
      <c r="F3805" s="10">
        <f t="shared" ca="1" si="509"/>
        <v>3.9863111238513049E-2</v>
      </c>
      <c r="G3805" s="61">
        <f ca="1">_xlfn.NORM.INV(F3805,'Input Parameters'!$E$21,'Input Parameters'!$F$21)</f>
        <v>271.0771043139531</v>
      </c>
      <c r="H3805" s="54">
        <f ca="1">EXP(E3805*(1/'Input Parameters'!$E$22-1/G3805))</f>
        <v>0.35744675410561971</v>
      </c>
      <c r="I3805" s="10">
        <f t="shared" ca="1" si="510"/>
        <v>0.96311467920070337</v>
      </c>
      <c r="J3805" s="29">
        <f ca="1">_xlfn.BETA.INV(I3805,'Input Parameters'!$L$24,'Input Parameters'!$M$24,'Input Parameters'!$J$24,'Input Parameters'!$K$24)</f>
        <v>0.84957374983904832</v>
      </c>
      <c r="K3805" s="156">
        <f ca="1">('Input Parameters'!$E$25/'Input Parameters'!$E$31)^$J3805</f>
        <v>2.2553325567941868E-3</v>
      </c>
      <c r="L3805" s="66">
        <f ca="1">$H3805*$C3805*'Input Parameters'!$E$23*K3805</f>
        <v>0.33106220002916792</v>
      </c>
      <c r="M3805" s="23">
        <f t="shared" ca="1" si="511"/>
        <v>0.59035713239744581</v>
      </c>
      <c r="N3805" s="15">
        <f ca="1">_xlfn.NORM.INV(M3805,'Input Parameters'!$E$26,'Input Parameters'!$F$26)</f>
        <v>3.879773872415871E-2</v>
      </c>
      <c r="O3805" s="8">
        <f t="shared" ca="1" si="512"/>
        <v>0.96119602521666081</v>
      </c>
      <c r="P3805" s="29">
        <f ca="1">_xlfn.LOGNORM.INV(O3805,'Input Parameters'!$H$27,'Input Parameters'!$I$27)</f>
        <v>3.1079114418927642</v>
      </c>
      <c r="Q3805" s="10"/>
      <c r="R3805" s="15">
        <f>'Input Parameters'!$E$28</f>
        <v>12.7</v>
      </c>
      <c r="S3805" s="10">
        <f t="shared" ca="1" si="513"/>
        <v>0.17032500681952678</v>
      </c>
      <c r="T3805" s="25">
        <f ca="1">_xlfn.LOGNORM.INV(S3805,'Input Parameters'!$H$29,'Input Parameters'!$I$29)</f>
        <v>52.323674387434821</v>
      </c>
      <c r="U3805" s="10">
        <f t="shared" ca="1" si="514"/>
        <v>0.17580480043318669</v>
      </c>
      <c r="V3805" s="29">
        <f ca="1">IF('Input Parameters'!$D$30="Beta",_xlfn.BETA.INV(U3805,'Input Parameters'!$L$30,'Input Parameters'!$M$30,'Input Parameters'!$J$30,'Input Parameters'!$K$30),IF('Input Parameters'!$D$30="LogNorm",_xlfn.LOGNORM.INV(U3805,'Input Parameters'!$H$30,'Input Parameters'!$I$30)))</f>
        <v>0.69203754245481064</v>
      </c>
      <c r="W3805" s="2">
        <f ca="1">N3805+(P3805-N3805)*(1-ERF((T3805-R3805)/(2*SQRT(L3805*'Input Parameters'!$E$31))))</f>
        <v>3.880117236581148E-2</v>
      </c>
      <c r="X3805">
        <f t="shared" ca="1" si="515"/>
        <v>1</v>
      </c>
      <c r="Y3805" s="7"/>
    </row>
    <row r="3806" spans="1:25" ht="15" customHeight="1" x14ac:dyDescent="0.3">
      <c r="A3806" s="130">
        <v>3799</v>
      </c>
      <c r="B3806" s="10">
        <f t="shared" ca="1" si="507"/>
        <v>0.21358931425082939</v>
      </c>
      <c r="C3806" s="57">
        <f ca="1">_xlfn.NORM.INV(B3806,'Input Parameters'!$E$19,'Input Parameters'!$F$19)</f>
        <v>500.20456105538909</v>
      </c>
      <c r="D3806" s="10">
        <f t="shared" ca="1" si="508"/>
        <v>0.35468958003493589</v>
      </c>
      <c r="E3806" s="59">
        <f ca="1">IF(_xlfn.NORM.INV(D3806,'Input Parameters'!$E$20,'Input Parameters'!$F$20)&lt;3500,3500,IF(_xlfn.NORM.INV(D3806,'Input Parameters'!$E$20,'Input Parameters'!$F$20)&gt;5500,5500,_xlfn.NORM.INV(D3806,'Input Parameters'!$E$20,'Input Parameters'!$F$20)))</f>
        <v>4539.116981285395</v>
      </c>
      <c r="F3806" s="10">
        <f t="shared" ca="1" si="509"/>
        <v>0.41794494185818987</v>
      </c>
      <c r="G3806" s="61">
        <f ca="1">_xlfn.NORM.INV(F3806,'Input Parameters'!$E$21,'Input Parameters'!$F$21)</f>
        <v>283.22177250899404</v>
      </c>
      <c r="H3806" s="54">
        <f ca="1">EXP(E3806*(1/'Input Parameters'!$E$22-1/G3806))</f>
        <v>0.58575335593423861</v>
      </c>
      <c r="I3806" s="10">
        <f t="shared" ca="1" si="510"/>
        <v>0.72823289462931617</v>
      </c>
      <c r="J3806" s="29">
        <f ca="1">_xlfn.BETA.INV(I3806,'Input Parameters'!$L$24,'Input Parameters'!$M$24,'Input Parameters'!$J$24,'Input Parameters'!$K$24)</f>
        <v>0.70118102819473616</v>
      </c>
      <c r="K3806" s="156">
        <f ca="1">('Input Parameters'!$E$25/'Input Parameters'!$E$31)^$J3806</f>
        <v>6.539101092225272E-3</v>
      </c>
      <c r="L3806" s="66">
        <f ca="1">$H3806*$C3806*'Input Parameters'!$E$23*K3806</f>
        <v>1.9159337350763368</v>
      </c>
      <c r="M3806" s="23">
        <f t="shared" ca="1" si="511"/>
        <v>0.21367610608936705</v>
      </c>
      <c r="N3806" s="15">
        <f ca="1">_xlfn.NORM.INV(M3806,'Input Parameters'!$E$26,'Input Parameters'!$F$26)</f>
        <v>1.7331654877573439E-2</v>
      </c>
      <c r="O3806" s="8">
        <f t="shared" ca="1" si="512"/>
        <v>0.64943067418766143</v>
      </c>
      <c r="P3806" s="29">
        <f ca="1">_xlfn.LOGNORM.INV(O3806,'Input Parameters'!$H$27,'Input Parameters'!$I$27)</f>
        <v>1.6870848136889085</v>
      </c>
      <c r="Q3806" s="10"/>
      <c r="R3806" s="15">
        <f>'Input Parameters'!$E$28</f>
        <v>12.7</v>
      </c>
      <c r="S3806" s="10">
        <f t="shared" ca="1" si="513"/>
        <v>4.9021419079103734E-2</v>
      </c>
      <c r="T3806" s="25">
        <f ca="1">_xlfn.LOGNORM.INV(S3806,'Input Parameters'!$H$29,'Input Parameters'!$I$29)</f>
        <v>48.360593635266419</v>
      </c>
      <c r="U3806" s="10">
        <f t="shared" ca="1" si="514"/>
        <v>0.34640691465216633</v>
      </c>
      <c r="V3806" s="29">
        <f ca="1">IF('Input Parameters'!$D$30="Beta",_xlfn.BETA.INV(U3806,'Input Parameters'!$L$30,'Input Parameters'!$M$30,'Input Parameters'!$J$30,'Input Parameters'!$K$30),IF('Input Parameters'!$D$30="LogNorm",_xlfn.LOGNORM.INV(U3806,'Input Parameters'!$H$30,'Input Parameters'!$I$30)))</f>
        <v>0.85506713794124944</v>
      </c>
      <c r="W3806" s="2">
        <f ca="1">N3806+(P3806-N3806)*(1-ERF((T3806-R3806)/(2*SQRT(L3806*'Input Parameters'!$E$31))))</f>
        <v>0.13170373143677169</v>
      </c>
      <c r="X3806">
        <f t="shared" ca="1" si="515"/>
        <v>1</v>
      </c>
      <c r="Y3806" s="7"/>
    </row>
    <row r="3807" spans="1:25" ht="15" customHeight="1" x14ac:dyDescent="0.3">
      <c r="A3807" s="130">
        <v>3800</v>
      </c>
      <c r="B3807" s="10">
        <f t="shared" ca="1" si="507"/>
        <v>0.57869419288458324</v>
      </c>
      <c r="C3807" s="57">
        <f ca="1">_xlfn.NORM.INV(B3807,'Input Parameters'!$E$19,'Input Parameters'!$F$19)</f>
        <v>584.07781575552838</v>
      </c>
      <c r="D3807" s="10">
        <f t="shared" ca="1" si="508"/>
        <v>8.4276576645691326E-2</v>
      </c>
      <c r="E3807" s="59">
        <f ca="1">IF(_xlfn.NORM.INV(D3807,'Input Parameters'!$E$20,'Input Parameters'!$F$20)&lt;3500,3500,IF(_xlfn.NORM.INV(D3807,'Input Parameters'!$E$20,'Input Parameters'!$F$20)&gt;5500,5500,_xlfn.NORM.INV(D3807,'Input Parameters'!$E$20,'Input Parameters'!$F$20)))</f>
        <v>3836.1926059291845</v>
      </c>
      <c r="F3807" s="10">
        <f t="shared" ca="1" si="509"/>
        <v>0.2565606611111616</v>
      </c>
      <c r="G3807" s="61">
        <f ca="1">_xlfn.NORM.INV(F3807,'Input Parameters'!$E$21,'Input Parameters'!$F$21)</f>
        <v>279.70967610205673</v>
      </c>
      <c r="H3807" s="54">
        <f ca="1">EXP(E3807*(1/'Input Parameters'!$E$22-1/G3807))</f>
        <v>0.53681543431456369</v>
      </c>
      <c r="I3807" s="10">
        <f t="shared" ca="1" si="510"/>
        <v>0.9173768106092024</v>
      </c>
      <c r="J3807" s="29">
        <f ca="1">_xlfn.BETA.INV(I3807,'Input Parameters'!$L$24,'Input Parameters'!$M$24,'Input Parameters'!$J$24,'Input Parameters'!$K$24)</f>
        <v>0.80540788599295154</v>
      </c>
      <c r="K3807" s="156">
        <f ca="1">('Input Parameters'!$E$25/'Input Parameters'!$E$31)^$J3807</f>
        <v>3.0960384334565252E-3</v>
      </c>
      <c r="L3807" s="66">
        <f ca="1">$H3807*$C3807*'Input Parameters'!$E$23*K3807</f>
        <v>0.9707380402056951</v>
      </c>
      <c r="M3807" s="23">
        <f t="shared" ca="1" si="511"/>
        <v>0.5045428102947227</v>
      </c>
      <c r="N3807" s="15">
        <f ca="1">_xlfn.NORM.INV(M3807,'Input Parameters'!$E$26,'Input Parameters'!$F$26)</f>
        <v>3.4239135039457164E-2</v>
      </c>
      <c r="O3807" s="8">
        <f t="shared" ca="1" si="512"/>
        <v>0.85710631570883544</v>
      </c>
      <c r="P3807" s="29">
        <f ca="1">_xlfn.LOGNORM.INV(O3807,'Input Parameters'!$H$27,'Input Parameters'!$I$27)</f>
        <v>2.2828967596160337</v>
      </c>
      <c r="Q3807" s="10"/>
      <c r="R3807" s="15">
        <f>'Input Parameters'!$E$28</f>
        <v>12.7</v>
      </c>
      <c r="S3807" s="10">
        <f t="shared" ca="1" si="513"/>
        <v>0.22257358388973325</v>
      </c>
      <c r="T3807" s="25">
        <f ca="1">_xlfn.LOGNORM.INV(S3807,'Input Parameters'!$H$29,'Input Parameters'!$I$29)</f>
        <v>53.447936159845121</v>
      </c>
      <c r="U3807" s="10">
        <f t="shared" ca="1" si="514"/>
        <v>0.38775364436225979</v>
      </c>
      <c r="V3807" s="29">
        <f ca="1">IF('Input Parameters'!$D$30="Beta",_xlfn.BETA.INV(U3807,'Input Parameters'!$L$30,'Input Parameters'!$M$30,'Input Parameters'!$J$30,'Input Parameters'!$K$30),IF('Input Parameters'!$D$30="LogNorm",_xlfn.LOGNORM.INV(U3807,'Input Parameters'!$H$30,'Input Parameters'!$I$30)))</f>
        <v>0.8929254534783494</v>
      </c>
      <c r="W3807" s="2">
        <f ca="1">N3807+(P3807-N3807)*(1-ERF((T3807-R3807)/(2*SQRT(L3807*'Input Parameters'!$E$31))))</f>
        <v>4.199925014303129E-2</v>
      </c>
      <c r="X3807">
        <f t="shared" ca="1" si="515"/>
        <v>1</v>
      </c>
      <c r="Y3807" s="7"/>
    </row>
    <row r="3808" spans="1:25" ht="15" customHeight="1" x14ac:dyDescent="0.3">
      <c r="A3808" s="130">
        <v>3801</v>
      </c>
      <c r="B3808" s="10">
        <f t="shared" ca="1" si="507"/>
        <v>0.57274524759467882</v>
      </c>
      <c r="C3808" s="57">
        <f ca="1">_xlfn.NORM.INV(B3808,'Input Parameters'!$E$19,'Input Parameters'!$F$19)</f>
        <v>582.79457205052643</v>
      </c>
      <c r="D3808" s="10">
        <f t="shared" ca="1" si="508"/>
        <v>7.5494099661598146E-2</v>
      </c>
      <c r="E3808" s="59">
        <f ca="1">IF(_xlfn.NORM.INV(D3808,'Input Parameters'!$E$20,'Input Parameters'!$F$20)&lt;3500,3500,IF(_xlfn.NORM.INV(D3808,'Input Parameters'!$E$20,'Input Parameters'!$F$20)&gt;5500,5500,_xlfn.NORM.INV(D3808,'Input Parameters'!$E$20,'Input Parameters'!$F$20)))</f>
        <v>3794.7652094778764</v>
      </c>
      <c r="F3808" s="10">
        <f t="shared" ca="1" si="509"/>
        <v>6.2033395167600425E-2</v>
      </c>
      <c r="G3808" s="61">
        <f ca="1">_xlfn.NORM.INV(F3808,'Input Parameters'!$E$21,'Input Parameters'!$F$21)</f>
        <v>272.7619042448764</v>
      </c>
      <c r="H3808" s="54">
        <f ca="1">EXP(E3808*(1/'Input Parameters'!$E$22-1/G3808))</f>
        <v>0.38252725240875163</v>
      </c>
      <c r="I3808" s="10">
        <f t="shared" ca="1" si="510"/>
        <v>0.15664880164531325</v>
      </c>
      <c r="J3808" s="29">
        <f ca="1">_xlfn.BETA.INV(I3808,'Input Parameters'!$L$24,'Input Parameters'!$M$24,'Input Parameters'!$J$24,'Input Parameters'!$K$24)</f>
        <v>0.44130897908171357</v>
      </c>
      <c r="K3808" s="156">
        <f ca="1">('Input Parameters'!$E$25/'Input Parameters'!$E$31)^$J3808</f>
        <v>4.218244990160256E-2</v>
      </c>
      <c r="L3808" s="66">
        <f ca="1">$H3808*$C3808*'Input Parameters'!$E$23*K3808</f>
        <v>9.4039363008244496</v>
      </c>
      <c r="M3808" s="23">
        <f t="shared" ca="1" si="511"/>
        <v>0.91278972044334727</v>
      </c>
      <c r="N3808" s="15">
        <f ca="1">_xlfn.NORM.INV(M3808,'Input Parameters'!$E$26,'Input Parameters'!$F$26)</f>
        <v>6.2520854328698444E-2</v>
      </c>
      <c r="O3808" s="8">
        <f t="shared" ca="1" si="512"/>
        <v>0.32772354898987421</v>
      </c>
      <c r="P3808" s="29">
        <f ca="1">_xlfn.LOGNORM.INV(O3808,'Input Parameters'!$H$27,'Input Parameters'!$I$27)</f>
        <v>1.1685978929523295</v>
      </c>
      <c r="Q3808" s="10"/>
      <c r="R3808" s="15">
        <f>'Input Parameters'!$E$28</f>
        <v>12.7</v>
      </c>
      <c r="S3808" s="10">
        <f t="shared" ca="1" si="513"/>
        <v>0.93455523883781022</v>
      </c>
      <c r="T3808" s="25">
        <f ca="1">_xlfn.LOGNORM.INV(S3808,'Input Parameters'!$H$29,'Input Parameters'!$I$29)</f>
        <v>68.994887361631001</v>
      </c>
      <c r="U3808" s="10">
        <f t="shared" ca="1" si="514"/>
        <v>0.74304688830925081</v>
      </c>
      <c r="V3808" s="29">
        <f ca="1">IF('Input Parameters'!$D$30="Beta",_xlfn.BETA.INV(U3808,'Input Parameters'!$L$30,'Input Parameters'!$M$30,'Input Parameters'!$J$30,'Input Parameters'!$K$30),IF('Input Parameters'!$D$30="LogNorm",_xlfn.LOGNORM.INV(U3808,'Input Parameters'!$H$30,'Input Parameters'!$I$30)))</f>
        <v>1.2925574826945498</v>
      </c>
      <c r="W3808" s="2">
        <f ca="1">N3808+(P3808-N3808)*(1-ERF((T3808-R3808)/(2*SQRT(L3808*'Input Parameters'!$E$31))))</f>
        <v>0.27738986916039587</v>
      </c>
      <c r="X3808">
        <f t="shared" ca="1" si="515"/>
        <v>1</v>
      </c>
      <c r="Y3808" s="7"/>
    </row>
    <row r="3809" spans="1:25" ht="15" customHeight="1" x14ac:dyDescent="0.3">
      <c r="A3809" s="130">
        <v>3802</v>
      </c>
      <c r="B3809" s="10">
        <f t="shared" ca="1" si="507"/>
        <v>0.89182277313955538</v>
      </c>
      <c r="C3809" s="57">
        <f ca="1">_xlfn.NORM.INV(B3809,'Input Parameters'!$E$19,'Input Parameters'!$F$19)</f>
        <v>671.76567113199451</v>
      </c>
      <c r="D3809" s="10">
        <f t="shared" ca="1" si="508"/>
        <v>0.12531329892395937</v>
      </c>
      <c r="E3809" s="59">
        <f ca="1">IF(_xlfn.NORM.INV(D3809,'Input Parameters'!$E$20,'Input Parameters'!$F$20)&lt;3500,3500,IF(_xlfn.NORM.INV(D3809,'Input Parameters'!$E$20,'Input Parameters'!$F$20)&gt;5500,5500,_xlfn.NORM.INV(D3809,'Input Parameters'!$E$20,'Input Parameters'!$F$20)))</f>
        <v>3995.8198681149688</v>
      </c>
      <c r="F3809" s="10">
        <f t="shared" ca="1" si="509"/>
        <v>0.33582815211302874</v>
      </c>
      <c r="G3809" s="61">
        <f ca="1">_xlfn.NORM.INV(F3809,'Input Parameters'!$E$21,'Input Parameters'!$F$21)</f>
        <v>281.51833524562107</v>
      </c>
      <c r="H3809" s="54">
        <f ca="1">EXP(E3809*(1/'Input Parameters'!$E$22-1/G3809))</f>
        <v>0.57337976829221515</v>
      </c>
      <c r="I3809" s="10">
        <f t="shared" ca="1" si="510"/>
        <v>0.41416105313383555</v>
      </c>
      <c r="J3809" s="29">
        <f ca="1">_xlfn.BETA.INV(I3809,'Input Parameters'!$L$24,'Input Parameters'!$M$24,'Input Parameters'!$J$24,'Input Parameters'!$K$24)</f>
        <v>0.5719035453268988</v>
      </c>
      <c r="K3809" s="156">
        <f ca="1">('Input Parameters'!$E$25/'Input Parameters'!$E$31)^$J3809</f>
        <v>1.6530016361804442E-2</v>
      </c>
      <c r="L3809" s="66">
        <f ca="1">$H3809*$C3809*'Input Parameters'!$E$23*K3809</f>
        <v>6.3669795477294233</v>
      </c>
      <c r="M3809" s="23">
        <f t="shared" ca="1" si="511"/>
        <v>0.28807820576927878</v>
      </c>
      <c r="N3809" s="15">
        <f ca="1">_xlfn.NORM.INV(M3809,'Input Parameters'!$E$26,'Input Parameters'!$F$26)</f>
        <v>2.2260836650355609E-2</v>
      </c>
      <c r="O3809" s="8">
        <f t="shared" ca="1" si="512"/>
        <v>0.97275159240433318</v>
      </c>
      <c r="P3809" s="29">
        <f ca="1">_xlfn.LOGNORM.INV(O3809,'Input Parameters'!$H$27,'Input Parameters'!$I$27)</f>
        <v>3.3331209846181009</v>
      </c>
      <c r="Q3809" s="10"/>
      <c r="R3809" s="15">
        <f>'Input Parameters'!$E$28</f>
        <v>12.7</v>
      </c>
      <c r="S3809" s="10">
        <f t="shared" ca="1" si="513"/>
        <v>0.14773639624242341</v>
      </c>
      <c r="T3809" s="25">
        <f ca="1">_xlfn.LOGNORM.INV(S3809,'Input Parameters'!$H$29,'Input Parameters'!$I$29)</f>
        <v>51.77838477669512</v>
      </c>
      <c r="U3809" s="10">
        <f t="shared" ca="1" si="514"/>
        <v>0.28095196403500022</v>
      </c>
      <c r="V3809" s="29">
        <f ca="1">IF('Input Parameters'!$D$30="Beta",_xlfn.BETA.INV(U3809,'Input Parameters'!$L$30,'Input Parameters'!$M$30,'Input Parameters'!$J$30,'Input Parameters'!$K$30),IF('Input Parameters'!$D$30="LogNorm",_xlfn.LOGNORM.INV(U3809,'Input Parameters'!$H$30,'Input Parameters'!$I$30)))</f>
        <v>0.79491509865205889</v>
      </c>
      <c r="W3809" s="2">
        <f ca="1">N3809+(P3809-N3809)*(1-ERF((T3809-R3809)/(2*SQRT(L3809*'Input Parameters'!$E$31))))</f>
        <v>0.92768710184039782</v>
      </c>
      <c r="X3809">
        <f t="shared" ca="1" si="515"/>
        <v>0</v>
      </c>
      <c r="Y3809" s="7"/>
    </row>
    <row r="3810" spans="1:25" ht="15" customHeight="1" x14ac:dyDescent="0.3">
      <c r="A3810" s="130">
        <v>3803</v>
      </c>
      <c r="B3810" s="10">
        <f t="shared" ca="1" si="507"/>
        <v>0.68589811228495079</v>
      </c>
      <c r="C3810" s="57">
        <f ca="1">_xlfn.NORM.INV(B3810,'Input Parameters'!$E$19,'Input Parameters'!$F$19)</f>
        <v>608.21968236063549</v>
      </c>
      <c r="D3810" s="10">
        <f t="shared" ca="1" si="508"/>
        <v>0.1866908626066468</v>
      </c>
      <c r="E3810" s="59">
        <f ca="1">IF(_xlfn.NORM.INV(D3810,'Input Parameters'!$E$20,'Input Parameters'!$F$20)&lt;3500,3500,IF(_xlfn.NORM.INV(D3810,'Input Parameters'!$E$20,'Input Parameters'!$F$20)&gt;5500,5500,_xlfn.NORM.INV(D3810,'Input Parameters'!$E$20,'Input Parameters'!$F$20)))</f>
        <v>4176.8902762169037</v>
      </c>
      <c r="F3810" s="10">
        <f t="shared" ca="1" si="509"/>
        <v>3.8245758012153241E-2</v>
      </c>
      <c r="G3810" s="61">
        <f ca="1">_xlfn.NORM.INV(F3810,'Input Parameters'!$E$21,'Input Parameters'!$F$21)</f>
        <v>270.92666863962666</v>
      </c>
      <c r="H3810" s="54">
        <f ca="1">EXP(E3810*(1/'Input Parameters'!$E$22-1/G3810))</f>
        <v>0.31303107282255377</v>
      </c>
      <c r="I3810" s="10">
        <f t="shared" ca="1" si="510"/>
        <v>4.0160177879543069E-2</v>
      </c>
      <c r="J3810" s="29">
        <f ca="1">_xlfn.BETA.INV(I3810,'Input Parameters'!$L$24,'Input Parameters'!$M$24,'Input Parameters'!$J$24,'Input Parameters'!$K$24)</f>
        <v>0.32521729208407413</v>
      </c>
      <c r="K3810" s="156">
        <f ca="1">('Input Parameters'!$E$25/'Input Parameters'!$E$31)^$J3810</f>
        <v>9.7008006152526624E-2</v>
      </c>
      <c r="L3810" s="66">
        <f ca="1">$H3810*$C3810*'Input Parameters'!$E$23*K3810</f>
        <v>18.469515293738038</v>
      </c>
      <c r="M3810" s="23">
        <f t="shared" ca="1" si="511"/>
        <v>0.28556975028724729</v>
      </c>
      <c r="N3810" s="15">
        <f ca="1">_xlfn.NORM.INV(M3810,'Input Parameters'!$E$26,'Input Parameters'!$F$26)</f>
        <v>2.2106143995079812E-2</v>
      </c>
      <c r="O3810" s="8">
        <f t="shared" ca="1" si="512"/>
        <v>0.88232915961783753</v>
      </c>
      <c r="P3810" s="29">
        <f ca="1">_xlfn.LOGNORM.INV(O3810,'Input Parameters'!$H$27,'Input Parameters'!$I$27)</f>
        <v>2.4066260401466661</v>
      </c>
      <c r="Q3810" s="10"/>
      <c r="R3810" s="15">
        <f>'Input Parameters'!$E$28</f>
        <v>12.7</v>
      </c>
      <c r="S3810" s="10">
        <f t="shared" ca="1" si="513"/>
        <v>0.56947310690938202</v>
      </c>
      <c r="T3810" s="25">
        <f ca="1">_xlfn.LOGNORM.INV(S3810,'Input Parameters'!$H$29,'Input Parameters'!$I$29)</f>
        <v>59.387488151021692</v>
      </c>
      <c r="U3810" s="10">
        <f t="shared" ca="1" si="514"/>
        <v>0.49106192164067863</v>
      </c>
      <c r="V3810" s="29">
        <f ca="1">IF('Input Parameters'!$D$30="Beta",_xlfn.BETA.INV(U3810,'Input Parameters'!$L$30,'Input Parameters'!$M$30,'Input Parameters'!$J$30,'Input Parameters'!$K$30),IF('Input Parameters'!$D$30="LogNorm",_xlfn.LOGNORM.INV(U3810,'Input Parameters'!$H$30,'Input Parameters'!$I$30)))</f>
        <v>0.99041716002972269</v>
      </c>
      <c r="W3810" s="2">
        <f ca="1">N3810+(P3810-N3810)*(1-ERF((T3810-R3810)/(2*SQRT(L3810*'Input Parameters'!$E$31))))</f>
        <v>1.0769837738677632</v>
      </c>
      <c r="X3810">
        <f t="shared" ca="1" si="515"/>
        <v>0</v>
      </c>
      <c r="Y3810" s="7"/>
    </row>
    <row r="3811" spans="1:25" ht="15" customHeight="1" x14ac:dyDescent="0.3">
      <c r="A3811" s="130">
        <v>3804</v>
      </c>
      <c r="B3811" s="10">
        <f t="shared" ca="1" si="507"/>
        <v>7.9897606774180785E-3</v>
      </c>
      <c r="C3811" s="57">
        <f ca="1">_xlfn.NORM.INV(B3811,'Input Parameters'!$E$19,'Input Parameters'!$F$19)</f>
        <v>363.70714153007918</v>
      </c>
      <c r="D3811" s="10">
        <f t="shared" ca="1" si="508"/>
        <v>0.32111371563953239</v>
      </c>
      <c r="E3811" s="59">
        <f ca="1">IF(_xlfn.NORM.INV(D3811,'Input Parameters'!$E$20,'Input Parameters'!$F$20)&lt;3500,3500,IF(_xlfn.NORM.INV(D3811,'Input Parameters'!$E$20,'Input Parameters'!$F$20)&gt;5500,5500,_xlfn.NORM.INV(D3811,'Input Parameters'!$E$20,'Input Parameters'!$F$20)))</f>
        <v>4474.7892833850101</v>
      </c>
      <c r="F3811" s="10">
        <f t="shared" ca="1" si="509"/>
        <v>0.93825750255899887</v>
      </c>
      <c r="G3811" s="61">
        <f ca="1">_xlfn.NORM.INV(F3811,'Input Parameters'!$E$21,'Input Parameters'!$F$21)</f>
        <v>296.95683055122203</v>
      </c>
      <c r="H3811" s="54">
        <f ca="1">EXP(E3811*(1/'Input Parameters'!$E$22-1/G3811))</f>
        <v>1.2256821070630288</v>
      </c>
      <c r="I3811" s="10">
        <f t="shared" ca="1" si="510"/>
        <v>0.58572155618730415</v>
      </c>
      <c r="J3811" s="29">
        <f ca="1">_xlfn.BETA.INV(I3811,'Input Parameters'!$L$24,'Input Parameters'!$M$24,'Input Parameters'!$J$24,'Input Parameters'!$K$24)</f>
        <v>0.64163205919095256</v>
      </c>
      <c r="K3811" s="156">
        <f ca="1">('Input Parameters'!$E$25/'Input Parameters'!$E$31)^$J3811</f>
        <v>1.0023948496476736E-2</v>
      </c>
      <c r="L3811" s="66">
        <f ca="1">$H3811*$C3811*'Input Parameters'!$E$23*K3811</f>
        <v>4.468569340177198</v>
      </c>
      <c r="M3811" s="23">
        <f t="shared" ca="1" si="511"/>
        <v>0.84726285567067461</v>
      </c>
      <c r="N3811" s="15">
        <f ca="1">_xlfn.NORM.INV(M3811,'Input Parameters'!$E$26,'Input Parameters'!$F$26)</f>
        <v>5.552005592451234E-2</v>
      </c>
      <c r="O3811" s="8">
        <f t="shared" ca="1" si="512"/>
        <v>0.99711806729117447</v>
      </c>
      <c r="P3811" s="29">
        <f ca="1">_xlfn.LOGNORM.INV(O3811,'Input Parameters'!$H$27,'Input Parameters'!$I$27)</f>
        <v>4.8291645463739288</v>
      </c>
      <c r="Q3811" s="10"/>
      <c r="R3811" s="15">
        <f>'Input Parameters'!$E$28</f>
        <v>12.7</v>
      </c>
      <c r="S3811" s="10">
        <f t="shared" ca="1" si="513"/>
        <v>8.0619299824443713E-2</v>
      </c>
      <c r="T3811" s="25">
        <f ca="1">_xlfn.LOGNORM.INV(S3811,'Input Parameters'!$H$29,'Input Parameters'!$I$29)</f>
        <v>49.756765550376031</v>
      </c>
      <c r="U3811" s="10">
        <f t="shared" ca="1" si="514"/>
        <v>0.87904898303499956</v>
      </c>
      <c r="V3811" s="29">
        <f ca="1">IF('Input Parameters'!$D$30="Beta",_xlfn.BETA.INV(U3811,'Input Parameters'!$L$30,'Input Parameters'!$M$30,'Input Parameters'!$J$30,'Input Parameters'!$K$30),IF('Input Parameters'!$D$30="LogNorm",_xlfn.LOGNORM.INV(U3811,'Input Parameters'!$H$30,'Input Parameters'!$I$30)))</f>
        <v>1.585164508648238</v>
      </c>
      <c r="W3811" s="2">
        <f ca="1">N3811+(P3811-N3811)*(1-ERF((T3811-R3811)/(2*SQRT(L3811*'Input Parameters'!$E$31))))</f>
        <v>1.0825096897973938</v>
      </c>
      <c r="X3811">
        <f t="shared" ca="1" si="515"/>
        <v>1</v>
      </c>
      <c r="Y3811" s="7"/>
    </row>
    <row r="3812" spans="1:25" ht="15" customHeight="1" x14ac:dyDescent="0.3">
      <c r="A3812" s="130">
        <v>3805</v>
      </c>
      <c r="B3812" s="10">
        <f t="shared" ca="1" si="507"/>
        <v>0.41241783428073076</v>
      </c>
      <c r="C3812" s="57">
        <f ca="1">_xlfn.NORM.INV(B3812,'Input Parameters'!$E$19,'Input Parameters'!$F$19)</f>
        <v>548.59763410431674</v>
      </c>
      <c r="D3812" s="10">
        <f t="shared" ca="1" si="508"/>
        <v>0.31724235208076357</v>
      </c>
      <c r="E3812" s="59">
        <f ca="1">IF(_xlfn.NORM.INV(D3812,'Input Parameters'!$E$20,'Input Parameters'!$F$20)&lt;3500,3500,IF(_xlfn.NORM.INV(D3812,'Input Parameters'!$E$20,'Input Parameters'!$F$20)&gt;5500,5500,_xlfn.NORM.INV(D3812,'Input Parameters'!$E$20,'Input Parameters'!$F$20)))</f>
        <v>4467.2031142407686</v>
      </c>
      <c r="F3812" s="10">
        <f t="shared" ca="1" si="509"/>
        <v>9.0548375463847086E-2</v>
      </c>
      <c r="G3812" s="61">
        <f ca="1">_xlfn.NORM.INV(F3812,'Input Parameters'!$E$21,'Input Parameters'!$F$21)</f>
        <v>274.33814794355732</v>
      </c>
      <c r="H3812" s="54">
        <f ca="1">EXP(E3812*(1/'Input Parameters'!$E$22-1/G3812))</f>
        <v>0.35446765725129026</v>
      </c>
      <c r="I3812" s="10">
        <f t="shared" ca="1" si="510"/>
        <v>0.65366696212191433</v>
      </c>
      <c r="J3812" s="29">
        <f ca="1">_xlfn.BETA.INV(I3812,'Input Parameters'!$L$24,'Input Parameters'!$M$24,'Input Parameters'!$J$24,'Input Parameters'!$K$24)</f>
        <v>0.66933702834662445</v>
      </c>
      <c r="K3812" s="156">
        <f ca="1">('Input Parameters'!$E$25/'Input Parameters'!$E$31)^$J3812</f>
        <v>8.2172381494700752E-3</v>
      </c>
      <c r="L3812" s="66">
        <f ca="1">$H3812*$C3812*'Input Parameters'!$E$23*K3812</f>
        <v>1.5979251012857449</v>
      </c>
      <c r="M3812" s="23">
        <f t="shared" ca="1" si="511"/>
        <v>0.8790337778233227</v>
      </c>
      <c r="N3812" s="15">
        <f ca="1">_xlfn.NORM.INV(M3812,'Input Parameters'!$E$26,'Input Parameters'!$F$26)</f>
        <v>5.8573576194755006E-2</v>
      </c>
      <c r="O3812" s="8">
        <f t="shared" ca="1" si="512"/>
        <v>0.46019756233264031</v>
      </c>
      <c r="P3812" s="29">
        <f ca="1">_xlfn.LOGNORM.INV(O3812,'Input Parameters'!$H$27,'Input Parameters'!$I$27)</f>
        <v>1.3620611568106824</v>
      </c>
      <c r="Q3812" s="10"/>
      <c r="R3812" s="15">
        <f>'Input Parameters'!$E$28</f>
        <v>12.7</v>
      </c>
      <c r="S3812" s="10">
        <f t="shared" ca="1" si="513"/>
        <v>0.1890983146724875</v>
      </c>
      <c r="T3812" s="25">
        <f ca="1">_xlfn.LOGNORM.INV(S3812,'Input Parameters'!$H$29,'Input Parameters'!$I$29)</f>
        <v>52.746329347712766</v>
      </c>
      <c r="U3812" s="10">
        <f t="shared" ca="1" si="514"/>
        <v>0.12018353643953994</v>
      </c>
      <c r="V3812" s="29">
        <f ca="1">IF('Input Parameters'!$D$30="Beta",_xlfn.BETA.INV(U3812,'Input Parameters'!$L$30,'Input Parameters'!$M$30,'Input Parameters'!$J$30,'Input Parameters'!$K$30),IF('Input Parameters'!$D$30="LogNorm",_xlfn.LOGNORM.INV(U3812,'Input Parameters'!$H$30,'Input Parameters'!$I$30)))</f>
        <v>0.62890028163264855</v>
      </c>
      <c r="W3812" s="2">
        <f ca="1">N3812+(P3812-N3812)*(1-ERF((T3812-R3812)/(2*SQRT(L3812*'Input Parameters'!$E$31))))</f>
        <v>9.1269904172510102E-2</v>
      </c>
      <c r="X3812">
        <f t="shared" ca="1" si="515"/>
        <v>1</v>
      </c>
      <c r="Y3812" s="7"/>
    </row>
    <row r="3813" spans="1:25" ht="15" customHeight="1" x14ac:dyDescent="0.3">
      <c r="A3813" s="130">
        <v>3806</v>
      </c>
      <c r="B3813" s="10">
        <f t="shared" ca="1" si="507"/>
        <v>8.5204367390457003E-2</v>
      </c>
      <c r="C3813" s="57">
        <f ca="1">_xlfn.NORM.INV(B3813,'Input Parameters'!$E$19,'Input Parameters'!$F$19)</f>
        <v>451.45965559877777</v>
      </c>
      <c r="D3813" s="10">
        <f t="shared" ca="1" si="508"/>
        <v>5.3339879505151622E-2</v>
      </c>
      <c r="E3813" s="59">
        <f ca="1">IF(_xlfn.NORM.INV(D3813,'Input Parameters'!$E$20,'Input Parameters'!$F$20)&lt;3500,3500,IF(_xlfn.NORM.INV(D3813,'Input Parameters'!$E$20,'Input Parameters'!$F$20)&gt;5500,5500,_xlfn.NORM.INV(D3813,'Input Parameters'!$E$20,'Input Parameters'!$F$20)))</f>
        <v>3670.6913295593226</v>
      </c>
      <c r="F3813" s="10">
        <f t="shared" ca="1" si="509"/>
        <v>0.43000819092637921</v>
      </c>
      <c r="G3813" s="61">
        <f ca="1">_xlfn.NORM.INV(F3813,'Input Parameters'!$E$21,'Input Parameters'!$F$21)</f>
        <v>283.46386297264729</v>
      </c>
      <c r="H3813" s="54">
        <f ca="1">EXP(E3813*(1/'Input Parameters'!$E$22-1/G3813))</f>
        <v>0.65608908173432856</v>
      </c>
      <c r="I3813" s="10">
        <f t="shared" ca="1" si="510"/>
        <v>0.23979917489393787</v>
      </c>
      <c r="J3813" s="29">
        <f ca="1">_xlfn.BETA.INV(I3813,'Input Parameters'!$L$24,'Input Parameters'!$M$24,'Input Parameters'!$J$24,'Input Parameters'!$K$24)</f>
        <v>0.49091391646537258</v>
      </c>
      <c r="K3813" s="156">
        <f ca="1">('Input Parameters'!$E$25/'Input Parameters'!$E$31)^$J3813</f>
        <v>2.9552279154992627E-2</v>
      </c>
      <c r="L3813" s="66">
        <f ca="1">$H3813*$C3813*'Input Parameters'!$E$23*K3813</f>
        <v>8.7533186191428243</v>
      </c>
      <c r="M3813" s="23">
        <f t="shared" ca="1" si="511"/>
        <v>0.49656211717303511</v>
      </c>
      <c r="N3813" s="15">
        <f ca="1">_xlfn.NORM.INV(M3813,'Input Parameters'!$E$26,'Input Parameters'!$F$26)</f>
        <v>3.3819030379854696E-2</v>
      </c>
      <c r="O3813" s="8">
        <f t="shared" ca="1" si="512"/>
        <v>0.8988850149983838</v>
      </c>
      <c r="P3813" s="29">
        <f ca="1">_xlfn.LOGNORM.INV(O3813,'Input Parameters'!$H$27,'Input Parameters'!$I$27)</f>
        <v>2.5027370521550201</v>
      </c>
      <c r="Q3813" s="10"/>
      <c r="R3813" s="15">
        <f>'Input Parameters'!$E$28</f>
        <v>12.7</v>
      </c>
      <c r="S3813" s="10">
        <f t="shared" ca="1" si="513"/>
        <v>0.95741300902159465</v>
      </c>
      <c r="T3813" s="25">
        <f ca="1">_xlfn.LOGNORM.INV(S3813,'Input Parameters'!$H$29,'Input Parameters'!$I$29)</f>
        <v>70.647440002162853</v>
      </c>
      <c r="U3813" s="10">
        <f t="shared" ca="1" si="514"/>
        <v>0.99804409000292538</v>
      </c>
      <c r="V3813" s="29">
        <f ca="1">IF('Input Parameters'!$D$30="Beta",_xlfn.BETA.INV(U3813,'Input Parameters'!$L$30,'Input Parameters'!$M$30,'Input Parameters'!$J$30,'Input Parameters'!$K$30),IF('Input Parameters'!$D$30="LogNorm",_xlfn.LOGNORM.INV(U3813,'Input Parameters'!$H$30,'Input Parameters'!$I$30)))</f>
        <v>3.1173010323516919</v>
      </c>
      <c r="W3813" s="2">
        <f ca="1">N3813+(P3813-N3813)*(1-ERF((T3813-R3813)/(2*SQRT(L3813*'Input Parameters'!$E$31))))</f>
        <v>0.44382961235550489</v>
      </c>
      <c r="X3813">
        <f t="shared" ca="1" si="515"/>
        <v>1</v>
      </c>
      <c r="Y3813" s="7"/>
    </row>
    <row r="3814" spans="1:25" ht="15" customHeight="1" x14ac:dyDescent="0.3">
      <c r="A3814" s="130">
        <v>3807</v>
      </c>
      <c r="B3814" s="10">
        <f t="shared" ca="1" si="507"/>
        <v>0.23208142548042332</v>
      </c>
      <c r="C3814" s="57">
        <f ca="1">_xlfn.NORM.INV(B3814,'Input Parameters'!$E$19,'Input Parameters'!$F$19)</f>
        <v>505.44520854757826</v>
      </c>
      <c r="D3814" s="10">
        <f t="shared" ca="1" si="508"/>
        <v>0.28353977397432306</v>
      </c>
      <c r="E3814" s="59">
        <f ca="1">IF(_xlfn.NORM.INV(D3814,'Input Parameters'!$E$20,'Input Parameters'!$F$20)&lt;3500,3500,IF(_xlfn.NORM.INV(D3814,'Input Parameters'!$E$20,'Input Parameters'!$F$20)&gt;5500,5500,_xlfn.NORM.INV(D3814,'Input Parameters'!$E$20,'Input Parameters'!$F$20)))</f>
        <v>4399.3494871552466</v>
      </c>
      <c r="F3814" s="10">
        <f t="shared" ca="1" si="509"/>
        <v>0.69638201538542044</v>
      </c>
      <c r="G3814" s="61">
        <f ca="1">_xlfn.NORM.INV(F3814,'Input Parameters'!$E$21,'Input Parameters'!$F$21)</f>
        <v>288.8902201175199</v>
      </c>
      <c r="H3814" s="54">
        <f ca="1">EXP(E3814*(1/'Input Parameters'!$E$22-1/G3814))</f>
        <v>0.80766927668570931</v>
      </c>
      <c r="I3814" s="10">
        <f t="shared" ca="1" si="510"/>
        <v>0.82357418498064794</v>
      </c>
      <c r="J3814" s="29">
        <f ca="1">_xlfn.BETA.INV(I3814,'Input Parameters'!$L$24,'Input Parameters'!$M$24,'Input Parameters'!$J$24,'Input Parameters'!$K$24)</f>
        <v>0.74680964969038421</v>
      </c>
      <c r="K3814" s="156">
        <f ca="1">('Input Parameters'!$E$25/'Input Parameters'!$E$31)^$J3814</f>
        <v>4.7137351270535172E-3</v>
      </c>
      <c r="L3814" s="66">
        <f ca="1">$H3814*$C3814*'Input Parameters'!$E$23*K3814</f>
        <v>1.9243001863231179</v>
      </c>
      <c r="M3814" s="23">
        <f t="shared" ca="1" si="511"/>
        <v>0.37929042002215962</v>
      </c>
      <c r="N3814" s="15">
        <f ca="1">_xlfn.NORM.INV(M3814,'Input Parameters'!$E$26,'Input Parameters'!$F$26)</f>
        <v>2.7545756462963523E-2</v>
      </c>
      <c r="O3814" s="8">
        <f t="shared" ca="1" si="512"/>
        <v>5.0855377298917315E-2</v>
      </c>
      <c r="P3814" s="29">
        <f ca="1">_xlfn.LOGNORM.INV(O3814,'Input Parameters'!$H$27,'Input Parameters'!$I$27)</f>
        <v>0.69015098227064176</v>
      </c>
      <c r="Q3814" s="10"/>
      <c r="R3814" s="15">
        <f>'Input Parameters'!$E$28</f>
        <v>12.7</v>
      </c>
      <c r="S3814" s="10">
        <f t="shared" ca="1" si="513"/>
        <v>0.34926930343148366</v>
      </c>
      <c r="T3814" s="25">
        <f ca="1">_xlfn.LOGNORM.INV(S3814,'Input Parameters'!$H$29,'Input Parameters'!$I$29)</f>
        <v>55.754008381980185</v>
      </c>
      <c r="U3814" s="10">
        <f t="shared" ca="1" si="514"/>
        <v>0.70532895985997546</v>
      </c>
      <c r="V3814" s="29">
        <f ca="1">IF('Input Parameters'!$D$30="Beta",_xlfn.BETA.INV(U3814,'Input Parameters'!$L$30,'Input Parameters'!$M$30,'Input Parameters'!$J$30,'Input Parameters'!$K$30),IF('Input Parameters'!$D$30="LogNorm",_xlfn.LOGNORM.INV(U3814,'Input Parameters'!$H$30,'Input Parameters'!$I$30)))</f>
        <v>1.2362350549459638</v>
      </c>
      <c r="W3814" s="2">
        <f ca="1">N3814+(P3814-N3814)*(1-ERF((T3814-R3814)/(2*SQRT(L3814*'Input Parameters'!$E$31))))</f>
        <v>4.6224487711647708E-2</v>
      </c>
      <c r="X3814">
        <f t="shared" ca="1" si="515"/>
        <v>1</v>
      </c>
      <c r="Y3814" s="7"/>
    </row>
    <row r="3815" spans="1:25" ht="15" customHeight="1" x14ac:dyDescent="0.3">
      <c r="A3815" s="130">
        <v>3808</v>
      </c>
      <c r="B3815" s="10">
        <f t="shared" ca="1" si="507"/>
        <v>0.50792812891223005</v>
      </c>
      <c r="C3815" s="57">
        <f ca="1">_xlfn.NORM.INV(B3815,'Input Parameters'!$E$19,'Input Parameters'!$F$19)</f>
        <v>568.97936823925215</v>
      </c>
      <c r="D3815" s="10">
        <f t="shared" ca="1" si="508"/>
        <v>0.13163634433670035</v>
      </c>
      <c r="E3815" s="59">
        <f ca="1">IF(_xlfn.NORM.INV(D3815,'Input Parameters'!$E$20,'Input Parameters'!$F$20)&lt;3500,3500,IF(_xlfn.NORM.INV(D3815,'Input Parameters'!$E$20,'Input Parameters'!$F$20)&gt;5500,5500,_xlfn.NORM.INV(D3815,'Input Parameters'!$E$20,'Input Parameters'!$F$20)))</f>
        <v>4016.9174524751616</v>
      </c>
      <c r="F3815" s="10">
        <f t="shared" ca="1" si="509"/>
        <v>0.4497596359134135</v>
      </c>
      <c r="G3815" s="61">
        <f ca="1">_xlfn.NORM.INV(F3815,'Input Parameters'!$E$21,'Input Parameters'!$F$21)</f>
        <v>283.8575284164487</v>
      </c>
      <c r="H3815" s="54">
        <f ca="1">EXP(E3815*(1/'Input Parameters'!$E$22-1/G3815))</f>
        <v>0.64303331546532927</v>
      </c>
      <c r="I3815" s="10">
        <f t="shared" ca="1" si="510"/>
        <v>0.837598338345803</v>
      </c>
      <c r="J3815" s="29">
        <f ca="1">_xlfn.BETA.INV(I3815,'Input Parameters'!$L$24,'Input Parameters'!$M$24,'Input Parameters'!$J$24,'Input Parameters'!$K$24)</f>
        <v>0.75433510608541487</v>
      </c>
      <c r="K3815" s="156">
        <f ca="1">('Input Parameters'!$E$25/'Input Parameters'!$E$31)^$J3815</f>
        <v>4.4660144713304329E-3</v>
      </c>
      <c r="L3815" s="66">
        <f ca="1">$H3815*$C3815*'Input Parameters'!$E$23*K3815</f>
        <v>1.6339927263746652</v>
      </c>
      <c r="M3815" s="23">
        <f t="shared" ca="1" si="511"/>
        <v>8.5267407797891326E-2</v>
      </c>
      <c r="N3815" s="15">
        <f ca="1">_xlfn.NORM.INV(M3815,'Input Parameters'!$E$26,'Input Parameters'!$F$26)</f>
        <v>5.2197652494441783E-3</v>
      </c>
      <c r="O3815" s="8">
        <f t="shared" ca="1" si="512"/>
        <v>0.10150172705998772</v>
      </c>
      <c r="P3815" s="29">
        <f ca="1">_xlfn.LOGNORM.INV(O3815,'Input Parameters'!$H$27,'Input Parameters'!$I$27)</f>
        <v>0.81058795038521647</v>
      </c>
      <c r="Q3815" s="10"/>
      <c r="R3815" s="15">
        <f>'Input Parameters'!$E$28</f>
        <v>12.7</v>
      </c>
      <c r="S3815" s="10">
        <f t="shared" ca="1" si="513"/>
        <v>0.4825223857836386</v>
      </c>
      <c r="T3815" s="25">
        <f ca="1">_xlfn.LOGNORM.INV(S3815,'Input Parameters'!$H$29,'Input Parameters'!$I$29)</f>
        <v>57.946015131029384</v>
      </c>
      <c r="U3815" s="10">
        <f t="shared" ca="1" si="514"/>
        <v>0.97079224301704203</v>
      </c>
      <c r="V3815" s="29">
        <f ca="1">IF('Input Parameters'!$D$30="Beta",_xlfn.BETA.INV(U3815,'Input Parameters'!$L$30,'Input Parameters'!$M$30,'Input Parameters'!$J$30,'Input Parameters'!$K$30),IF('Input Parameters'!$D$30="LogNorm",_xlfn.LOGNORM.INV(U3815,'Input Parameters'!$H$30,'Input Parameters'!$I$30)))</f>
        <v>2.1075629799392885</v>
      </c>
      <c r="W3815" s="2">
        <f ca="1">N3815+(P3815-N3815)*(1-ERF((T3815-R3815)/(2*SQRT(L3815*'Input Parameters'!$E$31))))</f>
        <v>1.5140838206038757E-2</v>
      </c>
      <c r="X3815">
        <f t="shared" ca="1" si="515"/>
        <v>1</v>
      </c>
      <c r="Y3815" s="7"/>
    </row>
    <row r="3816" spans="1:25" ht="15" customHeight="1" x14ac:dyDescent="0.3">
      <c r="A3816" s="130">
        <v>3809</v>
      </c>
      <c r="B3816" s="10">
        <f t="shared" ca="1" si="507"/>
        <v>0.77490059466947414</v>
      </c>
      <c r="C3816" s="57">
        <f ca="1">_xlfn.NORM.INV(B3816,'Input Parameters'!$E$19,'Input Parameters'!$F$19)</f>
        <v>631.10456589708508</v>
      </c>
      <c r="D3816" s="10">
        <f t="shared" ca="1" si="508"/>
        <v>0.89753936835481696</v>
      </c>
      <c r="E3816" s="59">
        <f ca="1">IF(_xlfn.NORM.INV(D3816,'Input Parameters'!$E$20,'Input Parameters'!$F$20)&lt;3500,3500,IF(_xlfn.NORM.INV(D3816,'Input Parameters'!$E$20,'Input Parameters'!$F$20)&gt;5500,5500,_xlfn.NORM.INV(D3816,'Input Parameters'!$E$20,'Input Parameters'!$F$20)))</f>
        <v>5500</v>
      </c>
      <c r="F3816" s="10">
        <f t="shared" ca="1" si="509"/>
        <v>5.7073829435634327E-2</v>
      </c>
      <c r="G3816" s="61">
        <f ca="1">_xlfn.NORM.INV(F3816,'Input Parameters'!$E$21,'Input Parameters'!$F$21)</f>
        <v>272.43259986761097</v>
      </c>
      <c r="H3816" s="54">
        <f ca="1">EXP(E3816*(1/'Input Parameters'!$E$22-1/G3816))</f>
        <v>0.24240422434694461</v>
      </c>
      <c r="I3816" s="10">
        <f t="shared" ca="1" si="510"/>
        <v>0.12653042095398892</v>
      </c>
      <c r="J3816" s="29">
        <f ca="1">_xlfn.BETA.INV(I3816,'Input Parameters'!$L$24,'Input Parameters'!$M$24,'Input Parameters'!$J$24,'Input Parameters'!$K$24)</f>
        <v>0.41944472919127768</v>
      </c>
      <c r="K3816" s="156">
        <f ca="1">('Input Parameters'!$E$25/'Input Parameters'!$E$31)^$J3816</f>
        <v>4.9345594704553859E-2</v>
      </c>
      <c r="L3816" s="66">
        <f ca="1">$H3816*$C3816*'Input Parameters'!$E$23*K3816</f>
        <v>7.5490081378727911</v>
      </c>
      <c r="M3816" s="23">
        <f t="shared" ca="1" si="511"/>
        <v>0.98455700737337148</v>
      </c>
      <c r="N3816" s="15">
        <f ca="1">_xlfn.NORM.INV(M3816,'Input Parameters'!$E$26,'Input Parameters'!$F$26)</f>
        <v>7.9329309361398509E-2</v>
      </c>
      <c r="O3816" s="8">
        <f t="shared" ca="1" si="512"/>
        <v>0.4799872076042262</v>
      </c>
      <c r="P3816" s="29">
        <f ca="1">_xlfn.LOGNORM.INV(O3816,'Input Parameters'!$H$27,'Input Parameters'!$I$27)</f>
        <v>1.3923725979016446</v>
      </c>
      <c r="Q3816" s="10"/>
      <c r="R3816" s="15">
        <f>'Input Parameters'!$E$28</f>
        <v>12.7</v>
      </c>
      <c r="S3816" s="10">
        <f t="shared" ca="1" si="513"/>
        <v>0.8968051349226841</v>
      </c>
      <c r="T3816" s="25">
        <f ca="1">_xlfn.LOGNORM.INV(S3816,'Input Parameters'!$H$29,'Input Parameters'!$I$29)</f>
        <v>67.107478949357869</v>
      </c>
      <c r="U3816" s="10">
        <f t="shared" ca="1" si="514"/>
        <v>0.49989547226160691</v>
      </c>
      <c r="V3816" s="29">
        <f ca="1">IF('Input Parameters'!$D$30="Beta",_xlfn.BETA.INV(U3816,'Input Parameters'!$L$30,'Input Parameters'!$M$30,'Input Parameters'!$J$30,'Input Parameters'!$K$30),IF('Input Parameters'!$D$30="LogNorm",_xlfn.LOGNORM.INV(U3816,'Input Parameters'!$H$30,'Input Parameters'!$I$30)))</f>
        <v>0.99910386098287374</v>
      </c>
      <c r="W3816" s="2">
        <f ca="1">N3816+(P3816-N3816)*(1-ERF((T3816-R3816)/(2*SQRT(L3816*'Input Parameters'!$E$31))))</f>
        <v>0.2913137799689538</v>
      </c>
      <c r="X3816">
        <f t="shared" ca="1" si="515"/>
        <v>1</v>
      </c>
      <c r="Y3816" s="7"/>
    </row>
    <row r="3817" spans="1:25" ht="15" customHeight="1" x14ac:dyDescent="0.3">
      <c r="A3817" s="130">
        <v>3810</v>
      </c>
      <c r="B3817" s="10">
        <f t="shared" ca="1" si="507"/>
        <v>0.16781114855688639</v>
      </c>
      <c r="C3817" s="57">
        <f ca="1">_xlfn.NORM.INV(B3817,'Input Parameters'!$E$19,'Input Parameters'!$F$19)</f>
        <v>485.93908956802068</v>
      </c>
      <c r="D3817" s="10">
        <f t="shared" ca="1" si="508"/>
        <v>9.7614814829143692E-2</v>
      </c>
      <c r="E3817" s="59">
        <f ca="1">IF(_xlfn.NORM.INV(D3817,'Input Parameters'!$E$20,'Input Parameters'!$F$20)&lt;3500,3500,IF(_xlfn.NORM.INV(D3817,'Input Parameters'!$E$20,'Input Parameters'!$F$20)&gt;5500,5500,_xlfn.NORM.INV(D3817,'Input Parameters'!$E$20,'Input Parameters'!$F$20)))</f>
        <v>3893.3161259022113</v>
      </c>
      <c r="F3817" s="10">
        <f t="shared" ca="1" si="509"/>
        <v>8.4091383024528565E-2</v>
      </c>
      <c r="G3817" s="61">
        <f ca="1">_xlfn.NORM.INV(F3817,'Input Parameters'!$E$21,'Input Parameters'!$F$21)</f>
        <v>274.01839752987877</v>
      </c>
      <c r="H3817" s="54">
        <f ca="1">EXP(E3817*(1/'Input Parameters'!$E$22-1/G3817))</f>
        <v>0.39833552854630916</v>
      </c>
      <c r="I3817" s="10">
        <f t="shared" ca="1" si="510"/>
        <v>0.67835859687066935</v>
      </c>
      <c r="J3817" s="29">
        <f ca="1">_xlfn.BETA.INV(I3817,'Input Parameters'!$L$24,'Input Parameters'!$M$24,'Input Parameters'!$J$24,'Input Parameters'!$K$24)</f>
        <v>0.6796552936816046</v>
      </c>
      <c r="K3817" s="156">
        <f ca="1">('Input Parameters'!$E$25/'Input Parameters'!$E$31)^$J3817</f>
        <v>7.6309747713417427E-3</v>
      </c>
      <c r="L3817" s="66">
        <f ca="1">$H3817*$C3817*'Input Parameters'!$E$23*K3817</f>
        <v>1.4771033985372282</v>
      </c>
      <c r="M3817" s="23">
        <f t="shared" ca="1" si="511"/>
        <v>0.19839491684567512</v>
      </c>
      <c r="N3817" s="15">
        <f ca="1">_xlfn.NORM.INV(M3817,'Input Parameters'!$E$26,'Input Parameters'!$F$26)</f>
        <v>1.6205264410292068E-2</v>
      </c>
      <c r="O3817" s="8">
        <f t="shared" ca="1" si="512"/>
        <v>0.55855814903859058</v>
      </c>
      <c r="P3817" s="29">
        <f ca="1">_xlfn.LOGNORM.INV(O3817,'Input Parameters'!$H$27,'Input Parameters'!$I$27)</f>
        <v>1.5195063183208679</v>
      </c>
      <c r="Q3817" s="10"/>
      <c r="R3817" s="15">
        <f>'Input Parameters'!$E$28</f>
        <v>12.7</v>
      </c>
      <c r="S3817" s="10">
        <f t="shared" ca="1" si="513"/>
        <v>5.7725122886249647E-3</v>
      </c>
      <c r="T3817" s="25">
        <f ca="1">_xlfn.LOGNORM.INV(S3817,'Input Parameters'!$H$29,'Input Parameters'!$I$29)</f>
        <v>43.853627421829522</v>
      </c>
      <c r="U3817" s="10">
        <f t="shared" ca="1" si="514"/>
        <v>0.3636135278980861</v>
      </c>
      <c r="V3817" s="29">
        <f ca="1">IF('Input Parameters'!$D$30="Beta",_xlfn.BETA.INV(U3817,'Input Parameters'!$L$30,'Input Parameters'!$M$30,'Input Parameters'!$J$30,'Input Parameters'!$K$30),IF('Input Parameters'!$D$30="LogNorm",_xlfn.LOGNORM.INV(U3817,'Input Parameters'!$H$30,'Input Parameters'!$I$30)))</f>
        <v>0.87079603027626895</v>
      </c>
      <c r="W3817" s="2">
        <f ca="1">N3817+(P3817-N3817)*(1-ERF((T3817-R3817)/(2*SQRT(L3817*'Input Parameters'!$E$31))))</f>
        <v>0.12128965856919363</v>
      </c>
      <c r="X3817">
        <f t="shared" ca="1" si="515"/>
        <v>1</v>
      </c>
      <c r="Y3817" s="7"/>
    </row>
    <row r="3818" spans="1:25" ht="15" customHeight="1" x14ac:dyDescent="0.3">
      <c r="A3818" s="130">
        <v>3811</v>
      </c>
      <c r="B3818" s="10">
        <f t="shared" ca="1" si="507"/>
        <v>0.39501657540914503</v>
      </c>
      <c r="C3818" s="57">
        <f ca="1">_xlfn.NORM.INV(B3818,'Input Parameters'!$E$19,'Input Parameters'!$F$19)</f>
        <v>544.80039073269086</v>
      </c>
      <c r="D3818" s="10">
        <f t="shared" ca="1" si="508"/>
        <v>0.9705571148316573</v>
      </c>
      <c r="E3818" s="59">
        <f ca="1">IF(_xlfn.NORM.INV(D3818,'Input Parameters'!$E$20,'Input Parameters'!$F$20)&lt;3500,3500,IF(_xlfn.NORM.INV(D3818,'Input Parameters'!$E$20,'Input Parameters'!$F$20)&gt;5500,5500,_xlfn.NORM.INV(D3818,'Input Parameters'!$E$20,'Input Parameters'!$F$20)))</f>
        <v>5500</v>
      </c>
      <c r="F3818" s="10">
        <f t="shared" ca="1" si="509"/>
        <v>0.66673691733574469</v>
      </c>
      <c r="G3818" s="61">
        <f ca="1">_xlfn.NORM.INV(F3818,'Input Parameters'!$E$21,'Input Parameters'!$F$21)</f>
        <v>288.23703525668054</v>
      </c>
      <c r="H3818" s="54">
        <f ca="1">EXP(E3818*(1/'Input Parameters'!$E$22-1/G3818))</f>
        <v>0.7333103060942987</v>
      </c>
      <c r="I3818" s="10">
        <f t="shared" ca="1" si="510"/>
        <v>0.36462372937700205</v>
      </c>
      <c r="J3818" s="29">
        <f ca="1">_xlfn.BETA.INV(I3818,'Input Parameters'!$L$24,'Input Parameters'!$M$24,'Input Parameters'!$J$24,'Input Parameters'!$K$24)</f>
        <v>0.55064315577240297</v>
      </c>
      <c r="K3818" s="156">
        <f ca="1">('Input Parameters'!$E$25/'Input Parameters'!$E$31)^$J3818</f>
        <v>1.925345106576214E-2</v>
      </c>
      <c r="L3818" s="66">
        <f ca="1">$H3818*$C3818*'Input Parameters'!$E$23*K3818</f>
        <v>7.6919027472909702</v>
      </c>
      <c r="M3818" s="23">
        <f t="shared" ca="1" si="511"/>
        <v>0.63977883016791837</v>
      </c>
      <c r="N3818" s="15">
        <f ca="1">_xlfn.NORM.INV(M3818,'Input Parameters'!$E$26,'Input Parameters'!$F$26)</f>
        <v>4.1515221252074685E-2</v>
      </c>
      <c r="O3818" s="8">
        <f t="shared" ca="1" si="512"/>
        <v>6.8739168261573225E-2</v>
      </c>
      <c r="P3818" s="29">
        <f ca="1">_xlfn.LOGNORM.INV(O3818,'Input Parameters'!$H$27,'Input Parameters'!$I$27)</f>
        <v>0.73795107196771303</v>
      </c>
      <c r="Q3818" s="10"/>
      <c r="R3818" s="15">
        <f>'Input Parameters'!$E$28</f>
        <v>12.7</v>
      </c>
      <c r="S3818" s="10">
        <f t="shared" ca="1" si="513"/>
        <v>0.22818482263448947</v>
      </c>
      <c r="T3818" s="25">
        <f ca="1">_xlfn.LOGNORM.INV(S3818,'Input Parameters'!$H$29,'Input Parameters'!$I$29)</f>
        <v>53.560222370581656</v>
      </c>
      <c r="U3818" s="10">
        <f t="shared" ca="1" si="514"/>
        <v>0.6444146831194274</v>
      </c>
      <c r="V3818" s="29">
        <f ca="1">IF('Input Parameters'!$D$30="Beta",_xlfn.BETA.INV(U3818,'Input Parameters'!$L$30,'Input Parameters'!$M$30,'Input Parameters'!$J$30,'Input Parameters'!$K$30),IF('Input Parameters'!$D$30="LogNorm",_xlfn.LOGNORM.INV(U3818,'Input Parameters'!$H$30,'Input Parameters'!$I$30)))</f>
        <v>1.1563018094043376</v>
      </c>
      <c r="W3818" s="2">
        <f ca="1">N3818+(P3818-N3818)*(1-ERF((T3818-R3818)/(2*SQRT(L3818*'Input Parameters'!$E$31))))</f>
        <v>0.24871998256630862</v>
      </c>
      <c r="X3818">
        <f t="shared" ca="1" si="515"/>
        <v>1</v>
      </c>
      <c r="Y3818" s="7"/>
    </row>
    <row r="3819" spans="1:25" ht="15" customHeight="1" x14ac:dyDescent="0.3">
      <c r="A3819" s="130">
        <v>3812</v>
      </c>
      <c r="B3819" s="10">
        <f t="shared" ca="1" si="507"/>
        <v>0.43703241488504874</v>
      </c>
      <c r="C3819" s="57">
        <f ca="1">_xlfn.NORM.INV(B3819,'Input Parameters'!$E$19,'Input Parameters'!$F$19)</f>
        <v>553.90696546411925</v>
      </c>
      <c r="D3819" s="10">
        <f t="shared" ca="1" si="508"/>
        <v>0.24715931741332098</v>
      </c>
      <c r="E3819" s="59">
        <f ca="1">IF(_xlfn.NORM.INV(D3819,'Input Parameters'!$E$20,'Input Parameters'!$F$20)&lt;3500,3500,IF(_xlfn.NORM.INV(D3819,'Input Parameters'!$E$20,'Input Parameters'!$F$20)&gt;5500,5500,_xlfn.NORM.INV(D3819,'Input Parameters'!$E$20,'Input Parameters'!$F$20)))</f>
        <v>4321.5806785865161</v>
      </c>
      <c r="F3819" s="10">
        <f t="shared" ca="1" si="509"/>
        <v>0.44761598492794741</v>
      </c>
      <c r="G3819" s="61">
        <f ca="1">_xlfn.NORM.INV(F3819,'Input Parameters'!$E$21,'Input Parameters'!$F$21)</f>
        <v>283.81494118755086</v>
      </c>
      <c r="H3819" s="54">
        <f ca="1">EXP(E3819*(1/'Input Parameters'!$E$22-1/G3819))</f>
        <v>0.62043573186305745</v>
      </c>
      <c r="I3819" s="10">
        <f t="shared" ca="1" si="510"/>
        <v>0.17464217593829434</v>
      </c>
      <c r="J3819" s="29">
        <f ca="1">_xlfn.BETA.INV(I3819,'Input Parameters'!$L$24,'Input Parameters'!$M$24,'Input Parameters'!$J$24,'Input Parameters'!$K$24)</f>
        <v>0.45314932308069766</v>
      </c>
      <c r="K3819" s="156">
        <f ca="1">('Input Parameters'!$E$25/'Input Parameters'!$E$31)^$J3819</f>
        <v>3.8747528869534219E-2</v>
      </c>
      <c r="L3819" s="66">
        <f ca="1">$H3819*$C3819*'Input Parameters'!$E$23*K3819</f>
        <v>13.31611811042025</v>
      </c>
      <c r="M3819" s="23">
        <f t="shared" ca="1" si="511"/>
        <v>0.66801624607668331</v>
      </c>
      <c r="N3819" s="15">
        <f ca="1">_xlfn.NORM.INV(M3819,'Input Parameters'!$E$26,'Input Parameters'!$F$26)</f>
        <v>4.3123281892654006E-2</v>
      </c>
      <c r="O3819" s="8">
        <f t="shared" ca="1" si="512"/>
        <v>0.33548396561171601</v>
      </c>
      <c r="P3819" s="29">
        <f ca="1">_xlfn.LOGNORM.INV(O3819,'Input Parameters'!$H$27,'Input Parameters'!$I$27)</f>
        <v>1.1797079374142256</v>
      </c>
      <c r="Q3819" s="10"/>
      <c r="R3819" s="15">
        <f>'Input Parameters'!$E$28</f>
        <v>12.7</v>
      </c>
      <c r="S3819" s="10">
        <f t="shared" ca="1" si="513"/>
        <v>0.97764971157664526</v>
      </c>
      <c r="T3819" s="25">
        <f ca="1">_xlfn.LOGNORM.INV(S3819,'Input Parameters'!$H$29,'Input Parameters'!$I$29)</f>
        <v>72.953061628731206</v>
      </c>
      <c r="U3819" s="10">
        <f t="shared" ca="1" si="514"/>
        <v>0.75852280619777501</v>
      </c>
      <c r="V3819" s="29">
        <f ca="1">IF('Input Parameters'!$D$30="Beta",_xlfn.BETA.INV(U3819,'Input Parameters'!$L$30,'Input Parameters'!$M$30,'Input Parameters'!$J$30,'Input Parameters'!$K$30),IF('Input Parameters'!$D$30="LogNorm",_xlfn.LOGNORM.INV(U3819,'Input Parameters'!$H$30,'Input Parameters'!$I$30)))</f>
        <v>1.3176679166280327</v>
      </c>
      <c r="W3819" s="2">
        <f ca="1">N3819+(P3819-N3819)*(1-ERF((T3819-R3819)/(2*SQRT(L3819*'Input Parameters'!$E$31))))</f>
        <v>0.31930031680094334</v>
      </c>
      <c r="X3819">
        <f t="shared" ca="1" si="515"/>
        <v>1</v>
      </c>
      <c r="Y3819" s="7"/>
    </row>
    <row r="3820" spans="1:25" ht="15" customHeight="1" x14ac:dyDescent="0.3">
      <c r="A3820" s="130">
        <v>3813</v>
      </c>
      <c r="B3820" s="10">
        <f t="shared" ca="1" si="507"/>
        <v>0.82346600238261336</v>
      </c>
      <c r="C3820" s="57">
        <f ca="1">_xlfn.NORM.INV(B3820,'Input Parameters'!$E$19,'Input Parameters'!$F$19)</f>
        <v>645.77133339030627</v>
      </c>
      <c r="D3820" s="10">
        <f t="shared" ca="1" si="508"/>
        <v>0.55214732763221619</v>
      </c>
      <c r="E3820" s="59">
        <f ca="1">IF(_xlfn.NORM.INV(D3820,'Input Parameters'!$E$20,'Input Parameters'!$F$20)&lt;3500,3500,IF(_xlfn.NORM.INV(D3820,'Input Parameters'!$E$20,'Input Parameters'!$F$20)&gt;5500,5500,_xlfn.NORM.INV(D3820,'Input Parameters'!$E$20,'Input Parameters'!$F$20)))</f>
        <v>4891.7619089345581</v>
      </c>
      <c r="F3820" s="10">
        <f t="shared" ca="1" si="509"/>
        <v>0.24699500449059641</v>
      </c>
      <c r="G3820" s="61">
        <f ca="1">_xlfn.NORM.INV(F3820,'Input Parameters'!$E$21,'Input Parameters'!$F$21)</f>
        <v>279.4739447565106</v>
      </c>
      <c r="H3820" s="54">
        <f ca="1">EXP(E3820*(1/'Input Parameters'!$E$22-1/G3820))</f>
        <v>0.44573526956955056</v>
      </c>
      <c r="I3820" s="10">
        <f t="shared" ca="1" si="510"/>
        <v>0.76536448112766142</v>
      </c>
      <c r="J3820" s="29">
        <f ca="1">_xlfn.BETA.INV(I3820,'Input Parameters'!$L$24,'Input Parameters'!$M$24,'Input Parameters'!$J$24,'Input Parameters'!$K$24)</f>
        <v>0.71805586510324959</v>
      </c>
      <c r="K3820" s="156">
        <f ca="1">('Input Parameters'!$E$25/'Input Parameters'!$E$31)^$J3820</f>
        <v>5.7935617645788594E-3</v>
      </c>
      <c r="L3820" s="66">
        <f ca="1">$H3820*$C3820*'Input Parameters'!$E$23*K3820</f>
        <v>1.6676365429597353</v>
      </c>
      <c r="M3820" s="23">
        <f t="shared" ca="1" si="511"/>
        <v>0.58118511260290306</v>
      </c>
      <c r="N3820" s="15">
        <f ca="1">_xlfn.NORM.INV(M3820,'Input Parameters'!$E$26,'Input Parameters'!$F$26)</f>
        <v>3.8303450473050546E-2</v>
      </c>
      <c r="O3820" s="8">
        <f t="shared" ca="1" si="512"/>
        <v>0.22711253748009774</v>
      </c>
      <c r="P3820" s="29">
        <f ca="1">_xlfn.LOGNORM.INV(O3820,'Input Parameters'!$H$27,'Input Parameters'!$I$27)</f>
        <v>1.0223624282989414</v>
      </c>
      <c r="Q3820" s="10"/>
      <c r="R3820" s="15">
        <f>'Input Parameters'!$E$28</f>
        <v>12.7</v>
      </c>
      <c r="S3820" s="10">
        <f t="shared" ca="1" si="513"/>
        <v>5.4966759481930305E-3</v>
      </c>
      <c r="T3820" s="25">
        <f ca="1">_xlfn.LOGNORM.INV(S3820,'Input Parameters'!$H$29,'Input Parameters'!$I$29)</f>
        <v>43.769239952764806</v>
      </c>
      <c r="U3820" s="10">
        <f t="shared" ca="1" si="514"/>
        <v>0.38720539556781486</v>
      </c>
      <c r="V3820" s="29">
        <f ca="1">IF('Input Parameters'!$D$30="Beta",_xlfn.BETA.INV(U3820,'Input Parameters'!$L$30,'Input Parameters'!$M$30,'Input Parameters'!$J$30,'Input Parameters'!$K$30),IF('Input Parameters'!$D$30="LogNorm",_xlfn.LOGNORM.INV(U3820,'Input Parameters'!$H$30,'Input Parameters'!$I$30)))</f>
        <v>0.892421505126334</v>
      </c>
      <c r="W3820" s="2">
        <f ca="1">N3820+(P3820-N3820)*(1-ERF((T3820-R3820)/(2*SQRT(L3820*'Input Parameters'!$E$31))))</f>
        <v>0.12578473052677414</v>
      </c>
      <c r="X3820">
        <f t="shared" ca="1" si="515"/>
        <v>1</v>
      </c>
      <c r="Y3820" s="7"/>
    </row>
    <row r="3821" spans="1:25" ht="15" customHeight="1" x14ac:dyDescent="0.3">
      <c r="A3821" s="130">
        <v>3814</v>
      </c>
      <c r="B3821" s="10">
        <f t="shared" ca="1" si="507"/>
        <v>0.70346144121105947</v>
      </c>
      <c r="C3821" s="57">
        <f ca="1">_xlfn.NORM.INV(B3821,'Input Parameters'!$E$19,'Input Parameters'!$F$19)</f>
        <v>612.45529760764305</v>
      </c>
      <c r="D3821" s="10">
        <f t="shared" ca="1" si="508"/>
        <v>0.19174602650340156</v>
      </c>
      <c r="E3821" s="59">
        <f ca="1">IF(_xlfn.NORM.INV(D3821,'Input Parameters'!$E$20,'Input Parameters'!$F$20)&lt;3500,3500,IF(_xlfn.NORM.INV(D3821,'Input Parameters'!$E$20,'Input Parameters'!$F$20)&gt;5500,5500,_xlfn.NORM.INV(D3821,'Input Parameters'!$E$20,'Input Parameters'!$F$20)))</f>
        <v>4189.9639121904565</v>
      </c>
      <c r="F3821" s="10">
        <f t="shared" ca="1" si="509"/>
        <v>0.64444124952550585</v>
      </c>
      <c r="G3821" s="61">
        <f ca="1">_xlfn.NORM.INV(F3821,'Input Parameters'!$E$21,'Input Parameters'!$F$21)</f>
        <v>287.76099554900861</v>
      </c>
      <c r="H3821" s="54">
        <f ca="1">EXP(E3821*(1/'Input Parameters'!$E$22-1/G3821))</f>
        <v>0.7707808777178039</v>
      </c>
      <c r="I3821" s="10">
        <f t="shared" ca="1" si="510"/>
        <v>0.51706339036745697</v>
      </c>
      <c r="J3821" s="29">
        <f ca="1">_xlfn.BETA.INV(I3821,'Input Parameters'!$L$24,'Input Parameters'!$M$24,'Input Parameters'!$J$24,'Input Parameters'!$K$24)</f>
        <v>0.61403918350725251</v>
      </c>
      <c r="K3821" s="156">
        <f ca="1">('Input Parameters'!$E$25/'Input Parameters'!$E$31)^$J3821</f>
        <v>1.221806861597689E-2</v>
      </c>
      <c r="L3821" s="66">
        <f ca="1">$H3821*$C3821*'Input Parameters'!$E$23*K3821</f>
        <v>5.7677693790432523</v>
      </c>
      <c r="M3821" s="23">
        <f t="shared" ca="1" si="511"/>
        <v>0.60653463140989061</v>
      </c>
      <c r="N3821" s="15">
        <f ca="1">_xlfn.NORM.INV(M3821,'Input Parameters'!$E$26,'Input Parameters'!$F$26)</f>
        <v>3.9676265280705357E-2</v>
      </c>
      <c r="O3821" s="8">
        <f t="shared" ca="1" si="512"/>
        <v>3.3131622543702166E-2</v>
      </c>
      <c r="P3821" s="29">
        <f ca="1">_xlfn.LOGNORM.INV(O3821,'Input Parameters'!$H$27,'Input Parameters'!$I$27)</f>
        <v>0.63170220554528467</v>
      </c>
      <c r="Q3821" s="10"/>
      <c r="R3821" s="15">
        <f>'Input Parameters'!$E$28</f>
        <v>12.7</v>
      </c>
      <c r="S3821" s="10">
        <f t="shared" ca="1" si="513"/>
        <v>0.42296846325294701</v>
      </c>
      <c r="T3821" s="25">
        <f ca="1">_xlfn.LOGNORM.INV(S3821,'Input Parameters'!$H$29,'Input Parameters'!$I$29)</f>
        <v>56.975239675306611</v>
      </c>
      <c r="U3821" s="10">
        <f t="shared" ca="1" si="514"/>
        <v>3.2505533169152723E-2</v>
      </c>
      <c r="V3821" s="29">
        <f ca="1">IF('Input Parameters'!$D$30="Beta",_xlfn.BETA.INV(U3821,'Input Parameters'!$L$30,'Input Parameters'!$M$30,'Input Parameters'!$J$30,'Input Parameters'!$K$30),IF('Input Parameters'!$D$30="LogNorm",_xlfn.LOGNORM.INV(U3821,'Input Parameters'!$H$30,'Input Parameters'!$I$30)))</f>
        <v>0.48266484128304643</v>
      </c>
      <c r="W3821" s="2">
        <f ca="1">N3821+(P3821-N3821)*(1-ERF((T3821-R3821)/(2*SQRT(L3821*'Input Parameters'!$E$31))))</f>
        <v>0.15356573394671716</v>
      </c>
      <c r="X3821">
        <f t="shared" ca="1" si="515"/>
        <v>1</v>
      </c>
      <c r="Y3821" s="7"/>
    </row>
    <row r="3822" spans="1:25" ht="15" customHeight="1" x14ac:dyDescent="0.3">
      <c r="A3822" s="130">
        <v>3815</v>
      </c>
      <c r="B3822" s="10">
        <f t="shared" ca="1" si="507"/>
        <v>0.55754721049006917</v>
      </c>
      <c r="C3822" s="57">
        <f ca="1">_xlfn.NORM.INV(B3822,'Input Parameters'!$E$19,'Input Parameters'!$F$19)</f>
        <v>579.53166197831615</v>
      </c>
      <c r="D3822" s="10">
        <f t="shared" ca="1" si="508"/>
        <v>0.77927465386234651</v>
      </c>
      <c r="E3822" s="59">
        <f ca="1">IF(_xlfn.NORM.INV(D3822,'Input Parameters'!$E$20,'Input Parameters'!$F$20)&lt;3500,3500,IF(_xlfn.NORM.INV(D3822,'Input Parameters'!$E$20,'Input Parameters'!$F$20)&gt;5500,5500,_xlfn.NORM.INV(D3822,'Input Parameters'!$E$20,'Input Parameters'!$F$20)))</f>
        <v>5338.8220646485497</v>
      </c>
      <c r="F3822" s="10">
        <f t="shared" ca="1" si="509"/>
        <v>0.43617851062676194</v>
      </c>
      <c r="G3822" s="61">
        <f ca="1">_xlfn.NORM.INV(F3822,'Input Parameters'!$E$21,'Input Parameters'!$F$21)</f>
        <v>283.587170745462</v>
      </c>
      <c r="H3822" s="54">
        <f ca="1">EXP(E3822*(1/'Input Parameters'!$E$22-1/G3822))</f>
        <v>0.54618392260463089</v>
      </c>
      <c r="I3822" s="10">
        <f t="shared" ca="1" si="510"/>
        <v>0.32657150543121205</v>
      </c>
      <c r="J3822" s="29">
        <f ca="1">_xlfn.BETA.INV(I3822,'Input Parameters'!$L$24,'Input Parameters'!$M$24,'Input Parameters'!$J$24,'Input Parameters'!$K$24)</f>
        <v>0.53357763171414874</v>
      </c>
      <c r="K3822" s="156">
        <f ca="1">('Input Parameters'!$E$25/'Input Parameters'!$E$31)^$J3822</f>
        <v>2.1760810577929071E-2</v>
      </c>
      <c r="L3822" s="66">
        <f ca="1">$H3822*$C3822*'Input Parameters'!$E$23*K3822</f>
        <v>6.8879684436869439</v>
      </c>
      <c r="M3822" s="23">
        <f t="shared" ca="1" si="511"/>
        <v>0.87798121060261725</v>
      </c>
      <c r="N3822" s="15">
        <f ca="1">_xlfn.NORM.INV(M3822,'Input Parameters'!$E$26,'Input Parameters'!$F$26)</f>
        <v>5.8464035793182843E-2</v>
      </c>
      <c r="O3822" s="8">
        <f t="shared" ca="1" si="512"/>
        <v>0.60774044220797152</v>
      </c>
      <c r="P3822" s="29">
        <f ca="1">_xlfn.LOGNORM.INV(O3822,'Input Parameters'!$H$27,'Input Parameters'!$I$27)</f>
        <v>1.6066999922934964</v>
      </c>
      <c r="Q3822" s="10"/>
      <c r="R3822" s="15">
        <f>'Input Parameters'!$E$28</f>
        <v>12.7</v>
      </c>
      <c r="S3822" s="10">
        <f t="shared" ca="1" si="513"/>
        <v>8.1111841023592146E-2</v>
      </c>
      <c r="T3822" s="25">
        <f ca="1">_xlfn.LOGNORM.INV(S3822,'Input Parameters'!$H$29,'Input Parameters'!$I$29)</f>
        <v>49.775127071940432</v>
      </c>
      <c r="U3822" s="10">
        <f t="shared" ca="1" si="514"/>
        <v>0.30891896838962907</v>
      </c>
      <c r="V3822" s="29">
        <f ca="1">IF('Input Parameters'!$D$30="Beta",_xlfn.BETA.INV(U3822,'Input Parameters'!$L$30,'Input Parameters'!$M$30,'Input Parameters'!$J$30,'Input Parameters'!$K$30),IF('Input Parameters'!$D$30="LogNorm",_xlfn.LOGNORM.INV(U3822,'Input Parameters'!$H$30,'Input Parameters'!$I$30)))</f>
        <v>0.82074818197865829</v>
      </c>
      <c r="W3822" s="2">
        <f ca="1">N3822+(P3822-N3822)*(1-ERF((T3822-R3822)/(2*SQRT(L3822*'Input Parameters'!$E$31))))</f>
        <v>0.55056009940697548</v>
      </c>
      <c r="X3822">
        <f t="shared" ca="1" si="515"/>
        <v>1</v>
      </c>
      <c r="Y3822" s="7"/>
    </row>
    <row r="3823" spans="1:25" ht="15" customHeight="1" x14ac:dyDescent="0.3">
      <c r="A3823" s="130">
        <v>3816</v>
      </c>
      <c r="B3823" s="10">
        <f t="shared" ca="1" si="507"/>
        <v>0.52487000820816987</v>
      </c>
      <c r="C3823" s="57">
        <f ca="1">_xlfn.NORM.INV(B3823,'Input Parameters'!$E$19,'Input Parameters'!$F$19)</f>
        <v>572.57113525889997</v>
      </c>
      <c r="D3823" s="10">
        <f t="shared" ca="1" si="508"/>
        <v>0.39043110018392768</v>
      </c>
      <c r="E3823" s="59">
        <f ca="1">IF(_xlfn.NORM.INV(D3823,'Input Parameters'!$E$20,'Input Parameters'!$F$20)&lt;3500,3500,IF(_xlfn.NORM.INV(D3823,'Input Parameters'!$E$20,'Input Parameters'!$F$20)&gt;5500,5500,_xlfn.NORM.INV(D3823,'Input Parameters'!$E$20,'Input Parameters'!$F$20)))</f>
        <v>4605.2630691241266</v>
      </c>
      <c r="F3823" s="10">
        <f t="shared" ca="1" si="509"/>
        <v>0.18797222267390501</v>
      </c>
      <c r="G3823" s="61">
        <f ca="1">_xlfn.NORM.INV(F3823,'Input Parameters'!$E$21,'Input Parameters'!$F$21)</f>
        <v>277.89080721298848</v>
      </c>
      <c r="H3823" s="54">
        <f ca="1">EXP(E3823*(1/'Input Parameters'!$E$22-1/G3823))</f>
        <v>0.42546085878996803</v>
      </c>
      <c r="I3823" s="10">
        <f t="shared" ca="1" si="510"/>
        <v>0.74892335637516139</v>
      </c>
      <c r="J3823" s="29">
        <f ca="1">_xlfn.BETA.INV(I3823,'Input Parameters'!$L$24,'Input Parameters'!$M$24,'Input Parameters'!$J$24,'Input Parameters'!$K$24)</f>
        <v>0.7104741888859758</v>
      </c>
      <c r="K3823" s="156">
        <f ca="1">('Input Parameters'!$E$25/'Input Parameters'!$E$31)^$J3823</f>
        <v>6.117385360760748E-3</v>
      </c>
      <c r="L3823" s="66">
        <f ca="1">$H3823*$C3823*'Input Parameters'!$E$23*K3823</f>
        <v>1.4902354909912543</v>
      </c>
      <c r="M3823" s="23">
        <f t="shared" ca="1" si="511"/>
        <v>0.87506899213098599</v>
      </c>
      <c r="N3823" s="15">
        <f ca="1">_xlfn.NORM.INV(M3823,'Input Parameters'!$E$26,'Input Parameters'!$F$26)</f>
        <v>5.8164376527812367E-2</v>
      </c>
      <c r="O3823" s="8">
        <f t="shared" ca="1" si="512"/>
        <v>0.30839169929451304</v>
      </c>
      <c r="P3823" s="29">
        <f ca="1">_xlfn.LOGNORM.INV(O3823,'Input Parameters'!$H$27,'Input Parameters'!$I$27)</f>
        <v>1.1409065184323584</v>
      </c>
      <c r="Q3823" s="10"/>
      <c r="R3823" s="15">
        <f>'Input Parameters'!$E$28</f>
        <v>12.7</v>
      </c>
      <c r="S3823" s="10">
        <f t="shared" ca="1" si="513"/>
        <v>0.38959323519033862</v>
      </c>
      <c r="T3823" s="25">
        <f ca="1">_xlfn.LOGNORM.INV(S3823,'Input Parameters'!$H$29,'Input Parameters'!$I$29)</f>
        <v>56.42729270276935</v>
      </c>
      <c r="U3823" s="10">
        <f t="shared" ca="1" si="514"/>
        <v>0.70060648757757304</v>
      </c>
      <c r="V3823" s="29">
        <f ca="1">IF('Input Parameters'!$D$30="Beta",_xlfn.BETA.INV(U3823,'Input Parameters'!$L$30,'Input Parameters'!$M$30,'Input Parameters'!$J$30,'Input Parameters'!$K$30),IF('Input Parameters'!$D$30="LogNorm",_xlfn.LOGNORM.INV(U3823,'Input Parameters'!$H$30,'Input Parameters'!$I$30)))</f>
        <v>1.2296013869270905</v>
      </c>
      <c r="W3823" s="2">
        <f ca="1">N3823+(P3823-N3823)*(1-ERF((T3823-R3823)/(2*SQRT(L3823*'Input Parameters'!$E$31))))</f>
        <v>7.0414314929977129E-2</v>
      </c>
      <c r="X3823">
        <f t="shared" ca="1" si="515"/>
        <v>1</v>
      </c>
      <c r="Y3823" s="7"/>
    </row>
    <row r="3824" spans="1:25" ht="15" customHeight="1" x14ac:dyDescent="0.3">
      <c r="A3824" s="130">
        <v>3817</v>
      </c>
      <c r="B3824" s="10">
        <f t="shared" ca="1" si="507"/>
        <v>6.8209563083945213E-2</v>
      </c>
      <c r="C3824" s="57">
        <f ca="1">_xlfn.NORM.INV(B3824,'Input Parameters'!$E$19,'Input Parameters'!$F$19)</f>
        <v>441.45759730681777</v>
      </c>
      <c r="D3824" s="10">
        <f t="shared" ca="1" si="508"/>
        <v>0.45520476021304124</v>
      </c>
      <c r="E3824" s="59">
        <f ca="1">IF(_xlfn.NORM.INV(D3824,'Input Parameters'!$E$20,'Input Parameters'!$F$20)&lt;3500,3500,IF(_xlfn.NORM.INV(D3824,'Input Parameters'!$E$20,'Input Parameters'!$F$20)&gt;5500,5500,_xlfn.NORM.INV(D3824,'Input Parameters'!$E$20,'Input Parameters'!$F$20)))</f>
        <v>4721.2345941654803</v>
      </c>
      <c r="F3824" s="10">
        <f t="shared" ca="1" si="509"/>
        <v>0.94960283335464768</v>
      </c>
      <c r="G3824" s="61">
        <f ca="1">_xlfn.NORM.INV(F3824,'Input Parameters'!$E$21,'Input Parameters'!$F$21)</f>
        <v>297.74837669671467</v>
      </c>
      <c r="H3824" s="54">
        <f ca="1">EXP(E3824*(1/'Input Parameters'!$E$22-1/G3824))</f>
        <v>1.2930073293237545</v>
      </c>
      <c r="I3824" s="10">
        <f t="shared" ca="1" si="510"/>
        <v>4.4790933010967482E-2</v>
      </c>
      <c r="J3824" s="29">
        <f ca="1">_xlfn.BETA.INV(I3824,'Input Parameters'!$L$24,'Input Parameters'!$M$24,'Input Parameters'!$J$24,'Input Parameters'!$K$24)</f>
        <v>0.3328450052571989</v>
      </c>
      <c r="K3824" s="156">
        <f ca="1">('Input Parameters'!$E$25/'Input Parameters'!$E$31)^$J3824</f>
        <v>9.1842554628495249E-2</v>
      </c>
      <c r="L3824" s="66">
        <f ca="1">$H3824*$C3824*'Input Parameters'!$E$23*K3824</f>
        <v>52.424456555834894</v>
      </c>
      <c r="M3824" s="23">
        <f t="shared" ca="1" si="511"/>
        <v>0.26251800804767056</v>
      </c>
      <c r="N3824" s="15">
        <f ca="1">_xlfn.NORM.INV(M3824,'Input Parameters'!$E$26,'Input Parameters'!$F$26)</f>
        <v>2.0652362847845884E-2</v>
      </c>
      <c r="O3824" s="8">
        <f t="shared" ca="1" si="512"/>
        <v>0.68223537461361305</v>
      </c>
      <c r="P3824" s="29">
        <f ca="1">_xlfn.LOGNORM.INV(O3824,'Input Parameters'!$H$27,'Input Parameters'!$I$27)</f>
        <v>1.7557506401291709</v>
      </c>
      <c r="Q3824" s="10"/>
      <c r="R3824" s="15">
        <f>'Input Parameters'!$E$28</f>
        <v>12.7</v>
      </c>
      <c r="S3824" s="10">
        <f t="shared" ca="1" si="513"/>
        <v>0.75381451100172547</v>
      </c>
      <c r="T3824" s="25">
        <f ca="1">_xlfn.LOGNORM.INV(S3824,'Input Parameters'!$H$29,'Input Parameters'!$I$29)</f>
        <v>62.897878058784613</v>
      </c>
      <c r="U3824" s="10">
        <f t="shared" ca="1" si="514"/>
        <v>0.92451627287961036</v>
      </c>
      <c r="V3824" s="29">
        <f ca="1">IF('Input Parameters'!$D$30="Beta",_xlfn.BETA.INV(U3824,'Input Parameters'!$L$30,'Input Parameters'!$M$30,'Input Parameters'!$J$30,'Input Parameters'!$K$30),IF('Input Parameters'!$D$30="LogNorm",_xlfn.LOGNORM.INV(U3824,'Input Parameters'!$H$30,'Input Parameters'!$I$30)))</f>
        <v>1.7603902803012628</v>
      </c>
      <c r="W3824" s="2">
        <f ca="1">N3824+(P3824-N3824)*(1-ERF((T3824-R3824)/(2*SQRT(L3824*'Input Parameters'!$E$31))))</f>
        <v>1.1032987762931035</v>
      </c>
      <c r="X3824">
        <f t="shared" ca="1" si="515"/>
        <v>1</v>
      </c>
      <c r="Y3824" s="7"/>
    </row>
    <row r="3825" spans="1:25" ht="15" customHeight="1" x14ac:dyDescent="0.3">
      <c r="A3825" s="130">
        <v>3818</v>
      </c>
      <c r="B3825" s="10">
        <f t="shared" ca="1" si="507"/>
        <v>0.74986350591721873</v>
      </c>
      <c r="C3825" s="57">
        <f ca="1">_xlfn.NORM.INV(B3825,'Input Parameters'!$E$19,'Input Parameters'!$F$19)</f>
        <v>624.25809399191178</v>
      </c>
      <c r="D3825" s="10">
        <f t="shared" ca="1" si="508"/>
        <v>0.13103281170056069</v>
      </c>
      <c r="E3825" s="59">
        <f ca="1">IF(_xlfn.NORM.INV(D3825,'Input Parameters'!$E$20,'Input Parameters'!$F$20)&lt;3500,3500,IF(_xlfn.NORM.INV(D3825,'Input Parameters'!$E$20,'Input Parameters'!$F$20)&gt;5500,5500,_xlfn.NORM.INV(D3825,'Input Parameters'!$E$20,'Input Parameters'!$F$20)))</f>
        <v>4014.9344207472973</v>
      </c>
      <c r="F3825" s="10">
        <f t="shared" ca="1" si="509"/>
        <v>0.5745196394151515</v>
      </c>
      <c r="G3825" s="61">
        <f ca="1">_xlfn.NORM.INV(F3825,'Input Parameters'!$E$21,'Input Parameters'!$F$21)</f>
        <v>286.32683706526149</v>
      </c>
      <c r="H3825" s="54">
        <f ca="1">EXP(E3825*(1/'Input Parameters'!$E$22-1/G3825))</f>
        <v>0.72661392703180905</v>
      </c>
      <c r="I3825" s="10">
        <f t="shared" ca="1" si="510"/>
        <v>0.96498307269490879</v>
      </c>
      <c r="J3825" s="29">
        <f ca="1">_xlfn.BETA.INV(I3825,'Input Parameters'!$L$24,'Input Parameters'!$M$24,'Input Parameters'!$J$24,'Input Parameters'!$K$24)</f>
        <v>0.85196929970599</v>
      </c>
      <c r="K3825" s="156">
        <f ca="1">('Input Parameters'!$E$25/'Input Parameters'!$E$31)^$J3825</f>
        <v>2.2169067004986723E-3</v>
      </c>
      <c r="L3825" s="66">
        <f ca="1">$H3825*$C3825*'Input Parameters'!$E$23*K3825</f>
        <v>1.0055769638204159</v>
      </c>
      <c r="M3825" s="23">
        <f t="shared" ca="1" si="511"/>
        <v>0.84468209219961954</v>
      </c>
      <c r="N3825" s="15">
        <f ca="1">_xlfn.NORM.INV(M3825,'Input Parameters'!$E$26,'Input Parameters'!$F$26)</f>
        <v>5.5291664827386879E-2</v>
      </c>
      <c r="O3825" s="8">
        <f t="shared" ca="1" si="512"/>
        <v>0.80272792542236227</v>
      </c>
      <c r="P3825" s="29">
        <f ca="1">_xlfn.LOGNORM.INV(O3825,'Input Parameters'!$H$27,'Input Parameters'!$I$27)</f>
        <v>2.0748378403064081</v>
      </c>
      <c r="Q3825" s="10"/>
      <c r="R3825" s="15">
        <f>'Input Parameters'!$E$28</f>
        <v>12.7</v>
      </c>
      <c r="S3825" s="10">
        <f t="shared" ca="1" si="513"/>
        <v>0.82235625046166283</v>
      </c>
      <c r="T3825" s="25">
        <f ca="1">_xlfn.LOGNORM.INV(S3825,'Input Parameters'!$H$29,'Input Parameters'!$I$29)</f>
        <v>64.600064935888796</v>
      </c>
      <c r="U3825" s="10">
        <f t="shared" ca="1" si="514"/>
        <v>0.68994740121257581</v>
      </c>
      <c r="V3825" s="29">
        <f ca="1">IF('Input Parameters'!$D$30="Beta",_xlfn.BETA.INV(U3825,'Input Parameters'!$L$30,'Input Parameters'!$M$30,'Input Parameters'!$J$30,'Input Parameters'!$K$30),IF('Input Parameters'!$D$30="LogNorm",_xlfn.LOGNORM.INV(U3825,'Input Parameters'!$H$30,'Input Parameters'!$I$30)))</f>
        <v>1.214927536628283</v>
      </c>
      <c r="W3825" s="2">
        <f ca="1">N3825+(P3825-N3825)*(1-ERF((T3825-R3825)/(2*SQRT(L3825*'Input Parameters'!$E$31))))</f>
        <v>5.5801625873375373E-2</v>
      </c>
      <c r="X3825">
        <f t="shared" ca="1" si="515"/>
        <v>1</v>
      </c>
      <c r="Y3825" s="7"/>
    </row>
    <row r="3826" spans="1:25" ht="15" customHeight="1" x14ac:dyDescent="0.3">
      <c r="A3826" s="130">
        <v>3819</v>
      </c>
      <c r="B3826" s="10">
        <f t="shared" ca="1" si="507"/>
        <v>0.7593597243584469</v>
      </c>
      <c r="C3826" s="57">
        <f ca="1">_xlfn.NORM.INV(B3826,'Input Parameters'!$E$19,'Input Parameters'!$F$19)</f>
        <v>626.80865637082513</v>
      </c>
      <c r="D3826" s="10">
        <f t="shared" ca="1" si="508"/>
        <v>0.83016434259697236</v>
      </c>
      <c r="E3826" s="59">
        <f ca="1">IF(_xlfn.NORM.INV(D3826,'Input Parameters'!$E$20,'Input Parameters'!$F$20)&lt;3500,3500,IF(_xlfn.NORM.INV(D3826,'Input Parameters'!$E$20,'Input Parameters'!$F$20)&gt;5500,5500,_xlfn.NORM.INV(D3826,'Input Parameters'!$E$20,'Input Parameters'!$F$20)))</f>
        <v>5468.3704247820842</v>
      </c>
      <c r="F3826" s="10">
        <f t="shared" ca="1" si="509"/>
        <v>0.4154160098124251</v>
      </c>
      <c r="G3826" s="61">
        <f ca="1">_xlfn.NORM.INV(F3826,'Input Parameters'!$E$21,'Input Parameters'!$F$21)</f>
        <v>283.17083208717031</v>
      </c>
      <c r="H3826" s="54">
        <f ca="1">EXP(E3826*(1/'Input Parameters'!$E$22-1/G3826))</f>
        <v>0.52318180726026997</v>
      </c>
      <c r="I3826" s="10">
        <f t="shared" ca="1" si="510"/>
        <v>0.94719807031068559</v>
      </c>
      <c r="J3826" s="29">
        <f ca="1">_xlfn.BETA.INV(I3826,'Input Parameters'!$L$24,'Input Parameters'!$M$24,'Input Parameters'!$J$24,'Input Parameters'!$K$24)</f>
        <v>0.83167866956350822</v>
      </c>
      <c r="K3826" s="156">
        <f ca="1">('Input Parameters'!$E$25/'Input Parameters'!$E$31)^$J3826</f>
        <v>2.5642566967982272E-3</v>
      </c>
      <c r="L3826" s="66">
        <f ca="1">$H3826*$C3826*'Input Parameters'!$E$23*K3826</f>
        <v>0.84090922663272105</v>
      </c>
      <c r="M3826" s="23">
        <f t="shared" ca="1" si="511"/>
        <v>0.7783022359459707</v>
      </c>
      <c r="N3826" s="15">
        <f ca="1">_xlfn.NORM.INV(M3826,'Input Parameters'!$E$26,'Input Parameters'!$F$26)</f>
        <v>5.0095911222037465E-2</v>
      </c>
      <c r="O3826" s="8">
        <f t="shared" ca="1" si="512"/>
        <v>0.46087097591570836</v>
      </c>
      <c r="P3826" s="29">
        <f ca="1">_xlfn.LOGNORM.INV(O3826,'Input Parameters'!$H$27,'Input Parameters'!$I$27)</f>
        <v>1.3630837180882254</v>
      </c>
      <c r="Q3826" s="10"/>
      <c r="R3826" s="15">
        <f>'Input Parameters'!$E$28</f>
        <v>12.7</v>
      </c>
      <c r="S3826" s="10">
        <f t="shared" ca="1" si="513"/>
        <v>0.8061018299178101</v>
      </c>
      <c r="T3826" s="25">
        <f ca="1">_xlfn.LOGNORM.INV(S3826,'Input Parameters'!$H$29,'Input Parameters'!$I$29)</f>
        <v>64.160871385124381</v>
      </c>
      <c r="U3826" s="10">
        <f t="shared" ca="1" si="514"/>
        <v>2.9135010149545004E-2</v>
      </c>
      <c r="V3826" s="29">
        <f ca="1">IF('Input Parameters'!$D$30="Beta",_xlfn.BETA.INV(U3826,'Input Parameters'!$L$30,'Input Parameters'!$M$30,'Input Parameters'!$J$30,'Input Parameters'!$K$30),IF('Input Parameters'!$D$30="LogNorm",_xlfn.LOGNORM.INV(U3826,'Input Parameters'!$H$30,'Input Parameters'!$I$30)))</f>
        <v>0.47352514712418087</v>
      </c>
      <c r="W3826" s="2">
        <f ca="1">N3826+(P3826-N3826)*(1-ERF((T3826-R3826)/(2*SQRT(L3826*'Input Parameters'!$E$31))))</f>
        <v>5.019101635344432E-2</v>
      </c>
      <c r="X3826">
        <f t="shared" ca="1" si="515"/>
        <v>1</v>
      </c>
      <c r="Y3826" s="7"/>
    </row>
    <row r="3827" spans="1:25" ht="15" customHeight="1" x14ac:dyDescent="0.3">
      <c r="A3827" s="130">
        <v>3820</v>
      </c>
      <c r="B3827" s="10">
        <f t="shared" ca="1" si="507"/>
        <v>0.35528956619745411</v>
      </c>
      <c r="C3827" s="57">
        <f ca="1">_xlfn.NORM.INV(B3827,'Input Parameters'!$E$19,'Input Parameters'!$F$19)</f>
        <v>535.94387449351359</v>
      </c>
      <c r="D3827" s="10">
        <f t="shared" ca="1" si="508"/>
        <v>0.68791937988313201</v>
      </c>
      <c r="E3827" s="59">
        <f ca="1">IF(_xlfn.NORM.INV(D3827,'Input Parameters'!$E$20,'Input Parameters'!$F$20)&lt;3500,3500,IF(_xlfn.NORM.INV(D3827,'Input Parameters'!$E$20,'Input Parameters'!$F$20)&gt;5500,5500,_xlfn.NORM.INV(D3827,'Input Parameters'!$E$20,'Input Parameters'!$F$20)))</f>
        <v>5142.9729534639055</v>
      </c>
      <c r="F3827" s="10">
        <f t="shared" ca="1" si="509"/>
        <v>0.15584188873215976</v>
      </c>
      <c r="G3827" s="61">
        <f ca="1">_xlfn.NORM.INV(F3827,'Input Parameters'!$E$21,'Input Parameters'!$F$21)</f>
        <v>276.8980751723559</v>
      </c>
      <c r="H3827" s="54">
        <f ca="1">EXP(E3827*(1/'Input Parameters'!$E$22-1/G3827))</f>
        <v>0.36033722302377369</v>
      </c>
      <c r="I3827" s="10">
        <f t="shared" ca="1" si="510"/>
        <v>0.78251560011132848</v>
      </c>
      <c r="J3827" s="29">
        <f ca="1">_xlfn.BETA.INV(I3827,'Input Parameters'!$L$24,'Input Parameters'!$M$24,'Input Parameters'!$J$24,'Input Parameters'!$K$24)</f>
        <v>0.72618483229108355</v>
      </c>
      <c r="K3827" s="156">
        <f ca="1">('Input Parameters'!$E$25/'Input Parameters'!$E$31)^$J3827</f>
        <v>5.4653804028916668E-3</v>
      </c>
      <c r="L3827" s="66">
        <f ca="1">$H3827*$C3827*'Input Parameters'!$E$23*K3827</f>
        <v>1.0554771460207395</v>
      </c>
      <c r="M3827" s="23">
        <f t="shared" ca="1" si="511"/>
        <v>3.203498897740864E-2</v>
      </c>
      <c r="N3827" s="15">
        <f ca="1">_xlfn.NORM.INV(M3827,'Input Parameters'!$E$26,'Input Parameters'!$F$26)</f>
        <v>-4.8855444961514588E-3</v>
      </c>
      <c r="O3827" s="8">
        <f t="shared" ca="1" si="512"/>
        <v>0.40293442371477117</v>
      </c>
      <c r="P3827" s="29">
        <f ca="1">_xlfn.LOGNORM.INV(O3827,'Input Parameters'!$H$27,'Input Parameters'!$I$27)</f>
        <v>1.2769640848183195</v>
      </c>
      <c r="Q3827" s="10"/>
      <c r="R3827" s="15">
        <f>'Input Parameters'!$E$28</f>
        <v>12.7</v>
      </c>
      <c r="S3827" s="10">
        <f t="shared" ca="1" si="513"/>
        <v>0.48309120736631772</v>
      </c>
      <c r="T3827" s="25">
        <f ca="1">_xlfn.LOGNORM.INV(S3827,'Input Parameters'!$H$29,'Input Parameters'!$I$29)</f>
        <v>57.955300608830015</v>
      </c>
      <c r="U3827" s="10">
        <f t="shared" ca="1" si="514"/>
        <v>0.151726580226482</v>
      </c>
      <c r="V3827" s="29">
        <f ca="1">IF('Input Parameters'!$D$30="Beta",_xlfn.BETA.INV(U3827,'Input Parameters'!$L$30,'Input Parameters'!$M$30,'Input Parameters'!$J$30,'Input Parameters'!$K$30),IF('Input Parameters'!$D$30="LogNorm",_xlfn.LOGNORM.INV(U3827,'Input Parameters'!$H$30,'Input Parameters'!$I$30)))</f>
        <v>0.66591238192095936</v>
      </c>
      <c r="W3827" s="2">
        <f ca="1">N3827+(P3827-N3827)*(1-ERF((T3827-R3827)/(2*SQRT(L3827*'Input Parameters'!$E$31))))</f>
        <v>-2.5260408330023505E-3</v>
      </c>
      <c r="X3827">
        <f t="shared" ca="1" si="515"/>
        <v>1</v>
      </c>
      <c r="Y3827" s="7"/>
    </row>
    <row r="3828" spans="1:25" ht="15" customHeight="1" x14ac:dyDescent="0.3">
      <c r="A3828" s="130">
        <v>3821</v>
      </c>
      <c r="B3828" s="10">
        <f t="shared" ca="1" si="507"/>
        <v>0.52821612565695464</v>
      </c>
      <c r="C3828" s="57">
        <f ca="1">_xlfn.NORM.INV(B3828,'Input Parameters'!$E$19,'Input Parameters'!$F$19)</f>
        <v>573.28145156579933</v>
      </c>
      <c r="D3828" s="10">
        <f t="shared" ca="1" si="508"/>
        <v>0.49023898466852722</v>
      </c>
      <c r="E3828" s="59">
        <f ca="1">IF(_xlfn.NORM.INV(D3828,'Input Parameters'!$E$20,'Input Parameters'!$F$20)&lt;3500,3500,IF(_xlfn.NORM.INV(D3828,'Input Parameters'!$E$20,'Input Parameters'!$F$20)&gt;5500,5500,_xlfn.NORM.INV(D3828,'Input Parameters'!$E$20,'Input Parameters'!$F$20)))</f>
        <v>4782.8712248878865</v>
      </c>
      <c r="F3828" s="10">
        <f t="shared" ca="1" si="509"/>
        <v>0.12776992193437309</v>
      </c>
      <c r="G3828" s="61">
        <f ca="1">_xlfn.NORM.INV(F3828,'Input Parameters'!$E$21,'Input Parameters'!$F$21)</f>
        <v>275.91320929730387</v>
      </c>
      <c r="H3828" s="54">
        <f ca="1">EXP(E3828*(1/'Input Parameters'!$E$22-1/G3828))</f>
        <v>0.36389058618486309</v>
      </c>
      <c r="I3828" s="10">
        <f t="shared" ca="1" si="510"/>
        <v>0.65845647412406894</v>
      </c>
      <c r="J3828" s="29">
        <f ca="1">_xlfn.BETA.INV(I3828,'Input Parameters'!$L$24,'Input Parameters'!$M$24,'Input Parameters'!$J$24,'Input Parameters'!$K$24)</f>
        <v>0.67132480106728365</v>
      </c>
      <c r="K3828" s="156">
        <f ca="1">('Input Parameters'!$E$25/'Input Parameters'!$E$31)^$J3828</f>
        <v>8.1008968565560151E-3</v>
      </c>
      <c r="L3828" s="66">
        <f ca="1">$H3828*$C3828*'Input Parameters'!$E$23*K3828</f>
        <v>1.689942054811268</v>
      </c>
      <c r="M3828" s="23">
        <f t="shared" ca="1" si="511"/>
        <v>0.95915491494572203</v>
      </c>
      <c r="N3828" s="15">
        <f ca="1">_xlfn.NORM.INV(M3828,'Input Parameters'!$E$26,'Input Parameters'!$F$26)</f>
        <v>7.0560210329637871E-2</v>
      </c>
      <c r="O3828" s="8">
        <f t="shared" ca="1" si="512"/>
        <v>0.3386444451332844</v>
      </c>
      <c r="P3828" s="29">
        <f ca="1">_xlfn.LOGNORM.INV(O3828,'Input Parameters'!$H$27,'Input Parameters'!$I$27)</f>
        <v>1.1842334813275062</v>
      </c>
      <c r="Q3828" s="10"/>
      <c r="R3828" s="15">
        <f>'Input Parameters'!$E$28</f>
        <v>12.7</v>
      </c>
      <c r="S3828" s="10">
        <f t="shared" ca="1" si="513"/>
        <v>0.53414547571921156</v>
      </c>
      <c r="T3828" s="25">
        <f ca="1">_xlfn.LOGNORM.INV(S3828,'Input Parameters'!$H$29,'Input Parameters'!$I$29)</f>
        <v>58.794792453289546</v>
      </c>
      <c r="U3828" s="10">
        <f t="shared" ca="1" si="514"/>
        <v>0.89443375614937803</v>
      </c>
      <c r="V3828" s="29">
        <f ca="1">IF('Input Parameters'!$D$30="Beta",_xlfn.BETA.INV(U3828,'Input Parameters'!$L$30,'Input Parameters'!$M$30,'Input Parameters'!$J$30,'Input Parameters'!$K$30),IF('Input Parameters'!$D$30="LogNorm",_xlfn.LOGNORM.INV(U3828,'Input Parameters'!$H$30,'Input Parameters'!$I$30)))</f>
        <v>1.6361064130501555</v>
      </c>
      <c r="W3828" s="2">
        <f ca="1">N3828+(P3828-N3828)*(1-ERF((T3828-R3828)/(2*SQRT(L3828*'Input Parameters'!$E$31))))</f>
        <v>8.4110052840923447E-2</v>
      </c>
      <c r="X3828">
        <f t="shared" ca="1" si="515"/>
        <v>1</v>
      </c>
      <c r="Y3828" s="7"/>
    </row>
    <row r="3829" spans="1:25" ht="15" customHeight="1" x14ac:dyDescent="0.3">
      <c r="A3829" s="130">
        <v>3822</v>
      </c>
      <c r="B3829" s="10">
        <f t="shared" ca="1" si="507"/>
        <v>0.66973785104442995</v>
      </c>
      <c r="C3829" s="57">
        <f ca="1">_xlfn.NORM.INV(B3829,'Input Parameters'!$E$19,'Input Parameters'!$F$19)</f>
        <v>604.41150513120942</v>
      </c>
      <c r="D3829" s="10">
        <f t="shared" ca="1" si="508"/>
        <v>3.578737022405043E-2</v>
      </c>
      <c r="E3829" s="59">
        <f ca="1">IF(_xlfn.NORM.INV(D3829,'Input Parameters'!$E$20,'Input Parameters'!$F$20)&lt;3500,3500,IF(_xlfn.NORM.INV(D3829,'Input Parameters'!$E$20,'Input Parameters'!$F$20)&gt;5500,5500,_xlfn.NORM.INV(D3829,'Input Parameters'!$E$20,'Input Parameters'!$F$20)))</f>
        <v>3538.730494084577</v>
      </c>
      <c r="F3829" s="10">
        <f t="shared" ca="1" si="509"/>
        <v>0.59374490520169743</v>
      </c>
      <c r="G3829" s="61">
        <f ca="1">_xlfn.NORM.INV(F3829,'Input Parameters'!$E$21,'Input Parameters'!$F$21)</f>
        <v>286.71430533728983</v>
      </c>
      <c r="H3829" s="54">
        <f ca="1">EXP(E3829*(1/'Input Parameters'!$E$22-1/G3829))</f>
        <v>0.76737540473438381</v>
      </c>
      <c r="I3829" s="10">
        <f t="shared" ca="1" si="510"/>
        <v>0.85012023224886923</v>
      </c>
      <c r="J3829" s="29">
        <f ca="1">_xlfn.BETA.INV(I3829,'Input Parameters'!$L$24,'Input Parameters'!$M$24,'Input Parameters'!$J$24,'Input Parameters'!$K$24)</f>
        <v>0.76131766346140295</v>
      </c>
      <c r="K3829" s="156">
        <f ca="1">('Input Parameters'!$E$25/'Input Parameters'!$E$31)^$J3829</f>
        <v>4.2478232920474899E-3</v>
      </c>
      <c r="L3829" s="66">
        <f ca="1">$H3829*$C3829*'Input Parameters'!$E$23*K3829</f>
        <v>1.9701851442940741</v>
      </c>
      <c r="M3829" s="23">
        <f t="shared" ca="1" si="511"/>
        <v>0.54512788418336044</v>
      </c>
      <c r="N3829" s="15">
        <f ca="1">_xlfn.NORM.INV(M3829,'Input Parameters'!$E$26,'Input Parameters'!$F$26)</f>
        <v>3.6380584343165392E-2</v>
      </c>
      <c r="O3829" s="8">
        <f t="shared" ca="1" si="512"/>
        <v>0.74705739686281947</v>
      </c>
      <c r="P3829" s="29">
        <f ca="1">_xlfn.LOGNORM.INV(O3829,'Input Parameters'!$H$27,'Input Parameters'!$I$27)</f>
        <v>1.9108143532343851</v>
      </c>
      <c r="Q3829" s="10"/>
      <c r="R3829" s="15">
        <f>'Input Parameters'!$E$28</f>
        <v>12.7</v>
      </c>
      <c r="S3829" s="10">
        <f t="shared" ca="1" si="513"/>
        <v>0.63768781106415051</v>
      </c>
      <c r="T3829" s="25">
        <f ca="1">_xlfn.LOGNORM.INV(S3829,'Input Parameters'!$H$29,'Input Parameters'!$I$29)</f>
        <v>60.581178559025084</v>
      </c>
      <c r="U3829" s="10">
        <f t="shared" ca="1" si="514"/>
        <v>0.70226040609134055</v>
      </c>
      <c r="V3829" s="29">
        <f ca="1">IF('Input Parameters'!$D$30="Beta",_xlfn.BETA.INV(U3829,'Input Parameters'!$L$30,'Input Parameters'!$M$30,'Input Parameters'!$J$30,'Input Parameters'!$K$30),IF('Input Parameters'!$D$30="LogNorm",_xlfn.LOGNORM.INV(U3829,'Input Parameters'!$H$30,'Input Parameters'!$I$30)))</f>
        <v>1.2319151167867708</v>
      </c>
      <c r="W3829" s="2">
        <f ca="1">N3829+(P3829-N3829)*(1-ERF((T3829-R3829)/(2*SQRT(L3829*'Input Parameters'!$E$31))))</f>
        <v>6.6110393043737892E-2</v>
      </c>
      <c r="X3829">
        <f t="shared" ca="1" si="515"/>
        <v>1</v>
      </c>
      <c r="Y3829" s="7"/>
    </row>
    <row r="3830" spans="1:25" ht="15" customHeight="1" x14ac:dyDescent="0.3">
      <c r="A3830" s="130">
        <v>3823</v>
      </c>
      <c r="B3830" s="10">
        <f t="shared" ca="1" si="507"/>
        <v>0.29121333204779709</v>
      </c>
      <c r="C3830" s="57">
        <f ca="1">_xlfn.NORM.INV(B3830,'Input Parameters'!$E$19,'Input Parameters'!$F$19)</f>
        <v>520.83821740975782</v>
      </c>
      <c r="D3830" s="10">
        <f t="shared" ca="1" si="508"/>
        <v>0.72302872564848697</v>
      </c>
      <c r="E3830" s="59">
        <f ca="1">IF(_xlfn.NORM.INV(D3830,'Input Parameters'!$E$20,'Input Parameters'!$F$20)&lt;3500,3500,IF(_xlfn.NORM.INV(D3830,'Input Parameters'!$E$20,'Input Parameters'!$F$20)&gt;5500,5500,_xlfn.NORM.INV(D3830,'Input Parameters'!$E$20,'Input Parameters'!$F$20)))</f>
        <v>5214.3038735201935</v>
      </c>
      <c r="F3830" s="10">
        <f t="shared" ca="1" si="509"/>
        <v>0.52845423567053629</v>
      </c>
      <c r="G3830" s="61">
        <f ca="1">_xlfn.NORM.INV(F3830,'Input Parameters'!$E$21,'Input Parameters'!$F$21)</f>
        <v>285.41108431003204</v>
      </c>
      <c r="H3830" s="54">
        <f ca="1">EXP(E3830*(1/'Input Parameters'!$E$22-1/G3830))</f>
        <v>0.62301029545541586</v>
      </c>
      <c r="I3830" s="10">
        <f t="shared" ca="1" si="510"/>
        <v>0.8445169540144144</v>
      </c>
      <c r="J3830" s="29">
        <f ca="1">_xlfn.BETA.INV(I3830,'Input Parameters'!$L$24,'Input Parameters'!$M$24,'Input Parameters'!$J$24,'Input Parameters'!$K$24)</f>
        <v>0.75815986761959586</v>
      </c>
      <c r="K3830" s="156">
        <f ca="1">('Input Parameters'!$E$25/'Input Parameters'!$E$31)^$J3830</f>
        <v>4.3451456712667235E-3</v>
      </c>
      <c r="L3830" s="66">
        <f ca="1">$H3830*$C3830*'Input Parameters'!$E$23*K3830</f>
        <v>1.4099457676082681</v>
      </c>
      <c r="M3830" s="23">
        <f t="shared" ca="1" si="511"/>
        <v>0.28564489023782258</v>
      </c>
      <c r="N3830" s="15">
        <f ca="1">_xlfn.NORM.INV(M3830,'Input Parameters'!$E$26,'Input Parameters'!$F$26)</f>
        <v>2.2110787109150182E-2</v>
      </c>
      <c r="O3830" s="8">
        <f t="shared" ca="1" si="512"/>
        <v>7.1971839904792501E-2</v>
      </c>
      <c r="P3830" s="29">
        <f ca="1">_xlfn.LOGNORM.INV(O3830,'Input Parameters'!$H$27,'Input Parameters'!$I$27)</f>
        <v>0.74582356903311353</v>
      </c>
      <c r="Q3830" s="10"/>
      <c r="R3830" s="15">
        <f>'Input Parameters'!$E$28</f>
        <v>12.7</v>
      </c>
      <c r="S3830" s="10">
        <f t="shared" ca="1" si="513"/>
        <v>0.30638569810013272</v>
      </c>
      <c r="T3830" s="25">
        <f ca="1">_xlfn.LOGNORM.INV(S3830,'Input Parameters'!$H$29,'Input Parameters'!$I$29)</f>
        <v>55.015125571065369</v>
      </c>
      <c r="U3830" s="10">
        <f t="shared" ca="1" si="514"/>
        <v>0.42460228144834089</v>
      </c>
      <c r="V3830" s="29">
        <f ca="1">IF('Input Parameters'!$D$30="Beta",_xlfn.BETA.INV(U3830,'Input Parameters'!$L$30,'Input Parameters'!$M$30,'Input Parameters'!$J$30,'Input Parameters'!$K$30),IF('Input Parameters'!$D$30="LogNorm",_xlfn.LOGNORM.INV(U3830,'Input Parameters'!$H$30,'Input Parameters'!$I$30)))</f>
        <v>0.92702798931915043</v>
      </c>
      <c r="W3830" s="2">
        <f ca="1">N3830+(P3830-N3830)*(1-ERF((T3830-R3830)/(2*SQRT(L3830*'Input Parameters'!$E$31))))</f>
        <v>3.0606862229603678E-2</v>
      </c>
      <c r="X3830">
        <f t="shared" ca="1" si="515"/>
        <v>1</v>
      </c>
      <c r="Y3830" s="7"/>
    </row>
    <row r="3831" spans="1:25" ht="15" customHeight="1" x14ac:dyDescent="0.3">
      <c r="A3831" s="130">
        <v>3824</v>
      </c>
      <c r="B3831" s="10">
        <f t="shared" ca="1" si="507"/>
        <v>0.5071273204583665</v>
      </c>
      <c r="C3831" s="57">
        <f ca="1">_xlfn.NORM.INV(B3831,'Input Parameters'!$E$19,'Input Parameters'!$F$19)</f>
        <v>568.80971869819359</v>
      </c>
      <c r="D3831" s="10">
        <f t="shared" ca="1" si="508"/>
        <v>0.49333014128079145</v>
      </c>
      <c r="E3831" s="59">
        <f ca="1">IF(_xlfn.NORM.INV(D3831,'Input Parameters'!$E$20,'Input Parameters'!$F$20)&lt;3500,3500,IF(_xlfn.NORM.INV(D3831,'Input Parameters'!$E$20,'Input Parameters'!$F$20)&gt;5500,5500,_xlfn.NORM.INV(D3831,'Input Parameters'!$E$20,'Input Parameters'!$F$20)))</f>
        <v>4788.2962552159315</v>
      </c>
      <c r="F3831" s="10">
        <f t="shared" ca="1" si="509"/>
        <v>0.41807371354656453</v>
      </c>
      <c r="G3831" s="61">
        <f ca="1">_xlfn.NORM.INV(F3831,'Input Parameters'!$E$21,'Input Parameters'!$F$21)</f>
        <v>283.22436451737724</v>
      </c>
      <c r="H3831" s="54">
        <f ca="1">EXP(E3831*(1/'Input Parameters'!$E$22-1/G3831))</f>
        <v>0.56889282605427949</v>
      </c>
      <c r="I3831" s="10">
        <f t="shared" ca="1" si="510"/>
        <v>0.49021708222326787</v>
      </c>
      <c r="J3831" s="29">
        <f ca="1">_xlfn.BETA.INV(I3831,'Input Parameters'!$L$24,'Input Parameters'!$M$24,'Input Parameters'!$J$24,'Input Parameters'!$K$24)</f>
        <v>0.60320678122395222</v>
      </c>
      <c r="K3831" s="156">
        <f ca="1">('Input Parameters'!$E$25/'Input Parameters'!$E$31)^$J3831</f>
        <v>1.3205357849897455E-2</v>
      </c>
      <c r="L3831" s="66">
        <f ca="1">$H3831*$C3831*'Input Parameters'!$E$23*K3831</f>
        <v>4.2731450984399979</v>
      </c>
      <c r="M3831" s="23">
        <f t="shared" ca="1" si="511"/>
        <v>0.16105263155792848</v>
      </c>
      <c r="N3831" s="15">
        <f ca="1">_xlfn.NORM.INV(M3831,'Input Parameters'!$E$26,'Input Parameters'!$F$26)</f>
        <v>1.320704146489126E-2</v>
      </c>
      <c r="O3831" s="8">
        <f t="shared" ca="1" si="512"/>
        <v>0.13286849067708939</v>
      </c>
      <c r="P3831" s="29">
        <f ca="1">_xlfn.LOGNORM.INV(O3831,'Input Parameters'!$H$27,'Input Parameters'!$I$27)</f>
        <v>0.87008699322645278</v>
      </c>
      <c r="Q3831" s="10"/>
      <c r="R3831" s="15">
        <f>'Input Parameters'!$E$28</f>
        <v>12.7</v>
      </c>
      <c r="S3831" s="10">
        <f t="shared" ca="1" si="513"/>
        <v>0.72154739685033353</v>
      </c>
      <c r="T3831" s="25">
        <f ca="1">_xlfn.LOGNORM.INV(S3831,'Input Parameters'!$H$29,'Input Parameters'!$I$29)</f>
        <v>62.201950524079621</v>
      </c>
      <c r="U3831" s="10">
        <f t="shared" ca="1" si="514"/>
        <v>0.35288390702382366</v>
      </c>
      <c r="V3831" s="29">
        <f ca="1">IF('Input Parameters'!$D$30="Beta",_xlfn.BETA.INV(U3831,'Input Parameters'!$L$30,'Input Parameters'!$M$30,'Input Parameters'!$J$30,'Input Parameters'!$K$30),IF('Input Parameters'!$D$30="LogNorm",_xlfn.LOGNORM.INV(U3831,'Input Parameters'!$H$30,'Input Parameters'!$I$30)))</f>
        <v>0.86098612415838727</v>
      </c>
      <c r="W3831" s="2">
        <f ca="1">N3831+(P3831-N3831)*(1-ERF((T3831-R3831)/(2*SQRT(L3831*'Input Parameters'!$E$31))))</f>
        <v>9.0667862763641638E-2</v>
      </c>
      <c r="X3831">
        <f t="shared" ca="1" si="515"/>
        <v>1</v>
      </c>
      <c r="Y3831" s="7"/>
    </row>
    <row r="3832" spans="1:25" ht="15" customHeight="1" x14ac:dyDescent="0.3">
      <c r="A3832" s="130">
        <v>3825</v>
      </c>
      <c r="B3832" s="10">
        <f t="shared" ca="1" si="507"/>
        <v>0.40498652813795843</v>
      </c>
      <c r="C3832" s="57">
        <f ca="1">_xlfn.NORM.INV(B3832,'Input Parameters'!$E$19,'Input Parameters'!$F$19)</f>
        <v>546.98106320437898</v>
      </c>
      <c r="D3832" s="10">
        <f t="shared" ca="1" si="508"/>
        <v>0.33038295383147864</v>
      </c>
      <c r="E3832" s="59">
        <f ca="1">IF(_xlfn.NORM.INV(D3832,'Input Parameters'!$E$20,'Input Parameters'!$F$20)&lt;3500,3500,IF(_xlfn.NORM.INV(D3832,'Input Parameters'!$E$20,'Input Parameters'!$F$20)&gt;5500,5500,_xlfn.NORM.INV(D3832,'Input Parameters'!$E$20,'Input Parameters'!$F$20)))</f>
        <v>4492.8008264139289</v>
      </c>
      <c r="F3832" s="10">
        <f t="shared" ca="1" si="509"/>
        <v>0.307347618950499</v>
      </c>
      <c r="G3832" s="61">
        <f ca="1">_xlfn.NORM.INV(F3832,'Input Parameters'!$E$21,'Input Parameters'!$F$21)</f>
        <v>280.89341203980501</v>
      </c>
      <c r="H3832" s="54">
        <f ca="1">EXP(E3832*(1/'Input Parameters'!$E$22-1/G3832))</f>
        <v>0.5163910909598044</v>
      </c>
      <c r="I3832" s="10">
        <f t="shared" ca="1" si="510"/>
        <v>0.97034997522260891</v>
      </c>
      <c r="J3832" s="29">
        <f ca="1">_xlfn.BETA.INV(I3832,'Input Parameters'!$L$24,'Input Parameters'!$M$24,'Input Parameters'!$J$24,'Input Parameters'!$K$24)</f>
        <v>0.85933263380681835</v>
      </c>
      <c r="K3832" s="156">
        <f ca="1">('Input Parameters'!$E$25/'Input Parameters'!$E$31)^$J3832</f>
        <v>2.1028458993999086E-3</v>
      </c>
      <c r="L3832" s="66">
        <f ca="1">$H3832*$C3832*'Input Parameters'!$E$23*K3832</f>
        <v>0.59396175250315908</v>
      </c>
      <c r="M3832" s="23">
        <f t="shared" ca="1" si="511"/>
        <v>0.97632838442470715</v>
      </c>
      <c r="N3832" s="15">
        <f ca="1">_xlfn.NORM.INV(M3832,'Input Parameters'!$E$26,'Input Parameters'!$F$26)</f>
        <v>7.5647550348834303E-2</v>
      </c>
      <c r="O3832" s="8">
        <f t="shared" ca="1" si="512"/>
        <v>6.8542228885068002E-2</v>
      </c>
      <c r="P3832" s="29">
        <f ca="1">_xlfn.LOGNORM.INV(O3832,'Input Parameters'!$H$27,'Input Parameters'!$I$27)</f>
        <v>0.73746507762548885</v>
      </c>
      <c r="Q3832" s="10"/>
      <c r="R3832" s="15">
        <f>'Input Parameters'!$E$28</f>
        <v>12.7</v>
      </c>
      <c r="S3832" s="10">
        <f t="shared" ca="1" si="513"/>
        <v>0.67309102523813824</v>
      </c>
      <c r="T3832" s="25">
        <f ca="1">_xlfn.LOGNORM.INV(S3832,'Input Parameters'!$H$29,'Input Parameters'!$I$29)</f>
        <v>61.238901255003135</v>
      </c>
      <c r="U3832" s="10">
        <f t="shared" ca="1" si="514"/>
        <v>0.4669769489586908</v>
      </c>
      <c r="V3832" s="29">
        <f ca="1">IF('Input Parameters'!$D$30="Beta",_xlfn.BETA.INV(U3832,'Input Parameters'!$L$30,'Input Parameters'!$M$30,'Input Parameters'!$J$30,'Input Parameters'!$K$30),IF('Input Parameters'!$D$30="LogNorm",_xlfn.LOGNORM.INV(U3832,'Input Parameters'!$H$30,'Input Parameters'!$I$30)))</f>
        <v>0.96708088156004735</v>
      </c>
      <c r="W3832" s="2">
        <f ca="1">N3832+(P3832-N3832)*(1-ERF((T3832-R3832)/(2*SQRT(L3832*'Input Parameters'!$E$31))))</f>
        <v>7.5653143033569931E-2</v>
      </c>
      <c r="X3832">
        <f t="shared" ca="1" si="515"/>
        <v>1</v>
      </c>
      <c r="Y3832" s="7"/>
    </row>
    <row r="3833" spans="1:25" ht="15" customHeight="1" x14ac:dyDescent="0.3">
      <c r="A3833" s="130">
        <v>3826</v>
      </c>
      <c r="B3833" s="10">
        <f t="shared" ca="1" si="507"/>
        <v>0.67171720508909749</v>
      </c>
      <c r="C3833" s="57">
        <f ca="1">_xlfn.NORM.INV(B3833,'Input Parameters'!$E$19,'Input Parameters'!$F$19)</f>
        <v>604.87375718406361</v>
      </c>
      <c r="D3833" s="10">
        <f t="shared" ca="1" si="508"/>
        <v>0.36003760244792271</v>
      </c>
      <c r="E3833" s="59">
        <f ca="1">IF(_xlfn.NORM.INV(D3833,'Input Parameters'!$E$20,'Input Parameters'!$F$20)&lt;3500,3500,IF(_xlfn.NORM.INV(D3833,'Input Parameters'!$E$20,'Input Parameters'!$F$20)&gt;5500,5500,_xlfn.NORM.INV(D3833,'Input Parameters'!$E$20,'Input Parameters'!$F$20)))</f>
        <v>4549.1492002327286</v>
      </c>
      <c r="F3833" s="10">
        <f t="shared" ca="1" si="509"/>
        <v>8.833430157589528E-2</v>
      </c>
      <c r="G3833" s="61">
        <f ca="1">_xlfn.NORM.INV(F3833,'Input Parameters'!$E$21,'Input Parameters'!$F$21)</f>
        <v>274.23048164873467</v>
      </c>
      <c r="H3833" s="54">
        <f ca="1">EXP(E3833*(1/'Input Parameters'!$E$22-1/G3833))</f>
        <v>0.34553070345674181</v>
      </c>
      <c r="I3833" s="10">
        <f t="shared" ca="1" si="510"/>
        <v>0.42057775732768499</v>
      </c>
      <c r="J3833" s="29">
        <f ca="1">_xlfn.BETA.INV(I3833,'Input Parameters'!$L$24,'Input Parameters'!$M$24,'Input Parameters'!$J$24,'Input Parameters'!$K$24)</f>
        <v>0.57459623132237247</v>
      </c>
      <c r="K3833" s="156">
        <f ca="1">('Input Parameters'!$E$25/'Input Parameters'!$E$31)^$J3833</f>
        <v>1.6213784737731819E-2</v>
      </c>
      <c r="L3833" s="66">
        <f ca="1">$H3833*$C3833*'Input Parameters'!$E$23*K3833</f>
        <v>3.3887208121468095</v>
      </c>
      <c r="M3833" s="23">
        <f t="shared" ca="1" si="511"/>
        <v>0.55531957311207614</v>
      </c>
      <c r="N3833" s="15">
        <f ca="1">_xlfn.NORM.INV(M3833,'Input Parameters'!$E$26,'Input Parameters'!$F$26)</f>
        <v>3.6921373048487013E-2</v>
      </c>
      <c r="O3833" s="8">
        <f t="shared" ca="1" si="512"/>
        <v>0.49971272612039808</v>
      </c>
      <c r="P3833" s="29">
        <f ca="1">_xlfn.LOGNORM.INV(O3833,'Input Parameters'!$H$27,'Input Parameters'!$I$27)</f>
        <v>1.4231793110693762</v>
      </c>
      <c r="Q3833" s="10"/>
      <c r="R3833" s="15">
        <f>'Input Parameters'!$E$28</f>
        <v>12.7</v>
      </c>
      <c r="S3833" s="10">
        <f t="shared" ca="1" si="513"/>
        <v>0.62177554503181409</v>
      </c>
      <c r="T3833" s="25">
        <f ca="1">_xlfn.LOGNORM.INV(S3833,'Input Parameters'!$H$29,'Input Parameters'!$I$29)</f>
        <v>60.295248621483573</v>
      </c>
      <c r="U3833" s="10">
        <f t="shared" ca="1" si="514"/>
        <v>0.6727291145791916</v>
      </c>
      <c r="V3833" s="29">
        <f ca="1">IF('Input Parameters'!$D$30="Beta",_xlfn.BETA.INV(U3833,'Input Parameters'!$L$30,'Input Parameters'!$M$30,'Input Parameters'!$J$30,'Input Parameters'!$K$30),IF('Input Parameters'!$D$30="LogNorm",_xlfn.LOGNORM.INV(U3833,'Input Parameters'!$H$30,'Input Parameters'!$I$30)))</f>
        <v>1.1920343110027054</v>
      </c>
      <c r="W3833" s="2">
        <f ca="1">N3833+(P3833-N3833)*(1-ERF((T3833-R3833)/(2*SQRT(L3833*'Input Parameters'!$E$31))))</f>
        <v>0.13051474241484268</v>
      </c>
      <c r="X3833">
        <f t="shared" ca="1" si="515"/>
        <v>1</v>
      </c>
      <c r="Y3833" s="7"/>
    </row>
    <row r="3834" spans="1:25" ht="15" customHeight="1" x14ac:dyDescent="0.3">
      <c r="A3834" s="130">
        <v>3827</v>
      </c>
      <c r="B3834" s="10">
        <f t="shared" ca="1" si="507"/>
        <v>0.49483681629422427</v>
      </c>
      <c r="C3834" s="57">
        <f ca="1">_xlfn.NORM.INV(B3834,'Input Parameters'!$E$19,'Input Parameters'!$F$19)</f>
        <v>566.20635506681742</v>
      </c>
      <c r="D3834" s="10">
        <f t="shared" ca="1" si="508"/>
        <v>0.37760849242550887</v>
      </c>
      <c r="E3834" s="59">
        <f ca="1">IF(_xlfn.NORM.INV(D3834,'Input Parameters'!$E$20,'Input Parameters'!$F$20)&lt;3500,3500,IF(_xlfn.NORM.INV(D3834,'Input Parameters'!$E$20,'Input Parameters'!$F$20)&gt;5500,5500,_xlfn.NORM.INV(D3834,'Input Parameters'!$E$20,'Input Parameters'!$F$20)))</f>
        <v>4581.7625287675719</v>
      </c>
      <c r="F3834" s="10">
        <f t="shared" ca="1" si="509"/>
        <v>0.82047347598945697</v>
      </c>
      <c r="G3834" s="61">
        <f ca="1">_xlfn.NORM.INV(F3834,'Input Parameters'!$E$21,'Input Parameters'!$F$21)</f>
        <v>292.05896394959677</v>
      </c>
      <c r="H3834" s="54">
        <f ca="1">EXP(E3834*(1/'Input Parameters'!$E$22-1/G3834))</f>
        <v>0.9508633363238217</v>
      </c>
      <c r="I3834" s="10">
        <f t="shared" ca="1" si="510"/>
        <v>0.50808025703742254</v>
      </c>
      <c r="J3834" s="29">
        <f ca="1">_xlfn.BETA.INV(I3834,'Input Parameters'!$L$24,'Input Parameters'!$M$24,'Input Parameters'!$J$24,'Input Parameters'!$K$24)</f>
        <v>0.61042160433682069</v>
      </c>
      <c r="K3834" s="156">
        <f ca="1">('Input Parameters'!$E$25/'Input Parameters'!$E$31)^$J3834</f>
        <v>1.2539288147163687E-2</v>
      </c>
      <c r="L3834" s="66">
        <f ca="1">$H3834*$C3834*'Input Parameters'!$E$23*K3834</f>
        <v>6.7509629415930243</v>
      </c>
      <c r="M3834" s="23">
        <f t="shared" ca="1" si="511"/>
        <v>0.24024389638765908</v>
      </c>
      <c r="N3834" s="15">
        <f ca="1">_xlfn.NORM.INV(M3834,'Input Parameters'!$E$26,'Input Parameters'!$F$26)</f>
        <v>1.9184117224555541E-2</v>
      </c>
      <c r="O3834" s="8">
        <f t="shared" ca="1" si="512"/>
        <v>7.3419202023305208E-2</v>
      </c>
      <c r="P3834" s="29">
        <f ca="1">_xlfn.LOGNORM.INV(O3834,'Input Parameters'!$H$27,'Input Parameters'!$I$27)</f>
        <v>0.74928685025167685</v>
      </c>
      <c r="Q3834" s="10"/>
      <c r="R3834" s="15">
        <f>'Input Parameters'!$E$28</f>
        <v>12.7</v>
      </c>
      <c r="S3834" s="10">
        <f t="shared" ca="1" si="513"/>
        <v>0.62463833322867446</v>
      </c>
      <c r="T3834" s="25">
        <f ca="1">_xlfn.LOGNORM.INV(S3834,'Input Parameters'!$H$29,'Input Parameters'!$I$29)</f>
        <v>60.346301674373109</v>
      </c>
      <c r="U3834" s="10">
        <f t="shared" ca="1" si="514"/>
        <v>0.1560074223705803</v>
      </c>
      <c r="V3834" s="29">
        <f ca="1">IF('Input Parameters'!$D$30="Beta",_xlfn.BETA.INV(U3834,'Input Parameters'!$L$30,'Input Parameters'!$M$30,'Input Parameters'!$J$30,'Input Parameters'!$K$30),IF('Input Parameters'!$D$30="LogNorm",_xlfn.LOGNORM.INV(U3834,'Input Parameters'!$H$30,'Input Parameters'!$I$30)))</f>
        <v>0.6706700389914636</v>
      </c>
      <c r="W3834" s="2">
        <f ca="1">N3834+(P3834-N3834)*(1-ERF((T3834-R3834)/(2*SQRT(L3834*'Input Parameters'!$E$31))))</f>
        <v>0.1613663900586863</v>
      </c>
      <c r="X3834">
        <f t="shared" ca="1" si="515"/>
        <v>1</v>
      </c>
      <c r="Y3834" s="7"/>
    </row>
    <row r="3835" spans="1:25" ht="15" customHeight="1" x14ac:dyDescent="0.3">
      <c r="A3835" s="130">
        <v>3828</v>
      </c>
      <c r="B3835" s="10">
        <f t="shared" ca="1" si="507"/>
        <v>0.57829709331578116</v>
      </c>
      <c r="C3835" s="57">
        <f ca="1">_xlfn.NORM.INV(B3835,'Input Parameters'!$E$19,'Input Parameters'!$F$19)</f>
        <v>583.99204028388829</v>
      </c>
      <c r="D3835" s="10">
        <f t="shared" ca="1" si="508"/>
        <v>0.56306769288901848</v>
      </c>
      <c r="E3835" s="59">
        <f ca="1">IF(_xlfn.NORM.INV(D3835,'Input Parameters'!$E$20,'Input Parameters'!$F$20)&lt;3500,3500,IF(_xlfn.NORM.INV(D3835,'Input Parameters'!$E$20,'Input Parameters'!$F$20)&gt;5500,5500,_xlfn.NORM.INV(D3835,'Input Parameters'!$E$20,'Input Parameters'!$F$20)))</f>
        <v>4911.1260920020532</v>
      </c>
      <c r="F3835" s="10">
        <f t="shared" ca="1" si="509"/>
        <v>0.25199783867037828</v>
      </c>
      <c r="G3835" s="61">
        <f ca="1">_xlfn.NORM.INV(F3835,'Input Parameters'!$E$21,'Input Parameters'!$F$21)</f>
        <v>279.59782166986065</v>
      </c>
      <c r="H3835" s="54">
        <f ca="1">EXP(E3835*(1/'Input Parameters'!$E$22-1/G3835))</f>
        <v>0.44778458311357211</v>
      </c>
      <c r="I3835" s="10">
        <f t="shared" ca="1" si="510"/>
        <v>7.4177907354746386E-2</v>
      </c>
      <c r="J3835" s="29">
        <f ca="1">_xlfn.BETA.INV(I3835,'Input Parameters'!$L$24,'Input Parameters'!$M$24,'Input Parameters'!$J$24,'Input Parameters'!$K$24)</f>
        <v>0.37140238626017408</v>
      </c>
      <c r="K3835" s="156">
        <f ca="1">('Input Parameters'!$E$25/'Input Parameters'!$E$31)^$J3835</f>
        <v>6.9649988521951686E-2</v>
      </c>
      <c r="L3835" s="66">
        <f ca="1">$H3835*$C3835*'Input Parameters'!$E$23*K3835</f>
        <v>18.213655338166667</v>
      </c>
      <c r="M3835" s="23">
        <f t="shared" ca="1" si="511"/>
        <v>0.22472389549611405</v>
      </c>
      <c r="N3835" s="15">
        <f ca="1">_xlfn.NORM.INV(M3835,'Input Parameters'!$E$26,'Input Parameters'!$F$26)</f>
        <v>1.8116944764950852E-2</v>
      </c>
      <c r="O3835" s="8">
        <f t="shared" ca="1" si="512"/>
        <v>0.3723135348728992</v>
      </c>
      <c r="P3835" s="29">
        <f ca="1">_xlfn.LOGNORM.INV(O3835,'Input Parameters'!$H$27,'Input Parameters'!$I$27)</f>
        <v>1.2325737422453835</v>
      </c>
      <c r="Q3835" s="10"/>
      <c r="R3835" s="15">
        <f>'Input Parameters'!$E$28</f>
        <v>12.7</v>
      </c>
      <c r="S3835" s="10">
        <f t="shared" ca="1" si="513"/>
        <v>0.1009505911588825</v>
      </c>
      <c r="T3835" s="25">
        <f ca="1">_xlfn.LOGNORM.INV(S3835,'Input Parameters'!$H$29,'Input Parameters'!$I$29)</f>
        <v>50.458647210729609</v>
      </c>
      <c r="U3835" s="10">
        <f t="shared" ca="1" si="514"/>
        <v>0.9812639613151789</v>
      </c>
      <c r="V3835" s="29">
        <f ca="1">IF('Input Parameters'!$D$30="Beta",_xlfn.BETA.INV(U3835,'Input Parameters'!$L$30,'Input Parameters'!$M$30,'Input Parameters'!$J$30,'Input Parameters'!$K$30),IF('Input Parameters'!$D$30="LogNorm",_xlfn.LOGNORM.INV(U3835,'Input Parameters'!$H$30,'Input Parameters'!$I$30)))</f>
        <v>2.269763781356303</v>
      </c>
      <c r="W3835" s="2">
        <f ca="1">N3835+(P3835-N3835)*(1-ERF((T3835-R3835)/(2*SQRT(L3835*'Input Parameters'!$E$31))))</f>
        <v>0.66368761986339686</v>
      </c>
      <c r="X3835">
        <f t="shared" ca="1" si="515"/>
        <v>1</v>
      </c>
      <c r="Y3835" s="7"/>
    </row>
    <row r="3836" spans="1:25" ht="15" customHeight="1" x14ac:dyDescent="0.3">
      <c r="A3836" s="130">
        <v>3829</v>
      </c>
      <c r="B3836" s="10">
        <f t="shared" ca="1" si="507"/>
        <v>0.25812011612519059</v>
      </c>
      <c r="C3836" s="57">
        <f ca="1">_xlfn.NORM.INV(B3836,'Input Parameters'!$E$19,'Input Parameters'!$F$19)</f>
        <v>512.4466688902736</v>
      </c>
      <c r="D3836" s="10">
        <f t="shared" ca="1" si="508"/>
        <v>5.6335644000372942E-2</v>
      </c>
      <c r="E3836" s="59">
        <f ca="1">IF(_xlfn.NORM.INV(D3836,'Input Parameters'!$E$20,'Input Parameters'!$F$20)&lt;3500,3500,IF(_xlfn.NORM.INV(D3836,'Input Parameters'!$E$20,'Input Parameters'!$F$20)&gt;5500,5500,_xlfn.NORM.INV(D3836,'Input Parameters'!$E$20,'Input Parameters'!$F$20)))</f>
        <v>3689.5900484173808</v>
      </c>
      <c r="F3836" s="10">
        <f t="shared" ca="1" si="509"/>
        <v>0.1354696891727637</v>
      </c>
      <c r="G3836" s="61">
        <f ca="1">_xlfn.NORM.INV(F3836,'Input Parameters'!$E$21,'Input Parameters'!$F$21)</f>
        <v>276.19691148663878</v>
      </c>
      <c r="H3836" s="54">
        <f ca="1">EXP(E3836*(1/'Input Parameters'!$E$22-1/G3836))</f>
        <v>0.46482617522852315</v>
      </c>
      <c r="I3836" s="10">
        <f t="shared" ca="1" si="510"/>
        <v>0.58015382098435941</v>
      </c>
      <c r="J3836" s="29">
        <f ca="1">_xlfn.BETA.INV(I3836,'Input Parameters'!$L$24,'Input Parameters'!$M$24,'Input Parameters'!$J$24,'Input Parameters'!$K$24)</f>
        <v>0.63938917188027367</v>
      </c>
      <c r="K3836" s="156">
        <f ca="1">('Input Parameters'!$E$25/'Input Parameters'!$E$31)^$J3836</f>
        <v>1.0186532846298578E-2</v>
      </c>
      <c r="L3836" s="66">
        <f ca="1">$H3836*$C3836*'Input Parameters'!$E$23*K3836</f>
        <v>2.4264181186145972</v>
      </c>
      <c r="M3836" s="23">
        <f t="shared" ca="1" si="511"/>
        <v>6.852162530131789E-2</v>
      </c>
      <c r="N3836" s="15">
        <f ca="1">_xlfn.NORM.INV(M3836,'Input Parameters'!$E$26,'Input Parameters'!$F$26)</f>
        <v>2.7752610910392189E-3</v>
      </c>
      <c r="O3836" s="8">
        <f t="shared" ca="1" si="512"/>
        <v>7.4941891039257524E-2</v>
      </c>
      <c r="P3836" s="29">
        <f ca="1">_xlfn.LOGNORM.INV(O3836,'Input Parameters'!$H$27,'Input Parameters'!$I$27)</f>
        <v>0.7528914237840868</v>
      </c>
      <c r="Q3836" s="10"/>
      <c r="R3836" s="15">
        <f>'Input Parameters'!$E$28</f>
        <v>12.7</v>
      </c>
      <c r="S3836" s="10">
        <f t="shared" ca="1" si="513"/>
        <v>0.76930533030488524</v>
      </c>
      <c r="T3836" s="25">
        <f ca="1">_xlfn.LOGNORM.INV(S3836,'Input Parameters'!$H$29,'Input Parameters'!$I$29)</f>
        <v>63.252088953022593</v>
      </c>
      <c r="U3836" s="10">
        <f t="shared" ca="1" si="514"/>
        <v>0.54312632752884116</v>
      </c>
      <c r="V3836" s="29">
        <f ca="1">IF('Input Parameters'!$D$30="Beta",_xlfn.BETA.INV(U3836,'Input Parameters'!$L$30,'Input Parameters'!$M$30,'Input Parameters'!$J$30,'Input Parameters'!$K$30),IF('Input Parameters'!$D$30="LogNorm",_xlfn.LOGNORM.INV(U3836,'Input Parameters'!$H$30,'Input Parameters'!$I$30)))</f>
        <v>1.0428106117092639</v>
      </c>
      <c r="W3836" s="2">
        <f ca="1">N3836+(P3836-N3836)*(1-ERF((T3836-R3836)/(2*SQRT(L3836*'Input Parameters'!$E$31))))</f>
        <v>1.9087035851321654E-2</v>
      </c>
      <c r="X3836">
        <f t="shared" ca="1" si="515"/>
        <v>1</v>
      </c>
      <c r="Y3836" s="7"/>
    </row>
    <row r="3837" spans="1:25" ht="15" customHeight="1" x14ac:dyDescent="0.3">
      <c r="A3837" s="130">
        <v>3830</v>
      </c>
      <c r="B3837" s="10">
        <f t="shared" ca="1" si="507"/>
        <v>0.93055224848086904</v>
      </c>
      <c r="C3837" s="57">
        <f ca="1">_xlfn.NORM.INV(B3837,'Input Parameters'!$E$19,'Input Parameters'!$F$19)</f>
        <v>692.35295333658928</v>
      </c>
      <c r="D3837" s="10">
        <f t="shared" ca="1" si="508"/>
        <v>0.26402962475020497</v>
      </c>
      <c r="E3837" s="59">
        <f ca="1">IF(_xlfn.NORM.INV(D3837,'Input Parameters'!$E$20,'Input Parameters'!$F$20)&lt;3500,3500,IF(_xlfn.NORM.INV(D3837,'Input Parameters'!$E$20,'Input Parameters'!$F$20)&gt;5500,5500,_xlfn.NORM.INV(D3837,'Input Parameters'!$E$20,'Input Parameters'!$F$20)))</f>
        <v>4358.3200464243091</v>
      </c>
      <c r="F3837" s="10">
        <f t="shared" ca="1" si="509"/>
        <v>0.79844751562580019</v>
      </c>
      <c r="G3837" s="61">
        <f ca="1">_xlfn.NORM.INV(F3837,'Input Parameters'!$E$21,'Input Parameters'!$F$21)</f>
        <v>291.42165768754631</v>
      </c>
      <c r="H3837" s="54">
        <f ca="1">EXP(E3837*(1/'Input Parameters'!$E$22-1/G3837))</f>
        <v>0.92259759221073856</v>
      </c>
      <c r="I3837" s="10">
        <f t="shared" ca="1" si="510"/>
        <v>0.37614497146714998</v>
      </c>
      <c r="J3837" s="29">
        <f ca="1">_xlfn.BETA.INV(I3837,'Input Parameters'!$L$24,'Input Parameters'!$M$24,'Input Parameters'!$J$24,'Input Parameters'!$K$24)</f>
        <v>0.55567212638553221</v>
      </c>
      <c r="K3837" s="156">
        <f ca="1">('Input Parameters'!$E$25/'Input Parameters'!$E$31)^$J3837</f>
        <v>1.8571251376717314E-2</v>
      </c>
      <c r="L3837" s="66">
        <f ca="1">$H3837*$C3837*'Input Parameters'!$E$23*K3837</f>
        <v>11.862631357699657</v>
      </c>
      <c r="M3837" s="23">
        <f t="shared" ca="1" si="511"/>
        <v>0.81283068085568233</v>
      </c>
      <c r="N3837" s="15">
        <f ca="1">_xlfn.NORM.INV(M3837,'Input Parameters'!$E$26,'Input Parameters'!$F$26)</f>
        <v>5.2655891801578647E-2</v>
      </c>
      <c r="O3837" s="8">
        <f t="shared" ca="1" si="512"/>
        <v>0.82257717268806574</v>
      </c>
      <c r="P3837" s="29">
        <f ca="1">_xlfn.LOGNORM.INV(O3837,'Input Parameters'!$H$27,'Input Parameters'!$I$27)</f>
        <v>2.1437235872673353</v>
      </c>
      <c r="Q3837" s="10"/>
      <c r="R3837" s="15">
        <f>'Input Parameters'!$E$28</f>
        <v>12.7</v>
      </c>
      <c r="S3837" s="10">
        <f t="shared" ca="1" si="513"/>
        <v>7.2028658041563998E-2</v>
      </c>
      <c r="T3837" s="25">
        <f ca="1">_xlfn.LOGNORM.INV(S3837,'Input Parameters'!$H$29,'Input Parameters'!$I$29)</f>
        <v>49.423102263887877</v>
      </c>
      <c r="U3837" s="10">
        <f t="shared" ca="1" si="514"/>
        <v>0.63939517779926958</v>
      </c>
      <c r="V3837" s="29">
        <f ca="1">IF('Input Parameters'!$D$30="Beta",_xlfn.BETA.INV(U3837,'Input Parameters'!$L$30,'Input Parameters'!$M$30,'Input Parameters'!$J$30,'Input Parameters'!$K$30),IF('Input Parameters'!$D$30="LogNorm",_xlfn.LOGNORM.INV(U3837,'Input Parameters'!$H$30,'Input Parameters'!$I$30)))</f>
        <v>1.1501888200823227</v>
      </c>
      <c r="W3837" s="2">
        <f ca="1">N3837+(P3837-N3837)*(1-ERF((T3837-R3837)/(2*SQRT(L3837*'Input Parameters'!$E$31))))</f>
        <v>0.9954938785649643</v>
      </c>
      <c r="X3837">
        <f t="shared" ca="1" si="515"/>
        <v>1</v>
      </c>
      <c r="Y3837" s="7"/>
    </row>
    <row r="3838" spans="1:25" ht="15" customHeight="1" x14ac:dyDescent="0.3">
      <c r="A3838" s="130">
        <v>3831</v>
      </c>
      <c r="B3838" s="10">
        <f t="shared" ca="1" si="507"/>
        <v>0.16336464441861698</v>
      </c>
      <c r="C3838" s="57">
        <f ca="1">_xlfn.NORM.INV(B3838,'Input Parameters'!$E$19,'Input Parameters'!$F$19)</f>
        <v>484.42889455479468</v>
      </c>
      <c r="D3838" s="10">
        <f t="shared" ca="1" si="508"/>
        <v>0.58354497298139985</v>
      </c>
      <c r="E3838" s="59">
        <f ca="1">IF(_xlfn.NORM.INV(D3838,'Input Parameters'!$E$20,'Input Parameters'!$F$20)&lt;3500,3500,IF(_xlfn.NORM.INV(D3838,'Input Parameters'!$E$20,'Input Parameters'!$F$20)&gt;5500,5500,_xlfn.NORM.INV(D3838,'Input Parameters'!$E$20,'Input Parameters'!$F$20)))</f>
        <v>4947.6795624372444</v>
      </c>
      <c r="F3838" s="10">
        <f t="shared" ca="1" si="509"/>
        <v>0.69018520028763342</v>
      </c>
      <c r="G3838" s="61">
        <f ca="1">_xlfn.NORM.INV(F3838,'Input Parameters'!$E$21,'Input Parameters'!$F$21)</f>
        <v>288.75151040404006</v>
      </c>
      <c r="H3838" s="54">
        <f ca="1">EXP(E3838*(1/'Input Parameters'!$E$22-1/G3838))</f>
        <v>0.78000652310184571</v>
      </c>
      <c r="I3838" s="10">
        <f t="shared" ca="1" si="510"/>
        <v>0.2225293856848668</v>
      </c>
      <c r="J3838" s="29">
        <f ca="1">_xlfn.BETA.INV(I3838,'Input Parameters'!$L$24,'Input Parameters'!$M$24,'Input Parameters'!$J$24,'Input Parameters'!$K$24)</f>
        <v>0.48153044818265961</v>
      </c>
      <c r="K3838" s="156">
        <f ca="1">('Input Parameters'!$E$25/'Input Parameters'!$E$31)^$J3838</f>
        <v>3.1610003191993093E-2</v>
      </c>
      <c r="L3838" s="66">
        <f ca="1">$H3838*$C3838*'Input Parameters'!$E$23*K3838</f>
        <v>11.94408303141997</v>
      </c>
      <c r="M3838" s="23">
        <f t="shared" ca="1" si="511"/>
        <v>0.50913380290782373</v>
      </c>
      <c r="N3838" s="15">
        <f ca="1">_xlfn.NORM.INV(M3838,'Input Parameters'!$E$26,'Input Parameters'!$F$26)</f>
        <v>3.4480838033008436E-2</v>
      </c>
      <c r="O3838" s="8">
        <f t="shared" ca="1" si="512"/>
        <v>0.96766284527516588</v>
      </c>
      <c r="P3838" s="29">
        <f ca="1">_xlfn.LOGNORM.INV(O3838,'Input Parameters'!$H$27,'Input Parameters'!$I$27)</f>
        <v>3.2238211273692663</v>
      </c>
      <c r="Q3838" s="10"/>
      <c r="R3838" s="15">
        <f>'Input Parameters'!$E$28</f>
        <v>12.7</v>
      </c>
      <c r="S3838" s="10">
        <f t="shared" ca="1" si="513"/>
        <v>0.15694542667427624</v>
      </c>
      <c r="T3838" s="25">
        <f ca="1">_xlfn.LOGNORM.INV(S3838,'Input Parameters'!$H$29,'Input Parameters'!$I$29)</f>
        <v>52.006184001710245</v>
      </c>
      <c r="U3838" s="10">
        <f t="shared" ca="1" si="514"/>
        <v>0.78107509799740238</v>
      </c>
      <c r="V3838" s="29">
        <f ca="1">IF('Input Parameters'!$D$30="Beta",_xlfn.BETA.INV(U3838,'Input Parameters'!$L$30,'Input Parameters'!$M$30,'Input Parameters'!$J$30,'Input Parameters'!$K$30),IF('Input Parameters'!$D$30="LogNorm",_xlfn.LOGNORM.INV(U3838,'Input Parameters'!$H$30,'Input Parameters'!$I$30)))</f>
        <v>1.3568308215217459</v>
      </c>
      <c r="W3838" s="2">
        <f ca="1">N3838+(P3838-N3838)*(1-ERF((T3838-R3838)/(2*SQRT(L3838*'Input Parameters'!$E$31))))</f>
        <v>1.3780723843796177</v>
      </c>
      <c r="X3838">
        <f t="shared" ca="1" si="515"/>
        <v>0</v>
      </c>
      <c r="Y3838" s="7"/>
    </row>
    <row r="3839" spans="1:25" ht="15" customHeight="1" x14ac:dyDescent="0.3">
      <c r="A3839" s="130">
        <v>3832</v>
      </c>
      <c r="B3839" s="10">
        <f t="shared" ca="1" si="507"/>
        <v>0.55578427978915457</v>
      </c>
      <c r="C3839" s="57">
        <f ca="1">_xlfn.NORM.INV(B3839,'Input Parameters'!$E$19,'Input Parameters'!$F$19)</f>
        <v>579.15444346082199</v>
      </c>
      <c r="D3839" s="10">
        <f t="shared" ca="1" si="508"/>
        <v>0.35324868981942614</v>
      </c>
      <c r="E3839" s="59">
        <f ca="1">IF(_xlfn.NORM.INV(D3839,'Input Parameters'!$E$20,'Input Parameters'!$F$20)&lt;3500,3500,IF(_xlfn.NORM.INV(D3839,'Input Parameters'!$E$20,'Input Parameters'!$F$20)&gt;5500,5500,_xlfn.NORM.INV(D3839,'Input Parameters'!$E$20,'Input Parameters'!$F$20)))</f>
        <v>4536.4049496871776</v>
      </c>
      <c r="F3839" s="10">
        <f t="shared" ca="1" si="509"/>
        <v>0.89800209506877693</v>
      </c>
      <c r="G3839" s="61">
        <f ca="1">_xlfn.NORM.INV(F3839,'Input Parameters'!$E$21,'Input Parameters'!$F$21)</f>
        <v>294.83416019926079</v>
      </c>
      <c r="H3839" s="54">
        <f ca="1">EXP(E3839*(1/'Input Parameters'!$E$22-1/G3839))</f>
        <v>1.101108234003114</v>
      </c>
      <c r="I3839" s="10">
        <f t="shared" ca="1" si="510"/>
        <v>0.56567802800523292</v>
      </c>
      <c r="J3839" s="29">
        <f ca="1">_xlfn.BETA.INV(I3839,'Input Parameters'!$L$24,'Input Parameters'!$M$24,'Input Parameters'!$J$24,'Input Parameters'!$K$24)</f>
        <v>0.6335672434005325</v>
      </c>
      <c r="K3839" s="156">
        <f ca="1">('Input Parameters'!$E$25/'Input Parameters'!$E$31)^$J3839</f>
        <v>1.0620970762526424E-2</v>
      </c>
      <c r="L3839" s="66">
        <f ca="1">$H3839*$C3839*'Input Parameters'!$E$23*K3839</f>
        <v>6.7731176015903287</v>
      </c>
      <c r="M3839" s="23">
        <f t="shared" ca="1" si="511"/>
        <v>0.18686952706911053</v>
      </c>
      <c r="N3839" s="15">
        <f ca="1">_xlfn.NORM.INV(M3839,'Input Parameters'!$E$26,'Input Parameters'!$F$26)</f>
        <v>1.5320681031744797E-2</v>
      </c>
      <c r="O3839" s="8">
        <f t="shared" ca="1" si="512"/>
        <v>0.93442176766915708</v>
      </c>
      <c r="P3839" s="29">
        <f ca="1">_xlfn.LOGNORM.INV(O3839,'Input Parameters'!$H$27,'Input Parameters'!$I$27)</f>
        <v>2.7761261986715562</v>
      </c>
      <c r="Q3839" s="10"/>
      <c r="R3839" s="15">
        <f>'Input Parameters'!$E$28</f>
        <v>12.7</v>
      </c>
      <c r="S3839" s="10">
        <f t="shared" ca="1" si="513"/>
        <v>0.71242544213881298</v>
      </c>
      <c r="T3839" s="25">
        <f ca="1">_xlfn.LOGNORM.INV(S3839,'Input Parameters'!$H$29,'Input Parameters'!$I$29)</f>
        <v>62.013955753553056</v>
      </c>
      <c r="U3839" s="10">
        <f t="shared" ca="1" si="514"/>
        <v>0.37080299472251133</v>
      </c>
      <c r="V3839" s="29">
        <f ca="1">IF('Input Parameters'!$D$30="Beta",_xlfn.BETA.INV(U3839,'Input Parameters'!$L$30,'Input Parameters'!$M$30,'Input Parameters'!$J$30,'Input Parameters'!$K$30),IF('Input Parameters'!$D$30="LogNorm",_xlfn.LOGNORM.INV(U3839,'Input Parameters'!$H$30,'Input Parameters'!$I$30)))</f>
        <v>0.87737588744462947</v>
      </c>
      <c r="W3839" s="2">
        <f ca="1">N3839+(P3839-N3839)*(1-ERF((T3839-R3839)/(2*SQRT(L3839*'Input Parameters'!$E$31))))</f>
        <v>0.51306561160562036</v>
      </c>
      <c r="X3839">
        <f t="shared" ca="1" si="515"/>
        <v>1</v>
      </c>
      <c r="Y3839" s="7"/>
    </row>
    <row r="3840" spans="1:25" ht="15" customHeight="1" x14ac:dyDescent="0.3">
      <c r="A3840" s="130">
        <v>3833</v>
      </c>
      <c r="B3840" s="10">
        <f t="shared" ca="1" si="507"/>
        <v>0.23163586897828414</v>
      </c>
      <c r="C3840" s="57">
        <f ca="1">_xlfn.NORM.INV(B3840,'Input Parameters'!$E$19,'Input Parameters'!$F$19)</f>
        <v>505.32177379868244</v>
      </c>
      <c r="D3840" s="10">
        <f t="shared" ca="1" si="508"/>
        <v>0.25165837271116465</v>
      </c>
      <c r="E3840" s="59">
        <f ca="1">IF(_xlfn.NORM.INV(D3840,'Input Parameters'!$E$20,'Input Parameters'!$F$20)&lt;3500,3500,IF(_xlfn.NORM.INV(D3840,'Input Parameters'!$E$20,'Input Parameters'!$F$20)&gt;5500,5500,_xlfn.NORM.INV(D3840,'Input Parameters'!$E$20,'Input Parameters'!$F$20)))</f>
        <v>4331.5038497095175</v>
      </c>
      <c r="F3840" s="10">
        <f t="shared" ca="1" si="509"/>
        <v>0.78732811233934707</v>
      </c>
      <c r="G3840" s="61">
        <f ca="1">_xlfn.NORM.INV(F3840,'Input Parameters'!$E$21,'Input Parameters'!$F$21)</f>
        <v>291.11587167676066</v>
      </c>
      <c r="H3840" s="54">
        <f ca="1">EXP(E3840*(1/'Input Parameters'!$E$22-1/G3840))</f>
        <v>0.90875586980981704</v>
      </c>
      <c r="I3840" s="10">
        <f t="shared" ca="1" si="510"/>
        <v>0.30098703818329242</v>
      </c>
      <c r="J3840" s="29">
        <f ca="1">_xlfn.BETA.INV(I3840,'Input Parameters'!$L$24,'Input Parameters'!$M$24,'Input Parameters'!$J$24,'Input Parameters'!$K$24)</f>
        <v>0.52162781845557638</v>
      </c>
      <c r="K3840" s="156">
        <f ca="1">('Input Parameters'!$E$25/'Input Parameters'!$E$31)^$J3840</f>
        <v>2.3708490379559681E-2</v>
      </c>
      <c r="L3840" s="66">
        <f ca="1">$H3840*$C3840*'Input Parameters'!$E$23*K3840</f>
        <v>10.887273737796178</v>
      </c>
      <c r="M3840" s="23">
        <f t="shared" ca="1" si="511"/>
        <v>0.78937899077335216</v>
      </c>
      <c r="N3840" s="15">
        <f ca="1">_xlfn.NORM.INV(M3840,'Input Parameters'!$E$26,'Input Parameters'!$F$26)</f>
        <v>5.0889635124213531E-2</v>
      </c>
      <c r="O3840" s="8">
        <f t="shared" ca="1" si="512"/>
        <v>0.49287422658572422</v>
      </c>
      <c r="P3840" s="29">
        <f ca="1">_xlfn.LOGNORM.INV(O3840,'Input Parameters'!$H$27,'Input Parameters'!$I$27)</f>
        <v>1.4124266862047186</v>
      </c>
      <c r="Q3840" s="10"/>
      <c r="R3840" s="15">
        <f>'Input Parameters'!$E$28</f>
        <v>12.7</v>
      </c>
      <c r="S3840" s="10">
        <f t="shared" ca="1" si="513"/>
        <v>0.90254647112818231</v>
      </c>
      <c r="T3840" s="25">
        <f ca="1">_xlfn.LOGNORM.INV(S3840,'Input Parameters'!$H$29,'Input Parameters'!$I$29)</f>
        <v>67.353878276469118</v>
      </c>
      <c r="U3840" s="10">
        <f t="shared" ca="1" si="514"/>
        <v>0.60613490092448674</v>
      </c>
      <c r="V3840" s="29">
        <f ca="1">IF('Input Parameters'!$D$30="Beta",_xlfn.BETA.INV(U3840,'Input Parameters'!$L$30,'Input Parameters'!$M$30,'Input Parameters'!$J$30,'Input Parameters'!$K$30),IF('Input Parameters'!$D$30="LogNorm",_xlfn.LOGNORM.INV(U3840,'Input Parameters'!$H$30,'Input Parameters'!$I$30)))</f>
        <v>1.111141649872802</v>
      </c>
      <c r="W3840" s="2">
        <f ca="1">N3840+(P3840-N3840)*(1-ERF((T3840-R3840)/(2*SQRT(L3840*'Input Parameters'!$E$31))))</f>
        <v>0.37970322575658288</v>
      </c>
      <c r="X3840">
        <f t="shared" ca="1" si="515"/>
        <v>1</v>
      </c>
      <c r="Y3840" s="7"/>
    </row>
    <row r="3841" spans="1:25" ht="15" customHeight="1" x14ac:dyDescent="0.3">
      <c r="A3841" s="130">
        <v>3834</v>
      </c>
      <c r="B3841" s="10">
        <f t="shared" ca="1" si="507"/>
        <v>0.3521487293504284</v>
      </c>
      <c r="C3841" s="57">
        <f ca="1">_xlfn.NORM.INV(B3841,'Input Parameters'!$E$19,'Input Parameters'!$F$19)</f>
        <v>535.23007098197888</v>
      </c>
      <c r="D3841" s="10">
        <f t="shared" ca="1" si="508"/>
        <v>2.9639070612366036E-2</v>
      </c>
      <c r="E3841" s="59">
        <f ca="1">IF(_xlfn.NORM.INV(D3841,'Input Parameters'!$E$20,'Input Parameters'!$F$20)&lt;3500,3500,IF(_xlfn.NORM.INV(D3841,'Input Parameters'!$E$20,'Input Parameters'!$F$20)&gt;5500,5500,_xlfn.NORM.INV(D3841,'Input Parameters'!$E$20,'Input Parameters'!$F$20)))</f>
        <v>3500</v>
      </c>
      <c r="F3841" s="10">
        <f t="shared" ca="1" si="509"/>
        <v>0.5468969999501343</v>
      </c>
      <c r="G3841" s="61">
        <f ca="1">_xlfn.NORM.INV(F3841,'Input Parameters'!$E$21,'Input Parameters'!$F$21)</f>
        <v>285.77610767713145</v>
      </c>
      <c r="H3841" s="54">
        <f ca="1">EXP(E3841*(1/'Input Parameters'!$E$22-1/G3841))</f>
        <v>0.73936951309335297</v>
      </c>
      <c r="I3841" s="10">
        <f t="shared" ca="1" si="510"/>
        <v>0.64217220894165372</v>
      </c>
      <c r="J3841" s="29">
        <f ca="1">_xlfn.BETA.INV(I3841,'Input Parameters'!$L$24,'Input Parameters'!$M$24,'Input Parameters'!$J$24,'Input Parameters'!$K$24)</f>
        <v>0.66458987949690873</v>
      </c>
      <c r="K3841" s="156">
        <f ca="1">('Input Parameters'!$E$25/'Input Parameters'!$E$31)^$J3841</f>
        <v>8.5018863287053149E-3</v>
      </c>
      <c r="L3841" s="66">
        <f ca="1">$H3841*$C3841*'Input Parameters'!$E$23*K3841</f>
        <v>3.364475256420933</v>
      </c>
      <c r="M3841" s="23">
        <f t="shared" ca="1" si="511"/>
        <v>7.0763182071008623E-2</v>
      </c>
      <c r="N3841" s="15">
        <f ca="1">_xlfn.NORM.INV(M3841,'Input Parameters'!$E$26,'Input Parameters'!$F$26)</f>
        <v>3.1272556908292712E-3</v>
      </c>
      <c r="O3841" s="8">
        <f t="shared" ca="1" si="512"/>
        <v>0.62443079403763557</v>
      </c>
      <c r="P3841" s="29">
        <f ca="1">_xlfn.LOGNORM.INV(O3841,'Input Parameters'!$H$27,'Input Parameters'!$I$27)</f>
        <v>1.6380680006746424</v>
      </c>
      <c r="Q3841" s="10"/>
      <c r="R3841" s="15">
        <f>'Input Parameters'!$E$28</f>
        <v>12.7</v>
      </c>
      <c r="S3841" s="10">
        <f t="shared" ca="1" si="513"/>
        <v>0.99037284763396294</v>
      </c>
      <c r="T3841" s="25">
        <f ca="1">_xlfn.LOGNORM.INV(S3841,'Input Parameters'!$H$29,'Input Parameters'!$I$29)</f>
        <v>75.733113855594766</v>
      </c>
      <c r="U3841" s="10">
        <f t="shared" ca="1" si="514"/>
        <v>0.38812843747186054</v>
      </c>
      <c r="V3841" s="29">
        <f ca="1">IF('Input Parameters'!$D$30="Beta",_xlfn.BETA.INV(U3841,'Input Parameters'!$L$30,'Input Parameters'!$M$30,'Input Parameters'!$J$30,'Input Parameters'!$K$30),IF('Input Parameters'!$D$30="LogNorm",_xlfn.LOGNORM.INV(U3841,'Input Parameters'!$H$30,'Input Parameters'!$I$30)))</f>
        <v>0.89327000723466932</v>
      </c>
      <c r="W3841" s="2">
        <f ca="1">N3841+(P3841-N3841)*(1-ERF((T3841-R3841)/(2*SQRT(L3841*'Input Parameters'!$E$31))))</f>
        <v>2.7817196789549633E-2</v>
      </c>
      <c r="X3841">
        <f t="shared" ca="1" si="515"/>
        <v>1</v>
      </c>
      <c r="Y3841" s="7"/>
    </row>
    <row r="3842" spans="1:25" ht="15" customHeight="1" x14ac:dyDescent="0.3">
      <c r="A3842" s="130">
        <v>3835</v>
      </c>
      <c r="B3842" s="10">
        <f t="shared" ca="1" si="507"/>
        <v>0.32204392725952991</v>
      </c>
      <c r="C3842" s="57">
        <f ca="1">_xlfn.NORM.INV(B3842,'Input Parameters'!$E$19,'Input Parameters'!$F$19)</f>
        <v>528.26176992482237</v>
      </c>
      <c r="D3842" s="10">
        <f t="shared" ca="1" si="508"/>
        <v>0.5745871199322522</v>
      </c>
      <c r="E3842" s="59">
        <f ca="1">IF(_xlfn.NORM.INV(D3842,'Input Parameters'!$E$20,'Input Parameters'!$F$20)&lt;3500,3500,IF(_xlfn.NORM.INV(D3842,'Input Parameters'!$E$20,'Input Parameters'!$F$20)&gt;5500,5500,_xlfn.NORM.INV(D3842,'Input Parameters'!$E$20,'Input Parameters'!$F$20)))</f>
        <v>4931.645444031079</v>
      </c>
      <c r="F3842" s="10">
        <f t="shared" ca="1" si="509"/>
        <v>0.57114692712193249</v>
      </c>
      <c r="G3842" s="61">
        <f ca="1">_xlfn.NORM.INV(F3842,'Input Parameters'!$E$21,'Input Parameters'!$F$21)</f>
        <v>286.25925796828557</v>
      </c>
      <c r="H3842" s="54">
        <f ca="1">EXP(E3842*(1/'Input Parameters'!$E$22-1/G3842))</f>
        <v>0.6727751580544622</v>
      </c>
      <c r="I3842" s="10">
        <f t="shared" ca="1" si="510"/>
        <v>0.62771971771011936</v>
      </c>
      <c r="J3842" s="29">
        <f ca="1">_xlfn.BETA.INV(I3842,'Input Parameters'!$L$24,'Input Parameters'!$M$24,'Input Parameters'!$J$24,'Input Parameters'!$K$24)</f>
        <v>0.65866282668314524</v>
      </c>
      <c r="K3842" s="156">
        <f ca="1">('Input Parameters'!$E$25/'Input Parameters'!$E$31)^$J3842</f>
        <v>8.8711643509717959E-3</v>
      </c>
      <c r="L3842" s="66">
        <f ca="1">$H3842*$C3842*'Input Parameters'!$E$23*K3842</f>
        <v>3.1528241923100566</v>
      </c>
      <c r="M3842" s="23">
        <f t="shared" ca="1" si="511"/>
        <v>0.15943347178172063</v>
      </c>
      <c r="N3842" s="15">
        <f ca="1">_xlfn.NORM.INV(M3842,'Input Parameters'!$E$26,'Input Parameters'!$F$26)</f>
        <v>1.3067431210552125E-2</v>
      </c>
      <c r="O3842" s="8">
        <f t="shared" ca="1" si="512"/>
        <v>0.60447454777734944</v>
      </c>
      <c r="P3842" s="29">
        <f ca="1">_xlfn.LOGNORM.INV(O3842,'Input Parameters'!$H$27,'Input Parameters'!$I$27)</f>
        <v>1.6006775316044486</v>
      </c>
      <c r="Q3842" s="10"/>
      <c r="R3842" s="15">
        <f>'Input Parameters'!$E$28</f>
        <v>12.7</v>
      </c>
      <c r="S3842" s="10">
        <f t="shared" ca="1" si="513"/>
        <v>0.60716318415300607</v>
      </c>
      <c r="T3842" s="25">
        <f ca="1">_xlfn.LOGNORM.INV(S3842,'Input Parameters'!$H$29,'Input Parameters'!$I$29)</f>
        <v>60.037108287506435</v>
      </c>
      <c r="U3842" s="10">
        <f t="shared" ca="1" si="514"/>
        <v>0.72114625766057061</v>
      </c>
      <c r="V3842" s="29">
        <f ca="1">IF('Input Parameters'!$D$30="Beta",_xlfn.BETA.INV(U3842,'Input Parameters'!$L$30,'Input Parameters'!$M$30,'Input Parameters'!$J$30,'Input Parameters'!$K$30),IF('Input Parameters'!$D$30="LogNorm",_xlfn.LOGNORM.INV(U3842,'Input Parameters'!$H$30,'Input Parameters'!$I$30)))</f>
        <v>1.259093431231584</v>
      </c>
      <c r="W3842" s="2">
        <f ca="1">N3842+(P3842-N3842)*(1-ERF((T3842-R3842)/(2*SQRT(L3842*'Input Parameters'!$E$31))))</f>
        <v>0.10739512509731174</v>
      </c>
      <c r="X3842">
        <f t="shared" ca="1" si="515"/>
        <v>1</v>
      </c>
      <c r="Y3842" s="7"/>
    </row>
    <row r="3843" spans="1:25" ht="15" customHeight="1" x14ac:dyDescent="0.3">
      <c r="A3843" s="130">
        <v>3836</v>
      </c>
      <c r="B3843" s="10">
        <f t="shared" ca="1" si="507"/>
        <v>0.31528001147531093</v>
      </c>
      <c r="C3843" s="57">
        <f ca="1">_xlfn.NORM.INV(B3843,'Input Parameters'!$E$19,'Input Parameters'!$F$19)</f>
        <v>526.66067464707476</v>
      </c>
      <c r="D3843" s="10">
        <f t="shared" ca="1" si="508"/>
        <v>0.94659508103481071</v>
      </c>
      <c r="E3843" s="59">
        <f ca="1">IF(_xlfn.NORM.INV(D3843,'Input Parameters'!$E$20,'Input Parameters'!$F$20)&lt;3500,3500,IF(_xlfn.NORM.INV(D3843,'Input Parameters'!$E$20,'Input Parameters'!$F$20)&gt;5500,5500,_xlfn.NORM.INV(D3843,'Input Parameters'!$E$20,'Input Parameters'!$F$20)))</f>
        <v>5500</v>
      </c>
      <c r="F3843" s="10">
        <f t="shared" ca="1" si="509"/>
        <v>0.28082143904083301</v>
      </c>
      <c r="G3843" s="61">
        <f ca="1">_xlfn.NORM.INV(F3843,'Input Parameters'!$E$21,'Input Parameters'!$F$21)</f>
        <v>280.28803236815548</v>
      </c>
      <c r="H3843" s="54">
        <f ca="1">EXP(E3843*(1/'Input Parameters'!$E$22-1/G3843))</f>
        <v>0.42684236730504416</v>
      </c>
      <c r="I3843" s="10">
        <f t="shared" ca="1" si="510"/>
        <v>0.42344892879162177</v>
      </c>
      <c r="J3843" s="29">
        <f ca="1">_xlfn.BETA.INV(I3843,'Input Parameters'!$L$24,'Input Parameters'!$M$24,'Input Parameters'!$J$24,'Input Parameters'!$K$24)</f>
        <v>0.57579726409037002</v>
      </c>
      <c r="K3843" s="156">
        <f ca="1">('Input Parameters'!$E$25/'Input Parameters'!$E$31)^$J3843</f>
        <v>1.6074692233415195E-2</v>
      </c>
      <c r="L3843" s="66">
        <f ca="1">$H3843*$C3843*'Input Parameters'!$E$23*K3843</f>
        <v>3.613608321546764</v>
      </c>
      <c r="M3843" s="23">
        <f t="shared" ca="1" si="511"/>
        <v>0.4272248614966867</v>
      </c>
      <c r="N3843" s="15">
        <f ca="1">_xlfn.NORM.INV(M3843,'Input Parameters'!$E$26,'Input Parameters'!$F$26)</f>
        <v>3.0147677831480459E-2</v>
      </c>
      <c r="O3843" s="8">
        <f t="shared" ca="1" si="512"/>
        <v>0.33897999847220006</v>
      </c>
      <c r="P3843" s="29">
        <f ca="1">_xlfn.LOGNORM.INV(O3843,'Input Parameters'!$H$27,'Input Parameters'!$I$27)</f>
        <v>1.1847140202059627</v>
      </c>
      <c r="Q3843" s="10"/>
      <c r="R3843" s="15">
        <f>'Input Parameters'!$E$28</f>
        <v>12.7</v>
      </c>
      <c r="S3843" s="10">
        <f t="shared" ca="1" si="513"/>
        <v>3.7052378463608204E-2</v>
      </c>
      <c r="T3843" s="25">
        <f ca="1">_xlfn.LOGNORM.INV(S3843,'Input Parameters'!$H$29,'Input Parameters'!$I$29)</f>
        <v>47.651582967041236</v>
      </c>
      <c r="U3843" s="10">
        <f t="shared" ca="1" si="514"/>
        <v>0.82375398776198638</v>
      </c>
      <c r="V3843" s="29">
        <f ca="1">IF('Input Parameters'!$D$30="Beta",_xlfn.BETA.INV(U3843,'Input Parameters'!$L$30,'Input Parameters'!$M$30,'Input Parameters'!$J$30,'Input Parameters'!$K$30),IF('Input Parameters'!$D$30="LogNorm",_xlfn.LOGNORM.INV(U3843,'Input Parameters'!$H$30,'Input Parameters'!$I$30)))</f>
        <v>1.441747853619644</v>
      </c>
      <c r="W3843" s="2">
        <f ca="1">N3843+(P3843-N3843)*(1-ERF((T3843-R3843)/(2*SQRT(L3843*'Input Parameters'!$E$31))))</f>
        <v>0.25362787696229067</v>
      </c>
      <c r="X3843">
        <f t="shared" ca="1" si="515"/>
        <v>1</v>
      </c>
      <c r="Y3843" s="7"/>
    </row>
    <row r="3844" spans="1:25" ht="15" customHeight="1" x14ac:dyDescent="0.3">
      <c r="A3844" s="130">
        <v>3837</v>
      </c>
      <c r="B3844" s="10">
        <f t="shared" ca="1" si="507"/>
        <v>0.45484853179472473</v>
      </c>
      <c r="C3844" s="57">
        <f ca="1">_xlfn.NORM.INV(B3844,'Input Parameters'!$E$19,'Input Parameters'!$F$19)</f>
        <v>557.71595449675851</v>
      </c>
      <c r="D3844" s="10">
        <f t="shared" ca="1" si="508"/>
        <v>0.4594793075326582</v>
      </c>
      <c r="E3844" s="59">
        <f ca="1">IF(_xlfn.NORM.INV(D3844,'Input Parameters'!$E$20,'Input Parameters'!$F$20)&lt;3500,3500,IF(_xlfn.NORM.INV(D3844,'Input Parameters'!$E$20,'Input Parameters'!$F$20)&gt;5500,5500,_xlfn.NORM.INV(D3844,'Input Parameters'!$E$20,'Input Parameters'!$F$20)))</f>
        <v>4728.7780876725337</v>
      </c>
      <c r="F3844" s="10">
        <f t="shared" ca="1" si="509"/>
        <v>0.29665528479690007</v>
      </c>
      <c r="G3844" s="61">
        <f ca="1">_xlfn.NORM.INV(F3844,'Input Parameters'!$E$21,'Input Parameters'!$F$21)</f>
        <v>280.65240821911709</v>
      </c>
      <c r="H3844" s="54">
        <f ca="1">EXP(E3844*(1/'Input Parameters'!$E$22-1/G3844))</f>
        <v>0.49161489639816469</v>
      </c>
      <c r="I3844" s="10">
        <f t="shared" ca="1" si="510"/>
        <v>0.5458508129092785</v>
      </c>
      <c r="J3844" s="29">
        <f ca="1">_xlfn.BETA.INV(I3844,'Input Parameters'!$L$24,'Input Parameters'!$M$24,'Input Parameters'!$J$24,'Input Parameters'!$K$24)</f>
        <v>0.62560533767329773</v>
      </c>
      <c r="K3844" s="156">
        <f ca="1">('Input Parameters'!$E$25/'Input Parameters'!$E$31)^$J3844</f>
        <v>1.1245246783830902E-2</v>
      </c>
      <c r="L3844" s="66">
        <f ca="1">$H3844*$C3844*'Input Parameters'!$E$23*K3844</f>
        <v>3.0832383070800589</v>
      </c>
      <c r="M3844" s="23">
        <f t="shared" ca="1" si="511"/>
        <v>0.41154222568598386</v>
      </c>
      <c r="N3844" s="15">
        <f ca="1">_xlfn.NORM.INV(M3844,'Input Parameters'!$E$26,'Input Parameters'!$F$26)</f>
        <v>2.9304828742071392E-2</v>
      </c>
      <c r="O3844" s="8">
        <f t="shared" ca="1" si="512"/>
        <v>0.76083992034575376</v>
      </c>
      <c r="P3844" s="29">
        <f ca="1">_xlfn.LOGNORM.INV(O3844,'Input Parameters'!$H$27,'Input Parameters'!$I$27)</f>
        <v>1.9481580497772517</v>
      </c>
      <c r="Q3844" s="10"/>
      <c r="R3844" s="15">
        <f>'Input Parameters'!$E$28</f>
        <v>12.7</v>
      </c>
      <c r="S3844" s="10">
        <f t="shared" ca="1" si="513"/>
        <v>0.99142020490578908</v>
      </c>
      <c r="T3844" s="25">
        <f ca="1">_xlfn.LOGNORM.INV(S3844,'Input Parameters'!$H$29,'Input Parameters'!$I$29)</f>
        <v>76.097053700178307</v>
      </c>
      <c r="U3844" s="10">
        <f t="shared" ca="1" si="514"/>
        <v>0.87527310402388636</v>
      </c>
      <c r="V3844" s="29">
        <f ca="1">IF('Input Parameters'!$D$30="Beta",_xlfn.BETA.INV(U3844,'Input Parameters'!$L$30,'Input Parameters'!$M$30,'Input Parameters'!$J$30,'Input Parameters'!$K$30),IF('Input Parameters'!$D$30="LogNorm",_xlfn.LOGNORM.INV(U3844,'Input Parameters'!$H$30,'Input Parameters'!$I$30)))</f>
        <v>1.5735994970151403</v>
      </c>
      <c r="W3844" s="2">
        <f ca="1">N3844+(P3844-N3844)*(1-ERF((T3844-R3844)/(2*SQRT(L3844*'Input Parameters'!$E$31))))</f>
        <v>4.9798182763312944E-2</v>
      </c>
      <c r="X3844">
        <f t="shared" ca="1" si="515"/>
        <v>1</v>
      </c>
      <c r="Y3844" s="7"/>
    </row>
    <row r="3845" spans="1:25" ht="15" customHeight="1" x14ac:dyDescent="0.3">
      <c r="A3845" s="130">
        <v>3838</v>
      </c>
      <c r="B3845" s="10">
        <f t="shared" ref="B3845:B3908" ca="1" si="516">RAND()</f>
        <v>4.2153969016799464E-2</v>
      </c>
      <c r="C3845" s="57">
        <f ca="1">_xlfn.NORM.INV(B3845,'Input Parameters'!$E$19,'Input Parameters'!$F$19)</f>
        <v>421.43445546511907</v>
      </c>
      <c r="D3845" s="10">
        <f t="shared" ref="D3845:D3908" ca="1" si="517">RAND()</f>
        <v>0.87536778515930702</v>
      </c>
      <c r="E3845" s="59">
        <f ca="1">IF(_xlfn.NORM.INV(D3845,'Input Parameters'!$E$20,'Input Parameters'!$F$20)&lt;3500,3500,IF(_xlfn.NORM.INV(D3845,'Input Parameters'!$E$20,'Input Parameters'!$F$20)&gt;5500,5500,_xlfn.NORM.INV(D3845,'Input Parameters'!$E$20,'Input Parameters'!$F$20)))</f>
        <v>5500</v>
      </c>
      <c r="F3845" s="10">
        <f t="shared" ref="F3845:F3908" ca="1" si="518">RAND()</f>
        <v>0.11988223641402251</v>
      </c>
      <c r="G3845" s="61">
        <f ca="1">_xlfn.NORM.INV(F3845,'Input Parameters'!$E$21,'Input Parameters'!$F$21)</f>
        <v>275.6099750407148</v>
      </c>
      <c r="H3845" s="54">
        <f ca="1">EXP(E3845*(1/'Input Parameters'!$E$22-1/G3845))</f>
        <v>0.30592806033266168</v>
      </c>
      <c r="I3845" s="10">
        <f t="shared" ref="I3845:I3908" ca="1" si="519">RAND()</f>
        <v>8.5065227380694775E-2</v>
      </c>
      <c r="J3845" s="29">
        <f ca="1">_xlfn.BETA.INV(I3845,'Input Parameters'!$L$24,'Input Parameters'!$M$24,'Input Parameters'!$J$24,'Input Parameters'!$K$24)</f>
        <v>0.38292957572692427</v>
      </c>
      <c r="K3845" s="156">
        <f ca="1">('Input Parameters'!$E$25/'Input Parameters'!$E$31)^$J3845</f>
        <v>6.4122267573161404E-2</v>
      </c>
      <c r="L3845" s="66">
        <f ca="1">$H3845*$C3845*'Input Parameters'!$E$23*K3845</f>
        <v>8.2671958232920009</v>
      </c>
      <c r="M3845" s="23">
        <f t="shared" ref="M3845:M3908" ca="1" si="520">RAND()</f>
        <v>0.81770873172340997</v>
      </c>
      <c r="N3845" s="15">
        <f ca="1">_xlfn.NORM.INV(M3845,'Input Parameters'!$E$26,'Input Parameters'!$F$26)</f>
        <v>5.3040022196948075E-2</v>
      </c>
      <c r="O3845" s="8">
        <f t="shared" ref="O3845:O3908" ca="1" si="521">RAND()</f>
        <v>0.50977788930091816</v>
      </c>
      <c r="P3845" s="29">
        <f ca="1">_xlfn.LOGNORM.INV(O3845,'Input Parameters'!$H$27,'Input Parameters'!$I$27)</f>
        <v>1.4391551895639005</v>
      </c>
      <c r="Q3845" s="10"/>
      <c r="R3845" s="15">
        <f>'Input Parameters'!$E$28</f>
        <v>12.7</v>
      </c>
      <c r="S3845" s="10">
        <f t="shared" ref="S3845:S3908" ca="1" si="522">RAND()</f>
        <v>4.5720384539806314E-2</v>
      </c>
      <c r="T3845" s="25">
        <f ca="1">_xlfn.LOGNORM.INV(S3845,'Input Parameters'!$H$29,'Input Parameters'!$I$29)</f>
        <v>48.179426347035403</v>
      </c>
      <c r="U3845" s="10">
        <f t="shared" ref="U3845:U3908" ca="1" si="523">RAND()</f>
        <v>0.90433330316705085</v>
      </c>
      <c r="V3845" s="29">
        <f ca="1">IF('Input Parameters'!$D$30="Beta",_xlfn.BETA.INV(U3845,'Input Parameters'!$L$30,'Input Parameters'!$M$30,'Input Parameters'!$J$30,'Input Parameters'!$K$30),IF('Input Parameters'!$D$30="LogNorm",_xlfn.LOGNORM.INV(U3845,'Input Parameters'!$H$30,'Input Parameters'!$I$30)))</f>
        <v>1.672762572683216</v>
      </c>
      <c r="W3845" s="2">
        <f ca="1">N3845+(P3845-N3845)*(1-ERF((T3845-R3845)/(2*SQRT(L3845*'Input Parameters'!$E$31))))</f>
        <v>0.58380707934869724</v>
      </c>
      <c r="X3845">
        <f t="shared" ca="1" si="515"/>
        <v>1</v>
      </c>
      <c r="Y3845" s="7"/>
    </row>
    <row r="3846" spans="1:25" ht="15" customHeight="1" x14ac:dyDescent="0.3">
      <c r="A3846" s="130">
        <v>3839</v>
      </c>
      <c r="B3846" s="10">
        <f t="shared" ca="1" si="516"/>
        <v>0.42287766180996011</v>
      </c>
      <c r="C3846" s="57">
        <f ca="1">_xlfn.NORM.INV(B3846,'Input Parameters'!$E$19,'Input Parameters'!$F$19)</f>
        <v>550.86161231412927</v>
      </c>
      <c r="D3846" s="10">
        <f t="shared" ca="1" si="517"/>
        <v>0.38064920542556302</v>
      </c>
      <c r="E3846" s="59">
        <f ca="1">IF(_xlfn.NORM.INV(D3846,'Input Parameters'!$E$20,'Input Parameters'!$F$20)&lt;3500,3500,IF(_xlfn.NORM.INV(D3846,'Input Parameters'!$E$20,'Input Parameters'!$F$20)&gt;5500,5500,_xlfn.NORM.INV(D3846,'Input Parameters'!$E$20,'Input Parameters'!$F$20)))</f>
        <v>4587.3566699238445</v>
      </c>
      <c r="F3846" s="10">
        <f t="shared" ca="1" si="518"/>
        <v>1.7134006469832208E-2</v>
      </c>
      <c r="G3846" s="61">
        <f ca="1">_xlfn.NORM.INV(F3846,'Input Parameters'!$E$21,'Input Parameters'!$F$21)</f>
        <v>268.21113611635832</v>
      </c>
      <c r="H3846" s="54">
        <f ca="1">EXP(E3846*(1/'Input Parameters'!$E$22-1/G3846))</f>
        <v>0.23527021609785029</v>
      </c>
      <c r="I3846" s="10">
        <f t="shared" ca="1" si="519"/>
        <v>9.7325020305754961E-2</v>
      </c>
      <c r="J3846" s="29">
        <f ca="1">_xlfn.BETA.INV(I3846,'Input Parameters'!$L$24,'Input Parameters'!$M$24,'Input Parameters'!$J$24,'Input Parameters'!$K$24)</f>
        <v>0.39476763001377335</v>
      </c>
      <c r="K3846" s="156">
        <f ca="1">('Input Parameters'!$E$25/'Input Parameters'!$E$31)^$J3846</f>
        <v>5.8901752511092843E-2</v>
      </c>
      <c r="L3846" s="66">
        <f ca="1">$H3846*$C3846*'Input Parameters'!$E$23*K3846</f>
        <v>7.6337454982927229</v>
      </c>
      <c r="M3846" s="23">
        <f t="shared" ca="1" si="520"/>
        <v>0.58377289861764792</v>
      </c>
      <c r="N3846" s="15">
        <f ca="1">_xlfn.NORM.INV(M3846,'Input Parameters'!$E$26,'Input Parameters'!$F$26)</f>
        <v>3.8442655448344333E-2</v>
      </c>
      <c r="O3846" s="8">
        <f t="shared" ca="1" si="521"/>
        <v>0.44935810007215893</v>
      </c>
      <c r="P3846" s="29">
        <f ca="1">_xlfn.LOGNORM.INV(O3846,'Input Parameters'!$H$27,'Input Parameters'!$I$27)</f>
        <v>1.3456812396726978</v>
      </c>
      <c r="Q3846" s="10"/>
      <c r="R3846" s="15">
        <f>'Input Parameters'!$E$28</f>
        <v>12.7</v>
      </c>
      <c r="S3846" s="10">
        <f t="shared" ca="1" si="522"/>
        <v>0.49006249821855052</v>
      </c>
      <c r="T3846" s="25">
        <f ca="1">_xlfn.LOGNORM.INV(S3846,'Input Parameters'!$H$29,'Input Parameters'!$I$29)</f>
        <v>58.06918137813917</v>
      </c>
      <c r="U3846" s="10">
        <f t="shared" ca="1" si="523"/>
        <v>0.22403100010114829</v>
      </c>
      <c r="V3846" s="29">
        <f ca="1">IF('Input Parameters'!$D$30="Beta",_xlfn.BETA.INV(U3846,'Input Parameters'!$L$30,'Input Parameters'!$M$30,'Input Parameters'!$J$30,'Input Parameters'!$K$30),IF('Input Parameters'!$D$30="LogNorm",_xlfn.LOGNORM.INV(U3846,'Input Parameters'!$H$30,'Input Parameters'!$I$30)))</f>
        <v>0.74084523218244636</v>
      </c>
      <c r="W3846" s="2">
        <f ca="1">N3846+(P3846-N3846)*(1-ERF((T3846-R3846)/(2*SQRT(L3846*'Input Parameters'!$E$31))))</f>
        <v>0.35949143333524253</v>
      </c>
      <c r="X3846">
        <f t="shared" ca="1" si="515"/>
        <v>1</v>
      </c>
      <c r="Y3846" s="7"/>
    </row>
    <row r="3847" spans="1:25" ht="15" customHeight="1" x14ac:dyDescent="0.3">
      <c r="A3847" s="130">
        <v>3840</v>
      </c>
      <c r="B3847" s="10">
        <f t="shared" ca="1" si="516"/>
        <v>0.65010631458940238</v>
      </c>
      <c r="C3847" s="57">
        <f ca="1">_xlfn.NORM.INV(B3847,'Input Parameters'!$E$19,'Input Parameters'!$F$19)</f>
        <v>599.88383455154099</v>
      </c>
      <c r="D3847" s="10">
        <f t="shared" ca="1" si="517"/>
        <v>0.25604886061611487</v>
      </c>
      <c r="E3847" s="59">
        <f ca="1">IF(_xlfn.NORM.INV(D3847,'Input Parameters'!$E$20,'Input Parameters'!$F$20)&lt;3500,3500,IF(_xlfn.NORM.INV(D3847,'Input Parameters'!$E$20,'Input Parameters'!$F$20)&gt;5500,5500,_xlfn.NORM.INV(D3847,'Input Parameters'!$E$20,'Input Parameters'!$F$20)))</f>
        <v>4341.0976151617397</v>
      </c>
      <c r="F3847" s="10">
        <f t="shared" ca="1" si="518"/>
        <v>0.21996617682081887</v>
      </c>
      <c r="G3847" s="61">
        <f ca="1">_xlfn.NORM.INV(F3847,'Input Parameters'!$E$21,'Input Parameters'!$F$21)</f>
        <v>278.77966343821322</v>
      </c>
      <c r="H3847" s="54">
        <f ca="1">EXP(E3847*(1/'Input Parameters'!$E$22-1/G3847))</f>
        <v>0.46965614567630642</v>
      </c>
      <c r="I3847" s="10">
        <f t="shared" ca="1" si="519"/>
        <v>0.77515247734048964</v>
      </c>
      <c r="J3847" s="29">
        <f ca="1">_xlfn.BETA.INV(I3847,'Input Parameters'!$L$24,'Input Parameters'!$M$24,'Input Parameters'!$J$24,'Input Parameters'!$K$24)</f>
        <v>0.72266518575779681</v>
      </c>
      <c r="K3847" s="156">
        <f ca="1">('Input Parameters'!$E$25/'Input Parameters'!$E$31)^$J3847</f>
        <v>5.6051290408332113E-3</v>
      </c>
      <c r="L3847" s="66">
        <f ca="1">$H3847*$C3847*'Input Parameters'!$E$23*K3847</f>
        <v>1.5791841771983746</v>
      </c>
      <c r="M3847" s="23">
        <f t="shared" ca="1" si="520"/>
        <v>0.39705435639927389</v>
      </c>
      <c r="N3847" s="15">
        <f ca="1">_xlfn.NORM.INV(M3847,'Input Parameters'!$E$26,'Input Parameters'!$F$26)</f>
        <v>2.8519441299987524E-2</v>
      </c>
      <c r="O3847" s="8">
        <f t="shared" ca="1" si="521"/>
        <v>0.61598289953032881</v>
      </c>
      <c r="P3847" s="29">
        <f ca="1">_xlfn.LOGNORM.INV(O3847,'Input Parameters'!$H$27,'Input Parameters'!$I$27)</f>
        <v>1.6220645866157659</v>
      </c>
      <c r="Q3847" s="10"/>
      <c r="R3847" s="15">
        <f>'Input Parameters'!$E$28</f>
        <v>12.7</v>
      </c>
      <c r="S3847" s="10">
        <f t="shared" ca="1" si="522"/>
        <v>0.49810333624432535</v>
      </c>
      <c r="T3847" s="25">
        <f ca="1">_xlfn.LOGNORM.INV(S3847,'Input Parameters'!$H$29,'Input Parameters'!$I$29)</f>
        <v>58.200752295129277</v>
      </c>
      <c r="U3847" s="10">
        <f t="shared" ca="1" si="523"/>
        <v>0.47289313180320702</v>
      </c>
      <c r="V3847" s="29">
        <f ca="1">IF('Input Parameters'!$D$30="Beta",_xlfn.BETA.INV(U3847,'Input Parameters'!$L$30,'Input Parameters'!$M$30,'Input Parameters'!$J$30,'Input Parameters'!$K$30),IF('Input Parameters'!$D$30="LogNorm",_xlfn.LOGNORM.INV(U3847,'Input Parameters'!$H$30,'Input Parameters'!$I$30)))</f>
        <v>0.97276921692915974</v>
      </c>
      <c r="W3847" s="2">
        <f ca="1">N3847+(P3847-N3847)*(1-ERF((T3847-R3847)/(2*SQRT(L3847*'Input Parameters'!$E$31))))</f>
        <v>4.5186067006455027E-2</v>
      </c>
      <c r="X3847">
        <f t="shared" ca="1" si="515"/>
        <v>1</v>
      </c>
      <c r="Y3847" s="7"/>
    </row>
    <row r="3848" spans="1:25" ht="15" customHeight="1" x14ac:dyDescent="0.3">
      <c r="A3848" s="130">
        <v>3841</v>
      </c>
      <c r="B3848" s="10">
        <f t="shared" ca="1" si="516"/>
        <v>0.73987330327014367</v>
      </c>
      <c r="C3848" s="57">
        <f ca="1">_xlfn.NORM.INV(B3848,'Input Parameters'!$E$19,'Input Parameters'!$F$19)</f>
        <v>621.62968528542501</v>
      </c>
      <c r="D3848" s="10">
        <f t="shared" ca="1" si="517"/>
        <v>0.42264600416388387</v>
      </c>
      <c r="E3848" s="59">
        <f ca="1">IF(_xlfn.NORM.INV(D3848,'Input Parameters'!$E$20,'Input Parameters'!$F$20)&lt;3500,3500,IF(_xlfn.NORM.INV(D3848,'Input Parameters'!$E$20,'Input Parameters'!$F$20)&gt;5500,5500,_xlfn.NORM.INV(D3848,'Input Parameters'!$E$20,'Input Parameters'!$F$20)))</f>
        <v>4663.409743035334</v>
      </c>
      <c r="F3848" s="10">
        <f t="shared" ca="1" si="518"/>
        <v>0.70409333206118063</v>
      </c>
      <c r="G3848" s="61">
        <f ca="1">_xlfn.NORM.INV(F3848,'Input Parameters'!$E$21,'Input Parameters'!$F$21)</f>
        <v>289.06461159163331</v>
      </c>
      <c r="H3848" s="54">
        <f ca="1">EXP(E3848*(1/'Input Parameters'!$E$22-1/G3848))</f>
        <v>0.80518364969452494</v>
      </c>
      <c r="I3848" s="10">
        <f t="shared" ca="1" si="519"/>
        <v>0.75285479002086542</v>
      </c>
      <c r="J3848" s="29">
        <f ca="1">_xlfn.BETA.INV(I3848,'Input Parameters'!$L$24,'Input Parameters'!$M$24,'Input Parameters'!$J$24,'Input Parameters'!$K$24)</f>
        <v>0.71227004122650439</v>
      </c>
      <c r="K3848" s="156">
        <f ca="1">('Input Parameters'!$E$25/'Input Parameters'!$E$31)^$J3848</f>
        <v>6.0390827880228877E-3</v>
      </c>
      <c r="L3848" s="66">
        <f ca="1">$H3848*$C3848*'Input Parameters'!$E$23*K3848</f>
        <v>3.022718306393779</v>
      </c>
      <c r="M3848" s="23">
        <f t="shared" ca="1" si="520"/>
        <v>0.62022608522519951</v>
      </c>
      <c r="N3848" s="15">
        <f ca="1">_xlfn.NORM.INV(M3848,'Input Parameters'!$E$26,'Input Parameters'!$F$26)</f>
        <v>4.0427567073575844E-2</v>
      </c>
      <c r="O3848" s="8">
        <f t="shared" ca="1" si="521"/>
        <v>0.15795743963917153</v>
      </c>
      <c r="P3848" s="29">
        <f ca="1">_xlfn.LOGNORM.INV(O3848,'Input Parameters'!$H$27,'Input Parameters'!$I$27)</f>
        <v>0.91349556521794451</v>
      </c>
      <c r="Q3848" s="10"/>
      <c r="R3848" s="15">
        <f>'Input Parameters'!$E$28</f>
        <v>12.7</v>
      </c>
      <c r="S3848" s="10">
        <f t="shared" ca="1" si="522"/>
        <v>0.65283878623151437</v>
      </c>
      <c r="T3848" s="25">
        <f ca="1">_xlfn.LOGNORM.INV(S3848,'Input Parameters'!$H$29,'Input Parameters'!$I$29)</f>
        <v>60.858712775586433</v>
      </c>
      <c r="U3848" s="10">
        <f t="shared" ca="1" si="523"/>
        <v>0.1005834978444311</v>
      </c>
      <c r="V3848" s="29">
        <f ca="1">IF('Input Parameters'!$D$30="Beta",_xlfn.BETA.INV(U3848,'Input Parameters'!$L$30,'Input Parameters'!$M$30,'Input Parameters'!$J$30,'Input Parameters'!$K$30),IF('Input Parameters'!$D$30="LogNorm",_xlfn.LOGNORM.INV(U3848,'Input Parameters'!$H$30,'Input Parameters'!$I$30)))</f>
        <v>0.60359055252727078</v>
      </c>
      <c r="W3848" s="2">
        <f ca="1">N3848+(P3848-N3848)*(1-ERF((T3848-R3848)/(2*SQRT(L3848*'Input Parameters'!$E$31))))</f>
        <v>8.4213299052373458E-2</v>
      </c>
      <c r="X3848">
        <f t="shared" ca="1" si="515"/>
        <v>1</v>
      </c>
      <c r="Y3848" s="7"/>
    </row>
    <row r="3849" spans="1:25" ht="15" customHeight="1" x14ac:dyDescent="0.3">
      <c r="A3849" s="130">
        <v>3842</v>
      </c>
      <c r="B3849" s="10">
        <f t="shared" ca="1" si="516"/>
        <v>0.99015286557205706</v>
      </c>
      <c r="C3849" s="57">
        <f ca="1">_xlfn.NORM.INV(B3849,'Input Parameters'!$E$19,'Input Parameters'!$F$19)</f>
        <v>764.36431726607873</v>
      </c>
      <c r="D3849" s="10">
        <f t="shared" ca="1" si="517"/>
        <v>0.46964095123940464</v>
      </c>
      <c r="E3849" s="59">
        <f ca="1">IF(_xlfn.NORM.INV(D3849,'Input Parameters'!$E$20,'Input Parameters'!$F$20)&lt;3500,3500,IF(_xlfn.NORM.INV(D3849,'Input Parameters'!$E$20,'Input Parameters'!$F$20)&gt;5500,5500,_xlfn.NORM.INV(D3849,'Input Parameters'!$E$20,'Input Parameters'!$F$20)))</f>
        <v>4746.6792865577409</v>
      </c>
      <c r="F3849" s="10">
        <f t="shared" ca="1" si="518"/>
        <v>0.68752305390295654</v>
      </c>
      <c r="G3849" s="61">
        <f ca="1">_xlfn.NORM.INV(F3849,'Input Parameters'!$E$21,'Input Parameters'!$F$21)</f>
        <v>288.69229443916674</v>
      </c>
      <c r="H3849" s="54">
        <f ca="1">EXP(E3849*(1/'Input Parameters'!$E$22-1/G3849))</f>
        <v>0.78526706310156036</v>
      </c>
      <c r="I3849" s="10">
        <f t="shared" ca="1" si="519"/>
        <v>8.5470762467052541E-2</v>
      </c>
      <c r="J3849" s="29">
        <f ca="1">_xlfn.BETA.INV(I3849,'Input Parameters'!$L$24,'Input Parameters'!$M$24,'Input Parameters'!$J$24,'Input Parameters'!$K$24)</f>
        <v>0.38333897711937315</v>
      </c>
      <c r="K3849" s="156">
        <f ca="1">('Input Parameters'!$E$25/'Input Parameters'!$E$31)^$J3849</f>
        <v>6.3934225684520077E-2</v>
      </c>
      <c r="L3849" s="66">
        <f ca="1">$H3849*$C3849*'Input Parameters'!$E$23*K3849</f>
        <v>38.375248118344672</v>
      </c>
      <c r="M3849" s="23">
        <f t="shared" ca="1" si="520"/>
        <v>0.75816129358300877</v>
      </c>
      <c r="N3849" s="15">
        <f ca="1">_xlfn.NORM.INV(M3849,'Input Parameters'!$E$26,'Input Parameters'!$F$26)</f>
        <v>4.8708404152059417E-2</v>
      </c>
      <c r="O3849" s="8">
        <f t="shared" ca="1" si="521"/>
        <v>0.57614338311714153</v>
      </c>
      <c r="P3849" s="29">
        <f ca="1">_xlfn.LOGNORM.INV(O3849,'Input Parameters'!$H$27,'Input Parameters'!$I$27)</f>
        <v>1.5498701617806452</v>
      </c>
      <c r="Q3849" s="10"/>
      <c r="R3849" s="15">
        <f>'Input Parameters'!$E$28</f>
        <v>12.7</v>
      </c>
      <c r="S3849" s="10">
        <f t="shared" ca="1" si="522"/>
        <v>0.82415813356748213</v>
      </c>
      <c r="T3849" s="25">
        <f ca="1">_xlfn.LOGNORM.INV(S3849,'Input Parameters'!$H$29,'Input Parameters'!$I$29)</f>
        <v>64.650466106522927</v>
      </c>
      <c r="U3849" s="10">
        <f t="shared" ca="1" si="523"/>
        <v>0.30449636191189611</v>
      </c>
      <c r="V3849" s="29">
        <f ca="1">IF('Input Parameters'!$D$30="Beta",_xlfn.BETA.INV(U3849,'Input Parameters'!$L$30,'Input Parameters'!$M$30,'Input Parameters'!$J$30,'Input Parameters'!$K$30),IF('Input Parameters'!$D$30="LogNorm",_xlfn.LOGNORM.INV(U3849,'Input Parameters'!$H$30,'Input Parameters'!$I$30)))</f>
        <v>0.81668183611925071</v>
      </c>
      <c r="W3849" s="2">
        <f ca="1">N3849+(P3849-N3849)*(1-ERF((T3849-R3849)/(2*SQRT(L3849*'Input Parameters'!$E$31))))</f>
        <v>0.87913080733357862</v>
      </c>
      <c r="X3849">
        <f t="shared" ref="X3849:X3912" ca="1" si="524">IFERROR(IF(W3849&gt;V3849,0,1),0)</f>
        <v>0</v>
      </c>
      <c r="Y3849" s="7"/>
    </row>
    <row r="3850" spans="1:25" ht="15" customHeight="1" x14ac:dyDescent="0.3">
      <c r="A3850" s="130">
        <v>3843</v>
      </c>
      <c r="B3850" s="10">
        <f t="shared" ca="1" si="516"/>
        <v>0.89176338590646731</v>
      </c>
      <c r="C3850" s="57">
        <f ca="1">_xlfn.NORM.INV(B3850,'Input Parameters'!$E$19,'Input Parameters'!$F$19)</f>
        <v>671.7386664351875</v>
      </c>
      <c r="D3850" s="10">
        <f t="shared" ca="1" si="517"/>
        <v>0.41574755365176641</v>
      </c>
      <c r="E3850" s="59">
        <f ca="1">IF(_xlfn.NORM.INV(D3850,'Input Parameters'!$E$20,'Input Parameters'!$F$20)&lt;3500,3500,IF(_xlfn.NORM.INV(D3850,'Input Parameters'!$E$20,'Input Parameters'!$F$20)&gt;5500,5500,_xlfn.NORM.INV(D3850,'Input Parameters'!$E$20,'Input Parameters'!$F$20)))</f>
        <v>4651.0508977427316</v>
      </c>
      <c r="F3850" s="10">
        <f t="shared" ca="1" si="518"/>
        <v>0.32318795542387901</v>
      </c>
      <c r="G3850" s="61">
        <f ca="1">_xlfn.NORM.INV(F3850,'Input Parameters'!$E$21,'Input Parameters'!$F$21)</f>
        <v>281.24381138166859</v>
      </c>
      <c r="H3850" s="54">
        <f ca="1">EXP(E3850*(1/'Input Parameters'!$E$22-1/G3850))</f>
        <v>0.51502496745953075</v>
      </c>
      <c r="I3850" s="10">
        <f t="shared" ca="1" si="519"/>
        <v>0.39645789739998738</v>
      </c>
      <c r="J3850" s="29">
        <f ca="1">_xlfn.BETA.INV(I3850,'Input Parameters'!$L$24,'Input Parameters'!$M$24,'Input Parameters'!$J$24,'Input Parameters'!$K$24)</f>
        <v>0.56440836305295072</v>
      </c>
      <c r="K3850" s="156">
        <f ca="1">('Input Parameters'!$E$25/'Input Parameters'!$E$31)^$J3850</f>
        <v>1.7443113857492958E-2</v>
      </c>
      <c r="L3850" s="66">
        <f ca="1">$H3850*$C3850*'Input Parameters'!$E$23*K3850</f>
        <v>6.0346577802387564</v>
      </c>
      <c r="M3850" s="23">
        <f t="shared" ca="1" si="520"/>
        <v>0.21625146995000599</v>
      </c>
      <c r="N3850" s="15">
        <f ca="1">_xlfn.NORM.INV(M3850,'Input Parameters'!$E$26,'Input Parameters'!$F$26)</f>
        <v>1.7516768280038602E-2</v>
      </c>
      <c r="O3850" s="8">
        <f t="shared" ca="1" si="521"/>
        <v>0.23037165104023716</v>
      </c>
      <c r="P3850" s="29">
        <f ca="1">_xlfn.LOGNORM.INV(O3850,'Input Parameters'!$H$27,'Input Parameters'!$I$27)</f>
        <v>1.0272437101375591</v>
      </c>
      <c r="Q3850" s="10"/>
      <c r="R3850" s="15">
        <f>'Input Parameters'!$E$28</f>
        <v>12.7</v>
      </c>
      <c r="S3850" s="10">
        <f t="shared" ca="1" si="522"/>
        <v>0.5619602603378957</v>
      </c>
      <c r="T3850" s="25">
        <f ca="1">_xlfn.LOGNORM.INV(S3850,'Input Parameters'!$H$29,'Input Parameters'!$I$29)</f>
        <v>59.260327273743101</v>
      </c>
      <c r="U3850" s="10">
        <f t="shared" ca="1" si="523"/>
        <v>0.26874172687189013</v>
      </c>
      <c r="V3850" s="29">
        <f ca="1">IF('Input Parameters'!$D$30="Beta",_xlfn.BETA.INV(U3850,'Input Parameters'!$L$30,'Input Parameters'!$M$30,'Input Parameters'!$J$30,'Input Parameters'!$K$30),IF('Input Parameters'!$D$30="LogNorm",_xlfn.LOGNORM.INV(U3850,'Input Parameters'!$H$30,'Input Parameters'!$I$30)))</f>
        <v>0.78352225338559112</v>
      </c>
      <c r="W3850" s="2">
        <f ca="1">N3850+(P3850-N3850)*(1-ERF((T3850-R3850)/(2*SQRT(L3850*'Input Parameters'!$E$31))))</f>
        <v>0.19944454909115544</v>
      </c>
      <c r="X3850">
        <f t="shared" ca="1" si="524"/>
        <v>1</v>
      </c>
      <c r="Y3850" s="7"/>
    </row>
    <row r="3851" spans="1:25" ht="15" customHeight="1" x14ac:dyDescent="0.3">
      <c r="A3851" s="130">
        <v>3844</v>
      </c>
      <c r="B3851" s="10">
        <f t="shared" ca="1" si="516"/>
        <v>0.96162902574523179</v>
      </c>
      <c r="C3851" s="57">
        <f ca="1">_xlfn.NORM.INV(B3851,'Input Parameters'!$E$19,'Input Parameters'!$F$19)</f>
        <v>716.85748942579312</v>
      </c>
      <c r="D3851" s="10">
        <f t="shared" ca="1" si="517"/>
        <v>9.5327279941090026E-2</v>
      </c>
      <c r="E3851" s="59">
        <f ca="1">IF(_xlfn.NORM.INV(D3851,'Input Parameters'!$E$20,'Input Parameters'!$F$20)&lt;3500,3500,IF(_xlfn.NORM.INV(D3851,'Input Parameters'!$E$20,'Input Parameters'!$F$20)&gt;5500,5500,_xlfn.NORM.INV(D3851,'Input Parameters'!$E$20,'Input Parameters'!$F$20)))</f>
        <v>3883.9483546658757</v>
      </c>
      <c r="F3851" s="10">
        <f t="shared" ca="1" si="518"/>
        <v>0.71572403390163475</v>
      </c>
      <c r="G3851" s="61">
        <f ca="1">_xlfn.NORM.INV(F3851,'Input Parameters'!$E$21,'Input Parameters'!$F$21)</f>
        <v>289.33165753659193</v>
      </c>
      <c r="H3851" s="54">
        <f ca="1">EXP(E3851*(1/'Input Parameters'!$E$22-1/G3851))</f>
        <v>0.84529808237009285</v>
      </c>
      <c r="I3851" s="10">
        <f t="shared" ca="1" si="519"/>
        <v>0.32803893753915192</v>
      </c>
      <c r="J3851" s="29">
        <f ca="1">_xlfn.BETA.INV(I3851,'Input Parameters'!$L$24,'Input Parameters'!$M$24,'Input Parameters'!$J$24,'Input Parameters'!$K$24)</f>
        <v>0.53425036899370515</v>
      </c>
      <c r="K3851" s="156">
        <f ca="1">('Input Parameters'!$E$25/'Input Parameters'!$E$31)^$J3851</f>
        <v>2.1656047791025427E-2</v>
      </c>
      <c r="L3851" s="66">
        <f ca="1">$H3851*$C3851*'Input Parameters'!$E$23*K3851</f>
        <v>13.122661062706804</v>
      </c>
      <c r="M3851" s="23">
        <f t="shared" ca="1" si="520"/>
        <v>0.18656386583851292</v>
      </c>
      <c r="N3851" s="15">
        <f ca="1">_xlfn.NORM.INV(M3851,'Input Parameters'!$E$26,'Input Parameters'!$F$26)</f>
        <v>1.5296771263437703E-2</v>
      </c>
      <c r="O3851" s="8">
        <f t="shared" ca="1" si="521"/>
        <v>1.1096883941556834E-2</v>
      </c>
      <c r="P3851" s="29">
        <f ca="1">_xlfn.LOGNORM.INV(O3851,'Input Parameters'!$H$27,'Input Parameters'!$I$27)</f>
        <v>0.51757671536556238</v>
      </c>
      <c r="Q3851" s="10"/>
      <c r="R3851" s="15">
        <f>'Input Parameters'!$E$28</f>
        <v>12.7</v>
      </c>
      <c r="S3851" s="10">
        <f t="shared" ca="1" si="522"/>
        <v>0.68930135333031872</v>
      </c>
      <c r="T3851" s="25">
        <f ca="1">_xlfn.LOGNORM.INV(S3851,'Input Parameters'!$H$29,'Input Parameters'!$I$29)</f>
        <v>61.551889764089267</v>
      </c>
      <c r="U3851" s="10">
        <f t="shared" ca="1" si="523"/>
        <v>0.82200643639019333</v>
      </c>
      <c r="V3851" s="29">
        <f ca="1">IF('Input Parameters'!$D$30="Beta",_xlfn.BETA.INV(U3851,'Input Parameters'!$L$30,'Input Parameters'!$M$30,'Input Parameters'!$J$30,'Input Parameters'!$K$30),IF('Input Parameters'!$D$30="LogNorm",_xlfn.LOGNORM.INV(U3851,'Input Parameters'!$H$30,'Input Parameters'!$I$30)))</f>
        <v>1.4379277876837904</v>
      </c>
      <c r="W3851" s="2">
        <f ca="1">N3851+(P3851-N3851)*(1-ERF((T3851-R3851)/(2*SQRT(L3851*'Input Parameters'!$E$31))))</f>
        <v>0.18622172957256466</v>
      </c>
      <c r="X3851">
        <f t="shared" ca="1" si="524"/>
        <v>1</v>
      </c>
      <c r="Y3851" s="7"/>
    </row>
    <row r="3852" spans="1:25" ht="15" customHeight="1" x14ac:dyDescent="0.3">
      <c r="A3852" s="130">
        <v>3845</v>
      </c>
      <c r="B3852" s="10">
        <f t="shared" ca="1" si="516"/>
        <v>0.25448418154408281</v>
      </c>
      <c r="C3852" s="57">
        <f ca="1">_xlfn.NORM.INV(B3852,'Input Parameters'!$E$19,'Input Parameters'!$F$19)</f>
        <v>511.492405480549</v>
      </c>
      <c r="D3852" s="10">
        <f t="shared" ca="1" si="517"/>
        <v>0.51403348941732974</v>
      </c>
      <c r="E3852" s="59">
        <f ca="1">IF(_xlfn.NORM.INV(D3852,'Input Parameters'!$E$20,'Input Parameters'!$F$20)&lt;3500,3500,IF(_xlfn.NORM.INV(D3852,'Input Parameters'!$E$20,'Input Parameters'!$F$20)&gt;5500,5500,_xlfn.NORM.INV(D3852,'Input Parameters'!$E$20,'Input Parameters'!$F$20)))</f>
        <v>4824.6287994006652</v>
      </c>
      <c r="F3852" s="10">
        <f t="shared" ca="1" si="518"/>
        <v>0.13477482121783169</v>
      </c>
      <c r="G3852" s="61">
        <f ca="1">_xlfn.NORM.INV(F3852,'Input Parameters'!$E$21,'Input Parameters'!$F$21)</f>
        <v>276.17177184628463</v>
      </c>
      <c r="H3852" s="54">
        <f ca="1">EXP(E3852*(1/'Input Parameters'!$E$22-1/G3852))</f>
        <v>0.36664662107058055</v>
      </c>
      <c r="I3852" s="10">
        <f t="shared" ca="1" si="519"/>
        <v>0.90363309128767022</v>
      </c>
      <c r="J3852" s="29">
        <f ca="1">_xlfn.BETA.INV(I3852,'Input Parameters'!$L$24,'Input Parameters'!$M$24,'Input Parameters'!$J$24,'Input Parameters'!$K$24)</f>
        <v>0.7951565712327886</v>
      </c>
      <c r="K3852" s="156">
        <f ca="1">('Input Parameters'!$E$25/'Input Parameters'!$E$31)^$J3852</f>
        <v>3.3322963644040267E-3</v>
      </c>
      <c r="L3852" s="66">
        <f ca="1">$H3852*$C3852*'Input Parameters'!$E$23*K3852</f>
        <v>0.62492873723948561</v>
      </c>
      <c r="M3852" s="23">
        <f t="shared" ca="1" si="520"/>
        <v>0.31897920139831815</v>
      </c>
      <c r="N3852" s="15">
        <f ca="1">_xlfn.NORM.INV(M3852,'Input Parameters'!$E$26,'Input Parameters'!$F$26)</f>
        <v>2.4118340696019858E-2</v>
      </c>
      <c r="O3852" s="8">
        <f t="shared" ca="1" si="521"/>
        <v>0.16328639472741091</v>
      </c>
      <c r="P3852" s="29">
        <f ca="1">_xlfn.LOGNORM.INV(O3852,'Input Parameters'!$H$27,'Input Parameters'!$I$27)</f>
        <v>0.92236786846198249</v>
      </c>
      <c r="Q3852" s="10"/>
      <c r="R3852" s="15">
        <f>'Input Parameters'!$E$28</f>
        <v>12.7</v>
      </c>
      <c r="S3852" s="10">
        <f t="shared" ca="1" si="522"/>
        <v>0.16587686893824261</v>
      </c>
      <c r="T3852" s="25">
        <f ca="1">_xlfn.LOGNORM.INV(S3852,'Input Parameters'!$H$29,'Input Parameters'!$I$29)</f>
        <v>52.219764167037255</v>
      </c>
      <c r="U3852" s="10">
        <f t="shared" ca="1" si="523"/>
        <v>1.6343270747032124E-2</v>
      </c>
      <c r="V3852" s="29">
        <f ca="1">IF('Input Parameters'!$D$30="Beta",_xlfn.BETA.INV(U3852,'Input Parameters'!$L$30,'Input Parameters'!$M$30,'Input Parameters'!$J$30,'Input Parameters'!$K$30),IF('Input Parameters'!$D$30="LogNorm",_xlfn.LOGNORM.INV(U3852,'Input Parameters'!$H$30,'Input Parameters'!$I$30)))</f>
        <v>0.43038242122573328</v>
      </c>
      <c r="W3852" s="2">
        <f ca="1">N3852+(P3852-N3852)*(1-ERF((T3852-R3852)/(2*SQRT(L3852*'Input Parameters'!$E$31))))</f>
        <v>2.448468456573729E-2</v>
      </c>
      <c r="X3852">
        <f t="shared" ca="1" si="524"/>
        <v>1</v>
      </c>
      <c r="Y3852" s="7"/>
    </row>
    <row r="3853" spans="1:25" ht="15" customHeight="1" x14ac:dyDescent="0.3">
      <c r="A3853" s="130">
        <v>3846</v>
      </c>
      <c r="B3853" s="10">
        <f t="shared" ca="1" si="516"/>
        <v>0.16931912464834786</v>
      </c>
      <c r="C3853" s="57">
        <f ca="1">_xlfn.NORM.INV(B3853,'Input Parameters'!$E$19,'Input Parameters'!$F$19)</f>
        <v>486.44538460977054</v>
      </c>
      <c r="D3853" s="10">
        <f t="shared" ca="1" si="517"/>
        <v>0.9878753164453663</v>
      </c>
      <c r="E3853" s="59">
        <f ca="1">IF(_xlfn.NORM.INV(D3853,'Input Parameters'!$E$20,'Input Parameters'!$F$20)&lt;3500,3500,IF(_xlfn.NORM.INV(D3853,'Input Parameters'!$E$20,'Input Parameters'!$F$20)&gt;5500,5500,_xlfn.NORM.INV(D3853,'Input Parameters'!$E$20,'Input Parameters'!$F$20)))</f>
        <v>5500</v>
      </c>
      <c r="F3853" s="10">
        <f t="shared" ca="1" si="518"/>
        <v>0.97182534046054414</v>
      </c>
      <c r="G3853" s="61">
        <f ca="1">_xlfn.NORM.INV(F3853,'Input Parameters'!$E$21,'Input Parameters'!$F$21)</f>
        <v>299.84942869886351</v>
      </c>
      <c r="H3853" s="54">
        <f ca="1">EXP(E3853*(1/'Input Parameters'!$E$22-1/G3853))</f>
        <v>1.535400907620972</v>
      </c>
      <c r="I3853" s="10">
        <f t="shared" ca="1" si="519"/>
        <v>7.1016592104847787E-3</v>
      </c>
      <c r="J3853" s="29">
        <f ca="1">_xlfn.BETA.INV(I3853,'Input Parameters'!$L$24,'Input Parameters'!$M$24,'Input Parameters'!$J$24,'Input Parameters'!$K$24)</f>
        <v>0.22895009568725888</v>
      </c>
      <c r="K3853" s="156">
        <f ca="1">('Input Parameters'!$E$25/'Input Parameters'!$E$31)^$J3853</f>
        <v>0.19351805983509338</v>
      </c>
      <c r="L3853" s="66">
        <f ca="1">$H3853*$C3853*'Input Parameters'!$E$23*K3853</f>
        <v>144.53644924131362</v>
      </c>
      <c r="M3853" s="23">
        <f t="shared" ca="1" si="520"/>
        <v>0.54986578250255491</v>
      </c>
      <c r="N3853" s="15">
        <f ca="1">_xlfn.NORM.INV(M3853,'Input Parameters'!$E$26,'Input Parameters'!$F$26)</f>
        <v>3.6631767332186725E-2</v>
      </c>
      <c r="O3853" s="8">
        <f t="shared" ca="1" si="521"/>
        <v>9.0161528501997545E-2</v>
      </c>
      <c r="P3853" s="29">
        <f ca="1">_xlfn.LOGNORM.INV(O3853,'Input Parameters'!$H$27,'Input Parameters'!$I$27)</f>
        <v>0.78701100918251576</v>
      </c>
      <c r="Q3853" s="10"/>
      <c r="R3853" s="15">
        <f>'Input Parameters'!$E$28</f>
        <v>12.7</v>
      </c>
      <c r="S3853" s="10">
        <f t="shared" ca="1" si="522"/>
        <v>0.24390423582318632</v>
      </c>
      <c r="T3853" s="25">
        <f ca="1">_xlfn.LOGNORM.INV(S3853,'Input Parameters'!$H$29,'Input Parameters'!$I$29)</f>
        <v>53.868022411982146</v>
      </c>
      <c r="U3853" s="10">
        <f t="shared" ca="1" si="523"/>
        <v>0.89295610418994742</v>
      </c>
      <c r="V3853" s="29">
        <f ca="1">IF('Input Parameters'!$D$30="Beta",_xlfn.BETA.INV(U3853,'Input Parameters'!$L$30,'Input Parameters'!$M$30,'Input Parameters'!$J$30,'Input Parameters'!$K$30),IF('Input Parameters'!$D$30="LogNorm",_xlfn.LOGNORM.INV(U3853,'Input Parameters'!$H$30,'Input Parameters'!$I$30)))</f>
        <v>1.6309181967305082</v>
      </c>
      <c r="W3853" s="2">
        <f ca="1">N3853+(P3853-N3853)*(1-ERF((T3853-R3853)/(2*SQRT(L3853*'Input Parameters'!$E$31))))</f>
        <v>0.64344552641019082</v>
      </c>
      <c r="X3853">
        <f t="shared" ca="1" si="524"/>
        <v>1</v>
      </c>
      <c r="Y3853" s="7"/>
    </row>
    <row r="3854" spans="1:25" ht="15" customHeight="1" x14ac:dyDescent="0.3">
      <c r="A3854" s="130">
        <v>3847</v>
      </c>
      <c r="B3854" s="10">
        <f t="shared" ca="1" si="516"/>
        <v>9.695596662476591E-2</v>
      </c>
      <c r="C3854" s="57">
        <f ca="1">_xlfn.NORM.INV(B3854,'Input Parameters'!$E$19,'Input Parameters'!$F$19)</f>
        <v>457.52662134504936</v>
      </c>
      <c r="D3854" s="10">
        <f t="shared" ca="1" si="517"/>
        <v>0.39109141574887762</v>
      </c>
      <c r="E3854" s="59">
        <f ca="1">IF(_xlfn.NORM.INV(D3854,'Input Parameters'!$E$20,'Input Parameters'!$F$20)&lt;3500,3500,IF(_xlfn.NORM.INV(D3854,'Input Parameters'!$E$20,'Input Parameters'!$F$20)&gt;5500,5500,_xlfn.NORM.INV(D3854,'Input Parameters'!$E$20,'Input Parameters'!$F$20)))</f>
        <v>4606.4671105909183</v>
      </c>
      <c r="F3854" s="10">
        <f t="shared" ca="1" si="518"/>
        <v>0.38685578966006962</v>
      </c>
      <c r="G3854" s="61">
        <f ca="1">_xlfn.NORM.INV(F3854,'Input Parameters'!$E$21,'Input Parameters'!$F$21)</f>
        <v>282.59006599316535</v>
      </c>
      <c r="H3854" s="54">
        <f ca="1">EXP(E3854*(1/'Input Parameters'!$E$22-1/G3854))</f>
        <v>0.56037419914630282</v>
      </c>
      <c r="I3854" s="10">
        <f t="shared" ca="1" si="519"/>
        <v>0.97988199933737108</v>
      </c>
      <c r="J3854" s="29">
        <f ca="1">_xlfn.BETA.INV(I3854,'Input Parameters'!$L$24,'Input Parameters'!$M$24,'Input Parameters'!$J$24,'Input Parameters'!$K$24)</f>
        <v>0.87487052334846993</v>
      </c>
      <c r="K3854" s="156">
        <f ca="1">('Input Parameters'!$E$25/'Input Parameters'!$E$31)^$J3854</f>
        <v>1.881049423857001E-3</v>
      </c>
      <c r="L3854" s="66">
        <f ca="1">$H3854*$C3854*'Input Parameters'!$E$23*K3854</f>
        <v>0.48227495207043097</v>
      </c>
      <c r="M3854" s="23">
        <f t="shared" ca="1" si="520"/>
        <v>0.15938072943032089</v>
      </c>
      <c r="N3854" s="15">
        <f ca="1">_xlfn.NORM.INV(M3854,'Input Parameters'!$E$26,'Input Parameters'!$F$26)</f>
        <v>1.306286799788894E-2</v>
      </c>
      <c r="O3854" s="8">
        <f t="shared" ca="1" si="521"/>
        <v>1.7700425431476652E-2</v>
      </c>
      <c r="P3854" s="29">
        <f ca="1">_xlfn.LOGNORM.INV(O3854,'Input Parameters'!$H$27,'Input Parameters'!$I$27)</f>
        <v>0.56129585320510911</v>
      </c>
      <c r="Q3854" s="10"/>
      <c r="R3854" s="15">
        <f>'Input Parameters'!$E$28</f>
        <v>12.7</v>
      </c>
      <c r="S3854" s="10">
        <f t="shared" ca="1" si="522"/>
        <v>0.13541263266429915</v>
      </c>
      <c r="T3854" s="25">
        <f ca="1">_xlfn.LOGNORM.INV(S3854,'Input Parameters'!$H$29,'Input Parameters'!$I$29)</f>
        <v>51.459793445396933</v>
      </c>
      <c r="U3854" s="10">
        <f t="shared" ca="1" si="523"/>
        <v>0.247542715018786</v>
      </c>
      <c r="V3854" s="29">
        <f ca="1">IF('Input Parameters'!$D$30="Beta",_xlfn.BETA.INV(U3854,'Input Parameters'!$L$30,'Input Parameters'!$M$30,'Input Parameters'!$J$30,'Input Parameters'!$K$30),IF('Input Parameters'!$D$30="LogNorm",_xlfn.LOGNORM.INV(U3854,'Input Parameters'!$H$30,'Input Parameters'!$I$30)))</f>
        <v>0.76350720075688772</v>
      </c>
      <c r="W3854" s="2">
        <f ca="1">N3854+(P3854-N3854)*(1-ERF((T3854-R3854)/(2*SQRT(L3854*'Input Parameters'!$E$31))))</f>
        <v>1.3106332390615219E-2</v>
      </c>
      <c r="X3854">
        <f t="shared" ca="1" si="524"/>
        <v>1</v>
      </c>
      <c r="Y3854" s="7"/>
    </row>
    <row r="3855" spans="1:25" ht="15" customHeight="1" x14ac:dyDescent="0.3">
      <c r="A3855" s="130">
        <v>3848</v>
      </c>
      <c r="B3855" s="10">
        <f t="shared" ca="1" si="516"/>
        <v>0.15576120164363327</v>
      </c>
      <c r="C3855" s="57">
        <f ca="1">_xlfn.NORM.INV(B3855,'Input Parameters'!$E$19,'Input Parameters'!$F$19)</f>
        <v>481.78323412826558</v>
      </c>
      <c r="D3855" s="10">
        <f t="shared" ca="1" si="517"/>
        <v>0.62650487320643589</v>
      </c>
      <c r="E3855" s="59">
        <f ca="1">IF(_xlfn.NORM.INV(D3855,'Input Parameters'!$E$20,'Input Parameters'!$F$20)&lt;3500,3500,IF(_xlfn.NORM.INV(D3855,'Input Parameters'!$E$20,'Input Parameters'!$F$20)&gt;5500,5500,_xlfn.NORM.INV(D3855,'Input Parameters'!$E$20,'Input Parameters'!$F$20)))</f>
        <v>5025.8273381334157</v>
      </c>
      <c r="F3855" s="10">
        <f t="shared" ca="1" si="518"/>
        <v>0.15358084383288362</v>
      </c>
      <c r="G3855" s="61">
        <f ca="1">_xlfn.NORM.INV(F3855,'Input Parameters'!$E$21,'Input Parameters'!$F$21)</f>
        <v>276.82340110885019</v>
      </c>
      <c r="H3855" s="54">
        <f ca="1">EXP(E3855*(1/'Input Parameters'!$E$22-1/G3855))</f>
        <v>0.36701173281502375</v>
      </c>
      <c r="I3855" s="10">
        <f t="shared" ca="1" si="519"/>
        <v>0.32883682362014244</v>
      </c>
      <c r="J3855" s="29">
        <f ca="1">_xlfn.BETA.INV(I3855,'Input Parameters'!$L$24,'Input Parameters'!$M$24,'Input Parameters'!$J$24,'Input Parameters'!$K$24)</f>
        <v>0.53461561875325425</v>
      </c>
      <c r="K3855" s="156">
        <f ca="1">('Input Parameters'!$E$25/'Input Parameters'!$E$31)^$J3855</f>
        <v>2.1599380258738626E-2</v>
      </c>
      <c r="L3855" s="66">
        <f ca="1">$H3855*$C3855*'Input Parameters'!$E$23*K3855</f>
        <v>3.8192045686190847</v>
      </c>
      <c r="M3855" s="23">
        <f t="shared" ca="1" si="520"/>
        <v>0.7510562172255032</v>
      </c>
      <c r="N3855" s="15">
        <f ca="1">_xlfn.NORM.INV(M3855,'Input Parameters'!$E$26,'Input Parameters'!$F$26)</f>
        <v>4.8234162475204581E-2</v>
      </c>
      <c r="O3855" s="8">
        <f t="shared" ca="1" si="521"/>
        <v>0.24496562927866183</v>
      </c>
      <c r="P3855" s="29">
        <f ca="1">_xlfn.LOGNORM.INV(O3855,'Input Parameters'!$H$27,'Input Parameters'!$I$27)</f>
        <v>1.048922389516761</v>
      </c>
      <c r="Q3855" s="10"/>
      <c r="R3855" s="15">
        <f>'Input Parameters'!$E$28</f>
        <v>12.7</v>
      </c>
      <c r="S3855" s="10">
        <f t="shared" ca="1" si="522"/>
        <v>9.0236295508411501E-2</v>
      </c>
      <c r="T3855" s="25">
        <f ca="1">_xlfn.LOGNORM.INV(S3855,'Input Parameters'!$H$29,'Input Parameters'!$I$29)</f>
        <v>50.102171257302693</v>
      </c>
      <c r="U3855" s="10">
        <f t="shared" ca="1" si="523"/>
        <v>0.58139319964051794</v>
      </c>
      <c r="V3855" s="29">
        <f ca="1">IF('Input Parameters'!$D$30="Beta",_xlfn.BETA.INV(U3855,'Input Parameters'!$L$30,'Input Parameters'!$M$30,'Input Parameters'!$J$30,'Input Parameters'!$K$30),IF('Input Parameters'!$D$30="LogNorm",_xlfn.LOGNORM.INV(U3855,'Input Parameters'!$H$30,'Input Parameters'!$I$30)))</f>
        <v>1.0835347520963634</v>
      </c>
      <c r="W3855" s="2">
        <f ca="1">N3855+(P3855-N3855)*(1-ERF((T3855-R3855)/(2*SQRT(L3855*'Input Parameters'!$E$31))))</f>
        <v>0.22431380316701349</v>
      </c>
      <c r="X3855">
        <f t="shared" ca="1" si="524"/>
        <v>1</v>
      </c>
      <c r="Y3855" s="7"/>
    </row>
    <row r="3856" spans="1:25" ht="15" customHeight="1" x14ac:dyDescent="0.3">
      <c r="A3856" s="130">
        <v>3849</v>
      </c>
      <c r="B3856" s="10">
        <f t="shared" ca="1" si="516"/>
        <v>0.22168213423753436</v>
      </c>
      <c r="C3856" s="57">
        <f ca="1">_xlfn.NORM.INV(B3856,'Input Parameters'!$E$19,'Input Parameters'!$F$19)</f>
        <v>502.52867815083351</v>
      </c>
      <c r="D3856" s="10">
        <f t="shared" ca="1" si="517"/>
        <v>6.7572993590640618E-2</v>
      </c>
      <c r="E3856" s="59">
        <f ca="1">IF(_xlfn.NORM.INV(D3856,'Input Parameters'!$E$20,'Input Parameters'!$F$20)&lt;3500,3500,IF(_xlfn.NORM.INV(D3856,'Input Parameters'!$E$20,'Input Parameters'!$F$20)&gt;5500,5500,_xlfn.NORM.INV(D3856,'Input Parameters'!$E$20,'Input Parameters'!$F$20)))</f>
        <v>3754.1206334352032</v>
      </c>
      <c r="F3856" s="10">
        <f t="shared" ca="1" si="518"/>
        <v>9.9077322856967687E-2</v>
      </c>
      <c r="G3856" s="61">
        <f ca="1">_xlfn.NORM.INV(F3856,'Input Parameters'!$E$21,'Input Parameters'!$F$21)</f>
        <v>274.73554094895036</v>
      </c>
      <c r="H3856" s="54">
        <f ca="1">EXP(E3856*(1/'Input Parameters'!$E$22-1/G3856))</f>
        <v>0.42665051408552984</v>
      </c>
      <c r="I3856" s="10">
        <f t="shared" ca="1" si="519"/>
        <v>0.35285939283106327</v>
      </c>
      <c r="J3856" s="29">
        <f ca="1">_xlfn.BETA.INV(I3856,'Input Parameters'!$L$24,'Input Parameters'!$M$24,'Input Parameters'!$J$24,'Input Parameters'!$K$24)</f>
        <v>0.54544629506558973</v>
      </c>
      <c r="K3856" s="156">
        <f ca="1">('Input Parameters'!$E$25/'Input Parameters'!$E$31)^$J3856</f>
        <v>1.9984765316602666E-2</v>
      </c>
      <c r="L3856" s="66">
        <f ca="1">$H3856*$C3856*'Input Parameters'!$E$23*K3856</f>
        <v>4.2848159986453407</v>
      </c>
      <c r="M3856" s="23">
        <f t="shared" ca="1" si="520"/>
        <v>0.47653215210573718</v>
      </c>
      <c r="N3856" s="15">
        <f ca="1">_xlfn.NORM.INV(M3856,'Input Parameters'!$E$26,'Input Parameters'!$F$26)</f>
        <v>3.2763958087886375E-2</v>
      </c>
      <c r="O3856" s="8">
        <f t="shared" ca="1" si="521"/>
        <v>0.59254579907546867</v>
      </c>
      <c r="P3856" s="29">
        <f ca="1">_xlfn.LOGNORM.INV(O3856,'Input Parameters'!$H$27,'Input Parameters'!$I$27)</f>
        <v>1.5789809915563022</v>
      </c>
      <c r="Q3856" s="10"/>
      <c r="R3856" s="15">
        <f>'Input Parameters'!$E$28</f>
        <v>12.7</v>
      </c>
      <c r="S3856" s="10">
        <f t="shared" ca="1" si="522"/>
        <v>0.49950730601208571</v>
      </c>
      <c r="T3856" s="25">
        <f ca="1">_xlfn.LOGNORM.INV(S3856,'Input Parameters'!$H$29,'Input Parameters'!$I$29)</f>
        <v>58.223752968055713</v>
      </c>
      <c r="U3856" s="10">
        <f t="shared" ca="1" si="523"/>
        <v>0.53683980109874074</v>
      </c>
      <c r="V3856" s="29">
        <f ca="1">IF('Input Parameters'!$D$30="Beta",_xlfn.BETA.INV(U3856,'Input Parameters'!$L$30,'Input Parameters'!$M$30,'Input Parameters'!$J$30,'Input Parameters'!$K$30),IF('Input Parameters'!$D$30="LogNorm",_xlfn.LOGNORM.INV(U3856,'Input Parameters'!$H$30,'Input Parameters'!$I$30)))</f>
        <v>1.0363179790418913</v>
      </c>
      <c r="W3856" s="2">
        <f ca="1">N3856+(P3856-N3856)*(1-ERF((T3856-R3856)/(2*SQRT(L3856*'Input Parameters'!$E$31))))</f>
        <v>0.21819157080992205</v>
      </c>
      <c r="X3856">
        <f t="shared" ca="1" si="524"/>
        <v>1</v>
      </c>
      <c r="Y3856" s="7"/>
    </row>
    <row r="3857" spans="1:25" ht="15" customHeight="1" x14ac:dyDescent="0.3">
      <c r="A3857" s="130">
        <v>3850</v>
      </c>
      <c r="B3857" s="10">
        <f t="shared" ca="1" si="516"/>
        <v>0.10743547886616533</v>
      </c>
      <c r="C3857" s="57">
        <f ca="1">_xlfn.NORM.INV(B3857,'Input Parameters'!$E$19,'Input Parameters'!$F$19)</f>
        <v>462.49613671362965</v>
      </c>
      <c r="D3857" s="10">
        <f t="shared" ca="1" si="517"/>
        <v>0.35820342927328386</v>
      </c>
      <c r="E3857" s="59">
        <f ca="1">IF(_xlfn.NORM.INV(D3857,'Input Parameters'!$E$20,'Input Parameters'!$F$20)&lt;3500,3500,IF(_xlfn.NORM.INV(D3857,'Input Parameters'!$E$20,'Input Parameters'!$F$20)&gt;5500,5500,_xlfn.NORM.INV(D3857,'Input Parameters'!$E$20,'Input Parameters'!$F$20)))</f>
        <v>4545.71442738317</v>
      </c>
      <c r="F3857" s="10">
        <f t="shared" ca="1" si="518"/>
        <v>0.84386387976223431</v>
      </c>
      <c r="G3857" s="61">
        <f ca="1">_xlfn.NORM.INV(F3857,'Input Parameters'!$E$21,'Input Parameters'!$F$21)</f>
        <v>292.79226014179699</v>
      </c>
      <c r="H3857" s="54">
        <f ca="1">EXP(E3857*(1/'Input Parameters'!$E$22-1/G3857))</f>
        <v>0.98905270860873495</v>
      </c>
      <c r="I3857" s="10">
        <f t="shared" ca="1" si="519"/>
        <v>0.20119747550798306</v>
      </c>
      <c r="J3857" s="29">
        <f ca="1">_xlfn.BETA.INV(I3857,'Input Parameters'!$L$24,'Input Parameters'!$M$24,'Input Parameters'!$J$24,'Input Parameters'!$K$24)</f>
        <v>0.46936903160002347</v>
      </c>
      <c r="K3857" s="156">
        <f ca="1">('Input Parameters'!$E$25/'Input Parameters'!$E$31)^$J3857</f>
        <v>3.4491541824926739E-2</v>
      </c>
      <c r="L3857" s="66">
        <f ca="1">$H3857*$C3857*'Input Parameters'!$E$23*K3857</f>
        <v>15.777571408572161</v>
      </c>
      <c r="M3857" s="23">
        <f t="shared" ca="1" si="520"/>
        <v>0.39599015157575768</v>
      </c>
      <c r="N3857" s="15">
        <f ca="1">_xlfn.NORM.INV(M3857,'Input Parameters'!$E$26,'Input Parameters'!$F$26)</f>
        <v>2.8461460878752586E-2</v>
      </c>
      <c r="O3857" s="8">
        <f t="shared" ca="1" si="521"/>
        <v>0.18761008853427896</v>
      </c>
      <c r="P3857" s="29">
        <f ca="1">_xlfn.LOGNORM.INV(O3857,'Input Parameters'!$H$27,'Input Parameters'!$I$27)</f>
        <v>0.96166363817179978</v>
      </c>
      <c r="Q3857" s="10"/>
      <c r="R3857" s="15">
        <f>'Input Parameters'!$E$28</f>
        <v>12.7</v>
      </c>
      <c r="S3857" s="10">
        <f t="shared" ca="1" si="522"/>
        <v>1.469514434450514E-2</v>
      </c>
      <c r="T3857" s="25">
        <f ca="1">_xlfn.LOGNORM.INV(S3857,'Input Parameters'!$H$29,'Input Parameters'!$I$29)</f>
        <v>45.598607126445415</v>
      </c>
      <c r="U3857" s="10">
        <f t="shared" ca="1" si="523"/>
        <v>0.71111785958447582</v>
      </c>
      <c r="V3857" s="29">
        <f ca="1">IF('Input Parameters'!$D$30="Beta",_xlfn.BETA.INV(U3857,'Input Parameters'!$L$30,'Input Parameters'!$M$30,'Input Parameters'!$J$30,'Input Parameters'!$K$30),IF('Input Parameters'!$D$30="LogNorm",_xlfn.LOGNORM.INV(U3857,'Input Parameters'!$H$30,'Input Parameters'!$I$30)))</f>
        <v>1.244483564442264</v>
      </c>
      <c r="W3857" s="2">
        <f ca="1">N3857+(P3857-N3857)*(1-ERF((T3857-R3857)/(2*SQRT(L3857*'Input Parameters'!$E$31))))</f>
        <v>0.54928799202612844</v>
      </c>
      <c r="X3857">
        <f t="shared" ca="1" si="524"/>
        <v>1</v>
      </c>
      <c r="Y3857" s="7"/>
    </row>
    <row r="3858" spans="1:25" ht="15" customHeight="1" x14ac:dyDescent="0.3">
      <c r="A3858" s="130">
        <v>3851</v>
      </c>
      <c r="B3858" s="10">
        <f t="shared" ca="1" si="516"/>
        <v>6.0812140927637759E-2</v>
      </c>
      <c r="C3858" s="57">
        <f ca="1">_xlfn.NORM.INV(B3858,'Input Parameters'!$E$19,'Input Parameters'!$F$19)</f>
        <v>436.49469678760926</v>
      </c>
      <c r="D3858" s="10">
        <f t="shared" ca="1" si="517"/>
        <v>0.85241625660407994</v>
      </c>
      <c r="E3858" s="59">
        <f ca="1">IF(_xlfn.NORM.INV(D3858,'Input Parameters'!$E$20,'Input Parameters'!$F$20)&lt;3500,3500,IF(_xlfn.NORM.INV(D3858,'Input Parameters'!$E$20,'Input Parameters'!$F$20)&gt;5500,5500,_xlfn.NORM.INV(D3858,'Input Parameters'!$E$20,'Input Parameters'!$F$20)))</f>
        <v>5500</v>
      </c>
      <c r="F3858" s="10">
        <f t="shared" ca="1" si="518"/>
        <v>0.8350770834961273</v>
      </c>
      <c r="G3858" s="61">
        <f ca="1">_xlfn.NORM.INV(F3858,'Input Parameters'!$E$21,'Input Parameters'!$F$21)</f>
        <v>292.50897619933255</v>
      </c>
      <c r="H3858" s="54">
        <f ca="1">EXP(E3858*(1/'Input Parameters'!$E$22-1/G3858))</f>
        <v>0.96898056272112976</v>
      </c>
      <c r="I3858" s="10">
        <f t="shared" ca="1" si="519"/>
        <v>0.63405557322696693</v>
      </c>
      <c r="J3858" s="29">
        <f ca="1">_xlfn.BETA.INV(I3858,'Input Parameters'!$L$24,'Input Parameters'!$M$24,'Input Parameters'!$J$24,'Input Parameters'!$K$24)</f>
        <v>0.66125595614369859</v>
      </c>
      <c r="K3858" s="156">
        <f ca="1">('Input Parameters'!$E$25/'Input Parameters'!$E$31)^$J3858</f>
        <v>8.707668883009308E-3</v>
      </c>
      <c r="L3858" s="66">
        <f ca="1">$H3858*$C3858*'Input Parameters'!$E$23*K3858</f>
        <v>3.6829510206563056</v>
      </c>
      <c r="M3858" s="23">
        <f t="shared" ca="1" si="520"/>
        <v>0.37138640566466774</v>
      </c>
      <c r="N3858" s="15">
        <f ca="1">_xlfn.NORM.INV(M3858,'Input Parameters'!$E$26,'Input Parameters'!$F$26)</f>
        <v>2.710814340693098E-2</v>
      </c>
      <c r="O3858" s="8">
        <f t="shared" ca="1" si="521"/>
        <v>0.9621108881305962</v>
      </c>
      <c r="P3858" s="29">
        <f ca="1">_xlfn.LOGNORM.INV(O3858,'Input Parameters'!$H$27,'Input Parameters'!$I$27)</f>
        <v>3.1230564717366378</v>
      </c>
      <c r="Q3858" s="10"/>
      <c r="R3858" s="15">
        <f>'Input Parameters'!$E$28</f>
        <v>12.7</v>
      </c>
      <c r="S3858" s="10">
        <f t="shared" ca="1" si="522"/>
        <v>0.58289232972288429</v>
      </c>
      <c r="T3858" s="25">
        <f ca="1">_xlfn.LOGNORM.INV(S3858,'Input Parameters'!$H$29,'Input Parameters'!$I$29)</f>
        <v>59.616397422396886</v>
      </c>
      <c r="U3858" s="10">
        <f t="shared" ca="1" si="523"/>
        <v>0.1559524577993322</v>
      </c>
      <c r="V3858" s="29">
        <f ca="1">IF('Input Parameters'!$D$30="Beta",_xlfn.BETA.INV(U3858,'Input Parameters'!$L$30,'Input Parameters'!$M$30,'Input Parameters'!$J$30,'Input Parameters'!$K$30),IF('Input Parameters'!$D$30="LogNorm",_xlfn.LOGNORM.INV(U3858,'Input Parameters'!$H$30,'Input Parameters'!$I$30)))</f>
        <v>0.67060928962607369</v>
      </c>
      <c r="W3858" s="2">
        <f ca="1">N3858+(P3858-N3858)*(1-ERF((T3858-R3858)/(2*SQRT(L3858*'Input Parameters'!$E$31))))</f>
        <v>0.2867605756581646</v>
      </c>
      <c r="X3858">
        <f t="shared" ca="1" si="524"/>
        <v>1</v>
      </c>
      <c r="Y3858" s="7"/>
    </row>
    <row r="3859" spans="1:25" ht="15" customHeight="1" x14ac:dyDescent="0.3">
      <c r="A3859" s="130">
        <v>3852</v>
      </c>
      <c r="B3859" s="10">
        <f t="shared" ca="1" si="516"/>
        <v>0.32126371039522339</v>
      </c>
      <c r="C3859" s="57">
        <f ca="1">_xlfn.NORM.INV(B3859,'Input Parameters'!$E$19,'Input Parameters'!$F$19)</f>
        <v>528.07780812425267</v>
      </c>
      <c r="D3859" s="10">
        <f t="shared" ca="1" si="517"/>
        <v>0.94555841672891938</v>
      </c>
      <c r="E3859" s="59">
        <f ca="1">IF(_xlfn.NORM.INV(D3859,'Input Parameters'!$E$20,'Input Parameters'!$F$20)&lt;3500,3500,IF(_xlfn.NORM.INV(D3859,'Input Parameters'!$E$20,'Input Parameters'!$F$20)&gt;5500,5500,_xlfn.NORM.INV(D3859,'Input Parameters'!$E$20,'Input Parameters'!$F$20)))</f>
        <v>5500</v>
      </c>
      <c r="F3859" s="10">
        <f t="shared" ca="1" si="518"/>
        <v>0.35935325819985497</v>
      </c>
      <c r="G3859" s="61">
        <f ca="1">_xlfn.NORM.INV(F3859,'Input Parameters'!$E$21,'Input Parameters'!$F$21)</f>
        <v>282.01892198852806</v>
      </c>
      <c r="H3859" s="54">
        <f ca="1">EXP(E3859*(1/'Input Parameters'!$E$22-1/G3859))</f>
        <v>0.48147235883472322</v>
      </c>
      <c r="I3859" s="10">
        <f t="shared" ca="1" si="519"/>
        <v>0.17529004940551962</v>
      </c>
      <c r="J3859" s="29">
        <f ca="1">_xlfn.BETA.INV(I3859,'Input Parameters'!$L$24,'Input Parameters'!$M$24,'Input Parameters'!$J$24,'Input Parameters'!$K$24)</f>
        <v>0.45356165620799654</v>
      </c>
      <c r="K3859" s="156">
        <f ca="1">('Input Parameters'!$E$25/'Input Parameters'!$E$31)^$J3859</f>
        <v>3.8633087224779858E-2</v>
      </c>
      <c r="L3859" s="66">
        <f ca="1">$H3859*$C3859*'Input Parameters'!$E$23*K3859</f>
        <v>9.8226504899044116</v>
      </c>
      <c r="M3859" s="23">
        <f t="shared" ca="1" si="520"/>
        <v>0.23194301409614693</v>
      </c>
      <c r="N3859" s="15">
        <f ca="1">_xlfn.NORM.INV(M3859,'Input Parameters'!$E$26,'Input Parameters'!$F$26)</f>
        <v>1.8618277345808908E-2</v>
      </c>
      <c r="O3859" s="8">
        <f t="shared" ca="1" si="521"/>
        <v>7.4946708745101343E-2</v>
      </c>
      <c r="P3859" s="29">
        <f ca="1">_xlfn.LOGNORM.INV(O3859,'Input Parameters'!$H$27,'Input Parameters'!$I$27)</f>
        <v>0.75290276661246247</v>
      </c>
      <c r="Q3859" s="10"/>
      <c r="R3859" s="15">
        <f>'Input Parameters'!$E$28</f>
        <v>12.7</v>
      </c>
      <c r="S3859" s="10">
        <f t="shared" ca="1" si="522"/>
        <v>0.36998583752257974</v>
      </c>
      <c r="T3859" s="25">
        <f ca="1">_xlfn.LOGNORM.INV(S3859,'Input Parameters'!$H$29,'Input Parameters'!$I$29)</f>
        <v>56.101895045459536</v>
      </c>
      <c r="U3859" s="10">
        <f t="shared" ca="1" si="523"/>
        <v>0.79965053148213228</v>
      </c>
      <c r="V3859" s="29">
        <f ca="1">IF('Input Parameters'!$D$30="Beta",_xlfn.BETA.INV(U3859,'Input Parameters'!$L$30,'Input Parameters'!$M$30,'Input Parameters'!$J$30,'Input Parameters'!$K$30),IF('Input Parameters'!$D$30="LogNorm",_xlfn.LOGNORM.INV(U3859,'Input Parameters'!$H$30,'Input Parameters'!$I$30)))</f>
        <v>1.3918092087933907</v>
      </c>
      <c r="W3859" s="2">
        <f ca="1">N3859+(P3859-N3859)*(1-ERF((T3859-R3859)/(2*SQRT(L3859*'Input Parameters'!$E$31))))</f>
        <v>0.2590761227181318</v>
      </c>
      <c r="X3859">
        <f t="shared" ca="1" si="524"/>
        <v>1</v>
      </c>
      <c r="Y3859" s="7"/>
    </row>
    <row r="3860" spans="1:25" ht="15" customHeight="1" x14ac:dyDescent="0.3">
      <c r="A3860" s="130">
        <v>3853</v>
      </c>
      <c r="B3860" s="10">
        <f t="shared" ca="1" si="516"/>
        <v>7.9370888955198948E-2</v>
      </c>
      <c r="C3860" s="57">
        <f ca="1">_xlfn.NORM.INV(B3860,'Input Parameters'!$E$19,'Input Parameters'!$F$19)</f>
        <v>448.21280603962225</v>
      </c>
      <c r="D3860" s="10">
        <f t="shared" ca="1" si="517"/>
        <v>0.47337955536974319</v>
      </c>
      <c r="E3860" s="59">
        <f ca="1">IF(_xlfn.NORM.INV(D3860,'Input Parameters'!$E$20,'Input Parameters'!$F$20)&lt;3500,3500,IF(_xlfn.NORM.INV(D3860,'Input Parameters'!$E$20,'Input Parameters'!$F$20)&gt;5500,5500,_xlfn.NORM.INV(D3860,'Input Parameters'!$E$20,'Input Parameters'!$F$20)))</f>
        <v>4753.2559917326635</v>
      </c>
      <c r="F3860" s="10">
        <f t="shared" ca="1" si="518"/>
        <v>0.18182941110206619</v>
      </c>
      <c r="G3860" s="61">
        <f ca="1">_xlfn.NORM.INV(F3860,'Input Parameters'!$E$21,'Input Parameters'!$F$21)</f>
        <v>277.70985539977181</v>
      </c>
      <c r="H3860" s="54">
        <f ca="1">EXP(E3860*(1/'Input Parameters'!$E$22-1/G3860))</f>
        <v>0.40934782109107587</v>
      </c>
      <c r="I3860" s="10">
        <f t="shared" ca="1" si="519"/>
        <v>0.12039644088052048</v>
      </c>
      <c r="J3860" s="29">
        <f ca="1">_xlfn.BETA.INV(I3860,'Input Parameters'!$L$24,'Input Parameters'!$M$24,'Input Parameters'!$J$24,'Input Parameters'!$K$24)</f>
        <v>0.41459710816146583</v>
      </c>
      <c r="K3860" s="156">
        <f ca="1">('Input Parameters'!$E$25/'Input Parameters'!$E$31)^$J3860</f>
        <v>5.1091755124794934E-2</v>
      </c>
      <c r="L3860" s="66">
        <f ca="1">$H3860*$C3860*'Input Parameters'!$E$23*K3860</f>
        <v>9.3740564780162359</v>
      </c>
      <c r="M3860" s="23">
        <f t="shared" ca="1" si="520"/>
        <v>0.80003049043332308</v>
      </c>
      <c r="N3860" s="15">
        <f ca="1">_xlfn.NORM.INV(M3860,'Input Parameters'!$E$26,'Input Parameters'!$F$26)</f>
        <v>5.1676333103400598E-2</v>
      </c>
      <c r="O3860" s="8">
        <f t="shared" ca="1" si="521"/>
        <v>0.95823898770321958</v>
      </c>
      <c r="P3860" s="29">
        <f ca="1">_xlfn.LOGNORM.INV(O3860,'Input Parameters'!$H$27,'Input Parameters'!$I$27)</f>
        <v>3.0613347932409347</v>
      </c>
      <c r="Q3860" s="10"/>
      <c r="R3860" s="15">
        <f>'Input Parameters'!$E$28</f>
        <v>12.7</v>
      </c>
      <c r="S3860" s="10">
        <f t="shared" ca="1" si="522"/>
        <v>0.36106310371384243</v>
      </c>
      <c r="T3860" s="25">
        <f ca="1">_xlfn.LOGNORM.INV(S3860,'Input Parameters'!$H$29,'Input Parameters'!$I$29)</f>
        <v>55.952638968053385</v>
      </c>
      <c r="U3860" s="10">
        <f t="shared" ca="1" si="523"/>
        <v>0.57087585800664642</v>
      </c>
      <c r="V3860" s="29">
        <f ca="1">IF('Input Parameters'!$D$30="Beta",_xlfn.BETA.INV(U3860,'Input Parameters'!$L$30,'Input Parameters'!$M$30,'Input Parameters'!$J$30,'Input Parameters'!$K$30),IF('Input Parameters'!$D$30="LogNorm",_xlfn.LOGNORM.INV(U3860,'Input Parameters'!$H$30,'Input Parameters'!$I$30)))</f>
        <v>1.0721207372677168</v>
      </c>
      <c r="W3860" s="2">
        <f ca="1">N3860+(P3860-N3860)*(1-ERF((T3860-R3860)/(2*SQRT(L3860*'Input Parameters'!$E$31))))</f>
        <v>1.0082359886297798</v>
      </c>
      <c r="X3860">
        <f t="shared" ca="1" si="524"/>
        <v>1</v>
      </c>
      <c r="Y3860" s="7"/>
    </row>
    <row r="3861" spans="1:25" ht="15" customHeight="1" x14ac:dyDescent="0.3">
      <c r="A3861" s="130">
        <v>3854</v>
      </c>
      <c r="B3861" s="10">
        <f t="shared" ca="1" si="516"/>
        <v>0.4441912558706973</v>
      </c>
      <c r="C3861" s="57">
        <f ca="1">_xlfn.NORM.INV(B3861,'Input Parameters'!$E$19,'Input Parameters'!$F$19)</f>
        <v>555.44032347900395</v>
      </c>
      <c r="D3861" s="10">
        <f t="shared" ca="1" si="517"/>
        <v>0.39662778321257897</v>
      </c>
      <c r="E3861" s="59">
        <f ca="1">IF(_xlfn.NORM.INV(D3861,'Input Parameters'!$E$20,'Input Parameters'!$F$20)&lt;3500,3500,IF(_xlfn.NORM.INV(D3861,'Input Parameters'!$E$20,'Input Parameters'!$F$20)&gt;5500,5500,_xlfn.NORM.INV(D3861,'Input Parameters'!$E$20,'Input Parameters'!$F$20)))</f>
        <v>4616.5401871688682</v>
      </c>
      <c r="F3861" s="10">
        <f t="shared" ca="1" si="518"/>
        <v>0.19777473641751486</v>
      </c>
      <c r="G3861" s="61">
        <f ca="1">_xlfn.NORM.INV(F3861,'Input Parameters'!$E$21,'Input Parameters'!$F$21)</f>
        <v>278.17217171234773</v>
      </c>
      <c r="H3861" s="54">
        <f ca="1">EXP(E3861*(1/'Input Parameters'!$E$22-1/G3861))</f>
        <v>0.43176598273607369</v>
      </c>
      <c r="I3861" s="10">
        <f t="shared" ca="1" si="519"/>
        <v>0.1375154762074573</v>
      </c>
      <c r="J3861" s="29">
        <f ca="1">_xlfn.BETA.INV(I3861,'Input Parameters'!$L$24,'Input Parameters'!$M$24,'Input Parameters'!$J$24,'Input Parameters'!$K$24)</f>
        <v>0.42776375633512431</v>
      </c>
      <c r="K3861" s="156">
        <f ca="1">('Input Parameters'!$E$25/'Input Parameters'!$E$31)^$J3861</f>
        <v>4.6486946709909167E-2</v>
      </c>
      <c r="L3861" s="66">
        <f ca="1">$H3861*$C3861*'Input Parameters'!$E$23*K3861</f>
        <v>11.148510582869443</v>
      </c>
      <c r="M3861" s="23">
        <f t="shared" ca="1" si="520"/>
        <v>0.8301200043484217</v>
      </c>
      <c r="N3861" s="15">
        <f ca="1">_xlfn.NORM.INV(M3861,'Input Parameters'!$E$26,'Input Parameters'!$F$26)</f>
        <v>5.4047431298067126E-2</v>
      </c>
      <c r="O3861" s="8">
        <f t="shared" ca="1" si="521"/>
        <v>0.21468262324192444</v>
      </c>
      <c r="P3861" s="29">
        <f ca="1">_xlfn.LOGNORM.INV(O3861,'Input Parameters'!$H$27,'Input Parameters'!$I$27)</f>
        <v>1.003590545801438</v>
      </c>
      <c r="Q3861" s="10"/>
      <c r="R3861" s="15">
        <f>'Input Parameters'!$E$28</f>
        <v>12.7</v>
      </c>
      <c r="S3861" s="10">
        <f t="shared" ca="1" si="522"/>
        <v>0.8438268540336632</v>
      </c>
      <c r="T3861" s="25">
        <f ca="1">_xlfn.LOGNORM.INV(S3861,'Input Parameters'!$H$29,'Input Parameters'!$I$29)</f>
        <v>65.22631269231259</v>
      </c>
      <c r="U3861" s="10">
        <f t="shared" ca="1" si="523"/>
        <v>0.68479914551618748</v>
      </c>
      <c r="V3861" s="29">
        <f ca="1">IF('Input Parameters'!$D$30="Beta",_xlfn.BETA.INV(U3861,'Input Parameters'!$L$30,'Input Parameters'!$M$30,'Input Parameters'!$J$30,'Input Parameters'!$K$30),IF('Input Parameters'!$D$30="LogNorm",_xlfn.LOGNORM.INV(U3861,'Input Parameters'!$H$30,'Input Parameters'!$I$30)))</f>
        <v>1.207981457249802</v>
      </c>
      <c r="W3861" s="2">
        <f ca="1">N3861+(P3861-N3861)*(1-ERF((T3861-R3861)/(2*SQRT(L3861*'Input Parameters'!$E$31))))</f>
        <v>0.30660163709484917</v>
      </c>
      <c r="X3861">
        <f t="shared" ca="1" si="524"/>
        <v>1</v>
      </c>
      <c r="Y3861" s="7"/>
    </row>
    <row r="3862" spans="1:25" ht="15" customHeight="1" x14ac:dyDescent="0.3">
      <c r="A3862" s="130">
        <v>3855</v>
      </c>
      <c r="B3862" s="10">
        <f t="shared" ca="1" si="516"/>
        <v>3.4134196518189608E-3</v>
      </c>
      <c r="C3862" s="57">
        <f ca="1">_xlfn.NORM.INV(B3862,'Input Parameters'!$E$19,'Input Parameters'!$F$19)</f>
        <v>338.71270378399191</v>
      </c>
      <c r="D3862" s="10">
        <f t="shared" ca="1" si="517"/>
        <v>0.91120506354320996</v>
      </c>
      <c r="E3862" s="59">
        <f ca="1">IF(_xlfn.NORM.INV(D3862,'Input Parameters'!$E$20,'Input Parameters'!$F$20)&lt;3500,3500,IF(_xlfn.NORM.INV(D3862,'Input Parameters'!$E$20,'Input Parameters'!$F$20)&gt;5500,5500,_xlfn.NORM.INV(D3862,'Input Parameters'!$E$20,'Input Parameters'!$F$20)))</f>
        <v>5500</v>
      </c>
      <c r="F3862" s="10">
        <f t="shared" ca="1" si="518"/>
        <v>0.43781799896184093</v>
      </c>
      <c r="G3862" s="61">
        <f ca="1">_xlfn.NORM.INV(F3862,'Input Parameters'!$E$21,'Input Parameters'!$F$21)</f>
        <v>283.61988086734664</v>
      </c>
      <c r="H3862" s="54">
        <f ca="1">EXP(E3862*(1/'Input Parameters'!$E$22-1/G3862))</f>
        <v>0.53750269442473342</v>
      </c>
      <c r="I3862" s="10">
        <f t="shared" ca="1" si="519"/>
        <v>0.2272546683733202</v>
      </c>
      <c r="J3862" s="29">
        <f ca="1">_xlfn.BETA.INV(I3862,'Input Parameters'!$L$24,'Input Parameters'!$M$24,'Input Parameters'!$J$24,'Input Parameters'!$K$24)</f>
        <v>0.48413588720646955</v>
      </c>
      <c r="K3862" s="156">
        <f ca="1">('Input Parameters'!$E$25/'Input Parameters'!$E$31)^$J3862</f>
        <v>3.1024691455790069E-2</v>
      </c>
      <c r="L3862" s="66">
        <f ca="1">$H3862*$C3862*'Input Parameters'!$E$23*K3862</f>
        <v>5.6483240200387304</v>
      </c>
      <c r="M3862" s="23">
        <f t="shared" ca="1" si="520"/>
        <v>0.57496733393758681</v>
      </c>
      <c r="N3862" s="15">
        <f ca="1">_xlfn.NORM.INV(M3862,'Input Parameters'!$E$26,'Input Parameters'!$F$26)</f>
        <v>3.7969736423840814E-2</v>
      </c>
      <c r="O3862" s="8">
        <f t="shared" ca="1" si="521"/>
        <v>0.42554373265625012</v>
      </c>
      <c r="P3862" s="29">
        <f ca="1">_xlfn.LOGNORM.INV(O3862,'Input Parameters'!$H$27,'Input Parameters'!$I$27)</f>
        <v>1.3101709311117646</v>
      </c>
      <c r="Q3862" s="10"/>
      <c r="R3862" s="15">
        <f>'Input Parameters'!$E$28</f>
        <v>12.7</v>
      </c>
      <c r="S3862" s="10">
        <f t="shared" ca="1" si="522"/>
        <v>0.38855399871788154</v>
      </c>
      <c r="T3862" s="25">
        <f ca="1">_xlfn.LOGNORM.INV(S3862,'Input Parameters'!$H$29,'Input Parameters'!$I$29)</f>
        <v>56.410123909178118</v>
      </c>
      <c r="U3862" s="10">
        <f t="shared" ca="1" si="523"/>
        <v>0.83622151105177989</v>
      </c>
      <c r="V3862" s="29">
        <f ca="1">IF('Input Parameters'!$D$30="Beta",_xlfn.BETA.INV(U3862,'Input Parameters'!$L$30,'Input Parameters'!$M$30,'Input Parameters'!$J$30,'Input Parameters'!$K$30),IF('Input Parameters'!$D$30="LogNorm",_xlfn.LOGNORM.INV(U3862,'Input Parameters'!$H$30,'Input Parameters'!$I$30)))</f>
        <v>1.4700399298860425</v>
      </c>
      <c r="W3862" s="2">
        <f ca="1">N3862+(P3862-N3862)*(1-ERF((T3862-R3862)/(2*SQRT(L3862*'Input Parameters'!$E$31))))</f>
        <v>0.28405524464543641</v>
      </c>
      <c r="X3862">
        <f t="shared" ca="1" si="524"/>
        <v>1</v>
      </c>
      <c r="Y3862" s="7"/>
    </row>
    <row r="3863" spans="1:25" ht="15" customHeight="1" x14ac:dyDescent="0.3">
      <c r="A3863" s="130">
        <v>3856</v>
      </c>
      <c r="B3863" s="10">
        <f t="shared" ca="1" si="516"/>
        <v>0.31438502037867533</v>
      </c>
      <c r="C3863" s="57">
        <f ca="1">_xlfn.NORM.INV(B3863,'Input Parameters'!$E$19,'Input Parameters'!$F$19)</f>
        <v>526.44773546761701</v>
      </c>
      <c r="D3863" s="10">
        <f t="shared" ca="1" si="517"/>
        <v>0.49132391436175882</v>
      </c>
      <c r="E3863" s="59">
        <f ca="1">IF(_xlfn.NORM.INV(D3863,'Input Parameters'!$E$20,'Input Parameters'!$F$20)&lt;3500,3500,IF(_xlfn.NORM.INV(D3863,'Input Parameters'!$E$20,'Input Parameters'!$F$20)&gt;5500,5500,_xlfn.NORM.INV(D3863,'Input Parameters'!$E$20,'Input Parameters'!$F$20)))</f>
        <v>4784.775394680667</v>
      </c>
      <c r="F3863" s="10">
        <f t="shared" ca="1" si="518"/>
        <v>0.81553637187541195</v>
      </c>
      <c r="G3863" s="61">
        <f ca="1">_xlfn.NORM.INV(F3863,'Input Parameters'!$E$21,'Input Parameters'!$F$21)</f>
        <v>291.91208888968748</v>
      </c>
      <c r="H3863" s="54">
        <f ca="1">EXP(E3863*(1/'Input Parameters'!$E$22-1/G3863))</f>
        <v>0.94095452659807155</v>
      </c>
      <c r="I3863" s="10">
        <f t="shared" ca="1" si="519"/>
        <v>0.10134803932141601</v>
      </c>
      <c r="J3863" s="29">
        <f ca="1">_xlfn.BETA.INV(I3863,'Input Parameters'!$L$24,'Input Parameters'!$M$24,'Input Parameters'!$J$24,'Input Parameters'!$K$24)</f>
        <v>0.39843316806872142</v>
      </c>
      <c r="K3863" s="156">
        <f ca="1">('Input Parameters'!$E$25/'Input Parameters'!$E$31)^$J3863</f>
        <v>5.7373121783367134E-2</v>
      </c>
      <c r="L3863" s="66">
        <f ca="1">$H3863*$C3863*'Input Parameters'!$E$23*K3863</f>
        <v>28.420543510867336</v>
      </c>
      <c r="M3863" s="23">
        <f t="shared" ca="1" si="520"/>
        <v>0.7796084626474844</v>
      </c>
      <c r="N3863" s="15">
        <f ca="1">_xlfn.NORM.INV(M3863,'Input Parameters'!$E$26,'Input Parameters'!$F$26)</f>
        <v>5.0188302449576179E-2</v>
      </c>
      <c r="O3863" s="8">
        <f t="shared" ca="1" si="521"/>
        <v>0.18877526852959792</v>
      </c>
      <c r="P3863" s="29">
        <f ca="1">_xlfn.LOGNORM.INV(O3863,'Input Parameters'!$H$27,'Input Parameters'!$I$27)</f>
        <v>0.96350297005795815</v>
      </c>
      <c r="Q3863" s="10"/>
      <c r="R3863" s="15">
        <f>'Input Parameters'!$E$28</f>
        <v>12.7</v>
      </c>
      <c r="S3863" s="10">
        <f t="shared" ca="1" si="522"/>
        <v>9.7180998108455263E-2</v>
      </c>
      <c r="T3863" s="25">
        <f ca="1">_xlfn.LOGNORM.INV(S3863,'Input Parameters'!$H$29,'Input Parameters'!$I$29)</f>
        <v>50.33626403083381</v>
      </c>
      <c r="U3863" s="10">
        <f t="shared" ca="1" si="523"/>
        <v>0.63991660001300343</v>
      </c>
      <c r="V3863" s="29">
        <f ca="1">IF('Input Parameters'!$D$30="Beta",_xlfn.BETA.INV(U3863,'Input Parameters'!$L$30,'Input Parameters'!$M$30,'Input Parameters'!$J$30,'Input Parameters'!$K$30),IF('Input Parameters'!$D$30="LogNorm",_xlfn.LOGNORM.INV(U3863,'Input Parameters'!$H$30,'Input Parameters'!$I$30)))</f>
        <v>1.150820946450098</v>
      </c>
      <c r="W3863" s="2">
        <f ca="1">N3863+(P3863-N3863)*(1-ERF((T3863-R3863)/(2*SQRT(L3863*'Input Parameters'!$E$31))))</f>
        <v>0.61428604972170064</v>
      </c>
      <c r="X3863">
        <f t="shared" ca="1" si="524"/>
        <v>1</v>
      </c>
      <c r="Y3863" s="7"/>
    </row>
    <row r="3864" spans="1:25" ht="15" customHeight="1" x14ac:dyDescent="0.3">
      <c r="A3864" s="130">
        <v>3857</v>
      </c>
      <c r="B3864" s="10">
        <f t="shared" ca="1" si="516"/>
        <v>0.11397632466768715</v>
      </c>
      <c r="C3864" s="57">
        <f ca="1">_xlfn.NORM.INV(B3864,'Input Parameters'!$E$19,'Input Parameters'!$F$19)</f>
        <v>465.42261394764716</v>
      </c>
      <c r="D3864" s="10">
        <f t="shared" ca="1" si="517"/>
        <v>0.63288683842712379</v>
      </c>
      <c r="E3864" s="59">
        <f ca="1">IF(_xlfn.NORM.INV(D3864,'Input Parameters'!$E$20,'Input Parameters'!$F$20)&lt;3500,3500,IF(_xlfn.NORM.INV(D3864,'Input Parameters'!$E$20,'Input Parameters'!$F$20)&gt;5500,5500,_xlfn.NORM.INV(D3864,'Input Parameters'!$E$20,'Input Parameters'!$F$20)))</f>
        <v>5037.6562954700694</v>
      </c>
      <c r="F3864" s="10">
        <f t="shared" ca="1" si="518"/>
        <v>4.7312375944353557E-2</v>
      </c>
      <c r="G3864" s="61">
        <f ca="1">_xlfn.NORM.INV(F3864,'Input Parameters'!$E$21,'Input Parameters'!$F$21)</f>
        <v>271.71208141571913</v>
      </c>
      <c r="H3864" s="54">
        <f ca="1">EXP(E3864*(1/'Input Parameters'!$E$22-1/G3864))</f>
        <v>0.26000498062627775</v>
      </c>
      <c r="I3864" s="10">
        <f t="shared" ca="1" si="519"/>
        <v>0.77745182808594993</v>
      </c>
      <c r="J3864" s="29">
        <f ca="1">_xlfn.BETA.INV(I3864,'Input Parameters'!$L$24,'Input Parameters'!$M$24,'Input Parameters'!$J$24,'Input Parameters'!$K$24)</f>
        <v>0.7237592969781419</v>
      </c>
      <c r="K3864" s="156">
        <f ca="1">('Input Parameters'!$E$25/'Input Parameters'!$E$31)^$J3864</f>
        <v>5.5613084852709268E-3</v>
      </c>
      <c r="L3864" s="66">
        <f ca="1">$H3864*$C3864*'Input Parameters'!$E$23*K3864</f>
        <v>0.67298616201536421</v>
      </c>
      <c r="M3864" s="23">
        <f t="shared" ca="1" si="520"/>
        <v>0.3737991662479776</v>
      </c>
      <c r="N3864" s="15">
        <f ca="1">_xlfn.NORM.INV(M3864,'Input Parameters'!$E$26,'Input Parameters'!$F$26)</f>
        <v>2.724203696644513E-2</v>
      </c>
      <c r="O3864" s="8">
        <f t="shared" ca="1" si="521"/>
        <v>6.276100138265317E-2</v>
      </c>
      <c r="P3864" s="29">
        <f ca="1">_xlfn.LOGNORM.INV(O3864,'Input Parameters'!$H$27,'Input Parameters'!$I$27)</f>
        <v>0.72284356289877238</v>
      </c>
      <c r="Q3864" s="10"/>
      <c r="R3864" s="15">
        <f>'Input Parameters'!$E$28</f>
        <v>12.7</v>
      </c>
      <c r="S3864" s="10">
        <f t="shared" ca="1" si="522"/>
        <v>0.76427650448453355</v>
      </c>
      <c r="T3864" s="25">
        <f ca="1">_xlfn.LOGNORM.INV(S3864,'Input Parameters'!$H$29,'Input Parameters'!$I$29)</f>
        <v>63.135487844501675</v>
      </c>
      <c r="U3864" s="10">
        <f t="shared" ca="1" si="523"/>
        <v>2.9064051834254645E-2</v>
      </c>
      <c r="V3864" s="29">
        <f ca="1">IF('Input Parameters'!$D$30="Beta",_xlfn.BETA.INV(U3864,'Input Parameters'!$L$30,'Input Parameters'!$M$30,'Input Parameters'!$J$30,'Input Parameters'!$K$30),IF('Input Parameters'!$D$30="LogNorm",_xlfn.LOGNORM.INV(U3864,'Input Parameters'!$H$30,'Input Parameters'!$I$30)))</f>
        <v>0.47332546408013187</v>
      </c>
      <c r="W3864" s="2">
        <f ca="1">N3864+(P3864-N3864)*(1-ERF((T3864-R3864)/(2*SQRT(L3864*'Input Parameters'!$E$31))))</f>
        <v>2.7251624634769527E-2</v>
      </c>
      <c r="X3864">
        <f t="shared" ca="1" si="524"/>
        <v>1</v>
      </c>
      <c r="Y3864" s="7"/>
    </row>
    <row r="3865" spans="1:25" ht="15" customHeight="1" x14ac:dyDescent="0.3">
      <c r="A3865" s="130">
        <v>3858</v>
      </c>
      <c r="B3865" s="10">
        <f t="shared" ca="1" si="516"/>
        <v>0.66341580706549452</v>
      </c>
      <c r="C3865" s="57">
        <f ca="1">_xlfn.NORM.INV(B3865,'Input Parameters'!$E$19,'Input Parameters'!$F$19)</f>
        <v>602.94240326726629</v>
      </c>
      <c r="D3865" s="10">
        <f t="shared" ca="1" si="517"/>
        <v>0.73463334676653103</v>
      </c>
      <c r="E3865" s="59">
        <f ca="1">IF(_xlfn.NORM.INV(D3865,'Input Parameters'!$E$20,'Input Parameters'!$F$20)&lt;3500,3500,IF(_xlfn.NORM.INV(D3865,'Input Parameters'!$E$20,'Input Parameters'!$F$20)&gt;5500,5500,_xlfn.NORM.INV(D3865,'Input Parameters'!$E$20,'Input Parameters'!$F$20)))</f>
        <v>5238.8209030948883</v>
      </c>
      <c r="F3865" s="10">
        <f t="shared" ca="1" si="518"/>
        <v>0.213806808308593</v>
      </c>
      <c r="G3865" s="61">
        <f ca="1">_xlfn.NORM.INV(F3865,'Input Parameters'!$E$21,'Input Parameters'!$F$21)</f>
        <v>278.61480449207465</v>
      </c>
      <c r="H3865" s="54">
        <f ca="1">EXP(E3865*(1/'Input Parameters'!$E$22-1/G3865))</f>
        <v>0.3972612591475192</v>
      </c>
      <c r="I3865" s="10">
        <f t="shared" ca="1" si="519"/>
        <v>3.5827169290518213E-2</v>
      </c>
      <c r="J3865" s="29">
        <f ca="1">_xlfn.BETA.INV(I3865,'Input Parameters'!$L$24,'Input Parameters'!$M$24,'Input Parameters'!$J$24,'Input Parameters'!$K$24)</f>
        <v>0.31747979049454933</v>
      </c>
      <c r="K3865" s="156">
        <f ca="1">('Input Parameters'!$E$25/'Input Parameters'!$E$31)^$J3865</f>
        <v>0.10254470498486286</v>
      </c>
      <c r="L3865" s="66">
        <f ca="1">$H3865*$C3865*'Input Parameters'!$E$23*K3865</f>
        <v>24.562087968256268</v>
      </c>
      <c r="M3865" s="23">
        <f t="shared" ca="1" si="520"/>
        <v>0.13888678121638975</v>
      </c>
      <c r="N3865" s="15">
        <f ca="1">_xlfn.NORM.INV(M3865,'Input Parameters'!$E$26,'Input Parameters'!$F$26)</f>
        <v>1.1207976990757599E-2</v>
      </c>
      <c r="O3865" s="8">
        <f t="shared" ca="1" si="521"/>
        <v>0.6507396665009747</v>
      </c>
      <c r="P3865" s="29">
        <f ca="1">_xlfn.LOGNORM.INV(O3865,'Input Parameters'!$H$27,'Input Parameters'!$I$27)</f>
        <v>1.6897248410883361</v>
      </c>
      <c r="Q3865" s="10"/>
      <c r="R3865" s="15">
        <f>'Input Parameters'!$E$28</f>
        <v>12.7</v>
      </c>
      <c r="S3865" s="10">
        <f t="shared" ca="1" si="522"/>
        <v>0.57936634695892386</v>
      </c>
      <c r="T3865" s="25">
        <f ca="1">_xlfn.LOGNORM.INV(S3865,'Input Parameters'!$H$29,'Input Parameters'!$I$29)</f>
        <v>59.556016458174319</v>
      </c>
      <c r="U3865" s="10">
        <f t="shared" ca="1" si="523"/>
        <v>0.31685613444885241</v>
      </c>
      <c r="V3865" s="29">
        <f ca="1">IF('Input Parameters'!$D$30="Beta",_xlfn.BETA.INV(U3865,'Input Parameters'!$L$30,'Input Parameters'!$M$30,'Input Parameters'!$J$30,'Input Parameters'!$K$30),IF('Input Parameters'!$D$30="LogNorm",_xlfn.LOGNORM.INV(U3865,'Input Parameters'!$H$30,'Input Parameters'!$I$30)))</f>
        <v>0.82803303928636285</v>
      </c>
      <c r="W3865" s="2">
        <f ca="1">N3865+(P3865-N3865)*(1-ERF((T3865-R3865)/(2*SQRT(L3865*'Input Parameters'!$E$31))))</f>
        <v>0.85684218587387717</v>
      </c>
      <c r="X3865">
        <f t="shared" ca="1" si="524"/>
        <v>0</v>
      </c>
      <c r="Y3865" s="7"/>
    </row>
    <row r="3866" spans="1:25" ht="15" customHeight="1" x14ac:dyDescent="0.3">
      <c r="A3866" s="130">
        <v>3859</v>
      </c>
      <c r="B3866" s="10">
        <f t="shared" ca="1" si="516"/>
        <v>0.66238836810129575</v>
      </c>
      <c r="C3866" s="57">
        <f ca="1">_xlfn.NORM.INV(B3866,'Input Parameters'!$E$19,'Input Parameters'!$F$19)</f>
        <v>602.70467545203633</v>
      </c>
      <c r="D3866" s="10">
        <f t="shared" ca="1" si="517"/>
        <v>0.36123459621630705</v>
      </c>
      <c r="E3866" s="59">
        <f ca="1">IF(_xlfn.NORM.INV(D3866,'Input Parameters'!$E$20,'Input Parameters'!$F$20)&lt;3500,3500,IF(_xlfn.NORM.INV(D3866,'Input Parameters'!$E$20,'Input Parameters'!$F$20)&gt;5500,5500,_xlfn.NORM.INV(D3866,'Input Parameters'!$E$20,'Input Parameters'!$F$20)))</f>
        <v>4551.3874984492268</v>
      </c>
      <c r="F3866" s="10">
        <f t="shared" ca="1" si="518"/>
        <v>0.22154134464718189</v>
      </c>
      <c r="G3866" s="61">
        <f ca="1">_xlfn.NORM.INV(F3866,'Input Parameters'!$E$21,'Input Parameters'!$F$21)</f>
        <v>278.82139551706933</v>
      </c>
      <c r="H3866" s="54">
        <f ca="1">EXP(E3866*(1/'Input Parameters'!$E$22-1/G3866))</f>
        <v>0.4538807135094588</v>
      </c>
      <c r="I3866" s="10">
        <f t="shared" ca="1" si="519"/>
        <v>0.37570035019334314</v>
      </c>
      <c r="J3866" s="29">
        <f ca="1">_xlfn.BETA.INV(I3866,'Input Parameters'!$L$24,'Input Parameters'!$M$24,'Input Parameters'!$J$24,'Input Parameters'!$K$24)</f>
        <v>0.55547909791388039</v>
      </c>
      <c r="K3866" s="156">
        <f ca="1">('Input Parameters'!$E$25/'Input Parameters'!$E$31)^$J3866</f>
        <v>1.8596984781469896E-2</v>
      </c>
      <c r="L3866" s="66">
        <f ca="1">$H3866*$C3866*'Input Parameters'!$E$23*K3866</f>
        <v>5.0873172920065821</v>
      </c>
      <c r="M3866" s="23">
        <f t="shared" ca="1" si="520"/>
        <v>0.11692621170284667</v>
      </c>
      <c r="N3866" s="15">
        <f ca="1">_xlfn.NORM.INV(M3866,'Input Parameters'!$E$26,'Input Parameters'!$F$26)</f>
        <v>8.9996332998542872E-3</v>
      </c>
      <c r="O3866" s="8">
        <f t="shared" ca="1" si="521"/>
        <v>0.13064522770580711</v>
      </c>
      <c r="P3866" s="29">
        <f ca="1">_xlfn.LOGNORM.INV(O3866,'Input Parameters'!$H$27,'Input Parameters'!$I$27)</f>
        <v>0.86608796611004113</v>
      </c>
      <c r="Q3866" s="10"/>
      <c r="R3866" s="15">
        <f>'Input Parameters'!$E$28</f>
        <v>12.7</v>
      </c>
      <c r="S3866" s="10">
        <f t="shared" ca="1" si="522"/>
        <v>0.90634178775337426</v>
      </c>
      <c r="T3866" s="25">
        <f ca="1">_xlfn.LOGNORM.INV(S3866,'Input Parameters'!$H$29,'Input Parameters'!$I$29)</f>
        <v>67.523184312148061</v>
      </c>
      <c r="U3866" s="10">
        <f t="shared" ca="1" si="523"/>
        <v>0.31645355164596345</v>
      </c>
      <c r="V3866" s="29">
        <f ca="1">IF('Input Parameters'!$D$30="Beta",_xlfn.BETA.INV(U3866,'Input Parameters'!$L$30,'Input Parameters'!$M$30,'Input Parameters'!$J$30,'Input Parameters'!$K$30),IF('Input Parameters'!$D$30="LogNorm",_xlfn.LOGNORM.INV(U3866,'Input Parameters'!$H$30,'Input Parameters'!$I$30)))</f>
        <v>0.82766389540914409</v>
      </c>
      <c r="W3866" s="2">
        <f ca="1">N3866+(P3866-N3866)*(1-ERF((T3866-R3866)/(2*SQRT(L3866*'Input Parameters'!$E$31))))</f>
        <v>8.2422596575082691E-2</v>
      </c>
      <c r="X3866">
        <f t="shared" ca="1" si="524"/>
        <v>1</v>
      </c>
      <c r="Y3866" s="7"/>
    </row>
    <row r="3867" spans="1:25" ht="15" customHeight="1" x14ac:dyDescent="0.3">
      <c r="A3867" s="130">
        <v>3860</v>
      </c>
      <c r="B3867" s="10">
        <f t="shared" ca="1" si="516"/>
        <v>0.51873237298024555</v>
      </c>
      <c r="C3867" s="57">
        <f ca="1">_xlfn.NORM.INV(B3867,'Input Parameters'!$E$19,'Input Parameters'!$F$19)</f>
        <v>571.26916470515005</v>
      </c>
      <c r="D3867" s="10">
        <f t="shared" ca="1" si="517"/>
        <v>0.77428151539315815</v>
      </c>
      <c r="E3867" s="59">
        <f ca="1">IF(_xlfn.NORM.INV(D3867,'Input Parameters'!$E$20,'Input Parameters'!$F$20)&lt;3500,3500,IF(_xlfn.NORM.INV(D3867,'Input Parameters'!$E$20,'Input Parameters'!$F$20)&gt;5500,5500,_xlfn.NORM.INV(D3867,'Input Parameters'!$E$20,'Input Parameters'!$F$20)))</f>
        <v>5327.1150793115439</v>
      </c>
      <c r="F3867" s="10">
        <f t="shared" ca="1" si="518"/>
        <v>0.79126947711461026</v>
      </c>
      <c r="G3867" s="61">
        <f ca="1">_xlfn.NORM.INV(F3867,'Input Parameters'!$E$21,'Input Parameters'!$F$21)</f>
        <v>291.22315470046789</v>
      </c>
      <c r="H3867" s="54">
        <f ca="1">EXP(E3867*(1/'Input Parameters'!$E$22-1/G3867))</f>
        <v>0.89500158862040724</v>
      </c>
      <c r="I3867" s="10">
        <f t="shared" ca="1" si="519"/>
        <v>6.4540919327232049E-2</v>
      </c>
      <c r="J3867" s="29">
        <f ca="1">_xlfn.BETA.INV(I3867,'Input Parameters'!$L$24,'Input Parameters'!$M$24,'Input Parameters'!$J$24,'Input Parameters'!$K$24)</f>
        <v>0.36018129314557873</v>
      </c>
      <c r="K3867" s="156">
        <f ca="1">('Input Parameters'!$E$25/'Input Parameters'!$E$31)^$J3867</f>
        <v>7.5488292833984116E-2</v>
      </c>
      <c r="L3867" s="66">
        <f ca="1">$H3867*$C3867*'Input Parameters'!$E$23*K3867</f>
        <v>38.596168430976945</v>
      </c>
      <c r="M3867" s="23">
        <f t="shared" ca="1" si="520"/>
        <v>0.11296929987302828</v>
      </c>
      <c r="N3867" s="15">
        <f ca="1">_xlfn.NORM.INV(M3867,'Input Parameters'!$E$26,'Input Parameters'!$F$26)</f>
        <v>8.5713666527083045E-3</v>
      </c>
      <c r="O3867" s="8">
        <f t="shared" ca="1" si="521"/>
        <v>0.29963855604816725</v>
      </c>
      <c r="P3867" s="29">
        <f ca="1">_xlfn.LOGNORM.INV(O3867,'Input Parameters'!$H$27,'Input Parameters'!$I$27)</f>
        <v>1.1283442958161156</v>
      </c>
      <c r="Q3867" s="10"/>
      <c r="R3867" s="15">
        <f>'Input Parameters'!$E$28</f>
        <v>12.7</v>
      </c>
      <c r="S3867" s="10">
        <f t="shared" ca="1" si="522"/>
        <v>4.1586377584967638E-2</v>
      </c>
      <c r="T3867" s="25">
        <f ca="1">_xlfn.LOGNORM.INV(S3867,'Input Parameters'!$H$29,'Input Parameters'!$I$29)</f>
        <v>47.938128726439615</v>
      </c>
      <c r="U3867" s="10">
        <f t="shared" ca="1" si="523"/>
        <v>0.24982314103488124</v>
      </c>
      <c r="V3867" s="29">
        <f ca="1">IF('Input Parameters'!$D$30="Beta",_xlfn.BETA.INV(U3867,'Input Parameters'!$L$30,'Input Parameters'!$M$30,'Input Parameters'!$J$30,'Input Parameters'!$K$30),IF('Input Parameters'!$D$30="LogNorm",_xlfn.LOGNORM.INV(U3867,'Input Parameters'!$H$30,'Input Parameters'!$I$30)))</f>
        <v>0.76567701244174668</v>
      </c>
      <c r="W3867" s="2">
        <f ca="1">N3867+(P3867-N3867)*(1-ERF((T3867-R3867)/(2*SQRT(L3867*'Input Parameters'!$E$31))))</f>
        <v>0.77938363901168761</v>
      </c>
      <c r="X3867">
        <f t="shared" ca="1" si="524"/>
        <v>0</v>
      </c>
      <c r="Y3867" s="7"/>
    </row>
    <row r="3868" spans="1:25" ht="15" customHeight="1" x14ac:dyDescent="0.3">
      <c r="A3868" s="130">
        <v>3861</v>
      </c>
      <c r="B3868" s="10">
        <f t="shared" ca="1" si="516"/>
        <v>0.9918681427950039</v>
      </c>
      <c r="C3868" s="57">
        <f ca="1">_xlfn.NORM.INV(B3868,'Input Parameters'!$E$19,'Input Parameters'!$F$19)</f>
        <v>770.34869840386864</v>
      </c>
      <c r="D3868" s="10">
        <f t="shared" ca="1" si="517"/>
        <v>0.31359841409960953</v>
      </c>
      <c r="E3868" s="59">
        <f ca="1">IF(_xlfn.NORM.INV(D3868,'Input Parameters'!$E$20,'Input Parameters'!$F$20)&lt;3500,3500,IF(_xlfn.NORM.INV(D3868,'Input Parameters'!$E$20,'Input Parameters'!$F$20)&gt;5500,5500,_xlfn.NORM.INV(D3868,'Input Parameters'!$E$20,'Input Parameters'!$F$20)))</f>
        <v>4460.0267267396302</v>
      </c>
      <c r="F3868" s="10">
        <f t="shared" ca="1" si="518"/>
        <v>0.28351561351901211</v>
      </c>
      <c r="G3868" s="61">
        <f ca="1">_xlfn.NORM.INV(F3868,'Input Parameters'!$E$21,'Input Parameters'!$F$21)</f>
        <v>280.35070635739299</v>
      </c>
      <c r="H3868" s="54">
        <f ca="1">EXP(E3868*(1/'Input Parameters'!$E$22-1/G3868))</f>
        <v>0.50318036170727154</v>
      </c>
      <c r="I3868" s="10">
        <f t="shared" ca="1" si="519"/>
        <v>0.35426580584412393</v>
      </c>
      <c r="J3868" s="29">
        <f ca="1">_xlfn.BETA.INV(I3868,'Input Parameters'!$L$24,'Input Parameters'!$M$24,'Input Parameters'!$J$24,'Input Parameters'!$K$24)</f>
        <v>0.54607104638194071</v>
      </c>
      <c r="K3868" s="156">
        <f ca="1">('Input Parameters'!$E$25/'Input Parameters'!$E$31)^$J3868</f>
        <v>1.989540032829994E-2</v>
      </c>
      <c r="L3868" s="66">
        <f ca="1">$H3868*$C3868*'Input Parameters'!$E$23*K3868</f>
        <v>7.7119413557095404</v>
      </c>
      <c r="M3868" s="23">
        <f t="shared" ca="1" si="520"/>
        <v>0.43160483811837635</v>
      </c>
      <c r="N3868" s="15">
        <f ca="1">_xlfn.NORM.INV(M3868,'Input Parameters'!$E$26,'Input Parameters'!$F$26)</f>
        <v>3.0381913488527004E-2</v>
      </c>
      <c r="O3868" s="8">
        <f t="shared" ca="1" si="521"/>
        <v>0.66150362011580477</v>
      </c>
      <c r="P3868" s="29">
        <f ca="1">_xlfn.LOGNORM.INV(O3868,'Input Parameters'!$H$27,'Input Parameters'!$I$27)</f>
        <v>1.711734430689583</v>
      </c>
      <c r="Q3868" s="10"/>
      <c r="R3868" s="15">
        <f>'Input Parameters'!$E$28</f>
        <v>12.7</v>
      </c>
      <c r="S3868" s="10">
        <f t="shared" ca="1" si="522"/>
        <v>0.40296031324696624</v>
      </c>
      <c r="T3868" s="25">
        <f ca="1">_xlfn.LOGNORM.INV(S3868,'Input Parameters'!$H$29,'Input Parameters'!$I$29)</f>
        <v>56.647474828425949</v>
      </c>
      <c r="U3868" s="10">
        <f t="shared" ca="1" si="523"/>
        <v>0.10523313476829266</v>
      </c>
      <c r="V3868" s="29">
        <f ca="1">IF('Input Parameters'!$D$30="Beta",_xlfn.BETA.INV(U3868,'Input Parameters'!$L$30,'Input Parameters'!$M$30,'Input Parameters'!$J$30,'Input Parameters'!$K$30),IF('Input Parameters'!$D$30="LogNorm",_xlfn.LOGNORM.INV(U3868,'Input Parameters'!$H$30,'Input Parameters'!$I$30)))</f>
        <v>0.60979884184608335</v>
      </c>
      <c r="W3868" s="2">
        <f ca="1">N3868+(P3868-N3868)*(1-ERF((T3868-R3868)/(2*SQRT(L3868*'Input Parameters'!$E$31))))</f>
        <v>0.47280034380503316</v>
      </c>
      <c r="X3868">
        <f t="shared" ca="1" si="524"/>
        <v>1</v>
      </c>
      <c r="Y3868" s="7"/>
    </row>
    <row r="3869" spans="1:25" ht="15" customHeight="1" x14ac:dyDescent="0.3">
      <c r="A3869" s="130">
        <v>3862</v>
      </c>
      <c r="B3869" s="10">
        <f t="shared" ca="1" si="516"/>
        <v>2.3028829504963766E-2</v>
      </c>
      <c r="C3869" s="57">
        <f ca="1">_xlfn.NORM.INV(B3869,'Input Parameters'!$E$19,'Input Parameters'!$F$19)</f>
        <v>398.73394876731902</v>
      </c>
      <c r="D3869" s="10">
        <f t="shared" ca="1" si="517"/>
        <v>5.4841582953589207E-2</v>
      </c>
      <c r="E3869" s="59">
        <f ca="1">IF(_xlfn.NORM.INV(D3869,'Input Parameters'!$E$20,'Input Parameters'!$F$20)&lt;3500,3500,IF(_xlfn.NORM.INV(D3869,'Input Parameters'!$E$20,'Input Parameters'!$F$20)&gt;5500,5500,_xlfn.NORM.INV(D3869,'Input Parameters'!$E$20,'Input Parameters'!$F$20)))</f>
        <v>3680.2668105819644</v>
      </c>
      <c r="F3869" s="10">
        <f t="shared" ca="1" si="518"/>
        <v>0.90636337733277528</v>
      </c>
      <c r="G3869" s="61">
        <f ca="1">_xlfn.NORM.INV(F3869,'Input Parameters'!$E$21,'Input Parameters'!$F$21)</f>
        <v>295.21489225926689</v>
      </c>
      <c r="H3869" s="54">
        <f ca="1">EXP(E3869*(1/'Input Parameters'!$E$22-1/G3869))</f>
        <v>1.0988212265402391</v>
      </c>
      <c r="I3869" s="10">
        <f t="shared" ca="1" si="519"/>
        <v>0.72281967383461199</v>
      </c>
      <c r="J3869" s="29">
        <f ca="1">_xlfn.BETA.INV(I3869,'Input Parameters'!$L$24,'Input Parameters'!$M$24,'Input Parameters'!$J$24,'Input Parameters'!$K$24)</f>
        <v>0.69878967957612836</v>
      </c>
      <c r="K3869" s="156">
        <f ca="1">('Input Parameters'!$E$25/'Input Parameters'!$E$31)^$J3869</f>
        <v>6.6522434707540542E-3</v>
      </c>
      <c r="L3869" s="66">
        <f ca="1">$H3869*$C3869*'Input Parameters'!$E$23*K3869</f>
        <v>2.9145961704860537</v>
      </c>
      <c r="M3869" s="23">
        <f t="shared" ca="1" si="520"/>
        <v>0.16625172041852965</v>
      </c>
      <c r="N3869" s="15">
        <f ca="1">_xlfn.NORM.INV(M3869,'Input Parameters'!$E$26,'Input Parameters'!$F$26)</f>
        <v>1.364924276901839E-2</v>
      </c>
      <c r="O3869" s="8">
        <f t="shared" ca="1" si="521"/>
        <v>3.8236736749072908E-2</v>
      </c>
      <c r="P3869" s="29">
        <f ca="1">_xlfn.LOGNORM.INV(O3869,'Input Parameters'!$H$27,'Input Parameters'!$I$27)</f>
        <v>0.65016437137114291</v>
      </c>
      <c r="Q3869" s="10"/>
      <c r="R3869" s="15">
        <f>'Input Parameters'!$E$28</f>
        <v>12.7</v>
      </c>
      <c r="S3869" s="10">
        <f t="shared" ca="1" si="522"/>
        <v>0.83451851003800726</v>
      </c>
      <c r="T3869" s="25">
        <f ca="1">_xlfn.LOGNORM.INV(S3869,'Input Parameters'!$H$29,'Input Parameters'!$I$29)</f>
        <v>64.947640558603965</v>
      </c>
      <c r="U3869" s="10">
        <f t="shared" ca="1" si="523"/>
        <v>0.65450194351275692</v>
      </c>
      <c r="V3869" s="29">
        <f ca="1">IF('Input Parameters'!$D$30="Beta",_xlfn.BETA.INV(U3869,'Input Parameters'!$L$30,'Input Parameters'!$M$30,'Input Parameters'!$J$30,'Input Parameters'!$K$30),IF('Input Parameters'!$D$30="LogNorm",_xlfn.LOGNORM.INV(U3869,'Input Parameters'!$H$30,'Input Parameters'!$I$30)))</f>
        <v>1.1687801771243893</v>
      </c>
      <c r="W3869" s="2">
        <f ca="1">N3869+(P3869-N3869)*(1-ERF((T3869-R3869)/(2*SQRT(L3869*'Input Parameters'!$E$31))))</f>
        <v>3.3038988109287626E-2</v>
      </c>
      <c r="X3869">
        <f t="shared" ca="1" si="524"/>
        <v>1</v>
      </c>
      <c r="Y3869" s="7"/>
    </row>
    <row r="3870" spans="1:25" ht="15" customHeight="1" x14ac:dyDescent="0.3">
      <c r="A3870" s="130">
        <v>3863</v>
      </c>
      <c r="B3870" s="10">
        <f t="shared" ca="1" si="516"/>
        <v>0.23516478052772594</v>
      </c>
      <c r="C3870" s="57">
        <f ca="1">_xlfn.NORM.INV(B3870,'Input Parameters'!$E$19,'Input Parameters'!$F$19)</f>
        <v>506.29582176899328</v>
      </c>
      <c r="D3870" s="10">
        <f t="shared" ca="1" si="517"/>
        <v>0.74391286618811003</v>
      </c>
      <c r="E3870" s="59">
        <f ca="1">IF(_xlfn.NORM.INV(D3870,'Input Parameters'!$E$20,'Input Parameters'!$F$20)&lt;3500,3500,IF(_xlfn.NORM.INV(D3870,'Input Parameters'!$E$20,'Input Parameters'!$F$20)&gt;5500,5500,_xlfn.NORM.INV(D3870,'Input Parameters'!$E$20,'Input Parameters'!$F$20)))</f>
        <v>5258.8191335509528</v>
      </c>
      <c r="F3870" s="10">
        <f t="shared" ca="1" si="518"/>
        <v>0.9799871914397289</v>
      </c>
      <c r="G3870" s="61">
        <f ca="1">_xlfn.NORM.INV(F3870,'Input Parameters'!$E$21,'Input Parameters'!$F$21)</f>
        <v>300.9903877134571</v>
      </c>
      <c r="H3870" s="54">
        <f ca="1">EXP(E3870*(1/'Input Parameters'!$E$22-1/G3870))</f>
        <v>1.6103802098360471</v>
      </c>
      <c r="I3870" s="10">
        <f t="shared" ca="1" si="519"/>
        <v>0.75982591350584916</v>
      </c>
      <c r="J3870" s="29">
        <f ca="1">_xlfn.BETA.INV(I3870,'Input Parameters'!$L$24,'Input Parameters'!$M$24,'Input Parameters'!$J$24,'Input Parameters'!$K$24)</f>
        <v>0.71548036276622329</v>
      </c>
      <c r="K3870" s="156">
        <f ca="1">('Input Parameters'!$E$25/'Input Parameters'!$E$31)^$J3870</f>
        <v>5.9015955664685083E-3</v>
      </c>
      <c r="L3870" s="66">
        <f ca="1">$H3870*$C3870*'Input Parameters'!$E$23*K3870</f>
        <v>4.8117406642757787</v>
      </c>
      <c r="M3870" s="23">
        <f t="shared" ca="1" si="520"/>
        <v>0.67152629660285179</v>
      </c>
      <c r="N3870" s="15">
        <f ca="1">_xlfn.NORM.INV(M3870,'Input Parameters'!$E$26,'Input Parameters'!$F$26)</f>
        <v>4.3326764598151039E-2</v>
      </c>
      <c r="O3870" s="8">
        <f t="shared" ca="1" si="521"/>
        <v>7.5953574936659107E-3</v>
      </c>
      <c r="P3870" s="29">
        <f ca="1">_xlfn.LOGNORM.INV(O3870,'Input Parameters'!$H$27,'Input Parameters'!$I$27)</f>
        <v>0.48632729559059923</v>
      </c>
      <c r="Q3870" s="10"/>
      <c r="R3870" s="15">
        <f>'Input Parameters'!$E$28</f>
        <v>12.7</v>
      </c>
      <c r="S3870" s="10">
        <f t="shared" ca="1" si="522"/>
        <v>0.45493838482830196</v>
      </c>
      <c r="T3870" s="25">
        <f ca="1">_xlfn.LOGNORM.INV(S3870,'Input Parameters'!$H$29,'Input Parameters'!$I$29)</f>
        <v>57.496461123369194</v>
      </c>
      <c r="U3870" s="10">
        <f t="shared" ca="1" si="523"/>
        <v>0.62863492700238977</v>
      </c>
      <c r="V3870" s="29">
        <f ca="1">IF('Input Parameters'!$D$30="Beta",_xlfn.BETA.INV(U3870,'Input Parameters'!$L$30,'Input Parameters'!$M$30,'Input Parameters'!$J$30,'Input Parameters'!$K$30),IF('Input Parameters'!$D$30="LogNorm",_xlfn.LOGNORM.INV(U3870,'Input Parameters'!$H$30,'Input Parameters'!$I$30)))</f>
        <v>1.1372884092148072</v>
      </c>
      <c r="W3870" s="2">
        <f ca="1">N3870+(P3870-N3870)*(1-ERF((T3870-R3870)/(2*SQRT(L3870*'Input Parameters'!$E$31))))</f>
        <v>0.10921389684631291</v>
      </c>
      <c r="X3870">
        <f t="shared" ca="1" si="524"/>
        <v>1</v>
      </c>
      <c r="Y3870" s="7"/>
    </row>
    <row r="3871" spans="1:25" ht="15" customHeight="1" x14ac:dyDescent="0.3">
      <c r="A3871" s="130">
        <v>3864</v>
      </c>
      <c r="B3871" s="10">
        <f t="shared" ca="1" si="516"/>
        <v>0.53704968706204903</v>
      </c>
      <c r="C3871" s="57">
        <f ca="1">_xlfn.NORM.INV(B3871,'Input Parameters'!$E$19,'Input Parameters'!$F$19)</f>
        <v>575.15881221544521</v>
      </c>
      <c r="D3871" s="10">
        <f t="shared" ca="1" si="517"/>
        <v>0.48778868075696569</v>
      </c>
      <c r="E3871" s="59">
        <f ca="1">IF(_xlfn.NORM.INV(D3871,'Input Parameters'!$E$20,'Input Parameters'!$F$20)&lt;3500,3500,IF(_xlfn.NORM.INV(D3871,'Input Parameters'!$E$20,'Input Parameters'!$F$20)&gt;5500,5500,_xlfn.NORM.INV(D3871,'Input Parameters'!$E$20,'Input Parameters'!$F$20)))</f>
        <v>4778.570186409107</v>
      </c>
      <c r="F3871" s="10">
        <f t="shared" ca="1" si="518"/>
        <v>0.20219201052471025</v>
      </c>
      <c r="G3871" s="61">
        <f ca="1">_xlfn.NORM.INV(F3871,'Input Parameters'!$E$21,'Input Parameters'!$F$21)</f>
        <v>278.29619708183463</v>
      </c>
      <c r="H3871" s="54">
        <f ca="1">EXP(E3871*(1/'Input Parameters'!$E$22-1/G3871))</f>
        <v>0.4224461197943043</v>
      </c>
      <c r="I3871" s="10">
        <f t="shared" ca="1" si="519"/>
        <v>0.98855988889113688</v>
      </c>
      <c r="J3871" s="29">
        <f ca="1">_xlfn.BETA.INV(I3871,'Input Parameters'!$L$24,'Input Parameters'!$M$24,'Input Parameters'!$J$24,'Input Parameters'!$K$24)</f>
        <v>0.89405438514831825</v>
      </c>
      <c r="K3871" s="156">
        <f ca="1">('Input Parameters'!$E$25/'Input Parameters'!$E$31)^$J3871</f>
        <v>1.6392084568871337E-3</v>
      </c>
      <c r="L3871" s="66">
        <f ca="1">$H3871*$C3871*'Input Parameters'!$E$23*K3871</f>
        <v>0.39828439383049652</v>
      </c>
      <c r="M3871" s="23">
        <f t="shared" ca="1" si="520"/>
        <v>0.67277317942776149</v>
      </c>
      <c r="N3871" s="15">
        <f ca="1">_xlfn.NORM.INV(M3871,'Input Parameters'!$E$26,'Input Parameters'!$F$26)</f>
        <v>4.3399258511657227E-2</v>
      </c>
      <c r="O3871" s="8">
        <f t="shared" ca="1" si="521"/>
        <v>0.23550078973178645</v>
      </c>
      <c r="P3871" s="29">
        <f ca="1">_xlfn.LOGNORM.INV(O3871,'Input Parameters'!$H$27,'Input Parameters'!$I$27)</f>
        <v>1.0348948200377464</v>
      </c>
      <c r="Q3871" s="10"/>
      <c r="R3871" s="15">
        <f>'Input Parameters'!$E$28</f>
        <v>12.7</v>
      </c>
      <c r="S3871" s="10">
        <f t="shared" ca="1" si="522"/>
        <v>0.85454804507178617</v>
      </c>
      <c r="T3871" s="25">
        <f ca="1">_xlfn.LOGNORM.INV(S3871,'Input Parameters'!$H$29,'Input Parameters'!$I$29)</f>
        <v>65.562796446786592</v>
      </c>
      <c r="U3871" s="10">
        <f t="shared" ca="1" si="523"/>
        <v>0.66414814844260417</v>
      </c>
      <c r="V3871" s="29">
        <f ca="1">IF('Input Parameters'!$D$30="Beta",_xlfn.BETA.INV(U3871,'Input Parameters'!$L$30,'Input Parameters'!$M$30,'Input Parameters'!$J$30,'Input Parameters'!$K$30),IF('Input Parameters'!$D$30="LogNorm",_xlfn.LOGNORM.INV(U3871,'Input Parameters'!$H$30,'Input Parameters'!$I$30)))</f>
        <v>1.1809684174348813</v>
      </c>
      <c r="W3871" s="2">
        <f ca="1">N3871+(P3871-N3871)*(1-ERF((T3871-R3871)/(2*SQRT(L3871*'Input Parameters'!$E$31))))</f>
        <v>4.3399261646824422E-2</v>
      </c>
      <c r="X3871">
        <f t="shared" ca="1" si="524"/>
        <v>1</v>
      </c>
      <c r="Y3871" s="7"/>
    </row>
    <row r="3872" spans="1:25" ht="15" customHeight="1" x14ac:dyDescent="0.3">
      <c r="A3872" s="130">
        <v>3865</v>
      </c>
      <c r="B3872" s="10">
        <f t="shared" ca="1" si="516"/>
        <v>0.8728249550637609</v>
      </c>
      <c r="C3872" s="57">
        <f ca="1">_xlfn.NORM.INV(B3872,'Input Parameters'!$E$19,'Input Parameters'!$F$19)</f>
        <v>663.61706318480026</v>
      </c>
      <c r="D3872" s="10">
        <f t="shared" ca="1" si="517"/>
        <v>0.30311563320973967</v>
      </c>
      <c r="E3872" s="59">
        <f ca="1">IF(_xlfn.NORM.INV(D3872,'Input Parameters'!$E$20,'Input Parameters'!$F$20)&lt;3500,3500,IF(_xlfn.NORM.INV(D3872,'Input Parameters'!$E$20,'Input Parameters'!$F$20)&gt;5500,5500,_xlfn.NORM.INV(D3872,'Input Parameters'!$E$20,'Input Parameters'!$F$20)))</f>
        <v>4439.1776514195753</v>
      </c>
      <c r="F3872" s="10">
        <f t="shared" ca="1" si="518"/>
        <v>0.72958852756776116</v>
      </c>
      <c r="G3872" s="61">
        <f ca="1">_xlfn.NORM.INV(F3872,'Input Parameters'!$E$21,'Input Parameters'!$F$21)</f>
        <v>289.65693244308028</v>
      </c>
      <c r="H3872" s="54">
        <f ca="1">EXP(E3872*(1/'Input Parameters'!$E$22-1/G3872))</f>
        <v>0.8395726407318943</v>
      </c>
      <c r="I3872" s="10">
        <f t="shared" ca="1" si="519"/>
        <v>0.14389772810888202</v>
      </c>
      <c r="J3872" s="29">
        <f ca="1">_xlfn.BETA.INV(I3872,'Input Parameters'!$L$24,'Input Parameters'!$M$24,'Input Parameters'!$J$24,'Input Parameters'!$K$24)</f>
        <v>0.43240545178281559</v>
      </c>
      <c r="K3872" s="156">
        <f ca="1">('Input Parameters'!$E$25/'Input Parameters'!$E$31)^$J3872</f>
        <v>4.4964537945504521E-2</v>
      </c>
      <c r="L3872" s="66">
        <f ca="1">$H3872*$C3872*'Input Parameters'!$E$23*K3872</f>
        <v>25.052205006372521</v>
      </c>
      <c r="M3872" s="23">
        <f t="shared" ca="1" si="520"/>
        <v>0.41382557775765394</v>
      </c>
      <c r="N3872" s="15">
        <f ca="1">_xlfn.NORM.INV(M3872,'Input Parameters'!$E$26,'Input Parameters'!$F$26)</f>
        <v>2.942798445591311E-2</v>
      </c>
      <c r="O3872" s="8">
        <f t="shared" ca="1" si="521"/>
        <v>0.1537750416717153</v>
      </c>
      <c r="P3872" s="29">
        <f ca="1">_xlfn.LOGNORM.INV(O3872,'Input Parameters'!$H$27,'Input Parameters'!$I$27)</f>
        <v>0.90645517252588159</v>
      </c>
      <c r="Q3872" s="10"/>
      <c r="R3872" s="15">
        <f>'Input Parameters'!$E$28</f>
        <v>12.7</v>
      </c>
      <c r="S3872" s="10">
        <f t="shared" ca="1" si="522"/>
        <v>0.10390993288691575</v>
      </c>
      <c r="T3872" s="25">
        <f ca="1">_xlfn.LOGNORM.INV(S3872,'Input Parameters'!$H$29,'Input Parameters'!$I$29)</f>
        <v>50.552610888423224</v>
      </c>
      <c r="U3872" s="10">
        <f t="shared" ca="1" si="523"/>
        <v>3.0253317614062358E-2</v>
      </c>
      <c r="V3872" s="29">
        <f ca="1">IF('Input Parameters'!$D$30="Beta",_xlfn.BETA.INV(U3872,'Input Parameters'!$L$30,'Input Parameters'!$M$30,'Input Parameters'!$J$30,'Input Parameters'!$K$30),IF('Input Parameters'!$D$30="LogNorm",_xlfn.LOGNORM.INV(U3872,'Input Parameters'!$H$30,'Input Parameters'!$I$30)))</f>
        <v>0.47663082729762185</v>
      </c>
      <c r="W3872" s="2">
        <f ca="1">N3872+(P3872-N3872)*(1-ERF((T3872-R3872)/(2*SQRT(L3872*'Input Parameters'!$E$31))))</f>
        <v>0.54934436595827596</v>
      </c>
      <c r="X3872">
        <f t="shared" ca="1" si="524"/>
        <v>0</v>
      </c>
      <c r="Y3872" s="7"/>
    </row>
    <row r="3873" spans="1:25" ht="15" customHeight="1" x14ac:dyDescent="0.3">
      <c r="A3873" s="130">
        <v>3866</v>
      </c>
      <c r="B3873" s="10">
        <f t="shared" ca="1" si="516"/>
        <v>0.25681751326614577</v>
      </c>
      <c r="C3873" s="57">
        <f ca="1">_xlfn.NORM.INV(B3873,'Input Parameters'!$E$19,'Input Parameters'!$F$19)</f>
        <v>512.10560627426094</v>
      </c>
      <c r="D3873" s="10">
        <f t="shared" ca="1" si="517"/>
        <v>0.54655770378925495</v>
      </c>
      <c r="E3873" s="59">
        <f ca="1">IF(_xlfn.NORM.INV(D3873,'Input Parameters'!$E$20,'Input Parameters'!$F$20)&lt;3500,3500,IF(_xlfn.NORM.INV(D3873,'Input Parameters'!$E$20,'Input Parameters'!$F$20)&gt;5500,5500,_xlfn.NORM.INV(D3873,'Input Parameters'!$E$20,'Input Parameters'!$F$20)))</f>
        <v>4881.8783236820691</v>
      </c>
      <c r="F3873" s="10">
        <f t="shared" ca="1" si="518"/>
        <v>0.4168659505751533</v>
      </c>
      <c r="G3873" s="61">
        <f ca="1">_xlfn.NORM.INV(F3873,'Input Parameters'!$E$21,'Input Parameters'!$F$21)</f>
        <v>283.20004681503053</v>
      </c>
      <c r="H3873" s="54">
        <f ca="1">EXP(E3873*(1/'Input Parameters'!$E$22-1/G3873))</f>
        <v>0.56182363002253155</v>
      </c>
      <c r="I3873" s="10">
        <f t="shared" ca="1" si="519"/>
        <v>0.30305430077026663</v>
      </c>
      <c r="J3873" s="29">
        <f ca="1">_xlfn.BETA.INV(I3873,'Input Parameters'!$L$24,'Input Parameters'!$M$24,'Input Parameters'!$J$24,'Input Parameters'!$K$24)</f>
        <v>0.52260987894470068</v>
      </c>
      <c r="K3873" s="156">
        <f ca="1">('Input Parameters'!$E$25/'Input Parameters'!$E$31)^$J3873</f>
        <v>2.3542054383756065E-2</v>
      </c>
      <c r="L3873" s="66">
        <f ca="1">$H3873*$C3873*'Input Parameters'!$E$23*K3873</f>
        <v>6.7733558149930202</v>
      </c>
      <c r="M3873" s="23">
        <f t="shared" ca="1" si="520"/>
        <v>0.59260201350132846</v>
      </c>
      <c r="N3873" s="15">
        <f ca="1">_xlfn.NORM.INV(M3873,'Input Parameters'!$E$26,'Input Parameters'!$F$26)</f>
        <v>3.8919112773412055E-2</v>
      </c>
      <c r="O3873" s="8">
        <f t="shared" ca="1" si="521"/>
        <v>0.65725858797761783</v>
      </c>
      <c r="P3873" s="29">
        <f ca="1">_xlfn.LOGNORM.INV(O3873,'Input Parameters'!$H$27,'Input Parameters'!$I$27)</f>
        <v>1.7029893228027044</v>
      </c>
      <c r="Q3873" s="10"/>
      <c r="R3873" s="15">
        <f>'Input Parameters'!$E$28</f>
        <v>12.7</v>
      </c>
      <c r="S3873" s="10">
        <f t="shared" ca="1" si="522"/>
        <v>0.34941642469057632</v>
      </c>
      <c r="T3873" s="25">
        <f ca="1">_xlfn.LOGNORM.INV(S3873,'Input Parameters'!$H$29,'Input Parameters'!$I$29)</f>
        <v>55.756496467857971</v>
      </c>
      <c r="U3873" s="10">
        <f t="shared" ca="1" si="523"/>
        <v>0.32608805941996666</v>
      </c>
      <c r="V3873" s="29">
        <f ca="1">IF('Input Parameters'!$D$30="Beta",_xlfn.BETA.INV(U3873,'Input Parameters'!$L$30,'Input Parameters'!$M$30,'Input Parameters'!$J$30,'Input Parameters'!$K$30),IF('Input Parameters'!$D$30="LogNorm",_xlfn.LOGNORM.INV(U3873,'Input Parameters'!$H$30,'Input Parameters'!$I$30)))</f>
        <v>0.83648972270537258</v>
      </c>
      <c r="W3873" s="2">
        <f ca="1">N3873+(P3873-N3873)*(1-ERF((T3873-R3873)/(2*SQRT(L3873*'Input Parameters'!$E$31))))</f>
        <v>0.44174139173658555</v>
      </c>
      <c r="X3873">
        <f t="shared" ca="1" si="524"/>
        <v>1</v>
      </c>
      <c r="Y3873" s="7"/>
    </row>
    <row r="3874" spans="1:25" ht="15" customHeight="1" x14ac:dyDescent="0.3">
      <c r="A3874" s="130">
        <v>3867</v>
      </c>
      <c r="B3874" s="10">
        <f t="shared" ca="1" si="516"/>
        <v>0.73805125311118425</v>
      </c>
      <c r="C3874" s="57">
        <f ca="1">_xlfn.NORM.INV(B3874,'Input Parameters'!$E$19,'Input Parameters'!$F$19)</f>
        <v>621.15599654670484</v>
      </c>
      <c r="D3874" s="10">
        <f t="shared" ca="1" si="517"/>
        <v>8.7328974841594187E-2</v>
      </c>
      <c r="E3874" s="59">
        <f ca="1">IF(_xlfn.NORM.INV(D3874,'Input Parameters'!$E$20,'Input Parameters'!$F$20)&lt;3500,3500,IF(_xlfn.NORM.INV(D3874,'Input Parameters'!$E$20,'Input Parameters'!$F$20)&gt;5500,5500,_xlfn.NORM.INV(D3874,'Input Parameters'!$E$20,'Input Parameters'!$F$20)))</f>
        <v>3849.8283792199632</v>
      </c>
      <c r="F3874" s="10">
        <f t="shared" ca="1" si="518"/>
        <v>0.32907258710403298</v>
      </c>
      <c r="G3874" s="61">
        <f ca="1">_xlfn.NORM.INV(F3874,'Input Parameters'!$E$21,'Input Parameters'!$F$21)</f>
        <v>281.37214277388705</v>
      </c>
      <c r="H3874" s="54">
        <f ca="1">EXP(E3874*(1/'Input Parameters'!$E$22-1/G3874))</f>
        <v>0.58100806661033511</v>
      </c>
      <c r="I3874" s="10">
        <f t="shared" ca="1" si="519"/>
        <v>2.7734022418752113E-2</v>
      </c>
      <c r="J3874" s="29">
        <f ca="1">_xlfn.BETA.INV(I3874,'Input Parameters'!$L$24,'Input Parameters'!$M$24,'Input Parameters'!$J$24,'Input Parameters'!$K$24)</f>
        <v>0.3009692250392047</v>
      </c>
      <c r="K3874" s="156">
        <f ca="1">('Input Parameters'!$E$25/'Input Parameters'!$E$31)^$J3874</f>
        <v>0.11543852982405135</v>
      </c>
      <c r="L3874" s="66">
        <f ca="1">$H3874*$C3874*'Input Parameters'!$E$23*K3874</f>
        <v>41.661378073021581</v>
      </c>
      <c r="M3874" s="23">
        <f t="shared" ca="1" si="520"/>
        <v>0.76225485232372514</v>
      </c>
      <c r="N3874" s="15">
        <f ca="1">_xlfn.NORM.INV(M3874,'Input Parameters'!$E$26,'Input Parameters'!$F$26)</f>
        <v>4.898506568691903E-2</v>
      </c>
      <c r="O3874" s="8">
        <f t="shared" ca="1" si="521"/>
        <v>0.23290871325662721</v>
      </c>
      <c r="P3874" s="29">
        <f ca="1">_xlfn.LOGNORM.INV(O3874,'Input Parameters'!$H$27,'Input Parameters'!$I$27)</f>
        <v>1.0310328338465884</v>
      </c>
      <c r="Q3874" s="10"/>
      <c r="R3874" s="15">
        <f>'Input Parameters'!$E$28</f>
        <v>12.7</v>
      </c>
      <c r="S3874" s="10">
        <f t="shared" ca="1" si="522"/>
        <v>0.64219685826520767</v>
      </c>
      <c r="T3874" s="25">
        <f ca="1">_xlfn.LOGNORM.INV(S3874,'Input Parameters'!$H$29,'Input Parameters'!$I$29)</f>
        <v>60.663206860951725</v>
      </c>
      <c r="U3874" s="10">
        <f t="shared" ca="1" si="523"/>
        <v>0.4571680061329072</v>
      </c>
      <c r="V3874" s="29">
        <f ca="1">IF('Input Parameters'!$D$30="Beta",_xlfn.BETA.INV(U3874,'Input Parameters'!$L$30,'Input Parameters'!$M$30,'Input Parameters'!$J$30,'Input Parameters'!$K$30),IF('Input Parameters'!$D$30="LogNorm",_xlfn.LOGNORM.INV(U3874,'Input Parameters'!$H$30,'Input Parameters'!$I$30)))</f>
        <v>0.95770702063590973</v>
      </c>
      <c r="W3874" s="2">
        <f ca="1">N3874+(P3874-N3874)*(1-ERF((T3874-R3874)/(2*SQRT(L3874*'Input Parameters'!$E$31))))</f>
        <v>0.63750135403811625</v>
      </c>
      <c r="X3874">
        <f t="shared" ca="1" si="524"/>
        <v>1</v>
      </c>
      <c r="Y3874" s="7"/>
    </row>
    <row r="3875" spans="1:25" ht="15" customHeight="1" x14ac:dyDescent="0.3">
      <c r="A3875" s="130">
        <v>3868</v>
      </c>
      <c r="B3875" s="10">
        <f t="shared" ca="1" si="516"/>
        <v>0.37691765443975978</v>
      </c>
      <c r="C3875" s="57">
        <f ca="1">_xlfn.NORM.INV(B3875,'Input Parameters'!$E$19,'Input Parameters'!$F$19)</f>
        <v>540.80196241154351</v>
      </c>
      <c r="D3875" s="10">
        <f t="shared" ca="1" si="517"/>
        <v>7.4707580554337905E-2</v>
      </c>
      <c r="E3875" s="59">
        <f ca="1">IF(_xlfn.NORM.INV(D3875,'Input Parameters'!$E$20,'Input Parameters'!$F$20)&lt;3500,3500,IF(_xlfn.NORM.INV(D3875,'Input Parameters'!$E$20,'Input Parameters'!$F$20)&gt;5500,5500,_xlfn.NORM.INV(D3875,'Input Parameters'!$E$20,'Input Parameters'!$F$20)))</f>
        <v>3790.8797834002335</v>
      </c>
      <c r="F3875" s="10">
        <f t="shared" ca="1" si="518"/>
        <v>1.112613374283955E-2</v>
      </c>
      <c r="G3875" s="61">
        <f ca="1">_xlfn.NORM.INV(F3875,'Input Parameters'!$E$21,'Input Parameters'!$F$21)</f>
        <v>266.88177248147753</v>
      </c>
      <c r="H3875" s="54">
        <f ca="1">EXP(E3875*(1/'Input Parameters'!$E$22-1/G3875))</f>
        <v>0.28190502829100367</v>
      </c>
      <c r="I3875" s="10">
        <f t="shared" ca="1" si="519"/>
        <v>0.22078484406392207</v>
      </c>
      <c r="J3875" s="29">
        <f ca="1">_xlfn.BETA.INV(I3875,'Input Parameters'!$L$24,'Input Parameters'!$M$24,'Input Parameters'!$J$24,'Input Parameters'!$K$24)</f>
        <v>0.48056090018162045</v>
      </c>
      <c r="K3875" s="156">
        <f ca="1">('Input Parameters'!$E$25/'Input Parameters'!$E$31)^$J3875</f>
        <v>3.1830620206352099E-2</v>
      </c>
      <c r="L3875" s="66">
        <f ca="1">$H3875*$C3875*'Input Parameters'!$E$23*K3875</f>
        <v>4.8527305991340448</v>
      </c>
      <c r="M3875" s="23">
        <f t="shared" ca="1" si="520"/>
        <v>5.3505091414114414E-2</v>
      </c>
      <c r="N3875" s="15">
        <f ca="1">_xlfn.NORM.INV(M3875,'Input Parameters'!$E$26,'Input Parameters'!$F$26)</f>
        <v>1.5265482687955301E-4</v>
      </c>
      <c r="O3875" s="8">
        <f t="shared" ca="1" si="521"/>
        <v>0.54994376581337123</v>
      </c>
      <c r="P3875" s="29">
        <f ca="1">_xlfn.LOGNORM.INV(O3875,'Input Parameters'!$H$27,'Input Parameters'!$I$27)</f>
        <v>1.5049248991243847</v>
      </c>
      <c r="Q3875" s="10"/>
      <c r="R3875" s="15">
        <f>'Input Parameters'!$E$28</f>
        <v>12.7</v>
      </c>
      <c r="S3875" s="10">
        <f t="shared" ca="1" si="522"/>
        <v>2.861488918923738E-2</v>
      </c>
      <c r="T3875" s="25">
        <f ca="1">_xlfn.LOGNORM.INV(S3875,'Input Parameters'!$H$29,'Input Parameters'!$I$29)</f>
        <v>47.037194691311136</v>
      </c>
      <c r="U3875" s="10">
        <f t="shared" ca="1" si="523"/>
        <v>0.58637225692390016</v>
      </c>
      <c r="V3875" s="29">
        <f ca="1">IF('Input Parameters'!$D$30="Beta",_xlfn.BETA.INV(U3875,'Input Parameters'!$L$30,'Input Parameters'!$M$30,'Input Parameters'!$J$30,'Input Parameters'!$K$30),IF('Input Parameters'!$D$30="LogNorm",_xlfn.LOGNORM.INV(U3875,'Input Parameters'!$H$30,'Input Parameters'!$I$30)))</f>
        <v>1.0890023689870403</v>
      </c>
      <c r="W3875" s="2">
        <f ca="1">N3875+(P3875-N3875)*(1-ERF((T3875-R3875)/(2*SQRT(L3875*'Input Parameters'!$E$31))))</f>
        <v>0.40701116322371683</v>
      </c>
      <c r="X3875">
        <f t="shared" ca="1" si="524"/>
        <v>1</v>
      </c>
      <c r="Y3875" s="7"/>
    </row>
    <row r="3876" spans="1:25" ht="15" customHeight="1" x14ac:dyDescent="0.3">
      <c r="A3876" s="130">
        <v>3869</v>
      </c>
      <c r="B3876" s="10">
        <f t="shared" ca="1" si="516"/>
        <v>0.39589327448621836</v>
      </c>
      <c r="C3876" s="57">
        <f ca="1">_xlfn.NORM.INV(B3876,'Input Parameters'!$E$19,'Input Parameters'!$F$19)</f>
        <v>544.99272707375792</v>
      </c>
      <c r="D3876" s="10">
        <f t="shared" ca="1" si="517"/>
        <v>0.49786785974565995</v>
      </c>
      <c r="E3876" s="59">
        <f ca="1">IF(_xlfn.NORM.INV(D3876,'Input Parameters'!$E$20,'Input Parameters'!$F$20)&lt;3500,3500,IF(_xlfn.NORM.INV(D3876,'Input Parameters'!$E$20,'Input Parameters'!$F$20)&gt;5500,5500,_xlfn.NORM.INV(D3876,'Input Parameters'!$E$20,'Input Parameters'!$F$20)))</f>
        <v>4796.258844056917</v>
      </c>
      <c r="F3876" s="10">
        <f t="shared" ca="1" si="518"/>
        <v>2.4985082529660807E-2</v>
      </c>
      <c r="G3876" s="61">
        <f ca="1">_xlfn.NORM.INV(F3876,'Input Parameters'!$E$21,'Input Parameters'!$F$21)</f>
        <v>269.44267639974782</v>
      </c>
      <c r="H3876" s="54">
        <f ca="1">EXP(E3876*(1/'Input Parameters'!$E$22-1/G3876))</f>
        <v>0.23902646941562231</v>
      </c>
      <c r="I3876" s="10">
        <f t="shared" ca="1" si="519"/>
        <v>0.32922184271426858</v>
      </c>
      <c r="J3876" s="29">
        <f ca="1">_xlfn.BETA.INV(I3876,'Input Parameters'!$L$24,'Input Parameters'!$M$24,'Input Parameters'!$J$24,'Input Parameters'!$K$24)</f>
        <v>0.53479173513825551</v>
      </c>
      <c r="K3876" s="156">
        <f ca="1">('Input Parameters'!$E$25/'Input Parameters'!$E$31)^$J3876</f>
        <v>2.1572109279396085E-2</v>
      </c>
      <c r="L3876" s="66">
        <f ca="1">$H3876*$C3876*'Input Parameters'!$E$23*K3876</f>
        <v>2.8101487883747955</v>
      </c>
      <c r="M3876" s="23">
        <f t="shared" ca="1" si="520"/>
        <v>0.93632524984019538</v>
      </c>
      <c r="N3876" s="15">
        <f ca="1">_xlfn.NORM.INV(M3876,'Input Parameters'!$E$26,'Input Parameters'!$F$26)</f>
        <v>6.6017390720874883E-2</v>
      </c>
      <c r="O3876" s="8">
        <f t="shared" ca="1" si="521"/>
        <v>0.12087345310779862</v>
      </c>
      <c r="P3876" s="29">
        <f ca="1">_xlfn.LOGNORM.INV(O3876,'Input Parameters'!$H$27,'Input Parameters'!$I$27)</f>
        <v>0.84815801407336433</v>
      </c>
      <c r="Q3876" s="10"/>
      <c r="R3876" s="15">
        <f>'Input Parameters'!$E$28</f>
        <v>12.7</v>
      </c>
      <c r="S3876" s="10">
        <f t="shared" ca="1" si="522"/>
        <v>0.13203411914199059</v>
      </c>
      <c r="T3876" s="25">
        <f ca="1">_xlfn.LOGNORM.INV(S3876,'Input Parameters'!$H$29,'Input Parameters'!$I$29)</f>
        <v>51.36937849815277</v>
      </c>
      <c r="U3876" s="10">
        <f t="shared" ca="1" si="523"/>
        <v>0.21512410866037446</v>
      </c>
      <c r="V3876" s="29">
        <f ca="1">IF('Input Parameters'!$D$30="Beta",_xlfn.BETA.INV(U3876,'Input Parameters'!$L$30,'Input Parameters'!$M$30,'Input Parameters'!$J$30,'Input Parameters'!$K$30),IF('Input Parameters'!$D$30="LogNorm",_xlfn.LOGNORM.INV(U3876,'Input Parameters'!$H$30,'Input Parameters'!$I$30)))</f>
        <v>0.73209860583653874</v>
      </c>
      <c r="W3876" s="2">
        <f ca="1">N3876+(P3876-N3876)*(1-ERF((T3876-R3876)/(2*SQRT(L3876*'Input Parameters'!$E$31))))</f>
        <v>0.14647128066096698</v>
      </c>
      <c r="X3876">
        <f t="shared" ca="1" si="524"/>
        <v>1</v>
      </c>
      <c r="Y3876" s="7"/>
    </row>
    <row r="3877" spans="1:25" ht="15" customHeight="1" x14ac:dyDescent="0.3">
      <c r="A3877" s="130">
        <v>3870</v>
      </c>
      <c r="B3877" s="10">
        <f t="shared" ca="1" si="516"/>
        <v>0.68430312648475966</v>
      </c>
      <c r="C3877" s="57">
        <f ca="1">_xlfn.NORM.INV(B3877,'Input Parameters'!$E$19,'Input Parameters'!$F$19)</f>
        <v>607.8402322957462</v>
      </c>
      <c r="D3877" s="10">
        <f t="shared" ca="1" si="517"/>
        <v>6.0286318863493893E-3</v>
      </c>
      <c r="E3877" s="59">
        <f ca="1">IF(_xlfn.NORM.INV(D3877,'Input Parameters'!$E$20,'Input Parameters'!$F$20)&lt;3500,3500,IF(_xlfn.NORM.INV(D3877,'Input Parameters'!$E$20,'Input Parameters'!$F$20)&gt;5500,5500,_xlfn.NORM.INV(D3877,'Input Parameters'!$E$20,'Input Parameters'!$F$20)))</f>
        <v>3500</v>
      </c>
      <c r="F3877" s="10">
        <f t="shared" ca="1" si="518"/>
        <v>0.90984889079664055</v>
      </c>
      <c r="G3877" s="61">
        <f ca="1">_xlfn.NORM.INV(F3877,'Input Parameters'!$E$21,'Input Parameters'!$F$21)</f>
        <v>295.38102516379183</v>
      </c>
      <c r="H3877" s="54">
        <f ca="1">EXP(E3877*(1/'Input Parameters'!$E$22-1/G3877))</f>
        <v>1.1010784839952825</v>
      </c>
      <c r="I3877" s="10">
        <f t="shared" ca="1" si="519"/>
        <v>0.21930973385458652</v>
      </c>
      <c r="J3877" s="29">
        <f ca="1">_xlfn.BETA.INV(I3877,'Input Parameters'!$L$24,'Input Parameters'!$M$24,'Input Parameters'!$J$24,'Input Parameters'!$K$24)</f>
        <v>0.47973780170076596</v>
      </c>
      <c r="K3877" s="156">
        <f ca="1">('Input Parameters'!$E$25/'Input Parameters'!$E$31)^$J3877</f>
        <v>3.2019121214640116E-2</v>
      </c>
      <c r="L3877" s="66">
        <f ca="1">$H3877*$C3877*'Input Parameters'!$E$23*K3877</f>
        <v>21.429751090339835</v>
      </c>
      <c r="M3877" s="23">
        <f t="shared" ca="1" si="520"/>
        <v>0.36236038099178847</v>
      </c>
      <c r="N3877" s="15">
        <f ca="1">_xlfn.NORM.INV(M3877,'Input Parameters'!$E$26,'Input Parameters'!$F$26)</f>
        <v>2.6604709693872495E-2</v>
      </c>
      <c r="O3877" s="8">
        <f t="shared" ca="1" si="521"/>
        <v>0.5659732807527742</v>
      </c>
      <c r="P3877" s="29">
        <f ca="1">_xlfn.LOGNORM.INV(O3877,'Input Parameters'!$H$27,'Input Parameters'!$I$27)</f>
        <v>1.5322087243746219</v>
      </c>
      <c r="Q3877" s="10"/>
      <c r="R3877" s="15">
        <f>'Input Parameters'!$E$28</f>
        <v>12.7</v>
      </c>
      <c r="S3877" s="10">
        <f t="shared" ca="1" si="522"/>
        <v>0.91755354981466164</v>
      </c>
      <c r="T3877" s="25">
        <f ca="1">_xlfn.LOGNORM.INV(S3877,'Input Parameters'!$H$29,'Input Parameters'!$I$29)</f>
        <v>68.057803084955225</v>
      </c>
      <c r="U3877" s="10">
        <f t="shared" ca="1" si="523"/>
        <v>0.85558655142812456</v>
      </c>
      <c r="V3877" s="29">
        <f ca="1">IF('Input Parameters'!$D$30="Beta",_xlfn.BETA.INV(U3877,'Input Parameters'!$L$30,'Input Parameters'!$M$30,'Input Parameters'!$J$30,'Input Parameters'!$K$30),IF('Input Parameters'!$D$30="LogNorm",_xlfn.LOGNORM.INV(U3877,'Input Parameters'!$H$30,'Input Parameters'!$I$30)))</f>
        <v>1.5181442412335331</v>
      </c>
      <c r="W3877" s="2">
        <f ca="1">N3877+(P3877-N3877)*(1-ERF((T3877-R3877)/(2*SQRT(L3877*'Input Parameters'!$E$31))))</f>
        <v>0.62551359051283062</v>
      </c>
      <c r="X3877">
        <f t="shared" ca="1" si="524"/>
        <v>1</v>
      </c>
      <c r="Y3877" s="7"/>
    </row>
    <row r="3878" spans="1:25" ht="15" customHeight="1" x14ac:dyDescent="0.3">
      <c r="A3878" s="130">
        <v>3871</v>
      </c>
      <c r="B3878" s="10">
        <f t="shared" ca="1" si="516"/>
        <v>0.82461183098552027</v>
      </c>
      <c r="C3878" s="57">
        <f ca="1">_xlfn.NORM.INV(B3878,'Input Parameters'!$E$19,'Input Parameters'!$F$19)</f>
        <v>646.14564079356296</v>
      </c>
      <c r="D3878" s="10">
        <f t="shared" ca="1" si="517"/>
        <v>0.57302463323963793</v>
      </c>
      <c r="E3878" s="59">
        <f ca="1">IF(_xlfn.NORM.INV(D3878,'Input Parameters'!$E$20,'Input Parameters'!$F$20)&lt;3500,3500,IF(_xlfn.NORM.INV(D3878,'Input Parameters'!$E$20,'Input Parameters'!$F$20)&gt;5500,5500,_xlfn.NORM.INV(D3878,'Input Parameters'!$E$20,'Input Parameters'!$F$20)))</f>
        <v>4928.8559665664379</v>
      </c>
      <c r="F3878" s="10">
        <f t="shared" ca="1" si="518"/>
        <v>0.44503074693601974</v>
      </c>
      <c r="G3878" s="61">
        <f ca="1">_xlfn.NORM.INV(F3878,'Input Parameters'!$E$21,'Input Parameters'!$F$21)</f>
        <v>283.76354052276929</v>
      </c>
      <c r="H3878" s="54">
        <f ca="1">EXP(E3878*(1/'Input Parameters'!$E$22-1/G3878))</f>
        <v>0.57836240262342187</v>
      </c>
      <c r="I3878" s="10">
        <f t="shared" ca="1" si="519"/>
        <v>0.23974333946768078</v>
      </c>
      <c r="J3878" s="29">
        <f ca="1">_xlfn.BETA.INV(I3878,'Input Parameters'!$L$24,'Input Parameters'!$M$24,'Input Parameters'!$J$24,'Input Parameters'!$K$24)</f>
        <v>0.490884172759945</v>
      </c>
      <c r="K3878" s="156">
        <f ca="1">('Input Parameters'!$E$25/'Input Parameters'!$E$31)^$J3878</f>
        <v>2.9558585335198062E-2</v>
      </c>
      <c r="L3878" s="66">
        <f ca="1">$H3878*$C3878*'Input Parameters'!$E$23*K3878</f>
        <v>11.046230896495809</v>
      </c>
      <c r="M3878" s="23">
        <f t="shared" ca="1" si="520"/>
        <v>0.81608942092735959</v>
      </c>
      <c r="N3878" s="15">
        <f ca="1">_xlfn.NORM.INV(M3878,'Input Parameters'!$E$26,'Input Parameters'!$F$26)</f>
        <v>5.2911805488843201E-2</v>
      </c>
      <c r="O3878" s="8">
        <f t="shared" ca="1" si="521"/>
        <v>0.56172394597289332</v>
      </c>
      <c r="P3878" s="29">
        <f ca="1">_xlfn.LOGNORM.INV(O3878,'Input Parameters'!$H$27,'Input Parameters'!$I$27)</f>
        <v>1.5249119515050786</v>
      </c>
      <c r="Q3878" s="10"/>
      <c r="R3878" s="15">
        <f>'Input Parameters'!$E$28</f>
        <v>12.7</v>
      </c>
      <c r="S3878" s="10">
        <f t="shared" ca="1" si="522"/>
        <v>8.7521135616792312E-2</v>
      </c>
      <c r="T3878" s="25">
        <f ca="1">_xlfn.LOGNORM.INV(S3878,'Input Parameters'!$H$29,'Input Parameters'!$I$29)</f>
        <v>50.007322960407556</v>
      </c>
      <c r="U3878" s="10">
        <f t="shared" ca="1" si="523"/>
        <v>0.52592666687071665</v>
      </c>
      <c r="V3878" s="29">
        <f ca="1">IF('Input Parameters'!$D$30="Beta",_xlfn.BETA.INV(U3878,'Input Parameters'!$L$30,'Input Parameters'!$M$30,'Input Parameters'!$J$30,'Input Parameters'!$K$30),IF('Input Parameters'!$D$30="LogNorm",_xlfn.LOGNORM.INV(U3878,'Input Parameters'!$H$30,'Input Parameters'!$I$30)))</f>
        <v>1.0251641950388737</v>
      </c>
      <c r="W3878" s="2">
        <f ca="1">N3878+(P3878-N3878)*(1-ERF((T3878-R3878)/(2*SQRT(L3878*'Input Parameters'!$E$31))))</f>
        <v>0.68197613960028292</v>
      </c>
      <c r="X3878">
        <f t="shared" ca="1" si="524"/>
        <v>1</v>
      </c>
      <c r="Y3878" s="7"/>
    </row>
    <row r="3879" spans="1:25" ht="15" customHeight="1" x14ac:dyDescent="0.3">
      <c r="A3879" s="130">
        <v>3872</v>
      </c>
      <c r="B3879" s="10">
        <f t="shared" ca="1" si="516"/>
        <v>0.73667841981992699</v>
      </c>
      <c r="C3879" s="57">
        <f ca="1">_xlfn.NORM.INV(B3879,'Input Parameters'!$E$19,'Input Parameters'!$F$19)</f>
        <v>620.80020871938939</v>
      </c>
      <c r="D3879" s="10">
        <f t="shared" ca="1" si="517"/>
        <v>0.41431654144349983</v>
      </c>
      <c r="E3879" s="59">
        <f ca="1">IF(_xlfn.NORM.INV(D3879,'Input Parameters'!$E$20,'Input Parameters'!$F$20)&lt;3500,3500,IF(_xlfn.NORM.INV(D3879,'Input Parameters'!$E$20,'Input Parameters'!$F$20)&gt;5500,5500,_xlfn.NORM.INV(D3879,'Input Parameters'!$E$20,'Input Parameters'!$F$20)))</f>
        <v>4648.4814860227307</v>
      </c>
      <c r="F3879" s="10">
        <f t="shared" ca="1" si="518"/>
        <v>0.14624135696427365</v>
      </c>
      <c r="G3879" s="61">
        <f ca="1">_xlfn.NORM.INV(F3879,'Input Parameters'!$E$21,'Input Parameters'!$F$21)</f>
        <v>276.57585009595596</v>
      </c>
      <c r="H3879" s="54">
        <f ca="1">EXP(E3879*(1/'Input Parameters'!$E$22-1/G3879))</f>
        <v>0.38979558734934439</v>
      </c>
      <c r="I3879" s="10">
        <f t="shared" ca="1" si="519"/>
        <v>0.55356835401160631</v>
      </c>
      <c r="J3879" s="29">
        <f ca="1">_xlfn.BETA.INV(I3879,'Input Parameters'!$L$24,'Input Parameters'!$M$24,'Input Parameters'!$J$24,'Input Parameters'!$K$24)</f>
        <v>0.62870363384663164</v>
      </c>
      <c r="K3879" s="156">
        <f ca="1">('Input Parameters'!$E$25/'Input Parameters'!$E$31)^$J3879</f>
        <v>1.0998069482384376E-2</v>
      </c>
      <c r="L3879" s="66">
        <f ca="1">$H3879*$C3879*'Input Parameters'!$E$23*K3879</f>
        <v>2.6613698451715289</v>
      </c>
      <c r="M3879" s="23">
        <f t="shared" ca="1" si="520"/>
        <v>0.93640647453006232</v>
      </c>
      <c r="N3879" s="15">
        <f ca="1">_xlfn.NORM.INV(M3879,'Input Parameters'!$E$26,'Input Parameters'!$F$26)</f>
        <v>6.603106725384672E-2</v>
      </c>
      <c r="O3879" s="8">
        <f t="shared" ca="1" si="521"/>
        <v>0.76652167131558291</v>
      </c>
      <c r="P3879" s="29">
        <f ca="1">_xlfn.LOGNORM.INV(O3879,'Input Parameters'!$H$27,'Input Parameters'!$I$27)</f>
        <v>1.9641099132187303</v>
      </c>
      <c r="Q3879" s="10"/>
      <c r="R3879" s="15">
        <f>'Input Parameters'!$E$28</f>
        <v>12.7</v>
      </c>
      <c r="S3879" s="10">
        <f t="shared" ca="1" si="522"/>
        <v>0.91737518272947138</v>
      </c>
      <c r="T3879" s="25">
        <f ca="1">_xlfn.LOGNORM.INV(S3879,'Input Parameters'!$H$29,'Input Parameters'!$I$29)</f>
        <v>68.048849347319262</v>
      </c>
      <c r="U3879" s="10">
        <f t="shared" ca="1" si="523"/>
        <v>9.2301612869928884E-2</v>
      </c>
      <c r="V3879" s="29">
        <f ca="1">IF('Input Parameters'!$D$30="Beta",_xlfn.BETA.INV(U3879,'Input Parameters'!$L$30,'Input Parameters'!$M$30,'Input Parameters'!$J$30,'Input Parameters'!$K$30),IF('Input Parameters'!$D$30="LogNorm",_xlfn.LOGNORM.INV(U3879,'Input Parameters'!$H$30,'Input Parameters'!$I$30)))</f>
        <v>0.59216068535587951</v>
      </c>
      <c r="W3879" s="2">
        <f ca="1">N3879+(P3879-N3879)*(1-ERF((T3879-R3879)/(2*SQRT(L3879*'Input Parameters'!$E$31))))</f>
        <v>9.7230268527865732E-2</v>
      </c>
      <c r="X3879">
        <f t="shared" ca="1" si="524"/>
        <v>1</v>
      </c>
      <c r="Y3879" s="7"/>
    </row>
    <row r="3880" spans="1:25" ht="15" customHeight="1" x14ac:dyDescent="0.3">
      <c r="A3880" s="130">
        <v>3873</v>
      </c>
      <c r="B3880" s="10">
        <f t="shared" ca="1" si="516"/>
        <v>0.84476250932203911</v>
      </c>
      <c r="C3880" s="57">
        <f ca="1">_xlfn.NORM.INV(B3880,'Input Parameters'!$E$19,'Input Parameters'!$F$19)</f>
        <v>653.00208701312613</v>
      </c>
      <c r="D3880" s="10">
        <f t="shared" ca="1" si="517"/>
        <v>0.36642226562947844</v>
      </c>
      <c r="E3880" s="59">
        <f ca="1">IF(_xlfn.NORM.INV(D3880,'Input Parameters'!$E$20,'Input Parameters'!$F$20)&lt;3500,3500,IF(_xlfn.NORM.INV(D3880,'Input Parameters'!$E$20,'Input Parameters'!$F$20)&gt;5500,5500,_xlfn.NORM.INV(D3880,'Input Parameters'!$E$20,'Input Parameters'!$F$20)))</f>
        <v>4561.0591104466175</v>
      </c>
      <c r="F3880" s="10">
        <f t="shared" ca="1" si="518"/>
        <v>0.8328117749976065</v>
      </c>
      <c r="G3880" s="61">
        <f ca="1">_xlfn.NORM.INV(F3880,'Input Parameters'!$E$21,'Input Parameters'!$F$21)</f>
        <v>292.43754246584012</v>
      </c>
      <c r="H3880" s="54">
        <f ca="1">EXP(E3880*(1/'Input Parameters'!$E$22-1/G3880))</f>
        <v>0.97050356818372563</v>
      </c>
      <c r="I3880" s="10">
        <f t="shared" ca="1" si="519"/>
        <v>0.56044327236453306</v>
      </c>
      <c r="J3880" s="29">
        <f ca="1">_xlfn.BETA.INV(I3880,'Input Parameters'!$L$24,'Input Parameters'!$M$24,'Input Parameters'!$J$24,'Input Parameters'!$K$24)</f>
        <v>0.63146431474473119</v>
      </c>
      <c r="K3880" s="156">
        <f ca="1">('Input Parameters'!$E$25/'Input Parameters'!$E$31)^$J3880</f>
        <v>1.0782407595178373E-2</v>
      </c>
      <c r="L3880" s="66">
        <f ca="1">$H3880*$C3880*'Input Parameters'!$E$23*K3880</f>
        <v>6.8332522134771452</v>
      </c>
      <c r="M3880" s="23">
        <f t="shared" ca="1" si="520"/>
        <v>0.35092855549090352</v>
      </c>
      <c r="N3880" s="15">
        <f ca="1">_xlfn.NORM.INV(M3880,'Input Parameters'!$E$26,'Input Parameters'!$F$26)</f>
        <v>2.5960889876548147E-2</v>
      </c>
      <c r="O3880" s="8">
        <f t="shared" ca="1" si="521"/>
        <v>0.82959800493917146</v>
      </c>
      <c r="P3880" s="29">
        <f ca="1">_xlfn.LOGNORM.INV(O3880,'Input Parameters'!$H$27,'Input Parameters'!$I$27)</f>
        <v>2.1698168832526195</v>
      </c>
      <c r="Q3880" s="10"/>
      <c r="R3880" s="15">
        <f>'Input Parameters'!$E$28</f>
        <v>12.7</v>
      </c>
      <c r="S3880" s="10">
        <f t="shared" ca="1" si="522"/>
        <v>0.85443633942670305</v>
      </c>
      <c r="T3880" s="25">
        <f ca="1">_xlfn.LOGNORM.INV(S3880,'Input Parameters'!$H$29,'Input Parameters'!$I$29)</f>
        <v>65.559197395566557</v>
      </c>
      <c r="U3880" s="10">
        <f t="shared" ca="1" si="523"/>
        <v>0.49109466015136205</v>
      </c>
      <c r="V3880" s="29">
        <f ca="1">IF('Input Parameters'!$D$30="Beta",_xlfn.BETA.INV(U3880,'Input Parameters'!$L$30,'Input Parameters'!$M$30,'Input Parameters'!$J$30,'Input Parameters'!$K$30),IF('Input Parameters'!$D$30="LogNorm",_xlfn.LOGNORM.INV(U3880,'Input Parameters'!$H$30,'Input Parameters'!$I$30)))</f>
        <v>0.99044921975132671</v>
      </c>
      <c r="W3880" s="2">
        <f ca="1">N3880+(P3880-N3880)*(1-ERF((T3880-R3880)/(2*SQRT(L3880*'Input Parameters'!$E$31))))</f>
        <v>0.35345373320891615</v>
      </c>
      <c r="X3880">
        <f t="shared" ca="1" si="524"/>
        <v>1</v>
      </c>
      <c r="Y3880" s="7"/>
    </row>
    <row r="3881" spans="1:25" ht="15" customHeight="1" x14ac:dyDescent="0.3">
      <c r="A3881" s="130">
        <v>3874</v>
      </c>
      <c r="B3881" s="10">
        <f t="shared" ca="1" si="516"/>
        <v>0.50125638504166914</v>
      </c>
      <c r="C3881" s="57">
        <f ca="1">_xlfn.NORM.INV(B3881,'Input Parameters'!$E$19,'Input Parameters'!$F$19)</f>
        <v>567.56611546764429</v>
      </c>
      <c r="D3881" s="10">
        <f t="shared" ca="1" si="517"/>
        <v>0.78399375436253638</v>
      </c>
      <c r="E3881" s="59">
        <f ca="1">IF(_xlfn.NORM.INV(D3881,'Input Parameters'!$E$20,'Input Parameters'!$F$20)&lt;3500,3500,IF(_xlfn.NORM.INV(D3881,'Input Parameters'!$E$20,'Input Parameters'!$F$20)&gt;5500,5500,_xlfn.NORM.INV(D3881,'Input Parameters'!$E$20,'Input Parameters'!$F$20)))</f>
        <v>5350.0267597380871</v>
      </c>
      <c r="F3881" s="10">
        <f t="shared" ca="1" si="518"/>
        <v>0.15602989415844282</v>
      </c>
      <c r="G3881" s="61">
        <f ca="1">_xlfn.NORM.INV(F3881,'Input Parameters'!$E$21,'Input Parameters'!$F$21)</f>
        <v>276.90425201288235</v>
      </c>
      <c r="H3881" s="54">
        <f ca="1">EXP(E3881*(1/'Input Parameters'!$E$22-1/G3881))</f>
        <v>0.34597889930198239</v>
      </c>
      <c r="I3881" s="10">
        <f t="shared" ca="1" si="519"/>
        <v>0.91833520937143454</v>
      </c>
      <c r="J3881" s="29">
        <f ca="1">_xlfn.BETA.INV(I3881,'Input Parameters'!$L$24,'Input Parameters'!$M$24,'Input Parameters'!$J$24,'Input Parameters'!$K$24)</f>
        <v>0.80615725079828038</v>
      </c>
      <c r="K3881" s="156">
        <f ca="1">('Input Parameters'!$E$25/'Input Parameters'!$E$31)^$J3881</f>
        <v>3.079440009513303E-3</v>
      </c>
      <c r="L3881" s="66">
        <f ca="1">$H3881*$C3881*'Input Parameters'!$E$23*K3881</f>
        <v>0.6046970086887784</v>
      </c>
      <c r="M3881" s="23">
        <f t="shared" ca="1" si="520"/>
        <v>3.6167322436125304E-2</v>
      </c>
      <c r="N3881" s="15">
        <f ca="1">_xlfn.NORM.INV(M3881,'Input Parameters'!$E$26,'Input Parameters'!$F$26)</f>
        <v>-3.7371289585392611E-3</v>
      </c>
      <c r="O3881" s="8">
        <f t="shared" ca="1" si="521"/>
        <v>0.77774754019780734</v>
      </c>
      <c r="P3881" s="29">
        <f ca="1">_xlfn.LOGNORM.INV(O3881,'Input Parameters'!$H$27,'Input Parameters'!$I$27)</f>
        <v>1.9966742250159091</v>
      </c>
      <c r="Q3881" s="10"/>
      <c r="R3881" s="15">
        <f>'Input Parameters'!$E$28</f>
        <v>12.7</v>
      </c>
      <c r="S3881" s="10">
        <f t="shared" ca="1" si="522"/>
        <v>0.29970383585866234</v>
      </c>
      <c r="T3881" s="25">
        <f ca="1">_xlfn.LOGNORM.INV(S3881,'Input Parameters'!$H$29,'Input Parameters'!$I$29)</f>
        <v>54.897085081048097</v>
      </c>
      <c r="U3881" s="10">
        <f t="shared" ca="1" si="523"/>
        <v>0.4525943192588392</v>
      </c>
      <c r="V3881" s="29">
        <f ca="1">IF('Input Parameters'!$D$30="Beta",_xlfn.BETA.INV(U3881,'Input Parameters'!$L$30,'Input Parameters'!$M$30,'Input Parameters'!$J$30,'Input Parameters'!$K$30),IF('Input Parameters'!$D$30="LogNorm",_xlfn.LOGNORM.INV(U3881,'Input Parameters'!$H$30,'Input Parameters'!$I$30)))</f>
        <v>0.95335921321218953</v>
      </c>
      <c r="W3881" s="2">
        <f ca="1">N3881+(P3881-N3881)*(1-ERF((T3881-R3881)/(2*SQRT(L3881*'Input Parameters'!$E$31))))</f>
        <v>-3.4880452037394961E-3</v>
      </c>
      <c r="X3881">
        <f t="shared" ca="1" si="524"/>
        <v>1</v>
      </c>
      <c r="Y3881" s="7"/>
    </row>
    <row r="3882" spans="1:25" ht="15" customHeight="1" x14ac:dyDescent="0.3">
      <c r="A3882" s="130">
        <v>3875</v>
      </c>
      <c r="B3882" s="10">
        <f t="shared" ca="1" si="516"/>
        <v>0.88012555281559157</v>
      </c>
      <c r="C3882" s="57">
        <f ca="1">_xlfn.NORM.INV(B3882,'Input Parameters'!$E$19,'Input Parameters'!$F$19)</f>
        <v>666.63943882777824</v>
      </c>
      <c r="D3882" s="10">
        <f t="shared" ca="1" si="517"/>
        <v>0.32074498238299542</v>
      </c>
      <c r="E3882" s="59">
        <f ca="1">IF(_xlfn.NORM.INV(D3882,'Input Parameters'!$E$20,'Input Parameters'!$F$20)&lt;3500,3500,IF(_xlfn.NORM.INV(D3882,'Input Parameters'!$E$20,'Input Parameters'!$F$20)&gt;5500,5500,_xlfn.NORM.INV(D3882,'Input Parameters'!$E$20,'Input Parameters'!$F$20)))</f>
        <v>4474.0683859280534</v>
      </c>
      <c r="F3882" s="10">
        <f t="shared" ca="1" si="518"/>
        <v>0.29640944335692498</v>
      </c>
      <c r="G3882" s="61">
        <f ca="1">_xlfn.NORM.INV(F3882,'Input Parameters'!$E$21,'Input Parameters'!$F$21)</f>
        <v>280.64682118588212</v>
      </c>
      <c r="H3882" s="54">
        <f ca="1">EXP(E3882*(1/'Input Parameters'!$E$22-1/G3882))</f>
        <v>0.510619547256287</v>
      </c>
      <c r="I3882" s="10">
        <f t="shared" ca="1" si="519"/>
        <v>1.1106945743301067E-3</v>
      </c>
      <c r="J3882" s="29">
        <f ca="1">_xlfn.BETA.INV(I3882,'Input Parameters'!$L$24,'Input Parameters'!$M$24,'Input Parameters'!$J$24,'Input Parameters'!$K$24)</f>
        <v>0.16068360616645941</v>
      </c>
      <c r="K3882" s="156">
        <f ca="1">('Input Parameters'!$E$25/'Input Parameters'!$E$31)^$J3882</f>
        <v>0.31579199756151927</v>
      </c>
      <c r="L3882" s="66">
        <f ca="1">$H3882*$C3882*'Input Parameters'!$E$23*K3882</f>
        <v>107.49532073745472</v>
      </c>
      <c r="M3882" s="23">
        <f t="shared" ca="1" si="520"/>
        <v>0.1957418202663993</v>
      </c>
      <c r="N3882" s="15">
        <f ca="1">_xlfn.NORM.INV(M3882,'Input Parameters'!$E$26,'Input Parameters'!$F$26)</f>
        <v>1.6004472609856501E-2</v>
      </c>
      <c r="O3882" s="8">
        <f t="shared" ca="1" si="521"/>
        <v>0.11207645899476182</v>
      </c>
      <c r="P3882" s="29">
        <f ca="1">_xlfn.LOGNORM.INV(O3882,'Input Parameters'!$H$27,'Input Parameters'!$I$27)</f>
        <v>0.83146608877696837</v>
      </c>
      <c r="Q3882" s="10"/>
      <c r="R3882" s="15">
        <f>'Input Parameters'!$E$28</f>
        <v>12.7</v>
      </c>
      <c r="S3882" s="10">
        <f t="shared" ca="1" si="522"/>
        <v>0.23429995115544755</v>
      </c>
      <c r="T3882" s="25">
        <f ca="1">_xlfn.LOGNORM.INV(S3882,'Input Parameters'!$H$29,'Input Parameters'!$I$29)</f>
        <v>53.681101467173711</v>
      </c>
      <c r="U3882" s="10">
        <f t="shared" ca="1" si="523"/>
        <v>0.98225053474454005</v>
      </c>
      <c r="V3882" s="29">
        <f ca="1">IF('Input Parameters'!$D$30="Beta",_xlfn.BETA.INV(U3882,'Input Parameters'!$L$30,'Input Parameters'!$M$30,'Input Parameters'!$J$30,'Input Parameters'!$K$30),IF('Input Parameters'!$D$30="LogNorm",_xlfn.LOGNORM.INV(U3882,'Input Parameters'!$H$30,'Input Parameters'!$I$30)))</f>
        <v>2.2895750100051653</v>
      </c>
      <c r="W3882" s="2">
        <f ca="1">N3882+(P3882-N3882)*(1-ERF((T3882-R3882)/(2*SQRT(L3882*'Input Parameters'!$E$31))))</f>
        <v>0.65195450326169624</v>
      </c>
      <c r="X3882">
        <f t="shared" ca="1" si="524"/>
        <v>1</v>
      </c>
      <c r="Y3882" s="7"/>
    </row>
    <row r="3883" spans="1:25" ht="15" customHeight="1" x14ac:dyDescent="0.3">
      <c r="A3883" s="130">
        <v>3876</v>
      </c>
      <c r="B3883" s="10">
        <f t="shared" ca="1" si="516"/>
        <v>0.5751250036378639</v>
      </c>
      <c r="C3883" s="57">
        <f ca="1">_xlfn.NORM.INV(B3883,'Input Parameters'!$E$19,'Input Parameters'!$F$19)</f>
        <v>583.30746261011177</v>
      </c>
      <c r="D3883" s="10">
        <f t="shared" ca="1" si="517"/>
        <v>0.67103139763858266</v>
      </c>
      <c r="E3883" s="59">
        <f ca="1">IF(_xlfn.NORM.INV(D3883,'Input Parameters'!$E$20,'Input Parameters'!$F$20)&lt;3500,3500,IF(_xlfn.NORM.INV(D3883,'Input Parameters'!$E$20,'Input Parameters'!$F$20)&gt;5500,5500,_xlfn.NORM.INV(D3883,'Input Parameters'!$E$20,'Input Parameters'!$F$20)))</f>
        <v>5109.9340648858933</v>
      </c>
      <c r="F3883" s="10">
        <f t="shared" ca="1" si="518"/>
        <v>0.74323873351700886</v>
      </c>
      <c r="G3883" s="61">
        <f ca="1">_xlfn.NORM.INV(F3883,'Input Parameters'!$E$21,'Input Parameters'!$F$21)</f>
        <v>289.98543017024951</v>
      </c>
      <c r="H3883" s="54">
        <f ca="1">EXP(E3883*(1/'Input Parameters'!$E$22-1/G3883))</f>
        <v>0.83418539918262968</v>
      </c>
      <c r="I3883" s="10">
        <f t="shared" ca="1" si="519"/>
        <v>0.24867926868125823</v>
      </c>
      <c r="J3883" s="29">
        <f ca="1">_xlfn.BETA.INV(I3883,'Input Parameters'!$L$24,'Input Parameters'!$M$24,'Input Parameters'!$J$24,'Input Parameters'!$K$24)</f>
        <v>0.49559881394012889</v>
      </c>
      <c r="K3883" s="156">
        <f ca="1">('Input Parameters'!$E$25/'Input Parameters'!$E$31)^$J3883</f>
        <v>2.8575609349308393E-2</v>
      </c>
      <c r="L3883" s="66">
        <f ca="1">$H3883*$C3883*'Input Parameters'!$E$23*K3883</f>
        <v>13.904507697323041</v>
      </c>
      <c r="M3883" s="23">
        <f t="shared" ca="1" si="520"/>
        <v>0.78331738964783981</v>
      </c>
      <c r="N3883" s="15">
        <f ca="1">_xlfn.NORM.INV(M3883,'Input Parameters'!$E$26,'Input Parameters'!$F$26)</f>
        <v>5.0452367135755023E-2</v>
      </c>
      <c r="O3883" s="8">
        <f t="shared" ca="1" si="521"/>
        <v>0.70528946035104956</v>
      </c>
      <c r="P3883" s="29">
        <f ca="1">_xlfn.LOGNORM.INV(O3883,'Input Parameters'!$H$27,'Input Parameters'!$I$27)</f>
        <v>1.8075459405772705</v>
      </c>
      <c r="Q3883" s="10"/>
      <c r="R3883" s="15">
        <f>'Input Parameters'!$E$28</f>
        <v>12.7</v>
      </c>
      <c r="S3883" s="10">
        <f t="shared" ca="1" si="522"/>
        <v>0.72243300598984128</v>
      </c>
      <c r="T3883" s="25">
        <f ca="1">_xlfn.LOGNORM.INV(S3883,'Input Parameters'!$H$29,'Input Parameters'!$I$29)</f>
        <v>62.220390037987016</v>
      </c>
      <c r="U3883" s="10">
        <f t="shared" ca="1" si="523"/>
        <v>0.70569674277435801</v>
      </c>
      <c r="V3883" s="29">
        <f ca="1">IF('Input Parameters'!$D$30="Beta",_xlfn.BETA.INV(U3883,'Input Parameters'!$L$30,'Input Parameters'!$M$30,'Input Parameters'!$J$30,'Input Parameters'!$K$30),IF('Input Parameters'!$D$30="LogNorm",_xlfn.LOGNORM.INV(U3883,'Input Parameters'!$H$30,'Input Parameters'!$I$30)))</f>
        <v>1.2367552268881108</v>
      </c>
      <c r="W3883" s="2">
        <f ca="1">N3883+(P3883-N3883)*(1-ERF((T3883-R3883)/(2*SQRT(L3883*'Input Parameters'!$E$31))))</f>
        <v>0.66139777611947359</v>
      </c>
      <c r="X3883">
        <f t="shared" ca="1" si="524"/>
        <v>1</v>
      </c>
      <c r="Y3883" s="7"/>
    </row>
    <row r="3884" spans="1:25" ht="15" customHeight="1" x14ac:dyDescent="0.3">
      <c r="A3884" s="130">
        <v>3877</v>
      </c>
      <c r="B3884" s="10">
        <f t="shared" ca="1" si="516"/>
        <v>0.69798796017188458</v>
      </c>
      <c r="C3884" s="57">
        <f ca="1">_xlfn.NORM.INV(B3884,'Input Parameters'!$E$19,'Input Parameters'!$F$19)</f>
        <v>611.12359349003873</v>
      </c>
      <c r="D3884" s="10">
        <f t="shared" ca="1" si="517"/>
        <v>0.40990535939564265</v>
      </c>
      <c r="E3884" s="59">
        <f ca="1">IF(_xlfn.NORM.INV(D3884,'Input Parameters'!$E$20,'Input Parameters'!$F$20)&lt;3500,3500,IF(_xlfn.NORM.INV(D3884,'Input Parameters'!$E$20,'Input Parameters'!$F$20)&gt;5500,5500,_xlfn.NORM.INV(D3884,'Input Parameters'!$E$20,'Input Parameters'!$F$20)))</f>
        <v>4640.5480963029577</v>
      </c>
      <c r="F3884" s="10">
        <f t="shared" ca="1" si="518"/>
        <v>1.9670413256479002E-2</v>
      </c>
      <c r="G3884" s="61">
        <f ca="1">_xlfn.NORM.INV(F3884,'Input Parameters'!$E$21,'Input Parameters'!$F$21)</f>
        <v>268.65365187424118</v>
      </c>
      <c r="H3884" s="54">
        <f ca="1">EXP(E3884*(1/'Input Parameters'!$E$22-1/G3884))</f>
        <v>0.2380438990155716</v>
      </c>
      <c r="I3884" s="10">
        <f t="shared" ca="1" si="519"/>
        <v>0.35699352471120127</v>
      </c>
      <c r="J3884" s="29">
        <f ca="1">_xlfn.BETA.INV(I3884,'Input Parameters'!$L$24,'Input Parameters'!$M$24,'Input Parameters'!$J$24,'Input Parameters'!$K$24)</f>
        <v>0.5472800029024969</v>
      </c>
      <c r="K3884" s="156">
        <f ca="1">('Input Parameters'!$E$25/'Input Parameters'!$E$31)^$J3884</f>
        <v>1.9723603355747701E-2</v>
      </c>
      <c r="L3884" s="66">
        <f ca="1">$H3884*$C3884*'Input Parameters'!$E$23*K3884</f>
        <v>2.8692762669121485</v>
      </c>
      <c r="M3884" s="23">
        <f t="shared" ca="1" si="520"/>
        <v>0.55958169527961554</v>
      </c>
      <c r="N3884" s="15">
        <f ca="1">_xlfn.NORM.INV(M3884,'Input Parameters'!$E$26,'Input Parameters'!$F$26)</f>
        <v>3.7148083717773138E-2</v>
      </c>
      <c r="O3884" s="8">
        <f t="shared" ca="1" si="521"/>
        <v>0.40102433834105478</v>
      </c>
      <c r="P3884" s="29">
        <f ca="1">_xlfn.LOGNORM.INV(O3884,'Input Parameters'!$H$27,'Input Parameters'!$I$27)</f>
        <v>1.2741776212091536</v>
      </c>
      <c r="Q3884" s="10"/>
      <c r="R3884" s="15">
        <f>'Input Parameters'!$E$28</f>
        <v>12.7</v>
      </c>
      <c r="S3884" s="10">
        <f t="shared" ca="1" si="522"/>
        <v>0.57256031308347832</v>
      </c>
      <c r="T3884" s="25">
        <f ca="1">_xlfn.LOGNORM.INV(S3884,'Input Parameters'!$H$29,'Input Parameters'!$I$29)</f>
        <v>59.439941651410834</v>
      </c>
      <c r="U3884" s="10">
        <f t="shared" ca="1" si="523"/>
        <v>0.63991292903566765</v>
      </c>
      <c r="V3884" s="29">
        <f ca="1">IF('Input Parameters'!$D$30="Beta",_xlfn.BETA.INV(U3884,'Input Parameters'!$L$30,'Input Parameters'!$M$30,'Input Parameters'!$J$30,'Input Parameters'!$K$30),IF('Input Parameters'!$D$30="LogNorm",_xlfn.LOGNORM.INV(U3884,'Input Parameters'!$H$30,'Input Parameters'!$I$30)))</f>
        <v>1.1508164937645424</v>
      </c>
      <c r="W3884" s="2">
        <f ca="1">N3884+(P3884-N3884)*(1-ERF((T3884-R3884)/(2*SQRT(L3884*'Input Parameters'!$E$31))))</f>
        <v>0.10028751540433625</v>
      </c>
      <c r="X3884">
        <f t="shared" ca="1" si="524"/>
        <v>1</v>
      </c>
      <c r="Y3884" s="7"/>
    </row>
    <row r="3885" spans="1:25" ht="15" customHeight="1" x14ac:dyDescent="0.3">
      <c r="A3885" s="130">
        <v>3878</v>
      </c>
      <c r="B3885" s="10">
        <f t="shared" ca="1" si="516"/>
        <v>0.38916608688472576</v>
      </c>
      <c r="C3885" s="57">
        <f ca="1">_xlfn.NORM.INV(B3885,'Input Parameters'!$E$19,'Input Parameters'!$F$19)</f>
        <v>543.51382799744363</v>
      </c>
      <c r="D3885" s="10">
        <f t="shared" ca="1" si="517"/>
        <v>0.75037765511119048</v>
      </c>
      <c r="E3885" s="59">
        <f ca="1">IF(_xlfn.NORM.INV(D3885,'Input Parameters'!$E$20,'Input Parameters'!$F$20)&lt;3500,3500,IF(_xlfn.NORM.INV(D3885,'Input Parameters'!$E$20,'Input Parameters'!$F$20)&gt;5500,5500,_xlfn.NORM.INV(D3885,'Input Parameters'!$E$20,'Input Parameters'!$F$20)))</f>
        <v>5272.9750597079965</v>
      </c>
      <c r="F3885" s="10">
        <f t="shared" ca="1" si="518"/>
        <v>0.18474570238766608</v>
      </c>
      <c r="G3885" s="61">
        <f ca="1">_xlfn.NORM.INV(F3885,'Input Parameters'!$E$21,'Input Parameters'!$F$21)</f>
        <v>277.79622811609482</v>
      </c>
      <c r="H3885" s="54">
        <f ca="1">EXP(E3885*(1/'Input Parameters'!$E$22-1/G3885))</f>
        <v>0.37345882042806994</v>
      </c>
      <c r="I3885" s="10">
        <f t="shared" ca="1" si="519"/>
        <v>0.14211906637579186</v>
      </c>
      <c r="J3885" s="29">
        <f ca="1">_xlfn.BETA.INV(I3885,'Input Parameters'!$L$24,'Input Parameters'!$M$24,'Input Parameters'!$J$24,'Input Parameters'!$K$24)</f>
        <v>0.43112505765173137</v>
      </c>
      <c r="K3885" s="156">
        <f ca="1">('Input Parameters'!$E$25/'Input Parameters'!$E$31)^$J3885</f>
        <v>4.5379438312524167E-2</v>
      </c>
      <c r="L3885" s="66">
        <f ca="1">$H3885*$C3885*'Input Parameters'!$E$23*K3885</f>
        <v>9.2111198902940306</v>
      </c>
      <c r="M3885" s="23">
        <f t="shared" ca="1" si="520"/>
        <v>0.47444503005974858</v>
      </c>
      <c r="N3885" s="15">
        <f ca="1">_xlfn.NORM.INV(M3885,'Input Parameters'!$E$26,'Input Parameters'!$F$26)</f>
        <v>3.2653885712607536E-2</v>
      </c>
      <c r="O3885" s="8">
        <f t="shared" ca="1" si="521"/>
        <v>0.24810647840599798</v>
      </c>
      <c r="P3885" s="29">
        <f ca="1">_xlfn.LOGNORM.INV(O3885,'Input Parameters'!$H$27,'Input Parameters'!$I$27)</f>
        <v>1.0535535070215103</v>
      </c>
      <c r="Q3885" s="10"/>
      <c r="R3885" s="15">
        <f>'Input Parameters'!$E$28</f>
        <v>12.7</v>
      </c>
      <c r="S3885" s="10">
        <f t="shared" ca="1" si="522"/>
        <v>0.44350470542307496</v>
      </c>
      <c r="T3885" s="25">
        <f ca="1">_xlfn.LOGNORM.INV(S3885,'Input Parameters'!$H$29,'Input Parameters'!$I$29)</f>
        <v>57.31023449609112</v>
      </c>
      <c r="U3885" s="10">
        <f t="shared" ca="1" si="523"/>
        <v>0.13211210582403698</v>
      </c>
      <c r="V3885" s="29">
        <f ca="1">IF('Input Parameters'!$D$30="Beta",_xlfn.BETA.INV(U3885,'Input Parameters'!$L$30,'Input Parameters'!$M$30,'Input Parameters'!$J$30,'Input Parameters'!$K$30),IF('Input Parameters'!$D$30="LogNorm",_xlfn.LOGNORM.INV(U3885,'Input Parameters'!$H$30,'Input Parameters'!$I$30)))</f>
        <v>0.64335063954236738</v>
      </c>
      <c r="W3885" s="2">
        <f ca="1">N3885+(P3885-N3885)*(1-ERF((T3885-R3885)/(2*SQRT(L3885*'Input Parameters'!$E$31))))</f>
        <v>0.33753570884976852</v>
      </c>
      <c r="X3885">
        <f t="shared" ca="1" si="524"/>
        <v>1</v>
      </c>
      <c r="Y3885" s="7"/>
    </row>
    <row r="3886" spans="1:25" ht="15" customHeight="1" x14ac:dyDescent="0.3">
      <c r="A3886" s="130">
        <v>3879</v>
      </c>
      <c r="B3886" s="10">
        <f t="shared" ca="1" si="516"/>
        <v>0.73386508171537979</v>
      </c>
      <c r="C3886" s="57">
        <f ca="1">_xlfn.NORM.INV(B3886,'Input Parameters'!$E$19,'Input Parameters'!$F$19)</f>
        <v>620.07403840151846</v>
      </c>
      <c r="D3886" s="10">
        <f t="shared" ca="1" si="517"/>
        <v>0.91741737434466164</v>
      </c>
      <c r="E3886" s="59">
        <f ca="1">IF(_xlfn.NORM.INV(D3886,'Input Parameters'!$E$20,'Input Parameters'!$F$20)&lt;3500,3500,IF(_xlfn.NORM.INV(D3886,'Input Parameters'!$E$20,'Input Parameters'!$F$20)&gt;5500,5500,_xlfn.NORM.INV(D3886,'Input Parameters'!$E$20,'Input Parameters'!$F$20)))</f>
        <v>5500</v>
      </c>
      <c r="F3886" s="10">
        <f t="shared" ca="1" si="518"/>
        <v>0.99771731791929763</v>
      </c>
      <c r="G3886" s="61">
        <f ca="1">_xlfn.NORM.INV(F3886,'Input Parameters'!$E$21,'Input Parameters'!$F$21)</f>
        <v>307.14254328103328</v>
      </c>
      <c r="H3886" s="54">
        <f ca="1">EXP(E3886*(1/'Input Parameters'!$E$22-1/G3886))</f>
        <v>2.373429641250961</v>
      </c>
      <c r="I3886" s="10">
        <f t="shared" ca="1" si="519"/>
        <v>0.5024361663509711</v>
      </c>
      <c r="J3886" s="29">
        <f ca="1">_xlfn.BETA.INV(I3886,'Input Parameters'!$L$24,'Input Parameters'!$M$24,'Input Parameters'!$J$24,'Input Parameters'!$K$24)</f>
        <v>0.60814539438642923</v>
      </c>
      <c r="K3886" s="156">
        <f ca="1">('Input Parameters'!$E$25/'Input Parameters'!$E$31)^$J3886</f>
        <v>1.2745716670302004E-2</v>
      </c>
      <c r="L3886" s="66">
        <f ca="1">$H3886*$C3886*'Input Parameters'!$E$23*K3886</f>
        <v>18.757898021710176</v>
      </c>
      <c r="M3886" s="23">
        <f t="shared" ca="1" si="520"/>
        <v>5.1560942759271589E-2</v>
      </c>
      <c r="N3886" s="15">
        <f ca="1">_xlfn.NORM.INV(M3886,'Input Parameters'!$E$26,'Input Parameters'!$F$26)</f>
        <v>-2.2797432537238066E-4</v>
      </c>
      <c r="O3886" s="8">
        <f t="shared" ca="1" si="521"/>
        <v>0.89913959188812265</v>
      </c>
      <c r="P3886" s="29">
        <f ca="1">_xlfn.LOGNORM.INV(O3886,'Input Parameters'!$H$27,'Input Parameters'!$I$27)</f>
        <v>2.5043322380471378</v>
      </c>
      <c r="Q3886" s="10"/>
      <c r="R3886" s="15">
        <f>'Input Parameters'!$E$28</f>
        <v>12.7</v>
      </c>
      <c r="S3886" s="10">
        <f t="shared" ca="1" si="522"/>
        <v>8.7128042775576509E-2</v>
      </c>
      <c r="T3886" s="25">
        <f ca="1">_xlfn.LOGNORM.INV(S3886,'Input Parameters'!$H$29,'Input Parameters'!$I$29)</f>
        <v>49.993425172320343</v>
      </c>
      <c r="U3886" s="10">
        <f t="shared" ca="1" si="523"/>
        <v>0.32897815344774584</v>
      </c>
      <c r="V3886" s="29">
        <f ca="1">IF('Input Parameters'!$D$30="Beta",_xlfn.BETA.INV(U3886,'Input Parameters'!$L$30,'Input Parameters'!$M$30,'Input Parameters'!$J$30,'Input Parameters'!$K$30),IF('Input Parameters'!$D$30="LogNorm",_xlfn.LOGNORM.INV(U3886,'Input Parameters'!$H$30,'Input Parameters'!$I$30)))</f>
        <v>0.83913434374325646</v>
      </c>
      <c r="W3886" s="2">
        <f ca="1">N3886+(P3886-N3886)*(1-ERF((T3886-R3886)/(2*SQRT(L3886*'Input Parameters'!$E$31))))</f>
        <v>1.3587715445403259</v>
      </c>
      <c r="X3886">
        <f t="shared" ca="1" si="524"/>
        <v>0</v>
      </c>
      <c r="Y3886" s="7"/>
    </row>
    <row r="3887" spans="1:25" ht="15" customHeight="1" x14ac:dyDescent="0.3">
      <c r="A3887" s="130">
        <v>3880</v>
      </c>
      <c r="B3887" s="10">
        <f t="shared" ca="1" si="516"/>
        <v>0.94594351994135506</v>
      </c>
      <c r="C3887" s="57">
        <f ca="1">_xlfn.NORM.INV(B3887,'Input Parameters'!$E$19,'Input Parameters'!$F$19)</f>
        <v>703.06893509379711</v>
      </c>
      <c r="D3887" s="10">
        <f t="shared" ca="1" si="517"/>
        <v>0.19242804206366371</v>
      </c>
      <c r="E3887" s="59">
        <f ca="1">IF(_xlfn.NORM.INV(D3887,'Input Parameters'!$E$20,'Input Parameters'!$F$20)&lt;3500,3500,IF(_xlfn.NORM.INV(D3887,'Input Parameters'!$E$20,'Input Parameters'!$F$20)&gt;5500,5500,_xlfn.NORM.INV(D3887,'Input Parameters'!$E$20,'Input Parameters'!$F$20)))</f>
        <v>4191.7114583465727</v>
      </c>
      <c r="F3887" s="10">
        <f t="shared" ca="1" si="518"/>
        <v>0.46592127318832766</v>
      </c>
      <c r="G3887" s="61">
        <f ca="1">_xlfn.NORM.INV(F3887,'Input Parameters'!$E$21,'Input Parameters'!$F$21)</f>
        <v>284.17775891864403</v>
      </c>
      <c r="H3887" s="54">
        <f ca="1">EXP(E3887*(1/'Input Parameters'!$E$22-1/G3887))</f>
        <v>0.64138040513883143</v>
      </c>
      <c r="I3887" s="10">
        <f t="shared" ca="1" si="519"/>
        <v>0.82274067230991121</v>
      </c>
      <c r="J3887" s="29">
        <f ca="1">_xlfn.BETA.INV(I3887,'Input Parameters'!$L$24,'Input Parameters'!$M$24,'Input Parameters'!$J$24,'Input Parameters'!$K$24)</f>
        <v>0.74637121018662034</v>
      </c>
      <c r="K3887" s="156">
        <f ca="1">('Input Parameters'!$E$25/'Input Parameters'!$E$31)^$J3887</f>
        <v>4.7285839486023475E-3</v>
      </c>
      <c r="L3887" s="66">
        <f ca="1">$H3887*$C3887*'Input Parameters'!$E$23*K3887</f>
        <v>2.1322822931535654</v>
      </c>
      <c r="M3887" s="23">
        <f t="shared" ca="1" si="520"/>
        <v>0.2378190015667373</v>
      </c>
      <c r="N3887" s="15">
        <f ca="1">_xlfn.NORM.INV(M3887,'Input Parameters'!$E$26,'Input Parameters'!$F$26)</f>
        <v>1.9019948661663452E-2</v>
      </c>
      <c r="O3887" s="8">
        <f t="shared" ca="1" si="521"/>
        <v>0.42612665800906746</v>
      </c>
      <c r="P3887" s="29">
        <f ca="1">_xlfn.LOGNORM.INV(O3887,'Input Parameters'!$H$27,'Input Parameters'!$I$27)</f>
        <v>1.3110330993397394</v>
      </c>
      <c r="Q3887" s="10"/>
      <c r="R3887" s="15">
        <f>'Input Parameters'!$E$28</f>
        <v>12.7</v>
      </c>
      <c r="S3887" s="10">
        <f t="shared" ca="1" si="522"/>
        <v>0.42455902734645157</v>
      </c>
      <c r="T3887" s="25">
        <f ca="1">_xlfn.LOGNORM.INV(S3887,'Input Parameters'!$H$29,'Input Parameters'!$I$29)</f>
        <v>57.00122515141517</v>
      </c>
      <c r="U3887" s="10">
        <f t="shared" ca="1" si="523"/>
        <v>2.2413952526034397E-2</v>
      </c>
      <c r="V3887" s="29">
        <f ca="1">IF('Input Parameters'!$D$30="Beta",_xlfn.BETA.INV(U3887,'Input Parameters'!$L$30,'Input Parameters'!$M$30,'Input Parameters'!$J$30,'Input Parameters'!$K$30),IF('Input Parameters'!$D$30="LogNorm",_xlfn.LOGNORM.INV(U3887,'Input Parameters'!$H$30,'Input Parameters'!$I$30)))</f>
        <v>0.45295819493565126</v>
      </c>
      <c r="W3887" s="2">
        <f ca="1">N3887+(P3887-N3887)*(1-ERF((T3887-R3887)/(2*SQRT(L3887*'Input Parameters'!$E$31))))</f>
        <v>6.0277384862712224E-2</v>
      </c>
      <c r="X3887">
        <f t="shared" ca="1" si="524"/>
        <v>1</v>
      </c>
      <c r="Y3887" s="7"/>
    </row>
    <row r="3888" spans="1:25" ht="15" customHeight="1" x14ac:dyDescent="0.3">
      <c r="A3888" s="130">
        <v>3881</v>
      </c>
      <c r="B3888" s="10">
        <f t="shared" ca="1" si="516"/>
        <v>0.7741079997827971</v>
      </c>
      <c r="C3888" s="57">
        <f ca="1">_xlfn.NORM.INV(B3888,'Input Parameters'!$E$19,'Input Parameters'!$F$19)</f>
        <v>630.88153124651888</v>
      </c>
      <c r="D3888" s="10">
        <f t="shared" ca="1" si="517"/>
        <v>0.37460368672738242</v>
      </c>
      <c r="E3888" s="59">
        <f ca="1">IF(_xlfn.NORM.INV(D3888,'Input Parameters'!$E$20,'Input Parameters'!$F$20)&lt;3500,3500,IF(_xlfn.NORM.INV(D3888,'Input Parameters'!$E$20,'Input Parameters'!$F$20)&gt;5500,5500,_xlfn.NORM.INV(D3888,'Input Parameters'!$E$20,'Input Parameters'!$F$20)))</f>
        <v>4576.2207231085449</v>
      </c>
      <c r="F3888" s="10">
        <f t="shared" ca="1" si="518"/>
        <v>5.9469293786124089E-3</v>
      </c>
      <c r="G3888" s="61">
        <f ca="1">_xlfn.NORM.INV(F3888,'Input Parameters'!$E$21,'Input Parameters'!$F$21)</f>
        <v>265.07991563736084</v>
      </c>
      <c r="H3888" s="54">
        <f ca="1">EXP(E3888*(1/'Input Parameters'!$E$22-1/G3888))</f>
        <v>0.19300280780994544</v>
      </c>
      <c r="I3888" s="10">
        <f t="shared" ca="1" si="519"/>
        <v>0.30724860963611178</v>
      </c>
      <c r="J3888" s="29">
        <f ca="1">_xlfn.BETA.INV(I3888,'Input Parameters'!$L$24,'Input Parameters'!$M$24,'Input Parameters'!$J$24,'Input Parameters'!$K$24)</f>
        <v>0.52459305604908701</v>
      </c>
      <c r="K3888" s="156">
        <f ca="1">('Input Parameters'!$E$25/'Input Parameters'!$E$31)^$J3888</f>
        <v>2.3209506425257553E-2</v>
      </c>
      <c r="L3888" s="66">
        <f ca="1">$H3888*$C3888*'Input Parameters'!$E$23*K3888</f>
        <v>2.8260337611509798</v>
      </c>
      <c r="M3888" s="23">
        <f t="shared" ca="1" si="520"/>
        <v>0.23880313494423422</v>
      </c>
      <c r="N3888" s="15">
        <f ca="1">_xlfn.NORM.INV(M3888,'Input Parameters'!$E$26,'Input Parameters'!$F$26)</f>
        <v>1.9086685632790888E-2</v>
      </c>
      <c r="O3888" s="8">
        <f t="shared" ca="1" si="521"/>
        <v>0.80503184039633569</v>
      </c>
      <c r="P3888" s="29">
        <f ca="1">_xlfn.LOGNORM.INV(O3888,'Input Parameters'!$H$27,'Input Parameters'!$I$27)</f>
        <v>2.0824958949900942</v>
      </c>
      <c r="Q3888" s="10"/>
      <c r="R3888" s="15">
        <f>'Input Parameters'!$E$28</f>
        <v>12.7</v>
      </c>
      <c r="S3888" s="10">
        <f t="shared" ca="1" si="522"/>
        <v>0.9152438304965429</v>
      </c>
      <c r="T3888" s="25">
        <f ca="1">_xlfn.LOGNORM.INV(S3888,'Input Parameters'!$H$29,'Input Parameters'!$I$29)</f>
        <v>67.943056343582455</v>
      </c>
      <c r="U3888" s="10">
        <f t="shared" ca="1" si="523"/>
        <v>0.99482756878527701</v>
      </c>
      <c r="V3888" s="29">
        <f ca="1">IF('Input Parameters'!$D$30="Beta",_xlfn.BETA.INV(U3888,'Input Parameters'!$L$30,'Input Parameters'!$M$30,'Input Parameters'!$J$30,'Input Parameters'!$K$30),IF('Input Parameters'!$D$30="LogNorm",_xlfn.LOGNORM.INV(U3888,'Input Parameters'!$H$30,'Input Parameters'!$I$30)))</f>
        <v>2.7465403885114252</v>
      </c>
      <c r="W3888" s="2">
        <f ca="1">N3888+(P3888-N3888)*(1-ERF((T3888-R3888)/(2*SQRT(L3888*'Input Parameters'!$E$31))))</f>
        <v>6.065057518052986E-2</v>
      </c>
      <c r="X3888">
        <f t="shared" ca="1" si="524"/>
        <v>1</v>
      </c>
      <c r="Y3888" s="7"/>
    </row>
    <row r="3889" spans="1:25" ht="15" customHeight="1" x14ac:dyDescent="0.3">
      <c r="A3889" s="130">
        <v>3882</v>
      </c>
      <c r="B3889" s="10">
        <f t="shared" ca="1" si="516"/>
        <v>1.9847847844150501E-2</v>
      </c>
      <c r="C3889" s="57">
        <f ca="1">_xlfn.NORM.INV(B3889,'Input Parameters'!$E$19,'Input Parameters'!$F$19)</f>
        <v>393.49181799097687</v>
      </c>
      <c r="D3889" s="10">
        <f t="shared" ca="1" si="517"/>
        <v>0.44604281257169009</v>
      </c>
      <c r="E3889" s="59">
        <f ca="1">IF(_xlfn.NORM.INV(D3889,'Input Parameters'!$E$20,'Input Parameters'!$F$20)&lt;3500,3500,IF(_xlfn.NORM.INV(D3889,'Input Parameters'!$E$20,'Input Parameters'!$F$20)&gt;5500,5500,_xlfn.NORM.INV(D3889,'Input Parameters'!$E$20,'Input Parameters'!$F$20)))</f>
        <v>4705.0340637820045</v>
      </c>
      <c r="F3889" s="10">
        <f t="shared" ca="1" si="518"/>
        <v>0.9271520954889747</v>
      </c>
      <c r="G3889" s="61">
        <f ca="1">_xlfn.NORM.INV(F3889,'Input Parameters'!$E$21,'Input Parameters'!$F$21)</f>
        <v>296.28554632806402</v>
      </c>
      <c r="H3889" s="54">
        <f ca="1">EXP(E3889*(1/'Input Parameters'!$E$22-1/G3889))</f>
        <v>1.1949097078533069</v>
      </c>
      <c r="I3889" s="10">
        <f t="shared" ca="1" si="519"/>
        <v>0.44726962386026514</v>
      </c>
      <c r="J3889" s="29">
        <f ca="1">_xlfn.BETA.INV(I3889,'Input Parameters'!$L$24,'Input Parameters'!$M$24,'Input Parameters'!$J$24,'Input Parameters'!$K$24)</f>
        <v>0.58567960572206024</v>
      </c>
      <c r="K3889" s="156">
        <f ca="1">('Input Parameters'!$E$25/'Input Parameters'!$E$31)^$J3889</f>
        <v>1.4974588656306902E-2</v>
      </c>
      <c r="L3889" s="66">
        <f ca="1">$H3889*$C3889*'Input Parameters'!$E$23*K3889</f>
        <v>7.0408598108054843</v>
      </c>
      <c r="M3889" s="23">
        <f t="shared" ca="1" si="520"/>
        <v>0.62874508483921543</v>
      </c>
      <c r="N3889" s="15">
        <f ca="1">_xlfn.NORM.INV(M3889,'Input Parameters'!$E$26,'Input Parameters'!$F$26)</f>
        <v>4.0899161524655926E-2</v>
      </c>
      <c r="O3889" s="8">
        <f t="shared" ca="1" si="521"/>
        <v>0.75715917387201759</v>
      </c>
      <c r="P3889" s="29">
        <f ca="1">_xlfn.LOGNORM.INV(O3889,'Input Parameters'!$H$27,'Input Parameters'!$I$27)</f>
        <v>1.9380028257163071</v>
      </c>
      <c r="Q3889" s="10"/>
      <c r="R3889" s="15">
        <f>'Input Parameters'!$E$28</f>
        <v>12.7</v>
      </c>
      <c r="S3889" s="10">
        <f t="shared" ca="1" si="522"/>
        <v>0.54151833426190898</v>
      </c>
      <c r="T3889" s="25">
        <f ca="1">_xlfn.LOGNORM.INV(S3889,'Input Parameters'!$H$29,'Input Parameters'!$I$29)</f>
        <v>58.917468185107651</v>
      </c>
      <c r="U3889" s="10">
        <f t="shared" ca="1" si="523"/>
        <v>0.31346586765577278</v>
      </c>
      <c r="V3889" s="29">
        <f ca="1">IF('Input Parameters'!$D$30="Beta",_xlfn.BETA.INV(U3889,'Input Parameters'!$L$30,'Input Parameters'!$M$30,'Input Parameters'!$J$30,'Input Parameters'!$K$30),IF('Input Parameters'!$D$30="LogNorm",_xlfn.LOGNORM.INV(U3889,'Input Parameters'!$H$30,'Input Parameters'!$I$30)))</f>
        <v>0.8249232514428374</v>
      </c>
      <c r="W3889" s="2">
        <f ca="1">N3889+(P3889-N3889)*(1-ERF((T3889-R3889)/(2*SQRT(L3889*'Input Parameters'!$E$31))))</f>
        <v>0.45463736235081464</v>
      </c>
      <c r="X3889">
        <f t="shared" ca="1" si="524"/>
        <v>1</v>
      </c>
      <c r="Y3889" s="7"/>
    </row>
    <row r="3890" spans="1:25" ht="15" customHeight="1" x14ac:dyDescent="0.3">
      <c r="A3890" s="130">
        <v>3883</v>
      </c>
      <c r="B3890" s="10">
        <f t="shared" ca="1" si="516"/>
        <v>0.96752592350480981</v>
      </c>
      <c r="C3890" s="57">
        <f ca="1">_xlfn.NORM.INV(B3890,'Input Parameters'!$E$19,'Input Parameters'!$F$19)</f>
        <v>723.25445235905966</v>
      </c>
      <c r="D3890" s="10">
        <f t="shared" ca="1" si="517"/>
        <v>0.30562834038849496</v>
      </c>
      <c r="E3890" s="59">
        <f ca="1">IF(_xlfn.NORM.INV(D3890,'Input Parameters'!$E$20,'Input Parameters'!$F$20)&lt;3500,3500,IF(_xlfn.NORM.INV(D3890,'Input Parameters'!$E$20,'Input Parameters'!$F$20)&gt;5500,5500,_xlfn.NORM.INV(D3890,'Input Parameters'!$E$20,'Input Parameters'!$F$20)))</f>
        <v>4444.2036873795741</v>
      </c>
      <c r="F3890" s="10">
        <f t="shared" ca="1" si="518"/>
        <v>0.41795880040349132</v>
      </c>
      <c r="G3890" s="61">
        <f ca="1">_xlfn.NORM.INV(F3890,'Input Parameters'!$E$21,'Input Parameters'!$F$21)</f>
        <v>283.22205147217562</v>
      </c>
      <c r="H3890" s="54">
        <f ca="1">EXP(E3890*(1/'Input Parameters'!$E$22-1/G3890))</f>
        <v>0.59235028249792743</v>
      </c>
      <c r="I3890" s="10">
        <f t="shared" ca="1" si="519"/>
        <v>0.82314613977928297</v>
      </c>
      <c r="J3890" s="29">
        <f ca="1">_xlfn.BETA.INV(I3890,'Input Parameters'!$L$24,'Input Parameters'!$M$24,'Input Parameters'!$J$24,'Input Parameters'!$K$24)</f>
        <v>0.74658437458992322</v>
      </c>
      <c r="K3890" s="156">
        <f ca="1">('Input Parameters'!$E$25/'Input Parameters'!$E$31)^$J3890</f>
        <v>4.7213587835729532E-3</v>
      </c>
      <c r="L3890" s="66">
        <f ca="1">$H3890*$C3890*'Input Parameters'!$E$23*K3890</f>
        <v>2.0227244317255124</v>
      </c>
      <c r="M3890" s="23">
        <f t="shared" ca="1" si="520"/>
        <v>0.984404656780131</v>
      </c>
      <c r="N3890" s="15">
        <f ca="1">_xlfn.NORM.INV(M3890,'Input Parameters'!$E$26,'Input Parameters'!$F$26)</f>
        <v>7.9247260315950072E-2</v>
      </c>
      <c r="O3890" s="8">
        <f t="shared" ca="1" si="521"/>
        <v>0.99227743453822781</v>
      </c>
      <c r="P3890" s="29">
        <f ca="1">_xlfn.LOGNORM.INV(O3890,'Input Parameters'!$H$27,'Input Parameters'!$I$27)</f>
        <v>4.1563171100712673</v>
      </c>
      <c r="Q3890" s="10"/>
      <c r="R3890" s="15">
        <f>'Input Parameters'!$E$28</f>
        <v>12.7</v>
      </c>
      <c r="S3890" s="10">
        <f t="shared" ca="1" si="522"/>
        <v>0.53743246312028203</v>
      </c>
      <c r="T3890" s="25">
        <f ca="1">_xlfn.LOGNORM.INV(S3890,'Input Parameters'!$H$29,'Input Parameters'!$I$29)</f>
        <v>58.849425867364729</v>
      </c>
      <c r="U3890" s="10">
        <f t="shared" ca="1" si="523"/>
        <v>0.86833805288878629</v>
      </c>
      <c r="V3890" s="29">
        <f ca="1">IF('Input Parameters'!$D$30="Beta",_xlfn.BETA.INV(U3890,'Input Parameters'!$L$30,'Input Parameters'!$M$30,'Input Parameters'!$J$30,'Input Parameters'!$K$30),IF('Input Parameters'!$D$30="LogNorm",_xlfn.LOGNORM.INV(U3890,'Input Parameters'!$H$30,'Input Parameters'!$I$30)))</f>
        <v>1.5531883004465019</v>
      </c>
      <c r="W3890" s="2">
        <f ca="1">N3890+(P3890-N3890)*(1-ERF((T3890-R3890)/(2*SQRT(L3890*'Input Parameters'!$E$31))))</f>
        <v>0.16797794352586815</v>
      </c>
      <c r="X3890">
        <f t="shared" ca="1" si="524"/>
        <v>1</v>
      </c>
      <c r="Y3890" s="7"/>
    </row>
    <row r="3891" spans="1:25" ht="15" customHeight="1" x14ac:dyDescent="0.3">
      <c r="A3891" s="130">
        <v>3884</v>
      </c>
      <c r="B3891" s="10">
        <f t="shared" ca="1" si="516"/>
        <v>0.4867722498345628</v>
      </c>
      <c r="C3891" s="57">
        <f ca="1">_xlfn.NORM.INV(B3891,'Input Parameters'!$E$19,'Input Parameters'!$F$19)</f>
        <v>564.49771548660419</v>
      </c>
      <c r="D3891" s="10">
        <f t="shared" ca="1" si="517"/>
        <v>0.27234657795061656</v>
      </c>
      <c r="E3891" s="59">
        <f ca="1">IF(_xlfn.NORM.INV(D3891,'Input Parameters'!$E$20,'Input Parameters'!$F$20)&lt;3500,3500,IF(_xlfn.NORM.INV(D3891,'Input Parameters'!$E$20,'Input Parameters'!$F$20)&gt;5500,5500,_xlfn.NORM.INV(D3891,'Input Parameters'!$E$20,'Input Parameters'!$F$20)))</f>
        <v>4375.9880478215146</v>
      </c>
      <c r="F3891" s="10">
        <f t="shared" ca="1" si="518"/>
        <v>0.78825200510924043</v>
      </c>
      <c r="G3891" s="61">
        <f ca="1">_xlfn.NORM.INV(F3891,'Input Parameters'!$E$21,'Input Parameters'!$F$21)</f>
        <v>291.14091454222489</v>
      </c>
      <c r="H3891" s="54">
        <f ca="1">EXP(E3891*(1/'Input Parameters'!$E$22-1/G3891))</f>
        <v>0.90903795880832727</v>
      </c>
      <c r="I3891" s="10">
        <f t="shared" ca="1" si="519"/>
        <v>0.60854757012096916</v>
      </c>
      <c r="J3891" s="29">
        <f ca="1">_xlfn.BETA.INV(I3891,'Input Parameters'!$L$24,'Input Parameters'!$M$24,'Input Parameters'!$J$24,'Input Parameters'!$K$24)</f>
        <v>0.65085878217027671</v>
      </c>
      <c r="K3891" s="156">
        <f ca="1">('Input Parameters'!$E$25/'Input Parameters'!$E$31)^$J3891</f>
        <v>9.3819604268296896E-3</v>
      </c>
      <c r="L3891" s="66">
        <f ca="1">$H3891*$C3891*'Input Parameters'!$E$23*K3891</f>
        <v>4.8143515954711891</v>
      </c>
      <c r="M3891" s="23">
        <f t="shared" ca="1" si="520"/>
        <v>0.57158375574660747</v>
      </c>
      <c r="N3891" s="15">
        <f ca="1">_xlfn.NORM.INV(M3891,'Input Parameters'!$E$26,'Input Parameters'!$F$26)</f>
        <v>3.7788562269082553E-2</v>
      </c>
      <c r="O3891" s="8">
        <f t="shared" ca="1" si="521"/>
        <v>0.38817893278837423</v>
      </c>
      <c r="P3891" s="29">
        <f ca="1">_xlfn.LOGNORM.INV(O3891,'Input Parameters'!$H$27,'Input Parameters'!$I$27)</f>
        <v>1.2555037280372305</v>
      </c>
      <c r="Q3891" s="10"/>
      <c r="R3891" s="15">
        <f>'Input Parameters'!$E$28</f>
        <v>12.7</v>
      </c>
      <c r="S3891" s="10">
        <f t="shared" ca="1" si="522"/>
        <v>0.72877623418185189</v>
      </c>
      <c r="T3891" s="25">
        <f ca="1">_xlfn.LOGNORM.INV(S3891,'Input Parameters'!$H$29,'Input Parameters'!$I$29)</f>
        <v>62.353480345060589</v>
      </c>
      <c r="U3891" s="10">
        <f t="shared" ca="1" si="523"/>
        <v>0.39742037150781306</v>
      </c>
      <c r="V3891" s="29">
        <f ca="1">IF('Input Parameters'!$D$30="Beta",_xlfn.BETA.INV(U3891,'Input Parameters'!$L$30,'Input Parameters'!$M$30,'Input Parameters'!$J$30,'Input Parameters'!$K$30),IF('Input Parameters'!$D$30="LogNorm",_xlfn.LOGNORM.INV(U3891,'Input Parameters'!$H$30,'Input Parameters'!$I$30)))</f>
        <v>0.90182492991310714</v>
      </c>
      <c r="W3891" s="2">
        <f ca="1">N3891+(P3891-N3891)*(1-ERF((T3891-R3891)/(2*SQRT(L3891*'Input Parameters'!$E$31))))</f>
        <v>0.1712028292800245</v>
      </c>
      <c r="X3891">
        <f t="shared" ca="1" si="524"/>
        <v>1</v>
      </c>
      <c r="Y3891" s="7"/>
    </row>
    <row r="3892" spans="1:25" ht="15" customHeight="1" x14ac:dyDescent="0.3">
      <c r="A3892" s="130">
        <v>3885</v>
      </c>
      <c r="B3892" s="10">
        <f t="shared" ca="1" si="516"/>
        <v>0.4345301445781089</v>
      </c>
      <c r="C3892" s="57">
        <f ca="1">_xlfn.NORM.INV(B3892,'Input Parameters'!$E$19,'Input Parameters'!$F$19)</f>
        <v>553.36998617495237</v>
      </c>
      <c r="D3892" s="10">
        <f t="shared" ca="1" si="517"/>
        <v>0.77987135972512944</v>
      </c>
      <c r="E3892" s="59">
        <f ca="1">IF(_xlfn.NORM.INV(D3892,'Input Parameters'!$E$20,'Input Parameters'!$F$20)&lt;3500,3500,IF(_xlfn.NORM.INV(D3892,'Input Parameters'!$E$20,'Input Parameters'!$F$20)&gt;5500,5500,_xlfn.NORM.INV(D3892,'Input Parameters'!$E$20,'Input Parameters'!$F$20)))</f>
        <v>5340.2311802101622</v>
      </c>
      <c r="F3892" s="10">
        <f t="shared" ca="1" si="518"/>
        <v>0.82775506961615164</v>
      </c>
      <c r="G3892" s="61">
        <f ca="1">_xlfn.NORM.INV(F3892,'Input Parameters'!$E$21,'Input Parameters'!$F$21)</f>
        <v>292.28030252112512</v>
      </c>
      <c r="H3892" s="54">
        <f ca="1">EXP(E3892*(1/'Input Parameters'!$E$22-1/G3892))</f>
        <v>0.95611319420439134</v>
      </c>
      <c r="I3892" s="10">
        <f t="shared" ca="1" si="519"/>
        <v>0.50987096817228661</v>
      </c>
      <c r="J3892" s="29">
        <f ca="1">_xlfn.BETA.INV(I3892,'Input Parameters'!$L$24,'Input Parameters'!$M$24,'Input Parameters'!$J$24,'Input Parameters'!$K$24)</f>
        <v>0.61114321746568556</v>
      </c>
      <c r="K3892" s="156">
        <f ca="1">('Input Parameters'!$E$25/'Input Parameters'!$E$31)^$J3892</f>
        <v>1.2474545907811921E-2</v>
      </c>
      <c r="L3892" s="66">
        <f ca="1">$H3892*$C3892*'Input Parameters'!$E$23*K3892</f>
        <v>6.6000869515377802</v>
      </c>
      <c r="M3892" s="23">
        <f t="shared" ca="1" si="520"/>
        <v>0.34550206003170014</v>
      </c>
      <c r="N3892" s="15">
        <f ca="1">_xlfn.NORM.INV(M3892,'Input Parameters'!$E$26,'Input Parameters'!$F$26)</f>
        <v>2.5652651915866659E-2</v>
      </c>
      <c r="O3892" s="8">
        <f t="shared" ca="1" si="521"/>
        <v>0.10443070445194913</v>
      </c>
      <c r="P3892" s="29">
        <f ca="1">_xlfn.LOGNORM.INV(O3892,'Input Parameters'!$H$27,'Input Parameters'!$I$27)</f>
        <v>0.81646844207079339</v>
      </c>
      <c r="Q3892" s="10"/>
      <c r="R3892" s="15">
        <f>'Input Parameters'!$E$28</f>
        <v>12.7</v>
      </c>
      <c r="S3892" s="10">
        <f t="shared" ca="1" si="522"/>
        <v>0.46666990376144479</v>
      </c>
      <c r="T3892" s="25">
        <f ca="1">_xlfn.LOGNORM.INV(S3892,'Input Parameters'!$H$29,'Input Parameters'!$I$29)</f>
        <v>57.687534949642789</v>
      </c>
      <c r="U3892" s="10">
        <f t="shared" ca="1" si="523"/>
        <v>0.45502352035696703</v>
      </c>
      <c r="V3892" s="29">
        <f ca="1">IF('Input Parameters'!$D$30="Beta",_xlfn.BETA.INV(U3892,'Input Parameters'!$L$30,'Input Parameters'!$M$30,'Input Parameters'!$J$30,'Input Parameters'!$K$30),IF('Input Parameters'!$D$30="LogNorm",_xlfn.LOGNORM.INV(U3892,'Input Parameters'!$H$30,'Input Parameters'!$I$30)))</f>
        <v>0.95566668789403764</v>
      </c>
      <c r="W3892" s="2">
        <f ca="1">N3892+(P3892-N3892)*(1-ERF((T3892-R3892)/(2*SQRT(L3892*'Input Parameters'!$E$31))))</f>
        <v>0.19617600957209544</v>
      </c>
      <c r="X3892">
        <f t="shared" ca="1" si="524"/>
        <v>1</v>
      </c>
      <c r="Y3892" s="7"/>
    </row>
    <row r="3893" spans="1:25" ht="15" customHeight="1" x14ac:dyDescent="0.3">
      <c r="A3893" s="130">
        <v>3886</v>
      </c>
      <c r="B3893" s="10">
        <f t="shared" ca="1" si="516"/>
        <v>0.93690033928507588</v>
      </c>
      <c r="C3893" s="57">
        <f ca="1">_xlfn.NORM.INV(B3893,'Input Parameters'!$E$19,'Input Parameters'!$F$19)</f>
        <v>696.52270192355832</v>
      </c>
      <c r="D3893" s="10">
        <f t="shared" ca="1" si="517"/>
        <v>0.7047586363054168</v>
      </c>
      <c r="E3893" s="59">
        <f ca="1">IF(_xlfn.NORM.INV(D3893,'Input Parameters'!$E$20,'Input Parameters'!$F$20)&lt;3500,3500,IF(_xlfn.NORM.INV(D3893,'Input Parameters'!$E$20,'Input Parameters'!$F$20)&gt;5500,5500,_xlfn.NORM.INV(D3893,'Input Parameters'!$E$20,'Input Parameters'!$F$20)))</f>
        <v>5176.6956390465075</v>
      </c>
      <c r="F3893" s="10">
        <f t="shared" ca="1" si="518"/>
        <v>0.7273183325231527</v>
      </c>
      <c r="G3893" s="61">
        <f ca="1">_xlfn.NORM.INV(F3893,'Input Parameters'!$E$21,'Input Parameters'!$F$21)</f>
        <v>289.60311956654942</v>
      </c>
      <c r="H3893" s="54">
        <f ca="1">EXP(E3893*(1/'Input Parameters'!$E$22-1/G3893))</f>
        <v>0.81282902760959919</v>
      </c>
      <c r="I3893" s="10">
        <f t="shared" ca="1" si="519"/>
        <v>0.68122307050738373</v>
      </c>
      <c r="J3893" s="29">
        <f ca="1">_xlfn.BETA.INV(I3893,'Input Parameters'!$L$24,'Input Parameters'!$M$24,'Input Parameters'!$J$24,'Input Parameters'!$K$24)</f>
        <v>0.68086461113530894</v>
      </c>
      <c r="K3893" s="156">
        <f ca="1">('Input Parameters'!$E$25/'Input Parameters'!$E$31)^$J3893</f>
        <v>7.5650616437758361E-3</v>
      </c>
      <c r="L3893" s="66">
        <f ca="1">$H3893*$C3893*'Input Parameters'!$E$23*K3893</f>
        <v>4.2829889302896218</v>
      </c>
      <c r="M3893" s="23">
        <f t="shared" ca="1" si="520"/>
        <v>0.31144465034429192</v>
      </c>
      <c r="N3893" s="15">
        <f ca="1">_xlfn.NORM.INV(M3893,'Input Parameters'!$E$26,'Input Parameters'!$F$26)</f>
        <v>2.3673048432059252E-2</v>
      </c>
      <c r="O3893" s="8">
        <f t="shared" ca="1" si="521"/>
        <v>4.9880766188059589E-3</v>
      </c>
      <c r="P3893" s="29">
        <f ca="1">_xlfn.LOGNORM.INV(O3893,'Input Parameters'!$H$27,'Input Parameters'!$I$27)</f>
        <v>0.45533203139908907</v>
      </c>
      <c r="Q3893" s="10"/>
      <c r="R3893" s="15">
        <f>'Input Parameters'!$E$28</f>
        <v>12.7</v>
      </c>
      <c r="S3893" s="10">
        <f t="shared" ca="1" si="522"/>
        <v>0.81562149815586926</v>
      </c>
      <c r="T3893" s="25">
        <f ca="1">_xlfn.LOGNORM.INV(S3893,'Input Parameters'!$H$29,'Input Parameters'!$I$29)</f>
        <v>64.414818814813842</v>
      </c>
      <c r="U3893" s="10">
        <f t="shared" ca="1" si="523"/>
        <v>0.5185834999451211</v>
      </c>
      <c r="V3893" s="29">
        <f ca="1">IF('Input Parameters'!$D$30="Beta",_xlfn.BETA.INV(U3893,'Input Parameters'!$L$30,'Input Parameters'!$M$30,'Input Parameters'!$J$30,'Input Parameters'!$K$30),IF('Input Parameters'!$D$30="LogNorm",_xlfn.LOGNORM.INV(U3893,'Input Parameters'!$H$30,'Input Parameters'!$I$30)))</f>
        <v>1.0177383000081359</v>
      </c>
      <c r="W3893" s="2">
        <f ca="1">N3893+(P3893-N3893)*(1-ERF((T3893-R3893)/(2*SQRT(L3893*'Input Parameters'!$E$31))))</f>
        <v>5.7012252933418266E-2</v>
      </c>
      <c r="X3893">
        <f t="shared" ca="1" si="524"/>
        <v>1</v>
      </c>
      <c r="Y3893" s="7"/>
    </row>
    <row r="3894" spans="1:25" ht="15" customHeight="1" x14ac:dyDescent="0.3">
      <c r="A3894" s="130">
        <v>3887</v>
      </c>
      <c r="B3894" s="10">
        <f t="shared" ca="1" si="516"/>
        <v>0.93169139243531918</v>
      </c>
      <c r="C3894" s="57">
        <f ca="1">_xlfn.NORM.INV(B3894,'Input Parameters'!$E$19,'Input Parameters'!$F$19)</f>
        <v>693.07884866904749</v>
      </c>
      <c r="D3894" s="10">
        <f t="shared" ca="1" si="517"/>
        <v>0.3718896627891799</v>
      </c>
      <c r="E3894" s="59">
        <f ca="1">IF(_xlfn.NORM.INV(D3894,'Input Parameters'!$E$20,'Input Parameters'!$F$20)&lt;3500,3500,IF(_xlfn.NORM.INV(D3894,'Input Parameters'!$E$20,'Input Parameters'!$F$20)&gt;5500,5500,_xlfn.NORM.INV(D3894,'Input Parameters'!$E$20,'Input Parameters'!$F$20)))</f>
        <v>4571.2031357855003</v>
      </c>
      <c r="F3894" s="10">
        <f t="shared" ca="1" si="518"/>
        <v>0.76760138997753302</v>
      </c>
      <c r="G3894" s="61">
        <f ca="1">_xlfn.NORM.INV(F3894,'Input Parameters'!$E$21,'Input Parameters'!$F$21)</f>
        <v>290.5954275115198</v>
      </c>
      <c r="H3894" s="54">
        <f ca="1">EXP(E3894*(1/'Input Parameters'!$E$22-1/G3894))</f>
        <v>0.87888979394591515</v>
      </c>
      <c r="I3894" s="10">
        <f t="shared" ca="1" si="519"/>
        <v>0.10218523279880276</v>
      </c>
      <c r="J3894" s="29">
        <f ca="1">_xlfn.BETA.INV(I3894,'Input Parameters'!$L$24,'Input Parameters'!$M$24,'Input Parameters'!$J$24,'Input Parameters'!$K$24)</f>
        <v>0.39918376273760747</v>
      </c>
      <c r="K3894" s="156">
        <f ca="1">('Input Parameters'!$E$25/'Input Parameters'!$E$31)^$J3894</f>
        <v>5.7065030607218681E-2</v>
      </c>
      <c r="L3894" s="66">
        <f ca="1">$H3894*$C3894*'Input Parameters'!$E$23*K3894</f>
        <v>34.760588549516761</v>
      </c>
      <c r="M3894" s="23">
        <f t="shared" ca="1" si="520"/>
        <v>0.20478208315738311</v>
      </c>
      <c r="N3894" s="15">
        <f ca="1">_xlfn.NORM.INV(M3894,'Input Parameters'!$E$26,'Input Parameters'!$F$26)</f>
        <v>1.6682122223995604E-2</v>
      </c>
      <c r="O3894" s="8">
        <f t="shared" ca="1" si="521"/>
        <v>0.32802432093240586</v>
      </c>
      <c r="P3894" s="29">
        <f ca="1">_xlfn.LOGNORM.INV(O3894,'Input Parameters'!$H$27,'Input Parameters'!$I$27)</f>
        <v>1.1690284710327945</v>
      </c>
      <c r="Q3894" s="10"/>
      <c r="R3894" s="15">
        <f>'Input Parameters'!$E$28</f>
        <v>12.7</v>
      </c>
      <c r="S3894" s="10">
        <f t="shared" ca="1" si="522"/>
        <v>0.58150068481166395</v>
      </c>
      <c r="T3894" s="25">
        <f ca="1">_xlfn.LOGNORM.INV(S3894,'Input Parameters'!$H$29,'Input Parameters'!$I$29)</f>
        <v>59.592545427185108</v>
      </c>
      <c r="U3894" s="10">
        <f t="shared" ca="1" si="523"/>
        <v>0.66740333279413611</v>
      </c>
      <c r="V3894" s="29">
        <f ca="1">IF('Input Parameters'!$D$30="Beta",_xlfn.BETA.INV(U3894,'Input Parameters'!$L$30,'Input Parameters'!$M$30,'Input Parameters'!$J$30,'Input Parameters'!$K$30),IF('Input Parameters'!$D$30="LogNorm",_xlfn.LOGNORM.INV(U3894,'Input Parameters'!$H$30,'Input Parameters'!$I$30)))</f>
        <v>1.1851407466556438</v>
      </c>
      <c r="W3894" s="2">
        <f ca="1">N3894+(P3894-N3894)*(1-ERF((T3894-R3894)/(2*SQRT(L3894*'Input Parameters'!$E$31))))</f>
        <v>0.67794866982843183</v>
      </c>
      <c r="X3894">
        <f t="shared" ca="1" si="524"/>
        <v>1</v>
      </c>
      <c r="Y3894" s="7"/>
    </row>
    <row r="3895" spans="1:25" ht="15" customHeight="1" x14ac:dyDescent="0.3">
      <c r="A3895" s="130">
        <v>3888</v>
      </c>
      <c r="B3895" s="10">
        <f t="shared" ca="1" si="516"/>
        <v>0.36972508942040871</v>
      </c>
      <c r="C3895" s="57">
        <f ca="1">_xlfn.NORM.INV(B3895,'Input Parameters'!$E$19,'Input Parameters'!$F$19)</f>
        <v>539.19685976224571</v>
      </c>
      <c r="D3895" s="10">
        <f t="shared" ca="1" si="517"/>
        <v>0.83322110918182402</v>
      </c>
      <c r="E3895" s="59">
        <f ca="1">IF(_xlfn.NORM.INV(D3895,'Input Parameters'!$E$20,'Input Parameters'!$F$20)&lt;3500,3500,IF(_xlfn.NORM.INV(D3895,'Input Parameters'!$E$20,'Input Parameters'!$F$20)&gt;5500,5500,_xlfn.NORM.INV(D3895,'Input Parameters'!$E$20,'Input Parameters'!$F$20)))</f>
        <v>5476.8807494621415</v>
      </c>
      <c r="F3895" s="10">
        <f t="shared" ca="1" si="518"/>
        <v>0.52512360485940124</v>
      </c>
      <c r="G3895" s="61">
        <f ca="1">_xlfn.NORM.INV(F3895,'Input Parameters'!$E$21,'Input Parameters'!$F$21)</f>
        <v>285.34531536613707</v>
      </c>
      <c r="H3895" s="54">
        <f ca="1">EXP(E3895*(1/'Input Parameters'!$E$22-1/G3895))</f>
        <v>0.605655614386719</v>
      </c>
      <c r="I3895" s="10">
        <f t="shared" ca="1" si="519"/>
        <v>0.34650230592866671</v>
      </c>
      <c r="J3895" s="29">
        <f ca="1">_xlfn.BETA.INV(I3895,'Input Parameters'!$L$24,'Input Parameters'!$M$24,'Input Parameters'!$J$24,'Input Parameters'!$K$24)</f>
        <v>0.54261006002457812</v>
      </c>
      <c r="K3895" s="156">
        <f ca="1">('Input Parameters'!$E$25/'Input Parameters'!$E$31)^$J3895</f>
        <v>2.0395537288425816E-2</v>
      </c>
      <c r="L3895" s="66">
        <f ca="1">$H3895*$C3895*'Input Parameters'!$E$23*K3895</f>
        <v>6.6605217726114683</v>
      </c>
      <c r="M3895" s="23">
        <f t="shared" ca="1" si="520"/>
        <v>0.9207620204493342</v>
      </c>
      <c r="N3895" s="15">
        <f ca="1">_xlfn.NORM.INV(M3895,'Input Parameters'!$E$26,'Input Parameters'!$F$26)</f>
        <v>6.3614532704990456E-2</v>
      </c>
      <c r="O3895" s="8">
        <f t="shared" ca="1" si="521"/>
        <v>0.59545895249092673</v>
      </c>
      <c r="P3895" s="29">
        <f ca="1">_xlfn.LOGNORM.INV(O3895,'Input Parameters'!$H$27,'Input Parameters'!$I$27)</f>
        <v>1.5842370951200129</v>
      </c>
      <c r="Q3895" s="10"/>
      <c r="R3895" s="15">
        <f>'Input Parameters'!$E$28</f>
        <v>12.7</v>
      </c>
      <c r="S3895" s="10">
        <f t="shared" ca="1" si="522"/>
        <v>9.0912923832270454E-2</v>
      </c>
      <c r="T3895" s="25">
        <f ca="1">_xlfn.LOGNORM.INV(S3895,'Input Parameters'!$H$29,'Input Parameters'!$I$29)</f>
        <v>50.125504321399191</v>
      </c>
      <c r="U3895" s="10">
        <f t="shared" ca="1" si="523"/>
        <v>0.75671853859290816</v>
      </c>
      <c r="V3895" s="29">
        <f ca="1">IF('Input Parameters'!$D$30="Beta",_xlfn.BETA.INV(U3895,'Input Parameters'!$L$30,'Input Parameters'!$M$30,'Input Parameters'!$J$30,'Input Parameters'!$K$30),IF('Input Parameters'!$D$30="LogNorm",_xlfn.LOGNORM.INV(U3895,'Input Parameters'!$H$30,'Input Parameters'!$I$30)))</f>
        <v>1.3146716605863045</v>
      </c>
      <c r="W3895" s="2">
        <f ca="1">N3895+(P3895-N3895)*(1-ERF((T3895-R3895)/(2*SQRT(L3895*'Input Parameters'!$E$31))))</f>
        <v>0.52766089836375829</v>
      </c>
      <c r="X3895">
        <f t="shared" ca="1" si="524"/>
        <v>1</v>
      </c>
      <c r="Y3895" s="7"/>
    </row>
    <row r="3896" spans="1:25" ht="15" customHeight="1" x14ac:dyDescent="0.3">
      <c r="A3896" s="130">
        <v>3889</v>
      </c>
      <c r="B3896" s="10">
        <f t="shared" ca="1" si="516"/>
        <v>0.29416053666308006</v>
      </c>
      <c r="C3896" s="57">
        <f ca="1">_xlfn.NORM.INV(B3896,'Input Parameters'!$E$19,'Input Parameters'!$F$19)</f>
        <v>521.56263327305999</v>
      </c>
      <c r="D3896" s="10">
        <f t="shared" ca="1" si="517"/>
        <v>0.79387112112327707</v>
      </c>
      <c r="E3896" s="59">
        <f ca="1">IF(_xlfn.NORM.INV(D3896,'Input Parameters'!$E$20,'Input Parameters'!$F$20)&lt;3500,3500,IF(_xlfn.NORM.INV(D3896,'Input Parameters'!$E$20,'Input Parameters'!$F$20)&gt;5500,5500,_xlfn.NORM.INV(D3896,'Input Parameters'!$E$20,'Input Parameters'!$F$20)))</f>
        <v>5373.948858219127</v>
      </c>
      <c r="F3896" s="10">
        <f t="shared" ca="1" si="518"/>
        <v>0.72062337223385853</v>
      </c>
      <c r="G3896" s="61">
        <f ca="1">_xlfn.NORM.INV(F3896,'Input Parameters'!$E$21,'Input Parameters'!$F$21)</f>
        <v>289.44569757063522</v>
      </c>
      <c r="H3896" s="54">
        <f ca="1">EXP(E3896*(1/'Input Parameters'!$E$22-1/G3896))</f>
        <v>0.79833798332204042</v>
      </c>
      <c r="I3896" s="10">
        <f t="shared" ca="1" si="519"/>
        <v>0.68943734952803604</v>
      </c>
      <c r="J3896" s="29">
        <f ca="1">_xlfn.BETA.INV(I3896,'Input Parameters'!$L$24,'Input Parameters'!$M$24,'Input Parameters'!$J$24,'Input Parameters'!$K$24)</f>
        <v>0.68434849537469766</v>
      </c>
      <c r="K3896" s="156">
        <f ca="1">('Input Parameters'!$E$25/'Input Parameters'!$E$31)^$J3896</f>
        <v>7.3783400356359332E-3</v>
      </c>
      <c r="L3896" s="66">
        <f ca="1">$H3896*$C3896*'Input Parameters'!$E$23*K3896</f>
        <v>3.0722172835015451</v>
      </c>
      <c r="M3896" s="23">
        <f t="shared" ca="1" si="520"/>
        <v>0.25738692463085222</v>
      </c>
      <c r="N3896" s="15">
        <f ca="1">_xlfn.NORM.INV(M3896,'Input Parameters'!$E$26,'Input Parameters'!$F$26)</f>
        <v>2.0320129421057896E-2</v>
      </c>
      <c r="O3896" s="8">
        <f t="shared" ca="1" si="521"/>
        <v>1.1993987207747914E-3</v>
      </c>
      <c r="P3896" s="29">
        <f ca="1">_xlfn.LOGNORM.INV(O3896,'Input Parameters'!$H$27,'Input Parameters'!$I$27)</f>
        <v>0.37162512664200781</v>
      </c>
      <c r="Q3896" s="10"/>
      <c r="R3896" s="15">
        <f>'Input Parameters'!$E$28</f>
        <v>12.7</v>
      </c>
      <c r="S3896" s="10">
        <f t="shared" ca="1" si="522"/>
        <v>0.94903830895451502</v>
      </c>
      <c r="T3896" s="25">
        <f ca="1">_xlfn.LOGNORM.INV(S3896,'Input Parameters'!$H$29,'Input Parameters'!$I$29)</f>
        <v>69.969969989488789</v>
      </c>
      <c r="U3896" s="10">
        <f t="shared" ca="1" si="523"/>
        <v>0.84081973516840958</v>
      </c>
      <c r="V3896" s="29">
        <f ca="1">IF('Input Parameters'!$D$30="Beta",_xlfn.BETA.INV(U3896,'Input Parameters'!$L$30,'Input Parameters'!$M$30,'Input Parameters'!$J$30,'Input Parameters'!$K$30),IF('Input Parameters'!$D$30="LogNorm",_xlfn.LOGNORM.INV(U3896,'Input Parameters'!$H$30,'Input Parameters'!$I$30)))</f>
        <v>1.480970724622338</v>
      </c>
      <c r="W3896" s="2">
        <f ca="1">N3896+(P3896-N3896)*(1-ERF((T3896-R3896)/(2*SQRT(L3896*'Input Parameters'!$E$31))))</f>
        <v>2.7650588412104396E-2</v>
      </c>
      <c r="X3896">
        <f t="shared" ca="1" si="524"/>
        <v>1</v>
      </c>
      <c r="Y3896" s="7"/>
    </row>
    <row r="3897" spans="1:25" ht="15" customHeight="1" x14ac:dyDescent="0.3">
      <c r="A3897" s="130">
        <v>3890</v>
      </c>
      <c r="B3897" s="10">
        <f t="shared" ca="1" si="516"/>
        <v>0.25748823995093062</v>
      </c>
      <c r="C3897" s="57">
        <f ca="1">_xlfn.NORM.INV(B3897,'Input Parameters'!$E$19,'Input Parameters'!$F$19)</f>
        <v>512.28133567315797</v>
      </c>
      <c r="D3897" s="10">
        <f t="shared" ca="1" si="517"/>
        <v>0.94720270575018761</v>
      </c>
      <c r="E3897" s="59">
        <f ca="1">IF(_xlfn.NORM.INV(D3897,'Input Parameters'!$E$20,'Input Parameters'!$F$20)&lt;3500,3500,IF(_xlfn.NORM.INV(D3897,'Input Parameters'!$E$20,'Input Parameters'!$F$20)&gt;5500,5500,_xlfn.NORM.INV(D3897,'Input Parameters'!$E$20,'Input Parameters'!$F$20)))</f>
        <v>5500</v>
      </c>
      <c r="F3897" s="10">
        <f t="shared" ca="1" si="518"/>
        <v>0.73218905733898887</v>
      </c>
      <c r="G3897" s="61">
        <f ca="1">_xlfn.NORM.INV(F3897,'Input Parameters'!$E$21,'Input Parameters'!$F$21)</f>
        <v>289.71885391503122</v>
      </c>
      <c r="H3897" s="54">
        <f ca="1">EXP(E3897*(1/'Input Parameters'!$E$22-1/G3897))</f>
        <v>0.80848713544297401</v>
      </c>
      <c r="I3897" s="10">
        <f t="shared" ca="1" si="519"/>
        <v>0.48916586407445473</v>
      </c>
      <c r="J3897" s="29">
        <f ca="1">_xlfn.BETA.INV(I3897,'Input Parameters'!$L$24,'Input Parameters'!$M$24,'Input Parameters'!$J$24,'Input Parameters'!$K$24)</f>
        <v>0.60278112601205869</v>
      </c>
      <c r="K3897" s="156">
        <f ca="1">('Input Parameters'!$E$25/'Input Parameters'!$E$31)^$J3897</f>
        <v>1.3245741478650281E-2</v>
      </c>
      <c r="L3897" s="66">
        <f ca="1">$H3897*$C3897*'Input Parameters'!$E$23*K3897</f>
        <v>5.4860267584478724</v>
      </c>
      <c r="M3897" s="23">
        <f t="shared" ca="1" si="520"/>
        <v>0.79754824532855473</v>
      </c>
      <c r="N3897" s="15">
        <f ca="1">_xlfn.NORM.INV(M3897,'Input Parameters'!$E$26,'Input Parameters'!$F$26)</f>
        <v>5.1490811399396035E-2</v>
      </c>
      <c r="O3897" s="8">
        <f t="shared" ca="1" si="521"/>
        <v>0.91785436229335249</v>
      </c>
      <c r="P3897" s="29">
        <f ca="1">_xlfn.LOGNORM.INV(O3897,'Input Parameters'!$H$27,'Input Parameters'!$I$27)</f>
        <v>2.6340154529439359</v>
      </c>
      <c r="Q3897" s="10"/>
      <c r="R3897" s="15">
        <f>'Input Parameters'!$E$28</f>
        <v>12.7</v>
      </c>
      <c r="S3897" s="10">
        <f t="shared" ca="1" si="522"/>
        <v>0.90406467941271207</v>
      </c>
      <c r="T3897" s="25">
        <f ca="1">_xlfn.LOGNORM.INV(S3897,'Input Parameters'!$H$29,'Input Parameters'!$I$29)</f>
        <v>67.420961060733404</v>
      </c>
      <c r="U3897" s="10">
        <f t="shared" ca="1" si="523"/>
        <v>0.19687490229121507</v>
      </c>
      <c r="V3897" s="29">
        <f ca="1">IF('Input Parameters'!$D$30="Beta",_xlfn.BETA.INV(U3897,'Input Parameters'!$L$30,'Input Parameters'!$M$30,'Input Parameters'!$J$30,'Input Parameters'!$K$30),IF('Input Parameters'!$D$30="LogNorm",_xlfn.LOGNORM.INV(U3897,'Input Parameters'!$H$30,'Input Parameters'!$I$30)))</f>
        <v>0.71383335992810182</v>
      </c>
      <c r="W3897" s="2">
        <f ca="1">N3897+(P3897-N3897)*(1-ERF((T3897-R3897)/(2*SQRT(L3897*'Input Parameters'!$E$31))))</f>
        <v>0.30595928842285203</v>
      </c>
      <c r="X3897">
        <f t="shared" ca="1" si="524"/>
        <v>1</v>
      </c>
      <c r="Y3897" s="7"/>
    </row>
    <row r="3898" spans="1:25" ht="15" customHeight="1" x14ac:dyDescent="0.3">
      <c r="A3898" s="130">
        <v>3891</v>
      </c>
      <c r="B3898" s="10">
        <f t="shared" ca="1" si="516"/>
        <v>0.92001252870994266</v>
      </c>
      <c r="C3898" s="57">
        <f ca="1">_xlfn.NORM.INV(B3898,'Input Parameters'!$E$19,'Input Parameters'!$F$19)</f>
        <v>686.03566842786063</v>
      </c>
      <c r="D3898" s="10">
        <f t="shared" ca="1" si="517"/>
        <v>0.22097259727076468</v>
      </c>
      <c r="E3898" s="59">
        <f ca="1">IF(_xlfn.NORM.INV(D3898,'Input Parameters'!$E$20,'Input Parameters'!$F$20)&lt;3500,3500,IF(_xlfn.NORM.INV(D3898,'Input Parameters'!$E$20,'Input Parameters'!$F$20)&gt;5500,5500,_xlfn.NORM.INV(D3898,'Input Parameters'!$E$20,'Input Parameters'!$F$20)))</f>
        <v>4261.7611771607071</v>
      </c>
      <c r="F3898" s="10">
        <f t="shared" ca="1" si="518"/>
        <v>0.77779437323733736</v>
      </c>
      <c r="G3898" s="61">
        <f ca="1">_xlfn.NORM.INV(F3898,'Input Parameters'!$E$21,'Input Parameters'!$F$21)</f>
        <v>290.86105605659901</v>
      </c>
      <c r="H3898" s="54">
        <f ca="1">EXP(E3898*(1/'Input Parameters'!$E$22-1/G3898))</f>
        <v>0.89855853405830299</v>
      </c>
      <c r="I3898" s="10">
        <f t="shared" ca="1" si="519"/>
        <v>0.80911616825305177</v>
      </c>
      <c r="J3898" s="29">
        <f ca="1">_xlfn.BETA.INV(I3898,'Input Parameters'!$L$24,'Input Parameters'!$M$24,'Input Parameters'!$J$24,'Input Parameters'!$K$24)</f>
        <v>0.73933116273317645</v>
      </c>
      <c r="K3898" s="156">
        <f ca="1">('Input Parameters'!$E$25/'Input Parameters'!$E$31)^$J3898</f>
        <v>4.9735202912164125E-3</v>
      </c>
      <c r="L3898" s="66">
        <f ca="1">$H3898*$C3898*'Input Parameters'!$E$23*K3898</f>
        <v>3.0658927861335439</v>
      </c>
      <c r="M3898" s="23">
        <f t="shared" ca="1" si="520"/>
        <v>0.33561511300265212</v>
      </c>
      <c r="N3898" s="15">
        <f ca="1">_xlfn.NORM.INV(M3898,'Input Parameters'!$E$26,'Input Parameters'!$F$26)</f>
        <v>2.5086335820739443E-2</v>
      </c>
      <c r="O3898" s="8">
        <f t="shared" ca="1" si="521"/>
        <v>9.115267042455244E-3</v>
      </c>
      <c r="P3898" s="29">
        <f ca="1">_xlfn.LOGNORM.INV(O3898,'Input Parameters'!$H$27,'Input Parameters'!$I$27)</f>
        <v>0.50093590555004175</v>
      </c>
      <c r="Q3898" s="10"/>
      <c r="R3898" s="15">
        <f>'Input Parameters'!$E$28</f>
        <v>12.7</v>
      </c>
      <c r="S3898" s="10">
        <f t="shared" ca="1" si="522"/>
        <v>0.19865335670938444</v>
      </c>
      <c r="T3898" s="25">
        <f ca="1">_xlfn.LOGNORM.INV(S3898,'Input Parameters'!$H$29,'Input Parameters'!$I$29)</f>
        <v>52.952715996934593</v>
      </c>
      <c r="U3898" s="10">
        <f t="shared" ca="1" si="523"/>
        <v>0.41645428182002719</v>
      </c>
      <c r="V3898" s="29">
        <f ca="1">IF('Input Parameters'!$D$30="Beta",_xlfn.BETA.INV(U3898,'Input Parameters'!$L$30,'Input Parameters'!$M$30,'Input Parameters'!$J$30,'Input Parameters'!$K$30),IF('Input Parameters'!$D$30="LogNorm",_xlfn.LOGNORM.INV(U3898,'Input Parameters'!$H$30,'Input Parameters'!$I$30)))</f>
        <v>0.91944100576276644</v>
      </c>
      <c r="W3898" s="2">
        <f ca="1">N3898+(P3898-N3898)*(1-ERF((T3898-R3898)/(2*SQRT(L3898*'Input Parameters'!$E$31))))</f>
        <v>7.4595781584288617E-2</v>
      </c>
      <c r="X3898">
        <f t="shared" ca="1" si="524"/>
        <v>1</v>
      </c>
      <c r="Y3898" s="7"/>
    </row>
    <row r="3899" spans="1:25" ht="15" customHeight="1" x14ac:dyDescent="0.3">
      <c r="A3899" s="130">
        <v>3892</v>
      </c>
      <c r="B3899" s="10">
        <f t="shared" ca="1" si="516"/>
        <v>0.6537048918558831</v>
      </c>
      <c r="C3899" s="57">
        <f ca="1">_xlfn.NORM.INV(B3899,'Input Parameters'!$E$19,'Input Parameters'!$F$19)</f>
        <v>600.70643230252415</v>
      </c>
      <c r="D3899" s="10">
        <f t="shared" ca="1" si="517"/>
        <v>0.21885724542706664</v>
      </c>
      <c r="E3899" s="59">
        <f ca="1">IF(_xlfn.NORM.INV(D3899,'Input Parameters'!$E$20,'Input Parameters'!$F$20)&lt;3500,3500,IF(_xlfn.NORM.INV(D3899,'Input Parameters'!$E$20,'Input Parameters'!$F$20)&gt;5500,5500,_xlfn.NORM.INV(D3899,'Input Parameters'!$E$20,'Input Parameters'!$F$20)))</f>
        <v>4256.7591036092945</v>
      </c>
      <c r="F3899" s="10">
        <f t="shared" ca="1" si="518"/>
        <v>0.7926752606389208</v>
      </c>
      <c r="G3899" s="61">
        <f ca="1">_xlfn.NORM.INV(F3899,'Input Parameters'!$E$21,'Input Parameters'!$F$21)</f>
        <v>291.26170784614743</v>
      </c>
      <c r="H3899" s="54">
        <f ca="1">EXP(E3899*(1/'Input Parameters'!$E$22-1/G3899))</f>
        <v>0.91694633078649179</v>
      </c>
      <c r="I3899" s="10">
        <f t="shared" ca="1" si="519"/>
        <v>0.7564364179937193</v>
      </c>
      <c r="J3899" s="29">
        <f ca="1">_xlfn.BETA.INV(I3899,'Input Parameters'!$L$24,'Input Parameters'!$M$24,'Input Parameters'!$J$24,'Input Parameters'!$K$24)</f>
        <v>0.71391519924048996</v>
      </c>
      <c r="K3899" s="156">
        <f ca="1">('Input Parameters'!$E$25/'Input Parameters'!$E$31)^$J3899</f>
        <v>5.9682307374588411E-3</v>
      </c>
      <c r="L3899" s="66">
        <f ca="1">$H3899*$C3899*'Input Parameters'!$E$23*K3899</f>
        <v>3.2873943497728826</v>
      </c>
      <c r="M3899" s="23">
        <f t="shared" ca="1" si="520"/>
        <v>0.43091279216034672</v>
      </c>
      <c r="N3899" s="15">
        <f ca="1">_xlfn.NORM.INV(M3899,'Input Parameters'!$E$26,'Input Parameters'!$F$26)</f>
        <v>3.0344934415515779E-2</v>
      </c>
      <c r="O3899" s="8">
        <f t="shared" ca="1" si="521"/>
        <v>0.63719129953493692</v>
      </c>
      <c r="P3899" s="29">
        <f ca="1">_xlfn.LOGNORM.INV(O3899,'Input Parameters'!$H$27,'Input Parameters'!$I$27)</f>
        <v>1.6627635480515497</v>
      </c>
      <c r="Q3899" s="10"/>
      <c r="R3899" s="15">
        <f>'Input Parameters'!$E$28</f>
        <v>12.7</v>
      </c>
      <c r="S3899" s="10">
        <f t="shared" ca="1" si="522"/>
        <v>0.42595423415483236</v>
      </c>
      <c r="T3899" s="25">
        <f ca="1">_xlfn.LOGNORM.INV(S3899,'Input Parameters'!$H$29,'Input Parameters'!$I$29)</f>
        <v>57.024012236821555</v>
      </c>
      <c r="U3899" s="10">
        <f t="shared" ca="1" si="523"/>
        <v>0.97308136136915313</v>
      </c>
      <c r="V3899" s="29">
        <f ca="1">IF('Input Parameters'!$D$30="Beta",_xlfn.BETA.INV(U3899,'Input Parameters'!$L$30,'Input Parameters'!$M$30,'Input Parameters'!$J$30,'Input Parameters'!$K$30),IF('Input Parameters'!$D$30="LogNorm",_xlfn.LOGNORM.INV(U3899,'Input Parameters'!$H$30,'Input Parameters'!$I$30)))</f>
        <v>2.1373395482609037</v>
      </c>
      <c r="W3899" s="2">
        <f ca="1">N3899+(P3899-N3899)*(1-ERF((T3899-R3899)/(2*SQRT(L3899*'Input Parameters'!$E$31))))</f>
        <v>0.16726911013629187</v>
      </c>
      <c r="X3899">
        <f t="shared" ca="1" si="524"/>
        <v>1</v>
      </c>
      <c r="Y3899" s="7"/>
    </row>
    <row r="3900" spans="1:25" ht="15" customHeight="1" x14ac:dyDescent="0.3">
      <c r="A3900" s="130">
        <v>3893</v>
      </c>
      <c r="B3900" s="10">
        <f t="shared" ca="1" si="516"/>
        <v>0.90459972496064434</v>
      </c>
      <c r="C3900" s="57">
        <f ca="1">_xlfn.NORM.INV(B3900,'Input Parameters'!$E$19,'Input Parameters'!$F$19)</f>
        <v>677.84412904557303</v>
      </c>
      <c r="D3900" s="10">
        <f t="shared" ca="1" si="517"/>
        <v>0.59257343266906648</v>
      </c>
      <c r="E3900" s="59">
        <f ca="1">IF(_xlfn.NORM.INV(D3900,'Input Parameters'!$E$20,'Input Parameters'!$F$20)&lt;3500,3500,IF(_xlfn.NORM.INV(D3900,'Input Parameters'!$E$20,'Input Parameters'!$F$20)&gt;5500,5500,_xlfn.NORM.INV(D3900,'Input Parameters'!$E$20,'Input Parameters'!$F$20)))</f>
        <v>4963.9188822727847</v>
      </c>
      <c r="F3900" s="10">
        <f t="shared" ca="1" si="518"/>
        <v>0.85124677319065689</v>
      </c>
      <c r="G3900" s="61">
        <f ca="1">_xlfn.NORM.INV(F3900,'Input Parameters'!$E$21,'Input Parameters'!$F$21)</f>
        <v>293.0385134317421</v>
      </c>
      <c r="H3900" s="54">
        <f ca="1">EXP(E3900*(1/'Input Parameters'!$E$22-1/G3900))</f>
        <v>1.0022290928744229</v>
      </c>
      <c r="I3900" s="10">
        <f t="shared" ca="1" si="519"/>
        <v>0.50791044882637448</v>
      </c>
      <c r="J3900" s="29">
        <f ca="1">_xlfn.BETA.INV(I3900,'Input Parameters'!$L$24,'Input Parameters'!$M$24,'Input Parameters'!$J$24,'Input Parameters'!$K$24)</f>
        <v>0.61035316228246139</v>
      </c>
      <c r="K3900" s="156">
        <f ca="1">('Input Parameters'!$E$25/'Input Parameters'!$E$31)^$J3900</f>
        <v>1.2545446102419559E-2</v>
      </c>
      <c r="L3900" s="66">
        <f ca="1">$H3900*$C3900*'Input Parameters'!$E$23*K3900</f>
        <v>8.5228128737971129</v>
      </c>
      <c r="M3900" s="23">
        <f t="shared" ca="1" si="520"/>
        <v>0.16625074400016382</v>
      </c>
      <c r="N3900" s="15">
        <f ca="1">_xlfn.NORM.INV(M3900,'Input Parameters'!$E$26,'Input Parameters'!$F$26)</f>
        <v>1.364916056860558E-2</v>
      </c>
      <c r="O3900" s="8">
        <f t="shared" ca="1" si="521"/>
        <v>0.96237818358655824</v>
      </c>
      <c r="P3900" s="29">
        <f ca="1">_xlfn.LOGNORM.INV(O3900,'Input Parameters'!$H$27,'Input Parameters'!$I$27)</f>
        <v>3.1275518067264274</v>
      </c>
      <c r="Q3900" s="10"/>
      <c r="R3900" s="15">
        <f>'Input Parameters'!$E$28</f>
        <v>12.7</v>
      </c>
      <c r="S3900" s="10">
        <f t="shared" ca="1" si="522"/>
        <v>0.93128138916103642</v>
      </c>
      <c r="T3900" s="25">
        <f ca="1">_xlfn.LOGNORM.INV(S3900,'Input Parameters'!$H$29,'Input Parameters'!$I$29)</f>
        <v>68.799950247199376</v>
      </c>
      <c r="U3900" s="10">
        <f t="shared" ca="1" si="523"/>
        <v>0.86136481137617993</v>
      </c>
      <c r="V3900" s="29">
        <f ca="1">IF('Input Parameters'!$D$30="Beta",_xlfn.BETA.INV(U3900,'Input Parameters'!$L$30,'Input Parameters'!$M$30,'Input Parameters'!$J$30,'Input Parameters'!$K$30),IF('Input Parameters'!$D$30="LogNorm",_xlfn.LOGNORM.INV(U3900,'Input Parameters'!$H$30,'Input Parameters'!$I$30)))</f>
        <v>1.5336525629788218</v>
      </c>
      <c r="W3900" s="2">
        <f ca="1">N3900+(P3900-N3900)*(1-ERF((T3900-R3900)/(2*SQRT(L3900*'Input Parameters'!$E$31))))</f>
        <v>0.55612062631719339</v>
      </c>
      <c r="X3900">
        <f t="shared" ca="1" si="524"/>
        <v>1</v>
      </c>
      <c r="Y3900" s="7"/>
    </row>
    <row r="3901" spans="1:25" ht="15" customHeight="1" x14ac:dyDescent="0.3">
      <c r="A3901" s="130">
        <v>3894</v>
      </c>
      <c r="B3901" s="10">
        <f t="shared" ca="1" si="516"/>
        <v>0.11704469370768356</v>
      </c>
      <c r="C3901" s="57">
        <f ca="1">_xlfn.NORM.INV(B3901,'Input Parameters'!$E$19,'Input Parameters'!$F$19)</f>
        <v>466.75424298551604</v>
      </c>
      <c r="D3901" s="10">
        <f t="shared" ca="1" si="517"/>
        <v>0.45763367239610653</v>
      </c>
      <c r="E3901" s="59">
        <f ca="1">IF(_xlfn.NORM.INV(D3901,'Input Parameters'!$E$20,'Input Parameters'!$F$20)&lt;3500,3500,IF(_xlfn.NORM.INV(D3901,'Input Parameters'!$E$20,'Input Parameters'!$F$20)&gt;5500,5500,_xlfn.NORM.INV(D3901,'Input Parameters'!$E$20,'Input Parameters'!$F$20)))</f>
        <v>4725.5220749167966</v>
      </c>
      <c r="F3901" s="10">
        <f t="shared" ca="1" si="518"/>
        <v>0.48278825110898094</v>
      </c>
      <c r="G3901" s="61">
        <f ca="1">_xlfn.NORM.INV(F3901,'Input Parameters'!$E$21,'Input Parameters'!$F$21)</f>
        <v>284.51078716381284</v>
      </c>
      <c r="H3901" s="54">
        <f ca="1">EXP(E3901*(1/'Input Parameters'!$E$22-1/G3901))</f>
        <v>0.61802401122055595</v>
      </c>
      <c r="I3901" s="10">
        <f t="shared" ca="1" si="519"/>
        <v>7.1668228468353745E-2</v>
      </c>
      <c r="J3901" s="29">
        <f ca="1">_xlfn.BETA.INV(I3901,'Input Parameters'!$L$24,'Input Parameters'!$M$24,'Input Parameters'!$J$24,'Input Parameters'!$K$24)</f>
        <v>0.36858238272406302</v>
      </c>
      <c r="K3901" s="156">
        <f ca="1">('Input Parameters'!$E$25/'Input Parameters'!$E$31)^$J3901</f>
        <v>7.1073316100220899E-2</v>
      </c>
      <c r="L3901" s="66">
        <f ca="1">$H3901*$C3901*'Input Parameters'!$E$23*K3901</f>
        <v>20.50218754780089</v>
      </c>
      <c r="M3901" s="23">
        <f t="shared" ca="1" si="520"/>
        <v>0.64901535144132483</v>
      </c>
      <c r="N3901" s="15">
        <f ca="1">_xlfn.NORM.INV(M3901,'Input Parameters'!$E$26,'Input Parameters'!$F$26)</f>
        <v>4.2035933043417836E-2</v>
      </c>
      <c r="O3901" s="8">
        <f t="shared" ca="1" si="521"/>
        <v>0.30416994803168995</v>
      </c>
      <c r="P3901" s="29">
        <f ca="1">_xlfn.LOGNORM.INV(O3901,'Input Parameters'!$H$27,'Input Parameters'!$I$27)</f>
        <v>1.1348503610430931</v>
      </c>
      <c r="Q3901" s="10"/>
      <c r="R3901" s="15">
        <f>'Input Parameters'!$E$28</f>
        <v>12.7</v>
      </c>
      <c r="S3901" s="10">
        <f t="shared" ca="1" si="522"/>
        <v>0.66682188595041769</v>
      </c>
      <c r="T3901" s="25">
        <f ca="1">_xlfn.LOGNORM.INV(S3901,'Input Parameters'!$H$29,'Input Parameters'!$I$29)</f>
        <v>61.119999781825577</v>
      </c>
      <c r="U3901" s="10">
        <f t="shared" ca="1" si="523"/>
        <v>0.55938960746862809</v>
      </c>
      <c r="V3901" s="29">
        <f ca="1">IF('Input Parameters'!$D$30="Beta",_xlfn.BETA.INV(U3901,'Input Parameters'!$L$30,'Input Parameters'!$M$30,'Input Parameters'!$J$30,'Input Parameters'!$K$30),IF('Input Parameters'!$D$30="LogNorm",_xlfn.LOGNORM.INV(U3901,'Input Parameters'!$H$30,'Input Parameters'!$I$30)))</f>
        <v>1.0598534429196165</v>
      </c>
      <c r="W3901" s="2">
        <f ca="1">N3901+(P3901-N3901)*(1-ERF((T3901-R3901)/(2*SQRT(L3901*'Input Parameters'!$E$31))))</f>
        <v>0.53331881521013413</v>
      </c>
      <c r="X3901">
        <f t="shared" ca="1" si="524"/>
        <v>1</v>
      </c>
      <c r="Y3901" s="7"/>
    </row>
    <row r="3902" spans="1:25" ht="15" customHeight="1" x14ac:dyDescent="0.3">
      <c r="A3902" s="130">
        <v>3895</v>
      </c>
      <c r="B3902" s="10">
        <f t="shared" ca="1" si="516"/>
        <v>0.1955588291135365</v>
      </c>
      <c r="C3902" s="57">
        <f ca="1">_xlfn.NORM.INV(B3902,'Input Parameters'!$E$19,'Input Parameters'!$F$19)</f>
        <v>494.83345522001389</v>
      </c>
      <c r="D3902" s="10">
        <f t="shared" ca="1" si="517"/>
        <v>0.44912046404449235</v>
      </c>
      <c r="E3902" s="59">
        <f ca="1">IF(_xlfn.NORM.INV(D3902,'Input Parameters'!$E$20,'Input Parameters'!$F$20)&lt;3500,3500,IF(_xlfn.NORM.INV(D3902,'Input Parameters'!$E$20,'Input Parameters'!$F$20)&gt;5500,5500,_xlfn.NORM.INV(D3902,'Input Parameters'!$E$20,'Input Parameters'!$F$20)))</f>
        <v>4710.4813369838566</v>
      </c>
      <c r="F3902" s="10">
        <f t="shared" ca="1" si="518"/>
        <v>0.8099762457707862</v>
      </c>
      <c r="G3902" s="61">
        <f ca="1">_xlfn.NORM.INV(F3902,'Input Parameters'!$E$21,'Input Parameters'!$F$21)</f>
        <v>291.7495768726219</v>
      </c>
      <c r="H3902" s="54">
        <f ca="1">EXP(E3902*(1/'Input Parameters'!$E$22-1/G3902))</f>
        <v>0.93341628438123314</v>
      </c>
      <c r="I3902" s="10">
        <f t="shared" ca="1" si="519"/>
        <v>0.44845597036238327</v>
      </c>
      <c r="J3902" s="29">
        <f ca="1">_xlfn.BETA.INV(I3902,'Input Parameters'!$L$24,'Input Parameters'!$M$24,'Input Parameters'!$J$24,'Input Parameters'!$K$24)</f>
        <v>0.58616829143023352</v>
      </c>
      <c r="K3902" s="156">
        <f ca="1">('Input Parameters'!$E$25/'Input Parameters'!$E$31)^$J3902</f>
        <v>1.4922185491014889E-2</v>
      </c>
      <c r="L3902" s="66">
        <f ca="1">$H3902*$C3902*'Input Parameters'!$E$23*K3902</f>
        <v>6.8923426758121531</v>
      </c>
      <c r="M3902" s="23">
        <f t="shared" ca="1" si="520"/>
        <v>0.48984363080981419</v>
      </c>
      <c r="N3902" s="15">
        <f ca="1">_xlfn.NORM.INV(M3902,'Input Parameters'!$E$26,'Input Parameters'!$F$26)</f>
        <v>3.3465319150949809E-2</v>
      </c>
      <c r="O3902" s="8">
        <f t="shared" ca="1" si="521"/>
        <v>0.48995081325530387</v>
      </c>
      <c r="P3902" s="29">
        <f ca="1">_xlfn.LOGNORM.INV(O3902,'Input Parameters'!$H$27,'Input Parameters'!$I$27)</f>
        <v>1.407854019075202</v>
      </c>
      <c r="Q3902" s="10"/>
      <c r="R3902" s="15">
        <f>'Input Parameters'!$E$28</f>
        <v>12.7</v>
      </c>
      <c r="S3902" s="10">
        <f t="shared" ca="1" si="522"/>
        <v>9.2134316504045799E-2</v>
      </c>
      <c r="T3902" s="25">
        <f ca="1">_xlfn.LOGNORM.INV(S3902,'Input Parameters'!$H$29,'Input Parameters'!$I$29)</f>
        <v>50.1673263103823</v>
      </c>
      <c r="U3902" s="10">
        <f t="shared" ca="1" si="523"/>
        <v>0.70157827012241325</v>
      </c>
      <c r="V3902" s="29">
        <f ca="1">IF('Input Parameters'!$D$30="Beta",_xlfn.BETA.INV(U3902,'Input Parameters'!$L$30,'Input Parameters'!$M$30,'Input Parameters'!$J$30,'Input Parameters'!$K$30),IF('Input Parameters'!$D$30="LogNorm",_xlfn.LOGNORM.INV(U3902,'Input Parameters'!$H$30,'Input Parameters'!$I$30)))</f>
        <v>1.2309596168697392</v>
      </c>
      <c r="W3902" s="2">
        <f ca="1">N3902+(P3902-N3902)*(1-ERF((T3902-R3902)/(2*SQRT(L3902*'Input Parameters'!$E$31))))</f>
        <v>0.46351747787401509</v>
      </c>
      <c r="X3902">
        <f t="shared" ca="1" si="524"/>
        <v>1</v>
      </c>
      <c r="Y3902" s="7"/>
    </row>
    <row r="3903" spans="1:25" ht="15" customHeight="1" x14ac:dyDescent="0.3">
      <c r="A3903" s="130">
        <v>3896</v>
      </c>
      <c r="B3903" s="10">
        <f t="shared" ca="1" si="516"/>
        <v>0.3054136267112425</v>
      </c>
      <c r="C3903" s="57">
        <f ca="1">_xlfn.NORM.INV(B3903,'Input Parameters'!$E$19,'Input Parameters'!$F$19)</f>
        <v>524.29854470656915</v>
      </c>
      <c r="D3903" s="10">
        <f t="shared" ca="1" si="517"/>
        <v>0.95121957429254322</v>
      </c>
      <c r="E3903" s="59">
        <f ca="1">IF(_xlfn.NORM.INV(D3903,'Input Parameters'!$E$20,'Input Parameters'!$F$20)&lt;3500,3500,IF(_xlfn.NORM.INV(D3903,'Input Parameters'!$E$20,'Input Parameters'!$F$20)&gt;5500,5500,_xlfn.NORM.INV(D3903,'Input Parameters'!$E$20,'Input Parameters'!$F$20)))</f>
        <v>5500</v>
      </c>
      <c r="F3903" s="10">
        <f t="shared" ca="1" si="518"/>
        <v>0.16564965575711932</v>
      </c>
      <c r="G3903" s="61">
        <f ca="1">_xlfn.NORM.INV(F3903,'Input Parameters'!$E$21,'Input Parameters'!$F$21)</f>
        <v>277.21400934289051</v>
      </c>
      <c r="H3903" s="54">
        <f ca="1">EXP(E3903*(1/'Input Parameters'!$E$22-1/G3903))</f>
        <v>0.34337364494799755</v>
      </c>
      <c r="I3903" s="10">
        <f t="shared" ca="1" si="519"/>
        <v>5.8180454190417952E-2</v>
      </c>
      <c r="J3903" s="29">
        <f ca="1">_xlfn.BETA.INV(I3903,'Input Parameters'!$L$24,'Input Parameters'!$M$24,'Input Parameters'!$J$24,'Input Parameters'!$K$24)</f>
        <v>0.35211801349423694</v>
      </c>
      <c r="K3903" s="156">
        <f ca="1">('Input Parameters'!$E$25/'Input Parameters'!$E$31)^$J3903</f>
        <v>7.9983463242731784E-2</v>
      </c>
      <c r="L3903" s="66">
        <f ca="1">$H3903*$C3903*'Input Parameters'!$E$23*K3903</f>
        <v>14.399447069535356</v>
      </c>
      <c r="M3903" s="23">
        <f t="shared" ca="1" si="520"/>
        <v>0.43012734716930612</v>
      </c>
      <c r="N3903" s="15">
        <f ca="1">_xlfn.NORM.INV(M3903,'Input Parameters'!$E$26,'Input Parameters'!$F$26)</f>
        <v>3.0302950877448685E-2</v>
      </c>
      <c r="O3903" s="8">
        <f t="shared" ca="1" si="521"/>
        <v>0.42724684078243558</v>
      </c>
      <c r="P3903" s="29">
        <f ca="1">_xlfn.LOGNORM.INV(O3903,'Input Parameters'!$H$27,'Input Parameters'!$I$27)</f>
        <v>1.3126908148540919</v>
      </c>
      <c r="Q3903" s="10"/>
      <c r="R3903" s="15">
        <f>'Input Parameters'!$E$28</f>
        <v>12.7</v>
      </c>
      <c r="S3903" s="10">
        <f t="shared" ca="1" si="522"/>
        <v>0.37249765589439188</v>
      </c>
      <c r="T3903" s="25">
        <f ca="1">_xlfn.LOGNORM.INV(S3903,'Input Parameters'!$H$29,'Input Parameters'!$I$29)</f>
        <v>56.14376835497211</v>
      </c>
      <c r="U3903" s="10">
        <f t="shared" ca="1" si="523"/>
        <v>0.4171193361115545</v>
      </c>
      <c r="V3903" s="29">
        <f ca="1">IF('Input Parameters'!$D$30="Beta",_xlfn.BETA.INV(U3903,'Input Parameters'!$L$30,'Input Parameters'!$M$30,'Input Parameters'!$J$30,'Input Parameters'!$K$30),IF('Input Parameters'!$D$30="LogNorm",_xlfn.LOGNORM.INV(U3903,'Input Parameters'!$H$30,'Input Parameters'!$I$30)))</f>
        <v>0.92005913769987901</v>
      </c>
      <c r="W3903" s="2">
        <f ca="1">N3903+(P3903-N3903)*(1-ERF((T3903-R3903)/(2*SQRT(L3903*'Input Parameters'!$E$31))))</f>
        <v>0.56660171310791696</v>
      </c>
      <c r="X3903">
        <f t="shared" ca="1" si="524"/>
        <v>1</v>
      </c>
      <c r="Y3903" s="7"/>
    </row>
    <row r="3904" spans="1:25" ht="15" customHeight="1" x14ac:dyDescent="0.3">
      <c r="A3904" s="130">
        <v>3897</v>
      </c>
      <c r="B3904" s="10">
        <f t="shared" ca="1" si="516"/>
        <v>0.31735866314359706</v>
      </c>
      <c r="C3904" s="57">
        <f ca="1">_xlfn.NORM.INV(B3904,'Input Parameters'!$E$19,'Input Parameters'!$F$19)</f>
        <v>527.15424298719063</v>
      </c>
      <c r="D3904" s="10">
        <f t="shared" ca="1" si="517"/>
        <v>0.35865263859755037</v>
      </c>
      <c r="E3904" s="59">
        <f ca="1">IF(_xlfn.NORM.INV(D3904,'Input Parameters'!$E$20,'Input Parameters'!$F$20)&lt;3500,3500,IF(_xlfn.NORM.INV(D3904,'Input Parameters'!$E$20,'Input Parameters'!$F$20)&gt;5500,5500,_xlfn.NORM.INV(D3904,'Input Parameters'!$E$20,'Input Parameters'!$F$20)))</f>
        <v>4546.5562043971313</v>
      </c>
      <c r="F3904" s="10">
        <f t="shared" ca="1" si="518"/>
        <v>0.62770159949180482</v>
      </c>
      <c r="G3904" s="61">
        <f ca="1">_xlfn.NORM.INV(F3904,'Input Parameters'!$E$21,'Input Parameters'!$F$21)</f>
        <v>287.41056858281439</v>
      </c>
      <c r="H3904" s="54">
        <f ca="1">EXP(E3904*(1/'Input Parameters'!$E$22-1/G3904))</f>
        <v>0.73950619046121369</v>
      </c>
      <c r="I3904" s="10">
        <f t="shared" ca="1" si="519"/>
        <v>0.25970856726788516</v>
      </c>
      <c r="J3904" s="29">
        <f ca="1">_xlfn.BETA.INV(I3904,'Input Parameters'!$L$24,'Input Parameters'!$M$24,'Input Parameters'!$J$24,'Input Parameters'!$K$24)</f>
        <v>0.50129818958004613</v>
      </c>
      <c r="K3904" s="156">
        <f ca="1">('Input Parameters'!$E$25/'Input Parameters'!$E$31)^$J3904</f>
        <v>2.7430863671843116E-2</v>
      </c>
      <c r="L3904" s="66">
        <f ca="1">$H3904*$C3904*'Input Parameters'!$E$23*K3904</f>
        <v>10.693478536143205</v>
      </c>
      <c r="M3904" s="23">
        <f t="shared" ca="1" si="520"/>
        <v>0.86500694744376905</v>
      </c>
      <c r="N3904" s="15">
        <f ca="1">_xlfn.NORM.INV(M3904,'Input Parameters'!$E$26,'Input Parameters'!$F$26)</f>
        <v>5.7164985658398476E-2</v>
      </c>
      <c r="O3904" s="8">
        <f t="shared" ca="1" si="521"/>
        <v>0.32182932087519689</v>
      </c>
      <c r="P3904" s="29">
        <f ca="1">_xlfn.LOGNORM.INV(O3904,'Input Parameters'!$H$27,'Input Parameters'!$I$27)</f>
        <v>1.1601592025995424</v>
      </c>
      <c r="Q3904" s="10"/>
      <c r="R3904" s="15">
        <f>'Input Parameters'!$E$28</f>
        <v>12.7</v>
      </c>
      <c r="S3904" s="10">
        <f t="shared" ca="1" si="522"/>
        <v>0.56100423726384829</v>
      </c>
      <c r="T3904" s="25">
        <f ca="1">_xlfn.LOGNORM.INV(S3904,'Input Parameters'!$H$29,'Input Parameters'!$I$29)</f>
        <v>59.244193412753766</v>
      </c>
      <c r="U3904" s="10">
        <f t="shared" ca="1" si="523"/>
        <v>0.97167283323578135</v>
      </c>
      <c r="V3904" s="29">
        <f ca="1">IF('Input Parameters'!$D$30="Beta",_xlfn.BETA.INV(U3904,'Input Parameters'!$L$30,'Input Parameters'!$M$30,'Input Parameters'!$J$30,'Input Parameters'!$K$30),IF('Input Parameters'!$D$30="LogNorm",_xlfn.LOGNORM.INV(U3904,'Input Parameters'!$H$30,'Input Parameters'!$I$30)))</f>
        <v>2.1187305385973696</v>
      </c>
      <c r="W3904" s="2">
        <f ca="1">N3904+(P3904-N3904)*(1-ERF((T3904-R3904)/(2*SQRT(L3904*'Input Parameters'!$E$31))))</f>
        <v>0.40372630134791321</v>
      </c>
      <c r="X3904">
        <f t="shared" ca="1" si="524"/>
        <v>1</v>
      </c>
      <c r="Y3904" s="7"/>
    </row>
    <row r="3905" spans="1:25" ht="15" customHeight="1" x14ac:dyDescent="0.3">
      <c r="A3905" s="130">
        <v>3898</v>
      </c>
      <c r="B3905" s="10">
        <f t="shared" ca="1" si="516"/>
        <v>0.79977671826776875</v>
      </c>
      <c r="C3905" s="57">
        <f ca="1">_xlfn.NORM.INV(B3905,'Input Parameters'!$E$19,'Input Parameters'!$F$19)</f>
        <v>638.34962443521999</v>
      </c>
      <c r="D3905" s="10">
        <f t="shared" ca="1" si="517"/>
        <v>0.8688465143513936</v>
      </c>
      <c r="E3905" s="59">
        <f ca="1">IF(_xlfn.NORM.INV(D3905,'Input Parameters'!$E$20,'Input Parameters'!$F$20)&lt;3500,3500,IF(_xlfn.NORM.INV(D3905,'Input Parameters'!$E$20,'Input Parameters'!$F$20)&gt;5500,5500,_xlfn.NORM.INV(D3905,'Input Parameters'!$E$20,'Input Parameters'!$F$20)))</f>
        <v>5500</v>
      </c>
      <c r="F3905" s="10">
        <f t="shared" ca="1" si="518"/>
        <v>0.70739843077605902</v>
      </c>
      <c r="G3905" s="61">
        <f ca="1">_xlfn.NORM.INV(F3905,'Input Parameters'!$E$21,'Input Parameters'!$F$21)</f>
        <v>289.13999125655573</v>
      </c>
      <c r="H3905" s="54">
        <f ca="1">EXP(E3905*(1/'Input Parameters'!$E$22-1/G3905))</f>
        <v>0.77833628027486224</v>
      </c>
      <c r="I3905" s="10">
        <f t="shared" ca="1" si="519"/>
        <v>0.59744932253768257</v>
      </c>
      <c r="J3905" s="29">
        <f ca="1">_xlfn.BETA.INV(I3905,'Input Parameters'!$L$24,'Input Parameters'!$M$24,'Input Parameters'!$J$24,'Input Parameters'!$K$24)</f>
        <v>0.64636544771889226</v>
      </c>
      <c r="K3905" s="156">
        <f ca="1">('Input Parameters'!$E$25/'Input Parameters'!$E$31)^$J3905</f>
        <v>9.6892971627342214E-3</v>
      </c>
      <c r="L3905" s="66">
        <f ca="1">$H3905*$C3905*'Input Parameters'!$E$23*K3905</f>
        <v>4.8141338084283891</v>
      </c>
      <c r="M3905" s="23">
        <f t="shared" ca="1" si="520"/>
        <v>3.3525996198691899E-2</v>
      </c>
      <c r="N3905" s="15">
        <f ca="1">_xlfn.NORM.INV(M3905,'Input Parameters'!$E$26,'Input Parameters'!$F$26)</f>
        <v>-4.4578328721998003E-3</v>
      </c>
      <c r="O3905" s="8">
        <f t="shared" ca="1" si="521"/>
        <v>0.22628786081189989</v>
      </c>
      <c r="P3905" s="29">
        <f ca="1">_xlfn.LOGNORM.INV(O3905,'Input Parameters'!$H$27,'Input Parameters'!$I$27)</f>
        <v>1.0211247487533324</v>
      </c>
      <c r="Q3905" s="10"/>
      <c r="R3905" s="15">
        <f>'Input Parameters'!$E$28</f>
        <v>12.7</v>
      </c>
      <c r="S3905" s="10">
        <f t="shared" ca="1" si="522"/>
        <v>0.15009331884646837</v>
      </c>
      <c r="T3905" s="25">
        <f ca="1">_xlfn.LOGNORM.INV(S3905,'Input Parameters'!$H$29,'Input Parameters'!$I$29)</f>
        <v>51.83746969127106</v>
      </c>
      <c r="U3905" s="10">
        <f t="shared" ca="1" si="523"/>
        <v>0.42740944940902126</v>
      </c>
      <c r="V3905" s="29">
        <f ca="1">IF('Input Parameters'!$D$30="Beta",_xlfn.BETA.INV(U3905,'Input Parameters'!$L$30,'Input Parameters'!$M$30,'Input Parameters'!$J$30,'Input Parameters'!$K$30),IF('Input Parameters'!$D$30="LogNorm",_xlfn.LOGNORM.INV(U3905,'Input Parameters'!$H$30,'Input Parameters'!$I$30)))</f>
        <v>0.92964918611995828</v>
      </c>
      <c r="W3905" s="2">
        <f ca="1">N3905+(P3905-N3905)*(1-ERF((T3905-R3905)/(2*SQRT(L3905*'Input Parameters'!$E$31))))</f>
        <v>0.20804338736553402</v>
      </c>
      <c r="X3905">
        <f t="shared" ca="1" si="524"/>
        <v>1</v>
      </c>
      <c r="Y3905" s="7"/>
    </row>
    <row r="3906" spans="1:25" ht="15" customHeight="1" x14ac:dyDescent="0.3">
      <c r="A3906" s="130">
        <v>3899</v>
      </c>
      <c r="B3906" s="10">
        <f t="shared" ca="1" si="516"/>
        <v>0.32312129556178737</v>
      </c>
      <c r="C3906" s="57">
        <f ca="1">_xlfn.NORM.INV(B3906,'Input Parameters'!$E$19,'Input Parameters'!$F$19)</f>
        <v>528.51549137174698</v>
      </c>
      <c r="D3906" s="10">
        <f t="shared" ca="1" si="517"/>
        <v>0.13357607224019441</v>
      </c>
      <c r="E3906" s="59">
        <f ca="1">IF(_xlfn.NORM.INV(D3906,'Input Parameters'!$E$20,'Input Parameters'!$F$20)&lt;3500,3500,IF(_xlfn.NORM.INV(D3906,'Input Parameters'!$E$20,'Input Parameters'!$F$20)&gt;5500,5500,_xlfn.NORM.INV(D3906,'Input Parameters'!$E$20,'Input Parameters'!$F$20)))</f>
        <v>4023.2486827744319</v>
      </c>
      <c r="F3906" s="10">
        <f t="shared" ca="1" si="518"/>
        <v>0.30473317301408365</v>
      </c>
      <c r="G3906" s="61">
        <f ca="1">_xlfn.NORM.INV(F3906,'Input Parameters'!$E$21,'Input Parameters'!$F$21)</f>
        <v>280.83483406102022</v>
      </c>
      <c r="H3906" s="54">
        <f ca="1">EXP(E3906*(1/'Input Parameters'!$E$22-1/G3906))</f>
        <v>0.55166884017586137</v>
      </c>
      <c r="I3906" s="10">
        <f t="shared" ca="1" si="519"/>
        <v>0.52236483489286212</v>
      </c>
      <c r="J3906" s="29">
        <f ca="1">_xlfn.BETA.INV(I3906,'Input Parameters'!$L$24,'Input Parameters'!$M$24,'Input Parameters'!$J$24,'Input Parameters'!$K$24)</f>
        <v>0.61617162990684937</v>
      </c>
      <c r="K3906" s="156">
        <f ca="1">('Input Parameters'!$E$25/'Input Parameters'!$E$31)^$J3906</f>
        <v>1.2032588583225572E-2</v>
      </c>
      <c r="L3906" s="66">
        <f ca="1">$H3906*$C3906*'Input Parameters'!$E$23*K3906</f>
        <v>3.5082880451598251</v>
      </c>
      <c r="M3906" s="23">
        <f t="shared" ca="1" si="520"/>
        <v>0.23387313069069304</v>
      </c>
      <c r="N3906" s="15">
        <f ca="1">_xlfn.NORM.INV(M3906,'Input Parameters'!$E$26,'Input Parameters'!$F$26)</f>
        <v>1.8750830863710551E-2</v>
      </c>
      <c r="O3906" s="8">
        <f t="shared" ca="1" si="521"/>
        <v>0.26829749444606954</v>
      </c>
      <c r="P3906" s="29">
        <f ca="1">_xlfn.LOGNORM.INV(O3906,'Input Parameters'!$H$27,'Input Parameters'!$I$27)</f>
        <v>1.0830868052384637</v>
      </c>
      <c r="Q3906" s="10"/>
      <c r="R3906" s="15">
        <f>'Input Parameters'!$E$28</f>
        <v>12.7</v>
      </c>
      <c r="S3906" s="10">
        <f t="shared" ca="1" si="522"/>
        <v>0.99129267806141097</v>
      </c>
      <c r="T3906" s="25">
        <f ca="1">_xlfn.LOGNORM.INV(S3906,'Input Parameters'!$H$29,'Input Parameters'!$I$29)</f>
        <v>76.050625646520103</v>
      </c>
      <c r="U3906" s="10">
        <f t="shared" ca="1" si="523"/>
        <v>0.17047939574162518</v>
      </c>
      <c r="V3906" s="29">
        <f ca="1">IF('Input Parameters'!$D$30="Beta",_xlfn.BETA.INV(U3906,'Input Parameters'!$L$30,'Input Parameters'!$M$30,'Input Parameters'!$J$30,'Input Parameters'!$K$30),IF('Input Parameters'!$D$30="LogNorm",_xlfn.LOGNORM.INV(U3906,'Input Parameters'!$H$30,'Input Parameters'!$I$30)))</f>
        <v>0.68638418381923028</v>
      </c>
      <c r="W3906" s="2">
        <f ca="1">N3906+(P3906-N3906)*(1-ERF((T3906-R3906)/(2*SQRT(L3906*'Input Parameters'!$E$31))))</f>
        <v>3.6605256177548319E-2</v>
      </c>
      <c r="X3906">
        <f t="shared" ca="1" si="524"/>
        <v>1</v>
      </c>
      <c r="Y3906" s="7"/>
    </row>
    <row r="3907" spans="1:25" ht="15" customHeight="1" x14ac:dyDescent="0.3">
      <c r="A3907" s="130">
        <v>3900</v>
      </c>
      <c r="B3907" s="10">
        <f t="shared" ca="1" si="516"/>
        <v>0.25656722870790316</v>
      </c>
      <c r="C3907" s="57">
        <f ca="1">_xlfn.NORM.INV(B3907,'Input Parameters'!$E$19,'Input Parameters'!$F$19)</f>
        <v>512.03997092541647</v>
      </c>
      <c r="D3907" s="10">
        <f t="shared" ca="1" si="517"/>
        <v>0.36408538389130718</v>
      </c>
      <c r="E3907" s="59">
        <f ca="1">IF(_xlfn.NORM.INV(D3907,'Input Parameters'!$E$20,'Input Parameters'!$F$20)&lt;3500,3500,IF(_xlfn.NORM.INV(D3907,'Input Parameters'!$E$20,'Input Parameters'!$F$20)&gt;5500,5500,_xlfn.NORM.INV(D3907,'Input Parameters'!$E$20,'Input Parameters'!$F$20)))</f>
        <v>4556.7081089678977</v>
      </c>
      <c r="F3907" s="10">
        <f t="shared" ca="1" si="518"/>
        <v>0.52354816323805664</v>
      </c>
      <c r="G3907" s="61">
        <f ca="1">_xlfn.NORM.INV(F3907,'Input Parameters'!$E$21,'Input Parameters'!$F$21)</f>
        <v>285.31421796354857</v>
      </c>
      <c r="H3907" s="54">
        <f ca="1">EXP(E3907*(1/'Input Parameters'!$E$22-1/G3907))</f>
        <v>0.65774593605572362</v>
      </c>
      <c r="I3907" s="10">
        <f t="shared" ca="1" si="519"/>
        <v>0.91933901965924281</v>
      </c>
      <c r="J3907" s="29">
        <f ca="1">_xlfn.BETA.INV(I3907,'Input Parameters'!$L$24,'Input Parameters'!$M$24,'Input Parameters'!$J$24,'Input Parameters'!$K$24)</f>
        <v>0.80694747895612273</v>
      </c>
      <c r="K3907" s="156">
        <f ca="1">('Input Parameters'!$E$25/'Input Parameters'!$E$31)^$J3907</f>
        <v>3.0620328515213934E-3</v>
      </c>
      <c r="L3907" s="66">
        <f ca="1">$H3907*$C3907*'Input Parameters'!$E$23*K3907</f>
        <v>1.0312688110777473</v>
      </c>
      <c r="M3907" s="23">
        <f t="shared" ca="1" si="520"/>
        <v>0.87853997530098038</v>
      </c>
      <c r="N3907" s="15">
        <f ca="1">_xlfn.NORM.INV(M3907,'Input Parameters'!$E$26,'Input Parameters'!$F$26)</f>
        <v>5.8522103205137947E-2</v>
      </c>
      <c r="O3907" s="8">
        <f t="shared" ca="1" si="521"/>
        <v>0.55005239884852208</v>
      </c>
      <c r="P3907" s="29">
        <f ca="1">_xlfn.LOGNORM.INV(O3907,'Input Parameters'!$H$27,'Input Parameters'!$I$27)</f>
        <v>1.5051076449936924</v>
      </c>
      <c r="Q3907" s="10"/>
      <c r="R3907" s="15">
        <f>'Input Parameters'!$E$28</f>
        <v>12.7</v>
      </c>
      <c r="S3907" s="10">
        <f t="shared" ca="1" si="522"/>
        <v>0.95235797717601545</v>
      </c>
      <c r="T3907" s="25">
        <f ca="1">_xlfn.LOGNORM.INV(S3907,'Input Parameters'!$H$29,'Input Parameters'!$I$29)</f>
        <v>70.226220390664338</v>
      </c>
      <c r="U3907" s="10">
        <f t="shared" ca="1" si="523"/>
        <v>0.61782250225410951</v>
      </c>
      <c r="V3907" s="29">
        <f ca="1">IF('Input Parameters'!$D$30="Beta",_xlfn.BETA.INV(U3907,'Input Parameters'!$L$30,'Input Parameters'!$M$30,'Input Parameters'!$J$30,'Input Parameters'!$K$30),IF('Input Parameters'!$D$30="LogNorm",_xlfn.LOGNORM.INV(U3907,'Input Parameters'!$H$30,'Input Parameters'!$I$30)))</f>
        <v>1.1245900277165621</v>
      </c>
      <c r="W3907" s="2">
        <f ca="1">N3907+(P3907-N3907)*(1-ERF((T3907-R3907)/(2*SQRT(L3907*'Input Parameters'!$E$31))))</f>
        <v>5.8611598706048373E-2</v>
      </c>
      <c r="X3907">
        <f t="shared" ca="1" si="524"/>
        <v>1</v>
      </c>
      <c r="Y3907" s="7"/>
    </row>
    <row r="3908" spans="1:25" ht="15" customHeight="1" x14ac:dyDescent="0.3">
      <c r="A3908" s="130">
        <v>3901</v>
      </c>
      <c r="B3908" s="10">
        <f t="shared" ca="1" si="516"/>
        <v>0.54896009895547915</v>
      </c>
      <c r="C3908" s="57">
        <f ca="1">_xlfn.NORM.INV(B3908,'Input Parameters'!$E$19,'Input Parameters'!$F$19)</f>
        <v>577.6964127275163</v>
      </c>
      <c r="D3908" s="10">
        <f t="shared" ca="1" si="517"/>
        <v>0.48736055467980643</v>
      </c>
      <c r="E3908" s="59">
        <f ca="1">IF(_xlfn.NORM.INV(D3908,'Input Parameters'!$E$20,'Input Parameters'!$F$20)&lt;3500,3500,IF(_xlfn.NORM.INV(D3908,'Input Parameters'!$E$20,'Input Parameters'!$F$20)&gt;5500,5500,_xlfn.NORM.INV(D3908,'Input Parameters'!$E$20,'Input Parameters'!$F$20)))</f>
        <v>4777.8186147569386</v>
      </c>
      <c r="F3908" s="10">
        <f t="shared" ca="1" si="518"/>
        <v>0.90411181117414963</v>
      </c>
      <c r="G3908" s="61">
        <f ca="1">_xlfn.NORM.INV(F3908,'Input Parameters'!$E$21,'Input Parameters'!$F$21)</f>
        <v>295.10998906439312</v>
      </c>
      <c r="H3908" s="54">
        <f ca="1">EXP(E3908*(1/'Input Parameters'!$E$22-1/G3908))</f>
        <v>1.1236577392617826</v>
      </c>
      <c r="I3908" s="10">
        <f t="shared" ca="1" si="519"/>
        <v>0.46123107661237961</v>
      </c>
      <c r="J3908" s="29">
        <f ca="1">_xlfn.BETA.INV(I3908,'Input Parameters'!$L$24,'Input Parameters'!$M$24,'Input Parameters'!$J$24,'Input Parameters'!$K$24)</f>
        <v>0.59141240433484177</v>
      </c>
      <c r="K3908" s="156">
        <f ca="1">('Input Parameters'!$E$25/'Input Parameters'!$E$31)^$J3908</f>
        <v>1.4371257004398346E-2</v>
      </c>
      <c r="L3908" s="66">
        <f ca="1">$H3908*$C3908*'Input Parameters'!$E$23*K3908</f>
        <v>9.3288578212522726</v>
      </c>
      <c r="M3908" s="23">
        <f t="shared" ca="1" si="520"/>
        <v>0.74370705712548424</v>
      </c>
      <c r="N3908" s="15">
        <f ca="1">_xlfn.NORM.INV(M3908,'Input Parameters'!$E$26,'Input Parameters'!$F$26)</f>
        <v>4.7751147158423372E-2</v>
      </c>
      <c r="O3908" s="8">
        <f t="shared" ca="1" si="521"/>
        <v>0.7928685098230982</v>
      </c>
      <c r="P3908" s="29">
        <f ca="1">_xlfn.LOGNORM.INV(O3908,'Input Parameters'!$H$27,'Input Parameters'!$I$27)</f>
        <v>2.0429660674316543</v>
      </c>
      <c r="Q3908" s="10"/>
      <c r="R3908" s="15">
        <f>'Input Parameters'!$E$28</f>
        <v>12.7</v>
      </c>
      <c r="S3908" s="10">
        <f t="shared" ca="1" si="522"/>
        <v>0.15491425802083247</v>
      </c>
      <c r="T3908" s="25">
        <f ca="1">_xlfn.LOGNORM.INV(S3908,'Input Parameters'!$H$29,'Input Parameters'!$I$29)</f>
        <v>51.956632276847294</v>
      </c>
      <c r="U3908" s="10">
        <f t="shared" ca="1" si="523"/>
        <v>0.96224997092589959</v>
      </c>
      <c r="V3908" s="29">
        <f ca="1">IF('Input Parameters'!$D$30="Beta",_xlfn.BETA.INV(U3908,'Input Parameters'!$L$30,'Input Parameters'!$M$30,'Input Parameters'!$J$30,'Input Parameters'!$K$30),IF('Input Parameters'!$D$30="LogNorm",_xlfn.LOGNORM.INV(U3908,'Input Parameters'!$H$30,'Input Parameters'!$I$30)))</f>
        <v>2.013999481803912</v>
      </c>
      <c r="W3908" s="2">
        <f ca="1">N3908+(P3908-N3908)*(1-ERF((T3908-R3908)/(2*SQRT(L3908*'Input Parameters'!$E$31))))</f>
        <v>0.77288925879340509</v>
      </c>
      <c r="X3908">
        <f t="shared" ca="1" si="524"/>
        <v>1</v>
      </c>
      <c r="Y3908" s="7"/>
    </row>
    <row r="3909" spans="1:25" ht="15" customHeight="1" x14ac:dyDescent="0.3">
      <c r="A3909" s="130">
        <v>3902</v>
      </c>
      <c r="B3909" s="10">
        <f t="shared" ref="B3909:B3972" ca="1" si="525">RAND()</f>
        <v>0.76581140654633606</v>
      </c>
      <c r="C3909" s="57">
        <f ca="1">_xlfn.NORM.INV(B3909,'Input Parameters'!$E$19,'Input Parameters'!$F$19)</f>
        <v>628.57280927364889</v>
      </c>
      <c r="D3909" s="10">
        <f t="shared" ref="D3909:D3972" ca="1" si="526">RAND()</f>
        <v>0.46091143313560012</v>
      </c>
      <c r="E3909" s="59">
        <f ca="1">IF(_xlfn.NORM.INV(D3909,'Input Parameters'!$E$20,'Input Parameters'!$F$20)&lt;3500,3500,IF(_xlfn.NORM.INV(D3909,'Input Parameters'!$E$20,'Input Parameters'!$F$20)&gt;5500,5500,_xlfn.NORM.INV(D3909,'Input Parameters'!$E$20,'Input Parameters'!$F$20)))</f>
        <v>4731.3035346654615</v>
      </c>
      <c r="F3909" s="10">
        <f t="shared" ref="F3909:F3972" ca="1" si="527">RAND()</f>
        <v>0.45860642661543849</v>
      </c>
      <c r="G3909" s="61">
        <f ca="1">_xlfn.NORM.INV(F3909,'Input Parameters'!$E$21,'Input Parameters'!$F$21)</f>
        <v>284.03299088927662</v>
      </c>
      <c r="H3909" s="54">
        <f ca="1">EXP(E3909*(1/'Input Parameters'!$E$22-1/G3909))</f>
        <v>0.6006212008698123</v>
      </c>
      <c r="I3909" s="10">
        <f t="shared" ref="I3909:I3972" ca="1" si="528">RAND()</f>
        <v>0.39711229472952236</v>
      </c>
      <c r="J3909" s="29">
        <f ca="1">_xlfn.BETA.INV(I3909,'Input Parameters'!$L$24,'Input Parameters'!$M$24,'Input Parameters'!$J$24,'Input Parameters'!$K$24)</f>
        <v>0.56468727533024454</v>
      </c>
      <c r="K3909" s="156">
        <f ca="1">('Input Parameters'!$E$25/'Input Parameters'!$E$31)^$J3909</f>
        <v>1.7408248730965251E-2</v>
      </c>
      <c r="L3909" s="66">
        <f ca="1">$H3909*$C3909*'Input Parameters'!$E$23*K3909</f>
        <v>6.5722084840761221</v>
      </c>
      <c r="M3909" s="23">
        <f t="shared" ref="M3909:M3972" ca="1" si="529">RAND()</f>
        <v>0.86935549878798546</v>
      </c>
      <c r="N3909" s="15">
        <f ca="1">_xlfn.NORM.INV(M3909,'Input Parameters'!$E$26,'Input Parameters'!$F$26)</f>
        <v>5.7590343757633805E-2</v>
      </c>
      <c r="O3909" s="8">
        <f t="shared" ref="O3909:O3972" ca="1" si="530">RAND()</f>
        <v>0.4307567554601075</v>
      </c>
      <c r="P3909" s="29">
        <f ca="1">_xlfn.LOGNORM.INV(O3909,'Input Parameters'!$H$27,'Input Parameters'!$I$27)</f>
        <v>1.3178930092226793</v>
      </c>
      <c r="Q3909" s="10"/>
      <c r="R3909" s="15">
        <f>'Input Parameters'!$E$28</f>
        <v>12.7</v>
      </c>
      <c r="S3909" s="10">
        <f t="shared" ref="S3909:S3972" ca="1" si="531">RAND()</f>
        <v>0.73763719250651538</v>
      </c>
      <c r="T3909" s="25">
        <f ca="1">_xlfn.LOGNORM.INV(S3909,'Input Parameters'!$H$29,'Input Parameters'!$I$29)</f>
        <v>62.542516682001214</v>
      </c>
      <c r="U3909" s="10">
        <f t="shared" ref="U3909:U3972" ca="1" si="532">RAND()</f>
        <v>6.237373739494767E-2</v>
      </c>
      <c r="V3909" s="29">
        <f ca="1">IF('Input Parameters'!$D$30="Beta",_xlfn.BETA.INV(U3909,'Input Parameters'!$L$30,'Input Parameters'!$M$30,'Input Parameters'!$J$30,'Input Parameters'!$K$30),IF('Input Parameters'!$D$30="LogNorm",_xlfn.LOGNORM.INV(U3909,'Input Parameters'!$H$30,'Input Parameters'!$I$30)))</f>
        <v>0.5454346888569338</v>
      </c>
      <c r="W3909" s="2">
        <f ca="1">N3909+(P3909-N3909)*(1-ERF((T3909-R3909)/(2*SQRT(L3909*'Input Parameters'!$E$31))))</f>
        <v>0.27083795976757902</v>
      </c>
      <c r="X3909">
        <f t="shared" ca="1" si="524"/>
        <v>1</v>
      </c>
      <c r="Y3909" s="7"/>
    </row>
    <row r="3910" spans="1:25" ht="15" customHeight="1" x14ac:dyDescent="0.3">
      <c r="A3910" s="130">
        <v>3903</v>
      </c>
      <c r="B3910" s="10">
        <f t="shared" ca="1" si="525"/>
        <v>0.6004421256493746</v>
      </c>
      <c r="C3910" s="57">
        <f ca="1">_xlfn.NORM.INV(B3910,'Input Parameters'!$E$19,'Input Parameters'!$F$19)</f>
        <v>588.80454501887289</v>
      </c>
      <c r="D3910" s="10">
        <f t="shared" ca="1" si="526"/>
        <v>0.16872487048864937</v>
      </c>
      <c r="E3910" s="59">
        <f ca="1">IF(_xlfn.NORM.INV(D3910,'Input Parameters'!$E$20,'Input Parameters'!$F$20)&lt;3500,3500,IF(_xlfn.NORM.INV(D3910,'Input Parameters'!$E$20,'Input Parameters'!$F$20)&gt;5500,5500,_xlfn.NORM.INV(D3910,'Input Parameters'!$E$20,'Input Parameters'!$F$20)))</f>
        <v>4128.5485209717499</v>
      </c>
      <c r="F3910" s="10">
        <f t="shared" ca="1" si="527"/>
        <v>0.62891409975376356</v>
      </c>
      <c r="G3910" s="61">
        <f ca="1">_xlfn.NORM.INV(F3910,'Input Parameters'!$E$21,'Input Parameters'!$F$21)</f>
        <v>287.43577244900376</v>
      </c>
      <c r="H3910" s="54">
        <f ca="1">EXP(E3910*(1/'Input Parameters'!$E$22-1/G3910))</f>
        <v>0.76126918135231258</v>
      </c>
      <c r="I3910" s="10">
        <f t="shared" ca="1" si="528"/>
        <v>0.7151095469717762</v>
      </c>
      <c r="J3910" s="29">
        <f ca="1">_xlfn.BETA.INV(I3910,'Input Parameters'!$L$24,'Input Parameters'!$M$24,'Input Parameters'!$J$24,'Input Parameters'!$K$24)</f>
        <v>0.6954094505182673</v>
      </c>
      <c r="K3910" s="156">
        <f ca="1">('Input Parameters'!$E$25/'Input Parameters'!$E$31)^$J3910</f>
        <v>6.8155202164427884E-3</v>
      </c>
      <c r="L3910" s="66">
        <f ca="1">$H3910*$C3910*'Input Parameters'!$E$23*K3910</f>
        <v>3.0549802894282121</v>
      </c>
      <c r="M3910" s="23">
        <f t="shared" ca="1" si="529"/>
        <v>0.74362760838967135</v>
      </c>
      <c r="N3910" s="15">
        <f ca="1">_xlfn.NORM.INV(M3910,'Input Parameters'!$E$26,'Input Parameters'!$F$26)</f>
        <v>4.7745965478878882E-2</v>
      </c>
      <c r="O3910" s="8">
        <f t="shared" ca="1" si="530"/>
        <v>0.68032982781314932</v>
      </c>
      <c r="P3910" s="29">
        <f ca="1">_xlfn.LOGNORM.INV(O3910,'Input Parameters'!$H$27,'Input Parameters'!$I$27)</f>
        <v>1.7516095230956579</v>
      </c>
      <c r="Q3910" s="10"/>
      <c r="R3910" s="15">
        <f>'Input Parameters'!$E$28</f>
        <v>12.7</v>
      </c>
      <c r="S3910" s="10">
        <f t="shared" ca="1" si="531"/>
        <v>0.5890226216057155</v>
      </c>
      <c r="T3910" s="25">
        <f ca="1">_xlfn.LOGNORM.INV(S3910,'Input Parameters'!$H$29,'Input Parameters'!$I$29)</f>
        <v>59.721797708251842</v>
      </c>
      <c r="U3910" s="10">
        <f t="shared" ca="1" si="532"/>
        <v>0.38639412072176071</v>
      </c>
      <c r="V3910" s="29">
        <f ca="1">IF('Input Parameters'!$D$30="Beta",_xlfn.BETA.INV(U3910,'Input Parameters'!$L$30,'Input Parameters'!$M$30,'Input Parameters'!$J$30,'Input Parameters'!$K$30),IF('Input Parameters'!$D$30="LogNorm",_xlfn.LOGNORM.INV(U3910,'Input Parameters'!$H$30,'Input Parameters'!$I$30)))</f>
        <v>0.89167592648262584</v>
      </c>
      <c r="W3910" s="2">
        <f ca="1">N3910+(P3910-N3910)*(1-ERF((T3910-R3910)/(2*SQRT(L3910*'Input Parameters'!$E$31))))</f>
        <v>0.14509001422421172</v>
      </c>
      <c r="X3910">
        <f t="shared" ca="1" si="524"/>
        <v>1</v>
      </c>
      <c r="Y3910" s="7"/>
    </row>
    <row r="3911" spans="1:25" ht="15" customHeight="1" x14ac:dyDescent="0.3">
      <c r="A3911" s="130">
        <v>3904</v>
      </c>
      <c r="B3911" s="10">
        <f t="shared" ca="1" si="525"/>
        <v>0.24456652451641181</v>
      </c>
      <c r="C3911" s="57">
        <f ca="1">_xlfn.NORM.INV(B3911,'Input Parameters'!$E$19,'Input Parameters'!$F$19)</f>
        <v>508.85233232002503</v>
      </c>
      <c r="D3911" s="10">
        <f t="shared" ca="1" si="526"/>
        <v>0.10256593836919414</v>
      </c>
      <c r="E3911" s="59">
        <f ca="1">IF(_xlfn.NORM.INV(D3911,'Input Parameters'!$E$20,'Input Parameters'!$F$20)&lt;3500,3500,IF(_xlfn.NORM.INV(D3911,'Input Parameters'!$E$20,'Input Parameters'!$F$20)&gt;5500,5500,_xlfn.NORM.INV(D3911,'Input Parameters'!$E$20,'Input Parameters'!$F$20)))</f>
        <v>3913.0541626002869</v>
      </c>
      <c r="F3911" s="10">
        <f t="shared" ca="1" si="527"/>
        <v>0.17108371697121005</v>
      </c>
      <c r="G3911" s="61">
        <f ca="1">_xlfn.NORM.INV(F3911,'Input Parameters'!$E$21,'Input Parameters'!$F$21)</f>
        <v>277.3838535473069</v>
      </c>
      <c r="H3911" s="54">
        <f ca="1">EXP(E3911*(1/'Input Parameters'!$E$22-1/G3911))</f>
        <v>0.4714855396709603</v>
      </c>
      <c r="I3911" s="10">
        <f t="shared" ca="1" si="528"/>
        <v>0.56096271791765817</v>
      </c>
      <c r="J3911" s="29">
        <f ca="1">_xlfn.BETA.INV(I3911,'Input Parameters'!$L$24,'Input Parameters'!$M$24,'Input Parameters'!$J$24,'Input Parameters'!$K$24)</f>
        <v>0.63167294859543555</v>
      </c>
      <c r="K3911" s="156">
        <f ca="1">('Input Parameters'!$E$25/'Input Parameters'!$E$31)^$J3911</f>
        <v>1.0766282229981643E-2</v>
      </c>
      <c r="L3911" s="66">
        <f ca="1">$H3911*$C3911*'Input Parameters'!$E$23*K3911</f>
        <v>2.583008928453209</v>
      </c>
      <c r="M3911" s="23">
        <f t="shared" ca="1" si="529"/>
        <v>0.65425079989206925</v>
      </c>
      <c r="N3911" s="15">
        <f ca="1">_xlfn.NORM.INV(M3911,'Input Parameters'!$E$26,'Input Parameters'!$F$26)</f>
        <v>4.2333271283811313E-2</v>
      </c>
      <c r="O3911" s="8">
        <f t="shared" ca="1" si="530"/>
        <v>0.83342723220271309</v>
      </c>
      <c r="P3911" s="29">
        <f ca="1">_xlfn.LOGNORM.INV(O3911,'Input Parameters'!$H$27,'Input Parameters'!$I$27)</f>
        <v>2.1844762240283724</v>
      </c>
      <c r="Q3911" s="10"/>
      <c r="R3911" s="15">
        <f>'Input Parameters'!$E$28</f>
        <v>12.7</v>
      </c>
      <c r="S3911" s="10">
        <f t="shared" ca="1" si="531"/>
        <v>0.75168563231052432</v>
      </c>
      <c r="T3911" s="25">
        <f ca="1">_xlfn.LOGNORM.INV(S3911,'Input Parameters'!$H$29,'Input Parameters'!$I$29)</f>
        <v>62.850307586877832</v>
      </c>
      <c r="U3911" s="10">
        <f t="shared" ca="1" si="532"/>
        <v>0.90792368123441036</v>
      </c>
      <c r="V3911" s="29">
        <f ca="1">IF('Input Parameters'!$D$30="Beta",_xlfn.BETA.INV(U3911,'Input Parameters'!$L$30,'Input Parameters'!$M$30,'Input Parameters'!$J$30,'Input Parameters'!$K$30),IF('Input Parameters'!$D$30="LogNorm",_xlfn.LOGNORM.INV(U3911,'Input Parameters'!$H$30,'Input Parameters'!$I$30)))</f>
        <v>1.6869602705099851</v>
      </c>
      <c r="W3911" s="2">
        <f ca="1">N3911+(P3911-N3911)*(1-ERF((T3911-R3911)/(2*SQRT(L3911*'Input Parameters'!$E$31))))</f>
        <v>0.10092506548003466</v>
      </c>
      <c r="X3911">
        <f t="shared" ca="1" si="524"/>
        <v>1</v>
      </c>
      <c r="Y3911" s="7"/>
    </row>
    <row r="3912" spans="1:25" ht="15" customHeight="1" x14ac:dyDescent="0.3">
      <c r="A3912" s="130">
        <v>3905</v>
      </c>
      <c r="B3912" s="10">
        <f t="shared" ca="1" si="525"/>
        <v>0.48056729962233291</v>
      </c>
      <c r="C3912" s="57">
        <f ca="1">_xlfn.NORM.INV(B3912,'Input Parameters'!$E$19,'Input Parameters'!$F$19)</f>
        <v>563.18232894501853</v>
      </c>
      <c r="D3912" s="10">
        <f t="shared" ca="1" si="526"/>
        <v>0.92589698191271264</v>
      </c>
      <c r="E3912" s="59">
        <f ca="1">IF(_xlfn.NORM.INV(D3912,'Input Parameters'!$E$20,'Input Parameters'!$F$20)&lt;3500,3500,IF(_xlfn.NORM.INV(D3912,'Input Parameters'!$E$20,'Input Parameters'!$F$20)&gt;5500,5500,_xlfn.NORM.INV(D3912,'Input Parameters'!$E$20,'Input Parameters'!$F$20)))</f>
        <v>5500</v>
      </c>
      <c r="F3912" s="10">
        <f t="shared" ca="1" si="527"/>
        <v>0.5127799400262637</v>
      </c>
      <c r="G3912" s="61">
        <f ca="1">_xlfn.NORM.INV(F3912,'Input Parameters'!$E$21,'Input Parameters'!$F$21)</f>
        <v>285.10183471466252</v>
      </c>
      <c r="H3912" s="54">
        <f ca="1">EXP(E3912*(1/'Input Parameters'!$E$22-1/G3912))</f>
        <v>0.59450778347159094</v>
      </c>
      <c r="I3912" s="10">
        <f t="shared" ca="1" si="528"/>
        <v>0.81059236071994079</v>
      </c>
      <c r="J3912" s="29">
        <f ca="1">_xlfn.BETA.INV(I3912,'Input Parameters'!$L$24,'Input Parameters'!$M$24,'Input Parameters'!$J$24,'Input Parameters'!$K$24)</f>
        <v>0.74008292958145039</v>
      </c>
      <c r="K3912" s="156">
        <f ca="1">('Input Parameters'!$E$25/'Input Parameters'!$E$31)^$J3912</f>
        <v>4.946771106901845E-3</v>
      </c>
      <c r="L3912" s="66">
        <f ca="1">$H3912*$C3912*'Input Parameters'!$E$23*K3912</f>
        <v>1.6562594904843686</v>
      </c>
      <c r="M3912" s="23">
        <f t="shared" ca="1" si="529"/>
        <v>0.15624775228240961</v>
      </c>
      <c r="N3912" s="15">
        <f ca="1">_xlfn.NORM.INV(M3912,'Input Parameters'!$E$26,'Input Parameters'!$F$26)</f>
        <v>1.2790009402936457E-2</v>
      </c>
      <c r="O3912" s="8">
        <f t="shared" ca="1" si="530"/>
        <v>0.92389603185999991</v>
      </c>
      <c r="P3912" s="29">
        <f ca="1">_xlfn.LOGNORM.INV(O3912,'Input Parameters'!$H$27,'Input Parameters'!$I$27)</f>
        <v>2.6822212521382007</v>
      </c>
      <c r="Q3912" s="10"/>
      <c r="R3912" s="15">
        <f>'Input Parameters'!$E$28</f>
        <v>12.7</v>
      </c>
      <c r="S3912" s="10">
        <f t="shared" ca="1" si="531"/>
        <v>7.1344254426831344E-2</v>
      </c>
      <c r="T3912" s="25">
        <f ca="1">_xlfn.LOGNORM.INV(S3912,'Input Parameters'!$H$29,'Input Parameters'!$I$29)</f>
        <v>49.395338167154378</v>
      </c>
      <c r="U3912" s="10">
        <f t="shared" ca="1" si="532"/>
        <v>0.76245327698635124</v>
      </c>
      <c r="V3912" s="29">
        <f ca="1">IF('Input Parameters'!$D$30="Beta",_xlfn.BETA.INV(U3912,'Input Parameters'!$L$30,'Input Parameters'!$M$30,'Input Parameters'!$J$30,'Input Parameters'!$K$30),IF('Input Parameters'!$D$30="LogNorm",_xlfn.LOGNORM.INV(U3912,'Input Parameters'!$H$30,'Input Parameters'!$I$30)))</f>
        <v>1.3242614294644368</v>
      </c>
      <c r="W3912" s="2">
        <f ca="1">N3912+(P3912-N3912)*(1-ERF((T3912-R3912)/(2*SQRT(L3912*'Input Parameters'!$E$31))))</f>
        <v>0.12965768331689617</v>
      </c>
      <c r="X3912">
        <f t="shared" ca="1" si="524"/>
        <v>1</v>
      </c>
      <c r="Y3912" s="7"/>
    </row>
    <row r="3913" spans="1:25" ht="15" customHeight="1" x14ac:dyDescent="0.3">
      <c r="A3913" s="130">
        <v>3906</v>
      </c>
      <c r="B3913" s="10">
        <f t="shared" ca="1" si="525"/>
        <v>0.99874439349120503</v>
      </c>
      <c r="C3913" s="57">
        <f ca="1">_xlfn.NORM.INV(B3913,'Input Parameters'!$E$19,'Input Parameters'!$F$19)</f>
        <v>822.65790464766746</v>
      </c>
      <c r="D3913" s="10">
        <f t="shared" ca="1" si="526"/>
        <v>0.3492009466222753</v>
      </c>
      <c r="E3913" s="59">
        <f ca="1">IF(_xlfn.NORM.INV(D3913,'Input Parameters'!$E$20,'Input Parameters'!$F$20)&lt;3500,3500,IF(_xlfn.NORM.INV(D3913,'Input Parameters'!$E$20,'Input Parameters'!$F$20)&gt;5500,5500,_xlfn.NORM.INV(D3913,'Input Parameters'!$E$20,'Input Parameters'!$F$20)))</f>
        <v>4528.7649502303211</v>
      </c>
      <c r="F3913" s="10">
        <f t="shared" ca="1" si="527"/>
        <v>0.93222392267517851</v>
      </c>
      <c r="G3913" s="61">
        <f ca="1">_xlfn.NORM.INV(F3913,'Input Parameters'!$E$21,'Input Parameters'!$F$21)</f>
        <v>296.58152897573422</v>
      </c>
      <c r="H3913" s="54">
        <f ca="1">EXP(E3913*(1/'Input Parameters'!$E$22-1/G3913))</f>
        <v>1.2052098104806617</v>
      </c>
      <c r="I3913" s="10">
        <f t="shared" ca="1" si="528"/>
        <v>0.47102404382209306</v>
      </c>
      <c r="J3913" s="29">
        <f ca="1">_xlfn.BETA.INV(I3913,'Input Parameters'!$L$24,'Input Parameters'!$M$24,'Input Parameters'!$J$24,'Input Parameters'!$K$24)</f>
        <v>0.59541174542985775</v>
      </c>
      <c r="K3913" s="156">
        <f ca="1">('Input Parameters'!$E$25/'Input Parameters'!$E$31)^$J3913</f>
        <v>1.396481156955396E-2</v>
      </c>
      <c r="L3913" s="66">
        <f ca="1">$H3913*$C3913*'Input Parameters'!$E$23*K3913</f>
        <v>13.845766820556799</v>
      </c>
      <c r="M3913" s="23">
        <f t="shared" ca="1" si="529"/>
        <v>0.48737458060252292</v>
      </c>
      <c r="N3913" s="15">
        <f ca="1">_xlfn.NORM.INV(M3913,'Input Parameters'!$E$26,'Input Parameters'!$F$26)</f>
        <v>3.3335297126327164E-2</v>
      </c>
      <c r="O3913" s="8">
        <f t="shared" ca="1" si="530"/>
        <v>0.98175136159511189</v>
      </c>
      <c r="P3913" s="29">
        <f ca="1">_xlfn.LOGNORM.INV(O3913,'Input Parameters'!$H$27,'Input Parameters'!$I$27)</f>
        <v>3.5910519731489794</v>
      </c>
      <c r="Q3913" s="10"/>
      <c r="R3913" s="15">
        <f>'Input Parameters'!$E$28</f>
        <v>12.7</v>
      </c>
      <c r="S3913" s="10">
        <f t="shared" ca="1" si="531"/>
        <v>0.47972393464158514</v>
      </c>
      <c r="T3913" s="25">
        <f ca="1">_xlfn.LOGNORM.INV(S3913,'Input Parameters'!$H$29,'Input Parameters'!$I$29)</f>
        <v>57.900345893930364</v>
      </c>
      <c r="U3913" s="10">
        <f t="shared" ca="1" si="532"/>
        <v>0.62811477558019058</v>
      </c>
      <c r="V3913" s="29">
        <f ca="1">IF('Input Parameters'!$D$30="Beta",_xlfn.BETA.INV(U3913,'Input Parameters'!$L$30,'Input Parameters'!$M$30,'Input Parameters'!$J$30,'Input Parameters'!$K$30),IF('Input Parameters'!$D$30="LogNorm",_xlfn.LOGNORM.INV(U3913,'Input Parameters'!$H$30,'Input Parameters'!$I$30)))</f>
        <v>1.1366716047740657</v>
      </c>
      <c r="W3913" s="2">
        <f ca="1">N3913+(P3913-N3913)*(1-ERF((T3913-R3913)/(2*SQRT(L3913*'Input Parameters'!$E$31))))</f>
        <v>1.4221529683852425</v>
      </c>
      <c r="X3913">
        <f t="shared" ref="X3913:X3976" ca="1" si="533">IFERROR(IF(W3913&gt;V3913,0,1),0)</f>
        <v>0</v>
      </c>
      <c r="Y3913" s="7"/>
    </row>
    <row r="3914" spans="1:25" ht="15" customHeight="1" x14ac:dyDescent="0.3">
      <c r="A3914" s="130">
        <v>3907</v>
      </c>
      <c r="B3914" s="10">
        <f t="shared" ca="1" si="525"/>
        <v>0.53224918071352545</v>
      </c>
      <c r="C3914" s="57">
        <f ca="1">_xlfn.NORM.INV(B3914,'Input Parameters'!$E$19,'Input Parameters'!$F$19)</f>
        <v>574.13815819342778</v>
      </c>
      <c r="D3914" s="10">
        <f t="shared" ca="1" si="526"/>
        <v>9.496804930803715E-2</v>
      </c>
      <c r="E3914" s="59">
        <f ca="1">IF(_xlfn.NORM.INV(D3914,'Input Parameters'!$E$20,'Input Parameters'!$F$20)&lt;3500,3500,IF(_xlfn.NORM.INV(D3914,'Input Parameters'!$E$20,'Input Parameters'!$F$20)&gt;5500,5500,_xlfn.NORM.INV(D3914,'Input Parameters'!$E$20,'Input Parameters'!$F$20)))</f>
        <v>3882.4622793971307</v>
      </c>
      <c r="F3914" s="10">
        <f t="shared" ca="1" si="527"/>
        <v>0.43617316362368508</v>
      </c>
      <c r="G3914" s="61">
        <f ca="1">_xlfn.NORM.INV(F3914,'Input Parameters'!$E$21,'Input Parameters'!$F$21)</f>
        <v>283.58706402967215</v>
      </c>
      <c r="H3914" s="54">
        <f ca="1">EXP(E3914*(1/'Input Parameters'!$E$22-1/G3914))</f>
        <v>0.64415018020118642</v>
      </c>
      <c r="I3914" s="10">
        <f t="shared" ca="1" si="528"/>
        <v>0.67630904056384078</v>
      </c>
      <c r="J3914" s="29">
        <f ca="1">_xlfn.BETA.INV(I3914,'Input Parameters'!$L$24,'Input Parameters'!$M$24,'Input Parameters'!$J$24,'Input Parameters'!$K$24)</f>
        <v>0.67879171018437567</v>
      </c>
      <c r="K3914" s="156">
        <f ca="1">('Input Parameters'!$E$25/'Input Parameters'!$E$31)^$J3914</f>
        <v>7.6783950669239475E-3</v>
      </c>
      <c r="L3914" s="66">
        <f ca="1">$H3914*$C3914*'Input Parameters'!$E$23*K3914</f>
        <v>2.8397100467836509</v>
      </c>
      <c r="M3914" s="23">
        <f t="shared" ca="1" si="529"/>
        <v>0.92941145977247053</v>
      </c>
      <c r="N3914" s="15">
        <f ca="1">_xlfn.NORM.INV(M3914,'Input Parameters'!$E$26,'Input Parameters'!$F$26)</f>
        <v>6.4899857876905248E-2</v>
      </c>
      <c r="O3914" s="8">
        <f t="shared" ca="1" si="530"/>
        <v>0.57878285969843302</v>
      </c>
      <c r="P3914" s="29">
        <f ca="1">_xlfn.LOGNORM.INV(O3914,'Input Parameters'!$H$27,'Input Parameters'!$I$27)</f>
        <v>1.5545011046905877</v>
      </c>
      <c r="Q3914" s="10"/>
      <c r="R3914" s="15">
        <f>'Input Parameters'!$E$28</f>
        <v>12.7</v>
      </c>
      <c r="S3914" s="10">
        <f t="shared" ca="1" si="531"/>
        <v>8.9292543091460064E-2</v>
      </c>
      <c r="T3914" s="25">
        <f ca="1">_xlfn.LOGNORM.INV(S3914,'Input Parameters'!$H$29,'Input Parameters'!$I$29)</f>
        <v>50.069426874207366</v>
      </c>
      <c r="U3914" s="10">
        <f t="shared" ca="1" si="532"/>
        <v>0.32440792865796242</v>
      </c>
      <c r="V3914" s="29">
        <f ca="1">IF('Input Parameters'!$D$30="Beta",_xlfn.BETA.INV(U3914,'Input Parameters'!$L$30,'Input Parameters'!$M$30,'Input Parameters'!$J$30,'Input Parameters'!$K$30),IF('Input Parameters'!$D$30="LogNorm",_xlfn.LOGNORM.INV(U3914,'Input Parameters'!$H$30,'Input Parameters'!$I$30)))</f>
        <v>0.83495175681504319</v>
      </c>
      <c r="W3914" s="2">
        <f ca="1">N3914+(P3914-N3914)*(1-ERF((T3914-R3914)/(2*SQRT(L3914*'Input Parameters'!$E$31))))</f>
        <v>0.23898306719393872</v>
      </c>
      <c r="X3914">
        <f t="shared" ca="1" si="533"/>
        <v>1</v>
      </c>
      <c r="Y3914" s="7"/>
    </row>
    <row r="3915" spans="1:25" ht="15" customHeight="1" x14ac:dyDescent="0.3">
      <c r="A3915" s="130">
        <v>3908</v>
      </c>
      <c r="B3915" s="10">
        <f t="shared" ca="1" si="525"/>
        <v>0.58741690037924288</v>
      </c>
      <c r="C3915" s="57">
        <f ca="1">_xlfn.NORM.INV(B3915,'Input Parameters'!$E$19,'Input Parameters'!$F$19)</f>
        <v>585.96649473755429</v>
      </c>
      <c r="D3915" s="10">
        <f t="shared" ca="1" si="526"/>
        <v>0.98793970245267893</v>
      </c>
      <c r="E3915" s="59">
        <f ca="1">IF(_xlfn.NORM.INV(D3915,'Input Parameters'!$E$20,'Input Parameters'!$F$20)&lt;3500,3500,IF(_xlfn.NORM.INV(D3915,'Input Parameters'!$E$20,'Input Parameters'!$F$20)&gt;5500,5500,_xlfn.NORM.INV(D3915,'Input Parameters'!$E$20,'Input Parameters'!$F$20)))</f>
        <v>5500</v>
      </c>
      <c r="F3915" s="10">
        <f t="shared" ca="1" si="527"/>
        <v>0.67905990760067636</v>
      </c>
      <c r="G3915" s="61">
        <f ca="1">_xlfn.NORM.INV(F3915,'Input Parameters'!$E$21,'Input Parameters'!$F$21)</f>
        <v>288.50546275699736</v>
      </c>
      <c r="H3915" s="54">
        <f ca="1">EXP(E3915*(1/'Input Parameters'!$E$22-1/G3915))</f>
        <v>0.74644544005248714</v>
      </c>
      <c r="I3915" s="10">
        <f t="shared" ca="1" si="528"/>
        <v>0.28263329441121621</v>
      </c>
      <c r="J3915" s="29">
        <f ca="1">_xlfn.BETA.INV(I3915,'Input Parameters'!$L$24,'Input Parameters'!$M$24,'Input Parameters'!$J$24,'Input Parameters'!$K$24)</f>
        <v>0.51276685651116005</v>
      </c>
      <c r="K3915" s="156">
        <f ca="1">('Input Parameters'!$E$25/'Input Parameters'!$E$31)^$J3915</f>
        <v>2.5264437165660073E-2</v>
      </c>
      <c r="L3915" s="66">
        <f ca="1">$H3915*$C3915*'Input Parameters'!$E$23*K3915</f>
        <v>11.050463156037329</v>
      </c>
      <c r="M3915" s="23">
        <f t="shared" ca="1" si="529"/>
        <v>0.67828710532138814</v>
      </c>
      <c r="N3915" s="15">
        <f ca="1">_xlfn.NORM.INV(M3915,'Input Parameters'!$E$26,'Input Parameters'!$F$26)</f>
        <v>4.3721200524237031E-2</v>
      </c>
      <c r="O3915" s="8">
        <f t="shared" ca="1" si="530"/>
        <v>0.90844720631421605</v>
      </c>
      <c r="P3915" s="29">
        <f ca="1">_xlfn.LOGNORM.INV(O3915,'Input Parameters'!$H$27,'Input Parameters'!$I$27)</f>
        <v>2.5655504450323172</v>
      </c>
      <c r="Q3915" s="10"/>
      <c r="R3915" s="15">
        <f>'Input Parameters'!$E$28</f>
        <v>12.7</v>
      </c>
      <c r="S3915" s="10">
        <f t="shared" ca="1" si="531"/>
        <v>0.65325705101098352</v>
      </c>
      <c r="T3915" s="25">
        <f ca="1">_xlfn.LOGNORM.INV(S3915,'Input Parameters'!$H$29,'Input Parameters'!$I$29)</f>
        <v>60.866453866194497</v>
      </c>
      <c r="U3915" s="10">
        <f t="shared" ca="1" si="532"/>
        <v>0.75376969736385357</v>
      </c>
      <c r="V3915" s="29">
        <f ca="1">IF('Input Parameters'!$D$30="Beta",_xlfn.BETA.INV(U3915,'Input Parameters'!$L$30,'Input Parameters'!$M$30,'Input Parameters'!$J$30,'Input Parameters'!$K$30),IF('Input Parameters'!$D$30="LogNorm",_xlfn.LOGNORM.INV(U3915,'Input Parameters'!$H$30,'Input Parameters'!$I$30)))</f>
        <v>1.3098149216377108</v>
      </c>
      <c r="W3915" s="2">
        <f ca="1">N3915+(P3915-N3915)*(1-ERF((T3915-R3915)/(2*SQRT(L3915*'Input Parameters'!$E$31))))</f>
        <v>0.8143129714281383</v>
      </c>
      <c r="X3915">
        <f t="shared" ca="1" si="533"/>
        <v>1</v>
      </c>
      <c r="Y3915" s="7"/>
    </row>
    <row r="3916" spans="1:25" ht="15" customHeight="1" x14ac:dyDescent="0.3">
      <c r="A3916" s="130">
        <v>3909</v>
      </c>
      <c r="B3916" s="10">
        <f t="shared" ca="1" si="525"/>
        <v>0.92834655671222799</v>
      </c>
      <c r="C3916" s="57">
        <f ca="1">_xlfn.NORM.INV(B3916,'Input Parameters'!$E$19,'Input Parameters'!$F$19)</f>
        <v>690.9730829878182</v>
      </c>
      <c r="D3916" s="10">
        <f t="shared" ca="1" si="526"/>
        <v>4.4614348717389452E-2</v>
      </c>
      <c r="E3916" s="59">
        <f ca="1">IF(_xlfn.NORM.INV(D3916,'Input Parameters'!$E$20,'Input Parameters'!$F$20)&lt;3500,3500,IF(_xlfn.NORM.INV(D3916,'Input Parameters'!$E$20,'Input Parameters'!$F$20)&gt;5500,5500,_xlfn.NORM.INV(D3916,'Input Parameters'!$E$20,'Input Parameters'!$F$20)))</f>
        <v>3610.3636937577712</v>
      </c>
      <c r="F3916" s="10">
        <f t="shared" ca="1" si="527"/>
        <v>0.73314877528499267</v>
      </c>
      <c r="G3916" s="61">
        <f ca="1">_xlfn.NORM.INV(F3916,'Input Parameters'!$E$21,'Input Parameters'!$F$21)</f>
        <v>289.7417822022731</v>
      </c>
      <c r="H3916" s="54">
        <f ca="1">EXP(E3916*(1/'Input Parameters'!$E$22-1/G3916))</f>
        <v>0.87060700130618274</v>
      </c>
      <c r="I3916" s="10">
        <f t="shared" ca="1" si="528"/>
        <v>0.90244503936272646</v>
      </c>
      <c r="J3916" s="29">
        <f ca="1">_xlfn.BETA.INV(I3916,'Input Parameters'!$L$24,'Input Parameters'!$M$24,'Input Parameters'!$J$24,'Input Parameters'!$K$24)</f>
        <v>0.79430958186157896</v>
      </c>
      <c r="K3916" s="156">
        <f ca="1">('Input Parameters'!$E$25/'Input Parameters'!$E$31)^$J3916</f>
        <v>3.3526047597282321E-3</v>
      </c>
      <c r="L3916" s="66">
        <f ca="1">$H3916*$C3916*'Input Parameters'!$E$23*K3916</f>
        <v>2.0168130475075734</v>
      </c>
      <c r="M3916" s="23">
        <f t="shared" ca="1" si="529"/>
        <v>0.41023965696976494</v>
      </c>
      <c r="N3916" s="15">
        <f ca="1">_xlfn.NORM.INV(M3916,'Input Parameters'!$E$26,'Input Parameters'!$F$26)</f>
        <v>2.9234500787931432E-2</v>
      </c>
      <c r="O3916" s="8">
        <f t="shared" ca="1" si="530"/>
        <v>0.71012183752327285</v>
      </c>
      <c r="P3916" s="29">
        <f ca="1">_xlfn.LOGNORM.INV(O3916,'Input Parameters'!$H$27,'Input Parameters'!$I$27)</f>
        <v>1.81882891160389</v>
      </c>
      <c r="Q3916" s="10"/>
      <c r="R3916" s="15">
        <f>'Input Parameters'!$E$28</f>
        <v>12.7</v>
      </c>
      <c r="S3916" s="10">
        <f t="shared" ca="1" si="531"/>
        <v>0.2152415343331241</v>
      </c>
      <c r="T3916" s="25">
        <f ca="1">_xlfn.LOGNORM.INV(S3916,'Input Parameters'!$H$29,'Input Parameters'!$I$29)</f>
        <v>53.29911491624793</v>
      </c>
      <c r="U3916" s="10">
        <f t="shared" ca="1" si="532"/>
        <v>0.72499943512800091</v>
      </c>
      <c r="V3916" s="29">
        <f ca="1">IF('Input Parameters'!$D$30="Beta",_xlfn.BETA.INV(U3916,'Input Parameters'!$L$30,'Input Parameters'!$M$30,'Input Parameters'!$J$30,'Input Parameters'!$K$30),IF('Input Parameters'!$D$30="LogNorm",_xlfn.LOGNORM.INV(U3916,'Input Parameters'!$H$30,'Input Parameters'!$I$30)))</f>
        <v>1.2648205314203094</v>
      </c>
      <c r="W3916" s="2">
        <f ca="1">N3916+(P3916-N3916)*(1-ERF((T3916-R3916)/(2*SQRT(L3916*'Input Parameters'!$E$31))))</f>
        <v>0.10659945208541655</v>
      </c>
      <c r="X3916">
        <f t="shared" ca="1" si="533"/>
        <v>1</v>
      </c>
      <c r="Y3916" s="7"/>
    </row>
    <row r="3917" spans="1:25" ht="15" customHeight="1" x14ac:dyDescent="0.3">
      <c r="A3917" s="130">
        <v>3910</v>
      </c>
      <c r="B3917" s="10">
        <f t="shared" ca="1" si="525"/>
        <v>0.25037422552533672</v>
      </c>
      <c r="C3917" s="57">
        <f ca="1">_xlfn.NORM.INV(B3917,'Input Parameters'!$E$19,'Input Parameters'!$F$19)</f>
        <v>510.40508697817523</v>
      </c>
      <c r="D3917" s="10">
        <f t="shared" ca="1" si="526"/>
        <v>0.31117935248820405</v>
      </c>
      <c r="E3917" s="59">
        <f ca="1">IF(_xlfn.NORM.INV(D3917,'Input Parameters'!$E$20,'Input Parameters'!$F$20)&lt;3500,3500,IF(_xlfn.NORM.INV(D3917,'Input Parameters'!$E$20,'Input Parameters'!$F$20)&gt;5500,5500,_xlfn.NORM.INV(D3917,'Input Parameters'!$E$20,'Input Parameters'!$F$20)))</f>
        <v>4455.242852017338</v>
      </c>
      <c r="F3917" s="10">
        <f t="shared" ca="1" si="527"/>
        <v>0.65798401616792834</v>
      </c>
      <c r="G3917" s="61">
        <f ca="1">_xlfn.NORM.INV(F3917,'Input Parameters'!$E$21,'Input Parameters'!$F$21)</f>
        <v>288.04876338065384</v>
      </c>
      <c r="H3917" s="54">
        <f ca="1">EXP(E3917*(1/'Input Parameters'!$E$22-1/G3917))</f>
        <v>0.76999796542223098</v>
      </c>
      <c r="I3917" s="10">
        <f t="shared" ca="1" si="528"/>
        <v>8.5083205151839869E-2</v>
      </c>
      <c r="J3917" s="29">
        <f ca="1">_xlfn.BETA.INV(I3917,'Input Parameters'!$L$24,'Input Parameters'!$M$24,'Input Parameters'!$J$24,'Input Parameters'!$K$24)</f>
        <v>0.38294775291302835</v>
      </c>
      <c r="K3917" s="156">
        <f ca="1">('Input Parameters'!$E$25/'Input Parameters'!$E$31)^$J3917</f>
        <v>6.4113906900827161E-2</v>
      </c>
      <c r="L3917" s="66">
        <f ca="1">$H3917*$C3917*'Input Parameters'!$E$23*K3917</f>
        <v>25.197462876081442</v>
      </c>
      <c r="M3917" s="23">
        <f t="shared" ca="1" si="529"/>
        <v>2.3925229833415607E-2</v>
      </c>
      <c r="N3917" s="15">
        <f ca="1">_xlfn.NORM.INV(M3917,'Input Parameters'!$E$26,'Input Parameters'!$F$26)</f>
        <v>-7.5525757231611965E-3</v>
      </c>
      <c r="O3917" s="8">
        <f t="shared" ca="1" si="530"/>
        <v>0.51952428254617222</v>
      </c>
      <c r="P3917" s="29">
        <f ca="1">_xlfn.LOGNORM.INV(O3917,'Input Parameters'!$H$27,'Input Parameters'!$I$27)</f>
        <v>1.4548054644179569</v>
      </c>
      <c r="Q3917" s="10"/>
      <c r="R3917" s="15">
        <f>'Input Parameters'!$E$28</f>
        <v>12.7</v>
      </c>
      <c r="S3917" s="10">
        <f t="shared" ca="1" si="531"/>
        <v>0.39188291928972108</v>
      </c>
      <c r="T3917" s="25">
        <f ca="1">_xlfn.LOGNORM.INV(S3917,'Input Parameters'!$H$29,'Input Parameters'!$I$29)</f>
        <v>56.465092224896594</v>
      </c>
      <c r="U3917" s="10">
        <f t="shared" ca="1" si="532"/>
        <v>2.6876977701953408E-2</v>
      </c>
      <c r="V3917" s="29">
        <f ca="1">IF('Input Parameters'!$D$30="Beta",_xlfn.BETA.INV(U3917,'Input Parameters'!$L$30,'Input Parameters'!$M$30,'Input Parameters'!$J$30,'Input Parameters'!$K$30),IF('Input Parameters'!$D$30="LogNorm",_xlfn.LOGNORM.INV(U3917,'Input Parameters'!$H$30,'Input Parameters'!$I$30)))</f>
        <v>0.46700622305098127</v>
      </c>
      <c r="W3917" s="2">
        <f ca="1">N3917+(P3917-N3917)*(1-ERF((T3917-R3917)/(2*SQRT(L3917*'Input Parameters'!$E$31))))</f>
        <v>0.77855743235456287</v>
      </c>
      <c r="X3917">
        <f t="shared" ca="1" si="533"/>
        <v>0</v>
      </c>
      <c r="Y3917" s="7"/>
    </row>
    <row r="3918" spans="1:25" ht="15" customHeight="1" x14ac:dyDescent="0.3">
      <c r="A3918" s="130">
        <v>3911</v>
      </c>
      <c r="B3918" s="10">
        <f t="shared" ca="1" si="525"/>
        <v>0.93918751549602764</v>
      </c>
      <c r="C3918" s="57">
        <f ca="1">_xlfn.NORM.INV(B3918,'Input Parameters'!$E$19,'Input Parameters'!$F$19)</f>
        <v>698.10506204744343</v>
      </c>
      <c r="D3918" s="10">
        <f t="shared" ca="1" si="526"/>
        <v>0.12156489605242859</v>
      </c>
      <c r="E3918" s="59">
        <f ca="1">IF(_xlfn.NORM.INV(D3918,'Input Parameters'!$E$20,'Input Parameters'!$F$20)&lt;3500,3500,IF(_xlfn.NORM.INV(D3918,'Input Parameters'!$E$20,'Input Parameters'!$F$20)&gt;5500,5500,_xlfn.NORM.INV(D3918,'Input Parameters'!$E$20,'Input Parameters'!$F$20)))</f>
        <v>3982.9603141417606</v>
      </c>
      <c r="F3918" s="10">
        <f t="shared" ca="1" si="527"/>
        <v>0.31880083077677401</v>
      </c>
      <c r="G3918" s="61">
        <f ca="1">_xlfn.NORM.INV(F3918,'Input Parameters'!$E$21,'Input Parameters'!$F$21)</f>
        <v>281.14750992827902</v>
      </c>
      <c r="H3918" s="54">
        <f ca="1">EXP(E3918*(1/'Input Parameters'!$E$22-1/G3918))</f>
        <v>0.56378744167007333</v>
      </c>
      <c r="I3918" s="10">
        <f t="shared" ca="1" si="528"/>
        <v>0.17439775467378893</v>
      </c>
      <c r="J3918" s="29">
        <f ca="1">_xlfn.BETA.INV(I3918,'Input Parameters'!$L$24,'Input Parameters'!$M$24,'Input Parameters'!$J$24,'Input Parameters'!$K$24)</f>
        <v>0.45299352689744737</v>
      </c>
      <c r="K3918" s="156">
        <f ca="1">('Input Parameters'!$E$25/'Input Parameters'!$E$31)^$J3918</f>
        <v>3.8790857755738942E-2</v>
      </c>
      <c r="L3918" s="66">
        <f ca="1">$H3918*$C3918*'Input Parameters'!$E$23*K3918</f>
        <v>15.267417006901237</v>
      </c>
      <c r="M3918" s="23">
        <f t="shared" ca="1" si="529"/>
        <v>0.4230005806685555</v>
      </c>
      <c r="N3918" s="15">
        <f ca="1">_xlfn.NORM.INV(M3918,'Input Parameters'!$E$26,'Input Parameters'!$F$26)</f>
        <v>2.9921313968337318E-2</v>
      </c>
      <c r="O3918" s="8">
        <f t="shared" ca="1" si="530"/>
        <v>0.46527507519858091</v>
      </c>
      <c r="P3918" s="29">
        <f ca="1">_xlfn.LOGNORM.INV(O3918,'Input Parameters'!$H$27,'Input Parameters'!$I$27)</f>
        <v>1.3697860979824235</v>
      </c>
      <c r="Q3918" s="10"/>
      <c r="R3918" s="15">
        <f>'Input Parameters'!$E$28</f>
        <v>12.7</v>
      </c>
      <c r="S3918" s="10">
        <f t="shared" ca="1" si="531"/>
        <v>0.99398221077804372</v>
      </c>
      <c r="T3918" s="25">
        <f ca="1">_xlfn.LOGNORM.INV(S3918,'Input Parameters'!$H$29,'Input Parameters'!$I$29)</f>
        <v>77.197057679775298</v>
      </c>
      <c r="U3918" s="10">
        <f t="shared" ca="1" si="532"/>
        <v>0.33730354264334572</v>
      </c>
      <c r="V3918" s="29">
        <f ca="1">IF('Input Parameters'!$D$30="Beta",_xlfn.BETA.INV(U3918,'Input Parameters'!$L$30,'Input Parameters'!$M$30,'Input Parameters'!$J$30,'Input Parameters'!$K$30),IF('Input Parameters'!$D$30="LogNorm",_xlfn.LOGNORM.INV(U3918,'Input Parameters'!$H$30,'Input Parameters'!$I$30)))</f>
        <v>0.84674749287353246</v>
      </c>
      <c r="W3918" s="2">
        <f ca="1">N3918+(P3918-N3918)*(1-ERF((T3918-R3918)/(2*SQRT(L3918*'Input Parameters'!$E$31))))</f>
        <v>0.35568670872417502</v>
      </c>
      <c r="X3918">
        <f t="shared" ca="1" si="533"/>
        <v>1</v>
      </c>
      <c r="Y3918" s="7"/>
    </row>
    <row r="3919" spans="1:25" ht="15" customHeight="1" x14ac:dyDescent="0.3">
      <c r="A3919" s="130">
        <v>3912</v>
      </c>
      <c r="B3919" s="10">
        <f t="shared" ca="1" si="525"/>
        <v>0.81424013142489859</v>
      </c>
      <c r="C3919" s="57">
        <f ca="1">_xlfn.NORM.INV(B3919,'Input Parameters'!$E$19,'Input Parameters'!$F$19)</f>
        <v>642.81175906431292</v>
      </c>
      <c r="D3919" s="10">
        <f t="shared" ca="1" si="526"/>
        <v>0.37073276008769218</v>
      </c>
      <c r="E3919" s="59">
        <f ca="1">IF(_xlfn.NORM.INV(D3919,'Input Parameters'!$E$20,'Input Parameters'!$F$20)&lt;3500,3500,IF(_xlfn.NORM.INV(D3919,'Input Parameters'!$E$20,'Input Parameters'!$F$20)&gt;5500,5500,_xlfn.NORM.INV(D3919,'Input Parameters'!$E$20,'Input Parameters'!$F$20)))</f>
        <v>4569.0607330606335</v>
      </c>
      <c r="F3919" s="10">
        <f t="shared" ca="1" si="527"/>
        <v>0.61304514279052358</v>
      </c>
      <c r="G3919" s="61">
        <f ca="1">_xlfn.NORM.INV(F3919,'Input Parameters'!$E$21,'Input Parameters'!$F$21)</f>
        <v>287.10789987429575</v>
      </c>
      <c r="H3919" s="54">
        <f ca="1">EXP(E3919*(1/'Input Parameters'!$E$22-1/G3919))</f>
        <v>0.72613068019156357</v>
      </c>
      <c r="I3919" s="10">
        <f t="shared" ca="1" si="528"/>
        <v>2.6150605211675448E-2</v>
      </c>
      <c r="J3919" s="29">
        <f ca="1">_xlfn.BETA.INV(I3919,'Input Parameters'!$L$24,'Input Parameters'!$M$24,'Input Parameters'!$J$24,'Input Parameters'!$K$24)</f>
        <v>0.29733346762550078</v>
      </c>
      <c r="K3919" s="156">
        <f ca="1">('Input Parameters'!$E$25/'Input Parameters'!$E$31)^$J3919</f>
        <v>0.11848892049856811</v>
      </c>
      <c r="L3919" s="66">
        <f ca="1">$H3919*$C3919*'Input Parameters'!$E$23*K3919</f>
        <v>55.306521244322688</v>
      </c>
      <c r="M3919" s="23">
        <f t="shared" ca="1" si="529"/>
        <v>0.3268567964432626</v>
      </c>
      <c r="N3919" s="15">
        <f ca="1">_xlfn.NORM.INV(M3919,'Input Parameters'!$E$26,'Input Parameters'!$F$26)</f>
        <v>2.4579206711244465E-2</v>
      </c>
      <c r="O3919" s="8">
        <f t="shared" ca="1" si="530"/>
        <v>0.16034883320243154</v>
      </c>
      <c r="P3919" s="29">
        <f ca="1">_xlfn.LOGNORM.INV(O3919,'Input Parameters'!$H$27,'Input Parameters'!$I$27)</f>
        <v>0.91749024417395342</v>
      </c>
      <c r="Q3919" s="10"/>
      <c r="R3919" s="15">
        <f>'Input Parameters'!$E$28</f>
        <v>12.7</v>
      </c>
      <c r="S3919" s="10">
        <f t="shared" ca="1" si="531"/>
        <v>0.5210835674176848</v>
      </c>
      <c r="T3919" s="25">
        <f ca="1">_xlfn.LOGNORM.INV(S3919,'Input Parameters'!$H$29,'Input Parameters'!$I$29)</f>
        <v>58.578533778528708</v>
      </c>
      <c r="U3919" s="10">
        <f t="shared" ca="1" si="532"/>
        <v>0.9621983417745138</v>
      </c>
      <c r="V3919" s="29">
        <f ca="1">IF('Input Parameters'!$D$30="Beta",_xlfn.BETA.INV(U3919,'Input Parameters'!$L$30,'Input Parameters'!$M$30,'Input Parameters'!$J$30,'Input Parameters'!$K$30),IF('Input Parameters'!$D$30="LogNorm",_xlfn.LOGNORM.INV(U3919,'Input Parameters'!$H$30,'Input Parameters'!$I$30)))</f>
        <v>2.0135010136040874</v>
      </c>
      <c r="W3919" s="2">
        <f ca="1">N3919+(P3919-N3919)*(1-ERF((T3919-R3919)/(2*SQRT(L3919*'Input Parameters'!$E$31))))</f>
        <v>0.61629040768853771</v>
      </c>
      <c r="X3919">
        <f t="shared" ca="1" si="533"/>
        <v>1</v>
      </c>
      <c r="Y3919" s="7"/>
    </row>
    <row r="3920" spans="1:25" ht="15" customHeight="1" x14ac:dyDescent="0.3">
      <c r="A3920" s="130">
        <v>3913</v>
      </c>
      <c r="B3920" s="10">
        <f t="shared" ca="1" si="525"/>
        <v>0.63966103449325051</v>
      </c>
      <c r="C3920" s="57">
        <f ca="1">_xlfn.NORM.INV(B3920,'Input Parameters'!$E$19,'Input Parameters'!$F$19)</f>
        <v>597.51322008570264</v>
      </c>
      <c r="D3920" s="10">
        <f t="shared" ca="1" si="526"/>
        <v>0.41234012315535007</v>
      </c>
      <c r="E3920" s="59">
        <f ca="1">IF(_xlfn.NORM.INV(D3920,'Input Parameters'!$E$20,'Input Parameters'!$F$20)&lt;3500,3500,IF(_xlfn.NORM.INV(D3920,'Input Parameters'!$E$20,'Input Parameters'!$F$20)&gt;5500,5500,_xlfn.NORM.INV(D3920,'Input Parameters'!$E$20,'Input Parameters'!$F$20)))</f>
        <v>4644.9294190990822</v>
      </c>
      <c r="F3920" s="10">
        <f t="shared" ca="1" si="527"/>
        <v>0.89408031651165731</v>
      </c>
      <c r="G3920" s="61">
        <f ca="1">_xlfn.NORM.INV(F3920,'Input Parameters'!$E$21,'Input Parameters'!$F$21)</f>
        <v>294.66339558941888</v>
      </c>
      <c r="H3920" s="54">
        <f ca="1">EXP(E3920*(1/'Input Parameters'!$E$22-1/G3920))</f>
        <v>1.0936178274235695</v>
      </c>
      <c r="I3920" s="10">
        <f t="shared" ca="1" si="528"/>
        <v>0.94213486591283846</v>
      </c>
      <c r="J3920" s="29">
        <f ca="1">_xlfn.BETA.INV(I3920,'Input Parameters'!$L$24,'Input Parameters'!$M$24,'Input Parameters'!$J$24,'Input Parameters'!$K$24)</f>
        <v>0.82669281647465409</v>
      </c>
      <c r="K3920" s="156">
        <f ca="1">('Input Parameters'!$E$25/'Input Parameters'!$E$31)^$J3920</f>
        <v>2.6576304164489871E-3</v>
      </c>
      <c r="L3920" s="66">
        <f ca="1">$H3920*$C3920*'Input Parameters'!$E$23*K3920</f>
        <v>1.7366315445538703</v>
      </c>
      <c r="M3920" s="23">
        <f t="shared" ca="1" si="529"/>
        <v>6.1403107257755662E-2</v>
      </c>
      <c r="N3920" s="15">
        <f ca="1">_xlfn.NORM.INV(M3920,'Input Parameters'!$E$26,'Input Parameters'!$F$26)</f>
        <v>1.5948740104693923E-3</v>
      </c>
      <c r="O3920" s="8">
        <f t="shared" ca="1" si="530"/>
        <v>0.50096921802307648</v>
      </c>
      <c r="P3920" s="29">
        <f ca="1">_xlfn.LOGNORM.INV(O3920,'Input Parameters'!$H$27,'Input Parameters'!$I$27)</f>
        <v>1.4251637514816196</v>
      </c>
      <c r="Q3920" s="10"/>
      <c r="R3920" s="15">
        <f>'Input Parameters'!$E$28</f>
        <v>12.7</v>
      </c>
      <c r="S3920" s="10">
        <f t="shared" ca="1" si="531"/>
        <v>8.838619392829139E-2</v>
      </c>
      <c r="T3920" s="25">
        <f ca="1">_xlfn.LOGNORM.INV(S3920,'Input Parameters'!$H$29,'Input Parameters'!$I$29)</f>
        <v>50.037757336361452</v>
      </c>
      <c r="U3920" s="10">
        <f t="shared" ca="1" si="532"/>
        <v>0.62188161718698731</v>
      </c>
      <c r="V3920" s="29">
        <f ca="1">IF('Input Parameters'!$D$30="Beta",_xlfn.BETA.INV(U3920,'Input Parameters'!$L$30,'Input Parameters'!$M$30,'Input Parameters'!$J$30,'Input Parameters'!$K$30),IF('Input Parameters'!$D$30="LogNorm",_xlfn.LOGNORM.INV(U3920,'Input Parameters'!$H$30,'Input Parameters'!$I$30)))</f>
        <v>1.1293272142696007</v>
      </c>
      <c r="W3920" s="2">
        <f ca="1">N3920+(P3920-N3920)*(1-ERF((T3920-R3920)/(2*SQRT(L3920*'Input Parameters'!$E$31))))</f>
        <v>6.5838507287048098E-2</v>
      </c>
      <c r="X3920">
        <f t="shared" ca="1" si="533"/>
        <v>1</v>
      </c>
      <c r="Y3920" s="7"/>
    </row>
    <row r="3921" spans="1:25" ht="15" customHeight="1" x14ac:dyDescent="0.3">
      <c r="A3921" s="130">
        <v>3914</v>
      </c>
      <c r="B3921" s="10">
        <f t="shared" ca="1" si="525"/>
        <v>0.82981859236639399</v>
      </c>
      <c r="C3921" s="57">
        <f ca="1">_xlfn.NORM.INV(B3921,'Input Parameters'!$E$19,'Input Parameters'!$F$19)</f>
        <v>647.86640869684584</v>
      </c>
      <c r="D3921" s="10">
        <f t="shared" ca="1" si="526"/>
        <v>0.34800402209970949</v>
      </c>
      <c r="E3921" s="59">
        <f ca="1">IF(_xlfn.NORM.INV(D3921,'Input Parameters'!$E$20,'Input Parameters'!$F$20)&lt;3500,3500,IF(_xlfn.NORM.INV(D3921,'Input Parameters'!$E$20,'Input Parameters'!$F$20)&gt;5500,5500,_xlfn.NORM.INV(D3921,'Input Parameters'!$E$20,'Input Parameters'!$F$20)))</f>
        <v>4526.4996269858957</v>
      </c>
      <c r="F3921" s="10">
        <f t="shared" ca="1" si="527"/>
        <v>0.74573220935647255</v>
      </c>
      <c r="G3921" s="61">
        <f ca="1">_xlfn.NORM.INV(F3921,'Input Parameters'!$E$21,'Input Parameters'!$F$21)</f>
        <v>290.04640048948471</v>
      </c>
      <c r="H3921" s="54">
        <f ca="1">EXP(E3921*(1/'Input Parameters'!$E$22-1/G3921))</f>
        <v>0.8544321268698345</v>
      </c>
      <c r="I3921" s="10">
        <f t="shared" ca="1" si="528"/>
        <v>0.30344047885916892</v>
      </c>
      <c r="J3921" s="29">
        <f ca="1">_xlfn.BETA.INV(I3921,'Input Parameters'!$L$24,'Input Parameters'!$M$24,'Input Parameters'!$J$24,'Input Parameters'!$K$24)</f>
        <v>0.52279299390489975</v>
      </c>
      <c r="K3921" s="156">
        <f ca="1">('Input Parameters'!$E$25/'Input Parameters'!$E$31)^$J3921</f>
        <v>2.351115022204215E-2</v>
      </c>
      <c r="L3921" s="66">
        <f ca="1">$H3921*$C3921*'Input Parameters'!$E$23*K3921</f>
        <v>13.014782320696456</v>
      </c>
      <c r="M3921" s="23">
        <f t="shared" ca="1" si="529"/>
        <v>0.88667656776491477</v>
      </c>
      <c r="N3921" s="15">
        <f ca="1">_xlfn.NORM.INV(M3921,'Input Parameters'!$E$26,'Input Parameters'!$F$26)</f>
        <v>5.9389873557692034E-2</v>
      </c>
      <c r="O3921" s="8">
        <f t="shared" ca="1" si="530"/>
        <v>0.15140144133326394</v>
      </c>
      <c r="P3921" s="29">
        <f ca="1">_xlfn.LOGNORM.INV(O3921,'Input Parameters'!$H$27,'Input Parameters'!$I$27)</f>
        <v>0.90242776696428584</v>
      </c>
      <c r="Q3921" s="10"/>
      <c r="R3921" s="15">
        <f>'Input Parameters'!$E$28</f>
        <v>12.7</v>
      </c>
      <c r="S3921" s="10">
        <f t="shared" ca="1" si="531"/>
        <v>0.27670239451071432</v>
      </c>
      <c r="T3921" s="25">
        <f ca="1">_xlfn.LOGNORM.INV(S3921,'Input Parameters'!$H$29,'Input Parameters'!$I$29)</f>
        <v>54.483153005503574</v>
      </c>
      <c r="U3921" s="10">
        <f t="shared" ca="1" si="532"/>
        <v>0.16832730213941072</v>
      </c>
      <c r="V3921" s="29">
        <f ca="1">IF('Input Parameters'!$D$30="Beta",_xlfn.BETA.INV(U3921,'Input Parameters'!$L$30,'Input Parameters'!$M$30,'Input Parameters'!$J$30,'Input Parameters'!$K$30),IF('Input Parameters'!$D$30="LogNorm",_xlfn.LOGNORM.INV(U3921,'Input Parameters'!$H$30,'Input Parameters'!$I$30)))</f>
        <v>0.6840809051561243</v>
      </c>
      <c r="W3921" s="2">
        <f ca="1">N3921+(P3921-N3921)*(1-ERF((T3921-R3921)/(2*SQRT(L3921*'Input Parameters'!$E$31))))</f>
        <v>0.40739910610155661</v>
      </c>
      <c r="X3921">
        <f t="shared" ca="1" si="533"/>
        <v>1</v>
      </c>
      <c r="Y3921" s="7"/>
    </row>
    <row r="3922" spans="1:25" ht="15" customHeight="1" x14ac:dyDescent="0.3">
      <c r="A3922" s="130">
        <v>3915</v>
      </c>
      <c r="B3922" s="10">
        <f t="shared" ca="1" si="525"/>
        <v>0.46017780629692684</v>
      </c>
      <c r="C3922" s="57">
        <f ca="1">_xlfn.NORM.INV(B3922,'Input Parameters'!$E$19,'Input Parameters'!$F$19)</f>
        <v>558.85120135684554</v>
      </c>
      <c r="D3922" s="10">
        <f t="shared" ca="1" si="526"/>
        <v>0.73499015333409734</v>
      </c>
      <c r="E3922" s="59">
        <f ca="1">IF(_xlfn.NORM.INV(D3922,'Input Parameters'!$E$20,'Input Parameters'!$F$20)&lt;3500,3500,IF(_xlfn.NORM.INV(D3922,'Input Parameters'!$E$20,'Input Parameters'!$F$20)&gt;5500,5500,_xlfn.NORM.INV(D3922,'Input Parameters'!$E$20,'Input Parameters'!$F$20)))</f>
        <v>5239.5831667932907</v>
      </c>
      <c r="F3922" s="10">
        <f t="shared" ca="1" si="527"/>
        <v>0.40519274681832995</v>
      </c>
      <c r="G3922" s="61">
        <f ca="1">_xlfn.NORM.INV(F3922,'Input Parameters'!$E$21,'Input Parameters'!$F$21)</f>
        <v>282.96416003708919</v>
      </c>
      <c r="H3922" s="54">
        <f ca="1">EXP(E3922*(1/'Input Parameters'!$E$22-1/G3922))</f>
        <v>0.53034010797713971</v>
      </c>
      <c r="I3922" s="10">
        <f t="shared" ca="1" si="528"/>
        <v>0.52071073636465537</v>
      </c>
      <c r="J3922" s="29">
        <f ca="1">_xlfn.BETA.INV(I3922,'Input Parameters'!$L$24,'Input Parameters'!$M$24,'Input Parameters'!$J$24,'Input Parameters'!$K$24)</f>
        <v>0.61550645884062738</v>
      </c>
      <c r="K3922" s="156">
        <f ca="1">('Input Parameters'!$E$25/'Input Parameters'!$E$31)^$J3922</f>
        <v>1.2090140920988892E-2</v>
      </c>
      <c r="L3922" s="66">
        <f ca="1">$H3922*$C3922*'Input Parameters'!$E$23*K3922</f>
        <v>3.5832905525639966</v>
      </c>
      <c r="M3922" s="23">
        <f t="shared" ca="1" si="529"/>
        <v>0.5676302169175651</v>
      </c>
      <c r="N3922" s="15">
        <f ca="1">_xlfn.NORM.INV(M3922,'Input Parameters'!$E$26,'Input Parameters'!$F$26)</f>
        <v>3.7577225167472042E-2</v>
      </c>
      <c r="O3922" s="8">
        <f t="shared" ca="1" si="530"/>
        <v>0.25436983756816689</v>
      </c>
      <c r="P3922" s="29">
        <f ca="1">_xlfn.LOGNORM.INV(O3922,'Input Parameters'!$H$27,'Input Parameters'!$I$27)</f>
        <v>1.0627566169822127</v>
      </c>
      <c r="Q3922" s="10"/>
      <c r="R3922" s="15">
        <f>'Input Parameters'!$E$28</f>
        <v>12.7</v>
      </c>
      <c r="S3922" s="10">
        <f t="shared" ca="1" si="531"/>
        <v>0.47118539415709626</v>
      </c>
      <c r="T3922" s="25">
        <f ca="1">_xlfn.LOGNORM.INV(S3922,'Input Parameters'!$H$29,'Input Parameters'!$I$29)</f>
        <v>57.761113675277826</v>
      </c>
      <c r="U3922" s="10">
        <f t="shared" ca="1" si="532"/>
        <v>5.0504141228286947E-2</v>
      </c>
      <c r="V3922" s="29">
        <f ca="1">IF('Input Parameters'!$D$30="Beta",_xlfn.BETA.INV(U3922,'Input Parameters'!$L$30,'Input Parameters'!$M$30,'Input Parameters'!$J$30,'Input Parameters'!$K$30),IF('Input Parameters'!$D$30="LogNorm",_xlfn.LOGNORM.INV(U3922,'Input Parameters'!$H$30,'Input Parameters'!$I$30)))</f>
        <v>0.52334507802036578</v>
      </c>
      <c r="W3922" s="2">
        <f ca="1">N3922+(P3922-N3922)*(1-ERF((T3922-R3922)/(2*SQRT(L3922*'Input Parameters'!$E$31))))</f>
        <v>0.13223074604596133</v>
      </c>
      <c r="X3922">
        <f t="shared" ca="1" si="533"/>
        <v>1</v>
      </c>
      <c r="Y3922" s="7"/>
    </row>
    <row r="3923" spans="1:25" ht="15" customHeight="1" x14ac:dyDescent="0.3">
      <c r="A3923" s="130">
        <v>3916</v>
      </c>
      <c r="B3923" s="10">
        <f t="shared" ca="1" si="525"/>
        <v>0.96157820316219478</v>
      </c>
      <c r="C3923" s="57">
        <f ca="1">_xlfn.NORM.INV(B3923,'Input Parameters'!$E$19,'Input Parameters'!$F$19)</f>
        <v>716.80596640595331</v>
      </c>
      <c r="D3923" s="10">
        <f t="shared" ca="1" si="526"/>
        <v>0.4572102068056767</v>
      </c>
      <c r="E3923" s="59">
        <f ca="1">IF(_xlfn.NORM.INV(D3923,'Input Parameters'!$E$20,'Input Parameters'!$F$20)&lt;3500,3500,IF(_xlfn.NORM.INV(D3923,'Input Parameters'!$E$20,'Input Parameters'!$F$20)&gt;5500,5500,_xlfn.NORM.INV(D3923,'Input Parameters'!$E$20,'Input Parameters'!$F$20)))</f>
        <v>4724.7747851658569</v>
      </c>
      <c r="F3923" s="10">
        <f t="shared" ca="1" si="527"/>
        <v>0.58155609726070978</v>
      </c>
      <c r="G3923" s="61">
        <f ca="1">_xlfn.NORM.INV(F3923,'Input Parameters'!$E$21,'Input Parameters'!$F$21)</f>
        <v>286.46818503402591</v>
      </c>
      <c r="H3923" s="54">
        <f ca="1">EXP(E3923*(1/'Input Parameters'!$E$22-1/G3923))</f>
        <v>0.69233813103645969</v>
      </c>
      <c r="I3923" s="10">
        <f t="shared" ca="1" si="528"/>
        <v>0.33789196247569364</v>
      </c>
      <c r="J3923" s="29">
        <f ca="1">_xlfn.BETA.INV(I3923,'Input Parameters'!$L$24,'Input Parameters'!$M$24,'Input Parameters'!$J$24,'Input Parameters'!$K$24)</f>
        <v>0.53873501506241028</v>
      </c>
      <c r="K3923" s="156">
        <f ca="1">('Input Parameters'!$E$25/'Input Parameters'!$E$31)^$J3923</f>
        <v>2.0970442295762635E-2</v>
      </c>
      <c r="L3923" s="66">
        <f ca="1">$H3923*$C3923*'Input Parameters'!$E$23*K3923</f>
        <v>10.407045500998297</v>
      </c>
      <c r="M3923" s="23">
        <f t="shared" ca="1" si="529"/>
        <v>0.55202109989541492</v>
      </c>
      <c r="N3923" s="15">
        <f ca="1">_xlfn.NORM.INV(M3923,'Input Parameters'!$E$26,'Input Parameters'!$F$26)</f>
        <v>3.674615554547643E-2</v>
      </c>
      <c r="O3923" s="8">
        <f t="shared" ca="1" si="530"/>
        <v>1.599612985366794E-2</v>
      </c>
      <c r="P3923" s="29">
        <f ca="1">_xlfn.LOGNORM.INV(O3923,'Input Parameters'!$H$27,'Input Parameters'!$I$27)</f>
        <v>0.55126390853877671</v>
      </c>
      <c r="Q3923" s="10"/>
      <c r="R3923" s="15">
        <f>'Input Parameters'!$E$28</f>
        <v>12.7</v>
      </c>
      <c r="S3923" s="10">
        <f t="shared" ca="1" si="531"/>
        <v>0.30396996728492776</v>
      </c>
      <c r="T3923" s="25">
        <f ca="1">_xlfn.LOGNORM.INV(S3923,'Input Parameters'!$H$29,'Input Parameters'!$I$29)</f>
        <v>54.972554560423184</v>
      </c>
      <c r="U3923" s="10">
        <f t="shared" ca="1" si="532"/>
        <v>0.45939079013830542</v>
      </c>
      <c r="V3923" s="29">
        <f ca="1">IF('Input Parameters'!$D$30="Beta",_xlfn.BETA.INV(U3923,'Input Parameters'!$L$30,'Input Parameters'!$M$30,'Input Parameters'!$J$30,'Input Parameters'!$K$30),IF('Input Parameters'!$D$30="LogNorm",_xlfn.LOGNORM.INV(U3923,'Input Parameters'!$H$30,'Input Parameters'!$I$30)))</f>
        <v>0.95982519109849218</v>
      </c>
      <c r="W3923" s="2">
        <f ca="1">N3923+(P3923-N3923)*(1-ERF((T3923-R3923)/(2*SQRT(L3923*'Input Parameters'!$E$31))))</f>
        <v>0.21896165923557465</v>
      </c>
      <c r="X3923">
        <f t="shared" ca="1" si="533"/>
        <v>1</v>
      </c>
      <c r="Y3923" s="7"/>
    </row>
    <row r="3924" spans="1:25" ht="15" customHeight="1" x14ac:dyDescent="0.3">
      <c r="A3924" s="130">
        <v>3917</v>
      </c>
      <c r="B3924" s="10">
        <f t="shared" ca="1" si="525"/>
        <v>3.6584598832206217E-2</v>
      </c>
      <c r="C3924" s="57">
        <f ca="1">_xlfn.NORM.INV(B3924,'Input Parameters'!$E$19,'Input Parameters'!$F$19)</f>
        <v>415.89510882261004</v>
      </c>
      <c r="D3924" s="10">
        <f t="shared" ca="1" si="526"/>
        <v>0.45465475131051247</v>
      </c>
      <c r="E3924" s="59">
        <f ca="1">IF(_xlfn.NORM.INV(D3924,'Input Parameters'!$E$20,'Input Parameters'!$F$20)&lt;3500,3500,IF(_xlfn.NORM.INV(D3924,'Input Parameters'!$E$20,'Input Parameters'!$F$20)&gt;5500,5500,_xlfn.NORM.INV(D3924,'Input Parameters'!$E$20,'Input Parameters'!$F$20)))</f>
        <v>4720.26332169334</v>
      </c>
      <c r="F3924" s="10">
        <f t="shared" ca="1" si="527"/>
        <v>0.30658586415503031</v>
      </c>
      <c r="G3924" s="61">
        <f ca="1">_xlfn.NORM.INV(F3924,'Input Parameters'!$E$21,'Input Parameters'!$F$21)</f>
        <v>280.87636735904005</v>
      </c>
      <c r="H3924" s="54">
        <f ca="1">EXP(E3924*(1/'Input Parameters'!$E$22-1/G3924))</f>
        <v>0.49888964511881473</v>
      </c>
      <c r="I3924" s="10">
        <f t="shared" ca="1" si="528"/>
        <v>0.71391700087509424</v>
      </c>
      <c r="J3924" s="29">
        <f ca="1">_xlfn.BETA.INV(I3924,'Input Parameters'!$L$24,'Input Parameters'!$M$24,'Input Parameters'!$J$24,'Input Parameters'!$K$24)</f>
        <v>0.6948892115692622</v>
      </c>
      <c r="K3924" s="156">
        <f ca="1">('Input Parameters'!$E$25/'Input Parameters'!$E$31)^$J3924</f>
        <v>6.8410029787112107E-3</v>
      </c>
      <c r="L3924" s="66">
        <f ca="1">$H3924*$C3924*'Input Parameters'!$E$23*K3924</f>
        <v>1.4194107244140095</v>
      </c>
      <c r="M3924" s="23">
        <f t="shared" ca="1" si="529"/>
        <v>0.45670967072621971</v>
      </c>
      <c r="N3924" s="15">
        <f ca="1">_xlfn.NORM.INV(M3924,'Input Parameters'!$E$26,'Input Parameters'!$F$26)</f>
        <v>3.171674135441413E-2</v>
      </c>
      <c r="O3924" s="8">
        <f t="shared" ca="1" si="530"/>
        <v>0.95343220296123732</v>
      </c>
      <c r="P3924" s="29">
        <f ca="1">_xlfn.LOGNORM.INV(O3924,'Input Parameters'!$H$27,'Input Parameters'!$I$27)</f>
        <v>2.9923445859205491</v>
      </c>
      <c r="Q3924" s="10"/>
      <c r="R3924" s="15">
        <f>'Input Parameters'!$E$28</f>
        <v>12.7</v>
      </c>
      <c r="S3924" s="10">
        <f t="shared" ca="1" si="531"/>
        <v>0.34878979831339896</v>
      </c>
      <c r="T3924" s="25">
        <f ca="1">_xlfn.LOGNORM.INV(S3924,'Input Parameters'!$H$29,'Input Parameters'!$I$29)</f>
        <v>55.745897194996004</v>
      </c>
      <c r="U3924" s="10">
        <f t="shared" ca="1" si="532"/>
        <v>0.93114073140175779</v>
      </c>
      <c r="V3924" s="29">
        <f ca="1">IF('Input Parameters'!$D$30="Beta",_xlfn.BETA.INV(U3924,'Input Parameters'!$L$30,'Input Parameters'!$M$30,'Input Parameters'!$J$30,'Input Parameters'!$K$30),IF('Input Parameters'!$D$30="LogNorm",_xlfn.LOGNORM.INV(U3924,'Input Parameters'!$H$30,'Input Parameters'!$I$30)))</f>
        <v>1.7941837077111418</v>
      </c>
      <c r="W3924" s="2">
        <f ca="1">N3924+(P3924-N3924)*(1-ERF((T3924-R3924)/(2*SQRT(L3924*'Input Parameters'!$E$31))))</f>
        <v>6.3169972491792292E-2</v>
      </c>
      <c r="X3924">
        <f t="shared" ca="1" si="533"/>
        <v>1</v>
      </c>
      <c r="Y3924" s="7"/>
    </row>
    <row r="3925" spans="1:25" ht="15" customHeight="1" x14ac:dyDescent="0.3">
      <c r="A3925" s="130">
        <v>3918</v>
      </c>
      <c r="B3925" s="10">
        <f t="shared" ca="1" si="525"/>
        <v>0.22083573266848455</v>
      </c>
      <c r="C3925" s="57">
        <f ca="1">_xlfn.NORM.INV(B3925,'Input Parameters'!$E$19,'Input Parameters'!$F$19)</f>
        <v>502.28791786352951</v>
      </c>
      <c r="D3925" s="10">
        <f t="shared" ca="1" si="526"/>
        <v>0.24583394489535837</v>
      </c>
      <c r="E3925" s="59">
        <f ca="1">IF(_xlfn.NORM.INV(D3925,'Input Parameters'!$E$20,'Input Parameters'!$F$20)&lt;3500,3500,IF(_xlfn.NORM.INV(D3925,'Input Parameters'!$E$20,'Input Parameters'!$F$20)&gt;5500,5500,_xlfn.NORM.INV(D3925,'Input Parameters'!$E$20,'Input Parameters'!$F$20)))</f>
        <v>4318.6390835627244</v>
      </c>
      <c r="F3925" s="10">
        <f t="shared" ca="1" si="527"/>
        <v>0.39205277373628045</v>
      </c>
      <c r="G3925" s="61">
        <f ca="1">_xlfn.NORM.INV(F3925,'Input Parameters'!$E$21,'Input Parameters'!$F$21)</f>
        <v>282.69657402563331</v>
      </c>
      <c r="H3925" s="54">
        <f ca="1">EXP(E3925*(1/'Input Parameters'!$E$22-1/G3925))</f>
        <v>0.58437905609417917</v>
      </c>
      <c r="I3925" s="10">
        <f t="shared" ca="1" si="528"/>
        <v>0.68245081387327888</v>
      </c>
      <c r="J3925" s="29">
        <f ca="1">_xlfn.BETA.INV(I3925,'Input Parameters'!$L$24,'Input Parameters'!$M$24,'Input Parameters'!$J$24,'Input Parameters'!$K$24)</f>
        <v>0.68138379989677489</v>
      </c>
      <c r="K3925" s="156">
        <f ca="1">('Input Parameters'!$E$25/'Input Parameters'!$E$31)^$J3925</f>
        <v>7.5369385400533727E-3</v>
      </c>
      <c r="L3925" s="66">
        <f ca="1">$H3925*$C3925*'Input Parameters'!$E$23*K3925</f>
        <v>2.2122914867942174</v>
      </c>
      <c r="M3925" s="23">
        <f t="shared" ca="1" si="529"/>
        <v>0.34465767283833093</v>
      </c>
      <c r="N3925" s="15">
        <f ca="1">_xlfn.NORM.INV(M3925,'Input Parameters'!$E$26,'Input Parameters'!$F$26)</f>
        <v>2.5604528283265426E-2</v>
      </c>
      <c r="O3925" s="8">
        <f t="shared" ca="1" si="530"/>
        <v>0.45845128352214348</v>
      </c>
      <c r="P3925" s="29">
        <f ca="1">_xlfn.LOGNORM.INV(O3925,'Input Parameters'!$H$27,'Input Parameters'!$I$27)</f>
        <v>1.3594122363119208</v>
      </c>
      <c r="Q3925" s="10"/>
      <c r="R3925" s="15">
        <f>'Input Parameters'!$E$28</f>
        <v>12.7</v>
      </c>
      <c r="S3925" s="10">
        <f t="shared" ca="1" si="531"/>
        <v>0.52147657960177374</v>
      </c>
      <c r="T3925" s="25">
        <f ca="1">_xlfn.LOGNORM.INV(S3925,'Input Parameters'!$H$29,'Input Parameters'!$I$29)</f>
        <v>58.585022411800246</v>
      </c>
      <c r="U3925" s="10">
        <f t="shared" ca="1" si="532"/>
        <v>0.30456784325467834</v>
      </c>
      <c r="V3925" s="29">
        <f ca="1">IF('Input Parameters'!$D$30="Beta",_xlfn.BETA.INV(U3925,'Input Parameters'!$L$30,'Input Parameters'!$M$30,'Input Parameters'!$J$30,'Input Parameters'!$K$30),IF('Input Parameters'!$D$30="LogNorm",_xlfn.LOGNORM.INV(U3925,'Input Parameters'!$H$30,'Input Parameters'!$I$30)))</f>
        <v>0.81674760535178736</v>
      </c>
      <c r="W3925" s="2">
        <f ca="1">N3925+(P3925-N3925)*(1-ERF((T3925-R3925)/(2*SQRT(L3925*'Input Parameters'!$E$31))))</f>
        <v>6.4490413297290328E-2</v>
      </c>
      <c r="X3925">
        <f t="shared" ca="1" si="533"/>
        <v>1</v>
      </c>
      <c r="Y3925" s="7"/>
    </row>
    <row r="3926" spans="1:25" ht="15" customHeight="1" x14ac:dyDescent="0.3">
      <c r="A3926" s="130">
        <v>3919</v>
      </c>
      <c r="B3926" s="10">
        <f t="shared" ca="1" si="525"/>
        <v>0.56066026601555496</v>
      </c>
      <c r="C3926" s="57">
        <f ca="1">_xlfn.NORM.INV(B3926,'Input Parameters'!$E$19,'Input Parameters'!$F$19)</f>
        <v>580.19837049346916</v>
      </c>
      <c r="D3926" s="10">
        <f t="shared" ca="1" si="526"/>
        <v>0.63924148692565774</v>
      </c>
      <c r="E3926" s="59">
        <f ca="1">IF(_xlfn.NORM.INV(D3926,'Input Parameters'!$E$20,'Input Parameters'!$F$20)&lt;3500,3500,IF(_xlfn.NORM.INV(D3926,'Input Parameters'!$E$20,'Input Parameters'!$F$20)&gt;5500,5500,_xlfn.NORM.INV(D3926,'Input Parameters'!$E$20,'Input Parameters'!$F$20)))</f>
        <v>5049.5024394546417</v>
      </c>
      <c r="F3926" s="10">
        <f t="shared" ca="1" si="527"/>
        <v>7.0796436142846808E-2</v>
      </c>
      <c r="G3926" s="61">
        <f ca="1">_xlfn.NORM.INV(F3926,'Input Parameters'!$E$21,'Input Parameters'!$F$21)</f>
        <v>273.29670301545013</v>
      </c>
      <c r="H3926" s="54">
        <f ca="1">EXP(E3926*(1/'Input Parameters'!$E$22-1/G3926))</f>
        <v>0.28867067966781201</v>
      </c>
      <c r="I3926" s="10">
        <f t="shared" ca="1" si="528"/>
        <v>0.1897016659027303</v>
      </c>
      <c r="J3926" s="29">
        <f ca="1">_xlfn.BETA.INV(I3926,'Input Parameters'!$L$24,'Input Parameters'!$M$24,'Input Parameters'!$J$24,'Input Parameters'!$K$24)</f>
        <v>0.4625106221758038</v>
      </c>
      <c r="K3926" s="156">
        <f ca="1">('Input Parameters'!$E$25/'Input Parameters'!$E$31)^$J3926</f>
        <v>3.6230933003707284E-2</v>
      </c>
      <c r="L3926" s="66">
        <f ca="1">$H3926*$C3926*'Input Parameters'!$E$23*K3926</f>
        <v>6.0681833909189082</v>
      </c>
      <c r="M3926" s="23">
        <f t="shared" ca="1" si="529"/>
        <v>0.2283300568766381</v>
      </c>
      <c r="N3926" s="15">
        <f ca="1">_xlfn.NORM.INV(M3926,'Input Parameters'!$E$26,'Input Parameters'!$F$26)</f>
        <v>1.8368488692726719E-2</v>
      </c>
      <c r="O3926" s="8">
        <f t="shared" ca="1" si="530"/>
        <v>0.73907289973475276</v>
      </c>
      <c r="P3926" s="29">
        <f ca="1">_xlfn.LOGNORM.INV(O3926,'Input Parameters'!$H$27,'Input Parameters'!$I$27)</f>
        <v>1.8899901317517052</v>
      </c>
      <c r="Q3926" s="10"/>
      <c r="R3926" s="15">
        <f>'Input Parameters'!$E$28</f>
        <v>12.7</v>
      </c>
      <c r="S3926" s="10">
        <f t="shared" ca="1" si="531"/>
        <v>0.72494357698714795</v>
      </c>
      <c r="T3926" s="25">
        <f ca="1">_xlfn.LOGNORM.INV(S3926,'Input Parameters'!$H$29,'Input Parameters'!$I$29)</f>
        <v>62.272850323894232</v>
      </c>
      <c r="U3926" s="10">
        <f t="shared" ca="1" si="532"/>
        <v>0.92324139516426462</v>
      </c>
      <c r="V3926" s="29">
        <f ca="1">IF('Input Parameters'!$D$30="Beta",_xlfn.BETA.INV(U3926,'Input Parameters'!$L$30,'Input Parameters'!$M$30,'Input Parameters'!$J$30,'Input Parameters'!$K$30),IF('Input Parameters'!$D$30="LogNorm",_xlfn.LOGNORM.INV(U3926,'Input Parameters'!$H$30,'Input Parameters'!$I$30)))</f>
        <v>1.7542191764645536</v>
      </c>
      <c r="W3926" s="2">
        <f ca="1">N3926+(P3926-N3926)*(1-ERF((T3926-R3926)/(2*SQRT(L3926*'Input Parameters'!$E$31))))</f>
        <v>0.30798554767114089</v>
      </c>
      <c r="X3926">
        <f t="shared" ca="1" si="533"/>
        <v>1</v>
      </c>
      <c r="Y3926" s="7"/>
    </row>
    <row r="3927" spans="1:25" ht="15" customHeight="1" x14ac:dyDescent="0.3">
      <c r="A3927" s="130">
        <v>3920</v>
      </c>
      <c r="B3927" s="10">
        <f t="shared" ca="1" si="525"/>
        <v>0.37732025756363197</v>
      </c>
      <c r="C3927" s="57">
        <f ca="1">_xlfn.NORM.INV(B3927,'Input Parameters'!$E$19,'Input Parameters'!$F$19)</f>
        <v>540.89152057014371</v>
      </c>
      <c r="D3927" s="10">
        <f t="shared" ca="1" si="526"/>
        <v>0.17487939588231372</v>
      </c>
      <c r="E3927" s="59">
        <f ca="1">IF(_xlfn.NORM.INV(D3927,'Input Parameters'!$E$20,'Input Parameters'!$F$20)&lt;3500,3500,IF(_xlfn.NORM.INV(D3927,'Input Parameters'!$E$20,'Input Parameters'!$F$20)&gt;5500,5500,_xlfn.NORM.INV(D3927,'Input Parameters'!$E$20,'Input Parameters'!$F$20)))</f>
        <v>4145.459918870808</v>
      </c>
      <c r="F3927" s="10">
        <f t="shared" ca="1" si="527"/>
        <v>0.76911607199800081</v>
      </c>
      <c r="G3927" s="61">
        <f ca="1">_xlfn.NORM.INV(F3927,'Input Parameters'!$E$21,'Input Parameters'!$F$21)</f>
        <v>290.63448009490304</v>
      </c>
      <c r="H3927" s="54">
        <f ca="1">EXP(E3927*(1/'Input Parameters'!$E$22-1/G3927))</f>
        <v>0.89122757441475331</v>
      </c>
      <c r="I3927" s="10">
        <f t="shared" ca="1" si="528"/>
        <v>0.68452842635473488</v>
      </c>
      <c r="J3927" s="29">
        <f ca="1">_xlfn.BETA.INV(I3927,'Input Parameters'!$L$24,'Input Parameters'!$M$24,'Input Parameters'!$J$24,'Input Parameters'!$K$24)</f>
        <v>0.68226358544013532</v>
      </c>
      <c r="K3927" s="156">
        <f ca="1">('Input Parameters'!$E$25/'Input Parameters'!$E$31)^$J3927</f>
        <v>7.4895213240305991E-3</v>
      </c>
      <c r="L3927" s="66">
        <f ca="1">$H3927*$C3927*'Input Parameters'!$E$23*K3927</f>
        <v>3.6103794605538906</v>
      </c>
      <c r="M3927" s="23">
        <f t="shared" ca="1" si="529"/>
        <v>0.916553202088354</v>
      </c>
      <c r="N3927" s="15">
        <f ca="1">_xlfn.NORM.INV(M3927,'Input Parameters'!$E$26,'Input Parameters'!$F$26)</f>
        <v>6.3027342822200169E-2</v>
      </c>
      <c r="O3927" s="8">
        <f t="shared" ca="1" si="530"/>
        <v>4.2620866499808563E-2</v>
      </c>
      <c r="P3927" s="29">
        <f ca="1">_xlfn.LOGNORM.INV(O3927,'Input Parameters'!$H$27,'Input Parameters'!$I$27)</f>
        <v>0.6648462206464737</v>
      </c>
      <c r="Q3927" s="10"/>
      <c r="R3927" s="15">
        <f>'Input Parameters'!$E$28</f>
        <v>12.7</v>
      </c>
      <c r="S3927" s="10">
        <f t="shared" ca="1" si="531"/>
        <v>0.53000417676396394</v>
      </c>
      <c r="T3927" s="25">
        <f ca="1">_xlfn.LOGNORM.INV(S3927,'Input Parameters'!$H$29,'Input Parameters'!$I$29)</f>
        <v>58.726086168333005</v>
      </c>
      <c r="U3927" s="10">
        <f t="shared" ca="1" si="532"/>
        <v>0.42565104020307787</v>
      </c>
      <c r="V3927" s="29">
        <f ca="1">IF('Input Parameters'!$D$30="Beta",_xlfn.BETA.INV(U3927,'Input Parameters'!$L$30,'Input Parameters'!$M$30,'Input Parameters'!$J$30,'Input Parameters'!$K$30),IF('Input Parameters'!$D$30="LogNorm",_xlfn.LOGNORM.INV(U3927,'Input Parameters'!$H$30,'Input Parameters'!$I$30)))</f>
        <v>0.928006813534476</v>
      </c>
      <c r="W3927" s="2">
        <f ca="1">N3927+(P3927-N3927)*(1-ERF((T3927-R3927)/(2*SQRT(L3927*'Input Parameters'!$E$31))))</f>
        <v>0.11523212603375599</v>
      </c>
      <c r="X3927">
        <f t="shared" ca="1" si="533"/>
        <v>1</v>
      </c>
      <c r="Y3927" s="7"/>
    </row>
    <row r="3928" spans="1:25" ht="15" customHeight="1" x14ac:dyDescent="0.3">
      <c r="A3928" s="130">
        <v>3921</v>
      </c>
      <c r="B3928" s="10">
        <f t="shared" ca="1" si="525"/>
        <v>8.6267563420191262E-2</v>
      </c>
      <c r="C3928" s="57">
        <f ca="1">_xlfn.NORM.INV(B3928,'Input Parameters'!$E$19,'Input Parameters'!$F$19)</f>
        <v>452.03329008489345</v>
      </c>
      <c r="D3928" s="10">
        <f t="shared" ca="1" si="526"/>
        <v>0.65577903339931798</v>
      </c>
      <c r="E3928" s="59">
        <f ca="1">IF(_xlfn.NORM.INV(D3928,'Input Parameters'!$E$20,'Input Parameters'!$F$20)&lt;3500,3500,IF(_xlfn.NORM.INV(D3928,'Input Parameters'!$E$20,'Input Parameters'!$F$20)&gt;5500,5500,_xlfn.NORM.INV(D3928,'Input Parameters'!$E$20,'Input Parameters'!$F$20)))</f>
        <v>5080.6792645029827</v>
      </c>
      <c r="F3928" s="10">
        <f t="shared" ca="1" si="527"/>
        <v>0.62278131633681644</v>
      </c>
      <c r="G3928" s="61">
        <f ca="1">_xlfn.NORM.INV(F3928,'Input Parameters'!$E$21,'Input Parameters'!$F$21)</f>
        <v>287.30855884137924</v>
      </c>
      <c r="H3928" s="54">
        <f ca="1">EXP(E3928*(1/'Input Parameters'!$E$22-1/G3928))</f>
        <v>0.70928286168319465</v>
      </c>
      <c r="I3928" s="10">
        <f t="shared" ca="1" si="528"/>
        <v>0.47756388631418734</v>
      </c>
      <c r="J3928" s="29">
        <f ca="1">_xlfn.BETA.INV(I3928,'Input Parameters'!$L$24,'Input Parameters'!$M$24,'Input Parameters'!$J$24,'Input Parameters'!$K$24)</f>
        <v>0.59807375446202327</v>
      </c>
      <c r="K3928" s="156">
        <f ca="1">('Input Parameters'!$E$25/'Input Parameters'!$E$31)^$J3928</f>
        <v>1.3700668913094276E-2</v>
      </c>
      <c r="L3928" s="66">
        <f ca="1">$H3928*$C3928*'Input Parameters'!$E$23*K3928</f>
        <v>4.392701144833314</v>
      </c>
      <c r="M3928" s="23">
        <f t="shared" ca="1" si="529"/>
        <v>0.36459280010851292</v>
      </c>
      <c r="N3928" s="15">
        <f ca="1">_xlfn.NORM.INV(M3928,'Input Parameters'!$E$26,'Input Parameters'!$F$26)</f>
        <v>2.6729609567873947E-2</v>
      </c>
      <c r="O3928" s="8">
        <f t="shared" ca="1" si="530"/>
        <v>0.74577470372464205</v>
      </c>
      <c r="P3928" s="29">
        <f ca="1">_xlfn.LOGNORM.INV(O3928,'Input Parameters'!$H$27,'Input Parameters'!$I$27)</f>
        <v>1.9074306120392146</v>
      </c>
      <c r="Q3928" s="10"/>
      <c r="R3928" s="15">
        <f>'Input Parameters'!$E$28</f>
        <v>12.7</v>
      </c>
      <c r="S3928" s="10">
        <f t="shared" ca="1" si="531"/>
        <v>0.62277019638796693</v>
      </c>
      <c r="T3928" s="25">
        <f ca="1">_xlfn.LOGNORM.INV(S3928,'Input Parameters'!$H$29,'Input Parameters'!$I$29)</f>
        <v>60.312967997497147</v>
      </c>
      <c r="U3928" s="10">
        <f t="shared" ca="1" si="532"/>
        <v>0.86657857716451392</v>
      </c>
      <c r="V3928" s="29">
        <f ca="1">IF('Input Parameters'!$D$30="Beta",_xlfn.BETA.INV(U3928,'Input Parameters'!$L$30,'Input Parameters'!$M$30,'Input Parameters'!$J$30,'Input Parameters'!$K$30),IF('Input Parameters'!$D$30="LogNorm",_xlfn.LOGNORM.INV(U3928,'Input Parameters'!$H$30,'Input Parameters'!$I$30)))</f>
        <v>1.5481697779424268</v>
      </c>
      <c r="W3928" s="2">
        <f ca="1">N3928+(P3928-N3928)*(1-ERF((T3928-R3928)/(2*SQRT(L3928*'Input Parameters'!$E$31))))</f>
        <v>0.23020938007360561</v>
      </c>
      <c r="X3928">
        <f t="shared" ca="1" si="533"/>
        <v>1</v>
      </c>
      <c r="Y3928" s="7"/>
    </row>
    <row r="3929" spans="1:25" ht="15" customHeight="1" x14ac:dyDescent="0.3">
      <c r="A3929" s="130">
        <v>3922</v>
      </c>
      <c r="B3929" s="10">
        <f t="shared" ca="1" si="525"/>
        <v>0.19662750392764872</v>
      </c>
      <c r="C3929" s="57">
        <f ca="1">_xlfn.NORM.INV(B3929,'Input Parameters'!$E$19,'Input Parameters'!$F$19)</f>
        <v>495.15987600264555</v>
      </c>
      <c r="D3929" s="10">
        <f t="shared" ca="1" si="526"/>
        <v>4.8150765746249657E-2</v>
      </c>
      <c r="E3929" s="59">
        <f ca="1">IF(_xlfn.NORM.INV(D3929,'Input Parameters'!$E$20,'Input Parameters'!$F$20)&lt;3500,3500,IF(_xlfn.NORM.INV(D3929,'Input Parameters'!$E$20,'Input Parameters'!$F$20)&gt;5500,5500,_xlfn.NORM.INV(D3929,'Input Parameters'!$E$20,'Input Parameters'!$F$20)))</f>
        <v>3635.8618671542176</v>
      </c>
      <c r="F3929" s="10">
        <f t="shared" ca="1" si="527"/>
        <v>0.9755562066914073</v>
      </c>
      <c r="G3929" s="61">
        <f ca="1">_xlfn.NORM.INV(F3929,'Input Parameters'!$E$21,'Input Parameters'!$F$21)</f>
        <v>300.330826098476</v>
      </c>
      <c r="H3929" s="54">
        <f ca="1">EXP(E3929*(1/'Input Parameters'!$E$22-1/G3929))</f>
        <v>1.3537729313955067</v>
      </c>
      <c r="I3929" s="10">
        <f t="shared" ca="1" si="528"/>
        <v>0.25532860571792471</v>
      </c>
      <c r="J3929" s="29">
        <f ca="1">_xlfn.BETA.INV(I3929,'Input Parameters'!$L$24,'Input Parameters'!$M$24,'Input Parameters'!$J$24,'Input Parameters'!$K$24)</f>
        <v>0.49905002302832951</v>
      </c>
      <c r="K3929" s="156">
        <f ca="1">('Input Parameters'!$E$25/'Input Parameters'!$E$31)^$J3929</f>
        <v>2.7876836775630867E-2</v>
      </c>
      <c r="L3929" s="66">
        <f ca="1">$H3929*$C3929*'Input Parameters'!$E$23*K3929</f>
        <v>18.686792530292763</v>
      </c>
      <c r="M3929" s="23">
        <f t="shared" ca="1" si="529"/>
        <v>0.8746288522397927</v>
      </c>
      <c r="N3929" s="15">
        <f ca="1">_xlfn.NORM.INV(M3929,'Input Parameters'!$E$26,'Input Parameters'!$F$26)</f>
        <v>5.81195138052596E-2</v>
      </c>
      <c r="O3929" s="8">
        <f t="shared" ca="1" si="530"/>
        <v>0.92746499408530603</v>
      </c>
      <c r="P3929" s="29">
        <f ca="1">_xlfn.LOGNORM.INV(O3929,'Input Parameters'!$H$27,'Input Parameters'!$I$27)</f>
        <v>2.7125223877671134</v>
      </c>
      <c r="Q3929" s="10"/>
      <c r="R3929" s="15">
        <f>'Input Parameters'!$E$28</f>
        <v>12.7</v>
      </c>
      <c r="S3929" s="10">
        <f t="shared" ca="1" si="531"/>
        <v>0.99035657805502553</v>
      </c>
      <c r="T3929" s="25">
        <f ca="1">_xlfn.LOGNORM.INV(S3929,'Input Parameters'!$H$29,'Input Parameters'!$I$29)</f>
        <v>75.727752387755672</v>
      </c>
      <c r="U3929" s="10">
        <f t="shared" ca="1" si="532"/>
        <v>0.33547523932307399</v>
      </c>
      <c r="V3929" s="29">
        <f ca="1">IF('Input Parameters'!$D$30="Beta",_xlfn.BETA.INV(U3929,'Input Parameters'!$L$30,'Input Parameters'!$M$30,'Input Parameters'!$J$30,'Input Parameters'!$K$30),IF('Input Parameters'!$D$30="LogNorm",_xlfn.LOGNORM.INV(U3929,'Input Parameters'!$H$30,'Input Parameters'!$I$30)))</f>
        <v>0.84507612080842609</v>
      </c>
      <c r="W3929" s="2">
        <f ca="1">N3929+(P3929-N3929)*(1-ERF((T3929-R3929)/(2*SQRT(L3929*'Input Parameters'!$E$31))))</f>
        <v>0.86121199522460257</v>
      </c>
      <c r="X3929">
        <f t="shared" ca="1" si="533"/>
        <v>0</v>
      </c>
      <c r="Y3929" s="7"/>
    </row>
    <row r="3930" spans="1:25" ht="15" customHeight="1" x14ac:dyDescent="0.3">
      <c r="A3930" s="130">
        <v>3923</v>
      </c>
      <c r="B3930" s="10">
        <f t="shared" ca="1" si="525"/>
        <v>1.7012255707091972E-2</v>
      </c>
      <c r="C3930" s="57">
        <f ca="1">_xlfn.NORM.INV(B3930,'Input Parameters'!$E$19,'Input Parameters'!$F$19)</f>
        <v>388.17849856566045</v>
      </c>
      <c r="D3930" s="10">
        <f t="shared" ca="1" si="526"/>
        <v>0.75470201367367418</v>
      </c>
      <c r="E3930" s="59">
        <f ca="1">IF(_xlfn.NORM.INV(D3930,'Input Parameters'!$E$20,'Input Parameters'!$F$20)&lt;3500,3500,IF(_xlfn.NORM.INV(D3930,'Input Parameters'!$E$20,'Input Parameters'!$F$20)&gt;5500,5500,_xlfn.NORM.INV(D3930,'Input Parameters'!$E$20,'Input Parameters'!$F$20)))</f>
        <v>5282.5528634761004</v>
      </c>
      <c r="F3930" s="10">
        <f t="shared" ca="1" si="527"/>
        <v>0.11922925757724212</v>
      </c>
      <c r="G3930" s="61">
        <f ca="1">_xlfn.NORM.INV(F3930,'Input Parameters'!$E$21,'Input Parameters'!$F$21)</f>
        <v>275.58425093396141</v>
      </c>
      <c r="H3930" s="54">
        <f ca="1">EXP(E3930*(1/'Input Parameters'!$E$22-1/G3930))</f>
        <v>0.32002123038404545</v>
      </c>
      <c r="I3930" s="10">
        <f t="shared" ca="1" si="528"/>
        <v>0.83615489404523791</v>
      </c>
      <c r="J3930" s="29">
        <f ca="1">_xlfn.BETA.INV(I3930,'Input Parameters'!$L$24,'Input Parameters'!$M$24,'Input Parameters'!$J$24,'Input Parameters'!$K$24)</f>
        <v>0.75354693444244381</v>
      </c>
      <c r="K3930" s="156">
        <f ca="1">('Input Parameters'!$E$25/'Input Parameters'!$E$31)^$J3930</f>
        <v>4.4913367771703397E-3</v>
      </c>
      <c r="L3930" s="66">
        <f ca="1">$H3930*$C3930*'Input Parameters'!$E$23*K3930</f>
        <v>0.55793793125725433</v>
      </c>
      <c r="M3930" s="23">
        <f t="shared" ca="1" si="529"/>
        <v>7.9307698250834724E-2</v>
      </c>
      <c r="N3930" s="15">
        <f ca="1">_xlfn.NORM.INV(M3930,'Input Parameters'!$E$26,'Input Parameters'!$F$26)</f>
        <v>4.3953837518980812E-3</v>
      </c>
      <c r="O3930" s="8">
        <f t="shared" ca="1" si="530"/>
        <v>0.22481418158817779</v>
      </c>
      <c r="P3930" s="29">
        <f ca="1">_xlfn.LOGNORM.INV(O3930,'Input Parameters'!$H$27,'Input Parameters'!$I$27)</f>
        <v>1.0189104253549552</v>
      </c>
      <c r="Q3930" s="10"/>
      <c r="R3930" s="15">
        <f>'Input Parameters'!$E$28</f>
        <v>12.7</v>
      </c>
      <c r="S3930" s="10">
        <f t="shared" ca="1" si="531"/>
        <v>0.77682926997340651</v>
      </c>
      <c r="T3930" s="25">
        <f ca="1">_xlfn.LOGNORM.INV(S3930,'Input Parameters'!$H$29,'Input Parameters'!$I$29)</f>
        <v>63.429644633443409</v>
      </c>
      <c r="U3930" s="10">
        <f t="shared" ca="1" si="532"/>
        <v>0.42109804736550394</v>
      </c>
      <c r="V3930" s="29">
        <f ca="1">IF('Input Parameters'!$D$30="Beta",_xlfn.BETA.INV(U3930,'Input Parameters'!$L$30,'Input Parameters'!$M$30,'Input Parameters'!$J$30,'Input Parameters'!$K$30),IF('Input Parameters'!$D$30="LogNorm",_xlfn.LOGNORM.INV(U3930,'Input Parameters'!$H$30,'Input Parameters'!$I$30)))</f>
        <v>0.92376126847355067</v>
      </c>
      <c r="W3930" s="2">
        <f ca="1">N3930+(P3930-N3930)*(1-ERF((T3930-R3930)/(2*SQRT(L3930*'Input Parameters'!$E$31))))</f>
        <v>4.396974650264885E-3</v>
      </c>
      <c r="X3930">
        <f t="shared" ca="1" si="533"/>
        <v>1</v>
      </c>
      <c r="Y3930" s="7"/>
    </row>
    <row r="3931" spans="1:25" ht="15" customHeight="1" x14ac:dyDescent="0.3">
      <c r="A3931" s="130">
        <v>3924</v>
      </c>
      <c r="B3931" s="10">
        <f t="shared" ca="1" si="525"/>
        <v>0.18090477339405997</v>
      </c>
      <c r="C3931" s="57">
        <f ca="1">_xlfn.NORM.INV(B3931,'Input Parameters'!$E$19,'Input Parameters'!$F$19)</f>
        <v>490.2425536519761</v>
      </c>
      <c r="D3931" s="10">
        <f t="shared" ca="1" si="526"/>
        <v>0.12297952794211409</v>
      </c>
      <c r="E3931" s="59">
        <f ca="1">IF(_xlfn.NORM.INV(D3931,'Input Parameters'!$E$20,'Input Parameters'!$F$20)&lt;3500,3500,IF(_xlfn.NORM.INV(D3931,'Input Parameters'!$E$20,'Input Parameters'!$F$20)&gt;5500,5500,_xlfn.NORM.INV(D3931,'Input Parameters'!$E$20,'Input Parameters'!$F$20)))</f>
        <v>3987.8456728427809</v>
      </c>
      <c r="F3931" s="10">
        <f t="shared" ca="1" si="527"/>
        <v>0.71570391285402724</v>
      </c>
      <c r="G3931" s="61">
        <f ca="1">_xlfn.NORM.INV(F3931,'Input Parameters'!$E$21,'Input Parameters'!$F$21)</f>
        <v>289.33119114278725</v>
      </c>
      <c r="H3931" s="54">
        <f ca="1">EXP(E3931*(1/'Input Parameters'!$E$22-1/G3931))</f>
        <v>0.84148759316071553</v>
      </c>
      <c r="I3931" s="10">
        <f t="shared" ca="1" si="528"/>
        <v>0.67292354314242908</v>
      </c>
      <c r="J3931" s="29">
        <f ca="1">_xlfn.BETA.INV(I3931,'Input Parameters'!$L$24,'Input Parameters'!$M$24,'Input Parameters'!$J$24,'Input Parameters'!$K$24)</f>
        <v>0.67736823451146067</v>
      </c>
      <c r="K3931" s="156">
        <f ca="1">('Input Parameters'!$E$25/'Input Parameters'!$E$31)^$J3931</f>
        <v>7.7572036924072824E-3</v>
      </c>
      <c r="L3931" s="66">
        <f ca="1">$H3931*$C3931*'Input Parameters'!$E$23*K3931</f>
        <v>3.200102716697145</v>
      </c>
      <c r="M3931" s="23">
        <f t="shared" ca="1" si="529"/>
        <v>0.71895867531714575</v>
      </c>
      <c r="N3931" s="15">
        <f ca="1">_xlfn.NORM.INV(M3931,'Input Parameters'!$E$26,'Input Parameters'!$F$26)</f>
        <v>4.6174767767055577E-2</v>
      </c>
      <c r="O3931" s="8">
        <f t="shared" ca="1" si="530"/>
        <v>0.21363789765630736</v>
      </c>
      <c r="P3931" s="29">
        <f ca="1">_xlfn.LOGNORM.INV(O3931,'Input Parameters'!$H$27,'Input Parameters'!$I$27)</f>
        <v>1.0020006699104256</v>
      </c>
      <c r="Q3931" s="10"/>
      <c r="R3931" s="15">
        <f>'Input Parameters'!$E$28</f>
        <v>12.7</v>
      </c>
      <c r="S3931" s="10">
        <f t="shared" ca="1" si="531"/>
        <v>0.37102715752962745</v>
      </c>
      <c r="T3931" s="25">
        <f ca="1">_xlfn.LOGNORM.INV(S3931,'Input Parameters'!$H$29,'Input Parameters'!$I$29)</f>
        <v>56.119261698664772</v>
      </c>
      <c r="U3931" s="10">
        <f t="shared" ca="1" si="532"/>
        <v>0.81688737413084778</v>
      </c>
      <c r="V3931" s="29">
        <f ca="1">IF('Input Parameters'!$D$30="Beta",_xlfn.BETA.INV(U3931,'Input Parameters'!$L$30,'Input Parameters'!$M$30,'Input Parameters'!$J$30,'Input Parameters'!$K$30),IF('Input Parameters'!$D$30="LogNorm",_xlfn.LOGNORM.INV(U3931,'Input Parameters'!$H$30,'Input Parameters'!$I$30)))</f>
        <v>1.4269287037260177</v>
      </c>
      <c r="W3931" s="2">
        <f ca="1">N3931+(P3931-N3931)*(1-ERF((T3931-R3931)/(2*SQRT(L3931*'Input Parameters'!$E$31))))</f>
        <v>0.1284835486860309</v>
      </c>
      <c r="X3931">
        <f t="shared" ca="1" si="533"/>
        <v>1</v>
      </c>
      <c r="Y3931" s="7"/>
    </row>
    <row r="3932" spans="1:25" ht="15" customHeight="1" x14ac:dyDescent="0.3">
      <c r="A3932" s="130">
        <v>3925</v>
      </c>
      <c r="B3932" s="10">
        <f t="shared" ca="1" si="525"/>
        <v>0.91066263700071548</v>
      </c>
      <c r="C3932" s="57">
        <f ca="1">_xlfn.NORM.INV(B3932,'Input Parameters'!$E$19,'Input Parameters'!$F$19)</f>
        <v>680.9395512847085</v>
      </c>
      <c r="D3932" s="10">
        <f t="shared" ca="1" si="526"/>
        <v>0.85825287287815222</v>
      </c>
      <c r="E3932" s="59">
        <f ca="1">IF(_xlfn.NORM.INV(D3932,'Input Parameters'!$E$20,'Input Parameters'!$F$20)&lt;3500,3500,IF(_xlfn.NORM.INV(D3932,'Input Parameters'!$E$20,'Input Parameters'!$F$20)&gt;5500,5500,_xlfn.NORM.INV(D3932,'Input Parameters'!$E$20,'Input Parameters'!$F$20)))</f>
        <v>5500</v>
      </c>
      <c r="F3932" s="10">
        <f t="shared" ca="1" si="527"/>
        <v>3.4811001801036578E-2</v>
      </c>
      <c r="G3932" s="61">
        <f ca="1">_xlfn.NORM.INV(F3932,'Input Parameters'!$E$21,'Input Parameters'!$F$21)</f>
        <v>270.58911424889948</v>
      </c>
      <c r="H3932" s="54">
        <f ca="1">EXP(E3932*(1/'Input Parameters'!$E$22-1/G3932))</f>
        <v>0.21125488827255612</v>
      </c>
      <c r="I3932" s="10">
        <f t="shared" ca="1" si="528"/>
        <v>3.6315200845685958E-2</v>
      </c>
      <c r="J3932" s="29">
        <f ca="1">_xlfn.BETA.INV(I3932,'Input Parameters'!$L$24,'Input Parameters'!$M$24,'Input Parameters'!$J$24,'Input Parameters'!$K$24)</f>
        <v>0.31838418016751985</v>
      </c>
      <c r="K3932" s="156">
        <f ca="1">('Input Parameters'!$E$25/'Input Parameters'!$E$31)^$J3932</f>
        <v>0.10188158089385599</v>
      </c>
      <c r="L3932" s="66">
        <f ca="1">$H3932*$C3932*'Input Parameters'!$E$23*K3932</f>
        <v>14.655849697737096</v>
      </c>
      <c r="M3932" s="23">
        <f t="shared" ca="1" si="529"/>
        <v>0.73367809026728026</v>
      </c>
      <c r="N3932" s="15">
        <f ca="1">_xlfn.NORM.INV(M3932,'Input Parameters'!$E$26,'Input Parameters'!$F$26)</f>
        <v>4.7103480884530556E-2</v>
      </c>
      <c r="O3932" s="8">
        <f t="shared" ca="1" si="530"/>
        <v>0.16999043878024245</v>
      </c>
      <c r="P3932" s="29">
        <f ca="1">_xlfn.LOGNORM.INV(O3932,'Input Parameters'!$H$27,'Input Parameters'!$I$27)</f>
        <v>0.93338457103856431</v>
      </c>
      <c r="Q3932" s="10"/>
      <c r="R3932" s="15">
        <f>'Input Parameters'!$E$28</f>
        <v>12.7</v>
      </c>
      <c r="S3932" s="10">
        <f t="shared" ca="1" si="531"/>
        <v>0.1377884242846773</v>
      </c>
      <c r="T3932" s="25">
        <f ca="1">_xlfn.LOGNORM.INV(S3932,'Input Parameters'!$H$29,'Input Parameters'!$I$29)</f>
        <v>51.522544681656655</v>
      </c>
      <c r="U3932" s="10">
        <f t="shared" ca="1" si="532"/>
        <v>2.2878959425755463E-2</v>
      </c>
      <c r="V3932" s="29">
        <f ca="1">IF('Input Parameters'!$D$30="Beta",_xlfn.BETA.INV(U3932,'Input Parameters'!$L$30,'Input Parameters'!$M$30,'Input Parameters'!$J$30,'Input Parameters'!$K$30),IF('Input Parameters'!$D$30="LogNorm",_xlfn.LOGNORM.INV(U3932,'Input Parameters'!$H$30,'Input Parameters'!$I$30)))</f>
        <v>0.45450522306875257</v>
      </c>
      <c r="W3932" s="2">
        <f ca="1">N3932+(P3932-N3932)*(1-ERF((T3932-R3932)/(2*SQRT(L3932*'Input Parameters'!$E$31))))</f>
        <v>0.46660595479385153</v>
      </c>
      <c r="X3932">
        <f t="shared" ca="1" si="533"/>
        <v>0</v>
      </c>
      <c r="Y3932" s="7"/>
    </row>
    <row r="3933" spans="1:25" ht="15" customHeight="1" x14ac:dyDescent="0.3">
      <c r="A3933" s="130">
        <v>3926</v>
      </c>
      <c r="B3933" s="10">
        <f t="shared" ca="1" si="525"/>
        <v>0.55594333883338265</v>
      </c>
      <c r="C3933" s="57">
        <f ca="1">_xlfn.NORM.INV(B3933,'Input Parameters'!$E$19,'Input Parameters'!$F$19)</f>
        <v>579.18846790048985</v>
      </c>
      <c r="D3933" s="10">
        <f t="shared" ca="1" si="526"/>
        <v>0.10551733070938174</v>
      </c>
      <c r="E3933" s="59">
        <f ca="1">IF(_xlfn.NORM.INV(D3933,'Input Parameters'!$E$20,'Input Parameters'!$F$20)&lt;3500,3500,IF(_xlfn.NORM.INV(D3933,'Input Parameters'!$E$20,'Input Parameters'!$F$20)&gt;5500,5500,_xlfn.NORM.INV(D3933,'Input Parameters'!$E$20,'Input Parameters'!$F$20)))</f>
        <v>3924.4921840428319</v>
      </c>
      <c r="F3933" s="10">
        <f t="shared" ca="1" si="527"/>
        <v>4.6420247049034025E-2</v>
      </c>
      <c r="G3933" s="61">
        <f ca="1">_xlfn.NORM.INV(F3933,'Input Parameters'!$E$21,'Input Parameters'!$F$21)</f>
        <v>271.64047826863703</v>
      </c>
      <c r="H3933" s="54">
        <f ca="1">EXP(E3933*(1/'Input Parameters'!$E$22-1/G3933))</f>
        <v>0.34881801641054894</v>
      </c>
      <c r="I3933" s="10">
        <f t="shared" ca="1" si="528"/>
        <v>0.37027075834202217</v>
      </c>
      <c r="J3933" s="29">
        <f ca="1">_xlfn.BETA.INV(I3933,'Input Parameters'!$L$24,'Input Parameters'!$M$24,'Input Parameters'!$J$24,'Input Parameters'!$K$24)</f>
        <v>0.55311520869070363</v>
      </c>
      <c r="K3933" s="156">
        <f ca="1">('Input Parameters'!$E$25/'Input Parameters'!$E$31)^$J3933</f>
        <v>1.8915031647328027E-2</v>
      </c>
      <c r="L3933" s="66">
        <f ca="1">$H3933*$C3933*'Input Parameters'!$E$23*K3933</f>
        <v>3.8214298046079009</v>
      </c>
      <c r="M3933" s="23">
        <f t="shared" ca="1" si="529"/>
        <v>2.8298497265449862E-3</v>
      </c>
      <c r="N3933" s="15">
        <f ca="1">_xlfn.NORM.INV(M3933,'Input Parameters'!$E$26,'Input Parameters'!$F$26)</f>
        <v>-2.4104309288971552E-2</v>
      </c>
      <c r="O3933" s="8">
        <f t="shared" ca="1" si="530"/>
        <v>0.12886825820996817</v>
      </c>
      <c r="P3933" s="29">
        <f ca="1">_xlfn.LOGNORM.INV(O3933,'Input Parameters'!$H$27,'Input Parameters'!$I$27)</f>
        <v>0.86287116074514936</v>
      </c>
      <c r="Q3933" s="10"/>
      <c r="R3933" s="15">
        <f>'Input Parameters'!$E$28</f>
        <v>12.7</v>
      </c>
      <c r="S3933" s="10">
        <f t="shared" ca="1" si="531"/>
        <v>0.82901533889474788</v>
      </c>
      <c r="T3933" s="25">
        <f ca="1">_xlfn.LOGNORM.INV(S3933,'Input Parameters'!$H$29,'Input Parameters'!$I$29)</f>
        <v>64.788183009770009</v>
      </c>
      <c r="U3933" s="10">
        <f t="shared" ca="1" si="532"/>
        <v>0.73905891273161728</v>
      </c>
      <c r="V3933" s="29">
        <f ca="1">IF('Input Parameters'!$D$30="Beta",_xlfn.BETA.INV(U3933,'Input Parameters'!$L$30,'Input Parameters'!$M$30,'Input Parameters'!$J$30,'Input Parameters'!$K$30),IF('Input Parameters'!$D$30="LogNorm",_xlfn.LOGNORM.INV(U3933,'Input Parameters'!$H$30,'Input Parameters'!$I$30)))</f>
        <v>1.2862927030377218</v>
      </c>
      <c r="W3933" s="2">
        <f ca="1">N3933+(P3933-N3933)*(1-ERF((T3933-R3933)/(2*SQRT(L3933*'Input Parameters'!$E$31))))</f>
        <v>2.8712558318885327E-2</v>
      </c>
      <c r="X3933">
        <f t="shared" ca="1" si="533"/>
        <v>1</v>
      </c>
      <c r="Y3933" s="7"/>
    </row>
    <row r="3934" spans="1:25" ht="15" customHeight="1" x14ac:dyDescent="0.3">
      <c r="A3934" s="130">
        <v>3927</v>
      </c>
      <c r="B3934" s="10">
        <f t="shared" ca="1" si="525"/>
        <v>0.17577260166283726</v>
      </c>
      <c r="C3934" s="57">
        <f ca="1">_xlfn.NORM.INV(B3934,'Input Parameters'!$E$19,'Input Parameters'!$F$19)</f>
        <v>488.58011384739939</v>
      </c>
      <c r="D3934" s="10">
        <f t="shared" ca="1" si="526"/>
        <v>0.84866744417231477</v>
      </c>
      <c r="E3934" s="59">
        <f ca="1">IF(_xlfn.NORM.INV(D3934,'Input Parameters'!$E$20,'Input Parameters'!$F$20)&lt;3500,3500,IF(_xlfn.NORM.INV(D3934,'Input Parameters'!$E$20,'Input Parameters'!$F$20)&gt;5500,5500,_xlfn.NORM.INV(D3934,'Input Parameters'!$E$20,'Input Parameters'!$F$20)))</f>
        <v>5500</v>
      </c>
      <c r="F3934" s="10">
        <f t="shared" ca="1" si="527"/>
        <v>0.39580943697112025</v>
      </c>
      <c r="G3934" s="61">
        <f ca="1">_xlfn.NORM.INV(F3934,'Input Parameters'!$E$21,'Input Parameters'!$F$21)</f>
        <v>282.77331723480205</v>
      </c>
      <c r="H3934" s="54">
        <f ca="1">EXP(E3934*(1/'Input Parameters'!$E$22-1/G3934))</f>
        <v>0.50718598001042625</v>
      </c>
      <c r="I3934" s="10">
        <f t="shared" ca="1" si="528"/>
        <v>0.38131318058596886</v>
      </c>
      <c r="J3934" s="29">
        <f ca="1">_xlfn.BETA.INV(I3934,'Input Parameters'!$L$24,'Input Parameters'!$M$24,'Input Parameters'!$J$24,'Input Parameters'!$K$24)</f>
        <v>0.55790995829513479</v>
      </c>
      <c r="K3934" s="156">
        <f ca="1">('Input Parameters'!$E$25/'Input Parameters'!$E$31)^$J3934</f>
        <v>1.8275503674309444E-2</v>
      </c>
      <c r="L3934" s="66">
        <f ca="1">$H3934*$C3934*'Input Parameters'!$E$23*K3934</f>
        <v>4.5286877909450096</v>
      </c>
      <c r="M3934" s="23">
        <f t="shared" ca="1" si="529"/>
        <v>0.97990494229032932</v>
      </c>
      <c r="N3934" s="15">
        <f ca="1">_xlfn.NORM.INV(M3934,'Input Parameters'!$E$26,'Input Parameters'!$F$26)</f>
        <v>7.7087581393354393E-2</v>
      </c>
      <c r="O3934" s="8">
        <f t="shared" ca="1" si="530"/>
        <v>0.95635029653831161</v>
      </c>
      <c r="P3934" s="29">
        <f ca="1">_xlfn.LOGNORM.INV(O3934,'Input Parameters'!$H$27,'Input Parameters'!$I$27)</f>
        <v>3.0333099065003077</v>
      </c>
      <c r="Q3934" s="10"/>
      <c r="R3934" s="15">
        <f>'Input Parameters'!$E$28</f>
        <v>12.7</v>
      </c>
      <c r="S3934" s="10">
        <f t="shared" ca="1" si="531"/>
        <v>0.4984771308311613</v>
      </c>
      <c r="T3934" s="25">
        <f ca="1">_xlfn.LOGNORM.INV(S3934,'Input Parameters'!$H$29,'Input Parameters'!$I$29)</f>
        <v>58.206875159916592</v>
      </c>
      <c r="U3934" s="10">
        <f t="shared" ca="1" si="532"/>
        <v>0.25139615233261436</v>
      </c>
      <c r="V3934" s="29">
        <f ca="1">IF('Input Parameters'!$D$30="Beta",_xlfn.BETA.INV(U3934,'Input Parameters'!$L$30,'Input Parameters'!$M$30,'Input Parameters'!$J$30,'Input Parameters'!$K$30),IF('Input Parameters'!$D$30="LogNorm",_xlfn.LOGNORM.INV(U3934,'Input Parameters'!$H$30,'Input Parameters'!$I$30)))</f>
        <v>0.76717116896302873</v>
      </c>
      <c r="W3934" s="2">
        <f ca="1">N3934+(P3934-N3934)*(1-ERF((T3934-R3934)/(2*SQRT(L3934*'Input Parameters'!$E$31))))</f>
        <v>0.46291177213053614</v>
      </c>
      <c r="X3934">
        <f t="shared" ca="1" si="533"/>
        <v>1</v>
      </c>
      <c r="Y3934" s="7"/>
    </row>
    <row r="3935" spans="1:25" ht="15" customHeight="1" x14ac:dyDescent="0.3">
      <c r="A3935" s="130">
        <v>3928</v>
      </c>
      <c r="B3935" s="10">
        <f t="shared" ca="1" si="525"/>
        <v>0.89754499329493398</v>
      </c>
      <c r="C3935" s="57">
        <f ca="1">_xlfn.NORM.INV(B3935,'Input Parameters'!$E$19,'Input Parameters'!$F$19)</f>
        <v>674.41948897866666</v>
      </c>
      <c r="D3935" s="10">
        <f t="shared" ca="1" si="526"/>
        <v>0.80251984151053901</v>
      </c>
      <c r="E3935" s="59">
        <f ca="1">IF(_xlfn.NORM.INV(D3935,'Input Parameters'!$E$20,'Input Parameters'!$F$20)&lt;3500,3500,IF(_xlfn.NORM.INV(D3935,'Input Parameters'!$E$20,'Input Parameters'!$F$20)&gt;5500,5500,_xlfn.NORM.INV(D3935,'Input Parameters'!$E$20,'Input Parameters'!$F$20)))</f>
        <v>5395.4593949937907</v>
      </c>
      <c r="F3935" s="10">
        <f t="shared" ca="1" si="527"/>
        <v>0.28642812022657882</v>
      </c>
      <c r="G3935" s="61">
        <f ca="1">_xlfn.NORM.INV(F3935,'Input Parameters'!$E$21,'Input Parameters'!$F$21)</f>
        <v>280.41813923095867</v>
      </c>
      <c r="H3935" s="54">
        <f ca="1">EXP(E3935*(1/'Input Parameters'!$E$22-1/G3935))</f>
        <v>0.43769744390195486</v>
      </c>
      <c r="I3935" s="10">
        <f t="shared" ca="1" si="528"/>
        <v>0.83564120532984643</v>
      </c>
      <c r="J3935" s="29">
        <f ca="1">_xlfn.BETA.INV(I3935,'Input Parameters'!$L$24,'Input Parameters'!$M$24,'Input Parameters'!$J$24,'Input Parameters'!$K$24)</f>
        <v>0.75326723040086985</v>
      </c>
      <c r="K3935" s="156">
        <f ca="1">('Input Parameters'!$E$25/'Input Parameters'!$E$31)^$J3935</f>
        <v>4.5003575579207773E-3</v>
      </c>
      <c r="L3935" s="66">
        <f ca="1">$H3935*$C3935*'Input Parameters'!$E$23*K3935</f>
        <v>1.3284681371219482</v>
      </c>
      <c r="M3935" s="23">
        <f t="shared" ca="1" si="529"/>
        <v>4.5584519835804027E-3</v>
      </c>
      <c r="N3935" s="15">
        <f ca="1">_xlfn.NORM.INV(M3935,'Input Parameters'!$E$26,'Input Parameters'!$F$26)</f>
        <v>-2.0760419562622583E-2</v>
      </c>
      <c r="O3935" s="8">
        <f t="shared" ca="1" si="530"/>
        <v>0.8208549154742335</v>
      </c>
      <c r="P3935" s="29">
        <f ca="1">_xlfn.LOGNORM.INV(O3935,'Input Parameters'!$H$27,'Input Parameters'!$I$27)</f>
        <v>2.1374702229917415</v>
      </c>
      <c r="Q3935" s="10"/>
      <c r="R3935" s="15">
        <f>'Input Parameters'!$E$28</f>
        <v>12.7</v>
      </c>
      <c r="S3935" s="10">
        <f t="shared" ca="1" si="531"/>
        <v>0.36197126802745772</v>
      </c>
      <c r="T3935" s="25">
        <f ca="1">_xlfn.LOGNORM.INV(S3935,'Input Parameters'!$H$29,'Input Parameters'!$I$29)</f>
        <v>55.967868444907253</v>
      </c>
      <c r="U3935" s="10">
        <f t="shared" ca="1" si="532"/>
        <v>0.22208521877155207</v>
      </c>
      <c r="V3935" s="29">
        <f ca="1">IF('Input Parameters'!$D$30="Beta",_xlfn.BETA.INV(U3935,'Input Parameters'!$L$30,'Input Parameters'!$M$30,'Input Parameters'!$J$30,'Input Parameters'!$K$30),IF('Input Parameters'!$D$30="LogNorm",_xlfn.LOGNORM.INV(U3935,'Input Parameters'!$H$30,'Input Parameters'!$I$30)))</f>
        <v>0.73894290111924021</v>
      </c>
      <c r="W3935" s="2">
        <f ca="1">N3935+(P3935-N3935)*(1-ERF((T3935-R3935)/(2*SQRT(L3935*'Input Parameters'!$E$31))))</f>
        <v>-3.6160264375658252E-3</v>
      </c>
      <c r="X3935">
        <f t="shared" ca="1" si="533"/>
        <v>1</v>
      </c>
      <c r="Y3935" s="7"/>
    </row>
    <row r="3936" spans="1:25" ht="15" customHeight="1" x14ac:dyDescent="0.3">
      <c r="A3936" s="130">
        <v>3929</v>
      </c>
      <c r="B3936" s="10">
        <f t="shared" ca="1" si="525"/>
        <v>0.43342901844672943</v>
      </c>
      <c r="C3936" s="57">
        <f ca="1">_xlfn.NORM.INV(B3936,'Input Parameters'!$E$19,'Input Parameters'!$F$19)</f>
        <v>553.13351091891207</v>
      </c>
      <c r="D3936" s="10">
        <f t="shared" ca="1" si="526"/>
        <v>0.48749473953191014</v>
      </c>
      <c r="E3936" s="59">
        <f ca="1">IF(_xlfn.NORM.INV(D3936,'Input Parameters'!$E$20,'Input Parameters'!$F$20)&lt;3500,3500,IF(_xlfn.NORM.INV(D3936,'Input Parameters'!$E$20,'Input Parameters'!$F$20)&gt;5500,5500,_xlfn.NORM.INV(D3936,'Input Parameters'!$E$20,'Input Parameters'!$F$20)))</f>
        <v>4778.0541778229826</v>
      </c>
      <c r="F3936" s="10">
        <f t="shared" ca="1" si="527"/>
        <v>0.4716830696398665</v>
      </c>
      <c r="G3936" s="61">
        <f ca="1">_xlfn.NORM.INV(F3936,'Input Parameters'!$E$21,'Input Parameters'!$F$21)</f>
        <v>284.29162776069001</v>
      </c>
      <c r="H3936" s="54">
        <f ca="1">EXP(E3936*(1/'Input Parameters'!$E$22-1/G3936))</f>
        <v>0.60681943354892065</v>
      </c>
      <c r="I3936" s="10">
        <f t="shared" ca="1" si="528"/>
        <v>0.15814877790298987</v>
      </c>
      <c r="J3936" s="29">
        <f ca="1">_xlfn.BETA.INV(I3936,'Input Parameters'!$L$24,'Input Parameters'!$M$24,'Input Parameters'!$J$24,'Input Parameters'!$K$24)</f>
        <v>0.44232658161263716</v>
      </c>
      <c r="K3936" s="156">
        <f ca="1">('Input Parameters'!$E$25/'Input Parameters'!$E$31)^$J3936</f>
        <v>4.1875646762860479E-2</v>
      </c>
      <c r="L3936" s="66">
        <f ca="1">$H3936*$C3936*'Input Parameters'!$E$23*K3936</f>
        <v>14.055651445337052</v>
      </c>
      <c r="M3936" s="23">
        <f t="shared" ca="1" si="529"/>
        <v>0.89307897735130648</v>
      </c>
      <c r="N3936" s="15">
        <f ca="1">_xlfn.NORM.INV(M3936,'Input Parameters'!$E$26,'Input Parameters'!$F$26)</f>
        <v>6.0104469676528924E-2</v>
      </c>
      <c r="O3936" s="8">
        <f t="shared" ca="1" si="530"/>
        <v>0.88410801499473179</v>
      </c>
      <c r="P3936" s="29">
        <f ca="1">_xlfn.LOGNORM.INV(O3936,'Input Parameters'!$H$27,'Input Parameters'!$I$27)</f>
        <v>2.4162972492033057</v>
      </c>
      <c r="Q3936" s="10"/>
      <c r="R3936" s="15">
        <f>'Input Parameters'!$E$28</f>
        <v>12.7</v>
      </c>
      <c r="S3936" s="10">
        <f t="shared" ca="1" si="531"/>
        <v>0.3835142473351919</v>
      </c>
      <c r="T3936" s="25">
        <f ca="1">_xlfn.LOGNORM.INV(S3936,'Input Parameters'!$H$29,'Input Parameters'!$I$29)</f>
        <v>56.32674897090007</v>
      </c>
      <c r="U3936" s="10">
        <f t="shared" ca="1" si="532"/>
        <v>0.98509094388549101</v>
      </c>
      <c r="V3936" s="29">
        <f ca="1">IF('Input Parameters'!$D$30="Beta",_xlfn.BETA.INV(U3936,'Input Parameters'!$L$30,'Input Parameters'!$M$30,'Input Parameters'!$J$30,'Input Parameters'!$K$30),IF('Input Parameters'!$D$30="LogNorm",_xlfn.LOGNORM.INV(U3936,'Input Parameters'!$H$30,'Input Parameters'!$I$30)))</f>
        <v>2.3535434203783554</v>
      </c>
      <c r="W3936" s="2">
        <f ca="1">N3936+(P3936-N3936)*(1-ERF((T3936-R3936)/(2*SQRT(L3936*'Input Parameters'!$E$31))))</f>
        <v>1.0275625348770552</v>
      </c>
      <c r="X3936">
        <f t="shared" ca="1" si="533"/>
        <v>1</v>
      </c>
      <c r="Y3936" s="7"/>
    </row>
    <row r="3937" spans="1:25" ht="15" customHeight="1" x14ac:dyDescent="0.3">
      <c r="A3937" s="130">
        <v>3930</v>
      </c>
      <c r="B3937" s="10">
        <f t="shared" ca="1" si="525"/>
        <v>0.86030340368242242</v>
      </c>
      <c r="C3937" s="57">
        <f ca="1">_xlfn.NORM.INV(B3937,'Input Parameters'!$E$19,'Input Parameters'!$F$19)</f>
        <v>658.7022547375725</v>
      </c>
      <c r="D3937" s="10">
        <f t="shared" ca="1" si="526"/>
        <v>0.1080203210710251</v>
      </c>
      <c r="E3937" s="59">
        <f ca="1">IF(_xlfn.NORM.INV(D3937,'Input Parameters'!$E$20,'Input Parameters'!$F$20)&lt;3500,3500,IF(_xlfn.NORM.INV(D3937,'Input Parameters'!$E$20,'Input Parameters'!$F$20)&gt;5500,5500,_xlfn.NORM.INV(D3937,'Input Parameters'!$E$20,'Input Parameters'!$F$20)))</f>
        <v>3934.0124289996829</v>
      </c>
      <c r="F3937" s="10">
        <f t="shared" ca="1" si="527"/>
        <v>0.47122183908914406</v>
      </c>
      <c r="G3937" s="61">
        <f ca="1">_xlfn.NORM.INV(F3937,'Input Parameters'!$E$21,'Input Parameters'!$F$21)</f>
        <v>284.28251721504415</v>
      </c>
      <c r="H3937" s="54">
        <f ca="1">EXP(E3937*(1/'Input Parameters'!$E$22-1/G3937))</f>
        <v>0.66250530017354403</v>
      </c>
      <c r="I3937" s="10">
        <f t="shared" ca="1" si="528"/>
        <v>0.23029544313119488</v>
      </c>
      <c r="J3937" s="29">
        <f ca="1">_xlfn.BETA.INV(I3937,'Input Parameters'!$L$24,'Input Parameters'!$M$24,'Input Parameters'!$J$24,'Input Parameters'!$K$24)</f>
        <v>0.4857969748978046</v>
      </c>
      <c r="K3937" s="156">
        <f ca="1">('Input Parameters'!$E$25/'Input Parameters'!$E$31)^$J3937</f>
        <v>3.0657198440110184E-2</v>
      </c>
      <c r="L3937" s="66">
        <f ca="1">$H3937*$C3937*'Input Parameters'!$E$23*K3937</f>
        <v>13.378609331912967</v>
      </c>
      <c r="M3937" s="23">
        <f t="shared" ca="1" si="529"/>
        <v>0.31513886423266479</v>
      </c>
      <c r="N3937" s="15">
        <f ca="1">_xlfn.NORM.INV(M3937,'Input Parameters'!$E$26,'Input Parameters'!$F$26)</f>
        <v>2.3891944399815672E-2</v>
      </c>
      <c r="O3937" s="8">
        <f t="shared" ca="1" si="530"/>
        <v>6.5203837735309134E-2</v>
      </c>
      <c r="P3937" s="29">
        <f ca="1">_xlfn.LOGNORM.INV(O3937,'Input Parameters'!$H$27,'Input Parameters'!$I$27)</f>
        <v>0.72910830697821849</v>
      </c>
      <c r="Q3937" s="10"/>
      <c r="R3937" s="15">
        <f>'Input Parameters'!$E$28</f>
        <v>12.7</v>
      </c>
      <c r="S3937" s="10">
        <f t="shared" ca="1" si="531"/>
        <v>0.63342315841280983</v>
      </c>
      <c r="T3937" s="25">
        <f ca="1">_xlfn.LOGNORM.INV(S3937,'Input Parameters'!$H$29,'Input Parameters'!$I$29)</f>
        <v>60.504017076074163</v>
      </c>
      <c r="U3937" s="10">
        <f t="shared" ca="1" si="532"/>
        <v>0.61873443432548436</v>
      </c>
      <c r="V3937" s="29">
        <f ca="1">IF('Input Parameters'!$D$30="Beta",_xlfn.BETA.INV(U3937,'Input Parameters'!$L$30,'Input Parameters'!$M$30,'Input Parameters'!$J$30,'Input Parameters'!$K$30),IF('Input Parameters'!$D$30="LogNorm",_xlfn.LOGNORM.INV(U3937,'Input Parameters'!$H$30,'Input Parameters'!$I$30)))</f>
        <v>1.1256512284730906</v>
      </c>
      <c r="W3937" s="2">
        <f ca="1">N3937+(P3937-N3937)*(1-ERF((T3937-R3937)/(2*SQRT(L3937*'Input Parameters'!$E$31))))</f>
        <v>0.27453051345729923</v>
      </c>
      <c r="X3937">
        <f t="shared" ca="1" si="533"/>
        <v>1</v>
      </c>
      <c r="Y3937" s="7"/>
    </row>
    <row r="3938" spans="1:25" ht="15" customHeight="1" x14ac:dyDescent="0.3">
      <c r="A3938" s="130">
        <v>3931</v>
      </c>
      <c r="B3938" s="10">
        <f t="shared" ca="1" si="525"/>
        <v>0.16171633346343794</v>
      </c>
      <c r="C3938" s="57">
        <f ca="1">_xlfn.NORM.INV(B3938,'Input Parameters'!$E$19,'Input Parameters'!$F$19)</f>
        <v>483.86230010676201</v>
      </c>
      <c r="D3938" s="10">
        <f t="shared" ca="1" si="526"/>
        <v>0.86692632741839759</v>
      </c>
      <c r="E3938" s="59">
        <f ca="1">IF(_xlfn.NORM.INV(D3938,'Input Parameters'!$E$20,'Input Parameters'!$F$20)&lt;3500,3500,IF(_xlfn.NORM.INV(D3938,'Input Parameters'!$E$20,'Input Parameters'!$F$20)&gt;5500,5500,_xlfn.NORM.INV(D3938,'Input Parameters'!$E$20,'Input Parameters'!$F$20)))</f>
        <v>5500</v>
      </c>
      <c r="F3938" s="10">
        <f t="shared" ca="1" si="527"/>
        <v>0.67489189358708024</v>
      </c>
      <c r="G3938" s="61">
        <f ca="1">_xlfn.NORM.INV(F3938,'Input Parameters'!$E$21,'Input Parameters'!$F$21)</f>
        <v>288.41421009193971</v>
      </c>
      <c r="H3938" s="54">
        <f ca="1">EXP(E3938*(1/'Input Parameters'!$E$22-1/G3938))</f>
        <v>0.74195667867652226</v>
      </c>
      <c r="I3938" s="10">
        <f t="shared" ca="1" si="528"/>
        <v>0.1284365737580021</v>
      </c>
      <c r="J3938" s="29">
        <f ca="1">_xlfn.BETA.INV(I3938,'Input Parameters'!$L$24,'Input Parameters'!$M$24,'Input Parameters'!$J$24,'Input Parameters'!$K$24)</f>
        <v>0.42092034167107839</v>
      </c>
      <c r="K3938" s="156">
        <f ca="1">('Input Parameters'!$E$25/'Input Parameters'!$E$31)^$J3938</f>
        <v>4.8826007866350725E-2</v>
      </c>
      <c r="L3938" s="66">
        <f ca="1">$H3938*$C3938*'Input Parameters'!$E$23*K3938</f>
        <v>17.528774368602399</v>
      </c>
      <c r="M3938" s="23">
        <f t="shared" ca="1" si="529"/>
        <v>0.92040604401658443</v>
      </c>
      <c r="N3938" s="15">
        <f ca="1">_xlfn.NORM.INV(M3938,'Input Parameters'!$E$26,'Input Parameters'!$F$26)</f>
        <v>6.3563969338843229E-2</v>
      </c>
      <c r="O3938" s="8">
        <f t="shared" ca="1" si="530"/>
        <v>0.62827042133558175</v>
      </c>
      <c r="P3938" s="29">
        <f ca="1">_xlfn.LOGNORM.INV(O3938,'Input Parameters'!$H$27,'Input Parameters'!$I$27)</f>
        <v>1.6454310278008848</v>
      </c>
      <c r="Q3938" s="10"/>
      <c r="R3938" s="15">
        <f>'Input Parameters'!$E$28</f>
        <v>12.7</v>
      </c>
      <c r="S3938" s="10">
        <f t="shared" ca="1" si="531"/>
        <v>0.95839260872170706</v>
      </c>
      <c r="T3938" s="25">
        <f ca="1">_xlfn.LOGNORM.INV(S3938,'Input Parameters'!$H$29,'Input Parameters'!$I$29)</f>
        <v>70.734002261887781</v>
      </c>
      <c r="U3938" s="10">
        <f t="shared" ca="1" si="532"/>
        <v>4.6136493100488951E-2</v>
      </c>
      <c r="V3938" s="29">
        <f ca="1">IF('Input Parameters'!$D$30="Beta",_xlfn.BETA.INV(U3938,'Input Parameters'!$L$30,'Input Parameters'!$M$30,'Input Parameters'!$J$30,'Input Parameters'!$K$30),IF('Input Parameters'!$D$30="LogNorm",_xlfn.LOGNORM.INV(U3938,'Input Parameters'!$H$30,'Input Parameters'!$I$30)))</f>
        <v>0.51443550429269191</v>
      </c>
      <c r="W3938" s="2">
        <f ca="1">N3938+(P3938-N3938)*(1-ERF((T3938-R3938)/(2*SQRT(L3938*'Input Parameters'!$E$31))))</f>
        <v>0.58085500946954749</v>
      </c>
      <c r="X3938">
        <f t="shared" ca="1" si="533"/>
        <v>0</v>
      </c>
      <c r="Y3938" s="7"/>
    </row>
    <row r="3939" spans="1:25" ht="15" customHeight="1" x14ac:dyDescent="0.3">
      <c r="A3939" s="130">
        <v>3932</v>
      </c>
      <c r="B3939" s="10">
        <f t="shared" ca="1" si="525"/>
        <v>0.21318835517521062</v>
      </c>
      <c r="C3939" s="57">
        <f ca="1">_xlfn.NORM.INV(B3939,'Input Parameters'!$E$19,'Input Parameters'!$F$19)</f>
        <v>500.08809701799555</v>
      </c>
      <c r="D3939" s="10">
        <f t="shared" ca="1" si="526"/>
        <v>0.44073082529279661</v>
      </c>
      <c r="E3939" s="59">
        <f ca="1">IF(_xlfn.NORM.INV(D3939,'Input Parameters'!$E$20,'Input Parameters'!$F$20)&lt;3500,3500,IF(_xlfn.NORM.INV(D3939,'Input Parameters'!$E$20,'Input Parameters'!$F$20)&gt;5500,5500,_xlfn.NORM.INV(D3939,'Input Parameters'!$E$20,'Input Parameters'!$F$20)))</f>
        <v>4695.6184005417772</v>
      </c>
      <c r="F3939" s="10">
        <f t="shared" ca="1" si="527"/>
        <v>0.78297869571196133</v>
      </c>
      <c r="G3939" s="61">
        <f ca="1">_xlfn.NORM.INV(F3939,'Input Parameters'!$E$21,'Input Parameters'!$F$21)</f>
        <v>290.99882018641227</v>
      </c>
      <c r="H3939" s="54">
        <f ca="1">EXP(E3939*(1/'Input Parameters'!$E$22-1/G3939))</f>
        <v>0.89564624392632486</v>
      </c>
      <c r="I3939" s="10">
        <f t="shared" ca="1" si="528"/>
        <v>0.13544212555978119</v>
      </c>
      <c r="J3939" s="29">
        <f ca="1">_xlfn.BETA.INV(I3939,'Input Parameters'!$L$24,'Input Parameters'!$M$24,'Input Parameters'!$J$24,'Input Parameters'!$K$24)</f>
        <v>0.42622675583805281</v>
      </c>
      <c r="K3939" s="156">
        <f ca="1">('Input Parameters'!$E$25/'Input Parameters'!$E$31)^$J3939</f>
        <v>4.7002336051138197E-2</v>
      </c>
      <c r="L3939" s="66">
        <f ca="1">$H3939*$C3939*'Input Parameters'!$E$23*K3939</f>
        <v>21.052441531179266</v>
      </c>
      <c r="M3939" s="23">
        <f t="shared" ca="1" si="529"/>
        <v>0.88043491851319677</v>
      </c>
      <c r="N3939" s="15">
        <f ca="1">_xlfn.NORM.INV(M3939,'Input Parameters'!$E$26,'Input Parameters'!$F$26)</f>
        <v>5.8720438288986251E-2</v>
      </c>
      <c r="O3939" s="8">
        <f t="shared" ca="1" si="530"/>
        <v>0.92379394584369523</v>
      </c>
      <c r="P3939" s="29">
        <f ca="1">_xlfn.LOGNORM.INV(O3939,'Input Parameters'!$H$27,'Input Parameters'!$I$27)</f>
        <v>2.681375516512313</v>
      </c>
      <c r="Q3939" s="10"/>
      <c r="R3939" s="15">
        <f>'Input Parameters'!$E$28</f>
        <v>12.7</v>
      </c>
      <c r="S3939" s="10">
        <f t="shared" ca="1" si="531"/>
        <v>0.85343718414937431</v>
      </c>
      <c r="T3939" s="25">
        <f ca="1">_xlfn.LOGNORM.INV(S3939,'Input Parameters'!$H$29,'Input Parameters'!$I$29)</f>
        <v>65.527096544086092</v>
      </c>
      <c r="U3939" s="10">
        <f t="shared" ca="1" si="532"/>
        <v>0.42512957061039713</v>
      </c>
      <c r="V3939" s="29">
        <f ca="1">IF('Input Parameters'!$D$30="Beta",_xlfn.BETA.INV(U3939,'Input Parameters'!$L$30,'Input Parameters'!$M$30,'Input Parameters'!$J$30,'Input Parameters'!$K$30),IF('Input Parameters'!$D$30="LogNorm",_xlfn.LOGNORM.INV(U3939,'Input Parameters'!$H$30,'Input Parameters'!$I$30)))</f>
        <v>0.92752004987550074</v>
      </c>
      <c r="W3939" s="2">
        <f ca="1">N3939+(P3939-N3939)*(1-ERF((T3939-R3939)/(2*SQRT(L3939*'Input Parameters'!$E$31))))</f>
        <v>1.1486276220794138</v>
      </c>
      <c r="X3939">
        <f t="shared" ca="1" si="533"/>
        <v>0</v>
      </c>
      <c r="Y3939" s="7"/>
    </row>
    <row r="3940" spans="1:25" ht="15" customHeight="1" x14ac:dyDescent="0.3">
      <c r="A3940" s="130">
        <v>3933</v>
      </c>
      <c r="B3940" s="10">
        <f t="shared" ca="1" si="525"/>
        <v>0.28189263252957075</v>
      </c>
      <c r="C3940" s="57">
        <f ca="1">_xlfn.NORM.INV(B3940,'Input Parameters'!$E$19,'Input Parameters'!$F$19)</f>
        <v>518.52421154787726</v>
      </c>
      <c r="D3940" s="10">
        <f t="shared" ca="1" si="526"/>
        <v>0.85544705426461021</v>
      </c>
      <c r="E3940" s="59">
        <f ca="1">IF(_xlfn.NORM.INV(D3940,'Input Parameters'!$E$20,'Input Parameters'!$F$20)&lt;3500,3500,IF(_xlfn.NORM.INV(D3940,'Input Parameters'!$E$20,'Input Parameters'!$F$20)&gt;5500,5500,_xlfn.NORM.INV(D3940,'Input Parameters'!$E$20,'Input Parameters'!$F$20)))</f>
        <v>5500</v>
      </c>
      <c r="F3940" s="10">
        <f t="shared" ca="1" si="527"/>
        <v>0.88724238827797242</v>
      </c>
      <c r="G3940" s="61">
        <f ca="1">_xlfn.NORM.INV(F3940,'Input Parameters'!$E$21,'Input Parameters'!$F$21)</f>
        <v>294.37626162788098</v>
      </c>
      <c r="H3940" s="54">
        <f ca="1">EXP(E3940*(1/'Input Parameters'!$E$22-1/G3940))</f>
        <v>1.0917253417209571</v>
      </c>
      <c r="I3940" s="10">
        <f t="shared" ca="1" si="528"/>
        <v>0.71384320722277472</v>
      </c>
      <c r="J3940" s="29">
        <f ca="1">_xlfn.BETA.INV(I3940,'Input Parameters'!$L$24,'Input Parameters'!$M$24,'Input Parameters'!$J$24,'Input Parameters'!$K$24)</f>
        <v>0.6948570418335247</v>
      </c>
      <c r="K3940" s="156">
        <f ca="1">('Input Parameters'!$E$25/'Input Parameters'!$E$31)^$J3940</f>
        <v>6.8425818669047254E-3</v>
      </c>
      <c r="L3940" s="66">
        <f ca="1">$H3940*$C3940*'Input Parameters'!$E$23*K3940</f>
        <v>3.8734899495375816</v>
      </c>
      <c r="M3940" s="23">
        <f t="shared" ca="1" si="529"/>
        <v>0.6084496522780628</v>
      </c>
      <c r="N3940" s="15">
        <f ca="1">_xlfn.NORM.INV(M3940,'Input Parameters'!$E$26,'Input Parameters'!$F$26)</f>
        <v>3.978089184619004E-2</v>
      </c>
      <c r="O3940" s="8">
        <f t="shared" ca="1" si="530"/>
        <v>0.31275516161098493</v>
      </c>
      <c r="P3940" s="29">
        <f ca="1">_xlfn.LOGNORM.INV(O3940,'Input Parameters'!$H$27,'Input Parameters'!$I$27)</f>
        <v>1.1471615450478454</v>
      </c>
      <c r="Q3940" s="10"/>
      <c r="R3940" s="15">
        <f>'Input Parameters'!$E$28</f>
        <v>12.7</v>
      </c>
      <c r="S3940" s="10">
        <f t="shared" ca="1" si="531"/>
        <v>0.2029824882027963</v>
      </c>
      <c r="T3940" s="25">
        <f ca="1">_xlfn.LOGNORM.INV(S3940,'Input Parameters'!$H$29,'Input Parameters'!$I$29)</f>
        <v>53.044504466616949</v>
      </c>
      <c r="U3940" s="10">
        <f t="shared" ca="1" si="532"/>
        <v>1.5478364395979161E-2</v>
      </c>
      <c r="V3940" s="29">
        <f ca="1">IF('Input Parameters'!$D$30="Beta",_xlfn.BETA.INV(U3940,'Input Parameters'!$L$30,'Input Parameters'!$M$30,'Input Parameters'!$J$30,'Input Parameters'!$K$30),IF('Input Parameters'!$D$30="LogNorm",_xlfn.LOGNORM.INV(U3940,'Input Parameters'!$H$30,'Input Parameters'!$I$30)))</f>
        <v>0.42671254408963633</v>
      </c>
      <c r="W3940" s="2">
        <f ca="1">N3940+(P3940-N3940)*(1-ERF((T3940-R3940)/(2*SQRT(L3940*'Input Parameters'!$E$31))))</f>
        <v>0.20278515979251072</v>
      </c>
      <c r="X3940">
        <f t="shared" ca="1" si="533"/>
        <v>1</v>
      </c>
      <c r="Y3940" s="7"/>
    </row>
    <row r="3941" spans="1:25" ht="15" customHeight="1" x14ac:dyDescent="0.3">
      <c r="A3941" s="130">
        <v>3934</v>
      </c>
      <c r="B3941" s="10">
        <f t="shared" ca="1" si="525"/>
        <v>0.54980421456158235</v>
      </c>
      <c r="C3941" s="57">
        <f ca="1">_xlfn.NORM.INV(B3941,'Input Parameters'!$E$19,'Input Parameters'!$F$19)</f>
        <v>577.87658706300385</v>
      </c>
      <c r="D3941" s="10">
        <f t="shared" ca="1" si="526"/>
        <v>0.54821530050793565</v>
      </c>
      <c r="E3941" s="59">
        <f ca="1">IF(_xlfn.NORM.INV(D3941,'Input Parameters'!$E$20,'Input Parameters'!$F$20)&lt;3500,3500,IF(_xlfn.NORM.INV(D3941,'Input Parameters'!$E$20,'Input Parameters'!$F$20)&gt;5500,5500,_xlfn.NORM.INV(D3941,'Input Parameters'!$E$20,'Input Parameters'!$F$20)))</f>
        <v>4884.8074989323022</v>
      </c>
      <c r="F3941" s="10">
        <f t="shared" ca="1" si="527"/>
        <v>0.94741856219826259</v>
      </c>
      <c r="G3941" s="61">
        <f ca="1">_xlfn.NORM.INV(F3941,'Input Parameters'!$E$21,'Input Parameters'!$F$21)</f>
        <v>297.58574006614094</v>
      </c>
      <c r="H3941" s="54">
        <f ca="1">EXP(E3941*(1/'Input Parameters'!$E$22-1/G3941))</f>
        <v>1.2929258068821337</v>
      </c>
      <c r="I3941" s="10">
        <f t="shared" ca="1" si="528"/>
        <v>0.34198805792718712</v>
      </c>
      <c r="J3941" s="29">
        <f ca="1">_xlfn.BETA.INV(I3941,'Input Parameters'!$L$24,'Input Parameters'!$M$24,'Input Parameters'!$J$24,'Input Parameters'!$K$24)</f>
        <v>0.54058338379626147</v>
      </c>
      <c r="K3941" s="156">
        <f ca="1">('Input Parameters'!$E$25/'Input Parameters'!$E$31)^$J3941</f>
        <v>2.0694222917268003E-2</v>
      </c>
      <c r="L3941" s="66">
        <f ca="1">$H3941*$C3941*'Input Parameters'!$E$23*K3941</f>
        <v>15.461720782626516</v>
      </c>
      <c r="M3941" s="23">
        <f t="shared" ca="1" si="529"/>
        <v>0.14200171801932227</v>
      </c>
      <c r="N3941" s="15">
        <f ca="1">_xlfn.NORM.INV(M3941,'Input Parameters'!$E$26,'Input Parameters'!$F$26)</f>
        <v>1.1501245866726195E-2</v>
      </c>
      <c r="O3941" s="8">
        <f t="shared" ca="1" si="530"/>
        <v>0.82473789330332525</v>
      </c>
      <c r="P3941" s="29">
        <f ca="1">_xlfn.LOGNORM.INV(O3941,'Input Parameters'!$H$27,'Input Parameters'!$I$27)</f>
        <v>2.1516495902825024</v>
      </c>
      <c r="Q3941" s="10"/>
      <c r="R3941" s="15">
        <f>'Input Parameters'!$E$28</f>
        <v>12.7</v>
      </c>
      <c r="S3941" s="10">
        <f t="shared" ca="1" si="531"/>
        <v>0.26382812044848258</v>
      </c>
      <c r="T3941" s="25">
        <f ca="1">_xlfn.LOGNORM.INV(S3941,'Input Parameters'!$H$29,'Input Parameters'!$I$29)</f>
        <v>54.24558678491335</v>
      </c>
      <c r="U3941" s="10">
        <f t="shared" ca="1" si="532"/>
        <v>0.35005001349667142</v>
      </c>
      <c r="V3941" s="29">
        <f ca="1">IF('Input Parameters'!$D$30="Beta",_xlfn.BETA.INV(U3941,'Input Parameters'!$L$30,'Input Parameters'!$M$30,'Input Parameters'!$J$30,'Input Parameters'!$K$30),IF('Input Parameters'!$D$30="LogNorm",_xlfn.LOGNORM.INV(U3941,'Input Parameters'!$H$30,'Input Parameters'!$I$30)))</f>
        <v>0.85839626904097122</v>
      </c>
      <c r="W3941" s="2">
        <f ca="1">N3941+(P3941-N3941)*(1-ERF((T3941-R3941)/(2*SQRT(L3941*'Input Parameters'!$E$31))))</f>
        <v>0.98527059183422916</v>
      </c>
      <c r="X3941">
        <f t="shared" ca="1" si="533"/>
        <v>0</v>
      </c>
      <c r="Y3941" s="7"/>
    </row>
    <row r="3942" spans="1:25" ht="15" customHeight="1" x14ac:dyDescent="0.3">
      <c r="A3942" s="130">
        <v>3935</v>
      </c>
      <c r="B3942" s="10">
        <f t="shared" ca="1" si="525"/>
        <v>0.46603249291699766</v>
      </c>
      <c r="C3942" s="57">
        <f ca="1">_xlfn.NORM.INV(B3942,'Input Parameters'!$E$19,'Input Parameters'!$F$19)</f>
        <v>560.09662423651662</v>
      </c>
      <c r="D3942" s="10">
        <f t="shared" ca="1" si="526"/>
        <v>0.83246695633329881</v>
      </c>
      <c r="E3942" s="59">
        <f ca="1">IF(_xlfn.NORM.INV(D3942,'Input Parameters'!$E$20,'Input Parameters'!$F$20)&lt;3500,3500,IF(_xlfn.NORM.INV(D3942,'Input Parameters'!$E$20,'Input Parameters'!$F$20)&gt;5500,5500,_xlfn.NORM.INV(D3942,'Input Parameters'!$E$20,'Input Parameters'!$F$20)))</f>
        <v>5474.7718508277394</v>
      </c>
      <c r="F3942" s="10">
        <f t="shared" ca="1" si="527"/>
        <v>6.0005377087714362E-2</v>
      </c>
      <c r="G3942" s="61">
        <f ca="1">_xlfn.NORM.INV(F3942,'Input Parameters'!$E$21,'Input Parameters'!$F$21)</f>
        <v>272.62983432630813</v>
      </c>
      <c r="H3942" s="54">
        <f ca="1">EXP(E3942*(1/'Input Parameters'!$E$22-1/G3942))</f>
        <v>0.24755813493898846</v>
      </c>
      <c r="I3942" s="10">
        <f t="shared" ca="1" si="528"/>
        <v>0.6895304306404143</v>
      </c>
      <c r="J3942" s="29">
        <f ca="1">_xlfn.BETA.INV(I3942,'Input Parameters'!$L$24,'Input Parameters'!$M$24,'Input Parameters'!$J$24,'Input Parameters'!$K$24)</f>
        <v>0.68438811447798886</v>
      </c>
      <c r="K3942" s="156">
        <f ca="1">('Input Parameters'!$E$25/'Input Parameters'!$E$31)^$J3942</f>
        <v>7.3762433390591707E-3</v>
      </c>
      <c r="L3942" s="66">
        <f ca="1">$H3942*$C3942*'Input Parameters'!$E$23*K3942</f>
        <v>1.0227639051639361</v>
      </c>
      <c r="M3942" s="23">
        <f t="shared" ca="1" si="529"/>
        <v>0.63504875737489674</v>
      </c>
      <c r="N3942" s="15">
        <f ca="1">_xlfn.NORM.INV(M3942,'Input Parameters'!$E$26,'Input Parameters'!$F$26)</f>
        <v>4.1250360267045205E-2</v>
      </c>
      <c r="O3942" s="8">
        <f t="shared" ca="1" si="530"/>
        <v>0.20039718443004795</v>
      </c>
      <c r="P3942" s="29">
        <f ca="1">_xlfn.LOGNORM.INV(O3942,'Input Parameters'!$H$27,'Input Parameters'!$I$27)</f>
        <v>0.98166685982015278</v>
      </c>
      <c r="Q3942" s="10"/>
      <c r="R3942" s="15">
        <f>'Input Parameters'!$E$28</f>
        <v>12.7</v>
      </c>
      <c r="S3942" s="10">
        <f t="shared" ca="1" si="531"/>
        <v>0.18943104736695049</v>
      </c>
      <c r="T3942" s="25">
        <f ca="1">_xlfn.LOGNORM.INV(S3942,'Input Parameters'!$H$29,'Input Parameters'!$I$29)</f>
        <v>52.753608414548651</v>
      </c>
      <c r="U3942" s="10">
        <f t="shared" ca="1" si="532"/>
        <v>0.72863863407963936</v>
      </c>
      <c r="V3942" s="29">
        <f ca="1">IF('Input Parameters'!$D$30="Beta",_xlfn.BETA.INV(U3942,'Input Parameters'!$L$30,'Input Parameters'!$M$30,'Input Parameters'!$J$30,'Input Parameters'!$K$30),IF('Input Parameters'!$D$30="LogNorm",_xlfn.LOGNORM.INV(U3942,'Input Parameters'!$H$30,'Input Parameters'!$I$30)))</f>
        <v>1.2702901532557029</v>
      </c>
      <c r="W3942" s="2">
        <f ca="1">N3942+(P3942-N3942)*(1-ERF((T3942-R3942)/(2*SQRT(L3942*'Input Parameters'!$E$31))))</f>
        <v>4.6048371419643762E-2</v>
      </c>
      <c r="X3942">
        <f t="shared" ca="1" si="533"/>
        <v>1</v>
      </c>
      <c r="Y3942" s="7"/>
    </row>
    <row r="3943" spans="1:25" ht="15" customHeight="1" x14ac:dyDescent="0.3">
      <c r="A3943" s="130">
        <v>3936</v>
      </c>
      <c r="B3943" s="10">
        <f t="shared" ca="1" si="525"/>
        <v>0.57472146337607222</v>
      </c>
      <c r="C3943" s="57">
        <f ca="1">_xlfn.NORM.INV(B3943,'Input Parameters'!$E$19,'Input Parameters'!$F$19)</f>
        <v>583.22044965979956</v>
      </c>
      <c r="D3943" s="10">
        <f t="shared" ca="1" si="526"/>
        <v>0.24927612273619726</v>
      </c>
      <c r="E3943" s="59">
        <f ca="1">IF(_xlfn.NORM.INV(D3943,'Input Parameters'!$E$20,'Input Parameters'!$F$20)&lt;3500,3500,IF(_xlfn.NORM.INV(D3943,'Input Parameters'!$E$20,'Input Parameters'!$F$20)&gt;5500,5500,_xlfn.NORM.INV(D3943,'Input Parameters'!$E$20,'Input Parameters'!$F$20)))</f>
        <v>4326.2613863834758</v>
      </c>
      <c r="F3943" s="10">
        <f t="shared" ca="1" si="527"/>
        <v>0.43412585920130631</v>
      </c>
      <c r="G3943" s="61">
        <f ca="1">_xlfn.NORM.INV(F3943,'Input Parameters'!$E$21,'Input Parameters'!$F$21)</f>
        <v>283.54618650873289</v>
      </c>
      <c r="H3943" s="54">
        <f ca="1">EXP(E3943*(1/'Input Parameters'!$E$22-1/G3943))</f>
        <v>0.61121999902584723</v>
      </c>
      <c r="I3943" s="10">
        <f t="shared" ca="1" si="528"/>
        <v>0.93750583891765238</v>
      </c>
      <c r="J3943" s="29">
        <f ca="1">_xlfn.BETA.INV(I3943,'Input Parameters'!$L$24,'Input Parameters'!$M$24,'Input Parameters'!$J$24,'Input Parameters'!$K$24)</f>
        <v>0.82235727608564391</v>
      </c>
      <c r="K3943" s="156">
        <f ca="1">('Input Parameters'!$E$25/'Input Parameters'!$E$31)^$J3943</f>
        <v>2.741584699763286E-3</v>
      </c>
      <c r="L3943" s="66">
        <f ca="1">$H3943*$C3943*'Input Parameters'!$E$23*K3943</f>
        <v>0.97730915476084512</v>
      </c>
      <c r="M3943" s="23">
        <f t="shared" ca="1" si="529"/>
        <v>0.22322413996459733</v>
      </c>
      <c r="N3943" s="15">
        <f ca="1">_xlfn.NORM.INV(M3943,'Input Parameters'!$E$26,'Input Parameters'!$F$26)</f>
        <v>1.80116583164927E-2</v>
      </c>
      <c r="O3943" s="8">
        <f t="shared" ca="1" si="530"/>
        <v>2.8215868615385276E-2</v>
      </c>
      <c r="P3943" s="29">
        <f ca="1">_xlfn.LOGNORM.INV(O3943,'Input Parameters'!$H$27,'Input Parameters'!$I$27)</f>
        <v>0.61215513848657521</v>
      </c>
      <c r="Q3943" s="10"/>
      <c r="R3943" s="15">
        <f>'Input Parameters'!$E$28</f>
        <v>12.7</v>
      </c>
      <c r="S3943" s="10">
        <f t="shared" ca="1" si="531"/>
        <v>7.3663051766760246E-3</v>
      </c>
      <c r="T3943" s="25">
        <f ca="1">_xlfn.LOGNORM.INV(S3943,'Input Parameters'!$H$29,'Input Parameters'!$I$29)</f>
        <v>44.283422346214799</v>
      </c>
      <c r="U3943" s="10">
        <f t="shared" ca="1" si="532"/>
        <v>0.70028976289580069</v>
      </c>
      <c r="V3943" s="29">
        <f ca="1">IF('Input Parameters'!$D$30="Beta",_xlfn.BETA.INV(U3943,'Input Parameters'!$L$30,'Input Parameters'!$M$30,'Input Parameters'!$J$30,'Input Parameters'!$K$30),IF('Input Parameters'!$D$30="LogNorm",_xlfn.LOGNORM.INV(U3943,'Input Parameters'!$H$30,'Input Parameters'!$I$30)))</f>
        <v>1.229159466745176</v>
      </c>
      <c r="W3943" s="2">
        <f ca="1">N3943+(P3943-N3943)*(1-ERF((T3943-R3943)/(2*SQRT(L3943*'Input Parameters'!$E$31))))</f>
        <v>3.2199513652851376E-2</v>
      </c>
      <c r="X3943">
        <f t="shared" ca="1" si="533"/>
        <v>1</v>
      </c>
      <c r="Y3943" s="7"/>
    </row>
    <row r="3944" spans="1:25" ht="15" customHeight="1" x14ac:dyDescent="0.3">
      <c r="A3944" s="130">
        <v>3937</v>
      </c>
      <c r="B3944" s="10">
        <f t="shared" ca="1" si="525"/>
        <v>0.54248131184794834</v>
      </c>
      <c r="C3944" s="57">
        <f ca="1">_xlfn.NORM.INV(B3944,'Input Parameters'!$E$19,'Input Parameters'!$F$19)</f>
        <v>576.31504297210461</v>
      </c>
      <c r="D3944" s="10">
        <f t="shared" ca="1" si="526"/>
        <v>0.15281784725322889</v>
      </c>
      <c r="E3944" s="59">
        <f ca="1">IF(_xlfn.NORM.INV(D3944,'Input Parameters'!$E$20,'Input Parameters'!$F$20)&lt;3500,3500,IF(_xlfn.NORM.INV(D3944,'Input Parameters'!$E$20,'Input Parameters'!$F$20)&gt;5500,5500,_xlfn.NORM.INV(D3944,'Input Parameters'!$E$20,'Input Parameters'!$F$20)))</f>
        <v>4082.9041543124595</v>
      </c>
      <c r="F3944" s="10">
        <f t="shared" ca="1" si="527"/>
        <v>0.82469026894337694</v>
      </c>
      <c r="G3944" s="61">
        <f ca="1">_xlfn.NORM.INV(F3944,'Input Parameters'!$E$21,'Input Parameters'!$F$21)</f>
        <v>292.18643290547988</v>
      </c>
      <c r="H3944" s="54">
        <f ca="1">EXP(E3944*(1/'Input Parameters'!$E$22-1/G3944))</f>
        <v>0.96194280631285867</v>
      </c>
      <c r="I3944" s="10">
        <f t="shared" ca="1" si="528"/>
        <v>0.72353045320219866</v>
      </c>
      <c r="J3944" s="29">
        <f ca="1">_xlfn.BETA.INV(I3944,'Input Parameters'!$L$24,'Input Parameters'!$M$24,'Input Parameters'!$J$24,'Input Parameters'!$K$24)</f>
        <v>0.69910279953423127</v>
      </c>
      <c r="K3944" s="156">
        <f ca="1">('Input Parameters'!$E$25/'Input Parameters'!$E$31)^$J3944</f>
        <v>6.6373180969256946E-3</v>
      </c>
      <c r="L3944" s="66">
        <f ca="1">$H3944*$C3944*'Input Parameters'!$E$23*K3944</f>
        <v>3.6796104097013327</v>
      </c>
      <c r="M3944" s="23">
        <f t="shared" ca="1" si="529"/>
        <v>0.96523686559384048</v>
      </c>
      <c r="N3944" s="15">
        <f ca="1">_xlfn.NORM.INV(M3944,'Input Parameters'!$E$26,'Input Parameters'!$F$26)</f>
        <v>7.2114677601506416E-2</v>
      </c>
      <c r="O3944" s="8">
        <f t="shared" ca="1" si="530"/>
        <v>0.89839192200070683</v>
      </c>
      <c r="P3944" s="29">
        <f ca="1">_xlfn.LOGNORM.INV(O3944,'Input Parameters'!$H$27,'Input Parameters'!$I$27)</f>
        <v>2.4996584995448594</v>
      </c>
      <c r="Q3944" s="10"/>
      <c r="R3944" s="15">
        <f>'Input Parameters'!$E$28</f>
        <v>12.7</v>
      </c>
      <c r="S3944" s="10">
        <f t="shared" ca="1" si="531"/>
        <v>0.66772863634087953</v>
      </c>
      <c r="T3944" s="25">
        <f ca="1">_xlfn.LOGNORM.INV(S3944,'Input Parameters'!$H$29,'Input Parameters'!$I$29)</f>
        <v>61.137127464073281</v>
      </c>
      <c r="U3944" s="10">
        <f t="shared" ca="1" si="532"/>
        <v>0.4023718332095203</v>
      </c>
      <c r="V3944" s="29">
        <f ca="1">IF('Input Parameters'!$D$30="Beta",_xlfn.BETA.INV(U3944,'Input Parameters'!$L$30,'Input Parameters'!$M$30,'Input Parameters'!$J$30,'Input Parameters'!$K$30),IF('Input Parameters'!$D$30="LogNorm",_xlfn.LOGNORM.INV(U3944,'Input Parameters'!$H$30,'Input Parameters'!$I$30)))</f>
        <v>0.90639466688487125</v>
      </c>
      <c r="W3944" s="2">
        <f ca="1">N3944+(P3944-N3944)*(1-ERF((T3944-R3944)/(2*SQRT(L3944*'Input Parameters'!$E$31))))</f>
        <v>0.25218627051358788</v>
      </c>
      <c r="X3944">
        <f t="shared" ca="1" si="533"/>
        <v>1</v>
      </c>
      <c r="Y3944" s="7"/>
    </row>
    <row r="3945" spans="1:25" ht="15" customHeight="1" x14ac:dyDescent="0.3">
      <c r="A3945" s="130">
        <v>3938</v>
      </c>
      <c r="B3945" s="10">
        <f t="shared" ca="1" si="525"/>
        <v>0.32136065651196688</v>
      </c>
      <c r="C3945" s="57">
        <f ca="1">_xlfn.NORM.INV(B3945,'Input Parameters'!$E$19,'Input Parameters'!$F$19)</f>
        <v>528.10067646059065</v>
      </c>
      <c r="D3945" s="10">
        <f t="shared" ca="1" si="526"/>
        <v>0.48220201132943286</v>
      </c>
      <c r="E3945" s="59">
        <f ca="1">IF(_xlfn.NORM.INV(D3945,'Input Parameters'!$E$20,'Input Parameters'!$F$20)&lt;3500,3500,IF(_xlfn.NORM.INV(D3945,'Input Parameters'!$E$20,'Input Parameters'!$F$20)&gt;5500,5500,_xlfn.NORM.INV(D3945,'Input Parameters'!$E$20,'Input Parameters'!$F$20)))</f>
        <v>4768.7605743589793</v>
      </c>
      <c r="F3945" s="10">
        <f t="shared" ca="1" si="527"/>
        <v>4.8438276277375736E-2</v>
      </c>
      <c r="G3945" s="61">
        <f ca="1">_xlfn.NORM.INV(F3945,'Input Parameters'!$E$21,'Input Parameters'!$F$21)</f>
        <v>271.80091898209599</v>
      </c>
      <c r="H3945" s="54">
        <f ca="1">EXP(E3945*(1/'Input Parameters'!$E$22-1/G3945))</f>
        <v>0.28099563932896882</v>
      </c>
      <c r="I3945" s="10">
        <f t="shared" ca="1" si="528"/>
        <v>0.5003197780885219</v>
      </c>
      <c r="J3945" s="29">
        <f ca="1">_xlfn.BETA.INV(I3945,'Input Parameters'!$L$24,'Input Parameters'!$M$24,'Input Parameters'!$J$24,'Input Parameters'!$K$24)</f>
        <v>0.60729112298760723</v>
      </c>
      <c r="K3945" s="156">
        <f ca="1">('Input Parameters'!$E$25/'Input Parameters'!$E$31)^$J3945</f>
        <v>1.2824064236573257E-2</v>
      </c>
      <c r="L3945" s="66">
        <f ca="1">$H3945*$C3945*'Input Parameters'!$E$23*K3945</f>
        <v>1.9030140243292595</v>
      </c>
      <c r="M3945" s="23">
        <f t="shared" ca="1" si="529"/>
        <v>0.1068327641433493</v>
      </c>
      <c r="N3945" s="15">
        <f ca="1">_xlfn.NORM.INV(M3945,'Input Parameters'!$E$26,'Input Parameters'!$F$26)</f>
        <v>7.88546712435928E-3</v>
      </c>
      <c r="O3945" s="8">
        <f t="shared" ca="1" si="530"/>
        <v>0.12761660430970323</v>
      </c>
      <c r="P3945" s="29">
        <f ca="1">_xlfn.LOGNORM.INV(O3945,'Input Parameters'!$H$27,'Input Parameters'!$I$27)</f>
        <v>0.86059407015574807</v>
      </c>
      <c r="Q3945" s="10"/>
      <c r="R3945" s="15">
        <f>'Input Parameters'!$E$28</f>
        <v>12.7</v>
      </c>
      <c r="S3945" s="10">
        <f t="shared" ca="1" si="531"/>
        <v>0.7711514723322187</v>
      </c>
      <c r="T3945" s="25">
        <f ca="1">_xlfn.LOGNORM.INV(S3945,'Input Parameters'!$H$29,'Input Parameters'!$I$29)</f>
        <v>63.295304198927766</v>
      </c>
      <c r="U3945" s="10">
        <f t="shared" ca="1" si="532"/>
        <v>0.99708600320857399</v>
      </c>
      <c r="V3945" s="29">
        <f ca="1">IF('Input Parameters'!$D$30="Beta",_xlfn.BETA.INV(U3945,'Input Parameters'!$L$30,'Input Parameters'!$M$30,'Input Parameters'!$J$30,'Input Parameters'!$K$30),IF('Input Parameters'!$D$30="LogNorm",_xlfn.LOGNORM.INV(U3945,'Input Parameters'!$H$30,'Input Parameters'!$I$30)))</f>
        <v>2.9639954228257963</v>
      </c>
      <c r="W3945" s="2">
        <f ca="1">N3945+(P3945-N3945)*(1-ERF((T3945-R3945)/(2*SQRT(L3945*'Input Parameters'!$E$31))))</f>
        <v>1.5988278974562661E-2</v>
      </c>
      <c r="X3945">
        <f t="shared" ca="1" si="533"/>
        <v>1</v>
      </c>
      <c r="Y3945" s="7"/>
    </row>
    <row r="3946" spans="1:25" ht="15" customHeight="1" x14ac:dyDescent="0.3">
      <c r="A3946" s="130">
        <v>3939</v>
      </c>
      <c r="B3946" s="10">
        <f t="shared" ca="1" si="525"/>
        <v>0.80505973427984789</v>
      </c>
      <c r="C3946" s="57">
        <f ca="1">_xlfn.NORM.INV(B3946,'Input Parameters'!$E$19,'Input Parameters'!$F$19)</f>
        <v>639.9559765026612</v>
      </c>
      <c r="D3946" s="10">
        <f t="shared" ca="1" si="526"/>
        <v>0.81965890837549527</v>
      </c>
      <c r="E3946" s="59">
        <f ca="1">IF(_xlfn.NORM.INV(D3946,'Input Parameters'!$E$20,'Input Parameters'!$F$20)&lt;3500,3500,IF(_xlfn.NORM.INV(D3946,'Input Parameters'!$E$20,'Input Parameters'!$F$20)&gt;5500,5500,_xlfn.NORM.INV(D3946,'Input Parameters'!$E$20,'Input Parameters'!$F$20)))</f>
        <v>5439.8461779110157</v>
      </c>
      <c r="F3946" s="10">
        <f t="shared" ca="1" si="527"/>
        <v>0.46036276497741946</v>
      </c>
      <c r="G3946" s="61">
        <f ca="1">_xlfn.NORM.INV(F3946,'Input Parameters'!$E$21,'Input Parameters'!$F$21)</f>
        <v>284.06777399722142</v>
      </c>
      <c r="H3946" s="54">
        <f ca="1">EXP(E3946*(1/'Input Parameters'!$E$22-1/G3946))</f>
        <v>0.55778030606138163</v>
      </c>
      <c r="I3946" s="10">
        <f t="shared" ca="1" si="528"/>
        <v>0.91336017531770564</v>
      </c>
      <c r="J3946" s="29">
        <f ca="1">_xlfn.BETA.INV(I3946,'Input Parameters'!$L$24,'Input Parameters'!$M$24,'Input Parameters'!$J$24,'Input Parameters'!$K$24)</f>
        <v>0.80231943556078988</v>
      </c>
      <c r="K3946" s="156">
        <f ca="1">('Input Parameters'!$E$25/'Input Parameters'!$E$31)^$J3946</f>
        <v>3.1653971075107047E-3</v>
      </c>
      <c r="L3946" s="66">
        <f ca="1">$H3946*$C3946*'Input Parameters'!$E$23*K3946</f>
        <v>1.1299038194390267</v>
      </c>
      <c r="M3946" s="23">
        <f t="shared" ca="1" si="529"/>
        <v>9.3549543641554433E-2</v>
      </c>
      <c r="N3946" s="15">
        <f ca="1">_xlfn.NORM.INV(M3946,'Input Parameters'!$E$26,'Input Parameters'!$F$26)</f>
        <v>6.2966007584860546E-3</v>
      </c>
      <c r="O3946" s="8">
        <f t="shared" ca="1" si="530"/>
        <v>0.9380271162370617</v>
      </c>
      <c r="P3946" s="29">
        <f ca="1">_xlfn.LOGNORM.INV(O3946,'Input Parameters'!$H$27,'Input Parameters'!$I$27)</f>
        <v>2.8118034853188103</v>
      </c>
      <c r="Q3946" s="10"/>
      <c r="R3946" s="15">
        <f>'Input Parameters'!$E$28</f>
        <v>12.7</v>
      </c>
      <c r="S3946" s="10">
        <f t="shared" ca="1" si="531"/>
        <v>0.61465029399168869</v>
      </c>
      <c r="T3946" s="25">
        <f ca="1">_xlfn.LOGNORM.INV(S3946,'Input Parameters'!$H$29,'Input Parameters'!$I$29)</f>
        <v>60.168877504720051</v>
      </c>
      <c r="U3946" s="10">
        <f t="shared" ca="1" si="532"/>
        <v>0.16083400605166909</v>
      </c>
      <c r="V3946" s="29">
        <f ca="1">IF('Input Parameters'!$D$30="Beta",_xlfn.BETA.INV(U3946,'Input Parameters'!$L$30,'Input Parameters'!$M$30,'Input Parameters'!$J$30,'Input Parameters'!$K$30),IF('Input Parameters'!$D$30="LogNorm",_xlfn.LOGNORM.INV(U3946,'Input Parameters'!$H$30,'Input Parameters'!$I$30)))</f>
        <v>0.67597176151607219</v>
      </c>
      <c r="W3946" s="2">
        <f ca="1">N3946+(P3946-N3946)*(1-ERF((T3946-R3946)/(2*SQRT(L3946*'Input Parameters'!$E$31))))</f>
        <v>1.0757630497837841E-2</v>
      </c>
      <c r="X3946">
        <f t="shared" ca="1" si="533"/>
        <v>1</v>
      </c>
      <c r="Y3946" s="7"/>
    </row>
    <row r="3947" spans="1:25" ht="15" customHeight="1" x14ac:dyDescent="0.3">
      <c r="A3947" s="130">
        <v>3940</v>
      </c>
      <c r="B3947" s="10">
        <f t="shared" ca="1" si="525"/>
        <v>0.35055257593864941</v>
      </c>
      <c r="C3947" s="57">
        <f ca="1">_xlfn.NORM.INV(B3947,'Input Parameters'!$E$19,'Input Parameters'!$F$19)</f>
        <v>534.86644487151784</v>
      </c>
      <c r="D3947" s="10">
        <f t="shared" ca="1" si="526"/>
        <v>0.70985391719891389</v>
      </c>
      <c r="E3947" s="59">
        <f ca="1">IF(_xlfn.NORM.INV(D3947,'Input Parameters'!$E$20,'Input Parameters'!$F$20)&lt;3500,3500,IF(_xlfn.NORM.INV(D3947,'Input Parameters'!$E$20,'Input Parameters'!$F$20)&gt;5500,5500,_xlfn.NORM.INV(D3947,'Input Parameters'!$E$20,'Input Parameters'!$F$20)))</f>
        <v>5187.0706046628902</v>
      </c>
      <c r="F3947" s="10">
        <f t="shared" ca="1" si="527"/>
        <v>0.90656542689430741</v>
      </c>
      <c r="G3947" s="61">
        <f ca="1">_xlfn.NORM.INV(F3947,'Input Parameters'!$E$21,'Input Parameters'!$F$21)</f>
        <v>295.22439661404621</v>
      </c>
      <c r="H3947" s="54">
        <f ca="1">EXP(E3947*(1/'Input Parameters'!$E$22-1/G3947))</f>
        <v>1.1426924911532312</v>
      </c>
      <c r="I3947" s="10">
        <f t="shared" ca="1" si="528"/>
        <v>0.97544644360383226</v>
      </c>
      <c r="J3947" s="29">
        <f ca="1">_xlfn.BETA.INV(I3947,'Input Parameters'!$L$24,'Input Parameters'!$M$24,'Input Parameters'!$J$24,'Input Parameters'!$K$24)</f>
        <v>0.86715708885686782</v>
      </c>
      <c r="K3947" s="156">
        <f ca="1">('Input Parameters'!$E$25/'Input Parameters'!$E$31)^$J3947</f>
        <v>1.988066415237342E-3</v>
      </c>
      <c r="L3947" s="66">
        <f ca="1">$H3947*$C3947*'Input Parameters'!$E$23*K3947</f>
        <v>1.2150820783925884</v>
      </c>
      <c r="M3947" s="23">
        <f t="shared" ca="1" si="529"/>
        <v>3.2075186963312685E-2</v>
      </c>
      <c r="N3947" s="15">
        <f ca="1">_xlfn.NORM.INV(M3947,'Input Parameters'!$E$26,'Input Parameters'!$F$26)</f>
        <v>-4.8737999669378543E-3</v>
      </c>
      <c r="O3947" s="8">
        <f t="shared" ca="1" si="530"/>
        <v>0.74975959726083263</v>
      </c>
      <c r="P3947" s="29">
        <f ca="1">_xlfn.LOGNORM.INV(O3947,'Input Parameters'!$H$27,'Input Parameters'!$I$27)</f>
        <v>1.9179922594284626</v>
      </c>
      <c r="Q3947" s="10"/>
      <c r="R3947" s="15">
        <f>'Input Parameters'!$E$28</f>
        <v>12.7</v>
      </c>
      <c r="S3947" s="10">
        <f t="shared" ca="1" si="531"/>
        <v>0.4342836862320788</v>
      </c>
      <c r="T3947" s="25">
        <f ca="1">_xlfn.LOGNORM.INV(S3947,'Input Parameters'!$H$29,'Input Parameters'!$I$29)</f>
        <v>57.159936802246968</v>
      </c>
      <c r="U3947" s="10">
        <f t="shared" ca="1" si="532"/>
        <v>0.88015899146038401</v>
      </c>
      <c r="V3947" s="29">
        <f ca="1">IF('Input Parameters'!$D$30="Beta",_xlfn.BETA.INV(U3947,'Input Parameters'!$L$30,'Input Parameters'!$M$30,'Input Parameters'!$J$30,'Input Parameters'!$K$30),IF('Input Parameters'!$D$30="LogNorm",_xlfn.LOGNORM.INV(U3947,'Input Parameters'!$H$30,'Input Parameters'!$I$30)))</f>
        <v>1.5886289072547151</v>
      </c>
      <c r="W3947" s="2">
        <f ca="1">N3947+(P3947-N3947)*(1-ERF((T3947-R3947)/(2*SQRT(L3947*'Input Parameters'!$E$31))))</f>
        <v>3.4798496302435068E-3</v>
      </c>
      <c r="X3947">
        <f t="shared" ca="1" si="533"/>
        <v>1</v>
      </c>
      <c r="Y3947" s="7"/>
    </row>
    <row r="3948" spans="1:25" ht="15" customHeight="1" x14ac:dyDescent="0.3">
      <c r="A3948" s="130">
        <v>3941</v>
      </c>
      <c r="B3948" s="10">
        <f t="shared" ca="1" si="525"/>
        <v>0.78707517116929349</v>
      </c>
      <c r="C3948" s="57">
        <f ca="1">_xlfn.NORM.INV(B3948,'Input Parameters'!$E$19,'Input Parameters'!$F$19)</f>
        <v>634.58851738529131</v>
      </c>
      <c r="D3948" s="10">
        <f t="shared" ca="1" si="526"/>
        <v>0.73965623143599724</v>
      </c>
      <c r="E3948" s="59">
        <f ca="1">IF(_xlfn.NORM.INV(D3948,'Input Parameters'!$E$20,'Input Parameters'!$F$20)&lt;3500,3500,IF(_xlfn.NORM.INV(D3948,'Input Parameters'!$E$20,'Input Parameters'!$F$20)&gt;5500,5500,_xlfn.NORM.INV(D3948,'Input Parameters'!$E$20,'Input Parameters'!$F$20)))</f>
        <v>5249.6001628237309</v>
      </c>
      <c r="F3948" s="10">
        <f t="shared" ca="1" si="527"/>
        <v>0.67759243164964988</v>
      </c>
      <c r="G3948" s="61">
        <f ca="1">_xlfn.NORM.INV(F3948,'Input Parameters'!$E$21,'Input Parameters'!$F$21)</f>
        <v>288.47327888960842</v>
      </c>
      <c r="H3948" s="54">
        <f ca="1">EXP(E3948*(1/'Input Parameters'!$E$22-1/G3948))</f>
        <v>0.75491574166381792</v>
      </c>
      <c r="I3948" s="10">
        <f t="shared" ca="1" si="528"/>
        <v>0.92461641432506292</v>
      </c>
      <c r="J3948" s="29">
        <f ca="1">_xlfn.BETA.INV(I3948,'Input Parameters'!$L$24,'Input Parameters'!$M$24,'Input Parameters'!$J$24,'Input Parameters'!$K$24)</f>
        <v>0.81119702606493005</v>
      </c>
      <c r="K3948" s="156">
        <f ca="1">('Input Parameters'!$E$25/'Input Parameters'!$E$31)^$J3948</f>
        <v>2.9700972516926412E-3</v>
      </c>
      <c r="L3948" s="66">
        <f ca="1">$H3948*$C3948*'Input Parameters'!$E$23*K3948</f>
        <v>1.4228573474018167</v>
      </c>
      <c r="M3948" s="23">
        <f t="shared" ca="1" si="529"/>
        <v>0.65829003844820255</v>
      </c>
      <c r="N3948" s="15">
        <f ca="1">_xlfn.NORM.INV(M3948,'Input Parameters'!$E$26,'Input Parameters'!$F$26)</f>
        <v>4.2563816889659364E-2</v>
      </c>
      <c r="O3948" s="8">
        <f t="shared" ca="1" si="530"/>
        <v>0.13345299617593487</v>
      </c>
      <c r="P3948" s="29">
        <f ca="1">_xlfn.LOGNORM.INV(O3948,'Input Parameters'!$H$27,'Input Parameters'!$I$27)</f>
        <v>0.87113372383519383</v>
      </c>
      <c r="Q3948" s="10"/>
      <c r="R3948" s="15">
        <f>'Input Parameters'!$E$28</f>
        <v>12.7</v>
      </c>
      <c r="S3948" s="10">
        <f t="shared" ca="1" si="531"/>
        <v>0.55059391821901504</v>
      </c>
      <c r="T3948" s="25">
        <f ca="1">_xlfn.LOGNORM.INV(S3948,'Input Parameters'!$H$29,'Input Parameters'!$I$29)</f>
        <v>59.069159282557536</v>
      </c>
      <c r="U3948" s="10">
        <f t="shared" ca="1" si="532"/>
        <v>0.24641012840780574</v>
      </c>
      <c r="V3948" s="29">
        <f ca="1">IF('Input Parameters'!$D$30="Beta",_xlfn.BETA.INV(U3948,'Input Parameters'!$L$30,'Input Parameters'!$M$30,'Input Parameters'!$J$30,'Input Parameters'!$K$30),IF('Input Parameters'!$D$30="LogNorm",_xlfn.LOGNORM.INV(U3948,'Input Parameters'!$H$30,'Input Parameters'!$I$30)))</f>
        <v>0.76242788372675041</v>
      </c>
      <c r="W3948" s="2">
        <f ca="1">N3948+(P3948-N3948)*(1-ERF((T3948-R3948)/(2*SQRT(L3948*'Input Parameters'!$E$31))))</f>
        <v>4.7520732810190744E-2</v>
      </c>
      <c r="X3948">
        <f t="shared" ca="1" si="533"/>
        <v>1</v>
      </c>
      <c r="Y3948" s="7"/>
    </row>
    <row r="3949" spans="1:25" ht="15" customHeight="1" x14ac:dyDescent="0.3">
      <c r="A3949" s="130">
        <v>3942</v>
      </c>
      <c r="B3949" s="10">
        <f t="shared" ca="1" si="525"/>
        <v>0.55646775925850511</v>
      </c>
      <c r="C3949" s="57">
        <f ca="1">_xlfn.NORM.INV(B3949,'Input Parameters'!$E$19,'Input Parameters'!$F$19)</f>
        <v>579.3006607533448</v>
      </c>
      <c r="D3949" s="10">
        <f t="shared" ca="1" si="526"/>
        <v>0.6847544262597719</v>
      </c>
      <c r="E3949" s="59">
        <f ca="1">IF(_xlfn.NORM.INV(D3949,'Input Parameters'!$E$20,'Input Parameters'!$F$20)&lt;3500,3500,IF(_xlfn.NORM.INV(D3949,'Input Parameters'!$E$20,'Input Parameters'!$F$20)&gt;5500,5500,_xlfn.NORM.INV(D3949,'Input Parameters'!$E$20,'Input Parameters'!$F$20)))</f>
        <v>5136.724968953693</v>
      </c>
      <c r="F3949" s="10">
        <f t="shared" ca="1" si="527"/>
        <v>0.40137239165110661</v>
      </c>
      <c r="G3949" s="61">
        <f ca="1">_xlfn.NORM.INV(F3949,'Input Parameters'!$E$21,'Input Parameters'!$F$21)</f>
        <v>282.88660008668592</v>
      </c>
      <c r="H3949" s="54">
        <f ca="1">EXP(E3949*(1/'Input Parameters'!$E$22-1/G3949))</f>
        <v>0.53431848054427367</v>
      </c>
      <c r="I3949" s="10">
        <f t="shared" ca="1" si="528"/>
        <v>0.42901830665746055</v>
      </c>
      <c r="J3949" s="29">
        <f ca="1">_xlfn.BETA.INV(I3949,'Input Parameters'!$L$24,'Input Parameters'!$M$24,'Input Parameters'!$J$24,'Input Parameters'!$K$24)</f>
        <v>0.57812055152383601</v>
      </c>
      <c r="K3949" s="156">
        <f ca="1">('Input Parameters'!$E$25/'Input Parameters'!$E$31)^$J3949</f>
        <v>1.5809008108025512E-2</v>
      </c>
      <c r="L3949" s="66">
        <f ca="1">$H3949*$C3949*'Input Parameters'!$E$23*K3949</f>
        <v>4.8933788606710591</v>
      </c>
      <c r="M3949" s="23">
        <f t="shared" ca="1" si="529"/>
        <v>0.49217610563770198</v>
      </c>
      <c r="N3949" s="15">
        <f ca="1">_xlfn.NORM.INV(M3949,'Input Parameters'!$E$26,'Input Parameters'!$F$26)</f>
        <v>3.3588130104920545E-2</v>
      </c>
      <c r="O3949" s="8">
        <f t="shared" ca="1" si="530"/>
        <v>0.91818725430017878</v>
      </c>
      <c r="P3949" s="29">
        <f ca="1">_xlfn.LOGNORM.INV(O3949,'Input Parameters'!$H$27,'Input Parameters'!$I$27)</f>
        <v>2.6365783766226176</v>
      </c>
      <c r="Q3949" s="10"/>
      <c r="R3949" s="15">
        <f>'Input Parameters'!$E$28</f>
        <v>12.7</v>
      </c>
      <c r="S3949" s="10">
        <f t="shared" ca="1" si="531"/>
        <v>0.48378376993487771</v>
      </c>
      <c r="T3949" s="25">
        <f ca="1">_xlfn.LOGNORM.INV(S3949,'Input Parameters'!$H$29,'Input Parameters'!$I$29)</f>
        <v>57.966607293876883</v>
      </c>
      <c r="U3949" s="10">
        <f t="shared" ca="1" si="532"/>
        <v>0.71170976361324978</v>
      </c>
      <c r="V3949" s="29">
        <f ca="1">IF('Input Parameters'!$D$30="Beta",_xlfn.BETA.INV(U3949,'Input Parameters'!$L$30,'Input Parameters'!$M$30,'Input Parameters'!$J$30,'Input Parameters'!$K$30),IF('Input Parameters'!$D$30="LogNorm",_xlfn.LOGNORM.INV(U3949,'Input Parameters'!$H$30,'Input Parameters'!$I$30)))</f>
        <v>1.245334411483038</v>
      </c>
      <c r="W3949" s="2">
        <f ca="1">N3949+(P3949-N3949)*(1-ERF((T3949-R3949)/(2*SQRT(L3949*'Input Parameters'!$E$31))))</f>
        <v>0.41858668017297462</v>
      </c>
      <c r="X3949">
        <f t="shared" ca="1" si="533"/>
        <v>1</v>
      </c>
      <c r="Y3949" s="7"/>
    </row>
    <row r="3950" spans="1:25" ht="15" customHeight="1" x14ac:dyDescent="0.3">
      <c r="A3950" s="130">
        <v>3943</v>
      </c>
      <c r="B3950" s="10">
        <f t="shared" ca="1" si="525"/>
        <v>0.33746185122166683</v>
      </c>
      <c r="C3950" s="57">
        <f ca="1">_xlfn.NORM.INV(B3950,'Input Parameters'!$E$19,'Input Parameters'!$F$19)</f>
        <v>531.86068593037248</v>
      </c>
      <c r="D3950" s="10">
        <f t="shared" ca="1" si="526"/>
        <v>0.21939213879735253</v>
      </c>
      <c r="E3950" s="59">
        <f ca="1">IF(_xlfn.NORM.INV(D3950,'Input Parameters'!$E$20,'Input Parameters'!$F$20)&lt;3500,3500,IF(_xlfn.NORM.INV(D3950,'Input Parameters'!$E$20,'Input Parameters'!$F$20)&gt;5500,5500,_xlfn.NORM.INV(D3950,'Input Parameters'!$E$20,'Input Parameters'!$F$20)))</f>
        <v>4258.0265535355138</v>
      </c>
      <c r="F3950" s="10">
        <f t="shared" ca="1" si="527"/>
        <v>0.89740545383510528</v>
      </c>
      <c r="G3950" s="61">
        <f ca="1">_xlfn.NORM.INV(F3950,'Input Parameters'!$E$21,'Input Parameters'!$F$21)</f>
        <v>294.80787700038911</v>
      </c>
      <c r="H3950" s="54">
        <f ca="1">EXP(E3950*(1/'Input Parameters'!$E$22-1/G3950))</f>
        <v>1.093210793799293</v>
      </c>
      <c r="I3950" s="10">
        <f t="shared" ca="1" si="528"/>
        <v>0.55800104790738714</v>
      </c>
      <c r="J3950" s="29">
        <f ca="1">_xlfn.BETA.INV(I3950,'Input Parameters'!$L$24,'Input Parameters'!$M$24,'Input Parameters'!$J$24,'Input Parameters'!$K$24)</f>
        <v>0.63048350050368906</v>
      </c>
      <c r="K3950" s="156">
        <f ca="1">('Input Parameters'!$E$25/'Input Parameters'!$E$31)^$J3950</f>
        <v>1.0858539242304066E-2</v>
      </c>
      <c r="L3950" s="66">
        <f ca="1">$H3950*$C3950*'Input Parameters'!$E$23*K3950</f>
        <v>6.3135439143685952</v>
      </c>
      <c r="M3950" s="23">
        <f t="shared" ca="1" si="529"/>
        <v>0.16562708444815488</v>
      </c>
      <c r="N3950" s="15">
        <f ca="1">_xlfn.NORM.INV(M3950,'Input Parameters'!$E$26,'Input Parameters'!$F$26)</f>
        <v>1.359659352336207E-2</v>
      </c>
      <c r="O3950" s="8">
        <f t="shared" ca="1" si="530"/>
        <v>0.10295472017270857</v>
      </c>
      <c r="P3950" s="29">
        <f ca="1">_xlfn.LOGNORM.INV(O3950,'Input Parameters'!$H$27,'Input Parameters'!$I$27)</f>
        <v>0.813514993990891</v>
      </c>
      <c r="Q3950" s="10"/>
      <c r="R3950" s="15">
        <f>'Input Parameters'!$E$28</f>
        <v>12.7</v>
      </c>
      <c r="S3950" s="10">
        <f t="shared" ca="1" si="531"/>
        <v>0.77167546966200573</v>
      </c>
      <c r="T3950" s="25">
        <f ca="1">_xlfn.LOGNORM.INV(S3950,'Input Parameters'!$H$29,'Input Parameters'!$I$29)</f>
        <v>63.307611125408293</v>
      </c>
      <c r="U3950" s="10">
        <f t="shared" ca="1" si="532"/>
        <v>0.38104653986720194</v>
      </c>
      <c r="V3950" s="29">
        <f ca="1">IF('Input Parameters'!$D$30="Beta",_xlfn.BETA.INV(U3950,'Input Parameters'!$L$30,'Input Parameters'!$M$30,'Input Parameters'!$J$30,'Input Parameters'!$K$30),IF('Input Parameters'!$D$30="LogNorm",_xlfn.LOGNORM.INV(U3950,'Input Parameters'!$H$30,'Input Parameters'!$I$30)))</f>
        <v>0.88676541035261092</v>
      </c>
      <c r="W3950" s="2">
        <f ca="1">N3950+(P3950-N3950)*(1-ERF((T3950-R3950)/(2*SQRT(L3950*'Input Parameters'!$E$31))))</f>
        <v>0.13709998359225933</v>
      </c>
      <c r="X3950">
        <f t="shared" ca="1" si="533"/>
        <v>1</v>
      </c>
      <c r="Y3950" s="7"/>
    </row>
    <row r="3951" spans="1:25" ht="15" customHeight="1" x14ac:dyDescent="0.3">
      <c r="A3951" s="130">
        <v>3944</v>
      </c>
      <c r="B3951" s="10">
        <f t="shared" ca="1" si="525"/>
        <v>0.98779793379184899</v>
      </c>
      <c r="C3951" s="57">
        <f ca="1">_xlfn.NORM.INV(B3951,'Input Parameters'!$E$19,'Input Parameters'!$F$19)</f>
        <v>757.48469977856109</v>
      </c>
      <c r="D3951" s="10">
        <f t="shared" ca="1" si="526"/>
        <v>0.43902458779023323</v>
      </c>
      <c r="E3951" s="59">
        <f ca="1">IF(_xlfn.NORM.INV(D3951,'Input Parameters'!$E$20,'Input Parameters'!$F$20)&lt;3500,3500,IF(_xlfn.NORM.INV(D3951,'Input Parameters'!$E$20,'Input Parameters'!$F$20)&gt;5500,5500,_xlfn.NORM.INV(D3951,'Input Parameters'!$E$20,'Input Parameters'!$F$20)))</f>
        <v>4692.5901115510023</v>
      </c>
      <c r="F3951" s="10">
        <f t="shared" ca="1" si="527"/>
        <v>0.4513080887637726</v>
      </c>
      <c r="G3951" s="61">
        <f ca="1">_xlfn.NORM.INV(F3951,'Input Parameters'!$E$21,'Input Parameters'!$F$21)</f>
        <v>283.88827284789897</v>
      </c>
      <c r="H3951" s="54">
        <f ca="1">EXP(E3951*(1/'Input Parameters'!$E$22-1/G3951))</f>
        <v>0.59807352225575561</v>
      </c>
      <c r="I3951" s="10">
        <f t="shared" ca="1" si="528"/>
        <v>0.11276557557378553</v>
      </c>
      <c r="J3951" s="29">
        <f ca="1">_xlfn.BETA.INV(I3951,'Input Parameters'!$L$24,'Input Parameters'!$M$24,'Input Parameters'!$J$24,'Input Parameters'!$K$24)</f>
        <v>0.4083381843142399</v>
      </c>
      <c r="K3951" s="156">
        <f ca="1">('Input Parameters'!$E$25/'Input Parameters'!$E$31)^$J3951</f>
        <v>5.343798513869244E-2</v>
      </c>
      <c r="L3951" s="66">
        <f ca="1">$H3951*$C3951*'Input Parameters'!$E$23*K3951</f>
        <v>24.209092832877236</v>
      </c>
      <c r="M3951" s="23">
        <f t="shared" ca="1" si="529"/>
        <v>0.15462059979914522</v>
      </c>
      <c r="N3951" s="15">
        <f ca="1">_xlfn.NORM.INV(M3951,'Input Parameters'!$E$26,'Input Parameters'!$F$26)</f>
        <v>1.2646874168601385E-2</v>
      </c>
      <c r="O3951" s="8">
        <f t="shared" ca="1" si="530"/>
        <v>0.94073188093839422</v>
      </c>
      <c r="P3951" s="29">
        <f ca="1">_xlfn.LOGNORM.INV(O3951,'Input Parameters'!$H$27,'Input Parameters'!$I$27)</f>
        <v>2.8399656962838051</v>
      </c>
      <c r="Q3951" s="10"/>
      <c r="R3951" s="15">
        <f>'Input Parameters'!$E$28</f>
        <v>12.7</v>
      </c>
      <c r="S3951" s="10">
        <f t="shared" ca="1" si="531"/>
        <v>0.93943806548324449</v>
      </c>
      <c r="T3951" s="25">
        <f ca="1">_xlfn.LOGNORM.INV(S3951,'Input Parameters'!$H$29,'Input Parameters'!$I$29)</f>
        <v>69.301312324129555</v>
      </c>
      <c r="U3951" s="10">
        <f t="shared" ca="1" si="532"/>
        <v>9.3980992571687016E-2</v>
      </c>
      <c r="V3951" s="29">
        <f ca="1">IF('Input Parameters'!$D$30="Beta",_xlfn.BETA.INV(U3951,'Input Parameters'!$L$30,'Input Parameters'!$M$30,'Input Parameters'!$J$30,'Input Parameters'!$K$30),IF('Input Parameters'!$D$30="LogNorm",_xlfn.LOGNORM.INV(U3951,'Input Parameters'!$H$30,'Input Parameters'!$I$30)))</f>
        <v>0.59451972306950551</v>
      </c>
      <c r="W3951" s="2">
        <f ca="1">N3951+(P3951-N3951)*(1-ERF((T3951-R3951)/(2*SQRT(L3951*'Input Parameters'!$E$31))))</f>
        <v>1.1887248588607333</v>
      </c>
      <c r="X3951">
        <f t="shared" ca="1" si="533"/>
        <v>0</v>
      </c>
      <c r="Y3951" s="7"/>
    </row>
    <row r="3952" spans="1:25" ht="15" customHeight="1" x14ac:dyDescent="0.3">
      <c r="A3952" s="130">
        <v>3945</v>
      </c>
      <c r="B3952" s="10">
        <f t="shared" ca="1" si="525"/>
        <v>2.8974403909516888E-2</v>
      </c>
      <c r="C3952" s="57">
        <f ca="1">_xlfn.NORM.INV(B3952,'Input Parameters'!$E$19,'Input Parameters'!$F$19)</f>
        <v>407.08081883226612</v>
      </c>
      <c r="D3952" s="10">
        <f t="shared" ca="1" si="526"/>
        <v>7.9833627955837594E-3</v>
      </c>
      <c r="E3952" s="59">
        <f ca="1">IF(_xlfn.NORM.INV(D3952,'Input Parameters'!$E$20,'Input Parameters'!$F$20)&lt;3500,3500,IF(_xlfn.NORM.INV(D3952,'Input Parameters'!$E$20,'Input Parameters'!$F$20)&gt;5500,5500,_xlfn.NORM.INV(D3952,'Input Parameters'!$E$20,'Input Parameters'!$F$20)))</f>
        <v>3500</v>
      </c>
      <c r="F3952" s="10">
        <f t="shared" ca="1" si="527"/>
        <v>0.53996309062056369</v>
      </c>
      <c r="G3952" s="61">
        <f ca="1">_xlfn.NORM.INV(F3952,'Input Parameters'!$E$21,'Input Parameters'!$F$21)</f>
        <v>285.63867817757875</v>
      </c>
      <c r="H3952" s="54">
        <f ca="1">EXP(E3952*(1/'Input Parameters'!$E$22-1/G3952))</f>
        <v>0.73502553437386986</v>
      </c>
      <c r="I3952" s="10">
        <f t="shared" ca="1" si="528"/>
        <v>0.91113785846708162</v>
      </c>
      <c r="J3952" s="29">
        <f ca="1">_xlfn.BETA.INV(I3952,'Input Parameters'!$L$24,'Input Parameters'!$M$24,'Input Parameters'!$J$24,'Input Parameters'!$K$24)</f>
        <v>0.80064509724216248</v>
      </c>
      <c r="K3952" s="156">
        <f ca="1">('Input Parameters'!$E$25/'Input Parameters'!$E$31)^$J3952</f>
        <v>3.2036457621668697E-3</v>
      </c>
      <c r="L3952" s="66">
        <f ca="1">$H3952*$C3952*'Input Parameters'!$E$23*K3952</f>
        <v>0.95857821445019087</v>
      </c>
      <c r="M3952" s="23">
        <f t="shared" ca="1" si="529"/>
        <v>1.0980319620525258E-2</v>
      </c>
      <c r="N3952" s="15">
        <f ca="1">_xlfn.NORM.INV(M3952,'Input Parameters'!$E$26,'Input Parameters'!$F$26)</f>
        <v>-1.4112007423248397E-2</v>
      </c>
      <c r="O3952" s="8">
        <f t="shared" ca="1" si="530"/>
        <v>0.6782357556589178</v>
      </c>
      <c r="P3952" s="29">
        <f ca="1">_xlfn.LOGNORM.INV(O3952,'Input Parameters'!$H$27,'Input Parameters'!$I$27)</f>
        <v>1.7470818331462068</v>
      </c>
      <c r="Q3952" s="10"/>
      <c r="R3952" s="15">
        <f>'Input Parameters'!$E$28</f>
        <v>12.7</v>
      </c>
      <c r="S3952" s="10">
        <f t="shared" ca="1" si="531"/>
        <v>0.29996897906629783</v>
      </c>
      <c r="T3952" s="25">
        <f ca="1">_xlfn.LOGNORM.INV(S3952,'Input Parameters'!$H$29,'Input Parameters'!$I$29)</f>
        <v>54.90178658100006</v>
      </c>
      <c r="U3952" s="10">
        <f t="shared" ca="1" si="532"/>
        <v>0.49408888219544822</v>
      </c>
      <c r="V3952" s="29">
        <f ca="1">IF('Input Parameters'!$D$30="Beta",_xlfn.BETA.INV(U3952,'Input Parameters'!$L$30,'Input Parameters'!$M$30,'Input Parameters'!$J$30,'Input Parameters'!$K$30),IF('Input Parameters'!$D$30="LogNorm",_xlfn.LOGNORM.INV(U3952,'Input Parameters'!$H$30,'Input Parameters'!$I$30)))</f>
        <v>0.99338553118940143</v>
      </c>
      <c r="W3952" s="2">
        <f ca="1">N3952+(P3952-N3952)*(1-ERF((T3952-R3952)/(2*SQRT(L3952*'Input Parameters'!$E$31))))</f>
        <v>-1.0053523841859608E-2</v>
      </c>
      <c r="X3952">
        <f t="shared" ca="1" si="533"/>
        <v>1</v>
      </c>
      <c r="Y3952" s="7"/>
    </row>
    <row r="3953" spans="1:25" ht="15" customHeight="1" x14ac:dyDescent="0.3">
      <c r="A3953" s="130">
        <v>3946</v>
      </c>
      <c r="B3953" s="10">
        <f t="shared" ca="1" si="525"/>
        <v>0.95104042319406823</v>
      </c>
      <c r="C3953" s="57">
        <f ca="1">_xlfn.NORM.INV(B3953,'Input Parameters'!$E$19,'Input Parameters'!$F$19)</f>
        <v>707.14972632381694</v>
      </c>
      <c r="D3953" s="10">
        <f t="shared" ca="1" si="526"/>
        <v>0.11255491040002963</v>
      </c>
      <c r="E3953" s="59">
        <f ca="1">IF(_xlfn.NORM.INV(D3953,'Input Parameters'!$E$20,'Input Parameters'!$F$20)&lt;3500,3500,IF(_xlfn.NORM.INV(D3953,'Input Parameters'!$E$20,'Input Parameters'!$F$20)&gt;5500,5500,_xlfn.NORM.INV(D3953,'Input Parameters'!$E$20,'Input Parameters'!$F$20)))</f>
        <v>3950.863381610654</v>
      </c>
      <c r="F3953" s="10">
        <f t="shared" ca="1" si="527"/>
        <v>0.71884089874230228</v>
      </c>
      <c r="G3953" s="61">
        <f ca="1">_xlfn.NORM.INV(F3953,'Input Parameters'!$E$21,'Input Parameters'!$F$21)</f>
        <v>289.40409683525309</v>
      </c>
      <c r="H3953" s="54">
        <f ca="1">EXP(E3953*(1/'Input Parameters'!$E$22-1/G3953))</f>
        <v>0.84573978715930809</v>
      </c>
      <c r="I3953" s="10">
        <f t="shared" ca="1" si="528"/>
        <v>0.46681400413594942</v>
      </c>
      <c r="J3953" s="29">
        <f ca="1">_xlfn.BETA.INV(I3953,'Input Parameters'!$L$24,'Input Parameters'!$M$24,'Input Parameters'!$J$24,'Input Parameters'!$K$24)</f>
        <v>0.59369443999875537</v>
      </c>
      <c r="K3953" s="156">
        <f ca="1">('Input Parameters'!$E$25/'Input Parameters'!$E$31)^$J3953</f>
        <v>1.4137910520570679E-2</v>
      </c>
      <c r="L3953" s="66">
        <f ca="1">$H3953*$C3953*'Input Parameters'!$E$23*K3953</f>
        <v>8.455384634894024</v>
      </c>
      <c r="M3953" s="23">
        <f t="shared" ca="1" si="529"/>
        <v>0.68216428506363913</v>
      </c>
      <c r="N3953" s="15">
        <f ca="1">_xlfn.NORM.INV(M3953,'Input Parameters'!$E$26,'Input Parameters'!$F$26)</f>
        <v>4.3948949158657977E-2</v>
      </c>
      <c r="O3953" s="8">
        <f t="shared" ca="1" si="530"/>
        <v>2.5746916444952084E-2</v>
      </c>
      <c r="P3953" s="29">
        <f ca="1">_xlfn.LOGNORM.INV(O3953,'Input Parameters'!$H$27,'Input Parameters'!$I$27)</f>
        <v>0.60150934503572506</v>
      </c>
      <c r="Q3953" s="10"/>
      <c r="R3953" s="15">
        <f>'Input Parameters'!$E$28</f>
        <v>12.7</v>
      </c>
      <c r="S3953" s="10">
        <f t="shared" ca="1" si="531"/>
        <v>0.26045412746333896</v>
      </c>
      <c r="T3953" s="25">
        <f ca="1">_xlfn.LOGNORM.INV(S3953,'Input Parameters'!$H$29,'Input Parameters'!$I$29)</f>
        <v>54.182538889061561</v>
      </c>
      <c r="U3953" s="10">
        <f t="shared" ca="1" si="532"/>
        <v>0.79337648268355421</v>
      </c>
      <c r="V3953" s="29">
        <f ca="1">IF('Input Parameters'!$D$30="Beta",_xlfn.BETA.INV(U3953,'Input Parameters'!$L$30,'Input Parameters'!$M$30,'Input Parameters'!$J$30,'Input Parameters'!$K$30),IF('Input Parameters'!$D$30="LogNorm",_xlfn.LOGNORM.INV(U3953,'Input Parameters'!$H$30,'Input Parameters'!$I$30)))</f>
        <v>1.3796883352385167</v>
      </c>
      <c r="W3953" s="2">
        <f ca="1">N3953+(P3953-N3953)*(1-ERF((T3953-R3953)/(2*SQRT(L3953*'Input Parameters'!$E$31))))</f>
        <v>0.21851800642884051</v>
      </c>
      <c r="X3953">
        <f t="shared" ca="1" si="533"/>
        <v>1</v>
      </c>
      <c r="Y3953" s="7"/>
    </row>
    <row r="3954" spans="1:25" ht="15" customHeight="1" x14ac:dyDescent="0.3">
      <c r="A3954" s="130">
        <v>3947</v>
      </c>
      <c r="B3954" s="10">
        <f t="shared" ca="1" si="525"/>
        <v>0.91607844590132015</v>
      </c>
      <c r="C3954" s="57">
        <f ca="1">_xlfn.NORM.INV(B3954,'Input Parameters'!$E$19,'Input Parameters'!$F$19)</f>
        <v>683.83965588703211</v>
      </c>
      <c r="D3954" s="10">
        <f t="shared" ca="1" si="526"/>
        <v>0.86811631921011134</v>
      </c>
      <c r="E3954" s="59">
        <f ca="1">IF(_xlfn.NORM.INV(D3954,'Input Parameters'!$E$20,'Input Parameters'!$F$20)&lt;3500,3500,IF(_xlfn.NORM.INV(D3954,'Input Parameters'!$E$20,'Input Parameters'!$F$20)&gt;5500,5500,_xlfn.NORM.INV(D3954,'Input Parameters'!$E$20,'Input Parameters'!$F$20)))</f>
        <v>5500</v>
      </c>
      <c r="F3954" s="10">
        <f t="shared" ca="1" si="527"/>
        <v>0.81307398248569707</v>
      </c>
      <c r="G3954" s="61">
        <f ca="1">_xlfn.NORM.INV(F3954,'Input Parameters'!$E$21,'Input Parameters'!$F$21)</f>
        <v>291.83974931928509</v>
      </c>
      <c r="H3954" s="54">
        <f ca="1">EXP(E3954*(1/'Input Parameters'!$E$22-1/G3954))</f>
        <v>0.92808856671553219</v>
      </c>
      <c r="I3954" s="10">
        <f t="shared" ca="1" si="528"/>
        <v>0.91798356788975033</v>
      </c>
      <c r="J3954" s="29">
        <f ca="1">_xlfn.BETA.INV(I3954,'Input Parameters'!$L$24,'Input Parameters'!$M$24,'Input Parameters'!$J$24,'Input Parameters'!$K$24)</f>
        <v>0.80588173030620702</v>
      </c>
      <c r="K3954" s="156">
        <f ca="1">('Input Parameters'!$E$25/'Input Parameters'!$E$31)^$J3954</f>
        <v>3.0855324163794376E-3</v>
      </c>
      <c r="L3954" s="66">
        <f ca="1">$H3954*$C3954*'Input Parameters'!$E$23*K3954</f>
        <v>1.9582756237889323</v>
      </c>
      <c r="M3954" s="23">
        <f t="shared" ca="1" si="529"/>
        <v>0.38808210642065188</v>
      </c>
      <c r="N3954" s="15">
        <f ca="1">_xlfn.NORM.INV(M3954,'Input Parameters'!$E$26,'Input Parameters'!$F$26)</f>
        <v>2.802925402813107E-2</v>
      </c>
      <c r="O3954" s="8">
        <f t="shared" ca="1" si="530"/>
        <v>0.30915846205733599</v>
      </c>
      <c r="P3954" s="29">
        <f ca="1">_xlfn.LOGNORM.INV(O3954,'Input Parameters'!$H$27,'Input Parameters'!$I$27)</f>
        <v>1.1420059712582658</v>
      </c>
      <c r="Q3954" s="10"/>
      <c r="R3954" s="15">
        <f>'Input Parameters'!$E$28</f>
        <v>12.7</v>
      </c>
      <c r="S3954" s="10">
        <f t="shared" ca="1" si="531"/>
        <v>0.52794182777074827</v>
      </c>
      <c r="T3954" s="25">
        <f ca="1">_xlfn.LOGNORM.INV(S3954,'Input Parameters'!$H$29,'Input Parameters'!$I$29)</f>
        <v>58.69192121069181</v>
      </c>
      <c r="U3954" s="10">
        <f t="shared" ca="1" si="532"/>
        <v>0.67178994947364601</v>
      </c>
      <c r="V3954" s="29">
        <f ca="1">IF('Input Parameters'!$D$30="Beta",_xlfn.BETA.INV(U3954,'Input Parameters'!$L$30,'Input Parameters'!$M$30,'Input Parameters'!$J$30,'Input Parameters'!$K$30),IF('Input Parameters'!$D$30="LogNorm",_xlfn.LOGNORM.INV(U3954,'Input Parameters'!$H$30,'Input Parameters'!$I$30)))</f>
        <v>1.1908125099633955</v>
      </c>
      <c r="W3954" s="2">
        <f ca="1">N3954+(P3954-N3954)*(1-ERF((T3954-R3954)/(2*SQRT(L3954*'Input Parameters'!$E$31))))</f>
        <v>5.0450655834377148E-2</v>
      </c>
      <c r="X3954">
        <f t="shared" ca="1" si="533"/>
        <v>1</v>
      </c>
      <c r="Y3954" s="7"/>
    </row>
    <row r="3955" spans="1:25" ht="15" customHeight="1" x14ac:dyDescent="0.3">
      <c r="A3955" s="130">
        <v>3948</v>
      </c>
      <c r="B3955" s="10">
        <f t="shared" ca="1" si="525"/>
        <v>0.86500240288936114</v>
      </c>
      <c r="C3955" s="57">
        <f ca="1">_xlfn.NORM.INV(B3955,'Input Parameters'!$E$19,'Input Parameters'!$F$19)</f>
        <v>660.50972118126242</v>
      </c>
      <c r="D3955" s="10">
        <f t="shared" ca="1" si="526"/>
        <v>0.28734950023467198</v>
      </c>
      <c r="E3955" s="59">
        <f ca="1">IF(_xlfn.NORM.INV(D3955,'Input Parameters'!$E$20,'Input Parameters'!$F$20)&lt;3500,3500,IF(_xlfn.NORM.INV(D3955,'Input Parameters'!$E$20,'Input Parameters'!$F$20)&gt;5500,5500,_xlfn.NORM.INV(D3955,'Input Parameters'!$E$20,'Input Parameters'!$F$20)))</f>
        <v>4407.1988153891407</v>
      </c>
      <c r="F3955" s="10">
        <f t="shared" ca="1" si="527"/>
        <v>0.7411924666299905</v>
      </c>
      <c r="G3955" s="61">
        <f ca="1">_xlfn.NORM.INV(F3955,'Input Parameters'!$E$21,'Input Parameters'!$F$21)</f>
        <v>289.93562496248944</v>
      </c>
      <c r="H3955" s="54">
        <f ca="1">EXP(E3955*(1/'Input Parameters'!$E$22-1/G3955))</f>
        <v>0.85301564723895318</v>
      </c>
      <c r="I3955" s="10">
        <f t="shared" ca="1" si="528"/>
        <v>0.76337332786315282</v>
      </c>
      <c r="J3955" s="29">
        <f ca="1">_xlfn.BETA.INV(I3955,'Input Parameters'!$L$24,'Input Parameters'!$M$24,'Input Parameters'!$J$24,'Input Parameters'!$K$24)</f>
        <v>0.717127332674379</v>
      </c>
      <c r="K3955" s="156">
        <f ca="1">('Input Parameters'!$E$25/'Input Parameters'!$E$31)^$J3955</f>
        <v>5.8322807440672206E-3</v>
      </c>
      <c r="L3955" s="66">
        <f ca="1">$H3955*$C3955*'Input Parameters'!$E$23*K3955</f>
        <v>3.2860535207982111</v>
      </c>
      <c r="M3955" s="23">
        <f t="shared" ca="1" si="529"/>
        <v>7.8620616341944283E-2</v>
      </c>
      <c r="N3955" s="15">
        <f ca="1">_xlfn.NORM.INV(M3955,'Input Parameters'!$E$26,'Input Parameters'!$F$26)</f>
        <v>4.2973668879346706E-3</v>
      </c>
      <c r="O3955" s="8">
        <f t="shared" ca="1" si="530"/>
        <v>0.598229882730687</v>
      </c>
      <c r="P3955" s="29">
        <f ca="1">_xlfn.LOGNORM.INV(O3955,'Input Parameters'!$H$27,'Input Parameters'!$I$27)</f>
        <v>1.5892617316142723</v>
      </c>
      <c r="Q3955" s="10"/>
      <c r="R3955" s="15">
        <f>'Input Parameters'!$E$28</f>
        <v>12.7</v>
      </c>
      <c r="S3955" s="10">
        <f t="shared" ca="1" si="531"/>
        <v>0.66346610359774361</v>
      </c>
      <c r="T3955" s="25">
        <f ca="1">_xlfn.LOGNORM.INV(S3955,'Input Parameters'!$H$29,'Input Parameters'!$I$29)</f>
        <v>61.056812679121961</v>
      </c>
      <c r="U3955" s="10">
        <f t="shared" ca="1" si="532"/>
        <v>0.35626067739253098</v>
      </c>
      <c r="V3955" s="29">
        <f ca="1">IF('Input Parameters'!$D$30="Beta",_xlfn.BETA.INV(U3955,'Input Parameters'!$L$30,'Input Parameters'!$M$30,'Input Parameters'!$J$30,'Input Parameters'!$K$30),IF('Input Parameters'!$D$30="LogNorm",_xlfn.LOGNORM.INV(U3955,'Input Parameters'!$H$30,'Input Parameters'!$I$30)))</f>
        <v>0.8640725524292725</v>
      </c>
      <c r="W3955" s="2">
        <f ca="1">N3955+(P3955-N3955)*(1-ERF((T3955-R3955)/(2*SQRT(L3955*'Input Parameters'!$E$31))))</f>
        <v>9.8218717172138273E-2</v>
      </c>
      <c r="X3955">
        <f t="shared" ca="1" si="533"/>
        <v>1</v>
      </c>
      <c r="Y3955" s="7"/>
    </row>
    <row r="3956" spans="1:25" ht="15" customHeight="1" x14ac:dyDescent="0.3">
      <c r="A3956" s="130">
        <v>3949</v>
      </c>
      <c r="B3956" s="10">
        <f t="shared" ca="1" si="525"/>
        <v>0.52815637361286161</v>
      </c>
      <c r="C3956" s="57">
        <f ca="1">_xlfn.NORM.INV(B3956,'Input Parameters'!$E$19,'Input Parameters'!$F$19)</f>
        <v>573.2687637996122</v>
      </c>
      <c r="D3956" s="10">
        <f t="shared" ca="1" si="526"/>
        <v>0.95418469930592031</v>
      </c>
      <c r="E3956" s="59">
        <f ca="1">IF(_xlfn.NORM.INV(D3956,'Input Parameters'!$E$20,'Input Parameters'!$F$20)&lt;3500,3500,IF(_xlfn.NORM.INV(D3956,'Input Parameters'!$E$20,'Input Parameters'!$F$20)&gt;5500,5500,_xlfn.NORM.INV(D3956,'Input Parameters'!$E$20,'Input Parameters'!$F$20)))</f>
        <v>5500</v>
      </c>
      <c r="F3956" s="10">
        <f t="shared" ca="1" si="527"/>
        <v>0.76137108976534162</v>
      </c>
      <c r="G3956" s="61">
        <f ca="1">_xlfn.NORM.INV(F3956,'Input Parameters'!$E$21,'Input Parameters'!$F$21)</f>
        <v>290.43625847768612</v>
      </c>
      <c r="H3956" s="54">
        <f ca="1">EXP(E3956*(1/'Input Parameters'!$E$22-1/G3956))</f>
        <v>0.8473016907188986</v>
      </c>
      <c r="I3956" s="10">
        <f t="shared" ca="1" si="528"/>
        <v>0.60756146296769931</v>
      </c>
      <c r="J3956" s="29">
        <f ca="1">_xlfn.BETA.INV(I3956,'Input Parameters'!$L$24,'Input Parameters'!$M$24,'Input Parameters'!$J$24,'Input Parameters'!$K$24)</f>
        <v>0.65045890079575819</v>
      </c>
      <c r="K3956" s="156">
        <f ca="1">('Input Parameters'!$E$25/'Input Parameters'!$E$31)^$J3956</f>
        <v>9.4089118569858424E-3</v>
      </c>
      <c r="L3956" s="66">
        <f ca="1">$H3956*$C3956*'Input Parameters'!$E$23*K3956</f>
        <v>4.5702057428437692</v>
      </c>
      <c r="M3956" s="23">
        <f t="shared" ca="1" si="529"/>
        <v>0.5979030509333958</v>
      </c>
      <c r="N3956" s="15">
        <f ca="1">_xlfn.NORM.INV(M3956,'Input Parameters'!$E$26,'Input Parameters'!$F$26)</f>
        <v>3.9206385328421876E-2</v>
      </c>
      <c r="O3956" s="8">
        <f t="shared" ca="1" si="530"/>
        <v>0.51161100868346809</v>
      </c>
      <c r="P3956" s="29">
        <f ca="1">_xlfn.LOGNORM.INV(O3956,'Input Parameters'!$H$27,'Input Parameters'!$I$27)</f>
        <v>1.4420848164097149</v>
      </c>
      <c r="Q3956" s="10"/>
      <c r="R3956" s="15">
        <f>'Input Parameters'!$E$28</f>
        <v>12.7</v>
      </c>
      <c r="S3956" s="10">
        <f t="shared" ca="1" si="531"/>
        <v>7.9273568674913197E-2</v>
      </c>
      <c r="T3956" s="25">
        <f ca="1">_xlfn.LOGNORM.INV(S3956,'Input Parameters'!$H$29,'Input Parameters'!$I$29)</f>
        <v>49.706196951165182</v>
      </c>
      <c r="U3956" s="10">
        <f t="shared" ca="1" si="532"/>
        <v>0.87772240336154828</v>
      </c>
      <c r="V3956" s="29">
        <f ca="1">IF('Input Parameters'!$D$30="Beta",_xlfn.BETA.INV(U3956,'Input Parameters'!$L$30,'Input Parameters'!$M$30,'Input Parameters'!$J$30,'Input Parameters'!$K$30),IF('Input Parameters'!$D$30="LogNorm",_xlfn.LOGNORM.INV(U3956,'Input Parameters'!$H$30,'Input Parameters'!$I$30)))</f>
        <v>1.5810631974807634</v>
      </c>
      <c r="W3956" s="2">
        <f ca="1">N3956+(P3956-N3956)*(1-ERF((T3956-R3956)/(2*SQRT(L3956*'Input Parameters'!$E$31))))</f>
        <v>0.34916033924728157</v>
      </c>
      <c r="X3956">
        <f t="shared" ca="1" si="533"/>
        <v>1</v>
      </c>
      <c r="Y3956" s="7"/>
    </row>
    <row r="3957" spans="1:25" ht="15" customHeight="1" x14ac:dyDescent="0.3">
      <c r="A3957" s="130">
        <v>3950</v>
      </c>
      <c r="B3957" s="10">
        <f t="shared" ca="1" si="525"/>
        <v>0.92767918886582657</v>
      </c>
      <c r="C3957" s="57">
        <f ca="1">_xlfn.NORM.INV(B3957,'Input Parameters'!$E$19,'Input Parameters'!$F$19)</f>
        <v>690.56201394969344</v>
      </c>
      <c r="D3957" s="10">
        <f t="shared" ca="1" si="526"/>
        <v>0.5372225523953662</v>
      </c>
      <c r="E3957" s="59">
        <f ca="1">IF(_xlfn.NORM.INV(D3957,'Input Parameters'!$E$20,'Input Parameters'!$F$20)&lt;3500,3500,IF(_xlfn.NORM.INV(D3957,'Input Parameters'!$E$20,'Input Parameters'!$F$20)&gt;5500,5500,_xlfn.NORM.INV(D3957,'Input Parameters'!$E$20,'Input Parameters'!$F$20)))</f>
        <v>4865.4072236039965</v>
      </c>
      <c r="F3957" s="10">
        <f t="shared" ca="1" si="527"/>
        <v>1.3361760290640179E-2</v>
      </c>
      <c r="G3957" s="61">
        <f ca="1">_xlfn.NORM.INV(F3957,'Input Parameters'!$E$21,'Input Parameters'!$F$21)</f>
        <v>267.43591276525427</v>
      </c>
      <c r="H3957" s="54">
        <f ca="1">EXP(E3957*(1/'Input Parameters'!$E$22-1/G3957))</f>
        <v>0.20447462050533755</v>
      </c>
      <c r="I3957" s="10">
        <f t="shared" ca="1" si="528"/>
        <v>0.96398863419982195</v>
      </c>
      <c r="J3957" s="29">
        <f ca="1">_xlfn.BETA.INV(I3957,'Input Parameters'!$L$24,'Input Parameters'!$M$24,'Input Parameters'!$J$24,'Input Parameters'!$K$24)</f>
        <v>0.85068460388568634</v>
      </c>
      <c r="K3957" s="156">
        <f ca="1">('Input Parameters'!$E$25/'Input Parameters'!$E$31)^$J3957</f>
        <v>2.2374317610729549E-3</v>
      </c>
      <c r="L3957" s="66">
        <f ca="1">$H3957*$C3957*'Input Parameters'!$E$23*K3957</f>
        <v>0.31593074733758586</v>
      </c>
      <c r="M3957" s="23">
        <f t="shared" ca="1" si="529"/>
        <v>6.5643158239179322E-2</v>
      </c>
      <c r="N3957" s="15">
        <f ca="1">_xlfn.NORM.INV(M3957,'Input Parameters'!$E$26,'Input Parameters'!$F$26)</f>
        <v>2.3099755404064129E-3</v>
      </c>
      <c r="O3957" s="8">
        <f t="shared" ca="1" si="530"/>
        <v>0.71993882209858362</v>
      </c>
      <c r="P3957" s="29">
        <f ca="1">_xlfn.LOGNORM.INV(O3957,'Input Parameters'!$H$27,'Input Parameters'!$I$27)</f>
        <v>1.8422487281834421</v>
      </c>
      <c r="Q3957" s="10"/>
      <c r="R3957" s="15">
        <f>'Input Parameters'!$E$28</f>
        <v>12.7</v>
      </c>
      <c r="S3957" s="10">
        <f t="shared" ca="1" si="531"/>
        <v>0.29981412053120138</v>
      </c>
      <c r="T3957" s="25">
        <f ca="1">_xlfn.LOGNORM.INV(S3957,'Input Parameters'!$H$29,'Input Parameters'!$I$29)</f>
        <v>54.899040820530438</v>
      </c>
      <c r="U3957" s="10">
        <f t="shared" ca="1" si="532"/>
        <v>0.12149692833917125</v>
      </c>
      <c r="V3957" s="29">
        <f ca="1">IF('Input Parameters'!$D$30="Beta",_xlfn.BETA.INV(U3957,'Input Parameters'!$L$30,'Input Parameters'!$M$30,'Input Parameters'!$J$30,'Input Parameters'!$K$30),IF('Input Parameters'!$D$30="LogNorm",_xlfn.LOGNORM.INV(U3957,'Input Parameters'!$H$30,'Input Parameters'!$I$30)))</f>
        <v>0.63052270239623054</v>
      </c>
      <c r="W3957" s="2">
        <f ca="1">N3957+(P3957-N3957)*(1-ERF((T3957-R3957)/(2*SQRT(L3957*'Input Parameters'!$E$31))))</f>
        <v>2.3101786408376E-3</v>
      </c>
      <c r="X3957">
        <f t="shared" ca="1" si="533"/>
        <v>1</v>
      </c>
      <c r="Y3957" s="7"/>
    </row>
    <row r="3958" spans="1:25" ht="15" customHeight="1" x14ac:dyDescent="0.3">
      <c r="A3958" s="130">
        <v>3951</v>
      </c>
      <c r="B3958" s="10">
        <f t="shared" ca="1" si="525"/>
        <v>0.18993551190655122</v>
      </c>
      <c r="C3958" s="57">
        <f ca="1">_xlfn.NORM.INV(B3958,'Input Parameters'!$E$19,'Input Parameters'!$F$19)</f>
        <v>493.09768012850998</v>
      </c>
      <c r="D3958" s="10">
        <f t="shared" ca="1" si="526"/>
        <v>0.37196994703832498</v>
      </c>
      <c r="E3958" s="59">
        <f ca="1">IF(_xlfn.NORM.INV(D3958,'Input Parameters'!$E$20,'Input Parameters'!$F$20)&lt;3500,3500,IF(_xlfn.NORM.INV(D3958,'Input Parameters'!$E$20,'Input Parameters'!$F$20)&gt;5500,5500,_xlfn.NORM.INV(D3958,'Input Parameters'!$E$20,'Input Parameters'!$F$20)))</f>
        <v>4571.3517299242203</v>
      </c>
      <c r="F3958" s="10">
        <f t="shared" ca="1" si="527"/>
        <v>9.4772814621184587E-3</v>
      </c>
      <c r="G3958" s="61">
        <f ca="1">_xlfn.NORM.INV(F3958,'Input Parameters'!$E$21,'Input Parameters'!$F$21)</f>
        <v>266.40711223803663</v>
      </c>
      <c r="H3958" s="54">
        <f ca="1">EXP(E3958*(1/'Input Parameters'!$E$22-1/G3958))</f>
        <v>0.21068575520192528</v>
      </c>
      <c r="I3958" s="10">
        <f t="shared" ca="1" si="528"/>
        <v>8.5815470994436982E-3</v>
      </c>
      <c r="J3958" s="29">
        <f ca="1">_xlfn.BETA.INV(I3958,'Input Parameters'!$L$24,'Input Parameters'!$M$24,'Input Parameters'!$J$24,'Input Parameters'!$K$24)</f>
        <v>0.23761195276732164</v>
      </c>
      <c r="K3958" s="156">
        <f ca="1">('Input Parameters'!$E$25/'Input Parameters'!$E$31)^$J3958</f>
        <v>0.1818595335541589</v>
      </c>
      <c r="L3958" s="66">
        <f ca="1">$H3958*$C3958*'Input Parameters'!$E$23*K3958</f>
        <v>18.893142726537317</v>
      </c>
      <c r="M3958" s="23">
        <f t="shared" ca="1" si="529"/>
        <v>0.73232007324257897</v>
      </c>
      <c r="N3958" s="15">
        <f ca="1">_xlfn.NORM.INV(M3958,'Input Parameters'!$E$26,'Input Parameters'!$F$26)</f>
        <v>4.7016744532882841E-2</v>
      </c>
      <c r="O3958" s="8">
        <f t="shared" ca="1" si="530"/>
        <v>0.86113046309917651</v>
      </c>
      <c r="P3958" s="29">
        <f ca="1">_xlfn.LOGNORM.INV(O3958,'Input Parameters'!$H$27,'Input Parameters'!$I$27)</f>
        <v>2.3011527529041849</v>
      </c>
      <c r="Q3958" s="10"/>
      <c r="R3958" s="15">
        <f>'Input Parameters'!$E$28</f>
        <v>12.7</v>
      </c>
      <c r="S3958" s="10">
        <f t="shared" ca="1" si="531"/>
        <v>0.67933912006280495</v>
      </c>
      <c r="T3958" s="25">
        <f ca="1">_xlfn.LOGNORM.INV(S3958,'Input Parameters'!$H$29,'Input Parameters'!$I$29)</f>
        <v>61.358562044924028</v>
      </c>
      <c r="U3958" s="10">
        <f t="shared" ca="1" si="532"/>
        <v>0.46200447401568356</v>
      </c>
      <c r="V3958" s="29">
        <f ca="1">IF('Input Parameters'!$D$30="Beta",_xlfn.BETA.INV(U3958,'Input Parameters'!$L$30,'Input Parameters'!$M$30,'Input Parameters'!$J$30,'Input Parameters'!$K$30),IF('Input Parameters'!$D$30="LogNorm",_xlfn.LOGNORM.INV(U3958,'Input Parameters'!$H$30,'Input Parameters'!$I$30)))</f>
        <v>0.96232031013205754</v>
      </c>
      <c r="W3958" s="2">
        <f ca="1">N3958+(P3958-N3958)*(1-ERF((T3958-R3958)/(2*SQRT(L3958*'Input Parameters'!$E$31))))</f>
        <v>1.0131584222102343</v>
      </c>
      <c r="X3958">
        <f t="shared" ca="1" si="533"/>
        <v>0</v>
      </c>
      <c r="Y3958" s="7"/>
    </row>
    <row r="3959" spans="1:25" ht="15" customHeight="1" x14ac:dyDescent="0.3">
      <c r="A3959" s="130">
        <v>3952</v>
      </c>
      <c r="B3959" s="10">
        <f t="shared" ca="1" si="525"/>
        <v>7.9666179654939384E-2</v>
      </c>
      <c r="C3959" s="57">
        <f ca="1">_xlfn.NORM.INV(B3959,'Input Parameters'!$E$19,'Input Parameters'!$F$19)</f>
        <v>448.38141379312128</v>
      </c>
      <c r="D3959" s="10">
        <f t="shared" ca="1" si="526"/>
        <v>0.24852283090978211</v>
      </c>
      <c r="E3959" s="59">
        <f ca="1">IF(_xlfn.NORM.INV(D3959,'Input Parameters'!$E$20,'Input Parameters'!$F$20)&lt;3500,3500,IF(_xlfn.NORM.INV(D3959,'Input Parameters'!$E$20,'Input Parameters'!$F$20)&gt;5500,5500,_xlfn.NORM.INV(D3959,'Input Parameters'!$E$20,'Input Parameters'!$F$20)))</f>
        <v>4324.598135056729</v>
      </c>
      <c r="F3959" s="10">
        <f t="shared" ca="1" si="527"/>
        <v>0.13711985339120136</v>
      </c>
      <c r="G3959" s="61">
        <f ca="1">_xlfn.NORM.INV(F3959,'Input Parameters'!$E$21,'Input Parameters'!$F$21)</f>
        <v>276.25626092597531</v>
      </c>
      <c r="H3959" s="54">
        <f ca="1">EXP(E3959*(1/'Input Parameters'!$E$22-1/G3959))</f>
        <v>0.40877986456305038</v>
      </c>
      <c r="I3959" s="10">
        <f t="shared" ca="1" si="528"/>
        <v>0.3204492375674296</v>
      </c>
      <c r="J3959" s="29">
        <f ca="1">_xlfn.BETA.INV(I3959,'Input Parameters'!$L$24,'Input Parameters'!$M$24,'Input Parameters'!$J$24,'Input Parameters'!$K$24)</f>
        <v>0.53075680180890372</v>
      </c>
      <c r="K3959" s="156">
        <f ca="1">('Input Parameters'!$E$25/'Input Parameters'!$E$31)^$J3959</f>
        <v>2.2205633769216578E-2</v>
      </c>
      <c r="L3959" s="66">
        <f ca="1">$H3959*$C3959*'Input Parameters'!$E$23*K3959</f>
        <v>4.0700549275653231</v>
      </c>
      <c r="M3959" s="23">
        <f t="shared" ca="1" si="529"/>
        <v>9.4572768802112073E-2</v>
      </c>
      <c r="N3959" s="15">
        <f ca="1">_xlfn.NORM.INV(M3959,'Input Parameters'!$E$26,'Input Parameters'!$F$26)</f>
        <v>6.424668366337212E-3</v>
      </c>
      <c r="O3959" s="8">
        <f t="shared" ca="1" si="530"/>
        <v>0.18136923732350985</v>
      </c>
      <c r="P3959" s="29">
        <f ca="1">_xlfn.LOGNORM.INV(O3959,'Input Parameters'!$H$27,'Input Parameters'!$I$27)</f>
        <v>0.95175029931039135</v>
      </c>
      <c r="Q3959" s="10"/>
      <c r="R3959" s="15">
        <f>'Input Parameters'!$E$28</f>
        <v>12.7</v>
      </c>
      <c r="S3959" s="10">
        <f t="shared" ca="1" si="531"/>
        <v>0.80212094100674214</v>
      </c>
      <c r="T3959" s="25">
        <f ca="1">_xlfn.LOGNORM.INV(S3959,'Input Parameters'!$H$29,'Input Parameters'!$I$29)</f>
        <v>64.057229651190298</v>
      </c>
      <c r="U3959" s="10">
        <f t="shared" ca="1" si="532"/>
        <v>0.87880759017940269</v>
      </c>
      <c r="V3959" s="29">
        <f ca="1">IF('Input Parameters'!$D$30="Beta",_xlfn.BETA.INV(U3959,'Input Parameters'!$L$30,'Input Parameters'!$M$30,'Input Parameters'!$J$30,'Input Parameters'!$K$30),IF('Input Parameters'!$D$30="LogNorm",_xlfn.LOGNORM.INV(U3959,'Input Parameters'!$H$30,'Input Parameters'!$I$30)))</f>
        <v>1.5844150697370671</v>
      </c>
      <c r="W3959" s="2">
        <f ca="1">N3959+(P3959-N3959)*(1-ERF((T3959-R3959)/(2*SQRT(L3959*'Input Parameters'!$E$31))))</f>
        <v>7.4347741170160908E-2</v>
      </c>
      <c r="X3959">
        <f t="shared" ca="1" si="533"/>
        <v>1</v>
      </c>
      <c r="Y3959" s="7"/>
    </row>
    <row r="3960" spans="1:25" ht="15" customHeight="1" x14ac:dyDescent="0.3">
      <c r="A3960" s="130">
        <v>3953</v>
      </c>
      <c r="B3960" s="10">
        <f t="shared" ca="1" si="525"/>
        <v>6.1665303810361727E-2</v>
      </c>
      <c r="C3960" s="57">
        <f ca="1">_xlfn.NORM.INV(B3960,'Input Parameters'!$E$19,'Input Parameters'!$F$19)</f>
        <v>437.09029857743718</v>
      </c>
      <c r="D3960" s="10">
        <f t="shared" ca="1" si="526"/>
        <v>0.51608750418108296</v>
      </c>
      <c r="E3960" s="59">
        <f ca="1">IF(_xlfn.NORM.INV(D3960,'Input Parameters'!$E$20,'Input Parameters'!$F$20)&lt;3500,3500,IF(_xlfn.NORM.INV(D3960,'Input Parameters'!$E$20,'Input Parameters'!$F$20)&gt;5500,5500,_xlfn.NORM.INV(D3960,'Input Parameters'!$E$20,'Input Parameters'!$F$20)))</f>
        <v>4828.2354297242473</v>
      </c>
      <c r="F3960" s="10">
        <f t="shared" ca="1" si="527"/>
        <v>0.98329214787068497</v>
      </c>
      <c r="G3960" s="61">
        <f ca="1">_xlfn.NORM.INV(F3960,'Input Parameters'!$E$21,'Input Parameters'!$F$21)</f>
        <v>301.56863426421808</v>
      </c>
      <c r="H3960" s="54">
        <f ca="1">EXP(E3960*(1/'Input Parameters'!$E$22-1/G3960))</f>
        <v>1.5971423564623426</v>
      </c>
      <c r="I3960" s="10">
        <f t="shared" ca="1" si="528"/>
        <v>0.59965560202318891</v>
      </c>
      <c r="J3960" s="29">
        <f ca="1">_xlfn.BETA.INV(I3960,'Input Parameters'!$L$24,'Input Parameters'!$M$24,'Input Parameters'!$J$24,'Input Parameters'!$K$24)</f>
        <v>0.64725750905436086</v>
      </c>
      <c r="K3960" s="156">
        <f ca="1">('Input Parameters'!$E$25/'Input Parameters'!$E$31)^$J3960</f>
        <v>9.6274909479850766E-3</v>
      </c>
      <c r="L3960" s="66">
        <f ca="1">$H3960*$C3960*'Input Parameters'!$E$23*K3960</f>
        <v>6.7209074279250673</v>
      </c>
      <c r="M3960" s="23">
        <f t="shared" ca="1" si="529"/>
        <v>0.87121482039831044</v>
      </c>
      <c r="N3960" s="15">
        <f ca="1">_xlfn.NORM.INV(M3960,'Input Parameters'!$E$26,'Input Parameters'!$F$26)</f>
        <v>5.7775200843503002E-2</v>
      </c>
      <c r="O3960" s="8">
        <f t="shared" ca="1" si="530"/>
        <v>0.74162263713027954</v>
      </c>
      <c r="P3960" s="29">
        <f ca="1">_xlfn.LOGNORM.INV(O3960,'Input Parameters'!$H$27,'Input Parameters'!$I$27)</f>
        <v>1.8965789033506981</v>
      </c>
      <c r="Q3960" s="10"/>
      <c r="R3960" s="15">
        <f>'Input Parameters'!$E$28</f>
        <v>12.7</v>
      </c>
      <c r="S3960" s="10">
        <f t="shared" ca="1" si="531"/>
        <v>0.81742287150820292</v>
      </c>
      <c r="T3960" s="25">
        <f ca="1">_xlfn.LOGNORM.INV(S3960,'Input Parameters'!$H$29,'Input Parameters'!$I$29)</f>
        <v>64.463894892719694</v>
      </c>
      <c r="U3960" s="10">
        <f t="shared" ca="1" si="532"/>
        <v>0.77852278872264746</v>
      </c>
      <c r="V3960" s="29">
        <f ca="1">IF('Input Parameters'!$D$30="Beta",_xlfn.BETA.INV(U3960,'Input Parameters'!$L$30,'Input Parameters'!$M$30,'Input Parameters'!$J$30,'Input Parameters'!$K$30),IF('Input Parameters'!$D$30="LogNorm",_xlfn.LOGNORM.INV(U3960,'Input Parameters'!$H$30,'Input Parameters'!$I$30)))</f>
        <v>1.3522288393600226</v>
      </c>
      <c r="W3960" s="2">
        <f ca="1">N3960+(P3960-N3960)*(1-ERF((T3960-R3960)/(2*SQRT(L3960*'Input Parameters'!$E$31))))</f>
        <v>0.34827878863760414</v>
      </c>
      <c r="X3960">
        <f t="shared" ca="1" si="533"/>
        <v>1</v>
      </c>
      <c r="Y3960" s="7"/>
    </row>
    <row r="3961" spans="1:25" ht="15" customHeight="1" x14ac:dyDescent="0.3">
      <c r="A3961" s="130">
        <v>3954</v>
      </c>
      <c r="B3961" s="10">
        <f t="shared" ca="1" si="525"/>
        <v>0.4527370219988307</v>
      </c>
      <c r="C3961" s="57">
        <f ca="1">_xlfn.NORM.INV(B3961,'Input Parameters'!$E$19,'Input Parameters'!$F$19)</f>
        <v>557.26569128554286</v>
      </c>
      <c r="D3961" s="10">
        <f t="shared" ca="1" si="526"/>
        <v>0.32129248256567222</v>
      </c>
      <c r="E3961" s="59">
        <f ca="1">IF(_xlfn.NORM.INV(D3961,'Input Parameters'!$E$20,'Input Parameters'!$F$20)&lt;3500,3500,IF(_xlfn.NORM.INV(D3961,'Input Parameters'!$E$20,'Input Parameters'!$F$20)&gt;5500,5500,_xlfn.NORM.INV(D3961,'Input Parameters'!$E$20,'Input Parameters'!$F$20)))</f>
        <v>4475.1386601780478</v>
      </c>
      <c r="F3961" s="10">
        <f t="shared" ca="1" si="527"/>
        <v>0.33452765581256794</v>
      </c>
      <c r="G3961" s="61">
        <f ca="1">_xlfn.NORM.INV(F3961,'Input Parameters'!$E$21,'Input Parameters'!$F$21)</f>
        <v>281.49028310544037</v>
      </c>
      <c r="H3961" s="54">
        <f ca="1">EXP(E3961*(1/'Input Parameters'!$E$22-1/G3961))</f>
        <v>0.53552322216924086</v>
      </c>
      <c r="I3961" s="10">
        <f t="shared" ca="1" si="528"/>
        <v>0.74161463579257403</v>
      </c>
      <c r="J3961" s="29">
        <f ca="1">_xlfn.BETA.INV(I3961,'Input Parameters'!$L$24,'Input Parameters'!$M$24,'Input Parameters'!$J$24,'Input Parameters'!$K$24)</f>
        <v>0.70716214904288088</v>
      </c>
      <c r="K3961" s="156">
        <f ca="1">('Input Parameters'!$E$25/'Input Parameters'!$E$31)^$J3961</f>
        <v>6.2644691523315223E-3</v>
      </c>
      <c r="L3961" s="66">
        <f ca="1">$H3961*$C3961*'Input Parameters'!$E$23*K3961</f>
        <v>1.8694975018495685</v>
      </c>
      <c r="M3961" s="23">
        <f t="shared" ca="1" si="529"/>
        <v>0.76588793224417406</v>
      </c>
      <c r="N3961" s="15">
        <f ca="1">_xlfn.NORM.INV(M3961,'Input Parameters'!$E$26,'Input Parameters'!$F$26)</f>
        <v>4.923280207971413E-2</v>
      </c>
      <c r="O3961" s="8">
        <f t="shared" ca="1" si="530"/>
        <v>0.80595933928375896</v>
      </c>
      <c r="P3961" s="29">
        <f ca="1">_xlfn.LOGNORM.INV(O3961,'Input Parameters'!$H$27,'Input Parameters'!$I$27)</f>
        <v>2.0856023787172382</v>
      </c>
      <c r="Q3961" s="10"/>
      <c r="R3961" s="15">
        <f>'Input Parameters'!$E$28</f>
        <v>12.7</v>
      </c>
      <c r="S3961" s="10">
        <f t="shared" ca="1" si="531"/>
        <v>0.61032953174484816</v>
      </c>
      <c r="T3961" s="25">
        <f ca="1">_xlfn.LOGNORM.INV(S3961,'Input Parameters'!$H$29,'Input Parameters'!$I$29)</f>
        <v>60.092710847994333</v>
      </c>
      <c r="U3961" s="10">
        <f t="shared" ca="1" si="532"/>
        <v>0.44797605318683253</v>
      </c>
      <c r="V3961" s="29">
        <f ca="1">IF('Input Parameters'!$D$30="Beta",_xlfn.BETA.INV(U3961,'Input Parameters'!$L$30,'Input Parameters'!$M$30,'Input Parameters'!$J$30,'Input Parameters'!$K$30),IF('Input Parameters'!$D$30="LogNorm",_xlfn.LOGNORM.INV(U3961,'Input Parameters'!$H$30,'Input Parameters'!$I$30)))</f>
        <v>0.94898302371982268</v>
      </c>
      <c r="W3961" s="2">
        <f ca="1">N3961+(P3961-N3961)*(1-ERF((T3961-R3961)/(2*SQRT(L3961*'Input Parameters'!$E$31))))</f>
        <v>7.8247099620477323E-2</v>
      </c>
      <c r="X3961">
        <f t="shared" ca="1" si="533"/>
        <v>1</v>
      </c>
      <c r="Y3961" s="7"/>
    </row>
    <row r="3962" spans="1:25" ht="15" customHeight="1" x14ac:dyDescent="0.3">
      <c r="A3962" s="130">
        <v>3955</v>
      </c>
      <c r="B3962" s="10">
        <f t="shared" ca="1" si="525"/>
        <v>0.82151050447873897</v>
      </c>
      <c r="C3962" s="57">
        <f ca="1">_xlfn.NORM.INV(B3962,'Input Parameters'!$E$19,'Input Parameters'!$F$19)</f>
        <v>645.13606256579703</v>
      </c>
      <c r="D3962" s="10">
        <f t="shared" ca="1" si="526"/>
        <v>0.89933538121284451</v>
      </c>
      <c r="E3962" s="59">
        <f ca="1">IF(_xlfn.NORM.INV(D3962,'Input Parameters'!$E$20,'Input Parameters'!$F$20)&lt;3500,3500,IF(_xlfn.NORM.INV(D3962,'Input Parameters'!$E$20,'Input Parameters'!$F$20)&gt;5500,5500,_xlfn.NORM.INV(D3962,'Input Parameters'!$E$20,'Input Parameters'!$F$20)))</f>
        <v>5500</v>
      </c>
      <c r="F3962" s="10">
        <f t="shared" ca="1" si="527"/>
        <v>0.92182127837958794</v>
      </c>
      <c r="G3962" s="61">
        <f ca="1">_xlfn.NORM.INV(F3962,'Input Parameters'!$E$21,'Input Parameters'!$F$21)</f>
        <v>295.99099451457823</v>
      </c>
      <c r="H3962" s="54">
        <f ca="1">EXP(E3962*(1/'Input Parameters'!$E$22-1/G3962))</f>
        <v>1.2088683210328623</v>
      </c>
      <c r="I3962" s="10">
        <f t="shared" ca="1" si="528"/>
        <v>0.88257465520309608</v>
      </c>
      <c r="J3962" s="29">
        <f ca="1">_xlfn.BETA.INV(I3962,'Input Parameters'!$L$24,'Input Parameters'!$M$24,'Input Parameters'!$J$24,'Input Parameters'!$K$24)</f>
        <v>0.78089503603663202</v>
      </c>
      <c r="K3962" s="156">
        <f ca="1">('Input Parameters'!$E$25/'Input Parameters'!$E$31)^$J3962</f>
        <v>3.6912585436087858E-3</v>
      </c>
      <c r="L3962" s="66">
        <f ca="1">$H3962*$C3962*'Input Parameters'!$E$23*K3962</f>
        <v>2.8787555037557229</v>
      </c>
      <c r="M3962" s="23">
        <f t="shared" ca="1" si="529"/>
        <v>0.84170294793202305</v>
      </c>
      <c r="N3962" s="15">
        <f ca="1">_xlfn.NORM.INV(M3962,'Input Parameters'!$E$26,'Input Parameters'!$F$26)</f>
        <v>5.503111043778007E-2</v>
      </c>
      <c r="O3962" s="8">
        <f t="shared" ca="1" si="530"/>
        <v>0.17657416085997946</v>
      </c>
      <c r="P3962" s="29">
        <f ca="1">_xlfn.LOGNORM.INV(O3962,'Input Parameters'!$H$27,'Input Parameters'!$I$27)</f>
        <v>0.94405899096290913</v>
      </c>
      <c r="Q3962" s="10"/>
      <c r="R3962" s="15">
        <f>'Input Parameters'!$E$28</f>
        <v>12.7</v>
      </c>
      <c r="S3962" s="10">
        <f t="shared" ca="1" si="531"/>
        <v>0.59500300377796067</v>
      </c>
      <c r="T3962" s="25">
        <f ca="1">_xlfn.LOGNORM.INV(S3962,'Input Parameters'!$H$29,'Input Parameters'!$I$29)</f>
        <v>59.825161709548084</v>
      </c>
      <c r="U3962" s="10">
        <f t="shared" ca="1" si="532"/>
        <v>0.67928177950941326</v>
      </c>
      <c r="V3962" s="29">
        <f ca="1">IF('Input Parameters'!$D$30="Beta",_xlfn.BETA.INV(U3962,'Input Parameters'!$L$30,'Input Parameters'!$M$30,'Input Parameters'!$J$30,'Input Parameters'!$K$30),IF('Input Parameters'!$D$30="LogNorm",_xlfn.LOGNORM.INV(U3962,'Input Parameters'!$H$30,'Input Parameters'!$I$30)))</f>
        <v>1.2006344889257132</v>
      </c>
      <c r="W3962" s="2">
        <f ca="1">N3962+(P3962-N3962)*(1-ERF((T3962-R3962)/(2*SQRT(L3962*'Input Parameters'!$E$31))))</f>
        <v>9.9067549170179361E-2</v>
      </c>
      <c r="X3962">
        <f t="shared" ca="1" si="533"/>
        <v>1</v>
      </c>
      <c r="Y3962" s="7"/>
    </row>
    <row r="3963" spans="1:25" ht="15" customHeight="1" x14ac:dyDescent="0.3">
      <c r="A3963" s="130">
        <v>3956</v>
      </c>
      <c r="B3963" s="10">
        <f t="shared" ca="1" si="525"/>
        <v>5.908469156088314E-2</v>
      </c>
      <c r="C3963" s="57">
        <f ca="1">_xlfn.NORM.INV(B3963,'Input Parameters'!$E$19,'Input Parameters'!$F$19)</f>
        <v>435.26844029782677</v>
      </c>
      <c r="D3963" s="10">
        <f t="shared" ca="1" si="526"/>
        <v>0.22546411126757893</v>
      </c>
      <c r="E3963" s="59">
        <f ca="1">IF(_xlfn.NORM.INV(D3963,'Input Parameters'!$E$20,'Input Parameters'!$F$20)&lt;3500,3500,IF(_xlfn.NORM.INV(D3963,'Input Parameters'!$E$20,'Input Parameters'!$F$20)&gt;5500,5500,_xlfn.NORM.INV(D3963,'Input Parameters'!$E$20,'Input Parameters'!$F$20)))</f>
        <v>4272.2920915023351</v>
      </c>
      <c r="F3963" s="10">
        <f t="shared" ca="1" si="527"/>
        <v>0.68626306467730891</v>
      </c>
      <c r="G3963" s="61">
        <f ca="1">_xlfn.NORM.INV(F3963,'Input Parameters'!$E$21,'Input Parameters'!$F$21)</f>
        <v>288.66434368631241</v>
      </c>
      <c r="H3963" s="54">
        <f ca="1">EXP(E3963*(1/'Input Parameters'!$E$22-1/G3963))</f>
        <v>0.80331729935941099</v>
      </c>
      <c r="I3963" s="10">
        <f t="shared" ca="1" si="528"/>
        <v>5.3737278377933406E-2</v>
      </c>
      <c r="J3963" s="29">
        <f ca="1">_xlfn.BETA.INV(I3963,'Input Parameters'!$L$24,'Input Parameters'!$M$24,'Input Parameters'!$J$24,'Input Parameters'!$K$24)</f>
        <v>0.34610908504174104</v>
      </c>
      <c r="K3963" s="156">
        <f ca="1">('Input Parameters'!$E$25/'Input Parameters'!$E$31)^$J3963</f>
        <v>8.3506563944372933E-2</v>
      </c>
      <c r="L3963" s="66">
        <f ca="1">$H3963*$C3963*'Input Parameters'!$E$23*K3963</f>
        <v>29.198793914408153</v>
      </c>
      <c r="M3963" s="23">
        <f t="shared" ca="1" si="529"/>
        <v>0.76289558469677576</v>
      </c>
      <c r="N3963" s="15">
        <f ca="1">_xlfn.NORM.INV(M3963,'Input Parameters'!$E$26,'Input Parameters'!$F$26)</f>
        <v>4.9028604474708401E-2</v>
      </c>
      <c r="O3963" s="8">
        <f t="shared" ca="1" si="530"/>
        <v>0.67091601914910914</v>
      </c>
      <c r="P3963" s="29">
        <f ca="1">_xlfn.LOGNORM.INV(O3963,'Input Parameters'!$H$27,'Input Parameters'!$I$27)</f>
        <v>1.731440905650288</v>
      </c>
      <c r="Q3963" s="10"/>
      <c r="R3963" s="15">
        <f>'Input Parameters'!$E$28</f>
        <v>12.7</v>
      </c>
      <c r="S3963" s="10">
        <f t="shared" ca="1" si="531"/>
        <v>0.44405160928906484</v>
      </c>
      <c r="T3963" s="25">
        <f ca="1">_xlfn.LOGNORM.INV(S3963,'Input Parameters'!$H$29,'Input Parameters'!$I$29)</f>
        <v>57.3191446383453</v>
      </c>
      <c r="U3963" s="10">
        <f t="shared" ca="1" si="532"/>
        <v>0.8953729491734963</v>
      </c>
      <c r="V3963" s="29">
        <f ca="1">IF('Input Parameters'!$D$30="Beta",_xlfn.BETA.INV(U3963,'Input Parameters'!$L$30,'Input Parameters'!$M$30,'Input Parameters'!$J$30,'Input Parameters'!$K$30),IF('Input Parameters'!$D$30="LogNorm",_xlfn.LOGNORM.INV(U3963,'Input Parameters'!$H$30,'Input Parameters'!$I$30)))</f>
        <v>1.6394400567493559</v>
      </c>
      <c r="W3963" s="2">
        <f ca="1">N3963+(P3963-N3963)*(1-ERF((T3963-R3963)/(2*SQRT(L3963*'Input Parameters'!$E$31))))</f>
        <v>0.99000328646048597</v>
      </c>
      <c r="X3963">
        <f t="shared" ca="1" si="533"/>
        <v>1</v>
      </c>
      <c r="Y3963" s="7"/>
    </row>
    <row r="3964" spans="1:25" ht="15" customHeight="1" x14ac:dyDescent="0.3">
      <c r="A3964" s="130">
        <v>3957</v>
      </c>
      <c r="B3964" s="10">
        <f t="shared" ca="1" si="525"/>
        <v>0.4141198317257383</v>
      </c>
      <c r="C3964" s="57">
        <f ca="1">_xlfn.NORM.INV(B3964,'Input Parameters'!$E$19,'Input Parameters'!$F$19)</f>
        <v>548.96689579232566</v>
      </c>
      <c r="D3964" s="10">
        <f t="shared" ca="1" si="526"/>
        <v>1.2411654693311402E-2</v>
      </c>
      <c r="E3964" s="59">
        <f ca="1">IF(_xlfn.NORM.INV(D3964,'Input Parameters'!$E$20,'Input Parameters'!$F$20)&lt;3500,3500,IF(_xlfn.NORM.INV(D3964,'Input Parameters'!$E$20,'Input Parameters'!$F$20)&gt;5500,5500,_xlfn.NORM.INV(D3964,'Input Parameters'!$E$20,'Input Parameters'!$F$20)))</f>
        <v>3500</v>
      </c>
      <c r="F3964" s="10">
        <f t="shared" ca="1" si="527"/>
        <v>0.26582153359797323</v>
      </c>
      <c r="G3964" s="61">
        <f ca="1">_xlfn.NORM.INV(F3964,'Input Parameters'!$E$21,'Input Parameters'!$F$21)</f>
        <v>279.93357142297714</v>
      </c>
      <c r="H3964" s="54">
        <f ca="1">EXP(E3964*(1/'Input Parameters'!$E$22-1/G3964))</f>
        <v>0.57259662887329976</v>
      </c>
      <c r="I3964" s="10">
        <f t="shared" ca="1" si="528"/>
        <v>0.43309795243772975</v>
      </c>
      <c r="J3964" s="29">
        <f ca="1">_xlfn.BETA.INV(I3964,'Input Parameters'!$L$24,'Input Parameters'!$M$24,'Input Parameters'!$J$24,'Input Parameters'!$K$24)</f>
        <v>0.57981722048465567</v>
      </c>
      <c r="K3964" s="156">
        <f ca="1">('Input Parameters'!$E$25/'Input Parameters'!$E$31)^$J3964</f>
        <v>1.5617760733776805E-2</v>
      </c>
      <c r="L3964" s="66">
        <f ca="1">$H3964*$C3964*'Input Parameters'!$E$23*K3964</f>
        <v>4.9092337133025747</v>
      </c>
      <c r="M3964" s="23">
        <f t="shared" ca="1" si="529"/>
        <v>0.20654842064423951</v>
      </c>
      <c r="N3964" s="15">
        <f ca="1">_xlfn.NORM.INV(M3964,'Input Parameters'!$E$26,'Input Parameters'!$F$26)</f>
        <v>1.6812423439298285E-2</v>
      </c>
      <c r="O3964" s="8">
        <f t="shared" ca="1" si="530"/>
        <v>6.1947232593816626E-2</v>
      </c>
      <c r="P3964" s="29">
        <f ca="1">_xlfn.LOGNORM.INV(O3964,'Input Parameters'!$H$27,'Input Parameters'!$I$27)</f>
        <v>0.7207267523353782</v>
      </c>
      <c r="Q3964" s="10"/>
      <c r="R3964" s="15">
        <f>'Input Parameters'!$E$28</f>
        <v>12.7</v>
      </c>
      <c r="S3964" s="10">
        <f t="shared" ca="1" si="531"/>
        <v>0.82860274667605971</v>
      </c>
      <c r="T3964" s="25">
        <f ca="1">_xlfn.LOGNORM.INV(S3964,'Input Parameters'!$H$29,'Input Parameters'!$I$29)</f>
        <v>64.776377081179973</v>
      </c>
      <c r="U3964" s="10">
        <f t="shared" ca="1" si="532"/>
        <v>9.141021522189241E-2</v>
      </c>
      <c r="V3964" s="29">
        <f ca="1">IF('Input Parameters'!$D$30="Beta",_xlfn.BETA.INV(U3964,'Input Parameters'!$L$30,'Input Parameters'!$M$30,'Input Parameters'!$J$30,'Input Parameters'!$K$30),IF('Input Parameters'!$D$30="LogNorm",_xlfn.LOGNORM.INV(U3964,'Input Parameters'!$H$30,'Input Parameters'!$I$30)))</f>
        <v>0.59089946721099662</v>
      </c>
      <c r="W3964" s="2">
        <f ca="1">N3964+(P3964-N3964)*(1-ERF((T3964-R3964)/(2*SQRT(L3964*'Input Parameters'!$E$31))))</f>
        <v>8.4755688424900499E-2</v>
      </c>
      <c r="X3964">
        <f t="shared" ca="1" si="533"/>
        <v>1</v>
      </c>
      <c r="Y3964" s="7"/>
    </row>
    <row r="3965" spans="1:25" ht="15" customHeight="1" x14ac:dyDescent="0.3">
      <c r="A3965" s="130">
        <v>3958</v>
      </c>
      <c r="B3965" s="10">
        <f t="shared" ca="1" si="525"/>
        <v>0.81072674835370462</v>
      </c>
      <c r="C3965" s="57">
        <f ca="1">_xlfn.NORM.INV(B3965,'Input Parameters'!$E$19,'Input Parameters'!$F$19)</f>
        <v>641.70880466036351</v>
      </c>
      <c r="D3965" s="10">
        <f t="shared" ca="1" si="526"/>
        <v>0.64220673640995563</v>
      </c>
      <c r="E3965" s="59">
        <f ca="1">IF(_xlfn.NORM.INV(D3965,'Input Parameters'!$E$20,'Input Parameters'!$F$20)&lt;3500,3500,IF(_xlfn.NORM.INV(D3965,'Input Parameters'!$E$20,'Input Parameters'!$F$20)&gt;5500,5500,_xlfn.NORM.INV(D3965,'Input Parameters'!$E$20,'Input Parameters'!$F$20)))</f>
        <v>5055.0545067046451</v>
      </c>
      <c r="F3965" s="10">
        <f t="shared" ca="1" si="527"/>
        <v>0.20073059883557798</v>
      </c>
      <c r="G3965" s="61">
        <f ca="1">_xlfn.NORM.INV(F3965,'Input Parameters'!$E$21,'Input Parameters'!$F$21)</f>
        <v>278.25534637760006</v>
      </c>
      <c r="H3965" s="54">
        <f ca="1">EXP(E3965*(1/'Input Parameters'!$E$22-1/G3965))</f>
        <v>0.40083036462711291</v>
      </c>
      <c r="I3965" s="10">
        <f t="shared" ca="1" si="528"/>
        <v>0.2836413801741906</v>
      </c>
      <c r="J3965" s="29">
        <f ca="1">_xlfn.BETA.INV(I3965,'Input Parameters'!$L$24,'Input Parameters'!$M$24,'Input Parameters'!$J$24,'Input Parameters'!$K$24)</f>
        <v>0.51326050314993055</v>
      </c>
      <c r="K3965" s="156">
        <f ca="1">('Input Parameters'!$E$25/'Input Parameters'!$E$31)^$J3965</f>
        <v>2.5175129020518359E-2</v>
      </c>
      <c r="L3965" s="66">
        <f ca="1">$H3965*$C3965*'Input Parameters'!$E$23*K3965</f>
        <v>6.4754554055783586</v>
      </c>
      <c r="M3965" s="23">
        <f t="shared" ca="1" si="529"/>
        <v>0.81779036843071962</v>
      </c>
      <c r="N3965" s="15">
        <f ca="1">_xlfn.NORM.INV(M3965,'Input Parameters'!$E$26,'Input Parameters'!$F$26)</f>
        <v>5.3046504966610564E-2</v>
      </c>
      <c r="O3965" s="8">
        <f t="shared" ca="1" si="530"/>
        <v>0.60644487147598569</v>
      </c>
      <c r="P3965" s="29">
        <f ca="1">_xlfn.LOGNORM.INV(O3965,'Input Parameters'!$H$27,'Input Parameters'!$I$27)</f>
        <v>1.6043065436418313</v>
      </c>
      <c r="Q3965" s="10"/>
      <c r="R3965" s="15">
        <f>'Input Parameters'!$E$28</f>
        <v>12.7</v>
      </c>
      <c r="S3965" s="10">
        <f t="shared" ca="1" si="531"/>
        <v>0.73158403036632624</v>
      </c>
      <c r="T3965" s="25">
        <f ca="1">_xlfn.LOGNORM.INV(S3965,'Input Parameters'!$H$29,'Input Parameters'!$I$29)</f>
        <v>62.412977253794864</v>
      </c>
      <c r="U3965" s="10">
        <f t="shared" ca="1" si="532"/>
        <v>0.82681486664306969</v>
      </c>
      <c r="V3965" s="29">
        <f ca="1">IF('Input Parameters'!$D$30="Beta",_xlfn.BETA.INV(U3965,'Input Parameters'!$L$30,'Input Parameters'!$M$30,'Input Parameters'!$J$30,'Input Parameters'!$K$30),IF('Input Parameters'!$D$30="LogNorm",_xlfn.LOGNORM.INV(U3965,'Input Parameters'!$H$30,'Input Parameters'!$I$30)))</f>
        <v>1.4485218496774033</v>
      </c>
      <c r="W3965" s="2">
        <f ca="1">N3965+(P3965-N3965)*(1-ERF((T3965-R3965)/(2*SQRT(L3965*'Input Parameters'!$E$31))))</f>
        <v>0.31234868637213781</v>
      </c>
      <c r="X3965">
        <f t="shared" ca="1" si="533"/>
        <v>1</v>
      </c>
      <c r="Y3965" s="7"/>
    </row>
    <row r="3966" spans="1:25" ht="15" customHeight="1" x14ac:dyDescent="0.3">
      <c r="A3966" s="130">
        <v>3959</v>
      </c>
      <c r="B3966" s="10">
        <f t="shared" ca="1" si="525"/>
        <v>0.11271904619140372</v>
      </c>
      <c r="C3966" s="57">
        <f ca="1">_xlfn.NORM.INV(B3966,'Input Parameters'!$E$19,'Input Parameters'!$F$19)</f>
        <v>464.86959920106892</v>
      </c>
      <c r="D3966" s="10">
        <f t="shared" ca="1" si="526"/>
        <v>0.82041021835664785</v>
      </c>
      <c r="E3966" s="59">
        <f ca="1">IF(_xlfn.NORM.INV(D3966,'Input Parameters'!$E$20,'Input Parameters'!$F$20)&lt;3500,3500,IF(_xlfn.NORM.INV(D3966,'Input Parameters'!$E$20,'Input Parameters'!$F$20)&gt;5500,5500,_xlfn.NORM.INV(D3966,'Input Parameters'!$E$20,'Input Parameters'!$F$20)))</f>
        <v>5441.8506781235401</v>
      </c>
      <c r="F3966" s="10">
        <f t="shared" ca="1" si="527"/>
        <v>0.36579325731874757</v>
      </c>
      <c r="G3966" s="61">
        <f ca="1">_xlfn.NORM.INV(F3966,'Input Parameters'!$E$21,'Input Parameters'!$F$21)</f>
        <v>282.15389519390328</v>
      </c>
      <c r="H3966" s="54">
        <f ca="1">EXP(E3966*(1/'Input Parameters'!$E$22-1/G3966))</f>
        <v>0.48970687935823876</v>
      </c>
      <c r="I3966" s="10">
        <f t="shared" ca="1" si="528"/>
        <v>0.62326744965673664</v>
      </c>
      <c r="J3966" s="29">
        <f ca="1">_xlfn.BETA.INV(I3966,'Input Parameters'!$L$24,'Input Parameters'!$M$24,'Input Parameters'!$J$24,'Input Parameters'!$K$24)</f>
        <v>0.65684510463077916</v>
      </c>
      <c r="K3966" s="156">
        <f ca="1">('Input Parameters'!$E$25/'Input Parameters'!$E$31)^$J3966</f>
        <v>8.9875975057831722E-3</v>
      </c>
      <c r="L3966" s="66">
        <f ca="1">$H3966*$C3966*'Input Parameters'!$E$23*K3966</f>
        <v>2.0460251407662797</v>
      </c>
      <c r="M3966" s="23">
        <f t="shared" ca="1" si="529"/>
        <v>0.22538755530814858</v>
      </c>
      <c r="N3966" s="15">
        <f ca="1">_xlfn.NORM.INV(M3966,'Input Parameters'!$E$26,'Input Parameters'!$F$26)</f>
        <v>1.8163408002676112E-2</v>
      </c>
      <c r="O3966" s="8">
        <f t="shared" ca="1" si="530"/>
        <v>0.92155185290939845</v>
      </c>
      <c r="P3966" s="29">
        <f ca="1">_xlfn.LOGNORM.INV(O3966,'Input Parameters'!$H$27,'Input Parameters'!$I$27)</f>
        <v>2.6630799616337191</v>
      </c>
      <c r="Q3966" s="10"/>
      <c r="R3966" s="15">
        <f>'Input Parameters'!$E$28</f>
        <v>12.7</v>
      </c>
      <c r="S3966" s="10">
        <f t="shared" ca="1" si="531"/>
        <v>0.35392741673422223</v>
      </c>
      <c r="T3966" s="25">
        <f ca="1">_xlfn.LOGNORM.INV(S3966,'Input Parameters'!$H$29,'Input Parameters'!$I$29)</f>
        <v>55.832655884799351</v>
      </c>
      <c r="U3966" s="10">
        <f t="shared" ca="1" si="532"/>
        <v>4.7812971977004515E-2</v>
      </c>
      <c r="V3966" s="29">
        <f ca="1">IF('Input Parameters'!$D$30="Beta",_xlfn.BETA.INV(U3966,'Input Parameters'!$L$30,'Input Parameters'!$M$30,'Input Parameters'!$J$30,'Input Parameters'!$K$30),IF('Input Parameters'!$D$30="LogNorm",_xlfn.LOGNORM.INV(U3966,'Input Parameters'!$H$30,'Input Parameters'!$I$30)))</f>
        <v>0.51791384680402142</v>
      </c>
      <c r="W3966" s="2">
        <f ca="1">N3966+(P3966-N3966)*(1-ERF((T3966-R3966)/(2*SQRT(L3966*'Input Parameters'!$E$31))))</f>
        <v>0.10541198326556729</v>
      </c>
      <c r="X3966">
        <f t="shared" ca="1" si="533"/>
        <v>1</v>
      </c>
      <c r="Y3966" s="7"/>
    </row>
    <row r="3967" spans="1:25" ht="15" customHeight="1" x14ac:dyDescent="0.3">
      <c r="A3967" s="130">
        <v>3960</v>
      </c>
      <c r="B3967" s="10">
        <f t="shared" ca="1" si="525"/>
        <v>0.22210168930172758</v>
      </c>
      <c r="C3967" s="57">
        <f ca="1">_xlfn.NORM.INV(B3967,'Input Parameters'!$E$19,'Input Parameters'!$F$19)</f>
        <v>502.64782650069844</v>
      </c>
      <c r="D3967" s="10">
        <f t="shared" ca="1" si="526"/>
        <v>3.2247631520121223E-2</v>
      </c>
      <c r="E3967" s="59">
        <f ca="1">IF(_xlfn.NORM.INV(D3967,'Input Parameters'!$E$20,'Input Parameters'!$F$20)&lt;3500,3500,IF(_xlfn.NORM.INV(D3967,'Input Parameters'!$E$20,'Input Parameters'!$F$20)&gt;5500,5500,_xlfn.NORM.INV(D3967,'Input Parameters'!$E$20,'Input Parameters'!$F$20)))</f>
        <v>3505.8815066883308</v>
      </c>
      <c r="F3967" s="10">
        <f t="shared" ca="1" si="527"/>
        <v>0.89152635898584487</v>
      </c>
      <c r="G3967" s="61">
        <f ca="1">_xlfn.NORM.INV(F3967,'Input Parameters'!$E$21,'Input Parameters'!$F$21)</f>
        <v>294.55463420267193</v>
      </c>
      <c r="H3967" s="54">
        <f ca="1">EXP(E3967*(1/'Input Parameters'!$E$22-1/G3967))</f>
        <v>1.0651894887723741</v>
      </c>
      <c r="I3967" s="10">
        <f t="shared" ca="1" si="528"/>
        <v>0.20197484400919807</v>
      </c>
      <c r="J3967" s="29">
        <f ca="1">_xlfn.BETA.INV(I3967,'Input Parameters'!$L$24,'Input Parameters'!$M$24,'Input Parameters'!$J$24,'Input Parameters'!$K$24)</f>
        <v>0.46982460777499202</v>
      </c>
      <c r="K3967" s="156">
        <f ca="1">('Input Parameters'!$E$25/'Input Parameters'!$E$31)^$J3967</f>
        <v>3.4379004097879598E-2</v>
      </c>
      <c r="L3967" s="66">
        <f ca="1">$H3967*$C3967*'Input Parameters'!$E$23*K3967</f>
        <v>18.407040713451895</v>
      </c>
      <c r="M3967" s="23">
        <f t="shared" ca="1" si="529"/>
        <v>0.39321604401741106</v>
      </c>
      <c r="N3967" s="15">
        <f ca="1">_xlfn.NORM.INV(M3967,'Input Parameters'!$E$26,'Input Parameters'!$F$26)</f>
        <v>2.8310120980002323E-2</v>
      </c>
      <c r="O3967" s="8">
        <f t="shared" ca="1" si="530"/>
        <v>0.14150277050800919</v>
      </c>
      <c r="P3967" s="29">
        <f ca="1">_xlfn.LOGNORM.INV(O3967,'Input Parameters'!$H$27,'Input Parameters'!$I$27)</f>
        <v>0.8853634831463526</v>
      </c>
      <c r="Q3967" s="10"/>
      <c r="R3967" s="15">
        <f>'Input Parameters'!$E$28</f>
        <v>12.7</v>
      </c>
      <c r="S3967" s="10">
        <f t="shared" ca="1" si="531"/>
        <v>0.40929098617934279</v>
      </c>
      <c r="T3967" s="25">
        <f ca="1">_xlfn.LOGNORM.INV(S3967,'Input Parameters'!$H$29,'Input Parameters'!$I$29)</f>
        <v>56.751383268667553</v>
      </c>
      <c r="U3967" s="10">
        <f t="shared" ca="1" si="532"/>
        <v>0.18346930726150779</v>
      </c>
      <c r="V3967" s="29">
        <f ca="1">IF('Input Parameters'!$D$30="Beta",_xlfn.BETA.INV(U3967,'Input Parameters'!$L$30,'Input Parameters'!$M$30,'Input Parameters'!$J$30,'Input Parameters'!$K$30),IF('Input Parameters'!$D$30="LogNorm",_xlfn.LOGNORM.INV(U3967,'Input Parameters'!$H$30,'Input Parameters'!$I$30)))</f>
        <v>0.70006589201442559</v>
      </c>
      <c r="W3967" s="2">
        <f ca="1">N3967+(P3967-N3967)*(1-ERF((T3967-R3967)/(2*SQRT(L3967*'Input Parameters'!$E$31))))</f>
        <v>0.42925890715929127</v>
      </c>
      <c r="X3967">
        <f t="shared" ca="1" si="533"/>
        <v>1</v>
      </c>
      <c r="Y3967" s="7"/>
    </row>
    <row r="3968" spans="1:25" ht="15" customHeight="1" x14ac:dyDescent="0.3">
      <c r="A3968" s="130">
        <v>3961</v>
      </c>
      <c r="B3968" s="10">
        <f t="shared" ca="1" si="525"/>
        <v>0.97551297524340785</v>
      </c>
      <c r="C3968" s="57">
        <f ca="1">_xlfn.NORM.INV(B3968,'Input Parameters'!$E$19,'Input Parameters'!$F$19)</f>
        <v>733.66508055343422</v>
      </c>
      <c r="D3968" s="10">
        <f t="shared" ca="1" si="526"/>
        <v>0.53945176640867987</v>
      </c>
      <c r="E3968" s="59">
        <f ca="1">IF(_xlfn.NORM.INV(D3968,'Input Parameters'!$E$20,'Input Parameters'!$F$20)&lt;3500,3500,IF(_xlfn.NORM.INV(D3968,'Input Parameters'!$E$20,'Input Parameters'!$F$20)&gt;5500,5500,_xlfn.NORM.INV(D3968,'Input Parameters'!$E$20,'Input Parameters'!$F$20)))</f>
        <v>4869.3368547963473</v>
      </c>
      <c r="F3968" s="10">
        <f t="shared" ca="1" si="527"/>
        <v>0.38073633208313218</v>
      </c>
      <c r="G3968" s="61">
        <f ca="1">_xlfn.NORM.INV(F3968,'Input Parameters'!$E$21,'Input Parameters'!$F$21)</f>
        <v>282.46411675349191</v>
      </c>
      <c r="H3968" s="54">
        <f ca="1">EXP(E3968*(1/'Input Parameters'!$E$22-1/G3968))</f>
        <v>0.53800727486076205</v>
      </c>
      <c r="I3968" s="10">
        <f t="shared" ca="1" si="528"/>
        <v>0.13985844127991987</v>
      </c>
      <c r="J3968" s="29">
        <f ca="1">_xlfn.BETA.INV(I3968,'Input Parameters'!$L$24,'Input Parameters'!$M$24,'Input Parameters'!$J$24,'Input Parameters'!$K$24)</f>
        <v>0.42948315217432892</v>
      </c>
      <c r="K3968" s="156">
        <f ca="1">('Input Parameters'!$E$25/'Input Parameters'!$E$31)^$J3968</f>
        <v>4.591709046986811E-2</v>
      </c>
      <c r="L3968" s="66">
        <f ca="1">$H3968*$C3968*'Input Parameters'!$E$23*K3968</f>
        <v>18.124263116361202</v>
      </c>
      <c r="M3968" s="23">
        <f t="shared" ca="1" si="529"/>
        <v>0.17767319973301965</v>
      </c>
      <c r="N3968" s="15">
        <f ca="1">_xlfn.NORM.INV(M3968,'Input Parameters'!$E$26,'Input Parameters'!$F$26)</f>
        <v>1.4590355874281327E-2</v>
      </c>
      <c r="O3968" s="8">
        <f t="shared" ca="1" si="530"/>
        <v>0.45730366458303107</v>
      </c>
      <c r="P3968" s="29">
        <f ca="1">_xlfn.LOGNORM.INV(O3968,'Input Parameters'!$H$27,'Input Parameters'!$I$27)</f>
        <v>1.3576735676633249</v>
      </c>
      <c r="Q3968" s="10"/>
      <c r="R3968" s="15">
        <f>'Input Parameters'!$E$28</f>
        <v>12.7</v>
      </c>
      <c r="S3968" s="10">
        <f t="shared" ca="1" si="531"/>
        <v>3.5255882346854395E-2</v>
      </c>
      <c r="T3968" s="25">
        <f ca="1">_xlfn.LOGNORM.INV(S3968,'Input Parameters'!$H$29,'Input Parameters'!$I$29)</f>
        <v>47.530596869983896</v>
      </c>
      <c r="U3968" s="10">
        <f t="shared" ca="1" si="532"/>
        <v>5.9492845892550439E-2</v>
      </c>
      <c r="V3968" s="29">
        <f ca="1">IF('Input Parameters'!$D$30="Beta",_xlfn.BETA.INV(U3968,'Input Parameters'!$L$30,'Input Parameters'!$M$30,'Input Parameters'!$J$30,'Input Parameters'!$K$30),IF('Input Parameters'!$D$30="LogNorm",_xlfn.LOGNORM.INV(U3968,'Input Parameters'!$H$30,'Input Parameters'!$I$30)))</f>
        <v>0.54031879911256697</v>
      </c>
      <c r="W3968" s="2">
        <f ca="1">N3968+(P3968-N3968)*(1-ERF((T3968-R3968)/(2*SQRT(L3968*'Input Parameters'!$E$31))))</f>
        <v>0.77063267346378705</v>
      </c>
      <c r="X3968">
        <f t="shared" ca="1" si="533"/>
        <v>0</v>
      </c>
      <c r="Y3968" s="7"/>
    </row>
    <row r="3969" spans="1:25" ht="15" customHeight="1" x14ac:dyDescent="0.3">
      <c r="A3969" s="130">
        <v>3962</v>
      </c>
      <c r="B3969" s="10">
        <f t="shared" ca="1" si="525"/>
        <v>0.25220198461796028</v>
      </c>
      <c r="C3969" s="57">
        <f ca="1">_xlfn.NORM.INV(B3969,'Input Parameters'!$E$19,'Input Parameters'!$F$19)</f>
        <v>510.88978663574045</v>
      </c>
      <c r="D3969" s="10">
        <f t="shared" ca="1" si="526"/>
        <v>9.5983817403049065E-2</v>
      </c>
      <c r="E3969" s="59">
        <f ca="1">IF(_xlfn.NORM.INV(D3969,'Input Parameters'!$E$20,'Input Parameters'!$F$20)&lt;3500,3500,IF(_xlfn.NORM.INV(D3969,'Input Parameters'!$E$20,'Input Parameters'!$F$20)&gt;5500,5500,_xlfn.NORM.INV(D3969,'Input Parameters'!$E$20,'Input Parameters'!$F$20)))</f>
        <v>3886.6537195656551</v>
      </c>
      <c r="F3969" s="10">
        <f t="shared" ca="1" si="527"/>
        <v>0.78296163953630649</v>
      </c>
      <c r="G3969" s="61">
        <f ca="1">_xlfn.NORM.INV(F3969,'Input Parameters'!$E$21,'Input Parameters'!$F$21)</f>
        <v>290.99836386123246</v>
      </c>
      <c r="H3969" s="54">
        <f ca="1">EXP(E3969*(1/'Input Parameters'!$E$22-1/G3969))</f>
        <v>0.9127952495953302</v>
      </c>
      <c r="I3969" s="10">
        <f t="shared" ca="1" si="528"/>
        <v>0.40360537546225805</v>
      </c>
      <c r="J3969" s="29">
        <f ca="1">_xlfn.BETA.INV(I3969,'Input Parameters'!$L$24,'Input Parameters'!$M$24,'Input Parameters'!$J$24,'Input Parameters'!$K$24)</f>
        <v>0.5674467692613433</v>
      </c>
      <c r="K3969" s="156">
        <f ca="1">('Input Parameters'!$E$25/'Input Parameters'!$E$31)^$J3969</f>
        <v>1.7067034527138914E-2</v>
      </c>
      <c r="L3969" s="66">
        <f ca="1">$H3969*$C3969*'Input Parameters'!$E$23*K3969</f>
        <v>7.9590028271534905</v>
      </c>
      <c r="M3969" s="23">
        <f t="shared" ca="1" si="529"/>
        <v>0.75875597216835255</v>
      </c>
      <c r="N3969" s="15">
        <f ca="1">_xlfn.NORM.INV(M3969,'Input Parameters'!$E$26,'Input Parameters'!$F$26)</f>
        <v>4.8748435990048078E-2</v>
      </c>
      <c r="O3969" s="8">
        <f t="shared" ca="1" si="530"/>
        <v>0.46919282911303106</v>
      </c>
      <c r="P3969" s="29">
        <f ca="1">_xlfn.LOGNORM.INV(O3969,'Input Parameters'!$H$27,'Input Parameters'!$I$27)</f>
        <v>1.3757705249679344</v>
      </c>
      <c r="Q3969" s="10"/>
      <c r="R3969" s="15">
        <f>'Input Parameters'!$E$28</f>
        <v>12.7</v>
      </c>
      <c r="S3969" s="10">
        <f t="shared" ca="1" si="531"/>
        <v>0.53207347545707495</v>
      </c>
      <c r="T3969" s="25">
        <f ca="1">_xlfn.LOGNORM.INV(S3969,'Input Parameters'!$H$29,'Input Parameters'!$I$29)</f>
        <v>58.76039965984355</v>
      </c>
      <c r="U3969" s="10">
        <f t="shared" ca="1" si="532"/>
        <v>0.93518360204872075</v>
      </c>
      <c r="V3969" s="29">
        <f ca="1">IF('Input Parameters'!$D$30="Beta",_xlfn.BETA.INV(U3969,'Input Parameters'!$L$30,'Input Parameters'!$M$30,'Input Parameters'!$J$30,'Input Parameters'!$K$30),IF('Input Parameters'!$D$30="LogNorm",_xlfn.LOGNORM.INV(U3969,'Input Parameters'!$H$30,'Input Parameters'!$I$30)))</f>
        <v>1.8164026463064682</v>
      </c>
      <c r="W3969" s="2">
        <f ca="1">N3969+(P3969-N3969)*(1-ERF((T3969-R3969)/(2*SQRT(L3969*'Input Parameters'!$E$31))))</f>
        <v>0.37825696979068923</v>
      </c>
      <c r="X3969">
        <f t="shared" ca="1" si="533"/>
        <v>1</v>
      </c>
      <c r="Y3969" s="7"/>
    </row>
    <row r="3970" spans="1:25" ht="15" customHeight="1" x14ac:dyDescent="0.3">
      <c r="A3970" s="130">
        <v>3963</v>
      </c>
      <c r="B3970" s="10">
        <f t="shared" ca="1" si="525"/>
        <v>2.0898137032839825E-2</v>
      </c>
      <c r="C3970" s="57">
        <f ca="1">_xlfn.NORM.INV(B3970,'Input Parameters'!$E$19,'Input Parameters'!$F$19)</f>
        <v>395.2966228790674</v>
      </c>
      <c r="D3970" s="10">
        <f t="shared" ca="1" si="526"/>
        <v>0.48366749672359999</v>
      </c>
      <c r="E3970" s="59">
        <f ca="1">IF(_xlfn.NORM.INV(D3970,'Input Parameters'!$E$20,'Input Parameters'!$F$20)&lt;3500,3500,IF(_xlfn.NORM.INV(D3970,'Input Parameters'!$E$20,'Input Parameters'!$F$20)&gt;5500,5500,_xlfn.NORM.INV(D3970,'Input Parameters'!$E$20,'Input Parameters'!$F$20)))</f>
        <v>4771.3343298957379</v>
      </c>
      <c r="F3970" s="10">
        <f t="shared" ca="1" si="527"/>
        <v>0.5922170137791809</v>
      </c>
      <c r="G3970" s="61">
        <f ca="1">_xlfn.NORM.INV(F3970,'Input Parameters'!$E$21,'Input Parameters'!$F$21)</f>
        <v>286.68335825628583</v>
      </c>
      <c r="H3970" s="54">
        <f ca="1">EXP(E3970*(1/'Input Parameters'!$E$22-1/G3970))</f>
        <v>0.69851198750545274</v>
      </c>
      <c r="I3970" s="10">
        <f t="shared" ca="1" si="528"/>
        <v>0.33127851494339711</v>
      </c>
      <c r="J3970" s="29">
        <f ca="1">_xlfn.BETA.INV(I3970,'Input Parameters'!$L$24,'Input Parameters'!$M$24,'Input Parameters'!$J$24,'Input Parameters'!$K$24)</f>
        <v>0.53573103204371297</v>
      </c>
      <c r="K3970" s="156">
        <f ca="1">('Input Parameters'!$E$25/'Input Parameters'!$E$31)^$J3970</f>
        <v>2.1427243049147272E-2</v>
      </c>
      <c r="L3970" s="66">
        <f ca="1">$H3970*$C3970*'Input Parameters'!$E$23*K3970</f>
        <v>5.9164781308049195</v>
      </c>
      <c r="M3970" s="23">
        <f t="shared" ca="1" si="529"/>
        <v>0.64189024518300841</v>
      </c>
      <c r="N3970" s="15">
        <f ca="1">_xlfn.NORM.INV(M3970,'Input Parameters'!$E$26,'Input Parameters'!$F$26)</f>
        <v>4.1633834687476702E-2</v>
      </c>
      <c r="O3970" s="8">
        <f t="shared" ca="1" si="530"/>
        <v>0.78110322485102857</v>
      </c>
      <c r="P3970" s="29">
        <f ca="1">_xlfn.LOGNORM.INV(O3970,'Input Parameters'!$H$27,'Input Parameters'!$I$27)</f>
        <v>2.0066956244897169</v>
      </c>
      <c r="Q3970" s="10"/>
      <c r="R3970" s="15">
        <f>'Input Parameters'!$E$28</f>
        <v>12.7</v>
      </c>
      <c r="S3970" s="10">
        <f t="shared" ca="1" si="531"/>
        <v>0.69215803115814933</v>
      </c>
      <c r="T3970" s="25">
        <f ca="1">_xlfn.LOGNORM.INV(S3970,'Input Parameters'!$H$29,'Input Parameters'!$I$29)</f>
        <v>61.607930561331827</v>
      </c>
      <c r="U3970" s="10">
        <f t="shared" ca="1" si="532"/>
        <v>0.5938334708855223</v>
      </c>
      <c r="V3970" s="29">
        <f ca="1">IF('Input Parameters'!$D$30="Beta",_xlfn.BETA.INV(U3970,'Input Parameters'!$L$30,'Input Parameters'!$M$30,'Input Parameters'!$J$30,'Input Parameters'!$K$30),IF('Input Parameters'!$D$30="LogNorm",_xlfn.LOGNORM.INV(U3970,'Input Parameters'!$H$30,'Input Parameters'!$I$30)))</f>
        <v>1.0972765823830131</v>
      </c>
      <c r="W3970" s="2">
        <f ca="1">N3970+(P3970-N3970)*(1-ERF((T3970-R3970)/(2*SQRT(L3970*'Input Parameters'!$E$31))))</f>
        <v>0.34639503871690785</v>
      </c>
      <c r="X3970">
        <f t="shared" ca="1" si="533"/>
        <v>1</v>
      </c>
      <c r="Y3970" s="7"/>
    </row>
    <row r="3971" spans="1:25" ht="15" customHeight="1" x14ac:dyDescent="0.3">
      <c r="A3971" s="130">
        <v>3964</v>
      </c>
      <c r="B3971" s="10">
        <f t="shared" ca="1" si="525"/>
        <v>0.190107300781995</v>
      </c>
      <c r="C3971" s="57">
        <f ca="1">_xlfn.NORM.INV(B3971,'Input Parameters'!$E$19,'Input Parameters'!$F$19)</f>
        <v>493.15116949043443</v>
      </c>
      <c r="D3971" s="10">
        <f t="shared" ca="1" si="526"/>
        <v>0.49022361953721327</v>
      </c>
      <c r="E3971" s="59">
        <f ca="1">IF(_xlfn.NORM.INV(D3971,'Input Parameters'!$E$20,'Input Parameters'!$F$20)&lt;3500,3500,IF(_xlfn.NORM.INV(D3971,'Input Parameters'!$E$20,'Input Parameters'!$F$20)&gt;5500,5500,_xlfn.NORM.INV(D3971,'Input Parameters'!$E$20,'Input Parameters'!$F$20)))</f>
        <v>4782.8442565317073</v>
      </c>
      <c r="F3971" s="10">
        <f t="shared" ca="1" si="527"/>
        <v>0.46963543135365926</v>
      </c>
      <c r="G3971" s="61">
        <f ca="1">_xlfn.NORM.INV(F3971,'Input Parameters'!$E$21,'Input Parameters'!$F$21)</f>
        <v>284.2511754911377</v>
      </c>
      <c r="H3971" s="54">
        <f ca="1">EXP(E3971*(1/'Input Parameters'!$E$22-1/G3971))</f>
        <v>0.60506523525579092</v>
      </c>
      <c r="I3971" s="10">
        <f t="shared" ca="1" si="528"/>
        <v>0.84103876933317667</v>
      </c>
      <c r="J3971" s="29">
        <f ca="1">_xlfn.BETA.INV(I3971,'Input Parameters'!$L$24,'Input Parameters'!$M$24,'Input Parameters'!$J$24,'Input Parameters'!$K$24)</f>
        <v>0.75622715382304673</v>
      </c>
      <c r="K3971" s="156">
        <f ca="1">('Input Parameters'!$E$25/'Input Parameters'!$E$31)^$J3971</f>
        <v>4.4058081256083525E-3</v>
      </c>
      <c r="L3971" s="66">
        <f ca="1">$H3971*$C3971*'Input Parameters'!$E$23*K3971</f>
        <v>1.3146430435251124</v>
      </c>
      <c r="M3971" s="23">
        <f t="shared" ca="1" si="529"/>
        <v>0.36630337312895189</v>
      </c>
      <c r="N3971" s="15">
        <f ca="1">_xlfn.NORM.INV(M3971,'Input Parameters'!$E$26,'Input Parameters'!$F$26)</f>
        <v>2.6825139118886631E-2</v>
      </c>
      <c r="O3971" s="8">
        <f t="shared" ca="1" si="530"/>
        <v>0.27184041310375784</v>
      </c>
      <c r="P3971" s="29">
        <f ca="1">_xlfn.LOGNORM.INV(O3971,'Input Parameters'!$H$27,'Input Parameters'!$I$27)</f>
        <v>1.0882327543628041</v>
      </c>
      <c r="Q3971" s="10"/>
      <c r="R3971" s="15">
        <f>'Input Parameters'!$E$28</f>
        <v>12.7</v>
      </c>
      <c r="S3971" s="10">
        <f t="shared" ca="1" si="531"/>
        <v>0.4361065688315604</v>
      </c>
      <c r="T3971" s="25">
        <f ca="1">_xlfn.LOGNORM.INV(S3971,'Input Parameters'!$H$29,'Input Parameters'!$I$29)</f>
        <v>57.189661050139826</v>
      </c>
      <c r="U3971" s="10">
        <f t="shared" ca="1" si="532"/>
        <v>0.53390809784800386</v>
      </c>
      <c r="V3971" s="29">
        <f ca="1">IF('Input Parameters'!$D$30="Beta",_xlfn.BETA.INV(U3971,'Input Parameters'!$L$30,'Input Parameters'!$M$30,'Input Parameters'!$J$30,'Input Parameters'!$K$30),IF('Input Parameters'!$D$30="LogNorm",_xlfn.LOGNORM.INV(U3971,'Input Parameters'!$H$30,'Input Parameters'!$I$30)))</f>
        <v>1.0333073225093798</v>
      </c>
      <c r="W3971" s="2">
        <f ca="1">N3971+(P3971-N3971)*(1-ERF((T3971-R3971)/(2*SQRT(L3971*'Input Parameters'!$E$31))))</f>
        <v>3.3272858840197733E-2</v>
      </c>
      <c r="X3971">
        <f t="shared" ca="1" si="533"/>
        <v>1</v>
      </c>
      <c r="Y3971" s="7"/>
    </row>
    <row r="3972" spans="1:25" ht="15" customHeight="1" x14ac:dyDescent="0.3">
      <c r="A3972" s="130">
        <v>3965</v>
      </c>
      <c r="B3972" s="10">
        <f t="shared" ca="1" si="525"/>
        <v>0.9402475905263159</v>
      </c>
      <c r="C3972" s="57">
        <f ca="1">_xlfn.NORM.INV(B3972,'Input Parameters'!$E$19,'Input Parameters'!$F$19)</f>
        <v>698.85428185523722</v>
      </c>
      <c r="D3972" s="10">
        <f t="shared" ca="1" si="526"/>
        <v>0.688327157746211</v>
      </c>
      <c r="E3972" s="59">
        <f ca="1">IF(_xlfn.NORM.INV(D3972,'Input Parameters'!$E$20,'Input Parameters'!$F$20)&lt;3500,3500,IF(_xlfn.NORM.INV(D3972,'Input Parameters'!$E$20,'Input Parameters'!$F$20)&gt;5500,5500,_xlfn.NORM.INV(D3972,'Input Parameters'!$E$20,'Input Parameters'!$F$20)))</f>
        <v>5143.7799342504704</v>
      </c>
      <c r="F3972" s="10">
        <f t="shared" ca="1" si="527"/>
        <v>0.34152124095166858</v>
      </c>
      <c r="G3972" s="61">
        <f ca="1">_xlfn.NORM.INV(F3972,'Input Parameters'!$E$21,'Input Parameters'!$F$21)</f>
        <v>281.64064467476584</v>
      </c>
      <c r="H3972" s="54">
        <f ca="1">EXP(E3972*(1/'Input Parameters'!$E$22-1/G3972))</f>
        <v>0.49259646044876071</v>
      </c>
      <c r="I3972" s="10">
        <f t="shared" ca="1" si="528"/>
        <v>0.80446254828491848</v>
      </c>
      <c r="J3972" s="29">
        <f ca="1">_xlfn.BETA.INV(I3972,'Input Parameters'!$L$24,'Input Parameters'!$M$24,'Input Parameters'!$J$24,'Input Parameters'!$K$24)</f>
        <v>0.73697768600283275</v>
      </c>
      <c r="K3972" s="156">
        <f ca="1">('Input Parameters'!$E$25/'Input Parameters'!$E$31)^$J3972</f>
        <v>5.0581999308547277E-3</v>
      </c>
      <c r="L3972" s="66">
        <f ca="1">$H3972*$C3972*'Input Parameters'!$E$23*K3972</f>
        <v>1.7413012373278551</v>
      </c>
      <c r="M3972" s="23">
        <f t="shared" ca="1" si="529"/>
        <v>0.44724050206252075</v>
      </c>
      <c r="N3972" s="15">
        <f ca="1">_xlfn.NORM.INV(M3972,'Input Parameters'!$E$26,'Input Parameters'!$F$26)</f>
        <v>3.1214637204379631E-2</v>
      </c>
      <c r="O3972" s="8">
        <f t="shared" ca="1" si="530"/>
        <v>0.96672412670940289</v>
      </c>
      <c r="P3972" s="29">
        <f ca="1">_xlfn.LOGNORM.INV(O3972,'Input Parameters'!$H$27,'Input Parameters'!$I$27)</f>
        <v>3.2055975166383215</v>
      </c>
      <c r="Q3972" s="10"/>
      <c r="R3972" s="15">
        <f>'Input Parameters'!$E$28</f>
        <v>12.7</v>
      </c>
      <c r="S3972" s="10">
        <f t="shared" ca="1" si="531"/>
        <v>0.83069777838500669</v>
      </c>
      <c r="T3972" s="25">
        <f ca="1">_xlfn.LOGNORM.INV(S3972,'Input Parameters'!$H$29,'Input Parameters'!$I$29)</f>
        <v>64.836536588967974</v>
      </c>
      <c r="U3972" s="10">
        <f t="shared" ca="1" si="532"/>
        <v>0.65504894876503583</v>
      </c>
      <c r="V3972" s="29">
        <f ca="1">IF('Input Parameters'!$D$30="Beta",_xlfn.BETA.INV(U3972,'Input Parameters'!$L$30,'Input Parameters'!$M$30,'Input Parameters'!$J$30,'Input Parameters'!$K$30),IF('Input Parameters'!$D$30="LogNorm",_xlfn.LOGNORM.INV(U3972,'Input Parameters'!$H$30,'Input Parameters'!$I$30)))</f>
        <v>1.1694644951600104</v>
      </c>
      <c r="W3972" s="2">
        <f ca="1">N3972+(P3972-N3972)*(1-ERF((T3972-R3972)/(2*SQRT(L3972*'Input Parameters'!$E$31))))</f>
        <v>4.7752523518126269E-2</v>
      </c>
      <c r="X3972">
        <f t="shared" ca="1" si="533"/>
        <v>1</v>
      </c>
      <c r="Y3972" s="7"/>
    </row>
    <row r="3973" spans="1:25" ht="15" customHeight="1" x14ac:dyDescent="0.3">
      <c r="A3973" s="130">
        <v>3966</v>
      </c>
      <c r="B3973" s="10">
        <f t="shared" ref="B3973:B4036" ca="1" si="534">RAND()</f>
        <v>0.69645152206708605</v>
      </c>
      <c r="C3973" s="57">
        <f ca="1">_xlfn.NORM.INV(B3973,'Input Parameters'!$E$19,'Input Parameters'!$F$19)</f>
        <v>610.75173872469782</v>
      </c>
      <c r="D3973" s="10">
        <f t="shared" ref="D3973:D4036" ca="1" si="535">RAND()</f>
        <v>0.13376037896849613</v>
      </c>
      <c r="E3973" s="59">
        <f ca="1">IF(_xlfn.NORM.INV(D3973,'Input Parameters'!$E$20,'Input Parameters'!$F$20)&lt;3500,3500,IF(_xlfn.NORM.INV(D3973,'Input Parameters'!$E$20,'Input Parameters'!$F$20)&gt;5500,5500,_xlfn.NORM.INV(D3973,'Input Parameters'!$E$20,'Input Parameters'!$F$20)))</f>
        <v>4023.8469554177095</v>
      </c>
      <c r="F3973" s="10">
        <f t="shared" ref="F3973:F4036" ca="1" si="536">RAND()</f>
        <v>0.3568043346655575</v>
      </c>
      <c r="G3973" s="61">
        <f ca="1">_xlfn.NORM.INV(F3973,'Input Parameters'!$E$21,'Input Parameters'!$F$21)</f>
        <v>281.96527095252657</v>
      </c>
      <c r="H3973" s="54">
        <f ca="1">EXP(E3973*(1/'Input Parameters'!$E$22-1/G3973))</f>
        <v>0.58423484090055122</v>
      </c>
      <c r="I3973" s="10">
        <f t="shared" ref="I3973:I4036" ca="1" si="537">RAND()</f>
        <v>0.92508949135129614</v>
      </c>
      <c r="J3973" s="29">
        <f ca="1">_xlfn.BETA.INV(I3973,'Input Parameters'!$L$24,'Input Parameters'!$M$24,'Input Parameters'!$J$24,'Input Parameters'!$K$24)</f>
        <v>0.81158616324816779</v>
      </c>
      <c r="K3973" s="156">
        <f ca="1">('Input Parameters'!$E$25/'Input Parameters'!$E$31)^$J3973</f>
        <v>2.9618178039629238E-3</v>
      </c>
      <c r="L3973" s="66">
        <f ca="1">$H3973*$C3973*'Input Parameters'!$E$23*K3973</f>
        <v>1.05684307016894</v>
      </c>
      <c r="M3973" s="23">
        <f t="shared" ref="M3973:M4036" ca="1" si="538">RAND()</f>
        <v>0.70731849612809428</v>
      </c>
      <c r="N3973" s="15">
        <f ca="1">_xlfn.NORM.INV(M3973,'Input Parameters'!$E$26,'Input Parameters'!$F$26)</f>
        <v>4.5456925500986317E-2</v>
      </c>
      <c r="O3973" s="8">
        <f t="shared" ref="O3973:O4036" ca="1" si="539">RAND()</f>
        <v>0.95490540100081323</v>
      </c>
      <c r="P3973" s="29">
        <f ca="1">_xlfn.LOGNORM.INV(O3973,'Input Parameters'!$H$27,'Input Parameters'!$I$27)</f>
        <v>3.0126896274713846</v>
      </c>
      <c r="Q3973" s="10"/>
      <c r="R3973" s="15">
        <f>'Input Parameters'!$E$28</f>
        <v>12.7</v>
      </c>
      <c r="S3973" s="10">
        <f t="shared" ref="S3973:S4036" ca="1" si="540">RAND()</f>
        <v>0.33367467624366132</v>
      </c>
      <c r="T3973" s="25">
        <f ca="1">_xlfn.LOGNORM.INV(S3973,'Input Parameters'!$H$29,'Input Parameters'!$I$29)</f>
        <v>55.48863820889509</v>
      </c>
      <c r="U3973" s="10">
        <f t="shared" ref="U3973:U4036" ca="1" si="541">RAND()</f>
        <v>0.13527597678914149</v>
      </c>
      <c r="V3973" s="29">
        <f ca="1">IF('Input Parameters'!$D$30="Beta",_xlfn.BETA.INV(U3973,'Input Parameters'!$L$30,'Input Parameters'!$M$30,'Input Parameters'!$J$30,'Input Parameters'!$K$30),IF('Input Parameters'!$D$30="LogNorm",_xlfn.LOGNORM.INV(U3973,'Input Parameters'!$H$30,'Input Parameters'!$I$30)))</f>
        <v>0.64708327947698407</v>
      </c>
      <c r="W3973" s="2">
        <f ca="1">N3973+(P3973-N3973)*(1-ERF((T3973-R3973)/(2*SQRT(L3973*'Input Parameters'!$E$31))))</f>
        <v>5.5098078832103756E-2</v>
      </c>
      <c r="X3973">
        <f t="shared" ca="1" si="533"/>
        <v>1</v>
      </c>
      <c r="Y3973" s="7"/>
    </row>
    <row r="3974" spans="1:25" ht="15" customHeight="1" x14ac:dyDescent="0.3">
      <c r="A3974" s="130">
        <v>3967</v>
      </c>
      <c r="B3974" s="10">
        <f t="shared" ca="1" si="534"/>
        <v>9.3974881501738272E-3</v>
      </c>
      <c r="C3974" s="57">
        <f ca="1">_xlfn.NORM.INV(B3974,'Input Parameters'!$E$19,'Input Parameters'!$F$19)</f>
        <v>368.76111173123968</v>
      </c>
      <c r="D3974" s="10">
        <f t="shared" ca="1" si="535"/>
        <v>0.69822140061427607</v>
      </c>
      <c r="E3974" s="59">
        <f ca="1">IF(_xlfn.NORM.INV(D3974,'Input Parameters'!$E$20,'Input Parameters'!$F$20)&lt;3500,3500,IF(_xlfn.NORM.INV(D3974,'Input Parameters'!$E$20,'Input Parameters'!$F$20)&gt;5500,5500,_xlfn.NORM.INV(D3974,'Input Parameters'!$E$20,'Input Parameters'!$F$20)))</f>
        <v>5163.5043322606334</v>
      </c>
      <c r="F3974" s="10">
        <f t="shared" ca="1" si="536"/>
        <v>0.52344593080078661</v>
      </c>
      <c r="G3974" s="61">
        <f ca="1">_xlfn.NORM.INV(F3974,'Input Parameters'!$E$21,'Input Parameters'!$F$21)</f>
        <v>285.31220026930032</v>
      </c>
      <c r="H3974" s="54">
        <f ca="1">EXP(E3974*(1/'Input Parameters'!$E$22-1/G3974))</f>
        <v>0.62197684914208584</v>
      </c>
      <c r="I3974" s="10">
        <f t="shared" ca="1" si="537"/>
        <v>0.34081127322953064</v>
      </c>
      <c r="J3974" s="29">
        <f ca="1">_xlfn.BETA.INV(I3974,'Input Parameters'!$L$24,'Input Parameters'!$M$24,'Input Parameters'!$J$24,'Input Parameters'!$K$24)</f>
        <v>0.5400532889651003</v>
      </c>
      <c r="K3974" s="156">
        <f ca="1">('Input Parameters'!$E$25/'Input Parameters'!$E$31)^$J3974</f>
        <v>2.0773065834219014E-2</v>
      </c>
      <c r="L3974" s="66">
        <f ca="1">$H3974*$C3974*'Input Parameters'!$E$23*K3974</f>
        <v>4.7645285428894617</v>
      </c>
      <c r="M3974" s="23">
        <f t="shared" ca="1" si="538"/>
        <v>0.91220920238972869</v>
      </c>
      <c r="N3974" s="15">
        <f ca="1">_xlfn.NORM.INV(M3974,'Input Parameters'!$E$26,'Input Parameters'!$F$26)</f>
        <v>6.2444191621584905E-2</v>
      </c>
      <c r="O3974" s="8">
        <f t="shared" ca="1" si="539"/>
        <v>0.47792245045840986</v>
      </c>
      <c r="P3974" s="29">
        <f ca="1">_xlfn.LOGNORM.INV(O3974,'Input Parameters'!$H$27,'Input Parameters'!$I$27)</f>
        <v>1.3891836474622816</v>
      </c>
      <c r="Q3974" s="10"/>
      <c r="R3974" s="15">
        <f>'Input Parameters'!$E$28</f>
        <v>12.7</v>
      </c>
      <c r="S3974" s="10">
        <f t="shared" ca="1" si="540"/>
        <v>0.88722286829732511</v>
      </c>
      <c r="T3974" s="25">
        <f ca="1">_xlfn.LOGNORM.INV(S3974,'Input Parameters'!$H$29,'Input Parameters'!$I$29)</f>
        <v>66.719345405299578</v>
      </c>
      <c r="U3974" s="10">
        <f t="shared" ca="1" si="541"/>
        <v>4.2340923527788621E-2</v>
      </c>
      <c r="V3974" s="29">
        <f ca="1">IF('Input Parameters'!$D$30="Beta",_xlfn.BETA.INV(U3974,'Input Parameters'!$L$30,'Input Parameters'!$M$30,'Input Parameters'!$J$30,'Input Parameters'!$K$30),IF('Input Parameters'!$D$30="LogNorm",_xlfn.LOGNORM.INV(U3974,'Input Parameters'!$H$30,'Input Parameters'!$I$30)))</f>
        <v>0.50626148866632792</v>
      </c>
      <c r="W3974" s="2">
        <f ca="1">N3974+(P3974-N3974)*(1-ERF((T3974-R3974)/(2*SQRT(L3974*'Input Parameters'!$E$31))))</f>
        <v>0.16875295438533344</v>
      </c>
      <c r="X3974">
        <f t="shared" ca="1" si="533"/>
        <v>1</v>
      </c>
      <c r="Y3974" s="7"/>
    </row>
    <row r="3975" spans="1:25" ht="15" customHeight="1" x14ac:dyDescent="0.3">
      <c r="A3975" s="130">
        <v>3968</v>
      </c>
      <c r="B3975" s="10">
        <f t="shared" ca="1" si="534"/>
        <v>0.97084001001695708</v>
      </c>
      <c r="C3975" s="57">
        <f ca="1">_xlfn.NORM.INV(B3975,'Input Parameters'!$E$19,'Input Parameters'!$F$19)</f>
        <v>727.28258178871511</v>
      </c>
      <c r="D3975" s="10">
        <f t="shared" ca="1" si="535"/>
        <v>0.79008190507219067</v>
      </c>
      <c r="E3975" s="59">
        <f ca="1">IF(_xlfn.NORM.INV(D3975,'Input Parameters'!$E$20,'Input Parameters'!$F$20)&lt;3500,3500,IF(_xlfn.NORM.INV(D3975,'Input Parameters'!$E$20,'Input Parameters'!$F$20)&gt;5500,5500,_xlfn.NORM.INV(D3975,'Input Parameters'!$E$20,'Input Parameters'!$F$20)))</f>
        <v>5364.6938315078141</v>
      </c>
      <c r="F3975" s="10">
        <f t="shared" ca="1" si="536"/>
        <v>0.16510848960009761</v>
      </c>
      <c r="G3975" s="61">
        <f ca="1">_xlfn.NORM.INV(F3975,'Input Parameters'!$E$21,'Input Parameters'!$F$21)</f>
        <v>277.19689938835614</v>
      </c>
      <c r="H3975" s="54">
        <f ca="1">EXP(E3975*(1/'Input Parameters'!$E$22-1/G3975))</f>
        <v>0.3521022841299109</v>
      </c>
      <c r="I3975" s="10">
        <f t="shared" ca="1" si="537"/>
        <v>0.86564485824127591</v>
      </c>
      <c r="J3975" s="29">
        <f ca="1">_xlfn.BETA.INV(I3975,'Input Parameters'!$L$24,'Input Parameters'!$M$24,'Input Parameters'!$J$24,'Input Parameters'!$K$24)</f>
        <v>0.77038272982854972</v>
      </c>
      <c r="K3975" s="156">
        <f ca="1">('Input Parameters'!$E$25/'Input Parameters'!$E$31)^$J3975</f>
        <v>3.9803828133473124E-3</v>
      </c>
      <c r="L3975" s="66">
        <f ca="1">$H3975*$C3975*'Input Parameters'!$E$23*K3975</f>
        <v>1.0192879058797988</v>
      </c>
      <c r="M3975" s="23">
        <f t="shared" ca="1" si="538"/>
        <v>0.37243146458883269</v>
      </c>
      <c r="N3975" s="15">
        <f ca="1">_xlfn.NORM.INV(M3975,'Input Parameters'!$E$26,'Input Parameters'!$F$26)</f>
        <v>2.7166171908987718E-2</v>
      </c>
      <c r="O3975" s="8">
        <f t="shared" ca="1" si="539"/>
        <v>0.71768138385922264</v>
      </c>
      <c r="P3975" s="29">
        <f ca="1">_xlfn.LOGNORM.INV(O3975,'Input Parameters'!$H$27,'Input Parameters'!$I$27)</f>
        <v>1.8368022816658569</v>
      </c>
      <c r="Q3975" s="10"/>
      <c r="R3975" s="15">
        <f>'Input Parameters'!$E$28</f>
        <v>12.7</v>
      </c>
      <c r="S3975" s="10">
        <f t="shared" ca="1" si="540"/>
        <v>0.47624703858612105</v>
      </c>
      <c r="T3975" s="25">
        <f ca="1">_xlfn.LOGNORM.INV(S3975,'Input Parameters'!$H$29,'Input Parameters'!$I$29)</f>
        <v>57.843631984568056</v>
      </c>
      <c r="U3975" s="10">
        <f t="shared" ca="1" si="541"/>
        <v>6.284217971515238E-3</v>
      </c>
      <c r="V3975" s="29">
        <f ca="1">IF('Input Parameters'!$D$30="Beta",_xlfn.BETA.INV(U3975,'Input Parameters'!$L$30,'Input Parameters'!$M$30,'Input Parameters'!$J$30,'Input Parameters'!$K$30),IF('Input Parameters'!$D$30="LogNorm",_xlfn.LOGNORM.INV(U3975,'Input Parameters'!$H$30,'Input Parameters'!$I$30)))</f>
        <v>0.3734433299976011</v>
      </c>
      <c r="W3975" s="2">
        <f ca="1">N3975+(P3975-N3975)*(1-ERF((T3975-R3975)/(2*SQRT(L3975*'Input Parameters'!$E$31))))</f>
        <v>3.0003725395349772E-2</v>
      </c>
      <c r="X3975">
        <f t="shared" ca="1" si="533"/>
        <v>1</v>
      </c>
      <c r="Y3975" s="7"/>
    </row>
    <row r="3976" spans="1:25" ht="15" customHeight="1" x14ac:dyDescent="0.3">
      <c r="A3976" s="130">
        <v>3969</v>
      </c>
      <c r="B3976" s="10">
        <f t="shared" ca="1" si="534"/>
        <v>0.54916005149773506</v>
      </c>
      <c r="C3976" s="57">
        <f ca="1">_xlfn.NORM.INV(B3976,'Input Parameters'!$E$19,'Input Parameters'!$F$19)</f>
        <v>577.73908778813245</v>
      </c>
      <c r="D3976" s="10">
        <f t="shared" ca="1" si="535"/>
        <v>0.34043499287704537</v>
      </c>
      <c r="E3976" s="59">
        <f ca="1">IF(_xlfn.NORM.INV(D3976,'Input Parameters'!$E$20,'Input Parameters'!$F$20)&lt;3500,3500,IF(_xlfn.NORM.INV(D3976,'Input Parameters'!$E$20,'Input Parameters'!$F$20)&gt;5500,5500,_xlfn.NORM.INV(D3976,'Input Parameters'!$E$20,'Input Parameters'!$F$20)))</f>
        <v>4512.1066281025805</v>
      </c>
      <c r="F3976" s="10">
        <f t="shared" ca="1" si="536"/>
        <v>0.84116913752751565</v>
      </c>
      <c r="G3976" s="61">
        <f ca="1">_xlfn.NORM.INV(F3976,'Input Parameters'!$E$21,'Input Parameters'!$F$21)</f>
        <v>292.70429772906175</v>
      </c>
      <c r="H3976" s="54">
        <f ca="1">EXP(E3976*(1/'Input Parameters'!$E$22-1/G3976))</f>
        <v>0.98456298146640664</v>
      </c>
      <c r="I3976" s="10">
        <f t="shared" ca="1" si="537"/>
        <v>0.2164702991274694</v>
      </c>
      <c r="J3976" s="29">
        <f ca="1">_xlfn.BETA.INV(I3976,'Input Parameters'!$L$24,'Input Parameters'!$M$24,'Input Parameters'!$J$24,'Input Parameters'!$K$24)</f>
        <v>0.47814478141348132</v>
      </c>
      <c r="K3976" s="156">
        <f ca="1">('Input Parameters'!$E$25/'Input Parameters'!$E$31)^$J3976</f>
        <v>3.2387121828732136E-2</v>
      </c>
      <c r="L3976" s="66">
        <f ca="1">$H3976*$C3976*'Input Parameters'!$E$23*K3976</f>
        <v>18.422459440487096</v>
      </c>
      <c r="M3976" s="23">
        <f t="shared" ca="1" si="538"/>
        <v>3.5957808261427915E-2</v>
      </c>
      <c r="N3976" s="15">
        <f ca="1">_xlfn.NORM.INV(M3976,'Input Parameters'!$E$26,'Input Parameters'!$F$26)</f>
        <v>-3.7926904350648674E-3</v>
      </c>
      <c r="O3976" s="8">
        <f t="shared" ca="1" si="539"/>
        <v>0.26979067584967398</v>
      </c>
      <c r="P3976" s="29">
        <f ca="1">_xlfn.LOGNORM.INV(O3976,'Input Parameters'!$H$27,'Input Parameters'!$I$27)</f>
        <v>1.0852567382608731</v>
      </c>
      <c r="Q3976" s="10"/>
      <c r="R3976" s="15">
        <f>'Input Parameters'!$E$28</f>
        <v>12.7</v>
      </c>
      <c r="S3976" s="10">
        <f t="shared" ca="1" si="540"/>
        <v>3.1606300558275957E-2</v>
      </c>
      <c r="T3976" s="25">
        <f ca="1">_xlfn.LOGNORM.INV(S3976,'Input Parameters'!$H$29,'Input Parameters'!$I$29)</f>
        <v>47.269384046872361</v>
      </c>
      <c r="U3976" s="10">
        <f t="shared" ca="1" si="541"/>
        <v>0.39342664346956358</v>
      </c>
      <c r="V3976" s="29">
        <f ca="1">IF('Input Parameters'!$D$30="Beta",_xlfn.BETA.INV(U3976,'Input Parameters'!$L$30,'Input Parameters'!$M$30,'Input Parameters'!$J$30,'Input Parameters'!$K$30),IF('Input Parameters'!$D$30="LogNorm",_xlfn.LOGNORM.INV(U3976,'Input Parameters'!$H$30,'Input Parameters'!$I$30)))</f>
        <v>0.89814486235903879</v>
      </c>
      <c r="W3976" s="2">
        <f ca="1">N3976+(P3976-N3976)*(1-ERF((T3976-R3976)/(2*SQRT(L3976*'Input Parameters'!$E$31))))</f>
        <v>0.61588598037178255</v>
      </c>
      <c r="X3976">
        <f t="shared" ca="1" si="533"/>
        <v>1</v>
      </c>
      <c r="Y3976" s="7"/>
    </row>
    <row r="3977" spans="1:25" ht="15" customHeight="1" x14ac:dyDescent="0.3">
      <c r="A3977" s="130">
        <v>3970</v>
      </c>
      <c r="B3977" s="10">
        <f t="shared" ca="1" si="534"/>
        <v>0.17479187089921289</v>
      </c>
      <c r="C3977" s="57">
        <f ca="1">_xlfn.NORM.INV(B3977,'Input Parameters'!$E$19,'Input Parameters'!$F$19)</f>
        <v>488.25895340184582</v>
      </c>
      <c r="D3977" s="10">
        <f t="shared" ca="1" si="535"/>
        <v>0.32207912737461031</v>
      </c>
      <c r="E3977" s="59">
        <f ca="1">IF(_xlfn.NORM.INV(D3977,'Input Parameters'!$E$20,'Input Parameters'!$F$20)&lt;3500,3500,IF(_xlfn.NORM.INV(D3977,'Input Parameters'!$E$20,'Input Parameters'!$F$20)&gt;5500,5500,_xlfn.NORM.INV(D3977,'Input Parameters'!$E$20,'Input Parameters'!$F$20)))</f>
        <v>4476.6750958612693</v>
      </c>
      <c r="F3977" s="10">
        <f t="shared" ca="1" si="536"/>
        <v>0.14409718238544222</v>
      </c>
      <c r="G3977" s="61">
        <f ca="1">_xlfn.NORM.INV(F3977,'Input Parameters'!$E$21,'Input Parameters'!$F$21)</f>
        <v>276.5019645546833</v>
      </c>
      <c r="H3977" s="54">
        <f ca="1">EXP(E3977*(1/'Input Parameters'!$E$22-1/G3977))</f>
        <v>0.40186581147256184</v>
      </c>
      <c r="I3977" s="10">
        <f t="shared" ca="1" si="537"/>
        <v>0.80163777632560429</v>
      </c>
      <c r="J3977" s="29">
        <f ca="1">_xlfn.BETA.INV(I3977,'Input Parameters'!$L$24,'Input Parameters'!$M$24,'Input Parameters'!$J$24,'Input Parameters'!$K$24)</f>
        <v>0.73556091374447108</v>
      </c>
      <c r="K3977" s="156">
        <f ca="1">('Input Parameters'!$E$25/'Input Parameters'!$E$31)^$J3977</f>
        <v>5.1098699741989754E-3</v>
      </c>
      <c r="L3977" s="66">
        <f ca="1">$H3977*$C3977*'Input Parameters'!$E$23*K3977</f>
        <v>1.0026309934868116</v>
      </c>
      <c r="M3977" s="23">
        <f t="shared" ca="1" si="538"/>
        <v>9.1584401106170943E-2</v>
      </c>
      <c r="N3977" s="15">
        <f ca="1">_xlfn.NORM.INV(M3977,'Input Parameters'!$E$26,'Input Parameters'!$F$26)</f>
        <v>6.047710191143911E-3</v>
      </c>
      <c r="O3977" s="8">
        <f t="shared" ca="1" si="539"/>
        <v>0.16521446889230562</v>
      </c>
      <c r="P3977" s="29">
        <f ca="1">_xlfn.LOGNORM.INV(O3977,'Input Parameters'!$H$27,'Input Parameters'!$I$27)</f>
        <v>0.92555226672027657</v>
      </c>
      <c r="Q3977" s="10"/>
      <c r="R3977" s="15">
        <f>'Input Parameters'!$E$28</f>
        <v>12.7</v>
      </c>
      <c r="S3977" s="10">
        <f t="shared" ca="1" si="540"/>
        <v>0.58627989156797256</v>
      </c>
      <c r="T3977" s="25">
        <f ca="1">_xlfn.LOGNORM.INV(S3977,'Input Parameters'!$H$29,'Input Parameters'!$I$29)</f>
        <v>59.674573378429031</v>
      </c>
      <c r="U3977" s="10">
        <f t="shared" ca="1" si="541"/>
        <v>0.94900474530729428</v>
      </c>
      <c r="V3977" s="29">
        <f ca="1">IF('Input Parameters'!$D$30="Beta",_xlfn.BETA.INV(U3977,'Input Parameters'!$L$30,'Input Parameters'!$M$30,'Input Parameters'!$J$30,'Input Parameters'!$K$30),IF('Input Parameters'!$D$30="LogNorm",_xlfn.LOGNORM.INV(U3977,'Input Parameters'!$H$30,'Input Parameters'!$I$30)))</f>
        <v>1.9042193158827667</v>
      </c>
      <c r="W3977" s="2">
        <f ca="1">N3977+(P3977-N3977)*(1-ERF((T3977-R3977)/(2*SQRT(L3977*'Input Parameters'!$E$31))))</f>
        <v>6.8836365282166478E-3</v>
      </c>
      <c r="X3977">
        <f t="shared" ref="X3977:X4040" ca="1" si="542">IFERROR(IF(W3977&gt;V3977,0,1),0)</f>
        <v>1</v>
      </c>
      <c r="Y3977" s="7"/>
    </row>
    <row r="3978" spans="1:25" ht="15" customHeight="1" x14ac:dyDescent="0.3">
      <c r="A3978" s="130">
        <v>3971</v>
      </c>
      <c r="B3978" s="10">
        <f t="shared" ca="1" si="534"/>
        <v>0.79855790234867186</v>
      </c>
      <c r="C3978" s="57">
        <f ca="1">_xlfn.NORM.INV(B3978,'Input Parameters'!$E$19,'Input Parameters'!$F$19)</f>
        <v>637.98266942818543</v>
      </c>
      <c r="D3978" s="10">
        <f t="shared" ca="1" si="535"/>
        <v>0.9196585382145176</v>
      </c>
      <c r="E3978" s="59">
        <f ca="1">IF(_xlfn.NORM.INV(D3978,'Input Parameters'!$E$20,'Input Parameters'!$F$20)&lt;3500,3500,IF(_xlfn.NORM.INV(D3978,'Input Parameters'!$E$20,'Input Parameters'!$F$20)&gt;5500,5500,_xlfn.NORM.INV(D3978,'Input Parameters'!$E$20,'Input Parameters'!$F$20)))</f>
        <v>5500</v>
      </c>
      <c r="F3978" s="10">
        <f t="shared" ca="1" si="536"/>
        <v>0.9631955682786959</v>
      </c>
      <c r="G3978" s="61">
        <f ca="1">_xlfn.NORM.INV(F3978,'Input Parameters'!$E$21,'Input Parameters'!$F$21)</f>
        <v>298.91183050410388</v>
      </c>
      <c r="H3978" s="54">
        <f ca="1">EXP(E3978*(1/'Input Parameters'!$E$22-1/G3978))</f>
        <v>1.4495546791567206</v>
      </c>
      <c r="I3978" s="10">
        <f t="shared" ca="1" si="537"/>
        <v>0.50004251109161513</v>
      </c>
      <c r="J3978" s="29">
        <f ca="1">_xlfn.BETA.INV(I3978,'Input Parameters'!$L$24,'Input Parameters'!$M$24,'Input Parameters'!$J$24,'Input Parameters'!$K$24)</f>
        <v>0.60717917305454161</v>
      </c>
      <c r="K3978" s="156">
        <f ca="1">('Input Parameters'!$E$25/'Input Parameters'!$E$31)^$J3978</f>
        <v>1.2834367099289267E-2</v>
      </c>
      <c r="L3978" s="66">
        <f ca="1">$H3978*$C3978*'Input Parameters'!$E$23*K3978</f>
        <v>11.869104151236225</v>
      </c>
      <c r="M3978" s="23">
        <f t="shared" ca="1" si="538"/>
        <v>0.86678007844570415</v>
      </c>
      <c r="N3978" s="15">
        <f ca="1">_xlfn.NORM.INV(M3978,'Input Parameters'!$E$26,'Input Parameters'!$F$26)</f>
        <v>5.7337270537064999E-2</v>
      </c>
      <c r="O3978" s="8">
        <f t="shared" ca="1" si="539"/>
        <v>0.24842109860671546</v>
      </c>
      <c r="P3978" s="29">
        <f ca="1">_xlfn.LOGNORM.INV(O3978,'Input Parameters'!$H$27,'Input Parameters'!$I$27)</f>
        <v>1.0540167966840694</v>
      </c>
      <c r="Q3978" s="10"/>
      <c r="R3978" s="15">
        <f>'Input Parameters'!$E$28</f>
        <v>12.7</v>
      </c>
      <c r="S3978" s="10">
        <f t="shared" ca="1" si="540"/>
        <v>0.25982484303480469</v>
      </c>
      <c r="T3978" s="25">
        <f ca="1">_xlfn.LOGNORM.INV(S3978,'Input Parameters'!$H$29,'Input Parameters'!$I$29)</f>
        <v>54.170741630730504</v>
      </c>
      <c r="U3978" s="10">
        <f t="shared" ca="1" si="541"/>
        <v>0.28646698603506227</v>
      </c>
      <c r="V3978" s="29">
        <f ca="1">IF('Input Parameters'!$D$30="Beta",_xlfn.BETA.INV(U3978,'Input Parameters'!$L$30,'Input Parameters'!$M$30,'Input Parameters'!$J$30,'Input Parameters'!$K$30),IF('Input Parameters'!$D$30="LogNorm",_xlfn.LOGNORM.INV(U3978,'Input Parameters'!$H$30,'Input Parameters'!$I$30)))</f>
        <v>0.80003485542622255</v>
      </c>
      <c r="W3978" s="2">
        <f ca="1">N3978+(P3978-N3978)*(1-ERF((T3978-R3978)/(2*SQRT(L3978*'Input Parameters'!$E$31))))</f>
        <v>0.45070003274477788</v>
      </c>
      <c r="X3978">
        <f t="shared" ca="1" si="542"/>
        <v>1</v>
      </c>
      <c r="Y3978" s="7"/>
    </row>
    <row r="3979" spans="1:25" ht="15" customHeight="1" x14ac:dyDescent="0.3">
      <c r="A3979" s="130">
        <v>3972</v>
      </c>
      <c r="B3979" s="10">
        <f t="shared" ca="1" si="534"/>
        <v>0.38579868819818319</v>
      </c>
      <c r="C3979" s="57">
        <f ca="1">_xlfn.NORM.INV(B3979,'Input Parameters'!$E$19,'Input Parameters'!$F$19)</f>
        <v>542.77082505247245</v>
      </c>
      <c r="D3979" s="10">
        <f t="shared" ca="1" si="535"/>
        <v>0.46903017855773532</v>
      </c>
      <c r="E3979" s="59">
        <f ca="1">IF(_xlfn.NORM.INV(D3979,'Input Parameters'!$E$20,'Input Parameters'!$F$20)&lt;3500,3500,IF(_xlfn.NORM.INV(D3979,'Input Parameters'!$E$20,'Input Parameters'!$F$20)&gt;5500,5500,_xlfn.NORM.INV(D3979,'Input Parameters'!$E$20,'Input Parameters'!$F$20)))</f>
        <v>4745.6044236212365</v>
      </c>
      <c r="F3979" s="10">
        <f t="shared" ca="1" si="536"/>
        <v>0.90832416856470388</v>
      </c>
      <c r="G3979" s="61">
        <f ca="1">_xlfn.NORM.INV(F3979,'Input Parameters'!$E$21,'Input Parameters'!$F$21)</f>
        <v>295.30777591701553</v>
      </c>
      <c r="H3979" s="54">
        <f ca="1">EXP(E3979*(1/'Input Parameters'!$E$22-1/G3979))</f>
        <v>1.1349328255313282</v>
      </c>
      <c r="I3979" s="10">
        <f t="shared" ca="1" si="537"/>
        <v>9.3399053184758163E-2</v>
      </c>
      <c r="J3979" s="29">
        <f ca="1">_xlfn.BETA.INV(I3979,'Input Parameters'!$L$24,'Input Parameters'!$M$24,'Input Parameters'!$J$24,'Input Parameters'!$K$24)</f>
        <v>0.3910917184386925</v>
      </c>
      <c r="K3979" s="156">
        <f ca="1">('Input Parameters'!$E$25/'Input Parameters'!$E$31)^$J3979</f>
        <v>6.0475611698599295E-2</v>
      </c>
      <c r="L3979" s="66">
        <f ca="1">$H3979*$C3979*'Input Parameters'!$E$23*K3979</f>
        <v>37.253486379451829</v>
      </c>
      <c r="M3979" s="23">
        <f t="shared" ca="1" si="538"/>
        <v>0.59195383719716566</v>
      </c>
      <c r="N3979" s="15">
        <f ca="1">_xlfn.NORM.INV(M3979,'Input Parameters'!$E$26,'Input Parameters'!$F$26)</f>
        <v>3.8884051109490433E-2</v>
      </c>
      <c r="O3979" s="8">
        <f t="shared" ca="1" si="539"/>
        <v>0.39712325258819958</v>
      </c>
      <c r="P3979" s="29">
        <f ca="1">_xlfn.LOGNORM.INV(O3979,'Input Parameters'!$H$27,'Input Parameters'!$I$27)</f>
        <v>1.2684947773515938</v>
      </c>
      <c r="Q3979" s="10"/>
      <c r="R3979" s="15">
        <f>'Input Parameters'!$E$28</f>
        <v>12.7</v>
      </c>
      <c r="S3979" s="10">
        <f t="shared" ca="1" si="540"/>
        <v>0.8290469387582714</v>
      </c>
      <c r="T3979" s="25">
        <f ca="1">_xlfn.LOGNORM.INV(S3979,'Input Parameters'!$H$29,'Input Parameters'!$I$29)</f>
        <v>64.789088048999716</v>
      </c>
      <c r="U3979" s="10">
        <f t="shared" ca="1" si="541"/>
        <v>8.1953912950967656E-2</v>
      </c>
      <c r="V3979" s="29">
        <f ca="1">IF('Input Parameters'!$D$30="Beta",_xlfn.BETA.INV(U3979,'Input Parameters'!$L$30,'Input Parameters'!$M$30,'Input Parameters'!$J$30,'Input Parameters'!$K$30),IF('Input Parameters'!$D$30="LogNorm",_xlfn.LOGNORM.INV(U3979,'Input Parameters'!$H$30,'Input Parameters'!$I$30)))</f>
        <v>0.57709903799414963</v>
      </c>
      <c r="W3979" s="2">
        <f ca="1">N3979+(P3979-N3979)*(1-ERF((T3979-R3979)/(2*SQRT(L3979*'Input Parameters'!$E$31))))</f>
        <v>0.710500991365838</v>
      </c>
      <c r="X3979">
        <f t="shared" ca="1" si="542"/>
        <v>0</v>
      </c>
      <c r="Y3979" s="7"/>
    </row>
    <row r="3980" spans="1:25" ht="15" customHeight="1" x14ac:dyDescent="0.3">
      <c r="A3980" s="130">
        <v>3973</v>
      </c>
      <c r="B3980" s="10">
        <f t="shared" ca="1" si="534"/>
        <v>9.0818763258460389E-2</v>
      </c>
      <c r="C3980" s="57">
        <f ca="1">_xlfn.NORM.INV(B3980,'Input Parameters'!$E$19,'Input Parameters'!$F$19)</f>
        <v>454.43081151332387</v>
      </c>
      <c r="D3980" s="10">
        <f t="shared" ca="1" si="535"/>
        <v>0.50999308191237203</v>
      </c>
      <c r="E3980" s="59">
        <f ca="1">IF(_xlfn.NORM.INV(D3980,'Input Parameters'!$E$20,'Input Parameters'!$F$20)&lt;3500,3500,IF(_xlfn.NORM.INV(D3980,'Input Parameters'!$E$20,'Input Parameters'!$F$20)&gt;5500,5500,_xlfn.NORM.INV(D3980,'Input Parameters'!$E$20,'Input Parameters'!$F$20)))</f>
        <v>4817.5360932169997</v>
      </c>
      <c r="F3980" s="10">
        <f t="shared" ca="1" si="536"/>
        <v>9.2573876428959756E-2</v>
      </c>
      <c r="G3980" s="61">
        <f ca="1">_xlfn.NORM.INV(F3980,'Input Parameters'!$E$21,'Input Parameters'!$F$21)</f>
        <v>274.43494547758928</v>
      </c>
      <c r="H3980" s="54">
        <f ca="1">EXP(E3980*(1/'Input Parameters'!$E$22-1/G3980))</f>
        <v>0.3288083841626761</v>
      </c>
      <c r="I3980" s="10">
        <f t="shared" ca="1" si="537"/>
        <v>0.30354054785639362</v>
      </c>
      <c r="J3980" s="29">
        <f ca="1">_xlfn.BETA.INV(I3980,'Input Parameters'!$L$24,'Input Parameters'!$M$24,'Input Parameters'!$J$24,'Input Parameters'!$K$24)</f>
        <v>0.52284042648732187</v>
      </c>
      <c r="K3980" s="156">
        <f ca="1">('Input Parameters'!$E$25/'Input Parameters'!$E$31)^$J3980</f>
        <v>2.3503151681433094E-2</v>
      </c>
      <c r="L3980" s="66">
        <f ca="1">$H3980*$C3980*'Input Parameters'!$E$23*K3980</f>
        <v>3.5118564562371102</v>
      </c>
      <c r="M3980" s="23">
        <f t="shared" ca="1" si="538"/>
        <v>0.77473784620667074</v>
      </c>
      <c r="N3980" s="15">
        <f ca="1">_xlfn.NORM.INV(M3980,'Input Parameters'!$E$26,'Input Parameters'!$F$26)</f>
        <v>4.9845365490426986E-2</v>
      </c>
      <c r="O3980" s="8">
        <f t="shared" ca="1" si="539"/>
        <v>0.52481025533834313</v>
      </c>
      <c r="P3980" s="29">
        <f ca="1">_xlfn.LOGNORM.INV(O3980,'Input Parameters'!$H$27,'Input Parameters'!$I$27)</f>
        <v>1.4633718079515858</v>
      </c>
      <c r="Q3980" s="10"/>
      <c r="R3980" s="15">
        <f>'Input Parameters'!$E$28</f>
        <v>12.7</v>
      </c>
      <c r="S3980" s="10">
        <f t="shared" ca="1" si="540"/>
        <v>0.94070078935677892</v>
      </c>
      <c r="T3980" s="25">
        <f ca="1">_xlfn.LOGNORM.INV(S3980,'Input Parameters'!$H$29,'Input Parameters'!$I$29)</f>
        <v>69.383915171277891</v>
      </c>
      <c r="U3980" s="10">
        <f t="shared" ca="1" si="541"/>
        <v>0.8353471030837657</v>
      </c>
      <c r="V3980" s="29">
        <f ca="1">IF('Input Parameters'!$D$30="Beta",_xlfn.BETA.INV(U3980,'Input Parameters'!$L$30,'Input Parameters'!$M$30,'Input Parameters'!$J$30,'Input Parameters'!$K$30),IF('Input Parameters'!$D$30="LogNorm",_xlfn.LOGNORM.INV(U3980,'Input Parameters'!$H$30,'Input Parameters'!$I$30)))</f>
        <v>1.4679930147871505</v>
      </c>
      <c r="W3980" s="2">
        <f ca="1">N3980+(P3980-N3980)*(1-ERF((T3980-R3980)/(2*SQRT(L3980*'Input Parameters'!$E$31))))</f>
        <v>9.571339458112374E-2</v>
      </c>
      <c r="X3980">
        <f t="shared" ca="1" si="542"/>
        <v>1</v>
      </c>
      <c r="Y3980" s="7"/>
    </row>
    <row r="3981" spans="1:25" ht="15" customHeight="1" x14ac:dyDescent="0.3">
      <c r="A3981" s="130">
        <v>3974</v>
      </c>
      <c r="B3981" s="10">
        <f t="shared" ca="1" si="534"/>
        <v>0.25145905534027835</v>
      </c>
      <c r="C3981" s="57">
        <f ca="1">_xlfn.NORM.INV(B3981,'Input Parameters'!$E$19,'Input Parameters'!$F$19)</f>
        <v>510.69299549099532</v>
      </c>
      <c r="D3981" s="10">
        <f t="shared" ca="1" si="535"/>
        <v>0.78962561149536459</v>
      </c>
      <c r="E3981" s="59">
        <f ca="1">IF(_xlfn.NORM.INV(D3981,'Input Parameters'!$E$20,'Input Parameters'!$F$20)&lt;3500,3500,IF(_xlfn.NORM.INV(D3981,'Input Parameters'!$E$20,'Input Parameters'!$F$20)&gt;5500,5500,_xlfn.NORM.INV(D3981,'Input Parameters'!$E$20,'Input Parameters'!$F$20)))</f>
        <v>5363.5860120996931</v>
      </c>
      <c r="F3981" s="10">
        <f t="shared" ca="1" si="536"/>
        <v>5.9363563415957055E-2</v>
      </c>
      <c r="G3981" s="61">
        <f ca="1">_xlfn.NORM.INV(F3981,'Input Parameters'!$E$21,'Input Parameters'!$F$21)</f>
        <v>272.58731044776664</v>
      </c>
      <c r="H3981" s="54">
        <f ca="1">EXP(E3981*(1/'Input Parameters'!$E$22-1/G3981))</f>
        <v>0.25389724024083621</v>
      </c>
      <c r="I3981" s="10">
        <f t="shared" ca="1" si="537"/>
        <v>0.12018223527652427</v>
      </c>
      <c r="J3981" s="29">
        <f ca="1">_xlfn.BETA.INV(I3981,'Input Parameters'!$L$24,'Input Parameters'!$M$24,'Input Parameters'!$J$24,'Input Parameters'!$K$24)</f>
        <v>0.41442497831998548</v>
      </c>
      <c r="K3981" s="156">
        <f ca="1">('Input Parameters'!$E$25/'Input Parameters'!$E$31)^$J3981</f>
        <v>5.1154881251091015E-2</v>
      </c>
      <c r="L3981" s="66">
        <f ca="1">$H3981*$C3981*'Input Parameters'!$E$23*K3981</f>
        <v>6.6329231020714499</v>
      </c>
      <c r="M3981" s="23">
        <f t="shared" ca="1" si="538"/>
        <v>0.33910335642601375</v>
      </c>
      <c r="N3981" s="15">
        <f ca="1">_xlfn.NORM.INV(M3981,'Input Parameters'!$E$26,'Input Parameters'!$F$26)</f>
        <v>2.5286859129493355E-2</v>
      </c>
      <c r="O3981" s="8">
        <f t="shared" ca="1" si="539"/>
        <v>0.53776134229339945</v>
      </c>
      <c r="P3981" s="29">
        <f ca="1">_xlfn.LOGNORM.INV(O3981,'Input Parameters'!$H$27,'Input Parameters'!$I$27)</f>
        <v>1.484607507333209</v>
      </c>
      <c r="Q3981" s="10"/>
      <c r="R3981" s="15">
        <f>'Input Parameters'!$E$28</f>
        <v>12.7</v>
      </c>
      <c r="S3981" s="10">
        <f t="shared" ca="1" si="540"/>
        <v>0.22617253187572173</v>
      </c>
      <c r="T3981" s="25">
        <f ca="1">_xlfn.LOGNORM.INV(S3981,'Input Parameters'!$H$29,'Input Parameters'!$I$29)</f>
        <v>53.520109063094139</v>
      </c>
      <c r="U3981" s="10">
        <f t="shared" ca="1" si="541"/>
        <v>0.99445382570288032</v>
      </c>
      <c r="V3981" s="29">
        <f ca="1">IF('Input Parameters'!$D$30="Beta",_xlfn.BETA.INV(U3981,'Input Parameters'!$L$30,'Input Parameters'!$M$30,'Input Parameters'!$J$30,'Input Parameters'!$K$30),IF('Input Parameters'!$D$30="LogNorm",_xlfn.LOGNORM.INV(U3981,'Input Parameters'!$H$30,'Input Parameters'!$I$30)))</f>
        <v>2.720338938764514</v>
      </c>
      <c r="W3981" s="2">
        <f ca="1">N3981+(P3981-N3981)*(1-ERF((T3981-R3981)/(2*SQRT(L3981*'Input Parameters'!$E$31))))</f>
        <v>0.40820758078734737</v>
      </c>
      <c r="X3981">
        <f t="shared" ca="1" si="542"/>
        <v>1</v>
      </c>
      <c r="Y3981" s="7"/>
    </row>
    <row r="3982" spans="1:25" ht="15" customHeight="1" x14ac:dyDescent="0.3">
      <c r="A3982" s="130">
        <v>3975</v>
      </c>
      <c r="B3982" s="10">
        <f t="shared" ca="1" si="534"/>
        <v>0.1554341850202362</v>
      </c>
      <c r="C3982" s="57">
        <f ca="1">_xlfn.NORM.INV(B3982,'Input Parameters'!$E$19,'Input Parameters'!$F$19)</f>
        <v>481.66756383700897</v>
      </c>
      <c r="D3982" s="10">
        <f t="shared" ca="1" si="535"/>
        <v>0.34882413398485912</v>
      </c>
      <c r="E3982" s="59">
        <f ca="1">IF(_xlfn.NORM.INV(D3982,'Input Parameters'!$E$20,'Input Parameters'!$F$20)&lt;3500,3500,IF(_xlfn.NORM.INV(D3982,'Input Parameters'!$E$20,'Input Parameters'!$F$20)&gt;5500,5500,_xlfn.NORM.INV(D3982,'Input Parameters'!$E$20,'Input Parameters'!$F$20)))</f>
        <v>4528.0520945534909</v>
      </c>
      <c r="F3982" s="10">
        <f t="shared" ca="1" si="536"/>
        <v>0.16272377495189905</v>
      </c>
      <c r="G3982" s="61">
        <f ca="1">_xlfn.NORM.INV(F3982,'Input Parameters'!$E$21,'Input Parameters'!$F$21)</f>
        <v>277.12106614197324</v>
      </c>
      <c r="H3982" s="54">
        <f ca="1">EXP(E3982*(1/'Input Parameters'!$E$22-1/G3982))</f>
        <v>0.41250195719987159</v>
      </c>
      <c r="I3982" s="10">
        <f t="shared" ca="1" si="537"/>
        <v>1.943189234817444E-2</v>
      </c>
      <c r="J3982" s="29">
        <f ca="1">_xlfn.BETA.INV(I3982,'Input Parameters'!$L$24,'Input Parameters'!$M$24,'Input Parameters'!$J$24,'Input Parameters'!$K$24)</f>
        <v>0.279784632985909</v>
      </c>
      <c r="K3982" s="156">
        <f ca="1">('Input Parameters'!$E$25/'Input Parameters'!$E$31)^$J3982</f>
        <v>0.13438473746767357</v>
      </c>
      <c r="L3982" s="66">
        <f ca="1">$H3982*$C3982*'Input Parameters'!$E$23*K3982</f>
        <v>26.700743946222367</v>
      </c>
      <c r="M3982" s="23">
        <f t="shared" ca="1" si="538"/>
        <v>0.24714849934161343</v>
      </c>
      <c r="N3982" s="15">
        <f ca="1">_xlfn.NORM.INV(M3982,'Input Parameters'!$E$26,'Input Parameters'!$F$26)</f>
        <v>1.9646701080345618E-2</v>
      </c>
      <c r="O3982" s="8">
        <f t="shared" ca="1" si="539"/>
        <v>0.52050668230393171</v>
      </c>
      <c r="P3982" s="29">
        <f ca="1">_xlfn.LOGNORM.INV(O3982,'Input Parameters'!$H$27,'Input Parameters'!$I$27)</f>
        <v>1.4563932542828182</v>
      </c>
      <c r="Q3982" s="10"/>
      <c r="R3982" s="15">
        <f>'Input Parameters'!$E$28</f>
        <v>12.7</v>
      </c>
      <c r="S3982" s="10">
        <f t="shared" ca="1" si="540"/>
        <v>0.56920853806746596</v>
      </c>
      <c r="T3982" s="25">
        <f ca="1">_xlfn.LOGNORM.INV(S3982,'Input Parameters'!$H$29,'Input Parameters'!$I$29)</f>
        <v>59.38299852129321</v>
      </c>
      <c r="U3982" s="10">
        <f t="shared" ca="1" si="541"/>
        <v>0.40886990514757893</v>
      </c>
      <c r="V3982" s="29">
        <f ca="1">IF('Input Parameters'!$D$30="Beta",_xlfn.BETA.INV(U3982,'Input Parameters'!$L$30,'Input Parameters'!$M$30,'Input Parameters'!$J$30,'Input Parameters'!$K$30),IF('Input Parameters'!$D$30="LogNorm",_xlfn.LOGNORM.INV(U3982,'Input Parameters'!$H$30,'Input Parameters'!$I$30)))</f>
        <v>0.91240496386300152</v>
      </c>
      <c r="W3982" s="2">
        <f ca="1">N3982+(P3982-N3982)*(1-ERF((T3982-R3982)/(2*SQRT(L3982*'Input Parameters'!$E$31))))</f>
        <v>0.77097409968941122</v>
      </c>
      <c r="X3982">
        <f t="shared" ca="1" si="542"/>
        <v>1</v>
      </c>
      <c r="Y3982" s="7"/>
    </row>
    <row r="3983" spans="1:25" ht="15" customHeight="1" x14ac:dyDescent="0.3">
      <c r="A3983" s="130">
        <v>3976</v>
      </c>
      <c r="B3983" s="10">
        <f t="shared" ca="1" si="534"/>
        <v>3.0353364397803784E-2</v>
      </c>
      <c r="C3983" s="57">
        <f ca="1">_xlfn.NORM.INV(B3983,'Input Parameters'!$E$19,'Input Parameters'!$F$19)</f>
        <v>408.80964921579005</v>
      </c>
      <c r="D3983" s="10">
        <f t="shared" ca="1" si="535"/>
        <v>0.96998775983801877</v>
      </c>
      <c r="E3983" s="59">
        <f ca="1">IF(_xlfn.NORM.INV(D3983,'Input Parameters'!$E$20,'Input Parameters'!$F$20)&lt;3500,3500,IF(_xlfn.NORM.INV(D3983,'Input Parameters'!$E$20,'Input Parameters'!$F$20)&gt;5500,5500,_xlfn.NORM.INV(D3983,'Input Parameters'!$E$20,'Input Parameters'!$F$20)))</f>
        <v>5500</v>
      </c>
      <c r="F3983" s="10">
        <f t="shared" ca="1" si="536"/>
        <v>0.44795189475874553</v>
      </c>
      <c r="G3983" s="61">
        <f ca="1">_xlfn.NORM.INV(F3983,'Input Parameters'!$E$21,'Input Parameters'!$F$21)</f>
        <v>283.82161657695161</v>
      </c>
      <c r="H3983" s="54">
        <f ca="1">EXP(E3983*(1/'Input Parameters'!$E$22-1/G3983))</f>
        <v>0.54496272296642034</v>
      </c>
      <c r="I3983" s="10">
        <f t="shared" ca="1" si="537"/>
        <v>0.62341559627504028</v>
      </c>
      <c r="J3983" s="29">
        <f ca="1">_xlfn.BETA.INV(I3983,'Input Parameters'!$L$24,'Input Parameters'!$M$24,'Input Parameters'!$J$24,'Input Parameters'!$K$24)</f>
        <v>0.65690553152575903</v>
      </c>
      <c r="K3983" s="156">
        <f ca="1">('Input Parameters'!$E$25/'Input Parameters'!$E$31)^$J3983</f>
        <v>8.98370244928735E-3</v>
      </c>
      <c r="L3983" s="66">
        <f ca="1">$H3983*$C3983*'Input Parameters'!$E$23*K3983</f>
        <v>2.0014433100515672</v>
      </c>
      <c r="M3983" s="23">
        <f t="shared" ca="1" si="538"/>
        <v>0.19066862373639881</v>
      </c>
      <c r="N3983" s="15">
        <f ca="1">_xlfn.NORM.INV(M3983,'Input Parameters'!$E$26,'Input Parameters'!$F$26)</f>
        <v>1.5615864404248787E-2</v>
      </c>
      <c r="O3983" s="8">
        <f t="shared" ca="1" si="539"/>
        <v>0.83186589790322463</v>
      </c>
      <c r="P3983" s="29">
        <f ca="1">_xlfn.LOGNORM.INV(O3983,'Input Parameters'!$H$27,'Input Parameters'!$I$27)</f>
        <v>2.1784611662029043</v>
      </c>
      <c r="Q3983" s="10"/>
      <c r="R3983" s="15">
        <f>'Input Parameters'!$E$28</f>
        <v>12.7</v>
      </c>
      <c r="S3983" s="10">
        <f t="shared" ca="1" si="540"/>
        <v>0.27826838369670348</v>
      </c>
      <c r="T3983" s="25">
        <f ca="1">_xlfn.LOGNORM.INV(S3983,'Input Parameters'!$H$29,'Input Parameters'!$I$29)</f>
        <v>54.511742390772078</v>
      </c>
      <c r="U3983" s="10">
        <f t="shared" ca="1" si="541"/>
        <v>0.99111885267928079</v>
      </c>
      <c r="V3983" s="29">
        <f ca="1">IF('Input Parameters'!$D$30="Beta",_xlfn.BETA.INV(U3983,'Input Parameters'!$L$30,'Input Parameters'!$M$30,'Input Parameters'!$J$30,'Input Parameters'!$K$30),IF('Input Parameters'!$D$30="LogNorm",_xlfn.LOGNORM.INV(U3983,'Input Parameters'!$H$30,'Input Parameters'!$I$30)))</f>
        <v>2.5447122483744957</v>
      </c>
      <c r="W3983" s="2">
        <f ca="1">N3983+(P3983-N3983)*(1-ERF((T3983-R3983)/(2*SQRT(L3983*'Input Parameters'!$E$31))))</f>
        <v>9.4846915921416558E-2</v>
      </c>
      <c r="X3983">
        <f t="shared" ca="1" si="542"/>
        <v>1</v>
      </c>
      <c r="Y3983" s="7"/>
    </row>
    <row r="3984" spans="1:25" ht="15" customHeight="1" x14ac:dyDescent="0.3">
      <c r="A3984" s="130">
        <v>3977</v>
      </c>
      <c r="B3984" s="10">
        <f t="shared" ca="1" si="534"/>
        <v>0.34381317164783975</v>
      </c>
      <c r="C3984" s="57">
        <f ca="1">_xlfn.NORM.INV(B3984,'Input Parameters'!$E$19,'Input Parameters'!$F$19)</f>
        <v>533.32437687374147</v>
      </c>
      <c r="D3984" s="10">
        <f t="shared" ca="1" si="535"/>
        <v>0.4719325608866457</v>
      </c>
      <c r="E3984" s="59">
        <f ca="1">IF(_xlfn.NORM.INV(D3984,'Input Parameters'!$E$20,'Input Parameters'!$F$20)&lt;3500,3500,IF(_xlfn.NORM.INV(D3984,'Input Parameters'!$E$20,'Input Parameters'!$F$20)&gt;5500,5500,_xlfn.NORM.INV(D3984,'Input Parameters'!$E$20,'Input Parameters'!$F$20)))</f>
        <v>4750.7110559750836</v>
      </c>
      <c r="F3984" s="10">
        <f t="shared" ca="1" si="536"/>
        <v>0.32539956896672884</v>
      </c>
      <c r="G3984" s="61">
        <f ca="1">_xlfn.NORM.INV(F3984,'Input Parameters'!$E$21,'Input Parameters'!$F$21)</f>
        <v>281.29215298319974</v>
      </c>
      <c r="H3984" s="54">
        <f ca="1">EXP(E3984*(1/'Input Parameters'!$E$22-1/G3984))</f>
        <v>0.50923029438755196</v>
      </c>
      <c r="I3984" s="10">
        <f t="shared" ca="1" si="537"/>
        <v>0.59821903060279336</v>
      </c>
      <c r="J3984" s="29">
        <f ca="1">_xlfn.BETA.INV(I3984,'Input Parameters'!$L$24,'Input Parameters'!$M$24,'Input Parameters'!$J$24,'Input Parameters'!$K$24)</f>
        <v>0.64667659978817849</v>
      </c>
      <c r="K3984" s="156">
        <f ca="1">('Input Parameters'!$E$25/'Input Parameters'!$E$31)^$J3984</f>
        <v>9.6676941478553453E-3</v>
      </c>
      <c r="L3984" s="66">
        <f ca="1">$H3984*$C3984*'Input Parameters'!$E$23*K3984</f>
        <v>2.6256000329877005</v>
      </c>
      <c r="M3984" s="23">
        <f t="shared" ca="1" si="538"/>
        <v>0.84672668096859693</v>
      </c>
      <c r="N3984" s="15">
        <f ca="1">_xlfn.NORM.INV(M3984,'Input Parameters'!$E$26,'Input Parameters'!$F$26)</f>
        <v>5.5472396769750909E-2</v>
      </c>
      <c r="O3984" s="8">
        <f t="shared" ca="1" si="539"/>
        <v>0.34971067679856727</v>
      </c>
      <c r="P3984" s="29">
        <f ca="1">_xlfn.LOGNORM.INV(O3984,'Input Parameters'!$H$27,'Input Parameters'!$I$27)</f>
        <v>1.200089668526229</v>
      </c>
      <c r="Q3984" s="10"/>
      <c r="R3984" s="15">
        <f>'Input Parameters'!$E$28</f>
        <v>12.7</v>
      </c>
      <c r="S3984" s="10">
        <f t="shared" ca="1" si="540"/>
        <v>0.19674713188733783</v>
      </c>
      <c r="T3984" s="25">
        <f ca="1">_xlfn.LOGNORM.INV(S3984,'Input Parameters'!$H$29,'Input Parameters'!$I$29)</f>
        <v>52.911968369365155</v>
      </c>
      <c r="U3984" s="10">
        <f t="shared" ca="1" si="541"/>
        <v>1.5431168179880217E-4</v>
      </c>
      <c r="V3984" s="29">
        <f ca="1">IF('Input Parameters'!$D$30="Beta",_xlfn.BETA.INV(U3984,'Input Parameters'!$L$30,'Input Parameters'!$M$30,'Input Parameters'!$J$30,'Input Parameters'!$K$30),IF('Input Parameters'!$D$30="LogNorm",_xlfn.LOGNORM.INV(U3984,'Input Parameters'!$H$30,'Input Parameters'!$I$30)))</f>
        <v>0.2408517745247892</v>
      </c>
      <c r="W3984" s="2">
        <f ca="1">N3984+(P3984-N3984)*(1-ERF((T3984-R3984)/(2*SQRT(L3984*'Input Parameters'!$E$31))))</f>
        <v>0.14623438053261273</v>
      </c>
      <c r="X3984">
        <f t="shared" ca="1" si="542"/>
        <v>1</v>
      </c>
      <c r="Y3984" s="7"/>
    </row>
    <row r="3985" spans="1:25" ht="15" customHeight="1" x14ac:dyDescent="0.3">
      <c r="A3985" s="130">
        <v>3978</v>
      </c>
      <c r="B3985" s="10">
        <f t="shared" ca="1" si="534"/>
        <v>6.8561241662157824E-2</v>
      </c>
      <c r="C3985" s="57">
        <f ca="1">_xlfn.NORM.INV(B3985,'Input Parameters'!$E$19,'Input Parameters'!$F$19)</f>
        <v>441.68293805421388</v>
      </c>
      <c r="D3985" s="10">
        <f t="shared" ca="1" si="535"/>
        <v>0.58781771534071725</v>
      </c>
      <c r="E3985" s="59">
        <f ca="1">IF(_xlfn.NORM.INV(D3985,'Input Parameters'!$E$20,'Input Parameters'!$F$20)&lt;3500,3500,IF(_xlfn.NORM.INV(D3985,'Input Parameters'!$E$20,'Input Parameters'!$F$20)&gt;5500,5500,_xlfn.NORM.INV(D3985,'Input Parameters'!$E$20,'Input Parameters'!$F$20)))</f>
        <v>4955.3544231155429</v>
      </c>
      <c r="F3985" s="10">
        <f t="shared" ca="1" si="536"/>
        <v>0.48414409681882042</v>
      </c>
      <c r="G3985" s="61">
        <f ca="1">_xlfn.NORM.INV(F3985,'Input Parameters'!$E$21,'Input Parameters'!$F$21)</f>
        <v>284.53752314649819</v>
      </c>
      <c r="H3985" s="54">
        <f ca="1">EXP(E3985*(1/'Input Parameters'!$E$22-1/G3985))</f>
        <v>0.60471585086708113</v>
      </c>
      <c r="I3985" s="10">
        <f t="shared" ca="1" si="537"/>
        <v>0.34746437891316484</v>
      </c>
      <c r="J3985" s="29">
        <f ca="1">_xlfn.BETA.INV(I3985,'Input Parameters'!$L$24,'Input Parameters'!$M$24,'Input Parameters'!$J$24,'Input Parameters'!$K$24)</f>
        <v>0.54304060944566745</v>
      </c>
      <c r="K3985" s="156">
        <f ca="1">('Input Parameters'!$E$25/'Input Parameters'!$E$31)^$J3985</f>
        <v>2.0332641487604854E-2</v>
      </c>
      <c r="L3985" s="66">
        <f ca="1">$H3985*$C3985*'Input Parameters'!$E$23*K3985</f>
        <v>5.4306995782860925</v>
      </c>
      <c r="M3985" s="23">
        <f t="shared" ca="1" si="538"/>
        <v>0.99628225896815559</v>
      </c>
      <c r="N3985" s="15">
        <f ca="1">_xlfn.NORM.INV(M3985,'Input Parameters'!$E$26,'Input Parameters'!$F$26)</f>
        <v>9.021035504121977E-2</v>
      </c>
      <c r="O3985" s="8">
        <f t="shared" ca="1" si="539"/>
        <v>0.96943196888979899</v>
      </c>
      <c r="P3985" s="29">
        <f ca="1">_xlfn.LOGNORM.INV(O3985,'Input Parameters'!$H$27,'Input Parameters'!$I$27)</f>
        <v>3.259686018151335</v>
      </c>
      <c r="Q3985" s="10"/>
      <c r="R3985" s="15">
        <f>'Input Parameters'!$E$28</f>
        <v>12.7</v>
      </c>
      <c r="S3985" s="10">
        <f t="shared" ca="1" si="540"/>
        <v>0.87629419884997251</v>
      </c>
      <c r="T3985" s="25">
        <f ca="1">_xlfn.LOGNORM.INV(S3985,'Input Parameters'!$H$29,'Input Parameters'!$I$29)</f>
        <v>66.306898752757917</v>
      </c>
      <c r="U3985" s="10">
        <f t="shared" ca="1" si="541"/>
        <v>3.249926367768774E-4</v>
      </c>
      <c r="V3985" s="29">
        <f ca="1">IF('Input Parameters'!$D$30="Beta",_xlfn.BETA.INV(U3985,'Input Parameters'!$L$30,'Input Parameters'!$M$30,'Input Parameters'!$J$30,'Input Parameters'!$K$30),IF('Input Parameters'!$D$30="LogNorm",_xlfn.LOGNORM.INV(U3985,'Input Parameters'!$H$30,'Input Parameters'!$I$30)))</f>
        <v>0.2604217123256008</v>
      </c>
      <c r="W3985" s="2">
        <f ca="1">N3985+(P3985-N3985)*(1-ERF((T3985-R3985)/(2*SQRT(L3985*'Input Parameters'!$E$31))))</f>
        <v>0.41927940625187249</v>
      </c>
      <c r="X3985">
        <f t="shared" ca="1" si="542"/>
        <v>0</v>
      </c>
      <c r="Y3985" s="7"/>
    </row>
    <row r="3986" spans="1:25" ht="15" customHeight="1" x14ac:dyDescent="0.3">
      <c r="A3986" s="130">
        <v>3979</v>
      </c>
      <c r="B3986" s="10">
        <f t="shared" ca="1" si="534"/>
        <v>0.47951004971207611</v>
      </c>
      <c r="C3986" s="57">
        <f ca="1">_xlfn.NORM.INV(B3986,'Input Parameters'!$E$19,'Input Parameters'!$F$19)</f>
        <v>562.95811195185615</v>
      </c>
      <c r="D3986" s="10">
        <f t="shared" ca="1" si="535"/>
        <v>0.24187418944173833</v>
      </c>
      <c r="E3986" s="59">
        <f ca="1">IF(_xlfn.NORM.INV(D3986,'Input Parameters'!$E$20,'Input Parameters'!$F$20)&lt;3500,3500,IF(_xlfn.NORM.INV(D3986,'Input Parameters'!$E$20,'Input Parameters'!$F$20)&gt;5500,5500,_xlfn.NORM.INV(D3986,'Input Parameters'!$E$20,'Input Parameters'!$F$20)))</f>
        <v>4309.7994253340075</v>
      </c>
      <c r="F3986" s="10">
        <f t="shared" ca="1" si="536"/>
        <v>0.27031680543758829</v>
      </c>
      <c r="G3986" s="61">
        <f ca="1">_xlfn.NORM.INV(F3986,'Input Parameters'!$E$21,'Input Parameters'!$F$21)</f>
        <v>280.04081867963737</v>
      </c>
      <c r="H3986" s="54">
        <f ca="1">EXP(E3986*(1/'Input Parameters'!$E$22-1/G3986))</f>
        <v>0.50627048639566596</v>
      </c>
      <c r="I3986" s="10">
        <f t="shared" ca="1" si="537"/>
        <v>0.57081364602996909</v>
      </c>
      <c r="J3986" s="29">
        <f ca="1">_xlfn.BETA.INV(I3986,'Input Parameters'!$L$24,'Input Parameters'!$M$24,'Input Parameters'!$J$24,'Input Parameters'!$K$24)</f>
        <v>0.63563140644427085</v>
      </c>
      <c r="K3986" s="156">
        <f ca="1">('Input Parameters'!$E$25/'Input Parameters'!$E$31)^$J3986</f>
        <v>1.0464860738249565E-2</v>
      </c>
      <c r="L3986" s="66">
        <f ca="1">$H3986*$C3986*'Input Parameters'!$E$23*K3986</f>
        <v>2.9825803015981323</v>
      </c>
      <c r="M3986" s="23">
        <f t="shared" ca="1" si="538"/>
        <v>3.736676676544648E-3</v>
      </c>
      <c r="N3986" s="15">
        <f ca="1">_xlfn.NORM.INV(M3986,'Input Parameters'!$E$26,'Input Parameters'!$F$26)</f>
        <v>-2.2174596470484108E-2</v>
      </c>
      <c r="O3986" s="8">
        <f t="shared" ca="1" si="539"/>
        <v>0.44642212389048919</v>
      </c>
      <c r="P3986" s="29">
        <f ca="1">_xlfn.LOGNORM.INV(O3986,'Input Parameters'!$H$27,'Input Parameters'!$I$27)</f>
        <v>1.3412693487756033</v>
      </c>
      <c r="Q3986" s="10"/>
      <c r="R3986" s="15">
        <f>'Input Parameters'!$E$28</f>
        <v>12.7</v>
      </c>
      <c r="S3986" s="10">
        <f t="shared" ca="1" si="540"/>
        <v>0.67398143882374595</v>
      </c>
      <c r="T3986" s="25">
        <f ca="1">_xlfn.LOGNORM.INV(S3986,'Input Parameters'!$H$29,'Input Parameters'!$I$29)</f>
        <v>61.255882097827552</v>
      </c>
      <c r="U3986" s="10">
        <f t="shared" ca="1" si="541"/>
        <v>0.7305744305102263</v>
      </c>
      <c r="V3986" s="29">
        <f ca="1">IF('Input Parameters'!$D$30="Beta",_xlfn.BETA.INV(U3986,'Input Parameters'!$L$30,'Input Parameters'!$M$30,'Input Parameters'!$J$30,'Input Parameters'!$K$30),IF('Input Parameters'!$D$30="LogNorm",_xlfn.LOGNORM.INV(U3986,'Input Parameters'!$H$30,'Input Parameters'!$I$30)))</f>
        <v>1.2732241723063451</v>
      </c>
      <c r="W3986" s="2">
        <f ca="1">N3986+(P3986-N3986)*(1-ERF((T3986-R3986)/(2*SQRT(L3986*'Input Parameters'!$E$31))))</f>
        <v>4.1640581135100559E-2</v>
      </c>
      <c r="X3986">
        <f t="shared" ca="1" si="542"/>
        <v>1</v>
      </c>
      <c r="Y3986" s="7"/>
    </row>
    <row r="3987" spans="1:25" ht="15" customHeight="1" x14ac:dyDescent="0.3">
      <c r="A3987" s="130">
        <v>3980</v>
      </c>
      <c r="B3987" s="10">
        <f t="shared" ca="1" si="534"/>
        <v>0.64957120283609004</v>
      </c>
      <c r="C3987" s="57">
        <f ca="1">_xlfn.NORM.INV(B3987,'Input Parameters'!$E$19,'Input Parameters'!$F$19)</f>
        <v>599.76177869091782</v>
      </c>
      <c r="D3987" s="10">
        <f t="shared" ca="1" si="535"/>
        <v>0.18722906356596947</v>
      </c>
      <c r="E3987" s="59">
        <f ca="1">IF(_xlfn.NORM.INV(D3987,'Input Parameters'!$E$20,'Input Parameters'!$F$20)&lt;3500,3500,IF(_xlfn.NORM.INV(D3987,'Input Parameters'!$E$20,'Input Parameters'!$F$20)&gt;5500,5500,_xlfn.NORM.INV(D3987,'Input Parameters'!$E$20,'Input Parameters'!$F$20)))</f>
        <v>4178.2924711713877</v>
      </c>
      <c r="F3987" s="10">
        <f t="shared" ca="1" si="536"/>
        <v>0.44489760164119019</v>
      </c>
      <c r="G3987" s="61">
        <f ca="1">_xlfn.NORM.INV(F3987,'Input Parameters'!$E$21,'Input Parameters'!$F$21)</f>
        <v>283.76089203874415</v>
      </c>
      <c r="H3987" s="54">
        <f ca="1">EXP(E3987*(1/'Input Parameters'!$E$22-1/G3987))</f>
        <v>0.62856821104734972</v>
      </c>
      <c r="I3987" s="10">
        <f t="shared" ca="1" si="537"/>
        <v>0.32041915131457033</v>
      </c>
      <c r="J3987" s="29">
        <f ca="1">_xlfn.BETA.INV(I3987,'Input Parameters'!$L$24,'Input Parameters'!$M$24,'Input Parameters'!$J$24,'Input Parameters'!$K$24)</f>
        <v>0.53074288233046596</v>
      </c>
      <c r="K3987" s="156">
        <f ca="1">('Input Parameters'!$E$25/'Input Parameters'!$E$31)^$J3987</f>
        <v>2.2207851157815879E-2</v>
      </c>
      <c r="L3987" s="66">
        <f ca="1">$H3987*$C3987*'Input Parameters'!$E$23*K3987</f>
        <v>8.3721641972708838</v>
      </c>
      <c r="M3987" s="23">
        <f t="shared" ca="1" si="538"/>
        <v>0.78181449988062246</v>
      </c>
      <c r="N3987" s="15">
        <f ca="1">_xlfn.NORM.INV(M3987,'Input Parameters'!$E$26,'Input Parameters'!$F$26)</f>
        <v>5.0345054486268942E-2</v>
      </c>
      <c r="O3987" s="8">
        <f t="shared" ca="1" si="539"/>
        <v>0.37311747792534111</v>
      </c>
      <c r="P3987" s="29">
        <f ca="1">_xlfn.LOGNORM.INV(O3987,'Input Parameters'!$H$27,'Input Parameters'!$I$27)</f>
        <v>1.2337326470872705</v>
      </c>
      <c r="Q3987" s="10"/>
      <c r="R3987" s="15">
        <f>'Input Parameters'!$E$28</f>
        <v>12.7</v>
      </c>
      <c r="S3987" s="10">
        <f t="shared" ca="1" si="540"/>
        <v>0.52719320013624926</v>
      </c>
      <c r="T3987" s="25">
        <f ca="1">_xlfn.LOGNORM.INV(S3987,'Input Parameters'!$H$29,'Input Parameters'!$I$29)</f>
        <v>58.679527449104022</v>
      </c>
      <c r="U3987" s="10">
        <f t="shared" ca="1" si="541"/>
        <v>0.84921244078542735</v>
      </c>
      <c r="V3987" s="29">
        <f ca="1">IF('Input Parameters'!$D$30="Beta",_xlfn.BETA.INV(U3987,'Input Parameters'!$L$30,'Input Parameters'!$M$30,'Input Parameters'!$J$30,'Input Parameters'!$K$30),IF('Input Parameters'!$D$30="LogNorm",_xlfn.LOGNORM.INV(U3987,'Input Parameters'!$H$30,'Input Parameters'!$I$30)))</f>
        <v>1.5016884750351454</v>
      </c>
      <c r="W3987" s="2">
        <f ca="1">N3987+(P3987-N3987)*(1-ERF((T3987-R3987)/(2*SQRT(L3987*'Input Parameters'!$E$31))))</f>
        <v>0.35940091999828672</v>
      </c>
      <c r="X3987">
        <f t="shared" ca="1" si="542"/>
        <v>1</v>
      </c>
      <c r="Y3987" s="7"/>
    </row>
    <row r="3988" spans="1:25" ht="15" customHeight="1" x14ac:dyDescent="0.3">
      <c r="A3988" s="130">
        <v>3981</v>
      </c>
      <c r="B3988" s="10">
        <f t="shared" ca="1" si="534"/>
        <v>0.38728051397777241</v>
      </c>
      <c r="C3988" s="57">
        <f ca="1">_xlfn.NORM.INV(B3988,'Input Parameters'!$E$19,'Input Parameters'!$F$19)</f>
        <v>543.09801421496775</v>
      </c>
      <c r="D3988" s="10">
        <f t="shared" ca="1" si="535"/>
        <v>4.2520972319813444E-2</v>
      </c>
      <c r="E3988" s="59">
        <f ca="1">IF(_xlfn.NORM.INV(D3988,'Input Parameters'!$E$20,'Input Parameters'!$F$20)&lt;3500,3500,IF(_xlfn.NORM.INV(D3988,'Input Parameters'!$E$20,'Input Parameters'!$F$20)&gt;5500,5500,_xlfn.NORM.INV(D3988,'Input Parameters'!$E$20,'Input Parameters'!$F$20)))</f>
        <v>3594.4934347454655</v>
      </c>
      <c r="F3988" s="10">
        <f t="shared" ca="1" si="536"/>
        <v>0.43949147644198239</v>
      </c>
      <c r="G3988" s="61">
        <f ca="1">_xlfn.NORM.INV(F3988,'Input Parameters'!$E$21,'Input Parameters'!$F$21)</f>
        <v>283.65324716806128</v>
      </c>
      <c r="H3988" s="54">
        <f ca="1">EXP(E3988*(1/'Input Parameters'!$E$22-1/G3988))</f>
        <v>0.66748155257758535</v>
      </c>
      <c r="I3988" s="10">
        <f t="shared" ca="1" si="537"/>
        <v>0.44061229210224961</v>
      </c>
      <c r="J3988" s="29">
        <f ca="1">_xlfn.BETA.INV(I3988,'Input Parameters'!$L$24,'Input Parameters'!$M$24,'Input Parameters'!$J$24,'Input Parameters'!$K$24)</f>
        <v>0.58293151169099211</v>
      </c>
      <c r="K3988" s="156">
        <f ca="1">('Input Parameters'!$E$25/'Input Parameters'!$E$31)^$J3988</f>
        <v>1.5272720430759973E-2</v>
      </c>
      <c r="L3988" s="66">
        <f ca="1">$H3988*$C3988*'Input Parameters'!$E$23*K3988</f>
        <v>5.5364818981547366</v>
      </c>
      <c r="M3988" s="23">
        <f t="shared" ca="1" si="538"/>
        <v>0.8215085348566048</v>
      </c>
      <c r="N3988" s="15">
        <f ca="1">_xlfn.NORM.INV(M3988,'Input Parameters'!$E$26,'Input Parameters'!$F$26)</f>
        <v>5.3343715070161161E-2</v>
      </c>
      <c r="O3988" s="8">
        <f t="shared" ca="1" si="539"/>
        <v>0.63004751687129978</v>
      </c>
      <c r="P3988" s="29">
        <f ca="1">_xlfn.LOGNORM.INV(O3988,'Input Parameters'!$H$27,'Input Parameters'!$I$27)</f>
        <v>1.6488583309192293</v>
      </c>
      <c r="Q3988" s="10"/>
      <c r="R3988" s="15">
        <f>'Input Parameters'!$E$28</f>
        <v>12.7</v>
      </c>
      <c r="S3988" s="10">
        <f t="shared" ca="1" si="540"/>
        <v>0.29896935937268387</v>
      </c>
      <c r="T3988" s="25">
        <f ca="1">_xlfn.LOGNORM.INV(S3988,'Input Parameters'!$H$29,'Input Parameters'!$I$29)</f>
        <v>54.884053649722823</v>
      </c>
      <c r="U3988" s="10">
        <f t="shared" ca="1" si="541"/>
        <v>4.4118041529286112E-2</v>
      </c>
      <c r="V3988" s="29">
        <f ca="1">IF('Input Parameters'!$D$30="Beta",_xlfn.BETA.INV(U3988,'Input Parameters'!$L$30,'Input Parameters'!$M$30,'Input Parameters'!$J$30,'Input Parameters'!$K$30),IF('Input Parameters'!$D$30="LogNorm",_xlfn.LOGNORM.INV(U3988,'Input Parameters'!$H$30,'Input Parameters'!$I$30)))</f>
        <v>0.51014282731730543</v>
      </c>
      <c r="W3988" s="2">
        <f ca="1">N3988+(P3988-N3988)*(1-ERF((T3988-R3988)/(2*SQRT(L3988*'Input Parameters'!$E$31))))</f>
        <v>0.3802730037287439</v>
      </c>
      <c r="X3988">
        <f t="shared" ca="1" si="542"/>
        <v>1</v>
      </c>
      <c r="Y3988" s="7"/>
    </row>
    <row r="3989" spans="1:25" ht="15" customHeight="1" x14ac:dyDescent="0.3">
      <c r="A3989" s="130">
        <v>3982</v>
      </c>
      <c r="B3989" s="10">
        <f t="shared" ca="1" si="534"/>
        <v>0.42679931739840915</v>
      </c>
      <c r="C3989" s="57">
        <f ca="1">_xlfn.NORM.INV(B3989,'Input Parameters'!$E$19,'Input Parameters'!$F$19)</f>
        <v>551.70731627697376</v>
      </c>
      <c r="D3989" s="10">
        <f t="shared" ca="1" si="535"/>
        <v>0.71486904167499454</v>
      </c>
      <c r="E3989" s="59">
        <f ca="1">IF(_xlfn.NORM.INV(D3989,'Input Parameters'!$E$20,'Input Parameters'!$F$20)&lt;3500,3500,IF(_xlfn.NORM.INV(D3989,'Input Parameters'!$E$20,'Input Parameters'!$F$20)&gt;5500,5500,_xlfn.NORM.INV(D3989,'Input Parameters'!$E$20,'Input Parameters'!$F$20)))</f>
        <v>5197.3660616617899</v>
      </c>
      <c r="F3989" s="10">
        <f t="shared" ca="1" si="536"/>
        <v>0.64207865153456689</v>
      </c>
      <c r="G3989" s="61">
        <f ca="1">_xlfn.NORM.INV(F3989,'Input Parameters'!$E$21,'Input Parameters'!$F$21)</f>
        <v>287.71120117583507</v>
      </c>
      <c r="H3989" s="54">
        <f ca="1">EXP(E3989*(1/'Input Parameters'!$E$22-1/G3989))</f>
        <v>0.72175188843281568</v>
      </c>
      <c r="I3989" s="10">
        <f t="shared" ca="1" si="537"/>
        <v>0.7081036765023333</v>
      </c>
      <c r="J3989" s="29">
        <f ca="1">_xlfn.BETA.INV(I3989,'Input Parameters'!$L$24,'Input Parameters'!$M$24,'Input Parameters'!$J$24,'Input Parameters'!$K$24)</f>
        <v>0.69236268677762114</v>
      </c>
      <c r="K3989" s="156">
        <f ca="1">('Input Parameters'!$E$25/'Input Parameters'!$E$31)^$J3989</f>
        <v>6.9661207178572737E-3</v>
      </c>
      <c r="L3989" s="66">
        <f ca="1">$H3989*$C3989*'Input Parameters'!$E$23*K3989</f>
        <v>2.7738799939280878</v>
      </c>
      <c r="M3989" s="23">
        <f t="shared" ca="1" si="538"/>
        <v>0.95879075278784265</v>
      </c>
      <c r="N3989" s="15">
        <f ca="1">_xlfn.NORM.INV(M3989,'Input Parameters'!$E$26,'Input Parameters'!$F$26)</f>
        <v>7.0473273910606565E-2</v>
      </c>
      <c r="O3989" s="8">
        <f t="shared" ca="1" si="539"/>
        <v>0.96383011124649398</v>
      </c>
      <c r="P3989" s="29">
        <f ca="1">_xlfn.LOGNORM.INV(O3989,'Input Parameters'!$H$27,'Input Parameters'!$I$27)</f>
        <v>3.1525535780722143</v>
      </c>
      <c r="Q3989" s="10"/>
      <c r="R3989" s="15">
        <f>'Input Parameters'!$E$28</f>
        <v>12.7</v>
      </c>
      <c r="S3989" s="10">
        <f t="shared" ca="1" si="540"/>
        <v>0.99167185075213515</v>
      </c>
      <c r="T3989" s="25">
        <f ca="1">_xlfn.LOGNORM.INV(S3989,'Input Parameters'!$H$29,'Input Parameters'!$I$29)</f>
        <v>76.190559536304846</v>
      </c>
      <c r="U3989" s="10">
        <f t="shared" ca="1" si="541"/>
        <v>0.56524752433423031</v>
      </c>
      <c r="V3989" s="29">
        <f ca="1">IF('Input Parameters'!$D$30="Beta",_xlfn.BETA.INV(U3989,'Input Parameters'!$L$30,'Input Parameters'!$M$30,'Input Parameters'!$J$30,'Input Parameters'!$K$30),IF('Input Parameters'!$D$30="LogNorm",_xlfn.LOGNORM.INV(U3989,'Input Parameters'!$H$30,'Input Parameters'!$I$30)))</f>
        <v>1.0660847056975105</v>
      </c>
      <c r="W3989" s="2">
        <f ca="1">N3989+(P3989-N3989)*(1-ERF((T3989-R3989)/(2*SQRT(L3989*'Input Parameters'!$E$31))))</f>
        <v>9.2130649595528261E-2</v>
      </c>
      <c r="X3989">
        <f t="shared" ca="1" si="542"/>
        <v>1</v>
      </c>
      <c r="Y3989" s="7"/>
    </row>
    <row r="3990" spans="1:25" ht="15" customHeight="1" x14ac:dyDescent="0.3">
      <c r="A3990" s="130">
        <v>3983</v>
      </c>
      <c r="B3990" s="10">
        <f t="shared" ca="1" si="534"/>
        <v>0.34713121283512016</v>
      </c>
      <c r="C3990" s="57">
        <f ca="1">_xlfn.NORM.INV(B3990,'Input Parameters'!$E$19,'Input Parameters'!$F$19)</f>
        <v>534.08497229418163</v>
      </c>
      <c r="D3990" s="10">
        <f t="shared" ca="1" si="535"/>
        <v>9.2180987659579272E-2</v>
      </c>
      <c r="E3990" s="59">
        <f ca="1">IF(_xlfn.NORM.INV(D3990,'Input Parameters'!$E$20,'Input Parameters'!$F$20)&lt;3500,3500,IF(_xlfn.NORM.INV(D3990,'Input Parameters'!$E$20,'Input Parameters'!$F$20)&gt;5500,5500,_xlfn.NORM.INV(D3990,'Input Parameters'!$E$20,'Input Parameters'!$F$20)))</f>
        <v>3870.7894592801149</v>
      </c>
      <c r="F3990" s="10">
        <f t="shared" ca="1" si="536"/>
        <v>0.31079749600030493</v>
      </c>
      <c r="G3990" s="61">
        <f ca="1">_xlfn.NORM.INV(F3990,'Input Parameters'!$E$21,'Input Parameters'!$F$21)</f>
        <v>280.97037400379503</v>
      </c>
      <c r="H3990" s="54">
        <f ca="1">EXP(E3990*(1/'Input Parameters'!$E$22-1/G3990))</f>
        <v>0.56800878438359848</v>
      </c>
      <c r="I3990" s="10">
        <f t="shared" ca="1" si="537"/>
        <v>0.8144888538422318</v>
      </c>
      <c r="J3990" s="29">
        <f ca="1">_xlfn.BETA.INV(I3990,'Input Parameters'!$L$24,'Input Parameters'!$M$24,'Input Parameters'!$J$24,'Input Parameters'!$K$24)</f>
        <v>0.74207974179515901</v>
      </c>
      <c r="K3990" s="156">
        <f ca="1">('Input Parameters'!$E$25/'Input Parameters'!$E$31)^$J3990</f>
        <v>4.8764175144934392E-3</v>
      </c>
      <c r="L3990" s="66">
        <f ca="1">$H3990*$C3990*'Input Parameters'!$E$23*K3990</f>
        <v>1.479334184089782</v>
      </c>
      <c r="M3990" s="23">
        <f t="shared" ca="1" si="538"/>
        <v>0.83022436928799415</v>
      </c>
      <c r="N3990" s="15">
        <f ca="1">_xlfn.NORM.INV(M3990,'Input Parameters'!$E$26,'Input Parameters'!$F$26)</f>
        <v>5.4056097796690683E-2</v>
      </c>
      <c r="O3990" s="8">
        <f t="shared" ca="1" si="539"/>
        <v>7.3583229758897639E-2</v>
      </c>
      <c r="P3990" s="29">
        <f ca="1">_xlfn.LOGNORM.INV(O3990,'Input Parameters'!$H$27,'Input Parameters'!$I$27)</f>
        <v>0.74967703756433679</v>
      </c>
      <c r="Q3990" s="10"/>
      <c r="R3990" s="15">
        <f>'Input Parameters'!$E$28</f>
        <v>12.7</v>
      </c>
      <c r="S3990" s="10">
        <f t="shared" ca="1" si="540"/>
        <v>5.4599517718868507E-3</v>
      </c>
      <c r="T3990" s="25">
        <f ca="1">_xlfn.LOGNORM.INV(S3990,'Input Parameters'!$H$29,'Input Parameters'!$I$29)</f>
        <v>43.757735075285595</v>
      </c>
      <c r="U3990" s="10">
        <f t="shared" ca="1" si="541"/>
        <v>0.50072153101439998</v>
      </c>
      <c r="V3990" s="29">
        <f ca="1">IF('Input Parameters'!$D$30="Beta",_xlfn.BETA.INV(U3990,'Input Parameters'!$L$30,'Input Parameters'!$M$30,'Input Parameters'!$J$30,'Input Parameters'!$K$30),IF('Input Parameters'!$D$30="LogNorm",_xlfn.LOGNORM.INV(U3990,'Input Parameters'!$H$30,'Input Parameters'!$I$30)))</f>
        <v>0.99992000373461931</v>
      </c>
      <c r="W3990" s="2">
        <f ca="1">N3990+(P3990-N3990)*(1-ERF((T3990-R3990)/(2*SQRT(L3990*'Input Parameters'!$E$31))))</f>
        <v>0.10343181728482323</v>
      </c>
      <c r="X3990">
        <f t="shared" ca="1" si="542"/>
        <v>1</v>
      </c>
      <c r="Y3990" s="7"/>
    </row>
    <row r="3991" spans="1:25" ht="15" customHeight="1" x14ac:dyDescent="0.3">
      <c r="A3991" s="130">
        <v>3984</v>
      </c>
      <c r="B3991" s="10">
        <f t="shared" ca="1" si="534"/>
        <v>7.9676559587374851E-2</v>
      </c>
      <c r="C3991" s="57">
        <f ca="1">_xlfn.NORM.INV(B3991,'Input Parameters'!$E$19,'Input Parameters'!$F$19)</f>
        <v>448.38733201138922</v>
      </c>
      <c r="D3991" s="10">
        <f t="shared" ca="1" si="535"/>
        <v>0.86501476692882828</v>
      </c>
      <c r="E3991" s="59">
        <f ca="1">IF(_xlfn.NORM.INV(D3991,'Input Parameters'!$E$20,'Input Parameters'!$F$20)&lt;3500,3500,IF(_xlfn.NORM.INV(D3991,'Input Parameters'!$E$20,'Input Parameters'!$F$20)&gt;5500,5500,_xlfn.NORM.INV(D3991,'Input Parameters'!$E$20,'Input Parameters'!$F$20)))</f>
        <v>5500</v>
      </c>
      <c r="F3991" s="10">
        <f t="shared" ca="1" si="536"/>
        <v>0.16809183637147729</v>
      </c>
      <c r="G3991" s="61">
        <f ca="1">_xlfn.NORM.INV(F3991,'Input Parameters'!$E$21,'Input Parameters'!$F$21)</f>
        <v>277.29077754892495</v>
      </c>
      <c r="H3991" s="54">
        <f ca="1">EXP(E3991*(1/'Input Parameters'!$E$22-1/G3991))</f>
        <v>0.34526491581071939</v>
      </c>
      <c r="I3991" s="10">
        <f t="shared" ca="1" si="537"/>
        <v>0.68146138623951891</v>
      </c>
      <c r="J3991" s="29">
        <f ca="1">_xlfn.BETA.INV(I3991,'Input Parameters'!$L$24,'Input Parameters'!$M$24,'Input Parameters'!$J$24,'Input Parameters'!$K$24)</f>
        <v>0.68096534930932662</v>
      </c>
      <c r="K3991" s="156">
        <f ca="1">('Input Parameters'!$E$25/'Input Parameters'!$E$31)^$J3991</f>
        <v>7.5595967260780588E-3</v>
      </c>
      <c r="L3991" s="66">
        <f ca="1">$H3991*$C3991*'Input Parameters'!$E$23*K3991</f>
        <v>1.1703194213380053</v>
      </c>
      <c r="M3991" s="23">
        <f t="shared" ca="1" si="538"/>
        <v>0.29493934639671437</v>
      </c>
      <c r="N3991" s="15">
        <f ca="1">_xlfn.NORM.INV(M3991,'Input Parameters'!$E$26,'Input Parameters'!$F$26)</f>
        <v>2.2680751600721576E-2</v>
      </c>
      <c r="O3991" s="8">
        <f t="shared" ca="1" si="539"/>
        <v>0.31164501962346869</v>
      </c>
      <c r="P3991" s="29">
        <f ca="1">_xlfn.LOGNORM.INV(O3991,'Input Parameters'!$H$27,'Input Parameters'!$I$27)</f>
        <v>1.1455705279560375</v>
      </c>
      <c r="Q3991" s="10"/>
      <c r="R3991" s="15">
        <f>'Input Parameters'!$E$28</f>
        <v>12.7</v>
      </c>
      <c r="S3991" s="10">
        <f t="shared" ca="1" si="540"/>
        <v>0.53267522882879692</v>
      </c>
      <c r="T3991" s="25">
        <f ca="1">_xlfn.LOGNORM.INV(S3991,'Input Parameters'!$H$29,'Input Parameters'!$I$29)</f>
        <v>58.770384464560379</v>
      </c>
      <c r="U3991" s="10">
        <f t="shared" ca="1" si="541"/>
        <v>0.30247568195173014</v>
      </c>
      <c r="V3991" s="29">
        <f ca="1">IF('Input Parameters'!$D$30="Beta",_xlfn.BETA.INV(U3991,'Input Parameters'!$L$30,'Input Parameters'!$M$30,'Input Parameters'!$J$30,'Input Parameters'!$K$30),IF('Input Parameters'!$D$30="LogNorm",_xlfn.LOGNORM.INV(U3991,'Input Parameters'!$H$30,'Input Parameters'!$I$30)))</f>
        <v>0.81482196757453162</v>
      </c>
      <c r="W3991" s="2">
        <f ca="1">N3991+(P3991-N3991)*(1-ERF((T3991-R3991)/(2*SQRT(L3991*'Input Parameters'!$E$31))))</f>
        <v>2.5601703335881468E-2</v>
      </c>
      <c r="X3991">
        <f t="shared" ca="1" si="542"/>
        <v>1</v>
      </c>
      <c r="Y3991" s="7"/>
    </row>
    <row r="3992" spans="1:25" ht="15" customHeight="1" x14ac:dyDescent="0.3">
      <c r="A3992" s="130">
        <v>3985</v>
      </c>
      <c r="B3992" s="10">
        <f t="shared" ca="1" si="534"/>
        <v>0.50231530732676299</v>
      </c>
      <c r="C3992" s="57">
        <f ca="1">_xlfn.NORM.INV(B3992,'Input Parameters'!$E$19,'Input Parameters'!$F$19)</f>
        <v>567.79040820442231</v>
      </c>
      <c r="D3992" s="10">
        <f t="shared" ca="1" si="535"/>
        <v>0.27305670035603746</v>
      </c>
      <c r="E3992" s="59">
        <f ca="1">IF(_xlfn.NORM.INV(D3992,'Input Parameters'!$E$20,'Input Parameters'!$F$20)&lt;3500,3500,IF(_xlfn.NORM.INV(D3992,'Input Parameters'!$E$20,'Input Parameters'!$F$20)&gt;5500,5500,_xlfn.NORM.INV(D3992,'Input Parameters'!$E$20,'Input Parameters'!$F$20)))</f>
        <v>4377.4839872031826</v>
      </c>
      <c r="F3992" s="10">
        <f t="shared" ca="1" si="536"/>
        <v>0.61398345370624285</v>
      </c>
      <c r="G3992" s="61">
        <f ca="1">_xlfn.NORM.INV(F3992,'Input Parameters'!$E$21,'Input Parameters'!$F$21)</f>
        <v>287.12717209773876</v>
      </c>
      <c r="H3992" s="54">
        <f ca="1">EXP(E3992*(1/'Input Parameters'!$E$22-1/G3992))</f>
        <v>0.73669337499436682</v>
      </c>
      <c r="I3992" s="10">
        <f t="shared" ca="1" si="537"/>
        <v>0.37943585701373539</v>
      </c>
      <c r="J3992" s="29">
        <f ca="1">_xlfn.BETA.INV(I3992,'Input Parameters'!$L$24,'Input Parameters'!$M$24,'Input Parameters'!$J$24,'Input Parameters'!$K$24)</f>
        <v>0.55709832264930581</v>
      </c>
      <c r="K3992" s="156">
        <f ca="1">('Input Parameters'!$E$25/'Input Parameters'!$E$31)^$J3992</f>
        <v>1.8382219633118892E-2</v>
      </c>
      <c r="L3992" s="66">
        <f ca="1">$H3992*$C3992*'Input Parameters'!$E$23*K3992</f>
        <v>7.6890514468109652</v>
      </c>
      <c r="M3992" s="23">
        <f t="shared" ca="1" si="538"/>
        <v>5.4780568839503774E-2</v>
      </c>
      <c r="N3992" s="15">
        <f ca="1">_xlfn.NORM.INV(M3992,'Input Parameters'!$E$26,'Input Parameters'!$F$26)</f>
        <v>3.9645483044638968E-4</v>
      </c>
      <c r="O3992" s="8">
        <f t="shared" ca="1" si="539"/>
        <v>0.40074970405810872</v>
      </c>
      <c r="P3992" s="29">
        <f ca="1">_xlfn.LOGNORM.INV(O3992,'Input Parameters'!$H$27,'Input Parameters'!$I$27)</f>
        <v>1.2737771987510467</v>
      </c>
      <c r="Q3992" s="10"/>
      <c r="R3992" s="15">
        <f>'Input Parameters'!$E$28</f>
        <v>12.7</v>
      </c>
      <c r="S3992" s="10">
        <f t="shared" ca="1" si="540"/>
        <v>0.47261430582225916</v>
      </c>
      <c r="T3992" s="25">
        <f ca="1">_xlfn.LOGNORM.INV(S3992,'Input Parameters'!$H$29,'Input Parameters'!$I$29)</f>
        <v>57.784403920184381</v>
      </c>
      <c r="U3992" s="10">
        <f t="shared" ca="1" si="541"/>
        <v>0.7906162424062253</v>
      </c>
      <c r="V3992" s="29">
        <f ca="1">IF('Input Parameters'!$D$30="Beta",_xlfn.BETA.INV(U3992,'Input Parameters'!$L$30,'Input Parameters'!$M$30,'Input Parameters'!$J$30,'Input Parameters'!$K$30),IF('Input Parameters'!$D$30="LogNorm",_xlfn.LOGNORM.INV(U3992,'Input Parameters'!$H$30,'Input Parameters'!$I$30)))</f>
        <v>1.3744579731758992</v>
      </c>
      <c r="W3992" s="2">
        <f ca="1">N3992+(P3992-N3992)*(1-ERF((T3992-R3992)/(2*SQRT(L3992*'Input Parameters'!$E$31))))</f>
        <v>0.31909551844552558</v>
      </c>
      <c r="X3992">
        <f t="shared" ca="1" si="542"/>
        <v>1</v>
      </c>
      <c r="Y3992" s="7"/>
    </row>
    <row r="3993" spans="1:25" ht="15" customHeight="1" x14ac:dyDescent="0.3">
      <c r="A3993" s="130">
        <v>3986</v>
      </c>
      <c r="B3993" s="10">
        <f t="shared" ca="1" si="534"/>
        <v>0.24425093257263564</v>
      </c>
      <c r="C3993" s="57">
        <f ca="1">_xlfn.NORM.INV(B3993,'Input Parameters'!$E$19,'Input Parameters'!$F$19)</f>
        <v>508.76739198669588</v>
      </c>
      <c r="D3993" s="10">
        <f t="shared" ca="1" si="535"/>
        <v>0.33924112469636336</v>
      </c>
      <c r="E3993" s="59">
        <f ca="1">IF(_xlfn.NORM.INV(D3993,'Input Parameters'!$E$20,'Input Parameters'!$F$20)&lt;3500,3500,IF(_xlfn.NORM.INV(D3993,'Input Parameters'!$E$20,'Input Parameters'!$F$20)&gt;5500,5500,_xlfn.NORM.INV(D3993,'Input Parameters'!$E$20,'Input Parameters'!$F$20)))</f>
        <v>4509.8254132845223</v>
      </c>
      <c r="F3993" s="10">
        <f t="shared" ca="1" si="536"/>
        <v>0.13130986686480239</v>
      </c>
      <c r="G3993" s="61">
        <f ca="1">_xlfn.NORM.INV(F3993,'Input Parameters'!$E$21,'Input Parameters'!$F$21)</f>
        <v>276.04506545928461</v>
      </c>
      <c r="H3993" s="54">
        <f ca="1">EXP(E3993*(1/'Input Parameters'!$E$22-1/G3993))</f>
        <v>0.38853035457265933</v>
      </c>
      <c r="I3993" s="10">
        <f t="shared" ca="1" si="537"/>
        <v>0.20500569410056191</v>
      </c>
      <c r="J3993" s="29">
        <f ca="1">_xlfn.BETA.INV(I3993,'Input Parameters'!$L$24,'Input Parameters'!$M$24,'Input Parameters'!$J$24,'Input Parameters'!$K$24)</f>
        <v>0.47159139013666379</v>
      </c>
      <c r="K3993" s="156">
        <f ca="1">('Input Parameters'!$E$25/'Input Parameters'!$E$31)^$J3993</f>
        <v>3.3946030813392598E-2</v>
      </c>
      <c r="L3993" s="66">
        <f ca="1">$H3993*$C3993*'Input Parameters'!$E$23*K3993</f>
        <v>6.7101653827931935</v>
      </c>
      <c r="M3993" s="23">
        <f t="shared" ca="1" si="538"/>
        <v>0.94443749234022933</v>
      </c>
      <c r="N3993" s="15">
        <f ca="1">_xlfn.NORM.INV(M3993,'Input Parameters'!$E$26,'Input Parameters'!$F$26)</f>
        <v>6.7456293214627663E-2</v>
      </c>
      <c r="O3993" s="8">
        <f t="shared" ca="1" si="539"/>
        <v>0.72305909592512918</v>
      </c>
      <c r="P3993" s="29">
        <f ca="1">_xlfn.LOGNORM.INV(O3993,'Input Parameters'!$H$27,'Input Parameters'!$I$27)</f>
        <v>1.8498388947859721</v>
      </c>
      <c r="Q3993" s="10"/>
      <c r="R3993" s="15">
        <f>'Input Parameters'!$E$28</f>
        <v>12.7</v>
      </c>
      <c r="S3993" s="10">
        <f t="shared" ca="1" si="540"/>
        <v>9.5607202832448723E-2</v>
      </c>
      <c r="T3993" s="25">
        <f ca="1">_xlfn.LOGNORM.INV(S3993,'Input Parameters'!$H$29,'Input Parameters'!$I$29)</f>
        <v>50.284228667897374</v>
      </c>
      <c r="U3993" s="10">
        <f t="shared" ca="1" si="541"/>
        <v>0.70610609294128568</v>
      </c>
      <c r="V3993" s="29">
        <f ca="1">IF('Input Parameters'!$D$30="Beta",_xlfn.BETA.INV(U3993,'Input Parameters'!$L$30,'Input Parameters'!$M$30,'Input Parameters'!$J$30,'Input Parameters'!$K$30),IF('Input Parameters'!$D$30="LogNorm",_xlfn.LOGNORM.INV(U3993,'Input Parameters'!$H$30,'Input Parameters'!$I$30)))</f>
        <v>1.2373348000604334</v>
      </c>
      <c r="W3993" s="2">
        <f ca="1">N3993+(P3993-N3993)*(1-ERF((T3993-R3993)/(2*SQRT(L3993*'Input Parameters'!$E$31))))</f>
        <v>0.61093605155179809</v>
      </c>
      <c r="X3993">
        <f t="shared" ca="1" si="542"/>
        <v>1</v>
      </c>
      <c r="Y3993" s="7"/>
    </row>
    <row r="3994" spans="1:25" ht="15" customHeight="1" x14ac:dyDescent="0.3">
      <c r="A3994" s="130">
        <v>3987</v>
      </c>
      <c r="B3994" s="10">
        <f t="shared" ca="1" si="534"/>
        <v>0.63461348388526895</v>
      </c>
      <c r="C3994" s="57">
        <f ca="1">_xlfn.NORM.INV(B3994,'Input Parameters'!$E$19,'Input Parameters'!$F$19)</f>
        <v>596.3762309656247</v>
      </c>
      <c r="D3994" s="10">
        <f t="shared" ca="1" si="535"/>
        <v>0.9639613835890618</v>
      </c>
      <c r="E3994" s="59">
        <f ca="1">IF(_xlfn.NORM.INV(D3994,'Input Parameters'!$E$20,'Input Parameters'!$F$20)&lt;3500,3500,IF(_xlfn.NORM.INV(D3994,'Input Parameters'!$E$20,'Input Parameters'!$F$20)&gt;5500,5500,_xlfn.NORM.INV(D3994,'Input Parameters'!$E$20,'Input Parameters'!$F$20)))</f>
        <v>5500</v>
      </c>
      <c r="F3994" s="10">
        <f t="shared" ca="1" si="536"/>
        <v>0.3781182356578745</v>
      </c>
      <c r="G3994" s="61">
        <f ca="1">_xlfn.NORM.INV(F3994,'Input Parameters'!$E$21,'Input Parameters'!$F$21)</f>
        <v>282.41004591741273</v>
      </c>
      <c r="H3994" s="54">
        <f ca="1">EXP(E3994*(1/'Input Parameters'!$E$22-1/G3994))</f>
        <v>0.49465396447587401</v>
      </c>
      <c r="I3994" s="10">
        <f t="shared" ca="1" si="537"/>
        <v>0.41442884022629778</v>
      </c>
      <c r="J3994" s="29">
        <f ca="1">_xlfn.BETA.INV(I3994,'Input Parameters'!$L$24,'Input Parameters'!$M$24,'Input Parameters'!$J$24,'Input Parameters'!$K$24)</f>
        <v>0.5720161608848634</v>
      </c>
      <c r="K3994" s="156">
        <f ca="1">('Input Parameters'!$E$25/'Input Parameters'!$E$31)^$J3994</f>
        <v>1.651666792968938E-2</v>
      </c>
      <c r="L3994" s="66">
        <f ca="1">$H3994*$C3994*'Input Parameters'!$E$23*K3994</f>
        <v>4.8724148419853455</v>
      </c>
      <c r="M3994" s="23">
        <f t="shared" ca="1" si="538"/>
        <v>0.58750871931549431</v>
      </c>
      <c r="N3994" s="15">
        <f ca="1">_xlfn.NORM.INV(M3994,'Input Parameters'!$E$26,'Input Parameters'!$F$26)</f>
        <v>3.8643963310639094E-2</v>
      </c>
      <c r="O3994" s="8">
        <f t="shared" ca="1" si="539"/>
        <v>0.75095358863560535</v>
      </c>
      <c r="P3994" s="29">
        <f ca="1">_xlfn.LOGNORM.INV(O3994,'Input Parameters'!$H$27,'Input Parameters'!$I$27)</f>
        <v>1.9211855828732896</v>
      </c>
      <c r="Q3994" s="10"/>
      <c r="R3994" s="15">
        <f>'Input Parameters'!$E$28</f>
        <v>12.7</v>
      </c>
      <c r="S3994" s="10">
        <f t="shared" ca="1" si="540"/>
        <v>0.22453065635962732</v>
      </c>
      <c r="T3994" s="25">
        <f ca="1">_xlfn.LOGNORM.INV(S3994,'Input Parameters'!$H$29,'Input Parameters'!$I$29)</f>
        <v>53.487252465839134</v>
      </c>
      <c r="U3994" s="10">
        <f t="shared" ca="1" si="541"/>
        <v>0.66772191289741956</v>
      </c>
      <c r="V3994" s="29">
        <f ca="1">IF('Input Parameters'!$D$30="Beta",_xlfn.BETA.INV(U3994,'Input Parameters'!$L$30,'Input Parameters'!$M$30,'Input Parameters'!$J$30,'Input Parameters'!$K$30),IF('Input Parameters'!$D$30="LogNorm",_xlfn.LOGNORM.INV(U3994,'Input Parameters'!$H$30,'Input Parameters'!$I$30)))</f>
        <v>1.1855507427353229</v>
      </c>
      <c r="W3994" s="2">
        <f ca="1">N3994+(P3994-N3994)*(1-ERF((T3994-R3994)/(2*SQRT(L3994*'Input Parameters'!$E$31))))</f>
        <v>0.39887591685211654</v>
      </c>
      <c r="X3994">
        <f t="shared" ca="1" si="542"/>
        <v>1</v>
      </c>
      <c r="Y3994" s="7"/>
    </row>
    <row r="3995" spans="1:25" ht="15" customHeight="1" x14ac:dyDescent="0.3">
      <c r="A3995" s="130">
        <v>3988</v>
      </c>
      <c r="B3995" s="10">
        <f t="shared" ca="1" si="534"/>
        <v>0.42385597103286365</v>
      </c>
      <c r="C3995" s="57">
        <f ca="1">_xlfn.NORM.INV(B3995,'Input Parameters'!$E$19,'Input Parameters'!$F$19)</f>
        <v>551.07273532233398</v>
      </c>
      <c r="D3995" s="10">
        <f t="shared" ca="1" si="535"/>
        <v>0.3106004924274931</v>
      </c>
      <c r="E3995" s="59">
        <f ca="1">IF(_xlfn.NORM.INV(D3995,'Input Parameters'!$E$20,'Input Parameters'!$F$20)&lt;3500,3500,IF(_xlfn.NORM.INV(D3995,'Input Parameters'!$E$20,'Input Parameters'!$F$20)&gt;5500,5500,_xlfn.NORM.INV(D3995,'Input Parameters'!$E$20,'Input Parameters'!$F$20)))</f>
        <v>4454.0957300237696</v>
      </c>
      <c r="F3995" s="10">
        <f t="shared" ca="1" si="536"/>
        <v>0.6909218654778031</v>
      </c>
      <c r="G3995" s="61">
        <f ca="1">_xlfn.NORM.INV(F3995,'Input Parameters'!$E$21,'Input Parameters'!$F$21)</f>
        <v>288.76793560733762</v>
      </c>
      <c r="H3995" s="54">
        <f ca="1">EXP(E3995*(1/'Input Parameters'!$E$22-1/G3995))</f>
        <v>0.80028308318952857</v>
      </c>
      <c r="I3995" s="10">
        <f t="shared" ca="1" si="537"/>
        <v>0.62739516118004757</v>
      </c>
      <c r="J3995" s="29">
        <f ca="1">_xlfn.BETA.INV(I3995,'Input Parameters'!$L$24,'Input Parameters'!$M$24,'Input Parameters'!$J$24,'Input Parameters'!$K$24)</f>
        <v>0.65853019887401221</v>
      </c>
      <c r="K3995" s="156">
        <f ca="1">('Input Parameters'!$E$25/'Input Parameters'!$E$31)^$J3995</f>
        <v>8.8796084987622526E-3</v>
      </c>
      <c r="L3995" s="66">
        <f ca="1">$H3995*$C3995*'Input Parameters'!$E$23*K3995</f>
        <v>3.916033329046404</v>
      </c>
      <c r="M3995" s="23">
        <f t="shared" ca="1" si="538"/>
        <v>0.77635338014683675</v>
      </c>
      <c r="N3995" s="15">
        <f ca="1">_xlfn.NORM.INV(M3995,'Input Parameters'!$E$26,'Input Parameters'!$F$26)</f>
        <v>4.9958642009949011E-2</v>
      </c>
      <c r="O3995" s="8">
        <f t="shared" ca="1" si="539"/>
        <v>0.9027606441538929</v>
      </c>
      <c r="P3995" s="29">
        <f ca="1">_xlfn.LOGNORM.INV(O3995,'Input Parameters'!$H$27,'Input Parameters'!$I$27)</f>
        <v>2.5274604014894613</v>
      </c>
      <c r="Q3995" s="10"/>
      <c r="R3995" s="15">
        <f>'Input Parameters'!$E$28</f>
        <v>12.7</v>
      </c>
      <c r="S3995" s="10">
        <f t="shared" ca="1" si="540"/>
        <v>0.80013445675792383</v>
      </c>
      <c r="T3995" s="25">
        <f ca="1">_xlfn.LOGNORM.INV(S3995,'Input Parameters'!$H$29,'Input Parameters'!$I$29)</f>
        <v>64.006045253926061</v>
      </c>
      <c r="U3995" s="10">
        <f t="shared" ca="1" si="541"/>
        <v>0.26984947129686787</v>
      </c>
      <c r="V3995" s="29">
        <f ca="1">IF('Input Parameters'!$D$30="Beta",_xlfn.BETA.INV(U3995,'Input Parameters'!$L$30,'Input Parameters'!$M$30,'Input Parameters'!$J$30,'Input Parameters'!$K$30),IF('Input Parameters'!$D$30="LogNorm",_xlfn.LOGNORM.INV(U3995,'Input Parameters'!$H$30,'Input Parameters'!$I$30)))</f>
        <v>0.78455945061183541</v>
      </c>
      <c r="W3995" s="2">
        <f ca="1">N3995+(P3995-N3995)*(1-ERF((T3995-R3995)/(2*SQRT(L3995*'Input Parameters'!$E$31))))</f>
        <v>0.2153565812732646</v>
      </c>
      <c r="X3995">
        <f t="shared" ca="1" si="542"/>
        <v>1</v>
      </c>
      <c r="Y3995" s="7"/>
    </row>
    <row r="3996" spans="1:25" ht="15" customHeight="1" x14ac:dyDescent="0.3">
      <c r="A3996" s="130">
        <v>3989</v>
      </c>
      <c r="B3996" s="10">
        <f t="shared" ca="1" si="534"/>
        <v>0.26595844566319959</v>
      </c>
      <c r="C3996" s="57">
        <f ca="1">_xlfn.NORM.INV(B3996,'Input Parameters'!$E$19,'Input Parameters'!$F$19)</f>
        <v>514.48052596797788</v>
      </c>
      <c r="D3996" s="10">
        <f t="shared" ca="1" si="535"/>
        <v>0.65292867164005919</v>
      </c>
      <c r="E3996" s="59">
        <f ca="1">IF(_xlfn.NORM.INV(D3996,'Input Parameters'!$E$20,'Input Parameters'!$F$20)&lt;3500,3500,IF(_xlfn.NORM.INV(D3996,'Input Parameters'!$E$20,'Input Parameters'!$F$20)&gt;5500,5500,_xlfn.NORM.INV(D3996,'Input Parameters'!$E$20,'Input Parameters'!$F$20)))</f>
        <v>5075.2675943740605</v>
      </c>
      <c r="F3996" s="10">
        <f t="shared" ca="1" si="536"/>
        <v>0.80781117979472417</v>
      </c>
      <c r="G3996" s="61">
        <f ca="1">_xlfn.NORM.INV(F3996,'Input Parameters'!$E$21,'Input Parameters'!$F$21)</f>
        <v>291.68708920107662</v>
      </c>
      <c r="H3996" s="54">
        <f ca="1">EXP(E3996*(1/'Input Parameters'!$E$22-1/G3996))</f>
        <v>0.92499519744739744</v>
      </c>
      <c r="I3996" s="10">
        <f t="shared" ca="1" si="537"/>
        <v>0.28987658961799667</v>
      </c>
      <c r="J3996" s="29">
        <f ca="1">_xlfn.BETA.INV(I3996,'Input Parameters'!$L$24,'Input Parameters'!$M$24,'Input Parameters'!$J$24,'Input Parameters'!$K$24)</f>
        <v>0.51629533477292744</v>
      </c>
      <c r="K3996" s="156">
        <f ca="1">('Input Parameters'!$E$25/'Input Parameters'!$E$31)^$J3996</f>
        <v>2.4632976516228217E-2</v>
      </c>
      <c r="L3996" s="66">
        <f ca="1">$H3996*$C3996*'Input Parameters'!$E$23*K3996</f>
        <v>11.722636847013158</v>
      </c>
      <c r="M3996" s="23">
        <f t="shared" ca="1" si="538"/>
        <v>0.67023789726837335</v>
      </c>
      <c r="N3996" s="15">
        <f ca="1">_xlfn.NORM.INV(M3996,'Input Parameters'!$E$26,'Input Parameters'!$F$26)</f>
        <v>4.3251973476741201E-2</v>
      </c>
      <c r="O3996" s="8">
        <f t="shared" ca="1" si="539"/>
        <v>0.6482243040102913</v>
      </c>
      <c r="P3996" s="29">
        <f ca="1">_xlfn.LOGNORM.INV(O3996,'Input Parameters'!$H$27,'Input Parameters'!$I$27)</f>
        <v>1.6846585717486602</v>
      </c>
      <c r="Q3996" s="10"/>
      <c r="R3996" s="15">
        <f>'Input Parameters'!$E$28</f>
        <v>12.7</v>
      </c>
      <c r="S3996" s="10">
        <f t="shared" ca="1" si="540"/>
        <v>0.15627999021605132</v>
      </c>
      <c r="T3996" s="25">
        <f ca="1">_xlfn.LOGNORM.INV(S3996,'Input Parameters'!$H$29,'Input Parameters'!$I$29)</f>
        <v>51.989991831652702</v>
      </c>
      <c r="U3996" s="10">
        <f t="shared" ca="1" si="541"/>
        <v>0.31124172063178379</v>
      </c>
      <c r="V3996" s="29">
        <f ca="1">IF('Input Parameters'!$D$30="Beta",_xlfn.BETA.INV(U3996,'Input Parameters'!$L$30,'Input Parameters'!$M$30,'Input Parameters'!$J$30,'Input Parameters'!$K$30),IF('Input Parameters'!$D$30="LogNorm",_xlfn.LOGNORM.INV(U3996,'Input Parameters'!$H$30,'Input Parameters'!$I$30)))</f>
        <v>0.82288164584466605</v>
      </c>
      <c r="W3996" s="2">
        <f ca="1">N3996+(P3996-N3996)*(1-ERF((T3996-R3996)/(2*SQRT(L3996*'Input Parameters'!$E$31))))</f>
        <v>0.72790780859824245</v>
      </c>
      <c r="X3996">
        <f t="shared" ca="1" si="542"/>
        <v>1</v>
      </c>
      <c r="Y3996" s="7"/>
    </row>
    <row r="3997" spans="1:25" ht="15" customHeight="1" x14ac:dyDescent="0.3">
      <c r="A3997" s="130">
        <v>3990</v>
      </c>
      <c r="B3997" s="10">
        <f t="shared" ca="1" si="534"/>
        <v>0.87739885559074537</v>
      </c>
      <c r="C3997" s="57">
        <f ca="1">_xlfn.NORM.INV(B3997,'Input Parameters'!$E$19,'Input Parameters'!$F$19)</f>
        <v>665.49590183436919</v>
      </c>
      <c r="D3997" s="10">
        <f t="shared" ca="1" si="535"/>
        <v>0.36020687331172785</v>
      </c>
      <c r="E3997" s="59">
        <f ca="1">IF(_xlfn.NORM.INV(D3997,'Input Parameters'!$E$20,'Input Parameters'!$F$20)&lt;3500,3500,IF(_xlfn.NORM.INV(D3997,'Input Parameters'!$E$20,'Input Parameters'!$F$20)&gt;5500,5500,_xlfn.NORM.INV(D3997,'Input Parameters'!$E$20,'Input Parameters'!$F$20)))</f>
        <v>4549.465880634245</v>
      </c>
      <c r="F3997" s="10">
        <f t="shared" ca="1" si="536"/>
        <v>0.16884682749869018</v>
      </c>
      <c r="G3997" s="61">
        <f ca="1">_xlfn.NORM.INV(F3997,'Input Parameters'!$E$21,'Input Parameters'!$F$21)</f>
        <v>277.31436463335501</v>
      </c>
      <c r="H3997" s="54">
        <f ca="1">EXP(E3997*(1/'Input Parameters'!$E$22-1/G3997))</f>
        <v>0.41550573497931242</v>
      </c>
      <c r="I3997" s="10">
        <f t="shared" ca="1" si="537"/>
        <v>0.15412876504563955</v>
      </c>
      <c r="J3997" s="29">
        <f ca="1">_xlfn.BETA.INV(I3997,'Input Parameters'!$L$24,'Input Parameters'!$M$24,'Input Parameters'!$J$24,'Input Parameters'!$K$24)</f>
        <v>0.43958582646988276</v>
      </c>
      <c r="K3997" s="156">
        <f ca="1">('Input Parameters'!$E$25/'Input Parameters'!$E$31)^$J3997</f>
        <v>4.2707108121756585E-2</v>
      </c>
      <c r="L3997" s="66">
        <f ca="1">$H3997*$C3997*'Input Parameters'!$E$23*K3997</f>
        <v>11.809256954093229</v>
      </c>
      <c r="M3997" s="23">
        <f t="shared" ca="1" si="538"/>
        <v>0.23264043536200019</v>
      </c>
      <c r="N3997" s="15">
        <f ca="1">_xlfn.NORM.INV(M3997,'Input Parameters'!$E$26,'Input Parameters'!$F$26)</f>
        <v>1.8666244215623327E-2</v>
      </c>
      <c r="O3997" s="8">
        <f t="shared" ca="1" si="539"/>
        <v>0.77874814699978223</v>
      </c>
      <c r="P3997" s="29">
        <f ca="1">_xlfn.LOGNORM.INV(O3997,'Input Parameters'!$H$27,'Input Parameters'!$I$27)</f>
        <v>1.9996480729728479</v>
      </c>
      <c r="Q3997" s="10"/>
      <c r="R3997" s="15">
        <f>'Input Parameters'!$E$28</f>
        <v>12.7</v>
      </c>
      <c r="S3997" s="10">
        <f t="shared" ca="1" si="540"/>
        <v>0.66048303831932764</v>
      </c>
      <c r="T3997" s="25">
        <f ca="1">_xlfn.LOGNORM.INV(S3997,'Input Parameters'!$H$29,'Input Parameters'!$I$29)</f>
        <v>61.000903786036488</v>
      </c>
      <c r="U3997" s="10">
        <f t="shared" ca="1" si="541"/>
        <v>0.23540296116950754</v>
      </c>
      <c r="V3997" s="29">
        <f ca="1">IF('Input Parameters'!$D$30="Beta",_xlfn.BETA.INV(U3997,'Input Parameters'!$L$30,'Input Parameters'!$M$30,'Input Parameters'!$J$30,'Input Parameters'!$K$30),IF('Input Parameters'!$D$30="LogNorm",_xlfn.LOGNORM.INV(U3997,'Input Parameters'!$H$30,'Input Parameters'!$I$30)))</f>
        <v>0.75187675723906877</v>
      </c>
      <c r="W3997" s="2">
        <f ca="1">N3997+(P3997-N3997)*(1-ERF((T3997-R3997)/(2*SQRT(L3997*'Input Parameters'!$E$31))))</f>
        <v>0.65314865306057168</v>
      </c>
      <c r="X3997">
        <f t="shared" ca="1" si="542"/>
        <v>1</v>
      </c>
      <c r="Y3997" s="7"/>
    </row>
    <row r="3998" spans="1:25" ht="15" customHeight="1" x14ac:dyDescent="0.3">
      <c r="A3998" s="130">
        <v>3991</v>
      </c>
      <c r="B3998" s="10">
        <f t="shared" ca="1" si="534"/>
        <v>0.14586187040575749</v>
      </c>
      <c r="C3998" s="57">
        <f ca="1">_xlfn.NORM.INV(B3998,'Input Parameters'!$E$19,'Input Parameters'!$F$19)</f>
        <v>478.20761626138454</v>
      </c>
      <c r="D3998" s="10">
        <f t="shared" ca="1" si="535"/>
        <v>0.45456513893660444</v>
      </c>
      <c r="E3998" s="59">
        <f ca="1">IF(_xlfn.NORM.INV(D3998,'Input Parameters'!$E$20,'Input Parameters'!$F$20)&lt;3500,3500,IF(_xlfn.NORM.INV(D3998,'Input Parameters'!$E$20,'Input Parameters'!$F$20)&gt;5500,5500,_xlfn.NORM.INV(D3998,'Input Parameters'!$E$20,'Input Parameters'!$F$20)))</f>
        <v>4720.1050587926811</v>
      </c>
      <c r="F3998" s="10">
        <f t="shared" ca="1" si="536"/>
        <v>0.85769089780330032</v>
      </c>
      <c r="G3998" s="61">
        <f ca="1">_xlfn.NORM.INV(F3998,'Input Parameters'!$E$21,'Input Parameters'!$F$21)</f>
        <v>293.26021928365134</v>
      </c>
      <c r="H3998" s="54">
        <f ca="1">EXP(E3998*(1/'Input Parameters'!$E$22-1/G3998))</f>
        <v>1.0143972015855787</v>
      </c>
      <c r="I3998" s="10">
        <f t="shared" ca="1" si="537"/>
        <v>0.60094936763770601</v>
      </c>
      <c r="J3998" s="29">
        <f ca="1">_xlfn.BETA.INV(I3998,'Input Parameters'!$L$24,'Input Parameters'!$M$24,'Input Parameters'!$J$24,'Input Parameters'!$K$24)</f>
        <v>0.6477808768478962</v>
      </c>
      <c r="K3998" s="156">
        <f ca="1">('Input Parameters'!$E$25/'Input Parameters'!$E$31)^$J3998</f>
        <v>9.5914132264943944E-3</v>
      </c>
      <c r="L3998" s="66">
        <f ca="1">$H3998*$C3998*'Input Parameters'!$E$23*K3998</f>
        <v>4.6527223108900815</v>
      </c>
      <c r="M3998" s="23">
        <f t="shared" ca="1" si="538"/>
        <v>1.0833658949097158E-2</v>
      </c>
      <c r="N3998" s="15">
        <f ca="1">_xlfn.NORM.INV(M3998,'Input Parameters'!$E$26,'Input Parameters'!$F$26)</f>
        <v>-1.4219145726495588E-2</v>
      </c>
      <c r="O3998" s="8">
        <f t="shared" ca="1" si="539"/>
        <v>0.56061662602750495</v>
      </c>
      <c r="P3998" s="29">
        <f ca="1">_xlfn.LOGNORM.INV(O3998,'Input Parameters'!$H$27,'Input Parameters'!$I$27)</f>
        <v>1.5230182580013036</v>
      </c>
      <c r="Q3998" s="10"/>
      <c r="R3998" s="15">
        <f>'Input Parameters'!$E$28</f>
        <v>12.7</v>
      </c>
      <c r="S3998" s="10">
        <f t="shared" ca="1" si="540"/>
        <v>0.63274124662161568</v>
      </c>
      <c r="T3998" s="25">
        <f ca="1">_xlfn.LOGNORM.INV(S3998,'Input Parameters'!$H$29,'Input Parameters'!$I$29)</f>
        <v>60.491716063227997</v>
      </c>
      <c r="U3998" s="10">
        <f t="shared" ca="1" si="541"/>
        <v>0.79247821755613646</v>
      </c>
      <c r="V3998" s="29">
        <f ca="1">IF('Input Parameters'!$D$30="Beta",_xlfn.BETA.INV(U3998,'Input Parameters'!$L$30,'Input Parameters'!$M$30,'Input Parameters'!$J$30,'Input Parameters'!$K$30),IF('Input Parameters'!$D$30="LogNorm",_xlfn.LOGNORM.INV(U3998,'Input Parameters'!$H$30,'Input Parameters'!$I$30)))</f>
        <v>1.3779795295424613</v>
      </c>
      <c r="W3998" s="2">
        <f ca="1">N3998+(P3998-N3998)*(1-ERF((T3998-R3998)/(2*SQRT(L3998*'Input Parameters'!$E$31))))</f>
        <v>0.16592407134964993</v>
      </c>
      <c r="X3998">
        <f t="shared" ca="1" si="542"/>
        <v>1</v>
      </c>
      <c r="Y3998" s="7"/>
    </row>
    <row r="3999" spans="1:25" ht="15" customHeight="1" x14ac:dyDescent="0.3">
      <c r="A3999" s="130">
        <v>3992</v>
      </c>
      <c r="B3999" s="10">
        <f t="shared" ca="1" si="534"/>
        <v>2.5701424355878411E-3</v>
      </c>
      <c r="C3999" s="57">
        <f ca="1">_xlfn.NORM.INV(B3999,'Input Parameters'!$E$19,'Input Parameters'!$F$19)</f>
        <v>330.85983514605994</v>
      </c>
      <c r="D3999" s="10">
        <f t="shared" ca="1" si="535"/>
        <v>0.34872448748077312</v>
      </c>
      <c r="E3999" s="59">
        <f ca="1">IF(_xlfn.NORM.INV(D3999,'Input Parameters'!$E$20,'Input Parameters'!$F$20)&lt;3500,3500,IF(_xlfn.NORM.INV(D3999,'Input Parameters'!$E$20,'Input Parameters'!$F$20)&gt;5500,5500,_xlfn.NORM.INV(D3999,'Input Parameters'!$E$20,'Input Parameters'!$F$20)))</f>
        <v>4527.8635357614821</v>
      </c>
      <c r="F3999" s="10">
        <f t="shared" ca="1" si="536"/>
        <v>0.96190070095450531</v>
      </c>
      <c r="G3999" s="61">
        <f ca="1">_xlfn.NORM.INV(F3999,'Input Parameters'!$E$21,'Input Parameters'!$F$21)</f>
        <v>298.78720841453696</v>
      </c>
      <c r="H3999" s="54">
        <f ca="1">EXP(E3999*(1/'Input Parameters'!$E$22-1/G3999))</f>
        <v>1.3489385144433352</v>
      </c>
      <c r="I3999" s="10">
        <f t="shared" ca="1" si="537"/>
        <v>0.30793346318137615</v>
      </c>
      <c r="J3999" s="29">
        <f ca="1">_xlfn.BETA.INV(I3999,'Input Parameters'!$L$24,'Input Parameters'!$M$24,'Input Parameters'!$J$24,'Input Parameters'!$K$24)</f>
        <v>0.52491570401206111</v>
      </c>
      <c r="K3999" s="156">
        <f ca="1">('Input Parameters'!$E$25/'Input Parameters'!$E$31)^$J3999</f>
        <v>2.3155849432653339E-2</v>
      </c>
      <c r="L3999" s="66">
        <f ca="1">$H3999*$C3999*'Input Parameters'!$E$23*K3999</f>
        <v>10.334677307725812</v>
      </c>
      <c r="M3999" s="23">
        <f t="shared" ca="1" si="538"/>
        <v>0.80467251727739464</v>
      </c>
      <c r="N3999" s="15">
        <f ca="1">_xlfn.NORM.INV(M3999,'Input Parameters'!$E$26,'Input Parameters'!$F$26)</f>
        <v>5.2027033900394148E-2</v>
      </c>
      <c r="O3999" s="8">
        <f t="shared" ca="1" si="539"/>
        <v>0.55321137088898586</v>
      </c>
      <c r="P3999" s="29">
        <f ca="1">_xlfn.LOGNORM.INV(O3999,'Input Parameters'!$H$27,'Input Parameters'!$I$27)</f>
        <v>1.5104343099941595</v>
      </c>
      <c r="Q3999" s="10"/>
      <c r="R3999" s="15">
        <f>'Input Parameters'!$E$28</f>
        <v>12.7</v>
      </c>
      <c r="S3999" s="10">
        <f t="shared" ca="1" si="540"/>
        <v>0.81715977221294678</v>
      </c>
      <c r="T3999" s="25">
        <f ca="1">_xlfn.LOGNORM.INV(S3999,'Input Parameters'!$H$29,'Input Parameters'!$I$29)</f>
        <v>64.456705984684675</v>
      </c>
      <c r="U3999" s="10">
        <f t="shared" ca="1" si="541"/>
        <v>8.3691472321355542E-3</v>
      </c>
      <c r="V3999" s="29">
        <f ca="1">IF('Input Parameters'!$D$30="Beta",_xlfn.BETA.INV(U3999,'Input Parameters'!$L$30,'Input Parameters'!$M$30,'Input Parameters'!$J$30,'Input Parameters'!$K$30),IF('Input Parameters'!$D$30="LogNorm",_xlfn.LOGNORM.INV(U3999,'Input Parameters'!$H$30,'Input Parameters'!$I$30)))</f>
        <v>0.38897960265668735</v>
      </c>
      <c r="W3999" s="2">
        <f ca="1">N3999+(P3999-N3999)*(1-ERF((T3999-R3999)/(2*SQRT(L3999*'Input Parameters'!$E$31))))</f>
        <v>0.42383984867843899</v>
      </c>
      <c r="X3999">
        <f t="shared" ca="1" si="542"/>
        <v>0</v>
      </c>
      <c r="Y3999" s="7"/>
    </row>
    <row r="4000" spans="1:25" ht="15" customHeight="1" x14ac:dyDescent="0.3">
      <c r="A4000" s="130">
        <v>3993</v>
      </c>
      <c r="B4000" s="10">
        <f t="shared" ca="1" si="534"/>
        <v>0.3514745408265717</v>
      </c>
      <c r="C4000" s="57">
        <f ca="1">_xlfn.NORM.INV(B4000,'Input Parameters'!$E$19,'Input Parameters'!$F$19)</f>
        <v>535.07655421902098</v>
      </c>
      <c r="D4000" s="10">
        <f t="shared" ca="1" si="535"/>
        <v>0.78512468774817668</v>
      </c>
      <c r="E4000" s="59">
        <f ca="1">IF(_xlfn.NORM.INV(D4000,'Input Parameters'!$E$20,'Input Parameters'!$F$20)&lt;3500,3500,IF(_xlfn.NORM.INV(D4000,'Input Parameters'!$E$20,'Input Parameters'!$F$20)&gt;5500,5500,_xlfn.NORM.INV(D4000,'Input Parameters'!$E$20,'Input Parameters'!$F$20)))</f>
        <v>5352.7329215768241</v>
      </c>
      <c r="F4000" s="10">
        <f t="shared" ca="1" si="536"/>
        <v>0.44996627169907033</v>
      </c>
      <c r="G4000" s="61">
        <f ca="1">_xlfn.NORM.INV(F4000,'Input Parameters'!$E$21,'Input Parameters'!$F$21)</f>
        <v>283.86163202443799</v>
      </c>
      <c r="H4000" s="54">
        <f ca="1">EXP(E4000*(1/'Input Parameters'!$E$22-1/G4000))</f>
        <v>0.55536742797048799</v>
      </c>
      <c r="I4000" s="10">
        <f t="shared" ca="1" si="537"/>
        <v>0.75776007796011691</v>
      </c>
      <c r="J4000" s="29">
        <f ca="1">_xlfn.BETA.INV(I4000,'Input Parameters'!$L$24,'Input Parameters'!$M$24,'Input Parameters'!$J$24,'Input Parameters'!$K$24)</f>
        <v>0.71452545401993661</v>
      </c>
      <c r="K4000" s="156">
        <f ca="1">('Input Parameters'!$E$25/'Input Parameters'!$E$31)^$J4000</f>
        <v>5.9421607675652572E-3</v>
      </c>
      <c r="L4000" s="66">
        <f ca="1">$H4000*$C4000*'Input Parameters'!$E$23*K4000</f>
        <v>1.7657967952490867</v>
      </c>
      <c r="M4000" s="23">
        <f t="shared" ca="1" si="538"/>
        <v>0.83750273650173157</v>
      </c>
      <c r="N4000" s="15">
        <f ca="1">_xlfn.NORM.INV(M4000,'Input Parameters'!$E$26,'Input Parameters'!$F$26)</f>
        <v>5.4669167978723621E-2</v>
      </c>
      <c r="O4000" s="8">
        <f t="shared" ca="1" si="539"/>
        <v>0.79498990635226896</v>
      </c>
      <c r="P4000" s="29">
        <f ca="1">_xlfn.LOGNORM.INV(O4000,'Input Parameters'!$H$27,'Input Parameters'!$I$27)</f>
        <v>2.0497047157881747</v>
      </c>
      <c r="Q4000" s="10"/>
      <c r="R4000" s="15">
        <f>'Input Parameters'!$E$28</f>
        <v>12.7</v>
      </c>
      <c r="S4000" s="10">
        <f t="shared" ca="1" si="540"/>
        <v>0.74741047807107663</v>
      </c>
      <c r="T4000" s="25">
        <f ca="1">_xlfn.LOGNORM.INV(S4000,'Input Parameters'!$H$29,'Input Parameters'!$I$29)</f>
        <v>62.75553642055818</v>
      </c>
      <c r="U4000" s="10">
        <f t="shared" ca="1" si="541"/>
        <v>0.20457364352420082</v>
      </c>
      <c r="V4000" s="29">
        <f ca="1">IF('Input Parameters'!$D$30="Beta",_xlfn.BETA.INV(U4000,'Input Parameters'!$L$30,'Input Parameters'!$M$30,'Input Parameters'!$J$30,'Input Parameters'!$K$30),IF('Input Parameters'!$D$30="LogNorm",_xlfn.LOGNORM.INV(U4000,'Input Parameters'!$H$30,'Input Parameters'!$I$30)))</f>
        <v>0.72160005696430096</v>
      </c>
      <c r="W4000" s="2">
        <f ca="1">N4000+(P4000-N4000)*(1-ERF((T4000-R4000)/(2*SQRT(L4000*'Input Parameters'!$E$31))))</f>
        <v>7.0093305653320934E-2</v>
      </c>
      <c r="X4000">
        <f t="shared" ca="1" si="542"/>
        <v>1</v>
      </c>
      <c r="Y4000" s="7"/>
    </row>
    <row r="4001" spans="1:25" ht="15" customHeight="1" x14ac:dyDescent="0.3">
      <c r="A4001" s="130">
        <v>3994</v>
      </c>
      <c r="B4001" s="10">
        <f t="shared" ca="1" si="534"/>
        <v>0.31510326017818302</v>
      </c>
      <c r="C4001" s="57">
        <f ca="1">_xlfn.NORM.INV(B4001,'Input Parameters'!$E$19,'Input Parameters'!$F$19)</f>
        <v>526.61864189466758</v>
      </c>
      <c r="D4001" s="10">
        <f t="shared" ca="1" si="535"/>
        <v>0.46646007830656233</v>
      </c>
      <c r="E4001" s="59">
        <f ca="1">IF(_xlfn.NORM.INV(D4001,'Input Parameters'!$E$20,'Input Parameters'!$F$20)&lt;3500,3500,IF(_xlfn.NORM.INV(D4001,'Input Parameters'!$E$20,'Input Parameters'!$F$20)&gt;5500,5500,_xlfn.NORM.INV(D4001,'Input Parameters'!$E$20,'Input Parameters'!$F$20)))</f>
        <v>4741.080019687688</v>
      </c>
      <c r="F4001" s="10">
        <f t="shared" ca="1" si="536"/>
        <v>0.31331683146005496</v>
      </c>
      <c r="G4001" s="61">
        <f ca="1">_xlfn.NORM.INV(F4001,'Input Parameters'!$E$21,'Input Parameters'!$F$21)</f>
        <v>281.02634238892324</v>
      </c>
      <c r="H4001" s="54">
        <f ca="1">EXP(E4001*(1/'Input Parameters'!$E$22-1/G4001))</f>
        <v>0.50186261312430791</v>
      </c>
      <c r="I4001" s="10">
        <f t="shared" ca="1" si="537"/>
        <v>0.14055729017761742</v>
      </c>
      <c r="J4001" s="29">
        <f ca="1">_xlfn.BETA.INV(I4001,'Input Parameters'!$L$24,'Input Parameters'!$M$24,'Input Parameters'!$J$24,'Input Parameters'!$K$24)</f>
        <v>0.42999249626544045</v>
      </c>
      <c r="K4001" s="156">
        <f ca="1">('Input Parameters'!$E$25/'Input Parameters'!$E$31)^$J4001</f>
        <v>4.5749624544457787E-2</v>
      </c>
      <c r="L4001" s="66">
        <f ca="1">$H4001*$C4001*'Input Parameters'!$E$23*K4001</f>
        <v>12.091177774938116</v>
      </c>
      <c r="M4001" s="23">
        <f t="shared" ca="1" si="538"/>
        <v>0.79771467922938599</v>
      </c>
      <c r="N4001" s="15">
        <f ca="1">_xlfn.NORM.INV(M4001,'Input Parameters'!$E$26,'Input Parameters'!$F$26)</f>
        <v>5.1503207816665661E-2</v>
      </c>
      <c r="O4001" s="8">
        <f t="shared" ca="1" si="539"/>
        <v>0.14450304529820024</v>
      </c>
      <c r="P4001" s="29">
        <f ca="1">_xlfn.LOGNORM.INV(O4001,'Input Parameters'!$H$27,'Input Parameters'!$I$27)</f>
        <v>0.89058348825098632</v>
      </c>
      <c r="Q4001" s="10"/>
      <c r="R4001" s="15">
        <f>'Input Parameters'!$E$28</f>
        <v>12.7</v>
      </c>
      <c r="S4001" s="10">
        <f t="shared" ca="1" si="540"/>
        <v>0.85884843801602517</v>
      </c>
      <c r="T4001" s="25">
        <f ca="1">_xlfn.LOGNORM.INV(S4001,'Input Parameters'!$H$29,'Input Parameters'!$I$29)</f>
        <v>65.702945261736318</v>
      </c>
      <c r="U4001" s="10">
        <f t="shared" ca="1" si="541"/>
        <v>0.65099880749145977</v>
      </c>
      <c r="V4001" s="29">
        <f ca="1">IF('Input Parameters'!$D$30="Beta",_xlfn.BETA.INV(U4001,'Input Parameters'!$L$30,'Input Parameters'!$M$30,'Input Parameters'!$J$30,'Input Parameters'!$K$30),IF('Input Parameters'!$D$30="LogNorm",_xlfn.LOGNORM.INV(U4001,'Input Parameters'!$H$30,'Input Parameters'!$I$30)))</f>
        <v>1.1644165898528476</v>
      </c>
      <c r="W4001" s="2">
        <f ca="1">N4001+(P4001-N4001)*(1-ERF((T4001-R4001)/(2*SQRT(L4001*'Input Parameters'!$E$31))))</f>
        <v>0.28737635011349455</v>
      </c>
      <c r="X4001">
        <f t="shared" ca="1" si="542"/>
        <v>1</v>
      </c>
      <c r="Y4001" s="7"/>
    </row>
    <row r="4002" spans="1:25" ht="15" customHeight="1" x14ac:dyDescent="0.3">
      <c r="A4002" s="130">
        <v>3995</v>
      </c>
      <c r="B4002" s="10">
        <f t="shared" ca="1" si="534"/>
        <v>0.51113078376130672</v>
      </c>
      <c r="C4002" s="57">
        <f ca="1">_xlfn.NORM.INV(B4002,'Input Parameters'!$E$19,'Input Parameters'!$F$19)</f>
        <v>569.65791826578425</v>
      </c>
      <c r="D4002" s="10">
        <f t="shared" ca="1" si="535"/>
        <v>0.62105535692309677</v>
      </c>
      <c r="E4002" s="59">
        <f ca="1">IF(_xlfn.NORM.INV(D4002,'Input Parameters'!$E$20,'Input Parameters'!$F$20)&lt;3500,3500,IF(_xlfn.NORM.INV(D4002,'Input Parameters'!$E$20,'Input Parameters'!$F$20)&gt;5500,5500,_xlfn.NORM.INV(D4002,'Input Parameters'!$E$20,'Input Parameters'!$F$20)))</f>
        <v>5015.7775970021676</v>
      </c>
      <c r="F4002" s="10">
        <f t="shared" ca="1" si="536"/>
        <v>0.17104304808293991</v>
      </c>
      <c r="G4002" s="61">
        <f ca="1">_xlfn.NORM.INV(F4002,'Input Parameters'!$E$21,'Input Parameters'!$F$21)</f>
        <v>277.38259538003564</v>
      </c>
      <c r="H4002" s="54">
        <f ca="1">EXP(E4002*(1/'Input Parameters'!$E$22-1/G4002))</f>
        <v>0.38142932446298033</v>
      </c>
      <c r="I4002" s="10">
        <f t="shared" ca="1" si="537"/>
        <v>0.60964727850682587</v>
      </c>
      <c r="J4002" s="29">
        <f ca="1">_xlfn.BETA.INV(I4002,'Input Parameters'!$L$24,'Input Parameters'!$M$24,'Input Parameters'!$J$24,'Input Parameters'!$K$24)</f>
        <v>0.65130488834322253</v>
      </c>
      <c r="K4002" s="156">
        <f ca="1">('Input Parameters'!$E$25/'Input Parameters'!$E$31)^$J4002</f>
        <v>9.3519846049015861E-3</v>
      </c>
      <c r="L4002" s="66">
        <f ca="1">$H4002*$C4002*'Input Parameters'!$E$23*K4002</f>
        <v>2.0320388200383364</v>
      </c>
      <c r="M4002" s="23">
        <f t="shared" ca="1" si="538"/>
        <v>0.12266412378669334</v>
      </c>
      <c r="N4002" s="15">
        <f ca="1">_xlfn.NORM.INV(M4002,'Input Parameters'!$E$26,'Input Parameters'!$F$26)</f>
        <v>9.6027961206149384E-3</v>
      </c>
      <c r="O4002" s="8">
        <f t="shared" ca="1" si="539"/>
        <v>0.55991179922414336</v>
      </c>
      <c r="P4002" s="29">
        <f ca="1">_xlfn.LOGNORM.INV(O4002,'Input Parameters'!$H$27,'Input Parameters'!$I$27)</f>
        <v>1.5218145396586145</v>
      </c>
      <c r="Q4002" s="10"/>
      <c r="R4002" s="15">
        <f>'Input Parameters'!$E$28</f>
        <v>12.7</v>
      </c>
      <c r="S4002" s="10">
        <f t="shared" ca="1" si="540"/>
        <v>0.28444269480976814</v>
      </c>
      <c r="T4002" s="25">
        <f ca="1">_xlfn.LOGNORM.INV(S4002,'Input Parameters'!$H$29,'Input Parameters'!$I$29)</f>
        <v>54.623854458211063</v>
      </c>
      <c r="U4002" s="10">
        <f t="shared" ca="1" si="541"/>
        <v>0.22542916289809067</v>
      </c>
      <c r="V4002" s="29">
        <f ca="1">IF('Input Parameters'!$D$30="Beta",_xlfn.BETA.INV(U4002,'Input Parameters'!$L$30,'Input Parameters'!$M$30,'Input Parameters'!$J$30,'Input Parameters'!$K$30),IF('Input Parameters'!$D$30="LogNorm",_xlfn.LOGNORM.INV(U4002,'Input Parameters'!$H$30,'Input Parameters'!$I$30)))</f>
        <v>0.74220938697914207</v>
      </c>
      <c r="W4002" s="2">
        <f ca="1">N4002+(P4002-N4002)*(1-ERF((T4002-R4002)/(2*SQRT(L4002*'Input Parameters'!$E$31))))</f>
        <v>6.6404587584358327E-2</v>
      </c>
      <c r="X4002">
        <f t="shared" ca="1" si="542"/>
        <v>1</v>
      </c>
      <c r="Y4002" s="7"/>
    </row>
    <row r="4003" spans="1:25" ht="15" customHeight="1" x14ac:dyDescent="0.3">
      <c r="A4003" s="130">
        <v>3996</v>
      </c>
      <c r="B4003" s="10">
        <f t="shared" ca="1" si="534"/>
        <v>0.52393136499375614</v>
      </c>
      <c r="C4003" s="57">
        <f ca="1">_xlfn.NORM.INV(B4003,'Input Parameters'!$E$19,'Input Parameters'!$F$19)</f>
        <v>572.37194841752273</v>
      </c>
      <c r="D4003" s="10">
        <f t="shared" ca="1" si="535"/>
        <v>0.54549333772086206</v>
      </c>
      <c r="E4003" s="59">
        <f ca="1">IF(_xlfn.NORM.INV(D4003,'Input Parameters'!$E$20,'Input Parameters'!$F$20)&lt;3500,3500,IF(_xlfn.NORM.INV(D4003,'Input Parameters'!$E$20,'Input Parameters'!$F$20)&gt;5500,5500,_xlfn.NORM.INV(D4003,'Input Parameters'!$E$20,'Input Parameters'!$F$20)))</f>
        <v>4879.9982180463821</v>
      </c>
      <c r="F4003" s="10">
        <f t="shared" ca="1" si="536"/>
        <v>0.29659091939748772</v>
      </c>
      <c r="G4003" s="61">
        <f ca="1">_xlfn.NORM.INV(F4003,'Input Parameters'!$E$21,'Input Parameters'!$F$21)</f>
        <v>280.6509456454549</v>
      </c>
      <c r="H4003" s="54">
        <f ca="1">EXP(E4003*(1/'Input Parameters'!$E$22-1/G4003))</f>
        <v>0.48053414514189091</v>
      </c>
      <c r="I4003" s="10">
        <f t="shared" ca="1" si="537"/>
        <v>0.85772114201475091</v>
      </c>
      <c r="J4003" s="29">
        <f ca="1">_xlfn.BETA.INV(I4003,'Input Parameters'!$L$24,'Input Parameters'!$M$24,'Input Parameters'!$J$24,'Input Parameters'!$K$24)</f>
        <v>0.7656946607497892</v>
      </c>
      <c r="K4003" s="156">
        <f ca="1">('Input Parameters'!$E$25/'Input Parameters'!$E$31)^$J4003</f>
        <v>4.1165197528835523E-3</v>
      </c>
      <c r="L4003" s="66">
        <f ca="1">$H4003*$C4003*'Input Parameters'!$E$23*K4003</f>
        <v>1.1322251495264337</v>
      </c>
      <c r="M4003" s="23">
        <f t="shared" ca="1" si="538"/>
        <v>0.25282271829893932</v>
      </c>
      <c r="N4003" s="15">
        <f ca="1">_xlfn.NORM.INV(M4003,'Input Parameters'!$E$26,'Input Parameters'!$F$26)</f>
        <v>2.0021698082579344E-2</v>
      </c>
      <c r="O4003" s="8">
        <f t="shared" ca="1" si="539"/>
        <v>0.51518216838320141</v>
      </c>
      <c r="P4003" s="29">
        <f ca="1">_xlfn.LOGNORM.INV(O4003,'Input Parameters'!$H$27,'Input Parameters'!$I$27)</f>
        <v>1.4478104429966714</v>
      </c>
      <c r="Q4003" s="10"/>
      <c r="R4003" s="15">
        <f>'Input Parameters'!$E$28</f>
        <v>12.7</v>
      </c>
      <c r="S4003" s="10">
        <f t="shared" ca="1" si="540"/>
        <v>0.74414686732902391</v>
      </c>
      <c r="T4003" s="25">
        <f ca="1">_xlfn.LOGNORM.INV(S4003,'Input Parameters'!$H$29,'Input Parameters'!$I$29)</f>
        <v>62.683852107804789</v>
      </c>
      <c r="U4003" s="10">
        <f t="shared" ca="1" si="541"/>
        <v>0.54559282001876408</v>
      </c>
      <c r="V4003" s="29">
        <f ca="1">IF('Input Parameters'!$D$30="Beta",_xlfn.BETA.INV(U4003,'Input Parameters'!$L$30,'Input Parameters'!$M$30,'Input Parameters'!$J$30,'Input Parameters'!$K$30),IF('Input Parameters'!$D$30="LogNorm",_xlfn.LOGNORM.INV(U4003,'Input Parameters'!$H$30,'Input Parameters'!$I$30)))</f>
        <v>1.0453720371243251</v>
      </c>
      <c r="W4003" s="2">
        <f ca="1">N4003+(P4003-N4003)*(1-ERF((T4003-R4003)/(2*SQRT(L4003*'Input Parameters'!$E$31))))</f>
        <v>2.1299575631673562E-2</v>
      </c>
      <c r="X4003">
        <f t="shared" ca="1" si="542"/>
        <v>1</v>
      </c>
      <c r="Y4003" s="7"/>
    </row>
    <row r="4004" spans="1:25" ht="15" customHeight="1" x14ac:dyDescent="0.3">
      <c r="A4004" s="130">
        <v>3997</v>
      </c>
      <c r="B4004" s="10">
        <f t="shared" ca="1" si="534"/>
        <v>0.82323410420662224</v>
      </c>
      <c r="C4004" s="57">
        <f ca="1">_xlfn.NORM.INV(B4004,'Input Parameters'!$E$19,'Input Parameters'!$F$19)</f>
        <v>645.6957665224329</v>
      </c>
      <c r="D4004" s="10">
        <f t="shared" ca="1" si="535"/>
        <v>0.10006453744334642</v>
      </c>
      <c r="E4004" s="59">
        <f ca="1">IF(_xlfn.NORM.INV(D4004,'Input Parameters'!$E$20,'Input Parameters'!$F$20)&lt;3500,3500,IF(_xlfn.NORM.INV(D4004,'Input Parameters'!$E$20,'Input Parameters'!$F$20)&gt;5500,5500,_xlfn.NORM.INV(D4004,'Input Parameters'!$E$20,'Input Parameters'!$F$20)))</f>
        <v>3903.1712602371294</v>
      </c>
      <c r="F4004" s="10">
        <f t="shared" ca="1" si="536"/>
        <v>0.58489358930174096</v>
      </c>
      <c r="G4004" s="61">
        <f ca="1">_xlfn.NORM.INV(F4004,'Input Parameters'!$E$21,'Input Parameters'!$F$21)</f>
        <v>286.5354089908754</v>
      </c>
      <c r="H4004" s="54">
        <f ca="1">EXP(E4004*(1/'Input Parameters'!$E$22-1/G4004))</f>
        <v>0.74041292693094807</v>
      </c>
      <c r="I4004" s="10">
        <f t="shared" ca="1" si="537"/>
        <v>0.49975015993709104</v>
      </c>
      <c r="J4004" s="29">
        <f ca="1">_xlfn.BETA.INV(I4004,'Input Parameters'!$L$24,'Input Parameters'!$M$24,'Input Parameters'!$J$24,'Input Parameters'!$K$24)</f>
        <v>0.60706112445749161</v>
      </c>
      <c r="K4004" s="156">
        <f ca="1">('Input Parameters'!$E$25/'Input Parameters'!$E$31)^$J4004</f>
        <v>1.2845240194187726E-2</v>
      </c>
      <c r="L4004" s="66">
        <f ca="1">$H4004*$C4004*'Input Parameters'!$E$23*K4004</f>
        <v>6.1410716022454306</v>
      </c>
      <c r="M4004" s="23">
        <f t="shared" ca="1" si="538"/>
        <v>0.85987316806599667</v>
      </c>
      <c r="N4004" s="15">
        <f ca="1">_xlfn.NORM.INV(M4004,'Input Parameters'!$E$26,'Input Parameters'!$F$26)</f>
        <v>5.667474330946376E-2</v>
      </c>
      <c r="O4004" s="8">
        <f t="shared" ca="1" si="539"/>
        <v>0.71092760473101779</v>
      </c>
      <c r="P4004" s="29">
        <f ca="1">_xlfn.LOGNORM.INV(O4004,'Input Parameters'!$H$27,'Input Parameters'!$I$27)</f>
        <v>1.8207256648503958</v>
      </c>
      <c r="Q4004" s="10"/>
      <c r="R4004" s="15">
        <f>'Input Parameters'!$E$28</f>
        <v>12.7</v>
      </c>
      <c r="S4004" s="10">
        <f t="shared" ca="1" si="540"/>
        <v>0.71701012594370483</v>
      </c>
      <c r="T4004" s="25">
        <f ca="1">_xlfn.LOGNORM.INV(S4004,'Input Parameters'!$H$29,'Input Parameters'!$I$29)</f>
        <v>62.108006948233196</v>
      </c>
      <c r="U4004" s="10">
        <f t="shared" ca="1" si="541"/>
        <v>0.46117028635144497</v>
      </c>
      <c r="V4004" s="29">
        <f ca="1">IF('Input Parameters'!$D$30="Beta",_xlfn.BETA.INV(U4004,'Input Parameters'!$L$30,'Input Parameters'!$M$30,'Input Parameters'!$J$30,'Input Parameters'!$K$30),IF('Input Parameters'!$D$30="LogNorm",_xlfn.LOGNORM.INV(U4004,'Input Parameters'!$H$30,'Input Parameters'!$I$30)))</f>
        <v>0.96152343537813534</v>
      </c>
      <c r="W4004" s="2">
        <f ca="1">N4004+(P4004-N4004)*(1-ERF((T4004-R4004)/(2*SQRT(L4004*'Input Parameters'!$E$31))))</f>
        <v>0.33644635591625188</v>
      </c>
      <c r="X4004">
        <f t="shared" ca="1" si="542"/>
        <v>1</v>
      </c>
      <c r="Y4004" s="7"/>
    </row>
    <row r="4005" spans="1:25" ht="15" customHeight="1" x14ac:dyDescent="0.3">
      <c r="A4005" s="130">
        <v>3998</v>
      </c>
      <c r="B4005" s="10">
        <f t="shared" ca="1" si="534"/>
        <v>0.98341447565267404</v>
      </c>
      <c r="C4005" s="57">
        <f ca="1">_xlfn.NORM.INV(B4005,'Input Parameters'!$E$19,'Input Parameters'!$F$19)</f>
        <v>747.28557795205313</v>
      </c>
      <c r="D4005" s="10">
        <f t="shared" ca="1" si="535"/>
        <v>0.39941005149458841</v>
      </c>
      <c r="E4005" s="59">
        <f ca="1">IF(_xlfn.NORM.INV(D4005,'Input Parameters'!$E$20,'Input Parameters'!$F$20)&lt;3500,3500,IF(_xlfn.NORM.INV(D4005,'Input Parameters'!$E$20,'Input Parameters'!$F$20)&gt;5500,5500,_xlfn.NORM.INV(D4005,'Input Parameters'!$E$20,'Input Parameters'!$F$20)))</f>
        <v>4621.587914312433</v>
      </c>
      <c r="F4005" s="10">
        <f t="shared" ca="1" si="536"/>
        <v>0.55426705938597887</v>
      </c>
      <c r="G4005" s="61">
        <f ca="1">_xlfn.NORM.INV(F4005,'Input Parameters'!$E$21,'Input Parameters'!$F$21)</f>
        <v>285.92249369639245</v>
      </c>
      <c r="H4005" s="54">
        <f ca="1">EXP(E4005*(1/'Input Parameters'!$E$22-1/G4005))</f>
        <v>0.67675828280652817</v>
      </c>
      <c r="I4005" s="10">
        <f t="shared" ca="1" si="537"/>
        <v>0.82910308742664818</v>
      </c>
      <c r="J4005" s="29">
        <f ca="1">_xlfn.BETA.INV(I4005,'Input Parameters'!$L$24,'Input Parameters'!$M$24,'Input Parameters'!$J$24,'Input Parameters'!$K$24)</f>
        <v>0.74974221899342797</v>
      </c>
      <c r="K4005" s="156">
        <f ca="1">('Input Parameters'!$E$25/'Input Parameters'!$E$31)^$J4005</f>
        <v>4.6156083919281768E-3</v>
      </c>
      <c r="L4005" s="66">
        <f ca="1">$H4005*$C4005*'Input Parameters'!$E$23*K4005</f>
        <v>2.3342594993585664</v>
      </c>
      <c r="M4005" s="23">
        <f t="shared" ca="1" si="538"/>
        <v>0.88360489000367759</v>
      </c>
      <c r="N4005" s="15">
        <f ca="1">_xlfn.NORM.INV(M4005,'Input Parameters'!$E$26,'Input Parameters'!$F$26)</f>
        <v>5.9057244767251701E-2</v>
      </c>
      <c r="O4005" s="8">
        <f t="shared" ca="1" si="539"/>
        <v>0.43870261402941724</v>
      </c>
      <c r="P4005" s="29">
        <f ca="1">_xlfn.LOGNORM.INV(O4005,'Input Parameters'!$H$27,'Input Parameters'!$I$27)</f>
        <v>1.3297166297591669</v>
      </c>
      <c r="Q4005" s="10"/>
      <c r="R4005" s="15">
        <f>'Input Parameters'!$E$28</f>
        <v>12.7</v>
      </c>
      <c r="S4005" s="10">
        <f t="shared" ca="1" si="540"/>
        <v>0.88458016647991755</v>
      </c>
      <c r="T4005" s="25">
        <f ca="1">_xlfn.LOGNORM.INV(S4005,'Input Parameters'!$H$29,'Input Parameters'!$I$29)</f>
        <v>66.616861079368377</v>
      </c>
      <c r="U4005" s="10">
        <f t="shared" ca="1" si="541"/>
        <v>0.60356229878893952</v>
      </c>
      <c r="V4005" s="29">
        <f ca="1">IF('Input Parameters'!$D$30="Beta",_xlfn.BETA.INV(U4005,'Input Parameters'!$L$30,'Input Parameters'!$M$30,'Input Parameters'!$J$30,'Input Parameters'!$K$30),IF('Input Parameters'!$D$30="LogNorm",_xlfn.LOGNORM.INV(U4005,'Input Parameters'!$H$30,'Input Parameters'!$I$30)))</f>
        <v>1.108218217938973</v>
      </c>
      <c r="W4005" s="2">
        <f ca="1">N4005+(P4005-N4005)*(1-ERF((T4005-R4005)/(2*SQRT(L4005*'Input Parameters'!$E$31))))</f>
        <v>7.5045402464552671E-2</v>
      </c>
      <c r="X4005">
        <f t="shared" ca="1" si="542"/>
        <v>1</v>
      </c>
      <c r="Y4005" s="7"/>
    </row>
    <row r="4006" spans="1:25" ht="15" customHeight="1" x14ac:dyDescent="0.3">
      <c r="A4006" s="130">
        <v>3999</v>
      </c>
      <c r="B4006" s="10">
        <f t="shared" ca="1" si="534"/>
        <v>0.11834999946599023</v>
      </c>
      <c r="C4006" s="57">
        <f ca="1">_xlfn.NORM.INV(B4006,'Input Parameters'!$E$19,'Input Parameters'!$F$19)</f>
        <v>467.31322443180522</v>
      </c>
      <c r="D4006" s="10">
        <f t="shared" ca="1" si="535"/>
        <v>0.73032261647524421</v>
      </c>
      <c r="E4006" s="59">
        <f ca="1">IF(_xlfn.NORM.INV(D4006,'Input Parameters'!$E$20,'Input Parameters'!$F$20)&lt;3500,3500,IF(_xlfn.NORM.INV(D4006,'Input Parameters'!$E$20,'Input Parameters'!$F$20)&gt;5500,5500,_xlfn.NORM.INV(D4006,'Input Parameters'!$E$20,'Input Parameters'!$F$20)))</f>
        <v>5229.652300039259</v>
      </c>
      <c r="F4006" s="10">
        <f t="shared" ca="1" si="536"/>
        <v>0.87704344215793495</v>
      </c>
      <c r="G4006" s="61">
        <f ca="1">_xlfn.NORM.INV(F4006,'Input Parameters'!$E$21,'Input Parameters'!$F$21)</f>
        <v>293.97022004629105</v>
      </c>
      <c r="H4006" s="54">
        <f ca="1">EXP(E4006*(1/'Input Parameters'!$E$22-1/G4006))</f>
        <v>1.0606773406778955</v>
      </c>
      <c r="I4006" s="10">
        <f t="shared" ca="1" si="537"/>
        <v>0.39724497633821332</v>
      </c>
      <c r="J4006" s="29">
        <f ca="1">_xlfn.BETA.INV(I4006,'Input Parameters'!$L$24,'Input Parameters'!$M$24,'Input Parameters'!$J$24,'Input Parameters'!$K$24)</f>
        <v>0.56474380770056931</v>
      </c>
      <c r="K4006" s="156">
        <f ca="1">('Input Parameters'!$E$25/'Input Parameters'!$E$31)^$J4006</f>
        <v>1.740119046186283E-2</v>
      </c>
      <c r="L4006" s="66">
        <f ca="1">$H4006*$C4006*'Input Parameters'!$E$23*K4006</f>
        <v>8.6252228123817325</v>
      </c>
      <c r="M4006" s="23">
        <f t="shared" ca="1" si="538"/>
        <v>0.39278139957798808</v>
      </c>
      <c r="N4006" s="15">
        <f ca="1">_xlfn.NORM.INV(M4006,'Input Parameters'!$E$26,'Input Parameters'!$F$26)</f>
        <v>2.8286382594210381E-2</v>
      </c>
      <c r="O4006" s="8">
        <f t="shared" ca="1" si="539"/>
        <v>0.98518219439256249</v>
      </c>
      <c r="P4006" s="29">
        <f ca="1">_xlfn.LOGNORM.INV(O4006,'Input Parameters'!$H$27,'Input Parameters'!$I$27)</f>
        <v>3.7263279003756695</v>
      </c>
      <c r="Q4006" s="10"/>
      <c r="R4006" s="15">
        <f>'Input Parameters'!$E$28</f>
        <v>12.7</v>
      </c>
      <c r="S4006" s="10">
        <f t="shared" ca="1" si="540"/>
        <v>0.28800428752902085</v>
      </c>
      <c r="T4006" s="25">
        <f ca="1">_xlfn.LOGNORM.INV(S4006,'Input Parameters'!$H$29,'Input Parameters'!$I$29)</f>
        <v>54.688098906024287</v>
      </c>
      <c r="U4006" s="10">
        <f t="shared" ca="1" si="541"/>
        <v>0.68888006406373115</v>
      </c>
      <c r="V4006" s="29">
        <f ca="1">IF('Input Parameters'!$D$30="Beta",_xlfn.BETA.INV(U4006,'Input Parameters'!$L$30,'Input Parameters'!$M$30,'Input Parameters'!$J$30,'Input Parameters'!$K$30),IF('Input Parameters'!$D$30="LogNorm",_xlfn.LOGNORM.INV(U4006,'Input Parameters'!$H$30,'Input Parameters'!$I$30)))</f>
        <v>1.2134801225405929</v>
      </c>
      <c r="W4006" s="2">
        <f ca="1">N4006+(P4006-N4006)*(1-ERF((T4006-R4006)/(2*SQRT(L4006*'Input Parameters'!$E$31))))</f>
        <v>1.1822395272271551</v>
      </c>
      <c r="X4006">
        <f t="shared" ca="1" si="542"/>
        <v>1</v>
      </c>
      <c r="Y4006" s="7"/>
    </row>
    <row r="4007" spans="1:25" ht="15" customHeight="1" x14ac:dyDescent="0.3">
      <c r="A4007" s="130">
        <v>4000</v>
      </c>
      <c r="B4007" s="10">
        <f t="shared" ca="1" si="534"/>
        <v>0.9804439875827633</v>
      </c>
      <c r="C4007" s="57">
        <f ca="1">_xlfn.NORM.INV(B4007,'Input Parameters'!$E$19,'Input Parameters'!$F$19)</f>
        <v>741.62403660759071</v>
      </c>
      <c r="D4007" s="10">
        <f t="shared" ca="1" si="535"/>
        <v>0.85212903394935624</v>
      </c>
      <c r="E4007" s="59">
        <f ca="1">IF(_xlfn.NORM.INV(D4007,'Input Parameters'!$E$20,'Input Parameters'!$F$20)&lt;3500,3500,IF(_xlfn.NORM.INV(D4007,'Input Parameters'!$E$20,'Input Parameters'!$F$20)&gt;5500,5500,_xlfn.NORM.INV(D4007,'Input Parameters'!$E$20,'Input Parameters'!$F$20)))</f>
        <v>5500</v>
      </c>
      <c r="F4007" s="10">
        <f t="shared" ca="1" si="536"/>
        <v>0.53035588721420779</v>
      </c>
      <c r="G4007" s="61">
        <f ca="1">_xlfn.NORM.INV(F4007,'Input Parameters'!$E$21,'Input Parameters'!$F$21)</f>
        <v>285.44865296945966</v>
      </c>
      <c r="H4007" s="54">
        <f ca="1">EXP(E4007*(1/'Input Parameters'!$E$22-1/G4007))</f>
        <v>0.60860696167219719</v>
      </c>
      <c r="I4007" s="10">
        <f t="shared" ca="1" si="537"/>
        <v>0.10616759304777024</v>
      </c>
      <c r="J4007" s="29">
        <f ca="1">_xlfn.BETA.INV(I4007,'Input Parameters'!$L$24,'Input Parameters'!$M$24,'Input Parameters'!$J$24,'Input Parameters'!$K$24)</f>
        <v>0.40269954469705455</v>
      </c>
      <c r="K4007" s="156">
        <f ca="1">('Input Parameters'!$E$25/'Input Parameters'!$E$31)^$J4007</f>
        <v>5.5643811950493054E-2</v>
      </c>
      <c r="L4007" s="66">
        <f ca="1">$H4007*$C4007*'Input Parameters'!$E$23*K4007</f>
        <v>25.115254724934942</v>
      </c>
      <c r="M4007" s="23">
        <f t="shared" ca="1" si="538"/>
        <v>3.0921239947088508E-2</v>
      </c>
      <c r="N4007" s="15">
        <f ca="1">_xlfn.NORM.INV(M4007,'Input Parameters'!$E$26,'Input Parameters'!$F$26)</f>
        <v>-5.215892105394318E-3</v>
      </c>
      <c r="O4007" s="8">
        <f t="shared" ca="1" si="539"/>
        <v>0.18733848070981585</v>
      </c>
      <c r="P4007" s="29">
        <f ca="1">_xlfn.LOGNORM.INV(O4007,'Input Parameters'!$H$27,'Input Parameters'!$I$27)</f>
        <v>0.9612343762495934</v>
      </c>
      <c r="Q4007" s="10"/>
      <c r="R4007" s="15">
        <f>'Input Parameters'!$E$28</f>
        <v>12.7</v>
      </c>
      <c r="S4007" s="10">
        <f t="shared" ca="1" si="540"/>
        <v>0.61647418697397716</v>
      </c>
      <c r="T4007" s="25">
        <f ca="1">_xlfn.LOGNORM.INV(S4007,'Input Parameters'!$H$29,'Input Parameters'!$I$29)</f>
        <v>60.201133023774545</v>
      </c>
      <c r="U4007" s="10">
        <f t="shared" ca="1" si="541"/>
        <v>0.39995129405155194</v>
      </c>
      <c r="V4007" s="29">
        <f ca="1">IF('Input Parameters'!$D$30="Beta",_xlfn.BETA.INV(U4007,'Input Parameters'!$L$30,'Input Parameters'!$M$30,'Input Parameters'!$J$30,'Input Parameters'!$K$30),IF('Input Parameters'!$D$30="LogNorm",_xlfn.LOGNORM.INV(U4007,'Input Parameters'!$H$30,'Input Parameters'!$I$30)))</f>
        <v>0.90415970502838749</v>
      </c>
      <c r="W4007" s="2">
        <f ca="1">N4007+(P4007-N4007)*(1-ERF((T4007-R4007)/(2*SQRT(L4007*'Input Parameters'!$E$31))))</f>
        <v>0.48063296902565855</v>
      </c>
      <c r="X4007">
        <f t="shared" ca="1" si="542"/>
        <v>1</v>
      </c>
      <c r="Y4007" s="7"/>
    </row>
    <row r="4008" spans="1:25" ht="15" customHeight="1" x14ac:dyDescent="0.3">
      <c r="A4008" s="130">
        <v>4001</v>
      </c>
      <c r="B4008" s="10">
        <f t="shared" ca="1" si="534"/>
        <v>0.80880650113271735</v>
      </c>
      <c r="C4008" s="57">
        <f ca="1">_xlfn.NORM.INV(B4008,'Input Parameters'!$E$19,'Input Parameters'!$F$19)</f>
        <v>641.11130966568146</v>
      </c>
      <c r="D4008" s="10">
        <f t="shared" ca="1" si="535"/>
        <v>0.59949306545254499</v>
      </c>
      <c r="E4008" s="59">
        <f ca="1">IF(_xlfn.NORM.INV(D4008,'Input Parameters'!$E$20,'Input Parameters'!$F$20)&lt;3500,3500,IF(_xlfn.NORM.INV(D4008,'Input Parameters'!$E$20,'Input Parameters'!$F$20)&gt;5500,5500,_xlfn.NORM.INV(D4008,'Input Parameters'!$E$20,'Input Parameters'!$F$20)))</f>
        <v>4976.4246282751728</v>
      </c>
      <c r="F4008" s="10">
        <f t="shared" ca="1" si="536"/>
        <v>0.12873105384322392</v>
      </c>
      <c r="G4008" s="61">
        <f ca="1">_xlfn.NORM.INV(F4008,'Input Parameters'!$E$21,'Input Parameters'!$F$21)</f>
        <v>275.94925749497344</v>
      </c>
      <c r="H4008" s="54">
        <f ca="1">EXP(E4008*(1/'Input Parameters'!$E$22-1/G4008))</f>
        <v>0.35012847030338567</v>
      </c>
      <c r="I4008" s="10">
        <f t="shared" ca="1" si="537"/>
        <v>0.9160831397042305</v>
      </c>
      <c r="J4008" s="29">
        <f ca="1">_xlfn.BETA.INV(I4008,'Input Parameters'!$L$24,'Input Parameters'!$M$24,'Input Parameters'!$J$24,'Input Parameters'!$K$24)</f>
        <v>0.80440411754288976</v>
      </c>
      <c r="K4008" s="156">
        <f ca="1">('Input Parameters'!$E$25/'Input Parameters'!$E$31)^$J4008</f>
        <v>3.1184121638706585E-3</v>
      </c>
      <c r="L4008" s="66">
        <f ca="1">$H4008*$C4008*'Input Parameters'!$E$23*K4008</f>
        <v>0.6999941014247224</v>
      </c>
      <c r="M4008" s="23">
        <f t="shared" ca="1" si="538"/>
        <v>0.93486630862387576</v>
      </c>
      <c r="N4008" s="15">
        <f ca="1">_xlfn.NORM.INV(M4008,'Input Parameters'!$E$26,'Input Parameters'!$F$26)</f>
        <v>6.5774014944725567E-2</v>
      </c>
      <c r="O4008" s="8">
        <f t="shared" ca="1" si="539"/>
        <v>0.23313272294271459</v>
      </c>
      <c r="P4008" s="29">
        <f ca="1">_xlfn.LOGNORM.INV(O4008,'Input Parameters'!$H$27,'Input Parameters'!$I$27)</f>
        <v>1.0313669564347125</v>
      </c>
      <c r="Q4008" s="10"/>
      <c r="R4008" s="15">
        <f>'Input Parameters'!$E$28</f>
        <v>12.7</v>
      </c>
      <c r="S4008" s="10">
        <f t="shared" ca="1" si="540"/>
        <v>0.25164613800133284</v>
      </c>
      <c r="T4008" s="25">
        <f ca="1">_xlfn.LOGNORM.INV(S4008,'Input Parameters'!$H$29,'Input Parameters'!$I$29)</f>
        <v>54.016280159442196</v>
      </c>
      <c r="U4008" s="10">
        <f t="shared" ca="1" si="541"/>
        <v>0.9778057148059901</v>
      </c>
      <c r="V4008" s="29">
        <f ca="1">IF('Input Parameters'!$D$30="Beta",_xlfn.BETA.INV(U4008,'Input Parameters'!$L$30,'Input Parameters'!$M$30,'Input Parameters'!$J$30,'Input Parameters'!$K$30),IF('Input Parameters'!$D$30="LogNorm",_xlfn.LOGNORM.INV(U4008,'Input Parameters'!$H$30,'Input Parameters'!$I$30)))</f>
        <v>2.2078086471452498</v>
      </c>
      <c r="W4008" s="2">
        <f ca="1">N4008+(P4008-N4008)*(1-ERF((T4008-R4008)/(2*SQRT(L4008*'Input Parameters'!$E$31))))</f>
        <v>6.6237149809935225E-2</v>
      </c>
      <c r="X4008">
        <f t="shared" ca="1" si="542"/>
        <v>1</v>
      </c>
      <c r="Y4008" s="7"/>
    </row>
    <row r="4009" spans="1:25" ht="15" customHeight="1" x14ac:dyDescent="0.3">
      <c r="A4009" s="130">
        <v>4002</v>
      </c>
      <c r="B4009" s="10">
        <f t="shared" ca="1" si="534"/>
        <v>8.0829100062093762E-2</v>
      </c>
      <c r="C4009" s="57">
        <f ca="1">_xlfn.NORM.INV(B4009,'Input Parameters'!$E$19,'Input Parameters'!$F$19)</f>
        <v>449.04086877475851</v>
      </c>
      <c r="D4009" s="10">
        <f t="shared" ca="1" si="535"/>
        <v>2.9079762349743077E-2</v>
      </c>
      <c r="E4009" s="59">
        <f ca="1">IF(_xlfn.NORM.INV(D4009,'Input Parameters'!$E$20,'Input Parameters'!$F$20)&lt;3500,3500,IF(_xlfn.NORM.INV(D4009,'Input Parameters'!$E$20,'Input Parameters'!$F$20)&gt;5500,5500,_xlfn.NORM.INV(D4009,'Input Parameters'!$E$20,'Input Parameters'!$F$20)))</f>
        <v>3500</v>
      </c>
      <c r="F4009" s="10">
        <f t="shared" ca="1" si="536"/>
        <v>6.4735554274170659E-2</v>
      </c>
      <c r="G4009" s="61">
        <f ca="1">_xlfn.NORM.INV(F4009,'Input Parameters'!$E$21,'Input Parameters'!$F$21)</f>
        <v>272.93274015188217</v>
      </c>
      <c r="H4009" s="54">
        <f ca="1">EXP(E4009*(1/'Input Parameters'!$E$22-1/G4009))</f>
        <v>0.41549706165485933</v>
      </c>
      <c r="I4009" s="10">
        <f t="shared" ca="1" si="537"/>
        <v>0.68016887462368492</v>
      </c>
      <c r="J4009" s="29">
        <f ca="1">_xlfn.BETA.INV(I4009,'Input Parameters'!$L$24,'Input Parameters'!$M$24,'Input Parameters'!$J$24,'Input Parameters'!$K$24)</f>
        <v>0.68041922777471331</v>
      </c>
      <c r="K4009" s="156">
        <f ca="1">('Input Parameters'!$E$25/'Input Parameters'!$E$31)^$J4009</f>
        <v>7.5892705081120997E-3</v>
      </c>
      <c r="L4009" s="66">
        <f ca="1">$H4009*$C4009*'Input Parameters'!$E$23*K4009</f>
        <v>1.4159693710131016</v>
      </c>
      <c r="M4009" s="23">
        <f t="shared" ca="1" si="538"/>
        <v>0.69384672451197349</v>
      </c>
      <c r="N4009" s="15">
        <f ca="1">_xlfn.NORM.INV(M4009,'Input Parameters'!$E$26,'Input Parameters'!$F$26)</f>
        <v>4.4642459002585295E-2</v>
      </c>
      <c r="O4009" s="8">
        <f t="shared" ca="1" si="539"/>
        <v>0.80312253244152232</v>
      </c>
      <c r="P4009" s="29">
        <f ca="1">_xlfn.LOGNORM.INV(O4009,'Input Parameters'!$H$27,'Input Parameters'!$I$27)</f>
        <v>2.0761436279971548</v>
      </c>
      <c r="Q4009" s="10"/>
      <c r="R4009" s="15">
        <f>'Input Parameters'!$E$28</f>
        <v>12.7</v>
      </c>
      <c r="S4009" s="10">
        <f t="shared" ca="1" si="540"/>
        <v>0.62169141582723109</v>
      </c>
      <c r="T4009" s="25">
        <f ca="1">_xlfn.LOGNORM.INV(S4009,'Input Parameters'!$H$29,'Input Parameters'!$I$29)</f>
        <v>60.293750788163592</v>
      </c>
      <c r="U4009" s="10">
        <f t="shared" ca="1" si="541"/>
        <v>0.46365867849340137</v>
      </c>
      <c r="V4009" s="29">
        <f ca="1">IF('Input Parameters'!$D$30="Beta",_xlfn.BETA.INV(U4009,'Input Parameters'!$L$30,'Input Parameters'!$M$30,'Input Parameters'!$J$30,'Input Parameters'!$K$30),IF('Input Parameters'!$D$30="LogNorm",_xlfn.LOGNORM.INV(U4009,'Input Parameters'!$H$30,'Input Parameters'!$I$30)))</f>
        <v>0.96390200680628291</v>
      </c>
      <c r="W4009" s="2">
        <f ca="1">N4009+(P4009-N4009)*(1-ERF((T4009-R4009)/(2*SQRT(L4009*'Input Parameters'!$E$31))))</f>
        <v>5.4152436913911063E-2</v>
      </c>
      <c r="X4009">
        <f t="shared" ca="1" si="542"/>
        <v>1</v>
      </c>
      <c r="Y4009" s="7"/>
    </row>
    <row r="4010" spans="1:25" ht="15" customHeight="1" x14ac:dyDescent="0.3">
      <c r="A4010" s="130">
        <v>4003</v>
      </c>
      <c r="B4010" s="10">
        <f t="shared" ca="1" si="534"/>
        <v>0.95760608339307696</v>
      </c>
      <c r="C4010" s="57">
        <f ca="1">_xlfn.NORM.INV(B4010,'Input Parameters'!$E$19,'Input Parameters'!$F$19)</f>
        <v>712.940572861134</v>
      </c>
      <c r="D4010" s="10">
        <f t="shared" ca="1" si="535"/>
        <v>0.78118050807535355</v>
      </c>
      <c r="E4010" s="59">
        <f ca="1">IF(_xlfn.NORM.INV(D4010,'Input Parameters'!$E$20,'Input Parameters'!$F$20)&lt;3500,3500,IF(_xlfn.NORM.INV(D4010,'Input Parameters'!$E$20,'Input Parameters'!$F$20)&gt;5500,5500,_xlfn.NORM.INV(D4010,'Input Parameters'!$E$20,'Input Parameters'!$F$20)))</f>
        <v>5343.3304220076434</v>
      </c>
      <c r="F4010" s="10">
        <f t="shared" ca="1" si="536"/>
        <v>0.93049211002356069</v>
      </c>
      <c r="G4010" s="61">
        <f ca="1">_xlfn.NORM.INV(F4010,'Input Parameters'!$E$21,'Input Parameters'!$F$21)</f>
        <v>296.4786036999775</v>
      </c>
      <c r="H4010" s="54">
        <f ca="1">EXP(E4010*(1/'Input Parameters'!$E$22-1/G4010))</f>
        <v>1.2385874017681306</v>
      </c>
      <c r="I4010" s="10">
        <f t="shared" ca="1" si="537"/>
        <v>0.51458418790833627</v>
      </c>
      <c r="J4010" s="29">
        <f ca="1">_xlfn.BETA.INV(I4010,'Input Parameters'!$L$24,'Input Parameters'!$M$24,'Input Parameters'!$J$24,'Input Parameters'!$K$24)</f>
        <v>0.61304136262268205</v>
      </c>
      <c r="K4010" s="156">
        <f ca="1">('Input Parameters'!$E$25/'Input Parameters'!$E$31)^$J4010</f>
        <v>1.2305838270761602E-2</v>
      </c>
      <c r="L4010" s="66">
        <f ca="1">$H4010*$C4010*'Input Parameters'!$E$23*K4010</f>
        <v>10.86653772659974</v>
      </c>
      <c r="M4010" s="23">
        <f t="shared" ca="1" si="538"/>
        <v>0.76234970331230167</v>
      </c>
      <c r="N4010" s="15">
        <f ca="1">_xlfn.NORM.INV(M4010,'Input Parameters'!$E$26,'Input Parameters'!$F$26)</f>
        <v>4.8991506898033443E-2</v>
      </c>
      <c r="O4010" s="8">
        <f t="shared" ca="1" si="539"/>
        <v>0.57547093594915943</v>
      </c>
      <c r="P4010" s="29">
        <f ca="1">_xlfn.LOGNORM.INV(O4010,'Input Parameters'!$H$27,'Input Parameters'!$I$27)</f>
        <v>1.5486935288290782</v>
      </c>
      <c r="Q4010" s="10"/>
      <c r="R4010" s="15">
        <f>'Input Parameters'!$E$28</f>
        <v>12.7</v>
      </c>
      <c r="S4010" s="10">
        <f t="shared" ca="1" si="540"/>
        <v>0.78974927215384005</v>
      </c>
      <c r="T4010" s="25">
        <f ca="1">_xlfn.LOGNORM.INV(S4010,'Input Parameters'!$H$29,'Input Parameters'!$I$29)</f>
        <v>63.743928890561037</v>
      </c>
      <c r="U4010" s="10">
        <f t="shared" ca="1" si="541"/>
        <v>0.47706502583805588</v>
      </c>
      <c r="V4010" s="29">
        <f ca="1">IF('Input Parameters'!$D$30="Beta",_xlfn.BETA.INV(U4010,'Input Parameters'!$L$30,'Input Parameters'!$M$30,'Input Parameters'!$J$30,'Input Parameters'!$K$30),IF('Input Parameters'!$D$30="LogNorm",_xlfn.LOGNORM.INV(U4010,'Input Parameters'!$H$30,'Input Parameters'!$I$30)))</f>
        <v>0.97679698963962069</v>
      </c>
      <c r="W4010" s="2">
        <f ca="1">N4010+(P4010-N4010)*(1-ERF((T4010-R4010)/(2*SQRT(L4010*'Input Parameters'!$E$31))))</f>
        <v>0.45923568104135432</v>
      </c>
      <c r="X4010">
        <f t="shared" ca="1" si="542"/>
        <v>1</v>
      </c>
      <c r="Y4010" s="7"/>
    </row>
    <row r="4011" spans="1:25" ht="15" customHeight="1" x14ac:dyDescent="0.3">
      <c r="A4011" s="130">
        <v>4004</v>
      </c>
      <c r="B4011" s="10">
        <f t="shared" ca="1" si="534"/>
        <v>0.26031340728006669</v>
      </c>
      <c r="C4011" s="57">
        <f ca="1">_xlfn.NORM.INV(B4011,'Input Parameters'!$E$19,'Input Parameters'!$F$19)</f>
        <v>513.01893325271442</v>
      </c>
      <c r="D4011" s="10">
        <f t="shared" ca="1" si="535"/>
        <v>0.76660757537449042</v>
      </c>
      <c r="E4011" s="59">
        <f ca="1">IF(_xlfn.NORM.INV(D4011,'Input Parameters'!$E$20,'Input Parameters'!$F$20)&lt;3500,3500,IF(_xlfn.NORM.INV(D4011,'Input Parameters'!$E$20,'Input Parameters'!$F$20)&gt;5500,5500,_xlfn.NORM.INV(D4011,'Input Parameters'!$E$20,'Input Parameters'!$F$20)))</f>
        <v>5309.4041778720357</v>
      </c>
      <c r="F4011" s="10">
        <f t="shared" ca="1" si="536"/>
        <v>0.50429141075304929</v>
      </c>
      <c r="G4011" s="61">
        <f ca="1">_xlfn.NORM.INV(F4011,'Input Parameters'!$E$21,'Input Parameters'!$F$21)</f>
        <v>284.93455142688197</v>
      </c>
      <c r="H4011" s="54">
        <f ca="1">EXP(E4011*(1/'Input Parameters'!$E$22-1/G4011))</f>
        <v>0.59873624289432925</v>
      </c>
      <c r="I4011" s="10">
        <f t="shared" ca="1" si="537"/>
        <v>8.899392187529187E-2</v>
      </c>
      <c r="J4011" s="29">
        <f ca="1">_xlfn.BETA.INV(I4011,'Input Parameters'!$L$24,'Input Parameters'!$M$24,'Input Parameters'!$J$24,'Input Parameters'!$K$24)</f>
        <v>0.38684154975612123</v>
      </c>
      <c r="K4011" s="156">
        <f ca="1">('Input Parameters'!$E$25/'Input Parameters'!$E$31)^$J4011</f>
        <v>6.2347835688818104E-2</v>
      </c>
      <c r="L4011" s="66">
        <f ca="1">$H4011*$C4011*'Input Parameters'!$E$23*K4011</f>
        <v>19.150950038664746</v>
      </c>
      <c r="M4011" s="23">
        <f t="shared" ca="1" si="538"/>
        <v>0.12047593531946954</v>
      </c>
      <c r="N4011" s="15">
        <f ca="1">_xlfn.NORM.INV(M4011,'Input Parameters'!$E$26,'Input Parameters'!$F$26)</f>
        <v>9.3751708019835546E-3</v>
      </c>
      <c r="O4011" s="8">
        <f t="shared" ca="1" si="539"/>
        <v>0.1776582611248293</v>
      </c>
      <c r="P4011" s="29">
        <f ca="1">_xlfn.LOGNORM.INV(O4011,'Input Parameters'!$H$27,'Input Parameters'!$I$27)</f>
        <v>0.94580380899700955</v>
      </c>
      <c r="Q4011" s="10"/>
      <c r="R4011" s="15">
        <f>'Input Parameters'!$E$28</f>
        <v>12.7</v>
      </c>
      <c r="S4011" s="10">
        <f t="shared" ca="1" si="540"/>
        <v>0.35348366619520633</v>
      </c>
      <c r="T4011" s="25">
        <f ca="1">_xlfn.LOGNORM.INV(S4011,'Input Parameters'!$H$29,'Input Parameters'!$I$29)</f>
        <v>55.825174959785834</v>
      </c>
      <c r="U4011" s="10">
        <f t="shared" ca="1" si="541"/>
        <v>0.91617413308375228</v>
      </c>
      <c r="V4011" s="29">
        <f ca="1">IF('Input Parameters'!$D$30="Beta",_xlfn.BETA.INV(U4011,'Input Parameters'!$L$30,'Input Parameters'!$M$30,'Input Parameters'!$J$30,'Input Parameters'!$K$30),IF('Input Parameters'!$D$30="LogNorm",_xlfn.LOGNORM.INV(U4011,'Input Parameters'!$H$30,'Input Parameters'!$I$30)))</f>
        <v>1.721714285320479</v>
      </c>
      <c r="W4011" s="2">
        <f ca="1">N4011+(P4011-N4011)*(1-ERF((T4011-R4011)/(2*SQRT(L4011*'Input Parameters'!$E$31))))</f>
        <v>0.46440021496427841</v>
      </c>
      <c r="X4011">
        <f t="shared" ca="1" si="542"/>
        <v>1</v>
      </c>
      <c r="Y4011" s="7"/>
    </row>
    <row r="4012" spans="1:25" ht="15" customHeight="1" x14ac:dyDescent="0.3">
      <c r="A4012" s="130">
        <v>4005</v>
      </c>
      <c r="B4012" s="10">
        <f t="shared" ca="1" si="534"/>
        <v>3.5587093849598572E-2</v>
      </c>
      <c r="C4012" s="57">
        <f ca="1">_xlfn.NORM.INV(B4012,'Input Parameters'!$E$19,'Input Parameters'!$F$19)</f>
        <v>414.8312015116677</v>
      </c>
      <c r="D4012" s="10">
        <f t="shared" ca="1" si="535"/>
        <v>0.11051511412352566</v>
      </c>
      <c r="E4012" s="59">
        <f ca="1">IF(_xlfn.NORM.INV(D4012,'Input Parameters'!$E$20,'Input Parameters'!$F$20)&lt;3500,3500,IF(_xlfn.NORM.INV(D4012,'Input Parameters'!$E$20,'Input Parameters'!$F$20)&gt;5500,5500,_xlfn.NORM.INV(D4012,'Input Parameters'!$E$20,'Input Parameters'!$F$20)))</f>
        <v>3943.3447192839612</v>
      </c>
      <c r="F4012" s="10">
        <f t="shared" ca="1" si="536"/>
        <v>0.88382782992105502</v>
      </c>
      <c r="G4012" s="61">
        <f ca="1">_xlfn.NORM.INV(F4012,'Input Parameters'!$E$21,'Input Parameters'!$F$21)</f>
        <v>294.23752559877914</v>
      </c>
      <c r="H4012" s="54">
        <f ca="1">EXP(E4012*(1/'Input Parameters'!$E$22-1/G4012))</f>
        <v>1.0582375115714275</v>
      </c>
      <c r="I4012" s="10">
        <f t="shared" ca="1" si="537"/>
        <v>0.88297226513145954</v>
      </c>
      <c r="J4012" s="29">
        <f ca="1">_xlfn.BETA.INV(I4012,'Input Parameters'!$L$24,'Input Parameters'!$M$24,'Input Parameters'!$J$24,'Input Parameters'!$K$24)</f>
        <v>0.78115106019359037</v>
      </c>
      <c r="K4012" s="156">
        <f ca="1">('Input Parameters'!$E$25/'Input Parameters'!$E$31)^$J4012</f>
        <v>3.6844853942892613E-3</v>
      </c>
      <c r="L4012" s="66">
        <f ca="1">$H4012*$C4012*'Input Parameters'!$E$23*K4012</f>
        <v>1.6174520163111918</v>
      </c>
      <c r="M4012" s="23">
        <f t="shared" ca="1" si="538"/>
        <v>0.59176850092391708</v>
      </c>
      <c r="N4012" s="15">
        <f ca="1">_xlfn.NORM.INV(M4012,'Input Parameters'!$E$26,'Input Parameters'!$F$26)</f>
        <v>3.8874028260384205E-2</v>
      </c>
      <c r="O4012" s="8">
        <f t="shared" ca="1" si="539"/>
        <v>0.76403744006147289</v>
      </c>
      <c r="P4012" s="29">
        <f ca="1">_xlfn.LOGNORM.INV(O4012,'Input Parameters'!$H$27,'Input Parameters'!$I$27)</f>
        <v>1.9570932523353832</v>
      </c>
      <c r="Q4012" s="10"/>
      <c r="R4012" s="15">
        <f>'Input Parameters'!$E$28</f>
        <v>12.7</v>
      </c>
      <c r="S4012" s="10">
        <f t="shared" ca="1" si="540"/>
        <v>0.60628544783848681</v>
      </c>
      <c r="T4012" s="25">
        <f ca="1">_xlfn.LOGNORM.INV(S4012,'Input Parameters'!$H$29,'Input Parameters'!$I$29)</f>
        <v>60.021726121293931</v>
      </c>
      <c r="U4012" s="10">
        <f t="shared" ca="1" si="541"/>
        <v>0.8892603181830836</v>
      </c>
      <c r="V4012" s="29">
        <f ca="1">IF('Input Parameters'!$D$30="Beta",_xlfn.BETA.INV(U4012,'Input Parameters'!$L$30,'Input Parameters'!$M$30,'Input Parameters'!$J$30,'Input Parameters'!$K$30),IF('Input Parameters'!$D$30="LogNorm",_xlfn.LOGNORM.INV(U4012,'Input Parameters'!$H$30,'Input Parameters'!$I$30)))</f>
        <v>1.6182338303511872</v>
      </c>
      <c r="W4012" s="2">
        <f ca="1">N4012+(P4012-N4012)*(1-ERF((T4012-R4012)/(2*SQRT(L4012*'Input Parameters'!$E$31))))</f>
        <v>5.5201974513496857E-2</v>
      </c>
      <c r="X4012">
        <f t="shared" ca="1" si="542"/>
        <v>1</v>
      </c>
      <c r="Y4012" s="7"/>
    </row>
    <row r="4013" spans="1:25" ht="15" customHeight="1" x14ac:dyDescent="0.3">
      <c r="A4013" s="130">
        <v>4006</v>
      </c>
      <c r="B4013" s="10">
        <f t="shared" ca="1" si="534"/>
        <v>0.58165627030612077</v>
      </c>
      <c r="C4013" s="57">
        <f ca="1">_xlfn.NORM.INV(B4013,'Input Parameters'!$E$19,'Input Parameters'!$F$19)</f>
        <v>584.71819118249891</v>
      </c>
      <c r="D4013" s="10">
        <f t="shared" ca="1" si="535"/>
        <v>0.42473693724958028</v>
      </c>
      <c r="E4013" s="59">
        <f ca="1">IF(_xlfn.NORM.INV(D4013,'Input Parameters'!$E$20,'Input Parameters'!$F$20)&lt;3500,3500,IF(_xlfn.NORM.INV(D4013,'Input Parameters'!$E$20,'Input Parameters'!$F$20)&gt;5500,5500,_xlfn.NORM.INV(D4013,'Input Parameters'!$E$20,'Input Parameters'!$F$20)))</f>
        <v>4667.1471627339506</v>
      </c>
      <c r="F4013" s="10">
        <f t="shared" ca="1" si="536"/>
        <v>0.32776037262853119</v>
      </c>
      <c r="G4013" s="61">
        <f ca="1">_xlfn.NORM.INV(F4013,'Input Parameters'!$E$21,'Input Parameters'!$F$21)</f>
        <v>281.34360756173214</v>
      </c>
      <c r="H4013" s="54">
        <f ca="1">EXP(E4013*(1/'Input Parameters'!$E$22-1/G4013))</f>
        <v>0.51687721689626187</v>
      </c>
      <c r="I4013" s="10">
        <f t="shared" ca="1" si="537"/>
        <v>0.94050999535989377</v>
      </c>
      <c r="J4013" s="29">
        <f ca="1">_xlfn.BETA.INV(I4013,'Input Parameters'!$L$24,'Input Parameters'!$M$24,'Input Parameters'!$J$24,'Input Parameters'!$K$24)</f>
        <v>0.82514830656969917</v>
      </c>
      <c r="K4013" s="156">
        <f ca="1">('Input Parameters'!$E$25/'Input Parameters'!$E$31)^$J4013</f>
        <v>2.687239666305252E-3</v>
      </c>
      <c r="L4013" s="66">
        <f ca="1">$H4013*$C4013*'Input Parameters'!$E$23*K4013</f>
        <v>0.81215775668670531</v>
      </c>
      <c r="M4013" s="23">
        <f t="shared" ca="1" si="538"/>
        <v>0.6370428722668513</v>
      </c>
      <c r="N4013" s="15">
        <f ca="1">_xlfn.NORM.INV(M4013,'Input Parameters'!$E$26,'Input Parameters'!$F$26)</f>
        <v>4.1361877945258377E-2</v>
      </c>
      <c r="O4013" s="8">
        <f t="shared" ca="1" si="539"/>
        <v>0.73024785124318714</v>
      </c>
      <c r="P4013" s="29">
        <f ca="1">_xlfn.LOGNORM.INV(O4013,'Input Parameters'!$H$27,'Input Parameters'!$I$27)</f>
        <v>1.8676085813450043</v>
      </c>
      <c r="Q4013" s="10"/>
      <c r="R4013" s="15">
        <f>'Input Parameters'!$E$28</f>
        <v>12.7</v>
      </c>
      <c r="S4013" s="10">
        <f t="shared" ca="1" si="540"/>
        <v>0.78686510752662842</v>
      </c>
      <c r="T4013" s="25">
        <f ca="1">_xlfn.LOGNORM.INV(S4013,'Input Parameters'!$H$29,'Input Parameters'!$I$29)</f>
        <v>63.672683673294181</v>
      </c>
      <c r="U4013" s="10">
        <f t="shared" ca="1" si="541"/>
        <v>0.29664071397144642</v>
      </c>
      <c r="V4013" s="29">
        <f ca="1">IF('Input Parameters'!$D$30="Beta",_xlfn.BETA.INV(U4013,'Input Parameters'!$L$30,'Input Parameters'!$M$30,'Input Parameters'!$J$30,'Input Parameters'!$K$30),IF('Input Parameters'!$D$30="LogNorm",_xlfn.LOGNORM.INV(U4013,'Input Parameters'!$H$30,'Input Parameters'!$I$30)))</f>
        <v>0.80944368843270875</v>
      </c>
      <c r="W4013" s="2">
        <f ca="1">N4013+(P4013-N4013)*(1-ERF((T4013-R4013)/(2*SQRT(L4013*'Input Parameters'!$E$31))))</f>
        <v>4.147781692549557E-2</v>
      </c>
      <c r="X4013">
        <f t="shared" ca="1" si="542"/>
        <v>1</v>
      </c>
      <c r="Y4013" s="7"/>
    </row>
    <row r="4014" spans="1:25" ht="15" customHeight="1" x14ac:dyDescent="0.3">
      <c r="A4014" s="130">
        <v>4007</v>
      </c>
      <c r="B4014" s="10">
        <f t="shared" ca="1" si="534"/>
        <v>0.29448121980285202</v>
      </c>
      <c r="C4014" s="57">
        <f ca="1">_xlfn.NORM.INV(B4014,'Input Parameters'!$E$19,'Input Parameters'!$F$19)</f>
        <v>521.64125307414565</v>
      </c>
      <c r="D4014" s="10">
        <f t="shared" ca="1" si="535"/>
        <v>0.30555225032964894</v>
      </c>
      <c r="E4014" s="59">
        <f ca="1">IF(_xlfn.NORM.INV(D4014,'Input Parameters'!$E$20,'Input Parameters'!$F$20)&lt;3500,3500,IF(_xlfn.NORM.INV(D4014,'Input Parameters'!$E$20,'Input Parameters'!$F$20)&gt;5500,5500,_xlfn.NORM.INV(D4014,'Input Parameters'!$E$20,'Input Parameters'!$F$20)))</f>
        <v>4444.0517587474342</v>
      </c>
      <c r="F4014" s="10">
        <f t="shared" ca="1" si="536"/>
        <v>0.33745495156828265</v>
      </c>
      <c r="G4014" s="61">
        <f ca="1">_xlfn.NORM.INV(F4014,'Input Parameters'!$E$21,'Input Parameters'!$F$21)</f>
        <v>281.553366256071</v>
      </c>
      <c r="H4014" s="54">
        <f ca="1">EXP(E4014*(1/'Input Parameters'!$E$22-1/G4014))</f>
        <v>0.53975737890572417</v>
      </c>
      <c r="I4014" s="10">
        <f t="shared" ca="1" si="537"/>
        <v>0.78023541938600227</v>
      </c>
      <c r="J4014" s="29">
        <f ca="1">_xlfn.BETA.INV(I4014,'Input Parameters'!$L$24,'Input Parameters'!$M$24,'Input Parameters'!$J$24,'Input Parameters'!$K$24)</f>
        <v>0.72508986016608845</v>
      </c>
      <c r="K4014" s="156">
        <f ca="1">('Input Parameters'!$E$25/'Input Parameters'!$E$31)^$J4014</f>
        <v>5.50847910807469E-3</v>
      </c>
      <c r="L4014" s="66">
        <f ca="1">$H4014*$C4014*'Input Parameters'!$E$23*K4014</f>
        <v>1.5509658104432964</v>
      </c>
      <c r="M4014" s="23">
        <f t="shared" ca="1" si="538"/>
        <v>0.45221111040873707</v>
      </c>
      <c r="N4014" s="15">
        <f ca="1">_xlfn.NORM.INV(M4014,'Input Parameters'!$E$26,'Input Parameters'!$F$26)</f>
        <v>3.147838482732012E-2</v>
      </c>
      <c r="O4014" s="8">
        <f t="shared" ca="1" si="539"/>
        <v>0.83741024378750561</v>
      </c>
      <c r="P4014" s="29">
        <f ca="1">_xlfn.LOGNORM.INV(O4014,'Input Parameters'!$H$27,'Input Parameters'!$I$27)</f>
        <v>2.2000645192719195</v>
      </c>
      <c r="Q4014" s="10"/>
      <c r="R4014" s="15">
        <f>'Input Parameters'!$E$28</f>
        <v>12.7</v>
      </c>
      <c r="S4014" s="10">
        <f t="shared" ca="1" si="540"/>
        <v>0.2218048728896046</v>
      </c>
      <c r="T4014" s="25">
        <f ca="1">_xlfn.LOGNORM.INV(S4014,'Input Parameters'!$H$29,'Input Parameters'!$I$29)</f>
        <v>53.432447354133416</v>
      </c>
      <c r="U4014" s="10">
        <f t="shared" ca="1" si="541"/>
        <v>0.76586950111073826</v>
      </c>
      <c r="V4014" s="29">
        <f ca="1">IF('Input Parameters'!$D$30="Beta",_xlfn.BETA.INV(U4014,'Input Parameters'!$L$30,'Input Parameters'!$M$30,'Input Parameters'!$J$30,'Input Parameters'!$K$30),IF('Input Parameters'!$D$30="LogNorm",_xlfn.LOGNORM.INV(U4014,'Input Parameters'!$H$30,'Input Parameters'!$I$30)))</f>
        <v>1.330068190042681</v>
      </c>
      <c r="W4014" s="2">
        <f ca="1">N4014+(P4014-N4014)*(1-ERF((T4014-R4014)/(2*SQRT(L4014*'Input Parameters'!$E$31))))</f>
        <v>7.6449757398492968E-2</v>
      </c>
      <c r="X4014">
        <f t="shared" ca="1" si="542"/>
        <v>1</v>
      </c>
      <c r="Y4014" s="7"/>
    </row>
    <row r="4015" spans="1:25" ht="15" customHeight="1" x14ac:dyDescent="0.3">
      <c r="A4015" s="130">
        <v>4008</v>
      </c>
      <c r="B4015" s="10">
        <f t="shared" ca="1" si="534"/>
        <v>0.55524041357320264</v>
      </c>
      <c r="C4015" s="57">
        <f ca="1">_xlfn.NORM.INV(B4015,'Input Parameters'!$E$19,'Input Parameters'!$F$19)</f>
        <v>579.03811911542471</v>
      </c>
      <c r="D4015" s="10">
        <f t="shared" ca="1" si="535"/>
        <v>0.24900984357191847</v>
      </c>
      <c r="E4015" s="59">
        <f ca="1">IF(_xlfn.NORM.INV(D4015,'Input Parameters'!$E$20,'Input Parameters'!$F$20)&lt;3500,3500,IF(_xlfn.NORM.INV(D4015,'Input Parameters'!$E$20,'Input Parameters'!$F$20)&gt;5500,5500,_xlfn.NORM.INV(D4015,'Input Parameters'!$E$20,'Input Parameters'!$F$20)))</f>
        <v>4325.6737540613576</v>
      </c>
      <c r="F4015" s="10">
        <f t="shared" ca="1" si="536"/>
        <v>0.39217564784497971</v>
      </c>
      <c r="G4015" s="61">
        <f ca="1">_xlfn.NORM.INV(F4015,'Input Parameters'!$E$21,'Input Parameters'!$F$21)</f>
        <v>282.69908737667254</v>
      </c>
      <c r="H4015" s="54">
        <f ca="1">EXP(E4015*(1/'Input Parameters'!$E$22-1/G4015))</f>
        <v>0.58394734765688316</v>
      </c>
      <c r="I4015" s="10">
        <f t="shared" ca="1" si="537"/>
        <v>0.25614115588698239</v>
      </c>
      <c r="J4015" s="29">
        <f ca="1">_xlfn.BETA.INV(I4015,'Input Parameters'!$L$24,'Input Parameters'!$M$24,'Input Parameters'!$J$24,'Input Parameters'!$K$24)</f>
        <v>0.49946857235039316</v>
      </c>
      <c r="K4015" s="156">
        <f ca="1">('Input Parameters'!$E$25/'Input Parameters'!$E$31)^$J4015</f>
        <v>2.7793262560016799E-2</v>
      </c>
      <c r="L4015" s="66">
        <f ca="1">$H4015*$C4015*'Input Parameters'!$E$23*K4015</f>
        <v>9.3976739974382113</v>
      </c>
      <c r="M4015" s="23">
        <f t="shared" ca="1" si="538"/>
        <v>0.9910428473535825</v>
      </c>
      <c r="N4015" s="15">
        <f ca="1">_xlfn.NORM.INV(M4015,'Input Parameters'!$E$26,'Input Parameters'!$F$26)</f>
        <v>8.3715076819722581E-2</v>
      </c>
      <c r="O4015" s="8">
        <f t="shared" ca="1" si="539"/>
        <v>6.1715455687812559E-2</v>
      </c>
      <c r="P4015" s="29">
        <f ca="1">_xlfn.LOGNORM.INV(O4015,'Input Parameters'!$H$27,'Input Parameters'!$I$27)</f>
        <v>0.72012102084063556</v>
      </c>
      <c r="Q4015" s="10"/>
      <c r="R4015" s="15">
        <f>'Input Parameters'!$E$28</f>
        <v>12.7</v>
      </c>
      <c r="S4015" s="10">
        <f t="shared" ca="1" si="540"/>
        <v>0.27925725725006367</v>
      </c>
      <c r="T4015" s="25">
        <f ca="1">_xlfn.LOGNORM.INV(S4015,'Input Parameters'!$H$29,'Input Parameters'!$I$29)</f>
        <v>54.529762986979343</v>
      </c>
      <c r="U4015" s="10">
        <f t="shared" ca="1" si="541"/>
        <v>0.62892941858595552</v>
      </c>
      <c r="V4015" s="29">
        <f ca="1">IF('Input Parameters'!$D$30="Beta",_xlfn.BETA.INV(U4015,'Input Parameters'!$L$30,'Input Parameters'!$M$30,'Input Parameters'!$J$30,'Input Parameters'!$K$30),IF('Input Parameters'!$D$30="LogNorm",_xlfn.LOGNORM.INV(U4015,'Input Parameters'!$H$30,'Input Parameters'!$I$30)))</f>
        <v>1.1376378942642311</v>
      </c>
      <c r="W4015" s="2">
        <f ca="1">N4015+(P4015-N4015)*(1-ERF((T4015-R4015)/(2*SQRT(L4015*'Input Parameters'!$E$31))))</f>
        <v>0.29666890534625895</v>
      </c>
      <c r="X4015">
        <f t="shared" ca="1" si="542"/>
        <v>1</v>
      </c>
      <c r="Y4015" s="7"/>
    </row>
    <row r="4016" spans="1:25" ht="15" customHeight="1" x14ac:dyDescent="0.3">
      <c r="A4016" s="130">
        <v>4009</v>
      </c>
      <c r="B4016" s="10">
        <f t="shared" ca="1" si="534"/>
        <v>0.12148498124760765</v>
      </c>
      <c r="C4016" s="57">
        <f ca="1">_xlfn.NORM.INV(B4016,'Input Parameters'!$E$19,'Input Parameters'!$F$19)</f>
        <v>468.63817947006072</v>
      </c>
      <c r="D4016" s="10">
        <f t="shared" ca="1" si="535"/>
        <v>0.68159933958652719</v>
      </c>
      <c r="E4016" s="59">
        <f ca="1">IF(_xlfn.NORM.INV(D4016,'Input Parameters'!$E$20,'Input Parameters'!$F$20)&lt;3500,3500,IF(_xlfn.NORM.INV(D4016,'Input Parameters'!$E$20,'Input Parameters'!$F$20)&gt;5500,5500,_xlfn.NORM.INV(D4016,'Input Parameters'!$E$20,'Input Parameters'!$F$20)))</f>
        <v>5130.5230509813209</v>
      </c>
      <c r="F4016" s="10">
        <f t="shared" ca="1" si="536"/>
        <v>0.30073771960336015</v>
      </c>
      <c r="G4016" s="61">
        <f ca="1">_xlfn.NORM.INV(F4016,'Input Parameters'!$E$21,'Input Parameters'!$F$21)</f>
        <v>280.74487972990789</v>
      </c>
      <c r="H4016" s="54">
        <f ca="1">EXP(E4016*(1/'Input Parameters'!$E$22-1/G4016))</f>
        <v>0.46563036117304207</v>
      </c>
      <c r="I4016" s="10">
        <f t="shared" ca="1" si="537"/>
        <v>0.35475792570785991</v>
      </c>
      <c r="J4016" s="29">
        <f ca="1">_xlfn.BETA.INV(I4016,'Input Parameters'!$L$24,'Input Parameters'!$M$24,'Input Parameters'!$J$24,'Input Parameters'!$K$24)</f>
        <v>0.54628942564288108</v>
      </c>
      <c r="K4016" s="156">
        <f ca="1">('Input Parameters'!$E$25/'Input Parameters'!$E$31)^$J4016</f>
        <v>1.9864257508147409E-2</v>
      </c>
      <c r="L4016" s="66">
        <f ca="1">$H4016*$C4016*'Input Parameters'!$E$23*K4016</f>
        <v>4.3346226323245238</v>
      </c>
      <c r="M4016" s="23">
        <f t="shared" ca="1" si="538"/>
        <v>0.2972053281162208</v>
      </c>
      <c r="N4016" s="15">
        <f ca="1">_xlfn.NORM.INV(M4016,'Input Parameters'!$E$26,'Input Parameters'!$F$26)</f>
        <v>2.2818437580512343E-2</v>
      </c>
      <c r="O4016" s="8">
        <f t="shared" ca="1" si="539"/>
        <v>0.31556618587133567</v>
      </c>
      <c r="P4016" s="29">
        <f ca="1">_xlfn.LOGNORM.INV(O4016,'Input Parameters'!$H$27,'Input Parameters'!$I$27)</f>
        <v>1.1511892262611425</v>
      </c>
      <c r="Q4016" s="10"/>
      <c r="R4016" s="15">
        <f>'Input Parameters'!$E$28</f>
        <v>12.7</v>
      </c>
      <c r="S4016" s="10">
        <f t="shared" ca="1" si="540"/>
        <v>0.52226775463709951</v>
      </c>
      <c r="T4016" s="25">
        <f ca="1">_xlfn.LOGNORM.INV(S4016,'Input Parameters'!$H$29,'Input Parameters'!$I$29)</f>
        <v>58.598087948277566</v>
      </c>
      <c r="U4016" s="10">
        <f t="shared" ca="1" si="541"/>
        <v>0.39130619599055416</v>
      </c>
      <c r="V4016" s="29">
        <f ca="1">IF('Input Parameters'!$D$30="Beta",_xlfn.BETA.INV(U4016,'Input Parameters'!$L$30,'Input Parameters'!$M$30,'Input Parameters'!$J$30,'Input Parameters'!$K$30),IF('Input Parameters'!$D$30="LogNorm",_xlfn.LOGNORM.INV(U4016,'Input Parameters'!$H$30,'Input Parameters'!$I$30)))</f>
        <v>0.89619289951669534</v>
      </c>
      <c r="W4016" s="2">
        <f ca="1">N4016+(P4016-N4016)*(1-ERF((T4016-R4016)/(2*SQRT(L4016*'Input Parameters'!$E$31))))</f>
        <v>0.15713090447389322</v>
      </c>
      <c r="X4016">
        <f t="shared" ca="1" si="542"/>
        <v>1</v>
      </c>
      <c r="Y4016" s="7"/>
    </row>
    <row r="4017" spans="1:25" ht="15" customHeight="1" x14ac:dyDescent="0.3">
      <c r="A4017" s="130">
        <v>4010</v>
      </c>
      <c r="B4017" s="10">
        <f t="shared" ca="1" si="534"/>
        <v>0.48244460879130535</v>
      </c>
      <c r="C4017" s="57">
        <f ca="1">_xlfn.NORM.INV(B4017,'Input Parameters'!$E$19,'Input Parameters'!$F$19)</f>
        <v>563.58039013740586</v>
      </c>
      <c r="D4017" s="10">
        <f t="shared" ca="1" si="535"/>
        <v>0.33392544276105707</v>
      </c>
      <c r="E4017" s="59">
        <f ca="1">IF(_xlfn.NORM.INV(D4017,'Input Parameters'!$E$20,'Input Parameters'!$F$20)&lt;3500,3500,IF(_xlfn.NORM.INV(D4017,'Input Parameters'!$E$20,'Input Parameters'!$F$20)&gt;5500,5500,_xlfn.NORM.INV(D4017,'Input Parameters'!$E$20,'Input Parameters'!$F$20)))</f>
        <v>4499.6304167448534</v>
      </c>
      <c r="F4017" s="10">
        <f t="shared" ca="1" si="536"/>
        <v>0.65061243375180611</v>
      </c>
      <c r="G4017" s="61">
        <f ca="1">_xlfn.NORM.INV(F4017,'Input Parameters'!$E$21,'Input Parameters'!$F$21)</f>
        <v>287.89161907791396</v>
      </c>
      <c r="H4017" s="54">
        <f ca="1">EXP(E4017*(1/'Input Parameters'!$E$22-1/G4017))</f>
        <v>0.76147487732682206</v>
      </c>
      <c r="I4017" s="10">
        <f t="shared" ca="1" si="537"/>
        <v>0.89684897128968366</v>
      </c>
      <c r="J4017" s="29">
        <f ca="1">_xlfn.BETA.INV(I4017,'Input Parameters'!$L$24,'Input Parameters'!$M$24,'Input Parameters'!$J$24,'Input Parameters'!$K$24)</f>
        <v>0.79039374432796594</v>
      </c>
      <c r="K4017" s="156">
        <f ca="1">('Input Parameters'!$E$25/'Input Parameters'!$E$31)^$J4017</f>
        <v>3.4481161256354792E-3</v>
      </c>
      <c r="L4017" s="66">
        <f ca="1">$H4017*$C4017*'Input Parameters'!$E$23*K4017</f>
        <v>1.4797669950983565</v>
      </c>
      <c r="M4017" s="23">
        <f t="shared" ca="1" si="538"/>
        <v>0.99791695814362658</v>
      </c>
      <c r="N4017" s="15">
        <f ca="1">_xlfn.NORM.INV(M4017,'Input Parameters'!$E$26,'Input Parameters'!$F$26)</f>
        <v>9.4171395384650913E-2</v>
      </c>
      <c r="O4017" s="8">
        <f t="shared" ca="1" si="539"/>
        <v>0.95125604919770923</v>
      </c>
      <c r="P4017" s="29">
        <f ca="1">_xlfn.LOGNORM.INV(O4017,'Input Parameters'!$H$27,'Input Parameters'!$I$27)</f>
        <v>2.9634553549075768</v>
      </c>
      <c r="Q4017" s="10"/>
      <c r="R4017" s="15">
        <f>'Input Parameters'!$E$28</f>
        <v>12.7</v>
      </c>
      <c r="S4017" s="10">
        <f t="shared" ca="1" si="540"/>
        <v>9.278262955346861E-2</v>
      </c>
      <c r="T4017" s="25">
        <f ca="1">_xlfn.LOGNORM.INV(S4017,'Input Parameters'!$H$29,'Input Parameters'!$I$29)</f>
        <v>50.189372782707053</v>
      </c>
      <c r="U4017" s="10">
        <f t="shared" ca="1" si="541"/>
        <v>0.14815886641397991</v>
      </c>
      <c r="V4017" s="29">
        <f ca="1">IF('Input Parameters'!$D$30="Beta",_xlfn.BETA.INV(U4017,'Input Parameters'!$L$30,'Input Parameters'!$M$30,'Input Parameters'!$J$30,'Input Parameters'!$K$30),IF('Input Parameters'!$D$30="LogNorm",_xlfn.LOGNORM.INV(U4017,'Input Parameters'!$H$30,'Input Parameters'!$I$30)))</f>
        <v>0.66190513258685157</v>
      </c>
      <c r="W4017" s="2">
        <f ca="1">N4017+(P4017-N4017)*(1-ERF((T4017-R4017)/(2*SQRT(L4017*'Input Parameters'!$E$31))))</f>
        <v>0.17829028140240766</v>
      </c>
      <c r="X4017">
        <f t="shared" ca="1" si="542"/>
        <v>1</v>
      </c>
      <c r="Y4017" s="7"/>
    </row>
    <row r="4018" spans="1:25" ht="15" customHeight="1" x14ac:dyDescent="0.3">
      <c r="A4018" s="130">
        <v>4011</v>
      </c>
      <c r="B4018" s="10">
        <f t="shared" ca="1" si="534"/>
        <v>0.6100959790897813</v>
      </c>
      <c r="C4018" s="57">
        <f ca="1">_xlfn.NORM.INV(B4018,'Input Parameters'!$E$19,'Input Parameters'!$F$19)</f>
        <v>590.92359719889907</v>
      </c>
      <c r="D4018" s="10">
        <f t="shared" ca="1" si="535"/>
        <v>5.0066718477038585E-2</v>
      </c>
      <c r="E4018" s="59">
        <f ca="1">IF(_xlfn.NORM.INV(D4018,'Input Parameters'!$E$20,'Input Parameters'!$F$20)&lt;3500,3500,IF(_xlfn.NORM.INV(D4018,'Input Parameters'!$E$20,'Input Parameters'!$F$20)&gt;5500,5500,_xlfn.NORM.INV(D4018,'Input Parameters'!$E$20,'Input Parameters'!$F$20)))</f>
        <v>3649.055050630137</v>
      </c>
      <c r="F4018" s="10">
        <f t="shared" ca="1" si="536"/>
        <v>0.90241836064651237</v>
      </c>
      <c r="G4018" s="61">
        <f ca="1">_xlfn.NORM.INV(F4018,'Input Parameters'!$E$21,'Input Parameters'!$F$21)</f>
        <v>295.03227713466208</v>
      </c>
      <c r="H4018" s="54">
        <f ca="1">EXP(E4018*(1/'Input Parameters'!$E$22-1/G4018))</f>
        <v>1.0895752388334956</v>
      </c>
      <c r="I4018" s="10">
        <f t="shared" ca="1" si="537"/>
        <v>0.62645719506076702</v>
      </c>
      <c r="J4018" s="29">
        <f ca="1">_xlfn.BETA.INV(I4018,'Input Parameters'!$L$24,'Input Parameters'!$M$24,'Input Parameters'!$J$24,'Input Parameters'!$K$24)</f>
        <v>0.65814701446308388</v>
      </c>
      <c r="K4018" s="156">
        <f ca="1">('Input Parameters'!$E$25/'Input Parameters'!$E$31)^$J4018</f>
        <v>8.904050269824498E-3</v>
      </c>
      <c r="L4018" s="66">
        <f ca="1">$H4018*$C4018*'Input Parameters'!$E$23*K4018</f>
        <v>5.7329236933902408</v>
      </c>
      <c r="M4018" s="23">
        <f t="shared" ca="1" si="538"/>
        <v>0.45315969641328468</v>
      </c>
      <c r="N4018" s="15">
        <f ca="1">_xlfn.NORM.INV(M4018,'Input Parameters'!$E$26,'Input Parameters'!$F$26)</f>
        <v>3.1528671725387508E-2</v>
      </c>
      <c r="O4018" s="8">
        <f t="shared" ca="1" si="539"/>
        <v>0.97765432055210699</v>
      </c>
      <c r="P4018" s="29">
        <f ca="1">_xlfn.LOGNORM.INV(O4018,'Input Parameters'!$H$27,'Input Parameters'!$I$27)</f>
        <v>3.4603614654205637</v>
      </c>
      <c r="Q4018" s="10"/>
      <c r="R4018" s="15">
        <f>'Input Parameters'!$E$28</f>
        <v>12.7</v>
      </c>
      <c r="S4018" s="10">
        <f t="shared" ca="1" si="540"/>
        <v>0.81221890146685072</v>
      </c>
      <c r="T4018" s="25">
        <f ca="1">_xlfn.LOGNORM.INV(S4018,'Input Parameters'!$H$29,'Input Parameters'!$I$29)</f>
        <v>64.32302669850273</v>
      </c>
      <c r="U4018" s="10">
        <f t="shared" ca="1" si="541"/>
        <v>0.82169663440989982</v>
      </c>
      <c r="V4018" s="29">
        <f ca="1">IF('Input Parameters'!$D$30="Beta",_xlfn.BETA.INV(U4018,'Input Parameters'!$L$30,'Input Parameters'!$M$30,'Input Parameters'!$J$30,'Input Parameters'!$K$30),IF('Input Parameters'!$D$30="LogNorm",_xlfn.LOGNORM.INV(U4018,'Input Parameters'!$H$30,'Input Parameters'!$I$30)))</f>
        <v>1.4372541010928495</v>
      </c>
      <c r="W4018" s="2">
        <f ca="1">N4018+(P4018-N4018)*(1-ERF((T4018-R4018)/(2*SQRT(L4018*'Input Parameters'!$E$31))))</f>
        <v>0.46826769081792752</v>
      </c>
      <c r="X4018">
        <f t="shared" ca="1" si="542"/>
        <v>1</v>
      </c>
      <c r="Y4018" s="7"/>
    </row>
    <row r="4019" spans="1:25" ht="15" customHeight="1" x14ac:dyDescent="0.3">
      <c r="A4019" s="130">
        <v>4012</v>
      </c>
      <c r="B4019" s="10">
        <f t="shared" ca="1" si="534"/>
        <v>7.1054495391887351E-2</v>
      </c>
      <c r="C4019" s="57">
        <f ca="1">_xlfn.NORM.INV(B4019,'Input Parameters'!$E$19,'Input Parameters'!$F$19)</f>
        <v>443.25548317912018</v>
      </c>
      <c r="D4019" s="10">
        <f t="shared" ca="1" si="535"/>
        <v>0.98233152172303018</v>
      </c>
      <c r="E4019" s="59">
        <f ca="1">IF(_xlfn.NORM.INV(D4019,'Input Parameters'!$E$20,'Input Parameters'!$F$20)&lt;3500,3500,IF(_xlfn.NORM.INV(D4019,'Input Parameters'!$E$20,'Input Parameters'!$F$20)&gt;5500,5500,_xlfn.NORM.INV(D4019,'Input Parameters'!$E$20,'Input Parameters'!$F$20)))</f>
        <v>5500</v>
      </c>
      <c r="F4019" s="10">
        <f t="shared" ca="1" si="536"/>
        <v>0.16644345583924547</v>
      </c>
      <c r="G4019" s="61">
        <f ca="1">_xlfn.NORM.INV(F4019,'Input Parameters'!$E$21,'Input Parameters'!$F$21)</f>
        <v>277.23904151817209</v>
      </c>
      <c r="H4019" s="54">
        <f ca="1">EXP(E4019*(1/'Input Parameters'!$E$22-1/G4019))</f>
        <v>0.34398931457837356</v>
      </c>
      <c r="I4019" s="10">
        <f t="shared" ca="1" si="537"/>
        <v>0.6805902395075385</v>
      </c>
      <c r="J4019" s="29">
        <f ca="1">_xlfn.BETA.INV(I4019,'Input Parameters'!$L$24,'Input Parameters'!$M$24,'Input Parameters'!$J$24,'Input Parameters'!$K$24)</f>
        <v>0.68059720290699333</v>
      </c>
      <c r="K4019" s="156">
        <f ca="1">('Input Parameters'!$E$25/'Input Parameters'!$E$31)^$J4019</f>
        <v>7.5795873696031888E-3</v>
      </c>
      <c r="L4019" s="66">
        <f ca="1">$H4019*$C4019*'Input Parameters'!$E$23*K4019</f>
        <v>1.1556987199199533</v>
      </c>
      <c r="M4019" s="23">
        <f t="shared" ca="1" si="538"/>
        <v>0.29425946189032282</v>
      </c>
      <c r="N4019" s="15">
        <f ca="1">_xlfn.NORM.INV(M4019,'Input Parameters'!$E$26,'Input Parameters'!$F$26)</f>
        <v>2.2639345530322656E-2</v>
      </c>
      <c r="O4019" s="8">
        <f t="shared" ca="1" si="539"/>
        <v>0.80854559534209458</v>
      </c>
      <c r="P4019" s="29">
        <f ca="1">_xlfn.LOGNORM.INV(O4019,'Input Parameters'!$H$27,'Input Parameters'!$I$27)</f>
        <v>2.0943374280084788</v>
      </c>
      <c r="Q4019" s="10"/>
      <c r="R4019" s="15">
        <f>'Input Parameters'!$E$28</f>
        <v>12.7</v>
      </c>
      <c r="S4019" s="10">
        <f t="shared" ca="1" si="540"/>
        <v>0.3951957724387779</v>
      </c>
      <c r="T4019" s="25">
        <f ca="1">_xlfn.LOGNORM.INV(S4019,'Input Parameters'!$H$29,'Input Parameters'!$I$29)</f>
        <v>56.519718607166347</v>
      </c>
      <c r="U4019" s="10">
        <f t="shared" ca="1" si="541"/>
        <v>7.4129594758654327E-2</v>
      </c>
      <c r="V4019" s="29">
        <f ca="1">IF('Input Parameters'!$D$30="Beta",_xlfn.BETA.INV(U4019,'Input Parameters'!$L$30,'Input Parameters'!$M$30,'Input Parameters'!$J$30,'Input Parameters'!$K$30),IF('Input Parameters'!$D$30="LogNorm",_xlfn.LOGNORM.INV(U4019,'Input Parameters'!$H$30,'Input Parameters'!$I$30)))</f>
        <v>0.56501566267441261</v>
      </c>
      <c r="W4019" s="2">
        <f ca="1">N4019+(P4019-N4019)*(1-ERF((T4019-R4019)/(2*SQRT(L4019*'Input Parameters'!$E$31))))</f>
        <v>3.081926194113423E-2</v>
      </c>
      <c r="X4019">
        <f t="shared" ca="1" si="542"/>
        <v>1</v>
      </c>
      <c r="Y4019" s="7"/>
    </row>
    <row r="4020" spans="1:25" ht="15" customHeight="1" x14ac:dyDescent="0.3">
      <c r="A4020" s="130">
        <v>4013</v>
      </c>
      <c r="B4020" s="10">
        <f t="shared" ca="1" si="534"/>
        <v>0.54084869263357016</v>
      </c>
      <c r="C4020" s="57">
        <f ca="1">_xlfn.NORM.INV(B4020,'Input Parameters'!$E$19,'Input Parameters'!$F$19)</f>
        <v>575.96733949656914</v>
      </c>
      <c r="D4020" s="10">
        <f t="shared" ca="1" si="535"/>
        <v>1.5318993787435398E-3</v>
      </c>
      <c r="E4020" s="59">
        <f ca="1">IF(_xlfn.NORM.INV(D4020,'Input Parameters'!$E$20,'Input Parameters'!$F$20)&lt;3500,3500,IF(_xlfn.NORM.INV(D4020,'Input Parameters'!$E$20,'Input Parameters'!$F$20)&gt;5500,5500,_xlfn.NORM.INV(D4020,'Input Parameters'!$E$20,'Input Parameters'!$F$20)))</f>
        <v>3500</v>
      </c>
      <c r="F4020" s="10">
        <f t="shared" ca="1" si="536"/>
        <v>0.34397065951928973</v>
      </c>
      <c r="G4020" s="61">
        <f ca="1">_xlfn.NORM.INV(F4020,'Input Parameters'!$E$21,'Input Parameters'!$F$21)</f>
        <v>281.69302771327449</v>
      </c>
      <c r="H4020" s="54">
        <f ca="1">EXP(E4020*(1/'Input Parameters'!$E$22-1/G4020))</f>
        <v>0.61910513531182498</v>
      </c>
      <c r="I4020" s="10">
        <f t="shared" ca="1" si="537"/>
        <v>0.28470893090721483</v>
      </c>
      <c r="J4020" s="29">
        <f ca="1">_xlfn.BETA.INV(I4020,'Input Parameters'!$L$24,'Input Parameters'!$M$24,'Input Parameters'!$J$24,'Input Parameters'!$K$24)</f>
        <v>0.51378235084880497</v>
      </c>
      <c r="K4020" s="156">
        <f ca="1">('Input Parameters'!$E$25/'Input Parameters'!$E$31)^$J4020</f>
        <v>2.5081062120338185E-2</v>
      </c>
      <c r="L4020" s="66">
        <f ca="1">$H4020*$C4020*'Input Parameters'!$E$23*K4020</f>
        <v>8.9435139238450194</v>
      </c>
      <c r="M4020" s="23">
        <f t="shared" ca="1" si="538"/>
        <v>0.85700096496415878</v>
      </c>
      <c r="N4020" s="15">
        <f ca="1">_xlfn.NORM.INV(M4020,'Input Parameters'!$E$26,'Input Parameters'!$F$26)</f>
        <v>5.6405780021458338E-2</v>
      </c>
      <c r="O4020" s="8">
        <f t="shared" ca="1" si="539"/>
        <v>0.29470167513506285</v>
      </c>
      <c r="P4020" s="29">
        <f ca="1">_xlfn.LOGNORM.INV(O4020,'Input Parameters'!$H$27,'Input Parameters'!$I$27)</f>
        <v>1.1212479748771311</v>
      </c>
      <c r="Q4020" s="10"/>
      <c r="R4020" s="15">
        <f>'Input Parameters'!$E$28</f>
        <v>12.7</v>
      </c>
      <c r="S4020" s="10">
        <f t="shared" ca="1" si="540"/>
        <v>8.917185350912471E-2</v>
      </c>
      <c r="T4020" s="25">
        <f ca="1">_xlfn.LOGNORM.INV(S4020,'Input Parameters'!$H$29,'Input Parameters'!$I$29)</f>
        <v>50.065222452258382</v>
      </c>
      <c r="U4020" s="10">
        <f t="shared" ca="1" si="541"/>
        <v>0.53710879449243421</v>
      </c>
      <c r="V4020" s="29">
        <f ca="1">IF('Input Parameters'!$D$30="Beta",_xlfn.BETA.INV(U4020,'Input Parameters'!$L$30,'Input Parameters'!$M$30,'Input Parameters'!$J$30,'Input Parameters'!$K$30),IF('Input Parameters'!$D$30="LogNorm",_xlfn.LOGNORM.INV(U4020,'Input Parameters'!$H$30,'Input Parameters'!$I$30)))</f>
        <v>1.0365947562128732</v>
      </c>
      <c r="W4020" s="2">
        <f ca="1">N4020+(P4020-N4020)*(1-ERF((T4020-R4020)/(2*SQRT(L4020*'Input Parameters'!$E$31))))</f>
        <v>0.45782472208780989</v>
      </c>
      <c r="X4020">
        <f t="shared" ca="1" si="542"/>
        <v>1</v>
      </c>
      <c r="Y4020" s="7"/>
    </row>
    <row r="4021" spans="1:25" ht="15" customHeight="1" x14ac:dyDescent="0.3">
      <c r="A4021" s="130">
        <v>4014</v>
      </c>
      <c r="B4021" s="10">
        <f t="shared" ca="1" si="534"/>
        <v>0.22123446558414306</v>
      </c>
      <c r="C4021" s="57">
        <f ca="1">_xlfn.NORM.INV(B4021,'Input Parameters'!$E$19,'Input Parameters'!$F$19)</f>
        <v>502.40140371744155</v>
      </c>
      <c r="D4021" s="10">
        <f t="shared" ca="1" si="535"/>
        <v>0.70674773275527947</v>
      </c>
      <c r="E4021" s="59">
        <f ca="1">IF(_xlfn.NORM.INV(D4021,'Input Parameters'!$E$20,'Input Parameters'!$F$20)&lt;3500,3500,IF(_xlfn.NORM.INV(D4021,'Input Parameters'!$E$20,'Input Parameters'!$F$20)&gt;5500,5500,_xlfn.NORM.INV(D4021,'Input Parameters'!$E$20,'Input Parameters'!$F$20)))</f>
        <v>5180.7358533304914</v>
      </c>
      <c r="F4021" s="10">
        <f t="shared" ca="1" si="536"/>
        <v>0.96752130100421219</v>
      </c>
      <c r="G4021" s="61">
        <f ca="1">_xlfn.NORM.INV(F4021,'Input Parameters'!$E$21,'Input Parameters'!$F$21)</f>
        <v>299.35603242103019</v>
      </c>
      <c r="H4021" s="54">
        <f ca="1">EXP(E4021*(1/'Input Parameters'!$E$22-1/G4021))</f>
        <v>1.4556083188574951</v>
      </c>
      <c r="I4021" s="10">
        <f t="shared" ca="1" si="537"/>
        <v>0.10509522592305942</v>
      </c>
      <c r="J4021" s="29">
        <f ca="1">_xlfn.BETA.INV(I4021,'Input Parameters'!$L$24,'Input Parameters'!$M$24,'Input Parameters'!$J$24,'Input Parameters'!$K$24)</f>
        <v>0.40176151038597191</v>
      </c>
      <c r="K4021" s="156">
        <f ca="1">('Input Parameters'!$E$25/'Input Parameters'!$E$31)^$J4021</f>
        <v>5.601950365089868E-2</v>
      </c>
      <c r="L4021" s="66">
        <f ca="1">$H4021*$C4021*'Input Parameters'!$E$23*K4021</f>
        <v>40.967044122103069</v>
      </c>
      <c r="M4021" s="23">
        <f t="shared" ca="1" si="538"/>
        <v>0.67648099610416224</v>
      </c>
      <c r="N4021" s="15">
        <f ca="1">_xlfn.NORM.INV(M4021,'Input Parameters'!$E$26,'Input Parameters'!$F$26)</f>
        <v>4.3615498958186283E-2</v>
      </c>
      <c r="O4021" s="8">
        <f t="shared" ca="1" si="539"/>
        <v>0.36198009801940245</v>
      </c>
      <c r="P4021" s="29">
        <f ca="1">_xlfn.LOGNORM.INV(O4021,'Input Parameters'!$H$27,'Input Parameters'!$I$27)</f>
        <v>1.217701600662684</v>
      </c>
      <c r="Q4021" s="10"/>
      <c r="R4021" s="15">
        <f>'Input Parameters'!$E$28</f>
        <v>12.7</v>
      </c>
      <c r="S4021" s="10">
        <f t="shared" ca="1" si="540"/>
        <v>0.707897797685069</v>
      </c>
      <c r="T4021" s="25">
        <f ca="1">_xlfn.LOGNORM.INV(S4021,'Input Parameters'!$H$29,'Input Parameters'!$I$29)</f>
        <v>61.921906111808951</v>
      </c>
      <c r="U4021" s="10">
        <f t="shared" ca="1" si="541"/>
        <v>0.51430574779156191</v>
      </c>
      <c r="V4021" s="29">
        <f ca="1">IF('Input Parameters'!$D$30="Beta",_xlfn.BETA.INV(U4021,'Input Parameters'!$L$30,'Input Parameters'!$M$30,'Input Parameters'!$J$30,'Input Parameters'!$K$30),IF('Input Parameters'!$D$30="LogNorm",_xlfn.LOGNORM.INV(U4021,'Input Parameters'!$H$30,'Input Parameters'!$I$30)))</f>
        <v>1.0134402509974267</v>
      </c>
      <c r="W4021" s="2">
        <f ca="1">N4021+(P4021-N4021)*(1-ERF((T4021-R4021)/(2*SQRT(L4021*'Input Parameters'!$E$31))))</f>
        <v>0.73232312025812552</v>
      </c>
      <c r="X4021">
        <f t="shared" ca="1" si="542"/>
        <v>1</v>
      </c>
      <c r="Y4021" s="7"/>
    </row>
    <row r="4022" spans="1:25" ht="15" customHeight="1" x14ac:dyDescent="0.3">
      <c r="A4022" s="130">
        <v>4015</v>
      </c>
      <c r="B4022" s="10">
        <f t="shared" ca="1" si="534"/>
        <v>2.4327099420578868E-2</v>
      </c>
      <c r="C4022" s="57">
        <f ca="1">_xlfn.NORM.INV(B4022,'Input Parameters'!$E$19,'Input Parameters'!$F$19)</f>
        <v>400.69899500900522</v>
      </c>
      <c r="D4022" s="10">
        <f t="shared" ca="1" si="535"/>
        <v>8.9864133613331898E-2</v>
      </c>
      <c r="E4022" s="59">
        <f ca="1">IF(_xlfn.NORM.INV(D4022,'Input Parameters'!$E$20,'Input Parameters'!$F$20)&lt;3500,3500,IF(_xlfn.NORM.INV(D4022,'Input Parameters'!$E$20,'Input Parameters'!$F$20)&gt;5500,5500,_xlfn.NORM.INV(D4022,'Input Parameters'!$E$20,'Input Parameters'!$F$20)))</f>
        <v>3860.8854828384406</v>
      </c>
      <c r="F4022" s="10">
        <f t="shared" ca="1" si="536"/>
        <v>0.95655670702762374</v>
      </c>
      <c r="G4022" s="61">
        <f ca="1">_xlfn.NORM.INV(F4022,'Input Parameters'!$E$21,'Input Parameters'!$F$21)</f>
        <v>298.30675004919408</v>
      </c>
      <c r="H4022" s="54">
        <f ca="1">EXP(E4022*(1/'Input Parameters'!$E$22-1/G4022))</f>
        <v>1.2641686406305106</v>
      </c>
      <c r="I4022" s="10">
        <f t="shared" ca="1" si="537"/>
        <v>0.10539965865274747</v>
      </c>
      <c r="J4022" s="29">
        <f ca="1">_xlfn.BETA.INV(I4022,'Input Parameters'!$L$24,'Input Parameters'!$M$24,'Input Parameters'!$J$24,'Input Parameters'!$K$24)</f>
        <v>0.40202844682824806</v>
      </c>
      <c r="K4022" s="156">
        <f ca="1">('Input Parameters'!$E$25/'Input Parameters'!$E$31)^$J4022</f>
        <v>5.5912335590245624E-2</v>
      </c>
      <c r="L4022" s="66">
        <f ca="1">$H4022*$C4022*'Input Parameters'!$E$23*K4022</f>
        <v>28.322455310535538</v>
      </c>
      <c r="M4022" s="23">
        <f t="shared" ca="1" si="538"/>
        <v>8.2831600155153784E-2</v>
      </c>
      <c r="N4022" s="15">
        <f ca="1">_xlfn.NORM.INV(M4022,'Input Parameters'!$E$26,'Input Parameters'!$F$26)</f>
        <v>4.8882423840793457E-3</v>
      </c>
      <c r="O4022" s="8">
        <f t="shared" ca="1" si="539"/>
        <v>0.60044948150960187</v>
      </c>
      <c r="P4022" s="29">
        <f ca="1">_xlfn.LOGNORM.INV(O4022,'Input Parameters'!$H$27,'Input Parameters'!$I$27)</f>
        <v>1.5933045883065045</v>
      </c>
      <c r="Q4022" s="10"/>
      <c r="R4022" s="15">
        <f>'Input Parameters'!$E$28</f>
        <v>12.7</v>
      </c>
      <c r="S4022" s="10">
        <f t="shared" ca="1" si="540"/>
        <v>0.20858702450733713</v>
      </c>
      <c r="T4022" s="25">
        <f ca="1">_xlfn.LOGNORM.INV(S4022,'Input Parameters'!$H$29,'Input Parameters'!$I$29)</f>
        <v>53.16184738349834</v>
      </c>
      <c r="U4022" s="10">
        <f t="shared" ca="1" si="541"/>
        <v>0.16747673220304227</v>
      </c>
      <c r="V4022" s="29">
        <f ca="1">IF('Input Parameters'!$D$30="Beta",_xlfn.BETA.INV(U4022,'Input Parameters'!$L$30,'Input Parameters'!$M$30,'Input Parameters'!$J$30,'Input Parameters'!$K$30),IF('Input Parameters'!$D$30="LogNorm",_xlfn.LOGNORM.INV(U4022,'Input Parameters'!$H$30,'Input Parameters'!$I$30)))</f>
        <v>0.68316751364512207</v>
      </c>
      <c r="W4022" s="2">
        <f ca="1">N4022+(P4022-N4022)*(1-ERF((T4022-R4022)/(2*SQRT(L4022*'Input Parameters'!$E$31))))</f>
        <v>0.94340102521325009</v>
      </c>
      <c r="X4022">
        <f t="shared" ca="1" si="542"/>
        <v>0</v>
      </c>
      <c r="Y4022" s="7"/>
    </row>
    <row r="4023" spans="1:25" ht="15" customHeight="1" x14ac:dyDescent="0.3">
      <c r="A4023" s="130">
        <v>4016</v>
      </c>
      <c r="B4023" s="10">
        <f t="shared" ca="1" si="534"/>
        <v>0.28458530472032928</v>
      </c>
      <c r="C4023" s="57">
        <f ca="1">_xlfn.NORM.INV(B4023,'Input Parameters'!$E$19,'Input Parameters'!$F$19)</f>
        <v>519.19639693693409</v>
      </c>
      <c r="D4023" s="10">
        <f t="shared" ca="1" si="535"/>
        <v>0.47261507401094738</v>
      </c>
      <c r="E4023" s="59">
        <f ca="1">IF(_xlfn.NORM.INV(D4023,'Input Parameters'!$E$20,'Input Parameters'!$F$20)&lt;3500,3500,IF(_xlfn.NORM.INV(D4023,'Input Parameters'!$E$20,'Input Parameters'!$F$20)&gt;5500,5500,_xlfn.NORM.INV(D4023,'Input Parameters'!$E$20,'Input Parameters'!$F$20)))</f>
        <v>4751.9115211877343</v>
      </c>
      <c r="F4023" s="10">
        <f t="shared" ca="1" si="536"/>
        <v>0.56574393603835138</v>
      </c>
      <c r="G4023" s="61">
        <f ca="1">_xlfn.NORM.INV(F4023,'Input Parameters'!$E$21,'Input Parameters'!$F$21)</f>
        <v>286.15121271817668</v>
      </c>
      <c r="H4023" s="54">
        <f ca="1">EXP(E4023*(1/'Input Parameters'!$E$22-1/G4023))</f>
        <v>0.67829893603227276</v>
      </c>
      <c r="I4023" s="10">
        <f t="shared" ca="1" si="537"/>
        <v>0.35507310543687909</v>
      </c>
      <c r="J4023" s="29">
        <f ca="1">_xlfn.BETA.INV(I4023,'Input Parameters'!$L$24,'Input Parameters'!$M$24,'Input Parameters'!$J$24,'Input Parameters'!$K$24)</f>
        <v>0.54642922550391204</v>
      </c>
      <c r="K4023" s="156">
        <f ca="1">('Input Parameters'!$E$25/'Input Parameters'!$E$31)^$J4023</f>
        <v>1.9844346405192888E-2</v>
      </c>
      <c r="L4023" s="66">
        <f ca="1">$H4023*$C4023*'Input Parameters'!$E$23*K4023</f>
        <v>6.9885906895980616</v>
      </c>
      <c r="M4023" s="23">
        <f t="shared" ca="1" si="538"/>
        <v>0.8508750732094954</v>
      </c>
      <c r="N4023" s="15">
        <f ca="1">_xlfn.NORM.INV(M4023,'Input Parameters'!$E$26,'Input Parameters'!$F$26)</f>
        <v>5.5844070606343763E-2</v>
      </c>
      <c r="O4023" s="8">
        <f t="shared" ca="1" si="539"/>
        <v>0.59554594228081792</v>
      </c>
      <c r="P4023" s="29">
        <f ca="1">_xlfn.LOGNORM.INV(O4023,'Input Parameters'!$H$27,'Input Parameters'!$I$27)</f>
        <v>1.5843944621343742</v>
      </c>
      <c r="Q4023" s="10"/>
      <c r="R4023" s="15">
        <f>'Input Parameters'!$E$28</f>
        <v>12.7</v>
      </c>
      <c r="S4023" s="10">
        <f t="shared" ca="1" si="540"/>
        <v>0.26864215924901547</v>
      </c>
      <c r="T4023" s="25">
        <f ca="1">_xlfn.LOGNORM.INV(S4023,'Input Parameters'!$H$29,'Input Parameters'!$I$29)</f>
        <v>54.334962909543421</v>
      </c>
      <c r="U4023" s="10">
        <f t="shared" ca="1" si="541"/>
        <v>0.78053851587792578</v>
      </c>
      <c r="V4023" s="29">
        <f ca="1">IF('Input Parameters'!$D$30="Beta",_xlfn.BETA.INV(U4023,'Input Parameters'!$L$30,'Input Parameters'!$M$30,'Input Parameters'!$J$30,'Input Parameters'!$K$30),IF('Input Parameters'!$D$30="LogNorm",_xlfn.LOGNORM.INV(U4023,'Input Parameters'!$H$30,'Input Parameters'!$I$30)))</f>
        <v>1.3558594821304797</v>
      </c>
      <c r="W4023" s="2">
        <f ca="1">N4023+(P4023-N4023)*(1-ERF((T4023-R4023)/(2*SQRT(L4023*'Input Parameters'!$E$31))))</f>
        <v>0.46156680545210094</v>
      </c>
      <c r="X4023">
        <f t="shared" ca="1" si="542"/>
        <v>1</v>
      </c>
      <c r="Y4023" s="7"/>
    </row>
    <row r="4024" spans="1:25" ht="15" customHeight="1" x14ac:dyDescent="0.3">
      <c r="A4024" s="130">
        <v>4017</v>
      </c>
      <c r="B4024" s="10">
        <f t="shared" ca="1" si="534"/>
        <v>0.24029712800534331</v>
      </c>
      <c r="C4024" s="57">
        <f ca="1">_xlfn.NORM.INV(B4024,'Input Parameters'!$E$19,'Input Parameters'!$F$19)</f>
        <v>507.69817005537584</v>
      </c>
      <c r="D4024" s="10">
        <f t="shared" ca="1" si="535"/>
        <v>0.61379871858958535</v>
      </c>
      <c r="E4024" s="59">
        <f ca="1">IF(_xlfn.NORM.INV(D4024,'Input Parameters'!$E$20,'Input Parameters'!$F$20)&lt;3500,3500,IF(_xlfn.NORM.INV(D4024,'Input Parameters'!$E$20,'Input Parameters'!$F$20)&gt;5500,5500,_xlfn.NORM.INV(D4024,'Input Parameters'!$E$20,'Input Parameters'!$F$20)))</f>
        <v>5002.4635732585575</v>
      </c>
      <c r="F4024" s="10">
        <f t="shared" ca="1" si="536"/>
        <v>0.40655861806225591</v>
      </c>
      <c r="G4024" s="61">
        <f ca="1">_xlfn.NORM.INV(F4024,'Input Parameters'!$E$21,'Input Parameters'!$F$21)</f>
        <v>282.99184474050463</v>
      </c>
      <c r="H4024" s="54">
        <f ca="1">EXP(E4024*(1/'Input Parameters'!$E$22-1/G4024))</f>
        <v>0.5467275858937557</v>
      </c>
      <c r="I4024" s="10">
        <f t="shared" ca="1" si="537"/>
        <v>0.50345003604614835</v>
      </c>
      <c r="J4024" s="29">
        <f ca="1">_xlfn.BETA.INV(I4024,'Input Parameters'!$L$24,'Input Parameters'!$M$24,'Input Parameters'!$J$24,'Input Parameters'!$K$24)</f>
        <v>0.6085544883113132</v>
      </c>
      <c r="K4024" s="156">
        <f ca="1">('Input Parameters'!$E$25/'Input Parameters'!$E$31)^$J4024</f>
        <v>1.2708367222436134E-2</v>
      </c>
      <c r="L4024" s="66">
        <f ca="1">$H4024*$C4024*'Input Parameters'!$E$23*K4024</f>
        <v>3.5274944665820849</v>
      </c>
      <c r="M4024" s="23">
        <f t="shared" ca="1" si="538"/>
        <v>0.17834323052950196</v>
      </c>
      <c r="N4024" s="15">
        <f ca="1">_xlfn.NORM.INV(M4024,'Input Parameters'!$E$26,'Input Parameters'!$F$26)</f>
        <v>1.4644355562587984E-2</v>
      </c>
      <c r="O4024" s="8">
        <f t="shared" ca="1" si="539"/>
        <v>0.24254057680970242</v>
      </c>
      <c r="P4024" s="29">
        <f ca="1">_xlfn.LOGNORM.INV(O4024,'Input Parameters'!$H$27,'Input Parameters'!$I$27)</f>
        <v>1.0453388677420556</v>
      </c>
      <c r="Q4024" s="10"/>
      <c r="R4024" s="15">
        <f>'Input Parameters'!$E$28</f>
        <v>12.7</v>
      </c>
      <c r="S4024" s="10">
        <f t="shared" ca="1" si="540"/>
        <v>0.52702351716924767</v>
      </c>
      <c r="T4024" s="25">
        <f ca="1">_xlfn.LOGNORM.INV(S4024,'Input Parameters'!$H$29,'Input Parameters'!$I$29)</f>
        <v>58.676718881654899</v>
      </c>
      <c r="U4024" s="10">
        <f t="shared" ca="1" si="541"/>
        <v>0.61030189017747005</v>
      </c>
      <c r="V4024" s="29">
        <f ca="1">IF('Input Parameters'!$D$30="Beta",_xlfn.BETA.INV(U4024,'Input Parameters'!$L$30,'Input Parameters'!$M$30,'Input Parameters'!$J$30,'Input Parameters'!$K$30),IF('Input Parameters'!$D$30="LogNorm",_xlfn.LOGNORM.INV(U4024,'Input Parameters'!$H$30,'Input Parameters'!$I$30)))</f>
        <v>1.1159045757237305</v>
      </c>
      <c r="W4024" s="2">
        <f ca="1">N4024+(P4024-N4024)*(1-ERF((T4024-R4024)/(2*SQRT(L4024*'Input Parameters'!$E$31))))</f>
        <v>0.10066295194187259</v>
      </c>
      <c r="X4024">
        <f t="shared" ca="1" si="542"/>
        <v>1</v>
      </c>
      <c r="Y4024" s="7"/>
    </row>
    <row r="4025" spans="1:25" ht="15" customHeight="1" x14ac:dyDescent="0.3">
      <c r="A4025" s="130">
        <v>4018</v>
      </c>
      <c r="B4025" s="10">
        <f t="shared" ca="1" si="534"/>
        <v>0.9358069241645306</v>
      </c>
      <c r="C4025" s="57">
        <f ca="1">_xlfn.NORM.INV(B4025,'Input Parameters'!$E$19,'Input Parameters'!$F$19)</f>
        <v>695.78198320704496</v>
      </c>
      <c r="D4025" s="10">
        <f t="shared" ca="1" si="535"/>
        <v>0.25614315730504333</v>
      </c>
      <c r="E4025" s="59">
        <f ca="1">IF(_xlfn.NORM.INV(D4025,'Input Parameters'!$E$20,'Input Parameters'!$F$20)&lt;3500,3500,IF(_xlfn.NORM.INV(D4025,'Input Parameters'!$E$20,'Input Parameters'!$F$20)&gt;5500,5500,_xlfn.NORM.INV(D4025,'Input Parameters'!$E$20,'Input Parameters'!$F$20)))</f>
        <v>4341.3027162188537</v>
      </c>
      <c r="F4025" s="10">
        <f t="shared" ca="1" si="536"/>
        <v>0.26937305368513886</v>
      </c>
      <c r="G4025" s="61">
        <f ca="1">_xlfn.NORM.INV(F4025,'Input Parameters'!$E$21,'Input Parameters'!$F$21)</f>
        <v>280.01837764804839</v>
      </c>
      <c r="H4025" s="54">
        <f ca="1">EXP(E4025*(1/'Input Parameters'!$E$22-1/G4025))</f>
        <v>0.50313227796359439</v>
      </c>
      <c r="I4025" s="10">
        <f t="shared" ca="1" si="537"/>
        <v>0.92069721575587637</v>
      </c>
      <c r="J4025" s="29">
        <f ca="1">_xlfn.BETA.INV(I4025,'Input Parameters'!$L$24,'Input Parameters'!$M$24,'Input Parameters'!$J$24,'Input Parameters'!$K$24)</f>
        <v>0.80802562356100083</v>
      </c>
      <c r="K4025" s="156">
        <f ca="1">('Input Parameters'!$E$25/'Input Parameters'!$E$31)^$J4025</f>
        <v>3.0384420611721998E-3</v>
      </c>
      <c r="L4025" s="66">
        <f ca="1">$H4025*$C4025*'Input Parameters'!$E$23*K4025</f>
        <v>1.0636685492696505</v>
      </c>
      <c r="M4025" s="23">
        <f t="shared" ca="1" si="538"/>
        <v>0.96432196373335966</v>
      </c>
      <c r="N4025" s="15">
        <f ca="1">_xlfn.NORM.INV(M4025,'Input Parameters'!$E$26,'Input Parameters'!$F$26)</f>
        <v>7.1867298712736394E-2</v>
      </c>
      <c r="O4025" s="8">
        <f t="shared" ca="1" si="539"/>
        <v>0.37954250875995521</v>
      </c>
      <c r="P4025" s="29">
        <f ca="1">_xlfn.LOGNORM.INV(O4025,'Input Parameters'!$H$27,'Input Parameters'!$I$27)</f>
        <v>1.243005428952894</v>
      </c>
      <c r="Q4025" s="10"/>
      <c r="R4025" s="15">
        <f>'Input Parameters'!$E$28</f>
        <v>12.7</v>
      </c>
      <c r="S4025" s="10">
        <f t="shared" ca="1" si="540"/>
        <v>0.95363512465687517</v>
      </c>
      <c r="T4025" s="25">
        <f ca="1">_xlfn.LOGNORM.INV(S4025,'Input Parameters'!$H$29,'Input Parameters'!$I$29)</f>
        <v>70.328882096750121</v>
      </c>
      <c r="U4025" s="10">
        <f t="shared" ca="1" si="541"/>
        <v>0.40416839049828224</v>
      </c>
      <c r="V4025" s="29">
        <f ca="1">IF('Input Parameters'!$D$30="Beta",_xlfn.BETA.INV(U4025,'Input Parameters'!$L$30,'Input Parameters'!$M$30,'Input Parameters'!$J$30,'Input Parameters'!$K$30),IF('Input Parameters'!$D$30="LogNorm",_xlfn.LOGNORM.INV(U4025,'Input Parameters'!$H$30,'Input Parameters'!$I$30)))</f>
        <v>0.90805481197703153</v>
      </c>
      <c r="W4025" s="2">
        <f ca="1">N4025+(P4025-N4025)*(1-ERF((T4025-R4025)/(2*SQRT(L4025*'Input Parameters'!$E$31))))</f>
        <v>7.1958390924918209E-2</v>
      </c>
      <c r="X4025">
        <f t="shared" ca="1" si="542"/>
        <v>1</v>
      </c>
      <c r="Y4025" s="7"/>
    </row>
    <row r="4026" spans="1:25" ht="15" customHeight="1" x14ac:dyDescent="0.3">
      <c r="A4026" s="130">
        <v>4019</v>
      </c>
      <c r="B4026" s="10">
        <f t="shared" ca="1" si="534"/>
        <v>0.12813906380500739</v>
      </c>
      <c r="C4026" s="57">
        <f ca="1">_xlfn.NORM.INV(B4026,'Input Parameters'!$E$19,'Input Parameters'!$F$19)</f>
        <v>471.37289651234829</v>
      </c>
      <c r="D4026" s="10">
        <f t="shared" ca="1" si="535"/>
        <v>0.511845012675191</v>
      </c>
      <c r="E4026" s="59">
        <f ca="1">IF(_xlfn.NORM.INV(D4026,'Input Parameters'!$E$20,'Input Parameters'!$F$20)&lt;3500,3500,IF(_xlfn.NORM.INV(D4026,'Input Parameters'!$E$20,'Input Parameters'!$F$20)&gt;5500,5500,_xlfn.NORM.INV(D4026,'Input Parameters'!$E$20,'Input Parameters'!$F$20)))</f>
        <v>4820.7867851996416</v>
      </c>
      <c r="F4026" s="10">
        <f t="shared" ca="1" si="536"/>
        <v>0.18115167132341958</v>
      </c>
      <c r="G4026" s="61">
        <f ca="1">_xlfn.NORM.INV(F4026,'Input Parameters'!$E$21,'Input Parameters'!$F$21)</f>
        <v>277.68965887679366</v>
      </c>
      <c r="H4026" s="54">
        <f ca="1">EXP(E4026*(1/'Input Parameters'!$E$22-1/G4026))</f>
        <v>0.40367612465480385</v>
      </c>
      <c r="I4026" s="10">
        <f t="shared" ca="1" si="537"/>
        <v>0.82644111272660403</v>
      </c>
      <c r="J4026" s="29">
        <f ca="1">_xlfn.BETA.INV(I4026,'Input Parameters'!$L$24,'Input Parameters'!$M$24,'Input Parameters'!$J$24,'Input Parameters'!$K$24)</f>
        <v>0.74832494772904345</v>
      </c>
      <c r="K4026" s="156">
        <f ca="1">('Input Parameters'!$E$25/'Input Parameters'!$E$31)^$J4026</f>
        <v>4.6627740072743519E-3</v>
      </c>
      <c r="L4026" s="66">
        <f ca="1">$H4026*$C4026*'Input Parameters'!$E$23*K4026</f>
        <v>0.88724188966055106</v>
      </c>
      <c r="M4026" s="23">
        <f t="shared" ca="1" si="538"/>
        <v>0.27612433718390239</v>
      </c>
      <c r="N4026" s="15">
        <f ca="1">_xlfn.NORM.INV(M4026,'Input Parameters'!$E$26,'Input Parameters'!$F$26)</f>
        <v>2.1517727689299632E-2</v>
      </c>
      <c r="O4026" s="8">
        <f t="shared" ca="1" si="539"/>
        <v>3.1137772995267765E-2</v>
      </c>
      <c r="P4026" s="29">
        <f ca="1">_xlfn.LOGNORM.INV(O4026,'Input Parameters'!$H$27,'Input Parameters'!$I$27)</f>
        <v>0.62401081821667526</v>
      </c>
      <c r="Q4026" s="10"/>
      <c r="R4026" s="15">
        <f>'Input Parameters'!$E$28</f>
        <v>12.7</v>
      </c>
      <c r="S4026" s="10">
        <f t="shared" ca="1" si="540"/>
        <v>9.8591484899929638E-2</v>
      </c>
      <c r="T4026" s="25">
        <f ca="1">_xlfn.LOGNORM.INV(S4026,'Input Parameters'!$H$29,'Input Parameters'!$I$29)</f>
        <v>50.38242187676704</v>
      </c>
      <c r="U4026" s="10">
        <f t="shared" ca="1" si="541"/>
        <v>0.45761145229692513</v>
      </c>
      <c r="V4026" s="29">
        <f ca="1">IF('Input Parameters'!$D$30="Beta",_xlfn.BETA.INV(U4026,'Input Parameters'!$L$30,'Input Parameters'!$M$30,'Input Parameters'!$J$30,'Input Parameters'!$K$30),IF('Input Parameters'!$D$30="LogNorm",_xlfn.LOGNORM.INV(U4026,'Input Parameters'!$H$30,'Input Parameters'!$I$30)))</f>
        <v>0.95812932253173233</v>
      </c>
      <c r="W4026" s="2">
        <f ca="1">N4026+(P4026-N4026)*(1-ERF((T4026-R4026)/(2*SQRT(L4026*'Input Parameters'!$E$31))))</f>
        <v>2.4332718023876061E-2</v>
      </c>
      <c r="X4026">
        <f t="shared" ca="1" si="542"/>
        <v>1</v>
      </c>
      <c r="Y4026" s="7"/>
    </row>
    <row r="4027" spans="1:25" ht="15" customHeight="1" x14ac:dyDescent="0.3">
      <c r="A4027" s="130">
        <v>4020</v>
      </c>
      <c r="B4027" s="10">
        <f t="shared" ca="1" si="534"/>
        <v>0.45753646904253886</v>
      </c>
      <c r="C4027" s="57">
        <f ca="1">_xlfn.NORM.INV(B4027,'Input Parameters'!$E$19,'Input Parameters'!$F$19)</f>
        <v>558.28874468540823</v>
      </c>
      <c r="D4027" s="10">
        <f t="shared" ca="1" si="535"/>
        <v>0.9089800194405232</v>
      </c>
      <c r="E4027" s="59">
        <f ca="1">IF(_xlfn.NORM.INV(D4027,'Input Parameters'!$E$20,'Input Parameters'!$F$20)&lt;3500,3500,IF(_xlfn.NORM.INV(D4027,'Input Parameters'!$E$20,'Input Parameters'!$F$20)&gt;5500,5500,_xlfn.NORM.INV(D4027,'Input Parameters'!$E$20,'Input Parameters'!$F$20)))</f>
        <v>5500</v>
      </c>
      <c r="F4027" s="10">
        <f t="shared" ca="1" si="536"/>
        <v>7.8871186922272685E-2</v>
      </c>
      <c r="G4027" s="61">
        <f ca="1">_xlfn.NORM.INV(F4027,'Input Parameters'!$E$21,'Input Parameters'!$F$21)</f>
        <v>273.74613584142276</v>
      </c>
      <c r="H4027" s="54">
        <f ca="1">EXP(E4027*(1/'Input Parameters'!$E$22-1/G4027))</f>
        <v>0.26706138278006558</v>
      </c>
      <c r="I4027" s="10">
        <f t="shared" ca="1" si="537"/>
        <v>0.79863544294979705</v>
      </c>
      <c r="J4027" s="29">
        <f ca="1">_xlfn.BETA.INV(I4027,'Input Parameters'!$L$24,'Input Parameters'!$M$24,'Input Parameters'!$J$24,'Input Parameters'!$K$24)</f>
        <v>0.7340645170044624</v>
      </c>
      <c r="K4027" s="156">
        <f ca="1">('Input Parameters'!$E$25/'Input Parameters'!$E$31)^$J4027</f>
        <v>5.1650171963289254E-3</v>
      </c>
      <c r="L4027" s="66">
        <f ca="1">$H4027*$C4027*'Input Parameters'!$E$23*K4027</f>
        <v>0.77009044974260465</v>
      </c>
      <c r="M4027" s="23">
        <f t="shared" ca="1" si="538"/>
        <v>0.28219634180968567</v>
      </c>
      <c r="N4027" s="15">
        <f ca="1">_xlfn.NORM.INV(M4027,'Input Parameters'!$E$26,'Input Parameters'!$F$26)</f>
        <v>2.1897086615365144E-2</v>
      </c>
      <c r="O4027" s="8">
        <f t="shared" ca="1" si="539"/>
        <v>0.24860241631875013</v>
      </c>
      <c r="P4027" s="29">
        <f ca="1">_xlfn.LOGNORM.INV(O4027,'Input Parameters'!$H$27,'Input Parameters'!$I$27)</f>
        <v>1.0542837440089301</v>
      </c>
      <c r="Q4027" s="10"/>
      <c r="R4027" s="15">
        <f>'Input Parameters'!$E$28</f>
        <v>12.7</v>
      </c>
      <c r="S4027" s="10">
        <f t="shared" ca="1" si="540"/>
        <v>0.91526547389313795</v>
      </c>
      <c r="T4027" s="25">
        <f ca="1">_xlfn.LOGNORM.INV(S4027,'Input Parameters'!$H$29,'Input Parameters'!$I$29)</f>
        <v>67.944119734590515</v>
      </c>
      <c r="U4027" s="10">
        <f t="shared" ca="1" si="541"/>
        <v>0.49244461339778023</v>
      </c>
      <c r="V4027" s="29">
        <f ca="1">IF('Input Parameters'!$D$30="Beta",_xlfn.BETA.INV(U4027,'Input Parameters'!$L$30,'Input Parameters'!$M$30,'Input Parameters'!$J$30,'Input Parameters'!$K$30),IF('Input Parameters'!$D$30="LogNorm",_xlfn.LOGNORM.INV(U4027,'Input Parameters'!$H$30,'Input Parameters'!$I$30)))</f>
        <v>0.99177203886982535</v>
      </c>
      <c r="W4027" s="2">
        <f ca="1">N4027+(P4027-N4027)*(1-ERF((T4027-R4027)/(2*SQRT(L4027*'Input Parameters'!$E$31))))</f>
        <v>2.190589263832449E-2</v>
      </c>
      <c r="X4027">
        <f t="shared" ca="1" si="542"/>
        <v>1</v>
      </c>
      <c r="Y4027" s="7"/>
    </row>
    <row r="4028" spans="1:25" ht="15" customHeight="1" x14ac:dyDescent="0.3">
      <c r="A4028" s="130">
        <v>4021</v>
      </c>
      <c r="B4028" s="10">
        <f t="shared" ca="1" si="534"/>
        <v>0.72293066676169748</v>
      </c>
      <c r="C4028" s="57">
        <f ca="1">_xlfn.NORM.INV(B4028,'Input Parameters'!$E$19,'Input Parameters'!$F$19)</f>
        <v>617.28765255634892</v>
      </c>
      <c r="D4028" s="10">
        <f t="shared" ca="1" si="535"/>
        <v>0.22011232051921426</v>
      </c>
      <c r="E4028" s="59">
        <f ca="1">IF(_xlfn.NORM.INV(D4028,'Input Parameters'!$E$20,'Input Parameters'!$F$20)&lt;3500,3500,IF(_xlfn.NORM.INV(D4028,'Input Parameters'!$E$20,'Input Parameters'!$F$20)&gt;5500,5500,_xlfn.NORM.INV(D4028,'Input Parameters'!$E$20,'Input Parameters'!$F$20)))</f>
        <v>4259.7302500867636</v>
      </c>
      <c r="F4028" s="10">
        <f t="shared" ca="1" si="536"/>
        <v>1.7540827016054195E-2</v>
      </c>
      <c r="G4028" s="61">
        <f ca="1">_xlfn.NORM.INV(F4028,'Input Parameters'!$E$21,'Input Parameters'!$F$21)</f>
        <v>268.28572096072071</v>
      </c>
      <c r="H4028" s="54">
        <f ca="1">EXP(E4028*(1/'Input Parameters'!$E$22-1/G4028))</f>
        <v>0.26203953282376929</v>
      </c>
      <c r="I4028" s="10">
        <f t="shared" ca="1" si="537"/>
        <v>0.65052259443489824</v>
      </c>
      <c r="J4028" s="29">
        <f ca="1">_xlfn.BETA.INV(I4028,'Input Parameters'!$L$24,'Input Parameters'!$M$24,'Input Parameters'!$J$24,'Input Parameters'!$K$24)</f>
        <v>0.66803526313151529</v>
      </c>
      <c r="K4028" s="156">
        <f ca="1">('Input Parameters'!$E$25/'Input Parameters'!$E$31)^$J4028</f>
        <v>8.2943323815492815E-3</v>
      </c>
      <c r="L4028" s="66">
        <f ca="1">$H4028*$C4028*'Input Parameters'!$E$23*K4028</f>
        <v>1.3416395165375778</v>
      </c>
      <c r="M4028" s="23">
        <f t="shared" ca="1" si="538"/>
        <v>8.0556627537802017E-2</v>
      </c>
      <c r="N4028" s="15">
        <f ca="1">_xlfn.NORM.INV(M4028,'Input Parameters'!$E$26,'Input Parameters'!$F$26)</f>
        <v>4.5719183108027736E-3</v>
      </c>
      <c r="O4028" s="8">
        <f t="shared" ca="1" si="539"/>
        <v>0.59700000009417264</v>
      </c>
      <c r="P4028" s="29">
        <f ca="1">_xlfn.LOGNORM.INV(O4028,'Input Parameters'!$H$27,'Input Parameters'!$I$27)</f>
        <v>1.5870284840369588</v>
      </c>
      <c r="Q4028" s="10"/>
      <c r="R4028" s="15">
        <f>'Input Parameters'!$E$28</f>
        <v>12.7</v>
      </c>
      <c r="S4028" s="10">
        <f t="shared" ca="1" si="540"/>
        <v>0.30445217510349998</v>
      </c>
      <c r="T4028" s="25">
        <f ca="1">_xlfn.LOGNORM.INV(S4028,'Input Parameters'!$H$29,'Input Parameters'!$I$29)</f>
        <v>54.9810615642035</v>
      </c>
      <c r="U4028" s="10">
        <f t="shared" ca="1" si="541"/>
        <v>0.27246579200062904</v>
      </c>
      <c r="V4028" s="29">
        <f ca="1">IF('Input Parameters'!$D$30="Beta",_xlfn.BETA.INV(U4028,'Input Parameters'!$L$30,'Input Parameters'!$M$30,'Input Parameters'!$J$30,'Input Parameters'!$K$30),IF('Input Parameters'!$D$30="LogNorm",_xlfn.LOGNORM.INV(U4028,'Input Parameters'!$H$30,'Input Parameters'!$I$30)))</f>
        <v>0.78700615453390743</v>
      </c>
      <c r="W4028" s="2">
        <f ca="1">N4028+(P4028-N4028)*(1-ERF((T4028-R4028)/(2*SQRT(L4028*'Input Parameters'!$E$31))))</f>
        <v>2.0154725627127584E-2</v>
      </c>
      <c r="X4028">
        <f t="shared" ca="1" si="542"/>
        <v>1</v>
      </c>
      <c r="Y4028" s="7"/>
    </row>
    <row r="4029" spans="1:25" ht="15" customHeight="1" x14ac:dyDescent="0.3">
      <c r="A4029" s="130">
        <v>4022</v>
      </c>
      <c r="B4029" s="10">
        <f t="shared" ca="1" si="534"/>
        <v>0.19498805285587462</v>
      </c>
      <c r="C4029" s="57">
        <f ca="1">_xlfn.NORM.INV(B4029,'Input Parameters'!$E$19,'Input Parameters'!$F$19)</f>
        <v>494.65867106123505</v>
      </c>
      <c r="D4029" s="10">
        <f t="shared" ca="1" si="535"/>
        <v>4.6107947816044548E-2</v>
      </c>
      <c r="E4029" s="59">
        <f ca="1">IF(_xlfn.NORM.INV(D4029,'Input Parameters'!$E$20,'Input Parameters'!$F$20)&lt;3500,3500,IF(_xlfn.NORM.INV(D4029,'Input Parameters'!$E$20,'Input Parameters'!$F$20)&gt;5500,5500,_xlfn.NORM.INV(D4029,'Input Parameters'!$E$20,'Input Parameters'!$F$20)))</f>
        <v>3621.323953567487</v>
      </c>
      <c r="F4029" s="10">
        <f t="shared" ca="1" si="536"/>
        <v>0.68775787682335876</v>
      </c>
      <c r="G4029" s="61">
        <f ca="1">_xlfn.NORM.INV(F4029,'Input Parameters'!$E$21,'Input Parameters'!$F$21)</f>
        <v>288.69750895793533</v>
      </c>
      <c r="H4029" s="54">
        <f ca="1">EXP(E4029*(1/'Input Parameters'!$E$22-1/G4029))</f>
        <v>0.83177399497268956</v>
      </c>
      <c r="I4029" s="10">
        <f t="shared" ca="1" si="537"/>
        <v>0.43184587698979371</v>
      </c>
      <c r="J4029" s="29">
        <f ca="1">_xlfn.BETA.INV(I4029,'Input Parameters'!$L$24,'Input Parameters'!$M$24,'Input Parameters'!$J$24,'Input Parameters'!$K$24)</f>
        <v>0.57929695195790476</v>
      </c>
      <c r="K4029" s="156">
        <f ca="1">('Input Parameters'!$E$25/'Input Parameters'!$E$31)^$J4029</f>
        <v>1.5676157795274759E-2</v>
      </c>
      <c r="L4029" s="66">
        <f ca="1">$H4029*$C4029*'Input Parameters'!$E$23*K4029</f>
        <v>6.4498645006289612</v>
      </c>
      <c r="M4029" s="23">
        <f t="shared" ca="1" si="538"/>
        <v>0.46145223753012454</v>
      </c>
      <c r="N4029" s="15">
        <f ca="1">_xlfn.NORM.INV(M4029,'Input Parameters'!$E$26,'Input Parameters'!$F$26)</f>
        <v>3.196770906067397E-2</v>
      </c>
      <c r="O4029" s="8">
        <f t="shared" ca="1" si="539"/>
        <v>4.1588214688994207E-2</v>
      </c>
      <c r="P4029" s="29">
        <f ca="1">_xlfn.LOGNORM.INV(O4029,'Input Parameters'!$H$27,'Input Parameters'!$I$27)</f>
        <v>0.66147351311500502</v>
      </c>
      <c r="Q4029" s="10"/>
      <c r="R4029" s="15">
        <f>'Input Parameters'!$E$28</f>
        <v>12.7</v>
      </c>
      <c r="S4029" s="10">
        <f t="shared" ca="1" si="540"/>
        <v>0.92281038950111371</v>
      </c>
      <c r="T4029" s="25">
        <f ca="1">_xlfn.LOGNORM.INV(S4029,'Input Parameters'!$H$29,'Input Parameters'!$I$29)</f>
        <v>68.329066439258796</v>
      </c>
      <c r="U4029" s="10">
        <f t="shared" ca="1" si="541"/>
        <v>0.53261195232424274</v>
      </c>
      <c r="V4029" s="29">
        <f ca="1">IF('Input Parameters'!$D$30="Beta",_xlfn.BETA.INV(U4029,'Input Parameters'!$L$30,'Input Parameters'!$M$30,'Input Parameters'!$J$30,'Input Parameters'!$K$30),IF('Input Parameters'!$D$30="LogNorm",_xlfn.LOGNORM.INV(U4029,'Input Parameters'!$H$30,'Input Parameters'!$I$30)))</f>
        <v>1.0319796708011666</v>
      </c>
      <c r="W4029" s="2">
        <f ca="1">N4029+(P4029-N4029)*(1-ERF((T4029-R4029)/(2*SQRT(L4029*'Input Parameters'!$E$31))))</f>
        <v>0.1083997645756333</v>
      </c>
      <c r="X4029">
        <f t="shared" ca="1" si="542"/>
        <v>1</v>
      </c>
      <c r="Y4029" s="7"/>
    </row>
    <row r="4030" spans="1:25" ht="15" customHeight="1" x14ac:dyDescent="0.3">
      <c r="A4030" s="130">
        <v>4023</v>
      </c>
      <c r="B4030" s="10">
        <f t="shared" ca="1" si="534"/>
        <v>0.89953116521587184</v>
      </c>
      <c r="C4030" s="57">
        <f ca="1">_xlfn.NORM.INV(B4030,'Input Parameters'!$E$19,'Input Parameters'!$F$19)</f>
        <v>675.36575514714286</v>
      </c>
      <c r="D4030" s="10">
        <f t="shared" ca="1" si="535"/>
        <v>0.49631051416364369</v>
      </c>
      <c r="E4030" s="59">
        <f ca="1">IF(_xlfn.NORM.INV(D4030,'Input Parameters'!$E$20,'Input Parameters'!$F$20)&lt;3500,3500,IF(_xlfn.NORM.INV(D4030,'Input Parameters'!$E$20,'Input Parameters'!$F$20)&gt;5500,5500,_xlfn.NORM.INV(D4030,'Input Parameters'!$E$20,'Input Parameters'!$F$20)))</f>
        <v>4793.5261890544634</v>
      </c>
      <c r="F4030" s="10">
        <f t="shared" ca="1" si="536"/>
        <v>1.3431788875431616E-2</v>
      </c>
      <c r="G4030" s="61">
        <f ca="1">_xlfn.NORM.INV(F4030,'Input Parameters'!$E$21,'Input Parameters'!$F$21)</f>
        <v>267.45193388566713</v>
      </c>
      <c r="H4030" s="54">
        <f ca="1">EXP(E4030*(1/'Input Parameters'!$E$22-1/G4030))</f>
        <v>0.20955125010738376</v>
      </c>
      <c r="I4030" s="10">
        <f t="shared" ca="1" si="537"/>
        <v>0.16464984967076235</v>
      </c>
      <c r="J4030" s="29">
        <f ca="1">_xlfn.BETA.INV(I4030,'Input Parameters'!$L$24,'Input Parameters'!$M$24,'Input Parameters'!$J$24,'Input Parameters'!$K$24)</f>
        <v>0.44667031207167418</v>
      </c>
      <c r="K4030" s="156">
        <f ca="1">('Input Parameters'!$E$25/'Input Parameters'!$E$31)^$J4030</f>
        <v>4.0590923290922627E-2</v>
      </c>
      <c r="L4030" s="66">
        <f ca="1">$H4030*$C4030*'Input Parameters'!$E$23*K4030</f>
        <v>5.7445792039946957</v>
      </c>
      <c r="M4030" s="23">
        <f t="shared" ca="1" si="538"/>
        <v>0.12495286223273616</v>
      </c>
      <c r="N4030" s="15">
        <f ca="1">_xlfn.NORM.INV(M4030,'Input Parameters'!$E$26,'Input Parameters'!$F$26)</f>
        <v>9.8378536531406775E-3</v>
      </c>
      <c r="O4030" s="8">
        <f t="shared" ca="1" si="539"/>
        <v>0.59594530514488608</v>
      </c>
      <c r="P4030" s="29">
        <f ca="1">_xlfn.LOGNORM.INV(O4030,'Input Parameters'!$H$27,'Input Parameters'!$I$27)</f>
        <v>1.5851172314518349</v>
      </c>
      <c r="Q4030" s="10"/>
      <c r="R4030" s="15">
        <f>'Input Parameters'!$E$28</f>
        <v>12.7</v>
      </c>
      <c r="S4030" s="10">
        <f t="shared" ca="1" si="540"/>
        <v>0.75219289758852137</v>
      </c>
      <c r="T4030" s="25">
        <f ca="1">_xlfn.LOGNORM.INV(S4030,'Input Parameters'!$H$29,'Input Parameters'!$I$29)</f>
        <v>62.861619486860214</v>
      </c>
      <c r="U4030" s="10">
        <f t="shared" ca="1" si="541"/>
        <v>0.59748461968718625</v>
      </c>
      <c r="V4030" s="29">
        <f ca="1">IF('Input Parameters'!$D$30="Beta",_xlfn.BETA.INV(U4030,'Input Parameters'!$L$30,'Input Parameters'!$M$30,'Input Parameters'!$J$30,'Input Parameters'!$K$30),IF('Input Parameters'!$D$30="LogNorm",_xlfn.LOGNORM.INV(U4030,'Input Parameters'!$H$30,'Input Parameters'!$I$30)))</f>
        <v>1.1013621468957511</v>
      </c>
      <c r="W4030" s="2">
        <f ca="1">N4030+(P4030-N4030)*(1-ERF((T4030-R4030)/(2*SQRT(L4030*'Input Parameters'!$E$31))))</f>
        <v>0.22865112066609483</v>
      </c>
      <c r="X4030">
        <f t="shared" ca="1" si="542"/>
        <v>1</v>
      </c>
      <c r="Y4030" s="7"/>
    </row>
    <row r="4031" spans="1:25" ht="15" customHeight="1" x14ac:dyDescent="0.3">
      <c r="A4031" s="130">
        <v>4024</v>
      </c>
      <c r="B4031" s="10">
        <f t="shared" ca="1" si="534"/>
        <v>0.23346654292449076</v>
      </c>
      <c r="C4031" s="57">
        <f ca="1">_xlfn.NORM.INV(B4031,'Input Parameters'!$E$19,'Input Parameters'!$F$19)</f>
        <v>505.8280949641985</v>
      </c>
      <c r="D4031" s="10">
        <f t="shared" ca="1" si="535"/>
        <v>0.8705114673227905</v>
      </c>
      <c r="E4031" s="59">
        <f ca="1">IF(_xlfn.NORM.INV(D4031,'Input Parameters'!$E$20,'Input Parameters'!$F$20)&lt;3500,3500,IF(_xlfn.NORM.INV(D4031,'Input Parameters'!$E$20,'Input Parameters'!$F$20)&gt;5500,5500,_xlfn.NORM.INV(D4031,'Input Parameters'!$E$20,'Input Parameters'!$F$20)))</f>
        <v>5500</v>
      </c>
      <c r="F4031" s="10">
        <f t="shared" ca="1" si="536"/>
        <v>0.72685655248545122</v>
      </c>
      <c r="G4031" s="61">
        <f ca="1">_xlfn.NORM.INV(F4031,'Input Parameters'!$E$21,'Input Parameters'!$F$21)</f>
        <v>289.5922007946487</v>
      </c>
      <c r="H4031" s="54">
        <f ca="1">EXP(E4031*(1/'Input Parameters'!$E$22-1/G4031))</f>
        <v>0.80180236597546994</v>
      </c>
      <c r="I4031" s="10">
        <f t="shared" ca="1" si="537"/>
        <v>0.38004243271983729</v>
      </c>
      <c r="J4031" s="29">
        <f ca="1">_xlfn.BETA.INV(I4031,'Input Parameters'!$L$24,'Input Parameters'!$M$24,'Input Parameters'!$J$24,'Input Parameters'!$K$24)</f>
        <v>0.55736072118873015</v>
      </c>
      <c r="K4031" s="156">
        <f ca="1">('Input Parameters'!$E$25/'Input Parameters'!$E$31)^$J4031</f>
        <v>1.8347650803357232E-2</v>
      </c>
      <c r="L4031" s="66">
        <f ca="1">$H4031*$C4031*'Input Parameters'!$E$23*K4031</f>
        <v>7.4413331234437052</v>
      </c>
      <c r="M4031" s="23">
        <f t="shared" ca="1" si="538"/>
        <v>0.82073520896778762</v>
      </c>
      <c r="N4031" s="15">
        <f ca="1">_xlfn.NORM.INV(M4031,'Input Parameters'!$E$26,'Input Parameters'!$F$26)</f>
        <v>5.3281581632872554E-2</v>
      </c>
      <c r="O4031" s="8">
        <f t="shared" ca="1" si="539"/>
        <v>0.42295479496880395</v>
      </c>
      <c r="P4031" s="29">
        <f ca="1">_xlfn.LOGNORM.INV(O4031,'Input Parameters'!$H$27,'Input Parameters'!$I$27)</f>
        <v>1.3063457142857047</v>
      </c>
      <c r="Q4031" s="10"/>
      <c r="R4031" s="15">
        <f>'Input Parameters'!$E$28</f>
        <v>12.7</v>
      </c>
      <c r="S4031" s="10">
        <f t="shared" ca="1" si="540"/>
        <v>0.66083819097083418</v>
      </c>
      <c r="T4031" s="25">
        <f ca="1">_xlfn.LOGNORM.INV(S4031,'Input Parameters'!$H$29,'Input Parameters'!$I$29)</f>
        <v>61.007547445449568</v>
      </c>
      <c r="U4031" s="10">
        <f t="shared" ca="1" si="541"/>
        <v>0.54673314953445773</v>
      </c>
      <c r="V4031" s="29">
        <f ca="1">IF('Input Parameters'!$D$30="Beta",_xlfn.BETA.INV(U4031,'Input Parameters'!$L$30,'Input Parameters'!$M$30,'Input Parameters'!$J$30,'Input Parameters'!$K$30),IF('Input Parameters'!$D$30="LogNorm",_xlfn.LOGNORM.INV(U4031,'Input Parameters'!$H$30,'Input Parameters'!$I$30)))</f>
        <v>1.0465589953412626</v>
      </c>
      <c r="W4031" s="2">
        <f ca="1">N4031+(P4031-N4031)*(1-ERF((T4031-R4031)/(2*SQRT(L4031*'Input Parameters'!$E$31))))</f>
        <v>0.31704660863393946</v>
      </c>
      <c r="X4031">
        <f t="shared" ca="1" si="542"/>
        <v>1</v>
      </c>
      <c r="Y4031" s="7"/>
    </row>
    <row r="4032" spans="1:25" ht="15" customHeight="1" x14ac:dyDescent="0.3">
      <c r="A4032" s="130">
        <v>4025</v>
      </c>
      <c r="B4032" s="10">
        <f t="shared" ca="1" si="534"/>
        <v>0.60842441647543832</v>
      </c>
      <c r="C4032" s="57">
        <f ca="1">_xlfn.NORM.INV(B4032,'Input Parameters'!$E$19,'Input Parameters'!$F$19)</f>
        <v>590.55565610571909</v>
      </c>
      <c r="D4032" s="10">
        <f t="shared" ca="1" si="535"/>
        <v>0.32666422993133637</v>
      </c>
      <c r="E4032" s="59">
        <f ca="1">IF(_xlfn.NORM.INV(D4032,'Input Parameters'!$E$20,'Input Parameters'!$F$20)&lt;3500,3500,IF(_xlfn.NORM.INV(D4032,'Input Parameters'!$E$20,'Input Parameters'!$F$20)&gt;5500,5500,_xlfn.NORM.INV(D4032,'Input Parameters'!$E$20,'Input Parameters'!$F$20)))</f>
        <v>4485.5998582508792</v>
      </c>
      <c r="F4032" s="10">
        <f t="shared" ca="1" si="536"/>
        <v>0.73873255160291973</v>
      </c>
      <c r="G4032" s="61">
        <f ca="1">_xlfn.NORM.INV(F4032,'Input Parameters'!$E$21,'Input Parameters'!$F$21)</f>
        <v>289.87602060811599</v>
      </c>
      <c r="H4032" s="54">
        <f ca="1">EXP(E4032*(1/'Input Parameters'!$E$22-1/G4032))</f>
        <v>0.84790503187373312</v>
      </c>
      <c r="I4032" s="10">
        <f t="shared" ca="1" si="537"/>
        <v>0.50649019728951483</v>
      </c>
      <c r="J4032" s="29">
        <f ca="1">_xlfn.BETA.INV(I4032,'Input Parameters'!$L$24,'Input Parameters'!$M$24,'Input Parameters'!$J$24,'Input Parameters'!$K$24)</f>
        <v>0.60978062871295546</v>
      </c>
      <c r="K4032" s="156">
        <f ca="1">('Input Parameters'!$E$25/'Input Parameters'!$E$31)^$J4032</f>
        <v>1.2597077419872409E-2</v>
      </c>
      <c r="L4032" s="66">
        <f ca="1">$H4032*$C4032*'Input Parameters'!$E$23*K4032</f>
        <v>6.3077989779217907</v>
      </c>
      <c r="M4032" s="23">
        <f t="shared" ca="1" si="538"/>
        <v>0.13603885019834572</v>
      </c>
      <c r="N4032" s="15">
        <f ca="1">_xlfn.NORM.INV(M4032,'Input Parameters'!$E$26,'Input Parameters'!$F$26)</f>
        <v>1.0935901497454572E-2</v>
      </c>
      <c r="O4032" s="8">
        <f t="shared" ca="1" si="539"/>
        <v>0.62385680576692826</v>
      </c>
      <c r="P4032" s="29">
        <f ca="1">_xlfn.LOGNORM.INV(O4032,'Input Parameters'!$H$27,'Input Parameters'!$I$27)</f>
        <v>1.6369721751012809</v>
      </c>
      <c r="Q4032" s="10"/>
      <c r="R4032" s="15">
        <f>'Input Parameters'!$E$28</f>
        <v>12.7</v>
      </c>
      <c r="S4032" s="10">
        <f t="shared" ca="1" si="540"/>
        <v>0.55445003098672674</v>
      </c>
      <c r="T4032" s="25">
        <f ca="1">_xlfn.LOGNORM.INV(S4032,'Input Parameters'!$H$29,'Input Parameters'!$I$29)</f>
        <v>59.133858923248788</v>
      </c>
      <c r="U4032" s="10">
        <f t="shared" ca="1" si="541"/>
        <v>0.11792552767537312</v>
      </c>
      <c r="V4032" s="29">
        <f ca="1">IF('Input Parameters'!$D$30="Beta",_xlfn.BETA.INV(U4032,'Input Parameters'!$L$30,'Input Parameters'!$M$30,'Input Parameters'!$J$30,'Input Parameters'!$K$30),IF('Input Parameters'!$D$30="LogNorm",_xlfn.LOGNORM.INV(U4032,'Input Parameters'!$H$30,'Input Parameters'!$I$30)))</f>
        <v>0.6260914402488863</v>
      </c>
      <c r="W4032" s="2">
        <f ca="1">N4032+(P4032-N4032)*(1-ERF((T4032-R4032)/(2*SQRT(L4032*'Input Parameters'!$E$31))))</f>
        <v>0.32167976717472463</v>
      </c>
      <c r="X4032">
        <f t="shared" ca="1" si="542"/>
        <v>1</v>
      </c>
      <c r="Y4032" s="7"/>
    </row>
    <row r="4033" spans="1:25" ht="15" customHeight="1" x14ac:dyDescent="0.3">
      <c r="A4033" s="130">
        <v>4026</v>
      </c>
      <c r="B4033" s="10">
        <f t="shared" ca="1" si="534"/>
        <v>0.45509872209263924</v>
      </c>
      <c r="C4033" s="57">
        <f ca="1">_xlfn.NORM.INV(B4033,'Input Parameters'!$E$19,'Input Parameters'!$F$19)</f>
        <v>557.76928737556932</v>
      </c>
      <c r="D4033" s="10">
        <f t="shared" ca="1" si="535"/>
        <v>0.476645069135197</v>
      </c>
      <c r="E4033" s="59">
        <f ca="1">IF(_xlfn.NORM.INV(D4033,'Input Parameters'!$E$20,'Input Parameters'!$F$20)&lt;3500,3500,IF(_xlfn.NORM.INV(D4033,'Input Parameters'!$E$20,'Input Parameters'!$F$20)&gt;5500,5500,_xlfn.NORM.INV(D4033,'Input Parameters'!$E$20,'Input Parameters'!$F$20)))</f>
        <v>4758.9970734850349</v>
      </c>
      <c r="F4033" s="10">
        <f t="shared" ca="1" si="536"/>
        <v>0.65124532881364561</v>
      </c>
      <c r="G4033" s="61">
        <f ca="1">_xlfn.NORM.INV(F4033,'Input Parameters'!$E$21,'Input Parameters'!$F$21)</f>
        <v>287.9050623732843</v>
      </c>
      <c r="H4033" s="54">
        <f ca="1">EXP(E4033*(1/'Input Parameters'!$E$22-1/G4033))</f>
        <v>0.750186450291222</v>
      </c>
      <c r="I4033" s="10">
        <f t="shared" ca="1" si="537"/>
        <v>0.14066482016255877</v>
      </c>
      <c r="J4033" s="29">
        <f ca="1">_xlfn.BETA.INV(I4033,'Input Parameters'!$L$24,'Input Parameters'!$M$24,'Input Parameters'!$J$24,'Input Parameters'!$K$24)</f>
        <v>0.43007072647504263</v>
      </c>
      <c r="K4033" s="156">
        <f ca="1">('Input Parameters'!$E$25/'Input Parameters'!$E$31)^$J4033</f>
        <v>4.5723957600317881E-2</v>
      </c>
      <c r="L4033" s="66">
        <f ca="1">$H4033*$C4033*'Input Parameters'!$E$23*K4033</f>
        <v>19.132319554985745</v>
      </c>
      <c r="M4033" s="23">
        <f t="shared" ca="1" si="538"/>
        <v>0.14845788113509062</v>
      </c>
      <c r="N4033" s="15">
        <f ca="1">_xlfn.NORM.INV(M4033,'Input Parameters'!$E$26,'Input Parameters'!$F$26)</f>
        <v>1.2095524941820875E-2</v>
      </c>
      <c r="O4033" s="8">
        <f t="shared" ca="1" si="539"/>
        <v>2.1536834623942513E-2</v>
      </c>
      <c r="P4033" s="29">
        <f ca="1">_xlfn.LOGNORM.INV(O4033,'Input Parameters'!$H$27,'Input Parameters'!$I$27)</f>
        <v>0.58171001291038993</v>
      </c>
      <c r="Q4033" s="10"/>
      <c r="R4033" s="15">
        <f>'Input Parameters'!$E$28</f>
        <v>12.7</v>
      </c>
      <c r="S4033" s="10">
        <f t="shared" ca="1" si="540"/>
        <v>0.73638717797306363</v>
      </c>
      <c r="T4033" s="25">
        <f ca="1">_xlfn.LOGNORM.INV(S4033,'Input Parameters'!$H$29,'Input Parameters'!$I$29)</f>
        <v>62.515620431858295</v>
      </c>
      <c r="U4033" s="10">
        <f t="shared" ca="1" si="541"/>
        <v>0.77227258941844967</v>
      </c>
      <c r="V4033" s="29">
        <f ca="1">IF('Input Parameters'!$D$30="Beta",_xlfn.BETA.INV(U4033,'Input Parameters'!$L$30,'Input Parameters'!$M$30,'Input Parameters'!$J$30,'Input Parameters'!$K$30),IF('Input Parameters'!$D$30="LogNorm",_xlfn.LOGNORM.INV(U4033,'Input Parameters'!$H$30,'Input Parameters'!$I$30)))</f>
        <v>1.3411500094800928</v>
      </c>
      <c r="W4033" s="2">
        <f ca="1">N4033+(P4033-N4033)*(1-ERF((T4033-R4033)/(2*SQRT(L4033*'Input Parameters'!$E$31))))</f>
        <v>0.25169640746116501</v>
      </c>
      <c r="X4033">
        <f t="shared" ca="1" si="542"/>
        <v>1</v>
      </c>
      <c r="Y4033" s="7"/>
    </row>
    <row r="4034" spans="1:25" ht="15" customHeight="1" x14ac:dyDescent="0.3">
      <c r="A4034" s="130">
        <v>4027</v>
      </c>
      <c r="B4034" s="10">
        <f t="shared" ca="1" si="534"/>
        <v>0.86464548577821865</v>
      </c>
      <c r="C4034" s="57">
        <f ca="1">_xlfn.NORM.INV(B4034,'Input Parameters'!$E$19,'Input Parameters'!$F$19)</f>
        <v>660.37093721390397</v>
      </c>
      <c r="D4034" s="10">
        <f t="shared" ca="1" si="535"/>
        <v>0.95727510998146947</v>
      </c>
      <c r="E4034" s="59">
        <f ca="1">IF(_xlfn.NORM.INV(D4034,'Input Parameters'!$E$20,'Input Parameters'!$F$20)&lt;3500,3500,IF(_xlfn.NORM.INV(D4034,'Input Parameters'!$E$20,'Input Parameters'!$F$20)&gt;5500,5500,_xlfn.NORM.INV(D4034,'Input Parameters'!$E$20,'Input Parameters'!$F$20)))</f>
        <v>5500</v>
      </c>
      <c r="F4034" s="10">
        <f t="shared" ca="1" si="536"/>
        <v>1.9197019362128476E-2</v>
      </c>
      <c r="G4034" s="61">
        <f ca="1">_xlfn.NORM.INV(F4034,'Input Parameters'!$E$21,'Input Parameters'!$F$21)</f>
        <v>268.57490302389647</v>
      </c>
      <c r="H4034" s="54">
        <f ca="1">EXP(E4034*(1/'Input Parameters'!$E$22-1/G4034))</f>
        <v>0.18138609089115673</v>
      </c>
      <c r="I4034" s="10">
        <f t="shared" ca="1" si="537"/>
        <v>0.22356322163020514</v>
      </c>
      <c r="J4034" s="29">
        <f ca="1">_xlfn.BETA.INV(I4034,'Input Parameters'!$L$24,'Input Parameters'!$M$24,'Input Parameters'!$J$24,'Input Parameters'!$K$24)</f>
        <v>0.48210304890876399</v>
      </c>
      <c r="K4034" s="156">
        <f ca="1">('Input Parameters'!$E$25/'Input Parameters'!$E$31)^$J4034</f>
        <v>3.1480428918611303E-2</v>
      </c>
      <c r="L4034" s="66">
        <f ca="1">$H4034*$C4034*'Input Parameters'!$E$23*K4034</f>
        <v>3.7707919741562472</v>
      </c>
      <c r="M4034" s="23">
        <f t="shared" ca="1" si="538"/>
        <v>0.34753639298784222</v>
      </c>
      <c r="N4034" s="15">
        <f ca="1">_xlfn.NORM.INV(M4034,'Input Parameters'!$E$26,'Input Parameters'!$F$26)</f>
        <v>2.5768414161381727E-2</v>
      </c>
      <c r="O4034" s="8">
        <f t="shared" ca="1" si="539"/>
        <v>0.53154955867298825</v>
      </c>
      <c r="P4034" s="29">
        <f ca="1">_xlfn.LOGNORM.INV(O4034,'Input Parameters'!$H$27,'Input Parameters'!$I$27)</f>
        <v>1.4743771607364831</v>
      </c>
      <c r="Q4034" s="10"/>
      <c r="R4034" s="15">
        <f>'Input Parameters'!$E$28</f>
        <v>12.7</v>
      </c>
      <c r="S4034" s="10">
        <f t="shared" ca="1" si="540"/>
        <v>0.26956149604418211</v>
      </c>
      <c r="T4034" s="25">
        <f ca="1">_xlfn.LOGNORM.INV(S4034,'Input Parameters'!$H$29,'Input Parameters'!$I$29)</f>
        <v>54.351955553735436</v>
      </c>
      <c r="U4034" s="10">
        <f t="shared" ca="1" si="541"/>
        <v>0.56651456310930182</v>
      </c>
      <c r="V4034" s="29">
        <f ca="1">IF('Input Parameters'!$D$30="Beta",_xlfn.BETA.INV(U4034,'Input Parameters'!$L$30,'Input Parameters'!$M$30,'Input Parameters'!$J$30,'Input Parameters'!$K$30),IF('Input Parameters'!$D$30="LogNorm",_xlfn.LOGNORM.INV(U4034,'Input Parameters'!$H$30,'Input Parameters'!$I$30)))</f>
        <v>1.0674392739642504</v>
      </c>
      <c r="W4034" s="2">
        <f ca="1">N4034+(P4034-N4034)*(1-ERF((T4034-R4034)/(2*SQRT(L4034*'Input Parameters'!$E$31))))</f>
        <v>0.21312935619922405</v>
      </c>
      <c r="X4034">
        <f t="shared" ca="1" si="542"/>
        <v>1</v>
      </c>
      <c r="Y4034" s="7"/>
    </row>
    <row r="4035" spans="1:25" ht="15" customHeight="1" x14ac:dyDescent="0.3">
      <c r="A4035" s="130">
        <v>4028</v>
      </c>
      <c r="B4035" s="10">
        <f t="shared" ca="1" si="534"/>
        <v>0.57058489049947803</v>
      </c>
      <c r="C4035" s="57">
        <f ca="1">_xlfn.NORM.INV(B4035,'Input Parameters'!$E$19,'Input Parameters'!$F$19)</f>
        <v>582.32946117798588</v>
      </c>
      <c r="D4035" s="10">
        <f t="shared" ca="1" si="535"/>
        <v>0.46066582465404382</v>
      </c>
      <c r="E4035" s="59">
        <f ca="1">IF(_xlfn.NORM.INV(D4035,'Input Parameters'!$E$20,'Input Parameters'!$F$20)&lt;3500,3500,IF(_xlfn.NORM.INV(D4035,'Input Parameters'!$E$20,'Input Parameters'!$F$20)&gt;5500,5500,_xlfn.NORM.INV(D4035,'Input Parameters'!$E$20,'Input Parameters'!$F$20)))</f>
        <v>4730.8704868053992</v>
      </c>
      <c r="F4035" s="10">
        <f t="shared" ca="1" si="536"/>
        <v>0.41368777117671562</v>
      </c>
      <c r="G4035" s="61">
        <f ca="1">_xlfn.NORM.INV(F4035,'Input Parameters'!$E$21,'Input Parameters'!$F$21)</f>
        <v>283.13597959473645</v>
      </c>
      <c r="H4035" s="54">
        <f ca="1">EXP(E4035*(1/'Input Parameters'!$E$22-1/G4035))</f>
        <v>0.56977558302496445</v>
      </c>
      <c r="I4035" s="10">
        <f t="shared" ca="1" si="537"/>
        <v>0.48092117735093509</v>
      </c>
      <c r="J4035" s="29">
        <f ca="1">_xlfn.BETA.INV(I4035,'Input Parameters'!$L$24,'Input Parameters'!$M$24,'Input Parameters'!$J$24,'Input Parameters'!$K$24)</f>
        <v>0.59943783007442786</v>
      </c>
      <c r="K4035" s="156">
        <f ca="1">('Input Parameters'!$E$25/'Input Parameters'!$E$31)^$J4035</f>
        <v>1.3567258079412569E-2</v>
      </c>
      <c r="L4035" s="66">
        <f ca="1">$H4035*$C4035*'Input Parameters'!$E$23*K4035</f>
        <v>4.5015769977024496</v>
      </c>
      <c r="M4035" s="23">
        <f t="shared" ca="1" si="538"/>
        <v>0.77577803263988465</v>
      </c>
      <c r="N4035" s="15">
        <f ca="1">_xlfn.NORM.INV(M4035,'Input Parameters'!$E$26,'Input Parameters'!$F$26)</f>
        <v>4.9918247236645633E-2</v>
      </c>
      <c r="O4035" s="8">
        <f t="shared" ca="1" si="539"/>
        <v>0.33124426519030825</v>
      </c>
      <c r="P4035" s="29">
        <f ca="1">_xlfn.LOGNORM.INV(O4035,'Input Parameters'!$H$27,'Input Parameters'!$I$27)</f>
        <v>1.1736380617615396</v>
      </c>
      <c r="Q4035" s="10"/>
      <c r="R4035" s="15">
        <f>'Input Parameters'!$E$28</f>
        <v>12.7</v>
      </c>
      <c r="S4035" s="10">
        <f t="shared" ca="1" si="540"/>
        <v>0.80101787910557753</v>
      </c>
      <c r="T4035" s="25">
        <f ca="1">_xlfn.LOGNORM.INV(S4035,'Input Parameters'!$H$29,'Input Parameters'!$I$29)</f>
        <v>64.028764713793265</v>
      </c>
      <c r="U4035" s="10">
        <f t="shared" ca="1" si="541"/>
        <v>0.30303280481737149</v>
      </c>
      <c r="V4035" s="29">
        <f ca="1">IF('Input Parameters'!$D$30="Beta",_xlfn.BETA.INV(U4035,'Input Parameters'!$L$30,'Input Parameters'!$M$30,'Input Parameters'!$J$30,'Input Parameters'!$K$30),IF('Input Parameters'!$D$30="LogNorm",_xlfn.LOGNORM.INV(U4035,'Input Parameters'!$H$30,'Input Parameters'!$I$30)))</f>
        <v>0.81533488242818053</v>
      </c>
      <c r="W4035" s="2">
        <f ca="1">N4035+(P4035-N4035)*(1-ERF((T4035-R4035)/(2*SQRT(L4035*'Input Parameters'!$E$31))))</f>
        <v>0.14784375548194587</v>
      </c>
      <c r="X4035">
        <f t="shared" ca="1" si="542"/>
        <v>1</v>
      </c>
      <c r="Y4035" s="7"/>
    </row>
    <row r="4036" spans="1:25" ht="15" customHeight="1" x14ac:dyDescent="0.3">
      <c r="A4036" s="130">
        <v>4029</v>
      </c>
      <c r="B4036" s="10">
        <f t="shared" ca="1" si="534"/>
        <v>0.9731336149385984</v>
      </c>
      <c r="C4036" s="57">
        <f ca="1">_xlfn.NORM.INV(B4036,'Input Parameters'!$E$19,'Input Parameters'!$F$19)</f>
        <v>730.29920139084038</v>
      </c>
      <c r="D4036" s="10">
        <f t="shared" ca="1" si="535"/>
        <v>0.76716985972996232</v>
      </c>
      <c r="E4036" s="59">
        <f ca="1">IF(_xlfn.NORM.INV(D4036,'Input Parameters'!$E$20,'Input Parameters'!$F$20)&lt;3500,3500,IF(_xlfn.NORM.INV(D4036,'Input Parameters'!$E$20,'Input Parameters'!$F$20)&gt;5500,5500,_xlfn.NORM.INV(D4036,'Input Parameters'!$E$20,'Input Parameters'!$F$20)))</f>
        <v>5310.6907399827742</v>
      </c>
      <c r="F4036" s="10">
        <f t="shared" ca="1" si="536"/>
        <v>0.64390419983942204</v>
      </c>
      <c r="G4036" s="61">
        <f ca="1">_xlfn.NORM.INV(F4036,'Input Parameters'!$E$21,'Input Parameters'!$F$21)</f>
        <v>287.74966643852031</v>
      </c>
      <c r="H4036" s="54">
        <f ca="1">EXP(E4036*(1/'Input Parameters'!$E$22-1/G4036))</f>
        <v>0.71840903064592232</v>
      </c>
      <c r="I4036" s="10">
        <f t="shared" ca="1" si="537"/>
        <v>6.2524527901728355E-2</v>
      </c>
      <c r="J4036" s="29">
        <f ca="1">_xlfn.BETA.INV(I4036,'Input Parameters'!$L$24,'Input Parameters'!$M$24,'Input Parameters'!$J$24,'Input Parameters'!$K$24)</f>
        <v>0.35768786800927727</v>
      </c>
      <c r="K4036" s="156">
        <f ca="1">('Input Parameters'!$E$25/'Input Parameters'!$E$31)^$J4036</f>
        <v>7.6850677563545244E-2</v>
      </c>
      <c r="L4036" s="66">
        <f ca="1">$H4036*$C4036*'Input Parameters'!$E$23*K4036</f>
        <v>40.31998013906734</v>
      </c>
      <c r="M4036" s="23">
        <f t="shared" ca="1" si="538"/>
        <v>0.70530167563383928</v>
      </c>
      <c r="N4036" s="15">
        <f ca="1">_xlfn.NORM.INV(M4036,'Input Parameters'!$E$26,'Input Parameters'!$F$26)</f>
        <v>4.5333921989591464E-2</v>
      </c>
      <c r="O4036" s="8">
        <f t="shared" ca="1" si="539"/>
        <v>0.27160742180331388</v>
      </c>
      <c r="P4036" s="29">
        <f ca="1">_xlfn.LOGNORM.INV(O4036,'Input Parameters'!$H$27,'Input Parameters'!$I$27)</f>
        <v>1.0878946290038294</v>
      </c>
      <c r="Q4036" s="10"/>
      <c r="R4036" s="15">
        <f>'Input Parameters'!$E$28</f>
        <v>12.7</v>
      </c>
      <c r="S4036" s="10">
        <f t="shared" ca="1" si="540"/>
        <v>0.50245446109235714</v>
      </c>
      <c r="T4036" s="25">
        <f ca="1">_xlfn.LOGNORM.INV(S4036,'Input Parameters'!$H$29,'Input Parameters'!$I$29)</f>
        <v>58.27206461218389</v>
      </c>
      <c r="U4036" s="10">
        <f t="shared" ca="1" si="541"/>
        <v>0.61346591983618748</v>
      </c>
      <c r="V4036" s="29">
        <f ca="1">IF('Input Parameters'!$D$30="Beta",_xlfn.BETA.INV(U4036,'Input Parameters'!$L$30,'Input Parameters'!$M$30,'Input Parameters'!$J$30,'Input Parameters'!$K$30),IF('Input Parameters'!$D$30="LogNorm",_xlfn.LOGNORM.INV(U4036,'Input Parameters'!$H$30,'Input Parameters'!$I$30)))</f>
        <v>1.1195444494249338</v>
      </c>
      <c r="W4036" s="2">
        <f ca="1">N4036+(P4036-N4036)*(1-ERF((T4036-R4036)/(2*SQRT(L4036*'Input Parameters'!$E$31))))</f>
        <v>0.68318744866382652</v>
      </c>
      <c r="X4036">
        <f t="shared" ca="1" si="542"/>
        <v>1</v>
      </c>
      <c r="Y4036" s="7"/>
    </row>
    <row r="4037" spans="1:25" ht="15" customHeight="1" x14ac:dyDescent="0.3">
      <c r="A4037" s="130">
        <v>4030</v>
      </c>
      <c r="B4037" s="10">
        <f t="shared" ref="B4037:B4100" ca="1" si="543">RAND()</f>
        <v>0.70207514258547143</v>
      </c>
      <c r="C4037" s="57">
        <f ca="1">_xlfn.NORM.INV(B4037,'Input Parameters'!$E$19,'Input Parameters'!$F$19)</f>
        <v>612.1169606770062</v>
      </c>
      <c r="D4037" s="10">
        <f t="shared" ref="D4037:D4100" ca="1" si="544">RAND()</f>
        <v>0.89921876688453206</v>
      </c>
      <c r="E4037" s="59">
        <f ca="1">IF(_xlfn.NORM.INV(D4037,'Input Parameters'!$E$20,'Input Parameters'!$F$20)&lt;3500,3500,IF(_xlfn.NORM.INV(D4037,'Input Parameters'!$E$20,'Input Parameters'!$F$20)&gt;5500,5500,_xlfn.NORM.INV(D4037,'Input Parameters'!$E$20,'Input Parameters'!$F$20)))</f>
        <v>5500</v>
      </c>
      <c r="F4037" s="10">
        <f t="shared" ref="F4037:F4100" ca="1" si="545">RAND()</f>
        <v>2.4472111657874329E-2</v>
      </c>
      <c r="G4037" s="61">
        <f ca="1">_xlfn.NORM.INV(F4037,'Input Parameters'!$E$21,'Input Parameters'!$F$21)</f>
        <v>269.37305298263465</v>
      </c>
      <c r="H4037" s="54">
        <f ca="1">EXP(E4037*(1/'Input Parameters'!$E$22-1/G4037))</f>
        <v>0.1927329107851917</v>
      </c>
      <c r="I4037" s="10">
        <f t="shared" ref="I4037:I4100" ca="1" si="546">RAND()</f>
        <v>0.30996848163793622</v>
      </c>
      <c r="J4037" s="29">
        <f ca="1">_xlfn.BETA.INV(I4037,'Input Parameters'!$L$24,'Input Parameters'!$M$24,'Input Parameters'!$J$24,'Input Parameters'!$K$24)</f>
        <v>0.52587253899188047</v>
      </c>
      <c r="K4037" s="156">
        <f ca="1">('Input Parameters'!$E$25/'Input Parameters'!$E$31)^$J4037</f>
        <v>2.2997454191982718E-2</v>
      </c>
      <c r="L4037" s="66">
        <f ca="1">$H4037*$C4037*'Input Parameters'!$E$23*K4037</f>
        <v>2.7131265802484772</v>
      </c>
      <c r="M4037" s="23">
        <f t="shared" ref="M4037:M4100" ca="1" si="547">RAND()</f>
        <v>0.23919670023629624</v>
      </c>
      <c r="N4037" s="15">
        <f ca="1">_xlfn.NORM.INV(M4037,'Input Parameters'!$E$26,'Input Parameters'!$F$26)</f>
        <v>1.9113332308950189E-2</v>
      </c>
      <c r="O4037" s="8">
        <f t="shared" ref="O4037:O4100" ca="1" si="548">RAND()</f>
        <v>0.62547807237358166</v>
      </c>
      <c r="P4037" s="29">
        <f ca="1">_xlfn.LOGNORM.INV(O4037,'Input Parameters'!$H$27,'Input Parameters'!$I$27)</f>
        <v>1.6400706546454267</v>
      </c>
      <c r="Q4037" s="10"/>
      <c r="R4037" s="15">
        <f>'Input Parameters'!$E$28</f>
        <v>12.7</v>
      </c>
      <c r="S4037" s="10">
        <f t="shared" ref="S4037:S4100" ca="1" si="549">RAND()</f>
        <v>0.57933168985926575</v>
      </c>
      <c r="T4037" s="25">
        <f ca="1">_xlfn.LOGNORM.INV(S4037,'Input Parameters'!$H$29,'Input Parameters'!$I$29)</f>
        <v>59.555423822692553</v>
      </c>
      <c r="U4037" s="10">
        <f t="shared" ref="U4037:U4100" ca="1" si="550">RAND()</f>
        <v>9.4842831807275818E-3</v>
      </c>
      <c r="V4037" s="29">
        <f ca="1">IF('Input Parameters'!$D$30="Beta",_xlfn.BETA.INV(U4037,'Input Parameters'!$L$30,'Input Parameters'!$M$30,'Input Parameters'!$J$30,'Input Parameters'!$K$30),IF('Input Parameters'!$D$30="LogNorm",_xlfn.LOGNORM.INV(U4037,'Input Parameters'!$H$30,'Input Parameters'!$I$30)))</f>
        <v>0.3961403907966764</v>
      </c>
      <c r="W4037" s="2">
        <f ca="1">N4037+(P4037-N4037)*(1-ERF((T4037-R4037)/(2*SQRT(L4037*'Input Parameters'!$E$31))))</f>
        <v>9.0885516139282529E-2</v>
      </c>
      <c r="X4037">
        <f t="shared" ca="1" si="542"/>
        <v>1</v>
      </c>
      <c r="Y4037" s="7"/>
    </row>
    <row r="4038" spans="1:25" ht="15" customHeight="1" x14ac:dyDescent="0.3">
      <c r="A4038" s="130">
        <v>4031</v>
      </c>
      <c r="B4038" s="10">
        <f t="shared" ca="1" si="543"/>
        <v>0.38862331710744158</v>
      </c>
      <c r="C4038" s="57">
        <f ca="1">_xlfn.NORM.INV(B4038,'Input Parameters'!$E$19,'Input Parameters'!$F$19)</f>
        <v>543.39419378830962</v>
      </c>
      <c r="D4038" s="10">
        <f t="shared" ca="1" si="544"/>
        <v>0.32740338411678971</v>
      </c>
      <c r="E4038" s="59">
        <f ca="1">IF(_xlfn.NORM.INV(D4038,'Input Parameters'!$E$20,'Input Parameters'!$F$20)&lt;3500,3500,IF(_xlfn.NORM.INV(D4038,'Input Parameters'!$E$20,'Input Parameters'!$F$20)&gt;5500,5500,_xlfn.NORM.INV(D4038,'Input Parameters'!$E$20,'Input Parameters'!$F$20)))</f>
        <v>4487.0337901192479</v>
      </c>
      <c r="F4038" s="10">
        <f t="shared" ca="1" si="545"/>
        <v>0.3463967144239567</v>
      </c>
      <c r="G4038" s="61">
        <f ca="1">_xlfn.NORM.INV(F4038,'Input Parameters'!$E$21,'Input Parameters'!$F$21)</f>
        <v>281.74477323724864</v>
      </c>
      <c r="H4038" s="54">
        <f ca="1">EXP(E4038*(1/'Input Parameters'!$E$22-1/G4038))</f>
        <v>0.54238851807800692</v>
      </c>
      <c r="I4038" s="10">
        <f t="shared" ca="1" si="546"/>
        <v>0.68284813685163082</v>
      </c>
      <c r="J4038" s="29">
        <f ca="1">_xlfn.BETA.INV(I4038,'Input Parameters'!$L$24,'Input Parameters'!$M$24,'Input Parameters'!$J$24,'Input Parameters'!$K$24)</f>
        <v>0.6815519325864432</v>
      </c>
      <c r="K4038" s="156">
        <f ca="1">('Input Parameters'!$E$25/'Input Parameters'!$E$31)^$J4038</f>
        <v>7.5278536589111844E-3</v>
      </c>
      <c r="L4038" s="66">
        <f ca="1">$H4038*$C4038*'Input Parameters'!$E$23*K4038</f>
        <v>2.218690116637779</v>
      </c>
      <c r="M4038" s="23">
        <f t="shared" ca="1" si="547"/>
        <v>8.4429099873192137E-2</v>
      </c>
      <c r="N4038" s="15">
        <f ca="1">_xlfn.NORM.INV(M4038,'Input Parameters'!$E$26,'Input Parameters'!$F$26)</f>
        <v>5.1064800958310758E-3</v>
      </c>
      <c r="O4038" s="8">
        <f t="shared" ca="1" si="548"/>
        <v>0.73561346642219316</v>
      </c>
      <c r="P4038" s="29">
        <f ca="1">_xlfn.LOGNORM.INV(O4038,'Input Parameters'!$H$27,'Input Parameters'!$I$27)</f>
        <v>1.8811395288489048</v>
      </c>
      <c r="Q4038" s="10"/>
      <c r="R4038" s="15">
        <f>'Input Parameters'!$E$28</f>
        <v>12.7</v>
      </c>
      <c r="S4038" s="10">
        <f t="shared" ca="1" si="549"/>
        <v>0.62706506143765561</v>
      </c>
      <c r="T4038" s="25">
        <f ca="1">_xlfn.LOGNORM.INV(S4038,'Input Parameters'!$H$29,'Input Parameters'!$I$29)</f>
        <v>60.389708124009992</v>
      </c>
      <c r="U4038" s="10">
        <f t="shared" ca="1" si="550"/>
        <v>0.92133851390533894</v>
      </c>
      <c r="V4038" s="29">
        <f ca="1">IF('Input Parameters'!$D$30="Beta",_xlfn.BETA.INV(U4038,'Input Parameters'!$L$30,'Input Parameters'!$M$30,'Input Parameters'!$J$30,'Input Parameters'!$K$30),IF('Input Parameters'!$D$30="LogNorm",_xlfn.LOGNORM.INV(U4038,'Input Parameters'!$H$30,'Input Parameters'!$I$30)))</f>
        <v>1.7451907613238933</v>
      </c>
      <c r="W4038" s="2">
        <f ca="1">N4038+(P4038-N4038)*(1-ERF((T4038-R4038)/(2*SQRT(L4038*'Input Parameters'!$E$31))))</f>
        <v>4.9341370101603395E-2</v>
      </c>
      <c r="X4038">
        <f t="shared" ca="1" si="542"/>
        <v>1</v>
      </c>
      <c r="Y4038" s="7"/>
    </row>
    <row r="4039" spans="1:25" ht="15" customHeight="1" x14ac:dyDescent="0.3">
      <c r="A4039" s="130">
        <v>4032</v>
      </c>
      <c r="B4039" s="10">
        <f t="shared" ca="1" si="543"/>
        <v>0.18152480135514715</v>
      </c>
      <c r="C4039" s="57">
        <f ca="1">_xlfn.NORM.INV(B4039,'Input Parameters'!$E$19,'Input Parameters'!$F$19)</f>
        <v>490.4413793405497</v>
      </c>
      <c r="D4039" s="10">
        <f t="shared" ca="1" si="544"/>
        <v>0.9384733370594176</v>
      </c>
      <c r="E4039" s="59">
        <f ca="1">IF(_xlfn.NORM.INV(D4039,'Input Parameters'!$E$20,'Input Parameters'!$F$20)&lt;3500,3500,IF(_xlfn.NORM.INV(D4039,'Input Parameters'!$E$20,'Input Parameters'!$F$20)&gt;5500,5500,_xlfn.NORM.INV(D4039,'Input Parameters'!$E$20,'Input Parameters'!$F$20)))</f>
        <v>5500</v>
      </c>
      <c r="F4039" s="10">
        <f t="shared" ca="1" si="545"/>
        <v>0.99175781853179446</v>
      </c>
      <c r="G4039" s="61">
        <f ca="1">_xlfn.NORM.INV(F4039,'Input Parameters'!$E$21,'Input Parameters'!$F$21)</f>
        <v>303.69836772854933</v>
      </c>
      <c r="H4039" s="54">
        <f ca="1">EXP(E4039*(1/'Input Parameters'!$E$22-1/G4039))</f>
        <v>1.937225456536682</v>
      </c>
      <c r="I4039" s="10">
        <f t="shared" ca="1" si="546"/>
        <v>0.37248033822308824</v>
      </c>
      <c r="J4039" s="29">
        <f ca="1">_xlfn.BETA.INV(I4039,'Input Parameters'!$L$24,'Input Parameters'!$M$24,'Input Parameters'!$J$24,'Input Parameters'!$K$24)</f>
        <v>0.55407870086190991</v>
      </c>
      <c r="K4039" s="156">
        <f ca="1">('Input Parameters'!$E$25/'Input Parameters'!$E$31)^$J4039</f>
        <v>1.8784748190967614E-2</v>
      </c>
      <c r="L4039" s="66">
        <f ca="1">$H4039*$C4039*'Input Parameters'!$E$23*K4039</f>
        <v>17.847305194442772</v>
      </c>
      <c r="M4039" s="23">
        <f t="shared" ca="1" si="547"/>
        <v>0.84067787911529701</v>
      </c>
      <c r="N4039" s="15">
        <f ca="1">_xlfn.NORM.INV(M4039,'Input Parameters'!$E$26,'Input Parameters'!$F$26)</f>
        <v>5.4942203911642243E-2</v>
      </c>
      <c r="O4039" s="8">
        <f t="shared" ca="1" si="548"/>
        <v>0.30211937442094694</v>
      </c>
      <c r="P4039" s="29">
        <f ca="1">_xlfn.LOGNORM.INV(O4039,'Input Parameters'!$H$27,'Input Parameters'!$I$27)</f>
        <v>1.1319069952991174</v>
      </c>
      <c r="Q4039" s="10"/>
      <c r="R4039" s="15">
        <f>'Input Parameters'!$E$28</f>
        <v>12.7</v>
      </c>
      <c r="S4039" s="10">
        <f t="shared" ca="1" si="549"/>
        <v>0.18338943746059411</v>
      </c>
      <c r="T4039" s="25">
        <f ca="1">_xlfn.LOGNORM.INV(S4039,'Input Parameters'!$H$29,'Input Parameters'!$I$29)</f>
        <v>52.620344308148894</v>
      </c>
      <c r="U4039" s="10">
        <f t="shared" ca="1" si="550"/>
        <v>0.54707088052381914</v>
      </c>
      <c r="V4039" s="29">
        <f ca="1">IF('Input Parameters'!$D$30="Beta",_xlfn.BETA.INV(U4039,'Input Parameters'!$L$30,'Input Parameters'!$M$30,'Input Parameters'!$J$30,'Input Parameters'!$K$30),IF('Input Parameters'!$D$30="LogNorm",_xlfn.LOGNORM.INV(U4039,'Input Parameters'!$H$30,'Input Parameters'!$I$30)))</f>
        <v>1.0469108715705682</v>
      </c>
      <c r="W4039" s="2">
        <f ca="1">N4039+(P4039-N4039)*(1-ERF((T4039-R4039)/(2*SQRT(L4039*'Input Parameters'!$E$31))))</f>
        <v>0.59775314495467069</v>
      </c>
      <c r="X4039">
        <f t="shared" ca="1" si="542"/>
        <v>1</v>
      </c>
      <c r="Y4039" s="7"/>
    </row>
    <row r="4040" spans="1:25" ht="15" customHeight="1" x14ac:dyDescent="0.3">
      <c r="A4040" s="130">
        <v>4033</v>
      </c>
      <c r="B4040" s="10">
        <f t="shared" ca="1" si="543"/>
        <v>0.5263726805171427</v>
      </c>
      <c r="C4040" s="57">
        <f ca="1">_xlfn.NORM.INV(B4040,'Input Parameters'!$E$19,'Input Parameters'!$F$19)</f>
        <v>572.8900745828837</v>
      </c>
      <c r="D4040" s="10">
        <f t="shared" ca="1" si="544"/>
        <v>0.60371622464651786</v>
      </c>
      <c r="E4040" s="59">
        <f ca="1">IF(_xlfn.NORM.INV(D4040,'Input Parameters'!$E$20,'Input Parameters'!$F$20)&lt;3500,3500,IF(_xlfn.NORM.INV(D4040,'Input Parameters'!$E$20,'Input Parameters'!$F$20)&gt;5500,5500,_xlfn.NORM.INV(D4040,'Input Parameters'!$E$20,'Input Parameters'!$F$20)))</f>
        <v>4984.0845865746887</v>
      </c>
      <c r="F4040" s="10">
        <f t="shared" ca="1" si="545"/>
        <v>0.67821810894783652</v>
      </c>
      <c r="G4040" s="61">
        <f ca="1">_xlfn.NORM.INV(F4040,'Input Parameters'!$E$21,'Input Parameters'!$F$21)</f>
        <v>288.48699343706483</v>
      </c>
      <c r="H4040" s="54">
        <f ca="1">EXP(E4040*(1/'Input Parameters'!$E$22-1/G4040))</f>
        <v>0.76635655353595633</v>
      </c>
      <c r="I4040" s="10">
        <f t="shared" ca="1" si="546"/>
        <v>0.47983393194055357</v>
      </c>
      <c r="J4040" s="29">
        <f ca="1">_xlfn.BETA.INV(I4040,'Input Parameters'!$L$24,'Input Parameters'!$M$24,'Input Parameters'!$J$24,'Input Parameters'!$K$24)</f>
        <v>0.59899625673267543</v>
      </c>
      <c r="K4040" s="156">
        <f ca="1">('Input Parameters'!$E$25/'Input Parameters'!$E$31)^$J4040</f>
        <v>1.3610302508555522E-2</v>
      </c>
      <c r="L4040" s="66">
        <f ca="1">$H4040*$C4040*'Input Parameters'!$E$23*K4040</f>
        <v>5.9754408517286359</v>
      </c>
      <c r="M4040" s="23">
        <f t="shared" ca="1" si="547"/>
        <v>0.13924440351082557</v>
      </c>
      <c r="N4040" s="15">
        <f ca="1">_xlfn.NORM.INV(M4040,'Input Parameters'!$E$26,'Input Parameters'!$F$26)</f>
        <v>1.1241872512092695E-2</v>
      </c>
      <c r="O4040" s="8">
        <f t="shared" ca="1" si="548"/>
        <v>0.74521390039472668</v>
      </c>
      <c r="P4040" s="29">
        <f ca="1">_xlfn.LOGNORM.INV(O4040,'Input Parameters'!$H$27,'Input Parameters'!$I$27)</f>
        <v>1.9059559076747703</v>
      </c>
      <c r="Q4040" s="10"/>
      <c r="R4040" s="15">
        <f>'Input Parameters'!$E$28</f>
        <v>12.7</v>
      </c>
      <c r="S4040" s="10">
        <f t="shared" ca="1" si="549"/>
        <v>0.19239306482762497</v>
      </c>
      <c r="T4040" s="25">
        <f ca="1">_xlfn.LOGNORM.INV(S4040,'Input Parameters'!$H$29,'Input Parameters'!$I$29)</f>
        <v>52.818107785006418</v>
      </c>
      <c r="U4040" s="10">
        <f t="shared" ca="1" si="550"/>
        <v>0.48873092021050291</v>
      </c>
      <c r="V4040" s="29">
        <f ca="1">IF('Input Parameters'!$D$30="Beta",_xlfn.BETA.INV(U4040,'Input Parameters'!$L$30,'Input Parameters'!$M$30,'Input Parameters'!$J$30,'Input Parameters'!$K$30),IF('Input Parameters'!$D$30="LogNorm",_xlfn.LOGNORM.INV(U4040,'Input Parameters'!$H$30,'Input Parameters'!$I$30)))</f>
        <v>0.98813698994026011</v>
      </c>
      <c r="W4040" s="2">
        <f ca="1">N4040+(P4040-N4040)*(1-ERF((T4040-R4040)/(2*SQRT(L4040*'Input Parameters'!$E$31))))</f>
        <v>0.47705803785570183</v>
      </c>
      <c r="X4040">
        <f t="shared" ca="1" si="542"/>
        <v>1</v>
      </c>
      <c r="Y4040" s="7"/>
    </row>
    <row r="4041" spans="1:25" ht="15" customHeight="1" x14ac:dyDescent="0.3">
      <c r="A4041" s="130">
        <v>4034</v>
      </c>
      <c r="B4041" s="10">
        <f t="shared" ca="1" si="543"/>
        <v>0.45058898350970522</v>
      </c>
      <c r="C4041" s="57">
        <f ca="1">_xlfn.NORM.INV(B4041,'Input Parameters'!$E$19,'Input Parameters'!$F$19)</f>
        <v>556.80734600105632</v>
      </c>
      <c r="D4041" s="10">
        <f t="shared" ca="1" si="544"/>
        <v>0.51092883940534983</v>
      </c>
      <c r="E4041" s="59">
        <f ca="1">IF(_xlfn.NORM.INV(D4041,'Input Parameters'!$E$20,'Input Parameters'!$F$20)&lt;3500,3500,IF(_xlfn.NORM.INV(D4041,'Input Parameters'!$E$20,'Input Parameters'!$F$20)&gt;5500,5500,_xlfn.NORM.INV(D4041,'Input Parameters'!$E$20,'Input Parameters'!$F$20)))</f>
        <v>4819.1785756283307</v>
      </c>
      <c r="F4041" s="10">
        <f t="shared" ca="1" si="545"/>
        <v>0.13097078892169645</v>
      </c>
      <c r="G4041" s="61">
        <f ca="1">_xlfn.NORM.INV(F4041,'Input Parameters'!$E$21,'Input Parameters'!$F$21)</f>
        <v>276.03254280041119</v>
      </c>
      <c r="H4041" s="54">
        <f ca="1">EXP(E4041*(1/'Input Parameters'!$E$22-1/G4041))</f>
        <v>0.36384586277961622</v>
      </c>
      <c r="I4041" s="10">
        <f t="shared" ca="1" si="546"/>
        <v>0.17627881368405596</v>
      </c>
      <c r="J4041" s="29">
        <f ca="1">_xlfn.BETA.INV(I4041,'Input Parameters'!$L$24,'Input Parameters'!$M$24,'Input Parameters'!$J$24,'Input Parameters'!$K$24)</f>
        <v>0.45418920302431898</v>
      </c>
      <c r="K4041" s="156">
        <f ca="1">('Input Parameters'!$E$25/'Input Parameters'!$E$31)^$J4041</f>
        <v>3.845956210043764E-2</v>
      </c>
      <c r="L4041" s="66">
        <f ca="1">$H4041*$C4041*'Input Parameters'!$E$23*K4041</f>
        <v>7.7916014975616337</v>
      </c>
      <c r="M4041" s="23">
        <f t="shared" ca="1" si="547"/>
        <v>0.82587367693445901</v>
      </c>
      <c r="N4041" s="15">
        <f ca="1">_xlfn.NORM.INV(M4041,'Input Parameters'!$E$26,'Input Parameters'!$F$26)</f>
        <v>5.3697663450237701E-2</v>
      </c>
      <c r="O4041" s="8">
        <f t="shared" ca="1" si="548"/>
        <v>0.43567554676121945</v>
      </c>
      <c r="P4041" s="29">
        <f ca="1">_xlfn.LOGNORM.INV(O4041,'Input Parameters'!$H$27,'Input Parameters'!$I$27)</f>
        <v>1.3252044342667662</v>
      </c>
      <c r="Q4041" s="10"/>
      <c r="R4041" s="15">
        <f>'Input Parameters'!$E$28</f>
        <v>12.7</v>
      </c>
      <c r="S4041" s="10">
        <f t="shared" ca="1" si="549"/>
        <v>0.84872061948605992</v>
      </c>
      <c r="T4041" s="25">
        <f ca="1">_xlfn.LOGNORM.INV(S4041,'Input Parameters'!$H$29,'Input Parameters'!$I$29)</f>
        <v>65.37771671587889</v>
      </c>
      <c r="U4041" s="10">
        <f t="shared" ca="1" si="550"/>
        <v>0.14756511099670622</v>
      </c>
      <c r="V4041" s="29">
        <f ca="1">IF('Input Parameters'!$D$30="Beta",_xlfn.BETA.INV(U4041,'Input Parameters'!$L$30,'Input Parameters'!$M$30,'Input Parameters'!$J$30,'Input Parameters'!$K$30),IF('Input Parameters'!$D$30="LogNorm",_xlfn.LOGNORM.INV(U4041,'Input Parameters'!$H$30,'Input Parameters'!$I$30)))</f>
        <v>0.66123436110125555</v>
      </c>
      <c r="W4041" s="2">
        <f ca="1">N4041+(P4041-N4041)*(1-ERF((T4041-R4041)/(2*SQRT(L4041*'Input Parameters'!$E$31))))</f>
        <v>0.28518840785009159</v>
      </c>
      <c r="X4041">
        <f t="shared" ref="X4041:X4104" ca="1" si="551">IFERROR(IF(W4041&gt;V4041,0,1),0)</f>
        <v>1</v>
      </c>
      <c r="Y4041" s="7"/>
    </row>
    <row r="4042" spans="1:25" ht="15" customHeight="1" x14ac:dyDescent="0.3">
      <c r="A4042" s="130">
        <v>4035</v>
      </c>
      <c r="B4042" s="10">
        <f t="shared" ca="1" si="543"/>
        <v>0.17329506910277226</v>
      </c>
      <c r="C4042" s="57">
        <f ca="1">_xlfn.NORM.INV(B4042,'Input Parameters'!$E$19,'Input Parameters'!$F$19)</f>
        <v>487.76658157460531</v>
      </c>
      <c r="D4042" s="10">
        <f t="shared" ca="1" si="544"/>
        <v>0.99128869461301494</v>
      </c>
      <c r="E4042" s="59">
        <f ca="1">IF(_xlfn.NORM.INV(D4042,'Input Parameters'!$E$20,'Input Parameters'!$F$20)&lt;3500,3500,IF(_xlfn.NORM.INV(D4042,'Input Parameters'!$E$20,'Input Parameters'!$F$20)&gt;5500,5500,_xlfn.NORM.INV(D4042,'Input Parameters'!$E$20,'Input Parameters'!$F$20)))</f>
        <v>5500</v>
      </c>
      <c r="F4042" s="10">
        <f t="shared" ca="1" si="545"/>
        <v>0.3432737146986804</v>
      </c>
      <c r="G4042" s="61">
        <f ca="1">_xlfn.NORM.INV(F4042,'Input Parameters'!$E$21,'Input Parameters'!$F$21)</f>
        <v>281.67813728425193</v>
      </c>
      <c r="H4042" s="54">
        <f ca="1">EXP(E4042*(1/'Input Parameters'!$E$22-1/G4042))</f>
        <v>0.47024521360921578</v>
      </c>
      <c r="I4042" s="10">
        <f t="shared" ca="1" si="546"/>
        <v>0.56198313492201624</v>
      </c>
      <c r="J4042" s="29">
        <f ca="1">_xlfn.BETA.INV(I4042,'Input Parameters'!$L$24,'Input Parameters'!$M$24,'Input Parameters'!$J$24,'Input Parameters'!$K$24)</f>
        <v>0.63208281983832948</v>
      </c>
      <c r="K4042" s="156">
        <f ca="1">('Input Parameters'!$E$25/'Input Parameters'!$E$31)^$J4042</f>
        <v>1.073467336549948E-2</v>
      </c>
      <c r="L4042" s="66">
        <f ca="1">$H4042*$C4042*'Input Parameters'!$E$23*K4042</f>
        <v>2.4622109600698696</v>
      </c>
      <c r="M4042" s="23">
        <f t="shared" ca="1" si="547"/>
        <v>9.3183590709967512E-2</v>
      </c>
      <c r="N4042" s="15">
        <f ca="1">_xlfn.NORM.INV(M4042,'Input Parameters'!$E$26,'Input Parameters'!$F$26)</f>
        <v>6.2505467756942303E-3</v>
      </c>
      <c r="O4042" s="8">
        <f t="shared" ca="1" si="548"/>
        <v>0.8568684037715838</v>
      </c>
      <c r="P4042" s="29">
        <f ca="1">_xlfn.LOGNORM.INV(O4042,'Input Parameters'!$H$27,'Input Parameters'!$I$27)</f>
        <v>2.2818329055296438</v>
      </c>
      <c r="Q4042" s="10"/>
      <c r="R4042" s="15">
        <f>'Input Parameters'!$E$28</f>
        <v>12.7</v>
      </c>
      <c r="S4042" s="10">
        <f t="shared" ca="1" si="549"/>
        <v>0.85823304218861352</v>
      </c>
      <c r="T4042" s="25">
        <f ca="1">_xlfn.LOGNORM.INV(S4042,'Input Parameters'!$H$29,'Input Parameters'!$I$29)</f>
        <v>65.682695797708988</v>
      </c>
      <c r="U4042" s="10">
        <f t="shared" ca="1" si="550"/>
        <v>0.2053708297792215</v>
      </c>
      <c r="V4042" s="29">
        <f ca="1">IF('Input Parameters'!$D$30="Beta",_xlfn.BETA.INV(U4042,'Input Parameters'!$L$30,'Input Parameters'!$M$30,'Input Parameters'!$J$30,'Input Parameters'!$K$30),IF('Input Parameters'!$D$30="LogNorm",_xlfn.LOGNORM.INV(U4042,'Input Parameters'!$H$30,'Input Parameters'!$I$30)))</f>
        <v>0.72239896849930818</v>
      </c>
      <c r="W4042" s="2">
        <f ca="1">N4042+(P4042-N4042)*(1-ERF((T4042-R4042)/(2*SQRT(L4042*'Input Parameters'!$E$31))))</f>
        <v>4.4844637017996167E-2</v>
      </c>
      <c r="X4042">
        <f t="shared" ca="1" si="551"/>
        <v>1</v>
      </c>
      <c r="Y4042" s="7"/>
    </row>
    <row r="4043" spans="1:25" ht="15" customHeight="1" x14ac:dyDescent="0.3">
      <c r="A4043" s="130">
        <v>4036</v>
      </c>
      <c r="B4043" s="10">
        <f t="shared" ca="1" si="543"/>
        <v>0.54091669857197766</v>
      </c>
      <c r="C4043" s="57">
        <f ca="1">_xlfn.NORM.INV(B4043,'Input Parameters'!$E$19,'Input Parameters'!$F$19)</f>
        <v>575.98181994169624</v>
      </c>
      <c r="D4043" s="10">
        <f t="shared" ca="1" si="544"/>
        <v>0.97624344077522407</v>
      </c>
      <c r="E4043" s="59">
        <f ca="1">IF(_xlfn.NORM.INV(D4043,'Input Parameters'!$E$20,'Input Parameters'!$F$20)&lt;3500,3500,IF(_xlfn.NORM.INV(D4043,'Input Parameters'!$E$20,'Input Parameters'!$F$20)&gt;5500,5500,_xlfn.NORM.INV(D4043,'Input Parameters'!$E$20,'Input Parameters'!$F$20)))</f>
        <v>5500</v>
      </c>
      <c r="F4043" s="10">
        <f t="shared" ca="1" si="545"/>
        <v>0.81964397243758857</v>
      </c>
      <c r="G4043" s="61">
        <f ca="1">_xlfn.NORM.INV(F4043,'Input Parameters'!$E$21,'Input Parameters'!$F$21)</f>
        <v>292.03411165985619</v>
      </c>
      <c r="H4043" s="54">
        <f ca="1">EXP(E4043*(1/'Input Parameters'!$E$22-1/G4043))</f>
        <v>0.93980276851457512</v>
      </c>
      <c r="I4043" s="10">
        <f t="shared" ca="1" si="546"/>
        <v>0.45022574137697446</v>
      </c>
      <c r="J4043" s="29">
        <f ca="1">_xlfn.BETA.INV(I4043,'Input Parameters'!$L$24,'Input Parameters'!$M$24,'Input Parameters'!$J$24,'Input Parameters'!$K$24)</f>
        <v>0.58689674579913942</v>
      </c>
      <c r="K4043" s="156">
        <f ca="1">('Input Parameters'!$E$25/'Input Parameters'!$E$31)^$J4043</f>
        <v>1.4844411470979623E-2</v>
      </c>
      <c r="L4043" s="66">
        <f ca="1">$H4043*$C4043*'Input Parameters'!$E$23*K4043</f>
        <v>8.0354181157974338</v>
      </c>
      <c r="M4043" s="23">
        <f t="shared" ca="1" si="547"/>
        <v>9.3653605613976953E-3</v>
      </c>
      <c r="N4043" s="15">
        <f ca="1">_xlfn.NORM.INV(M4043,'Input Parameters'!$E$26,'Input Parameters'!$F$26)</f>
        <v>-1.536779232964286E-2</v>
      </c>
      <c r="O4043" s="8">
        <f t="shared" ca="1" si="548"/>
        <v>0.41439388421706658</v>
      </c>
      <c r="P4043" s="29">
        <f ca="1">_xlfn.LOGNORM.INV(O4043,'Input Parameters'!$H$27,'Input Parameters'!$I$27)</f>
        <v>1.2937404882866397</v>
      </c>
      <c r="Q4043" s="10"/>
      <c r="R4043" s="15">
        <f>'Input Parameters'!$E$28</f>
        <v>12.7</v>
      </c>
      <c r="S4043" s="10">
        <f t="shared" ca="1" si="549"/>
        <v>0.86246693603236357</v>
      </c>
      <c r="T4043" s="25">
        <f ca="1">_xlfn.LOGNORM.INV(S4043,'Input Parameters'!$H$29,'Input Parameters'!$I$29)</f>
        <v>65.823369533541126</v>
      </c>
      <c r="U4043" s="10">
        <f t="shared" ca="1" si="550"/>
        <v>3.0290097936747085E-2</v>
      </c>
      <c r="V4043" s="29">
        <f ca="1">IF('Input Parameters'!$D$30="Beta",_xlfn.BETA.INV(U4043,'Input Parameters'!$L$30,'Input Parameters'!$M$30,'Input Parameters'!$J$30,'Input Parameters'!$K$30),IF('Input Parameters'!$D$30="LogNorm",_xlfn.LOGNORM.INV(U4043,'Input Parameters'!$H$30,'Input Parameters'!$I$30)))</f>
        <v>0.47673168239292024</v>
      </c>
      <c r="W4043" s="2">
        <f ca="1">N4043+(P4043-N4043)*(1-ERF((T4043-R4043)/(2*SQRT(L4043*'Input Parameters'!$E$31))))</f>
        <v>0.22697440353682452</v>
      </c>
      <c r="X4043">
        <f t="shared" ca="1" si="551"/>
        <v>1</v>
      </c>
      <c r="Y4043" s="7"/>
    </row>
    <row r="4044" spans="1:25" ht="15" customHeight="1" x14ac:dyDescent="0.3">
      <c r="A4044" s="130">
        <v>4037</v>
      </c>
      <c r="B4044" s="10">
        <f t="shared" ca="1" si="543"/>
        <v>0.31547477474126606</v>
      </c>
      <c r="C4044" s="57">
        <f ca="1">_xlfn.NORM.INV(B4044,'Input Parameters'!$E$19,'Input Parameters'!$F$19)</f>
        <v>526.70697913599508</v>
      </c>
      <c r="D4044" s="10">
        <f t="shared" ca="1" si="544"/>
        <v>0.32998018755702141</v>
      </c>
      <c r="E4044" s="59">
        <f ca="1">IF(_xlfn.NORM.INV(D4044,'Input Parameters'!$E$20,'Input Parameters'!$F$20)&lt;3500,3500,IF(_xlfn.NORM.INV(D4044,'Input Parameters'!$E$20,'Input Parameters'!$F$20)&gt;5500,5500,_xlfn.NORM.INV(D4044,'Input Parameters'!$E$20,'Input Parameters'!$F$20)))</f>
        <v>4492.0224879467278</v>
      </c>
      <c r="F4044" s="10">
        <f t="shared" ca="1" si="545"/>
        <v>0.87005601507844066</v>
      </c>
      <c r="G4044" s="61">
        <f ca="1">_xlfn.NORM.INV(F4044,'Input Parameters'!$E$21,'Input Parameters'!$F$21)</f>
        <v>293.70551583592504</v>
      </c>
      <c r="H4044" s="54">
        <f ca="1">EXP(E4044*(1/'Input Parameters'!$E$22-1/G4044))</f>
        <v>1.03751374625846</v>
      </c>
      <c r="I4044" s="10">
        <f t="shared" ca="1" si="546"/>
        <v>0.21853022263209965</v>
      </c>
      <c r="J4044" s="29">
        <f ca="1">_xlfn.BETA.INV(I4044,'Input Parameters'!$L$24,'Input Parameters'!$M$24,'Input Parameters'!$J$24,'Input Parameters'!$K$24)</f>
        <v>0.47930160934354976</v>
      </c>
      <c r="K4044" s="156">
        <f ca="1">('Input Parameters'!$E$25/'Input Parameters'!$E$31)^$J4044</f>
        <v>3.2119467452128014E-2</v>
      </c>
      <c r="L4044" s="66">
        <f ca="1">$H4044*$C4044*'Input Parameters'!$E$23*K4044</f>
        <v>17.552188263893861</v>
      </c>
      <c r="M4044" s="23">
        <f t="shared" ca="1" si="547"/>
        <v>0.23230742951528571</v>
      </c>
      <c r="N4044" s="15">
        <f ca="1">_xlfn.NORM.INV(M4044,'Input Parameters'!$E$26,'Input Parameters'!$F$26)</f>
        <v>1.8643350911069664E-2</v>
      </c>
      <c r="O4044" s="8">
        <f t="shared" ca="1" si="548"/>
        <v>0.71553049227522436</v>
      </c>
      <c r="P4044" s="29">
        <f ca="1">_xlfn.LOGNORM.INV(O4044,'Input Parameters'!$H$27,'Input Parameters'!$I$27)</f>
        <v>1.8316472559928159</v>
      </c>
      <c r="Q4044" s="10"/>
      <c r="R4044" s="15">
        <f>'Input Parameters'!$E$28</f>
        <v>12.7</v>
      </c>
      <c r="S4044" s="10">
        <f t="shared" ca="1" si="549"/>
        <v>8.169838265330609E-2</v>
      </c>
      <c r="T4044" s="25">
        <f ca="1">_xlfn.LOGNORM.INV(S4044,'Input Parameters'!$H$29,'Input Parameters'!$I$29)</f>
        <v>49.796892191797077</v>
      </c>
      <c r="U4044" s="10">
        <f t="shared" ca="1" si="550"/>
        <v>0.31054465552377175</v>
      </c>
      <c r="V4044" s="29">
        <f ca="1">IF('Input Parameters'!$D$30="Beta",_xlfn.BETA.INV(U4044,'Input Parameters'!$L$30,'Input Parameters'!$M$30,'Input Parameters'!$J$30,'Input Parameters'!$K$30),IF('Input Parameters'!$D$30="LogNorm",_xlfn.LOGNORM.INV(U4044,'Input Parameters'!$H$30,'Input Parameters'!$I$30)))</f>
        <v>0.82224153546230438</v>
      </c>
      <c r="W4044" s="2">
        <f ca="1">N4044+(P4044-N4044)*(1-ERF((T4044-R4044)/(2*SQRT(L4044*'Input Parameters'!$E$31))))</f>
        <v>0.98177788623973139</v>
      </c>
      <c r="X4044">
        <f t="shared" ca="1" si="551"/>
        <v>0</v>
      </c>
      <c r="Y4044" s="7"/>
    </row>
    <row r="4045" spans="1:25" ht="15" customHeight="1" x14ac:dyDescent="0.3">
      <c r="A4045" s="130">
        <v>4038</v>
      </c>
      <c r="B4045" s="10">
        <f t="shared" ca="1" si="543"/>
        <v>0.32051764627511159</v>
      </c>
      <c r="C4045" s="57">
        <f ca="1">_xlfn.NORM.INV(B4045,'Input Parameters'!$E$19,'Input Parameters'!$F$19)</f>
        <v>527.90172492834768</v>
      </c>
      <c r="D4045" s="10">
        <f t="shared" ca="1" si="544"/>
        <v>0.26917375650218478</v>
      </c>
      <c r="E4045" s="59">
        <f ca="1">IF(_xlfn.NORM.INV(D4045,'Input Parameters'!$E$20,'Input Parameters'!$F$20)&lt;3500,3500,IF(_xlfn.NORM.INV(D4045,'Input Parameters'!$E$20,'Input Parameters'!$F$20)&gt;5500,5500,_xlfn.NORM.INV(D4045,'Input Parameters'!$E$20,'Input Parameters'!$F$20)))</f>
        <v>4369.2803477221596</v>
      </c>
      <c r="F4045" s="10">
        <f t="shared" ca="1" si="545"/>
        <v>0.45123999788266111</v>
      </c>
      <c r="G4045" s="61">
        <f ca="1">_xlfn.NORM.INV(F4045,'Input Parameters'!$E$21,'Input Parameters'!$F$21)</f>
        <v>283.88692122053516</v>
      </c>
      <c r="H4045" s="54">
        <f ca="1">EXP(E4045*(1/'Input Parameters'!$E$22-1/G4045))</f>
        <v>0.61958928717060657</v>
      </c>
      <c r="I4045" s="10">
        <f t="shared" ca="1" si="546"/>
        <v>0.72814124145243431</v>
      </c>
      <c r="J4045" s="29">
        <f ca="1">_xlfn.BETA.INV(I4045,'Input Parameters'!$L$24,'Input Parameters'!$M$24,'Input Parameters'!$J$24,'Input Parameters'!$K$24)</f>
        <v>0.70114040998849214</v>
      </c>
      <c r="K4045" s="156">
        <f ca="1">('Input Parameters'!$E$25/'Input Parameters'!$E$31)^$J4045</f>
        <v>6.5410067111499768E-3</v>
      </c>
      <c r="L4045" s="66">
        <f ca="1">$H4045*$C4045*'Input Parameters'!$E$23*K4045</f>
        <v>2.1394472148784573</v>
      </c>
      <c r="M4045" s="23">
        <f t="shared" ca="1" si="547"/>
        <v>0.4447713897010005</v>
      </c>
      <c r="N4045" s="15">
        <f ca="1">_xlfn.NORM.INV(M4045,'Input Parameters'!$E$26,'Input Parameters'!$F$26)</f>
        <v>3.1083461639895199E-2</v>
      </c>
      <c r="O4045" s="8">
        <f t="shared" ca="1" si="548"/>
        <v>0.58089408697469724</v>
      </c>
      <c r="P4045" s="29">
        <f ca="1">_xlfn.LOGNORM.INV(O4045,'Input Parameters'!$H$27,'Input Parameters'!$I$27)</f>
        <v>1.5582196772707237</v>
      </c>
      <c r="Q4045" s="10"/>
      <c r="R4045" s="15">
        <f>'Input Parameters'!$E$28</f>
        <v>12.7</v>
      </c>
      <c r="S4045" s="10">
        <f t="shared" ca="1" si="549"/>
        <v>7.9721689144490626E-2</v>
      </c>
      <c r="T4045" s="25">
        <f ca="1">_xlfn.LOGNORM.INV(S4045,'Input Parameters'!$H$29,'Input Parameters'!$I$29)</f>
        <v>49.72310188144273</v>
      </c>
      <c r="U4045" s="10">
        <f t="shared" ca="1" si="550"/>
        <v>0.48295643336981864</v>
      </c>
      <c r="V4045" s="29">
        <f ca="1">IF('Input Parameters'!$D$30="Beta",_xlfn.BETA.INV(U4045,'Input Parameters'!$L$30,'Input Parameters'!$M$30,'Input Parameters'!$J$30,'Input Parameters'!$K$30),IF('Input Parameters'!$D$30="LogNorm",_xlfn.LOGNORM.INV(U4045,'Input Parameters'!$H$30,'Input Parameters'!$I$30)))</f>
        <v>0.98250923402836543</v>
      </c>
      <c r="W4045" s="2">
        <f ca="1">N4045+(P4045-N4045)*(1-ERF((T4045-R4045)/(2*SQRT(L4045*'Input Parameters'!$E$31))))</f>
        <v>0.14330415620453923</v>
      </c>
      <c r="X4045">
        <f t="shared" ca="1" si="551"/>
        <v>1</v>
      </c>
      <c r="Y4045" s="7"/>
    </row>
    <row r="4046" spans="1:25" ht="15" customHeight="1" x14ac:dyDescent="0.3">
      <c r="A4046" s="130">
        <v>4039</v>
      </c>
      <c r="B4046" s="10">
        <f t="shared" ca="1" si="543"/>
        <v>0.65483279877507794</v>
      </c>
      <c r="C4046" s="57">
        <f ca="1">_xlfn.NORM.INV(B4046,'Input Parameters'!$E$19,'Input Parameters'!$F$19)</f>
        <v>600.96490954624267</v>
      </c>
      <c r="D4046" s="10">
        <f t="shared" ca="1" si="544"/>
        <v>9.2380064693408093E-3</v>
      </c>
      <c r="E4046" s="59">
        <f ca="1">IF(_xlfn.NORM.INV(D4046,'Input Parameters'!$E$20,'Input Parameters'!$F$20)&lt;3500,3500,IF(_xlfn.NORM.INV(D4046,'Input Parameters'!$E$20,'Input Parameters'!$F$20)&gt;5500,5500,_xlfn.NORM.INV(D4046,'Input Parameters'!$E$20,'Input Parameters'!$F$20)))</f>
        <v>3500</v>
      </c>
      <c r="F4046" s="10">
        <f t="shared" ca="1" si="545"/>
        <v>0.40071511599877041</v>
      </c>
      <c r="G4046" s="61">
        <f ca="1">_xlfn.NORM.INV(F4046,'Input Parameters'!$E$21,'Input Parameters'!$F$21)</f>
        <v>282.87323714544317</v>
      </c>
      <c r="H4046" s="54">
        <f ca="1">EXP(E4046*(1/'Input Parameters'!$E$22-1/G4046))</f>
        <v>0.65204554248586077</v>
      </c>
      <c r="I4046" s="10">
        <f t="shared" ca="1" si="546"/>
        <v>0.18887091677804035</v>
      </c>
      <c r="J4046" s="29">
        <f ca="1">_xlfn.BETA.INV(I4046,'Input Parameters'!$L$24,'Input Parameters'!$M$24,'Input Parameters'!$J$24,'Input Parameters'!$K$24)</f>
        <v>0.46200580852268575</v>
      </c>
      <c r="K4046" s="156">
        <f ca="1">('Input Parameters'!$E$25/'Input Parameters'!$E$31)^$J4046</f>
        <v>3.6362374107029409E-2</v>
      </c>
      <c r="L4046" s="66">
        <f ca="1">$H4046*$C4046*'Input Parameters'!$E$23*K4046</f>
        <v>14.248832302375796</v>
      </c>
      <c r="M4046" s="23">
        <f t="shared" ca="1" si="547"/>
        <v>4.4739861649728652E-2</v>
      </c>
      <c r="N4046" s="15">
        <f ca="1">_xlfn.NORM.INV(M4046,'Input Parameters'!$E$26,'Input Parameters'!$F$26)</f>
        <v>-1.6611201043984294E-3</v>
      </c>
      <c r="O4046" s="8">
        <f t="shared" ca="1" si="548"/>
        <v>0.5017007340043782</v>
      </c>
      <c r="P4046" s="29">
        <f ca="1">_xlfn.LOGNORM.INV(O4046,'Input Parameters'!$H$27,'Input Parameters'!$I$27)</f>
        <v>1.4263203511051941</v>
      </c>
      <c r="Q4046" s="10"/>
      <c r="R4046" s="15">
        <f>'Input Parameters'!$E$28</f>
        <v>12.7</v>
      </c>
      <c r="S4046" s="10">
        <f t="shared" ca="1" si="549"/>
        <v>0.7015958928015591</v>
      </c>
      <c r="T4046" s="25">
        <f ca="1">_xlfn.LOGNORM.INV(S4046,'Input Parameters'!$H$29,'Input Parameters'!$I$29)</f>
        <v>61.795105086318529</v>
      </c>
      <c r="U4046" s="10">
        <f t="shared" ca="1" si="550"/>
        <v>0.20937017704973371</v>
      </c>
      <c r="V4046" s="29">
        <f ca="1">IF('Input Parameters'!$D$30="Beta",_xlfn.BETA.INV(U4046,'Input Parameters'!$L$30,'Input Parameters'!$M$30,'Input Parameters'!$J$30,'Input Parameters'!$K$30),IF('Input Parameters'!$D$30="LogNorm",_xlfn.LOGNORM.INV(U4046,'Input Parameters'!$H$30,'Input Parameters'!$I$30)))</f>
        <v>0.72639269974861409</v>
      </c>
      <c r="W4046" s="2">
        <f ca="1">N4046+(P4046-N4046)*(1-ERF((T4046-R4046)/(2*SQRT(L4046*'Input Parameters'!$E$31))))</f>
        <v>0.50919001380905904</v>
      </c>
      <c r="X4046">
        <f t="shared" ca="1" si="551"/>
        <v>1</v>
      </c>
      <c r="Y4046" s="7"/>
    </row>
    <row r="4047" spans="1:25" ht="15" customHeight="1" x14ac:dyDescent="0.3">
      <c r="A4047" s="130">
        <v>4040</v>
      </c>
      <c r="B4047" s="10">
        <f t="shared" ca="1" si="543"/>
        <v>0.39710876015677665</v>
      </c>
      <c r="C4047" s="57">
        <f ca="1">_xlfn.NORM.INV(B4047,'Input Parameters'!$E$19,'Input Parameters'!$F$19)</f>
        <v>545.25919793583989</v>
      </c>
      <c r="D4047" s="10">
        <f t="shared" ca="1" si="544"/>
        <v>0.58354763050599068</v>
      </c>
      <c r="E4047" s="59">
        <f ca="1">IF(_xlfn.NORM.INV(D4047,'Input Parameters'!$E$20,'Input Parameters'!$F$20)&lt;3500,3500,IF(_xlfn.NORM.INV(D4047,'Input Parameters'!$E$20,'Input Parameters'!$F$20)&gt;5500,5500,_xlfn.NORM.INV(D4047,'Input Parameters'!$E$20,'Input Parameters'!$F$20)))</f>
        <v>4947.6843303743199</v>
      </c>
      <c r="F4047" s="10">
        <f t="shared" ca="1" si="545"/>
        <v>0.26065792979177194</v>
      </c>
      <c r="G4047" s="61">
        <f ca="1">_xlfn.NORM.INV(F4047,'Input Parameters'!$E$21,'Input Parameters'!$F$21)</f>
        <v>279.80923764969327</v>
      </c>
      <c r="H4047" s="54">
        <f ca="1">EXP(E4047*(1/'Input Parameters'!$E$22-1/G4047))</f>
        <v>0.45110578224702602</v>
      </c>
      <c r="I4047" s="10">
        <f t="shared" ca="1" si="546"/>
        <v>0.85853960111774474</v>
      </c>
      <c r="J4047" s="29">
        <f ca="1">_xlfn.BETA.INV(I4047,'Input Parameters'!$L$24,'Input Parameters'!$M$24,'Input Parameters'!$J$24,'Input Parameters'!$K$24)</f>
        <v>0.76617276976331639</v>
      </c>
      <c r="K4047" s="156">
        <f ca="1">('Input Parameters'!$E$25/'Input Parameters'!$E$31)^$J4047</f>
        <v>4.1024253532355405E-3</v>
      </c>
      <c r="L4047" s="66">
        <f ca="1">$H4047*$C4047*'Input Parameters'!$E$23*K4047</f>
        <v>1.0090718288596068</v>
      </c>
      <c r="M4047" s="23">
        <f t="shared" ca="1" si="547"/>
        <v>7.388104568836984E-2</v>
      </c>
      <c r="N4047" s="15">
        <f ca="1">_xlfn.NORM.INV(M4047,'Input Parameters'!$E$26,'Input Parameters'!$F$26)</f>
        <v>3.6028867905073779E-3</v>
      </c>
      <c r="O4047" s="8">
        <f t="shared" ca="1" si="548"/>
        <v>0.91416111227293062</v>
      </c>
      <c r="P4047" s="29">
        <f ca="1">_xlfn.LOGNORM.INV(O4047,'Input Parameters'!$H$27,'Input Parameters'!$I$27)</f>
        <v>2.6062531420317261</v>
      </c>
      <c r="Q4047" s="10"/>
      <c r="R4047" s="15">
        <f>'Input Parameters'!$E$28</f>
        <v>12.7</v>
      </c>
      <c r="S4047" s="10">
        <f t="shared" ca="1" si="549"/>
        <v>0.56923943652730646</v>
      </c>
      <c r="T4047" s="25">
        <f ca="1">_xlfn.LOGNORM.INV(S4047,'Input Parameters'!$H$29,'Input Parameters'!$I$29)</f>
        <v>59.383522811338125</v>
      </c>
      <c r="U4047" s="10">
        <f t="shared" ca="1" si="550"/>
        <v>0.674479270123585</v>
      </c>
      <c r="V4047" s="29">
        <f ca="1">IF('Input Parameters'!$D$30="Beta",_xlfn.BETA.INV(U4047,'Input Parameters'!$L$30,'Input Parameters'!$M$30,'Input Parameters'!$J$30,'Input Parameters'!$K$30),IF('Input Parameters'!$D$30="LogNorm",_xlfn.LOGNORM.INV(U4047,'Input Parameters'!$H$30,'Input Parameters'!$I$30)))</f>
        <v>1.1943183266888304</v>
      </c>
      <c r="W4047" s="2">
        <f ca="1">N4047+(P4047-N4047)*(1-ERF((T4047-R4047)/(2*SQRT(L4047*'Input Parameters'!$E$31))))</f>
        <v>6.2463040486157324E-3</v>
      </c>
      <c r="X4047">
        <f t="shared" ca="1" si="551"/>
        <v>1</v>
      </c>
      <c r="Y4047" s="7"/>
    </row>
    <row r="4048" spans="1:25" ht="15" customHeight="1" x14ac:dyDescent="0.3">
      <c r="A4048" s="130">
        <v>4041</v>
      </c>
      <c r="B4048" s="10">
        <f t="shared" ca="1" si="543"/>
        <v>0.48560756733178378</v>
      </c>
      <c r="C4048" s="57">
        <f ca="1">_xlfn.NORM.INV(B4048,'Input Parameters'!$E$19,'Input Parameters'!$F$19)</f>
        <v>564.25087598268397</v>
      </c>
      <c r="D4048" s="10">
        <f t="shared" ca="1" si="544"/>
        <v>0.39174186406301048</v>
      </c>
      <c r="E4048" s="59">
        <f ca="1">IF(_xlfn.NORM.INV(D4048,'Input Parameters'!$E$20,'Input Parameters'!$F$20)&lt;3500,3500,IF(_xlfn.NORM.INV(D4048,'Input Parameters'!$E$20,'Input Parameters'!$F$20)&gt;5500,5500,_xlfn.NORM.INV(D4048,'Input Parameters'!$E$20,'Input Parameters'!$F$20)))</f>
        <v>4607.6526002119281</v>
      </c>
      <c r="F4048" s="10">
        <f t="shared" ca="1" si="545"/>
        <v>0.36207098472114774</v>
      </c>
      <c r="G4048" s="61">
        <f ca="1">_xlfn.NORM.INV(F4048,'Input Parameters'!$E$21,'Input Parameters'!$F$21)</f>
        <v>282.07598120804539</v>
      </c>
      <c r="H4048" s="54">
        <f ca="1">EXP(E4048*(1/'Input Parameters'!$E$22-1/G4048))</f>
        <v>0.54388599109765512</v>
      </c>
      <c r="I4048" s="10">
        <f t="shared" ca="1" si="546"/>
        <v>0.76541848900093268</v>
      </c>
      <c r="J4048" s="29">
        <f ca="1">_xlfn.BETA.INV(I4048,'Input Parameters'!$L$24,'Input Parameters'!$M$24,'Input Parameters'!$J$24,'Input Parameters'!$K$24)</f>
        <v>0.71808109224970895</v>
      </c>
      <c r="K4048" s="156">
        <f ca="1">('Input Parameters'!$E$25/'Input Parameters'!$E$31)^$J4048</f>
        <v>5.7925134093497078E-3</v>
      </c>
      <c r="L4048" s="66">
        <f ca="1">$H4048*$C4048*'Input Parameters'!$E$23*K4048</f>
        <v>1.7776537061557069</v>
      </c>
      <c r="M4048" s="23">
        <f t="shared" ca="1" si="547"/>
        <v>0.604100519632217</v>
      </c>
      <c r="N4048" s="15">
        <f ca="1">_xlfn.NORM.INV(M4048,'Input Parameters'!$E$26,'Input Parameters'!$F$26)</f>
        <v>3.9543481051434778E-2</v>
      </c>
      <c r="O4048" s="8">
        <f t="shared" ca="1" si="548"/>
        <v>0.50879085004337865</v>
      </c>
      <c r="P4048" s="29">
        <f ca="1">_xlfn.LOGNORM.INV(O4048,'Input Parameters'!$H$27,'Input Parameters'!$I$27)</f>
        <v>1.4375803443811659</v>
      </c>
      <c r="Q4048" s="10"/>
      <c r="R4048" s="15">
        <f>'Input Parameters'!$E$28</f>
        <v>12.7</v>
      </c>
      <c r="S4048" s="10">
        <f t="shared" ca="1" si="549"/>
        <v>0.85571519059603229</v>
      </c>
      <c r="T4048" s="25">
        <f ca="1">_xlfn.LOGNORM.INV(S4048,'Input Parameters'!$H$29,'Input Parameters'!$I$29)</f>
        <v>65.600524410852586</v>
      </c>
      <c r="U4048" s="10">
        <f t="shared" ca="1" si="550"/>
        <v>0.98179272213499769</v>
      </c>
      <c r="V4048" s="29">
        <f ca="1">IF('Input Parameters'!$D$30="Beta",_xlfn.BETA.INV(U4048,'Input Parameters'!$L$30,'Input Parameters'!$M$30,'Input Parameters'!$J$30,'Input Parameters'!$K$30),IF('Input Parameters'!$D$30="LogNorm",_xlfn.LOGNORM.INV(U4048,'Input Parameters'!$H$30,'Input Parameters'!$I$30)))</f>
        <v>2.2802466179573684</v>
      </c>
      <c r="W4048" s="2">
        <f ca="1">N4048+(P4048-N4048)*(1-ERF((T4048-R4048)/(2*SQRT(L4048*'Input Parameters'!$E$31))))</f>
        <v>4.6565453817639477E-2</v>
      </c>
      <c r="X4048">
        <f t="shared" ca="1" si="551"/>
        <v>1</v>
      </c>
      <c r="Y4048" s="7"/>
    </row>
    <row r="4049" spans="1:25" ht="15" customHeight="1" x14ac:dyDescent="0.3">
      <c r="A4049" s="130">
        <v>4042</v>
      </c>
      <c r="B4049" s="10">
        <f t="shared" ca="1" si="543"/>
        <v>0.8089322092189305</v>
      </c>
      <c r="C4049" s="57">
        <f ca="1">_xlfn.NORM.INV(B4049,'Input Parameters'!$E$19,'Input Parameters'!$F$19)</f>
        <v>641.15031138608572</v>
      </c>
      <c r="D4049" s="10">
        <f t="shared" ca="1" si="544"/>
        <v>0.47023078179989397</v>
      </c>
      <c r="E4049" s="59">
        <f ca="1">IF(_xlfn.NORM.INV(D4049,'Input Parameters'!$E$20,'Input Parameters'!$F$20)&lt;3500,3500,IF(_xlfn.NORM.INV(D4049,'Input Parameters'!$E$20,'Input Parameters'!$F$20)&gt;5500,5500,_xlfn.NORM.INV(D4049,'Input Parameters'!$E$20,'Input Parameters'!$F$20)))</f>
        <v>4747.7171753440571</v>
      </c>
      <c r="F4049" s="10">
        <f t="shared" ca="1" si="545"/>
        <v>0.22960480222259416</v>
      </c>
      <c r="G4049" s="61">
        <f ca="1">_xlfn.NORM.INV(F4049,'Input Parameters'!$E$21,'Input Parameters'!$F$21)</f>
        <v>279.03242905611035</v>
      </c>
      <c r="H4049" s="54">
        <f ca="1">EXP(E4049*(1/'Input Parameters'!$E$22-1/G4049))</f>
        <v>0.44436150203538244</v>
      </c>
      <c r="I4049" s="10">
        <f t="shared" ca="1" si="546"/>
        <v>0.10841089510561552</v>
      </c>
      <c r="J4049" s="29">
        <f ca="1">_xlfn.BETA.INV(I4049,'Input Parameters'!$L$24,'Input Parameters'!$M$24,'Input Parameters'!$J$24,'Input Parameters'!$K$24)</f>
        <v>0.40464183829107253</v>
      </c>
      <c r="K4049" s="156">
        <f ca="1">('Input Parameters'!$E$25/'Input Parameters'!$E$31)^$J4049</f>
        <v>5.4873895294501915E-2</v>
      </c>
      <c r="L4049" s="66">
        <f ca="1">$H4049*$C4049*'Input Parameters'!$E$23*K4049</f>
        <v>15.633710799088657</v>
      </c>
      <c r="M4049" s="23">
        <f t="shared" ca="1" si="547"/>
        <v>0.5058225918614494</v>
      </c>
      <c r="N4049" s="15">
        <f ca="1">_xlfn.NORM.INV(M4049,'Input Parameters'!$E$26,'Input Parameters'!$F$26)</f>
        <v>3.4306507423486891E-2</v>
      </c>
      <c r="O4049" s="8">
        <f t="shared" ca="1" si="548"/>
        <v>0.91044743779785864</v>
      </c>
      <c r="P4049" s="29">
        <f ca="1">_xlfn.LOGNORM.INV(O4049,'Input Parameters'!$H$27,'Input Parameters'!$I$27)</f>
        <v>2.5795058345205635</v>
      </c>
      <c r="Q4049" s="10"/>
      <c r="R4049" s="15">
        <f>'Input Parameters'!$E$28</f>
        <v>12.7</v>
      </c>
      <c r="S4049" s="10">
        <f t="shared" ca="1" si="549"/>
        <v>0.47942112645797696</v>
      </c>
      <c r="T4049" s="25">
        <f ca="1">_xlfn.LOGNORM.INV(S4049,'Input Parameters'!$H$29,'Input Parameters'!$I$29)</f>
        <v>57.895405446416483</v>
      </c>
      <c r="U4049" s="10">
        <f t="shared" ca="1" si="550"/>
        <v>0.27540344638944336</v>
      </c>
      <c r="V4049" s="29">
        <f ca="1">IF('Input Parameters'!$D$30="Beta",_xlfn.BETA.INV(U4049,'Input Parameters'!$L$30,'Input Parameters'!$M$30,'Input Parameters'!$J$30,'Input Parameters'!$K$30),IF('Input Parameters'!$D$30="LogNorm",_xlfn.LOGNORM.INV(U4049,'Input Parameters'!$H$30,'Input Parameters'!$I$30)))</f>
        <v>0.78974852537448692</v>
      </c>
      <c r="W4049" s="2">
        <f ca="1">N4049+(P4049-N4049)*(1-ERF((T4049-R4049)/(2*SQRT(L4049*'Input Parameters'!$E$31))))</f>
        <v>1.1006023930686901</v>
      </c>
      <c r="X4049">
        <f t="shared" ca="1" si="551"/>
        <v>0</v>
      </c>
      <c r="Y4049" s="7"/>
    </row>
    <row r="4050" spans="1:25" ht="15" customHeight="1" x14ac:dyDescent="0.3">
      <c r="A4050" s="130">
        <v>4043</v>
      </c>
      <c r="B4050" s="10">
        <f t="shared" ca="1" si="543"/>
        <v>8.4118992817825644E-2</v>
      </c>
      <c r="C4050" s="57">
        <f ca="1">_xlfn.NORM.INV(B4050,'Input Parameters'!$E$19,'Input Parameters'!$F$19)</f>
        <v>450.86849551538415</v>
      </c>
      <c r="D4050" s="10">
        <f t="shared" ca="1" si="544"/>
        <v>0.23554928024989852</v>
      </c>
      <c r="E4050" s="59">
        <f ca="1">IF(_xlfn.NORM.INV(D4050,'Input Parameters'!$E$20,'Input Parameters'!$F$20)&lt;3500,3500,IF(_xlfn.NORM.INV(D4050,'Input Parameters'!$E$20,'Input Parameters'!$F$20)&gt;5500,5500,_xlfn.NORM.INV(D4050,'Input Parameters'!$E$20,'Input Parameters'!$F$20)))</f>
        <v>4295.5150596149642</v>
      </c>
      <c r="F4050" s="10">
        <f t="shared" ca="1" si="545"/>
        <v>0.76015184569684002</v>
      </c>
      <c r="G4050" s="61">
        <f ca="1">_xlfn.NORM.INV(F4050,'Input Parameters'!$E$21,'Input Parameters'!$F$21)</f>
        <v>290.40537801552728</v>
      </c>
      <c r="H4050" s="54">
        <f ca="1">EXP(E4050*(1/'Input Parameters'!$E$22-1/G4050))</f>
        <v>0.87723212335494227</v>
      </c>
      <c r="I4050" s="10">
        <f t="shared" ca="1" si="546"/>
        <v>3.4485653905470315E-2</v>
      </c>
      <c r="J4050" s="29">
        <f ca="1">_xlfn.BETA.INV(I4050,'Input Parameters'!$L$24,'Input Parameters'!$M$24,'Input Parameters'!$J$24,'Input Parameters'!$K$24)</f>
        <v>0.3149466254810866</v>
      </c>
      <c r="K4050" s="156">
        <f ca="1">('Input Parameters'!$E$25/'Input Parameters'!$E$31)^$J4050</f>
        <v>0.10442515866638262</v>
      </c>
      <c r="L4050" s="66">
        <f ca="1">$H4050*$C4050*'Input Parameters'!$E$23*K4050</f>
        <v>41.301855272586884</v>
      </c>
      <c r="M4050" s="23">
        <f t="shared" ca="1" si="547"/>
        <v>0.71917330498266674</v>
      </c>
      <c r="N4050" s="15">
        <f ca="1">_xlfn.NORM.INV(M4050,'Input Parameters'!$E$26,'Input Parameters'!$F$26)</f>
        <v>4.6188135714478495E-2</v>
      </c>
      <c r="O4050" s="8">
        <f t="shared" ca="1" si="548"/>
        <v>0.1541913069774834</v>
      </c>
      <c r="P4050" s="29">
        <f ca="1">_xlfn.LOGNORM.INV(O4050,'Input Parameters'!$H$27,'Input Parameters'!$I$27)</f>
        <v>0.90715905311414979</v>
      </c>
      <c r="Q4050" s="10"/>
      <c r="R4050" s="15">
        <f>'Input Parameters'!$E$28</f>
        <v>12.7</v>
      </c>
      <c r="S4050" s="10">
        <f t="shared" ca="1" si="549"/>
        <v>0.78788741385029193</v>
      </c>
      <c r="T4050" s="25">
        <f ca="1">_xlfn.LOGNORM.INV(S4050,'Input Parameters'!$H$29,'Input Parameters'!$I$29)</f>
        <v>63.697862878836744</v>
      </c>
      <c r="U4050" s="10">
        <f t="shared" ca="1" si="550"/>
        <v>0.52730350719126695</v>
      </c>
      <c r="V4050" s="29">
        <f ca="1">IF('Input Parameters'!$D$30="Beta",_xlfn.BETA.INV(U4050,'Input Parameters'!$L$30,'Input Parameters'!$M$30,'Input Parameters'!$J$30,'Input Parameters'!$K$30),IF('Input Parameters'!$D$30="LogNorm",_xlfn.LOGNORM.INV(U4050,'Input Parameters'!$H$30,'Input Parameters'!$I$30)))</f>
        <v>1.026563487143231</v>
      </c>
      <c r="W4050" s="2">
        <f ca="1">N4050+(P4050-N4050)*(1-ERF((T4050-R4050)/(2*SQRT(L4050*'Input Parameters'!$E$31))))</f>
        <v>0.54100436085287784</v>
      </c>
      <c r="X4050">
        <f t="shared" ca="1" si="551"/>
        <v>1</v>
      </c>
      <c r="Y4050" s="7"/>
    </row>
    <row r="4051" spans="1:25" ht="15" customHeight="1" x14ac:dyDescent="0.3">
      <c r="A4051" s="130">
        <v>4044</v>
      </c>
      <c r="B4051" s="10">
        <f t="shared" ca="1" si="543"/>
        <v>0.76283971636612713</v>
      </c>
      <c r="C4051" s="57">
        <f ca="1">_xlfn.NORM.INV(B4051,'Input Parameters'!$E$19,'Input Parameters'!$F$19)</f>
        <v>627.75695571890753</v>
      </c>
      <c r="D4051" s="10">
        <f t="shared" ca="1" si="544"/>
        <v>4.6672002637569099E-2</v>
      </c>
      <c r="E4051" s="59">
        <f ca="1">IF(_xlfn.NORM.INV(D4051,'Input Parameters'!$E$20,'Input Parameters'!$F$20)&lt;3500,3500,IF(_xlfn.NORM.INV(D4051,'Input Parameters'!$E$20,'Input Parameters'!$F$20)&gt;5500,5500,_xlfn.NORM.INV(D4051,'Input Parameters'!$E$20,'Input Parameters'!$F$20)))</f>
        <v>3625.3889065797439</v>
      </c>
      <c r="F4051" s="10">
        <f t="shared" ca="1" si="545"/>
        <v>0.81368197286744681</v>
      </c>
      <c r="G4051" s="61">
        <f ca="1">_xlfn.NORM.INV(F4051,'Input Parameters'!$E$21,'Input Parameters'!$F$21)</f>
        <v>291.85755553030316</v>
      </c>
      <c r="H4051" s="54">
        <f ca="1">EXP(E4051*(1/'Input Parameters'!$E$22-1/G4051))</f>
        <v>0.95272013147619417</v>
      </c>
      <c r="I4051" s="10">
        <f t="shared" ca="1" si="546"/>
        <v>0.17942417726362281</v>
      </c>
      <c r="J4051" s="29">
        <f ca="1">_xlfn.BETA.INV(I4051,'Input Parameters'!$L$24,'Input Parameters'!$M$24,'Input Parameters'!$J$24,'Input Parameters'!$K$24)</f>
        <v>0.4561717240837862</v>
      </c>
      <c r="K4051" s="156">
        <f ca="1">('Input Parameters'!$E$25/'Input Parameters'!$E$31)^$J4051</f>
        <v>3.7916472368895233E-2</v>
      </c>
      <c r="L4051" s="66">
        <f ca="1">$H4051*$C4051*'Input Parameters'!$E$23*K4051</f>
        <v>22.676958267645766</v>
      </c>
      <c r="M4051" s="23">
        <f t="shared" ca="1" si="547"/>
        <v>0.55574938774143379</v>
      </c>
      <c r="N4051" s="15">
        <f ca="1">_xlfn.NORM.INV(M4051,'Input Parameters'!$E$26,'Input Parameters'!$F$26)</f>
        <v>3.6944219865232976E-2</v>
      </c>
      <c r="O4051" s="8">
        <f t="shared" ca="1" si="548"/>
        <v>2.3181382588356447E-3</v>
      </c>
      <c r="P4051" s="29">
        <f ca="1">_xlfn.LOGNORM.INV(O4051,'Input Parameters'!$H$27,'Input Parameters'!$I$27)</f>
        <v>0.40682368552092124</v>
      </c>
      <c r="Q4051" s="10"/>
      <c r="R4051" s="15">
        <f>'Input Parameters'!$E$28</f>
        <v>12.7</v>
      </c>
      <c r="S4051" s="10">
        <f t="shared" ca="1" si="549"/>
        <v>0.21882894732738778</v>
      </c>
      <c r="T4051" s="25">
        <f ca="1">_xlfn.LOGNORM.INV(S4051,'Input Parameters'!$H$29,'Input Parameters'!$I$29)</f>
        <v>53.372236462172424</v>
      </c>
      <c r="U4051" s="10">
        <f t="shared" ca="1" si="550"/>
        <v>0.86856296621931117</v>
      </c>
      <c r="V4051" s="29">
        <f ca="1">IF('Input Parameters'!$D$30="Beta",_xlfn.BETA.INV(U4051,'Input Parameters'!$L$30,'Input Parameters'!$M$30,'Input Parameters'!$J$30,'Input Parameters'!$K$30),IF('Input Parameters'!$D$30="LogNorm",_xlfn.LOGNORM.INV(U4051,'Input Parameters'!$H$30,'Input Parameters'!$I$30)))</f>
        <v>1.5538343218407165</v>
      </c>
      <c r="W4051" s="2">
        <f ca="1">N4051+(P4051-N4051)*(1-ERF((T4051-R4051)/(2*SQRT(L4051*'Input Parameters'!$E$31))))</f>
        <v>0.23885640312799958</v>
      </c>
      <c r="X4051">
        <f t="shared" ca="1" si="551"/>
        <v>1</v>
      </c>
      <c r="Y4051" s="7"/>
    </row>
    <row r="4052" spans="1:25" ht="15" customHeight="1" x14ac:dyDescent="0.3">
      <c r="A4052" s="130">
        <v>4045</v>
      </c>
      <c r="B4052" s="10">
        <f t="shared" ca="1" si="543"/>
        <v>0.81982750249521219</v>
      </c>
      <c r="C4052" s="57">
        <f ca="1">_xlfn.NORM.INV(B4052,'Input Parameters'!$E$19,'Input Parameters'!$F$19)</f>
        <v>644.59281769919426</v>
      </c>
      <c r="D4052" s="10">
        <f t="shared" ca="1" si="544"/>
        <v>0.30381089307641462</v>
      </c>
      <c r="E4052" s="59">
        <f ca="1">IF(_xlfn.NORM.INV(D4052,'Input Parameters'!$E$20,'Input Parameters'!$F$20)&lt;3500,3500,IF(_xlfn.NORM.INV(D4052,'Input Parameters'!$E$20,'Input Parameters'!$F$20)&gt;5500,5500,_xlfn.NORM.INV(D4052,'Input Parameters'!$E$20,'Input Parameters'!$F$20)))</f>
        <v>4440.570194539665</v>
      </c>
      <c r="F4052" s="10">
        <f t="shared" ca="1" si="545"/>
        <v>0.19653245433828492</v>
      </c>
      <c r="G4052" s="61">
        <f ca="1">_xlfn.NORM.INV(F4052,'Input Parameters'!$E$21,'Input Parameters'!$F$21)</f>
        <v>278.13699140865333</v>
      </c>
      <c r="H4052" s="54">
        <f ca="1">EXP(E4052*(1/'Input Parameters'!$E$22-1/G4052))</f>
        <v>0.44491276223561876</v>
      </c>
      <c r="I4052" s="10">
        <f t="shared" ca="1" si="546"/>
        <v>0.4997935012058986</v>
      </c>
      <c r="J4052" s="29">
        <f ca="1">_xlfn.BETA.INV(I4052,'Input Parameters'!$L$24,'Input Parameters'!$M$24,'Input Parameters'!$J$24,'Input Parameters'!$K$24)</f>
        <v>0.60707862578362692</v>
      </c>
      <c r="K4052" s="156">
        <f ca="1">('Input Parameters'!$E$25/'Input Parameters'!$E$31)^$J4052</f>
        <v>1.2843627619205671E-2</v>
      </c>
      <c r="L4052" s="66">
        <f ca="1">$H4052*$C4052*'Input Parameters'!$E$23*K4052</f>
        <v>3.6833927682515446</v>
      </c>
      <c r="M4052" s="23">
        <f t="shared" ca="1" si="547"/>
        <v>0.35764543750531719</v>
      </c>
      <c r="N4052" s="15">
        <f ca="1">_xlfn.NORM.INV(M4052,'Input Parameters'!$E$26,'Input Parameters'!$F$26)</f>
        <v>2.6340048687580594E-2</v>
      </c>
      <c r="O4052" s="8">
        <f t="shared" ca="1" si="548"/>
        <v>0.41571763766928171</v>
      </c>
      <c r="P4052" s="29">
        <f ca="1">_xlfn.LOGNORM.INV(O4052,'Input Parameters'!$H$27,'Input Parameters'!$I$27)</f>
        <v>1.2956853690915739</v>
      </c>
      <c r="Q4052" s="10"/>
      <c r="R4052" s="15">
        <f>'Input Parameters'!$E$28</f>
        <v>12.7</v>
      </c>
      <c r="S4052" s="10">
        <f t="shared" ca="1" si="549"/>
        <v>0.8419870493840822</v>
      </c>
      <c r="T4052" s="25">
        <f ca="1">_xlfn.LOGNORM.INV(S4052,'Input Parameters'!$H$29,'Input Parameters'!$I$29)</f>
        <v>65.170292223553446</v>
      </c>
      <c r="U4052" s="10">
        <f t="shared" ca="1" si="550"/>
        <v>0.445846188739359</v>
      </c>
      <c r="V4052" s="29">
        <f ca="1">IF('Input Parameters'!$D$30="Beta",_xlfn.BETA.INV(U4052,'Input Parameters'!$L$30,'Input Parameters'!$M$30,'Input Parameters'!$J$30,'Input Parameters'!$K$30),IF('Input Parameters'!$D$30="LogNorm",_xlfn.LOGNORM.INV(U4052,'Input Parameters'!$H$30,'Input Parameters'!$I$30)))</f>
        <v>0.94696936867800541</v>
      </c>
      <c r="W4052" s="2">
        <f ca="1">N4052+(P4052-N4052)*(1-ERF((T4052-R4052)/(2*SQRT(L4052*'Input Parameters'!$E$31))))</f>
        <v>9.3885511515622452E-2</v>
      </c>
      <c r="X4052">
        <f t="shared" ca="1" si="551"/>
        <v>1</v>
      </c>
      <c r="Y4052" s="7"/>
    </row>
    <row r="4053" spans="1:25" ht="15" customHeight="1" x14ac:dyDescent="0.3">
      <c r="A4053" s="130">
        <v>4046</v>
      </c>
      <c r="B4053" s="10">
        <f t="shared" ca="1" si="543"/>
        <v>0.71720206605282055</v>
      </c>
      <c r="C4053" s="57">
        <f ca="1">_xlfn.NORM.INV(B4053,'Input Parameters'!$E$19,'Input Parameters'!$F$19)</f>
        <v>615.84945100836023</v>
      </c>
      <c r="D4053" s="10">
        <f t="shared" ca="1" si="544"/>
        <v>0.34215842634911031</v>
      </c>
      <c r="E4053" s="59">
        <f ca="1">IF(_xlfn.NORM.INV(D4053,'Input Parameters'!$E$20,'Input Parameters'!$F$20)&lt;3500,3500,IF(_xlfn.NORM.INV(D4053,'Input Parameters'!$E$20,'Input Parameters'!$F$20)&gt;5500,5500,_xlfn.NORM.INV(D4053,'Input Parameters'!$E$20,'Input Parameters'!$F$20)))</f>
        <v>4515.3943466184764</v>
      </c>
      <c r="F4053" s="10">
        <f t="shared" ca="1" si="545"/>
        <v>0.3677774463579917</v>
      </c>
      <c r="G4053" s="61">
        <f ca="1">_xlfn.NORM.INV(F4053,'Input Parameters'!$E$21,'Input Parameters'!$F$21)</f>
        <v>282.1953194239473</v>
      </c>
      <c r="H4053" s="54">
        <f ca="1">EXP(E4053*(1/'Input Parameters'!$E$22-1/G4053))</f>
        <v>0.55429853291114539</v>
      </c>
      <c r="I4053" s="10">
        <f t="shared" ca="1" si="546"/>
        <v>0.46826021503323922</v>
      </c>
      <c r="J4053" s="29">
        <f ca="1">_xlfn.BETA.INV(I4053,'Input Parameters'!$L$24,'Input Parameters'!$M$24,'Input Parameters'!$J$24,'Input Parameters'!$K$24)</f>
        <v>0.59428469429322162</v>
      </c>
      <c r="K4053" s="156">
        <f ca="1">('Input Parameters'!$E$25/'Input Parameters'!$E$31)^$J4053</f>
        <v>1.4078174092281938E-2</v>
      </c>
      <c r="L4053" s="66">
        <f ca="1">$H4053*$C4053*'Input Parameters'!$E$23*K4053</f>
        <v>4.80578811642921</v>
      </c>
      <c r="M4053" s="23">
        <f t="shared" ca="1" si="547"/>
        <v>0.54031677505506215</v>
      </c>
      <c r="N4053" s="15">
        <f ca="1">_xlfn.NORM.INV(M4053,'Input Parameters'!$E$26,'Input Parameters'!$F$26)</f>
        <v>3.6125867898828906E-2</v>
      </c>
      <c r="O4053" s="8">
        <f t="shared" ca="1" si="548"/>
        <v>0.72843384489297314</v>
      </c>
      <c r="P4053" s="29">
        <f ca="1">_xlfn.LOGNORM.INV(O4053,'Input Parameters'!$H$27,'Input Parameters'!$I$27)</f>
        <v>1.8630865543289319</v>
      </c>
      <c r="Q4053" s="10"/>
      <c r="R4053" s="15">
        <f>'Input Parameters'!$E$28</f>
        <v>12.7</v>
      </c>
      <c r="S4053" s="10">
        <f t="shared" ca="1" si="549"/>
        <v>0.19020382985454698</v>
      </c>
      <c r="T4053" s="25">
        <f ca="1">_xlfn.LOGNORM.INV(S4053,'Input Parameters'!$H$29,'Input Parameters'!$I$29)</f>
        <v>52.770487851893442</v>
      </c>
      <c r="U4053" s="10">
        <f t="shared" ca="1" si="550"/>
        <v>0.76069872857098353</v>
      </c>
      <c r="V4053" s="29">
        <f ca="1">IF('Input Parameters'!$D$30="Beta",_xlfn.BETA.INV(U4053,'Input Parameters'!$L$30,'Input Parameters'!$M$30,'Input Parameters'!$J$30,'Input Parameters'!$K$30),IF('Input Parameters'!$D$30="LogNorm",_xlfn.LOGNORM.INV(U4053,'Input Parameters'!$H$30,'Input Parameters'!$I$30)))</f>
        <v>1.3213067349593755</v>
      </c>
      <c r="W4053" s="2">
        <f ca="1">N4053+(P4053-N4053)*(1-ERF((T4053-R4053)/(2*SQRT(L4053*'Input Parameters'!$E$31))))</f>
        <v>0.39455248373840013</v>
      </c>
      <c r="X4053">
        <f t="shared" ca="1" si="551"/>
        <v>1</v>
      </c>
      <c r="Y4053" s="7"/>
    </row>
    <row r="4054" spans="1:25" ht="15" customHeight="1" x14ac:dyDescent="0.3">
      <c r="A4054" s="130">
        <v>4047</v>
      </c>
      <c r="B4054" s="10">
        <f t="shared" ca="1" si="543"/>
        <v>0.61011050931959254</v>
      </c>
      <c r="C4054" s="57">
        <f ca="1">_xlfn.NORM.INV(B4054,'Input Parameters'!$E$19,'Input Parameters'!$F$19)</f>
        <v>590.92679751902733</v>
      </c>
      <c r="D4054" s="10">
        <f t="shared" ca="1" si="544"/>
        <v>0.32074674041727091</v>
      </c>
      <c r="E4054" s="59">
        <f ca="1">IF(_xlfn.NORM.INV(D4054,'Input Parameters'!$E$20,'Input Parameters'!$F$20)&lt;3500,3500,IF(_xlfn.NORM.INV(D4054,'Input Parameters'!$E$20,'Input Parameters'!$F$20)&gt;5500,5500,_xlfn.NORM.INV(D4054,'Input Parameters'!$E$20,'Input Parameters'!$F$20)))</f>
        <v>4474.0718238188647</v>
      </c>
      <c r="F4054" s="10">
        <f t="shared" ca="1" si="545"/>
        <v>0.63458622251844776</v>
      </c>
      <c r="G4054" s="61">
        <f ca="1">_xlfn.NORM.INV(F4054,'Input Parameters'!$E$21,'Input Parameters'!$F$21)</f>
        <v>287.55403576931786</v>
      </c>
      <c r="H4054" s="54">
        <f ca="1">EXP(E4054*(1/'Input Parameters'!$E$22-1/G4054))</f>
        <v>0.74886622775683742</v>
      </c>
      <c r="I4054" s="10">
        <f t="shared" ca="1" si="546"/>
        <v>0.40202734701438692</v>
      </c>
      <c r="J4054" s="29">
        <f ca="1">_xlfn.BETA.INV(I4054,'Input Parameters'!$L$24,'Input Parameters'!$M$24,'Input Parameters'!$J$24,'Input Parameters'!$K$24)</f>
        <v>0.5667774290330545</v>
      </c>
      <c r="K4054" s="156">
        <f ca="1">('Input Parameters'!$E$25/'Input Parameters'!$E$31)^$J4054</f>
        <v>1.7149179699626847E-2</v>
      </c>
      <c r="L4054" s="66">
        <f ca="1">$H4054*$C4054*'Input Parameters'!$E$23*K4054</f>
        <v>7.5889428342928262</v>
      </c>
      <c r="M4054" s="23">
        <f t="shared" ca="1" si="547"/>
        <v>0.34493571233460263</v>
      </c>
      <c r="N4054" s="15">
        <f ca="1">_xlfn.NORM.INV(M4054,'Input Parameters'!$E$26,'Input Parameters'!$F$26)</f>
        <v>2.5620379271529985E-2</v>
      </c>
      <c r="O4054" s="8">
        <f t="shared" ca="1" si="548"/>
        <v>0.98636332061942644</v>
      </c>
      <c r="P4054" s="29">
        <f ca="1">_xlfn.LOGNORM.INV(O4054,'Input Parameters'!$H$27,'Input Parameters'!$I$27)</f>
        <v>3.780554768389119</v>
      </c>
      <c r="Q4054" s="10"/>
      <c r="R4054" s="15">
        <f>'Input Parameters'!$E$28</f>
        <v>12.7</v>
      </c>
      <c r="S4054" s="10">
        <f t="shared" ca="1" si="549"/>
        <v>0.31196858262957383</v>
      </c>
      <c r="T4054" s="25">
        <f ca="1">_xlfn.LOGNORM.INV(S4054,'Input Parameters'!$H$29,'Input Parameters'!$I$29)</f>
        <v>55.11307305708101</v>
      </c>
      <c r="U4054" s="10">
        <f t="shared" ca="1" si="550"/>
        <v>0.43713430411474385</v>
      </c>
      <c r="V4054" s="29">
        <f ca="1">IF('Input Parameters'!$D$30="Beta",_xlfn.BETA.INV(U4054,'Input Parameters'!$L$30,'Input Parameters'!$M$30,'Input Parameters'!$J$30,'Input Parameters'!$K$30),IF('Input Parameters'!$D$30="LogNorm",_xlfn.LOGNORM.INV(U4054,'Input Parameters'!$H$30,'Input Parameters'!$I$30)))</f>
        <v>0.93876132101379639</v>
      </c>
      <c r="W4054" s="2">
        <f ca="1">N4054+(P4054-N4054)*(1-ERF((T4054-R4054)/(2*SQRT(L4054*'Input Parameters'!$E$31))))</f>
        <v>1.0631155739297913</v>
      </c>
      <c r="X4054">
        <f t="shared" ca="1" si="551"/>
        <v>0</v>
      </c>
      <c r="Y4054" s="7"/>
    </row>
    <row r="4055" spans="1:25" ht="15" customHeight="1" x14ac:dyDescent="0.3">
      <c r="A4055" s="130">
        <v>4048</v>
      </c>
      <c r="B4055" s="10">
        <f t="shared" ca="1" si="543"/>
        <v>0.88412470638987484</v>
      </c>
      <c r="C4055" s="57">
        <f ca="1">_xlfn.NORM.INV(B4055,'Input Parameters'!$E$19,'Input Parameters'!$F$19)</f>
        <v>668.35030199837342</v>
      </c>
      <c r="D4055" s="10">
        <f t="shared" ca="1" si="544"/>
        <v>6.3041310751186019E-2</v>
      </c>
      <c r="E4055" s="59">
        <f ca="1">IF(_xlfn.NORM.INV(D4055,'Input Parameters'!$E$20,'Input Parameters'!$F$20)&lt;3500,3500,IF(_xlfn.NORM.INV(D4055,'Input Parameters'!$E$20,'Input Parameters'!$F$20)&gt;5500,5500,_xlfn.NORM.INV(D4055,'Input Parameters'!$E$20,'Input Parameters'!$F$20)))</f>
        <v>3729.186305642389</v>
      </c>
      <c r="F4055" s="10">
        <f t="shared" ca="1" si="545"/>
        <v>0.37598310669854884</v>
      </c>
      <c r="G4055" s="61">
        <f ca="1">_xlfn.NORM.INV(F4055,'Input Parameters'!$E$21,'Input Parameters'!$F$21)</f>
        <v>282.36586415146104</v>
      </c>
      <c r="H4055" s="54">
        <f ca="1">EXP(E4055*(1/'Input Parameters'!$E$22-1/G4055))</f>
        <v>0.61919684411384757</v>
      </c>
      <c r="I4055" s="10">
        <f t="shared" ca="1" si="546"/>
        <v>0.46395624147604642</v>
      </c>
      <c r="J4055" s="29">
        <f ca="1">_xlfn.BETA.INV(I4055,'Input Parameters'!$L$24,'Input Parameters'!$M$24,'Input Parameters'!$J$24,'Input Parameters'!$K$24)</f>
        <v>0.59252701529427776</v>
      </c>
      <c r="K4055" s="156">
        <f ca="1">('Input Parameters'!$E$25/'Input Parameters'!$E$31)^$J4055</f>
        <v>1.4256806696201671E-2</v>
      </c>
      <c r="L4055" s="66">
        <f ca="1">$H4055*$C4055*'Input Parameters'!$E$23*K4055</f>
        <v>5.9000425539425301</v>
      </c>
      <c r="M4055" s="23">
        <f t="shared" ca="1" si="547"/>
        <v>0.51458197086226443</v>
      </c>
      <c r="N4055" s="15">
        <f ca="1">_xlfn.NORM.INV(M4055,'Input Parameters'!$E$26,'Input Parameters'!$F$26)</f>
        <v>3.4767754187192794E-2</v>
      </c>
      <c r="O4055" s="8">
        <f t="shared" ca="1" si="548"/>
        <v>1.1111198397407263E-2</v>
      </c>
      <c r="P4055" s="29">
        <f ca="1">_xlfn.LOGNORM.INV(O4055,'Input Parameters'!$H$27,'Input Parameters'!$I$27)</f>
        <v>0.51768898548112641</v>
      </c>
      <c r="Q4055" s="10"/>
      <c r="R4055" s="15">
        <f>'Input Parameters'!$E$28</f>
        <v>12.7</v>
      </c>
      <c r="S4055" s="10">
        <f t="shared" ca="1" si="549"/>
        <v>0.81568311268852633</v>
      </c>
      <c r="T4055" s="25">
        <f ca="1">_xlfn.LOGNORM.INV(S4055,'Input Parameters'!$H$29,'Input Parameters'!$I$29)</f>
        <v>64.416491861675539</v>
      </c>
      <c r="U4055" s="10">
        <f t="shared" ca="1" si="550"/>
        <v>0.73633190273276716</v>
      </c>
      <c r="V4055" s="29">
        <f ca="1">IF('Input Parameters'!$D$30="Beta",_xlfn.BETA.INV(U4055,'Input Parameters'!$L$30,'Input Parameters'!$M$30,'Input Parameters'!$J$30,'Input Parameters'!$K$30),IF('Input Parameters'!$D$30="LogNorm",_xlfn.LOGNORM.INV(U4055,'Input Parameters'!$H$30,'Input Parameters'!$I$30)))</f>
        <v>1.2820544638026605</v>
      </c>
      <c r="W4055" s="2">
        <f ca="1">N4055+(P4055-N4055)*(1-ERF((T4055-R4055)/(2*SQRT(L4055*'Input Parameters'!$E$31))))</f>
        <v>9.8605341677281688E-2</v>
      </c>
      <c r="X4055">
        <f t="shared" ca="1" si="551"/>
        <v>1</v>
      </c>
      <c r="Y4055" s="7"/>
    </row>
    <row r="4056" spans="1:25" ht="15" customHeight="1" x14ac:dyDescent="0.3">
      <c r="A4056" s="130">
        <v>4049</v>
      </c>
      <c r="B4056" s="10">
        <f t="shared" ca="1" si="543"/>
        <v>0.80009304730305097</v>
      </c>
      <c r="C4056" s="57">
        <f ca="1">_xlfn.NORM.INV(B4056,'Input Parameters'!$E$19,'Input Parameters'!$F$19)</f>
        <v>638.4450823322137</v>
      </c>
      <c r="D4056" s="10">
        <f t="shared" ca="1" si="544"/>
        <v>0.22448865616713365</v>
      </c>
      <c r="E4056" s="59">
        <f ca="1">IF(_xlfn.NORM.INV(D4056,'Input Parameters'!$E$20,'Input Parameters'!$F$20)&lt;3500,3500,IF(_xlfn.NORM.INV(D4056,'Input Parameters'!$E$20,'Input Parameters'!$F$20)&gt;5500,5500,_xlfn.NORM.INV(D4056,'Input Parameters'!$E$20,'Input Parameters'!$F$20)))</f>
        <v>4270.0152280743941</v>
      </c>
      <c r="F4056" s="10">
        <f t="shared" ca="1" si="545"/>
        <v>4.3113544143423832E-3</v>
      </c>
      <c r="G4056" s="61">
        <f ca="1">_xlfn.NORM.INV(F4056,'Input Parameters'!$E$21,'Input Parameters'!$F$21)</f>
        <v>264.20444137512845</v>
      </c>
      <c r="H4056" s="54">
        <f ca="1">EXP(E4056*(1/'Input Parameters'!$E$22-1/G4056))</f>
        <v>0.20426162696390671</v>
      </c>
      <c r="I4056" s="10">
        <f t="shared" ca="1" si="546"/>
        <v>0.78372764517941873</v>
      </c>
      <c r="J4056" s="29">
        <f ca="1">_xlfn.BETA.INV(I4056,'Input Parameters'!$L$24,'Input Parameters'!$M$24,'Input Parameters'!$J$24,'Input Parameters'!$K$24)</f>
        <v>0.72676875705113797</v>
      </c>
      <c r="K4056" s="156">
        <f ca="1">('Input Parameters'!$E$25/'Input Parameters'!$E$31)^$J4056</f>
        <v>5.4425348324438384E-3</v>
      </c>
      <c r="L4056" s="66">
        <f ca="1">$H4056*$C4056*'Input Parameters'!$E$23*K4056</f>
        <v>0.7097600490401349</v>
      </c>
      <c r="M4056" s="23">
        <f t="shared" ca="1" si="547"/>
        <v>0.91774063833185859</v>
      </c>
      <c r="N4056" s="15">
        <f ca="1">_xlfn.NORM.INV(M4056,'Input Parameters'!$E$26,'Input Parameters'!$F$26)</f>
        <v>6.3190702226937082E-2</v>
      </c>
      <c r="O4056" s="8">
        <f t="shared" ca="1" si="548"/>
        <v>0.80399892479575097</v>
      </c>
      <c r="P4056" s="29">
        <f ca="1">_xlfn.LOGNORM.INV(O4056,'Input Parameters'!$H$27,'Input Parameters'!$I$27)</f>
        <v>2.079052314168139</v>
      </c>
      <c r="Q4056" s="10"/>
      <c r="R4056" s="15">
        <f>'Input Parameters'!$E$28</f>
        <v>12.7</v>
      </c>
      <c r="S4056" s="10">
        <f t="shared" ca="1" si="549"/>
        <v>2.9931893917195085E-2</v>
      </c>
      <c r="T4056" s="25">
        <f ca="1">_xlfn.LOGNORM.INV(S4056,'Input Parameters'!$H$29,'Input Parameters'!$I$29)</f>
        <v>47.141643744329947</v>
      </c>
      <c r="U4056" s="10">
        <f t="shared" ca="1" si="550"/>
        <v>0.21269130994915009</v>
      </c>
      <c r="V4056" s="29">
        <f ca="1">IF('Input Parameters'!$D$30="Beta",_xlfn.BETA.INV(U4056,'Input Parameters'!$L$30,'Input Parameters'!$M$30,'Input Parameters'!$J$30,'Input Parameters'!$K$30),IF('Input Parameters'!$D$30="LogNorm",_xlfn.LOGNORM.INV(U4056,'Input Parameters'!$H$30,'Input Parameters'!$I$30)))</f>
        <v>0.72969168759094771</v>
      </c>
      <c r="W4056" s="2">
        <f ca="1">N4056+(P4056-N4056)*(1-ERF((T4056-R4056)/(2*SQRT(L4056*'Input Parameters'!$E$31))))</f>
        <v>7.0937715951691252E-2</v>
      </c>
      <c r="X4056">
        <f t="shared" ca="1" si="551"/>
        <v>1</v>
      </c>
      <c r="Y4056" s="7"/>
    </row>
    <row r="4057" spans="1:25" ht="15" customHeight="1" x14ac:dyDescent="0.3">
      <c r="A4057" s="130">
        <v>4050</v>
      </c>
      <c r="B4057" s="10">
        <f t="shared" ca="1" si="543"/>
        <v>0.19692868622020976</v>
      </c>
      <c r="C4057" s="57">
        <f ca="1">_xlfn.NORM.INV(B4057,'Input Parameters'!$E$19,'Input Parameters'!$F$19)</f>
        <v>495.25167613613883</v>
      </c>
      <c r="D4057" s="10">
        <f t="shared" ca="1" si="544"/>
        <v>0.21195709509711469</v>
      </c>
      <c r="E4057" s="59">
        <f ca="1">IF(_xlfn.NORM.INV(D4057,'Input Parameters'!$E$20,'Input Parameters'!$F$20)&lt;3500,3500,IF(_xlfn.NORM.INV(D4057,'Input Parameters'!$E$20,'Input Parameters'!$F$20)&gt;5500,5500,_xlfn.NORM.INV(D4057,'Input Parameters'!$E$20,'Input Parameters'!$F$20)))</f>
        <v>4240.2457012158993</v>
      </c>
      <c r="F4057" s="10">
        <f t="shared" ca="1" si="545"/>
        <v>0.40578267949198177</v>
      </c>
      <c r="G4057" s="61">
        <f ca="1">_xlfn.NORM.INV(F4057,'Input Parameters'!$E$21,'Input Parameters'!$F$21)</f>
        <v>282.97612017187151</v>
      </c>
      <c r="H4057" s="54">
        <f ca="1">EXP(E4057*(1/'Input Parameters'!$E$22-1/G4057))</f>
        <v>0.59891449922146844</v>
      </c>
      <c r="I4057" s="10">
        <f t="shared" ca="1" si="546"/>
        <v>0.71773470600591904</v>
      </c>
      <c r="J4057" s="29">
        <f ca="1">_xlfn.BETA.INV(I4057,'Input Parameters'!$L$24,'Input Parameters'!$M$24,'Input Parameters'!$J$24,'Input Parameters'!$K$24)</f>
        <v>0.69655706233792114</v>
      </c>
      <c r="K4057" s="156">
        <f ca="1">('Input Parameters'!$E$25/'Input Parameters'!$E$31)^$J4057</f>
        <v>6.7596421219237122E-3</v>
      </c>
      <c r="L4057" s="66">
        <f ca="1">$H4057*$C4057*'Input Parameters'!$E$23*K4057</f>
        <v>2.0050004974708493</v>
      </c>
      <c r="M4057" s="23">
        <f t="shared" ca="1" si="547"/>
        <v>3.731938739556051E-2</v>
      </c>
      <c r="N4057" s="15">
        <f ca="1">_xlfn.NORM.INV(M4057,'Input Parameters'!$E$26,'Input Parameters'!$F$26)</f>
        <v>-3.4362328146614815E-3</v>
      </c>
      <c r="O4057" s="8">
        <f t="shared" ca="1" si="548"/>
        <v>0.84299553769718494</v>
      </c>
      <c r="P4057" s="29">
        <f ca="1">_xlfn.LOGNORM.INV(O4057,'Input Parameters'!$H$27,'Input Parameters'!$I$27)</f>
        <v>2.222541723365894</v>
      </c>
      <c r="Q4057" s="10"/>
      <c r="R4057" s="15">
        <f>'Input Parameters'!$E$28</f>
        <v>12.7</v>
      </c>
      <c r="S4057" s="10">
        <f t="shared" ca="1" si="549"/>
        <v>0.35325021892871844</v>
      </c>
      <c r="T4057" s="25">
        <f ca="1">_xlfn.LOGNORM.INV(S4057,'Input Parameters'!$H$29,'Input Parameters'!$I$29)</f>
        <v>55.821238467368616</v>
      </c>
      <c r="U4057" s="10">
        <f t="shared" ca="1" si="550"/>
        <v>0.16654584199150879</v>
      </c>
      <c r="V4057" s="29">
        <f ca="1">IF('Input Parameters'!$D$30="Beta",_xlfn.BETA.INV(U4057,'Input Parameters'!$L$30,'Input Parameters'!$M$30,'Input Parameters'!$J$30,'Input Parameters'!$K$30),IF('Input Parameters'!$D$30="LogNorm",_xlfn.LOGNORM.INV(U4057,'Input Parameters'!$H$30,'Input Parameters'!$I$30)))</f>
        <v>0.68216584241613976</v>
      </c>
      <c r="W4057" s="2">
        <f ca="1">N4057+(P4057-N4057)*(1-ERF((T4057-R4057)/(2*SQRT(L4057*'Input Parameters'!$E$31))))</f>
        <v>6.6213468921802632E-2</v>
      </c>
      <c r="X4057">
        <f t="shared" ca="1" si="551"/>
        <v>1</v>
      </c>
      <c r="Y4057" s="7"/>
    </row>
    <row r="4058" spans="1:25" ht="15" customHeight="1" x14ac:dyDescent="0.3">
      <c r="A4058" s="130">
        <v>4051</v>
      </c>
      <c r="B4058" s="10">
        <f t="shared" ca="1" si="543"/>
        <v>0.68643622307918406</v>
      </c>
      <c r="C4058" s="57">
        <f ca="1">_xlfn.NORM.INV(B4058,'Input Parameters'!$E$19,'Input Parameters'!$F$19)</f>
        <v>608.34788590723929</v>
      </c>
      <c r="D4058" s="10">
        <f t="shared" ca="1" si="544"/>
        <v>0.2750983685268813</v>
      </c>
      <c r="E4058" s="59">
        <f ca="1">IF(_xlfn.NORM.INV(D4058,'Input Parameters'!$E$20,'Input Parameters'!$F$20)&lt;3500,3500,IF(_xlfn.NORM.INV(D4058,'Input Parameters'!$E$20,'Input Parameters'!$F$20)&gt;5500,5500,_xlfn.NORM.INV(D4058,'Input Parameters'!$E$20,'Input Parameters'!$F$20)))</f>
        <v>4381.7742578972375</v>
      </c>
      <c r="F4058" s="10">
        <f t="shared" ca="1" si="545"/>
        <v>0.25010807227783305</v>
      </c>
      <c r="G4058" s="61">
        <f ca="1">_xlfn.NORM.INV(F4058,'Input Parameters'!$E$21,'Input Parameters'!$F$21)</f>
        <v>279.55118335554641</v>
      </c>
      <c r="H4058" s="54">
        <f ca="1">EXP(E4058*(1/'Input Parameters'!$E$22-1/G4058))</f>
        <v>0.48701641275427482</v>
      </c>
      <c r="I4058" s="10">
        <f t="shared" ca="1" si="546"/>
        <v>0.76360179858108135</v>
      </c>
      <c r="J4058" s="29">
        <f ca="1">_xlfn.BETA.INV(I4058,'Input Parameters'!$L$24,'Input Parameters'!$M$24,'Input Parameters'!$J$24,'Input Parameters'!$K$24)</f>
        <v>0.71723372396313767</v>
      </c>
      <c r="K4058" s="156">
        <f ca="1">('Input Parameters'!$E$25/'Input Parameters'!$E$31)^$J4058</f>
        <v>5.8278312281367971E-3</v>
      </c>
      <c r="L4058" s="66">
        <f ca="1">$H4058*$C4058*'Input Parameters'!$E$23*K4058</f>
        <v>1.7266430579775982</v>
      </c>
      <c r="M4058" s="23">
        <f t="shared" ca="1" si="547"/>
        <v>0.39633140397283895</v>
      </c>
      <c r="N4058" s="15">
        <f ca="1">_xlfn.NORM.INV(M4058,'Input Parameters'!$E$26,'Input Parameters'!$F$26)</f>
        <v>2.8480057702406816E-2</v>
      </c>
      <c r="O4058" s="8">
        <f t="shared" ca="1" si="548"/>
        <v>0.76703049704262094</v>
      </c>
      <c r="P4058" s="29">
        <f ca="1">_xlfn.LOGNORM.INV(O4058,'Input Parameters'!$H$27,'Input Parameters'!$I$27)</f>
        <v>1.9655552887533196</v>
      </c>
      <c r="Q4058" s="10"/>
      <c r="R4058" s="15">
        <f>'Input Parameters'!$E$28</f>
        <v>12.7</v>
      </c>
      <c r="S4058" s="10">
        <f t="shared" ca="1" si="549"/>
        <v>0.32334387064842274</v>
      </c>
      <c r="T4058" s="25">
        <f ca="1">_xlfn.LOGNORM.INV(S4058,'Input Parameters'!$H$29,'Input Parameters'!$I$29)</f>
        <v>55.310874768902153</v>
      </c>
      <c r="U4058" s="10">
        <f t="shared" ca="1" si="550"/>
        <v>0.26116255176589631</v>
      </c>
      <c r="V4058" s="29">
        <f ca="1">IF('Input Parameters'!$D$30="Beta",_xlfn.BETA.INV(U4058,'Input Parameters'!$L$30,'Input Parameters'!$M$30,'Input Parameters'!$J$30,'Input Parameters'!$K$30),IF('Input Parameters'!$D$30="LogNorm",_xlfn.LOGNORM.INV(U4058,'Input Parameters'!$H$30,'Input Parameters'!$I$30)))</f>
        <v>0.77640424773722638</v>
      </c>
      <c r="W4058" s="2">
        <f ca="1">N4058+(P4058-N4058)*(1-ERF((T4058-R4058)/(2*SQRT(L4058*'Input Parameters'!$E$31))))</f>
        <v>7.0801219805078863E-2</v>
      </c>
      <c r="X4058">
        <f t="shared" ca="1" si="551"/>
        <v>1</v>
      </c>
      <c r="Y4058" s="7"/>
    </row>
    <row r="4059" spans="1:25" ht="15" customHeight="1" x14ac:dyDescent="0.3">
      <c r="A4059" s="130">
        <v>4052</v>
      </c>
      <c r="B4059" s="10">
        <f t="shared" ca="1" si="543"/>
        <v>0.9567007879655568</v>
      </c>
      <c r="C4059" s="57">
        <f ca="1">_xlfn.NORM.INV(B4059,'Input Parameters'!$E$19,'Input Parameters'!$F$19)</f>
        <v>712.10094237705334</v>
      </c>
      <c r="D4059" s="10">
        <f t="shared" ca="1" si="544"/>
        <v>0.94308978956337275</v>
      </c>
      <c r="E4059" s="59">
        <f ca="1">IF(_xlfn.NORM.INV(D4059,'Input Parameters'!$E$20,'Input Parameters'!$F$20)&lt;3500,3500,IF(_xlfn.NORM.INV(D4059,'Input Parameters'!$E$20,'Input Parameters'!$F$20)&gt;5500,5500,_xlfn.NORM.INV(D4059,'Input Parameters'!$E$20,'Input Parameters'!$F$20)))</f>
        <v>5500</v>
      </c>
      <c r="F4059" s="10">
        <f t="shared" ca="1" si="545"/>
        <v>6.3482817722937845E-2</v>
      </c>
      <c r="G4059" s="61">
        <f ca="1">_xlfn.NORM.INV(F4059,'Input Parameters'!$E$21,'Input Parameters'!$F$21)</f>
        <v>272.85424390647518</v>
      </c>
      <c r="H4059" s="54">
        <f ca="1">EXP(E4059*(1/'Input Parameters'!$E$22-1/G4059))</f>
        <v>0.25008581391196327</v>
      </c>
      <c r="I4059" s="10">
        <f t="shared" ca="1" si="546"/>
        <v>0.94931479247435935</v>
      </c>
      <c r="J4059" s="29">
        <f ca="1">_xlfn.BETA.INV(I4059,'Input Parameters'!$L$24,'Input Parameters'!$M$24,'Input Parameters'!$J$24,'Input Parameters'!$K$24)</f>
        <v>0.83384817583516435</v>
      </c>
      <c r="K4059" s="156">
        <f ca="1">('Input Parameters'!$E$25/'Input Parameters'!$E$31)^$J4059</f>
        <v>2.5246579621588552E-3</v>
      </c>
      <c r="L4059" s="66">
        <f ca="1">$H4059*$C4059*'Input Parameters'!$E$23*K4059</f>
        <v>0.44960710573009199</v>
      </c>
      <c r="M4059" s="23">
        <f t="shared" ca="1" si="547"/>
        <v>0.12907916961617971</v>
      </c>
      <c r="N4059" s="15">
        <f ca="1">_xlfn.NORM.INV(M4059,'Input Parameters'!$E$26,'Input Parameters'!$F$26)</f>
        <v>1.0254150698039855E-2</v>
      </c>
      <c r="O4059" s="8">
        <f t="shared" ca="1" si="548"/>
        <v>0.83765039881567938</v>
      </c>
      <c r="P4059" s="29">
        <f ca="1">_xlfn.LOGNORM.INV(O4059,'Input Parameters'!$H$27,'Input Parameters'!$I$27)</f>
        <v>2.2010158775771895</v>
      </c>
      <c r="Q4059" s="10"/>
      <c r="R4059" s="15">
        <f>'Input Parameters'!$E$28</f>
        <v>12.7</v>
      </c>
      <c r="S4059" s="10">
        <f t="shared" ca="1" si="549"/>
        <v>0.41687664934743018</v>
      </c>
      <c r="T4059" s="25">
        <f ca="1">_xlfn.LOGNORM.INV(S4059,'Input Parameters'!$H$29,'Input Parameters'!$I$29)</f>
        <v>56.875632100761216</v>
      </c>
      <c r="U4059" s="10">
        <f t="shared" ca="1" si="550"/>
        <v>0.92515913867474697</v>
      </c>
      <c r="V4059" s="29">
        <f ca="1">IF('Input Parameters'!$D$30="Beta",_xlfn.BETA.INV(U4059,'Input Parameters'!$L$30,'Input Parameters'!$M$30,'Input Parameters'!$J$30,'Input Parameters'!$K$30),IF('Input Parameters'!$D$30="LogNorm",_xlfn.LOGNORM.INV(U4059,'Input Parameters'!$H$30,'Input Parameters'!$I$30)))</f>
        <v>1.7635405967584794</v>
      </c>
      <c r="W4059" s="2">
        <f ca="1">N4059+(P4059-N4059)*(1-ERF((T4059-R4059)/(2*SQRT(L4059*'Input Parameters'!$E$31))))</f>
        <v>1.0261126901097269E-2</v>
      </c>
      <c r="X4059">
        <f t="shared" ca="1" si="551"/>
        <v>1</v>
      </c>
      <c r="Y4059" s="7"/>
    </row>
    <row r="4060" spans="1:25" ht="15" customHeight="1" x14ac:dyDescent="0.3">
      <c r="A4060" s="130">
        <v>4053</v>
      </c>
      <c r="B4060" s="10">
        <f t="shared" ca="1" si="543"/>
        <v>0.63218021875827057</v>
      </c>
      <c r="C4060" s="57">
        <f ca="1">_xlfn.NORM.INV(B4060,'Input Parameters'!$E$19,'Input Parameters'!$F$19)</f>
        <v>595.83001183896454</v>
      </c>
      <c r="D4060" s="10">
        <f t="shared" ca="1" si="544"/>
        <v>0.47975495150521008</v>
      </c>
      <c r="E4060" s="59">
        <f ca="1">IF(_xlfn.NORM.INV(D4060,'Input Parameters'!$E$20,'Input Parameters'!$F$20)&lt;3500,3500,IF(_xlfn.NORM.INV(D4060,'Input Parameters'!$E$20,'Input Parameters'!$F$20)&gt;5500,5500,_xlfn.NORM.INV(D4060,'Input Parameters'!$E$20,'Input Parameters'!$F$20)))</f>
        <v>4764.4619719558495</v>
      </c>
      <c r="F4060" s="10">
        <f t="shared" ca="1" si="545"/>
        <v>6.4283813089003439E-2</v>
      </c>
      <c r="G4060" s="61">
        <f ca="1">_xlfn.NORM.INV(F4060,'Input Parameters'!$E$21,'Input Parameters'!$F$21)</f>
        <v>272.90457136941507</v>
      </c>
      <c r="H4060" s="54">
        <f ca="1">EXP(E4060*(1/'Input Parameters'!$E$22-1/G4060))</f>
        <v>0.30198378568591133</v>
      </c>
      <c r="I4060" s="10">
        <f t="shared" ca="1" si="546"/>
        <v>0.51058732667017759</v>
      </c>
      <c r="J4060" s="29">
        <f ca="1">_xlfn.BETA.INV(I4060,'Input Parameters'!$L$24,'Input Parameters'!$M$24,'Input Parameters'!$J$24,'Input Parameters'!$K$24)</f>
        <v>0.61143182160050014</v>
      </c>
      <c r="K4060" s="156">
        <f ca="1">('Input Parameters'!$E$25/'Input Parameters'!$E$31)^$J4060</f>
        <v>1.2448746377424606E-2</v>
      </c>
      <c r="L4060" s="66">
        <f ca="1">$H4060*$C4060*'Input Parameters'!$E$23*K4060</f>
        <v>2.2399154168082549</v>
      </c>
      <c r="M4060" s="23">
        <f t="shared" ca="1" si="547"/>
        <v>3.1265125132553306E-2</v>
      </c>
      <c r="N4060" s="15">
        <f ca="1">_xlfn.NORM.INV(M4060,'Input Parameters'!$E$26,'Input Parameters'!$F$26)</f>
        <v>-5.1128571804837653E-3</v>
      </c>
      <c r="O4060" s="8">
        <f t="shared" ca="1" si="548"/>
        <v>0.82431227152685926</v>
      </c>
      <c r="P4060" s="29">
        <f ca="1">_xlfn.LOGNORM.INV(O4060,'Input Parameters'!$H$27,'Input Parameters'!$I$27)</f>
        <v>2.1500811233265043</v>
      </c>
      <c r="Q4060" s="10"/>
      <c r="R4060" s="15">
        <f>'Input Parameters'!$E$28</f>
        <v>12.7</v>
      </c>
      <c r="S4060" s="10">
        <f t="shared" ca="1" si="549"/>
        <v>5.6012069811281928E-2</v>
      </c>
      <c r="T4060" s="25">
        <f ca="1">_xlfn.LOGNORM.INV(S4060,'Input Parameters'!$H$29,'Input Parameters'!$I$29)</f>
        <v>48.716210352558356</v>
      </c>
      <c r="U4060" s="10">
        <f t="shared" ca="1" si="550"/>
        <v>0.53040784858034584</v>
      </c>
      <c r="V4060" s="29">
        <f ca="1">IF('Input Parameters'!$D$30="Beta",_xlfn.BETA.INV(U4060,'Input Parameters'!$L$30,'Input Parameters'!$M$30,'Input Parameters'!$J$30,'Input Parameters'!$K$30),IF('Input Parameters'!$D$30="LogNorm",_xlfn.LOGNORM.INV(U4060,'Input Parameters'!$H$30,'Input Parameters'!$I$30)))</f>
        <v>1.0297267094387152</v>
      </c>
      <c r="W4060" s="2">
        <f ca="1">N4060+(P4060-N4060)*(1-ERF((T4060-R4060)/(2*SQRT(L4060*'Input Parameters'!$E$31))))</f>
        <v>0.18631842554825204</v>
      </c>
      <c r="X4060">
        <f t="shared" ca="1" si="551"/>
        <v>1</v>
      </c>
      <c r="Y4060" s="7"/>
    </row>
    <row r="4061" spans="1:25" ht="15" customHeight="1" x14ac:dyDescent="0.3">
      <c r="A4061" s="130">
        <v>4054</v>
      </c>
      <c r="B4061" s="10">
        <f t="shared" ca="1" si="543"/>
        <v>0.68753215228811293</v>
      </c>
      <c r="C4061" s="57">
        <f ca="1">_xlfn.NORM.INV(B4061,'Input Parameters'!$E$19,'Input Parameters'!$F$19)</f>
        <v>608.60928115207605</v>
      </c>
      <c r="D4061" s="10">
        <f t="shared" ca="1" si="544"/>
        <v>0.75545670737084369</v>
      </c>
      <c r="E4061" s="59">
        <f ca="1">IF(_xlfn.NORM.INV(D4061,'Input Parameters'!$E$20,'Input Parameters'!$F$20)&lt;3500,3500,IF(_xlfn.NORM.INV(D4061,'Input Parameters'!$E$20,'Input Parameters'!$F$20)&gt;5500,5500,_xlfn.NORM.INV(D4061,'Input Parameters'!$E$20,'Input Parameters'!$F$20)))</f>
        <v>5284.2336438558668</v>
      </c>
      <c r="F4061" s="10">
        <f t="shared" ca="1" si="545"/>
        <v>0.8837971665536265</v>
      </c>
      <c r="G4061" s="61">
        <f ca="1">_xlfn.NORM.INV(F4061,'Input Parameters'!$E$21,'Input Parameters'!$F$21)</f>
        <v>294.23629294309677</v>
      </c>
      <c r="H4061" s="54">
        <f ca="1">EXP(E4061*(1/'Input Parameters'!$E$22-1/G4061))</f>
        <v>1.0787223939501391</v>
      </c>
      <c r="I4061" s="10">
        <f t="shared" ca="1" si="546"/>
        <v>0.54665974283781837</v>
      </c>
      <c r="J4061" s="29">
        <f ca="1">_xlfn.BETA.INV(I4061,'Input Parameters'!$L$24,'Input Parameters'!$M$24,'Input Parameters'!$J$24,'Input Parameters'!$K$24)</f>
        <v>0.62593008221326019</v>
      </c>
      <c r="K4061" s="156">
        <f ca="1">('Input Parameters'!$E$25/'Input Parameters'!$E$31)^$J4061</f>
        <v>1.1219080678875162E-2</v>
      </c>
      <c r="L4061" s="66">
        <f ca="1">$H4061*$C4061*'Input Parameters'!$E$23*K4061</f>
        <v>7.3655560164264191</v>
      </c>
      <c r="M4061" s="23">
        <f t="shared" ca="1" si="547"/>
        <v>0.55391750519016758</v>
      </c>
      <c r="N4061" s="15">
        <f ca="1">_xlfn.NORM.INV(M4061,'Input Parameters'!$E$26,'Input Parameters'!$F$26)</f>
        <v>3.684686994841993E-2</v>
      </c>
      <c r="O4061" s="8">
        <f t="shared" ca="1" si="548"/>
        <v>0.34302894855150523</v>
      </c>
      <c r="P4061" s="29">
        <f ca="1">_xlfn.LOGNORM.INV(O4061,'Input Parameters'!$H$27,'Input Parameters'!$I$27)</f>
        <v>1.1905134957378212</v>
      </c>
      <c r="Q4061" s="10"/>
      <c r="R4061" s="15">
        <f>'Input Parameters'!$E$28</f>
        <v>12.7</v>
      </c>
      <c r="S4061" s="10">
        <f t="shared" ca="1" si="549"/>
        <v>0.38413459070817879</v>
      </c>
      <c r="T4061" s="25">
        <f ca="1">_xlfn.LOGNORM.INV(S4061,'Input Parameters'!$H$29,'Input Parameters'!$I$29)</f>
        <v>56.337022220973381</v>
      </c>
      <c r="U4061" s="10">
        <f t="shared" ca="1" si="550"/>
        <v>0.17781941888475084</v>
      </c>
      <c r="V4061" s="29">
        <f ca="1">IF('Input Parameters'!$D$30="Beta",_xlfn.BETA.INV(U4061,'Input Parameters'!$L$30,'Input Parameters'!$M$30,'Input Parameters'!$J$30,'Input Parameters'!$K$30),IF('Input Parameters'!$D$30="LogNorm",_xlfn.LOGNORM.INV(U4061,'Input Parameters'!$H$30,'Input Parameters'!$I$30)))</f>
        <v>0.69415977510535976</v>
      </c>
      <c r="W4061" s="2">
        <f ca="1">N4061+(P4061-N4061)*(1-ERF((T4061-R4061)/(2*SQRT(L4061*'Input Parameters'!$E$31))))</f>
        <v>0.33168205910002613</v>
      </c>
      <c r="X4061">
        <f t="shared" ca="1" si="551"/>
        <v>1</v>
      </c>
      <c r="Y4061" s="7"/>
    </row>
    <row r="4062" spans="1:25" ht="15" customHeight="1" x14ac:dyDescent="0.3">
      <c r="A4062" s="130">
        <v>4055</v>
      </c>
      <c r="B4062" s="10">
        <f t="shared" ca="1" si="543"/>
        <v>0.95558118098964606</v>
      </c>
      <c r="C4062" s="57">
        <f ca="1">_xlfn.NORM.INV(B4062,'Input Parameters'!$E$19,'Input Parameters'!$F$19)</f>
        <v>711.08192956304345</v>
      </c>
      <c r="D4062" s="10">
        <f t="shared" ca="1" si="544"/>
        <v>0.32437743001975872</v>
      </c>
      <c r="E4062" s="59">
        <f ca="1">IF(_xlfn.NORM.INV(D4062,'Input Parameters'!$E$20,'Input Parameters'!$F$20)&lt;3500,3500,IF(_xlfn.NORM.INV(D4062,'Input Parameters'!$E$20,'Input Parameters'!$F$20)&gt;5500,5500,_xlfn.NORM.INV(D4062,'Input Parameters'!$E$20,'Input Parameters'!$F$20)))</f>
        <v>4481.1551507343629</v>
      </c>
      <c r="F4062" s="10">
        <f t="shared" ca="1" si="545"/>
        <v>0.97978637766053533</v>
      </c>
      <c r="G4062" s="61">
        <f ca="1">_xlfn.NORM.INV(F4062,'Input Parameters'!$E$21,'Input Parameters'!$F$21)</f>
        <v>300.95794393153159</v>
      </c>
      <c r="H4062" s="54">
        <f ca="1">EXP(E4062*(1/'Input Parameters'!$E$22-1/G4062))</f>
        <v>1.4984119467714132</v>
      </c>
      <c r="I4062" s="10">
        <f t="shared" ca="1" si="546"/>
        <v>0.48616860434957465</v>
      </c>
      <c r="J4062" s="29">
        <f ca="1">_xlfn.BETA.INV(I4062,'Input Parameters'!$L$24,'Input Parameters'!$M$24,'Input Parameters'!$J$24,'Input Parameters'!$K$24)</f>
        <v>0.60156673605447275</v>
      </c>
      <c r="K4062" s="156">
        <f ca="1">('Input Parameters'!$E$25/'Input Parameters'!$E$31)^$J4062</f>
        <v>1.3361635619903037E-2</v>
      </c>
      <c r="L4062" s="66">
        <f ca="1">$H4062*$C4062*'Input Parameters'!$E$23*K4062</f>
        <v>14.236738018731742</v>
      </c>
      <c r="M4062" s="23">
        <f t="shared" ca="1" si="547"/>
        <v>0.62491732500329167</v>
      </c>
      <c r="N4062" s="15">
        <f ca="1">_xlfn.NORM.INV(M4062,'Input Parameters'!$E$26,'Input Parameters'!$F$26)</f>
        <v>4.0686848224416886E-2</v>
      </c>
      <c r="O4062" s="8">
        <f t="shared" ca="1" si="548"/>
        <v>0.28552740150424383</v>
      </c>
      <c r="P4062" s="29">
        <f ca="1">_xlfn.LOGNORM.INV(O4062,'Input Parameters'!$H$27,'Input Parameters'!$I$27)</f>
        <v>1.1080333193476382</v>
      </c>
      <c r="Q4062" s="10"/>
      <c r="R4062" s="15">
        <f>'Input Parameters'!$E$28</f>
        <v>12.7</v>
      </c>
      <c r="S4062" s="10">
        <f t="shared" ca="1" si="549"/>
        <v>0.24972582343803029</v>
      </c>
      <c r="T4062" s="25">
        <f ca="1">_xlfn.LOGNORM.INV(S4062,'Input Parameters'!$H$29,'Input Parameters'!$I$29)</f>
        <v>53.979697545522519</v>
      </c>
      <c r="U4062" s="10">
        <f t="shared" ca="1" si="550"/>
        <v>0.19272607694713018</v>
      </c>
      <c r="V4062" s="29">
        <f ca="1">IF('Input Parameters'!$D$30="Beta",_xlfn.BETA.INV(U4062,'Input Parameters'!$L$30,'Input Parameters'!$M$30,'Input Parameters'!$J$30,'Input Parameters'!$K$30),IF('Input Parameters'!$D$30="LogNorm",_xlfn.LOGNORM.INV(U4062,'Input Parameters'!$H$30,'Input Parameters'!$I$30)))</f>
        <v>0.70960725766075483</v>
      </c>
      <c r="W4062" s="2">
        <f ca="1">N4062+(P4062-N4062)*(1-ERF((T4062-R4062)/(2*SQRT(L4062*'Input Parameters'!$E$31))))</f>
        <v>0.50943081686634883</v>
      </c>
      <c r="X4062">
        <f t="shared" ca="1" si="551"/>
        <v>1</v>
      </c>
      <c r="Y4062" s="7"/>
    </row>
    <row r="4063" spans="1:25" ht="15" customHeight="1" x14ac:dyDescent="0.3">
      <c r="A4063" s="130">
        <v>4056</v>
      </c>
      <c r="B4063" s="10">
        <f t="shared" ca="1" si="543"/>
        <v>0.72560987464594118</v>
      </c>
      <c r="C4063" s="57">
        <f ca="1">_xlfn.NORM.INV(B4063,'Input Parameters'!$E$19,'Input Parameters'!$F$19)</f>
        <v>617.96526152333752</v>
      </c>
      <c r="D4063" s="10">
        <f t="shared" ca="1" si="544"/>
        <v>0.90327334811639703</v>
      </c>
      <c r="E4063" s="59">
        <f ca="1">IF(_xlfn.NORM.INV(D4063,'Input Parameters'!$E$20,'Input Parameters'!$F$20)&lt;3500,3500,IF(_xlfn.NORM.INV(D4063,'Input Parameters'!$E$20,'Input Parameters'!$F$20)&gt;5500,5500,_xlfn.NORM.INV(D4063,'Input Parameters'!$E$20,'Input Parameters'!$F$20)))</f>
        <v>5500</v>
      </c>
      <c r="F4063" s="10">
        <f t="shared" ca="1" si="545"/>
        <v>0.82753775117623152</v>
      </c>
      <c r="G4063" s="61">
        <f ca="1">_xlfn.NORM.INV(F4063,'Input Parameters'!$E$21,'Input Parameters'!$F$21)</f>
        <v>292.27361156497426</v>
      </c>
      <c r="H4063" s="54">
        <f ca="1">EXP(E4063*(1/'Input Parameters'!$E$22-1/G4063))</f>
        <v>0.95441905567230545</v>
      </c>
      <c r="I4063" s="10">
        <f t="shared" ca="1" si="546"/>
        <v>0.89698830824735676</v>
      </c>
      <c r="J4063" s="29">
        <f ca="1">_xlfn.BETA.INV(I4063,'Input Parameters'!$L$24,'Input Parameters'!$M$24,'Input Parameters'!$J$24,'Input Parameters'!$K$24)</f>
        <v>0.79048982507095178</v>
      </c>
      <c r="K4063" s="156">
        <f ca="1">('Input Parameters'!$E$25/'Input Parameters'!$E$31)^$J4063</f>
        <v>3.4457403656107557E-3</v>
      </c>
      <c r="L4063" s="66">
        <f ca="1">$H4063*$C4063*'Input Parameters'!$E$23*K4063</f>
        <v>2.032290160545319</v>
      </c>
      <c r="M4063" s="23">
        <f t="shared" ca="1" si="547"/>
        <v>0.86149187356672108</v>
      </c>
      <c r="N4063" s="15">
        <f ca="1">_xlfn.NORM.INV(M4063,'Input Parameters'!$E$26,'Input Parameters'!$F$26)</f>
        <v>5.6827976833969951E-2</v>
      </c>
      <c r="O4063" s="8">
        <f t="shared" ca="1" si="548"/>
        <v>0.21995087353095244</v>
      </c>
      <c r="P4063" s="29">
        <f ca="1">_xlfn.LOGNORM.INV(O4063,'Input Parameters'!$H$27,'Input Parameters'!$I$27)</f>
        <v>1.0115782708191219</v>
      </c>
      <c r="Q4063" s="10"/>
      <c r="R4063" s="15">
        <f>'Input Parameters'!$E$28</f>
        <v>12.7</v>
      </c>
      <c r="S4063" s="10">
        <f t="shared" ca="1" si="549"/>
        <v>0.892622675706784</v>
      </c>
      <c r="T4063" s="25">
        <f ca="1">_xlfn.LOGNORM.INV(S4063,'Input Parameters'!$H$29,'Input Parameters'!$I$29)</f>
        <v>66.934726427803184</v>
      </c>
      <c r="U4063" s="10">
        <f t="shared" ca="1" si="550"/>
        <v>0.25683793666617505</v>
      </c>
      <c r="V4063" s="29">
        <f ca="1">IF('Input Parameters'!$D$30="Beta",_xlfn.BETA.INV(U4063,'Input Parameters'!$L$30,'Input Parameters'!$M$30,'Input Parameters'!$J$30,'Input Parameters'!$K$30),IF('Input Parameters'!$D$30="LogNorm",_xlfn.LOGNORM.INV(U4063,'Input Parameters'!$H$30,'Input Parameters'!$I$30)))</f>
        <v>0.77232476846786446</v>
      </c>
      <c r="W4063" s="2">
        <f ca="1">N4063+(P4063-N4063)*(1-ERF((T4063-R4063)/(2*SQRT(L4063*'Input Parameters'!$E$31))))</f>
        <v>6.3647667846042838E-2</v>
      </c>
      <c r="X4063">
        <f t="shared" ca="1" si="551"/>
        <v>1</v>
      </c>
      <c r="Y4063" s="7"/>
    </row>
    <row r="4064" spans="1:25" ht="15" customHeight="1" x14ac:dyDescent="0.3">
      <c r="A4064" s="130">
        <v>4057</v>
      </c>
      <c r="B4064" s="10">
        <f t="shared" ca="1" si="543"/>
        <v>0.11222740698730138</v>
      </c>
      <c r="C4064" s="57">
        <f ca="1">_xlfn.NORM.INV(B4064,'Input Parameters'!$E$19,'Input Parameters'!$F$19)</f>
        <v>464.65215385263019</v>
      </c>
      <c r="D4064" s="10">
        <f t="shared" ca="1" si="544"/>
        <v>0.73205923700045628</v>
      </c>
      <c r="E4064" s="59">
        <f ca="1">IF(_xlfn.NORM.INV(D4064,'Input Parameters'!$E$20,'Input Parameters'!$F$20)&lt;3500,3500,IF(_xlfn.NORM.INV(D4064,'Input Parameters'!$E$20,'Input Parameters'!$F$20)&gt;5500,5500,_xlfn.NORM.INV(D4064,'Input Parameters'!$E$20,'Input Parameters'!$F$20)))</f>
        <v>5233.3370132234804</v>
      </c>
      <c r="F4064" s="10">
        <f t="shared" ca="1" si="545"/>
        <v>0.81443140032853201</v>
      </c>
      <c r="G4064" s="61">
        <f ca="1">_xlfn.NORM.INV(F4064,'Input Parameters'!$E$21,'Input Parameters'!$F$21)</f>
        <v>291.87955362014389</v>
      </c>
      <c r="H4064" s="54">
        <f ca="1">EXP(E4064*(1/'Input Parameters'!$E$22-1/G4064))</f>
        <v>0.93373335416740488</v>
      </c>
      <c r="I4064" s="10">
        <f t="shared" ca="1" si="546"/>
        <v>0.18520768515043673</v>
      </c>
      <c r="J4064" s="29">
        <f ca="1">_xlfn.BETA.INV(I4064,'Input Parameters'!$L$24,'Input Parameters'!$M$24,'Input Parameters'!$J$24,'Input Parameters'!$K$24)</f>
        <v>0.45976423603396616</v>
      </c>
      <c r="K4064" s="156">
        <f ca="1">('Input Parameters'!$E$25/'Input Parameters'!$E$31)^$J4064</f>
        <v>3.6951808432173779E-2</v>
      </c>
      <c r="L4064" s="66">
        <f ca="1">$H4064*$C4064*'Input Parameters'!$E$23*K4064</f>
        <v>16.031956470974947</v>
      </c>
      <c r="M4064" s="23">
        <f t="shared" ca="1" si="547"/>
        <v>0.95946183490650316</v>
      </c>
      <c r="N4064" s="15">
        <f ca="1">_xlfn.NORM.INV(M4064,'Input Parameters'!$E$26,'Input Parameters'!$F$26)</f>
        <v>7.0633971003068535E-2</v>
      </c>
      <c r="O4064" s="8">
        <f t="shared" ca="1" si="548"/>
        <v>0.28566977962442064</v>
      </c>
      <c r="P4064" s="29">
        <f ca="1">_xlfn.LOGNORM.INV(O4064,'Input Parameters'!$H$27,'Input Parameters'!$I$27)</f>
        <v>1.1082387133060547</v>
      </c>
      <c r="Q4064" s="10"/>
      <c r="R4064" s="15">
        <f>'Input Parameters'!$E$28</f>
        <v>12.7</v>
      </c>
      <c r="S4064" s="10">
        <f t="shared" ca="1" si="549"/>
        <v>0.84516681033140018</v>
      </c>
      <c r="T4064" s="25">
        <f ca="1">_xlfn.LOGNORM.INV(S4064,'Input Parameters'!$H$29,'Input Parameters'!$I$29)</f>
        <v>65.267417968853437</v>
      </c>
      <c r="U4064" s="10">
        <f t="shared" ca="1" si="550"/>
        <v>0.36921808035625725</v>
      </c>
      <c r="V4064" s="29">
        <f ca="1">IF('Input Parameters'!$D$30="Beta",_xlfn.BETA.INV(U4064,'Input Parameters'!$L$30,'Input Parameters'!$M$30,'Input Parameters'!$J$30,'Input Parameters'!$K$30),IF('Input Parameters'!$D$30="LogNorm",_xlfn.LOGNORM.INV(U4064,'Input Parameters'!$H$30,'Input Parameters'!$I$30)))</f>
        <v>0.87592474787252261</v>
      </c>
      <c r="W4064" s="2">
        <f ca="1">N4064+(P4064-N4064)*(1-ERF((T4064-R4064)/(2*SQRT(L4064*'Input Parameters'!$E$31))))</f>
        <v>0.43714685152926236</v>
      </c>
      <c r="X4064">
        <f t="shared" ca="1" si="551"/>
        <v>1</v>
      </c>
      <c r="Y4064" s="7"/>
    </row>
    <row r="4065" spans="1:25" ht="15" customHeight="1" x14ac:dyDescent="0.3">
      <c r="A4065" s="130">
        <v>4058</v>
      </c>
      <c r="B4065" s="10">
        <f t="shared" ca="1" si="543"/>
        <v>0.87835314473403514</v>
      </c>
      <c r="C4065" s="57">
        <f ca="1">_xlfn.NORM.INV(B4065,'Input Parameters'!$E$19,'Input Parameters'!$F$19)</f>
        <v>665.89406373543636</v>
      </c>
      <c r="D4065" s="10">
        <f t="shared" ca="1" si="544"/>
        <v>0.5890378005623903</v>
      </c>
      <c r="E4065" s="59">
        <f ca="1">IF(_xlfn.NORM.INV(D4065,'Input Parameters'!$E$20,'Input Parameters'!$F$20)&lt;3500,3500,IF(_xlfn.NORM.INV(D4065,'Input Parameters'!$E$20,'Input Parameters'!$F$20)&gt;5500,5500,_xlfn.NORM.INV(D4065,'Input Parameters'!$E$20,'Input Parameters'!$F$20)))</f>
        <v>4957.549377841694</v>
      </c>
      <c r="F4065" s="10">
        <f t="shared" ca="1" si="545"/>
        <v>7.6328689603663569E-2</v>
      </c>
      <c r="G4065" s="61">
        <f ca="1">_xlfn.NORM.INV(F4065,'Input Parameters'!$E$21,'Input Parameters'!$F$21)</f>
        <v>273.60856646639093</v>
      </c>
      <c r="H4065" s="54">
        <f ca="1">EXP(E4065*(1/'Input Parameters'!$E$22-1/G4065))</f>
        <v>0.3014452238154946</v>
      </c>
      <c r="I4065" s="10">
        <f t="shared" ca="1" si="546"/>
        <v>0.45417348395808121</v>
      </c>
      <c r="J4065" s="29">
        <f ca="1">_xlfn.BETA.INV(I4065,'Input Parameters'!$L$24,'Input Parameters'!$M$24,'Input Parameters'!$J$24,'Input Parameters'!$K$24)</f>
        <v>0.58851932556013764</v>
      </c>
      <c r="K4065" s="156">
        <f ca="1">('Input Parameters'!$E$25/'Input Parameters'!$E$31)^$J4065</f>
        <v>1.4672629348806343E-2</v>
      </c>
      <c r="L4065" s="66">
        <f ca="1">$H4065*$C4065*'Input Parameters'!$E$23*K4065</f>
        <v>2.9452454738498992</v>
      </c>
      <c r="M4065" s="23">
        <f t="shared" ca="1" si="547"/>
        <v>0.10101619003822171</v>
      </c>
      <c r="N4065" s="15">
        <f ca="1">_xlfn.NORM.INV(M4065,'Input Parameters'!$E$26,'Input Parameters'!$F$26)</f>
        <v>7.2085654001637182E-3</v>
      </c>
      <c r="O4065" s="8">
        <f t="shared" ca="1" si="548"/>
        <v>0.35991057760567002</v>
      </c>
      <c r="P4065" s="29">
        <f ca="1">_xlfn.LOGNORM.INV(O4065,'Input Parameters'!$H$27,'Input Parameters'!$I$27)</f>
        <v>1.2147278381986875</v>
      </c>
      <c r="Q4065" s="10"/>
      <c r="R4065" s="15">
        <f>'Input Parameters'!$E$28</f>
        <v>12.7</v>
      </c>
      <c r="S4065" s="10">
        <f t="shared" ca="1" si="549"/>
        <v>0.19240500761886659</v>
      </c>
      <c r="T4065" s="25">
        <f ca="1">_xlfn.LOGNORM.INV(S4065,'Input Parameters'!$H$29,'Input Parameters'!$I$29)</f>
        <v>52.81836676781711</v>
      </c>
      <c r="U4065" s="10">
        <f t="shared" ca="1" si="550"/>
        <v>5.810740823257976E-2</v>
      </c>
      <c r="V4065" s="29">
        <f ca="1">IF('Input Parameters'!$D$30="Beta",_xlfn.BETA.INV(U4065,'Input Parameters'!$L$30,'Input Parameters'!$M$30,'Input Parameters'!$J$30,'Input Parameters'!$K$30),IF('Input Parameters'!$D$30="LogNorm",_xlfn.LOGNORM.INV(U4065,'Input Parameters'!$H$30,'Input Parameters'!$I$30)))</f>
        <v>0.53780691432550221</v>
      </c>
      <c r="W4065" s="2">
        <f ca="1">N4065+(P4065-N4065)*(1-ERF((T4065-R4065)/(2*SQRT(L4065*'Input Parameters'!$E$31))))</f>
        <v>0.12594998783563449</v>
      </c>
      <c r="X4065">
        <f t="shared" ca="1" si="551"/>
        <v>1</v>
      </c>
      <c r="Y4065" s="7"/>
    </row>
    <row r="4066" spans="1:25" ht="15" customHeight="1" x14ac:dyDescent="0.3">
      <c r="A4066" s="130">
        <v>4059</v>
      </c>
      <c r="B4066" s="10">
        <f t="shared" ca="1" si="543"/>
        <v>0.53771212456310569</v>
      </c>
      <c r="C4066" s="57">
        <f ca="1">_xlfn.NORM.INV(B4066,'Input Parameters'!$E$19,'Input Parameters'!$F$19)</f>
        <v>575.29974229342065</v>
      </c>
      <c r="D4066" s="10">
        <f t="shared" ca="1" si="544"/>
        <v>0.28024622678515287</v>
      </c>
      <c r="E4066" s="59">
        <f ca="1">IF(_xlfn.NORM.INV(D4066,'Input Parameters'!$E$20,'Input Parameters'!$F$20)&lt;3500,3500,IF(_xlfn.NORM.INV(D4066,'Input Parameters'!$E$20,'Input Parameters'!$F$20)&gt;5500,5500,_xlfn.NORM.INV(D4066,'Input Parameters'!$E$20,'Input Parameters'!$F$20)))</f>
        <v>4392.522858410839</v>
      </c>
      <c r="F4066" s="10">
        <f t="shared" ca="1" si="545"/>
        <v>0.95723286482755854</v>
      </c>
      <c r="G4066" s="61">
        <f ca="1">_xlfn.NORM.INV(F4066,'Input Parameters'!$E$21,'Input Parameters'!$F$21)</f>
        <v>298.36479899132388</v>
      </c>
      <c r="H4066" s="54">
        <f ca="1">EXP(E4066*(1/'Input Parameters'!$E$22-1/G4066))</f>
        <v>1.3093856190756914</v>
      </c>
      <c r="I4066" s="10">
        <f t="shared" ca="1" si="546"/>
        <v>5.3251252696131957E-2</v>
      </c>
      <c r="J4066" s="29">
        <f ca="1">_xlfn.BETA.INV(I4066,'Input Parameters'!$L$24,'Input Parameters'!$M$24,'Input Parameters'!$J$24,'Input Parameters'!$K$24)</f>
        <v>0.3454307069084438</v>
      </c>
      <c r="K4066" s="156">
        <f ca="1">('Input Parameters'!$E$25/'Input Parameters'!$E$31)^$J4066</f>
        <v>8.3913928834806181E-2</v>
      </c>
      <c r="L4066" s="66">
        <f ca="1">$H4066*$C4066*'Input Parameters'!$E$23*K4066</f>
        <v>63.211457094259103</v>
      </c>
      <c r="M4066" s="23">
        <f t="shared" ca="1" si="547"/>
        <v>0.24487250495591295</v>
      </c>
      <c r="N4066" s="15">
        <f ca="1">_xlfn.NORM.INV(M4066,'Input Parameters'!$E$26,'Input Parameters'!$F$26)</f>
        <v>1.9494996656719048E-2</v>
      </c>
      <c r="O4066" s="8">
        <f t="shared" ca="1" si="548"/>
        <v>0.83282523738240732</v>
      </c>
      <c r="P4066" s="29">
        <f ca="1">_xlfn.LOGNORM.INV(O4066,'Input Parameters'!$H$27,'Input Parameters'!$I$27)</f>
        <v>2.1821507792713373</v>
      </c>
      <c r="Q4066" s="10"/>
      <c r="R4066" s="15">
        <f>'Input Parameters'!$E$28</f>
        <v>12.7</v>
      </c>
      <c r="S4066" s="10">
        <f t="shared" ca="1" si="549"/>
        <v>0.87921045180994906</v>
      </c>
      <c r="T4066" s="25">
        <f ca="1">_xlfn.LOGNORM.INV(S4066,'Input Parameters'!$H$29,'Input Parameters'!$I$29)</f>
        <v>66.414109381626929</v>
      </c>
      <c r="U4066" s="10">
        <f t="shared" ca="1" si="550"/>
        <v>0.97722500176547211</v>
      </c>
      <c r="V4066" s="29">
        <f ca="1">IF('Input Parameters'!$D$30="Beta",_xlfn.BETA.INV(U4066,'Input Parameters'!$L$30,'Input Parameters'!$M$30,'Input Parameters'!$J$30,'Input Parameters'!$K$30),IF('Input Parameters'!$D$30="LogNorm",_xlfn.LOGNORM.INV(U4066,'Input Parameters'!$H$30,'Input Parameters'!$I$30)))</f>
        <v>2.1983709510917442</v>
      </c>
      <c r="W4066" s="2">
        <f ca="1">N4066+(P4066-N4066)*(1-ERF((T4066-R4066)/(2*SQRT(L4066*'Input Parameters'!$E$31))))</f>
        <v>1.3881271599879561</v>
      </c>
      <c r="X4066">
        <f t="shared" ca="1" si="551"/>
        <v>1</v>
      </c>
      <c r="Y4066" s="7"/>
    </row>
    <row r="4067" spans="1:25" ht="15" customHeight="1" x14ac:dyDescent="0.3">
      <c r="A4067" s="130">
        <v>4060</v>
      </c>
      <c r="B4067" s="10">
        <f t="shared" ca="1" si="543"/>
        <v>0.84715487900892816</v>
      </c>
      <c r="C4067" s="57">
        <f ca="1">_xlfn.NORM.INV(B4067,'Input Parameters'!$E$19,'Input Parameters'!$F$19)</f>
        <v>653.85395057200924</v>
      </c>
      <c r="D4067" s="10">
        <f t="shared" ca="1" si="544"/>
        <v>0.59479884341338241</v>
      </c>
      <c r="E4067" s="59">
        <f ca="1">IF(_xlfn.NORM.INV(D4067,'Input Parameters'!$E$20,'Input Parameters'!$F$20)&lt;3500,3500,IF(_xlfn.NORM.INV(D4067,'Input Parameters'!$E$20,'Input Parameters'!$F$20)&gt;5500,5500,_xlfn.NORM.INV(D4067,'Input Parameters'!$E$20,'Input Parameters'!$F$20)))</f>
        <v>4967.934936953553</v>
      </c>
      <c r="F4067" s="10">
        <f t="shared" ca="1" si="545"/>
        <v>0.91120854143094232</v>
      </c>
      <c r="G4067" s="61">
        <f ca="1">_xlfn.NORM.INV(F4067,'Input Parameters'!$E$21,'Input Parameters'!$F$21)</f>
        <v>295.4471244995961</v>
      </c>
      <c r="H4067" s="54">
        <f ca="1">EXP(E4067*(1/'Input Parameters'!$E$22-1/G4067))</f>
        <v>1.1507777070446761</v>
      </c>
      <c r="I4067" s="10">
        <f t="shared" ca="1" si="546"/>
        <v>0.58145963461454198</v>
      </c>
      <c r="J4067" s="29">
        <f ca="1">_xlfn.BETA.INV(I4067,'Input Parameters'!$L$24,'Input Parameters'!$M$24,'Input Parameters'!$J$24,'Input Parameters'!$K$24)</f>
        <v>0.63991498756562193</v>
      </c>
      <c r="K4067" s="156">
        <f ca="1">('Input Parameters'!$E$25/'Input Parameters'!$E$31)^$J4067</f>
        <v>1.0148181986491986E-2</v>
      </c>
      <c r="L4067" s="66">
        <f ca="1">$H4067*$C4067*'Input Parameters'!$E$23*K4067</f>
        <v>7.635903635226958</v>
      </c>
      <c r="M4067" s="23">
        <f t="shared" ca="1" si="547"/>
        <v>0.61455669861784834</v>
      </c>
      <c r="N4067" s="15">
        <f ca="1">_xlfn.NORM.INV(M4067,'Input Parameters'!$E$26,'Input Parameters'!$F$26)</f>
        <v>4.0115522919278529E-2</v>
      </c>
      <c r="O4067" s="8">
        <f t="shared" ca="1" si="548"/>
        <v>0.3256484044056982</v>
      </c>
      <c r="P4067" s="29">
        <f ca="1">_xlfn.LOGNORM.INV(O4067,'Input Parameters'!$H$27,'Input Parameters'!$I$27)</f>
        <v>1.1656271113175403</v>
      </c>
      <c r="Q4067" s="10"/>
      <c r="R4067" s="15">
        <f>'Input Parameters'!$E$28</f>
        <v>12.7</v>
      </c>
      <c r="S4067" s="10">
        <f t="shared" ca="1" si="549"/>
        <v>0.22142615787513764</v>
      </c>
      <c r="T4067" s="25">
        <f ca="1">_xlfn.LOGNORM.INV(S4067,'Input Parameters'!$H$29,'Input Parameters'!$I$29)</f>
        <v>53.424806983875008</v>
      </c>
      <c r="U4067" s="10">
        <f t="shared" ca="1" si="550"/>
        <v>0.30042226493694968</v>
      </c>
      <c r="V4067" s="29">
        <f ca="1">IF('Input Parameters'!$D$30="Beta",_xlfn.BETA.INV(U4067,'Input Parameters'!$L$30,'Input Parameters'!$M$30,'Input Parameters'!$J$30,'Input Parameters'!$K$30),IF('Input Parameters'!$D$30="LogNorm",_xlfn.LOGNORM.INV(U4067,'Input Parameters'!$H$30,'Input Parameters'!$I$30)))</f>
        <v>0.81293060999089184</v>
      </c>
      <c r="W4067" s="2">
        <f ca="1">N4067+(P4067-N4067)*(1-ERF((T4067-R4067)/(2*SQRT(L4067*'Input Parameters'!$E$31))))</f>
        <v>0.3747980994308272</v>
      </c>
      <c r="X4067">
        <f t="shared" ca="1" si="551"/>
        <v>1</v>
      </c>
      <c r="Y4067" s="7"/>
    </row>
    <row r="4068" spans="1:25" ht="15" customHeight="1" x14ac:dyDescent="0.3">
      <c r="A4068" s="130">
        <v>4061</v>
      </c>
      <c r="B4068" s="10">
        <f t="shared" ca="1" si="543"/>
        <v>0.82838791202443995</v>
      </c>
      <c r="C4068" s="57">
        <f ca="1">_xlfn.NORM.INV(B4068,'Input Parameters'!$E$19,'Input Parameters'!$F$19)</f>
        <v>647.39027903645979</v>
      </c>
      <c r="D4068" s="10">
        <f t="shared" ca="1" si="544"/>
        <v>0.74325308306952032</v>
      </c>
      <c r="E4068" s="59">
        <f ca="1">IF(_xlfn.NORM.INV(D4068,'Input Parameters'!$E$20,'Input Parameters'!$F$20)&lt;3500,3500,IF(_xlfn.NORM.INV(D4068,'Input Parameters'!$E$20,'Input Parameters'!$F$20)&gt;5500,5500,_xlfn.NORM.INV(D4068,'Input Parameters'!$E$20,'Input Parameters'!$F$20)))</f>
        <v>5257.385001399829</v>
      </c>
      <c r="F4068" s="10">
        <f t="shared" ca="1" si="545"/>
        <v>0.18022980089661256</v>
      </c>
      <c r="G4068" s="61">
        <f ca="1">_xlfn.NORM.INV(F4068,'Input Parameters'!$E$21,'Input Parameters'!$F$21)</f>
        <v>277.6621111700905</v>
      </c>
      <c r="H4068" s="54">
        <f ca="1">EXP(E4068*(1/'Input Parameters'!$E$22-1/G4068))</f>
        <v>0.37113967886896487</v>
      </c>
      <c r="I4068" s="10">
        <f t="shared" ca="1" si="546"/>
        <v>0.91593663001119963</v>
      </c>
      <c r="J4068" s="29">
        <f ca="1">_xlfn.BETA.INV(I4068,'Input Parameters'!$L$24,'Input Parameters'!$M$24,'Input Parameters'!$J$24,'Input Parameters'!$K$24)</f>
        <v>0.8042909910851167</v>
      </c>
      <c r="K4068" s="156">
        <f ca="1">('Input Parameters'!$E$25/'Input Parameters'!$E$31)^$J4068</f>
        <v>3.1209438387211144E-3</v>
      </c>
      <c r="L4068" s="66">
        <f ca="1">$H4068*$C4068*'Input Parameters'!$E$23*K4068</f>
        <v>0.74987610545027517</v>
      </c>
      <c r="M4068" s="23">
        <f t="shared" ca="1" si="547"/>
        <v>0.50242594074849478</v>
      </c>
      <c r="N4068" s="15">
        <f ca="1">_xlfn.NORM.INV(M4068,'Input Parameters'!$E$26,'Input Parameters'!$F$26)</f>
        <v>3.4127700352144748E-2</v>
      </c>
      <c r="O4068" s="8">
        <f t="shared" ca="1" si="548"/>
        <v>0.20378073118371898</v>
      </c>
      <c r="P4068" s="29">
        <f ca="1">_xlfn.LOGNORM.INV(O4068,'Input Parameters'!$H$27,'Input Parameters'!$I$27)</f>
        <v>0.98689704484398155</v>
      </c>
      <c r="Q4068" s="10"/>
      <c r="R4068" s="15">
        <f>'Input Parameters'!$E$28</f>
        <v>12.7</v>
      </c>
      <c r="S4068" s="10">
        <f t="shared" ca="1" si="549"/>
        <v>0.62284667560113893</v>
      </c>
      <c r="T4068" s="25">
        <f ca="1">_xlfn.LOGNORM.INV(S4068,'Input Parameters'!$H$29,'Input Parameters'!$I$29)</f>
        <v>60.314331263501572</v>
      </c>
      <c r="U4068" s="10">
        <f t="shared" ca="1" si="550"/>
        <v>0.59469225851360819</v>
      </c>
      <c r="V4068" s="29">
        <f ca="1">IF('Input Parameters'!$D$30="Beta",_xlfn.BETA.INV(U4068,'Input Parameters'!$L$30,'Input Parameters'!$M$30,'Input Parameters'!$J$30,'Input Parameters'!$K$30),IF('Input Parameters'!$D$30="LogNorm",_xlfn.LOGNORM.INV(U4068,'Input Parameters'!$H$30,'Input Parameters'!$I$30)))</f>
        <v>1.0982353493181223</v>
      </c>
      <c r="W4068" s="2">
        <f ca="1">N4068+(P4068-N4068)*(1-ERF((T4068-R4068)/(2*SQRT(L4068*'Input Parameters'!$E$31))))</f>
        <v>3.4223994248769769E-2</v>
      </c>
      <c r="X4068">
        <f t="shared" ca="1" si="551"/>
        <v>1</v>
      </c>
      <c r="Y4068" s="7"/>
    </row>
    <row r="4069" spans="1:25" ht="15" customHeight="1" x14ac:dyDescent="0.3">
      <c r="A4069" s="130">
        <v>4062</v>
      </c>
      <c r="B4069" s="10">
        <f t="shared" ca="1" si="543"/>
        <v>0.58736949740038891</v>
      </c>
      <c r="C4069" s="57">
        <f ca="1">_xlfn.NORM.INV(B4069,'Input Parameters'!$E$19,'Input Parameters'!$F$19)</f>
        <v>585.95620645139184</v>
      </c>
      <c r="D4069" s="10">
        <f t="shared" ca="1" si="544"/>
        <v>0.94853748189392006</v>
      </c>
      <c r="E4069" s="59">
        <f ca="1">IF(_xlfn.NORM.INV(D4069,'Input Parameters'!$E$20,'Input Parameters'!$F$20)&lt;3500,3500,IF(_xlfn.NORM.INV(D4069,'Input Parameters'!$E$20,'Input Parameters'!$F$20)&gt;5500,5500,_xlfn.NORM.INV(D4069,'Input Parameters'!$E$20,'Input Parameters'!$F$20)))</f>
        <v>5500</v>
      </c>
      <c r="F4069" s="10">
        <f t="shared" ca="1" si="545"/>
        <v>0.29342394825995288</v>
      </c>
      <c r="G4069" s="61">
        <f ca="1">_xlfn.NORM.INV(F4069,'Input Parameters'!$E$21,'Input Parameters'!$F$21)</f>
        <v>280.57880144739846</v>
      </c>
      <c r="H4069" s="54">
        <f ca="1">EXP(E4069*(1/'Input Parameters'!$E$22-1/G4069))</f>
        <v>0.43561120974442696</v>
      </c>
      <c r="I4069" s="10">
        <f t="shared" ca="1" si="546"/>
        <v>0.66201179968744917</v>
      </c>
      <c r="J4069" s="29">
        <f ca="1">_xlfn.BETA.INV(I4069,'Input Parameters'!$L$24,'Input Parameters'!$M$24,'Input Parameters'!$J$24,'Input Parameters'!$K$24)</f>
        <v>0.67280436474453875</v>
      </c>
      <c r="K4069" s="156">
        <f ca="1">('Input Parameters'!$E$25/'Input Parameters'!$E$31)^$J4069</f>
        <v>8.0153708775868391E-3</v>
      </c>
      <c r="L4069" s="66">
        <f ca="1">$H4069*$C4069*'Input Parameters'!$E$23*K4069</f>
        <v>2.0459161381428763</v>
      </c>
      <c r="M4069" s="23">
        <f t="shared" ca="1" si="547"/>
        <v>3.832522820074169E-2</v>
      </c>
      <c r="N4069" s="15">
        <f ca="1">_xlfn.NORM.INV(M4069,'Input Parameters'!$E$26,'Input Parameters'!$F$26)</f>
        <v>-3.1796708227183126E-3</v>
      </c>
      <c r="O4069" s="8">
        <f t="shared" ca="1" si="548"/>
        <v>7.5279364909352831E-2</v>
      </c>
      <c r="P4069" s="29">
        <f ca="1">_xlfn.LOGNORM.INV(O4069,'Input Parameters'!$H$27,'Input Parameters'!$I$27)</f>
        <v>0.7536850445033515</v>
      </c>
      <c r="Q4069" s="10"/>
      <c r="R4069" s="15">
        <f>'Input Parameters'!$E$28</f>
        <v>12.7</v>
      </c>
      <c r="S4069" s="10">
        <f t="shared" ca="1" si="549"/>
        <v>0.71640820753537282</v>
      </c>
      <c r="T4069" s="25">
        <f ca="1">_xlfn.LOGNORM.INV(S4069,'Input Parameters'!$H$29,'Input Parameters'!$I$29)</f>
        <v>62.095609649007763</v>
      </c>
      <c r="U4069" s="10">
        <f t="shared" ca="1" si="550"/>
        <v>0.10670256077820706</v>
      </c>
      <c r="V4069" s="29">
        <f ca="1">IF('Input Parameters'!$D$30="Beta",_xlfn.BETA.INV(U4069,'Input Parameters'!$L$30,'Input Parameters'!$M$30,'Input Parameters'!$J$30,'Input Parameters'!$K$30),IF('Input Parameters'!$D$30="LogNorm",_xlfn.LOGNORM.INV(U4069,'Input Parameters'!$H$30,'Input Parameters'!$I$30)))</f>
        <v>0.61173233489750201</v>
      </c>
      <c r="W4069" s="2">
        <f ca="1">N4069+(P4069-N4069)*(1-ERF((T4069-R4069)/(2*SQRT(L4069*'Input Parameters'!$E$31))))</f>
        <v>7.8779995242051447E-3</v>
      </c>
      <c r="X4069">
        <f t="shared" ca="1" si="551"/>
        <v>1</v>
      </c>
      <c r="Y4069" s="7"/>
    </row>
    <row r="4070" spans="1:25" ht="15" customHeight="1" x14ac:dyDescent="0.3">
      <c r="A4070" s="130">
        <v>4063</v>
      </c>
      <c r="B4070" s="10">
        <f t="shared" ca="1" si="543"/>
        <v>0.1447303033062054</v>
      </c>
      <c r="C4070" s="57">
        <f ca="1">_xlfn.NORM.INV(B4070,'Input Parameters'!$E$19,'Input Parameters'!$F$19)</f>
        <v>477.78867330899959</v>
      </c>
      <c r="D4070" s="10">
        <f t="shared" ca="1" si="544"/>
        <v>0.59556135980805025</v>
      </c>
      <c r="E4070" s="59">
        <f ca="1">IF(_xlfn.NORM.INV(D4070,'Input Parameters'!$E$20,'Input Parameters'!$F$20)&lt;3500,3500,IF(_xlfn.NORM.INV(D4070,'Input Parameters'!$E$20,'Input Parameters'!$F$20)&gt;5500,5500,_xlfn.NORM.INV(D4070,'Input Parameters'!$E$20,'Input Parameters'!$F$20)))</f>
        <v>4969.3122667227108</v>
      </c>
      <c r="F4070" s="10">
        <f t="shared" ca="1" si="545"/>
        <v>3.0681260416240419E-2</v>
      </c>
      <c r="G4070" s="61">
        <f ca="1">_xlfn.NORM.INV(F4070,'Input Parameters'!$E$21,'Input Parameters'!$F$21)</f>
        <v>270.144928843944</v>
      </c>
      <c r="H4070" s="54">
        <f ca="1">EXP(E4070*(1/'Input Parameters'!$E$22-1/G4070))</f>
        <v>0.23814484912306819</v>
      </c>
      <c r="I4070" s="10">
        <f t="shared" ca="1" si="546"/>
        <v>0.91669782503417663</v>
      </c>
      <c r="J4070" s="29">
        <f ca="1">_xlfn.BETA.INV(I4070,'Input Parameters'!$L$24,'Input Parameters'!$M$24,'Input Parameters'!$J$24,'Input Parameters'!$K$24)</f>
        <v>0.80487995969525028</v>
      </c>
      <c r="K4070" s="156">
        <f ca="1">('Input Parameters'!$E$25/'Input Parameters'!$E$31)^$J4070</f>
        <v>3.1077856845106904E-3</v>
      </c>
      <c r="L4070" s="66">
        <f ca="1">$H4070*$C4070*'Input Parameters'!$E$23*K4070</f>
        <v>0.35361290355722219</v>
      </c>
      <c r="M4070" s="23">
        <f t="shared" ca="1" si="547"/>
        <v>0.232740669838429</v>
      </c>
      <c r="N4070" s="15">
        <f ca="1">_xlfn.NORM.INV(M4070,'Input Parameters'!$E$26,'Input Parameters'!$F$26)</f>
        <v>1.8673131512966505E-2</v>
      </c>
      <c r="O4070" s="8">
        <f t="shared" ca="1" si="548"/>
        <v>0.35657198137569357</v>
      </c>
      <c r="P4070" s="29">
        <f ca="1">_xlfn.LOGNORM.INV(O4070,'Input Parameters'!$H$27,'Input Parameters'!$I$27)</f>
        <v>1.2099333624670763</v>
      </c>
      <c r="Q4070" s="10"/>
      <c r="R4070" s="15">
        <f>'Input Parameters'!$E$28</f>
        <v>12.7</v>
      </c>
      <c r="S4070" s="10">
        <f t="shared" ca="1" si="549"/>
        <v>1.671599254747036E-2</v>
      </c>
      <c r="T4070" s="25">
        <f ca="1">_xlfn.LOGNORM.INV(S4070,'Input Parameters'!$H$29,'Input Parameters'!$I$29)</f>
        <v>45.862277604719246</v>
      </c>
      <c r="U4070" s="10">
        <f t="shared" ca="1" si="550"/>
        <v>3.489218564268648E-3</v>
      </c>
      <c r="V4070" s="29">
        <f ca="1">IF('Input Parameters'!$D$30="Beta",_xlfn.BETA.INV(U4070,'Input Parameters'!$L$30,'Input Parameters'!$M$30,'Input Parameters'!$J$30,'Input Parameters'!$K$30),IF('Input Parameters'!$D$30="LogNorm",_xlfn.LOGNORM.INV(U4070,'Input Parameters'!$H$30,'Input Parameters'!$I$30)))</f>
        <v>0.34483570381670342</v>
      </c>
      <c r="W4070" s="2">
        <f ca="1">N4070+(P4070-N4070)*(1-ERF((T4070-R4070)/(2*SQRT(L4070*'Input Parameters'!$E$31))))</f>
        <v>1.8768850859093321E-2</v>
      </c>
      <c r="X4070">
        <f t="shared" ca="1" si="551"/>
        <v>1</v>
      </c>
      <c r="Y4070" s="7"/>
    </row>
    <row r="4071" spans="1:25" ht="15" customHeight="1" x14ac:dyDescent="0.3">
      <c r="A4071" s="130">
        <v>4064</v>
      </c>
      <c r="B4071" s="10">
        <f t="shared" ca="1" si="543"/>
        <v>0.17901062902224085</v>
      </c>
      <c r="C4071" s="57">
        <f ca="1">_xlfn.NORM.INV(B4071,'Input Parameters'!$E$19,'Input Parameters'!$F$19)</f>
        <v>489.63249365970722</v>
      </c>
      <c r="D4071" s="10">
        <f t="shared" ca="1" si="544"/>
        <v>0.13660374616843274</v>
      </c>
      <c r="E4071" s="59">
        <f ca="1">IF(_xlfn.NORM.INV(D4071,'Input Parameters'!$E$20,'Input Parameters'!$F$20)&lt;3500,3500,IF(_xlfn.NORM.INV(D4071,'Input Parameters'!$E$20,'Input Parameters'!$F$20)&gt;5500,5500,_xlfn.NORM.INV(D4071,'Input Parameters'!$E$20,'Input Parameters'!$F$20)))</f>
        <v>4033.0058579071779</v>
      </c>
      <c r="F4071" s="10">
        <f t="shared" ca="1" si="545"/>
        <v>0.10362141936259939</v>
      </c>
      <c r="G4071" s="61">
        <f ca="1">_xlfn.NORM.INV(F4071,'Input Parameters'!$E$21,'Input Parameters'!$F$21)</f>
        <v>274.93709980132928</v>
      </c>
      <c r="H4071" s="54">
        <f ca="1">EXP(E4071*(1/'Input Parameters'!$E$22-1/G4071))</f>
        <v>0.40482277228983277</v>
      </c>
      <c r="I4071" s="10">
        <f t="shared" ca="1" si="546"/>
        <v>0.1943891515356192</v>
      </c>
      <c r="J4071" s="29">
        <f ca="1">_xlfn.BETA.INV(I4071,'Input Parameters'!$L$24,'Input Parameters'!$M$24,'Input Parameters'!$J$24,'Input Parameters'!$K$24)</f>
        <v>0.46533529702190718</v>
      </c>
      <c r="K4071" s="156">
        <f ca="1">('Input Parameters'!$E$25/'Input Parameters'!$E$31)^$J4071</f>
        <v>3.5504175773865339E-2</v>
      </c>
      <c r="L4071" s="66">
        <f ca="1">$H4071*$C4071*'Input Parameters'!$E$23*K4071</f>
        <v>7.0374383122132835</v>
      </c>
      <c r="M4071" s="23">
        <f t="shared" ca="1" si="547"/>
        <v>8.6042921848920706E-2</v>
      </c>
      <c r="N4071" s="15">
        <f ca="1">_xlfn.NORM.INV(M4071,'Input Parameters'!$E$26,'Input Parameters'!$F$26)</f>
        <v>5.3238240654870234E-3</v>
      </c>
      <c r="O4071" s="8">
        <f t="shared" ca="1" si="548"/>
        <v>0.51823519222964387</v>
      </c>
      <c r="P4071" s="29">
        <f ca="1">_xlfn.LOGNORM.INV(O4071,'Input Parameters'!$H$27,'Input Parameters'!$I$27)</f>
        <v>1.4527249045627904</v>
      </c>
      <c r="Q4071" s="10"/>
      <c r="R4071" s="15">
        <f>'Input Parameters'!$E$28</f>
        <v>12.7</v>
      </c>
      <c r="S4071" s="10">
        <f t="shared" ca="1" si="549"/>
        <v>0.644328544401221</v>
      </c>
      <c r="T4071" s="25">
        <f ca="1">_xlfn.LOGNORM.INV(S4071,'Input Parameters'!$H$29,'Input Parameters'!$I$29)</f>
        <v>60.702150198323302</v>
      </c>
      <c r="U4071" s="10">
        <f t="shared" ca="1" si="550"/>
        <v>6.7457537587382599E-2</v>
      </c>
      <c r="V4071" s="29">
        <f ca="1">IF('Input Parameters'!$D$30="Beta",_xlfn.BETA.INV(U4071,'Input Parameters'!$L$30,'Input Parameters'!$M$30,'Input Parameters'!$J$30,'Input Parameters'!$K$30),IF('Input Parameters'!$D$30="LogNorm",_xlfn.LOGNORM.INV(U4071,'Input Parameters'!$H$30,'Input Parameters'!$I$30)))</f>
        <v>0.55413936868454372</v>
      </c>
      <c r="W4071" s="2">
        <f ca="1">N4071+(P4071-N4071)*(1-ERF((T4071-R4071)/(2*SQRT(L4071*'Input Parameters'!$E$31))))</f>
        <v>0.29585052055120442</v>
      </c>
      <c r="X4071">
        <f t="shared" ca="1" si="551"/>
        <v>1</v>
      </c>
      <c r="Y4071" s="7"/>
    </row>
    <row r="4072" spans="1:25" ht="15" customHeight="1" x14ac:dyDescent="0.3">
      <c r="A4072" s="130">
        <v>4065</v>
      </c>
      <c r="B4072" s="10">
        <f t="shared" ca="1" si="543"/>
        <v>0.96263239846648097</v>
      </c>
      <c r="C4072" s="57">
        <f ca="1">_xlfn.NORM.INV(B4072,'Input Parameters'!$E$19,'Input Parameters'!$F$19)</f>
        <v>717.8862698024567</v>
      </c>
      <c r="D4072" s="10">
        <f t="shared" ca="1" si="544"/>
        <v>0.54797075164418019</v>
      </c>
      <c r="E4072" s="59">
        <f ca="1">IF(_xlfn.NORM.INV(D4072,'Input Parameters'!$E$20,'Input Parameters'!$F$20)&lt;3500,3500,IF(_xlfn.NORM.INV(D4072,'Input Parameters'!$E$20,'Input Parameters'!$F$20)&gt;5500,5500,_xlfn.NORM.INV(D4072,'Input Parameters'!$E$20,'Input Parameters'!$F$20)))</f>
        <v>4884.3752591517832</v>
      </c>
      <c r="F4072" s="10">
        <f t="shared" ca="1" si="545"/>
        <v>0.19811419955689269</v>
      </c>
      <c r="G4072" s="61">
        <f ca="1">_xlfn.NORM.INV(F4072,'Input Parameters'!$E$21,'Input Parameters'!$F$21)</f>
        <v>278.18176174427037</v>
      </c>
      <c r="H4072" s="54">
        <f ca="1">EXP(E4072*(1/'Input Parameters'!$E$22-1/G4072))</f>
        <v>0.4114809513768819</v>
      </c>
      <c r="I4072" s="10">
        <f t="shared" ca="1" si="546"/>
        <v>0.73226239418242955</v>
      </c>
      <c r="J4072" s="29">
        <f ca="1">_xlfn.BETA.INV(I4072,'Input Parameters'!$L$24,'Input Parameters'!$M$24,'Input Parameters'!$J$24,'Input Parameters'!$K$24)</f>
        <v>0.70297132916363303</v>
      </c>
      <c r="K4072" s="156">
        <f ca="1">('Input Parameters'!$E$25/'Input Parameters'!$E$31)^$J4072</f>
        <v>6.4556576340834507E-3</v>
      </c>
      <c r="L4072" s="66">
        <f ca="1">$H4072*$C4072*'Input Parameters'!$E$23*K4072</f>
        <v>1.9069788334972666</v>
      </c>
      <c r="M4072" s="23">
        <f t="shared" ca="1" si="547"/>
        <v>0.12124654899542164</v>
      </c>
      <c r="N4072" s="15">
        <f ca="1">_xlfn.NORM.INV(M4072,'Input Parameters'!$E$26,'Input Parameters'!$F$26)</f>
        <v>9.4556626074117876E-3</v>
      </c>
      <c r="O4072" s="8">
        <f t="shared" ca="1" si="548"/>
        <v>0.21095589490387578</v>
      </c>
      <c r="P4072" s="29">
        <f ca="1">_xlfn.LOGNORM.INV(O4072,'Input Parameters'!$H$27,'Input Parameters'!$I$27)</f>
        <v>0.99790990920586808</v>
      </c>
      <c r="Q4072" s="10"/>
      <c r="R4072" s="15">
        <f>'Input Parameters'!$E$28</f>
        <v>12.7</v>
      </c>
      <c r="S4072" s="10">
        <f t="shared" ca="1" si="549"/>
        <v>0.75415873465670191</v>
      </c>
      <c r="T4072" s="25">
        <f ca="1">_xlfn.LOGNORM.INV(S4072,'Input Parameters'!$H$29,'Input Parameters'!$I$29)</f>
        <v>62.905593892683555</v>
      </c>
      <c r="U4072" s="10">
        <f t="shared" ca="1" si="550"/>
        <v>2.7966042092111065E-2</v>
      </c>
      <c r="V4072" s="29">
        <f ca="1">IF('Input Parameters'!$D$30="Beta",_xlfn.BETA.INV(U4072,'Input Parameters'!$L$30,'Input Parameters'!$M$30,'Input Parameters'!$J$30,'Input Parameters'!$K$30),IF('Input Parameters'!$D$30="LogNorm",_xlfn.LOGNORM.INV(U4072,'Input Parameters'!$H$30,'Input Parameters'!$I$30)))</f>
        <v>0.47019376641335842</v>
      </c>
      <c r="W4072" s="2">
        <f ca="1">N4072+(P4072-N4072)*(1-ERF((T4072-R4072)/(2*SQRT(L4072*'Input Parameters'!$E$31))))</f>
        <v>1.9485610980155901E-2</v>
      </c>
      <c r="X4072">
        <f t="shared" ca="1" si="551"/>
        <v>1</v>
      </c>
      <c r="Y4072" s="7"/>
    </row>
    <row r="4073" spans="1:25" ht="15" customHeight="1" x14ac:dyDescent="0.3">
      <c r="A4073" s="130">
        <v>4066</v>
      </c>
      <c r="B4073" s="10">
        <f t="shared" ca="1" si="543"/>
        <v>0.6651777107738408</v>
      </c>
      <c r="C4073" s="57">
        <f ca="1">_xlfn.NORM.INV(B4073,'Input Parameters'!$E$19,'Input Parameters'!$F$19)</f>
        <v>603.35072969745636</v>
      </c>
      <c r="D4073" s="10">
        <f t="shared" ca="1" si="544"/>
        <v>0.68039951899699336</v>
      </c>
      <c r="E4073" s="59">
        <f ca="1">IF(_xlfn.NORM.INV(D4073,'Input Parameters'!$E$20,'Input Parameters'!$F$20)&lt;3500,3500,IF(_xlfn.NORM.INV(D4073,'Input Parameters'!$E$20,'Input Parameters'!$F$20)&gt;5500,5500,_xlfn.NORM.INV(D4073,'Input Parameters'!$E$20,'Input Parameters'!$F$20)))</f>
        <v>5128.1713961798578</v>
      </c>
      <c r="F4073" s="10">
        <f t="shared" ca="1" si="545"/>
        <v>0.67619651537970815</v>
      </c>
      <c r="G4073" s="61">
        <f ca="1">_xlfn.NORM.INV(F4073,'Input Parameters'!$E$21,'Input Parameters'!$F$21)</f>
        <v>288.44272071189141</v>
      </c>
      <c r="H4073" s="54">
        <f ca="1">EXP(E4073*(1/'Input Parameters'!$E$22-1/G4073))</f>
        <v>0.75841148493085198</v>
      </c>
      <c r="I4073" s="10">
        <f t="shared" ca="1" si="546"/>
        <v>0.8857652880993977</v>
      </c>
      <c r="J4073" s="29">
        <f ca="1">_xlfn.BETA.INV(I4073,'Input Parameters'!$L$24,'Input Parameters'!$M$24,'Input Parameters'!$J$24,'Input Parameters'!$K$24)</f>
        <v>0.7829625388828817</v>
      </c>
      <c r="K4073" s="156">
        <f ca="1">('Input Parameters'!$E$25/'Input Parameters'!$E$31)^$J4073</f>
        <v>3.6369162491590411E-3</v>
      </c>
      <c r="L4073" s="66">
        <f ca="1">$H4073*$C4073*'Input Parameters'!$E$23*K4073</f>
        <v>1.6642096793933849</v>
      </c>
      <c r="M4073" s="23">
        <f t="shared" ca="1" si="547"/>
        <v>0.67657964253031488</v>
      </c>
      <c r="N4073" s="15">
        <f ca="1">_xlfn.NORM.INV(M4073,'Input Parameters'!$E$26,'Input Parameters'!$F$26)</f>
        <v>4.3621265877590604E-2</v>
      </c>
      <c r="O4073" s="8">
        <f t="shared" ca="1" si="548"/>
        <v>0.30665042575481294</v>
      </c>
      <c r="P4073" s="29">
        <f ca="1">_xlfn.LOGNORM.INV(O4073,'Input Parameters'!$H$27,'Input Parameters'!$I$27)</f>
        <v>1.1384092006719313</v>
      </c>
      <c r="Q4073" s="10"/>
      <c r="R4073" s="15">
        <f>'Input Parameters'!$E$28</f>
        <v>12.7</v>
      </c>
      <c r="S4073" s="10">
        <f t="shared" ca="1" si="549"/>
        <v>0.91869594694314083</v>
      </c>
      <c r="T4073" s="25">
        <f ca="1">_xlfn.LOGNORM.INV(S4073,'Input Parameters'!$H$29,'Input Parameters'!$I$29)</f>
        <v>68.115526517636482</v>
      </c>
      <c r="U4073" s="10">
        <f t="shared" ca="1" si="550"/>
        <v>0.82693703002715591</v>
      </c>
      <c r="V4073" s="29">
        <f ca="1">IF('Input Parameters'!$D$30="Beta",_xlfn.BETA.INV(U4073,'Input Parameters'!$L$30,'Input Parameters'!$M$30,'Input Parameters'!$J$30,'Input Parameters'!$K$30),IF('Input Parameters'!$D$30="LogNorm",_xlfn.LOGNORM.INV(U4073,'Input Parameters'!$H$30,'Input Parameters'!$I$30)))</f>
        <v>1.4487944449578347</v>
      </c>
      <c r="W4073" s="2">
        <f ca="1">N4073+(P4073-N4073)*(1-ERF((T4073-R4073)/(2*SQRT(L4073*'Input Parameters'!$E$31))))</f>
        <v>4.6233108853081684E-2</v>
      </c>
      <c r="X4073">
        <f t="shared" ca="1" si="551"/>
        <v>1</v>
      </c>
      <c r="Y4073" s="7"/>
    </row>
    <row r="4074" spans="1:25" ht="15" customHeight="1" x14ac:dyDescent="0.3">
      <c r="A4074" s="130">
        <v>4067</v>
      </c>
      <c r="B4074" s="10">
        <f t="shared" ca="1" si="543"/>
        <v>0.75149521234289152</v>
      </c>
      <c r="C4074" s="57">
        <f ca="1">_xlfn.NORM.INV(B4074,'Input Parameters'!$E$19,'Input Parameters'!$F$19)</f>
        <v>624.69260967256673</v>
      </c>
      <c r="D4074" s="10">
        <f t="shared" ca="1" si="544"/>
        <v>0.49057644775015341</v>
      </c>
      <c r="E4074" s="59">
        <f ca="1">IF(_xlfn.NORM.INV(D4074,'Input Parameters'!$E$20,'Input Parameters'!$F$20)&lt;3500,3500,IF(_xlfn.NORM.INV(D4074,'Input Parameters'!$E$20,'Input Parameters'!$F$20)&gt;5500,5500,_xlfn.NORM.INV(D4074,'Input Parameters'!$E$20,'Input Parameters'!$F$20)))</f>
        <v>4783.4635222770685</v>
      </c>
      <c r="F4074" s="10">
        <f t="shared" ca="1" si="545"/>
        <v>0.8385574027656687</v>
      </c>
      <c r="G4074" s="61">
        <f ca="1">_xlfn.NORM.INV(F4074,'Input Parameters'!$E$21,'Input Parameters'!$F$21)</f>
        <v>292.61997353816855</v>
      </c>
      <c r="H4074" s="54">
        <f ca="1">EXP(E4074*(1/'Input Parameters'!$E$22-1/G4074))</f>
        <v>0.97902080532666547</v>
      </c>
      <c r="I4074" s="10">
        <f t="shared" ca="1" si="546"/>
        <v>0.21158260018298058</v>
      </c>
      <c r="J4074" s="29">
        <f ca="1">_xlfn.BETA.INV(I4074,'Input Parameters'!$L$24,'Input Parameters'!$M$24,'Input Parameters'!$J$24,'Input Parameters'!$K$24)</f>
        <v>0.47537522807503946</v>
      </c>
      <c r="K4074" s="156">
        <f ca="1">('Input Parameters'!$E$25/'Input Parameters'!$E$31)^$J4074</f>
        <v>3.3037008157429826E-2</v>
      </c>
      <c r="L4074" s="66">
        <f ca="1">$H4074*$C4074*'Input Parameters'!$E$23*K4074</f>
        <v>20.205006749772593</v>
      </c>
      <c r="M4074" s="23">
        <f t="shared" ca="1" si="547"/>
        <v>0.38816875243028492</v>
      </c>
      <c r="N4074" s="15">
        <f ca="1">_xlfn.NORM.INV(M4074,'Input Parameters'!$E$26,'Input Parameters'!$F$26)</f>
        <v>2.8034002979353566E-2</v>
      </c>
      <c r="O4074" s="8">
        <f t="shared" ca="1" si="548"/>
        <v>0.93622302852705719</v>
      </c>
      <c r="P4074" s="29">
        <f ca="1">_xlfn.LOGNORM.INV(O4074,'Input Parameters'!$H$27,'Input Parameters'!$I$27)</f>
        <v>2.793697774716942</v>
      </c>
      <c r="Q4074" s="10"/>
      <c r="R4074" s="15">
        <f>'Input Parameters'!$E$28</f>
        <v>12.7</v>
      </c>
      <c r="S4074" s="10">
        <f t="shared" ca="1" si="549"/>
        <v>0.76008285602079861</v>
      </c>
      <c r="T4074" s="25">
        <f ca="1">_xlfn.LOGNORM.INV(S4074,'Input Parameters'!$H$29,'Input Parameters'!$I$29)</f>
        <v>63.039459021925147</v>
      </c>
      <c r="U4074" s="10">
        <f t="shared" ca="1" si="550"/>
        <v>0.50080823734279467</v>
      </c>
      <c r="V4074" s="29">
        <f ca="1">IF('Input Parameters'!$D$30="Beta",_xlfn.BETA.INV(U4074,'Input Parameters'!$L$30,'Input Parameters'!$M$30,'Input Parameters'!$J$30,'Input Parameters'!$K$30),IF('Input Parameters'!$D$30="LogNorm",_xlfn.LOGNORM.INV(U4074,'Input Parameters'!$H$30,'Input Parameters'!$I$30)))</f>
        <v>1.00000570801003</v>
      </c>
      <c r="W4074" s="2">
        <f ca="1">N4074+(P4074-N4074)*(1-ERF((T4074-R4074)/(2*SQRT(L4074*'Input Parameters'!$E$31))))</f>
        <v>1.2129153910155275</v>
      </c>
      <c r="X4074">
        <f t="shared" ca="1" si="551"/>
        <v>0</v>
      </c>
      <c r="Y4074" s="7"/>
    </row>
    <row r="4075" spans="1:25" ht="15" customHeight="1" x14ac:dyDescent="0.3">
      <c r="A4075" s="130">
        <v>4068</v>
      </c>
      <c r="B4075" s="10">
        <f t="shared" ca="1" si="543"/>
        <v>0.6116932673297184</v>
      </c>
      <c r="C4075" s="57">
        <f ca="1">_xlfn.NORM.INV(B4075,'Input Parameters'!$E$19,'Input Parameters'!$F$19)</f>
        <v>591.27560805908604</v>
      </c>
      <c r="D4075" s="10">
        <f t="shared" ca="1" si="544"/>
        <v>0.15442705327133077</v>
      </c>
      <c r="E4075" s="59">
        <f ca="1">IF(_xlfn.NORM.INV(D4075,'Input Parameters'!$E$20,'Input Parameters'!$F$20)&lt;3500,3500,IF(_xlfn.NORM.INV(D4075,'Input Parameters'!$E$20,'Input Parameters'!$F$20)&gt;5500,5500,_xlfn.NORM.INV(D4075,'Input Parameters'!$E$20,'Input Parameters'!$F$20)))</f>
        <v>4087.659414804767</v>
      </c>
      <c r="F4075" s="10">
        <f t="shared" ca="1" si="545"/>
        <v>0.48963492245485185</v>
      </c>
      <c r="G4075" s="61">
        <f ca="1">_xlfn.NORM.INV(F4075,'Input Parameters'!$E$21,'Input Parameters'!$F$21)</f>
        <v>284.64576324335343</v>
      </c>
      <c r="H4075" s="54">
        <f ca="1">EXP(E4075*(1/'Input Parameters'!$E$22-1/G4075))</f>
        <v>0.66401018580670235</v>
      </c>
      <c r="I4075" s="10">
        <f t="shared" ca="1" si="546"/>
        <v>0.59559794293527357</v>
      </c>
      <c r="J4075" s="29">
        <f ca="1">_xlfn.BETA.INV(I4075,'Input Parameters'!$L$24,'Input Parameters'!$M$24,'Input Parameters'!$J$24,'Input Parameters'!$K$24)</f>
        <v>0.64561730091125979</v>
      </c>
      <c r="K4075" s="156">
        <f ca="1">('Input Parameters'!$E$25/'Input Parameters'!$E$31)^$J4075</f>
        <v>9.7414381219318221E-3</v>
      </c>
      <c r="L4075" s="66">
        <f ca="1">$H4075*$C4075*'Input Parameters'!$E$23*K4075</f>
        <v>3.8246155022505142</v>
      </c>
      <c r="M4075" s="23">
        <f t="shared" ca="1" si="547"/>
        <v>0.92228919772465401</v>
      </c>
      <c r="N4075" s="15">
        <f ca="1">_xlfn.NORM.INV(M4075,'Input Parameters'!$E$26,'Input Parameters'!$F$26)</f>
        <v>6.3833428380898588E-2</v>
      </c>
      <c r="O4075" s="8">
        <f t="shared" ca="1" si="548"/>
        <v>0.33117372181197002</v>
      </c>
      <c r="P4075" s="29">
        <f ca="1">_xlfn.LOGNORM.INV(O4075,'Input Parameters'!$H$27,'Input Parameters'!$I$27)</f>
        <v>1.1735370723718823</v>
      </c>
      <c r="Q4075" s="10"/>
      <c r="R4075" s="15">
        <f>'Input Parameters'!$E$28</f>
        <v>12.7</v>
      </c>
      <c r="S4075" s="10">
        <f t="shared" ca="1" si="549"/>
        <v>0.26209973210694315</v>
      </c>
      <c r="T4075" s="25">
        <f ca="1">_xlfn.LOGNORM.INV(S4075,'Input Parameters'!$H$29,'Input Parameters'!$I$29)</f>
        <v>54.213332166037063</v>
      </c>
      <c r="U4075" s="10">
        <f t="shared" ca="1" si="550"/>
        <v>0.91620425339178213</v>
      </c>
      <c r="V4075" s="29">
        <f ca="1">IF('Input Parameters'!$D$30="Beta",_xlfn.BETA.INV(U4075,'Input Parameters'!$L$30,'Input Parameters'!$M$30,'Input Parameters'!$J$30,'Input Parameters'!$K$30),IF('Input Parameters'!$D$30="LogNorm",_xlfn.LOGNORM.INV(U4075,'Input Parameters'!$H$30,'Input Parameters'!$I$30)))</f>
        <v>1.7218471077492199</v>
      </c>
      <c r="W4075" s="2">
        <f ca="1">N4075+(P4075-N4075)*(1-ERF((T4075-R4075)/(2*SQRT(L4075*'Input Parameters'!$E$31))))</f>
        <v>0.21182055124310484</v>
      </c>
      <c r="X4075">
        <f t="shared" ca="1" si="551"/>
        <v>1</v>
      </c>
      <c r="Y4075" s="7"/>
    </row>
    <row r="4076" spans="1:25" ht="15" customHeight="1" x14ac:dyDescent="0.3">
      <c r="A4076" s="130">
        <v>4069</v>
      </c>
      <c r="B4076" s="10">
        <f t="shared" ca="1" si="543"/>
        <v>0.6114599575509555</v>
      </c>
      <c r="C4076" s="57">
        <f ca="1">_xlfn.NORM.INV(B4076,'Input Parameters'!$E$19,'Input Parameters'!$F$19)</f>
        <v>591.22416537014965</v>
      </c>
      <c r="D4076" s="10">
        <f t="shared" ca="1" si="544"/>
        <v>0.13652096656869883</v>
      </c>
      <c r="E4076" s="59">
        <f ca="1">IF(_xlfn.NORM.INV(D4076,'Input Parameters'!$E$20,'Input Parameters'!$F$20)&lt;3500,3500,IF(_xlfn.NORM.INV(D4076,'Input Parameters'!$E$20,'Input Parameters'!$F$20)&gt;5500,5500,_xlfn.NORM.INV(D4076,'Input Parameters'!$E$20,'Input Parameters'!$F$20)))</f>
        <v>4032.7410675989877</v>
      </c>
      <c r="F4076" s="10">
        <f t="shared" ca="1" si="545"/>
        <v>0.37121789927508653</v>
      </c>
      <c r="G4076" s="61">
        <f ca="1">_xlfn.NORM.INV(F4076,'Input Parameters'!$E$21,'Input Parameters'!$F$21)</f>
        <v>282.26697265917841</v>
      </c>
      <c r="H4076" s="54">
        <f ca="1">EXP(E4076*(1/'Input Parameters'!$E$22-1/G4076))</f>
        <v>0.59253033757807083</v>
      </c>
      <c r="I4076" s="10">
        <f t="shared" ca="1" si="546"/>
        <v>0.15734531355469139</v>
      </c>
      <c r="J4076" s="29">
        <f ca="1">_xlfn.BETA.INV(I4076,'Input Parameters'!$L$24,'Input Parameters'!$M$24,'Input Parameters'!$J$24,'Input Parameters'!$K$24)</f>
        <v>0.44178223929003524</v>
      </c>
      <c r="K4076" s="156">
        <f ca="1">('Input Parameters'!$E$25/'Input Parameters'!$E$31)^$J4076</f>
        <v>4.2039485212049386E-2</v>
      </c>
      <c r="L4076" s="66">
        <f ca="1">$H4076*$C4076*'Input Parameters'!$E$23*K4076</f>
        <v>14.727199070781149</v>
      </c>
      <c r="M4076" s="23">
        <f t="shared" ca="1" si="547"/>
        <v>0.35035551312039515</v>
      </c>
      <c r="N4076" s="15">
        <f ca="1">_xlfn.NORM.INV(M4076,'Input Parameters'!$E$26,'Input Parameters'!$F$26)</f>
        <v>2.5928422517875204E-2</v>
      </c>
      <c r="O4076" s="8">
        <f t="shared" ca="1" si="548"/>
        <v>0.38301070189044639</v>
      </c>
      <c r="P4076" s="29">
        <f ca="1">_xlfn.LOGNORM.INV(O4076,'Input Parameters'!$H$27,'Input Parameters'!$I$27)</f>
        <v>1.2480194949416905</v>
      </c>
      <c r="Q4076" s="10"/>
      <c r="R4076" s="15">
        <f>'Input Parameters'!$E$28</f>
        <v>12.7</v>
      </c>
      <c r="S4076" s="10">
        <f t="shared" ca="1" si="549"/>
        <v>0.89951911701536247</v>
      </c>
      <c r="T4076" s="25">
        <f ca="1">_xlfn.LOGNORM.INV(S4076,'Input Parameters'!$H$29,'Input Parameters'!$I$29)</f>
        <v>67.222560237715655</v>
      </c>
      <c r="U4076" s="10">
        <f t="shared" ca="1" si="550"/>
        <v>0.45552010980870994</v>
      </c>
      <c r="V4076" s="29">
        <f ca="1">IF('Input Parameters'!$D$30="Beta",_xlfn.BETA.INV(U4076,'Input Parameters'!$L$30,'Input Parameters'!$M$30,'Input Parameters'!$J$30,'Input Parameters'!$K$30),IF('Input Parameters'!$D$30="LogNorm",_xlfn.LOGNORM.INV(U4076,'Input Parameters'!$H$30,'Input Parameters'!$I$30)))</f>
        <v>0.95613888067906083</v>
      </c>
      <c r="W4076" s="2">
        <f ca="1">N4076+(P4076-N4076)*(1-ERF((T4076-R4076)/(2*SQRT(L4076*'Input Parameters'!$E$31))))</f>
        <v>0.41098560272645746</v>
      </c>
      <c r="X4076">
        <f t="shared" ca="1" si="551"/>
        <v>1</v>
      </c>
      <c r="Y4076" s="7"/>
    </row>
    <row r="4077" spans="1:25" ht="15" customHeight="1" x14ac:dyDescent="0.3">
      <c r="A4077" s="130">
        <v>4070</v>
      </c>
      <c r="B4077" s="10">
        <f t="shared" ca="1" si="543"/>
        <v>0.13797750953712473</v>
      </c>
      <c r="C4077" s="57">
        <f ca="1">_xlfn.NORM.INV(B4077,'Input Parameters'!$E$19,'Input Parameters'!$F$19)</f>
        <v>475.24138423249786</v>
      </c>
      <c r="D4077" s="10">
        <f t="shared" ca="1" si="544"/>
        <v>0.95038703331409635</v>
      </c>
      <c r="E4077" s="59">
        <f ca="1">IF(_xlfn.NORM.INV(D4077,'Input Parameters'!$E$20,'Input Parameters'!$F$20)&lt;3500,3500,IF(_xlfn.NORM.INV(D4077,'Input Parameters'!$E$20,'Input Parameters'!$F$20)&gt;5500,5500,_xlfn.NORM.INV(D4077,'Input Parameters'!$E$20,'Input Parameters'!$F$20)))</f>
        <v>5500</v>
      </c>
      <c r="F4077" s="10">
        <f t="shared" ca="1" si="545"/>
        <v>0.79829130672213389</v>
      </c>
      <c r="G4077" s="61">
        <f ca="1">_xlfn.NORM.INV(F4077,'Input Parameters'!$E$21,'Input Parameters'!$F$21)</f>
        <v>291.41729340316431</v>
      </c>
      <c r="H4077" s="54">
        <f ca="1">EXP(E4077*(1/'Input Parameters'!$E$22-1/G4077))</f>
        <v>0.90307620280049494</v>
      </c>
      <c r="I4077" s="10">
        <f t="shared" ca="1" si="546"/>
        <v>0.26056820871555297</v>
      </c>
      <c r="J4077" s="29">
        <f ca="1">_xlfn.BETA.INV(I4077,'Input Parameters'!$L$24,'Input Parameters'!$M$24,'Input Parameters'!$J$24,'Input Parameters'!$K$24)</f>
        <v>0.5017371577799169</v>
      </c>
      <c r="K4077" s="156">
        <f ca="1">('Input Parameters'!$E$25/'Input Parameters'!$E$31)^$J4077</f>
        <v>2.7344620856518318E-2</v>
      </c>
      <c r="L4077" s="66">
        <f ca="1">$H4077*$C4077*'Input Parameters'!$E$23*K4077</f>
        <v>11.735742084757488</v>
      </c>
      <c r="M4077" s="23">
        <f t="shared" ca="1" si="547"/>
        <v>0.50222648655597546</v>
      </c>
      <c r="N4077" s="15">
        <f ca="1">_xlfn.NORM.INV(M4077,'Input Parameters'!$E$26,'Input Parameters'!$F$26)</f>
        <v>3.4117201065659235E-2</v>
      </c>
      <c r="O4077" s="8">
        <f t="shared" ca="1" si="548"/>
        <v>0.63724687162792581</v>
      </c>
      <c r="P4077" s="29">
        <f ca="1">_xlfn.LOGNORM.INV(O4077,'Input Parameters'!$H$27,'Input Parameters'!$I$27)</f>
        <v>1.6628725352348408</v>
      </c>
      <c r="Q4077" s="10"/>
      <c r="R4077" s="15">
        <f>'Input Parameters'!$E$28</f>
        <v>12.7</v>
      </c>
      <c r="S4077" s="10">
        <f t="shared" ca="1" si="549"/>
        <v>0.84060125536238994</v>
      </c>
      <c r="T4077" s="25">
        <f ca="1">_xlfn.LOGNORM.INV(S4077,'Input Parameters'!$H$29,'Input Parameters'!$I$29)</f>
        <v>65.128409664504545</v>
      </c>
      <c r="U4077" s="10">
        <f t="shared" ca="1" si="550"/>
        <v>0.27699446916160086</v>
      </c>
      <c r="V4077" s="29">
        <f ca="1">IF('Input Parameters'!$D$30="Beta",_xlfn.BETA.INV(U4077,'Input Parameters'!$L$30,'Input Parameters'!$M$30,'Input Parameters'!$J$30,'Input Parameters'!$K$30),IF('Input Parameters'!$D$30="LogNorm",_xlfn.LOGNORM.INV(U4077,'Input Parameters'!$H$30,'Input Parameters'!$I$30)))</f>
        <v>0.79123173269695646</v>
      </c>
      <c r="W4077" s="2">
        <f ca="1">N4077+(P4077-N4077)*(1-ERF((T4077-R4077)/(2*SQRT(L4077*'Input Parameters'!$E$31))))</f>
        <v>0.48882656767114468</v>
      </c>
      <c r="X4077">
        <f t="shared" ca="1" si="551"/>
        <v>1</v>
      </c>
      <c r="Y4077" s="7"/>
    </row>
    <row r="4078" spans="1:25" ht="15" customHeight="1" x14ac:dyDescent="0.3">
      <c r="A4078" s="130">
        <v>4071</v>
      </c>
      <c r="B4078" s="10">
        <f t="shared" ca="1" si="543"/>
        <v>0.35011283816875571</v>
      </c>
      <c r="C4078" s="57">
        <f ca="1">_xlfn.NORM.INV(B4078,'Input Parameters'!$E$19,'Input Parameters'!$F$19)</f>
        <v>534.76616111626356</v>
      </c>
      <c r="D4078" s="10">
        <f t="shared" ca="1" si="544"/>
        <v>0.55430227602512994</v>
      </c>
      <c r="E4078" s="59">
        <f ca="1">IF(_xlfn.NORM.INV(D4078,'Input Parameters'!$E$20,'Input Parameters'!$F$20)&lt;3500,3500,IF(_xlfn.NORM.INV(D4078,'Input Parameters'!$E$20,'Input Parameters'!$F$20)&gt;5500,5500,_xlfn.NORM.INV(D4078,'Input Parameters'!$E$20,'Input Parameters'!$F$20)))</f>
        <v>4895.5770766086825</v>
      </c>
      <c r="F4078" s="10">
        <f t="shared" ca="1" si="545"/>
        <v>0.59421113143413218</v>
      </c>
      <c r="G4078" s="61">
        <f ca="1">_xlfn.NORM.INV(F4078,'Input Parameters'!$E$21,'Input Parameters'!$F$21)</f>
        <v>286.72375437556951</v>
      </c>
      <c r="H4078" s="54">
        <f ca="1">EXP(E4078*(1/'Input Parameters'!$E$22-1/G4078))</f>
        <v>0.69368309533328132</v>
      </c>
      <c r="I4078" s="10">
        <f t="shared" ca="1" si="546"/>
        <v>0.1952781140053137</v>
      </c>
      <c r="J4078" s="29">
        <f ca="1">_xlfn.BETA.INV(I4078,'Input Parameters'!$L$24,'Input Parameters'!$M$24,'Input Parameters'!$J$24,'Input Parameters'!$K$24)</f>
        <v>0.46586653326256305</v>
      </c>
      <c r="K4078" s="156">
        <f ca="1">('Input Parameters'!$E$25/'Input Parameters'!$E$31)^$J4078</f>
        <v>3.5369132216639905E-2</v>
      </c>
      <c r="L4078" s="66">
        <f ca="1">$H4078*$C4078*'Input Parameters'!$E$23*K4078</f>
        <v>13.120471246890176</v>
      </c>
      <c r="M4078" s="23">
        <f t="shared" ca="1" si="547"/>
        <v>0.95547553001507979</v>
      </c>
      <c r="N4078" s="15">
        <f ca="1">_xlfn.NORM.INV(M4078,'Input Parameters'!$E$26,'Input Parameters'!$F$26)</f>
        <v>6.9709156574281922E-2</v>
      </c>
      <c r="O4078" s="8">
        <f t="shared" ca="1" si="548"/>
        <v>0.16374914054123269</v>
      </c>
      <c r="P4078" s="29">
        <f ca="1">_xlfn.LOGNORM.INV(O4078,'Input Parameters'!$H$27,'Input Parameters'!$I$27)</f>
        <v>0.92313334983893913</v>
      </c>
      <c r="Q4078" s="10"/>
      <c r="R4078" s="15">
        <f>'Input Parameters'!$E$28</f>
        <v>12.7</v>
      </c>
      <c r="S4078" s="10">
        <f t="shared" ca="1" si="549"/>
        <v>0.61786331944352579</v>
      </c>
      <c r="T4078" s="25">
        <f ca="1">_xlfn.LOGNORM.INV(S4078,'Input Parameters'!$H$29,'Input Parameters'!$I$29)</f>
        <v>60.225742026586531</v>
      </c>
      <c r="U4078" s="10">
        <f t="shared" ca="1" si="550"/>
        <v>0.55397516058329588</v>
      </c>
      <c r="V4078" s="29">
        <f ca="1">IF('Input Parameters'!$D$30="Beta",_xlfn.BETA.INV(U4078,'Input Parameters'!$L$30,'Input Parameters'!$M$30,'Input Parameters'!$J$30,'Input Parameters'!$K$30),IF('Input Parameters'!$D$30="LogNorm",_xlfn.LOGNORM.INV(U4078,'Input Parameters'!$H$30,'Input Parameters'!$I$30)))</f>
        <v>1.0541385211056735</v>
      </c>
      <c r="W4078" s="2">
        <f ca="1">N4078+(P4078-N4078)*(1-ERF((T4078-R4078)/(2*SQRT(L4078*'Input Parameters'!$E$31))))</f>
        <v>0.37141862887581556</v>
      </c>
      <c r="X4078">
        <f t="shared" ca="1" si="551"/>
        <v>1</v>
      </c>
      <c r="Y4078" s="7"/>
    </row>
    <row r="4079" spans="1:25" ht="15" customHeight="1" x14ac:dyDescent="0.3">
      <c r="A4079" s="130">
        <v>4072</v>
      </c>
      <c r="B4079" s="10">
        <f t="shared" ca="1" si="543"/>
        <v>0.67437444991298823</v>
      </c>
      <c r="C4079" s="57">
        <f ca="1">_xlfn.NORM.INV(B4079,'Input Parameters'!$E$19,'Input Parameters'!$F$19)</f>
        <v>605.49609751801484</v>
      </c>
      <c r="D4079" s="10">
        <f t="shared" ca="1" si="544"/>
        <v>9.1753821996174212E-2</v>
      </c>
      <c r="E4079" s="59">
        <f ca="1">IF(_xlfn.NORM.INV(D4079,'Input Parameters'!$E$20,'Input Parameters'!$F$20)&lt;3500,3500,IF(_xlfn.NORM.INV(D4079,'Input Parameters'!$E$20,'Input Parameters'!$F$20)&gt;5500,5500,_xlfn.NORM.INV(D4079,'Input Parameters'!$E$20,'Input Parameters'!$F$20)))</f>
        <v>3868.97742112367</v>
      </c>
      <c r="F4079" s="10">
        <f t="shared" ca="1" si="545"/>
        <v>0.51576478017169181</v>
      </c>
      <c r="G4079" s="61">
        <f ca="1">_xlfn.NORM.INV(F4079,'Input Parameters'!$E$21,'Input Parameters'!$F$21)</f>
        <v>285.16068012787031</v>
      </c>
      <c r="H4079" s="54">
        <f ca="1">EXP(E4079*(1/'Input Parameters'!$E$22-1/G4079))</f>
        <v>0.69558021624187538</v>
      </c>
      <c r="I4079" s="10">
        <f t="shared" ca="1" si="546"/>
        <v>0.511696055286604</v>
      </c>
      <c r="J4079" s="29">
        <f ca="1">_xlfn.BETA.INV(I4079,'Input Parameters'!$L$24,'Input Parameters'!$M$24,'Input Parameters'!$J$24,'Input Parameters'!$K$24)</f>
        <v>0.61187842513535762</v>
      </c>
      <c r="K4079" s="156">
        <f ca="1">('Input Parameters'!$E$25/'Input Parameters'!$E$31)^$J4079</f>
        <v>1.2408927751289135E-2</v>
      </c>
      <c r="L4079" s="66">
        <f ca="1">$H4079*$C4079*'Input Parameters'!$E$23*K4079</f>
        <v>5.2262818308088992</v>
      </c>
      <c r="M4079" s="23">
        <f t="shared" ca="1" si="547"/>
        <v>0.6793777664665871</v>
      </c>
      <c r="N4079" s="15">
        <f ca="1">_xlfn.NORM.INV(M4079,'Input Parameters'!$E$26,'Input Parameters'!$F$26)</f>
        <v>4.3785150181503966E-2</v>
      </c>
      <c r="O4079" s="8">
        <f t="shared" ca="1" si="548"/>
        <v>0.95383940838312686</v>
      </c>
      <c r="P4079" s="29">
        <f ca="1">_xlfn.LOGNORM.INV(O4079,'Input Parameters'!$H$27,'Input Parameters'!$I$27)</f>
        <v>2.9979021190011927</v>
      </c>
      <c r="Q4079" s="10"/>
      <c r="R4079" s="15">
        <f>'Input Parameters'!$E$28</f>
        <v>12.7</v>
      </c>
      <c r="S4079" s="10">
        <f t="shared" ca="1" si="549"/>
        <v>0.54241585674624171</v>
      </c>
      <c r="T4079" s="25">
        <f ca="1">_xlfn.LOGNORM.INV(S4079,'Input Parameters'!$H$29,'Input Parameters'!$I$29)</f>
        <v>58.932434772123081</v>
      </c>
      <c r="U4079" s="10">
        <f t="shared" ca="1" si="550"/>
        <v>0.10520677722809091</v>
      </c>
      <c r="V4079" s="29">
        <f ca="1">IF('Input Parameters'!$D$30="Beta",_xlfn.BETA.INV(U4079,'Input Parameters'!$L$30,'Input Parameters'!$M$30,'Input Parameters'!$J$30,'Input Parameters'!$K$30),IF('Input Parameters'!$D$30="LogNorm",_xlfn.LOGNORM.INV(U4079,'Input Parameters'!$H$30,'Input Parameters'!$I$30)))</f>
        <v>0.60976403863950412</v>
      </c>
      <c r="W4079" s="2">
        <f ca="1">N4079+(P4079-N4079)*(1-ERF((T4079-R4079)/(2*SQRT(L4079*'Input Parameters'!$E$31))))</f>
        <v>0.49493099306574306</v>
      </c>
      <c r="X4079">
        <f t="shared" ca="1" si="551"/>
        <v>1</v>
      </c>
      <c r="Y4079" s="7"/>
    </row>
    <row r="4080" spans="1:25" ht="15" customHeight="1" x14ac:dyDescent="0.3">
      <c r="A4080" s="130">
        <v>4073</v>
      </c>
      <c r="B4080" s="10">
        <f t="shared" ca="1" si="543"/>
        <v>0.21719321689555415</v>
      </c>
      <c r="C4080" s="57">
        <f ca="1">_xlfn.NORM.INV(B4080,'Input Parameters'!$E$19,'Input Parameters'!$F$19)</f>
        <v>501.24570774236281</v>
      </c>
      <c r="D4080" s="10">
        <f t="shared" ca="1" si="544"/>
        <v>0.18419773185218447</v>
      </c>
      <c r="E4080" s="59">
        <f ca="1">IF(_xlfn.NORM.INV(D4080,'Input Parameters'!$E$20,'Input Parameters'!$F$20)&lt;3500,3500,IF(_xlfn.NORM.INV(D4080,'Input Parameters'!$E$20,'Input Parameters'!$F$20)&gt;5500,5500,_xlfn.NORM.INV(D4080,'Input Parameters'!$E$20,'Input Parameters'!$F$20)))</f>
        <v>4170.3619221605995</v>
      </c>
      <c r="F4080" s="10">
        <f t="shared" ca="1" si="545"/>
        <v>0.44126348396115878</v>
      </c>
      <c r="G4080" s="61">
        <f ca="1">_xlfn.NORM.INV(F4080,'Input Parameters'!$E$21,'Input Parameters'!$F$21)</f>
        <v>283.68855451071329</v>
      </c>
      <c r="H4080" s="54">
        <f ca="1">EXP(E4080*(1/'Input Parameters'!$E$22-1/G4080))</f>
        <v>0.62676916707959429</v>
      </c>
      <c r="I4080" s="10">
        <f t="shared" ca="1" si="546"/>
        <v>0.26961794476139134</v>
      </c>
      <c r="J4080" s="29">
        <f ca="1">_xlfn.BETA.INV(I4080,'Input Parameters'!$L$24,'Input Parameters'!$M$24,'Input Parameters'!$J$24,'Input Parameters'!$K$24)</f>
        <v>0.5063147616307816</v>
      </c>
      <c r="K4080" s="156">
        <f ca="1">('Input Parameters'!$E$25/'Input Parameters'!$E$31)^$J4080</f>
        <v>2.6461270458023461E-2</v>
      </c>
      <c r="L4080" s="66">
        <f ca="1">$H4080*$C4080*'Input Parameters'!$E$23*K4080</f>
        <v>8.3132144204192873</v>
      </c>
      <c r="M4080" s="23">
        <f t="shared" ca="1" si="547"/>
        <v>0.32086613058142566</v>
      </c>
      <c r="N4080" s="15">
        <f ca="1">_xlfn.NORM.INV(M4080,'Input Parameters'!$E$26,'Input Parameters'!$F$26)</f>
        <v>2.4229158298485202E-2</v>
      </c>
      <c r="O4080" s="8">
        <f t="shared" ca="1" si="548"/>
        <v>0.36486680744184041</v>
      </c>
      <c r="P4080" s="29">
        <f ca="1">_xlfn.LOGNORM.INV(O4080,'Input Parameters'!$H$27,'Input Parameters'!$I$27)</f>
        <v>1.2218520764190197</v>
      </c>
      <c r="Q4080" s="10"/>
      <c r="R4080" s="15">
        <f>'Input Parameters'!$E$28</f>
        <v>12.7</v>
      </c>
      <c r="S4080" s="10">
        <f t="shared" ca="1" si="549"/>
        <v>0.16896387809950142</v>
      </c>
      <c r="T4080" s="25">
        <f ca="1">_xlfn.LOGNORM.INV(S4080,'Input Parameters'!$H$29,'Input Parameters'!$I$29)</f>
        <v>52.292043269445365</v>
      </c>
      <c r="U4080" s="10">
        <f t="shared" ca="1" si="550"/>
        <v>0.50794543206508336</v>
      </c>
      <c r="V4080" s="29">
        <f ca="1">IF('Input Parameters'!$D$30="Beta",_xlfn.BETA.INV(U4080,'Input Parameters'!$L$30,'Input Parameters'!$M$30,'Input Parameters'!$J$30,'Input Parameters'!$K$30),IF('Input Parameters'!$D$30="LogNorm",_xlfn.LOGNORM.INV(U4080,'Input Parameters'!$H$30,'Input Parameters'!$I$30)))</f>
        <v>1.0070861759281318</v>
      </c>
      <c r="W4080" s="2">
        <f ca="1">N4080+(P4080-N4080)*(1-ERF((T4080-R4080)/(2*SQRT(L4080*'Input Parameters'!$E$31))))</f>
        <v>0.42131338046723316</v>
      </c>
      <c r="X4080">
        <f t="shared" ca="1" si="551"/>
        <v>1</v>
      </c>
      <c r="Y4080" s="7"/>
    </row>
    <row r="4081" spans="1:25" ht="15" customHeight="1" x14ac:dyDescent="0.3">
      <c r="A4081" s="130">
        <v>4074</v>
      </c>
      <c r="B4081" s="10">
        <f t="shared" ca="1" si="543"/>
        <v>0.95336765813932922</v>
      </c>
      <c r="C4081" s="57">
        <f ca="1">_xlfn.NORM.INV(B4081,'Input Parameters'!$E$19,'Input Parameters'!$F$19)</f>
        <v>709.12668587513576</v>
      </c>
      <c r="D4081" s="10">
        <f t="shared" ca="1" si="544"/>
        <v>3.8047679331845941E-2</v>
      </c>
      <c r="E4081" s="59">
        <f ca="1">IF(_xlfn.NORM.INV(D4081,'Input Parameters'!$E$20,'Input Parameters'!$F$20)&lt;3500,3500,IF(_xlfn.NORM.INV(D4081,'Input Parameters'!$E$20,'Input Parameters'!$F$20)&gt;5500,5500,_xlfn.NORM.INV(D4081,'Input Parameters'!$E$20,'Input Parameters'!$F$20)))</f>
        <v>3558.3362794492391</v>
      </c>
      <c r="F4081" s="10">
        <f t="shared" ca="1" si="545"/>
        <v>0.41341254175706343</v>
      </c>
      <c r="G4081" s="61">
        <f ca="1">_xlfn.NORM.INV(F4081,'Input Parameters'!$E$21,'Input Parameters'!$F$21)</f>
        <v>283.13042609131759</v>
      </c>
      <c r="H4081" s="54">
        <f ca="1">EXP(E4081*(1/'Input Parameters'!$E$22-1/G4081))</f>
        <v>0.65485471618618418</v>
      </c>
      <c r="I4081" s="10">
        <f t="shared" ca="1" si="546"/>
        <v>0.94879566143644745</v>
      </c>
      <c r="J4081" s="29">
        <f ca="1">_xlfn.BETA.INV(I4081,'Input Parameters'!$L$24,'Input Parameters'!$M$24,'Input Parameters'!$J$24,'Input Parameters'!$K$24)</f>
        <v>0.8333111136118504</v>
      </c>
      <c r="K4081" s="156">
        <f ca="1">('Input Parameters'!$E$25/'Input Parameters'!$E$31)^$J4081</f>
        <v>2.5344033248146662E-3</v>
      </c>
      <c r="L4081" s="66">
        <f ca="1">$H4081*$C4081*'Input Parameters'!$E$23*K4081</f>
        <v>1.1769134289465752</v>
      </c>
      <c r="M4081" s="23">
        <f t="shared" ca="1" si="547"/>
        <v>8.1757618353254236E-3</v>
      </c>
      <c r="N4081" s="15">
        <f ca="1">_xlfn.NORM.INV(M4081,'Input Parameters'!$E$26,'Input Parameters'!$F$26)</f>
        <v>-1.6420442057838193E-2</v>
      </c>
      <c r="O4081" s="8">
        <f t="shared" ca="1" si="548"/>
        <v>0.67699893303693393</v>
      </c>
      <c r="P4081" s="29">
        <f ca="1">_xlfn.LOGNORM.INV(O4081,'Input Parameters'!$H$27,'Input Parameters'!$I$27)</f>
        <v>1.7444188818541995</v>
      </c>
      <c r="Q4081" s="10"/>
      <c r="R4081" s="15">
        <f>'Input Parameters'!$E$28</f>
        <v>12.7</v>
      </c>
      <c r="S4081" s="10">
        <f t="shared" ca="1" si="549"/>
        <v>0.82814271768875913</v>
      </c>
      <c r="T4081" s="25">
        <f ca="1">_xlfn.LOGNORM.INV(S4081,'Input Parameters'!$H$29,'Input Parameters'!$I$29)</f>
        <v>64.763237723221081</v>
      </c>
      <c r="U4081" s="10">
        <f t="shared" ca="1" si="550"/>
        <v>0.34525815065774001</v>
      </c>
      <c r="V4081" s="29">
        <f ca="1">IF('Input Parameters'!$D$30="Beta",_xlfn.BETA.INV(U4081,'Input Parameters'!$L$30,'Input Parameters'!$M$30,'Input Parameters'!$J$30,'Input Parameters'!$K$30),IF('Input Parameters'!$D$30="LogNorm",_xlfn.LOGNORM.INV(U4081,'Input Parameters'!$H$30,'Input Parameters'!$I$30)))</f>
        <v>0.85401738674136507</v>
      </c>
      <c r="W4081" s="2">
        <f ca="1">N4081+(P4081-N4081)*(1-ERF((T4081-R4081)/(2*SQRT(L4081*'Input Parameters'!$E$31))))</f>
        <v>-1.5205228534917412E-2</v>
      </c>
      <c r="X4081">
        <f t="shared" ca="1" si="551"/>
        <v>1</v>
      </c>
      <c r="Y4081" s="7"/>
    </row>
    <row r="4082" spans="1:25" ht="15" customHeight="1" x14ac:dyDescent="0.3">
      <c r="A4082" s="130">
        <v>4075</v>
      </c>
      <c r="B4082" s="10">
        <f t="shared" ca="1" si="543"/>
        <v>0.65614629213188347</v>
      </c>
      <c r="C4082" s="57">
        <f ca="1">_xlfn.NORM.INV(B4082,'Input Parameters'!$E$19,'Input Parameters'!$F$19)</f>
        <v>601.26631449503816</v>
      </c>
      <c r="D4082" s="10">
        <f t="shared" ca="1" si="544"/>
        <v>0.80874891150459471</v>
      </c>
      <c r="E4082" s="59">
        <f ca="1">IF(_xlfn.NORM.INV(D4082,'Input Parameters'!$E$20,'Input Parameters'!$F$20)&lt;3500,3500,IF(_xlfn.NORM.INV(D4082,'Input Parameters'!$E$20,'Input Parameters'!$F$20)&gt;5500,5500,_xlfn.NORM.INV(D4082,'Input Parameters'!$E$20,'Input Parameters'!$F$20)))</f>
        <v>5411.3066646390625</v>
      </c>
      <c r="F4082" s="10">
        <f t="shared" ca="1" si="545"/>
        <v>0.29456494666801525</v>
      </c>
      <c r="G4082" s="61">
        <f ca="1">_xlfn.NORM.INV(F4082,'Input Parameters'!$E$21,'Input Parameters'!$F$21)</f>
        <v>280.60483477434474</v>
      </c>
      <c r="H4082" s="54">
        <f ca="1">EXP(E4082*(1/'Input Parameters'!$E$22-1/G4082))</f>
        <v>0.4422787144350151</v>
      </c>
      <c r="I4082" s="10">
        <f t="shared" ca="1" si="546"/>
        <v>0.67167877833182033</v>
      </c>
      <c r="J4082" s="29">
        <f ca="1">_xlfn.BETA.INV(I4082,'Input Parameters'!$L$24,'Input Parameters'!$M$24,'Input Parameters'!$J$24,'Input Parameters'!$K$24)</f>
        <v>0.67684577822129477</v>
      </c>
      <c r="K4082" s="156">
        <f ca="1">('Input Parameters'!$E$25/'Input Parameters'!$E$31)^$J4082</f>
        <v>7.7863311945315164E-3</v>
      </c>
      <c r="L4082" s="66">
        <f ca="1">$H4082*$C4082*'Input Parameters'!$E$23*K4082</f>
        <v>2.070597973910552</v>
      </c>
      <c r="M4082" s="23">
        <f t="shared" ca="1" si="547"/>
        <v>0.6264397814841306</v>
      </c>
      <c r="N4082" s="15">
        <f ca="1">_xlfn.NORM.INV(M4082,'Input Parameters'!$E$26,'Input Parameters'!$F$26)</f>
        <v>4.0771210843010865E-2</v>
      </c>
      <c r="O4082" s="8">
        <f t="shared" ca="1" si="548"/>
        <v>0.36629595428604111</v>
      </c>
      <c r="P4082" s="29">
        <f ca="1">_xlfn.LOGNORM.INV(O4082,'Input Parameters'!$H$27,'Input Parameters'!$I$27)</f>
        <v>1.2239080155090458</v>
      </c>
      <c r="Q4082" s="10"/>
      <c r="R4082" s="15">
        <f>'Input Parameters'!$E$28</f>
        <v>12.7</v>
      </c>
      <c r="S4082" s="10">
        <f t="shared" ca="1" si="549"/>
        <v>0.87279118536987021</v>
      </c>
      <c r="T4082" s="25">
        <f ca="1">_xlfn.LOGNORM.INV(S4082,'Input Parameters'!$H$29,'Input Parameters'!$I$29)</f>
        <v>66.180653135063409</v>
      </c>
      <c r="U4082" s="10">
        <f t="shared" ca="1" si="550"/>
        <v>0.34563973877029774</v>
      </c>
      <c r="V4082" s="29">
        <f ca="1">IF('Input Parameters'!$D$30="Beta",_xlfn.BETA.INV(U4082,'Input Parameters'!$L$30,'Input Parameters'!$M$30,'Input Parameters'!$J$30,'Input Parameters'!$K$30),IF('Input Parameters'!$D$30="LogNorm",_xlfn.LOGNORM.INV(U4082,'Input Parameters'!$H$30,'Input Parameters'!$I$30)))</f>
        <v>0.85436608637991529</v>
      </c>
      <c r="W4082" s="2">
        <f ca="1">N4082+(P4082-N4082)*(1-ERF((T4082-R4082)/(2*SQRT(L4082*'Input Parameters'!$E$31))))</f>
        <v>5.0931469621713132E-2</v>
      </c>
      <c r="X4082">
        <f t="shared" ca="1" si="551"/>
        <v>1</v>
      </c>
      <c r="Y4082" s="7"/>
    </row>
    <row r="4083" spans="1:25" ht="15" customHeight="1" x14ac:dyDescent="0.3">
      <c r="A4083" s="130">
        <v>4076</v>
      </c>
      <c r="B4083" s="10">
        <f t="shared" ca="1" si="543"/>
        <v>0.32988304015052661</v>
      </c>
      <c r="C4083" s="57">
        <f ca="1">_xlfn.NORM.INV(B4083,'Input Parameters'!$E$19,'Input Parameters'!$F$19)</f>
        <v>530.10004537140401</v>
      </c>
      <c r="D4083" s="10">
        <f t="shared" ca="1" si="544"/>
        <v>0.2906575074770692</v>
      </c>
      <c r="E4083" s="59">
        <f ca="1">IF(_xlfn.NORM.INV(D4083,'Input Parameters'!$E$20,'Input Parameters'!$F$20)&lt;3500,3500,IF(_xlfn.NORM.INV(D4083,'Input Parameters'!$E$20,'Input Parameters'!$F$20)&gt;5500,5500,_xlfn.NORM.INV(D4083,'Input Parameters'!$E$20,'Input Parameters'!$F$20)))</f>
        <v>4413.9745631255946</v>
      </c>
      <c r="F4083" s="10">
        <f t="shared" ca="1" si="545"/>
        <v>0.44144370688228363</v>
      </c>
      <c r="G4083" s="61">
        <f ca="1">_xlfn.NORM.INV(F4083,'Input Parameters'!$E$21,'Input Parameters'!$F$21)</f>
        <v>283.6921441372657</v>
      </c>
      <c r="H4083" s="54">
        <f ca="1">EXP(E4083*(1/'Input Parameters'!$E$22-1/G4083))</f>
        <v>0.61001585247630163</v>
      </c>
      <c r="I4083" s="10">
        <f t="shared" ca="1" si="546"/>
        <v>0.96715257151033651</v>
      </c>
      <c r="J4083" s="29">
        <f ca="1">_xlfn.BETA.INV(I4083,'Input Parameters'!$L$24,'Input Parameters'!$M$24,'Input Parameters'!$J$24,'Input Parameters'!$K$24)</f>
        <v>0.85485370599309984</v>
      </c>
      <c r="K4083" s="156">
        <f ca="1">('Input Parameters'!$E$25/'Input Parameters'!$E$31)^$J4083</f>
        <v>2.1715070506995895E-3</v>
      </c>
      <c r="L4083" s="66">
        <f ca="1">$H4083*$C4083*'Input Parameters'!$E$23*K4083</f>
        <v>0.70219899955999754</v>
      </c>
      <c r="M4083" s="23">
        <f t="shared" ca="1" si="547"/>
        <v>0.65718546585143367</v>
      </c>
      <c r="N4083" s="15">
        <f ca="1">_xlfn.NORM.INV(M4083,'Input Parameters'!$E$26,'Input Parameters'!$F$26)</f>
        <v>4.2500670321106777E-2</v>
      </c>
      <c r="O4083" s="8">
        <f t="shared" ca="1" si="548"/>
        <v>0.3352875390157718</v>
      </c>
      <c r="P4083" s="29">
        <f ca="1">_xlfn.LOGNORM.INV(O4083,'Input Parameters'!$H$27,'Input Parameters'!$I$27)</f>
        <v>1.1794266971157843</v>
      </c>
      <c r="Q4083" s="10"/>
      <c r="R4083" s="15">
        <f>'Input Parameters'!$E$28</f>
        <v>12.7</v>
      </c>
      <c r="S4083" s="10">
        <f t="shared" ca="1" si="549"/>
        <v>0.18259838679485485</v>
      </c>
      <c r="T4083" s="25">
        <f ca="1">_xlfn.LOGNORM.INV(S4083,'Input Parameters'!$H$29,'Input Parameters'!$I$29)</f>
        <v>52.602719934368523</v>
      </c>
      <c r="U4083" s="10">
        <f t="shared" ca="1" si="550"/>
        <v>0.22408826248757918</v>
      </c>
      <c r="V4083" s="29">
        <f ca="1">IF('Input Parameters'!$D$30="Beta",_xlfn.BETA.INV(U4083,'Input Parameters'!$L$30,'Input Parameters'!$M$30,'Input Parameters'!$J$30,'Input Parameters'!$K$30),IF('Input Parameters'!$D$30="LogNorm",_xlfn.LOGNORM.INV(U4083,'Input Parameters'!$H$30,'Input Parameters'!$I$30)))</f>
        <v>0.74090114712087041</v>
      </c>
      <c r="W4083" s="2">
        <f ca="1">N4083+(P4083-N4083)*(1-ERF((T4083-R4083)/(2*SQRT(L4083*'Input Parameters'!$E$31))))</f>
        <v>4.3364281391335795E-2</v>
      </c>
      <c r="X4083">
        <f t="shared" ca="1" si="551"/>
        <v>1</v>
      </c>
      <c r="Y4083" s="7"/>
    </row>
    <row r="4084" spans="1:25" ht="15" customHeight="1" x14ac:dyDescent="0.3">
      <c r="A4084" s="130">
        <v>4077</v>
      </c>
      <c r="B4084" s="10">
        <f t="shared" ca="1" si="543"/>
        <v>0.51483483939671137</v>
      </c>
      <c r="C4084" s="57">
        <f ca="1">_xlfn.NORM.INV(B4084,'Input Parameters'!$E$19,'Input Parameters'!$F$19)</f>
        <v>570.44289314876562</v>
      </c>
      <c r="D4084" s="10">
        <f t="shared" ca="1" si="544"/>
        <v>0.55993011033630213</v>
      </c>
      <c r="E4084" s="59">
        <f ca="1">IF(_xlfn.NORM.INV(D4084,'Input Parameters'!$E$20,'Input Parameters'!$F$20)&lt;3500,3500,IF(_xlfn.NORM.INV(D4084,'Input Parameters'!$E$20,'Input Parameters'!$F$20)&gt;5500,5500,_xlfn.NORM.INV(D4084,'Input Parameters'!$E$20,'Input Parameters'!$F$20)))</f>
        <v>4905.5544158411822</v>
      </c>
      <c r="F4084" s="10">
        <f t="shared" ca="1" si="545"/>
        <v>0.21370309061339288</v>
      </c>
      <c r="G4084" s="61">
        <f ca="1">_xlfn.NORM.INV(F4084,'Input Parameters'!$E$21,'Input Parameters'!$F$21)</f>
        <v>278.61200501692883</v>
      </c>
      <c r="H4084" s="54">
        <f ca="1">EXP(E4084*(1/'Input Parameters'!$E$22-1/G4084))</f>
        <v>0.42121522868857919</v>
      </c>
      <c r="I4084" s="10">
        <f t="shared" ca="1" si="546"/>
        <v>0.28800606116086458</v>
      </c>
      <c r="J4084" s="29">
        <f ca="1">_xlfn.BETA.INV(I4084,'Input Parameters'!$L$24,'Input Parameters'!$M$24,'Input Parameters'!$J$24,'Input Parameters'!$K$24)</f>
        <v>0.51538819541167447</v>
      </c>
      <c r="K4084" s="156">
        <f ca="1">('Input Parameters'!$E$25/'Input Parameters'!$E$31)^$J4084</f>
        <v>2.4793796023944395E-2</v>
      </c>
      <c r="L4084" s="66">
        <f ca="1">$H4084*$C4084*'Input Parameters'!$E$23*K4084</f>
        <v>5.9574343089350341</v>
      </c>
      <c r="M4084" s="23">
        <f t="shared" ca="1" si="547"/>
        <v>0.22808105026806325</v>
      </c>
      <c r="N4084" s="15">
        <f ca="1">_xlfn.NORM.INV(M4084,'Input Parameters'!$E$26,'Input Parameters'!$F$26)</f>
        <v>1.8351191815918554E-2</v>
      </c>
      <c r="O4084" s="8">
        <f t="shared" ca="1" si="548"/>
        <v>0.35315270314035607</v>
      </c>
      <c r="P4084" s="29">
        <f ca="1">_xlfn.LOGNORM.INV(O4084,'Input Parameters'!$H$27,'Input Parameters'!$I$27)</f>
        <v>1.2050263439798015</v>
      </c>
      <c r="Q4084" s="10"/>
      <c r="R4084" s="15">
        <f>'Input Parameters'!$E$28</f>
        <v>12.7</v>
      </c>
      <c r="S4084" s="10">
        <f t="shared" ca="1" si="549"/>
        <v>0.42516335082446055</v>
      </c>
      <c r="T4084" s="25">
        <f ca="1">_xlfn.LOGNORM.INV(S4084,'Input Parameters'!$H$29,'Input Parameters'!$I$29)</f>
        <v>57.011095967969858</v>
      </c>
      <c r="U4084" s="10">
        <f t="shared" ca="1" si="550"/>
        <v>0.8690557389381427</v>
      </c>
      <c r="V4084" s="29">
        <f ca="1">IF('Input Parameters'!$D$30="Beta",_xlfn.BETA.INV(U4084,'Input Parameters'!$L$30,'Input Parameters'!$M$30,'Input Parameters'!$J$30,'Input Parameters'!$K$30),IF('Input Parameters'!$D$30="LogNorm",_xlfn.LOGNORM.INV(U4084,'Input Parameters'!$H$30,'Input Parameters'!$I$30)))</f>
        <v>1.5552533344322104</v>
      </c>
      <c r="W4084" s="2">
        <f ca="1">N4084+(P4084-N4084)*(1-ERF((T4084-R4084)/(2*SQRT(L4084*'Input Parameters'!$E$31))))</f>
        <v>0.25478728394240391</v>
      </c>
      <c r="X4084">
        <f t="shared" ca="1" si="551"/>
        <v>1</v>
      </c>
      <c r="Y4084" s="7"/>
    </row>
    <row r="4085" spans="1:25" ht="15" customHeight="1" x14ac:dyDescent="0.3">
      <c r="A4085" s="130">
        <v>4078</v>
      </c>
      <c r="B4085" s="10">
        <f t="shared" ca="1" si="543"/>
        <v>0.37551097828683921</v>
      </c>
      <c r="C4085" s="57">
        <f ca="1">_xlfn.NORM.INV(B4085,'Input Parameters'!$E$19,'Input Parameters'!$F$19)</f>
        <v>540.48881592017221</v>
      </c>
      <c r="D4085" s="10">
        <f t="shared" ca="1" si="544"/>
        <v>0.6039608567679835</v>
      </c>
      <c r="E4085" s="59">
        <f ca="1">IF(_xlfn.NORM.INV(D4085,'Input Parameters'!$E$20,'Input Parameters'!$F$20)&lt;3500,3500,IF(_xlfn.NORM.INV(D4085,'Input Parameters'!$E$20,'Input Parameters'!$F$20)&gt;5500,5500,_xlfn.NORM.INV(D4085,'Input Parameters'!$E$20,'Input Parameters'!$F$20)))</f>
        <v>4984.5289671623159</v>
      </c>
      <c r="F4085" s="10">
        <f t="shared" ca="1" si="545"/>
        <v>0.78294032637234579</v>
      </c>
      <c r="G4085" s="61">
        <f ca="1">_xlfn.NORM.INV(F4085,'Input Parameters'!$E$21,'Input Parameters'!$F$21)</f>
        <v>290.99779367265086</v>
      </c>
      <c r="H4085" s="54">
        <f ca="1">EXP(E4085*(1/'Input Parameters'!$E$22-1/G4085))</f>
        <v>0.88953970349329758</v>
      </c>
      <c r="I4085" s="10">
        <f t="shared" ca="1" si="546"/>
        <v>0.24544284206040146</v>
      </c>
      <c r="J4085" s="29">
        <f ca="1">_xlfn.BETA.INV(I4085,'Input Parameters'!$L$24,'Input Parameters'!$M$24,'Input Parameters'!$J$24,'Input Parameters'!$K$24)</f>
        <v>0.49390168413746938</v>
      </c>
      <c r="K4085" s="156">
        <f ca="1">('Input Parameters'!$E$25/'Input Parameters'!$E$31)^$J4085</f>
        <v>2.8925627753687937E-2</v>
      </c>
      <c r="L4085" s="66">
        <f ca="1">$H4085*$C4085*'Input Parameters'!$E$23*K4085</f>
        <v>13.907044416366489</v>
      </c>
      <c r="M4085" s="23">
        <f t="shared" ca="1" si="547"/>
        <v>0.68695140241124064</v>
      </c>
      <c r="N4085" s="15">
        <f ca="1">_xlfn.NORM.INV(M4085,'Input Parameters'!$E$26,'Input Parameters'!$F$26)</f>
        <v>4.4231775246950725E-2</v>
      </c>
      <c r="O4085" s="8">
        <f t="shared" ca="1" si="548"/>
        <v>0.65961155173621289</v>
      </c>
      <c r="P4085" s="29">
        <f ca="1">_xlfn.LOGNORM.INV(O4085,'Input Parameters'!$H$27,'Input Parameters'!$I$27)</f>
        <v>1.7078259415973207</v>
      </c>
      <c r="Q4085" s="10"/>
      <c r="R4085" s="15">
        <f>'Input Parameters'!$E$28</f>
        <v>12.7</v>
      </c>
      <c r="S4085" s="10">
        <f t="shared" ca="1" si="549"/>
        <v>0.16001570151012412</v>
      </c>
      <c r="T4085" s="25">
        <f ca="1">_xlfn.LOGNORM.INV(S4085,'Input Parameters'!$H$29,'Input Parameters'!$I$29)</f>
        <v>52.080379547802828</v>
      </c>
      <c r="U4085" s="10">
        <f t="shared" ca="1" si="550"/>
        <v>0.49011147821294332</v>
      </c>
      <c r="V4085" s="29">
        <f ca="1">IF('Input Parameters'!$D$30="Beta",_xlfn.BETA.INV(U4085,'Input Parameters'!$L$30,'Input Parameters'!$M$30,'Input Parameters'!$J$30,'Input Parameters'!$K$30),IF('Input Parameters'!$D$30="LogNorm",_xlfn.LOGNORM.INV(U4085,'Input Parameters'!$H$30,'Input Parameters'!$I$30)))</f>
        <v>0.98948684845067536</v>
      </c>
      <c r="W4085" s="2">
        <f ca="1">N4085+(P4085-N4085)*(1-ERF((T4085-R4085)/(2*SQRT(L4085*'Input Parameters'!$E$31))))</f>
        <v>0.80157185955362364</v>
      </c>
      <c r="X4085">
        <f t="shared" ca="1" si="551"/>
        <v>1</v>
      </c>
      <c r="Y4085" s="7"/>
    </row>
    <row r="4086" spans="1:25" ht="15" customHeight="1" x14ac:dyDescent="0.3">
      <c r="A4086" s="130">
        <v>4079</v>
      </c>
      <c r="B4086" s="10">
        <f t="shared" ca="1" si="543"/>
        <v>0.68063997602113713</v>
      </c>
      <c r="C4086" s="57">
        <f ca="1">_xlfn.NORM.INV(B4086,'Input Parameters'!$E$19,'Input Parameters'!$F$19)</f>
        <v>606.9718320546599</v>
      </c>
      <c r="D4086" s="10">
        <f t="shared" ca="1" si="544"/>
        <v>0.10429147805571959</v>
      </c>
      <c r="E4086" s="59">
        <f ca="1">IF(_xlfn.NORM.INV(D4086,'Input Parameters'!$E$20,'Input Parameters'!$F$20)&lt;3500,3500,IF(_xlfn.NORM.INV(D4086,'Input Parameters'!$E$20,'Input Parameters'!$F$20)&gt;5500,5500,_xlfn.NORM.INV(D4086,'Input Parameters'!$E$20,'Input Parameters'!$F$20)))</f>
        <v>3919.7699564474042</v>
      </c>
      <c r="F4086" s="10">
        <f t="shared" ca="1" si="545"/>
        <v>0.224317862217847</v>
      </c>
      <c r="G4086" s="61">
        <f ca="1">_xlfn.NORM.INV(F4086,'Input Parameters'!$E$21,'Input Parameters'!$F$21)</f>
        <v>278.89454527858271</v>
      </c>
      <c r="H4086" s="54">
        <f ca="1">EXP(E4086*(1/'Input Parameters'!$E$22-1/G4086))</f>
        <v>0.50833605668951509</v>
      </c>
      <c r="I4086" s="10">
        <f t="shared" ca="1" si="546"/>
        <v>0.57830987379965548</v>
      </c>
      <c r="J4086" s="29">
        <f ca="1">_xlfn.BETA.INV(I4086,'Input Parameters'!$L$24,'Input Parameters'!$M$24,'Input Parameters'!$J$24,'Input Parameters'!$K$24)</f>
        <v>0.63864687148969668</v>
      </c>
      <c r="K4086" s="156">
        <f ca="1">('Input Parameters'!$E$25/'Input Parameters'!$E$31)^$J4086</f>
        <v>1.0240920068421536E-2</v>
      </c>
      <c r="L4086" s="66">
        <f ca="1">$H4086*$C4086*'Input Parameters'!$E$23*K4086</f>
        <v>3.159791519638937</v>
      </c>
      <c r="M4086" s="23">
        <f t="shared" ca="1" si="547"/>
        <v>0.6670182036589235</v>
      </c>
      <c r="N4086" s="15">
        <f ca="1">_xlfn.NORM.INV(M4086,'Input Parameters'!$E$26,'Input Parameters'!$F$26)</f>
        <v>4.3065580821286656E-2</v>
      </c>
      <c r="O4086" s="8">
        <f t="shared" ca="1" si="548"/>
        <v>0.7184721512487835</v>
      </c>
      <c r="P4086" s="29">
        <f ca="1">_xlfn.LOGNORM.INV(O4086,'Input Parameters'!$H$27,'Input Parameters'!$I$27)</f>
        <v>1.8387059057513355</v>
      </c>
      <c r="Q4086" s="10"/>
      <c r="R4086" s="15">
        <f>'Input Parameters'!$E$28</f>
        <v>12.7</v>
      </c>
      <c r="S4086" s="10">
        <f t="shared" ca="1" si="549"/>
        <v>8.3335212322657948E-2</v>
      </c>
      <c r="T4086" s="25">
        <f ca="1">_xlfn.LOGNORM.INV(S4086,'Input Parameters'!$H$29,'Input Parameters'!$I$29)</f>
        <v>49.857063983152671</v>
      </c>
      <c r="U4086" s="10">
        <f t="shared" ca="1" si="550"/>
        <v>0.50652257766659747</v>
      </c>
      <c r="V4086" s="29">
        <f ca="1">IF('Input Parameters'!$D$30="Beta",_xlfn.BETA.INV(U4086,'Input Parameters'!$L$30,'Input Parameters'!$M$30,'Input Parameters'!$J$30,'Input Parameters'!$K$30),IF('Input Parameters'!$D$30="LogNorm",_xlfn.LOGNORM.INV(U4086,'Input Parameters'!$H$30,'Input Parameters'!$I$30)))</f>
        <v>1.0056705114557456</v>
      </c>
      <c r="W4086" s="2">
        <f ca="1">N4086+(P4086-N4086)*(1-ERF((T4086-R4086)/(2*SQRT(L4086*'Input Parameters'!$E$31))))</f>
        <v>0.29335460889100629</v>
      </c>
      <c r="X4086">
        <f t="shared" ca="1" si="551"/>
        <v>1</v>
      </c>
      <c r="Y4086" s="7"/>
    </row>
    <row r="4087" spans="1:25" ht="15" customHeight="1" x14ac:dyDescent="0.3">
      <c r="A4087" s="130">
        <v>4080</v>
      </c>
      <c r="B4087" s="10">
        <f t="shared" ca="1" si="543"/>
        <v>0.16716461750128686</v>
      </c>
      <c r="C4087" s="57">
        <f ca="1">_xlfn.NORM.INV(B4087,'Input Parameters'!$E$19,'Input Parameters'!$F$19)</f>
        <v>485.72112342662325</v>
      </c>
      <c r="D4087" s="10">
        <f t="shared" ca="1" si="544"/>
        <v>0.64919992250926084</v>
      </c>
      <c r="E4087" s="59">
        <f ca="1">IF(_xlfn.NORM.INV(D4087,'Input Parameters'!$E$20,'Input Parameters'!$F$20)&lt;3500,3500,IF(_xlfn.NORM.INV(D4087,'Input Parameters'!$E$20,'Input Parameters'!$F$20)&gt;5500,5500,_xlfn.NORM.INV(D4087,'Input Parameters'!$E$20,'Input Parameters'!$F$20)))</f>
        <v>5068.2129246401364</v>
      </c>
      <c r="F4087" s="10">
        <f t="shared" ca="1" si="545"/>
        <v>0.39214731424724125</v>
      </c>
      <c r="G4087" s="61">
        <f ca="1">_xlfn.NORM.INV(F4087,'Input Parameters'!$E$21,'Input Parameters'!$F$21)</f>
        <v>282.69850784140903</v>
      </c>
      <c r="H4087" s="54">
        <f ca="1">EXP(E4087*(1/'Input Parameters'!$E$22-1/G4087))</f>
        <v>0.53241926276114393</v>
      </c>
      <c r="I4087" s="10">
        <f t="shared" ca="1" si="546"/>
        <v>0.62857702434993601</v>
      </c>
      <c r="J4087" s="29">
        <f ca="1">_xlfn.BETA.INV(I4087,'Input Parameters'!$L$24,'Input Parameters'!$M$24,'Input Parameters'!$J$24,'Input Parameters'!$K$24)</f>
        <v>0.65901325341011652</v>
      </c>
      <c r="K4087" s="156">
        <f ca="1">('Input Parameters'!$E$25/'Input Parameters'!$E$31)^$J4087</f>
        <v>8.8488919986186697E-3</v>
      </c>
      <c r="L4087" s="66">
        <f ca="1">$H4087*$C4087*'Input Parameters'!$E$23*K4087</f>
        <v>2.2883879123883402</v>
      </c>
      <c r="M4087" s="23">
        <f t="shared" ca="1" si="547"/>
        <v>0.72627447044106519</v>
      </c>
      <c r="N4087" s="15">
        <f ca="1">_xlfn.NORM.INV(M4087,'Input Parameters'!$E$26,'Input Parameters'!$F$26)</f>
        <v>4.6633264718174729E-2</v>
      </c>
      <c r="O4087" s="8">
        <f t="shared" ca="1" si="548"/>
        <v>0.66032136752506598</v>
      </c>
      <c r="P4087" s="29">
        <f ca="1">_xlfn.LOGNORM.INV(O4087,'Input Parameters'!$H$27,'Input Parameters'!$I$27)</f>
        <v>1.7092901983131206</v>
      </c>
      <c r="Q4087" s="10"/>
      <c r="R4087" s="15">
        <f>'Input Parameters'!$E$28</f>
        <v>12.7</v>
      </c>
      <c r="S4087" s="10">
        <f t="shared" ca="1" si="549"/>
        <v>7.5058654794780799E-2</v>
      </c>
      <c r="T4087" s="25">
        <f ca="1">_xlfn.LOGNORM.INV(S4087,'Input Parameters'!$H$29,'Input Parameters'!$I$29)</f>
        <v>49.543827981451507</v>
      </c>
      <c r="U4087" s="10">
        <f t="shared" ca="1" si="550"/>
        <v>7.4293029942359312E-2</v>
      </c>
      <c r="V4087" s="29">
        <f ca="1">IF('Input Parameters'!$D$30="Beta",_xlfn.BETA.INV(U4087,'Input Parameters'!$L$30,'Input Parameters'!$M$30,'Input Parameters'!$J$30,'Input Parameters'!$K$30),IF('Input Parameters'!$D$30="LogNorm",_xlfn.LOGNORM.INV(U4087,'Input Parameters'!$H$30,'Input Parameters'!$I$30)))</f>
        <v>0.56527505703101311</v>
      </c>
      <c r="W4087" s="2">
        <f ca="1">N4087+(P4087-N4087)*(1-ERF((T4087-R4087)/(2*SQRT(L4087*'Input Parameters'!$E$31))))</f>
        <v>0.18801286126025285</v>
      </c>
      <c r="X4087">
        <f t="shared" ca="1" si="551"/>
        <v>1</v>
      </c>
      <c r="Y4087" s="7"/>
    </row>
    <row r="4088" spans="1:25" ht="15" customHeight="1" x14ac:dyDescent="0.3">
      <c r="A4088" s="130">
        <v>4081</v>
      </c>
      <c r="B4088" s="10">
        <f t="shared" ca="1" si="543"/>
        <v>0.16392866181311805</v>
      </c>
      <c r="C4088" s="57">
        <f ca="1">_xlfn.NORM.INV(B4088,'Input Parameters'!$E$19,'Input Parameters'!$F$19)</f>
        <v>484.62191755446111</v>
      </c>
      <c r="D4088" s="10">
        <f t="shared" ca="1" si="544"/>
        <v>0.33804145190766188</v>
      </c>
      <c r="E4088" s="59">
        <f ca="1">IF(_xlfn.NORM.INV(D4088,'Input Parameters'!$E$20,'Input Parameters'!$F$20)&lt;3500,3500,IF(_xlfn.NORM.INV(D4088,'Input Parameters'!$E$20,'Input Parameters'!$F$20)&gt;5500,5500,_xlfn.NORM.INV(D4088,'Input Parameters'!$E$20,'Input Parameters'!$F$20)))</f>
        <v>4507.5299986494056</v>
      </c>
      <c r="F4088" s="10">
        <f t="shared" ca="1" si="545"/>
        <v>0.76895144136085802</v>
      </c>
      <c r="G4088" s="61">
        <f ca="1">_xlfn.NORM.INV(F4088,'Input Parameters'!$E$21,'Input Parameters'!$F$21)</f>
        <v>290.63022856739667</v>
      </c>
      <c r="H4088" s="54">
        <f ca="1">EXP(E4088*(1/'Input Parameters'!$E$22-1/G4088))</f>
        <v>0.88210852722256261</v>
      </c>
      <c r="I4088" s="10">
        <f t="shared" ca="1" si="546"/>
        <v>0.31174518980548604</v>
      </c>
      <c r="J4088" s="29">
        <f ca="1">_xlfn.BETA.INV(I4088,'Input Parameters'!$L$24,'Input Parameters'!$M$24,'Input Parameters'!$J$24,'Input Parameters'!$K$24)</f>
        <v>0.52670561887630329</v>
      </c>
      <c r="K4088" s="156">
        <f ca="1">('Input Parameters'!$E$25/'Input Parameters'!$E$31)^$J4088</f>
        <v>2.2860428076258869E-2</v>
      </c>
      <c r="L4088" s="66">
        <f ca="1">$H4088*$C4088*'Input Parameters'!$E$23*K4088</f>
        <v>9.7725844172482379</v>
      </c>
      <c r="M4088" s="23">
        <f t="shared" ca="1" si="547"/>
        <v>0.6692708793248664</v>
      </c>
      <c r="N4088" s="15">
        <f ca="1">_xlfn.NORM.INV(M4088,'Input Parameters'!$E$26,'Input Parameters'!$F$26)</f>
        <v>4.3195915476489433E-2</v>
      </c>
      <c r="O4088" s="8">
        <f t="shared" ca="1" si="548"/>
        <v>0.37785531681022388</v>
      </c>
      <c r="P4088" s="29">
        <f ca="1">_xlfn.LOGNORM.INV(O4088,'Input Parameters'!$H$27,'Input Parameters'!$I$27)</f>
        <v>1.2405684731690485</v>
      </c>
      <c r="Q4088" s="10"/>
      <c r="R4088" s="15">
        <f>'Input Parameters'!$E$28</f>
        <v>12.7</v>
      </c>
      <c r="S4088" s="10">
        <f t="shared" ca="1" si="549"/>
        <v>0.32994781030821518</v>
      </c>
      <c r="T4088" s="25">
        <f ca="1">_xlfn.LOGNORM.INV(S4088,'Input Parameters'!$H$29,'Input Parameters'!$I$29)</f>
        <v>55.424702951696034</v>
      </c>
      <c r="U4088" s="10">
        <f t="shared" ca="1" si="550"/>
        <v>0.68498797775037923</v>
      </c>
      <c r="V4088" s="29">
        <f ca="1">IF('Input Parameters'!$D$30="Beta",_xlfn.BETA.INV(U4088,'Input Parameters'!$L$30,'Input Parameters'!$M$30,'Input Parameters'!$J$30,'Input Parameters'!$K$30),IF('Input Parameters'!$D$30="LogNorm",_xlfn.LOGNORM.INV(U4088,'Input Parameters'!$H$30,'Input Parameters'!$I$30)))</f>
        <v>1.2082346653740541</v>
      </c>
      <c r="W4088" s="2">
        <f ca="1">N4088+(P4088-N4088)*(1-ERF((T4088-R4088)/(2*SQRT(L4088*'Input Parameters'!$E$31))))</f>
        <v>0.44292841448356912</v>
      </c>
      <c r="X4088">
        <f t="shared" ca="1" si="551"/>
        <v>1</v>
      </c>
      <c r="Y4088" s="7"/>
    </row>
    <row r="4089" spans="1:25" ht="15" customHeight="1" x14ac:dyDescent="0.3">
      <c r="A4089" s="130">
        <v>4082</v>
      </c>
      <c r="B4089" s="10">
        <f t="shared" ca="1" si="543"/>
        <v>0.52180982993395542</v>
      </c>
      <c r="C4089" s="57">
        <f ca="1">_xlfn.NORM.INV(B4089,'Input Parameters'!$E$19,'Input Parameters'!$F$19)</f>
        <v>571.92184551606169</v>
      </c>
      <c r="D4089" s="10">
        <f t="shared" ca="1" si="544"/>
        <v>0.75722478383467495</v>
      </c>
      <c r="E4089" s="59">
        <f ca="1">IF(_xlfn.NORM.INV(D4089,'Input Parameters'!$E$20,'Input Parameters'!$F$20)&lt;3500,3500,IF(_xlfn.NORM.INV(D4089,'Input Parameters'!$E$20,'Input Parameters'!$F$20)&gt;5500,5500,_xlfn.NORM.INV(D4089,'Input Parameters'!$E$20,'Input Parameters'!$F$20)))</f>
        <v>5288.1823151452827</v>
      </c>
      <c r="F4089" s="10">
        <f t="shared" ca="1" si="545"/>
        <v>0.59844692444808156</v>
      </c>
      <c r="G4089" s="61">
        <f ca="1">_xlfn.NORM.INV(F4089,'Input Parameters'!$E$21,'Input Parameters'!$F$21)</f>
        <v>286.80972746054812</v>
      </c>
      <c r="H4089" s="54">
        <f ca="1">EXP(E4089*(1/'Input Parameters'!$E$22-1/G4089))</f>
        <v>0.67736679287807244</v>
      </c>
      <c r="I4089" s="10">
        <f t="shared" ca="1" si="546"/>
        <v>0.76031496116411512</v>
      </c>
      <c r="J4089" s="29">
        <f ca="1">_xlfn.BETA.INV(I4089,'Input Parameters'!$L$24,'Input Parameters'!$M$24,'Input Parameters'!$J$24,'Input Parameters'!$K$24)</f>
        <v>0.71570686807648176</v>
      </c>
      <c r="K4089" s="156">
        <f ca="1">('Input Parameters'!$E$25/'Input Parameters'!$E$31)^$J4089</f>
        <v>5.8920141649245524E-3</v>
      </c>
      <c r="L4089" s="66">
        <f ca="1">$H4089*$C4089*'Input Parameters'!$E$23*K4089</f>
        <v>2.2825713915911758</v>
      </c>
      <c r="M4089" s="23">
        <f t="shared" ca="1" si="547"/>
        <v>0.59400307581772605</v>
      </c>
      <c r="N4089" s="15">
        <f ca="1">_xlfn.NORM.INV(M4089,'Input Parameters'!$E$26,'Input Parameters'!$F$26)</f>
        <v>3.8994947157548109E-2</v>
      </c>
      <c r="O4089" s="8">
        <f t="shared" ca="1" si="548"/>
        <v>0.79111381680174808</v>
      </c>
      <c r="P4089" s="29">
        <f ca="1">_xlfn.LOGNORM.INV(O4089,'Input Parameters'!$H$27,'Input Parameters'!$I$27)</f>
        <v>2.037439663116102</v>
      </c>
      <c r="Q4089" s="10"/>
      <c r="R4089" s="15">
        <f>'Input Parameters'!$E$28</f>
        <v>12.7</v>
      </c>
      <c r="S4089" s="10">
        <f t="shared" ca="1" si="549"/>
        <v>0.48487811817660909</v>
      </c>
      <c r="T4089" s="25">
        <f ca="1">_xlfn.LOGNORM.INV(S4089,'Input Parameters'!$H$29,'Input Parameters'!$I$29)</f>
        <v>57.984476360254135</v>
      </c>
      <c r="U4089" s="10">
        <f t="shared" ca="1" si="550"/>
        <v>0.56424855475444902</v>
      </c>
      <c r="V4089" s="29">
        <f ca="1">IF('Input Parameters'!$D$30="Beta",_xlfn.BETA.INV(U4089,'Input Parameters'!$L$30,'Input Parameters'!$M$30,'Input Parameters'!$J$30,'Input Parameters'!$K$30),IF('Input Parameters'!$D$30="LogNorm",_xlfn.LOGNORM.INV(U4089,'Input Parameters'!$H$30,'Input Parameters'!$I$30)))</f>
        <v>1.0650184422066691</v>
      </c>
      <c r="W4089" s="2">
        <f ca="1">N4089+(P4089-N4089)*(1-ERF((T4089-R4089)/(2*SQRT(L4089*'Input Parameters'!$E$31))))</f>
        <v>0.10704772613439503</v>
      </c>
      <c r="X4089">
        <f t="shared" ca="1" si="551"/>
        <v>1</v>
      </c>
      <c r="Y4089" s="7"/>
    </row>
    <row r="4090" spans="1:25" ht="15" customHeight="1" x14ac:dyDescent="0.3">
      <c r="A4090" s="130">
        <v>4083</v>
      </c>
      <c r="B4090" s="10">
        <f t="shared" ca="1" si="543"/>
        <v>0.30787001306880002</v>
      </c>
      <c r="C4090" s="57">
        <f ca="1">_xlfn.NORM.INV(B4090,'Input Parameters'!$E$19,'Input Parameters'!$F$19)</f>
        <v>524.88970956154515</v>
      </c>
      <c r="D4090" s="10">
        <f t="shared" ca="1" si="544"/>
        <v>0.27666564370472213</v>
      </c>
      <c r="E4090" s="59">
        <f ca="1">IF(_xlfn.NORM.INV(D4090,'Input Parameters'!$E$20,'Input Parameters'!$F$20)&lt;3500,3500,IF(_xlfn.NORM.INV(D4090,'Input Parameters'!$E$20,'Input Parameters'!$F$20)&gt;5500,5500,_xlfn.NORM.INV(D4090,'Input Parameters'!$E$20,'Input Parameters'!$F$20)))</f>
        <v>4385.0570258310581</v>
      </c>
      <c r="F4090" s="10">
        <f t="shared" ca="1" si="545"/>
        <v>0.67254748855249646</v>
      </c>
      <c r="G4090" s="61">
        <f ca="1">_xlfn.NORM.INV(F4090,'Input Parameters'!$E$21,'Input Parameters'!$F$21)</f>
        <v>288.36309382419893</v>
      </c>
      <c r="H4090" s="54">
        <f ca="1">EXP(E4090*(1/'Input Parameters'!$E$22-1/G4090))</f>
        <v>0.7861121926514355</v>
      </c>
      <c r="I4090" s="10">
        <f t="shared" ca="1" si="546"/>
        <v>0.35831508992129668</v>
      </c>
      <c r="J4090" s="29">
        <f ca="1">_xlfn.BETA.INV(I4090,'Input Parameters'!$L$24,'Input Parameters'!$M$24,'Input Parameters'!$J$24,'Input Parameters'!$K$24)</f>
        <v>0.54786445336782663</v>
      </c>
      <c r="K4090" s="156">
        <f ca="1">('Input Parameters'!$E$25/'Input Parameters'!$E$31)^$J4090</f>
        <v>1.9641083611894969E-2</v>
      </c>
      <c r="L4090" s="66">
        <f ca="1">$H4090*$C4090*'Input Parameters'!$E$23*K4090</f>
        <v>8.1043471398225044</v>
      </c>
      <c r="M4090" s="23">
        <f t="shared" ca="1" si="547"/>
        <v>0.15591431834149605</v>
      </c>
      <c r="N4090" s="15">
        <f ca="1">_xlfn.NORM.INV(M4090,'Input Parameters'!$E$26,'Input Parameters'!$F$26)</f>
        <v>1.2760758698476444E-2</v>
      </c>
      <c r="O4090" s="8">
        <f t="shared" ca="1" si="548"/>
        <v>0.19808275309412882</v>
      </c>
      <c r="P4090" s="29">
        <f ca="1">_xlfn.LOGNORM.INV(O4090,'Input Parameters'!$H$27,'Input Parameters'!$I$27)</f>
        <v>0.9780748493852407</v>
      </c>
      <c r="Q4090" s="10"/>
      <c r="R4090" s="15">
        <f>'Input Parameters'!$E$28</f>
        <v>12.7</v>
      </c>
      <c r="S4090" s="10">
        <f t="shared" ca="1" si="549"/>
        <v>0.4092202116997955</v>
      </c>
      <c r="T4090" s="25">
        <f ca="1">_xlfn.LOGNORM.INV(S4090,'Input Parameters'!$H$29,'Input Parameters'!$I$29)</f>
        <v>56.750222760634806</v>
      </c>
      <c r="U4090" s="10">
        <f t="shared" ca="1" si="550"/>
        <v>0.92393635552491982</v>
      </c>
      <c r="V4090" s="29">
        <f ca="1">IF('Input Parameters'!$D$30="Beta",_xlfn.BETA.INV(U4090,'Input Parameters'!$L$30,'Input Parameters'!$M$30,'Input Parameters'!$J$30,'Input Parameters'!$K$30),IF('Input Parameters'!$D$30="LogNorm",_xlfn.LOGNORM.INV(U4090,'Input Parameters'!$H$30,'Input Parameters'!$I$30)))</f>
        <v>1.7575707163547831</v>
      </c>
      <c r="W4090" s="2">
        <f ca="1">N4090+(P4090-N4090)*(1-ERF((T4090-R4090)/(2*SQRT(L4090*'Input Parameters'!$E$31))))</f>
        <v>0.27715281455006063</v>
      </c>
      <c r="X4090">
        <f t="shared" ca="1" si="551"/>
        <v>1</v>
      </c>
      <c r="Y4090" s="7"/>
    </row>
    <row r="4091" spans="1:25" ht="15" customHeight="1" x14ac:dyDescent="0.3">
      <c r="A4091" s="130">
        <v>4084</v>
      </c>
      <c r="B4091" s="10">
        <f t="shared" ca="1" si="543"/>
        <v>0.33861926726181857</v>
      </c>
      <c r="C4091" s="57">
        <f ca="1">_xlfn.NORM.INV(B4091,'Input Parameters'!$E$19,'Input Parameters'!$F$19)</f>
        <v>532.12819835419657</v>
      </c>
      <c r="D4091" s="10">
        <f t="shared" ca="1" si="544"/>
        <v>0.44560978510205951</v>
      </c>
      <c r="E4091" s="59">
        <f ca="1">IF(_xlfn.NORM.INV(D4091,'Input Parameters'!$E$20,'Input Parameters'!$F$20)&lt;3500,3500,IF(_xlfn.NORM.INV(D4091,'Input Parameters'!$E$20,'Input Parameters'!$F$20)&gt;5500,5500,_xlfn.NORM.INV(D4091,'Input Parameters'!$E$20,'Input Parameters'!$F$20)))</f>
        <v>4704.2671749517331</v>
      </c>
      <c r="F4091" s="10">
        <f t="shared" ca="1" si="545"/>
        <v>0.91206027336242623</v>
      </c>
      <c r="G4091" s="61">
        <f ca="1">_xlfn.NORM.INV(F4091,'Input Parameters'!$E$21,'Input Parameters'!$F$21)</f>
        <v>295.48891616439721</v>
      </c>
      <c r="H4091" s="54">
        <f ca="1">EXP(E4091*(1/'Input Parameters'!$E$22-1/G4091))</f>
        <v>1.1448073244769701</v>
      </c>
      <c r="I4091" s="10">
        <f t="shared" ca="1" si="546"/>
        <v>0.13306514598299335</v>
      </c>
      <c r="J4091" s="29">
        <f ca="1">_xlfn.BETA.INV(I4091,'Input Parameters'!$L$24,'Input Parameters'!$M$24,'Input Parameters'!$J$24,'Input Parameters'!$K$24)</f>
        <v>0.42444625698607247</v>
      </c>
      <c r="K4091" s="156">
        <f ca="1">('Input Parameters'!$E$25/'Input Parameters'!$E$31)^$J4091</f>
        <v>4.7606523357928858E-2</v>
      </c>
      <c r="L4091" s="66">
        <f ca="1">$H4091*$C4091*'Input Parameters'!$E$23*K4091</f>
        <v>29.001144657109347</v>
      </c>
      <c r="M4091" s="23">
        <f t="shared" ca="1" si="547"/>
        <v>0.65909341052765202</v>
      </c>
      <c r="N4091" s="15">
        <f ca="1">_xlfn.NORM.INV(M4091,'Input Parameters'!$E$26,'Input Parameters'!$F$26)</f>
        <v>4.2609792984342282E-2</v>
      </c>
      <c r="O4091" s="8">
        <f t="shared" ca="1" si="548"/>
        <v>8.1269015247971144E-3</v>
      </c>
      <c r="P4091" s="29">
        <f ca="1">_xlfn.LOGNORM.INV(O4091,'Input Parameters'!$H$27,'Input Parameters'!$I$27)</f>
        <v>0.49165644113819024</v>
      </c>
      <c r="Q4091" s="10"/>
      <c r="R4091" s="15">
        <f>'Input Parameters'!$E$28</f>
        <v>12.7</v>
      </c>
      <c r="S4091" s="10">
        <f t="shared" ca="1" si="549"/>
        <v>0.43612916976506566</v>
      </c>
      <c r="T4091" s="25">
        <f ca="1">_xlfn.LOGNORM.INV(S4091,'Input Parameters'!$H$29,'Input Parameters'!$I$29)</f>
        <v>57.19002954171156</v>
      </c>
      <c r="U4091" s="10">
        <f t="shared" ca="1" si="550"/>
        <v>0.79626526274833331</v>
      </c>
      <c r="V4091" s="29">
        <f ca="1">IF('Input Parameters'!$D$30="Beta",_xlfn.BETA.INV(U4091,'Input Parameters'!$L$30,'Input Parameters'!$M$30,'Input Parameters'!$J$30,'Input Parameters'!$K$30),IF('Input Parameters'!$D$30="LogNorm",_xlfn.LOGNORM.INV(U4091,'Input Parameters'!$H$30,'Input Parameters'!$I$30)))</f>
        <v>1.3852283591865895</v>
      </c>
      <c r="W4091" s="2">
        <f ca="1">N4091+(P4091-N4091)*(1-ERF((T4091-R4091)/(2*SQRT(L4091*'Input Parameters'!$E$31))))</f>
        <v>0.29367408656783589</v>
      </c>
      <c r="X4091">
        <f t="shared" ca="1" si="551"/>
        <v>1</v>
      </c>
      <c r="Y4091" s="7"/>
    </row>
    <row r="4092" spans="1:25" ht="15" customHeight="1" x14ac:dyDescent="0.3">
      <c r="A4092" s="130">
        <v>4085</v>
      </c>
      <c r="B4092" s="10">
        <f t="shared" ca="1" si="543"/>
        <v>0.99549262240467762</v>
      </c>
      <c r="C4092" s="57">
        <f ca="1">_xlfn.NORM.INV(B4092,'Input Parameters'!$E$19,'Input Parameters'!$F$19)</f>
        <v>787.97124871523306</v>
      </c>
      <c r="D4092" s="10">
        <f t="shared" ca="1" si="544"/>
        <v>0.12884215618491712</v>
      </c>
      <c r="E4092" s="59">
        <f ca="1">IF(_xlfn.NORM.INV(D4092,'Input Parameters'!$E$20,'Input Parameters'!$F$20)&lt;3500,3500,IF(_xlfn.NORM.INV(D4092,'Input Parameters'!$E$20,'Input Parameters'!$F$20)&gt;5500,5500,_xlfn.NORM.INV(D4092,'Input Parameters'!$E$20,'Input Parameters'!$F$20)))</f>
        <v>4007.6830414906435</v>
      </c>
      <c r="F4092" s="10">
        <f t="shared" ca="1" si="545"/>
        <v>0.99310971039221196</v>
      </c>
      <c r="G4092" s="61">
        <f ca="1">_xlfn.NORM.INV(F4092,'Input Parameters'!$E$21,'Input Parameters'!$F$21)</f>
        <v>304.20865077066799</v>
      </c>
      <c r="H4092" s="54">
        <f ca="1">EXP(E4092*(1/'Input Parameters'!$E$22-1/G4092))</f>
        <v>1.6552851588331916</v>
      </c>
      <c r="I4092" s="10">
        <f t="shared" ca="1" si="546"/>
        <v>0.74129238611240034</v>
      </c>
      <c r="J4092" s="29">
        <f ca="1">_xlfn.BETA.INV(I4092,'Input Parameters'!$L$24,'Input Parameters'!$M$24,'Input Parameters'!$J$24,'Input Parameters'!$K$24)</f>
        <v>0.70701688406652163</v>
      </c>
      <c r="K4092" s="156">
        <f ca="1">('Input Parameters'!$E$25/'Input Parameters'!$E$31)^$J4092</f>
        <v>6.2710005403630023E-3</v>
      </c>
      <c r="L4092" s="66">
        <f ca="1">$H4092*$C4092*'Input Parameters'!$E$23*K4092</f>
        <v>8.1793733240999007</v>
      </c>
      <c r="M4092" s="23">
        <f t="shared" ca="1" si="547"/>
        <v>0.14249632901103237</v>
      </c>
      <c r="N4092" s="15">
        <f ca="1">_xlfn.NORM.INV(M4092,'Input Parameters'!$E$26,'Input Parameters'!$F$26)</f>
        <v>1.1547410605066481E-2</v>
      </c>
      <c r="O4092" s="8">
        <f t="shared" ca="1" si="548"/>
        <v>0.30941116266065771</v>
      </c>
      <c r="P4092" s="29">
        <f ca="1">_xlfn.LOGNORM.INV(O4092,'Input Parameters'!$H$27,'Input Parameters'!$I$27)</f>
        <v>1.1423682863953586</v>
      </c>
      <c r="Q4092" s="10"/>
      <c r="R4092" s="15">
        <f>'Input Parameters'!$E$28</f>
        <v>12.7</v>
      </c>
      <c r="S4092" s="10">
        <f t="shared" ca="1" si="549"/>
        <v>0.5324882230997231</v>
      </c>
      <c r="T4092" s="25">
        <f ca="1">_xlfn.LOGNORM.INV(S4092,'Input Parameters'!$H$29,'Input Parameters'!$I$29)</f>
        <v>58.767281192829593</v>
      </c>
      <c r="U4092" s="10">
        <f t="shared" ca="1" si="550"/>
        <v>6.627630965499387E-2</v>
      </c>
      <c r="V4092" s="29">
        <f ca="1">IF('Input Parameters'!$D$30="Beta",_xlfn.BETA.INV(U4092,'Input Parameters'!$L$30,'Input Parameters'!$M$30,'Input Parameters'!$J$30,'Input Parameters'!$K$30),IF('Input Parameters'!$D$30="LogNorm",_xlfn.LOGNORM.INV(U4092,'Input Parameters'!$H$30,'Input Parameters'!$I$30)))</f>
        <v>0.55215131165070586</v>
      </c>
      <c r="W4092" s="2">
        <f ca="1">N4092+(P4092-N4092)*(1-ERF((T4092-R4092)/(2*SQRT(L4092*'Input Parameters'!$E$31))))</f>
        <v>0.29957866883696316</v>
      </c>
      <c r="X4092">
        <f t="shared" ca="1" si="551"/>
        <v>1</v>
      </c>
      <c r="Y4092" s="7"/>
    </row>
    <row r="4093" spans="1:25" ht="15" customHeight="1" x14ac:dyDescent="0.3">
      <c r="A4093" s="130">
        <v>4086</v>
      </c>
      <c r="B4093" s="10">
        <f t="shared" ca="1" si="543"/>
        <v>0.87642471456156246</v>
      </c>
      <c r="C4093" s="57">
        <f ca="1">_xlfn.NORM.INV(B4093,'Input Parameters'!$E$19,'Input Parameters'!$F$19)</f>
        <v>665.0916933105517</v>
      </c>
      <c r="D4093" s="10">
        <f t="shared" ca="1" si="544"/>
        <v>0.65198068366290762</v>
      </c>
      <c r="E4093" s="59">
        <f ca="1">IF(_xlfn.NORM.INV(D4093,'Input Parameters'!$E$20,'Input Parameters'!$F$20)&lt;3500,3500,IF(_xlfn.NORM.INV(D4093,'Input Parameters'!$E$20,'Input Parameters'!$F$20)&gt;5500,5500,_xlfn.NORM.INV(D4093,'Input Parameters'!$E$20,'Input Parameters'!$F$20)))</f>
        <v>5073.4714088120163</v>
      </c>
      <c r="F4093" s="10">
        <f t="shared" ca="1" si="545"/>
        <v>0.35128272667374827</v>
      </c>
      <c r="G4093" s="61">
        <f ca="1">_xlfn.NORM.INV(F4093,'Input Parameters'!$E$21,'Input Parameters'!$F$21)</f>
        <v>281.84858296435885</v>
      </c>
      <c r="H4093" s="54">
        <f ca="1">EXP(E4093*(1/'Input Parameters'!$E$22-1/G4093))</f>
        <v>0.50404154738019202</v>
      </c>
      <c r="I4093" s="10">
        <f t="shared" ca="1" si="546"/>
        <v>0.97087117639816067</v>
      </c>
      <c r="J4093" s="29">
        <f ca="1">_xlfn.BETA.INV(I4093,'Input Parameters'!$L$24,'Input Parameters'!$M$24,'Input Parameters'!$J$24,'Input Parameters'!$K$24)</f>
        <v>0.86009133424870043</v>
      </c>
      <c r="K4093" s="156">
        <f ca="1">('Input Parameters'!$E$25/'Input Parameters'!$E$31)^$J4093</f>
        <v>2.0914320937540378E-3</v>
      </c>
      <c r="L4093" s="66">
        <f ca="1">$H4093*$C4093*'Input Parameters'!$E$23*K4093</f>
        <v>0.70111882495141276</v>
      </c>
      <c r="M4093" s="23">
        <f t="shared" ca="1" si="547"/>
        <v>0.4074879624586899</v>
      </c>
      <c r="N4093" s="15">
        <f ca="1">_xlfn.NORM.INV(M4093,'Input Parameters'!$E$26,'Input Parameters'!$F$26)</f>
        <v>2.908575509467054E-2</v>
      </c>
      <c r="O4093" s="8">
        <f t="shared" ca="1" si="548"/>
        <v>0.92835484105376265</v>
      </c>
      <c r="P4093" s="29">
        <f ca="1">_xlfn.LOGNORM.INV(O4093,'Input Parameters'!$H$27,'Input Parameters'!$I$27)</f>
        <v>2.7203091302042508</v>
      </c>
      <c r="Q4093" s="10"/>
      <c r="R4093" s="15">
        <f>'Input Parameters'!$E$28</f>
        <v>12.7</v>
      </c>
      <c r="S4093" s="10">
        <f t="shared" ca="1" si="549"/>
        <v>0.86194582193490032</v>
      </c>
      <c r="T4093" s="25">
        <f ca="1">_xlfn.LOGNORM.INV(S4093,'Input Parameters'!$H$29,'Input Parameters'!$I$29)</f>
        <v>65.805881146126538</v>
      </c>
      <c r="U4093" s="10">
        <f t="shared" ca="1" si="550"/>
        <v>0.79042658043148772</v>
      </c>
      <c r="V4093" s="29">
        <f ca="1">IF('Input Parameters'!$D$30="Beta",_xlfn.BETA.INV(U4093,'Input Parameters'!$L$30,'Input Parameters'!$M$30,'Input Parameters'!$J$30,'Input Parameters'!$K$30),IF('Input Parameters'!$D$30="LogNorm",_xlfn.LOGNORM.INV(U4093,'Input Parameters'!$H$30,'Input Parameters'!$I$30)))</f>
        <v>1.3741008062001301</v>
      </c>
      <c r="W4093" s="2">
        <f ca="1">N4093+(P4093-N4093)*(1-ERF((T4093-R4093)/(2*SQRT(L4093*'Input Parameters'!$E$31))))</f>
        <v>2.9105407002879235E-2</v>
      </c>
      <c r="X4093">
        <f t="shared" ca="1" si="551"/>
        <v>1</v>
      </c>
      <c r="Y4093" s="7"/>
    </row>
    <row r="4094" spans="1:25" ht="15" customHeight="1" x14ac:dyDescent="0.3">
      <c r="A4094" s="130">
        <v>4087</v>
      </c>
      <c r="B4094" s="10">
        <f t="shared" ca="1" si="543"/>
        <v>0.57917946098583528</v>
      </c>
      <c r="C4094" s="57">
        <f ca="1">_xlfn.NORM.INV(B4094,'Input Parameters'!$E$19,'Input Parameters'!$F$19)</f>
        <v>584.18265955278093</v>
      </c>
      <c r="D4094" s="10">
        <f t="shared" ca="1" si="544"/>
        <v>0.603429070837052</v>
      </c>
      <c r="E4094" s="59">
        <f ca="1">IF(_xlfn.NORM.INV(D4094,'Input Parameters'!$E$20,'Input Parameters'!$F$20)&lt;3500,3500,IF(_xlfn.NORM.INV(D4094,'Input Parameters'!$E$20,'Input Parameters'!$F$20)&gt;5500,5500,_xlfn.NORM.INV(D4094,'Input Parameters'!$E$20,'Input Parameters'!$F$20)))</f>
        <v>4983.5630588592894</v>
      </c>
      <c r="F4094" s="10">
        <f t="shared" ca="1" si="545"/>
        <v>0.66413455098017204</v>
      </c>
      <c r="G4094" s="61">
        <f ca="1">_xlfn.NORM.INV(F4094,'Input Parameters'!$E$21,'Input Parameters'!$F$21)</f>
        <v>288.18086087497727</v>
      </c>
      <c r="H4094" s="54">
        <f ca="1">EXP(E4094*(1/'Input Parameters'!$E$22-1/G4094))</f>
        <v>0.7524424006887539</v>
      </c>
      <c r="I4094" s="10">
        <f t="shared" ca="1" si="546"/>
        <v>0.80140639774335243</v>
      </c>
      <c r="J4094" s="29">
        <f ca="1">_xlfn.BETA.INV(I4094,'Input Parameters'!$L$24,'Input Parameters'!$M$24,'Input Parameters'!$J$24,'Input Parameters'!$K$24)</f>
        <v>0.73544524995267091</v>
      </c>
      <c r="K4094" s="156">
        <f ca="1">('Input Parameters'!$E$25/'Input Parameters'!$E$31)^$J4094</f>
        <v>5.1141114935306861E-3</v>
      </c>
      <c r="L4094" s="66">
        <f ca="1">$H4094*$C4094*'Input Parameters'!$E$23*K4094</f>
        <v>2.2479782960121013</v>
      </c>
      <c r="M4094" s="23">
        <f t="shared" ca="1" si="547"/>
        <v>0.219330765730262</v>
      </c>
      <c r="N4094" s="15">
        <f ca="1">_xlfn.NORM.INV(M4094,'Input Parameters'!$E$26,'Input Parameters'!$F$26)</f>
        <v>1.7736436541008052E-2</v>
      </c>
      <c r="O4094" s="8">
        <f t="shared" ca="1" si="548"/>
        <v>0.26587692617041825</v>
      </c>
      <c r="P4094" s="29">
        <f ca="1">_xlfn.LOGNORM.INV(O4094,'Input Parameters'!$H$27,'Input Parameters'!$I$27)</f>
        <v>1.0795654771646008</v>
      </c>
      <c r="Q4094" s="10"/>
      <c r="R4094" s="15">
        <f>'Input Parameters'!$E$28</f>
        <v>12.7</v>
      </c>
      <c r="S4094" s="10">
        <f t="shared" ca="1" si="549"/>
        <v>4.3651157791263606E-2</v>
      </c>
      <c r="T4094" s="25">
        <f ca="1">_xlfn.LOGNORM.INV(S4094,'Input Parameters'!$H$29,'Input Parameters'!$I$29)</f>
        <v>48.060802428638667</v>
      </c>
      <c r="U4094" s="10">
        <f t="shared" ca="1" si="550"/>
        <v>0.96784005752040225</v>
      </c>
      <c r="V4094" s="29">
        <f ca="1">IF('Input Parameters'!$D$30="Beta",_xlfn.BETA.INV(U4094,'Input Parameters'!$L$30,'Input Parameters'!$M$30,'Input Parameters'!$J$30,'Input Parameters'!$K$30),IF('Input Parameters'!$D$30="LogNorm",_xlfn.LOGNORM.INV(U4094,'Input Parameters'!$H$30,'Input Parameters'!$I$30)))</f>
        <v>2.0724447759627131</v>
      </c>
      <c r="W4094" s="2">
        <f ca="1">N4094+(P4094-N4094)*(1-ERF((T4094-R4094)/(2*SQRT(L4094*'Input Parameters'!$E$31))))</f>
        <v>0.11901426003628224</v>
      </c>
      <c r="X4094">
        <f t="shared" ca="1" si="551"/>
        <v>1</v>
      </c>
      <c r="Y4094" s="7"/>
    </row>
    <row r="4095" spans="1:25" ht="15" customHeight="1" x14ac:dyDescent="0.3">
      <c r="A4095" s="130">
        <v>4088</v>
      </c>
      <c r="B4095" s="10">
        <f t="shared" ca="1" si="543"/>
        <v>0.54114715008264003</v>
      </c>
      <c r="C4095" s="57">
        <f ca="1">_xlfn.NORM.INV(B4095,'Input Parameters'!$E$19,'Input Parameters'!$F$19)</f>
        <v>576.03089167921826</v>
      </c>
      <c r="D4095" s="10">
        <f t="shared" ca="1" si="544"/>
        <v>0.74522694767187592</v>
      </c>
      <c r="E4095" s="59">
        <f ca="1">IF(_xlfn.NORM.INV(D4095,'Input Parameters'!$E$20,'Input Parameters'!$F$20)&lt;3500,3500,IF(_xlfn.NORM.INV(D4095,'Input Parameters'!$E$20,'Input Parameters'!$F$20)&gt;5500,5500,_xlfn.NORM.INV(D4095,'Input Parameters'!$E$20,'Input Parameters'!$F$20)))</f>
        <v>5261.6812323791273</v>
      </c>
      <c r="F4095" s="10">
        <f t="shared" ca="1" si="545"/>
        <v>7.1460448071319571E-2</v>
      </c>
      <c r="G4095" s="61">
        <f ca="1">_xlfn.NORM.INV(F4095,'Input Parameters'!$E$21,'Input Parameters'!$F$21)</f>
        <v>273.33509937738449</v>
      </c>
      <c r="H4095" s="54">
        <f ca="1">EXP(E4095*(1/'Input Parameters'!$E$22-1/G4095))</f>
        <v>0.27472834984754763</v>
      </c>
      <c r="I4095" s="10">
        <f t="shared" ca="1" si="546"/>
        <v>0.36454859964199426</v>
      </c>
      <c r="J4095" s="29">
        <f ca="1">_xlfn.BETA.INV(I4095,'Input Parameters'!$L$24,'Input Parameters'!$M$24,'Input Parameters'!$J$24,'Input Parameters'!$K$24)</f>
        <v>0.55061017138146551</v>
      </c>
      <c r="K4095" s="156">
        <f ca="1">('Input Parameters'!$E$25/'Input Parameters'!$E$31)^$J4095</f>
        <v>1.9258007262072975E-2</v>
      </c>
      <c r="L4095" s="66">
        <f ca="1">$H4095*$C4095*'Input Parameters'!$E$23*K4095</f>
        <v>3.047618479764028</v>
      </c>
      <c r="M4095" s="23">
        <f t="shared" ca="1" si="547"/>
        <v>0.21607821553750362</v>
      </c>
      <c r="N4095" s="15">
        <f ca="1">_xlfn.NORM.INV(M4095,'Input Parameters'!$E$26,'Input Parameters'!$F$26)</f>
        <v>1.7504355268604183E-2</v>
      </c>
      <c r="O4095" s="8">
        <f t="shared" ca="1" si="548"/>
        <v>0.66579396380276534</v>
      </c>
      <c r="P4095" s="29">
        <f ca="1">_xlfn.LOGNORM.INV(O4095,'Input Parameters'!$H$27,'Input Parameters'!$I$27)</f>
        <v>1.7206619178846465</v>
      </c>
      <c r="Q4095" s="10"/>
      <c r="R4095" s="15">
        <f>'Input Parameters'!$E$28</f>
        <v>12.7</v>
      </c>
      <c r="S4095" s="10">
        <f t="shared" ca="1" si="549"/>
        <v>0.5447398100103793</v>
      </c>
      <c r="T4095" s="25">
        <f ca="1">_xlfn.LOGNORM.INV(S4095,'Input Parameters'!$H$29,'Input Parameters'!$I$29)</f>
        <v>58.971222367209847</v>
      </c>
      <c r="U4095" s="10">
        <f t="shared" ca="1" si="550"/>
        <v>0.70113266670605323</v>
      </c>
      <c r="V4095" s="29">
        <f ca="1">IF('Input Parameters'!$D$30="Beta",_xlfn.BETA.INV(U4095,'Input Parameters'!$L$30,'Input Parameters'!$M$30,'Input Parameters'!$J$30,'Input Parameters'!$K$30),IF('Input Parameters'!$D$30="LogNorm",_xlfn.LOGNORM.INV(U4095,'Input Parameters'!$H$30,'Input Parameters'!$I$30)))</f>
        <v>1.2303363757570138</v>
      </c>
      <c r="W4095" s="2">
        <f ca="1">N4095+(P4095-N4095)*(1-ERF((T4095-R4095)/(2*SQRT(L4095*'Input Parameters'!$E$31))))</f>
        <v>0.12123179013125157</v>
      </c>
      <c r="X4095">
        <f t="shared" ca="1" si="551"/>
        <v>1</v>
      </c>
      <c r="Y4095" s="7"/>
    </row>
    <row r="4096" spans="1:25" ht="15" customHeight="1" x14ac:dyDescent="0.3">
      <c r="A4096" s="130">
        <v>4089</v>
      </c>
      <c r="B4096" s="10">
        <f t="shared" ca="1" si="543"/>
        <v>0.7042942559203863</v>
      </c>
      <c r="C4096" s="57">
        <f ca="1">_xlfn.NORM.INV(B4096,'Input Parameters'!$E$19,'Input Parameters'!$F$19)</f>
        <v>612.65890077542235</v>
      </c>
      <c r="D4096" s="10">
        <f t="shared" ca="1" si="544"/>
        <v>0.47231007804128622</v>
      </c>
      <c r="E4096" s="59">
        <f ca="1">IF(_xlfn.NORM.INV(D4096,'Input Parameters'!$E$20,'Input Parameters'!$F$20)&lt;3500,3500,IF(_xlfn.NORM.INV(D4096,'Input Parameters'!$E$20,'Input Parameters'!$F$20)&gt;5500,5500,_xlfn.NORM.INV(D4096,'Input Parameters'!$E$20,'Input Parameters'!$F$20)))</f>
        <v>4751.3750846488001</v>
      </c>
      <c r="F4096" s="10">
        <f t="shared" ca="1" si="545"/>
        <v>0.18685870784974956</v>
      </c>
      <c r="G4096" s="61">
        <f ca="1">_xlfn.NORM.INV(F4096,'Input Parameters'!$E$21,'Input Parameters'!$F$21)</f>
        <v>277.85828114952653</v>
      </c>
      <c r="H4096" s="54">
        <f ca="1">EXP(E4096*(1/'Input Parameters'!$E$22-1/G4096))</f>
        <v>0.41325216574687146</v>
      </c>
      <c r="I4096" s="10">
        <f t="shared" ca="1" si="546"/>
        <v>0.80866181705410911</v>
      </c>
      <c r="J4096" s="29">
        <f ca="1">_xlfn.BETA.INV(I4096,'Input Parameters'!$L$24,'Input Parameters'!$M$24,'Input Parameters'!$J$24,'Input Parameters'!$K$24)</f>
        <v>0.73910029199052252</v>
      </c>
      <c r="K4096" s="156">
        <f ca="1">('Input Parameters'!$E$25/'Input Parameters'!$E$31)^$J4096</f>
        <v>4.9817640726122249E-3</v>
      </c>
      <c r="L4096" s="66">
        <f ca="1">$H4096*$C4096*'Input Parameters'!$E$23*K4096</f>
        <v>1.2612960682171301</v>
      </c>
      <c r="M4096" s="23">
        <f t="shared" ca="1" si="547"/>
        <v>3.7776304684828732E-2</v>
      </c>
      <c r="N4096" s="15">
        <f ca="1">_xlfn.NORM.INV(M4096,'Input Parameters'!$E$26,'Input Parameters'!$F$26)</f>
        <v>-3.3189951696601036E-3</v>
      </c>
      <c r="O4096" s="8">
        <f t="shared" ca="1" si="548"/>
        <v>0.91034243724010677</v>
      </c>
      <c r="P4096" s="29">
        <f ca="1">_xlfn.LOGNORM.INV(O4096,'Input Parameters'!$H$27,'Input Parameters'!$I$27)</f>
        <v>2.5787656321533969</v>
      </c>
      <c r="Q4096" s="10"/>
      <c r="R4096" s="15">
        <f>'Input Parameters'!$E$28</f>
        <v>12.7</v>
      </c>
      <c r="S4096" s="10">
        <f t="shared" ca="1" si="549"/>
        <v>0.32252093022690365</v>
      </c>
      <c r="T4096" s="25">
        <f ca="1">_xlfn.LOGNORM.INV(S4096,'Input Parameters'!$H$29,'Input Parameters'!$I$29)</f>
        <v>55.296640315914182</v>
      </c>
      <c r="U4096" s="10">
        <f t="shared" ca="1" si="550"/>
        <v>0.76060006264151225</v>
      </c>
      <c r="V4096" s="29">
        <f ca="1">IF('Input Parameters'!$D$30="Beta",_xlfn.BETA.INV(U4096,'Input Parameters'!$L$30,'Input Parameters'!$M$30,'Input Parameters'!$J$30,'Input Parameters'!$K$30),IF('Input Parameters'!$D$30="LogNorm",_xlfn.LOGNORM.INV(U4096,'Input Parameters'!$H$30,'Input Parameters'!$I$30)))</f>
        <v>1.3211411275922207</v>
      </c>
      <c r="W4096" s="2">
        <f ca="1">N4096+(P4096-N4096)*(1-ERF((T4096-R4096)/(2*SQRT(L4096*'Input Parameters'!$E$31))))</f>
        <v>1.5580016436753052E-2</v>
      </c>
      <c r="X4096">
        <f t="shared" ca="1" si="551"/>
        <v>1</v>
      </c>
      <c r="Y4096" s="7"/>
    </row>
    <row r="4097" spans="1:25" ht="15" customHeight="1" x14ac:dyDescent="0.3">
      <c r="A4097" s="130">
        <v>4090</v>
      </c>
      <c r="B4097" s="10">
        <f t="shared" ca="1" si="543"/>
        <v>0.94089029067384911</v>
      </c>
      <c r="C4097" s="57">
        <f ca="1">_xlfn.NORM.INV(B4097,'Input Parameters'!$E$19,'Input Parameters'!$F$19)</f>
        <v>699.3136011976984</v>
      </c>
      <c r="D4097" s="10">
        <f t="shared" ca="1" si="544"/>
        <v>0.27765134850989504</v>
      </c>
      <c r="E4097" s="59">
        <f ca="1">IF(_xlfn.NORM.INV(D4097,'Input Parameters'!$E$20,'Input Parameters'!$F$20)&lt;3500,3500,IF(_xlfn.NORM.INV(D4097,'Input Parameters'!$E$20,'Input Parameters'!$F$20)&gt;5500,5500,_xlfn.NORM.INV(D4097,'Input Parameters'!$E$20,'Input Parameters'!$F$20)))</f>
        <v>4387.1169843442149</v>
      </c>
      <c r="F4097" s="10">
        <f t="shared" ca="1" si="545"/>
        <v>0.95856949654883139</v>
      </c>
      <c r="G4097" s="61">
        <f ca="1">_xlfn.NORM.INV(F4097,'Input Parameters'!$E$21,'Input Parameters'!$F$21)</f>
        <v>298.48176911144043</v>
      </c>
      <c r="H4097" s="54">
        <f ca="1">EXP(E4097*(1/'Input Parameters'!$E$22-1/G4097))</f>
        <v>1.3165155282467025</v>
      </c>
      <c r="I4097" s="10">
        <f t="shared" ca="1" si="546"/>
        <v>0.45700960816995861</v>
      </c>
      <c r="J4097" s="29">
        <f ca="1">_xlfn.BETA.INV(I4097,'Input Parameters'!$L$24,'Input Parameters'!$M$24,'Input Parameters'!$J$24,'Input Parameters'!$K$24)</f>
        <v>0.58968307653314622</v>
      </c>
      <c r="K4097" s="156">
        <f ca="1">('Input Parameters'!$E$25/'Input Parameters'!$E$31)^$J4097</f>
        <v>1.455064883356573E-2</v>
      </c>
      <c r="L4097" s="66">
        <f ca="1">$H4097*$C4097*'Input Parameters'!$E$23*K4097</f>
        <v>13.396159832876158</v>
      </c>
      <c r="M4097" s="23">
        <f t="shared" ca="1" si="547"/>
        <v>0.82728625028425407</v>
      </c>
      <c r="N4097" s="15">
        <f ca="1">_xlfn.NORM.INV(M4097,'Input Parameters'!$E$26,'Input Parameters'!$F$26)</f>
        <v>5.3813406178678719E-2</v>
      </c>
      <c r="O4097" s="8">
        <f t="shared" ca="1" si="548"/>
        <v>0.87876808761007186</v>
      </c>
      <c r="P4097" s="29">
        <f ca="1">_xlfn.LOGNORM.INV(O4097,'Input Parameters'!$H$27,'Input Parameters'!$I$27)</f>
        <v>2.38768482446079</v>
      </c>
      <c r="Q4097" s="10"/>
      <c r="R4097" s="15">
        <f>'Input Parameters'!$E$28</f>
        <v>12.7</v>
      </c>
      <c r="S4097" s="10">
        <f t="shared" ca="1" si="549"/>
        <v>0.12144512130446716</v>
      </c>
      <c r="T4097" s="25">
        <f ca="1">_xlfn.LOGNORM.INV(S4097,'Input Parameters'!$H$29,'Input Parameters'!$I$29)</f>
        <v>51.076276653042662</v>
      </c>
      <c r="U4097" s="10">
        <f t="shared" ca="1" si="550"/>
        <v>0.96504983816287238</v>
      </c>
      <c r="V4097" s="29">
        <f ca="1">IF('Input Parameters'!$D$30="Beta",_xlfn.BETA.INV(U4097,'Input Parameters'!$L$30,'Input Parameters'!$M$30,'Input Parameters'!$J$30,'Input Parameters'!$K$30),IF('Input Parameters'!$D$30="LogNorm",_xlfn.LOGNORM.INV(U4097,'Input Parameters'!$H$30,'Input Parameters'!$I$30)))</f>
        <v>2.0421035520424966</v>
      </c>
      <c r="W4097" s="2">
        <f ca="1">N4097+(P4097-N4097)*(1-ERF((T4097-R4097)/(2*SQRT(L4097*'Input Parameters'!$E$31))))</f>
        <v>1.1237666539936233</v>
      </c>
      <c r="X4097">
        <f t="shared" ca="1" si="551"/>
        <v>1</v>
      </c>
      <c r="Y4097" s="7"/>
    </row>
    <row r="4098" spans="1:25" ht="15" customHeight="1" x14ac:dyDescent="0.3">
      <c r="A4098" s="130">
        <v>4091</v>
      </c>
      <c r="B4098" s="10">
        <f t="shared" ca="1" si="543"/>
        <v>0.35996351396650572</v>
      </c>
      <c r="C4098" s="57">
        <f ca="1">_xlfn.NORM.INV(B4098,'Input Parameters'!$E$19,'Input Parameters'!$F$19)</f>
        <v>537.00199091694901</v>
      </c>
      <c r="D4098" s="10">
        <f t="shared" ca="1" si="544"/>
        <v>0.10579555950665065</v>
      </c>
      <c r="E4098" s="59">
        <f ca="1">IF(_xlfn.NORM.INV(D4098,'Input Parameters'!$E$20,'Input Parameters'!$F$20)&lt;3500,3500,IF(_xlfn.NORM.INV(D4098,'Input Parameters'!$E$20,'Input Parameters'!$F$20)&gt;5500,5500,_xlfn.NORM.INV(D4098,'Input Parameters'!$E$20,'Input Parameters'!$F$20)))</f>
        <v>3925.5584436608719</v>
      </c>
      <c r="F4098" s="10">
        <f t="shared" ca="1" si="545"/>
        <v>0.27276012478897249</v>
      </c>
      <c r="G4098" s="61">
        <f ca="1">_xlfn.NORM.INV(F4098,'Input Parameters'!$E$21,'Input Parameters'!$F$21)</f>
        <v>280.09873620004521</v>
      </c>
      <c r="H4098" s="54">
        <f ca="1">EXP(E4098*(1/'Input Parameters'!$E$22-1/G4098))</f>
        <v>0.53950721059326656</v>
      </c>
      <c r="I4098" s="10">
        <f t="shared" ca="1" si="546"/>
        <v>0.39993327345248608</v>
      </c>
      <c r="J4098" s="29">
        <f ca="1">_xlfn.BETA.INV(I4098,'Input Parameters'!$L$24,'Input Parameters'!$M$24,'Input Parameters'!$J$24,'Input Parameters'!$K$24)</f>
        <v>0.56588791743443079</v>
      </c>
      <c r="K4098" s="156">
        <f ca="1">('Input Parameters'!$E$25/'Input Parameters'!$E$31)^$J4098</f>
        <v>1.7258957696502306E-2</v>
      </c>
      <c r="L4098" s="66">
        <f ca="1">$H4098*$C4098*'Input Parameters'!$E$23*K4098</f>
        <v>5.0002038889922433</v>
      </c>
      <c r="M4098" s="23">
        <f t="shared" ca="1" si="547"/>
        <v>0.54833491285440694</v>
      </c>
      <c r="N4098" s="15">
        <f ca="1">_xlfn.NORM.INV(M4098,'Input Parameters'!$E$26,'Input Parameters'!$F$26)</f>
        <v>3.6550567760697303E-2</v>
      </c>
      <c r="O4098" s="8">
        <f t="shared" ca="1" si="548"/>
        <v>1.5161547980733214E-2</v>
      </c>
      <c r="P4098" s="29">
        <f ca="1">_xlfn.LOGNORM.INV(O4098,'Input Parameters'!$H$27,'Input Parameters'!$I$27)</f>
        <v>0.54608464743635654</v>
      </c>
      <c r="Q4098" s="10"/>
      <c r="R4098" s="15">
        <f>'Input Parameters'!$E$28</f>
        <v>12.7</v>
      </c>
      <c r="S4098" s="10">
        <f t="shared" ca="1" si="549"/>
        <v>0.47444652665316311</v>
      </c>
      <c r="T4098" s="25">
        <f ca="1">_xlfn.LOGNORM.INV(S4098,'Input Parameters'!$H$29,'Input Parameters'!$I$29)</f>
        <v>57.814273190792477</v>
      </c>
      <c r="U4098" s="10">
        <f t="shared" ca="1" si="550"/>
        <v>0.23742913351062145</v>
      </c>
      <c r="V4098" s="29">
        <f ca="1">IF('Input Parameters'!$D$30="Beta",_xlfn.BETA.INV(U4098,'Input Parameters'!$L$30,'Input Parameters'!$M$30,'Input Parameters'!$J$30,'Input Parameters'!$K$30),IF('Input Parameters'!$D$30="LogNorm",_xlfn.LOGNORM.INV(U4098,'Input Parameters'!$H$30,'Input Parameters'!$I$30)))</f>
        <v>0.75382777534497369</v>
      </c>
      <c r="W4098" s="2">
        <f ca="1">N4098+(P4098-N4098)*(1-ERF((T4098-R4098)/(2*SQRT(L4098*'Input Parameters'!$E$31))))</f>
        <v>0.11486212693793438</v>
      </c>
      <c r="X4098">
        <f t="shared" ca="1" si="551"/>
        <v>1</v>
      </c>
      <c r="Y4098" s="7"/>
    </row>
    <row r="4099" spans="1:25" ht="15" customHeight="1" x14ac:dyDescent="0.3">
      <c r="A4099" s="130">
        <v>4092</v>
      </c>
      <c r="B4099" s="10">
        <f t="shared" ca="1" si="543"/>
        <v>0.82233946203315</v>
      </c>
      <c r="C4099" s="57">
        <f ca="1">_xlfn.NORM.INV(B4099,'Input Parameters'!$E$19,'Input Parameters'!$F$19)</f>
        <v>645.40482194543142</v>
      </c>
      <c r="D4099" s="10">
        <f t="shared" ca="1" si="544"/>
        <v>0.54990672270252139</v>
      </c>
      <c r="E4099" s="59">
        <f ca="1">IF(_xlfn.NORM.INV(D4099,'Input Parameters'!$E$20,'Input Parameters'!$F$20)&lt;3500,3500,IF(_xlfn.NORM.INV(D4099,'Input Parameters'!$E$20,'Input Parameters'!$F$20)&gt;5500,5500,_xlfn.NORM.INV(D4099,'Input Parameters'!$E$20,'Input Parameters'!$F$20)))</f>
        <v>4887.7979798443321</v>
      </c>
      <c r="F4099" s="10">
        <f t="shared" ca="1" si="545"/>
        <v>0.28476470681099197</v>
      </c>
      <c r="G4099" s="61">
        <f ca="1">_xlfn.NORM.INV(F4099,'Input Parameters'!$E$21,'Input Parameters'!$F$21)</f>
        <v>280.37966672262337</v>
      </c>
      <c r="H4099" s="54">
        <f ca="1">EXP(E4099*(1/'Input Parameters'!$E$22-1/G4099))</f>
        <v>0.47195154339190326</v>
      </c>
      <c r="I4099" s="10">
        <f t="shared" ca="1" si="546"/>
        <v>0.78163844728186416</v>
      </c>
      <c r="J4099" s="29">
        <f ca="1">_xlfn.BETA.INV(I4099,'Input Parameters'!$L$24,'Input Parameters'!$M$24,'Input Parameters'!$J$24,'Input Parameters'!$K$24)</f>
        <v>0.72576306777763278</v>
      </c>
      <c r="K4099" s="156">
        <f ca="1">('Input Parameters'!$E$25/'Input Parameters'!$E$31)^$J4099</f>
        <v>5.4819412130384217E-3</v>
      </c>
      <c r="L4099" s="66">
        <f ca="1">$H4099*$C4099*'Input Parameters'!$E$23*K4099</f>
        <v>1.6697982071336939</v>
      </c>
      <c r="M4099" s="23">
        <f t="shared" ca="1" si="547"/>
        <v>0.20299936290811738</v>
      </c>
      <c r="N4099" s="15">
        <f ca="1">_xlfn.NORM.INV(M4099,'Input Parameters'!$E$26,'Input Parameters'!$F$26)</f>
        <v>1.654993290425379E-2</v>
      </c>
      <c r="O4099" s="8">
        <f t="shared" ca="1" si="548"/>
        <v>0.1767190977703621</v>
      </c>
      <c r="P4099" s="29">
        <f ca="1">_xlfn.LOGNORM.INV(O4099,'Input Parameters'!$H$27,'Input Parameters'!$I$27)</f>
        <v>0.94429246586858184</v>
      </c>
      <c r="Q4099" s="10"/>
      <c r="R4099" s="15">
        <f>'Input Parameters'!$E$28</f>
        <v>12.7</v>
      </c>
      <c r="S4099" s="10">
        <f t="shared" ca="1" si="549"/>
        <v>0.58245153235481373</v>
      </c>
      <c r="T4099" s="25">
        <f ca="1">_xlfn.LOGNORM.INV(S4099,'Input Parameters'!$H$29,'Input Parameters'!$I$29)</f>
        <v>59.608839464254416</v>
      </c>
      <c r="U4099" s="10">
        <f t="shared" ca="1" si="550"/>
        <v>0.38494676437228781</v>
      </c>
      <c r="V4099" s="29">
        <f ca="1">IF('Input Parameters'!$D$30="Beta",_xlfn.BETA.INV(U4099,'Input Parameters'!$L$30,'Input Parameters'!$M$30,'Input Parameters'!$J$30,'Input Parameters'!$K$30),IF('Input Parameters'!$D$30="LogNorm",_xlfn.LOGNORM.INV(U4099,'Input Parameters'!$H$30,'Input Parameters'!$I$30)))</f>
        <v>0.89034618798868825</v>
      </c>
      <c r="W4099" s="2">
        <f ca="1">N4099+(P4099-N4099)*(1-ERF((T4099-R4099)/(2*SQRT(L4099*'Input Parameters'!$E$31))))</f>
        <v>2.6069906674557362E-2</v>
      </c>
      <c r="X4099">
        <f t="shared" ca="1" si="551"/>
        <v>1</v>
      </c>
      <c r="Y4099" s="7"/>
    </row>
    <row r="4100" spans="1:25" ht="15" customHeight="1" x14ac:dyDescent="0.3">
      <c r="A4100" s="130">
        <v>4093</v>
      </c>
      <c r="B4100" s="10">
        <f t="shared" ca="1" si="543"/>
        <v>0.26487844664982041</v>
      </c>
      <c r="C4100" s="57">
        <f ca="1">_xlfn.NORM.INV(B4100,'Input Parameters'!$E$19,'Input Parameters'!$F$19)</f>
        <v>514.20212967270743</v>
      </c>
      <c r="D4100" s="10">
        <f t="shared" ca="1" si="544"/>
        <v>0.85243582688577246</v>
      </c>
      <c r="E4100" s="59">
        <f ca="1">IF(_xlfn.NORM.INV(D4100,'Input Parameters'!$E$20,'Input Parameters'!$F$20)&lt;3500,3500,IF(_xlfn.NORM.INV(D4100,'Input Parameters'!$E$20,'Input Parameters'!$F$20)&gt;5500,5500,_xlfn.NORM.INV(D4100,'Input Parameters'!$E$20,'Input Parameters'!$F$20)))</f>
        <v>5500</v>
      </c>
      <c r="F4100" s="10">
        <f t="shared" ca="1" si="545"/>
        <v>0.57090589495738697</v>
      </c>
      <c r="G4100" s="61">
        <f ca="1">_xlfn.NORM.INV(F4100,'Input Parameters'!$E$21,'Input Parameters'!$F$21)</f>
        <v>286.25443244778558</v>
      </c>
      <c r="H4100" s="54">
        <f ca="1">EXP(E4100*(1/'Input Parameters'!$E$22-1/G4100))</f>
        <v>0.64252777968264663</v>
      </c>
      <c r="I4100" s="10">
        <f t="shared" ca="1" si="546"/>
        <v>0.35143585202938776</v>
      </c>
      <c r="J4100" s="29">
        <f ca="1">_xlfn.BETA.INV(I4100,'Input Parameters'!$L$24,'Input Parameters'!$M$24,'Input Parameters'!$J$24,'Input Parameters'!$K$24)</f>
        <v>0.54481294258543789</v>
      </c>
      <c r="K4100" s="156">
        <f ca="1">('Input Parameters'!$E$25/'Input Parameters'!$E$31)^$J4100</f>
        <v>2.0075770363364189E-2</v>
      </c>
      <c r="L4100" s="66">
        <f ca="1">$H4100*$C4100*'Input Parameters'!$E$23*K4100</f>
        <v>6.632816759884518</v>
      </c>
      <c r="M4100" s="23">
        <f t="shared" ca="1" si="547"/>
        <v>0.8567499011094446</v>
      </c>
      <c r="N4100" s="15">
        <f ca="1">_xlfn.NORM.INV(M4100,'Input Parameters'!$E$26,'Input Parameters'!$F$26)</f>
        <v>5.6382443890466122E-2</v>
      </c>
      <c r="O4100" s="8">
        <f t="shared" ca="1" si="548"/>
        <v>0.40523422292948208</v>
      </c>
      <c r="P4100" s="29">
        <f ca="1">_xlfn.LOGNORM.INV(O4100,'Input Parameters'!$H$27,'Input Parameters'!$I$27)</f>
        <v>1.2803226649629387</v>
      </c>
      <c r="Q4100" s="10"/>
      <c r="R4100" s="15">
        <f>'Input Parameters'!$E$28</f>
        <v>12.7</v>
      </c>
      <c r="S4100" s="10">
        <f t="shared" ca="1" si="549"/>
        <v>0.40976763618382206</v>
      </c>
      <c r="T4100" s="25">
        <f ca="1">_xlfn.LOGNORM.INV(S4100,'Input Parameters'!$H$29,'Input Parameters'!$I$29)</f>
        <v>56.759198383376393</v>
      </c>
      <c r="U4100" s="10">
        <f t="shared" ca="1" si="550"/>
        <v>0.62371417596914192</v>
      </c>
      <c r="V4100" s="29">
        <f ca="1">IF('Input Parameters'!$D$30="Beta",_xlfn.BETA.INV(U4100,'Input Parameters'!$L$30,'Input Parameters'!$M$30,'Input Parameters'!$J$30,'Input Parameters'!$K$30),IF('Input Parameters'!$D$30="LogNorm",_xlfn.LOGNORM.INV(U4100,'Input Parameters'!$H$30,'Input Parameters'!$I$30)))</f>
        <v>1.131477568353586</v>
      </c>
      <c r="W4100" s="2">
        <f ca="1">N4100+(P4100-N4100)*(1-ERF((T4100-R4100)/(2*SQRT(L4100*'Input Parameters'!$E$31))))</f>
        <v>0.33348185994807755</v>
      </c>
      <c r="X4100">
        <f t="shared" ca="1" si="551"/>
        <v>1</v>
      </c>
      <c r="Y4100" s="7"/>
    </row>
    <row r="4101" spans="1:25" ht="15" customHeight="1" x14ac:dyDescent="0.3">
      <c r="A4101" s="130">
        <v>4094</v>
      </c>
      <c r="B4101" s="10">
        <f t="shared" ref="B4101:B4164" ca="1" si="552">RAND()</f>
        <v>3.4078616971673803E-2</v>
      </c>
      <c r="C4101" s="57">
        <f ca="1">_xlfn.NORM.INV(B4101,'Input Parameters'!$E$19,'Input Parameters'!$F$19)</f>
        <v>413.17488496073418</v>
      </c>
      <c r="D4101" s="10">
        <f t="shared" ref="D4101:D4164" ca="1" si="553">RAND()</f>
        <v>0.39549151331471599</v>
      </c>
      <c r="E4101" s="59">
        <f ca="1">IF(_xlfn.NORM.INV(D4101,'Input Parameters'!$E$20,'Input Parameters'!$F$20)&lt;3500,3500,IF(_xlfn.NORM.INV(D4101,'Input Parameters'!$E$20,'Input Parameters'!$F$20)&gt;5500,5500,_xlfn.NORM.INV(D4101,'Input Parameters'!$E$20,'Input Parameters'!$F$20)))</f>
        <v>4614.475978978061</v>
      </c>
      <c r="F4101" s="10">
        <f t="shared" ref="F4101:F4164" ca="1" si="554">RAND()</f>
        <v>0.8013591483868987</v>
      </c>
      <c r="G4101" s="61">
        <f ca="1">_xlfn.NORM.INV(F4101,'Input Parameters'!$E$21,'Input Parameters'!$F$21)</f>
        <v>291.50337964139362</v>
      </c>
      <c r="H4101" s="54">
        <f ca="1">EXP(E4101*(1/'Input Parameters'!$E$22-1/G4101))</f>
        <v>0.92232468167307835</v>
      </c>
      <c r="I4101" s="10">
        <f t="shared" ref="I4101:I4164" ca="1" si="555">RAND()</f>
        <v>0.60994224928692387</v>
      </c>
      <c r="J4101" s="29">
        <f ca="1">_xlfn.BETA.INV(I4101,'Input Parameters'!$L$24,'Input Parameters'!$M$24,'Input Parameters'!$J$24,'Input Parameters'!$K$24)</f>
        <v>0.65142457447213742</v>
      </c>
      <c r="K4101" s="156">
        <f ca="1">('Input Parameters'!$E$25/'Input Parameters'!$E$31)^$J4101</f>
        <v>9.3439586785136631E-3</v>
      </c>
      <c r="L4101" s="66">
        <f ca="1">$H4101*$C4101*'Input Parameters'!$E$23*K4101</f>
        <v>3.5608088009917251</v>
      </c>
      <c r="M4101" s="23">
        <f t="shared" ref="M4101:M4164" ca="1" si="556">RAND()</f>
        <v>0.51698494443882514</v>
      </c>
      <c r="N4101" s="15">
        <f ca="1">_xlfn.NORM.INV(M4101,'Input Parameters'!$E$26,'Input Parameters'!$F$26)</f>
        <v>3.4894344056451011E-2</v>
      </c>
      <c r="O4101" s="8">
        <f t="shared" ref="O4101:O4164" ca="1" si="557">RAND()</f>
        <v>0.81576235692463583</v>
      </c>
      <c r="P4101" s="29">
        <f ca="1">_xlfn.LOGNORM.INV(O4101,'Input Parameters'!$H$27,'Input Parameters'!$I$27)</f>
        <v>2.1193017797992164</v>
      </c>
      <c r="Q4101" s="10"/>
      <c r="R4101" s="15">
        <f>'Input Parameters'!$E$28</f>
        <v>12.7</v>
      </c>
      <c r="S4101" s="10">
        <f t="shared" ref="S4101:S4164" ca="1" si="558">RAND()</f>
        <v>0.9247740033072116</v>
      </c>
      <c r="T4101" s="25">
        <f ca="1">_xlfn.LOGNORM.INV(S4101,'Input Parameters'!$H$29,'Input Parameters'!$I$29)</f>
        <v>68.434281178005492</v>
      </c>
      <c r="U4101" s="10">
        <f t="shared" ref="U4101:U4164" ca="1" si="559">RAND()</f>
        <v>0.30488503840661396</v>
      </c>
      <c r="V4101" s="29">
        <f ca="1">IF('Input Parameters'!$D$30="Beta",_xlfn.BETA.INV(U4101,'Input Parameters'!$L$30,'Input Parameters'!$M$30,'Input Parameters'!$J$30,'Input Parameters'!$K$30),IF('Input Parameters'!$D$30="LogNorm",_xlfn.LOGNORM.INV(U4101,'Input Parameters'!$H$30,'Input Parameters'!$I$30)))</f>
        <v>0.81703943436920723</v>
      </c>
      <c r="W4101" s="2">
        <f ca="1">N4101+(P4101-N4101)*(1-ERF((T4101-R4101)/(2*SQRT(L4101*'Input Parameters'!$E$31))))</f>
        <v>0.11150332572932872</v>
      </c>
      <c r="X4101">
        <f t="shared" ca="1" si="551"/>
        <v>1</v>
      </c>
      <c r="Y4101" s="7"/>
    </row>
    <row r="4102" spans="1:25" ht="15" customHeight="1" x14ac:dyDescent="0.3">
      <c r="A4102" s="130">
        <v>4095</v>
      </c>
      <c r="B4102" s="10">
        <f t="shared" ca="1" si="552"/>
        <v>0.87588239098797327</v>
      </c>
      <c r="C4102" s="57">
        <f ca="1">_xlfn.NORM.INV(B4102,'Input Parameters'!$E$19,'Input Parameters'!$F$19)</f>
        <v>664.86762890935472</v>
      </c>
      <c r="D4102" s="10">
        <f t="shared" ca="1" si="553"/>
        <v>0.68745537259587086</v>
      </c>
      <c r="E4102" s="59">
        <f ca="1">IF(_xlfn.NORM.INV(D4102,'Input Parameters'!$E$20,'Input Parameters'!$F$20)&lt;3500,3500,IF(_xlfn.NORM.INV(D4102,'Input Parameters'!$E$20,'Input Parameters'!$F$20)&gt;5500,5500,_xlfn.NORM.INV(D4102,'Input Parameters'!$E$20,'Input Parameters'!$F$20)))</f>
        <v>5142.0552502762321</v>
      </c>
      <c r="F4102" s="10">
        <f t="shared" ca="1" si="554"/>
        <v>0.39518785792709066</v>
      </c>
      <c r="G4102" s="61">
        <f ca="1">_xlfn.NORM.INV(F4102,'Input Parameters'!$E$21,'Input Parameters'!$F$21)</f>
        <v>282.76063312827131</v>
      </c>
      <c r="H4102" s="54">
        <f ca="1">EXP(E4102*(1/'Input Parameters'!$E$22-1/G4102))</f>
        <v>0.52966460181197927</v>
      </c>
      <c r="I4102" s="10">
        <f t="shared" ca="1" si="555"/>
        <v>0.5046032062655742</v>
      </c>
      <c r="J4102" s="29">
        <f ca="1">_xlfn.BETA.INV(I4102,'Input Parameters'!$L$24,'Input Parameters'!$M$24,'Input Parameters'!$J$24,'Input Parameters'!$K$24)</f>
        <v>0.60901967501764576</v>
      </c>
      <c r="K4102" s="156">
        <f ca="1">('Input Parameters'!$E$25/'Input Parameters'!$E$31)^$J4102</f>
        <v>1.2666029585348114E-2</v>
      </c>
      <c r="L4102" s="66">
        <f ca="1">$H4102*$C4102*'Input Parameters'!$E$23*K4102</f>
        <v>4.4604290544876646</v>
      </c>
      <c r="M4102" s="23">
        <f t="shared" ca="1" si="556"/>
        <v>0.19618902512599901</v>
      </c>
      <c r="N4102" s="15">
        <f ca="1">_xlfn.NORM.INV(M4102,'Input Parameters'!$E$26,'Input Parameters'!$F$26)</f>
        <v>1.6038432982886677E-2</v>
      </c>
      <c r="O4102" s="8">
        <f t="shared" ca="1" si="557"/>
        <v>0.35088097899018678</v>
      </c>
      <c r="P4102" s="29">
        <f ca="1">_xlfn.LOGNORM.INV(O4102,'Input Parameters'!$H$27,'Input Parameters'!$I$27)</f>
        <v>1.2017678463923138</v>
      </c>
      <c r="Q4102" s="10"/>
      <c r="R4102" s="15">
        <f>'Input Parameters'!$E$28</f>
        <v>12.7</v>
      </c>
      <c r="S4102" s="10">
        <f t="shared" ca="1" si="558"/>
        <v>0.55321414986773687</v>
      </c>
      <c r="T4102" s="25">
        <f ca="1">_xlfn.LOGNORM.INV(S4102,'Input Parameters'!$H$29,'Input Parameters'!$I$29)</f>
        <v>59.113105912846201</v>
      </c>
      <c r="U4102" s="10">
        <f t="shared" ca="1" si="559"/>
        <v>0.64665398353878201</v>
      </c>
      <c r="V4102" s="29">
        <f ca="1">IF('Input Parameters'!$D$30="Beta",_xlfn.BETA.INV(U4102,'Input Parameters'!$L$30,'Input Parameters'!$M$30,'Input Parameters'!$J$30,'Input Parameters'!$K$30),IF('Input Parameters'!$D$30="LogNorm",_xlfn.LOGNORM.INV(U4102,'Input Parameters'!$H$30,'Input Parameters'!$I$30)))</f>
        <v>1.159049233004366</v>
      </c>
      <c r="W4102" s="2">
        <f ca="1">N4102+(P4102-N4102)*(1-ERF((T4102-R4102)/(2*SQRT(L4102*'Input Parameters'!$E$31))))</f>
        <v>0.15855849457028748</v>
      </c>
      <c r="X4102">
        <f t="shared" ca="1" si="551"/>
        <v>1</v>
      </c>
      <c r="Y4102" s="7"/>
    </row>
    <row r="4103" spans="1:25" ht="15" customHeight="1" x14ac:dyDescent="0.3">
      <c r="A4103" s="130">
        <v>4096</v>
      </c>
      <c r="B4103" s="10">
        <f t="shared" ca="1" si="552"/>
        <v>0.39052811760880624</v>
      </c>
      <c r="C4103" s="57">
        <f ca="1">_xlfn.NORM.INV(B4103,'Input Parameters'!$E$19,'Input Parameters'!$F$19)</f>
        <v>543.81382977425631</v>
      </c>
      <c r="D4103" s="10">
        <f t="shared" ca="1" si="553"/>
        <v>3.5279980975233438E-2</v>
      </c>
      <c r="E4103" s="59">
        <f ca="1">IF(_xlfn.NORM.INV(D4103,'Input Parameters'!$E$20,'Input Parameters'!$F$20)&lt;3500,3500,IF(_xlfn.NORM.INV(D4103,'Input Parameters'!$E$20,'Input Parameters'!$F$20)&gt;5500,5500,_xlfn.NORM.INV(D4103,'Input Parameters'!$E$20,'Input Parameters'!$F$20)))</f>
        <v>3534.190630312236</v>
      </c>
      <c r="F4103" s="10">
        <f t="shared" ca="1" si="554"/>
        <v>0.22475240555162745</v>
      </c>
      <c r="G4103" s="61">
        <f ca="1">_xlfn.NORM.INV(F4103,'Input Parameters'!$E$21,'Input Parameters'!$F$21)</f>
        <v>278.90594700106459</v>
      </c>
      <c r="H4103" s="54">
        <f ca="1">EXP(E4103*(1/'Input Parameters'!$E$22-1/G4103))</f>
        <v>0.54360219114149322</v>
      </c>
      <c r="I4103" s="10">
        <f t="shared" ca="1" si="555"/>
        <v>0.11570747649394353</v>
      </c>
      <c r="J4103" s="29">
        <f ca="1">_xlfn.BETA.INV(I4103,'Input Parameters'!$L$24,'Input Parameters'!$M$24,'Input Parameters'!$J$24,'Input Parameters'!$K$24)</f>
        <v>0.41078283221912854</v>
      </c>
      <c r="K4103" s="156">
        <f ca="1">('Input Parameters'!$E$25/'Input Parameters'!$E$31)^$J4103</f>
        <v>5.2509023281324646E-2</v>
      </c>
      <c r="L4103" s="66">
        <f ca="1">$H4103*$C4103*'Input Parameters'!$E$23*K4103</f>
        <v>15.522632893405108</v>
      </c>
      <c r="M4103" s="23">
        <f t="shared" ca="1" si="556"/>
        <v>0.17136446137756622</v>
      </c>
      <c r="N4103" s="15">
        <f ca="1">_xlfn.NORM.INV(M4103,'Input Parameters'!$E$26,'Input Parameters'!$F$26)</f>
        <v>1.4075471669009552E-2</v>
      </c>
      <c r="O4103" s="8">
        <f t="shared" ca="1" si="557"/>
        <v>0.76226154737153096</v>
      </c>
      <c r="P4103" s="29">
        <f ca="1">_xlfn.LOGNORM.INV(O4103,'Input Parameters'!$H$27,'Input Parameters'!$I$27)</f>
        <v>1.9521174776526053</v>
      </c>
      <c r="Q4103" s="10"/>
      <c r="R4103" s="15">
        <f>'Input Parameters'!$E$28</f>
        <v>12.7</v>
      </c>
      <c r="S4103" s="10">
        <f t="shared" ca="1" si="558"/>
        <v>0.95403668746528236</v>
      </c>
      <c r="T4103" s="25">
        <f ca="1">_xlfn.LOGNORM.INV(S4103,'Input Parameters'!$H$29,'Input Parameters'!$I$29)</f>
        <v>70.361661496245972</v>
      </c>
      <c r="U4103" s="10">
        <f t="shared" ca="1" si="559"/>
        <v>1.1110304033481899E-2</v>
      </c>
      <c r="V4103" s="29">
        <f ca="1">IF('Input Parameters'!$D$30="Beta",_xlfn.BETA.INV(U4103,'Input Parameters'!$L$30,'Input Parameters'!$M$30,'Input Parameters'!$J$30,'Input Parameters'!$K$30),IF('Input Parameters'!$D$30="LogNorm",_xlfn.LOGNORM.INV(U4103,'Input Parameters'!$H$30,'Input Parameters'!$I$30)))</f>
        <v>0.40555676654245848</v>
      </c>
      <c r="W4103" s="2">
        <f ca="1">N4103+(P4103-N4103)*(1-ERF((T4103-R4103)/(2*SQRT(L4103*'Input Parameters'!$E$31))))</f>
        <v>0.59689421773967022</v>
      </c>
      <c r="X4103">
        <f t="shared" ca="1" si="551"/>
        <v>0</v>
      </c>
      <c r="Y4103" s="7"/>
    </row>
    <row r="4104" spans="1:25" ht="15" customHeight="1" x14ac:dyDescent="0.3">
      <c r="A4104" s="130">
        <v>4097</v>
      </c>
      <c r="B4104" s="10">
        <f t="shared" ca="1" si="552"/>
        <v>0.89335973084302189</v>
      </c>
      <c r="C4104" s="57">
        <f ca="1">_xlfn.NORM.INV(B4104,'Input Parameters'!$E$19,'Input Parameters'!$F$19)</f>
        <v>672.46830528089424</v>
      </c>
      <c r="D4104" s="10">
        <f t="shared" ca="1" si="553"/>
        <v>2.8084897794771302E-2</v>
      </c>
      <c r="E4104" s="59">
        <f ca="1">IF(_xlfn.NORM.INV(D4104,'Input Parameters'!$E$20,'Input Parameters'!$F$20)&lt;3500,3500,IF(_xlfn.NORM.INV(D4104,'Input Parameters'!$E$20,'Input Parameters'!$F$20)&gt;5500,5500,_xlfn.NORM.INV(D4104,'Input Parameters'!$E$20,'Input Parameters'!$F$20)))</f>
        <v>3500</v>
      </c>
      <c r="F4104" s="10">
        <f t="shared" ca="1" si="554"/>
        <v>0.73700565645774274</v>
      </c>
      <c r="G4104" s="61">
        <f ca="1">_xlfn.NORM.INV(F4104,'Input Parameters'!$E$21,'Input Parameters'!$F$21)</f>
        <v>289.83434971213285</v>
      </c>
      <c r="H4104" s="54">
        <f ca="1">EXP(E4104*(1/'Input Parameters'!$E$22-1/G4104))</f>
        <v>0.87768207333467563</v>
      </c>
      <c r="I4104" s="10">
        <f t="shared" ca="1" si="555"/>
        <v>0.84779849733304202</v>
      </c>
      <c r="J4104" s="29">
        <f ca="1">_xlfn.BETA.INV(I4104,'Input Parameters'!$L$24,'Input Parameters'!$M$24,'Input Parameters'!$J$24,'Input Parameters'!$K$24)</f>
        <v>0.76000241673127789</v>
      </c>
      <c r="K4104" s="156">
        <f ca="1">('Input Parameters'!$E$25/'Input Parameters'!$E$31)^$J4104</f>
        <v>4.2880911062997242E-3</v>
      </c>
      <c r="L4104" s="66">
        <f ca="1">$H4104*$C4104*'Input Parameters'!$E$23*K4104</f>
        <v>2.5308887302920056</v>
      </c>
      <c r="M4104" s="23">
        <f t="shared" ca="1" si="556"/>
        <v>0.55581180835651911</v>
      </c>
      <c r="N4104" s="15">
        <f ca="1">_xlfn.NORM.INV(M4104,'Input Parameters'!$E$26,'Input Parameters'!$F$26)</f>
        <v>3.6947538125123705E-2</v>
      </c>
      <c r="O4104" s="8">
        <f t="shared" ca="1" si="557"/>
        <v>7.4431061525891073E-2</v>
      </c>
      <c r="P4104" s="29">
        <f ca="1">_xlfn.LOGNORM.INV(O4104,'Input Parameters'!$H$27,'Input Parameters'!$I$27)</f>
        <v>0.75168652899201016</v>
      </c>
      <c r="Q4104" s="10"/>
      <c r="R4104" s="15">
        <f>'Input Parameters'!$E$28</f>
        <v>12.7</v>
      </c>
      <c r="S4104" s="10">
        <f t="shared" ca="1" si="558"/>
        <v>0.61243508864182328</v>
      </c>
      <c r="T4104" s="25">
        <f ca="1">_xlfn.LOGNORM.INV(S4104,'Input Parameters'!$H$29,'Input Parameters'!$I$29)</f>
        <v>60.129785004663276</v>
      </c>
      <c r="U4104" s="10">
        <f t="shared" ca="1" si="559"/>
        <v>0.84289426713206828</v>
      </c>
      <c r="V4104" s="29">
        <f ca="1">IF('Input Parameters'!$D$30="Beta",_xlfn.BETA.INV(U4104,'Input Parameters'!$L$30,'Input Parameters'!$M$30,'Input Parameters'!$J$30,'Input Parameters'!$K$30),IF('Input Parameters'!$D$30="LogNorm",_xlfn.LOGNORM.INV(U4104,'Input Parameters'!$H$30,'Input Parameters'!$I$30)))</f>
        <v>1.4859969525146546</v>
      </c>
      <c r="W4104" s="2">
        <f ca="1">N4104+(P4104-N4104)*(1-ERF((T4104-R4104)/(2*SQRT(L4104*'Input Parameters'!$E$31))))</f>
        <v>6.1976842988385364E-2</v>
      </c>
      <c r="X4104">
        <f t="shared" ca="1" si="551"/>
        <v>1</v>
      </c>
      <c r="Y4104" s="7"/>
    </row>
    <row r="4105" spans="1:25" ht="15" customHeight="1" x14ac:dyDescent="0.3">
      <c r="A4105" s="130">
        <v>4098</v>
      </c>
      <c r="B4105" s="10">
        <f t="shared" ca="1" si="552"/>
        <v>0.65151915243527725</v>
      </c>
      <c r="C4105" s="57">
        <f ca="1">_xlfn.NORM.INV(B4105,'Input Parameters'!$E$19,'Input Parameters'!$F$19)</f>
        <v>600.20642235837863</v>
      </c>
      <c r="D4105" s="10">
        <f t="shared" ca="1" si="553"/>
        <v>0.88682499135800053</v>
      </c>
      <c r="E4105" s="59">
        <f ca="1">IF(_xlfn.NORM.INV(D4105,'Input Parameters'!$E$20,'Input Parameters'!$F$20)&lt;3500,3500,IF(_xlfn.NORM.INV(D4105,'Input Parameters'!$E$20,'Input Parameters'!$F$20)&gt;5500,5500,_xlfn.NORM.INV(D4105,'Input Parameters'!$E$20,'Input Parameters'!$F$20)))</f>
        <v>5500</v>
      </c>
      <c r="F4105" s="10">
        <f t="shared" ca="1" si="554"/>
        <v>0.32798382054118969</v>
      </c>
      <c r="G4105" s="61">
        <f ca="1">_xlfn.NORM.INV(F4105,'Input Parameters'!$E$21,'Input Parameters'!$F$21)</f>
        <v>281.34846988086434</v>
      </c>
      <c r="H4105" s="54">
        <f ca="1">EXP(E4105*(1/'Input Parameters'!$E$22-1/G4105))</f>
        <v>0.45960851880792963</v>
      </c>
      <c r="I4105" s="10">
        <f t="shared" ca="1" si="555"/>
        <v>0.75517487286179485</v>
      </c>
      <c r="J4105" s="29">
        <f ca="1">_xlfn.BETA.INV(I4105,'Input Parameters'!$L$24,'Input Parameters'!$M$24,'Input Parameters'!$J$24,'Input Parameters'!$K$24)</f>
        <v>0.7133347222726909</v>
      </c>
      <c r="K4105" s="156">
        <f ca="1">('Input Parameters'!$E$25/'Input Parameters'!$E$31)^$J4105</f>
        <v>5.993134738259024E-3</v>
      </c>
      <c r="L4105" s="66">
        <f ca="1">$H4105*$C4105*'Input Parameters'!$E$23*K4105</f>
        <v>1.6532660575556128</v>
      </c>
      <c r="M4105" s="23">
        <f t="shared" ca="1" si="556"/>
        <v>0.55752143580956892</v>
      </c>
      <c r="N4105" s="15">
        <f ca="1">_xlfn.NORM.INV(M4105,'Input Parameters'!$E$26,'Input Parameters'!$F$26)</f>
        <v>3.7038450278960335E-2</v>
      </c>
      <c r="O4105" s="8">
        <f t="shared" ca="1" si="557"/>
        <v>0.97761544915476661</v>
      </c>
      <c r="P4105" s="29">
        <f ca="1">_xlfn.LOGNORM.INV(O4105,'Input Parameters'!$H$27,'Input Parameters'!$I$27)</f>
        <v>3.4592434798952438</v>
      </c>
      <c r="Q4105" s="10"/>
      <c r="R4105" s="15">
        <f>'Input Parameters'!$E$28</f>
        <v>12.7</v>
      </c>
      <c r="S4105" s="10">
        <f t="shared" ca="1" si="558"/>
        <v>4.1809768581320017E-2</v>
      </c>
      <c r="T4105" s="25">
        <f ca="1">_xlfn.LOGNORM.INV(S4105,'Input Parameters'!$H$29,'Input Parameters'!$I$29)</f>
        <v>47.951620246873524</v>
      </c>
      <c r="U4105" s="10">
        <f t="shared" ca="1" si="559"/>
        <v>0.92603649268683519</v>
      </c>
      <c r="V4105" s="29">
        <f ca="1">IF('Input Parameters'!$D$30="Beta",_xlfn.BETA.INV(U4105,'Input Parameters'!$L$30,'Input Parameters'!$M$30,'Input Parameters'!$J$30,'Input Parameters'!$K$30),IF('Input Parameters'!$D$30="LogNorm",_xlfn.LOGNORM.INV(U4105,'Input Parameters'!$H$30,'Input Parameters'!$I$30)))</f>
        <v>1.7678827072261887</v>
      </c>
      <c r="W4105" s="2">
        <f ca="1">N4105+(P4105-N4105)*(1-ERF((T4105-R4105)/(2*SQRT(L4105*'Input Parameters'!$E$31))))</f>
        <v>0.21686716159256217</v>
      </c>
      <c r="X4105">
        <f t="shared" ref="X4105:X4168" ca="1" si="560">IFERROR(IF(W4105&gt;V4105,0,1),0)</f>
        <v>1</v>
      </c>
      <c r="Y4105" s="7"/>
    </row>
    <row r="4106" spans="1:25" ht="15" customHeight="1" x14ac:dyDescent="0.3">
      <c r="A4106" s="130">
        <v>4099</v>
      </c>
      <c r="B4106" s="10">
        <f t="shared" ca="1" si="552"/>
        <v>0.3625205707021304</v>
      </c>
      <c r="C4106" s="57">
        <f ca="1">_xlfn.NORM.INV(B4106,'Input Parameters'!$E$19,'Input Parameters'!$F$19)</f>
        <v>537.57885800543227</v>
      </c>
      <c r="D4106" s="10">
        <f t="shared" ca="1" si="553"/>
        <v>7.2914226328267939E-2</v>
      </c>
      <c r="E4106" s="59">
        <f ca="1">IF(_xlfn.NORM.INV(D4106,'Input Parameters'!$E$20,'Input Parameters'!$F$20)&lt;3500,3500,IF(_xlfn.NORM.INV(D4106,'Input Parameters'!$E$20,'Input Parameters'!$F$20)&gt;5500,5500,_xlfn.NORM.INV(D4106,'Input Parameters'!$E$20,'Input Parameters'!$F$20)))</f>
        <v>3781.9023476489056</v>
      </c>
      <c r="F4106" s="10">
        <f t="shared" ca="1" si="554"/>
        <v>0.74658485784055983</v>
      </c>
      <c r="G4106" s="61">
        <f ca="1">_xlfn.NORM.INV(F4106,'Input Parameters'!$E$21,'Input Parameters'!$F$21)</f>
        <v>290.06732116060101</v>
      </c>
      <c r="H4106" s="54">
        <f ca="1">EXP(E4106*(1/'Input Parameters'!$E$22-1/G4106))</f>
        <v>0.8776570520107243</v>
      </c>
      <c r="I4106" s="10">
        <f t="shared" ca="1" si="555"/>
        <v>0.1100635428614487</v>
      </c>
      <c r="J4106" s="29">
        <f ca="1">_xlfn.BETA.INV(I4106,'Input Parameters'!$L$24,'Input Parameters'!$M$24,'Input Parameters'!$J$24,'Input Parameters'!$K$24)</f>
        <v>0.40605589881101745</v>
      </c>
      <c r="K4106" s="156">
        <f ca="1">('Input Parameters'!$E$25/'Input Parameters'!$E$31)^$J4106</f>
        <v>5.4320077460748441E-2</v>
      </c>
      <c r="L4106" s="66">
        <f ca="1">$H4106*$C4106*'Input Parameters'!$E$23*K4106</f>
        <v>25.628748996961335</v>
      </c>
      <c r="M4106" s="23">
        <f t="shared" ca="1" si="556"/>
        <v>0.57531779261320182</v>
      </c>
      <c r="N4106" s="15">
        <f ca="1">_xlfn.NORM.INV(M4106,'Input Parameters'!$E$26,'Input Parameters'!$F$26)</f>
        <v>3.7988518448655473E-2</v>
      </c>
      <c r="O4106" s="8">
        <f t="shared" ca="1" si="557"/>
        <v>0.39836366223330555</v>
      </c>
      <c r="P4106" s="29">
        <f ca="1">_xlfn.LOGNORM.INV(O4106,'Input Parameters'!$H$27,'Input Parameters'!$I$27)</f>
        <v>1.2703005657461717</v>
      </c>
      <c r="Q4106" s="10"/>
      <c r="R4106" s="15">
        <f>'Input Parameters'!$E$28</f>
        <v>12.7</v>
      </c>
      <c r="S4106" s="10">
        <f t="shared" ca="1" si="558"/>
        <v>0.70051023582839211</v>
      </c>
      <c r="T4106" s="25">
        <f ca="1">_xlfn.LOGNORM.INV(S4106,'Input Parameters'!$H$29,'Input Parameters'!$I$29)</f>
        <v>61.773410874989501</v>
      </c>
      <c r="U4106" s="10">
        <f t="shared" ca="1" si="559"/>
        <v>0.40271739501281989</v>
      </c>
      <c r="V4106" s="29">
        <f ca="1">IF('Input Parameters'!$D$30="Beta",_xlfn.BETA.INV(U4106,'Input Parameters'!$L$30,'Input Parameters'!$M$30,'Input Parameters'!$J$30,'Input Parameters'!$K$30),IF('Input Parameters'!$D$30="LogNorm",_xlfn.LOGNORM.INV(U4106,'Input Parameters'!$H$30,'Input Parameters'!$I$30)))</f>
        <v>0.90671390110717209</v>
      </c>
      <c r="W4106" s="2">
        <f ca="1">N4106+(P4106-N4106)*(1-ERF((T4106-R4106)/(2*SQRT(L4106*'Input Parameters'!$E$31))))</f>
        <v>0.64560240572351557</v>
      </c>
      <c r="X4106">
        <f t="shared" ca="1" si="560"/>
        <v>1</v>
      </c>
      <c r="Y4106" s="7"/>
    </row>
    <row r="4107" spans="1:25" ht="15" customHeight="1" x14ac:dyDescent="0.3">
      <c r="A4107" s="130">
        <v>4100</v>
      </c>
      <c r="B4107" s="10">
        <f t="shared" ca="1" si="552"/>
        <v>0.75389503435856708</v>
      </c>
      <c r="C4107" s="57">
        <f ca="1">_xlfn.NORM.INV(B4107,'Input Parameters'!$E$19,'Input Parameters'!$F$19)</f>
        <v>625.33444427544623</v>
      </c>
      <c r="D4107" s="10">
        <f t="shared" ca="1" si="553"/>
        <v>0.74920189105318136</v>
      </c>
      <c r="E4107" s="59">
        <f ca="1">IF(_xlfn.NORM.INV(D4107,'Input Parameters'!$E$20,'Input Parameters'!$F$20)&lt;3500,3500,IF(_xlfn.NORM.INV(D4107,'Input Parameters'!$E$20,'Input Parameters'!$F$20)&gt;5500,5500,_xlfn.NORM.INV(D4107,'Input Parameters'!$E$20,'Input Parameters'!$F$20)))</f>
        <v>5270.3862318926967</v>
      </c>
      <c r="F4107" s="10">
        <f t="shared" ca="1" si="554"/>
        <v>0.24366602976275087</v>
      </c>
      <c r="G4107" s="61">
        <f ca="1">_xlfn.NORM.INV(F4107,'Input Parameters'!$E$21,'Input Parameters'!$F$21)</f>
        <v>279.39077059179073</v>
      </c>
      <c r="H4107" s="54">
        <f ca="1">EXP(E4107*(1/'Input Parameters'!$E$22-1/G4107))</f>
        <v>0.4163679207167561</v>
      </c>
      <c r="I4107" s="10">
        <f t="shared" ca="1" si="555"/>
        <v>1.9671992787733683E-2</v>
      </c>
      <c r="J4107" s="29">
        <f ca="1">_xlfn.BETA.INV(I4107,'Input Parameters'!$L$24,'Input Parameters'!$M$24,'Input Parameters'!$J$24,'Input Parameters'!$K$24)</f>
        <v>0.28048447030307061</v>
      </c>
      <c r="K4107" s="156">
        <f ca="1">('Input Parameters'!$E$25/'Input Parameters'!$E$31)^$J4107</f>
        <v>0.13371177422449684</v>
      </c>
      <c r="L4107" s="66">
        <f ca="1">$H4107*$C4107*'Input Parameters'!$E$23*K4107</f>
        <v>34.814427995027259</v>
      </c>
      <c r="M4107" s="23">
        <f t="shared" ca="1" si="556"/>
        <v>0.53175164562073263</v>
      </c>
      <c r="N4107" s="15">
        <f ca="1">_xlfn.NORM.INV(M4107,'Input Parameters'!$E$26,'Input Parameters'!$F$26)</f>
        <v>3.5673149509699964E-2</v>
      </c>
      <c r="O4107" s="8">
        <f t="shared" ca="1" si="557"/>
        <v>0.43906389172224314</v>
      </c>
      <c r="P4107" s="29">
        <f ca="1">_xlfn.LOGNORM.INV(O4107,'Input Parameters'!$H$27,'Input Parameters'!$I$27)</f>
        <v>1.330255818326215</v>
      </c>
      <c r="Q4107" s="10"/>
      <c r="R4107" s="15">
        <f>'Input Parameters'!$E$28</f>
        <v>12.7</v>
      </c>
      <c r="S4107" s="10">
        <f t="shared" ca="1" si="558"/>
        <v>0.28322591734028479</v>
      </c>
      <c r="T4107" s="25">
        <f ca="1">_xlfn.LOGNORM.INV(S4107,'Input Parameters'!$H$29,'Input Parameters'!$I$29)</f>
        <v>54.601835709783792</v>
      </c>
      <c r="U4107" s="10">
        <f t="shared" ca="1" si="559"/>
        <v>0.834217450022952</v>
      </c>
      <c r="V4107" s="29">
        <f ca="1">IF('Input Parameters'!$D$30="Beta",_xlfn.BETA.INV(U4107,'Input Parameters'!$L$30,'Input Parameters'!$M$30,'Input Parameters'!$J$30,'Input Parameters'!$K$30),IF('Input Parameters'!$D$30="LogNorm",_xlfn.LOGNORM.INV(U4107,'Input Parameters'!$H$30,'Input Parameters'!$I$30)))</f>
        <v>1.4653631846413091</v>
      </c>
      <c r="W4107" s="2">
        <f ca="1">N4107+(P4107-N4107)*(1-ERF((T4107-R4107)/(2*SQRT(L4107*'Input Parameters'!$E$31))))</f>
        <v>0.83256384611699219</v>
      </c>
      <c r="X4107">
        <f t="shared" ca="1" si="560"/>
        <v>1</v>
      </c>
      <c r="Y4107" s="7"/>
    </row>
    <row r="4108" spans="1:25" ht="15" customHeight="1" x14ac:dyDescent="0.3">
      <c r="A4108" s="130">
        <v>4101</v>
      </c>
      <c r="B4108" s="10">
        <f t="shared" ca="1" si="552"/>
        <v>0.8785633129766619</v>
      </c>
      <c r="C4108" s="57">
        <f ca="1">_xlfn.NORM.INV(B4108,'Input Parameters'!$E$19,'Input Parameters'!$F$19)</f>
        <v>665.98204768782068</v>
      </c>
      <c r="D4108" s="10">
        <f t="shared" ca="1" si="553"/>
        <v>0.73291602444335602</v>
      </c>
      <c r="E4108" s="59">
        <f ca="1">IF(_xlfn.NORM.INV(D4108,'Input Parameters'!$E$20,'Input Parameters'!$F$20)&lt;3500,3500,IF(_xlfn.NORM.INV(D4108,'Input Parameters'!$E$20,'Input Parameters'!$F$20)&gt;5500,5500,_xlfn.NORM.INV(D4108,'Input Parameters'!$E$20,'Input Parameters'!$F$20)))</f>
        <v>5235.1593474601304</v>
      </c>
      <c r="F4108" s="10">
        <f t="shared" ca="1" si="554"/>
        <v>0.5106486219228521</v>
      </c>
      <c r="G4108" s="61">
        <f ca="1">_xlfn.NORM.INV(F4108,'Input Parameters'!$E$21,'Input Parameters'!$F$21)</f>
        <v>285.05982511417403</v>
      </c>
      <c r="H4108" s="54">
        <f ca="1">EXP(E4108*(1/'Input Parameters'!$E$22-1/G4108))</f>
        <v>0.60793515969791578</v>
      </c>
      <c r="I4108" s="10">
        <f t="shared" ca="1" si="555"/>
        <v>0.72480734935855018</v>
      </c>
      <c r="J4108" s="29">
        <f ca="1">_xlfn.BETA.INV(I4108,'Input Parameters'!$L$24,'Input Parameters'!$M$24,'Input Parameters'!$J$24,'Input Parameters'!$K$24)</f>
        <v>0.6996659682415185</v>
      </c>
      <c r="K4108" s="156">
        <f ca="1">('Input Parameters'!$E$25/'Input Parameters'!$E$31)^$J4108</f>
        <v>6.6105579694814513E-3</v>
      </c>
      <c r="L4108" s="66">
        <f ca="1">$H4108*$C4108*'Input Parameters'!$E$23*K4108</f>
        <v>2.6764424029190765</v>
      </c>
      <c r="M4108" s="23">
        <f t="shared" ca="1" si="556"/>
        <v>0.5857759624800889</v>
      </c>
      <c r="N4108" s="15">
        <f ca="1">_xlfn.NORM.INV(M4108,'Input Parameters'!$E$26,'Input Parameters'!$F$26)</f>
        <v>3.8550540296872847E-2</v>
      </c>
      <c r="O4108" s="8">
        <f t="shared" ca="1" si="557"/>
        <v>0.71084156746342209</v>
      </c>
      <c r="P4108" s="29">
        <f ca="1">_xlfn.LOGNORM.INV(O4108,'Input Parameters'!$H$27,'Input Parameters'!$I$27)</f>
        <v>1.8205229228535131</v>
      </c>
      <c r="Q4108" s="10"/>
      <c r="R4108" s="15">
        <f>'Input Parameters'!$E$28</f>
        <v>12.7</v>
      </c>
      <c r="S4108" s="10">
        <f t="shared" ca="1" si="558"/>
        <v>0.70967661751141331</v>
      </c>
      <c r="T4108" s="25">
        <f ca="1">_xlfn.LOGNORM.INV(S4108,'Input Parameters'!$H$29,'Input Parameters'!$I$29)</f>
        <v>61.957973922744515</v>
      </c>
      <c r="U4108" s="10">
        <f t="shared" ca="1" si="559"/>
        <v>0.97956323497447928</v>
      </c>
      <c r="V4108" s="29">
        <f ca="1">IF('Input Parameters'!$D$30="Beta",_xlfn.BETA.INV(U4108,'Input Parameters'!$L$30,'Input Parameters'!$M$30,'Input Parameters'!$J$30,'Input Parameters'!$K$30),IF('Input Parameters'!$D$30="LogNorm",_xlfn.LOGNORM.INV(U4108,'Input Parameters'!$H$30,'Input Parameters'!$I$30)))</f>
        <v>2.2379696101583142</v>
      </c>
      <c r="W4108" s="2">
        <f ca="1">N4108+(P4108-N4108)*(1-ERF((T4108-R4108)/(2*SQRT(L4108*'Input Parameters'!$E$31))))</f>
        <v>9.7803702371454332E-2</v>
      </c>
      <c r="X4108">
        <f t="shared" ca="1" si="560"/>
        <v>1</v>
      </c>
      <c r="Y4108" s="7"/>
    </row>
    <row r="4109" spans="1:25" ht="15" customHeight="1" x14ac:dyDescent="0.3">
      <c r="A4109" s="130">
        <v>4102</v>
      </c>
      <c r="B4109" s="10">
        <f t="shared" ca="1" si="552"/>
        <v>0.53891641687281888</v>
      </c>
      <c r="C4109" s="57">
        <f ca="1">_xlfn.NORM.INV(B4109,'Input Parameters'!$E$19,'Input Parameters'!$F$19)</f>
        <v>575.55600640518287</v>
      </c>
      <c r="D4109" s="10">
        <f t="shared" ca="1" si="553"/>
        <v>0.18358656897736858</v>
      </c>
      <c r="E4109" s="59">
        <f ca="1">IF(_xlfn.NORM.INV(D4109,'Input Parameters'!$E$20,'Input Parameters'!$F$20)&lt;3500,3500,IF(_xlfn.NORM.INV(D4109,'Input Parameters'!$E$20,'Input Parameters'!$F$20)&gt;5500,5500,_xlfn.NORM.INV(D4109,'Input Parameters'!$E$20,'Input Parameters'!$F$20)))</f>
        <v>4168.7531988382898</v>
      </c>
      <c r="F4109" s="10">
        <f t="shared" ca="1" si="554"/>
        <v>0.16960190577808032</v>
      </c>
      <c r="G4109" s="61">
        <f ca="1">_xlfn.NORM.INV(F4109,'Input Parameters'!$E$21,'Input Parameters'!$F$21)</f>
        <v>277.33788676186578</v>
      </c>
      <c r="H4109" s="54">
        <f ca="1">EXP(E4109*(1/'Input Parameters'!$E$22-1/G4109))</f>
        <v>0.44776416413927095</v>
      </c>
      <c r="I4109" s="10">
        <f t="shared" ca="1" si="555"/>
        <v>0.99331169180560253</v>
      </c>
      <c r="J4109" s="29">
        <f ca="1">_xlfn.BETA.INV(I4109,'Input Parameters'!$L$24,'Input Parameters'!$M$24,'Input Parameters'!$J$24,'Input Parameters'!$K$24)</f>
        <v>0.90925026321414881</v>
      </c>
      <c r="K4109" s="156">
        <f ca="1">('Input Parameters'!$E$25/'Input Parameters'!$E$31)^$J4109</f>
        <v>1.4699158004341643E-3</v>
      </c>
      <c r="L4109" s="66">
        <f ca="1">$H4109*$C4109*'Input Parameters'!$E$23*K4109</f>
        <v>0.37881693120880255</v>
      </c>
      <c r="M4109" s="23">
        <f t="shared" ca="1" si="556"/>
        <v>0.40610179387485035</v>
      </c>
      <c r="N4109" s="15">
        <f ca="1">_xlfn.NORM.INV(M4109,'Input Parameters'!$E$26,'Input Parameters'!$F$26)</f>
        <v>2.9010731299297716E-2</v>
      </c>
      <c r="O4109" s="8">
        <f t="shared" ca="1" si="557"/>
        <v>0.7408711731228651</v>
      </c>
      <c r="P4109" s="29">
        <f ca="1">_xlfn.LOGNORM.INV(O4109,'Input Parameters'!$H$27,'Input Parameters'!$I$27)</f>
        <v>1.8946311839978447</v>
      </c>
      <c r="Q4109" s="10"/>
      <c r="R4109" s="15">
        <f>'Input Parameters'!$E$28</f>
        <v>12.7</v>
      </c>
      <c r="S4109" s="10">
        <f t="shared" ca="1" si="558"/>
        <v>6.3225164701086189E-4</v>
      </c>
      <c r="T4109" s="25">
        <f ca="1">_xlfn.LOGNORM.INV(S4109,'Input Parameters'!$H$29,'Input Parameters'!$I$29)</f>
        <v>40.547434063079479</v>
      </c>
      <c r="U4109" s="10">
        <f t="shared" ca="1" si="559"/>
        <v>0.62382810901070873</v>
      </c>
      <c r="V4109" s="29">
        <f ca="1">IF('Input Parameters'!$D$30="Beta",_xlfn.BETA.INV(U4109,'Input Parameters'!$L$30,'Input Parameters'!$M$30,'Input Parameters'!$J$30,'Input Parameters'!$K$30),IF('Input Parameters'!$D$30="LogNorm",_xlfn.LOGNORM.INV(U4109,'Input Parameters'!$H$30,'Input Parameters'!$I$30)))</f>
        <v>1.1316115019728763</v>
      </c>
      <c r="W4109" s="2">
        <f ca="1">N4109+(P4109-N4109)*(1-ERF((T4109-R4109)/(2*SQRT(L4109*'Input Parameters'!$E$31))))</f>
        <v>3.158080759636285E-2</v>
      </c>
      <c r="X4109">
        <f t="shared" ca="1" si="560"/>
        <v>1</v>
      </c>
      <c r="Y4109" s="7"/>
    </row>
    <row r="4110" spans="1:25" ht="15" customHeight="1" x14ac:dyDescent="0.3">
      <c r="A4110" s="130">
        <v>4103</v>
      </c>
      <c r="B4110" s="10">
        <f t="shared" ca="1" si="552"/>
        <v>0.11225251679516279</v>
      </c>
      <c r="C4110" s="57">
        <f ca="1">_xlfn.NORM.INV(B4110,'Input Parameters'!$E$19,'Input Parameters'!$F$19)</f>
        <v>464.66327605468604</v>
      </c>
      <c r="D4110" s="10">
        <f t="shared" ca="1" si="553"/>
        <v>0.77842426889602756</v>
      </c>
      <c r="E4110" s="59">
        <f ca="1">IF(_xlfn.NORM.INV(D4110,'Input Parameters'!$E$20,'Input Parameters'!$F$20)&lt;3500,3500,IF(_xlfn.NORM.INV(D4110,'Input Parameters'!$E$20,'Input Parameters'!$F$20)&gt;5500,5500,_xlfn.NORM.INV(D4110,'Input Parameters'!$E$20,'Input Parameters'!$F$20)))</f>
        <v>5336.8176524212713</v>
      </c>
      <c r="F4110" s="10">
        <f t="shared" ca="1" si="554"/>
        <v>0.63283797159906718</v>
      </c>
      <c r="G4110" s="61">
        <f ca="1">_xlfn.NORM.INV(F4110,'Input Parameters'!$E$21,'Input Parameters'!$F$21)</f>
        <v>287.51752081439247</v>
      </c>
      <c r="H4110" s="54">
        <f ca="1">EXP(E4110*(1/'Input Parameters'!$E$22-1/G4110))</f>
        <v>0.70658052708918528</v>
      </c>
      <c r="I4110" s="10">
        <f t="shared" ca="1" si="555"/>
        <v>0.77292468152342431</v>
      </c>
      <c r="J4110" s="29">
        <f ca="1">_xlfn.BETA.INV(I4110,'Input Parameters'!$L$24,'Input Parameters'!$M$24,'Input Parameters'!$J$24,'Input Parameters'!$K$24)</f>
        <v>0.72160932511544729</v>
      </c>
      <c r="K4110" s="156">
        <f ca="1">('Input Parameters'!$E$25/'Input Parameters'!$E$31)^$J4110</f>
        <v>5.6477449716096648E-3</v>
      </c>
      <c r="L4110" s="66">
        <f ca="1">$H4110*$C4110*'Input Parameters'!$E$23*K4110</f>
        <v>1.8542790517205077</v>
      </c>
      <c r="M4110" s="23">
        <f t="shared" ca="1" si="556"/>
        <v>0.44016708032063445</v>
      </c>
      <c r="N4110" s="15">
        <f ca="1">_xlfn.NORM.INV(M4110,'Input Parameters'!$E$26,'Input Parameters'!$F$26)</f>
        <v>3.0838541963240134E-2</v>
      </c>
      <c r="O4110" s="8">
        <f t="shared" ca="1" si="557"/>
        <v>0.19087373952799636</v>
      </c>
      <c r="P4110" s="29">
        <f ca="1">_xlfn.LOGNORM.INV(O4110,'Input Parameters'!$H$27,'Input Parameters'!$I$27)</f>
        <v>0.96680682252001715</v>
      </c>
      <c r="Q4110" s="10"/>
      <c r="R4110" s="15">
        <f>'Input Parameters'!$E$28</f>
        <v>12.7</v>
      </c>
      <c r="S4110" s="10">
        <f t="shared" ca="1" si="558"/>
        <v>0.37926331043257677</v>
      </c>
      <c r="T4110" s="25">
        <f ca="1">_xlfn.LOGNORM.INV(S4110,'Input Parameters'!$H$29,'Input Parameters'!$I$29)</f>
        <v>56.256266767617312</v>
      </c>
      <c r="U4110" s="10">
        <f t="shared" ca="1" si="559"/>
        <v>0.9542433658575723</v>
      </c>
      <c r="V4110" s="29">
        <f ca="1">IF('Input Parameters'!$D$30="Beta",_xlfn.BETA.INV(U4110,'Input Parameters'!$L$30,'Input Parameters'!$M$30,'Input Parameters'!$J$30,'Input Parameters'!$K$30),IF('Input Parameters'!$D$30="LogNorm",_xlfn.LOGNORM.INV(U4110,'Input Parameters'!$H$30,'Input Parameters'!$I$30)))</f>
        <v>1.9438154503654463</v>
      </c>
      <c r="W4110" s="2">
        <f ca="1">N4110+(P4110-N4110)*(1-ERF((T4110-R4110)/(2*SQRT(L4110*'Input Parameters'!$E$31))))</f>
        <v>5.3031964285077102E-2</v>
      </c>
      <c r="X4110">
        <f t="shared" ca="1" si="560"/>
        <v>1</v>
      </c>
      <c r="Y4110" s="7"/>
    </row>
    <row r="4111" spans="1:25" ht="15" customHeight="1" x14ac:dyDescent="0.3">
      <c r="A4111" s="130">
        <v>4104</v>
      </c>
      <c r="B4111" s="10">
        <f t="shared" ca="1" si="552"/>
        <v>0.45063415158592268</v>
      </c>
      <c r="C4111" s="57">
        <f ca="1">_xlfn.NORM.INV(B4111,'Input Parameters'!$E$19,'Input Parameters'!$F$19)</f>
        <v>556.81698702947165</v>
      </c>
      <c r="D4111" s="10">
        <f t="shared" ca="1" si="553"/>
        <v>5.1370151625622418E-2</v>
      </c>
      <c r="E4111" s="59">
        <f ca="1">IF(_xlfn.NORM.INV(D4111,'Input Parameters'!$E$20,'Input Parameters'!$F$20)&lt;3500,3500,IF(_xlfn.NORM.INV(D4111,'Input Parameters'!$E$20,'Input Parameters'!$F$20)&gt;5500,5500,_xlfn.NORM.INV(D4111,'Input Parameters'!$E$20,'Input Parameters'!$F$20)))</f>
        <v>3657.8020395075714</v>
      </c>
      <c r="F4111" s="10">
        <f t="shared" ca="1" si="554"/>
        <v>0.59283125496550637</v>
      </c>
      <c r="G4111" s="61">
        <f ca="1">_xlfn.NORM.INV(F4111,'Input Parameters'!$E$21,'Input Parameters'!$F$21)</f>
        <v>286.6957961239292</v>
      </c>
      <c r="H4111" s="54">
        <f ca="1">EXP(E4111*(1/'Input Parameters'!$E$22-1/G4111))</f>
        <v>0.75994280405250103</v>
      </c>
      <c r="I4111" s="10">
        <f t="shared" ca="1" si="555"/>
        <v>0.38830054041190909</v>
      </c>
      <c r="J4111" s="29">
        <f ca="1">_xlfn.BETA.INV(I4111,'Input Parameters'!$L$24,'Input Parameters'!$M$24,'Input Parameters'!$J$24,'Input Parameters'!$K$24)</f>
        <v>0.5609187674895787</v>
      </c>
      <c r="K4111" s="156">
        <f ca="1">('Input Parameters'!$E$25/'Input Parameters'!$E$31)^$J4111</f>
        <v>1.7885274662531318E-2</v>
      </c>
      <c r="L4111" s="66">
        <f ca="1">$H4111*$C4111*'Input Parameters'!$E$23*K4111</f>
        <v>7.5681372054192408</v>
      </c>
      <c r="M4111" s="23">
        <f t="shared" ca="1" si="556"/>
        <v>0.72642422042533061</v>
      </c>
      <c r="N4111" s="15">
        <f ca="1">_xlfn.NORM.INV(M4111,'Input Parameters'!$E$26,'Input Parameters'!$F$26)</f>
        <v>4.664271230977169E-2</v>
      </c>
      <c r="O4111" s="8">
        <f t="shared" ca="1" si="557"/>
        <v>0.41541284225685038</v>
      </c>
      <c r="P4111" s="29">
        <f ca="1">_xlfn.LOGNORM.INV(O4111,'Input Parameters'!$H$27,'Input Parameters'!$I$27)</f>
        <v>1.2952374250332308</v>
      </c>
      <c r="Q4111" s="10"/>
      <c r="R4111" s="15">
        <f>'Input Parameters'!$E$28</f>
        <v>12.7</v>
      </c>
      <c r="S4111" s="10">
        <f t="shared" ca="1" si="558"/>
        <v>0.77533946518974284</v>
      </c>
      <c r="T4111" s="25">
        <f ca="1">_xlfn.LOGNORM.INV(S4111,'Input Parameters'!$H$29,'Input Parameters'!$I$29)</f>
        <v>63.394181792532628</v>
      </c>
      <c r="U4111" s="10">
        <f t="shared" ca="1" si="559"/>
        <v>0.4605115269646598</v>
      </c>
      <c r="V4111" s="29">
        <f ca="1">IF('Input Parameters'!$D$30="Beta",_xlfn.BETA.INV(U4111,'Input Parameters'!$L$30,'Input Parameters'!$M$30,'Input Parameters'!$J$30,'Input Parameters'!$K$30),IF('Input Parameters'!$D$30="LogNorm",_xlfn.LOGNORM.INV(U4111,'Input Parameters'!$H$30,'Input Parameters'!$I$30)))</f>
        <v>0.96089449334838872</v>
      </c>
      <c r="W4111" s="2">
        <f ca="1">N4111+(P4111-N4111)*(1-ERF((T4111-R4111)/(2*SQRT(L4111*'Input Parameters'!$E$31))))</f>
        <v>0.28708516237964465</v>
      </c>
      <c r="X4111">
        <f t="shared" ca="1" si="560"/>
        <v>1</v>
      </c>
      <c r="Y4111" s="7"/>
    </row>
    <row r="4112" spans="1:25" ht="15" customHeight="1" x14ac:dyDescent="0.3">
      <c r="A4112" s="130">
        <v>4105</v>
      </c>
      <c r="B4112" s="10">
        <f t="shared" ca="1" si="552"/>
        <v>0.39285923980695758</v>
      </c>
      <c r="C4112" s="57">
        <f ca="1">_xlfn.NORM.INV(B4112,'Input Parameters'!$E$19,'Input Parameters'!$F$19)</f>
        <v>544.32660042137002</v>
      </c>
      <c r="D4112" s="10">
        <f t="shared" ca="1" si="553"/>
        <v>0.12888631439481235</v>
      </c>
      <c r="E4112" s="59">
        <f ca="1">IF(_xlfn.NORM.INV(D4112,'Input Parameters'!$E$20,'Input Parameters'!$F$20)&lt;3500,3500,IF(_xlfn.NORM.INV(D4112,'Input Parameters'!$E$20,'Input Parameters'!$F$20)&gt;5500,5500,_xlfn.NORM.INV(D4112,'Input Parameters'!$E$20,'Input Parameters'!$F$20)))</f>
        <v>4007.8300515947726</v>
      </c>
      <c r="F4112" s="10">
        <f t="shared" ca="1" si="554"/>
        <v>0.30564274898286603</v>
      </c>
      <c r="G4112" s="61">
        <f ca="1">_xlfn.NORM.INV(F4112,'Input Parameters'!$E$21,'Input Parameters'!$F$21)</f>
        <v>280.85523870966136</v>
      </c>
      <c r="H4112" s="54">
        <f ca="1">EXP(E4112*(1/'Input Parameters'!$E$22-1/G4112))</f>
        <v>0.55350140606357279</v>
      </c>
      <c r="I4112" s="10">
        <f t="shared" ca="1" si="555"/>
        <v>0.99008322302104179</v>
      </c>
      <c r="J4112" s="29">
        <f ca="1">_xlfn.BETA.INV(I4112,'Input Parameters'!$L$24,'Input Parameters'!$M$24,'Input Parameters'!$J$24,'Input Parameters'!$K$24)</f>
        <v>0.89836205493792842</v>
      </c>
      <c r="K4112" s="156">
        <f ca="1">('Input Parameters'!$E$25/'Input Parameters'!$E$31)^$J4112</f>
        <v>1.589329457214606E-3</v>
      </c>
      <c r="L4112" s="66">
        <f ca="1">$H4112*$C4112*'Input Parameters'!$E$23*K4112</f>
        <v>0.47884198167442943</v>
      </c>
      <c r="M4112" s="23">
        <f t="shared" ca="1" si="556"/>
        <v>0.23159660062024723</v>
      </c>
      <c r="N4112" s="15">
        <f ca="1">_xlfn.NORM.INV(M4112,'Input Parameters'!$E$26,'Input Parameters'!$F$26)</f>
        <v>1.8594422055837313E-2</v>
      </c>
      <c r="O4112" s="8">
        <f t="shared" ca="1" si="557"/>
        <v>0.81448068418151498</v>
      </c>
      <c r="P4112" s="29">
        <f ca="1">_xlfn.LOGNORM.INV(O4112,'Input Parameters'!$H$27,'Input Parameters'!$I$27)</f>
        <v>2.1148027765053827</v>
      </c>
      <c r="Q4112" s="10"/>
      <c r="R4112" s="15">
        <f>'Input Parameters'!$E$28</f>
        <v>12.7</v>
      </c>
      <c r="S4112" s="10">
        <f t="shared" ca="1" si="558"/>
        <v>0.17137071235645374</v>
      </c>
      <c r="T4112" s="25">
        <f ca="1">_xlfn.LOGNORM.INV(S4112,'Input Parameters'!$H$29,'Input Parameters'!$I$29)</f>
        <v>52.347878492344492</v>
      </c>
      <c r="U4112" s="10">
        <f t="shared" ca="1" si="559"/>
        <v>0.25942785304702631</v>
      </c>
      <c r="V4112" s="29">
        <f ca="1">IF('Input Parameters'!$D$30="Beta",_xlfn.BETA.INV(U4112,'Input Parameters'!$L$30,'Input Parameters'!$M$30,'Input Parameters'!$J$30,'Input Parameters'!$K$30),IF('Input Parameters'!$D$30="LogNorm",_xlfn.LOGNORM.INV(U4112,'Input Parameters'!$H$30,'Input Parameters'!$I$30)))</f>
        <v>0.77476952506594421</v>
      </c>
      <c r="W4112" s="2">
        <f ca="1">N4112+(P4112-N4112)*(1-ERF((T4112-R4112)/(2*SQRT(L4112*'Input Parameters'!$E$31))))</f>
        <v>1.8701128552724062E-2</v>
      </c>
      <c r="X4112">
        <f t="shared" ca="1" si="560"/>
        <v>1</v>
      </c>
      <c r="Y4112" s="7"/>
    </row>
    <row r="4113" spans="1:25" ht="15" customHeight="1" x14ac:dyDescent="0.3">
      <c r="A4113" s="130">
        <v>4106</v>
      </c>
      <c r="B4113" s="10">
        <f t="shared" ca="1" si="552"/>
        <v>0.40437313769609728</v>
      </c>
      <c r="C4113" s="57">
        <f ca="1">_xlfn.NORM.INV(B4113,'Input Parameters'!$E$19,'Input Parameters'!$F$19)</f>
        <v>546.84730444379704</v>
      </c>
      <c r="D4113" s="10">
        <f t="shared" ca="1" si="553"/>
        <v>0.67846540947075518</v>
      </c>
      <c r="E4113" s="59">
        <f ca="1">IF(_xlfn.NORM.INV(D4113,'Input Parameters'!$E$20,'Input Parameters'!$F$20)&lt;3500,3500,IF(_xlfn.NORM.INV(D4113,'Input Parameters'!$E$20,'Input Parameters'!$F$20)&gt;5500,5500,_xlfn.NORM.INV(D4113,'Input Parameters'!$E$20,'Input Parameters'!$F$20)))</f>
        <v>5124.3883001427612</v>
      </c>
      <c r="F4113" s="10">
        <f t="shared" ca="1" si="554"/>
        <v>0.88013042517823759</v>
      </c>
      <c r="G4113" s="61">
        <f ca="1">_xlfn.NORM.INV(F4113,'Input Parameters'!$E$21,'Input Parameters'!$F$21)</f>
        <v>294.09052282214543</v>
      </c>
      <c r="H4113" s="54">
        <f ca="1">EXP(E4113*(1/'Input Parameters'!$E$22-1/G4113))</f>
        <v>1.0670018559079359</v>
      </c>
      <c r="I4113" s="10">
        <f t="shared" ca="1" si="555"/>
        <v>7.3657242326300554E-2</v>
      </c>
      <c r="J4113" s="29">
        <f ca="1">_xlfn.BETA.INV(I4113,'Input Parameters'!$L$24,'Input Parameters'!$M$24,'Input Parameters'!$J$24,'Input Parameters'!$K$24)</f>
        <v>0.37082281408087087</v>
      </c>
      <c r="K4113" s="156">
        <f ca="1">('Input Parameters'!$E$25/'Input Parameters'!$E$31)^$J4113</f>
        <v>6.9940167330504732E-2</v>
      </c>
      <c r="L4113" s="66">
        <f ca="1">$H4113*$C4113*'Input Parameters'!$E$23*K4113</f>
        <v>40.809184621649521</v>
      </c>
      <c r="M4113" s="23">
        <f t="shared" ca="1" si="556"/>
        <v>0.76784258068858302</v>
      </c>
      <c r="N4113" s="15">
        <f ca="1">_xlfn.NORM.INV(M4113,'Input Parameters'!$E$26,'Input Parameters'!$F$26)</f>
        <v>4.9366967872528554E-2</v>
      </c>
      <c r="O4113" s="8">
        <f t="shared" ca="1" si="557"/>
        <v>0.28321119273527728</v>
      </c>
      <c r="P4113" s="29">
        <f ca="1">_xlfn.LOGNORM.INV(O4113,'Input Parameters'!$H$27,'Input Parameters'!$I$27)</f>
        <v>1.1046904401519451</v>
      </c>
      <c r="Q4113" s="10"/>
      <c r="R4113" s="15">
        <f>'Input Parameters'!$E$28</f>
        <v>12.7</v>
      </c>
      <c r="S4113" s="10">
        <f t="shared" ca="1" si="558"/>
        <v>0.58078432294655091</v>
      </c>
      <c r="T4113" s="25">
        <f ca="1">_xlfn.LOGNORM.INV(S4113,'Input Parameters'!$H$29,'Input Parameters'!$I$29)</f>
        <v>59.580277948528035</v>
      </c>
      <c r="U4113" s="10">
        <f t="shared" ca="1" si="559"/>
        <v>0.26406162069899386</v>
      </c>
      <c r="V4113" s="29">
        <f ca="1">IF('Input Parameters'!$D$30="Beta",_xlfn.BETA.INV(U4113,'Input Parameters'!$L$30,'Input Parameters'!$M$30,'Input Parameters'!$J$30,'Input Parameters'!$K$30),IF('Input Parameters'!$D$30="LogNorm",_xlfn.LOGNORM.INV(U4113,'Input Parameters'!$H$30,'Input Parameters'!$I$30)))</f>
        <v>0.7791314873231584</v>
      </c>
      <c r="W4113" s="2">
        <f ca="1">N4113+(P4113-N4113)*(1-ERF((T4113-R4113)/(2*SQRT(L4113*'Input Parameters'!$E$31))))</f>
        <v>0.68659240798965437</v>
      </c>
      <c r="X4113">
        <f t="shared" ca="1" si="560"/>
        <v>1</v>
      </c>
      <c r="Y4113" s="7"/>
    </row>
    <row r="4114" spans="1:25" ht="15" customHeight="1" x14ac:dyDescent="0.3">
      <c r="A4114" s="130">
        <v>4107</v>
      </c>
      <c r="B4114" s="10">
        <f t="shared" ca="1" si="552"/>
        <v>0.89756487717614919</v>
      </c>
      <c r="C4114" s="57">
        <f ca="1">_xlfn.NORM.INV(B4114,'Input Parameters'!$E$19,'Input Parameters'!$F$19)</f>
        <v>674.42889574254707</v>
      </c>
      <c r="D4114" s="10">
        <f t="shared" ca="1" si="553"/>
        <v>0.78229155424236685</v>
      </c>
      <c r="E4114" s="59">
        <f ca="1">IF(_xlfn.NORM.INV(D4114,'Input Parameters'!$E$20,'Input Parameters'!$F$20)&lt;3500,3500,IF(_xlfn.NORM.INV(D4114,'Input Parameters'!$E$20,'Input Parameters'!$F$20)&gt;5500,5500,_xlfn.NORM.INV(D4114,'Input Parameters'!$E$20,'Input Parameters'!$F$20)))</f>
        <v>5345.9690607959365</v>
      </c>
      <c r="F4114" s="10">
        <f t="shared" ca="1" si="554"/>
        <v>0.10414191975393416</v>
      </c>
      <c r="G4114" s="61">
        <f ca="1">_xlfn.NORM.INV(F4114,'Input Parameters'!$E$21,'Input Parameters'!$F$21)</f>
        <v>274.95977413917007</v>
      </c>
      <c r="H4114" s="54">
        <f ca="1">EXP(E4114*(1/'Input Parameters'!$E$22-1/G4114))</f>
        <v>0.30206794538814663</v>
      </c>
      <c r="I4114" s="10">
        <f t="shared" ca="1" si="555"/>
        <v>0.3256567849253954</v>
      </c>
      <c r="J4114" s="29">
        <f ca="1">_xlfn.BETA.INV(I4114,'Input Parameters'!$L$24,'Input Parameters'!$M$24,'Input Parameters'!$J$24,'Input Parameters'!$K$24)</f>
        <v>0.53315762952999379</v>
      </c>
      <c r="K4114" s="156">
        <f ca="1">('Input Parameters'!$E$25/'Input Parameters'!$E$31)^$J4114</f>
        <v>2.1826472715687967E-2</v>
      </c>
      <c r="L4114" s="66">
        <f ca="1">$H4114*$C4114*'Input Parameters'!$E$23*K4114</f>
        <v>4.4465621588181623</v>
      </c>
      <c r="M4114" s="23">
        <f t="shared" ca="1" si="556"/>
        <v>0.26448004625884902</v>
      </c>
      <c r="N4114" s="15">
        <f ca="1">_xlfn.NORM.INV(M4114,'Input Parameters'!$E$26,'Input Parameters'!$F$26)</f>
        <v>2.0778520940929836E-2</v>
      </c>
      <c r="O4114" s="8">
        <f t="shared" ca="1" si="557"/>
        <v>0.83307715687080408</v>
      </c>
      <c r="P4114" s="29">
        <f ca="1">_xlfn.LOGNORM.INV(O4114,'Input Parameters'!$H$27,'Input Parameters'!$I$27)</f>
        <v>2.1831229590032768</v>
      </c>
      <c r="Q4114" s="10"/>
      <c r="R4114" s="15">
        <f>'Input Parameters'!$E$28</f>
        <v>12.7</v>
      </c>
      <c r="S4114" s="10">
        <f t="shared" ca="1" si="558"/>
        <v>5.8009242140805384E-2</v>
      </c>
      <c r="T4114" s="25">
        <f ca="1">_xlfn.LOGNORM.INV(S4114,'Input Parameters'!$H$29,'Input Parameters'!$I$29)</f>
        <v>48.811766076594118</v>
      </c>
      <c r="U4114" s="10">
        <f t="shared" ca="1" si="559"/>
        <v>0.79943038607156947</v>
      </c>
      <c r="V4114" s="29">
        <f ca="1">IF('Input Parameters'!$D$30="Beta",_xlfn.BETA.INV(U4114,'Input Parameters'!$L$30,'Input Parameters'!$M$30,'Input Parameters'!$J$30,'Input Parameters'!$K$30),IF('Input Parameters'!$D$30="LogNorm",_xlfn.LOGNORM.INV(U4114,'Input Parameters'!$H$30,'Input Parameters'!$I$30)))</f>
        <v>1.3913782841943136</v>
      </c>
      <c r="W4114" s="2">
        <f ca="1">N4114+(P4114-N4114)*(1-ERF((T4114-R4114)/(2*SQRT(L4114*'Input Parameters'!$E$31))))</f>
        <v>0.50929441053502456</v>
      </c>
      <c r="X4114">
        <f t="shared" ca="1" si="560"/>
        <v>1</v>
      </c>
      <c r="Y4114" s="7"/>
    </row>
    <row r="4115" spans="1:25" ht="15" customHeight="1" x14ac:dyDescent="0.3">
      <c r="A4115" s="130">
        <v>4108</v>
      </c>
      <c r="B4115" s="10">
        <f t="shared" ca="1" si="552"/>
        <v>0.56512770163221793</v>
      </c>
      <c r="C4115" s="57">
        <f ca="1">_xlfn.NORM.INV(B4115,'Input Parameters'!$E$19,'Input Parameters'!$F$19)</f>
        <v>581.15655598023307</v>
      </c>
      <c r="D4115" s="10">
        <f t="shared" ca="1" si="553"/>
        <v>0.35380201358865015</v>
      </c>
      <c r="E4115" s="59">
        <f ca="1">IF(_xlfn.NORM.INV(D4115,'Input Parameters'!$E$20,'Input Parameters'!$F$20)&lt;3500,3500,IF(_xlfn.NORM.INV(D4115,'Input Parameters'!$E$20,'Input Parameters'!$F$20)&gt;5500,5500,_xlfn.NORM.INV(D4115,'Input Parameters'!$E$20,'Input Parameters'!$F$20)))</f>
        <v>4537.4468768924526</v>
      </c>
      <c r="F4115" s="10">
        <f t="shared" ca="1" si="554"/>
        <v>0.56833363717886354</v>
      </c>
      <c r="G4115" s="61">
        <f ca="1">_xlfn.NORM.INV(F4115,'Input Parameters'!$E$21,'Input Parameters'!$F$21)</f>
        <v>286.20296782013338</v>
      </c>
      <c r="H4115" s="54">
        <f ca="1">EXP(E4115*(1/'Input Parameters'!$E$22-1/G4115))</f>
        <v>0.6922688675442169</v>
      </c>
      <c r="I4115" s="10">
        <f t="shared" ca="1" si="555"/>
        <v>0.55833510881793658</v>
      </c>
      <c r="J4115" s="29">
        <f ca="1">_xlfn.BETA.INV(I4115,'Input Parameters'!$L$24,'Input Parameters'!$M$24,'Input Parameters'!$J$24,'Input Parameters'!$K$24)</f>
        <v>0.63061765276183057</v>
      </c>
      <c r="K4115" s="156">
        <f ca="1">('Input Parameters'!$E$25/'Input Parameters'!$E$31)^$J4115</f>
        <v>1.0848094579342582E-2</v>
      </c>
      <c r="L4115" s="66">
        <f ca="1">$H4115*$C4115*'Input Parameters'!$E$23*K4115</f>
        <v>4.3643684286434414</v>
      </c>
      <c r="M4115" s="23">
        <f t="shared" ca="1" si="556"/>
        <v>0.81652311699981983</v>
      </c>
      <c r="N4115" s="15">
        <f ca="1">_xlfn.NORM.INV(M4115,'Input Parameters'!$E$26,'Input Parameters'!$F$26)</f>
        <v>5.2946076196294031E-2</v>
      </c>
      <c r="O4115" s="8">
        <f t="shared" ca="1" si="557"/>
        <v>0.10996585788805846</v>
      </c>
      <c r="P4115" s="29">
        <f ca="1">_xlfn.LOGNORM.INV(O4115,'Input Parameters'!$H$27,'Input Parameters'!$I$27)</f>
        <v>0.82737444413621231</v>
      </c>
      <c r="Q4115" s="10"/>
      <c r="R4115" s="15">
        <f>'Input Parameters'!$E$28</f>
        <v>12.7</v>
      </c>
      <c r="S4115" s="10">
        <f t="shared" ca="1" si="558"/>
        <v>0.75218442672662689</v>
      </c>
      <c r="T4115" s="25">
        <f ca="1">_xlfn.LOGNORM.INV(S4115,'Input Parameters'!$H$29,'Input Parameters'!$I$29)</f>
        <v>62.861430470455801</v>
      </c>
      <c r="U4115" s="10">
        <f t="shared" ca="1" si="559"/>
        <v>0.84921851872835519</v>
      </c>
      <c r="V4115" s="29">
        <f ca="1">IF('Input Parameters'!$D$30="Beta",_xlfn.BETA.INV(U4115,'Input Parameters'!$L$30,'Input Parameters'!$M$30,'Input Parameters'!$J$30,'Input Parameters'!$K$30),IF('Input Parameters'!$D$30="LogNorm",_xlfn.LOGNORM.INV(U4115,'Input Parameters'!$H$30,'Input Parameters'!$I$30)))</f>
        <v>1.5017038585142384</v>
      </c>
      <c r="W4115" s="2">
        <f ca="1">N4115+(P4115-N4115)*(1-ERF((T4115-R4115)/(2*SQRT(L4115*'Input Parameters'!$E$31))))</f>
        <v>0.1222882723697247</v>
      </c>
      <c r="X4115">
        <f t="shared" ca="1" si="560"/>
        <v>1</v>
      </c>
      <c r="Y4115" s="7"/>
    </row>
    <row r="4116" spans="1:25" ht="15" customHeight="1" x14ac:dyDescent="0.3">
      <c r="A4116" s="130">
        <v>4109</v>
      </c>
      <c r="B4116" s="10">
        <f t="shared" ca="1" si="552"/>
        <v>0.7262492855339856</v>
      </c>
      <c r="C4116" s="57">
        <f ca="1">_xlfn.NORM.INV(B4116,'Input Parameters'!$E$19,'Input Parameters'!$F$19)</f>
        <v>618.12745849737519</v>
      </c>
      <c r="D4116" s="10">
        <f t="shared" ca="1" si="553"/>
        <v>0.405315363898479</v>
      </c>
      <c r="E4116" s="59">
        <f ca="1">IF(_xlfn.NORM.INV(D4116,'Input Parameters'!$E$20,'Input Parameters'!$F$20)&lt;3500,3500,IF(_xlfn.NORM.INV(D4116,'Input Parameters'!$E$20,'Input Parameters'!$F$20)&gt;5500,5500,_xlfn.NORM.INV(D4116,'Input Parameters'!$E$20,'Input Parameters'!$F$20)))</f>
        <v>4632.2712990747668</v>
      </c>
      <c r="F4116" s="10">
        <f t="shared" ca="1" si="554"/>
        <v>0.94932866469335997</v>
      </c>
      <c r="G4116" s="61">
        <f ca="1">_xlfn.NORM.INV(F4116,'Input Parameters'!$E$21,'Input Parameters'!$F$21)</f>
        <v>297.72765842944096</v>
      </c>
      <c r="H4116" s="54">
        <f ca="1">EXP(E4116*(1/'Input Parameters'!$E$22-1/G4116))</f>
        <v>1.285369187812712</v>
      </c>
      <c r="I4116" s="10">
        <f t="shared" ca="1" si="555"/>
        <v>0.97100461415855777</v>
      </c>
      <c r="J4116" s="29">
        <f ca="1">_xlfn.BETA.INV(I4116,'Input Parameters'!$L$24,'Input Parameters'!$M$24,'Input Parameters'!$J$24,'Input Parameters'!$K$24)</f>
        <v>0.86028696154000805</v>
      </c>
      <c r="K4116" s="156">
        <f ca="1">('Input Parameters'!$E$25/'Input Parameters'!$E$31)^$J4116</f>
        <v>2.0884991582982536E-3</v>
      </c>
      <c r="L4116" s="66">
        <f ca="1">$H4116*$C4116*'Input Parameters'!$E$23*K4116</f>
        <v>1.6593585058889433</v>
      </c>
      <c r="M4116" s="23">
        <f t="shared" ca="1" si="556"/>
        <v>0.98193059990526377</v>
      </c>
      <c r="N4116" s="15">
        <f ca="1">_xlfn.NORM.INV(M4116,'Input Parameters'!$E$26,'Input Parameters'!$F$26)</f>
        <v>7.8002607826382492E-2</v>
      </c>
      <c r="O4116" s="8">
        <f t="shared" ca="1" si="557"/>
        <v>0.12889281285639453</v>
      </c>
      <c r="P4116" s="29">
        <f ca="1">_xlfn.LOGNORM.INV(O4116,'Input Parameters'!$H$27,'Input Parameters'!$I$27)</f>
        <v>0.86291573830640866</v>
      </c>
      <c r="Q4116" s="10"/>
      <c r="R4116" s="15">
        <f>'Input Parameters'!$E$28</f>
        <v>12.7</v>
      </c>
      <c r="S4116" s="10">
        <f t="shared" ca="1" si="558"/>
        <v>0.7913060299081921</v>
      </c>
      <c r="T4116" s="25">
        <f ca="1">_xlfn.LOGNORM.INV(S4116,'Input Parameters'!$H$29,'Input Parameters'!$I$29)</f>
        <v>63.782656060461285</v>
      </c>
      <c r="U4116" s="10">
        <f t="shared" ca="1" si="559"/>
        <v>0.29177293265741544</v>
      </c>
      <c r="V4116" s="29">
        <f ca="1">IF('Input Parameters'!$D$30="Beta",_xlfn.BETA.INV(U4116,'Input Parameters'!$L$30,'Input Parameters'!$M$30,'Input Parameters'!$J$30,'Input Parameters'!$K$30),IF('Input Parameters'!$D$30="LogNorm",_xlfn.LOGNORM.INV(U4116,'Input Parameters'!$H$30,'Input Parameters'!$I$30)))</f>
        <v>0.80494725363841835</v>
      </c>
      <c r="W4116" s="2">
        <f ca="1">N4116+(P4116-N4116)*(1-ERF((T4116-R4116)/(2*SQRT(L4116*'Input Parameters'!$E$31))))</f>
        <v>8.1963471358324907E-2</v>
      </c>
      <c r="X4116">
        <f t="shared" ca="1" si="560"/>
        <v>1</v>
      </c>
      <c r="Y4116" s="7"/>
    </row>
    <row r="4117" spans="1:25" ht="15" customHeight="1" x14ac:dyDescent="0.3">
      <c r="A4117" s="130">
        <v>4110</v>
      </c>
      <c r="B4117" s="10">
        <f t="shared" ca="1" si="552"/>
        <v>0.96645675604371861</v>
      </c>
      <c r="C4117" s="57">
        <f ca="1">_xlfn.NORM.INV(B4117,'Input Parameters'!$E$19,'Input Parameters'!$F$19)</f>
        <v>722.02745773421532</v>
      </c>
      <c r="D4117" s="10">
        <f t="shared" ca="1" si="553"/>
        <v>0.10716983306295735</v>
      </c>
      <c r="E4117" s="59">
        <f ca="1">IF(_xlfn.NORM.INV(D4117,'Input Parameters'!$E$20,'Input Parameters'!$F$20)&lt;3500,3500,IF(_xlfn.NORM.INV(D4117,'Input Parameters'!$E$20,'Input Parameters'!$F$20)&gt;5500,5500,_xlfn.NORM.INV(D4117,'Input Parameters'!$E$20,'Input Parameters'!$F$20)))</f>
        <v>3930.7955788938471</v>
      </c>
      <c r="F4117" s="10">
        <f t="shared" ca="1" si="554"/>
        <v>7.6958864179005326E-2</v>
      </c>
      <c r="G4117" s="61">
        <f ca="1">_xlfn.NORM.INV(F4117,'Input Parameters'!$E$21,'Input Parameters'!$F$21)</f>
        <v>273.64298462047009</v>
      </c>
      <c r="H4117" s="54">
        <f ca="1">EXP(E4117*(1/'Input Parameters'!$E$22-1/G4117))</f>
        <v>0.38712736353909544</v>
      </c>
      <c r="I4117" s="10">
        <f t="shared" ca="1" si="555"/>
        <v>0.43365495440466395</v>
      </c>
      <c r="J4117" s="29">
        <f ca="1">_xlfn.BETA.INV(I4117,'Input Parameters'!$L$24,'Input Parameters'!$M$24,'Input Parameters'!$J$24,'Input Parameters'!$K$24)</f>
        <v>0.58004854181326659</v>
      </c>
      <c r="K4117" s="156">
        <f ca="1">('Input Parameters'!$E$25/'Input Parameters'!$E$31)^$J4117</f>
        <v>1.5591866196661981E-2</v>
      </c>
      <c r="L4117" s="66">
        <f ca="1">$H4117*$C4117*'Input Parameters'!$E$23*K4117</f>
        <v>4.3581852104603485</v>
      </c>
      <c r="M4117" s="23">
        <f t="shared" ca="1" si="556"/>
        <v>0.27333423837316129</v>
      </c>
      <c r="N4117" s="15">
        <f ca="1">_xlfn.NORM.INV(M4117,'Input Parameters'!$E$26,'Input Parameters'!$F$26)</f>
        <v>2.1342043678278112E-2</v>
      </c>
      <c r="O4117" s="8">
        <f t="shared" ca="1" si="557"/>
        <v>0.55667325689011105</v>
      </c>
      <c r="P4117" s="29">
        <f ca="1">_xlfn.LOGNORM.INV(O4117,'Input Parameters'!$H$27,'Input Parameters'!$I$27)</f>
        <v>1.5162999932104886</v>
      </c>
      <c r="Q4117" s="10"/>
      <c r="R4117" s="15">
        <f>'Input Parameters'!$E$28</f>
        <v>12.7</v>
      </c>
      <c r="S4117" s="10">
        <f t="shared" ca="1" si="558"/>
        <v>0.84516787361118373</v>
      </c>
      <c r="T4117" s="25">
        <f ca="1">_xlfn.LOGNORM.INV(S4117,'Input Parameters'!$H$29,'Input Parameters'!$I$29)</f>
        <v>65.267450690003969</v>
      </c>
      <c r="U4117" s="10">
        <f t="shared" ca="1" si="559"/>
        <v>0.95421506897696584</v>
      </c>
      <c r="V4117" s="29">
        <f ca="1">IF('Input Parameters'!$D$30="Beta",_xlfn.BETA.INV(U4117,'Input Parameters'!$L$30,'Input Parameters'!$M$30,'Input Parameters'!$J$30,'Input Parameters'!$K$30),IF('Input Parameters'!$D$30="LogNorm",_xlfn.LOGNORM.INV(U4117,'Input Parameters'!$H$30,'Input Parameters'!$I$30)))</f>
        <v>1.9435897328630933</v>
      </c>
      <c r="W4117" s="2">
        <f ca="1">N4117+(P4117-N4117)*(1-ERF((T4117-R4117)/(2*SQRT(L4117*'Input Parameters'!$E$31))))</f>
        <v>0.13344805931722817</v>
      </c>
      <c r="X4117">
        <f t="shared" ca="1" si="560"/>
        <v>1</v>
      </c>
      <c r="Y4117" s="7"/>
    </row>
    <row r="4118" spans="1:25" ht="15" customHeight="1" x14ac:dyDescent="0.3">
      <c r="A4118" s="130">
        <v>4111</v>
      </c>
      <c r="B4118" s="10">
        <f t="shared" ca="1" si="552"/>
        <v>0.21425787356958825</v>
      </c>
      <c r="C4118" s="57">
        <f ca="1">_xlfn.NORM.INV(B4118,'Input Parameters'!$E$19,'Input Parameters'!$F$19)</f>
        <v>500.39847035273579</v>
      </c>
      <c r="D4118" s="10">
        <f t="shared" ca="1" si="553"/>
        <v>0.70582614861398607</v>
      </c>
      <c r="E4118" s="59">
        <f ca="1">IF(_xlfn.NORM.INV(D4118,'Input Parameters'!$E$20,'Input Parameters'!$F$20)&lt;3500,3500,IF(_xlfn.NORM.INV(D4118,'Input Parameters'!$E$20,'Input Parameters'!$F$20)&gt;5500,5500,_xlfn.NORM.INV(D4118,'Input Parameters'!$E$20,'Input Parameters'!$F$20)))</f>
        <v>5178.8623805771131</v>
      </c>
      <c r="F4118" s="10">
        <f t="shared" ca="1" si="554"/>
        <v>2.6206462748337378E-2</v>
      </c>
      <c r="G4118" s="61">
        <f ca="1">_xlfn.NORM.INV(F4118,'Input Parameters'!$E$21,'Input Parameters'!$F$21)</f>
        <v>269.60374895041667</v>
      </c>
      <c r="H4118" s="54">
        <f ca="1">EXP(E4118*(1/'Input Parameters'!$E$22-1/G4118))</f>
        <v>0.21570040395872608</v>
      </c>
      <c r="I4118" s="10">
        <f t="shared" ca="1" si="555"/>
        <v>0.55674011541646906</v>
      </c>
      <c r="J4118" s="29">
        <f ca="1">_xlfn.BETA.INV(I4118,'Input Parameters'!$L$24,'Input Parameters'!$M$24,'Input Parameters'!$J$24,'Input Parameters'!$K$24)</f>
        <v>0.62997715773699059</v>
      </c>
      <c r="K4118" s="156">
        <f ca="1">('Input Parameters'!$E$25/'Input Parameters'!$E$31)^$J4118</f>
        <v>1.089805214951314E-2</v>
      </c>
      <c r="L4118" s="66">
        <f ca="1">$H4118*$C4118*'Input Parameters'!$E$23*K4118</f>
        <v>1.1762938154434059</v>
      </c>
      <c r="M4118" s="23">
        <f t="shared" ca="1" si="556"/>
        <v>0.17292601090203774</v>
      </c>
      <c r="N4118" s="15">
        <f ca="1">_xlfn.NORM.INV(M4118,'Input Parameters'!$E$26,'Input Parameters'!$F$26)</f>
        <v>1.4204024358102703E-2</v>
      </c>
      <c r="O4118" s="8">
        <f t="shared" ca="1" si="557"/>
        <v>0.25007611449454714</v>
      </c>
      <c r="P4118" s="29">
        <f ca="1">_xlfn.LOGNORM.INV(O4118,'Input Parameters'!$H$27,'Input Parameters'!$I$27)</f>
        <v>1.0564520843583927</v>
      </c>
      <c r="Q4118" s="10"/>
      <c r="R4118" s="15">
        <f>'Input Parameters'!$E$28</f>
        <v>12.7</v>
      </c>
      <c r="S4118" s="10">
        <f t="shared" ca="1" si="558"/>
        <v>0.54646010308021031</v>
      </c>
      <c r="T4118" s="25">
        <f ca="1">_xlfn.LOGNORM.INV(S4118,'Input Parameters'!$H$29,'Input Parameters'!$I$29)</f>
        <v>58.999967506007387</v>
      </c>
      <c r="U4118" s="10">
        <f t="shared" ca="1" si="559"/>
        <v>7.0786637519270279E-2</v>
      </c>
      <c r="V4118" s="29">
        <f ca="1">IF('Input Parameters'!$D$30="Beta",_xlfn.BETA.INV(U4118,'Input Parameters'!$L$30,'Input Parameters'!$M$30,'Input Parameters'!$J$30,'Input Parameters'!$K$30),IF('Input Parameters'!$D$30="LogNorm",_xlfn.LOGNORM.INV(U4118,'Input Parameters'!$H$30,'Input Parameters'!$I$30)))</f>
        <v>0.55963830053954766</v>
      </c>
      <c r="W4118" s="2">
        <f ca="1">N4118+(P4118-N4118)*(1-ERF((T4118-R4118)/(2*SQRT(L4118*'Input Parameters'!$E$31))))</f>
        <v>1.6850632796680205E-2</v>
      </c>
      <c r="X4118">
        <f t="shared" ca="1" si="560"/>
        <v>1</v>
      </c>
      <c r="Y4118" s="7"/>
    </row>
    <row r="4119" spans="1:25" ht="15" customHeight="1" x14ac:dyDescent="0.3">
      <c r="A4119" s="130">
        <v>4112</v>
      </c>
      <c r="B4119" s="10">
        <f t="shared" ca="1" si="552"/>
        <v>0.30193118841094779</v>
      </c>
      <c r="C4119" s="57">
        <f ca="1">_xlfn.NORM.INV(B4119,'Input Parameters'!$E$19,'Input Parameters'!$F$19)</f>
        <v>523.45681507196343</v>
      </c>
      <c r="D4119" s="10">
        <f t="shared" ca="1" si="553"/>
        <v>0.26708813258379172</v>
      </c>
      <c r="E4119" s="59">
        <f ca="1">IF(_xlfn.NORM.INV(D4119,'Input Parameters'!$E$20,'Input Parameters'!$F$20)&lt;3500,3500,IF(_xlfn.NORM.INV(D4119,'Input Parameters'!$E$20,'Input Parameters'!$F$20)&gt;5500,5500,_xlfn.NORM.INV(D4119,'Input Parameters'!$E$20,'Input Parameters'!$F$20)))</f>
        <v>4364.8495013948777</v>
      </c>
      <c r="F4119" s="10">
        <f t="shared" ca="1" si="554"/>
        <v>0.15333588394072417</v>
      </c>
      <c r="G4119" s="61">
        <f ca="1">_xlfn.NORM.INV(F4119,'Input Parameters'!$E$21,'Input Parameters'!$F$21)</f>
        <v>276.81526743036773</v>
      </c>
      <c r="H4119" s="54">
        <f ca="1">EXP(E4119*(1/'Input Parameters'!$E$22-1/G4119))</f>
        <v>0.41853365755406408</v>
      </c>
      <c r="I4119" s="10">
        <f t="shared" ca="1" si="555"/>
        <v>0.22986332957937783</v>
      </c>
      <c r="J4119" s="29">
        <f ca="1">_xlfn.BETA.INV(I4119,'Input Parameters'!$L$24,'Input Parameters'!$M$24,'Input Parameters'!$J$24,'Input Parameters'!$K$24)</f>
        <v>0.48556164995545631</v>
      </c>
      <c r="K4119" s="156">
        <f ca="1">('Input Parameters'!$E$25/'Input Parameters'!$E$31)^$J4119</f>
        <v>3.0708995014594884E-2</v>
      </c>
      <c r="L4119" s="66">
        <f ca="1">$H4119*$C4119*'Input Parameters'!$E$23*K4119</f>
        <v>6.7278585347131612</v>
      </c>
      <c r="M4119" s="23">
        <f t="shared" ca="1" si="556"/>
        <v>0.4603275885254825</v>
      </c>
      <c r="N4119" s="15">
        <f ca="1">_xlfn.NORM.INV(M4119,'Input Parameters'!$E$26,'Input Parameters'!$F$26)</f>
        <v>3.1908222338058095E-2</v>
      </c>
      <c r="O4119" s="8">
        <f t="shared" ca="1" si="557"/>
        <v>6.9293450023583003E-2</v>
      </c>
      <c r="P4119" s="29">
        <f ca="1">_xlfn.LOGNORM.INV(O4119,'Input Parameters'!$H$27,'Input Parameters'!$I$27)</f>
        <v>0.7393148620284592</v>
      </c>
      <c r="Q4119" s="10"/>
      <c r="R4119" s="15">
        <f>'Input Parameters'!$E$28</f>
        <v>12.7</v>
      </c>
      <c r="S4119" s="10">
        <f t="shared" ca="1" si="558"/>
        <v>0.4561113712039937</v>
      </c>
      <c r="T4119" s="25">
        <f ca="1">_xlfn.LOGNORM.INV(S4119,'Input Parameters'!$H$29,'Input Parameters'!$I$29)</f>
        <v>57.515563289623799</v>
      </c>
      <c r="U4119" s="10">
        <f t="shared" ca="1" si="559"/>
        <v>0.31150470358026749</v>
      </c>
      <c r="V4119" s="29">
        <f ca="1">IF('Input Parameters'!$D$30="Beta",_xlfn.BETA.INV(U4119,'Input Parameters'!$L$30,'Input Parameters'!$M$30,'Input Parameters'!$J$30,'Input Parameters'!$K$30),IF('Input Parameters'!$D$30="LogNorm",_xlfn.LOGNORM.INV(U4119,'Input Parameters'!$H$30,'Input Parameters'!$I$30)))</f>
        <v>0.82312310910528197</v>
      </c>
      <c r="W4119" s="2">
        <f ca="1">N4119+(P4119-N4119)*(1-ERF((T4119-R4119)/(2*SQRT(L4119*'Input Parameters'!$E$31))))</f>
        <v>0.18881776152593249</v>
      </c>
      <c r="X4119">
        <f t="shared" ca="1" si="560"/>
        <v>1</v>
      </c>
      <c r="Y4119" s="7"/>
    </row>
    <row r="4120" spans="1:25" ht="15" customHeight="1" x14ac:dyDescent="0.3">
      <c r="A4120" s="130">
        <v>4113</v>
      </c>
      <c r="B4120" s="10">
        <f t="shared" ca="1" si="552"/>
        <v>0.89681065064569898</v>
      </c>
      <c r="C4120" s="57">
        <f ca="1">_xlfn.NORM.INV(B4120,'Input Parameters'!$E$19,'Input Parameters'!$F$19)</f>
        <v>674.07300816270879</v>
      </c>
      <c r="D4120" s="10">
        <f t="shared" ca="1" si="553"/>
        <v>0.62538058010986652</v>
      </c>
      <c r="E4120" s="59">
        <f ca="1">IF(_xlfn.NORM.INV(D4120,'Input Parameters'!$E$20,'Input Parameters'!$F$20)&lt;3500,3500,IF(_xlfn.NORM.INV(D4120,'Input Parameters'!$E$20,'Input Parameters'!$F$20)&gt;5500,5500,_xlfn.NORM.INV(D4120,'Input Parameters'!$E$20,'Input Parameters'!$F$20)))</f>
        <v>5023.7502237428007</v>
      </c>
      <c r="F4120" s="10">
        <f t="shared" ca="1" si="554"/>
        <v>0.95900972053040145</v>
      </c>
      <c r="G4120" s="61">
        <f ca="1">_xlfn.NORM.INV(F4120,'Input Parameters'!$E$21,'Input Parameters'!$F$21)</f>
        <v>298.52096275570005</v>
      </c>
      <c r="H4120" s="54">
        <f ca="1">EXP(E4120*(1/'Input Parameters'!$E$22-1/G4120))</f>
        <v>1.3731440498626442</v>
      </c>
      <c r="I4120" s="10">
        <f t="shared" ca="1" si="555"/>
        <v>0.26411387426393884</v>
      </c>
      <c r="J4120" s="29">
        <f ca="1">_xlfn.BETA.INV(I4120,'Input Parameters'!$L$24,'Input Parameters'!$M$24,'Input Parameters'!$J$24,'Input Parameters'!$K$24)</f>
        <v>0.50354002211985172</v>
      </c>
      <c r="K4120" s="156">
        <f ca="1">('Input Parameters'!$E$25/'Input Parameters'!$E$31)^$J4120</f>
        <v>2.6993251710879376E-2</v>
      </c>
      <c r="L4120" s="66">
        <f ca="1">$H4120*$C4120*'Input Parameters'!$E$23*K4120</f>
        <v>24.984935976995786</v>
      </c>
      <c r="M4120" s="23">
        <f t="shared" ca="1" si="556"/>
        <v>8.4870156732349877E-2</v>
      </c>
      <c r="N4120" s="15">
        <f ca="1">_xlfn.NORM.INV(M4120,'Input Parameters'!$E$26,'Input Parameters'!$F$26)</f>
        <v>5.1661871250560341E-3</v>
      </c>
      <c r="O4120" s="8">
        <f t="shared" ca="1" si="557"/>
        <v>0.92604822037173518</v>
      </c>
      <c r="P4120" s="29">
        <f ca="1">_xlfn.LOGNORM.INV(O4120,'Input Parameters'!$H$27,'Input Parameters'!$I$27)</f>
        <v>2.700319385120959</v>
      </c>
      <c r="Q4120" s="10"/>
      <c r="R4120" s="15">
        <f>'Input Parameters'!$E$28</f>
        <v>12.7</v>
      </c>
      <c r="S4120" s="10">
        <f t="shared" ca="1" si="558"/>
        <v>0.93029259203844217</v>
      </c>
      <c r="T4120" s="25">
        <f ca="1">_xlfn.LOGNORM.INV(S4120,'Input Parameters'!$H$29,'Input Parameters'!$I$29)</f>
        <v>68.742590896475321</v>
      </c>
      <c r="U4120" s="10">
        <f t="shared" ca="1" si="559"/>
        <v>0.22966096257783752</v>
      </c>
      <c r="V4120" s="29">
        <f ca="1">IF('Input Parameters'!$D$30="Beta",_xlfn.BETA.INV(U4120,'Input Parameters'!$L$30,'Input Parameters'!$M$30,'Input Parameters'!$J$30,'Input Parameters'!$K$30),IF('Input Parameters'!$D$30="LogNorm",_xlfn.LOGNORM.INV(U4120,'Input Parameters'!$H$30,'Input Parameters'!$I$30)))</f>
        <v>0.74632451280177314</v>
      </c>
      <c r="W4120" s="2">
        <f ca="1">N4120+(P4120-N4120)*(1-ERF((T4120-R4120)/(2*SQRT(L4120*'Input Parameters'!$E$31))))</f>
        <v>1.1584057543836237</v>
      </c>
      <c r="X4120">
        <f t="shared" ca="1" si="560"/>
        <v>0</v>
      </c>
      <c r="Y4120" s="7"/>
    </row>
    <row r="4121" spans="1:25" ht="15" customHeight="1" x14ac:dyDescent="0.3">
      <c r="A4121" s="130">
        <v>4114</v>
      </c>
      <c r="B4121" s="10">
        <f t="shared" ca="1" si="552"/>
        <v>0.11397009104736489</v>
      </c>
      <c r="C4121" s="57">
        <f ca="1">_xlfn.NORM.INV(B4121,'Input Parameters'!$E$19,'Input Parameters'!$F$19)</f>
        <v>465.41988284083391</v>
      </c>
      <c r="D4121" s="10">
        <f t="shared" ca="1" si="553"/>
        <v>0.49956428594251057</v>
      </c>
      <c r="E4121" s="59">
        <f ca="1">IF(_xlfn.NORM.INV(D4121,'Input Parameters'!$E$20,'Input Parameters'!$F$20)&lt;3500,3500,IF(_xlfn.NORM.INV(D4121,'Input Parameters'!$E$20,'Input Parameters'!$F$20)&gt;5500,5500,_xlfn.NORM.INV(D4121,'Input Parameters'!$E$20,'Input Parameters'!$F$20)))</f>
        <v>4799.2354786246979</v>
      </c>
      <c r="F4121" s="10">
        <f t="shared" ca="1" si="554"/>
        <v>0.65277739048788641</v>
      </c>
      <c r="G4121" s="61">
        <f ca="1">_xlfn.NORM.INV(F4121,'Input Parameters'!$E$21,'Input Parameters'!$F$21)</f>
        <v>287.93764195280778</v>
      </c>
      <c r="H4121" s="54">
        <f ca="1">EXP(E4121*(1/'Input Parameters'!$E$22-1/G4121))</f>
        <v>0.74977831457252331</v>
      </c>
      <c r="I4121" s="10">
        <f t="shared" ca="1" si="555"/>
        <v>0.89205423981717125</v>
      </c>
      <c r="J4121" s="29">
        <f ca="1">_xlfn.BETA.INV(I4121,'Input Parameters'!$L$24,'Input Parameters'!$M$24,'Input Parameters'!$J$24,'Input Parameters'!$K$24)</f>
        <v>0.78712913970320564</v>
      </c>
      <c r="K4121" s="156">
        <f ca="1">('Input Parameters'!$E$25/'Input Parameters'!$E$31)^$J4121</f>
        <v>3.5298198245783466E-3</v>
      </c>
      <c r="L4121" s="66">
        <f ca="1">$H4121*$C4121*'Input Parameters'!$E$23*K4121</f>
        <v>1.2317720513692412</v>
      </c>
      <c r="M4121" s="23">
        <f t="shared" ca="1" si="556"/>
        <v>0.6611290721059514</v>
      </c>
      <c r="N4121" s="15">
        <f ca="1">_xlfn.NORM.INV(M4121,'Input Parameters'!$E$26,'Input Parameters'!$F$26)</f>
        <v>4.272647725607269E-2</v>
      </c>
      <c r="O4121" s="8">
        <f t="shared" ca="1" si="557"/>
        <v>0.96360257230280011</v>
      </c>
      <c r="P4121" s="29">
        <f ca="1">_xlfn.LOGNORM.INV(O4121,'Input Parameters'!$H$27,'Input Parameters'!$I$27)</f>
        <v>3.1485684961792195</v>
      </c>
      <c r="Q4121" s="10"/>
      <c r="R4121" s="15">
        <f>'Input Parameters'!$E$28</f>
        <v>12.7</v>
      </c>
      <c r="S4121" s="10">
        <f t="shared" ca="1" si="558"/>
        <v>0.13448892906687238</v>
      </c>
      <c r="T4121" s="25">
        <f ca="1">_xlfn.LOGNORM.INV(S4121,'Input Parameters'!$H$29,'Input Parameters'!$I$29)</f>
        <v>51.435213203732964</v>
      </c>
      <c r="U4121" s="10">
        <f t="shared" ca="1" si="559"/>
        <v>0.13210835288657918</v>
      </c>
      <c r="V4121" s="29">
        <f ca="1">IF('Input Parameters'!$D$30="Beta",_xlfn.BETA.INV(U4121,'Input Parameters'!$L$30,'Input Parameters'!$M$30,'Input Parameters'!$J$30,'Input Parameters'!$K$30),IF('Input Parameters'!$D$30="LogNorm",_xlfn.LOGNORM.INV(U4121,'Input Parameters'!$H$30,'Input Parameters'!$I$30)))</f>
        <v>0.643346188513787</v>
      </c>
      <c r="W4121" s="2">
        <f ca="1">N4121+(P4121-N4121)*(1-ERF((T4121-R4121)/(2*SQRT(L4121*'Input Parameters'!$E$31))))</f>
        <v>8.4938633716958367E-2</v>
      </c>
      <c r="X4121">
        <f t="shared" ca="1" si="560"/>
        <v>1</v>
      </c>
      <c r="Y4121" s="7"/>
    </row>
    <row r="4122" spans="1:25" ht="15" customHeight="1" x14ac:dyDescent="0.3">
      <c r="A4122" s="130">
        <v>4115</v>
      </c>
      <c r="B4122" s="10">
        <f t="shared" ca="1" si="552"/>
        <v>0.48011324552706658</v>
      </c>
      <c r="C4122" s="57">
        <f ca="1">_xlfn.NORM.INV(B4122,'Input Parameters'!$E$19,'Input Parameters'!$F$19)</f>
        <v>563.08603875820904</v>
      </c>
      <c r="D4122" s="10">
        <f t="shared" ca="1" si="553"/>
        <v>0.13148311181259986</v>
      </c>
      <c r="E4122" s="59">
        <f ca="1">IF(_xlfn.NORM.INV(D4122,'Input Parameters'!$E$20,'Input Parameters'!$F$20)&lt;3500,3500,IF(_xlfn.NORM.INV(D4122,'Input Parameters'!$E$20,'Input Parameters'!$F$20)&gt;5500,5500,_xlfn.NORM.INV(D4122,'Input Parameters'!$E$20,'Input Parameters'!$F$20)))</f>
        <v>4016.4145707764833</v>
      </c>
      <c r="F4122" s="10">
        <f t="shared" ca="1" si="554"/>
        <v>0.42222200180868108</v>
      </c>
      <c r="G4122" s="61">
        <f ca="1">_xlfn.NORM.INV(F4122,'Input Parameters'!$E$21,'Input Parameters'!$F$21)</f>
        <v>283.30777134653647</v>
      </c>
      <c r="H4122" s="54">
        <f ca="1">EXP(E4122*(1/'Input Parameters'!$E$22-1/G4122))</f>
        <v>0.6256524222984613</v>
      </c>
      <c r="I4122" s="10">
        <f t="shared" ca="1" si="555"/>
        <v>1.7777043195906783E-2</v>
      </c>
      <c r="J4122" s="29">
        <f ca="1">_xlfn.BETA.INV(I4122,'Input Parameters'!$L$24,'Input Parameters'!$M$24,'Input Parameters'!$J$24,'Input Parameters'!$K$24)</f>
        <v>0.27477580413989516</v>
      </c>
      <c r="K4122" s="156">
        <f ca="1">('Input Parameters'!$E$25/'Input Parameters'!$E$31)^$J4122</f>
        <v>0.1393011218050933</v>
      </c>
      <c r="L4122" s="66">
        <f ca="1">$H4122*$C4122*'Input Parameters'!$E$23*K4122</f>
        <v>49.075248082343371</v>
      </c>
      <c r="M4122" s="23">
        <f t="shared" ca="1" si="556"/>
        <v>8.7326152442929517E-2</v>
      </c>
      <c r="N4122" s="15">
        <f ca="1">_xlfn.NORM.INV(M4122,'Input Parameters'!$E$26,'Input Parameters'!$F$26)</f>
        <v>5.4944781031418324E-3</v>
      </c>
      <c r="O4122" s="8">
        <f t="shared" ca="1" si="557"/>
        <v>2.3664575944689514E-2</v>
      </c>
      <c r="P4122" s="29">
        <f ca="1">_xlfn.LOGNORM.INV(O4122,'Input Parameters'!$H$27,'Input Parameters'!$I$27)</f>
        <v>0.59200471859781856</v>
      </c>
      <c r="Q4122" s="10"/>
      <c r="R4122" s="15">
        <f>'Input Parameters'!$E$28</f>
        <v>12.7</v>
      </c>
      <c r="S4122" s="10">
        <f t="shared" ca="1" si="558"/>
        <v>0.76602292200978805</v>
      </c>
      <c r="T4122" s="25">
        <f ca="1">_xlfn.LOGNORM.INV(S4122,'Input Parameters'!$H$29,'Input Parameters'!$I$29)</f>
        <v>63.175799091062117</v>
      </c>
      <c r="U4122" s="10">
        <f t="shared" ca="1" si="559"/>
        <v>0.47453881382524787</v>
      </c>
      <c r="V4122" s="29">
        <f ca="1">IF('Input Parameters'!$D$30="Beta",_xlfn.BETA.INV(U4122,'Input Parameters'!$L$30,'Input Parameters'!$M$30,'Input Parameters'!$J$30,'Input Parameters'!$K$30),IF('Input Parameters'!$D$30="LogNorm",_xlfn.LOGNORM.INV(U4122,'Input Parameters'!$H$30,'Input Parameters'!$I$30)))</f>
        <v>0.97435637828478316</v>
      </c>
      <c r="W4122" s="2">
        <f ca="1">N4122+(P4122-N4122)*(1-ERF((T4122-R4122)/(2*SQRT(L4122*'Input Parameters'!$E$31))))</f>
        <v>0.36350487214609328</v>
      </c>
      <c r="X4122">
        <f t="shared" ca="1" si="560"/>
        <v>1</v>
      </c>
      <c r="Y4122" s="7"/>
    </row>
    <row r="4123" spans="1:25" ht="15" customHeight="1" x14ac:dyDescent="0.3">
      <c r="A4123" s="130">
        <v>4116</v>
      </c>
      <c r="B4123" s="10">
        <f t="shared" ca="1" si="552"/>
        <v>0.72946404746140192</v>
      </c>
      <c r="C4123" s="57">
        <f ca="1">_xlfn.NORM.INV(B4123,'Input Parameters'!$E$19,'Input Parameters'!$F$19)</f>
        <v>618.94579725805806</v>
      </c>
      <c r="D4123" s="10">
        <f t="shared" ca="1" si="553"/>
        <v>0.1958330621800437</v>
      </c>
      <c r="E4123" s="59">
        <f ca="1">IF(_xlfn.NORM.INV(D4123,'Input Parameters'!$E$20,'Input Parameters'!$F$20)&lt;3500,3500,IF(_xlfn.NORM.INV(D4123,'Input Parameters'!$E$20,'Input Parameters'!$F$20)&gt;5500,5500,_xlfn.NORM.INV(D4123,'Input Parameters'!$E$20,'Input Parameters'!$F$20)))</f>
        <v>4200.3801755366567</v>
      </c>
      <c r="F4123" s="10">
        <f t="shared" ca="1" si="554"/>
        <v>2.1315876626071151E-2</v>
      </c>
      <c r="G4123" s="61">
        <f ca="1">_xlfn.NORM.INV(F4123,'Input Parameters'!$E$21,'Input Parameters'!$F$21)</f>
        <v>268.91542290206706</v>
      </c>
      <c r="H4123" s="54">
        <f ca="1">EXP(E4123*(1/'Input Parameters'!$E$22-1/G4123))</f>
        <v>0.27694434502765203</v>
      </c>
      <c r="I4123" s="10">
        <f t="shared" ca="1" si="555"/>
        <v>0.84718404068428654</v>
      </c>
      <c r="J4123" s="29">
        <f ca="1">_xlfn.BETA.INV(I4123,'Input Parameters'!$L$24,'Input Parameters'!$M$24,'Input Parameters'!$J$24,'Input Parameters'!$K$24)</f>
        <v>0.7596559600539009</v>
      </c>
      <c r="K4123" s="156">
        <f ca="1">('Input Parameters'!$E$25/'Input Parameters'!$E$31)^$J4123</f>
        <v>4.2987616543299877E-3</v>
      </c>
      <c r="L4123" s="66">
        <f ca="1">$H4123*$C4123*'Input Parameters'!$E$23*K4123</f>
        <v>0.73686594603268307</v>
      </c>
      <c r="M4123" s="23">
        <f t="shared" ca="1" si="556"/>
        <v>0.91437854664754614</v>
      </c>
      <c r="N4123" s="15">
        <f ca="1">_xlfn.NORM.INV(M4123,'Input Parameters'!$E$26,'Input Parameters'!$F$26)</f>
        <v>6.2732641234069048E-2</v>
      </c>
      <c r="O4123" s="8">
        <f t="shared" ca="1" si="557"/>
        <v>0.68462725555163928</v>
      </c>
      <c r="P4123" s="29">
        <f ca="1">_xlfn.LOGNORM.INV(O4123,'Input Parameters'!$H$27,'Input Parameters'!$I$27)</f>
        <v>1.7609774623563739</v>
      </c>
      <c r="Q4123" s="10"/>
      <c r="R4123" s="15">
        <f>'Input Parameters'!$E$28</f>
        <v>12.7</v>
      </c>
      <c r="S4123" s="10">
        <f t="shared" ca="1" si="558"/>
        <v>0.61361046608333858</v>
      </c>
      <c r="T4123" s="25">
        <f ca="1">_xlfn.LOGNORM.INV(S4123,'Input Parameters'!$H$29,'Input Parameters'!$I$29)</f>
        <v>60.150516001333806</v>
      </c>
      <c r="U4123" s="10">
        <f t="shared" ca="1" si="559"/>
        <v>0.54997125579946604</v>
      </c>
      <c r="V4123" s="29">
        <f ca="1">IF('Input Parameters'!$D$30="Beta",_xlfn.BETA.INV(U4123,'Input Parameters'!$L$30,'Input Parameters'!$M$30,'Input Parameters'!$J$30,'Input Parameters'!$K$30),IF('Input Parameters'!$D$30="LogNorm",_xlfn.LOGNORM.INV(U4123,'Input Parameters'!$H$30,'Input Parameters'!$I$30)))</f>
        <v>1.0499390911329436</v>
      </c>
      <c r="W4123" s="2">
        <f ca="1">N4123+(P4123-N4123)*(1-ERF((T4123-R4123)/(2*SQRT(L4123*'Input Parameters'!$E$31))))</f>
        <v>6.2890232107165212E-2</v>
      </c>
      <c r="X4123">
        <f t="shared" ca="1" si="560"/>
        <v>1</v>
      </c>
      <c r="Y4123" s="7"/>
    </row>
    <row r="4124" spans="1:25" ht="15" customHeight="1" x14ac:dyDescent="0.3">
      <c r="A4124" s="130">
        <v>4117</v>
      </c>
      <c r="B4124" s="10">
        <f t="shared" ca="1" si="552"/>
        <v>2.5275661875270194E-2</v>
      </c>
      <c r="C4124" s="57">
        <f ca="1">_xlfn.NORM.INV(B4124,'Input Parameters'!$E$19,'Input Parameters'!$F$19)</f>
        <v>402.07976635006128</v>
      </c>
      <c r="D4124" s="10">
        <f t="shared" ca="1" si="553"/>
        <v>0.58046719132951352</v>
      </c>
      <c r="E4124" s="59">
        <f ca="1">IF(_xlfn.NORM.INV(D4124,'Input Parameters'!$E$20,'Input Parameters'!$F$20)&lt;3500,3500,IF(_xlfn.NORM.INV(D4124,'Input Parameters'!$E$20,'Input Parameters'!$F$20)&gt;5500,5500,_xlfn.NORM.INV(D4124,'Input Parameters'!$E$20,'Input Parameters'!$F$20)))</f>
        <v>4942.1621674186354</v>
      </c>
      <c r="F4124" s="10">
        <f t="shared" ca="1" si="554"/>
        <v>0.22593749210006364</v>
      </c>
      <c r="G4124" s="61">
        <f ca="1">_xlfn.NORM.INV(F4124,'Input Parameters'!$E$21,'Input Parameters'!$F$21)</f>
        <v>278.93697842771155</v>
      </c>
      <c r="H4124" s="54">
        <f ca="1">EXP(E4124*(1/'Input Parameters'!$E$22-1/G4124))</f>
        <v>0.42724511216590827</v>
      </c>
      <c r="I4124" s="10">
        <f t="shared" ca="1" si="555"/>
        <v>0.12798475447264168</v>
      </c>
      <c r="J4124" s="29">
        <f ca="1">_xlfn.BETA.INV(I4124,'Input Parameters'!$L$24,'Input Parameters'!$M$24,'Input Parameters'!$J$24,'Input Parameters'!$K$24)</f>
        <v>0.42057184695251548</v>
      </c>
      <c r="K4124" s="156">
        <f ca="1">('Input Parameters'!$E$25/'Input Parameters'!$E$31)^$J4124</f>
        <v>4.8948222828752504E-2</v>
      </c>
      <c r="L4124" s="66">
        <f ca="1">$H4124*$C4124*'Input Parameters'!$E$23*K4124</f>
        <v>8.4086495038434794</v>
      </c>
      <c r="M4124" s="23">
        <f t="shared" ca="1" si="556"/>
        <v>0.39964663259723698</v>
      </c>
      <c r="N4124" s="15">
        <f ca="1">_xlfn.NORM.INV(M4124,'Input Parameters'!$E$26,'Input Parameters'!$F$26)</f>
        <v>2.8660500998939239E-2</v>
      </c>
      <c r="O4124" s="8">
        <f t="shared" ca="1" si="557"/>
        <v>0.29099433002448782</v>
      </c>
      <c r="P4124" s="29">
        <f ca="1">_xlfn.LOGNORM.INV(O4124,'Input Parameters'!$H$27,'Input Parameters'!$I$27)</f>
        <v>1.11591258134765</v>
      </c>
      <c r="Q4124" s="10"/>
      <c r="R4124" s="15">
        <f>'Input Parameters'!$E$28</f>
        <v>12.7</v>
      </c>
      <c r="S4124" s="10">
        <f t="shared" ca="1" si="558"/>
        <v>0.4840895156689341</v>
      </c>
      <c r="T4124" s="25">
        <f ca="1">_xlfn.LOGNORM.INV(S4124,'Input Parameters'!$H$29,'Input Parameters'!$I$29)</f>
        <v>57.971599303990033</v>
      </c>
      <c r="U4124" s="10">
        <f t="shared" ca="1" si="559"/>
        <v>0.52815264712800192</v>
      </c>
      <c r="V4124" s="29">
        <f ca="1">IF('Input Parameters'!$D$30="Beta",_xlfn.BETA.INV(U4124,'Input Parameters'!$L$30,'Input Parameters'!$M$30,'Input Parameters'!$J$30,'Input Parameters'!$K$30),IF('Input Parameters'!$D$30="LogNorm",_xlfn.LOGNORM.INV(U4124,'Input Parameters'!$H$30,'Input Parameters'!$I$30)))</f>
        <v>1.0274275903050214</v>
      </c>
      <c r="W4124" s="2">
        <f ca="1">N4124+(P4124-N4124)*(1-ERF((T4124-R4124)/(2*SQRT(L4124*'Input Parameters'!$E$31))))</f>
        <v>0.32180180918439449</v>
      </c>
      <c r="X4124">
        <f t="shared" ca="1" si="560"/>
        <v>1</v>
      </c>
      <c r="Y4124" s="7"/>
    </row>
    <row r="4125" spans="1:25" ht="15" customHeight="1" x14ac:dyDescent="0.3">
      <c r="A4125" s="130">
        <v>4118</v>
      </c>
      <c r="B4125" s="10">
        <f t="shared" ca="1" si="552"/>
        <v>0.46711553051077981</v>
      </c>
      <c r="C4125" s="57">
        <f ca="1">_xlfn.NORM.INV(B4125,'Input Parameters'!$E$19,'Input Parameters'!$F$19)</f>
        <v>560.3268311184288</v>
      </c>
      <c r="D4125" s="10">
        <f t="shared" ca="1" si="553"/>
        <v>0.1585653456632039</v>
      </c>
      <c r="E4125" s="59">
        <f ca="1">IF(_xlfn.NORM.INV(D4125,'Input Parameters'!$E$20,'Input Parameters'!$F$20)&lt;3500,3500,IF(_xlfn.NORM.INV(D4125,'Input Parameters'!$E$20,'Input Parameters'!$F$20)&gt;5500,5500,_xlfn.NORM.INV(D4125,'Input Parameters'!$E$20,'Input Parameters'!$F$20)))</f>
        <v>4099.7398549569571</v>
      </c>
      <c r="F4125" s="10">
        <f t="shared" ca="1" si="554"/>
        <v>0.38549535181375461</v>
      </c>
      <c r="G4125" s="61">
        <f ca="1">_xlfn.NORM.INV(F4125,'Input Parameters'!$E$21,'Input Parameters'!$F$21)</f>
        <v>282.56211703714956</v>
      </c>
      <c r="H4125" s="54">
        <f ca="1">EXP(E4125*(1/'Input Parameters'!$E$22-1/G4125))</f>
        <v>0.59638016676993533</v>
      </c>
      <c r="I4125" s="10">
        <f t="shared" ca="1" si="555"/>
        <v>6.2963741279389751E-2</v>
      </c>
      <c r="J4125" s="29">
        <f ca="1">_xlfn.BETA.INV(I4125,'Input Parameters'!$L$24,'Input Parameters'!$M$24,'Input Parameters'!$J$24,'Input Parameters'!$K$24)</f>
        <v>0.35823572904722911</v>
      </c>
      <c r="K4125" s="156">
        <f ca="1">('Input Parameters'!$E$25/'Input Parameters'!$E$31)^$J4125</f>
        <v>7.6549238885566584E-2</v>
      </c>
      <c r="L4125" s="66">
        <f ca="1">$H4125*$C4125*'Input Parameters'!$E$23*K4125</f>
        <v>25.580291438094765</v>
      </c>
      <c r="M4125" s="23">
        <f t="shared" ca="1" si="556"/>
        <v>0.3508297640706427</v>
      </c>
      <c r="N4125" s="15">
        <f ca="1">_xlfn.NORM.INV(M4125,'Input Parameters'!$E$26,'Input Parameters'!$F$26)</f>
        <v>2.5955293938180884E-2</v>
      </c>
      <c r="O4125" s="8">
        <f t="shared" ca="1" si="557"/>
        <v>0.87173522589693753</v>
      </c>
      <c r="P4125" s="29">
        <f ca="1">_xlfn.LOGNORM.INV(O4125,'Input Parameters'!$H$27,'Input Parameters'!$I$27)</f>
        <v>2.3518106152791005</v>
      </c>
      <c r="Q4125" s="10"/>
      <c r="R4125" s="15">
        <f>'Input Parameters'!$E$28</f>
        <v>12.7</v>
      </c>
      <c r="S4125" s="10">
        <f t="shared" ca="1" si="558"/>
        <v>0.99646538731391376</v>
      </c>
      <c r="T4125" s="25">
        <f ca="1">_xlfn.LOGNORM.INV(S4125,'Input Parameters'!$H$29,'Input Parameters'!$I$29)</f>
        <v>78.794831056421486</v>
      </c>
      <c r="U4125" s="10">
        <f t="shared" ca="1" si="559"/>
        <v>0.19666327878135548</v>
      </c>
      <c r="V4125" s="29">
        <f ca="1">IF('Input Parameters'!$D$30="Beta",_xlfn.BETA.INV(U4125,'Input Parameters'!$L$30,'Input Parameters'!$M$30,'Input Parameters'!$J$30,'Input Parameters'!$K$30),IF('Input Parameters'!$D$30="LogNorm",_xlfn.LOGNORM.INV(U4125,'Input Parameters'!$H$30,'Input Parameters'!$I$30)))</f>
        <v>0.71361850681294592</v>
      </c>
      <c r="W4125" s="2">
        <f ca="1">N4125+(P4125-N4125)*(1-ERF((T4125-R4125)/(2*SQRT(L4125*'Input Parameters'!$E$31))))</f>
        <v>0.85269345055751444</v>
      </c>
      <c r="X4125">
        <f t="shared" ca="1" si="560"/>
        <v>0</v>
      </c>
      <c r="Y4125" s="7"/>
    </row>
    <row r="4126" spans="1:25" ht="15" customHeight="1" x14ac:dyDescent="0.3">
      <c r="A4126" s="130">
        <v>4119</v>
      </c>
      <c r="B4126" s="10">
        <f t="shared" ca="1" si="552"/>
        <v>0.87366525819486929</v>
      </c>
      <c r="C4126" s="57">
        <f ca="1">_xlfn.NORM.INV(B4126,'Input Parameters'!$E$19,'Input Parameters'!$F$19)</f>
        <v>663.95865918358402</v>
      </c>
      <c r="D4126" s="10">
        <f t="shared" ca="1" si="553"/>
        <v>0.28793726919488283</v>
      </c>
      <c r="E4126" s="59">
        <f ca="1">IF(_xlfn.NORM.INV(D4126,'Input Parameters'!$E$20,'Input Parameters'!$F$20)&lt;3500,3500,IF(_xlfn.NORM.INV(D4126,'Input Parameters'!$E$20,'Input Parameters'!$F$20)&gt;5500,5500,_xlfn.NORM.INV(D4126,'Input Parameters'!$E$20,'Input Parameters'!$F$20)))</f>
        <v>4408.4054083963247</v>
      </c>
      <c r="F4126" s="10">
        <f t="shared" ca="1" si="554"/>
        <v>0.44243064142117694</v>
      </c>
      <c r="G4126" s="61">
        <f ca="1">_xlfn.NORM.INV(F4126,'Input Parameters'!$E$21,'Input Parameters'!$F$21)</f>
        <v>283.7117973445944</v>
      </c>
      <c r="H4126" s="54">
        <f ca="1">EXP(E4126*(1/'Input Parameters'!$E$22-1/G4126))</f>
        <v>0.61105380219466199</v>
      </c>
      <c r="I4126" s="10">
        <f t="shared" ca="1" si="555"/>
        <v>0.7061343184169534</v>
      </c>
      <c r="J4126" s="29">
        <f ca="1">_xlfn.BETA.INV(I4126,'Input Parameters'!$L$24,'Input Parameters'!$M$24,'Input Parameters'!$J$24,'Input Parameters'!$K$24)</f>
        <v>0.69151025936515065</v>
      </c>
      <c r="K4126" s="156">
        <f ca="1">('Input Parameters'!$E$25/'Input Parameters'!$E$31)^$J4126</f>
        <v>7.0088485552474884E-3</v>
      </c>
      <c r="L4126" s="66">
        <f ca="1">$H4126*$C4126*'Input Parameters'!$E$23*K4126</f>
        <v>2.8435912292016701</v>
      </c>
      <c r="M4126" s="23">
        <f t="shared" ca="1" si="556"/>
        <v>3.5023562700933097E-2</v>
      </c>
      <c r="N4126" s="15">
        <f ca="1">_xlfn.NORM.INV(M4126,'Input Parameters'!$E$26,'Input Parameters'!$F$26)</f>
        <v>-4.0437221691101907E-3</v>
      </c>
      <c r="O4126" s="8">
        <f t="shared" ca="1" si="557"/>
        <v>0.88564105991763709</v>
      </c>
      <c r="P4126" s="29">
        <f ca="1">_xlfn.LOGNORM.INV(O4126,'Input Parameters'!$H$27,'Input Parameters'!$I$27)</f>
        <v>2.4247486003840479</v>
      </c>
      <c r="Q4126" s="10"/>
      <c r="R4126" s="15">
        <f>'Input Parameters'!$E$28</f>
        <v>12.7</v>
      </c>
      <c r="S4126" s="10">
        <f t="shared" ca="1" si="558"/>
        <v>0.37549711763657645</v>
      </c>
      <c r="T4126" s="25">
        <f ca="1">_xlfn.LOGNORM.INV(S4126,'Input Parameters'!$H$29,'Input Parameters'!$I$29)</f>
        <v>56.193693604813497</v>
      </c>
      <c r="U4126" s="10">
        <f t="shared" ca="1" si="559"/>
        <v>0.96842090519885426</v>
      </c>
      <c r="V4126" s="29">
        <f ca="1">IF('Input Parameters'!$D$30="Beta",_xlfn.BETA.INV(U4126,'Input Parameters'!$L$30,'Input Parameters'!$M$30,'Input Parameters'!$J$30,'Input Parameters'!$K$30),IF('Input Parameters'!$D$30="LogNorm",_xlfn.LOGNORM.INV(U4126,'Input Parameters'!$H$30,'Input Parameters'!$I$30)))</f>
        <v>2.0790917127219815</v>
      </c>
      <c r="W4126" s="2">
        <f ca="1">N4126+(P4126-N4126)*(1-ERF((T4126-R4126)/(2*SQRT(L4126*'Input Parameters'!$E$31))))</f>
        <v>0.16155618939015023</v>
      </c>
      <c r="X4126">
        <f t="shared" ca="1" si="560"/>
        <v>1</v>
      </c>
      <c r="Y4126" s="7"/>
    </row>
    <row r="4127" spans="1:25" ht="15" customHeight="1" x14ac:dyDescent="0.3">
      <c r="A4127" s="130">
        <v>4120</v>
      </c>
      <c r="B4127" s="10">
        <f t="shared" ca="1" si="552"/>
        <v>0.4606726809492786</v>
      </c>
      <c r="C4127" s="57">
        <f ca="1">_xlfn.NORM.INV(B4127,'Input Parameters'!$E$19,'Input Parameters'!$F$19)</f>
        <v>558.95653952318571</v>
      </c>
      <c r="D4127" s="10">
        <f t="shared" ca="1" si="553"/>
        <v>0.304826132550443</v>
      </c>
      <c r="E4127" s="59">
        <f ca="1">IF(_xlfn.NORM.INV(D4127,'Input Parameters'!$E$20,'Input Parameters'!$F$20)&lt;3500,3500,IF(_xlfn.NORM.INV(D4127,'Input Parameters'!$E$20,'Input Parameters'!$F$20)&gt;5500,5500,_xlfn.NORM.INV(D4127,'Input Parameters'!$E$20,'Input Parameters'!$F$20)))</f>
        <v>4442.601077946113</v>
      </c>
      <c r="F4127" s="10">
        <f t="shared" ca="1" si="554"/>
        <v>0.6988041509047892</v>
      </c>
      <c r="G4127" s="61">
        <f ca="1">_xlfn.NORM.INV(F4127,'Input Parameters'!$E$21,'Input Parameters'!$F$21)</f>
        <v>288.94477875293501</v>
      </c>
      <c r="H4127" s="54">
        <f ca="1">EXP(E4127*(1/'Input Parameters'!$E$22-1/G4127))</f>
        <v>0.80831866538228492</v>
      </c>
      <c r="I4127" s="10">
        <f t="shared" ca="1" si="555"/>
        <v>0.49500078943570436</v>
      </c>
      <c r="J4127" s="29">
        <f ca="1">_xlfn.BETA.INV(I4127,'Input Parameters'!$L$24,'Input Parameters'!$M$24,'Input Parameters'!$J$24,'Input Parameters'!$K$24)</f>
        <v>0.60514214242661979</v>
      </c>
      <c r="K4127" s="156">
        <f ca="1">('Input Parameters'!$E$25/'Input Parameters'!$E$31)^$J4127</f>
        <v>1.3023289296354322E-2</v>
      </c>
      <c r="L4127" s="66">
        <f ca="1">$H4127*$C4127*'Input Parameters'!$E$23*K4127</f>
        <v>5.8841175059693436</v>
      </c>
      <c r="M4127" s="23">
        <f t="shared" ca="1" si="556"/>
        <v>0.34066588763199801</v>
      </c>
      <c r="N4127" s="15">
        <f ca="1">_xlfn.NORM.INV(M4127,'Input Parameters'!$E$26,'Input Parameters'!$F$26)</f>
        <v>2.5376423887375189E-2</v>
      </c>
      <c r="O4127" s="8">
        <f t="shared" ca="1" si="557"/>
        <v>0.66210642194885383</v>
      </c>
      <c r="P4127" s="29">
        <f ca="1">_xlfn.LOGNORM.INV(O4127,'Input Parameters'!$H$27,'Input Parameters'!$I$27)</f>
        <v>1.7129832976400319</v>
      </c>
      <c r="Q4127" s="10"/>
      <c r="R4127" s="15">
        <f>'Input Parameters'!$E$28</f>
        <v>12.7</v>
      </c>
      <c r="S4127" s="10">
        <f t="shared" ca="1" si="558"/>
        <v>0.34381921291498108</v>
      </c>
      <c r="T4127" s="25">
        <f ca="1">_xlfn.LOGNORM.INV(S4127,'Input Parameters'!$H$29,'Input Parameters'!$I$29)</f>
        <v>55.661641870563578</v>
      </c>
      <c r="U4127" s="10">
        <f t="shared" ca="1" si="559"/>
        <v>0.64373302946072342</v>
      </c>
      <c r="V4127" s="29">
        <f ca="1">IF('Input Parameters'!$D$30="Beta",_xlfn.BETA.INV(U4127,'Input Parameters'!$L$30,'Input Parameters'!$M$30,'Input Parameters'!$J$30,'Input Parameters'!$K$30),IF('Input Parameters'!$D$30="LogNorm",_xlfn.LOGNORM.INV(U4127,'Input Parameters'!$H$30,'Input Parameters'!$I$30)))</f>
        <v>1.1554679906080598</v>
      </c>
      <c r="W4127" s="2">
        <f ca="1">N4127+(P4127-N4127)*(1-ERF((T4127-R4127)/(2*SQRT(L4127*'Input Parameters'!$E$31))))</f>
        <v>0.38052130666931716</v>
      </c>
      <c r="X4127">
        <f t="shared" ca="1" si="560"/>
        <v>1</v>
      </c>
      <c r="Y4127" s="7"/>
    </row>
    <row r="4128" spans="1:25" ht="15" customHeight="1" x14ac:dyDescent="0.3">
      <c r="A4128" s="130">
        <v>4121</v>
      </c>
      <c r="B4128" s="10">
        <f t="shared" ca="1" si="552"/>
        <v>0.2611624366821883</v>
      </c>
      <c r="C4128" s="57">
        <f ca="1">_xlfn.NORM.INV(B4128,'Input Parameters'!$E$19,'Input Parameters'!$F$19)</f>
        <v>513.23979034237766</v>
      </c>
      <c r="D4128" s="10">
        <f t="shared" ca="1" si="553"/>
        <v>0.2631515828782548</v>
      </c>
      <c r="E4128" s="59">
        <f ca="1">IF(_xlfn.NORM.INV(D4128,'Input Parameters'!$E$20,'Input Parameters'!$F$20)&lt;3500,3500,IF(_xlfn.NORM.INV(D4128,'Input Parameters'!$E$20,'Input Parameters'!$F$20)&gt;5500,5500,_xlfn.NORM.INV(D4128,'Input Parameters'!$E$20,'Input Parameters'!$F$20)))</f>
        <v>4356.4384621422605</v>
      </c>
      <c r="F4128" s="10">
        <f t="shared" ca="1" si="554"/>
        <v>0.68560803104550461</v>
      </c>
      <c r="G4128" s="61">
        <f ca="1">_xlfn.NORM.INV(F4128,'Input Parameters'!$E$21,'Input Parameters'!$F$21)</f>
        <v>288.64983191729743</v>
      </c>
      <c r="H4128" s="54">
        <f ca="1">EXP(E4128*(1/'Input Parameters'!$E$22-1/G4128))</f>
        <v>0.79925300776028529</v>
      </c>
      <c r="I4128" s="10">
        <f t="shared" ca="1" si="555"/>
        <v>0.64621818803730902</v>
      </c>
      <c r="J4128" s="29">
        <f ca="1">_xlfn.BETA.INV(I4128,'Input Parameters'!$L$24,'Input Parameters'!$M$24,'Input Parameters'!$J$24,'Input Parameters'!$K$24)</f>
        <v>0.66625720243672759</v>
      </c>
      <c r="K4128" s="156">
        <f ca="1">('Input Parameters'!$E$25/'Input Parameters'!$E$31)^$J4128</f>
        <v>8.4008041987693269E-3</v>
      </c>
      <c r="L4128" s="66">
        <f ca="1">$H4128*$C4128*'Input Parameters'!$E$23*K4128</f>
        <v>3.4460808366481381</v>
      </c>
      <c r="M4128" s="23">
        <f t="shared" ca="1" si="556"/>
        <v>0.51091409503701968</v>
      </c>
      <c r="N4128" s="15">
        <f ca="1">_xlfn.NORM.INV(M4128,'Input Parameters'!$E$26,'Input Parameters'!$F$26)</f>
        <v>3.4574580846225778E-2</v>
      </c>
      <c r="O4128" s="8">
        <f t="shared" ca="1" si="557"/>
        <v>0.33826472890615522</v>
      </c>
      <c r="P4128" s="29">
        <f ca="1">_xlfn.LOGNORM.INV(O4128,'Input Parameters'!$H$27,'Input Parameters'!$I$27)</f>
        <v>1.1836897116358045</v>
      </c>
      <c r="Q4128" s="10"/>
      <c r="R4128" s="15">
        <f>'Input Parameters'!$E$28</f>
        <v>12.7</v>
      </c>
      <c r="S4128" s="10">
        <f t="shared" ca="1" si="558"/>
        <v>0.63777662468860841</v>
      </c>
      <c r="T4128" s="25">
        <f ca="1">_xlfn.LOGNORM.INV(S4128,'Input Parameters'!$H$29,'Input Parameters'!$I$29)</f>
        <v>60.582789785009481</v>
      </c>
      <c r="U4128" s="10">
        <f t="shared" ca="1" si="559"/>
        <v>0.61349131102999965</v>
      </c>
      <c r="V4128" s="29">
        <f ca="1">IF('Input Parameters'!$D$30="Beta",_xlfn.BETA.INV(U4128,'Input Parameters'!$L$30,'Input Parameters'!$M$30,'Input Parameters'!$J$30,'Input Parameters'!$K$30),IF('Input Parameters'!$D$30="LogNorm",_xlfn.LOGNORM.INV(U4128,'Input Parameters'!$H$30,'Input Parameters'!$I$30)))</f>
        <v>1.1195737420257565</v>
      </c>
      <c r="W4128" s="2">
        <f ca="1">N4128+(P4128-N4128)*(1-ERF((T4128-R4128)/(2*SQRT(L4128*'Input Parameters'!$E$31))))</f>
        <v>0.11290602570418425</v>
      </c>
      <c r="X4128">
        <f t="shared" ca="1" si="560"/>
        <v>1</v>
      </c>
      <c r="Y4128" s="7"/>
    </row>
    <row r="4129" spans="1:25" ht="15" customHeight="1" x14ac:dyDescent="0.3">
      <c r="A4129" s="130">
        <v>4122</v>
      </c>
      <c r="B4129" s="10">
        <f t="shared" ca="1" si="552"/>
        <v>0.83486541225746314</v>
      </c>
      <c r="C4129" s="57">
        <f ca="1">_xlfn.NORM.INV(B4129,'Input Parameters'!$E$19,'Input Parameters'!$F$19)</f>
        <v>649.56682022983011</v>
      </c>
      <c r="D4129" s="10">
        <f t="shared" ca="1" si="553"/>
        <v>0.35184339983922741</v>
      </c>
      <c r="E4129" s="59">
        <f ca="1">IF(_xlfn.NORM.INV(D4129,'Input Parameters'!$E$20,'Input Parameters'!$F$20)&lt;3500,3500,IF(_xlfn.NORM.INV(D4129,'Input Parameters'!$E$20,'Input Parameters'!$F$20)&gt;5500,5500,_xlfn.NORM.INV(D4129,'Input Parameters'!$E$20,'Input Parameters'!$F$20)))</f>
        <v>4533.756108140924</v>
      </c>
      <c r="F4129" s="10">
        <f t="shared" ca="1" si="554"/>
        <v>0.90317437937273037</v>
      </c>
      <c r="G4129" s="61">
        <f ca="1">_xlfn.NORM.INV(F4129,'Input Parameters'!$E$21,'Input Parameters'!$F$21)</f>
        <v>295.06684721901627</v>
      </c>
      <c r="H4129" s="54">
        <f ca="1">EXP(E4129*(1/'Input Parameters'!$E$22-1/G4129))</f>
        <v>1.1144793258011068</v>
      </c>
      <c r="I4129" s="10">
        <f t="shared" ca="1" si="555"/>
        <v>0.12915802458104397</v>
      </c>
      <c r="J4129" s="29">
        <f ca="1">_xlfn.BETA.INV(I4129,'Input Parameters'!$L$24,'Input Parameters'!$M$24,'Input Parameters'!$J$24,'Input Parameters'!$K$24)</f>
        <v>0.42147518793233324</v>
      </c>
      <c r="K4129" s="156">
        <f ca="1">('Input Parameters'!$E$25/'Input Parameters'!$E$31)^$J4129</f>
        <v>4.863205604312585E-2</v>
      </c>
      <c r="L4129" s="66">
        <f ca="1">$H4129*$C4129*'Input Parameters'!$E$23*K4129</f>
        <v>35.206145577576287</v>
      </c>
      <c r="M4129" s="23">
        <f t="shared" ca="1" si="556"/>
        <v>0.47087813142858215</v>
      </c>
      <c r="N4129" s="15">
        <f ca="1">_xlfn.NORM.INV(M4129,'Input Parameters'!$E$26,'Input Parameters'!$F$26)</f>
        <v>3.2465684341670319E-2</v>
      </c>
      <c r="O4129" s="8">
        <f t="shared" ca="1" si="557"/>
        <v>0.88562419067468523</v>
      </c>
      <c r="P4129" s="29">
        <f ca="1">_xlfn.LOGNORM.INV(O4129,'Input Parameters'!$H$27,'Input Parameters'!$I$27)</f>
        <v>2.4246550051953375</v>
      </c>
      <c r="Q4129" s="10"/>
      <c r="R4129" s="15">
        <f>'Input Parameters'!$E$28</f>
        <v>12.7</v>
      </c>
      <c r="S4129" s="10">
        <f t="shared" ca="1" si="558"/>
        <v>0.54076066083502961</v>
      </c>
      <c r="T4129" s="25">
        <f ca="1">_xlfn.LOGNORM.INV(S4129,'Input Parameters'!$H$29,'Input Parameters'!$I$29)</f>
        <v>58.904839351587349</v>
      </c>
      <c r="U4129" s="10">
        <f t="shared" ca="1" si="559"/>
        <v>0.13182549623456485</v>
      </c>
      <c r="V4129" s="29">
        <f ca="1">IF('Input Parameters'!$D$30="Beta",_xlfn.BETA.INV(U4129,'Input Parameters'!$L$30,'Input Parameters'!$M$30,'Input Parameters'!$J$30,'Input Parameters'!$K$30),IF('Input Parameters'!$D$30="LogNorm",_xlfn.LOGNORM.INV(U4129,'Input Parameters'!$H$30,'Input Parameters'!$I$30)))</f>
        <v>0.64301055462777656</v>
      </c>
      <c r="W4129" s="2">
        <f ca="1">N4129+(P4129-N4129)*(1-ERF((T4129-R4129)/(2*SQRT(L4129*'Input Parameters'!$E$31))))</f>
        <v>1.4244433816751074</v>
      </c>
      <c r="X4129">
        <f t="shared" ca="1" si="560"/>
        <v>0</v>
      </c>
      <c r="Y4129" s="7"/>
    </row>
    <row r="4130" spans="1:25" ht="15" customHeight="1" x14ac:dyDescent="0.3">
      <c r="A4130" s="130">
        <v>4123</v>
      </c>
      <c r="B4130" s="10">
        <f t="shared" ca="1" si="552"/>
        <v>0.51605636498748519</v>
      </c>
      <c r="C4130" s="57">
        <f ca="1">_xlfn.NORM.INV(B4130,'Input Parameters'!$E$19,'Input Parameters'!$F$19)</f>
        <v>570.70181877825382</v>
      </c>
      <c r="D4130" s="10">
        <f t="shared" ca="1" si="553"/>
        <v>0.66167422163066547</v>
      </c>
      <c r="E4130" s="59">
        <f ca="1">IF(_xlfn.NORM.INV(D4130,'Input Parameters'!$E$20,'Input Parameters'!$F$20)&lt;3500,3500,IF(_xlfn.NORM.INV(D4130,'Input Parameters'!$E$20,'Input Parameters'!$F$20)&gt;5500,5500,_xlfn.NORM.INV(D4130,'Input Parameters'!$E$20,'Input Parameters'!$F$20)))</f>
        <v>5091.9256969096086</v>
      </c>
      <c r="F4130" s="10">
        <f t="shared" ca="1" si="554"/>
        <v>0.48040697120785669</v>
      </c>
      <c r="G4130" s="61">
        <f ca="1">_xlfn.NORM.INV(F4130,'Input Parameters'!$E$21,'Input Parameters'!$F$21)</f>
        <v>284.46382090719908</v>
      </c>
      <c r="H4130" s="54">
        <f ca="1">EXP(E4130*(1/'Input Parameters'!$E$22-1/G4130))</f>
        <v>0.59363185671692531</v>
      </c>
      <c r="I4130" s="10">
        <f t="shared" ca="1" si="555"/>
        <v>0.7422118702359588</v>
      </c>
      <c r="J4130" s="29">
        <f ca="1">_xlfn.BETA.INV(I4130,'Input Parameters'!$L$24,'Input Parameters'!$M$24,'Input Parameters'!$J$24,'Input Parameters'!$K$24)</f>
        <v>0.70743154041765566</v>
      </c>
      <c r="K4130" s="156">
        <f ca="1">('Input Parameters'!$E$25/'Input Parameters'!$E$31)^$J4130</f>
        <v>6.2523748064133786E-3</v>
      </c>
      <c r="L4130" s="66">
        <f ca="1">$H4130*$C4130*'Input Parameters'!$E$23*K4130</f>
        <v>2.1182219299752871</v>
      </c>
      <c r="M4130" s="23">
        <f t="shared" ca="1" si="556"/>
        <v>0.73816644456194924</v>
      </c>
      <c r="N4130" s="15">
        <f ca="1">_xlfn.NORM.INV(M4130,'Input Parameters'!$E$26,'Input Parameters'!$F$26)</f>
        <v>4.7391760465985644E-2</v>
      </c>
      <c r="O4130" s="8">
        <f t="shared" ca="1" si="557"/>
        <v>0.58050770592678147</v>
      </c>
      <c r="P4130" s="29">
        <f ca="1">_xlfn.LOGNORM.INV(O4130,'Input Parameters'!$H$27,'Input Parameters'!$I$27)</f>
        <v>1.5575381638570815</v>
      </c>
      <c r="Q4130" s="10"/>
      <c r="R4130" s="15">
        <f>'Input Parameters'!$E$28</f>
        <v>12.7</v>
      </c>
      <c r="S4130" s="10">
        <f t="shared" ca="1" si="558"/>
        <v>0.91552854483911705</v>
      </c>
      <c r="T4130" s="25">
        <f ca="1">_xlfn.LOGNORM.INV(S4130,'Input Parameters'!$H$29,'Input Parameters'!$I$29)</f>
        <v>67.95706267818737</v>
      </c>
      <c r="U4130" s="10">
        <f t="shared" ca="1" si="559"/>
        <v>0.30895304566704818</v>
      </c>
      <c r="V4130" s="29">
        <f ca="1">IF('Input Parameters'!$D$30="Beta",_xlfn.BETA.INV(U4130,'Input Parameters'!$L$30,'Input Parameters'!$M$30,'Input Parameters'!$J$30,'Input Parameters'!$K$30),IF('Input Parameters'!$D$30="LogNorm",_xlfn.LOGNORM.INV(U4130,'Input Parameters'!$H$30,'Input Parameters'!$I$30)))</f>
        <v>0.8207794925878461</v>
      </c>
      <c r="W4130" s="2">
        <f ca="1">N4130+(P4130-N4130)*(1-ERF((T4130-R4130)/(2*SQRT(L4130*'Input Parameters'!$E$31))))</f>
        <v>5.8356421547896276E-2</v>
      </c>
      <c r="X4130">
        <f t="shared" ca="1" si="560"/>
        <v>1</v>
      </c>
      <c r="Y4130" s="7"/>
    </row>
    <row r="4131" spans="1:25" ht="15" customHeight="1" x14ac:dyDescent="0.3">
      <c r="A4131" s="130">
        <v>4124</v>
      </c>
      <c r="B4131" s="10">
        <f t="shared" ca="1" si="552"/>
        <v>0.16334652972754748</v>
      </c>
      <c r="C4131" s="57">
        <f ca="1">_xlfn.NORM.INV(B4131,'Input Parameters'!$E$19,'Input Parameters'!$F$19)</f>
        <v>484.42268801825799</v>
      </c>
      <c r="D4131" s="10">
        <f t="shared" ca="1" si="553"/>
        <v>0.98035416991655044</v>
      </c>
      <c r="E4131" s="59">
        <f ca="1">IF(_xlfn.NORM.INV(D4131,'Input Parameters'!$E$20,'Input Parameters'!$F$20)&lt;3500,3500,IF(_xlfn.NORM.INV(D4131,'Input Parameters'!$E$20,'Input Parameters'!$F$20)&gt;5500,5500,_xlfn.NORM.INV(D4131,'Input Parameters'!$E$20,'Input Parameters'!$F$20)))</f>
        <v>5500</v>
      </c>
      <c r="F4131" s="10">
        <f t="shared" ca="1" si="554"/>
        <v>0.15322615021843911</v>
      </c>
      <c r="G4131" s="61">
        <f ca="1">_xlfn.NORM.INV(F4131,'Input Parameters'!$E$21,'Input Parameters'!$F$21)</f>
        <v>276.81162102652013</v>
      </c>
      <c r="H4131" s="54">
        <f ca="1">EXP(E4131*(1/'Input Parameters'!$E$22-1/G4131))</f>
        <v>0.33361189112775458</v>
      </c>
      <c r="I4131" s="10">
        <f t="shared" ca="1" si="555"/>
        <v>0.69612669739796607</v>
      </c>
      <c r="J4131" s="29">
        <f ca="1">_xlfn.BETA.INV(I4131,'Input Parameters'!$L$24,'Input Parameters'!$M$24,'Input Parameters'!$J$24,'Input Parameters'!$K$24)</f>
        <v>0.68720420301297203</v>
      </c>
      <c r="K4131" s="156">
        <f ca="1">('Input Parameters'!$E$25/'Input Parameters'!$E$31)^$J4131</f>
        <v>7.2287283164252656E-3</v>
      </c>
      <c r="L4131" s="66">
        <f ca="1">$H4131*$C4131*'Input Parameters'!$E$23*K4131</f>
        <v>1.1682287765415567</v>
      </c>
      <c r="M4131" s="23">
        <f t="shared" ca="1" si="556"/>
        <v>0.72616988013067263</v>
      </c>
      <c r="N4131" s="15">
        <f ca="1">_xlfn.NORM.INV(M4131,'Input Parameters'!$E$26,'Input Parameters'!$F$26)</f>
        <v>4.6626667726073399E-2</v>
      </c>
      <c r="O4131" s="8">
        <f t="shared" ca="1" si="557"/>
        <v>0.69039733387190372</v>
      </c>
      <c r="P4131" s="29">
        <f ca="1">_xlfn.LOGNORM.INV(O4131,'Input Parameters'!$H$27,'Input Parameters'!$I$27)</f>
        <v>1.7737215732547564</v>
      </c>
      <c r="Q4131" s="10"/>
      <c r="R4131" s="15">
        <f>'Input Parameters'!$E$28</f>
        <v>12.7</v>
      </c>
      <c r="S4131" s="10">
        <f t="shared" ca="1" si="558"/>
        <v>0.39073386057254522</v>
      </c>
      <c r="T4131" s="25">
        <f ca="1">_xlfn.LOGNORM.INV(S4131,'Input Parameters'!$H$29,'Input Parameters'!$I$29)</f>
        <v>56.446127506025753</v>
      </c>
      <c r="U4131" s="10">
        <f t="shared" ca="1" si="559"/>
        <v>0.34410144065522252</v>
      </c>
      <c r="V4131" s="29">
        <f ca="1">IF('Input Parameters'!$D$30="Beta",_xlfn.BETA.INV(U4131,'Input Parameters'!$L$30,'Input Parameters'!$M$30,'Input Parameters'!$J$30,'Input Parameters'!$K$30),IF('Input Parameters'!$D$30="LogNorm",_xlfn.LOGNORM.INV(U4131,'Input Parameters'!$H$30,'Input Parameters'!$I$30)))</f>
        <v>0.85296036178585344</v>
      </c>
      <c r="W4131" s="2">
        <f ca="1">N4131+(P4131-N4131)*(1-ERF((T4131-R4131)/(2*SQRT(L4131*'Input Parameters'!$E$31))))</f>
        <v>5.3898693477581784E-2</v>
      </c>
      <c r="X4131">
        <f t="shared" ca="1" si="560"/>
        <v>1</v>
      </c>
      <c r="Y4131" s="7"/>
    </row>
    <row r="4132" spans="1:25" ht="15" customHeight="1" x14ac:dyDescent="0.3">
      <c r="A4132" s="130">
        <v>4125</v>
      </c>
      <c r="B4132" s="10">
        <f t="shared" ca="1" si="552"/>
        <v>0.38913593458052265</v>
      </c>
      <c r="C4132" s="57">
        <f ca="1">_xlfn.NORM.INV(B4132,'Input Parameters'!$E$19,'Input Parameters'!$F$19)</f>
        <v>543.50718325187847</v>
      </c>
      <c r="D4132" s="10">
        <f t="shared" ca="1" si="553"/>
        <v>0.86441216203842997</v>
      </c>
      <c r="E4132" s="59">
        <f ca="1">IF(_xlfn.NORM.INV(D4132,'Input Parameters'!$E$20,'Input Parameters'!$F$20)&lt;3500,3500,IF(_xlfn.NORM.INV(D4132,'Input Parameters'!$E$20,'Input Parameters'!$F$20)&gt;5500,5500,_xlfn.NORM.INV(D4132,'Input Parameters'!$E$20,'Input Parameters'!$F$20)))</f>
        <v>5500</v>
      </c>
      <c r="F4132" s="10">
        <f t="shared" ca="1" si="554"/>
        <v>0.84140711546783975</v>
      </c>
      <c r="G4132" s="61">
        <f ca="1">_xlfn.NORM.INV(F4132,'Input Parameters'!$E$21,'Input Parameters'!$F$21)</f>
        <v>292.71202622310926</v>
      </c>
      <c r="H4132" s="54">
        <f ca="1">EXP(E4132*(1/'Input Parameters'!$E$22-1/G4132))</f>
        <v>0.98170200703058419</v>
      </c>
      <c r="I4132" s="10">
        <f t="shared" ca="1" si="555"/>
        <v>0.20893159026329622</v>
      </c>
      <c r="J4132" s="29">
        <f ca="1">_xlfn.BETA.INV(I4132,'Input Parameters'!$L$24,'Input Parameters'!$M$24,'Input Parameters'!$J$24,'Input Parameters'!$K$24)</f>
        <v>0.47385811128926564</v>
      </c>
      <c r="K4132" s="156">
        <f ca="1">('Input Parameters'!$E$25/'Input Parameters'!$E$31)^$J4132</f>
        <v>3.3398517143173892E-2</v>
      </c>
      <c r="L4132" s="66">
        <f ca="1">$H4132*$C4132*'Input Parameters'!$E$23*K4132</f>
        <v>17.820182697781334</v>
      </c>
      <c r="M4132" s="23">
        <f t="shared" ca="1" si="556"/>
        <v>0.68224608709954293</v>
      </c>
      <c r="N4132" s="15">
        <f ca="1">_xlfn.NORM.INV(M4132,'Input Parameters'!$E$26,'Input Parameters'!$F$26)</f>
        <v>4.3953766808379854E-2</v>
      </c>
      <c r="O4132" s="8">
        <f t="shared" ca="1" si="557"/>
        <v>0.4949720798674262</v>
      </c>
      <c r="P4132" s="29">
        <f ca="1">_xlfn.LOGNORM.INV(O4132,'Input Parameters'!$H$27,'Input Parameters'!$I$27)</f>
        <v>1.4157168161503084</v>
      </c>
      <c r="Q4132" s="10"/>
      <c r="R4132" s="15">
        <f>'Input Parameters'!$E$28</f>
        <v>12.7</v>
      </c>
      <c r="S4132" s="10">
        <f t="shared" ca="1" si="558"/>
        <v>0.35931179414948156</v>
      </c>
      <c r="T4132" s="25">
        <f ca="1">_xlfn.LOGNORM.INV(S4132,'Input Parameters'!$H$29,'Input Parameters'!$I$29)</f>
        <v>55.923244879129612</v>
      </c>
      <c r="U4132" s="10">
        <f t="shared" ca="1" si="559"/>
        <v>0.99896620688224069</v>
      </c>
      <c r="V4132" s="29">
        <f ca="1">IF('Input Parameters'!$D$30="Beta",_xlfn.BETA.INV(U4132,'Input Parameters'!$L$30,'Input Parameters'!$M$30,'Input Parameters'!$J$30,'Input Parameters'!$K$30),IF('Input Parameters'!$D$30="LogNorm",_xlfn.LOGNORM.INV(U4132,'Input Parameters'!$H$30,'Input Parameters'!$I$30)))</f>
        <v>3.3666859066409187</v>
      </c>
      <c r="W4132" s="2">
        <f ca="1">N4132+(P4132-N4132)*(1-ERF((T4132-R4132)/(2*SQRT(L4132*'Input Parameters'!$E$31))))</f>
        <v>0.68738996126251239</v>
      </c>
      <c r="X4132">
        <f t="shared" ca="1" si="560"/>
        <v>1</v>
      </c>
      <c r="Y4132" s="7"/>
    </row>
    <row r="4133" spans="1:25" ht="15" customHeight="1" x14ac:dyDescent="0.3">
      <c r="A4133" s="130">
        <v>4126</v>
      </c>
      <c r="B4133" s="10">
        <f t="shared" ca="1" si="552"/>
        <v>0.76647562113311118</v>
      </c>
      <c r="C4133" s="57">
        <f ca="1">_xlfn.NORM.INV(B4133,'Input Parameters'!$E$19,'Input Parameters'!$F$19)</f>
        <v>628.75594498529904</v>
      </c>
      <c r="D4133" s="10">
        <f t="shared" ca="1" si="553"/>
        <v>0.29965828470989508</v>
      </c>
      <c r="E4133" s="59">
        <f ca="1">IF(_xlfn.NORM.INV(D4133,'Input Parameters'!$E$20,'Input Parameters'!$F$20)&lt;3500,3500,IF(_xlfn.NORM.INV(D4133,'Input Parameters'!$E$20,'Input Parameters'!$F$20)&gt;5500,5500,_xlfn.NORM.INV(D4133,'Input Parameters'!$E$20,'Input Parameters'!$F$20)))</f>
        <v>4432.2314976313774</v>
      </c>
      <c r="F4133" s="10">
        <f t="shared" ca="1" si="554"/>
        <v>0.38146631969479206</v>
      </c>
      <c r="G4133" s="61">
        <f ca="1">_xlfn.NORM.INV(F4133,'Input Parameters'!$E$21,'Input Parameters'!$F$21)</f>
        <v>282.47917277232938</v>
      </c>
      <c r="H4133" s="54">
        <f ca="1">EXP(E4133*(1/'Input Parameters'!$E$22-1/G4133))</f>
        <v>0.56926919579713819</v>
      </c>
      <c r="I4133" s="10">
        <f t="shared" ca="1" si="555"/>
        <v>0.86049043679047832</v>
      </c>
      <c r="J4133" s="29">
        <f ca="1">_xlfn.BETA.INV(I4133,'Input Parameters'!$L$24,'Input Parameters'!$M$24,'Input Parameters'!$J$24,'Input Parameters'!$K$24)</f>
        <v>0.76731793408260374</v>
      </c>
      <c r="K4133" s="156">
        <f ca="1">('Input Parameters'!$E$25/'Input Parameters'!$E$31)^$J4133</f>
        <v>4.0688624231893199E-3</v>
      </c>
      <c r="L4133" s="66">
        <f ca="1">$H4133*$C4133*'Input Parameters'!$E$23*K4133</f>
        <v>1.4563735875482233</v>
      </c>
      <c r="M4133" s="23">
        <f t="shared" ca="1" si="556"/>
        <v>0.4959020135279778</v>
      </c>
      <c r="N4133" s="15">
        <f ca="1">_xlfn.NORM.INV(M4133,'Input Parameters'!$E$26,'Input Parameters'!$F$26)</f>
        <v>3.3784281502322142E-2</v>
      </c>
      <c r="O4133" s="8">
        <f t="shared" ca="1" si="557"/>
        <v>0.40426198534509505</v>
      </c>
      <c r="P4133" s="29">
        <f ca="1">_xlfn.LOGNORM.INV(O4133,'Input Parameters'!$H$27,'Input Parameters'!$I$27)</f>
        <v>1.2789023428470276</v>
      </c>
      <c r="Q4133" s="10"/>
      <c r="R4133" s="15">
        <f>'Input Parameters'!$E$28</f>
        <v>12.7</v>
      </c>
      <c r="S4133" s="10">
        <f t="shared" ca="1" si="558"/>
        <v>0.4851702026161685</v>
      </c>
      <c r="T4133" s="25">
        <f ca="1">_xlfn.LOGNORM.INV(S4133,'Input Parameters'!$H$29,'Input Parameters'!$I$29)</f>
        <v>57.989246272487307</v>
      </c>
      <c r="U4133" s="10">
        <f t="shared" ca="1" si="559"/>
        <v>0.98047989101293942</v>
      </c>
      <c r="V4133" s="29">
        <f ca="1">IF('Input Parameters'!$D$30="Beta",_xlfn.BETA.INV(U4133,'Input Parameters'!$L$30,'Input Parameters'!$M$30,'Input Parameters'!$J$30,'Input Parameters'!$K$30),IF('Input Parameters'!$D$30="LogNorm",_xlfn.LOGNORM.INV(U4133,'Input Parameters'!$H$30,'Input Parameters'!$I$30)))</f>
        <v>2.2547581261219634</v>
      </c>
      <c r="W4133" s="2">
        <f ca="1">N4133+(P4133-N4133)*(1-ERF((T4133-R4133)/(2*SQRT(L4133*'Input Parameters'!$E$31))))</f>
        <v>4.3698694621751848E-2</v>
      </c>
      <c r="X4133">
        <f t="shared" ca="1" si="560"/>
        <v>1</v>
      </c>
      <c r="Y4133" s="7"/>
    </row>
    <row r="4134" spans="1:25" ht="15" customHeight="1" x14ac:dyDescent="0.3">
      <c r="A4134" s="130">
        <v>4127</v>
      </c>
      <c r="B4134" s="10">
        <f t="shared" ca="1" si="552"/>
        <v>0.75302295113522477</v>
      </c>
      <c r="C4134" s="57">
        <f ca="1">_xlfn.NORM.INV(B4134,'Input Parameters'!$E$19,'Input Parameters'!$F$19)</f>
        <v>625.10081929105445</v>
      </c>
      <c r="D4134" s="10">
        <f t="shared" ca="1" si="553"/>
        <v>0.58779930547595904</v>
      </c>
      <c r="E4134" s="59">
        <f ca="1">IF(_xlfn.NORM.INV(D4134,'Input Parameters'!$E$20,'Input Parameters'!$F$20)&lt;3500,3500,IF(_xlfn.NORM.INV(D4134,'Input Parameters'!$E$20,'Input Parameters'!$F$20)&gt;5500,5500,_xlfn.NORM.INV(D4134,'Input Parameters'!$E$20,'Input Parameters'!$F$20)))</f>
        <v>4955.3213151952332</v>
      </c>
      <c r="F4134" s="10">
        <f t="shared" ca="1" si="554"/>
        <v>0.70340301080739054</v>
      </c>
      <c r="G4134" s="61">
        <f ca="1">_xlfn.NORM.INV(F4134,'Input Parameters'!$E$21,'Input Parameters'!$F$21)</f>
        <v>289.04891642450571</v>
      </c>
      <c r="H4134" s="54">
        <f ca="1">EXP(E4134*(1/'Input Parameters'!$E$22-1/G4134))</f>
        <v>0.79359710795637928</v>
      </c>
      <c r="I4134" s="10">
        <f t="shared" ca="1" si="555"/>
        <v>0.39112717742648495</v>
      </c>
      <c r="J4134" s="29">
        <f ca="1">_xlfn.BETA.INV(I4134,'Input Parameters'!$L$24,'Input Parameters'!$M$24,'Input Parameters'!$J$24,'Input Parameters'!$K$24)</f>
        <v>0.56213069428613771</v>
      </c>
      <c r="K4134" s="156">
        <f ca="1">('Input Parameters'!$E$25/'Input Parameters'!$E$31)^$J4134</f>
        <v>1.77304573501047E-2</v>
      </c>
      <c r="L4134" s="66">
        <f ca="1">$H4134*$C4134*'Input Parameters'!$E$23*K4134</f>
        <v>8.7956934094475407</v>
      </c>
      <c r="M4134" s="23">
        <f t="shared" ca="1" si="556"/>
        <v>0.5916156483769951</v>
      </c>
      <c r="N4134" s="15">
        <f ca="1">_xlfn.NORM.INV(M4134,'Input Parameters'!$E$26,'Input Parameters'!$F$26)</f>
        <v>3.8865762942718672E-2</v>
      </c>
      <c r="O4134" s="8">
        <f t="shared" ca="1" si="557"/>
        <v>0.11201572154004813</v>
      </c>
      <c r="P4134" s="29">
        <f ca="1">_xlfn.LOGNORM.INV(O4134,'Input Parameters'!$H$27,'Input Parameters'!$I$27)</f>
        <v>0.8313488358393698</v>
      </c>
      <c r="Q4134" s="10"/>
      <c r="R4134" s="15">
        <f>'Input Parameters'!$E$28</f>
        <v>12.7</v>
      </c>
      <c r="S4134" s="10">
        <f t="shared" ca="1" si="558"/>
        <v>0.79313892520683171</v>
      </c>
      <c r="T4134" s="25">
        <f ca="1">_xlfn.LOGNORM.INV(S4134,'Input Parameters'!$H$29,'Input Parameters'!$I$29)</f>
        <v>63.828501972180618</v>
      </c>
      <c r="U4134" s="10">
        <f t="shared" ca="1" si="559"/>
        <v>0.61038899109734956</v>
      </c>
      <c r="V4134" s="29">
        <f ca="1">IF('Input Parameters'!$D$30="Beta",_xlfn.BETA.INV(U4134,'Input Parameters'!$L$30,'Input Parameters'!$M$30,'Input Parameters'!$J$30,'Input Parameters'!$K$30),IF('Input Parameters'!$D$30="LogNorm",_xlfn.LOGNORM.INV(U4134,'Input Parameters'!$H$30,'Input Parameters'!$I$30)))</f>
        <v>1.1160045037510105</v>
      </c>
      <c r="W4134" s="2">
        <f ca="1">N4134+(P4134-N4134)*(1-ERF((T4134-R4134)/(2*SQRT(L4134*'Input Parameters'!$E$31))))</f>
        <v>0.21545814190242146</v>
      </c>
      <c r="X4134">
        <f t="shared" ca="1" si="560"/>
        <v>1</v>
      </c>
      <c r="Y4134" s="7"/>
    </row>
    <row r="4135" spans="1:25" ht="15" customHeight="1" x14ac:dyDescent="0.3">
      <c r="A4135" s="130">
        <v>4128</v>
      </c>
      <c r="B4135" s="10">
        <f t="shared" ca="1" si="552"/>
        <v>0.60116925256596754</v>
      </c>
      <c r="C4135" s="57">
        <f ca="1">_xlfn.NORM.INV(B4135,'Input Parameters'!$E$19,'Input Parameters'!$F$19)</f>
        <v>588.96366508077051</v>
      </c>
      <c r="D4135" s="10">
        <f t="shared" ca="1" si="553"/>
        <v>0.49026228014804007</v>
      </c>
      <c r="E4135" s="59">
        <f ca="1">IF(_xlfn.NORM.INV(D4135,'Input Parameters'!$E$20,'Input Parameters'!$F$20)&lt;3500,3500,IF(_xlfn.NORM.INV(D4135,'Input Parameters'!$E$20,'Input Parameters'!$F$20)&gt;5500,5500,_xlfn.NORM.INV(D4135,'Input Parameters'!$E$20,'Input Parameters'!$F$20)))</f>
        <v>4782.9121122731704</v>
      </c>
      <c r="F4135" s="10">
        <f t="shared" ca="1" si="554"/>
        <v>0.65425274064926853</v>
      </c>
      <c r="G4135" s="61">
        <f ca="1">_xlfn.NORM.INV(F4135,'Input Parameters'!$E$21,'Input Parameters'!$F$21)</f>
        <v>287.96906576407127</v>
      </c>
      <c r="H4135" s="54">
        <f ca="1">EXP(E4135*(1/'Input Parameters'!$E$22-1/G4135))</f>
        <v>0.75187469816371244</v>
      </c>
      <c r="I4135" s="10">
        <f t="shared" ca="1" si="555"/>
        <v>0.94649766780004552</v>
      </c>
      <c r="J4135" s="29">
        <f ca="1">_xlfn.BETA.INV(I4135,'Input Parameters'!$L$24,'Input Parameters'!$M$24,'Input Parameters'!$J$24,'Input Parameters'!$K$24)</f>
        <v>0.83097236788198958</v>
      </c>
      <c r="K4135" s="156">
        <f ca="1">('Input Parameters'!$E$25/'Input Parameters'!$E$31)^$J4135</f>
        <v>2.5772819571455723E-3</v>
      </c>
      <c r="L4135" s="66">
        <f ca="1">$H4135*$C4135*'Input Parameters'!$E$23*K4135</f>
        <v>1.141289722581698</v>
      </c>
      <c r="M4135" s="23">
        <f t="shared" ca="1" si="556"/>
        <v>0.29616652646269659</v>
      </c>
      <c r="N4135" s="15">
        <f ca="1">_xlfn.NORM.INV(M4135,'Input Parameters'!$E$26,'Input Parameters'!$F$26)</f>
        <v>2.2755377750883501E-2</v>
      </c>
      <c r="O4135" s="8">
        <f t="shared" ca="1" si="557"/>
        <v>0.73195411565975099</v>
      </c>
      <c r="P4135" s="29">
        <f ca="1">_xlfn.LOGNORM.INV(O4135,'Input Parameters'!$H$27,'Input Parameters'!$I$27)</f>
        <v>1.8718860087726343</v>
      </c>
      <c r="Q4135" s="10"/>
      <c r="R4135" s="15">
        <f>'Input Parameters'!$E$28</f>
        <v>12.7</v>
      </c>
      <c r="S4135" s="10">
        <f t="shared" ca="1" si="558"/>
        <v>0.48336742481371575</v>
      </c>
      <c r="T4135" s="25">
        <f ca="1">_xlfn.LOGNORM.INV(S4135,'Input Parameters'!$H$29,'Input Parameters'!$I$29)</f>
        <v>57.959809931927772</v>
      </c>
      <c r="U4135" s="10">
        <f t="shared" ca="1" si="559"/>
        <v>0.32367390918902783</v>
      </c>
      <c r="V4135" s="29">
        <f ca="1">IF('Input Parameters'!$D$30="Beta",_xlfn.BETA.INV(U4135,'Input Parameters'!$L$30,'Input Parameters'!$M$30,'Input Parameters'!$J$30,'Input Parameters'!$K$30),IF('Input Parameters'!$D$30="LogNorm",_xlfn.LOGNORM.INV(U4135,'Input Parameters'!$H$30,'Input Parameters'!$I$30)))</f>
        <v>0.83427971098183873</v>
      </c>
      <c r="W4135" s="2">
        <f ca="1">N4135+(P4135-N4135)*(1-ERF((T4135-R4135)/(2*SQRT(L4135*'Input Parameters'!$E$31))))</f>
        <v>2.7818420575033462E-2</v>
      </c>
      <c r="X4135">
        <f t="shared" ca="1" si="560"/>
        <v>1</v>
      </c>
      <c r="Y4135" s="7"/>
    </row>
    <row r="4136" spans="1:25" ht="15" customHeight="1" x14ac:dyDescent="0.3">
      <c r="A4136" s="130">
        <v>4129</v>
      </c>
      <c r="B4136" s="10">
        <f t="shared" ca="1" si="552"/>
        <v>0.29283032836317169</v>
      </c>
      <c r="C4136" s="57">
        <f ca="1">_xlfn.NORM.INV(B4136,'Input Parameters'!$E$19,'Input Parameters'!$F$19)</f>
        <v>521.23609057896795</v>
      </c>
      <c r="D4136" s="10">
        <f t="shared" ca="1" si="553"/>
        <v>0.38147352977141447</v>
      </c>
      <c r="E4136" s="59">
        <f ca="1">IF(_xlfn.NORM.INV(D4136,'Input Parameters'!$E$20,'Input Parameters'!$F$20)&lt;3500,3500,IF(_xlfn.NORM.INV(D4136,'Input Parameters'!$E$20,'Input Parameters'!$F$20)&gt;5500,5500,_xlfn.NORM.INV(D4136,'Input Parameters'!$E$20,'Input Parameters'!$F$20)))</f>
        <v>4588.8708658846153</v>
      </c>
      <c r="F4136" s="10">
        <f t="shared" ca="1" si="554"/>
        <v>0.10924141383626484</v>
      </c>
      <c r="G4136" s="61">
        <f ca="1">_xlfn.NORM.INV(F4136,'Input Parameters'!$E$21,'Input Parameters'!$F$21)</f>
        <v>275.17770082001618</v>
      </c>
      <c r="H4136" s="54">
        <f ca="1">EXP(E4136*(1/'Input Parameters'!$E$22-1/G4136))</f>
        <v>0.36263732708675084</v>
      </c>
      <c r="I4136" s="10">
        <f t="shared" ca="1" si="555"/>
        <v>0.79421065465069673</v>
      </c>
      <c r="J4136" s="29">
        <f ca="1">_xlfn.BETA.INV(I4136,'Input Parameters'!$L$24,'Input Parameters'!$M$24,'Input Parameters'!$J$24,'Input Parameters'!$K$24)</f>
        <v>0.73187627349003759</v>
      </c>
      <c r="K4136" s="156">
        <f ca="1">('Input Parameters'!$E$25/'Input Parameters'!$E$31)^$J4136</f>
        <v>5.2467345953243092E-3</v>
      </c>
      <c r="L4136" s="66">
        <f ca="1">$H4136*$C4136*'Input Parameters'!$E$23*K4136</f>
        <v>0.99173600332042267</v>
      </c>
      <c r="M4136" s="23">
        <f t="shared" ca="1" si="556"/>
        <v>0.12443486329203568</v>
      </c>
      <c r="N4136" s="15">
        <f ca="1">_xlfn.NORM.INV(M4136,'Input Parameters'!$E$26,'Input Parameters'!$F$26)</f>
        <v>9.7849196966579323E-3</v>
      </c>
      <c r="O4136" s="8">
        <f t="shared" ca="1" si="557"/>
        <v>0.45949173934260479</v>
      </c>
      <c r="P4136" s="29">
        <f ca="1">_xlfn.LOGNORM.INV(O4136,'Input Parameters'!$H$27,'Input Parameters'!$I$27)</f>
        <v>1.3609900201139953</v>
      </c>
      <c r="Q4136" s="10"/>
      <c r="R4136" s="15">
        <f>'Input Parameters'!$E$28</f>
        <v>12.7</v>
      </c>
      <c r="S4136" s="10">
        <f t="shared" ca="1" si="558"/>
        <v>0.38383515666979007</v>
      </c>
      <c r="T4136" s="25">
        <f ca="1">_xlfn.LOGNORM.INV(S4136,'Input Parameters'!$H$29,'Input Parameters'!$I$29)</f>
        <v>56.332063799301096</v>
      </c>
      <c r="U4136" s="10">
        <f t="shared" ca="1" si="559"/>
        <v>0.93448854837460504</v>
      </c>
      <c r="V4136" s="29">
        <f ca="1">IF('Input Parameters'!$D$30="Beta",_xlfn.BETA.INV(U4136,'Input Parameters'!$L$30,'Input Parameters'!$M$30,'Input Parameters'!$J$30,'Input Parameters'!$K$30),IF('Input Parameters'!$D$30="LogNorm",_xlfn.LOGNORM.INV(U4136,'Input Parameters'!$H$30,'Input Parameters'!$I$30)))</f>
        <v>1.8124879849369533</v>
      </c>
      <c r="W4136" s="2">
        <f ca="1">N4136+(P4136-N4136)*(1-ERF((T4136-R4136)/(2*SQRT(L4136*'Input Parameters'!$E$31))))</f>
        <v>1.2416775645505399E-2</v>
      </c>
      <c r="X4136">
        <f t="shared" ca="1" si="560"/>
        <v>1</v>
      </c>
      <c r="Y4136" s="7"/>
    </row>
    <row r="4137" spans="1:25" ht="15" customHeight="1" x14ac:dyDescent="0.3">
      <c r="A4137" s="130">
        <v>4130</v>
      </c>
      <c r="B4137" s="10">
        <f t="shared" ca="1" si="552"/>
        <v>9.5464831733750644E-2</v>
      </c>
      <c r="C4137" s="57">
        <f ca="1">_xlfn.NORM.INV(B4137,'Input Parameters'!$E$19,'Input Parameters'!$F$19)</f>
        <v>456.78803799258208</v>
      </c>
      <c r="D4137" s="10">
        <f t="shared" ca="1" si="553"/>
        <v>0.56298232770687384</v>
      </c>
      <c r="E4137" s="59">
        <f ca="1">IF(_xlfn.NORM.INV(D4137,'Input Parameters'!$E$20,'Input Parameters'!$F$20)&lt;3500,3500,IF(_xlfn.NORM.INV(D4137,'Input Parameters'!$E$20,'Input Parameters'!$F$20)&gt;5500,5500,_xlfn.NORM.INV(D4137,'Input Parameters'!$E$20,'Input Parameters'!$F$20)))</f>
        <v>4910.9744100753924</v>
      </c>
      <c r="F4137" s="10">
        <f t="shared" ca="1" si="554"/>
        <v>6.9707934181778564E-2</v>
      </c>
      <c r="G4137" s="61">
        <f ca="1">_xlfn.NORM.INV(F4137,'Input Parameters'!$E$21,'Input Parameters'!$F$21)</f>
        <v>273.23315756500165</v>
      </c>
      <c r="H4137" s="54">
        <f ca="1">EXP(E4137*(1/'Input Parameters'!$E$22-1/G4137))</f>
        <v>0.29743427889639751</v>
      </c>
      <c r="I4137" s="10">
        <f t="shared" ca="1" si="555"/>
        <v>6.7112270398344775E-2</v>
      </c>
      <c r="J4137" s="29">
        <f ca="1">_xlfn.BETA.INV(I4137,'Input Parameters'!$L$24,'Input Parameters'!$M$24,'Input Parameters'!$J$24,'Input Parameters'!$K$24)</f>
        <v>0.36328328520943104</v>
      </c>
      <c r="K4137" s="156">
        <f ca="1">('Input Parameters'!$E$25/'Input Parameters'!$E$31)^$J4137</f>
        <v>7.382705728654014E-2</v>
      </c>
      <c r="L4137" s="66">
        <f ca="1">$H4137*$C4137*'Input Parameters'!$E$23*K4137</f>
        <v>10.03047036939639</v>
      </c>
      <c r="M4137" s="23">
        <f t="shared" ca="1" si="556"/>
        <v>0.36652553683325295</v>
      </c>
      <c r="N4137" s="15">
        <f ca="1">_xlfn.NORM.INV(M4137,'Input Parameters'!$E$26,'Input Parameters'!$F$26)</f>
        <v>2.6837535259926059E-2</v>
      </c>
      <c r="O4137" s="8">
        <f t="shared" ca="1" si="557"/>
        <v>0.71738648540858663</v>
      </c>
      <c r="P4137" s="29">
        <f ca="1">_xlfn.LOGNORM.INV(O4137,'Input Parameters'!$H$27,'Input Parameters'!$I$27)</f>
        <v>1.8360935302686168</v>
      </c>
      <c r="Q4137" s="10"/>
      <c r="R4137" s="15">
        <f>'Input Parameters'!$E$28</f>
        <v>12.7</v>
      </c>
      <c r="S4137" s="10">
        <f t="shared" ca="1" si="558"/>
        <v>0.6128859744923485</v>
      </c>
      <c r="T4137" s="25">
        <f ca="1">_xlfn.LOGNORM.INV(S4137,'Input Parameters'!$H$29,'Input Parameters'!$I$29)</f>
        <v>60.137734605129765</v>
      </c>
      <c r="U4137" s="10">
        <f t="shared" ca="1" si="559"/>
        <v>0.70184391879665542</v>
      </c>
      <c r="V4137" s="29">
        <f ca="1">IF('Input Parameters'!$D$30="Beta",_xlfn.BETA.INV(U4137,'Input Parameters'!$L$30,'Input Parameters'!$M$30,'Input Parameters'!$J$30,'Input Parameters'!$K$30),IF('Input Parameters'!$D$30="LogNorm",_xlfn.LOGNORM.INV(U4137,'Input Parameters'!$H$30,'Input Parameters'!$I$30)))</f>
        <v>1.2313315169026338</v>
      </c>
      <c r="W4137" s="2">
        <f ca="1">N4137+(P4137-N4137)*(1-ERF((T4137-R4137)/(2*SQRT(L4137*'Input Parameters'!$E$31))))</f>
        <v>0.55069252475095787</v>
      </c>
      <c r="X4137">
        <f t="shared" ca="1" si="560"/>
        <v>1</v>
      </c>
      <c r="Y4137" s="7"/>
    </row>
    <row r="4138" spans="1:25" ht="15" customHeight="1" x14ac:dyDescent="0.3">
      <c r="A4138" s="130">
        <v>4131</v>
      </c>
      <c r="B4138" s="10">
        <f t="shared" ca="1" si="552"/>
        <v>0.31637286873010484</v>
      </c>
      <c r="C4138" s="57">
        <f ca="1">_xlfn.NORM.INV(B4138,'Input Parameters'!$E$19,'Input Parameters'!$F$19)</f>
        <v>526.92034143933097</v>
      </c>
      <c r="D4138" s="10">
        <f t="shared" ca="1" si="553"/>
        <v>0.36463055862779048</v>
      </c>
      <c r="E4138" s="59">
        <f ca="1">IF(_xlfn.NORM.INV(D4138,'Input Parameters'!$E$20,'Input Parameters'!$F$20)&lt;3500,3500,IF(_xlfn.NORM.INV(D4138,'Input Parameters'!$E$20,'Input Parameters'!$F$20)&gt;5500,5500,_xlfn.NORM.INV(D4138,'Input Parameters'!$E$20,'Input Parameters'!$F$20)))</f>
        <v>4557.7239955723498</v>
      </c>
      <c r="F4138" s="10">
        <f t="shared" ca="1" si="554"/>
        <v>0.41235849504104816</v>
      </c>
      <c r="G4138" s="61">
        <f ca="1">_xlfn.NORM.INV(F4138,'Input Parameters'!$E$21,'Input Parameters'!$F$21)</f>
        <v>283.10914986026592</v>
      </c>
      <c r="H4138" s="54">
        <f ca="1">EXP(E4138*(1/'Input Parameters'!$E$22-1/G4138))</f>
        <v>0.58074085383959206</v>
      </c>
      <c r="I4138" s="10">
        <f t="shared" ca="1" si="555"/>
        <v>8.5170009483919618E-2</v>
      </c>
      <c r="J4138" s="29">
        <f ca="1">_xlfn.BETA.INV(I4138,'Input Parameters'!$L$24,'Input Parameters'!$M$24,'Input Parameters'!$J$24,'Input Parameters'!$K$24)</f>
        <v>0.38303548345257116</v>
      </c>
      <c r="K4138" s="156">
        <f ca="1">('Input Parameters'!$E$25/'Input Parameters'!$E$31)^$J4138</f>
        <v>6.4073570199214738E-2</v>
      </c>
      <c r="L4138" s="66">
        <f ca="1">$H4138*$C4138*'Input Parameters'!$E$23*K4138</f>
        <v>19.606779603220645</v>
      </c>
      <c r="M4138" s="23">
        <f t="shared" ca="1" si="556"/>
        <v>0.22104307135147694</v>
      </c>
      <c r="N4138" s="15">
        <f ca="1">_xlfn.NORM.INV(M4138,'Input Parameters'!$E$26,'Input Parameters'!$F$26)</f>
        <v>1.7857820510832432E-2</v>
      </c>
      <c r="O4138" s="8">
        <f t="shared" ca="1" si="557"/>
        <v>0.25308554681432138</v>
      </c>
      <c r="P4138" s="29">
        <f ca="1">_xlfn.LOGNORM.INV(O4138,'Input Parameters'!$H$27,'Input Parameters'!$I$27)</f>
        <v>1.0608728662867288</v>
      </c>
      <c r="Q4138" s="10"/>
      <c r="R4138" s="15">
        <f>'Input Parameters'!$E$28</f>
        <v>12.7</v>
      </c>
      <c r="S4138" s="10">
        <f t="shared" ca="1" si="558"/>
        <v>0.23871801026400141</v>
      </c>
      <c r="T4138" s="25">
        <f ca="1">_xlfn.LOGNORM.INV(S4138,'Input Parameters'!$H$29,'Input Parameters'!$I$29)</f>
        <v>53.767516413378857</v>
      </c>
      <c r="U4138" s="10">
        <f t="shared" ca="1" si="559"/>
        <v>0.20213495015279781</v>
      </c>
      <c r="V4138" s="29">
        <f ca="1">IF('Input Parameters'!$D$30="Beta",_xlfn.BETA.INV(U4138,'Input Parameters'!$L$30,'Input Parameters'!$M$30,'Input Parameters'!$J$30,'Input Parameters'!$K$30),IF('Input Parameters'!$D$30="LogNorm",_xlfn.LOGNORM.INV(U4138,'Input Parameters'!$H$30,'Input Parameters'!$I$30)))</f>
        <v>0.71915003393083032</v>
      </c>
      <c r="W4138" s="2">
        <f ca="1">N4138+(P4138-N4138)*(1-ERF((T4138-R4138)/(2*SQRT(L4138*'Input Parameters'!$E$31))))</f>
        <v>0.55182329482814951</v>
      </c>
      <c r="X4138">
        <f t="shared" ca="1" si="560"/>
        <v>1</v>
      </c>
      <c r="Y4138" s="7"/>
    </row>
    <row r="4139" spans="1:25" ht="15" customHeight="1" x14ac:dyDescent="0.3">
      <c r="A4139" s="130">
        <v>4132</v>
      </c>
      <c r="B4139" s="10">
        <f t="shared" ca="1" si="552"/>
        <v>0.94360379894505864</v>
      </c>
      <c r="C4139" s="57">
        <f ca="1">_xlfn.NORM.INV(B4139,'Input Parameters'!$E$19,'Input Parameters'!$F$19)</f>
        <v>701.29722661814458</v>
      </c>
      <c r="D4139" s="10">
        <f t="shared" ca="1" si="553"/>
        <v>0.26977197857189983</v>
      </c>
      <c r="E4139" s="59">
        <f ca="1">IF(_xlfn.NORM.INV(D4139,'Input Parameters'!$E$20,'Input Parameters'!$F$20)&lt;3500,3500,IF(_xlfn.NORM.INV(D4139,'Input Parameters'!$E$20,'Input Parameters'!$F$20)&gt;5500,5500,_xlfn.NORM.INV(D4139,'Input Parameters'!$E$20,'Input Parameters'!$F$20)))</f>
        <v>4370.5480666920348</v>
      </c>
      <c r="F4139" s="10">
        <f t="shared" ca="1" si="554"/>
        <v>5.4230005443090534E-2</v>
      </c>
      <c r="G4139" s="61">
        <f ca="1">_xlfn.NORM.INV(F4139,'Input Parameters'!$E$21,'Input Parameters'!$F$21)</f>
        <v>272.23349288241565</v>
      </c>
      <c r="H4139" s="54">
        <f ca="1">EXP(E4139*(1/'Input Parameters'!$E$22-1/G4139))</f>
        <v>0.32050303390635571</v>
      </c>
      <c r="I4139" s="10">
        <f t="shared" ca="1" si="555"/>
        <v>0.25427229928279083</v>
      </c>
      <c r="J4139" s="29">
        <f ca="1">_xlfn.BETA.INV(I4139,'Input Parameters'!$L$24,'Input Parameters'!$M$24,'Input Parameters'!$J$24,'Input Parameters'!$K$24)</f>
        <v>0.4985048907960215</v>
      </c>
      <c r="K4139" s="156">
        <f ca="1">('Input Parameters'!$E$25/'Input Parameters'!$E$31)^$J4139</f>
        <v>2.7986063468339022E-2</v>
      </c>
      <c r="L4139" s="66">
        <f ca="1">$H4139*$C4139*'Input Parameters'!$E$23*K4139</f>
        <v>6.2903684016357468</v>
      </c>
      <c r="M4139" s="23">
        <f t="shared" ca="1" si="556"/>
        <v>0.35674261704834931</v>
      </c>
      <c r="N4139" s="15">
        <f ca="1">_xlfn.NORM.INV(M4139,'Input Parameters'!$E$26,'Input Parameters'!$F$26)</f>
        <v>2.6289233441206747E-2</v>
      </c>
      <c r="O4139" s="8">
        <f t="shared" ca="1" si="557"/>
        <v>7.2766477897633242E-2</v>
      </c>
      <c r="P4139" s="29">
        <f ca="1">_xlfn.LOGNORM.INV(O4139,'Input Parameters'!$H$27,'Input Parameters'!$I$27)</f>
        <v>0.74772954511624579</v>
      </c>
      <c r="Q4139" s="10"/>
      <c r="R4139" s="15">
        <f>'Input Parameters'!$E$28</f>
        <v>12.7</v>
      </c>
      <c r="S4139" s="10">
        <f t="shared" ca="1" si="558"/>
        <v>0.10051880097199284</v>
      </c>
      <c r="T4139" s="25">
        <f ca="1">_xlfn.LOGNORM.INV(S4139,'Input Parameters'!$H$29,'Input Parameters'!$I$29)</f>
        <v>50.444785000869324</v>
      </c>
      <c r="U4139" s="10">
        <f t="shared" ca="1" si="559"/>
        <v>0.2559922936185447</v>
      </c>
      <c r="V4139" s="29">
        <f ca="1">IF('Input Parameters'!$D$30="Beta",_xlfn.BETA.INV(U4139,'Input Parameters'!$L$30,'Input Parameters'!$M$30,'Input Parameters'!$J$30,'Input Parameters'!$K$30),IF('Input Parameters'!$D$30="LogNorm",_xlfn.LOGNORM.INV(U4139,'Input Parameters'!$H$30,'Input Parameters'!$I$30)))</f>
        <v>0.77152542946323122</v>
      </c>
      <c r="W4139" s="2">
        <f ca="1">N4139+(P4139-N4139)*(1-ERF((T4139-R4139)/(2*SQRT(L4139*'Input Parameters'!$E$31))))</f>
        <v>0.23352986560191269</v>
      </c>
      <c r="X4139">
        <f t="shared" ca="1" si="560"/>
        <v>1</v>
      </c>
      <c r="Y4139" s="7"/>
    </row>
    <row r="4140" spans="1:25" ht="15" customHeight="1" x14ac:dyDescent="0.3">
      <c r="A4140" s="130">
        <v>4133</v>
      </c>
      <c r="B4140" s="10">
        <f t="shared" ca="1" si="552"/>
        <v>0.10453291557104816</v>
      </c>
      <c r="C4140" s="57">
        <f ca="1">_xlfn.NORM.INV(B4140,'Input Parameters'!$E$19,'Input Parameters'!$F$19)</f>
        <v>461.15631342813896</v>
      </c>
      <c r="D4140" s="10">
        <f t="shared" ca="1" si="553"/>
        <v>0.94112660531161529</v>
      </c>
      <c r="E4140" s="59">
        <f ca="1">IF(_xlfn.NORM.INV(D4140,'Input Parameters'!$E$20,'Input Parameters'!$F$20)&lt;3500,3500,IF(_xlfn.NORM.INV(D4140,'Input Parameters'!$E$20,'Input Parameters'!$F$20)&gt;5500,5500,_xlfn.NORM.INV(D4140,'Input Parameters'!$E$20,'Input Parameters'!$F$20)))</f>
        <v>5500</v>
      </c>
      <c r="F4140" s="10">
        <f t="shared" ca="1" si="554"/>
        <v>0.8974562265273569</v>
      </c>
      <c r="G4140" s="61">
        <f ca="1">_xlfn.NORM.INV(F4140,'Input Parameters'!$E$21,'Input Parameters'!$F$21)</f>
        <v>294.81010930200097</v>
      </c>
      <c r="H4140" s="54">
        <f ca="1">EXP(E4140*(1/'Input Parameters'!$E$22-1/G4140))</f>
        <v>1.1221588735232928</v>
      </c>
      <c r="I4140" s="10">
        <f t="shared" ca="1" si="555"/>
        <v>0.10265740650000121</v>
      </c>
      <c r="J4140" s="29">
        <f ca="1">_xlfn.BETA.INV(I4140,'Input Parameters'!$L$24,'Input Parameters'!$M$24,'Input Parameters'!$J$24,'Input Parameters'!$K$24)</f>
        <v>0.39960529867603478</v>
      </c>
      <c r="K4140" s="156">
        <f ca="1">('Input Parameters'!$E$25/'Input Parameters'!$E$31)^$J4140</f>
        <v>5.6892731833915341E-2</v>
      </c>
      <c r="L4140" s="66">
        <f ca="1">$H4140*$C4140*'Input Parameters'!$E$23*K4140</f>
        <v>29.441456731191398</v>
      </c>
      <c r="M4140" s="23">
        <f t="shared" ca="1" si="556"/>
        <v>4.6169756573687937E-2</v>
      </c>
      <c r="N4140" s="15">
        <f ca="1">_xlfn.NORM.INV(M4140,'Input Parameters'!$E$26,'Input Parameters'!$F$26)</f>
        <v>-1.3468600993654239E-3</v>
      </c>
      <c r="O4140" s="8">
        <f t="shared" ca="1" si="557"/>
        <v>0.78296273159612517</v>
      </c>
      <c r="P4140" s="29">
        <f ca="1">_xlfn.LOGNORM.INV(O4140,'Input Parameters'!$H$27,'Input Parameters'!$I$27)</f>
        <v>2.0123087329693652</v>
      </c>
      <c r="Q4140" s="10"/>
      <c r="R4140" s="15">
        <f>'Input Parameters'!$E$28</f>
        <v>12.7</v>
      </c>
      <c r="S4140" s="10">
        <f t="shared" ca="1" si="558"/>
        <v>4.3879222276714813E-2</v>
      </c>
      <c r="T4140" s="25">
        <f ca="1">_xlfn.LOGNORM.INV(S4140,'Input Parameters'!$H$29,'Input Parameters'!$I$29)</f>
        <v>48.074081733603172</v>
      </c>
      <c r="U4140" s="10">
        <f t="shared" ca="1" si="559"/>
        <v>0.80678154301069882</v>
      </c>
      <c r="V4140" s="29">
        <f ca="1">IF('Input Parameters'!$D$30="Beta",_xlfn.BETA.INV(U4140,'Input Parameters'!$L$30,'Input Parameters'!$M$30,'Input Parameters'!$J$30,'Input Parameters'!$K$30),IF('Input Parameters'!$D$30="LogNorm",_xlfn.LOGNORM.INV(U4140,'Input Parameters'!$H$30,'Input Parameters'!$I$30)))</f>
        <v>1.4059994966594951</v>
      </c>
      <c r="W4140" s="2">
        <f ca="1">N4140+(P4140-N4140)*(1-ERF((T4140-R4140)/(2*SQRT(L4140*'Input Parameters'!$E$31))))</f>
        <v>1.297071399305683</v>
      </c>
      <c r="X4140">
        <f t="shared" ca="1" si="560"/>
        <v>1</v>
      </c>
      <c r="Y4140" s="7"/>
    </row>
    <row r="4141" spans="1:25" ht="15" customHeight="1" x14ac:dyDescent="0.3">
      <c r="A4141" s="130">
        <v>4134</v>
      </c>
      <c r="B4141" s="10">
        <f t="shared" ca="1" si="552"/>
        <v>0.51921058692203403</v>
      </c>
      <c r="C4141" s="57">
        <f ca="1">_xlfn.NORM.INV(B4141,'Input Parameters'!$E$19,'Input Parameters'!$F$19)</f>
        <v>571.37056993072781</v>
      </c>
      <c r="D4141" s="10">
        <f t="shared" ca="1" si="553"/>
        <v>0.15331511684957422</v>
      </c>
      <c r="E4141" s="59">
        <f ca="1">IF(_xlfn.NORM.INV(D4141,'Input Parameters'!$E$20,'Input Parameters'!$F$20)&lt;3500,3500,IF(_xlfn.NORM.INV(D4141,'Input Parameters'!$E$20,'Input Parameters'!$F$20)&gt;5500,5500,_xlfn.NORM.INV(D4141,'Input Parameters'!$E$20,'Input Parameters'!$F$20)))</f>
        <v>4084.3771294079438</v>
      </c>
      <c r="F4141" s="10">
        <f t="shared" ca="1" si="554"/>
        <v>0.19210347015727558</v>
      </c>
      <c r="G4141" s="61">
        <f ca="1">_xlfn.NORM.INV(F4141,'Input Parameters'!$E$21,'Input Parameters'!$F$21)</f>
        <v>278.01045563433826</v>
      </c>
      <c r="H4141" s="54">
        <f ca="1">EXP(E4141*(1/'Input Parameters'!$E$22-1/G4141))</f>
        <v>0.47161239383426334</v>
      </c>
      <c r="I4141" s="10">
        <f t="shared" ca="1" si="555"/>
        <v>7.7556251782412655E-2</v>
      </c>
      <c r="J4141" s="29">
        <f ca="1">_xlfn.BETA.INV(I4141,'Input Parameters'!$L$24,'Input Parameters'!$M$24,'Input Parameters'!$J$24,'Input Parameters'!$K$24)</f>
        <v>0.3750965424456017</v>
      </c>
      <c r="K4141" s="156">
        <f ca="1">('Input Parameters'!$E$25/'Input Parameters'!$E$31)^$J4141</f>
        <v>6.7828491122601989E-2</v>
      </c>
      <c r="L4141" s="66">
        <f ca="1">$H4141*$C4141*'Input Parameters'!$E$23*K4141</f>
        <v>18.277434357602388</v>
      </c>
      <c r="M4141" s="23">
        <f t="shared" ca="1" si="556"/>
        <v>0.40898933984561348</v>
      </c>
      <c r="N4141" s="15">
        <f ca="1">_xlfn.NORM.INV(M4141,'Input Parameters'!$E$26,'Input Parameters'!$F$26)</f>
        <v>2.9166943686556424E-2</v>
      </c>
      <c r="O4141" s="8">
        <f t="shared" ca="1" si="557"/>
        <v>0.63149718987617698</v>
      </c>
      <c r="P4141" s="29">
        <f ca="1">_xlfn.LOGNORM.INV(O4141,'Input Parameters'!$H$27,'Input Parameters'!$I$27)</f>
        <v>1.6516634299685495</v>
      </c>
      <c r="Q4141" s="10"/>
      <c r="R4141" s="15">
        <f>'Input Parameters'!$E$28</f>
        <v>12.7</v>
      </c>
      <c r="S4141" s="10">
        <f t="shared" ca="1" si="558"/>
        <v>0.95294160838583075</v>
      </c>
      <c r="T4141" s="25">
        <f ca="1">_xlfn.LOGNORM.INV(S4141,'Input Parameters'!$H$29,'Input Parameters'!$I$29)</f>
        <v>70.272838843120027</v>
      </c>
      <c r="U4141" s="10">
        <f t="shared" ca="1" si="559"/>
        <v>0.64375540331852354</v>
      </c>
      <c r="V4141" s="29">
        <f ca="1">IF('Input Parameters'!$D$30="Beta",_xlfn.BETA.INV(U4141,'Input Parameters'!$L$30,'Input Parameters'!$M$30,'Input Parameters'!$J$30,'Input Parameters'!$K$30),IF('Input Parameters'!$D$30="LogNorm",_xlfn.LOGNORM.INV(U4141,'Input Parameters'!$H$30,'Input Parameters'!$I$30)))</f>
        <v>1.1554953404916066</v>
      </c>
      <c r="W4141" s="2">
        <f ca="1">N4141+(P4141-N4141)*(1-ERF((T4141-R4141)/(2*SQRT(L4141*'Input Parameters'!$E$31))))</f>
        <v>0.58240064393447288</v>
      </c>
      <c r="X4141">
        <f t="shared" ca="1" si="560"/>
        <v>1</v>
      </c>
      <c r="Y4141" s="7"/>
    </row>
    <row r="4142" spans="1:25" ht="15" customHeight="1" x14ac:dyDescent="0.3">
      <c r="A4142" s="130">
        <v>4135</v>
      </c>
      <c r="B4142" s="10">
        <f t="shared" ca="1" si="552"/>
        <v>0.54996899549014822</v>
      </c>
      <c r="C4142" s="57">
        <f ca="1">_xlfn.NORM.INV(B4142,'Input Parameters'!$E$19,'Input Parameters'!$F$19)</f>
        <v>577.91176471905715</v>
      </c>
      <c r="D4142" s="10">
        <f t="shared" ca="1" si="553"/>
        <v>0.47084811389775638</v>
      </c>
      <c r="E4142" s="59">
        <f ca="1">IF(_xlfn.NORM.INV(D4142,'Input Parameters'!$E$20,'Input Parameters'!$F$20)&lt;3500,3500,IF(_xlfn.NORM.INV(D4142,'Input Parameters'!$E$20,'Input Parameters'!$F$20)&gt;5500,5500,_xlfn.NORM.INV(D4142,'Input Parameters'!$E$20,'Input Parameters'!$F$20)))</f>
        <v>4748.8033338548348</v>
      </c>
      <c r="F4142" s="10">
        <f t="shared" ca="1" si="554"/>
        <v>0.99067814876641036</v>
      </c>
      <c r="G4142" s="61">
        <f ca="1">_xlfn.NORM.INV(F4142,'Input Parameters'!$E$21,'Input Parameters'!$F$21)</f>
        <v>303.34127510175443</v>
      </c>
      <c r="H4142" s="54">
        <f ca="1">EXP(E4142*(1/'Input Parameters'!$E$22-1/G4142))</f>
        <v>1.7376509598932461</v>
      </c>
      <c r="I4142" s="10">
        <f t="shared" ca="1" si="555"/>
        <v>0.54788019473628191</v>
      </c>
      <c r="J4142" s="29">
        <f ca="1">_xlfn.BETA.INV(I4142,'Input Parameters'!$L$24,'Input Parameters'!$M$24,'Input Parameters'!$J$24,'Input Parameters'!$K$24)</f>
        <v>0.62642003138966762</v>
      </c>
      <c r="K4142" s="156">
        <f ca="1">('Input Parameters'!$E$25/'Input Parameters'!$E$31)^$J4142</f>
        <v>1.1179718483106492E-2</v>
      </c>
      <c r="L4142" s="66">
        <f ca="1">$H4142*$C4142*'Input Parameters'!$E$23*K4142</f>
        <v>11.226773165780779</v>
      </c>
      <c r="M4142" s="23">
        <f t="shared" ca="1" si="556"/>
        <v>0.58448797950841413</v>
      </c>
      <c r="N4142" s="15">
        <f ca="1">_xlfn.NORM.INV(M4142,'Input Parameters'!$E$26,'Input Parameters'!$F$26)</f>
        <v>3.8481156039967254E-2</v>
      </c>
      <c r="O4142" s="8">
        <f t="shared" ca="1" si="557"/>
        <v>2.2614099802035881E-2</v>
      </c>
      <c r="P4142" s="29">
        <f ca="1">_xlfn.LOGNORM.INV(O4142,'Input Parameters'!$H$27,'Input Parameters'!$I$27)</f>
        <v>0.58700174225243806</v>
      </c>
      <c r="Q4142" s="10"/>
      <c r="R4142" s="15">
        <f>'Input Parameters'!$E$28</f>
        <v>12.7</v>
      </c>
      <c r="S4142" s="10">
        <f t="shared" ca="1" si="558"/>
        <v>4.8119193998464982E-2</v>
      </c>
      <c r="T4142" s="25">
        <f ca="1">_xlfn.LOGNORM.INV(S4142,'Input Parameters'!$H$29,'Input Parameters'!$I$29)</f>
        <v>48.31200604055865</v>
      </c>
      <c r="U4142" s="10">
        <f t="shared" ca="1" si="559"/>
        <v>0.31845814184029908</v>
      </c>
      <c r="V4142" s="29">
        <f ca="1">IF('Input Parameters'!$D$30="Beta",_xlfn.BETA.INV(U4142,'Input Parameters'!$L$30,'Input Parameters'!$M$30,'Input Parameters'!$J$30,'Input Parameters'!$K$30),IF('Input Parameters'!$D$30="LogNorm",_xlfn.LOGNORM.INV(U4142,'Input Parameters'!$H$30,'Input Parameters'!$I$30)))</f>
        <v>0.82950164753931421</v>
      </c>
      <c r="W4142" s="2">
        <f ca="1">N4142+(P4142-N4142)*(1-ERF((T4142-R4142)/(2*SQRT(L4142*'Input Parameters'!$E$31))))</f>
        <v>0.28659116603637191</v>
      </c>
      <c r="X4142">
        <f t="shared" ca="1" si="560"/>
        <v>1</v>
      </c>
      <c r="Y4142" s="7"/>
    </row>
    <row r="4143" spans="1:25" ht="15" customHeight="1" x14ac:dyDescent="0.3">
      <c r="A4143" s="130">
        <v>4136</v>
      </c>
      <c r="B4143" s="10">
        <f t="shared" ca="1" si="552"/>
        <v>0.71675748016148788</v>
      </c>
      <c r="C4143" s="57">
        <f ca="1">_xlfn.NORM.INV(B4143,'Input Parameters'!$E$19,'Input Parameters'!$F$19)</f>
        <v>615.73842610211568</v>
      </c>
      <c r="D4143" s="10">
        <f t="shared" ca="1" si="553"/>
        <v>4.2992162177342252E-2</v>
      </c>
      <c r="E4143" s="59">
        <f ca="1">IF(_xlfn.NORM.INV(D4143,'Input Parameters'!$E$20,'Input Parameters'!$F$20)&lt;3500,3500,IF(_xlfn.NORM.INV(D4143,'Input Parameters'!$E$20,'Input Parameters'!$F$20)&gt;5500,5500,_xlfn.NORM.INV(D4143,'Input Parameters'!$E$20,'Input Parameters'!$F$20)))</f>
        <v>3598.1197389264858</v>
      </c>
      <c r="F4143" s="10">
        <f t="shared" ca="1" si="554"/>
        <v>0.32598119444813811</v>
      </c>
      <c r="G4143" s="61">
        <f ca="1">_xlfn.NORM.INV(F4143,'Input Parameters'!$E$21,'Input Parameters'!$F$21)</f>
        <v>281.30484379982749</v>
      </c>
      <c r="H4143" s="54">
        <f ca="1">EXP(E4143*(1/'Input Parameters'!$E$22-1/G4143))</f>
        <v>0.60016643621527543</v>
      </c>
      <c r="I4143" s="10">
        <f t="shared" ca="1" si="555"/>
        <v>0.47262364798142709</v>
      </c>
      <c r="J4143" s="29">
        <f ca="1">_xlfn.BETA.INV(I4143,'Input Parameters'!$L$24,'Input Parameters'!$M$24,'Input Parameters'!$J$24,'Input Parameters'!$K$24)</f>
        <v>0.5960634729211135</v>
      </c>
      <c r="K4143" s="156">
        <f ca="1">('Input Parameters'!$E$25/'Input Parameters'!$E$31)^$J4143</f>
        <v>1.3899675686983316E-2</v>
      </c>
      <c r="L4143" s="66">
        <f ca="1">$H4143*$C4143*'Input Parameters'!$E$23*K4143</f>
        <v>5.136563113571829</v>
      </c>
      <c r="M4143" s="23">
        <f t="shared" ca="1" si="556"/>
        <v>0.38898536084172319</v>
      </c>
      <c r="N4143" s="15">
        <f ca="1">_xlfn.NORM.INV(M4143,'Input Parameters'!$E$26,'Input Parameters'!$F$26)</f>
        <v>2.8078745239869179E-2</v>
      </c>
      <c r="O4143" s="8">
        <f t="shared" ca="1" si="557"/>
        <v>0.30286376646326962</v>
      </c>
      <c r="P4143" s="29">
        <f ca="1">_xlfn.LOGNORM.INV(O4143,'Input Parameters'!$H$27,'Input Parameters'!$I$27)</f>
        <v>1.1329756319311304</v>
      </c>
      <c r="Q4143" s="10"/>
      <c r="R4143" s="15">
        <f>'Input Parameters'!$E$28</f>
        <v>12.7</v>
      </c>
      <c r="S4143" s="10">
        <f t="shared" ca="1" si="558"/>
        <v>0.43562915440797711</v>
      </c>
      <c r="T4143" s="25">
        <f ca="1">_xlfn.LOGNORM.INV(S4143,'Input Parameters'!$H$29,'Input Parameters'!$I$29)</f>
        <v>57.181876917699071</v>
      </c>
      <c r="U4143" s="10">
        <f t="shared" ca="1" si="559"/>
        <v>0.1336750268828919</v>
      </c>
      <c r="V4143" s="29">
        <f ca="1">IF('Input Parameters'!$D$30="Beta",_xlfn.BETA.INV(U4143,'Input Parameters'!$L$30,'Input Parameters'!$M$30,'Input Parameters'!$J$30,'Input Parameters'!$K$30),IF('Input Parameters'!$D$30="LogNorm",_xlfn.LOGNORM.INV(U4143,'Input Parameters'!$H$30,'Input Parameters'!$I$30)))</f>
        <v>0.64519941900614153</v>
      </c>
      <c r="W4143" s="2">
        <f ca="1">N4143+(P4143-N4143)*(1-ERF((T4143-R4143)/(2*SQRT(L4143*'Input Parameters'!$E$31))))</f>
        <v>0.2106001722778825</v>
      </c>
      <c r="X4143">
        <f t="shared" ca="1" si="560"/>
        <v>1</v>
      </c>
      <c r="Y4143" s="7"/>
    </row>
    <row r="4144" spans="1:25" ht="15" customHeight="1" x14ac:dyDescent="0.3">
      <c r="A4144" s="130">
        <v>4137</v>
      </c>
      <c r="B4144" s="10">
        <f t="shared" ca="1" si="552"/>
        <v>0.86779278971825036</v>
      </c>
      <c r="C4144" s="57">
        <f ca="1">_xlfn.NORM.INV(B4144,'Input Parameters'!$E$19,'Input Parameters'!$F$19)</f>
        <v>661.60352282637541</v>
      </c>
      <c r="D4144" s="10">
        <f t="shared" ca="1" si="553"/>
        <v>0.43015187653941034</v>
      </c>
      <c r="E4144" s="59">
        <f ca="1">IF(_xlfn.NORM.INV(D4144,'Input Parameters'!$E$20,'Input Parameters'!$F$20)&lt;3500,3500,IF(_xlfn.NORM.INV(D4144,'Input Parameters'!$E$20,'Input Parameters'!$F$20)&gt;5500,5500,_xlfn.NORM.INV(D4144,'Input Parameters'!$E$20,'Input Parameters'!$F$20)))</f>
        <v>4676.8087413970161</v>
      </c>
      <c r="F4144" s="10">
        <f t="shared" ca="1" si="554"/>
        <v>0.17783864111325576</v>
      </c>
      <c r="G4144" s="61">
        <f ca="1">_xlfn.NORM.INV(F4144,'Input Parameters'!$E$21,'Input Parameters'!$F$21)</f>
        <v>277.5902424450681</v>
      </c>
      <c r="H4144" s="54">
        <f ca="1">EXP(E4144*(1/'Input Parameters'!$E$22-1/G4144))</f>
        <v>0.41226812317242184</v>
      </c>
      <c r="I4144" s="10">
        <f t="shared" ca="1" si="555"/>
        <v>0.88998283950759072</v>
      </c>
      <c r="J4144" s="29">
        <f ca="1">_xlfn.BETA.INV(I4144,'Input Parameters'!$L$24,'Input Parameters'!$M$24,'Input Parameters'!$J$24,'Input Parameters'!$K$24)</f>
        <v>0.78574285557481494</v>
      </c>
      <c r="K4144" s="156">
        <f ca="1">('Input Parameters'!$E$25/'Input Parameters'!$E$31)^$J4144</f>
        <v>3.5650975038615642E-3</v>
      </c>
      <c r="L4144" s="66">
        <f ca="1">$H4144*$C4144*'Input Parameters'!$E$23*K4144</f>
        <v>0.97240901697364623</v>
      </c>
      <c r="M4144" s="23">
        <f t="shared" ca="1" si="556"/>
        <v>0.93794479425821464</v>
      </c>
      <c r="N4144" s="15">
        <f ca="1">_xlfn.NORM.INV(M4144,'Input Parameters'!$E$26,'Input Parameters'!$F$26)</f>
        <v>6.6292693480440271E-2</v>
      </c>
      <c r="O4144" s="8">
        <f t="shared" ca="1" si="557"/>
        <v>0.32839036849669334</v>
      </c>
      <c r="P4144" s="29">
        <f ca="1">_xlfn.LOGNORM.INV(O4144,'Input Parameters'!$H$27,'Input Parameters'!$I$27)</f>
        <v>1.1695524947627218</v>
      </c>
      <c r="Q4144" s="10"/>
      <c r="R4144" s="15">
        <f>'Input Parameters'!$E$28</f>
        <v>12.7</v>
      </c>
      <c r="S4144" s="10">
        <f t="shared" ca="1" si="558"/>
        <v>0.68916614299616197</v>
      </c>
      <c r="T4144" s="25">
        <f ca="1">_xlfn.LOGNORM.INV(S4144,'Input Parameters'!$H$29,'Input Parameters'!$I$29)</f>
        <v>61.549244121452354</v>
      </c>
      <c r="U4144" s="10">
        <f t="shared" ca="1" si="559"/>
        <v>0.30716628465785945</v>
      </c>
      <c r="V4144" s="29">
        <f ca="1">IF('Input Parameters'!$D$30="Beta",_xlfn.BETA.INV(U4144,'Input Parameters'!$L$30,'Input Parameters'!$M$30,'Input Parameters'!$J$30,'Input Parameters'!$K$30),IF('Input Parameters'!$D$30="LogNorm",_xlfn.LOGNORM.INV(U4144,'Input Parameters'!$H$30,'Input Parameters'!$I$30)))</f>
        <v>0.81913736107740442</v>
      </c>
      <c r="W4144" s="2">
        <f ca="1">N4144+(P4144-N4144)*(1-ERF((T4144-R4144)/(2*SQRT(L4144*'Input Parameters'!$E$31))))</f>
        <v>6.6800582336915201E-2</v>
      </c>
      <c r="X4144">
        <f t="shared" ca="1" si="560"/>
        <v>1</v>
      </c>
      <c r="Y4144" s="7"/>
    </row>
    <row r="4145" spans="1:25" ht="15" customHeight="1" x14ac:dyDescent="0.3">
      <c r="A4145" s="130">
        <v>4138</v>
      </c>
      <c r="B4145" s="10">
        <f t="shared" ca="1" si="552"/>
        <v>0.31423253115006045</v>
      </c>
      <c r="C4145" s="57">
        <f ca="1">_xlfn.NORM.INV(B4145,'Input Parameters'!$E$19,'Input Parameters'!$F$19)</f>
        <v>526.41142889372736</v>
      </c>
      <c r="D4145" s="10">
        <f t="shared" ca="1" si="553"/>
        <v>0.307354639979179</v>
      </c>
      <c r="E4145" s="59">
        <f ca="1">IF(_xlfn.NORM.INV(D4145,'Input Parameters'!$E$20,'Input Parameters'!$F$20)&lt;3500,3500,IF(_xlfn.NORM.INV(D4145,'Input Parameters'!$E$20,'Input Parameters'!$F$20)&gt;5500,5500,_xlfn.NORM.INV(D4145,'Input Parameters'!$E$20,'Input Parameters'!$F$20)))</f>
        <v>4447.6460988267945</v>
      </c>
      <c r="F4145" s="10">
        <f t="shared" ca="1" si="554"/>
        <v>0.39803718815666267</v>
      </c>
      <c r="G4145" s="61">
        <f ca="1">_xlfn.NORM.INV(F4145,'Input Parameters'!$E$21,'Input Parameters'!$F$21)</f>
        <v>282.81873317427699</v>
      </c>
      <c r="H4145" s="54">
        <f ca="1">EXP(E4145*(1/'Input Parameters'!$E$22-1/G4145))</f>
        <v>0.57899738266220369</v>
      </c>
      <c r="I4145" s="10">
        <f t="shared" ca="1" si="555"/>
        <v>0.58136645101194528</v>
      </c>
      <c r="J4145" s="29">
        <f ca="1">_xlfn.BETA.INV(I4145,'Input Parameters'!$L$24,'Input Parameters'!$M$24,'Input Parameters'!$J$24,'Input Parameters'!$K$24)</f>
        <v>0.63987746090259956</v>
      </c>
      <c r="K4145" s="156">
        <f ca="1">('Input Parameters'!$E$25/'Input Parameters'!$E$31)^$J4145</f>
        <v>1.0150914237805869E-2</v>
      </c>
      <c r="L4145" s="66">
        <f ca="1">$H4145*$C4145*'Input Parameters'!$E$23*K4145</f>
        <v>3.0939056725677134</v>
      </c>
      <c r="M4145" s="23">
        <f t="shared" ca="1" si="556"/>
        <v>1.3155264301978331E-3</v>
      </c>
      <c r="N4145" s="15">
        <f ca="1">_xlfn.NORM.INV(M4145,'Input Parameters'!$E$26,'Input Parameters'!$F$26)</f>
        <v>-2.9164793712682519E-2</v>
      </c>
      <c r="O4145" s="8">
        <f t="shared" ca="1" si="557"/>
        <v>0.57546039580850095</v>
      </c>
      <c r="P4145" s="29">
        <f ca="1">_xlfn.LOGNORM.INV(O4145,'Input Parameters'!$H$27,'Input Parameters'!$I$27)</f>
        <v>1.548675096107466</v>
      </c>
      <c r="Q4145" s="10"/>
      <c r="R4145" s="15">
        <f>'Input Parameters'!$E$28</f>
        <v>12.7</v>
      </c>
      <c r="S4145" s="10">
        <f t="shared" ca="1" si="558"/>
        <v>0.61562264823107848</v>
      </c>
      <c r="T4145" s="25">
        <f ca="1">_xlfn.LOGNORM.INV(S4145,'Input Parameters'!$H$29,'Input Parameters'!$I$29)</f>
        <v>60.186065790921965</v>
      </c>
      <c r="U4145" s="10">
        <f t="shared" ca="1" si="559"/>
        <v>0.87100449645946487</v>
      </c>
      <c r="V4145" s="29">
        <f ca="1">IF('Input Parameters'!$D$30="Beta",_xlfn.BETA.INV(U4145,'Input Parameters'!$L$30,'Input Parameters'!$M$30,'Input Parameters'!$J$30,'Input Parameters'!$K$30),IF('Input Parameters'!$D$30="LogNorm",_xlfn.LOGNORM.INV(U4145,'Input Parameters'!$H$30,'Input Parameters'!$I$30)))</f>
        <v>1.5609143890800146</v>
      </c>
      <c r="W4145" s="2">
        <f ca="1">N4145+(P4145-N4145)*(1-ERF((T4145-R4145)/(2*SQRT(L4145*'Input Parameters'!$E$31))))</f>
        <v>5.9615178823891404E-2</v>
      </c>
      <c r="X4145">
        <f t="shared" ca="1" si="560"/>
        <v>1</v>
      </c>
      <c r="Y4145" s="7"/>
    </row>
    <row r="4146" spans="1:25" ht="15" customHeight="1" x14ac:dyDescent="0.3">
      <c r="A4146" s="130">
        <v>4139</v>
      </c>
      <c r="B4146" s="10">
        <f t="shared" ca="1" si="552"/>
        <v>0.76012287608267415</v>
      </c>
      <c r="C4146" s="57">
        <f ca="1">_xlfn.NORM.INV(B4146,'Input Parameters'!$E$19,'Input Parameters'!$F$19)</f>
        <v>627.01597078744589</v>
      </c>
      <c r="D4146" s="10">
        <f t="shared" ca="1" si="553"/>
        <v>0.97712632279050315</v>
      </c>
      <c r="E4146" s="59">
        <f ca="1">IF(_xlfn.NORM.INV(D4146,'Input Parameters'!$E$20,'Input Parameters'!$F$20)&lt;3500,3500,IF(_xlfn.NORM.INV(D4146,'Input Parameters'!$E$20,'Input Parameters'!$F$20)&gt;5500,5500,_xlfn.NORM.INV(D4146,'Input Parameters'!$E$20,'Input Parameters'!$F$20)))</f>
        <v>5500</v>
      </c>
      <c r="F4146" s="10">
        <f t="shared" ca="1" si="554"/>
        <v>0.21215365988604695</v>
      </c>
      <c r="G4146" s="61">
        <f ca="1">_xlfn.NORM.INV(F4146,'Input Parameters'!$E$21,'Input Parameters'!$F$21)</f>
        <v>278.57008918757219</v>
      </c>
      <c r="H4146" s="54">
        <f ca="1">EXP(E4146*(1/'Input Parameters'!$E$22-1/G4146))</f>
        <v>0.37819187206701255</v>
      </c>
      <c r="I4146" s="10">
        <f t="shared" ca="1" si="555"/>
        <v>0.28931880759816053</v>
      </c>
      <c r="J4146" s="29">
        <f ca="1">_xlfn.BETA.INV(I4146,'Input Parameters'!$L$24,'Input Parameters'!$M$24,'Input Parameters'!$J$24,'Input Parameters'!$K$24)</f>
        <v>0.51602512158001279</v>
      </c>
      <c r="K4146" s="156">
        <f ca="1">('Input Parameters'!$E$25/'Input Parameters'!$E$31)^$J4146</f>
        <v>2.468077107069638E-2</v>
      </c>
      <c r="L4146" s="66">
        <f ca="1">$H4146*$C4146*'Input Parameters'!$E$23*K4146</f>
        <v>5.8526090909833934</v>
      </c>
      <c r="M4146" s="23">
        <f t="shared" ca="1" si="556"/>
        <v>0.6569377853931696</v>
      </c>
      <c r="N4146" s="15">
        <f ca="1">_xlfn.NORM.INV(M4146,'Input Parameters'!$E$26,'Input Parameters'!$F$26)</f>
        <v>4.2486521407291922E-2</v>
      </c>
      <c r="O4146" s="8">
        <f t="shared" ca="1" si="557"/>
        <v>0.68401864348243224</v>
      </c>
      <c r="P4146" s="29">
        <f ca="1">_xlfn.LOGNORM.INV(O4146,'Input Parameters'!$H$27,'Input Parameters'!$I$27)</f>
        <v>1.7596444339817354</v>
      </c>
      <c r="Q4146" s="10"/>
      <c r="R4146" s="15">
        <f>'Input Parameters'!$E$28</f>
        <v>12.7</v>
      </c>
      <c r="S4146" s="10">
        <f t="shared" ca="1" si="558"/>
        <v>0.32607663166879985</v>
      </c>
      <c r="T4146" s="25">
        <f ca="1">_xlfn.LOGNORM.INV(S4146,'Input Parameters'!$H$29,'Input Parameters'!$I$29)</f>
        <v>55.358063090073422</v>
      </c>
      <c r="U4146" s="10">
        <f t="shared" ca="1" si="559"/>
        <v>0.69074886846115591</v>
      </c>
      <c r="V4146" s="29">
        <f ca="1">IF('Input Parameters'!$D$30="Beta",_xlfn.BETA.INV(U4146,'Input Parameters'!$L$30,'Input Parameters'!$M$30,'Input Parameters'!$J$30,'Input Parameters'!$K$30),IF('Input Parameters'!$D$30="LogNorm",_xlfn.LOGNORM.INV(U4146,'Input Parameters'!$H$30,'Input Parameters'!$I$30)))</f>
        <v>1.2160169687908668</v>
      </c>
      <c r="W4146" s="2">
        <f ca="1">N4146+(P4146-N4146)*(1-ERF((T4146-R4146)/(2*SQRT(L4146*'Input Parameters'!$E$31))))</f>
        <v>0.40730614197751791</v>
      </c>
      <c r="X4146">
        <f t="shared" ca="1" si="560"/>
        <v>1</v>
      </c>
      <c r="Y4146" s="7"/>
    </row>
    <row r="4147" spans="1:25" ht="15" customHeight="1" x14ac:dyDescent="0.3">
      <c r="A4147" s="130">
        <v>4140</v>
      </c>
      <c r="B4147" s="10">
        <f t="shared" ca="1" si="552"/>
        <v>0.47059666983917092</v>
      </c>
      <c r="C4147" s="57">
        <f ca="1">_xlfn.NORM.INV(B4147,'Input Parameters'!$E$19,'Input Parameters'!$F$19)</f>
        <v>561.06642875410853</v>
      </c>
      <c r="D4147" s="10">
        <f t="shared" ca="1" si="553"/>
        <v>0.32776304370788978</v>
      </c>
      <c r="E4147" s="59">
        <f ca="1">IF(_xlfn.NORM.INV(D4147,'Input Parameters'!$E$20,'Input Parameters'!$F$20)&lt;3500,3500,IF(_xlfn.NORM.INV(D4147,'Input Parameters'!$E$20,'Input Parameters'!$F$20)&gt;5500,5500,_xlfn.NORM.INV(D4147,'Input Parameters'!$E$20,'Input Parameters'!$F$20)))</f>
        <v>4487.7310414010972</v>
      </c>
      <c r="F4147" s="10">
        <f t="shared" ca="1" si="554"/>
        <v>0.29155180437745221</v>
      </c>
      <c r="G4147" s="61">
        <f ca="1">_xlfn.NORM.INV(F4147,'Input Parameters'!$E$21,'Input Parameters'!$F$21)</f>
        <v>280.53598420015555</v>
      </c>
      <c r="H4147" s="54">
        <f ca="1">EXP(E4147*(1/'Input Parameters'!$E$22-1/G4147))</f>
        <v>0.50636336159812256</v>
      </c>
      <c r="I4147" s="10">
        <f t="shared" ca="1" si="555"/>
        <v>0.61525249016444405</v>
      </c>
      <c r="J4147" s="29">
        <f ca="1">_xlfn.BETA.INV(I4147,'Input Parameters'!$L$24,'Input Parameters'!$M$24,'Input Parameters'!$J$24,'Input Parameters'!$K$24)</f>
        <v>0.65358139302182483</v>
      </c>
      <c r="K4147" s="156">
        <f ca="1">('Input Parameters'!$E$25/'Input Parameters'!$E$31)^$J4147</f>
        <v>9.2005012201725033E-3</v>
      </c>
      <c r="L4147" s="66">
        <f ca="1">$H4147*$C4147*'Input Parameters'!$E$23*K4147</f>
        <v>2.613894441479542</v>
      </c>
      <c r="M4147" s="23">
        <f t="shared" ca="1" si="556"/>
        <v>0.95032583037565688</v>
      </c>
      <c r="N4147" s="15">
        <f ca="1">_xlfn.NORM.INV(M4147,'Input Parameters'!$E$26,'Input Parameters'!$F$26)</f>
        <v>6.8608443322510412E-2</v>
      </c>
      <c r="O4147" s="8">
        <f t="shared" ca="1" si="557"/>
        <v>5.2711892689348283E-2</v>
      </c>
      <c r="P4147" s="29">
        <f ca="1">_xlfn.LOGNORM.INV(O4147,'Input Parameters'!$H$27,'Input Parameters'!$I$27)</f>
        <v>0.69551708038157711</v>
      </c>
      <c r="Q4147" s="10"/>
      <c r="R4147" s="15">
        <f>'Input Parameters'!$E$28</f>
        <v>12.7</v>
      </c>
      <c r="S4147" s="10">
        <f t="shared" ca="1" si="558"/>
        <v>0.24233334641723059</v>
      </c>
      <c r="T4147" s="25">
        <f ca="1">_xlfn.LOGNORM.INV(S4147,'Input Parameters'!$H$29,'Input Parameters'!$I$29)</f>
        <v>53.837683265243705</v>
      </c>
      <c r="U4147" s="10">
        <f t="shared" ca="1" si="559"/>
        <v>0.80117211673003808</v>
      </c>
      <c r="V4147" s="29">
        <f ca="1">IF('Input Parameters'!$D$30="Beta",_xlfn.BETA.INV(U4147,'Input Parameters'!$L$30,'Input Parameters'!$M$30,'Input Parameters'!$J$30,'Input Parameters'!$K$30),IF('Input Parameters'!$D$30="LogNorm",_xlfn.LOGNORM.INV(U4147,'Input Parameters'!$H$30,'Input Parameters'!$I$30)))</f>
        <v>1.3947991269388926</v>
      </c>
      <c r="W4147" s="2">
        <f ca="1">N4147+(P4147-N4147)*(1-ERF((T4147-R4147)/(2*SQRT(L4147*'Input Parameters'!$E$31))))</f>
        <v>0.11373718490510118</v>
      </c>
      <c r="X4147">
        <f t="shared" ca="1" si="560"/>
        <v>1</v>
      </c>
      <c r="Y4147" s="7"/>
    </row>
    <row r="4148" spans="1:25" ht="15" customHeight="1" x14ac:dyDescent="0.3">
      <c r="A4148" s="130">
        <v>4141</v>
      </c>
      <c r="B4148" s="10">
        <f t="shared" ca="1" si="552"/>
        <v>0.82361305047031996</v>
      </c>
      <c r="C4148" s="57">
        <f ca="1">_xlfn.NORM.INV(B4148,'Input Parameters'!$E$19,'Input Parameters'!$F$19)</f>
        <v>645.81928334591873</v>
      </c>
      <c r="D4148" s="10">
        <f t="shared" ca="1" si="553"/>
        <v>0.7389373108981292</v>
      </c>
      <c r="E4148" s="59">
        <f ca="1">IF(_xlfn.NORM.INV(D4148,'Input Parameters'!$E$20,'Input Parameters'!$F$20)&lt;3500,3500,IF(_xlfn.NORM.INV(D4148,'Input Parameters'!$E$20,'Input Parameters'!$F$20)&gt;5500,5500,_xlfn.NORM.INV(D4148,'Input Parameters'!$E$20,'Input Parameters'!$F$20)))</f>
        <v>5248.0508450216812</v>
      </c>
      <c r="F4148" s="10">
        <f t="shared" ca="1" si="554"/>
        <v>0.10878581842144219</v>
      </c>
      <c r="G4148" s="61">
        <f ca="1">_xlfn.NORM.INV(F4148,'Input Parameters'!$E$21,'Input Parameters'!$F$21)</f>
        <v>275.15853304769649</v>
      </c>
      <c r="H4148" s="54">
        <f ca="1">EXP(E4148*(1/'Input Parameters'!$E$22-1/G4148))</f>
        <v>0.31305081666725498</v>
      </c>
      <c r="I4148" s="10">
        <f t="shared" ca="1" si="555"/>
        <v>0.59079099188978323</v>
      </c>
      <c r="J4148" s="29">
        <f ca="1">_xlfn.BETA.INV(I4148,'Input Parameters'!$L$24,'Input Parameters'!$M$24,'Input Parameters'!$J$24,'Input Parameters'!$K$24)</f>
        <v>0.64367647375490955</v>
      </c>
      <c r="K4148" s="156">
        <f ca="1">('Input Parameters'!$E$25/'Input Parameters'!$E$31)^$J4148</f>
        <v>9.8780129598840197E-3</v>
      </c>
      <c r="L4148" s="66">
        <f ca="1">$H4148*$C4148*'Input Parameters'!$E$23*K4148</f>
        <v>1.9970799018672467</v>
      </c>
      <c r="M4148" s="23">
        <f t="shared" ca="1" si="556"/>
        <v>0.36938785539851016</v>
      </c>
      <c r="N4148" s="15">
        <f ca="1">_xlfn.NORM.INV(M4148,'Input Parameters'!$E$26,'Input Parameters'!$F$26)</f>
        <v>2.6997023696600626E-2</v>
      </c>
      <c r="O4148" s="8">
        <f t="shared" ca="1" si="557"/>
        <v>0.19564188440326036</v>
      </c>
      <c r="P4148" s="29">
        <f ca="1">_xlfn.LOGNORM.INV(O4148,'Input Parameters'!$H$27,'Input Parameters'!$I$27)</f>
        <v>0.97427343636575736</v>
      </c>
      <c r="Q4148" s="10"/>
      <c r="R4148" s="15">
        <f>'Input Parameters'!$E$28</f>
        <v>12.7</v>
      </c>
      <c r="S4148" s="10">
        <f t="shared" ca="1" si="558"/>
        <v>0.53347684122360728</v>
      </c>
      <c r="T4148" s="25">
        <f ca="1">_xlfn.LOGNORM.INV(S4148,'Input Parameters'!$H$29,'Input Parameters'!$I$29)</f>
        <v>58.783690065487427</v>
      </c>
      <c r="U4148" s="10">
        <f t="shared" ca="1" si="559"/>
        <v>0.47005237134270483</v>
      </c>
      <c r="V4148" s="29">
        <f ca="1">IF('Input Parameters'!$D$30="Beta",_xlfn.BETA.INV(U4148,'Input Parameters'!$L$30,'Input Parameters'!$M$30,'Input Parameters'!$J$30,'Input Parameters'!$K$30),IF('Input Parameters'!$D$30="LogNorm",_xlfn.LOGNORM.INV(U4148,'Input Parameters'!$H$30,'Input Parameters'!$I$30)))</f>
        <v>0.97003449329693614</v>
      </c>
      <c r="W4148" s="2">
        <f ca="1">N4148+(P4148-N4148)*(1-ERF((T4148-R4148)/(2*SQRT(L4148*'Input Parameters'!$E$31))))</f>
        <v>4.700159137995949E-2</v>
      </c>
      <c r="X4148">
        <f t="shared" ca="1" si="560"/>
        <v>1</v>
      </c>
      <c r="Y4148" s="7"/>
    </row>
    <row r="4149" spans="1:25" ht="15" customHeight="1" x14ac:dyDescent="0.3">
      <c r="A4149" s="130">
        <v>4142</v>
      </c>
      <c r="B4149" s="10">
        <f t="shared" ca="1" si="552"/>
        <v>0.46052784594047314</v>
      </c>
      <c r="C4149" s="57">
        <f ca="1">_xlfn.NORM.INV(B4149,'Input Parameters'!$E$19,'Input Parameters'!$F$19)</f>
        <v>558.92571154195912</v>
      </c>
      <c r="D4149" s="10">
        <f t="shared" ca="1" si="553"/>
        <v>0.27179892755559065</v>
      </c>
      <c r="E4149" s="59">
        <f ca="1">IF(_xlfn.NORM.INV(D4149,'Input Parameters'!$E$20,'Input Parameters'!$F$20)&lt;3500,3500,IF(_xlfn.NORM.INV(D4149,'Input Parameters'!$E$20,'Input Parameters'!$F$20)&gt;5500,5500,_xlfn.NORM.INV(D4149,'Input Parameters'!$E$20,'Input Parameters'!$F$20)))</f>
        <v>4374.8330472839671</v>
      </c>
      <c r="F4149" s="10">
        <f t="shared" ca="1" si="554"/>
        <v>0.60795377658841543</v>
      </c>
      <c r="G4149" s="61">
        <f ca="1">_xlfn.NORM.INV(F4149,'Input Parameters'!$E$21,'Input Parameters'!$F$21)</f>
        <v>287.00355996536689</v>
      </c>
      <c r="H4149" s="54">
        <f ca="1">EXP(E4149*(1/'Input Parameters'!$E$22-1/G4149))</f>
        <v>0.7320101963532003</v>
      </c>
      <c r="I4149" s="10">
        <f t="shared" ca="1" si="555"/>
        <v>6.4265139866498622E-2</v>
      </c>
      <c r="J4149" s="29">
        <f ca="1">_xlfn.BETA.INV(I4149,'Input Parameters'!$L$24,'Input Parameters'!$M$24,'Input Parameters'!$J$24,'Input Parameters'!$K$24)</f>
        <v>0.3598435147755305</v>
      </c>
      <c r="K4149" s="156">
        <f ca="1">('Input Parameters'!$E$25/'Input Parameters'!$E$31)^$J4149</f>
        <v>7.5671427980696079E-2</v>
      </c>
      <c r="L4149" s="66">
        <f ca="1">$H4149*$C4149*'Input Parameters'!$E$23*K4149</f>
        <v>30.960156576303181</v>
      </c>
      <c r="M4149" s="23">
        <f t="shared" ca="1" si="556"/>
        <v>0.62984571270669476</v>
      </c>
      <c r="N4149" s="15">
        <f ca="1">_xlfn.NORM.INV(M4149,'Input Parameters'!$E$26,'Input Parameters'!$F$26)</f>
        <v>4.09603395567045E-2</v>
      </c>
      <c r="O4149" s="8">
        <f t="shared" ca="1" si="557"/>
        <v>0.26320723665839796</v>
      </c>
      <c r="P4149" s="29">
        <f ca="1">_xlfn.LOGNORM.INV(O4149,'Input Parameters'!$H$27,'Input Parameters'!$I$27)</f>
        <v>1.0756762155464341</v>
      </c>
      <c r="Q4149" s="10"/>
      <c r="R4149" s="15">
        <f>'Input Parameters'!$E$28</f>
        <v>12.7</v>
      </c>
      <c r="S4149" s="10">
        <f t="shared" ca="1" si="558"/>
        <v>0.78688571696671383</v>
      </c>
      <c r="T4149" s="25">
        <f ca="1">_xlfn.LOGNORM.INV(S4149,'Input Parameters'!$H$29,'Input Parameters'!$I$29)</f>
        <v>63.673190484443033</v>
      </c>
      <c r="U4149" s="10">
        <f t="shared" ca="1" si="559"/>
        <v>1.8904296344418259E-2</v>
      </c>
      <c r="V4149" s="29">
        <f ca="1">IF('Input Parameters'!$D$30="Beta",_xlfn.BETA.INV(U4149,'Input Parameters'!$L$30,'Input Parameters'!$M$30,'Input Parameters'!$J$30,'Input Parameters'!$K$30),IF('Input Parameters'!$D$30="LogNorm",_xlfn.LOGNORM.INV(U4149,'Input Parameters'!$H$30,'Input Parameters'!$I$30)))</f>
        <v>0.44051131358288242</v>
      </c>
      <c r="W4149" s="2">
        <f ca="1">N4149+(P4149-N4149)*(1-ERF((T4149-R4149)/(2*SQRT(L4149*'Input Parameters'!$E$31))))</f>
        <v>0.57604240386433503</v>
      </c>
      <c r="X4149">
        <f t="shared" ca="1" si="560"/>
        <v>0</v>
      </c>
      <c r="Y4149" s="7"/>
    </row>
    <row r="4150" spans="1:25" ht="15" customHeight="1" x14ac:dyDescent="0.3">
      <c r="A4150" s="130">
        <v>4143</v>
      </c>
      <c r="B4150" s="10">
        <f t="shared" ca="1" si="552"/>
        <v>0.86718932965697593</v>
      </c>
      <c r="C4150" s="57">
        <f ca="1">_xlfn.NORM.INV(B4150,'Input Parameters'!$E$19,'Input Parameters'!$F$19)</f>
        <v>661.36563654456324</v>
      </c>
      <c r="D4150" s="10">
        <f t="shared" ca="1" si="553"/>
        <v>0.78819719158127133</v>
      </c>
      <c r="E4150" s="59">
        <f ca="1">IF(_xlfn.NORM.INV(D4150,'Input Parameters'!$E$20,'Input Parameters'!$F$20)&lt;3500,3500,IF(_xlfn.NORM.INV(D4150,'Input Parameters'!$E$20,'Input Parameters'!$F$20)&gt;5500,5500,_xlfn.NORM.INV(D4150,'Input Parameters'!$E$20,'Input Parameters'!$F$20)))</f>
        <v>5360.127086166568</v>
      </c>
      <c r="F4150" s="10">
        <f t="shared" ca="1" si="554"/>
        <v>0.62244818194476881</v>
      </c>
      <c r="G4150" s="61">
        <f ca="1">_xlfn.NORM.INV(F4150,'Input Parameters'!$E$21,'Input Parameters'!$F$21)</f>
        <v>287.30166727217261</v>
      </c>
      <c r="H4150" s="54">
        <f ca="1">EXP(E4150*(1/'Input Parameters'!$E$22-1/G4150))</f>
        <v>0.695696593479329</v>
      </c>
      <c r="I4150" s="10">
        <f t="shared" ca="1" si="555"/>
        <v>0.42545487185607545</v>
      </c>
      <c r="J4150" s="29">
        <f ca="1">_xlfn.BETA.INV(I4150,'Input Parameters'!$L$24,'Input Parameters'!$M$24,'Input Parameters'!$J$24,'Input Parameters'!$K$24)</f>
        <v>0.57663501307915532</v>
      </c>
      <c r="K4150" s="156">
        <f ca="1">('Input Parameters'!$E$25/'Input Parameters'!$E$31)^$J4150</f>
        <v>1.5978378936512154E-2</v>
      </c>
      <c r="L4150" s="66">
        <f ca="1">$H4150*$C4150*'Input Parameters'!$E$23*K4150</f>
        <v>7.3518090625754526</v>
      </c>
      <c r="M4150" s="23">
        <f t="shared" ca="1" si="556"/>
        <v>0.51712475245570755</v>
      </c>
      <c r="N4150" s="15">
        <f ca="1">_xlfn.NORM.INV(M4150,'Input Parameters'!$E$26,'Input Parameters'!$F$26)</f>
        <v>3.4901710169873729E-2</v>
      </c>
      <c r="O4150" s="8">
        <f t="shared" ca="1" si="557"/>
        <v>0.60069907586156324</v>
      </c>
      <c r="P4150" s="29">
        <f ca="1">_xlfn.LOGNORM.INV(O4150,'Input Parameters'!$H$27,'Input Parameters'!$I$27)</f>
        <v>1.5937602190936786</v>
      </c>
      <c r="Q4150" s="10"/>
      <c r="R4150" s="15">
        <f>'Input Parameters'!$E$28</f>
        <v>12.7</v>
      </c>
      <c r="S4150" s="10">
        <f t="shared" ca="1" si="558"/>
        <v>0.80432093939691696</v>
      </c>
      <c r="T4150" s="25">
        <f ca="1">_xlfn.LOGNORM.INV(S4150,'Input Parameters'!$H$29,'Input Parameters'!$I$29)</f>
        <v>64.114327389444554</v>
      </c>
      <c r="U4150" s="10">
        <f t="shared" ca="1" si="559"/>
        <v>0.87311457655013769</v>
      </c>
      <c r="V4150" s="29">
        <f ca="1">IF('Input Parameters'!$D$30="Beta",_xlfn.BETA.INV(U4150,'Input Parameters'!$L$30,'Input Parameters'!$M$30,'Input Parameters'!$J$30,'Input Parameters'!$K$30),IF('Input Parameters'!$D$30="LogNorm",_xlfn.LOGNORM.INV(U4150,'Input Parameters'!$H$30,'Input Parameters'!$I$30)))</f>
        <v>1.5671349910684085</v>
      </c>
      <c r="W4150" s="2">
        <f ca="1">N4150+(P4150-N4150)*(1-ERF((T4150-R4150)/(2*SQRT(L4150*'Input Parameters'!$E$31))))</f>
        <v>0.31546089484722695</v>
      </c>
      <c r="X4150">
        <f t="shared" ca="1" si="560"/>
        <v>1</v>
      </c>
      <c r="Y4150" s="7"/>
    </row>
    <row r="4151" spans="1:25" ht="15" customHeight="1" x14ac:dyDescent="0.3">
      <c r="A4151" s="130">
        <v>4144</v>
      </c>
      <c r="B4151" s="10">
        <f t="shared" ca="1" si="552"/>
        <v>0.14768636842227656</v>
      </c>
      <c r="C4151" s="57">
        <f ca="1">_xlfn.NORM.INV(B4151,'Input Parameters'!$E$19,'Input Parameters'!$F$19)</f>
        <v>478.87853060769709</v>
      </c>
      <c r="D4151" s="10">
        <f t="shared" ca="1" si="553"/>
        <v>0.92018428835766586</v>
      </c>
      <c r="E4151" s="59">
        <f ca="1">IF(_xlfn.NORM.INV(D4151,'Input Parameters'!$E$20,'Input Parameters'!$F$20)&lt;3500,3500,IF(_xlfn.NORM.INV(D4151,'Input Parameters'!$E$20,'Input Parameters'!$F$20)&gt;5500,5500,_xlfn.NORM.INV(D4151,'Input Parameters'!$E$20,'Input Parameters'!$F$20)))</f>
        <v>5500</v>
      </c>
      <c r="F4151" s="10">
        <f t="shared" ca="1" si="554"/>
        <v>0.72111996895669894</v>
      </c>
      <c r="G4151" s="61">
        <f ca="1">_xlfn.NORM.INV(F4151,'Input Parameters'!$E$21,'Input Parameters'!$F$21)</f>
        <v>289.45731044265438</v>
      </c>
      <c r="H4151" s="54">
        <f ca="1">EXP(E4151*(1/'Input Parameters'!$E$22-1/G4151))</f>
        <v>0.79473725377141324</v>
      </c>
      <c r="I4151" s="10">
        <f t="shared" ca="1" si="555"/>
        <v>0.50635435759595193</v>
      </c>
      <c r="J4151" s="29">
        <f ca="1">_xlfn.BETA.INV(I4151,'Input Parameters'!$L$24,'Input Parameters'!$M$24,'Input Parameters'!$J$24,'Input Parameters'!$K$24)</f>
        <v>0.60972585991576478</v>
      </c>
      <c r="K4151" s="156">
        <f ca="1">('Input Parameters'!$E$25/'Input Parameters'!$E$31)^$J4151</f>
        <v>1.2602027614913977E-2</v>
      </c>
      <c r="L4151" s="66">
        <f ca="1">$H4151*$C4151*'Input Parameters'!$E$23*K4151</f>
        <v>4.7961125396187612</v>
      </c>
      <c r="M4151" s="23">
        <f t="shared" ca="1" si="556"/>
        <v>0.31847407287178608</v>
      </c>
      <c r="N4151" s="15">
        <f ca="1">_xlfn.NORM.INV(M4151,'Input Parameters'!$E$26,'Input Parameters'!$F$26)</f>
        <v>2.408862834256548E-2</v>
      </c>
      <c r="O4151" s="8">
        <f t="shared" ca="1" si="557"/>
        <v>0.14748495975759157</v>
      </c>
      <c r="P4151" s="29">
        <f ca="1">_xlfn.LOGNORM.INV(O4151,'Input Parameters'!$H$27,'Input Parameters'!$I$27)</f>
        <v>0.89572954459605747</v>
      </c>
      <c r="Q4151" s="10"/>
      <c r="R4151" s="15">
        <f>'Input Parameters'!$E$28</f>
        <v>12.7</v>
      </c>
      <c r="S4151" s="10">
        <f t="shared" ca="1" si="558"/>
        <v>3.469234742058569E-2</v>
      </c>
      <c r="T4151" s="25">
        <f ca="1">_xlfn.LOGNORM.INV(S4151,'Input Parameters'!$H$29,'Input Parameters'!$I$29)</f>
        <v>47.491669754604843</v>
      </c>
      <c r="U4151" s="10">
        <f t="shared" ca="1" si="559"/>
        <v>0.77752514969234077</v>
      </c>
      <c r="V4151" s="29">
        <f ca="1">IF('Input Parameters'!$D$30="Beta",_xlfn.BETA.INV(U4151,'Input Parameters'!$L$30,'Input Parameters'!$M$30,'Input Parameters'!$J$30,'Input Parameters'!$K$30),IF('Input Parameters'!$D$30="LogNorm",_xlfn.LOGNORM.INV(U4151,'Input Parameters'!$H$30,'Input Parameters'!$I$30)))</f>
        <v>1.3504425063630383</v>
      </c>
      <c r="W4151" s="2">
        <f ca="1">N4151+(P4151-N4151)*(1-ERF((T4151-R4151)/(2*SQRT(L4151*'Input Parameters'!$E$31))))</f>
        <v>0.25183822307519799</v>
      </c>
      <c r="X4151">
        <f t="shared" ca="1" si="560"/>
        <v>1</v>
      </c>
      <c r="Y4151" s="7"/>
    </row>
    <row r="4152" spans="1:25" ht="15" customHeight="1" x14ac:dyDescent="0.3">
      <c r="A4152" s="130">
        <v>4145</v>
      </c>
      <c r="B4152" s="10">
        <f t="shared" ca="1" si="552"/>
        <v>0.20067519538108269</v>
      </c>
      <c r="C4152" s="57">
        <f ca="1">_xlfn.NORM.INV(B4152,'Input Parameters'!$E$19,'Input Parameters'!$F$19)</f>
        <v>496.38659144952948</v>
      </c>
      <c r="D4152" s="10">
        <f t="shared" ca="1" si="553"/>
        <v>0.97359594849265485</v>
      </c>
      <c r="E4152" s="59">
        <f ca="1">IF(_xlfn.NORM.INV(D4152,'Input Parameters'!$E$20,'Input Parameters'!$F$20)&lt;3500,3500,IF(_xlfn.NORM.INV(D4152,'Input Parameters'!$E$20,'Input Parameters'!$F$20)&gt;5500,5500,_xlfn.NORM.INV(D4152,'Input Parameters'!$E$20,'Input Parameters'!$F$20)))</f>
        <v>5500</v>
      </c>
      <c r="F4152" s="10">
        <f t="shared" ca="1" si="554"/>
        <v>9.1723715392566074E-2</v>
      </c>
      <c r="G4152" s="61">
        <f ca="1">_xlfn.NORM.INV(F4152,'Input Parameters'!$E$21,'Input Parameters'!$F$21)</f>
        <v>274.39450980015465</v>
      </c>
      <c r="H4152" s="54">
        <f ca="1">EXP(E4152*(1/'Input Parameters'!$E$22-1/G4152))</f>
        <v>0.2800458991380953</v>
      </c>
      <c r="I4152" s="10">
        <f t="shared" ca="1" si="555"/>
        <v>0.96819409529068701</v>
      </c>
      <c r="J4152" s="29">
        <f ca="1">_xlfn.BETA.INV(I4152,'Input Parameters'!$L$24,'Input Parameters'!$M$24,'Input Parameters'!$J$24,'Input Parameters'!$K$24)</f>
        <v>0.85628114926134091</v>
      </c>
      <c r="K4152" s="156">
        <f ca="1">('Input Parameters'!$E$25/'Input Parameters'!$E$31)^$J4152</f>
        <v>2.1493846406078392E-3</v>
      </c>
      <c r="L4152" s="66">
        <f ca="1">$H4152*$C4152*'Input Parameters'!$E$23*K4152</f>
        <v>0.2987881713010348</v>
      </c>
      <c r="M4152" s="23">
        <f t="shared" ca="1" si="556"/>
        <v>0.10081674474814217</v>
      </c>
      <c r="N4152" s="15">
        <f ca="1">_xlfn.NORM.INV(M4152,'Input Parameters'!$E$26,'Input Parameters'!$F$26)</f>
        <v>7.1848582540717035E-3</v>
      </c>
      <c r="O4152" s="8">
        <f t="shared" ca="1" si="557"/>
        <v>6.4647608207232032E-2</v>
      </c>
      <c r="P4152" s="29">
        <f ca="1">_xlfn.LOGNORM.INV(O4152,'Input Parameters'!$H$27,'Input Parameters'!$I$27)</f>
        <v>0.72769336518264371</v>
      </c>
      <c r="Q4152" s="10"/>
      <c r="R4152" s="15">
        <f>'Input Parameters'!$E$28</f>
        <v>12.7</v>
      </c>
      <c r="S4152" s="10">
        <f t="shared" ca="1" si="558"/>
        <v>0.91308160516736714</v>
      </c>
      <c r="T4152" s="25">
        <f ca="1">_xlfn.LOGNORM.INV(S4152,'Input Parameters'!$H$29,'Input Parameters'!$I$29)</f>
        <v>67.837913510487411</v>
      </c>
      <c r="U4152" s="10">
        <f t="shared" ca="1" si="559"/>
        <v>0.65288253219763481</v>
      </c>
      <c r="V4152" s="29">
        <f ca="1">IF('Input Parameters'!$D$30="Beta",_xlfn.BETA.INV(U4152,'Input Parameters'!$L$30,'Input Parameters'!$M$30,'Input Parameters'!$J$30,'Input Parameters'!$K$30),IF('Input Parameters'!$D$30="LogNorm",_xlfn.LOGNORM.INV(U4152,'Input Parameters'!$H$30,'Input Parameters'!$I$30)))</f>
        <v>1.1667589507039604</v>
      </c>
      <c r="W4152" s="2">
        <f ca="1">N4152+(P4152-N4152)*(1-ERF((T4152-R4152)/(2*SQRT(L4152*'Input Parameters'!$E$31))))</f>
        <v>7.1848582547808367E-3</v>
      </c>
      <c r="X4152">
        <f t="shared" ca="1" si="560"/>
        <v>1</v>
      </c>
      <c r="Y4152" s="7"/>
    </row>
    <row r="4153" spans="1:25" ht="15" customHeight="1" x14ac:dyDescent="0.3">
      <c r="A4153" s="130">
        <v>4146</v>
      </c>
      <c r="B4153" s="10">
        <f t="shared" ca="1" si="552"/>
        <v>0.23511275179878388</v>
      </c>
      <c r="C4153" s="57">
        <f ca="1">_xlfn.NORM.INV(B4153,'Input Parameters'!$E$19,'Input Parameters'!$F$19)</f>
        <v>506.28151986411541</v>
      </c>
      <c r="D4153" s="10">
        <f t="shared" ca="1" si="553"/>
        <v>0.84724974805891007</v>
      </c>
      <c r="E4153" s="59">
        <f ca="1">IF(_xlfn.NORM.INV(D4153,'Input Parameters'!$E$20,'Input Parameters'!$F$20)&lt;3500,3500,IF(_xlfn.NORM.INV(D4153,'Input Parameters'!$E$20,'Input Parameters'!$F$20)&gt;5500,5500,_xlfn.NORM.INV(D4153,'Input Parameters'!$E$20,'Input Parameters'!$F$20)))</f>
        <v>5500</v>
      </c>
      <c r="F4153" s="10">
        <f t="shared" ca="1" si="554"/>
        <v>0.64781911401576198</v>
      </c>
      <c r="G4153" s="61">
        <f ca="1">_xlfn.NORM.INV(F4153,'Input Parameters'!$E$21,'Input Parameters'!$F$21)</f>
        <v>287.83239183370341</v>
      </c>
      <c r="H4153" s="54">
        <f ca="1">EXP(E4153*(1/'Input Parameters'!$E$22-1/G4153))</f>
        <v>0.71390048726592481</v>
      </c>
      <c r="I4153" s="10">
        <f t="shared" ca="1" si="555"/>
        <v>0.50450579267172013</v>
      </c>
      <c r="J4153" s="29">
        <f ca="1">_xlfn.BETA.INV(I4153,'Input Parameters'!$L$24,'Input Parameters'!$M$24,'Input Parameters'!$J$24,'Input Parameters'!$K$24)</f>
        <v>0.60898038319901326</v>
      </c>
      <c r="K4153" s="156">
        <f ca="1">('Input Parameters'!$E$25/'Input Parameters'!$E$31)^$J4153</f>
        <v>1.2669600157618258E-2</v>
      </c>
      <c r="L4153" s="66">
        <f ca="1">$H4153*$C4153*'Input Parameters'!$E$23*K4153</f>
        <v>4.5792321657114714</v>
      </c>
      <c r="M4153" s="23">
        <f t="shared" ca="1" si="556"/>
        <v>2.6568134394336695E-2</v>
      </c>
      <c r="N4153" s="15">
        <f ca="1">_xlfn.NORM.INV(M4153,'Input Parameters'!$E$26,'Input Parameters'!$F$26)</f>
        <v>-6.6100482524595813E-3</v>
      </c>
      <c r="O4153" s="8">
        <f t="shared" ca="1" si="557"/>
        <v>0.96540768080011174</v>
      </c>
      <c r="P4153" s="29">
        <f ca="1">_xlfn.LOGNORM.INV(O4153,'Input Parameters'!$H$27,'Input Parameters'!$I$27)</f>
        <v>3.1809071962504869</v>
      </c>
      <c r="Q4153" s="10"/>
      <c r="R4153" s="15">
        <f>'Input Parameters'!$E$28</f>
        <v>12.7</v>
      </c>
      <c r="S4153" s="10">
        <f t="shared" ca="1" si="558"/>
        <v>0.34921815036945913</v>
      </c>
      <c r="T4153" s="25">
        <f ca="1">_xlfn.LOGNORM.INV(S4153,'Input Parameters'!$H$29,'Input Parameters'!$I$29)</f>
        <v>55.753143227721218</v>
      </c>
      <c r="U4153" s="10">
        <f t="shared" ca="1" si="559"/>
        <v>0.27848890096678269</v>
      </c>
      <c r="V4153" s="29">
        <f ca="1">IF('Input Parameters'!$D$30="Beta",_xlfn.BETA.INV(U4153,'Input Parameters'!$L$30,'Input Parameters'!$M$30,'Input Parameters'!$J$30,'Input Parameters'!$K$30),IF('Input Parameters'!$D$30="LogNorm",_xlfn.LOGNORM.INV(U4153,'Input Parameters'!$H$30,'Input Parameters'!$I$30)))</f>
        <v>0.79262362707430045</v>
      </c>
      <c r="W4153" s="2">
        <f ca="1">N4153+(P4153-N4153)*(1-ERF((T4153-R4153)/(2*SQRT(L4153*'Input Parameters'!$E$31))))</f>
        <v>0.48695133423699927</v>
      </c>
      <c r="X4153">
        <f t="shared" ca="1" si="560"/>
        <v>1</v>
      </c>
      <c r="Y4153" s="7"/>
    </row>
    <row r="4154" spans="1:25" ht="15" customHeight="1" x14ac:dyDescent="0.3">
      <c r="A4154" s="130">
        <v>4147</v>
      </c>
      <c r="B4154" s="10">
        <f t="shared" ca="1" si="552"/>
        <v>0.25791224834485027</v>
      </c>
      <c r="C4154" s="57">
        <f ca="1">_xlfn.NORM.INV(B4154,'Input Parameters'!$E$19,'Input Parameters'!$F$19)</f>
        <v>512.39230256478868</v>
      </c>
      <c r="D4154" s="10">
        <f t="shared" ca="1" si="553"/>
        <v>9.1784679351211151E-3</v>
      </c>
      <c r="E4154" s="59">
        <f ca="1">IF(_xlfn.NORM.INV(D4154,'Input Parameters'!$E$20,'Input Parameters'!$F$20)&lt;3500,3500,IF(_xlfn.NORM.INV(D4154,'Input Parameters'!$E$20,'Input Parameters'!$F$20)&gt;5500,5500,_xlfn.NORM.INV(D4154,'Input Parameters'!$E$20,'Input Parameters'!$F$20)))</f>
        <v>3500</v>
      </c>
      <c r="F4154" s="10">
        <f t="shared" ca="1" si="554"/>
        <v>0.42731566815180699</v>
      </c>
      <c r="G4154" s="61">
        <f ca="1">_xlfn.NORM.INV(F4154,'Input Parameters'!$E$21,'Input Parameters'!$F$21)</f>
        <v>283.40995024599454</v>
      </c>
      <c r="H4154" s="54">
        <f ca="1">EXP(E4154*(1/'Input Parameters'!$E$22-1/G4154))</f>
        <v>0.66750446693345999</v>
      </c>
      <c r="I4154" s="10">
        <f t="shared" ca="1" si="555"/>
        <v>0.83908931498165784</v>
      </c>
      <c r="J4154" s="29">
        <f ca="1">_xlfn.BETA.INV(I4154,'Input Parameters'!$L$24,'Input Parameters'!$M$24,'Input Parameters'!$J$24,'Input Parameters'!$K$24)</f>
        <v>0.75515270791587474</v>
      </c>
      <c r="K4154" s="156">
        <f ca="1">('Input Parameters'!$E$25/'Input Parameters'!$E$31)^$J4154</f>
        <v>4.439897488466662E-3</v>
      </c>
      <c r="L4154" s="66">
        <f ca="1">$H4154*$C4154*'Input Parameters'!$E$23*K4154</f>
        <v>1.518552168062234</v>
      </c>
      <c r="M4154" s="23">
        <f t="shared" ca="1" si="556"/>
        <v>0.83166537473416569</v>
      </c>
      <c r="N4154" s="15">
        <f ca="1">_xlfn.NORM.INV(M4154,'Input Parameters'!$E$26,'Input Parameters'!$F$26)</f>
        <v>5.4176110511861053E-2</v>
      </c>
      <c r="O4154" s="8">
        <f t="shared" ca="1" si="557"/>
        <v>0.87967433176178145</v>
      </c>
      <c r="P4154" s="29">
        <f ca="1">_xlfn.LOGNORM.INV(O4154,'Input Parameters'!$H$27,'Input Parameters'!$I$27)</f>
        <v>2.3924533711048293</v>
      </c>
      <c r="Q4154" s="10"/>
      <c r="R4154" s="15">
        <f>'Input Parameters'!$E$28</f>
        <v>12.7</v>
      </c>
      <c r="S4154" s="10">
        <f t="shared" ca="1" si="558"/>
        <v>0.86095158079408407</v>
      </c>
      <c r="T4154" s="25">
        <f ca="1">_xlfn.LOGNORM.INV(S4154,'Input Parameters'!$H$29,'Input Parameters'!$I$29)</f>
        <v>65.772652060000738</v>
      </c>
      <c r="U4154" s="10">
        <f t="shared" ca="1" si="559"/>
        <v>0.74728373184937114</v>
      </c>
      <c r="V4154" s="29">
        <f ca="1">IF('Input Parameters'!$D$30="Beta",_xlfn.BETA.INV(U4154,'Input Parameters'!$L$30,'Input Parameters'!$M$30,'Input Parameters'!$J$30,'Input Parameters'!$K$30),IF('Input Parameters'!$D$30="LogNorm",_xlfn.LOGNORM.INV(U4154,'Input Parameters'!$H$30,'Input Parameters'!$I$30)))</f>
        <v>1.2993027599732949</v>
      </c>
      <c r="W4154" s="2">
        <f ca="1">N4154+(P4154-N4154)*(1-ERF((T4154-R4154)/(2*SQRT(L4154*'Input Parameters'!$E$31))))</f>
        <v>5.9610021613886975E-2</v>
      </c>
      <c r="X4154">
        <f t="shared" ca="1" si="560"/>
        <v>1</v>
      </c>
      <c r="Y4154" s="7"/>
    </row>
    <row r="4155" spans="1:25" ht="15" customHeight="1" x14ac:dyDescent="0.3">
      <c r="A4155" s="130">
        <v>4148</v>
      </c>
      <c r="B4155" s="10">
        <f t="shared" ca="1" si="552"/>
        <v>0.25456183532489829</v>
      </c>
      <c r="C4155" s="57">
        <f ca="1">_xlfn.NORM.INV(B4155,'Input Parameters'!$E$19,'Input Parameters'!$F$19)</f>
        <v>511.512860101841</v>
      </c>
      <c r="D4155" s="10">
        <f t="shared" ca="1" si="553"/>
        <v>0.56841766482008549</v>
      </c>
      <c r="E4155" s="59">
        <f ca="1">IF(_xlfn.NORM.INV(D4155,'Input Parameters'!$E$20,'Input Parameters'!$F$20)&lt;3500,3500,IF(_xlfn.NORM.INV(D4155,'Input Parameters'!$E$20,'Input Parameters'!$F$20)&gt;5500,5500,_xlfn.NORM.INV(D4155,'Input Parameters'!$E$20,'Input Parameters'!$F$20)))</f>
        <v>4920.6429588606597</v>
      </c>
      <c r="F4155" s="10">
        <f t="shared" ca="1" si="554"/>
        <v>0.36869928755942993</v>
      </c>
      <c r="G4155" s="61">
        <f ca="1">_xlfn.NORM.INV(F4155,'Input Parameters'!$E$21,'Input Parameters'!$F$21)</f>
        <v>282.21453972193109</v>
      </c>
      <c r="H4155" s="54">
        <f ca="1">EXP(E4155*(1/'Input Parameters'!$E$22-1/G4155))</f>
        <v>0.52633340206713342</v>
      </c>
      <c r="I4155" s="10">
        <f t="shared" ca="1" si="555"/>
        <v>0.32990261061325943</v>
      </c>
      <c r="J4155" s="29">
        <f ca="1">_xlfn.BETA.INV(I4155,'Input Parameters'!$L$24,'Input Parameters'!$M$24,'Input Parameters'!$J$24,'Input Parameters'!$K$24)</f>
        <v>0.5351029203856813</v>
      </c>
      <c r="K4155" s="156">
        <f ca="1">('Input Parameters'!$E$25/'Input Parameters'!$E$31)^$J4155</f>
        <v>2.1524007520677988E-2</v>
      </c>
      <c r="L4155" s="66">
        <f ca="1">$H4155*$C4155*'Input Parameters'!$E$23*K4155</f>
        <v>5.794828989014511</v>
      </c>
      <c r="M4155" s="23">
        <f t="shared" ca="1" si="556"/>
        <v>0.14067368314706075</v>
      </c>
      <c r="N4155" s="15">
        <f ca="1">_xlfn.NORM.INV(M4155,'Input Parameters'!$E$26,'Input Parameters'!$F$26)</f>
        <v>1.1376751910857935E-2</v>
      </c>
      <c r="O4155" s="8">
        <f t="shared" ca="1" si="557"/>
        <v>0.34420772422050228</v>
      </c>
      <c r="P4155" s="29">
        <f ca="1">_xlfn.LOGNORM.INV(O4155,'Input Parameters'!$H$27,'Input Parameters'!$I$27)</f>
        <v>1.1922023317092143</v>
      </c>
      <c r="Q4155" s="10"/>
      <c r="R4155" s="15">
        <f>'Input Parameters'!$E$28</f>
        <v>12.7</v>
      </c>
      <c r="S4155" s="10">
        <f t="shared" ca="1" si="558"/>
        <v>2.399750772277931E-2</v>
      </c>
      <c r="T4155" s="25">
        <f ca="1">_xlfn.LOGNORM.INV(S4155,'Input Parameters'!$H$29,'Input Parameters'!$I$29)</f>
        <v>46.638273695474453</v>
      </c>
      <c r="U4155" s="10">
        <f t="shared" ca="1" si="559"/>
        <v>0.70325250680068285</v>
      </c>
      <c r="V4155" s="29">
        <f ca="1">IF('Input Parameters'!$D$30="Beta",_xlfn.BETA.INV(U4155,'Input Parameters'!$L$30,'Input Parameters'!$M$30,'Input Parameters'!$J$30,'Input Parameters'!$K$30),IF('Input Parameters'!$D$30="LogNorm",_xlfn.LOGNORM.INV(U4155,'Input Parameters'!$H$30,'Input Parameters'!$I$30)))</f>
        <v>1.2333079105150344</v>
      </c>
      <c r="W4155" s="2">
        <f ca="1">N4155+(P4155-N4155)*(1-ERF((T4155-R4155)/(2*SQRT(L4155*'Input Parameters'!$E$31))))</f>
        <v>0.38783561919060239</v>
      </c>
      <c r="X4155">
        <f t="shared" ca="1" si="560"/>
        <v>1</v>
      </c>
      <c r="Y4155" s="7"/>
    </row>
    <row r="4156" spans="1:25" ht="15" customHeight="1" x14ac:dyDescent="0.3">
      <c r="A4156" s="130">
        <v>4149</v>
      </c>
      <c r="B4156" s="10">
        <f t="shared" ca="1" si="552"/>
        <v>0.5425724710719616</v>
      </c>
      <c r="C4156" s="57">
        <f ca="1">_xlfn.NORM.INV(B4156,'Input Parameters'!$E$19,'Input Parameters'!$F$19)</f>
        <v>576.33446185223431</v>
      </c>
      <c r="D4156" s="10">
        <f t="shared" ca="1" si="553"/>
        <v>0.30011666313809193</v>
      </c>
      <c r="E4156" s="59">
        <f ca="1">IF(_xlfn.NORM.INV(D4156,'Input Parameters'!$E$20,'Input Parameters'!$F$20)&lt;3500,3500,IF(_xlfn.NORM.INV(D4156,'Input Parameters'!$E$20,'Input Parameters'!$F$20)&gt;5500,5500,_xlfn.NORM.INV(D4156,'Input Parameters'!$E$20,'Input Parameters'!$F$20)))</f>
        <v>4433.1544951423848</v>
      </c>
      <c r="F4156" s="10">
        <f t="shared" ca="1" si="554"/>
        <v>0.10702351860483361</v>
      </c>
      <c r="G4156" s="61">
        <f ca="1">_xlfn.NORM.INV(F4156,'Input Parameters'!$E$21,'Input Parameters'!$F$21)</f>
        <v>275.08384121503951</v>
      </c>
      <c r="H4156" s="54">
        <f ca="1">EXP(E4156*(1/'Input Parameters'!$E$22-1/G4156))</f>
        <v>0.37327928444069247</v>
      </c>
      <c r="I4156" s="10">
        <f t="shared" ca="1" si="555"/>
        <v>1.794845240571874E-2</v>
      </c>
      <c r="J4156" s="29">
        <f ca="1">_xlfn.BETA.INV(I4156,'Input Parameters'!$L$24,'Input Parameters'!$M$24,'Input Parameters'!$J$24,'Input Parameters'!$K$24)</f>
        <v>0.27531049201948832</v>
      </c>
      <c r="K4156" s="156">
        <f ca="1">('Input Parameters'!$E$25/'Input Parameters'!$E$31)^$J4156</f>
        <v>0.13876784054838001</v>
      </c>
      <c r="L4156" s="66">
        <f ca="1">$H4156*$C4156*'Input Parameters'!$E$23*K4156</f>
        <v>29.853641131681393</v>
      </c>
      <c r="M4156" s="23">
        <f t="shared" ca="1" si="556"/>
        <v>0.22763644914811842</v>
      </c>
      <c r="N4156" s="15">
        <f ca="1">_xlfn.NORM.INV(M4156,'Input Parameters'!$E$26,'Input Parameters'!$F$26)</f>
        <v>1.8320281822058485E-2</v>
      </c>
      <c r="O4156" s="8">
        <f t="shared" ca="1" si="557"/>
        <v>0.24303542525701527</v>
      </c>
      <c r="P4156" s="29">
        <f ca="1">_xlfn.LOGNORM.INV(O4156,'Input Parameters'!$H$27,'Input Parameters'!$I$27)</f>
        <v>1.0460706788516843</v>
      </c>
      <c r="Q4156" s="10"/>
      <c r="R4156" s="15">
        <f>'Input Parameters'!$E$28</f>
        <v>12.7</v>
      </c>
      <c r="S4156" s="10">
        <f t="shared" ca="1" si="558"/>
        <v>0.44089935079162079</v>
      </c>
      <c r="T4156" s="25">
        <f ca="1">_xlfn.LOGNORM.INV(S4156,'Input Parameters'!$H$29,'Input Parameters'!$I$29)</f>
        <v>57.267782785441931</v>
      </c>
      <c r="U4156" s="10">
        <f t="shared" ca="1" si="559"/>
        <v>0.50236019764333129</v>
      </c>
      <c r="V4156" s="29">
        <f ca="1">IF('Input Parameters'!$D$30="Beta",_xlfn.BETA.INV(U4156,'Input Parameters'!$L$30,'Input Parameters'!$M$30,'Input Parameters'!$J$30,'Input Parameters'!$K$30),IF('Input Parameters'!$D$30="LogNorm",_xlfn.LOGNORM.INV(U4156,'Input Parameters'!$H$30,'Input Parameters'!$I$30)))</f>
        <v>1.0015409858286486</v>
      </c>
      <c r="W4156" s="2">
        <f ca="1">N4156+(P4156-N4156)*(1-ERF((T4156-R4156)/(2*SQRT(L4156*'Input Parameters'!$E$31))))</f>
        <v>0.59806462843407193</v>
      </c>
      <c r="X4156">
        <f t="shared" ca="1" si="560"/>
        <v>1</v>
      </c>
      <c r="Y4156" s="7"/>
    </row>
    <row r="4157" spans="1:25" ht="15" customHeight="1" x14ac:dyDescent="0.3">
      <c r="A4157" s="130">
        <v>4150</v>
      </c>
      <c r="B4157" s="10">
        <f t="shared" ca="1" si="552"/>
        <v>0.14905440691070471</v>
      </c>
      <c r="C4157" s="57">
        <f ca="1">_xlfn.NORM.INV(B4157,'Input Parameters'!$E$19,'Input Parameters'!$F$19)</f>
        <v>479.37795922740008</v>
      </c>
      <c r="D4157" s="10">
        <f t="shared" ca="1" si="553"/>
        <v>0.73030975494613093</v>
      </c>
      <c r="E4157" s="59">
        <f ca="1">IF(_xlfn.NORM.INV(D4157,'Input Parameters'!$E$20,'Input Parameters'!$F$20)&lt;3500,3500,IF(_xlfn.NORM.INV(D4157,'Input Parameters'!$E$20,'Input Parameters'!$F$20)&gt;5500,5500,_xlfn.NORM.INV(D4157,'Input Parameters'!$E$20,'Input Parameters'!$F$20)))</f>
        <v>5229.6250552923248</v>
      </c>
      <c r="F4157" s="10">
        <f t="shared" ca="1" si="554"/>
        <v>0.17245102417208846</v>
      </c>
      <c r="G4157" s="61">
        <f ca="1">_xlfn.NORM.INV(F4157,'Input Parameters'!$E$21,'Input Parameters'!$F$21)</f>
        <v>277.42604297415431</v>
      </c>
      <c r="H4157" s="54">
        <f ca="1">EXP(E4157*(1/'Input Parameters'!$E$22-1/G4157))</f>
        <v>0.36715546731071691</v>
      </c>
      <c r="I4157" s="10">
        <f t="shared" ca="1" si="555"/>
        <v>0.86295395274141617</v>
      </c>
      <c r="J4157" s="29">
        <f ca="1">_xlfn.BETA.INV(I4157,'Input Parameters'!$L$24,'Input Parameters'!$M$24,'Input Parameters'!$J$24,'Input Parameters'!$K$24)</f>
        <v>0.76877551647710496</v>
      </c>
      <c r="K4157" s="156">
        <f ca="1">('Input Parameters'!$E$25/'Input Parameters'!$E$31)^$J4157</f>
        <v>4.0265398962041968E-3</v>
      </c>
      <c r="L4157" s="66">
        <f ca="1">$H4157*$C4157*'Input Parameters'!$E$23*K4157</f>
        <v>0.70869614185913488</v>
      </c>
      <c r="M4157" s="23">
        <f t="shared" ca="1" si="556"/>
        <v>9.0643712793345488E-2</v>
      </c>
      <c r="N4157" s="15">
        <f ca="1">_xlfn.NORM.INV(M4157,'Input Parameters'!$E$26,'Input Parameters'!$F$26)</f>
        <v>5.9271676083231771E-3</v>
      </c>
      <c r="O4157" s="8">
        <f t="shared" ca="1" si="557"/>
        <v>0.39582775190917807</v>
      </c>
      <c r="P4157" s="29">
        <f ca="1">_xlfn.LOGNORM.INV(O4157,'Input Parameters'!$H$27,'Input Parameters'!$I$27)</f>
        <v>1.2666099130804886</v>
      </c>
      <c r="Q4157" s="10"/>
      <c r="R4157" s="15">
        <f>'Input Parameters'!$E$28</f>
        <v>12.7</v>
      </c>
      <c r="S4157" s="10">
        <f t="shared" ca="1" si="558"/>
        <v>0.37205830841067145</v>
      </c>
      <c r="T4157" s="25">
        <f ca="1">_xlfn.LOGNORM.INV(S4157,'Input Parameters'!$H$29,'Input Parameters'!$I$29)</f>
        <v>56.136448532399079</v>
      </c>
      <c r="U4157" s="10">
        <f t="shared" ca="1" si="559"/>
        <v>0.42025383911768766</v>
      </c>
      <c r="V4157" s="29">
        <f ca="1">IF('Input Parameters'!$D$30="Beta",_xlfn.BETA.INV(U4157,'Input Parameters'!$L$30,'Input Parameters'!$M$30,'Input Parameters'!$J$30,'Input Parameters'!$K$30),IF('Input Parameters'!$D$30="LogNorm",_xlfn.LOGNORM.INV(U4157,'Input Parameters'!$H$30,'Input Parameters'!$I$30)))</f>
        <v>0.92297514315257423</v>
      </c>
      <c r="W4157" s="2">
        <f ca="1">N4157+(P4157-N4157)*(1-ERF((T4157-R4157)/(2*SQRT(L4157*'Input Parameters'!$E$31))))</f>
        <v>6.2597605017900388E-3</v>
      </c>
      <c r="X4157">
        <f t="shared" ca="1" si="560"/>
        <v>1</v>
      </c>
      <c r="Y4157" s="7"/>
    </row>
    <row r="4158" spans="1:25" ht="15" customHeight="1" x14ac:dyDescent="0.3">
      <c r="A4158" s="130">
        <v>4151</v>
      </c>
      <c r="B4158" s="10">
        <f t="shared" ca="1" si="552"/>
        <v>0.4801859564280897</v>
      </c>
      <c r="C4158" s="57">
        <f ca="1">_xlfn.NORM.INV(B4158,'Input Parameters'!$E$19,'Input Parameters'!$F$19)</f>
        <v>563.10145875313754</v>
      </c>
      <c r="D4158" s="10">
        <f t="shared" ca="1" si="553"/>
        <v>4.2475266663741795E-3</v>
      </c>
      <c r="E4158" s="59">
        <f ca="1">IF(_xlfn.NORM.INV(D4158,'Input Parameters'!$E$20,'Input Parameters'!$F$20)&lt;3500,3500,IF(_xlfn.NORM.INV(D4158,'Input Parameters'!$E$20,'Input Parameters'!$F$20)&gt;5500,5500,_xlfn.NORM.INV(D4158,'Input Parameters'!$E$20,'Input Parameters'!$F$20)))</f>
        <v>3500</v>
      </c>
      <c r="F4158" s="10">
        <f t="shared" ca="1" si="554"/>
        <v>2.6793793733379978E-2</v>
      </c>
      <c r="G4158" s="61">
        <f ca="1">_xlfn.NORM.INV(F4158,'Input Parameters'!$E$21,'Input Parameters'!$F$21)</f>
        <v>269.67897866000021</v>
      </c>
      <c r="H4158" s="54">
        <f ca="1">EXP(E4158*(1/'Input Parameters'!$E$22-1/G4158))</f>
        <v>0.35593705857344343</v>
      </c>
      <c r="I4158" s="10">
        <f t="shared" ca="1" si="555"/>
        <v>0.91753976918401059</v>
      </c>
      <c r="J4158" s="29">
        <f ca="1">_xlfn.BETA.INV(I4158,'Input Parameters'!$L$24,'Input Parameters'!$M$24,'Input Parameters'!$J$24,'Input Parameters'!$K$24)</f>
        <v>0.80553495405007547</v>
      </c>
      <c r="K4158" s="156">
        <f ca="1">('Input Parameters'!$E$25/'Input Parameters'!$E$31)^$J4158</f>
        <v>3.0932175911790949E-3</v>
      </c>
      <c r="L4158" s="66">
        <f ca="1">$H4158*$C4158*'Input Parameters'!$E$23*K4158</f>
        <v>0.61996950918550509</v>
      </c>
      <c r="M4158" s="23">
        <f t="shared" ca="1" si="556"/>
        <v>0.2368350026870667</v>
      </c>
      <c r="N4158" s="15">
        <f ca="1">_xlfn.NORM.INV(M4158,'Input Parameters'!$E$26,'Input Parameters'!$F$26)</f>
        <v>1.8953069209060456E-2</v>
      </c>
      <c r="O4158" s="8">
        <f t="shared" ca="1" si="557"/>
        <v>0.41237087214211621</v>
      </c>
      <c r="P4158" s="29">
        <f ca="1">_xlfn.LOGNORM.INV(O4158,'Input Parameters'!$H$27,'Input Parameters'!$I$27)</f>
        <v>1.2907711224369323</v>
      </c>
      <c r="Q4158" s="10"/>
      <c r="R4158" s="15">
        <f>'Input Parameters'!$E$28</f>
        <v>12.7</v>
      </c>
      <c r="S4158" s="10">
        <f t="shared" ca="1" si="558"/>
        <v>0.26608595798968093</v>
      </c>
      <c r="T4158" s="25">
        <f ca="1">_xlfn.LOGNORM.INV(S4158,'Input Parameters'!$H$29,'Input Parameters'!$I$29)</f>
        <v>54.287588763762962</v>
      </c>
      <c r="U4158" s="10">
        <f t="shared" ca="1" si="559"/>
        <v>0.84828665354737454</v>
      </c>
      <c r="V4158" s="29">
        <f ca="1">IF('Input Parameters'!$D$30="Beta",_xlfn.BETA.INV(U4158,'Input Parameters'!$L$30,'Input Parameters'!$M$30,'Input Parameters'!$J$30,'Input Parameters'!$K$30),IF('Input Parameters'!$D$30="LogNorm",_xlfn.LOGNORM.INV(U4158,'Input Parameters'!$H$30,'Input Parameters'!$I$30)))</f>
        <v>1.4993519092400525</v>
      </c>
      <c r="W4158" s="2">
        <f ca="1">N4158+(P4158-N4158)*(1-ERF((T4158-R4158)/(2*SQRT(L4158*'Input Parameters'!$E$31))))</f>
        <v>1.91920293790128E-2</v>
      </c>
      <c r="X4158">
        <f t="shared" ca="1" si="560"/>
        <v>1</v>
      </c>
      <c r="Y4158" s="7"/>
    </row>
    <row r="4159" spans="1:25" ht="15" customHeight="1" x14ac:dyDescent="0.3">
      <c r="A4159" s="130">
        <v>4152</v>
      </c>
      <c r="B4159" s="10">
        <f t="shared" ca="1" si="552"/>
        <v>0.16018333711452182</v>
      </c>
      <c r="C4159" s="57">
        <f ca="1">_xlfn.NORM.INV(B4159,'Input Parameters'!$E$19,'Input Parameters'!$F$19)</f>
        <v>483.33195637783587</v>
      </c>
      <c r="D4159" s="10">
        <f t="shared" ca="1" si="553"/>
        <v>1.2547770250434631E-2</v>
      </c>
      <c r="E4159" s="59">
        <f ca="1">IF(_xlfn.NORM.INV(D4159,'Input Parameters'!$E$20,'Input Parameters'!$F$20)&lt;3500,3500,IF(_xlfn.NORM.INV(D4159,'Input Parameters'!$E$20,'Input Parameters'!$F$20)&gt;5500,5500,_xlfn.NORM.INV(D4159,'Input Parameters'!$E$20,'Input Parameters'!$F$20)))</f>
        <v>3500</v>
      </c>
      <c r="F4159" s="10">
        <f t="shared" ca="1" si="554"/>
        <v>0.96997678363716233</v>
      </c>
      <c r="G4159" s="61">
        <f ca="1">_xlfn.NORM.INV(F4159,'Input Parameters'!$E$21,'Input Parameters'!$F$21)</f>
        <v>299.63035673631509</v>
      </c>
      <c r="H4159" s="54">
        <f ca="1">EXP(E4159*(1/'Input Parameters'!$E$22-1/G4159))</f>
        <v>1.3025619749483139</v>
      </c>
      <c r="I4159" s="10">
        <f t="shared" ca="1" si="555"/>
        <v>0.54326483229643785</v>
      </c>
      <c r="J4159" s="29">
        <f ca="1">_xlfn.BETA.INV(I4159,'Input Parameters'!$L$24,'Input Parameters'!$M$24,'Input Parameters'!$J$24,'Input Parameters'!$K$24)</f>
        <v>0.62456718031771219</v>
      </c>
      <c r="K4159" s="156">
        <f ca="1">('Input Parameters'!$E$25/'Input Parameters'!$E$31)^$J4159</f>
        <v>1.1329305804553677E-2</v>
      </c>
      <c r="L4159" s="66">
        <f ca="1">$H4159*$C4159*'Input Parameters'!$E$23*K4159</f>
        <v>7.1325891028253059</v>
      </c>
      <c r="M4159" s="23">
        <f t="shared" ca="1" si="556"/>
        <v>0.21870080554629878</v>
      </c>
      <c r="N4159" s="15">
        <f ca="1">_xlfn.NORM.INV(M4159,'Input Parameters'!$E$26,'Input Parameters'!$F$26)</f>
        <v>1.7691642302851779E-2</v>
      </c>
      <c r="O4159" s="8">
        <f t="shared" ca="1" si="557"/>
        <v>0.8924390168439631</v>
      </c>
      <c r="P4159" s="29">
        <f ca="1">_xlfn.LOGNORM.INV(O4159,'Input Parameters'!$H$27,'Input Parameters'!$I$27)</f>
        <v>2.4636061681778672</v>
      </c>
      <c r="Q4159" s="10"/>
      <c r="R4159" s="15">
        <f>'Input Parameters'!$E$28</f>
        <v>12.7</v>
      </c>
      <c r="S4159" s="10">
        <f t="shared" ca="1" si="558"/>
        <v>0.10336886399329059</v>
      </c>
      <c r="T4159" s="25">
        <f ca="1">_xlfn.LOGNORM.INV(S4159,'Input Parameters'!$H$29,'Input Parameters'!$I$29)</f>
        <v>50.535564754650181</v>
      </c>
      <c r="U4159" s="10">
        <f t="shared" ca="1" si="559"/>
        <v>1.7179530987978531E-3</v>
      </c>
      <c r="V4159" s="29">
        <f ca="1">IF('Input Parameters'!$D$30="Beta",_xlfn.BETA.INV(U4159,'Input Parameters'!$L$30,'Input Parameters'!$M$30,'Input Parameters'!$J$30,'Input Parameters'!$K$30),IF('Input Parameters'!$D$30="LogNorm",_xlfn.LOGNORM.INV(U4159,'Input Parameters'!$H$30,'Input Parameters'!$I$30)))</f>
        <v>0.31519522465043393</v>
      </c>
      <c r="W4159" s="2">
        <f ca="1">N4159+(P4159-N4159)*(1-ERF((T4159-R4159)/(2*SQRT(L4159*'Input Parameters'!$E$31))))</f>
        <v>0.79173021182687331</v>
      </c>
      <c r="X4159">
        <f t="shared" ca="1" si="560"/>
        <v>0</v>
      </c>
      <c r="Y4159" s="7"/>
    </row>
    <row r="4160" spans="1:25" ht="15" customHeight="1" x14ac:dyDescent="0.3">
      <c r="A4160" s="130">
        <v>4153</v>
      </c>
      <c r="B4160" s="10">
        <f t="shared" ca="1" si="552"/>
        <v>0.27797657075732751</v>
      </c>
      <c r="C4160" s="57">
        <f ca="1">_xlfn.NORM.INV(B4160,'Input Parameters'!$E$19,'Input Parameters'!$F$19)</f>
        <v>517.54107166596066</v>
      </c>
      <c r="D4160" s="10">
        <f t="shared" ca="1" si="553"/>
        <v>0.53449339382295913</v>
      </c>
      <c r="E4160" s="59">
        <f ca="1">IF(_xlfn.NORM.INV(D4160,'Input Parameters'!$E$20,'Input Parameters'!$F$20)&lt;3500,3500,IF(_xlfn.NORM.INV(D4160,'Input Parameters'!$E$20,'Input Parameters'!$F$20)&gt;5500,5500,_xlfn.NORM.INV(D4160,'Input Parameters'!$E$20,'Input Parameters'!$F$20)))</f>
        <v>4860.5990885252813</v>
      </c>
      <c r="F4160" s="10">
        <f t="shared" ca="1" si="554"/>
        <v>0.88535997062282246</v>
      </c>
      <c r="G4160" s="61">
        <f ca="1">_xlfn.NORM.INV(F4160,'Input Parameters'!$E$21,'Input Parameters'!$F$21)</f>
        <v>294.29941356112289</v>
      </c>
      <c r="H4160" s="54">
        <f ca="1">EXP(E4160*(1/'Input Parameters'!$E$22-1/G4160))</f>
        <v>1.0759945216234676</v>
      </c>
      <c r="I4160" s="10">
        <f t="shared" ca="1" si="555"/>
        <v>0.20314313290927688</v>
      </c>
      <c r="J4160" s="29">
        <f ca="1">_xlfn.BETA.INV(I4160,'Input Parameters'!$L$24,'Input Parameters'!$M$24,'Input Parameters'!$J$24,'Input Parameters'!$K$24)</f>
        <v>0.4705074115300496</v>
      </c>
      <c r="K4160" s="156">
        <f ca="1">('Input Parameters'!$E$25/'Input Parameters'!$E$31)^$J4160</f>
        <v>3.421102315895988E-2</v>
      </c>
      <c r="L4160" s="66">
        <f ca="1">$H4160*$C4160*'Input Parameters'!$E$23*K4160</f>
        <v>19.051138919205293</v>
      </c>
      <c r="M4160" s="23">
        <f t="shared" ca="1" si="556"/>
        <v>0.18023921528147491</v>
      </c>
      <c r="N4160" s="15">
        <f ca="1">_xlfn.NORM.INV(M4160,'Input Parameters'!$E$26,'Input Parameters'!$F$26)</f>
        <v>1.4796469688859042E-2</v>
      </c>
      <c r="O4160" s="8">
        <f t="shared" ca="1" si="557"/>
        <v>8.4449215893080187E-2</v>
      </c>
      <c r="P4160" s="29">
        <f ca="1">_xlfn.LOGNORM.INV(O4160,'Input Parameters'!$H$27,'Input Parameters'!$I$27)</f>
        <v>0.77457882817595203</v>
      </c>
      <c r="Q4160" s="10"/>
      <c r="R4160" s="15">
        <f>'Input Parameters'!$E$28</f>
        <v>12.7</v>
      </c>
      <c r="S4160" s="10">
        <f t="shared" ca="1" si="558"/>
        <v>0.18519393238617743</v>
      </c>
      <c r="T4160" s="25">
        <f ca="1">_xlfn.LOGNORM.INV(S4160,'Input Parameters'!$H$29,'Input Parameters'!$I$29)</f>
        <v>52.66039337220964</v>
      </c>
      <c r="U4160" s="10">
        <f t="shared" ca="1" si="559"/>
        <v>0.41260305025741306</v>
      </c>
      <c r="V4160" s="29">
        <f ca="1">IF('Input Parameters'!$D$30="Beta",_xlfn.BETA.INV(U4160,'Input Parameters'!$L$30,'Input Parameters'!$M$30,'Input Parameters'!$J$30,'Input Parameters'!$K$30),IF('Input Parameters'!$D$30="LogNorm",_xlfn.LOGNORM.INV(U4160,'Input Parameters'!$H$30,'Input Parameters'!$I$30)))</f>
        <v>0.91586523693577271</v>
      </c>
      <c r="W4160" s="2">
        <f ca="1">N4160+(P4160-N4160)*(1-ERF((T4160-R4160)/(2*SQRT(L4160*'Input Parameters'!$E$31))))</f>
        <v>0.40790091206359602</v>
      </c>
      <c r="X4160">
        <f t="shared" ca="1" si="560"/>
        <v>1</v>
      </c>
      <c r="Y4160" s="7"/>
    </row>
    <row r="4161" spans="1:25" ht="15" customHeight="1" x14ac:dyDescent="0.3">
      <c r="A4161" s="130">
        <v>4154</v>
      </c>
      <c r="B4161" s="10">
        <f t="shared" ca="1" si="552"/>
        <v>0.21292050314605737</v>
      </c>
      <c r="C4161" s="57">
        <f ca="1">_xlfn.NORM.INV(B4161,'Input Parameters'!$E$19,'Input Parameters'!$F$19)</f>
        <v>500.01022455704987</v>
      </c>
      <c r="D4161" s="10">
        <f t="shared" ca="1" si="553"/>
        <v>0.49171516156953088</v>
      </c>
      <c r="E4161" s="59">
        <f ca="1">IF(_xlfn.NORM.INV(D4161,'Input Parameters'!$E$20,'Input Parameters'!$F$20)&lt;3500,3500,IF(_xlfn.NORM.INV(D4161,'Input Parameters'!$E$20,'Input Parameters'!$F$20)&gt;5500,5500,_xlfn.NORM.INV(D4161,'Input Parameters'!$E$20,'Input Parameters'!$F$20)))</f>
        <v>4785.4620477743101</v>
      </c>
      <c r="F4161" s="10">
        <f t="shared" ca="1" si="554"/>
        <v>0.57863788665235327</v>
      </c>
      <c r="G4161" s="61">
        <f ca="1">_xlfn.NORM.INV(F4161,'Input Parameters'!$E$21,'Input Parameters'!$F$21)</f>
        <v>286.40950327725187</v>
      </c>
      <c r="H4161" s="54">
        <f ca="1">EXP(E4161*(1/'Input Parameters'!$E$22-1/G4161))</f>
        <v>0.68672171801301884</v>
      </c>
      <c r="I4161" s="10">
        <f t="shared" ca="1" si="555"/>
        <v>0.65972623374083617</v>
      </c>
      <c r="J4161" s="29">
        <f ca="1">_xlfn.BETA.INV(I4161,'Input Parameters'!$L$24,'Input Parameters'!$M$24,'Input Parameters'!$J$24,'Input Parameters'!$K$24)</f>
        <v>0.67185281569235389</v>
      </c>
      <c r="K4161" s="156">
        <f ca="1">('Input Parameters'!$E$25/'Input Parameters'!$E$31)^$J4161</f>
        <v>8.0702708191018532E-3</v>
      </c>
      <c r="L4161" s="66">
        <f ca="1">$H4161*$C4161*'Input Parameters'!$E$23*K4161</f>
        <v>2.7710717856663574</v>
      </c>
      <c r="M4161" s="23">
        <f t="shared" ca="1" si="556"/>
        <v>0.55481689175952953</v>
      </c>
      <c r="N4161" s="15">
        <f ca="1">_xlfn.NORM.INV(M4161,'Input Parameters'!$E$26,'Input Parameters'!$F$26)</f>
        <v>3.6894657381776837E-2</v>
      </c>
      <c r="O4161" s="8">
        <f t="shared" ca="1" si="557"/>
        <v>4.5218362772415088E-2</v>
      </c>
      <c r="P4161" s="29">
        <f ca="1">_xlfn.LOGNORM.INV(O4161,'Input Parameters'!$H$27,'Input Parameters'!$I$27)</f>
        <v>0.67311882499366771</v>
      </c>
      <c r="Q4161" s="10"/>
      <c r="R4161" s="15">
        <f>'Input Parameters'!$E$28</f>
        <v>12.7</v>
      </c>
      <c r="S4161" s="10">
        <f t="shared" ca="1" si="558"/>
        <v>0.33547453321701837</v>
      </c>
      <c r="T4161" s="25">
        <f ca="1">_xlfn.LOGNORM.INV(S4161,'Input Parameters'!$H$29,'Input Parameters'!$I$29)</f>
        <v>55.519440303181391</v>
      </c>
      <c r="U4161" s="10">
        <f t="shared" ca="1" si="559"/>
        <v>0.58636577337643114</v>
      </c>
      <c r="V4161" s="29">
        <f ca="1">IF('Input Parameters'!$D$30="Beta",_xlfn.BETA.INV(U4161,'Input Parameters'!$L$30,'Input Parameters'!$M$30,'Input Parameters'!$J$30,'Input Parameters'!$K$30),IF('Input Parameters'!$D$30="LogNorm",_xlfn.LOGNORM.INV(U4161,'Input Parameters'!$H$30,'Input Parameters'!$I$30)))</f>
        <v>1.0889952216025711</v>
      </c>
      <c r="W4161" s="2">
        <f ca="1">N4161+(P4161-N4161)*(1-ERF((T4161-R4161)/(2*SQRT(L4161*'Input Parameters'!$E$31))))</f>
        <v>8.0750215490821356E-2</v>
      </c>
      <c r="X4161">
        <f t="shared" ca="1" si="560"/>
        <v>1</v>
      </c>
      <c r="Y4161" s="7"/>
    </row>
    <row r="4162" spans="1:25" ht="15" customHeight="1" x14ac:dyDescent="0.3">
      <c r="A4162" s="130">
        <v>4155</v>
      </c>
      <c r="B4162" s="10">
        <f t="shared" ca="1" si="552"/>
        <v>0.85419089603213572</v>
      </c>
      <c r="C4162" s="57">
        <f ca="1">_xlfn.NORM.INV(B4162,'Input Parameters'!$E$19,'Input Parameters'!$F$19)</f>
        <v>656.41187090837309</v>
      </c>
      <c r="D4162" s="10">
        <f t="shared" ca="1" si="553"/>
        <v>2.6347571294467298E-2</v>
      </c>
      <c r="E4162" s="59">
        <f ca="1">IF(_xlfn.NORM.INV(D4162,'Input Parameters'!$E$20,'Input Parameters'!$F$20)&lt;3500,3500,IF(_xlfn.NORM.INV(D4162,'Input Parameters'!$E$20,'Input Parameters'!$F$20)&gt;5500,5500,_xlfn.NORM.INV(D4162,'Input Parameters'!$E$20,'Input Parameters'!$F$20)))</f>
        <v>3500</v>
      </c>
      <c r="F4162" s="10">
        <f t="shared" ca="1" si="554"/>
        <v>0.29791964304105778</v>
      </c>
      <c r="G4162" s="61">
        <f ca="1">_xlfn.NORM.INV(F4162,'Input Parameters'!$E$21,'Input Parameters'!$F$21)</f>
        <v>280.68110883997554</v>
      </c>
      <c r="H4162" s="54">
        <f ca="1">EXP(E4162*(1/'Input Parameters'!$E$22-1/G4162))</f>
        <v>0.59198460498579297</v>
      </c>
      <c r="I4162" s="10">
        <f t="shared" ca="1" si="555"/>
        <v>0.9039682193413342</v>
      </c>
      <c r="J4162" s="29">
        <f ca="1">_xlfn.BETA.INV(I4162,'Input Parameters'!$L$24,'Input Parameters'!$M$24,'Input Parameters'!$J$24,'Input Parameters'!$K$24)</f>
        <v>0.79539652563795016</v>
      </c>
      <c r="K4162" s="156">
        <f ca="1">('Input Parameters'!$E$25/'Input Parameters'!$E$31)^$J4162</f>
        <v>3.3265653353336914E-3</v>
      </c>
      <c r="L4162" s="66">
        <f ca="1">$H4162*$C4162*'Input Parameters'!$E$23*K4162</f>
        <v>1.2926557929690143</v>
      </c>
      <c r="M4162" s="23">
        <f t="shared" ca="1" si="556"/>
        <v>0.63930548421008204</v>
      </c>
      <c r="N4162" s="15">
        <f ca="1">_xlfn.NORM.INV(M4162,'Input Parameters'!$E$26,'Input Parameters'!$F$26)</f>
        <v>4.1488662991636741E-2</v>
      </c>
      <c r="O4162" s="8">
        <f t="shared" ca="1" si="557"/>
        <v>0.78233526018444044</v>
      </c>
      <c r="P4162" s="29">
        <f ca="1">_xlfn.LOGNORM.INV(O4162,'Input Parameters'!$H$27,'Input Parameters'!$I$27)</f>
        <v>2.0104098034119184</v>
      </c>
      <c r="Q4162" s="10"/>
      <c r="R4162" s="15">
        <f>'Input Parameters'!$E$28</f>
        <v>12.7</v>
      </c>
      <c r="S4162" s="10">
        <f t="shared" ca="1" si="558"/>
        <v>0.12993002161004374</v>
      </c>
      <c r="T4162" s="25">
        <f ca="1">_xlfn.LOGNORM.INV(S4162,'Input Parameters'!$H$29,'Input Parameters'!$I$29)</f>
        <v>51.312342627730764</v>
      </c>
      <c r="U4162" s="10">
        <f t="shared" ca="1" si="559"/>
        <v>0.37679753358303036</v>
      </c>
      <c r="V4162" s="29">
        <f ca="1">IF('Input Parameters'!$D$30="Beta",_xlfn.BETA.INV(U4162,'Input Parameters'!$L$30,'Input Parameters'!$M$30,'Input Parameters'!$J$30,'Input Parameters'!$K$30),IF('Input Parameters'!$D$30="LogNorm",_xlfn.LOGNORM.INV(U4162,'Input Parameters'!$H$30,'Input Parameters'!$I$30)))</f>
        <v>0.88286822453536284</v>
      </c>
      <c r="W4162" s="2">
        <f ca="1">N4162+(P4162-N4162)*(1-ERF((T4162-R4162)/(2*SQRT(L4162*'Input Parameters'!$E$31))))</f>
        <v>7.3643486774421091E-2</v>
      </c>
      <c r="X4162">
        <f t="shared" ca="1" si="560"/>
        <v>1</v>
      </c>
      <c r="Y4162" s="7"/>
    </row>
    <row r="4163" spans="1:25" ht="15" customHeight="1" x14ac:dyDescent="0.3">
      <c r="A4163" s="130">
        <v>4156</v>
      </c>
      <c r="B4163" s="10">
        <f t="shared" ca="1" si="552"/>
        <v>0.36350303291952069</v>
      </c>
      <c r="C4163" s="57">
        <f ca="1">_xlfn.NORM.INV(B4163,'Input Parameters'!$E$19,'Input Parameters'!$F$19)</f>
        <v>537.80013030781504</v>
      </c>
      <c r="D4163" s="10">
        <f t="shared" ca="1" si="553"/>
        <v>0.78483207385314568</v>
      </c>
      <c r="E4163" s="59">
        <f ca="1">IF(_xlfn.NORM.INV(D4163,'Input Parameters'!$E$20,'Input Parameters'!$F$20)&lt;3500,3500,IF(_xlfn.NORM.INV(D4163,'Input Parameters'!$E$20,'Input Parameters'!$F$20)&gt;5500,5500,_xlfn.NORM.INV(D4163,'Input Parameters'!$E$20,'Input Parameters'!$F$20)))</f>
        <v>5352.031947432034</v>
      </c>
      <c r="F4163" s="10">
        <f t="shared" ca="1" si="554"/>
        <v>0.93306923404541309</v>
      </c>
      <c r="G4163" s="61">
        <f ca="1">_xlfn.NORM.INV(F4163,'Input Parameters'!$E$21,'Input Parameters'!$F$21)</f>
        <v>296.63250662197873</v>
      </c>
      <c r="H4163" s="54">
        <f ca="1">EXP(E4163*(1/'Input Parameters'!$E$22-1/G4163))</f>
        <v>1.2506782102518652</v>
      </c>
      <c r="I4163" s="10">
        <f t="shared" ca="1" si="555"/>
        <v>0.79633556557587959</v>
      </c>
      <c r="J4163" s="29">
        <f ca="1">_xlfn.BETA.INV(I4163,'Input Parameters'!$L$24,'Input Parameters'!$M$24,'Input Parameters'!$J$24,'Input Parameters'!$K$24)</f>
        <v>0.73292462984365869</v>
      </c>
      <c r="K4163" s="156">
        <f ca="1">('Input Parameters'!$E$25/'Input Parameters'!$E$31)^$J4163</f>
        <v>5.2074248706874774E-3</v>
      </c>
      <c r="L4163" s="66">
        <f ca="1">$H4163*$C4163*'Input Parameters'!$E$23*K4163</f>
        <v>3.5025915818102953</v>
      </c>
      <c r="M4163" s="23">
        <f t="shared" ca="1" si="556"/>
        <v>7.457848043698645E-2</v>
      </c>
      <c r="N4163" s="15">
        <f ca="1">_xlfn.NORM.INV(M4163,'Input Parameters'!$E$26,'Input Parameters'!$F$26)</f>
        <v>3.7071714249157887E-3</v>
      </c>
      <c r="O4163" s="8">
        <f t="shared" ca="1" si="557"/>
        <v>0.40414166726030765</v>
      </c>
      <c r="P4163" s="29">
        <f ca="1">_xlfn.LOGNORM.INV(O4163,'Input Parameters'!$H$27,'Input Parameters'!$I$27)</f>
        <v>1.2787266223625695</v>
      </c>
      <c r="Q4163" s="10"/>
      <c r="R4163" s="15">
        <f>'Input Parameters'!$E$28</f>
        <v>12.7</v>
      </c>
      <c r="S4163" s="10">
        <f t="shared" ca="1" si="558"/>
        <v>0.26403053856257541</v>
      </c>
      <c r="T4163" s="25">
        <f ca="1">_xlfn.LOGNORM.INV(S4163,'Input Parameters'!$H$29,'Input Parameters'!$I$29)</f>
        <v>54.24935843087416</v>
      </c>
      <c r="U4163" s="10">
        <f t="shared" ca="1" si="559"/>
        <v>0.50165420870437027</v>
      </c>
      <c r="V4163" s="29">
        <f ca="1">IF('Input Parameters'!$D$30="Beta",_xlfn.BETA.INV(U4163,'Input Parameters'!$L$30,'Input Parameters'!$M$30,'Input Parameters'!$J$30,'Input Parameters'!$K$30),IF('Input Parameters'!$D$30="LogNorm",_xlfn.LOGNORM.INV(U4163,'Input Parameters'!$H$30,'Input Parameters'!$I$30)))</f>
        <v>1.0008422907715813</v>
      </c>
      <c r="W4163" s="2">
        <f ca="1">N4163+(P4163-N4163)*(1-ERF((T4163-R4163)/(2*SQRT(L4163*'Input Parameters'!$E$31))))</f>
        <v>0.1521870444072376</v>
      </c>
      <c r="X4163">
        <f t="shared" ca="1" si="560"/>
        <v>1</v>
      </c>
      <c r="Y4163" s="7"/>
    </row>
    <row r="4164" spans="1:25" ht="15" customHeight="1" x14ac:dyDescent="0.3">
      <c r="A4164" s="130">
        <v>4157</v>
      </c>
      <c r="B4164" s="10">
        <f t="shared" ca="1" si="552"/>
        <v>0.79273571352038896</v>
      </c>
      <c r="C4164" s="57">
        <f ca="1">_xlfn.NORM.INV(B4164,'Input Parameters'!$E$19,'Input Parameters'!$F$19)</f>
        <v>636.24779869538679</v>
      </c>
      <c r="D4164" s="10">
        <f t="shared" ca="1" si="553"/>
        <v>4.6153544774593103E-2</v>
      </c>
      <c r="E4164" s="59">
        <f ca="1">IF(_xlfn.NORM.INV(D4164,'Input Parameters'!$E$20,'Input Parameters'!$F$20)&lt;3500,3500,IF(_xlfn.NORM.INV(D4164,'Input Parameters'!$E$20,'Input Parameters'!$F$20)&gt;5500,5500,_xlfn.NORM.INV(D4164,'Input Parameters'!$E$20,'Input Parameters'!$F$20)))</f>
        <v>3621.6540343554107</v>
      </c>
      <c r="F4164" s="10">
        <f t="shared" ca="1" si="554"/>
        <v>0.95534318107756322</v>
      </c>
      <c r="G4164" s="61">
        <f ca="1">_xlfn.NORM.INV(F4164,'Input Parameters'!$E$21,'Input Parameters'!$F$21)</f>
        <v>298.20437135165633</v>
      </c>
      <c r="H4164" s="54">
        <f ca="1">EXP(E4164*(1/'Input Parameters'!$E$22-1/G4164))</f>
        <v>1.2407568919259917</v>
      </c>
      <c r="I4164" s="10">
        <f t="shared" ca="1" si="555"/>
        <v>0.80967832390212779</v>
      </c>
      <c r="J4164" s="29">
        <f ca="1">_xlfn.BETA.INV(I4164,'Input Parameters'!$L$24,'Input Parameters'!$M$24,'Input Parameters'!$J$24,'Input Parameters'!$K$24)</f>
        <v>0.73961714526448563</v>
      </c>
      <c r="K4164" s="156">
        <f ca="1">('Input Parameters'!$E$25/'Input Parameters'!$E$31)^$J4164</f>
        <v>4.9633275267504402E-3</v>
      </c>
      <c r="L4164" s="66">
        <f ca="1">$H4164*$C4164*'Input Parameters'!$E$23*K4164</f>
        <v>3.9181938979587243</v>
      </c>
      <c r="M4164" s="23">
        <f t="shared" ca="1" si="556"/>
        <v>0.14563584686891229</v>
      </c>
      <c r="N4164" s="15">
        <f ca="1">_xlfn.NORM.INV(M4164,'Input Parameters'!$E$26,'Input Parameters'!$F$26)</f>
        <v>1.1837944539014569E-2</v>
      </c>
      <c r="O4164" s="8">
        <f t="shared" ca="1" si="557"/>
        <v>0.59219709516398866</v>
      </c>
      <c r="P4164" s="29">
        <f ca="1">_xlfn.LOGNORM.INV(O4164,'Input Parameters'!$H$27,'Input Parameters'!$I$27)</f>
        <v>1.5783536301964212</v>
      </c>
      <c r="Q4164" s="10"/>
      <c r="R4164" s="15">
        <f>'Input Parameters'!$E$28</f>
        <v>12.7</v>
      </c>
      <c r="S4164" s="10">
        <f t="shared" ca="1" si="558"/>
        <v>0.16853684181919726</v>
      </c>
      <c r="T4164" s="25">
        <f ca="1">_xlfn.LOGNORM.INV(S4164,'Input Parameters'!$H$29,'Input Parameters'!$I$29)</f>
        <v>52.282089683270669</v>
      </c>
      <c r="U4164" s="10">
        <f t="shared" ca="1" si="559"/>
        <v>0.81457487836107467</v>
      </c>
      <c r="V4164" s="29">
        <f ca="1">IF('Input Parameters'!$D$30="Beta",_xlfn.BETA.INV(U4164,'Input Parameters'!$L$30,'Input Parameters'!$M$30,'Input Parameters'!$J$30,'Input Parameters'!$K$30),IF('Input Parameters'!$D$30="LogNorm",_xlfn.LOGNORM.INV(U4164,'Input Parameters'!$H$30,'Input Parameters'!$I$30)))</f>
        <v>1.4220501261885443</v>
      </c>
      <c r="W4164" s="2">
        <f ca="1">N4164+(P4164-N4164)*(1-ERF((T4164-R4164)/(2*SQRT(L4164*'Input Parameters'!$E$31))))</f>
        <v>0.25836078807983148</v>
      </c>
      <c r="X4164">
        <f t="shared" ca="1" si="560"/>
        <v>1</v>
      </c>
      <c r="Y4164" s="7"/>
    </row>
    <row r="4165" spans="1:25" ht="15" customHeight="1" x14ac:dyDescent="0.3">
      <c r="A4165" s="130">
        <v>4158</v>
      </c>
      <c r="B4165" s="10">
        <f t="shared" ref="B4165:B4228" ca="1" si="561">RAND()</f>
        <v>0.38650217809307674</v>
      </c>
      <c r="C4165" s="57">
        <f ca="1">_xlfn.NORM.INV(B4165,'Input Parameters'!$E$19,'Input Parameters'!$F$19)</f>
        <v>542.92620213834141</v>
      </c>
      <c r="D4165" s="10">
        <f t="shared" ref="D4165:D4228" ca="1" si="562">RAND()</f>
        <v>0.77929124599467714</v>
      </c>
      <c r="E4165" s="59">
        <f ca="1">IF(_xlfn.NORM.INV(D4165,'Input Parameters'!$E$20,'Input Parameters'!$F$20)&lt;3500,3500,IF(_xlfn.NORM.INV(D4165,'Input Parameters'!$E$20,'Input Parameters'!$F$20)&gt;5500,5500,_xlfn.NORM.INV(D4165,'Input Parameters'!$E$20,'Input Parameters'!$F$20)))</f>
        <v>5338.8612172961402</v>
      </c>
      <c r="F4165" s="10">
        <f t="shared" ref="F4165:F4228" ca="1" si="563">RAND()</f>
        <v>9.0420204269474391E-2</v>
      </c>
      <c r="G4165" s="61">
        <f ca="1">_xlfn.NORM.INV(F4165,'Input Parameters'!$E$21,'Input Parameters'!$F$21)</f>
        <v>274.33196890453758</v>
      </c>
      <c r="H4165" s="54">
        <f ca="1">EXP(E4165*(1/'Input Parameters'!$E$22-1/G4165))</f>
        <v>0.28939956875126177</v>
      </c>
      <c r="I4165" s="10">
        <f t="shared" ref="I4165:I4228" ca="1" si="564">RAND()</f>
        <v>7.3118072939332701E-2</v>
      </c>
      <c r="J4165" s="29">
        <f ca="1">_xlfn.BETA.INV(I4165,'Input Parameters'!$L$24,'Input Parameters'!$M$24,'Input Parameters'!$J$24,'Input Parameters'!$K$24)</f>
        <v>0.37021965948136371</v>
      </c>
      <c r="K4165" s="156">
        <f ca="1">('Input Parameters'!$E$25/'Input Parameters'!$E$31)^$J4165</f>
        <v>7.0243437144896476E-2</v>
      </c>
      <c r="L4165" s="66">
        <f ca="1">$H4165*$C4165*'Input Parameters'!$E$23*K4165</f>
        <v>11.036832092657598</v>
      </c>
      <c r="M4165" s="23">
        <f t="shared" ref="M4165:M4228" ca="1" si="565">RAND()</f>
        <v>0.87539934394338259</v>
      </c>
      <c r="N4165" s="15">
        <f ca="1">_xlfn.NORM.INV(M4165,'Input Parameters'!$E$26,'Input Parameters'!$F$26)</f>
        <v>5.8198121323360892E-2</v>
      </c>
      <c r="O4165" s="8">
        <f t="shared" ref="O4165:O4228" ca="1" si="566">RAND()</f>
        <v>0.70704514675097474</v>
      </c>
      <c r="P4165" s="29">
        <f ca="1">_xlfn.LOGNORM.INV(O4165,'Input Parameters'!$H$27,'Input Parameters'!$I$27)</f>
        <v>1.8116271138671189</v>
      </c>
      <c r="Q4165" s="10"/>
      <c r="R4165" s="15">
        <f>'Input Parameters'!$E$28</f>
        <v>12.7</v>
      </c>
      <c r="S4165" s="10">
        <f t="shared" ref="S4165:S4228" ca="1" si="567">RAND()</f>
        <v>0.97479902905725613</v>
      </c>
      <c r="T4165" s="25">
        <f ca="1">_xlfn.LOGNORM.INV(S4165,'Input Parameters'!$H$29,'Input Parameters'!$I$29)</f>
        <v>72.537147028755641</v>
      </c>
      <c r="U4165" s="10">
        <f t="shared" ref="U4165:U4228" ca="1" si="568">RAND()</f>
        <v>0.52822498047612543</v>
      </c>
      <c r="V4165" s="29">
        <f ca="1">IF('Input Parameters'!$D$30="Beta",_xlfn.BETA.INV(U4165,'Input Parameters'!$L$30,'Input Parameters'!$M$30,'Input Parameters'!$J$30,'Input Parameters'!$K$30),IF('Input Parameters'!$D$30="LogNorm",_xlfn.LOGNORM.INV(U4165,'Input Parameters'!$H$30,'Input Parameters'!$I$30)))</f>
        <v>1.0275012378604436</v>
      </c>
      <c r="W4165" s="2">
        <f ca="1">N4165+(P4165-N4165)*(1-ERF((T4165-R4165)/(2*SQRT(L4165*'Input Parameters'!$E$31))))</f>
        <v>0.41380154326783647</v>
      </c>
      <c r="X4165">
        <f t="shared" ca="1" si="560"/>
        <v>1</v>
      </c>
      <c r="Y4165" s="7"/>
    </row>
    <row r="4166" spans="1:25" ht="15" customHeight="1" x14ac:dyDescent="0.3">
      <c r="A4166" s="130">
        <v>4159</v>
      </c>
      <c r="B4166" s="10">
        <f t="shared" ca="1" si="561"/>
        <v>0.47277555751708811</v>
      </c>
      <c r="C4166" s="57">
        <f ca="1">_xlfn.NORM.INV(B4166,'Input Parameters'!$E$19,'Input Parameters'!$F$19)</f>
        <v>561.5291054894119</v>
      </c>
      <c r="D4166" s="10">
        <f t="shared" ca="1" si="562"/>
        <v>0.27176052083306124</v>
      </c>
      <c r="E4166" s="59">
        <f ca="1">IF(_xlfn.NORM.INV(D4166,'Input Parameters'!$E$20,'Input Parameters'!$F$20)&lt;3500,3500,IF(_xlfn.NORM.INV(D4166,'Input Parameters'!$E$20,'Input Parameters'!$F$20)&gt;5500,5500,_xlfn.NORM.INV(D4166,'Input Parameters'!$E$20,'Input Parameters'!$F$20)))</f>
        <v>4374.7520036807982</v>
      </c>
      <c r="F4166" s="10">
        <f t="shared" ca="1" si="563"/>
        <v>0.74455114705251135</v>
      </c>
      <c r="G4166" s="61">
        <f ca="1">_xlfn.NORM.INV(F4166,'Input Parameters'!$E$21,'Input Parameters'!$F$21)</f>
        <v>290.01748247134577</v>
      </c>
      <c r="H4166" s="54">
        <f ca="1">EXP(E4166*(1/'Input Parameters'!$E$22-1/G4166))</f>
        <v>0.85765944974849773</v>
      </c>
      <c r="I4166" s="10">
        <f t="shared" ca="1" si="564"/>
        <v>0.50924419698928025</v>
      </c>
      <c r="J4166" s="29">
        <f ca="1">_xlfn.BETA.INV(I4166,'Input Parameters'!$L$24,'Input Parameters'!$M$24,'Input Parameters'!$J$24,'Input Parameters'!$K$24)</f>
        <v>0.61089067305673583</v>
      </c>
      <c r="K4166" s="156">
        <f ca="1">('Input Parameters'!$E$25/'Input Parameters'!$E$31)^$J4166</f>
        <v>1.2497165769638979E-2</v>
      </c>
      <c r="L4166" s="66">
        <f ca="1">$H4166*$C4166*'Input Parameters'!$E$23*K4166</f>
        <v>6.0186443279481976</v>
      </c>
      <c r="M4166" s="23">
        <f t="shared" ca="1" si="565"/>
        <v>0.22381619176729728</v>
      </c>
      <c r="N4166" s="15">
        <f ca="1">_xlfn.NORM.INV(M4166,'Input Parameters'!$E$26,'Input Parameters'!$F$26)</f>
        <v>1.8053269655104318E-2</v>
      </c>
      <c r="O4166" s="8">
        <f t="shared" ca="1" si="566"/>
        <v>0.31876068081004938</v>
      </c>
      <c r="P4166" s="29">
        <f ca="1">_xlfn.LOGNORM.INV(O4166,'Input Parameters'!$H$27,'Input Parameters'!$I$27)</f>
        <v>1.1557649061601136</v>
      </c>
      <c r="Q4166" s="10"/>
      <c r="R4166" s="15">
        <f>'Input Parameters'!$E$28</f>
        <v>12.7</v>
      </c>
      <c r="S4166" s="10">
        <f t="shared" ca="1" si="567"/>
        <v>3.5560763111562532E-2</v>
      </c>
      <c r="T4166" s="25">
        <f ca="1">_xlfn.LOGNORM.INV(S4166,'Input Parameters'!$H$29,'Input Parameters'!$I$29)</f>
        <v>47.5514577759307</v>
      </c>
      <c r="U4166" s="10">
        <f t="shared" ca="1" si="568"/>
        <v>0.99902682120777397</v>
      </c>
      <c r="V4166" s="29">
        <f ca="1">IF('Input Parameters'!$D$30="Beta",_xlfn.BETA.INV(U4166,'Input Parameters'!$L$30,'Input Parameters'!$M$30,'Input Parameters'!$J$30,'Input Parameters'!$K$30),IF('Input Parameters'!$D$30="LogNorm",_xlfn.LOGNORM.INV(U4166,'Input Parameters'!$H$30,'Input Parameters'!$I$30)))</f>
        <v>3.3906007894667507</v>
      </c>
      <c r="W4166" s="2">
        <f ca="1">N4166+(P4166-N4166)*(1-ERF((T4166-R4166)/(2*SQRT(L4166*'Input Parameters'!$E$31))))</f>
        <v>0.3765806095024769</v>
      </c>
      <c r="X4166">
        <f t="shared" ca="1" si="560"/>
        <v>1</v>
      </c>
      <c r="Y4166" s="7"/>
    </row>
    <row r="4167" spans="1:25" ht="15" customHeight="1" x14ac:dyDescent="0.3">
      <c r="A4167" s="130">
        <v>4160</v>
      </c>
      <c r="B4167" s="10">
        <f t="shared" ca="1" si="561"/>
        <v>0.3050729195484102</v>
      </c>
      <c r="C4167" s="57">
        <f ca="1">_xlfn.NORM.INV(B4167,'Input Parameters'!$E$19,'Input Parameters'!$F$19)</f>
        <v>524.21638280470404</v>
      </c>
      <c r="D4167" s="10">
        <f t="shared" ca="1" si="562"/>
        <v>0.50698402660995112</v>
      </c>
      <c r="E4167" s="59">
        <f ca="1">IF(_xlfn.NORM.INV(D4167,'Input Parameters'!$E$20,'Input Parameters'!$F$20)&lt;3500,3500,IF(_xlfn.NORM.INV(D4167,'Input Parameters'!$E$20,'Input Parameters'!$F$20)&gt;5500,5500,_xlfn.NORM.INV(D4167,'Input Parameters'!$E$20,'Input Parameters'!$F$20)))</f>
        <v>4812.2550770092694</v>
      </c>
      <c r="F4167" s="10">
        <f t="shared" ca="1" si="563"/>
        <v>0.57751769960281074</v>
      </c>
      <c r="G4167" s="61">
        <f ca="1">_xlfn.NORM.INV(F4167,'Input Parameters'!$E$21,'Input Parameters'!$F$21)</f>
        <v>286.38700088919558</v>
      </c>
      <c r="H4167" s="54">
        <f ca="1">EXP(E4167*(1/'Input Parameters'!$E$22-1/G4167))</f>
        <v>0.68437414360773607</v>
      </c>
      <c r="I4167" s="10">
        <f t="shared" ca="1" si="564"/>
        <v>0.42174514967127907</v>
      </c>
      <c r="J4167" s="29">
        <f ca="1">_xlfn.BETA.INV(I4167,'Input Parameters'!$L$24,'Input Parameters'!$M$24,'Input Parameters'!$J$24,'Input Parameters'!$K$24)</f>
        <v>0.57508483847232439</v>
      </c>
      <c r="K4167" s="156">
        <f ca="1">('Input Parameters'!$E$25/'Input Parameters'!$E$31)^$J4167</f>
        <v>1.615705414465457E-2</v>
      </c>
      <c r="L4167" s="66">
        <f ca="1">$H4167*$C4167*'Input Parameters'!$E$23*K4167</f>
        <v>5.7965069753709768</v>
      </c>
      <c r="M4167" s="23">
        <f t="shared" ca="1" si="565"/>
        <v>0.78073519859332274</v>
      </c>
      <c r="N4167" s="15">
        <f ca="1">_xlfn.NORM.INV(M4167,'Input Parameters'!$E$26,'Input Parameters'!$F$26)</f>
        <v>5.0268250477906576E-2</v>
      </c>
      <c r="O4167" s="8">
        <f t="shared" ca="1" si="566"/>
        <v>0.87669981923061402</v>
      </c>
      <c r="P4167" s="29">
        <f ca="1">_xlfn.LOGNORM.INV(O4167,'Input Parameters'!$H$27,'Input Parameters'!$I$27)</f>
        <v>2.3769299861261857</v>
      </c>
      <c r="Q4167" s="10"/>
      <c r="R4167" s="15">
        <f>'Input Parameters'!$E$28</f>
        <v>12.7</v>
      </c>
      <c r="S4167" s="10">
        <f t="shared" ca="1" si="567"/>
        <v>0.73476036307081671</v>
      </c>
      <c r="T4167" s="25">
        <f ca="1">_xlfn.LOGNORM.INV(S4167,'Input Parameters'!$H$29,'Input Parameters'!$I$29)</f>
        <v>62.480731134305934</v>
      </c>
      <c r="U4167" s="10">
        <f t="shared" ca="1" si="568"/>
        <v>0.70248200736863187</v>
      </c>
      <c r="V4167" s="29">
        <f ca="1">IF('Input Parameters'!$D$30="Beta",_xlfn.BETA.INV(U4167,'Input Parameters'!$L$30,'Input Parameters'!$M$30,'Input Parameters'!$J$30,'Input Parameters'!$K$30),IF('Input Parameters'!$D$30="LogNorm",_xlfn.LOGNORM.INV(U4167,'Input Parameters'!$H$30,'Input Parameters'!$I$30)))</f>
        <v>1.2322258985781667</v>
      </c>
      <c r="W4167" s="2">
        <f ca="1">N4167+(P4167-N4167)*(1-ERF((T4167-R4167)/(2*SQRT(L4167*'Input Parameters'!$E$31))))</f>
        <v>0.38467168591550982</v>
      </c>
      <c r="X4167">
        <f t="shared" ca="1" si="560"/>
        <v>1</v>
      </c>
      <c r="Y4167" s="7"/>
    </row>
    <row r="4168" spans="1:25" ht="15" customHeight="1" x14ac:dyDescent="0.3">
      <c r="A4168" s="130">
        <v>4161</v>
      </c>
      <c r="B4168" s="10">
        <f t="shared" ca="1" si="561"/>
        <v>7.3841808842172951E-2</v>
      </c>
      <c r="C4168" s="57">
        <f ca="1">_xlfn.NORM.INV(B4168,'Input Parameters'!$E$19,'Input Parameters'!$F$19)</f>
        <v>444.96410920482452</v>
      </c>
      <c r="D4168" s="10">
        <f t="shared" ca="1" si="562"/>
        <v>0.25078171620053402</v>
      </c>
      <c r="E4168" s="59">
        <f ca="1">IF(_xlfn.NORM.INV(D4168,'Input Parameters'!$E$20,'Input Parameters'!$F$20)&lt;3500,3500,IF(_xlfn.NORM.INV(D4168,'Input Parameters'!$E$20,'Input Parameters'!$F$20)&gt;5500,5500,_xlfn.NORM.INV(D4168,'Input Parameters'!$E$20,'Input Parameters'!$F$20)))</f>
        <v>4329.5777184047374</v>
      </c>
      <c r="F4168" s="10">
        <f t="shared" ca="1" si="563"/>
        <v>0.4802359692875362</v>
      </c>
      <c r="G4168" s="61">
        <f ca="1">_xlfn.NORM.INV(F4168,'Input Parameters'!$E$21,'Input Parameters'!$F$21)</f>
        <v>284.4604477059903</v>
      </c>
      <c r="H4168" s="54">
        <f ca="1">EXP(E4168*(1/'Input Parameters'!$E$22-1/G4168))</f>
        <v>0.6417223236506987</v>
      </c>
      <c r="I4168" s="10">
        <f t="shared" ca="1" si="564"/>
        <v>0.7719862289740963</v>
      </c>
      <c r="J4168" s="29">
        <f ca="1">_xlfn.BETA.INV(I4168,'Input Parameters'!$L$24,'Input Parameters'!$M$24,'Input Parameters'!$J$24,'Input Parameters'!$K$24)</f>
        <v>0.72116576372851782</v>
      </c>
      <c r="K4168" s="156">
        <f ca="1">('Input Parameters'!$E$25/'Input Parameters'!$E$31)^$J4168</f>
        <v>5.6657442016828756E-3</v>
      </c>
      <c r="L4168" s="66">
        <f ca="1">$H4168*$C4168*'Input Parameters'!$E$23*K4168</f>
        <v>1.6178158747773486</v>
      </c>
      <c r="M4168" s="23">
        <f t="shared" ca="1" si="565"/>
        <v>0.3538779141412064</v>
      </c>
      <c r="N4168" s="15">
        <f ca="1">_xlfn.NORM.INV(M4168,'Input Parameters'!$E$26,'Input Parameters'!$F$26)</f>
        <v>2.6127692643019652E-2</v>
      </c>
      <c r="O4168" s="8">
        <f t="shared" ca="1" si="566"/>
        <v>0.87994430106957466</v>
      </c>
      <c r="P4168" s="29">
        <f ca="1">_xlfn.LOGNORM.INV(O4168,'Input Parameters'!$H$27,'Input Parameters'!$I$27)</f>
        <v>2.3938806522521072</v>
      </c>
      <c r="Q4168" s="10"/>
      <c r="R4168" s="15">
        <f>'Input Parameters'!$E$28</f>
        <v>12.7</v>
      </c>
      <c r="S4168" s="10">
        <f t="shared" ca="1" si="567"/>
        <v>0.19969643008973537</v>
      </c>
      <c r="T4168" s="25">
        <f ca="1">_xlfn.LOGNORM.INV(S4168,'Input Parameters'!$H$29,'Input Parameters'!$I$29)</f>
        <v>52.974926201823259</v>
      </c>
      <c r="U4168" s="10">
        <f t="shared" ca="1" si="568"/>
        <v>0.30502836165987546</v>
      </c>
      <c r="V4168" s="29">
        <f ca="1">IF('Input Parameters'!$D$30="Beta",_xlfn.BETA.INV(U4168,'Input Parameters'!$L$30,'Input Parameters'!$M$30,'Input Parameters'!$J$30,'Input Parameters'!$K$30),IF('Input Parameters'!$D$30="LogNorm",_xlfn.LOGNORM.INV(U4168,'Input Parameters'!$H$30,'Input Parameters'!$I$30)))</f>
        <v>0.81717128596828359</v>
      </c>
      <c r="W4168" s="2">
        <f ca="1">N4168+(P4168-N4168)*(1-ERF((T4168-R4168)/(2*SQRT(L4168*'Input Parameters'!$E$31))))</f>
        <v>8.5689801513181396E-2</v>
      </c>
      <c r="X4168">
        <f t="shared" ca="1" si="560"/>
        <v>1</v>
      </c>
      <c r="Y4168" s="7"/>
    </row>
    <row r="4169" spans="1:25" ht="15" customHeight="1" x14ac:dyDescent="0.3">
      <c r="A4169" s="130">
        <v>4162</v>
      </c>
      <c r="B4169" s="10">
        <f t="shared" ca="1" si="561"/>
        <v>0.35004034006899476</v>
      </c>
      <c r="C4169" s="57">
        <f ca="1">_xlfn.NORM.INV(B4169,'Input Parameters'!$E$19,'Input Parameters'!$F$19)</f>
        <v>534.74962327073354</v>
      </c>
      <c r="D4169" s="10">
        <f t="shared" ca="1" si="562"/>
        <v>6.1875656074925733E-2</v>
      </c>
      <c r="E4169" s="59">
        <f ca="1">IF(_xlfn.NORM.INV(D4169,'Input Parameters'!$E$20,'Input Parameters'!$F$20)&lt;3500,3500,IF(_xlfn.NORM.INV(D4169,'Input Parameters'!$E$20,'Input Parameters'!$F$20)&gt;5500,5500,_xlfn.NORM.INV(D4169,'Input Parameters'!$E$20,'Input Parameters'!$F$20)))</f>
        <v>3722.5480524008326</v>
      </c>
      <c r="F4169" s="10">
        <f t="shared" ca="1" si="563"/>
        <v>0.57856296838912435</v>
      </c>
      <c r="G4169" s="61">
        <f ca="1">_xlfn.NORM.INV(F4169,'Input Parameters'!$E$21,'Input Parameters'!$F$21)</f>
        <v>286.40799791759605</v>
      </c>
      <c r="H4169" s="54">
        <f ca="1">EXP(E4169*(1/'Input Parameters'!$E$22-1/G4169))</f>
        <v>0.74645605781017776</v>
      </c>
      <c r="I4169" s="10">
        <f t="shared" ca="1" si="564"/>
        <v>0.25207822150149417</v>
      </c>
      <c r="J4169" s="29">
        <f ca="1">_xlfn.BETA.INV(I4169,'Input Parameters'!$L$24,'Input Parameters'!$M$24,'Input Parameters'!$J$24,'Input Parameters'!$K$24)</f>
        <v>0.49736884925812236</v>
      </c>
      <c r="K4169" s="156">
        <f ca="1">('Input Parameters'!$E$25/'Input Parameters'!$E$31)^$J4169</f>
        <v>2.8215066298598972E-2</v>
      </c>
      <c r="L4169" s="66">
        <f ca="1">$H4169*$C4169*'Input Parameters'!$E$23*K4169</f>
        <v>11.262526069455349</v>
      </c>
      <c r="M4169" s="23">
        <f t="shared" ca="1" si="565"/>
        <v>0.92271230662239978</v>
      </c>
      <c r="N4169" s="15">
        <f ca="1">_xlfn.NORM.INV(M4169,'Input Parameters'!$E$26,'Input Parameters'!$F$26)</f>
        <v>6.3894650897164673E-2</v>
      </c>
      <c r="O4169" s="8">
        <f t="shared" ca="1" si="566"/>
        <v>0.69688842885238111</v>
      </c>
      <c r="P4169" s="29">
        <f ca="1">_xlfn.LOGNORM.INV(O4169,'Input Parameters'!$H$27,'Input Parameters'!$I$27)</f>
        <v>1.7882945641278243</v>
      </c>
      <c r="Q4169" s="10"/>
      <c r="R4169" s="15">
        <f>'Input Parameters'!$E$28</f>
        <v>12.7</v>
      </c>
      <c r="S4169" s="10">
        <f t="shared" ca="1" si="567"/>
        <v>0.96171978216546372</v>
      </c>
      <c r="T4169" s="25">
        <f ca="1">_xlfn.LOGNORM.INV(S4169,'Input Parameters'!$H$29,'Input Parameters'!$I$29)</f>
        <v>71.041780007092711</v>
      </c>
      <c r="U4169" s="10">
        <f t="shared" ca="1" si="568"/>
        <v>0.93983577692365261</v>
      </c>
      <c r="V4169" s="29">
        <f ca="1">IF('Input Parameters'!$D$30="Beta",_xlfn.BETA.INV(U4169,'Input Parameters'!$L$30,'Input Parameters'!$M$30,'Input Parameters'!$J$30,'Input Parameters'!$K$30),IF('Input Parameters'!$D$30="LogNorm",_xlfn.LOGNORM.INV(U4169,'Input Parameters'!$H$30,'Input Parameters'!$I$30)))</f>
        <v>1.8437139209687965</v>
      </c>
      <c r="W4169" s="2">
        <f ca="1">N4169+(P4169-N4169)*(1-ERF((T4169-R4169)/(2*SQRT(L4169*'Input Parameters'!$E$31))))</f>
        <v>0.44148845264601777</v>
      </c>
      <c r="X4169">
        <f t="shared" ref="X4169:X4232" ca="1" si="569">IFERROR(IF(W4169&gt;V4169,0,1),0)</f>
        <v>1</v>
      </c>
      <c r="Y4169" s="7"/>
    </row>
    <row r="4170" spans="1:25" ht="15" customHeight="1" x14ac:dyDescent="0.3">
      <c r="A4170" s="130">
        <v>4163</v>
      </c>
      <c r="B4170" s="10">
        <f t="shared" ca="1" si="561"/>
        <v>0.85091554045887208</v>
      </c>
      <c r="C4170" s="57">
        <f ca="1">_xlfn.NORM.INV(B4170,'Input Parameters'!$E$19,'Input Parameters'!$F$19)</f>
        <v>655.21110395131734</v>
      </c>
      <c r="D4170" s="10">
        <f t="shared" ca="1" si="562"/>
        <v>0.8688876877588233</v>
      </c>
      <c r="E4170" s="59">
        <f ca="1">IF(_xlfn.NORM.INV(D4170,'Input Parameters'!$E$20,'Input Parameters'!$F$20)&lt;3500,3500,IF(_xlfn.NORM.INV(D4170,'Input Parameters'!$E$20,'Input Parameters'!$F$20)&gt;5500,5500,_xlfn.NORM.INV(D4170,'Input Parameters'!$E$20,'Input Parameters'!$F$20)))</f>
        <v>5500</v>
      </c>
      <c r="F4170" s="10">
        <f t="shared" ca="1" si="563"/>
        <v>2.0209178199866451E-2</v>
      </c>
      <c r="G4170" s="61">
        <f ca="1">_xlfn.NORM.INV(F4170,'Input Parameters'!$E$21,'Input Parameters'!$F$21)</f>
        <v>268.74134103013637</v>
      </c>
      <c r="H4170" s="54">
        <f ca="1">EXP(E4170*(1/'Input Parameters'!$E$22-1/G4170))</f>
        <v>0.18370122532596878</v>
      </c>
      <c r="I4170" s="10">
        <f t="shared" ca="1" si="564"/>
        <v>0.96083798935058096</v>
      </c>
      <c r="J4170" s="29">
        <f ca="1">_xlfn.BETA.INV(I4170,'Input Parameters'!$L$24,'Input Parameters'!$M$24,'Input Parameters'!$J$24,'Input Parameters'!$K$24)</f>
        <v>0.84675488548144473</v>
      </c>
      <c r="K4170" s="156">
        <f ca="1">('Input Parameters'!$E$25/'Input Parameters'!$E$31)^$J4170</f>
        <v>2.3014024440291951E-3</v>
      </c>
      <c r="L4170" s="66">
        <f ca="1">$H4170*$C4170*'Input Parameters'!$E$23*K4170</f>
        <v>0.27700389256557495</v>
      </c>
      <c r="M4170" s="23">
        <f t="shared" ca="1" si="565"/>
        <v>0.13343042780262027</v>
      </c>
      <c r="N4170" s="15">
        <f ca="1">_xlfn.NORM.INV(M4170,'Input Parameters'!$E$26,'Input Parameters'!$F$26)</f>
        <v>1.0683265270172316E-2</v>
      </c>
      <c r="O4170" s="8">
        <f t="shared" ca="1" si="566"/>
        <v>0.43549240082979346</v>
      </c>
      <c r="P4170" s="29">
        <f ca="1">_xlfn.LOGNORM.INV(O4170,'Input Parameters'!$H$27,'Input Parameters'!$I$27)</f>
        <v>1.3249317485349164</v>
      </c>
      <c r="Q4170" s="10"/>
      <c r="R4170" s="15">
        <f>'Input Parameters'!$E$28</f>
        <v>12.7</v>
      </c>
      <c r="S4170" s="10">
        <f t="shared" ca="1" si="567"/>
        <v>0.62034333457998436</v>
      </c>
      <c r="T4170" s="25">
        <f ca="1">_xlfn.LOGNORM.INV(S4170,'Input Parameters'!$H$29,'Input Parameters'!$I$29)</f>
        <v>60.269768616245095</v>
      </c>
      <c r="U4170" s="10">
        <f t="shared" ca="1" si="568"/>
        <v>0.99920709251249384</v>
      </c>
      <c r="V4170" s="29">
        <f ca="1">IF('Input Parameters'!$D$30="Beta",_xlfn.BETA.INV(U4170,'Input Parameters'!$L$30,'Input Parameters'!$M$30,'Input Parameters'!$J$30,'Input Parameters'!$K$30),IF('Input Parameters'!$D$30="LogNorm",_xlfn.LOGNORM.INV(U4170,'Input Parameters'!$H$30,'Input Parameters'!$I$30)))</f>
        <v>3.4720629701647581</v>
      </c>
      <c r="W4170" s="2">
        <f ca="1">N4170+(P4170-N4170)*(1-ERF((T4170-R4170)/(2*SQRT(L4170*'Input Parameters'!$E$31))))</f>
        <v>1.0683265486676795E-2</v>
      </c>
      <c r="X4170">
        <f t="shared" ca="1" si="569"/>
        <v>1</v>
      </c>
      <c r="Y4170" s="7"/>
    </row>
    <row r="4171" spans="1:25" ht="15" customHeight="1" x14ac:dyDescent="0.3">
      <c r="A4171" s="130">
        <v>4164</v>
      </c>
      <c r="B4171" s="10">
        <f t="shared" ca="1" si="561"/>
        <v>0.11353596250177422</v>
      </c>
      <c r="C4171" s="57">
        <f ca="1">_xlfn.NORM.INV(B4171,'Input Parameters'!$E$19,'Input Parameters'!$F$19)</f>
        <v>465.22941769855817</v>
      </c>
      <c r="D4171" s="10">
        <f t="shared" ca="1" si="562"/>
        <v>0.69187517666149889</v>
      </c>
      <c r="E4171" s="59">
        <f ca="1">IF(_xlfn.NORM.INV(D4171,'Input Parameters'!$E$20,'Input Parameters'!$F$20)&lt;3500,3500,IF(_xlfn.NORM.INV(D4171,'Input Parameters'!$E$20,'Input Parameters'!$F$20)&gt;5500,5500,_xlfn.NORM.INV(D4171,'Input Parameters'!$E$20,'Input Parameters'!$F$20)))</f>
        <v>5150.8208293063408</v>
      </c>
      <c r="F4171" s="10">
        <f t="shared" ca="1" si="563"/>
        <v>0.61853202148335951</v>
      </c>
      <c r="G4171" s="61">
        <f ca="1">_xlfn.NORM.INV(F4171,'Input Parameters'!$E$21,'Input Parameters'!$F$21)</f>
        <v>287.22079302434008</v>
      </c>
      <c r="H4171" s="54">
        <f ca="1">EXP(E4171*(1/'Input Parameters'!$E$22-1/G4171))</f>
        <v>0.7020706174771999</v>
      </c>
      <c r="I4171" s="10">
        <f t="shared" ca="1" si="564"/>
        <v>0.78446829983362043</v>
      </c>
      <c r="J4171" s="29">
        <f ca="1">_xlfn.BETA.INV(I4171,'Input Parameters'!$L$24,'Input Parameters'!$M$24,'Input Parameters'!$J$24,'Input Parameters'!$K$24)</f>
        <v>0.72712623382145491</v>
      </c>
      <c r="K4171" s="156">
        <f ca="1">('Input Parameters'!$E$25/'Input Parameters'!$E$31)^$J4171</f>
        <v>5.4285960029208762E-3</v>
      </c>
      <c r="L4171" s="66">
        <f ca="1">$H4171*$C4171*'Input Parameters'!$E$23*K4171</f>
        <v>1.7731092227104008</v>
      </c>
      <c r="M4171" s="23">
        <f t="shared" ca="1" si="565"/>
        <v>0.16114654655162108</v>
      </c>
      <c r="N4171" s="15">
        <f ca="1">_xlfn.NORM.INV(M4171,'Input Parameters'!$E$26,'Input Parameters'!$F$26)</f>
        <v>1.321511099301427E-2</v>
      </c>
      <c r="O4171" s="8">
        <f t="shared" ca="1" si="566"/>
        <v>0.53059407027605476</v>
      </c>
      <c r="P4171" s="29">
        <f ca="1">_xlfn.LOGNORM.INV(O4171,'Input Parameters'!$H$27,'Input Parameters'!$I$27)</f>
        <v>1.472810990134221</v>
      </c>
      <c r="Q4171" s="10"/>
      <c r="R4171" s="15">
        <f>'Input Parameters'!$E$28</f>
        <v>12.7</v>
      </c>
      <c r="S4171" s="10">
        <f t="shared" ca="1" si="567"/>
        <v>0.88582060617140301</v>
      </c>
      <c r="T4171" s="25">
        <f ca="1">_xlfn.LOGNORM.INV(S4171,'Input Parameters'!$H$29,'Input Parameters'!$I$29)</f>
        <v>66.664735413595068</v>
      </c>
      <c r="U4171" s="10">
        <f t="shared" ca="1" si="568"/>
        <v>0.11020136215730403</v>
      </c>
      <c r="V4171" s="29">
        <f ca="1">IF('Input Parameters'!$D$30="Beta",_xlfn.BETA.INV(U4171,'Input Parameters'!$L$30,'Input Parameters'!$M$30,'Input Parameters'!$J$30,'Input Parameters'!$K$30),IF('Input Parameters'!$D$30="LogNorm",_xlfn.LOGNORM.INV(U4171,'Input Parameters'!$H$30,'Input Parameters'!$I$30)))</f>
        <v>0.61628407029059806</v>
      </c>
      <c r="W4171" s="2">
        <f ca="1">N4171+(P4171-N4171)*(1-ERF((T4171-R4171)/(2*SQRT(L4171*'Input Parameters'!$E$31))))</f>
        <v>1.9288751513251358E-2</v>
      </c>
      <c r="X4171">
        <f t="shared" ca="1" si="569"/>
        <v>1</v>
      </c>
      <c r="Y4171" s="7"/>
    </row>
    <row r="4172" spans="1:25" ht="15" customHeight="1" x14ac:dyDescent="0.3">
      <c r="A4172" s="130">
        <v>4165</v>
      </c>
      <c r="B4172" s="10">
        <f t="shared" ca="1" si="561"/>
        <v>0.26994354657791642</v>
      </c>
      <c r="C4172" s="57">
        <f ca="1">_xlfn.NORM.INV(B4172,'Input Parameters'!$E$19,'Input Parameters'!$F$19)</f>
        <v>515.50287422823567</v>
      </c>
      <c r="D4172" s="10">
        <f t="shared" ca="1" si="562"/>
        <v>0.75734104213578324</v>
      </c>
      <c r="E4172" s="59">
        <f ca="1">IF(_xlfn.NORM.INV(D4172,'Input Parameters'!$E$20,'Input Parameters'!$F$20)&lt;3500,3500,IF(_xlfn.NORM.INV(D4172,'Input Parameters'!$E$20,'Input Parameters'!$F$20)&gt;5500,5500,_xlfn.NORM.INV(D4172,'Input Parameters'!$E$20,'Input Parameters'!$F$20)))</f>
        <v>5288.442500259468</v>
      </c>
      <c r="F4172" s="10">
        <f t="shared" ca="1" si="563"/>
        <v>7.5148049786091242E-2</v>
      </c>
      <c r="G4172" s="61">
        <f ca="1">_xlfn.NORM.INV(F4172,'Input Parameters'!$E$21,'Input Parameters'!$F$21)</f>
        <v>273.54349706350069</v>
      </c>
      <c r="H4172" s="54">
        <f ca="1">EXP(E4172*(1/'Input Parameters'!$E$22-1/G4172))</f>
        <v>0.27698179399443668</v>
      </c>
      <c r="I4172" s="10">
        <f t="shared" ca="1" si="564"/>
        <v>0.58258713497293224</v>
      </c>
      <c r="J4172" s="29">
        <f ca="1">_xlfn.BETA.INV(I4172,'Input Parameters'!$L$24,'Input Parameters'!$M$24,'Input Parameters'!$J$24,'Input Parameters'!$K$24)</f>
        <v>0.64036910351815135</v>
      </c>
      <c r="K4172" s="156">
        <f ca="1">('Input Parameters'!$E$25/'Input Parameters'!$E$31)^$J4172</f>
        <v>1.0115176829295216E-2</v>
      </c>
      <c r="L4172" s="66">
        <f ca="1">$H4172*$C4172*'Input Parameters'!$E$23*K4172</f>
        <v>1.4442946224404136</v>
      </c>
      <c r="M4172" s="23">
        <f t="shared" ca="1" si="565"/>
        <v>0.37028564328686442</v>
      </c>
      <c r="N4172" s="15">
        <f ca="1">_xlfn.NORM.INV(M4172,'Input Parameters'!$E$26,'Input Parameters'!$F$26)</f>
        <v>2.7046964917182306E-2</v>
      </c>
      <c r="O4172" s="8">
        <f t="shared" ca="1" si="566"/>
        <v>0.92573867542584798</v>
      </c>
      <c r="P4172" s="29">
        <f ca="1">_xlfn.LOGNORM.INV(O4172,'Input Parameters'!$H$27,'Input Parameters'!$I$27)</f>
        <v>2.6976842712583724</v>
      </c>
      <c r="Q4172" s="10"/>
      <c r="R4172" s="15">
        <f>'Input Parameters'!$E$28</f>
        <v>12.7</v>
      </c>
      <c r="S4172" s="10">
        <f t="shared" ca="1" si="567"/>
        <v>0.34160030613580483</v>
      </c>
      <c r="T4172" s="25">
        <f ca="1">_xlfn.LOGNORM.INV(S4172,'Input Parameters'!$H$29,'Input Parameters'!$I$29)</f>
        <v>55.623924063998039</v>
      </c>
      <c r="U4172" s="10">
        <f t="shared" ca="1" si="568"/>
        <v>0.96273824712851797</v>
      </c>
      <c r="V4172" s="29">
        <f ca="1">IF('Input Parameters'!$D$30="Beta",_xlfn.BETA.INV(U4172,'Input Parameters'!$L$30,'Input Parameters'!$M$30,'Input Parameters'!$J$30,'Input Parameters'!$K$30),IF('Input Parameters'!$D$30="LogNorm",_xlfn.LOGNORM.INV(U4172,'Input Parameters'!$H$30,'Input Parameters'!$I$30)))</f>
        <v>2.0187475912295056</v>
      </c>
      <c r="W4172" s="2">
        <f ca="1">N4172+(P4172-N4172)*(1-ERF((T4172-R4172)/(2*SQRT(L4172*'Input Parameters'!$E$31))))</f>
        <v>5.7897175413419405E-2</v>
      </c>
      <c r="X4172">
        <f t="shared" ca="1" si="569"/>
        <v>1</v>
      </c>
      <c r="Y4172" s="7"/>
    </row>
    <row r="4173" spans="1:25" ht="15" customHeight="1" x14ac:dyDescent="0.3">
      <c r="A4173" s="130">
        <v>4166</v>
      </c>
      <c r="B4173" s="10">
        <f t="shared" ca="1" si="561"/>
        <v>0.10792237056671516</v>
      </c>
      <c r="C4173" s="57">
        <f ca="1">_xlfn.NORM.INV(B4173,'Input Parameters'!$E$19,'Input Parameters'!$F$19)</f>
        <v>462.71831871163334</v>
      </c>
      <c r="D4173" s="10">
        <f t="shared" ca="1" si="562"/>
        <v>0.43373531835241075</v>
      </c>
      <c r="E4173" s="59">
        <f ca="1">IF(_xlfn.NORM.INV(D4173,'Input Parameters'!$E$20,'Input Parameters'!$F$20)&lt;3500,3500,IF(_xlfn.NORM.INV(D4173,'Input Parameters'!$E$20,'Input Parameters'!$F$20)&gt;5500,5500,_xlfn.NORM.INV(D4173,'Input Parameters'!$E$20,'Input Parameters'!$F$20)))</f>
        <v>4683.1894858951409</v>
      </c>
      <c r="F4173" s="10">
        <f t="shared" ca="1" si="563"/>
        <v>9.3281035603163476E-2</v>
      </c>
      <c r="G4173" s="61">
        <f ca="1">_xlfn.NORM.INV(F4173,'Input Parameters'!$E$21,'Input Parameters'!$F$21)</f>
        <v>274.46837086870596</v>
      </c>
      <c r="H4173" s="54">
        <f ca="1">EXP(E4173*(1/'Input Parameters'!$E$22-1/G4173))</f>
        <v>0.3398728267853553</v>
      </c>
      <c r="I4173" s="10">
        <f t="shared" ca="1" si="564"/>
        <v>0.95480038639917897</v>
      </c>
      <c r="J4173" s="29">
        <f ca="1">_xlfn.BETA.INV(I4173,'Input Parameters'!$L$24,'Input Parameters'!$M$24,'Input Parameters'!$J$24,'Input Parameters'!$K$24)</f>
        <v>0.83973950353902405</v>
      </c>
      <c r="K4173" s="156">
        <f ca="1">('Input Parameters'!$E$25/'Input Parameters'!$E$31)^$J4173</f>
        <v>2.4201847314492533E-3</v>
      </c>
      <c r="L4173" s="66">
        <f ca="1">$H4173*$C4173*'Input Parameters'!$E$23*K4173</f>
        <v>0.38061127868796968</v>
      </c>
      <c r="M4173" s="23">
        <f t="shared" ca="1" si="565"/>
        <v>0.75966630790586931</v>
      </c>
      <c r="N4173" s="15">
        <f ca="1">_xlfn.NORM.INV(M4173,'Input Parameters'!$E$26,'Input Parameters'!$F$26)</f>
        <v>4.8809820901263429E-2</v>
      </c>
      <c r="O4173" s="8">
        <f t="shared" ca="1" si="566"/>
        <v>0.2351550762922745</v>
      </c>
      <c r="P4173" s="29">
        <f ca="1">_xlfn.LOGNORM.INV(O4173,'Input Parameters'!$H$27,'Input Parameters'!$I$27)</f>
        <v>1.0343802653729246</v>
      </c>
      <c r="Q4173" s="10"/>
      <c r="R4173" s="15">
        <f>'Input Parameters'!$E$28</f>
        <v>12.7</v>
      </c>
      <c r="S4173" s="10">
        <f t="shared" ca="1" si="567"/>
        <v>0.93890405925912945</v>
      </c>
      <c r="T4173" s="25">
        <f ca="1">_xlfn.LOGNORM.INV(S4173,'Input Parameters'!$H$29,'Input Parameters'!$I$29)</f>
        <v>69.266813888200844</v>
      </c>
      <c r="U4173" s="10">
        <f t="shared" ca="1" si="568"/>
        <v>0.23301480275332698</v>
      </c>
      <c r="V4173" s="29">
        <f ca="1">IF('Input Parameters'!$D$30="Beta",_xlfn.BETA.INV(U4173,'Input Parameters'!$L$30,'Input Parameters'!$M$30,'Input Parameters'!$J$30,'Input Parameters'!$K$30),IF('Input Parameters'!$D$30="LogNorm",_xlfn.LOGNORM.INV(U4173,'Input Parameters'!$H$30,'Input Parameters'!$I$30)))</f>
        <v>0.74957177212498072</v>
      </c>
      <c r="W4173" s="2">
        <f ca="1">N4173+(P4173-N4173)*(1-ERF((T4173-R4173)/(2*SQRT(L4173*'Input Parameters'!$E$31))))</f>
        <v>4.8809820989620868E-2</v>
      </c>
      <c r="X4173">
        <f t="shared" ca="1" si="569"/>
        <v>1</v>
      </c>
      <c r="Y4173" s="7"/>
    </row>
    <row r="4174" spans="1:25" ht="15" customHeight="1" x14ac:dyDescent="0.3">
      <c r="A4174" s="130">
        <v>4167</v>
      </c>
      <c r="B4174" s="10">
        <f t="shared" ca="1" si="561"/>
        <v>0.92978975504777861</v>
      </c>
      <c r="C4174" s="57">
        <f ca="1">_xlfn.NORM.INV(B4174,'Input Parameters'!$E$19,'Input Parameters'!$F$19)</f>
        <v>691.87217918178703</v>
      </c>
      <c r="D4174" s="10">
        <f t="shared" ca="1" si="562"/>
        <v>5.5563740031581155E-2</v>
      </c>
      <c r="E4174" s="59">
        <f ca="1">IF(_xlfn.NORM.INV(D4174,'Input Parameters'!$E$20,'Input Parameters'!$F$20)&lt;3500,3500,IF(_xlfn.NORM.INV(D4174,'Input Parameters'!$E$20,'Input Parameters'!$F$20)&gt;5500,5500,_xlfn.NORM.INV(D4174,'Input Parameters'!$E$20,'Input Parameters'!$F$20)))</f>
        <v>3684.7979188632926</v>
      </c>
      <c r="F4174" s="10">
        <f t="shared" ca="1" si="563"/>
        <v>0.61860477954218884</v>
      </c>
      <c r="G4174" s="61">
        <f ca="1">_xlfn.NORM.INV(F4174,'Input Parameters'!$E$21,'Input Parameters'!$F$21)</f>
        <v>287.22229326859986</v>
      </c>
      <c r="H4174" s="54">
        <f ca="1">EXP(E4174*(1/'Input Parameters'!$E$22-1/G4174))</f>
        <v>0.77648467092441331</v>
      </c>
      <c r="I4174" s="10">
        <f t="shared" ca="1" si="564"/>
        <v>1.2215113253519094E-2</v>
      </c>
      <c r="J4174" s="29">
        <f ca="1">_xlfn.BETA.INV(I4174,'Input Parameters'!$L$24,'Input Parameters'!$M$24,'Input Parameters'!$J$24,'Input Parameters'!$K$24)</f>
        <v>0.2548221200839702</v>
      </c>
      <c r="K4174" s="156">
        <f ca="1">('Input Parameters'!$E$25/'Input Parameters'!$E$31)^$J4174</f>
        <v>0.16073814925377278</v>
      </c>
      <c r="L4174" s="66">
        <f ca="1">$H4174*$C4174*'Input Parameters'!$E$23*K4174</f>
        <v>86.353057171457024</v>
      </c>
      <c r="M4174" s="23">
        <f t="shared" ca="1" si="565"/>
        <v>0.94648138102390977</v>
      </c>
      <c r="N4174" s="15">
        <f ca="1">_xlfn.NORM.INV(M4174,'Input Parameters'!$E$26,'Input Parameters'!$F$26)</f>
        <v>6.7844735436027453E-2</v>
      </c>
      <c r="O4174" s="8">
        <f t="shared" ca="1" si="566"/>
        <v>0.53769596383469997</v>
      </c>
      <c r="P4174" s="29">
        <f ca="1">_xlfn.LOGNORM.INV(O4174,'Input Parameters'!$H$27,'Input Parameters'!$I$27)</f>
        <v>1.4844993902669454</v>
      </c>
      <c r="Q4174" s="10"/>
      <c r="R4174" s="15">
        <f>'Input Parameters'!$E$28</f>
        <v>12.7</v>
      </c>
      <c r="S4174" s="10">
        <f t="shared" ca="1" si="567"/>
        <v>0.22253744289259958</v>
      </c>
      <c r="T4174" s="25">
        <f ca="1">_xlfn.LOGNORM.INV(S4174,'Input Parameters'!$H$29,'Input Parameters'!$I$29)</f>
        <v>53.447208536493036</v>
      </c>
      <c r="U4174" s="10">
        <f t="shared" ca="1" si="568"/>
        <v>0.90372268806925427</v>
      </c>
      <c r="V4174" s="29">
        <f ca="1">IF('Input Parameters'!$D$30="Beta",_xlfn.BETA.INV(U4174,'Input Parameters'!$L$30,'Input Parameters'!$M$30,'Input Parameters'!$J$30,'Input Parameters'!$K$30),IF('Input Parameters'!$D$30="LogNorm",_xlfn.LOGNORM.INV(U4174,'Input Parameters'!$H$30,'Input Parameters'!$I$30)))</f>
        <v>1.6703989131798578</v>
      </c>
      <c r="W4174" s="2">
        <f ca="1">N4174+(P4174-N4174)*(1-ERF((T4174-R4174)/(2*SQRT(L4174*'Input Parameters'!$E$31))))</f>
        <v>1.1395670348232587</v>
      </c>
      <c r="X4174">
        <f t="shared" ca="1" si="569"/>
        <v>1</v>
      </c>
      <c r="Y4174" s="7"/>
    </row>
    <row r="4175" spans="1:25" ht="15" customHeight="1" x14ac:dyDescent="0.3">
      <c r="A4175" s="130">
        <v>4168</v>
      </c>
      <c r="B4175" s="10">
        <f t="shared" ca="1" si="561"/>
        <v>0.76549429881607045</v>
      </c>
      <c r="C4175" s="57">
        <f ca="1">_xlfn.NORM.INV(B4175,'Input Parameters'!$E$19,'Input Parameters'!$F$19)</f>
        <v>628.48547851308729</v>
      </c>
      <c r="D4175" s="10">
        <f t="shared" ca="1" si="562"/>
        <v>8.6952197585311808E-2</v>
      </c>
      <c r="E4175" s="59">
        <f ca="1">IF(_xlfn.NORM.INV(D4175,'Input Parameters'!$E$20,'Input Parameters'!$F$20)&lt;3500,3500,IF(_xlfn.NORM.INV(D4175,'Input Parameters'!$E$20,'Input Parameters'!$F$20)&gt;5500,5500,_xlfn.NORM.INV(D4175,'Input Parameters'!$E$20,'Input Parameters'!$F$20)))</f>
        <v>3848.164707292286</v>
      </c>
      <c r="F4175" s="10">
        <f t="shared" ca="1" si="563"/>
        <v>0.2970611556858882</v>
      </c>
      <c r="G4175" s="61">
        <f ca="1">_xlfn.NORM.INV(F4175,'Input Parameters'!$E$21,'Input Parameters'!$F$21)</f>
        <v>280.66162747084309</v>
      </c>
      <c r="H4175" s="54">
        <f ca="1">EXP(E4175*(1/'Input Parameters'!$E$22-1/G4175))</f>
        <v>0.56136786912811154</v>
      </c>
      <c r="I4175" s="10">
        <f t="shared" ca="1" si="564"/>
        <v>0.37852929212704489</v>
      </c>
      <c r="J4175" s="29">
        <f ca="1">_xlfn.BETA.INV(I4175,'Input Parameters'!$L$24,'Input Parameters'!$M$24,'Input Parameters'!$J$24,'Input Parameters'!$K$24)</f>
        <v>0.55670587630410873</v>
      </c>
      <c r="K4175" s="156">
        <f ca="1">('Input Parameters'!$E$25/'Input Parameters'!$E$31)^$J4175</f>
        <v>1.8434042769721996E-2</v>
      </c>
      <c r="L4175" s="66">
        <f ca="1">$H4175*$C4175*'Input Parameters'!$E$23*K4175</f>
        <v>6.5037432733387055</v>
      </c>
      <c r="M4175" s="23">
        <f t="shared" ca="1" si="565"/>
        <v>0.60398387783078966</v>
      </c>
      <c r="N4175" s="15">
        <f ca="1">_xlfn.NORM.INV(M4175,'Input Parameters'!$E$26,'Input Parameters'!$F$26)</f>
        <v>3.9537123680359623E-2</v>
      </c>
      <c r="O4175" s="8">
        <f t="shared" ca="1" si="566"/>
        <v>0.68570574431689568</v>
      </c>
      <c r="P4175" s="29">
        <f ca="1">_xlfn.LOGNORM.INV(O4175,'Input Parameters'!$H$27,'Input Parameters'!$I$27)</f>
        <v>1.7633448353905548</v>
      </c>
      <c r="Q4175" s="10"/>
      <c r="R4175" s="15">
        <f>'Input Parameters'!$E$28</f>
        <v>12.7</v>
      </c>
      <c r="S4175" s="10">
        <f t="shared" ca="1" si="567"/>
        <v>0.98667248273116115</v>
      </c>
      <c r="T4175" s="25">
        <f ca="1">_xlfn.LOGNORM.INV(S4175,'Input Parameters'!$H$29,'Input Parameters'!$I$29)</f>
        <v>74.6857557807067</v>
      </c>
      <c r="U4175" s="10">
        <f t="shared" ca="1" si="568"/>
        <v>0.14680896127039389</v>
      </c>
      <c r="V4175" s="29">
        <f ca="1">IF('Input Parameters'!$D$30="Beta",_xlfn.BETA.INV(U4175,'Input Parameters'!$L$30,'Input Parameters'!$M$30,'Input Parameters'!$J$30,'Input Parameters'!$K$30),IF('Input Parameters'!$D$30="LogNorm",_xlfn.LOGNORM.INV(U4175,'Input Parameters'!$H$30,'Input Parameters'!$I$30)))</f>
        <v>0.66037849700899454</v>
      </c>
      <c r="W4175" s="2">
        <f ca="1">N4175+(P4175-N4175)*(1-ERF((T4175-R4175)/(2*SQRT(L4175*'Input Parameters'!$E$31))))</f>
        <v>0.18722007841938904</v>
      </c>
      <c r="X4175">
        <f t="shared" ca="1" si="569"/>
        <v>1</v>
      </c>
      <c r="Y4175" s="7"/>
    </row>
    <row r="4176" spans="1:25" ht="15" customHeight="1" x14ac:dyDescent="0.3">
      <c r="A4176" s="130">
        <v>4169</v>
      </c>
      <c r="B4176" s="10">
        <f t="shared" ca="1" si="561"/>
        <v>0.15545875591065084</v>
      </c>
      <c r="C4176" s="57">
        <f ca="1">_xlfn.NORM.INV(B4176,'Input Parameters'!$E$19,'Input Parameters'!$F$19)</f>
        <v>481.6762604747085</v>
      </c>
      <c r="D4176" s="10">
        <f t="shared" ca="1" si="562"/>
        <v>0.34632692466108661</v>
      </c>
      <c r="E4176" s="59">
        <f ca="1">IF(_xlfn.NORM.INV(D4176,'Input Parameters'!$E$20,'Input Parameters'!$F$20)&lt;3500,3500,IF(_xlfn.NORM.INV(D4176,'Input Parameters'!$E$20,'Input Parameters'!$F$20)&gt;5500,5500,_xlfn.NORM.INV(D4176,'Input Parameters'!$E$20,'Input Parameters'!$F$20)))</f>
        <v>4523.3206873366571</v>
      </c>
      <c r="F4176" s="10">
        <f t="shared" ca="1" si="563"/>
        <v>0.62487836315859668</v>
      </c>
      <c r="G4176" s="61">
        <f ca="1">_xlfn.NORM.INV(F4176,'Input Parameters'!$E$21,'Input Parameters'!$F$21)</f>
        <v>287.35198422795554</v>
      </c>
      <c r="H4176" s="54">
        <f ca="1">EXP(E4176*(1/'Input Parameters'!$E$22-1/G4176))</f>
        <v>0.73827489137639846</v>
      </c>
      <c r="I4176" s="10">
        <f t="shared" ca="1" si="564"/>
        <v>0.159314031171088</v>
      </c>
      <c r="J4176" s="29">
        <f ca="1">_xlfn.BETA.INV(I4176,'Input Parameters'!$L$24,'Input Parameters'!$M$24,'Input Parameters'!$J$24,'Input Parameters'!$K$24)</f>
        <v>0.44311304039583765</v>
      </c>
      <c r="K4176" s="156">
        <f ca="1">('Input Parameters'!$E$25/'Input Parameters'!$E$31)^$J4176</f>
        <v>4.164006211636035E-2</v>
      </c>
      <c r="L4176" s="66">
        <f ca="1">$H4176*$C4176*'Input Parameters'!$E$23*K4176</f>
        <v>14.807601206153475</v>
      </c>
      <c r="M4176" s="23">
        <f t="shared" ca="1" si="565"/>
        <v>0.68835017444816649</v>
      </c>
      <c r="N4176" s="15">
        <f ca="1">_xlfn.NORM.INV(M4176,'Input Parameters'!$E$26,'Input Parameters'!$F$26)</f>
        <v>4.4314764917908679E-2</v>
      </c>
      <c r="O4176" s="8">
        <f t="shared" ca="1" si="566"/>
        <v>0.93859897144770221</v>
      </c>
      <c r="P4176" s="29">
        <f ca="1">_xlfn.LOGNORM.INV(O4176,'Input Parameters'!$H$27,'Input Parameters'!$I$27)</f>
        <v>2.8176532567071262</v>
      </c>
      <c r="Q4176" s="10"/>
      <c r="R4176" s="15">
        <f>'Input Parameters'!$E$28</f>
        <v>12.7</v>
      </c>
      <c r="S4176" s="10">
        <f t="shared" ca="1" si="567"/>
        <v>0.75798469351422593</v>
      </c>
      <c r="T4176" s="25">
        <f ca="1">_xlfn.LOGNORM.INV(S4176,'Input Parameters'!$H$29,'Input Parameters'!$I$29)</f>
        <v>62.991812433539152</v>
      </c>
      <c r="U4176" s="10">
        <f t="shared" ca="1" si="568"/>
        <v>0.46664349489556212</v>
      </c>
      <c r="V4176" s="29">
        <f ca="1">IF('Input Parameters'!$D$30="Beta",_xlfn.BETA.INV(U4176,'Input Parameters'!$L$30,'Input Parameters'!$M$30,'Input Parameters'!$J$30,'Input Parameters'!$K$30),IF('Input Parameters'!$D$30="LogNorm",_xlfn.LOGNORM.INV(U4176,'Input Parameters'!$H$30,'Input Parameters'!$I$30)))</f>
        <v>0.96676106536680995</v>
      </c>
      <c r="W4176" s="2">
        <f ca="1">N4176+(P4176-N4176)*(1-ERF((T4176-R4176)/(2*SQRT(L4176*'Input Parameters'!$E$31))))</f>
        <v>1.0299898553222646</v>
      </c>
      <c r="X4176">
        <f t="shared" ca="1" si="569"/>
        <v>0</v>
      </c>
      <c r="Y4176" s="7"/>
    </row>
    <row r="4177" spans="1:25" ht="15" customHeight="1" x14ac:dyDescent="0.3">
      <c r="A4177" s="130">
        <v>4170</v>
      </c>
      <c r="B4177" s="10">
        <f t="shared" ca="1" si="561"/>
        <v>0.60024342541626297</v>
      </c>
      <c r="C4177" s="57">
        <f ca="1">_xlfn.NORM.INV(B4177,'Input Parameters'!$E$19,'Input Parameters'!$F$19)</f>
        <v>588.76107594682617</v>
      </c>
      <c r="D4177" s="10">
        <f t="shared" ca="1" si="562"/>
        <v>4.087305847490974E-2</v>
      </c>
      <c r="E4177" s="59">
        <f ca="1">IF(_xlfn.NORM.INV(D4177,'Input Parameters'!$E$20,'Input Parameters'!$F$20)&lt;3500,3500,IF(_xlfn.NORM.INV(D4177,'Input Parameters'!$E$20,'Input Parameters'!$F$20)&gt;5500,5500,_xlfn.NORM.INV(D4177,'Input Parameters'!$E$20,'Input Parameters'!$F$20)))</f>
        <v>3581.5496669038007</v>
      </c>
      <c r="F4177" s="10">
        <f t="shared" ca="1" si="563"/>
        <v>0.62055931761605465</v>
      </c>
      <c r="G4177" s="61">
        <f ca="1">_xlfn.NORM.INV(F4177,'Input Parameters'!$E$21,'Input Parameters'!$F$21)</f>
        <v>287.26262767726035</v>
      </c>
      <c r="H4177" s="54">
        <f ca="1">EXP(E4177*(1/'Input Parameters'!$E$22-1/G4177))</f>
        <v>0.78337869229621304</v>
      </c>
      <c r="I4177" s="10">
        <f t="shared" ca="1" si="564"/>
        <v>0.88614930472194176</v>
      </c>
      <c r="J4177" s="29">
        <f ca="1">_xlfn.BETA.INV(I4177,'Input Parameters'!$L$24,'Input Parameters'!$M$24,'Input Parameters'!$J$24,'Input Parameters'!$K$24)</f>
        <v>0.78321341843712511</v>
      </c>
      <c r="K4177" s="156">
        <f ca="1">('Input Parameters'!$E$25/'Input Parameters'!$E$31)^$J4177</f>
        <v>3.6303767901604803E-3</v>
      </c>
      <c r="L4177" s="66">
        <f ca="1">$H4177*$C4177*'Input Parameters'!$E$23*K4177</f>
        <v>1.6744128449966258</v>
      </c>
      <c r="M4177" s="23">
        <f t="shared" ca="1" si="565"/>
        <v>2.6377344098562738E-2</v>
      </c>
      <c r="N4177" s="15">
        <f ca="1">_xlfn.NORM.INV(M4177,'Input Parameters'!$E$26,'Input Parameters'!$F$26)</f>
        <v>-6.6753947294685145E-3</v>
      </c>
      <c r="O4177" s="8">
        <f t="shared" ca="1" si="566"/>
        <v>0.69913009552283567</v>
      </c>
      <c r="P4177" s="29">
        <f ca="1">_xlfn.LOGNORM.INV(O4177,'Input Parameters'!$H$27,'Input Parameters'!$I$27)</f>
        <v>1.7933874553781737</v>
      </c>
      <c r="Q4177" s="10"/>
      <c r="R4177" s="15">
        <f>'Input Parameters'!$E$28</f>
        <v>12.7</v>
      </c>
      <c r="S4177" s="10">
        <f t="shared" ca="1" si="567"/>
        <v>0.47499569888579307</v>
      </c>
      <c r="T4177" s="25">
        <f ca="1">_xlfn.LOGNORM.INV(S4177,'Input Parameters'!$H$29,'Input Parameters'!$I$29)</f>
        <v>57.823227179747668</v>
      </c>
      <c r="U4177" s="10">
        <f t="shared" ca="1" si="568"/>
        <v>0.7120116683984854</v>
      </c>
      <c r="V4177" s="29">
        <f ca="1">IF('Input Parameters'!$D$30="Beta",_xlfn.BETA.INV(U4177,'Input Parameters'!$L$30,'Input Parameters'!$M$30,'Input Parameters'!$J$30,'Input Parameters'!$K$30),IF('Input Parameters'!$D$30="LogNorm",_xlfn.LOGNORM.INV(U4177,'Input Parameters'!$H$30,'Input Parameters'!$I$30)))</f>
        <v>1.2457689333318913</v>
      </c>
      <c r="W4177" s="2">
        <f ca="1">N4177+(P4177-N4177)*(1-ERF((T4177-R4177)/(2*SQRT(L4177*'Input Parameters'!$E$31))))</f>
        <v>1.7934387455217051E-2</v>
      </c>
      <c r="X4177">
        <f t="shared" ca="1" si="569"/>
        <v>1</v>
      </c>
      <c r="Y4177" s="7"/>
    </row>
    <row r="4178" spans="1:25" ht="15" customHeight="1" x14ac:dyDescent="0.3">
      <c r="A4178" s="130">
        <v>4171</v>
      </c>
      <c r="B4178" s="10">
        <f t="shared" ca="1" si="561"/>
        <v>0.32729445315403738</v>
      </c>
      <c r="C4178" s="57">
        <f ca="1">_xlfn.NORM.INV(B4178,'Input Parameters'!$E$19,'Input Parameters'!$F$19)</f>
        <v>529.49500790639695</v>
      </c>
      <c r="D4178" s="10">
        <f t="shared" ca="1" si="562"/>
        <v>0.10577496912214468</v>
      </c>
      <c r="E4178" s="59">
        <f ca="1">IF(_xlfn.NORM.INV(D4178,'Input Parameters'!$E$20,'Input Parameters'!$F$20)&lt;3500,3500,IF(_xlfn.NORM.INV(D4178,'Input Parameters'!$E$20,'Input Parameters'!$F$20)&gt;5500,5500,_xlfn.NORM.INV(D4178,'Input Parameters'!$E$20,'Input Parameters'!$F$20)))</f>
        <v>3925.4796043902793</v>
      </c>
      <c r="F4178" s="10">
        <f t="shared" ca="1" si="563"/>
        <v>0.27658473324953248</v>
      </c>
      <c r="G4178" s="61">
        <f ca="1">_xlfn.NORM.INV(F4178,'Input Parameters'!$E$21,'Input Parameters'!$F$21)</f>
        <v>280.18888275353567</v>
      </c>
      <c r="H4178" s="54">
        <f ca="1">EXP(E4178*(1/'Input Parameters'!$E$22-1/G4178))</f>
        <v>0.54195205548617076</v>
      </c>
      <c r="I4178" s="10">
        <f t="shared" ca="1" si="564"/>
        <v>0.41935242098762948</v>
      </c>
      <c r="J4178" s="29">
        <f ca="1">_xlfn.BETA.INV(I4178,'Input Parameters'!$L$24,'Input Parameters'!$M$24,'Input Parameters'!$J$24,'Input Parameters'!$K$24)</f>
        <v>0.57408295681414701</v>
      </c>
      <c r="K4178" s="156">
        <f ca="1">('Input Parameters'!$E$25/'Input Parameters'!$E$31)^$J4178</f>
        <v>1.6273593920977412E-2</v>
      </c>
      <c r="L4178" s="66">
        <f ca="1">$H4178*$C4178*'Input Parameters'!$E$23*K4178</f>
        <v>4.6698852864334501</v>
      </c>
      <c r="M4178" s="23">
        <f t="shared" ca="1" si="565"/>
        <v>0.10080936884349989</v>
      </c>
      <c r="N4178" s="15">
        <f ca="1">_xlfn.NORM.INV(M4178,'Input Parameters'!$E$26,'Input Parameters'!$F$26)</f>
        <v>7.1839808587043849E-3</v>
      </c>
      <c r="O4178" s="8">
        <f t="shared" ca="1" si="566"/>
        <v>0.8334894513946729</v>
      </c>
      <c r="P4178" s="29">
        <f ca="1">_xlfn.LOGNORM.INV(O4178,'Input Parameters'!$H$27,'Input Parameters'!$I$27)</f>
        <v>2.1847170208901567</v>
      </c>
      <c r="Q4178" s="10"/>
      <c r="R4178" s="15">
        <f>'Input Parameters'!$E$28</f>
        <v>12.7</v>
      </c>
      <c r="S4178" s="10">
        <f t="shared" ca="1" si="567"/>
        <v>0.34782627797196064</v>
      </c>
      <c r="T4178" s="25">
        <f ca="1">_xlfn.LOGNORM.INV(S4178,'Input Parameters'!$H$29,'Input Parameters'!$I$29)</f>
        <v>55.729589727409447</v>
      </c>
      <c r="U4178" s="10">
        <f t="shared" ca="1" si="568"/>
        <v>0.14719925494632724</v>
      </c>
      <c r="V4178" s="29">
        <f ca="1">IF('Input Parameters'!$D$30="Beta",_xlfn.BETA.INV(U4178,'Input Parameters'!$L$30,'Input Parameters'!$M$30,'Input Parameters'!$J$30,'Input Parameters'!$K$30),IF('Input Parameters'!$D$30="LogNorm",_xlfn.LOGNORM.INV(U4178,'Input Parameters'!$H$30,'Input Parameters'!$I$30)))</f>
        <v>0.66082048880248667</v>
      </c>
      <c r="W4178" s="2">
        <f ca="1">N4178+(P4178-N4178)*(1-ERF((T4178-R4178)/(2*SQRT(L4178*'Input Parameters'!$E$31))))</f>
        <v>0.35370457209143175</v>
      </c>
      <c r="X4178">
        <f t="shared" ca="1" si="569"/>
        <v>1</v>
      </c>
      <c r="Y4178" s="7"/>
    </row>
    <row r="4179" spans="1:25" ht="15" customHeight="1" x14ac:dyDescent="0.3">
      <c r="A4179" s="130">
        <v>4172</v>
      </c>
      <c r="B4179" s="10">
        <f t="shared" ca="1" si="561"/>
        <v>0.34522132014594165</v>
      </c>
      <c r="C4179" s="57">
        <f ca="1">_xlfn.NORM.INV(B4179,'Input Parameters'!$E$19,'Input Parameters'!$F$19)</f>
        <v>533.64749981592092</v>
      </c>
      <c r="D4179" s="10">
        <f t="shared" ca="1" si="562"/>
        <v>0.98220905396671354</v>
      </c>
      <c r="E4179" s="59">
        <f ca="1">IF(_xlfn.NORM.INV(D4179,'Input Parameters'!$E$20,'Input Parameters'!$F$20)&lt;3500,3500,IF(_xlfn.NORM.INV(D4179,'Input Parameters'!$E$20,'Input Parameters'!$F$20)&gt;5500,5500,_xlfn.NORM.INV(D4179,'Input Parameters'!$E$20,'Input Parameters'!$F$20)))</f>
        <v>5500</v>
      </c>
      <c r="F4179" s="10">
        <f t="shared" ca="1" si="563"/>
        <v>0.42321019148799033</v>
      </c>
      <c r="G4179" s="61">
        <f ca="1">_xlfn.NORM.INV(F4179,'Input Parameters'!$E$21,'Input Parameters'!$F$21)</f>
        <v>283.32761427181651</v>
      </c>
      <c r="H4179" s="54">
        <f ca="1">EXP(E4179*(1/'Input Parameters'!$E$22-1/G4179))</f>
        <v>0.52685733390299694</v>
      </c>
      <c r="I4179" s="10">
        <f t="shared" ca="1" si="564"/>
        <v>1.722207942034637E-2</v>
      </c>
      <c r="J4179" s="29">
        <f ca="1">_xlfn.BETA.INV(I4179,'Input Parameters'!$L$24,'Input Parameters'!$M$24,'Input Parameters'!$J$24,'Input Parameters'!$K$24)</f>
        <v>0.27301761736368346</v>
      </c>
      <c r="K4179" s="156">
        <f ca="1">('Input Parameters'!$E$25/'Input Parameters'!$E$31)^$J4179</f>
        <v>0.14106917468329797</v>
      </c>
      <c r="L4179" s="66">
        <f ca="1">$H4179*$C4179*'Input Parameters'!$E$23*K4179</f>
        <v>39.662458842684686</v>
      </c>
      <c r="M4179" s="23">
        <f t="shared" ca="1" si="565"/>
        <v>0.99681699073848229</v>
      </c>
      <c r="N4179" s="15">
        <f ca="1">_xlfn.NORM.INV(M4179,'Input Parameters'!$E$26,'Input Parameters'!$F$26)</f>
        <v>9.1294462802735107E-2</v>
      </c>
      <c r="O4179" s="8">
        <f t="shared" ca="1" si="566"/>
        <v>0.41799421625822497</v>
      </c>
      <c r="P4179" s="29">
        <f ca="1">_xlfn.LOGNORM.INV(O4179,'Input Parameters'!$H$27,'Input Parameters'!$I$27)</f>
        <v>1.299033714544243</v>
      </c>
      <c r="Q4179" s="10"/>
      <c r="R4179" s="15">
        <f>'Input Parameters'!$E$28</f>
        <v>12.7</v>
      </c>
      <c r="S4179" s="10">
        <f t="shared" ca="1" si="567"/>
        <v>0.30120447140643458</v>
      </c>
      <c r="T4179" s="25">
        <f ca="1">_xlfn.LOGNORM.INV(S4179,'Input Parameters'!$H$29,'Input Parameters'!$I$29)</f>
        <v>54.923674815532898</v>
      </c>
      <c r="U4179" s="10">
        <f t="shared" ca="1" si="568"/>
        <v>0.85888630293313861</v>
      </c>
      <c r="V4179" s="29">
        <f ca="1">IF('Input Parameters'!$D$30="Beta",_xlfn.BETA.INV(U4179,'Input Parameters'!$L$30,'Input Parameters'!$M$30,'Input Parameters'!$J$30,'Input Parameters'!$K$30),IF('Input Parameters'!$D$30="LogNorm",_xlfn.LOGNORM.INV(U4179,'Input Parameters'!$H$30,'Input Parameters'!$I$30)))</f>
        <v>1.5269284767358453</v>
      </c>
      <c r="W4179" s="2">
        <f ca="1">N4179+(P4179-N4179)*(1-ERF((T4179-R4179)/(2*SQRT(L4179*'Input Parameters'!$E$31))))</f>
        <v>0.85874414293297652</v>
      </c>
      <c r="X4179">
        <f t="shared" ca="1" si="569"/>
        <v>1</v>
      </c>
      <c r="Y4179" s="7"/>
    </row>
    <row r="4180" spans="1:25" ht="15" customHeight="1" x14ac:dyDescent="0.3">
      <c r="A4180" s="130">
        <v>4173</v>
      </c>
      <c r="B4180" s="10">
        <f t="shared" ca="1" si="561"/>
        <v>0.2509618949934711</v>
      </c>
      <c r="C4180" s="57">
        <f ca="1">_xlfn.NORM.INV(B4180,'Input Parameters'!$E$19,'Input Parameters'!$F$19)</f>
        <v>510.56113334164377</v>
      </c>
      <c r="D4180" s="10">
        <f t="shared" ca="1" si="562"/>
        <v>0.3647635086477109</v>
      </c>
      <c r="E4180" s="59">
        <f ca="1">IF(_xlfn.NORM.INV(D4180,'Input Parameters'!$E$20,'Input Parameters'!$F$20)&lt;3500,3500,IF(_xlfn.NORM.INV(D4180,'Input Parameters'!$E$20,'Input Parameters'!$F$20)&gt;5500,5500,_xlfn.NORM.INV(D4180,'Input Parameters'!$E$20,'Input Parameters'!$F$20)))</f>
        <v>4557.9716591351007</v>
      </c>
      <c r="F4180" s="10">
        <f t="shared" ca="1" si="563"/>
        <v>1.8578408657941581E-2</v>
      </c>
      <c r="G4180" s="61">
        <f ca="1">_xlfn.NORM.INV(F4180,'Input Parameters'!$E$21,'Input Parameters'!$F$21)</f>
        <v>268.46947051908626</v>
      </c>
      <c r="H4180" s="54">
        <f ca="1">EXP(E4180*(1/'Input Parameters'!$E$22-1/G4180))</f>
        <v>0.24137608701643512</v>
      </c>
      <c r="I4180" s="10">
        <f t="shared" ca="1" si="564"/>
        <v>0.12958231523514152</v>
      </c>
      <c r="J4180" s="29">
        <f ca="1">_xlfn.BETA.INV(I4180,'Input Parameters'!$L$24,'Input Parameters'!$M$24,'Input Parameters'!$J$24,'Input Parameters'!$K$24)</f>
        <v>0.4218005742894721</v>
      </c>
      <c r="K4180" s="156">
        <f ca="1">('Input Parameters'!$E$25/'Input Parameters'!$E$31)^$J4180</f>
        <v>4.8518672714709436E-2</v>
      </c>
      <c r="L4180" s="66">
        <f ca="1">$H4180*$C4180*'Input Parameters'!$E$23*K4180</f>
        <v>5.9793077285948195</v>
      </c>
      <c r="M4180" s="23">
        <f t="shared" ca="1" si="565"/>
        <v>0.42425796037670349</v>
      </c>
      <c r="N4180" s="15">
        <f ca="1">_xlfn.NORM.INV(M4180,'Input Parameters'!$E$26,'Input Parameters'!$F$26)</f>
        <v>2.9988740739767795E-2</v>
      </c>
      <c r="O4180" s="8">
        <f t="shared" ca="1" si="566"/>
        <v>0.12234145851515887</v>
      </c>
      <c r="P4180" s="29">
        <f ca="1">_xlfn.LOGNORM.INV(O4180,'Input Parameters'!$H$27,'Input Parameters'!$I$27)</f>
        <v>0.85089043214044546</v>
      </c>
      <c r="Q4180" s="10"/>
      <c r="R4180" s="15">
        <f>'Input Parameters'!$E$28</f>
        <v>12.7</v>
      </c>
      <c r="S4180" s="10">
        <f t="shared" ca="1" si="567"/>
        <v>0.54817844918174263</v>
      </c>
      <c r="T4180" s="25">
        <f ca="1">_xlfn.LOGNORM.INV(S4180,'Input Parameters'!$H$29,'Input Parameters'!$I$29)</f>
        <v>59.028708656416761</v>
      </c>
      <c r="U4180" s="10">
        <f t="shared" ca="1" si="568"/>
        <v>0.90973597864780009</v>
      </c>
      <c r="V4180" s="29">
        <f ca="1">IF('Input Parameters'!$D$30="Beta",_xlfn.BETA.INV(U4180,'Input Parameters'!$L$30,'Input Parameters'!$M$30,'Input Parameters'!$J$30,'Input Parameters'!$K$30),IF('Input Parameters'!$D$30="LogNorm",_xlfn.LOGNORM.INV(U4180,'Input Parameters'!$H$30,'Input Parameters'!$I$30)))</f>
        <v>1.6943298521006283</v>
      </c>
      <c r="W4180" s="2">
        <f ca="1">N4180+(P4180-N4180)*(1-ERF((T4180-R4180)/(2*SQRT(L4180*'Input Parameters'!$E$31))))</f>
        <v>0.17803072895659808</v>
      </c>
      <c r="X4180">
        <f t="shared" ca="1" si="569"/>
        <v>1</v>
      </c>
      <c r="Y4180" s="7"/>
    </row>
    <row r="4181" spans="1:25" ht="15" customHeight="1" x14ac:dyDescent="0.3">
      <c r="A4181" s="130">
        <v>4174</v>
      </c>
      <c r="B4181" s="10">
        <f t="shared" ca="1" si="561"/>
        <v>0.672320724573363</v>
      </c>
      <c r="C4181" s="57">
        <f ca="1">_xlfn.NORM.INV(B4181,'Input Parameters'!$E$19,'Input Parameters'!$F$19)</f>
        <v>605.01492454948118</v>
      </c>
      <c r="D4181" s="10">
        <f t="shared" ca="1" si="562"/>
        <v>0.99113797872074216</v>
      </c>
      <c r="E4181" s="59">
        <f ca="1">IF(_xlfn.NORM.INV(D4181,'Input Parameters'!$E$20,'Input Parameters'!$F$20)&lt;3500,3500,IF(_xlfn.NORM.INV(D4181,'Input Parameters'!$E$20,'Input Parameters'!$F$20)&gt;5500,5500,_xlfn.NORM.INV(D4181,'Input Parameters'!$E$20,'Input Parameters'!$F$20)))</f>
        <v>5500</v>
      </c>
      <c r="F4181" s="10">
        <f t="shared" ca="1" si="563"/>
        <v>0.51867128786857708</v>
      </c>
      <c r="G4181" s="61">
        <f ca="1">_xlfn.NORM.INV(F4181,'Input Parameters'!$E$21,'Input Parameters'!$F$21)</f>
        <v>285.21799794714485</v>
      </c>
      <c r="H4181" s="54">
        <f ca="1">EXP(E4181*(1/'Input Parameters'!$E$22-1/G4181))</f>
        <v>0.59919720440423618</v>
      </c>
      <c r="I4181" s="10">
        <f t="shared" ca="1" si="564"/>
        <v>0.93106377707781607</v>
      </c>
      <c r="J4181" s="29">
        <f ca="1">_xlfn.BETA.INV(I4181,'Input Parameters'!$L$24,'Input Parameters'!$M$24,'Input Parameters'!$J$24,'Input Parameters'!$K$24)</f>
        <v>0.81662749727146222</v>
      </c>
      <c r="K4181" s="156">
        <f ca="1">('Input Parameters'!$E$25/'Input Parameters'!$E$31)^$J4181</f>
        <v>2.8566195567294506E-3</v>
      </c>
      <c r="L4181" s="66">
        <f ca="1">$H4181*$C4181*'Input Parameters'!$E$23*K4181</f>
        <v>1.0355910097552061</v>
      </c>
      <c r="M4181" s="23">
        <f t="shared" ca="1" si="565"/>
        <v>0.73769509945916234</v>
      </c>
      <c r="N4181" s="15">
        <f ca="1">_xlfn.NORM.INV(M4181,'Input Parameters'!$E$26,'Input Parameters'!$F$26)</f>
        <v>4.7361368826115705E-2</v>
      </c>
      <c r="O4181" s="8">
        <f t="shared" ca="1" si="566"/>
        <v>0.70979368919648211</v>
      </c>
      <c r="P4181" s="29">
        <f ca="1">_xlfn.LOGNORM.INV(O4181,'Input Parameters'!$H$27,'Input Parameters'!$I$27)</f>
        <v>1.8180577344708944</v>
      </c>
      <c r="Q4181" s="10"/>
      <c r="R4181" s="15">
        <f>'Input Parameters'!$E$28</f>
        <v>12.7</v>
      </c>
      <c r="S4181" s="10">
        <f t="shared" ca="1" si="567"/>
        <v>0.13058701067201561</v>
      </c>
      <c r="T4181" s="25">
        <f ca="1">_xlfn.LOGNORM.INV(S4181,'Input Parameters'!$H$29,'Input Parameters'!$I$29)</f>
        <v>51.330212952020474</v>
      </c>
      <c r="U4181" s="10">
        <f t="shared" ca="1" si="568"/>
        <v>0.70939310194105509</v>
      </c>
      <c r="V4181" s="29">
        <f ca="1">IF('Input Parameters'!$D$30="Beta",_xlfn.BETA.INV(U4181,'Input Parameters'!$L$30,'Input Parameters'!$M$30,'Input Parameters'!$J$30,'Input Parameters'!$K$30),IF('Input Parameters'!$D$30="LogNorm",_xlfn.LOGNORM.INV(U4181,'Input Parameters'!$H$30,'Input Parameters'!$I$30)))</f>
        <v>1.2420122331079904</v>
      </c>
      <c r="W4181" s="2">
        <f ca="1">N4181+(P4181-N4181)*(1-ERF((T4181-R4181)/(2*SQRT(L4181*'Input Parameters'!$E$31))))</f>
        <v>6.0234231792825436E-2</v>
      </c>
      <c r="X4181">
        <f t="shared" ca="1" si="569"/>
        <v>1</v>
      </c>
      <c r="Y4181" s="7"/>
    </row>
    <row r="4182" spans="1:25" ht="15" customHeight="1" x14ac:dyDescent="0.3">
      <c r="A4182" s="130">
        <v>4175</v>
      </c>
      <c r="B4182" s="10">
        <f t="shared" ca="1" si="561"/>
        <v>0.25957109255839073</v>
      </c>
      <c r="C4182" s="57">
        <f ca="1">_xlfn.NORM.INV(B4182,'Input Parameters'!$E$19,'Input Parameters'!$F$19)</f>
        <v>512.825531486925</v>
      </c>
      <c r="D4182" s="10">
        <f t="shared" ca="1" si="562"/>
        <v>0.15266773885882012</v>
      </c>
      <c r="E4182" s="59">
        <f ca="1">IF(_xlfn.NORM.INV(D4182,'Input Parameters'!$E$20,'Input Parameters'!$F$20)&lt;3500,3500,IF(_xlfn.NORM.INV(D4182,'Input Parameters'!$E$20,'Input Parameters'!$F$20)&gt;5500,5500,_xlfn.NORM.INV(D4182,'Input Parameters'!$E$20,'Input Parameters'!$F$20)))</f>
        <v>4082.4588900365961</v>
      </c>
      <c r="F4182" s="10">
        <f t="shared" ca="1" si="563"/>
        <v>0.18385623098495696</v>
      </c>
      <c r="G4182" s="61">
        <f ca="1">_xlfn.NORM.INV(F4182,'Input Parameters'!$E$21,'Input Parameters'!$F$21)</f>
        <v>277.76997500345033</v>
      </c>
      <c r="H4182" s="54">
        <f ca="1">EXP(E4182*(1/'Input Parameters'!$E$22-1/G4182))</f>
        <v>0.4658190345358646</v>
      </c>
      <c r="I4182" s="10">
        <f t="shared" ca="1" si="564"/>
        <v>8.5551606682732539E-2</v>
      </c>
      <c r="J4182" s="29">
        <f ca="1">_xlfn.BETA.INV(I4182,'Input Parameters'!$L$24,'Input Parameters'!$M$24,'Input Parameters'!$J$24,'Input Parameters'!$K$24)</f>
        <v>0.38342043449000207</v>
      </c>
      <c r="K4182" s="156">
        <f ca="1">('Input Parameters'!$E$25/'Input Parameters'!$E$31)^$J4182</f>
        <v>6.3896877378564171E-2</v>
      </c>
      <c r="L4182" s="66">
        <f ca="1">$H4182*$C4182*'Input Parameters'!$E$23*K4182</f>
        <v>15.263934880240965</v>
      </c>
      <c r="M4182" s="23">
        <f t="shared" ca="1" si="565"/>
        <v>0.95410895532615236</v>
      </c>
      <c r="N4182" s="15">
        <f ca="1">_xlfn.NORM.INV(M4182,'Input Parameters'!$E$26,'Input Parameters'!$F$26)</f>
        <v>6.9407494875409953E-2</v>
      </c>
      <c r="O4182" s="8">
        <f t="shared" ca="1" si="566"/>
        <v>0.74502032560298392</v>
      </c>
      <c r="P4182" s="29">
        <f ca="1">_xlfn.LOGNORM.INV(O4182,'Input Parameters'!$H$27,'Input Parameters'!$I$27)</f>
        <v>1.9054475370960102</v>
      </c>
      <c r="Q4182" s="10"/>
      <c r="R4182" s="15">
        <f>'Input Parameters'!$E$28</f>
        <v>12.7</v>
      </c>
      <c r="S4182" s="10">
        <f t="shared" ca="1" si="567"/>
        <v>0.55275109347761686</v>
      </c>
      <c r="T4182" s="25">
        <f ca="1">_xlfn.LOGNORM.INV(S4182,'Input Parameters'!$H$29,'Input Parameters'!$I$29)</f>
        <v>59.105334355375071</v>
      </c>
      <c r="U4182" s="10">
        <f t="shared" ca="1" si="568"/>
        <v>0.72179476710169888</v>
      </c>
      <c r="V4182" s="29">
        <f ca="1">IF('Input Parameters'!$D$30="Beta",_xlfn.BETA.INV(U4182,'Input Parameters'!$L$30,'Input Parameters'!$M$30,'Input Parameters'!$J$30,'Input Parameters'!$K$30),IF('Input Parameters'!$D$30="LogNorm",_xlfn.LOGNORM.INV(U4182,'Input Parameters'!$H$30,'Input Parameters'!$I$30)))</f>
        <v>1.2600527964312771</v>
      </c>
      <c r="W4182" s="2">
        <f ca="1">N4182+(P4182-N4182)*(1-ERF((T4182-R4182)/(2*SQRT(L4182*'Input Parameters'!$E$31))))</f>
        <v>0.8056100740833565</v>
      </c>
      <c r="X4182">
        <f t="shared" ca="1" si="569"/>
        <v>1</v>
      </c>
      <c r="Y4182" s="7"/>
    </row>
    <row r="4183" spans="1:25" ht="15" customHeight="1" x14ac:dyDescent="0.3">
      <c r="A4183" s="130">
        <v>4176</v>
      </c>
      <c r="B4183" s="10">
        <f t="shared" ca="1" si="561"/>
        <v>0.78985243464053467</v>
      </c>
      <c r="C4183" s="57">
        <f ca="1">_xlfn.NORM.INV(B4183,'Input Parameters'!$E$19,'Input Parameters'!$F$19)</f>
        <v>635.39933845299777</v>
      </c>
      <c r="D4183" s="10">
        <f t="shared" ca="1" si="562"/>
        <v>0.72761362985470834</v>
      </c>
      <c r="E4183" s="59">
        <f ca="1">IF(_xlfn.NORM.INV(D4183,'Input Parameters'!$E$20,'Input Parameters'!$F$20)&lt;3500,3500,IF(_xlfn.NORM.INV(D4183,'Input Parameters'!$E$20,'Input Parameters'!$F$20)&gt;5500,5500,_xlfn.NORM.INV(D4183,'Input Parameters'!$E$20,'Input Parameters'!$F$20)))</f>
        <v>5223.9280750207581</v>
      </c>
      <c r="F4183" s="10">
        <f t="shared" ca="1" si="563"/>
        <v>0.59332942712415537</v>
      </c>
      <c r="G4183" s="61">
        <f ca="1">_xlfn.NORM.INV(F4183,'Input Parameters'!$E$21,'Input Parameters'!$F$21)</f>
        <v>286.70588708544273</v>
      </c>
      <c r="H4183" s="54">
        <f ca="1">EXP(E4183*(1/'Input Parameters'!$E$22-1/G4183))</f>
        <v>0.67610559611734222</v>
      </c>
      <c r="I4183" s="10">
        <f t="shared" ca="1" si="564"/>
        <v>0.10295279874062091</v>
      </c>
      <c r="J4183" s="29">
        <f ca="1">_xlfn.BETA.INV(I4183,'Input Parameters'!$L$24,'Input Parameters'!$M$24,'Input Parameters'!$J$24,'Input Parameters'!$K$24)</f>
        <v>0.39986835928921166</v>
      </c>
      <c r="K4183" s="156">
        <f ca="1">('Input Parameters'!$E$25/'Input Parameters'!$E$31)^$J4183</f>
        <v>5.678547205468084E-2</v>
      </c>
      <c r="L4183" s="66">
        <f ca="1">$H4183*$C4183*'Input Parameters'!$E$23*K4183</f>
        <v>24.394871192218442</v>
      </c>
      <c r="M4183" s="23">
        <f t="shared" ca="1" si="565"/>
        <v>0.40263433933204806</v>
      </c>
      <c r="N4183" s="15">
        <f ca="1">_xlfn.NORM.INV(M4183,'Input Parameters'!$E$26,'Input Parameters'!$F$26)</f>
        <v>2.8822780313268542E-2</v>
      </c>
      <c r="O4183" s="8">
        <f t="shared" ca="1" si="566"/>
        <v>0.98852331972966767</v>
      </c>
      <c r="P4183" s="29">
        <f ca="1">_xlfn.LOGNORM.INV(O4183,'Input Parameters'!$H$27,'Input Parameters'!$I$27)</f>
        <v>3.8936511624046686</v>
      </c>
      <c r="Q4183" s="10"/>
      <c r="R4183" s="15">
        <f>'Input Parameters'!$E$28</f>
        <v>12.7</v>
      </c>
      <c r="S4183" s="10">
        <f t="shared" ca="1" si="567"/>
        <v>0.98764038083143546</v>
      </c>
      <c r="T4183" s="25">
        <f ca="1">_xlfn.LOGNORM.INV(S4183,'Input Parameters'!$H$29,'Input Parameters'!$I$29)</f>
        <v>74.931253864109195</v>
      </c>
      <c r="U4183" s="10">
        <f t="shared" ca="1" si="568"/>
        <v>0.78154765074072152</v>
      </c>
      <c r="V4183" s="29">
        <f ca="1">IF('Input Parameters'!$D$30="Beta",_xlfn.BETA.INV(U4183,'Input Parameters'!$L$30,'Input Parameters'!$M$30,'Input Parameters'!$J$30,'Input Parameters'!$K$30),IF('Input Parameters'!$D$30="LogNorm",_xlfn.LOGNORM.INV(U4183,'Input Parameters'!$H$30,'Input Parameters'!$I$30)))</f>
        <v>1.3576879648114208</v>
      </c>
      <c r="W4183" s="2">
        <f ca="1">N4183+(P4183-N4183)*(1-ERF((T4183-R4183)/(2*SQRT(L4183*'Input Parameters'!$E$31))))</f>
        <v>1.4702721611371632</v>
      </c>
      <c r="X4183">
        <f t="shared" ca="1" si="569"/>
        <v>0</v>
      </c>
      <c r="Y4183" s="7"/>
    </row>
    <row r="4184" spans="1:25" ht="15" customHeight="1" x14ac:dyDescent="0.3">
      <c r="A4184" s="130">
        <v>4177</v>
      </c>
      <c r="B4184" s="10">
        <f t="shared" ca="1" si="561"/>
        <v>0.8875926178782152</v>
      </c>
      <c r="C4184" s="57">
        <f ca="1">_xlfn.NORM.INV(B4184,'Input Parameters'!$E$19,'Input Parameters'!$F$19)</f>
        <v>669.8681667716196</v>
      </c>
      <c r="D4184" s="10">
        <f t="shared" ca="1" si="562"/>
        <v>0.30483555070234103</v>
      </c>
      <c r="E4184" s="59">
        <f ca="1">IF(_xlfn.NORM.INV(D4184,'Input Parameters'!$E$20,'Input Parameters'!$F$20)&lt;3500,3500,IF(_xlfn.NORM.INV(D4184,'Input Parameters'!$E$20,'Input Parameters'!$F$20)&gt;5500,5500,_xlfn.NORM.INV(D4184,'Input Parameters'!$E$20,'Input Parameters'!$F$20)))</f>
        <v>4442.6199038993554</v>
      </c>
      <c r="F4184" s="10">
        <f t="shared" ca="1" si="563"/>
        <v>0.79987154500121216</v>
      </c>
      <c r="G4184" s="61">
        <f ca="1">_xlfn.NORM.INV(F4184,'Input Parameters'!$E$21,'Input Parameters'!$F$21)</f>
        <v>291.46153718611555</v>
      </c>
      <c r="H4184" s="54">
        <f ca="1">EXP(E4184*(1/'Input Parameters'!$E$22-1/G4184))</f>
        <v>0.9230844902582358</v>
      </c>
      <c r="I4184" s="10">
        <f t="shared" ca="1" si="564"/>
        <v>0.88747285759002337</v>
      </c>
      <c r="J4184" s="29">
        <f ca="1">_xlfn.BETA.INV(I4184,'Input Parameters'!$L$24,'Input Parameters'!$M$24,'Input Parameters'!$J$24,'Input Parameters'!$K$24)</f>
        <v>0.78408154555819254</v>
      </c>
      <c r="K4184" s="156">
        <f ca="1">('Input Parameters'!$E$25/'Input Parameters'!$E$31)^$J4184</f>
        <v>3.6078386837795403E-3</v>
      </c>
      <c r="L4184" s="66">
        <f ca="1">$H4184*$C4184*'Input Parameters'!$E$23*K4184</f>
        <v>2.2308887052100039</v>
      </c>
      <c r="M4184" s="23">
        <f t="shared" ca="1" si="565"/>
        <v>0.61655335245348419</v>
      </c>
      <c r="N4184" s="15">
        <f ca="1">_xlfn.NORM.INV(M4184,'Input Parameters'!$E$26,'Input Parameters'!$F$26)</f>
        <v>4.0225261633431E-2</v>
      </c>
      <c r="O4184" s="8">
        <f t="shared" ca="1" si="566"/>
        <v>0.46760550241071741</v>
      </c>
      <c r="P4184" s="29">
        <f ca="1">_xlfn.LOGNORM.INV(O4184,'Input Parameters'!$H$27,'Input Parameters'!$I$27)</f>
        <v>1.3733432981129079</v>
      </c>
      <c r="Q4184" s="10"/>
      <c r="R4184" s="15">
        <f>'Input Parameters'!$E$28</f>
        <v>12.7</v>
      </c>
      <c r="S4184" s="10">
        <f t="shared" ca="1" si="567"/>
        <v>0.91655755338136147</v>
      </c>
      <c r="T4184" s="25">
        <f ca="1">_xlfn.LOGNORM.INV(S4184,'Input Parameters'!$H$29,'Input Parameters'!$I$29)</f>
        <v>68.00800577029392</v>
      </c>
      <c r="U4184" s="10">
        <f t="shared" ca="1" si="568"/>
        <v>8.9754193331288423E-2</v>
      </c>
      <c r="V4184" s="29">
        <f ca="1">IF('Input Parameters'!$D$30="Beta",_xlfn.BETA.INV(U4184,'Input Parameters'!$L$30,'Input Parameters'!$M$30,'Input Parameters'!$J$30,'Input Parameters'!$K$30),IF('Input Parameters'!$D$30="LogNorm",_xlfn.LOGNORM.INV(U4184,'Input Parameters'!$H$30,'Input Parameters'!$I$30)))</f>
        <v>0.58853922974464234</v>
      </c>
      <c r="W4184" s="2">
        <f ca="1">N4184+(P4184-N4184)*(1-ERF((T4184-R4184)/(2*SQRT(L4184*'Input Parameters'!$E$31))))</f>
        <v>5.2002854761421968E-2</v>
      </c>
      <c r="X4184">
        <f t="shared" ca="1" si="569"/>
        <v>1</v>
      </c>
      <c r="Y4184" s="7"/>
    </row>
    <row r="4185" spans="1:25" ht="15" customHeight="1" x14ac:dyDescent="0.3">
      <c r="A4185" s="130">
        <v>4178</v>
      </c>
      <c r="B4185" s="10">
        <f t="shared" ca="1" si="561"/>
        <v>0.79607310101135698</v>
      </c>
      <c r="C4185" s="57">
        <f ca="1">_xlfn.NORM.INV(B4185,'Input Parameters'!$E$19,'Input Parameters'!$F$19)</f>
        <v>637.23865429881812</v>
      </c>
      <c r="D4185" s="10">
        <f t="shared" ca="1" si="562"/>
        <v>0.65279441858146714</v>
      </c>
      <c r="E4185" s="59">
        <f ca="1">IF(_xlfn.NORM.INV(D4185,'Input Parameters'!$E$20,'Input Parameters'!$F$20)&lt;3500,3500,IF(_xlfn.NORM.INV(D4185,'Input Parameters'!$E$20,'Input Parameters'!$F$20)&gt;5500,5500,_xlfn.NORM.INV(D4185,'Input Parameters'!$E$20,'Input Parameters'!$F$20)))</f>
        <v>5075.0131105519695</v>
      </c>
      <c r="F4185" s="10">
        <f t="shared" ca="1" si="563"/>
        <v>0.90047112145102726</v>
      </c>
      <c r="G4185" s="61">
        <f ca="1">_xlfn.NORM.INV(F4185,'Input Parameters'!$E$21,'Input Parameters'!$F$21)</f>
        <v>294.944131708138</v>
      </c>
      <c r="H4185" s="54">
        <f ca="1">EXP(E4185*(1/'Input Parameters'!$E$22-1/G4185))</f>
        <v>1.1209436917489537</v>
      </c>
      <c r="I4185" s="10">
        <f t="shared" ca="1" si="564"/>
        <v>0.7133735132002117</v>
      </c>
      <c r="J4185" s="29">
        <f ca="1">_xlfn.BETA.INV(I4185,'Input Parameters'!$L$24,'Input Parameters'!$M$24,'Input Parameters'!$J$24,'Input Parameters'!$K$24)</f>
        <v>0.69465234282593114</v>
      </c>
      <c r="K4185" s="156">
        <f ca="1">('Input Parameters'!$E$25/'Input Parameters'!$E$31)^$J4185</f>
        <v>6.8526370187491289E-3</v>
      </c>
      <c r="L4185" s="66">
        <f ca="1">$H4185*$C4185*'Input Parameters'!$E$23*K4185</f>
        <v>4.894897895574597</v>
      </c>
      <c r="M4185" s="23">
        <f t="shared" ca="1" si="565"/>
        <v>0.2877497267064878</v>
      </c>
      <c r="N4185" s="15">
        <f ca="1">_xlfn.NORM.INV(M4185,'Input Parameters'!$E$26,'Input Parameters'!$F$26)</f>
        <v>2.2240616231857753E-2</v>
      </c>
      <c r="O4185" s="8">
        <f t="shared" ca="1" si="566"/>
        <v>0.4838040768918217</v>
      </c>
      <c r="P4185" s="29">
        <f ca="1">_xlfn.LOGNORM.INV(O4185,'Input Parameters'!$H$27,'Input Parameters'!$I$27)</f>
        <v>1.3982847845333048</v>
      </c>
      <c r="Q4185" s="10"/>
      <c r="R4185" s="15">
        <f>'Input Parameters'!$E$28</f>
        <v>12.7</v>
      </c>
      <c r="S4185" s="10">
        <f t="shared" ca="1" si="567"/>
        <v>0.62847914996935561</v>
      </c>
      <c r="T4185" s="25">
        <f ca="1">_xlfn.LOGNORM.INV(S4185,'Input Parameters'!$H$29,'Input Parameters'!$I$29)</f>
        <v>60.415057591788205</v>
      </c>
      <c r="U4185" s="10">
        <f t="shared" ca="1" si="568"/>
        <v>0.48626188684741023</v>
      </c>
      <c r="V4185" s="29">
        <f ca="1">IF('Input Parameters'!$D$30="Beta",_xlfn.BETA.INV(U4185,'Input Parameters'!$L$30,'Input Parameters'!$M$30,'Input Parameters'!$J$30,'Input Parameters'!$K$30),IF('Input Parameters'!$D$30="LogNorm",_xlfn.LOGNORM.INV(U4185,'Input Parameters'!$H$30,'Input Parameters'!$I$30)))</f>
        <v>0.98572711174934147</v>
      </c>
      <c r="W4185" s="2">
        <f ca="1">N4185+(P4185-N4185)*(1-ERF((T4185-R4185)/(2*SQRT(L4185*'Input Parameters'!$E$31))))</f>
        <v>0.19735621096687192</v>
      </c>
      <c r="X4185">
        <f t="shared" ca="1" si="569"/>
        <v>1</v>
      </c>
      <c r="Y4185" s="7"/>
    </row>
    <row r="4186" spans="1:25" ht="15" customHeight="1" x14ac:dyDescent="0.3">
      <c r="A4186" s="130">
        <v>4179</v>
      </c>
      <c r="B4186" s="10">
        <f t="shared" ca="1" si="561"/>
        <v>0.6292413692312151</v>
      </c>
      <c r="C4186" s="57">
        <f ca="1">_xlfn.NORM.INV(B4186,'Input Parameters'!$E$19,'Input Parameters'!$F$19)</f>
        <v>595.17188257105829</v>
      </c>
      <c r="D4186" s="10">
        <f t="shared" ca="1" si="562"/>
        <v>0.43660555687389468</v>
      </c>
      <c r="E4186" s="59">
        <f ca="1">IF(_xlfn.NORM.INV(D4186,'Input Parameters'!$E$20,'Input Parameters'!$F$20)&lt;3500,3500,IF(_xlfn.NORM.INV(D4186,'Input Parameters'!$E$20,'Input Parameters'!$F$20)&gt;5500,5500,_xlfn.NORM.INV(D4186,'Input Parameters'!$E$20,'Input Parameters'!$F$20)))</f>
        <v>4688.2932704903169</v>
      </c>
      <c r="F4186" s="10">
        <f t="shared" ca="1" si="563"/>
        <v>0.21093320310328734</v>
      </c>
      <c r="G4186" s="61">
        <f ca="1">_xlfn.NORM.INV(F4186,'Input Parameters'!$E$21,'Input Parameters'!$F$21)</f>
        <v>278.53694675212159</v>
      </c>
      <c r="H4186" s="54">
        <f ca="1">EXP(E4186*(1/'Input Parameters'!$E$22-1/G4186))</f>
        <v>0.43567738451795679</v>
      </c>
      <c r="I4186" s="10">
        <f t="shared" ca="1" si="564"/>
        <v>0.72649289374606629</v>
      </c>
      <c r="J4186" s="29">
        <f ca="1">_xlfn.BETA.INV(I4186,'Input Parameters'!$L$24,'Input Parameters'!$M$24,'Input Parameters'!$J$24,'Input Parameters'!$K$24)</f>
        <v>0.70041067658569767</v>
      </c>
      <c r="K4186" s="156">
        <f ca="1">('Input Parameters'!$E$25/'Input Parameters'!$E$31)^$J4186</f>
        <v>6.5753372030511043E-3</v>
      </c>
      <c r="L4186" s="66">
        <f ca="1">$H4186*$C4186*'Input Parameters'!$E$23*K4186</f>
        <v>1.7050041968158709</v>
      </c>
      <c r="M4186" s="23">
        <f t="shared" ca="1" si="565"/>
        <v>0.23438275395473607</v>
      </c>
      <c r="N4186" s="15">
        <f ca="1">_xlfn.NORM.INV(M4186,'Input Parameters'!$E$26,'Input Parameters'!$F$26)</f>
        <v>1.8785728603396692E-2</v>
      </c>
      <c r="O4186" s="8">
        <f t="shared" ca="1" si="566"/>
        <v>0.43144617252656736</v>
      </c>
      <c r="P4186" s="29">
        <f ca="1">_xlfn.LOGNORM.INV(O4186,'Input Parameters'!$H$27,'Input Parameters'!$I$27)</f>
        <v>1.3189162751985002</v>
      </c>
      <c r="Q4186" s="10"/>
      <c r="R4186" s="15">
        <f>'Input Parameters'!$E$28</f>
        <v>12.7</v>
      </c>
      <c r="S4186" s="10">
        <f t="shared" ca="1" si="567"/>
        <v>0.78287126345104141</v>
      </c>
      <c r="T4186" s="25">
        <f ca="1">_xlfn.LOGNORM.INV(S4186,'Input Parameters'!$H$29,'Input Parameters'!$I$29)</f>
        <v>63.575078053656675</v>
      </c>
      <c r="U4186" s="10">
        <f t="shared" ca="1" si="568"/>
        <v>0.43861513076693071</v>
      </c>
      <c r="V4186" s="29">
        <f ca="1">IF('Input Parameters'!$D$30="Beta",_xlfn.BETA.INV(U4186,'Input Parameters'!$L$30,'Input Parameters'!$M$30,'Input Parameters'!$J$30,'Input Parameters'!$K$30),IF('Input Parameters'!$D$30="LogNorm",_xlfn.LOGNORM.INV(U4186,'Input Parameters'!$H$30,'Input Parameters'!$I$30)))</f>
        <v>0.94015337924415865</v>
      </c>
      <c r="W4186" s="2">
        <f ca="1">N4186+(P4186-N4186)*(1-ERF((T4186-R4186)/(2*SQRT(L4186*'Input Parameters'!$E$31))))</f>
        <v>2.6415620072649429E-2</v>
      </c>
      <c r="X4186">
        <f t="shared" ca="1" si="569"/>
        <v>1</v>
      </c>
      <c r="Y4186" s="7"/>
    </row>
    <row r="4187" spans="1:25" ht="15" customHeight="1" x14ac:dyDescent="0.3">
      <c r="A4187" s="130">
        <v>4180</v>
      </c>
      <c r="B4187" s="10">
        <f t="shared" ca="1" si="561"/>
        <v>0.68412775324038877</v>
      </c>
      <c r="C4187" s="57">
        <f ca="1">_xlfn.NORM.INV(B4187,'Input Parameters'!$E$19,'Input Parameters'!$F$19)</f>
        <v>607.79856065613183</v>
      </c>
      <c r="D4187" s="10">
        <f t="shared" ca="1" si="562"/>
        <v>0.8719329805654501</v>
      </c>
      <c r="E4187" s="59">
        <f ca="1">IF(_xlfn.NORM.INV(D4187,'Input Parameters'!$E$20,'Input Parameters'!$F$20)&lt;3500,3500,IF(_xlfn.NORM.INV(D4187,'Input Parameters'!$E$20,'Input Parameters'!$F$20)&gt;5500,5500,_xlfn.NORM.INV(D4187,'Input Parameters'!$E$20,'Input Parameters'!$F$20)))</f>
        <v>5500</v>
      </c>
      <c r="F4187" s="10">
        <f t="shared" ca="1" si="563"/>
        <v>0.57532544309878475</v>
      </c>
      <c r="G4187" s="61">
        <f ca="1">_xlfn.NORM.INV(F4187,'Input Parameters'!$E$21,'Input Parameters'!$F$21)</f>
        <v>286.34299895073332</v>
      </c>
      <c r="H4187" s="54">
        <f ca="1">EXP(E4187*(1/'Input Parameters'!$E$22-1/G4187))</f>
        <v>0.64635758250367648</v>
      </c>
      <c r="I4187" s="10">
        <f t="shared" ca="1" si="564"/>
        <v>0.61815439979752029</v>
      </c>
      <c r="J4187" s="29">
        <f ca="1">_xlfn.BETA.INV(I4187,'Input Parameters'!$L$24,'Input Parameters'!$M$24,'Input Parameters'!$J$24,'Input Parameters'!$K$24)</f>
        <v>0.65476184882880406</v>
      </c>
      <c r="K4187" s="156">
        <f ca="1">('Input Parameters'!$E$25/'Input Parameters'!$E$31)^$J4187</f>
        <v>9.1229198054498979E-3</v>
      </c>
      <c r="L4187" s="66">
        <f ca="1">$H4187*$C4187*'Input Parameters'!$E$23*K4187</f>
        <v>3.5839865606102519</v>
      </c>
      <c r="M4187" s="23">
        <f t="shared" ca="1" si="565"/>
        <v>0.19684825212724089</v>
      </c>
      <c r="N4187" s="15">
        <f ca="1">_xlfn.NORM.INV(M4187,'Input Parameters'!$E$26,'Input Parameters'!$F$26)</f>
        <v>1.6088408667935601E-2</v>
      </c>
      <c r="O4187" s="8">
        <f t="shared" ca="1" si="566"/>
        <v>0.40876359290905262</v>
      </c>
      <c r="P4187" s="29">
        <f ca="1">_xlfn.LOGNORM.INV(O4187,'Input Parameters'!$H$27,'Input Parameters'!$I$27)</f>
        <v>1.2854847818912867</v>
      </c>
      <c r="Q4187" s="10"/>
      <c r="R4187" s="15">
        <f>'Input Parameters'!$E$28</f>
        <v>12.7</v>
      </c>
      <c r="S4187" s="10">
        <f t="shared" ca="1" si="567"/>
        <v>0.51916799419376425</v>
      </c>
      <c r="T4187" s="25">
        <f ca="1">_xlfn.LOGNORM.INV(S4187,'Input Parameters'!$H$29,'Input Parameters'!$I$29)</f>
        <v>58.546922665379157</v>
      </c>
      <c r="U4187" s="10">
        <f t="shared" ca="1" si="568"/>
        <v>0.26167749658383577</v>
      </c>
      <c r="V4187" s="29">
        <f ca="1">IF('Input Parameters'!$D$30="Beta",_xlfn.BETA.INV(U4187,'Input Parameters'!$L$30,'Input Parameters'!$M$30,'Input Parameters'!$J$30,'Input Parameters'!$K$30),IF('Input Parameters'!$D$30="LogNorm",_xlfn.LOGNORM.INV(U4187,'Input Parameters'!$H$30,'Input Parameters'!$I$30)))</f>
        <v>0.77688910035900682</v>
      </c>
      <c r="W4187" s="2">
        <f ca="1">N4187+(P4187-N4187)*(1-ERF((T4187-R4187)/(2*SQRT(L4187*'Input Parameters'!$E$31))))</f>
        <v>0.12629492750983523</v>
      </c>
      <c r="X4187">
        <f t="shared" ca="1" si="569"/>
        <v>1</v>
      </c>
      <c r="Y4187" s="7"/>
    </row>
    <row r="4188" spans="1:25" ht="15" customHeight="1" x14ac:dyDescent="0.3">
      <c r="A4188" s="130">
        <v>4181</v>
      </c>
      <c r="B4188" s="10">
        <f t="shared" ca="1" si="561"/>
        <v>0.13591221892725935</v>
      </c>
      <c r="C4188" s="57">
        <f ca="1">_xlfn.NORM.INV(B4188,'Input Parameters'!$E$19,'Input Parameters'!$F$19)</f>
        <v>474.44541992260281</v>
      </c>
      <c r="D4188" s="10">
        <f t="shared" ca="1" si="562"/>
        <v>0.59739674708536594</v>
      </c>
      <c r="E4188" s="59">
        <f ca="1">IF(_xlfn.NORM.INV(D4188,'Input Parameters'!$E$20,'Input Parameters'!$F$20)&lt;3500,3500,IF(_xlfn.NORM.INV(D4188,'Input Parameters'!$E$20,'Input Parameters'!$F$20)&gt;5500,5500,_xlfn.NORM.INV(D4188,'Input Parameters'!$E$20,'Input Parameters'!$F$20)))</f>
        <v>4972.6302186371113</v>
      </c>
      <c r="F4188" s="10">
        <f t="shared" ca="1" si="563"/>
        <v>0.13628030700803651</v>
      </c>
      <c r="G4188" s="61">
        <f ca="1">_xlfn.NORM.INV(F4188,'Input Parameters'!$E$21,'Input Parameters'!$F$21)</f>
        <v>276.22612743022796</v>
      </c>
      <c r="H4188" s="54">
        <f ca="1">EXP(E4188*(1/'Input Parameters'!$E$22-1/G4188))</f>
        <v>0.35679536839690723</v>
      </c>
      <c r="I4188" s="10">
        <f t="shared" ca="1" si="564"/>
        <v>0.37727340366241047</v>
      </c>
      <c r="J4188" s="29">
        <f ca="1">_xlfn.BETA.INV(I4188,'Input Parameters'!$L$24,'Input Parameters'!$M$24,'Input Parameters'!$J$24,'Input Parameters'!$K$24)</f>
        <v>0.55616166048658355</v>
      </c>
      <c r="K4188" s="156">
        <f ca="1">('Input Parameters'!$E$25/'Input Parameters'!$E$31)^$J4188</f>
        <v>1.8506149159638732E-2</v>
      </c>
      <c r="L4188" s="66">
        <f ca="1">$H4188*$C4188*'Input Parameters'!$E$23*K4188</f>
        <v>3.1327196044352186</v>
      </c>
      <c r="M4188" s="23">
        <f t="shared" ca="1" si="565"/>
        <v>0.55597891044539105</v>
      </c>
      <c r="N4188" s="15">
        <f ca="1">_xlfn.NORM.INV(M4188,'Input Parameters'!$E$26,'Input Parameters'!$F$26)</f>
        <v>3.6956421581065373E-2</v>
      </c>
      <c r="O4188" s="8">
        <f t="shared" ca="1" si="566"/>
        <v>0.69845048222578832</v>
      </c>
      <c r="P4188" s="29">
        <f ca="1">_xlfn.LOGNORM.INV(O4188,'Input Parameters'!$H$27,'Input Parameters'!$I$27)</f>
        <v>1.7918401000959461</v>
      </c>
      <c r="Q4188" s="10"/>
      <c r="R4188" s="15">
        <f>'Input Parameters'!$E$28</f>
        <v>12.7</v>
      </c>
      <c r="S4188" s="10">
        <f t="shared" ca="1" si="567"/>
        <v>0.22723280754341046</v>
      </c>
      <c r="T4188" s="25">
        <f ca="1">_xlfn.LOGNORM.INV(S4188,'Input Parameters'!$H$29,'Input Parameters'!$I$29)</f>
        <v>53.54126597024765</v>
      </c>
      <c r="U4188" s="10">
        <f t="shared" ca="1" si="568"/>
        <v>0.63499690673429865</v>
      </c>
      <c r="V4188" s="29">
        <f ca="1">IF('Input Parameters'!$D$30="Beta",_xlfn.BETA.INV(U4188,'Input Parameters'!$L$30,'Input Parameters'!$M$30,'Input Parameters'!$J$30,'Input Parameters'!$K$30),IF('Input Parameters'!$D$30="LogNorm",_xlfn.LOGNORM.INV(U4188,'Input Parameters'!$H$30,'Input Parameters'!$I$30)))</f>
        <v>1.1448828306956325</v>
      </c>
      <c r="W4188" s="2">
        <f ca="1">N4188+(P4188-N4188)*(1-ERF((T4188-R4188)/(2*SQRT(L4188*'Input Parameters'!$E$31))))</f>
        <v>0.21728136439913331</v>
      </c>
      <c r="X4188">
        <f t="shared" ca="1" si="569"/>
        <v>1</v>
      </c>
      <c r="Y4188" s="7"/>
    </row>
    <row r="4189" spans="1:25" ht="15" customHeight="1" x14ac:dyDescent="0.3">
      <c r="A4189" s="130">
        <v>4182</v>
      </c>
      <c r="B4189" s="10">
        <f t="shared" ca="1" si="561"/>
        <v>0.60691603252981297</v>
      </c>
      <c r="C4189" s="57">
        <f ca="1">_xlfn.NORM.INV(B4189,'Input Parameters'!$E$19,'Input Parameters'!$F$19)</f>
        <v>590.22401182148542</v>
      </c>
      <c r="D4189" s="10">
        <f t="shared" ca="1" si="562"/>
        <v>9.5770420594596395E-2</v>
      </c>
      <c r="E4189" s="59">
        <f ca="1">IF(_xlfn.NORM.INV(D4189,'Input Parameters'!$E$20,'Input Parameters'!$F$20)&lt;3500,3500,IF(_xlfn.NORM.INV(D4189,'Input Parameters'!$E$20,'Input Parameters'!$F$20)&gt;5500,5500,_xlfn.NORM.INV(D4189,'Input Parameters'!$E$20,'Input Parameters'!$F$20)))</f>
        <v>3885.775882324685</v>
      </c>
      <c r="F4189" s="10">
        <f t="shared" ca="1" si="563"/>
        <v>0.22087884614367514</v>
      </c>
      <c r="G4189" s="61">
        <f ca="1">_xlfn.NORM.INV(F4189,'Input Parameters'!$E$21,'Input Parameters'!$F$21)</f>
        <v>278.80386422810392</v>
      </c>
      <c r="H4189" s="54">
        <f ca="1">EXP(E4189*(1/'Input Parameters'!$E$22-1/G4189))</f>
        <v>0.50901577919398622</v>
      </c>
      <c r="I4189" s="10">
        <f t="shared" ca="1" si="564"/>
        <v>0.16263835124868931</v>
      </c>
      <c r="J4189" s="29">
        <f ca="1">_xlfn.BETA.INV(I4189,'Input Parameters'!$L$24,'Input Parameters'!$M$24,'Input Parameters'!$J$24,'Input Parameters'!$K$24)</f>
        <v>0.44533762832904983</v>
      </c>
      <c r="K4189" s="156">
        <f ca="1">('Input Parameters'!$E$25/'Input Parameters'!$E$31)^$J4189</f>
        <v>4.0980836204271606E-2</v>
      </c>
      <c r="L4189" s="66">
        <f ca="1">$H4189*$C4189*'Input Parameters'!$E$23*K4189</f>
        <v>12.312009303261636</v>
      </c>
      <c r="M4189" s="23">
        <f t="shared" ca="1" si="565"/>
        <v>6.7851717262132683E-2</v>
      </c>
      <c r="N4189" s="15">
        <f ca="1">_xlfn.NORM.INV(M4189,'Input Parameters'!$E$26,'Input Parameters'!$F$26)</f>
        <v>2.6683435836662994E-3</v>
      </c>
      <c r="O4189" s="8">
        <f t="shared" ca="1" si="566"/>
        <v>0.37756591987271626</v>
      </c>
      <c r="P4189" s="29">
        <f ca="1">_xlfn.LOGNORM.INV(O4189,'Input Parameters'!$H$27,'Input Parameters'!$I$27)</f>
        <v>1.240150616349142</v>
      </c>
      <c r="Q4189" s="10"/>
      <c r="R4189" s="15">
        <f>'Input Parameters'!$E$28</f>
        <v>12.7</v>
      </c>
      <c r="S4189" s="10">
        <f t="shared" ca="1" si="567"/>
        <v>0.87875647713161786</v>
      </c>
      <c r="T4189" s="25">
        <f ca="1">_xlfn.LOGNORM.INV(S4189,'Input Parameters'!$H$29,'Input Parameters'!$I$29)</f>
        <v>66.3972897736097</v>
      </c>
      <c r="U4189" s="10">
        <f t="shared" ca="1" si="568"/>
        <v>0.31928103815779285</v>
      </c>
      <c r="V4189" s="29">
        <f ca="1">IF('Input Parameters'!$D$30="Beta",_xlfn.BETA.INV(U4189,'Input Parameters'!$L$30,'Input Parameters'!$M$30,'Input Parameters'!$J$30,'Input Parameters'!$K$30),IF('Input Parameters'!$D$30="LogNorm",_xlfn.LOGNORM.INV(U4189,'Input Parameters'!$H$30,'Input Parameters'!$I$30)))</f>
        <v>0.83025582032153489</v>
      </c>
      <c r="W4189" s="2">
        <f ca="1">N4189+(P4189-N4189)*(1-ERF((T4189-R4189)/(2*SQRT(L4189*'Input Parameters'!$E$31))))</f>
        <v>0.34817587247857701</v>
      </c>
      <c r="X4189">
        <f t="shared" ca="1" si="569"/>
        <v>1</v>
      </c>
      <c r="Y4189" s="7"/>
    </row>
    <row r="4190" spans="1:25" ht="15" customHeight="1" x14ac:dyDescent="0.3">
      <c r="A4190" s="130">
        <v>4183</v>
      </c>
      <c r="B4190" s="10">
        <f t="shared" ca="1" si="561"/>
        <v>0.71181280996828034</v>
      </c>
      <c r="C4190" s="57">
        <f ca="1">_xlfn.NORM.INV(B4190,'Input Parameters'!$E$19,'Input Parameters'!$F$19)</f>
        <v>614.50917194442798</v>
      </c>
      <c r="D4190" s="10">
        <f t="shared" ca="1" si="562"/>
        <v>0.21441087349881838</v>
      </c>
      <c r="E4190" s="59">
        <f ca="1">IF(_xlfn.NORM.INV(D4190,'Input Parameters'!$E$20,'Input Parameters'!$F$20)&lt;3500,3500,IF(_xlfn.NORM.INV(D4190,'Input Parameters'!$E$20,'Input Parameters'!$F$20)&gt;5500,5500,_xlfn.NORM.INV(D4190,'Input Parameters'!$E$20,'Input Parameters'!$F$20)))</f>
        <v>4246.1533479418249</v>
      </c>
      <c r="F4190" s="10">
        <f t="shared" ca="1" si="563"/>
        <v>0.20510833381515525</v>
      </c>
      <c r="G4190" s="61">
        <f ca="1">_xlfn.NORM.INV(F4190,'Input Parameters'!$E$21,'Input Parameters'!$F$21)</f>
        <v>278.37719252236644</v>
      </c>
      <c r="H4190" s="54">
        <f ca="1">EXP(E4190*(1/'Input Parameters'!$E$22-1/G4190))</f>
        <v>0.46708396122659734</v>
      </c>
      <c r="I4190" s="10">
        <f t="shared" ca="1" si="564"/>
        <v>0.14791373840551714</v>
      </c>
      <c r="J4190" s="29">
        <f ca="1">_xlfn.BETA.INV(I4190,'Input Parameters'!$L$24,'Input Parameters'!$M$24,'Input Parameters'!$J$24,'Input Parameters'!$K$24)</f>
        <v>0.43526056972089638</v>
      </c>
      <c r="K4190" s="156">
        <f ca="1">('Input Parameters'!$E$25/'Input Parameters'!$E$31)^$J4190</f>
        <v>4.4052971548830137E-2</v>
      </c>
      <c r="L4190" s="66">
        <f ca="1">$H4190*$C4190*'Input Parameters'!$E$23*K4190</f>
        <v>12.644408927424831</v>
      </c>
      <c r="M4190" s="23">
        <f t="shared" ca="1" si="565"/>
        <v>0.43817467535538746</v>
      </c>
      <c r="N4190" s="15">
        <f ca="1">_xlfn.NORM.INV(M4190,'Input Parameters'!$E$26,'Input Parameters'!$F$26)</f>
        <v>3.0732427326623273E-2</v>
      </c>
      <c r="O4190" s="8">
        <f t="shared" ca="1" si="566"/>
        <v>0.21880319391008707</v>
      </c>
      <c r="P4190" s="29">
        <f ca="1">_xlfn.LOGNORM.INV(O4190,'Input Parameters'!$H$27,'Input Parameters'!$I$27)</f>
        <v>1.0098422624021894</v>
      </c>
      <c r="Q4190" s="10"/>
      <c r="R4190" s="15">
        <f>'Input Parameters'!$E$28</f>
        <v>12.7</v>
      </c>
      <c r="S4190" s="10">
        <f t="shared" ca="1" si="567"/>
        <v>0.3809306736997885</v>
      </c>
      <c r="T4190" s="25">
        <f ca="1">_xlfn.LOGNORM.INV(S4190,'Input Parameters'!$H$29,'Input Parameters'!$I$29)</f>
        <v>56.28393010666845</v>
      </c>
      <c r="U4190" s="10">
        <f t="shared" ca="1" si="568"/>
        <v>0.87365640588866655</v>
      </c>
      <c r="V4190" s="29">
        <f ca="1">IF('Input Parameters'!$D$30="Beta",_xlfn.BETA.INV(U4190,'Input Parameters'!$L$30,'Input Parameters'!$M$30,'Input Parameters'!$J$30,'Input Parameters'!$K$30),IF('Input Parameters'!$D$30="LogNorm",_xlfn.LOGNORM.INV(U4190,'Input Parameters'!$H$30,'Input Parameters'!$I$30)))</f>
        <v>1.5687479526530697</v>
      </c>
      <c r="W4190" s="2">
        <f ca="1">N4190+(P4190-N4190)*(1-ERF((T4190-R4190)/(2*SQRT(L4190*'Input Parameters'!$E$31))))</f>
        <v>0.40878015047047433</v>
      </c>
      <c r="X4190">
        <f t="shared" ca="1" si="569"/>
        <v>1</v>
      </c>
      <c r="Y4190" s="7"/>
    </row>
    <row r="4191" spans="1:25" ht="15" customHeight="1" x14ac:dyDescent="0.3">
      <c r="A4191" s="130">
        <v>4184</v>
      </c>
      <c r="B4191" s="10">
        <f t="shared" ca="1" si="561"/>
        <v>0.35179944754879966</v>
      </c>
      <c r="C4191" s="57">
        <f ca="1">_xlfn.NORM.INV(B4191,'Input Parameters'!$E$19,'Input Parameters'!$F$19)</f>
        <v>535.15055067098137</v>
      </c>
      <c r="D4191" s="10">
        <f t="shared" ca="1" si="562"/>
        <v>0.48572034800410668</v>
      </c>
      <c r="E4191" s="59">
        <f ca="1">IF(_xlfn.NORM.INV(D4191,'Input Parameters'!$E$20,'Input Parameters'!$F$20)&lt;3500,3500,IF(_xlfn.NORM.INV(D4191,'Input Parameters'!$E$20,'Input Parameters'!$F$20)&gt;5500,5500,_xlfn.NORM.INV(D4191,'Input Parameters'!$E$20,'Input Parameters'!$F$20)))</f>
        <v>4774.9390017950172</v>
      </c>
      <c r="F4191" s="10">
        <f t="shared" ca="1" si="563"/>
        <v>0.12088215568976624</v>
      </c>
      <c r="G4191" s="61">
        <f ca="1">_xlfn.NORM.INV(F4191,'Input Parameters'!$E$21,'Input Parameters'!$F$21)</f>
        <v>275.64917613631826</v>
      </c>
      <c r="H4191" s="54">
        <f ca="1">EXP(E4191*(1/'Input Parameters'!$E$22-1/G4191))</f>
        <v>0.35850876802956622</v>
      </c>
      <c r="I4191" s="10">
        <f t="shared" ca="1" si="564"/>
        <v>0.75604897222829559</v>
      </c>
      <c r="J4191" s="29">
        <f ca="1">_xlfn.BETA.INV(I4191,'Input Parameters'!$L$24,'Input Parameters'!$M$24,'Input Parameters'!$J$24,'Input Parameters'!$K$24)</f>
        <v>0.7137368053200297</v>
      </c>
      <c r="K4191" s="156">
        <f ca="1">('Input Parameters'!$E$25/'Input Parameters'!$E$31)^$J4191</f>
        <v>5.975873274699622E-3</v>
      </c>
      <c r="L4191" s="66">
        <f ca="1">$H4191*$C4191*'Input Parameters'!$E$23*K4191</f>
        <v>1.1465081268071391</v>
      </c>
      <c r="M4191" s="23">
        <f t="shared" ca="1" si="565"/>
        <v>0.56480453922452933</v>
      </c>
      <c r="N4191" s="15">
        <f ca="1">_xlfn.NORM.INV(M4191,'Input Parameters'!$E$26,'Input Parameters'!$F$26)</f>
        <v>3.7426401020305151E-2</v>
      </c>
      <c r="O4191" s="8">
        <f t="shared" ca="1" si="566"/>
        <v>0.76283917911243027</v>
      </c>
      <c r="P4191" s="29">
        <f ca="1">_xlfn.LOGNORM.INV(O4191,'Input Parameters'!$H$27,'Input Parameters'!$I$27)</f>
        <v>1.953732274199649</v>
      </c>
      <c r="Q4191" s="10"/>
      <c r="R4191" s="15">
        <f>'Input Parameters'!$E$28</f>
        <v>12.7</v>
      </c>
      <c r="S4191" s="10">
        <f t="shared" ca="1" si="567"/>
        <v>0.60267384096737686</v>
      </c>
      <c r="T4191" s="25">
        <f ca="1">_xlfn.LOGNORM.INV(S4191,'Input Parameters'!$H$29,'Input Parameters'!$I$29)</f>
        <v>59.958573278877452</v>
      </c>
      <c r="U4191" s="10">
        <f t="shared" ca="1" si="568"/>
        <v>0.49254241283470657</v>
      </c>
      <c r="V4191" s="29">
        <f ca="1">IF('Input Parameters'!$D$30="Beta",_xlfn.BETA.INV(U4191,'Input Parameters'!$L$30,'Input Parameters'!$M$30,'Input Parameters'!$J$30,'Input Parameters'!$K$30),IF('Input Parameters'!$D$30="LogNorm",_xlfn.LOGNORM.INV(U4191,'Input Parameters'!$H$30,'Input Parameters'!$I$30)))</f>
        <v>0.99186793765901005</v>
      </c>
      <c r="W4191" s="2">
        <f ca="1">N4191+(P4191-N4191)*(1-ERF((T4191-R4191)/(2*SQRT(L4191*'Input Parameters'!$E$31))))</f>
        <v>4.0881723327859873E-2</v>
      </c>
      <c r="X4191">
        <f t="shared" ca="1" si="569"/>
        <v>1</v>
      </c>
      <c r="Y4191" s="7"/>
    </row>
    <row r="4192" spans="1:25" ht="15" customHeight="1" x14ac:dyDescent="0.3">
      <c r="A4192" s="130">
        <v>4185</v>
      </c>
      <c r="B4192" s="10">
        <f t="shared" ca="1" si="561"/>
        <v>0.1891192378542248</v>
      </c>
      <c r="C4192" s="57">
        <f ca="1">_xlfn.NORM.INV(B4192,'Input Parameters'!$E$19,'Input Parameters'!$F$19)</f>
        <v>492.84311198994618</v>
      </c>
      <c r="D4192" s="10">
        <f t="shared" ca="1" si="562"/>
        <v>0.69191764728931338</v>
      </c>
      <c r="E4192" s="59">
        <f ca="1">IF(_xlfn.NORM.INV(D4192,'Input Parameters'!$E$20,'Input Parameters'!$F$20)&lt;3500,3500,IF(_xlfn.NORM.INV(D4192,'Input Parameters'!$E$20,'Input Parameters'!$F$20)&gt;5500,5500,_xlfn.NORM.INV(D4192,'Input Parameters'!$E$20,'Input Parameters'!$F$20)))</f>
        <v>5150.9053244076531</v>
      </c>
      <c r="F4192" s="10">
        <f t="shared" ca="1" si="563"/>
        <v>0.86397756337318354</v>
      </c>
      <c r="G4192" s="61">
        <f ca="1">_xlfn.NORM.INV(F4192,'Input Parameters'!$E$21,'Input Parameters'!$F$21)</f>
        <v>293.48315368868379</v>
      </c>
      <c r="H4192" s="54">
        <f ca="1">EXP(E4192*(1/'Input Parameters'!$E$22-1/G4192))</f>
        <v>1.029364171380339</v>
      </c>
      <c r="I4192" s="10">
        <f t="shared" ca="1" si="564"/>
        <v>0.19658788693131235</v>
      </c>
      <c r="J4192" s="29">
        <f ca="1">_xlfn.BETA.INV(I4192,'Input Parameters'!$L$24,'Input Parameters'!$M$24,'Input Parameters'!$J$24,'Input Parameters'!$K$24)</f>
        <v>0.46664671385777257</v>
      </c>
      <c r="K4192" s="156">
        <f ca="1">('Input Parameters'!$E$25/'Input Parameters'!$E$31)^$J4192</f>
        <v>3.5171736007645039E-2</v>
      </c>
      <c r="L4192" s="66">
        <f ca="1">$H4192*$C4192*'Input Parameters'!$E$23*K4192</f>
        <v>17.843150715652989</v>
      </c>
      <c r="M4192" s="23">
        <f t="shared" ca="1" si="565"/>
        <v>0.70699181928388732</v>
      </c>
      <c r="N4192" s="15">
        <f ca="1">_xlfn.NORM.INV(M4192,'Input Parameters'!$E$26,'Input Parameters'!$F$26)</f>
        <v>4.5436975278844556E-2</v>
      </c>
      <c r="O4192" s="8">
        <f t="shared" ca="1" si="566"/>
        <v>0.45362132196156435</v>
      </c>
      <c r="P4192" s="29">
        <f ca="1">_xlfn.LOGNORM.INV(O4192,'Input Parameters'!$H$27,'Input Parameters'!$I$27)</f>
        <v>1.3521060368995157</v>
      </c>
      <c r="Q4192" s="10"/>
      <c r="R4192" s="15">
        <f>'Input Parameters'!$E$28</f>
        <v>12.7</v>
      </c>
      <c r="S4192" s="10">
        <f t="shared" ca="1" si="567"/>
        <v>0.76041780364209399</v>
      </c>
      <c r="T4192" s="25">
        <f ca="1">_xlfn.LOGNORM.INV(S4192,'Input Parameters'!$H$29,'Input Parameters'!$I$29)</f>
        <v>63.047089573330275</v>
      </c>
      <c r="U4192" s="10">
        <f t="shared" ca="1" si="568"/>
        <v>0.69520365462050693</v>
      </c>
      <c r="V4192" s="29">
        <f ca="1">IF('Input Parameters'!$D$30="Beta",_xlfn.BETA.INV(U4192,'Input Parameters'!$L$30,'Input Parameters'!$M$30,'Input Parameters'!$J$30,'Input Parameters'!$K$30),IF('Input Parameters'!$D$30="LogNorm",_xlfn.LOGNORM.INV(U4192,'Input Parameters'!$H$30,'Input Parameters'!$I$30)))</f>
        <v>1.2221130361789216</v>
      </c>
      <c r="W4192" s="2">
        <f ca="1">N4192+(P4192-N4192)*(1-ERF((T4192-R4192)/(2*SQRT(L4192*'Input Parameters'!$E$31))))</f>
        <v>0.56724391490574744</v>
      </c>
      <c r="X4192">
        <f t="shared" ca="1" si="569"/>
        <v>1</v>
      </c>
      <c r="Y4192" s="7"/>
    </row>
    <row r="4193" spans="1:25" ht="15" customHeight="1" x14ac:dyDescent="0.3">
      <c r="A4193" s="130">
        <v>4186</v>
      </c>
      <c r="B4193" s="10">
        <f t="shared" ca="1" si="561"/>
        <v>0.71216045053913035</v>
      </c>
      <c r="C4193" s="57">
        <f ca="1">_xlfn.NORM.INV(B4193,'Input Parameters'!$E$19,'Input Parameters'!$F$19)</f>
        <v>614.59526726387571</v>
      </c>
      <c r="D4193" s="10">
        <f t="shared" ca="1" si="562"/>
        <v>0.25294980490615249</v>
      </c>
      <c r="E4193" s="59">
        <f ca="1">IF(_xlfn.NORM.INV(D4193,'Input Parameters'!$E$20,'Input Parameters'!$F$20)&lt;3500,3500,IF(_xlfn.NORM.INV(D4193,'Input Parameters'!$E$20,'Input Parameters'!$F$20)&gt;5500,5500,_xlfn.NORM.INV(D4193,'Input Parameters'!$E$20,'Input Parameters'!$F$20)))</f>
        <v>4334.3348566633713</v>
      </c>
      <c r="F4193" s="10">
        <f t="shared" ca="1" si="563"/>
        <v>0.4720402424209299</v>
      </c>
      <c r="G4193" s="61">
        <f ca="1">_xlfn.NORM.INV(F4193,'Input Parameters'!$E$21,'Input Parameters'!$F$21)</f>
        <v>284.29868236911835</v>
      </c>
      <c r="H4193" s="54">
        <f ca="1">EXP(E4193*(1/'Input Parameters'!$E$22-1/G4193))</f>
        <v>0.63587273666567512</v>
      </c>
      <c r="I4193" s="10">
        <f t="shared" ca="1" si="564"/>
        <v>0.24883865900516156</v>
      </c>
      <c r="J4193" s="29">
        <f ca="1">_xlfn.BETA.INV(I4193,'Input Parameters'!$L$24,'Input Parameters'!$M$24,'Input Parameters'!$J$24,'Input Parameters'!$K$24)</f>
        <v>0.49568209734680069</v>
      </c>
      <c r="K4193" s="156">
        <f ca="1">('Input Parameters'!$E$25/'Input Parameters'!$E$31)^$J4193</f>
        <v>2.8558542307662707E-2</v>
      </c>
      <c r="L4193" s="66">
        <f ca="1">$H4193*$C4193*'Input Parameters'!$E$23*K4193</f>
        <v>11.160803264230369</v>
      </c>
      <c r="M4193" s="23">
        <f t="shared" ca="1" si="565"/>
        <v>0.64977337179398154</v>
      </c>
      <c r="N4193" s="15">
        <f ca="1">_xlfn.NORM.INV(M4193,'Input Parameters'!$E$26,'Input Parameters'!$F$26)</f>
        <v>4.2078882482211186E-2</v>
      </c>
      <c r="O4193" s="8">
        <f t="shared" ca="1" si="566"/>
        <v>0.39045860400828925</v>
      </c>
      <c r="P4193" s="29">
        <f ca="1">_xlfn.LOGNORM.INV(O4193,'Input Parameters'!$H$27,'Input Parameters'!$I$27)</f>
        <v>1.2588099783692066</v>
      </c>
      <c r="Q4193" s="10"/>
      <c r="R4193" s="15">
        <f>'Input Parameters'!$E$28</f>
        <v>12.7</v>
      </c>
      <c r="S4193" s="10">
        <f t="shared" ca="1" si="567"/>
        <v>0.35036471535410507</v>
      </c>
      <c r="T4193" s="25">
        <f ca="1">_xlfn.LOGNORM.INV(S4193,'Input Parameters'!$H$29,'Input Parameters'!$I$29)</f>
        <v>55.77252727767722</v>
      </c>
      <c r="U4193" s="10">
        <f t="shared" ca="1" si="568"/>
        <v>0.34357143349704689</v>
      </c>
      <c r="V4193" s="29">
        <f ca="1">IF('Input Parameters'!$D$30="Beta",_xlfn.BETA.INV(U4193,'Input Parameters'!$L$30,'Input Parameters'!$M$30,'Input Parameters'!$J$30,'Input Parameters'!$K$30),IF('Input Parameters'!$D$30="LogNorm",_xlfn.LOGNORM.INV(U4193,'Input Parameters'!$H$30,'Input Parameters'!$I$30)))</f>
        <v>0.8524760234620985</v>
      </c>
      <c r="W4193" s="2">
        <f ca="1">N4193+(P4193-N4193)*(1-ERF((T4193-R4193)/(2*SQRT(L4193*'Input Parameters'!$E$31))))</f>
        <v>0.48246557455937777</v>
      </c>
      <c r="X4193">
        <f t="shared" ca="1" si="569"/>
        <v>1</v>
      </c>
      <c r="Y4193" s="7"/>
    </row>
    <row r="4194" spans="1:25" ht="15" customHeight="1" x14ac:dyDescent="0.3">
      <c r="A4194" s="130">
        <v>4187</v>
      </c>
      <c r="B4194" s="10">
        <f t="shared" ca="1" si="561"/>
        <v>0.42769799560848143</v>
      </c>
      <c r="C4194" s="57">
        <f ca="1">_xlfn.NORM.INV(B4194,'Input Parameters'!$E$19,'Input Parameters'!$F$19)</f>
        <v>551.90089315955026</v>
      </c>
      <c r="D4194" s="10">
        <f t="shared" ca="1" si="562"/>
        <v>0.85068973546069937</v>
      </c>
      <c r="E4194" s="59">
        <f ca="1">IF(_xlfn.NORM.INV(D4194,'Input Parameters'!$E$20,'Input Parameters'!$F$20)&lt;3500,3500,IF(_xlfn.NORM.INV(D4194,'Input Parameters'!$E$20,'Input Parameters'!$F$20)&gt;5500,5500,_xlfn.NORM.INV(D4194,'Input Parameters'!$E$20,'Input Parameters'!$F$20)))</f>
        <v>5500</v>
      </c>
      <c r="F4194" s="10">
        <f t="shared" ca="1" si="563"/>
        <v>0.18826462054641735</v>
      </c>
      <c r="G4194" s="61">
        <f ca="1">_xlfn.NORM.INV(F4194,'Input Parameters'!$E$21,'Input Parameters'!$F$21)</f>
        <v>277.89932849107237</v>
      </c>
      <c r="H4194" s="54">
        <f ca="1">EXP(E4194*(1/'Input Parameters'!$E$22-1/G4194))</f>
        <v>0.36059184024113489</v>
      </c>
      <c r="I4194" s="10">
        <f t="shared" ca="1" si="564"/>
        <v>0.19395189401711543</v>
      </c>
      <c r="J4194" s="29">
        <f ca="1">_xlfn.BETA.INV(I4194,'Input Parameters'!$L$24,'Input Parameters'!$M$24,'Input Parameters'!$J$24,'Input Parameters'!$K$24)</f>
        <v>0.46507348222245137</v>
      </c>
      <c r="K4194" s="156">
        <f ca="1">('Input Parameters'!$E$25/'Input Parameters'!$E$31)^$J4194</f>
        <v>3.5570920278790094E-2</v>
      </c>
      <c r="L4194" s="66">
        <f ca="1">$H4194*$C4194*'Input Parameters'!$E$23*K4194</f>
        <v>7.0790029463499939</v>
      </c>
      <c r="M4194" s="23">
        <f t="shared" ca="1" si="565"/>
        <v>0.51177776712707046</v>
      </c>
      <c r="N4194" s="15">
        <f ca="1">_xlfn.NORM.INV(M4194,'Input Parameters'!$E$26,'Input Parameters'!$F$26)</f>
        <v>3.4620062252350758E-2</v>
      </c>
      <c r="O4194" s="8">
        <f t="shared" ca="1" si="566"/>
        <v>0.68260896028462226</v>
      </c>
      <c r="P4194" s="29">
        <f ca="1">_xlfn.LOGNORM.INV(O4194,'Input Parameters'!$H$27,'Input Parameters'!$I$27)</f>
        <v>1.7565648882593139</v>
      </c>
      <c r="Q4194" s="10"/>
      <c r="R4194" s="15">
        <f>'Input Parameters'!$E$28</f>
        <v>12.7</v>
      </c>
      <c r="S4194" s="10">
        <f t="shared" ca="1" si="567"/>
        <v>0.9106978381440396</v>
      </c>
      <c r="T4194" s="25">
        <f ca="1">_xlfn.LOGNORM.INV(S4194,'Input Parameters'!$H$29,'Input Parameters'!$I$29)</f>
        <v>67.72442125640967</v>
      </c>
      <c r="U4194" s="10">
        <f t="shared" ca="1" si="568"/>
        <v>0.32805923624796762</v>
      </c>
      <c r="V4194" s="29">
        <f ca="1">IF('Input Parameters'!$D$30="Beta",_xlfn.BETA.INV(U4194,'Input Parameters'!$L$30,'Input Parameters'!$M$30,'Input Parameters'!$J$30,'Input Parameters'!$K$30),IF('Input Parameters'!$D$30="LogNorm",_xlfn.LOGNORM.INV(U4194,'Input Parameters'!$H$30,'Input Parameters'!$I$30)))</f>
        <v>0.83829359479694499</v>
      </c>
      <c r="W4194" s="2">
        <f ca="1">N4194+(P4194-N4194)*(1-ERF((T4194-R4194)/(2*SQRT(L4194*'Input Parameters'!$E$31))))</f>
        <v>0.28196444573104007</v>
      </c>
      <c r="X4194">
        <f t="shared" ca="1" si="569"/>
        <v>1</v>
      </c>
      <c r="Y4194" s="7"/>
    </row>
    <row r="4195" spans="1:25" ht="15" customHeight="1" x14ac:dyDescent="0.3">
      <c r="A4195" s="130">
        <v>4188</v>
      </c>
      <c r="B4195" s="10">
        <f t="shared" ca="1" si="561"/>
        <v>0.52764447118818991</v>
      </c>
      <c r="C4195" s="57">
        <f ca="1">_xlfn.NORM.INV(B4195,'Input Parameters'!$E$19,'Input Parameters'!$F$19)</f>
        <v>573.16007177672077</v>
      </c>
      <c r="D4195" s="10">
        <f t="shared" ca="1" si="562"/>
        <v>0.5831776663774203</v>
      </c>
      <c r="E4195" s="59">
        <f ca="1">IF(_xlfn.NORM.INV(D4195,'Input Parameters'!$E$20,'Input Parameters'!$F$20)&lt;3500,3500,IF(_xlfn.NORM.INV(D4195,'Input Parameters'!$E$20,'Input Parameters'!$F$20)&gt;5500,5500,_xlfn.NORM.INV(D4195,'Input Parameters'!$E$20,'Input Parameters'!$F$20)))</f>
        <v>4947.0206334887916</v>
      </c>
      <c r="F4195" s="10">
        <f t="shared" ca="1" si="563"/>
        <v>0.76503759961945961</v>
      </c>
      <c r="G4195" s="61">
        <f ca="1">_xlfn.NORM.INV(F4195,'Input Parameters'!$E$21,'Input Parameters'!$F$21)</f>
        <v>290.52964709500117</v>
      </c>
      <c r="H4195" s="54">
        <f ca="1">EXP(E4195*(1/'Input Parameters'!$E$22-1/G4195))</f>
        <v>0.86626561688541959</v>
      </c>
      <c r="I4195" s="10">
        <f t="shared" ca="1" si="564"/>
        <v>0.28881755204661796</v>
      </c>
      <c r="J4195" s="29">
        <f ca="1">_xlfn.BETA.INV(I4195,'Input Parameters'!$L$24,'Input Parameters'!$M$24,'Input Parameters'!$J$24,'Input Parameters'!$K$24)</f>
        <v>0.5157820815737314</v>
      </c>
      <c r="K4195" s="156">
        <f ca="1">('Input Parameters'!$E$25/'Input Parameters'!$E$31)^$J4195</f>
        <v>2.4723838517488436E-2</v>
      </c>
      <c r="L4195" s="66">
        <f ca="1">$H4195*$C4195*'Input Parameters'!$E$23*K4195</f>
        <v>12.27560495506569</v>
      </c>
      <c r="M4195" s="23">
        <f t="shared" ca="1" si="565"/>
        <v>0.66334691497274678</v>
      </c>
      <c r="N4195" s="15">
        <f ca="1">_xlfn.NORM.INV(M4195,'Input Parameters'!$E$26,'Input Parameters'!$F$26)</f>
        <v>4.2853911713780737E-2</v>
      </c>
      <c r="O4195" s="8">
        <f t="shared" ca="1" si="566"/>
        <v>0.70856683756765204</v>
      </c>
      <c r="P4195" s="29">
        <f ca="1">_xlfn.LOGNORM.INV(O4195,'Input Parameters'!$H$27,'Input Parameters'!$I$27)</f>
        <v>1.815181023932295</v>
      </c>
      <c r="Q4195" s="10"/>
      <c r="R4195" s="15">
        <f>'Input Parameters'!$E$28</f>
        <v>12.7</v>
      </c>
      <c r="S4195" s="10">
        <f t="shared" ca="1" si="567"/>
        <v>0.56460540487523014</v>
      </c>
      <c r="T4195" s="25">
        <f ca="1">_xlfn.LOGNORM.INV(S4195,'Input Parameters'!$H$29,'Input Parameters'!$I$29)</f>
        <v>59.305021819101917</v>
      </c>
      <c r="U4195" s="10">
        <f t="shared" ca="1" si="568"/>
        <v>0.99460805432679444</v>
      </c>
      <c r="V4195" s="29">
        <f ca="1">IF('Input Parameters'!$D$30="Beta",_xlfn.BETA.INV(U4195,'Input Parameters'!$L$30,'Input Parameters'!$M$30,'Input Parameters'!$J$30,'Input Parameters'!$K$30),IF('Input Parameters'!$D$30="LogNorm",_xlfn.LOGNORM.INV(U4195,'Input Parameters'!$H$30,'Input Parameters'!$I$30)))</f>
        <v>2.7309247957766436</v>
      </c>
      <c r="W4195" s="2">
        <f ca="1">N4195+(P4195-N4195)*(1-ERF((T4195-R4195)/(2*SQRT(L4195*'Input Parameters'!$E$31))))</f>
        <v>0.65770883782318834</v>
      </c>
      <c r="X4195">
        <f t="shared" ca="1" si="569"/>
        <v>1</v>
      </c>
      <c r="Y4195" s="7"/>
    </row>
    <row r="4196" spans="1:25" ht="15" customHeight="1" x14ac:dyDescent="0.3">
      <c r="A4196" s="130">
        <v>4189</v>
      </c>
      <c r="B4196" s="10">
        <f t="shared" ca="1" si="561"/>
        <v>0.61537009672856458</v>
      </c>
      <c r="C4196" s="57">
        <f ca="1">_xlfn.NORM.INV(B4196,'Input Parameters'!$E$19,'Input Parameters'!$F$19)</f>
        <v>592.08750370012808</v>
      </c>
      <c r="D4196" s="10">
        <f t="shared" ca="1" si="562"/>
        <v>0.85950889324121715</v>
      </c>
      <c r="E4196" s="59">
        <f ca="1">IF(_xlfn.NORM.INV(D4196,'Input Parameters'!$E$20,'Input Parameters'!$F$20)&lt;3500,3500,IF(_xlfn.NORM.INV(D4196,'Input Parameters'!$E$20,'Input Parameters'!$F$20)&gt;5500,5500,_xlfn.NORM.INV(D4196,'Input Parameters'!$E$20,'Input Parameters'!$F$20)))</f>
        <v>5500</v>
      </c>
      <c r="F4196" s="10">
        <f t="shared" ca="1" si="563"/>
        <v>0.97232380205211677</v>
      </c>
      <c r="G4196" s="61">
        <f ca="1">_xlfn.NORM.INV(F4196,'Input Parameters'!$E$21,'Input Parameters'!$F$21)</f>
        <v>299.91054429666013</v>
      </c>
      <c r="H4196" s="54">
        <f ca="1">EXP(E4196*(1/'Input Parameters'!$E$22-1/G4196))</f>
        <v>1.5411507176844115</v>
      </c>
      <c r="I4196" s="10">
        <f t="shared" ca="1" si="564"/>
        <v>0.27444350789647587</v>
      </c>
      <c r="J4196" s="29">
        <f ca="1">_xlfn.BETA.INV(I4196,'Input Parameters'!$L$24,'Input Parameters'!$M$24,'Input Parameters'!$J$24,'Input Parameters'!$K$24)</f>
        <v>0.50872437272185744</v>
      </c>
      <c r="K4196" s="156">
        <f ca="1">('Input Parameters'!$E$25/'Input Parameters'!$E$31)^$J4196</f>
        <v>2.6007805685989215E-2</v>
      </c>
      <c r="L4196" s="66">
        <f ca="1">$H4196*$C4196*'Input Parameters'!$E$23*K4196</f>
        <v>23.732020770621727</v>
      </c>
      <c r="M4196" s="23">
        <f t="shared" ca="1" si="565"/>
        <v>1.1876978530077409E-2</v>
      </c>
      <c r="N4196" s="15">
        <f ca="1">_xlfn.NORM.INV(M4196,'Input Parameters'!$E$26,'Input Parameters'!$F$26)</f>
        <v>-1.3482797547102188E-2</v>
      </c>
      <c r="O4196" s="8">
        <f t="shared" ca="1" si="566"/>
        <v>0.83229688001858992</v>
      </c>
      <c r="P4196" s="29">
        <f ca="1">_xlfn.LOGNORM.INV(O4196,'Input Parameters'!$H$27,'Input Parameters'!$I$27)</f>
        <v>2.180116266355006</v>
      </c>
      <c r="Q4196" s="10"/>
      <c r="R4196" s="15">
        <f>'Input Parameters'!$E$28</f>
        <v>12.7</v>
      </c>
      <c r="S4196" s="10">
        <f t="shared" ca="1" si="567"/>
        <v>0.15929567678129486</v>
      </c>
      <c r="T4196" s="25">
        <f ca="1">_xlfn.LOGNORM.INV(S4196,'Input Parameters'!$H$29,'Input Parameters'!$I$29)</f>
        <v>52.063054476664433</v>
      </c>
      <c r="U4196" s="10">
        <f t="shared" ca="1" si="568"/>
        <v>0.77447495734593808</v>
      </c>
      <c r="V4196" s="29">
        <f ca="1">IF('Input Parameters'!$D$30="Beta",_xlfn.BETA.INV(U4196,'Input Parameters'!$L$30,'Input Parameters'!$M$30,'Input Parameters'!$J$30,'Input Parameters'!$K$30),IF('Input Parameters'!$D$30="LogNorm",_xlfn.LOGNORM.INV(U4196,'Input Parameters'!$H$30,'Input Parameters'!$I$30)))</f>
        <v>1.3450235604104335</v>
      </c>
      <c r="W4196" s="2">
        <f ca="1">N4196+(P4196-N4196)*(1-ERF((T4196-R4196)/(2*SQRT(L4196*'Input Parameters'!$E$31))))</f>
        <v>1.2319520863028943</v>
      </c>
      <c r="X4196">
        <f t="shared" ca="1" si="569"/>
        <v>1</v>
      </c>
      <c r="Y4196" s="7"/>
    </row>
    <row r="4197" spans="1:25" ht="15" customHeight="1" x14ac:dyDescent="0.3">
      <c r="A4197" s="130">
        <v>4190</v>
      </c>
      <c r="B4197" s="10">
        <f t="shared" ca="1" si="561"/>
        <v>0.7611962071760795</v>
      </c>
      <c r="C4197" s="57">
        <f ca="1">_xlfn.NORM.INV(B4197,'Input Parameters'!$E$19,'Input Parameters'!$F$19)</f>
        <v>627.30815707197917</v>
      </c>
      <c r="D4197" s="10">
        <f t="shared" ca="1" si="562"/>
        <v>0.14351662918717711</v>
      </c>
      <c r="E4197" s="59">
        <f ca="1">IF(_xlfn.NORM.INV(D4197,'Input Parameters'!$E$20,'Input Parameters'!$F$20)&lt;3500,3500,IF(_xlfn.NORM.INV(D4197,'Input Parameters'!$E$20,'Input Parameters'!$F$20)&gt;5500,5500,_xlfn.NORM.INV(D4197,'Input Parameters'!$E$20,'Input Parameters'!$F$20)))</f>
        <v>4054.7433207592476</v>
      </c>
      <c r="F4197" s="10">
        <f t="shared" ca="1" si="563"/>
        <v>0.51504484911174697</v>
      </c>
      <c r="G4197" s="61">
        <f ca="1">_xlfn.NORM.INV(F4197,'Input Parameters'!$E$21,'Input Parameters'!$F$21)</f>
        <v>285.14648538960631</v>
      </c>
      <c r="H4197" s="54">
        <f ca="1">EXP(E4197*(1/'Input Parameters'!$E$22-1/G4197))</f>
        <v>0.68307790510872357</v>
      </c>
      <c r="I4197" s="10">
        <f t="shared" ca="1" si="564"/>
        <v>2.8267770923852242E-2</v>
      </c>
      <c r="J4197" s="29">
        <f ca="1">_xlfn.BETA.INV(I4197,'Input Parameters'!$L$24,'Input Parameters'!$M$24,'Input Parameters'!$J$24,'Input Parameters'!$K$24)</f>
        <v>0.30216018923074023</v>
      </c>
      <c r="K4197" s="156">
        <f ca="1">('Input Parameters'!$E$25/'Input Parameters'!$E$31)^$J4197</f>
        <v>0.11445648882432181</v>
      </c>
      <c r="L4197" s="66">
        <f ca="1">$H4197*$C4197*'Input Parameters'!$E$23*K4197</f>
        <v>49.044644581344315</v>
      </c>
      <c r="M4197" s="23">
        <f t="shared" ca="1" si="565"/>
        <v>0.41304863655813628</v>
      </c>
      <c r="N4197" s="15">
        <f ca="1">_xlfn.NORM.INV(M4197,'Input Parameters'!$E$26,'Input Parameters'!$F$26)</f>
        <v>2.9386096930214774E-2</v>
      </c>
      <c r="O4197" s="8">
        <f t="shared" ca="1" si="566"/>
        <v>0.42393254476313769</v>
      </c>
      <c r="P4197" s="29">
        <f ca="1">_xlfn.LOGNORM.INV(O4197,'Input Parameters'!$H$27,'Input Parameters'!$I$27)</f>
        <v>1.3077896167831262</v>
      </c>
      <c r="Q4197" s="10"/>
      <c r="R4197" s="15">
        <f>'Input Parameters'!$E$28</f>
        <v>12.7</v>
      </c>
      <c r="S4197" s="10">
        <f t="shared" ca="1" si="567"/>
        <v>0.55417908539217831</v>
      </c>
      <c r="T4197" s="25">
        <f ca="1">_xlfn.LOGNORM.INV(S4197,'Input Parameters'!$H$29,'Input Parameters'!$I$29)</f>
        <v>59.129307807262194</v>
      </c>
      <c r="U4197" s="10">
        <f t="shared" ca="1" si="568"/>
        <v>0.74760357788564669</v>
      </c>
      <c r="V4197" s="29">
        <f ca="1">IF('Input Parameters'!$D$30="Beta",_xlfn.BETA.INV(U4197,'Input Parameters'!$L$30,'Input Parameters'!$M$30,'Input Parameters'!$J$30,'Input Parameters'!$K$30),IF('Input Parameters'!$D$30="LogNorm",_xlfn.LOGNORM.INV(U4197,'Input Parameters'!$H$30,'Input Parameters'!$I$30)))</f>
        <v>1.2998158058332978</v>
      </c>
      <c r="W4197" s="2">
        <f ca="1">N4197+(P4197-N4197)*(1-ERF((T4197-R4197)/(2*SQRT(L4197*'Input Parameters'!$E$31))))</f>
        <v>0.84656383858396811</v>
      </c>
      <c r="X4197">
        <f t="shared" ca="1" si="569"/>
        <v>1</v>
      </c>
      <c r="Y4197" s="7"/>
    </row>
    <row r="4198" spans="1:25" ht="15" customHeight="1" x14ac:dyDescent="0.3">
      <c r="A4198" s="130">
        <v>4191</v>
      </c>
      <c r="B4198" s="10">
        <f t="shared" ca="1" si="561"/>
        <v>0.99893443445070385</v>
      </c>
      <c r="C4198" s="57">
        <f ca="1">_xlfn.NORM.INV(B4198,'Input Parameters'!$E$19,'Input Parameters'!$F$19)</f>
        <v>826.82671831970879</v>
      </c>
      <c r="D4198" s="10">
        <f t="shared" ca="1" si="562"/>
        <v>0.81110755530819145</v>
      </c>
      <c r="E4198" s="59">
        <f ca="1">IF(_xlfn.NORM.INV(D4198,'Input Parameters'!$E$20,'Input Parameters'!$F$20)&lt;3500,3500,IF(_xlfn.NORM.INV(D4198,'Input Parameters'!$E$20,'Input Parameters'!$F$20)&gt;5500,5500,_xlfn.NORM.INV(D4198,'Input Parameters'!$E$20,'Input Parameters'!$F$20)))</f>
        <v>5417.3895382548508</v>
      </c>
      <c r="F4198" s="10">
        <f t="shared" ca="1" si="563"/>
        <v>0.33246852403142924</v>
      </c>
      <c r="G4198" s="61">
        <f ca="1">_xlfn.NORM.INV(F4198,'Input Parameters'!$E$21,'Input Parameters'!$F$21)</f>
        <v>281.44577909312136</v>
      </c>
      <c r="H4198" s="54">
        <f ca="1">EXP(E4198*(1/'Input Parameters'!$E$22-1/G4198))</f>
        <v>0.46811256851790295</v>
      </c>
      <c r="I4198" s="10">
        <f t="shared" ca="1" si="564"/>
        <v>0.21584531543031771</v>
      </c>
      <c r="J4198" s="29">
        <f ca="1">_xlfn.BETA.INV(I4198,'Input Parameters'!$L$24,'Input Parameters'!$M$24,'Input Parameters'!$J$24,'Input Parameters'!$K$24)</f>
        <v>0.47779259424397802</v>
      </c>
      <c r="K4198" s="156">
        <f ca="1">('Input Parameters'!$E$25/'Input Parameters'!$E$31)^$J4198</f>
        <v>3.2469049120779837E-2</v>
      </c>
      <c r="L4198" s="66">
        <f ca="1">$H4198*$C4198*'Input Parameters'!$E$23*K4198</f>
        <v>12.567079836790461</v>
      </c>
      <c r="M4198" s="23">
        <f t="shared" ca="1" si="565"/>
        <v>0.889765331220702</v>
      </c>
      <c r="N4198" s="15">
        <f ca="1">_xlfn.NORM.INV(M4198,'Input Parameters'!$E$26,'Input Parameters'!$F$26)</f>
        <v>5.9730902508248751E-2</v>
      </c>
      <c r="O4198" s="8">
        <f t="shared" ca="1" si="566"/>
        <v>0.5013280019749824</v>
      </c>
      <c r="P4198" s="29">
        <f ca="1">_xlfn.LOGNORM.INV(O4198,'Input Parameters'!$H$27,'Input Parameters'!$I$27)</f>
        <v>1.4257309065182415</v>
      </c>
      <c r="Q4198" s="10"/>
      <c r="R4198" s="15">
        <f>'Input Parameters'!$E$28</f>
        <v>12.7</v>
      </c>
      <c r="S4198" s="10">
        <f t="shared" ca="1" si="567"/>
        <v>0.47630429104095184</v>
      </c>
      <c r="T4198" s="25">
        <f ca="1">_xlfn.LOGNORM.INV(S4198,'Input Parameters'!$H$29,'Input Parameters'!$I$29)</f>
        <v>57.844565643433313</v>
      </c>
      <c r="U4198" s="10">
        <f t="shared" ca="1" si="568"/>
        <v>0.20870672943205426</v>
      </c>
      <c r="V4198" s="29">
        <f ca="1">IF('Input Parameters'!$D$30="Beta",_xlfn.BETA.INV(U4198,'Input Parameters'!$L$30,'Input Parameters'!$M$30,'Input Parameters'!$J$30,'Input Parameters'!$K$30),IF('Input Parameters'!$D$30="LogNorm",_xlfn.LOGNORM.INV(U4198,'Input Parameters'!$H$30,'Input Parameters'!$I$30)))</f>
        <v>0.7257318018814557</v>
      </c>
      <c r="W4198" s="2">
        <f ca="1">N4198+(P4198-N4198)*(1-ERF((T4198-R4198)/(2*SQRT(L4198*'Input Parameters'!$E$31))))</f>
        <v>0.56223547959573905</v>
      </c>
      <c r="X4198">
        <f t="shared" ca="1" si="569"/>
        <v>1</v>
      </c>
      <c r="Y4198" s="7"/>
    </row>
    <row r="4199" spans="1:25" ht="15" customHeight="1" x14ac:dyDescent="0.3">
      <c r="A4199" s="130">
        <v>4192</v>
      </c>
      <c r="B4199" s="10">
        <f t="shared" ca="1" si="561"/>
        <v>9.7628730224764704E-3</v>
      </c>
      <c r="C4199" s="57">
        <f ca="1">_xlfn.NORM.INV(B4199,'Input Parameters'!$E$19,'Input Parameters'!$F$19)</f>
        <v>369.963899360825</v>
      </c>
      <c r="D4199" s="10">
        <f t="shared" ca="1" si="562"/>
        <v>0.84778522513283416</v>
      </c>
      <c r="E4199" s="59">
        <f ca="1">IF(_xlfn.NORM.INV(D4199,'Input Parameters'!$E$20,'Input Parameters'!$F$20)&lt;3500,3500,IF(_xlfn.NORM.INV(D4199,'Input Parameters'!$E$20,'Input Parameters'!$F$20)&gt;5500,5500,_xlfn.NORM.INV(D4199,'Input Parameters'!$E$20,'Input Parameters'!$F$20)))</f>
        <v>5500</v>
      </c>
      <c r="F4199" s="10">
        <f t="shared" ca="1" si="563"/>
        <v>0.27964319267898363</v>
      </c>
      <c r="G4199" s="61">
        <f ca="1">_xlfn.NORM.INV(F4199,'Input Parameters'!$E$21,'Input Parameters'!$F$21)</f>
        <v>280.26053189019711</v>
      </c>
      <c r="H4199" s="54">
        <f ca="1">EXP(E4199*(1/'Input Parameters'!$E$22-1/G4199))</f>
        <v>0.42602128647723914</v>
      </c>
      <c r="I4199" s="10">
        <f t="shared" ca="1" si="564"/>
        <v>0.18077838543971769</v>
      </c>
      <c r="J4199" s="29">
        <f ca="1">_xlfn.BETA.INV(I4199,'Input Parameters'!$L$24,'Input Parameters'!$M$24,'Input Parameters'!$J$24,'Input Parameters'!$K$24)</f>
        <v>0.45701895100299789</v>
      </c>
      <c r="K4199" s="156">
        <f ca="1">('Input Parameters'!$E$25/'Input Parameters'!$E$31)^$J4199</f>
        <v>3.7686729207510622E-2</v>
      </c>
      <c r="L4199" s="66">
        <f ca="1">$H4199*$C4199*'Input Parameters'!$E$23*K4199</f>
        <v>5.9398994698820902</v>
      </c>
      <c r="M4199" s="23">
        <f t="shared" ca="1" si="565"/>
        <v>0.34897361323775811</v>
      </c>
      <c r="N4199" s="15">
        <f ca="1">_xlfn.NORM.INV(M4199,'Input Parameters'!$E$26,'Input Parameters'!$F$26)</f>
        <v>2.5850047411575081E-2</v>
      </c>
      <c r="O4199" s="8">
        <f t="shared" ca="1" si="566"/>
        <v>0.35010600517478185</v>
      </c>
      <c r="P4199" s="29">
        <f ca="1">_xlfn.LOGNORM.INV(O4199,'Input Parameters'!$H$27,'Input Parameters'!$I$27)</f>
        <v>1.2006565232130963</v>
      </c>
      <c r="Q4199" s="10"/>
      <c r="R4199" s="15">
        <f>'Input Parameters'!$E$28</f>
        <v>12.7</v>
      </c>
      <c r="S4199" s="10">
        <f t="shared" ca="1" si="567"/>
        <v>0.62029927787342609</v>
      </c>
      <c r="T4199" s="25">
        <f ca="1">_xlfn.LOGNORM.INV(S4199,'Input Parameters'!$H$29,'Input Parameters'!$I$29)</f>
        <v>60.268985455470641</v>
      </c>
      <c r="U4199" s="10">
        <f t="shared" ca="1" si="568"/>
        <v>6.863433449831069E-2</v>
      </c>
      <c r="V4199" s="29">
        <f ca="1">IF('Input Parameters'!$D$30="Beta",_xlfn.BETA.INV(U4199,'Input Parameters'!$L$30,'Input Parameters'!$M$30,'Input Parameters'!$J$30,'Input Parameters'!$K$30),IF('Input Parameters'!$D$30="LogNorm",_xlfn.LOGNORM.INV(U4199,'Input Parameters'!$H$30,'Input Parameters'!$I$30)))</f>
        <v>0.55610036730257251</v>
      </c>
      <c r="W4199" s="2">
        <f ca="1">N4199+(P4199-N4199)*(1-ERF((T4199-R4199)/(2*SQRT(L4199*'Input Parameters'!$E$31))))</f>
        <v>0.22268565375818683</v>
      </c>
      <c r="X4199">
        <f t="shared" ca="1" si="569"/>
        <v>1</v>
      </c>
      <c r="Y4199" s="7"/>
    </row>
    <row r="4200" spans="1:25" ht="15" customHeight="1" x14ac:dyDescent="0.3">
      <c r="A4200" s="130">
        <v>4193</v>
      </c>
      <c r="B4200" s="10">
        <f t="shared" ca="1" si="561"/>
        <v>0.83535301918872473</v>
      </c>
      <c r="C4200" s="57">
        <f ca="1">_xlfn.NORM.INV(B4200,'Input Parameters'!$E$19,'Input Parameters'!$F$19)</f>
        <v>649.73287581165653</v>
      </c>
      <c r="D4200" s="10">
        <f t="shared" ca="1" si="562"/>
        <v>0.77065665624922464</v>
      </c>
      <c r="E4200" s="59">
        <f ca="1">IF(_xlfn.NORM.INV(D4200,'Input Parameters'!$E$20,'Input Parameters'!$F$20)&lt;3500,3500,IF(_xlfn.NORM.INV(D4200,'Input Parameters'!$E$20,'Input Parameters'!$F$20)&gt;5500,5500,_xlfn.NORM.INV(D4200,'Input Parameters'!$E$20,'Input Parameters'!$F$20)))</f>
        <v>5318.7077960748711</v>
      </c>
      <c r="F4200" s="10">
        <f t="shared" ca="1" si="563"/>
        <v>0.47685670879079423</v>
      </c>
      <c r="G4200" s="61">
        <f ca="1">_xlfn.NORM.INV(F4200,'Input Parameters'!$E$21,'Input Parameters'!$F$21)</f>
        <v>284.39377255087123</v>
      </c>
      <c r="H4200" s="54">
        <f ca="1">EXP(E4200*(1/'Input Parameters'!$E$22-1/G4200))</f>
        <v>0.57733800723177808</v>
      </c>
      <c r="I4200" s="10">
        <f t="shared" ca="1" si="564"/>
        <v>0.46873425717712558</v>
      </c>
      <c r="J4200" s="29">
        <f ca="1">_xlfn.BETA.INV(I4200,'Input Parameters'!$L$24,'Input Parameters'!$M$24,'Input Parameters'!$J$24,'Input Parameters'!$K$24)</f>
        <v>0.59447809217323389</v>
      </c>
      <c r="K4200" s="156">
        <f ca="1">('Input Parameters'!$E$25/'Input Parameters'!$E$31)^$J4200</f>
        <v>1.4058656294753018E-2</v>
      </c>
      <c r="L4200" s="66">
        <f ca="1">$H4200*$C4200*'Input Parameters'!$E$23*K4200</f>
        <v>5.2736196569385383</v>
      </c>
      <c r="M4200" s="23">
        <f t="shared" ca="1" si="565"/>
        <v>0.12112855424695945</v>
      </c>
      <c r="N4200" s="15">
        <f ca="1">_xlfn.NORM.INV(M4200,'Input Parameters'!$E$26,'Input Parameters'!$F$26)</f>
        <v>9.4433612557943379E-3</v>
      </c>
      <c r="O4200" s="8">
        <f t="shared" ca="1" si="566"/>
        <v>0.51924527840477519</v>
      </c>
      <c r="P4200" s="29">
        <f ca="1">_xlfn.LOGNORM.INV(O4200,'Input Parameters'!$H$27,'Input Parameters'!$I$27)</f>
        <v>1.4543548789156688</v>
      </c>
      <c r="Q4200" s="10"/>
      <c r="R4200" s="15">
        <f>'Input Parameters'!$E$28</f>
        <v>12.7</v>
      </c>
      <c r="S4200" s="10">
        <f t="shared" ca="1" si="567"/>
        <v>0.61564743580627301</v>
      </c>
      <c r="T4200" s="25">
        <f ca="1">_xlfn.LOGNORM.INV(S4200,'Input Parameters'!$H$29,'Input Parameters'!$I$29)</f>
        <v>60.186504192201213</v>
      </c>
      <c r="U4200" s="10">
        <f t="shared" ca="1" si="568"/>
        <v>0.42037336936968905</v>
      </c>
      <c r="V4200" s="29">
        <f ca="1">IF('Input Parameters'!$D$30="Beta",_xlfn.BETA.INV(U4200,'Input Parameters'!$L$30,'Input Parameters'!$M$30,'Input Parameters'!$J$30,'Input Parameters'!$K$30),IF('Input Parameters'!$D$30="LogNorm",_xlfn.LOGNORM.INV(U4200,'Input Parameters'!$H$30,'Input Parameters'!$I$30)))</f>
        <v>0.92308642952391928</v>
      </c>
      <c r="W4200" s="2">
        <f ca="1">N4200+(P4200-N4200)*(1-ERF((T4200-R4200)/(2*SQRT(L4200*'Input Parameters'!$E$31))))</f>
        <v>0.21706548243730622</v>
      </c>
      <c r="X4200">
        <f t="shared" ca="1" si="569"/>
        <v>1</v>
      </c>
      <c r="Y4200" s="7"/>
    </row>
    <row r="4201" spans="1:25" ht="15" customHeight="1" x14ac:dyDescent="0.3">
      <c r="A4201" s="130">
        <v>4194</v>
      </c>
      <c r="B4201" s="10">
        <f t="shared" ca="1" si="561"/>
        <v>0.45105656444413778</v>
      </c>
      <c r="C4201" s="57">
        <f ca="1">_xlfn.NORM.INV(B4201,'Input Parameters'!$E$19,'Input Parameters'!$F$19)</f>
        <v>556.90714355447562</v>
      </c>
      <c r="D4201" s="10">
        <f t="shared" ca="1" si="562"/>
        <v>8.8110096730936283E-2</v>
      </c>
      <c r="E4201" s="59">
        <f ca="1">IF(_xlfn.NORM.INV(D4201,'Input Parameters'!$E$20,'Input Parameters'!$F$20)&lt;3500,3500,IF(_xlfn.NORM.INV(D4201,'Input Parameters'!$E$20,'Input Parameters'!$F$20)&gt;5500,5500,_xlfn.NORM.INV(D4201,'Input Parameters'!$E$20,'Input Parameters'!$F$20)))</f>
        <v>3853.2604547961282</v>
      </c>
      <c r="F4201" s="10">
        <f t="shared" ca="1" si="563"/>
        <v>0.33722143345987421</v>
      </c>
      <c r="G4201" s="61">
        <f ca="1">_xlfn.NORM.INV(F4201,'Input Parameters'!$E$21,'Input Parameters'!$F$21)</f>
        <v>281.54834178706386</v>
      </c>
      <c r="H4201" s="54">
        <f ca="1">EXP(E4201*(1/'Input Parameters'!$E$22-1/G4201))</f>
        <v>0.58572529834629172</v>
      </c>
      <c r="I4201" s="10">
        <f t="shared" ca="1" si="564"/>
        <v>3.4450957787282244E-2</v>
      </c>
      <c r="J4201" s="29">
        <f ca="1">_xlfn.BETA.INV(I4201,'Input Parameters'!$L$24,'Input Parameters'!$M$24,'Input Parameters'!$J$24,'Input Parameters'!$K$24)</f>
        <v>0.31488016267202446</v>
      </c>
      <c r="K4201" s="156">
        <f ca="1">('Input Parameters'!$E$25/'Input Parameters'!$E$31)^$J4201</f>
        <v>0.104474957751367</v>
      </c>
      <c r="L4201" s="66">
        <f ca="1">$H4201*$C4201*'Input Parameters'!$E$23*K4201</f>
        <v>34.079167347259656</v>
      </c>
      <c r="M4201" s="23">
        <f t="shared" ca="1" si="565"/>
        <v>0.38146444049765016</v>
      </c>
      <c r="N4201" s="15">
        <f ca="1">_xlfn.NORM.INV(M4201,'Input Parameters'!$E$26,'Input Parameters'!$F$26)</f>
        <v>2.7665625257674652E-2</v>
      </c>
      <c r="O4201" s="8">
        <f t="shared" ca="1" si="566"/>
        <v>0.43471095505746749</v>
      </c>
      <c r="P4201" s="29">
        <f ca="1">_xlfn.LOGNORM.INV(O4201,'Input Parameters'!$H$27,'Input Parameters'!$I$27)</f>
        <v>1.3237686532785757</v>
      </c>
      <c r="Q4201" s="10"/>
      <c r="R4201" s="15">
        <f>'Input Parameters'!$E$28</f>
        <v>12.7</v>
      </c>
      <c r="S4201" s="10">
        <f t="shared" ca="1" si="567"/>
        <v>0.16202581462188725</v>
      </c>
      <c r="T4201" s="25">
        <f ca="1">_xlfn.LOGNORM.INV(S4201,'Input Parameters'!$H$29,'Input Parameters'!$I$29)</f>
        <v>52.128508649946745</v>
      </c>
      <c r="U4201" s="10">
        <f t="shared" ca="1" si="568"/>
        <v>0.17379081883901393</v>
      </c>
      <c r="V4201" s="29">
        <f ca="1">IF('Input Parameters'!$D$30="Beta",_xlfn.BETA.INV(U4201,'Input Parameters'!$L$30,'Input Parameters'!$M$30,'Input Parameters'!$J$30,'Input Parameters'!$K$30),IF('Input Parameters'!$D$30="LogNorm",_xlfn.LOGNORM.INV(U4201,'Input Parameters'!$H$30,'Input Parameters'!$I$30)))</f>
        <v>0.68990708292748681</v>
      </c>
      <c r="W4201" s="2">
        <f ca="1">N4201+(P4201-N4201)*(1-ERF((T4201-R4201)/(2*SQRT(L4201*'Input Parameters'!$E$31))))</f>
        <v>0.84802815597321812</v>
      </c>
      <c r="X4201">
        <f t="shared" ca="1" si="569"/>
        <v>0</v>
      </c>
      <c r="Y4201" s="7"/>
    </row>
    <row r="4202" spans="1:25" ht="15" customHeight="1" x14ac:dyDescent="0.3">
      <c r="A4202" s="130">
        <v>4195</v>
      </c>
      <c r="B4202" s="10">
        <f t="shared" ca="1" si="561"/>
        <v>0.81958625591237122</v>
      </c>
      <c r="C4202" s="57">
        <f ca="1">_xlfn.NORM.INV(B4202,'Input Parameters'!$E$19,'Input Parameters'!$F$19)</f>
        <v>644.51520898685817</v>
      </c>
      <c r="D4202" s="10">
        <f t="shared" ca="1" si="562"/>
        <v>0.35676938211362585</v>
      </c>
      <c r="E4202" s="59">
        <f ca="1">IF(_xlfn.NORM.INV(D4202,'Input Parameters'!$E$20,'Input Parameters'!$F$20)&lt;3500,3500,IF(_xlfn.NORM.INV(D4202,'Input Parameters'!$E$20,'Input Parameters'!$F$20)&gt;5500,5500,_xlfn.NORM.INV(D4202,'Input Parameters'!$E$20,'Input Parameters'!$F$20)))</f>
        <v>4543.0246853643148</v>
      </c>
      <c r="F4202" s="10">
        <f t="shared" ca="1" si="563"/>
        <v>0.54642818513327596</v>
      </c>
      <c r="G4202" s="61">
        <f ca="1">_xlfn.NORM.INV(F4202,'Input Parameters'!$E$21,'Input Parameters'!$F$21)</f>
        <v>285.76680734938111</v>
      </c>
      <c r="H4202" s="54">
        <f ca="1">EXP(E4202*(1/'Input Parameters'!$E$22-1/G4202))</f>
        <v>0.67539316238406533</v>
      </c>
      <c r="I4202" s="10">
        <f t="shared" ca="1" si="564"/>
        <v>0.90498543299073009</v>
      </c>
      <c r="J4202" s="29">
        <f ca="1">_xlfn.BETA.INV(I4202,'Input Parameters'!$L$24,'Input Parameters'!$M$24,'Input Parameters'!$J$24,'Input Parameters'!$K$24)</f>
        <v>0.79612768857109262</v>
      </c>
      <c r="K4202" s="156">
        <f ca="1">('Input Parameters'!$E$25/'Input Parameters'!$E$31)^$J4202</f>
        <v>3.3091630706598828E-3</v>
      </c>
      <c r="L4202" s="66">
        <f ca="1">$H4202*$C4202*'Input Parameters'!$E$23*K4202</f>
        <v>1.4404825405025385</v>
      </c>
      <c r="M4202" s="23">
        <f t="shared" ca="1" si="565"/>
        <v>1.9316504211681185E-2</v>
      </c>
      <c r="N4202" s="15">
        <f ca="1">_xlfn.NORM.INV(M4202,'Input Parameters'!$E$26,'Input Parameters'!$F$26)</f>
        <v>-9.4295666694024505E-3</v>
      </c>
      <c r="O4202" s="8">
        <f t="shared" ca="1" si="566"/>
        <v>9.3835542219530832E-2</v>
      </c>
      <c r="P4202" s="29">
        <f ca="1">_xlfn.LOGNORM.INV(O4202,'Input Parameters'!$H$27,'Input Parameters'!$I$27)</f>
        <v>0.79480019338141483</v>
      </c>
      <c r="Q4202" s="10"/>
      <c r="R4202" s="15">
        <f>'Input Parameters'!$E$28</f>
        <v>12.7</v>
      </c>
      <c r="S4202" s="10">
        <f t="shared" ca="1" si="567"/>
        <v>0.72910893627931495</v>
      </c>
      <c r="T4202" s="25">
        <f ca="1">_xlfn.LOGNORM.INV(S4202,'Input Parameters'!$H$29,'Input Parameters'!$I$29)</f>
        <v>62.36051117043786</v>
      </c>
      <c r="U4202" s="10">
        <f t="shared" ca="1" si="568"/>
        <v>0.84556925472465194</v>
      </c>
      <c r="V4202" s="29">
        <f ca="1">IF('Input Parameters'!$D$30="Beta",_xlfn.BETA.INV(U4202,'Input Parameters'!$L$30,'Input Parameters'!$M$30,'Input Parameters'!$J$30,'Input Parameters'!$K$30),IF('Input Parameters'!$D$30="LogNorm",_xlfn.LOGNORM.INV(U4202,'Input Parameters'!$H$30,'Input Parameters'!$I$30)))</f>
        <v>1.4925684392150091</v>
      </c>
      <c r="W4202" s="2">
        <f ca="1">N4202+(P4202-N4202)*(1-ERF((T4202-R4202)/(2*SQRT(L4202*'Input Parameters'!$E$31))))</f>
        <v>-6.6663140976754819E-3</v>
      </c>
      <c r="X4202">
        <f t="shared" ca="1" si="569"/>
        <v>1</v>
      </c>
      <c r="Y4202" s="7"/>
    </row>
    <row r="4203" spans="1:25" ht="15" customHeight="1" x14ac:dyDescent="0.3">
      <c r="A4203" s="130">
        <v>4196</v>
      </c>
      <c r="B4203" s="10">
        <f t="shared" ca="1" si="561"/>
        <v>2.9517197258380534E-2</v>
      </c>
      <c r="C4203" s="57">
        <f ca="1">_xlfn.NORM.INV(B4203,'Input Parameters'!$E$19,'Input Parameters'!$F$19)</f>
        <v>407.76931463617933</v>
      </c>
      <c r="D4203" s="10">
        <f t="shared" ca="1" si="562"/>
        <v>0.78165233812480206</v>
      </c>
      <c r="E4203" s="59">
        <f ca="1">IF(_xlfn.NORM.INV(D4203,'Input Parameters'!$E$20,'Input Parameters'!$F$20)&lt;3500,3500,IF(_xlfn.NORM.INV(D4203,'Input Parameters'!$E$20,'Input Parameters'!$F$20)&gt;5500,5500,_xlfn.NORM.INV(D4203,'Input Parameters'!$E$20,'Input Parameters'!$F$20)))</f>
        <v>5344.4500325120498</v>
      </c>
      <c r="F4203" s="10">
        <f t="shared" ca="1" si="563"/>
        <v>0.78725482036041494</v>
      </c>
      <c r="G4203" s="61">
        <f ca="1">_xlfn.NORM.INV(F4203,'Input Parameters'!$E$21,'Input Parameters'!$F$21)</f>
        <v>291.11388776178364</v>
      </c>
      <c r="H4203" s="54">
        <f ca="1">EXP(E4203*(1/'Input Parameters'!$E$22-1/G4203))</f>
        <v>0.88853706310095204</v>
      </c>
      <c r="I4203" s="10">
        <f t="shared" ca="1" si="564"/>
        <v>0.26240661573357515</v>
      </c>
      <c r="J4203" s="29">
        <f ca="1">_xlfn.BETA.INV(I4203,'Input Parameters'!$L$24,'Input Parameters'!$M$24,'Input Parameters'!$J$24,'Input Parameters'!$K$24)</f>
        <v>0.50267346825334147</v>
      </c>
      <c r="K4203" s="156">
        <f ca="1">('Input Parameters'!$E$25/'Input Parameters'!$E$31)^$J4203</f>
        <v>2.7161571549120266E-2</v>
      </c>
      <c r="L4203" s="66">
        <f ca="1">$H4203*$C4203*'Input Parameters'!$E$23*K4203</f>
        <v>9.8411303343856407</v>
      </c>
      <c r="M4203" s="23">
        <f t="shared" ca="1" si="565"/>
        <v>0.17244940063297431</v>
      </c>
      <c r="N4203" s="15">
        <f ca="1">_xlfn.NORM.INV(M4203,'Input Parameters'!$E$26,'Input Parameters'!$F$26)</f>
        <v>1.4164866808153688E-2</v>
      </c>
      <c r="O4203" s="8">
        <f t="shared" ca="1" si="566"/>
        <v>0.45965628302009576</v>
      </c>
      <c r="P4203" s="29">
        <f ca="1">_xlfn.LOGNORM.INV(O4203,'Input Parameters'!$H$27,'Input Parameters'!$I$27)</f>
        <v>1.3612396687427184</v>
      </c>
      <c r="Q4203" s="10"/>
      <c r="R4203" s="15">
        <f>'Input Parameters'!$E$28</f>
        <v>12.7</v>
      </c>
      <c r="S4203" s="10">
        <f t="shared" ca="1" si="567"/>
        <v>0.11521985230429366</v>
      </c>
      <c r="T4203" s="25">
        <f ca="1">_xlfn.LOGNORM.INV(S4203,'Input Parameters'!$H$29,'Input Parameters'!$I$29)</f>
        <v>50.896336725331636</v>
      </c>
      <c r="U4203" s="10">
        <f t="shared" ca="1" si="568"/>
        <v>0.28128775349798973</v>
      </c>
      <c r="V4203" s="29">
        <f ca="1">IF('Input Parameters'!$D$30="Beta",_xlfn.BETA.INV(U4203,'Input Parameters'!$L$30,'Input Parameters'!$M$30,'Input Parameters'!$J$30,'Input Parameters'!$K$30),IF('Input Parameters'!$D$30="LogNorm",_xlfn.LOGNORM.INV(U4203,'Input Parameters'!$H$30,'Input Parameters'!$I$30)))</f>
        <v>0.79522725134594296</v>
      </c>
      <c r="W4203" s="2">
        <f ca="1">N4203+(P4203-N4203)*(1-ERF((T4203-R4203)/(2*SQRT(L4203*'Input Parameters'!$E$31))))</f>
        <v>0.53852546678553437</v>
      </c>
      <c r="X4203">
        <f t="shared" ca="1" si="569"/>
        <v>1</v>
      </c>
      <c r="Y4203" s="7"/>
    </row>
    <row r="4204" spans="1:25" ht="15" customHeight="1" x14ac:dyDescent="0.3">
      <c r="A4204" s="130">
        <v>4197</v>
      </c>
      <c r="B4204" s="10">
        <f t="shared" ca="1" si="561"/>
        <v>0.63817139534414424</v>
      </c>
      <c r="C4204" s="57">
        <f ca="1">_xlfn.NORM.INV(B4204,'Input Parameters'!$E$19,'Input Parameters'!$F$19)</f>
        <v>597.17711043037525</v>
      </c>
      <c r="D4204" s="10">
        <f t="shared" ca="1" si="562"/>
        <v>0.14122260418016042</v>
      </c>
      <c r="E4204" s="59">
        <f ca="1">IF(_xlfn.NORM.INV(D4204,'Input Parameters'!$E$20,'Input Parameters'!$F$20)&lt;3500,3500,IF(_xlfn.NORM.INV(D4204,'Input Parameters'!$E$20,'Input Parameters'!$F$20)&gt;5500,5500,_xlfn.NORM.INV(D4204,'Input Parameters'!$E$20,'Input Parameters'!$F$20)))</f>
        <v>4047.6101864259222</v>
      </c>
      <c r="F4204" s="10">
        <f t="shared" ca="1" si="563"/>
        <v>0.62965867265021191</v>
      </c>
      <c r="G4204" s="61">
        <f ca="1">_xlfn.NORM.INV(F4204,'Input Parameters'!$E$21,'Input Parameters'!$F$21)</f>
        <v>287.45126282474581</v>
      </c>
      <c r="H4204" s="54">
        <f ca="1">EXP(E4204*(1/'Input Parameters'!$E$22-1/G4204))</f>
        <v>0.76593197801267898</v>
      </c>
      <c r="I4204" s="10">
        <f t="shared" ca="1" si="564"/>
        <v>0.27907023908188289</v>
      </c>
      <c r="J4204" s="29">
        <f ca="1">_xlfn.BETA.INV(I4204,'Input Parameters'!$L$24,'Input Parameters'!$M$24,'Input Parameters'!$J$24,'Input Parameters'!$K$24)</f>
        <v>0.51101522690158629</v>
      </c>
      <c r="K4204" s="156">
        <f ca="1">('Input Parameters'!$E$25/'Input Parameters'!$E$31)^$J4204</f>
        <v>2.5583897760721321E-2</v>
      </c>
      <c r="L4204" s="66">
        <f ca="1">$H4204*$C4204*'Input Parameters'!$E$23*K4204</f>
        <v>11.701999245974687</v>
      </c>
      <c r="M4204" s="23">
        <f t="shared" ca="1" si="565"/>
        <v>0.94358867558515314</v>
      </c>
      <c r="N4204" s="15">
        <f ca="1">_xlfn.NORM.INV(M4204,'Input Parameters'!$E$26,'Input Parameters'!$F$26)</f>
        <v>6.7298287170235505E-2</v>
      </c>
      <c r="O4204" s="8">
        <f t="shared" ca="1" si="566"/>
        <v>0.67265540317338424</v>
      </c>
      <c r="P4204" s="29">
        <f ca="1">_xlfn.LOGNORM.INV(O4204,'Input Parameters'!$H$27,'Input Parameters'!$I$27)</f>
        <v>1.7351319862215158</v>
      </c>
      <c r="Q4204" s="10"/>
      <c r="R4204" s="15">
        <f>'Input Parameters'!$E$28</f>
        <v>12.7</v>
      </c>
      <c r="S4204" s="10">
        <f t="shared" ca="1" si="567"/>
        <v>0.87803324923494808</v>
      </c>
      <c r="T4204" s="25">
        <f ca="1">_xlfn.LOGNORM.INV(S4204,'Input Parameters'!$H$29,'Input Parameters'!$I$29)</f>
        <v>66.370594409975595</v>
      </c>
      <c r="U4204" s="10">
        <f t="shared" ca="1" si="568"/>
        <v>0.79243356746183358</v>
      </c>
      <c r="V4204" s="29">
        <f ca="1">IF('Input Parameters'!$D$30="Beta",_xlfn.BETA.INV(U4204,'Input Parameters'!$L$30,'Input Parameters'!$M$30,'Input Parameters'!$J$30,'Input Parameters'!$K$30),IF('Input Parameters'!$D$30="LogNorm",_xlfn.LOGNORM.INV(U4204,'Input Parameters'!$H$30,'Input Parameters'!$I$30)))</f>
        <v>1.377894759265031</v>
      </c>
      <c r="W4204" s="2">
        <f ca="1">N4204+(P4204-N4204)*(1-ERF((T4204-R4204)/(2*SQRT(L4204*'Input Parameters'!$E$31))))</f>
        <v>0.51303372028573657</v>
      </c>
      <c r="X4204">
        <f t="shared" ca="1" si="569"/>
        <v>1</v>
      </c>
      <c r="Y4204" s="7"/>
    </row>
    <row r="4205" spans="1:25" ht="15" customHeight="1" x14ac:dyDescent="0.3">
      <c r="A4205" s="130">
        <v>4198</v>
      </c>
      <c r="B4205" s="10">
        <f t="shared" ca="1" si="561"/>
        <v>0.90953413955653895</v>
      </c>
      <c r="C4205" s="57">
        <f ca="1">_xlfn.NORM.INV(B4205,'Input Parameters'!$E$19,'Input Parameters'!$F$19)</f>
        <v>680.35185443036949</v>
      </c>
      <c r="D4205" s="10">
        <f t="shared" ca="1" si="562"/>
        <v>0.62210156082525603</v>
      </c>
      <c r="E4205" s="59">
        <f ca="1">IF(_xlfn.NORM.INV(D4205,'Input Parameters'!$E$20,'Input Parameters'!$F$20)&lt;3500,3500,IF(_xlfn.NORM.INV(D4205,'Input Parameters'!$E$20,'Input Parameters'!$F$20)&gt;5500,5500,_xlfn.NORM.INV(D4205,'Input Parameters'!$E$20,'Input Parameters'!$F$20)))</f>
        <v>5017.7034467796284</v>
      </c>
      <c r="F4205" s="10">
        <f t="shared" ca="1" si="563"/>
        <v>0.31600386348494336</v>
      </c>
      <c r="G4205" s="61">
        <f ca="1">_xlfn.NORM.INV(F4205,'Input Parameters'!$E$21,'Input Parameters'!$F$21)</f>
        <v>281.08582341787849</v>
      </c>
      <c r="H4205" s="54">
        <f ca="1">EXP(E4205*(1/'Input Parameters'!$E$22-1/G4205))</f>
        <v>0.48390046804131398</v>
      </c>
      <c r="I4205" s="10">
        <f t="shared" ca="1" si="564"/>
        <v>0.17126997934503896</v>
      </c>
      <c r="J4205" s="29">
        <f ca="1">_xlfn.BETA.INV(I4205,'Input Parameters'!$L$24,'Input Parameters'!$M$24,'Input Parameters'!$J$24,'Input Parameters'!$K$24)</f>
        <v>0.45098825152293259</v>
      </c>
      <c r="K4205" s="156">
        <f ca="1">('Input Parameters'!$E$25/'Input Parameters'!$E$31)^$J4205</f>
        <v>3.9352894604062112E-2</v>
      </c>
      <c r="L4205" s="66">
        <f ca="1">$H4205*$C4205*'Input Parameters'!$E$23*K4205</f>
        <v>12.955861523170405</v>
      </c>
      <c r="M4205" s="23">
        <f t="shared" ca="1" si="565"/>
        <v>0.77686486387970144</v>
      </c>
      <c r="N4205" s="15">
        <f ca="1">_xlfn.NORM.INV(M4205,'Input Parameters'!$E$26,'Input Parameters'!$F$26)</f>
        <v>4.9994602592439083E-2</v>
      </c>
      <c r="O4205" s="8">
        <f t="shared" ca="1" si="566"/>
        <v>0.42266925982260528</v>
      </c>
      <c r="P4205" s="29">
        <f ca="1">_xlfn.LOGNORM.INV(O4205,'Input Parameters'!$H$27,'Input Parameters'!$I$27)</f>
        <v>1.3059242163243425</v>
      </c>
      <c r="Q4205" s="10"/>
      <c r="R4205" s="15">
        <f>'Input Parameters'!$E$28</f>
        <v>12.7</v>
      </c>
      <c r="S4205" s="10">
        <f t="shared" ca="1" si="567"/>
        <v>7.6682088226404321E-2</v>
      </c>
      <c r="T4205" s="25">
        <f ca="1">_xlfn.LOGNORM.INV(S4205,'Input Parameters'!$H$29,'Input Parameters'!$I$29)</f>
        <v>49.60710470420554</v>
      </c>
      <c r="U4205" s="10">
        <f t="shared" ca="1" si="568"/>
        <v>0.36601967582512496</v>
      </c>
      <c r="V4205" s="29">
        <f ca="1">IF('Input Parameters'!$D$30="Beta",_xlfn.BETA.INV(U4205,'Input Parameters'!$L$30,'Input Parameters'!$M$30,'Input Parameters'!$J$30,'Input Parameters'!$K$30),IF('Input Parameters'!$D$30="LogNorm",_xlfn.LOGNORM.INV(U4205,'Input Parameters'!$H$30,'Input Parameters'!$I$30)))</f>
        <v>0.87299740020975869</v>
      </c>
      <c r="W4205" s="2">
        <f ca="1">N4205+(P4205-N4205)*(1-ERF((T4205-R4205)/(2*SQRT(L4205*'Input Parameters'!$E$31))))</f>
        <v>0.63830673679379968</v>
      </c>
      <c r="X4205">
        <f t="shared" ca="1" si="569"/>
        <v>1</v>
      </c>
      <c r="Y4205" s="7"/>
    </row>
    <row r="4206" spans="1:25" ht="15" customHeight="1" x14ac:dyDescent="0.3">
      <c r="A4206" s="130">
        <v>4199</v>
      </c>
      <c r="B4206" s="10">
        <f t="shared" ca="1" si="561"/>
        <v>0.14370983254058034</v>
      </c>
      <c r="C4206" s="57">
        <f ca="1">_xlfn.NORM.INV(B4206,'Input Parameters'!$E$19,'Input Parameters'!$F$19)</f>
        <v>477.40896596915195</v>
      </c>
      <c r="D4206" s="10">
        <f t="shared" ca="1" si="562"/>
        <v>9.9719112594858217E-3</v>
      </c>
      <c r="E4206" s="59">
        <f ca="1">IF(_xlfn.NORM.INV(D4206,'Input Parameters'!$E$20,'Input Parameters'!$F$20)&lt;3500,3500,IF(_xlfn.NORM.INV(D4206,'Input Parameters'!$E$20,'Input Parameters'!$F$20)&gt;5500,5500,_xlfn.NORM.INV(D4206,'Input Parameters'!$E$20,'Input Parameters'!$F$20)))</f>
        <v>3500</v>
      </c>
      <c r="F4206" s="10">
        <f t="shared" ca="1" si="563"/>
        <v>0.56830166304450669</v>
      </c>
      <c r="G4206" s="61">
        <f ca="1">_xlfn.NORM.INV(F4206,'Input Parameters'!$E$21,'Input Parameters'!$F$21)</f>
        <v>286.20232846481559</v>
      </c>
      <c r="H4206" s="54">
        <f ca="1">EXP(E4206*(1/'Input Parameters'!$E$22-1/G4206))</f>
        <v>0.75297868572032001</v>
      </c>
      <c r="I4206" s="10">
        <f t="shared" ca="1" si="564"/>
        <v>0.579964972627936</v>
      </c>
      <c r="J4206" s="29">
        <f ca="1">_xlfn.BETA.INV(I4206,'Input Parameters'!$L$24,'Input Parameters'!$M$24,'Input Parameters'!$J$24,'Input Parameters'!$K$24)</f>
        <v>0.63931313801262968</v>
      </c>
      <c r="K4206" s="156">
        <f ca="1">('Input Parameters'!$E$25/'Input Parameters'!$E$31)^$J4206</f>
        <v>1.0192090428679051E-2</v>
      </c>
      <c r="L4206" s="66">
        <f ca="1">$H4206*$C4206*'Input Parameters'!$E$23*K4206</f>
        <v>3.6638401895996653</v>
      </c>
      <c r="M4206" s="23">
        <f t="shared" ca="1" si="565"/>
        <v>9.2596528323593219E-2</v>
      </c>
      <c r="N4206" s="15">
        <f ca="1">_xlfn.NORM.INV(M4206,'Input Parameters'!$E$26,'Input Parameters'!$F$26)</f>
        <v>6.1763868810948905E-3</v>
      </c>
      <c r="O4206" s="8">
        <f t="shared" ca="1" si="566"/>
        <v>0.43706356600802287</v>
      </c>
      <c r="P4206" s="29">
        <f ca="1">_xlfn.LOGNORM.INV(O4206,'Input Parameters'!$H$27,'Input Parameters'!$I$27)</f>
        <v>1.3272722151214633</v>
      </c>
      <c r="Q4206" s="10"/>
      <c r="R4206" s="15">
        <f>'Input Parameters'!$E$28</f>
        <v>12.7</v>
      </c>
      <c r="S4206" s="10">
        <f t="shared" ca="1" si="567"/>
        <v>0.52781740007522471</v>
      </c>
      <c r="T4206" s="25">
        <f ca="1">_xlfn.LOGNORM.INV(S4206,'Input Parameters'!$H$29,'Input Parameters'!$I$29)</f>
        <v>58.689860978349081</v>
      </c>
      <c r="U4206" s="10">
        <f t="shared" ca="1" si="568"/>
        <v>0.13026697517004182</v>
      </c>
      <c r="V4206" s="29">
        <f ca="1">IF('Input Parameters'!$D$30="Beta",_xlfn.BETA.INV(U4206,'Input Parameters'!$L$30,'Input Parameters'!$M$30,'Input Parameters'!$J$30,'Input Parameters'!$K$30),IF('Input Parameters'!$D$30="LogNorm",_xlfn.LOGNORM.INV(U4206,'Input Parameters'!$H$30,'Input Parameters'!$I$30)))</f>
        <v>0.64115542746727228</v>
      </c>
      <c r="W4206" s="2">
        <f ca="1">N4206+(P4206-N4206)*(1-ERF((T4206-R4206)/(2*SQRT(L4206*'Input Parameters'!$E$31))))</f>
        <v>0.1241897481439925</v>
      </c>
      <c r="X4206">
        <f t="shared" ca="1" si="569"/>
        <v>1</v>
      </c>
      <c r="Y4206" s="7"/>
    </row>
    <row r="4207" spans="1:25" ht="15" customHeight="1" x14ac:dyDescent="0.3">
      <c r="A4207" s="130">
        <v>4200</v>
      </c>
      <c r="B4207" s="10">
        <f t="shared" ca="1" si="561"/>
        <v>0.28039504245384816</v>
      </c>
      <c r="C4207" s="57">
        <f ca="1">_xlfn.NORM.INV(B4207,'Input Parameters'!$E$19,'Input Parameters'!$F$19)</f>
        <v>518.14902326492324</v>
      </c>
      <c r="D4207" s="10">
        <f t="shared" ca="1" si="562"/>
        <v>0.47676700129700267</v>
      </c>
      <c r="E4207" s="59">
        <f ca="1">IF(_xlfn.NORM.INV(D4207,'Input Parameters'!$E$20,'Input Parameters'!$F$20)&lt;3500,3500,IF(_xlfn.NORM.INV(D4207,'Input Parameters'!$E$20,'Input Parameters'!$F$20)&gt;5500,5500,_xlfn.NORM.INV(D4207,'Input Parameters'!$E$20,'Input Parameters'!$F$20)))</f>
        <v>4759.2113859417841</v>
      </c>
      <c r="F4207" s="10">
        <f t="shared" ca="1" si="563"/>
        <v>4.5393569541707368E-2</v>
      </c>
      <c r="G4207" s="61">
        <f ca="1">_xlfn.NORM.INV(F4207,'Input Parameters'!$E$21,'Input Parameters'!$F$21)</f>
        <v>271.55669570146148</v>
      </c>
      <c r="H4207" s="54">
        <f ca="1">EXP(E4207*(1/'Input Parameters'!$E$22-1/G4207))</f>
        <v>0.27730933750772563</v>
      </c>
      <c r="I4207" s="10">
        <f t="shared" ca="1" si="564"/>
        <v>0.84535086133022408</v>
      </c>
      <c r="J4207" s="29">
        <f ca="1">_xlfn.BETA.INV(I4207,'Input Parameters'!$L$24,'Input Parameters'!$M$24,'Input Parameters'!$J$24,'Input Parameters'!$K$24)</f>
        <v>0.75862630898993866</v>
      </c>
      <c r="K4207" s="156">
        <f ca="1">('Input Parameters'!$E$25/'Input Parameters'!$E$31)^$J4207</f>
        <v>4.3306309394886555E-3</v>
      </c>
      <c r="L4207" s="66">
        <f ca="1">$H4207*$C4207*'Input Parameters'!$E$23*K4207</f>
        <v>0.62225780322733037</v>
      </c>
      <c r="M4207" s="23">
        <f t="shared" ca="1" si="565"/>
        <v>0.25714524425006646</v>
      </c>
      <c r="N4207" s="15">
        <f ca="1">_xlfn.NORM.INV(M4207,'Input Parameters'!$E$26,'Input Parameters'!$F$26)</f>
        <v>2.0304396718987344E-2</v>
      </c>
      <c r="O4207" s="8">
        <f t="shared" ca="1" si="566"/>
        <v>0.34580603785422614</v>
      </c>
      <c r="P4207" s="29">
        <f ca="1">_xlfn.LOGNORM.INV(O4207,'Input Parameters'!$H$27,'Input Parameters'!$I$27)</f>
        <v>1.1944926020470348</v>
      </c>
      <c r="Q4207" s="10"/>
      <c r="R4207" s="15">
        <f>'Input Parameters'!$E$28</f>
        <v>12.7</v>
      </c>
      <c r="S4207" s="10">
        <f t="shared" ca="1" si="567"/>
        <v>6.200378989776445E-2</v>
      </c>
      <c r="T4207" s="25">
        <f ca="1">_xlfn.LOGNORM.INV(S4207,'Input Parameters'!$H$29,'Input Parameters'!$I$29)</f>
        <v>48.995916483674023</v>
      </c>
      <c r="U4207" s="10">
        <f t="shared" ca="1" si="568"/>
        <v>0.60022352350095431</v>
      </c>
      <c r="V4207" s="29">
        <f ca="1">IF('Input Parameters'!$D$30="Beta",_xlfn.BETA.INV(U4207,'Input Parameters'!$L$30,'Input Parameters'!$M$30,'Input Parameters'!$J$30,'Input Parameters'!$K$30),IF('Input Parameters'!$D$30="LogNorm",_xlfn.LOGNORM.INV(U4207,'Input Parameters'!$H$30,'Input Parameters'!$I$30)))</f>
        <v>1.1044431699659412</v>
      </c>
      <c r="W4207" s="2">
        <f ca="1">N4207+(P4207-N4207)*(1-ERF((T4207-R4207)/(2*SQRT(L4207*'Input Parameters'!$E$31))))</f>
        <v>2.1642646506430489E-2</v>
      </c>
      <c r="X4207">
        <f t="shared" ca="1" si="569"/>
        <v>1</v>
      </c>
      <c r="Y4207" s="7"/>
    </row>
    <row r="4208" spans="1:25" ht="15" customHeight="1" x14ac:dyDescent="0.3">
      <c r="A4208" s="130">
        <v>4201</v>
      </c>
      <c r="B4208" s="10">
        <f t="shared" ca="1" si="561"/>
        <v>4.6961406638697079E-2</v>
      </c>
      <c r="C4208" s="57">
        <f ca="1">_xlfn.NORM.INV(B4208,'Input Parameters'!$E$19,'Input Parameters'!$F$19)</f>
        <v>425.75758213965378</v>
      </c>
      <c r="D4208" s="10">
        <f t="shared" ca="1" si="562"/>
        <v>0.57593801978279491</v>
      </c>
      <c r="E4208" s="59">
        <f ca="1">IF(_xlfn.NORM.INV(D4208,'Input Parameters'!$E$20,'Input Parameters'!$F$20)&lt;3500,3500,IF(_xlfn.NORM.INV(D4208,'Input Parameters'!$E$20,'Input Parameters'!$F$20)&gt;5500,5500,_xlfn.NORM.INV(D4208,'Input Parameters'!$E$20,'Input Parameters'!$F$20)))</f>
        <v>4934.0588641688582</v>
      </c>
      <c r="F4208" s="10">
        <f t="shared" ca="1" si="563"/>
        <v>5.8638300170261615E-2</v>
      </c>
      <c r="G4208" s="61">
        <f ca="1">_xlfn.NORM.INV(F4208,'Input Parameters'!$E$21,'Input Parameters'!$F$21)</f>
        <v>272.53882151516819</v>
      </c>
      <c r="H4208" s="54">
        <f ca="1">EXP(E4208*(1/'Input Parameters'!$E$22-1/G4208))</f>
        <v>0.28244611026212385</v>
      </c>
      <c r="I4208" s="10">
        <f t="shared" ca="1" si="564"/>
        <v>0.30053092187393116</v>
      </c>
      <c r="J4208" s="29">
        <f ca="1">_xlfn.BETA.INV(I4208,'Input Parameters'!$L$24,'Input Parameters'!$M$24,'Input Parameters'!$J$24,'Input Parameters'!$K$24)</f>
        <v>0.52141072232958863</v>
      </c>
      <c r="K4208" s="156">
        <f ca="1">('Input Parameters'!$E$25/'Input Parameters'!$E$31)^$J4208</f>
        <v>2.3745441548797812E-2</v>
      </c>
      <c r="L4208" s="66">
        <f ca="1">$H4208*$C4208*'Input Parameters'!$E$23*K4208</f>
        <v>2.8554741884669941</v>
      </c>
      <c r="M4208" s="23">
        <f t="shared" ca="1" si="565"/>
        <v>0.74621678204252939</v>
      </c>
      <c r="N4208" s="15">
        <f ca="1">_xlfn.NORM.INV(M4208,'Input Parameters'!$E$26,'Input Parameters'!$F$26)</f>
        <v>4.7915266574207818E-2</v>
      </c>
      <c r="O4208" s="8">
        <f t="shared" ca="1" si="566"/>
        <v>0.64529549774353823</v>
      </c>
      <c r="P4208" s="29">
        <f ca="1">_xlfn.LOGNORM.INV(O4208,'Input Parameters'!$H$27,'Input Parameters'!$I$27)</f>
        <v>1.6787950530919062</v>
      </c>
      <c r="Q4208" s="10"/>
      <c r="R4208" s="15">
        <f>'Input Parameters'!$E$28</f>
        <v>12.7</v>
      </c>
      <c r="S4208" s="10">
        <f t="shared" ca="1" si="567"/>
        <v>0.88915056437915507</v>
      </c>
      <c r="T4208" s="25">
        <f ca="1">_xlfn.LOGNORM.INV(S4208,'Input Parameters'!$H$29,'Input Parameters'!$I$29)</f>
        <v>66.795289553031125</v>
      </c>
      <c r="U4208" s="10">
        <f t="shared" ca="1" si="568"/>
        <v>0.50118465100748544</v>
      </c>
      <c r="V4208" s="29">
        <f ca="1">IF('Input Parameters'!$D$30="Beta",_xlfn.BETA.INV(U4208,'Input Parameters'!$L$30,'Input Parameters'!$M$30,'Input Parameters'!$J$30,'Input Parameters'!$K$30),IF('Input Parameters'!$D$30="LogNorm",_xlfn.LOGNORM.INV(U4208,'Input Parameters'!$H$30,'Input Parameters'!$I$30)))</f>
        <v>1.0003778571786115</v>
      </c>
      <c r="W4208" s="2">
        <f ca="1">N4208+(P4208-N4208)*(1-ERF((T4208-R4208)/(2*SQRT(L4208*'Input Parameters'!$E$31))))</f>
        <v>8.6398999761971795E-2</v>
      </c>
      <c r="X4208">
        <f t="shared" ca="1" si="569"/>
        <v>1</v>
      </c>
      <c r="Y4208" s="7"/>
    </row>
    <row r="4209" spans="1:25" ht="15" customHeight="1" x14ac:dyDescent="0.3">
      <c r="A4209" s="130">
        <v>4202</v>
      </c>
      <c r="B4209" s="10">
        <f t="shared" ca="1" si="561"/>
        <v>0.98733315365390384</v>
      </c>
      <c r="C4209" s="57">
        <f ca="1">_xlfn.NORM.INV(B4209,'Input Parameters'!$E$19,'Input Parameters'!$F$19)</f>
        <v>756.26532826612311</v>
      </c>
      <c r="D4209" s="10">
        <f t="shared" ca="1" si="562"/>
        <v>0.29674370990834587</v>
      </c>
      <c r="E4209" s="59">
        <f ca="1">IF(_xlfn.NORM.INV(D4209,'Input Parameters'!$E$20,'Input Parameters'!$F$20)&lt;3500,3500,IF(_xlfn.NORM.INV(D4209,'Input Parameters'!$E$20,'Input Parameters'!$F$20)&gt;5500,5500,_xlfn.NORM.INV(D4209,'Input Parameters'!$E$20,'Input Parameters'!$F$20)))</f>
        <v>4426.347593501825</v>
      </c>
      <c r="F4209" s="10">
        <f t="shared" ca="1" si="563"/>
        <v>0.5842028781929004</v>
      </c>
      <c r="G4209" s="61">
        <f ca="1">_xlfn.NORM.INV(F4209,'Input Parameters'!$E$21,'Input Parameters'!$F$21)</f>
        <v>286.5214866898126</v>
      </c>
      <c r="H4209" s="54">
        <f ca="1">EXP(E4209*(1/'Input Parameters'!$E$22-1/G4209))</f>
        <v>0.7106445901460664</v>
      </c>
      <c r="I4209" s="10">
        <f t="shared" ca="1" si="564"/>
        <v>0.3143512106814742</v>
      </c>
      <c r="J4209" s="29">
        <f ca="1">_xlfn.BETA.INV(I4209,'Input Parameters'!$L$24,'Input Parameters'!$M$24,'Input Parameters'!$J$24,'Input Parameters'!$K$24)</f>
        <v>0.52792373493449585</v>
      </c>
      <c r="K4209" s="156">
        <f ca="1">('Input Parameters'!$E$25/'Input Parameters'!$E$31)^$J4209</f>
        <v>2.2661539004058567E-2</v>
      </c>
      <c r="L4209" s="66">
        <f ca="1">$H4209*$C4209*'Input Parameters'!$E$23*K4209</f>
        <v>12.179123799821461</v>
      </c>
      <c r="M4209" s="23">
        <f t="shared" ca="1" si="565"/>
        <v>0.11960900758721971</v>
      </c>
      <c r="N4209" s="15">
        <f ca="1">_xlfn.NORM.INV(M4209,'Input Parameters'!$E$26,'Input Parameters'!$F$26)</f>
        <v>9.2841842404188732E-3</v>
      </c>
      <c r="O4209" s="8">
        <f t="shared" ca="1" si="566"/>
        <v>9.7999300672847012E-2</v>
      </c>
      <c r="P4209" s="29">
        <f ca="1">_xlfn.LOGNORM.INV(O4209,'Input Parameters'!$H$27,'Input Parameters'!$I$27)</f>
        <v>0.80344913751604674</v>
      </c>
      <c r="Q4209" s="10"/>
      <c r="R4209" s="15">
        <f>'Input Parameters'!$E$28</f>
        <v>12.7</v>
      </c>
      <c r="S4209" s="10">
        <f t="shared" ca="1" si="567"/>
        <v>0.25990477209766927</v>
      </c>
      <c r="T4209" s="25">
        <f ca="1">_xlfn.LOGNORM.INV(S4209,'Input Parameters'!$H$29,'Input Parameters'!$I$29)</f>
        <v>54.172240742536523</v>
      </c>
      <c r="U4209" s="10">
        <f t="shared" ca="1" si="568"/>
        <v>0.13330174929784877</v>
      </c>
      <c r="V4209" s="29">
        <f ca="1">IF('Input Parameters'!$D$30="Beta",_xlfn.BETA.INV(U4209,'Input Parameters'!$L$30,'Input Parameters'!$M$30,'Input Parameters'!$J$30,'Input Parameters'!$K$30),IF('Input Parameters'!$D$30="LogNorm",_xlfn.LOGNORM.INV(U4209,'Input Parameters'!$H$30,'Input Parameters'!$I$30)))</f>
        <v>0.64475874569821656</v>
      </c>
      <c r="W4209" s="2">
        <f ca="1">N4209+(P4209-N4209)*(1-ERF((T4209-R4209)/(2*SQRT(L4209*'Input Parameters'!$E$31))))</f>
        <v>0.32753790681244738</v>
      </c>
      <c r="X4209">
        <f t="shared" ca="1" si="569"/>
        <v>1</v>
      </c>
      <c r="Y4209" s="7"/>
    </row>
    <row r="4210" spans="1:25" ht="15" customHeight="1" x14ac:dyDescent="0.3">
      <c r="A4210" s="130">
        <v>4203</v>
      </c>
      <c r="B4210" s="10">
        <f t="shared" ca="1" si="561"/>
        <v>0.68354658962396853</v>
      </c>
      <c r="C4210" s="57">
        <f ca="1">_xlfn.NORM.INV(B4210,'Input Parameters'!$E$19,'Input Parameters'!$F$19)</f>
        <v>607.66053668559539</v>
      </c>
      <c r="D4210" s="10">
        <f t="shared" ca="1" si="562"/>
        <v>0.21032463616696473</v>
      </c>
      <c r="E4210" s="59">
        <f ca="1">IF(_xlfn.NORM.INV(D4210,'Input Parameters'!$E$20,'Input Parameters'!$F$20)&lt;3500,3500,IF(_xlfn.NORM.INV(D4210,'Input Parameters'!$E$20,'Input Parameters'!$F$20)&gt;5500,5500,_xlfn.NORM.INV(D4210,'Input Parameters'!$E$20,'Input Parameters'!$F$20)))</f>
        <v>4236.2932645107048</v>
      </c>
      <c r="F4210" s="10">
        <f t="shared" ca="1" si="563"/>
        <v>0.72646213582301333</v>
      </c>
      <c r="G4210" s="61">
        <f ca="1">_xlfn.NORM.INV(F4210,'Input Parameters'!$E$21,'Input Parameters'!$F$21)</f>
        <v>289.58288206880775</v>
      </c>
      <c r="H4210" s="54">
        <f ca="1">EXP(E4210*(1/'Input Parameters'!$E$22-1/G4210))</f>
        <v>0.84315000835717313</v>
      </c>
      <c r="I4210" s="10">
        <f t="shared" ca="1" si="564"/>
        <v>0.63049537645878806</v>
      </c>
      <c r="J4210" s="29">
        <f ca="1">_xlfn.BETA.INV(I4210,'Input Parameters'!$L$24,'Input Parameters'!$M$24,'Input Parameters'!$J$24,'Input Parameters'!$K$24)</f>
        <v>0.65979788809449991</v>
      </c>
      <c r="K4210" s="156">
        <f ca="1">('Input Parameters'!$E$25/'Input Parameters'!$E$31)^$J4210</f>
        <v>8.799224907655407E-3</v>
      </c>
      <c r="L4210" s="66">
        <f ca="1">$H4210*$C4210*'Input Parameters'!$E$23*K4210</f>
        <v>4.5082739641688372</v>
      </c>
      <c r="M4210" s="23">
        <f t="shared" ca="1" si="565"/>
        <v>0.11477310631343296</v>
      </c>
      <c r="N4210" s="15">
        <f ca="1">_xlfn.NORM.INV(M4210,'Input Parameters'!$E$26,'Input Parameters'!$F$26)</f>
        <v>8.7678990428106778E-3</v>
      </c>
      <c r="O4210" s="8">
        <f t="shared" ca="1" si="566"/>
        <v>0.41642062571564309</v>
      </c>
      <c r="P4210" s="29">
        <f ca="1">_xlfn.LOGNORM.INV(O4210,'Input Parameters'!$H$27,'Input Parameters'!$I$27)</f>
        <v>1.2967188257844704</v>
      </c>
      <c r="Q4210" s="10"/>
      <c r="R4210" s="15">
        <f>'Input Parameters'!$E$28</f>
        <v>12.7</v>
      </c>
      <c r="S4210" s="10">
        <f t="shared" ca="1" si="567"/>
        <v>0.22373931005942893</v>
      </c>
      <c r="T4210" s="25">
        <f ca="1">_xlfn.LOGNORM.INV(S4210,'Input Parameters'!$H$29,'Input Parameters'!$I$29)</f>
        <v>53.471374917500036</v>
      </c>
      <c r="U4210" s="10">
        <f t="shared" ca="1" si="568"/>
        <v>0.71491150805499815</v>
      </c>
      <c r="V4210" s="29">
        <f ca="1">IF('Input Parameters'!$D$30="Beta",_xlfn.BETA.INV(U4210,'Input Parameters'!$L$30,'Input Parameters'!$M$30,'Input Parameters'!$J$30,'Input Parameters'!$K$30),IF('Input Parameters'!$D$30="LogNorm",_xlfn.LOGNORM.INV(U4210,'Input Parameters'!$H$30,'Input Parameters'!$I$30)))</f>
        <v>1.2499613843723958</v>
      </c>
      <c r="W4210" s="2">
        <f ca="1">N4210+(P4210-N4210)*(1-ERF((T4210-R4210)/(2*SQRT(L4210*'Input Parameters'!$E$31))))</f>
        <v>0.23355107028928337</v>
      </c>
      <c r="X4210">
        <f t="shared" ca="1" si="569"/>
        <v>1</v>
      </c>
      <c r="Y4210" s="7"/>
    </row>
    <row r="4211" spans="1:25" ht="15" customHeight="1" x14ac:dyDescent="0.3">
      <c r="A4211" s="130">
        <v>4204</v>
      </c>
      <c r="B4211" s="10">
        <f t="shared" ca="1" si="561"/>
        <v>0.44516500333411479</v>
      </c>
      <c r="C4211" s="57">
        <f ca="1">_xlfn.NORM.INV(B4211,'Input Parameters'!$E$19,'Input Parameters'!$F$19)</f>
        <v>555.64857864059104</v>
      </c>
      <c r="D4211" s="10">
        <f t="shared" ca="1" si="562"/>
        <v>0.64043845060611226</v>
      </c>
      <c r="E4211" s="59">
        <f ca="1">IF(_xlfn.NORM.INV(D4211,'Input Parameters'!$E$20,'Input Parameters'!$F$20)&lt;3500,3500,IF(_xlfn.NORM.INV(D4211,'Input Parameters'!$E$20,'Input Parameters'!$F$20)&gt;5500,5500,_xlfn.NORM.INV(D4211,'Input Parameters'!$E$20,'Input Parameters'!$F$20)))</f>
        <v>5051.7416991818973</v>
      </c>
      <c r="F4211" s="10">
        <f t="shared" ca="1" si="563"/>
        <v>0.50500622759891745</v>
      </c>
      <c r="G4211" s="61">
        <f ca="1">_xlfn.NORM.INV(F4211,'Input Parameters'!$E$21,'Input Parameters'!$F$21)</f>
        <v>284.94863577674857</v>
      </c>
      <c r="H4211" s="54">
        <f ca="1">EXP(E4211*(1/'Input Parameters'!$E$22-1/G4211))</f>
        <v>0.61436542795426885</v>
      </c>
      <c r="I4211" s="10">
        <f t="shared" ca="1" si="564"/>
        <v>0.60258497498348695</v>
      </c>
      <c r="J4211" s="29">
        <f ca="1">_xlfn.BETA.INV(I4211,'Input Parameters'!$L$24,'Input Parameters'!$M$24,'Input Parameters'!$J$24,'Input Parameters'!$K$24)</f>
        <v>0.6484428166197187</v>
      </c>
      <c r="K4211" s="156">
        <f ca="1">('Input Parameters'!$E$25/'Input Parameters'!$E$31)^$J4211</f>
        <v>9.5459767794529547E-3</v>
      </c>
      <c r="L4211" s="66">
        <f ca="1">$H4211*$C4211*'Input Parameters'!$E$23*K4211</f>
        <v>3.2587222815881329</v>
      </c>
      <c r="M4211" s="23">
        <f t="shared" ca="1" si="565"/>
        <v>0.83659886255385174</v>
      </c>
      <c r="N4211" s="15">
        <f ca="1">_xlfn.NORM.INV(M4211,'Input Parameters'!$E$26,'Input Parameters'!$F$26)</f>
        <v>5.4592078951015643E-2</v>
      </c>
      <c r="O4211" s="8">
        <f t="shared" ca="1" si="566"/>
        <v>0.98002260057064516</v>
      </c>
      <c r="P4211" s="29">
        <f ca="1">_xlfn.LOGNORM.INV(O4211,'Input Parameters'!$H$27,'Input Parameters'!$I$27)</f>
        <v>3.5325482941621189</v>
      </c>
      <c r="Q4211" s="10"/>
      <c r="R4211" s="15">
        <f>'Input Parameters'!$E$28</f>
        <v>12.7</v>
      </c>
      <c r="S4211" s="10">
        <f t="shared" ca="1" si="567"/>
        <v>0.78883611955069333</v>
      </c>
      <c r="T4211" s="25">
        <f ca="1">_xlfn.LOGNORM.INV(S4211,'Input Parameters'!$H$29,'Input Parameters'!$I$29)</f>
        <v>63.72130181028507</v>
      </c>
      <c r="U4211" s="10">
        <f t="shared" ca="1" si="568"/>
        <v>0.90235026583196587</v>
      </c>
      <c r="V4211" s="29">
        <f ca="1">IF('Input Parameters'!$D$30="Beta",_xlfn.BETA.INV(U4211,'Input Parameters'!$L$30,'Input Parameters'!$M$30,'Input Parameters'!$J$30,'Input Parameters'!$K$30),IF('Input Parameters'!$D$30="LogNorm",_xlfn.LOGNORM.INV(U4211,'Input Parameters'!$H$30,'Input Parameters'!$I$30)))</f>
        <v>1.6651382863560724</v>
      </c>
      <c r="W4211" s="2">
        <f ca="1">N4211+(P4211-N4211)*(1-ERF((T4211-R4211)/(2*SQRT(L4211*'Input Parameters'!$E$31))))</f>
        <v>0.21338908749754062</v>
      </c>
      <c r="X4211">
        <f t="shared" ca="1" si="569"/>
        <v>1</v>
      </c>
      <c r="Y4211" s="7"/>
    </row>
    <row r="4212" spans="1:25" ht="15" customHeight="1" x14ac:dyDescent="0.3">
      <c r="A4212" s="130">
        <v>4205</v>
      </c>
      <c r="B4212" s="10">
        <f t="shared" ca="1" si="561"/>
        <v>0.39094569607778629</v>
      </c>
      <c r="C4212" s="57">
        <f ca="1">_xlfn.NORM.INV(B4212,'Input Parameters'!$E$19,'Input Parameters'!$F$19)</f>
        <v>543.90574644383344</v>
      </c>
      <c r="D4212" s="10">
        <f t="shared" ca="1" si="562"/>
        <v>5.1312874339695114E-3</v>
      </c>
      <c r="E4212" s="59">
        <f ca="1">IF(_xlfn.NORM.INV(D4212,'Input Parameters'!$E$20,'Input Parameters'!$F$20)&lt;3500,3500,IF(_xlfn.NORM.INV(D4212,'Input Parameters'!$E$20,'Input Parameters'!$F$20)&gt;5500,5500,_xlfn.NORM.INV(D4212,'Input Parameters'!$E$20,'Input Parameters'!$F$20)))</f>
        <v>3500</v>
      </c>
      <c r="F4212" s="10">
        <f t="shared" ca="1" si="563"/>
        <v>0.67426524439772828</v>
      </c>
      <c r="G4212" s="61">
        <f ca="1">_xlfn.NORM.INV(F4212,'Input Parameters'!$E$21,'Input Parameters'!$F$21)</f>
        <v>288.40053225904256</v>
      </c>
      <c r="H4212" s="54">
        <f ca="1">EXP(E4212*(1/'Input Parameters'!$E$22-1/G4212))</f>
        <v>0.82653960732787901</v>
      </c>
      <c r="I4212" s="10">
        <f t="shared" ca="1" si="564"/>
        <v>0.66917286462926162</v>
      </c>
      <c r="J4212" s="29">
        <f ca="1">_xlfn.BETA.INV(I4212,'Input Parameters'!$L$24,'Input Parameters'!$M$24,'Input Parameters'!$J$24,'Input Parameters'!$K$24)</f>
        <v>0.67579545403003416</v>
      </c>
      <c r="K4212" s="156">
        <f ca="1">('Input Parameters'!$E$25/'Input Parameters'!$E$31)^$J4212</f>
        <v>7.8452192708064784E-3</v>
      </c>
      <c r="L4212" s="66">
        <f ca="1">$H4212*$C4212*'Input Parameters'!$E$23*K4212</f>
        <v>3.5268939674939803</v>
      </c>
      <c r="M4212" s="23">
        <f t="shared" ca="1" si="565"/>
        <v>0.35156725847836789</v>
      </c>
      <c r="N4212" s="15">
        <f ca="1">_xlfn.NORM.INV(M4212,'Input Parameters'!$E$26,'Input Parameters'!$F$26)</f>
        <v>2.5997054798755435E-2</v>
      </c>
      <c r="O4212" s="8">
        <f t="shared" ca="1" si="566"/>
        <v>0.75843522622094783</v>
      </c>
      <c r="P4212" s="29">
        <f ca="1">_xlfn.LOGNORM.INV(O4212,'Input Parameters'!$H$27,'Input Parameters'!$I$27)</f>
        <v>1.9415079324113369</v>
      </c>
      <c r="Q4212" s="10"/>
      <c r="R4212" s="15">
        <f>'Input Parameters'!$E$28</f>
        <v>12.7</v>
      </c>
      <c r="S4212" s="10">
        <f t="shared" ca="1" si="567"/>
        <v>0.40206464028650046</v>
      </c>
      <c r="T4212" s="25">
        <f ca="1">_xlfn.LOGNORM.INV(S4212,'Input Parameters'!$H$29,'Input Parameters'!$I$29)</f>
        <v>56.63275605309618</v>
      </c>
      <c r="U4212" s="10">
        <f t="shared" ca="1" si="568"/>
        <v>0.27451861350744722</v>
      </c>
      <c r="V4212" s="29">
        <f ca="1">IF('Input Parameters'!$D$30="Beta",_xlfn.BETA.INV(U4212,'Input Parameters'!$L$30,'Input Parameters'!$M$30,'Input Parameters'!$J$30,'Input Parameters'!$K$30),IF('Input Parameters'!$D$30="LogNorm",_xlfn.LOGNORM.INV(U4212,'Input Parameters'!$H$30,'Input Parameters'!$I$30)))</f>
        <v>0.78892303691287202</v>
      </c>
      <c r="W4212" s="2">
        <f ca="1">N4212+(P4212-N4212)*(1-ERF((T4212-R4212)/(2*SQRT(L4212*'Input Parameters'!$E$31))))</f>
        <v>0.21389950236469901</v>
      </c>
      <c r="X4212">
        <f t="shared" ca="1" si="569"/>
        <v>1</v>
      </c>
      <c r="Y4212" s="7"/>
    </row>
    <row r="4213" spans="1:25" ht="15" customHeight="1" x14ac:dyDescent="0.3">
      <c r="A4213" s="130">
        <v>4206</v>
      </c>
      <c r="B4213" s="10">
        <f t="shared" ca="1" si="561"/>
        <v>0.44621018387757871</v>
      </c>
      <c r="C4213" s="57">
        <f ca="1">_xlfn.NORM.INV(B4213,'Input Parameters'!$E$19,'Input Parameters'!$F$19)</f>
        <v>555.87203249277195</v>
      </c>
      <c r="D4213" s="10">
        <f t="shared" ca="1" si="562"/>
        <v>0.60945134031717219</v>
      </c>
      <c r="E4213" s="59">
        <f ca="1">IF(_xlfn.NORM.INV(D4213,'Input Parameters'!$E$20,'Input Parameters'!$F$20)&lt;3500,3500,IF(_xlfn.NORM.INV(D4213,'Input Parameters'!$E$20,'Input Parameters'!$F$20)&gt;5500,5500,_xlfn.NORM.INV(D4213,'Input Parameters'!$E$20,'Input Parameters'!$F$20)))</f>
        <v>4994.5225268986669</v>
      </c>
      <c r="F4213" s="10">
        <f t="shared" ca="1" si="563"/>
        <v>0.79004511566001745</v>
      </c>
      <c r="G4213" s="61">
        <f ca="1">_xlfn.NORM.INV(F4213,'Input Parameters'!$E$21,'Input Parameters'!$F$21)</f>
        <v>291.18970150085647</v>
      </c>
      <c r="H4213" s="54">
        <f ca="1">EXP(E4213*(1/'Input Parameters'!$E$22-1/G4213))</f>
        <v>0.89944776809067462</v>
      </c>
      <c r="I4213" s="10">
        <f t="shared" ca="1" si="564"/>
        <v>0.83319857461325053</v>
      </c>
      <c r="J4213" s="29">
        <f ca="1">_xlfn.BETA.INV(I4213,'Input Parameters'!$L$24,'Input Parameters'!$M$24,'Input Parameters'!$J$24,'Input Parameters'!$K$24)</f>
        <v>0.75194278225032185</v>
      </c>
      <c r="K4213" s="156">
        <f ca="1">('Input Parameters'!$E$25/'Input Parameters'!$E$31)^$J4213</f>
        <v>4.5433191850258233E-3</v>
      </c>
      <c r="L4213" s="66">
        <f ca="1">$H4213*$C4213*'Input Parameters'!$E$23*K4213</f>
        <v>2.2715589987449496</v>
      </c>
      <c r="M4213" s="23">
        <f t="shared" ca="1" si="565"/>
        <v>0.37543462878125289</v>
      </c>
      <c r="N4213" s="15">
        <f ca="1">_xlfn.NORM.INV(M4213,'Input Parameters'!$E$26,'Input Parameters'!$F$26)</f>
        <v>2.7332638901539929E-2</v>
      </c>
      <c r="O4213" s="8">
        <f t="shared" ca="1" si="566"/>
        <v>0.83962696046047847</v>
      </c>
      <c r="P4213" s="29">
        <f ca="1">_xlfn.LOGNORM.INV(O4213,'Input Parameters'!$H$27,'Input Parameters'!$I$27)</f>
        <v>2.208896730630769</v>
      </c>
      <c r="Q4213" s="10"/>
      <c r="R4213" s="15">
        <f>'Input Parameters'!$E$28</f>
        <v>12.7</v>
      </c>
      <c r="S4213" s="10">
        <f t="shared" ca="1" si="567"/>
        <v>0.77860735139049797</v>
      </c>
      <c r="T4213" s="25">
        <f ca="1">_xlfn.LOGNORM.INV(S4213,'Input Parameters'!$H$29,'Input Parameters'!$I$29)</f>
        <v>63.47217257257067</v>
      </c>
      <c r="U4213" s="10">
        <f t="shared" ca="1" si="568"/>
        <v>5.1293034784600566E-2</v>
      </c>
      <c r="V4213" s="29">
        <f ca="1">IF('Input Parameters'!$D$30="Beta",_xlfn.BETA.INV(U4213,'Input Parameters'!$L$30,'Input Parameters'!$M$30,'Input Parameters'!$J$30,'Input Parameters'!$K$30),IF('Input Parameters'!$D$30="LogNorm",_xlfn.LOGNORM.INV(U4213,'Input Parameters'!$H$30,'Input Parameters'!$I$30)))</f>
        <v>0.52490378252618486</v>
      </c>
      <c r="W4213" s="2">
        <f ca="1">N4213+(P4213-N4213)*(1-ERF((T4213-R4213)/(2*SQRT(L4213*'Input Parameters'!$E$31))))</f>
        <v>6.489286111326234E-2</v>
      </c>
      <c r="X4213">
        <f t="shared" ca="1" si="569"/>
        <v>1</v>
      </c>
      <c r="Y4213" s="7"/>
    </row>
    <row r="4214" spans="1:25" ht="15" customHeight="1" x14ac:dyDescent="0.3">
      <c r="A4214" s="130">
        <v>4207</v>
      </c>
      <c r="B4214" s="10">
        <f t="shared" ca="1" si="561"/>
        <v>0.72795883780485693</v>
      </c>
      <c r="C4214" s="57">
        <f ca="1">_xlfn.NORM.INV(B4214,'Input Parameters'!$E$19,'Input Parameters'!$F$19)</f>
        <v>618.5620378302807</v>
      </c>
      <c r="D4214" s="10">
        <f t="shared" ca="1" si="562"/>
        <v>0.88622920759223889</v>
      </c>
      <c r="E4214" s="59">
        <f ca="1">IF(_xlfn.NORM.INV(D4214,'Input Parameters'!$E$20,'Input Parameters'!$F$20)&lt;3500,3500,IF(_xlfn.NORM.INV(D4214,'Input Parameters'!$E$20,'Input Parameters'!$F$20)&gt;5500,5500,_xlfn.NORM.INV(D4214,'Input Parameters'!$E$20,'Input Parameters'!$F$20)))</f>
        <v>5500</v>
      </c>
      <c r="F4214" s="10">
        <f t="shared" ca="1" si="563"/>
        <v>0.54014069205914017</v>
      </c>
      <c r="G4214" s="61">
        <f ca="1">_xlfn.NORM.INV(F4214,'Input Parameters'!$E$21,'Input Parameters'!$F$21)</f>
        <v>285.64219503708</v>
      </c>
      <c r="H4214" s="54">
        <f ca="1">EXP(E4214*(1/'Input Parameters'!$E$22-1/G4214))</f>
        <v>0.61660461608925954</v>
      </c>
      <c r="I4214" s="10">
        <f t="shared" ca="1" si="564"/>
        <v>0.20234024831435549</v>
      </c>
      <c r="J4214" s="29">
        <f ca="1">_xlfn.BETA.INV(I4214,'Input Parameters'!$L$24,'Input Parameters'!$M$24,'Input Parameters'!$J$24,'Input Parameters'!$K$24)</f>
        <v>0.47003840808606118</v>
      </c>
      <c r="K4214" s="156">
        <f ca="1">('Input Parameters'!$E$25/'Input Parameters'!$E$31)^$J4214</f>
        <v>3.4326317201190823E-2</v>
      </c>
      <c r="L4214" s="66">
        <f ca="1">$H4214*$C4214*'Input Parameters'!$E$23*K4214</f>
        <v>13.092339126268127</v>
      </c>
      <c r="M4214" s="23">
        <f t="shared" ca="1" si="565"/>
        <v>0.83826973258506776</v>
      </c>
      <c r="N4214" s="15">
        <f ca="1">_xlfn.NORM.INV(M4214,'Input Parameters'!$E$26,'Input Parameters'!$F$26)</f>
        <v>5.4734802179045722E-2</v>
      </c>
      <c r="O4214" s="8">
        <f t="shared" ca="1" si="566"/>
        <v>0.55933187032353948</v>
      </c>
      <c r="P4214" s="29">
        <f ca="1">_xlfn.LOGNORM.INV(O4214,'Input Parameters'!$H$27,'Input Parameters'!$I$27)</f>
        <v>1.5208250811306645</v>
      </c>
      <c r="Q4214" s="10"/>
      <c r="R4214" s="15">
        <f>'Input Parameters'!$E$28</f>
        <v>12.7</v>
      </c>
      <c r="S4214" s="10">
        <f t="shared" ca="1" si="567"/>
        <v>0.98694463144647959</v>
      </c>
      <c r="T4214" s="25">
        <f ca="1">_xlfn.LOGNORM.INV(S4214,'Input Parameters'!$H$29,'Input Parameters'!$I$29)</f>
        <v>74.753102608569492</v>
      </c>
      <c r="U4214" s="10">
        <f t="shared" ca="1" si="568"/>
        <v>0.35788377148642203</v>
      </c>
      <c r="V4214" s="29">
        <f ca="1">IF('Input Parameters'!$D$30="Beta",_xlfn.BETA.INV(U4214,'Input Parameters'!$L$30,'Input Parameters'!$M$30,'Input Parameters'!$J$30,'Input Parameters'!$K$30),IF('Input Parameters'!$D$30="LogNorm",_xlfn.LOGNORM.INV(U4214,'Input Parameters'!$H$30,'Input Parameters'!$I$30)))</f>
        <v>0.8655563312834379</v>
      </c>
      <c r="W4214" s="2">
        <f ca="1">N4214+(P4214-N4214)*(1-ERF((T4214-R4214)/(2*SQRT(L4214*'Input Parameters'!$E$31))))</f>
        <v>0.38498476670539816</v>
      </c>
      <c r="X4214">
        <f t="shared" ca="1" si="569"/>
        <v>1</v>
      </c>
      <c r="Y4214" s="7"/>
    </row>
    <row r="4215" spans="1:25" ht="15" customHeight="1" x14ac:dyDescent="0.3">
      <c r="A4215" s="130">
        <v>4208</v>
      </c>
      <c r="B4215" s="10">
        <f t="shared" ca="1" si="561"/>
        <v>0.15070029281446051</v>
      </c>
      <c r="C4215" s="57">
        <f ca="1">_xlfn.NORM.INV(B4215,'Input Parameters'!$E$19,'Input Parameters'!$F$19)</f>
        <v>479.97478066769185</v>
      </c>
      <c r="D4215" s="10">
        <f t="shared" ca="1" si="562"/>
        <v>0.41516445364034127</v>
      </c>
      <c r="E4215" s="59">
        <f ca="1">IF(_xlfn.NORM.INV(D4215,'Input Parameters'!$E$20,'Input Parameters'!$F$20)&lt;3500,3500,IF(_xlfn.NORM.INV(D4215,'Input Parameters'!$E$20,'Input Parameters'!$F$20)&gt;5500,5500,_xlfn.NORM.INV(D4215,'Input Parameters'!$E$20,'Input Parameters'!$F$20)))</f>
        <v>4650.0041739444523</v>
      </c>
      <c r="F4215" s="10">
        <f t="shared" ca="1" si="563"/>
        <v>0.86362415119420721</v>
      </c>
      <c r="G4215" s="61">
        <f ca="1">_xlfn.NORM.INV(F4215,'Input Parameters'!$E$21,'Input Parameters'!$F$21)</f>
        <v>293.47043693685373</v>
      </c>
      <c r="H4215" s="54">
        <f ca="1">EXP(E4215*(1/'Input Parameters'!$E$22-1/G4215))</f>
        <v>1.0257666991523871</v>
      </c>
      <c r="I4215" s="10">
        <f t="shared" ca="1" si="564"/>
        <v>0.9977649388105394</v>
      </c>
      <c r="J4215" s="29">
        <f ca="1">_xlfn.BETA.INV(I4215,'Input Parameters'!$L$24,'Input Parameters'!$M$24,'Input Parameters'!$J$24,'Input Parameters'!$K$24)</f>
        <v>0.93334062586381172</v>
      </c>
      <c r="K4215" s="156">
        <f ca="1">('Input Parameters'!$E$25/'Input Parameters'!$E$31)^$J4215</f>
        <v>1.2366322462208095E-3</v>
      </c>
      <c r="L4215" s="66">
        <f ca="1">$H4215*$C4215*'Input Parameters'!$E$23*K4215</f>
        <v>0.60884617446360823</v>
      </c>
      <c r="M4215" s="23">
        <f t="shared" ca="1" si="565"/>
        <v>0.1877970894370482</v>
      </c>
      <c r="N4215" s="15">
        <f ca="1">_xlfn.NORM.INV(M4215,'Input Parameters'!$E$26,'Input Parameters'!$F$26)</f>
        <v>1.5393090080183629E-2</v>
      </c>
      <c r="O4215" s="8">
        <f t="shared" ca="1" si="566"/>
        <v>2.3398844306979805E-2</v>
      </c>
      <c r="P4215" s="29">
        <f ca="1">_xlfn.LOGNORM.INV(O4215,'Input Parameters'!$H$27,'Input Parameters'!$I$27)</f>
        <v>0.59075311731911206</v>
      </c>
      <c r="Q4215" s="10"/>
      <c r="R4215" s="15">
        <f>'Input Parameters'!$E$28</f>
        <v>12.7</v>
      </c>
      <c r="S4215" s="10">
        <f t="shared" ca="1" si="567"/>
        <v>0.49390987328997271</v>
      </c>
      <c r="T4215" s="25">
        <f ca="1">_xlfn.LOGNORM.INV(S4215,'Input Parameters'!$H$29,'Input Parameters'!$I$29)</f>
        <v>58.132103151085737</v>
      </c>
      <c r="U4215" s="10">
        <f t="shared" ca="1" si="568"/>
        <v>0.24146340498513497</v>
      </c>
      <c r="V4215" s="29">
        <f ca="1">IF('Input Parameters'!$D$30="Beta",_xlfn.BETA.INV(U4215,'Input Parameters'!$L$30,'Input Parameters'!$M$30,'Input Parameters'!$J$30,'Input Parameters'!$K$30),IF('Input Parameters'!$D$30="LogNorm",_xlfn.LOGNORM.INV(U4215,'Input Parameters'!$H$30,'Input Parameters'!$I$30)))</f>
        <v>0.75770033167847617</v>
      </c>
      <c r="W4215" s="2">
        <f ca="1">N4215+(P4215-N4215)*(1-ERF((T4215-R4215)/(2*SQRT(L4215*'Input Parameters'!$E$31))))</f>
        <v>1.5415162503110647E-2</v>
      </c>
      <c r="X4215">
        <f t="shared" ca="1" si="569"/>
        <v>1</v>
      </c>
      <c r="Y4215" s="7"/>
    </row>
    <row r="4216" spans="1:25" ht="15" customHeight="1" x14ac:dyDescent="0.3">
      <c r="A4216" s="130">
        <v>4209</v>
      </c>
      <c r="B4216" s="10">
        <f t="shared" ca="1" si="561"/>
        <v>0.279344529677646</v>
      </c>
      <c r="C4216" s="57">
        <f ca="1">_xlfn.NORM.INV(B4216,'Input Parameters'!$E$19,'Input Parameters'!$F$19)</f>
        <v>517.88526135984011</v>
      </c>
      <c r="D4216" s="10">
        <f t="shared" ca="1" si="562"/>
        <v>0.34423556189853455</v>
      </c>
      <c r="E4216" s="59">
        <f ca="1">IF(_xlfn.NORM.INV(D4216,'Input Parameters'!$E$20,'Input Parameters'!$F$20)&lt;3500,3500,IF(_xlfn.NORM.INV(D4216,'Input Parameters'!$E$20,'Input Parameters'!$F$20)&gt;5500,5500,_xlfn.NORM.INV(D4216,'Input Parameters'!$E$20,'Input Parameters'!$F$20)))</f>
        <v>4519.3484884895879</v>
      </c>
      <c r="F4216" s="10">
        <f t="shared" ca="1" si="563"/>
        <v>0.89489416487624285</v>
      </c>
      <c r="G4216" s="61">
        <f ca="1">_xlfn.NORM.INV(F4216,'Input Parameters'!$E$21,'Input Parameters'!$F$21)</f>
        <v>294.69845120290381</v>
      </c>
      <c r="H4216" s="54">
        <f ca="1">EXP(E4216*(1/'Input Parameters'!$E$22-1/G4216))</f>
        <v>1.0929672529283236</v>
      </c>
      <c r="I4216" s="10">
        <f t="shared" ca="1" si="564"/>
        <v>0.80768137262751405</v>
      </c>
      <c r="J4216" s="29">
        <f ca="1">_xlfn.BETA.INV(I4216,'Input Parameters'!$L$24,'Input Parameters'!$M$24,'Input Parameters'!$J$24,'Input Parameters'!$K$24)</f>
        <v>0.73860290972567255</v>
      </c>
      <c r="K4216" s="156">
        <f ca="1">('Input Parameters'!$E$25/'Input Parameters'!$E$31)^$J4216</f>
        <v>4.9995707321318448E-3</v>
      </c>
      <c r="L4216" s="66">
        <f ca="1">$H4216*$C4216*'Input Parameters'!$E$23*K4216</f>
        <v>2.82991517801092</v>
      </c>
      <c r="M4216" s="23">
        <f t="shared" ca="1" si="565"/>
        <v>6.8952692034849328E-3</v>
      </c>
      <c r="N4216" s="15">
        <f ca="1">_xlfn.NORM.INV(M4216,'Input Parameters'!$E$26,'Input Parameters'!$F$26)</f>
        <v>-1.7716146164550244E-2</v>
      </c>
      <c r="O4216" s="8">
        <f t="shared" ca="1" si="566"/>
        <v>0.84520502119982865</v>
      </c>
      <c r="P4216" s="29">
        <f ca="1">_xlfn.LOGNORM.INV(O4216,'Input Parameters'!$H$27,'Input Parameters'!$I$27)</f>
        <v>2.2316429261007329</v>
      </c>
      <c r="Q4216" s="10"/>
      <c r="R4216" s="15">
        <f>'Input Parameters'!$E$28</f>
        <v>12.7</v>
      </c>
      <c r="S4216" s="10">
        <f t="shared" ca="1" si="567"/>
        <v>0.61067758154677509</v>
      </c>
      <c r="T4216" s="25">
        <f ca="1">_xlfn.LOGNORM.INV(S4216,'Input Parameters'!$H$29,'Input Parameters'!$I$29)</f>
        <v>60.098833686319473</v>
      </c>
      <c r="U4216" s="10">
        <f t="shared" ca="1" si="568"/>
        <v>0.23091103117113698</v>
      </c>
      <c r="V4216" s="29">
        <f ca="1">IF('Input Parameters'!$D$30="Beta",_xlfn.BETA.INV(U4216,'Input Parameters'!$L$30,'Input Parameters'!$M$30,'Input Parameters'!$J$30,'Input Parameters'!$K$30),IF('Input Parameters'!$D$30="LogNorm",_xlfn.LOGNORM.INV(U4216,'Input Parameters'!$H$30,'Input Parameters'!$I$30)))</f>
        <v>0.74753627985463889</v>
      </c>
      <c r="W4216" s="2">
        <f ca="1">N4216+(P4216-N4216)*(1-ERF((T4216-R4216)/(2*SQRT(L4216*'Input Parameters'!$E$31))))</f>
        <v>8.6502308307430609E-2</v>
      </c>
      <c r="X4216">
        <f t="shared" ca="1" si="569"/>
        <v>1</v>
      </c>
      <c r="Y4216" s="7"/>
    </row>
    <row r="4217" spans="1:25" ht="15" customHeight="1" x14ac:dyDescent="0.3">
      <c r="A4217" s="130">
        <v>4210</v>
      </c>
      <c r="B4217" s="10">
        <f t="shared" ca="1" si="561"/>
        <v>0.93488343484890946</v>
      </c>
      <c r="C4217" s="57">
        <f ca="1">_xlfn.NORM.INV(B4217,'Input Parameters'!$E$19,'Input Parameters'!$F$19)</f>
        <v>695.16398043369145</v>
      </c>
      <c r="D4217" s="10">
        <f t="shared" ca="1" si="562"/>
        <v>0.82383090181818397</v>
      </c>
      <c r="E4217" s="59">
        <f ca="1">IF(_xlfn.NORM.INV(D4217,'Input Parameters'!$E$20,'Input Parameters'!$F$20)&lt;3500,3500,IF(_xlfn.NORM.INV(D4217,'Input Parameters'!$E$20,'Input Parameters'!$F$20)&gt;5500,5500,_xlfn.NORM.INV(D4217,'Input Parameters'!$E$20,'Input Parameters'!$F$20)))</f>
        <v>5451.0444652352926</v>
      </c>
      <c r="F4217" s="10">
        <f t="shared" ca="1" si="563"/>
        <v>0.30355913781157584</v>
      </c>
      <c r="G4217" s="61">
        <f ca="1">_xlfn.NORM.INV(F4217,'Input Parameters'!$E$21,'Input Parameters'!$F$21)</f>
        <v>280.80845667272331</v>
      </c>
      <c r="H4217" s="54">
        <f ca="1">EXP(E4217*(1/'Input Parameters'!$E$22-1/G4217))</f>
        <v>0.44587368924419107</v>
      </c>
      <c r="I4217" s="10">
        <f t="shared" ca="1" si="564"/>
        <v>0.62119042336880326</v>
      </c>
      <c r="J4217" s="29">
        <f ca="1">_xlfn.BETA.INV(I4217,'Input Parameters'!$L$24,'Input Parameters'!$M$24,'Input Parameters'!$J$24,'Input Parameters'!$K$24)</f>
        <v>0.65599831360753802</v>
      </c>
      <c r="K4217" s="156">
        <f ca="1">('Input Parameters'!$E$25/'Input Parameters'!$E$31)^$J4217</f>
        <v>9.0423587844504251E-3</v>
      </c>
      <c r="L4217" s="66">
        <f ca="1">$H4217*$C4217*'Input Parameters'!$E$23*K4217</f>
        <v>2.80272728822364</v>
      </c>
      <c r="M4217" s="23">
        <f t="shared" ca="1" si="565"/>
        <v>1.2513468333569588E-2</v>
      </c>
      <c r="N4217" s="15">
        <f ca="1">_xlfn.NORM.INV(M4217,'Input Parameters'!$E$26,'Input Parameters'!$F$26)</f>
        <v>-1.306072065608202E-2</v>
      </c>
      <c r="O4217" s="8">
        <f t="shared" ca="1" si="566"/>
        <v>0.88784371370866721</v>
      </c>
      <c r="P4217" s="29">
        <f ca="1">_xlfn.LOGNORM.INV(O4217,'Input Parameters'!$H$27,'Input Parameters'!$I$27)</f>
        <v>2.4370865364279264</v>
      </c>
      <c r="Q4217" s="10"/>
      <c r="R4217" s="15">
        <f>'Input Parameters'!$E$28</f>
        <v>12.7</v>
      </c>
      <c r="S4217" s="10">
        <f t="shared" ca="1" si="567"/>
        <v>0.24300601556900692</v>
      </c>
      <c r="T4217" s="25">
        <f ca="1">_xlfn.LOGNORM.INV(S4217,'Input Parameters'!$H$29,'Input Parameters'!$I$29)</f>
        <v>53.850685652973219</v>
      </c>
      <c r="U4217" s="10">
        <f t="shared" ca="1" si="568"/>
        <v>0.63201540486567698</v>
      </c>
      <c r="V4217" s="29">
        <f ca="1">IF('Input Parameters'!$D$30="Beta",_xlfn.BETA.INV(U4217,'Input Parameters'!$L$30,'Input Parameters'!$M$30,'Input Parameters'!$J$30,'Input Parameters'!$K$30),IF('Input Parameters'!$D$30="LogNorm",_xlfn.LOGNORM.INV(U4217,'Input Parameters'!$H$30,'Input Parameters'!$I$30)))</f>
        <v>1.1413120817419604</v>
      </c>
      <c r="W4217" s="2">
        <f ca="1">N4217+(P4217-N4217)*(1-ERF((T4217-R4217)/(2*SQRT(L4217*'Input Parameters'!$E$31))))</f>
        <v>0.18833007018426332</v>
      </c>
      <c r="X4217">
        <f t="shared" ca="1" si="569"/>
        <v>1</v>
      </c>
      <c r="Y4217" s="7"/>
    </row>
    <row r="4218" spans="1:25" ht="15" customHeight="1" x14ac:dyDescent="0.3">
      <c r="A4218" s="130">
        <v>4211</v>
      </c>
      <c r="B4218" s="10">
        <f t="shared" ca="1" si="561"/>
        <v>0.75881776033138071</v>
      </c>
      <c r="C4218" s="57">
        <f ca="1">_xlfn.NORM.INV(B4218,'Input Parameters'!$E$19,'Input Parameters'!$F$19)</f>
        <v>626.66164611169938</v>
      </c>
      <c r="D4218" s="10">
        <f t="shared" ca="1" si="562"/>
        <v>3.9940117320781732E-2</v>
      </c>
      <c r="E4218" s="59">
        <f ca="1">IF(_xlfn.NORM.INV(D4218,'Input Parameters'!$E$20,'Input Parameters'!$F$20)&lt;3500,3500,IF(_xlfn.NORM.INV(D4218,'Input Parameters'!$E$20,'Input Parameters'!$F$20)&gt;5500,5500,_xlfn.NORM.INV(D4218,'Input Parameters'!$E$20,'Input Parameters'!$F$20)))</f>
        <v>3574.0330197015892</v>
      </c>
      <c r="F4218" s="10">
        <f t="shared" ca="1" si="563"/>
        <v>0.53550897717686219</v>
      </c>
      <c r="G4218" s="61">
        <f ca="1">_xlfn.NORM.INV(F4218,'Input Parameters'!$E$21,'Input Parameters'!$F$21)</f>
        <v>285.55052767931863</v>
      </c>
      <c r="H4218" s="54">
        <f ca="1">EXP(E4218*(1/'Input Parameters'!$E$22-1/G4218))</f>
        <v>0.72743952859154593</v>
      </c>
      <c r="I4218" s="10">
        <f t="shared" ca="1" si="564"/>
        <v>0.88952981903942963</v>
      </c>
      <c r="J4218" s="29">
        <f ca="1">_xlfn.BETA.INV(I4218,'Input Parameters'!$L$24,'Input Parameters'!$M$24,'Input Parameters'!$J$24,'Input Parameters'!$K$24)</f>
        <v>0.78544153133693617</v>
      </c>
      <c r="K4218" s="156">
        <f ca="1">('Input Parameters'!$E$25/'Input Parameters'!$E$31)^$J4218</f>
        <v>3.5728120242852317E-3</v>
      </c>
      <c r="L4218" s="66">
        <f ca="1">$H4218*$C4218*'Input Parameters'!$E$23*K4218</f>
        <v>1.6286965602278838</v>
      </c>
      <c r="M4218" s="23">
        <f t="shared" ca="1" si="565"/>
        <v>0.61142865183226325</v>
      </c>
      <c r="N4218" s="15">
        <f ca="1">_xlfn.NORM.INV(M4218,'Input Parameters'!$E$26,'Input Parameters'!$F$26)</f>
        <v>3.9943935287400839E-2</v>
      </c>
      <c r="O4218" s="8">
        <f t="shared" ca="1" si="566"/>
        <v>2.3199886216884957E-2</v>
      </c>
      <c r="P4218" s="29">
        <f ca="1">_xlfn.LOGNORM.INV(O4218,'Input Parameters'!$H$27,'Input Parameters'!$I$27)</f>
        <v>0.58980992068713889</v>
      </c>
      <c r="Q4218" s="10"/>
      <c r="R4218" s="15">
        <f>'Input Parameters'!$E$28</f>
        <v>12.7</v>
      </c>
      <c r="S4218" s="10">
        <f t="shared" ca="1" si="567"/>
        <v>0.98817004226015182</v>
      </c>
      <c r="T4218" s="25">
        <f ca="1">_xlfn.LOGNORM.INV(S4218,'Input Parameters'!$H$29,'Input Parameters'!$I$29)</f>
        <v>75.073100231349244</v>
      </c>
      <c r="U4218" s="10">
        <f t="shared" ca="1" si="568"/>
        <v>0.1151556529791069</v>
      </c>
      <c r="V4218" s="29">
        <f ca="1">IF('Input Parameters'!$D$30="Beta",_xlfn.BETA.INV(U4218,'Input Parameters'!$L$30,'Input Parameters'!$M$30,'Input Parameters'!$J$30,'Input Parameters'!$K$30),IF('Input Parameters'!$D$30="LogNorm",_xlfn.LOGNORM.INV(U4218,'Input Parameters'!$H$30,'Input Parameters'!$I$30)))</f>
        <v>0.62261092612157187</v>
      </c>
      <c r="W4218" s="2">
        <f ca="1">N4218+(P4218-N4218)*(1-ERF((T4218-R4218)/(2*SQRT(L4218*'Input Parameters'!$E$31))))</f>
        <v>4.0245504518054018E-2</v>
      </c>
      <c r="X4218">
        <f t="shared" ca="1" si="569"/>
        <v>1</v>
      </c>
      <c r="Y4218" s="7"/>
    </row>
    <row r="4219" spans="1:25" ht="15" customHeight="1" x14ac:dyDescent="0.3">
      <c r="A4219" s="130">
        <v>4212</v>
      </c>
      <c r="B4219" s="10">
        <f t="shared" ca="1" si="561"/>
        <v>0.4916052365799648</v>
      </c>
      <c r="C4219" s="57">
        <f ca="1">_xlfn.NORM.INV(B4219,'Input Parameters'!$E$19,'Input Parameters'!$F$19)</f>
        <v>565.5217731706116</v>
      </c>
      <c r="D4219" s="10">
        <f t="shared" ca="1" si="562"/>
        <v>0.35348634897249198</v>
      </c>
      <c r="E4219" s="59">
        <f ca="1">IF(_xlfn.NORM.INV(D4219,'Input Parameters'!$E$20,'Input Parameters'!$F$20)&lt;3500,3500,IF(_xlfn.NORM.INV(D4219,'Input Parameters'!$E$20,'Input Parameters'!$F$20)&gt;5500,5500,_xlfn.NORM.INV(D4219,'Input Parameters'!$E$20,'Input Parameters'!$F$20)))</f>
        <v>4536.8525412557001</v>
      </c>
      <c r="F4219" s="10">
        <f t="shared" ca="1" si="563"/>
        <v>0.55818955215187827</v>
      </c>
      <c r="G4219" s="61">
        <f ca="1">_xlfn.NORM.INV(F4219,'Input Parameters'!$E$21,'Input Parameters'!$F$21)</f>
        <v>286.0005519700681</v>
      </c>
      <c r="H4219" s="54">
        <f ca="1">EXP(E4219*(1/'Input Parameters'!$E$22-1/G4219))</f>
        <v>0.68457861379854335</v>
      </c>
      <c r="I4219" s="10">
        <f t="shared" ca="1" si="564"/>
        <v>0.32537151754538007</v>
      </c>
      <c r="J4219" s="29">
        <f ca="1">_xlfn.BETA.INV(I4219,'Input Parameters'!$L$24,'Input Parameters'!$M$24,'Input Parameters'!$J$24,'Input Parameters'!$K$24)</f>
        <v>0.5330265431824398</v>
      </c>
      <c r="K4219" s="156">
        <f ca="1">('Input Parameters'!$E$25/'Input Parameters'!$E$31)^$J4219</f>
        <v>2.1847006983561741E-2</v>
      </c>
      <c r="L4219" s="66">
        <f ca="1">$H4219*$C4219*'Input Parameters'!$E$23*K4219</f>
        <v>8.4579401086783452</v>
      </c>
      <c r="M4219" s="23">
        <f t="shared" ca="1" si="565"/>
        <v>0.6120270116239831</v>
      </c>
      <c r="N4219" s="15">
        <f ca="1">_xlfn.NORM.INV(M4219,'Input Parameters'!$E$26,'Input Parameters'!$F$26)</f>
        <v>3.9976727019558747E-2</v>
      </c>
      <c r="O4219" s="8">
        <f t="shared" ca="1" si="566"/>
        <v>0.93320631927414488</v>
      </c>
      <c r="P4219" s="29">
        <f ca="1">_xlfn.LOGNORM.INV(O4219,'Input Parameters'!$H$27,'Input Parameters'!$I$27)</f>
        <v>2.7645406923819671</v>
      </c>
      <c r="Q4219" s="10"/>
      <c r="R4219" s="15">
        <f>'Input Parameters'!$E$28</f>
        <v>12.7</v>
      </c>
      <c r="S4219" s="10">
        <f t="shared" ca="1" si="567"/>
        <v>0.31975112169273334</v>
      </c>
      <c r="T4219" s="25">
        <f ca="1">_xlfn.LOGNORM.INV(S4219,'Input Parameters'!$H$29,'Input Parameters'!$I$29)</f>
        <v>55.248646597887472</v>
      </c>
      <c r="U4219" s="10">
        <f t="shared" ca="1" si="568"/>
        <v>0.32333194855645386</v>
      </c>
      <c r="V4219" s="29">
        <f ca="1">IF('Input Parameters'!$D$30="Beta",_xlfn.BETA.INV(U4219,'Input Parameters'!$L$30,'Input Parameters'!$M$30,'Input Parameters'!$J$30,'Input Parameters'!$K$30),IF('Input Parameters'!$D$30="LogNorm",_xlfn.LOGNORM.INV(U4219,'Input Parameters'!$H$30,'Input Parameters'!$I$30)))</f>
        <v>0.8339665928506772</v>
      </c>
      <c r="W4219" s="2">
        <f ca="1">N4219+(P4219-N4219)*(1-ERF((T4219-R4219)/(2*SQRT(L4219*'Input Parameters'!$E$31))))</f>
        <v>0.85978064969253976</v>
      </c>
      <c r="X4219">
        <f t="shared" ca="1" si="569"/>
        <v>0</v>
      </c>
      <c r="Y4219" s="7"/>
    </row>
    <row r="4220" spans="1:25" ht="15" customHeight="1" x14ac:dyDescent="0.3">
      <c r="A4220" s="130">
        <v>4213</v>
      </c>
      <c r="B4220" s="10">
        <f t="shared" ca="1" si="561"/>
        <v>0.31637282794404376</v>
      </c>
      <c r="C4220" s="57">
        <f ca="1">_xlfn.NORM.INV(B4220,'Input Parameters'!$E$19,'Input Parameters'!$F$19)</f>
        <v>526.92033175554388</v>
      </c>
      <c r="D4220" s="10">
        <f t="shared" ca="1" si="562"/>
        <v>0.36247625026970631</v>
      </c>
      <c r="E4220" s="59">
        <f ca="1">IF(_xlfn.NORM.INV(D4220,'Input Parameters'!$E$20,'Input Parameters'!$F$20)&lt;3500,3500,IF(_xlfn.NORM.INV(D4220,'Input Parameters'!$E$20,'Input Parameters'!$F$20)&gt;5500,5500,_xlfn.NORM.INV(D4220,'Input Parameters'!$E$20,'Input Parameters'!$F$20)))</f>
        <v>4553.706625869203</v>
      </c>
      <c r="F4220" s="10">
        <f t="shared" ca="1" si="563"/>
        <v>5.2402885991476467E-2</v>
      </c>
      <c r="G4220" s="61">
        <f ca="1">_xlfn.NORM.INV(F4220,'Input Parameters'!$E$21,'Input Parameters'!$F$21)</f>
        <v>272.10116897607389</v>
      </c>
      <c r="H4220" s="54">
        <f ca="1">EXP(E4220*(1/'Input Parameters'!$E$22-1/G4220))</f>
        <v>0.30310287344365378</v>
      </c>
      <c r="I4220" s="10">
        <f t="shared" ca="1" si="564"/>
        <v>0.54994071173629921</v>
      </c>
      <c r="J4220" s="29">
        <f ca="1">_xlfn.BETA.INV(I4220,'Input Parameters'!$L$24,'Input Parameters'!$M$24,'Input Parameters'!$J$24,'Input Parameters'!$K$24)</f>
        <v>0.6272472318019755</v>
      </c>
      <c r="K4220" s="156">
        <f ca="1">('Input Parameters'!$E$25/'Input Parameters'!$E$31)^$J4220</f>
        <v>1.1113574903334112E-2</v>
      </c>
      <c r="L4220" s="66">
        <f ca="1">$H4220*$C4220*'Input Parameters'!$E$23*K4220</f>
        <v>1.774960901894878</v>
      </c>
      <c r="M4220" s="23">
        <f t="shared" ca="1" si="565"/>
        <v>5.9320741451020287E-2</v>
      </c>
      <c r="N4220" s="15">
        <f ca="1">_xlfn.NORM.INV(M4220,'Input Parameters'!$E$26,'Input Parameters'!$F$26)</f>
        <v>1.2294744699949123E-3</v>
      </c>
      <c r="O4220" s="8">
        <f t="shared" ca="1" si="566"/>
        <v>0.9142984427014601</v>
      </c>
      <c r="P4220" s="29">
        <f ca="1">_xlfn.LOGNORM.INV(O4220,'Input Parameters'!$H$27,'Input Parameters'!$I$27)</f>
        <v>2.6072640808897338</v>
      </c>
      <c r="Q4220" s="10"/>
      <c r="R4220" s="15">
        <f>'Input Parameters'!$E$28</f>
        <v>12.7</v>
      </c>
      <c r="S4220" s="10">
        <f t="shared" ca="1" si="567"/>
        <v>5.5648194097713377E-2</v>
      </c>
      <c r="T4220" s="25">
        <f ca="1">_xlfn.LOGNORM.INV(S4220,'Input Parameters'!$H$29,'Input Parameters'!$I$29)</f>
        <v>48.698532878065969</v>
      </c>
      <c r="U4220" s="10">
        <f t="shared" ca="1" si="568"/>
        <v>0.49222640314150146</v>
      </c>
      <c r="V4220" s="29">
        <f ca="1">IF('Input Parameters'!$D$30="Beta",_xlfn.BETA.INV(U4220,'Input Parameters'!$L$30,'Input Parameters'!$M$30,'Input Parameters'!$J$30,'Input Parameters'!$K$30),IF('Input Parameters'!$D$30="LogNorm",_xlfn.LOGNORM.INV(U4220,'Input Parameters'!$H$30,'Input Parameters'!$I$30)))</f>
        <v>0.99155810114997656</v>
      </c>
      <c r="W4220" s="2">
        <f ca="1">N4220+(P4220-N4220)*(1-ERF((T4220-R4220)/(2*SQRT(L4220*'Input Parameters'!$E$31))))</f>
        <v>0.14730505381001097</v>
      </c>
      <c r="X4220">
        <f t="shared" ca="1" si="569"/>
        <v>1</v>
      </c>
      <c r="Y4220" s="7"/>
    </row>
    <row r="4221" spans="1:25" ht="15" customHeight="1" x14ac:dyDescent="0.3">
      <c r="A4221" s="130">
        <v>4214</v>
      </c>
      <c r="B4221" s="10">
        <f t="shared" ca="1" si="561"/>
        <v>2.4329987781961382E-2</v>
      </c>
      <c r="C4221" s="57">
        <f ca="1">_xlfn.NORM.INV(B4221,'Input Parameters'!$E$19,'Input Parameters'!$F$19)</f>
        <v>400.70326749711279</v>
      </c>
      <c r="D4221" s="10">
        <f t="shared" ca="1" si="562"/>
        <v>0.60939736670917855</v>
      </c>
      <c r="E4221" s="59">
        <f ca="1">IF(_xlfn.NORM.INV(D4221,'Input Parameters'!$E$20,'Input Parameters'!$F$20)&lt;3500,3500,IF(_xlfn.NORM.INV(D4221,'Input Parameters'!$E$20,'Input Parameters'!$F$20)&gt;5500,5500,_xlfn.NORM.INV(D4221,'Input Parameters'!$E$20,'Input Parameters'!$F$20)))</f>
        <v>4994.424096421908</v>
      </c>
      <c r="F4221" s="10">
        <f t="shared" ca="1" si="563"/>
        <v>0.2204699023254626</v>
      </c>
      <c r="G4221" s="61">
        <f ca="1">_xlfn.NORM.INV(F4221,'Input Parameters'!$E$21,'Input Parameters'!$F$21)</f>
        <v>278.79302757272649</v>
      </c>
      <c r="H4221" s="54">
        <f ca="1">EXP(E4221*(1/'Input Parameters'!$E$22-1/G4221))</f>
        <v>0.41952372309595343</v>
      </c>
      <c r="I4221" s="10">
        <f t="shared" ca="1" si="564"/>
        <v>0.67102677092256047</v>
      </c>
      <c r="J4221" s="29">
        <f ca="1">_xlfn.BETA.INV(I4221,'Input Parameters'!$L$24,'Input Parameters'!$M$24,'Input Parameters'!$J$24,'Input Parameters'!$K$24)</f>
        <v>0.6765723098159504</v>
      </c>
      <c r="K4221" s="156">
        <f ca="1">('Input Parameters'!$E$25/'Input Parameters'!$E$31)^$J4221</f>
        <v>7.8016209337680694E-3</v>
      </c>
      <c r="L4221" s="66">
        <f ca="1">$H4221*$C4221*'Input Parameters'!$E$23*K4221</f>
        <v>1.311487794073191</v>
      </c>
      <c r="M4221" s="23">
        <f t="shared" ca="1" si="565"/>
        <v>0.73234635345354193</v>
      </c>
      <c r="N4221" s="15">
        <f ca="1">_xlfn.NORM.INV(M4221,'Input Parameters'!$E$26,'Input Parameters'!$F$26)</f>
        <v>4.7018420936094624E-2</v>
      </c>
      <c r="O4221" s="8">
        <f t="shared" ca="1" si="566"/>
        <v>0.96656057383560001</v>
      </c>
      <c r="P4221" s="29">
        <f ca="1">_xlfn.LOGNORM.INV(O4221,'Input Parameters'!$H$27,'Input Parameters'!$I$27)</f>
        <v>3.2024762544713807</v>
      </c>
      <c r="Q4221" s="10"/>
      <c r="R4221" s="15">
        <f>'Input Parameters'!$E$28</f>
        <v>12.7</v>
      </c>
      <c r="S4221" s="10">
        <f t="shared" ca="1" si="567"/>
        <v>0.45736942205428099</v>
      </c>
      <c r="T4221" s="25">
        <f ca="1">_xlfn.LOGNORM.INV(S4221,'Input Parameters'!$H$29,'Input Parameters'!$I$29)</f>
        <v>57.536050869336279</v>
      </c>
      <c r="U4221" s="10">
        <f t="shared" ca="1" si="568"/>
        <v>0.44235802223281839</v>
      </c>
      <c r="V4221" s="29">
        <f ca="1">IF('Input Parameters'!$D$30="Beta",_xlfn.BETA.INV(U4221,'Input Parameters'!$L$30,'Input Parameters'!$M$30,'Input Parameters'!$J$30,'Input Parameters'!$K$30),IF('Input Parameters'!$D$30="LogNorm",_xlfn.LOGNORM.INV(U4221,'Input Parameters'!$H$30,'Input Parameters'!$I$30)))</f>
        <v>0.94367754225431755</v>
      </c>
      <c r="W4221" s="2">
        <f ca="1">N4221+(P4221-N4221)*(1-ERF((T4221-R4221)/(2*SQRT(L4221*'Input Parameters'!$E$31))))</f>
        <v>6.4793348488021929E-2</v>
      </c>
      <c r="X4221">
        <f t="shared" ca="1" si="569"/>
        <v>1</v>
      </c>
      <c r="Y4221" s="7"/>
    </row>
    <row r="4222" spans="1:25" ht="15" customHeight="1" x14ac:dyDescent="0.3">
      <c r="A4222" s="130">
        <v>4215</v>
      </c>
      <c r="B4222" s="10">
        <f t="shared" ca="1" si="561"/>
        <v>0.86577388516004639</v>
      </c>
      <c r="C4222" s="57">
        <f ca="1">_xlfn.NORM.INV(B4222,'Input Parameters'!$E$19,'Input Parameters'!$F$19)</f>
        <v>660.81056741997975</v>
      </c>
      <c r="D4222" s="10">
        <f t="shared" ca="1" si="562"/>
        <v>0.80067809911554488</v>
      </c>
      <c r="E4222" s="59">
        <f ca="1">IF(_xlfn.NORM.INV(D4222,'Input Parameters'!$E$20,'Input Parameters'!$F$20)&lt;3500,3500,IF(_xlfn.NORM.INV(D4222,'Input Parameters'!$E$20,'Input Parameters'!$F$20)&gt;5500,5500,_xlfn.NORM.INV(D4222,'Input Parameters'!$E$20,'Input Parameters'!$F$20)))</f>
        <v>5390.8320740053778</v>
      </c>
      <c r="F4222" s="10">
        <f t="shared" ca="1" si="563"/>
        <v>0.79570276171230625</v>
      </c>
      <c r="G4222" s="61">
        <f ca="1">_xlfn.NORM.INV(F4222,'Input Parameters'!$E$21,'Input Parameters'!$F$21)</f>
        <v>291.34526486511157</v>
      </c>
      <c r="H4222" s="54">
        <f ca="1">EXP(E4222*(1/'Input Parameters'!$E$22-1/G4222))</f>
        <v>0.90077644093760934</v>
      </c>
      <c r="I4222" s="10">
        <f t="shared" ca="1" si="564"/>
        <v>0.22612895874419237</v>
      </c>
      <c r="J4222" s="29">
        <f ca="1">_xlfn.BETA.INV(I4222,'Input Parameters'!$L$24,'Input Parameters'!$M$24,'Input Parameters'!$J$24,'Input Parameters'!$K$24)</f>
        <v>0.48351788978809218</v>
      </c>
      <c r="K4222" s="156">
        <f ca="1">('Input Parameters'!$E$25/'Input Parameters'!$E$31)^$J4222</f>
        <v>3.1162536495928348E-2</v>
      </c>
      <c r="L4222" s="66">
        <f ca="1">$H4222*$C4222*'Input Parameters'!$E$23*K4222</f>
        <v>18.549268967667793</v>
      </c>
      <c r="M4222" s="23">
        <f t="shared" ca="1" si="565"/>
        <v>0.50017918028099517</v>
      </c>
      <c r="N4222" s="15">
        <f ca="1">_xlfn.NORM.INV(M4222,'Input Parameters'!$E$26,'Input Parameters'!$F$26)</f>
        <v>3.4009431905847688E-2</v>
      </c>
      <c r="O4222" s="8">
        <f t="shared" ca="1" si="566"/>
        <v>0.80176767945800342</v>
      </c>
      <c r="P4222" s="29">
        <f ca="1">_xlfn.LOGNORM.INV(O4222,'Input Parameters'!$H$27,'Input Parameters'!$I$27)</f>
        <v>2.0716703074731848</v>
      </c>
      <c r="Q4222" s="10"/>
      <c r="R4222" s="15">
        <f>'Input Parameters'!$E$28</f>
        <v>12.7</v>
      </c>
      <c r="S4222" s="10">
        <f t="shared" ca="1" si="567"/>
        <v>0.11748184112397353</v>
      </c>
      <c r="T4222" s="25">
        <f ca="1">_xlfn.LOGNORM.INV(S4222,'Input Parameters'!$H$29,'Input Parameters'!$I$29)</f>
        <v>50.962422931062655</v>
      </c>
      <c r="U4222" s="10">
        <f t="shared" ca="1" si="568"/>
        <v>0.18567241938588852</v>
      </c>
      <c r="V4222" s="29">
        <f ca="1">IF('Input Parameters'!$D$30="Beta",_xlfn.BETA.INV(U4222,'Input Parameters'!$L$30,'Input Parameters'!$M$30,'Input Parameters'!$J$30,'Input Parameters'!$K$30),IF('Input Parameters'!$D$30="LogNorm",_xlfn.LOGNORM.INV(U4222,'Input Parameters'!$H$30,'Input Parameters'!$I$30)))</f>
        <v>0.70235146037608776</v>
      </c>
      <c r="W4222" s="2">
        <f ca="1">N4222+(P4222-N4222)*(1-ERF((T4222-R4222)/(2*SQRT(L4222*'Input Parameters'!$E$31))))</f>
        <v>1.113718225724172</v>
      </c>
      <c r="X4222">
        <f t="shared" ca="1" si="569"/>
        <v>0</v>
      </c>
      <c r="Y4222" s="7"/>
    </row>
    <row r="4223" spans="1:25" ht="15" customHeight="1" x14ac:dyDescent="0.3">
      <c r="A4223" s="130">
        <v>4216</v>
      </c>
      <c r="B4223" s="10">
        <f t="shared" ca="1" si="561"/>
        <v>0.5319548652538183</v>
      </c>
      <c r="C4223" s="57">
        <f ca="1">_xlfn.NORM.INV(B4223,'Input Parameters'!$E$19,'Input Parameters'!$F$19)</f>
        <v>574.07561661815566</v>
      </c>
      <c r="D4223" s="10">
        <f t="shared" ca="1" si="562"/>
        <v>0.91714386372539813</v>
      </c>
      <c r="E4223" s="59">
        <f ca="1">IF(_xlfn.NORM.INV(D4223,'Input Parameters'!$E$20,'Input Parameters'!$F$20)&lt;3500,3500,IF(_xlfn.NORM.INV(D4223,'Input Parameters'!$E$20,'Input Parameters'!$F$20)&gt;5500,5500,_xlfn.NORM.INV(D4223,'Input Parameters'!$E$20,'Input Parameters'!$F$20)))</f>
        <v>5500</v>
      </c>
      <c r="F4223" s="10">
        <f t="shared" ca="1" si="563"/>
        <v>0.42127888924793599</v>
      </c>
      <c r="G4223" s="61">
        <f ca="1">_xlfn.NORM.INV(F4223,'Input Parameters'!$E$21,'Input Parameters'!$F$21)</f>
        <v>283.28882440385456</v>
      </c>
      <c r="H4223" s="54">
        <f ca="1">EXP(E4223*(1/'Input Parameters'!$E$22-1/G4223))</f>
        <v>0.5254587819177795</v>
      </c>
      <c r="I4223" s="10">
        <f t="shared" ca="1" si="564"/>
        <v>0.80059890812215928</v>
      </c>
      <c r="J4223" s="29">
        <f ca="1">_xlfn.BETA.INV(I4223,'Input Parameters'!$L$24,'Input Parameters'!$M$24,'Input Parameters'!$J$24,'Input Parameters'!$K$24)</f>
        <v>0.73504204469190215</v>
      </c>
      <c r="K4223" s="156">
        <f ca="1">('Input Parameters'!$E$25/'Input Parameters'!$E$31)^$J4223</f>
        <v>5.1289250250049169E-3</v>
      </c>
      <c r="L4223" s="66">
        <f ca="1">$H4223*$C4223*'Input Parameters'!$E$23*K4223</f>
        <v>1.5471560013231704</v>
      </c>
      <c r="M4223" s="23">
        <f t="shared" ca="1" si="565"/>
        <v>0.7136985337965005</v>
      </c>
      <c r="N4223" s="15">
        <f ca="1">_xlfn.NORM.INV(M4223,'Input Parameters'!$E$26,'Input Parameters'!$F$26)</f>
        <v>4.5848665854023585E-2</v>
      </c>
      <c r="O4223" s="8">
        <f t="shared" ca="1" si="566"/>
        <v>0.92787295127695102</v>
      </c>
      <c r="P4223" s="29">
        <f ca="1">_xlfn.LOGNORM.INV(O4223,'Input Parameters'!$H$27,'Input Parameters'!$I$27)</f>
        <v>2.7160803664022892</v>
      </c>
      <c r="Q4223" s="10"/>
      <c r="R4223" s="15">
        <f>'Input Parameters'!$E$28</f>
        <v>12.7</v>
      </c>
      <c r="S4223" s="10">
        <f t="shared" ca="1" si="567"/>
        <v>6.378415535561599E-2</v>
      </c>
      <c r="T4223" s="25">
        <f ca="1">_xlfn.LOGNORM.INV(S4223,'Input Parameters'!$H$29,'Input Parameters'!$I$29)</f>
        <v>49.075229167944592</v>
      </c>
      <c r="U4223" s="10">
        <f t="shared" ca="1" si="568"/>
        <v>0.25810558538311457</v>
      </c>
      <c r="V4223" s="29">
        <f ca="1">IF('Input Parameters'!$D$30="Beta",_xlfn.BETA.INV(U4223,'Input Parameters'!$L$30,'Input Parameters'!$M$30,'Input Parameters'!$J$30,'Input Parameters'!$K$30),IF('Input Parameters'!$D$30="LogNorm",_xlfn.LOGNORM.INV(U4223,'Input Parameters'!$H$30,'Input Parameters'!$I$30)))</f>
        <v>0.77352199171453084</v>
      </c>
      <c r="W4223" s="2">
        <f ca="1">N4223+(P4223-N4223)*(1-ERF((T4223-R4223)/(2*SQRT(L4223*'Input Parameters'!$E$31))))</f>
        <v>0.14905858320291321</v>
      </c>
      <c r="X4223">
        <f t="shared" ca="1" si="569"/>
        <v>1</v>
      </c>
      <c r="Y4223" s="7"/>
    </row>
    <row r="4224" spans="1:25" ht="15" customHeight="1" x14ac:dyDescent="0.3">
      <c r="A4224" s="130">
        <v>4217</v>
      </c>
      <c r="B4224" s="10">
        <f t="shared" ca="1" si="561"/>
        <v>0.21763339713349883</v>
      </c>
      <c r="C4224" s="57">
        <f ca="1">_xlfn.NORM.INV(B4224,'Input Parameters'!$E$19,'Input Parameters'!$F$19)</f>
        <v>501.37218566193053</v>
      </c>
      <c r="D4224" s="10">
        <f t="shared" ca="1" si="562"/>
        <v>0.36713757944740455</v>
      </c>
      <c r="E4224" s="59">
        <f ca="1">IF(_xlfn.NORM.INV(D4224,'Input Parameters'!$E$20,'Input Parameters'!$F$20)&lt;3500,3500,IF(_xlfn.NORM.INV(D4224,'Input Parameters'!$E$20,'Input Parameters'!$F$20)&gt;5500,5500,_xlfn.NORM.INV(D4224,'Input Parameters'!$E$20,'Input Parameters'!$F$20)))</f>
        <v>4562.389090416521</v>
      </c>
      <c r="F4224" s="10">
        <f t="shared" ca="1" si="563"/>
        <v>0.29712525977211091</v>
      </c>
      <c r="G4224" s="61">
        <f ca="1">_xlfn.NORM.INV(F4224,'Input Parameters'!$E$21,'Input Parameters'!$F$21)</f>
        <v>280.66308305139319</v>
      </c>
      <c r="H4224" s="54">
        <f ca="1">EXP(E4224*(1/'Input Parameters'!$E$22-1/G4224))</f>
        <v>0.50436412040700429</v>
      </c>
      <c r="I4224" s="10">
        <f t="shared" ca="1" si="564"/>
        <v>0.87178359537478323</v>
      </c>
      <c r="J4224" s="29">
        <f ca="1">_xlfn.BETA.INV(I4224,'Input Parameters'!$L$24,'Input Parameters'!$M$24,'Input Parameters'!$J$24,'Input Parameters'!$K$24)</f>
        <v>0.77411130937398842</v>
      </c>
      <c r="K4224" s="156">
        <f ca="1">('Input Parameters'!$E$25/'Input Parameters'!$E$31)^$J4224</f>
        <v>3.8753301361728735E-3</v>
      </c>
      <c r="L4224" s="66">
        <f ca="1">$H4224*$C4224*'Input Parameters'!$E$23*K4224</f>
        <v>0.97997078089569412</v>
      </c>
      <c r="M4224" s="23">
        <f t="shared" ca="1" si="565"/>
        <v>0.79762595630423916</v>
      </c>
      <c r="N4224" s="15">
        <f ca="1">_xlfn.NORM.INV(M4224,'Input Parameters'!$E$26,'Input Parameters'!$F$26)</f>
        <v>5.1496598750350328E-2</v>
      </c>
      <c r="O4224" s="8">
        <f t="shared" ca="1" si="566"/>
        <v>0.39846650985002852</v>
      </c>
      <c r="P4224" s="29">
        <f ca="1">_xlfn.LOGNORM.INV(O4224,'Input Parameters'!$H$27,'Input Parameters'!$I$27)</f>
        <v>1.2704503392308788</v>
      </c>
      <c r="Q4224" s="10"/>
      <c r="R4224" s="15">
        <f>'Input Parameters'!$E$28</f>
        <v>12.7</v>
      </c>
      <c r="S4224" s="10">
        <f t="shared" ca="1" si="567"/>
        <v>1.8358367773800732E-2</v>
      </c>
      <c r="T4224" s="25">
        <f ca="1">_xlfn.LOGNORM.INV(S4224,'Input Parameters'!$H$29,'Input Parameters'!$I$29)</f>
        <v>46.058138697132534</v>
      </c>
      <c r="U4224" s="10">
        <f t="shared" ca="1" si="568"/>
        <v>0.97365328696628684</v>
      </c>
      <c r="V4224" s="29">
        <f ca="1">IF('Input Parameters'!$D$30="Beta",_xlfn.BETA.INV(U4224,'Input Parameters'!$L$30,'Input Parameters'!$M$30,'Input Parameters'!$J$30,'Input Parameters'!$K$30),IF('Input Parameters'!$D$30="LogNorm",_xlfn.LOGNORM.INV(U4224,'Input Parameters'!$H$30,'Input Parameters'!$I$30)))</f>
        <v>2.1451766947189879</v>
      </c>
      <c r="W4224" s="2">
        <f ca="1">N4224+(P4224-N4224)*(1-ERF((T4224-R4224)/(2*SQRT(L4224*'Input Parameters'!$E$31))))</f>
        <v>7.2442376089817642E-2</v>
      </c>
      <c r="X4224">
        <f t="shared" ca="1" si="569"/>
        <v>1</v>
      </c>
      <c r="Y4224" s="7"/>
    </row>
    <row r="4225" spans="1:25" ht="15" customHeight="1" x14ac:dyDescent="0.3">
      <c r="A4225" s="130">
        <v>4218</v>
      </c>
      <c r="B4225" s="10">
        <f t="shared" ca="1" si="561"/>
        <v>0.35035976517093292</v>
      </c>
      <c r="C4225" s="57">
        <f ca="1">_xlfn.NORM.INV(B4225,'Input Parameters'!$E$19,'Input Parameters'!$F$19)</f>
        <v>534.82247932528458</v>
      </c>
      <c r="D4225" s="10">
        <f t="shared" ca="1" si="562"/>
        <v>0.65895889168709454</v>
      </c>
      <c r="E4225" s="59">
        <f ca="1">IF(_xlfn.NORM.INV(D4225,'Input Parameters'!$E$20,'Input Parameters'!$F$20)&lt;3500,3500,IF(_xlfn.NORM.INV(D4225,'Input Parameters'!$E$20,'Input Parameters'!$F$20)&gt;5500,5500,_xlfn.NORM.INV(D4225,'Input Parameters'!$E$20,'Input Parameters'!$F$20)))</f>
        <v>5086.7363916301274</v>
      </c>
      <c r="F4225" s="10">
        <f t="shared" ca="1" si="563"/>
        <v>0.30731452478686838</v>
      </c>
      <c r="G4225" s="61">
        <f ca="1">_xlfn.NORM.INV(F4225,'Input Parameters'!$E$21,'Input Parameters'!$F$21)</f>
        <v>280.89267192682547</v>
      </c>
      <c r="H4225" s="54">
        <f ca="1">EXP(E4225*(1/'Input Parameters'!$E$22-1/G4225))</f>
        <v>0.47316718704027738</v>
      </c>
      <c r="I4225" s="10">
        <f t="shared" ca="1" si="564"/>
        <v>0.14721053475300439</v>
      </c>
      <c r="J4225" s="29">
        <f ca="1">_xlfn.BETA.INV(I4225,'Input Parameters'!$L$24,'Input Parameters'!$M$24,'Input Parameters'!$J$24,'Input Parameters'!$K$24)</f>
        <v>0.43476415184564488</v>
      </c>
      <c r="K4225" s="156">
        <f ca="1">('Input Parameters'!$E$25/'Input Parameters'!$E$31)^$J4225</f>
        <v>4.4210127242418171E-2</v>
      </c>
      <c r="L4225" s="66">
        <f ca="1">$H4225*$C4225*'Input Parameters'!$E$23*K4225</f>
        <v>11.187834610889174</v>
      </c>
      <c r="M4225" s="23">
        <f t="shared" ca="1" si="565"/>
        <v>0.22244441212153276</v>
      </c>
      <c r="N4225" s="15">
        <f ca="1">_xlfn.NORM.INV(M4225,'Input Parameters'!$E$26,'Input Parameters'!$F$26)</f>
        <v>1.7956760511400532E-2</v>
      </c>
      <c r="O4225" s="8">
        <f t="shared" ca="1" si="566"/>
        <v>0.89279904299895319</v>
      </c>
      <c r="P4225" s="29">
        <f ca="1">_xlfn.LOGNORM.INV(O4225,'Input Parameters'!$H$27,'Input Parameters'!$I$27)</f>
        <v>2.4657304158315201</v>
      </c>
      <c r="Q4225" s="10"/>
      <c r="R4225" s="15">
        <f>'Input Parameters'!$E$28</f>
        <v>12.7</v>
      </c>
      <c r="S4225" s="10">
        <f t="shared" ca="1" si="567"/>
        <v>0.21811044613870145</v>
      </c>
      <c r="T4225" s="25">
        <f ca="1">_xlfn.LOGNORM.INV(S4225,'Input Parameters'!$H$29,'Input Parameters'!$I$29)</f>
        <v>53.357639127777823</v>
      </c>
      <c r="U4225" s="10">
        <f t="shared" ca="1" si="568"/>
        <v>0.32006606374709001</v>
      </c>
      <c r="V4225" s="29">
        <f ca="1">IF('Input Parameters'!$D$30="Beta",_xlfn.BETA.INV(U4225,'Input Parameters'!$L$30,'Input Parameters'!$M$30,'Input Parameters'!$J$30,'Input Parameters'!$K$30),IF('Input Parameters'!$D$30="LogNorm",_xlfn.LOGNORM.INV(U4225,'Input Parameters'!$H$30,'Input Parameters'!$I$30)))</f>
        <v>0.83097516305531571</v>
      </c>
      <c r="W4225" s="2">
        <f ca="1">N4225+(P4225-N4225)*(1-ERF((T4225-R4225)/(2*SQRT(L4225*'Input Parameters'!$E$31))))</f>
        <v>0.97272484152378347</v>
      </c>
      <c r="X4225">
        <f t="shared" ca="1" si="569"/>
        <v>0</v>
      </c>
      <c r="Y4225" s="7"/>
    </row>
    <row r="4226" spans="1:25" ht="15" customHeight="1" x14ac:dyDescent="0.3">
      <c r="A4226" s="130">
        <v>4219</v>
      </c>
      <c r="B4226" s="10">
        <f t="shared" ca="1" si="561"/>
        <v>0.24616617501430804</v>
      </c>
      <c r="C4226" s="57">
        <f ca="1">_xlfn.NORM.INV(B4226,'Input Parameters'!$E$19,'Input Parameters'!$F$19)</f>
        <v>509.28196774927778</v>
      </c>
      <c r="D4226" s="10">
        <f t="shared" ca="1" si="562"/>
        <v>0.34571488006143247</v>
      </c>
      <c r="E4226" s="59">
        <f ca="1">IF(_xlfn.NORM.INV(D4226,'Input Parameters'!$E$20,'Input Parameters'!$F$20)&lt;3500,3500,IF(_xlfn.NORM.INV(D4226,'Input Parameters'!$E$20,'Input Parameters'!$F$20)&gt;5500,5500,_xlfn.NORM.INV(D4226,'Input Parameters'!$E$20,'Input Parameters'!$F$20)))</f>
        <v>4522.159137059919</v>
      </c>
      <c r="F4226" s="10">
        <f t="shared" ca="1" si="563"/>
        <v>0.20661995658571886</v>
      </c>
      <c r="G4226" s="61">
        <f ca="1">_xlfn.NORM.INV(F4226,'Input Parameters'!$E$21,'Input Parameters'!$F$21)</f>
        <v>278.41890556886688</v>
      </c>
      <c r="H4226" s="54">
        <f ca="1">EXP(E4226*(1/'Input Parameters'!$E$22-1/G4226))</f>
        <v>0.44561742075499822</v>
      </c>
      <c r="I4226" s="10">
        <f t="shared" ca="1" si="564"/>
        <v>0.63536736868274712</v>
      </c>
      <c r="J4226" s="29">
        <f ca="1">_xlfn.BETA.INV(I4226,'Input Parameters'!$L$24,'Input Parameters'!$M$24,'Input Parameters'!$J$24,'Input Parameters'!$K$24)</f>
        <v>0.66179383800096092</v>
      </c>
      <c r="K4226" s="156">
        <f ca="1">('Input Parameters'!$E$25/'Input Parameters'!$E$31)^$J4226</f>
        <v>8.674134895650925E-3</v>
      </c>
      <c r="L4226" s="66">
        <f ca="1">$H4226*$C4226*'Input Parameters'!$E$23*K4226</f>
        <v>1.9685508231202791</v>
      </c>
      <c r="M4226" s="23">
        <f t="shared" ca="1" si="565"/>
        <v>0.32150963104339791</v>
      </c>
      <c r="N4226" s="15">
        <f ca="1">_xlfn.NORM.INV(M4226,'Input Parameters'!$E$26,'Input Parameters'!$F$26)</f>
        <v>2.4266888197700211E-2</v>
      </c>
      <c r="O4226" s="8">
        <f t="shared" ca="1" si="566"/>
        <v>0.56498328527890285</v>
      </c>
      <c r="P4226" s="29">
        <f ca="1">_xlfn.LOGNORM.INV(O4226,'Input Parameters'!$H$27,'Input Parameters'!$I$27)</f>
        <v>1.5305044943758574</v>
      </c>
      <c r="Q4226" s="10"/>
      <c r="R4226" s="15">
        <f>'Input Parameters'!$E$28</f>
        <v>12.7</v>
      </c>
      <c r="S4226" s="10">
        <f t="shared" ca="1" si="567"/>
        <v>0.39921728012350344</v>
      </c>
      <c r="T4226" s="25">
        <f ca="1">_xlfn.LOGNORM.INV(S4226,'Input Parameters'!$H$29,'Input Parameters'!$I$29)</f>
        <v>56.585933674964018</v>
      </c>
      <c r="U4226" s="10">
        <f t="shared" ca="1" si="568"/>
        <v>0.78370295450429206</v>
      </c>
      <c r="V4226" s="29">
        <f ca="1">IF('Input Parameters'!$D$30="Beta",_xlfn.BETA.INV(U4226,'Input Parameters'!$L$30,'Input Parameters'!$M$30,'Input Parameters'!$J$30,'Input Parameters'!$K$30),IF('Input Parameters'!$D$30="LogNorm",_xlfn.LOGNORM.INV(U4226,'Input Parameters'!$H$30,'Input Parameters'!$I$30)))</f>
        <v>1.3616179182749557</v>
      </c>
      <c r="W4226" s="2">
        <f ca="1">N4226+(P4226-N4226)*(1-ERF((T4226-R4226)/(2*SQRT(L4226*'Input Parameters'!$E$31))))</f>
        <v>6.4910592349752966E-2</v>
      </c>
      <c r="X4226">
        <f t="shared" ca="1" si="569"/>
        <v>1</v>
      </c>
      <c r="Y4226" s="7"/>
    </row>
    <row r="4227" spans="1:25" ht="15" customHeight="1" x14ac:dyDescent="0.3">
      <c r="A4227" s="130">
        <v>4220</v>
      </c>
      <c r="B4227" s="10">
        <f t="shared" ca="1" si="561"/>
        <v>9.5300225158381768E-2</v>
      </c>
      <c r="C4227" s="57">
        <f ca="1">_xlfn.NORM.INV(B4227,'Input Parameters'!$E$19,'Input Parameters'!$F$19)</f>
        <v>456.70598684570473</v>
      </c>
      <c r="D4227" s="10">
        <f t="shared" ca="1" si="562"/>
        <v>0.71481283911893012</v>
      </c>
      <c r="E4227" s="59">
        <f ca="1">IF(_xlfn.NORM.INV(D4227,'Input Parameters'!$E$20,'Input Parameters'!$F$20)&lt;3500,3500,IF(_xlfn.NORM.INV(D4227,'Input Parameters'!$E$20,'Input Parameters'!$F$20)&gt;5500,5500,_xlfn.NORM.INV(D4227,'Input Parameters'!$E$20,'Input Parameters'!$F$20)))</f>
        <v>5197.2502111014164</v>
      </c>
      <c r="F4227" s="10">
        <f t="shared" ca="1" si="563"/>
        <v>0.13586356662411248</v>
      </c>
      <c r="G4227" s="61">
        <f ca="1">_xlfn.NORM.INV(F4227,'Input Parameters'!$E$21,'Input Parameters'!$F$21)</f>
        <v>276.21112235838359</v>
      </c>
      <c r="H4227" s="54">
        <f ca="1">EXP(E4227*(1/'Input Parameters'!$E$22-1/G4227))</f>
        <v>0.34021817682266509</v>
      </c>
      <c r="I4227" s="10">
        <f t="shared" ca="1" si="564"/>
        <v>0.52654682626193428</v>
      </c>
      <c r="J4227" s="29">
        <f ca="1">_xlfn.BETA.INV(I4227,'Input Parameters'!$L$24,'Input Parameters'!$M$24,'Input Parameters'!$J$24,'Input Parameters'!$K$24)</f>
        <v>0.61785274283007485</v>
      </c>
      <c r="K4227" s="156">
        <f ca="1">('Input Parameters'!$E$25/'Input Parameters'!$E$31)^$J4227</f>
        <v>1.1888352512970064E-2</v>
      </c>
      <c r="L4227" s="66">
        <f ca="1">$H4227*$C4227*'Input Parameters'!$E$23*K4227</f>
        <v>1.8472083876584187</v>
      </c>
      <c r="M4227" s="23">
        <f t="shared" ca="1" si="565"/>
        <v>0.31568359771077714</v>
      </c>
      <c r="N4227" s="15">
        <f ca="1">_xlfn.NORM.INV(M4227,'Input Parameters'!$E$26,'Input Parameters'!$F$26)</f>
        <v>2.3924128611915153E-2</v>
      </c>
      <c r="O4227" s="8">
        <f t="shared" ca="1" si="566"/>
        <v>0.92959327672780434</v>
      </c>
      <c r="P4227" s="29">
        <f ca="1">_xlfn.LOGNORM.INV(O4227,'Input Parameters'!$H$27,'Input Parameters'!$I$27)</f>
        <v>2.7313086177116075</v>
      </c>
      <c r="Q4227" s="10"/>
      <c r="R4227" s="15">
        <f>'Input Parameters'!$E$28</f>
        <v>12.7</v>
      </c>
      <c r="S4227" s="10">
        <f t="shared" ca="1" si="567"/>
        <v>0.31339026171368245</v>
      </c>
      <c r="T4227" s="25">
        <f ca="1">_xlfn.LOGNORM.INV(S4227,'Input Parameters'!$H$29,'Input Parameters'!$I$29)</f>
        <v>55.137920986850972</v>
      </c>
      <c r="U4227" s="10">
        <f t="shared" ca="1" si="568"/>
        <v>5.8849394480755213E-2</v>
      </c>
      <c r="V4227" s="29">
        <f ca="1">IF('Input Parameters'!$D$30="Beta",_xlfn.BETA.INV(U4227,'Input Parameters'!$L$30,'Input Parameters'!$M$30,'Input Parameters'!$J$30,'Input Parameters'!$K$30),IF('Input Parameters'!$D$30="LogNorm",_xlfn.LOGNORM.INV(U4227,'Input Parameters'!$H$30,'Input Parameters'!$I$30)))</f>
        <v>0.53915650052353192</v>
      </c>
      <c r="W4227" s="2">
        <f ca="1">N4227+(P4227-N4227)*(1-ERF((T4227-R4227)/(2*SQRT(L4227*'Input Parameters'!$E$31))))</f>
        <v>9.7702040450972666E-2</v>
      </c>
      <c r="X4227">
        <f t="shared" ca="1" si="569"/>
        <v>1</v>
      </c>
      <c r="Y4227" s="7"/>
    </row>
    <row r="4228" spans="1:25" ht="15" customHeight="1" x14ac:dyDescent="0.3">
      <c r="A4228" s="130">
        <v>4221</v>
      </c>
      <c r="B4228" s="10">
        <f t="shared" ca="1" si="561"/>
        <v>0.46523451903043811</v>
      </c>
      <c r="C4228" s="57">
        <f ca="1">_xlfn.NORM.INV(B4228,'Input Parameters'!$E$19,'Input Parameters'!$F$19)</f>
        <v>559.92697543333691</v>
      </c>
      <c r="D4228" s="10">
        <f t="shared" ca="1" si="562"/>
        <v>0.17888763918441564</v>
      </c>
      <c r="E4228" s="59">
        <f ca="1">IF(_xlfn.NORM.INV(D4228,'Input Parameters'!$E$20,'Input Parameters'!$F$20)&lt;3500,3500,IF(_xlfn.NORM.INV(D4228,'Input Parameters'!$E$20,'Input Parameters'!$F$20)&gt;5500,5500,_xlfn.NORM.INV(D4228,'Input Parameters'!$E$20,'Input Parameters'!$F$20)))</f>
        <v>4156.271231470675</v>
      </c>
      <c r="F4228" s="10">
        <f t="shared" ca="1" si="563"/>
        <v>0.33476392559181145</v>
      </c>
      <c r="G4228" s="61">
        <f ca="1">_xlfn.NORM.INV(F4228,'Input Parameters'!$E$21,'Input Parameters'!$F$21)</f>
        <v>281.49538269530933</v>
      </c>
      <c r="H4228" s="54">
        <f ca="1">EXP(E4228*(1/'Input Parameters'!$E$22-1/G4228))</f>
        <v>0.56004104664753507</v>
      </c>
      <c r="I4228" s="10">
        <f t="shared" ca="1" si="564"/>
        <v>0.70604223536136246</v>
      </c>
      <c r="J4228" s="29">
        <f ca="1">_xlfn.BETA.INV(I4228,'Input Parameters'!$L$24,'Input Parameters'!$M$24,'Input Parameters'!$J$24,'Input Parameters'!$K$24)</f>
        <v>0.69147044361964549</v>
      </c>
      <c r="K4228" s="156">
        <f ca="1">('Input Parameters'!$E$25/'Input Parameters'!$E$31)^$J4228</f>
        <v>7.0108507095418835E-3</v>
      </c>
      <c r="L4228" s="66">
        <f ca="1">$H4228*$C4228*'Input Parameters'!$E$23*K4228</f>
        <v>2.1984772137443902</v>
      </c>
      <c r="M4228" s="23">
        <f t="shared" ca="1" si="565"/>
        <v>0.70768860306813497</v>
      </c>
      <c r="N4228" s="15">
        <f ca="1">_xlfn.NORM.INV(M4228,'Input Parameters'!$E$26,'Input Parameters'!$F$26)</f>
        <v>4.5479540509528724E-2</v>
      </c>
      <c r="O4228" s="8">
        <f t="shared" ca="1" si="566"/>
        <v>0.706367107541649</v>
      </c>
      <c r="P4228" s="29">
        <f ca="1">_xlfn.LOGNORM.INV(O4228,'Input Parameters'!$H$27,'Input Parameters'!$I$27)</f>
        <v>1.8100485515455325</v>
      </c>
      <c r="Q4228" s="10"/>
      <c r="R4228" s="15">
        <f>'Input Parameters'!$E$28</f>
        <v>12.7</v>
      </c>
      <c r="S4228" s="10">
        <f t="shared" ca="1" si="567"/>
        <v>0.26819683689454465</v>
      </c>
      <c r="T4228" s="25">
        <f ca="1">_xlfn.LOGNORM.INV(S4228,'Input Parameters'!$H$29,'Input Parameters'!$I$29)</f>
        <v>54.32672316680101</v>
      </c>
      <c r="U4228" s="10">
        <f t="shared" ca="1" si="568"/>
        <v>0.90287450921889978</v>
      </c>
      <c r="V4228" s="29">
        <f ca="1">IF('Input Parameters'!$D$30="Beta",_xlfn.BETA.INV(U4228,'Input Parameters'!$L$30,'Input Parameters'!$M$30,'Input Parameters'!$J$30,'Input Parameters'!$K$30),IF('Input Parameters'!$D$30="LogNorm",_xlfn.LOGNORM.INV(U4228,'Input Parameters'!$H$30,'Input Parameters'!$I$30)))</f>
        <v>1.6671393605510394</v>
      </c>
      <c r="W4228" s="2">
        <f ca="1">N4228+(P4228-N4228)*(1-ERF((T4228-R4228)/(2*SQRT(L4228*'Input Parameters'!$E$31))))</f>
        <v>0.12863715533241082</v>
      </c>
      <c r="X4228">
        <f t="shared" ca="1" si="569"/>
        <v>1</v>
      </c>
      <c r="Y4228" s="7"/>
    </row>
    <row r="4229" spans="1:25" ht="15" customHeight="1" x14ac:dyDescent="0.3">
      <c r="A4229" s="130">
        <v>4222</v>
      </c>
      <c r="B4229" s="10">
        <f t="shared" ref="B4229:B4292" ca="1" si="570">RAND()</f>
        <v>0.39907087867868274</v>
      </c>
      <c r="C4229" s="57">
        <f ca="1">_xlfn.NORM.INV(B4229,'Input Parameters'!$E$19,'Input Parameters'!$F$19)</f>
        <v>545.68889225853502</v>
      </c>
      <c r="D4229" s="10">
        <f t="shared" ref="D4229:D4292" ca="1" si="571">RAND()</f>
        <v>0.76107688491962588</v>
      </c>
      <c r="E4229" s="59">
        <f ca="1">IF(_xlfn.NORM.INV(D4229,'Input Parameters'!$E$20,'Input Parameters'!$F$20)&lt;3500,3500,IF(_xlfn.NORM.INV(D4229,'Input Parameters'!$E$20,'Input Parameters'!$F$20)&gt;5500,5500,_xlfn.NORM.INV(D4229,'Input Parameters'!$E$20,'Input Parameters'!$F$20)))</f>
        <v>5296.839615548708</v>
      </c>
      <c r="F4229" s="10">
        <f t="shared" ref="F4229:F4292" ca="1" si="572">RAND()</f>
        <v>6.7745333218967141E-2</v>
      </c>
      <c r="G4229" s="61">
        <f ca="1">_xlfn.NORM.INV(F4229,'Input Parameters'!$E$21,'Input Parameters'!$F$21)</f>
        <v>273.11662559400156</v>
      </c>
      <c r="H4229" s="54">
        <f ca="1">EXP(E4229*(1/'Input Parameters'!$E$22-1/G4229))</f>
        <v>0.26817732234250991</v>
      </c>
      <c r="I4229" s="10">
        <f t="shared" ref="I4229:I4292" ca="1" si="573">RAND()</f>
        <v>8.4671226160706992E-2</v>
      </c>
      <c r="J4229" s="29">
        <f ca="1">_xlfn.BETA.INV(I4229,'Input Parameters'!$L$24,'Input Parameters'!$M$24,'Input Parameters'!$J$24,'Input Parameters'!$K$24)</f>
        <v>0.38253054770935713</v>
      </c>
      <c r="K4229" s="156">
        <f ca="1">('Input Parameters'!$E$25/'Input Parameters'!$E$31)^$J4229</f>
        <v>6.4306077082297408E-2</v>
      </c>
      <c r="L4229" s="66">
        <f ca="1">$H4229*$C4229*'Input Parameters'!$E$23*K4229</f>
        <v>9.4106404457418016</v>
      </c>
      <c r="M4229" s="23">
        <f t="shared" ref="M4229:M4292" ca="1" si="574">RAND()</f>
        <v>0.38435206572035585</v>
      </c>
      <c r="N4229" s="15">
        <f ca="1">_xlfn.NORM.INV(M4229,'Input Parameters'!$E$26,'Input Parameters'!$F$26)</f>
        <v>2.7824522223699702E-2</v>
      </c>
      <c r="O4229" s="8">
        <f t="shared" ref="O4229:O4292" ca="1" si="575">RAND()</f>
        <v>0.24606792376190945</v>
      </c>
      <c r="P4229" s="29">
        <f ca="1">_xlfn.LOGNORM.INV(O4229,'Input Parameters'!$H$27,'Input Parameters'!$I$27)</f>
        <v>1.0505489796809155</v>
      </c>
      <c r="Q4229" s="10"/>
      <c r="R4229" s="15">
        <f>'Input Parameters'!$E$28</f>
        <v>12.7</v>
      </c>
      <c r="S4229" s="10">
        <f t="shared" ref="S4229:S4292" ca="1" si="576">RAND()</f>
        <v>0.90456970925467917</v>
      </c>
      <c r="T4229" s="25">
        <f ca="1">_xlfn.LOGNORM.INV(S4229,'Input Parameters'!$H$29,'Input Parameters'!$I$29)</f>
        <v>67.443463909310651</v>
      </c>
      <c r="U4229" s="10">
        <f t="shared" ref="U4229:U4292" ca="1" si="577">RAND()</f>
        <v>4.8624257340005084E-2</v>
      </c>
      <c r="V4229" s="29">
        <f ca="1">IF('Input Parameters'!$D$30="Beta",_xlfn.BETA.INV(U4229,'Input Parameters'!$L$30,'Input Parameters'!$M$30,'Input Parameters'!$J$30,'Input Parameters'!$K$30),IF('Input Parameters'!$D$30="LogNorm",_xlfn.LOGNORM.INV(U4229,'Input Parameters'!$H$30,'Input Parameters'!$I$30)))</f>
        <v>0.51957032322083663</v>
      </c>
      <c r="W4229" s="2">
        <f ca="1">N4229+(P4229-N4229)*(1-ERF((T4229-R4229)/(2*SQRT(L4229*'Input Parameters'!$E$31))))</f>
        <v>0.23953136362992172</v>
      </c>
      <c r="X4229">
        <f t="shared" ca="1" si="569"/>
        <v>1</v>
      </c>
      <c r="Y4229" s="7"/>
    </row>
    <row r="4230" spans="1:25" ht="15" customHeight="1" x14ac:dyDescent="0.3">
      <c r="A4230" s="130">
        <v>4223</v>
      </c>
      <c r="B4230" s="10">
        <f t="shared" ca="1" si="570"/>
        <v>0.39281435781935936</v>
      </c>
      <c r="C4230" s="57">
        <f ca="1">_xlfn.NORM.INV(B4230,'Input Parameters'!$E$19,'Input Parameters'!$F$19)</f>
        <v>544.31673589533602</v>
      </c>
      <c r="D4230" s="10">
        <f t="shared" ca="1" si="571"/>
        <v>0.5962440839808355</v>
      </c>
      <c r="E4230" s="59">
        <f ca="1">IF(_xlfn.NORM.INV(D4230,'Input Parameters'!$E$20,'Input Parameters'!$F$20)&lt;3500,3500,IF(_xlfn.NORM.INV(D4230,'Input Parameters'!$E$20,'Input Parameters'!$F$20)&gt;5500,5500,_xlfn.NORM.INV(D4230,'Input Parameters'!$E$20,'Input Parameters'!$F$20)))</f>
        <v>4970.5460244591459</v>
      </c>
      <c r="F4230" s="10">
        <f t="shared" ca="1" si="572"/>
        <v>0.42780065354855956</v>
      </c>
      <c r="G4230" s="61">
        <f ca="1">_xlfn.NORM.INV(F4230,'Input Parameters'!$E$21,'Input Parameters'!$F$21)</f>
        <v>283.41966610069829</v>
      </c>
      <c r="H4230" s="54">
        <f ca="1">EXP(E4230*(1/'Input Parameters'!$E$22-1/G4230))</f>
        <v>0.56358399925683644</v>
      </c>
      <c r="I4230" s="10">
        <f t="shared" ca="1" si="573"/>
        <v>0.14431116233362551</v>
      </c>
      <c r="J4230" s="29">
        <f ca="1">_xlfn.BETA.INV(I4230,'Input Parameters'!$L$24,'Input Parameters'!$M$24,'Input Parameters'!$J$24,'Input Parameters'!$K$24)</f>
        <v>0.43270165011373202</v>
      </c>
      <c r="K4230" s="156">
        <f ca="1">('Input Parameters'!$E$25/'Input Parameters'!$E$31)^$J4230</f>
        <v>4.4869099046028441E-2</v>
      </c>
      <c r="L4230" s="66">
        <f ca="1">$H4230*$C4230*'Input Parameters'!$E$23*K4230</f>
        <v>13.764412879119519</v>
      </c>
      <c r="M4230" s="23">
        <f t="shared" ca="1" si="574"/>
        <v>0.9030578664222686</v>
      </c>
      <c r="N4230" s="15">
        <f ca="1">_xlfn.NORM.INV(M4230,'Input Parameters'!$E$26,'Input Parameters'!$F$26)</f>
        <v>6.1282651242616282E-2</v>
      </c>
      <c r="O4230" s="8">
        <f t="shared" ca="1" si="575"/>
        <v>0.81861255012962963</v>
      </c>
      <c r="P4230" s="29">
        <f ca="1">_xlfn.LOGNORM.INV(O4230,'Input Parameters'!$H$27,'Input Parameters'!$I$27)</f>
        <v>2.1294118188756377</v>
      </c>
      <c r="Q4230" s="10"/>
      <c r="R4230" s="15">
        <f>'Input Parameters'!$E$28</f>
        <v>12.7</v>
      </c>
      <c r="S4230" s="10">
        <f t="shared" ca="1" si="576"/>
        <v>0.42500611486464379</v>
      </c>
      <c r="T4230" s="25">
        <f ca="1">_xlfn.LOGNORM.INV(S4230,'Input Parameters'!$H$29,'Input Parameters'!$I$29)</f>
        <v>57.00852784157977</v>
      </c>
      <c r="U4230" s="10">
        <f t="shared" ca="1" si="577"/>
        <v>0.54795321933848939</v>
      </c>
      <c r="V4230" s="29">
        <f ca="1">IF('Input Parameters'!$D$30="Beta",_xlfn.BETA.INV(U4230,'Input Parameters'!$L$30,'Input Parameters'!$M$30,'Input Parameters'!$J$30,'Input Parameters'!$K$30),IF('Input Parameters'!$D$30="LogNorm",_xlfn.LOGNORM.INV(U4230,'Input Parameters'!$H$30,'Input Parameters'!$I$30)))</f>
        <v>1.0478308921816739</v>
      </c>
      <c r="W4230" s="2">
        <f ca="1">N4230+(P4230-N4230)*(1-ERF((T4230-R4230)/(2*SQRT(L4230*'Input Parameters'!$E$31))))</f>
        <v>0.88521863590348104</v>
      </c>
      <c r="X4230">
        <f t="shared" ca="1" si="569"/>
        <v>1</v>
      </c>
      <c r="Y4230" s="7"/>
    </row>
    <row r="4231" spans="1:25" ht="15" customHeight="1" x14ac:dyDescent="0.3">
      <c r="A4231" s="130">
        <v>4224</v>
      </c>
      <c r="B4231" s="10">
        <f t="shared" ca="1" si="570"/>
        <v>0.98379739188829829</v>
      </c>
      <c r="C4231" s="57">
        <f ca="1">_xlfn.NORM.INV(B4231,'Input Parameters'!$E$19,'Input Parameters'!$F$19)</f>
        <v>748.07728539723939</v>
      </c>
      <c r="D4231" s="10">
        <f t="shared" ca="1" si="571"/>
        <v>0.40870071752994941</v>
      </c>
      <c r="E4231" s="59">
        <f ca="1">IF(_xlfn.NORM.INV(D4231,'Input Parameters'!$E$20,'Input Parameters'!$F$20)&lt;3500,3500,IF(_xlfn.NORM.INV(D4231,'Input Parameters'!$E$20,'Input Parameters'!$F$20)&gt;5500,5500,_xlfn.NORM.INV(D4231,'Input Parameters'!$E$20,'Input Parameters'!$F$20)))</f>
        <v>4638.3780590183787</v>
      </c>
      <c r="F4231" s="10">
        <f t="shared" ca="1" si="572"/>
        <v>0.33792449853246953</v>
      </c>
      <c r="G4231" s="61">
        <f ca="1">_xlfn.NORM.INV(F4231,'Input Parameters'!$E$21,'Input Parameters'!$F$21)</f>
        <v>281.56346514260457</v>
      </c>
      <c r="H4231" s="54">
        <f ca="1">EXP(E4231*(1/'Input Parameters'!$E$22-1/G4231))</f>
        <v>0.52570847511694452</v>
      </c>
      <c r="I4231" s="10">
        <f t="shared" ca="1" si="573"/>
        <v>0.1831841096006942</v>
      </c>
      <c r="J4231" s="29">
        <f ca="1">_xlfn.BETA.INV(I4231,'Input Parameters'!$L$24,'Input Parameters'!$M$24,'Input Parameters'!$J$24,'Input Parameters'!$K$24)</f>
        <v>0.45851486053676815</v>
      </c>
      <c r="K4231" s="156">
        <f ca="1">('Input Parameters'!$E$25/'Input Parameters'!$E$31)^$J4231</f>
        <v>3.7284475875098241E-2</v>
      </c>
      <c r="L4231" s="66">
        <f ca="1">$H4231*$C4231*'Input Parameters'!$E$23*K4231</f>
        <v>14.662887041364598</v>
      </c>
      <c r="M4231" s="23">
        <f t="shared" ca="1" si="574"/>
        <v>0.4733501439841874</v>
      </c>
      <c r="N4231" s="15">
        <f ca="1">_xlfn.NORM.INV(M4231,'Input Parameters'!$E$26,'Input Parameters'!$F$26)</f>
        <v>3.2596128100837292E-2</v>
      </c>
      <c r="O4231" s="8">
        <f t="shared" ca="1" si="575"/>
        <v>0.22098476489666763</v>
      </c>
      <c r="P4231" s="29">
        <f ca="1">_xlfn.LOGNORM.INV(O4231,'Input Parameters'!$H$27,'Input Parameters'!$I$27)</f>
        <v>1.0131402593540115</v>
      </c>
      <c r="Q4231" s="10"/>
      <c r="R4231" s="15">
        <f>'Input Parameters'!$E$28</f>
        <v>12.7</v>
      </c>
      <c r="S4231" s="10">
        <f t="shared" ca="1" si="576"/>
        <v>0.34096285579127361</v>
      </c>
      <c r="T4231" s="25">
        <f ca="1">_xlfn.LOGNORM.INV(S4231,'Input Parameters'!$H$29,'Input Parameters'!$I$29)</f>
        <v>55.613076034967598</v>
      </c>
      <c r="U4231" s="10">
        <f t="shared" ca="1" si="577"/>
        <v>0.62047862355039252</v>
      </c>
      <c r="V4231" s="29">
        <f ca="1">IF('Input Parameters'!$D$30="Beta",_xlfn.BETA.INV(U4231,'Input Parameters'!$L$30,'Input Parameters'!$M$30,'Input Parameters'!$J$30,'Input Parameters'!$K$30),IF('Input Parameters'!$D$30="LogNorm",_xlfn.LOGNORM.INV(U4231,'Input Parameters'!$H$30,'Input Parameters'!$I$30)))</f>
        <v>1.1276858523403612</v>
      </c>
      <c r="W4231" s="2">
        <f ca="1">N4231+(P4231-N4231)*(1-ERF((T4231-R4231)/(2*SQRT(L4231*'Input Parameters'!$E$31))))</f>
        <v>0.45237270261821477</v>
      </c>
      <c r="X4231">
        <f t="shared" ca="1" si="569"/>
        <v>1</v>
      </c>
      <c r="Y4231" s="7"/>
    </row>
    <row r="4232" spans="1:25" ht="15" customHeight="1" x14ac:dyDescent="0.3">
      <c r="A4232" s="130">
        <v>4225</v>
      </c>
      <c r="B4232" s="10">
        <f t="shared" ca="1" si="570"/>
        <v>0.92820254910073474</v>
      </c>
      <c r="C4232" s="57">
        <f ca="1">_xlfn.NORM.INV(B4232,'Input Parameters'!$E$19,'Input Parameters'!$F$19)</f>
        <v>690.88413303962557</v>
      </c>
      <c r="D4232" s="10">
        <f t="shared" ca="1" si="571"/>
        <v>0.2389922714285041</v>
      </c>
      <c r="E4232" s="59">
        <f ca="1">IF(_xlfn.NORM.INV(D4232,'Input Parameters'!$E$20,'Input Parameters'!$F$20)&lt;3500,3500,IF(_xlfn.NORM.INV(D4232,'Input Parameters'!$E$20,'Input Parameters'!$F$20)&gt;5500,5500,_xlfn.NORM.INV(D4232,'Input Parameters'!$E$20,'Input Parameters'!$F$20)))</f>
        <v>4303.3164758411622</v>
      </c>
      <c r="F4232" s="10">
        <f t="shared" ca="1" si="572"/>
        <v>0.57713432400133158</v>
      </c>
      <c r="G4232" s="61">
        <f ca="1">_xlfn.NORM.INV(F4232,'Input Parameters'!$E$21,'Input Parameters'!$F$21)</f>
        <v>286.37930251780716</v>
      </c>
      <c r="H4232" s="54">
        <f ca="1">EXP(E4232*(1/'Input Parameters'!$E$22-1/G4232))</f>
        <v>0.71209400501997266</v>
      </c>
      <c r="I4232" s="10">
        <f t="shared" ca="1" si="573"/>
        <v>0.16655020981661839</v>
      </c>
      <c r="J4232" s="29">
        <f ca="1">_xlfn.BETA.INV(I4232,'Input Parameters'!$L$24,'Input Parameters'!$M$24,'Input Parameters'!$J$24,'Input Parameters'!$K$24)</f>
        <v>0.44792034563262539</v>
      </c>
      <c r="K4232" s="156">
        <f ca="1">('Input Parameters'!$E$25/'Input Parameters'!$E$31)^$J4232</f>
        <v>4.0228564457474268E-2</v>
      </c>
      <c r="L4232" s="66">
        <f ca="1">$H4232*$C4232*'Input Parameters'!$E$23*K4232</f>
        <v>19.791425845133215</v>
      </c>
      <c r="M4232" s="23">
        <f t="shared" ca="1" si="574"/>
        <v>0.312158218677001</v>
      </c>
      <c r="N4232" s="15">
        <f ca="1">_xlfn.NORM.INV(M4232,'Input Parameters'!$E$26,'Input Parameters'!$F$26)</f>
        <v>2.3715416807071711E-2</v>
      </c>
      <c r="O4232" s="8">
        <f t="shared" ca="1" si="575"/>
        <v>0.55693784644314925</v>
      </c>
      <c r="P4232" s="29">
        <f ca="1">_xlfn.LOGNORM.INV(O4232,'Input Parameters'!$H$27,'Input Parameters'!$I$27)</f>
        <v>1.5167495356415719</v>
      </c>
      <c r="Q4232" s="10"/>
      <c r="R4232" s="15">
        <f>'Input Parameters'!$E$28</f>
        <v>12.7</v>
      </c>
      <c r="S4232" s="10">
        <f t="shared" ca="1" si="576"/>
        <v>0.41621283148442489</v>
      </c>
      <c r="T4232" s="25">
        <f ca="1">_xlfn.LOGNORM.INV(S4232,'Input Parameters'!$H$29,'Input Parameters'!$I$29)</f>
        <v>56.864769249136977</v>
      </c>
      <c r="U4232" s="10">
        <f t="shared" ca="1" si="577"/>
        <v>0.50724610188139896</v>
      </c>
      <c r="V4232" s="29">
        <f ca="1">IF('Input Parameters'!$D$30="Beta",_xlfn.BETA.INV(U4232,'Input Parameters'!$L$30,'Input Parameters'!$M$30,'Input Parameters'!$J$30,'Input Parameters'!$K$30),IF('Input Parameters'!$D$30="LogNorm",_xlfn.LOGNORM.INV(U4232,'Input Parameters'!$H$30,'Input Parameters'!$I$30)))</f>
        <v>1.006390119274617</v>
      </c>
      <c r="W4232" s="2">
        <f ca="1">N4232+(P4232-N4232)*(1-ERF((T4232-R4232)/(2*SQRT(L4232*'Input Parameters'!$E$31))))</f>
        <v>0.74439397929761708</v>
      </c>
      <c r="X4232">
        <f t="shared" ca="1" si="569"/>
        <v>1</v>
      </c>
      <c r="Y4232" s="7"/>
    </row>
    <row r="4233" spans="1:25" ht="15" customHeight="1" x14ac:dyDescent="0.3">
      <c r="A4233" s="130">
        <v>4226</v>
      </c>
      <c r="B4233" s="10">
        <f t="shared" ca="1" si="570"/>
        <v>0.70879538245003415</v>
      </c>
      <c r="C4233" s="57">
        <f ca="1">_xlfn.NORM.INV(B4233,'Input Parameters'!$E$19,'Input Parameters'!$F$19)</f>
        <v>613.76392963810588</v>
      </c>
      <c r="D4233" s="10">
        <f t="shared" ca="1" si="571"/>
        <v>3.6907804994508742E-2</v>
      </c>
      <c r="E4233" s="59">
        <f ca="1">IF(_xlfn.NORM.INV(D4233,'Input Parameters'!$E$20,'Input Parameters'!$F$20)&lt;3500,3500,IF(_xlfn.NORM.INV(D4233,'Input Parameters'!$E$20,'Input Parameters'!$F$20)&gt;5500,5500,_xlfn.NORM.INV(D4233,'Input Parameters'!$E$20,'Input Parameters'!$F$20)))</f>
        <v>3548.5717865485381</v>
      </c>
      <c r="F4233" s="10">
        <f t="shared" ca="1" si="572"/>
        <v>0.42322398164773245</v>
      </c>
      <c r="G4233" s="61">
        <f ca="1">_xlfn.NORM.INV(F4233,'Input Parameters'!$E$21,'Input Parameters'!$F$21)</f>
        <v>283.32789111036453</v>
      </c>
      <c r="H4233" s="54">
        <f ca="1">EXP(E4233*(1/'Input Parameters'!$E$22-1/G4233))</f>
        <v>0.6613678589041796</v>
      </c>
      <c r="I4233" s="10">
        <f t="shared" ca="1" si="573"/>
        <v>4.7597412607050527E-2</v>
      </c>
      <c r="J4233" s="29">
        <f ca="1">_xlfn.BETA.INV(I4233,'Input Parameters'!$L$24,'Input Parameters'!$M$24,'Input Parameters'!$J$24,'Input Parameters'!$K$24)</f>
        <v>0.33719516797990617</v>
      </c>
      <c r="K4233" s="156">
        <f ca="1">('Input Parameters'!$E$25/'Input Parameters'!$E$31)^$J4233</f>
        <v>8.9020764219004775E-2</v>
      </c>
      <c r="L4233" s="66">
        <f ca="1">$H4233*$C4233*'Input Parameters'!$E$23*K4233</f>
        <v>36.135641194899797</v>
      </c>
      <c r="M4233" s="23">
        <f t="shared" ca="1" si="574"/>
        <v>0.27957208558215763</v>
      </c>
      <c r="N4233" s="15">
        <f ca="1">_xlfn.NORM.INV(M4233,'Input Parameters'!$E$26,'Input Parameters'!$F$26)</f>
        <v>2.1733623319430902E-2</v>
      </c>
      <c r="O4233" s="8">
        <f t="shared" ca="1" si="575"/>
        <v>0.72435006074053876</v>
      </c>
      <c r="P4233" s="29">
        <f ca="1">_xlfn.LOGNORM.INV(O4233,'Input Parameters'!$H$27,'Input Parameters'!$I$27)</f>
        <v>1.8530006078599572</v>
      </c>
      <c r="Q4233" s="10"/>
      <c r="R4233" s="15">
        <f>'Input Parameters'!$E$28</f>
        <v>12.7</v>
      </c>
      <c r="S4233" s="10">
        <f t="shared" ca="1" si="576"/>
        <v>9.2916265335562298E-2</v>
      </c>
      <c r="T4233" s="25">
        <f ca="1">_xlfn.LOGNORM.INV(S4233,'Input Parameters'!$H$29,'Input Parameters'!$I$29)</f>
        <v>50.193904214254438</v>
      </c>
      <c r="U4233" s="10">
        <f t="shared" ca="1" si="577"/>
        <v>0.43003208853124575</v>
      </c>
      <c r="V4233" s="29">
        <f ca="1">IF('Input Parameters'!$D$30="Beta",_xlfn.BETA.INV(U4233,'Input Parameters'!$L$30,'Input Parameters'!$M$30,'Input Parameters'!$J$30,'Input Parameters'!$K$30),IF('Input Parameters'!$D$30="LogNorm",_xlfn.LOGNORM.INV(U4233,'Input Parameters'!$H$30,'Input Parameters'!$I$30)))</f>
        <v>0.9321016609523447</v>
      </c>
      <c r="W4233" s="2">
        <f ca="1">N4233+(P4233-N4233)*(1-ERF((T4233-R4233)/(2*SQRT(L4233*'Input Parameters'!$E$31))))</f>
        <v>1.2288758527831334</v>
      </c>
      <c r="X4233">
        <f t="shared" ref="X4233:X4296" ca="1" si="578">IFERROR(IF(W4233&gt;V4233,0,1),0)</f>
        <v>0</v>
      </c>
      <c r="Y4233" s="7"/>
    </row>
    <row r="4234" spans="1:25" ht="15" customHeight="1" x14ac:dyDescent="0.3">
      <c r="A4234" s="130">
        <v>4227</v>
      </c>
      <c r="B4234" s="10">
        <f t="shared" ca="1" si="570"/>
        <v>0.21966150912516058</v>
      </c>
      <c r="C4234" s="57">
        <f ca="1">_xlfn.NORM.INV(B4234,'Input Parameters'!$E$19,'Input Parameters'!$F$19)</f>
        <v>501.95303126233296</v>
      </c>
      <c r="D4234" s="10">
        <f t="shared" ca="1" si="571"/>
        <v>0.30679082647945899</v>
      </c>
      <c r="E4234" s="59">
        <f ca="1">IF(_xlfn.NORM.INV(D4234,'Input Parameters'!$E$20,'Input Parameters'!$F$20)&lt;3500,3500,IF(_xlfn.NORM.INV(D4234,'Input Parameters'!$E$20,'Input Parameters'!$F$20)&gt;5500,5500,_xlfn.NORM.INV(D4234,'Input Parameters'!$E$20,'Input Parameters'!$F$20)))</f>
        <v>4446.5227400060539</v>
      </c>
      <c r="F4234" s="10">
        <f t="shared" ca="1" si="572"/>
        <v>0.25199530299415518</v>
      </c>
      <c r="G4234" s="61">
        <f ca="1">_xlfn.NORM.INV(F4234,'Input Parameters'!$E$21,'Input Parameters'!$F$21)</f>
        <v>279.59775921497226</v>
      </c>
      <c r="H4234" s="54">
        <f ca="1">EXP(E4234*(1/'Input Parameters'!$E$22-1/G4234))</f>
        <v>0.48314470351174704</v>
      </c>
      <c r="I4234" s="10">
        <f t="shared" ca="1" si="573"/>
        <v>0.18582944669628998</v>
      </c>
      <c r="J4234" s="29">
        <f ca="1">_xlfn.BETA.INV(I4234,'Input Parameters'!$L$24,'Input Parameters'!$M$24,'Input Parameters'!$J$24,'Input Parameters'!$K$24)</f>
        <v>0.46014651096234427</v>
      </c>
      <c r="K4234" s="156">
        <f ca="1">('Input Parameters'!$E$25/'Input Parameters'!$E$31)^$J4234</f>
        <v>3.6850615503389104E-2</v>
      </c>
      <c r="L4234" s="66">
        <f ca="1">$H4234*$C4234*'Input Parameters'!$E$23*K4234</f>
        <v>8.9368619703625978</v>
      </c>
      <c r="M4234" s="23">
        <f t="shared" ca="1" si="574"/>
        <v>0.26292635036499634</v>
      </c>
      <c r="N4234" s="15">
        <f ca="1">_xlfn.NORM.INV(M4234,'Input Parameters'!$E$26,'Input Parameters'!$F$26)</f>
        <v>2.0678658631871211E-2</v>
      </c>
      <c r="O4234" s="8">
        <f t="shared" ca="1" si="575"/>
        <v>0.97214847115041769</v>
      </c>
      <c r="P4234" s="29">
        <f ca="1">_xlfn.LOGNORM.INV(O4234,'Input Parameters'!$H$27,'Input Parameters'!$I$27)</f>
        <v>3.3191196650354136</v>
      </c>
      <c r="Q4234" s="10"/>
      <c r="R4234" s="15">
        <f>'Input Parameters'!$E$28</f>
        <v>12.7</v>
      </c>
      <c r="S4234" s="10">
        <f t="shared" ca="1" si="576"/>
        <v>0.53533744274684036</v>
      </c>
      <c r="T4234" s="25">
        <f ca="1">_xlfn.LOGNORM.INV(S4234,'Input Parameters'!$H$29,'Input Parameters'!$I$29)</f>
        <v>58.814593745939014</v>
      </c>
      <c r="U4234" s="10">
        <f t="shared" ca="1" si="577"/>
        <v>0.77186340025728706</v>
      </c>
      <c r="V4234" s="29">
        <f ca="1">IF('Input Parameters'!$D$30="Beta",_xlfn.BETA.INV(U4234,'Input Parameters'!$L$30,'Input Parameters'!$M$30,'Input Parameters'!$J$30,'Input Parameters'!$K$30),IF('Input Parameters'!$D$30="LogNorm",_xlfn.LOGNORM.INV(U4234,'Input Parameters'!$H$30,'Input Parameters'!$I$30)))</f>
        <v>1.3404338774352527</v>
      </c>
      <c r="W4234" s="2">
        <f ca="1">N4234+(P4234-N4234)*(1-ERF((T4234-R4234)/(2*SQRT(L4234*'Input Parameters'!$E$31))))</f>
        <v>0.92899234499524064</v>
      </c>
      <c r="X4234">
        <f t="shared" ca="1" si="578"/>
        <v>1</v>
      </c>
      <c r="Y4234" s="7"/>
    </row>
    <row r="4235" spans="1:25" ht="15" customHeight="1" x14ac:dyDescent="0.3">
      <c r="A4235" s="130">
        <v>4228</v>
      </c>
      <c r="B4235" s="10">
        <f t="shared" ca="1" si="570"/>
        <v>2.8101785879895536E-2</v>
      </c>
      <c r="C4235" s="57">
        <f ca="1">_xlfn.NORM.INV(B4235,'Input Parameters'!$E$19,'Input Parameters'!$F$19)</f>
        <v>405.95115100675446</v>
      </c>
      <c r="D4235" s="10">
        <f t="shared" ca="1" si="571"/>
        <v>0.68292914591757303</v>
      </c>
      <c r="E4235" s="59">
        <f ca="1">IF(_xlfn.NORM.INV(D4235,'Input Parameters'!$E$20,'Input Parameters'!$F$20)&lt;3500,3500,IF(_xlfn.NORM.INV(D4235,'Input Parameters'!$E$20,'Input Parameters'!$F$20)&gt;5500,5500,_xlfn.NORM.INV(D4235,'Input Parameters'!$E$20,'Input Parameters'!$F$20)))</f>
        <v>5133.1338455798523</v>
      </c>
      <c r="F4235" s="10">
        <f t="shared" ca="1" si="572"/>
        <v>0.58334764426894126</v>
      </c>
      <c r="G4235" s="61">
        <f ca="1">_xlfn.NORM.INV(F4235,'Input Parameters'!$E$21,'Input Parameters'!$F$21)</f>
        <v>286.5042554474872</v>
      </c>
      <c r="H4235" s="54">
        <f ca="1">EXP(E4235*(1/'Input Parameters'!$E$22-1/G4235))</f>
        <v>0.67219736565729182</v>
      </c>
      <c r="I4235" s="10">
        <f t="shared" ca="1" si="573"/>
        <v>0.21756680023744113</v>
      </c>
      <c r="J4235" s="29">
        <f ca="1">_xlfn.BETA.INV(I4235,'Input Parameters'!$L$24,'Input Parameters'!$M$24,'Input Parameters'!$J$24,'Input Parameters'!$K$24)</f>
        <v>0.47876131709863429</v>
      </c>
      <c r="K4235" s="156">
        <f ca="1">('Input Parameters'!$E$25/'Input Parameters'!$E$31)^$J4235</f>
        <v>3.2244198036120067E-2</v>
      </c>
      <c r="L4235" s="66">
        <f ca="1">$H4235*$C4235*'Input Parameters'!$E$23*K4235</f>
        <v>8.798774005117151</v>
      </c>
      <c r="M4235" s="23">
        <f t="shared" ca="1" si="574"/>
        <v>0.6384822491435993</v>
      </c>
      <c r="N4235" s="15">
        <f ca="1">_xlfn.NORM.INV(M4235,'Input Parameters'!$E$26,'Input Parameters'!$F$26)</f>
        <v>4.1442501812373717E-2</v>
      </c>
      <c r="O4235" s="8">
        <f t="shared" ca="1" si="575"/>
        <v>0.34743774122940385</v>
      </c>
      <c r="P4235" s="29">
        <f ca="1">_xlfn.LOGNORM.INV(O4235,'Input Parameters'!$H$27,'Input Parameters'!$I$27)</f>
        <v>1.1968311862569336</v>
      </c>
      <c r="Q4235" s="10"/>
      <c r="R4235" s="15">
        <f>'Input Parameters'!$E$28</f>
        <v>12.7</v>
      </c>
      <c r="S4235" s="10">
        <f t="shared" ca="1" si="576"/>
        <v>0.18843796520955136</v>
      </c>
      <c r="T4235" s="25">
        <f ca="1">_xlfn.LOGNORM.INV(S4235,'Input Parameters'!$H$29,'Input Parameters'!$I$29)</f>
        <v>52.731862713552516</v>
      </c>
      <c r="U4235" s="10">
        <f t="shared" ca="1" si="577"/>
        <v>4.6777245911234E-2</v>
      </c>
      <c r="V4235" s="29">
        <f ca="1">IF('Input Parameters'!$D$30="Beta",_xlfn.BETA.INV(U4235,'Input Parameters'!$L$30,'Input Parameters'!$M$30,'Input Parameters'!$J$30,'Input Parameters'!$K$30),IF('Input Parameters'!$D$30="LogNorm",_xlfn.LOGNORM.INV(U4235,'Input Parameters'!$H$30,'Input Parameters'!$I$30)))</f>
        <v>0.51577394112610087</v>
      </c>
      <c r="W4235" s="2">
        <f ca="1">N4235+(P4235-N4235)*(1-ERF((T4235-R4235)/(2*SQRT(L4235*'Input Parameters'!$E$31))))</f>
        <v>0.43420255281759901</v>
      </c>
      <c r="X4235">
        <f t="shared" ca="1" si="578"/>
        <v>1</v>
      </c>
      <c r="Y4235" s="7"/>
    </row>
    <row r="4236" spans="1:25" ht="15" customHeight="1" x14ac:dyDescent="0.3">
      <c r="A4236" s="130">
        <v>4229</v>
      </c>
      <c r="B4236" s="10">
        <f t="shared" ca="1" si="570"/>
        <v>0.28259591557361063</v>
      </c>
      <c r="C4236" s="57">
        <f ca="1">_xlfn.NORM.INV(B4236,'Input Parameters'!$E$19,'Input Parameters'!$F$19)</f>
        <v>518.70007194102345</v>
      </c>
      <c r="D4236" s="10">
        <f t="shared" ca="1" si="571"/>
        <v>0.91765490254541893</v>
      </c>
      <c r="E4236" s="59">
        <f ca="1">IF(_xlfn.NORM.INV(D4236,'Input Parameters'!$E$20,'Input Parameters'!$F$20)&lt;3500,3500,IF(_xlfn.NORM.INV(D4236,'Input Parameters'!$E$20,'Input Parameters'!$F$20)&gt;5500,5500,_xlfn.NORM.INV(D4236,'Input Parameters'!$E$20,'Input Parameters'!$F$20)))</f>
        <v>5500</v>
      </c>
      <c r="F4236" s="10">
        <f t="shared" ca="1" si="572"/>
        <v>0.60628840184415478</v>
      </c>
      <c r="G4236" s="61">
        <f ca="1">_xlfn.NORM.INV(F4236,'Input Parameters'!$E$21,'Input Parameters'!$F$21)</f>
        <v>286.96951370551841</v>
      </c>
      <c r="H4236" s="54">
        <f ca="1">EXP(E4236*(1/'Input Parameters'!$E$22-1/G4236))</f>
        <v>0.67403861566435819</v>
      </c>
      <c r="I4236" s="10">
        <f t="shared" ca="1" si="573"/>
        <v>0.78631842577003475</v>
      </c>
      <c r="J4236" s="29">
        <f ca="1">_xlfn.BETA.INV(I4236,'Input Parameters'!$L$24,'Input Parameters'!$M$24,'Input Parameters'!$J$24,'Input Parameters'!$K$24)</f>
        <v>0.72802138717146581</v>
      </c>
      <c r="K4236" s="156">
        <f ca="1">('Input Parameters'!$E$25/'Input Parameters'!$E$31)^$J4236</f>
        <v>5.3938483634053992E-3</v>
      </c>
      <c r="L4236" s="66">
        <f ca="1">$H4236*$C4236*'Input Parameters'!$E$23*K4236</f>
        <v>1.8858181845101705</v>
      </c>
      <c r="M4236" s="23">
        <f t="shared" ca="1" si="574"/>
        <v>0.47292121210922555</v>
      </c>
      <c r="N4236" s="15">
        <f ca="1">_xlfn.NORM.INV(M4236,'Input Parameters'!$E$26,'Input Parameters'!$F$26)</f>
        <v>3.2573498144214626E-2</v>
      </c>
      <c r="O4236" s="8">
        <f t="shared" ca="1" si="575"/>
        <v>0.28282990495340599</v>
      </c>
      <c r="P4236" s="29">
        <f ca="1">_xlfn.LOGNORM.INV(O4236,'Input Parameters'!$H$27,'Input Parameters'!$I$27)</f>
        <v>1.1041398621176619</v>
      </c>
      <c r="Q4236" s="10"/>
      <c r="R4236" s="15">
        <f>'Input Parameters'!$E$28</f>
        <v>12.7</v>
      </c>
      <c r="S4236" s="10">
        <f t="shared" ca="1" si="576"/>
        <v>0.43903699095423798</v>
      </c>
      <c r="T4236" s="25">
        <f ca="1">_xlfn.LOGNORM.INV(S4236,'Input Parameters'!$H$29,'Input Parameters'!$I$29)</f>
        <v>57.237431300797134</v>
      </c>
      <c r="U4236" s="10">
        <f t="shared" ca="1" si="577"/>
        <v>0.24102811059438989</v>
      </c>
      <c r="V4236" s="29">
        <f ca="1">IF('Input Parameters'!$D$30="Beta",_xlfn.BETA.INV(U4236,'Input Parameters'!$L$30,'Input Parameters'!$M$30,'Input Parameters'!$J$30,'Input Parameters'!$K$30),IF('Input Parameters'!$D$30="LogNorm",_xlfn.LOGNORM.INV(U4236,'Input Parameters'!$H$30,'Input Parameters'!$I$30)))</f>
        <v>0.7572832406238994</v>
      </c>
      <c r="W4236" s="2">
        <f ca="1">N4236+(P4236-N4236)*(1-ERF((T4236-R4236)/(2*SQRT(L4236*'Input Parameters'!$E$31))))</f>
        <v>5.5966783583937738E-2</v>
      </c>
      <c r="X4236">
        <f t="shared" ca="1" si="578"/>
        <v>1</v>
      </c>
      <c r="Y4236" s="7"/>
    </row>
    <row r="4237" spans="1:25" ht="15" customHeight="1" x14ac:dyDescent="0.3">
      <c r="A4237" s="130">
        <v>4230</v>
      </c>
      <c r="B4237" s="10">
        <f t="shared" ca="1" si="570"/>
        <v>8.8358157548993344E-3</v>
      </c>
      <c r="C4237" s="57">
        <f ca="1">_xlfn.NORM.INV(B4237,'Input Parameters'!$E$19,'Input Parameters'!$F$19)</f>
        <v>366.82987737164876</v>
      </c>
      <c r="D4237" s="10">
        <f t="shared" ca="1" si="571"/>
        <v>0.42911509981081863</v>
      </c>
      <c r="E4237" s="59">
        <f ca="1">IF(_xlfn.NORM.INV(D4237,'Input Parameters'!$E$20,'Input Parameters'!$F$20)&lt;3500,3500,IF(_xlfn.NORM.INV(D4237,'Input Parameters'!$E$20,'Input Parameters'!$F$20)&gt;5500,5500,_xlfn.NORM.INV(D4237,'Input Parameters'!$E$20,'Input Parameters'!$F$20)))</f>
        <v>4674.9607497607503</v>
      </c>
      <c r="F4237" s="10">
        <f t="shared" ca="1" si="572"/>
        <v>0.10321717273837838</v>
      </c>
      <c r="G4237" s="61">
        <f ca="1">_xlfn.NORM.INV(F4237,'Input Parameters'!$E$21,'Input Parameters'!$F$21)</f>
        <v>274.91943269551371</v>
      </c>
      <c r="H4237" s="54">
        <f ca="1">EXP(E4237*(1/'Input Parameters'!$E$22-1/G4237))</f>
        <v>0.35016816290850555</v>
      </c>
      <c r="I4237" s="10">
        <f t="shared" ca="1" si="573"/>
        <v>0.54179850799626117</v>
      </c>
      <c r="J4237" s="29">
        <f ca="1">_xlfn.BETA.INV(I4237,'Input Parameters'!$L$24,'Input Parameters'!$M$24,'Input Parameters'!$J$24,'Input Parameters'!$K$24)</f>
        <v>0.62397849422348861</v>
      </c>
      <c r="K4237" s="156">
        <f ca="1">('Input Parameters'!$E$25/'Input Parameters'!$E$31)^$J4237</f>
        <v>1.1377250260777136E-2</v>
      </c>
      <c r="L4237" s="66">
        <f ca="1">$H4237*$C4237*'Input Parameters'!$E$23*K4237</f>
        <v>1.4614321917701678</v>
      </c>
      <c r="M4237" s="23">
        <f t="shared" ca="1" si="574"/>
        <v>0.14959851251328404</v>
      </c>
      <c r="N4237" s="15">
        <f ca="1">_xlfn.NORM.INV(M4237,'Input Parameters'!$E$26,'Input Parameters'!$F$26)</f>
        <v>1.2198705570312229E-2</v>
      </c>
      <c r="O4237" s="8">
        <f t="shared" ca="1" si="575"/>
        <v>0.39513132705228526</v>
      </c>
      <c r="P4237" s="29">
        <f ca="1">_xlfn.LOGNORM.INV(O4237,'Input Parameters'!$H$27,'Input Parameters'!$I$27)</f>
        <v>1.2655971309773089</v>
      </c>
      <c r="Q4237" s="10"/>
      <c r="R4237" s="15">
        <f>'Input Parameters'!$E$28</f>
        <v>12.7</v>
      </c>
      <c r="S4237" s="10">
        <f t="shared" ca="1" si="576"/>
        <v>0.93281207852538595</v>
      </c>
      <c r="T4237" s="25">
        <f ca="1">_xlfn.LOGNORM.INV(S4237,'Input Parameters'!$H$29,'Input Parameters'!$I$29)</f>
        <v>68.890109585659715</v>
      </c>
      <c r="U4237" s="10">
        <f t="shared" ca="1" si="577"/>
        <v>0.53694904615386341</v>
      </c>
      <c r="V4237" s="29">
        <f ca="1">IF('Input Parameters'!$D$30="Beta",_xlfn.BETA.INV(U4237,'Input Parameters'!$L$30,'Input Parameters'!$M$30,'Input Parameters'!$J$30,'Input Parameters'!$K$30),IF('Input Parameters'!$D$30="LogNorm",_xlfn.LOGNORM.INV(U4237,'Input Parameters'!$H$30,'Input Parameters'!$I$30)))</f>
        <v>1.0364303742764061</v>
      </c>
      <c r="W4237" s="2">
        <f ca="1">N4237+(P4237-N4237)*(1-ERF((T4237-R4237)/(2*SQRT(L4237*'Input Parameters'!$E$31))))</f>
        <v>1.3469414316047982E-2</v>
      </c>
      <c r="X4237">
        <f t="shared" ca="1" si="578"/>
        <v>1</v>
      </c>
      <c r="Y4237" s="7"/>
    </row>
    <row r="4238" spans="1:25" ht="15" customHeight="1" x14ac:dyDescent="0.3">
      <c r="A4238" s="130">
        <v>4231</v>
      </c>
      <c r="B4238" s="10">
        <f t="shared" ca="1" si="570"/>
        <v>0.7757208682248693</v>
      </c>
      <c r="C4238" s="57">
        <f ca="1">_xlfn.NORM.INV(B4238,'Input Parameters'!$E$19,'Input Parameters'!$F$19)</f>
        <v>631.33585831470805</v>
      </c>
      <c r="D4238" s="10">
        <f t="shared" ca="1" si="571"/>
        <v>0.40758673445527649</v>
      </c>
      <c r="E4238" s="59">
        <f ca="1">IF(_xlfn.NORM.INV(D4238,'Input Parameters'!$E$20,'Input Parameters'!$F$20)&lt;3500,3500,IF(_xlfn.NORM.INV(D4238,'Input Parameters'!$E$20,'Input Parameters'!$F$20)&gt;5500,5500,_xlfn.NORM.INV(D4238,'Input Parameters'!$E$20,'Input Parameters'!$F$20)))</f>
        <v>4636.3699513602287</v>
      </c>
      <c r="F4238" s="10">
        <f t="shared" ca="1" si="572"/>
        <v>0.9910907373296155</v>
      </c>
      <c r="G4238" s="61">
        <f ca="1">_xlfn.NORM.INV(F4238,'Input Parameters'!$E$21,'Input Parameters'!$F$21)</f>
        <v>303.47323067693998</v>
      </c>
      <c r="H4238" s="54">
        <f ca="1">EXP(E4238*(1/'Input Parameters'!$E$22-1/G4238))</f>
        <v>1.7265033836418686</v>
      </c>
      <c r="I4238" s="10">
        <f t="shared" ca="1" si="573"/>
        <v>0.1700912002342142</v>
      </c>
      <c r="J4238" s="29">
        <f ca="1">_xlfn.BETA.INV(I4238,'Input Parameters'!$L$24,'Input Parameters'!$M$24,'Input Parameters'!$J$24,'Input Parameters'!$K$24)</f>
        <v>0.45022683592904111</v>
      </c>
      <c r="K4238" s="156">
        <f ca="1">('Input Parameters'!$E$25/'Input Parameters'!$E$31)^$J4238</f>
        <v>3.9568430222843232E-2</v>
      </c>
      <c r="L4238" s="66">
        <f ca="1">$H4238*$C4238*'Input Parameters'!$E$23*K4238</f>
        <v>43.129727258097532</v>
      </c>
      <c r="M4238" s="23">
        <f t="shared" ca="1" si="574"/>
        <v>0.59108322245752598</v>
      </c>
      <c r="N4238" s="15">
        <f ca="1">_xlfn.NORM.INV(M4238,'Input Parameters'!$E$26,'Input Parameters'!$F$26)</f>
        <v>3.8836978527171988E-2</v>
      </c>
      <c r="O4238" s="8">
        <f t="shared" ca="1" si="575"/>
        <v>0.73514219601241493</v>
      </c>
      <c r="P4238" s="29">
        <f ca="1">_xlfn.LOGNORM.INV(O4238,'Input Parameters'!$H$27,'Input Parameters'!$I$27)</f>
        <v>1.8799416172026504</v>
      </c>
      <c r="Q4238" s="10"/>
      <c r="R4238" s="15">
        <f>'Input Parameters'!$E$28</f>
        <v>12.7</v>
      </c>
      <c r="S4238" s="10">
        <f t="shared" ca="1" si="576"/>
        <v>0.97423882658506022</v>
      </c>
      <c r="T4238" s="25">
        <f ca="1">_xlfn.LOGNORM.INV(S4238,'Input Parameters'!$H$29,'Input Parameters'!$I$29)</f>
        <v>72.460361085702303</v>
      </c>
      <c r="U4238" s="10">
        <f t="shared" ca="1" si="577"/>
        <v>0.97943838807375916</v>
      </c>
      <c r="V4238" s="29">
        <f ca="1">IF('Input Parameters'!$D$30="Beta",_xlfn.BETA.INV(U4238,'Input Parameters'!$L$30,'Input Parameters'!$M$30,'Input Parameters'!$J$30,'Input Parameters'!$K$30),IF('Input Parameters'!$D$30="LogNorm",_xlfn.LOGNORM.INV(U4238,'Input Parameters'!$H$30,'Input Parameters'!$I$30)))</f>
        <v>2.2357421573261771</v>
      </c>
      <c r="W4238" s="2">
        <f ca="1">N4238+(P4238-N4238)*(1-ERF((T4238-R4238)/(2*SQRT(L4238*'Input Parameters'!$E$31))))</f>
        <v>0.99609522088535651</v>
      </c>
      <c r="X4238">
        <f t="shared" ca="1" si="578"/>
        <v>1</v>
      </c>
      <c r="Y4238" s="7"/>
    </row>
    <row r="4239" spans="1:25" ht="15" customHeight="1" x14ac:dyDescent="0.3">
      <c r="A4239" s="130">
        <v>4232</v>
      </c>
      <c r="B4239" s="10">
        <f t="shared" ca="1" si="570"/>
        <v>0.98260387158721763</v>
      </c>
      <c r="C4239" s="57">
        <f ca="1">_xlfn.NORM.INV(B4239,'Input Parameters'!$E$19,'Input Parameters'!$F$19)</f>
        <v>745.65989705341974</v>
      </c>
      <c r="D4239" s="10">
        <f t="shared" ca="1" si="571"/>
        <v>0.78062669651513483</v>
      </c>
      <c r="E4239" s="59">
        <f ca="1">IF(_xlfn.NORM.INV(D4239,'Input Parameters'!$E$20,'Input Parameters'!$F$20)&lt;3500,3500,IF(_xlfn.NORM.INV(D4239,'Input Parameters'!$E$20,'Input Parameters'!$F$20)&gt;5500,5500,_xlfn.NORM.INV(D4239,'Input Parameters'!$E$20,'Input Parameters'!$F$20)))</f>
        <v>5342.0180472512939</v>
      </c>
      <c r="F4239" s="10">
        <f t="shared" ca="1" si="572"/>
        <v>0.3841764557627716</v>
      </c>
      <c r="G4239" s="61">
        <f ca="1">_xlfn.NORM.INV(F4239,'Input Parameters'!$E$21,'Input Parameters'!$F$21)</f>
        <v>282.53499387821375</v>
      </c>
      <c r="H4239" s="54">
        <f ca="1">EXP(E4239*(1/'Input Parameters'!$E$22-1/G4239))</f>
        <v>0.50899718933125182</v>
      </c>
      <c r="I4239" s="10">
        <f t="shared" ca="1" si="573"/>
        <v>0.11001071322044131</v>
      </c>
      <c r="J4239" s="29">
        <f ca="1">_xlfn.BETA.INV(I4239,'Input Parameters'!$L$24,'Input Parameters'!$M$24,'Input Parameters'!$J$24,'Input Parameters'!$K$24)</f>
        <v>0.406010912297252</v>
      </c>
      <c r="K4239" s="156">
        <f ca="1">('Input Parameters'!$E$25/'Input Parameters'!$E$31)^$J4239</f>
        <v>5.4337610079515451E-2</v>
      </c>
      <c r="L4239" s="66">
        <f ca="1">$H4239*$C4239*'Input Parameters'!$E$23*K4239</f>
        <v>20.623230878727803</v>
      </c>
      <c r="M4239" s="23">
        <f t="shared" ca="1" si="574"/>
        <v>4.8213561386223791E-2</v>
      </c>
      <c r="N4239" s="15">
        <f ca="1">_xlfn.NORM.INV(M4239,'Input Parameters'!$E$26,'Input Parameters'!$F$26)</f>
        <v>-9.1097393998430809E-4</v>
      </c>
      <c r="O4239" s="8">
        <f t="shared" ca="1" si="575"/>
        <v>0.54534391142815952</v>
      </c>
      <c r="P4239" s="29">
        <f ca="1">_xlfn.LOGNORM.INV(O4239,'Input Parameters'!$H$27,'Input Parameters'!$I$27)</f>
        <v>1.4972127767902672</v>
      </c>
      <c r="Q4239" s="10"/>
      <c r="R4239" s="15">
        <f>'Input Parameters'!$E$28</f>
        <v>12.7</v>
      </c>
      <c r="S4239" s="10">
        <f t="shared" ca="1" si="576"/>
        <v>0.14998399266297358</v>
      </c>
      <c r="T4239" s="25">
        <f ca="1">_xlfn.LOGNORM.INV(S4239,'Input Parameters'!$H$29,'Input Parameters'!$I$29)</f>
        <v>51.834741301158139</v>
      </c>
      <c r="U4239" s="10">
        <f t="shared" ca="1" si="577"/>
        <v>0.22908747439601151</v>
      </c>
      <c r="V4239" s="29">
        <f ca="1">IF('Input Parameters'!$D$30="Beta",_xlfn.BETA.INV(U4239,'Input Parameters'!$L$30,'Input Parameters'!$M$30,'Input Parameters'!$J$30,'Input Parameters'!$K$30),IF('Input Parameters'!$D$30="LogNorm",_xlfn.LOGNORM.INV(U4239,'Input Parameters'!$H$30,'Input Parameters'!$I$30)))</f>
        <v>0.74576801992328567</v>
      </c>
      <c r="W4239" s="2">
        <f ca="1">N4239+(P4239-N4239)*(1-ERF((T4239-R4239)/(2*SQRT(L4239*'Input Parameters'!$E$31))))</f>
        <v>0.81150705144028168</v>
      </c>
      <c r="X4239">
        <f t="shared" ca="1" si="578"/>
        <v>0</v>
      </c>
      <c r="Y4239" s="7"/>
    </row>
    <row r="4240" spans="1:25" ht="15" customHeight="1" x14ac:dyDescent="0.3">
      <c r="A4240" s="130">
        <v>4233</v>
      </c>
      <c r="B4240" s="10">
        <f t="shared" ca="1" si="570"/>
        <v>0.23107167053667366</v>
      </c>
      <c r="C4240" s="57">
        <f ca="1">_xlfn.NORM.INV(B4240,'Input Parameters'!$E$19,'Input Parameters'!$F$19)</f>
        <v>505.16528104208027</v>
      </c>
      <c r="D4240" s="10">
        <f t="shared" ca="1" si="571"/>
        <v>0.41959062883190246</v>
      </c>
      <c r="E4240" s="59">
        <f ca="1">IF(_xlfn.NORM.INV(D4240,'Input Parameters'!$E$20,'Input Parameters'!$F$20)&lt;3500,3500,IF(_xlfn.NORM.INV(D4240,'Input Parameters'!$E$20,'Input Parameters'!$F$20)&gt;5500,5500,_xlfn.NORM.INV(D4240,'Input Parameters'!$E$20,'Input Parameters'!$F$20)))</f>
        <v>4657.9413985336614</v>
      </c>
      <c r="F4240" s="10">
        <f t="shared" ca="1" si="572"/>
        <v>2.7908371464246962E-3</v>
      </c>
      <c r="G4240" s="61">
        <f ca="1">_xlfn.NORM.INV(F4240,'Input Parameters'!$E$21,'Input Parameters'!$F$21)</f>
        <v>263.06683860225178</v>
      </c>
      <c r="H4240" s="54">
        <f ca="1">EXP(E4240*(1/'Input Parameters'!$E$22-1/G4240))</f>
        <v>0.16383539982134618</v>
      </c>
      <c r="I4240" s="10">
        <f t="shared" ca="1" si="573"/>
        <v>0.64688415835162627</v>
      </c>
      <c r="J4240" s="29">
        <f ca="1">_xlfn.BETA.INV(I4240,'Input Parameters'!$L$24,'Input Parameters'!$M$24,'Input Parameters'!$J$24,'Input Parameters'!$K$24)</f>
        <v>0.66653200957553005</v>
      </c>
      <c r="K4240" s="156">
        <f ca="1">('Input Parameters'!$E$25/'Input Parameters'!$E$31)^$J4240</f>
        <v>8.3842596524005136E-3</v>
      </c>
      <c r="L4240" s="66">
        <f ca="1">$H4240*$C4240*'Input Parameters'!$E$23*K4240</f>
        <v>0.69391449524836413</v>
      </c>
      <c r="M4240" s="23">
        <f t="shared" ca="1" si="574"/>
        <v>0.59584674733227561</v>
      </c>
      <c r="N4240" s="15">
        <f ca="1">_xlfn.NORM.INV(M4240,'Input Parameters'!$E$26,'Input Parameters'!$F$26)</f>
        <v>3.9094837875976583E-2</v>
      </c>
      <c r="O4240" s="8">
        <f t="shared" ca="1" si="575"/>
        <v>0.84212621677664967</v>
      </c>
      <c r="P4240" s="29">
        <f ca="1">_xlfn.LOGNORM.INV(O4240,'Input Parameters'!$H$27,'Input Parameters'!$I$27)</f>
        <v>2.2189940736757419</v>
      </c>
      <c r="Q4240" s="10"/>
      <c r="R4240" s="15">
        <f>'Input Parameters'!$E$28</f>
        <v>12.7</v>
      </c>
      <c r="S4240" s="10">
        <f t="shared" ca="1" si="576"/>
        <v>0.6164678246235723</v>
      </c>
      <c r="T4240" s="25">
        <f ca="1">_xlfn.LOGNORM.INV(S4240,'Input Parameters'!$H$29,'Input Parameters'!$I$29)</f>
        <v>60.201020396749989</v>
      </c>
      <c r="U4240" s="10">
        <f t="shared" ca="1" si="577"/>
        <v>0.31287831668391008</v>
      </c>
      <c r="V4240" s="29">
        <f ca="1">IF('Input Parameters'!$D$30="Beta",_xlfn.BETA.INV(U4240,'Input Parameters'!$L$30,'Input Parameters'!$M$30,'Input Parameters'!$J$30,'Input Parameters'!$K$30),IF('Input Parameters'!$D$30="LogNorm",_xlfn.LOGNORM.INV(U4240,'Input Parameters'!$H$30,'Input Parameters'!$I$30)))</f>
        <v>0.82438403988927755</v>
      </c>
      <c r="W4240" s="2">
        <f ca="1">N4240+(P4240-N4240)*(1-ERF((T4240-R4240)/(2*SQRT(L4240*'Input Parameters'!$E$31))))</f>
        <v>3.9215326670455408E-2</v>
      </c>
      <c r="X4240">
        <f t="shared" ca="1" si="578"/>
        <v>1</v>
      </c>
      <c r="Y4240" s="7"/>
    </row>
    <row r="4241" spans="1:25" ht="15" customHeight="1" x14ac:dyDescent="0.3">
      <c r="A4241" s="130">
        <v>4234</v>
      </c>
      <c r="B4241" s="10">
        <f t="shared" ca="1" si="570"/>
        <v>0.14240012663607382</v>
      </c>
      <c r="C4241" s="57">
        <f ca="1">_xlfn.NORM.INV(B4241,'Input Parameters'!$E$19,'Input Parameters'!$F$19)</f>
        <v>476.91896101656835</v>
      </c>
      <c r="D4241" s="10">
        <f t="shared" ca="1" si="571"/>
        <v>0.97680529468518484</v>
      </c>
      <c r="E4241" s="59">
        <f ca="1">IF(_xlfn.NORM.INV(D4241,'Input Parameters'!$E$20,'Input Parameters'!$F$20)&lt;3500,3500,IF(_xlfn.NORM.INV(D4241,'Input Parameters'!$E$20,'Input Parameters'!$F$20)&gt;5500,5500,_xlfn.NORM.INV(D4241,'Input Parameters'!$E$20,'Input Parameters'!$F$20)))</f>
        <v>5500</v>
      </c>
      <c r="F4241" s="10">
        <f t="shared" ca="1" si="572"/>
        <v>0.59525157093769598</v>
      </c>
      <c r="G4241" s="61">
        <f ca="1">_xlfn.NORM.INV(F4241,'Input Parameters'!$E$21,'Input Parameters'!$F$21)</f>
        <v>286.74485082259429</v>
      </c>
      <c r="H4241" s="54">
        <f ca="1">EXP(E4241*(1/'Input Parameters'!$E$22-1/G4241))</f>
        <v>0.66399267196452383</v>
      </c>
      <c r="I4241" s="10">
        <f t="shared" ca="1" si="573"/>
        <v>0.43871676775448687</v>
      </c>
      <c r="J4241" s="29">
        <f ca="1">_xlfn.BETA.INV(I4241,'Input Parameters'!$L$24,'Input Parameters'!$M$24,'Input Parameters'!$J$24,'Input Parameters'!$K$24)</f>
        <v>0.58214719861828634</v>
      </c>
      <c r="K4241" s="156">
        <f ca="1">('Input Parameters'!$E$25/'Input Parameters'!$E$31)^$J4241</f>
        <v>1.5358891634111065E-2</v>
      </c>
      <c r="L4241" s="66">
        <f ca="1">$H4241*$C4241*'Input Parameters'!$E$23*K4241</f>
        <v>4.8637108918273491</v>
      </c>
      <c r="M4241" s="23">
        <f t="shared" ca="1" si="574"/>
        <v>0.82013509084309444</v>
      </c>
      <c r="N4241" s="15">
        <f ca="1">_xlfn.NORM.INV(M4241,'Input Parameters'!$E$26,'Input Parameters'!$F$26)</f>
        <v>5.323348077878972E-2</v>
      </c>
      <c r="O4241" s="8">
        <f t="shared" ca="1" si="575"/>
        <v>0.87609921342361696</v>
      </c>
      <c r="P4241" s="29">
        <f ca="1">_xlfn.LOGNORM.INV(O4241,'Input Parameters'!$H$27,'Input Parameters'!$I$27)</f>
        <v>2.373839608354527</v>
      </c>
      <c r="Q4241" s="10"/>
      <c r="R4241" s="15">
        <f>'Input Parameters'!$E$28</f>
        <v>12.7</v>
      </c>
      <c r="S4241" s="10">
        <f t="shared" ca="1" si="576"/>
        <v>0.51058783691279208</v>
      </c>
      <c r="T4241" s="25">
        <f ca="1">_xlfn.LOGNORM.INV(S4241,'Input Parameters'!$H$29,'Input Parameters'!$I$29)</f>
        <v>58.405619634487749</v>
      </c>
      <c r="U4241" s="10">
        <f t="shared" ca="1" si="577"/>
        <v>0.70716266375832093</v>
      </c>
      <c r="V4241" s="29">
        <f ca="1">IF('Input Parameters'!$D$30="Beta",_xlfn.BETA.INV(U4241,'Input Parameters'!$L$30,'Input Parameters'!$M$30,'Input Parameters'!$J$30,'Input Parameters'!$K$30),IF('Input Parameters'!$D$30="LogNorm",_xlfn.LOGNORM.INV(U4241,'Input Parameters'!$H$30,'Input Parameters'!$I$30)))</f>
        <v>1.2388337195495662</v>
      </c>
      <c r="W4241" s="2">
        <f ca="1">N4241+(P4241-N4241)*(1-ERF((T4241-R4241)/(2*SQRT(L4241*'Input Parameters'!$E$31))))</f>
        <v>0.38461241576197136</v>
      </c>
      <c r="X4241">
        <f t="shared" ca="1" si="578"/>
        <v>1</v>
      </c>
      <c r="Y4241" s="7"/>
    </row>
    <row r="4242" spans="1:25" ht="15" customHeight="1" x14ac:dyDescent="0.3">
      <c r="A4242" s="130">
        <v>4235</v>
      </c>
      <c r="B4242" s="10">
        <f t="shared" ca="1" si="570"/>
        <v>0.89168587492461626</v>
      </c>
      <c r="C4242" s="57">
        <f ca="1">_xlfn.NORM.INV(B4242,'Input Parameters'!$E$19,'Input Parameters'!$F$19)</f>
        <v>671.70343650451889</v>
      </c>
      <c r="D4242" s="10">
        <f t="shared" ca="1" si="571"/>
        <v>0.72694291669188116</v>
      </c>
      <c r="E4242" s="59">
        <f ca="1">IF(_xlfn.NORM.INV(D4242,'Input Parameters'!$E$20,'Input Parameters'!$F$20)&lt;3500,3500,IF(_xlfn.NORM.INV(D4242,'Input Parameters'!$E$20,'Input Parameters'!$F$20)&gt;5500,5500,_xlfn.NORM.INV(D4242,'Input Parameters'!$E$20,'Input Parameters'!$F$20)))</f>
        <v>5222.5152065933507</v>
      </c>
      <c r="F4242" s="10">
        <f t="shared" ca="1" si="572"/>
        <v>0.48169694229517313</v>
      </c>
      <c r="G4242" s="61">
        <f ca="1">_xlfn.NORM.INV(F4242,'Input Parameters'!$E$21,'Input Parameters'!$F$21)</f>
        <v>284.4892647594815</v>
      </c>
      <c r="H4242" s="54">
        <f ca="1">EXP(E4242*(1/'Input Parameters'!$E$22-1/G4242))</f>
        <v>0.58670776837947791</v>
      </c>
      <c r="I4242" s="10">
        <f t="shared" ca="1" si="573"/>
        <v>0.94219276249798367</v>
      </c>
      <c r="J4242" s="29">
        <f ca="1">_xlfn.BETA.INV(I4242,'Input Parameters'!$L$24,'Input Parameters'!$M$24,'Input Parameters'!$J$24,'Input Parameters'!$K$24)</f>
        <v>0.82674832271684295</v>
      </c>
      <c r="K4242" s="156">
        <f ca="1">('Input Parameters'!$E$25/'Input Parameters'!$E$31)^$J4242</f>
        <v>2.6565724206484582E-3</v>
      </c>
      <c r="L4242" s="66">
        <f ca="1">$H4242*$C4242*'Input Parameters'!$E$23*K4242</f>
        <v>1.0469382533210501</v>
      </c>
      <c r="M4242" s="23">
        <f t="shared" ca="1" si="574"/>
        <v>0.50003117399804464</v>
      </c>
      <c r="N4242" s="15">
        <f ca="1">_xlfn.NORM.INV(M4242,'Input Parameters'!$E$26,'Input Parameters'!$F$26)</f>
        <v>3.4001640974125245E-2</v>
      </c>
      <c r="O4242" s="8">
        <f t="shared" ca="1" si="575"/>
        <v>0.48801499778603996</v>
      </c>
      <c r="P4242" s="29">
        <f ca="1">_xlfn.LOGNORM.INV(O4242,'Input Parameters'!$H$27,'Input Parameters'!$I$27)</f>
        <v>1.4048338086670029</v>
      </c>
      <c r="Q4242" s="10"/>
      <c r="R4242" s="15">
        <f>'Input Parameters'!$E$28</f>
        <v>12.7</v>
      </c>
      <c r="S4242" s="10">
        <f t="shared" ca="1" si="576"/>
        <v>0.46842330161369417</v>
      </c>
      <c r="T4242" s="25">
        <f ca="1">_xlfn.LOGNORM.INV(S4242,'Input Parameters'!$H$29,'Input Parameters'!$I$29)</f>
        <v>57.716102743763194</v>
      </c>
      <c r="U4242" s="10">
        <f t="shared" ca="1" si="577"/>
        <v>0.26155725836013666</v>
      </c>
      <c r="V4242" s="29">
        <f ca="1">IF('Input Parameters'!$D$30="Beta",_xlfn.BETA.INV(U4242,'Input Parameters'!$L$30,'Input Parameters'!$M$30,'Input Parameters'!$J$30,'Input Parameters'!$K$30),IF('Input Parameters'!$D$30="LogNorm",_xlfn.LOGNORM.INV(U4242,'Input Parameters'!$H$30,'Input Parameters'!$I$30)))</f>
        <v>0.77677590537321717</v>
      </c>
      <c r="W4242" s="2">
        <f ca="1">N4242+(P4242-N4242)*(1-ERF((T4242-R4242)/(2*SQRT(L4242*'Input Parameters'!$E$31))))</f>
        <v>3.655809961484776E-2</v>
      </c>
      <c r="X4242">
        <f t="shared" ca="1" si="578"/>
        <v>1</v>
      </c>
      <c r="Y4242" s="7"/>
    </row>
    <row r="4243" spans="1:25" ht="15" customHeight="1" x14ac:dyDescent="0.3">
      <c r="A4243" s="130">
        <v>4236</v>
      </c>
      <c r="B4243" s="10">
        <f t="shared" ca="1" si="570"/>
        <v>0.42669519791030242</v>
      </c>
      <c r="C4243" s="57">
        <f ca="1">_xlfn.NORM.INV(B4243,'Input Parameters'!$E$19,'Input Parameters'!$F$19)</f>
        <v>551.68488348317055</v>
      </c>
      <c r="D4243" s="10">
        <f t="shared" ca="1" si="571"/>
        <v>0.79040730237790602</v>
      </c>
      <c r="E4243" s="59">
        <f ca="1">IF(_xlfn.NORM.INV(D4243,'Input Parameters'!$E$20,'Input Parameters'!$F$20)&lt;3500,3500,IF(_xlfn.NORM.INV(D4243,'Input Parameters'!$E$20,'Input Parameters'!$F$20)&gt;5500,5500,_xlfn.NORM.INV(D4243,'Input Parameters'!$E$20,'Input Parameters'!$F$20)))</f>
        <v>5365.4847170565154</v>
      </c>
      <c r="F4243" s="10">
        <f t="shared" ca="1" si="572"/>
        <v>0.35209363164789798</v>
      </c>
      <c r="G4243" s="61">
        <f ca="1">_xlfn.NORM.INV(F4243,'Input Parameters'!$E$21,'Input Parameters'!$F$21)</f>
        <v>281.86576067481525</v>
      </c>
      <c r="H4243" s="54">
        <f ca="1">EXP(E4243*(1/'Input Parameters'!$E$22-1/G4243))</f>
        <v>0.4851154077962555</v>
      </c>
      <c r="I4243" s="10">
        <f t="shared" ca="1" si="573"/>
        <v>0.29539357336534888</v>
      </c>
      <c r="J4243" s="29">
        <f ca="1">_xlfn.BETA.INV(I4243,'Input Parameters'!$L$24,'Input Parameters'!$M$24,'Input Parameters'!$J$24,'Input Parameters'!$K$24)</f>
        <v>0.51895491654919024</v>
      </c>
      <c r="K4243" s="156">
        <f ca="1">('Input Parameters'!$E$25/'Input Parameters'!$E$31)^$J4243</f>
        <v>2.4167467661182763E-2</v>
      </c>
      <c r="L4243" s="66">
        <f ca="1">$H4243*$C4243*'Input Parameters'!$E$23*K4243</f>
        <v>6.4679596037938492</v>
      </c>
      <c r="M4243" s="23">
        <f t="shared" ca="1" si="574"/>
        <v>0.24459381832442617</v>
      </c>
      <c r="N4243" s="15">
        <f ca="1">_xlfn.NORM.INV(M4243,'Input Parameters'!$E$26,'Input Parameters'!$F$26)</f>
        <v>1.947636907562332E-2</v>
      </c>
      <c r="O4243" s="8">
        <f t="shared" ca="1" si="575"/>
        <v>0.87227836236325196</v>
      </c>
      <c r="P4243" s="29">
        <f ca="1">_xlfn.LOGNORM.INV(O4243,'Input Parameters'!$H$27,'Input Parameters'!$I$27)</f>
        <v>2.3545125158398923</v>
      </c>
      <c r="Q4243" s="10"/>
      <c r="R4243" s="15">
        <f>'Input Parameters'!$E$28</f>
        <v>12.7</v>
      </c>
      <c r="S4243" s="10">
        <f t="shared" ca="1" si="576"/>
        <v>0.59121614058859406</v>
      </c>
      <c r="T4243" s="25">
        <f ca="1">_xlfn.LOGNORM.INV(S4243,'Input Parameters'!$H$29,'Input Parameters'!$I$29)</f>
        <v>59.759646519298151</v>
      </c>
      <c r="U4243" s="10">
        <f t="shared" ca="1" si="577"/>
        <v>0.78590715751412332</v>
      </c>
      <c r="V4243" s="29">
        <f ca="1">IF('Input Parameters'!$D$30="Beta",_xlfn.BETA.INV(U4243,'Input Parameters'!$L$30,'Input Parameters'!$M$30,'Input Parameters'!$J$30,'Input Parameters'!$K$30),IF('Input Parameters'!$D$30="LogNorm",_xlfn.LOGNORM.INV(U4243,'Input Parameters'!$H$30,'Input Parameters'!$I$30)))</f>
        <v>1.3656724235044986</v>
      </c>
      <c r="W4243" s="2">
        <f ca="1">N4243+(P4243-N4243)*(1-ERF((T4243-R4243)/(2*SQRT(L4243*'Input Parameters'!$E$31))))</f>
        <v>0.46483312615228717</v>
      </c>
      <c r="X4243">
        <f t="shared" ca="1" si="578"/>
        <v>1</v>
      </c>
      <c r="Y4243" s="7"/>
    </row>
    <row r="4244" spans="1:25" ht="15" customHeight="1" x14ac:dyDescent="0.3">
      <c r="A4244" s="130">
        <v>4237</v>
      </c>
      <c r="B4244" s="10">
        <f t="shared" ca="1" si="570"/>
        <v>0.44273750149462554</v>
      </c>
      <c r="C4244" s="57">
        <f ca="1">_xlfn.NORM.INV(B4244,'Input Parameters'!$E$19,'Input Parameters'!$F$19)</f>
        <v>555.12927483882356</v>
      </c>
      <c r="D4244" s="10">
        <f t="shared" ca="1" si="571"/>
        <v>0.87460780734256671</v>
      </c>
      <c r="E4244" s="59">
        <f ca="1">IF(_xlfn.NORM.INV(D4244,'Input Parameters'!$E$20,'Input Parameters'!$F$20)&lt;3500,3500,IF(_xlfn.NORM.INV(D4244,'Input Parameters'!$E$20,'Input Parameters'!$F$20)&gt;5500,5500,_xlfn.NORM.INV(D4244,'Input Parameters'!$E$20,'Input Parameters'!$F$20)))</f>
        <v>5500</v>
      </c>
      <c r="F4244" s="10">
        <f t="shared" ca="1" si="572"/>
        <v>0.88347019659320503</v>
      </c>
      <c r="G4244" s="61">
        <f ca="1">_xlfn.NORM.INV(F4244,'Input Parameters'!$E$21,'Input Parameters'!$F$21)</f>
        <v>294.22316320447908</v>
      </c>
      <c r="H4244" s="54">
        <f ca="1">EXP(E4244*(1/'Input Parameters'!$E$22-1/G4244))</f>
        <v>1.0811630595078212</v>
      </c>
      <c r="I4244" s="10">
        <f t="shared" ca="1" si="573"/>
        <v>0.50429786923461717</v>
      </c>
      <c r="J4244" s="29">
        <f ca="1">_xlfn.BETA.INV(I4244,'Input Parameters'!$L$24,'Input Parameters'!$M$24,'Input Parameters'!$J$24,'Input Parameters'!$K$24)</f>
        <v>0.60889651433652281</v>
      </c>
      <c r="K4244" s="156">
        <f ca="1">('Input Parameters'!$E$25/'Input Parameters'!$E$31)^$J4244</f>
        <v>1.2677224954946269E-2</v>
      </c>
      <c r="L4244" s="66">
        <f ca="1">$H4244*$C4244*'Input Parameters'!$E$23*K4244</f>
        <v>7.6086836216745013</v>
      </c>
      <c r="M4244" s="23">
        <f t="shared" ca="1" si="574"/>
        <v>0.47761597730084004</v>
      </c>
      <c r="N4244" s="15">
        <f ca="1">_xlfn.NORM.INV(M4244,'Input Parameters'!$E$26,'Input Parameters'!$F$26)</f>
        <v>3.2821104176608905E-2</v>
      </c>
      <c r="O4244" s="8">
        <f t="shared" ca="1" si="575"/>
        <v>0.94394334823714954</v>
      </c>
      <c r="P4244" s="29">
        <f ca="1">_xlfn.LOGNORM.INV(O4244,'Input Parameters'!$H$27,'Input Parameters'!$I$27)</f>
        <v>2.8751338477472999</v>
      </c>
      <c r="Q4244" s="10"/>
      <c r="R4244" s="15">
        <f>'Input Parameters'!$E$28</f>
        <v>12.7</v>
      </c>
      <c r="S4244" s="10">
        <f t="shared" ca="1" si="576"/>
        <v>3.1641950813252384E-2</v>
      </c>
      <c r="T4244" s="25">
        <f ca="1">_xlfn.LOGNORM.INV(S4244,'Input Parameters'!$H$29,'Input Parameters'!$I$29)</f>
        <v>47.272045991450042</v>
      </c>
      <c r="U4244" s="10">
        <f t="shared" ca="1" si="577"/>
        <v>0.96552888548289062</v>
      </c>
      <c r="V4244" s="29">
        <f ca="1">IF('Input Parameters'!$D$30="Beta",_xlfn.BETA.INV(U4244,'Input Parameters'!$L$30,'Input Parameters'!$M$30,'Input Parameters'!$J$30,'Input Parameters'!$K$30),IF('Input Parameters'!$D$30="LogNorm",_xlfn.LOGNORM.INV(U4244,'Input Parameters'!$H$30,'Input Parameters'!$I$30)))</f>
        <v>2.0471364937338996</v>
      </c>
      <c r="W4244" s="2">
        <f ca="1">N4244+(P4244-N4244)*(1-ERF((T4244-R4244)/(2*SQRT(L4244*'Input Parameters'!$E$31))))</f>
        <v>1.100063621369946</v>
      </c>
      <c r="X4244">
        <f t="shared" ca="1" si="578"/>
        <v>1</v>
      </c>
      <c r="Y4244" s="7"/>
    </row>
    <row r="4245" spans="1:25" ht="15" customHeight="1" x14ac:dyDescent="0.3">
      <c r="A4245" s="130">
        <v>4238</v>
      </c>
      <c r="B4245" s="10">
        <f t="shared" ca="1" si="570"/>
        <v>0.71629599069145511</v>
      </c>
      <c r="C4245" s="57">
        <f ca="1">_xlfn.NORM.INV(B4245,'Input Parameters'!$E$19,'Input Parameters'!$F$19)</f>
        <v>615.62326830338725</v>
      </c>
      <c r="D4245" s="10">
        <f t="shared" ca="1" si="571"/>
        <v>0.42643049197489946</v>
      </c>
      <c r="E4245" s="59">
        <f ca="1">IF(_xlfn.NORM.INV(D4245,'Input Parameters'!$E$20,'Input Parameters'!$F$20)&lt;3500,3500,IF(_xlfn.NORM.INV(D4245,'Input Parameters'!$E$20,'Input Parameters'!$F$20)&gt;5500,5500,_xlfn.NORM.INV(D4245,'Input Parameters'!$E$20,'Input Parameters'!$F$20)))</f>
        <v>4670.1715135589666</v>
      </c>
      <c r="F4245" s="10">
        <f t="shared" ca="1" si="572"/>
        <v>0.44360029923569744</v>
      </c>
      <c r="G4245" s="61">
        <f ca="1">_xlfn.NORM.INV(F4245,'Input Parameters'!$E$21,'Input Parameters'!$F$21)</f>
        <v>283.7350799900928</v>
      </c>
      <c r="H4245" s="54">
        <f ca="1">EXP(E4245*(1/'Input Parameters'!$E$22-1/G4245))</f>
        <v>0.59424250733462958</v>
      </c>
      <c r="I4245" s="10">
        <f t="shared" ca="1" si="573"/>
        <v>0.55896840110273127</v>
      </c>
      <c r="J4245" s="29">
        <f ca="1">_xlfn.BETA.INV(I4245,'Input Parameters'!$L$24,'Input Parameters'!$M$24,'Input Parameters'!$J$24,'Input Parameters'!$K$24)</f>
        <v>0.63087197785656079</v>
      </c>
      <c r="K4245" s="156">
        <f ca="1">('Input Parameters'!$E$25/'Input Parameters'!$E$31)^$J4245</f>
        <v>1.082832121521999E-2</v>
      </c>
      <c r="L4245" s="66">
        <f ca="1">$H4245*$C4245*'Input Parameters'!$E$23*K4245</f>
        <v>3.9613194933403904</v>
      </c>
      <c r="M4245" s="23">
        <f t="shared" ca="1" si="574"/>
        <v>0.49756334993531581</v>
      </c>
      <c r="N4245" s="15">
        <f ca="1">_xlfn.NORM.INV(M4245,'Input Parameters'!$E$26,'Input Parameters'!$F$26)</f>
        <v>3.3871735907616218E-2</v>
      </c>
      <c r="O4245" s="8">
        <f t="shared" ca="1" si="575"/>
        <v>0.85435457330933806</v>
      </c>
      <c r="P4245" s="29">
        <f ca="1">_xlfn.LOGNORM.INV(O4245,'Input Parameters'!$H$27,'Input Parameters'!$I$27)</f>
        <v>2.2706940764755963</v>
      </c>
      <c r="Q4245" s="10"/>
      <c r="R4245" s="15">
        <f>'Input Parameters'!$E$28</f>
        <v>12.7</v>
      </c>
      <c r="S4245" s="10">
        <f t="shared" ca="1" si="576"/>
        <v>2.323971683887871E-3</v>
      </c>
      <c r="T4245" s="25">
        <f ca="1">_xlfn.LOGNORM.INV(S4245,'Input Parameters'!$H$29,'Input Parameters'!$I$29)</f>
        <v>42.378697443596742</v>
      </c>
      <c r="U4245" s="10">
        <f t="shared" ca="1" si="577"/>
        <v>0.48396966376729</v>
      </c>
      <c r="V4245" s="29">
        <f ca="1">IF('Input Parameters'!$D$30="Beta",_xlfn.BETA.INV(U4245,'Input Parameters'!$L$30,'Input Parameters'!$M$30,'Input Parameters'!$J$30,'Input Parameters'!$K$30),IF('Input Parameters'!$D$30="LogNorm",_xlfn.LOGNORM.INV(U4245,'Input Parameters'!$H$30,'Input Parameters'!$I$30)))</f>
        <v>0.98349461237365099</v>
      </c>
      <c r="W4245" s="2">
        <f ca="1">N4245+(P4245-N4245)*(1-ERF((T4245-R4245)/(2*SQRT(L4245*'Input Parameters'!$E$31))))</f>
        <v>0.68634121683145999</v>
      </c>
      <c r="X4245">
        <f t="shared" ca="1" si="578"/>
        <v>1</v>
      </c>
      <c r="Y4245" s="7"/>
    </row>
    <row r="4246" spans="1:25" ht="15" customHeight="1" x14ac:dyDescent="0.3">
      <c r="A4246" s="130">
        <v>4239</v>
      </c>
      <c r="B4246" s="10">
        <f t="shared" ca="1" si="570"/>
        <v>0.93261927992224225</v>
      </c>
      <c r="C4246" s="57">
        <f ca="1">_xlfn.NORM.INV(B4246,'Input Parameters'!$E$19,'Input Parameters'!$F$19)</f>
        <v>693.67706026767905</v>
      </c>
      <c r="D4246" s="10">
        <f t="shared" ca="1" si="571"/>
        <v>0.99890183153329426</v>
      </c>
      <c r="E4246" s="59">
        <f ca="1">IF(_xlfn.NORM.INV(D4246,'Input Parameters'!$E$20,'Input Parameters'!$F$20)&lt;3500,3500,IF(_xlfn.NORM.INV(D4246,'Input Parameters'!$E$20,'Input Parameters'!$F$20)&gt;5500,5500,_xlfn.NORM.INV(D4246,'Input Parameters'!$E$20,'Input Parameters'!$F$20)))</f>
        <v>5500</v>
      </c>
      <c r="F4246" s="10">
        <f t="shared" ca="1" si="572"/>
        <v>0.97560291185775605</v>
      </c>
      <c r="G4246" s="61">
        <f ca="1">_xlfn.NORM.INV(F4246,'Input Parameters'!$E$21,'Input Parameters'!$F$21)</f>
        <v>300.33723207720959</v>
      </c>
      <c r="H4246" s="54">
        <f ca="1">EXP(E4246*(1/'Input Parameters'!$E$22-1/G4246))</f>
        <v>1.5818312760328448</v>
      </c>
      <c r="I4246" s="10">
        <f t="shared" ca="1" si="573"/>
        <v>0.88199960393748655</v>
      </c>
      <c r="J4246" s="29">
        <f ca="1">_xlfn.BETA.INV(I4246,'Input Parameters'!$L$24,'Input Parameters'!$M$24,'Input Parameters'!$J$24,'Input Parameters'!$K$24)</f>
        <v>0.78052555820706793</v>
      </c>
      <c r="K4246" s="156">
        <f ca="1">('Input Parameters'!$E$25/'Input Parameters'!$E$31)^$J4246</f>
        <v>3.7010550789531665E-3</v>
      </c>
      <c r="L4246" s="66">
        <f ca="1">$H4246*$C4246*'Input Parameters'!$E$23*K4246</f>
        <v>4.0610939738793119</v>
      </c>
      <c r="M4246" s="23">
        <f t="shared" ca="1" si="574"/>
        <v>0.98376473191161606</v>
      </c>
      <c r="N4246" s="15">
        <f ca="1">_xlfn.NORM.INV(M4246,'Input Parameters'!$E$26,'Input Parameters'!$F$26)</f>
        <v>7.8909963041621706E-2</v>
      </c>
      <c r="O4246" s="8">
        <f t="shared" ca="1" si="575"/>
        <v>0.44805073492438985</v>
      </c>
      <c r="P4246" s="29">
        <f ca="1">_xlfn.LOGNORM.INV(O4246,'Input Parameters'!$H$27,'Input Parameters'!$I$27)</f>
        <v>1.3437154021644055</v>
      </c>
      <c r="Q4246" s="10"/>
      <c r="R4246" s="15">
        <f>'Input Parameters'!$E$28</f>
        <v>12.7</v>
      </c>
      <c r="S4246" s="10">
        <f t="shared" ca="1" si="576"/>
        <v>0.84242480668282038</v>
      </c>
      <c r="T4246" s="25">
        <f ca="1">_xlfn.LOGNORM.INV(S4246,'Input Parameters'!$H$29,'Input Parameters'!$I$29)</f>
        <v>65.1835781595003</v>
      </c>
      <c r="U4246" s="10">
        <f t="shared" ca="1" si="577"/>
        <v>0.16604797420610484</v>
      </c>
      <c r="V4246" s="29">
        <f ca="1">IF('Input Parameters'!$D$30="Beta",_xlfn.BETA.INV(U4246,'Input Parameters'!$L$30,'Input Parameters'!$M$30,'Input Parameters'!$J$30,'Input Parameters'!$K$30),IF('Input Parameters'!$D$30="LogNorm",_xlfn.LOGNORM.INV(U4246,'Input Parameters'!$H$30,'Input Parameters'!$I$30)))</f>
        <v>0.68162924059802565</v>
      </c>
      <c r="W4246" s="2">
        <f ca="1">N4246+(P4246-N4246)*(1-ERF((T4246-R4246)/(2*SQRT(L4246*'Input Parameters'!$E$31))))</f>
        <v>0.16180390446154685</v>
      </c>
      <c r="X4246">
        <f t="shared" ca="1" si="578"/>
        <v>1</v>
      </c>
      <c r="Y4246" s="7"/>
    </row>
    <row r="4247" spans="1:25" ht="15" customHeight="1" x14ac:dyDescent="0.3">
      <c r="A4247" s="130">
        <v>4240</v>
      </c>
      <c r="B4247" s="10">
        <f t="shared" ca="1" si="570"/>
        <v>0.54376199522222879</v>
      </c>
      <c r="C4247" s="57">
        <f ca="1">_xlfn.NORM.INV(B4247,'Input Parameters'!$E$19,'Input Parameters'!$F$19)</f>
        <v>576.58790026433428</v>
      </c>
      <c r="D4247" s="10">
        <f t="shared" ca="1" si="571"/>
        <v>0.48602675796143047</v>
      </c>
      <c r="E4247" s="59">
        <f ca="1">IF(_xlfn.NORM.INV(D4247,'Input Parameters'!$E$20,'Input Parameters'!$F$20)&lt;3500,3500,IF(_xlfn.NORM.INV(D4247,'Input Parameters'!$E$20,'Input Parameters'!$F$20)&gt;5500,5500,_xlfn.NORM.INV(D4247,'Input Parameters'!$E$20,'Input Parameters'!$F$20)))</f>
        <v>4775.4769782183967</v>
      </c>
      <c r="F4247" s="10">
        <f t="shared" ca="1" si="572"/>
        <v>0.66276067382673753</v>
      </c>
      <c r="G4247" s="61">
        <f ca="1">_xlfn.NORM.INV(F4247,'Input Parameters'!$E$21,'Input Parameters'!$F$21)</f>
        <v>288.15127317845395</v>
      </c>
      <c r="H4247" s="54">
        <f ca="1">EXP(E4247*(1/'Input Parameters'!$E$22-1/G4247))</f>
        <v>0.76013737281787919</v>
      </c>
      <c r="I4247" s="10">
        <f t="shared" ca="1" si="573"/>
        <v>0.19731589681806516</v>
      </c>
      <c r="J4247" s="29">
        <f ca="1">_xlfn.BETA.INV(I4247,'Input Parameters'!$L$24,'Input Parameters'!$M$24,'Input Parameters'!$J$24,'Input Parameters'!$K$24)</f>
        <v>0.46707907082450856</v>
      </c>
      <c r="K4247" s="156">
        <f ca="1">('Input Parameters'!$E$25/'Input Parameters'!$E$31)^$J4247</f>
        <v>3.506281868860029E-2</v>
      </c>
      <c r="L4247" s="66">
        <f ca="1">$H4247*$C4247*'Input Parameters'!$E$23*K4247</f>
        <v>15.367542962179986</v>
      </c>
      <c r="M4247" s="23">
        <f t="shared" ca="1" si="574"/>
        <v>2.3728084725656795E-2</v>
      </c>
      <c r="N4247" s="15">
        <f ca="1">_xlfn.NORM.INV(M4247,'Input Parameters'!$E$26,'Input Parameters'!$F$26)</f>
        <v>-7.6263297499765542E-3</v>
      </c>
      <c r="O4247" s="8">
        <f t="shared" ca="1" si="575"/>
        <v>0.64767166397794984</v>
      </c>
      <c r="P4247" s="29">
        <f ca="1">_xlfn.LOGNORM.INV(O4247,'Input Parameters'!$H$27,'Input Parameters'!$I$27)</f>
        <v>1.6835492746574932</v>
      </c>
      <c r="Q4247" s="10"/>
      <c r="R4247" s="15">
        <f>'Input Parameters'!$E$28</f>
        <v>12.7</v>
      </c>
      <c r="S4247" s="10">
        <f t="shared" ca="1" si="576"/>
        <v>0.54455108257816398</v>
      </c>
      <c r="T4247" s="25">
        <f ca="1">_xlfn.LOGNORM.INV(S4247,'Input Parameters'!$H$29,'Input Parameters'!$I$29)</f>
        <v>58.968070552446015</v>
      </c>
      <c r="U4247" s="10">
        <f t="shared" ca="1" si="577"/>
        <v>0.47688256828950737</v>
      </c>
      <c r="V4247" s="29">
        <f ca="1">IF('Input Parameters'!$D$30="Beta",_xlfn.BETA.INV(U4247,'Input Parameters'!$L$30,'Input Parameters'!$M$30,'Input Parameters'!$J$30,'Input Parameters'!$K$30),IF('Input Parameters'!$D$30="LogNorm",_xlfn.LOGNORM.INV(U4247,'Input Parameters'!$H$30,'Input Parameters'!$I$30)))</f>
        <v>0.97662054106572316</v>
      </c>
      <c r="W4247" s="2">
        <f ca="1">N4247+(P4247-N4247)*(1-ERF((T4247-R4247)/(2*SQRT(L4247*'Input Parameters'!$E$31))))</f>
        <v>0.67553815911131676</v>
      </c>
      <c r="X4247">
        <f t="shared" ca="1" si="578"/>
        <v>1</v>
      </c>
      <c r="Y4247" s="7"/>
    </row>
    <row r="4248" spans="1:25" ht="15" customHeight="1" x14ac:dyDescent="0.3">
      <c r="A4248" s="130">
        <v>4241</v>
      </c>
      <c r="B4248" s="10">
        <f t="shared" ca="1" si="570"/>
        <v>0.93235218891307448</v>
      </c>
      <c r="C4248" s="57">
        <f ca="1">_xlfn.NORM.INV(B4248,'Input Parameters'!$E$19,'Input Parameters'!$F$19)</f>
        <v>693.50421712978618</v>
      </c>
      <c r="D4248" s="10">
        <f t="shared" ca="1" si="571"/>
        <v>0.2578956556440406</v>
      </c>
      <c r="E4248" s="59">
        <f ca="1">IF(_xlfn.NORM.INV(D4248,'Input Parameters'!$E$20,'Input Parameters'!$F$20)&lt;3500,3500,IF(_xlfn.NORM.INV(D4248,'Input Parameters'!$E$20,'Input Parameters'!$F$20)&gt;5500,5500,_xlfn.NORM.INV(D4248,'Input Parameters'!$E$20,'Input Parameters'!$F$20)))</f>
        <v>4345.1073765505462</v>
      </c>
      <c r="F4248" s="10">
        <f t="shared" ca="1" si="572"/>
        <v>0.87219649093846441</v>
      </c>
      <c r="G4248" s="61">
        <f ca="1">_xlfn.NORM.INV(F4248,'Input Parameters'!$E$21,'Input Parameters'!$F$21)</f>
        <v>293.78552781407103</v>
      </c>
      <c r="H4248" s="54">
        <f ca="1">EXP(E4248*(1/'Input Parameters'!$E$22-1/G4248))</f>
        <v>1.0404485366816072</v>
      </c>
      <c r="I4248" s="10">
        <f t="shared" ca="1" si="573"/>
        <v>0.5749788587498218</v>
      </c>
      <c r="J4248" s="29">
        <f ca="1">_xlfn.BETA.INV(I4248,'Input Parameters'!$L$24,'Input Parameters'!$M$24,'Input Parameters'!$J$24,'Input Parameters'!$K$24)</f>
        <v>0.63730650939277433</v>
      </c>
      <c r="K4248" s="156">
        <f ca="1">('Input Parameters'!$E$25/'Input Parameters'!$E$31)^$J4248</f>
        <v>1.0339862979359212E-2</v>
      </c>
      <c r="L4248" s="66">
        <f ca="1">$H4248*$C4248*'Input Parameters'!$E$23*K4248</f>
        <v>7.4607844632466325</v>
      </c>
      <c r="M4248" s="23">
        <f t="shared" ca="1" si="574"/>
        <v>0.4868450865886641</v>
      </c>
      <c r="N4248" s="15">
        <f ca="1">_xlfn.NORM.INV(M4248,'Input Parameters'!$E$26,'Input Parameters'!$F$26)</f>
        <v>3.3307410428277812E-2</v>
      </c>
      <c r="O4248" s="8">
        <f t="shared" ca="1" si="575"/>
        <v>0.86849638272510654</v>
      </c>
      <c r="P4248" s="29">
        <f ca="1">_xlfn.LOGNORM.INV(O4248,'Input Parameters'!$H$27,'Input Parameters'!$I$27)</f>
        <v>2.3359241549126923</v>
      </c>
      <c r="Q4248" s="10"/>
      <c r="R4248" s="15">
        <f>'Input Parameters'!$E$28</f>
        <v>12.7</v>
      </c>
      <c r="S4248" s="10">
        <f t="shared" ca="1" si="576"/>
        <v>0.34333331554458235</v>
      </c>
      <c r="T4248" s="25">
        <f ca="1">_xlfn.LOGNORM.INV(S4248,'Input Parameters'!$H$29,'Input Parameters'!$I$29)</f>
        <v>55.653388094227672</v>
      </c>
      <c r="U4248" s="10">
        <f t="shared" ca="1" si="577"/>
        <v>0.33014935349455232</v>
      </c>
      <c r="V4248" s="29">
        <f ca="1">IF('Input Parameters'!$D$30="Beta",_xlfn.BETA.INV(U4248,'Input Parameters'!$L$30,'Input Parameters'!$M$30,'Input Parameters'!$J$30,'Input Parameters'!$K$30),IF('Input Parameters'!$D$30="LogNorm",_xlfn.LOGNORM.INV(U4248,'Input Parameters'!$H$30,'Input Parameters'!$I$30)))</f>
        <v>0.84020576586151374</v>
      </c>
      <c r="W4248" s="2">
        <f ca="1">N4248+(P4248-N4248)*(1-ERF((T4248-R4248)/(2*SQRT(L4248*'Input Parameters'!$E$31))))</f>
        <v>0.6461585973405547</v>
      </c>
      <c r="X4248">
        <f t="shared" ca="1" si="578"/>
        <v>1</v>
      </c>
      <c r="Y4248" s="7"/>
    </row>
    <row r="4249" spans="1:25" ht="15" customHeight="1" x14ac:dyDescent="0.3">
      <c r="A4249" s="130">
        <v>4242</v>
      </c>
      <c r="B4249" s="10">
        <f t="shared" ca="1" si="570"/>
        <v>0.2779021625489646</v>
      </c>
      <c r="C4249" s="57">
        <f ca="1">_xlfn.NORM.INV(B4249,'Input Parameters'!$E$19,'Input Parameters'!$F$19)</f>
        <v>517.52232630651349</v>
      </c>
      <c r="D4249" s="10">
        <f t="shared" ca="1" si="571"/>
        <v>0.98835765298549405</v>
      </c>
      <c r="E4249" s="59">
        <f ca="1">IF(_xlfn.NORM.INV(D4249,'Input Parameters'!$E$20,'Input Parameters'!$F$20)&lt;3500,3500,IF(_xlfn.NORM.INV(D4249,'Input Parameters'!$E$20,'Input Parameters'!$F$20)&gt;5500,5500,_xlfn.NORM.INV(D4249,'Input Parameters'!$E$20,'Input Parameters'!$F$20)))</f>
        <v>5500</v>
      </c>
      <c r="F4249" s="10">
        <f t="shared" ca="1" si="572"/>
        <v>0.15262703476411676</v>
      </c>
      <c r="G4249" s="61">
        <f ca="1">_xlfn.NORM.INV(F4249,'Input Parameters'!$E$21,'Input Parameters'!$F$21)</f>
        <v>276.79168209479741</v>
      </c>
      <c r="H4249" s="54">
        <f ca="1">EXP(E4249*(1/'Input Parameters'!$E$22-1/G4249))</f>
        <v>0.33313473777374603</v>
      </c>
      <c r="I4249" s="10">
        <f t="shared" ca="1" si="573"/>
        <v>5.3000027079289636E-3</v>
      </c>
      <c r="J4249" s="29">
        <f ca="1">_xlfn.BETA.INV(I4249,'Input Parameters'!$L$24,'Input Parameters'!$M$24,'Input Parameters'!$J$24,'Input Parameters'!$K$24)</f>
        <v>0.21627147085660137</v>
      </c>
      <c r="K4249" s="156">
        <f ca="1">('Input Parameters'!$E$25/'Input Parameters'!$E$31)^$J4249</f>
        <v>0.21194388811257062</v>
      </c>
      <c r="L4249" s="66">
        <f ca="1">$H4249*$C4249*'Input Parameters'!$E$23*K4249</f>
        <v>36.540114915705203</v>
      </c>
      <c r="M4249" s="23">
        <f t="shared" ca="1" si="574"/>
        <v>6.6584114734146049E-2</v>
      </c>
      <c r="N4249" s="15">
        <f ca="1">_xlfn.NORM.INV(M4249,'Input Parameters'!$E$26,'Input Parameters'!$F$26)</f>
        <v>2.4637818941091807E-3</v>
      </c>
      <c r="O4249" s="8">
        <f t="shared" ca="1" si="575"/>
        <v>0.32861513446339896</v>
      </c>
      <c r="P4249" s="29">
        <f ca="1">_xlfn.LOGNORM.INV(O4249,'Input Parameters'!$H$27,'Input Parameters'!$I$27)</f>
        <v>1.1698742630554935</v>
      </c>
      <c r="Q4249" s="10"/>
      <c r="R4249" s="15">
        <f>'Input Parameters'!$E$28</f>
        <v>12.7</v>
      </c>
      <c r="S4249" s="10">
        <f t="shared" ca="1" si="576"/>
        <v>9.4995566993699487E-2</v>
      </c>
      <c r="T4249" s="25">
        <f ca="1">_xlfn.LOGNORM.INV(S4249,'Input Parameters'!$H$29,'Input Parameters'!$I$29)</f>
        <v>50.263850420505648</v>
      </c>
      <c r="U4249" s="10">
        <f t="shared" ca="1" si="577"/>
        <v>0.83724798093300523</v>
      </c>
      <c r="V4249" s="29">
        <f ca="1">IF('Input Parameters'!$D$30="Beta",_xlfn.BETA.INV(U4249,'Input Parameters'!$L$30,'Input Parameters'!$M$30,'Input Parameters'!$J$30,'Input Parameters'!$K$30),IF('Input Parameters'!$D$30="LogNorm",_xlfn.LOGNORM.INV(U4249,'Input Parameters'!$H$30,'Input Parameters'!$I$30)))</f>
        <v>1.4724555446327137</v>
      </c>
      <c r="W4249" s="2">
        <f ca="1">N4249+(P4249-N4249)*(1-ERF((T4249-R4249)/(2*SQRT(L4249*'Input Parameters'!$E$31))))</f>
        <v>0.77338001637754383</v>
      </c>
      <c r="X4249">
        <f t="shared" ca="1" si="578"/>
        <v>1</v>
      </c>
      <c r="Y4249" s="7"/>
    </row>
    <row r="4250" spans="1:25" ht="15" customHeight="1" x14ac:dyDescent="0.3">
      <c r="A4250" s="130">
        <v>4243</v>
      </c>
      <c r="B4250" s="10">
        <f t="shared" ca="1" si="570"/>
        <v>7.3925427865736748E-2</v>
      </c>
      <c r="C4250" s="57">
        <f ca="1">_xlfn.NORM.INV(B4250,'Input Parameters'!$E$19,'Input Parameters'!$F$19)</f>
        <v>445.01459948110386</v>
      </c>
      <c r="D4250" s="10">
        <f t="shared" ca="1" si="571"/>
        <v>0.53386327051546723</v>
      </c>
      <c r="E4250" s="59">
        <f ca="1">IF(_xlfn.NORM.INV(D4250,'Input Parameters'!$E$20,'Input Parameters'!$F$20)&lt;3500,3500,IF(_xlfn.NORM.INV(D4250,'Input Parameters'!$E$20,'Input Parameters'!$F$20)&gt;5500,5500,_xlfn.NORM.INV(D4250,'Input Parameters'!$E$20,'Input Parameters'!$F$20)))</f>
        <v>4859.4893739663967</v>
      </c>
      <c r="F4250" s="10">
        <f t="shared" ca="1" si="572"/>
        <v>0.61770127650488282</v>
      </c>
      <c r="G4250" s="61">
        <f ca="1">_xlfn.NORM.INV(F4250,'Input Parameters'!$E$21,'Input Parameters'!$F$21)</f>
        <v>287.2036694771279</v>
      </c>
      <c r="H4250" s="54">
        <f ca="1">EXP(E4250*(1/'Input Parameters'!$E$22-1/G4250))</f>
        <v>0.71553592110801589</v>
      </c>
      <c r="I4250" s="10">
        <f t="shared" ca="1" si="573"/>
        <v>0.2299037321542815</v>
      </c>
      <c r="J4250" s="29">
        <f ca="1">_xlfn.BETA.INV(I4250,'Input Parameters'!$L$24,'Input Parameters'!$M$24,'Input Parameters'!$J$24,'Input Parameters'!$K$24)</f>
        <v>0.48558366293313793</v>
      </c>
      <c r="K4250" s="156">
        <f ca="1">('Input Parameters'!$E$25/'Input Parameters'!$E$31)^$J4250</f>
        <v>3.0704146104858138E-2</v>
      </c>
      <c r="L4250" s="66">
        <f ca="1">$H4250*$C4250*'Input Parameters'!$E$23*K4250</f>
        <v>9.7769349113378539</v>
      </c>
      <c r="M4250" s="23">
        <f t="shared" ca="1" si="574"/>
        <v>5.2020505652357385E-2</v>
      </c>
      <c r="N4250" s="15">
        <f ca="1">_xlfn.NORM.INV(M4250,'Input Parameters'!$E$26,'Input Parameters'!$F$26)</f>
        <v>-1.3698481069231161E-4</v>
      </c>
      <c r="O4250" s="8">
        <f t="shared" ca="1" si="575"/>
        <v>0.76289744216844257</v>
      </c>
      <c r="P4250" s="29">
        <f ca="1">_xlfn.LOGNORM.INV(O4250,'Input Parameters'!$H$27,'Input Parameters'!$I$27)</f>
        <v>1.9538953453536392</v>
      </c>
      <c r="Q4250" s="10"/>
      <c r="R4250" s="15">
        <f>'Input Parameters'!$E$28</f>
        <v>12.7</v>
      </c>
      <c r="S4250" s="10">
        <f t="shared" ca="1" si="576"/>
        <v>0.72933844176108142</v>
      </c>
      <c r="T4250" s="25">
        <f ca="1">_xlfn.LOGNORM.INV(S4250,'Input Parameters'!$H$29,'Input Parameters'!$I$29)</f>
        <v>62.365364167866389</v>
      </c>
      <c r="U4250" s="10">
        <f t="shared" ca="1" si="577"/>
        <v>0.56964401221885275</v>
      </c>
      <c r="V4250" s="29">
        <f ca="1">IF('Input Parameters'!$D$30="Beta",_xlfn.BETA.INV(U4250,'Input Parameters'!$L$30,'Input Parameters'!$M$30,'Input Parameters'!$J$30,'Input Parameters'!$K$30),IF('Input Parameters'!$D$30="LogNorm",_xlfn.LOGNORM.INV(U4250,'Input Parameters'!$H$30,'Input Parameters'!$I$30)))</f>
        <v>1.070795466966054</v>
      </c>
      <c r="W4250" s="2">
        <f ca="1">N4250+(P4250-N4250)*(1-ERF((T4250-R4250)/(2*SQRT(L4250*'Input Parameters'!$E$31))))</f>
        <v>0.51059692495398357</v>
      </c>
      <c r="X4250">
        <f t="shared" ca="1" si="578"/>
        <v>1</v>
      </c>
      <c r="Y4250" s="7"/>
    </row>
    <row r="4251" spans="1:25" ht="15" customHeight="1" x14ac:dyDescent="0.3">
      <c r="A4251" s="130">
        <v>4244</v>
      </c>
      <c r="B4251" s="10">
        <f t="shared" ca="1" si="570"/>
        <v>4.6467587244720665E-2</v>
      </c>
      <c r="C4251" s="57">
        <f ca="1">_xlfn.NORM.INV(B4251,'Input Parameters'!$E$19,'Input Parameters'!$F$19)</f>
        <v>425.33038307034099</v>
      </c>
      <c r="D4251" s="10">
        <f t="shared" ca="1" si="571"/>
        <v>0.55809347813853927</v>
      </c>
      <c r="E4251" s="59">
        <f ca="1">IF(_xlfn.NORM.INV(D4251,'Input Parameters'!$E$20,'Input Parameters'!$F$20)&lt;3500,3500,IF(_xlfn.NORM.INV(D4251,'Input Parameters'!$E$20,'Input Parameters'!$F$20)&gt;5500,5500,_xlfn.NORM.INV(D4251,'Input Parameters'!$E$20,'Input Parameters'!$F$20)))</f>
        <v>4902.2960724199702</v>
      </c>
      <c r="F4251" s="10">
        <f t="shared" ca="1" si="572"/>
        <v>0.81733930471693361</v>
      </c>
      <c r="G4251" s="61">
        <f ca="1">_xlfn.NORM.INV(F4251,'Input Parameters'!$E$21,'Input Parameters'!$F$21)</f>
        <v>291.96543666897958</v>
      </c>
      <c r="H4251" s="54">
        <f ca="1">EXP(E4251*(1/'Input Parameters'!$E$22-1/G4251))</f>
        <v>0.94243649807460539</v>
      </c>
      <c r="I4251" s="10">
        <f t="shared" ca="1" si="573"/>
        <v>0.22532237873120176</v>
      </c>
      <c r="J4251" s="29">
        <f ca="1">_xlfn.BETA.INV(I4251,'Input Parameters'!$L$24,'Input Parameters'!$M$24,'Input Parameters'!$J$24,'Input Parameters'!$K$24)</f>
        <v>0.48307405987508645</v>
      </c>
      <c r="K4251" s="156">
        <f ca="1">('Input Parameters'!$E$25/'Input Parameters'!$E$31)^$J4251</f>
        <v>3.1261910984332945E-2</v>
      </c>
      <c r="L4251" s="66">
        <f ca="1">$H4251*$C4251*'Input Parameters'!$E$23*K4251</f>
        <v>12.531239379167033</v>
      </c>
      <c r="M4251" s="23">
        <f t="shared" ca="1" si="574"/>
        <v>0.75830092791728299</v>
      </c>
      <c r="N4251" s="15">
        <f ca="1">_xlfn.NORM.INV(M4251,'Input Parameters'!$E$26,'Input Parameters'!$F$26)</f>
        <v>4.8717799077708165E-2</v>
      </c>
      <c r="O4251" s="8">
        <f t="shared" ca="1" si="575"/>
        <v>0.1671351546063059</v>
      </c>
      <c r="P4251" s="29">
        <f ca="1">_xlfn.LOGNORM.INV(O4251,'Input Parameters'!$H$27,'Input Parameters'!$I$27)</f>
        <v>0.92871144464825484</v>
      </c>
      <c r="Q4251" s="10"/>
      <c r="R4251" s="15">
        <f>'Input Parameters'!$E$28</f>
        <v>12.7</v>
      </c>
      <c r="S4251" s="10">
        <f t="shared" ca="1" si="576"/>
        <v>0.13482802724731802</v>
      </c>
      <c r="T4251" s="25">
        <f ca="1">_xlfn.LOGNORM.INV(S4251,'Input Parameters'!$H$29,'Input Parameters'!$I$29)</f>
        <v>51.444248835049244</v>
      </c>
      <c r="U4251" s="10">
        <f t="shared" ca="1" si="577"/>
        <v>0.3832511659907657</v>
      </c>
      <c r="V4251" s="29">
        <f ca="1">IF('Input Parameters'!$D$30="Beta",_xlfn.BETA.INV(U4251,'Input Parameters'!$L$30,'Input Parameters'!$M$30,'Input Parameters'!$J$30,'Input Parameters'!$K$30),IF('Input Parameters'!$D$30="LogNorm",_xlfn.LOGNORM.INV(U4251,'Input Parameters'!$H$30,'Input Parameters'!$I$30)))</f>
        <v>0.88878903128338338</v>
      </c>
      <c r="W4251" s="2">
        <f ca="1">N4251+(P4251-N4251)*(1-ERF((T4251-R4251)/(2*SQRT(L4251*'Input Parameters'!$E$31))))</f>
        <v>0.4350165140154954</v>
      </c>
      <c r="X4251">
        <f t="shared" ca="1" si="578"/>
        <v>1</v>
      </c>
      <c r="Y4251" s="7"/>
    </row>
    <row r="4252" spans="1:25" ht="15" customHeight="1" x14ac:dyDescent="0.3">
      <c r="A4252" s="130">
        <v>4245</v>
      </c>
      <c r="B4252" s="10">
        <f t="shared" ca="1" si="570"/>
        <v>9.922258397181638E-2</v>
      </c>
      <c r="C4252" s="57">
        <f ca="1">_xlfn.NORM.INV(B4252,'Input Parameters'!$E$19,'Input Parameters'!$F$19)</f>
        <v>458.63350997057069</v>
      </c>
      <c r="D4252" s="10">
        <f t="shared" ca="1" si="571"/>
        <v>0.8438722666112326</v>
      </c>
      <c r="E4252" s="59">
        <f ca="1">IF(_xlfn.NORM.INV(D4252,'Input Parameters'!$E$20,'Input Parameters'!$F$20)&lt;3500,3500,IF(_xlfn.NORM.INV(D4252,'Input Parameters'!$E$20,'Input Parameters'!$F$20)&gt;5500,5500,_xlfn.NORM.INV(D4252,'Input Parameters'!$E$20,'Input Parameters'!$F$20)))</f>
        <v>5500</v>
      </c>
      <c r="F4252" s="10">
        <f t="shared" ca="1" si="572"/>
        <v>0.7081658427283174</v>
      </c>
      <c r="G4252" s="61">
        <f ca="1">_xlfn.NORM.INV(F4252,'Input Parameters'!$E$21,'Input Parameters'!$F$21)</f>
        <v>289.15755001832611</v>
      </c>
      <c r="H4252" s="54">
        <f ca="1">EXP(E4252*(1/'Input Parameters'!$E$22-1/G4252))</f>
        <v>0.7792358441326368</v>
      </c>
      <c r="I4252" s="10">
        <f t="shared" ca="1" si="573"/>
        <v>0.272607603850052</v>
      </c>
      <c r="J4252" s="29">
        <f ca="1">_xlfn.BETA.INV(I4252,'Input Parameters'!$L$24,'Input Parameters'!$M$24,'Input Parameters'!$J$24,'Input Parameters'!$K$24)</f>
        <v>0.50781011183450964</v>
      </c>
      <c r="K4252" s="156">
        <f ca="1">('Input Parameters'!$E$25/'Input Parameters'!$E$31)^$J4252</f>
        <v>2.6178938299085151E-2</v>
      </c>
      <c r="L4252" s="66">
        <f ca="1">$H4252*$C4252*'Input Parameters'!$E$23*K4252</f>
        <v>9.3559250536076242</v>
      </c>
      <c r="M4252" s="23">
        <f t="shared" ca="1" si="574"/>
        <v>0.9935337574189943</v>
      </c>
      <c r="N4252" s="15">
        <f ca="1">_xlfn.NORM.INV(M4252,'Input Parameters'!$E$26,'Input Parameters'!$F$26)</f>
        <v>8.6198085064727384E-2</v>
      </c>
      <c r="O4252" s="8">
        <f t="shared" ca="1" si="575"/>
        <v>0.45664559355689538</v>
      </c>
      <c r="P4252" s="29">
        <f ca="1">_xlfn.LOGNORM.INV(O4252,'Input Parameters'!$H$27,'Input Parameters'!$I$27)</f>
        <v>1.3566773364391542</v>
      </c>
      <c r="Q4252" s="10"/>
      <c r="R4252" s="15">
        <f>'Input Parameters'!$E$28</f>
        <v>12.7</v>
      </c>
      <c r="S4252" s="10">
        <f t="shared" ca="1" si="576"/>
        <v>0.93751121215359068</v>
      </c>
      <c r="T4252" s="25">
        <f ca="1">_xlfn.LOGNORM.INV(S4252,'Input Parameters'!$H$29,'Input Parameters'!$I$29)</f>
        <v>69.178006436197848</v>
      </c>
      <c r="U4252" s="10">
        <f t="shared" ca="1" si="577"/>
        <v>0.17302712910858831</v>
      </c>
      <c r="V4252" s="29">
        <f ca="1">IF('Input Parameters'!$D$30="Beta",_xlfn.BETA.INV(U4252,'Input Parameters'!$L$30,'Input Parameters'!$M$30,'Input Parameters'!$J$30,'Input Parameters'!$K$30),IF('Input Parameters'!$D$30="LogNorm",_xlfn.LOGNORM.INV(U4252,'Input Parameters'!$H$30,'Input Parameters'!$I$30)))</f>
        <v>0.68909685078025085</v>
      </c>
      <c r="W4252" s="2">
        <f ca="1">N4252+(P4252-N4252)*(1-ERF((T4252-R4252)/(2*SQRT(L4252*'Input Parameters'!$E$31))))</f>
        <v>0.32972039728445535</v>
      </c>
      <c r="X4252">
        <f t="shared" ca="1" si="578"/>
        <v>1</v>
      </c>
      <c r="Y4252" s="7"/>
    </row>
    <row r="4253" spans="1:25" ht="15" customHeight="1" x14ac:dyDescent="0.3">
      <c r="A4253" s="130">
        <v>4246</v>
      </c>
      <c r="B4253" s="10">
        <f t="shared" ca="1" si="570"/>
        <v>0.12392598370623853</v>
      </c>
      <c r="C4253" s="57">
        <f ca="1">_xlfn.NORM.INV(B4253,'Input Parameters'!$E$19,'Input Parameters'!$F$19)</f>
        <v>469.65327832090725</v>
      </c>
      <c r="D4253" s="10">
        <f t="shared" ca="1" si="571"/>
        <v>0.53579041364441216</v>
      </c>
      <c r="E4253" s="59">
        <f ca="1">IF(_xlfn.NORM.INV(D4253,'Input Parameters'!$E$20,'Input Parameters'!$F$20)&lt;3500,3500,IF(_xlfn.NORM.INV(D4253,'Input Parameters'!$E$20,'Input Parameters'!$F$20)&gt;5500,5500,_xlfn.NORM.INV(D4253,'Input Parameters'!$E$20,'Input Parameters'!$F$20)))</f>
        <v>4862.8837617768486</v>
      </c>
      <c r="F4253" s="10">
        <f t="shared" ca="1" si="572"/>
        <v>0.60161926154217704</v>
      </c>
      <c r="G4253" s="61">
        <f ca="1">_xlfn.NORM.INV(F4253,'Input Parameters'!$E$21,'Input Parameters'!$F$21)</f>
        <v>286.87426912412138</v>
      </c>
      <c r="H4253" s="54">
        <f ca="1">EXP(E4253*(1/'Input Parameters'!$E$22-1/G4253))</f>
        <v>0.70159491957296394</v>
      </c>
      <c r="I4253" s="10">
        <f t="shared" ca="1" si="573"/>
        <v>0.54068636358968769</v>
      </c>
      <c r="J4253" s="29">
        <f ca="1">_xlfn.BETA.INV(I4253,'Input Parameters'!$L$24,'Input Parameters'!$M$24,'Input Parameters'!$J$24,'Input Parameters'!$K$24)</f>
        <v>0.62353198537828802</v>
      </c>
      <c r="K4253" s="156">
        <f ca="1">('Input Parameters'!$E$25/'Input Parameters'!$E$31)^$J4253</f>
        <v>1.1413750615867494E-2</v>
      </c>
      <c r="L4253" s="66">
        <f ca="1">$H4253*$C4253*'Input Parameters'!$E$23*K4253</f>
        <v>3.7609033512505632</v>
      </c>
      <c r="M4253" s="23">
        <f t="shared" ca="1" si="574"/>
        <v>0.24972453568623232</v>
      </c>
      <c r="N4253" s="15">
        <f ca="1">_xlfn.NORM.INV(M4253,'Input Parameters'!$E$26,'Input Parameters'!$F$26)</f>
        <v>1.9817506090181528E-2</v>
      </c>
      <c r="O4253" s="8">
        <f t="shared" ca="1" si="575"/>
        <v>0.91801603025498435</v>
      </c>
      <c r="P4253" s="29">
        <f ca="1">_xlfn.LOGNORM.INV(O4253,'Input Parameters'!$H$27,'Input Parameters'!$I$27)</f>
        <v>2.63525883812855</v>
      </c>
      <c r="Q4253" s="10"/>
      <c r="R4253" s="15">
        <f>'Input Parameters'!$E$28</f>
        <v>12.7</v>
      </c>
      <c r="S4253" s="10">
        <f t="shared" ca="1" si="576"/>
        <v>0.14874169258783598</v>
      </c>
      <c r="T4253" s="25">
        <f ca="1">_xlfn.LOGNORM.INV(S4253,'Input Parameters'!$H$29,'Input Parameters'!$I$29)</f>
        <v>51.803654448879222</v>
      </c>
      <c r="U4253" s="10">
        <f t="shared" ca="1" si="577"/>
        <v>0.8138387949167265</v>
      </c>
      <c r="V4253" s="29">
        <f ca="1">IF('Input Parameters'!$D$30="Beta",_xlfn.BETA.INV(U4253,'Input Parameters'!$L$30,'Input Parameters'!$M$30,'Input Parameters'!$J$30,'Input Parameters'!$K$30),IF('Input Parameters'!$D$30="LogNorm",_xlfn.LOGNORM.INV(U4253,'Input Parameters'!$H$30,'Input Parameters'!$I$30)))</f>
        <v>1.4205086602117385</v>
      </c>
      <c r="W4253" s="2">
        <f ca="1">N4253+(P4253-N4253)*(1-ERF((T4253-R4253)/(2*SQRT(L4253*'Input Parameters'!$E$31))))</f>
        <v>0.4224079620317443</v>
      </c>
      <c r="X4253">
        <f t="shared" ca="1" si="578"/>
        <v>1</v>
      </c>
      <c r="Y4253" s="7"/>
    </row>
    <row r="4254" spans="1:25" ht="15" customHeight="1" x14ac:dyDescent="0.3">
      <c r="A4254" s="130">
        <v>4247</v>
      </c>
      <c r="B4254" s="10">
        <f t="shared" ca="1" si="570"/>
        <v>0.26195544869199394</v>
      </c>
      <c r="C4254" s="57">
        <f ca="1">_xlfn.NORM.INV(B4254,'Input Parameters'!$E$19,'Input Parameters'!$F$19)</f>
        <v>513.44574262987351</v>
      </c>
      <c r="D4254" s="10">
        <f t="shared" ca="1" si="571"/>
        <v>0.28676749893675768</v>
      </c>
      <c r="E4254" s="59">
        <f ca="1">IF(_xlfn.NORM.INV(D4254,'Input Parameters'!$E$20,'Input Parameters'!$F$20)&lt;3500,3500,IF(_xlfn.NORM.INV(D4254,'Input Parameters'!$E$20,'Input Parameters'!$F$20)&gt;5500,5500,_xlfn.NORM.INV(D4254,'Input Parameters'!$E$20,'Input Parameters'!$F$20)))</f>
        <v>4406.0029113970568</v>
      </c>
      <c r="F4254" s="10">
        <f t="shared" ca="1" si="572"/>
        <v>4.2942194730030248E-2</v>
      </c>
      <c r="G4254" s="61">
        <f ca="1">_xlfn.NORM.INV(F4254,'Input Parameters'!$E$21,'Input Parameters'!$F$21)</f>
        <v>271.35030081246094</v>
      </c>
      <c r="H4254" s="54">
        <f ca="1">EXP(E4254*(1/'Input Parameters'!$E$22-1/G4254))</f>
        <v>0.30126289516299432</v>
      </c>
      <c r="I4254" s="10">
        <f t="shared" ca="1" si="573"/>
        <v>0.51878440121721725</v>
      </c>
      <c r="J4254" s="29">
        <f ca="1">_xlfn.BETA.INV(I4254,'Input Parameters'!$L$24,'Input Parameters'!$M$24,'Input Parameters'!$J$24,'Input Parameters'!$K$24)</f>
        <v>0.61473162002632187</v>
      </c>
      <c r="K4254" s="156">
        <f ca="1">('Input Parameters'!$E$25/'Input Parameters'!$E$31)^$J4254</f>
        <v>1.2157529183791139E-2</v>
      </c>
      <c r="L4254" s="66">
        <f ca="1">$H4254*$C4254*'Input Parameters'!$E$23*K4254</f>
        <v>1.8805527641891295</v>
      </c>
      <c r="M4254" s="23">
        <f t="shared" ca="1" si="574"/>
        <v>0.94620256562240468</v>
      </c>
      <c r="N4254" s="15">
        <f ca="1">_xlfn.NORM.INV(M4254,'Input Parameters'!$E$26,'Input Parameters'!$F$26)</f>
        <v>6.7791062395757856E-2</v>
      </c>
      <c r="O4254" s="8">
        <f t="shared" ca="1" si="575"/>
        <v>0.20396719543363506</v>
      </c>
      <c r="P4254" s="29">
        <f ca="1">_xlfn.LOGNORM.INV(O4254,'Input Parameters'!$H$27,'Input Parameters'!$I$27)</f>
        <v>0.98718456614157535</v>
      </c>
      <c r="Q4254" s="10"/>
      <c r="R4254" s="15">
        <f>'Input Parameters'!$E$28</f>
        <v>12.7</v>
      </c>
      <c r="S4254" s="10">
        <f t="shared" ca="1" si="576"/>
        <v>0.40553749717371368</v>
      </c>
      <c r="T4254" s="25">
        <f ca="1">_xlfn.LOGNORM.INV(S4254,'Input Parameters'!$H$29,'Input Parameters'!$I$29)</f>
        <v>56.689801158795355</v>
      </c>
      <c r="U4254" s="10">
        <f t="shared" ca="1" si="577"/>
        <v>0.7299513487212187</v>
      </c>
      <c r="V4254" s="29">
        <f ca="1">IF('Input Parameters'!$D$30="Beta",_xlfn.BETA.INV(U4254,'Input Parameters'!$L$30,'Input Parameters'!$M$30,'Input Parameters'!$J$30,'Input Parameters'!$K$30),IF('Input Parameters'!$D$30="LogNorm",_xlfn.LOGNORM.INV(U4254,'Input Parameters'!$H$30,'Input Parameters'!$I$30)))</f>
        <v>1.2722779027880631</v>
      </c>
      <c r="W4254" s="2">
        <f ca="1">N4254+(P4254-N4254)*(1-ERF((T4254-R4254)/(2*SQRT(L4254*'Input Parameters'!$E$31))))</f>
        <v>8.9224807133070183E-2</v>
      </c>
      <c r="X4254">
        <f t="shared" ca="1" si="578"/>
        <v>1</v>
      </c>
      <c r="Y4254" s="7"/>
    </row>
    <row r="4255" spans="1:25" ht="15" customHeight="1" x14ac:dyDescent="0.3">
      <c r="A4255" s="130">
        <v>4248</v>
      </c>
      <c r="B4255" s="10">
        <f t="shared" ca="1" si="570"/>
        <v>0.36939626229589984</v>
      </c>
      <c r="C4255" s="57">
        <f ca="1">_xlfn.NORM.INV(B4255,'Input Parameters'!$E$19,'Input Parameters'!$F$19)</f>
        <v>539.1232397284283</v>
      </c>
      <c r="D4255" s="10">
        <f t="shared" ca="1" si="571"/>
        <v>0.82710780668980077</v>
      </c>
      <c r="E4255" s="59">
        <f ca="1">IF(_xlfn.NORM.INV(D4255,'Input Parameters'!$E$20,'Input Parameters'!$F$20)&lt;3500,3500,IF(_xlfn.NORM.INV(D4255,'Input Parameters'!$E$20,'Input Parameters'!$F$20)&gt;5500,5500,_xlfn.NORM.INV(D4255,'Input Parameters'!$E$20,'Input Parameters'!$F$20)))</f>
        <v>5459.9583924332073</v>
      </c>
      <c r="F4255" s="10">
        <f t="shared" ca="1" si="572"/>
        <v>0.27555132924117609</v>
      </c>
      <c r="G4255" s="61">
        <f ca="1">_xlfn.NORM.INV(F4255,'Input Parameters'!$E$21,'Input Parameters'!$F$21)</f>
        <v>280.16458615844681</v>
      </c>
      <c r="H4255" s="54">
        <f ca="1">EXP(E4255*(1/'Input Parameters'!$E$22-1/G4255))</f>
        <v>0.42582547880374177</v>
      </c>
      <c r="I4255" s="10">
        <f t="shared" ca="1" si="573"/>
        <v>8.1216432679472428E-2</v>
      </c>
      <c r="J4255" s="29">
        <f ca="1">_xlfn.BETA.INV(I4255,'Input Parameters'!$L$24,'Input Parameters'!$M$24,'Input Parameters'!$J$24,'Input Parameters'!$K$24)</f>
        <v>0.37897639358593288</v>
      </c>
      <c r="K4255" s="156">
        <f ca="1">('Input Parameters'!$E$25/'Input Parameters'!$E$31)^$J4255</f>
        <v>6.5966697569255398E-2</v>
      </c>
      <c r="L4255" s="66">
        <f ca="1">$H4255*$C4255*'Input Parameters'!$E$23*K4255</f>
        <v>15.144133852303209</v>
      </c>
      <c r="M4255" s="23">
        <f t="shared" ca="1" si="574"/>
        <v>0.58455135057902508</v>
      </c>
      <c r="N4255" s="15">
        <f ca="1">_xlfn.NORM.INV(M4255,'Input Parameters'!$E$26,'Input Parameters'!$F$26)</f>
        <v>3.8484568719583015E-2</v>
      </c>
      <c r="O4255" s="8">
        <f t="shared" ca="1" si="575"/>
        <v>0.63747027327454631</v>
      </c>
      <c r="P4255" s="29">
        <f ca="1">_xlfn.LOGNORM.INV(O4255,'Input Parameters'!$H$27,'Input Parameters'!$I$27)</f>
        <v>1.6633107966474259</v>
      </c>
      <c r="Q4255" s="10"/>
      <c r="R4255" s="15">
        <f>'Input Parameters'!$E$28</f>
        <v>12.7</v>
      </c>
      <c r="S4255" s="10">
        <f t="shared" ca="1" si="576"/>
        <v>0.70721073938203005</v>
      </c>
      <c r="T4255" s="25">
        <f ca="1">_xlfn.LOGNORM.INV(S4255,'Input Parameters'!$H$29,'Input Parameters'!$I$29)</f>
        <v>61.908008161012717</v>
      </c>
      <c r="U4255" s="10">
        <f t="shared" ca="1" si="577"/>
        <v>8.0171654535551862E-2</v>
      </c>
      <c r="V4255" s="29">
        <f ca="1">IF('Input Parameters'!$D$30="Beta",_xlfn.BETA.INV(U4255,'Input Parameters'!$L$30,'Input Parameters'!$M$30,'Input Parameters'!$J$30,'Input Parameters'!$K$30),IF('Input Parameters'!$D$30="LogNorm",_xlfn.LOGNORM.INV(U4255,'Input Parameters'!$H$30,'Input Parameters'!$I$30)))</f>
        <v>0.57440407562989937</v>
      </c>
      <c r="W4255" s="2">
        <f ca="1">N4255+(P4255-N4255)*(1-ERF((T4255-R4255)/(2*SQRT(L4255*'Input Parameters'!$E$31))))</f>
        <v>0.64170886239495117</v>
      </c>
      <c r="X4255">
        <f t="shared" ca="1" si="578"/>
        <v>0</v>
      </c>
      <c r="Y4255" s="7"/>
    </row>
    <row r="4256" spans="1:25" ht="15" customHeight="1" x14ac:dyDescent="0.3">
      <c r="A4256" s="130">
        <v>4249</v>
      </c>
      <c r="B4256" s="10">
        <f t="shared" ca="1" si="570"/>
        <v>0.63157541728537658</v>
      </c>
      <c r="C4256" s="57">
        <f ca="1">_xlfn.NORM.INV(B4256,'Input Parameters'!$E$19,'Input Parameters'!$F$19)</f>
        <v>595.69443172477099</v>
      </c>
      <c r="D4256" s="10">
        <f t="shared" ca="1" si="571"/>
        <v>3.6588319107272116E-2</v>
      </c>
      <c r="E4256" s="59">
        <f ca="1">IF(_xlfn.NORM.INV(D4256,'Input Parameters'!$E$20,'Input Parameters'!$F$20)&lt;3500,3500,IF(_xlfn.NORM.INV(D4256,'Input Parameters'!$E$20,'Input Parameters'!$F$20)&gt;5500,5500,_xlfn.NORM.INV(D4256,'Input Parameters'!$E$20,'Input Parameters'!$F$20)))</f>
        <v>3545.7907981433973</v>
      </c>
      <c r="F4256" s="10">
        <f t="shared" ca="1" si="572"/>
        <v>0.97499784912613074</v>
      </c>
      <c r="G4256" s="61">
        <f ca="1">_xlfn.NORM.INV(F4256,'Input Parameters'!$E$21,'Input Parameters'!$F$21)</f>
        <v>300.25502766809996</v>
      </c>
      <c r="H4256" s="54">
        <f ca="1">EXP(E4256*(1/'Input Parameters'!$E$22-1/G4256))</f>
        <v>1.339654013556457</v>
      </c>
      <c r="I4256" s="10">
        <f t="shared" ca="1" si="573"/>
        <v>0.29087901114924153</v>
      </c>
      <c r="J4256" s="29">
        <f ca="1">_xlfn.BETA.INV(I4256,'Input Parameters'!$L$24,'Input Parameters'!$M$24,'Input Parameters'!$J$24,'Input Parameters'!$K$24)</f>
        <v>0.51678033284047797</v>
      </c>
      <c r="K4256" s="156">
        <f ca="1">('Input Parameters'!$E$25/'Input Parameters'!$E$31)^$J4256</f>
        <v>2.4547423441430422E-2</v>
      </c>
      <c r="L4256" s="66">
        <f ca="1">$H4256*$C4256*'Input Parameters'!$E$23*K4256</f>
        <v>19.589443754791947</v>
      </c>
      <c r="M4256" s="23">
        <f t="shared" ca="1" si="574"/>
        <v>1.141861014335821E-2</v>
      </c>
      <c r="N4256" s="15">
        <f ca="1">_xlfn.NORM.INV(M4256,'Input Parameters'!$E$26,'Input Parameters'!$F$26)</f>
        <v>-1.3799084383720489E-2</v>
      </c>
      <c r="O4256" s="8">
        <f t="shared" ca="1" si="575"/>
        <v>0.23587738430355021</v>
      </c>
      <c r="P4256" s="29">
        <f ca="1">_xlfn.LOGNORM.INV(O4256,'Input Parameters'!$H$27,'Input Parameters'!$I$27)</f>
        <v>1.0354551545650985</v>
      </c>
      <c r="Q4256" s="10"/>
      <c r="R4256" s="15">
        <f>'Input Parameters'!$E$28</f>
        <v>12.7</v>
      </c>
      <c r="S4256" s="10">
        <f t="shared" ca="1" si="576"/>
        <v>0.80823146757366904</v>
      </c>
      <c r="T4256" s="25">
        <f ca="1">_xlfn.LOGNORM.INV(S4256,'Input Parameters'!$H$29,'Input Parameters'!$I$29)</f>
        <v>64.216918211686931</v>
      </c>
      <c r="U4256" s="10">
        <f t="shared" ca="1" si="577"/>
        <v>0.90409283506322335</v>
      </c>
      <c r="V4256" s="29">
        <f ca="1">IF('Input Parameters'!$D$30="Beta",_xlfn.BETA.INV(U4256,'Input Parameters'!$L$30,'Input Parameters'!$M$30,'Input Parameters'!$J$30,'Input Parameters'!$K$30),IF('Input Parameters'!$D$30="LogNorm",_xlfn.LOGNORM.INV(U4256,'Input Parameters'!$H$30,'Input Parameters'!$I$30)))</f>
        <v>1.6718300132926516</v>
      </c>
      <c r="W4256" s="2">
        <f ca="1">N4256+(P4256-N4256)*(1-ERF((T4256-R4256)/(2*SQRT(L4256*'Input Parameters'!$E$31))))</f>
        <v>0.41690104150825147</v>
      </c>
      <c r="X4256">
        <f t="shared" ca="1" si="578"/>
        <v>1</v>
      </c>
      <c r="Y4256" s="7"/>
    </row>
    <row r="4257" spans="1:25" ht="15" customHeight="1" x14ac:dyDescent="0.3">
      <c r="A4257" s="130">
        <v>4250</v>
      </c>
      <c r="B4257" s="10">
        <f t="shared" ca="1" si="570"/>
        <v>0.91848050749711263</v>
      </c>
      <c r="C4257" s="57">
        <f ca="1">_xlfn.NORM.INV(B4257,'Input Parameters'!$E$19,'Input Parameters'!$F$19)</f>
        <v>685.17101465844621</v>
      </c>
      <c r="D4257" s="10">
        <f t="shared" ca="1" si="571"/>
        <v>0.15423390170349649</v>
      </c>
      <c r="E4257" s="59">
        <f ca="1">IF(_xlfn.NORM.INV(D4257,'Input Parameters'!$E$20,'Input Parameters'!$F$20)&lt;3500,3500,IF(_xlfn.NORM.INV(D4257,'Input Parameters'!$E$20,'Input Parameters'!$F$20)&gt;5500,5500,_xlfn.NORM.INV(D4257,'Input Parameters'!$E$20,'Input Parameters'!$F$20)))</f>
        <v>4087.0903824473107</v>
      </c>
      <c r="F4257" s="10">
        <f t="shared" ca="1" si="572"/>
        <v>0.11498602500452693</v>
      </c>
      <c r="G4257" s="61">
        <f ca="1">_xlfn.NORM.INV(F4257,'Input Parameters'!$E$21,'Input Parameters'!$F$21)</f>
        <v>275.41461344681278</v>
      </c>
      <c r="H4257" s="54">
        <f ca="1">EXP(E4257*(1/'Input Parameters'!$E$22-1/G4257))</f>
        <v>0.41038513573251456</v>
      </c>
      <c r="I4257" s="10">
        <f t="shared" ca="1" si="573"/>
        <v>0.40211306912510381</v>
      </c>
      <c r="J4257" s="29">
        <f ca="1">_xlfn.BETA.INV(I4257,'Input Parameters'!$L$24,'Input Parameters'!$M$24,'Input Parameters'!$J$24,'Input Parameters'!$K$24)</f>
        <v>0.56681381035996148</v>
      </c>
      <c r="K4257" s="156">
        <f ca="1">('Input Parameters'!$E$25/'Input Parameters'!$E$31)^$J4257</f>
        <v>1.7144704636073673E-2</v>
      </c>
      <c r="L4257" s="66">
        <f ca="1">$H4257*$C4257*'Input Parameters'!$E$23*K4257</f>
        <v>4.8208166258281695</v>
      </c>
      <c r="M4257" s="23">
        <f t="shared" ca="1" si="574"/>
        <v>0.1782234432901717</v>
      </c>
      <c r="N4257" s="15">
        <f ca="1">_xlfn.NORM.INV(M4257,'Input Parameters'!$E$26,'Input Parameters'!$F$26)</f>
        <v>1.4634710968677529E-2</v>
      </c>
      <c r="O4257" s="8">
        <f t="shared" ca="1" si="575"/>
        <v>0.22623920617106241</v>
      </c>
      <c r="P4257" s="29">
        <f ca="1">_xlfn.LOGNORM.INV(O4257,'Input Parameters'!$H$27,'Input Parameters'!$I$27)</f>
        <v>1.0210516949759072</v>
      </c>
      <c r="Q4257" s="10"/>
      <c r="R4257" s="15">
        <f>'Input Parameters'!$E$28</f>
        <v>12.7</v>
      </c>
      <c r="S4257" s="10">
        <f t="shared" ca="1" si="576"/>
        <v>0.16954686039194211</v>
      </c>
      <c r="T4257" s="25">
        <f ca="1">_xlfn.LOGNORM.INV(S4257,'Input Parameters'!$H$29,'Input Parameters'!$I$29)</f>
        <v>52.305608726042038</v>
      </c>
      <c r="U4257" s="10">
        <f t="shared" ca="1" si="577"/>
        <v>0.15511232231480565</v>
      </c>
      <c r="V4257" s="29">
        <f ca="1">IF('Input Parameters'!$D$30="Beta",_xlfn.BETA.INV(U4257,'Input Parameters'!$L$30,'Input Parameters'!$M$30,'Input Parameters'!$J$30,'Input Parameters'!$K$30),IF('Input Parameters'!$D$30="LogNorm",_xlfn.LOGNORM.INV(U4257,'Input Parameters'!$H$30,'Input Parameters'!$I$30)))</f>
        <v>0.669679657936749</v>
      </c>
      <c r="W4257" s="2">
        <f ca="1">N4257+(P4257-N4257)*(1-ERF((T4257-R4257)/(2*SQRT(L4257*'Input Parameters'!$E$31))))</f>
        <v>0.21806314703488794</v>
      </c>
      <c r="X4257">
        <f t="shared" ca="1" si="578"/>
        <v>1</v>
      </c>
      <c r="Y4257" s="7"/>
    </row>
    <row r="4258" spans="1:25" ht="15" customHeight="1" x14ac:dyDescent="0.3">
      <c r="A4258" s="130">
        <v>4251</v>
      </c>
      <c r="B4258" s="10">
        <f t="shared" ca="1" si="570"/>
        <v>0.48624008131793939</v>
      </c>
      <c r="C4258" s="57">
        <f ca="1">_xlfn.NORM.INV(B4258,'Input Parameters'!$E$19,'Input Parameters'!$F$19)</f>
        <v>564.3849322954477</v>
      </c>
      <c r="D4258" s="10">
        <f t="shared" ca="1" si="571"/>
        <v>0.28508467003114968</v>
      </c>
      <c r="E4258" s="59">
        <f ca="1">IF(_xlfn.NORM.INV(D4258,'Input Parameters'!$E$20,'Input Parameters'!$F$20)&lt;3500,3500,IF(_xlfn.NORM.INV(D4258,'Input Parameters'!$E$20,'Input Parameters'!$F$20)&gt;5500,5500,_xlfn.NORM.INV(D4258,'Input Parameters'!$E$20,'Input Parameters'!$F$20)))</f>
        <v>4402.5385159133939</v>
      </c>
      <c r="F4258" s="10">
        <f t="shared" ca="1" si="572"/>
        <v>0.6410114024674185</v>
      </c>
      <c r="G4258" s="61">
        <f ca="1">_xlfn.NORM.INV(F4258,'Input Parameters'!$E$21,'Input Parameters'!$F$21)</f>
        <v>287.68874543505802</v>
      </c>
      <c r="H4258" s="54">
        <f ca="1">EXP(E4258*(1/'Input Parameters'!$E$22-1/G4258))</f>
        <v>0.75774972322400935</v>
      </c>
      <c r="I4258" s="10">
        <f t="shared" ca="1" si="573"/>
        <v>0.94669025015279917</v>
      </c>
      <c r="J4258" s="29">
        <f ca="1">_xlfn.BETA.INV(I4258,'Input Parameters'!$L$24,'Input Parameters'!$M$24,'Input Parameters'!$J$24,'Input Parameters'!$K$24)</f>
        <v>0.83116601522592004</v>
      </c>
      <c r="K4258" s="156">
        <f ca="1">('Input Parameters'!$E$25/'Input Parameters'!$E$31)^$J4258</f>
        <v>2.5737042411936337E-3</v>
      </c>
      <c r="L4258" s="66">
        <f ca="1">$H4258*$C4258*'Input Parameters'!$E$23*K4258</f>
        <v>1.1006768575800661</v>
      </c>
      <c r="M4258" s="23">
        <f t="shared" ca="1" si="574"/>
        <v>0.61514329086283737</v>
      </c>
      <c r="N4258" s="15">
        <f ca="1">_xlfn.NORM.INV(M4258,'Input Parameters'!$E$26,'Input Parameters'!$F$26)</f>
        <v>4.0147745344020061E-2</v>
      </c>
      <c r="O4258" s="8">
        <f t="shared" ca="1" si="575"/>
        <v>9.1618975815850767E-2</v>
      </c>
      <c r="P4258" s="29">
        <f ca="1">_xlfn.LOGNORM.INV(O4258,'Input Parameters'!$H$27,'Input Parameters'!$I$27)</f>
        <v>0.79011934067491651</v>
      </c>
      <c r="Q4258" s="10"/>
      <c r="R4258" s="15">
        <f>'Input Parameters'!$E$28</f>
        <v>12.7</v>
      </c>
      <c r="S4258" s="10">
        <f t="shared" ca="1" si="576"/>
        <v>7.8513055977725621E-2</v>
      </c>
      <c r="T4258" s="25">
        <f ca="1">_xlfn.LOGNORM.INV(S4258,'Input Parameters'!$H$29,'Input Parameters'!$I$29)</f>
        <v>49.677354246583768</v>
      </c>
      <c r="U4258" s="10">
        <f t="shared" ca="1" si="577"/>
        <v>0.20871003364174556</v>
      </c>
      <c r="V4258" s="29">
        <f ca="1">IF('Input Parameters'!$D$30="Beta",_xlfn.BETA.INV(U4258,'Input Parameters'!$L$30,'Input Parameters'!$M$30,'Input Parameters'!$J$30,'Input Parameters'!$K$30),IF('Input Parameters'!$D$30="LogNorm",_xlfn.LOGNORM.INV(U4258,'Input Parameters'!$H$30,'Input Parameters'!$I$30)))</f>
        <v>0.72573509496487332</v>
      </c>
      <c r="W4258" s="2">
        <f ca="1">N4258+(P4258-N4258)*(1-ERF((T4258-R4258)/(2*SQRT(L4258*'Input Parameters'!$E$31))))</f>
        <v>4.9667739556753424E-2</v>
      </c>
      <c r="X4258">
        <f t="shared" ca="1" si="578"/>
        <v>1</v>
      </c>
      <c r="Y4258" s="7"/>
    </row>
    <row r="4259" spans="1:25" ht="15" customHeight="1" x14ac:dyDescent="0.3">
      <c r="A4259" s="130">
        <v>4252</v>
      </c>
      <c r="B4259" s="10">
        <f t="shared" ca="1" si="570"/>
        <v>0.78095880494871472</v>
      </c>
      <c r="C4259" s="57">
        <f ca="1">_xlfn.NORM.INV(B4259,'Input Parameters'!$E$19,'Input Parameters'!$F$19)</f>
        <v>632.82429614141029</v>
      </c>
      <c r="D4259" s="10">
        <f t="shared" ca="1" si="571"/>
        <v>0.87771822549154133</v>
      </c>
      <c r="E4259" s="59">
        <f ca="1">IF(_xlfn.NORM.INV(D4259,'Input Parameters'!$E$20,'Input Parameters'!$F$20)&lt;3500,3500,IF(_xlfn.NORM.INV(D4259,'Input Parameters'!$E$20,'Input Parameters'!$F$20)&gt;5500,5500,_xlfn.NORM.INV(D4259,'Input Parameters'!$E$20,'Input Parameters'!$F$20)))</f>
        <v>5500</v>
      </c>
      <c r="F4259" s="10">
        <f t="shared" ca="1" si="572"/>
        <v>0.88458172386341272</v>
      </c>
      <c r="G4259" s="61">
        <f ca="1">_xlfn.NORM.INV(F4259,'Input Parameters'!$E$21,'Input Parameters'!$F$21)</f>
        <v>294.26790477154304</v>
      </c>
      <c r="H4259" s="54">
        <f ca="1">EXP(E4259*(1/'Input Parameters'!$E$22-1/G4259))</f>
        <v>1.0842403085359655</v>
      </c>
      <c r="I4259" s="10">
        <f t="shared" ca="1" si="573"/>
        <v>0.47593628709046276</v>
      </c>
      <c r="J4259" s="29">
        <f ca="1">_xlfn.BETA.INV(I4259,'Input Parameters'!$L$24,'Input Parameters'!$M$24,'Input Parameters'!$J$24,'Input Parameters'!$K$24)</f>
        <v>0.59741186298047688</v>
      </c>
      <c r="K4259" s="156">
        <f ca="1">('Input Parameters'!$E$25/'Input Parameters'!$E$31)^$J4259</f>
        <v>1.3765875880409943E-2</v>
      </c>
      <c r="L4259" s="66">
        <f ca="1">$H4259*$C4259*'Input Parameters'!$E$23*K4259</f>
        <v>9.4452301139786456</v>
      </c>
      <c r="M4259" s="23">
        <f t="shared" ca="1" si="574"/>
        <v>0.95925308309360913</v>
      </c>
      <c r="N4259" s="15">
        <f ca="1">_xlfn.NORM.INV(M4259,'Input Parameters'!$E$26,'Input Parameters'!$F$26)</f>
        <v>7.0583753563766588E-2</v>
      </c>
      <c r="O4259" s="8">
        <f t="shared" ca="1" si="575"/>
        <v>0.367464516023013</v>
      </c>
      <c r="P4259" s="29">
        <f ca="1">_xlfn.LOGNORM.INV(O4259,'Input Parameters'!$H$27,'Input Parameters'!$I$27)</f>
        <v>1.2255896658720951</v>
      </c>
      <c r="Q4259" s="10"/>
      <c r="R4259" s="15">
        <f>'Input Parameters'!$E$28</f>
        <v>12.7</v>
      </c>
      <c r="S4259" s="10">
        <f t="shared" ca="1" si="576"/>
        <v>4.3760756542624679E-2</v>
      </c>
      <c r="T4259" s="25">
        <f ca="1">_xlfn.LOGNORM.INV(S4259,'Input Parameters'!$H$29,'Input Parameters'!$I$29)</f>
        <v>48.067190446768173</v>
      </c>
      <c r="U4259" s="10">
        <f t="shared" ca="1" si="577"/>
        <v>0.41288491276966888</v>
      </c>
      <c r="V4259" s="29">
        <f ca="1">IF('Input Parameters'!$D$30="Beta",_xlfn.BETA.INV(U4259,'Input Parameters'!$L$30,'Input Parameters'!$M$30,'Input Parameters'!$J$30,'Input Parameters'!$K$30),IF('Input Parameters'!$D$30="LogNorm",_xlfn.LOGNORM.INV(U4259,'Input Parameters'!$H$30,'Input Parameters'!$I$30)))</f>
        <v>0.91612672683073881</v>
      </c>
      <c r="W4259" s="2">
        <f ca="1">N4259+(P4259-N4259)*(1-ERF((T4259-R4259)/(2*SQRT(L4259*'Input Parameters'!$E$31))))</f>
        <v>0.5508360852146178</v>
      </c>
      <c r="X4259">
        <f t="shared" ca="1" si="578"/>
        <v>1</v>
      </c>
      <c r="Y4259" s="7"/>
    </row>
    <row r="4260" spans="1:25" ht="15" customHeight="1" x14ac:dyDescent="0.3">
      <c r="A4260" s="130">
        <v>4253</v>
      </c>
      <c r="B4260" s="10">
        <f t="shared" ca="1" si="570"/>
        <v>1.6992815459283994E-2</v>
      </c>
      <c r="C4260" s="57">
        <f ca="1">_xlfn.NORM.INV(B4260,'Input Parameters'!$E$19,'Input Parameters'!$F$19)</f>
        <v>388.13953975652345</v>
      </c>
      <c r="D4260" s="10">
        <f t="shared" ca="1" si="571"/>
        <v>0.65559359142155982</v>
      </c>
      <c r="E4260" s="59">
        <f ca="1">IF(_xlfn.NORM.INV(D4260,'Input Parameters'!$E$20,'Input Parameters'!$F$20)&lt;3500,3500,IF(_xlfn.NORM.INV(D4260,'Input Parameters'!$E$20,'Input Parameters'!$F$20)&gt;5500,5500,_xlfn.NORM.INV(D4260,'Input Parameters'!$E$20,'Input Parameters'!$F$20)))</f>
        <v>5080.326678943954</v>
      </c>
      <c r="F4260" s="10">
        <f t="shared" ca="1" si="572"/>
        <v>5.0878338639353315E-2</v>
      </c>
      <c r="G4260" s="61">
        <f ca="1">_xlfn.NORM.INV(F4260,'Input Parameters'!$E$21,'Input Parameters'!$F$21)</f>
        <v>271.98792524049549</v>
      </c>
      <c r="H4260" s="54">
        <f ca="1">EXP(E4260*(1/'Input Parameters'!$E$22-1/G4260))</f>
        <v>0.26197612774964968</v>
      </c>
      <c r="I4260" s="10">
        <f t="shared" ca="1" si="573"/>
        <v>0.72322056445568594</v>
      </c>
      <c r="J4260" s="29">
        <f ca="1">_xlfn.BETA.INV(I4260,'Input Parameters'!$L$24,'Input Parameters'!$M$24,'Input Parameters'!$J$24,'Input Parameters'!$K$24)</f>
        <v>0.69896625209877228</v>
      </c>
      <c r="K4260" s="156">
        <f ca="1">('Input Parameters'!$E$25/'Input Parameters'!$E$31)^$J4260</f>
        <v>6.6438227313231442E-3</v>
      </c>
      <c r="L4260" s="66">
        <f ca="1">$H4260*$C4260*'Input Parameters'!$E$23*K4260</f>
        <v>0.67556577776060001</v>
      </c>
      <c r="M4260" s="23">
        <f t="shared" ca="1" si="574"/>
        <v>0.85806851531720973</v>
      </c>
      <c r="N4260" s="15">
        <f ca="1">_xlfn.NORM.INV(M4260,'Input Parameters'!$E$26,'Input Parameters'!$F$26)</f>
        <v>5.6505318212558935E-2</v>
      </c>
      <c r="O4260" s="8">
        <f t="shared" ca="1" si="575"/>
        <v>0.78728526039416158</v>
      </c>
      <c r="P4260" s="29">
        <f ca="1">_xlfn.LOGNORM.INV(O4260,'Input Parameters'!$H$27,'Input Parameters'!$I$27)</f>
        <v>2.0255268500217007</v>
      </c>
      <c r="Q4260" s="10"/>
      <c r="R4260" s="15">
        <f>'Input Parameters'!$E$28</f>
        <v>12.7</v>
      </c>
      <c r="S4260" s="10">
        <f t="shared" ca="1" si="576"/>
        <v>0.89327235255152737</v>
      </c>
      <c r="T4260" s="25">
        <f ca="1">_xlfn.LOGNORM.INV(S4260,'Input Parameters'!$H$29,'Input Parameters'!$I$29)</f>
        <v>66.961208860490871</v>
      </c>
      <c r="U4260" s="10">
        <f t="shared" ca="1" si="577"/>
        <v>0.49868249734286407</v>
      </c>
      <c r="V4260" s="29">
        <f ca="1">IF('Input Parameters'!$D$30="Beta",_xlfn.BETA.INV(U4260,'Input Parameters'!$L$30,'Input Parameters'!$M$30,'Input Parameters'!$J$30,'Input Parameters'!$K$30),IF('Input Parameters'!$D$30="LogNorm",_xlfn.LOGNORM.INV(U4260,'Input Parameters'!$H$30,'Input Parameters'!$I$30)))</f>
        <v>0.99790665189315197</v>
      </c>
      <c r="W4260" s="2">
        <f ca="1">N4260+(P4260-N4260)*(1-ERF((T4260-R4260)/(2*SQRT(L4260*'Input Parameters'!$E$31))))</f>
        <v>5.6511303842263674E-2</v>
      </c>
      <c r="X4260">
        <f t="shared" ca="1" si="578"/>
        <v>1</v>
      </c>
      <c r="Y4260" s="7"/>
    </row>
    <row r="4261" spans="1:25" ht="15" customHeight="1" x14ac:dyDescent="0.3">
      <c r="A4261" s="130">
        <v>4254</v>
      </c>
      <c r="B4261" s="10">
        <f t="shared" ca="1" si="570"/>
        <v>0.95428388618325644</v>
      </c>
      <c r="C4261" s="57">
        <f ca="1">_xlfn.NORM.INV(B4261,'Input Parameters'!$E$19,'Input Parameters'!$F$19)</f>
        <v>709.92675736092724</v>
      </c>
      <c r="D4261" s="10">
        <f t="shared" ca="1" si="571"/>
        <v>0.63412503020332611</v>
      </c>
      <c r="E4261" s="59">
        <f ca="1">IF(_xlfn.NORM.INV(D4261,'Input Parameters'!$E$20,'Input Parameters'!$F$20)&lt;3500,3500,IF(_xlfn.NORM.INV(D4261,'Input Parameters'!$E$20,'Input Parameters'!$F$20)&gt;5500,5500,_xlfn.NORM.INV(D4261,'Input Parameters'!$E$20,'Input Parameters'!$F$20)))</f>
        <v>5039.9590568978874</v>
      </c>
      <c r="F4261" s="10">
        <f t="shared" ca="1" si="572"/>
        <v>0.4206206519141823</v>
      </c>
      <c r="G4261" s="61">
        <f ca="1">_xlfn.NORM.INV(F4261,'Input Parameters'!$E$21,'Input Parameters'!$F$21)</f>
        <v>283.2755951767835</v>
      </c>
      <c r="H4261" s="54">
        <f ca="1">EXP(E4261*(1/'Input Parameters'!$E$22-1/G4261))</f>
        <v>0.55405519589351582</v>
      </c>
      <c r="I4261" s="10">
        <f t="shared" ca="1" si="573"/>
        <v>0.15258012896336792</v>
      </c>
      <c r="J4261" s="29">
        <f ca="1">_xlfn.BETA.INV(I4261,'Input Parameters'!$L$24,'Input Parameters'!$M$24,'Input Parameters'!$J$24,'Input Parameters'!$K$24)</f>
        <v>0.43851829645229007</v>
      </c>
      <c r="K4261" s="156">
        <f ca="1">('Input Parameters'!$E$25/'Input Parameters'!$E$31)^$J4261</f>
        <v>4.3035413669961498E-2</v>
      </c>
      <c r="L4261" s="66">
        <f ca="1">$H4261*$C4261*'Input Parameters'!$E$23*K4261</f>
        <v>16.927489734314022</v>
      </c>
      <c r="M4261" s="23">
        <f t="shared" ca="1" si="574"/>
        <v>0.78919539325145716</v>
      </c>
      <c r="N4261" s="15">
        <f ca="1">_xlfn.NORM.INV(M4261,'Input Parameters'!$E$26,'Input Parameters'!$F$26)</f>
        <v>5.0876283743001204E-2</v>
      </c>
      <c r="O4261" s="8">
        <f t="shared" ca="1" si="575"/>
        <v>0.85983196398620432</v>
      </c>
      <c r="P4261" s="29">
        <f ca="1">_xlfn.LOGNORM.INV(O4261,'Input Parameters'!$H$27,'Input Parameters'!$I$27)</f>
        <v>2.2952072274757267</v>
      </c>
      <c r="Q4261" s="10"/>
      <c r="R4261" s="15">
        <f>'Input Parameters'!$E$28</f>
        <v>12.7</v>
      </c>
      <c r="S4261" s="10">
        <f t="shared" ca="1" si="576"/>
        <v>0.14848090326166508</v>
      </c>
      <c r="T4261" s="25">
        <f ca="1">_xlfn.LOGNORM.INV(S4261,'Input Parameters'!$H$29,'Input Parameters'!$I$29)</f>
        <v>51.797108925920448</v>
      </c>
      <c r="U4261" s="10">
        <f t="shared" ca="1" si="577"/>
        <v>0.17691470660151831</v>
      </c>
      <c r="V4261" s="29">
        <f ca="1">IF('Input Parameters'!$D$30="Beta",_xlfn.BETA.INV(U4261,'Input Parameters'!$L$30,'Input Parameters'!$M$30,'Input Parameters'!$J$30,'Input Parameters'!$K$30),IF('Input Parameters'!$D$30="LogNorm",_xlfn.LOGNORM.INV(U4261,'Input Parameters'!$H$30,'Input Parameters'!$I$30)))</f>
        <v>0.6932078226009688</v>
      </c>
      <c r="W4261" s="2">
        <f ca="1">N4261+(P4261-N4261)*(1-ERF((T4261-R4261)/(2*SQRT(L4261*'Input Parameters'!$E$31))))</f>
        <v>1.1766754742588934</v>
      </c>
      <c r="X4261">
        <f t="shared" ca="1" si="578"/>
        <v>0</v>
      </c>
      <c r="Y4261" s="7"/>
    </row>
    <row r="4262" spans="1:25" ht="15" customHeight="1" x14ac:dyDescent="0.3">
      <c r="A4262" s="130">
        <v>4255</v>
      </c>
      <c r="B4262" s="10">
        <f t="shared" ca="1" si="570"/>
        <v>0.18813515390286162</v>
      </c>
      <c r="C4262" s="57">
        <f ca="1">_xlfn.NORM.INV(B4262,'Input Parameters'!$E$19,'Input Parameters'!$F$19)</f>
        <v>492.53530827191435</v>
      </c>
      <c r="D4262" s="10">
        <f t="shared" ca="1" si="571"/>
        <v>0.5654938019402711</v>
      </c>
      <c r="E4262" s="59">
        <f ca="1">IF(_xlfn.NORM.INV(D4262,'Input Parameters'!$E$20,'Input Parameters'!$F$20)&lt;3500,3500,IF(_xlfn.NORM.INV(D4262,'Input Parameters'!$E$20,'Input Parameters'!$F$20)&gt;5500,5500,_xlfn.NORM.INV(D4262,'Input Parameters'!$E$20,'Input Parameters'!$F$20)))</f>
        <v>4915.4391567948969</v>
      </c>
      <c r="F4262" s="10">
        <f t="shared" ca="1" si="572"/>
        <v>0.92766226157478726</v>
      </c>
      <c r="G4262" s="61">
        <f ca="1">_xlfn.NORM.INV(F4262,'Input Parameters'!$E$21,'Input Parameters'!$F$21)</f>
        <v>296.3145890578723</v>
      </c>
      <c r="H4262" s="54">
        <f ca="1">EXP(E4262*(1/'Input Parameters'!$E$22-1/G4262))</f>
        <v>1.2064230793827919</v>
      </c>
      <c r="I4262" s="10">
        <f t="shared" ca="1" si="573"/>
        <v>0.71192002310390956</v>
      </c>
      <c r="J4262" s="29">
        <f ca="1">_xlfn.BETA.INV(I4262,'Input Parameters'!$L$24,'Input Parameters'!$M$24,'Input Parameters'!$J$24,'Input Parameters'!$K$24)</f>
        <v>0.6940195477386879</v>
      </c>
      <c r="K4262" s="156">
        <f ca="1">('Input Parameters'!$E$25/'Input Parameters'!$E$31)^$J4262</f>
        <v>6.8838144913970865E-3</v>
      </c>
      <c r="L4262" s="66">
        <f ca="1">$H4262*$C4262*'Input Parameters'!$E$23*K4262</f>
        <v>4.0904036211090151</v>
      </c>
      <c r="M4262" s="23">
        <f t="shared" ca="1" si="574"/>
        <v>0.16738039945498417</v>
      </c>
      <c r="N4262" s="15">
        <f ca="1">_xlfn.NORM.INV(M4262,'Input Parameters'!$E$26,'Input Parameters'!$F$26)</f>
        <v>1.3744053775231729E-2</v>
      </c>
      <c r="O4262" s="8">
        <f t="shared" ca="1" si="575"/>
        <v>0.59037586197110792</v>
      </c>
      <c r="P4262" s="29">
        <f ca="1">_xlfn.LOGNORM.INV(O4262,'Input Parameters'!$H$27,'Input Parameters'!$I$27)</f>
        <v>1.5750831729010384</v>
      </c>
      <c r="Q4262" s="10"/>
      <c r="R4262" s="15">
        <f>'Input Parameters'!$E$28</f>
        <v>12.7</v>
      </c>
      <c r="S4262" s="10">
        <f t="shared" ca="1" si="576"/>
        <v>0.54761927360834428</v>
      </c>
      <c r="T4262" s="25">
        <f ca="1">_xlfn.LOGNORM.INV(S4262,'Input Parameters'!$H$29,'Input Parameters'!$I$29)</f>
        <v>59.019352688310882</v>
      </c>
      <c r="U4262" s="10">
        <f t="shared" ca="1" si="577"/>
        <v>0.5343255665962493</v>
      </c>
      <c r="V4262" s="29">
        <f ca="1">IF('Input Parameters'!$D$30="Beta",_xlfn.BETA.INV(U4262,'Input Parameters'!$L$30,'Input Parameters'!$M$30,'Input Parameters'!$J$30,'Input Parameters'!$K$30),IF('Input Parameters'!$D$30="LogNorm",_xlfn.LOGNORM.INV(U4262,'Input Parameters'!$H$30,'Input Parameters'!$I$30)))</f>
        <v>1.0337353803160441</v>
      </c>
      <c r="W4262" s="2">
        <f ca="1">N4262+(P4262-N4262)*(1-ERF((T4262-R4262)/(2*SQRT(L4262*'Input Parameters'!$E$31))))</f>
        <v>0.17823580697349653</v>
      </c>
      <c r="X4262">
        <f t="shared" ca="1" si="578"/>
        <v>1</v>
      </c>
      <c r="Y4262" s="7"/>
    </row>
    <row r="4263" spans="1:25" ht="15" customHeight="1" x14ac:dyDescent="0.3">
      <c r="A4263" s="130">
        <v>4256</v>
      </c>
      <c r="B4263" s="10">
        <f t="shared" ca="1" si="570"/>
        <v>0.12252721771507691</v>
      </c>
      <c r="C4263" s="57">
        <f ca="1">_xlfn.NORM.INV(B4263,'Input Parameters'!$E$19,'Input Parameters'!$F$19)</f>
        <v>469.07333133261608</v>
      </c>
      <c r="D4263" s="10">
        <f t="shared" ca="1" si="571"/>
        <v>0.38848769826690532</v>
      </c>
      <c r="E4263" s="59">
        <f ca="1">IF(_xlfn.NORM.INV(D4263,'Input Parameters'!$E$20,'Input Parameters'!$F$20)&lt;3500,3500,IF(_xlfn.NORM.INV(D4263,'Input Parameters'!$E$20,'Input Parameters'!$F$20)&gt;5500,5500,_xlfn.NORM.INV(D4263,'Input Parameters'!$E$20,'Input Parameters'!$F$20)))</f>
        <v>4601.7160448450713</v>
      </c>
      <c r="F4263" s="10">
        <f t="shared" ca="1" si="572"/>
        <v>0.23707497267019539</v>
      </c>
      <c r="G4263" s="61">
        <f ca="1">_xlfn.NORM.INV(F4263,'Input Parameters'!$E$21,'Input Parameters'!$F$21)</f>
        <v>279.22425863496403</v>
      </c>
      <c r="H4263" s="54">
        <f ca="1">EXP(E4263*(1/'Input Parameters'!$E$22-1/G4263))</f>
        <v>0.46077585733629839</v>
      </c>
      <c r="I4263" s="10">
        <f t="shared" ca="1" si="573"/>
        <v>0.28743463739761699</v>
      </c>
      <c r="J4263" s="29">
        <f ca="1">_xlfn.BETA.INV(I4263,'Input Parameters'!$L$24,'Input Parameters'!$M$24,'Input Parameters'!$J$24,'Input Parameters'!$K$24)</f>
        <v>0.51511051787968509</v>
      </c>
      <c r="K4263" s="156">
        <f ca="1">('Input Parameters'!$E$25/'Input Parameters'!$E$31)^$J4263</f>
        <v>2.4843232826194439E-2</v>
      </c>
      <c r="L4263" s="66">
        <f ca="1">$H4263*$C4263*'Input Parameters'!$E$23*K4263</f>
        <v>5.3695583688452899</v>
      </c>
      <c r="M4263" s="23">
        <f t="shared" ca="1" si="574"/>
        <v>0.11552996263615201</v>
      </c>
      <c r="N4263" s="15">
        <f ca="1">_xlfn.NORM.INV(M4263,'Input Parameters'!$E$26,'Input Parameters'!$F$26)</f>
        <v>8.8497071138201981E-3</v>
      </c>
      <c r="O4263" s="8">
        <f t="shared" ca="1" si="575"/>
        <v>0.65574111271341695</v>
      </c>
      <c r="P4263" s="29">
        <f ca="1">_xlfn.LOGNORM.INV(O4263,'Input Parameters'!$H$27,'Input Parameters'!$I$27)</f>
        <v>1.6998839927074199</v>
      </c>
      <c r="Q4263" s="10"/>
      <c r="R4263" s="15">
        <f>'Input Parameters'!$E$28</f>
        <v>12.7</v>
      </c>
      <c r="S4263" s="10">
        <f t="shared" ca="1" si="576"/>
        <v>0.54305149582660828</v>
      </c>
      <c r="T4263" s="25">
        <f ca="1">_xlfn.LOGNORM.INV(S4263,'Input Parameters'!$H$29,'Input Parameters'!$I$29)</f>
        <v>58.943038814713276</v>
      </c>
      <c r="U4263" s="10">
        <f t="shared" ca="1" si="577"/>
        <v>0.42403954722248238</v>
      </c>
      <c r="V4263" s="29">
        <f ca="1">IF('Input Parameters'!$D$30="Beta",_xlfn.BETA.INV(U4263,'Input Parameters'!$L$30,'Input Parameters'!$M$30,'Input Parameters'!$J$30,'Input Parameters'!$K$30),IF('Input Parameters'!$D$30="LogNorm",_xlfn.LOGNORM.INV(U4263,'Input Parameters'!$H$30,'Input Parameters'!$I$30)))</f>
        <v>0.9265030009456855</v>
      </c>
      <c r="W4263" s="2">
        <f ca="1">N4263+(P4263-N4263)*(1-ERF((T4263-R4263)/(2*SQRT(L4263*'Input Parameters'!$E$31))))</f>
        <v>0.27638996392276383</v>
      </c>
      <c r="X4263">
        <f t="shared" ca="1" si="578"/>
        <v>1</v>
      </c>
      <c r="Y4263" s="7"/>
    </row>
    <row r="4264" spans="1:25" ht="15" customHeight="1" x14ac:dyDescent="0.3">
      <c r="A4264" s="130">
        <v>4257</v>
      </c>
      <c r="B4264" s="10">
        <f t="shared" ca="1" si="570"/>
        <v>0.46077247646260666</v>
      </c>
      <c r="C4264" s="57">
        <f ca="1">_xlfn.NORM.INV(B4264,'Input Parameters'!$E$19,'Input Parameters'!$F$19)</f>
        <v>558.97778024813931</v>
      </c>
      <c r="D4264" s="10">
        <f t="shared" ca="1" si="571"/>
        <v>3.0055150482361404E-2</v>
      </c>
      <c r="E4264" s="59">
        <f ca="1">IF(_xlfn.NORM.INV(D4264,'Input Parameters'!$E$20,'Input Parameters'!$F$20)&lt;3500,3500,IF(_xlfn.NORM.INV(D4264,'Input Parameters'!$E$20,'Input Parameters'!$F$20)&gt;5500,5500,_xlfn.NORM.INV(D4264,'Input Parameters'!$E$20,'Input Parameters'!$F$20)))</f>
        <v>3500</v>
      </c>
      <c r="F4264" s="10">
        <f t="shared" ca="1" si="572"/>
        <v>0.95974730623761417</v>
      </c>
      <c r="G4264" s="61">
        <f ca="1">_xlfn.NORM.INV(F4264,'Input Parameters'!$E$21,'Input Parameters'!$F$21)</f>
        <v>298.58740298497855</v>
      </c>
      <c r="H4264" s="54">
        <f ca="1">EXP(E4264*(1/'Input Parameters'!$E$22-1/G4264))</f>
        <v>1.2504851622470752</v>
      </c>
      <c r="I4264" s="10">
        <f t="shared" ca="1" si="573"/>
        <v>0.44417524518068241</v>
      </c>
      <c r="J4264" s="29">
        <f ca="1">_xlfn.BETA.INV(I4264,'Input Parameters'!$L$24,'Input Parameters'!$M$24,'Input Parameters'!$J$24,'Input Parameters'!$K$24)</f>
        <v>0.58440350833049637</v>
      </c>
      <c r="K4264" s="156">
        <f ca="1">('Input Parameters'!$E$25/'Input Parameters'!$E$31)^$J4264</f>
        <v>1.5112297562334759E-2</v>
      </c>
      <c r="L4264" s="66">
        <f ca="1">$H4264*$C4264*'Input Parameters'!$E$23*K4264</f>
        <v>10.563396560570993</v>
      </c>
      <c r="M4264" s="23">
        <f t="shared" ca="1" si="574"/>
        <v>0.37123273793950506</v>
      </c>
      <c r="N4264" s="15">
        <f ca="1">_xlfn.NORM.INV(M4264,'Input Parameters'!$E$26,'Input Parameters'!$F$26)</f>
        <v>2.709960634150143E-2</v>
      </c>
      <c r="O4264" s="8">
        <f t="shared" ca="1" si="575"/>
        <v>0.70021212262237265</v>
      </c>
      <c r="P4264" s="29">
        <f ca="1">_xlfn.LOGNORM.INV(O4264,'Input Parameters'!$H$27,'Input Parameters'!$I$27)</f>
        <v>1.7958570553372657</v>
      </c>
      <c r="Q4264" s="10"/>
      <c r="R4264" s="15">
        <f>'Input Parameters'!$E$28</f>
        <v>12.7</v>
      </c>
      <c r="S4264" s="10">
        <f t="shared" ca="1" si="576"/>
        <v>0.86166429594042815</v>
      </c>
      <c r="T4264" s="25">
        <f ca="1">_xlfn.LOGNORM.INV(S4264,'Input Parameters'!$H$29,'Input Parameters'!$I$29)</f>
        <v>65.796453898380861</v>
      </c>
      <c r="U4264" s="10">
        <f t="shared" ca="1" si="577"/>
        <v>0.61103489560038104</v>
      </c>
      <c r="V4264" s="29">
        <f ca="1">IF('Input Parameters'!$D$30="Beta",_xlfn.BETA.INV(U4264,'Input Parameters'!$L$30,'Input Parameters'!$M$30,'Input Parameters'!$J$30,'Input Parameters'!$K$30),IF('Input Parameters'!$D$30="LogNorm",_xlfn.LOGNORM.INV(U4264,'Input Parameters'!$H$30,'Input Parameters'!$I$30)))</f>
        <v>1.1167460071028255</v>
      </c>
      <c r="W4264" s="2">
        <f ca="1">N4264+(P4264-N4264)*(1-ERF((T4264-R4264)/(2*SQRT(L4264*'Input Parameters'!$E$31))))</f>
        <v>0.46578283137320936</v>
      </c>
      <c r="X4264">
        <f t="shared" ca="1" si="578"/>
        <v>1</v>
      </c>
      <c r="Y4264" s="7"/>
    </row>
    <row r="4265" spans="1:25" ht="15" customHeight="1" x14ac:dyDescent="0.3">
      <c r="A4265" s="130">
        <v>4258</v>
      </c>
      <c r="B4265" s="10">
        <f t="shared" ca="1" si="570"/>
        <v>0.59235302001986578</v>
      </c>
      <c r="C4265" s="57">
        <f ca="1">_xlfn.NORM.INV(B4265,'Input Parameters'!$E$19,'Input Parameters'!$F$19)</f>
        <v>587.03937062912837</v>
      </c>
      <c r="D4265" s="10">
        <f t="shared" ca="1" si="571"/>
        <v>0.34506976519506172</v>
      </c>
      <c r="E4265" s="59">
        <f ca="1">IF(_xlfn.NORM.INV(D4265,'Input Parameters'!$E$20,'Input Parameters'!$F$20)&lt;3500,3500,IF(_xlfn.NORM.INV(D4265,'Input Parameters'!$E$20,'Input Parameters'!$F$20)&gt;5500,5500,_xlfn.NORM.INV(D4265,'Input Parameters'!$E$20,'Input Parameters'!$F$20)))</f>
        <v>4520.9339966052903</v>
      </c>
      <c r="F4265" s="10">
        <f t="shared" ca="1" si="572"/>
        <v>0.59375766785029394</v>
      </c>
      <c r="G4265" s="61">
        <f ca="1">_xlfn.NORM.INV(F4265,'Input Parameters'!$E$21,'Input Parameters'!$F$21)</f>
        <v>286.71456396281678</v>
      </c>
      <c r="H4265" s="54">
        <f ca="1">EXP(E4265*(1/'Input Parameters'!$E$22-1/G4265))</f>
        <v>0.71301234751159448</v>
      </c>
      <c r="I4265" s="10">
        <f t="shared" ca="1" si="573"/>
        <v>0.4493378191418026</v>
      </c>
      <c r="J4265" s="29">
        <f ca="1">_xlfn.BETA.INV(I4265,'Input Parameters'!$L$24,'Input Parameters'!$M$24,'Input Parameters'!$J$24,'Input Parameters'!$K$24)</f>
        <v>0.58653135161245695</v>
      </c>
      <c r="K4265" s="156">
        <f ca="1">('Input Parameters'!$E$25/'Input Parameters'!$E$31)^$J4265</f>
        <v>1.4883372275331992E-2</v>
      </c>
      <c r="L4265" s="66">
        <f ca="1">$H4265*$C4265*'Input Parameters'!$E$23*K4265</f>
        <v>6.2296783585168178</v>
      </c>
      <c r="M4265" s="23">
        <f t="shared" ca="1" si="574"/>
        <v>0.10430419102500454</v>
      </c>
      <c r="N4265" s="15">
        <f ca="1">_xlfn.NORM.INV(M4265,'Input Parameters'!$E$26,'Input Parameters'!$F$26)</f>
        <v>7.5945740526013571E-3</v>
      </c>
      <c r="O4265" s="8">
        <f t="shared" ca="1" si="575"/>
        <v>0.83412703118096232</v>
      </c>
      <c r="P4265" s="29">
        <f ca="1">_xlfn.LOGNORM.INV(O4265,'Input Parameters'!$H$27,'Input Parameters'!$I$27)</f>
        <v>2.1871894320588359</v>
      </c>
      <c r="Q4265" s="10"/>
      <c r="R4265" s="15">
        <f>'Input Parameters'!$E$28</f>
        <v>12.7</v>
      </c>
      <c r="S4265" s="10">
        <f t="shared" ca="1" si="576"/>
        <v>0.18761849396627217</v>
      </c>
      <c r="T4265" s="25">
        <f ca="1">_xlfn.LOGNORM.INV(S4265,'Input Parameters'!$H$29,'Input Parameters'!$I$29)</f>
        <v>52.713872102003101</v>
      </c>
      <c r="U4265" s="10">
        <f t="shared" ca="1" si="577"/>
        <v>0.3877817667849851</v>
      </c>
      <c r="V4265" s="29">
        <f ca="1">IF('Input Parameters'!$D$30="Beta",_xlfn.BETA.INV(U4265,'Input Parameters'!$L$30,'Input Parameters'!$M$30,'Input Parameters'!$J$30,'Input Parameters'!$K$30),IF('Input Parameters'!$D$30="LogNorm",_xlfn.LOGNORM.INV(U4265,'Input Parameters'!$H$30,'Input Parameters'!$I$30)))</f>
        <v>0.89295130562446523</v>
      </c>
      <c r="W4265" s="2">
        <f ca="1">N4265+(P4265-N4265)*(1-ERF((T4265-R4265)/(2*SQRT(L4265*'Input Parameters'!$E$31))))</f>
        <v>0.56766143992609586</v>
      </c>
      <c r="X4265">
        <f t="shared" ca="1" si="578"/>
        <v>1</v>
      </c>
      <c r="Y4265" s="7"/>
    </row>
    <row r="4266" spans="1:25" ht="15" customHeight="1" x14ac:dyDescent="0.3">
      <c r="A4266" s="130">
        <v>4259</v>
      </c>
      <c r="B4266" s="10">
        <f t="shared" ca="1" si="570"/>
        <v>0.48370300458638982</v>
      </c>
      <c r="C4266" s="57">
        <f ca="1">_xlfn.NORM.INV(B4266,'Input Parameters'!$E$19,'Input Parameters'!$F$19)</f>
        <v>563.84717132757555</v>
      </c>
      <c r="D4266" s="10">
        <f t="shared" ca="1" si="571"/>
        <v>1.8656603396387195E-2</v>
      </c>
      <c r="E4266" s="59">
        <f ca="1">IF(_xlfn.NORM.INV(D4266,'Input Parameters'!$E$20,'Input Parameters'!$F$20)&lt;3500,3500,IF(_xlfn.NORM.INV(D4266,'Input Parameters'!$E$20,'Input Parameters'!$F$20)&gt;5500,5500,_xlfn.NORM.INV(D4266,'Input Parameters'!$E$20,'Input Parameters'!$F$20)))</f>
        <v>3500</v>
      </c>
      <c r="F4266" s="10">
        <f t="shared" ca="1" si="572"/>
        <v>0.67004060898969398</v>
      </c>
      <c r="G4266" s="61">
        <f ca="1">_xlfn.NORM.INV(F4266,'Input Parameters'!$E$21,'Input Parameters'!$F$21)</f>
        <v>288.30859887294946</v>
      </c>
      <c r="H4266" s="54">
        <f ca="1">EXP(E4266*(1/'Input Parameters'!$E$22-1/G4266))</f>
        <v>0.82334725164291922</v>
      </c>
      <c r="I4266" s="10">
        <f t="shared" ca="1" si="573"/>
        <v>0.81129241318216549</v>
      </c>
      <c r="J4266" s="29">
        <f ca="1">_xlfn.BETA.INV(I4266,'Input Parameters'!$L$24,'Input Parameters'!$M$24,'Input Parameters'!$J$24,'Input Parameters'!$K$24)</f>
        <v>0.74044033704083656</v>
      </c>
      <c r="K4266" s="156">
        <f ca="1">('Input Parameters'!$E$25/'Input Parameters'!$E$31)^$J4266</f>
        <v>4.9341044268885617E-3</v>
      </c>
      <c r="L4266" s="66">
        <f ca="1">$H4266*$C4266*'Input Parameters'!$E$23*K4266</f>
        <v>2.2906186004008302</v>
      </c>
      <c r="M4266" s="23">
        <f t="shared" ca="1" si="574"/>
        <v>5.8287094959006192E-2</v>
      </c>
      <c r="N4266" s="15">
        <f ca="1">_xlfn.NORM.INV(M4266,'Input Parameters'!$E$26,'Input Parameters'!$F$26)</f>
        <v>1.044351733505082E-3</v>
      </c>
      <c r="O4266" s="8">
        <f t="shared" ca="1" si="575"/>
        <v>0.48201009222872016</v>
      </c>
      <c r="P4266" s="29">
        <f ca="1">_xlfn.LOGNORM.INV(O4266,'Input Parameters'!$H$27,'Input Parameters'!$I$27)</f>
        <v>1.3955031692329516</v>
      </c>
      <c r="Q4266" s="10"/>
      <c r="R4266" s="15">
        <f>'Input Parameters'!$E$28</f>
        <v>12.7</v>
      </c>
      <c r="S4266" s="10">
        <f t="shared" ca="1" si="576"/>
        <v>0.44092111788352639</v>
      </c>
      <c r="T4266" s="25">
        <f ca="1">_xlfn.LOGNORM.INV(S4266,'Input Parameters'!$H$29,'Input Parameters'!$I$29)</f>
        <v>57.26813749865714</v>
      </c>
      <c r="U4266" s="10">
        <f t="shared" ca="1" si="577"/>
        <v>0.97553762591340665</v>
      </c>
      <c r="V4266" s="29">
        <f ca="1">IF('Input Parameters'!$D$30="Beta",_xlfn.BETA.INV(U4266,'Input Parameters'!$L$30,'Input Parameters'!$M$30,'Input Parameters'!$J$30,'Input Parameters'!$K$30),IF('Input Parameters'!$D$30="LogNorm",_xlfn.LOGNORM.INV(U4266,'Input Parameters'!$H$30,'Input Parameters'!$I$30)))</f>
        <v>2.1722658340398446</v>
      </c>
      <c r="W4266" s="2">
        <f ca="1">N4266+(P4266-N4266)*(1-ERF((T4266-R4266)/(2*SQRT(L4266*'Input Parameters'!$E$31))))</f>
        <v>5.3084915830796595E-2</v>
      </c>
      <c r="X4266">
        <f t="shared" ca="1" si="578"/>
        <v>1</v>
      </c>
      <c r="Y4266" s="7"/>
    </row>
    <row r="4267" spans="1:25" ht="15" customHeight="1" x14ac:dyDescent="0.3">
      <c r="A4267" s="130">
        <v>4260</v>
      </c>
      <c r="B4267" s="10">
        <f t="shared" ca="1" si="570"/>
        <v>0.67439041832582225</v>
      </c>
      <c r="C4267" s="57">
        <f ca="1">_xlfn.NORM.INV(B4267,'Input Parameters'!$E$19,'Input Parameters'!$F$19)</f>
        <v>605.49984363788087</v>
      </c>
      <c r="D4267" s="10">
        <f t="shared" ca="1" si="571"/>
        <v>0.99094014698750088</v>
      </c>
      <c r="E4267" s="59">
        <f ca="1">IF(_xlfn.NORM.INV(D4267,'Input Parameters'!$E$20,'Input Parameters'!$F$20)&lt;3500,3500,IF(_xlfn.NORM.INV(D4267,'Input Parameters'!$E$20,'Input Parameters'!$F$20)&gt;5500,5500,_xlfn.NORM.INV(D4267,'Input Parameters'!$E$20,'Input Parameters'!$F$20)))</f>
        <v>5500</v>
      </c>
      <c r="F4267" s="10">
        <f t="shared" ca="1" si="572"/>
        <v>0.43165712415144353</v>
      </c>
      <c r="G4267" s="61">
        <f ca="1">_xlfn.NORM.INV(F4267,'Input Parameters'!$E$21,'Input Parameters'!$F$21)</f>
        <v>283.49684744160828</v>
      </c>
      <c r="H4267" s="54">
        <f ca="1">EXP(E4267*(1/'Input Parameters'!$E$22-1/G4267))</f>
        <v>0.53299810369707878</v>
      </c>
      <c r="I4267" s="10">
        <f t="shared" ca="1" si="573"/>
        <v>0.87147217213189399</v>
      </c>
      <c r="J4267" s="29">
        <f ca="1">_xlfn.BETA.INV(I4267,'Input Parameters'!$L$24,'Input Parameters'!$M$24,'Input Parameters'!$J$24,'Input Parameters'!$K$24)</f>
        <v>0.77391999544717338</v>
      </c>
      <c r="K4267" s="156">
        <f ca="1">('Input Parameters'!$E$25/'Input Parameters'!$E$31)^$J4267</f>
        <v>3.8806522888672154E-3</v>
      </c>
      <c r="L4267" s="66">
        <f ca="1">$H4267*$C4267*'Input Parameters'!$E$23*K4267</f>
        <v>1.2524039549389507</v>
      </c>
      <c r="M4267" s="23">
        <f t="shared" ca="1" si="574"/>
        <v>0.57731624279049321</v>
      </c>
      <c r="N4267" s="15">
        <f ca="1">_xlfn.NORM.INV(M4267,'Input Parameters'!$E$26,'Input Parameters'!$F$26)</f>
        <v>3.8095682242356071E-2</v>
      </c>
      <c r="O4267" s="8">
        <f t="shared" ca="1" si="575"/>
        <v>0.22023332846928467</v>
      </c>
      <c r="P4267" s="29">
        <f ca="1">_xlfn.LOGNORM.INV(O4267,'Input Parameters'!$H$27,'Input Parameters'!$I$27)</f>
        <v>1.0120051774625396</v>
      </c>
      <c r="Q4267" s="10"/>
      <c r="R4267" s="15">
        <f>'Input Parameters'!$E$28</f>
        <v>12.7</v>
      </c>
      <c r="S4267" s="10">
        <f t="shared" ca="1" si="576"/>
        <v>7.4957711009212558E-2</v>
      </c>
      <c r="T4267" s="25">
        <f ca="1">_xlfn.LOGNORM.INV(S4267,'Input Parameters'!$H$29,'Input Parameters'!$I$29)</f>
        <v>49.539861865166444</v>
      </c>
      <c r="U4267" s="10">
        <f t="shared" ca="1" si="577"/>
        <v>0.20425042492931433</v>
      </c>
      <c r="V4267" s="29">
        <f ca="1">IF('Input Parameters'!$D$30="Beta",_xlfn.BETA.INV(U4267,'Input Parameters'!$L$30,'Input Parameters'!$M$30,'Input Parameters'!$J$30,'Input Parameters'!$K$30),IF('Input Parameters'!$D$30="LogNorm",_xlfn.LOGNORM.INV(U4267,'Input Parameters'!$H$30,'Input Parameters'!$I$30)))</f>
        <v>0.72127586360168683</v>
      </c>
      <c r="W4267" s="2">
        <f ca="1">N4267+(P4267-N4267)*(1-ERF((T4267-R4267)/(2*SQRT(L4267*'Input Parameters'!$E$31))))</f>
        <v>5.7502742169703705E-2</v>
      </c>
      <c r="X4267">
        <f t="shared" ca="1" si="578"/>
        <v>1</v>
      </c>
      <c r="Y4267" s="7"/>
    </row>
    <row r="4268" spans="1:25" ht="15" customHeight="1" x14ac:dyDescent="0.3">
      <c r="A4268" s="130">
        <v>4261</v>
      </c>
      <c r="B4268" s="10">
        <f t="shared" ca="1" si="570"/>
        <v>0.78108176653693051</v>
      </c>
      <c r="C4268" s="57">
        <f ca="1">_xlfn.NORM.INV(B4268,'Input Parameters'!$E$19,'Input Parameters'!$F$19)</f>
        <v>632.85948108825824</v>
      </c>
      <c r="D4268" s="10">
        <f t="shared" ca="1" si="571"/>
        <v>0.64838651832256888</v>
      </c>
      <c r="E4268" s="59">
        <f ca="1">IF(_xlfn.NORM.INV(D4268,'Input Parameters'!$E$20,'Input Parameters'!$F$20)&lt;3500,3500,IF(_xlfn.NORM.INV(D4268,'Input Parameters'!$E$20,'Input Parameters'!$F$20)&gt;5500,5500,_xlfn.NORM.INV(D4268,'Input Parameters'!$E$20,'Input Parameters'!$F$20)))</f>
        <v>5066.6776284315038</v>
      </c>
      <c r="F4268" s="10">
        <f t="shared" ca="1" si="572"/>
        <v>0.19127870986381557</v>
      </c>
      <c r="G4268" s="61">
        <f ca="1">_xlfn.NORM.INV(F4268,'Input Parameters'!$E$21,'Input Parameters'!$F$21)</f>
        <v>277.98669624268962</v>
      </c>
      <c r="H4268" s="54">
        <f ca="1">EXP(E4268*(1/'Input Parameters'!$E$22-1/G4268))</f>
        <v>0.39301157820122345</v>
      </c>
      <c r="I4268" s="10">
        <f t="shared" ca="1" si="573"/>
        <v>0.73005660634743075</v>
      </c>
      <c r="J4268" s="29">
        <f ca="1">_xlfn.BETA.INV(I4268,'Input Parameters'!$L$24,'Input Parameters'!$M$24,'Input Parameters'!$J$24,'Input Parameters'!$K$24)</f>
        <v>0.70199019550857811</v>
      </c>
      <c r="K4268" s="156">
        <f ca="1">('Input Parameters'!$E$25/'Input Parameters'!$E$31)^$J4268</f>
        <v>6.5012541731580423E-3</v>
      </c>
      <c r="L4268" s="66">
        <f ca="1">$H4268*$C4268*'Input Parameters'!$E$23*K4268</f>
        <v>1.6169991117054499</v>
      </c>
      <c r="M4268" s="23">
        <f t="shared" ca="1" si="574"/>
        <v>0.55970533746511075</v>
      </c>
      <c r="N4268" s="15">
        <f ca="1">_xlfn.NORM.INV(M4268,'Input Parameters'!$E$26,'Input Parameters'!$F$26)</f>
        <v>3.7154665840599718E-2</v>
      </c>
      <c r="O4268" s="8">
        <f t="shared" ca="1" si="575"/>
        <v>0.54823711575993495</v>
      </c>
      <c r="P4268" s="29">
        <f ca="1">_xlfn.LOGNORM.INV(O4268,'Input Parameters'!$H$27,'Input Parameters'!$I$27)</f>
        <v>1.5020576456887518</v>
      </c>
      <c r="Q4268" s="10"/>
      <c r="R4268" s="15">
        <f>'Input Parameters'!$E$28</f>
        <v>12.7</v>
      </c>
      <c r="S4268" s="10">
        <f t="shared" ca="1" si="576"/>
        <v>0.12097799153334488</v>
      </c>
      <c r="T4268" s="25">
        <f ca="1">_xlfn.LOGNORM.INV(S4268,'Input Parameters'!$H$29,'Input Parameters'!$I$29)</f>
        <v>51.062981687070909</v>
      </c>
      <c r="U4268" s="10">
        <f t="shared" ca="1" si="577"/>
        <v>0.23164401067149099</v>
      </c>
      <c r="V4268" s="29">
        <f ca="1">IF('Input Parameters'!$D$30="Beta",_xlfn.BETA.INV(U4268,'Input Parameters'!$L$30,'Input Parameters'!$M$30,'Input Parameters'!$J$30,'Input Parameters'!$K$30),IF('Input Parameters'!$D$30="LogNorm",_xlfn.LOGNORM.INV(U4268,'Input Parameters'!$H$30,'Input Parameters'!$I$30)))</f>
        <v>0.74824600936593577</v>
      </c>
      <c r="W4268" s="2">
        <f ca="1">N4268+(P4268-N4268)*(1-ERF((T4268-R4268)/(2*SQRT(L4268*'Input Parameters'!$E$31))))</f>
        <v>8.5355740971573613E-2</v>
      </c>
      <c r="X4268">
        <f t="shared" ca="1" si="578"/>
        <v>1</v>
      </c>
      <c r="Y4268" s="7"/>
    </row>
    <row r="4269" spans="1:25" ht="15" customHeight="1" x14ac:dyDescent="0.3">
      <c r="A4269" s="130">
        <v>4262</v>
      </c>
      <c r="B4269" s="10">
        <f t="shared" ca="1" si="570"/>
        <v>0.49822302296132137</v>
      </c>
      <c r="C4269" s="57">
        <f ca="1">_xlfn.NORM.INV(B4269,'Input Parameters'!$E$19,'Input Parameters'!$F$19)</f>
        <v>566.9236170903373</v>
      </c>
      <c r="D4269" s="10">
        <f t="shared" ca="1" si="571"/>
        <v>0.65203092086543191</v>
      </c>
      <c r="E4269" s="59">
        <f ca="1">IF(_xlfn.NORM.INV(D4269,'Input Parameters'!$E$20,'Input Parameters'!$F$20)&lt;3500,3500,IF(_xlfn.NORM.INV(D4269,'Input Parameters'!$E$20,'Input Parameters'!$F$20)&gt;5500,5500,_xlfn.NORM.INV(D4269,'Input Parameters'!$E$20,'Input Parameters'!$F$20)))</f>
        <v>5073.5665497023128</v>
      </c>
      <c r="F4269" s="10">
        <f t="shared" ca="1" si="572"/>
        <v>0.8487688554953986</v>
      </c>
      <c r="G4269" s="61">
        <f ca="1">_xlfn.NORM.INV(F4269,'Input Parameters'!$E$21,'Input Parameters'!$F$21)</f>
        <v>292.95497637309057</v>
      </c>
      <c r="H4269" s="54">
        <f ca="1">EXP(E4269*(1/'Input Parameters'!$E$22-1/G4269))</f>
        <v>0.99734229004100705</v>
      </c>
      <c r="I4269" s="10">
        <f t="shared" ca="1" si="573"/>
        <v>0.95119543121150674</v>
      </c>
      <c r="J4269" s="29">
        <f ca="1">_xlfn.BETA.INV(I4269,'Input Parameters'!$L$24,'Input Parameters'!$M$24,'Input Parameters'!$J$24,'Input Parameters'!$K$24)</f>
        <v>0.83582215292590401</v>
      </c>
      <c r="K4269" s="156">
        <f ca="1">('Input Parameters'!$E$25/'Input Parameters'!$E$31)^$J4269</f>
        <v>2.4891596763726943E-3</v>
      </c>
      <c r="L4269" s="66">
        <f ca="1">$H4269*$C4269*'Input Parameters'!$E$23*K4269</f>
        <v>1.4074129442034209</v>
      </c>
      <c r="M4269" s="23">
        <f t="shared" ca="1" si="574"/>
        <v>0.84209339354902712</v>
      </c>
      <c r="N4269" s="15">
        <f ca="1">_xlfn.NORM.INV(M4269,'Input Parameters'!$E$26,'Input Parameters'!$F$26)</f>
        <v>5.5065073961366548E-2</v>
      </c>
      <c r="O4269" s="8">
        <f t="shared" ca="1" si="575"/>
        <v>0.83324237152021763</v>
      </c>
      <c r="P4269" s="29">
        <f ca="1">_xlfn.LOGNORM.INV(O4269,'Input Parameters'!$H$27,'Input Parameters'!$I$27)</f>
        <v>2.1837612863727109</v>
      </c>
      <c r="Q4269" s="10"/>
      <c r="R4269" s="15">
        <f>'Input Parameters'!$E$28</f>
        <v>12.7</v>
      </c>
      <c r="S4269" s="10">
        <f t="shared" ca="1" si="576"/>
        <v>8.4090323781037646E-2</v>
      </c>
      <c r="T4269" s="25">
        <f ca="1">_xlfn.LOGNORM.INV(S4269,'Input Parameters'!$H$29,'Input Parameters'!$I$29)</f>
        <v>49.884547653297652</v>
      </c>
      <c r="U4269" s="10">
        <f t="shared" ca="1" si="577"/>
        <v>0.66659834937341622</v>
      </c>
      <c r="V4269" s="29">
        <f ca="1">IF('Input Parameters'!$D$30="Beta",_xlfn.BETA.INV(U4269,'Input Parameters'!$L$30,'Input Parameters'!$M$30,'Input Parameters'!$J$30,'Input Parameters'!$K$30),IF('Input Parameters'!$D$30="LogNorm",_xlfn.LOGNORM.INV(U4269,'Input Parameters'!$H$30,'Input Parameters'!$I$30)))</f>
        <v>1.1841060978247659</v>
      </c>
      <c r="W4269" s="2">
        <f ca="1">N4269+(P4269-N4269)*(1-ERF((T4269-R4269)/(2*SQRT(L4269*'Input Parameters'!$E$31))))</f>
        <v>0.1118333645637839</v>
      </c>
      <c r="X4269">
        <f t="shared" ca="1" si="578"/>
        <v>1</v>
      </c>
      <c r="Y4269" s="7"/>
    </row>
    <row r="4270" spans="1:25" ht="15" customHeight="1" x14ac:dyDescent="0.3">
      <c r="A4270" s="130">
        <v>4263</v>
      </c>
      <c r="B4270" s="10">
        <f t="shared" ca="1" si="570"/>
        <v>0.47952165270788216</v>
      </c>
      <c r="C4270" s="57">
        <f ca="1">_xlfn.NORM.INV(B4270,'Input Parameters'!$E$19,'Input Parameters'!$F$19)</f>
        <v>562.96057282810614</v>
      </c>
      <c r="D4270" s="10">
        <f t="shared" ca="1" si="571"/>
        <v>7.4719181637866394E-2</v>
      </c>
      <c r="E4270" s="59">
        <f ca="1">IF(_xlfn.NORM.INV(D4270,'Input Parameters'!$E$20,'Input Parameters'!$F$20)&lt;3500,3500,IF(_xlfn.NORM.INV(D4270,'Input Parameters'!$E$20,'Input Parameters'!$F$20)&gt;5500,5500,_xlfn.NORM.INV(D4270,'Input Parameters'!$E$20,'Input Parameters'!$F$20)))</f>
        <v>3790.9373192697931</v>
      </c>
      <c r="F4270" s="10">
        <f t="shared" ca="1" si="572"/>
        <v>0.62129785039645868</v>
      </c>
      <c r="G4270" s="61">
        <f ca="1">_xlfn.NORM.INV(F4270,'Input Parameters'!$E$21,'Input Parameters'!$F$21)</f>
        <v>287.27788474800752</v>
      </c>
      <c r="H4270" s="54">
        <f ca="1">EXP(E4270*(1/'Input Parameters'!$E$22-1/G4270))</f>
        <v>0.77281834549312123</v>
      </c>
      <c r="I4270" s="10">
        <f t="shared" ca="1" si="573"/>
        <v>0.99152720769654701</v>
      </c>
      <c r="J4270" s="29">
        <f ca="1">_xlfn.BETA.INV(I4270,'Input Parameters'!$L$24,'Input Parameters'!$M$24,'Input Parameters'!$J$24,'Input Parameters'!$K$24)</f>
        <v>0.90287889650966302</v>
      </c>
      <c r="K4270" s="156">
        <f ca="1">('Input Parameters'!$E$25/'Input Parameters'!$E$31)^$J4270</f>
        <v>1.5386577164742043E-3</v>
      </c>
      <c r="L4270" s="66">
        <f ca="1">$H4270*$C4270*'Input Parameters'!$E$23*K4270</f>
        <v>0.66941805577377522</v>
      </c>
      <c r="M4270" s="23">
        <f t="shared" ca="1" si="574"/>
        <v>0.90590512111198918</v>
      </c>
      <c r="N4270" s="15">
        <f ca="1">_xlfn.NORM.INV(M4270,'Input Parameters'!$E$26,'Input Parameters'!$F$26)</f>
        <v>6.163501677945845E-2</v>
      </c>
      <c r="O4270" s="8">
        <f t="shared" ca="1" si="575"/>
        <v>0.48668413290343004</v>
      </c>
      <c r="P4270" s="29">
        <f ca="1">_xlfn.LOGNORM.INV(O4270,'Input Parameters'!$H$27,'Input Parameters'!$I$27)</f>
        <v>1.4027609354827018</v>
      </c>
      <c r="Q4270" s="10"/>
      <c r="R4270" s="15">
        <f>'Input Parameters'!$E$28</f>
        <v>12.7</v>
      </c>
      <c r="S4270" s="10">
        <f t="shared" ca="1" si="576"/>
        <v>0.14069373178651001</v>
      </c>
      <c r="T4270" s="25">
        <f ca="1">_xlfn.LOGNORM.INV(S4270,'Input Parameters'!$H$29,'Input Parameters'!$I$29)</f>
        <v>51.598388655242125</v>
      </c>
      <c r="U4270" s="10">
        <f t="shared" ca="1" si="577"/>
        <v>0.82298685712848552</v>
      </c>
      <c r="V4270" s="29">
        <f ca="1">IF('Input Parameters'!$D$30="Beta",_xlfn.BETA.INV(U4270,'Input Parameters'!$L$30,'Input Parameters'!$M$30,'Input Parameters'!$J$30,'Input Parameters'!$K$30),IF('Input Parameters'!$D$30="LogNorm",_xlfn.LOGNORM.INV(U4270,'Input Parameters'!$H$30,'Input Parameters'!$I$30)))</f>
        <v>1.4400667601943289</v>
      </c>
      <c r="W4270" s="2">
        <f ca="1">N4270+(P4270-N4270)*(1-ERF((T4270-R4270)/(2*SQRT(L4270*'Input Parameters'!$E$31))))</f>
        <v>6.2673649165618101E-2</v>
      </c>
      <c r="X4270">
        <f t="shared" ca="1" si="578"/>
        <v>1</v>
      </c>
      <c r="Y4270" s="7"/>
    </row>
    <row r="4271" spans="1:25" ht="15" customHeight="1" x14ac:dyDescent="0.3">
      <c r="A4271" s="130">
        <v>4264</v>
      </c>
      <c r="B4271" s="10">
        <f t="shared" ca="1" si="570"/>
        <v>0.41518696334062566</v>
      </c>
      <c r="C4271" s="57">
        <f ca="1">_xlfn.NORM.INV(B4271,'Input Parameters'!$E$19,'Input Parameters'!$F$19)</f>
        <v>549.19823947345128</v>
      </c>
      <c r="D4271" s="10">
        <f t="shared" ca="1" si="571"/>
        <v>0.61738364498003373</v>
      </c>
      <c r="E4271" s="59">
        <f ca="1">IF(_xlfn.NORM.INV(D4271,'Input Parameters'!$E$20,'Input Parameters'!$F$20)&lt;3500,3500,IF(_xlfn.NORM.INV(D4271,'Input Parameters'!$E$20,'Input Parameters'!$F$20)&gt;5500,5500,_xlfn.NORM.INV(D4271,'Input Parameters'!$E$20,'Input Parameters'!$F$20)))</f>
        <v>5009.0315173087265</v>
      </c>
      <c r="F4271" s="10">
        <f t="shared" ca="1" si="572"/>
        <v>0.23718881492882571</v>
      </c>
      <c r="G4271" s="61">
        <f ca="1">_xlfn.NORM.INV(F4271,'Input Parameters'!$E$21,'Input Parameters'!$F$21)</f>
        <v>279.22715598315904</v>
      </c>
      <c r="H4271" s="54">
        <f ca="1">EXP(E4271*(1/'Input Parameters'!$E$22-1/G4271))</f>
        <v>0.43031327583639051</v>
      </c>
      <c r="I4271" s="10">
        <f t="shared" ca="1" si="573"/>
        <v>0.23937442244297658</v>
      </c>
      <c r="J4271" s="29">
        <f ca="1">_xlfn.BETA.INV(I4271,'Input Parameters'!$L$24,'Input Parameters'!$M$24,'Input Parameters'!$J$24,'Input Parameters'!$K$24)</f>
        <v>0.49068755720483986</v>
      </c>
      <c r="K4271" s="156">
        <f ca="1">('Input Parameters'!$E$25/'Input Parameters'!$E$31)^$J4271</f>
        <v>2.9600305096797872E-2</v>
      </c>
      <c r="L4271" s="66">
        <f ca="1">$H4271*$C4271*'Input Parameters'!$E$23*K4271</f>
        <v>6.9953599906379189</v>
      </c>
      <c r="M4271" s="23">
        <f t="shared" ca="1" si="574"/>
        <v>1.1900783221618028E-2</v>
      </c>
      <c r="N4271" s="15">
        <f ca="1">_xlfn.NORM.INV(M4271,'Input Parameters'!$E$26,'Input Parameters'!$F$26)</f>
        <v>-1.3466662822288845E-2</v>
      </c>
      <c r="O4271" s="8">
        <f t="shared" ca="1" si="575"/>
        <v>0.46059024728012032</v>
      </c>
      <c r="P4271" s="29">
        <f ca="1">_xlfn.LOGNORM.INV(O4271,'Input Parameters'!$H$27,'Input Parameters'!$I$27)</f>
        <v>1.3626573664522454</v>
      </c>
      <c r="Q4271" s="10"/>
      <c r="R4271" s="15">
        <f>'Input Parameters'!$E$28</f>
        <v>12.7</v>
      </c>
      <c r="S4271" s="10">
        <f t="shared" ca="1" si="576"/>
        <v>0.58282709876816408</v>
      </c>
      <c r="T4271" s="25">
        <f ca="1">_xlfn.LOGNORM.INV(S4271,'Input Parameters'!$H$29,'Input Parameters'!$I$29)</f>
        <v>59.615278792767519</v>
      </c>
      <c r="U4271" s="10">
        <f t="shared" ca="1" si="577"/>
        <v>0.44427731816735017</v>
      </c>
      <c r="V4271" s="29">
        <f ca="1">IF('Input Parameters'!$D$30="Beta",_xlfn.BETA.INV(U4271,'Input Parameters'!$L$30,'Input Parameters'!$M$30,'Input Parameters'!$J$30,'Input Parameters'!$K$30),IF('Input Parameters'!$D$30="LogNorm",_xlfn.LOGNORM.INV(U4271,'Input Parameters'!$H$30,'Input Parameters'!$I$30)))</f>
        <v>0.94548789255728505</v>
      </c>
      <c r="W4271" s="2">
        <f ca="1">N4271+(P4271-N4271)*(1-ERF((T4271-R4271)/(2*SQRT(L4271*'Input Parameters'!$E$31))))</f>
        <v>0.27516226554938944</v>
      </c>
      <c r="X4271">
        <f t="shared" ca="1" si="578"/>
        <v>1</v>
      </c>
      <c r="Y4271" s="7"/>
    </row>
    <row r="4272" spans="1:25" ht="15" customHeight="1" x14ac:dyDescent="0.3">
      <c r="A4272" s="130">
        <v>4265</v>
      </c>
      <c r="B4272" s="10">
        <f t="shared" ca="1" si="570"/>
        <v>0.488962101297855</v>
      </c>
      <c r="C4272" s="57">
        <f ca="1">_xlfn.NORM.INV(B4272,'Input Parameters'!$E$19,'Input Parameters'!$F$19)</f>
        <v>564.96176332420089</v>
      </c>
      <c r="D4272" s="10">
        <f t="shared" ca="1" si="571"/>
        <v>0.94621313143646579</v>
      </c>
      <c r="E4272" s="59">
        <f ca="1">IF(_xlfn.NORM.INV(D4272,'Input Parameters'!$E$20,'Input Parameters'!$F$20)&lt;3500,3500,IF(_xlfn.NORM.INV(D4272,'Input Parameters'!$E$20,'Input Parameters'!$F$20)&gt;5500,5500,_xlfn.NORM.INV(D4272,'Input Parameters'!$E$20,'Input Parameters'!$F$20)))</f>
        <v>5500</v>
      </c>
      <c r="F4272" s="10">
        <f t="shared" ca="1" si="572"/>
        <v>0.84061048464880095</v>
      </c>
      <c r="G4272" s="61">
        <f ca="1">_xlfn.NORM.INV(F4272,'Input Parameters'!$E$21,'Input Parameters'!$F$21)</f>
        <v>292.68618486805252</v>
      </c>
      <c r="H4272" s="54">
        <f ca="1">EXP(E4272*(1/'Input Parameters'!$E$22-1/G4272))</f>
        <v>0.98007475555612278</v>
      </c>
      <c r="I4272" s="10">
        <f t="shared" ca="1" si="573"/>
        <v>0.3352882830283993</v>
      </c>
      <c r="J4272" s="29">
        <f ca="1">_xlfn.BETA.INV(I4272,'Input Parameters'!$L$24,'Input Parameters'!$M$24,'Input Parameters'!$J$24,'Input Parameters'!$K$24)</f>
        <v>0.53755530859536216</v>
      </c>
      <c r="K4272" s="156">
        <f ca="1">('Input Parameters'!$E$25/'Input Parameters'!$E$31)^$J4272</f>
        <v>2.1148661494342871E-2</v>
      </c>
      <c r="L4272" s="66">
        <f ca="1">$H4272*$C4272*'Input Parameters'!$E$23*K4272</f>
        <v>11.710114581215812</v>
      </c>
      <c r="M4272" s="23">
        <f t="shared" ca="1" si="574"/>
        <v>9.7919660970679945E-2</v>
      </c>
      <c r="N4272" s="15">
        <f ca="1">_xlfn.NORM.INV(M4272,'Input Parameters'!$E$26,'Input Parameters'!$F$26)</f>
        <v>6.8365691337755226E-3</v>
      </c>
      <c r="O4272" s="8">
        <f t="shared" ca="1" si="575"/>
        <v>2.6464457687328524E-3</v>
      </c>
      <c r="P4272" s="29">
        <f ca="1">_xlfn.LOGNORM.INV(O4272,'Input Parameters'!$H$27,'Input Parameters'!$I$27)</f>
        <v>0.4145691282752163</v>
      </c>
      <c r="Q4272" s="10"/>
      <c r="R4272" s="15">
        <f>'Input Parameters'!$E$28</f>
        <v>12.7</v>
      </c>
      <c r="S4272" s="10">
        <f t="shared" ca="1" si="576"/>
        <v>0.80590102061045898</v>
      </c>
      <c r="T4272" s="25">
        <f ca="1">_xlfn.LOGNORM.INV(S4272,'Input Parameters'!$H$29,'Input Parameters'!$I$29)</f>
        <v>64.15560851408847</v>
      </c>
      <c r="U4272" s="10">
        <f t="shared" ca="1" si="577"/>
        <v>0.87744506966601998</v>
      </c>
      <c r="V4272" s="29">
        <f ca="1">IF('Input Parameters'!$D$30="Beta",_xlfn.BETA.INV(U4272,'Input Parameters'!$L$30,'Input Parameters'!$M$30,'Input Parameters'!$J$30,'Input Parameters'!$K$30),IF('Input Parameters'!$D$30="LogNorm",_xlfn.LOGNORM.INV(U4272,'Input Parameters'!$H$30,'Input Parameters'!$I$30)))</f>
        <v>1.5802110695129536</v>
      </c>
      <c r="W4272" s="2">
        <f ca="1">N4272+(P4272-N4272)*(1-ERF((T4272-R4272)/(2*SQRT(L4272*'Input Parameters'!$E$31))))</f>
        <v>0.12412762565391808</v>
      </c>
      <c r="X4272">
        <f t="shared" ca="1" si="578"/>
        <v>1</v>
      </c>
      <c r="Y4272" s="7"/>
    </row>
    <row r="4273" spans="1:25" ht="15" customHeight="1" x14ac:dyDescent="0.3">
      <c r="A4273" s="130">
        <v>4266</v>
      </c>
      <c r="B4273" s="10">
        <f t="shared" ca="1" si="570"/>
        <v>0.28774938297983588</v>
      </c>
      <c r="C4273" s="57">
        <f ca="1">_xlfn.NORM.INV(B4273,'Input Parameters'!$E$19,'Input Parameters'!$F$19)</f>
        <v>519.98239443676312</v>
      </c>
      <c r="D4273" s="10">
        <f t="shared" ca="1" si="571"/>
        <v>0.18345092278552932</v>
      </c>
      <c r="E4273" s="59">
        <f ca="1">IF(_xlfn.NORM.INV(D4273,'Input Parameters'!$E$20,'Input Parameters'!$F$20)&lt;3500,3500,IF(_xlfn.NORM.INV(D4273,'Input Parameters'!$E$20,'Input Parameters'!$F$20)&gt;5500,5500,_xlfn.NORM.INV(D4273,'Input Parameters'!$E$20,'Input Parameters'!$F$20)))</f>
        <v>4168.3956941469214</v>
      </c>
      <c r="F4273" s="10">
        <f t="shared" ca="1" si="572"/>
        <v>0.62365034364794769</v>
      </c>
      <c r="G4273" s="61">
        <f ca="1">_xlfn.NORM.INV(F4273,'Input Parameters'!$E$21,'Input Parameters'!$F$21)</f>
        <v>287.32654537096437</v>
      </c>
      <c r="H4273" s="54">
        <f ca="1">EXP(E4273*(1/'Input Parameters'!$E$22-1/G4273))</f>
        <v>0.75509338335548004</v>
      </c>
      <c r="I4273" s="10">
        <f t="shared" ca="1" si="573"/>
        <v>0.71079103370697261</v>
      </c>
      <c r="J4273" s="29">
        <f ca="1">_xlfn.BETA.INV(I4273,'Input Parameters'!$L$24,'Input Parameters'!$M$24,'Input Parameters'!$J$24,'Input Parameters'!$K$24)</f>
        <v>0.69352870539405775</v>
      </c>
      <c r="K4273" s="156">
        <f ca="1">('Input Parameters'!$E$25/'Input Parameters'!$E$31)^$J4273</f>
        <v>6.9080956826433788E-3</v>
      </c>
      <c r="L4273" s="66">
        <f ca="1">$H4273*$C4273*'Input Parameters'!$E$23*K4273</f>
        <v>2.7123619824578116</v>
      </c>
      <c r="M4273" s="23">
        <f t="shared" ca="1" si="574"/>
        <v>0.87482218255292743</v>
      </c>
      <c r="N4273" s="15">
        <f ca="1">_xlfn.NORM.INV(M4273,'Input Parameters'!$E$26,'Input Parameters'!$F$26)</f>
        <v>5.8139206073177289E-2</v>
      </c>
      <c r="O4273" s="8">
        <f t="shared" ca="1" si="575"/>
        <v>4.2357314887024211E-2</v>
      </c>
      <c r="P4273" s="29">
        <f ca="1">_xlfn.LOGNORM.INV(O4273,'Input Parameters'!$H$27,'Input Parameters'!$I$27)</f>
        <v>0.66399016000496103</v>
      </c>
      <c r="Q4273" s="10"/>
      <c r="R4273" s="15">
        <f>'Input Parameters'!$E$28</f>
        <v>12.7</v>
      </c>
      <c r="S4273" s="10">
        <f t="shared" ca="1" si="576"/>
        <v>0.51947813045243385</v>
      </c>
      <c r="T4273" s="25">
        <f ca="1">_xlfn.LOGNORM.INV(S4273,'Input Parameters'!$H$29,'Input Parameters'!$I$29)</f>
        <v>58.552038914087035</v>
      </c>
      <c r="U4273" s="10">
        <f t="shared" ca="1" si="577"/>
        <v>0.42274268412849847</v>
      </c>
      <c r="V4273" s="29">
        <f ca="1">IF('Input Parameters'!$D$30="Beta",_xlfn.BETA.INV(U4273,'Input Parameters'!$L$30,'Input Parameters'!$M$30,'Input Parameters'!$J$30,'Input Parameters'!$K$30),IF('Input Parameters'!$D$30="LogNorm",_xlfn.LOGNORM.INV(U4273,'Input Parameters'!$H$30,'Input Parameters'!$I$30)))</f>
        <v>0.92529370648507037</v>
      </c>
      <c r="W4273" s="2">
        <f ca="1">N4273+(P4273-N4273)*(1-ERF((T4273-R4273)/(2*SQRT(L4273*'Input Parameters'!$E$31))))</f>
        <v>8.7821425318221277E-2</v>
      </c>
      <c r="X4273">
        <f t="shared" ca="1" si="578"/>
        <v>1</v>
      </c>
      <c r="Y4273" s="7"/>
    </row>
    <row r="4274" spans="1:25" ht="15" customHeight="1" x14ac:dyDescent="0.3">
      <c r="A4274" s="130">
        <v>4267</v>
      </c>
      <c r="B4274" s="10">
        <f t="shared" ca="1" si="570"/>
        <v>2.1919774461508834E-2</v>
      </c>
      <c r="C4274" s="57">
        <f ca="1">_xlfn.NORM.INV(B4274,'Input Parameters'!$E$19,'Input Parameters'!$F$19)</f>
        <v>396.97996637934267</v>
      </c>
      <c r="D4274" s="10">
        <f t="shared" ca="1" si="571"/>
        <v>0.93828498083205292</v>
      </c>
      <c r="E4274" s="59">
        <f ca="1">IF(_xlfn.NORM.INV(D4274,'Input Parameters'!$E$20,'Input Parameters'!$F$20)&lt;3500,3500,IF(_xlfn.NORM.INV(D4274,'Input Parameters'!$E$20,'Input Parameters'!$F$20)&gt;5500,5500,_xlfn.NORM.INV(D4274,'Input Parameters'!$E$20,'Input Parameters'!$F$20)))</f>
        <v>5500</v>
      </c>
      <c r="F4274" s="10">
        <f t="shared" ca="1" si="572"/>
        <v>0.36900279190343122</v>
      </c>
      <c r="G4274" s="61">
        <f ca="1">_xlfn.NORM.INV(F4274,'Input Parameters'!$E$21,'Input Parameters'!$F$21)</f>
        <v>282.22086430510274</v>
      </c>
      <c r="H4274" s="54">
        <f ca="1">EXP(E4274*(1/'Input Parameters'!$E$22-1/G4274))</f>
        <v>0.48823829320276557</v>
      </c>
      <c r="I4274" s="10">
        <f t="shared" ca="1" si="573"/>
        <v>0.4081428149418761</v>
      </c>
      <c r="J4274" s="29">
        <f ca="1">_xlfn.BETA.INV(I4274,'Input Parameters'!$L$24,'Input Parameters'!$M$24,'Input Parameters'!$J$24,'Input Parameters'!$K$24)</f>
        <v>0.56936685200927728</v>
      </c>
      <c r="K4274" s="156">
        <f ca="1">('Input Parameters'!$E$25/'Input Parameters'!$E$31)^$J4274</f>
        <v>1.6833568069497165E-2</v>
      </c>
      <c r="L4274" s="66">
        <f ca="1">$H4274*$C4274*'Input Parameters'!$E$23*K4274</f>
        <v>3.2626959873051931</v>
      </c>
      <c r="M4274" s="23">
        <f t="shared" ca="1" si="574"/>
        <v>7.5306543568932072E-2</v>
      </c>
      <c r="N4274" s="15">
        <f ca="1">_xlfn.NORM.INV(M4274,'Input Parameters'!$E$26,'Input Parameters'!$F$26)</f>
        <v>3.8152446961813788E-3</v>
      </c>
      <c r="O4274" s="8">
        <f t="shared" ca="1" si="575"/>
        <v>0.37792283127278015</v>
      </c>
      <c r="P4274" s="29">
        <f ca="1">_xlfn.LOGNORM.INV(O4274,'Input Parameters'!$H$27,'Input Parameters'!$I$27)</f>
        <v>1.2406659625048035</v>
      </c>
      <c r="Q4274" s="10"/>
      <c r="R4274" s="15">
        <f>'Input Parameters'!$E$28</f>
        <v>12.7</v>
      </c>
      <c r="S4274" s="10">
        <f t="shared" ca="1" si="576"/>
        <v>0.2776675117977494</v>
      </c>
      <c r="T4274" s="25">
        <f ca="1">_xlfn.LOGNORM.INV(S4274,'Input Parameters'!$H$29,'Input Parameters'!$I$29)</f>
        <v>54.500780156327764</v>
      </c>
      <c r="U4274" s="10">
        <f t="shared" ca="1" si="577"/>
        <v>0.64791661825093272</v>
      </c>
      <c r="V4274" s="29">
        <f ca="1">IF('Input Parameters'!$D$30="Beta",_xlfn.BETA.INV(U4274,'Input Parameters'!$L$30,'Input Parameters'!$M$30,'Input Parameters'!$J$30,'Input Parameters'!$K$30),IF('Input Parameters'!$D$30="LogNorm",_xlfn.LOGNORM.INV(U4274,'Input Parameters'!$H$30,'Input Parameters'!$I$30)))</f>
        <v>1.1606039994320434</v>
      </c>
      <c r="W4274" s="2">
        <f ca="1">N4274+(P4274-N4274)*(1-ERF((T4274-R4274)/(2*SQRT(L4274*'Input Parameters'!$E$31))))</f>
        <v>0.12968027557405315</v>
      </c>
      <c r="X4274">
        <f t="shared" ca="1" si="578"/>
        <v>1</v>
      </c>
      <c r="Y4274" s="7"/>
    </row>
    <row r="4275" spans="1:25" ht="15" customHeight="1" x14ac:dyDescent="0.3">
      <c r="A4275" s="130">
        <v>4268</v>
      </c>
      <c r="B4275" s="10">
        <f t="shared" ca="1" si="570"/>
        <v>0.860564301809849</v>
      </c>
      <c r="C4275" s="57">
        <f ca="1">_xlfn.NORM.INV(B4275,'Input Parameters'!$E$19,'Input Parameters'!$F$19)</f>
        <v>658.80151247233334</v>
      </c>
      <c r="D4275" s="10">
        <f t="shared" ca="1" si="571"/>
        <v>0.55381765157583418</v>
      </c>
      <c r="E4275" s="59">
        <f ca="1">IF(_xlfn.NORM.INV(D4275,'Input Parameters'!$E$20,'Input Parameters'!$F$20)&lt;3500,3500,IF(_xlfn.NORM.INV(D4275,'Input Parameters'!$E$20,'Input Parameters'!$F$20)&gt;5500,5500,_xlfn.NORM.INV(D4275,'Input Parameters'!$E$20,'Input Parameters'!$F$20)))</f>
        <v>4894.7188434558066</v>
      </c>
      <c r="F4275" s="10">
        <f t="shared" ca="1" si="572"/>
        <v>0.89615207295277433</v>
      </c>
      <c r="G4275" s="61">
        <f ca="1">_xlfn.NORM.INV(F4275,'Input Parameters'!$E$21,'Input Parameters'!$F$21)</f>
        <v>294.75302281149897</v>
      </c>
      <c r="H4275" s="54">
        <f ca="1">EXP(E4275*(1/'Input Parameters'!$E$22-1/G4275))</f>
        <v>1.1044582374775587</v>
      </c>
      <c r="I4275" s="10">
        <f t="shared" ca="1" si="573"/>
        <v>0.53185959679917827</v>
      </c>
      <c r="J4275" s="29">
        <f ca="1">_xlfn.BETA.INV(I4275,'Input Parameters'!$L$24,'Input Parameters'!$M$24,'Input Parameters'!$J$24,'Input Parameters'!$K$24)</f>
        <v>0.6199873468725432</v>
      </c>
      <c r="K4275" s="156">
        <f ca="1">('Input Parameters'!$E$25/'Input Parameters'!$E$31)^$J4275</f>
        <v>1.170769662121317E-2</v>
      </c>
      <c r="L4275" s="66">
        <f ca="1">$H4275*$C4275*'Input Parameters'!$E$23*K4275</f>
        <v>8.5187396665217285</v>
      </c>
      <c r="M4275" s="23">
        <f t="shared" ca="1" si="574"/>
        <v>0.21320393444322128</v>
      </c>
      <c r="N4275" s="15">
        <f ca="1">_xlfn.NORM.INV(M4275,'Input Parameters'!$E$26,'Input Parameters'!$F$26)</f>
        <v>1.7297575347494522E-2</v>
      </c>
      <c r="O4275" s="8">
        <f t="shared" ca="1" si="575"/>
        <v>0.73408899765707714</v>
      </c>
      <c r="P4275" s="29">
        <f ca="1">_xlfn.LOGNORM.INV(O4275,'Input Parameters'!$H$27,'Input Parameters'!$I$27)</f>
        <v>1.8772711736722347</v>
      </c>
      <c r="Q4275" s="10"/>
      <c r="R4275" s="15">
        <f>'Input Parameters'!$E$28</f>
        <v>12.7</v>
      </c>
      <c r="S4275" s="10">
        <f t="shared" ca="1" si="576"/>
        <v>0.55661510362890676</v>
      </c>
      <c r="T4275" s="25">
        <f ca="1">_xlfn.LOGNORM.INV(S4275,'Input Parameters'!$H$29,'Input Parameters'!$I$29)</f>
        <v>59.170254117911554</v>
      </c>
      <c r="U4275" s="10">
        <f t="shared" ca="1" si="577"/>
        <v>0.74380295750951519</v>
      </c>
      <c r="V4275" s="29">
        <f ca="1">IF('Input Parameters'!$D$30="Beta",_xlfn.BETA.INV(U4275,'Input Parameters'!$L$30,'Input Parameters'!$M$30,'Input Parameters'!$J$30,'Input Parameters'!$K$30),IF('Input Parameters'!$D$30="LogNorm",_xlfn.LOGNORM.INV(U4275,'Input Parameters'!$H$30,'Input Parameters'!$I$30)))</f>
        <v>1.2937543336127457</v>
      </c>
      <c r="W4275" s="2">
        <f ca="1">N4275+(P4275-N4275)*(1-ERF((T4275-R4275)/(2*SQRT(L4275*'Input Parameters'!$E$31))))</f>
        <v>0.50133332318166857</v>
      </c>
      <c r="X4275">
        <f t="shared" ca="1" si="578"/>
        <v>1</v>
      </c>
      <c r="Y4275" s="7"/>
    </row>
    <row r="4276" spans="1:25" ht="15" customHeight="1" x14ac:dyDescent="0.3">
      <c r="A4276" s="130">
        <v>4269</v>
      </c>
      <c r="B4276" s="10">
        <f t="shared" ca="1" si="570"/>
        <v>0.24869543832776375</v>
      </c>
      <c r="C4276" s="57">
        <f ca="1">_xlfn.NORM.INV(B4276,'Input Parameters'!$E$19,'Input Parameters'!$F$19)</f>
        <v>509.95823784475419</v>
      </c>
      <c r="D4276" s="10">
        <f t="shared" ca="1" si="571"/>
        <v>0.75157870704183383</v>
      </c>
      <c r="E4276" s="59">
        <f ca="1">IF(_xlfn.NORM.INV(D4276,'Input Parameters'!$E$20,'Input Parameters'!$F$20)&lt;3500,3500,IF(_xlfn.NORM.INV(D4276,'Input Parameters'!$E$20,'Input Parameters'!$F$20)&gt;5500,5500,_xlfn.NORM.INV(D4276,'Input Parameters'!$E$20,'Input Parameters'!$F$20)))</f>
        <v>5275.6262636514466</v>
      </c>
      <c r="F4276" s="10">
        <f t="shared" ca="1" si="572"/>
        <v>0.64912286623197113</v>
      </c>
      <c r="G4276" s="61">
        <f ca="1">_xlfn.NORM.INV(F4276,'Input Parameters'!$E$21,'Input Parameters'!$F$21)</f>
        <v>287.86001424155586</v>
      </c>
      <c r="H4276" s="54">
        <f ca="1">EXP(E4276*(1/'Input Parameters'!$E$22-1/G4276))</f>
        <v>0.72505741104353116</v>
      </c>
      <c r="I4276" s="10">
        <f t="shared" ca="1" si="573"/>
        <v>0.32607326537240899</v>
      </c>
      <c r="J4276" s="29">
        <f ca="1">_xlfn.BETA.INV(I4276,'Input Parameters'!$L$24,'Input Parameters'!$M$24,'Input Parameters'!$J$24,'Input Parameters'!$K$24)</f>
        <v>0.53334892277099066</v>
      </c>
      <c r="K4276" s="156">
        <f ca="1">('Input Parameters'!$E$25/'Input Parameters'!$E$31)^$J4276</f>
        <v>2.179654185346978E-2</v>
      </c>
      <c r="L4276" s="66">
        <f ca="1">$H4276*$C4276*'Input Parameters'!$E$23*K4276</f>
        <v>8.059249546630177</v>
      </c>
      <c r="M4276" s="23">
        <f t="shared" ca="1" si="574"/>
        <v>0.80949902808438068</v>
      </c>
      <c r="N4276" s="15">
        <f ca="1">_xlfn.NORM.INV(M4276,'Input Parameters'!$E$26,'Input Parameters'!$F$26)</f>
        <v>5.2397085109469596E-2</v>
      </c>
      <c r="O4276" s="8">
        <f t="shared" ca="1" si="575"/>
        <v>0.51498946464646589</v>
      </c>
      <c r="P4276" s="29">
        <f ca="1">_xlfn.LOGNORM.INV(O4276,'Input Parameters'!$H$27,'Input Parameters'!$I$27)</f>
        <v>1.4475008566036298</v>
      </c>
      <c r="Q4276" s="10"/>
      <c r="R4276" s="15">
        <f>'Input Parameters'!$E$28</f>
        <v>12.7</v>
      </c>
      <c r="S4276" s="10">
        <f t="shared" ca="1" si="576"/>
        <v>0.75725287504475991</v>
      </c>
      <c r="T4276" s="25">
        <f ca="1">_xlfn.LOGNORM.INV(S4276,'Input Parameters'!$H$29,'Input Parameters'!$I$29)</f>
        <v>62.975255001174176</v>
      </c>
      <c r="U4276" s="10">
        <f t="shared" ca="1" si="577"/>
        <v>0.21002034726192675</v>
      </c>
      <c r="V4276" s="29">
        <f ca="1">IF('Input Parameters'!$D$30="Beta",_xlfn.BETA.INV(U4276,'Input Parameters'!$L$30,'Input Parameters'!$M$30,'Input Parameters'!$J$30,'Input Parameters'!$K$30),IF('Input Parameters'!$D$30="LogNorm",_xlfn.LOGNORM.INV(U4276,'Input Parameters'!$H$30,'Input Parameters'!$I$30)))</f>
        <v>0.72703975894431283</v>
      </c>
      <c r="W4276" s="2">
        <f ca="1">N4276+(P4276-N4276)*(1-ERF((T4276-R4276)/(2*SQRT(L4276*'Input Parameters'!$E$31))))</f>
        <v>0.3460354469999446</v>
      </c>
      <c r="X4276">
        <f t="shared" ca="1" si="578"/>
        <v>1</v>
      </c>
      <c r="Y4276" s="7"/>
    </row>
    <row r="4277" spans="1:25" ht="15" customHeight="1" x14ac:dyDescent="0.3">
      <c r="A4277" s="130">
        <v>4270</v>
      </c>
      <c r="B4277" s="10">
        <f t="shared" ca="1" si="570"/>
        <v>0.51374905918034475</v>
      </c>
      <c r="C4277" s="57">
        <f ca="1">_xlfn.NORM.INV(B4277,'Input Parameters'!$E$19,'Input Parameters'!$F$19)</f>
        <v>570.21276618449201</v>
      </c>
      <c r="D4277" s="10">
        <f t="shared" ca="1" si="571"/>
        <v>0.81368284094900567</v>
      </c>
      <c r="E4277" s="59">
        <f ca="1">IF(_xlfn.NORM.INV(D4277,'Input Parameters'!$E$20,'Input Parameters'!$F$20)&lt;3500,3500,IF(_xlfn.NORM.INV(D4277,'Input Parameters'!$E$20,'Input Parameters'!$F$20)&gt;5500,5500,_xlfn.NORM.INV(D4277,'Input Parameters'!$E$20,'Input Parameters'!$F$20)))</f>
        <v>5424.084820058104</v>
      </c>
      <c r="F4277" s="10">
        <f t="shared" ca="1" si="572"/>
        <v>0.99632027930037736</v>
      </c>
      <c r="G4277" s="61">
        <f ca="1">_xlfn.NORM.INV(F4277,'Input Parameters'!$E$21,'Input Parameters'!$F$21)</f>
        <v>305.91579173953807</v>
      </c>
      <c r="H4277" s="54">
        <f ca="1">EXP(E4277*(1/'Input Parameters'!$E$22-1/G4277))</f>
        <v>2.1849396134292305</v>
      </c>
      <c r="I4277" s="10">
        <f t="shared" ca="1" si="573"/>
        <v>0.49229336078968433</v>
      </c>
      <c r="J4277" s="29">
        <f ca="1">_xlfn.BETA.INV(I4277,'Input Parameters'!$L$24,'Input Parameters'!$M$24,'Input Parameters'!$J$24,'Input Parameters'!$K$24)</f>
        <v>0.60404711233215558</v>
      </c>
      <c r="K4277" s="156">
        <f ca="1">('Input Parameters'!$E$25/'Input Parameters'!$E$31)^$J4277</f>
        <v>1.3125993352934793E-2</v>
      </c>
      <c r="L4277" s="66">
        <f ca="1">$H4277*$C4277*'Input Parameters'!$E$23*K4277</f>
        <v>16.353418648581428</v>
      </c>
      <c r="M4277" s="23">
        <f t="shared" ca="1" si="574"/>
        <v>0.43352981863438589</v>
      </c>
      <c r="N4277" s="15">
        <f ca="1">_xlfn.NORM.INV(M4277,'Input Parameters'!$E$26,'Input Parameters'!$F$26)</f>
        <v>3.0484715093887005E-2</v>
      </c>
      <c r="O4277" s="8">
        <f t="shared" ca="1" si="575"/>
        <v>0.70991362984860928</v>
      </c>
      <c r="P4277" s="29">
        <f ca="1">_xlfn.LOGNORM.INV(O4277,'Input Parameters'!$H$27,'Input Parameters'!$I$27)</f>
        <v>1.8183395201057877</v>
      </c>
      <c r="Q4277" s="10"/>
      <c r="R4277" s="15">
        <f>'Input Parameters'!$E$28</f>
        <v>12.7</v>
      </c>
      <c r="S4277" s="10">
        <f t="shared" ca="1" si="576"/>
        <v>0.90649802248335198</v>
      </c>
      <c r="T4277" s="25">
        <f ca="1">_xlfn.LOGNORM.INV(S4277,'Input Parameters'!$H$29,'Input Parameters'!$I$29)</f>
        <v>67.530270606036538</v>
      </c>
      <c r="U4277" s="10">
        <f t="shared" ca="1" si="577"/>
        <v>0.43516967491377478</v>
      </c>
      <c r="V4277" s="29">
        <f ca="1">IF('Input Parameters'!$D$30="Beta",_xlfn.BETA.INV(U4277,'Input Parameters'!$L$30,'Input Parameters'!$M$30,'Input Parameters'!$J$30,'Input Parameters'!$K$30),IF('Input Parameters'!$D$30="LogNorm",_xlfn.LOGNORM.INV(U4277,'Input Parameters'!$H$30,'Input Parameters'!$I$30)))</f>
        <v>0.93691636437435044</v>
      </c>
      <c r="W4277" s="2">
        <f ca="1">N4277+(P4277-N4277)*(1-ERF((T4277-R4277)/(2*SQRT(L4277*'Input Parameters'!$E$31))))</f>
        <v>0.63422441249092443</v>
      </c>
      <c r="X4277">
        <f t="shared" ca="1" si="578"/>
        <v>1</v>
      </c>
      <c r="Y4277" s="7"/>
    </row>
    <row r="4278" spans="1:25" ht="15" customHeight="1" x14ac:dyDescent="0.3">
      <c r="A4278" s="130">
        <v>4271</v>
      </c>
      <c r="B4278" s="10">
        <f t="shared" ca="1" si="570"/>
        <v>0.17658567271873837</v>
      </c>
      <c r="C4278" s="57">
        <f ca="1">_xlfn.NORM.INV(B4278,'Input Parameters'!$E$19,'Input Parameters'!$F$19)</f>
        <v>488.8455110087304</v>
      </c>
      <c r="D4278" s="10">
        <f t="shared" ca="1" si="571"/>
        <v>0.26928676024131237</v>
      </c>
      <c r="E4278" s="59">
        <f ca="1">IF(_xlfn.NORM.INV(D4278,'Input Parameters'!$E$20,'Input Parameters'!$F$20)&lt;3500,3500,IF(_xlfn.NORM.INV(D4278,'Input Parameters'!$E$20,'Input Parameters'!$F$20)&gt;5500,5500,_xlfn.NORM.INV(D4278,'Input Parameters'!$E$20,'Input Parameters'!$F$20)))</f>
        <v>4369.5199270888033</v>
      </c>
      <c r="F4278" s="10">
        <f t="shared" ca="1" si="572"/>
        <v>0.15601635630914668</v>
      </c>
      <c r="G4278" s="61">
        <f ca="1">_xlfn.NORM.INV(F4278,'Input Parameters'!$E$21,'Input Parameters'!$F$21)</f>
        <v>276.90380739640278</v>
      </c>
      <c r="H4278" s="54">
        <f ca="1">EXP(E4278*(1/'Input Parameters'!$E$22-1/G4278))</f>
        <v>0.42025958403051428</v>
      </c>
      <c r="I4278" s="10">
        <f t="shared" ca="1" si="573"/>
        <v>0.96277250816134474</v>
      </c>
      <c r="J4278" s="29">
        <f ca="1">_xlfn.BETA.INV(I4278,'Input Parameters'!$L$24,'Input Parameters'!$M$24,'Input Parameters'!$J$24,'Input Parameters'!$K$24)</f>
        <v>0.84914330522463033</v>
      </c>
      <c r="K4278" s="156">
        <f ca="1">('Input Parameters'!$E$25/'Input Parameters'!$E$31)^$J4278</f>
        <v>2.2623073693830592E-3</v>
      </c>
      <c r="L4278" s="66">
        <f ca="1">$H4278*$C4278*'Input Parameters'!$E$23*K4278</f>
        <v>0.46477297571890513</v>
      </c>
      <c r="M4278" s="23">
        <f t="shared" ca="1" si="574"/>
        <v>0.73537042107021389</v>
      </c>
      <c r="N4278" s="15">
        <f ca="1">_xlfn.NORM.INV(M4278,'Input Parameters'!$E$26,'Input Parameters'!$F$26)</f>
        <v>4.7211883779706823E-2</v>
      </c>
      <c r="O4278" s="8">
        <f t="shared" ca="1" si="575"/>
        <v>0.7439131646474515</v>
      </c>
      <c r="P4278" s="29">
        <f ca="1">_xlfn.LOGNORM.INV(O4278,'Input Parameters'!$H$27,'Input Parameters'!$I$27)</f>
        <v>1.9025463529659741</v>
      </c>
      <c r="Q4278" s="10"/>
      <c r="R4278" s="15">
        <f>'Input Parameters'!$E$28</f>
        <v>12.7</v>
      </c>
      <c r="S4278" s="10">
        <f t="shared" ca="1" si="576"/>
        <v>0.23799513687132423</v>
      </c>
      <c r="T4278" s="25">
        <f ca="1">_xlfn.LOGNORM.INV(S4278,'Input Parameters'!$H$29,'Input Parameters'!$I$29)</f>
        <v>53.753428416518233</v>
      </c>
      <c r="U4278" s="10">
        <f t="shared" ca="1" si="577"/>
        <v>0.6915165332877643</v>
      </c>
      <c r="V4278" s="29">
        <f ca="1">IF('Input Parameters'!$D$30="Beta",_xlfn.BETA.INV(U4278,'Input Parameters'!$L$30,'Input Parameters'!$M$30,'Input Parameters'!$J$30,'Input Parameters'!$K$30),IF('Input Parameters'!$D$30="LogNorm",_xlfn.LOGNORM.INV(U4278,'Input Parameters'!$H$30,'Input Parameters'!$I$30)))</f>
        <v>1.2170625282372736</v>
      </c>
      <c r="W4278" s="2">
        <f ca="1">N4278+(P4278-N4278)*(1-ERF((T4278-R4278)/(2*SQRT(L4278*'Input Parameters'!$E$31))))</f>
        <v>4.7250138645195075E-2</v>
      </c>
      <c r="X4278">
        <f t="shared" ca="1" si="578"/>
        <v>1</v>
      </c>
      <c r="Y4278" s="7"/>
    </row>
    <row r="4279" spans="1:25" ht="15" customHeight="1" x14ac:dyDescent="0.3">
      <c r="A4279" s="130">
        <v>4272</v>
      </c>
      <c r="B4279" s="10">
        <f t="shared" ca="1" si="570"/>
        <v>0.42685855695712593</v>
      </c>
      <c r="C4279" s="57">
        <f ca="1">_xlfn.NORM.INV(B4279,'Input Parameters'!$E$19,'Input Parameters'!$F$19)</f>
        <v>551.72007909161027</v>
      </c>
      <c r="D4279" s="10">
        <f t="shared" ca="1" si="571"/>
        <v>0.92457189413361518</v>
      </c>
      <c r="E4279" s="59">
        <f ca="1">IF(_xlfn.NORM.INV(D4279,'Input Parameters'!$E$20,'Input Parameters'!$F$20)&lt;3500,3500,IF(_xlfn.NORM.INV(D4279,'Input Parameters'!$E$20,'Input Parameters'!$F$20)&gt;5500,5500,_xlfn.NORM.INV(D4279,'Input Parameters'!$E$20,'Input Parameters'!$F$20)))</f>
        <v>5500</v>
      </c>
      <c r="F4279" s="10">
        <f t="shared" ca="1" si="572"/>
        <v>0.36543039642182473</v>
      </c>
      <c r="G4279" s="61">
        <f ca="1">_xlfn.NORM.INV(F4279,'Input Parameters'!$E$21,'Input Parameters'!$F$21)</f>
        <v>282.14631161688277</v>
      </c>
      <c r="H4279" s="54">
        <f ca="1">EXP(E4279*(1/'Input Parameters'!$E$22-1/G4279))</f>
        <v>0.48573058715141204</v>
      </c>
      <c r="I4279" s="10">
        <f t="shared" ca="1" si="573"/>
        <v>0.90064172824034494</v>
      </c>
      <c r="J4279" s="29">
        <f ca="1">_xlfn.BETA.INV(I4279,'Input Parameters'!$L$24,'Input Parameters'!$M$24,'Input Parameters'!$J$24,'Input Parameters'!$K$24)</f>
        <v>0.79303467067273425</v>
      </c>
      <c r="K4279" s="156">
        <f ca="1">('Input Parameters'!$E$25/'Input Parameters'!$E$31)^$J4279</f>
        <v>3.383407102195994E-3</v>
      </c>
      <c r="L4279" s="66">
        <f ca="1">$H4279*$C4279*'Input Parameters'!$E$23*K4279</f>
        <v>0.90671019488564419</v>
      </c>
      <c r="M4279" s="23">
        <f t="shared" ca="1" si="574"/>
        <v>0.73397522286927419</v>
      </c>
      <c r="N4279" s="15">
        <f ca="1">_xlfn.NORM.INV(M4279,'Input Parameters'!$E$26,'Input Parameters'!$F$26)</f>
        <v>4.71224884919288E-2</v>
      </c>
      <c r="O4279" s="8">
        <f t="shared" ca="1" si="575"/>
        <v>0.62740270881403215</v>
      </c>
      <c r="P4279" s="29">
        <f ca="1">_xlfn.LOGNORM.INV(O4279,'Input Parameters'!$H$27,'Input Parameters'!$I$27)</f>
        <v>1.6437620640522614</v>
      </c>
      <c r="Q4279" s="10"/>
      <c r="R4279" s="15">
        <f>'Input Parameters'!$E$28</f>
        <v>12.7</v>
      </c>
      <c r="S4279" s="10">
        <f t="shared" ca="1" si="576"/>
        <v>0.83232608212101367</v>
      </c>
      <c r="T4279" s="25">
        <f ca="1">_xlfn.LOGNORM.INV(S4279,'Input Parameters'!$H$29,'Input Parameters'!$I$29)</f>
        <v>64.883663589401039</v>
      </c>
      <c r="U4279" s="10">
        <f t="shared" ca="1" si="577"/>
        <v>0.13440585968696184</v>
      </c>
      <c r="V4279" s="29">
        <f ca="1">IF('Input Parameters'!$D$30="Beta",_xlfn.BETA.INV(U4279,'Input Parameters'!$L$30,'Input Parameters'!$M$30,'Input Parameters'!$J$30,'Input Parameters'!$K$30),IF('Input Parameters'!$D$30="LogNorm",_xlfn.LOGNORM.INV(U4279,'Input Parameters'!$H$30,'Input Parameters'!$I$30)))</f>
        <v>0.6460606294933694</v>
      </c>
      <c r="W4279" s="2">
        <f ca="1">N4279+(P4279-N4279)*(1-ERF((T4279-R4279)/(2*SQRT(L4279*'Input Parameters'!$E$31))))</f>
        <v>4.7292644818484927E-2</v>
      </c>
      <c r="X4279">
        <f t="shared" ca="1" si="578"/>
        <v>1</v>
      </c>
      <c r="Y4279" s="7"/>
    </row>
    <row r="4280" spans="1:25" ht="15" customHeight="1" x14ac:dyDescent="0.3">
      <c r="A4280" s="130">
        <v>4273</v>
      </c>
      <c r="B4280" s="10">
        <f t="shared" ca="1" si="570"/>
        <v>0.52837921268955046</v>
      </c>
      <c r="C4280" s="57">
        <f ca="1">_xlfn.NORM.INV(B4280,'Input Parameters'!$E$19,'Input Parameters'!$F$19)</f>
        <v>573.31608220028897</v>
      </c>
      <c r="D4280" s="10">
        <f t="shared" ca="1" si="571"/>
        <v>0.59487321740926724</v>
      </c>
      <c r="E4280" s="59">
        <f ca="1">IF(_xlfn.NORM.INV(D4280,'Input Parameters'!$E$20,'Input Parameters'!$F$20)&lt;3500,3500,IF(_xlfn.NORM.INV(D4280,'Input Parameters'!$E$20,'Input Parameters'!$F$20)&gt;5500,5500,_xlfn.NORM.INV(D4280,'Input Parameters'!$E$20,'Input Parameters'!$F$20)))</f>
        <v>4968.0692496546299</v>
      </c>
      <c r="F4280" s="10">
        <f t="shared" ca="1" si="572"/>
        <v>0.38767405217094841</v>
      </c>
      <c r="G4280" s="61">
        <f ca="1">_xlfn.NORM.INV(F4280,'Input Parameters'!$E$21,'Input Parameters'!$F$21)</f>
        <v>282.6068626765404</v>
      </c>
      <c r="H4280" s="54">
        <f ca="1">EXP(E4280*(1/'Input Parameters'!$E$22-1/G4280))</f>
        <v>0.53602834719019399</v>
      </c>
      <c r="I4280" s="10">
        <f t="shared" ca="1" si="573"/>
        <v>0.92992518432281424</v>
      </c>
      <c r="J4280" s="29">
        <f ca="1">_xlfn.BETA.INV(I4280,'Input Parameters'!$L$24,'Input Parameters'!$M$24,'Input Parameters'!$J$24,'Input Parameters'!$K$24)</f>
        <v>0.81564775886054108</v>
      </c>
      <c r="K4280" s="156">
        <f ca="1">('Input Parameters'!$E$25/'Input Parameters'!$E$31)^$J4280</f>
        <v>2.8767671688052759E-3</v>
      </c>
      <c r="L4280" s="66">
        <f ca="1">$H4280*$C4280*'Input Parameters'!$E$23*K4280</f>
        <v>0.88406988201773395</v>
      </c>
      <c r="M4280" s="23">
        <f t="shared" ca="1" si="574"/>
        <v>0.14169056467381813</v>
      </c>
      <c r="N4280" s="15">
        <f ca="1">_xlfn.NORM.INV(M4280,'Input Parameters'!$E$26,'Input Parameters'!$F$26)</f>
        <v>1.1472148430957084E-2</v>
      </c>
      <c r="O4280" s="8">
        <f t="shared" ca="1" si="575"/>
        <v>0.34854274896565074</v>
      </c>
      <c r="P4280" s="29">
        <f ca="1">_xlfn.LOGNORM.INV(O4280,'Input Parameters'!$H$27,'Input Parameters'!$I$27)</f>
        <v>1.1984151931501714</v>
      </c>
      <c r="Q4280" s="10"/>
      <c r="R4280" s="15">
        <f>'Input Parameters'!$E$28</f>
        <v>12.7</v>
      </c>
      <c r="S4280" s="10">
        <f t="shared" ca="1" si="576"/>
        <v>0.94970437055851853</v>
      </c>
      <c r="T4280" s="25">
        <f ca="1">_xlfn.LOGNORM.INV(S4280,'Input Parameters'!$H$29,'Input Parameters'!$I$29)</f>
        <v>70.020219235655532</v>
      </c>
      <c r="U4280" s="10">
        <f t="shared" ca="1" si="577"/>
        <v>2.5866230905425613E-2</v>
      </c>
      <c r="V4280" s="29">
        <f ca="1">IF('Input Parameters'!$D$30="Beta",_xlfn.BETA.INV(U4280,'Input Parameters'!$L$30,'Input Parameters'!$M$30,'Input Parameters'!$J$30,'Input Parameters'!$K$30),IF('Input Parameters'!$D$30="LogNorm",_xlfn.LOGNORM.INV(U4280,'Input Parameters'!$H$30,'Input Parameters'!$I$30)))</f>
        <v>0.46397021405687627</v>
      </c>
      <c r="W4280" s="2">
        <f ca="1">N4280+(P4280-N4280)*(1-ERF((T4280-R4280)/(2*SQRT(L4280*'Input Parameters'!$E$31))))</f>
        <v>1.1491463056277393E-2</v>
      </c>
      <c r="X4280">
        <f t="shared" ca="1" si="578"/>
        <v>1</v>
      </c>
      <c r="Y4280" s="7"/>
    </row>
    <row r="4281" spans="1:25" ht="15" customHeight="1" x14ac:dyDescent="0.3">
      <c r="A4281" s="130">
        <v>4274</v>
      </c>
      <c r="B4281" s="10">
        <f t="shared" ca="1" si="570"/>
        <v>6.3627389964860281E-2</v>
      </c>
      <c r="C4281" s="57">
        <f ca="1">_xlfn.NORM.INV(B4281,'Input Parameters'!$E$19,'Input Parameters'!$F$19)</f>
        <v>438.4360372141623</v>
      </c>
      <c r="D4281" s="10">
        <f t="shared" ca="1" si="571"/>
        <v>0.32793331767514744</v>
      </c>
      <c r="E4281" s="59">
        <f ca="1">IF(_xlfn.NORM.INV(D4281,'Input Parameters'!$E$20,'Input Parameters'!$F$20)&lt;3500,3500,IF(_xlfn.NORM.INV(D4281,'Input Parameters'!$E$20,'Input Parameters'!$F$20)&gt;5500,5500,_xlfn.NORM.INV(D4281,'Input Parameters'!$E$20,'Input Parameters'!$F$20)))</f>
        <v>4488.0610336376021</v>
      </c>
      <c r="F4281" s="10">
        <f t="shared" ca="1" si="572"/>
        <v>0.93783954263899549</v>
      </c>
      <c r="G4281" s="61">
        <f ca="1">_xlfn.NORM.INV(F4281,'Input Parameters'!$E$21,'Input Parameters'!$F$21)</f>
        <v>296.92993402793269</v>
      </c>
      <c r="H4281" s="54">
        <f ca="1">EXP(E4281*(1/'Input Parameters'!$E$22-1/G4281))</f>
        <v>1.2247442541329234</v>
      </c>
      <c r="I4281" s="10">
        <f t="shared" ca="1" si="573"/>
        <v>0.17071065056434853</v>
      </c>
      <c r="J4281" s="29">
        <f ca="1">_xlfn.BETA.INV(I4281,'Input Parameters'!$L$24,'Input Parameters'!$M$24,'Input Parameters'!$J$24,'Input Parameters'!$K$24)</f>
        <v>0.45062735381408758</v>
      </c>
      <c r="K4281" s="156">
        <f ca="1">('Input Parameters'!$E$25/'Input Parameters'!$E$31)^$J4281</f>
        <v>3.9454907974584785E-2</v>
      </c>
      <c r="L4281" s="66">
        <f ca="1">$H4281*$C4281*'Input Parameters'!$E$23*K4281</f>
        <v>21.186181530767641</v>
      </c>
      <c r="M4281" s="23">
        <f t="shared" ca="1" si="574"/>
        <v>0.29700256271638414</v>
      </c>
      <c r="N4281" s="15">
        <f ca="1">_xlfn.NORM.INV(M4281,'Input Parameters'!$E$26,'Input Parameters'!$F$26)</f>
        <v>2.2806136763482858E-2</v>
      </c>
      <c r="O4281" s="8">
        <f t="shared" ca="1" si="575"/>
        <v>0.15709644793210231</v>
      </c>
      <c r="P4281" s="29">
        <f ca="1">_xlfn.LOGNORM.INV(O4281,'Input Parameters'!$H$27,'Input Parameters'!$I$27)</f>
        <v>0.91205192038841665</v>
      </c>
      <c r="Q4281" s="10"/>
      <c r="R4281" s="15">
        <f>'Input Parameters'!$E$28</f>
        <v>12.7</v>
      </c>
      <c r="S4281" s="10">
        <f t="shared" ca="1" si="576"/>
        <v>0.32341179631491357</v>
      </c>
      <c r="T4281" s="25">
        <f ca="1">_xlfn.LOGNORM.INV(S4281,'Input Parameters'!$H$29,'Input Parameters'!$I$29)</f>
        <v>55.312049178074368</v>
      </c>
      <c r="U4281" s="10">
        <f t="shared" ca="1" si="577"/>
        <v>0.22507573759463873</v>
      </c>
      <c r="V4281" s="29">
        <f ca="1">IF('Input Parameters'!$D$30="Beta",_xlfn.BETA.INV(U4281,'Input Parameters'!$L$30,'Input Parameters'!$M$30,'Input Parameters'!$J$30,'Input Parameters'!$K$30),IF('Input Parameters'!$D$30="LogNorm",_xlfn.LOGNORM.INV(U4281,'Input Parameters'!$H$30,'Input Parameters'!$I$30)))</f>
        <v>0.74186477538636464</v>
      </c>
      <c r="W4281" s="2">
        <f ca="1">N4281+(P4281-N4281)*(1-ERF((T4281-R4281)/(2*SQRT(L4281*'Input Parameters'!$E$31))))</f>
        <v>0.47873195565413185</v>
      </c>
      <c r="X4281">
        <f t="shared" ca="1" si="578"/>
        <v>1</v>
      </c>
      <c r="Y4281" s="7"/>
    </row>
    <row r="4282" spans="1:25" ht="15" customHeight="1" x14ac:dyDescent="0.3">
      <c r="A4282" s="130">
        <v>4275</v>
      </c>
      <c r="B4282" s="10">
        <f t="shared" ca="1" si="570"/>
        <v>0.3019965212571557</v>
      </c>
      <c r="C4282" s="57">
        <f ca="1">_xlfn.NORM.INV(B4282,'Input Parameters'!$E$19,'Input Parameters'!$F$19)</f>
        <v>523.47264632419387</v>
      </c>
      <c r="D4282" s="10">
        <f t="shared" ca="1" si="571"/>
        <v>0.24167920475930338</v>
      </c>
      <c r="E4282" s="59">
        <f ca="1">IF(_xlfn.NORM.INV(D4282,'Input Parameters'!$E$20,'Input Parameters'!$F$20)&lt;3500,3500,IF(_xlfn.NORM.INV(D4282,'Input Parameters'!$E$20,'Input Parameters'!$F$20)&gt;5500,5500,_xlfn.NORM.INV(D4282,'Input Parameters'!$E$20,'Input Parameters'!$F$20)))</f>
        <v>4309.3621320930351</v>
      </c>
      <c r="F4282" s="10">
        <f t="shared" ca="1" si="572"/>
        <v>0.68296215002549954</v>
      </c>
      <c r="G4282" s="61">
        <f ca="1">_xlfn.NORM.INV(F4282,'Input Parameters'!$E$21,'Input Parameters'!$F$21)</f>
        <v>288.59134541423566</v>
      </c>
      <c r="H4282" s="54">
        <f ca="1">EXP(E4282*(1/'Input Parameters'!$E$22-1/G4282))</f>
        <v>0.7987702450237848</v>
      </c>
      <c r="I4282" s="10">
        <f t="shared" ca="1" si="573"/>
        <v>0.90567368779155488</v>
      </c>
      <c r="J4282" s="29">
        <f ca="1">_xlfn.BETA.INV(I4282,'Input Parameters'!$L$24,'Input Parameters'!$M$24,'Input Parameters'!$J$24,'Input Parameters'!$K$24)</f>
        <v>0.79662484412780821</v>
      </c>
      <c r="K4282" s="156">
        <f ca="1">('Input Parameters'!$E$25/'Input Parameters'!$E$31)^$J4282</f>
        <v>3.297382393301383E-3</v>
      </c>
      <c r="L4282" s="66">
        <f ca="1">$H4282*$C4282*'Input Parameters'!$E$23*K4282</f>
        <v>1.3787489227549441</v>
      </c>
      <c r="M4282" s="23">
        <f t="shared" ca="1" si="574"/>
        <v>0.12853480990539412</v>
      </c>
      <c r="N4282" s="15">
        <f ca="1">_xlfn.NORM.INV(M4282,'Input Parameters'!$E$26,'Input Parameters'!$F$26)</f>
        <v>1.0199765934773956E-2</v>
      </c>
      <c r="O4282" s="8">
        <f t="shared" ca="1" si="575"/>
        <v>0.26222641368426269</v>
      </c>
      <c r="P4282" s="29">
        <f ca="1">_xlfn.LOGNORM.INV(O4282,'Input Parameters'!$H$27,'Input Parameters'!$I$27)</f>
        <v>1.07424581930659</v>
      </c>
      <c r="Q4282" s="10"/>
      <c r="R4282" s="15">
        <f>'Input Parameters'!$E$28</f>
        <v>12.7</v>
      </c>
      <c r="S4282" s="10">
        <f t="shared" ca="1" si="576"/>
        <v>0.73269672303784428</v>
      </c>
      <c r="T4282" s="25">
        <f ca="1">_xlfn.LOGNORM.INV(S4282,'Input Parameters'!$H$29,'Input Parameters'!$I$29)</f>
        <v>62.436657264759241</v>
      </c>
      <c r="U4282" s="10">
        <f t="shared" ca="1" si="577"/>
        <v>0.17774165747238535</v>
      </c>
      <c r="V4282" s="29">
        <f ca="1">IF('Input Parameters'!$D$30="Beta",_xlfn.BETA.INV(U4282,'Input Parameters'!$L$30,'Input Parameters'!$M$30,'Input Parameters'!$J$30,'Input Parameters'!$K$30),IF('Input Parameters'!$D$30="LogNorm",_xlfn.LOGNORM.INV(U4282,'Input Parameters'!$H$30,'Input Parameters'!$I$30)))</f>
        <v>0.6940780223259132</v>
      </c>
      <c r="W4282" s="2">
        <f ca="1">N4282+(P4282-N4282)*(1-ERF((T4282-R4282)/(2*SQRT(L4282*'Input Parameters'!$E$31))))</f>
        <v>1.3118521612928577E-2</v>
      </c>
      <c r="X4282">
        <f t="shared" ca="1" si="578"/>
        <v>1</v>
      </c>
      <c r="Y4282" s="7"/>
    </row>
    <row r="4283" spans="1:25" ht="15" customHeight="1" x14ac:dyDescent="0.3">
      <c r="A4283" s="130">
        <v>4276</v>
      </c>
      <c r="B4283" s="10">
        <f t="shared" ca="1" si="570"/>
        <v>0.10796868151149031</v>
      </c>
      <c r="C4283" s="57">
        <f ca="1">_xlfn.NORM.INV(B4283,'Input Parameters'!$E$19,'Input Parameters'!$F$19)</f>
        <v>462.73941403009843</v>
      </c>
      <c r="D4283" s="10">
        <f t="shared" ca="1" si="571"/>
        <v>0.20157713365049812</v>
      </c>
      <c r="E4283" s="59">
        <f ca="1">IF(_xlfn.NORM.INV(D4283,'Input Parameters'!$E$20,'Input Parameters'!$F$20)&lt;3500,3500,IF(_xlfn.NORM.INV(D4283,'Input Parameters'!$E$20,'Input Parameters'!$F$20)&gt;5500,5500,_xlfn.NORM.INV(D4283,'Input Parameters'!$E$20,'Input Parameters'!$F$20)))</f>
        <v>4214.7992089363252</v>
      </c>
      <c r="F4283" s="10">
        <f t="shared" ca="1" si="572"/>
        <v>0.74240654019145558</v>
      </c>
      <c r="G4283" s="61">
        <f ca="1">_xlfn.NORM.INV(F4283,'Input Parameters'!$E$21,'Input Parameters'!$F$21)</f>
        <v>289.96515019219731</v>
      </c>
      <c r="H4283" s="54">
        <f ca="1">EXP(E4283*(1/'Input Parameters'!$E$22-1/G4283))</f>
        <v>0.86022878046596574</v>
      </c>
      <c r="I4283" s="10">
        <f t="shared" ca="1" si="573"/>
        <v>0.5377073920337565</v>
      </c>
      <c r="J4283" s="29">
        <f ca="1">_xlfn.BETA.INV(I4283,'Input Parameters'!$L$24,'Input Parameters'!$M$24,'Input Parameters'!$J$24,'Input Parameters'!$K$24)</f>
        <v>0.62233588423415576</v>
      </c>
      <c r="K4283" s="156">
        <f ca="1">('Input Parameters'!$E$25/'Input Parameters'!$E$31)^$J4283</f>
        <v>1.1512105242780015E-2</v>
      </c>
      <c r="L4283" s="66">
        <f ca="1">$H4283*$C4283*'Input Parameters'!$E$23*K4283</f>
        <v>4.5825288950215279</v>
      </c>
      <c r="M4283" s="23">
        <f t="shared" ca="1" si="574"/>
        <v>3.5955442053991815E-2</v>
      </c>
      <c r="N4283" s="15">
        <f ca="1">_xlfn.NORM.INV(M4283,'Input Parameters'!$E$26,'Input Parameters'!$F$26)</f>
        <v>-3.7933194467823714E-3</v>
      </c>
      <c r="O4283" s="8">
        <f t="shared" ca="1" si="575"/>
        <v>0.68662579853544348</v>
      </c>
      <c r="P4283" s="29">
        <f ca="1">_xlfn.LOGNORM.INV(O4283,'Input Parameters'!$H$27,'Input Parameters'!$I$27)</f>
        <v>1.7653697032463154</v>
      </c>
      <c r="Q4283" s="10"/>
      <c r="R4283" s="15">
        <f>'Input Parameters'!$E$28</f>
        <v>12.7</v>
      </c>
      <c r="S4283" s="10">
        <f t="shared" ca="1" si="576"/>
        <v>0.89799914916156864</v>
      </c>
      <c r="T4283" s="25">
        <f ca="1">_xlfn.LOGNORM.INV(S4283,'Input Parameters'!$H$29,'Input Parameters'!$I$29)</f>
        <v>67.157809852786443</v>
      </c>
      <c r="U4283" s="10">
        <f t="shared" ca="1" si="577"/>
        <v>4.5297235871870067E-2</v>
      </c>
      <c r="V4283" s="29">
        <f ca="1">IF('Input Parameters'!$D$30="Beta",_xlfn.BETA.INV(U4283,'Input Parameters'!$L$30,'Input Parameters'!$M$30,'Input Parameters'!$J$30,'Input Parameters'!$K$30),IF('Input Parameters'!$D$30="LogNorm",_xlfn.LOGNORM.INV(U4283,'Input Parameters'!$H$30,'Input Parameters'!$I$30)))</f>
        <v>0.5126650073903436</v>
      </c>
      <c r="W4283" s="2">
        <f ca="1">N4283+(P4283-N4283)*(1-ERF((T4283-R4283)/(2*SQRT(L4283*'Input Parameters'!$E$31))))</f>
        <v>0.1236642145127731</v>
      </c>
      <c r="X4283">
        <f t="shared" ca="1" si="578"/>
        <v>1</v>
      </c>
      <c r="Y4283" s="7"/>
    </row>
    <row r="4284" spans="1:25" ht="15" customHeight="1" x14ac:dyDescent="0.3">
      <c r="A4284" s="130">
        <v>4277</v>
      </c>
      <c r="B4284" s="10">
        <f t="shared" ca="1" si="570"/>
        <v>0.58031801502968328</v>
      </c>
      <c r="C4284" s="57">
        <f ca="1">_xlfn.NORM.INV(B4284,'Input Parameters'!$E$19,'Input Parameters'!$F$19)</f>
        <v>584.42875032312884</v>
      </c>
      <c r="D4284" s="10">
        <f t="shared" ca="1" si="571"/>
        <v>0.44855059097024508</v>
      </c>
      <c r="E4284" s="59">
        <f ca="1">IF(_xlfn.NORM.INV(D4284,'Input Parameters'!$E$20,'Input Parameters'!$F$20)&lt;3500,3500,IF(_xlfn.NORM.INV(D4284,'Input Parameters'!$E$20,'Input Parameters'!$F$20)&gt;5500,5500,_xlfn.NORM.INV(D4284,'Input Parameters'!$E$20,'Input Parameters'!$F$20)))</f>
        <v>4709.4731117968649</v>
      </c>
      <c r="F4284" s="10">
        <f t="shared" ca="1" si="572"/>
        <v>0.97720534091879196</v>
      </c>
      <c r="G4284" s="61">
        <f ca="1">_xlfn.NORM.INV(F4284,'Input Parameters'!$E$21,'Input Parameters'!$F$21)</f>
        <v>300.56352308342537</v>
      </c>
      <c r="H4284" s="54">
        <f ca="1">EXP(E4284*(1/'Input Parameters'!$E$22-1/G4284))</f>
        <v>1.4985168032423859</v>
      </c>
      <c r="I4284" s="10">
        <f t="shared" ca="1" si="573"/>
        <v>0.11762125525837897</v>
      </c>
      <c r="J4284" s="29">
        <f ca="1">_xlfn.BETA.INV(I4284,'Input Parameters'!$L$24,'Input Parameters'!$M$24,'Input Parameters'!$J$24,'Input Parameters'!$K$24)</f>
        <v>0.41235149777079266</v>
      </c>
      <c r="K4284" s="156">
        <f ca="1">('Input Parameters'!$E$25/'Input Parameters'!$E$31)^$J4284</f>
        <v>5.1921456753218555E-2</v>
      </c>
      <c r="L4284" s="66">
        <f ca="1">$H4284*$C4284*'Input Parameters'!$E$23*K4284</f>
        <v>45.471581423907253</v>
      </c>
      <c r="M4284" s="23">
        <f t="shared" ca="1" si="574"/>
        <v>0.11609783285579978</v>
      </c>
      <c r="N4284" s="15">
        <f ca="1">_xlfn.NORM.INV(M4284,'Input Parameters'!$E$26,'Input Parameters'!$F$26)</f>
        <v>8.9108380920152365E-3</v>
      </c>
      <c r="O4284" s="8">
        <f t="shared" ca="1" si="575"/>
        <v>0.45242611174317016</v>
      </c>
      <c r="P4284" s="29">
        <f ca="1">_xlfn.LOGNORM.INV(O4284,'Input Parameters'!$H$27,'Input Parameters'!$I$27)</f>
        <v>1.3503025786601572</v>
      </c>
      <c r="Q4284" s="10"/>
      <c r="R4284" s="15">
        <f>'Input Parameters'!$E$28</f>
        <v>12.7</v>
      </c>
      <c r="S4284" s="10">
        <f t="shared" ca="1" si="576"/>
        <v>0.54790287811166971</v>
      </c>
      <c r="T4284" s="25">
        <f ca="1">_xlfn.LOGNORM.INV(S4284,'Input Parameters'!$H$29,'Input Parameters'!$I$29)</f>
        <v>59.024097494907892</v>
      </c>
      <c r="U4284" s="10">
        <f t="shared" ca="1" si="577"/>
        <v>0.98709490388080601</v>
      </c>
      <c r="V4284" s="29">
        <f ca="1">IF('Input Parameters'!$D$30="Beta",_xlfn.BETA.INV(U4284,'Input Parameters'!$L$30,'Input Parameters'!$M$30,'Input Parameters'!$J$30,'Input Parameters'!$K$30),IF('Input Parameters'!$D$30="LogNorm",_xlfn.LOGNORM.INV(U4284,'Input Parameters'!$H$30,'Input Parameters'!$I$30)))</f>
        <v>2.4066249088426739</v>
      </c>
      <c r="W4284" s="2">
        <f ca="1">N4284+(P4284-N4284)*(1-ERF((T4284-R4284)/(2*SQRT(L4284*'Input Parameters'!$E$31))))</f>
        <v>0.85014748084256553</v>
      </c>
      <c r="X4284">
        <f t="shared" ca="1" si="578"/>
        <v>1</v>
      </c>
      <c r="Y4284" s="7"/>
    </row>
    <row r="4285" spans="1:25" ht="15" customHeight="1" x14ac:dyDescent="0.3">
      <c r="A4285" s="130">
        <v>4278</v>
      </c>
      <c r="B4285" s="10">
        <f t="shared" ca="1" si="570"/>
        <v>7.7092476330366866E-2</v>
      </c>
      <c r="C4285" s="57">
        <f ca="1">_xlfn.NORM.INV(B4285,'Input Parameters'!$E$19,'Input Parameters'!$F$19)</f>
        <v>446.89561183123396</v>
      </c>
      <c r="D4285" s="10">
        <f t="shared" ca="1" si="571"/>
        <v>0.40854678314892912</v>
      </c>
      <c r="E4285" s="59">
        <f ca="1">IF(_xlfn.NORM.INV(D4285,'Input Parameters'!$E$20,'Input Parameters'!$F$20)&lt;3500,3500,IF(_xlfn.NORM.INV(D4285,'Input Parameters'!$E$20,'Input Parameters'!$F$20)&gt;5500,5500,_xlfn.NORM.INV(D4285,'Input Parameters'!$E$20,'Input Parameters'!$F$20)))</f>
        <v>4638.1006506911035</v>
      </c>
      <c r="F4285" s="10">
        <f t="shared" ca="1" si="572"/>
        <v>0.5158835290307443</v>
      </c>
      <c r="G4285" s="61">
        <f ca="1">_xlfn.NORM.INV(F4285,'Input Parameters'!$E$21,'Input Parameters'!$F$21)</f>
        <v>285.16302157174385</v>
      </c>
      <c r="H4285" s="54">
        <f ca="1">EXP(E4285*(1/'Input Parameters'!$E$22-1/G4285))</f>
        <v>0.64723955380595366</v>
      </c>
      <c r="I4285" s="10">
        <f t="shared" ca="1" si="573"/>
        <v>6.5766850172911395E-2</v>
      </c>
      <c r="J4285" s="29">
        <f ca="1">_xlfn.BETA.INV(I4285,'Input Parameters'!$L$24,'Input Parameters'!$M$24,'Input Parameters'!$J$24,'Input Parameters'!$K$24)</f>
        <v>0.3616707558465152</v>
      </c>
      <c r="K4285" s="156">
        <f ca="1">('Input Parameters'!$E$25/'Input Parameters'!$E$31)^$J4285</f>
        <v>7.4686014370786744E-2</v>
      </c>
      <c r="L4285" s="66">
        <f ca="1">$H4285*$C4285*'Input Parameters'!$E$23*K4285</f>
        <v>21.6028188525408</v>
      </c>
      <c r="M4285" s="23">
        <f t="shared" ca="1" si="574"/>
        <v>4.4603144027251962E-2</v>
      </c>
      <c r="N4285" s="15">
        <f ca="1">_xlfn.NORM.INV(M4285,'Input Parameters'!$E$26,'Input Parameters'!$F$26)</f>
        <v>-1.6915891008893735E-3</v>
      </c>
      <c r="O4285" s="8">
        <f t="shared" ca="1" si="575"/>
        <v>0.75155578406142654</v>
      </c>
      <c r="P4285" s="29">
        <f ca="1">_xlfn.LOGNORM.INV(O4285,'Input Parameters'!$H$27,'Input Parameters'!$I$27)</f>
        <v>1.9228012613950047</v>
      </c>
      <c r="Q4285" s="10"/>
      <c r="R4285" s="15">
        <f>'Input Parameters'!$E$28</f>
        <v>12.7</v>
      </c>
      <c r="S4285" s="10">
        <f t="shared" ca="1" si="576"/>
        <v>0.18167015489492055</v>
      </c>
      <c r="T4285" s="25">
        <f ca="1">_xlfn.LOGNORM.INV(S4285,'Input Parameters'!$H$29,'Input Parameters'!$I$29)</f>
        <v>52.581985849978089</v>
      </c>
      <c r="U4285" s="10">
        <f t="shared" ca="1" si="577"/>
        <v>0.39591048006029361</v>
      </c>
      <c r="V4285" s="29">
        <f ca="1">IF('Input Parameters'!$D$30="Beta",_xlfn.BETA.INV(U4285,'Input Parameters'!$L$30,'Input Parameters'!$M$30,'Input Parameters'!$J$30,'Input Parameters'!$K$30),IF('Input Parameters'!$D$30="LogNorm",_xlfn.LOGNORM.INV(U4285,'Input Parameters'!$H$30,'Input Parameters'!$I$30)))</f>
        <v>0.90043304154751469</v>
      </c>
      <c r="W4285" s="2">
        <f ca="1">N4285+(P4285-N4285)*(1-ERF((T4285-R4285)/(2*SQRT(L4285*'Input Parameters'!$E$31))))</f>
        <v>1.0452706656652768</v>
      </c>
      <c r="X4285">
        <f t="shared" ca="1" si="578"/>
        <v>0</v>
      </c>
      <c r="Y4285" s="7"/>
    </row>
    <row r="4286" spans="1:25" ht="15" customHeight="1" x14ac:dyDescent="0.3">
      <c r="A4286" s="130">
        <v>4279</v>
      </c>
      <c r="B4286" s="10">
        <f t="shared" ca="1" si="570"/>
        <v>2.9216559150366916E-2</v>
      </c>
      <c r="C4286" s="57">
        <f ca="1">_xlfn.NORM.INV(B4286,'Input Parameters'!$E$19,'Input Parameters'!$F$19)</f>
        <v>407.38928812790778</v>
      </c>
      <c r="D4286" s="10">
        <f t="shared" ca="1" si="571"/>
        <v>0.8372404630514545</v>
      </c>
      <c r="E4286" s="59">
        <f ca="1">IF(_xlfn.NORM.INV(D4286,'Input Parameters'!$E$20,'Input Parameters'!$F$20)&lt;3500,3500,IF(_xlfn.NORM.INV(D4286,'Input Parameters'!$E$20,'Input Parameters'!$F$20)&gt;5500,5500,_xlfn.NORM.INV(D4286,'Input Parameters'!$E$20,'Input Parameters'!$F$20)))</f>
        <v>5488.2256904834621</v>
      </c>
      <c r="F4286" s="10">
        <f t="shared" ca="1" si="572"/>
        <v>0.77585234947431436</v>
      </c>
      <c r="G4286" s="61">
        <f ca="1">_xlfn.NORM.INV(F4286,'Input Parameters'!$E$21,'Input Parameters'!$F$21)</f>
        <v>290.80992422077981</v>
      </c>
      <c r="H4286" s="54">
        <f ca="1">EXP(E4286*(1/'Input Parameters'!$E$22-1/G4286))</f>
        <v>0.8684342755493456</v>
      </c>
      <c r="I4286" s="10">
        <f t="shared" ca="1" si="573"/>
        <v>0.24251108418187828</v>
      </c>
      <c r="J4286" s="29">
        <f ca="1">_xlfn.BETA.INV(I4286,'Input Parameters'!$L$24,'Input Parameters'!$M$24,'Input Parameters'!$J$24,'Input Parameters'!$K$24)</f>
        <v>0.4923541759845686</v>
      </c>
      <c r="K4286" s="156">
        <f ca="1">('Input Parameters'!$E$25/'Input Parameters'!$E$31)^$J4286</f>
        <v>2.9248523660038491E-2</v>
      </c>
      <c r="L4286" s="66">
        <f ca="1">$H4286*$C4286*'Input Parameters'!$E$23*K4286</f>
        <v>10.34785920755375</v>
      </c>
      <c r="M4286" s="23">
        <f t="shared" ca="1" si="574"/>
        <v>0.16801538008414629</v>
      </c>
      <c r="N4286" s="15">
        <f ca="1">_xlfn.NORM.INV(M4286,'Input Parameters'!$E$26,'Input Parameters'!$F$26)</f>
        <v>1.3797212206467006E-2</v>
      </c>
      <c r="O4286" s="8">
        <f t="shared" ca="1" si="575"/>
        <v>0.65747667772312068</v>
      </c>
      <c r="P4286" s="29">
        <f ca="1">_xlfn.LOGNORM.INV(O4286,'Input Parameters'!$H$27,'Input Parameters'!$I$27)</f>
        <v>1.7034365091189461</v>
      </c>
      <c r="Q4286" s="10"/>
      <c r="R4286" s="15">
        <f>'Input Parameters'!$E$28</f>
        <v>12.7</v>
      </c>
      <c r="S4286" s="10">
        <f t="shared" ca="1" si="576"/>
        <v>4.5809623580521985E-2</v>
      </c>
      <c r="T4286" s="25">
        <f ca="1">_xlfn.LOGNORM.INV(S4286,'Input Parameters'!$H$29,'Input Parameters'!$I$29)</f>
        <v>48.184450691164344</v>
      </c>
      <c r="U4286" s="10">
        <f t="shared" ca="1" si="577"/>
        <v>0.98430968030943611</v>
      </c>
      <c r="V4286" s="29">
        <f ca="1">IF('Input Parameters'!$D$30="Beta",_xlfn.BETA.INV(U4286,'Input Parameters'!$L$30,'Input Parameters'!$M$30,'Input Parameters'!$J$30,'Input Parameters'!$K$30),IF('Input Parameters'!$D$30="LogNorm",_xlfn.LOGNORM.INV(U4286,'Input Parameters'!$H$30,'Input Parameters'!$I$30)))</f>
        <v>2.3347910477014504</v>
      </c>
      <c r="W4286" s="2">
        <f ca="1">N4286+(P4286-N4286)*(1-ERF((T4286-R4286)/(2*SQRT(L4286*'Input Parameters'!$E$31))))</f>
        <v>0.74944497396940624</v>
      </c>
      <c r="X4286">
        <f t="shared" ca="1" si="578"/>
        <v>1</v>
      </c>
      <c r="Y4286" s="7"/>
    </row>
    <row r="4287" spans="1:25" ht="15" customHeight="1" x14ac:dyDescent="0.3">
      <c r="A4287" s="130">
        <v>4280</v>
      </c>
      <c r="B4287" s="10">
        <f t="shared" ca="1" si="570"/>
        <v>0.66893165411566002</v>
      </c>
      <c r="C4287" s="57">
        <f ca="1">_xlfn.NORM.INV(B4287,'Input Parameters'!$E$19,'Input Parameters'!$F$19)</f>
        <v>604.22354707607735</v>
      </c>
      <c r="D4287" s="10">
        <f t="shared" ca="1" si="571"/>
        <v>0.17666335797751209</v>
      </c>
      <c r="E4287" s="59">
        <f ca="1">IF(_xlfn.NORM.INV(D4287,'Input Parameters'!$E$20,'Input Parameters'!$F$20)&lt;3500,3500,IF(_xlfn.NORM.INV(D4287,'Input Parameters'!$E$20,'Input Parameters'!$F$20)&gt;5500,5500,_xlfn.NORM.INV(D4287,'Input Parameters'!$E$20,'Input Parameters'!$F$20)))</f>
        <v>4150.2908828969294</v>
      </c>
      <c r="F4287" s="10">
        <f t="shared" ca="1" si="572"/>
        <v>3.5316612848145135E-2</v>
      </c>
      <c r="G4287" s="61">
        <f ca="1">_xlfn.NORM.INV(F4287,'Input Parameters'!$E$21,'Input Parameters'!$F$21)</f>
        <v>270.64046945828977</v>
      </c>
      <c r="H4287" s="54">
        <f ca="1">EXP(E4287*(1/'Input Parameters'!$E$22-1/G4287))</f>
        <v>0.31028751229735896</v>
      </c>
      <c r="I4287" s="10">
        <f t="shared" ca="1" si="573"/>
        <v>0.11065080920562709</v>
      </c>
      <c r="J4287" s="29">
        <f ca="1">_xlfn.BETA.INV(I4287,'Input Parameters'!$L$24,'Input Parameters'!$M$24,'Input Parameters'!$J$24,'Input Parameters'!$K$24)</f>
        <v>0.40655502896801377</v>
      </c>
      <c r="K4287" s="156">
        <f ca="1">('Input Parameters'!$E$25/'Input Parameters'!$E$31)^$J4287</f>
        <v>5.4125930358926176E-2</v>
      </c>
      <c r="L4287" s="66">
        <f ca="1">$H4287*$C4287*'Input Parameters'!$E$23*K4287</f>
        <v>10.147692954025082</v>
      </c>
      <c r="M4287" s="23">
        <f t="shared" ca="1" si="574"/>
        <v>0.19324690818232604</v>
      </c>
      <c r="N4287" s="15">
        <f ca="1">_xlfn.NORM.INV(M4287,'Input Parameters'!$E$26,'Input Parameters'!$F$26)</f>
        <v>1.5814139947738809E-2</v>
      </c>
      <c r="O4287" s="8">
        <f t="shared" ca="1" si="575"/>
        <v>0.67734846600547949</v>
      </c>
      <c r="P4287" s="29">
        <f ca="1">_xlfn.LOGNORM.INV(O4287,'Input Parameters'!$H$27,'Input Parameters'!$I$27)</f>
        <v>1.7451706063729373</v>
      </c>
      <c r="Q4287" s="10"/>
      <c r="R4287" s="15">
        <f>'Input Parameters'!$E$28</f>
        <v>12.7</v>
      </c>
      <c r="S4287" s="10">
        <f t="shared" ca="1" si="576"/>
        <v>0.88013403126223377</v>
      </c>
      <c r="T4287" s="25">
        <f ca="1">_xlfn.LOGNORM.INV(S4287,'Input Parameters'!$H$29,'Input Parameters'!$I$29)</f>
        <v>66.44847879240227</v>
      </c>
      <c r="U4287" s="10">
        <f t="shared" ca="1" si="577"/>
        <v>0.42469782590002336</v>
      </c>
      <c r="V4287" s="29">
        <f ca="1">IF('Input Parameters'!$D$30="Beta",_xlfn.BETA.INV(U4287,'Input Parameters'!$L$30,'Input Parameters'!$M$30,'Input Parameters'!$J$30,'Input Parameters'!$K$30),IF('Input Parameters'!$D$30="LogNorm",_xlfn.LOGNORM.INV(U4287,'Input Parameters'!$H$30,'Input Parameters'!$I$30)))</f>
        <v>0.92711714031362213</v>
      </c>
      <c r="W4287" s="2">
        <f ca="1">N4287+(P4287-N4287)*(1-ERF((T4287-R4287)/(2*SQRT(L4287*'Input Parameters'!$E$31))))</f>
        <v>0.41847792091174407</v>
      </c>
      <c r="X4287">
        <f t="shared" ca="1" si="578"/>
        <v>1</v>
      </c>
      <c r="Y4287" s="7"/>
    </row>
    <row r="4288" spans="1:25" ht="15" customHeight="1" x14ac:dyDescent="0.3">
      <c r="A4288" s="130">
        <v>4281</v>
      </c>
      <c r="B4288" s="10">
        <f t="shared" ca="1" si="570"/>
        <v>0.79693422561953275</v>
      </c>
      <c r="C4288" s="57">
        <f ca="1">_xlfn.NORM.INV(B4288,'Input Parameters'!$E$19,'Input Parameters'!$F$19)</f>
        <v>637.49588134705755</v>
      </c>
      <c r="D4288" s="10">
        <f t="shared" ca="1" si="571"/>
        <v>0.59690671192282629</v>
      </c>
      <c r="E4288" s="59">
        <f ca="1">IF(_xlfn.NORM.INV(D4288,'Input Parameters'!$E$20,'Input Parameters'!$F$20)&lt;3500,3500,IF(_xlfn.NORM.INV(D4288,'Input Parameters'!$E$20,'Input Parameters'!$F$20)&gt;5500,5500,_xlfn.NORM.INV(D4288,'Input Parameters'!$E$20,'Input Parameters'!$F$20)))</f>
        <v>4971.7439729015268</v>
      </c>
      <c r="F4288" s="10">
        <f t="shared" ca="1" si="572"/>
        <v>0.9626575977496693</v>
      </c>
      <c r="G4288" s="61">
        <f ca="1">_xlfn.NORM.INV(F4288,'Input Parameters'!$E$21,'Input Parameters'!$F$21)</f>
        <v>298.85962642716203</v>
      </c>
      <c r="H4288" s="54">
        <f ca="1">EXP(E4288*(1/'Input Parameters'!$E$22-1/G4288))</f>
        <v>1.3947192165151863</v>
      </c>
      <c r="I4288" s="10">
        <f t="shared" ca="1" si="573"/>
        <v>0.74590721602134413</v>
      </c>
      <c r="J4288" s="29">
        <f ca="1">_xlfn.BETA.INV(I4288,'Input Parameters'!$L$24,'Input Parameters'!$M$24,'Input Parameters'!$J$24,'Input Parameters'!$K$24)</f>
        <v>0.70910329323464139</v>
      </c>
      <c r="K4288" s="156">
        <f ca="1">('Input Parameters'!$E$25/'Input Parameters'!$E$31)^$J4288</f>
        <v>6.1778416443743983E-3</v>
      </c>
      <c r="L4288" s="66">
        <f ca="1">$H4288*$C4288*'Input Parameters'!$E$23*K4288</f>
        <v>5.4928904791992865</v>
      </c>
      <c r="M4288" s="23">
        <f t="shared" ca="1" si="574"/>
        <v>0.29680665942109352</v>
      </c>
      <c r="N4288" s="15">
        <f ca="1">_xlfn.NORM.INV(M4288,'Input Parameters'!$E$26,'Input Parameters'!$F$26)</f>
        <v>2.2794248588864391E-2</v>
      </c>
      <c r="O4288" s="8">
        <f t="shared" ca="1" si="575"/>
        <v>0.40619312832121468</v>
      </c>
      <c r="P4288" s="29">
        <f ca="1">_xlfn.LOGNORM.INV(O4288,'Input Parameters'!$H$27,'Input Parameters'!$I$27)</f>
        <v>1.2817242174085983</v>
      </c>
      <c r="Q4288" s="10"/>
      <c r="R4288" s="15">
        <f>'Input Parameters'!$E$28</f>
        <v>12.7</v>
      </c>
      <c r="S4288" s="10">
        <f t="shared" ca="1" si="576"/>
        <v>0.50565819385911048</v>
      </c>
      <c r="T4288" s="25">
        <f ca="1">_xlfn.LOGNORM.INV(S4288,'Input Parameters'!$H$29,'Input Parameters'!$I$29)</f>
        <v>58.324630297424086</v>
      </c>
      <c r="U4288" s="10">
        <f t="shared" ca="1" si="577"/>
        <v>0.78642325521912404</v>
      </c>
      <c r="V4288" s="29">
        <f ca="1">IF('Input Parameters'!$D$30="Beta",_xlfn.BETA.INV(U4288,'Input Parameters'!$L$30,'Input Parameters'!$M$30,'Input Parameters'!$J$30,'Input Parameters'!$K$30),IF('Input Parameters'!$D$30="LogNorm",_xlfn.LOGNORM.INV(U4288,'Input Parameters'!$H$30,'Input Parameters'!$I$30)))</f>
        <v>1.3666270075590841</v>
      </c>
      <c r="W4288" s="2">
        <f ca="1">N4288+(P4288-N4288)*(1-ERF((T4288-R4288)/(2*SQRT(L4288*'Input Parameters'!$E$31))))</f>
        <v>0.23512457322201882</v>
      </c>
      <c r="X4288">
        <f t="shared" ca="1" si="578"/>
        <v>1</v>
      </c>
      <c r="Y4288" s="7"/>
    </row>
    <row r="4289" spans="1:25" ht="15" customHeight="1" x14ac:dyDescent="0.3">
      <c r="A4289" s="130">
        <v>4282</v>
      </c>
      <c r="B4289" s="10">
        <f t="shared" ca="1" si="570"/>
        <v>0.8255439186413307</v>
      </c>
      <c r="C4289" s="57">
        <f ca="1">_xlfn.NORM.INV(B4289,'Input Parameters'!$E$19,'Input Parameters'!$F$19)</f>
        <v>646.45127046585742</v>
      </c>
      <c r="D4289" s="10">
        <f t="shared" ca="1" si="571"/>
        <v>0.9299340451041167</v>
      </c>
      <c r="E4289" s="59">
        <f ca="1">IF(_xlfn.NORM.INV(D4289,'Input Parameters'!$E$20,'Input Parameters'!$F$20)&lt;3500,3500,IF(_xlfn.NORM.INV(D4289,'Input Parameters'!$E$20,'Input Parameters'!$F$20)&gt;5500,5500,_xlfn.NORM.INV(D4289,'Input Parameters'!$E$20,'Input Parameters'!$F$20)))</f>
        <v>5500</v>
      </c>
      <c r="F4289" s="10">
        <f t="shared" ca="1" si="572"/>
        <v>0.38903732666488777</v>
      </c>
      <c r="G4289" s="61">
        <f ca="1">_xlfn.NORM.INV(F4289,'Input Parameters'!$E$21,'Input Parameters'!$F$21)</f>
        <v>282.63482426731741</v>
      </c>
      <c r="H4289" s="54">
        <f ca="1">EXP(E4289*(1/'Input Parameters'!$E$22-1/G4289))</f>
        <v>0.50237508783199958</v>
      </c>
      <c r="I4289" s="10">
        <f t="shared" ca="1" si="573"/>
        <v>0.82839595980950376</v>
      </c>
      <c r="J4289" s="29">
        <f ca="1">_xlfn.BETA.INV(I4289,'Input Parameters'!$L$24,'Input Parameters'!$M$24,'Input Parameters'!$J$24,'Input Parameters'!$K$24)</f>
        <v>0.74936475004902425</v>
      </c>
      <c r="K4289" s="156">
        <f ca="1">('Input Parameters'!$E$25/'Input Parameters'!$E$31)^$J4289</f>
        <v>4.6281234334580919E-3</v>
      </c>
      <c r="L4289" s="66">
        <f ca="1">$H4289*$C4289*'Input Parameters'!$E$23*K4289</f>
        <v>1.5030340581460142</v>
      </c>
      <c r="M4289" s="23">
        <f t="shared" ca="1" si="574"/>
        <v>0.49097758368316102</v>
      </c>
      <c r="N4289" s="15">
        <f ca="1">_xlfn.NORM.INV(M4289,'Input Parameters'!$E$26,'Input Parameters'!$F$26)</f>
        <v>3.3525026785853999E-2</v>
      </c>
      <c r="O4289" s="8">
        <f t="shared" ca="1" si="575"/>
        <v>0.4019822903269209</v>
      </c>
      <c r="P4289" s="29">
        <f ca="1">_xlfn.LOGNORM.INV(O4289,'Input Parameters'!$H$27,'Input Parameters'!$I$27)</f>
        <v>1.2755747631818775</v>
      </c>
      <c r="Q4289" s="10"/>
      <c r="R4289" s="15">
        <f>'Input Parameters'!$E$28</f>
        <v>12.7</v>
      </c>
      <c r="S4289" s="10">
        <f t="shared" ca="1" si="576"/>
        <v>0.53206040258543741</v>
      </c>
      <c r="T4289" s="25">
        <f ca="1">_xlfn.LOGNORM.INV(S4289,'Input Parameters'!$H$29,'Input Parameters'!$I$29)</f>
        <v>58.760182776023534</v>
      </c>
      <c r="U4289" s="10">
        <f t="shared" ca="1" si="577"/>
        <v>0.33299279965775341</v>
      </c>
      <c r="V4289" s="29">
        <f ca="1">IF('Input Parameters'!$D$30="Beta",_xlfn.BETA.INV(U4289,'Input Parameters'!$L$30,'Input Parameters'!$M$30,'Input Parameters'!$J$30,'Input Parameters'!$K$30),IF('Input Parameters'!$D$30="LogNorm",_xlfn.LOGNORM.INV(U4289,'Input Parameters'!$H$30,'Input Parameters'!$I$30)))</f>
        <v>0.84280634230373996</v>
      </c>
      <c r="W4289" s="2">
        <f ca="1">N4289+(P4289-N4289)*(1-ERF((T4289-R4289)/(2*SQRT(L4289*'Input Parameters'!$E$31))))</f>
        <v>4.3328888320206649E-2</v>
      </c>
      <c r="X4289">
        <f t="shared" ca="1" si="578"/>
        <v>1</v>
      </c>
      <c r="Y4289" s="7"/>
    </row>
    <row r="4290" spans="1:25" ht="15" customHeight="1" x14ac:dyDescent="0.3">
      <c r="A4290" s="130">
        <v>4283</v>
      </c>
      <c r="B4290" s="10">
        <f t="shared" ca="1" si="570"/>
        <v>0.17740786380375273</v>
      </c>
      <c r="C4290" s="57">
        <f ca="1">_xlfn.NORM.INV(B4290,'Input Parameters'!$E$19,'Input Parameters'!$F$19)</f>
        <v>489.11310038949011</v>
      </c>
      <c r="D4290" s="10">
        <f t="shared" ca="1" si="571"/>
        <v>0.89579298582956413</v>
      </c>
      <c r="E4290" s="59">
        <f ca="1">IF(_xlfn.NORM.INV(D4290,'Input Parameters'!$E$20,'Input Parameters'!$F$20)&lt;3500,3500,IF(_xlfn.NORM.INV(D4290,'Input Parameters'!$E$20,'Input Parameters'!$F$20)&gt;5500,5500,_xlfn.NORM.INV(D4290,'Input Parameters'!$E$20,'Input Parameters'!$F$20)))</f>
        <v>5500</v>
      </c>
      <c r="F4290" s="10">
        <f t="shared" ca="1" si="572"/>
        <v>0.28044557805959947</v>
      </c>
      <c r="G4290" s="61">
        <f ca="1">_xlfn.NORM.INV(F4290,'Input Parameters'!$E$21,'Input Parameters'!$F$21)</f>
        <v>280.27926578702522</v>
      </c>
      <c r="H4290" s="54">
        <f ca="1">EXP(E4290*(1/'Input Parameters'!$E$22-1/G4290))</f>
        <v>0.42658046961338197</v>
      </c>
      <c r="I4290" s="10">
        <f t="shared" ca="1" si="573"/>
        <v>0.82246331219778612</v>
      </c>
      <c r="J4290" s="29">
        <f ca="1">_xlfn.BETA.INV(I4290,'Input Parameters'!$L$24,'Input Parameters'!$M$24,'Input Parameters'!$J$24,'Input Parameters'!$K$24)</f>
        <v>0.74622552245450491</v>
      </c>
      <c r="K4290" s="156">
        <f ca="1">('Input Parameters'!$E$25/'Input Parameters'!$E$31)^$J4290</f>
        <v>4.7335283650041422E-3</v>
      </c>
      <c r="L4290" s="66">
        <f ca="1">$H4290*$C4290*'Input Parameters'!$E$23*K4290</f>
        <v>0.98763221393889666</v>
      </c>
      <c r="M4290" s="23">
        <f t="shared" ca="1" si="574"/>
        <v>1.1545179137374739E-2</v>
      </c>
      <c r="N4290" s="15">
        <f ca="1">_xlfn.NORM.INV(M4290,'Input Parameters'!$E$26,'Input Parameters'!$F$26)</f>
        <v>-1.3710662212495256E-2</v>
      </c>
      <c r="O4290" s="8">
        <f t="shared" ca="1" si="575"/>
        <v>0.25065199008014061</v>
      </c>
      <c r="P4290" s="29">
        <f ca="1">_xlfn.LOGNORM.INV(O4290,'Input Parameters'!$H$27,'Input Parameters'!$I$27)</f>
        <v>1.0572987684046546</v>
      </c>
      <c r="Q4290" s="10"/>
      <c r="R4290" s="15">
        <f>'Input Parameters'!$E$28</f>
        <v>12.7</v>
      </c>
      <c r="S4290" s="10">
        <f t="shared" ca="1" si="576"/>
        <v>0.33849915895425164</v>
      </c>
      <c r="T4290" s="25">
        <f ca="1">_xlfn.LOGNORM.INV(S4290,'Input Parameters'!$H$29,'Input Parameters'!$I$29)</f>
        <v>55.571096122684409</v>
      </c>
      <c r="U4290" s="10">
        <f t="shared" ca="1" si="577"/>
        <v>0.41085228850961142</v>
      </c>
      <c r="V4290" s="29">
        <f ca="1">IF('Input Parameters'!$D$30="Beta",_xlfn.BETA.INV(U4290,'Input Parameters'!$L$30,'Input Parameters'!$M$30,'Input Parameters'!$J$30,'Input Parameters'!$K$30),IF('Input Parameters'!$D$30="LogNorm",_xlfn.LOGNORM.INV(U4290,'Input Parameters'!$H$30,'Input Parameters'!$I$30)))</f>
        <v>0.91424174798025049</v>
      </c>
      <c r="W4290" s="2">
        <f ca="1">N4290+(P4290-N4290)*(1-ERF((T4290-R4290)/(2*SQRT(L4290*'Input Parameters'!$E$31))))</f>
        <v>-1.1262735549619552E-2</v>
      </c>
      <c r="X4290">
        <f t="shared" ca="1" si="578"/>
        <v>1</v>
      </c>
      <c r="Y4290" s="7"/>
    </row>
    <row r="4291" spans="1:25" ht="15" customHeight="1" x14ac:dyDescent="0.3">
      <c r="A4291" s="130">
        <v>4284</v>
      </c>
      <c r="B4291" s="10">
        <f t="shared" ca="1" si="570"/>
        <v>0.2682972149474101</v>
      </c>
      <c r="C4291" s="57">
        <f ca="1">_xlfn.NORM.INV(B4291,'Input Parameters'!$E$19,'Input Parameters'!$F$19)</f>
        <v>515.08144726793671</v>
      </c>
      <c r="D4291" s="10">
        <f t="shared" ca="1" si="571"/>
        <v>0.91943171154070524</v>
      </c>
      <c r="E4291" s="59">
        <f ca="1">IF(_xlfn.NORM.INV(D4291,'Input Parameters'!$E$20,'Input Parameters'!$F$20)&lt;3500,3500,IF(_xlfn.NORM.INV(D4291,'Input Parameters'!$E$20,'Input Parameters'!$F$20)&gt;5500,5500,_xlfn.NORM.INV(D4291,'Input Parameters'!$E$20,'Input Parameters'!$F$20)))</f>
        <v>5500</v>
      </c>
      <c r="F4291" s="10">
        <f t="shared" ca="1" si="572"/>
        <v>0.41493425439484466</v>
      </c>
      <c r="G4291" s="61">
        <f ca="1">_xlfn.NORM.INV(F4291,'Input Parameters'!$E$21,'Input Parameters'!$F$21)</f>
        <v>283.16112012323879</v>
      </c>
      <c r="H4291" s="54">
        <f ca="1">EXP(E4291*(1/'Input Parameters'!$E$22-1/G4291))</f>
        <v>0.52087795603640763</v>
      </c>
      <c r="I4291" s="10">
        <f t="shared" ca="1" si="573"/>
        <v>0.30913134325386826</v>
      </c>
      <c r="J4291" s="29">
        <f ca="1">_xlfn.BETA.INV(I4291,'Input Parameters'!$L$24,'Input Parameters'!$M$24,'Input Parameters'!$J$24,'Input Parameters'!$K$24)</f>
        <v>0.52547927216338031</v>
      </c>
      <c r="K4291" s="156">
        <f ca="1">('Input Parameters'!$E$25/'Input Parameters'!$E$31)^$J4291</f>
        <v>2.3062424333456587E-2</v>
      </c>
      <c r="L4291" s="66">
        <f ca="1">$H4291*$C4291*'Input Parameters'!$E$23*K4291</f>
        <v>6.1875232530320305</v>
      </c>
      <c r="M4291" s="23">
        <f t="shared" ca="1" si="574"/>
        <v>0.4448248180264297</v>
      </c>
      <c r="N4291" s="15">
        <f ca="1">_xlfn.NORM.INV(M4291,'Input Parameters'!$E$26,'Input Parameters'!$F$26)</f>
        <v>3.1086301292045121E-2</v>
      </c>
      <c r="O4291" s="8">
        <f t="shared" ca="1" si="575"/>
        <v>0.76422851642176748</v>
      </c>
      <c r="P4291" s="29">
        <f ca="1">_xlfn.LOGNORM.INV(O4291,'Input Parameters'!$H$27,'Input Parameters'!$I$27)</f>
        <v>1.9576306019091698</v>
      </c>
      <c r="Q4291" s="10"/>
      <c r="R4291" s="15">
        <f>'Input Parameters'!$E$28</f>
        <v>12.7</v>
      </c>
      <c r="S4291" s="10">
        <f t="shared" ca="1" si="576"/>
        <v>0.68954535155180441</v>
      </c>
      <c r="T4291" s="25">
        <f ca="1">_xlfn.LOGNORM.INV(S4291,'Input Parameters'!$H$29,'Input Parameters'!$I$29)</f>
        <v>61.556665599245015</v>
      </c>
      <c r="U4291" s="10">
        <f t="shared" ca="1" si="577"/>
        <v>0.67906184385652268</v>
      </c>
      <c r="V4291" s="29">
        <f ca="1">IF('Input Parameters'!$D$30="Beta",_xlfn.BETA.INV(U4291,'Input Parameters'!$L$30,'Input Parameters'!$M$30,'Input Parameters'!$J$30,'Input Parameters'!$K$30),IF('Input Parameters'!$D$30="LogNorm",_xlfn.LOGNORM.INV(U4291,'Input Parameters'!$H$30,'Input Parameters'!$I$30)))</f>
        <v>1.2003436509234819</v>
      </c>
      <c r="W4291" s="2">
        <f ca="1">N4291+(P4291-N4291)*(1-ERF((T4291-R4291)/(2*SQRT(L4291*'Input Parameters'!$E$31))))</f>
        <v>0.34874103590972916</v>
      </c>
      <c r="X4291">
        <f t="shared" ca="1" si="578"/>
        <v>1</v>
      </c>
      <c r="Y4291" s="7"/>
    </row>
    <row r="4292" spans="1:25" ht="15" customHeight="1" x14ac:dyDescent="0.3">
      <c r="A4292" s="130">
        <v>4285</v>
      </c>
      <c r="B4292" s="10">
        <f t="shared" ca="1" si="570"/>
        <v>0.17429520332471349</v>
      </c>
      <c r="C4292" s="57">
        <f ca="1">_xlfn.NORM.INV(B4292,'Input Parameters'!$E$19,'Input Parameters'!$F$19)</f>
        <v>488.09587311802784</v>
      </c>
      <c r="D4292" s="10">
        <f t="shared" ca="1" si="571"/>
        <v>0.73274742699871642</v>
      </c>
      <c r="E4292" s="59">
        <f ca="1">IF(_xlfn.NORM.INV(D4292,'Input Parameters'!$E$20,'Input Parameters'!$F$20)&lt;3500,3500,IF(_xlfn.NORM.INV(D4292,'Input Parameters'!$E$20,'Input Parameters'!$F$20)&gt;5500,5500,_xlfn.NORM.INV(D4292,'Input Parameters'!$E$20,'Input Parameters'!$F$20)))</f>
        <v>5234.8005182973593</v>
      </c>
      <c r="F4292" s="10">
        <f t="shared" ca="1" si="572"/>
        <v>0.25501224718163173</v>
      </c>
      <c r="G4292" s="61">
        <f ca="1">_xlfn.NORM.INV(F4292,'Input Parameters'!$E$21,'Input Parameters'!$F$21)</f>
        <v>279.67183551302389</v>
      </c>
      <c r="H4292" s="54">
        <f ca="1">EXP(E4292*(1/'Input Parameters'!$E$22-1/G4292))</f>
        <v>0.42679983180871262</v>
      </c>
      <c r="I4292" s="10">
        <f t="shared" ca="1" si="573"/>
        <v>0.92653811598932434</v>
      </c>
      <c r="J4292" s="29">
        <f ca="1">_xlfn.BETA.INV(I4292,'Input Parameters'!$L$24,'Input Parameters'!$M$24,'Input Parameters'!$J$24,'Input Parameters'!$K$24)</f>
        <v>0.81278661080769932</v>
      </c>
      <c r="K4292" s="156">
        <f ca="1">('Input Parameters'!$E$25/'Input Parameters'!$E$31)^$J4292</f>
        <v>2.9364217108945427E-3</v>
      </c>
      <c r="L4292" s="66">
        <f ca="1">$H4292*$C4292*'Input Parameters'!$E$23*K4292</f>
        <v>0.61171312901208907</v>
      </c>
      <c r="M4292" s="23">
        <f t="shared" ca="1" si="574"/>
        <v>0.20860452525630258</v>
      </c>
      <c r="N4292" s="15">
        <f ca="1">_xlfn.NORM.INV(M4292,'Input Parameters'!$E$26,'Input Parameters'!$F$26)</f>
        <v>1.6963272073280428E-2</v>
      </c>
      <c r="O4292" s="8">
        <f t="shared" ca="1" si="575"/>
        <v>0.45483535354552174</v>
      </c>
      <c r="P4292" s="29">
        <f ca="1">_xlfn.LOGNORM.INV(O4292,'Input Parameters'!$H$27,'Input Parameters'!$I$27)</f>
        <v>1.353939710687003</v>
      </c>
      <c r="Q4292" s="10"/>
      <c r="R4292" s="15">
        <f>'Input Parameters'!$E$28</f>
        <v>12.7</v>
      </c>
      <c r="S4292" s="10">
        <f t="shared" ca="1" si="576"/>
        <v>0.7018966863001791</v>
      </c>
      <c r="T4292" s="25">
        <f ca="1">_xlfn.LOGNORM.INV(S4292,'Input Parameters'!$H$29,'Input Parameters'!$I$29)</f>
        <v>61.801123407458</v>
      </c>
      <c r="U4292" s="10">
        <f t="shared" ca="1" si="577"/>
        <v>6.985518986760475E-2</v>
      </c>
      <c r="V4292" s="29">
        <f ca="1">IF('Input Parameters'!$D$30="Beta",_xlfn.BETA.INV(U4292,'Input Parameters'!$L$30,'Input Parameters'!$M$30,'Input Parameters'!$J$30,'Input Parameters'!$K$30),IF('Input Parameters'!$D$30="LogNorm",_xlfn.LOGNORM.INV(U4292,'Input Parameters'!$H$30,'Input Parameters'!$I$30)))</f>
        <v>0.55811475455305726</v>
      </c>
      <c r="W4292" s="2">
        <f ca="1">N4292+(P4292-N4292)*(1-ERF((T4292-R4292)/(2*SQRT(L4292*'Input Parameters'!$E$31))))</f>
        <v>1.697534540317203E-2</v>
      </c>
      <c r="X4292">
        <f t="shared" ca="1" si="578"/>
        <v>1</v>
      </c>
      <c r="Y4292" s="7"/>
    </row>
    <row r="4293" spans="1:25" ht="15" customHeight="1" x14ac:dyDescent="0.3">
      <c r="A4293" s="130">
        <v>4286</v>
      </c>
      <c r="B4293" s="10">
        <f t="shared" ref="B4293:B4356" ca="1" si="579">RAND()</f>
        <v>0.48967992629204782</v>
      </c>
      <c r="C4293" s="57">
        <f ca="1">_xlfn.NORM.INV(B4293,'Input Parameters'!$E$19,'Input Parameters'!$F$19)</f>
        <v>565.11386041582386</v>
      </c>
      <c r="D4293" s="10">
        <f t="shared" ref="D4293:D4356" ca="1" si="580">RAND()</f>
        <v>0.52424657642352701</v>
      </c>
      <c r="E4293" s="59">
        <f ca="1">IF(_xlfn.NORM.INV(D4293,'Input Parameters'!$E$20,'Input Parameters'!$F$20)&lt;3500,3500,IF(_xlfn.NORM.INV(D4293,'Input Parameters'!$E$20,'Input Parameters'!$F$20)&gt;5500,5500,_xlfn.NORM.INV(D4293,'Input Parameters'!$E$20,'Input Parameters'!$F$20)))</f>
        <v>4842.5702336869617</v>
      </c>
      <c r="F4293" s="10">
        <f t="shared" ref="F4293:F4356" ca="1" si="581">RAND()</f>
        <v>0.81328351544602695</v>
      </c>
      <c r="G4293" s="61">
        <f ca="1">_xlfn.NORM.INV(F4293,'Input Parameters'!$E$21,'Input Parameters'!$F$21)</f>
        <v>291.84588185510705</v>
      </c>
      <c r="H4293" s="54">
        <f ca="1">EXP(E4293*(1/'Input Parameters'!$E$22-1/G4293))</f>
        <v>0.93673117172581699</v>
      </c>
      <c r="I4293" s="10">
        <f t="shared" ref="I4293:I4356" ca="1" si="582">RAND()</f>
        <v>0.32661026349388633</v>
      </c>
      <c r="J4293" s="29">
        <f ca="1">_xlfn.BETA.INV(I4293,'Input Parameters'!$L$24,'Input Parameters'!$M$24,'Input Parameters'!$J$24,'Input Parameters'!$K$24)</f>
        <v>0.53359541671634048</v>
      </c>
      <c r="K4293" s="156">
        <f ca="1">('Input Parameters'!$E$25/'Input Parameters'!$E$31)^$J4293</f>
        <v>2.1758034476817758E-2</v>
      </c>
      <c r="L4293" s="66">
        <f ca="1">$H4293*$C4293*'Input Parameters'!$E$23*K4293</f>
        <v>11.517828096400743</v>
      </c>
      <c r="M4293" s="23">
        <f t="shared" ref="M4293:M4356" ca="1" si="583">RAND()</f>
        <v>0.28412003581278888</v>
      </c>
      <c r="N4293" s="15">
        <f ca="1">_xlfn.NORM.INV(M4293,'Input Parameters'!$E$26,'Input Parameters'!$F$26)</f>
        <v>2.2016447673483784E-2</v>
      </c>
      <c r="O4293" s="8">
        <f t="shared" ref="O4293:O4356" ca="1" si="584">RAND()</f>
        <v>0.35864363959497569</v>
      </c>
      <c r="P4293" s="29">
        <f ca="1">_xlfn.LOGNORM.INV(O4293,'Input Parameters'!$H$27,'Input Parameters'!$I$27)</f>
        <v>1.2129080181114538</v>
      </c>
      <c r="Q4293" s="10"/>
      <c r="R4293" s="15">
        <f>'Input Parameters'!$E$28</f>
        <v>12.7</v>
      </c>
      <c r="S4293" s="10">
        <f t="shared" ref="S4293:S4356" ca="1" si="585">RAND()</f>
        <v>0.38871305870189687</v>
      </c>
      <c r="T4293" s="25">
        <f ca="1">_xlfn.LOGNORM.INV(S4293,'Input Parameters'!$H$29,'Input Parameters'!$I$29)</f>
        <v>56.41275218516585</v>
      </c>
      <c r="U4293" s="10">
        <f t="shared" ref="U4293:U4356" ca="1" si="586">RAND()</f>
        <v>1.7774367176324191E-3</v>
      </c>
      <c r="V4293" s="29">
        <f ca="1">IF('Input Parameters'!$D$30="Beta",_xlfn.BETA.INV(U4293,'Input Parameters'!$L$30,'Input Parameters'!$M$30,'Input Parameters'!$J$30,'Input Parameters'!$K$30),IF('Input Parameters'!$D$30="LogNorm",_xlfn.LOGNORM.INV(U4293,'Input Parameters'!$H$30,'Input Parameters'!$I$30)))</f>
        <v>0.31651630709062922</v>
      </c>
      <c r="W4293" s="2">
        <f ca="1">N4293+(P4293-N4293)*(1-ERF((T4293-R4293)/(2*SQRT(L4293*'Input Parameters'!$E$31))))</f>
        <v>0.45361642083593717</v>
      </c>
      <c r="X4293">
        <f t="shared" ca="1" si="578"/>
        <v>0</v>
      </c>
      <c r="Y4293" s="7"/>
    </row>
    <row r="4294" spans="1:25" ht="15" customHeight="1" x14ac:dyDescent="0.3">
      <c r="A4294" s="130">
        <v>4287</v>
      </c>
      <c r="B4294" s="10">
        <f t="shared" ca="1" si="579"/>
        <v>0.69726254634503537</v>
      </c>
      <c r="C4294" s="57">
        <f ca="1">_xlfn.NORM.INV(B4294,'Input Parameters'!$E$19,'Input Parameters'!$F$19)</f>
        <v>610.94792067671176</v>
      </c>
      <c r="D4294" s="10">
        <f t="shared" ca="1" si="580"/>
        <v>0.56733722281793719</v>
      </c>
      <c r="E4294" s="59">
        <f ca="1">IF(_xlfn.NORM.INV(D4294,'Input Parameters'!$E$20,'Input Parameters'!$F$20)&lt;3500,3500,IF(_xlfn.NORM.INV(D4294,'Input Parameters'!$E$20,'Input Parameters'!$F$20)&gt;5500,5500,_xlfn.NORM.INV(D4294,'Input Parameters'!$E$20,'Input Parameters'!$F$20)))</f>
        <v>4918.7192596607219</v>
      </c>
      <c r="F4294" s="10">
        <f t="shared" ca="1" si="581"/>
        <v>0.54433257056229034</v>
      </c>
      <c r="G4294" s="61">
        <f ca="1">_xlfn.NORM.INV(F4294,'Input Parameters'!$E$21,'Input Parameters'!$F$21)</f>
        <v>285.72525014122732</v>
      </c>
      <c r="H4294" s="54">
        <f ca="1">EXP(E4294*(1/'Input Parameters'!$E$22-1/G4294))</f>
        <v>0.65219020516104376</v>
      </c>
      <c r="I4294" s="10">
        <f t="shared" ca="1" si="582"/>
        <v>0.61300094287909801</v>
      </c>
      <c r="J4294" s="29">
        <f ca="1">_xlfn.BETA.INV(I4294,'Input Parameters'!$L$24,'Input Parameters'!$M$24,'Input Parameters'!$J$24,'Input Parameters'!$K$24)</f>
        <v>0.65266639135484528</v>
      </c>
      <c r="K4294" s="156">
        <f ca="1">('Input Parameters'!$E$25/'Input Parameters'!$E$31)^$J4294</f>
        <v>9.2610901744648658E-3</v>
      </c>
      <c r="L4294" s="66">
        <f ca="1">$H4294*$C4294*'Input Parameters'!$E$23*K4294</f>
        <v>3.6901207371376943</v>
      </c>
      <c r="M4294" s="23">
        <f t="shared" ca="1" si="583"/>
        <v>0.62359604006904068</v>
      </c>
      <c r="N4294" s="15">
        <f ca="1">_xlfn.NORM.INV(M4294,'Input Parameters'!$E$26,'Input Parameters'!$F$26)</f>
        <v>4.0613720372914337E-2</v>
      </c>
      <c r="O4294" s="8">
        <f t="shared" ca="1" si="584"/>
        <v>0.4256049201133888</v>
      </c>
      <c r="P4294" s="29">
        <f ca="1">_xlfn.LOGNORM.INV(O4294,'Input Parameters'!$H$27,'Input Parameters'!$I$27)</f>
        <v>1.3102614142616196</v>
      </c>
      <c r="Q4294" s="10"/>
      <c r="R4294" s="15">
        <f>'Input Parameters'!$E$28</f>
        <v>12.7</v>
      </c>
      <c r="S4294" s="10">
        <f t="shared" ca="1" si="585"/>
        <v>0.60396545028901383</v>
      </c>
      <c r="T4294" s="25">
        <f ca="1">_xlfn.LOGNORM.INV(S4294,'Input Parameters'!$H$29,'Input Parameters'!$I$29)</f>
        <v>59.981132840533512</v>
      </c>
      <c r="U4294" s="10">
        <f t="shared" ca="1" si="586"/>
        <v>0.3408676412314966</v>
      </c>
      <c r="V4294" s="29">
        <f ca="1">IF('Input Parameters'!$D$30="Beta",_xlfn.BETA.INV(U4294,'Input Parameters'!$L$30,'Input Parameters'!$M$30,'Input Parameters'!$J$30,'Input Parameters'!$K$30),IF('Input Parameters'!$D$30="LogNorm",_xlfn.LOGNORM.INV(U4294,'Input Parameters'!$H$30,'Input Parameters'!$I$30)))</f>
        <v>0.85000509474202457</v>
      </c>
      <c r="W4294" s="2">
        <f ca="1">N4294+(P4294-N4294)*(1-ERF((T4294-R4294)/(2*SQRT(L4294*'Input Parameters'!$E$31))))</f>
        <v>0.14445355230413795</v>
      </c>
      <c r="X4294">
        <f t="shared" ca="1" si="578"/>
        <v>1</v>
      </c>
      <c r="Y4294" s="7"/>
    </row>
    <row r="4295" spans="1:25" ht="15" customHeight="1" x14ac:dyDescent="0.3">
      <c r="A4295" s="130">
        <v>4288</v>
      </c>
      <c r="B4295" s="10">
        <f t="shared" ca="1" si="579"/>
        <v>0.77154532933527431</v>
      </c>
      <c r="C4295" s="57">
        <f ca="1">_xlfn.NORM.INV(B4295,'Input Parameters'!$E$19,'Input Parameters'!$F$19)</f>
        <v>630.163409536872</v>
      </c>
      <c r="D4295" s="10">
        <f t="shared" ca="1" si="580"/>
        <v>0.43231574150419294</v>
      </c>
      <c r="E4295" s="59">
        <f ca="1">IF(_xlfn.NORM.INV(D4295,'Input Parameters'!$E$20,'Input Parameters'!$F$20)&lt;3500,3500,IF(_xlfn.NORM.INV(D4295,'Input Parameters'!$E$20,'Input Parameters'!$F$20)&gt;5500,5500,_xlfn.NORM.INV(D4295,'Input Parameters'!$E$20,'Input Parameters'!$F$20)))</f>
        <v>4680.6629506741474</v>
      </c>
      <c r="F4295" s="10">
        <f t="shared" ca="1" si="581"/>
        <v>0.93993547212983264</v>
      </c>
      <c r="G4295" s="61">
        <f ca="1">_xlfn.NORM.INV(F4295,'Input Parameters'!$E$21,'Input Parameters'!$F$21)</f>
        <v>297.06626455187416</v>
      </c>
      <c r="H4295" s="54">
        <f ca="1">EXP(E4295*(1/'Input Parameters'!$E$22-1/G4295))</f>
        <v>1.2444160633815429</v>
      </c>
      <c r="I4295" s="10">
        <f t="shared" ca="1" si="582"/>
        <v>0.89820964851696006</v>
      </c>
      <c r="J4295" s="29">
        <f ca="1">_xlfn.BETA.INV(I4295,'Input Parameters'!$L$24,'Input Parameters'!$M$24,'Input Parameters'!$J$24,'Input Parameters'!$K$24)</f>
        <v>0.79133503633430002</v>
      </c>
      <c r="K4295" s="156">
        <f ca="1">('Input Parameters'!$E$25/'Input Parameters'!$E$31)^$J4295</f>
        <v>3.4249114872137521E-3</v>
      </c>
      <c r="L4295" s="66">
        <f ca="1">$H4295*$C4295*'Input Parameters'!$E$23*K4295</f>
        <v>2.6857658221958256</v>
      </c>
      <c r="M4295" s="23">
        <f t="shared" ca="1" si="583"/>
        <v>0.29301373906549966</v>
      </c>
      <c r="N4295" s="15">
        <f ca="1">_xlfn.NORM.INV(M4295,'Input Parameters'!$E$26,'Input Parameters'!$F$26)</f>
        <v>2.2563364081353426E-2</v>
      </c>
      <c r="O4295" s="8">
        <f t="shared" ca="1" si="584"/>
        <v>0.69264413877875486</v>
      </c>
      <c r="P4295" s="29">
        <f ca="1">_xlfn.LOGNORM.INV(O4295,'Input Parameters'!$H$27,'Input Parameters'!$I$27)</f>
        <v>1.7787369523199101</v>
      </c>
      <c r="Q4295" s="10"/>
      <c r="R4295" s="15">
        <f>'Input Parameters'!$E$28</f>
        <v>12.7</v>
      </c>
      <c r="S4295" s="10">
        <f t="shared" ca="1" si="585"/>
        <v>0.38840471968630108</v>
      </c>
      <c r="T4295" s="25">
        <f ca="1">_xlfn.LOGNORM.INV(S4295,'Input Parameters'!$H$29,'Input Parameters'!$I$29)</f>
        <v>56.407657082249436</v>
      </c>
      <c r="U4295" s="10">
        <f t="shared" ca="1" si="586"/>
        <v>0.63016973275415566</v>
      </c>
      <c r="V4295" s="29">
        <f ca="1">IF('Input Parameters'!$D$30="Beta",_xlfn.BETA.INV(U4295,'Input Parameters'!$L$30,'Input Parameters'!$M$30,'Input Parameters'!$J$30,'Input Parameters'!$K$30),IF('Input Parameters'!$D$30="LogNorm",_xlfn.LOGNORM.INV(U4295,'Input Parameters'!$H$30,'Input Parameters'!$I$30)))</f>
        <v>1.1391119922131923</v>
      </c>
      <c r="W4295" s="2">
        <f ca="1">N4295+(P4295-N4295)*(1-ERF((T4295-R4295)/(2*SQRT(L4295*'Input Parameters'!$E$31))))</f>
        <v>0.1267297523343609</v>
      </c>
      <c r="X4295">
        <f t="shared" ca="1" si="578"/>
        <v>1</v>
      </c>
      <c r="Y4295" s="7"/>
    </row>
    <row r="4296" spans="1:25" ht="15" customHeight="1" x14ac:dyDescent="0.3">
      <c r="A4296" s="130">
        <v>4289</v>
      </c>
      <c r="B4296" s="10">
        <f t="shared" ca="1" si="579"/>
        <v>0.89003979354868834</v>
      </c>
      <c r="C4296" s="57">
        <f ca="1">_xlfn.NORM.INV(B4296,'Input Parameters'!$E$19,'Input Parameters'!$F$19)</f>
        <v>670.9595110114891</v>
      </c>
      <c r="D4296" s="10">
        <f t="shared" ca="1" si="580"/>
        <v>4.6137818256797081E-2</v>
      </c>
      <c r="E4296" s="59">
        <f ca="1">IF(_xlfn.NORM.INV(D4296,'Input Parameters'!$E$20,'Input Parameters'!$F$20)&lt;3500,3500,IF(_xlfn.NORM.INV(D4296,'Input Parameters'!$E$20,'Input Parameters'!$F$20)&gt;5500,5500,_xlfn.NORM.INV(D4296,'Input Parameters'!$E$20,'Input Parameters'!$F$20)))</f>
        <v>3621.5402181749405</v>
      </c>
      <c r="F4296" s="10">
        <f t="shared" ca="1" si="581"/>
        <v>0.89066819805648689</v>
      </c>
      <c r="G4296" s="61">
        <f ca="1">_xlfn.NORM.INV(F4296,'Input Parameters'!$E$21,'Input Parameters'!$F$21)</f>
        <v>294.51850321115359</v>
      </c>
      <c r="H4296" s="54">
        <f ca="1">EXP(E4296*(1/'Input Parameters'!$E$22-1/G4296))</f>
        <v>1.0658022316459748</v>
      </c>
      <c r="I4296" s="10">
        <f t="shared" ca="1" si="582"/>
        <v>0.28317674997117948</v>
      </c>
      <c r="J4296" s="29">
        <f ca="1">_xlfn.BETA.INV(I4296,'Input Parameters'!$L$24,'Input Parameters'!$M$24,'Input Parameters'!$J$24,'Input Parameters'!$K$24)</f>
        <v>0.51303308475276488</v>
      </c>
      <c r="K4296" s="156">
        <f ca="1">('Input Parameters'!$E$25/'Input Parameters'!$E$31)^$J4296</f>
        <v>2.52162331630429E-2</v>
      </c>
      <c r="L4296" s="66">
        <f ca="1">$H4296*$C4296*'Input Parameters'!$E$23*K4296</f>
        <v>18.032384132903559</v>
      </c>
      <c r="M4296" s="23">
        <f t="shared" ca="1" si="583"/>
        <v>0.41583860650127269</v>
      </c>
      <c r="N4296" s="15">
        <f ca="1">_xlfn.NORM.INV(M4296,'Input Parameters'!$E$26,'Input Parameters'!$F$26)</f>
        <v>2.9536429502353492E-2</v>
      </c>
      <c r="O4296" s="8">
        <f t="shared" ca="1" si="584"/>
        <v>0.90643186008913623</v>
      </c>
      <c r="P4296" s="29">
        <f ca="1">_xlfn.LOGNORM.INV(O4296,'Input Parameters'!$H$27,'Input Parameters'!$I$27)</f>
        <v>2.5517908031374144</v>
      </c>
      <c r="Q4296" s="10"/>
      <c r="R4296" s="15">
        <f>'Input Parameters'!$E$28</f>
        <v>12.7</v>
      </c>
      <c r="S4296" s="10">
        <f t="shared" ca="1" si="585"/>
        <v>0.44778859713319719</v>
      </c>
      <c r="T4296" s="25">
        <f ca="1">_xlfn.LOGNORM.INV(S4296,'Input Parameters'!$H$29,'Input Parameters'!$I$29)</f>
        <v>57.38001904396242</v>
      </c>
      <c r="U4296" s="10">
        <f t="shared" ca="1" si="586"/>
        <v>0.41727153331005495</v>
      </c>
      <c r="V4296" s="29">
        <f ca="1">IF('Input Parameters'!$D$30="Beta",_xlfn.BETA.INV(U4296,'Input Parameters'!$L$30,'Input Parameters'!$M$30,'Input Parameters'!$J$30,'Input Parameters'!$K$30),IF('Input Parameters'!$D$30="LogNorm",_xlfn.LOGNORM.INV(U4296,'Input Parameters'!$H$30,'Input Parameters'!$I$30)))</f>
        <v>0.92020062410088432</v>
      </c>
      <c r="W4296" s="2">
        <f ca="1">N4296+(P4296-N4296)*(1-ERF((T4296-R4296)/(2*SQRT(L4296*'Input Parameters'!$E$31))))</f>
        <v>1.1818981467125589</v>
      </c>
      <c r="X4296">
        <f t="shared" ca="1" si="578"/>
        <v>0</v>
      </c>
      <c r="Y4296" s="7"/>
    </row>
    <row r="4297" spans="1:25" ht="15" customHeight="1" x14ac:dyDescent="0.3">
      <c r="A4297" s="130">
        <v>4290</v>
      </c>
      <c r="B4297" s="10">
        <f t="shared" ca="1" si="579"/>
        <v>0.41660403509798205</v>
      </c>
      <c r="C4297" s="57">
        <f ca="1">_xlfn.NORM.INV(B4297,'Input Parameters'!$E$19,'Input Parameters'!$F$19)</f>
        <v>549.50523747335967</v>
      </c>
      <c r="D4297" s="10">
        <f t="shared" ca="1" si="580"/>
        <v>0.62767429532856878</v>
      </c>
      <c r="E4297" s="59">
        <f ca="1">IF(_xlfn.NORM.INV(D4297,'Input Parameters'!$E$20,'Input Parameters'!$F$20)&lt;3500,3500,IF(_xlfn.NORM.INV(D4297,'Input Parameters'!$E$20,'Input Parameters'!$F$20)&gt;5500,5500,_xlfn.NORM.INV(D4297,'Input Parameters'!$E$20,'Input Parameters'!$F$20)))</f>
        <v>5027.9899397641975</v>
      </c>
      <c r="F4297" s="10">
        <f t="shared" ca="1" si="581"/>
        <v>9.3629107905950359E-3</v>
      </c>
      <c r="G4297" s="61">
        <f ca="1">_xlfn.NORM.INV(F4297,'Input Parameters'!$E$21,'Input Parameters'!$F$21)</f>
        <v>266.37157543247736</v>
      </c>
      <c r="H4297" s="54">
        <f ca="1">EXP(E4297*(1/'Input Parameters'!$E$22-1/G4297))</f>
        <v>0.17987827258872183</v>
      </c>
      <c r="I4297" s="10">
        <f t="shared" ca="1" si="582"/>
        <v>0.41824347149749663</v>
      </c>
      <c r="J4297" s="29">
        <f ca="1">_xlfn.BETA.INV(I4297,'Input Parameters'!$L$24,'Input Parameters'!$M$24,'Input Parameters'!$J$24,'Input Parameters'!$K$24)</f>
        <v>0.57361806447243102</v>
      </c>
      <c r="K4297" s="156">
        <f ca="1">('Input Parameters'!$E$25/'Input Parameters'!$E$31)^$J4297</f>
        <v>1.6327955771285423E-2</v>
      </c>
      <c r="L4297" s="66">
        <f ca="1">$H4297*$C4297*'Input Parameters'!$E$23*K4297</f>
        <v>1.6139213239268235</v>
      </c>
      <c r="M4297" s="23">
        <f t="shared" ca="1" si="583"/>
        <v>0.51036489611312008</v>
      </c>
      <c r="N4297" s="15">
        <f ca="1">_xlfn.NORM.INV(M4297,'Input Parameters'!$E$26,'Input Parameters'!$F$26)</f>
        <v>3.4545661170204647E-2</v>
      </c>
      <c r="O4297" s="8">
        <f t="shared" ca="1" si="584"/>
        <v>0.60864316773852545</v>
      </c>
      <c r="P4297" s="29">
        <f ca="1">_xlfn.LOGNORM.INV(O4297,'Input Parameters'!$H$27,'Input Parameters'!$I$27)</f>
        <v>1.6083711110906125</v>
      </c>
      <c r="Q4297" s="10"/>
      <c r="R4297" s="15">
        <f>'Input Parameters'!$E$28</f>
        <v>12.7</v>
      </c>
      <c r="S4297" s="10">
        <f t="shared" ca="1" si="585"/>
        <v>0.56448451136477917</v>
      </c>
      <c r="T4297" s="25">
        <f ca="1">_xlfn.LOGNORM.INV(S4297,'Input Parameters'!$H$29,'Input Parameters'!$I$29)</f>
        <v>59.302977317680316</v>
      </c>
      <c r="U4297" s="10">
        <f t="shared" ca="1" si="586"/>
        <v>0.4473462412969339</v>
      </c>
      <c r="V4297" s="29">
        <f ca="1">IF('Input Parameters'!$D$30="Beta",_xlfn.BETA.INV(U4297,'Input Parameters'!$L$30,'Input Parameters'!$M$30,'Input Parameters'!$J$30,'Input Parameters'!$K$30),IF('Input Parameters'!$D$30="LogNorm",_xlfn.LOGNORM.INV(U4297,'Input Parameters'!$H$30,'Input Parameters'!$I$30)))</f>
        <v>0.94838728046691867</v>
      </c>
      <c r="W4297" s="2">
        <f ca="1">N4297+(P4297-N4297)*(1-ERF((T4297-R4297)/(2*SQRT(L4297*'Input Parameters'!$E$31))))</f>
        <v>4.9479229226490659E-2</v>
      </c>
      <c r="X4297">
        <f t="shared" ref="X4297:X4360" ca="1" si="587">IFERROR(IF(W4297&gt;V4297,0,1),0)</f>
        <v>1</v>
      </c>
      <c r="Y4297" s="7"/>
    </row>
    <row r="4298" spans="1:25" ht="15" customHeight="1" x14ac:dyDescent="0.3">
      <c r="A4298" s="130">
        <v>4291</v>
      </c>
      <c r="B4298" s="10">
        <f t="shared" ca="1" si="579"/>
        <v>0.31773286104882525</v>
      </c>
      <c r="C4298" s="57">
        <f ca="1">_xlfn.NORM.INV(B4298,'Input Parameters'!$E$19,'Input Parameters'!$F$19)</f>
        <v>527.24294914629115</v>
      </c>
      <c r="D4298" s="10">
        <f t="shared" ca="1" si="580"/>
        <v>0.69299121137314379</v>
      </c>
      <c r="E4298" s="59">
        <f ca="1">IF(_xlfn.NORM.INV(D4298,'Input Parameters'!$E$20,'Input Parameters'!$F$20)&lt;3500,3500,IF(_xlfn.NORM.INV(D4298,'Input Parameters'!$E$20,'Input Parameters'!$F$20)&gt;5500,5500,_xlfn.NORM.INV(D4298,'Input Parameters'!$E$20,'Input Parameters'!$F$20)))</f>
        <v>5153.0428779298818</v>
      </c>
      <c r="F4298" s="10">
        <f t="shared" ca="1" si="581"/>
        <v>0.90402210310294628</v>
      </c>
      <c r="G4298" s="61">
        <f ca="1">_xlfn.NORM.INV(F4298,'Input Parameters'!$E$21,'Input Parameters'!$F$21)</f>
        <v>295.1058472012154</v>
      </c>
      <c r="H4298" s="54">
        <f ca="1">EXP(E4298*(1/'Input Parameters'!$E$22-1/G4298))</f>
        <v>1.1337156444148873</v>
      </c>
      <c r="I4298" s="10">
        <f t="shared" ca="1" si="582"/>
        <v>0.95843898579781028</v>
      </c>
      <c r="J4298" s="29">
        <f ca="1">_xlfn.BETA.INV(I4298,'Input Parameters'!$L$24,'Input Parameters'!$M$24,'Input Parameters'!$J$24,'Input Parameters'!$K$24)</f>
        <v>0.84389256148910996</v>
      </c>
      <c r="K4298" s="156">
        <f ca="1">('Input Parameters'!$E$25/'Input Parameters'!$E$31)^$J4298</f>
        <v>2.3491456600686499E-3</v>
      </c>
      <c r="L4298" s="66">
        <f ca="1">$H4298*$C4298*'Input Parameters'!$E$23*K4298</f>
        <v>1.4041867364493159</v>
      </c>
      <c r="M4298" s="23">
        <f t="shared" ca="1" si="583"/>
        <v>0.49070531598891287</v>
      </c>
      <c r="N4298" s="15">
        <f ca="1">_xlfn.NORM.INV(M4298,'Input Parameters'!$E$26,'Input Parameters'!$F$26)</f>
        <v>3.3510691055833E-2</v>
      </c>
      <c r="O4298" s="8">
        <f t="shared" ca="1" si="584"/>
        <v>1.1968748509567417E-2</v>
      </c>
      <c r="P4298" s="29">
        <f ca="1">_xlfn.LOGNORM.INV(O4298,'Input Parameters'!$H$27,'Input Parameters'!$I$27)</f>
        <v>0.52423775988188637</v>
      </c>
      <c r="Q4298" s="10"/>
      <c r="R4298" s="15">
        <f>'Input Parameters'!$E$28</f>
        <v>12.7</v>
      </c>
      <c r="S4298" s="10">
        <f t="shared" ca="1" si="585"/>
        <v>8.8638812679869172E-2</v>
      </c>
      <c r="T4298" s="25">
        <f ca="1">_xlfn.LOGNORM.INV(S4298,'Input Parameters'!$H$29,'Input Parameters'!$I$29)</f>
        <v>50.04660650757377</v>
      </c>
      <c r="U4298" s="10">
        <f t="shared" ca="1" si="586"/>
        <v>0.70493217842600997</v>
      </c>
      <c r="V4298" s="29">
        <f ca="1">IF('Input Parameters'!$D$30="Beta",_xlfn.BETA.INV(U4298,'Input Parameters'!$L$30,'Input Parameters'!$M$30,'Input Parameters'!$J$30,'Input Parameters'!$K$30),IF('Input Parameters'!$D$30="LogNorm",_xlfn.LOGNORM.INV(U4298,'Input Parameters'!$H$30,'Input Parameters'!$I$30)))</f>
        <v>1.2356744498748786</v>
      </c>
      <c r="W4298" s="2">
        <f ca="1">N4298+(P4298-N4298)*(1-ERF((T4298-R4298)/(2*SQRT(L4298*'Input Parameters'!$E$31))))</f>
        <v>4.6192749762387755E-2</v>
      </c>
      <c r="X4298">
        <f t="shared" ca="1" si="587"/>
        <v>1</v>
      </c>
      <c r="Y4298" s="7"/>
    </row>
    <row r="4299" spans="1:25" ht="15" customHeight="1" x14ac:dyDescent="0.3">
      <c r="A4299" s="130">
        <v>4292</v>
      </c>
      <c r="B4299" s="10">
        <f t="shared" ca="1" si="579"/>
        <v>0.28813399277573593</v>
      </c>
      <c r="C4299" s="57">
        <f ca="1">_xlfn.NORM.INV(B4299,'Input Parameters'!$E$19,'Input Parameters'!$F$19)</f>
        <v>520.07765660661482</v>
      </c>
      <c r="D4299" s="10">
        <f t="shared" ca="1" si="580"/>
        <v>0.9036236944098941</v>
      </c>
      <c r="E4299" s="59">
        <f ca="1">IF(_xlfn.NORM.INV(D4299,'Input Parameters'!$E$20,'Input Parameters'!$F$20)&lt;3500,3500,IF(_xlfn.NORM.INV(D4299,'Input Parameters'!$E$20,'Input Parameters'!$F$20)&gt;5500,5500,_xlfn.NORM.INV(D4299,'Input Parameters'!$E$20,'Input Parameters'!$F$20)))</f>
        <v>5500</v>
      </c>
      <c r="F4299" s="10">
        <f t="shared" ca="1" si="581"/>
        <v>0.25210402637374119</v>
      </c>
      <c r="G4299" s="61">
        <f ca="1">_xlfn.NORM.INV(F4299,'Input Parameters'!$E$21,'Input Parameters'!$F$21)</f>
        <v>279.60043682490993</v>
      </c>
      <c r="H4299" s="54">
        <f ca="1">EXP(E4299*(1/'Input Parameters'!$E$22-1/G4299))</f>
        <v>0.40673365347057044</v>
      </c>
      <c r="I4299" s="10">
        <f t="shared" ca="1" si="582"/>
        <v>0.51636765668175988</v>
      </c>
      <c r="J4299" s="29">
        <f ca="1">_xlfn.BETA.INV(I4299,'Input Parameters'!$L$24,'Input Parameters'!$M$24,'Input Parameters'!$J$24,'Input Parameters'!$K$24)</f>
        <v>0.61375920753853963</v>
      </c>
      <c r="K4299" s="156">
        <f ca="1">('Input Parameters'!$E$25/'Input Parameters'!$E$31)^$J4299</f>
        <v>1.2242632300096973E-2</v>
      </c>
      <c r="L4299" s="66">
        <f ca="1">$H4299*$C4299*'Input Parameters'!$E$23*K4299</f>
        <v>2.5897217833677657</v>
      </c>
      <c r="M4299" s="23">
        <f t="shared" ca="1" si="583"/>
        <v>0.40494208215959304</v>
      </c>
      <c r="N4299" s="15">
        <f ca="1">_xlfn.NORM.INV(M4299,'Input Parameters'!$E$26,'Input Parameters'!$F$26)</f>
        <v>2.894791513950689E-2</v>
      </c>
      <c r="O4299" s="8">
        <f t="shared" ca="1" si="584"/>
        <v>0.35099195703747621</v>
      </c>
      <c r="P4299" s="29">
        <f ca="1">_xlfn.LOGNORM.INV(O4299,'Input Parameters'!$H$27,'Input Parameters'!$I$27)</f>
        <v>1.2019270016457011</v>
      </c>
      <c r="Q4299" s="10"/>
      <c r="R4299" s="15">
        <f>'Input Parameters'!$E$28</f>
        <v>12.7</v>
      </c>
      <c r="S4299" s="10">
        <f t="shared" ca="1" si="585"/>
        <v>0.91572333624481106</v>
      </c>
      <c r="T4299" s="25">
        <f ca="1">_xlfn.LOGNORM.INV(S4299,'Input Parameters'!$H$29,'Input Parameters'!$I$29)</f>
        <v>67.966667398869717</v>
      </c>
      <c r="U4299" s="10">
        <f t="shared" ca="1" si="586"/>
        <v>0.18600804102642265</v>
      </c>
      <c r="V4299" s="29">
        <f ca="1">IF('Input Parameters'!$D$30="Beta",_xlfn.BETA.INV(U4299,'Input Parameters'!$L$30,'Input Parameters'!$M$30,'Input Parameters'!$J$30,'Input Parameters'!$K$30),IF('Input Parameters'!$D$30="LogNorm",_xlfn.LOGNORM.INV(U4299,'Input Parameters'!$H$30,'Input Parameters'!$I$30)))</f>
        <v>0.70269881315786442</v>
      </c>
      <c r="W4299" s="2">
        <f ca="1">N4299+(P4299-N4299)*(1-ERF((T4299-R4299)/(2*SQRT(L4299*'Input Parameters'!$E$31))))</f>
        <v>4.6736443128492032E-2</v>
      </c>
      <c r="X4299">
        <f t="shared" ca="1" si="587"/>
        <v>1</v>
      </c>
      <c r="Y4299" s="7"/>
    </row>
    <row r="4300" spans="1:25" ht="15" customHeight="1" x14ac:dyDescent="0.3">
      <c r="A4300" s="130">
        <v>4293</v>
      </c>
      <c r="B4300" s="10">
        <f t="shared" ca="1" si="579"/>
        <v>0.36858948692647164</v>
      </c>
      <c r="C4300" s="57">
        <f ca="1">_xlfn.NORM.INV(B4300,'Input Parameters'!$E$19,'Input Parameters'!$F$19)</f>
        <v>538.94252264058628</v>
      </c>
      <c r="D4300" s="10">
        <f t="shared" ca="1" si="580"/>
        <v>0.95178138260004241</v>
      </c>
      <c r="E4300" s="59">
        <f ca="1">IF(_xlfn.NORM.INV(D4300,'Input Parameters'!$E$20,'Input Parameters'!$F$20)&lt;3500,3500,IF(_xlfn.NORM.INV(D4300,'Input Parameters'!$E$20,'Input Parameters'!$F$20)&gt;5500,5500,_xlfn.NORM.INV(D4300,'Input Parameters'!$E$20,'Input Parameters'!$F$20)))</f>
        <v>5500</v>
      </c>
      <c r="F4300" s="10">
        <f t="shared" ca="1" si="581"/>
        <v>0.48396294963122577</v>
      </c>
      <c r="G4300" s="61">
        <f ca="1">_xlfn.NORM.INV(F4300,'Input Parameters'!$E$21,'Input Parameters'!$F$21)</f>
        <v>284.53395131294963</v>
      </c>
      <c r="H4300" s="54">
        <f ca="1">EXP(E4300*(1/'Input Parameters'!$E$22-1/G4300))</f>
        <v>0.57205286727309512</v>
      </c>
      <c r="I4300" s="10">
        <f t="shared" ca="1" si="582"/>
        <v>0.48911632758930779</v>
      </c>
      <c r="J4300" s="29">
        <f ca="1">_xlfn.BETA.INV(I4300,'Input Parameters'!$L$24,'Input Parameters'!$M$24,'Input Parameters'!$J$24,'Input Parameters'!$K$24)</f>
        <v>0.6027610645717173</v>
      </c>
      <c r="K4300" s="156">
        <f ca="1">('Input Parameters'!$E$25/'Input Parameters'!$E$31)^$J4300</f>
        <v>1.324764783299098E-2</v>
      </c>
      <c r="L4300" s="66">
        <f ca="1">$H4300*$C4300*'Input Parameters'!$E$23*K4300</f>
        <v>4.0842977220853971</v>
      </c>
      <c r="M4300" s="23">
        <f t="shared" ca="1" si="583"/>
        <v>0.87881461735647937</v>
      </c>
      <c r="N4300" s="15">
        <f ca="1">_xlfn.NORM.INV(M4300,'Input Parameters'!$E$26,'Input Parameters'!$F$26)</f>
        <v>5.8550713140044897E-2</v>
      </c>
      <c r="O4300" s="8">
        <f t="shared" ca="1" si="584"/>
        <v>1.1333342558083048E-3</v>
      </c>
      <c r="P4300" s="29">
        <f ca="1">_xlfn.LOGNORM.INV(O4300,'Input Parameters'!$H$27,'Input Parameters'!$I$27)</f>
        <v>0.36883362719517893</v>
      </c>
      <c r="Q4300" s="10"/>
      <c r="R4300" s="15">
        <f>'Input Parameters'!$E$28</f>
        <v>12.7</v>
      </c>
      <c r="S4300" s="10">
        <f t="shared" ca="1" si="585"/>
        <v>0.81727660512704903</v>
      </c>
      <c r="T4300" s="25">
        <f ca="1">_xlfn.LOGNORM.INV(S4300,'Input Parameters'!$H$29,'Input Parameters'!$I$29)</f>
        <v>64.459897422925252</v>
      </c>
      <c r="U4300" s="10">
        <f t="shared" ca="1" si="586"/>
        <v>0.66022460398800353</v>
      </c>
      <c r="V4300" s="29">
        <f ca="1">IF('Input Parameters'!$D$30="Beta",_xlfn.BETA.INV(U4300,'Input Parameters'!$L$30,'Input Parameters'!$M$30,'Input Parameters'!$J$30,'Input Parameters'!$K$30),IF('Input Parameters'!$D$30="LogNorm",_xlfn.LOGNORM.INV(U4300,'Input Parameters'!$H$30,'Input Parameters'!$I$30)))</f>
        <v>1.1759797092377331</v>
      </c>
      <c r="W4300" s="2">
        <f ca="1">N4300+(P4300-N4300)*(1-ERF((T4300-R4300)/(2*SQRT(L4300*'Input Parameters'!$E$31))))</f>
        <v>8.0313968079853609E-2</v>
      </c>
      <c r="X4300">
        <f t="shared" ca="1" si="587"/>
        <v>1</v>
      </c>
      <c r="Y4300" s="7"/>
    </row>
    <row r="4301" spans="1:25" ht="15" customHeight="1" x14ac:dyDescent="0.3">
      <c r="A4301" s="130">
        <v>4294</v>
      </c>
      <c r="B4301" s="10">
        <f t="shared" ca="1" si="579"/>
        <v>0.98494233208802728</v>
      </c>
      <c r="C4301" s="57">
        <f ca="1">_xlfn.NORM.INV(B4301,'Input Parameters'!$E$19,'Input Parameters'!$F$19)</f>
        <v>750.54417502739977</v>
      </c>
      <c r="D4301" s="10">
        <f t="shared" ca="1" si="580"/>
        <v>0.91837652382338442</v>
      </c>
      <c r="E4301" s="59">
        <f ca="1">IF(_xlfn.NORM.INV(D4301,'Input Parameters'!$E$20,'Input Parameters'!$F$20)&lt;3500,3500,IF(_xlfn.NORM.INV(D4301,'Input Parameters'!$E$20,'Input Parameters'!$F$20)&gt;5500,5500,_xlfn.NORM.INV(D4301,'Input Parameters'!$E$20,'Input Parameters'!$F$20)))</f>
        <v>5500</v>
      </c>
      <c r="F4301" s="10">
        <f t="shared" ca="1" si="581"/>
        <v>0.64170509523120955</v>
      </c>
      <c r="G4301" s="61">
        <f ca="1">_xlfn.NORM.INV(F4301,'Input Parameters'!$E$21,'Input Parameters'!$F$21)</f>
        <v>287.70333861660504</v>
      </c>
      <c r="H4301" s="54">
        <f ca="1">EXP(E4301*(1/'Input Parameters'!$E$22-1/G4301))</f>
        <v>0.7078075777426428</v>
      </c>
      <c r="I4301" s="10">
        <f t="shared" ca="1" si="582"/>
        <v>0.17772713007741026</v>
      </c>
      <c r="J4301" s="29">
        <f ca="1">_xlfn.BETA.INV(I4301,'Input Parameters'!$L$24,'Input Parameters'!$M$24,'Input Parameters'!$J$24,'Input Parameters'!$K$24)</f>
        <v>0.45510465679645384</v>
      </c>
      <c r="K4301" s="156">
        <f ca="1">('Input Parameters'!$E$25/'Input Parameters'!$E$31)^$J4301</f>
        <v>3.820782367644196E-2</v>
      </c>
      <c r="L4301" s="66">
        <f ca="1">$H4301*$C4301*'Input Parameters'!$E$23*K4301</f>
        <v>20.297556899031246</v>
      </c>
      <c r="M4301" s="23">
        <f t="shared" ca="1" si="583"/>
        <v>0.2555483854821109</v>
      </c>
      <c r="N4301" s="15">
        <f ca="1">_xlfn.NORM.INV(M4301,'Input Parameters'!$E$26,'Input Parameters'!$F$26)</f>
        <v>2.0200251725031121E-2</v>
      </c>
      <c r="O4301" s="8">
        <f t="shared" ca="1" si="584"/>
        <v>0.90856490749745822</v>
      </c>
      <c r="P4301" s="29">
        <f ca="1">_xlfn.LOGNORM.INV(O4301,'Input Parameters'!$H$27,'Input Parameters'!$I$27)</f>
        <v>2.5663632552465256</v>
      </c>
      <c r="Q4301" s="10"/>
      <c r="R4301" s="15">
        <f>'Input Parameters'!$E$28</f>
        <v>12.7</v>
      </c>
      <c r="S4301" s="10">
        <f t="shared" ca="1" si="585"/>
        <v>0.678689464655856</v>
      </c>
      <c r="T4301" s="25">
        <f ca="1">_xlfn.LOGNORM.INV(S4301,'Input Parameters'!$H$29,'Input Parameters'!$I$29)</f>
        <v>61.346064586708074</v>
      </c>
      <c r="U4301" s="10">
        <f t="shared" ca="1" si="586"/>
        <v>0.48656726412808571</v>
      </c>
      <c r="V4301" s="29">
        <f ca="1">IF('Input Parameters'!$D$30="Beta",_xlfn.BETA.INV(U4301,'Input Parameters'!$L$30,'Input Parameters'!$M$30,'Input Parameters'!$J$30,'Input Parameters'!$K$30),IF('Input Parameters'!$D$30="LogNorm",_xlfn.LOGNORM.INV(U4301,'Input Parameters'!$H$30,'Input Parameters'!$I$30)))</f>
        <v>0.98602487970502051</v>
      </c>
      <c r="W4301" s="2">
        <f ca="1">N4301+(P4301-N4301)*(1-ERF((T4301-R4301)/(2*SQRT(L4301*'Input Parameters'!$E$31))))</f>
        <v>1.1536587989056826</v>
      </c>
      <c r="X4301">
        <f t="shared" ca="1" si="587"/>
        <v>0</v>
      </c>
      <c r="Y4301" s="7"/>
    </row>
    <row r="4302" spans="1:25" ht="15" customHeight="1" x14ac:dyDescent="0.3">
      <c r="A4302" s="130">
        <v>4295</v>
      </c>
      <c r="B4302" s="10">
        <f t="shared" ca="1" si="579"/>
        <v>0.94462345857059327</v>
      </c>
      <c r="C4302" s="57">
        <f ca="1">_xlfn.NORM.INV(B4302,'Input Parameters'!$E$19,'Input Parameters'!$F$19)</f>
        <v>702.0620672844401</v>
      </c>
      <c r="D4302" s="10">
        <f t="shared" ca="1" si="580"/>
        <v>0.8132323530583323</v>
      </c>
      <c r="E4302" s="59">
        <f ca="1">IF(_xlfn.NORM.INV(D4302,'Input Parameters'!$E$20,'Input Parameters'!$F$20)&lt;3500,3500,IF(_xlfn.NORM.INV(D4302,'Input Parameters'!$E$20,'Input Parameters'!$F$20)&gt;5500,5500,_xlfn.NORM.INV(D4302,'Input Parameters'!$E$20,'Input Parameters'!$F$20)))</f>
        <v>5422.9095218599296</v>
      </c>
      <c r="F4302" s="10">
        <f t="shared" ca="1" si="581"/>
        <v>0.26956135841562001</v>
      </c>
      <c r="G4302" s="61">
        <f ca="1">_xlfn.NORM.INV(F4302,'Input Parameters'!$E$21,'Input Parameters'!$F$21)</f>
        <v>280.0228583986717</v>
      </c>
      <c r="H4302" s="54">
        <f ca="1">EXP(E4302*(1/'Input Parameters'!$E$22-1/G4302))</f>
        <v>0.42412400513637527</v>
      </c>
      <c r="I4302" s="10">
        <f t="shared" ca="1" si="582"/>
        <v>0.207515982691585</v>
      </c>
      <c r="J4302" s="29">
        <f ca="1">_xlfn.BETA.INV(I4302,'Input Parameters'!$L$24,'Input Parameters'!$M$24,'Input Parameters'!$J$24,'Input Parameters'!$K$24)</f>
        <v>0.473043561656175</v>
      </c>
      <c r="K4302" s="156">
        <f ca="1">('Input Parameters'!$E$25/'Input Parameters'!$E$31)^$J4302</f>
        <v>3.3594242991650564E-2</v>
      </c>
      <c r="L4302" s="66">
        <f ca="1">$H4302*$C4302*'Input Parameters'!$E$23*K4302</f>
        <v>10.003068013194806</v>
      </c>
      <c r="M4302" s="23">
        <f t="shared" ca="1" si="583"/>
        <v>0.18449248949314045</v>
      </c>
      <c r="N4302" s="15">
        <f ca="1">_xlfn.NORM.INV(M4302,'Input Parameters'!$E$26,'Input Parameters'!$F$26)</f>
        <v>1.5134098163693707E-2</v>
      </c>
      <c r="O4302" s="8">
        <f t="shared" ca="1" si="584"/>
        <v>0.49487417899325781</v>
      </c>
      <c r="P4302" s="29">
        <f ca="1">_xlfn.LOGNORM.INV(O4302,'Input Parameters'!$H$27,'Input Parameters'!$I$27)</f>
        <v>1.4155631103157791</v>
      </c>
      <c r="Q4302" s="10"/>
      <c r="R4302" s="15">
        <f>'Input Parameters'!$E$28</f>
        <v>12.7</v>
      </c>
      <c r="S4302" s="10">
        <f t="shared" ca="1" si="585"/>
        <v>0.99027615485995468</v>
      </c>
      <c r="T4302" s="25">
        <f ca="1">_xlfn.LOGNORM.INV(S4302,'Input Parameters'!$H$29,'Input Parameters'!$I$29)</f>
        <v>75.701370848173696</v>
      </c>
      <c r="U4302" s="10">
        <f t="shared" ca="1" si="586"/>
        <v>0.1036568888446594</v>
      </c>
      <c r="V4302" s="29">
        <f ca="1">IF('Input Parameters'!$D$30="Beta",_xlfn.BETA.INV(U4302,'Input Parameters'!$L$30,'Input Parameters'!$M$30,'Input Parameters'!$J$30,'Input Parameters'!$K$30),IF('Input Parameters'!$D$30="LogNorm",_xlfn.LOGNORM.INV(U4302,'Input Parameters'!$H$30,'Input Parameters'!$I$30)))</f>
        <v>0.60770985314253401</v>
      </c>
      <c r="W4302" s="2">
        <f ca="1">N4302+(P4302-N4302)*(1-ERF((T4302-R4302)/(2*SQRT(L4302*'Input Parameters'!$E$31))))</f>
        <v>0.23776308949696082</v>
      </c>
      <c r="X4302">
        <f t="shared" ca="1" si="587"/>
        <v>1</v>
      </c>
      <c r="Y4302" s="7"/>
    </row>
    <row r="4303" spans="1:25" ht="15" customHeight="1" x14ac:dyDescent="0.3">
      <c r="A4303" s="130">
        <v>4296</v>
      </c>
      <c r="B4303" s="10">
        <f t="shared" ca="1" si="579"/>
        <v>0.87651825054937549</v>
      </c>
      <c r="C4303" s="57">
        <f ca="1">_xlfn.NORM.INV(B4303,'Input Parameters'!$E$19,'Input Parameters'!$F$19)</f>
        <v>665.13040786772308</v>
      </c>
      <c r="D4303" s="10">
        <f t="shared" ca="1" si="580"/>
        <v>0.79362987394302198</v>
      </c>
      <c r="E4303" s="59">
        <f ca="1">IF(_xlfn.NORM.INV(D4303,'Input Parameters'!$E$20,'Input Parameters'!$F$20)&lt;3500,3500,IF(_xlfn.NORM.INV(D4303,'Input Parameters'!$E$20,'Input Parameters'!$F$20)&gt;5500,5500,_xlfn.NORM.INV(D4303,'Input Parameters'!$E$20,'Input Parameters'!$F$20)))</f>
        <v>5373.3566377419238</v>
      </c>
      <c r="F4303" s="10">
        <f t="shared" ca="1" si="581"/>
        <v>0.52926922604451265</v>
      </c>
      <c r="G4303" s="61">
        <f ca="1">_xlfn.NORM.INV(F4303,'Input Parameters'!$E$21,'Input Parameters'!$F$21)</f>
        <v>285.42718348232864</v>
      </c>
      <c r="H4303" s="54">
        <f ca="1">EXP(E4303*(1/'Input Parameters'!$E$22-1/G4303))</f>
        <v>0.61473487832125451</v>
      </c>
      <c r="I4303" s="10">
        <f t="shared" ca="1" si="582"/>
        <v>0.95173614204143187</v>
      </c>
      <c r="J4303" s="29">
        <f ca="1">_xlfn.BETA.INV(I4303,'Input Parameters'!$L$24,'Input Parameters'!$M$24,'Input Parameters'!$J$24,'Input Parameters'!$K$24)</f>
        <v>0.83639821599327635</v>
      </c>
      <c r="K4303" s="156">
        <f ca="1">('Input Parameters'!$E$25/'Input Parameters'!$E$31)^$J4303</f>
        <v>2.4788946576016825E-3</v>
      </c>
      <c r="L4303" s="66">
        <f ca="1">$H4303*$C4303*'Input Parameters'!$E$23*K4303</f>
        <v>1.0135676225237424</v>
      </c>
      <c r="M4303" s="23">
        <f t="shared" ca="1" si="583"/>
        <v>0.20930482263804417</v>
      </c>
      <c r="N4303" s="15">
        <f ca="1">_xlfn.NORM.INV(M4303,'Input Parameters'!$E$26,'Input Parameters'!$F$26)</f>
        <v>1.7014449819290338E-2</v>
      </c>
      <c r="O4303" s="8">
        <f t="shared" ca="1" si="584"/>
        <v>0.82694034313930376</v>
      </c>
      <c r="P4303" s="29">
        <f ca="1">_xlfn.LOGNORM.INV(O4303,'Input Parameters'!$H$27,'Input Parameters'!$I$27)</f>
        <v>2.1598232211048982</v>
      </c>
      <c r="Q4303" s="10"/>
      <c r="R4303" s="15">
        <f>'Input Parameters'!$E$28</f>
        <v>12.7</v>
      </c>
      <c r="S4303" s="10">
        <f t="shared" ca="1" si="585"/>
        <v>2.534872353090134E-3</v>
      </c>
      <c r="T4303" s="25">
        <f ca="1">_xlfn.LOGNORM.INV(S4303,'Input Parameters'!$H$29,'Input Parameters'!$I$29)</f>
        <v>42.511668463803495</v>
      </c>
      <c r="U4303" s="10">
        <f t="shared" ca="1" si="586"/>
        <v>0.12912739954803987</v>
      </c>
      <c r="V4303" s="29">
        <f ca="1">IF('Input Parameters'!$D$30="Beta",_xlfn.BETA.INV(U4303,'Input Parameters'!$L$30,'Input Parameters'!$M$30,'Input Parameters'!$J$30,'Input Parameters'!$K$30),IF('Input Parameters'!$D$30="LogNorm",_xlfn.LOGNORM.INV(U4303,'Input Parameters'!$H$30,'Input Parameters'!$I$30)))</f>
        <v>0.6397926600688002</v>
      </c>
      <c r="W4303" s="2">
        <f ca="1">N4303+(P4303-N4303)*(1-ERF((T4303-R4303)/(2*SQRT(L4303*'Input Parameters'!$E$31))))</f>
        <v>9.4741885121957248E-2</v>
      </c>
      <c r="X4303">
        <f t="shared" ca="1" si="587"/>
        <v>1</v>
      </c>
      <c r="Y4303" s="7"/>
    </row>
    <row r="4304" spans="1:25" ht="15" customHeight="1" x14ac:dyDescent="0.3">
      <c r="A4304" s="130">
        <v>4297</v>
      </c>
      <c r="B4304" s="10">
        <f t="shared" ca="1" si="579"/>
        <v>0.47711378169062035</v>
      </c>
      <c r="C4304" s="57">
        <f ca="1">_xlfn.NORM.INV(B4304,'Input Parameters'!$E$19,'Input Parameters'!$F$19)</f>
        <v>562.4498061196831</v>
      </c>
      <c r="D4304" s="10">
        <f t="shared" ca="1" si="580"/>
        <v>0.42909755133656391</v>
      </c>
      <c r="E4304" s="59">
        <f ca="1">IF(_xlfn.NORM.INV(D4304,'Input Parameters'!$E$20,'Input Parameters'!$F$20)&lt;3500,3500,IF(_xlfn.NORM.INV(D4304,'Input Parameters'!$E$20,'Input Parameters'!$F$20)&gt;5500,5500,_xlfn.NORM.INV(D4304,'Input Parameters'!$E$20,'Input Parameters'!$F$20)))</f>
        <v>4674.9294632048131</v>
      </c>
      <c r="F4304" s="10">
        <f t="shared" ca="1" si="581"/>
        <v>0.10497718773277398</v>
      </c>
      <c r="G4304" s="61">
        <f ca="1">_xlfn.NORM.INV(F4304,'Input Parameters'!$E$21,'Input Parameters'!$F$21)</f>
        <v>274.99598949682809</v>
      </c>
      <c r="H4304" s="54">
        <f ca="1">EXP(E4304*(1/'Input Parameters'!$E$22-1/G4304))</f>
        <v>0.35183225507552307</v>
      </c>
      <c r="I4304" s="10">
        <f t="shared" ca="1" si="582"/>
        <v>0.8694355686498938</v>
      </c>
      <c r="J4304" s="29">
        <f ca="1">_xlfn.BETA.INV(I4304,'Input Parameters'!$L$24,'Input Parameters'!$M$24,'Input Parameters'!$J$24,'Input Parameters'!$K$24)</f>
        <v>0.77267465782575084</v>
      </c>
      <c r="K4304" s="156">
        <f ca="1">('Input Parameters'!$E$25/'Input Parameters'!$E$31)^$J4304</f>
        <v>3.9154753670667597E-3</v>
      </c>
      <c r="L4304" s="66">
        <f ca="1">$H4304*$C4304*'Input Parameters'!$E$23*K4304</f>
        <v>0.77482552543527217</v>
      </c>
      <c r="M4304" s="23">
        <f t="shared" ca="1" si="583"/>
        <v>0.57714400488569229</v>
      </c>
      <c r="N4304" s="15">
        <f ca="1">_xlfn.NORM.INV(M4304,'Input Parameters'!$E$26,'Input Parameters'!$F$26)</f>
        <v>3.8086442090314303E-2</v>
      </c>
      <c r="O4304" s="8">
        <f t="shared" ca="1" si="584"/>
        <v>0.67890426511833546</v>
      </c>
      <c r="P4304" s="29">
        <f ca="1">_xlfn.LOGNORM.INV(O4304,'Input Parameters'!$H$27,'Input Parameters'!$I$27)</f>
        <v>1.7485246367675702</v>
      </c>
      <c r="Q4304" s="10"/>
      <c r="R4304" s="15">
        <f>'Input Parameters'!$E$28</f>
        <v>12.7</v>
      </c>
      <c r="S4304" s="10">
        <f t="shared" ca="1" si="585"/>
        <v>7.1856668914841437E-2</v>
      </c>
      <c r="T4304" s="25">
        <f ca="1">_xlfn.LOGNORM.INV(S4304,'Input Parameters'!$H$29,'Input Parameters'!$I$29)</f>
        <v>49.416142842847997</v>
      </c>
      <c r="U4304" s="10">
        <f t="shared" ca="1" si="586"/>
        <v>0.38108050217509415</v>
      </c>
      <c r="V4304" s="29">
        <f ca="1">IF('Input Parameters'!$D$30="Beta",_xlfn.BETA.INV(U4304,'Input Parameters'!$L$30,'Input Parameters'!$M$30,'Input Parameters'!$J$30,'Input Parameters'!$K$30),IF('Input Parameters'!$D$30="LogNorm",_xlfn.LOGNORM.INV(U4304,'Input Parameters'!$H$30,'Input Parameters'!$I$30)))</f>
        <v>0.88679657597000583</v>
      </c>
      <c r="W4304" s="2">
        <f ca="1">N4304+(P4304-N4304)*(1-ERF((T4304-R4304)/(2*SQRT(L4304*'Input Parameters'!$E$31))))</f>
        <v>4.3531565485096256E-2</v>
      </c>
      <c r="X4304">
        <f t="shared" ca="1" si="587"/>
        <v>1</v>
      </c>
      <c r="Y4304" s="7"/>
    </row>
    <row r="4305" spans="1:25" ht="15" customHeight="1" x14ac:dyDescent="0.3">
      <c r="A4305" s="130">
        <v>4298</v>
      </c>
      <c r="B4305" s="10">
        <f t="shared" ca="1" si="579"/>
        <v>0.36819703570968931</v>
      </c>
      <c r="C4305" s="57">
        <f ca="1">_xlfn.NORM.INV(B4305,'Input Parameters'!$E$19,'Input Parameters'!$F$19)</f>
        <v>538.85456699386623</v>
      </c>
      <c r="D4305" s="10">
        <f t="shared" ca="1" si="580"/>
        <v>0.80355069901741494</v>
      </c>
      <c r="E4305" s="59">
        <f ca="1">IF(_xlfn.NORM.INV(D4305,'Input Parameters'!$E$20,'Input Parameters'!$F$20)&lt;3500,3500,IF(_xlfn.NORM.INV(D4305,'Input Parameters'!$E$20,'Input Parameters'!$F$20)&gt;5500,5500,_xlfn.NORM.INV(D4305,'Input Parameters'!$E$20,'Input Parameters'!$F$20)))</f>
        <v>5398.0607829850287</v>
      </c>
      <c r="F4305" s="10">
        <f t="shared" ca="1" si="581"/>
        <v>0.59163673867477296</v>
      </c>
      <c r="G4305" s="61">
        <f ca="1">_xlfn.NORM.INV(F4305,'Input Parameters'!$E$21,'Input Parameters'!$F$21)</f>
        <v>286.67161238936166</v>
      </c>
      <c r="H4305" s="54">
        <f ca="1">EXP(E4305*(1/'Input Parameters'!$E$22-1/G4305))</f>
        <v>0.66584119475754555</v>
      </c>
      <c r="I4305" s="10">
        <f t="shared" ca="1" si="582"/>
        <v>0.2334956269305023</v>
      </c>
      <c r="J4305" s="29">
        <f ca="1">_xlfn.BETA.INV(I4305,'Input Parameters'!$L$24,'Input Parameters'!$M$24,'Input Parameters'!$J$24,'Input Parameters'!$K$24)</f>
        <v>0.48753240882517285</v>
      </c>
      <c r="K4305" s="156">
        <f ca="1">('Input Parameters'!$E$25/'Input Parameters'!$E$31)^$J4305</f>
        <v>3.0277906135227236E-2</v>
      </c>
      <c r="L4305" s="66">
        <f ca="1">$H4305*$C4305*'Input Parameters'!$E$23*K4305</f>
        <v>10.863457438838806</v>
      </c>
      <c r="M4305" s="23">
        <f t="shared" ca="1" si="583"/>
        <v>0.77402530375651213</v>
      </c>
      <c r="N4305" s="15">
        <f ca="1">_xlfn.NORM.INV(M4305,'Input Parameters'!$E$26,'Input Parameters'!$F$26)</f>
        <v>4.9795550434451413E-2</v>
      </c>
      <c r="O4305" s="8">
        <f t="shared" ca="1" si="584"/>
        <v>8.3716064901815157E-2</v>
      </c>
      <c r="P4305" s="29">
        <f ca="1">_xlfn.LOGNORM.INV(O4305,'Input Parameters'!$H$27,'Input Parameters'!$I$27)</f>
        <v>0.77295278653686661</v>
      </c>
      <c r="Q4305" s="10"/>
      <c r="R4305" s="15">
        <f>'Input Parameters'!$E$28</f>
        <v>12.7</v>
      </c>
      <c r="S4305" s="10">
        <f t="shared" ca="1" si="585"/>
        <v>0.53712275413123478</v>
      </c>
      <c r="T4305" s="25">
        <f ca="1">_xlfn.LOGNORM.INV(S4305,'Input Parameters'!$H$29,'Input Parameters'!$I$29)</f>
        <v>58.844274236206729</v>
      </c>
      <c r="U4305" s="10">
        <f t="shared" ca="1" si="586"/>
        <v>0.23153883148560195</v>
      </c>
      <c r="V4305" s="29">
        <f ca="1">IF('Input Parameters'!$D$30="Beta",_xlfn.BETA.INV(U4305,'Input Parameters'!$L$30,'Input Parameters'!$M$30,'Input Parameters'!$J$30,'Input Parameters'!$K$30),IF('Input Parameters'!$D$30="LogNorm",_xlfn.LOGNORM.INV(U4305,'Input Parameters'!$H$30,'Input Parameters'!$I$30)))</f>
        <v>0.7481442021221909</v>
      </c>
      <c r="W4305" s="2">
        <f ca="1">N4305+(P4305-N4305)*(1-ERF((T4305-R4305)/(2*SQRT(L4305*'Input Parameters'!$E$31))))</f>
        <v>0.28279131518338863</v>
      </c>
      <c r="X4305">
        <f t="shared" ca="1" si="587"/>
        <v>1</v>
      </c>
      <c r="Y4305" s="7"/>
    </row>
    <row r="4306" spans="1:25" ht="15" customHeight="1" x14ac:dyDescent="0.3">
      <c r="A4306" s="130">
        <v>4299</v>
      </c>
      <c r="B4306" s="10">
        <f t="shared" ca="1" si="579"/>
        <v>0.19655323614874243</v>
      </c>
      <c r="C4306" s="57">
        <f ca="1">_xlfn.NORM.INV(B4306,'Input Parameters'!$E$19,'Input Parameters'!$F$19)</f>
        <v>495.13722615210531</v>
      </c>
      <c r="D4306" s="10">
        <f t="shared" ca="1" si="580"/>
        <v>0.2639230783694122</v>
      </c>
      <c r="E4306" s="59">
        <f ca="1">IF(_xlfn.NORM.INV(D4306,'Input Parameters'!$E$20,'Input Parameters'!$F$20)&lt;3500,3500,IF(_xlfn.NORM.INV(D4306,'Input Parameters'!$E$20,'Input Parameters'!$F$20)&gt;5500,5500,_xlfn.NORM.INV(D4306,'Input Parameters'!$E$20,'Input Parameters'!$F$20)))</f>
        <v>4358.091895067957</v>
      </c>
      <c r="F4306" s="10">
        <f t="shared" ca="1" si="581"/>
        <v>0.23328217538477758</v>
      </c>
      <c r="G4306" s="61">
        <f ca="1">_xlfn.NORM.INV(F4306,'Input Parameters'!$E$21,'Input Parameters'!$F$21)</f>
        <v>279.1272877944287</v>
      </c>
      <c r="H4306" s="54">
        <f ca="1">EXP(E4306*(1/'Input Parameters'!$E$22-1/G4306))</f>
        <v>0.47747472075016273</v>
      </c>
      <c r="I4306" s="10">
        <f t="shared" ca="1" si="582"/>
        <v>0.34382571802028283</v>
      </c>
      <c r="J4306" s="29">
        <f ca="1">_xlfn.BETA.INV(I4306,'Input Parameters'!$L$24,'Input Parameters'!$M$24,'Input Parameters'!$J$24,'Input Parameters'!$K$24)</f>
        <v>0.54140969782357773</v>
      </c>
      <c r="K4306" s="156">
        <f ca="1">('Input Parameters'!$E$25/'Input Parameters'!$E$31)^$J4306</f>
        <v>2.057191862087912E-2</v>
      </c>
      <c r="L4306" s="66">
        <f ca="1">$H4306*$C4306*'Input Parameters'!$E$23*K4306</f>
        <v>4.8635206075413375</v>
      </c>
      <c r="M4306" s="23">
        <f t="shared" ca="1" si="583"/>
        <v>0.63565529595048731</v>
      </c>
      <c r="N4306" s="15">
        <f ca="1">_xlfn.NORM.INV(M4306,'Input Parameters'!$E$26,'Input Parameters'!$F$26)</f>
        <v>4.1284258188229582E-2</v>
      </c>
      <c r="O4306" s="8">
        <f t="shared" ca="1" si="584"/>
        <v>0.93459193240244831</v>
      </c>
      <c r="P4306" s="29">
        <f ca="1">_xlfn.LOGNORM.INV(O4306,'Input Parameters'!$H$27,'Input Parameters'!$I$27)</f>
        <v>2.7777653429955818</v>
      </c>
      <c r="Q4306" s="10"/>
      <c r="R4306" s="15">
        <f>'Input Parameters'!$E$28</f>
        <v>12.7</v>
      </c>
      <c r="S4306" s="10">
        <f t="shared" ca="1" si="585"/>
        <v>0.74340091672568498</v>
      </c>
      <c r="T4306" s="25">
        <f ca="1">_xlfn.LOGNORM.INV(S4306,'Input Parameters'!$H$29,'Input Parameters'!$I$29)</f>
        <v>62.667546232745245</v>
      </c>
      <c r="U4306" s="10">
        <f t="shared" ca="1" si="586"/>
        <v>0.48780527129476292</v>
      </c>
      <c r="V4306" s="29">
        <f ca="1">IF('Input Parameters'!$D$30="Beta",_xlfn.BETA.INV(U4306,'Input Parameters'!$L$30,'Input Parameters'!$M$30,'Input Parameters'!$J$30,'Input Parameters'!$K$30),IF('Input Parameters'!$D$30="LogNorm",_xlfn.LOGNORM.INV(U4306,'Input Parameters'!$H$30,'Input Parameters'!$I$30)))</f>
        <v>0.98723288329319459</v>
      </c>
      <c r="W4306" s="2">
        <f ca="1">N4306+(P4306-N4306)*(1-ERF((T4306-R4306)/(2*SQRT(L4306*'Input Parameters'!$E$31))))</f>
        <v>0.33990810130983995</v>
      </c>
      <c r="X4306">
        <f t="shared" ca="1" si="587"/>
        <v>1</v>
      </c>
      <c r="Y4306" s="7"/>
    </row>
    <row r="4307" spans="1:25" ht="15" customHeight="1" x14ac:dyDescent="0.3">
      <c r="A4307" s="130">
        <v>4300</v>
      </c>
      <c r="B4307" s="10">
        <f t="shared" ca="1" si="579"/>
        <v>8.3551573276912761E-2</v>
      </c>
      <c r="C4307" s="57">
        <f ca="1">_xlfn.NORM.INV(B4307,'Input Parameters'!$E$19,'Input Parameters'!$F$19)</f>
        <v>450.55716333710313</v>
      </c>
      <c r="D4307" s="10">
        <f t="shared" ca="1" si="580"/>
        <v>0.40860810096380495</v>
      </c>
      <c r="E4307" s="59">
        <f ca="1">IF(_xlfn.NORM.INV(D4307,'Input Parameters'!$E$20,'Input Parameters'!$F$20)&lt;3500,3500,IF(_xlfn.NORM.INV(D4307,'Input Parameters'!$E$20,'Input Parameters'!$F$20)&gt;5500,5500,_xlfn.NORM.INV(D4307,'Input Parameters'!$E$20,'Input Parameters'!$F$20)))</f>
        <v>4638.211155836213</v>
      </c>
      <c r="F4307" s="10">
        <f t="shared" ca="1" si="581"/>
        <v>0.36842901519947191</v>
      </c>
      <c r="G4307" s="61">
        <f ca="1">_xlfn.NORM.INV(F4307,'Input Parameters'!$E$21,'Input Parameters'!$F$21)</f>
        <v>282.20890620774134</v>
      </c>
      <c r="H4307" s="54">
        <f ca="1">EXP(E4307*(1/'Input Parameters'!$E$22-1/G4307))</f>
        <v>0.54590532285856952</v>
      </c>
      <c r="I4307" s="10">
        <f t="shared" ca="1" si="582"/>
        <v>0.86576025183781202</v>
      </c>
      <c r="J4307" s="29">
        <f ca="1">_xlfn.BETA.INV(I4307,'Input Parameters'!$L$24,'Input Parameters'!$M$24,'Input Parameters'!$J$24,'Input Parameters'!$K$24)</f>
        <v>0.7704520123473404</v>
      </c>
      <c r="K4307" s="156">
        <f ca="1">('Input Parameters'!$E$25/'Input Parameters'!$E$31)^$J4307</f>
        <v>3.9784050488136467E-3</v>
      </c>
      <c r="L4307" s="66">
        <f ca="1">$H4307*$C4307*'Input Parameters'!$E$23*K4307</f>
        <v>0.9785346871248749</v>
      </c>
      <c r="M4307" s="23">
        <f t="shared" ca="1" si="583"/>
        <v>0.78365008846572626</v>
      </c>
      <c r="N4307" s="15">
        <f ca="1">_xlfn.NORM.INV(M4307,'Input Parameters'!$E$26,'Input Parameters'!$F$26)</f>
        <v>5.0476181324779532E-2</v>
      </c>
      <c r="O4307" s="8">
        <f t="shared" ca="1" si="584"/>
        <v>0.82242655125676134</v>
      </c>
      <c r="P4307" s="29">
        <f ca="1">_xlfn.LOGNORM.INV(O4307,'Input Parameters'!$H$27,'Input Parameters'!$I$27)</f>
        <v>2.1431744399098274</v>
      </c>
      <c r="Q4307" s="10"/>
      <c r="R4307" s="15">
        <f>'Input Parameters'!$E$28</f>
        <v>12.7</v>
      </c>
      <c r="S4307" s="10">
        <f t="shared" ca="1" si="585"/>
        <v>0.73473750834148255</v>
      </c>
      <c r="T4307" s="25">
        <f ca="1">_xlfn.LOGNORM.INV(S4307,'Input Parameters'!$H$29,'Input Parameters'!$I$29)</f>
        <v>62.480241897796347</v>
      </c>
      <c r="U4307" s="10">
        <f t="shared" ca="1" si="586"/>
        <v>0.94189556765142246</v>
      </c>
      <c r="V4307" s="29">
        <f ca="1">IF('Input Parameters'!$D$30="Beta",_xlfn.BETA.INV(U4307,'Input Parameters'!$L$30,'Input Parameters'!$M$30,'Input Parameters'!$J$30,'Input Parameters'!$K$30),IF('Input Parameters'!$D$30="LogNorm",_xlfn.LOGNORM.INV(U4307,'Input Parameters'!$H$30,'Input Parameters'!$I$30)))</f>
        <v>1.8564746617390944</v>
      </c>
      <c r="W4307" s="2">
        <f ca="1">N4307+(P4307-N4307)*(1-ERF((T4307-R4307)/(2*SQRT(L4307*'Input Parameters'!$E$31))))</f>
        <v>5.1257031830143171E-2</v>
      </c>
      <c r="X4307">
        <f t="shared" ca="1" si="587"/>
        <v>1</v>
      </c>
      <c r="Y4307" s="7"/>
    </row>
    <row r="4308" spans="1:25" ht="15" customHeight="1" x14ac:dyDescent="0.3">
      <c r="A4308" s="130">
        <v>4301</v>
      </c>
      <c r="B4308" s="10">
        <f t="shared" ca="1" si="579"/>
        <v>0.74823578615354702</v>
      </c>
      <c r="C4308" s="57">
        <f ca="1">_xlfn.NORM.INV(B4308,'Input Parameters'!$E$19,'Input Parameters'!$F$19)</f>
        <v>623.82613536791223</v>
      </c>
      <c r="D4308" s="10">
        <f t="shared" ca="1" si="580"/>
        <v>0.75490489862690768</v>
      </c>
      <c r="E4308" s="59">
        <f ca="1">IF(_xlfn.NORM.INV(D4308,'Input Parameters'!$E$20,'Input Parameters'!$F$20)&lt;3500,3500,IF(_xlfn.NORM.INV(D4308,'Input Parameters'!$E$20,'Input Parameters'!$F$20)&gt;5500,5500,_xlfn.NORM.INV(D4308,'Input Parameters'!$E$20,'Input Parameters'!$F$20)))</f>
        <v>5283.0044353482535</v>
      </c>
      <c r="F4308" s="10">
        <f t="shared" ca="1" si="581"/>
        <v>0.75430450601699295</v>
      </c>
      <c r="G4308" s="61">
        <f ca="1">_xlfn.NORM.INV(F4308,'Input Parameters'!$E$21,'Input Parameters'!$F$21)</f>
        <v>290.25845130224491</v>
      </c>
      <c r="H4308" s="54">
        <f ca="1">EXP(E4308*(1/'Input Parameters'!$E$22-1/G4308))</f>
        <v>0.84340851466088207</v>
      </c>
      <c r="I4308" s="10">
        <f t="shared" ca="1" si="582"/>
        <v>0.17502984350840745</v>
      </c>
      <c r="J4308" s="29">
        <f ca="1">_xlfn.BETA.INV(I4308,'Input Parameters'!$L$24,'Input Parameters'!$M$24,'Input Parameters'!$J$24,'Input Parameters'!$K$24)</f>
        <v>0.45339615969428648</v>
      </c>
      <c r="K4308" s="156">
        <f ca="1">('Input Parameters'!$E$25/'Input Parameters'!$E$31)^$J4308</f>
        <v>3.8678979551658735E-2</v>
      </c>
      <c r="L4308" s="66">
        <f ca="1">$H4308*$C4308*'Input Parameters'!$E$23*K4308</f>
        <v>20.350568908528228</v>
      </c>
      <c r="M4308" s="23">
        <f t="shared" ca="1" si="583"/>
        <v>0.63554971213794575</v>
      </c>
      <c r="N4308" s="15">
        <f ca="1">_xlfn.NORM.INV(M4308,'Input Parameters'!$E$26,'Input Parameters'!$F$26)</f>
        <v>4.1278356011427424E-2</v>
      </c>
      <c r="O4308" s="8">
        <f t="shared" ca="1" si="584"/>
        <v>0.41422391899170707</v>
      </c>
      <c r="P4308" s="29">
        <f ca="1">_xlfn.LOGNORM.INV(O4308,'Input Parameters'!$H$27,'Input Parameters'!$I$27)</f>
        <v>1.2934908811812436</v>
      </c>
      <c r="Q4308" s="10"/>
      <c r="R4308" s="15">
        <f>'Input Parameters'!$E$28</f>
        <v>12.7</v>
      </c>
      <c r="S4308" s="10">
        <f t="shared" ca="1" si="585"/>
        <v>0.95154799327792117</v>
      </c>
      <c r="T4308" s="25">
        <f ca="1">_xlfn.LOGNORM.INV(S4308,'Input Parameters'!$H$29,'Input Parameters'!$I$29)</f>
        <v>70.162323945799542</v>
      </c>
      <c r="U4308" s="10">
        <f t="shared" ca="1" si="586"/>
        <v>0.9342848288781721</v>
      </c>
      <c r="V4308" s="29">
        <f ca="1">IF('Input Parameters'!$D$30="Beta",_xlfn.BETA.INV(U4308,'Input Parameters'!$L$30,'Input Parameters'!$M$30,'Input Parameters'!$J$30,'Input Parameters'!$K$30),IF('Input Parameters'!$D$30="LogNorm",_xlfn.LOGNORM.INV(U4308,'Input Parameters'!$H$30,'Input Parameters'!$I$30)))</f>
        <v>1.811348298453517</v>
      </c>
      <c r="W4308" s="2">
        <f ca="1">N4308+(P4308-N4308)*(1-ERF((T4308-R4308)/(2*SQRT(L4308*'Input Parameters'!$E$31))))</f>
        <v>0.50177716592203392</v>
      </c>
      <c r="X4308">
        <f t="shared" ca="1" si="587"/>
        <v>1</v>
      </c>
      <c r="Y4308" s="7"/>
    </row>
    <row r="4309" spans="1:25" ht="15" customHeight="1" x14ac:dyDescent="0.3">
      <c r="A4309" s="130">
        <v>4302</v>
      </c>
      <c r="B4309" s="10">
        <f t="shared" ca="1" si="579"/>
        <v>0.23835879149059802</v>
      </c>
      <c r="C4309" s="57">
        <f ca="1">_xlfn.NORM.INV(B4309,'Input Parameters'!$E$19,'Input Parameters'!$F$19)</f>
        <v>507.17049245169773</v>
      </c>
      <c r="D4309" s="10">
        <f t="shared" ca="1" si="580"/>
        <v>0.75561848089058037</v>
      </c>
      <c r="E4309" s="59">
        <f ca="1">IF(_xlfn.NORM.INV(D4309,'Input Parameters'!$E$20,'Input Parameters'!$F$20)&lt;3500,3500,IF(_xlfn.NORM.INV(D4309,'Input Parameters'!$E$20,'Input Parameters'!$F$20)&gt;5500,5500,_xlfn.NORM.INV(D4309,'Input Parameters'!$E$20,'Input Parameters'!$F$20)))</f>
        <v>5284.594293414445</v>
      </c>
      <c r="F4309" s="10">
        <f t="shared" ca="1" si="581"/>
        <v>0.8536234357328627</v>
      </c>
      <c r="G4309" s="61">
        <f ca="1">_xlfn.NORM.INV(F4309,'Input Parameters'!$E$21,'Input Parameters'!$F$21)</f>
        <v>293.11951531415633</v>
      </c>
      <c r="H4309" s="54">
        <f ca="1">EXP(E4309*(1/'Input Parameters'!$E$22-1/G4309))</f>
        <v>1.0073810939155874</v>
      </c>
      <c r="I4309" s="10">
        <f t="shared" ca="1" si="582"/>
        <v>0.5133802923310723</v>
      </c>
      <c r="J4309" s="29">
        <f ca="1">_xlfn.BETA.INV(I4309,'Input Parameters'!$L$24,'Input Parameters'!$M$24,'Input Parameters'!$J$24,'Input Parameters'!$K$24)</f>
        <v>0.61255667337471298</v>
      </c>
      <c r="K4309" s="156">
        <f ca="1">('Input Parameters'!$E$25/'Input Parameters'!$E$31)^$J4309</f>
        <v>1.2348699419629813E-2</v>
      </c>
      <c r="L4309" s="66">
        <f ca="1">$H4309*$C4309*'Input Parameters'!$E$23*K4309</f>
        <v>6.3091229890987082</v>
      </c>
      <c r="M4309" s="23">
        <f t="shared" ca="1" si="583"/>
        <v>0.74513004535380711</v>
      </c>
      <c r="N4309" s="15">
        <f ca="1">_xlfn.NORM.INV(M4309,'Input Parameters'!$E$26,'Input Parameters'!$F$26)</f>
        <v>4.7844097412772173E-2</v>
      </c>
      <c r="O4309" s="8">
        <f t="shared" ca="1" si="584"/>
        <v>0.67795700178742435</v>
      </c>
      <c r="P4309" s="29">
        <f ca="1">_xlfn.LOGNORM.INV(O4309,'Input Parameters'!$H$27,'Input Parameters'!$I$27)</f>
        <v>1.7464809351254664</v>
      </c>
      <c r="Q4309" s="10"/>
      <c r="R4309" s="15">
        <f>'Input Parameters'!$E$28</f>
        <v>12.7</v>
      </c>
      <c r="S4309" s="10">
        <f t="shared" ca="1" si="585"/>
        <v>0.38512203031610781</v>
      </c>
      <c r="T4309" s="25">
        <f ca="1">_xlfn.LOGNORM.INV(S4309,'Input Parameters'!$H$29,'Input Parameters'!$I$29)</f>
        <v>56.353368537072811</v>
      </c>
      <c r="U4309" s="10">
        <f t="shared" ca="1" si="586"/>
        <v>5.2004805257142794E-2</v>
      </c>
      <c r="V4309" s="29">
        <f ca="1">IF('Input Parameters'!$D$30="Beta",_xlfn.BETA.INV(U4309,'Input Parameters'!$L$30,'Input Parameters'!$M$30,'Input Parameters'!$J$30,'Input Parameters'!$K$30),IF('Input Parameters'!$D$30="LogNorm",_xlfn.LOGNORM.INV(U4309,'Input Parameters'!$H$30,'Input Parameters'!$I$30)))</f>
        <v>0.52629773972097438</v>
      </c>
      <c r="W4309" s="2">
        <f ca="1">N4309+(P4309-N4309)*(1-ERF((T4309-R4309)/(2*SQRT(L4309*'Input Parameters'!$E$31))))</f>
        <v>0.42002812280486973</v>
      </c>
      <c r="X4309">
        <f t="shared" ca="1" si="587"/>
        <v>1</v>
      </c>
      <c r="Y4309" s="7"/>
    </row>
    <row r="4310" spans="1:25" ht="15" customHeight="1" x14ac:dyDescent="0.3">
      <c r="A4310" s="130">
        <v>4303</v>
      </c>
      <c r="B4310" s="10">
        <f t="shared" ca="1" si="579"/>
        <v>0.72934285836793211</v>
      </c>
      <c r="C4310" s="57">
        <f ca="1">_xlfn.NORM.INV(B4310,'Input Parameters'!$E$19,'Input Parameters'!$F$19)</f>
        <v>618.91486024296796</v>
      </c>
      <c r="D4310" s="10">
        <f t="shared" ca="1" si="580"/>
        <v>0.65055348063251417</v>
      </c>
      <c r="E4310" s="59">
        <f ca="1">IF(_xlfn.NORM.INV(D4310,'Input Parameters'!$E$20,'Input Parameters'!$F$20)&lt;3500,3500,IF(_xlfn.NORM.INV(D4310,'Input Parameters'!$E$20,'Input Parameters'!$F$20)&gt;5500,5500,_xlfn.NORM.INV(D4310,'Input Parameters'!$E$20,'Input Parameters'!$F$20)))</f>
        <v>5070.7706256489373</v>
      </c>
      <c r="F4310" s="10">
        <f t="shared" ca="1" si="581"/>
        <v>0.73501387650843253</v>
      </c>
      <c r="G4310" s="61">
        <f ca="1">_xlfn.NORM.INV(F4310,'Input Parameters'!$E$21,'Input Parameters'!$F$21)</f>
        <v>289.7864602698495</v>
      </c>
      <c r="H4310" s="54">
        <f ca="1">EXP(E4310*(1/'Input Parameters'!$E$22-1/G4310))</f>
        <v>0.82537592515654701</v>
      </c>
      <c r="I4310" s="10">
        <f t="shared" ca="1" si="582"/>
        <v>0.5522464462957245</v>
      </c>
      <c r="J4310" s="29">
        <f ca="1">_xlfn.BETA.INV(I4310,'Input Parameters'!$L$24,'Input Parameters'!$M$24,'Input Parameters'!$J$24,'Input Parameters'!$K$24)</f>
        <v>0.62817290724522779</v>
      </c>
      <c r="K4310" s="156">
        <f ca="1">('Input Parameters'!$E$25/'Input Parameters'!$E$31)^$J4310</f>
        <v>1.1040021059379344E-2</v>
      </c>
      <c r="L4310" s="66">
        <f ca="1">$H4310*$C4310*'Input Parameters'!$E$23*K4310</f>
        <v>5.6396559339616923</v>
      </c>
      <c r="M4310" s="23">
        <f t="shared" ca="1" si="583"/>
        <v>0.43730652094475064</v>
      </c>
      <c r="N4310" s="15">
        <f ca="1">_xlfn.NORM.INV(M4310,'Input Parameters'!$E$26,'Input Parameters'!$F$26)</f>
        <v>3.0686163843039078E-2</v>
      </c>
      <c r="O4310" s="8">
        <f t="shared" ca="1" si="584"/>
        <v>5.5955277005648618E-2</v>
      </c>
      <c r="P4310" s="29">
        <f ca="1">_xlfn.LOGNORM.INV(O4310,'Input Parameters'!$H$27,'Input Parameters'!$I$27)</f>
        <v>0.70463673423487527</v>
      </c>
      <c r="Q4310" s="10"/>
      <c r="R4310" s="15">
        <f>'Input Parameters'!$E$28</f>
        <v>12.7</v>
      </c>
      <c r="S4310" s="10">
        <f t="shared" ca="1" si="585"/>
        <v>0.68181036685075525</v>
      </c>
      <c r="T4310" s="25">
        <f ca="1">_xlfn.LOGNORM.INV(S4310,'Input Parameters'!$H$29,'Input Parameters'!$I$29)</f>
        <v>61.406222014006779</v>
      </c>
      <c r="U4310" s="10">
        <f t="shared" ca="1" si="586"/>
        <v>0.67470503736628273</v>
      </c>
      <c r="V4310" s="29">
        <f ca="1">IF('Input Parameters'!$D$30="Beta",_xlfn.BETA.INV(U4310,'Input Parameters'!$L$30,'Input Parameters'!$M$30,'Input Parameters'!$J$30,'Input Parameters'!$K$30),IF('Input Parameters'!$D$30="LogNorm",_xlfn.LOGNORM.INV(U4310,'Input Parameters'!$H$30,'Input Parameters'!$I$30)))</f>
        <v>1.1946136443479938</v>
      </c>
      <c r="W4310" s="2">
        <f ca="1">N4310+(P4310-N4310)*(1-ERF((T4310-R4310)/(2*SQRT(L4310*'Input Parameters'!$E$31))))</f>
        <v>0.12974919281355721</v>
      </c>
      <c r="X4310">
        <f t="shared" ca="1" si="587"/>
        <v>1</v>
      </c>
      <c r="Y4310" s="7"/>
    </row>
    <row r="4311" spans="1:25" ht="15" customHeight="1" x14ac:dyDescent="0.3">
      <c r="A4311" s="130">
        <v>4304</v>
      </c>
      <c r="B4311" s="10">
        <f t="shared" ca="1" si="579"/>
        <v>0.40030340417211907</v>
      </c>
      <c r="C4311" s="57">
        <f ca="1">_xlfn.NORM.INV(B4311,'Input Parameters'!$E$19,'Input Parameters'!$F$19)</f>
        <v>545.9585230929448</v>
      </c>
      <c r="D4311" s="10">
        <f t="shared" ca="1" si="580"/>
        <v>5.9729743543974978E-2</v>
      </c>
      <c r="E4311" s="59">
        <f ca="1">IF(_xlfn.NORM.INV(D4311,'Input Parameters'!$E$20,'Input Parameters'!$F$20)&lt;3500,3500,IF(_xlfn.NORM.INV(D4311,'Input Parameters'!$E$20,'Input Parameters'!$F$20)&gt;5500,5500,_xlfn.NORM.INV(D4311,'Input Parameters'!$E$20,'Input Parameters'!$F$20)))</f>
        <v>3710.0675720764038</v>
      </c>
      <c r="F4311" s="10">
        <f t="shared" ca="1" si="581"/>
        <v>0.64062841892775546</v>
      </c>
      <c r="G4311" s="61">
        <f ca="1">_xlfn.NORM.INV(F4311,'Input Parameters'!$E$21,'Input Parameters'!$F$21)</f>
        <v>287.68069282245619</v>
      </c>
      <c r="H4311" s="54">
        <f ca="1">EXP(E4311*(1/'Input Parameters'!$E$22-1/G4311))</f>
        <v>0.7912583105296902</v>
      </c>
      <c r="I4311" s="10">
        <f t="shared" ca="1" si="582"/>
        <v>0.41673300823158776</v>
      </c>
      <c r="J4311" s="29">
        <f ca="1">_xlfn.BETA.INV(I4311,'Input Parameters'!$L$24,'Input Parameters'!$M$24,'Input Parameters'!$J$24,'Input Parameters'!$K$24)</f>
        <v>0.57298427710695843</v>
      </c>
      <c r="K4311" s="156">
        <f ca="1">('Input Parameters'!$E$25/'Input Parameters'!$E$31)^$J4311</f>
        <v>1.6402359897277213E-2</v>
      </c>
      <c r="L4311" s="66">
        <f ca="1">$H4311*$C4311*'Input Parameters'!$E$23*K4311</f>
        <v>7.0857246470499069</v>
      </c>
      <c r="M4311" s="23">
        <f t="shared" ca="1" si="583"/>
        <v>0.13950680723935371</v>
      </c>
      <c r="N4311" s="15">
        <f ca="1">_xlfn.NORM.INV(M4311,'Input Parameters'!$E$26,'Input Parameters'!$F$26)</f>
        <v>1.1266705533241807E-2</v>
      </c>
      <c r="O4311" s="8">
        <f t="shared" ca="1" si="584"/>
        <v>0.21543433312151772</v>
      </c>
      <c r="P4311" s="29">
        <f ca="1">_xlfn.LOGNORM.INV(O4311,'Input Parameters'!$H$27,'Input Parameters'!$I$27)</f>
        <v>1.004733281622936</v>
      </c>
      <c r="Q4311" s="10"/>
      <c r="R4311" s="15">
        <f>'Input Parameters'!$E$28</f>
        <v>12.7</v>
      </c>
      <c r="S4311" s="10">
        <f t="shared" ca="1" si="585"/>
        <v>1.926824991399978E-2</v>
      </c>
      <c r="T4311" s="25">
        <f ca="1">_xlfn.LOGNORM.INV(S4311,'Input Parameters'!$H$29,'Input Parameters'!$I$29)</f>
        <v>46.160628479540215</v>
      </c>
      <c r="U4311" s="10">
        <f t="shared" ca="1" si="586"/>
        <v>0.91091832323912536</v>
      </c>
      <c r="V4311" s="29">
        <f ca="1">IF('Input Parameters'!$D$30="Beta",_xlfn.BETA.INV(U4311,'Input Parameters'!$L$30,'Input Parameters'!$M$30,'Input Parameters'!$J$30,'Input Parameters'!$K$30),IF('Input Parameters'!$D$30="LogNorm",_xlfn.LOGNORM.INV(U4311,'Input Parameters'!$H$30,'Input Parameters'!$I$30)))</f>
        <v>1.6992148395442197</v>
      </c>
      <c r="W4311" s="2">
        <f ca="1">N4311+(P4311-N4311)*(1-ERF((T4311-R4311)/(2*SQRT(L4311*'Input Parameters'!$E$31))))</f>
        <v>0.38290801553733017</v>
      </c>
      <c r="X4311">
        <f t="shared" ca="1" si="587"/>
        <v>1</v>
      </c>
      <c r="Y4311" s="7"/>
    </row>
    <row r="4312" spans="1:25" ht="15" customHeight="1" x14ac:dyDescent="0.3">
      <c r="A4312" s="130">
        <v>4305</v>
      </c>
      <c r="B4312" s="10">
        <f t="shared" ca="1" si="579"/>
        <v>0.66664173293269846</v>
      </c>
      <c r="C4312" s="57">
        <f ca="1">_xlfn.NORM.INV(B4312,'Input Parameters'!$E$19,'Input Parameters'!$F$19)</f>
        <v>603.69066231655938</v>
      </c>
      <c r="D4312" s="10">
        <f t="shared" ca="1" si="580"/>
        <v>0.37927127952013195</v>
      </c>
      <c r="E4312" s="59">
        <f ca="1">IF(_xlfn.NORM.INV(D4312,'Input Parameters'!$E$20,'Input Parameters'!$F$20)&lt;3500,3500,IF(_xlfn.NORM.INV(D4312,'Input Parameters'!$E$20,'Input Parameters'!$F$20)&gt;5500,5500,_xlfn.NORM.INV(D4312,'Input Parameters'!$E$20,'Input Parameters'!$F$20)))</f>
        <v>4584.8233395311163</v>
      </c>
      <c r="F4312" s="10">
        <f t="shared" ca="1" si="581"/>
        <v>0.2320641981121514</v>
      </c>
      <c r="G4312" s="61">
        <f ca="1">_xlfn.NORM.INV(F4312,'Input Parameters'!$E$21,'Input Parameters'!$F$21)</f>
        <v>279.09596267408796</v>
      </c>
      <c r="H4312" s="54">
        <f ca="1">EXP(E4312*(1/'Input Parameters'!$E$22-1/G4312))</f>
        <v>0.45861367328822639</v>
      </c>
      <c r="I4312" s="10">
        <f t="shared" ca="1" si="582"/>
        <v>0.82391809858248477</v>
      </c>
      <c r="J4312" s="29">
        <f ca="1">_xlfn.BETA.INV(I4312,'Input Parameters'!$L$24,'Input Parameters'!$M$24,'Input Parameters'!$J$24,'Input Parameters'!$K$24)</f>
        <v>0.74699082744355905</v>
      </c>
      <c r="K4312" s="156">
        <f ca="1">('Input Parameters'!$E$25/'Input Parameters'!$E$31)^$J4312</f>
        <v>4.7076127250306223E-3</v>
      </c>
      <c r="L4312" s="66">
        <f ca="1">$H4312*$C4312*'Input Parameters'!$E$23*K4312</f>
        <v>1.3033533883041448</v>
      </c>
      <c r="M4312" s="23">
        <f t="shared" ca="1" si="583"/>
        <v>0.87822245878477112</v>
      </c>
      <c r="N4312" s="15">
        <f ca="1">_xlfn.NORM.INV(M4312,'Input Parameters'!$E$26,'Input Parameters'!$F$26)</f>
        <v>5.8489083588563168E-2</v>
      </c>
      <c r="O4312" s="8">
        <f t="shared" ca="1" si="584"/>
        <v>0.5376325154859718</v>
      </c>
      <c r="P4312" s="29">
        <f ca="1">_xlfn.LOGNORM.INV(O4312,'Input Parameters'!$H$27,'Input Parameters'!$I$27)</f>
        <v>1.4843944741831092</v>
      </c>
      <c r="Q4312" s="10"/>
      <c r="R4312" s="15">
        <f>'Input Parameters'!$E$28</f>
        <v>12.7</v>
      </c>
      <c r="S4312" s="10">
        <f t="shared" ca="1" si="585"/>
        <v>0.24625461681736416</v>
      </c>
      <c r="T4312" s="25">
        <f ca="1">_xlfn.LOGNORM.INV(S4312,'Input Parameters'!$H$29,'Input Parameters'!$I$29)</f>
        <v>53.913251766320414</v>
      </c>
      <c r="U4312" s="10">
        <f t="shared" ca="1" si="586"/>
        <v>0.96139616904221448</v>
      </c>
      <c r="V4312" s="29">
        <f ca="1">IF('Input Parameters'!$D$30="Beta",_xlfn.BETA.INV(U4312,'Input Parameters'!$L$30,'Input Parameters'!$M$30,'Input Parameters'!$J$30,'Input Parameters'!$K$30),IF('Input Parameters'!$D$30="LogNorm",_xlfn.LOGNORM.INV(U4312,'Input Parameters'!$H$30,'Input Parameters'!$I$30)))</f>
        <v>2.0058422267895755</v>
      </c>
      <c r="W4312" s="2">
        <f ca="1">N4312+(P4312-N4312)*(1-ERF((T4312-R4312)/(2*SQRT(L4312*'Input Parameters'!$E$31))))</f>
        <v>7.3733114578713552E-2</v>
      </c>
      <c r="X4312">
        <f t="shared" ca="1" si="587"/>
        <v>1</v>
      </c>
      <c r="Y4312" s="7"/>
    </row>
    <row r="4313" spans="1:25" ht="15" customHeight="1" x14ac:dyDescent="0.3">
      <c r="A4313" s="130">
        <v>4306</v>
      </c>
      <c r="B4313" s="10">
        <f t="shared" ca="1" si="579"/>
        <v>0.75820035488739157</v>
      </c>
      <c r="C4313" s="57">
        <f ca="1">_xlfn.NORM.INV(B4313,'Input Parameters'!$E$19,'Input Parameters'!$F$19)</f>
        <v>626.49439063300588</v>
      </c>
      <c r="D4313" s="10">
        <f t="shared" ca="1" si="580"/>
        <v>0.53642970590379102</v>
      </c>
      <c r="E4313" s="59">
        <f ca="1">IF(_xlfn.NORM.INV(D4313,'Input Parameters'!$E$20,'Input Parameters'!$F$20)&lt;3500,3500,IF(_xlfn.NORM.INV(D4313,'Input Parameters'!$E$20,'Input Parameters'!$F$20)&gt;5500,5500,_xlfn.NORM.INV(D4313,'Input Parameters'!$E$20,'Input Parameters'!$F$20)))</f>
        <v>4864.0101066942962</v>
      </c>
      <c r="F4313" s="10">
        <f t="shared" ca="1" si="581"/>
        <v>0.14927064505050458</v>
      </c>
      <c r="G4313" s="61">
        <f ca="1">_xlfn.NORM.INV(F4313,'Input Parameters'!$E$21,'Input Parameters'!$F$21)</f>
        <v>276.67900633825371</v>
      </c>
      <c r="H4313" s="54">
        <f ca="1">EXP(E4313*(1/'Input Parameters'!$E$22-1/G4313))</f>
        <v>0.37558959074648923</v>
      </c>
      <c r="I4313" s="10">
        <f t="shared" ca="1" si="582"/>
        <v>0.76185891633108538</v>
      </c>
      <c r="J4313" s="29">
        <f ca="1">_xlfn.BETA.INV(I4313,'Input Parameters'!$L$24,'Input Parameters'!$M$24,'Input Parameters'!$J$24,'Input Parameters'!$K$24)</f>
        <v>0.71642310148603561</v>
      </c>
      <c r="K4313" s="156">
        <f ca="1">('Input Parameters'!$E$25/'Input Parameters'!$E$31)^$J4313</f>
        <v>5.8618190185649012E-3</v>
      </c>
      <c r="L4313" s="66">
        <f ca="1">$H4313*$C4313*'Input Parameters'!$E$23*K4313</f>
        <v>1.3793139863956188</v>
      </c>
      <c r="M4313" s="23">
        <f t="shared" ca="1" si="583"/>
        <v>5.014433559660858E-2</v>
      </c>
      <c r="N4313" s="15">
        <f ca="1">_xlfn.NORM.INV(M4313,'Input Parameters'!$E$26,'Input Parameters'!$F$26)</f>
        <v>-5.1257098653514216E-4</v>
      </c>
      <c r="O4313" s="8">
        <f t="shared" ca="1" si="584"/>
        <v>0.51091552973549859</v>
      </c>
      <c r="P4313" s="29">
        <f ca="1">_xlfn.LOGNORM.INV(O4313,'Input Parameters'!$H$27,'Input Parameters'!$I$27)</f>
        <v>1.4409725822015345</v>
      </c>
      <c r="Q4313" s="10"/>
      <c r="R4313" s="15">
        <f>'Input Parameters'!$E$28</f>
        <v>12.7</v>
      </c>
      <c r="S4313" s="10">
        <f t="shared" ca="1" si="585"/>
        <v>0.95186380022915984</v>
      </c>
      <c r="T4313" s="25">
        <f ca="1">_xlfn.LOGNORM.INV(S4313,'Input Parameters'!$H$29,'Input Parameters'!$I$29)</f>
        <v>70.187127391708813</v>
      </c>
      <c r="U4313" s="10">
        <f t="shared" ca="1" si="586"/>
        <v>0.63816627287074024</v>
      </c>
      <c r="V4313" s="29">
        <f ca="1">IF('Input Parameters'!$D$30="Beta",_xlfn.BETA.INV(U4313,'Input Parameters'!$L$30,'Input Parameters'!$M$30,'Input Parameters'!$J$30,'Input Parameters'!$K$30),IF('Input Parameters'!$D$30="LogNorm",_xlfn.LOGNORM.INV(U4313,'Input Parameters'!$H$30,'Input Parameters'!$I$30)))</f>
        <v>1.1487016150506204</v>
      </c>
      <c r="W4313" s="2">
        <f ca="1">N4313+(P4313-N4313)*(1-ERF((T4313-R4313)/(2*SQRT(L4313*'Input Parameters'!$E$31))))</f>
        <v>2.6268193334202385E-4</v>
      </c>
      <c r="X4313">
        <f t="shared" ca="1" si="587"/>
        <v>1</v>
      </c>
      <c r="Y4313" s="7"/>
    </row>
    <row r="4314" spans="1:25" ht="15" customHeight="1" x14ac:dyDescent="0.3">
      <c r="A4314" s="130">
        <v>4307</v>
      </c>
      <c r="B4314" s="10">
        <f t="shared" ca="1" si="579"/>
        <v>0.95395960095639987</v>
      </c>
      <c r="C4314" s="57">
        <f ca="1">_xlfn.NORM.INV(B4314,'Input Parameters'!$E$19,'Input Parameters'!$F$19)</f>
        <v>709.64212357834754</v>
      </c>
      <c r="D4314" s="10">
        <f t="shared" ca="1" si="580"/>
        <v>0.83188135518488959</v>
      </c>
      <c r="E4314" s="59">
        <f ca="1">IF(_xlfn.NORM.INV(D4314,'Input Parameters'!$E$20,'Input Parameters'!$F$20)&lt;3500,3500,IF(_xlfn.NORM.INV(D4314,'Input Parameters'!$E$20,'Input Parameters'!$F$20)&gt;5500,5500,_xlfn.NORM.INV(D4314,'Input Parameters'!$E$20,'Input Parameters'!$F$20)))</f>
        <v>5473.1385017824723</v>
      </c>
      <c r="F4314" s="10">
        <f t="shared" ca="1" si="581"/>
        <v>0.31223111285125504</v>
      </c>
      <c r="G4314" s="61">
        <f ca="1">_xlfn.NORM.INV(F4314,'Input Parameters'!$E$21,'Input Parameters'!$F$21)</f>
        <v>281.00224650330824</v>
      </c>
      <c r="H4314" s="54">
        <f ca="1">EXP(E4314*(1/'Input Parameters'!$E$22-1/G4314))</f>
        <v>0.450430308189184</v>
      </c>
      <c r="I4314" s="10">
        <f t="shared" ca="1" si="582"/>
        <v>7.7557604938398583E-2</v>
      </c>
      <c r="J4314" s="29">
        <f ca="1">_xlfn.BETA.INV(I4314,'Input Parameters'!$L$24,'Input Parameters'!$M$24,'Input Parameters'!$J$24,'Input Parameters'!$K$24)</f>
        <v>0.37509799973943436</v>
      </c>
      <c r="K4314" s="156">
        <f ca="1">('Input Parameters'!$E$25/'Input Parameters'!$E$31)^$J4314</f>
        <v>6.7827782049509927E-2</v>
      </c>
      <c r="L4314" s="66">
        <f ca="1">$H4314*$C4314*'Input Parameters'!$E$23*K4314</f>
        <v>21.680765299314899</v>
      </c>
      <c r="M4314" s="23">
        <f t="shared" ca="1" si="583"/>
        <v>0.82831947881792545</v>
      </c>
      <c r="N4314" s="15">
        <f ca="1">_xlfn.NORM.INV(M4314,'Input Parameters'!$E$26,'Input Parameters'!$F$26)</f>
        <v>5.3898448907042776E-2</v>
      </c>
      <c r="O4314" s="8">
        <f t="shared" ca="1" si="584"/>
        <v>0.17060353556413976</v>
      </c>
      <c r="P4314" s="29">
        <f ca="1">_xlfn.LOGNORM.INV(O4314,'Input Parameters'!$H$27,'Input Parameters'!$I$27)</f>
        <v>0.93438445628197009</v>
      </c>
      <c r="Q4314" s="10"/>
      <c r="R4314" s="15">
        <f>'Input Parameters'!$E$28</f>
        <v>12.7</v>
      </c>
      <c r="S4314" s="10">
        <f t="shared" ca="1" si="585"/>
        <v>0.83007959820457666</v>
      </c>
      <c r="T4314" s="25">
        <f ca="1">_xlfn.LOGNORM.INV(S4314,'Input Parameters'!$H$29,'Input Parameters'!$I$29)</f>
        <v>64.81873015751367</v>
      </c>
      <c r="U4314" s="10">
        <f t="shared" ca="1" si="586"/>
        <v>0.98162498722752123</v>
      </c>
      <c r="V4314" s="29">
        <f ca="1">IF('Input Parameters'!$D$30="Beta",_xlfn.BETA.INV(U4314,'Input Parameters'!$L$30,'Input Parameters'!$M$30,'Input Parameters'!$J$30,'Input Parameters'!$K$30),IF('Input Parameters'!$D$30="LogNorm",_xlfn.LOGNORM.INV(U4314,'Input Parameters'!$H$30,'Input Parameters'!$I$30)))</f>
        <v>2.276888201213656</v>
      </c>
      <c r="W4314" s="2">
        <f ca="1">N4314+(P4314-N4314)*(1-ERF((T4314-R4314)/(2*SQRT(L4314*'Input Parameters'!$E$31))))</f>
        <v>0.43132957433109853</v>
      </c>
      <c r="X4314">
        <f t="shared" ca="1" si="587"/>
        <v>1</v>
      </c>
      <c r="Y4314" s="7"/>
    </row>
    <row r="4315" spans="1:25" ht="15" customHeight="1" x14ac:dyDescent="0.3">
      <c r="A4315" s="130">
        <v>4308</v>
      </c>
      <c r="B4315" s="10">
        <f t="shared" ca="1" si="579"/>
        <v>0.90668536681097911</v>
      </c>
      <c r="C4315" s="57">
        <f ca="1">_xlfn.NORM.INV(B4315,'Input Parameters'!$E$19,'Input Parameters'!$F$19)</f>
        <v>678.89209475109249</v>
      </c>
      <c r="D4315" s="10">
        <f t="shared" ca="1" si="580"/>
        <v>0.12210849611907493</v>
      </c>
      <c r="E4315" s="59">
        <f ca="1">IF(_xlfn.NORM.INV(D4315,'Input Parameters'!$E$20,'Input Parameters'!$F$20)&lt;3500,3500,IF(_xlfn.NORM.INV(D4315,'Input Parameters'!$E$20,'Input Parameters'!$F$20)&gt;5500,5500,_xlfn.NORM.INV(D4315,'Input Parameters'!$E$20,'Input Parameters'!$F$20)))</f>
        <v>3984.8423070311856</v>
      </c>
      <c r="F4315" s="10">
        <f t="shared" ca="1" si="581"/>
        <v>0.92000162048892953</v>
      </c>
      <c r="G4315" s="61">
        <f ca="1">_xlfn.NORM.INV(F4315,'Input Parameters'!$E$21,'Input Parameters'!$F$21)</f>
        <v>295.89394814012064</v>
      </c>
      <c r="H4315" s="54">
        <f ca="1">EXP(E4315*(1/'Input Parameters'!$E$22-1/G4315))</f>
        <v>1.1422662792884126</v>
      </c>
      <c r="I4315" s="10">
        <f t="shared" ca="1" si="582"/>
        <v>0.62501399151205406</v>
      </c>
      <c r="J4315" s="29">
        <f ca="1">_xlfn.BETA.INV(I4315,'Input Parameters'!$L$24,'Input Parameters'!$M$24,'Input Parameters'!$J$24,'Input Parameters'!$K$24)</f>
        <v>0.65755773936598549</v>
      </c>
      <c r="K4315" s="156">
        <f ca="1">('Input Parameters'!$E$25/'Input Parameters'!$E$31)^$J4315</f>
        <v>8.9417690752597832E-3</v>
      </c>
      <c r="L4315" s="66">
        <f ca="1">$H4315*$C4315*'Input Parameters'!$E$23*K4315</f>
        <v>6.9341232657652014</v>
      </c>
      <c r="M4315" s="23">
        <f t="shared" ca="1" si="583"/>
        <v>0.13793919420825951</v>
      </c>
      <c r="N4315" s="15">
        <f ca="1">_xlfn.NORM.INV(M4315,'Input Parameters'!$E$26,'Input Parameters'!$F$26)</f>
        <v>1.1117876072983975E-2</v>
      </c>
      <c r="O4315" s="8">
        <f t="shared" ca="1" si="584"/>
        <v>0.3061072302572152</v>
      </c>
      <c r="P4315" s="29">
        <f ca="1">_xlfn.LOGNORM.INV(O4315,'Input Parameters'!$H$27,'Input Parameters'!$I$27)</f>
        <v>1.1376299983155507</v>
      </c>
      <c r="Q4315" s="10"/>
      <c r="R4315" s="15">
        <f>'Input Parameters'!$E$28</f>
        <v>12.7</v>
      </c>
      <c r="S4315" s="10">
        <f t="shared" ca="1" si="585"/>
        <v>0.54419870796968239</v>
      </c>
      <c r="T4315" s="25">
        <f ca="1">_xlfn.LOGNORM.INV(S4315,'Input Parameters'!$H$29,'Input Parameters'!$I$29)</f>
        <v>58.962186671701353</v>
      </c>
      <c r="U4315" s="10">
        <f t="shared" ca="1" si="586"/>
        <v>0.40916080377270525</v>
      </c>
      <c r="V4315" s="29">
        <f ca="1">IF('Input Parameters'!$D$30="Beta",_xlfn.BETA.INV(U4315,'Input Parameters'!$L$30,'Input Parameters'!$M$30,'Input Parameters'!$J$30,'Input Parameters'!$K$30),IF('Input Parameters'!$D$30="LogNorm",_xlfn.LOGNORM.INV(U4315,'Input Parameters'!$H$30,'Input Parameters'!$I$30)))</f>
        <v>0.9126743997246104</v>
      </c>
      <c r="W4315" s="2">
        <f ca="1">N4315+(P4315-N4315)*(1-ERF((T4315-R4315)/(2*SQRT(L4315*'Input Parameters'!$E$31))))</f>
        <v>0.25234649134007175</v>
      </c>
      <c r="X4315">
        <f t="shared" ca="1" si="587"/>
        <v>1</v>
      </c>
      <c r="Y4315" s="7"/>
    </row>
    <row r="4316" spans="1:25" ht="15" customHeight="1" x14ac:dyDescent="0.3">
      <c r="A4316" s="130">
        <v>4309</v>
      </c>
      <c r="B4316" s="10">
        <f t="shared" ca="1" si="579"/>
        <v>0.33398880175320789</v>
      </c>
      <c r="C4316" s="57">
        <f ca="1">_xlfn.NORM.INV(B4316,'Input Parameters'!$E$19,'Input Parameters'!$F$19)</f>
        <v>531.055813983402</v>
      </c>
      <c r="D4316" s="10">
        <f t="shared" ca="1" si="580"/>
        <v>0.68523697852710241</v>
      </c>
      <c r="E4316" s="59">
        <f ca="1">IF(_xlfn.NORM.INV(D4316,'Input Parameters'!$E$20,'Input Parameters'!$F$20)&lt;3500,3500,IF(_xlfn.NORM.INV(D4316,'Input Parameters'!$E$20,'Input Parameters'!$F$20)&gt;5500,5500,_xlfn.NORM.INV(D4316,'Input Parameters'!$E$20,'Input Parameters'!$F$20)))</f>
        <v>5137.6758390857394</v>
      </c>
      <c r="F4316" s="10">
        <f t="shared" ca="1" si="581"/>
        <v>0.31130451961481276</v>
      </c>
      <c r="G4316" s="61">
        <f ca="1">_xlfn.NORM.INV(F4316,'Input Parameters'!$E$21,'Input Parameters'!$F$21)</f>
        <v>280.98165353495324</v>
      </c>
      <c r="H4316" s="54">
        <f ca="1">EXP(E4316*(1/'Input Parameters'!$E$22-1/G4316))</f>
        <v>0.4723628238903862</v>
      </c>
      <c r="I4316" s="10">
        <f t="shared" ca="1" si="582"/>
        <v>0.82569371921250734</v>
      </c>
      <c r="J4316" s="29">
        <f ca="1">_xlfn.BETA.INV(I4316,'Input Parameters'!$L$24,'Input Parameters'!$M$24,'Input Parameters'!$J$24,'Input Parameters'!$K$24)</f>
        <v>0.74792882244355163</v>
      </c>
      <c r="K4316" s="156">
        <f ca="1">('Input Parameters'!$E$25/'Input Parameters'!$E$31)^$J4316</f>
        <v>4.6760426995129034E-3</v>
      </c>
      <c r="L4316" s="66">
        <f ca="1">$H4316*$C4316*'Input Parameters'!$E$23*K4316</f>
        <v>1.1729900991441098</v>
      </c>
      <c r="M4316" s="23">
        <f t="shared" ca="1" si="583"/>
        <v>0.10697655280569351</v>
      </c>
      <c r="N4316" s="15">
        <f ca="1">_xlfn.NORM.INV(M4316,'Input Parameters'!$E$26,'Input Parameters'!$F$26)</f>
        <v>7.901858778495599E-3</v>
      </c>
      <c r="O4316" s="8">
        <f t="shared" ca="1" si="584"/>
        <v>0.99477174877434427</v>
      </c>
      <c r="P4316" s="29">
        <f ca="1">_xlfn.LOGNORM.INV(O4316,'Input Parameters'!$H$27,'Input Parameters'!$I$27)</f>
        <v>4.419123479078503</v>
      </c>
      <c r="Q4316" s="10"/>
      <c r="R4316" s="15">
        <f>'Input Parameters'!$E$28</f>
        <v>12.7</v>
      </c>
      <c r="S4316" s="10">
        <f t="shared" ca="1" si="585"/>
        <v>0.60407388426274311</v>
      </c>
      <c r="T4316" s="25">
        <f ca="1">_xlfn.LOGNORM.INV(S4316,'Input Parameters'!$H$29,'Input Parameters'!$I$29)</f>
        <v>59.983028064449208</v>
      </c>
      <c r="U4316" s="10">
        <f t="shared" ca="1" si="586"/>
        <v>0.52155512176563346</v>
      </c>
      <c r="V4316" s="29">
        <f ca="1">IF('Input Parameters'!$D$30="Beta",_xlfn.BETA.INV(U4316,'Input Parameters'!$L$30,'Input Parameters'!$M$30,'Input Parameters'!$J$30,'Input Parameters'!$K$30),IF('Input Parameters'!$D$30="LogNorm",_xlfn.LOGNORM.INV(U4316,'Input Parameters'!$H$30,'Input Parameters'!$I$30)))</f>
        <v>1.0207359885485545</v>
      </c>
      <c r="W4316" s="2">
        <f ca="1">N4316+(P4316-N4316)*(1-ERF((T4316-R4316)/(2*SQRT(L4316*'Input Parameters'!$E$31))))</f>
        <v>1.6819419632338302E-2</v>
      </c>
      <c r="X4316">
        <f t="shared" ca="1" si="587"/>
        <v>1</v>
      </c>
      <c r="Y4316" s="7"/>
    </row>
    <row r="4317" spans="1:25" ht="15" customHeight="1" x14ac:dyDescent="0.3">
      <c r="A4317" s="130">
        <v>4310</v>
      </c>
      <c r="B4317" s="10">
        <f t="shared" ca="1" si="579"/>
        <v>0.9039432712764115</v>
      </c>
      <c r="C4317" s="57">
        <f ca="1">_xlfn.NORM.INV(B4317,'Input Parameters'!$E$19,'Input Parameters'!$F$19)</f>
        <v>677.51777763568907</v>
      </c>
      <c r="D4317" s="10">
        <f t="shared" ca="1" si="580"/>
        <v>0.1525745085583885</v>
      </c>
      <c r="E4317" s="59">
        <f ca="1">IF(_xlfn.NORM.INV(D4317,'Input Parameters'!$E$20,'Input Parameters'!$F$20)&lt;3500,3500,IF(_xlfn.NORM.INV(D4317,'Input Parameters'!$E$20,'Input Parameters'!$F$20)&gt;5500,5500,_xlfn.NORM.INV(D4317,'Input Parameters'!$E$20,'Input Parameters'!$F$20)))</f>
        <v>4082.1821961814949</v>
      </c>
      <c r="F4317" s="10">
        <f t="shared" ca="1" si="581"/>
        <v>0.63477774659904618</v>
      </c>
      <c r="G4317" s="61">
        <f ca="1">_xlfn.NORM.INV(F4317,'Input Parameters'!$E$21,'Input Parameters'!$F$21)</f>
        <v>287.55803958425372</v>
      </c>
      <c r="H4317" s="54">
        <f ca="1">EXP(E4317*(1/'Input Parameters'!$E$22-1/G4317))</f>
        <v>0.76822985362173113</v>
      </c>
      <c r="I4317" s="10">
        <f t="shared" ca="1" si="582"/>
        <v>0.59744935715170511</v>
      </c>
      <c r="J4317" s="29">
        <f ca="1">_xlfn.BETA.INV(I4317,'Input Parameters'!$L$24,'Input Parameters'!$M$24,'Input Parameters'!$J$24,'Input Parameters'!$K$24)</f>
        <v>0.64636546171001386</v>
      </c>
      <c r="K4317" s="156">
        <f ca="1">('Input Parameters'!$E$25/'Input Parameters'!$E$31)^$J4317</f>
        <v>9.6892961902584861E-3</v>
      </c>
      <c r="L4317" s="66">
        <f ca="1">$H4317*$C4317*'Input Parameters'!$E$23*K4317</f>
        <v>5.0431757971205045</v>
      </c>
      <c r="M4317" s="23">
        <f t="shared" ca="1" si="583"/>
        <v>0.97373052152446127</v>
      </c>
      <c r="N4317" s="15">
        <f ca="1">_xlfn.NORM.INV(M4317,'Input Parameters'!$E$26,'Input Parameters'!$F$26)</f>
        <v>7.4712514147340314E-2</v>
      </c>
      <c r="O4317" s="8">
        <f t="shared" ca="1" si="584"/>
        <v>8.3849202045705118E-2</v>
      </c>
      <c r="P4317" s="29">
        <f ca="1">_xlfn.LOGNORM.INV(O4317,'Input Parameters'!$H$27,'Input Parameters'!$I$27)</f>
        <v>0.77324860684300234</v>
      </c>
      <c r="Q4317" s="10"/>
      <c r="R4317" s="15">
        <f>'Input Parameters'!$E$28</f>
        <v>12.7</v>
      </c>
      <c r="S4317" s="10">
        <f t="shared" ca="1" si="585"/>
        <v>0.84381878911404962</v>
      </c>
      <c r="T4317" s="25">
        <f ca="1">_xlfn.LOGNORM.INV(S4317,'Input Parameters'!$H$29,'Input Parameters'!$I$29)</f>
        <v>65.226066071778732</v>
      </c>
      <c r="U4317" s="10">
        <f t="shared" ca="1" si="586"/>
        <v>0.71893848840651142</v>
      </c>
      <c r="V4317" s="29">
        <f ca="1">IF('Input Parameters'!$D$30="Beta",_xlfn.BETA.INV(U4317,'Input Parameters'!$L$30,'Input Parameters'!$M$30,'Input Parameters'!$J$30,'Input Parameters'!$K$30),IF('Input Parameters'!$D$30="LogNorm",_xlfn.LOGNORM.INV(U4317,'Input Parameters'!$H$30,'Input Parameters'!$I$30)))</f>
        <v>1.2558409400092667</v>
      </c>
      <c r="W4317" s="2">
        <f ca="1">N4317+(P4317-N4317)*(1-ERF((T4317-R4317)/(2*SQRT(L4317*'Input Parameters'!$E$31))))</f>
        <v>0.14327308696334057</v>
      </c>
      <c r="X4317">
        <f t="shared" ca="1" si="587"/>
        <v>1</v>
      </c>
      <c r="Y4317" s="7"/>
    </row>
    <row r="4318" spans="1:25" ht="15" customHeight="1" x14ac:dyDescent="0.3">
      <c r="A4318" s="130">
        <v>4311</v>
      </c>
      <c r="B4318" s="10">
        <f t="shared" ca="1" si="579"/>
        <v>0.23099430787622299</v>
      </c>
      <c r="C4318" s="57">
        <f ca="1">_xlfn.NORM.INV(B4318,'Input Parameters'!$E$19,'Input Parameters'!$F$19)</f>
        <v>505.14380620707209</v>
      </c>
      <c r="D4318" s="10">
        <f t="shared" ca="1" si="580"/>
        <v>8.5419748653125516E-2</v>
      </c>
      <c r="E4318" s="59">
        <f ca="1">IF(_xlfn.NORM.INV(D4318,'Input Parameters'!$E$20,'Input Parameters'!$F$20)&lt;3500,3500,IF(_xlfn.NORM.INV(D4318,'Input Parameters'!$E$20,'Input Parameters'!$F$20)&gt;5500,5500,_xlfn.NORM.INV(D4318,'Input Parameters'!$E$20,'Input Parameters'!$F$20)))</f>
        <v>3841.3420727317875</v>
      </c>
      <c r="F4318" s="10">
        <f t="shared" ca="1" si="581"/>
        <v>0.7484871285223943</v>
      </c>
      <c r="G4318" s="61">
        <f ca="1">_xlfn.NORM.INV(F4318,'Input Parameters'!$E$21,'Input Parameters'!$F$21)</f>
        <v>290.11412934037946</v>
      </c>
      <c r="H4318" s="54">
        <f ca="1">EXP(E4318*(1/'Input Parameters'!$E$22-1/G4318))</f>
        <v>0.87773220419037823</v>
      </c>
      <c r="I4318" s="10">
        <f t="shared" ca="1" si="582"/>
        <v>0.23055069479594237</v>
      </c>
      <c r="J4318" s="29">
        <f ca="1">_xlfn.BETA.INV(I4318,'Input Parameters'!$L$24,'Input Parameters'!$M$24,'Input Parameters'!$J$24,'Input Parameters'!$K$24)</f>
        <v>0.4859358705664274</v>
      </c>
      <c r="K4318" s="156">
        <f ca="1">('Input Parameters'!$E$25/'Input Parameters'!$E$31)^$J4318</f>
        <v>3.0626667595577015E-2</v>
      </c>
      <c r="L4318" s="66">
        <f ca="1">$H4318*$C4318*'Input Parameters'!$E$23*K4318</f>
        <v>13.579282090363996</v>
      </c>
      <c r="M4318" s="23">
        <f t="shared" ca="1" si="583"/>
        <v>0.41543052378100043</v>
      </c>
      <c r="N4318" s="15">
        <f ca="1">_xlfn.NORM.INV(M4318,'Input Parameters'!$E$26,'Input Parameters'!$F$26)</f>
        <v>2.9514455150748034E-2</v>
      </c>
      <c r="O4318" s="8">
        <f t="shared" ca="1" si="584"/>
        <v>0.66208050231324933</v>
      </c>
      <c r="P4318" s="29">
        <f ca="1">_xlfn.LOGNORM.INV(O4318,'Input Parameters'!$H$27,'Input Parameters'!$I$27)</f>
        <v>1.7129295616650408</v>
      </c>
      <c r="Q4318" s="10"/>
      <c r="R4318" s="15">
        <f>'Input Parameters'!$E$28</f>
        <v>12.7</v>
      </c>
      <c r="S4318" s="10">
        <f t="shared" ca="1" si="585"/>
        <v>0.2310270899161454</v>
      </c>
      <c r="T4318" s="25">
        <f ca="1">_xlfn.LOGNORM.INV(S4318,'Input Parameters'!$H$29,'Input Parameters'!$I$29)</f>
        <v>53.616594152808382</v>
      </c>
      <c r="U4318" s="10">
        <f t="shared" ca="1" si="586"/>
        <v>0.24666063543703631</v>
      </c>
      <c r="V4318" s="29">
        <f ca="1">IF('Input Parameters'!$D$30="Beta",_xlfn.BETA.INV(U4318,'Input Parameters'!$L$30,'Input Parameters'!$M$30,'Input Parameters'!$J$30,'Input Parameters'!$K$30),IF('Input Parameters'!$D$30="LogNorm",_xlfn.LOGNORM.INV(U4318,'Input Parameters'!$H$30,'Input Parameters'!$I$30)))</f>
        <v>0.76266670526700253</v>
      </c>
      <c r="W4318" s="2">
        <f ca="1">N4318+(P4318-N4318)*(1-ERF((T4318-R4318)/(2*SQRT(L4318*'Input Parameters'!$E$31))))</f>
        <v>0.75737699019863591</v>
      </c>
      <c r="X4318">
        <f t="shared" ca="1" si="587"/>
        <v>1</v>
      </c>
      <c r="Y4318" s="7"/>
    </row>
    <row r="4319" spans="1:25" ht="15" customHeight="1" x14ac:dyDescent="0.3">
      <c r="A4319" s="130">
        <v>4312</v>
      </c>
      <c r="B4319" s="10">
        <f t="shared" ca="1" si="579"/>
        <v>0.20952433950193738</v>
      </c>
      <c r="C4319" s="57">
        <f ca="1">_xlfn.NORM.INV(B4319,'Input Parameters'!$E$19,'Input Parameters'!$F$19)</f>
        <v>499.01784903032546</v>
      </c>
      <c r="D4319" s="10">
        <f t="shared" ca="1" si="580"/>
        <v>0.66227322612256267</v>
      </c>
      <c r="E4319" s="59">
        <f ca="1">IF(_xlfn.NORM.INV(D4319,'Input Parameters'!$E$20,'Input Parameters'!$F$20)&lt;3500,3500,IF(_xlfn.NORM.INV(D4319,'Input Parameters'!$E$20,'Input Parameters'!$F$20)&gt;5500,5500,_xlfn.NORM.INV(D4319,'Input Parameters'!$E$20,'Input Parameters'!$F$20)))</f>
        <v>5093.0726159961041</v>
      </c>
      <c r="F4319" s="10">
        <f t="shared" ca="1" si="581"/>
        <v>0.90762632979494839</v>
      </c>
      <c r="G4319" s="61">
        <f ca="1">_xlfn.NORM.INV(F4319,'Input Parameters'!$E$21,'Input Parameters'!$F$21)</f>
        <v>295.27455198334917</v>
      </c>
      <c r="H4319" s="54">
        <f ca="1">EXP(E4319*(1/'Input Parameters'!$E$22-1/G4319))</f>
        <v>1.1432790213351798</v>
      </c>
      <c r="I4319" s="10">
        <f t="shared" ca="1" si="582"/>
        <v>0.1000899083228316</v>
      </c>
      <c r="J4319" s="29">
        <f ca="1">_xlfn.BETA.INV(I4319,'Input Parameters'!$L$24,'Input Parameters'!$M$24,'Input Parameters'!$J$24,'Input Parameters'!$K$24)</f>
        <v>0.39729740017122983</v>
      </c>
      <c r="K4319" s="156">
        <f ca="1">('Input Parameters'!$E$25/'Input Parameters'!$E$31)^$J4319</f>
        <v>5.7842477884625376E-2</v>
      </c>
      <c r="L4319" s="66">
        <f ca="1">$H4319*$C4319*'Input Parameters'!$E$23*K4319</f>
        <v>33.000096020269353</v>
      </c>
      <c r="M4319" s="23">
        <f t="shared" ca="1" si="583"/>
        <v>0.46221302918986629</v>
      </c>
      <c r="N4319" s="15">
        <f ca="1">_xlfn.NORM.INV(M4319,'Input Parameters'!$E$26,'Input Parameters'!$F$26)</f>
        <v>3.2007940788083208E-2</v>
      </c>
      <c r="O4319" s="8">
        <f t="shared" ca="1" si="584"/>
        <v>0.98874322132581072</v>
      </c>
      <c r="P4319" s="29">
        <f ca="1">_xlfn.LOGNORM.INV(O4319,'Input Parameters'!$H$27,'Input Parameters'!$I$27)</f>
        <v>3.9063846117560113</v>
      </c>
      <c r="Q4319" s="10"/>
      <c r="R4319" s="15">
        <f>'Input Parameters'!$E$28</f>
        <v>12.7</v>
      </c>
      <c r="S4319" s="10">
        <f t="shared" ca="1" si="585"/>
        <v>0.93799507232673662</v>
      </c>
      <c r="T4319" s="25">
        <f ca="1">_xlfn.LOGNORM.INV(S4319,'Input Parameters'!$H$29,'Input Parameters'!$I$29)</f>
        <v>69.208667561984029</v>
      </c>
      <c r="U4319" s="10">
        <f t="shared" ca="1" si="586"/>
        <v>0.65756625810191871</v>
      </c>
      <c r="V4319" s="29">
        <f ca="1">IF('Input Parameters'!$D$30="Beta",_xlfn.BETA.INV(U4319,'Input Parameters'!$L$30,'Input Parameters'!$M$30,'Input Parameters'!$J$30,'Input Parameters'!$K$30),IF('Input Parameters'!$D$30="LogNorm",_xlfn.LOGNORM.INV(U4319,'Input Parameters'!$H$30,'Input Parameters'!$I$30)))</f>
        <v>1.1726241576427716</v>
      </c>
      <c r="W4319" s="2">
        <f ca="1">N4319+(P4319-N4319)*(1-ERF((T4319-R4319)/(2*SQRT(L4319*'Input Parameters'!$E$31))))</f>
        <v>1.9176536185320154</v>
      </c>
      <c r="X4319">
        <f t="shared" ca="1" si="587"/>
        <v>0</v>
      </c>
      <c r="Y4319" s="7"/>
    </row>
    <row r="4320" spans="1:25" ht="15" customHeight="1" x14ac:dyDescent="0.3">
      <c r="A4320" s="130">
        <v>4313</v>
      </c>
      <c r="B4320" s="10">
        <f t="shared" ca="1" si="579"/>
        <v>0.68322512606001906</v>
      </c>
      <c r="C4320" s="57">
        <f ca="1">_xlfn.NORM.INV(B4320,'Input Parameters'!$E$19,'Input Parameters'!$F$19)</f>
        <v>607.58423666424255</v>
      </c>
      <c r="D4320" s="10">
        <f t="shared" ca="1" si="580"/>
        <v>8.0579416509004465E-2</v>
      </c>
      <c r="E4320" s="59">
        <f ca="1">IF(_xlfn.NORM.INV(D4320,'Input Parameters'!$E$20,'Input Parameters'!$F$20)&lt;3500,3500,IF(_xlfn.NORM.INV(D4320,'Input Parameters'!$E$20,'Input Parameters'!$F$20)&gt;5500,5500,_xlfn.NORM.INV(D4320,'Input Parameters'!$E$20,'Input Parameters'!$F$20)))</f>
        <v>3819.1706741400244</v>
      </c>
      <c r="F4320" s="10">
        <f t="shared" ca="1" si="581"/>
        <v>0.89305531929184356</v>
      </c>
      <c r="G4320" s="61">
        <f ca="1">_xlfn.NORM.INV(F4320,'Input Parameters'!$E$21,'Input Parameters'!$F$21)</f>
        <v>294.6195208310433</v>
      </c>
      <c r="H4320" s="54">
        <f ca="1">EXP(E4320*(1/'Input Parameters'!$E$22-1/G4320))</f>
        <v>1.0742811009916857</v>
      </c>
      <c r="I4320" s="10">
        <f t="shared" ca="1" si="582"/>
        <v>0.62743749601518894</v>
      </c>
      <c r="J4320" s="29">
        <f ca="1">_xlfn.BETA.INV(I4320,'Input Parameters'!$L$24,'Input Parameters'!$M$24,'Input Parameters'!$J$24,'Input Parameters'!$K$24)</f>
        <v>0.65854749761004516</v>
      </c>
      <c r="K4320" s="156">
        <f ca="1">('Input Parameters'!$E$25/'Input Parameters'!$E$31)^$J4320</f>
        <v>8.8785066671314885E-3</v>
      </c>
      <c r="L4320" s="66">
        <f ca="1">$H4320*$C4320*'Input Parameters'!$E$23*K4320</f>
        <v>5.7951456902057208</v>
      </c>
      <c r="M4320" s="23">
        <f t="shared" ca="1" si="583"/>
        <v>0.4390917160337382</v>
      </c>
      <c r="N4320" s="15">
        <f ca="1">_xlfn.NORM.INV(M4320,'Input Parameters'!$E$26,'Input Parameters'!$F$26)</f>
        <v>3.0781278720713168E-2</v>
      </c>
      <c r="O4320" s="8">
        <f t="shared" ca="1" si="584"/>
        <v>0.69780244889143461</v>
      </c>
      <c r="P4320" s="29">
        <f ca="1">_xlfn.LOGNORM.INV(O4320,'Input Parameters'!$H$27,'Input Parameters'!$I$27)</f>
        <v>1.7903673489384131</v>
      </c>
      <c r="Q4320" s="10"/>
      <c r="R4320" s="15">
        <f>'Input Parameters'!$E$28</f>
        <v>12.7</v>
      </c>
      <c r="S4320" s="10">
        <f t="shared" ca="1" si="585"/>
        <v>0.67703606705012098</v>
      </c>
      <c r="T4320" s="25">
        <f ca="1">_xlfn.LOGNORM.INV(S4320,'Input Parameters'!$H$29,'Input Parameters'!$I$29)</f>
        <v>61.314316823888625</v>
      </c>
      <c r="U4320" s="10">
        <f t="shared" ca="1" si="586"/>
        <v>0.22615719152111324</v>
      </c>
      <c r="V4320" s="29">
        <f ca="1">IF('Input Parameters'!$D$30="Beta",_xlfn.BETA.INV(U4320,'Input Parameters'!$L$30,'Input Parameters'!$M$30,'Input Parameters'!$J$30,'Input Parameters'!$K$30),IF('Input Parameters'!$D$30="LogNorm",_xlfn.LOGNORM.INV(U4320,'Input Parameters'!$H$30,'Input Parameters'!$I$30)))</f>
        <v>0.74291880109091946</v>
      </c>
      <c r="W4320" s="2">
        <f ca="1">N4320+(P4320-N4320)*(1-ERF((T4320-R4320)/(2*SQRT(L4320*'Input Parameters'!$E$31))))</f>
        <v>0.30053014518628207</v>
      </c>
      <c r="X4320">
        <f t="shared" ca="1" si="587"/>
        <v>1</v>
      </c>
      <c r="Y4320" s="7"/>
    </row>
    <row r="4321" spans="1:25" ht="15" customHeight="1" x14ac:dyDescent="0.3">
      <c r="A4321" s="130">
        <v>4314</v>
      </c>
      <c r="B4321" s="10">
        <f t="shared" ca="1" si="579"/>
        <v>0.22066159668737462</v>
      </c>
      <c r="C4321" s="57">
        <f ca="1">_xlfn.NORM.INV(B4321,'Input Parameters'!$E$19,'Input Parameters'!$F$19)</f>
        <v>502.23831913907912</v>
      </c>
      <c r="D4321" s="10">
        <f t="shared" ca="1" si="580"/>
        <v>0.95240148143787495</v>
      </c>
      <c r="E4321" s="59">
        <f ca="1">IF(_xlfn.NORM.INV(D4321,'Input Parameters'!$E$20,'Input Parameters'!$F$20)&lt;3500,3500,IF(_xlfn.NORM.INV(D4321,'Input Parameters'!$E$20,'Input Parameters'!$F$20)&gt;5500,5500,_xlfn.NORM.INV(D4321,'Input Parameters'!$E$20,'Input Parameters'!$F$20)))</f>
        <v>5500</v>
      </c>
      <c r="F4321" s="10">
        <f t="shared" ca="1" si="581"/>
        <v>0.42922482274861284</v>
      </c>
      <c r="G4321" s="61">
        <f ca="1">_xlfn.NORM.INV(F4321,'Input Parameters'!$E$21,'Input Parameters'!$F$21)</f>
        <v>283.44818432988086</v>
      </c>
      <c r="H4321" s="54">
        <f ca="1">EXP(E4321*(1/'Input Parameters'!$E$22-1/G4321))</f>
        <v>0.5312257791352365</v>
      </c>
      <c r="I4321" s="10">
        <f t="shared" ca="1" si="582"/>
        <v>0.71937111302212609</v>
      </c>
      <c r="J4321" s="29">
        <f ca="1">_xlfn.BETA.INV(I4321,'Input Parameters'!$L$24,'Input Parameters'!$M$24,'Input Parameters'!$J$24,'Input Parameters'!$K$24)</f>
        <v>0.69727413544257399</v>
      </c>
      <c r="K4321" s="156">
        <f ca="1">('Input Parameters'!$E$25/'Input Parameters'!$E$31)^$J4321</f>
        <v>6.7249600837610115E-3</v>
      </c>
      <c r="L4321" s="66">
        <f ca="1">$H4321*$C4321*'Input Parameters'!$E$23*K4321</f>
        <v>1.7942324128845439</v>
      </c>
      <c r="M4321" s="23">
        <f t="shared" ca="1" si="583"/>
        <v>0.79875248001089871</v>
      </c>
      <c r="N4321" s="15">
        <f ca="1">_xlfn.NORM.INV(M4321,'Input Parameters'!$E$26,'Input Parameters'!$F$26)</f>
        <v>5.1580643904493878E-2</v>
      </c>
      <c r="O4321" s="8">
        <f t="shared" ca="1" si="584"/>
        <v>0.61868997230880629</v>
      </c>
      <c r="P4321" s="29">
        <f ca="1">_xlfn.LOGNORM.INV(O4321,'Input Parameters'!$H$27,'Input Parameters'!$I$27)</f>
        <v>1.6271639278368488</v>
      </c>
      <c r="Q4321" s="10"/>
      <c r="R4321" s="15">
        <f>'Input Parameters'!$E$28</f>
        <v>12.7</v>
      </c>
      <c r="S4321" s="10">
        <f t="shared" ca="1" si="585"/>
        <v>0.9995342962136291</v>
      </c>
      <c r="T4321" s="25">
        <f ca="1">_xlfn.LOGNORM.INV(S4321,'Input Parameters'!$H$29,'Input Parameters'!$I$29)</f>
        <v>84.445708423257074</v>
      </c>
      <c r="U4321" s="10">
        <f t="shared" ca="1" si="586"/>
        <v>0.96454604581080261</v>
      </c>
      <c r="V4321" s="29">
        <f ca="1">IF('Input Parameters'!$D$30="Beta",_xlfn.BETA.INV(U4321,'Input Parameters'!$L$30,'Input Parameters'!$M$30,'Input Parameters'!$J$30,'Input Parameters'!$K$30),IF('Input Parameters'!$D$30="LogNorm",_xlfn.LOGNORM.INV(U4321,'Input Parameters'!$H$30,'Input Parameters'!$I$30)))</f>
        <v>2.0368844720044681</v>
      </c>
      <c r="W4321" s="2">
        <f ca="1">N4321+(P4321-N4321)*(1-ERF((T4321-R4321)/(2*SQRT(L4321*'Input Parameters'!$E$31))))</f>
        <v>5.1820494554038705E-2</v>
      </c>
      <c r="X4321">
        <f t="shared" ca="1" si="587"/>
        <v>1</v>
      </c>
      <c r="Y4321" s="7"/>
    </row>
    <row r="4322" spans="1:25" ht="15" customHeight="1" x14ac:dyDescent="0.3">
      <c r="A4322" s="130">
        <v>4315</v>
      </c>
      <c r="B4322" s="10">
        <f t="shared" ca="1" si="579"/>
        <v>0.30945905615712244</v>
      </c>
      <c r="C4322" s="57">
        <f ca="1">_xlfn.NORM.INV(B4322,'Input Parameters'!$E$19,'Input Parameters'!$F$19)</f>
        <v>525.27103114357158</v>
      </c>
      <c r="D4322" s="10">
        <f t="shared" ca="1" si="580"/>
        <v>0.20757941697626869</v>
      </c>
      <c r="E4322" s="59">
        <f ca="1">IF(_xlfn.NORM.INV(D4322,'Input Parameters'!$E$20,'Input Parameters'!$F$20)&lt;3500,3500,IF(_xlfn.NORM.INV(D4322,'Input Parameters'!$E$20,'Input Parameters'!$F$20)&gt;5500,5500,_xlfn.NORM.INV(D4322,'Input Parameters'!$E$20,'Input Parameters'!$F$20)))</f>
        <v>4229.6058039280388</v>
      </c>
      <c r="F4322" s="10">
        <f t="shared" ca="1" si="581"/>
        <v>0.82471999911072591</v>
      </c>
      <c r="G4322" s="61">
        <f ca="1">_xlfn.NORM.INV(F4322,'Input Parameters'!$E$21,'Input Parameters'!$F$21)</f>
        <v>292.18733846059064</v>
      </c>
      <c r="H4322" s="54">
        <f ca="1">EXP(E4322*(1/'Input Parameters'!$E$22-1/G4322))</f>
        <v>0.96064577226980696</v>
      </c>
      <c r="I4322" s="10">
        <f t="shared" ca="1" si="582"/>
        <v>0.19890508194733403</v>
      </c>
      <c r="J4322" s="29">
        <f ca="1">_xlfn.BETA.INV(I4322,'Input Parameters'!$L$24,'Input Parameters'!$M$24,'Input Parameters'!$J$24,'Input Parameters'!$K$24)</f>
        <v>0.46801970522516445</v>
      </c>
      <c r="K4322" s="156">
        <f ca="1">('Input Parameters'!$E$25/'Input Parameters'!$E$31)^$J4322</f>
        <v>3.4827022240853225E-2</v>
      </c>
      <c r="L4322" s="66">
        <f ca="1">$H4322*$C4322*'Input Parameters'!$E$23*K4322</f>
        <v>17.573694365058735</v>
      </c>
      <c r="M4322" s="23">
        <f t="shared" ca="1" si="583"/>
        <v>0.31444711193187325</v>
      </c>
      <c r="N4322" s="15">
        <f ca="1">_xlfn.NORM.INV(M4322,'Input Parameters'!$E$26,'Input Parameters'!$F$26)</f>
        <v>2.3851039691300854E-2</v>
      </c>
      <c r="O4322" s="8">
        <f t="shared" ca="1" si="584"/>
        <v>0.11774198642260914</v>
      </c>
      <c r="P4322" s="29">
        <f ca="1">_xlfn.LOGNORM.INV(O4322,'Input Parameters'!$H$27,'Input Parameters'!$I$27)</f>
        <v>0.84228024661396139</v>
      </c>
      <c r="Q4322" s="10"/>
      <c r="R4322" s="15">
        <f>'Input Parameters'!$E$28</f>
        <v>12.7</v>
      </c>
      <c r="S4322" s="10">
        <f t="shared" ca="1" si="585"/>
        <v>0.69421730993588859</v>
      </c>
      <c r="T4322" s="25">
        <f ca="1">_xlfn.LOGNORM.INV(S4322,'Input Parameters'!$H$29,'Input Parameters'!$I$29)</f>
        <v>61.648501896848565</v>
      </c>
      <c r="U4322" s="10">
        <f t="shared" ca="1" si="586"/>
        <v>0.31324608263784981</v>
      </c>
      <c r="V4322" s="29">
        <f ca="1">IF('Input Parameters'!$D$30="Beta",_xlfn.BETA.INV(U4322,'Input Parameters'!$L$30,'Input Parameters'!$M$30,'Input Parameters'!$J$30,'Input Parameters'!$K$30),IF('Input Parameters'!$D$30="LogNorm",_xlfn.LOGNORM.INV(U4322,'Input Parameters'!$H$30,'Input Parameters'!$I$30)))</f>
        <v>0.82472155841448525</v>
      </c>
      <c r="W4322" s="2">
        <f ca="1">N4322+(P4322-N4322)*(1-ERF((T4322-R4322)/(2*SQRT(L4322*'Input Parameters'!$E$31))))</f>
        <v>0.35859351344193574</v>
      </c>
      <c r="X4322">
        <f t="shared" ca="1" si="587"/>
        <v>1</v>
      </c>
      <c r="Y4322" s="7"/>
    </row>
    <row r="4323" spans="1:25" ht="15" customHeight="1" x14ac:dyDescent="0.3">
      <c r="A4323" s="130">
        <v>4316</v>
      </c>
      <c r="B4323" s="10">
        <f t="shared" ca="1" si="579"/>
        <v>0.71152086482957433</v>
      </c>
      <c r="C4323" s="57">
        <f ca="1">_xlfn.NORM.INV(B4323,'Input Parameters'!$E$19,'Input Parameters'!$F$19)</f>
        <v>614.43690778482858</v>
      </c>
      <c r="D4323" s="10">
        <f t="shared" ca="1" si="580"/>
        <v>0.47063294733414907</v>
      </c>
      <c r="E4323" s="59">
        <f ca="1">IF(_xlfn.NORM.INV(D4323,'Input Parameters'!$E$20,'Input Parameters'!$F$20)&lt;3500,3500,IF(_xlfn.NORM.INV(D4323,'Input Parameters'!$E$20,'Input Parameters'!$F$20)&gt;5500,5500,_xlfn.NORM.INV(D4323,'Input Parameters'!$E$20,'Input Parameters'!$F$20)))</f>
        <v>4748.4247754195367</v>
      </c>
      <c r="F4323" s="10">
        <f t="shared" ca="1" si="581"/>
        <v>0.80020944112341907</v>
      </c>
      <c r="G4323" s="61">
        <f ca="1">_xlfn.NORM.INV(F4323,'Input Parameters'!$E$21,'Input Parameters'!$F$21)</f>
        <v>291.47102485955492</v>
      </c>
      <c r="H4323" s="54">
        <f ca="1">EXP(E4323*(1/'Input Parameters'!$E$22-1/G4323))</f>
        <v>0.91850004965940901</v>
      </c>
      <c r="I4323" s="10">
        <f t="shared" ca="1" si="582"/>
        <v>0.31368094241711542</v>
      </c>
      <c r="J4323" s="29">
        <f ca="1">_xlfn.BETA.INV(I4323,'Input Parameters'!$L$24,'Input Parameters'!$M$24,'Input Parameters'!$J$24,'Input Parameters'!$K$24)</f>
        <v>0.52761086556346126</v>
      </c>
      <c r="K4323" s="156">
        <f ca="1">('Input Parameters'!$E$25/'Input Parameters'!$E$31)^$J4323</f>
        <v>2.2712457303949034E-2</v>
      </c>
      <c r="L4323" s="66">
        <f ca="1">$H4323*$C4323*'Input Parameters'!$E$23*K4323</f>
        <v>12.818009906275197</v>
      </c>
      <c r="M4323" s="23">
        <f t="shared" ca="1" si="583"/>
        <v>0.71077776461839581</v>
      </c>
      <c r="N4323" s="15">
        <f ca="1">_xlfn.NORM.INV(M4323,'Input Parameters'!$E$26,'Input Parameters'!$F$26)</f>
        <v>4.5668824228814887E-2</v>
      </c>
      <c r="O4323" s="8">
        <f t="shared" ca="1" si="584"/>
        <v>0.40177220408144732</v>
      </c>
      <c r="P4323" s="29">
        <f ca="1">_xlfn.LOGNORM.INV(O4323,'Input Parameters'!$H$27,'Input Parameters'!$I$27)</f>
        <v>1.2752683019565605</v>
      </c>
      <c r="Q4323" s="10"/>
      <c r="R4323" s="15">
        <f>'Input Parameters'!$E$28</f>
        <v>12.7</v>
      </c>
      <c r="S4323" s="10">
        <f t="shared" ca="1" si="585"/>
        <v>0.57413448165161418</v>
      </c>
      <c r="T4323" s="25">
        <f ca="1">_xlfn.LOGNORM.INV(S4323,'Input Parameters'!$H$29,'Input Parameters'!$I$29)</f>
        <v>59.466734448990877</v>
      </c>
      <c r="U4323" s="10">
        <f t="shared" ca="1" si="586"/>
        <v>0.46643245076939321</v>
      </c>
      <c r="V4323" s="29">
        <f ca="1">IF('Input Parameters'!$D$30="Beta",_xlfn.BETA.INV(U4323,'Input Parameters'!$L$30,'Input Parameters'!$M$30,'Input Parameters'!$J$30,'Input Parameters'!$K$30),IF('Input Parameters'!$D$30="LogNorm",_xlfn.LOGNORM.INV(U4323,'Input Parameters'!$H$30,'Input Parameters'!$I$30)))</f>
        <v>0.96655869576034947</v>
      </c>
      <c r="W4323" s="2">
        <f ca="1">N4323+(P4323-N4323)*(1-ERF((T4323-R4323)/(2*SQRT(L4323*'Input Parameters'!$E$31))))</f>
        <v>0.4829928423043473</v>
      </c>
      <c r="X4323">
        <f t="shared" ca="1" si="587"/>
        <v>1</v>
      </c>
      <c r="Y4323" s="7"/>
    </row>
    <row r="4324" spans="1:25" ht="15" customHeight="1" x14ac:dyDescent="0.3">
      <c r="A4324" s="130">
        <v>4317</v>
      </c>
      <c r="B4324" s="10">
        <f t="shared" ca="1" si="579"/>
        <v>4.7636226735449427E-2</v>
      </c>
      <c r="C4324" s="57">
        <f ca="1">_xlfn.NORM.INV(B4324,'Input Parameters'!$E$19,'Input Parameters'!$F$19)</f>
        <v>426.33557667475327</v>
      </c>
      <c r="D4324" s="10">
        <f t="shared" ca="1" si="580"/>
        <v>0.29097345122276441</v>
      </c>
      <c r="E4324" s="59">
        <f ca="1">IF(_xlfn.NORM.INV(D4324,'Input Parameters'!$E$20,'Input Parameters'!$F$20)&lt;3500,3500,IF(_xlfn.NORM.INV(D4324,'Input Parameters'!$E$20,'Input Parameters'!$F$20)&gt;5500,5500,_xlfn.NORM.INV(D4324,'Input Parameters'!$E$20,'Input Parameters'!$F$20)))</f>
        <v>4414.6198083948493</v>
      </c>
      <c r="F4324" s="10">
        <f t="shared" ca="1" si="581"/>
        <v>0.40599253049793316</v>
      </c>
      <c r="G4324" s="61">
        <f ca="1">_xlfn.NORM.INV(F4324,'Input Parameters'!$E$21,'Input Parameters'!$F$21)</f>
        <v>282.9803735867406</v>
      </c>
      <c r="H4324" s="54">
        <f ca="1">EXP(E4324*(1/'Input Parameters'!$E$22-1/G4324))</f>
        <v>0.58655819708170009</v>
      </c>
      <c r="I4324" s="10">
        <f t="shared" ca="1" si="582"/>
        <v>0.13946270887362211</v>
      </c>
      <c r="J4324" s="29">
        <f ca="1">_xlfn.BETA.INV(I4324,'Input Parameters'!$L$24,'Input Parameters'!$M$24,'Input Parameters'!$J$24,'Input Parameters'!$K$24)</f>
        <v>0.42919402036324406</v>
      </c>
      <c r="K4324" s="156">
        <f ca="1">('Input Parameters'!$E$25/'Input Parameters'!$E$31)^$J4324</f>
        <v>4.6012425979613601E-2</v>
      </c>
      <c r="L4324" s="66">
        <f ca="1">$H4324*$C4324*'Input Parameters'!$E$23*K4324</f>
        <v>11.506356223997612</v>
      </c>
      <c r="M4324" s="23">
        <f t="shared" ca="1" si="583"/>
        <v>0.33188124176455092</v>
      </c>
      <c r="N4324" s="15">
        <f ca="1">_xlfn.NORM.INV(M4324,'Input Parameters'!$E$26,'Input Parameters'!$F$26)</f>
        <v>2.4870787548870489E-2</v>
      </c>
      <c r="O4324" s="8">
        <f t="shared" ca="1" si="584"/>
        <v>0.34302155265691625</v>
      </c>
      <c r="P4324" s="29">
        <f ca="1">_xlfn.LOGNORM.INV(O4324,'Input Parameters'!$H$27,'Input Parameters'!$I$27)</f>
        <v>1.1905029002849299</v>
      </c>
      <c r="Q4324" s="10"/>
      <c r="R4324" s="15">
        <f>'Input Parameters'!$E$28</f>
        <v>12.7</v>
      </c>
      <c r="S4324" s="10">
        <f t="shared" ca="1" si="585"/>
        <v>0.30425346912037565</v>
      </c>
      <c r="T4324" s="25">
        <f ca="1">_xlfn.LOGNORM.INV(S4324,'Input Parameters'!$H$29,'Input Parameters'!$I$29)</f>
        <v>54.977556605257341</v>
      </c>
      <c r="U4324" s="10">
        <f t="shared" ca="1" si="586"/>
        <v>0.70797788589371513</v>
      </c>
      <c r="V4324" s="29">
        <f ca="1">IF('Input Parameters'!$D$30="Beta",_xlfn.BETA.INV(U4324,'Input Parameters'!$L$30,'Input Parameters'!$M$30,'Input Parameters'!$J$30,'Input Parameters'!$K$30),IF('Input Parameters'!$D$30="LogNorm",_xlfn.LOGNORM.INV(U4324,'Input Parameters'!$H$30,'Input Parameters'!$I$30)))</f>
        <v>1.239993205926339</v>
      </c>
      <c r="W4324" s="2">
        <f ca="1">N4324+(P4324-N4324)*(1-ERF((T4324-R4324)/(2*SQRT(L4324*'Input Parameters'!$E$31))))</f>
        <v>0.46565812129397577</v>
      </c>
      <c r="X4324">
        <f t="shared" ca="1" si="587"/>
        <v>1</v>
      </c>
      <c r="Y4324" s="7"/>
    </row>
    <row r="4325" spans="1:25" ht="15" customHeight="1" x14ac:dyDescent="0.3">
      <c r="A4325" s="130">
        <v>4318</v>
      </c>
      <c r="B4325" s="10">
        <f t="shared" ca="1" si="579"/>
        <v>2.2335851652640293E-2</v>
      </c>
      <c r="C4325" s="57">
        <f ca="1">_xlfn.NORM.INV(B4325,'Input Parameters'!$E$19,'Input Parameters'!$F$19)</f>
        <v>397.64658644653844</v>
      </c>
      <c r="D4325" s="10">
        <f t="shared" ca="1" si="580"/>
        <v>7.1964509641269991E-2</v>
      </c>
      <c r="E4325" s="59">
        <f ca="1">IF(_xlfn.NORM.INV(D4325,'Input Parameters'!$E$20,'Input Parameters'!$F$20)&lt;3500,3500,IF(_xlfn.NORM.INV(D4325,'Input Parameters'!$E$20,'Input Parameters'!$F$20)&gt;5500,5500,_xlfn.NORM.INV(D4325,'Input Parameters'!$E$20,'Input Parameters'!$F$20)))</f>
        <v>3777.0795102988609</v>
      </c>
      <c r="F4325" s="10">
        <f t="shared" ca="1" si="581"/>
        <v>0.36774099016526363</v>
      </c>
      <c r="G4325" s="61">
        <f ca="1">_xlfn.NORM.INV(F4325,'Input Parameters'!$E$21,'Input Parameters'!$F$21)</f>
        <v>282.19455899029037</v>
      </c>
      <c r="H4325" s="54">
        <f ca="1">EXP(E4325*(1/'Input Parameters'!$E$22-1/G4325))</f>
        <v>0.61041989741894875</v>
      </c>
      <c r="I4325" s="10">
        <f t="shared" ca="1" si="582"/>
        <v>0.44866094472005869</v>
      </c>
      <c r="J4325" s="29">
        <f ca="1">_xlfn.BETA.INV(I4325,'Input Parameters'!$L$24,'Input Parameters'!$M$24,'Input Parameters'!$J$24,'Input Parameters'!$K$24)</f>
        <v>0.58625269486202436</v>
      </c>
      <c r="K4325" s="156">
        <f ca="1">('Input Parameters'!$E$25/'Input Parameters'!$E$31)^$J4325</f>
        <v>1.4913153259489246E-2</v>
      </c>
      <c r="L4325" s="66">
        <f ca="1">$H4325*$C4325*'Input Parameters'!$E$23*K4325</f>
        <v>3.6198903977038244</v>
      </c>
      <c r="M4325" s="23">
        <f t="shared" ca="1" si="583"/>
        <v>0.3136936394216211</v>
      </c>
      <c r="N4325" s="15">
        <f ca="1">_xlfn.NORM.INV(M4325,'Input Parameters'!$E$26,'Input Parameters'!$F$26)</f>
        <v>2.3806441480466355E-2</v>
      </c>
      <c r="O4325" s="8">
        <f t="shared" ca="1" si="584"/>
        <v>0.14400480641875857</v>
      </c>
      <c r="P4325" s="29">
        <f ca="1">_xlfn.LOGNORM.INV(O4325,'Input Parameters'!$H$27,'Input Parameters'!$I$27)</f>
        <v>0.88971961607640382</v>
      </c>
      <c r="Q4325" s="10"/>
      <c r="R4325" s="15">
        <f>'Input Parameters'!$E$28</f>
        <v>12.7</v>
      </c>
      <c r="S4325" s="10">
        <f t="shared" ca="1" si="585"/>
        <v>0.33303721467312397</v>
      </c>
      <c r="T4325" s="25">
        <f ca="1">_xlfn.LOGNORM.INV(S4325,'Input Parameters'!$H$29,'Input Parameters'!$I$29)</f>
        <v>55.47771735860691</v>
      </c>
      <c r="U4325" s="10">
        <f t="shared" ca="1" si="586"/>
        <v>0.71184133624888812</v>
      </c>
      <c r="V4325" s="29">
        <f ca="1">IF('Input Parameters'!$D$30="Beta",_xlfn.BETA.INV(U4325,'Input Parameters'!$L$30,'Input Parameters'!$M$30,'Input Parameters'!$J$30,'Input Parameters'!$K$30),IF('Input Parameters'!$D$30="LogNorm",_xlfn.LOGNORM.INV(U4325,'Input Parameters'!$H$30,'Input Parameters'!$I$30)))</f>
        <v>1.2455237347033821</v>
      </c>
      <c r="W4325" s="2">
        <f ca="1">N4325+(P4325-N4325)*(1-ERF((T4325-R4325)/(2*SQRT(L4325*'Input Parameters'!$E$31))))</f>
        <v>0.12067584916092468</v>
      </c>
      <c r="X4325">
        <f t="shared" ca="1" si="587"/>
        <v>1</v>
      </c>
      <c r="Y4325" s="7"/>
    </row>
    <row r="4326" spans="1:25" ht="15" customHeight="1" x14ac:dyDescent="0.3">
      <c r="A4326" s="130">
        <v>4319</v>
      </c>
      <c r="B4326" s="10">
        <f t="shared" ca="1" si="579"/>
        <v>0.14697173480490522</v>
      </c>
      <c r="C4326" s="57">
        <f ca="1">_xlfn.NORM.INV(B4326,'Input Parameters'!$E$19,'Input Parameters'!$F$19)</f>
        <v>478.6164076460924</v>
      </c>
      <c r="D4326" s="10">
        <f t="shared" ca="1" si="580"/>
        <v>0.13540574777774517</v>
      </c>
      <c r="E4326" s="59">
        <f ca="1">IF(_xlfn.NORM.INV(D4326,'Input Parameters'!$E$20,'Input Parameters'!$F$20)&lt;3500,3500,IF(_xlfn.NORM.INV(D4326,'Input Parameters'!$E$20,'Input Parameters'!$F$20)&gt;5500,5500,_xlfn.NORM.INV(D4326,'Input Parameters'!$E$20,'Input Parameters'!$F$20)))</f>
        <v>4029.1630144654582</v>
      </c>
      <c r="F4326" s="10">
        <f t="shared" ca="1" si="581"/>
        <v>0.61459571598488782</v>
      </c>
      <c r="G4326" s="61">
        <f ca="1">_xlfn.NORM.INV(F4326,'Input Parameters'!$E$21,'Input Parameters'!$F$21)</f>
        <v>287.13975489731234</v>
      </c>
      <c r="H4326" s="54">
        <f ca="1">EXP(E4326*(1/'Input Parameters'!$E$22-1/G4326))</f>
        <v>0.75529038322965358</v>
      </c>
      <c r="I4326" s="10">
        <f t="shared" ca="1" si="582"/>
        <v>0.27848169253707256</v>
      </c>
      <c r="J4326" s="29">
        <f ca="1">_xlfn.BETA.INV(I4326,'Input Parameters'!$L$24,'Input Parameters'!$M$24,'Input Parameters'!$J$24,'Input Parameters'!$K$24)</f>
        <v>0.51072485128414247</v>
      </c>
      <c r="K4326" s="156">
        <f ca="1">('Input Parameters'!$E$25/'Input Parameters'!$E$31)^$J4326</f>
        <v>2.5637245159798847E-2</v>
      </c>
      <c r="L4326" s="66">
        <f ca="1">$H4326*$C4326*'Input Parameters'!$E$23*K4326</f>
        <v>9.2677197863212513</v>
      </c>
      <c r="M4326" s="23">
        <f t="shared" ca="1" si="583"/>
        <v>0.25739916034253174</v>
      </c>
      <c r="N4326" s="15">
        <f ca="1">_xlfn.NORM.INV(M4326,'Input Parameters'!$E$26,'Input Parameters'!$F$26)</f>
        <v>2.0320925726680591E-2</v>
      </c>
      <c r="O4326" s="8">
        <f t="shared" ca="1" si="584"/>
        <v>0.67765795930580164</v>
      </c>
      <c r="P4326" s="29">
        <f ca="1">_xlfn.LOGNORM.INV(O4326,'Input Parameters'!$H$27,'Input Parameters'!$I$27)</f>
        <v>1.7458367713526612</v>
      </c>
      <c r="Q4326" s="10"/>
      <c r="R4326" s="15">
        <f>'Input Parameters'!$E$28</f>
        <v>12.7</v>
      </c>
      <c r="S4326" s="10">
        <f t="shared" ca="1" si="585"/>
        <v>0.77420491458195984</v>
      </c>
      <c r="T4326" s="25">
        <f ca="1">_xlfn.LOGNORM.INV(S4326,'Input Parameters'!$H$29,'Input Parameters'!$I$29)</f>
        <v>63.367277948012585</v>
      </c>
      <c r="U4326" s="10">
        <f t="shared" ca="1" si="586"/>
        <v>0.67940896038406784</v>
      </c>
      <c r="V4326" s="29">
        <f ca="1">IF('Input Parameters'!$D$30="Beta",_xlfn.BETA.INV(U4326,'Input Parameters'!$L$30,'Input Parameters'!$M$30,'Input Parameters'!$J$30,'Input Parameters'!$K$30),IF('Input Parameters'!$D$30="LogNorm",_xlfn.LOGNORM.INV(U4326,'Input Parameters'!$H$30,'Input Parameters'!$I$30)))</f>
        <v>1.2008027402142922</v>
      </c>
      <c r="W4326" s="2">
        <f ca="1">N4326+(P4326-N4326)*(1-ERF((T4326-R4326)/(2*SQRT(L4326*'Input Parameters'!$E$31))))</f>
        <v>0.43315051482855499</v>
      </c>
      <c r="X4326">
        <f t="shared" ca="1" si="587"/>
        <v>1</v>
      </c>
      <c r="Y4326" s="7"/>
    </row>
    <row r="4327" spans="1:25" ht="15" customHeight="1" x14ac:dyDescent="0.3">
      <c r="A4327" s="130">
        <v>4320</v>
      </c>
      <c r="B4327" s="10">
        <f t="shared" ca="1" si="579"/>
        <v>0.11855735560823233</v>
      </c>
      <c r="C4327" s="57">
        <f ca="1">_xlfn.NORM.INV(B4327,'Input Parameters'!$E$19,'Input Parameters'!$F$19)</f>
        <v>467.40162020883969</v>
      </c>
      <c r="D4327" s="10">
        <f t="shared" ca="1" si="580"/>
        <v>0.89507259637328818</v>
      </c>
      <c r="E4327" s="59">
        <f ca="1">IF(_xlfn.NORM.INV(D4327,'Input Parameters'!$E$20,'Input Parameters'!$F$20)&lt;3500,3500,IF(_xlfn.NORM.INV(D4327,'Input Parameters'!$E$20,'Input Parameters'!$F$20)&gt;5500,5500,_xlfn.NORM.INV(D4327,'Input Parameters'!$E$20,'Input Parameters'!$F$20)))</f>
        <v>5500</v>
      </c>
      <c r="F4327" s="10">
        <f t="shared" ca="1" si="581"/>
        <v>5.0311719169915725E-2</v>
      </c>
      <c r="G4327" s="61">
        <f ca="1">_xlfn.NORM.INV(F4327,'Input Parameters'!$E$21,'Input Parameters'!$F$21)</f>
        <v>271.94514788894429</v>
      </c>
      <c r="H4327" s="54">
        <f ca="1">EXP(E4327*(1/'Input Parameters'!$E$22-1/G4327))</f>
        <v>0.23378912911815308</v>
      </c>
      <c r="I4327" s="10">
        <f t="shared" ca="1" si="582"/>
        <v>0.18054964176551735</v>
      </c>
      <c r="J4327" s="29">
        <f ca="1">_xlfn.BETA.INV(I4327,'Input Parameters'!$L$24,'Input Parameters'!$M$24,'Input Parameters'!$J$24,'Input Parameters'!$K$24)</f>
        <v>0.45687610662049927</v>
      </c>
      <c r="K4327" s="156">
        <f ca="1">('Input Parameters'!$E$25/'Input Parameters'!$E$31)^$J4327</f>
        <v>3.7725366628960762E-2</v>
      </c>
      <c r="L4327" s="66">
        <f ca="1">$H4327*$C4327*'Input Parameters'!$E$23*K4327</f>
        <v>4.1223797469293562</v>
      </c>
      <c r="M4327" s="23">
        <f t="shared" ca="1" si="583"/>
        <v>0.8107053722069204</v>
      </c>
      <c r="N4327" s="15">
        <f ca="1">_xlfn.NORM.INV(M4327,'Input Parameters'!$E$26,'Input Parameters'!$F$26)</f>
        <v>5.2490470897609942E-2</v>
      </c>
      <c r="O4327" s="8">
        <f t="shared" ca="1" si="584"/>
        <v>0.74047034216874486</v>
      </c>
      <c r="P4327" s="29">
        <f ca="1">_xlfn.LOGNORM.INV(O4327,'Input Parameters'!$H$27,'Input Parameters'!$I$27)</f>
        <v>1.8935942817920093</v>
      </c>
      <c r="Q4327" s="10"/>
      <c r="R4327" s="15">
        <f>'Input Parameters'!$E$28</f>
        <v>12.7</v>
      </c>
      <c r="S4327" s="10">
        <f t="shared" ca="1" si="585"/>
        <v>0.55822032809116973</v>
      </c>
      <c r="T4327" s="25">
        <f ca="1">_xlfn.LOGNORM.INV(S4327,'Input Parameters'!$H$29,'Input Parameters'!$I$29)</f>
        <v>59.197270940292924</v>
      </c>
      <c r="U4327" s="10">
        <f t="shared" ca="1" si="586"/>
        <v>0.29231251291782423</v>
      </c>
      <c r="V4327" s="29">
        <f ca="1">IF('Input Parameters'!$D$30="Beta",_xlfn.BETA.INV(U4327,'Input Parameters'!$L$30,'Input Parameters'!$M$30,'Input Parameters'!$J$30,'Input Parameters'!$K$30),IF('Input Parameters'!$D$30="LogNorm",_xlfn.LOGNORM.INV(U4327,'Input Parameters'!$H$30,'Input Parameters'!$I$30)))</f>
        <v>0.8054461369688376</v>
      </c>
      <c r="W4327" s="2">
        <f ca="1">N4327+(P4327-N4327)*(1-ERF((T4327-R4327)/(2*SQRT(L4327*'Input Parameters'!$E$31))))</f>
        <v>0.24649455465813144</v>
      </c>
      <c r="X4327">
        <f t="shared" ca="1" si="587"/>
        <v>1</v>
      </c>
      <c r="Y4327" s="7"/>
    </row>
    <row r="4328" spans="1:25" ht="15" customHeight="1" x14ac:dyDescent="0.3">
      <c r="A4328" s="130">
        <v>4321</v>
      </c>
      <c r="B4328" s="10">
        <f t="shared" ca="1" si="579"/>
        <v>0.31434358720276645</v>
      </c>
      <c r="C4328" s="57">
        <f ca="1">_xlfn.NORM.INV(B4328,'Input Parameters'!$E$19,'Input Parameters'!$F$19)</f>
        <v>526.43787127688347</v>
      </c>
      <c r="D4328" s="10">
        <f t="shared" ca="1" si="580"/>
        <v>0.47731624117845906</v>
      </c>
      <c r="E4328" s="59">
        <f ca="1">IF(_xlfn.NORM.INV(D4328,'Input Parameters'!$E$20,'Input Parameters'!$F$20)&lt;3500,3500,IF(_xlfn.NORM.INV(D4328,'Input Parameters'!$E$20,'Input Parameters'!$F$20)&gt;5500,5500,_xlfn.NORM.INV(D4328,'Input Parameters'!$E$20,'Input Parameters'!$F$20)))</f>
        <v>4760.1767030736428</v>
      </c>
      <c r="F4328" s="10">
        <f t="shared" ca="1" si="581"/>
        <v>0.28940930790140806</v>
      </c>
      <c r="G4328" s="61">
        <f ca="1">_xlfn.NORM.INV(F4328,'Input Parameters'!$E$21,'Input Parameters'!$F$21)</f>
        <v>280.48682612104051</v>
      </c>
      <c r="H4328" s="54">
        <f ca="1">EXP(E4328*(1/'Input Parameters'!$E$22-1/G4328))</f>
        <v>0.48442768423093846</v>
      </c>
      <c r="I4328" s="10">
        <f t="shared" ca="1" si="582"/>
        <v>0.11022395450792943</v>
      </c>
      <c r="J4328" s="29">
        <f ca="1">_xlfn.BETA.INV(I4328,'Input Parameters'!$L$24,'Input Parameters'!$M$24,'Input Parameters'!$J$24,'Input Parameters'!$K$24)</f>
        <v>0.40619240895994996</v>
      </c>
      <c r="K4328" s="156">
        <f ca="1">('Input Parameters'!$E$25/'Input Parameters'!$E$31)^$J4328</f>
        <v>5.4266909906066085E-2</v>
      </c>
      <c r="L4328" s="66">
        <f ca="1">$H4328*$C4328*'Input Parameters'!$E$23*K4328</f>
        <v>13.839205911409943</v>
      </c>
      <c r="M4328" s="23">
        <f t="shared" ca="1" si="583"/>
        <v>0.7895061455805289</v>
      </c>
      <c r="N4328" s="15">
        <f ca="1">_xlfn.NORM.INV(M4328,'Input Parameters'!$E$26,'Input Parameters'!$F$26)</f>
        <v>5.0898885941882695E-2</v>
      </c>
      <c r="O4328" s="8">
        <f t="shared" ca="1" si="584"/>
        <v>0.50500166394383705</v>
      </c>
      <c r="P4328" s="29">
        <f ca="1">_xlfn.LOGNORM.INV(O4328,'Input Parameters'!$H$27,'Input Parameters'!$I$27)</f>
        <v>1.4315513052144402</v>
      </c>
      <c r="Q4328" s="10"/>
      <c r="R4328" s="15">
        <f>'Input Parameters'!$E$28</f>
        <v>12.7</v>
      </c>
      <c r="S4328" s="10">
        <f t="shared" ca="1" si="585"/>
        <v>0.83575500688857562</v>
      </c>
      <c r="T4328" s="25">
        <f ca="1">_xlfn.LOGNORM.INV(S4328,'Input Parameters'!$H$29,'Input Parameters'!$I$29)</f>
        <v>64.983992630802518</v>
      </c>
      <c r="U4328" s="10">
        <f t="shared" ca="1" si="586"/>
        <v>0.58106686341464764</v>
      </c>
      <c r="V4328" s="29">
        <f ca="1">IF('Input Parameters'!$D$30="Beta",_xlfn.BETA.INV(U4328,'Input Parameters'!$L$30,'Input Parameters'!$M$30,'Input Parameters'!$J$30,'Input Parameters'!$K$30),IF('Input Parameters'!$D$30="LogNorm",_xlfn.LOGNORM.INV(U4328,'Input Parameters'!$H$30,'Input Parameters'!$I$30)))</f>
        <v>1.0831778632972715</v>
      </c>
      <c r="W4328" s="2">
        <f ca="1">N4328+(P4328-N4328)*(1-ERF((T4328-R4328)/(2*SQRT(L4328*'Input Parameters'!$E$31))))</f>
        <v>0.49315108724003531</v>
      </c>
      <c r="X4328">
        <f t="shared" ca="1" si="587"/>
        <v>1</v>
      </c>
      <c r="Y4328" s="7"/>
    </row>
    <row r="4329" spans="1:25" ht="15" customHeight="1" x14ac:dyDescent="0.3">
      <c r="A4329" s="130">
        <v>4322</v>
      </c>
      <c r="B4329" s="10">
        <f t="shared" ca="1" si="579"/>
        <v>0.19096021190160184</v>
      </c>
      <c r="C4329" s="57">
        <f ca="1">_xlfn.NORM.INV(B4329,'Input Parameters'!$E$19,'Input Parameters'!$F$19)</f>
        <v>493.41629909608969</v>
      </c>
      <c r="D4329" s="10">
        <f t="shared" ca="1" si="580"/>
        <v>0.51091488887165348</v>
      </c>
      <c r="E4329" s="59">
        <f ca="1">IF(_xlfn.NORM.INV(D4329,'Input Parameters'!$E$20,'Input Parameters'!$F$20)&lt;3500,3500,IF(_xlfn.NORM.INV(D4329,'Input Parameters'!$E$20,'Input Parameters'!$F$20)&gt;5500,5500,_xlfn.NORM.INV(D4329,'Input Parameters'!$E$20,'Input Parameters'!$F$20)))</f>
        <v>4819.1540882895415</v>
      </c>
      <c r="F4329" s="10">
        <f t="shared" ca="1" si="581"/>
        <v>3.3383359469042473E-2</v>
      </c>
      <c r="G4329" s="61">
        <f ca="1">_xlfn.NORM.INV(F4329,'Input Parameters'!$E$21,'Input Parameters'!$F$21)</f>
        <v>270.44072467252624</v>
      </c>
      <c r="H4329" s="54">
        <f ca="1">EXP(E4329*(1/'Input Parameters'!$E$22-1/G4329))</f>
        <v>0.2535975433083304</v>
      </c>
      <c r="I4329" s="10">
        <f t="shared" ca="1" si="582"/>
        <v>0.60303102163742384</v>
      </c>
      <c r="J4329" s="29">
        <f ca="1">_xlfn.BETA.INV(I4329,'Input Parameters'!$L$24,'Input Parameters'!$M$24,'Input Parameters'!$J$24,'Input Parameters'!$K$24)</f>
        <v>0.64862339104790889</v>
      </c>
      <c r="K4329" s="156">
        <f ca="1">('Input Parameters'!$E$25/'Input Parameters'!$E$31)^$J4329</f>
        <v>9.5336193152623944E-3</v>
      </c>
      <c r="L4329" s="66">
        <f ca="1">$H4329*$C4329*'Input Parameters'!$E$23*K4329</f>
        <v>1.1929337888725984</v>
      </c>
      <c r="M4329" s="23">
        <f t="shared" ca="1" si="583"/>
        <v>7.103591202326387E-2</v>
      </c>
      <c r="N4329" s="15">
        <f ca="1">_xlfn.NORM.INV(M4329,'Input Parameters'!$E$26,'Input Parameters'!$F$26)</f>
        <v>3.1694950185860472E-3</v>
      </c>
      <c r="O4329" s="8">
        <f t="shared" ca="1" si="584"/>
        <v>6.9253864653002761E-3</v>
      </c>
      <c r="P4329" s="29">
        <f ca="1">_xlfn.LOGNORM.INV(O4329,'Input Parameters'!$H$27,'Input Parameters'!$I$27)</f>
        <v>0.47921290522651255</v>
      </c>
      <c r="Q4329" s="10"/>
      <c r="R4329" s="15">
        <f>'Input Parameters'!$E$28</f>
        <v>12.7</v>
      </c>
      <c r="S4329" s="10">
        <f t="shared" ca="1" si="585"/>
        <v>0.34494444254213841</v>
      </c>
      <c r="T4329" s="25">
        <f ca="1">_xlfn.LOGNORM.INV(S4329,'Input Parameters'!$H$29,'Input Parameters'!$I$29)</f>
        <v>55.680743675593078</v>
      </c>
      <c r="U4329" s="10">
        <f t="shared" ca="1" si="586"/>
        <v>0.31242040223439882</v>
      </c>
      <c r="V4329" s="29">
        <f ca="1">IF('Input Parameters'!$D$30="Beta",_xlfn.BETA.INV(U4329,'Input Parameters'!$L$30,'Input Parameters'!$M$30,'Input Parameters'!$J$30,'Input Parameters'!$K$30),IF('Input Parameters'!$D$30="LogNorm",_xlfn.LOGNORM.INV(U4329,'Input Parameters'!$H$30,'Input Parameters'!$I$30)))</f>
        <v>0.82396374148195095</v>
      </c>
      <c r="W4329" s="2">
        <f ca="1">N4329+(P4329-N4329)*(1-ERF((T4329-R4329)/(2*SQRT(L4329*'Input Parameters'!$E$31))))</f>
        <v>5.7365718953801461E-3</v>
      </c>
      <c r="X4329">
        <f t="shared" ca="1" si="587"/>
        <v>1</v>
      </c>
      <c r="Y4329" s="7"/>
    </row>
    <row r="4330" spans="1:25" ht="15" customHeight="1" x14ac:dyDescent="0.3">
      <c r="A4330" s="130">
        <v>4323</v>
      </c>
      <c r="B4330" s="10">
        <f t="shared" ca="1" si="579"/>
        <v>0.88564102235635211</v>
      </c>
      <c r="C4330" s="57">
        <f ca="1">_xlfn.NORM.INV(B4330,'Input Parameters'!$E$19,'Input Parameters'!$F$19)</f>
        <v>669.00993944238417</v>
      </c>
      <c r="D4330" s="10">
        <f t="shared" ca="1" si="580"/>
        <v>0.46613166328256572</v>
      </c>
      <c r="E4330" s="59">
        <f ca="1">IF(_xlfn.NORM.INV(D4330,'Input Parameters'!$E$20,'Input Parameters'!$F$20)&lt;3500,3500,IF(_xlfn.NORM.INV(D4330,'Input Parameters'!$E$20,'Input Parameters'!$F$20)&gt;5500,5500,_xlfn.NORM.INV(D4330,'Input Parameters'!$E$20,'Input Parameters'!$F$20)))</f>
        <v>4740.5017045098293</v>
      </c>
      <c r="F4330" s="10">
        <f t="shared" ca="1" si="581"/>
        <v>0.33879459002550083</v>
      </c>
      <c r="G4330" s="61">
        <f ca="1">_xlfn.NORM.INV(F4330,'Input Parameters'!$E$21,'Input Parameters'!$F$21)</f>
        <v>281.5821645130718</v>
      </c>
      <c r="H4330" s="54">
        <f ca="1">EXP(E4330*(1/'Input Parameters'!$E$22-1/G4330))</f>
        <v>0.51889820051653968</v>
      </c>
      <c r="I4330" s="10">
        <f t="shared" ca="1" si="582"/>
        <v>0.8520164749730601</v>
      </c>
      <c r="J4330" s="29">
        <f ca="1">_xlfn.BETA.INV(I4330,'Input Parameters'!$L$24,'Input Parameters'!$M$24,'Input Parameters'!$J$24,'Input Parameters'!$K$24)</f>
        <v>0.76239923686363287</v>
      </c>
      <c r="K4330" s="156">
        <f ca="1">('Input Parameters'!$E$25/'Input Parameters'!$E$31)^$J4330</f>
        <v>4.2149931518225452E-3</v>
      </c>
      <c r="L4330" s="66">
        <f ca="1">$H4330*$C4330*'Input Parameters'!$E$23*K4330</f>
        <v>1.4632266690322859</v>
      </c>
      <c r="M4330" s="23">
        <f t="shared" ca="1" si="583"/>
        <v>0.47128907893779626</v>
      </c>
      <c r="N4330" s="15">
        <f ca="1">_xlfn.NORM.INV(M4330,'Input Parameters'!$E$26,'Input Parameters'!$F$26)</f>
        <v>3.2487373287167699E-2</v>
      </c>
      <c r="O4330" s="8">
        <f t="shared" ca="1" si="584"/>
        <v>0.83722242705023997</v>
      </c>
      <c r="P4330" s="29">
        <f ca="1">_xlfn.LOGNORM.INV(O4330,'Input Parameters'!$H$27,'Input Parameters'!$I$27)</f>
        <v>2.1993214187757637</v>
      </c>
      <c r="Q4330" s="10"/>
      <c r="R4330" s="15">
        <f>'Input Parameters'!$E$28</f>
        <v>12.7</v>
      </c>
      <c r="S4330" s="10">
        <f t="shared" ca="1" si="585"/>
        <v>0.34389658865974104</v>
      </c>
      <c r="T4330" s="25">
        <f ca="1">_xlfn.LOGNORM.INV(S4330,'Input Parameters'!$H$29,'Input Parameters'!$I$29)</f>
        <v>55.66295593457896</v>
      </c>
      <c r="U4330" s="10">
        <f t="shared" ca="1" si="586"/>
        <v>0.42796255990101673</v>
      </c>
      <c r="V4330" s="29">
        <f ca="1">IF('Input Parameters'!$D$30="Beta",_xlfn.BETA.INV(U4330,'Input Parameters'!$L$30,'Input Parameters'!$M$30,'Input Parameters'!$J$30,'Input Parameters'!$K$30),IF('Input Parameters'!$D$30="LogNorm",_xlfn.LOGNORM.INV(U4330,'Input Parameters'!$H$30,'Input Parameters'!$I$30)))</f>
        <v>0.93016611737766375</v>
      </c>
      <c r="W4330" s="2">
        <f ca="1">N4330+(P4330-N4330)*(1-ERF((T4330-R4330)/(2*SQRT(L4330*'Input Parameters'!$E$31))))</f>
        <v>5.8541093340176577E-2</v>
      </c>
      <c r="X4330">
        <f t="shared" ca="1" si="587"/>
        <v>1</v>
      </c>
      <c r="Y4330" s="7"/>
    </row>
    <row r="4331" spans="1:25" ht="15" customHeight="1" x14ac:dyDescent="0.3">
      <c r="A4331" s="130">
        <v>4324</v>
      </c>
      <c r="B4331" s="10">
        <f t="shared" ca="1" si="579"/>
        <v>0.68663684796177615</v>
      </c>
      <c r="C4331" s="57">
        <f ca="1">_xlfn.NORM.INV(B4331,'Input Parameters'!$E$19,'Input Parameters'!$F$19)</f>
        <v>608.39570845792707</v>
      </c>
      <c r="D4331" s="10">
        <f t="shared" ca="1" si="580"/>
        <v>0.7973715723406245</v>
      </c>
      <c r="E4331" s="59">
        <f ca="1">IF(_xlfn.NORM.INV(D4331,'Input Parameters'!$E$20,'Input Parameters'!$F$20)&lt;3500,3500,IF(_xlfn.NORM.INV(D4331,'Input Parameters'!$E$20,'Input Parameters'!$F$20)&gt;5500,5500,_xlfn.NORM.INV(D4331,'Input Parameters'!$E$20,'Input Parameters'!$F$20)))</f>
        <v>5382.588633812803</v>
      </c>
      <c r="F4331" s="10">
        <f t="shared" ca="1" si="581"/>
        <v>0.5108502960191903</v>
      </c>
      <c r="G4331" s="61">
        <f ca="1">_xlfn.NORM.INV(F4331,'Input Parameters'!$E$21,'Input Parameters'!$F$21)</f>
        <v>285.06379996008576</v>
      </c>
      <c r="H4331" s="54">
        <f ca="1">EXP(E4331*(1/'Input Parameters'!$E$22-1/G4331))</f>
        <v>0.59963190110959008</v>
      </c>
      <c r="I4331" s="10">
        <f t="shared" ca="1" si="582"/>
        <v>0.81718606109545622</v>
      </c>
      <c r="J4331" s="29">
        <f ca="1">_xlfn.BETA.INV(I4331,'Input Parameters'!$L$24,'Input Parameters'!$M$24,'Input Parameters'!$J$24,'Input Parameters'!$K$24)</f>
        <v>0.7434728695324081</v>
      </c>
      <c r="K4331" s="156">
        <f ca="1">('Input Parameters'!$E$25/'Input Parameters'!$E$31)^$J4331</f>
        <v>4.8279269183450092E-3</v>
      </c>
      <c r="L4331" s="66">
        <f ca="1">$H4331*$C4331*'Input Parameters'!$E$23*K4331</f>
        <v>1.7612927975253752</v>
      </c>
      <c r="M4331" s="23">
        <f t="shared" ca="1" si="583"/>
        <v>0.5092948556232163</v>
      </c>
      <c r="N4331" s="15">
        <f ca="1">_xlfn.NORM.INV(M4331,'Input Parameters'!$E$26,'Input Parameters'!$F$26)</f>
        <v>3.4489317980143701E-2</v>
      </c>
      <c r="O4331" s="8">
        <f t="shared" ca="1" si="584"/>
        <v>0.24857952523314131</v>
      </c>
      <c r="P4331" s="29">
        <f ca="1">_xlfn.LOGNORM.INV(O4331,'Input Parameters'!$H$27,'Input Parameters'!$I$27)</f>
        <v>1.0542500443095084</v>
      </c>
      <c r="Q4331" s="10"/>
      <c r="R4331" s="15">
        <f>'Input Parameters'!$E$28</f>
        <v>12.7</v>
      </c>
      <c r="S4331" s="10">
        <f t="shared" ca="1" si="585"/>
        <v>0.55395554734024344</v>
      </c>
      <c r="T4331" s="25">
        <f ca="1">_xlfn.LOGNORM.INV(S4331,'Input Parameters'!$H$29,'Input Parameters'!$I$29)</f>
        <v>59.125553586971357</v>
      </c>
      <c r="U4331" s="10">
        <f t="shared" ca="1" si="586"/>
        <v>0.15324899316638285</v>
      </c>
      <c r="V4331" s="29">
        <f ca="1">IF('Input Parameters'!$D$30="Beta",_xlfn.BETA.INV(U4331,'Input Parameters'!$L$30,'Input Parameters'!$M$30,'Input Parameters'!$J$30,'Input Parameters'!$K$30),IF('Input Parameters'!$D$30="LogNorm",_xlfn.LOGNORM.INV(U4331,'Input Parameters'!$H$30,'Input Parameters'!$I$30)))</f>
        <v>0.66761054109623652</v>
      </c>
      <c r="W4331" s="2">
        <f ca="1">N4331+(P4331-N4331)*(1-ERF((T4331-R4331)/(2*SQRT(L4331*'Input Parameters'!$E$31))))</f>
        <v>4.8130259406151822E-2</v>
      </c>
      <c r="X4331">
        <f t="shared" ca="1" si="587"/>
        <v>1</v>
      </c>
      <c r="Y4331" s="7"/>
    </row>
    <row r="4332" spans="1:25" ht="15" customHeight="1" x14ac:dyDescent="0.3">
      <c r="A4332" s="130">
        <v>4325</v>
      </c>
      <c r="B4332" s="10">
        <f t="shared" ca="1" si="579"/>
        <v>0.30919833159984</v>
      </c>
      <c r="C4332" s="57">
        <f ca="1">_xlfn.NORM.INV(B4332,'Input Parameters'!$E$19,'Input Parameters'!$F$19)</f>
        <v>525.20852412190141</v>
      </c>
      <c r="D4332" s="10">
        <f t="shared" ca="1" si="580"/>
        <v>0.85716269767276387</v>
      </c>
      <c r="E4332" s="59">
        <f ca="1">IF(_xlfn.NORM.INV(D4332,'Input Parameters'!$E$20,'Input Parameters'!$F$20)&lt;3500,3500,IF(_xlfn.NORM.INV(D4332,'Input Parameters'!$E$20,'Input Parameters'!$F$20)&gt;5500,5500,_xlfn.NORM.INV(D4332,'Input Parameters'!$E$20,'Input Parameters'!$F$20)))</f>
        <v>5500</v>
      </c>
      <c r="F4332" s="10">
        <f t="shared" ca="1" si="581"/>
        <v>0.43019448942569816</v>
      </c>
      <c r="G4332" s="61">
        <f ca="1">_xlfn.NORM.INV(F4332,'Input Parameters'!$E$21,'Input Parameters'!$F$21)</f>
        <v>283.46759081103545</v>
      </c>
      <c r="H4332" s="54">
        <f ca="1">EXP(E4332*(1/'Input Parameters'!$E$22-1/G4332))</f>
        <v>0.53193193411670003</v>
      </c>
      <c r="I4332" s="10">
        <f t="shared" ca="1" si="582"/>
        <v>0.76573475354070797</v>
      </c>
      <c r="J4332" s="29">
        <f ca="1">_xlfn.BETA.INV(I4332,'Input Parameters'!$L$24,'Input Parameters'!$M$24,'Input Parameters'!$J$24,'Input Parameters'!$K$24)</f>
        <v>0.71822886436720235</v>
      </c>
      <c r="K4332" s="156">
        <f ca="1">('Input Parameters'!$E$25/'Input Parameters'!$E$31)^$J4332</f>
        <v>5.7863763069487184E-3</v>
      </c>
      <c r="L4332" s="66">
        <f ca="1">$H4332*$C4332*'Input Parameters'!$E$23*K4332</f>
        <v>1.6165699573133951</v>
      </c>
      <c r="M4332" s="23">
        <f t="shared" ca="1" si="583"/>
        <v>0.17697442607755087</v>
      </c>
      <c r="N4332" s="15">
        <f ca="1">_xlfn.NORM.INV(M4332,'Input Parameters'!$E$26,'Input Parameters'!$F$26)</f>
        <v>1.453390266019159E-2</v>
      </c>
      <c r="O4332" s="8">
        <f t="shared" ca="1" si="584"/>
        <v>0.2077020266024624</v>
      </c>
      <c r="P4332" s="29">
        <f ca="1">_xlfn.LOGNORM.INV(O4332,'Input Parameters'!$H$27,'Input Parameters'!$I$27)</f>
        <v>0.99292843636417161</v>
      </c>
      <c r="Q4332" s="10"/>
      <c r="R4332" s="15">
        <f>'Input Parameters'!$E$28</f>
        <v>12.7</v>
      </c>
      <c r="S4332" s="10">
        <f t="shared" ca="1" si="585"/>
        <v>0.11429889234521762</v>
      </c>
      <c r="T4332" s="25">
        <f ca="1">_xlfn.LOGNORM.INV(S4332,'Input Parameters'!$H$29,'Input Parameters'!$I$29)</f>
        <v>50.869190753825947</v>
      </c>
      <c r="U4332" s="10">
        <f t="shared" ca="1" si="586"/>
        <v>0.69588651512073008</v>
      </c>
      <c r="V4332" s="29">
        <f ca="1">IF('Input Parameters'!$D$30="Beta",_xlfn.BETA.INV(U4332,'Input Parameters'!$L$30,'Input Parameters'!$M$30,'Input Parameters'!$J$30,'Input Parameters'!$K$30),IF('Input Parameters'!$D$30="LogNorm",_xlfn.LOGNORM.INV(U4332,'Input Parameters'!$H$30,'Input Parameters'!$I$30)))</f>
        <v>1.2230536670535952</v>
      </c>
      <c r="W4332" s="2">
        <f ca="1">N4332+(P4332-N4332)*(1-ERF((T4332-R4332)/(2*SQRT(L4332*'Input Parameters'!$E$31))))</f>
        <v>4.7578245899796215E-2</v>
      </c>
      <c r="X4332">
        <f t="shared" ca="1" si="587"/>
        <v>1</v>
      </c>
      <c r="Y4332" s="7"/>
    </row>
    <row r="4333" spans="1:25" ht="15" customHeight="1" x14ac:dyDescent="0.3">
      <c r="A4333" s="130">
        <v>4326</v>
      </c>
      <c r="B4333" s="10">
        <f t="shared" ca="1" si="579"/>
        <v>0.4542694319700229</v>
      </c>
      <c r="C4333" s="57">
        <f ca="1">_xlfn.NORM.INV(B4333,'Input Parameters'!$E$19,'Input Parameters'!$F$19)</f>
        <v>557.59249353640882</v>
      </c>
      <c r="D4333" s="10">
        <f t="shared" ca="1" si="580"/>
        <v>0.29222095784951307</v>
      </c>
      <c r="E4333" s="59">
        <f ca="1">IF(_xlfn.NORM.INV(D4333,'Input Parameters'!$E$20,'Input Parameters'!$F$20)&lt;3500,3500,IF(_xlfn.NORM.INV(D4333,'Input Parameters'!$E$20,'Input Parameters'!$F$20)&gt;5500,5500,_xlfn.NORM.INV(D4333,'Input Parameters'!$E$20,'Input Parameters'!$F$20)))</f>
        <v>4417.1643759526714</v>
      </c>
      <c r="F4333" s="10">
        <f t="shared" ca="1" si="581"/>
        <v>0.77782342331658649</v>
      </c>
      <c r="G4333" s="61">
        <f ca="1">_xlfn.NORM.INV(F4333,'Input Parameters'!$E$21,'Input Parameters'!$F$21)</f>
        <v>290.86182284947142</v>
      </c>
      <c r="H4333" s="54">
        <f ca="1">EXP(E4333*(1/'Input Parameters'!$E$22-1/G4333))</f>
        <v>0.89509648168561551</v>
      </c>
      <c r="I4333" s="10">
        <f t="shared" ca="1" si="582"/>
        <v>0.35695779856598497</v>
      </c>
      <c r="J4333" s="29">
        <f ca="1">_xlfn.BETA.INV(I4333,'Input Parameters'!$L$24,'Input Parameters'!$M$24,'Input Parameters'!$J$24,'Input Parameters'!$K$24)</f>
        <v>0.54726419179036279</v>
      </c>
      <c r="K4333" s="156">
        <f ca="1">('Input Parameters'!$E$25/'Input Parameters'!$E$31)^$J4333</f>
        <v>1.9725840568573738E-2</v>
      </c>
      <c r="L4333" s="66">
        <f ca="1">$H4333*$C4333*'Input Parameters'!$E$23*K4333</f>
        <v>9.8451488638019615</v>
      </c>
      <c r="M4333" s="23">
        <f t="shared" ca="1" si="583"/>
        <v>0.12769261828092626</v>
      </c>
      <c r="N4333" s="15">
        <f ca="1">_xlfn.NORM.INV(M4333,'Input Parameters'!$E$26,'Input Parameters'!$F$26)</f>
        <v>1.0115310082967805E-2</v>
      </c>
      <c r="O4333" s="8">
        <f t="shared" ca="1" si="584"/>
        <v>0.37113280598359877</v>
      </c>
      <c r="P4333" s="29">
        <f ca="1">_xlfn.LOGNORM.INV(O4333,'Input Parameters'!$H$27,'Input Parameters'!$I$27)</f>
        <v>1.230872210196009</v>
      </c>
      <c r="Q4333" s="10"/>
      <c r="R4333" s="15">
        <f>'Input Parameters'!$E$28</f>
        <v>12.7</v>
      </c>
      <c r="S4333" s="10">
        <f t="shared" ca="1" si="585"/>
        <v>0.28477145560213224</v>
      </c>
      <c r="T4333" s="25">
        <f ca="1">_xlfn.LOGNORM.INV(S4333,'Input Parameters'!$H$29,'Input Parameters'!$I$29)</f>
        <v>54.629797485872956</v>
      </c>
      <c r="U4333" s="10">
        <f t="shared" ca="1" si="586"/>
        <v>0.55401082545843261</v>
      </c>
      <c r="V4333" s="29">
        <f ca="1">IF('Input Parameters'!$D$30="Beta",_xlfn.BETA.INV(U4333,'Input Parameters'!$L$30,'Input Parameters'!$M$30,'Input Parameters'!$J$30,'Input Parameters'!$K$30),IF('Input Parameters'!$D$30="LogNorm",_xlfn.LOGNORM.INV(U4333,'Input Parameters'!$H$30,'Input Parameters'!$I$30)))</f>
        <v>1.0541760283459916</v>
      </c>
      <c r="W4333" s="2">
        <f ca="1">N4333+(P4333-N4333)*(1-ERF((T4333-R4333)/(2*SQRT(L4333*'Input Parameters'!$E$31))))</f>
        <v>0.43090772632851948</v>
      </c>
      <c r="X4333">
        <f t="shared" ca="1" si="587"/>
        <v>1</v>
      </c>
      <c r="Y4333" s="7"/>
    </row>
    <row r="4334" spans="1:25" ht="15" customHeight="1" x14ac:dyDescent="0.3">
      <c r="A4334" s="130">
        <v>4327</v>
      </c>
      <c r="B4334" s="10">
        <f t="shared" ca="1" si="579"/>
        <v>0.84716517575449291</v>
      </c>
      <c r="C4334" s="57">
        <f ca="1">_xlfn.NORM.INV(B4334,'Input Parameters'!$E$19,'Input Parameters'!$F$19)</f>
        <v>653.8576360032032</v>
      </c>
      <c r="D4334" s="10">
        <f t="shared" ca="1" si="580"/>
        <v>0.3119505504396517</v>
      </c>
      <c r="E4334" s="59">
        <f ca="1">IF(_xlfn.NORM.INV(D4334,'Input Parameters'!$E$20,'Input Parameters'!$F$20)&lt;3500,3500,IF(_xlfn.NORM.INV(D4334,'Input Parameters'!$E$20,'Input Parameters'!$F$20)&gt;5500,5500,_xlfn.NORM.INV(D4334,'Input Parameters'!$E$20,'Input Parameters'!$F$20)))</f>
        <v>4456.7696919024684</v>
      </c>
      <c r="F4334" s="10">
        <f t="shared" ca="1" si="581"/>
        <v>0.90667161323667278</v>
      </c>
      <c r="G4334" s="61">
        <f ca="1">_xlfn.NORM.INV(F4334,'Input Parameters'!$E$21,'Input Parameters'!$F$21)</f>
        <v>295.22939767652582</v>
      </c>
      <c r="H4334" s="54">
        <f ca="1">EXP(E4334*(1/'Input Parameters'!$E$22-1/G4334))</f>
        <v>1.1217198583492449</v>
      </c>
      <c r="I4334" s="10">
        <f t="shared" ca="1" si="582"/>
        <v>0.35579183403636783</v>
      </c>
      <c r="J4334" s="29">
        <f ca="1">_xlfn.BETA.INV(I4334,'Input Parameters'!$L$24,'Input Parameters'!$M$24,'Input Parameters'!$J$24,'Input Parameters'!$K$24)</f>
        <v>0.54674784201164617</v>
      </c>
      <c r="K4334" s="156">
        <f ca="1">('Input Parameters'!$E$25/'Input Parameters'!$E$31)^$J4334</f>
        <v>1.9799041748352699E-2</v>
      </c>
      <c r="L4334" s="66">
        <f ca="1">$H4334*$C4334*'Input Parameters'!$E$23*K4334</f>
        <v>14.521510052823754</v>
      </c>
      <c r="M4334" s="23">
        <f t="shared" ca="1" si="583"/>
        <v>0.74945180374606979</v>
      </c>
      <c r="N4334" s="15">
        <f ca="1">_xlfn.NORM.INV(M4334,'Input Parameters'!$E$26,'Input Parameters'!$F$26)</f>
        <v>4.8128078703461238E-2</v>
      </c>
      <c r="O4334" s="8">
        <f t="shared" ca="1" si="584"/>
        <v>0.95003473392398308</v>
      </c>
      <c r="P4334" s="29">
        <f ca="1">_xlfn.LOGNORM.INV(O4334,'Input Parameters'!$H$27,'Input Parameters'!$I$27)</f>
        <v>2.9478090080892185</v>
      </c>
      <c r="Q4334" s="10"/>
      <c r="R4334" s="15">
        <f>'Input Parameters'!$E$28</f>
        <v>12.7</v>
      </c>
      <c r="S4334" s="10">
        <f t="shared" ca="1" si="585"/>
        <v>0.29534001693695799</v>
      </c>
      <c r="T4334" s="25">
        <f ca="1">_xlfn.LOGNORM.INV(S4334,'Input Parameters'!$H$29,'Input Parameters'!$I$29)</f>
        <v>54.819490478614398</v>
      </c>
      <c r="U4334" s="10">
        <f t="shared" ca="1" si="586"/>
        <v>0.14104633875873773</v>
      </c>
      <c r="V4334" s="29">
        <f ca="1">IF('Input Parameters'!$D$30="Beta",_xlfn.BETA.INV(U4334,'Input Parameters'!$L$30,'Input Parameters'!$M$30,'Input Parameters'!$J$30,'Input Parameters'!$K$30),IF('Input Parameters'!$D$30="LogNorm",_xlfn.LOGNORM.INV(U4334,'Input Parameters'!$H$30,'Input Parameters'!$I$30)))</f>
        <v>0.65379375234825632</v>
      </c>
      <c r="W4334" s="2">
        <f ca="1">N4334+(P4334-N4334)*(1-ERF((T4334-R4334)/(2*SQRT(L4334*'Input Parameters'!$E$31))))</f>
        <v>1.307962053972302</v>
      </c>
      <c r="X4334">
        <f t="shared" ca="1" si="587"/>
        <v>0</v>
      </c>
      <c r="Y4334" s="7"/>
    </row>
    <row r="4335" spans="1:25" ht="15" customHeight="1" x14ac:dyDescent="0.3">
      <c r="A4335" s="130">
        <v>4328</v>
      </c>
      <c r="B4335" s="10">
        <f t="shared" ca="1" si="579"/>
        <v>0.22164471362918869</v>
      </c>
      <c r="C4335" s="57">
        <f ca="1">_xlfn.NORM.INV(B4335,'Input Parameters'!$E$19,'Input Parameters'!$F$19)</f>
        <v>502.51804491537604</v>
      </c>
      <c r="D4335" s="10">
        <f t="shared" ca="1" si="580"/>
        <v>0.61955912329073959</v>
      </c>
      <c r="E4335" s="59">
        <f ca="1">IF(_xlfn.NORM.INV(D4335,'Input Parameters'!$E$20,'Input Parameters'!$F$20)&lt;3500,3500,IF(_xlfn.NORM.INV(D4335,'Input Parameters'!$E$20,'Input Parameters'!$F$20)&gt;5500,5500,_xlfn.NORM.INV(D4335,'Input Parameters'!$E$20,'Input Parameters'!$F$20)))</f>
        <v>5013.0261650012299</v>
      </c>
      <c r="F4335" s="10">
        <f t="shared" ca="1" si="581"/>
        <v>0.48418298069078558</v>
      </c>
      <c r="G4335" s="61">
        <f ca="1">_xlfn.NORM.INV(F4335,'Input Parameters'!$E$21,'Input Parameters'!$F$21)</f>
        <v>284.53828984451769</v>
      </c>
      <c r="H4335" s="54">
        <f ca="1">EXP(E4335*(1/'Input Parameters'!$E$22-1/G4335))</f>
        <v>0.60121472081259408</v>
      </c>
      <c r="I4335" s="10">
        <f t="shared" ca="1" si="582"/>
        <v>0.76665930724167852</v>
      </c>
      <c r="J4335" s="29">
        <f ca="1">_xlfn.BETA.INV(I4335,'Input Parameters'!$L$24,'Input Parameters'!$M$24,'Input Parameters'!$J$24,'Input Parameters'!$K$24)</f>
        <v>0.71866129298293657</v>
      </c>
      <c r="K4335" s="156">
        <f ca="1">('Input Parameters'!$E$25/'Input Parameters'!$E$31)^$J4335</f>
        <v>5.7684545053818346E-3</v>
      </c>
      <c r="L4335" s="66">
        <f ca="1">$H4335*$C4335*'Input Parameters'!$E$23*K4335</f>
        <v>1.7427726631049545</v>
      </c>
      <c r="M4335" s="23">
        <f t="shared" ca="1" si="583"/>
        <v>1.1159682221722367E-2</v>
      </c>
      <c r="N4335" s="15">
        <f ca="1">_xlfn.NORM.INV(M4335,'Input Parameters'!$E$26,'Input Parameters'!$F$26)</f>
        <v>-1.3982659244922632E-2</v>
      </c>
      <c r="O4335" s="8">
        <f t="shared" ca="1" si="584"/>
        <v>0.68879288764136126</v>
      </c>
      <c r="P4335" s="29">
        <f ca="1">_xlfn.LOGNORM.INV(O4335,'Input Parameters'!$H$27,'Input Parameters'!$I$27)</f>
        <v>1.7701584317785646</v>
      </c>
      <c r="Q4335" s="10"/>
      <c r="R4335" s="15">
        <f>'Input Parameters'!$E$28</f>
        <v>12.7</v>
      </c>
      <c r="S4335" s="10">
        <f t="shared" ca="1" si="585"/>
        <v>0.21674851488129632</v>
      </c>
      <c r="T4335" s="25">
        <f ca="1">_xlfn.LOGNORM.INV(S4335,'Input Parameters'!$H$29,'Input Parameters'!$I$29)</f>
        <v>53.329904345477793</v>
      </c>
      <c r="U4335" s="10">
        <f t="shared" ca="1" si="586"/>
        <v>0.54567900367230326</v>
      </c>
      <c r="V4335" s="29">
        <f ca="1">IF('Input Parameters'!$D$30="Beta",_xlfn.BETA.INV(U4335,'Input Parameters'!$L$30,'Input Parameters'!$M$30,'Input Parameters'!$J$30,'Input Parameters'!$K$30),IF('Input Parameters'!$D$30="LogNorm",_xlfn.LOGNORM.INV(U4335,'Input Parameters'!$H$30,'Input Parameters'!$I$30)))</f>
        <v>1.0454616840479858</v>
      </c>
      <c r="W4335" s="2">
        <f ca="1">N4335+(P4335-N4335)*(1-ERF((T4335-R4335)/(2*SQRT(L4335*'Input Parameters'!$E$31))))</f>
        <v>3.8713651250648622E-2</v>
      </c>
      <c r="X4335">
        <f t="shared" ca="1" si="587"/>
        <v>1</v>
      </c>
      <c r="Y4335" s="7"/>
    </row>
    <row r="4336" spans="1:25" ht="15" customHeight="1" x14ac:dyDescent="0.3">
      <c r="A4336" s="130">
        <v>4329</v>
      </c>
      <c r="B4336" s="10">
        <f t="shared" ca="1" si="579"/>
        <v>0.49957619611382165</v>
      </c>
      <c r="C4336" s="57">
        <f ca="1">_xlfn.NORM.INV(B4336,'Input Parameters'!$E$19,'Input Parameters'!$F$19)</f>
        <v>567.21023404417872</v>
      </c>
      <c r="D4336" s="10">
        <f t="shared" ca="1" si="580"/>
        <v>0.61870238099613106</v>
      </c>
      <c r="E4336" s="59">
        <f ca="1">IF(_xlfn.NORM.INV(D4336,'Input Parameters'!$E$20,'Input Parameters'!$F$20)&lt;3500,3500,IF(_xlfn.NORM.INV(D4336,'Input Parameters'!$E$20,'Input Parameters'!$F$20)&gt;5500,5500,_xlfn.NORM.INV(D4336,'Input Parameters'!$E$20,'Input Parameters'!$F$20)))</f>
        <v>5011.4521803001253</v>
      </c>
      <c r="F4336" s="10">
        <f t="shared" ca="1" si="581"/>
        <v>0.27934265928045121</v>
      </c>
      <c r="G4336" s="61">
        <f ca="1">_xlfn.NORM.INV(F4336,'Input Parameters'!$E$21,'Input Parameters'!$F$21)</f>
        <v>280.25350839906787</v>
      </c>
      <c r="H4336" s="54">
        <f ca="1">EXP(E4336*(1/'Input Parameters'!$E$22-1/G4336))</f>
        <v>0.45935996219524966</v>
      </c>
      <c r="I4336" s="10">
        <f t="shared" ca="1" si="582"/>
        <v>0.70134341844347725</v>
      </c>
      <c r="J4336" s="29">
        <f ca="1">_xlfn.BETA.INV(I4336,'Input Parameters'!$L$24,'Input Parameters'!$M$24,'Input Parameters'!$J$24,'Input Parameters'!$K$24)</f>
        <v>0.68944359780233522</v>
      </c>
      <c r="K4336" s="156">
        <f ca="1">('Input Parameters'!$E$25/'Input Parameters'!$E$31)^$J4336</f>
        <v>7.1135308608979578E-3</v>
      </c>
      <c r="L4336" s="66">
        <f ca="1">$H4336*$C4336*'Input Parameters'!$E$23*K4336</f>
        <v>1.8534565843255599</v>
      </c>
      <c r="M4336" s="23">
        <f t="shared" ca="1" si="583"/>
        <v>7.730490264138612E-2</v>
      </c>
      <c r="N4336" s="15">
        <f ca="1">_xlfn.NORM.INV(M4336,'Input Parameters'!$E$26,'Input Parameters'!$F$26)</f>
        <v>4.1078441885824372E-3</v>
      </c>
      <c r="O4336" s="8">
        <f t="shared" ca="1" si="584"/>
        <v>0.59182039235512063</v>
      </c>
      <c r="P4336" s="29">
        <f ca="1">_xlfn.LOGNORM.INV(O4336,'Input Parameters'!$H$27,'Input Parameters'!$I$27)</f>
        <v>1.5776763229783812</v>
      </c>
      <c r="Q4336" s="10"/>
      <c r="R4336" s="15">
        <f>'Input Parameters'!$E$28</f>
        <v>12.7</v>
      </c>
      <c r="S4336" s="10">
        <f t="shared" ca="1" si="585"/>
        <v>0.10161332003328072</v>
      </c>
      <c r="T4336" s="25">
        <f ca="1">_xlfn.LOGNORM.INV(S4336,'Input Parameters'!$H$29,'Input Parameters'!$I$29)</f>
        <v>50.479847015975984</v>
      </c>
      <c r="U4336" s="10">
        <f t="shared" ca="1" si="586"/>
        <v>0.61000645757889571</v>
      </c>
      <c r="V4336" s="29">
        <f ca="1">IF('Input Parameters'!$D$30="Beta",_xlfn.BETA.INV(U4336,'Input Parameters'!$L$30,'Input Parameters'!$M$30,'Input Parameters'!$J$30,'Input Parameters'!$K$30),IF('Input Parameters'!$D$30="LogNorm",_xlfn.LOGNORM.INV(U4336,'Input Parameters'!$H$30,'Input Parameters'!$I$30)))</f>
        <v>1.1155657495217137</v>
      </c>
      <c r="W4336" s="2">
        <f ca="1">N4336+(P4336-N4336)*(1-ERF((T4336-R4336)/(2*SQRT(L4336*'Input Parameters'!$E$31))))</f>
        <v>8.2367020676786057E-2</v>
      </c>
      <c r="X4336">
        <f t="shared" ca="1" si="587"/>
        <v>1</v>
      </c>
      <c r="Y4336" s="7"/>
    </row>
    <row r="4337" spans="1:25" ht="15" customHeight="1" x14ac:dyDescent="0.3">
      <c r="A4337" s="130">
        <v>4330</v>
      </c>
      <c r="B4337" s="10">
        <f t="shared" ca="1" si="579"/>
        <v>0.59556395130483974</v>
      </c>
      <c r="C4337" s="57">
        <f ca="1">_xlfn.NORM.INV(B4337,'Input Parameters'!$E$19,'Input Parameters'!$F$19)</f>
        <v>587.73897453926372</v>
      </c>
      <c r="D4337" s="10">
        <f t="shared" ca="1" si="580"/>
        <v>0.47206221704874773</v>
      </c>
      <c r="E4337" s="59">
        <f ca="1">IF(_xlfn.NORM.INV(D4337,'Input Parameters'!$E$20,'Input Parameters'!$F$20)&lt;3500,3500,IF(_xlfn.NORM.INV(D4337,'Input Parameters'!$E$20,'Input Parameters'!$F$20)&gt;5500,5500,_xlfn.NORM.INV(D4337,'Input Parameters'!$E$20,'Input Parameters'!$F$20)))</f>
        <v>4750.9391178916085</v>
      </c>
      <c r="F4337" s="10">
        <f t="shared" ca="1" si="581"/>
        <v>0.47803821148340142</v>
      </c>
      <c r="G4337" s="61">
        <f ca="1">_xlfn.NORM.INV(F4337,'Input Parameters'!$E$21,'Input Parameters'!$F$21)</f>
        <v>284.41708790635909</v>
      </c>
      <c r="H4337" s="54">
        <f ca="1">EXP(E4337*(1/'Input Parameters'!$E$22-1/G4337))</f>
        <v>0.61304460220841528</v>
      </c>
      <c r="I4337" s="10">
        <f t="shared" ca="1" si="582"/>
        <v>0.65168965925154687</v>
      </c>
      <c r="J4337" s="29">
        <f ca="1">_xlfn.BETA.INV(I4337,'Input Parameters'!$L$24,'Input Parameters'!$M$24,'Input Parameters'!$J$24,'Input Parameters'!$K$24)</f>
        <v>0.6685181357752159</v>
      </c>
      <c r="K4337" s="156">
        <f ca="1">('Input Parameters'!$E$25/'Input Parameters'!$E$31)^$J4337</f>
        <v>8.2656512641216314E-3</v>
      </c>
      <c r="L4337" s="66">
        <f ca="1">$H4337*$C4337*'Input Parameters'!$E$23*K4337</f>
        <v>2.9781985084500993</v>
      </c>
      <c r="M4337" s="23">
        <f t="shared" ca="1" si="583"/>
        <v>0.65354435935411659</v>
      </c>
      <c r="N4337" s="15">
        <f ca="1">_xlfn.NORM.INV(M4337,'Input Parameters'!$E$26,'Input Parameters'!$F$26)</f>
        <v>4.2293053899051587E-2</v>
      </c>
      <c r="O4337" s="8">
        <f t="shared" ca="1" si="584"/>
        <v>0.4337638406869988</v>
      </c>
      <c r="P4337" s="29">
        <f ca="1">_xlfn.LOGNORM.INV(O4337,'Input Parameters'!$H$27,'Input Parameters'!$I$27)</f>
        <v>1.3223598386322948</v>
      </c>
      <c r="Q4337" s="10"/>
      <c r="R4337" s="15">
        <f>'Input Parameters'!$E$28</f>
        <v>12.7</v>
      </c>
      <c r="S4337" s="10">
        <f t="shared" ca="1" si="585"/>
        <v>0.101664151707064</v>
      </c>
      <c r="T4337" s="25">
        <f ca="1">_xlfn.LOGNORM.INV(S4337,'Input Parameters'!$H$29,'Input Parameters'!$I$29)</f>
        <v>50.481469256158626</v>
      </c>
      <c r="U4337" s="10">
        <f t="shared" ca="1" si="586"/>
        <v>0.26121920581439928</v>
      </c>
      <c r="V4337" s="29">
        <f ca="1">IF('Input Parameters'!$D$30="Beta",_xlfn.BETA.INV(U4337,'Input Parameters'!$L$30,'Input Parameters'!$M$30,'Input Parameters'!$J$30,'Input Parameters'!$K$30),IF('Input Parameters'!$D$30="LogNorm",_xlfn.LOGNORM.INV(U4337,'Input Parameters'!$H$30,'Input Parameters'!$I$30)))</f>
        <v>0.77645760025501764</v>
      </c>
      <c r="W4337" s="2">
        <f ca="1">N4337+(P4337-N4337)*(1-ERF((T4337-R4337)/(2*SQRT(L4337*'Input Parameters'!$E$31))))</f>
        <v>0.19796006557462165</v>
      </c>
      <c r="X4337">
        <f t="shared" ca="1" si="587"/>
        <v>1</v>
      </c>
      <c r="Y4337" s="7"/>
    </row>
    <row r="4338" spans="1:25" ht="15" customHeight="1" x14ac:dyDescent="0.3">
      <c r="A4338" s="130">
        <v>4331</v>
      </c>
      <c r="B4338" s="10">
        <f t="shared" ca="1" si="579"/>
        <v>0.53775630465761748</v>
      </c>
      <c r="C4338" s="57">
        <f ca="1">_xlfn.NORM.INV(B4338,'Input Parameters'!$E$19,'Input Parameters'!$F$19)</f>
        <v>575.30914216230417</v>
      </c>
      <c r="D4338" s="10">
        <f t="shared" ca="1" si="580"/>
        <v>0.62973930152821633</v>
      </c>
      <c r="E4338" s="59">
        <f ca="1">IF(_xlfn.NORM.INV(D4338,'Input Parameters'!$E$20,'Input Parameters'!$F$20)&lt;3500,3500,IF(_xlfn.NORM.INV(D4338,'Input Parameters'!$E$20,'Input Parameters'!$F$20)&gt;5500,5500,_xlfn.NORM.INV(D4338,'Input Parameters'!$E$20,'Input Parameters'!$F$20)))</f>
        <v>5031.8140718340255</v>
      </c>
      <c r="F4338" s="10">
        <f t="shared" ca="1" si="581"/>
        <v>0.96981068179178875</v>
      </c>
      <c r="G4338" s="61">
        <f ca="1">_xlfn.NORM.INV(F4338,'Input Parameters'!$E$21,'Input Parameters'!$F$21)</f>
        <v>299.61122528989739</v>
      </c>
      <c r="H4338" s="54">
        <f ca="1">EXP(E4338*(1/'Input Parameters'!$E$22-1/G4338))</f>
        <v>1.460748632205263</v>
      </c>
      <c r="I4338" s="10">
        <f t="shared" ca="1" si="582"/>
        <v>0.12762382564793562</v>
      </c>
      <c r="J4338" s="29">
        <f ca="1">_xlfn.BETA.INV(I4338,'Input Parameters'!$L$24,'Input Parameters'!$M$24,'Input Parameters'!$J$24,'Input Parameters'!$K$24)</f>
        <v>0.42029289213981302</v>
      </c>
      <c r="K4338" s="156">
        <f ca="1">('Input Parameters'!$E$25/'Input Parameters'!$E$31)^$J4338</f>
        <v>4.9046270974280215E-2</v>
      </c>
      <c r="L4338" s="66">
        <f ca="1">$H4338*$C4338*'Input Parameters'!$E$23*K4338</f>
        <v>41.217605378804159</v>
      </c>
      <c r="M4338" s="23">
        <f t="shared" ca="1" si="583"/>
        <v>0.66485049857505052</v>
      </c>
      <c r="N4338" s="15">
        <f ca="1">_xlfn.NORM.INV(M4338,'Input Parameters'!$E$26,'Input Parameters'!$F$26)</f>
        <v>4.2940491265669137E-2</v>
      </c>
      <c r="O4338" s="8">
        <f t="shared" ca="1" si="584"/>
        <v>0.87271045594923613</v>
      </c>
      <c r="P4338" s="29">
        <f ca="1">_xlfn.LOGNORM.INV(O4338,'Input Parameters'!$H$27,'Input Parameters'!$I$27)</f>
        <v>2.3566699543718639</v>
      </c>
      <c r="Q4338" s="10"/>
      <c r="R4338" s="15">
        <f>'Input Parameters'!$E$28</f>
        <v>12.7</v>
      </c>
      <c r="S4338" s="10">
        <f t="shared" ca="1" si="585"/>
        <v>0.25135711212726597</v>
      </c>
      <c r="T4338" s="25">
        <f ca="1">_xlfn.LOGNORM.INV(S4338,'Input Parameters'!$H$29,'Input Parameters'!$I$29)</f>
        <v>54.010782009834763</v>
      </c>
      <c r="U4338" s="10">
        <f t="shared" ca="1" si="586"/>
        <v>0.59782891993800558</v>
      </c>
      <c r="V4338" s="29">
        <f ca="1">IF('Input Parameters'!$D$30="Beta",_xlfn.BETA.INV(U4338,'Input Parameters'!$L$30,'Input Parameters'!$M$30,'Input Parameters'!$J$30,'Input Parameters'!$K$30),IF('Input Parameters'!$D$30="LogNorm",_xlfn.LOGNORM.INV(U4338,'Input Parameters'!$H$30,'Input Parameters'!$I$30)))</f>
        <v>1.1017486824236742</v>
      </c>
      <c r="W4338" s="2">
        <f ca="1">N4338+(P4338-N4338)*(1-ERF((T4338-R4338)/(2*SQRT(L4338*'Input Parameters'!$E$31))))</f>
        <v>1.5448112596955501</v>
      </c>
      <c r="X4338">
        <f t="shared" ca="1" si="587"/>
        <v>0</v>
      </c>
      <c r="Y4338" s="7"/>
    </row>
    <row r="4339" spans="1:25" ht="15" customHeight="1" x14ac:dyDescent="0.3">
      <c r="A4339" s="130">
        <v>4332</v>
      </c>
      <c r="B4339" s="10">
        <f t="shared" ca="1" si="579"/>
        <v>0.646731163499212</v>
      </c>
      <c r="C4339" s="57">
        <f ca="1">_xlfn.NORM.INV(B4339,'Input Parameters'!$E$19,'Input Parameters'!$F$19)</f>
        <v>599.1151074581893</v>
      </c>
      <c r="D4339" s="10">
        <f t="shared" ca="1" si="580"/>
        <v>0.80048405722324611</v>
      </c>
      <c r="E4339" s="59">
        <f ca="1">IF(_xlfn.NORM.INV(D4339,'Input Parameters'!$E$20,'Input Parameters'!$F$20)&lt;3500,3500,IF(_xlfn.NORM.INV(D4339,'Input Parameters'!$E$20,'Input Parameters'!$F$20)&gt;5500,5500,_xlfn.NORM.INV(D4339,'Input Parameters'!$E$20,'Input Parameters'!$F$20)))</f>
        <v>5390.3460532221261</v>
      </c>
      <c r="F4339" s="10">
        <f t="shared" ca="1" si="581"/>
        <v>0.23616270444291754</v>
      </c>
      <c r="G4339" s="61">
        <f ca="1">_xlfn.NORM.INV(F4339,'Input Parameters'!$E$21,'Input Parameters'!$F$21)</f>
        <v>279.20101322447039</v>
      </c>
      <c r="H4339" s="54">
        <f ca="1">EXP(E4339*(1/'Input Parameters'!$E$22-1/G4339))</f>
        <v>0.4028296666861213</v>
      </c>
      <c r="I4339" s="10">
        <f t="shared" ca="1" si="582"/>
        <v>0.49007027647355572</v>
      </c>
      <c r="J4339" s="29">
        <f ca="1">_xlfn.BETA.INV(I4339,'Input Parameters'!$L$24,'Input Parameters'!$M$24,'Input Parameters'!$J$24,'Input Parameters'!$K$24)</f>
        <v>0.60314734523585645</v>
      </c>
      <c r="K4339" s="156">
        <f ca="1">('Input Parameters'!$E$25/'Input Parameters'!$E$31)^$J4339</f>
        <v>1.3210989377814533E-2</v>
      </c>
      <c r="L4339" s="66">
        <f ca="1">$H4339*$C4339*'Input Parameters'!$E$23*K4339</f>
        <v>3.188357866537848</v>
      </c>
      <c r="M4339" s="23">
        <f t="shared" ca="1" si="583"/>
        <v>0.5012965771577218</v>
      </c>
      <c r="N4339" s="15">
        <f ca="1">_xlfn.NORM.INV(M4339,'Input Parameters'!$E$26,'Input Parameters'!$F$26)</f>
        <v>3.4068250896392496E-2</v>
      </c>
      <c r="O4339" s="8">
        <f t="shared" ca="1" si="584"/>
        <v>0.32030292664579829</v>
      </c>
      <c r="P4339" s="29">
        <f ca="1">_xlfn.LOGNORM.INV(O4339,'Input Parameters'!$H$27,'Input Parameters'!$I$27)</f>
        <v>1.1579735193721665</v>
      </c>
      <c r="Q4339" s="10"/>
      <c r="R4339" s="15">
        <f>'Input Parameters'!$E$28</f>
        <v>12.7</v>
      </c>
      <c r="S4339" s="10">
        <f t="shared" ca="1" si="585"/>
        <v>0.45755428941107856</v>
      </c>
      <c r="T4339" s="25">
        <f ca="1">_xlfn.LOGNORM.INV(S4339,'Input Parameters'!$H$29,'Input Parameters'!$I$29)</f>
        <v>57.539061490399753</v>
      </c>
      <c r="U4339" s="10">
        <f t="shared" ca="1" si="586"/>
        <v>0.79062369405457578</v>
      </c>
      <c r="V4339" s="29">
        <f ca="1">IF('Input Parameters'!$D$30="Beta",_xlfn.BETA.INV(U4339,'Input Parameters'!$L$30,'Input Parameters'!$M$30,'Input Parameters'!$J$30,'Input Parameters'!$K$30),IF('Input Parameters'!$D$30="LogNorm",_xlfn.LOGNORM.INV(U4339,'Input Parameters'!$H$30,'Input Parameters'!$I$30)))</f>
        <v>1.3744720117263747</v>
      </c>
      <c r="W4339" s="2">
        <f ca="1">N4339+(P4339-N4339)*(1-ERF((T4339-R4339)/(2*SQRT(L4339*'Input Parameters'!$E$31))))</f>
        <v>0.11924926209368472</v>
      </c>
      <c r="X4339">
        <f t="shared" ca="1" si="587"/>
        <v>1</v>
      </c>
      <c r="Y4339" s="7"/>
    </row>
    <row r="4340" spans="1:25" ht="15" customHeight="1" x14ac:dyDescent="0.3">
      <c r="A4340" s="130">
        <v>4333</v>
      </c>
      <c r="B4340" s="10">
        <f t="shared" ca="1" si="579"/>
        <v>0.65724499732355068</v>
      </c>
      <c r="C4340" s="57">
        <f ca="1">_xlfn.NORM.INV(B4340,'Input Parameters'!$E$19,'Input Parameters'!$F$19)</f>
        <v>601.51876458413244</v>
      </c>
      <c r="D4340" s="10">
        <f t="shared" ca="1" si="580"/>
        <v>5.7229468835521713E-2</v>
      </c>
      <c r="E4340" s="59">
        <f ca="1">IF(_xlfn.NORM.INV(D4340,'Input Parameters'!$E$20,'Input Parameters'!$F$20)&lt;3500,3500,IF(_xlfn.NORM.INV(D4340,'Input Parameters'!$E$20,'Input Parameters'!$F$20)&gt;5500,5500,_xlfn.NORM.INV(D4340,'Input Parameters'!$E$20,'Input Parameters'!$F$20)))</f>
        <v>3695.0748505699521</v>
      </c>
      <c r="F4340" s="10">
        <f t="shared" ca="1" si="581"/>
        <v>0.2668998825821034</v>
      </c>
      <c r="G4340" s="61">
        <f ca="1">_xlfn.NORM.INV(F4340,'Input Parameters'!$E$21,'Input Parameters'!$F$21)</f>
        <v>279.95938126650793</v>
      </c>
      <c r="H4340" s="54">
        <f ca="1">EXP(E4340*(1/'Input Parameters'!$E$22-1/G4340))</f>
        <v>0.55575173063972882</v>
      </c>
      <c r="I4340" s="10">
        <f t="shared" ca="1" si="582"/>
        <v>0.46601068277621072</v>
      </c>
      <c r="J4340" s="29">
        <f ca="1">_xlfn.BETA.INV(I4340,'Input Parameters'!$L$24,'Input Parameters'!$M$24,'Input Parameters'!$J$24,'Input Parameters'!$K$24)</f>
        <v>0.59336641904090703</v>
      </c>
      <c r="K4340" s="156">
        <f ca="1">('Input Parameters'!$E$25/'Input Parameters'!$E$31)^$J4340</f>
        <v>1.4171217241401246E-2</v>
      </c>
      <c r="L4340" s="66">
        <f ca="1">$H4340*$C4340*'Input Parameters'!$E$23*K4340</f>
        <v>4.7373684059009022</v>
      </c>
      <c r="M4340" s="23">
        <f t="shared" ca="1" si="583"/>
        <v>2.3378787581860294E-2</v>
      </c>
      <c r="N4340" s="15">
        <f ca="1">_xlfn.NORM.INV(M4340,'Input Parameters'!$E$26,'Input Parameters'!$F$26)</f>
        <v>-7.7582802542872364E-3</v>
      </c>
      <c r="O4340" s="8">
        <f t="shared" ca="1" si="584"/>
        <v>0.12861999622977682</v>
      </c>
      <c r="P4340" s="29">
        <f ca="1">_xlfn.LOGNORM.INV(O4340,'Input Parameters'!$H$27,'Input Parameters'!$I$27)</f>
        <v>0.86242025346815154</v>
      </c>
      <c r="Q4340" s="10"/>
      <c r="R4340" s="15">
        <f>'Input Parameters'!$E$28</f>
        <v>12.7</v>
      </c>
      <c r="S4340" s="10">
        <f t="shared" ca="1" si="585"/>
        <v>0.14223552167709574</v>
      </c>
      <c r="T4340" s="25">
        <f ca="1">_xlfn.LOGNORM.INV(S4340,'Input Parameters'!$H$29,'Input Parameters'!$I$29)</f>
        <v>51.638250861288434</v>
      </c>
      <c r="U4340" s="10">
        <f t="shared" ca="1" si="586"/>
        <v>0.86180349000159684</v>
      </c>
      <c r="V4340" s="29">
        <f ca="1">IF('Input Parameters'!$D$30="Beta",_xlfn.BETA.INV(U4340,'Input Parameters'!$L$30,'Input Parameters'!$M$30,'Input Parameters'!$J$30,'Input Parameters'!$K$30),IF('Input Parameters'!$D$30="LogNorm",_xlfn.LOGNORM.INV(U4340,'Input Parameters'!$H$30,'Input Parameters'!$I$30)))</f>
        <v>1.5348542862337684</v>
      </c>
      <c r="W4340" s="2">
        <f ca="1">N4340+(P4340-N4340)*(1-ERF((T4340-R4340)/(2*SQRT(L4340*'Input Parameters'!$E$31))))</f>
        <v>0.17138440773951591</v>
      </c>
      <c r="X4340">
        <f t="shared" ca="1" si="587"/>
        <v>1</v>
      </c>
      <c r="Y4340" s="7"/>
    </row>
    <row r="4341" spans="1:25" ht="15" customHeight="1" x14ac:dyDescent="0.3">
      <c r="A4341" s="130">
        <v>4334</v>
      </c>
      <c r="B4341" s="10">
        <f t="shared" ca="1" si="579"/>
        <v>0.65932994490205432</v>
      </c>
      <c r="C4341" s="57">
        <f ca="1">_xlfn.NORM.INV(B4341,'Input Parameters'!$E$19,'Input Parameters'!$F$19)</f>
        <v>601.99866732844202</v>
      </c>
      <c r="D4341" s="10">
        <f t="shared" ca="1" si="580"/>
        <v>0.38225620984078668</v>
      </c>
      <c r="E4341" s="59">
        <f ca="1">IF(_xlfn.NORM.INV(D4341,'Input Parameters'!$E$20,'Input Parameters'!$F$20)&lt;3500,3500,IF(_xlfn.NORM.INV(D4341,'Input Parameters'!$E$20,'Input Parameters'!$F$20)&gt;5500,5500,_xlfn.NORM.INV(D4341,'Input Parameters'!$E$20,'Input Parameters'!$F$20)))</f>
        <v>4590.3076519074848</v>
      </c>
      <c r="F4341" s="10">
        <f t="shared" ca="1" si="581"/>
        <v>0.30232636190604889</v>
      </c>
      <c r="G4341" s="61">
        <f ca="1">_xlfn.NORM.INV(F4341,'Input Parameters'!$E$21,'Input Parameters'!$F$21)</f>
        <v>280.78071045792427</v>
      </c>
      <c r="H4341" s="54">
        <f ca="1">EXP(E4341*(1/'Input Parameters'!$E$22-1/G4341))</f>
        <v>0.50570918582075453</v>
      </c>
      <c r="I4341" s="10">
        <f t="shared" ca="1" si="582"/>
        <v>0.93705701908933148</v>
      </c>
      <c r="J4341" s="29">
        <f ca="1">_xlfn.BETA.INV(I4341,'Input Parameters'!$L$24,'Input Parameters'!$M$24,'Input Parameters'!$J$24,'Input Parameters'!$K$24)</f>
        <v>0.82194715258288542</v>
      </c>
      <c r="K4341" s="156">
        <f ca="1">('Input Parameters'!$E$25/'Input Parameters'!$E$31)^$J4341</f>
        <v>2.7496624297190797E-3</v>
      </c>
      <c r="L4341" s="66">
        <f ca="1">$H4341*$C4341*'Input Parameters'!$E$23*K4341</f>
        <v>0.83709693514714245</v>
      </c>
      <c r="M4341" s="23">
        <f t="shared" ca="1" si="583"/>
        <v>0.10333960675670373</v>
      </c>
      <c r="N4341" s="15">
        <f ca="1">_xlfn.NORM.INV(M4341,'Input Parameters'!$E$26,'Input Parameters'!$F$26)</f>
        <v>7.4822602047943179E-3</v>
      </c>
      <c r="O4341" s="8">
        <f t="shared" ca="1" si="584"/>
        <v>0.27467478044318361</v>
      </c>
      <c r="P4341" s="29">
        <f ca="1">_xlfn.LOGNORM.INV(O4341,'Input Parameters'!$H$27,'Input Parameters'!$I$27)</f>
        <v>1.0923430116387345</v>
      </c>
      <c r="Q4341" s="10"/>
      <c r="R4341" s="15">
        <f>'Input Parameters'!$E$28</f>
        <v>12.7</v>
      </c>
      <c r="S4341" s="10">
        <f t="shared" ca="1" si="585"/>
        <v>0.72367868589623108</v>
      </c>
      <c r="T4341" s="25">
        <f ca="1">_xlfn.LOGNORM.INV(S4341,'Input Parameters'!$H$29,'Input Parameters'!$I$29)</f>
        <v>62.246384710075837</v>
      </c>
      <c r="U4341" s="10">
        <f t="shared" ca="1" si="586"/>
        <v>0.68903000626713007</v>
      </c>
      <c r="V4341" s="29">
        <f ca="1">IF('Input Parameters'!$D$30="Beta",_xlfn.BETA.INV(U4341,'Input Parameters'!$L$30,'Input Parameters'!$M$30,'Input Parameters'!$J$30,'Input Parameters'!$K$30),IF('Input Parameters'!$D$30="LogNorm",_xlfn.LOGNORM.INV(U4341,'Input Parameters'!$H$30,'Input Parameters'!$I$30)))</f>
        <v>1.2136832244062989</v>
      </c>
      <c r="W4341" s="2">
        <f ca="1">N4341+(P4341-N4341)*(1-ERF((T4341-R4341)/(2*SQRT(L4341*'Input Parameters'!$E$31))))</f>
        <v>7.6217252141642143E-3</v>
      </c>
      <c r="X4341">
        <f t="shared" ca="1" si="587"/>
        <v>1</v>
      </c>
      <c r="Y4341" s="7"/>
    </row>
    <row r="4342" spans="1:25" ht="15" customHeight="1" x14ac:dyDescent="0.3">
      <c r="A4342" s="130">
        <v>4335</v>
      </c>
      <c r="B4342" s="10">
        <f t="shared" ca="1" si="579"/>
        <v>0.32296753516632226</v>
      </c>
      <c r="C4342" s="57">
        <f ca="1">_xlfn.NORM.INV(B4342,'Input Parameters'!$E$19,'Input Parameters'!$F$19)</f>
        <v>528.47930206300816</v>
      </c>
      <c r="D4342" s="10">
        <f t="shared" ca="1" si="580"/>
        <v>0.35650553935125362</v>
      </c>
      <c r="E4342" s="59">
        <f ca="1">IF(_xlfn.NORM.INV(D4342,'Input Parameters'!$E$20,'Input Parameters'!$F$20)&lt;3500,3500,IF(_xlfn.NORM.INV(D4342,'Input Parameters'!$E$20,'Input Parameters'!$F$20)&gt;5500,5500,_xlfn.NORM.INV(D4342,'Input Parameters'!$E$20,'Input Parameters'!$F$20)))</f>
        <v>4542.5294015978698</v>
      </c>
      <c r="F4342" s="10">
        <f t="shared" ca="1" si="581"/>
        <v>0.54632478216394653</v>
      </c>
      <c r="G4342" s="61">
        <f ca="1">_xlfn.NORM.INV(F4342,'Input Parameters'!$E$21,'Input Parameters'!$F$21)</f>
        <v>285.7647562190391</v>
      </c>
      <c r="H4342" s="54">
        <f ca="1">EXP(E4342*(1/'Input Parameters'!$E$22-1/G4342))</f>
        <v>0.67534500199225345</v>
      </c>
      <c r="I4342" s="10">
        <f t="shared" ca="1" si="582"/>
        <v>0.81799945845014277</v>
      </c>
      <c r="J4342" s="29">
        <f ca="1">_xlfn.BETA.INV(I4342,'Input Parameters'!$L$24,'Input Parameters'!$M$24,'Input Parameters'!$J$24,'Input Parameters'!$K$24)</f>
        <v>0.74389479255879953</v>
      </c>
      <c r="K4342" s="156">
        <f ca="1">('Input Parameters'!$E$25/'Input Parameters'!$E$31)^$J4342</f>
        <v>4.8133363961164769E-3</v>
      </c>
      <c r="L4342" s="66">
        <f ca="1">$H4342*$C4342*'Input Parameters'!$E$23*K4342</f>
        <v>1.7179079433247457</v>
      </c>
      <c r="M4342" s="23">
        <f t="shared" ca="1" si="583"/>
        <v>7.9780604236102781E-2</v>
      </c>
      <c r="N4342" s="15">
        <f ca="1">_xlfn.NORM.INV(M4342,'Input Parameters'!$E$26,'Input Parameters'!$F$26)</f>
        <v>4.4624740738129151E-3</v>
      </c>
      <c r="O4342" s="8">
        <f t="shared" ca="1" si="584"/>
        <v>0.86739935628120157</v>
      </c>
      <c r="P4342" s="29">
        <f ca="1">_xlfn.LOGNORM.INV(O4342,'Input Parameters'!$H$27,'Input Parameters'!$I$27)</f>
        <v>2.330628641293361</v>
      </c>
      <c r="Q4342" s="10"/>
      <c r="R4342" s="15">
        <f>'Input Parameters'!$E$28</f>
        <v>12.7</v>
      </c>
      <c r="S4342" s="10">
        <f t="shared" ca="1" si="585"/>
        <v>0.91520119266370736</v>
      </c>
      <c r="T4342" s="25">
        <f ca="1">_xlfn.LOGNORM.INV(S4342,'Input Parameters'!$H$29,'Input Parameters'!$I$29)</f>
        <v>67.940962090738665</v>
      </c>
      <c r="U4342" s="10">
        <f t="shared" ca="1" si="586"/>
        <v>0.70355766535365438</v>
      </c>
      <c r="V4342" s="29">
        <f ca="1">IF('Input Parameters'!$D$30="Beta",_xlfn.BETA.INV(U4342,'Input Parameters'!$L$30,'Input Parameters'!$M$30,'Input Parameters'!$J$30,'Input Parameters'!$K$30),IF('Input Parameters'!$D$30="LogNorm",_xlfn.LOGNORM.INV(U4342,'Input Parameters'!$H$30,'Input Parameters'!$I$30)))</f>
        <v>1.2337370627355311</v>
      </c>
      <c r="W4342" s="2">
        <f ca="1">N4342+(P4342-N4342)*(1-ERF((T4342-R4342)/(2*SQRT(L4342*'Input Parameters'!$E$31))))</f>
        <v>1.1163101597984539E-2</v>
      </c>
      <c r="X4342">
        <f t="shared" ca="1" si="587"/>
        <v>1</v>
      </c>
      <c r="Y4342" s="7"/>
    </row>
    <row r="4343" spans="1:25" ht="15" customHeight="1" x14ac:dyDescent="0.3">
      <c r="A4343" s="130">
        <v>4336</v>
      </c>
      <c r="B4343" s="10">
        <f t="shared" ca="1" si="579"/>
        <v>0.89143487630785301</v>
      </c>
      <c r="C4343" s="57">
        <f ca="1">_xlfn.NORM.INV(B4343,'Input Parameters'!$E$19,'Input Parameters'!$F$19)</f>
        <v>671.58947812469535</v>
      </c>
      <c r="D4343" s="10">
        <f t="shared" ca="1" si="580"/>
        <v>0.9070753080016376</v>
      </c>
      <c r="E4343" s="59">
        <f ca="1">IF(_xlfn.NORM.INV(D4343,'Input Parameters'!$E$20,'Input Parameters'!$F$20)&lt;3500,3500,IF(_xlfn.NORM.INV(D4343,'Input Parameters'!$E$20,'Input Parameters'!$F$20)&gt;5500,5500,_xlfn.NORM.INV(D4343,'Input Parameters'!$E$20,'Input Parameters'!$F$20)))</f>
        <v>5500</v>
      </c>
      <c r="F4343" s="10">
        <f t="shared" ca="1" si="581"/>
        <v>0.28533079978216969</v>
      </c>
      <c r="G4343" s="61">
        <f ca="1">_xlfn.NORM.INV(F4343,'Input Parameters'!$E$21,'Input Parameters'!$F$21)</f>
        <v>280.39277166894453</v>
      </c>
      <c r="H4343" s="54">
        <f ca="1">EXP(E4343*(1/'Input Parameters'!$E$22-1/G4343))</f>
        <v>0.42998259516164611</v>
      </c>
      <c r="I4343" s="10">
        <f t="shared" ca="1" si="582"/>
        <v>0.47785725955896263</v>
      </c>
      <c r="J4343" s="29">
        <f ca="1">_xlfn.BETA.INV(I4343,'Input Parameters'!$L$24,'Input Parameters'!$M$24,'Input Parameters'!$J$24,'Input Parameters'!$K$24)</f>
        <v>0.5981930178990561</v>
      </c>
      <c r="K4343" s="156">
        <f ca="1">('Input Parameters'!$E$25/'Input Parameters'!$E$31)^$J4343</f>
        <v>1.3688952428678942E-2</v>
      </c>
      <c r="L4343" s="66">
        <f ca="1">$H4343*$C4343*'Input Parameters'!$E$23*K4343</f>
        <v>3.9529832507072378</v>
      </c>
      <c r="M4343" s="23">
        <f t="shared" ca="1" si="583"/>
        <v>9.937979053878665E-2</v>
      </c>
      <c r="N4343" s="15">
        <f ca="1">_xlfn.NORM.INV(M4343,'Input Parameters'!$E$26,'Input Parameters'!$F$26)</f>
        <v>7.0130345985735636E-3</v>
      </c>
      <c r="O4343" s="8">
        <f t="shared" ca="1" si="584"/>
        <v>0.21154893782572959</v>
      </c>
      <c r="P4343" s="29">
        <f ca="1">_xlfn.LOGNORM.INV(O4343,'Input Parameters'!$H$27,'Input Parameters'!$I$27)</f>
        <v>0.99881561970177435</v>
      </c>
      <c r="Q4343" s="10"/>
      <c r="R4343" s="15">
        <f>'Input Parameters'!$E$28</f>
        <v>12.7</v>
      </c>
      <c r="S4343" s="10">
        <f t="shared" ca="1" si="585"/>
        <v>0.5135602951599999</v>
      </c>
      <c r="T4343" s="25">
        <f ca="1">_xlfn.LOGNORM.INV(S4343,'Input Parameters'!$H$29,'Input Parameters'!$I$29)</f>
        <v>58.454520701060503</v>
      </c>
      <c r="U4343" s="10">
        <f t="shared" ca="1" si="586"/>
        <v>0.70803140670965592</v>
      </c>
      <c r="V4343" s="29">
        <f ca="1">IF('Input Parameters'!$D$30="Beta",_xlfn.BETA.INV(U4343,'Input Parameters'!$L$30,'Input Parameters'!$M$30,'Input Parameters'!$J$30,'Input Parameters'!$K$30),IF('Input Parameters'!$D$30="LogNorm",_xlfn.LOGNORM.INV(U4343,'Input Parameters'!$H$30,'Input Parameters'!$I$30)))</f>
        <v>1.240069418929215</v>
      </c>
      <c r="W4343" s="2">
        <f ca="1">N4343+(P4343-N4343)*(1-ERF((T4343-R4343)/(2*SQRT(L4343*'Input Parameters'!$E$31))))</f>
        <v>0.10984533486681367</v>
      </c>
      <c r="X4343">
        <f t="shared" ca="1" si="587"/>
        <v>1</v>
      </c>
      <c r="Y4343" s="7"/>
    </row>
    <row r="4344" spans="1:25" ht="15" customHeight="1" x14ac:dyDescent="0.3">
      <c r="A4344" s="130">
        <v>4337</v>
      </c>
      <c r="B4344" s="10">
        <f t="shared" ca="1" si="579"/>
        <v>0.7160863499371537</v>
      </c>
      <c r="C4344" s="57">
        <f ca="1">_xlfn.NORM.INV(B4344,'Input Parameters'!$E$19,'Input Parameters'!$F$19)</f>
        <v>615.57098523057323</v>
      </c>
      <c r="D4344" s="10">
        <f t="shared" ca="1" si="580"/>
        <v>0.35212208681289126</v>
      </c>
      <c r="E4344" s="59">
        <f ca="1">IF(_xlfn.NORM.INV(D4344,'Input Parameters'!$E$20,'Input Parameters'!$F$20)&lt;3500,3500,IF(_xlfn.NORM.INV(D4344,'Input Parameters'!$E$20,'Input Parameters'!$F$20)&gt;5500,5500,_xlfn.NORM.INV(D4344,'Input Parameters'!$E$20,'Input Parameters'!$F$20)))</f>
        <v>4534.281709229761</v>
      </c>
      <c r="F4344" s="10">
        <f t="shared" ca="1" si="581"/>
        <v>0.50332323784070487</v>
      </c>
      <c r="G4344" s="61">
        <f ca="1">_xlfn.NORM.INV(F4344,'Input Parameters'!$E$21,'Input Parameters'!$F$21)</f>
        <v>284.91547551565196</v>
      </c>
      <c r="H4344" s="54">
        <f ca="1">EXP(E4344*(1/'Input Parameters'!$E$22-1/G4344))</f>
        <v>0.64460596299935602</v>
      </c>
      <c r="I4344" s="10">
        <f t="shared" ca="1" si="582"/>
        <v>0.66648803336667395</v>
      </c>
      <c r="J4344" s="29">
        <f ca="1">_xlfn.BETA.INV(I4344,'Input Parameters'!$L$24,'Input Parameters'!$M$24,'Input Parameters'!$J$24,'Input Parameters'!$K$24)</f>
        <v>0.67467226276136483</v>
      </c>
      <c r="K4344" s="156">
        <f ca="1">('Input Parameters'!$E$25/'Input Parameters'!$E$31)^$J4344</f>
        <v>7.9086856299710896E-3</v>
      </c>
      <c r="L4344" s="66">
        <f ca="1">$H4344*$C4344*'Input Parameters'!$E$23*K4344</f>
        <v>3.1381722133525396</v>
      </c>
      <c r="M4344" s="23">
        <f t="shared" ca="1" si="583"/>
        <v>0.51676612797525645</v>
      </c>
      <c r="N4344" s="15">
        <f ca="1">_xlfn.NORM.INV(M4344,'Input Parameters'!$E$26,'Input Parameters'!$F$26)</f>
        <v>3.4882815418163834E-2</v>
      </c>
      <c r="O4344" s="8">
        <f t="shared" ca="1" si="584"/>
        <v>0.32888907505858833</v>
      </c>
      <c r="P4344" s="29">
        <f ca="1">_xlfn.LOGNORM.INV(O4344,'Input Parameters'!$H$27,'Input Parameters'!$I$27)</f>
        <v>1.1702664279408517</v>
      </c>
      <c r="Q4344" s="10"/>
      <c r="R4344" s="15">
        <f>'Input Parameters'!$E$28</f>
        <v>12.7</v>
      </c>
      <c r="S4344" s="10">
        <f t="shared" ca="1" si="585"/>
        <v>0.35257580457143733</v>
      </c>
      <c r="T4344" s="25">
        <f ca="1">_xlfn.LOGNORM.INV(S4344,'Input Parameters'!$H$29,'Input Parameters'!$I$29)</f>
        <v>55.809862512449385</v>
      </c>
      <c r="U4344" s="10">
        <f t="shared" ca="1" si="586"/>
        <v>0.1941495978269524</v>
      </c>
      <c r="V4344" s="29">
        <f ca="1">IF('Input Parameters'!$D$30="Beta",_xlfn.BETA.INV(U4344,'Input Parameters'!$L$30,'Input Parameters'!$M$30,'Input Parameters'!$J$30,'Input Parameters'!$K$30),IF('Input Parameters'!$D$30="LogNorm",_xlfn.LOGNORM.INV(U4344,'Input Parameters'!$H$30,'Input Parameters'!$I$30)))</f>
        <v>0.71106064433268612</v>
      </c>
      <c r="W4344" s="2">
        <f ca="1">N4344+(P4344-N4344)*(1-ERF((T4344-R4344)/(2*SQRT(L4344*'Input Parameters'!$E$31))))</f>
        <v>0.13172225045280289</v>
      </c>
      <c r="X4344">
        <f t="shared" ca="1" si="587"/>
        <v>1</v>
      </c>
      <c r="Y4344" s="7"/>
    </row>
    <row r="4345" spans="1:25" ht="15" customHeight="1" x14ac:dyDescent="0.3">
      <c r="A4345" s="130">
        <v>4338</v>
      </c>
      <c r="B4345" s="10">
        <f t="shared" ca="1" si="579"/>
        <v>0.25850661634837424</v>
      </c>
      <c r="C4345" s="57">
        <f ca="1">_xlfn.NORM.INV(B4345,'Input Parameters'!$E$19,'Input Parameters'!$F$19)</f>
        <v>512.54769494518905</v>
      </c>
      <c r="D4345" s="10">
        <f t="shared" ca="1" si="580"/>
        <v>0.56107391948462382</v>
      </c>
      <c r="E4345" s="59">
        <f ca="1">IF(_xlfn.NORM.INV(D4345,'Input Parameters'!$E$20,'Input Parameters'!$F$20)&lt;3500,3500,IF(_xlfn.NORM.INV(D4345,'Input Parameters'!$E$20,'Input Parameters'!$F$20)&gt;5500,5500,_xlfn.NORM.INV(D4345,'Input Parameters'!$E$20,'Input Parameters'!$F$20)))</f>
        <v>4907.5847833977887</v>
      </c>
      <c r="F4345" s="10">
        <f t="shared" ca="1" si="581"/>
        <v>0.51626202326258575</v>
      </c>
      <c r="G4345" s="61">
        <f ca="1">_xlfn.NORM.INV(F4345,'Input Parameters'!$E$21,'Input Parameters'!$F$21)</f>
        <v>285.17048476036217</v>
      </c>
      <c r="H4345" s="54">
        <f ca="1">EXP(E4345*(1/'Input Parameters'!$E$22-1/G4345))</f>
        <v>0.63136878513065753</v>
      </c>
      <c r="I4345" s="10">
        <f t="shared" ca="1" si="582"/>
        <v>0.11356887911751778</v>
      </c>
      <c r="J4345" s="29">
        <f ca="1">_xlfn.BETA.INV(I4345,'Input Parameters'!$L$24,'Input Parameters'!$M$24,'Input Parameters'!$J$24,'Input Parameters'!$K$24)</f>
        <v>0.40900979603920995</v>
      </c>
      <c r="K4345" s="156">
        <f ca="1">('Input Parameters'!$E$25/'Input Parameters'!$E$31)^$J4345</f>
        <v>5.3181148737472587E-2</v>
      </c>
      <c r="L4345" s="66">
        <f ca="1">$H4345*$C4345*'Input Parameters'!$E$23*K4345</f>
        <v>17.209771550222143</v>
      </c>
      <c r="M4345" s="23">
        <f t="shared" ca="1" si="583"/>
        <v>0.36504087048038225</v>
      </c>
      <c r="N4345" s="15">
        <f ca="1">_xlfn.NORM.INV(M4345,'Input Parameters'!$E$26,'Input Parameters'!$F$26)</f>
        <v>2.6754647205413241E-2</v>
      </c>
      <c r="O4345" s="8">
        <f t="shared" ca="1" si="584"/>
        <v>0.146783278086972</v>
      </c>
      <c r="P4345" s="29">
        <f ca="1">_xlfn.LOGNORM.INV(O4345,'Input Parameters'!$H$27,'Input Parameters'!$I$27)</f>
        <v>0.8945222857687638</v>
      </c>
      <c r="Q4345" s="10"/>
      <c r="R4345" s="15">
        <f>'Input Parameters'!$E$28</f>
        <v>12.7</v>
      </c>
      <c r="S4345" s="10">
        <f t="shared" ca="1" si="585"/>
        <v>5.6375978987227238E-2</v>
      </c>
      <c r="T4345" s="25">
        <f ca="1">_xlfn.LOGNORM.INV(S4345,'Input Parameters'!$H$29,'Input Parameters'!$I$29)</f>
        <v>48.733805461850658</v>
      </c>
      <c r="U4345" s="10">
        <f t="shared" ca="1" si="586"/>
        <v>0.58237917709420972</v>
      </c>
      <c r="V4345" s="29">
        <f ca="1">IF('Input Parameters'!$D$30="Beta",_xlfn.BETA.INV(U4345,'Input Parameters'!$L$30,'Input Parameters'!$M$30,'Input Parameters'!$J$30,'Input Parameters'!$K$30),IF('Input Parameters'!$D$30="LogNorm",_xlfn.LOGNORM.INV(U4345,'Input Parameters'!$H$30,'Input Parameters'!$I$30)))</f>
        <v>1.0846141279414963</v>
      </c>
      <c r="W4345" s="2">
        <f ca="1">N4345+(P4345-N4345)*(1-ERF((T4345-R4345)/(2*SQRT(L4345*'Input Parameters'!$E$31))))</f>
        <v>0.49455539027514495</v>
      </c>
      <c r="X4345">
        <f t="shared" ca="1" si="587"/>
        <v>1</v>
      </c>
      <c r="Y4345" s="7"/>
    </row>
    <row r="4346" spans="1:25" ht="15" customHeight="1" x14ac:dyDescent="0.3">
      <c r="A4346" s="130">
        <v>4339</v>
      </c>
      <c r="B4346" s="10">
        <f t="shared" ca="1" si="579"/>
        <v>0.71605818013204092</v>
      </c>
      <c r="C4346" s="57">
        <f ca="1">_xlfn.NORM.INV(B4346,'Input Parameters'!$E$19,'Input Parameters'!$F$19)</f>
        <v>615.56396126870607</v>
      </c>
      <c r="D4346" s="10">
        <f t="shared" ca="1" si="580"/>
        <v>0.10942322096595425</v>
      </c>
      <c r="E4346" s="59">
        <f ca="1">IF(_xlfn.NORM.INV(D4346,'Input Parameters'!$E$20,'Input Parameters'!$F$20)&lt;3500,3500,IF(_xlfn.NORM.INV(D4346,'Input Parameters'!$E$20,'Input Parameters'!$F$20)&gt;5500,5500,_xlfn.NORM.INV(D4346,'Input Parameters'!$E$20,'Input Parameters'!$F$20)))</f>
        <v>3939.279088033034</v>
      </c>
      <c r="F4346" s="10">
        <f t="shared" ca="1" si="581"/>
        <v>0.36944748948624684</v>
      </c>
      <c r="G4346" s="61">
        <f ca="1">_xlfn.NORM.INV(F4346,'Input Parameters'!$E$21,'Input Parameters'!$F$21)</f>
        <v>282.23012807511952</v>
      </c>
      <c r="H4346" s="54">
        <f ca="1">EXP(E4346*(1/'Input Parameters'!$E$22-1/G4346))</f>
        <v>0.59866925916596736</v>
      </c>
      <c r="I4346" s="10">
        <f t="shared" ca="1" si="582"/>
        <v>0.19347236693401593</v>
      </c>
      <c r="J4346" s="29">
        <f ca="1">_xlfn.BETA.INV(I4346,'Input Parameters'!$L$24,'Input Parameters'!$M$24,'Input Parameters'!$J$24,'Input Parameters'!$K$24)</f>
        <v>0.46478596625814256</v>
      </c>
      <c r="K4346" s="156">
        <f ca="1">('Input Parameters'!$E$25/'Input Parameters'!$E$31)^$J4346</f>
        <v>3.5644361349925886E-2</v>
      </c>
      <c r="L4346" s="66">
        <f ca="1">$H4346*$C4346*'Input Parameters'!$E$23*K4346</f>
        <v>13.135632265669562</v>
      </c>
      <c r="M4346" s="23">
        <f t="shared" ca="1" si="583"/>
        <v>0.20116602866614608</v>
      </c>
      <c r="N4346" s="15">
        <f ca="1">_xlfn.NORM.INV(M4346,'Input Parameters'!$E$26,'Input Parameters'!$F$26)</f>
        <v>1.6413265454054179E-2</v>
      </c>
      <c r="O4346" s="8">
        <f t="shared" ca="1" si="584"/>
        <v>0.5009584277566026</v>
      </c>
      <c r="P4346" s="29">
        <f ca="1">_xlfn.LOGNORM.INV(O4346,'Input Parameters'!$H$27,'Input Parameters'!$I$27)</f>
        <v>1.4251466980647949</v>
      </c>
      <c r="Q4346" s="10"/>
      <c r="R4346" s="15">
        <f>'Input Parameters'!$E$28</f>
        <v>12.7</v>
      </c>
      <c r="S4346" s="10">
        <f t="shared" ca="1" si="585"/>
        <v>0.81188460094867532</v>
      </c>
      <c r="T4346" s="25">
        <f ca="1">_xlfn.LOGNORM.INV(S4346,'Input Parameters'!$H$29,'Input Parameters'!$I$29)</f>
        <v>64.314070985054087</v>
      </c>
      <c r="U4346" s="10">
        <f t="shared" ca="1" si="586"/>
        <v>0.10209863980702338</v>
      </c>
      <c r="V4346" s="29">
        <f ca="1">IF('Input Parameters'!$D$30="Beta",_xlfn.BETA.INV(U4346,'Input Parameters'!$L$30,'Input Parameters'!$M$30,'Input Parameters'!$J$30,'Input Parameters'!$K$30),IF('Input Parameters'!$D$30="LogNorm",_xlfn.LOGNORM.INV(U4346,'Input Parameters'!$H$30,'Input Parameters'!$I$30)))</f>
        <v>0.60562908672245175</v>
      </c>
      <c r="W4346" s="2">
        <f ca="1">N4346+(P4346-N4346)*(1-ERF((T4346-R4346)/(2*SQRT(L4346*'Input Parameters'!$E$31))))</f>
        <v>0.45866657284312068</v>
      </c>
      <c r="X4346">
        <f t="shared" ca="1" si="587"/>
        <v>1</v>
      </c>
      <c r="Y4346" s="7"/>
    </row>
    <row r="4347" spans="1:25" ht="15" customHeight="1" x14ac:dyDescent="0.3">
      <c r="A4347" s="130">
        <v>4340</v>
      </c>
      <c r="B4347" s="10">
        <f t="shared" ca="1" si="579"/>
        <v>0.72890899666417053</v>
      </c>
      <c r="C4347" s="57">
        <f ca="1">_xlfn.NORM.INV(B4347,'Input Parameters'!$E$19,'Input Parameters'!$F$19)</f>
        <v>618.8041611740889</v>
      </c>
      <c r="D4347" s="10">
        <f t="shared" ca="1" si="580"/>
        <v>0.9517685102064688</v>
      </c>
      <c r="E4347" s="59">
        <f ca="1">IF(_xlfn.NORM.INV(D4347,'Input Parameters'!$E$20,'Input Parameters'!$F$20)&lt;3500,3500,IF(_xlfn.NORM.INV(D4347,'Input Parameters'!$E$20,'Input Parameters'!$F$20)&gt;5500,5500,_xlfn.NORM.INV(D4347,'Input Parameters'!$E$20,'Input Parameters'!$F$20)))</f>
        <v>5500</v>
      </c>
      <c r="F4347" s="10">
        <f t="shared" ca="1" si="581"/>
        <v>0.31093381174019874</v>
      </c>
      <c r="G4347" s="61">
        <f ca="1">_xlfn.NORM.INV(F4347,'Input Parameters'!$E$21,'Input Parameters'!$F$21)</f>
        <v>280.97340734444225</v>
      </c>
      <c r="H4347" s="54">
        <f ca="1">EXP(E4347*(1/'Input Parameters'!$E$22-1/G4347))</f>
        <v>0.44777018603541452</v>
      </c>
      <c r="I4347" s="10">
        <f t="shared" ca="1" si="582"/>
        <v>0.29132405216983992</v>
      </c>
      <c r="J4347" s="29">
        <f ca="1">_xlfn.BETA.INV(I4347,'Input Parameters'!$L$24,'Input Parameters'!$M$24,'Input Parameters'!$J$24,'Input Parameters'!$K$24)</f>
        <v>0.51699540249665821</v>
      </c>
      <c r="K4347" s="156">
        <f ca="1">('Input Parameters'!$E$25/'Input Parameters'!$E$31)^$J4347</f>
        <v>2.4509580570830657E-2</v>
      </c>
      <c r="L4347" s="66">
        <f ca="1">$H4347*$C4347*'Input Parameters'!$E$23*K4347</f>
        <v>6.7911649362738356</v>
      </c>
      <c r="M4347" s="23">
        <f t="shared" ca="1" si="583"/>
        <v>0.57385482671217136</v>
      </c>
      <c r="N4347" s="15">
        <f ca="1">_xlfn.NORM.INV(M4347,'Input Parameters'!$E$26,'Input Parameters'!$F$26)</f>
        <v>3.7910135122748573E-2</v>
      </c>
      <c r="O4347" s="8">
        <f t="shared" ca="1" si="584"/>
        <v>0.11381803658663892</v>
      </c>
      <c r="P4347" s="29">
        <f ca="1">_xlfn.LOGNORM.INV(O4347,'Input Parameters'!$H$27,'Input Parameters'!$I$27)</f>
        <v>0.83481601075394496</v>
      </c>
      <c r="Q4347" s="10"/>
      <c r="R4347" s="15">
        <f>'Input Parameters'!$E$28</f>
        <v>12.7</v>
      </c>
      <c r="S4347" s="10">
        <f t="shared" ca="1" si="585"/>
        <v>0.54114238180363639</v>
      </c>
      <c r="T4347" s="25">
        <f ca="1">_xlfn.LOGNORM.INV(S4347,'Input Parameters'!$H$29,'Input Parameters'!$I$29)</f>
        <v>58.911201193105235</v>
      </c>
      <c r="U4347" s="10">
        <f t="shared" ca="1" si="586"/>
        <v>0.73325932281038908</v>
      </c>
      <c r="V4347" s="29">
        <f ca="1">IF('Input Parameters'!$D$30="Beta",_xlfn.BETA.INV(U4347,'Input Parameters'!$L$30,'Input Parameters'!$M$30,'Input Parameters'!$J$30,'Input Parameters'!$K$30),IF('Input Parameters'!$D$30="LogNorm",_xlfn.LOGNORM.INV(U4347,'Input Parameters'!$H$30,'Input Parameters'!$I$30)))</f>
        <v>1.2773224306700972</v>
      </c>
      <c r="W4347" s="2">
        <f ca="1">N4347+(P4347-N4347)*(1-ERF((T4347-R4347)/(2*SQRT(L4347*'Input Parameters'!$E$31))))</f>
        <v>0.20516575613767402</v>
      </c>
      <c r="X4347">
        <f t="shared" ca="1" si="587"/>
        <v>1</v>
      </c>
      <c r="Y4347" s="7"/>
    </row>
    <row r="4348" spans="1:25" ht="15" customHeight="1" x14ac:dyDescent="0.3">
      <c r="A4348" s="130">
        <v>4341</v>
      </c>
      <c r="B4348" s="10">
        <f t="shared" ca="1" si="579"/>
        <v>9.2212907729257165E-2</v>
      </c>
      <c r="C4348" s="57">
        <f ca="1">_xlfn.NORM.INV(B4348,'Input Parameters'!$E$19,'Input Parameters'!$F$19)</f>
        <v>455.14732846134018</v>
      </c>
      <c r="D4348" s="10">
        <f t="shared" ca="1" si="580"/>
        <v>1.3813238977255282E-2</v>
      </c>
      <c r="E4348" s="59">
        <f ca="1">IF(_xlfn.NORM.INV(D4348,'Input Parameters'!$E$20,'Input Parameters'!$F$20)&lt;3500,3500,IF(_xlfn.NORM.INV(D4348,'Input Parameters'!$E$20,'Input Parameters'!$F$20)&gt;5500,5500,_xlfn.NORM.INV(D4348,'Input Parameters'!$E$20,'Input Parameters'!$F$20)))</f>
        <v>3500</v>
      </c>
      <c r="F4348" s="10">
        <f t="shared" ca="1" si="581"/>
        <v>0.60492620405100106</v>
      </c>
      <c r="G4348" s="61">
        <f ca="1">_xlfn.NORM.INV(F4348,'Input Parameters'!$E$21,'Input Parameters'!$F$21)</f>
        <v>286.9416950406345</v>
      </c>
      <c r="H4348" s="54">
        <f ca="1">EXP(E4348*(1/'Input Parameters'!$E$22-1/G4348))</f>
        <v>0.77708352249998713</v>
      </c>
      <c r="I4348" s="10">
        <f t="shared" ca="1" si="582"/>
        <v>0.55931862371304919</v>
      </c>
      <c r="J4348" s="29">
        <f ca="1">_xlfn.BETA.INV(I4348,'Input Parameters'!$L$24,'Input Parameters'!$M$24,'Input Parameters'!$J$24,'Input Parameters'!$K$24)</f>
        <v>0.63101262878463515</v>
      </c>
      <c r="K4348" s="156">
        <f ca="1">('Input Parameters'!$E$25/'Input Parameters'!$E$31)^$J4348</f>
        <v>1.0817401315534218E-2</v>
      </c>
      <c r="L4348" s="66">
        <f ca="1">$H4348*$C4348*'Input Parameters'!$E$23*K4348</f>
        <v>3.825979511578796</v>
      </c>
      <c r="M4348" s="23">
        <f t="shared" ca="1" si="583"/>
        <v>0.2601001770683703</v>
      </c>
      <c r="N4348" s="15">
        <f ca="1">_xlfn.NORM.INV(M4348,'Input Parameters'!$E$26,'Input Parameters'!$F$26)</f>
        <v>2.049623149006894E-2</v>
      </c>
      <c r="O4348" s="8">
        <f t="shared" ca="1" si="584"/>
        <v>0.15295599691708328</v>
      </c>
      <c r="P4348" s="29">
        <f ca="1">_xlfn.LOGNORM.INV(O4348,'Input Parameters'!$H$27,'Input Parameters'!$I$27)</f>
        <v>0.90506812439961959</v>
      </c>
      <c r="Q4348" s="10"/>
      <c r="R4348" s="15">
        <f>'Input Parameters'!$E$28</f>
        <v>12.7</v>
      </c>
      <c r="S4348" s="10">
        <f t="shared" ca="1" si="585"/>
        <v>6.5854735253172425E-3</v>
      </c>
      <c r="T4348" s="25">
        <f ca="1">_xlfn.LOGNORM.INV(S4348,'Input Parameters'!$H$29,'Input Parameters'!$I$29)</f>
        <v>44.083870177203849</v>
      </c>
      <c r="U4348" s="10">
        <f t="shared" ca="1" si="586"/>
        <v>0.14496623101032524</v>
      </c>
      <c r="V4348" s="29">
        <f ca="1">IF('Input Parameters'!$D$30="Beta",_xlfn.BETA.INV(U4348,'Input Parameters'!$L$30,'Input Parameters'!$M$30,'Input Parameters'!$J$30,'Input Parameters'!$K$30),IF('Input Parameters'!$D$30="LogNorm",_xlfn.LOGNORM.INV(U4348,'Input Parameters'!$H$30,'Input Parameters'!$I$30)))</f>
        <v>0.65828498110584799</v>
      </c>
      <c r="W4348" s="2">
        <f ca="1">N4348+(P4348-N4348)*(1-ERF((T4348-R4348)/(2*SQRT(L4348*'Input Parameters'!$E$31))))</f>
        <v>0.24744880870995914</v>
      </c>
      <c r="X4348">
        <f t="shared" ca="1" si="587"/>
        <v>1</v>
      </c>
      <c r="Y4348" s="7"/>
    </row>
    <row r="4349" spans="1:25" ht="15" customHeight="1" x14ac:dyDescent="0.3">
      <c r="A4349" s="130">
        <v>4342</v>
      </c>
      <c r="B4349" s="10">
        <f t="shared" ca="1" si="579"/>
        <v>0.21911992035404315</v>
      </c>
      <c r="C4349" s="57">
        <f ca="1">_xlfn.NORM.INV(B4349,'Input Parameters'!$E$19,'Input Parameters'!$F$19)</f>
        <v>501.79822481228092</v>
      </c>
      <c r="D4349" s="10">
        <f t="shared" ca="1" si="580"/>
        <v>8.5398376748758054E-2</v>
      </c>
      <c r="E4349" s="59">
        <f ca="1">IF(_xlfn.NORM.INV(D4349,'Input Parameters'!$E$20,'Input Parameters'!$F$20)&lt;3500,3500,IF(_xlfn.NORM.INV(D4349,'Input Parameters'!$E$20,'Input Parameters'!$F$20)&gt;5500,5500,_xlfn.NORM.INV(D4349,'Input Parameters'!$E$20,'Input Parameters'!$F$20)))</f>
        <v>3841.2462772889994</v>
      </c>
      <c r="F4349" s="10">
        <f t="shared" ca="1" si="581"/>
        <v>0.76478926197796016</v>
      </c>
      <c r="G4349" s="61">
        <f ca="1">_xlfn.NORM.INV(F4349,'Input Parameters'!$E$21,'Input Parameters'!$F$21)</f>
        <v>290.52329653043699</v>
      </c>
      <c r="H4349" s="54">
        <f ca="1">EXP(E4349*(1/'Input Parameters'!$E$22-1/G4349))</f>
        <v>0.89425627918306849</v>
      </c>
      <c r="I4349" s="10">
        <f t="shared" ca="1" si="582"/>
        <v>0.13784658479759548</v>
      </c>
      <c r="J4349" s="29">
        <f ca="1">_xlfn.BETA.INV(I4349,'Input Parameters'!$L$24,'Input Parameters'!$M$24,'Input Parameters'!$J$24,'Input Parameters'!$K$24)</f>
        <v>0.42800785482680193</v>
      </c>
      <c r="K4349" s="156">
        <f ca="1">('Input Parameters'!$E$25/'Input Parameters'!$E$31)^$J4349</f>
        <v>4.6405616867710872E-2</v>
      </c>
      <c r="L4349" s="66">
        <f ca="1">$H4349*$C4349*'Input Parameters'!$E$23*K4349</f>
        <v>20.823880794696148</v>
      </c>
      <c r="M4349" s="23">
        <f t="shared" ca="1" si="583"/>
        <v>0.37639768035592092</v>
      </c>
      <c r="N4349" s="15">
        <f ca="1">_xlfn.NORM.INV(M4349,'Input Parameters'!$E$26,'Input Parameters'!$F$26)</f>
        <v>2.7385932267958886E-2</v>
      </c>
      <c r="O4349" s="8">
        <f t="shared" ca="1" si="584"/>
        <v>0.1700658030846367</v>
      </c>
      <c r="P4349" s="29">
        <f ca="1">_xlfn.LOGNORM.INV(O4349,'Input Parameters'!$H$27,'Input Parameters'!$I$27)</f>
        <v>0.93350754759647536</v>
      </c>
      <c r="Q4349" s="10"/>
      <c r="R4349" s="15">
        <f>'Input Parameters'!$E$28</f>
        <v>12.7</v>
      </c>
      <c r="S4349" s="10">
        <f t="shared" ca="1" si="585"/>
        <v>0.55869911081989831</v>
      </c>
      <c r="T4349" s="25">
        <f ca="1">_xlfn.LOGNORM.INV(S4349,'Input Parameters'!$H$29,'Input Parameters'!$I$29)</f>
        <v>59.205334605336525</v>
      </c>
      <c r="U4349" s="10">
        <f t="shared" ca="1" si="586"/>
        <v>0.50870610390428306</v>
      </c>
      <c r="V4349" s="29">
        <f ca="1">IF('Input Parameters'!$D$30="Beta",_xlfn.BETA.INV(U4349,'Input Parameters'!$L$30,'Input Parameters'!$M$30,'Input Parameters'!$J$30,'Input Parameters'!$K$30),IF('Input Parameters'!$D$30="LogNorm",_xlfn.LOGNORM.INV(U4349,'Input Parameters'!$H$30,'Input Parameters'!$I$30)))</f>
        <v>1.00784386142396</v>
      </c>
      <c r="W4349" s="2">
        <f ca="1">N4349+(P4349-N4349)*(1-ERF((T4349-R4349)/(2*SQRT(L4349*'Input Parameters'!$E$31))))</f>
        <v>0.45429851850641506</v>
      </c>
      <c r="X4349">
        <f t="shared" ca="1" si="587"/>
        <v>1</v>
      </c>
      <c r="Y4349" s="7"/>
    </row>
    <row r="4350" spans="1:25" ht="15" customHeight="1" x14ac:dyDescent="0.3">
      <c r="A4350" s="130">
        <v>4343</v>
      </c>
      <c r="B4350" s="10">
        <f t="shared" ca="1" si="579"/>
        <v>0.83124617079628449</v>
      </c>
      <c r="C4350" s="57">
        <f ca="1">_xlfn.NORM.INV(B4350,'Input Parameters'!$E$19,'Input Parameters'!$F$19)</f>
        <v>648.34406944097532</v>
      </c>
      <c r="D4350" s="10">
        <f t="shared" ca="1" si="580"/>
        <v>0.54248614545390716</v>
      </c>
      <c r="E4350" s="59">
        <f ca="1">IF(_xlfn.NORM.INV(D4350,'Input Parameters'!$E$20,'Input Parameters'!$F$20)&lt;3500,3500,IF(_xlfn.NORM.INV(D4350,'Input Parameters'!$E$20,'Input Parameters'!$F$20)&gt;5500,5500,_xlfn.NORM.INV(D4350,'Input Parameters'!$E$20,'Input Parameters'!$F$20)))</f>
        <v>4874.689359002341</v>
      </c>
      <c r="F4350" s="10">
        <f t="shared" ca="1" si="581"/>
        <v>0.25842404187522072</v>
      </c>
      <c r="G4350" s="61">
        <f ca="1">_xlfn.NORM.INV(F4350,'Input Parameters'!$E$21,'Input Parameters'!$F$21)</f>
        <v>279.75505662366947</v>
      </c>
      <c r="H4350" s="54">
        <f ca="1">EXP(E4350*(1/'Input Parameters'!$E$22-1/G4350))</f>
        <v>0.45489756189475894</v>
      </c>
      <c r="I4350" s="10">
        <f t="shared" ca="1" si="582"/>
        <v>0.50405508594594661</v>
      </c>
      <c r="J4350" s="29">
        <f ca="1">_xlfn.BETA.INV(I4350,'Input Parameters'!$L$24,'Input Parameters'!$M$24,'Input Parameters'!$J$24,'Input Parameters'!$K$24)</f>
        <v>0.60879857933124981</v>
      </c>
      <c r="K4350" s="156">
        <f ca="1">('Input Parameters'!$E$25/'Input Parameters'!$E$31)^$J4350</f>
        <v>1.2686134359997185E-2</v>
      </c>
      <c r="L4350" s="66">
        <f ca="1">$H4350*$C4350*'Input Parameters'!$E$23*K4350</f>
        <v>3.7415233379137471</v>
      </c>
      <c r="M4350" s="23">
        <f t="shared" ca="1" si="583"/>
        <v>0.12845983308012243</v>
      </c>
      <c r="N4350" s="15">
        <f ca="1">_xlfn.NORM.INV(M4350,'Input Parameters'!$E$26,'Input Parameters'!$F$26)</f>
        <v>1.0192262791034728E-2</v>
      </c>
      <c r="O4350" s="8">
        <f t="shared" ca="1" si="584"/>
        <v>0.39287776793845564</v>
      </c>
      <c r="P4350" s="29">
        <f ca="1">_xlfn.LOGNORM.INV(O4350,'Input Parameters'!$H$27,'Input Parameters'!$I$27)</f>
        <v>1.2623220702756583</v>
      </c>
      <c r="Q4350" s="10"/>
      <c r="R4350" s="15">
        <f>'Input Parameters'!$E$28</f>
        <v>12.7</v>
      </c>
      <c r="S4350" s="10">
        <f t="shared" ca="1" si="585"/>
        <v>0.54377080232398578</v>
      </c>
      <c r="T4350" s="25">
        <f ca="1">_xlfn.LOGNORM.INV(S4350,'Input Parameters'!$H$29,'Input Parameters'!$I$29)</f>
        <v>58.955043158040233</v>
      </c>
      <c r="U4350" s="10">
        <f t="shared" ca="1" si="586"/>
        <v>0.29912826209148091</v>
      </c>
      <c r="V4350" s="29">
        <f ca="1">IF('Input Parameters'!$D$30="Beta",_xlfn.BETA.INV(U4350,'Input Parameters'!$L$30,'Input Parameters'!$M$30,'Input Parameters'!$J$30,'Input Parameters'!$K$30),IF('Input Parameters'!$D$30="LogNorm",_xlfn.LOGNORM.INV(U4350,'Input Parameters'!$H$30,'Input Parameters'!$I$30)))</f>
        <v>0.81173799769634847</v>
      </c>
      <c r="W4350" s="2">
        <f ca="1">N4350+(P4350-N4350)*(1-ERF((T4350-R4350)/(2*SQRT(L4350*'Input Parameters'!$E$31))))</f>
        <v>0.1239538415488432</v>
      </c>
      <c r="X4350">
        <f t="shared" ca="1" si="587"/>
        <v>1</v>
      </c>
      <c r="Y4350" s="7"/>
    </row>
    <row r="4351" spans="1:25" ht="15" customHeight="1" x14ac:dyDescent="0.3">
      <c r="A4351" s="130">
        <v>4344</v>
      </c>
      <c r="B4351" s="10">
        <f t="shared" ca="1" si="579"/>
        <v>6.2544478159881622E-2</v>
      </c>
      <c r="C4351" s="57">
        <f ca="1">_xlfn.NORM.INV(B4351,'Input Parameters'!$E$19,'Input Parameters'!$F$19)</f>
        <v>437.69736565125163</v>
      </c>
      <c r="D4351" s="10">
        <f t="shared" ca="1" si="580"/>
        <v>0.36159198235482704</v>
      </c>
      <c r="E4351" s="59">
        <f ca="1">IF(_xlfn.NORM.INV(D4351,'Input Parameters'!$E$20,'Input Parameters'!$F$20)&lt;3500,3500,IF(_xlfn.NORM.INV(D4351,'Input Parameters'!$E$20,'Input Parameters'!$F$20)&gt;5500,5500,_xlfn.NORM.INV(D4351,'Input Parameters'!$E$20,'Input Parameters'!$F$20)))</f>
        <v>4552.0552930957583</v>
      </c>
      <c r="F4351" s="10">
        <f t="shared" ca="1" si="581"/>
        <v>0.31649532274357028</v>
      </c>
      <c r="G4351" s="61">
        <f ca="1">_xlfn.NORM.INV(F4351,'Input Parameters'!$E$21,'Input Parameters'!$F$21)</f>
        <v>281.09667914157711</v>
      </c>
      <c r="H4351" s="54">
        <f ca="1">EXP(E4351*(1/'Input Parameters'!$E$22-1/G4351))</f>
        <v>0.51794378857827694</v>
      </c>
      <c r="I4351" s="10">
        <f t="shared" ca="1" si="582"/>
        <v>0.78831725865287838</v>
      </c>
      <c r="J4351" s="29">
        <f ca="1">_xlfn.BETA.INV(I4351,'Input Parameters'!$L$24,'Input Parameters'!$M$24,'Input Parameters'!$J$24,'Input Parameters'!$K$24)</f>
        <v>0.72899205844761994</v>
      </c>
      <c r="K4351" s="156">
        <f ca="1">('Input Parameters'!$E$25/'Input Parameters'!$E$31)^$J4351</f>
        <v>5.3564206107728192E-3</v>
      </c>
      <c r="L4351" s="66">
        <f ca="1">$H4351*$C4351*'Input Parameters'!$E$23*K4351</f>
        <v>1.2143146495764177</v>
      </c>
      <c r="M4351" s="23">
        <f t="shared" ca="1" si="583"/>
        <v>0.84322718139634456</v>
      </c>
      <c r="N4351" s="15">
        <f ca="1">_xlfn.NORM.INV(M4351,'Input Parameters'!$E$26,'Input Parameters'!$F$26)</f>
        <v>5.5164012058150858E-2</v>
      </c>
      <c r="O4351" s="8">
        <f t="shared" ca="1" si="584"/>
        <v>0.23320595079424067</v>
      </c>
      <c r="P4351" s="29">
        <f ca="1">_xlfn.LOGNORM.INV(O4351,'Input Parameters'!$H$27,'Input Parameters'!$I$27)</f>
        <v>1.0314761645518484</v>
      </c>
      <c r="Q4351" s="10"/>
      <c r="R4351" s="15">
        <f>'Input Parameters'!$E$28</f>
        <v>12.7</v>
      </c>
      <c r="S4351" s="10">
        <f t="shared" ca="1" si="585"/>
        <v>0.96613811143645256</v>
      </c>
      <c r="T4351" s="25">
        <f ca="1">_xlfn.LOGNORM.INV(S4351,'Input Parameters'!$H$29,'Input Parameters'!$I$29)</f>
        <v>71.488553965678634</v>
      </c>
      <c r="U4351" s="10">
        <f t="shared" ca="1" si="586"/>
        <v>0.64370871910967153</v>
      </c>
      <c r="V4351" s="29">
        <f ca="1">IF('Input Parameters'!$D$30="Beta",_xlfn.BETA.INV(U4351,'Input Parameters'!$L$30,'Input Parameters'!$M$30,'Input Parameters'!$J$30,'Input Parameters'!$K$30),IF('Input Parameters'!$D$30="LogNorm",_xlfn.LOGNORM.INV(U4351,'Input Parameters'!$H$30,'Input Parameters'!$I$30)))</f>
        <v>1.1554382749676906</v>
      </c>
      <c r="W4351" s="2">
        <f ca="1">N4351+(P4351-N4351)*(1-ERF((T4351-R4351)/(2*SQRT(L4351*'Input Parameters'!$E$31))))</f>
        <v>5.5321897509482972E-2</v>
      </c>
      <c r="X4351">
        <f t="shared" ca="1" si="587"/>
        <v>1</v>
      </c>
      <c r="Y4351" s="7"/>
    </row>
    <row r="4352" spans="1:25" ht="15" customHeight="1" x14ac:dyDescent="0.3">
      <c r="A4352" s="130">
        <v>4345</v>
      </c>
      <c r="B4352" s="10">
        <f t="shared" ca="1" si="579"/>
        <v>0.14896907981159724</v>
      </c>
      <c r="C4352" s="57">
        <f ca="1">_xlfn.NORM.INV(B4352,'Input Parameters'!$E$19,'Input Parameters'!$F$19)</f>
        <v>479.34689876570525</v>
      </c>
      <c r="D4352" s="10">
        <f t="shared" ca="1" si="580"/>
        <v>0.89204631947272062</v>
      </c>
      <c r="E4352" s="59">
        <f ca="1">IF(_xlfn.NORM.INV(D4352,'Input Parameters'!$E$20,'Input Parameters'!$F$20)&lt;3500,3500,IF(_xlfn.NORM.INV(D4352,'Input Parameters'!$E$20,'Input Parameters'!$F$20)&gt;5500,5500,_xlfn.NORM.INV(D4352,'Input Parameters'!$E$20,'Input Parameters'!$F$20)))</f>
        <v>5500</v>
      </c>
      <c r="F4352" s="10">
        <f t="shared" ca="1" si="581"/>
        <v>0.15337029481549813</v>
      </c>
      <c r="G4352" s="61">
        <f ca="1">_xlfn.NORM.INV(F4352,'Input Parameters'!$E$21,'Input Parameters'!$F$21)</f>
        <v>276.81641053266378</v>
      </c>
      <c r="H4352" s="54">
        <f ca="1">EXP(E4352*(1/'Input Parameters'!$E$22-1/G4352))</f>
        <v>0.33372659905896612</v>
      </c>
      <c r="I4352" s="10">
        <f t="shared" ca="1" si="582"/>
        <v>5.0126560352527383E-2</v>
      </c>
      <c r="J4352" s="29">
        <f ca="1">_xlfn.BETA.INV(I4352,'Input Parameters'!$L$24,'Input Parameters'!$M$24,'Input Parameters'!$J$24,'Input Parameters'!$K$24)</f>
        <v>0.34096086461849229</v>
      </c>
      <c r="K4352" s="156">
        <f ca="1">('Input Parameters'!$E$25/'Input Parameters'!$E$31)^$J4352</f>
        <v>8.6648200092856217E-2</v>
      </c>
      <c r="L4352" s="66">
        <f ca="1">$H4352*$C4352*'Input Parameters'!$E$23*K4352</f>
        <v>13.861182779417762</v>
      </c>
      <c r="M4352" s="23">
        <f t="shared" ca="1" si="583"/>
        <v>0.728502072028682</v>
      </c>
      <c r="N4352" s="15">
        <f ca="1">_xlfn.NORM.INV(M4352,'Input Parameters'!$E$26,'Input Parameters'!$F$26)</f>
        <v>4.6774067713959602E-2</v>
      </c>
      <c r="O4352" s="8">
        <f t="shared" ca="1" si="584"/>
        <v>0.91427326897830452</v>
      </c>
      <c r="P4352" s="29">
        <f ca="1">_xlfn.LOGNORM.INV(O4352,'Input Parameters'!$H$27,'Input Parameters'!$I$27)</f>
        <v>2.6070786479425836</v>
      </c>
      <c r="Q4352" s="10"/>
      <c r="R4352" s="15">
        <f>'Input Parameters'!$E$28</f>
        <v>12.7</v>
      </c>
      <c r="S4352" s="10">
        <f t="shared" ca="1" si="585"/>
        <v>0.99557160316787363</v>
      </c>
      <c r="T4352" s="25">
        <f ca="1">_xlfn.LOGNORM.INV(S4352,'Input Parameters'!$H$29,'Input Parameters'!$I$29)</f>
        <v>78.12506795038658</v>
      </c>
      <c r="U4352" s="10">
        <f t="shared" ca="1" si="586"/>
        <v>6.4961922540144879E-2</v>
      </c>
      <c r="V4352" s="29">
        <f ca="1">IF('Input Parameters'!$D$30="Beta",_xlfn.BETA.INV(U4352,'Input Parameters'!$L$30,'Input Parameters'!$M$30,'Input Parameters'!$J$30,'Input Parameters'!$K$30),IF('Input Parameters'!$D$30="LogNorm",_xlfn.LOGNORM.INV(U4352,'Input Parameters'!$H$30,'Input Parameters'!$I$30)))</f>
        <v>0.54991519039786696</v>
      </c>
      <c r="W4352" s="2">
        <f ca="1">N4352+(P4352-N4352)*(1-ERF((T4352-R4352)/(2*SQRT(L4352*'Input Parameters'!$E$31))))</f>
        <v>0.59472458215092572</v>
      </c>
      <c r="X4352">
        <f t="shared" ca="1" si="587"/>
        <v>0</v>
      </c>
      <c r="Y4352" s="7"/>
    </row>
    <row r="4353" spans="1:25" ht="15" customHeight="1" x14ac:dyDescent="0.3">
      <c r="A4353" s="130">
        <v>4346</v>
      </c>
      <c r="B4353" s="10">
        <f t="shared" ca="1" si="579"/>
        <v>0.87436388088531281</v>
      </c>
      <c r="C4353" s="57">
        <f ca="1">_xlfn.NORM.INV(B4353,'Input Parameters'!$E$19,'Input Parameters'!$F$19)</f>
        <v>664.24386722229974</v>
      </c>
      <c r="D4353" s="10">
        <f t="shared" ca="1" si="580"/>
        <v>0.97471903252999581</v>
      </c>
      <c r="E4353" s="59">
        <f ca="1">IF(_xlfn.NORM.INV(D4353,'Input Parameters'!$E$20,'Input Parameters'!$F$20)&lt;3500,3500,IF(_xlfn.NORM.INV(D4353,'Input Parameters'!$E$20,'Input Parameters'!$F$20)&gt;5500,5500,_xlfn.NORM.INV(D4353,'Input Parameters'!$E$20,'Input Parameters'!$F$20)))</f>
        <v>5500</v>
      </c>
      <c r="F4353" s="10">
        <f t="shared" ca="1" si="581"/>
        <v>0.45473192662432493</v>
      </c>
      <c r="G4353" s="61">
        <f ca="1">_xlfn.NORM.INV(F4353,'Input Parameters'!$E$21,'Input Parameters'!$F$21)</f>
        <v>283.95620140751447</v>
      </c>
      <c r="H4353" s="54">
        <f ca="1">EXP(E4353*(1/'Input Parameters'!$E$22-1/G4353))</f>
        <v>0.54999106389375674</v>
      </c>
      <c r="I4353" s="10">
        <f t="shared" ca="1" si="582"/>
        <v>0.67971005953559982</v>
      </c>
      <c r="J4353" s="29">
        <f ca="1">_xlfn.BETA.INV(I4353,'Input Parameters'!$L$24,'Input Parameters'!$M$24,'Input Parameters'!$J$24,'Input Parameters'!$K$24)</f>
        <v>0.68022550348522182</v>
      </c>
      <c r="K4353" s="156">
        <f ca="1">('Input Parameters'!$E$25/'Input Parameters'!$E$31)^$J4353</f>
        <v>7.5998245765021904E-3</v>
      </c>
      <c r="L4353" s="66">
        <f ca="1">$H4353*$C4353*'Input Parameters'!$E$23*K4353</f>
        <v>2.776430166111417</v>
      </c>
      <c r="M4353" s="23">
        <f t="shared" ca="1" si="583"/>
        <v>0.64072596370249668</v>
      </c>
      <c r="N4353" s="15">
        <f ca="1">_xlfn.NORM.INV(M4353,'Input Parameters'!$E$26,'Input Parameters'!$F$26)</f>
        <v>4.1568398708873106E-2</v>
      </c>
      <c r="O4353" s="8">
        <f t="shared" ca="1" si="584"/>
        <v>0.58941157158703839</v>
      </c>
      <c r="P4353" s="29">
        <f ca="1">_xlfn.LOGNORM.INV(O4353,'Input Parameters'!$H$27,'Input Parameters'!$I$27)</f>
        <v>1.5733557241982241</v>
      </c>
      <c r="Q4353" s="10"/>
      <c r="R4353" s="15">
        <f>'Input Parameters'!$E$28</f>
        <v>12.7</v>
      </c>
      <c r="S4353" s="10">
        <f t="shared" ca="1" si="585"/>
        <v>0.37721693686522995</v>
      </c>
      <c r="T4353" s="25">
        <f ca="1">_xlfn.LOGNORM.INV(S4353,'Input Parameters'!$H$29,'Input Parameters'!$I$29)</f>
        <v>56.22228283785509</v>
      </c>
      <c r="U4353" s="10">
        <f t="shared" ca="1" si="586"/>
        <v>0.11484422699811447</v>
      </c>
      <c r="V4353" s="29">
        <f ca="1">IF('Input Parameters'!$D$30="Beta",_xlfn.BETA.INV(U4353,'Input Parameters'!$L$30,'Input Parameters'!$M$30,'Input Parameters'!$J$30,'Input Parameters'!$K$30),IF('Input Parameters'!$D$30="LogNorm",_xlfn.LOGNORM.INV(U4353,'Input Parameters'!$H$30,'Input Parameters'!$I$30)))</f>
        <v>0.62221712165536236</v>
      </c>
      <c r="W4353" s="2">
        <f ca="1">N4353+(P4353-N4353)*(1-ERF((T4353-R4353)/(2*SQRT(L4353*'Input Parameters'!$E$31))))</f>
        <v>0.14076009185415808</v>
      </c>
      <c r="X4353">
        <f t="shared" ca="1" si="587"/>
        <v>1</v>
      </c>
      <c r="Y4353" s="7"/>
    </row>
    <row r="4354" spans="1:25" ht="15" customHeight="1" x14ac:dyDescent="0.3">
      <c r="A4354" s="130">
        <v>4347</v>
      </c>
      <c r="B4354" s="10">
        <f t="shared" ca="1" si="579"/>
        <v>4.2884399398898099E-2</v>
      </c>
      <c r="C4354" s="57">
        <f ca="1">_xlfn.NORM.INV(B4354,'Input Parameters'!$E$19,'Input Parameters'!$F$19)</f>
        <v>422.11611183814688</v>
      </c>
      <c r="D4354" s="10">
        <f t="shared" ca="1" si="580"/>
        <v>0.20646470426870001</v>
      </c>
      <c r="E4354" s="59">
        <f ca="1">IF(_xlfn.NORM.INV(D4354,'Input Parameters'!$E$20,'Input Parameters'!$F$20)&lt;3500,3500,IF(_xlfn.NORM.INV(D4354,'Input Parameters'!$E$20,'Input Parameters'!$F$20)&gt;5500,5500,_xlfn.NORM.INV(D4354,'Input Parameters'!$E$20,'Input Parameters'!$F$20)))</f>
        <v>4226.8754235982715</v>
      </c>
      <c r="F4354" s="10">
        <f t="shared" ca="1" si="581"/>
        <v>0.46284858180792932</v>
      </c>
      <c r="G4354" s="61">
        <f ca="1">_xlfn.NORM.INV(F4354,'Input Parameters'!$E$21,'Input Parameters'!$F$21)</f>
        <v>284.11697793057942</v>
      </c>
      <c r="H4354" s="54">
        <f ca="1">EXP(E4354*(1/'Input Parameters'!$E$22-1/G4354))</f>
        <v>0.63696514875729748</v>
      </c>
      <c r="I4354" s="10">
        <f t="shared" ca="1" si="582"/>
        <v>0.56502321666982858</v>
      </c>
      <c r="J4354" s="29">
        <f ca="1">_xlfn.BETA.INV(I4354,'Input Parameters'!$L$24,'Input Parameters'!$M$24,'Input Parameters'!$J$24,'Input Parameters'!$K$24)</f>
        <v>0.63330413632640914</v>
      </c>
      <c r="K4354" s="156">
        <f ca="1">('Input Parameters'!$E$25/'Input Parameters'!$E$31)^$J4354</f>
        <v>1.0641035830763706E-2</v>
      </c>
      <c r="L4354" s="66">
        <f ca="1">$H4354*$C4354*'Input Parameters'!$E$23*K4354</f>
        <v>2.8610899081449968</v>
      </c>
      <c r="M4354" s="23">
        <f t="shared" ca="1" si="583"/>
        <v>8.4954652618622561E-2</v>
      </c>
      <c r="N4354" s="15">
        <f ca="1">_xlfn.NORM.INV(M4354,'Input Parameters'!$E$26,'Input Parameters'!$F$26)</f>
        <v>5.1775989848294006E-3</v>
      </c>
      <c r="O4354" s="8">
        <f t="shared" ca="1" si="584"/>
        <v>9.9263540388781935E-2</v>
      </c>
      <c r="P4354" s="29">
        <f ca="1">_xlfn.LOGNORM.INV(O4354,'Input Parameters'!$H$27,'Input Parameters'!$I$27)</f>
        <v>0.80603985216218887</v>
      </c>
      <c r="Q4354" s="10"/>
      <c r="R4354" s="15">
        <f>'Input Parameters'!$E$28</f>
        <v>12.7</v>
      </c>
      <c r="S4354" s="10">
        <f t="shared" ca="1" si="585"/>
        <v>0.74037830673928207</v>
      </c>
      <c r="T4354" s="25">
        <f ca="1">_xlfn.LOGNORM.INV(S4354,'Input Parameters'!$H$29,'Input Parameters'!$I$29)</f>
        <v>62.60176835798368</v>
      </c>
      <c r="U4354" s="10">
        <f t="shared" ca="1" si="586"/>
        <v>0.42092081841480122</v>
      </c>
      <c r="V4354" s="29">
        <f ca="1">IF('Input Parameters'!$D$30="Beta",_xlfn.BETA.INV(U4354,'Input Parameters'!$L$30,'Input Parameters'!$M$30,'Input Parameters'!$J$30,'Input Parameters'!$K$30),IF('Input Parameters'!$D$30="LogNorm",_xlfn.LOGNORM.INV(U4354,'Input Parameters'!$H$30,'Input Parameters'!$I$30)))</f>
        <v>0.92359620580804036</v>
      </c>
      <c r="W4354" s="2">
        <f ca="1">N4354+(P4354-N4354)*(1-ERF((T4354-R4354)/(2*SQRT(L4354*'Input Parameters'!$E$31))))</f>
        <v>3.4785106995002563E-2</v>
      </c>
      <c r="X4354">
        <f t="shared" ca="1" si="587"/>
        <v>1</v>
      </c>
      <c r="Y4354" s="7"/>
    </row>
    <row r="4355" spans="1:25" ht="15" customHeight="1" x14ac:dyDescent="0.3">
      <c r="A4355" s="130">
        <v>4348</v>
      </c>
      <c r="B4355" s="10">
        <f t="shared" ca="1" si="579"/>
        <v>0.56552267020544678</v>
      </c>
      <c r="C4355" s="57">
        <f ca="1">_xlfn.NORM.INV(B4355,'Input Parameters'!$E$19,'Input Parameters'!$F$19)</f>
        <v>581.24135369835278</v>
      </c>
      <c r="D4355" s="10">
        <f t="shared" ca="1" si="580"/>
        <v>4.9239835289167644E-2</v>
      </c>
      <c r="E4355" s="59">
        <f ca="1">IF(_xlfn.NORM.INV(D4355,'Input Parameters'!$E$20,'Input Parameters'!$F$20)&lt;3500,3500,IF(_xlfn.NORM.INV(D4355,'Input Parameters'!$E$20,'Input Parameters'!$F$20)&gt;5500,5500,_xlfn.NORM.INV(D4355,'Input Parameters'!$E$20,'Input Parameters'!$F$20)))</f>
        <v>3643.4115100437193</v>
      </c>
      <c r="F4355" s="10">
        <f t="shared" ca="1" si="581"/>
        <v>2.5380802876467046E-2</v>
      </c>
      <c r="G4355" s="61">
        <f ca="1">_xlfn.NORM.INV(F4355,'Input Parameters'!$E$21,'Input Parameters'!$F$21)</f>
        <v>269.49557156643999</v>
      </c>
      <c r="H4355" s="54">
        <f ca="1">EXP(E4355*(1/'Input Parameters'!$E$22-1/G4355))</f>
        <v>0.33806308747824299</v>
      </c>
      <c r="I4355" s="10">
        <f t="shared" ca="1" si="582"/>
        <v>0.89220050709593823</v>
      </c>
      <c r="J4355" s="29">
        <f ca="1">_xlfn.BETA.INV(I4355,'Input Parameters'!$L$24,'Input Parameters'!$M$24,'Input Parameters'!$J$24,'Input Parameters'!$K$24)</f>
        <v>0.78722756417285789</v>
      </c>
      <c r="K4355" s="156">
        <f ca="1">('Input Parameters'!$E$25/'Input Parameters'!$E$31)^$J4355</f>
        <v>3.5273284656247806E-3</v>
      </c>
      <c r="L4355" s="66">
        <f ca="1">$H4355*$C4355*'Input Parameters'!$E$23*K4355</f>
        <v>0.6931068040251871</v>
      </c>
      <c r="M4355" s="23">
        <f t="shared" ca="1" si="583"/>
        <v>0.25717458531055626</v>
      </c>
      <c r="N4355" s="15">
        <f ca="1">_xlfn.NORM.INV(M4355,'Input Parameters'!$E$26,'Input Parameters'!$F$26)</f>
        <v>2.0306307148004531E-2</v>
      </c>
      <c r="O4355" s="8">
        <f t="shared" ca="1" si="584"/>
        <v>0.23690590530372568</v>
      </c>
      <c r="P4355" s="29">
        <f ca="1">_xlfn.LOGNORM.INV(O4355,'Input Parameters'!$H$27,'Input Parameters'!$I$27)</f>
        <v>1.0369845248998684</v>
      </c>
      <c r="Q4355" s="10"/>
      <c r="R4355" s="15">
        <f>'Input Parameters'!$E$28</f>
        <v>12.7</v>
      </c>
      <c r="S4355" s="10">
        <f t="shared" ca="1" si="585"/>
        <v>0.52079144379771891</v>
      </c>
      <c r="T4355" s="25">
        <f ca="1">_xlfn.LOGNORM.INV(S4355,'Input Parameters'!$H$29,'Input Parameters'!$I$29)</f>
        <v>58.573711501199803</v>
      </c>
      <c r="U4355" s="10">
        <f t="shared" ca="1" si="586"/>
        <v>0.80106242412823803</v>
      </c>
      <c r="V4355" s="29">
        <f ca="1">IF('Input Parameters'!$D$30="Beta",_xlfn.BETA.INV(U4355,'Input Parameters'!$L$30,'Input Parameters'!$M$30,'Input Parameters'!$J$30,'Input Parameters'!$K$30),IF('Input Parameters'!$D$30="LogNorm",_xlfn.LOGNORM.INV(U4355,'Input Parameters'!$H$30,'Input Parameters'!$I$30)))</f>
        <v>1.3945829058334773</v>
      </c>
      <c r="W4355" s="2">
        <f ca="1">N4355+(P4355-N4355)*(1-ERF((T4355-R4355)/(2*SQRT(L4355*'Input Parameters'!$E$31))))</f>
        <v>2.0405622752869321E-2</v>
      </c>
      <c r="X4355">
        <f t="shared" ca="1" si="587"/>
        <v>1</v>
      </c>
      <c r="Y4355" s="7"/>
    </row>
    <row r="4356" spans="1:25" ht="15" customHeight="1" x14ac:dyDescent="0.3">
      <c r="A4356" s="130">
        <v>4349</v>
      </c>
      <c r="B4356" s="10">
        <f t="shared" ca="1" si="579"/>
        <v>0.56634246523570231</v>
      </c>
      <c r="C4356" s="57">
        <f ca="1">_xlfn.NORM.INV(B4356,'Input Parameters'!$E$19,'Input Parameters'!$F$19)</f>
        <v>581.41740439177909</v>
      </c>
      <c r="D4356" s="10">
        <f t="shared" ca="1" si="580"/>
        <v>4.9732653233730328E-2</v>
      </c>
      <c r="E4356" s="59">
        <f ca="1">IF(_xlfn.NORM.INV(D4356,'Input Parameters'!$E$20,'Input Parameters'!$F$20)&lt;3500,3500,IF(_xlfn.NORM.INV(D4356,'Input Parameters'!$E$20,'Input Parameters'!$F$20)&gt;5500,5500,_xlfn.NORM.INV(D4356,'Input Parameters'!$E$20,'Input Parameters'!$F$20)))</f>
        <v>3646.78404946715</v>
      </c>
      <c r="F4356" s="10">
        <f t="shared" ca="1" si="581"/>
        <v>0.27243462467082324</v>
      </c>
      <c r="G4356" s="61">
        <f ca="1">_xlfn.NORM.INV(F4356,'Input Parameters'!$E$21,'Input Parameters'!$F$21)</f>
        <v>280.09103534851175</v>
      </c>
      <c r="H4356" s="54">
        <f ca="1">EXP(E4356*(1/'Input Parameters'!$E$22-1/G4356))</f>
        <v>0.56347423920381634</v>
      </c>
      <c r="I4356" s="10">
        <f t="shared" ca="1" si="582"/>
        <v>2.8901879102665173E-3</v>
      </c>
      <c r="J4356" s="29">
        <f ca="1">_xlfn.BETA.INV(I4356,'Input Parameters'!$L$24,'Input Parameters'!$M$24,'Input Parameters'!$J$24,'Input Parameters'!$K$24)</f>
        <v>0.19247471377987718</v>
      </c>
      <c r="K4356" s="156">
        <f ca="1">('Input Parameters'!$E$25/'Input Parameters'!$E$31)^$J4356</f>
        <v>0.25139583619494399</v>
      </c>
      <c r="L4356" s="66">
        <f ca="1">$H4356*$C4356*'Input Parameters'!$E$23*K4356</f>
        <v>82.360727501614434</v>
      </c>
      <c r="M4356" s="23">
        <f t="shared" ca="1" si="583"/>
        <v>0.30658154741214894</v>
      </c>
      <c r="N4356" s="15">
        <f ca="1">_xlfn.NORM.INV(M4356,'Input Parameters'!$E$26,'Input Parameters'!$F$26)</f>
        <v>2.3383166036087116E-2</v>
      </c>
      <c r="O4356" s="8">
        <f t="shared" ca="1" si="584"/>
        <v>0.79004129507751075</v>
      </c>
      <c r="P4356" s="29">
        <f ca="1">_xlfn.LOGNORM.INV(O4356,'Input Parameters'!$H$27,'Input Parameters'!$I$27)</f>
        <v>2.0340825448466888</v>
      </c>
      <c r="Q4356" s="10"/>
      <c r="R4356" s="15">
        <f>'Input Parameters'!$E$28</f>
        <v>12.7</v>
      </c>
      <c r="S4356" s="10">
        <f t="shared" ca="1" si="585"/>
        <v>0.77810430243553752</v>
      </c>
      <c r="T4356" s="25">
        <f ca="1">_xlfn.LOGNORM.INV(S4356,'Input Parameters'!$H$29,'Input Parameters'!$I$29)</f>
        <v>63.460118100456064</v>
      </c>
      <c r="U4356" s="10">
        <f t="shared" ca="1" si="586"/>
        <v>0.80072299669115143</v>
      </c>
      <c r="V4356" s="29">
        <f ca="1">IF('Input Parameters'!$D$30="Beta",_xlfn.BETA.INV(U4356,'Input Parameters'!$L$30,'Input Parameters'!$M$30,'Input Parameters'!$J$30,'Input Parameters'!$K$30),IF('Input Parameters'!$D$30="LogNorm",_xlfn.LOGNORM.INV(U4356,'Input Parameters'!$H$30,'Input Parameters'!$I$30)))</f>
        <v>1.3939145085724267</v>
      </c>
      <c r="W4356" s="2">
        <f ca="1">N4356+(P4356-N4356)*(1-ERF((T4356-R4356)/(2*SQRT(L4356*'Input Parameters'!$E$31))))</f>
        <v>1.4157386299006616</v>
      </c>
      <c r="X4356">
        <f t="shared" ca="1" si="587"/>
        <v>0</v>
      </c>
      <c r="Y4356" s="7"/>
    </row>
    <row r="4357" spans="1:25" ht="15" customHeight="1" x14ac:dyDescent="0.3">
      <c r="A4357" s="130">
        <v>4350</v>
      </c>
      <c r="B4357" s="10">
        <f t="shared" ref="B4357:B4420" ca="1" si="588">RAND()</f>
        <v>0.63967285180820543</v>
      </c>
      <c r="C4357" s="57">
        <f ca="1">_xlfn.NORM.INV(B4357,'Input Parameters'!$E$19,'Input Parameters'!$F$19)</f>
        <v>597.51588835029929</v>
      </c>
      <c r="D4357" s="10">
        <f t="shared" ref="D4357:D4420" ca="1" si="589">RAND()</f>
        <v>0.14027787788974277</v>
      </c>
      <c r="E4357" s="59">
        <f ca="1">IF(_xlfn.NORM.INV(D4357,'Input Parameters'!$E$20,'Input Parameters'!$F$20)&lt;3500,3500,IF(_xlfn.NORM.INV(D4357,'Input Parameters'!$E$20,'Input Parameters'!$F$20)&gt;5500,5500,_xlfn.NORM.INV(D4357,'Input Parameters'!$E$20,'Input Parameters'!$F$20)))</f>
        <v>4044.6497941189864</v>
      </c>
      <c r="F4357" s="10">
        <f t="shared" ref="F4357:F4420" ca="1" si="590">RAND()</f>
        <v>0.46394589482967452</v>
      </c>
      <c r="G4357" s="61">
        <f ca="1">_xlfn.NORM.INV(F4357,'Input Parameters'!$E$21,'Input Parameters'!$F$21)</f>
        <v>284.13868875131232</v>
      </c>
      <c r="H4357" s="54">
        <f ca="1">EXP(E4357*(1/'Input Parameters'!$E$22-1/G4357))</f>
        <v>0.65017891540202588</v>
      </c>
      <c r="I4357" s="10">
        <f t="shared" ref="I4357:I4420" ca="1" si="591">RAND()</f>
        <v>0.8064873500209262</v>
      </c>
      <c r="J4357" s="29">
        <f ca="1">_xlfn.BETA.INV(I4357,'Input Parameters'!$L$24,'Input Parameters'!$M$24,'Input Parameters'!$J$24,'Input Parameters'!$K$24)</f>
        <v>0.73799866697184924</v>
      </c>
      <c r="K4357" s="156">
        <f ca="1">('Input Parameters'!$E$25/'Input Parameters'!$E$31)^$J4357</f>
        <v>5.0212887276265402E-3</v>
      </c>
      <c r="L4357" s="66">
        <f ca="1">$H4357*$C4357*'Input Parameters'!$E$23*K4357</f>
        <v>1.9507316664322016</v>
      </c>
      <c r="M4357" s="23">
        <f t="shared" ref="M4357:M4420" ca="1" si="592">RAND()</f>
        <v>0.98325092864417785</v>
      </c>
      <c r="N4357" s="15">
        <f ca="1">_xlfn.NORM.INV(M4357,'Input Parameters'!$E$26,'Input Parameters'!$F$26)</f>
        <v>7.864729058495501E-2</v>
      </c>
      <c r="O4357" s="8">
        <f t="shared" ref="O4357:O4420" ca="1" si="593">RAND()</f>
        <v>0.75926205627977461</v>
      </c>
      <c r="P4357" s="29">
        <f ca="1">_xlfn.LOGNORM.INV(O4357,'Input Parameters'!$H$27,'Input Parameters'!$I$27)</f>
        <v>1.9437878625134872</v>
      </c>
      <c r="Q4357" s="10"/>
      <c r="R4357" s="15">
        <f>'Input Parameters'!$E$28</f>
        <v>12.7</v>
      </c>
      <c r="S4357" s="10">
        <f t="shared" ref="S4357:S4420" ca="1" si="594">RAND()</f>
        <v>0.53610207240604768</v>
      </c>
      <c r="T4357" s="25">
        <f ca="1">_xlfn.LOGNORM.INV(S4357,'Input Parameters'!$H$29,'Input Parameters'!$I$29)</f>
        <v>58.827302264227455</v>
      </c>
      <c r="U4357" s="10">
        <f t="shared" ref="U4357:U4420" ca="1" si="595">RAND()</f>
        <v>0.94552914829140955</v>
      </c>
      <c r="V4357" s="29">
        <f ca="1">IF('Input Parameters'!$D$30="Beta",_xlfn.BETA.INV(U4357,'Input Parameters'!$L$30,'Input Parameters'!$M$30,'Input Parameters'!$J$30,'Input Parameters'!$K$30),IF('Input Parameters'!$D$30="LogNorm",_xlfn.LOGNORM.INV(U4357,'Input Parameters'!$H$30,'Input Parameters'!$I$30)))</f>
        <v>1.880110064949267</v>
      </c>
      <c r="W4357" s="2">
        <f ca="1">N4357+(P4357-N4357)*(1-ERF((T4357-R4357)/(2*SQRT(L4357*'Input Parameters'!$E$31))))</f>
        <v>0.11506845337307239</v>
      </c>
      <c r="X4357">
        <f t="shared" ca="1" si="587"/>
        <v>1</v>
      </c>
      <c r="Y4357" s="7"/>
    </row>
    <row r="4358" spans="1:25" ht="15" customHeight="1" x14ac:dyDescent="0.3">
      <c r="A4358" s="130">
        <v>4351</v>
      </c>
      <c r="B4358" s="10">
        <f t="shared" ca="1" si="588"/>
        <v>0.86578570233470398</v>
      </c>
      <c r="C4358" s="57">
        <f ca="1">_xlfn.NORM.INV(B4358,'Input Parameters'!$E$19,'Input Parameters'!$F$19)</f>
        <v>660.81518485014522</v>
      </c>
      <c r="D4358" s="10">
        <f t="shared" ca="1" si="589"/>
        <v>0.46095741521372258</v>
      </c>
      <c r="E4358" s="59">
        <f ca="1">IF(_xlfn.NORM.INV(D4358,'Input Parameters'!$E$20,'Input Parameters'!$F$20)&lt;3500,3500,IF(_xlfn.NORM.INV(D4358,'Input Parameters'!$E$20,'Input Parameters'!$F$20)&gt;5500,5500,_xlfn.NORM.INV(D4358,'Input Parameters'!$E$20,'Input Parameters'!$F$20)))</f>
        <v>4731.3846056511757</v>
      </c>
      <c r="F4358" s="10">
        <f t="shared" ca="1" si="590"/>
        <v>0.93415667235885402</v>
      </c>
      <c r="G4358" s="61">
        <f ca="1">_xlfn.NORM.INV(F4358,'Input Parameters'!$E$21,'Input Parameters'!$F$21)</f>
        <v>296.69882383170773</v>
      </c>
      <c r="H4358" s="54">
        <f ca="1">EXP(E4358*(1/'Input Parameters'!$E$22-1/G4358))</f>
        <v>1.2230056049197442</v>
      </c>
      <c r="I4358" s="10">
        <f t="shared" ca="1" si="591"/>
        <v>0.59569859263857317</v>
      </c>
      <c r="J4358" s="29">
        <f ca="1">_xlfn.BETA.INV(I4358,'Input Parameters'!$L$24,'Input Parameters'!$M$24,'Input Parameters'!$J$24,'Input Parameters'!$K$24)</f>
        <v>0.64565796414641052</v>
      </c>
      <c r="K4358" s="156">
        <f ca="1">('Input Parameters'!$E$25/'Input Parameters'!$E$31)^$J4358</f>
        <v>9.7385969621653998E-3</v>
      </c>
      <c r="L4358" s="66">
        <f ca="1">$H4358*$C4358*'Input Parameters'!$E$23*K4358</f>
        <v>7.8705458653431553</v>
      </c>
      <c r="M4358" s="23">
        <f t="shared" ca="1" si="592"/>
        <v>0.41355897866247948</v>
      </c>
      <c r="N4358" s="15">
        <f ca="1">_xlfn.NORM.INV(M4358,'Input Parameters'!$E$26,'Input Parameters'!$F$26)</f>
        <v>2.941361325604145E-2</v>
      </c>
      <c r="O4358" s="8">
        <f t="shared" ca="1" si="593"/>
        <v>8.9899661000537701E-2</v>
      </c>
      <c r="P4358" s="29">
        <f ca="1">_xlfn.LOGNORM.INV(O4358,'Input Parameters'!$H$27,'Input Parameters'!$I$27)</f>
        <v>0.78644987983590708</v>
      </c>
      <c r="Q4358" s="10"/>
      <c r="R4358" s="15">
        <f>'Input Parameters'!$E$28</f>
        <v>12.7</v>
      </c>
      <c r="S4358" s="10">
        <f t="shared" ca="1" si="594"/>
        <v>0.14346337795026065</v>
      </c>
      <c r="T4358" s="25">
        <f ca="1">_xlfn.LOGNORM.INV(S4358,'Input Parameters'!$H$29,'Input Parameters'!$I$29)</f>
        <v>51.669809604855892</v>
      </c>
      <c r="U4358" s="10">
        <f t="shared" ca="1" si="595"/>
        <v>0.1023411738672334</v>
      </c>
      <c r="V4358" s="29">
        <f ca="1">IF('Input Parameters'!$D$30="Beta",_xlfn.BETA.INV(U4358,'Input Parameters'!$L$30,'Input Parameters'!$M$30,'Input Parameters'!$J$30,'Input Parameters'!$K$30),IF('Input Parameters'!$D$30="LogNorm",_xlfn.LOGNORM.INV(U4358,'Input Parameters'!$H$30,'Input Parameters'!$I$30)))</f>
        <v>0.60595398729331706</v>
      </c>
      <c r="W4358" s="2">
        <f ca="1">N4358+(P4358-N4358)*(1-ERF((T4358-R4358)/(2*SQRT(L4358*'Input Parameters'!$E$31))))</f>
        <v>0.27619922443139933</v>
      </c>
      <c r="X4358">
        <f t="shared" ca="1" si="587"/>
        <v>1</v>
      </c>
      <c r="Y4358" s="7"/>
    </row>
    <row r="4359" spans="1:25" ht="15" customHeight="1" x14ac:dyDescent="0.3">
      <c r="A4359" s="130">
        <v>4352</v>
      </c>
      <c r="B4359" s="10">
        <f t="shared" ca="1" si="588"/>
        <v>7.6476973297690209E-2</v>
      </c>
      <c r="C4359" s="57">
        <f ca="1">_xlfn.NORM.INV(B4359,'Input Parameters'!$E$19,'Input Parameters'!$F$19)</f>
        <v>446.53471406249605</v>
      </c>
      <c r="D4359" s="10">
        <f t="shared" ca="1" si="589"/>
        <v>0.64407119327940221</v>
      </c>
      <c r="E4359" s="59">
        <f ca="1">IF(_xlfn.NORM.INV(D4359,'Input Parameters'!$E$20,'Input Parameters'!$F$20)&lt;3500,3500,IF(_xlfn.NORM.INV(D4359,'Input Parameters'!$E$20,'Input Parameters'!$F$20)&gt;5500,5500,_xlfn.NORM.INV(D4359,'Input Parameters'!$E$20,'Input Parameters'!$F$20)))</f>
        <v>5058.5536861845549</v>
      </c>
      <c r="F4359" s="10">
        <f t="shared" ca="1" si="590"/>
        <v>0.38162094084356057</v>
      </c>
      <c r="G4359" s="61">
        <f ca="1">_xlfn.NORM.INV(F4359,'Input Parameters'!$E$21,'Input Parameters'!$F$21)</f>
        <v>282.48236072068693</v>
      </c>
      <c r="H4359" s="54">
        <f ca="1">EXP(E4359*(1/'Input Parameters'!$E$22-1/G4359))</f>
        <v>0.5258104332449024</v>
      </c>
      <c r="I4359" s="10">
        <f t="shared" ca="1" si="591"/>
        <v>0.20045515514940382</v>
      </c>
      <c r="J4359" s="29">
        <f ca="1">_xlfn.BETA.INV(I4359,'Input Parameters'!$L$24,'Input Parameters'!$M$24,'Input Parameters'!$J$24,'Input Parameters'!$K$24)</f>
        <v>0.46893305885486902</v>
      </c>
      <c r="K4359" s="156">
        <f ca="1">('Input Parameters'!$E$25/'Input Parameters'!$E$31)^$J4359</f>
        <v>3.4599581990092589E-2</v>
      </c>
      <c r="L4359" s="66">
        <f ca="1">$H4359*$C4359*'Input Parameters'!$E$23*K4359</f>
        <v>8.1237262108813244</v>
      </c>
      <c r="M4359" s="23">
        <f t="shared" ca="1" si="592"/>
        <v>8.0924795452867238E-2</v>
      </c>
      <c r="N4359" s="15">
        <f ca="1">_xlfn.NORM.INV(M4359,'Input Parameters'!$E$26,'Input Parameters'!$F$26)</f>
        <v>4.6235634040127024E-3</v>
      </c>
      <c r="O4359" s="8">
        <f t="shared" ca="1" si="593"/>
        <v>0.85485984886103838</v>
      </c>
      <c r="P4359" s="29">
        <f ca="1">_xlfn.LOGNORM.INV(O4359,'Input Parameters'!$H$27,'Input Parameters'!$I$27)</f>
        <v>2.2729181426989427</v>
      </c>
      <c r="Q4359" s="10"/>
      <c r="R4359" s="15">
        <f>'Input Parameters'!$E$28</f>
        <v>12.7</v>
      </c>
      <c r="S4359" s="10">
        <f t="shared" ca="1" si="594"/>
        <v>0.88799849591026059</v>
      </c>
      <c r="T4359" s="25">
        <f ca="1">_xlfn.LOGNORM.INV(S4359,'Input Parameters'!$H$29,'Input Parameters'!$I$29)</f>
        <v>66.749779439512309</v>
      </c>
      <c r="U4359" s="10">
        <f t="shared" ca="1" si="595"/>
        <v>0.4010332683909853</v>
      </c>
      <c r="V4359" s="29">
        <f ca="1">IF('Input Parameters'!$D$30="Beta",_xlfn.BETA.INV(U4359,'Input Parameters'!$L$30,'Input Parameters'!$M$30,'Input Parameters'!$J$30,'Input Parameters'!$K$30),IF('Input Parameters'!$D$30="LogNorm",_xlfn.LOGNORM.INV(U4359,'Input Parameters'!$H$30,'Input Parameters'!$I$30)))</f>
        <v>0.90515847798052118</v>
      </c>
      <c r="W4359" s="2">
        <f ca="1">N4359+(P4359-N4359)*(1-ERF((T4359-R4359)/(2*SQRT(L4359*'Input Parameters'!$E$31))))</f>
        <v>0.41279866191620485</v>
      </c>
      <c r="X4359">
        <f t="shared" ca="1" si="587"/>
        <v>1</v>
      </c>
      <c r="Y4359" s="7"/>
    </row>
    <row r="4360" spans="1:25" ht="15" customHeight="1" x14ac:dyDescent="0.3">
      <c r="A4360" s="130">
        <v>4353</v>
      </c>
      <c r="B4360" s="10">
        <f t="shared" ca="1" si="588"/>
        <v>0.18796029189081298</v>
      </c>
      <c r="C4360" s="57">
        <f ca="1">_xlfn.NORM.INV(B4360,'Input Parameters'!$E$19,'Input Parameters'!$F$19)</f>
        <v>492.48051075375417</v>
      </c>
      <c r="D4360" s="10">
        <f t="shared" ca="1" si="589"/>
        <v>0.26344086114253229</v>
      </c>
      <c r="E4360" s="59">
        <f ca="1">IF(_xlfn.NORM.INV(D4360,'Input Parameters'!$E$20,'Input Parameters'!$F$20)&lt;3500,3500,IF(_xlfn.NORM.INV(D4360,'Input Parameters'!$E$20,'Input Parameters'!$F$20)&gt;5500,5500,_xlfn.NORM.INV(D4360,'Input Parameters'!$E$20,'Input Parameters'!$F$20)))</f>
        <v>4357.0587192776457</v>
      </c>
      <c r="F4360" s="10">
        <f t="shared" ca="1" si="590"/>
        <v>0.92926954217047619</v>
      </c>
      <c r="G4360" s="61">
        <f ca="1">_xlfn.NORM.INV(F4360,'Input Parameters'!$E$21,'Input Parameters'!$F$21)</f>
        <v>296.40712725436686</v>
      </c>
      <c r="H4360" s="54">
        <f ca="1">EXP(E4360*(1/'Input Parameters'!$E$22-1/G4360))</f>
        <v>1.1864110653173694</v>
      </c>
      <c r="I4360" s="10">
        <f t="shared" ca="1" si="591"/>
        <v>0.93307774659118048</v>
      </c>
      <c r="J4360" s="29">
        <f ca="1">_xlfn.BETA.INV(I4360,'Input Parameters'!$L$24,'Input Parameters'!$M$24,'Input Parameters'!$J$24,'Input Parameters'!$K$24)</f>
        <v>0.81838380647014641</v>
      </c>
      <c r="K4360" s="156">
        <f ca="1">('Input Parameters'!$E$25/'Input Parameters'!$E$31)^$J4360</f>
        <v>2.8208548709000411E-3</v>
      </c>
      <c r="L4360" s="66">
        <f ca="1">$H4360*$C4360*'Input Parameters'!$E$23*K4360</f>
        <v>1.6481812909690123</v>
      </c>
      <c r="M4360" s="23">
        <f t="shared" ca="1" si="592"/>
        <v>0.57769659693719166</v>
      </c>
      <c r="N4360" s="15">
        <f ca="1">_xlfn.NORM.INV(M4360,'Input Parameters'!$E$26,'Input Parameters'!$F$26)</f>
        <v>3.8116090145481764E-2</v>
      </c>
      <c r="O4360" s="8">
        <f t="shared" ca="1" si="593"/>
        <v>0.20915386901228583</v>
      </c>
      <c r="P4360" s="29">
        <f ca="1">_xlfn.LOGNORM.INV(O4360,'Input Parameters'!$H$27,'Input Parameters'!$I$27)</f>
        <v>0.99515367059691773</v>
      </c>
      <c r="Q4360" s="10"/>
      <c r="R4360" s="15">
        <f>'Input Parameters'!$E$28</f>
        <v>12.7</v>
      </c>
      <c r="S4360" s="10">
        <f t="shared" ca="1" si="594"/>
        <v>1.6219836502040508E-3</v>
      </c>
      <c r="T4360" s="25">
        <f ca="1">_xlfn.LOGNORM.INV(S4360,'Input Parameters'!$H$29,'Input Parameters'!$I$29)</f>
        <v>41.843737411851066</v>
      </c>
      <c r="U4360" s="10">
        <f t="shared" ca="1" si="595"/>
        <v>0.20217410937982749</v>
      </c>
      <c r="V4360" s="29">
        <f ca="1">IF('Input Parameters'!$D$30="Beta",_xlfn.BETA.INV(U4360,'Input Parameters'!$L$30,'Input Parameters'!$M$30,'Input Parameters'!$J$30,'Input Parameters'!$K$30),IF('Input Parameters'!$D$30="LogNorm",_xlfn.LOGNORM.INV(U4360,'Input Parameters'!$H$30,'Input Parameters'!$I$30)))</f>
        <v>0.71918944811695318</v>
      </c>
      <c r="W4360" s="2">
        <f ca="1">N4360+(P4360-N4360)*(1-ERF((T4360-R4360)/(2*SQRT(L4360*'Input Parameters'!$E$31))))</f>
        <v>0.14190770651728288</v>
      </c>
      <c r="X4360">
        <f t="shared" ca="1" si="587"/>
        <v>1</v>
      </c>
      <c r="Y4360" s="7"/>
    </row>
    <row r="4361" spans="1:25" ht="15" customHeight="1" x14ac:dyDescent="0.3">
      <c r="A4361" s="130">
        <v>4354</v>
      </c>
      <c r="B4361" s="10">
        <f t="shared" ca="1" si="588"/>
        <v>0.52960180703942628</v>
      </c>
      <c r="C4361" s="57">
        <f ca="1">_xlfn.NORM.INV(B4361,'Input Parameters'!$E$19,'Input Parameters'!$F$19)</f>
        <v>573.57572597416925</v>
      </c>
      <c r="D4361" s="10">
        <f t="shared" ca="1" si="589"/>
        <v>0.1124282342437406</v>
      </c>
      <c r="E4361" s="59">
        <f ca="1">IF(_xlfn.NORM.INV(D4361,'Input Parameters'!$E$20,'Input Parameters'!$F$20)&lt;3500,3500,IF(_xlfn.NORM.INV(D4361,'Input Parameters'!$E$20,'Input Parameters'!$F$20)&gt;5500,5500,_xlfn.NORM.INV(D4361,'Input Parameters'!$E$20,'Input Parameters'!$F$20)))</f>
        <v>3950.3993059612608</v>
      </c>
      <c r="F4361" s="10">
        <f t="shared" ca="1" si="590"/>
        <v>0.92987323516654352</v>
      </c>
      <c r="G4361" s="61">
        <f ca="1">_xlfn.NORM.INV(F4361,'Input Parameters'!$E$21,'Input Parameters'!$F$21)</f>
        <v>296.44230187327832</v>
      </c>
      <c r="H4361" s="54">
        <f ca="1">EXP(E4361*(1/'Input Parameters'!$E$22-1/G4361))</f>
        <v>1.169481493821132</v>
      </c>
      <c r="I4361" s="10">
        <f t="shared" ca="1" si="591"/>
        <v>0.73435324655175749</v>
      </c>
      <c r="J4361" s="29">
        <f ca="1">_xlfn.BETA.INV(I4361,'Input Parameters'!$L$24,'Input Parameters'!$M$24,'Input Parameters'!$J$24,'Input Parameters'!$K$24)</f>
        <v>0.70390385444902559</v>
      </c>
      <c r="K4361" s="156">
        <f ca="1">('Input Parameters'!$E$25/'Input Parameters'!$E$31)^$J4361</f>
        <v>6.4126165403429955E-3</v>
      </c>
      <c r="L4361" s="66">
        <f ca="1">$H4361*$C4361*'Input Parameters'!$E$23*K4361</f>
        <v>4.3014946608374478</v>
      </c>
      <c r="M4361" s="23">
        <f t="shared" ca="1" si="592"/>
        <v>7.543722105307582E-2</v>
      </c>
      <c r="N4361" s="15">
        <f ca="1">_xlfn.NORM.INV(M4361,'Input Parameters'!$E$26,'Input Parameters'!$F$26)</f>
        <v>3.8345579654719235E-3</v>
      </c>
      <c r="O4361" s="8">
        <f t="shared" ca="1" si="593"/>
        <v>0.64959716357034514</v>
      </c>
      <c r="P4361" s="29">
        <f ca="1">_xlfn.LOGNORM.INV(O4361,'Input Parameters'!$H$27,'Input Parameters'!$I$27)</f>
        <v>1.6874201676979472</v>
      </c>
      <c r="Q4361" s="10"/>
      <c r="R4361" s="15">
        <f>'Input Parameters'!$E$28</f>
        <v>12.7</v>
      </c>
      <c r="S4361" s="10">
        <f t="shared" ca="1" si="594"/>
        <v>0.62624286094125137</v>
      </c>
      <c r="T4361" s="25">
        <f ca="1">_xlfn.LOGNORM.INV(S4361,'Input Parameters'!$H$29,'Input Parameters'!$I$29)</f>
        <v>60.374988070500464</v>
      </c>
      <c r="U4361" s="10">
        <f t="shared" ca="1" si="595"/>
        <v>0.72844112784778015</v>
      </c>
      <c r="V4361" s="29">
        <f ca="1">IF('Input Parameters'!$D$30="Beta",_xlfn.BETA.INV(U4361,'Input Parameters'!$L$30,'Input Parameters'!$M$30,'Input Parameters'!$J$30,'Input Parameters'!$K$30),IF('Input Parameters'!$D$30="LogNorm",_xlfn.LOGNORM.INV(U4361,'Input Parameters'!$H$30,'Input Parameters'!$I$30)))</f>
        <v>1.2699917677537564</v>
      </c>
      <c r="W4361" s="2">
        <f ca="1">N4361+(P4361-N4361)*(1-ERF((T4361-R4361)/(2*SQRT(L4361*'Input Parameters'!$E$31))))</f>
        <v>0.1790501217527298</v>
      </c>
      <c r="X4361">
        <f t="shared" ref="X4361:X4424" ca="1" si="596">IFERROR(IF(W4361&gt;V4361,0,1),0)</f>
        <v>1</v>
      </c>
      <c r="Y4361" s="7"/>
    </row>
    <row r="4362" spans="1:25" ht="15" customHeight="1" x14ac:dyDescent="0.3">
      <c r="A4362" s="130">
        <v>4355</v>
      </c>
      <c r="B4362" s="10">
        <f t="shared" ca="1" si="588"/>
        <v>0.28982204623067154</v>
      </c>
      <c r="C4362" s="57">
        <f ca="1">_xlfn.NORM.INV(B4362,'Input Parameters'!$E$19,'Input Parameters'!$F$19)</f>
        <v>520.49505582217523</v>
      </c>
      <c r="D4362" s="10">
        <f t="shared" ca="1" si="589"/>
        <v>0.98040459417999282</v>
      </c>
      <c r="E4362" s="59">
        <f ca="1">IF(_xlfn.NORM.INV(D4362,'Input Parameters'!$E$20,'Input Parameters'!$F$20)&lt;3500,3500,IF(_xlfn.NORM.INV(D4362,'Input Parameters'!$E$20,'Input Parameters'!$F$20)&gt;5500,5500,_xlfn.NORM.INV(D4362,'Input Parameters'!$E$20,'Input Parameters'!$F$20)))</f>
        <v>5500</v>
      </c>
      <c r="F4362" s="10">
        <f t="shared" ca="1" si="590"/>
        <v>0.54963913156436484</v>
      </c>
      <c r="G4362" s="61">
        <f ca="1">_xlfn.NORM.INV(F4362,'Input Parameters'!$E$21,'Input Parameters'!$F$21)</f>
        <v>285.8305323730749</v>
      </c>
      <c r="H4362" s="54">
        <f ca="1">EXP(E4362*(1/'Input Parameters'!$E$22-1/G4362))</f>
        <v>0.62447748141512571</v>
      </c>
      <c r="I4362" s="10">
        <f t="shared" ca="1" si="591"/>
        <v>0.35482189358315408</v>
      </c>
      <c r="J4362" s="29">
        <f ca="1">_xlfn.BETA.INV(I4362,'Input Parameters'!$L$24,'Input Parameters'!$M$24,'Input Parameters'!$J$24,'Input Parameters'!$K$24)</f>
        <v>0.54631780287739928</v>
      </c>
      <c r="K4362" s="156">
        <f ca="1">('Input Parameters'!$E$25/'Input Parameters'!$E$31)^$J4362</f>
        <v>1.9860214243253582E-2</v>
      </c>
      <c r="L4362" s="66">
        <f ca="1">$H4362*$C4362*'Input Parameters'!$E$23*K4362</f>
        <v>6.4553132262393182</v>
      </c>
      <c r="M4362" s="23">
        <f t="shared" ca="1" si="592"/>
        <v>0.34923036553947606</v>
      </c>
      <c r="N4362" s="15">
        <f ca="1">_xlfn.NORM.INV(M4362,'Input Parameters'!$E$26,'Input Parameters'!$F$26)</f>
        <v>2.5864617796350638E-2</v>
      </c>
      <c r="O4362" s="8">
        <f t="shared" ca="1" si="593"/>
        <v>0.63557634157725629</v>
      </c>
      <c r="P4362" s="29">
        <f ca="1">_xlfn.LOGNORM.INV(O4362,'Input Parameters'!$H$27,'Input Parameters'!$I$27)</f>
        <v>1.6596018922288815</v>
      </c>
      <c r="Q4362" s="10"/>
      <c r="R4362" s="15">
        <f>'Input Parameters'!$E$28</f>
        <v>12.7</v>
      </c>
      <c r="S4362" s="10">
        <f t="shared" ca="1" si="594"/>
        <v>7.5051094371779814E-2</v>
      </c>
      <c r="T4362" s="25">
        <f ca="1">_xlfn.LOGNORM.INV(S4362,'Input Parameters'!$H$29,'Input Parameters'!$I$29)</f>
        <v>49.54353105979844</v>
      </c>
      <c r="U4362" s="10">
        <f t="shared" ca="1" si="595"/>
        <v>0.70838823451508659</v>
      </c>
      <c r="V4362" s="29">
        <f ca="1">IF('Input Parameters'!$D$30="Beta",_xlfn.BETA.INV(U4362,'Input Parameters'!$L$30,'Input Parameters'!$M$30,'Input Parameters'!$J$30,'Input Parameters'!$K$30),IF('Input Parameters'!$D$30="LogNorm",_xlfn.LOGNORM.INV(U4362,'Input Parameters'!$H$30,'Input Parameters'!$I$30)))</f>
        <v>1.2405778236883716</v>
      </c>
      <c r="W4362" s="2">
        <f ca="1">N4362+(P4362-N4362)*(1-ERF((T4362-R4362)/(2*SQRT(L4362*'Input Parameters'!$E$31))))</f>
        <v>0.52444996996154358</v>
      </c>
      <c r="X4362">
        <f t="shared" ca="1" si="596"/>
        <v>1</v>
      </c>
      <c r="Y4362" s="7"/>
    </row>
    <row r="4363" spans="1:25" ht="15" customHeight="1" x14ac:dyDescent="0.3">
      <c r="A4363" s="130">
        <v>4356</v>
      </c>
      <c r="B4363" s="10">
        <f t="shared" ca="1" si="588"/>
        <v>0.99125598869901821</v>
      </c>
      <c r="C4363" s="57">
        <f ca="1">_xlfn.NORM.INV(B4363,'Input Parameters'!$E$19,'Input Parameters'!$F$19)</f>
        <v>768.09595227392083</v>
      </c>
      <c r="D4363" s="10">
        <f t="shared" ca="1" si="589"/>
        <v>0.65159548957525382</v>
      </c>
      <c r="E4363" s="59">
        <f ca="1">IF(_xlfn.NORM.INV(D4363,'Input Parameters'!$E$20,'Input Parameters'!$F$20)&lt;3500,3500,IF(_xlfn.NORM.INV(D4363,'Input Parameters'!$E$20,'Input Parameters'!$F$20)&gt;5500,5500,_xlfn.NORM.INV(D4363,'Input Parameters'!$E$20,'Input Parameters'!$F$20)))</f>
        <v>5072.7420830869432</v>
      </c>
      <c r="F4363" s="10">
        <f t="shared" ca="1" si="590"/>
        <v>0.85843290047816911</v>
      </c>
      <c r="G4363" s="61">
        <f ca="1">_xlfn.NORM.INV(F4363,'Input Parameters'!$E$21,'Input Parameters'!$F$21)</f>
        <v>293.28617893880499</v>
      </c>
      <c r="H4363" s="54">
        <f ca="1">EXP(E4363*(1/'Input Parameters'!$E$22-1/G4363))</f>
        <v>1.0170370652865894</v>
      </c>
      <c r="I4363" s="10">
        <f t="shared" ca="1" si="591"/>
        <v>0.16260604354957664</v>
      </c>
      <c r="J4363" s="29">
        <f ca="1">_xlfn.BETA.INV(I4363,'Input Parameters'!$L$24,'Input Parameters'!$M$24,'Input Parameters'!$J$24,'Input Parameters'!$K$24)</f>
        <v>0.44531614212060344</v>
      </c>
      <c r="K4363" s="156">
        <f ca="1">('Input Parameters'!$E$25/'Input Parameters'!$E$31)^$J4363</f>
        <v>4.0987153163333991E-2</v>
      </c>
      <c r="L4363" s="66">
        <f ca="1">$H4363*$C4363*'Input Parameters'!$E$23*K4363</f>
        <v>32.018428461282888</v>
      </c>
      <c r="M4363" s="23">
        <f t="shared" ca="1" si="592"/>
        <v>0.98334597754409447</v>
      </c>
      <c r="N4363" s="15">
        <f ca="1">_xlfn.NORM.INV(M4363,'Input Parameters'!$E$26,'Input Parameters'!$F$26)</f>
        <v>7.8695357731235302E-2</v>
      </c>
      <c r="O4363" s="8">
        <f t="shared" ca="1" si="593"/>
        <v>0.2341607819501561</v>
      </c>
      <c r="P4363" s="29">
        <f ca="1">_xlfn.LOGNORM.INV(O4363,'Input Parameters'!$H$27,'Input Parameters'!$I$27)</f>
        <v>1.0328994679223884</v>
      </c>
      <c r="Q4363" s="10"/>
      <c r="R4363" s="15">
        <f>'Input Parameters'!$E$28</f>
        <v>12.7</v>
      </c>
      <c r="S4363" s="10">
        <f t="shared" ca="1" si="594"/>
        <v>0.95442591389333109</v>
      </c>
      <c r="T4363" s="25">
        <f ca="1">_xlfn.LOGNORM.INV(S4363,'Input Parameters'!$H$29,'Input Parameters'!$I$29)</f>
        <v>70.393668946866995</v>
      </c>
      <c r="U4363" s="10">
        <f t="shared" ca="1" si="595"/>
        <v>0.89213912501239645</v>
      </c>
      <c r="V4363" s="29">
        <f ca="1">IF('Input Parameters'!$D$30="Beta",_xlfn.BETA.INV(U4363,'Input Parameters'!$L$30,'Input Parameters'!$M$30,'Input Parameters'!$J$30,'Input Parameters'!$K$30),IF('Input Parameters'!$D$30="LogNorm",_xlfn.LOGNORM.INV(U4363,'Input Parameters'!$H$30,'Input Parameters'!$I$30)))</f>
        <v>1.6280788282719554</v>
      </c>
      <c r="W4363" s="2">
        <f ca="1">N4363+(P4363-N4363)*(1-ERF((T4363-R4363)/(2*SQRT(L4363*'Input Parameters'!$E$31))))</f>
        <v>0.52806070187952558</v>
      </c>
      <c r="X4363">
        <f t="shared" ca="1" si="596"/>
        <v>1</v>
      </c>
      <c r="Y4363" s="7"/>
    </row>
    <row r="4364" spans="1:25" ht="15" customHeight="1" x14ac:dyDescent="0.3">
      <c r="A4364" s="130">
        <v>4357</v>
      </c>
      <c r="B4364" s="10">
        <f t="shared" ca="1" si="588"/>
        <v>0.64704417225153776</v>
      </c>
      <c r="C4364" s="57">
        <f ca="1">_xlfn.NORM.INV(B4364,'Input Parameters'!$E$19,'Input Parameters'!$F$19)</f>
        <v>599.18628693855271</v>
      </c>
      <c r="D4364" s="10">
        <f t="shared" ca="1" si="589"/>
        <v>2.5320743826846792E-2</v>
      </c>
      <c r="E4364" s="59">
        <f ca="1">IF(_xlfn.NORM.INV(D4364,'Input Parameters'!$E$20,'Input Parameters'!$F$20)&lt;3500,3500,IF(_xlfn.NORM.INV(D4364,'Input Parameters'!$E$20,'Input Parameters'!$F$20)&gt;5500,5500,_xlfn.NORM.INV(D4364,'Input Parameters'!$E$20,'Input Parameters'!$F$20)))</f>
        <v>3500</v>
      </c>
      <c r="F4364" s="10">
        <f t="shared" ca="1" si="590"/>
        <v>0.4753983948584708</v>
      </c>
      <c r="G4364" s="61">
        <f ca="1">_xlfn.NORM.INV(F4364,'Input Parameters'!$E$21,'Input Parameters'!$F$21)</f>
        <v>284.36498914188383</v>
      </c>
      <c r="H4364" s="54">
        <f ca="1">EXP(E4364*(1/'Input Parameters'!$E$22-1/G4364))</f>
        <v>0.69577211072291478</v>
      </c>
      <c r="I4364" s="10">
        <f t="shared" ca="1" si="591"/>
        <v>0.39245062775254091</v>
      </c>
      <c r="J4364" s="29">
        <f ca="1">_xlfn.BETA.INV(I4364,'Input Parameters'!$L$24,'Input Parameters'!$M$24,'Input Parameters'!$J$24,'Input Parameters'!$K$24)</f>
        <v>0.56269711913897225</v>
      </c>
      <c r="K4364" s="156">
        <f ca="1">('Input Parameters'!$E$25/'Input Parameters'!$E$31)^$J4364</f>
        <v>1.7658559782075089E-2</v>
      </c>
      <c r="L4364" s="66">
        <f ca="1">$H4364*$C4364*'Input Parameters'!$E$23*K4364</f>
        <v>7.3618024971661358</v>
      </c>
      <c r="M4364" s="23">
        <f t="shared" ca="1" si="592"/>
        <v>0.86164871297052603</v>
      </c>
      <c r="N4364" s="15">
        <f ca="1">_xlfn.NORM.INV(M4364,'Input Parameters'!$E$26,'Input Parameters'!$F$26)</f>
        <v>5.6842888578676587E-2</v>
      </c>
      <c r="O4364" s="8">
        <f t="shared" ca="1" si="593"/>
        <v>0.78277826465964018</v>
      </c>
      <c r="P4364" s="29">
        <f ca="1">_xlfn.LOGNORM.INV(O4364,'Input Parameters'!$H$27,'Input Parameters'!$I$27)</f>
        <v>2.0117499621269848</v>
      </c>
      <c r="Q4364" s="10"/>
      <c r="R4364" s="15">
        <f>'Input Parameters'!$E$28</f>
        <v>12.7</v>
      </c>
      <c r="S4364" s="10">
        <f t="shared" ca="1" si="594"/>
        <v>0.43969833481958087</v>
      </c>
      <c r="T4364" s="25">
        <f ca="1">_xlfn.LOGNORM.INV(S4364,'Input Parameters'!$H$29,'Input Parameters'!$I$29)</f>
        <v>57.248210077197641</v>
      </c>
      <c r="U4364" s="10">
        <f t="shared" ca="1" si="595"/>
        <v>0.92325550176596427</v>
      </c>
      <c r="V4364" s="29">
        <f ca="1">IF('Input Parameters'!$D$30="Beta",_xlfn.BETA.INV(U4364,'Input Parameters'!$L$30,'Input Parameters'!$M$30,'Input Parameters'!$J$30,'Input Parameters'!$K$30),IF('Input Parameters'!$D$30="LogNorm",_xlfn.LOGNORM.INV(U4364,'Input Parameters'!$H$30,'Input Parameters'!$I$30)))</f>
        <v>1.7542869141021107</v>
      </c>
      <c r="W4364" s="2">
        <f ca="1">N4364+(P4364-N4364)*(1-ERF((T4364-R4364)/(2*SQRT(L4364*'Input Parameters'!$E$31))))</f>
        <v>0.53706918705326245</v>
      </c>
      <c r="X4364">
        <f t="shared" ca="1" si="596"/>
        <v>1</v>
      </c>
      <c r="Y4364" s="7"/>
    </row>
    <row r="4365" spans="1:25" ht="15" customHeight="1" x14ac:dyDescent="0.3">
      <c r="A4365" s="130">
        <v>4358</v>
      </c>
      <c r="B4365" s="10">
        <f t="shared" ca="1" si="588"/>
        <v>0.287774370732368</v>
      </c>
      <c r="C4365" s="57">
        <f ca="1">_xlfn.NORM.INV(B4365,'Input Parameters'!$E$19,'Input Parameters'!$F$19)</f>
        <v>519.98858535993122</v>
      </c>
      <c r="D4365" s="10">
        <f t="shared" ca="1" si="589"/>
        <v>0.38021568146487572</v>
      </c>
      <c r="E4365" s="59">
        <f ca="1">IF(_xlfn.NORM.INV(D4365,'Input Parameters'!$E$20,'Input Parameters'!$F$20)&lt;3500,3500,IF(_xlfn.NORM.INV(D4365,'Input Parameters'!$E$20,'Input Parameters'!$F$20)&gt;5500,5500,_xlfn.NORM.INV(D4365,'Input Parameters'!$E$20,'Input Parameters'!$F$20)))</f>
        <v>4586.5599336453806</v>
      </c>
      <c r="F4365" s="10">
        <f t="shared" ca="1" si="590"/>
        <v>0.91727427948131446</v>
      </c>
      <c r="G4365" s="61">
        <f ca="1">_xlfn.NORM.INV(F4365,'Input Parameters'!$E$21,'Input Parameters'!$F$21)</f>
        <v>295.75157053545746</v>
      </c>
      <c r="H4365" s="54">
        <f ca="1">EXP(E4365*(1/'Input Parameters'!$E$22-1/G4365))</f>
        <v>1.1567767137335738</v>
      </c>
      <c r="I4365" s="10">
        <f t="shared" ca="1" si="591"/>
        <v>0.43106366524022521</v>
      </c>
      <c r="J4365" s="29">
        <f ca="1">_xlfn.BETA.INV(I4365,'Input Parameters'!$L$24,'Input Parameters'!$M$24,'Input Parameters'!$J$24,'Input Parameters'!$K$24)</f>
        <v>0.57897172145358433</v>
      </c>
      <c r="K4365" s="156">
        <f ca="1">('Input Parameters'!$E$25/'Input Parameters'!$E$31)^$J4365</f>
        <v>1.5712773854876794E-2</v>
      </c>
      <c r="L4365" s="66">
        <f ca="1">$H4365*$C4365*'Input Parameters'!$E$23*K4365</f>
        <v>9.45140139536257</v>
      </c>
      <c r="M4365" s="23">
        <f t="shared" ca="1" si="592"/>
        <v>0.69413648976690012</v>
      </c>
      <c r="N4365" s="15">
        <f ca="1">_xlfn.NORM.INV(M4365,'Input Parameters'!$E$26,'Input Parameters'!$F$26)</f>
        <v>4.4659805682494738E-2</v>
      </c>
      <c r="O4365" s="8">
        <f t="shared" ca="1" si="593"/>
        <v>0.72856342684147846</v>
      </c>
      <c r="P4365" s="29">
        <f ca="1">_xlfn.LOGNORM.INV(O4365,'Input Parameters'!$H$27,'Input Parameters'!$I$27)</f>
        <v>1.8634087175670582</v>
      </c>
      <c r="Q4365" s="10"/>
      <c r="R4365" s="15">
        <f>'Input Parameters'!$E$28</f>
        <v>12.7</v>
      </c>
      <c r="S4365" s="10">
        <f t="shared" ca="1" si="594"/>
        <v>0.72155338817757286</v>
      </c>
      <c r="T4365" s="25">
        <f ca="1">_xlfn.LOGNORM.INV(S4365,'Input Parameters'!$H$29,'Input Parameters'!$I$29)</f>
        <v>62.202075156647041</v>
      </c>
      <c r="U4365" s="10">
        <f t="shared" ca="1" si="595"/>
        <v>0.67875079269201155</v>
      </c>
      <c r="V4365" s="29">
        <f ca="1">IF('Input Parameters'!$D$30="Beta",_xlfn.BETA.INV(U4365,'Input Parameters'!$L$30,'Input Parameters'!$M$30,'Input Parameters'!$J$30,'Input Parameters'!$K$30),IF('Input Parameters'!$D$30="LogNorm",_xlfn.LOGNORM.INV(U4365,'Input Parameters'!$H$30,'Input Parameters'!$I$30)))</f>
        <v>1.199932585799951</v>
      </c>
      <c r="W4365" s="2">
        <f ca="1">N4365+(P4365-N4365)*(1-ERF((T4365-R4365)/(2*SQRT(L4365*'Input Parameters'!$E$31))))</f>
        <v>0.50822603264367405</v>
      </c>
      <c r="X4365">
        <f t="shared" ca="1" si="596"/>
        <v>1</v>
      </c>
      <c r="Y4365" s="7"/>
    </row>
    <row r="4366" spans="1:25" ht="15" customHeight="1" x14ac:dyDescent="0.3">
      <c r="A4366" s="130">
        <v>4359</v>
      </c>
      <c r="B4366" s="10">
        <f t="shared" ca="1" si="588"/>
        <v>0.70850367460895869</v>
      </c>
      <c r="C4366" s="57">
        <f ca="1">_xlfn.NORM.INV(B4366,'Input Parameters'!$E$19,'Input Parameters'!$F$19)</f>
        <v>613.69207595857722</v>
      </c>
      <c r="D4366" s="10">
        <f t="shared" ca="1" si="589"/>
        <v>0.45648009229086906</v>
      </c>
      <c r="E4366" s="59">
        <f ca="1">IF(_xlfn.NORM.INV(D4366,'Input Parameters'!$E$20,'Input Parameters'!$F$20)&lt;3500,3500,IF(_xlfn.NORM.INV(D4366,'Input Parameters'!$E$20,'Input Parameters'!$F$20)&gt;5500,5500,_xlfn.NORM.INV(D4366,'Input Parameters'!$E$20,'Input Parameters'!$F$20)))</f>
        <v>4723.4861501893447</v>
      </c>
      <c r="F4366" s="10">
        <f t="shared" ca="1" si="590"/>
        <v>0.78823444864436021</v>
      </c>
      <c r="G4366" s="61">
        <f ca="1">_xlfn.NORM.INV(F4366,'Input Parameters'!$E$21,'Input Parameters'!$F$21)</f>
        <v>291.14043806503759</v>
      </c>
      <c r="H4366" s="54">
        <f ca="1">EXP(E4366*(1/'Input Parameters'!$E$22-1/G4366))</f>
        <v>0.90215565695626998</v>
      </c>
      <c r="I4366" s="10">
        <f t="shared" ca="1" si="591"/>
        <v>0.42258733672876236</v>
      </c>
      <c r="J4366" s="29">
        <f ca="1">_xlfn.BETA.INV(I4366,'Input Parameters'!$L$24,'Input Parameters'!$M$24,'Input Parameters'!$J$24,'Input Parameters'!$K$24)</f>
        <v>0.57543709505712237</v>
      </c>
      <c r="K4366" s="156">
        <f ca="1">('Input Parameters'!$E$25/'Input Parameters'!$E$31)^$J4366</f>
        <v>1.6116277950127853E-2</v>
      </c>
      <c r="L4366" s="66">
        <f ca="1">$H4366*$C4366*'Input Parameters'!$E$23*K4366</f>
        <v>8.9227092434418562</v>
      </c>
      <c r="M4366" s="23">
        <f t="shared" ca="1" si="592"/>
        <v>0.58594744051671654</v>
      </c>
      <c r="N4366" s="15">
        <f ca="1">_xlfn.NORM.INV(M4366,'Input Parameters'!$E$26,'Input Parameters'!$F$26)</f>
        <v>3.8559781632209786E-2</v>
      </c>
      <c r="O4366" s="8">
        <f t="shared" ca="1" si="593"/>
        <v>0.72608699276444177</v>
      </c>
      <c r="P4366" s="29">
        <f ca="1">_xlfn.LOGNORM.INV(O4366,'Input Parameters'!$H$27,'Input Parameters'!$I$27)</f>
        <v>1.8572746223138472</v>
      </c>
      <c r="Q4366" s="10"/>
      <c r="R4366" s="15">
        <f>'Input Parameters'!$E$28</f>
        <v>12.7</v>
      </c>
      <c r="S4366" s="10">
        <f t="shared" ca="1" si="594"/>
        <v>0.65752768936943629</v>
      </c>
      <c r="T4366" s="25">
        <f ca="1">_xlfn.LOGNORM.INV(S4366,'Input Parameters'!$H$29,'Input Parameters'!$I$29)</f>
        <v>60.945750120394926</v>
      </c>
      <c r="U4366" s="10">
        <f t="shared" ca="1" si="595"/>
        <v>2.7611687351820624E-3</v>
      </c>
      <c r="V4366" s="29">
        <f ca="1">IF('Input Parameters'!$D$30="Beta",_xlfn.BETA.INV(U4366,'Input Parameters'!$L$30,'Input Parameters'!$M$30,'Input Parameters'!$J$30,'Input Parameters'!$K$30),IF('Input Parameters'!$D$30="LogNorm",_xlfn.LOGNORM.INV(U4366,'Input Parameters'!$H$30,'Input Parameters'!$I$30)))</f>
        <v>0.33452215924006085</v>
      </c>
      <c r="W4366" s="2">
        <f ca="1">N4366+(P4366-N4366)*(1-ERF((T4366-R4366)/(2*SQRT(L4366*'Input Parameters'!$E$31))))</f>
        <v>0.49946154621820099</v>
      </c>
      <c r="X4366">
        <f t="shared" ca="1" si="596"/>
        <v>0</v>
      </c>
      <c r="Y4366" s="7"/>
    </row>
    <row r="4367" spans="1:25" ht="15" customHeight="1" x14ac:dyDescent="0.3">
      <c r="A4367" s="130">
        <v>4360</v>
      </c>
      <c r="B4367" s="10">
        <f t="shared" ca="1" si="588"/>
        <v>0.34813371943404192</v>
      </c>
      <c r="C4367" s="57">
        <f ca="1">_xlfn.NORM.INV(B4367,'Input Parameters'!$E$19,'Input Parameters'!$F$19)</f>
        <v>534.31424595258216</v>
      </c>
      <c r="D4367" s="10">
        <f t="shared" ca="1" si="589"/>
        <v>0.26073814899191006</v>
      </c>
      <c r="E4367" s="59">
        <f ca="1">IF(_xlfn.NORM.INV(D4367,'Input Parameters'!$E$20,'Input Parameters'!$F$20)&lt;3500,3500,IF(_xlfn.NORM.INV(D4367,'Input Parameters'!$E$20,'Input Parameters'!$F$20)&gt;5500,5500,_xlfn.NORM.INV(D4367,'Input Parameters'!$E$20,'Input Parameters'!$F$20)))</f>
        <v>4351.2500233729115</v>
      </c>
      <c r="F4367" s="10">
        <f t="shared" ca="1" si="590"/>
        <v>0.99618296413995988</v>
      </c>
      <c r="G4367" s="61">
        <f ca="1">_xlfn.NORM.INV(F4367,'Input Parameters'!$E$21,'Input Parameters'!$F$21)</f>
        <v>305.81921846818415</v>
      </c>
      <c r="H4367" s="54">
        <f ca="1">EXP(E4367*(1/'Input Parameters'!$E$22-1/G4367))</f>
        <v>1.8635914262350135</v>
      </c>
      <c r="I4367" s="10">
        <f t="shared" ca="1" si="591"/>
        <v>0.96895809145800293</v>
      </c>
      <c r="J4367" s="29">
        <f ca="1">_xlfn.BETA.INV(I4367,'Input Parameters'!$L$24,'Input Parameters'!$M$24,'Input Parameters'!$J$24,'Input Parameters'!$K$24)</f>
        <v>0.8573471052374837</v>
      </c>
      <c r="K4367" s="156">
        <f ca="1">('Input Parameters'!$E$25/'Input Parameters'!$E$31)^$J4367</f>
        <v>2.1330116503572773E-3</v>
      </c>
      <c r="L4367" s="66">
        <f ca="1">$H4367*$C4367*'Input Parameters'!$E$23*K4367</f>
        <v>2.1239323746522758</v>
      </c>
      <c r="M4367" s="23">
        <f t="shared" ca="1" si="592"/>
        <v>0.91703440896287891</v>
      </c>
      <c r="N4367" s="15">
        <f ca="1">_xlfn.NORM.INV(M4367,'Input Parameters'!$E$26,'Input Parameters'!$F$26)</f>
        <v>6.3093331898354948E-2</v>
      </c>
      <c r="O4367" s="8">
        <f t="shared" ca="1" si="593"/>
        <v>0.5330902634920841</v>
      </c>
      <c r="P4367" s="29">
        <f ca="1">_xlfn.LOGNORM.INV(O4367,'Input Parameters'!$H$27,'Input Parameters'!$I$27)</f>
        <v>1.476906719209631</v>
      </c>
      <c r="Q4367" s="10"/>
      <c r="R4367" s="15">
        <f>'Input Parameters'!$E$28</f>
        <v>12.7</v>
      </c>
      <c r="S4367" s="10">
        <f t="shared" ca="1" si="594"/>
        <v>0.24796810349273057</v>
      </c>
      <c r="T4367" s="25">
        <f ca="1">_xlfn.LOGNORM.INV(S4367,'Input Parameters'!$H$29,'Input Parameters'!$I$29)</f>
        <v>53.946103100952563</v>
      </c>
      <c r="U4367" s="10">
        <f t="shared" ca="1" si="595"/>
        <v>0.14084078811513567</v>
      </c>
      <c r="V4367" s="29">
        <f ca="1">IF('Input Parameters'!$D$30="Beta",_xlfn.BETA.INV(U4367,'Input Parameters'!$L$30,'Input Parameters'!$M$30,'Input Parameters'!$J$30,'Input Parameters'!$K$30),IF('Input Parameters'!$D$30="LogNorm",_xlfn.LOGNORM.INV(U4367,'Input Parameters'!$H$30,'Input Parameters'!$I$30)))</f>
        <v>0.65355677995117967</v>
      </c>
      <c r="W4367" s="2">
        <f ca="1">N4367+(P4367-N4367)*(1-ERF((T4367-R4367)/(2*SQRT(L4367*'Input Parameters'!$E$31))))</f>
        <v>0.12723425970569263</v>
      </c>
      <c r="X4367">
        <f t="shared" ca="1" si="596"/>
        <v>1</v>
      </c>
      <c r="Y4367" s="7"/>
    </row>
    <row r="4368" spans="1:25" ht="15" customHeight="1" x14ac:dyDescent="0.3">
      <c r="A4368" s="130">
        <v>4361</v>
      </c>
      <c r="B4368" s="10">
        <f t="shared" ca="1" si="588"/>
        <v>0.56950132543416954</v>
      </c>
      <c r="C4368" s="57">
        <f ca="1">_xlfn.NORM.INV(B4368,'Input Parameters'!$E$19,'Input Parameters'!$F$19)</f>
        <v>582.09634888494509</v>
      </c>
      <c r="D4368" s="10">
        <f t="shared" ca="1" si="589"/>
        <v>0.63882515930956041</v>
      </c>
      <c r="E4368" s="59">
        <f ca="1">IF(_xlfn.NORM.INV(D4368,'Input Parameters'!$E$20,'Input Parameters'!$F$20)&lt;3500,3500,IF(_xlfn.NORM.INV(D4368,'Input Parameters'!$E$20,'Input Parameters'!$F$20)&gt;5500,5500,_xlfn.NORM.INV(D4368,'Input Parameters'!$E$20,'Input Parameters'!$F$20)))</f>
        <v>5048.7241799339454</v>
      </c>
      <c r="F4368" s="10">
        <f t="shared" ca="1" si="590"/>
        <v>0.51073526859041651</v>
      </c>
      <c r="G4368" s="61">
        <f ca="1">_xlfn.NORM.INV(F4368,'Input Parameters'!$E$21,'Input Parameters'!$F$21)</f>
        <v>285.06153284868566</v>
      </c>
      <c r="H4368" s="54">
        <f ca="1">EXP(E4368*(1/'Input Parameters'!$E$22-1/G4368))</f>
        <v>0.61887172950680513</v>
      </c>
      <c r="I4368" s="10">
        <f t="shared" ca="1" si="591"/>
        <v>0.88088962956288142</v>
      </c>
      <c r="J4368" s="29">
        <f ca="1">_xlfn.BETA.INV(I4368,'Input Parameters'!$L$24,'Input Parameters'!$M$24,'Input Parameters'!$J$24,'Input Parameters'!$K$24)</f>
        <v>0.77981503984334266</v>
      </c>
      <c r="K4368" s="156">
        <f ca="1">('Input Parameters'!$E$25/'Input Parameters'!$E$31)^$J4368</f>
        <v>3.7199672811899331E-3</v>
      </c>
      <c r="L4368" s="66">
        <f ca="1">$H4368*$C4368*'Input Parameters'!$E$23*K4368</f>
        <v>1.3400920772059142</v>
      </c>
      <c r="M4368" s="23">
        <f t="shared" ca="1" si="592"/>
        <v>4.4598593710392209E-2</v>
      </c>
      <c r="N4368" s="15">
        <f ca="1">_xlfn.NORM.INV(M4368,'Input Parameters'!$E$26,'Input Parameters'!$F$26)</f>
        <v>-1.6926044808105445E-3</v>
      </c>
      <c r="O4368" s="8">
        <f t="shared" ca="1" si="593"/>
        <v>0.54763254729682709</v>
      </c>
      <c r="P4368" s="29">
        <f ca="1">_xlfn.LOGNORM.INV(O4368,'Input Parameters'!$H$27,'Input Parameters'!$I$27)</f>
        <v>1.5010436141292465</v>
      </c>
      <c r="Q4368" s="10"/>
      <c r="R4368" s="15">
        <f>'Input Parameters'!$E$28</f>
        <v>12.7</v>
      </c>
      <c r="S4368" s="10">
        <f t="shared" ca="1" si="594"/>
        <v>0.22342375552320015</v>
      </c>
      <c r="T4368" s="25">
        <f ca="1">_xlfn.LOGNORM.INV(S4368,'Input Parameters'!$H$29,'Input Parameters'!$I$29)</f>
        <v>53.465036058612498</v>
      </c>
      <c r="U4368" s="10">
        <f t="shared" ca="1" si="595"/>
        <v>0.34718078013224973</v>
      </c>
      <c r="V4368" s="29">
        <f ca="1">IF('Input Parameters'!$D$30="Beta",_xlfn.BETA.INV(U4368,'Input Parameters'!$L$30,'Input Parameters'!$M$30,'Input Parameters'!$J$30,'Input Parameters'!$K$30),IF('Input Parameters'!$D$30="LogNorm",_xlfn.LOGNORM.INV(U4368,'Input Parameters'!$H$30,'Input Parameters'!$I$30)))</f>
        <v>0.85577430149578648</v>
      </c>
      <c r="W4368" s="2">
        <f ca="1">N4368+(P4368-N4368)*(1-ERF((T4368-R4368)/(2*SQRT(L4368*'Input Parameters'!$E$31))))</f>
        <v>1.7501903717112487E-2</v>
      </c>
      <c r="X4368">
        <f t="shared" ca="1" si="596"/>
        <v>1</v>
      </c>
      <c r="Y4368" s="7"/>
    </row>
    <row r="4369" spans="1:25" ht="15" customHeight="1" x14ac:dyDescent="0.3">
      <c r="A4369" s="130">
        <v>4362</v>
      </c>
      <c r="B4369" s="10">
        <f t="shared" ca="1" si="588"/>
        <v>0.51033508296600094</v>
      </c>
      <c r="C4369" s="57">
        <f ca="1">_xlfn.NORM.INV(B4369,'Input Parameters'!$E$19,'Input Parameters'!$F$19)</f>
        <v>569.48931976213203</v>
      </c>
      <c r="D4369" s="10">
        <f t="shared" ca="1" si="589"/>
        <v>0.769188208014984</v>
      </c>
      <c r="E4369" s="59">
        <f ca="1">IF(_xlfn.NORM.INV(D4369,'Input Parameters'!$E$20,'Input Parameters'!$F$20)&lt;3500,3500,IF(_xlfn.NORM.INV(D4369,'Input Parameters'!$E$20,'Input Parameters'!$F$20)&gt;5500,5500,_xlfn.NORM.INV(D4369,'Input Parameters'!$E$20,'Input Parameters'!$F$20)))</f>
        <v>5315.3232138157455</v>
      </c>
      <c r="F4369" s="10">
        <f t="shared" ca="1" si="590"/>
        <v>0.99752790971759797</v>
      </c>
      <c r="G4369" s="61">
        <f ca="1">_xlfn.NORM.INV(F4369,'Input Parameters'!$E$21,'Input Parameters'!$F$21)</f>
        <v>306.94169524163237</v>
      </c>
      <c r="H4369" s="54">
        <f ca="1">EXP(E4369*(1/'Input Parameters'!$E$22-1/G4369))</f>
        <v>2.2795764265257241</v>
      </c>
      <c r="I4369" s="10">
        <f t="shared" ca="1" si="591"/>
        <v>0.99172181706857565</v>
      </c>
      <c r="J4369" s="29">
        <f ca="1">_xlfn.BETA.INV(I4369,'Input Parameters'!$L$24,'Input Parameters'!$M$24,'Input Parameters'!$J$24,'Input Parameters'!$K$24)</f>
        <v>0.90352654157621137</v>
      </c>
      <c r="K4369" s="156">
        <f ca="1">('Input Parameters'!$E$25/'Input Parameters'!$E$31)^$J4369</f>
        <v>1.531525826799537E-3</v>
      </c>
      <c r="L4369" s="66">
        <f ca="1">$H4369*$C4369*'Input Parameters'!$E$23*K4369</f>
        <v>1.988218295436524</v>
      </c>
      <c r="M4369" s="23">
        <f t="shared" ca="1" si="592"/>
        <v>0.61386957199345937</v>
      </c>
      <c r="N4369" s="15">
        <f ca="1">_xlfn.NORM.INV(M4369,'Input Parameters'!$E$26,'Input Parameters'!$F$26)</f>
        <v>4.0077796281342601E-2</v>
      </c>
      <c r="O4369" s="8">
        <f t="shared" ca="1" si="593"/>
        <v>0.77955852808150239</v>
      </c>
      <c r="P4369" s="29">
        <f ca="1">_xlfn.LOGNORM.INV(O4369,'Input Parameters'!$H$27,'Input Parameters'!$I$27)</f>
        <v>2.0020654605893036</v>
      </c>
      <c r="Q4369" s="10"/>
      <c r="R4369" s="15">
        <f>'Input Parameters'!$E$28</f>
        <v>12.7</v>
      </c>
      <c r="S4369" s="10">
        <f t="shared" ca="1" si="594"/>
        <v>0.52600225132229328</v>
      </c>
      <c r="T4369" s="25">
        <f ca="1">_xlfn.LOGNORM.INV(S4369,'Input Parameters'!$H$29,'Input Parameters'!$I$29)</f>
        <v>58.659819574607269</v>
      </c>
      <c r="U4369" s="10">
        <f t="shared" ca="1" si="595"/>
        <v>1.0727299948084745E-2</v>
      </c>
      <c r="V4369" s="29">
        <f ca="1">IF('Input Parameters'!$D$30="Beta",_xlfn.BETA.INV(U4369,'Input Parameters'!$L$30,'Input Parameters'!$M$30,'Input Parameters'!$J$30,'Input Parameters'!$K$30),IF('Input Parameters'!$D$30="LogNorm",_xlfn.LOGNORM.INV(U4369,'Input Parameters'!$H$30,'Input Parameters'!$I$30)))</f>
        <v>0.40343339026358227</v>
      </c>
      <c r="W4369" s="2">
        <f ca="1">N4369+(P4369-N4369)*(1-ERF((T4369-R4369)/(2*SQRT(L4369*'Input Parameters'!$E$31))))</f>
        <v>8.1629477773594E-2</v>
      </c>
      <c r="X4369">
        <f t="shared" ca="1" si="596"/>
        <v>1</v>
      </c>
      <c r="Y4369" s="7"/>
    </row>
    <row r="4370" spans="1:25" ht="15" customHeight="1" x14ac:dyDescent="0.3">
      <c r="A4370" s="130">
        <v>4363</v>
      </c>
      <c r="B4370" s="10">
        <f t="shared" ca="1" si="588"/>
        <v>0.21106300877762441</v>
      </c>
      <c r="C4370" s="57">
        <f ca="1">_xlfn.NORM.INV(B4370,'Input Parameters'!$E$19,'Input Parameters'!$F$19)</f>
        <v>499.4686146267926</v>
      </c>
      <c r="D4370" s="10">
        <f t="shared" ca="1" si="589"/>
        <v>0.1259522055408876</v>
      </c>
      <c r="E4370" s="59">
        <f ca="1">IF(_xlfn.NORM.INV(D4370,'Input Parameters'!$E$20,'Input Parameters'!$F$20)&lt;3500,3500,IF(_xlfn.NORM.INV(D4370,'Input Parameters'!$E$20,'Input Parameters'!$F$20)&gt;5500,5500,_xlfn.NORM.INV(D4370,'Input Parameters'!$E$20,'Input Parameters'!$F$20)))</f>
        <v>3997.9848130079008</v>
      </c>
      <c r="F4370" s="10">
        <f t="shared" ca="1" si="590"/>
        <v>0.21018625877621955</v>
      </c>
      <c r="G4370" s="61">
        <f ca="1">_xlfn.NORM.INV(F4370,'Input Parameters'!$E$21,'Input Parameters'!$F$21)</f>
        <v>278.51660743773868</v>
      </c>
      <c r="H4370" s="54">
        <f ca="1">EXP(E4370*(1/'Input Parameters'!$E$22-1/G4370))</f>
        <v>0.49185767528366103</v>
      </c>
      <c r="I4370" s="10">
        <f t="shared" ca="1" si="591"/>
        <v>3.2556102383278995E-2</v>
      </c>
      <c r="J4370" s="29">
        <f ca="1">_xlfn.BETA.INV(I4370,'Input Parameters'!$L$24,'Input Parameters'!$M$24,'Input Parameters'!$J$24,'Input Parameters'!$K$24)</f>
        <v>0.311173710814654</v>
      </c>
      <c r="K4370" s="156">
        <f ca="1">('Input Parameters'!$E$25/'Input Parameters'!$E$31)^$J4370</f>
        <v>0.10729003911686529</v>
      </c>
      <c r="L4370" s="66">
        <f ca="1">$H4370*$C4370*'Input Parameters'!$E$23*K4370</f>
        <v>26.357672644945858</v>
      </c>
      <c r="M4370" s="23">
        <f t="shared" ca="1" si="592"/>
        <v>0.17486700003299749</v>
      </c>
      <c r="N4370" s="15">
        <f ca="1">_xlfn.NORM.INV(M4370,'Input Parameters'!$E$26,'Input Parameters'!$F$26)</f>
        <v>1.4362787257444571E-2</v>
      </c>
      <c r="O4370" s="8">
        <f t="shared" ca="1" si="593"/>
        <v>7.4418941453034959E-2</v>
      </c>
      <c r="P4370" s="29">
        <f ca="1">_xlfn.LOGNORM.INV(O4370,'Input Parameters'!$H$27,'Input Parameters'!$I$27)</f>
        <v>0.75165788829182878</v>
      </c>
      <c r="Q4370" s="10"/>
      <c r="R4370" s="15">
        <f>'Input Parameters'!$E$28</f>
        <v>12.7</v>
      </c>
      <c r="S4370" s="10">
        <f t="shared" ca="1" si="594"/>
        <v>0.23320589831880945</v>
      </c>
      <c r="T4370" s="25">
        <f ca="1">_xlfn.LOGNORM.INV(S4370,'Input Parameters'!$H$29,'Input Parameters'!$I$29)</f>
        <v>53.659585356015526</v>
      </c>
      <c r="U4370" s="10">
        <f t="shared" ca="1" si="595"/>
        <v>0.12156856345149514</v>
      </c>
      <c r="V4370" s="29">
        <f ca="1">IF('Input Parameters'!$D$30="Beta",_xlfn.BETA.INV(U4370,'Input Parameters'!$L$30,'Input Parameters'!$M$30,'Input Parameters'!$J$30,'Input Parameters'!$K$30),IF('Input Parameters'!$D$30="LogNorm",_xlfn.LOGNORM.INV(U4370,'Input Parameters'!$H$30,'Input Parameters'!$I$30)))</f>
        <v>0.63061095680842483</v>
      </c>
      <c r="W4370" s="2">
        <f ca="1">N4370+(P4370-N4370)*(1-ERF((T4370-R4370)/(2*SQRT(L4370*'Input Parameters'!$E$31))))</f>
        <v>0.43658127302688704</v>
      </c>
      <c r="X4370">
        <f t="shared" ca="1" si="596"/>
        <v>1</v>
      </c>
      <c r="Y4370" s="7"/>
    </row>
    <row r="4371" spans="1:25" ht="15" customHeight="1" x14ac:dyDescent="0.3">
      <c r="A4371" s="130">
        <v>4364</v>
      </c>
      <c r="B4371" s="10">
        <f t="shared" ca="1" si="588"/>
        <v>0.12128702607334474</v>
      </c>
      <c r="C4371" s="57">
        <f ca="1">_xlfn.NORM.INV(B4371,'Input Parameters'!$E$19,'Input Parameters'!$F$19)</f>
        <v>468.55523360192171</v>
      </c>
      <c r="D4371" s="10">
        <f t="shared" ca="1" si="589"/>
        <v>0.23465417053000759</v>
      </c>
      <c r="E4371" s="59">
        <f ca="1">IF(_xlfn.NORM.INV(D4371,'Input Parameters'!$E$20,'Input Parameters'!$F$20)&lt;3500,3500,IF(_xlfn.NORM.INV(D4371,'Input Parameters'!$E$20,'Input Parameters'!$F$20)&gt;5500,5500,_xlfn.NORM.INV(D4371,'Input Parameters'!$E$20,'Input Parameters'!$F$20)))</f>
        <v>4293.4765799908728</v>
      </c>
      <c r="F4371" s="10">
        <f t="shared" ca="1" si="590"/>
        <v>0.81738100452660523</v>
      </c>
      <c r="G4371" s="61">
        <f ca="1">_xlfn.NORM.INV(F4371,'Input Parameters'!$E$21,'Input Parameters'!$F$21)</f>
        <v>291.96667442027291</v>
      </c>
      <c r="H4371" s="54">
        <f ca="1">EXP(E4371*(1/'Input Parameters'!$E$22-1/G4371))</f>
        <v>0.9494603238318724</v>
      </c>
      <c r="I4371" s="10">
        <f t="shared" ca="1" si="591"/>
        <v>0.25223111751361393</v>
      </c>
      <c r="J4371" s="29">
        <f ca="1">_xlfn.BETA.INV(I4371,'Input Parameters'!$L$24,'Input Parameters'!$M$24,'Input Parameters'!$J$24,'Input Parameters'!$K$24)</f>
        <v>0.49744818002332619</v>
      </c>
      <c r="K4371" s="156">
        <f ca="1">('Input Parameters'!$E$25/'Input Parameters'!$E$31)^$J4371</f>
        <v>2.8199014151103392E-2</v>
      </c>
      <c r="L4371" s="66">
        <f ca="1">$H4371*$C4371*'Input Parameters'!$E$23*K4371</f>
        <v>12.545025248834824</v>
      </c>
      <c r="M4371" s="23">
        <f t="shared" ca="1" si="592"/>
        <v>0.33022757015433579</v>
      </c>
      <c r="N4371" s="15">
        <f ca="1">_xlfn.NORM.INV(M4371,'Input Parameters'!$E$26,'Input Parameters'!$F$26)</f>
        <v>2.4775017860385724E-2</v>
      </c>
      <c r="O4371" s="8">
        <f t="shared" ca="1" si="593"/>
        <v>0.1455525222035482</v>
      </c>
      <c r="P4371" s="29">
        <f ca="1">_xlfn.LOGNORM.INV(O4371,'Input Parameters'!$H$27,'Input Parameters'!$I$27)</f>
        <v>0.89239931167735687</v>
      </c>
      <c r="Q4371" s="10"/>
      <c r="R4371" s="15">
        <f>'Input Parameters'!$E$28</f>
        <v>12.7</v>
      </c>
      <c r="S4371" s="10">
        <f t="shared" ca="1" si="594"/>
        <v>0.57168694171317702</v>
      </c>
      <c r="T4371" s="25">
        <f ca="1">_xlfn.LOGNORM.INV(S4371,'Input Parameters'!$H$29,'Input Parameters'!$I$29)</f>
        <v>59.425090331707594</v>
      </c>
      <c r="U4371" s="10">
        <f t="shared" ca="1" si="595"/>
        <v>0.69312928372744453</v>
      </c>
      <c r="V4371" s="29">
        <f ca="1">IF('Input Parameters'!$D$30="Beta",_xlfn.BETA.INV(U4371,'Input Parameters'!$L$30,'Input Parameters'!$M$30,'Input Parameters'!$J$30,'Input Parameters'!$K$30),IF('Input Parameters'!$D$30="LogNorm",_xlfn.LOGNORM.INV(U4371,'Input Parameters'!$H$30,'Input Parameters'!$I$30)))</f>
        <v>1.2192657570416743</v>
      </c>
      <c r="W4371" s="2">
        <f ca="1">N4371+(P4371-N4371)*(1-ERF((T4371-R4371)/(2*SQRT(L4371*'Input Parameters'!$E$31))))</f>
        <v>0.32923411096592592</v>
      </c>
      <c r="X4371">
        <f t="shared" ca="1" si="596"/>
        <v>1</v>
      </c>
      <c r="Y4371" s="7"/>
    </row>
    <row r="4372" spans="1:25" ht="15" customHeight="1" x14ac:dyDescent="0.3">
      <c r="A4372" s="130">
        <v>4365</v>
      </c>
      <c r="B4372" s="10">
        <f t="shared" ca="1" si="588"/>
        <v>0.21525582906175422</v>
      </c>
      <c r="C4372" s="57">
        <f ca="1">_xlfn.NORM.INV(B4372,'Input Parameters'!$E$19,'Input Parameters'!$F$19)</f>
        <v>500.68726434042082</v>
      </c>
      <c r="D4372" s="10">
        <f t="shared" ca="1" si="589"/>
        <v>0.51126541404557357</v>
      </c>
      <c r="E4372" s="59">
        <f ca="1">IF(_xlfn.NORM.INV(D4372,'Input Parameters'!$E$20,'Input Parameters'!$F$20)&lt;3500,3500,IF(_xlfn.NORM.INV(D4372,'Input Parameters'!$E$20,'Input Parameters'!$F$20)&gt;5500,5500,_xlfn.NORM.INV(D4372,'Input Parameters'!$E$20,'Input Parameters'!$F$20)))</f>
        <v>4819.7693714817242</v>
      </c>
      <c r="F4372" s="10">
        <f t="shared" ca="1" si="590"/>
        <v>0.87612139812279533</v>
      </c>
      <c r="G4372" s="61">
        <f ca="1">_xlfn.NORM.INV(F4372,'Input Parameters'!$E$21,'Input Parameters'!$F$21)</f>
        <v>293.93469883837554</v>
      </c>
      <c r="H4372" s="54">
        <f ca="1">EXP(E4372*(1/'Input Parameters'!$E$22-1/G4372))</f>
        <v>1.0537016749244195</v>
      </c>
      <c r="I4372" s="10">
        <f t="shared" ca="1" si="591"/>
        <v>0.6737116500372754</v>
      </c>
      <c r="J4372" s="29">
        <f ca="1">_xlfn.BETA.INV(I4372,'Input Parameters'!$L$24,'Input Parameters'!$M$24,'Input Parameters'!$J$24,'Input Parameters'!$K$24)</f>
        <v>0.67769927473434444</v>
      </c>
      <c r="K4372" s="156">
        <f ca="1">('Input Parameters'!$E$25/'Input Parameters'!$E$31)^$J4372</f>
        <v>7.7388042615791335E-3</v>
      </c>
      <c r="L4372" s="66">
        <f ca="1">$H4372*$C4372*'Input Parameters'!$E$23*K4372</f>
        <v>4.0827997283297117</v>
      </c>
      <c r="M4372" s="23">
        <f t="shared" ca="1" si="592"/>
        <v>0.81979591960427278</v>
      </c>
      <c r="N4372" s="15">
        <f ca="1">_xlfn.NORM.INV(M4372,'Input Parameters'!$E$26,'Input Parameters'!$F$26)</f>
        <v>5.3206340001543194E-2</v>
      </c>
      <c r="O4372" s="8">
        <f t="shared" ca="1" si="593"/>
        <v>0.52255688243928777</v>
      </c>
      <c r="P4372" s="29">
        <f ca="1">_xlfn.LOGNORM.INV(O4372,'Input Parameters'!$H$27,'Input Parameters'!$I$27)</f>
        <v>1.4597131074930134</v>
      </c>
      <c r="Q4372" s="10"/>
      <c r="R4372" s="15">
        <f>'Input Parameters'!$E$28</f>
        <v>12.7</v>
      </c>
      <c r="S4372" s="10">
        <f t="shared" ca="1" si="594"/>
        <v>0.95759226401123587</v>
      </c>
      <c r="T4372" s="25">
        <f ca="1">_xlfn.LOGNORM.INV(S4372,'Input Parameters'!$H$29,'Input Parameters'!$I$29)</f>
        <v>70.663150676608169</v>
      </c>
      <c r="U4372" s="10">
        <f t="shared" ca="1" si="595"/>
        <v>0.69538660798146457</v>
      </c>
      <c r="V4372" s="29">
        <f ca="1">IF('Input Parameters'!$D$30="Beta",_xlfn.BETA.INV(U4372,'Input Parameters'!$L$30,'Input Parameters'!$M$30,'Input Parameters'!$J$30,'Input Parameters'!$K$30),IF('Input Parameters'!$D$30="LogNorm",_xlfn.LOGNORM.INV(U4372,'Input Parameters'!$H$30,'Input Parameters'!$I$30)))</f>
        <v>1.2223648889044942</v>
      </c>
      <c r="W4372" s="2">
        <f ca="1">N4372+(P4372-N4372)*(1-ERF((T4372-R4372)/(2*SQRT(L4372*'Input Parameters'!$E$31))))</f>
        <v>0.11300730894282929</v>
      </c>
      <c r="X4372">
        <f t="shared" ca="1" si="596"/>
        <v>1</v>
      </c>
      <c r="Y4372" s="7"/>
    </row>
    <row r="4373" spans="1:25" ht="15" customHeight="1" x14ac:dyDescent="0.3">
      <c r="A4373" s="130">
        <v>4366</v>
      </c>
      <c r="B4373" s="10">
        <f t="shared" ca="1" si="588"/>
        <v>0.89173609068449533</v>
      </c>
      <c r="C4373" s="57">
        <f ca="1">_xlfn.NORM.INV(B4373,'Input Parameters'!$E$19,'Input Parameters'!$F$19)</f>
        <v>671.72625826734509</v>
      </c>
      <c r="D4373" s="10">
        <f t="shared" ca="1" si="589"/>
        <v>0.45401566372433344</v>
      </c>
      <c r="E4373" s="59">
        <f ca="1">IF(_xlfn.NORM.INV(D4373,'Input Parameters'!$E$20,'Input Parameters'!$F$20)&lt;3500,3500,IF(_xlfn.NORM.INV(D4373,'Input Parameters'!$E$20,'Input Parameters'!$F$20)&gt;5500,5500,_xlfn.NORM.INV(D4373,'Input Parameters'!$E$20,'Input Parameters'!$F$20)))</f>
        <v>4719.1345502897211</v>
      </c>
      <c r="F4373" s="10">
        <f t="shared" ca="1" si="590"/>
        <v>0.64196504775318597</v>
      </c>
      <c r="G4373" s="61">
        <f ca="1">_xlfn.NORM.INV(F4373,'Input Parameters'!$E$21,'Input Parameters'!$F$21)</f>
        <v>287.70880975721315</v>
      </c>
      <c r="H4373" s="54">
        <f ca="1">EXP(E4373*(1/'Input Parameters'!$E$22-1/G4373))</f>
        <v>0.74363366337823655</v>
      </c>
      <c r="I4373" s="10">
        <f t="shared" ca="1" si="591"/>
        <v>0.60971976740744172</v>
      </c>
      <c r="J4373" s="29">
        <f ca="1">_xlfn.BETA.INV(I4373,'Input Parameters'!$L$24,'Input Parameters'!$M$24,'Input Parameters'!$J$24,'Input Parameters'!$K$24)</f>
        <v>0.65133430000852233</v>
      </c>
      <c r="K4373" s="156">
        <f ca="1">('Input Parameters'!$E$25/'Input Parameters'!$E$31)^$J4373</f>
        <v>9.3500116753579901E-3</v>
      </c>
      <c r="L4373" s="66">
        <f ca="1">$H4373*$C4373*'Input Parameters'!$E$23*K4373</f>
        <v>4.6705015464367445</v>
      </c>
      <c r="M4373" s="23">
        <f t="shared" ca="1" si="592"/>
        <v>0.36922022154218526</v>
      </c>
      <c r="N4373" s="15">
        <f ca="1">_xlfn.NORM.INV(M4373,'Input Parameters'!$E$26,'Input Parameters'!$F$26)</f>
        <v>2.6987694351862379E-2</v>
      </c>
      <c r="O4373" s="8">
        <f t="shared" ca="1" si="593"/>
        <v>0.59483785123939326</v>
      </c>
      <c r="P4373" s="29">
        <f ca="1">_xlfn.LOGNORM.INV(O4373,'Input Parameters'!$H$27,'Input Parameters'!$I$27)</f>
        <v>1.5831142066612323</v>
      </c>
      <c r="Q4373" s="10"/>
      <c r="R4373" s="15">
        <f>'Input Parameters'!$E$28</f>
        <v>12.7</v>
      </c>
      <c r="S4373" s="10">
        <f t="shared" ca="1" si="594"/>
        <v>0.22041178470167566</v>
      </c>
      <c r="T4373" s="25">
        <f ca="1">_xlfn.LOGNORM.INV(S4373,'Input Parameters'!$H$29,'Input Parameters'!$I$29)</f>
        <v>53.404311053604488</v>
      </c>
      <c r="U4373" s="10">
        <f t="shared" ca="1" si="595"/>
        <v>0.65210106242074029</v>
      </c>
      <c r="V4373" s="29">
        <f ca="1">IF('Input Parameters'!$D$30="Beta",_xlfn.BETA.INV(U4373,'Input Parameters'!$L$30,'Input Parameters'!$M$30,'Input Parameters'!$J$30,'Input Parameters'!$K$30),IF('Input Parameters'!$D$30="LogNorm",_xlfn.LOGNORM.INV(U4373,'Input Parameters'!$H$30,'Input Parameters'!$I$30)))</f>
        <v>1.1657860765199195</v>
      </c>
      <c r="W4373" s="2">
        <f ca="1">N4373+(P4373-N4373)*(1-ERF((T4373-R4373)/(2*SQRT(L4373*'Input Parameters'!$E$31))))</f>
        <v>0.31163628734387477</v>
      </c>
      <c r="X4373">
        <f t="shared" ca="1" si="596"/>
        <v>1</v>
      </c>
      <c r="Y4373" s="7"/>
    </row>
    <row r="4374" spans="1:25" ht="15" customHeight="1" x14ac:dyDescent="0.3">
      <c r="A4374" s="130">
        <v>4367</v>
      </c>
      <c r="B4374" s="10">
        <f t="shared" ca="1" si="588"/>
        <v>0.48515611580442919</v>
      </c>
      <c r="C4374" s="57">
        <f ca="1">_xlfn.NORM.INV(B4374,'Input Parameters'!$E$19,'Input Parameters'!$F$19)</f>
        <v>564.15518974517477</v>
      </c>
      <c r="D4374" s="10">
        <f t="shared" ca="1" si="589"/>
        <v>0.19755521446444779</v>
      </c>
      <c r="E4374" s="59">
        <f ca="1">IF(_xlfn.NORM.INV(D4374,'Input Parameters'!$E$20,'Input Parameters'!$F$20)&lt;3500,3500,IF(_xlfn.NORM.INV(D4374,'Input Parameters'!$E$20,'Input Parameters'!$F$20)&gt;5500,5500,_xlfn.NORM.INV(D4374,'Input Parameters'!$E$20,'Input Parameters'!$F$20)))</f>
        <v>4204.7296889247755</v>
      </c>
      <c r="F4374" s="10">
        <f t="shared" ca="1" si="590"/>
        <v>0.33506111556478957</v>
      </c>
      <c r="G4374" s="61">
        <f ca="1">_xlfn.NORM.INV(F4374,'Input Parameters'!$E$21,'Input Parameters'!$F$21)</f>
        <v>281.50179516764223</v>
      </c>
      <c r="H4374" s="54">
        <f ca="1">EXP(E4374*(1/'Input Parameters'!$E$22-1/G4374))</f>
        <v>0.55645762430601864</v>
      </c>
      <c r="I4374" s="10">
        <f t="shared" ca="1" si="591"/>
        <v>0.58389622488364779</v>
      </c>
      <c r="J4374" s="29">
        <f ca="1">_xlfn.BETA.INV(I4374,'Input Parameters'!$L$24,'Input Parameters'!$M$24,'Input Parameters'!$J$24,'Input Parameters'!$K$24)</f>
        <v>0.64089648036051028</v>
      </c>
      <c r="K4374" s="156">
        <f ca="1">('Input Parameters'!$E$25/'Input Parameters'!$E$31)^$J4374</f>
        <v>1.007698176173448E-2</v>
      </c>
      <c r="L4374" s="66">
        <f ca="1">$H4374*$C4374*'Input Parameters'!$E$23*K4374</f>
        <v>3.1634513319047293</v>
      </c>
      <c r="M4374" s="23">
        <f t="shared" ca="1" si="592"/>
        <v>0.6742510563372609</v>
      </c>
      <c r="N4374" s="15">
        <f ca="1">_xlfn.NORM.INV(M4374,'Input Parameters'!$E$26,'Input Parameters'!$F$26)</f>
        <v>4.348532782903286E-2</v>
      </c>
      <c r="O4374" s="8">
        <f t="shared" ca="1" si="593"/>
        <v>0.54088893546316141</v>
      </c>
      <c r="P4374" s="29">
        <f ca="1">_xlfn.LOGNORM.INV(O4374,'Input Parameters'!$H$27,'Input Parameters'!$I$27)</f>
        <v>1.4897908835174616</v>
      </c>
      <c r="Q4374" s="10"/>
      <c r="R4374" s="15">
        <f>'Input Parameters'!$E$28</f>
        <v>12.7</v>
      </c>
      <c r="S4374" s="10">
        <f t="shared" ca="1" si="594"/>
        <v>5.270860918723963E-2</v>
      </c>
      <c r="T4374" s="25">
        <f ca="1">_xlfn.LOGNORM.INV(S4374,'Input Parameters'!$H$29,'Input Parameters'!$I$29)</f>
        <v>48.552514731413467</v>
      </c>
      <c r="U4374" s="10">
        <f t="shared" ca="1" si="595"/>
        <v>0.43754951612902049</v>
      </c>
      <c r="V4374" s="29">
        <f ca="1">IF('Input Parameters'!$D$30="Beta",_xlfn.BETA.INV(U4374,'Input Parameters'!$L$30,'Input Parameters'!$M$30,'Input Parameters'!$J$30,'Input Parameters'!$K$30),IF('Input Parameters'!$D$30="LogNorm",_xlfn.LOGNORM.INV(U4374,'Input Parameters'!$H$30,'Input Parameters'!$I$30)))</f>
        <v>0.93915151763003724</v>
      </c>
      <c r="W4374" s="2">
        <f ca="1">N4374+(P4374-N4374)*(1-ERF((T4374-R4374)/(2*SQRT(L4374*'Input Parameters'!$E$31))))</f>
        <v>0.26629398937941534</v>
      </c>
      <c r="X4374">
        <f t="shared" ca="1" si="596"/>
        <v>1</v>
      </c>
      <c r="Y4374" s="7"/>
    </row>
    <row r="4375" spans="1:25" ht="15" customHeight="1" x14ac:dyDescent="0.3">
      <c r="A4375" s="130">
        <v>4368</v>
      </c>
      <c r="B4375" s="10">
        <f t="shared" ca="1" si="588"/>
        <v>0.27439244297737653</v>
      </c>
      <c r="C4375" s="57">
        <f ca="1">_xlfn.NORM.INV(B4375,'Input Parameters'!$E$19,'Input Parameters'!$F$19)</f>
        <v>516.63532603975523</v>
      </c>
      <c r="D4375" s="10">
        <f t="shared" ca="1" si="589"/>
        <v>0.71390157872139592</v>
      </c>
      <c r="E4375" s="59">
        <f ca="1">IF(_xlfn.NORM.INV(D4375,'Input Parameters'!$E$20,'Input Parameters'!$F$20)&lt;3500,3500,IF(_xlfn.NORM.INV(D4375,'Input Parameters'!$E$20,'Input Parameters'!$F$20)&gt;5500,5500,_xlfn.NORM.INV(D4375,'Input Parameters'!$E$20,'Input Parameters'!$F$20)))</f>
        <v>5195.3733409078313</v>
      </c>
      <c r="F4375" s="10">
        <f t="shared" ca="1" si="590"/>
        <v>0.20083018068494796</v>
      </c>
      <c r="G4375" s="61">
        <f ca="1">_xlfn.NORM.INV(F4375,'Input Parameters'!$E$21,'Input Parameters'!$F$21)</f>
        <v>278.25813562985252</v>
      </c>
      <c r="H4375" s="54">
        <f ca="1">EXP(E4375*(1/'Input Parameters'!$E$22-1/G4375))</f>
        <v>0.39085963983741334</v>
      </c>
      <c r="I4375" s="10">
        <f t="shared" ca="1" si="591"/>
        <v>0.52286794812872006</v>
      </c>
      <c r="J4375" s="29">
        <f ca="1">_xlfn.BETA.INV(I4375,'Input Parameters'!$L$24,'Input Parameters'!$M$24,'Input Parameters'!$J$24,'Input Parameters'!$K$24)</f>
        <v>0.61637392075744724</v>
      </c>
      <c r="K4375" s="156">
        <f ca="1">('Input Parameters'!$E$25/'Input Parameters'!$E$31)^$J4375</f>
        <v>1.2015140238756182E-2</v>
      </c>
      <c r="L4375" s="66">
        <f ca="1">$H4375*$C4375*'Input Parameters'!$E$23*K4375</f>
        <v>2.4262400666982815</v>
      </c>
      <c r="M4375" s="23">
        <f t="shared" ca="1" si="592"/>
        <v>0.67269065500340464</v>
      </c>
      <c r="N4375" s="15">
        <f ca="1">_xlfn.NORM.INV(M4375,'Input Parameters'!$E$26,'Input Parameters'!$F$26)</f>
        <v>4.3394457078554542E-2</v>
      </c>
      <c r="O4375" s="8">
        <f t="shared" ca="1" si="593"/>
        <v>0.78956246499554517</v>
      </c>
      <c r="P4375" s="29">
        <f ca="1">_xlfn.LOGNORM.INV(O4375,'Input Parameters'!$H$27,'Input Parameters'!$I$27)</f>
        <v>2.0325887877872124</v>
      </c>
      <c r="Q4375" s="10"/>
      <c r="R4375" s="15">
        <f>'Input Parameters'!$E$28</f>
        <v>12.7</v>
      </c>
      <c r="S4375" s="10">
        <f t="shared" ca="1" si="594"/>
        <v>3.6443373006364577E-2</v>
      </c>
      <c r="T4375" s="25">
        <f ca="1">_xlfn.LOGNORM.INV(S4375,'Input Parameters'!$H$29,'Input Parameters'!$I$29)</f>
        <v>47.611083714368363</v>
      </c>
      <c r="U4375" s="10">
        <f t="shared" ca="1" si="595"/>
        <v>0.6979548449089612</v>
      </c>
      <c r="V4375" s="29">
        <f ca="1">IF('Input Parameters'!$D$30="Beta",_xlfn.BETA.INV(U4375,'Input Parameters'!$L$30,'Input Parameters'!$M$30,'Input Parameters'!$J$30,'Input Parameters'!$K$30),IF('Input Parameters'!$D$30="LogNorm",_xlfn.LOGNORM.INV(U4375,'Input Parameters'!$H$30,'Input Parameters'!$I$30)))</f>
        <v>1.2259129665735409</v>
      </c>
      <c r="W4375" s="2">
        <f ca="1">N4375+(P4375-N4375)*(1-ERF((T4375-R4375)/(2*SQRT(L4375*'Input Parameters'!$E$31))))</f>
        <v>0.26818533062908262</v>
      </c>
      <c r="X4375">
        <f t="shared" ca="1" si="596"/>
        <v>1</v>
      </c>
      <c r="Y4375" s="7"/>
    </row>
    <row r="4376" spans="1:25" ht="15" customHeight="1" x14ac:dyDescent="0.3">
      <c r="A4376" s="130">
        <v>4369</v>
      </c>
      <c r="B4376" s="10">
        <f t="shared" ca="1" si="588"/>
        <v>0.67433509754719234</v>
      </c>
      <c r="C4376" s="57">
        <f ca="1">_xlfn.NORM.INV(B4376,'Input Parameters'!$E$19,'Input Parameters'!$F$19)</f>
        <v>605.48686594540879</v>
      </c>
      <c r="D4376" s="10">
        <f t="shared" ca="1" si="589"/>
        <v>0.46330697288204126</v>
      </c>
      <c r="E4376" s="59">
        <f ca="1">IF(_xlfn.NORM.INV(D4376,'Input Parameters'!$E$20,'Input Parameters'!$F$20)&lt;3500,3500,IF(_xlfn.NORM.INV(D4376,'Input Parameters'!$E$20,'Input Parameters'!$F$20)&gt;5500,5500,_xlfn.NORM.INV(D4376,'Input Parameters'!$E$20,'Input Parameters'!$F$20)))</f>
        <v>4735.5259095633019</v>
      </c>
      <c r="F4376" s="10">
        <f t="shared" ca="1" si="590"/>
        <v>0.35063542937406167</v>
      </c>
      <c r="G4376" s="61">
        <f ca="1">_xlfn.NORM.INV(F4376,'Input Parameters'!$E$21,'Input Parameters'!$F$21)</f>
        <v>281.834860725645</v>
      </c>
      <c r="H4376" s="54">
        <f ca="1">EXP(E4376*(1/'Input Parameters'!$E$22-1/G4376))</f>
        <v>0.527144729405566</v>
      </c>
      <c r="I4376" s="10">
        <f t="shared" ca="1" si="591"/>
        <v>0.84063108064050163</v>
      </c>
      <c r="J4376" s="29">
        <f ca="1">_xlfn.BETA.INV(I4376,'Input Parameters'!$L$24,'Input Parameters'!$M$24,'Input Parameters'!$J$24,'Input Parameters'!$K$24)</f>
        <v>0.75600194039299839</v>
      </c>
      <c r="K4376" s="156">
        <f ca="1">('Input Parameters'!$E$25/'Input Parameters'!$E$31)^$J4376</f>
        <v>4.4129318108574976E-3</v>
      </c>
      <c r="L4376" s="66">
        <f ca="1">$H4376*$C4376*'Input Parameters'!$E$23*K4376</f>
        <v>1.4085160896473883</v>
      </c>
      <c r="M4376" s="23">
        <f t="shared" ca="1" si="592"/>
        <v>0.96045485644432071</v>
      </c>
      <c r="N4376" s="15">
        <f ca="1">_xlfn.NORM.INV(M4376,'Input Parameters'!$E$26,'Input Parameters'!$F$26)</f>
        <v>7.08757689643221E-2</v>
      </c>
      <c r="O4376" s="8">
        <f t="shared" ca="1" si="593"/>
        <v>0.67996407543376147</v>
      </c>
      <c r="P4376" s="29">
        <f ca="1">_xlfn.LOGNORM.INV(O4376,'Input Parameters'!$H$27,'Input Parameters'!$I$27)</f>
        <v>1.7508169765371648</v>
      </c>
      <c r="Q4376" s="10"/>
      <c r="R4376" s="15">
        <f>'Input Parameters'!$E$28</f>
        <v>12.7</v>
      </c>
      <c r="S4376" s="10">
        <f t="shared" ca="1" si="594"/>
        <v>0.88470644507625029</v>
      </c>
      <c r="T4376" s="25">
        <f ca="1">_xlfn.LOGNORM.INV(S4376,'Input Parameters'!$H$29,'Input Parameters'!$I$29)</f>
        <v>66.621716410500824</v>
      </c>
      <c r="U4376" s="10">
        <f t="shared" ca="1" si="595"/>
        <v>0.53699757771431111</v>
      </c>
      <c r="V4376" s="29">
        <f ca="1">IF('Input Parameters'!$D$30="Beta",_xlfn.BETA.INV(U4376,'Input Parameters'!$L$30,'Input Parameters'!$M$30,'Input Parameters'!$J$30,'Input Parameters'!$K$30),IF('Input Parameters'!$D$30="LogNorm",_xlfn.LOGNORM.INV(U4376,'Input Parameters'!$H$30,'Input Parameters'!$I$30)))</f>
        <v>1.0364803101178057</v>
      </c>
      <c r="W4376" s="2">
        <f ca="1">N4376+(P4376-N4376)*(1-ERF((T4376-R4376)/(2*SQRT(L4376*'Input Parameters'!$E$31))))</f>
        <v>7.3084918273493463E-2</v>
      </c>
      <c r="X4376">
        <f t="shared" ca="1" si="596"/>
        <v>1</v>
      </c>
      <c r="Y4376" s="7"/>
    </row>
    <row r="4377" spans="1:25" ht="15" customHeight="1" x14ac:dyDescent="0.3">
      <c r="A4377" s="130">
        <v>4370</v>
      </c>
      <c r="B4377" s="10">
        <f t="shared" ca="1" si="588"/>
        <v>0.68664606719715326</v>
      </c>
      <c r="C4377" s="57">
        <f ca="1">_xlfn.NORM.INV(B4377,'Input Parameters'!$E$19,'Input Parameters'!$F$19)</f>
        <v>608.39790634480926</v>
      </c>
      <c r="D4377" s="10">
        <f t="shared" ca="1" si="589"/>
        <v>3.880566350523218E-2</v>
      </c>
      <c r="E4377" s="59">
        <f ca="1">IF(_xlfn.NORM.INV(D4377,'Input Parameters'!$E$20,'Input Parameters'!$F$20)&lt;3500,3500,IF(_xlfn.NORM.INV(D4377,'Input Parameters'!$E$20,'Input Parameters'!$F$20)&gt;5500,5500,_xlfn.NORM.INV(D4377,'Input Parameters'!$E$20,'Input Parameters'!$F$20)))</f>
        <v>3564.6980458524804</v>
      </c>
      <c r="F4377" s="10">
        <f t="shared" ca="1" si="590"/>
        <v>5.8805959270732511E-2</v>
      </c>
      <c r="G4377" s="61">
        <f ca="1">_xlfn.NORM.INV(F4377,'Input Parameters'!$E$21,'Input Parameters'!$F$21)</f>
        <v>272.55007234215987</v>
      </c>
      <c r="H4377" s="54">
        <f ca="1">EXP(E4377*(1/'Input Parameters'!$E$22-1/G4377))</f>
        <v>0.401377665829521</v>
      </c>
      <c r="I4377" s="10">
        <f t="shared" ca="1" si="591"/>
        <v>0.26920592362423379</v>
      </c>
      <c r="J4377" s="29">
        <f ca="1">_xlfn.BETA.INV(I4377,'Input Parameters'!$L$24,'Input Parameters'!$M$24,'Input Parameters'!$J$24,'Input Parameters'!$K$24)</f>
        <v>0.50610803606029175</v>
      </c>
      <c r="K4377" s="156">
        <f ca="1">('Input Parameters'!$E$25/'Input Parameters'!$E$31)^$J4377</f>
        <v>2.6500540461742633E-2</v>
      </c>
      <c r="L4377" s="66">
        <f ca="1">$H4377*$C4377*'Input Parameters'!$E$23*K4377</f>
        <v>6.4713612652379</v>
      </c>
      <c r="M4377" s="23">
        <f t="shared" ca="1" si="592"/>
        <v>0.76509505062848882</v>
      </c>
      <c r="N4377" s="15">
        <f ca="1">_xlfn.NORM.INV(M4377,'Input Parameters'!$E$26,'Input Parameters'!$F$26)</f>
        <v>4.9178556275763785E-2</v>
      </c>
      <c r="O4377" s="8">
        <f t="shared" ca="1" si="593"/>
        <v>5.2418977792322852E-2</v>
      </c>
      <c r="P4377" s="29">
        <f ca="1">_xlfn.LOGNORM.INV(O4377,'Input Parameters'!$H$27,'Input Parameters'!$I$27)</f>
        <v>0.69467778031800786</v>
      </c>
      <c r="Q4377" s="10"/>
      <c r="R4377" s="15">
        <f>'Input Parameters'!$E$28</f>
        <v>12.7</v>
      </c>
      <c r="S4377" s="10">
        <f t="shared" ca="1" si="594"/>
        <v>0.98961586730879547</v>
      </c>
      <c r="T4377" s="25">
        <f ca="1">_xlfn.LOGNORM.INV(S4377,'Input Parameters'!$H$29,'Input Parameters'!$I$29)</f>
        <v>75.492022829146222</v>
      </c>
      <c r="U4377" s="10">
        <f t="shared" ca="1" si="595"/>
        <v>0.39324359153231858</v>
      </c>
      <c r="V4377" s="29">
        <f ca="1">IF('Input Parameters'!$D$30="Beta",_xlfn.BETA.INV(U4377,'Input Parameters'!$L$30,'Input Parameters'!$M$30,'Input Parameters'!$J$30,'Input Parameters'!$K$30),IF('Input Parameters'!$D$30="LogNorm",_xlfn.LOGNORM.INV(U4377,'Input Parameters'!$H$30,'Input Parameters'!$I$30)))</f>
        <v>0.89797630341247492</v>
      </c>
      <c r="W4377" s="2">
        <f ca="1">N4377+(P4377-N4377)*(1-ERF((T4377-R4377)/(2*SQRT(L4377*'Input Parameters'!$E$31))))</f>
        <v>0.10141079478858378</v>
      </c>
      <c r="X4377">
        <f t="shared" ca="1" si="596"/>
        <v>1</v>
      </c>
      <c r="Y4377" s="7"/>
    </row>
    <row r="4378" spans="1:25" ht="15" customHeight="1" x14ac:dyDescent="0.3">
      <c r="A4378" s="130">
        <v>4371</v>
      </c>
      <c r="B4378" s="10">
        <f t="shared" ca="1" si="588"/>
        <v>0.56501991456867573</v>
      </c>
      <c r="C4378" s="57">
        <f ca="1">_xlfn.NORM.INV(B4378,'Input Parameters'!$E$19,'Input Parameters'!$F$19)</f>
        <v>581.13341708000871</v>
      </c>
      <c r="D4378" s="10">
        <f t="shared" ca="1" si="589"/>
        <v>2.3293357479671428E-2</v>
      </c>
      <c r="E4378" s="59">
        <f ca="1">IF(_xlfn.NORM.INV(D4378,'Input Parameters'!$E$20,'Input Parameters'!$F$20)&lt;3500,3500,IF(_xlfn.NORM.INV(D4378,'Input Parameters'!$E$20,'Input Parameters'!$F$20)&gt;5500,5500,_xlfn.NORM.INV(D4378,'Input Parameters'!$E$20,'Input Parameters'!$F$20)))</f>
        <v>3500</v>
      </c>
      <c r="F4378" s="10">
        <f t="shared" ca="1" si="590"/>
        <v>0.22442944122877151</v>
      </c>
      <c r="G4378" s="61">
        <f ca="1">_xlfn.NORM.INV(F4378,'Input Parameters'!$E$21,'Input Parameters'!$F$21)</f>
        <v>278.89747412851028</v>
      </c>
      <c r="H4378" s="54">
        <f ca="1">EXP(E4378*(1/'Input Parameters'!$E$22-1/G4378))</f>
        <v>0.54660875545505005</v>
      </c>
      <c r="I4378" s="10">
        <f t="shared" ca="1" si="591"/>
        <v>0.39689368446410112</v>
      </c>
      <c r="J4378" s="29">
        <f ca="1">_xlfn.BETA.INV(I4378,'Input Parameters'!$L$24,'Input Parameters'!$M$24,'Input Parameters'!$J$24,'Input Parameters'!$K$24)</f>
        <v>0.56459411751907351</v>
      </c>
      <c r="K4378" s="156">
        <f ca="1">('Input Parameters'!$E$25/'Input Parameters'!$E$31)^$J4378</f>
        <v>1.7419886064258924E-2</v>
      </c>
      <c r="L4378" s="66">
        <f ca="1">$H4378*$C4378*'Input Parameters'!$E$23*K4378</f>
        <v>5.5334723415152309</v>
      </c>
      <c r="M4378" s="23">
        <f t="shared" ca="1" si="592"/>
        <v>0.66795752107590656</v>
      </c>
      <c r="N4378" s="15">
        <f ca="1">_xlfn.NORM.INV(M4378,'Input Parameters'!$E$26,'Input Parameters'!$F$26)</f>
        <v>4.3119884847352651E-2</v>
      </c>
      <c r="O4378" s="8">
        <f t="shared" ca="1" si="593"/>
        <v>0.98144842892438566</v>
      </c>
      <c r="P4378" s="29">
        <f ca="1">_xlfn.LOGNORM.INV(O4378,'Input Parameters'!$H$27,'Input Parameters'!$I$27)</f>
        <v>3.5803975733740452</v>
      </c>
      <c r="Q4378" s="10"/>
      <c r="R4378" s="15">
        <f>'Input Parameters'!$E$28</f>
        <v>12.7</v>
      </c>
      <c r="S4378" s="10">
        <f t="shared" ca="1" si="594"/>
        <v>0.40587524652114992</v>
      </c>
      <c r="T4378" s="25">
        <f ca="1">_xlfn.LOGNORM.INV(S4378,'Input Parameters'!$H$29,'Input Parameters'!$I$29)</f>
        <v>56.695345494345602</v>
      </c>
      <c r="U4378" s="10">
        <f t="shared" ca="1" si="595"/>
        <v>0.10445342208428277</v>
      </c>
      <c r="V4378" s="29">
        <f ca="1">IF('Input Parameters'!$D$30="Beta",_xlfn.BETA.INV(U4378,'Input Parameters'!$L$30,'Input Parameters'!$M$30,'Input Parameters'!$J$30,'Input Parameters'!$K$30),IF('Input Parameters'!$D$30="LogNorm",_xlfn.LOGNORM.INV(U4378,'Input Parameters'!$H$30,'Input Parameters'!$I$30)))</f>
        <v>0.60876745260806642</v>
      </c>
      <c r="W4378" s="2">
        <f ca="1">N4378+(P4378-N4378)*(1-ERF((T4378-R4378)/(2*SQRT(L4378*'Input Parameters'!$E$31))))</f>
        <v>0.70106968162648542</v>
      </c>
      <c r="X4378">
        <f t="shared" ca="1" si="596"/>
        <v>0</v>
      </c>
      <c r="Y4378" s="7"/>
    </row>
    <row r="4379" spans="1:25" ht="15" customHeight="1" x14ac:dyDescent="0.3">
      <c r="A4379" s="130">
        <v>4372</v>
      </c>
      <c r="B4379" s="10">
        <f t="shared" ca="1" si="588"/>
        <v>0.51855494630969379</v>
      </c>
      <c r="C4379" s="57">
        <f ca="1">_xlfn.NORM.INV(B4379,'Input Parameters'!$E$19,'Input Parameters'!$F$19)</f>
        <v>571.23154285636861</v>
      </c>
      <c r="D4379" s="10">
        <f t="shared" ca="1" si="589"/>
        <v>0.73307747640998122</v>
      </c>
      <c r="E4379" s="59">
        <f ca="1">IF(_xlfn.NORM.INV(D4379,'Input Parameters'!$E$20,'Input Parameters'!$F$20)&lt;3500,3500,IF(_xlfn.NORM.INV(D4379,'Input Parameters'!$E$20,'Input Parameters'!$F$20)&gt;5500,5500,_xlfn.NORM.INV(D4379,'Input Parameters'!$E$20,'Input Parameters'!$F$20)))</f>
        <v>5235.5030759785304</v>
      </c>
      <c r="F4379" s="10">
        <f t="shared" ca="1" si="590"/>
        <v>0.67877345997821503</v>
      </c>
      <c r="G4379" s="61">
        <f ca="1">_xlfn.NORM.INV(F4379,'Input Parameters'!$E$21,'Input Parameters'!$F$21)</f>
        <v>288.49917574788708</v>
      </c>
      <c r="H4379" s="54">
        <f ca="1">EXP(E4379*(1/'Input Parameters'!$E$22-1/G4379))</f>
        <v>0.75671769570045244</v>
      </c>
      <c r="I4379" s="10">
        <f t="shared" ca="1" si="591"/>
        <v>0.74438322085475839</v>
      </c>
      <c r="J4379" s="29">
        <f ca="1">_xlfn.BETA.INV(I4379,'Input Parameters'!$L$24,'Input Parameters'!$M$24,'Input Parameters'!$J$24,'Input Parameters'!$K$24)</f>
        <v>0.70841281316944604</v>
      </c>
      <c r="K4379" s="156">
        <f ca="1">('Input Parameters'!$E$25/'Input Parameters'!$E$31)^$J4379</f>
        <v>6.2085175875389248E-3</v>
      </c>
      <c r="L4379" s="66">
        <f ca="1">$H4379*$C4379*'Input Parameters'!$E$23*K4379</f>
        <v>2.6837001253448931</v>
      </c>
      <c r="M4379" s="23">
        <f t="shared" ca="1" si="592"/>
        <v>5.6929316154530341E-6</v>
      </c>
      <c r="N4379" s="15">
        <f ca="1">_xlfn.NORM.INV(M4379,'Input Parameters'!$E$26,'Input Parameters'!$F$26)</f>
        <v>-5.8169579110780731E-2</v>
      </c>
      <c r="O4379" s="8">
        <f t="shared" ca="1" si="593"/>
        <v>0.71668769820478417</v>
      </c>
      <c r="P4379" s="29">
        <f ca="1">_xlfn.LOGNORM.INV(O4379,'Input Parameters'!$H$27,'Input Parameters'!$I$27)</f>
        <v>1.8344165901909435</v>
      </c>
      <c r="Q4379" s="10"/>
      <c r="R4379" s="15">
        <f>'Input Parameters'!$E$28</f>
        <v>12.7</v>
      </c>
      <c r="S4379" s="10">
        <f t="shared" ca="1" si="594"/>
        <v>6.9953262296190477E-2</v>
      </c>
      <c r="T4379" s="25">
        <f ca="1">_xlfn.LOGNORM.INV(S4379,'Input Parameters'!$H$29,'Input Parameters'!$I$29)</f>
        <v>49.338322623390816</v>
      </c>
      <c r="U4379" s="10">
        <f t="shared" ca="1" si="595"/>
        <v>1.6055882815524281E-2</v>
      </c>
      <c r="V4379" s="29">
        <f ca="1">IF('Input Parameters'!$D$30="Beta",_xlfn.BETA.INV(U4379,'Input Parameters'!$L$30,'Input Parameters'!$M$30,'Input Parameters'!$J$30,'Input Parameters'!$K$30),IF('Input Parameters'!$D$30="LogNorm",_xlfn.LOGNORM.INV(U4379,'Input Parameters'!$H$30,'Input Parameters'!$I$30)))</f>
        <v>0.42917841543212665</v>
      </c>
      <c r="W4379" s="2">
        <f ca="1">N4379+(P4379-N4379)*(1-ERF((T4379-R4379)/(2*SQRT(L4379*'Input Parameters'!$E$31))))</f>
        <v>0.15716270920883629</v>
      </c>
      <c r="X4379">
        <f t="shared" ca="1" si="596"/>
        <v>1</v>
      </c>
      <c r="Y4379" s="7"/>
    </row>
    <row r="4380" spans="1:25" ht="15" customHeight="1" x14ac:dyDescent="0.3">
      <c r="A4380" s="130">
        <v>4373</v>
      </c>
      <c r="B4380" s="10">
        <f t="shared" ca="1" si="588"/>
        <v>0.13259587199761125</v>
      </c>
      <c r="C4380" s="57">
        <f ca="1">_xlfn.NORM.INV(B4380,'Input Parameters'!$E$19,'Input Parameters'!$F$19)</f>
        <v>473.14977464562605</v>
      </c>
      <c r="D4380" s="10">
        <f t="shared" ca="1" si="589"/>
        <v>0.84436935310259564</v>
      </c>
      <c r="E4380" s="59">
        <f ca="1">IF(_xlfn.NORM.INV(D4380,'Input Parameters'!$E$20,'Input Parameters'!$F$20)&lt;3500,3500,IF(_xlfn.NORM.INV(D4380,'Input Parameters'!$E$20,'Input Parameters'!$F$20)&gt;5500,5500,_xlfn.NORM.INV(D4380,'Input Parameters'!$E$20,'Input Parameters'!$F$20)))</f>
        <v>5500</v>
      </c>
      <c r="F4380" s="10">
        <f t="shared" ca="1" si="590"/>
        <v>5.4817673171376202E-2</v>
      </c>
      <c r="G4380" s="61">
        <f ca="1">_xlfn.NORM.INV(F4380,'Input Parameters'!$E$21,'Input Parameters'!$F$21)</f>
        <v>272.27530236324793</v>
      </c>
      <c r="H4380" s="54">
        <f ca="1">EXP(E4380*(1/'Input Parameters'!$E$22-1/G4380))</f>
        <v>0.23959344201694763</v>
      </c>
      <c r="I4380" s="10">
        <f t="shared" ca="1" si="591"/>
        <v>0.36427020957093437</v>
      </c>
      <c r="J4380" s="29">
        <f ca="1">_xlfn.BETA.INV(I4380,'Input Parameters'!$L$24,'Input Parameters'!$M$24,'Input Parameters'!$J$24,'Input Parameters'!$K$24)</f>
        <v>0.55048792691468906</v>
      </c>
      <c r="K4380" s="156">
        <f ca="1">('Input Parameters'!$E$25/'Input Parameters'!$E$31)^$J4380</f>
        <v>1.9274902526170014E-2</v>
      </c>
      <c r="L4380" s="66">
        <f ca="1">$H4380*$C4380*'Input Parameters'!$E$23*K4380</f>
        <v>2.1850720142099034</v>
      </c>
      <c r="M4380" s="23">
        <f t="shared" ca="1" si="592"/>
        <v>0.36558042990979456</v>
      </c>
      <c r="N4380" s="15">
        <f ca="1">_xlfn.NORM.INV(M4380,'Input Parameters'!$E$26,'Input Parameters'!$F$26)</f>
        <v>2.6784783483440603E-2</v>
      </c>
      <c r="O4380" s="8">
        <f t="shared" ca="1" si="593"/>
        <v>0.30186216073499006</v>
      </c>
      <c r="P4380" s="29">
        <f ca="1">_xlfn.LOGNORM.INV(O4380,'Input Parameters'!$H$27,'Input Parameters'!$I$27)</f>
        <v>1.131537703692294</v>
      </c>
      <c r="Q4380" s="10"/>
      <c r="R4380" s="15">
        <f>'Input Parameters'!$E$28</f>
        <v>12.7</v>
      </c>
      <c r="S4380" s="10">
        <f t="shared" ca="1" si="594"/>
        <v>0.36894022734064746</v>
      </c>
      <c r="T4380" s="25">
        <f ca="1">_xlfn.LOGNORM.INV(S4380,'Input Parameters'!$H$29,'Input Parameters'!$I$29)</f>
        <v>56.084446255099365</v>
      </c>
      <c r="U4380" s="10">
        <f t="shared" ca="1" si="595"/>
        <v>0.28173940990587798</v>
      </c>
      <c r="V4380" s="29">
        <f ca="1">IF('Input Parameters'!$D$30="Beta",_xlfn.BETA.INV(U4380,'Input Parameters'!$L$30,'Input Parameters'!$M$30,'Input Parameters'!$J$30,'Input Parameters'!$K$30),IF('Input Parameters'!$D$30="LogNorm",_xlfn.LOGNORM.INV(U4380,'Input Parameters'!$H$30,'Input Parameters'!$I$30)))</f>
        <v>0.79564702450388136</v>
      </c>
      <c r="W4380" s="2">
        <f ca="1">N4380+(P4380-N4380)*(1-ERF((T4380-R4380)/(2*SQRT(L4380*'Input Parameters'!$E$31))))</f>
        <v>6.8717221586034813E-2</v>
      </c>
      <c r="X4380">
        <f t="shared" ca="1" si="596"/>
        <v>1</v>
      </c>
      <c r="Y4380" s="7"/>
    </row>
    <row r="4381" spans="1:25" ht="15" customHeight="1" x14ac:dyDescent="0.3">
      <c r="A4381" s="130">
        <v>4374</v>
      </c>
      <c r="B4381" s="10">
        <f t="shared" ca="1" si="588"/>
        <v>3.0372451692861513E-2</v>
      </c>
      <c r="C4381" s="57">
        <f ca="1">_xlfn.NORM.INV(B4381,'Input Parameters'!$E$19,'Input Parameters'!$F$19)</f>
        <v>408.83311826915849</v>
      </c>
      <c r="D4381" s="10">
        <f t="shared" ca="1" si="589"/>
        <v>0.33190818531875366</v>
      </c>
      <c r="E4381" s="59">
        <f ca="1">IF(_xlfn.NORM.INV(D4381,'Input Parameters'!$E$20,'Input Parameters'!$F$20)&lt;3500,3500,IF(_xlfn.NORM.INV(D4381,'Input Parameters'!$E$20,'Input Parameters'!$F$20)&gt;5500,5500,_xlfn.NORM.INV(D4381,'Input Parameters'!$E$20,'Input Parameters'!$F$20)))</f>
        <v>4495.7448788157699</v>
      </c>
      <c r="F4381" s="10">
        <f t="shared" ca="1" si="590"/>
        <v>0.1247019803797943</v>
      </c>
      <c r="G4381" s="61">
        <f ca="1">_xlfn.NORM.INV(F4381,'Input Parameters'!$E$21,'Input Parameters'!$F$21)</f>
        <v>275.79686524972084</v>
      </c>
      <c r="H4381" s="54">
        <f ca="1">EXP(E4381*(1/'Input Parameters'!$E$22-1/G4381))</f>
        <v>0.38400912917084423</v>
      </c>
      <c r="I4381" s="10">
        <f t="shared" ca="1" si="591"/>
        <v>0.28449496456051915</v>
      </c>
      <c r="J4381" s="29">
        <f ca="1">_xlfn.BETA.INV(I4381,'Input Parameters'!$L$24,'Input Parameters'!$M$24,'Input Parameters'!$J$24,'Input Parameters'!$K$24)</f>
        <v>0.51367783362550712</v>
      </c>
      <c r="K4381" s="156">
        <f ca="1">('Input Parameters'!$E$25/'Input Parameters'!$E$31)^$J4381</f>
        <v>2.5099873930938633E-2</v>
      </c>
      <c r="L4381" s="66">
        <f ca="1">$H4381*$C4381*'Input Parameters'!$E$23*K4381</f>
        <v>3.940571015746583</v>
      </c>
      <c r="M4381" s="23">
        <f t="shared" ca="1" si="592"/>
        <v>0.46021827195160636</v>
      </c>
      <c r="N4381" s="15">
        <f ca="1">_xlfn.NORM.INV(M4381,'Input Parameters'!$E$26,'Input Parameters'!$F$26)</f>
        <v>3.1902439304612007E-2</v>
      </c>
      <c r="O4381" s="8">
        <f t="shared" ca="1" si="593"/>
        <v>0.42236214190189414</v>
      </c>
      <c r="P4381" s="29">
        <f ca="1">_xlfn.LOGNORM.INV(O4381,'Input Parameters'!$H$27,'Input Parameters'!$I$27)</f>
        <v>1.3054709434300362</v>
      </c>
      <c r="Q4381" s="10"/>
      <c r="R4381" s="15">
        <f>'Input Parameters'!$E$28</f>
        <v>12.7</v>
      </c>
      <c r="S4381" s="10">
        <f t="shared" ca="1" si="594"/>
        <v>0.721446142026821</v>
      </c>
      <c r="T4381" s="25">
        <f ca="1">_xlfn.LOGNORM.INV(S4381,'Input Parameters'!$H$29,'Input Parameters'!$I$29)</f>
        <v>62.199844440057454</v>
      </c>
      <c r="U4381" s="10">
        <f t="shared" ca="1" si="595"/>
        <v>6.2916029604942691E-2</v>
      </c>
      <c r="V4381" s="29">
        <f ca="1">IF('Input Parameters'!$D$30="Beta",_xlfn.BETA.INV(U4381,'Input Parameters'!$L$30,'Input Parameters'!$M$30,'Input Parameters'!$J$30,'Input Parameters'!$K$30),IF('Input Parameters'!$D$30="LogNorm",_xlfn.LOGNORM.INV(U4381,'Input Parameters'!$H$30,'Input Parameters'!$I$30)))</f>
        <v>0.54638223388636564</v>
      </c>
      <c r="W4381" s="2">
        <f ca="1">N4381+(P4381-N4381)*(1-ERF((T4381-R4381)/(2*SQRT(L4381*'Input Parameters'!$E$31))))</f>
        <v>0.13106440239637768</v>
      </c>
      <c r="X4381">
        <f t="shared" ca="1" si="596"/>
        <v>1</v>
      </c>
      <c r="Y4381" s="7"/>
    </row>
    <row r="4382" spans="1:25" ht="15" customHeight="1" x14ac:dyDescent="0.3">
      <c r="A4382" s="130">
        <v>4375</v>
      </c>
      <c r="B4382" s="10">
        <f t="shared" ca="1" si="588"/>
        <v>0.6618859563807552</v>
      </c>
      <c r="C4382" s="57">
        <f ca="1">_xlfn.NORM.INV(B4382,'Input Parameters'!$E$19,'Input Parameters'!$F$19)</f>
        <v>602.5885299778123</v>
      </c>
      <c r="D4382" s="10">
        <f t="shared" ca="1" si="589"/>
        <v>0.78844282503133123</v>
      </c>
      <c r="E4382" s="59">
        <f ca="1">IF(_xlfn.NORM.INV(D4382,'Input Parameters'!$E$20,'Input Parameters'!$F$20)&lt;3500,3500,IF(_xlfn.NORM.INV(D4382,'Input Parameters'!$E$20,'Input Parameters'!$F$20)&gt;5500,5500,_xlfn.NORM.INV(D4382,'Input Parameters'!$E$20,'Input Parameters'!$F$20)))</f>
        <v>5360.7209135869525</v>
      </c>
      <c r="F4382" s="10">
        <f t="shared" ca="1" si="590"/>
        <v>0.47849739649586032</v>
      </c>
      <c r="G4382" s="61">
        <f ca="1">_xlfn.NORM.INV(F4382,'Input Parameters'!$E$21,'Input Parameters'!$F$21)</f>
        <v>284.42614826160445</v>
      </c>
      <c r="H4382" s="54">
        <f ca="1">EXP(E4382*(1/'Input Parameters'!$E$22-1/G4382))</f>
        <v>0.57607295634473643</v>
      </c>
      <c r="I4382" s="10">
        <f t="shared" ca="1" si="591"/>
        <v>0.83894546516062596</v>
      </c>
      <c r="J4382" s="29">
        <f ca="1">_xlfn.BETA.INV(I4382,'Input Parameters'!$L$24,'Input Parameters'!$M$24,'Input Parameters'!$J$24,'Input Parameters'!$K$24)</f>
        <v>0.75507366985566693</v>
      </c>
      <c r="K4382" s="156">
        <f ca="1">('Input Parameters'!$E$25/'Input Parameters'!$E$31)^$J4382</f>
        <v>4.4424155499654351E-3</v>
      </c>
      <c r="L4382" s="66">
        <f ca="1">$H4382*$C4382*'Input Parameters'!$E$23*K4382</f>
        <v>1.5421177261322203</v>
      </c>
      <c r="M4382" s="23">
        <f t="shared" ca="1" si="592"/>
        <v>0.62049254587508373</v>
      </c>
      <c r="N4382" s="15">
        <f ca="1">_xlfn.NORM.INV(M4382,'Input Parameters'!$E$26,'Input Parameters'!$F$26)</f>
        <v>4.0442267556071866E-2</v>
      </c>
      <c r="O4382" s="8">
        <f t="shared" ca="1" si="593"/>
        <v>0.76375507467515324</v>
      </c>
      <c r="P4382" s="29">
        <f ca="1">_xlfn.LOGNORM.INV(O4382,'Input Parameters'!$H$27,'Input Parameters'!$I$27)</f>
        <v>1.9562998861419663</v>
      </c>
      <c r="Q4382" s="10"/>
      <c r="R4382" s="15">
        <f>'Input Parameters'!$E$28</f>
        <v>12.7</v>
      </c>
      <c r="S4382" s="10">
        <f t="shared" ca="1" si="594"/>
        <v>0.31746167799259362</v>
      </c>
      <c r="T4382" s="25">
        <f ca="1">_xlfn.LOGNORM.INV(S4382,'Input Parameters'!$H$29,'Input Parameters'!$I$29)</f>
        <v>55.208876434098002</v>
      </c>
      <c r="U4382" s="10">
        <f t="shared" ca="1" si="595"/>
        <v>0.24364458981850445</v>
      </c>
      <c r="V4382" s="29">
        <f ca="1">IF('Input Parameters'!$D$30="Beta",_xlfn.BETA.INV(U4382,'Input Parameters'!$L$30,'Input Parameters'!$M$30,'Input Parameters'!$J$30,'Input Parameters'!$K$30),IF('Input Parameters'!$D$30="LogNorm",_xlfn.LOGNORM.INV(U4382,'Input Parameters'!$H$30,'Input Parameters'!$I$30)))</f>
        <v>0.75978763117603509</v>
      </c>
      <c r="W4382" s="2">
        <f ca="1">N4382+(P4382-N4382)*(1-ERF((T4382-R4382)/(2*SQRT(L4382*'Input Parameters'!$E$31))))</f>
        <v>7.0136134738452843E-2</v>
      </c>
      <c r="X4382">
        <f t="shared" ca="1" si="596"/>
        <v>1</v>
      </c>
      <c r="Y4382" s="7"/>
    </row>
    <row r="4383" spans="1:25" ht="15" customHeight="1" x14ac:dyDescent="0.3">
      <c r="A4383" s="130">
        <v>4376</v>
      </c>
      <c r="B4383" s="10">
        <f t="shared" ca="1" si="588"/>
        <v>0.60322936306851704</v>
      </c>
      <c r="C4383" s="57">
        <f ca="1">_xlfn.NORM.INV(B4383,'Input Parameters'!$E$19,'Input Parameters'!$F$19)</f>
        <v>589.41490668527274</v>
      </c>
      <c r="D4383" s="10">
        <f t="shared" ca="1" si="589"/>
        <v>0.25824132322777871</v>
      </c>
      <c r="E4383" s="59">
        <f ca="1">IF(_xlfn.NORM.INV(D4383,'Input Parameters'!$E$20,'Input Parameters'!$F$20)&lt;3500,3500,IF(_xlfn.NORM.INV(D4383,'Input Parameters'!$E$20,'Input Parameters'!$F$20)&gt;5500,5500,_xlfn.NORM.INV(D4383,'Input Parameters'!$E$20,'Input Parameters'!$F$20)))</f>
        <v>4345.8562305500736</v>
      </c>
      <c r="F4383" s="10">
        <f t="shared" ca="1" si="590"/>
        <v>0.37366354298199955</v>
      </c>
      <c r="G4383" s="61">
        <f ca="1">_xlfn.NORM.INV(F4383,'Input Parameters'!$E$21,'Input Parameters'!$F$21)</f>
        <v>282.317776749264</v>
      </c>
      <c r="H4383" s="54">
        <f ca="1">EXP(E4383*(1/'Input Parameters'!$E$22-1/G4383))</f>
        <v>0.57051407346903227</v>
      </c>
      <c r="I4383" s="10">
        <f t="shared" ca="1" si="591"/>
        <v>7.9987633985478812E-3</v>
      </c>
      <c r="J4383" s="29">
        <f ca="1">_xlfn.BETA.INV(I4383,'Input Parameters'!$L$24,'Input Parameters'!$M$24,'Input Parameters'!$J$24,'Input Parameters'!$K$24)</f>
        <v>0.23434970381769729</v>
      </c>
      <c r="K4383" s="156">
        <f ca="1">('Input Parameters'!$E$25/'Input Parameters'!$E$31)^$J4383</f>
        <v>0.18616558022477525</v>
      </c>
      <c r="L4383" s="66">
        <f ca="1">$H4383*$C4383*'Input Parameters'!$E$23*K4383</f>
        <v>62.601806463299319</v>
      </c>
      <c r="M4383" s="23">
        <f t="shared" ca="1" si="592"/>
        <v>4.1667288924685741E-2</v>
      </c>
      <c r="N4383" s="15">
        <f ca="1">_xlfn.NORM.INV(M4383,'Input Parameters'!$E$26,'Input Parameters'!$F$26)</f>
        <v>-2.3648056192159747E-3</v>
      </c>
      <c r="O4383" s="8">
        <f t="shared" ca="1" si="593"/>
        <v>0.54588146153027906</v>
      </c>
      <c r="P4383" s="29">
        <f ca="1">_xlfn.LOGNORM.INV(O4383,'Input Parameters'!$H$27,'Input Parameters'!$I$27)</f>
        <v>1.4981114455842055</v>
      </c>
      <c r="Q4383" s="10"/>
      <c r="R4383" s="15">
        <f>'Input Parameters'!$E$28</f>
        <v>12.7</v>
      </c>
      <c r="S4383" s="10">
        <f t="shared" ca="1" si="594"/>
        <v>0.60557503839895344</v>
      </c>
      <c r="T4383" s="25">
        <f ca="1">_xlfn.LOGNORM.INV(S4383,'Input Parameters'!$H$29,'Input Parameters'!$I$29)</f>
        <v>60.009286142667307</v>
      </c>
      <c r="U4383" s="10">
        <f t="shared" ca="1" si="595"/>
        <v>1.1684237600995129E-4</v>
      </c>
      <c r="V4383" s="29">
        <f ca="1">IF('Input Parameters'!$D$30="Beta",_xlfn.BETA.INV(U4383,'Input Parameters'!$L$30,'Input Parameters'!$M$30,'Input Parameters'!$J$30,'Input Parameters'!$K$30),IF('Input Parameters'!$D$30="LogNorm",_xlfn.LOGNORM.INV(U4383,'Input Parameters'!$H$30,'Input Parameters'!$I$30)))</f>
        <v>0.23415051571780662</v>
      </c>
      <c r="W4383" s="2">
        <f ca="1">N4383+(P4383-N4383)*(1-ERF((T4383-R4383)/(2*SQRT(L4383*'Input Parameters'!$E$31))))</f>
        <v>1.0066140444313791</v>
      </c>
      <c r="X4383">
        <f t="shared" ca="1" si="596"/>
        <v>0</v>
      </c>
      <c r="Y4383" s="7"/>
    </row>
    <row r="4384" spans="1:25" ht="15" customHeight="1" x14ac:dyDescent="0.3">
      <c r="A4384" s="130">
        <v>4377</v>
      </c>
      <c r="B4384" s="10">
        <f t="shared" ca="1" si="588"/>
        <v>0.26774483288835926</v>
      </c>
      <c r="C4384" s="57">
        <f ca="1">_xlfn.NORM.INV(B4384,'Input Parameters'!$E$19,'Input Parameters'!$F$19)</f>
        <v>514.93975786433157</v>
      </c>
      <c r="D4384" s="10">
        <f t="shared" ca="1" si="589"/>
        <v>0.3967177683650932</v>
      </c>
      <c r="E4384" s="59">
        <f ca="1">IF(_xlfn.NORM.INV(D4384,'Input Parameters'!$E$20,'Input Parameters'!$F$20)&lt;3500,3500,IF(_xlfn.NORM.INV(D4384,'Input Parameters'!$E$20,'Input Parameters'!$F$20)&gt;5500,5500,_xlfn.NORM.INV(D4384,'Input Parameters'!$E$20,'Input Parameters'!$F$20)))</f>
        <v>4616.703590584194</v>
      </c>
      <c r="F4384" s="10">
        <f t="shared" ca="1" si="590"/>
        <v>0.14286650416341329</v>
      </c>
      <c r="G4384" s="61">
        <f ca="1">_xlfn.NORM.INV(F4384,'Input Parameters'!$E$21,'Input Parameters'!$F$21)</f>
        <v>276.45922176182756</v>
      </c>
      <c r="H4384" s="54">
        <f ca="1">EXP(E4384*(1/'Input Parameters'!$E$22-1/G4384))</f>
        <v>0.38956126720162837</v>
      </c>
      <c r="I4384" s="10">
        <f t="shared" ca="1" si="591"/>
        <v>0.99310201870605408</v>
      </c>
      <c r="J4384" s="29">
        <f ca="1">_xlfn.BETA.INV(I4384,'Input Parameters'!$L$24,'Input Parameters'!$M$24,'Input Parameters'!$J$24,'Input Parameters'!$K$24)</f>
        <v>0.90844574357763297</v>
      </c>
      <c r="K4384" s="156">
        <f ca="1">('Input Parameters'!$E$25/'Input Parameters'!$E$31)^$J4384</f>
        <v>1.4784235934387846E-3</v>
      </c>
      <c r="L4384" s="66">
        <f ca="1">$H4384*$C4384*'Input Parameters'!$E$23*K4384</f>
        <v>0.2965726371393137</v>
      </c>
      <c r="M4384" s="23">
        <f t="shared" ca="1" si="592"/>
        <v>0.79097900098570617</v>
      </c>
      <c r="N4384" s="15">
        <f ca="1">_xlfn.NORM.INV(M4384,'Input Parameters'!$E$26,'Input Parameters'!$F$26)</f>
        <v>5.1006279843402738E-2</v>
      </c>
      <c r="O4384" s="8">
        <f t="shared" ca="1" si="593"/>
        <v>0.96893166047046753</v>
      </c>
      <c r="P4384" s="29">
        <f ca="1">_xlfn.LOGNORM.INV(O4384,'Input Parameters'!$H$27,'Input Parameters'!$I$27)</f>
        <v>3.249332274538264</v>
      </c>
      <c r="Q4384" s="10"/>
      <c r="R4384" s="15">
        <f>'Input Parameters'!$E$28</f>
        <v>12.7</v>
      </c>
      <c r="S4384" s="10">
        <f t="shared" ca="1" si="594"/>
        <v>0.57857092782758257</v>
      </c>
      <c r="T4384" s="25">
        <f ca="1">_xlfn.LOGNORM.INV(S4384,'Input Parameters'!$H$29,'Input Parameters'!$I$29)</f>
        <v>59.542418936861118</v>
      </c>
      <c r="U4384" s="10">
        <f t="shared" ca="1" si="595"/>
        <v>0.89749483247859996</v>
      </c>
      <c r="V4384" s="29">
        <f ca="1">IF('Input Parameters'!$D$30="Beta",_xlfn.BETA.INV(U4384,'Input Parameters'!$L$30,'Input Parameters'!$M$30,'Input Parameters'!$J$30,'Input Parameters'!$K$30),IF('Input Parameters'!$D$30="LogNorm",_xlfn.LOGNORM.INV(U4384,'Input Parameters'!$H$30,'Input Parameters'!$I$30)))</f>
        <v>1.6470777682888227</v>
      </c>
      <c r="W4384" s="2">
        <f ca="1">N4384+(P4384-N4384)*(1-ERF((T4384-R4384)/(2*SQRT(L4384*'Input Parameters'!$E$31))))</f>
        <v>5.1006283635480626E-2</v>
      </c>
      <c r="X4384">
        <f t="shared" ca="1" si="596"/>
        <v>1</v>
      </c>
      <c r="Y4384" s="7"/>
    </row>
    <row r="4385" spans="1:25" ht="15" customHeight="1" x14ac:dyDescent="0.3">
      <c r="A4385" s="130">
        <v>4378</v>
      </c>
      <c r="B4385" s="10">
        <f t="shared" ca="1" si="588"/>
        <v>0.1494663349848897</v>
      </c>
      <c r="C4385" s="57">
        <f ca="1">_xlfn.NORM.INV(B4385,'Input Parameters'!$E$19,'Input Parameters'!$F$19)</f>
        <v>479.52774098741935</v>
      </c>
      <c r="D4385" s="10">
        <f t="shared" ca="1" si="589"/>
        <v>0.26188984050218211</v>
      </c>
      <c r="E4385" s="59">
        <f ca="1">IF(_xlfn.NORM.INV(D4385,'Input Parameters'!$E$20,'Input Parameters'!$F$20)&lt;3500,3500,IF(_xlfn.NORM.INV(D4385,'Input Parameters'!$E$20,'Input Parameters'!$F$20)&gt;5500,5500,_xlfn.NORM.INV(D4385,'Input Parameters'!$E$20,'Input Parameters'!$F$20)))</f>
        <v>4353.729006202253</v>
      </c>
      <c r="F4385" s="10">
        <f t="shared" ca="1" si="590"/>
        <v>0.99347760747082625</v>
      </c>
      <c r="G4385" s="61">
        <f ca="1">_xlfn.NORM.INV(F4385,'Input Parameters'!$E$21,'Input Parameters'!$F$21)</f>
        <v>304.36279811321043</v>
      </c>
      <c r="H4385" s="54">
        <f ca="1">EXP(E4385*(1/'Input Parameters'!$E$22-1/G4385))</f>
        <v>1.7414837193806521</v>
      </c>
      <c r="I4385" s="10">
        <f t="shared" ca="1" si="591"/>
        <v>0.21656933720819727</v>
      </c>
      <c r="J4385" s="29">
        <f ca="1">_xlfn.BETA.INV(I4385,'Input Parameters'!$L$24,'Input Parameters'!$M$24,'Input Parameters'!$J$24,'Input Parameters'!$K$24)</f>
        <v>0.47820053902483323</v>
      </c>
      <c r="K4385" s="156">
        <f ca="1">('Input Parameters'!$E$25/'Input Parameters'!$E$31)^$J4385</f>
        <v>3.2374170221794306E-2</v>
      </c>
      <c r="L4385" s="66">
        <f ca="1">$H4385*$C4385*'Input Parameters'!$E$23*K4385</f>
        <v>27.035337843913897</v>
      </c>
      <c r="M4385" s="23">
        <f t="shared" ca="1" si="592"/>
        <v>0.56191469938422045</v>
      </c>
      <c r="N4385" s="15">
        <f ca="1">_xlfn.NORM.INV(M4385,'Input Parameters'!$E$26,'Input Parameters'!$F$26)</f>
        <v>3.7272334669373651E-2</v>
      </c>
      <c r="O4385" s="8">
        <f t="shared" ca="1" si="593"/>
        <v>4.5827659560950917E-2</v>
      </c>
      <c r="P4385" s="29">
        <f ca="1">_xlfn.LOGNORM.INV(O4385,'Input Parameters'!$H$27,'Input Parameters'!$I$27)</f>
        <v>0.67501805800507553</v>
      </c>
      <c r="Q4385" s="10"/>
      <c r="R4385" s="15">
        <f>'Input Parameters'!$E$28</f>
        <v>12.7</v>
      </c>
      <c r="S4385" s="10">
        <f t="shared" ca="1" si="594"/>
        <v>0.71981485215689378</v>
      </c>
      <c r="T4385" s="25">
        <f ca="1">_xlfn.LOGNORM.INV(S4385,'Input Parameters'!$H$29,'Input Parameters'!$I$29)</f>
        <v>62.165974840596768</v>
      </c>
      <c r="U4385" s="10">
        <f t="shared" ca="1" si="595"/>
        <v>0.65516792444774974</v>
      </c>
      <c r="V4385" s="29">
        <f ca="1">IF('Input Parameters'!$D$30="Beta",_xlfn.BETA.INV(U4385,'Input Parameters'!$L$30,'Input Parameters'!$M$30,'Input Parameters'!$J$30,'Input Parameters'!$K$30),IF('Input Parameters'!$D$30="LogNorm",_xlfn.LOGNORM.INV(U4385,'Input Parameters'!$H$30,'Input Parameters'!$I$30)))</f>
        <v>1.1696134435727834</v>
      </c>
      <c r="W4385" s="2">
        <f ca="1">N4385+(P4385-N4385)*(1-ERF((T4385-R4385)/(2*SQRT(L4385*'Input Parameters'!$E$31))))</f>
        <v>0.35686838876044363</v>
      </c>
      <c r="X4385">
        <f t="shared" ca="1" si="596"/>
        <v>1</v>
      </c>
      <c r="Y4385" s="7"/>
    </row>
    <row r="4386" spans="1:25" ht="15" customHeight="1" x14ac:dyDescent="0.3">
      <c r="A4386" s="130">
        <v>4379</v>
      </c>
      <c r="B4386" s="10">
        <f t="shared" ca="1" si="588"/>
        <v>0.64387375751274489</v>
      </c>
      <c r="C4386" s="57">
        <f ca="1">_xlfn.NORM.INV(B4386,'Input Parameters'!$E$19,'Input Parameters'!$F$19)</f>
        <v>598.46635684534999</v>
      </c>
      <c r="D4386" s="10">
        <f t="shared" ca="1" si="589"/>
        <v>0.24068201368801456</v>
      </c>
      <c r="E4386" s="59">
        <f ca="1">IF(_xlfn.NORM.INV(D4386,'Input Parameters'!$E$20,'Input Parameters'!$F$20)&lt;3500,3500,IF(_xlfn.NORM.INV(D4386,'Input Parameters'!$E$20,'Input Parameters'!$F$20)&gt;5500,5500,_xlfn.NORM.INV(D4386,'Input Parameters'!$E$20,'Input Parameters'!$F$20)))</f>
        <v>4307.1227238623869</v>
      </c>
      <c r="F4386" s="10">
        <f t="shared" ca="1" si="590"/>
        <v>0.19010132897931331</v>
      </c>
      <c r="G4386" s="61">
        <f ca="1">_xlfn.NORM.INV(F4386,'Input Parameters'!$E$21,'Input Parameters'!$F$21)</f>
        <v>277.95266959835186</v>
      </c>
      <c r="H4386" s="54">
        <f ca="1">EXP(E4386*(1/'Input Parameters'!$E$22-1/G4386))</f>
        <v>0.45121656013402184</v>
      </c>
      <c r="I4386" s="10">
        <f t="shared" ca="1" si="591"/>
        <v>0.40210522809890614</v>
      </c>
      <c r="J4386" s="29">
        <f ca="1">_xlfn.BETA.INV(I4386,'Input Parameters'!$L$24,'Input Parameters'!$M$24,'Input Parameters'!$J$24,'Input Parameters'!$K$24)</f>
        <v>0.56681048265130141</v>
      </c>
      <c r="K4386" s="156">
        <f ca="1">('Input Parameters'!$E$25/'Input Parameters'!$E$31)^$J4386</f>
        <v>1.7145113910379185E-2</v>
      </c>
      <c r="L4386" s="66">
        <f ca="1">$H4386*$C4386*'Input Parameters'!$E$23*K4386</f>
        <v>4.6298310852612792</v>
      </c>
      <c r="M4386" s="23">
        <f t="shared" ca="1" si="592"/>
        <v>0.748735542180759</v>
      </c>
      <c r="N4386" s="15">
        <f ca="1">_xlfn.NORM.INV(M4386,'Input Parameters'!$E$26,'Input Parameters'!$F$26)</f>
        <v>4.8080835825122729E-2</v>
      </c>
      <c r="O4386" s="8">
        <f t="shared" ca="1" si="593"/>
        <v>0.91761460480575163</v>
      </c>
      <c r="P4386" s="29">
        <f ca="1">_xlfn.LOGNORM.INV(O4386,'Input Parameters'!$H$27,'Input Parameters'!$I$27)</f>
        <v>2.6321759489949903</v>
      </c>
      <c r="Q4386" s="10"/>
      <c r="R4386" s="15">
        <f>'Input Parameters'!$E$28</f>
        <v>12.7</v>
      </c>
      <c r="S4386" s="10">
        <f t="shared" ca="1" si="594"/>
        <v>3.1330378586505669E-2</v>
      </c>
      <c r="T4386" s="25">
        <f ca="1">_xlfn.LOGNORM.INV(S4386,'Input Parameters'!$H$29,'Input Parameters'!$I$29)</f>
        <v>47.248702155424041</v>
      </c>
      <c r="U4386" s="10">
        <f t="shared" ca="1" si="595"/>
        <v>0.99905962707535978</v>
      </c>
      <c r="V4386" s="29">
        <f ca="1">IF('Input Parameters'!$D$30="Beta",_xlfn.BETA.INV(U4386,'Input Parameters'!$L$30,'Input Parameters'!$M$30,'Input Parameters'!$J$30,'Input Parameters'!$K$30),IF('Input Parameters'!$D$30="LogNorm",_xlfn.LOGNORM.INV(U4386,'Input Parameters'!$H$30,'Input Parameters'!$I$30)))</f>
        <v>3.4041956514887062</v>
      </c>
      <c r="W4386" s="2">
        <f ca="1">N4386+(P4386-N4386)*(1-ERF((T4386-R4386)/(2*SQRT(L4386*'Input Parameters'!$E$31))))</f>
        <v>0.71018771326868135</v>
      </c>
      <c r="X4386">
        <f t="shared" ca="1" si="596"/>
        <v>1</v>
      </c>
      <c r="Y4386" s="7"/>
    </row>
    <row r="4387" spans="1:25" ht="15" customHeight="1" x14ac:dyDescent="0.3">
      <c r="A4387" s="130">
        <v>4380</v>
      </c>
      <c r="B4387" s="10">
        <f t="shared" ca="1" si="588"/>
        <v>0.94649079350122611</v>
      </c>
      <c r="C4387" s="57">
        <f ca="1">_xlfn.NORM.INV(B4387,'Input Parameters'!$E$19,'Input Parameters'!$F$19)</f>
        <v>703.49207521038352</v>
      </c>
      <c r="D4387" s="10">
        <f t="shared" ca="1" si="589"/>
        <v>0.16749308742072722</v>
      </c>
      <c r="E4387" s="59">
        <f ca="1">IF(_xlfn.NORM.INV(D4387,'Input Parameters'!$E$20,'Input Parameters'!$F$20)&lt;3500,3500,IF(_xlfn.NORM.INV(D4387,'Input Parameters'!$E$20,'Input Parameters'!$F$20)&gt;5500,5500,_xlfn.NORM.INV(D4387,'Input Parameters'!$E$20,'Input Parameters'!$F$20)))</f>
        <v>4125.1165699714729</v>
      </c>
      <c r="F4387" s="10">
        <f t="shared" ca="1" si="590"/>
        <v>0.73192949953864461</v>
      </c>
      <c r="G4387" s="61">
        <f ca="1">_xlfn.NORM.INV(F4387,'Input Parameters'!$E$21,'Input Parameters'!$F$21)</f>
        <v>289.71266002931242</v>
      </c>
      <c r="H4387" s="54">
        <f ca="1">EXP(E4387*(1/'Input Parameters'!$E$22-1/G4387))</f>
        <v>0.85235531991563906</v>
      </c>
      <c r="I4387" s="10">
        <f t="shared" ca="1" si="591"/>
        <v>0.19601277271742401</v>
      </c>
      <c r="J4387" s="29">
        <f ca="1">_xlfn.BETA.INV(I4387,'Input Parameters'!$L$24,'Input Parameters'!$M$24,'Input Parameters'!$J$24,'Input Parameters'!$K$24)</f>
        <v>0.46630450975453425</v>
      </c>
      <c r="K4387" s="156">
        <f ca="1">('Input Parameters'!$E$25/'Input Parameters'!$E$31)^$J4387</f>
        <v>3.5258182261008054E-2</v>
      </c>
      <c r="L4387" s="66">
        <f ca="1">$H4387*$C4387*'Input Parameters'!$E$23*K4387</f>
        <v>21.141695042046567</v>
      </c>
      <c r="M4387" s="23">
        <f t="shared" ca="1" si="592"/>
        <v>0.45455034977711561</v>
      </c>
      <c r="N4387" s="15">
        <f ca="1">_xlfn.NORM.INV(M4387,'Input Parameters'!$E$26,'Input Parameters'!$F$26)</f>
        <v>3.1602368185461617E-2</v>
      </c>
      <c r="O4387" s="8">
        <f t="shared" ca="1" si="593"/>
        <v>0.19227703481197345</v>
      </c>
      <c r="P4387" s="29">
        <f ca="1">_xlfn.LOGNORM.INV(O4387,'Input Parameters'!$H$27,'Input Parameters'!$I$27)</f>
        <v>0.96901003019805043</v>
      </c>
      <c r="Q4387" s="10"/>
      <c r="R4387" s="15">
        <f>'Input Parameters'!$E$28</f>
        <v>12.7</v>
      </c>
      <c r="S4387" s="10">
        <f t="shared" ca="1" si="594"/>
        <v>0.19580182033609206</v>
      </c>
      <c r="T4387" s="25">
        <f ca="1">_xlfn.LOGNORM.INV(S4387,'Input Parameters'!$H$29,'Input Parameters'!$I$29)</f>
        <v>52.891684355710929</v>
      </c>
      <c r="U4387" s="10">
        <f t="shared" ca="1" si="595"/>
        <v>0.56576444836710438</v>
      </c>
      <c r="V4387" s="29">
        <f ca="1">IF('Input Parameters'!$D$30="Beta",_xlfn.BETA.INV(U4387,'Input Parameters'!$L$30,'Input Parameters'!$M$30,'Input Parameters'!$J$30,'Input Parameters'!$K$30),IF('Input Parameters'!$D$30="LogNorm",_xlfn.LOGNORM.INV(U4387,'Input Parameters'!$H$30,'Input Parameters'!$I$30)))</f>
        <v>1.0666370448104576</v>
      </c>
      <c r="W4387" s="2">
        <f ca="1">N4387+(P4387-N4387)*(1-ERF((T4387-R4387)/(2*SQRT(L4387*'Input Parameters'!$E$31))))</f>
        <v>0.53453695090635744</v>
      </c>
      <c r="X4387">
        <f t="shared" ca="1" si="596"/>
        <v>1</v>
      </c>
      <c r="Y4387" s="7"/>
    </row>
    <row r="4388" spans="1:25" ht="15" customHeight="1" x14ac:dyDescent="0.3">
      <c r="A4388" s="130">
        <v>4381</v>
      </c>
      <c r="B4388" s="10">
        <f t="shared" ca="1" si="588"/>
        <v>2.9889192433241174E-3</v>
      </c>
      <c r="C4388" s="57">
        <f ca="1">_xlfn.NORM.INV(B4388,'Input Parameters'!$E$19,'Input Parameters'!$F$19)</f>
        <v>335.0099627066279</v>
      </c>
      <c r="D4388" s="10">
        <f t="shared" ca="1" si="589"/>
        <v>0.3599489231443137</v>
      </c>
      <c r="E4388" s="59">
        <f ca="1">IF(_xlfn.NORM.INV(D4388,'Input Parameters'!$E$20,'Input Parameters'!$F$20)&lt;3500,3500,IF(_xlfn.NORM.INV(D4388,'Input Parameters'!$E$20,'Input Parameters'!$F$20)&gt;5500,5500,_xlfn.NORM.INV(D4388,'Input Parameters'!$E$20,'Input Parameters'!$F$20)))</f>
        <v>4548.9832740623451</v>
      </c>
      <c r="F4388" s="10">
        <f t="shared" ca="1" si="590"/>
        <v>4.2212944863684654E-2</v>
      </c>
      <c r="G4388" s="61">
        <f ca="1">_xlfn.NORM.INV(F4388,'Input Parameters'!$E$21,'Input Parameters'!$F$21)</f>
        <v>271.28706735834567</v>
      </c>
      <c r="H4388" s="54">
        <f ca="1">EXP(E4388*(1/'Input Parameters'!$E$22-1/G4388))</f>
        <v>0.2886288614509393</v>
      </c>
      <c r="I4388" s="10">
        <f t="shared" ca="1" si="591"/>
        <v>0.35587068672823441</v>
      </c>
      <c r="J4388" s="29">
        <f ca="1">_xlfn.BETA.INV(I4388,'Input Parameters'!$L$24,'Input Parameters'!$M$24,'Input Parameters'!$J$24,'Input Parameters'!$K$24)</f>
        <v>0.54678278268097324</v>
      </c>
      <c r="K4388" s="156">
        <f ca="1">('Input Parameters'!$E$25/'Input Parameters'!$E$31)^$J4388</f>
        <v>1.9794079768951131E-2</v>
      </c>
      <c r="L4388" s="66">
        <f ca="1">$H4388*$C4388*'Input Parameters'!$E$23*K4388</f>
        <v>1.9139597252704963</v>
      </c>
      <c r="M4388" s="23">
        <f t="shared" ca="1" si="592"/>
        <v>0.14811904163719036</v>
      </c>
      <c r="N4388" s="15">
        <f ca="1">_xlfn.NORM.INV(M4388,'Input Parameters'!$E$26,'Input Parameters'!$F$26)</f>
        <v>1.2064771743191385E-2</v>
      </c>
      <c r="O4388" s="8">
        <f t="shared" ca="1" si="593"/>
        <v>0.70851461797300208</v>
      </c>
      <c r="P4388" s="29">
        <f ca="1">_xlfn.LOGNORM.INV(O4388,'Input Parameters'!$H$27,'Input Parameters'!$I$27)</f>
        <v>1.8150588064838484</v>
      </c>
      <c r="Q4388" s="10"/>
      <c r="R4388" s="15">
        <f>'Input Parameters'!$E$28</f>
        <v>12.7</v>
      </c>
      <c r="S4388" s="10">
        <f t="shared" ca="1" si="594"/>
        <v>0.17369737564025256</v>
      </c>
      <c r="T4388" s="25">
        <f ca="1">_xlfn.LOGNORM.INV(S4388,'Input Parameters'!$H$29,'Input Parameters'!$I$29)</f>
        <v>52.401435253016217</v>
      </c>
      <c r="U4388" s="10">
        <f t="shared" ca="1" si="595"/>
        <v>0.42307726730834183</v>
      </c>
      <c r="V4388" s="29">
        <f ca="1">IF('Input Parameters'!$D$30="Beta",_xlfn.BETA.INV(U4388,'Input Parameters'!$L$30,'Input Parameters'!$M$30,'Input Parameters'!$J$30,'Input Parameters'!$K$30),IF('Input Parameters'!$D$30="LogNorm",_xlfn.LOGNORM.INV(U4388,'Input Parameters'!$H$30,'Input Parameters'!$I$30)))</f>
        <v>0.92560562046433781</v>
      </c>
      <c r="W4388" s="2">
        <f ca="1">N4388+(P4388-N4388)*(1-ERF((T4388-R4388)/(2*SQRT(L4388*'Input Parameters'!$E$31))))</f>
        <v>8.8580130496066431E-2</v>
      </c>
      <c r="X4388">
        <f t="shared" ca="1" si="596"/>
        <v>1</v>
      </c>
      <c r="Y4388" s="7"/>
    </row>
    <row r="4389" spans="1:25" ht="15" customHeight="1" x14ac:dyDescent="0.3">
      <c r="A4389" s="130">
        <v>4382</v>
      </c>
      <c r="B4389" s="10">
        <f t="shared" ca="1" si="588"/>
        <v>0.1623608282502641</v>
      </c>
      <c r="C4389" s="57">
        <f ca="1">_xlfn.NORM.INV(B4389,'Input Parameters'!$E$19,'Input Parameters'!$F$19)</f>
        <v>484.08428577114648</v>
      </c>
      <c r="D4389" s="10">
        <f t="shared" ca="1" si="589"/>
        <v>0.33730452424432589</v>
      </c>
      <c r="E4389" s="59">
        <f ca="1">IF(_xlfn.NORM.INV(D4389,'Input Parameters'!$E$20,'Input Parameters'!$F$20)&lt;3500,3500,IF(_xlfn.NORM.INV(D4389,'Input Parameters'!$E$20,'Input Parameters'!$F$20)&gt;5500,5500,_xlfn.NORM.INV(D4389,'Input Parameters'!$E$20,'Input Parameters'!$F$20)))</f>
        <v>4506.1184261186563</v>
      </c>
      <c r="F4389" s="10">
        <f t="shared" ca="1" si="590"/>
        <v>0.94883291569259842</v>
      </c>
      <c r="G4389" s="61">
        <f ca="1">_xlfn.NORM.INV(F4389,'Input Parameters'!$E$21,'Input Parameters'!$F$21)</f>
        <v>297.69042143720282</v>
      </c>
      <c r="H4389" s="54">
        <f ca="1">EXP(E4389*(1/'Input Parameters'!$E$22-1/G4389))</f>
        <v>1.2741967006092094</v>
      </c>
      <c r="I4389" s="10">
        <f t="shared" ca="1" si="591"/>
        <v>0.70498176553362124</v>
      </c>
      <c r="J4389" s="29">
        <f ca="1">_xlfn.BETA.INV(I4389,'Input Parameters'!$L$24,'Input Parameters'!$M$24,'Input Parameters'!$J$24,'Input Parameters'!$K$24)</f>
        <v>0.69101217523374681</v>
      </c>
      <c r="K4389" s="156">
        <f ca="1">('Input Parameters'!$E$25/'Input Parameters'!$E$31)^$J4389</f>
        <v>7.0339361761467484E-3</v>
      </c>
      <c r="L4389" s="66">
        <f ca="1">$H4389*$C4389*'Input Parameters'!$E$23*K4389</f>
        <v>4.3386626628761071</v>
      </c>
      <c r="M4389" s="23">
        <f t="shared" ca="1" si="592"/>
        <v>0.48790866434447078</v>
      </c>
      <c r="N4389" s="15">
        <f ca="1">_xlfn.NORM.INV(M4389,'Input Parameters'!$E$26,'Input Parameters'!$F$26)</f>
        <v>3.3363424362930445E-2</v>
      </c>
      <c r="O4389" s="8">
        <f t="shared" ca="1" si="593"/>
        <v>0.29147102648697387</v>
      </c>
      <c r="P4389" s="29">
        <f ca="1">_xlfn.LOGNORM.INV(O4389,'Input Parameters'!$H$27,'Input Parameters'!$I$27)</f>
        <v>1.116598950412804</v>
      </c>
      <c r="Q4389" s="10"/>
      <c r="R4389" s="15">
        <f>'Input Parameters'!$E$28</f>
        <v>12.7</v>
      </c>
      <c r="S4389" s="10">
        <f t="shared" ca="1" si="594"/>
        <v>0.613367565152665</v>
      </c>
      <c r="T4389" s="25">
        <f ca="1">_xlfn.LOGNORM.INV(S4389,'Input Parameters'!$H$29,'Input Parameters'!$I$29)</f>
        <v>60.146229692539933</v>
      </c>
      <c r="U4389" s="10">
        <f t="shared" ca="1" si="595"/>
        <v>0.96629705582091485</v>
      </c>
      <c r="V4389" s="29">
        <f ca="1">IF('Input Parameters'!$D$30="Beta",_xlfn.BETA.INV(U4389,'Input Parameters'!$L$30,'Input Parameters'!$M$30,'Input Parameters'!$J$30,'Input Parameters'!$K$30),IF('Input Parameters'!$D$30="LogNorm",_xlfn.LOGNORM.INV(U4389,'Input Parameters'!$H$30,'Input Parameters'!$I$30)))</f>
        <v>2.0553548397584356</v>
      </c>
      <c r="W4389" s="2">
        <f ca="1">N4389+(P4389-N4389)*(1-ERF((T4389-R4389)/(2*SQRT(L4389*'Input Parameters'!$E$31))))</f>
        <v>0.14954031614103652</v>
      </c>
      <c r="X4389">
        <f t="shared" ca="1" si="596"/>
        <v>1</v>
      </c>
      <c r="Y4389" s="7"/>
    </row>
    <row r="4390" spans="1:25" ht="15" customHeight="1" x14ac:dyDescent="0.3">
      <c r="A4390" s="130">
        <v>4383</v>
      </c>
      <c r="B4390" s="10">
        <f t="shared" ca="1" si="588"/>
        <v>0.67954134929669918</v>
      </c>
      <c r="C4390" s="57">
        <f ca="1">_xlfn.NORM.INV(B4390,'Input Parameters'!$E$19,'Input Parameters'!$F$19)</f>
        <v>606.71220627227524</v>
      </c>
      <c r="D4390" s="10">
        <f t="shared" ca="1" si="589"/>
        <v>6.9614175929674782E-2</v>
      </c>
      <c r="E4390" s="59">
        <f ca="1">IF(_xlfn.NORM.INV(D4390,'Input Parameters'!$E$20,'Input Parameters'!$F$20)&lt;3500,3500,IF(_xlfn.NORM.INV(D4390,'Input Parameters'!$E$20,'Input Parameters'!$F$20)&gt;5500,5500,_xlfn.NORM.INV(D4390,'Input Parameters'!$E$20,'Input Parameters'!$F$20)))</f>
        <v>3764.9305231075405</v>
      </c>
      <c r="F4390" s="10">
        <f t="shared" ca="1" si="590"/>
        <v>0.38783400296722093</v>
      </c>
      <c r="G4390" s="61">
        <f ca="1">_xlfn.NORM.INV(F4390,'Input Parameters'!$E$21,'Input Parameters'!$F$21)</f>
        <v>282.61014482837709</v>
      </c>
      <c r="H4390" s="54">
        <f ca="1">EXP(E4390*(1/'Input Parameters'!$E$22-1/G4390))</f>
        <v>0.62350324541534796</v>
      </c>
      <c r="I4390" s="10">
        <f t="shared" ca="1" si="591"/>
        <v>0.8517029011463022</v>
      </c>
      <c r="J4390" s="29">
        <f ca="1">_xlfn.BETA.INV(I4390,'Input Parameters'!$L$24,'Input Parameters'!$M$24,'Input Parameters'!$J$24,'Input Parameters'!$K$24)</f>
        <v>0.7622199171635019</v>
      </c>
      <c r="K4390" s="156">
        <f ca="1">('Input Parameters'!$E$25/'Input Parameters'!$E$31)^$J4390</f>
        <v>4.2204186325922235E-3</v>
      </c>
      <c r="L4390" s="66">
        <f ca="1">$H4390*$C4390*'Input Parameters'!$E$23*K4390</f>
        <v>1.5965296283769541</v>
      </c>
      <c r="M4390" s="23">
        <f t="shared" ca="1" si="592"/>
        <v>0.7981287464259641</v>
      </c>
      <c r="N4390" s="15">
        <f ca="1">_xlfn.NORM.INV(M4390,'Input Parameters'!$E$26,'Input Parameters'!$F$26)</f>
        <v>5.1534075085049751E-2</v>
      </c>
      <c r="O4390" s="8">
        <f t="shared" ca="1" si="593"/>
        <v>0.71181208319527667</v>
      </c>
      <c r="P4390" s="29">
        <f ca="1">_xlfn.LOGNORM.INV(O4390,'Input Parameters'!$H$27,'Input Parameters'!$I$27)</f>
        <v>1.822812849698642</v>
      </c>
      <c r="Q4390" s="10"/>
      <c r="R4390" s="15">
        <f>'Input Parameters'!$E$28</f>
        <v>12.7</v>
      </c>
      <c r="S4390" s="10">
        <f t="shared" ca="1" si="594"/>
        <v>0.13956130421549695</v>
      </c>
      <c r="T4390" s="25">
        <f ca="1">_xlfn.LOGNORM.INV(S4390,'Input Parameters'!$H$29,'Input Parameters'!$I$29)</f>
        <v>51.56894090697466</v>
      </c>
      <c r="U4390" s="10">
        <f t="shared" ca="1" si="595"/>
        <v>0.78333753870482015</v>
      </c>
      <c r="V4390" s="29">
        <f ca="1">IF('Input Parameters'!$D$30="Beta",_xlfn.BETA.INV(U4390,'Input Parameters'!$L$30,'Input Parameters'!$M$30,'Input Parameters'!$J$30,'Input Parameters'!$K$30),IF('Input Parameters'!$D$30="LogNorm",_xlfn.LOGNORM.INV(U4390,'Input Parameters'!$H$30,'Input Parameters'!$I$30)))</f>
        <v>1.3609492347286278</v>
      </c>
      <c r="W4390" s="2">
        <f ca="1">N4390+(P4390-N4390)*(1-ERF((T4390-R4390)/(2*SQRT(L4390*'Input Parameters'!$E$31))))</f>
        <v>0.10399071450900318</v>
      </c>
      <c r="X4390">
        <f t="shared" ca="1" si="596"/>
        <v>1</v>
      </c>
      <c r="Y4390" s="7"/>
    </row>
    <row r="4391" spans="1:25" ht="15" customHeight="1" x14ac:dyDescent="0.3">
      <c r="A4391" s="130">
        <v>4384</v>
      </c>
      <c r="B4391" s="10">
        <f t="shared" ca="1" si="588"/>
        <v>0.491308429263554</v>
      </c>
      <c r="C4391" s="57">
        <f ca="1">_xlfn.NORM.INV(B4391,'Input Parameters'!$E$19,'Input Parameters'!$F$19)</f>
        <v>565.45889196632629</v>
      </c>
      <c r="D4391" s="10">
        <f t="shared" ca="1" si="589"/>
        <v>0.1497717031860043</v>
      </c>
      <c r="E4391" s="59">
        <f ca="1">IF(_xlfn.NORM.INV(D4391,'Input Parameters'!$E$20,'Input Parameters'!$F$20)&lt;3500,3500,IF(_xlfn.NORM.INV(D4391,'Input Parameters'!$E$20,'Input Parameters'!$F$20)&gt;5500,5500,_xlfn.NORM.INV(D4391,'Input Parameters'!$E$20,'Input Parameters'!$F$20)))</f>
        <v>4073.8108760320883</v>
      </c>
      <c r="F4391" s="10">
        <f t="shared" ca="1" si="590"/>
        <v>0.80153562906705977</v>
      </c>
      <c r="G4391" s="61">
        <f ca="1">_xlfn.NORM.INV(F4391,'Input Parameters'!$E$21,'Input Parameters'!$F$21)</f>
        <v>291.50835610010381</v>
      </c>
      <c r="H4391" s="54">
        <f ca="1">EXP(E4391*(1/'Input Parameters'!$E$22-1/G4391))</f>
        <v>0.93132638112769872</v>
      </c>
      <c r="I4391" s="10">
        <f t="shared" ca="1" si="591"/>
        <v>0.96596209157092683</v>
      </c>
      <c r="J4391" s="29">
        <f ca="1">_xlfn.BETA.INV(I4391,'Input Parameters'!$L$24,'Input Parameters'!$M$24,'Input Parameters'!$J$24,'Input Parameters'!$K$24)</f>
        <v>0.85325660776482204</v>
      </c>
      <c r="K4391" s="156">
        <f ca="1">('Input Parameters'!$E$25/'Input Parameters'!$E$31)^$J4391</f>
        <v>2.1965287652097854E-3</v>
      </c>
      <c r="L4391" s="66">
        <f ca="1">$H4391*$C4391*'Input Parameters'!$E$23*K4391</f>
        <v>1.1567508785567961</v>
      </c>
      <c r="M4391" s="23">
        <f t="shared" ca="1" si="592"/>
        <v>0.30128009703652447</v>
      </c>
      <c r="N4391" s="15">
        <f ca="1">_xlfn.NORM.INV(M4391,'Input Parameters'!$E$26,'Input Parameters'!$F$26)</f>
        <v>2.3064830394515005E-2</v>
      </c>
      <c r="O4391" s="8">
        <f t="shared" ca="1" si="593"/>
        <v>0.57960873024751114</v>
      </c>
      <c r="P4391" s="29">
        <f ca="1">_xlfn.LOGNORM.INV(O4391,'Input Parameters'!$H$27,'Input Parameters'!$I$27)</f>
        <v>1.5559541980011737</v>
      </c>
      <c r="Q4391" s="10"/>
      <c r="R4391" s="15">
        <f>'Input Parameters'!$E$28</f>
        <v>12.7</v>
      </c>
      <c r="S4391" s="10">
        <f t="shared" ca="1" si="594"/>
        <v>0.67107621669804307</v>
      </c>
      <c r="T4391" s="25">
        <f ca="1">_xlfn.LOGNORM.INV(S4391,'Input Parameters'!$H$29,'Input Parameters'!$I$29)</f>
        <v>61.200563812768614</v>
      </c>
      <c r="U4391" s="10">
        <f t="shared" ca="1" si="595"/>
        <v>0.52937284936233719</v>
      </c>
      <c r="V4391" s="29">
        <f ca="1">IF('Input Parameters'!$D$30="Beta",_xlfn.BETA.INV(U4391,'Input Parameters'!$L$30,'Input Parameters'!$M$30,'Input Parameters'!$J$30,'Input Parameters'!$K$30),IF('Input Parameters'!$D$30="LogNorm",_xlfn.LOGNORM.INV(U4391,'Input Parameters'!$H$30,'Input Parameters'!$I$30)))</f>
        <v>1.0286707976258402</v>
      </c>
      <c r="W4391" s="2">
        <f ca="1">N4391+(P4391-N4391)*(1-ERF((T4391-R4391)/(2*SQRT(L4391*'Input Parameters'!$E$31))))</f>
        <v>2.5255645256618473E-2</v>
      </c>
      <c r="X4391">
        <f t="shared" ca="1" si="596"/>
        <v>1</v>
      </c>
      <c r="Y4391" s="7"/>
    </row>
    <row r="4392" spans="1:25" ht="15" customHeight="1" x14ac:dyDescent="0.3">
      <c r="A4392" s="130">
        <v>4385</v>
      </c>
      <c r="B4392" s="10">
        <f t="shared" ca="1" si="588"/>
        <v>0.99281899789683481</v>
      </c>
      <c r="C4392" s="57">
        <f ca="1">_xlfn.NORM.INV(B4392,'Input Parameters'!$E$19,'Input Parameters'!$F$19)</f>
        <v>774.16270086531438</v>
      </c>
      <c r="D4392" s="10">
        <f t="shared" ca="1" si="589"/>
        <v>0.1944802383098253</v>
      </c>
      <c r="E4392" s="59">
        <f ca="1">IF(_xlfn.NORM.INV(D4392,'Input Parameters'!$E$20,'Input Parameters'!$F$20)&lt;3500,3500,IF(_xlfn.NORM.INV(D4392,'Input Parameters'!$E$20,'Input Parameters'!$F$20)&gt;5500,5500,_xlfn.NORM.INV(D4392,'Input Parameters'!$E$20,'Input Parameters'!$F$20)))</f>
        <v>4196.9471460276818</v>
      </c>
      <c r="F4392" s="10">
        <f t="shared" ca="1" si="590"/>
        <v>0.29141625168698948</v>
      </c>
      <c r="G4392" s="61">
        <f ca="1">_xlfn.NORM.INV(F4392,'Input Parameters'!$E$21,'Input Parameters'!$F$21)</f>
        <v>280.53287905422877</v>
      </c>
      <c r="H4392" s="54">
        <f ca="1">EXP(E4392*(1/'Input Parameters'!$E$22-1/G4392))</f>
        <v>0.52910250137007819</v>
      </c>
      <c r="I4392" s="10">
        <f t="shared" ca="1" si="591"/>
        <v>4.7194031769594247E-2</v>
      </c>
      <c r="J4392" s="29">
        <f ca="1">_xlfn.BETA.INV(I4392,'Input Parameters'!$L$24,'Input Parameters'!$M$24,'Input Parameters'!$J$24,'Input Parameters'!$K$24)</f>
        <v>0.33658142540745489</v>
      </c>
      <c r="K4392" s="156">
        <f ca="1">('Input Parameters'!$E$25/'Input Parameters'!$E$31)^$J4392</f>
        <v>8.9413561024448321E-2</v>
      </c>
      <c r="L4392" s="66">
        <f ca="1">$H4392*$C4392*'Input Parameters'!$E$23*K4392</f>
        <v>36.624815832176864</v>
      </c>
      <c r="M4392" s="23">
        <f t="shared" ca="1" si="592"/>
        <v>0.1359771135851483</v>
      </c>
      <c r="N4392" s="15">
        <f ca="1">_xlfn.NORM.INV(M4392,'Input Parameters'!$E$26,'Input Parameters'!$F$26)</f>
        <v>1.092996060645168E-2</v>
      </c>
      <c r="O4392" s="8">
        <f t="shared" ca="1" si="593"/>
        <v>0.3187455995405607</v>
      </c>
      <c r="P4392" s="29">
        <f ca="1">_xlfn.LOGNORM.INV(O4392,'Input Parameters'!$H$27,'Input Parameters'!$I$27)</f>
        <v>1.1557433073498053</v>
      </c>
      <c r="Q4392" s="10"/>
      <c r="R4392" s="15">
        <f>'Input Parameters'!$E$28</f>
        <v>12.7</v>
      </c>
      <c r="S4392" s="10">
        <f t="shared" ca="1" si="594"/>
        <v>0.3516055528578842</v>
      </c>
      <c r="T4392" s="25">
        <f ca="1">_xlfn.LOGNORM.INV(S4392,'Input Parameters'!$H$29,'Input Parameters'!$I$29)</f>
        <v>55.793486745337042</v>
      </c>
      <c r="U4392" s="10">
        <f t="shared" ca="1" si="595"/>
        <v>0.9446211027985052</v>
      </c>
      <c r="V4392" s="29">
        <f ca="1">IF('Input Parameters'!$D$30="Beta",_xlfn.BETA.INV(U4392,'Input Parameters'!$L$30,'Input Parameters'!$M$30,'Input Parameters'!$J$30,'Input Parameters'!$K$30),IF('Input Parameters'!$D$30="LogNorm",_xlfn.LOGNORM.INV(U4392,'Input Parameters'!$H$30,'Input Parameters'!$I$30)))</f>
        <v>1.8740611576744983</v>
      </c>
      <c r="W4392" s="2">
        <f ca="1">N4392+(P4392-N4392)*(1-ERF((T4392-R4392)/(2*SQRT(L4392*'Input Parameters'!$E$31))))</f>
        <v>0.71453807036137051</v>
      </c>
      <c r="X4392">
        <f t="shared" ca="1" si="596"/>
        <v>1</v>
      </c>
      <c r="Y4392" s="7"/>
    </row>
    <row r="4393" spans="1:25" ht="15" customHeight="1" x14ac:dyDescent="0.3">
      <c r="A4393" s="130">
        <v>4386</v>
      </c>
      <c r="B4393" s="10">
        <f t="shared" ca="1" si="588"/>
        <v>0.9522855764321827</v>
      </c>
      <c r="C4393" s="57">
        <f ca="1">_xlfn.NORM.INV(B4393,'Input Parameters'!$E$19,'Input Parameters'!$F$19)</f>
        <v>708.1978713841462</v>
      </c>
      <c r="D4393" s="10">
        <f t="shared" ca="1" si="589"/>
        <v>0.51062423582526317</v>
      </c>
      <c r="E4393" s="59">
        <f ca="1">IF(_xlfn.NORM.INV(D4393,'Input Parameters'!$E$20,'Input Parameters'!$F$20)&lt;3500,3500,IF(_xlfn.NORM.INV(D4393,'Input Parameters'!$E$20,'Input Parameters'!$F$20)&gt;5500,5500,_xlfn.NORM.INV(D4393,'Input Parameters'!$E$20,'Input Parameters'!$F$20)))</f>
        <v>4818.6439109712619</v>
      </c>
      <c r="F4393" s="10">
        <f t="shared" ca="1" si="590"/>
        <v>0.69968501872908728</v>
      </c>
      <c r="G4393" s="61">
        <f ca="1">_xlfn.NORM.INV(F4393,'Input Parameters'!$E$21,'Input Parameters'!$F$21)</f>
        <v>288.96466919807239</v>
      </c>
      <c r="H4393" s="54">
        <f ca="1">EXP(E4393*(1/'Input Parameters'!$E$22-1/G4393))</f>
        <v>0.79480116324854089</v>
      </c>
      <c r="I4393" s="10">
        <f t="shared" ca="1" si="591"/>
        <v>0.98759577635402318</v>
      </c>
      <c r="J4393" s="29">
        <f ca="1">_xlfn.BETA.INV(I4393,'Input Parameters'!$L$24,'Input Parameters'!$M$24,'Input Parameters'!$J$24,'Input Parameters'!$K$24)</f>
        <v>0.89152367074398042</v>
      </c>
      <c r="K4393" s="156">
        <f ca="1">('Input Parameters'!$E$25/'Input Parameters'!$E$31)^$J4393</f>
        <v>1.6692387390939939E-3</v>
      </c>
      <c r="L4393" s="66">
        <f ca="1">$H4393*$C4393*'Input Parameters'!$E$23*K4393</f>
        <v>0.93957524574879503</v>
      </c>
      <c r="M4393" s="23">
        <f t="shared" ca="1" si="592"/>
        <v>0.63989290527758735</v>
      </c>
      <c r="N4393" s="15">
        <f ca="1">_xlfn.NORM.INV(M4393,'Input Parameters'!$E$26,'Input Parameters'!$F$26)</f>
        <v>4.1521623518037377E-2</v>
      </c>
      <c r="O4393" s="8">
        <f t="shared" ca="1" si="593"/>
        <v>0.60093642369474076</v>
      </c>
      <c r="P4393" s="29">
        <f ca="1">_xlfn.LOGNORM.INV(O4393,'Input Parameters'!$H$27,'Input Parameters'!$I$27)</f>
        <v>1.5941936846376097</v>
      </c>
      <c r="Q4393" s="10"/>
      <c r="R4393" s="15">
        <f>'Input Parameters'!$E$28</f>
        <v>12.7</v>
      </c>
      <c r="S4393" s="10">
        <f t="shared" ca="1" si="594"/>
        <v>0.58493064019042051</v>
      </c>
      <c r="T4393" s="25">
        <f ca="1">_xlfn.LOGNORM.INV(S4393,'Input Parameters'!$H$29,'Input Parameters'!$I$29)</f>
        <v>59.651382385623862</v>
      </c>
      <c r="U4393" s="10">
        <f t="shared" ca="1" si="595"/>
        <v>8.7919574829347646E-2</v>
      </c>
      <c r="V4393" s="29">
        <f ca="1">IF('Input Parameters'!$D$30="Beta",_xlfn.BETA.INV(U4393,'Input Parameters'!$L$30,'Input Parameters'!$M$30,'Input Parameters'!$J$30,'Input Parameters'!$K$30),IF('Input Parameters'!$D$30="LogNorm",_xlfn.LOGNORM.INV(U4393,'Input Parameters'!$H$30,'Input Parameters'!$I$30)))</f>
        <v>0.58589758901179878</v>
      </c>
      <c r="W4393" s="2">
        <f ca="1">N4393+(P4393-N4393)*(1-ERF((T4393-R4393)/(2*SQRT(L4393*'Input Parameters'!$E$31))))</f>
        <v>4.2476010708924282E-2</v>
      </c>
      <c r="X4393">
        <f t="shared" ca="1" si="596"/>
        <v>1</v>
      </c>
      <c r="Y4393" s="7"/>
    </row>
    <row r="4394" spans="1:25" ht="15" customHeight="1" x14ac:dyDescent="0.3">
      <c r="A4394" s="130">
        <v>4387</v>
      </c>
      <c r="B4394" s="10">
        <f t="shared" ca="1" si="588"/>
        <v>0.80404035631834636</v>
      </c>
      <c r="C4394" s="57">
        <f ca="1">_xlfn.NORM.INV(B4394,'Input Parameters'!$E$19,'Input Parameters'!$F$19)</f>
        <v>639.64399169232854</v>
      </c>
      <c r="D4394" s="10">
        <f t="shared" ca="1" si="589"/>
        <v>0.65180664561420276</v>
      </c>
      <c r="E4394" s="59">
        <f ca="1">IF(_xlfn.NORM.INV(D4394,'Input Parameters'!$E$20,'Input Parameters'!$F$20)&lt;3500,3500,IF(_xlfn.NORM.INV(D4394,'Input Parameters'!$E$20,'Input Parameters'!$F$20)&gt;5500,5500,_xlfn.NORM.INV(D4394,'Input Parameters'!$E$20,'Input Parameters'!$F$20)))</f>
        <v>5073.1418487976271</v>
      </c>
      <c r="F4394" s="10">
        <f t="shared" ca="1" si="590"/>
        <v>0.2438316381036526</v>
      </c>
      <c r="G4394" s="61">
        <f ca="1">_xlfn.NORM.INV(F4394,'Input Parameters'!$E$21,'Input Parameters'!$F$21)</f>
        <v>279.39492270651323</v>
      </c>
      <c r="H4394" s="54">
        <f ca="1">EXP(E4394*(1/'Input Parameters'!$E$22-1/G4394))</f>
        <v>0.43036359888849424</v>
      </c>
      <c r="I4394" s="10">
        <f t="shared" ca="1" si="591"/>
        <v>0.37592030596107351</v>
      </c>
      <c r="J4394" s="29">
        <f ca="1">_xlfn.BETA.INV(I4394,'Input Parameters'!$L$24,'Input Parameters'!$M$24,'Input Parameters'!$J$24,'Input Parameters'!$K$24)</f>
        <v>0.55557459999970094</v>
      </c>
      <c r="K4394" s="156">
        <f ca="1">('Input Parameters'!$E$25/'Input Parameters'!$E$31)^$J4394</f>
        <v>1.8584248559248485E-2</v>
      </c>
      <c r="L4394" s="66">
        <f ca="1">$H4394*$C4394*'Input Parameters'!$E$23*K4394</f>
        <v>5.1158624704801667</v>
      </c>
      <c r="M4394" s="23">
        <f t="shared" ca="1" si="592"/>
        <v>0.62135455725080535</v>
      </c>
      <c r="N4394" s="15">
        <f ca="1">_xlfn.NORM.INV(M4394,'Input Parameters'!$E$26,'Input Parameters'!$F$26)</f>
        <v>4.0489845907508488E-2</v>
      </c>
      <c r="O4394" s="8">
        <f t="shared" ca="1" si="593"/>
        <v>0.12427990302356307</v>
      </c>
      <c r="P4394" s="29">
        <f ca="1">_xlfn.LOGNORM.INV(O4394,'Input Parameters'!$H$27,'Input Parameters'!$I$27)</f>
        <v>0.85447674638295634</v>
      </c>
      <c r="Q4394" s="10"/>
      <c r="R4394" s="15">
        <f>'Input Parameters'!$E$28</f>
        <v>12.7</v>
      </c>
      <c r="S4394" s="10">
        <f t="shared" ca="1" si="594"/>
        <v>0.98663862622144594</v>
      </c>
      <c r="T4394" s="25">
        <f ca="1">_xlfn.LOGNORM.INV(S4394,'Input Parameters'!$H$29,'Input Parameters'!$I$29)</f>
        <v>74.677465020383536</v>
      </c>
      <c r="U4394" s="10">
        <f t="shared" ca="1" si="595"/>
        <v>9.364545057802276E-2</v>
      </c>
      <c r="V4394" s="29">
        <f ca="1">IF('Input Parameters'!$D$30="Beta",_xlfn.BETA.INV(U4394,'Input Parameters'!$L$30,'Input Parameters'!$M$30,'Input Parameters'!$J$30,'Input Parameters'!$K$30),IF('Input Parameters'!$D$30="LogNorm",_xlfn.LOGNORM.INV(U4394,'Input Parameters'!$H$30,'Input Parameters'!$I$30)))</f>
        <v>0.59405014184685845</v>
      </c>
      <c r="W4394" s="2">
        <f ca="1">N4394+(P4394-N4394)*(1-ERF((T4394-R4394)/(2*SQRT(L4394*'Input Parameters'!$E$31))))</f>
        <v>8.336630256872965E-2</v>
      </c>
      <c r="X4394">
        <f t="shared" ca="1" si="596"/>
        <v>1</v>
      </c>
      <c r="Y4394" s="7"/>
    </row>
    <row r="4395" spans="1:25" ht="15" customHeight="1" x14ac:dyDescent="0.3">
      <c r="A4395" s="130">
        <v>4388</v>
      </c>
      <c r="B4395" s="10">
        <f t="shared" ca="1" si="588"/>
        <v>0.32964995840389111</v>
      </c>
      <c r="C4395" s="57">
        <f ca="1">_xlfn.NORM.INV(B4395,'Input Parameters'!$E$19,'Input Parameters'!$F$19)</f>
        <v>530.0456450678513</v>
      </c>
      <c r="D4395" s="10">
        <f t="shared" ca="1" si="589"/>
        <v>0.98040375507160737</v>
      </c>
      <c r="E4395" s="59">
        <f ca="1">IF(_xlfn.NORM.INV(D4395,'Input Parameters'!$E$20,'Input Parameters'!$F$20)&lt;3500,3500,IF(_xlfn.NORM.INV(D4395,'Input Parameters'!$E$20,'Input Parameters'!$F$20)&gt;5500,5500,_xlfn.NORM.INV(D4395,'Input Parameters'!$E$20,'Input Parameters'!$F$20)))</f>
        <v>5500</v>
      </c>
      <c r="F4395" s="10">
        <f t="shared" ca="1" si="590"/>
        <v>0.85679663299424624</v>
      </c>
      <c r="G4395" s="61">
        <f ca="1">_xlfn.NORM.INV(F4395,'Input Parameters'!$E$21,'Input Parameters'!$F$21)</f>
        <v>293.22905399317796</v>
      </c>
      <c r="H4395" s="54">
        <f ca="1">EXP(E4395*(1/'Input Parameters'!$E$22-1/G4395))</f>
        <v>1.0147711354521716</v>
      </c>
      <c r="I4395" s="10">
        <f t="shared" ca="1" si="591"/>
        <v>0.67888523672510026</v>
      </c>
      <c r="J4395" s="29">
        <f ca="1">_xlfn.BETA.INV(I4395,'Input Parameters'!$L$24,'Input Parameters'!$M$24,'Input Parameters'!$J$24,'Input Parameters'!$K$24)</f>
        <v>0.67987742051534594</v>
      </c>
      <c r="K4395" s="156">
        <f ca="1">('Input Parameters'!$E$25/'Input Parameters'!$E$31)^$J4395</f>
        <v>7.6188249729557955E-3</v>
      </c>
      <c r="L4395" s="66">
        <f ca="1">$H4395*$C4395*'Input Parameters'!$E$23*K4395</f>
        <v>4.0979756429866248</v>
      </c>
      <c r="M4395" s="23">
        <f t="shared" ca="1" si="592"/>
        <v>0.83242373335094066</v>
      </c>
      <c r="N4395" s="15">
        <f ca="1">_xlfn.NORM.INV(M4395,'Input Parameters'!$E$26,'Input Parameters'!$F$26)</f>
        <v>5.4239535053610941E-2</v>
      </c>
      <c r="O4395" s="8">
        <f t="shared" ca="1" si="593"/>
        <v>0.80460608137917256</v>
      </c>
      <c r="P4395" s="29">
        <f ca="1">_xlfn.LOGNORM.INV(O4395,'Input Parameters'!$H$27,'Input Parameters'!$I$27)</f>
        <v>2.0810744505149517</v>
      </c>
      <c r="Q4395" s="10"/>
      <c r="R4395" s="15">
        <f>'Input Parameters'!$E$28</f>
        <v>12.7</v>
      </c>
      <c r="S4395" s="10">
        <f t="shared" ca="1" si="594"/>
        <v>4.8477055063427699E-2</v>
      </c>
      <c r="T4395" s="25">
        <f ca="1">_xlfn.LOGNORM.INV(S4395,'Input Parameters'!$H$29,'Input Parameters'!$I$29)</f>
        <v>48.331358559998414</v>
      </c>
      <c r="U4395" s="10">
        <f t="shared" ca="1" si="595"/>
        <v>3.6593505305658192E-2</v>
      </c>
      <c r="V4395" s="29">
        <f ca="1">IF('Input Parameters'!$D$30="Beta",_xlfn.BETA.INV(U4395,'Input Parameters'!$L$30,'Input Parameters'!$M$30,'Input Parameters'!$J$30,'Input Parameters'!$K$30),IF('Input Parameters'!$D$30="LogNorm",_xlfn.LOGNORM.INV(U4395,'Input Parameters'!$H$30,'Input Parameters'!$I$30)))</f>
        <v>0.49295978869898072</v>
      </c>
      <c r="W4395" s="2">
        <f ca="1">N4395+(P4395-N4395)*(1-ERF((T4395-R4395)/(2*SQRT(L4395*'Input Parameters'!$E$31))))</f>
        <v>0.48651429860682471</v>
      </c>
      <c r="X4395">
        <f t="shared" ca="1" si="596"/>
        <v>1</v>
      </c>
      <c r="Y4395" s="7"/>
    </row>
    <row r="4396" spans="1:25" ht="15" customHeight="1" x14ac:dyDescent="0.3">
      <c r="A4396" s="130">
        <v>4389</v>
      </c>
      <c r="B4396" s="10">
        <f t="shared" ca="1" si="588"/>
        <v>0.91069809675632252</v>
      </c>
      <c r="C4396" s="57">
        <f ca="1">_xlfn.NORM.INV(B4396,'Input Parameters'!$E$19,'Input Parameters'!$F$19)</f>
        <v>680.95810717488189</v>
      </c>
      <c r="D4396" s="10">
        <f t="shared" ca="1" si="589"/>
        <v>0.77289862693674005</v>
      </c>
      <c r="E4396" s="59">
        <f ca="1">IF(_xlfn.NORM.INV(D4396,'Input Parameters'!$E$20,'Input Parameters'!$F$20)&lt;3500,3500,IF(_xlfn.NORM.INV(D4396,'Input Parameters'!$E$20,'Input Parameters'!$F$20)&gt;5500,5500,_xlfn.NORM.INV(D4396,'Input Parameters'!$E$20,'Input Parameters'!$F$20)))</f>
        <v>5323.8987788637851</v>
      </c>
      <c r="F4396" s="10">
        <f t="shared" ca="1" si="590"/>
        <v>0.61331464651866929</v>
      </c>
      <c r="G4396" s="61">
        <f ca="1">_xlfn.NORM.INV(F4396,'Input Parameters'!$E$21,'Input Parameters'!$F$21)</f>
        <v>287.11343389029582</v>
      </c>
      <c r="H4396" s="54">
        <f ca="1">EXP(E4396*(1/'Input Parameters'!$E$22-1/G4396))</f>
        <v>0.68898340872324737</v>
      </c>
      <c r="I4396" s="10">
        <f t="shared" ca="1" si="591"/>
        <v>0.30488063674060684</v>
      </c>
      <c r="J4396" s="29">
        <f ca="1">_xlfn.BETA.INV(I4396,'Input Parameters'!$L$24,'Input Parameters'!$M$24,'Input Parameters'!$J$24,'Input Parameters'!$K$24)</f>
        <v>0.52347494132669392</v>
      </c>
      <c r="K4396" s="156">
        <f ca="1">('Input Parameters'!$E$25/'Input Parameters'!$E$31)^$J4396</f>
        <v>2.339641495974502E-2</v>
      </c>
      <c r="L4396" s="66">
        <f ca="1">$H4396*$C4396*'Input Parameters'!$E$23*K4396</f>
        <v>10.976868817200305</v>
      </c>
      <c r="M4396" s="23">
        <f t="shared" ca="1" si="592"/>
        <v>0.50868368710470802</v>
      </c>
      <c r="N4396" s="15">
        <f ca="1">_xlfn.NORM.INV(M4396,'Input Parameters'!$E$26,'Input Parameters'!$F$26)</f>
        <v>3.4457138389379964E-2</v>
      </c>
      <c r="O4396" s="8">
        <f t="shared" ca="1" si="593"/>
        <v>0.21531090594802471</v>
      </c>
      <c r="P4396" s="29">
        <f ca="1">_xlfn.LOGNORM.INV(O4396,'Input Parameters'!$H$27,'Input Parameters'!$I$27)</f>
        <v>1.0045457196797112</v>
      </c>
      <c r="Q4396" s="10"/>
      <c r="R4396" s="15">
        <f>'Input Parameters'!$E$28</f>
        <v>12.7</v>
      </c>
      <c r="S4396" s="10">
        <f t="shared" ca="1" si="594"/>
        <v>0.51089045165678149</v>
      </c>
      <c r="T4396" s="25">
        <f ca="1">_xlfn.LOGNORM.INV(S4396,'Input Parameters'!$H$29,'Input Parameters'!$I$29)</f>
        <v>58.410595708549138</v>
      </c>
      <c r="U4396" s="10">
        <f t="shared" ca="1" si="595"/>
        <v>0.311634288029354</v>
      </c>
      <c r="V4396" s="29">
        <f ca="1">IF('Input Parameters'!$D$30="Beta",_xlfn.BETA.INV(U4396,'Input Parameters'!$L$30,'Input Parameters'!$M$30,'Input Parameters'!$J$30,'Input Parameters'!$K$30),IF('Input Parameters'!$D$30="LogNorm",_xlfn.LOGNORM.INV(U4396,'Input Parameters'!$H$30,'Input Parameters'!$I$30)))</f>
        <v>0.82324208332848603</v>
      </c>
      <c r="W4396" s="2">
        <f ca="1">N4396+(P4396-N4396)*(1-ERF((T4396-R4396)/(2*SQRT(L4396*'Input Parameters'!$E$31))))</f>
        <v>0.35388102779398245</v>
      </c>
      <c r="X4396">
        <f t="shared" ca="1" si="596"/>
        <v>1</v>
      </c>
      <c r="Y4396" s="7"/>
    </row>
    <row r="4397" spans="1:25" ht="15" customHeight="1" x14ac:dyDescent="0.3">
      <c r="A4397" s="130">
        <v>4390</v>
      </c>
      <c r="B4397" s="10">
        <f t="shared" ca="1" si="588"/>
        <v>0.36148900354641167</v>
      </c>
      <c r="C4397" s="57">
        <f ca="1">_xlfn.NORM.INV(B4397,'Input Parameters'!$E$19,'Input Parameters'!$F$19)</f>
        <v>537.34630660924017</v>
      </c>
      <c r="D4397" s="10">
        <f t="shared" ca="1" si="589"/>
        <v>0.10755951766570171</v>
      </c>
      <c r="E4397" s="59">
        <f ca="1">IF(_xlfn.NORM.INV(D4397,'Input Parameters'!$E$20,'Input Parameters'!$F$20)&lt;3500,3500,IF(_xlfn.NORM.INV(D4397,'Input Parameters'!$E$20,'Input Parameters'!$F$20)&gt;5500,5500,_xlfn.NORM.INV(D4397,'Input Parameters'!$E$20,'Input Parameters'!$F$20)))</f>
        <v>3932.2717803230912</v>
      </c>
      <c r="F4397" s="10">
        <f t="shared" ca="1" si="590"/>
        <v>0.10032611908295341</v>
      </c>
      <c r="G4397" s="61">
        <f ca="1">_xlfn.NORM.INV(F4397,'Input Parameters'!$E$21,'Input Parameters'!$F$21)</f>
        <v>274.79159315332242</v>
      </c>
      <c r="H4397" s="54">
        <f ca="1">EXP(E4397*(1/'Input Parameters'!$E$22-1/G4397))</f>
        <v>0.41094657685945263</v>
      </c>
      <c r="I4397" s="10">
        <f t="shared" ca="1" si="591"/>
        <v>0.57340111541327154</v>
      </c>
      <c r="J4397" s="29">
        <f ca="1">_xlfn.BETA.INV(I4397,'Input Parameters'!$L$24,'Input Parameters'!$M$24,'Input Parameters'!$J$24,'Input Parameters'!$K$24)</f>
        <v>0.63667188185290424</v>
      </c>
      <c r="K4397" s="156">
        <f ca="1">('Input Parameters'!$E$25/'Input Parameters'!$E$31)^$J4397</f>
        <v>1.0387042837945287E-2</v>
      </c>
      <c r="L4397" s="66">
        <f ca="1">$H4397*$C4397*'Input Parameters'!$E$23*K4397</f>
        <v>2.2936732943801319</v>
      </c>
      <c r="M4397" s="23">
        <f t="shared" ca="1" si="592"/>
        <v>0.67429023609130556</v>
      </c>
      <c r="N4397" s="15">
        <f ca="1">_xlfn.NORM.INV(M4397,'Input Parameters'!$E$26,'Input Parameters'!$F$26)</f>
        <v>4.3487611761745093E-2</v>
      </c>
      <c r="O4397" s="8">
        <f t="shared" ca="1" si="593"/>
        <v>0.60256344636520975</v>
      </c>
      <c r="P4397" s="29">
        <f ca="1">_xlfn.LOGNORM.INV(O4397,'Input Parameters'!$H$27,'Input Parameters'!$I$27)</f>
        <v>1.5971701211322946</v>
      </c>
      <c r="Q4397" s="10"/>
      <c r="R4397" s="15">
        <f>'Input Parameters'!$E$28</f>
        <v>12.7</v>
      </c>
      <c r="S4397" s="10">
        <f t="shared" ca="1" si="594"/>
        <v>0.34889937326653442</v>
      </c>
      <c r="T4397" s="25">
        <f ca="1">_xlfn.LOGNORM.INV(S4397,'Input Parameters'!$H$29,'Input Parameters'!$I$29)</f>
        <v>55.747750992662759</v>
      </c>
      <c r="U4397" s="10">
        <f t="shared" ca="1" si="595"/>
        <v>0.3345031305790318</v>
      </c>
      <c r="V4397" s="29">
        <f ca="1">IF('Input Parameters'!$D$30="Beta",_xlfn.BETA.INV(U4397,'Input Parameters'!$L$30,'Input Parameters'!$M$30,'Input Parameters'!$J$30,'Input Parameters'!$K$30),IF('Input Parameters'!$D$30="LogNorm",_xlfn.LOGNORM.INV(U4397,'Input Parameters'!$H$30,'Input Parameters'!$I$30)))</f>
        <v>0.84418735098717124</v>
      </c>
      <c r="W4397" s="2">
        <f ca="1">N4397+(P4397-N4397)*(1-ERF((T4397-R4397)/(2*SQRT(L4397*'Input Parameters'!$E$31))))</f>
        <v>0.11253964171180655</v>
      </c>
      <c r="X4397">
        <f t="shared" ca="1" si="596"/>
        <v>1</v>
      </c>
      <c r="Y4397" s="7"/>
    </row>
    <row r="4398" spans="1:25" ht="15" customHeight="1" x14ac:dyDescent="0.3">
      <c r="A4398" s="130">
        <v>4391</v>
      </c>
      <c r="B4398" s="10">
        <f t="shared" ca="1" si="588"/>
        <v>0.91798433814375713</v>
      </c>
      <c r="C4398" s="57">
        <f ca="1">_xlfn.NORM.INV(B4398,'Input Parameters'!$E$19,'Input Parameters'!$F$19)</f>
        <v>684.89361236293132</v>
      </c>
      <c r="D4398" s="10">
        <f t="shared" ca="1" si="589"/>
        <v>0.39186573766065502</v>
      </c>
      <c r="E4398" s="59">
        <f ca="1">IF(_xlfn.NORM.INV(D4398,'Input Parameters'!$E$20,'Input Parameters'!$F$20)&lt;3500,3500,IF(_xlfn.NORM.INV(D4398,'Input Parameters'!$E$20,'Input Parameters'!$F$20)&gt;5500,5500,_xlfn.NORM.INV(D4398,'Input Parameters'!$E$20,'Input Parameters'!$F$20)))</f>
        <v>4607.8783062761186</v>
      </c>
      <c r="F4398" s="10">
        <f t="shared" ca="1" si="590"/>
        <v>0.47343116954347109</v>
      </c>
      <c r="G4398" s="61">
        <f ca="1">_xlfn.NORM.INV(F4398,'Input Parameters'!$E$21,'Input Parameters'!$F$21)</f>
        <v>284.3261507372448</v>
      </c>
      <c r="H4398" s="54">
        <f ca="1">EXP(E4398*(1/'Input Parameters'!$E$22-1/G4398))</f>
        <v>0.61892890258099376</v>
      </c>
      <c r="I4398" s="10">
        <f t="shared" ca="1" si="591"/>
        <v>0.67186877818245816</v>
      </c>
      <c r="J4398" s="29">
        <f ca="1">_xlfn.BETA.INV(I4398,'Input Parameters'!$L$24,'Input Parameters'!$M$24,'Input Parameters'!$J$24,'Input Parameters'!$K$24)</f>
        <v>0.67692549397432544</v>
      </c>
      <c r="K4398" s="156">
        <f ca="1">('Input Parameters'!$E$25/'Input Parameters'!$E$31)^$J4398</f>
        <v>7.7818798946942946E-3</v>
      </c>
      <c r="L4398" s="66">
        <f ca="1">$H4398*$C4398*'Input Parameters'!$E$23*K4398</f>
        <v>3.298742403871985</v>
      </c>
      <c r="M4398" s="23">
        <f t="shared" ca="1" si="592"/>
        <v>0.33834504959064871</v>
      </c>
      <c r="N4398" s="15">
        <f ca="1">_xlfn.NORM.INV(M4398,'Input Parameters'!$E$26,'Input Parameters'!$F$26)</f>
        <v>2.5243335665181436E-2</v>
      </c>
      <c r="O4398" s="8">
        <f t="shared" ca="1" si="593"/>
        <v>0.54017855821451755</v>
      </c>
      <c r="P4398" s="29">
        <f ca="1">_xlfn.LOGNORM.INV(O4398,'Input Parameters'!$H$27,'Input Parameters'!$I$27)</f>
        <v>1.4886116286640085</v>
      </c>
      <c r="Q4398" s="10"/>
      <c r="R4398" s="15">
        <f>'Input Parameters'!$E$28</f>
        <v>12.7</v>
      </c>
      <c r="S4398" s="10">
        <f t="shared" ca="1" si="594"/>
        <v>0.52326402669495786</v>
      </c>
      <c r="T4398" s="25">
        <f ca="1">_xlfn.LOGNORM.INV(S4398,'Input Parameters'!$H$29,'Input Parameters'!$I$29)</f>
        <v>58.614546689380049</v>
      </c>
      <c r="U4398" s="10">
        <f t="shared" ca="1" si="595"/>
        <v>2.8656891572899079E-2</v>
      </c>
      <c r="V4398" s="29">
        <f ca="1">IF('Input Parameters'!$D$30="Beta",_xlfn.BETA.INV(U4398,'Input Parameters'!$L$30,'Input Parameters'!$M$30,'Input Parameters'!$J$30,'Input Parameters'!$K$30),IF('Input Parameters'!$D$30="LogNorm",_xlfn.LOGNORM.INV(U4398,'Input Parameters'!$H$30,'Input Parameters'!$I$30)))</f>
        <v>0.47217342967417864</v>
      </c>
      <c r="W4398" s="2">
        <f ca="1">N4398+(P4398-N4398)*(1-ERF((T4398-R4398)/(2*SQRT(L4398*'Input Parameters'!$E$31))))</f>
        <v>0.13330826826542982</v>
      </c>
      <c r="X4398">
        <f t="shared" ca="1" si="596"/>
        <v>1</v>
      </c>
      <c r="Y4398" s="7"/>
    </row>
    <row r="4399" spans="1:25" ht="15" customHeight="1" x14ac:dyDescent="0.3">
      <c r="A4399" s="130">
        <v>4392</v>
      </c>
      <c r="B4399" s="10">
        <f t="shared" ca="1" si="588"/>
        <v>0.7816863773007986</v>
      </c>
      <c r="C4399" s="57">
        <f ca="1">_xlfn.NORM.INV(B4399,'Input Parameters'!$E$19,'Input Parameters'!$F$19)</f>
        <v>633.03265360774162</v>
      </c>
      <c r="D4399" s="10">
        <f t="shared" ca="1" si="589"/>
        <v>0.49318807536153031</v>
      </c>
      <c r="E4399" s="59">
        <f ca="1">IF(_xlfn.NORM.INV(D4399,'Input Parameters'!$E$20,'Input Parameters'!$F$20)&lt;3500,3500,IF(_xlfn.NORM.INV(D4399,'Input Parameters'!$E$20,'Input Parameters'!$F$20)&gt;5500,5500,_xlfn.NORM.INV(D4399,'Input Parameters'!$E$20,'Input Parameters'!$F$20)))</f>
        <v>4788.0469451089994</v>
      </c>
      <c r="F4399" s="10">
        <f t="shared" ca="1" si="590"/>
        <v>0.92988074851307223</v>
      </c>
      <c r="G4399" s="61">
        <f ca="1">_xlfn.NORM.INV(F4399,'Input Parameters'!$E$21,'Input Parameters'!$F$21)</f>
        <v>296.44274110846277</v>
      </c>
      <c r="H4399" s="54">
        <f ca="1">EXP(E4399*(1/'Input Parameters'!$E$22-1/G4399))</f>
        <v>1.2089856429751571</v>
      </c>
      <c r="I4399" s="10">
        <f t="shared" ca="1" si="591"/>
        <v>0.23480390826901965</v>
      </c>
      <c r="J4399" s="29">
        <f ca="1">_xlfn.BETA.INV(I4399,'Input Parameters'!$L$24,'Input Parameters'!$M$24,'Input Parameters'!$J$24,'Input Parameters'!$K$24)</f>
        <v>0.48823819908086075</v>
      </c>
      <c r="K4399" s="156">
        <f ca="1">('Input Parameters'!$E$25/'Input Parameters'!$E$31)^$J4399</f>
        <v>3.0124995908779588E-2</v>
      </c>
      <c r="L4399" s="66">
        <f ca="1">$H4399*$C4399*'Input Parameters'!$E$23*K4399</f>
        <v>23.055484484982003</v>
      </c>
      <c r="M4399" s="23">
        <f t="shared" ca="1" si="592"/>
        <v>0.22084650934356043</v>
      </c>
      <c r="N4399" s="15">
        <f ca="1">_xlfn.NORM.INV(M4399,'Input Parameters'!$E$26,'Input Parameters'!$F$26)</f>
        <v>1.7843913834912014E-2</v>
      </c>
      <c r="O4399" s="8">
        <f t="shared" ca="1" si="593"/>
        <v>0.38705109043346797</v>
      </c>
      <c r="P4399" s="29">
        <f ca="1">_xlfn.LOGNORM.INV(O4399,'Input Parameters'!$H$27,'Input Parameters'!$I$27)</f>
        <v>1.2538691551771304</v>
      </c>
      <c r="Q4399" s="10"/>
      <c r="R4399" s="15">
        <f>'Input Parameters'!$E$28</f>
        <v>12.7</v>
      </c>
      <c r="S4399" s="10">
        <f t="shared" ca="1" si="594"/>
        <v>0.20046842438274426</v>
      </c>
      <c r="T4399" s="25">
        <f ca="1">_xlfn.LOGNORM.INV(S4399,'Input Parameters'!$H$29,'Input Parameters'!$I$29)</f>
        <v>52.991325366572624</v>
      </c>
      <c r="U4399" s="10">
        <f t="shared" ca="1" si="595"/>
        <v>0.80891751533921374</v>
      </c>
      <c r="V4399" s="29">
        <f ca="1">IF('Input Parameters'!$D$30="Beta",_xlfn.BETA.INV(U4399,'Input Parameters'!$L$30,'Input Parameters'!$M$30,'Input Parameters'!$J$30,'Input Parameters'!$K$30),IF('Input Parameters'!$D$30="LogNorm",_xlfn.LOGNORM.INV(U4399,'Input Parameters'!$H$30,'Input Parameters'!$I$30)))</f>
        <v>1.4103403841187001</v>
      </c>
      <c r="W4399" s="2">
        <f ca="1">N4399+(P4399-N4399)*(1-ERF((T4399-R4399)/(2*SQRT(L4399*'Input Parameters'!$E$31))))</f>
        <v>0.70130200745534532</v>
      </c>
      <c r="X4399">
        <f t="shared" ca="1" si="596"/>
        <v>1</v>
      </c>
      <c r="Y4399" s="7"/>
    </row>
    <row r="4400" spans="1:25" ht="15" customHeight="1" x14ac:dyDescent="0.3">
      <c r="A4400" s="130">
        <v>4393</v>
      </c>
      <c r="B4400" s="10">
        <f t="shared" ca="1" si="588"/>
        <v>0.80949328561853473</v>
      </c>
      <c r="C4400" s="57">
        <f ca="1">_xlfn.NORM.INV(B4400,'Input Parameters'!$E$19,'Input Parameters'!$F$19)</f>
        <v>641.32458104337195</v>
      </c>
      <c r="D4400" s="10">
        <f t="shared" ca="1" si="589"/>
        <v>0.83163606693123859</v>
      </c>
      <c r="E4400" s="59">
        <f ca="1">IF(_xlfn.NORM.INV(D4400,'Input Parameters'!$E$20,'Input Parameters'!$F$20)&lt;3500,3500,IF(_xlfn.NORM.INV(D4400,'Input Parameters'!$E$20,'Input Parameters'!$F$20)&gt;5500,5500,_xlfn.NORM.INV(D4400,'Input Parameters'!$E$20,'Input Parameters'!$F$20)))</f>
        <v>5472.4554359168133</v>
      </c>
      <c r="F4400" s="10">
        <f t="shared" ca="1" si="590"/>
        <v>0.73701852734144546</v>
      </c>
      <c r="G4400" s="61">
        <f ca="1">_xlfn.NORM.INV(F4400,'Input Parameters'!$E$21,'Input Parameters'!$F$21)</f>
        <v>289.83465977431092</v>
      </c>
      <c r="H4400" s="54">
        <f ca="1">EXP(E4400*(1/'Input Parameters'!$E$22-1/G4400))</f>
        <v>0.8154797899857652</v>
      </c>
      <c r="I4400" s="10">
        <f t="shared" ca="1" si="591"/>
        <v>1.7292678505280712E-2</v>
      </c>
      <c r="J4400" s="29">
        <f ca="1">_xlfn.BETA.INV(I4400,'Input Parameters'!$L$24,'Input Parameters'!$M$24,'Input Parameters'!$J$24,'Input Parameters'!$K$24)</f>
        <v>0.27324362949136599</v>
      </c>
      <c r="K4400" s="156">
        <f ca="1">('Input Parameters'!$E$25/'Input Parameters'!$E$31)^$J4400</f>
        <v>0.14084064330116489</v>
      </c>
      <c r="L4400" s="66">
        <f ca="1">$H4400*$C4400*'Input Parameters'!$E$23*K4400</f>
        <v>73.65785856808742</v>
      </c>
      <c r="M4400" s="23">
        <f t="shared" ca="1" si="592"/>
        <v>0.80495856863896187</v>
      </c>
      <c r="N4400" s="15">
        <f ca="1">_xlfn.NORM.INV(M4400,'Input Parameters'!$E$26,'Input Parameters'!$F$26)</f>
        <v>5.2048809138785616E-2</v>
      </c>
      <c r="O4400" s="8">
        <f t="shared" ca="1" si="593"/>
        <v>0.86182761742374903</v>
      </c>
      <c r="P4400" s="29">
        <f ca="1">_xlfn.LOGNORM.INV(O4400,'Input Parameters'!$H$27,'Input Parameters'!$I$27)</f>
        <v>2.3043668788741485</v>
      </c>
      <c r="Q4400" s="10"/>
      <c r="R4400" s="15">
        <f>'Input Parameters'!$E$28</f>
        <v>12.7</v>
      </c>
      <c r="S4400" s="10">
        <f t="shared" ca="1" si="594"/>
        <v>0.36654491024180602</v>
      </c>
      <c r="T4400" s="25">
        <f ca="1">_xlfn.LOGNORM.INV(S4400,'Input Parameters'!$H$29,'Input Parameters'!$I$29)</f>
        <v>56.044433208778152</v>
      </c>
      <c r="U4400" s="10">
        <f t="shared" ca="1" si="595"/>
        <v>0.39513004355586401</v>
      </c>
      <c r="V4400" s="29">
        <f ca="1">IF('Input Parameters'!$D$30="Beta",_xlfn.BETA.INV(U4400,'Input Parameters'!$L$30,'Input Parameters'!$M$30,'Input Parameters'!$J$30,'Input Parameters'!$K$30),IF('Input Parameters'!$D$30="LogNorm",_xlfn.LOGNORM.INV(U4400,'Input Parameters'!$H$30,'Input Parameters'!$I$30)))</f>
        <v>0.89971387886796017</v>
      </c>
      <c r="W4400" s="2">
        <f ca="1">N4400+(P4400-N4400)*(1-ERF((T4400-R4400)/(2*SQRT(L4400*'Input Parameters'!$E$31))))</f>
        <v>1.6759820486788171</v>
      </c>
      <c r="X4400">
        <f t="shared" ca="1" si="596"/>
        <v>0</v>
      </c>
      <c r="Y4400" s="7"/>
    </row>
    <row r="4401" spans="1:25" ht="15" customHeight="1" x14ac:dyDescent="0.3">
      <c r="A4401" s="130">
        <v>4394</v>
      </c>
      <c r="B4401" s="10">
        <f t="shared" ca="1" si="588"/>
        <v>0.72523861805173839</v>
      </c>
      <c r="C4401" s="57">
        <f ca="1">_xlfn.NORM.INV(B4401,'Input Parameters'!$E$19,'Input Parameters'!$F$19)</f>
        <v>617.87117187510648</v>
      </c>
      <c r="D4401" s="10">
        <f t="shared" ca="1" si="589"/>
        <v>0.13682746640703991</v>
      </c>
      <c r="E4401" s="59">
        <f ca="1">IF(_xlfn.NORM.INV(D4401,'Input Parameters'!$E$20,'Input Parameters'!$F$20)&lt;3500,3500,IF(_xlfn.NORM.INV(D4401,'Input Parameters'!$E$20,'Input Parameters'!$F$20)&gt;5500,5500,_xlfn.NORM.INV(D4401,'Input Parameters'!$E$20,'Input Parameters'!$F$20)))</f>
        <v>4033.7209319727031</v>
      </c>
      <c r="F4401" s="10">
        <f t="shared" ca="1" si="590"/>
        <v>0.35575151266762484</v>
      </c>
      <c r="G4401" s="61">
        <f ca="1">_xlfn.NORM.INV(F4401,'Input Parameters'!$E$21,'Input Parameters'!$F$21)</f>
        <v>281.94307148104309</v>
      </c>
      <c r="H4401" s="54">
        <f ca="1">EXP(E4401*(1/'Input Parameters'!$E$22-1/G4401))</f>
        <v>0.58280799633228897</v>
      </c>
      <c r="I4401" s="10">
        <f t="shared" ca="1" si="591"/>
        <v>0.48300642955341488</v>
      </c>
      <c r="J4401" s="29">
        <f ca="1">_xlfn.BETA.INV(I4401,'Input Parameters'!$L$24,'Input Parameters'!$M$24,'Input Parameters'!$J$24,'Input Parameters'!$K$24)</f>
        <v>0.60028427175202959</v>
      </c>
      <c r="K4401" s="156">
        <f ca="1">('Input Parameters'!$E$25/'Input Parameters'!$E$31)^$J4401</f>
        <v>1.34851274276997E-2</v>
      </c>
      <c r="L4401" s="66">
        <f ca="1">$H4401*$C4401*'Input Parameters'!$E$23*K4401</f>
        <v>4.855997888424862</v>
      </c>
      <c r="M4401" s="23">
        <f t="shared" ca="1" si="592"/>
        <v>0.98945601358914292</v>
      </c>
      <c r="N4401" s="15">
        <f ca="1">_xlfn.NORM.INV(M4401,'Input Parameters'!$E$26,'Input Parameters'!$F$26)</f>
        <v>8.2434520066100386E-2</v>
      </c>
      <c r="O4401" s="8">
        <f t="shared" ca="1" si="593"/>
        <v>0.944708632260297</v>
      </c>
      <c r="P4401" s="29">
        <f ca="1">_xlfn.LOGNORM.INV(O4401,'Input Parameters'!$H$27,'Input Parameters'!$I$27)</f>
        <v>2.8838138757575096</v>
      </c>
      <c r="Q4401" s="10"/>
      <c r="R4401" s="15">
        <f>'Input Parameters'!$E$28</f>
        <v>12.7</v>
      </c>
      <c r="S4401" s="10">
        <f t="shared" ca="1" si="594"/>
        <v>5.612756698942245E-2</v>
      </c>
      <c r="T4401" s="25">
        <f ca="1">_xlfn.LOGNORM.INV(S4401,'Input Parameters'!$H$29,'Input Parameters'!$I$29)</f>
        <v>48.721803723618962</v>
      </c>
      <c r="U4401" s="10">
        <f t="shared" ca="1" si="595"/>
        <v>0.62626623981462526</v>
      </c>
      <c r="V4401" s="29">
        <f ca="1">IF('Input Parameters'!$D$30="Beta",_xlfn.BETA.INV(U4401,'Input Parameters'!$L$30,'Input Parameters'!$M$30,'Input Parameters'!$J$30,'Input Parameters'!$K$30),IF('Input Parameters'!$D$30="LogNorm",_xlfn.LOGNORM.INV(U4401,'Input Parameters'!$H$30,'Input Parameters'!$I$30)))</f>
        <v>1.1344845137773247</v>
      </c>
      <c r="W4401" s="2">
        <f ca="1">N4401+(P4401-N4401)*(1-ERF((T4401-R4401)/(2*SQRT(L4401*'Input Parameters'!$E$31))))</f>
        <v>0.77642559803964106</v>
      </c>
      <c r="X4401">
        <f t="shared" ca="1" si="596"/>
        <v>1</v>
      </c>
      <c r="Y4401" s="7"/>
    </row>
    <row r="4402" spans="1:25" ht="15" customHeight="1" x14ac:dyDescent="0.3">
      <c r="A4402" s="130">
        <v>4395</v>
      </c>
      <c r="B4402" s="10">
        <f t="shared" ca="1" si="588"/>
        <v>0.3613940184456983</v>
      </c>
      <c r="C4402" s="57">
        <f ca="1">_xlfn.NORM.INV(B4402,'Input Parameters'!$E$19,'Input Parameters'!$F$19)</f>
        <v>537.32488225386442</v>
      </c>
      <c r="D4402" s="10">
        <f t="shared" ca="1" si="589"/>
        <v>0.64963564793929118</v>
      </c>
      <c r="E4402" s="59">
        <f ca="1">IF(_xlfn.NORM.INV(D4402,'Input Parameters'!$E$20,'Input Parameters'!$F$20)&lt;3500,3500,IF(_xlfn.NORM.INV(D4402,'Input Parameters'!$E$20,'Input Parameters'!$F$20)&gt;5500,5500,_xlfn.NORM.INV(D4402,'Input Parameters'!$E$20,'Input Parameters'!$F$20)))</f>
        <v>5069.0358846761537</v>
      </c>
      <c r="F4402" s="10">
        <f t="shared" ca="1" si="590"/>
        <v>0.49514374492016078</v>
      </c>
      <c r="G4402" s="61">
        <f ca="1">_xlfn.NORM.INV(F4402,'Input Parameters'!$E$21,'Input Parameters'!$F$21)</f>
        <v>284.75431922232156</v>
      </c>
      <c r="H4402" s="54">
        <f ca="1">EXP(E4402*(1/'Input Parameters'!$E$22-1/G4402))</f>
        <v>0.6059410562811296</v>
      </c>
      <c r="I4402" s="10">
        <f t="shared" ca="1" si="591"/>
        <v>0.98608064561462905</v>
      </c>
      <c r="J4402" s="29">
        <f ca="1">_xlfn.BETA.INV(I4402,'Input Parameters'!$L$24,'Input Parameters'!$M$24,'Input Parameters'!$J$24,'Input Parameters'!$K$24)</f>
        <v>0.88779924241539165</v>
      </c>
      <c r="K4402" s="156">
        <f ca="1">('Input Parameters'!$E$25/'Input Parameters'!$E$31)^$J4402</f>
        <v>1.7144375060605301E-3</v>
      </c>
      <c r="L4402" s="66">
        <f ca="1">$H4402*$C4402*'Input Parameters'!$E$23*K4402</f>
        <v>0.55819891869260552</v>
      </c>
      <c r="M4402" s="23">
        <f t="shared" ca="1" si="592"/>
        <v>0.94953667680092768</v>
      </c>
      <c r="N4402" s="15">
        <f ca="1">_xlfn.NORM.INV(M4402,'Input Parameters'!$E$26,'Input Parameters'!$F$26)</f>
        <v>6.8447932979243911E-2</v>
      </c>
      <c r="O4402" s="8">
        <f t="shared" ca="1" si="593"/>
        <v>7.4656682515460981E-2</v>
      </c>
      <c r="P4402" s="29">
        <f ca="1">_xlfn.LOGNORM.INV(O4402,'Input Parameters'!$H$27,'Input Parameters'!$I$27)</f>
        <v>0.75221923936670565</v>
      </c>
      <c r="Q4402" s="10"/>
      <c r="R4402" s="15">
        <f>'Input Parameters'!$E$28</f>
        <v>12.7</v>
      </c>
      <c r="S4402" s="10">
        <f t="shared" ca="1" si="594"/>
        <v>0.9790150577961787</v>
      </c>
      <c r="T4402" s="25">
        <f ca="1">_xlfn.LOGNORM.INV(S4402,'Input Parameters'!$H$29,'Input Parameters'!$I$29)</f>
        <v>73.169266564636786</v>
      </c>
      <c r="U4402" s="10">
        <f t="shared" ca="1" si="595"/>
        <v>0.21064029739223</v>
      </c>
      <c r="V4402" s="29">
        <f ca="1">IF('Input Parameters'!$D$30="Beta",_xlfn.BETA.INV(U4402,'Input Parameters'!$L$30,'Input Parameters'!$M$30,'Input Parameters'!$J$30,'Input Parameters'!$K$30),IF('Input Parameters'!$D$30="LogNorm",_xlfn.LOGNORM.INV(U4402,'Input Parameters'!$H$30,'Input Parameters'!$I$30)))</f>
        <v>0.7276561827395116</v>
      </c>
      <c r="W4402" s="2">
        <f ca="1">N4402+(P4402-N4402)*(1-ERF((T4402-R4402)/(2*SQRT(L4402*'Input Parameters'!$E$31))))</f>
        <v>6.8447940134732446E-2</v>
      </c>
      <c r="X4402">
        <f t="shared" ca="1" si="596"/>
        <v>1</v>
      </c>
      <c r="Y4402" s="7"/>
    </row>
    <row r="4403" spans="1:25" ht="15" customHeight="1" x14ac:dyDescent="0.3">
      <c r="A4403" s="130">
        <v>4396</v>
      </c>
      <c r="B4403" s="10">
        <f t="shared" ca="1" si="588"/>
        <v>0.37087091917802784</v>
      </c>
      <c r="C4403" s="57">
        <f ca="1">_xlfn.NORM.INV(B4403,'Input Parameters'!$E$19,'Input Parameters'!$F$19)</f>
        <v>539.45322966496803</v>
      </c>
      <c r="D4403" s="10">
        <f t="shared" ca="1" si="589"/>
        <v>0.62072861759525499</v>
      </c>
      <c r="E4403" s="59">
        <f ca="1">IF(_xlfn.NORM.INV(D4403,'Input Parameters'!$E$20,'Input Parameters'!$F$20)&lt;3500,3500,IF(_xlfn.NORM.INV(D4403,'Input Parameters'!$E$20,'Input Parameters'!$F$20)&gt;5500,5500,_xlfn.NORM.INV(D4403,'Input Parameters'!$E$20,'Input Parameters'!$F$20)))</f>
        <v>5015.1764712096738</v>
      </c>
      <c r="F4403" s="10">
        <f t="shared" ca="1" si="590"/>
        <v>0.32361242086155062</v>
      </c>
      <c r="G4403" s="61">
        <f ca="1">_xlfn.NORM.INV(F4403,'Input Parameters'!$E$21,'Input Parameters'!$F$21)</f>
        <v>281.25309990413149</v>
      </c>
      <c r="H4403" s="54">
        <f ca="1">EXP(E4403*(1/'Input Parameters'!$E$22-1/G4403))</f>
        <v>0.48924162998010806</v>
      </c>
      <c r="I4403" s="10">
        <f t="shared" ca="1" si="591"/>
        <v>0.41504576814187877</v>
      </c>
      <c r="J4403" s="29">
        <f ca="1">_xlfn.BETA.INV(I4403,'Input Parameters'!$L$24,'Input Parameters'!$M$24,'Input Parameters'!$J$24,'Input Parameters'!$K$24)</f>
        <v>0.5722755229872305</v>
      </c>
      <c r="K4403" s="156">
        <f ca="1">('Input Parameters'!$E$25/'Input Parameters'!$E$31)^$J4403</f>
        <v>1.6485966471906529E-2</v>
      </c>
      <c r="L4403" s="66">
        <f ca="1">$H4403*$C4403*'Input Parameters'!$E$23*K4403</f>
        <v>4.3510253562412569</v>
      </c>
      <c r="M4403" s="23">
        <f t="shared" ca="1" si="592"/>
        <v>0.50640053145522645</v>
      </c>
      <c r="N4403" s="15">
        <f ca="1">_xlfn.NORM.INV(M4403,'Input Parameters'!$E$26,'Input Parameters'!$F$26)</f>
        <v>3.4336933270717643E-2</v>
      </c>
      <c r="O4403" s="8">
        <f t="shared" ca="1" si="593"/>
        <v>0.47734582660620317</v>
      </c>
      <c r="P4403" s="29">
        <f ca="1">_xlfn.LOGNORM.INV(O4403,'Input Parameters'!$H$27,'Input Parameters'!$I$27)</f>
        <v>1.3882942164706509</v>
      </c>
      <c r="Q4403" s="10"/>
      <c r="R4403" s="15">
        <f>'Input Parameters'!$E$28</f>
        <v>12.7</v>
      </c>
      <c r="S4403" s="10">
        <f t="shared" ca="1" si="594"/>
        <v>0.38300164953553317</v>
      </c>
      <c r="T4403" s="25">
        <f ca="1">_xlfn.LOGNORM.INV(S4403,'Input Parameters'!$H$29,'Input Parameters'!$I$29)</f>
        <v>56.318257734389121</v>
      </c>
      <c r="U4403" s="10">
        <f t="shared" ca="1" si="595"/>
        <v>0.65976803490573477</v>
      </c>
      <c r="V4403" s="29">
        <f ca="1">IF('Input Parameters'!$D$30="Beta",_xlfn.BETA.INV(U4403,'Input Parameters'!$L$30,'Input Parameters'!$M$30,'Input Parameters'!$J$30,'Input Parameters'!$K$30),IF('Input Parameters'!$D$30="LogNorm",_xlfn.LOGNORM.INV(U4403,'Input Parameters'!$H$30,'Input Parameters'!$I$30)))</f>
        <v>1.175402002745243</v>
      </c>
      <c r="W4403" s="2">
        <f ca="1">N4403+(P4403-N4403)*(1-ERF((T4403-R4403)/(2*SQRT(L4403*'Input Parameters'!$E$31))))</f>
        <v>0.22286337341206902</v>
      </c>
      <c r="X4403">
        <f t="shared" ca="1" si="596"/>
        <v>1</v>
      </c>
      <c r="Y4403" s="7"/>
    </row>
    <row r="4404" spans="1:25" ht="15" customHeight="1" x14ac:dyDescent="0.3">
      <c r="A4404" s="130">
        <v>4397</v>
      </c>
      <c r="B4404" s="10">
        <f t="shared" ca="1" si="588"/>
        <v>0.40805423112260863</v>
      </c>
      <c r="C4404" s="57">
        <f ca="1">_xlfn.NORM.INV(B4404,'Input Parameters'!$E$19,'Input Parameters'!$F$19)</f>
        <v>547.64926442793433</v>
      </c>
      <c r="D4404" s="10">
        <f t="shared" ca="1" si="589"/>
        <v>0.7766021489378393</v>
      </c>
      <c r="E4404" s="59">
        <f ca="1">IF(_xlfn.NORM.INV(D4404,'Input Parameters'!$E$20,'Input Parameters'!$F$20)&lt;3500,3500,IF(_xlfn.NORM.INV(D4404,'Input Parameters'!$E$20,'Input Parameters'!$F$20)&gt;5500,5500,_xlfn.NORM.INV(D4404,'Input Parameters'!$E$20,'Input Parameters'!$F$20)))</f>
        <v>5332.537539923158</v>
      </c>
      <c r="F4404" s="10">
        <f t="shared" ca="1" si="590"/>
        <v>0.50012226981604813</v>
      </c>
      <c r="G4404" s="61">
        <f ca="1">_xlfn.NORM.INV(F4404,'Input Parameters'!$E$21,'Input Parameters'!$F$21)</f>
        <v>284.85240897196513</v>
      </c>
      <c r="H4404" s="54">
        <f ca="1">EXP(E4404*(1/'Input Parameters'!$E$22-1/G4404))</f>
        <v>0.59418426819693282</v>
      </c>
      <c r="I4404" s="10">
        <f t="shared" ca="1" si="591"/>
        <v>0.31624066062335954</v>
      </c>
      <c r="J4404" s="29">
        <f ca="1">_xlfn.BETA.INV(I4404,'Input Parameters'!$L$24,'Input Parameters'!$M$24,'Input Parameters'!$J$24,'Input Parameters'!$K$24)</f>
        <v>0.52880411195206845</v>
      </c>
      <c r="K4404" s="156">
        <f ca="1">('Input Parameters'!$E$25/'Input Parameters'!$E$31)^$J4404</f>
        <v>2.2518872692393211E-2</v>
      </c>
      <c r="L4404" s="66">
        <f ca="1">$H4404*$C4404*'Input Parameters'!$E$23*K4404</f>
        <v>7.3277442522786185</v>
      </c>
      <c r="M4404" s="23">
        <f t="shared" ca="1" si="592"/>
        <v>0.15730412161025575</v>
      </c>
      <c r="N4404" s="15">
        <f ca="1">_xlfn.NORM.INV(M4404,'Input Parameters'!$E$26,'Input Parameters'!$F$26)</f>
        <v>1.2882409570254459E-2</v>
      </c>
      <c r="O4404" s="8">
        <f t="shared" ca="1" si="593"/>
        <v>0.25624392545487751</v>
      </c>
      <c r="P4404" s="29">
        <f ca="1">_xlfn.LOGNORM.INV(O4404,'Input Parameters'!$H$27,'Input Parameters'!$I$27)</f>
        <v>1.0655025154761955</v>
      </c>
      <c r="Q4404" s="10"/>
      <c r="R4404" s="15">
        <f>'Input Parameters'!$E$28</f>
        <v>12.7</v>
      </c>
      <c r="S4404" s="10">
        <f t="shared" ca="1" si="594"/>
        <v>0.23586196274630611</v>
      </c>
      <c r="T4404" s="25">
        <f ca="1">_xlfn.LOGNORM.INV(S4404,'Input Parameters'!$H$29,'Input Parameters'!$I$29)</f>
        <v>53.711739420616126</v>
      </c>
      <c r="U4404" s="10">
        <f t="shared" ca="1" si="595"/>
        <v>0.41161695388880581</v>
      </c>
      <c r="V4404" s="29">
        <f ca="1">IF('Input Parameters'!$D$30="Beta",_xlfn.BETA.INV(U4404,'Input Parameters'!$L$30,'Input Parameters'!$M$30,'Input Parameters'!$J$30,'Input Parameters'!$K$30),IF('Input Parameters'!$D$30="LogNorm",_xlfn.LOGNORM.INV(U4404,'Input Parameters'!$H$30,'Input Parameters'!$I$30)))</f>
        <v>0.91495067173597611</v>
      </c>
      <c r="W4404" s="2">
        <f ca="1">N4404+(P4404-N4404)*(1-ERF((T4404-R4404)/(2*SQRT(L4404*'Input Parameters'!$E$31))))</f>
        <v>0.31186647551923719</v>
      </c>
      <c r="X4404">
        <f t="shared" ca="1" si="596"/>
        <v>1</v>
      </c>
      <c r="Y4404" s="7"/>
    </row>
    <row r="4405" spans="1:25" ht="15" customHeight="1" x14ac:dyDescent="0.3">
      <c r="A4405" s="130">
        <v>4398</v>
      </c>
      <c r="B4405" s="10">
        <f t="shared" ca="1" si="588"/>
        <v>0.75862149951902935</v>
      </c>
      <c r="C4405" s="57">
        <f ca="1">_xlfn.NORM.INV(B4405,'Input Parameters'!$E$19,'Input Parameters'!$F$19)</f>
        <v>626.60845376096324</v>
      </c>
      <c r="D4405" s="10">
        <f t="shared" ca="1" si="589"/>
        <v>0.21082446556675205</v>
      </c>
      <c r="E4405" s="59">
        <f ca="1">IF(_xlfn.NORM.INV(D4405,'Input Parameters'!$E$20,'Input Parameters'!$F$20)&lt;3500,3500,IF(_xlfn.NORM.INV(D4405,'Input Parameters'!$E$20,'Input Parameters'!$F$20)&gt;5500,5500,_xlfn.NORM.INV(D4405,'Input Parameters'!$E$20,'Input Parameters'!$F$20)))</f>
        <v>4237.5053333244841</v>
      </c>
      <c r="F4405" s="10">
        <f t="shared" ca="1" si="590"/>
        <v>0.62165958852917758</v>
      </c>
      <c r="G4405" s="61">
        <f ca="1">_xlfn.NORM.INV(F4405,'Input Parameters'!$E$21,'Input Parameters'!$F$21)</f>
        <v>287.28536109541363</v>
      </c>
      <c r="H4405" s="54">
        <f ca="1">EXP(E4405*(1/'Input Parameters'!$E$22-1/G4405))</f>
        <v>0.74999744858327189</v>
      </c>
      <c r="I4405" s="10">
        <f t="shared" ca="1" si="591"/>
        <v>0.71904387677638071</v>
      </c>
      <c r="J4405" s="29">
        <f ca="1">_xlfn.BETA.INV(I4405,'Input Parameters'!$L$24,'Input Parameters'!$M$24,'Input Parameters'!$J$24,'Input Parameters'!$K$24)</f>
        <v>0.69713063470831527</v>
      </c>
      <c r="K4405" s="156">
        <f ca="1">('Input Parameters'!$E$25/'Input Parameters'!$E$31)^$J4405</f>
        <v>6.7318863850451731E-3</v>
      </c>
      <c r="L4405" s="66">
        <f ca="1">$H4405*$C4405*'Input Parameters'!$E$23*K4405</f>
        <v>3.1636819264394616</v>
      </c>
      <c r="M4405" s="23">
        <f t="shared" ca="1" si="592"/>
        <v>0.95535271078181838</v>
      </c>
      <c r="N4405" s="15">
        <f ca="1">_xlfn.NORM.INV(M4405,'Input Parameters'!$E$26,'Input Parameters'!$F$26)</f>
        <v>6.9681742656219944E-2</v>
      </c>
      <c r="O4405" s="8">
        <f t="shared" ca="1" si="593"/>
        <v>0.94805464149943863</v>
      </c>
      <c r="P4405" s="29">
        <f ca="1">_xlfn.LOGNORM.INV(O4405,'Input Parameters'!$H$27,'Input Parameters'!$I$27)</f>
        <v>2.9232461637693983</v>
      </c>
      <c r="Q4405" s="10"/>
      <c r="R4405" s="15">
        <f>'Input Parameters'!$E$28</f>
        <v>12.7</v>
      </c>
      <c r="S4405" s="10">
        <f t="shared" ca="1" si="594"/>
        <v>0.89260565721804841</v>
      </c>
      <c r="T4405" s="25">
        <f ca="1">_xlfn.LOGNORM.INV(S4405,'Input Parameters'!$H$29,'Input Parameters'!$I$29)</f>
        <v>66.934034407494778</v>
      </c>
      <c r="U4405" s="10">
        <f t="shared" ca="1" si="595"/>
        <v>0.45714819168388643</v>
      </c>
      <c r="V4405" s="29">
        <f ca="1">IF('Input Parameters'!$D$30="Beta",_xlfn.BETA.INV(U4405,'Input Parameters'!$L$30,'Input Parameters'!$M$30,'Input Parameters'!$J$30,'Input Parameters'!$K$30),IF('Input Parameters'!$D$30="LogNorm",_xlfn.LOGNORM.INV(U4405,'Input Parameters'!$H$30,'Input Parameters'!$I$30)))</f>
        <v>0.95768815413729169</v>
      </c>
      <c r="W4405" s="2">
        <f ca="1">N4405+(P4405-N4405)*(1-ERF((T4405-R4405)/(2*SQRT(L4405*'Input Parameters'!$E$31))))</f>
        <v>0.15836798550335696</v>
      </c>
      <c r="X4405">
        <f t="shared" ca="1" si="596"/>
        <v>1</v>
      </c>
      <c r="Y4405" s="7"/>
    </row>
    <row r="4406" spans="1:25" ht="15" customHeight="1" x14ac:dyDescent="0.3">
      <c r="A4406" s="130">
        <v>4399</v>
      </c>
      <c r="B4406" s="10">
        <f t="shared" ca="1" si="588"/>
        <v>0.73311922110752303</v>
      </c>
      <c r="C4406" s="57">
        <f ca="1">_xlfn.NORM.INV(B4406,'Input Parameters'!$E$19,'Input Parameters'!$F$19)</f>
        <v>619.88217313773748</v>
      </c>
      <c r="D4406" s="10">
        <f t="shared" ca="1" si="589"/>
        <v>8.5054814515615251E-2</v>
      </c>
      <c r="E4406" s="59">
        <f ca="1">IF(_xlfn.NORM.INV(D4406,'Input Parameters'!$E$20,'Input Parameters'!$F$20)&lt;3500,3500,IF(_xlfn.NORM.INV(D4406,'Input Parameters'!$E$20,'Input Parameters'!$F$20)&gt;5500,5500,_xlfn.NORM.INV(D4406,'Input Parameters'!$E$20,'Input Parameters'!$F$20)))</f>
        <v>3839.7038550657217</v>
      </c>
      <c r="F4406" s="10">
        <f t="shared" ca="1" si="590"/>
        <v>0.3042981239734488</v>
      </c>
      <c r="G4406" s="61">
        <f ca="1">_xlfn.NORM.INV(F4406,'Input Parameters'!$E$21,'Input Parameters'!$F$21)</f>
        <v>280.82506497705896</v>
      </c>
      <c r="H4406" s="54">
        <f ca="1">EXP(E4406*(1/'Input Parameters'!$E$22-1/G4406))</f>
        <v>0.56657419860565283</v>
      </c>
      <c r="I4406" s="10">
        <f t="shared" ca="1" si="591"/>
        <v>0.26502685239332036</v>
      </c>
      <c r="J4406" s="29">
        <f ca="1">_xlfn.BETA.INV(I4406,'Input Parameters'!$L$24,'Input Parameters'!$M$24,'Input Parameters'!$J$24,'Input Parameters'!$K$24)</f>
        <v>0.50400226599029752</v>
      </c>
      <c r="K4406" s="156">
        <f ca="1">('Input Parameters'!$E$25/'Input Parameters'!$E$31)^$J4406</f>
        <v>2.6903892255802916E-2</v>
      </c>
      <c r="L4406" s="66">
        <f ca="1">$H4406*$C4406*'Input Parameters'!$E$23*K4406</f>
        <v>9.4488956995131872</v>
      </c>
      <c r="M4406" s="23">
        <f t="shared" ca="1" si="592"/>
        <v>0.62468529534438921</v>
      </c>
      <c r="N4406" s="15">
        <f ca="1">_xlfn.NORM.INV(M4406,'Input Parameters'!$E$26,'Input Parameters'!$F$26)</f>
        <v>4.067400046248168E-2</v>
      </c>
      <c r="O4406" s="8">
        <f t="shared" ca="1" si="593"/>
        <v>0.91772764832236864</v>
      </c>
      <c r="P4406" s="29">
        <f ca="1">_xlfn.LOGNORM.INV(O4406,'Input Parameters'!$H$27,'Input Parameters'!$I$27)</f>
        <v>2.6330425955633112</v>
      </c>
      <c r="Q4406" s="10"/>
      <c r="R4406" s="15">
        <f>'Input Parameters'!$E$28</f>
        <v>12.7</v>
      </c>
      <c r="S4406" s="10">
        <f t="shared" ca="1" si="594"/>
        <v>0.63595296725374006</v>
      </c>
      <c r="T4406" s="25">
        <f ca="1">_xlfn.LOGNORM.INV(S4406,'Input Parameters'!$H$29,'Input Parameters'!$I$29)</f>
        <v>60.549741025427032</v>
      </c>
      <c r="U4406" s="10">
        <f t="shared" ca="1" si="595"/>
        <v>0.928152432828804</v>
      </c>
      <c r="V4406" s="29">
        <f ca="1">IF('Input Parameters'!$D$30="Beta",_xlfn.BETA.INV(U4406,'Input Parameters'!$L$30,'Input Parameters'!$M$30,'Input Parameters'!$J$30,'Input Parameters'!$K$30),IF('Input Parameters'!$D$30="LogNorm",_xlfn.LOGNORM.INV(U4406,'Input Parameters'!$H$30,'Input Parameters'!$I$30)))</f>
        <v>1.7785643311848371</v>
      </c>
      <c r="W4406" s="2">
        <f ca="1">N4406+(P4406-N4406)*(1-ERF((T4406-R4406)/(2*SQRT(L4406*'Input Parameters'!$E$31))))</f>
        <v>0.74326193438243526</v>
      </c>
      <c r="X4406">
        <f t="shared" ca="1" si="596"/>
        <v>1</v>
      </c>
      <c r="Y4406" s="7"/>
    </row>
    <row r="4407" spans="1:25" ht="15" customHeight="1" x14ac:dyDescent="0.3">
      <c r="A4407" s="130">
        <v>4400</v>
      </c>
      <c r="B4407" s="10">
        <f t="shared" ca="1" si="588"/>
        <v>0.71729321590008488</v>
      </c>
      <c r="C4407" s="57">
        <f ca="1">_xlfn.NORM.INV(B4407,'Input Parameters'!$E$19,'Input Parameters'!$F$19)</f>
        <v>615.87222389701481</v>
      </c>
      <c r="D4407" s="10">
        <f t="shared" ca="1" si="589"/>
        <v>0.91919693445253003</v>
      </c>
      <c r="E4407" s="59">
        <f ca="1">IF(_xlfn.NORM.INV(D4407,'Input Parameters'!$E$20,'Input Parameters'!$F$20)&lt;3500,3500,IF(_xlfn.NORM.INV(D4407,'Input Parameters'!$E$20,'Input Parameters'!$F$20)&gt;5500,5500,_xlfn.NORM.INV(D4407,'Input Parameters'!$E$20,'Input Parameters'!$F$20)))</f>
        <v>5500</v>
      </c>
      <c r="F4407" s="10">
        <f t="shared" ca="1" si="590"/>
        <v>0.17728578222898328</v>
      </c>
      <c r="G4407" s="61">
        <f ca="1">_xlfn.NORM.INV(F4407,'Input Parameters'!$E$21,'Input Parameters'!$F$21)</f>
        <v>277.5735391859169</v>
      </c>
      <c r="H4407" s="54">
        <f ca="1">EXP(E4407*(1/'Input Parameters'!$E$22-1/G4407))</f>
        <v>0.35231212389400035</v>
      </c>
      <c r="I4407" s="10">
        <f t="shared" ca="1" si="591"/>
        <v>7.9849629305261183E-2</v>
      </c>
      <c r="J4407" s="29">
        <f ca="1">_xlfn.BETA.INV(I4407,'Input Parameters'!$L$24,'Input Parameters'!$M$24,'Input Parameters'!$J$24,'Input Parameters'!$K$24)</f>
        <v>0.37754182511194806</v>
      </c>
      <c r="K4407" s="156">
        <f ca="1">('Input Parameters'!$E$25/'Input Parameters'!$E$31)^$J4407</f>
        <v>6.6649062320289623E-2</v>
      </c>
      <c r="L4407" s="66">
        <f ca="1">$H4407*$C4407*'Input Parameters'!$E$23*K4407</f>
        <v>14.461463638669629</v>
      </c>
      <c r="M4407" s="23">
        <f t="shared" ca="1" si="592"/>
        <v>4.3803926562426709E-2</v>
      </c>
      <c r="N4407" s="15">
        <f ca="1">_xlfn.NORM.INV(M4407,'Input Parameters'!$E$26,'Input Parameters'!$F$26)</f>
        <v>-1.8712247390851172E-3</v>
      </c>
      <c r="O4407" s="8">
        <f t="shared" ca="1" si="593"/>
        <v>0.25478209120008155</v>
      </c>
      <c r="P4407" s="29">
        <f ca="1">_xlfn.LOGNORM.INV(O4407,'Input Parameters'!$H$27,'Input Parameters'!$I$27)</f>
        <v>1.0633609446462777</v>
      </c>
      <c r="Q4407" s="10"/>
      <c r="R4407" s="15">
        <f>'Input Parameters'!$E$28</f>
        <v>12.7</v>
      </c>
      <c r="S4407" s="10">
        <f t="shared" ca="1" si="594"/>
        <v>0.64038745630433169</v>
      </c>
      <c r="T4407" s="25">
        <f ca="1">_xlfn.LOGNORM.INV(S4407,'Input Parameters'!$H$29,'Input Parameters'!$I$29)</f>
        <v>60.630234384147549</v>
      </c>
      <c r="U4407" s="10">
        <f t="shared" ca="1" si="595"/>
        <v>0.10620508172188037</v>
      </c>
      <c r="V4407" s="29">
        <f ca="1">IF('Input Parameters'!$D$30="Beta",_xlfn.BETA.INV(U4407,'Input Parameters'!$L$30,'Input Parameters'!$M$30,'Input Parameters'!$J$30,'Input Parameters'!$K$30),IF('Input Parameters'!$D$30="LogNorm",_xlfn.LOGNORM.INV(U4407,'Input Parameters'!$H$30,'Input Parameters'!$I$30)))</f>
        <v>0.61107922633291067</v>
      </c>
      <c r="W4407" s="2">
        <f ca="1">N4407+(P4407-N4407)*(1-ERF((T4407-R4407)/(2*SQRT(L4407*'Input Parameters'!$E$31))))</f>
        <v>0.39525510199765002</v>
      </c>
      <c r="X4407">
        <f t="shared" ca="1" si="596"/>
        <v>1</v>
      </c>
      <c r="Y4407" s="7"/>
    </row>
    <row r="4408" spans="1:25" ht="15" customHeight="1" x14ac:dyDescent="0.3">
      <c r="A4408" s="130">
        <v>4401</v>
      </c>
      <c r="B4408" s="10">
        <f t="shared" ca="1" si="588"/>
        <v>0.48820589135636239</v>
      </c>
      <c r="C4408" s="57">
        <f ca="1">_xlfn.NORM.INV(B4408,'Input Parameters'!$E$19,'Input Parameters'!$F$19)</f>
        <v>564.80152479429705</v>
      </c>
      <c r="D4408" s="10">
        <f t="shared" ca="1" si="589"/>
        <v>7.6670108742226351E-2</v>
      </c>
      <c r="E4408" s="59">
        <f ca="1">IF(_xlfn.NORM.INV(D4408,'Input Parameters'!$E$20,'Input Parameters'!$F$20)&lt;3500,3500,IF(_xlfn.NORM.INV(D4408,'Input Parameters'!$E$20,'Input Parameters'!$F$20)&gt;5500,5500,_xlfn.NORM.INV(D4408,'Input Parameters'!$E$20,'Input Parameters'!$F$20)))</f>
        <v>3800.5175942395585</v>
      </c>
      <c r="F4408" s="10">
        <f t="shared" ca="1" si="590"/>
        <v>0.47446010298719954</v>
      </c>
      <c r="G4408" s="61">
        <f ca="1">_xlfn.NORM.INV(F4408,'Input Parameters'!$E$21,'Input Parameters'!$F$21)</f>
        <v>284.34646623110274</v>
      </c>
      <c r="H4408" s="54">
        <f ca="1">EXP(E4408*(1/'Input Parameters'!$E$22-1/G4408))</f>
        <v>0.67384930974512847</v>
      </c>
      <c r="I4408" s="10">
        <f t="shared" ca="1" si="591"/>
        <v>6.8017811136659057E-2</v>
      </c>
      <c r="J4408" s="29">
        <f ca="1">_xlfn.BETA.INV(I4408,'Input Parameters'!$L$24,'Input Parameters'!$M$24,'Input Parameters'!$J$24,'Input Parameters'!$K$24)</f>
        <v>0.36435597979831164</v>
      </c>
      <c r="K4408" s="156">
        <f ca="1">('Input Parameters'!$E$25/'Input Parameters'!$E$31)^$J4408</f>
        <v>7.3261136354425799E-2</v>
      </c>
      <c r="L4408" s="66">
        <f ca="1">$H4408*$C4408*'Input Parameters'!$E$23*K4408</f>
        <v>27.882537763654813</v>
      </c>
      <c r="M4408" s="23">
        <f t="shared" ca="1" si="592"/>
        <v>0.84928464876235876</v>
      </c>
      <c r="N4408" s="15">
        <f ca="1">_xlfn.NORM.INV(M4408,'Input Parameters'!$E$26,'Input Parameters'!$F$26)</f>
        <v>5.5700773489600626E-2</v>
      </c>
      <c r="O4408" s="8">
        <f t="shared" ca="1" si="593"/>
        <v>0.38997546243472947</v>
      </c>
      <c r="P4408" s="29">
        <f ca="1">_xlfn.LOGNORM.INV(O4408,'Input Parameters'!$H$27,'Input Parameters'!$I$27)</f>
        <v>1.2581090033104061</v>
      </c>
      <c r="Q4408" s="10"/>
      <c r="R4408" s="15">
        <f>'Input Parameters'!$E$28</f>
        <v>12.7</v>
      </c>
      <c r="S4408" s="10">
        <f t="shared" ca="1" si="594"/>
        <v>0.77557937437225832</v>
      </c>
      <c r="T4408" s="25">
        <f ca="1">_xlfn.LOGNORM.INV(S4408,'Input Parameters'!$H$29,'Input Parameters'!$I$29)</f>
        <v>63.399882134000443</v>
      </c>
      <c r="U4408" s="10">
        <f t="shared" ca="1" si="595"/>
        <v>0.91321730146365554</v>
      </c>
      <c r="V4408" s="29">
        <f ca="1">IF('Input Parameters'!$D$30="Beta",_xlfn.BETA.INV(U4408,'Input Parameters'!$L$30,'Input Parameters'!$M$30,'Input Parameters'!$J$30,'Input Parameters'!$K$30),IF('Input Parameters'!$D$30="LogNorm",_xlfn.LOGNORM.INV(U4408,'Input Parameters'!$H$30,'Input Parameters'!$I$30)))</f>
        <v>1.7088946188894563</v>
      </c>
      <c r="W4408" s="2">
        <f ca="1">N4408+(P4408-N4408)*(1-ERF((T4408-R4408)/(2*SQRT(L4408*'Input Parameters'!$E$31))))</f>
        <v>0.65351580548169363</v>
      </c>
      <c r="X4408">
        <f t="shared" ca="1" si="596"/>
        <v>1</v>
      </c>
      <c r="Y4408" s="7"/>
    </row>
    <row r="4409" spans="1:25" ht="15" customHeight="1" x14ac:dyDescent="0.3">
      <c r="A4409" s="130">
        <v>4402</v>
      </c>
      <c r="B4409" s="10">
        <f t="shared" ca="1" si="588"/>
        <v>0.14799504253422113</v>
      </c>
      <c r="C4409" s="57">
        <f ca="1">_xlfn.NORM.INV(B4409,'Input Parameters'!$E$19,'Input Parameters'!$F$19)</f>
        <v>478.99148751994323</v>
      </c>
      <c r="D4409" s="10">
        <f t="shared" ca="1" si="589"/>
        <v>0.30392848461826483</v>
      </c>
      <c r="E4409" s="59">
        <f ca="1">IF(_xlfn.NORM.INV(D4409,'Input Parameters'!$E$20,'Input Parameters'!$F$20)&lt;3500,3500,IF(_xlfn.NORM.INV(D4409,'Input Parameters'!$E$20,'Input Parameters'!$F$20)&gt;5500,5500,_xlfn.NORM.INV(D4409,'Input Parameters'!$E$20,'Input Parameters'!$F$20)))</f>
        <v>4440.8055791220131</v>
      </c>
      <c r="F4409" s="10">
        <f t="shared" ca="1" si="590"/>
        <v>0.27311797597209742</v>
      </c>
      <c r="G4409" s="61">
        <f ca="1">_xlfn.NORM.INV(F4409,'Input Parameters'!$E$21,'Input Parameters'!$F$21)</f>
        <v>280.10719717027507</v>
      </c>
      <c r="H4409" s="54">
        <f ca="1">EXP(E4409*(1/'Input Parameters'!$E$22-1/G4409))</f>
        <v>0.49776995173088723</v>
      </c>
      <c r="I4409" s="10">
        <f t="shared" ca="1" si="591"/>
        <v>0.64001597853751646</v>
      </c>
      <c r="J4409" s="29">
        <f ca="1">_xlfn.BETA.INV(I4409,'Input Parameters'!$L$24,'Input Parameters'!$M$24,'Input Parameters'!$J$24,'Input Parameters'!$K$24)</f>
        <v>0.6637028224756456</v>
      </c>
      <c r="K4409" s="156">
        <f ca="1">('Input Parameters'!$E$25/'Input Parameters'!$E$31)^$J4409</f>
        <v>8.5561592676367086E-3</v>
      </c>
      <c r="L4409" s="66">
        <f ca="1">$H4409*$C4409*'Input Parameters'!$E$23*K4409</f>
        <v>2.0400242594840075</v>
      </c>
      <c r="M4409" s="23">
        <f t="shared" ca="1" si="592"/>
        <v>0.54219995188150971</v>
      </c>
      <c r="N4409" s="15">
        <f ca="1">_xlfn.NORM.INV(M4409,'Input Parameters'!$E$26,'Input Parameters'!$F$26)</f>
        <v>3.6225530353238236E-2</v>
      </c>
      <c r="O4409" s="8">
        <f t="shared" ca="1" si="593"/>
        <v>0.506429411710972</v>
      </c>
      <c r="P4409" s="29">
        <f ca="1">_xlfn.LOGNORM.INV(O4409,'Input Parameters'!$H$27,'Input Parameters'!$I$27)</f>
        <v>1.4338199312206801</v>
      </c>
      <c r="Q4409" s="10"/>
      <c r="R4409" s="15">
        <f>'Input Parameters'!$E$28</f>
        <v>12.7</v>
      </c>
      <c r="S4409" s="10">
        <f t="shared" ca="1" si="594"/>
        <v>0.46764106242731218</v>
      </c>
      <c r="T4409" s="25">
        <f ca="1">_xlfn.LOGNORM.INV(S4409,'Input Parameters'!$H$29,'Input Parameters'!$I$29)</f>
        <v>57.70335738101415</v>
      </c>
      <c r="U4409" s="10">
        <f t="shared" ca="1" si="595"/>
        <v>0.62714736319400366</v>
      </c>
      <c r="V4409" s="29">
        <f ca="1">IF('Input Parameters'!$D$30="Beta",_xlfn.BETA.INV(U4409,'Input Parameters'!$L$30,'Input Parameters'!$M$30,'Input Parameters'!$J$30,'Input Parameters'!$K$30),IF('Input Parameters'!$D$30="LogNorm",_xlfn.LOGNORM.INV(U4409,'Input Parameters'!$H$30,'Input Parameters'!$I$30)))</f>
        <v>1.1355260554259192</v>
      </c>
      <c r="W4409" s="2">
        <f ca="1">N4409+(P4409-N4409)*(1-ERF((T4409-R4409)/(2*SQRT(L4409*'Input Parameters'!$E$31))))</f>
        <v>7.2397396851934831E-2</v>
      </c>
      <c r="X4409">
        <f t="shared" ca="1" si="596"/>
        <v>1</v>
      </c>
      <c r="Y4409" s="7"/>
    </row>
    <row r="4410" spans="1:25" ht="15" customHeight="1" x14ac:dyDescent="0.3">
      <c r="A4410" s="130">
        <v>4403</v>
      </c>
      <c r="B4410" s="10">
        <f t="shared" ca="1" si="588"/>
        <v>0.73498603619204572</v>
      </c>
      <c r="C4410" s="57">
        <f ca="1">_xlfn.NORM.INV(B4410,'Input Parameters'!$E$19,'Input Parameters'!$F$19)</f>
        <v>620.36290587139558</v>
      </c>
      <c r="D4410" s="10">
        <f t="shared" ca="1" si="589"/>
        <v>0.60195730426505689</v>
      </c>
      <c r="E4410" s="59">
        <f ca="1">IF(_xlfn.NORM.INV(D4410,'Input Parameters'!$E$20,'Input Parameters'!$F$20)&lt;3500,3500,IF(_xlfn.NORM.INV(D4410,'Input Parameters'!$E$20,'Input Parameters'!$F$20)&gt;5500,5500,_xlfn.NORM.INV(D4410,'Input Parameters'!$E$20,'Input Parameters'!$F$20)))</f>
        <v>4980.8916337480014</v>
      </c>
      <c r="F4410" s="10">
        <f t="shared" ca="1" si="590"/>
        <v>5.7088090866915797E-2</v>
      </c>
      <c r="G4410" s="61">
        <f ca="1">_xlfn.NORM.INV(F4410,'Input Parameters'!$E$21,'Input Parameters'!$F$21)</f>
        <v>272.4335784492277</v>
      </c>
      <c r="H4410" s="54">
        <f ca="1">EXP(E4410*(1/'Input Parameters'!$E$22-1/G4410))</f>
        <v>0.2771136111953344</v>
      </c>
      <c r="I4410" s="10">
        <f t="shared" ca="1" si="591"/>
        <v>0.45441530261089969</v>
      </c>
      <c r="J4410" s="29">
        <f ca="1">_xlfn.BETA.INV(I4410,'Input Parameters'!$L$24,'Input Parameters'!$M$24,'Input Parameters'!$J$24,'Input Parameters'!$K$24)</f>
        <v>0.58861861351290734</v>
      </c>
      <c r="K4410" s="156">
        <f ca="1">('Input Parameters'!$E$25/'Input Parameters'!$E$31)^$J4410</f>
        <v>1.4662182535306203E-2</v>
      </c>
      <c r="L4410" s="66">
        <f ca="1">$H4410*$C4410*'Input Parameters'!$E$23*K4410</f>
        <v>2.5205905365697543</v>
      </c>
      <c r="M4410" s="23">
        <f t="shared" ca="1" si="592"/>
        <v>0.7230182451152164</v>
      </c>
      <c r="N4410" s="15">
        <f ca="1">_xlfn.NORM.INV(M4410,'Input Parameters'!$E$26,'Input Parameters'!$F$26)</f>
        <v>4.6428458917798988E-2</v>
      </c>
      <c r="O4410" s="8">
        <f t="shared" ca="1" si="593"/>
        <v>0.10724905610056001</v>
      </c>
      <c r="P4410" s="29">
        <f ca="1">_xlfn.LOGNORM.INV(O4410,'Input Parameters'!$H$27,'Input Parameters'!$I$27)</f>
        <v>0.82205414162500523</v>
      </c>
      <c r="Q4410" s="10"/>
      <c r="R4410" s="15">
        <f>'Input Parameters'!$E$28</f>
        <v>12.7</v>
      </c>
      <c r="S4410" s="10">
        <f t="shared" ca="1" si="594"/>
        <v>0.12166295609254285</v>
      </c>
      <c r="T4410" s="25">
        <f ca="1">_xlfn.LOGNORM.INV(S4410,'Input Parameters'!$H$29,'Input Parameters'!$I$29)</f>
        <v>51.08246533151636</v>
      </c>
      <c r="U4410" s="10">
        <f t="shared" ca="1" si="595"/>
        <v>0.54341641751663761</v>
      </c>
      <c r="V4410" s="29">
        <f ca="1">IF('Input Parameters'!$D$30="Beta",_xlfn.BETA.INV(U4410,'Input Parameters'!$L$30,'Input Parameters'!$M$30,'Input Parameters'!$J$30,'Input Parameters'!$K$30),IF('Input Parameters'!$D$30="LogNorm",_xlfn.LOGNORM.INV(U4410,'Input Parameters'!$H$30,'Input Parameters'!$I$30)))</f>
        <v>1.0431114496425562</v>
      </c>
      <c r="W4410" s="2">
        <f ca="1">N4410+(P4410-N4410)*(1-ERF((T4410-R4410)/(2*SQRT(L4410*'Input Parameters'!$E$31))))</f>
        <v>0.11418720459515821</v>
      </c>
      <c r="X4410">
        <f t="shared" ca="1" si="596"/>
        <v>1</v>
      </c>
      <c r="Y4410" s="7"/>
    </row>
    <row r="4411" spans="1:25" ht="15" customHeight="1" x14ac:dyDescent="0.3">
      <c r="A4411" s="130">
        <v>4404</v>
      </c>
      <c r="B4411" s="10">
        <f t="shared" ca="1" si="588"/>
        <v>0.97697885999105716</v>
      </c>
      <c r="C4411" s="57">
        <f ca="1">_xlfn.NORM.INV(B4411,'Input Parameters'!$E$19,'Input Parameters'!$F$19)</f>
        <v>735.877964740523</v>
      </c>
      <c r="D4411" s="10">
        <f t="shared" ca="1" si="589"/>
        <v>0.14249202742407419</v>
      </c>
      <c r="E4411" s="59">
        <f ca="1">IF(_xlfn.NORM.INV(D4411,'Input Parameters'!$E$20,'Input Parameters'!$F$20)&lt;3500,3500,IF(_xlfn.NORM.INV(D4411,'Input Parameters'!$E$20,'Input Parameters'!$F$20)&gt;5500,5500,_xlfn.NORM.INV(D4411,'Input Parameters'!$E$20,'Input Parameters'!$F$20)))</f>
        <v>4051.566986073643</v>
      </c>
      <c r="F4411" s="10">
        <f t="shared" ca="1" si="590"/>
        <v>0.54250204441929917</v>
      </c>
      <c r="G4411" s="61">
        <f ca="1">_xlfn.NORM.INV(F4411,'Input Parameters'!$E$21,'Input Parameters'!$F$21)</f>
        <v>285.68896983433621</v>
      </c>
      <c r="H4411" s="54">
        <f ca="1">EXP(E4411*(1/'Input Parameters'!$E$22-1/G4411))</f>
        <v>0.70196807019844121</v>
      </c>
      <c r="I4411" s="10">
        <f t="shared" ca="1" si="591"/>
        <v>0.67772318291466149</v>
      </c>
      <c r="J4411" s="29">
        <f ca="1">_xlfn.BETA.INV(I4411,'Input Parameters'!$L$24,'Input Parameters'!$M$24,'Input Parameters'!$J$24,'Input Parameters'!$K$24)</f>
        <v>0.67938741176028661</v>
      </c>
      <c r="K4411" s="156">
        <f ca="1">('Input Parameters'!$E$25/'Input Parameters'!$E$31)^$J4411</f>
        <v>7.6456530377481133E-3</v>
      </c>
      <c r="L4411" s="66">
        <f ca="1">$H4411*$C4411*'Input Parameters'!$E$23*K4411</f>
        <v>3.9494602071563816</v>
      </c>
      <c r="M4411" s="23">
        <f t="shared" ca="1" si="592"/>
        <v>0.86806534382619427</v>
      </c>
      <c r="N4411" s="15">
        <f ca="1">_xlfn.NORM.INV(M4411,'Input Parameters'!$E$26,'Input Parameters'!$F$26)</f>
        <v>5.7463140970539894E-2</v>
      </c>
      <c r="O4411" s="8">
        <f t="shared" ca="1" si="593"/>
        <v>9.5322261234019989E-2</v>
      </c>
      <c r="P4411" s="29">
        <f ca="1">_xlfn.LOGNORM.INV(O4411,'Input Parameters'!$H$27,'Input Parameters'!$I$27)</f>
        <v>0.7979094365619136</v>
      </c>
      <c r="Q4411" s="10"/>
      <c r="R4411" s="15">
        <f>'Input Parameters'!$E$28</f>
        <v>12.7</v>
      </c>
      <c r="S4411" s="10">
        <f t="shared" ca="1" si="594"/>
        <v>0.98157131956797627</v>
      </c>
      <c r="T4411" s="25">
        <f ca="1">_xlfn.LOGNORM.INV(S4411,'Input Parameters'!$H$29,'Input Parameters'!$I$29)</f>
        <v>73.610270202872726</v>
      </c>
      <c r="U4411" s="10">
        <f t="shared" ca="1" si="595"/>
        <v>0.14755147531769131</v>
      </c>
      <c r="V4411" s="29">
        <f ca="1">IF('Input Parameters'!$D$30="Beta",_xlfn.BETA.INV(U4411,'Input Parameters'!$L$30,'Input Parameters'!$M$30,'Input Parameters'!$J$30,'Input Parameters'!$K$30),IF('Input Parameters'!$D$30="LogNorm",_xlfn.LOGNORM.INV(U4411,'Input Parameters'!$H$30,'Input Parameters'!$I$30)))</f>
        <v>0.66121894352388599</v>
      </c>
      <c r="W4411" s="2">
        <f ca="1">N4411+(P4411-N4411)*(1-ERF((T4411-R4411)/(2*SQRT(L4411*'Input Parameters'!$E$31))))</f>
        <v>7.9836978789359081E-2</v>
      </c>
      <c r="X4411">
        <f t="shared" ca="1" si="596"/>
        <v>1</v>
      </c>
      <c r="Y4411" s="7"/>
    </row>
    <row r="4412" spans="1:25" ht="15" customHeight="1" x14ac:dyDescent="0.3">
      <c r="A4412" s="130">
        <v>4405</v>
      </c>
      <c r="B4412" s="10">
        <f t="shared" ca="1" si="588"/>
        <v>0.58483547632478206</v>
      </c>
      <c r="C4412" s="57">
        <f ca="1">_xlfn.NORM.INV(B4412,'Input Parameters'!$E$19,'Input Parameters'!$F$19)</f>
        <v>585.40662382382743</v>
      </c>
      <c r="D4412" s="10">
        <f t="shared" ca="1" si="589"/>
        <v>0.27754721230394186</v>
      </c>
      <c r="E4412" s="59">
        <f ca="1">IF(_xlfn.NORM.INV(D4412,'Input Parameters'!$E$20,'Input Parameters'!$F$20)&lt;3500,3500,IF(_xlfn.NORM.INV(D4412,'Input Parameters'!$E$20,'Input Parameters'!$F$20)&gt;5500,5500,_xlfn.NORM.INV(D4412,'Input Parameters'!$E$20,'Input Parameters'!$F$20)))</f>
        <v>4386.899526209304</v>
      </c>
      <c r="F4412" s="10">
        <f t="shared" ca="1" si="590"/>
        <v>0.40686771443779735</v>
      </c>
      <c r="G4412" s="61">
        <f ca="1">_xlfn.NORM.INV(F4412,'Input Parameters'!$E$21,'Input Parameters'!$F$21)</f>
        <v>282.99810657342368</v>
      </c>
      <c r="H4412" s="54">
        <f ca="1">EXP(E4412*(1/'Input Parameters'!$E$22-1/G4412))</f>
        <v>0.58909834764871682</v>
      </c>
      <c r="I4412" s="10">
        <f t="shared" ca="1" si="591"/>
        <v>0.36032758219961059</v>
      </c>
      <c r="J4412" s="29">
        <f ca="1">_xlfn.BETA.INV(I4412,'Input Parameters'!$L$24,'Input Parameters'!$M$24,'Input Parameters'!$J$24,'Input Parameters'!$K$24)</f>
        <v>0.54875287668391437</v>
      </c>
      <c r="K4412" s="156">
        <f ca="1">('Input Parameters'!$E$25/'Input Parameters'!$E$31)^$J4412</f>
        <v>1.9516306132586498E-2</v>
      </c>
      <c r="L4412" s="66">
        <f ca="1">$H4412*$C4412*'Input Parameters'!$E$23*K4412</f>
        <v>6.730433825261696</v>
      </c>
      <c r="M4412" s="23">
        <f t="shared" ca="1" si="592"/>
        <v>0.34398822504415993</v>
      </c>
      <c r="N4412" s="15">
        <f ca="1">_xlfn.NORM.INV(M4412,'Input Parameters'!$E$26,'Input Parameters'!$F$26)</f>
        <v>2.556634351711284E-2</v>
      </c>
      <c r="O4412" s="8">
        <f t="shared" ca="1" si="593"/>
        <v>5.5100872479042939E-2</v>
      </c>
      <c r="P4412" s="29">
        <f ca="1">_xlfn.LOGNORM.INV(O4412,'Input Parameters'!$H$27,'Input Parameters'!$I$27)</f>
        <v>0.70226435894067185</v>
      </c>
      <c r="Q4412" s="10"/>
      <c r="R4412" s="15">
        <f>'Input Parameters'!$E$28</f>
        <v>12.7</v>
      </c>
      <c r="S4412" s="10">
        <f t="shared" ca="1" si="594"/>
        <v>0.21663992521258646</v>
      </c>
      <c r="T4412" s="25">
        <f ca="1">_xlfn.LOGNORM.INV(S4412,'Input Parameters'!$H$29,'Input Parameters'!$I$29)</f>
        <v>53.327689286132482</v>
      </c>
      <c r="U4412" s="10">
        <f t="shared" ca="1" si="595"/>
        <v>0.17778640830578873</v>
      </c>
      <c r="V4412" s="29">
        <f ca="1">IF('Input Parameters'!$D$30="Beta",_xlfn.BETA.INV(U4412,'Input Parameters'!$L$30,'Input Parameters'!$M$30,'Input Parameters'!$J$30,'Input Parameters'!$K$30),IF('Input Parameters'!$D$30="LogNorm",_xlfn.LOGNORM.INV(U4412,'Input Parameters'!$H$30,'Input Parameters'!$I$30)))</f>
        <v>0.69412507172622073</v>
      </c>
      <c r="W4412" s="2">
        <f ca="1">N4412+(P4412-N4412)*(1-ERF((T4412-R4412)/(2*SQRT(L4412*'Input Parameters'!$E$31))))</f>
        <v>0.20701742114700911</v>
      </c>
      <c r="X4412">
        <f t="shared" ca="1" si="596"/>
        <v>1</v>
      </c>
      <c r="Y4412" s="7"/>
    </row>
    <row r="4413" spans="1:25" ht="15" customHeight="1" x14ac:dyDescent="0.3">
      <c r="A4413" s="130">
        <v>4406</v>
      </c>
      <c r="B4413" s="10">
        <f t="shared" ca="1" si="588"/>
        <v>2.3825063157992377E-2</v>
      </c>
      <c r="C4413" s="57">
        <f ca="1">_xlfn.NORM.INV(B4413,'Input Parameters'!$E$19,'Input Parameters'!$F$19)</f>
        <v>399.94982224831347</v>
      </c>
      <c r="D4413" s="10">
        <f t="shared" ca="1" si="589"/>
        <v>0.91520766039972623</v>
      </c>
      <c r="E4413" s="59">
        <f ca="1">IF(_xlfn.NORM.INV(D4413,'Input Parameters'!$E$20,'Input Parameters'!$F$20)&lt;3500,3500,IF(_xlfn.NORM.INV(D4413,'Input Parameters'!$E$20,'Input Parameters'!$F$20)&gt;5500,5500,_xlfn.NORM.INV(D4413,'Input Parameters'!$E$20,'Input Parameters'!$F$20)))</f>
        <v>5500</v>
      </c>
      <c r="F4413" s="10">
        <f t="shared" ca="1" si="590"/>
        <v>0.16894322374357207</v>
      </c>
      <c r="G4413" s="61">
        <f ca="1">_xlfn.NORM.INV(F4413,'Input Parameters'!$E$21,'Input Parameters'!$F$21)</f>
        <v>277.3173713164345</v>
      </c>
      <c r="H4413" s="54">
        <f ca="1">EXP(E4413*(1/'Input Parameters'!$E$22-1/G4413))</f>
        <v>0.34592226420212036</v>
      </c>
      <c r="I4413" s="10">
        <f t="shared" ca="1" si="591"/>
        <v>0.90298808658605934</v>
      </c>
      <c r="J4413" s="29">
        <f ca="1">_xlfn.BETA.INV(I4413,'Input Parameters'!$L$24,'Input Parameters'!$M$24,'Input Parameters'!$J$24,'Input Parameters'!$K$24)</f>
        <v>0.79469602735674505</v>
      </c>
      <c r="K4413" s="156">
        <f ca="1">('Input Parameters'!$E$25/'Input Parameters'!$E$31)^$J4413</f>
        <v>3.3433235889269971E-3</v>
      </c>
      <c r="L4413" s="66">
        <f ca="1">$H4413*$C4413*'Input Parameters'!$E$23*K4413</f>
        <v>0.46255399425833249</v>
      </c>
      <c r="M4413" s="23">
        <f t="shared" ca="1" si="592"/>
        <v>0.79552993472367661</v>
      </c>
      <c r="N4413" s="15">
        <f ca="1">_xlfn.NORM.INV(M4413,'Input Parameters'!$E$26,'Input Parameters'!$F$26)</f>
        <v>5.134096437715753E-2</v>
      </c>
      <c r="O4413" s="8">
        <f t="shared" ca="1" si="593"/>
        <v>0.26807791105325074</v>
      </c>
      <c r="P4413" s="29">
        <f ca="1">_xlfn.LOGNORM.INV(O4413,'Input Parameters'!$H$27,'Input Parameters'!$I$27)</f>
        <v>1.0827675561010492</v>
      </c>
      <c r="Q4413" s="10"/>
      <c r="R4413" s="15">
        <f>'Input Parameters'!$E$28</f>
        <v>12.7</v>
      </c>
      <c r="S4413" s="10">
        <f t="shared" ca="1" si="594"/>
        <v>0.38190859601878502</v>
      </c>
      <c r="T4413" s="25">
        <f ca="1">_xlfn.LOGNORM.INV(S4413,'Input Parameters'!$H$29,'Input Parameters'!$I$29)</f>
        <v>56.300144107030121</v>
      </c>
      <c r="U4413" s="10">
        <f t="shared" ca="1" si="595"/>
        <v>3.41312178836507E-2</v>
      </c>
      <c r="V4413" s="29">
        <f ca="1">IF('Input Parameters'!$D$30="Beta",_xlfn.BETA.INV(U4413,'Input Parameters'!$L$30,'Input Parameters'!$M$30,'Input Parameters'!$J$30,'Input Parameters'!$K$30),IF('Input Parameters'!$D$30="LogNorm",_xlfn.LOGNORM.INV(U4413,'Input Parameters'!$H$30,'Input Parameters'!$I$30)))</f>
        <v>0.48685348332888667</v>
      </c>
      <c r="W4413" s="2">
        <f ca="1">N4413+(P4413-N4413)*(1-ERF((T4413-R4413)/(2*SQRT(L4413*'Input Parameters'!$E$31))))</f>
        <v>5.1346960534221005E-2</v>
      </c>
      <c r="X4413">
        <f t="shared" ca="1" si="596"/>
        <v>1</v>
      </c>
      <c r="Y4413" s="7"/>
    </row>
    <row r="4414" spans="1:25" ht="15" customHeight="1" x14ac:dyDescent="0.3">
      <c r="A4414" s="130">
        <v>4407</v>
      </c>
      <c r="B4414" s="10">
        <f t="shared" ca="1" si="588"/>
        <v>0.50190708085366176</v>
      </c>
      <c r="C4414" s="57">
        <f ca="1">_xlfn.NORM.INV(B4414,'Input Parameters'!$E$19,'Input Parameters'!$F$19)</f>
        <v>567.70394050419713</v>
      </c>
      <c r="D4414" s="10">
        <f t="shared" ca="1" si="589"/>
        <v>0.98389123396041689</v>
      </c>
      <c r="E4414" s="59">
        <f ca="1">IF(_xlfn.NORM.INV(D4414,'Input Parameters'!$E$20,'Input Parameters'!$F$20)&lt;3500,3500,IF(_xlfn.NORM.INV(D4414,'Input Parameters'!$E$20,'Input Parameters'!$F$20)&gt;5500,5500,_xlfn.NORM.INV(D4414,'Input Parameters'!$E$20,'Input Parameters'!$F$20)))</f>
        <v>5500</v>
      </c>
      <c r="F4414" s="10">
        <f t="shared" ca="1" si="590"/>
        <v>0.58977239172672646</v>
      </c>
      <c r="G4414" s="61">
        <f ca="1">_xlfn.NORM.INV(F4414,'Input Parameters'!$E$21,'Input Parameters'!$F$21)</f>
        <v>286.63390185359032</v>
      </c>
      <c r="H4414" s="54">
        <f ca="1">EXP(E4414*(1/'Input Parameters'!$E$22-1/G4414))</f>
        <v>0.65908116383171389</v>
      </c>
      <c r="I4414" s="10">
        <f t="shared" ca="1" si="591"/>
        <v>0.74438204371498062</v>
      </c>
      <c r="J4414" s="29">
        <f ca="1">_xlfn.BETA.INV(I4414,'Input Parameters'!$L$24,'Input Parameters'!$M$24,'Input Parameters'!$J$24,'Input Parameters'!$K$24)</f>
        <v>0.70841228040444304</v>
      </c>
      <c r="K4414" s="156">
        <f ca="1">('Input Parameters'!$E$25/'Input Parameters'!$E$31)^$J4414</f>
        <v>6.2085413153910056E-3</v>
      </c>
      <c r="L4414" s="66">
        <f ca="1">$H4414*$C4414*'Input Parameters'!$E$23*K4414</f>
        <v>2.3230062816470367</v>
      </c>
      <c r="M4414" s="23">
        <f t="shared" ca="1" si="592"/>
        <v>0.54672708529431757</v>
      </c>
      <c r="N4414" s="15">
        <f ca="1">_xlfn.NORM.INV(M4414,'Input Parameters'!$E$26,'Input Parameters'!$F$26)</f>
        <v>3.6465327244145848E-2</v>
      </c>
      <c r="O4414" s="8">
        <f t="shared" ca="1" si="593"/>
        <v>0.35269929678946088</v>
      </c>
      <c r="P4414" s="29">
        <f ca="1">_xlfn.LOGNORM.INV(O4414,'Input Parameters'!$H$27,'Input Parameters'!$I$27)</f>
        <v>1.2043758900251984</v>
      </c>
      <c r="Q4414" s="10"/>
      <c r="R4414" s="15">
        <f>'Input Parameters'!$E$28</f>
        <v>12.7</v>
      </c>
      <c r="S4414" s="10">
        <f t="shared" ca="1" si="594"/>
        <v>6.9034697349035112E-2</v>
      </c>
      <c r="T4414" s="25">
        <f ca="1">_xlfn.LOGNORM.INV(S4414,'Input Parameters'!$H$29,'Input Parameters'!$I$29)</f>
        <v>49.300228277999466</v>
      </c>
      <c r="U4414" s="10">
        <f t="shared" ca="1" si="595"/>
        <v>0.79725307479230456</v>
      </c>
      <c r="V4414" s="29">
        <f ca="1">IF('Input Parameters'!$D$30="Beta",_xlfn.BETA.INV(U4414,'Input Parameters'!$L$30,'Input Parameters'!$M$30,'Input Parameters'!$J$30,'Input Parameters'!$K$30),IF('Input Parameters'!$D$30="LogNorm",_xlfn.LOGNORM.INV(U4414,'Input Parameters'!$H$30,'Input Parameters'!$I$30)))</f>
        <v>1.387138615637044</v>
      </c>
      <c r="W4414" s="2">
        <f ca="1">N4414+(P4414-N4414)*(1-ERF((T4414-R4414)/(2*SQRT(L4414*'Input Parameters'!$E$31))))</f>
        <v>0.14099728722225469</v>
      </c>
      <c r="X4414">
        <f t="shared" ca="1" si="596"/>
        <v>1</v>
      </c>
      <c r="Y4414" s="7"/>
    </row>
    <row r="4415" spans="1:25" ht="15" customHeight="1" x14ac:dyDescent="0.3">
      <c r="A4415" s="130">
        <v>4408</v>
      </c>
      <c r="B4415" s="10">
        <f t="shared" ca="1" si="588"/>
        <v>0.66910303367874036</v>
      </c>
      <c r="C4415" s="57">
        <f ca="1">_xlfn.NORM.INV(B4415,'Input Parameters'!$E$19,'Input Parameters'!$F$19)</f>
        <v>604.26348746584188</v>
      </c>
      <c r="D4415" s="10">
        <f t="shared" ca="1" si="589"/>
        <v>0.35574014200786996</v>
      </c>
      <c r="E4415" s="59">
        <f ca="1">IF(_xlfn.NORM.INV(D4415,'Input Parameters'!$E$20,'Input Parameters'!$F$20)&lt;3500,3500,IF(_xlfn.NORM.INV(D4415,'Input Parameters'!$E$20,'Input Parameters'!$F$20)&gt;5500,5500,_xlfn.NORM.INV(D4415,'Input Parameters'!$E$20,'Input Parameters'!$F$20)))</f>
        <v>4541.0918724717012</v>
      </c>
      <c r="F4415" s="10">
        <f t="shared" ca="1" si="590"/>
        <v>0.19376182511934548</v>
      </c>
      <c r="G4415" s="61">
        <f ca="1">_xlfn.NORM.INV(F4415,'Input Parameters'!$E$21,'Input Parameters'!$F$21)</f>
        <v>278.05804079658031</v>
      </c>
      <c r="H4415" s="54">
        <f ca="1">EXP(E4415*(1/'Input Parameters'!$E$22-1/G4415))</f>
        <v>0.43481001122972202</v>
      </c>
      <c r="I4415" s="10">
        <f t="shared" ca="1" si="591"/>
        <v>0.2711901905841505</v>
      </c>
      <c r="J4415" s="29">
        <f ca="1">_xlfn.BETA.INV(I4415,'Input Parameters'!$L$24,'Input Parameters'!$M$24,'Input Parameters'!$J$24,'Input Parameters'!$K$24)</f>
        <v>0.5071021758418488</v>
      </c>
      <c r="K4415" s="156">
        <f ca="1">('Input Parameters'!$E$25/'Input Parameters'!$E$31)^$J4415</f>
        <v>2.6312223903191226E-2</v>
      </c>
      <c r="L4415" s="66">
        <f ca="1">$H4415*$C4415*'Input Parameters'!$E$23*K4415</f>
        <v>6.9132688082183105</v>
      </c>
      <c r="M4415" s="23">
        <f t="shared" ca="1" si="592"/>
        <v>0.70377620953682729</v>
      </c>
      <c r="N4415" s="15">
        <f ca="1">_xlfn.NORM.INV(M4415,'Input Parameters'!$E$26,'Input Parameters'!$F$26)</f>
        <v>4.5241143435745312E-2</v>
      </c>
      <c r="O4415" s="8">
        <f t="shared" ca="1" si="593"/>
        <v>0.61147655452009342</v>
      </c>
      <c r="P4415" s="29">
        <f ca="1">_xlfn.LOGNORM.INV(O4415,'Input Parameters'!$H$27,'Input Parameters'!$I$27)</f>
        <v>1.613634667810441</v>
      </c>
      <c r="Q4415" s="10"/>
      <c r="R4415" s="15">
        <f>'Input Parameters'!$E$28</f>
        <v>12.7</v>
      </c>
      <c r="S4415" s="10">
        <f t="shared" ca="1" si="594"/>
        <v>0.91999973875734053</v>
      </c>
      <c r="T4415" s="25">
        <f ca="1">_xlfn.LOGNORM.INV(S4415,'Input Parameters'!$H$29,'Input Parameters'!$I$29)</f>
        <v>68.182218425522706</v>
      </c>
      <c r="U4415" s="10">
        <f t="shared" ca="1" si="595"/>
        <v>0.71056013992780109</v>
      </c>
      <c r="V4415" s="29">
        <f ca="1">IF('Input Parameters'!$D$30="Beta",_xlfn.BETA.INV(U4415,'Input Parameters'!$L$30,'Input Parameters'!$M$30,'Input Parameters'!$J$30,'Input Parameters'!$K$30),IF('Input Parameters'!$D$30="LogNorm",_xlfn.LOGNORM.INV(U4415,'Input Parameters'!$H$30,'Input Parameters'!$I$30)))</f>
        <v>1.2436831382441917</v>
      </c>
      <c r="W4415" s="2">
        <f ca="1">N4415+(P4415-N4415)*(1-ERF((T4415-R4415)/(2*SQRT(L4415*'Input Parameters'!$E$31))))</f>
        <v>0.2580308668921748</v>
      </c>
      <c r="X4415">
        <f t="shared" ca="1" si="596"/>
        <v>1</v>
      </c>
      <c r="Y4415" s="7"/>
    </row>
    <row r="4416" spans="1:25" ht="15" customHeight="1" x14ac:dyDescent="0.3">
      <c r="A4416" s="130">
        <v>4409</v>
      </c>
      <c r="B4416" s="10">
        <f t="shared" ca="1" si="588"/>
        <v>0.42492453552736076</v>
      </c>
      <c r="C4416" s="57">
        <f ca="1">_xlfn.NORM.INV(B4416,'Input Parameters'!$E$19,'Input Parameters'!$F$19)</f>
        <v>551.30322013314105</v>
      </c>
      <c r="D4416" s="10">
        <f t="shared" ca="1" si="589"/>
        <v>0.59856765472384987</v>
      </c>
      <c r="E4416" s="59">
        <f ca="1">IF(_xlfn.NORM.INV(D4416,'Input Parameters'!$E$20,'Input Parameters'!$F$20)&lt;3500,3500,IF(_xlfn.NORM.INV(D4416,'Input Parameters'!$E$20,'Input Parameters'!$F$20)&gt;5500,5500,_xlfn.NORM.INV(D4416,'Input Parameters'!$E$20,'Input Parameters'!$F$20)))</f>
        <v>4974.7489699358266</v>
      </c>
      <c r="F4416" s="10">
        <f t="shared" ca="1" si="590"/>
        <v>5.7156359299262993E-3</v>
      </c>
      <c r="G4416" s="61">
        <f ca="1">_xlfn.NORM.INV(F4416,'Input Parameters'!$E$21,'Input Parameters'!$F$21)</f>
        <v>264.97024325816909</v>
      </c>
      <c r="H4416" s="54">
        <f ca="1">EXP(E4416*(1/'Input Parameters'!$E$22-1/G4416))</f>
        <v>0.16594806441581975</v>
      </c>
      <c r="I4416" s="10">
        <f t="shared" ca="1" si="591"/>
        <v>0.85923261250766791</v>
      </c>
      <c r="J4416" s="29">
        <f ca="1">_xlfn.BETA.INV(I4416,'Input Parameters'!$L$24,'Input Parameters'!$M$24,'Input Parameters'!$J$24,'Input Parameters'!$K$24)</f>
        <v>0.76657867145194447</v>
      </c>
      <c r="K4416" s="156">
        <f ca="1">('Input Parameters'!$E$25/'Input Parameters'!$E$31)^$J4416</f>
        <v>4.0904974691110601E-3</v>
      </c>
      <c r="L4416" s="66">
        <f ca="1">$H4416*$C4416*'Input Parameters'!$E$23*K4416</f>
        <v>0.37423021466100048</v>
      </c>
      <c r="M4416" s="23">
        <f t="shared" ca="1" si="592"/>
        <v>0.74514797683549505</v>
      </c>
      <c r="N4416" s="15">
        <f ca="1">_xlfn.NORM.INV(M4416,'Input Parameters'!$E$26,'Input Parameters'!$F$26)</f>
        <v>4.7845270433824749E-2</v>
      </c>
      <c r="O4416" s="8">
        <f t="shared" ca="1" si="593"/>
        <v>3.6807271402317099E-2</v>
      </c>
      <c r="P4416" s="29">
        <f ca="1">_xlfn.LOGNORM.INV(O4416,'Input Parameters'!$H$27,'Input Parameters'!$I$27)</f>
        <v>0.64515670316077744</v>
      </c>
      <c r="Q4416" s="10"/>
      <c r="R4416" s="15">
        <f>'Input Parameters'!$E$28</f>
        <v>12.7</v>
      </c>
      <c r="S4416" s="10">
        <f t="shared" ca="1" si="594"/>
        <v>0.47098354446515311</v>
      </c>
      <c r="T4416" s="25">
        <f ca="1">_xlfn.LOGNORM.INV(S4416,'Input Parameters'!$H$29,'Input Parameters'!$I$29)</f>
        <v>57.757823945173016</v>
      </c>
      <c r="U4416" s="10">
        <f t="shared" ca="1" si="595"/>
        <v>0.80977241900263019</v>
      </c>
      <c r="V4416" s="29">
        <f ca="1">IF('Input Parameters'!$D$30="Beta",_xlfn.BETA.INV(U4416,'Input Parameters'!$L$30,'Input Parameters'!$M$30,'Input Parameters'!$J$30,'Input Parameters'!$K$30),IF('Input Parameters'!$D$30="LogNorm",_xlfn.LOGNORM.INV(U4416,'Input Parameters'!$H$30,'Input Parameters'!$I$30)))</f>
        <v>1.4120898905325046</v>
      </c>
      <c r="W4416" s="2">
        <f ca="1">N4416+(P4416-N4416)*(1-ERF((T4416-R4416)/(2*SQRT(L4416*'Input Parameters'!$E$31))))</f>
        <v>4.7845384343667835E-2</v>
      </c>
      <c r="X4416">
        <f t="shared" ca="1" si="596"/>
        <v>1</v>
      </c>
      <c r="Y4416" s="7"/>
    </row>
    <row r="4417" spans="1:25" ht="15" customHeight="1" x14ac:dyDescent="0.3">
      <c r="A4417" s="130">
        <v>4410</v>
      </c>
      <c r="B4417" s="10">
        <f t="shared" ca="1" si="588"/>
        <v>0.46989750601117386</v>
      </c>
      <c r="C4417" s="57">
        <f ca="1">_xlfn.NORM.INV(B4417,'Input Parameters'!$E$19,'Input Parameters'!$F$19)</f>
        <v>560.91792559564453</v>
      </c>
      <c r="D4417" s="10">
        <f t="shared" ca="1" si="589"/>
        <v>0.78412138992103075</v>
      </c>
      <c r="E4417" s="59">
        <f ca="1">IF(_xlfn.NORM.INV(D4417,'Input Parameters'!$E$20,'Input Parameters'!$F$20)&lt;3500,3500,IF(_xlfn.NORM.INV(D4417,'Input Parameters'!$E$20,'Input Parameters'!$F$20)&gt;5500,5500,_xlfn.NORM.INV(D4417,'Input Parameters'!$E$20,'Input Parameters'!$F$20)))</f>
        <v>5350.3317614254711</v>
      </c>
      <c r="F4417" s="10">
        <f t="shared" ca="1" si="590"/>
        <v>6.0471516620098753E-2</v>
      </c>
      <c r="G4417" s="61">
        <f ca="1">_xlfn.NORM.INV(F4417,'Input Parameters'!$E$21,'Input Parameters'!$F$21)</f>
        <v>272.660496007056</v>
      </c>
      <c r="H4417" s="54">
        <f ca="1">EXP(E4417*(1/'Input Parameters'!$E$22-1/G4417))</f>
        <v>0.25610449262320928</v>
      </c>
      <c r="I4417" s="10">
        <f t="shared" ca="1" si="591"/>
        <v>0.1914110991303255</v>
      </c>
      <c r="J4417" s="29">
        <f ca="1">_xlfn.BETA.INV(I4417,'Input Parameters'!$L$24,'Input Parameters'!$M$24,'Input Parameters'!$J$24,'Input Parameters'!$K$24)</f>
        <v>0.46354535539786268</v>
      </c>
      <c r="K4417" s="156">
        <f ca="1">('Input Parameters'!$E$25/'Input Parameters'!$E$31)^$J4417</f>
        <v>3.5962996997509711E-2</v>
      </c>
      <c r="L4417" s="66">
        <f ca="1">$H4417*$C4417*'Input Parameters'!$E$23*K4417</f>
        <v>5.1662140120198368</v>
      </c>
      <c r="M4417" s="23">
        <f t="shared" ca="1" si="592"/>
        <v>0.10112285945228994</v>
      </c>
      <c r="N4417" s="15">
        <f ca="1">_xlfn.NORM.INV(M4417,'Input Parameters'!$E$26,'Input Parameters'!$F$26)</f>
        <v>7.2212307017336073E-3</v>
      </c>
      <c r="O4417" s="8">
        <f t="shared" ca="1" si="593"/>
        <v>0.2479151584406295</v>
      </c>
      <c r="P4417" s="29">
        <f ca="1">_xlfn.LOGNORM.INV(O4417,'Input Parameters'!$H$27,'Input Parameters'!$I$27)</f>
        <v>1.0532717278550598</v>
      </c>
      <c r="Q4417" s="10"/>
      <c r="R4417" s="15">
        <f>'Input Parameters'!$E$28</f>
        <v>12.7</v>
      </c>
      <c r="S4417" s="10">
        <f t="shared" ca="1" si="594"/>
        <v>0.49052211641708399</v>
      </c>
      <c r="T4417" s="25">
        <f ca="1">_xlfn.LOGNORM.INV(S4417,'Input Parameters'!$H$29,'Input Parameters'!$I$29)</f>
        <v>58.076695285885179</v>
      </c>
      <c r="U4417" s="10">
        <f t="shared" ca="1" si="595"/>
        <v>0.73855183887273201</v>
      </c>
      <c r="V4417" s="29">
        <f ca="1">IF('Input Parameters'!$D$30="Beta",_xlfn.BETA.INV(U4417,'Input Parameters'!$L$30,'Input Parameters'!$M$30,'Input Parameters'!$J$30,'Input Parameters'!$K$30),IF('Input Parameters'!$D$30="LogNorm",_xlfn.LOGNORM.INV(U4417,'Input Parameters'!$H$30,'Input Parameters'!$I$30)))</f>
        <v>1.2855018505067948</v>
      </c>
      <c r="W4417" s="2">
        <f ca="1">N4417+(P4417-N4417)*(1-ERF((T4417-R4417)/(2*SQRT(L4417*'Input Parameters'!$E$31))))</f>
        <v>0.17254804973532706</v>
      </c>
      <c r="X4417">
        <f t="shared" ca="1" si="596"/>
        <v>1</v>
      </c>
      <c r="Y4417" s="7"/>
    </row>
    <row r="4418" spans="1:25" ht="15" customHeight="1" x14ac:dyDescent="0.3">
      <c r="A4418" s="130">
        <v>4411</v>
      </c>
      <c r="B4418" s="10">
        <f t="shared" ca="1" si="588"/>
        <v>0.59170294054189099</v>
      </c>
      <c r="C4418" s="57">
        <f ca="1">_xlfn.NORM.INV(B4418,'Input Parameters'!$E$19,'Input Parameters'!$F$19)</f>
        <v>586.89789615926554</v>
      </c>
      <c r="D4418" s="10">
        <f t="shared" ca="1" si="589"/>
        <v>0.49901028747801801</v>
      </c>
      <c r="E4418" s="59">
        <f ca="1">IF(_xlfn.NORM.INV(D4418,'Input Parameters'!$E$20,'Input Parameters'!$F$20)&lt;3500,3500,IF(_xlfn.NORM.INV(D4418,'Input Parameters'!$E$20,'Input Parameters'!$F$20)&gt;5500,5500,_xlfn.NORM.INV(D4418,'Input Parameters'!$E$20,'Input Parameters'!$F$20)))</f>
        <v>4798.2634092447188</v>
      </c>
      <c r="F4418" s="10">
        <f t="shared" ca="1" si="590"/>
        <v>0.19520433477637833</v>
      </c>
      <c r="G4418" s="61">
        <f ca="1">_xlfn.NORM.INV(F4418,'Input Parameters'!$E$21,'Input Parameters'!$F$21)</f>
        <v>278.09923090498677</v>
      </c>
      <c r="H4418" s="54">
        <f ca="1">EXP(E4418*(1/'Input Parameters'!$E$22-1/G4418))</f>
        <v>0.41583945070976336</v>
      </c>
      <c r="I4418" s="10">
        <f t="shared" ca="1" si="591"/>
        <v>0.646526415984364</v>
      </c>
      <c r="J4418" s="29">
        <f ca="1">_xlfn.BETA.INV(I4418,'Input Parameters'!$L$24,'Input Parameters'!$M$24,'Input Parameters'!$J$24,'Input Parameters'!$K$24)</f>
        <v>0.66638437710022758</v>
      </c>
      <c r="K4418" s="156">
        <f ca="1">('Input Parameters'!$E$25/'Input Parameters'!$E$31)^$J4418</f>
        <v>8.3931436943965702E-3</v>
      </c>
      <c r="L4418" s="66">
        <f ca="1">$H4418*$C4418*'Input Parameters'!$E$23*K4418</f>
        <v>2.0483911918848658</v>
      </c>
      <c r="M4418" s="23">
        <f t="shared" ca="1" si="592"/>
        <v>0.14129702024466106</v>
      </c>
      <c r="N4418" s="15">
        <f ca="1">_xlfn.NORM.INV(M4418,'Input Parameters'!$E$26,'Input Parameters'!$F$26)</f>
        <v>1.1435284150393379E-2</v>
      </c>
      <c r="O4418" s="8">
        <f t="shared" ca="1" si="593"/>
        <v>0.37764580116112612</v>
      </c>
      <c r="P4418" s="29">
        <f ca="1">_xlfn.LOGNORM.INV(O4418,'Input Parameters'!$H$27,'Input Parameters'!$I$27)</f>
        <v>1.2402659518377179</v>
      </c>
      <c r="Q4418" s="10"/>
      <c r="R4418" s="15">
        <f>'Input Parameters'!$E$28</f>
        <v>12.7</v>
      </c>
      <c r="S4418" s="10">
        <f t="shared" ca="1" si="594"/>
        <v>0.70896855642148227</v>
      </c>
      <c r="T4418" s="25">
        <f ca="1">_xlfn.LOGNORM.INV(S4418,'Input Parameters'!$H$29,'Input Parameters'!$I$29)</f>
        <v>61.943602247063481</v>
      </c>
      <c r="U4418" s="10">
        <f t="shared" ca="1" si="595"/>
        <v>0.51281631596353483</v>
      </c>
      <c r="V4418" s="29">
        <f ca="1">IF('Input Parameters'!$D$30="Beta",_xlfn.BETA.INV(U4418,'Input Parameters'!$L$30,'Input Parameters'!$M$30,'Input Parameters'!$J$30,'Input Parameters'!$K$30),IF('Input Parameters'!$D$30="LogNorm",_xlfn.LOGNORM.INV(U4418,'Input Parameters'!$H$30,'Input Parameters'!$I$30)))</f>
        <v>1.0119484282702806</v>
      </c>
      <c r="W4418" s="2">
        <f ca="1">N4418+(P4418-N4418)*(1-ERF((T4418-R4418)/(2*SQRT(L4418*'Input Parameters'!$E$31))))</f>
        <v>2.984007694176664E-2</v>
      </c>
      <c r="X4418">
        <f t="shared" ca="1" si="596"/>
        <v>1</v>
      </c>
      <c r="Y4418" s="7"/>
    </row>
    <row r="4419" spans="1:25" ht="15" customHeight="1" x14ac:dyDescent="0.3">
      <c r="A4419" s="130">
        <v>4412</v>
      </c>
      <c r="B4419" s="10">
        <f t="shared" ca="1" si="588"/>
        <v>0.72389816502579285</v>
      </c>
      <c r="C4419" s="57">
        <f ca="1">_xlfn.NORM.INV(B4419,'Input Parameters'!$E$19,'Input Parameters'!$F$19)</f>
        <v>617.53197341586042</v>
      </c>
      <c r="D4419" s="10">
        <f t="shared" ca="1" si="589"/>
        <v>0.93391347389617074</v>
      </c>
      <c r="E4419" s="59">
        <f ca="1">IF(_xlfn.NORM.INV(D4419,'Input Parameters'!$E$20,'Input Parameters'!$F$20)&lt;3500,3500,IF(_xlfn.NORM.INV(D4419,'Input Parameters'!$E$20,'Input Parameters'!$F$20)&gt;5500,5500,_xlfn.NORM.INV(D4419,'Input Parameters'!$E$20,'Input Parameters'!$F$20)))</f>
        <v>5500</v>
      </c>
      <c r="F4419" s="10">
        <f t="shared" ca="1" si="590"/>
        <v>0.59339729708512512</v>
      </c>
      <c r="G4419" s="61">
        <f ca="1">_xlfn.NORM.INV(F4419,'Input Parameters'!$E$21,'Input Parameters'!$F$21)</f>
        <v>286.70726209392132</v>
      </c>
      <c r="H4419" s="54">
        <f ca="1">EXP(E4419*(1/'Input Parameters'!$E$22-1/G4419))</f>
        <v>0.66232502796061643</v>
      </c>
      <c r="I4419" s="10">
        <f t="shared" ca="1" si="591"/>
        <v>0.21803986961703326</v>
      </c>
      <c r="J4419" s="29">
        <f ca="1">_xlfn.BETA.INV(I4419,'Input Parameters'!$L$24,'Input Parameters'!$M$24,'Input Parameters'!$J$24,'Input Parameters'!$K$24)</f>
        <v>0.47902678164276075</v>
      </c>
      <c r="K4419" s="156">
        <f ca="1">('Input Parameters'!$E$25/'Input Parameters'!$E$31)^$J4419</f>
        <v>3.2182853110625569E-2</v>
      </c>
      <c r="L4419" s="66">
        <f ca="1">$H4419*$C4419*'Input Parameters'!$E$23*K4419</f>
        <v>13.16300839045587</v>
      </c>
      <c r="M4419" s="23">
        <f t="shared" ca="1" si="592"/>
        <v>0.8188506760733496</v>
      </c>
      <c r="N4419" s="15">
        <f ca="1">_xlfn.NORM.INV(M4419,'Input Parameters'!$E$26,'Input Parameters'!$F$26)</f>
        <v>5.3130869504367892E-2</v>
      </c>
      <c r="O4419" s="8">
        <f t="shared" ca="1" si="593"/>
        <v>0.19499700052848512</v>
      </c>
      <c r="P4419" s="29">
        <f ca="1">_xlfn.LOGNORM.INV(O4419,'Input Parameters'!$H$27,'Input Parameters'!$I$27)</f>
        <v>0.97326678023343915</v>
      </c>
      <c r="Q4419" s="10"/>
      <c r="R4419" s="15">
        <f>'Input Parameters'!$E$28</f>
        <v>12.7</v>
      </c>
      <c r="S4419" s="10">
        <f t="shared" ca="1" si="594"/>
        <v>0.88906818403738552</v>
      </c>
      <c r="T4419" s="25">
        <f ca="1">_xlfn.LOGNORM.INV(S4419,'Input Parameters'!$H$29,'Input Parameters'!$I$29)</f>
        <v>66.792023041222137</v>
      </c>
      <c r="U4419" s="10">
        <f t="shared" ca="1" si="595"/>
        <v>0.4627273258005925</v>
      </c>
      <c r="V4419" s="29">
        <f ca="1">IF('Input Parameters'!$D$30="Beta",_xlfn.BETA.INV(U4419,'Input Parameters'!$L$30,'Input Parameters'!$M$30,'Input Parameters'!$J$30,'Input Parameters'!$K$30),IF('Input Parameters'!$D$30="LogNorm",_xlfn.LOGNORM.INV(U4419,'Input Parameters'!$H$30,'Input Parameters'!$I$30)))</f>
        <v>0.96301123370501784</v>
      </c>
      <c r="W4419" s="2">
        <f ca="1">N4419+(P4419-N4419)*(1-ERF((T4419-R4419)/(2*SQRT(L4419*'Input Parameters'!$E$31))))</f>
        <v>0.32160054833364793</v>
      </c>
      <c r="X4419">
        <f t="shared" ca="1" si="596"/>
        <v>1</v>
      </c>
      <c r="Y4419" s="7"/>
    </row>
    <row r="4420" spans="1:25" ht="15" customHeight="1" x14ac:dyDescent="0.3">
      <c r="A4420" s="130">
        <v>4413</v>
      </c>
      <c r="B4420" s="10">
        <f t="shared" ca="1" si="588"/>
        <v>0.95280293367286994</v>
      </c>
      <c r="C4420" s="57">
        <f ca="1">_xlfn.NORM.INV(B4420,'Input Parameters'!$E$19,'Input Parameters'!$F$19)</f>
        <v>708.63981944789975</v>
      </c>
      <c r="D4420" s="10">
        <f t="shared" ca="1" si="589"/>
        <v>0.68861697034868141</v>
      </c>
      <c r="E4420" s="59">
        <f ca="1">IF(_xlfn.NORM.INV(D4420,'Input Parameters'!$E$20,'Input Parameters'!$F$20)&lt;3500,3500,IF(_xlfn.NORM.INV(D4420,'Input Parameters'!$E$20,'Input Parameters'!$F$20)&gt;5500,5500,_xlfn.NORM.INV(D4420,'Input Parameters'!$E$20,'Input Parameters'!$F$20)))</f>
        <v>5144.3537429556982</v>
      </c>
      <c r="F4420" s="10">
        <f t="shared" ca="1" si="590"/>
        <v>0.85593689298333309</v>
      </c>
      <c r="G4420" s="61">
        <f ca="1">_xlfn.NORM.INV(F4420,'Input Parameters'!$E$21,'Input Parameters'!$F$21)</f>
        <v>293.19921559711071</v>
      </c>
      <c r="H4420" s="54">
        <f ca="1">EXP(E4420*(1/'Input Parameters'!$E$22-1/G4420))</f>
        <v>1.0120009818711433</v>
      </c>
      <c r="I4420" s="10">
        <f t="shared" ca="1" si="591"/>
        <v>0.79388425708675026</v>
      </c>
      <c r="J4420" s="29">
        <f ca="1">_xlfn.BETA.INV(I4420,'Input Parameters'!$L$24,'Input Parameters'!$M$24,'Input Parameters'!$J$24,'Input Parameters'!$K$24)</f>
        <v>0.73171564351429874</v>
      </c>
      <c r="K4420" s="156">
        <f ca="1">('Input Parameters'!$E$25/'Input Parameters'!$E$31)^$J4420</f>
        <v>5.2527838228804222E-3</v>
      </c>
      <c r="L4420" s="66">
        <f ca="1">$H4420*$C4420*'Input Parameters'!$E$23*K4420</f>
        <v>3.7670034160531296</v>
      </c>
      <c r="M4420" s="23">
        <f t="shared" ca="1" si="592"/>
        <v>0.71904795933922561</v>
      </c>
      <c r="N4420" s="15">
        <f ca="1">_xlfn.NORM.INV(M4420,'Input Parameters'!$E$26,'Input Parameters'!$F$26)</f>
        <v>4.6180328114103199E-2</v>
      </c>
      <c r="O4420" s="8">
        <f t="shared" ca="1" si="593"/>
        <v>0.45192846005412735</v>
      </c>
      <c r="P4420" s="29">
        <f ca="1">_xlfn.LOGNORM.INV(O4420,'Input Parameters'!$H$27,'Input Parameters'!$I$27)</f>
        <v>1.3495521885643151</v>
      </c>
      <c r="Q4420" s="10"/>
      <c r="R4420" s="15">
        <f>'Input Parameters'!$E$28</f>
        <v>12.7</v>
      </c>
      <c r="S4420" s="10">
        <f t="shared" ca="1" si="594"/>
        <v>0.33896419920187126</v>
      </c>
      <c r="T4420" s="25">
        <f ca="1">_xlfn.LOGNORM.INV(S4420,'Input Parameters'!$H$29,'Input Parameters'!$I$29)</f>
        <v>55.579026652586535</v>
      </c>
      <c r="U4420" s="10">
        <f t="shared" ca="1" si="595"/>
        <v>0.99163742472023864</v>
      </c>
      <c r="V4420" s="29">
        <f ca="1">IF('Input Parameters'!$D$30="Beta",_xlfn.BETA.INV(U4420,'Input Parameters'!$L$30,'Input Parameters'!$M$30,'Input Parameters'!$J$30,'Input Parameters'!$K$30),IF('Input Parameters'!$D$30="LogNorm",_xlfn.LOGNORM.INV(U4420,'Input Parameters'!$H$30,'Input Parameters'!$I$30)))</f>
        <v>2.5670454709644828</v>
      </c>
      <c r="W4420" s="2">
        <f ca="1">N4420+(P4420-N4420)*(1-ERF((T4420-R4420)/(2*SQRT(L4420*'Input Parameters'!$E$31))))</f>
        <v>0.20029737613953588</v>
      </c>
      <c r="X4420">
        <f t="shared" ca="1" si="596"/>
        <v>1</v>
      </c>
      <c r="Y4420" s="7"/>
    </row>
    <row r="4421" spans="1:25" ht="15" customHeight="1" x14ac:dyDescent="0.3">
      <c r="A4421" s="130">
        <v>4414</v>
      </c>
      <c r="B4421" s="10">
        <f t="shared" ref="B4421:B4484" ca="1" si="597">RAND()</f>
        <v>0.65511153781614007</v>
      </c>
      <c r="C4421" s="57">
        <f ca="1">_xlfn.NORM.INV(B4421,'Input Parameters'!$E$19,'Input Parameters'!$F$19)</f>
        <v>601.02883536844593</v>
      </c>
      <c r="D4421" s="10">
        <f t="shared" ref="D4421:D4484" ca="1" si="598">RAND()</f>
        <v>0.82497381910624823</v>
      </c>
      <c r="E4421" s="59">
        <f ca="1">IF(_xlfn.NORM.INV(D4421,'Input Parameters'!$E$20,'Input Parameters'!$F$20)&lt;3500,3500,IF(_xlfn.NORM.INV(D4421,'Input Parameters'!$E$20,'Input Parameters'!$F$20)&gt;5500,5500,_xlfn.NORM.INV(D4421,'Input Parameters'!$E$20,'Input Parameters'!$F$20)))</f>
        <v>5454.1414117664071</v>
      </c>
      <c r="F4421" s="10">
        <f t="shared" ref="F4421:F4484" ca="1" si="599">RAND()</f>
        <v>0.3009951994936092</v>
      </c>
      <c r="G4421" s="61">
        <f ca="1">_xlfn.NORM.INV(F4421,'Input Parameters'!$E$21,'Input Parameters'!$F$21)</f>
        <v>280.75069278692968</v>
      </c>
      <c r="H4421" s="54">
        <f ca="1">EXP(E4421*(1/'Input Parameters'!$E$22-1/G4421))</f>
        <v>0.44389167864062956</v>
      </c>
      <c r="I4421" s="10">
        <f t="shared" ref="I4421:I4484" ca="1" si="600">RAND()</f>
        <v>0.6701561359756143</v>
      </c>
      <c r="J4421" s="29">
        <f ca="1">_xlfn.BETA.INV(I4421,'Input Parameters'!$L$24,'Input Parameters'!$M$24,'Input Parameters'!$J$24,'Input Parameters'!$K$24)</f>
        <v>0.67620734948275807</v>
      </c>
      <c r="K4421" s="156">
        <f ca="1">('Input Parameters'!$E$25/'Input Parameters'!$E$31)^$J4421</f>
        <v>7.8220728087840339E-3</v>
      </c>
      <c r="L4421" s="66">
        <f ca="1">$H4421*$C4421*'Input Parameters'!$E$23*K4421</f>
        <v>2.0868640915656691</v>
      </c>
      <c r="M4421" s="23">
        <f t="shared" ref="M4421:M4484" ca="1" si="601">RAND()</f>
        <v>8.0037128765656385E-2</v>
      </c>
      <c r="N4421" s="15">
        <f ca="1">_xlfn.NORM.INV(M4421,'Input Parameters'!$E$26,'Input Parameters'!$F$26)</f>
        <v>4.4987409753698346E-3</v>
      </c>
      <c r="O4421" s="8">
        <f t="shared" ref="O4421:O4484" ca="1" si="602">RAND()</f>
        <v>4.0158387389719219E-2</v>
      </c>
      <c r="P4421" s="29">
        <f ca="1">_xlfn.LOGNORM.INV(O4421,'Input Parameters'!$H$27,'Input Parameters'!$I$27)</f>
        <v>0.65671907205504165</v>
      </c>
      <c r="Q4421" s="10"/>
      <c r="R4421" s="15">
        <f>'Input Parameters'!$E$28</f>
        <v>12.7</v>
      </c>
      <c r="S4421" s="10">
        <f t="shared" ref="S4421:S4484" ca="1" si="603">RAND()</f>
        <v>0.32480764862252476</v>
      </c>
      <c r="T4421" s="25">
        <f ca="1">_xlfn.LOGNORM.INV(S4421,'Input Parameters'!$H$29,'Input Parameters'!$I$29)</f>
        <v>55.336166006221042</v>
      </c>
      <c r="U4421" s="10">
        <f t="shared" ref="U4421:U4484" ca="1" si="604">RAND()</f>
        <v>0.47105667147411945</v>
      </c>
      <c r="V4421" s="29">
        <f ca="1">IF('Input Parameters'!$D$30="Beta",_xlfn.BETA.INV(U4421,'Input Parameters'!$L$30,'Input Parameters'!$M$30,'Input Parameters'!$J$30,'Input Parameters'!$K$30),IF('Input Parameters'!$D$30="LogNorm",_xlfn.LOGNORM.INV(U4421,'Input Parameters'!$H$30,'Input Parameters'!$I$30)))</f>
        <v>0.97100058673014766</v>
      </c>
      <c r="W4421" s="2">
        <f ca="1">N4421+(P4421-N4421)*(1-ERF((T4421-R4421)/(2*SQRT(L4421*'Input Parameters'!$E$31))))</f>
        <v>2.855974147947158E-2</v>
      </c>
      <c r="X4421">
        <f t="shared" ca="1" si="596"/>
        <v>1</v>
      </c>
      <c r="Y4421" s="7"/>
    </row>
    <row r="4422" spans="1:25" ht="15" customHeight="1" x14ac:dyDescent="0.3">
      <c r="A4422" s="130">
        <v>4415</v>
      </c>
      <c r="B4422" s="10">
        <f t="shared" ca="1" si="597"/>
        <v>0.76576881168004463</v>
      </c>
      <c r="C4422" s="57">
        <f ca="1">_xlfn.NORM.INV(B4422,'Input Parameters'!$E$19,'Input Parameters'!$F$19)</f>
        <v>628.56107493888476</v>
      </c>
      <c r="D4422" s="10">
        <f t="shared" ca="1" si="598"/>
        <v>0.99240499333288745</v>
      </c>
      <c r="E4422" s="59">
        <f ca="1">IF(_xlfn.NORM.INV(D4422,'Input Parameters'!$E$20,'Input Parameters'!$F$20)&lt;3500,3500,IF(_xlfn.NORM.INV(D4422,'Input Parameters'!$E$20,'Input Parameters'!$F$20)&gt;5500,5500,_xlfn.NORM.INV(D4422,'Input Parameters'!$E$20,'Input Parameters'!$F$20)))</f>
        <v>5500</v>
      </c>
      <c r="F4422" s="10">
        <f t="shared" ca="1" si="599"/>
        <v>0.90108993666550696</v>
      </c>
      <c r="G4422" s="61">
        <f ca="1">_xlfn.NORM.INV(F4422,'Input Parameters'!$E$21,'Input Parameters'!$F$21)</f>
        <v>294.97200564262431</v>
      </c>
      <c r="H4422" s="54">
        <f ca="1">EXP(E4422*(1/'Input Parameters'!$E$22-1/G4422))</f>
        <v>1.1337081894682337</v>
      </c>
      <c r="I4422" s="10">
        <f t="shared" ca="1" si="600"/>
        <v>0.82081366526779442</v>
      </c>
      <c r="J4422" s="29">
        <f ca="1">_xlfn.BETA.INV(I4422,'Input Parameters'!$L$24,'Input Parameters'!$M$24,'Input Parameters'!$J$24,'Input Parameters'!$K$24)</f>
        <v>0.74536114052783553</v>
      </c>
      <c r="K4422" s="156">
        <f ca="1">('Input Parameters'!$E$25/'Input Parameters'!$E$31)^$J4422</f>
        <v>4.7629706702530337E-3</v>
      </c>
      <c r="L4422" s="66">
        <f ca="1">$H4422*$C4422*'Input Parameters'!$E$23*K4422</f>
        <v>3.3941159440135733</v>
      </c>
      <c r="M4422" s="23">
        <f t="shared" ca="1" si="601"/>
        <v>0.53277726220321975</v>
      </c>
      <c r="N4422" s="15">
        <f ca="1">_xlfn.NORM.INV(M4422,'Input Parameters'!$E$26,'Input Parameters'!$F$26)</f>
        <v>3.5727314391443082E-2</v>
      </c>
      <c r="O4422" s="8">
        <f t="shared" ca="1" si="602"/>
        <v>0.99945722737729104</v>
      </c>
      <c r="P4422" s="29">
        <f ca="1">_xlfn.LOGNORM.INV(O4422,'Input Parameters'!$H$27,'Input Parameters'!$I$27)</f>
        <v>6.0419626897929559</v>
      </c>
      <c r="Q4422" s="10"/>
      <c r="R4422" s="15">
        <f>'Input Parameters'!$E$28</f>
        <v>12.7</v>
      </c>
      <c r="S4422" s="10">
        <f t="shared" ca="1" si="603"/>
        <v>0.26037227583246592</v>
      </c>
      <c r="T4422" s="25">
        <f ca="1">_xlfn.LOGNORM.INV(S4422,'Input Parameters'!$H$29,'Input Parameters'!$I$29)</f>
        <v>54.181005094747469</v>
      </c>
      <c r="U4422" s="10">
        <f t="shared" ca="1" si="604"/>
        <v>0.70106237706656849</v>
      </c>
      <c r="V4422" s="29">
        <f ca="1">IF('Input Parameters'!$D$30="Beta",_xlfn.BETA.INV(U4422,'Input Parameters'!$L$30,'Input Parameters'!$M$30,'Input Parameters'!$J$30,'Input Parameters'!$K$30),IF('Input Parameters'!$D$30="LogNorm",_xlfn.LOGNORM.INV(U4422,'Input Parameters'!$H$30,'Input Parameters'!$I$30)))</f>
        <v>1.2302381328681009</v>
      </c>
      <c r="W4422" s="2">
        <f ca="1">N4422+(P4422-N4422)*(1-ERF((T4422-R4422)/(2*SQRT(L4422*'Input Parameters'!$E$31))))</f>
        <v>0.70459218515701594</v>
      </c>
      <c r="X4422">
        <f t="shared" ca="1" si="596"/>
        <v>1</v>
      </c>
      <c r="Y4422" s="7"/>
    </row>
    <row r="4423" spans="1:25" ht="15" customHeight="1" x14ac:dyDescent="0.3">
      <c r="A4423" s="130">
        <v>4416</v>
      </c>
      <c r="B4423" s="10">
        <f t="shared" ca="1" si="597"/>
        <v>0.47902962204183819</v>
      </c>
      <c r="C4423" s="57">
        <f ca="1">_xlfn.NORM.INV(B4423,'Input Parameters'!$E$19,'Input Parameters'!$F$19)</f>
        <v>562.85621491916186</v>
      </c>
      <c r="D4423" s="10">
        <f t="shared" ca="1" si="598"/>
        <v>0.43919815376885785</v>
      </c>
      <c r="E4423" s="59">
        <f ca="1">IF(_xlfn.NORM.INV(D4423,'Input Parameters'!$E$20,'Input Parameters'!$F$20)&lt;3500,3500,IF(_xlfn.NORM.INV(D4423,'Input Parameters'!$E$20,'Input Parameters'!$F$20)&gt;5500,5500,_xlfn.NORM.INV(D4423,'Input Parameters'!$E$20,'Input Parameters'!$F$20)))</f>
        <v>4692.8982533263234</v>
      </c>
      <c r="F4423" s="10">
        <f t="shared" ca="1" si="599"/>
        <v>0.27194060142794141</v>
      </c>
      <c r="G4423" s="61">
        <f ca="1">_xlfn.NORM.INV(F4423,'Input Parameters'!$E$21,'Input Parameters'!$F$21)</f>
        <v>280.07933875146523</v>
      </c>
      <c r="H4423" s="54">
        <f ca="1">EXP(E4423*(1/'Input Parameters'!$E$22-1/G4423))</f>
        <v>0.47764592126745398</v>
      </c>
      <c r="I4423" s="10">
        <f t="shared" ca="1" si="600"/>
        <v>0.6910526805187176</v>
      </c>
      <c r="J4423" s="29">
        <f ca="1">_xlfn.BETA.INV(I4423,'Input Parameters'!$L$24,'Input Parameters'!$M$24,'Input Parameters'!$J$24,'Input Parameters'!$K$24)</f>
        <v>0.68503650899444424</v>
      </c>
      <c r="K4423" s="156">
        <f ca="1">('Input Parameters'!$E$25/'Input Parameters'!$E$31)^$J4423</f>
        <v>7.3420139665491676E-3</v>
      </c>
      <c r="L4423" s="66">
        <f ca="1">$H4423*$C4423*'Input Parameters'!$E$23*K4423</f>
        <v>1.9738709056218908</v>
      </c>
      <c r="M4423" s="23">
        <f t="shared" ca="1" si="601"/>
        <v>0.26469622552326022</v>
      </c>
      <c r="N4423" s="15">
        <f ca="1">_xlfn.NORM.INV(M4423,'Input Parameters'!$E$26,'Input Parameters'!$F$26)</f>
        <v>2.0792391940126796E-2</v>
      </c>
      <c r="O4423" s="8">
        <f t="shared" ca="1" si="602"/>
        <v>0.43720979861193643</v>
      </c>
      <c r="P4423" s="29">
        <f ca="1">_xlfn.LOGNORM.INV(O4423,'Input Parameters'!$H$27,'Input Parameters'!$I$27)</f>
        <v>1.3274901830148995</v>
      </c>
      <c r="Q4423" s="10"/>
      <c r="R4423" s="15">
        <f>'Input Parameters'!$E$28</f>
        <v>12.7</v>
      </c>
      <c r="S4423" s="10">
        <f t="shared" ca="1" si="603"/>
        <v>0.76690081849928771</v>
      </c>
      <c r="T4423" s="25">
        <f ca="1">_xlfn.LOGNORM.INV(S4423,'Input Parameters'!$H$29,'Input Parameters'!$I$29)</f>
        <v>63.196135593176486</v>
      </c>
      <c r="U4423" s="10">
        <f t="shared" ca="1" si="604"/>
        <v>4.4251189037042504E-2</v>
      </c>
      <c r="V4423" s="29">
        <f ca="1">IF('Input Parameters'!$D$30="Beta",_xlfn.BETA.INV(U4423,'Input Parameters'!$L$30,'Input Parameters'!$M$30,'Input Parameters'!$J$30,'Input Parameters'!$K$30),IF('Input Parameters'!$D$30="LogNorm",_xlfn.LOGNORM.INV(U4423,'Input Parameters'!$H$30,'Input Parameters'!$I$30)))</f>
        <v>0.51042968953486234</v>
      </c>
      <c r="W4423" s="2">
        <f ca="1">N4423+(P4423-N4423)*(1-ERF((T4423-R4423)/(2*SQRT(L4423*'Input Parameters'!$E$31))))</f>
        <v>3.5216984939015747E-2</v>
      </c>
      <c r="X4423">
        <f t="shared" ca="1" si="596"/>
        <v>1</v>
      </c>
      <c r="Y4423" s="7"/>
    </row>
    <row r="4424" spans="1:25" ht="15" customHeight="1" x14ac:dyDescent="0.3">
      <c r="A4424" s="130">
        <v>4417</v>
      </c>
      <c r="B4424" s="10">
        <f t="shared" ca="1" si="597"/>
        <v>0.62674947151690596</v>
      </c>
      <c r="C4424" s="57">
        <f ca="1">_xlfn.NORM.INV(B4424,'Input Parameters'!$E$19,'Input Parameters'!$F$19)</f>
        <v>594.61516732459177</v>
      </c>
      <c r="D4424" s="10">
        <f t="shared" ca="1" si="598"/>
        <v>0.32274427245126125</v>
      </c>
      <c r="E4424" s="59">
        <f ca="1">IF(_xlfn.NORM.INV(D4424,'Input Parameters'!$E$20,'Input Parameters'!$F$20)&lt;3500,3500,IF(_xlfn.NORM.INV(D4424,'Input Parameters'!$E$20,'Input Parameters'!$F$20)&gt;5500,5500,_xlfn.NORM.INV(D4424,'Input Parameters'!$E$20,'Input Parameters'!$F$20)))</f>
        <v>4477.9730097316451</v>
      </c>
      <c r="F4424" s="10">
        <f t="shared" ca="1" si="599"/>
        <v>0.47863618884878034</v>
      </c>
      <c r="G4424" s="61">
        <f ca="1">_xlfn.NORM.INV(F4424,'Input Parameters'!$E$21,'Input Parameters'!$F$21)</f>
        <v>284.42888671525679</v>
      </c>
      <c r="H4424" s="54">
        <f ca="1">EXP(E4424*(1/'Input Parameters'!$E$22-1/G4424))</f>
        <v>0.63093613457555531</v>
      </c>
      <c r="I4424" s="10">
        <f t="shared" ca="1" si="600"/>
        <v>0.52603393780852115</v>
      </c>
      <c r="J4424" s="29">
        <f ca="1">_xlfn.BETA.INV(I4424,'Input Parameters'!$L$24,'Input Parameters'!$M$24,'Input Parameters'!$J$24,'Input Parameters'!$K$24)</f>
        <v>0.61764661123588249</v>
      </c>
      <c r="K4424" s="156">
        <f ca="1">('Input Parameters'!$E$25/'Input Parameters'!$E$31)^$J4424</f>
        <v>1.1905944761933015E-2</v>
      </c>
      <c r="L4424" s="66">
        <f ca="1">$H4424*$C4424*'Input Parameters'!$E$23*K4424</f>
        <v>4.4666841850845662</v>
      </c>
      <c r="M4424" s="23">
        <f t="shared" ca="1" si="601"/>
        <v>0.38082104377766846</v>
      </c>
      <c r="N4424" s="15">
        <f ca="1">_xlfn.NORM.INV(M4424,'Input Parameters'!$E$26,'Input Parameters'!$F$26)</f>
        <v>2.7630172015743762E-2</v>
      </c>
      <c r="O4424" s="8">
        <f t="shared" ca="1" si="602"/>
        <v>0.42310298379720013</v>
      </c>
      <c r="P4424" s="29">
        <f ca="1">_xlfn.LOGNORM.INV(O4424,'Input Parameters'!$H$27,'Input Parameters'!$I$27)</f>
        <v>1.3065644960014091</v>
      </c>
      <c r="Q4424" s="10"/>
      <c r="R4424" s="15">
        <f>'Input Parameters'!$E$28</f>
        <v>12.7</v>
      </c>
      <c r="S4424" s="10">
        <f t="shared" ca="1" si="603"/>
        <v>0.10916004330273166</v>
      </c>
      <c r="T4424" s="25">
        <f ca="1">_xlfn.LOGNORM.INV(S4424,'Input Parameters'!$H$29,'Input Parameters'!$I$29)</f>
        <v>50.715057337614418</v>
      </c>
      <c r="U4424" s="10">
        <f t="shared" ca="1" si="604"/>
        <v>0.13754451456862782</v>
      </c>
      <c r="V4424" s="29">
        <f ca="1">IF('Input Parameters'!$D$30="Beta",_xlfn.BETA.INV(U4424,'Input Parameters'!$L$30,'Input Parameters'!$M$30,'Input Parameters'!$J$30,'Input Parameters'!$K$30),IF('Input Parameters'!$D$30="LogNorm",_xlfn.LOGNORM.INV(U4424,'Input Parameters'!$H$30,'Input Parameters'!$I$30)))</f>
        <v>0.64973599304899765</v>
      </c>
      <c r="W4424" s="2">
        <f ca="1">N4424+(P4424-N4424)*(1-ERF((T4424-R4424)/(2*SQRT(L4424*'Input Parameters'!$E$31))))</f>
        <v>0.28778305210604516</v>
      </c>
      <c r="X4424">
        <f t="shared" ca="1" si="596"/>
        <v>1</v>
      </c>
      <c r="Y4424" s="7"/>
    </row>
    <row r="4425" spans="1:25" ht="15" customHeight="1" x14ac:dyDescent="0.3">
      <c r="A4425" s="130">
        <v>4418</v>
      </c>
      <c r="B4425" s="10">
        <f t="shared" ca="1" si="597"/>
        <v>0.21485172771092342</v>
      </c>
      <c r="C4425" s="57">
        <f ca="1">_xlfn.NORM.INV(B4425,'Input Parameters'!$E$19,'Input Parameters'!$F$19)</f>
        <v>500.57041712979128</v>
      </c>
      <c r="D4425" s="10">
        <f t="shared" ca="1" si="598"/>
        <v>4.7568509625796951E-2</v>
      </c>
      <c r="E4425" s="59">
        <f ca="1">IF(_xlfn.NORM.INV(D4425,'Input Parameters'!$E$20,'Input Parameters'!$F$20)&lt;3500,3500,IF(_xlfn.NORM.INV(D4425,'Input Parameters'!$E$20,'Input Parameters'!$F$20)&gt;5500,5500,_xlfn.NORM.INV(D4425,'Input Parameters'!$E$20,'Input Parameters'!$F$20)))</f>
        <v>3631.7693630283457</v>
      </c>
      <c r="F4425" s="10">
        <f t="shared" ca="1" si="599"/>
        <v>0.50109492731082084</v>
      </c>
      <c r="G4425" s="61">
        <f ca="1">_xlfn.NORM.INV(F4425,'Input Parameters'!$E$21,'Input Parameters'!$F$21)</f>
        <v>284.87157239252502</v>
      </c>
      <c r="H4425" s="54">
        <f ca="1">EXP(E4425*(1/'Input Parameters'!$E$22-1/G4425))</f>
        <v>0.70210099389133107</v>
      </c>
      <c r="I4425" s="10">
        <f t="shared" ca="1" si="600"/>
        <v>0.80981992313572881</v>
      </c>
      <c r="J4425" s="29">
        <f ca="1">_xlfn.BETA.INV(I4425,'Input Parameters'!$L$24,'Input Parameters'!$M$24,'Input Parameters'!$J$24,'Input Parameters'!$K$24)</f>
        <v>0.73968923857951385</v>
      </c>
      <c r="K4425" s="156">
        <f ca="1">('Input Parameters'!$E$25/'Input Parameters'!$E$31)^$J4425</f>
        <v>4.9607613319135593E-3</v>
      </c>
      <c r="L4425" s="66">
        <f ca="1">$H4425*$C4425*'Input Parameters'!$E$23*K4425</f>
        <v>1.74346446825469</v>
      </c>
      <c r="M4425" s="23">
        <f t="shared" ca="1" si="601"/>
        <v>0.52792012765006813</v>
      </c>
      <c r="N4425" s="15">
        <f ca="1">_xlfn.NORM.INV(M4425,'Input Parameters'!$E$26,'Input Parameters'!$F$26)</f>
        <v>3.5470894818478683E-2</v>
      </c>
      <c r="O4425" s="8">
        <f t="shared" ca="1" si="602"/>
        <v>0.54121951851264238</v>
      </c>
      <c r="P4425" s="29">
        <f ca="1">_xlfn.LOGNORM.INV(O4425,'Input Parameters'!$H$27,'Input Parameters'!$I$27)</f>
        <v>1.4903400569045955</v>
      </c>
      <c r="Q4425" s="10"/>
      <c r="R4425" s="15">
        <f>'Input Parameters'!$E$28</f>
        <v>12.7</v>
      </c>
      <c r="S4425" s="10">
        <f t="shared" ca="1" si="603"/>
        <v>0.18149486843083107</v>
      </c>
      <c r="T4425" s="25">
        <f ca="1">_xlfn.LOGNORM.INV(S4425,'Input Parameters'!$H$29,'Input Parameters'!$I$29)</f>
        <v>52.578063931819621</v>
      </c>
      <c r="U4425" s="10">
        <f t="shared" ca="1" si="604"/>
        <v>0.38243776124223994</v>
      </c>
      <c r="V4425" s="29">
        <f ca="1">IF('Input Parameters'!$D$30="Beta",_xlfn.BETA.INV(U4425,'Input Parameters'!$L$30,'Input Parameters'!$M$30,'Input Parameters'!$J$30,'Input Parameters'!$K$30),IF('Input Parameters'!$D$30="LogNorm",_xlfn.LOGNORM.INV(U4425,'Input Parameters'!$H$30,'Input Parameters'!$I$30)))</f>
        <v>0.88804228003097641</v>
      </c>
      <c r="W4425" s="2">
        <f ca="1">N4425+(P4425-N4425)*(1-ERF((T4425-R4425)/(2*SQRT(L4425*'Input Parameters'!$E$31))))</f>
        <v>8.3066936754426918E-2</v>
      </c>
      <c r="X4425">
        <f t="shared" ref="X4425:X4488" ca="1" si="605">IFERROR(IF(W4425&gt;V4425,0,1),0)</f>
        <v>1</v>
      </c>
      <c r="Y4425" s="7"/>
    </row>
    <row r="4426" spans="1:25" ht="15" customHeight="1" x14ac:dyDescent="0.3">
      <c r="A4426" s="130">
        <v>4419</v>
      </c>
      <c r="B4426" s="10">
        <f t="shared" ca="1" si="597"/>
        <v>0.1691880217304722</v>
      </c>
      <c r="C4426" s="57">
        <f ca="1">_xlfn.NORM.INV(B4426,'Input Parameters'!$E$19,'Input Parameters'!$F$19)</f>
        <v>486.40148278220624</v>
      </c>
      <c r="D4426" s="10">
        <f t="shared" ca="1" si="598"/>
        <v>0.16053626915197039</v>
      </c>
      <c r="E4426" s="59">
        <f ca="1">IF(_xlfn.NORM.INV(D4426,'Input Parameters'!$E$20,'Input Parameters'!$F$20)&lt;3500,3500,IF(_xlfn.NORM.INV(D4426,'Input Parameters'!$E$20,'Input Parameters'!$F$20)&gt;5500,5500,_xlfn.NORM.INV(D4426,'Input Parameters'!$E$20,'Input Parameters'!$F$20)))</f>
        <v>4105.4206236437412</v>
      </c>
      <c r="F4426" s="10">
        <f t="shared" ca="1" si="599"/>
        <v>0.54281340033272174</v>
      </c>
      <c r="G4426" s="61">
        <f ca="1">_xlfn.NORM.INV(F4426,'Input Parameters'!$E$21,'Input Parameters'!$F$21)</f>
        <v>285.69513950311455</v>
      </c>
      <c r="H4426" s="54">
        <f ca="1">EXP(E4426*(1/'Input Parameters'!$E$22-1/G4426))</f>
        <v>0.69889088278835187</v>
      </c>
      <c r="I4426" s="10">
        <f t="shared" ca="1" si="600"/>
        <v>0.82957834237424732</v>
      </c>
      <c r="J4426" s="29">
        <f ca="1">_xlfn.BETA.INV(I4426,'Input Parameters'!$L$24,'Input Parameters'!$M$24,'Input Parameters'!$J$24,'Input Parameters'!$K$24)</f>
        <v>0.74999631786788068</v>
      </c>
      <c r="K4426" s="156">
        <f ca="1">('Input Parameters'!$E$25/'Input Parameters'!$E$31)^$J4426</f>
        <v>4.6072027684190839E-3</v>
      </c>
      <c r="L4426" s="66">
        <f ca="1">$H4426*$C4426*'Input Parameters'!$E$23*K4426</f>
        <v>1.5661797041244931</v>
      </c>
      <c r="M4426" s="23">
        <f t="shared" ca="1" si="601"/>
        <v>0.17100159086070188</v>
      </c>
      <c r="N4426" s="15">
        <f ca="1">_xlfn.NORM.INV(M4426,'Input Parameters'!$E$26,'Input Parameters'!$F$26)</f>
        <v>1.4045491752133359E-2</v>
      </c>
      <c r="O4426" s="8">
        <f t="shared" ca="1" si="602"/>
        <v>0.26243632316166754</v>
      </c>
      <c r="P4426" s="29">
        <f ca="1">_xlfn.LOGNORM.INV(O4426,'Input Parameters'!$H$27,'Input Parameters'!$I$27)</f>
        <v>1.0745520133916608</v>
      </c>
      <c r="Q4426" s="10"/>
      <c r="R4426" s="15">
        <f>'Input Parameters'!$E$28</f>
        <v>12.7</v>
      </c>
      <c r="S4426" s="10">
        <f t="shared" ca="1" si="603"/>
        <v>0.19207382052191058</v>
      </c>
      <c r="T4426" s="25">
        <f ca="1">_xlfn.LOGNORM.INV(S4426,'Input Parameters'!$H$29,'Input Parameters'!$I$29)</f>
        <v>52.8111817054181</v>
      </c>
      <c r="U4426" s="10">
        <f t="shared" ca="1" si="604"/>
        <v>0.83588599921716522</v>
      </c>
      <c r="V4426" s="29">
        <f ca="1">IF('Input Parameters'!$D$30="Beta",_xlfn.BETA.INV(U4426,'Input Parameters'!$L$30,'Input Parameters'!$M$30,'Input Parameters'!$J$30,'Input Parameters'!$K$30),IF('Input Parameters'!$D$30="LogNorm",_xlfn.LOGNORM.INV(U4426,'Input Parameters'!$H$30,'Input Parameters'!$I$30)))</f>
        <v>1.4692533515960198</v>
      </c>
      <c r="W4426" s="2">
        <f ca="1">N4426+(P4426-N4426)*(1-ERF((T4426-R4426)/(2*SQRT(L4426*'Input Parameters'!$E$31))))</f>
        <v>3.8892211281501665E-2</v>
      </c>
      <c r="X4426">
        <f t="shared" ca="1" si="605"/>
        <v>1</v>
      </c>
      <c r="Y4426" s="7"/>
    </row>
    <row r="4427" spans="1:25" ht="15" customHeight="1" x14ac:dyDescent="0.3">
      <c r="A4427" s="130">
        <v>4420</v>
      </c>
      <c r="B4427" s="10">
        <f t="shared" ca="1" si="597"/>
        <v>0.99254896071819299</v>
      </c>
      <c r="C4427" s="57">
        <f ca="1">_xlfn.NORM.INV(B4427,'Input Parameters'!$E$19,'Input Parameters'!$F$19)</f>
        <v>773.03638132306492</v>
      </c>
      <c r="D4427" s="10">
        <f t="shared" ca="1" si="598"/>
        <v>0.72022192401168927</v>
      </c>
      <c r="E4427" s="59">
        <f ca="1">IF(_xlfn.NORM.INV(D4427,'Input Parameters'!$E$20,'Input Parameters'!$F$20)&lt;3500,3500,IF(_xlfn.NORM.INV(D4427,'Input Parameters'!$E$20,'Input Parameters'!$F$20)&gt;5500,5500,_xlfn.NORM.INV(D4427,'Input Parameters'!$E$20,'Input Parameters'!$F$20)))</f>
        <v>5208.4506293543946</v>
      </c>
      <c r="F4427" s="10">
        <f t="shared" ca="1" si="599"/>
        <v>5.88676636042893E-2</v>
      </c>
      <c r="G4427" s="61">
        <f ca="1">_xlfn.NORM.INV(F4427,'Input Parameters'!$E$21,'Input Parameters'!$F$21)</f>
        <v>272.55420669738851</v>
      </c>
      <c r="H4427" s="54">
        <f ca="1">EXP(E4427*(1/'Input Parameters'!$E$22-1/G4427))</f>
        <v>0.2635540278877424</v>
      </c>
      <c r="I4427" s="10">
        <f t="shared" ca="1" si="600"/>
        <v>0.15629244687140875</v>
      </c>
      <c r="J4427" s="29">
        <f ca="1">_xlfn.BETA.INV(I4427,'Input Parameters'!$L$24,'Input Parameters'!$M$24,'Input Parameters'!$J$24,'Input Parameters'!$K$24)</f>
        <v>0.4410663477347152</v>
      </c>
      <c r="K4427" s="156">
        <f ca="1">('Input Parameters'!$E$25/'Input Parameters'!$E$31)^$J4427</f>
        <v>4.2255933549287958E-2</v>
      </c>
      <c r="L4427" s="66">
        <f ca="1">$H4427*$C4427*'Input Parameters'!$E$23*K4427</f>
        <v>8.6090908797147456</v>
      </c>
      <c r="M4427" s="23">
        <f t="shared" ca="1" si="601"/>
        <v>0.71871032744462604</v>
      </c>
      <c r="N4427" s="15">
        <f ca="1">_xlfn.NORM.INV(M4427,'Input Parameters'!$E$26,'Input Parameters'!$F$26)</f>
        <v>4.6159305876201526E-2</v>
      </c>
      <c r="O4427" s="8">
        <f t="shared" ca="1" si="602"/>
        <v>0.38204703262353612</v>
      </c>
      <c r="P4427" s="29">
        <f ca="1">_xlfn.LOGNORM.INV(O4427,'Input Parameters'!$H$27,'Input Parameters'!$I$27)</f>
        <v>1.2466256455880196</v>
      </c>
      <c r="Q4427" s="10"/>
      <c r="R4427" s="15">
        <f>'Input Parameters'!$E$28</f>
        <v>12.7</v>
      </c>
      <c r="S4427" s="10">
        <f t="shared" ca="1" si="603"/>
        <v>0.6253374019172202</v>
      </c>
      <c r="T4427" s="25">
        <f ca="1">_xlfn.LOGNORM.INV(S4427,'Input Parameters'!$H$29,'Input Parameters'!$I$29)</f>
        <v>60.358793459452755</v>
      </c>
      <c r="U4427" s="10">
        <f t="shared" ca="1" si="604"/>
        <v>0.32133105137367912</v>
      </c>
      <c r="V4427" s="29">
        <f ca="1">IF('Input Parameters'!$D$30="Beta",_xlfn.BETA.INV(U4427,'Input Parameters'!$L$30,'Input Parameters'!$M$30,'Input Parameters'!$J$30,'Input Parameters'!$K$30),IF('Input Parameters'!$D$30="LogNorm",_xlfn.LOGNORM.INV(U4427,'Input Parameters'!$H$30,'Input Parameters'!$I$30)))</f>
        <v>0.83213406803174073</v>
      </c>
      <c r="W4427" s="2">
        <f ca="1">N4427+(P4427-N4427)*(1-ERF((T4427-R4427)/(2*SQRT(L4427*'Input Parameters'!$E$31))))</f>
        <v>0.34716680165611502</v>
      </c>
      <c r="X4427">
        <f t="shared" ca="1" si="605"/>
        <v>1</v>
      </c>
      <c r="Y4427" s="7"/>
    </row>
    <row r="4428" spans="1:25" ht="15" customHeight="1" x14ac:dyDescent="0.3">
      <c r="A4428" s="130">
        <v>4421</v>
      </c>
      <c r="B4428" s="10">
        <f t="shared" ca="1" si="597"/>
        <v>4.560919122976459E-2</v>
      </c>
      <c r="C4428" s="57">
        <f ca="1">_xlfn.NORM.INV(B4428,'Input Parameters'!$E$19,'Input Parameters'!$F$19)</f>
        <v>424.57903811790004</v>
      </c>
      <c r="D4428" s="10">
        <f t="shared" ca="1" si="598"/>
        <v>0.24632951840137951</v>
      </c>
      <c r="E4428" s="59">
        <f ca="1">IF(_xlfn.NORM.INV(D4428,'Input Parameters'!$E$20,'Input Parameters'!$F$20)&lt;3500,3500,IF(_xlfn.NORM.INV(D4428,'Input Parameters'!$E$20,'Input Parameters'!$F$20)&gt;5500,5500,_xlfn.NORM.INV(D4428,'Input Parameters'!$E$20,'Input Parameters'!$F$20)))</f>
        <v>4319.7399754919497</v>
      </c>
      <c r="F4428" s="10">
        <f t="shared" ca="1" si="599"/>
        <v>0.66167697777042955</v>
      </c>
      <c r="G4428" s="61">
        <f ca="1">_xlfn.NORM.INV(F4428,'Input Parameters'!$E$21,'Input Parameters'!$F$21)</f>
        <v>288.12796777488131</v>
      </c>
      <c r="H4428" s="54">
        <f ca="1">EXP(E4428*(1/'Input Parameters'!$E$22-1/G4428))</f>
        <v>0.77934951535634012</v>
      </c>
      <c r="I4428" s="10">
        <f t="shared" ca="1" si="600"/>
        <v>0.75965253838261204</v>
      </c>
      <c r="J4428" s="29">
        <f ca="1">_xlfn.BETA.INV(I4428,'Input Parameters'!$L$24,'Input Parameters'!$M$24,'Input Parameters'!$J$24,'Input Parameters'!$K$24)</f>
        <v>0.71540010453454717</v>
      </c>
      <c r="K4428" s="156">
        <f ca="1">('Input Parameters'!$E$25/'Input Parameters'!$E$31)^$J4428</f>
        <v>5.9049943072959259E-3</v>
      </c>
      <c r="L4428" s="66">
        <f ca="1">$H4428*$C4428*'Input Parameters'!$E$23*K4428</f>
        <v>1.9539358524150758</v>
      </c>
      <c r="M4428" s="23">
        <f t="shared" ca="1" si="601"/>
        <v>0.79831069969297053</v>
      </c>
      <c r="N4428" s="15">
        <f ca="1">_xlfn.NORM.INV(M4428,'Input Parameters'!$E$26,'Input Parameters'!$F$26)</f>
        <v>5.1547651054021558E-2</v>
      </c>
      <c r="O4428" s="8">
        <f t="shared" ca="1" si="602"/>
        <v>0.99100720854731705</v>
      </c>
      <c r="P4428" s="29">
        <f ca="1">_xlfn.LOGNORM.INV(O4428,'Input Parameters'!$H$27,'Input Parameters'!$I$27)</f>
        <v>4.054869509930124</v>
      </c>
      <c r="Q4428" s="10"/>
      <c r="R4428" s="15">
        <f>'Input Parameters'!$E$28</f>
        <v>12.7</v>
      </c>
      <c r="S4428" s="10">
        <f t="shared" ca="1" si="603"/>
        <v>4.4638505607475398E-2</v>
      </c>
      <c r="T4428" s="25">
        <f ca="1">_xlfn.LOGNORM.INV(S4428,'Input Parameters'!$H$29,'Input Parameters'!$I$29)</f>
        <v>48.117920520557099</v>
      </c>
      <c r="U4428" s="10">
        <f t="shared" ca="1" si="604"/>
        <v>0.53738484839192258</v>
      </c>
      <c r="V4428" s="29">
        <f ca="1">IF('Input Parameters'!$D$30="Beta",_xlfn.BETA.INV(U4428,'Input Parameters'!$L$30,'Input Parameters'!$M$30,'Input Parameters'!$J$30,'Input Parameters'!$K$30),IF('Input Parameters'!$D$30="LogNorm",_xlfn.LOGNORM.INV(U4428,'Input Parameters'!$H$30,'Input Parameters'!$I$30)))</f>
        <v>1.0368788932167219</v>
      </c>
      <c r="W4428" s="2">
        <f ca="1">N4428+(P4428-N4428)*(1-ERF((T4428-R4428)/(2*SQRT(L4428*'Input Parameters'!$E$31))))</f>
        <v>0.34454766644300988</v>
      </c>
      <c r="X4428">
        <f t="shared" ca="1" si="605"/>
        <v>1</v>
      </c>
      <c r="Y4428" s="7"/>
    </row>
    <row r="4429" spans="1:25" ht="15" customHeight="1" x14ac:dyDescent="0.3">
      <c r="A4429" s="130">
        <v>4422</v>
      </c>
      <c r="B4429" s="10">
        <f t="shared" ca="1" si="597"/>
        <v>0.73743807335983269</v>
      </c>
      <c r="C4429" s="57">
        <f ca="1">_xlfn.NORM.INV(B4429,'Input Parameters'!$E$19,'Input Parameters'!$F$19)</f>
        <v>620.99696531481084</v>
      </c>
      <c r="D4429" s="10">
        <f t="shared" ca="1" si="598"/>
        <v>0.28204563172776043</v>
      </c>
      <c r="E4429" s="59">
        <f ca="1">IF(_xlfn.NORM.INV(D4429,'Input Parameters'!$E$20,'Input Parameters'!$F$20)&lt;3500,3500,IF(_xlfn.NORM.INV(D4429,'Input Parameters'!$E$20,'Input Parameters'!$F$20)&gt;5500,5500,_xlfn.NORM.INV(D4429,'Input Parameters'!$E$20,'Input Parameters'!$F$20)))</f>
        <v>4396.2572964456567</v>
      </c>
      <c r="F4429" s="10">
        <f t="shared" ca="1" si="599"/>
        <v>0.85602445525249948</v>
      </c>
      <c r="G4429" s="61">
        <f ca="1">_xlfn.NORM.INV(F4429,'Input Parameters'!$E$21,'Input Parameters'!$F$21)</f>
        <v>293.2022490550313</v>
      </c>
      <c r="H4429" s="54">
        <f ca="1">EXP(E4429*(1/'Input Parameters'!$E$22-1/G4429))</f>
        <v>1.0104036101241587</v>
      </c>
      <c r="I4429" s="10">
        <f t="shared" ca="1" si="600"/>
        <v>0.30039763179818058</v>
      </c>
      <c r="J4429" s="29">
        <f ca="1">_xlfn.BETA.INV(I4429,'Input Parameters'!$L$24,'Input Parameters'!$M$24,'Input Parameters'!$J$24,'Input Parameters'!$K$24)</f>
        <v>0.52134725209096344</v>
      </c>
      <c r="K4429" s="156">
        <f ca="1">('Input Parameters'!$E$25/'Input Parameters'!$E$31)^$J4429</f>
        <v>2.3756255471110516E-2</v>
      </c>
      <c r="L4429" s="66">
        <f ca="1">$H4429*$C4429*'Input Parameters'!$E$23*K4429</f>
        <v>14.906042463955435</v>
      </c>
      <c r="M4429" s="23">
        <f t="shared" ca="1" si="601"/>
        <v>0.8353104293944883</v>
      </c>
      <c r="N4429" s="15">
        <f ca="1">_xlfn.NORM.INV(M4429,'Input Parameters'!$E$26,'Input Parameters'!$F$26)</f>
        <v>5.4482669120588058E-2</v>
      </c>
      <c r="O4429" s="8">
        <f t="shared" ca="1" si="602"/>
        <v>7.8167187408381467E-2</v>
      </c>
      <c r="P4429" s="29">
        <f ca="1">_xlfn.LOGNORM.INV(O4429,'Input Parameters'!$H$27,'Input Parameters'!$I$27)</f>
        <v>0.76040104951167009</v>
      </c>
      <c r="Q4429" s="10"/>
      <c r="R4429" s="15">
        <f>'Input Parameters'!$E$28</f>
        <v>12.7</v>
      </c>
      <c r="S4429" s="10">
        <f t="shared" ca="1" si="603"/>
        <v>0.55554868330003127</v>
      </c>
      <c r="T4429" s="25">
        <f ca="1">_xlfn.LOGNORM.INV(S4429,'Input Parameters'!$H$29,'Input Parameters'!$I$29)</f>
        <v>59.152321152902182</v>
      </c>
      <c r="U4429" s="10">
        <f t="shared" ca="1" si="604"/>
        <v>0.58995698498244808</v>
      </c>
      <c r="V4429" s="29">
        <f ca="1">IF('Input Parameters'!$D$30="Beta",_xlfn.BETA.INV(U4429,'Input Parameters'!$L$30,'Input Parameters'!$M$30,'Input Parameters'!$J$30,'Input Parameters'!$K$30),IF('Input Parameters'!$D$30="LogNorm",_xlfn.LOGNORM.INV(U4429,'Input Parameters'!$H$30,'Input Parameters'!$I$30)))</f>
        <v>1.0929653726299335</v>
      </c>
      <c r="W4429" s="2">
        <f ca="1">N4429+(P4429-N4429)*(1-ERF((T4429-R4429)/(2*SQRT(L4429*'Input Parameters'!$E$31))))</f>
        <v>0.33324851992080323</v>
      </c>
      <c r="X4429">
        <f t="shared" ca="1" si="605"/>
        <v>1</v>
      </c>
      <c r="Y4429" s="7"/>
    </row>
    <row r="4430" spans="1:25" ht="15" customHeight="1" x14ac:dyDescent="0.3">
      <c r="A4430" s="130">
        <v>4423</v>
      </c>
      <c r="B4430" s="10">
        <f t="shared" ca="1" si="597"/>
        <v>0.32283338534510231</v>
      </c>
      <c r="C4430" s="57">
        <f ca="1">_xlfn.NORM.INV(B4430,'Input Parameters'!$E$19,'Input Parameters'!$F$19)</f>
        <v>528.4477225154385</v>
      </c>
      <c r="D4430" s="10">
        <f t="shared" ca="1" si="598"/>
        <v>4.7467795763662668E-3</v>
      </c>
      <c r="E4430" s="59">
        <f ca="1">IF(_xlfn.NORM.INV(D4430,'Input Parameters'!$E$20,'Input Parameters'!$F$20)&lt;3500,3500,IF(_xlfn.NORM.INV(D4430,'Input Parameters'!$E$20,'Input Parameters'!$F$20)&gt;5500,5500,_xlfn.NORM.INV(D4430,'Input Parameters'!$E$20,'Input Parameters'!$F$20)))</f>
        <v>3500</v>
      </c>
      <c r="F4430" s="10">
        <f t="shared" ca="1" si="599"/>
        <v>0.67829687425916374</v>
      </c>
      <c r="G4430" s="61">
        <f ca="1">_xlfn.NORM.INV(F4430,'Input Parameters'!$E$21,'Input Parameters'!$F$21)</f>
        <v>288.48872071917219</v>
      </c>
      <c r="H4430" s="54">
        <f ca="1">EXP(E4430*(1/'Input Parameters'!$E$22-1/G4430))</f>
        <v>0.82961162993921278</v>
      </c>
      <c r="I4430" s="10">
        <f t="shared" ca="1" si="600"/>
        <v>0.22795325683493217</v>
      </c>
      <c r="J4430" s="29">
        <f ca="1">_xlfn.BETA.INV(I4430,'Input Parameters'!$L$24,'Input Parameters'!$M$24,'Input Parameters'!$J$24,'Input Parameters'!$K$24)</f>
        <v>0.4845185659739048</v>
      </c>
      <c r="K4430" s="156">
        <f ca="1">('Input Parameters'!$E$25/'Input Parameters'!$E$31)^$J4430</f>
        <v>3.0939640370237477E-2</v>
      </c>
      <c r="L4430" s="66">
        <f ca="1">$H4430*$C4430*'Input Parameters'!$E$23*K4430</f>
        <v>13.564135622258771</v>
      </c>
      <c r="M4430" s="23">
        <f t="shared" ca="1" si="601"/>
        <v>0.8776558140368943</v>
      </c>
      <c r="N4430" s="15">
        <f ca="1">_xlfn.NORM.INV(M4430,'Input Parameters'!$E$26,'Input Parameters'!$F$26)</f>
        <v>5.8430306251164701E-2</v>
      </c>
      <c r="O4430" s="8">
        <f t="shared" ca="1" si="602"/>
        <v>0.59945765906294968</v>
      </c>
      <c r="P4430" s="29">
        <f ca="1">_xlfn.LOGNORM.INV(O4430,'Input Parameters'!$H$27,'Input Parameters'!$I$27)</f>
        <v>1.5914960554596478</v>
      </c>
      <c r="Q4430" s="10"/>
      <c r="R4430" s="15">
        <f>'Input Parameters'!$E$28</f>
        <v>12.7</v>
      </c>
      <c r="S4430" s="10">
        <f t="shared" ca="1" si="603"/>
        <v>0.60505906059766523</v>
      </c>
      <c r="T4430" s="25">
        <f ca="1">_xlfn.LOGNORM.INV(S4430,'Input Parameters'!$H$29,'Input Parameters'!$I$29)</f>
        <v>60.000256328380395</v>
      </c>
      <c r="U4430" s="10">
        <f t="shared" ca="1" si="604"/>
        <v>0.42744219070344813</v>
      </c>
      <c r="V4430" s="29">
        <f ca="1">IF('Input Parameters'!$D$30="Beta",_xlfn.BETA.INV(U4430,'Input Parameters'!$L$30,'Input Parameters'!$M$30,'Input Parameters'!$J$30,'Input Parameters'!$K$30),IF('Input Parameters'!$D$30="LogNorm",_xlfn.LOGNORM.INV(U4430,'Input Parameters'!$H$30,'Input Parameters'!$I$30)))</f>
        <v>0.92967978149090225</v>
      </c>
      <c r="W4430" s="2">
        <f ca="1">N4430+(P4430-N4430)*(1-ERF((T4430-R4430)/(2*SQRT(L4430*'Input Parameters'!$E$31))))</f>
        <v>0.61616678289383198</v>
      </c>
      <c r="X4430">
        <f t="shared" ca="1" si="605"/>
        <v>1</v>
      </c>
      <c r="Y4430" s="7"/>
    </row>
    <row r="4431" spans="1:25" ht="15" customHeight="1" x14ac:dyDescent="0.3">
      <c r="A4431" s="130">
        <v>4424</v>
      </c>
      <c r="B4431" s="10">
        <f t="shared" ca="1" si="597"/>
        <v>0.34480492391333628</v>
      </c>
      <c r="C4431" s="57">
        <f ca="1">_xlfn.NORM.INV(B4431,'Input Parameters'!$E$19,'Input Parameters'!$F$19)</f>
        <v>533.55200226283648</v>
      </c>
      <c r="D4431" s="10">
        <f t="shared" ca="1" si="598"/>
        <v>0.384226756226972</v>
      </c>
      <c r="E4431" s="59">
        <f ca="1">IF(_xlfn.NORM.INV(D4431,'Input Parameters'!$E$20,'Input Parameters'!$F$20)&lt;3500,3500,IF(_xlfn.NORM.INV(D4431,'Input Parameters'!$E$20,'Input Parameters'!$F$20)&gt;5500,5500,_xlfn.NORM.INV(D4431,'Input Parameters'!$E$20,'Input Parameters'!$F$20)))</f>
        <v>4593.9211411377328</v>
      </c>
      <c r="F4431" s="10">
        <f t="shared" ca="1" si="599"/>
        <v>0.16976711875660522</v>
      </c>
      <c r="G4431" s="61">
        <f ca="1">_xlfn.NORM.INV(F4431,'Input Parameters'!$E$21,'Input Parameters'!$F$21)</f>
        <v>277.34302449554167</v>
      </c>
      <c r="H4431" s="54">
        <f ca="1">EXP(E4431*(1/'Input Parameters'!$E$22-1/G4431))</f>
        <v>0.41266096159412347</v>
      </c>
      <c r="I4431" s="10">
        <f t="shared" ca="1" si="600"/>
        <v>0.30029606821590626</v>
      </c>
      <c r="J4431" s="29">
        <f ca="1">_xlfn.BETA.INV(I4431,'Input Parameters'!$L$24,'Input Parameters'!$M$24,'Input Parameters'!$J$24,'Input Parameters'!$K$24)</f>
        <v>0.52129888071144226</v>
      </c>
      <c r="K4431" s="156">
        <f ca="1">('Input Parameters'!$E$25/'Input Parameters'!$E$31)^$J4431</f>
        <v>2.3764500189066957E-2</v>
      </c>
      <c r="L4431" s="66">
        <f ca="1">$H4431*$C4431*'Input Parameters'!$E$23*K4431</f>
        <v>5.2323745497850647</v>
      </c>
      <c r="M4431" s="23">
        <f t="shared" ca="1" si="601"/>
        <v>0.99438098816815168</v>
      </c>
      <c r="N4431" s="15">
        <f ca="1">_xlfn.NORM.INV(M4431,'Input Parameters'!$E$26,'Input Parameters'!$F$26)</f>
        <v>8.7239390210181345E-2</v>
      </c>
      <c r="O4431" s="8">
        <f t="shared" ca="1" si="602"/>
        <v>0.92411654255135145</v>
      </c>
      <c r="P4431" s="29">
        <f ca="1">_xlfn.LOGNORM.INV(O4431,'Input Parameters'!$H$27,'Input Parameters'!$I$27)</f>
        <v>2.6840519464784665</v>
      </c>
      <c r="Q4431" s="10"/>
      <c r="R4431" s="15">
        <f>'Input Parameters'!$E$28</f>
        <v>12.7</v>
      </c>
      <c r="S4431" s="10">
        <f t="shared" ca="1" si="603"/>
        <v>0.85024467407617477</v>
      </c>
      <c r="T4431" s="25">
        <f ca="1">_xlfn.LOGNORM.INV(S4431,'Input Parameters'!$H$29,'Input Parameters'!$I$29)</f>
        <v>65.425603939854639</v>
      </c>
      <c r="U4431" s="10">
        <f t="shared" ca="1" si="604"/>
        <v>0.80641939292090992</v>
      </c>
      <c r="V4431" s="29">
        <f ca="1">IF('Input Parameters'!$D$30="Beta",_xlfn.BETA.INV(U4431,'Input Parameters'!$L$30,'Input Parameters'!$M$30,'Input Parameters'!$J$30,'Input Parameters'!$K$30),IF('Input Parameters'!$D$30="LogNorm",_xlfn.LOGNORM.INV(U4431,'Input Parameters'!$H$30,'Input Parameters'!$I$30)))</f>
        <v>1.4052677395175162</v>
      </c>
      <c r="W4431" s="2">
        <f ca="1">N4431+(P4431-N4431)*(1-ERF((T4431-R4431)/(2*SQRT(L4431*'Input Parameters'!$E$31))))</f>
        <v>0.35503738275036817</v>
      </c>
      <c r="X4431">
        <f t="shared" ca="1" si="605"/>
        <v>1</v>
      </c>
      <c r="Y4431" s="7"/>
    </row>
    <row r="4432" spans="1:25" ht="15" customHeight="1" x14ac:dyDescent="0.3">
      <c r="A4432" s="130">
        <v>4425</v>
      </c>
      <c r="B4432" s="10">
        <f t="shared" ca="1" si="597"/>
        <v>0.40653344872425845</v>
      </c>
      <c r="C4432" s="57">
        <f ca="1">_xlfn.NORM.INV(B4432,'Input Parameters'!$E$19,'Input Parameters'!$F$19)</f>
        <v>547.31816669214334</v>
      </c>
      <c r="D4432" s="10">
        <f t="shared" ca="1" si="598"/>
        <v>0.86434832864508682</v>
      </c>
      <c r="E4432" s="59">
        <f ca="1">IF(_xlfn.NORM.INV(D4432,'Input Parameters'!$E$20,'Input Parameters'!$F$20)&lt;3500,3500,IF(_xlfn.NORM.INV(D4432,'Input Parameters'!$E$20,'Input Parameters'!$F$20)&gt;5500,5500,_xlfn.NORM.INV(D4432,'Input Parameters'!$E$20,'Input Parameters'!$F$20)))</f>
        <v>5500</v>
      </c>
      <c r="F4432" s="10">
        <f t="shared" ca="1" si="599"/>
        <v>0.64823795675867268</v>
      </c>
      <c r="G4432" s="61">
        <f ca="1">_xlfn.NORM.INV(F4432,'Input Parameters'!$E$21,'Input Parameters'!$F$21)</f>
        <v>287.84126176220752</v>
      </c>
      <c r="H4432" s="54">
        <f ca="1">EXP(E4432*(1/'Input Parameters'!$E$22-1/G4432))</f>
        <v>0.71432097723485455</v>
      </c>
      <c r="I4432" s="10">
        <f t="shared" ca="1" si="600"/>
        <v>0.98179943916689083</v>
      </c>
      <c r="J4432" s="29">
        <f ca="1">_xlfn.BETA.INV(I4432,'Input Parameters'!$L$24,'Input Parameters'!$M$24,'Input Parameters'!$J$24,'Input Parameters'!$K$24)</f>
        <v>0.87854963679359321</v>
      </c>
      <c r="K4432" s="156">
        <f ca="1">('Input Parameters'!$E$25/'Input Parameters'!$E$31)^$J4432</f>
        <v>1.8320536108597872E-3</v>
      </c>
      <c r="L4432" s="66">
        <f ca="1">$H4432*$C4432*'Input Parameters'!$E$23*K4432</f>
        <v>0.71626123271512276</v>
      </c>
      <c r="M4432" s="23">
        <f t="shared" ca="1" si="601"/>
        <v>0.96951800316951386</v>
      </c>
      <c r="N4432" s="15">
        <f ca="1">_xlfn.NORM.INV(M4432,'Input Parameters'!$E$26,'Input Parameters'!$F$26)</f>
        <v>7.3348886634071631E-2</v>
      </c>
      <c r="O4432" s="8">
        <f t="shared" ca="1" si="602"/>
        <v>9.7923548941157068E-2</v>
      </c>
      <c r="P4432" s="29">
        <f ca="1">_xlfn.LOGNORM.INV(O4432,'Input Parameters'!$H$27,'Input Parameters'!$I$27)</f>
        <v>0.80329339566687485</v>
      </c>
      <c r="Q4432" s="10"/>
      <c r="R4432" s="15">
        <f>'Input Parameters'!$E$28</f>
        <v>12.7</v>
      </c>
      <c r="S4432" s="10">
        <f t="shared" ca="1" si="603"/>
        <v>0.43436130384237137</v>
      </c>
      <c r="T4432" s="25">
        <f ca="1">_xlfn.LOGNORM.INV(S4432,'Input Parameters'!$H$29,'Input Parameters'!$I$29)</f>
        <v>57.161202593581748</v>
      </c>
      <c r="U4432" s="10">
        <f t="shared" ca="1" si="604"/>
        <v>0.68034399888807584</v>
      </c>
      <c r="V4432" s="29">
        <f ca="1">IF('Input Parameters'!$D$30="Beta",_xlfn.BETA.INV(U4432,'Input Parameters'!$L$30,'Input Parameters'!$M$30,'Input Parameters'!$J$30,'Input Parameters'!$K$30),IF('Input Parameters'!$D$30="LogNorm",_xlfn.LOGNORM.INV(U4432,'Input Parameters'!$H$30,'Input Parameters'!$I$30)))</f>
        <v>1.2020413125619795</v>
      </c>
      <c r="W4432" s="2">
        <f ca="1">N4432+(P4432-N4432)*(1-ERF((T4432-R4432)/(2*SQRT(L4432*'Input Parameters'!$E$31))))</f>
        <v>7.3497356283775864E-2</v>
      </c>
      <c r="X4432">
        <f t="shared" ca="1" si="605"/>
        <v>1</v>
      </c>
      <c r="Y4432" s="7"/>
    </row>
    <row r="4433" spans="1:25" ht="15" customHeight="1" x14ac:dyDescent="0.3">
      <c r="A4433" s="130">
        <v>4426</v>
      </c>
      <c r="B4433" s="10">
        <f t="shared" ca="1" si="597"/>
        <v>0.2357520242007547</v>
      </c>
      <c r="C4433" s="57">
        <f ca="1">_xlfn.NORM.INV(B4433,'Input Parameters'!$E$19,'Input Parameters'!$F$19)</f>
        <v>506.45712514341687</v>
      </c>
      <c r="D4433" s="10">
        <f t="shared" ca="1" si="598"/>
        <v>0.82058715628845735</v>
      </c>
      <c r="E4433" s="59">
        <f ca="1">IF(_xlfn.NORM.INV(D4433,'Input Parameters'!$E$20,'Input Parameters'!$F$20)&lt;3500,3500,IF(_xlfn.NORM.INV(D4433,'Input Parameters'!$E$20,'Input Parameters'!$F$20)&gt;5500,5500,_xlfn.NORM.INV(D4433,'Input Parameters'!$E$20,'Input Parameters'!$F$20)))</f>
        <v>5442.3235158366524</v>
      </c>
      <c r="F4433" s="10">
        <f t="shared" ca="1" si="599"/>
        <v>0.66615115705128458</v>
      </c>
      <c r="G4433" s="61">
        <f ca="1">_xlfn.NORM.INV(F4433,'Input Parameters'!$E$21,'Input Parameters'!$F$21)</f>
        <v>288.22437610840166</v>
      </c>
      <c r="H4433" s="54">
        <f ca="1">EXP(E4433*(1/'Input Parameters'!$E$22-1/G4433))</f>
        <v>0.73508965111641933</v>
      </c>
      <c r="I4433" s="10">
        <f t="shared" ca="1" si="600"/>
        <v>0.36954133042310744</v>
      </c>
      <c r="J4433" s="29">
        <f ca="1">_xlfn.BETA.INV(I4433,'Input Parameters'!$L$24,'Input Parameters'!$M$24,'Input Parameters'!$J$24,'Input Parameters'!$K$24)</f>
        <v>0.55279667950719025</v>
      </c>
      <c r="K4433" s="156">
        <f ca="1">('Input Parameters'!$E$25/'Input Parameters'!$E$31)^$J4433</f>
        <v>1.8958301614451112E-2</v>
      </c>
      <c r="L4433" s="66">
        <f ca="1">$H4433*$C4433*'Input Parameters'!$E$23*K4433</f>
        <v>7.0580124871386225</v>
      </c>
      <c r="M4433" s="23">
        <f t="shared" ca="1" si="601"/>
        <v>0.69294573932913328</v>
      </c>
      <c r="N4433" s="15">
        <f ca="1">_xlfn.NORM.INV(M4433,'Input Parameters'!$E$26,'Input Parameters'!$F$26)</f>
        <v>4.4588568181904376E-2</v>
      </c>
      <c r="O4433" s="8">
        <f t="shared" ca="1" si="602"/>
        <v>0.35155148355653221</v>
      </c>
      <c r="P4433" s="29">
        <f ca="1">_xlfn.LOGNORM.INV(O4433,'Input Parameters'!$H$27,'Input Parameters'!$I$27)</f>
        <v>1.2027294705244351</v>
      </c>
      <c r="Q4433" s="10"/>
      <c r="R4433" s="15">
        <f>'Input Parameters'!$E$28</f>
        <v>12.7</v>
      </c>
      <c r="S4433" s="10">
        <f t="shared" ca="1" si="603"/>
        <v>0.41536787753136262</v>
      </c>
      <c r="T4433" s="25">
        <f ca="1">_xlfn.LOGNORM.INV(S4433,'Input Parameters'!$H$29,'Input Parameters'!$I$29)</f>
        <v>56.850939589293652</v>
      </c>
      <c r="U4433" s="10">
        <f t="shared" ca="1" si="604"/>
        <v>0.71378705292228373</v>
      </c>
      <c r="V4433" s="29">
        <f ca="1">IF('Input Parameters'!$D$30="Beta",_xlfn.BETA.INV(U4433,'Input Parameters'!$L$30,'Input Parameters'!$M$30,'Input Parameters'!$J$30,'Input Parameters'!$K$30),IF('Input Parameters'!$D$30="LogNorm",_xlfn.LOGNORM.INV(U4433,'Input Parameters'!$H$30,'Input Parameters'!$I$30)))</f>
        <v>1.2483316357784793</v>
      </c>
      <c r="W4433" s="2">
        <f ca="1">N4433+(P4433-N4433)*(1-ERF((T4433-R4433)/(2*SQRT(L4433*'Input Parameters'!$E$31))))</f>
        <v>0.32247875786934799</v>
      </c>
      <c r="X4433">
        <f t="shared" ca="1" si="605"/>
        <v>1</v>
      </c>
      <c r="Y4433" s="7"/>
    </row>
    <row r="4434" spans="1:25" ht="15" customHeight="1" x14ac:dyDescent="0.3">
      <c r="A4434" s="130">
        <v>4427</v>
      </c>
      <c r="B4434" s="10">
        <f t="shared" ca="1" si="597"/>
        <v>0.7849770743137876</v>
      </c>
      <c r="C4434" s="57">
        <f ca="1">_xlfn.NORM.INV(B4434,'Input Parameters'!$E$19,'Input Parameters'!$F$19)</f>
        <v>633.98006485707879</v>
      </c>
      <c r="D4434" s="10">
        <f t="shared" ca="1" si="598"/>
        <v>0.25670375517592181</v>
      </c>
      <c r="E4434" s="59">
        <f ca="1">IF(_xlfn.NORM.INV(D4434,'Input Parameters'!$E$20,'Input Parameters'!$F$20)&lt;3500,3500,IF(_xlfn.NORM.INV(D4434,'Input Parameters'!$E$20,'Input Parameters'!$F$20)&gt;5500,5500,_xlfn.NORM.INV(D4434,'Input Parameters'!$E$20,'Input Parameters'!$F$20)))</f>
        <v>4342.5212391377972</v>
      </c>
      <c r="F4434" s="10">
        <f t="shared" ca="1" si="599"/>
        <v>0.86642544496751139</v>
      </c>
      <c r="G4434" s="61">
        <f ca="1">_xlfn.NORM.INV(F4434,'Input Parameters'!$E$21,'Input Parameters'!$F$21)</f>
        <v>293.57186297444662</v>
      </c>
      <c r="H4434" s="54">
        <f ca="1">EXP(E4434*(1/'Input Parameters'!$E$22-1/G4434))</f>
        <v>1.0292911267306215</v>
      </c>
      <c r="I4434" s="10">
        <f t="shared" ca="1" si="600"/>
        <v>0.63456920728913147</v>
      </c>
      <c r="J4434" s="29">
        <f ca="1">_xlfn.BETA.INV(I4434,'Input Parameters'!$L$24,'Input Parameters'!$M$24,'Input Parameters'!$J$24,'Input Parameters'!$K$24)</f>
        <v>0.66146652221960101</v>
      </c>
      <c r="K4434" s="156">
        <f ca="1">('Input Parameters'!$E$25/'Input Parameters'!$E$31)^$J4434</f>
        <v>8.6945258275297893E-3</v>
      </c>
      <c r="L4434" s="66">
        <f ca="1">$H4434*$C4434*'Input Parameters'!$E$23*K4434</f>
        <v>5.6736133094009515</v>
      </c>
      <c r="M4434" s="23">
        <f t="shared" ca="1" si="601"/>
        <v>0.3806888337978972</v>
      </c>
      <c r="N4434" s="15">
        <f ca="1">_xlfn.NORM.INV(M4434,'Input Parameters'!$E$26,'Input Parameters'!$F$26)</f>
        <v>2.762288457203636E-2</v>
      </c>
      <c r="O4434" s="8">
        <f t="shared" ca="1" si="602"/>
        <v>0.89926357288870618</v>
      </c>
      <c r="P4434" s="29">
        <f ca="1">_xlfn.LOGNORM.INV(O4434,'Input Parameters'!$H$27,'Input Parameters'!$I$27)</f>
        <v>2.5051105383532124</v>
      </c>
      <c r="Q4434" s="10"/>
      <c r="R4434" s="15">
        <f>'Input Parameters'!$E$28</f>
        <v>12.7</v>
      </c>
      <c r="S4434" s="10">
        <f t="shared" ca="1" si="603"/>
        <v>0.48750250345132673</v>
      </c>
      <c r="T4434" s="25">
        <f ca="1">_xlfn.LOGNORM.INV(S4434,'Input Parameters'!$H$29,'Input Parameters'!$I$29)</f>
        <v>58.027343757851717</v>
      </c>
      <c r="U4434" s="10">
        <f t="shared" ca="1" si="604"/>
        <v>0.2309431609986361</v>
      </c>
      <c r="V4434" s="29">
        <f ca="1">IF('Input Parameters'!$D$30="Beta",_xlfn.BETA.INV(U4434,'Input Parameters'!$L$30,'Input Parameters'!$M$30,'Input Parameters'!$J$30,'Input Parameters'!$K$30),IF('Input Parameters'!$D$30="LogNorm",_xlfn.LOGNORM.INV(U4434,'Input Parameters'!$H$30,'Input Parameters'!$I$30)))</f>
        <v>0.747567402727355</v>
      </c>
      <c r="W4434" s="2">
        <f ca="1">N4434+(P4434-N4434)*(1-ERF((T4434-R4434)/(2*SQRT(L4434*'Input Parameters'!$E$31))))</f>
        <v>0.46968627030800386</v>
      </c>
      <c r="X4434">
        <f t="shared" ca="1" si="605"/>
        <v>1</v>
      </c>
      <c r="Y4434" s="7"/>
    </row>
    <row r="4435" spans="1:25" ht="15" customHeight="1" x14ac:dyDescent="0.3">
      <c r="A4435" s="130">
        <v>4428</v>
      </c>
      <c r="B4435" s="10">
        <f t="shared" ca="1" si="597"/>
        <v>0.5620360295566863</v>
      </c>
      <c r="C4435" s="57">
        <f ca="1">_xlfn.NORM.INV(B4435,'Input Parameters'!$E$19,'Input Parameters'!$F$19)</f>
        <v>580.49326489394139</v>
      </c>
      <c r="D4435" s="10">
        <f t="shared" ca="1" si="598"/>
        <v>0.72493171139254353</v>
      </c>
      <c r="E4435" s="59">
        <f ca="1">IF(_xlfn.NORM.INV(D4435,'Input Parameters'!$E$20,'Input Parameters'!$F$20)&lt;3500,3500,IF(_xlfn.NORM.INV(D4435,'Input Parameters'!$E$20,'Input Parameters'!$F$20)&gt;5500,5500,_xlfn.NORM.INV(D4435,'Input Parameters'!$E$20,'Input Parameters'!$F$20)))</f>
        <v>5218.2888364232158</v>
      </c>
      <c r="F4435" s="10">
        <f t="shared" ca="1" si="599"/>
        <v>0.14359024451556024</v>
      </c>
      <c r="G4435" s="61">
        <f ca="1">_xlfn.NORM.INV(F4435,'Input Parameters'!$E$21,'Input Parameters'!$F$21)</f>
        <v>276.48438801384907</v>
      </c>
      <c r="H4435" s="54">
        <f ca="1">EXP(E4435*(1/'Input Parameters'!$E$22-1/G4435))</f>
        <v>0.34512100849256888</v>
      </c>
      <c r="I4435" s="10">
        <f t="shared" ca="1" si="600"/>
        <v>0.70153725381161114</v>
      </c>
      <c r="J4435" s="29">
        <f ca="1">_xlfn.BETA.INV(I4435,'Input Parameters'!$L$24,'Input Parameters'!$M$24,'Input Parameters'!$J$24,'Input Parameters'!$K$24)</f>
        <v>0.68952702283608225</v>
      </c>
      <c r="K4435" s="156">
        <f ca="1">('Input Parameters'!$E$25/'Input Parameters'!$E$31)^$J4435</f>
        <v>7.1092750173223345E-3</v>
      </c>
      <c r="L4435" s="66">
        <f ca="1">$H4435*$C4435*'Input Parameters'!$E$23*K4435</f>
        <v>1.4242751499988908</v>
      </c>
      <c r="M4435" s="23">
        <f t="shared" ca="1" si="601"/>
        <v>0.82690068228918967</v>
      </c>
      <c r="N4435" s="15">
        <f ca="1">_xlfn.NORM.INV(M4435,'Input Parameters'!$E$26,'Input Parameters'!$F$26)</f>
        <v>5.3781754081222058E-2</v>
      </c>
      <c r="O4435" s="8">
        <f t="shared" ca="1" si="602"/>
        <v>0.50261561449526504</v>
      </c>
      <c r="P4435" s="29">
        <f ca="1">_xlfn.LOGNORM.INV(O4435,'Input Parameters'!$H$27,'Input Parameters'!$I$27)</f>
        <v>1.4277682026313541</v>
      </c>
      <c r="Q4435" s="10"/>
      <c r="R4435" s="15">
        <f>'Input Parameters'!$E$28</f>
        <v>12.7</v>
      </c>
      <c r="S4435" s="10">
        <f t="shared" ca="1" si="603"/>
        <v>0.53331876210798224</v>
      </c>
      <c r="T4435" s="25">
        <f ca="1">_xlfn.LOGNORM.INV(S4435,'Input Parameters'!$H$29,'Input Parameters'!$I$29)</f>
        <v>58.781065766726911</v>
      </c>
      <c r="U4435" s="10">
        <f t="shared" ca="1" si="604"/>
        <v>0.74456182416790873</v>
      </c>
      <c r="V4435" s="29">
        <f ca="1">IF('Input Parameters'!$D$30="Beta",_xlfn.BETA.INV(U4435,'Input Parameters'!$L$30,'Input Parameters'!$M$30,'Input Parameters'!$J$30,'Input Parameters'!$K$30),IF('Input Parameters'!$D$30="LogNorm",_xlfn.LOGNORM.INV(U4435,'Input Parameters'!$H$30,'Input Parameters'!$I$30)))</f>
        <v>1.294958583167181</v>
      </c>
      <c r="W4435" s="2">
        <f ca="1">N4435+(P4435-N4435)*(1-ERF((T4435-R4435)/(2*SQRT(L4435*'Input Parameters'!$E$31))))</f>
        <v>6.2475855805304986E-2</v>
      </c>
      <c r="X4435">
        <f t="shared" ca="1" si="605"/>
        <v>1</v>
      </c>
      <c r="Y4435" s="7"/>
    </row>
    <row r="4436" spans="1:25" ht="15" customHeight="1" x14ac:dyDescent="0.3">
      <c r="A4436" s="130">
        <v>4429</v>
      </c>
      <c r="B4436" s="10">
        <f t="shared" ca="1" si="597"/>
        <v>0.72611055614219666</v>
      </c>
      <c r="C4436" s="57">
        <f ca="1">_xlfn.NORM.INV(B4436,'Input Parameters'!$E$19,'Input Parameters'!$F$19)</f>
        <v>618.09225163954954</v>
      </c>
      <c r="D4436" s="10">
        <f t="shared" ca="1" si="598"/>
        <v>6.8380293721279073E-2</v>
      </c>
      <c r="E4436" s="59">
        <f ca="1">IF(_xlfn.NORM.INV(D4436,'Input Parameters'!$E$20,'Input Parameters'!$F$20)&lt;3500,3500,IF(_xlfn.NORM.INV(D4436,'Input Parameters'!$E$20,'Input Parameters'!$F$20)&gt;5500,5500,_xlfn.NORM.INV(D4436,'Input Parameters'!$E$20,'Input Parameters'!$F$20)))</f>
        <v>3758.4257297683571</v>
      </c>
      <c r="F4436" s="10">
        <f t="shared" ca="1" si="599"/>
        <v>0.33875893505210763</v>
      </c>
      <c r="G4436" s="61">
        <f ca="1">_xlfn.NORM.INV(F4436,'Input Parameters'!$E$21,'Input Parameters'!$F$21)</f>
        <v>281.58139860648453</v>
      </c>
      <c r="H4436" s="54">
        <f ca="1">EXP(E4436*(1/'Input Parameters'!$E$22-1/G4436))</f>
        <v>0.59441806285882137</v>
      </c>
      <c r="I4436" s="10">
        <f t="shared" ca="1" si="600"/>
        <v>0.95677759578799682</v>
      </c>
      <c r="J4436" s="29">
        <f ca="1">_xlfn.BETA.INV(I4436,'Input Parameters'!$L$24,'Input Parameters'!$M$24,'Input Parameters'!$J$24,'Input Parameters'!$K$24)</f>
        <v>0.84196964239948791</v>
      </c>
      <c r="K4436" s="156">
        <f ca="1">('Input Parameters'!$E$25/'Input Parameters'!$E$31)^$J4436</f>
        <v>2.3817746593569836E-3</v>
      </c>
      <c r="L4436" s="66">
        <f ca="1">$H4436*$C4436*'Input Parameters'!$E$23*K4436</f>
        <v>0.87507639242656554</v>
      </c>
      <c r="M4436" s="23">
        <f t="shared" ca="1" si="601"/>
        <v>8.7452985240199399E-2</v>
      </c>
      <c r="N4436" s="15">
        <f ca="1">_xlfn.NORM.INV(M4436,'Input Parameters'!$E$26,'Input Parameters'!$F$26)</f>
        <v>5.5112433621820577E-3</v>
      </c>
      <c r="O4436" s="8">
        <f t="shared" ca="1" si="602"/>
        <v>0.27330065539853665</v>
      </c>
      <c r="P4436" s="29">
        <f ca="1">_xlfn.LOGNORM.INV(O4436,'Input Parameters'!$H$27,'Input Parameters'!$I$27)</f>
        <v>1.0903510266337431</v>
      </c>
      <c r="Q4436" s="10"/>
      <c r="R4436" s="15">
        <f>'Input Parameters'!$E$28</f>
        <v>12.7</v>
      </c>
      <c r="S4436" s="10">
        <f t="shared" ca="1" si="603"/>
        <v>1.2144113757214914E-2</v>
      </c>
      <c r="T4436" s="25">
        <f ca="1">_xlfn.LOGNORM.INV(S4436,'Input Parameters'!$H$29,'Input Parameters'!$I$29)</f>
        <v>45.219670628339003</v>
      </c>
      <c r="U4436" s="10">
        <f t="shared" ca="1" si="604"/>
        <v>0.8015084015989471</v>
      </c>
      <c r="V4436" s="29">
        <f ca="1">IF('Input Parameters'!$D$30="Beta",_xlfn.BETA.INV(U4436,'Input Parameters'!$L$30,'Input Parameters'!$M$30,'Input Parameters'!$J$30,'Input Parameters'!$K$30),IF('Input Parameters'!$D$30="LogNorm",_xlfn.LOGNORM.INV(U4436,'Input Parameters'!$H$30,'Input Parameters'!$I$30)))</f>
        <v>1.3954626542621722</v>
      </c>
      <c r="W4436" s="2">
        <f ca="1">N4436+(P4436-N4436)*(1-ERF((T4436-R4436)/(2*SQRT(L4436*'Input Parameters'!$E$31))))</f>
        <v>2.0661608401041955E-2</v>
      </c>
      <c r="X4436">
        <f t="shared" ca="1" si="605"/>
        <v>1</v>
      </c>
      <c r="Y4436" s="7"/>
    </row>
    <row r="4437" spans="1:25" ht="15" customHeight="1" x14ac:dyDescent="0.3">
      <c r="A4437" s="130">
        <v>4430</v>
      </c>
      <c r="B4437" s="10">
        <f t="shared" ca="1" si="597"/>
        <v>0.5562009711139001</v>
      </c>
      <c r="C4437" s="57">
        <f ca="1">_xlfn.NORM.INV(B4437,'Input Parameters'!$E$19,'Input Parameters'!$F$19)</f>
        <v>579.24358230737312</v>
      </c>
      <c r="D4437" s="10">
        <f t="shared" ca="1" si="598"/>
        <v>0.52019246051061718</v>
      </c>
      <c r="E4437" s="59">
        <f ca="1">IF(_xlfn.NORM.INV(D4437,'Input Parameters'!$E$20,'Input Parameters'!$F$20)&lt;3500,3500,IF(_xlfn.NORM.INV(D4437,'Input Parameters'!$E$20,'Input Parameters'!$F$20)&gt;5500,5500,_xlfn.NORM.INV(D4437,'Input Parameters'!$E$20,'Input Parameters'!$F$20)))</f>
        <v>4835.4456363925838</v>
      </c>
      <c r="F4437" s="10">
        <f t="shared" ca="1" si="599"/>
        <v>0.97856910924083129</v>
      </c>
      <c r="G4437" s="61">
        <f ca="1">_xlfn.NORM.INV(F4437,'Input Parameters'!$E$21,'Input Parameters'!$F$21)</f>
        <v>300.7669273570412</v>
      </c>
      <c r="H4437" s="54">
        <f ca="1">EXP(E4437*(1/'Input Parameters'!$E$22-1/G4437))</f>
        <v>1.5313888634688522</v>
      </c>
      <c r="I4437" s="10">
        <f t="shared" ca="1" si="600"/>
        <v>0.88923134792993863</v>
      </c>
      <c r="J4437" s="29">
        <f ca="1">_xlfn.BETA.INV(I4437,'Input Parameters'!$L$24,'Input Parameters'!$M$24,'Input Parameters'!$J$24,'Input Parameters'!$K$24)</f>
        <v>0.78524336402450734</v>
      </c>
      <c r="K4437" s="156">
        <f ca="1">('Input Parameters'!$E$25/'Input Parameters'!$E$31)^$J4437</f>
        <v>3.5778946122512374E-3</v>
      </c>
      <c r="L4437" s="66">
        <f ca="1">$H4437*$C4437*'Input Parameters'!$E$23*K4437</f>
        <v>3.1737612945823268</v>
      </c>
      <c r="M4437" s="23">
        <f t="shared" ca="1" si="601"/>
        <v>0.21832264721320904</v>
      </c>
      <c r="N4437" s="15">
        <f ca="1">_xlfn.NORM.INV(M4437,'Input Parameters'!$E$26,'Input Parameters'!$F$26)</f>
        <v>1.7664717131841135E-2</v>
      </c>
      <c r="O4437" s="8">
        <f t="shared" ca="1" si="602"/>
        <v>0.98162430220258101</v>
      </c>
      <c r="P4437" s="29">
        <f ca="1">_xlfn.LOGNORM.INV(O4437,'Input Parameters'!$H$27,'Input Parameters'!$I$27)</f>
        <v>3.5865611205749448</v>
      </c>
      <c r="Q4437" s="10"/>
      <c r="R4437" s="15">
        <f>'Input Parameters'!$E$28</f>
        <v>12.7</v>
      </c>
      <c r="S4437" s="10">
        <f t="shared" ca="1" si="603"/>
        <v>0.2185272478718806</v>
      </c>
      <c r="T4437" s="25">
        <f ca="1">_xlfn.LOGNORM.INV(S4437,'Input Parameters'!$H$29,'Input Parameters'!$I$29)</f>
        <v>53.366109905371729</v>
      </c>
      <c r="U4437" s="10">
        <f t="shared" ca="1" si="604"/>
        <v>0.7270499292799506</v>
      </c>
      <c r="V4437" s="29">
        <f ca="1">IF('Input Parameters'!$D$30="Beta",_xlfn.BETA.INV(U4437,'Input Parameters'!$L$30,'Input Parameters'!$M$30,'Input Parameters'!$J$30,'Input Parameters'!$K$30),IF('Input Parameters'!$D$30="LogNorm",_xlfn.LOGNORM.INV(U4437,'Input Parameters'!$H$30,'Input Parameters'!$I$30)))</f>
        <v>1.2678950236270898</v>
      </c>
      <c r="W4437" s="2">
        <f ca="1">N4437+(P4437-N4437)*(1-ERF((T4437-R4437)/(2*SQRT(L4437*'Input Parameters'!$E$31))))</f>
        <v>0.39777247330634768</v>
      </c>
      <c r="X4437">
        <f t="shared" ca="1" si="605"/>
        <v>1</v>
      </c>
      <c r="Y4437" s="7"/>
    </row>
    <row r="4438" spans="1:25" ht="15" customHeight="1" x14ac:dyDescent="0.3">
      <c r="A4438" s="130">
        <v>4431</v>
      </c>
      <c r="B4438" s="10">
        <f t="shared" ca="1" si="597"/>
        <v>0.36681709399246443</v>
      </c>
      <c r="C4438" s="57">
        <f ca="1">_xlfn.NORM.INV(B4438,'Input Parameters'!$E$19,'Input Parameters'!$F$19)</f>
        <v>538.54505071158178</v>
      </c>
      <c r="D4438" s="10">
        <f t="shared" ca="1" si="598"/>
        <v>0.95532031495987957</v>
      </c>
      <c r="E4438" s="59">
        <f ca="1">IF(_xlfn.NORM.INV(D4438,'Input Parameters'!$E$20,'Input Parameters'!$F$20)&lt;3500,3500,IF(_xlfn.NORM.INV(D4438,'Input Parameters'!$E$20,'Input Parameters'!$F$20)&gt;5500,5500,_xlfn.NORM.INV(D4438,'Input Parameters'!$E$20,'Input Parameters'!$F$20)))</f>
        <v>5500</v>
      </c>
      <c r="F4438" s="10">
        <f t="shared" ca="1" si="599"/>
        <v>0.43087612172488077</v>
      </c>
      <c r="G4438" s="61">
        <f ca="1">_xlfn.NORM.INV(F4438,'Input Parameters'!$E$21,'Input Parameters'!$F$21)</f>
        <v>283.48122764982082</v>
      </c>
      <c r="H4438" s="54">
        <f ca="1">EXP(E4438*(1/'Input Parameters'!$E$22-1/G4438))</f>
        <v>0.53242864929831946</v>
      </c>
      <c r="I4438" s="10">
        <f t="shared" ca="1" si="600"/>
        <v>0.88297099740416785</v>
      </c>
      <c r="J4438" s="29">
        <f ca="1">_xlfn.BETA.INV(I4438,'Input Parameters'!$L$24,'Input Parameters'!$M$24,'Input Parameters'!$J$24,'Input Parameters'!$K$24)</f>
        <v>0.78115024316984782</v>
      </c>
      <c r="K4438" s="156">
        <f ca="1">('Input Parameters'!$E$25/'Input Parameters'!$E$31)^$J4438</f>
        <v>3.6845069889696789E-3</v>
      </c>
      <c r="L4438" s="66">
        <f ca="1">$H4438*$C4438*'Input Parameters'!$E$23*K4438</f>
        <v>1.0564837949445312</v>
      </c>
      <c r="M4438" s="23">
        <f t="shared" ca="1" si="601"/>
        <v>0.24443447995039991</v>
      </c>
      <c r="N4438" s="15">
        <f ca="1">_xlfn.NORM.INV(M4438,'Input Parameters'!$E$26,'Input Parameters'!$F$26)</f>
        <v>1.9465713667512891E-2</v>
      </c>
      <c r="O4438" s="8">
        <f t="shared" ca="1" si="602"/>
        <v>0.29012611256905041</v>
      </c>
      <c r="P4438" s="29">
        <f ca="1">_xlfn.LOGNORM.INV(O4438,'Input Parameters'!$H$27,'Input Parameters'!$I$27)</f>
        <v>1.1146622166990161</v>
      </c>
      <c r="Q4438" s="10"/>
      <c r="R4438" s="15">
        <f>'Input Parameters'!$E$28</f>
        <v>12.7</v>
      </c>
      <c r="S4438" s="10">
        <f t="shared" ca="1" si="603"/>
        <v>0.90401442723626113</v>
      </c>
      <c r="T4438" s="25">
        <f ca="1">_xlfn.LOGNORM.INV(S4438,'Input Parameters'!$H$29,'Input Parameters'!$I$29)</f>
        <v>67.418727131834501</v>
      </c>
      <c r="U4438" s="10">
        <f t="shared" ca="1" si="604"/>
        <v>0.95047294278736427</v>
      </c>
      <c r="V4438" s="29">
        <f ca="1">IF('Input Parameters'!$D$30="Beta",_xlfn.BETA.INV(U4438,'Input Parameters'!$L$30,'Input Parameters'!$M$30,'Input Parameters'!$J$30,'Input Parameters'!$K$30),IF('Input Parameters'!$D$30="LogNorm",_xlfn.LOGNORM.INV(U4438,'Input Parameters'!$H$30,'Input Parameters'!$I$30)))</f>
        <v>1.9148952011267402</v>
      </c>
      <c r="W4438" s="2">
        <f ca="1">N4438+(P4438-N4438)*(1-ERF((T4438-R4438)/(2*SQRT(L4438*'Input Parameters'!$E$31))))</f>
        <v>1.9648595432636379E-2</v>
      </c>
      <c r="X4438">
        <f t="shared" ca="1" si="605"/>
        <v>1</v>
      </c>
      <c r="Y4438" s="7"/>
    </row>
    <row r="4439" spans="1:25" ht="15" customHeight="1" x14ac:dyDescent="0.3">
      <c r="A4439" s="130">
        <v>4432</v>
      </c>
      <c r="B4439" s="10">
        <f t="shared" ca="1" si="597"/>
        <v>0.70467078849620746</v>
      </c>
      <c r="C4439" s="57">
        <f ca="1">_xlfn.NORM.INV(B4439,'Input Parameters'!$E$19,'Input Parameters'!$F$19)</f>
        <v>612.75104038094469</v>
      </c>
      <c r="D4439" s="10">
        <f t="shared" ca="1" si="598"/>
        <v>0.60180424806020094</v>
      </c>
      <c r="E4439" s="59">
        <f ca="1">IF(_xlfn.NORM.INV(D4439,'Input Parameters'!$E$20,'Input Parameters'!$F$20)&lt;3500,3500,IF(_xlfn.NORM.INV(D4439,'Input Parameters'!$E$20,'Input Parameters'!$F$20)&gt;5500,5500,_xlfn.NORM.INV(D4439,'Input Parameters'!$E$20,'Input Parameters'!$F$20)))</f>
        <v>4980.6139710268835</v>
      </c>
      <c r="F4439" s="10">
        <f t="shared" ca="1" si="599"/>
        <v>0.73071087062178219</v>
      </c>
      <c r="G4439" s="61">
        <f ca="1">_xlfn.NORM.INV(F4439,'Input Parameters'!$E$21,'Input Parameters'!$F$21)</f>
        <v>289.68361985433882</v>
      </c>
      <c r="H4439" s="54">
        <f ca="1">EXP(E4439*(1/'Input Parameters'!$E$22-1/G4439))</f>
        <v>0.82315913871519086</v>
      </c>
      <c r="I4439" s="10">
        <f t="shared" ca="1" si="600"/>
        <v>0.72315998720197583</v>
      </c>
      <c r="J4439" s="29">
        <f ca="1">_xlfn.BETA.INV(I4439,'Input Parameters'!$L$24,'Input Parameters'!$M$24,'Input Parameters'!$J$24,'Input Parameters'!$K$24)</f>
        <v>0.69893956550487579</v>
      </c>
      <c r="K4439" s="156">
        <f ca="1">('Input Parameters'!$E$25/'Input Parameters'!$E$31)^$J4439</f>
        <v>6.645094730252799E-3</v>
      </c>
      <c r="L4439" s="66">
        <f ca="1">$H4439*$C4439*'Input Parameters'!$E$23*K4439</f>
        <v>3.3517300870536335</v>
      </c>
      <c r="M4439" s="23">
        <f t="shared" ca="1" si="601"/>
        <v>0.95268619063955229</v>
      </c>
      <c r="N4439" s="15">
        <f ca="1">_xlfn.NORM.INV(M4439,'Input Parameters'!$E$26,'Input Parameters'!$F$26)</f>
        <v>6.9101004152408885E-2</v>
      </c>
      <c r="O4439" s="8">
        <f t="shared" ca="1" si="602"/>
        <v>0.26764139423125832</v>
      </c>
      <c r="P4439" s="29">
        <f ca="1">_xlfn.LOGNORM.INV(O4439,'Input Parameters'!$H$27,'Input Parameters'!$I$27)</f>
        <v>1.0821327990439209</v>
      </c>
      <c r="Q4439" s="10"/>
      <c r="R4439" s="15">
        <f>'Input Parameters'!$E$28</f>
        <v>12.7</v>
      </c>
      <c r="S4439" s="10">
        <f t="shared" ca="1" si="603"/>
        <v>0.88577415653009961</v>
      </c>
      <c r="T4439" s="25">
        <f ca="1">_xlfn.LOGNORM.INV(S4439,'Input Parameters'!$H$29,'Input Parameters'!$I$29)</f>
        <v>66.662935430182586</v>
      </c>
      <c r="U4439" s="10">
        <f t="shared" ca="1" si="604"/>
        <v>0.41683230502762536</v>
      </c>
      <c r="V4439" s="29">
        <f ca="1">IF('Input Parameters'!$D$30="Beta",_xlfn.BETA.INV(U4439,'Input Parameters'!$L$30,'Input Parameters'!$M$30,'Input Parameters'!$J$30,'Input Parameters'!$K$30),IF('Input Parameters'!$D$30="LogNorm",_xlfn.LOGNORM.INV(U4439,'Input Parameters'!$H$30,'Input Parameters'!$I$30)))</f>
        <v>0.9197923340462546</v>
      </c>
      <c r="W4439" s="2">
        <f ca="1">N4439+(P4439-N4439)*(1-ERF((T4439-R4439)/(2*SQRT(L4439*'Input Parameters'!$E$31))))</f>
        <v>0.10672406671912797</v>
      </c>
      <c r="X4439">
        <f t="shared" ca="1" si="605"/>
        <v>1</v>
      </c>
      <c r="Y4439" s="7"/>
    </row>
    <row r="4440" spans="1:25" ht="15" customHeight="1" x14ac:dyDescent="0.3">
      <c r="A4440" s="130">
        <v>4433</v>
      </c>
      <c r="B4440" s="10">
        <f t="shared" ca="1" si="597"/>
        <v>0.88443432122017762</v>
      </c>
      <c r="C4440" s="57">
        <f ca="1">_xlfn.NORM.INV(B4440,'Input Parameters'!$E$19,'Input Parameters'!$F$19)</f>
        <v>668.48449191437555</v>
      </c>
      <c r="D4440" s="10">
        <f t="shared" ca="1" si="598"/>
        <v>5.6547836368581961E-2</v>
      </c>
      <c r="E4440" s="59">
        <f ca="1">IF(_xlfn.NORM.INV(D4440,'Input Parameters'!$E$20,'Input Parameters'!$F$20)&lt;3500,3500,IF(_xlfn.NORM.INV(D4440,'Input Parameters'!$E$20,'Input Parameters'!$F$20)&gt;5500,5500,_xlfn.NORM.INV(D4440,'Input Parameters'!$E$20,'Input Parameters'!$F$20)))</f>
        <v>3690.898302095271</v>
      </c>
      <c r="F4440" s="10">
        <f t="shared" ca="1" si="599"/>
        <v>0.68634474197666107</v>
      </c>
      <c r="G4440" s="61">
        <f ca="1">_xlfn.NORM.INV(F4440,'Input Parameters'!$E$21,'Input Parameters'!$F$21)</f>
        <v>288.66615409543436</v>
      </c>
      <c r="H4440" s="54">
        <f ca="1">EXP(E4440*(1/'Input Parameters'!$E$22-1/G4440))</f>
        <v>0.82768552079691704</v>
      </c>
      <c r="I4440" s="10">
        <f t="shared" ca="1" si="600"/>
        <v>0.1883855935602784</v>
      </c>
      <c r="J4440" s="29">
        <f ca="1">_xlfn.BETA.INV(I4440,'Input Parameters'!$L$24,'Input Parameters'!$M$24,'Input Parameters'!$J$24,'Input Parameters'!$K$24)</f>
        <v>0.46171029898550997</v>
      </c>
      <c r="K4440" s="156">
        <f ca="1">('Input Parameters'!$E$25/'Input Parameters'!$E$31)^$J4440</f>
        <v>3.6439538709952188E-2</v>
      </c>
      <c r="L4440" s="66">
        <f ca="1">$H4440*$C4440*'Input Parameters'!$E$23*K4440</f>
        <v>20.161812195933617</v>
      </c>
      <c r="M4440" s="23">
        <f t="shared" ca="1" si="601"/>
        <v>0.51574563840900323</v>
      </c>
      <c r="N4440" s="15">
        <f ca="1">_xlfn.NORM.INV(M4440,'Input Parameters'!$E$26,'Input Parameters'!$F$26)</f>
        <v>3.4829053016910534E-2</v>
      </c>
      <c r="O4440" s="8">
        <f t="shared" ca="1" si="602"/>
        <v>0.48459185970584107</v>
      </c>
      <c r="P4440" s="29">
        <f ca="1">_xlfn.LOGNORM.INV(O4440,'Input Parameters'!$H$27,'Input Parameters'!$I$27)</f>
        <v>1.3995078472883582</v>
      </c>
      <c r="Q4440" s="10"/>
      <c r="R4440" s="15">
        <f>'Input Parameters'!$E$28</f>
        <v>12.7</v>
      </c>
      <c r="S4440" s="10">
        <f t="shared" ca="1" si="603"/>
        <v>0.5900277414147137</v>
      </c>
      <c r="T4440" s="25">
        <f ca="1">_xlfn.LOGNORM.INV(S4440,'Input Parameters'!$H$29,'Input Parameters'!$I$29)</f>
        <v>59.739131871484787</v>
      </c>
      <c r="U4440" s="10">
        <f t="shared" ca="1" si="604"/>
        <v>0.78023116563097217</v>
      </c>
      <c r="V4440" s="29">
        <f ca="1">IF('Input Parameters'!$D$30="Beta",_xlfn.BETA.INV(U4440,'Input Parameters'!$L$30,'Input Parameters'!$M$30,'Input Parameters'!$J$30,'Input Parameters'!$K$30),IF('Input Parameters'!$D$30="LogNorm",_xlfn.LOGNORM.INV(U4440,'Input Parameters'!$H$30,'Input Parameters'!$I$30)))</f>
        <v>1.355304033533365</v>
      </c>
      <c r="W4440" s="2">
        <f ca="1">N4440+(P4440-N4440)*(1-ERF((T4440-R4440)/(2*SQRT(L4440*'Input Parameters'!$E$31))))</f>
        <v>0.6609940528500442</v>
      </c>
      <c r="X4440">
        <f t="shared" ca="1" si="605"/>
        <v>1</v>
      </c>
      <c r="Y4440" s="7"/>
    </row>
    <row r="4441" spans="1:25" ht="15" customHeight="1" x14ac:dyDescent="0.3">
      <c r="A4441" s="130">
        <v>4434</v>
      </c>
      <c r="B4441" s="10">
        <f t="shared" ca="1" si="597"/>
        <v>0.17180860776179852</v>
      </c>
      <c r="C4441" s="57">
        <f ca="1">_xlfn.NORM.INV(B4441,'Input Parameters'!$E$19,'Input Parameters'!$F$19)</f>
        <v>487.27492412436931</v>
      </c>
      <c r="D4441" s="10">
        <f t="shared" ca="1" si="598"/>
        <v>0.80339370480285799</v>
      </c>
      <c r="E4441" s="59">
        <f ca="1">IF(_xlfn.NORM.INV(D4441,'Input Parameters'!$E$20,'Input Parameters'!$F$20)&lt;3500,3500,IF(_xlfn.NORM.INV(D4441,'Input Parameters'!$E$20,'Input Parameters'!$F$20)&gt;5500,5500,_xlfn.NORM.INV(D4441,'Input Parameters'!$E$20,'Input Parameters'!$F$20)))</f>
        <v>5397.6640725175985</v>
      </c>
      <c r="F4441" s="10">
        <f t="shared" ca="1" si="599"/>
        <v>0.24437302048318454</v>
      </c>
      <c r="G4441" s="61">
        <f ca="1">_xlfn.NORM.INV(F4441,'Input Parameters'!$E$21,'Input Parameters'!$F$21)</f>
        <v>279.40848558158484</v>
      </c>
      <c r="H4441" s="54">
        <f ca="1">EXP(E4441*(1/'Input Parameters'!$E$22-1/G4441))</f>
        <v>0.40814994428495582</v>
      </c>
      <c r="I4441" s="10">
        <f t="shared" ca="1" si="600"/>
        <v>8.1500484623018621E-2</v>
      </c>
      <c r="J4441" s="29">
        <f ca="1">_xlfn.BETA.INV(I4441,'Input Parameters'!$L$24,'Input Parameters'!$M$24,'Input Parameters'!$J$24,'Input Parameters'!$K$24)</f>
        <v>0.37927245678039612</v>
      </c>
      <c r="K4441" s="156">
        <f ca="1">('Input Parameters'!$E$25/'Input Parameters'!$E$31)^$J4441</f>
        <v>6.5826744619958744E-2</v>
      </c>
      <c r="L4441" s="66">
        <f ca="1">$H4441*$C4441*'Input Parameters'!$E$23*K4441</f>
        <v>13.091704143136448</v>
      </c>
      <c r="M4441" s="23">
        <f t="shared" ca="1" si="601"/>
        <v>8.6074481794873314E-3</v>
      </c>
      <c r="N4441" s="15">
        <f ca="1">_xlfn.NORM.INV(M4441,'Input Parameters'!$E$26,'Input Parameters'!$F$26)</f>
        <v>-1.6023797128226568E-2</v>
      </c>
      <c r="O4441" s="8">
        <f t="shared" ca="1" si="602"/>
        <v>0.12558308226257076</v>
      </c>
      <c r="P4441" s="29">
        <f ca="1">_xlfn.LOGNORM.INV(O4441,'Input Parameters'!$H$27,'Input Parameters'!$I$27)</f>
        <v>0.85687419586114177</v>
      </c>
      <c r="Q4441" s="10"/>
      <c r="R4441" s="15">
        <f>'Input Parameters'!$E$28</f>
        <v>12.7</v>
      </c>
      <c r="S4441" s="10">
        <f t="shared" ca="1" si="603"/>
        <v>3.8473736660094127E-2</v>
      </c>
      <c r="T4441" s="25">
        <f ca="1">_xlfn.LOGNORM.INV(S4441,'Input Parameters'!$H$29,'Input Parameters'!$I$29)</f>
        <v>47.744158872249827</v>
      </c>
      <c r="U4441" s="10">
        <f t="shared" ca="1" si="604"/>
        <v>0.46756073525183728</v>
      </c>
      <c r="V4441" s="29">
        <f ca="1">IF('Input Parameters'!$D$30="Beta",_xlfn.BETA.INV(U4441,'Input Parameters'!$L$30,'Input Parameters'!$M$30,'Input Parameters'!$J$30,'Input Parameters'!$K$30),IF('Input Parameters'!$D$30="LogNorm",_xlfn.LOGNORM.INV(U4441,'Input Parameters'!$H$30,'Input Parameters'!$I$30)))</f>
        <v>0.96764099304342721</v>
      </c>
      <c r="W4441" s="2">
        <f ca="1">N4441+(P4441-N4441)*(1-ERF((T4441-R4441)/(2*SQRT(L4441*'Input Parameters'!$E$31))))</f>
        <v>0.41469158875307599</v>
      </c>
      <c r="X4441">
        <f t="shared" ca="1" si="605"/>
        <v>1</v>
      </c>
      <c r="Y4441" s="7"/>
    </row>
    <row r="4442" spans="1:25" ht="15" customHeight="1" x14ac:dyDescent="0.3">
      <c r="A4442" s="130">
        <v>4435</v>
      </c>
      <c r="B4442" s="10">
        <f t="shared" ca="1" si="597"/>
        <v>0.99065244725903057</v>
      </c>
      <c r="C4442" s="57">
        <f ca="1">_xlfn.NORM.INV(B4442,'Input Parameters'!$E$19,'Input Parameters'!$F$19)</f>
        <v>766.00643126460523</v>
      </c>
      <c r="D4442" s="10">
        <f t="shared" ca="1" si="598"/>
        <v>0.9854340620760158</v>
      </c>
      <c r="E4442" s="59">
        <f ca="1">IF(_xlfn.NORM.INV(D4442,'Input Parameters'!$E$20,'Input Parameters'!$F$20)&lt;3500,3500,IF(_xlfn.NORM.INV(D4442,'Input Parameters'!$E$20,'Input Parameters'!$F$20)&gt;5500,5500,_xlfn.NORM.INV(D4442,'Input Parameters'!$E$20,'Input Parameters'!$F$20)))</f>
        <v>5500</v>
      </c>
      <c r="F4442" s="10">
        <f t="shared" ca="1" si="599"/>
        <v>0.47303068661542957</v>
      </c>
      <c r="G4442" s="61">
        <f ca="1">_xlfn.NORM.INV(F4442,'Input Parameters'!$E$21,'Input Parameters'!$F$21)</f>
        <v>284.3182425732731</v>
      </c>
      <c r="H4442" s="54">
        <f ca="1">EXP(E4442*(1/'Input Parameters'!$E$22-1/G4442))</f>
        <v>0.56372474420611096</v>
      </c>
      <c r="I4442" s="10">
        <f t="shared" ca="1" si="600"/>
        <v>0.93998784647148992</v>
      </c>
      <c r="J4442" s="29">
        <f ca="1">_xlfn.BETA.INV(I4442,'Input Parameters'!$L$24,'Input Parameters'!$M$24,'Input Parameters'!$J$24,'Input Parameters'!$K$24)</f>
        <v>0.8246573087290594</v>
      </c>
      <c r="K4442" s="156">
        <f ca="1">('Input Parameters'!$E$25/'Input Parameters'!$E$31)^$J4442</f>
        <v>2.6967213406579801E-3</v>
      </c>
      <c r="L4442" s="66">
        <f ca="1">$H4442*$C4442*'Input Parameters'!$E$23*K4442</f>
        <v>1.1644895245989335</v>
      </c>
      <c r="M4442" s="23">
        <f t="shared" ca="1" si="601"/>
        <v>4.1551657048213619E-2</v>
      </c>
      <c r="N4442" s="15">
        <f ca="1">_xlfn.NORM.INV(M4442,'Input Parameters'!$E$26,'Input Parameters'!$F$26)</f>
        <v>-2.3920967380880315E-3</v>
      </c>
      <c r="O4442" s="8">
        <f t="shared" ca="1" si="602"/>
        <v>0.29637123549859357</v>
      </c>
      <c r="P4442" s="29">
        <f ca="1">_xlfn.LOGNORM.INV(O4442,'Input Parameters'!$H$27,'Input Parameters'!$I$27)</f>
        <v>1.1236488474452218</v>
      </c>
      <c r="Q4442" s="10"/>
      <c r="R4442" s="15">
        <f>'Input Parameters'!$E$28</f>
        <v>12.7</v>
      </c>
      <c r="S4442" s="10">
        <f t="shared" ca="1" si="603"/>
        <v>0.24269070259639347</v>
      </c>
      <c r="T4442" s="25">
        <f ca="1">_xlfn.LOGNORM.INV(S4442,'Input Parameters'!$H$29,'Input Parameters'!$I$29)</f>
        <v>53.844592835626756</v>
      </c>
      <c r="U4442" s="10">
        <f t="shared" ca="1" si="604"/>
        <v>0.20449956386360757</v>
      </c>
      <c r="V4442" s="29">
        <f ca="1">IF('Input Parameters'!$D$30="Beta",_xlfn.BETA.INV(U4442,'Input Parameters'!$L$30,'Input Parameters'!$M$30,'Input Parameters'!$J$30,'Input Parameters'!$K$30),IF('Input Parameters'!$D$30="LogNorm",_xlfn.LOGNORM.INV(U4442,'Input Parameters'!$H$30,'Input Parameters'!$I$30)))</f>
        <v>0.72152576797272661</v>
      </c>
      <c r="W4442" s="2">
        <f ca="1">N4442+(P4442-N4442)*(1-ERF((T4442-R4442)/(2*SQRT(L4442*'Input Parameters'!$E$31))))</f>
        <v>5.5087099992391485E-3</v>
      </c>
      <c r="X4442">
        <f t="shared" ca="1" si="605"/>
        <v>1</v>
      </c>
      <c r="Y4442" s="7"/>
    </row>
    <row r="4443" spans="1:25" ht="15" customHeight="1" x14ac:dyDescent="0.3">
      <c r="A4443" s="130">
        <v>4436</v>
      </c>
      <c r="B4443" s="10">
        <f t="shared" ca="1" si="597"/>
        <v>0.91857968154065628</v>
      </c>
      <c r="C4443" s="57">
        <f ca="1">_xlfn.NORM.INV(B4443,'Input Parameters'!$E$19,'Input Parameters'!$F$19)</f>
        <v>685.22661423042825</v>
      </c>
      <c r="D4443" s="10">
        <f t="shared" ca="1" si="598"/>
        <v>0.10881999674723919</v>
      </c>
      <c r="E4443" s="59">
        <f ca="1">IF(_xlfn.NORM.INV(D4443,'Input Parameters'!$E$20,'Input Parameters'!$F$20)&lt;3500,3500,IF(_xlfn.NORM.INV(D4443,'Input Parameters'!$E$20,'Input Parameters'!$F$20)&gt;5500,5500,_xlfn.NORM.INV(D4443,'Input Parameters'!$E$20,'Input Parameters'!$F$20)))</f>
        <v>3937.0204957683491</v>
      </c>
      <c r="F4443" s="10">
        <f t="shared" ca="1" si="599"/>
        <v>0.49960843751163653</v>
      </c>
      <c r="G4443" s="61">
        <f ca="1">_xlfn.NORM.INV(F4443,'Input Parameters'!$E$21,'Input Parameters'!$F$21)</f>
        <v>284.84228539614912</v>
      </c>
      <c r="H4443" s="54">
        <f ca="1">EXP(E4443*(1/'Input Parameters'!$E$22-1/G4443))</f>
        <v>0.68056922905230055</v>
      </c>
      <c r="I4443" s="10">
        <f t="shared" ca="1" si="600"/>
        <v>0.52307384202207718</v>
      </c>
      <c r="J4443" s="29">
        <f ca="1">_xlfn.BETA.INV(I4443,'Input Parameters'!$L$24,'Input Parameters'!$M$24,'Input Parameters'!$J$24,'Input Parameters'!$K$24)</f>
        <v>0.61645670246677664</v>
      </c>
      <c r="K4443" s="156">
        <f ca="1">('Input Parameters'!$E$25/'Input Parameters'!$E$31)^$J4443</f>
        <v>1.2008007303501404E-2</v>
      </c>
      <c r="L4443" s="66">
        <f ca="1">$H4443*$C4443*'Input Parameters'!$E$23*K4443</f>
        <v>5.599863942008775</v>
      </c>
      <c r="M4443" s="23">
        <f t="shared" ca="1" si="601"/>
        <v>0.79931230365147632</v>
      </c>
      <c r="N4443" s="15">
        <f ca="1">_xlfn.NORM.INV(M4443,'Input Parameters'!$E$26,'Input Parameters'!$F$26)</f>
        <v>5.1622514859839902E-2</v>
      </c>
      <c r="O4443" s="8">
        <f t="shared" ca="1" si="602"/>
        <v>0.96035389289095019</v>
      </c>
      <c r="P4443" s="29">
        <f ca="1">_xlfn.LOGNORM.INV(O4443,'Input Parameters'!$H$27,'Input Parameters'!$I$27)</f>
        <v>3.0942885655642889</v>
      </c>
      <c r="Q4443" s="10"/>
      <c r="R4443" s="15">
        <f>'Input Parameters'!$E$28</f>
        <v>12.7</v>
      </c>
      <c r="S4443" s="10">
        <f t="shared" ca="1" si="603"/>
        <v>8.4046263827349588E-2</v>
      </c>
      <c r="T4443" s="25">
        <f ca="1">_xlfn.LOGNORM.INV(S4443,'Input Parameters'!$H$29,'Input Parameters'!$I$29)</f>
        <v>49.88294869890678</v>
      </c>
      <c r="U4443" s="10">
        <f t="shared" ca="1" si="604"/>
        <v>0.63058365713350206</v>
      </c>
      <c r="V4443" s="29">
        <f ca="1">IF('Input Parameters'!$D$30="Beta",_xlfn.BETA.INV(U4443,'Input Parameters'!$L$30,'Input Parameters'!$M$30,'Input Parameters'!$J$30,'Input Parameters'!$K$30),IF('Input Parameters'!$D$30="LogNorm",_xlfn.LOGNORM.INV(U4443,'Input Parameters'!$H$30,'Input Parameters'!$I$30)))</f>
        <v>1.1396047189365561</v>
      </c>
      <c r="W4443" s="2">
        <f ca="1">N4443+(P4443-N4443)*(1-ERF((T4443-R4443)/(2*SQRT(L4443*'Input Parameters'!$E$31))))</f>
        <v>0.86261376142046564</v>
      </c>
      <c r="X4443">
        <f t="shared" ca="1" si="605"/>
        <v>1</v>
      </c>
      <c r="Y4443" s="7"/>
    </row>
    <row r="4444" spans="1:25" ht="15" customHeight="1" x14ac:dyDescent="0.3">
      <c r="A4444" s="130">
        <v>4437</v>
      </c>
      <c r="B4444" s="10">
        <f t="shared" ca="1" si="597"/>
        <v>0.86094188286171336</v>
      </c>
      <c r="C4444" s="57">
        <f ca="1">_xlfn.NORM.INV(B4444,'Input Parameters'!$E$19,'Input Parameters'!$F$19)</f>
        <v>658.94538578134757</v>
      </c>
      <c r="D4444" s="10">
        <f t="shared" ca="1" si="598"/>
        <v>0.33356751533828333</v>
      </c>
      <c r="E4444" s="59">
        <f ca="1">IF(_xlfn.NORM.INV(D4444,'Input Parameters'!$E$20,'Input Parameters'!$F$20)&lt;3500,3500,IF(_xlfn.NORM.INV(D4444,'Input Parameters'!$E$20,'Input Parameters'!$F$20)&gt;5500,5500,_xlfn.NORM.INV(D4444,'Input Parameters'!$E$20,'Input Parameters'!$F$20)))</f>
        <v>4498.9416737233378</v>
      </c>
      <c r="F4444" s="10">
        <f t="shared" ca="1" si="599"/>
        <v>0.33704448086759864</v>
      </c>
      <c r="G4444" s="61">
        <f ca="1">_xlfn.NORM.INV(F4444,'Input Parameters'!$E$21,'Input Parameters'!$F$21)</f>
        <v>281.54453350569548</v>
      </c>
      <c r="H4444" s="54">
        <f ca="1">EXP(E4444*(1/'Input Parameters'!$E$22-1/G4444))</f>
        <v>0.53539359883652371</v>
      </c>
      <c r="I4444" s="10">
        <f t="shared" ca="1" si="600"/>
        <v>0.86613816164605562</v>
      </c>
      <c r="J4444" s="29">
        <f ca="1">_xlfn.BETA.INV(I4444,'Input Parameters'!$L$24,'Input Parameters'!$M$24,'Input Parameters'!$J$24,'Input Parameters'!$K$24)</f>
        <v>0.77067912068668831</v>
      </c>
      <c r="K4444" s="156">
        <f ca="1">('Input Parameters'!$E$25/'Input Parameters'!$E$31)^$J4444</f>
        <v>3.9719288175503759E-3</v>
      </c>
      <c r="L4444" s="66">
        <f ca="1">$H4444*$C4444*'Input Parameters'!$E$23*K4444</f>
        <v>1.4012771893355536</v>
      </c>
      <c r="M4444" s="23">
        <f t="shared" ca="1" si="601"/>
        <v>0.99071214285867015</v>
      </c>
      <c r="N4444" s="15">
        <f ca="1">_xlfn.NORM.INV(M4444,'Input Parameters'!$E$26,'Input Parameters'!$F$26)</f>
        <v>8.3432695817617641E-2</v>
      </c>
      <c r="O4444" s="8">
        <f t="shared" ca="1" si="602"/>
        <v>0.86716887932193765</v>
      </c>
      <c r="P4444" s="29">
        <f ca="1">_xlfn.LOGNORM.INV(O4444,'Input Parameters'!$H$27,'Input Parameters'!$I$27)</f>
        <v>2.3295214564266313</v>
      </c>
      <c r="Q4444" s="10"/>
      <c r="R4444" s="15">
        <f>'Input Parameters'!$E$28</f>
        <v>12.7</v>
      </c>
      <c r="S4444" s="10">
        <f t="shared" ca="1" si="603"/>
        <v>0.81817562659031851</v>
      </c>
      <c r="T4444" s="25">
        <f ca="1">_xlfn.LOGNORM.INV(S4444,'Input Parameters'!$H$29,'Input Parameters'!$I$29)</f>
        <v>64.484503382009223</v>
      </c>
      <c r="U4444" s="10">
        <f t="shared" ca="1" si="604"/>
        <v>0.90317904177809194</v>
      </c>
      <c r="V4444" s="29">
        <f ca="1">IF('Input Parameters'!$D$30="Beta",_xlfn.BETA.INV(U4444,'Input Parameters'!$L$30,'Input Parameters'!$M$30,'Input Parameters'!$J$30,'Input Parameters'!$K$30),IF('Input Parameters'!$D$30="LogNorm",_xlfn.LOGNORM.INV(U4444,'Input Parameters'!$H$30,'Input Parameters'!$I$30)))</f>
        <v>1.6683065335220419</v>
      </c>
      <c r="W4444" s="2">
        <f ca="1">N4444+(P4444-N4444)*(1-ERF((T4444-R4444)/(2*SQRT(L4444*'Input Parameters'!$E$31))))</f>
        <v>8.7878612003762249E-2</v>
      </c>
      <c r="X4444">
        <f t="shared" ca="1" si="605"/>
        <v>1</v>
      </c>
      <c r="Y4444" s="7"/>
    </row>
    <row r="4445" spans="1:25" ht="15" customHeight="1" x14ac:dyDescent="0.3">
      <c r="A4445" s="130">
        <v>4438</v>
      </c>
      <c r="B4445" s="10">
        <f t="shared" ca="1" si="597"/>
        <v>0.56380905369145906</v>
      </c>
      <c r="C4445" s="57">
        <f ca="1">_xlfn.NORM.INV(B4445,'Input Parameters'!$E$19,'Input Parameters'!$F$19)</f>
        <v>580.87354960014295</v>
      </c>
      <c r="D4445" s="10">
        <f t="shared" ca="1" si="598"/>
        <v>0.14481329047986424</v>
      </c>
      <c r="E4445" s="59">
        <f ca="1">IF(_xlfn.NORM.INV(D4445,'Input Parameters'!$E$20,'Input Parameters'!$F$20)&lt;3500,3500,IF(_xlfn.NORM.INV(D4445,'Input Parameters'!$E$20,'Input Parameters'!$F$20)&gt;5500,5500,_xlfn.NORM.INV(D4445,'Input Parameters'!$E$20,'Input Parameters'!$F$20)))</f>
        <v>4058.7411932290292</v>
      </c>
      <c r="F4445" s="10">
        <f t="shared" ca="1" si="599"/>
        <v>0.74685162408190109</v>
      </c>
      <c r="G4445" s="61">
        <f ca="1">_xlfn.NORM.INV(F4445,'Input Parameters'!$E$21,'Input Parameters'!$F$21)</f>
        <v>290.07387415600863</v>
      </c>
      <c r="H4445" s="54">
        <f ca="1">EXP(E4445*(1/'Input Parameters'!$E$22-1/G4445))</f>
        <v>0.86958782767367571</v>
      </c>
      <c r="I4445" s="10">
        <f t="shared" ca="1" si="600"/>
        <v>0.50285509200878353</v>
      </c>
      <c r="J4445" s="29">
        <f ca="1">_xlfn.BETA.INV(I4445,'Input Parameters'!$L$24,'Input Parameters'!$M$24,'Input Parameters'!$J$24,'Input Parameters'!$K$24)</f>
        <v>0.60831444144509206</v>
      </c>
      <c r="K4445" s="156">
        <f ca="1">('Input Parameters'!$E$25/'Input Parameters'!$E$31)^$J4445</f>
        <v>1.2730269726371351E-2</v>
      </c>
      <c r="L4445" s="66">
        <f ca="1">$H4445*$C4445*'Input Parameters'!$E$23*K4445</f>
        <v>6.4303210768859831</v>
      </c>
      <c r="M4445" s="23">
        <f t="shared" ca="1" si="601"/>
        <v>0.48460322495883212</v>
      </c>
      <c r="N4445" s="15">
        <f ca="1">_xlfn.NORM.INV(M4445,'Input Parameters'!$E$26,'Input Parameters'!$F$26)</f>
        <v>3.3189324870646922E-2</v>
      </c>
      <c r="O4445" s="8">
        <f t="shared" ca="1" si="602"/>
        <v>0.27631465900759078</v>
      </c>
      <c r="P4445" s="29">
        <f ca="1">_xlfn.LOGNORM.INV(O4445,'Input Parameters'!$H$27,'Input Parameters'!$I$27)</f>
        <v>1.0947185675847222</v>
      </c>
      <c r="Q4445" s="10"/>
      <c r="R4445" s="15">
        <f>'Input Parameters'!$E$28</f>
        <v>12.7</v>
      </c>
      <c r="S4445" s="10">
        <f t="shared" ca="1" si="603"/>
        <v>0.12713510434408992</v>
      </c>
      <c r="T4445" s="25">
        <f ca="1">_xlfn.LOGNORM.INV(S4445,'Input Parameters'!$H$29,'Input Parameters'!$I$29)</f>
        <v>51.235682741136763</v>
      </c>
      <c r="U4445" s="10">
        <f t="shared" ca="1" si="604"/>
        <v>0.14036394199378632</v>
      </c>
      <c r="V4445" s="29">
        <f ca="1">IF('Input Parameters'!$D$30="Beta",_xlfn.BETA.INV(U4445,'Input Parameters'!$L$30,'Input Parameters'!$M$30,'Input Parameters'!$J$30,'Input Parameters'!$K$30),IF('Input Parameters'!$D$30="LogNorm",_xlfn.LOGNORM.INV(U4445,'Input Parameters'!$H$30,'Input Parameters'!$I$30)))</f>
        <v>0.65300646665262785</v>
      </c>
      <c r="W4445" s="2">
        <f ca="1">N4445+(P4445-N4445)*(1-ERF((T4445-R4445)/(2*SQRT(L4445*'Input Parameters'!$E$31))))</f>
        <v>0.33314627245341233</v>
      </c>
      <c r="X4445">
        <f t="shared" ca="1" si="605"/>
        <v>1</v>
      </c>
      <c r="Y4445" s="7"/>
    </row>
    <row r="4446" spans="1:25" ht="15" customHeight="1" x14ac:dyDescent="0.3">
      <c r="A4446" s="130">
        <v>4439</v>
      </c>
      <c r="B4446" s="10">
        <f t="shared" ca="1" si="597"/>
        <v>0.70733616801775823</v>
      </c>
      <c r="C4446" s="57">
        <f ca="1">_xlfn.NORM.INV(B4446,'Input Parameters'!$E$19,'Input Parameters'!$F$19)</f>
        <v>613.40482972989116</v>
      </c>
      <c r="D4446" s="10">
        <f t="shared" ca="1" si="598"/>
        <v>0.54773834482269446</v>
      </c>
      <c r="E4446" s="59">
        <f ca="1">IF(_xlfn.NORM.INV(D4446,'Input Parameters'!$E$20,'Input Parameters'!$F$20)&lt;3500,3500,IF(_xlfn.NORM.INV(D4446,'Input Parameters'!$E$20,'Input Parameters'!$F$20)&gt;5500,5500,_xlfn.NORM.INV(D4446,'Input Parameters'!$E$20,'Input Parameters'!$F$20)))</f>
        <v>4883.9645102296217</v>
      </c>
      <c r="F4446" s="10">
        <f t="shared" ca="1" si="599"/>
        <v>0.51005871997355312</v>
      </c>
      <c r="G4446" s="61">
        <f ca="1">_xlfn.NORM.INV(F4446,'Input Parameters'!$E$21,'Input Parameters'!$F$21)</f>
        <v>285.04819889132716</v>
      </c>
      <c r="H4446" s="54">
        <f ca="1">EXP(E4446*(1/'Input Parameters'!$E$22-1/G4446))</f>
        <v>0.62813568768594741</v>
      </c>
      <c r="I4446" s="10">
        <f t="shared" ca="1" si="600"/>
        <v>0.60243020207200915</v>
      </c>
      <c r="J4446" s="29">
        <f ca="1">_xlfn.BETA.INV(I4446,'Input Parameters'!$L$24,'Input Parameters'!$M$24,'Input Parameters'!$J$24,'Input Parameters'!$K$24)</f>
        <v>0.64838016516870922</v>
      </c>
      <c r="K4446" s="156">
        <f ca="1">('Input Parameters'!$E$25/'Input Parameters'!$E$31)^$J4446</f>
        <v>9.5502680223365916E-3</v>
      </c>
      <c r="L4446" s="66">
        <f ca="1">$H4446*$C4446*'Input Parameters'!$E$23*K4446</f>
        <v>3.6797322558729681</v>
      </c>
      <c r="M4446" s="23">
        <f t="shared" ca="1" si="601"/>
        <v>0.82165323176434857</v>
      </c>
      <c r="N4446" s="15">
        <f ca="1">_xlfn.NORM.INV(M4446,'Input Parameters'!$E$26,'Input Parameters'!$F$26)</f>
        <v>5.3355359663303403E-2</v>
      </c>
      <c r="O4446" s="8">
        <f t="shared" ca="1" si="602"/>
        <v>0.69229688023451175</v>
      </c>
      <c r="P4446" s="29">
        <f ca="1">_xlfn.LOGNORM.INV(O4446,'Input Parameters'!$H$27,'Input Parameters'!$I$27)</f>
        <v>1.7779598174614082</v>
      </c>
      <c r="Q4446" s="10"/>
      <c r="R4446" s="15">
        <f>'Input Parameters'!$E$28</f>
        <v>12.7</v>
      </c>
      <c r="S4446" s="10">
        <f t="shared" ca="1" si="603"/>
        <v>0.94751084482542769</v>
      </c>
      <c r="T4446" s="25">
        <f ca="1">_xlfn.LOGNORM.INV(S4446,'Input Parameters'!$H$29,'Input Parameters'!$I$29)</f>
        <v>69.856810297614402</v>
      </c>
      <c r="U4446" s="10">
        <f t="shared" ca="1" si="604"/>
        <v>0.19182256581422286</v>
      </c>
      <c r="V4446" s="29">
        <f ca="1">IF('Input Parameters'!$D$30="Beta",_xlfn.BETA.INV(U4446,'Input Parameters'!$L$30,'Input Parameters'!$M$30,'Input Parameters'!$J$30,'Input Parameters'!$K$30),IF('Input Parameters'!$D$30="LogNorm",_xlfn.LOGNORM.INV(U4446,'Input Parameters'!$H$30,'Input Parameters'!$I$30)))</f>
        <v>0.7086829357073795</v>
      </c>
      <c r="W4446" s="2">
        <f ca="1">N4446+(P4446-N4446)*(1-ERF((T4446-R4446)/(2*SQRT(L4446*'Input Parameters'!$E$31))))</f>
        <v>0.11393355287812254</v>
      </c>
      <c r="X4446">
        <f t="shared" ca="1" si="605"/>
        <v>1</v>
      </c>
      <c r="Y4446" s="7"/>
    </row>
    <row r="4447" spans="1:25" ht="15" customHeight="1" x14ac:dyDescent="0.3">
      <c r="A4447" s="130">
        <v>4440</v>
      </c>
      <c r="B4447" s="10">
        <f t="shared" ca="1" si="597"/>
        <v>0.34895668204114938</v>
      </c>
      <c r="C4447" s="57">
        <f ca="1">_xlfn.NORM.INV(B4447,'Input Parameters'!$E$19,'Input Parameters'!$F$19)</f>
        <v>534.50227642442132</v>
      </c>
      <c r="D4447" s="10">
        <f t="shared" ca="1" si="598"/>
        <v>0.84781642555410186</v>
      </c>
      <c r="E4447" s="59">
        <f ca="1">IF(_xlfn.NORM.INV(D4447,'Input Parameters'!$E$20,'Input Parameters'!$F$20)&lt;3500,3500,IF(_xlfn.NORM.INV(D4447,'Input Parameters'!$E$20,'Input Parameters'!$F$20)&gt;5500,5500,_xlfn.NORM.INV(D4447,'Input Parameters'!$E$20,'Input Parameters'!$F$20)))</f>
        <v>5500</v>
      </c>
      <c r="F4447" s="10">
        <f t="shared" ca="1" si="599"/>
        <v>0.28580551012966526</v>
      </c>
      <c r="G4447" s="61">
        <f ca="1">_xlfn.NORM.INV(F4447,'Input Parameters'!$E$21,'Input Parameters'!$F$21)</f>
        <v>280.40375157943885</v>
      </c>
      <c r="H4447" s="54">
        <f ca="1">EXP(E4447*(1/'Input Parameters'!$E$22-1/G4447))</f>
        <v>0.43031298640723564</v>
      </c>
      <c r="I4447" s="10">
        <f t="shared" ca="1" si="600"/>
        <v>0.92554357899251549</v>
      </c>
      <c r="J4447" s="29">
        <f ca="1">_xlfn.BETA.INV(I4447,'Input Parameters'!$L$24,'Input Parameters'!$M$24,'Input Parameters'!$J$24,'Input Parameters'!$K$24)</f>
        <v>0.81196100970380558</v>
      </c>
      <c r="K4447" s="156">
        <f ca="1">('Input Parameters'!$E$25/'Input Parameters'!$E$31)^$J4447</f>
        <v>2.9538642365451854E-3</v>
      </c>
      <c r="L4447" s="66">
        <f ca="1">$H4447*$C4447*'Input Parameters'!$E$23*K4447</f>
        <v>0.67939843593306748</v>
      </c>
      <c r="M4447" s="23">
        <f t="shared" ca="1" si="601"/>
        <v>0.34351669436833987</v>
      </c>
      <c r="N4447" s="15">
        <f ca="1">_xlfn.NORM.INV(M4447,'Input Parameters'!$E$26,'Input Parameters'!$F$26)</f>
        <v>2.5539431045416235E-2</v>
      </c>
      <c r="O4447" s="8">
        <f t="shared" ca="1" si="602"/>
        <v>0.26015399303461673</v>
      </c>
      <c r="P4447" s="29">
        <f ca="1">_xlfn.LOGNORM.INV(O4447,'Input Parameters'!$H$27,'Input Parameters'!$I$27)</f>
        <v>1.0712207090683306</v>
      </c>
      <c r="Q4447" s="10"/>
      <c r="R4447" s="15">
        <f>'Input Parameters'!$E$28</f>
        <v>12.7</v>
      </c>
      <c r="S4447" s="10">
        <f t="shared" ca="1" si="603"/>
        <v>0.41160382966759257</v>
      </c>
      <c r="T4447" s="25">
        <f ca="1">_xlfn.LOGNORM.INV(S4447,'Input Parameters'!$H$29,'Input Parameters'!$I$29)</f>
        <v>56.78929419313873</v>
      </c>
      <c r="U4447" s="10">
        <f t="shared" ca="1" si="604"/>
        <v>0.86293131379134624</v>
      </c>
      <c r="V4447" s="29">
        <f ca="1">IF('Input Parameters'!$D$30="Beta",_xlfn.BETA.INV(U4447,'Input Parameters'!$L$30,'Input Parameters'!$M$30,'Input Parameters'!$J$30,'Input Parameters'!$K$30),IF('Input Parameters'!$D$30="LogNorm",_xlfn.LOGNORM.INV(U4447,'Input Parameters'!$H$30,'Input Parameters'!$I$30)))</f>
        <v>1.5379602085855133</v>
      </c>
      <c r="W4447" s="2">
        <f ca="1">N4447+(P4447-N4447)*(1-ERF((T4447-R4447)/(2*SQRT(L4447*'Input Parameters'!$E$31))))</f>
        <v>2.5701915746282878E-2</v>
      </c>
      <c r="X4447">
        <f t="shared" ca="1" si="605"/>
        <v>1</v>
      </c>
      <c r="Y4447" s="7"/>
    </row>
    <row r="4448" spans="1:25" ht="15" customHeight="1" x14ac:dyDescent="0.3">
      <c r="A4448" s="130">
        <v>4441</v>
      </c>
      <c r="B4448" s="10">
        <f t="shared" ca="1" si="597"/>
        <v>0.71967326283363009</v>
      </c>
      <c r="C4448" s="57">
        <f ca="1">_xlfn.NORM.INV(B4448,'Input Parameters'!$E$19,'Input Parameters'!$F$19)</f>
        <v>616.46811219496112</v>
      </c>
      <c r="D4448" s="10">
        <f t="shared" ca="1" si="598"/>
        <v>0.3417595850780264</v>
      </c>
      <c r="E4448" s="59">
        <f ca="1">IF(_xlfn.NORM.INV(D4448,'Input Parameters'!$E$20,'Input Parameters'!$F$20)&lt;3500,3500,IF(_xlfn.NORM.INV(D4448,'Input Parameters'!$E$20,'Input Parameters'!$F$20)&gt;5500,5500,_xlfn.NORM.INV(D4448,'Input Parameters'!$E$20,'Input Parameters'!$F$20)))</f>
        <v>4514.6340553980344</v>
      </c>
      <c r="F4448" s="10">
        <f t="shared" ca="1" si="599"/>
        <v>0.55444960424302481</v>
      </c>
      <c r="G4448" s="61">
        <f ca="1">_xlfn.NORM.INV(F4448,'Input Parameters'!$E$21,'Input Parameters'!$F$21)</f>
        <v>285.92612396479461</v>
      </c>
      <c r="H4448" s="54">
        <f ca="1">EXP(E4448*(1/'Input Parameters'!$E$22-1/G4448))</f>
        <v>0.68303788101821394</v>
      </c>
      <c r="I4448" s="10">
        <f t="shared" ca="1" si="600"/>
        <v>0.48368795052517732</v>
      </c>
      <c r="J4448" s="29">
        <f ca="1">_xlfn.BETA.INV(I4448,'Input Parameters'!$L$24,'Input Parameters'!$M$24,'Input Parameters'!$J$24,'Input Parameters'!$K$24)</f>
        <v>0.60056078452460571</v>
      </c>
      <c r="K4448" s="156">
        <f ca="1">('Input Parameters'!$E$25/'Input Parameters'!$E$31)^$J4448</f>
        <v>1.3458405143015436E-2</v>
      </c>
      <c r="L4448" s="66">
        <f ca="1">$H4448*$C4448*'Input Parameters'!$E$23*K4448</f>
        <v>5.6669450953661151</v>
      </c>
      <c r="M4448" s="23">
        <f t="shared" ca="1" si="601"/>
        <v>0.6951723528327739</v>
      </c>
      <c r="N4448" s="15">
        <f ca="1">_xlfn.NORM.INV(M4448,'Input Parameters'!$E$26,'Input Parameters'!$F$26)</f>
        <v>4.4721876834023268E-2</v>
      </c>
      <c r="O4448" s="8">
        <f t="shared" ca="1" si="602"/>
        <v>0.77666671874883275</v>
      </c>
      <c r="P4448" s="29">
        <f ca="1">_xlfn.LOGNORM.INV(O4448,'Input Parameters'!$H$27,'Input Parameters'!$I$27)</f>
        <v>1.9934754934187069</v>
      </c>
      <c r="Q4448" s="10"/>
      <c r="R4448" s="15">
        <f>'Input Parameters'!$E$28</f>
        <v>12.7</v>
      </c>
      <c r="S4448" s="10">
        <f t="shared" ca="1" si="603"/>
        <v>0.75251063626576642</v>
      </c>
      <c r="T4448" s="25">
        <f ca="1">_xlfn.LOGNORM.INV(S4448,'Input Parameters'!$H$29,'Input Parameters'!$I$29)</f>
        <v>62.868712321811934</v>
      </c>
      <c r="U4448" s="10">
        <f t="shared" ca="1" si="604"/>
        <v>7.0011004111898201E-2</v>
      </c>
      <c r="V4448" s="29">
        <f ca="1">IF('Input Parameters'!$D$30="Beta",_xlfn.BETA.INV(U4448,'Input Parameters'!$L$30,'Input Parameters'!$M$30,'Input Parameters'!$J$30,'Input Parameters'!$K$30),IF('Input Parameters'!$D$30="LogNorm",_xlfn.LOGNORM.INV(U4448,'Input Parameters'!$H$30,'Input Parameters'!$I$30)))</f>
        <v>0.55837040974750518</v>
      </c>
      <c r="W4448" s="2">
        <f ca="1">N4448+(P4448-N4448)*(1-ERF((T4448-R4448)/(2*SQRT(L4448*'Input Parameters'!$E$31))))</f>
        <v>0.31008882734333276</v>
      </c>
      <c r="X4448">
        <f t="shared" ca="1" si="605"/>
        <v>1</v>
      </c>
      <c r="Y4448" s="7"/>
    </row>
    <row r="4449" spans="1:25" ht="15" customHeight="1" x14ac:dyDescent="0.3">
      <c r="A4449" s="130">
        <v>4442</v>
      </c>
      <c r="B4449" s="10">
        <f t="shared" ca="1" si="597"/>
        <v>0.28776863495602334</v>
      </c>
      <c r="C4449" s="57">
        <f ca="1">_xlfn.NORM.INV(B4449,'Input Parameters'!$E$19,'Input Parameters'!$F$19)</f>
        <v>519.98716429617434</v>
      </c>
      <c r="D4449" s="10">
        <f t="shared" ca="1" si="598"/>
        <v>0.74431806711998993</v>
      </c>
      <c r="E4449" s="59">
        <f ca="1">IF(_xlfn.NORM.INV(D4449,'Input Parameters'!$E$20,'Input Parameters'!$F$20)&lt;3500,3500,IF(_xlfn.NORM.INV(D4449,'Input Parameters'!$E$20,'Input Parameters'!$F$20)&gt;5500,5500,_xlfn.NORM.INV(D4449,'Input Parameters'!$E$20,'Input Parameters'!$F$20)))</f>
        <v>5259.7008503578163</v>
      </c>
      <c r="F4449" s="10">
        <f t="shared" ca="1" si="599"/>
        <v>0.82350658854595837</v>
      </c>
      <c r="G4449" s="61">
        <f ca="1">_xlfn.NORM.INV(F4449,'Input Parameters'!$E$21,'Input Parameters'!$F$21)</f>
        <v>292.15045779408683</v>
      </c>
      <c r="H4449" s="54">
        <f ca="1">EXP(E4449*(1/'Input Parameters'!$E$22-1/G4449))</f>
        <v>0.94913887068668945</v>
      </c>
      <c r="I4449" s="10">
        <f t="shared" ca="1" si="600"/>
        <v>0.34970411116134181</v>
      </c>
      <c r="J4449" s="29">
        <f ca="1">_xlfn.BETA.INV(I4449,'Input Parameters'!$L$24,'Input Parameters'!$M$24,'Input Parameters'!$J$24,'Input Parameters'!$K$24)</f>
        <v>0.54404110569051256</v>
      </c>
      <c r="K4449" s="156">
        <f ca="1">('Input Parameters'!$E$25/'Input Parameters'!$E$31)^$J4449</f>
        <v>2.0187234358092651E-2</v>
      </c>
      <c r="L4449" s="66">
        <f ca="1">$H4449*$C4449*'Input Parameters'!$E$23*K4449</f>
        <v>9.9632082485226885</v>
      </c>
      <c r="M4449" s="23">
        <f t="shared" ca="1" si="601"/>
        <v>0.42904995980770144</v>
      </c>
      <c r="N4449" s="15">
        <f ca="1">_xlfn.NORM.INV(M4449,'Input Parameters'!$E$26,'Input Parameters'!$F$26)</f>
        <v>3.0245338380652628E-2</v>
      </c>
      <c r="O4449" s="8">
        <f t="shared" ca="1" si="602"/>
        <v>0.35803963958610419</v>
      </c>
      <c r="P4449" s="29">
        <f ca="1">_xlfn.LOGNORM.INV(O4449,'Input Parameters'!$H$27,'Input Parameters'!$I$27)</f>
        <v>1.212040612819695</v>
      </c>
      <c r="Q4449" s="10"/>
      <c r="R4449" s="15">
        <f>'Input Parameters'!$E$28</f>
        <v>12.7</v>
      </c>
      <c r="S4449" s="10">
        <f t="shared" ca="1" si="603"/>
        <v>0.818614899440959</v>
      </c>
      <c r="T4449" s="25">
        <f ca="1">_xlfn.LOGNORM.INV(S4449,'Input Parameters'!$H$29,'Input Parameters'!$I$29)</f>
        <v>64.496557252358798</v>
      </c>
      <c r="U4449" s="10">
        <f t="shared" ca="1" si="604"/>
        <v>0.8604405868456797</v>
      </c>
      <c r="V4449" s="29">
        <f ca="1">IF('Input Parameters'!$D$30="Beta",_xlfn.BETA.INV(U4449,'Input Parameters'!$L$30,'Input Parameters'!$M$30,'Input Parameters'!$J$30,'Input Parameters'!$K$30),IF('Input Parameters'!$D$30="LogNorm",_xlfn.LOGNORM.INV(U4449,'Input Parameters'!$H$30,'Input Parameters'!$I$30)))</f>
        <v>1.5311322387660575</v>
      </c>
      <c r="W4449" s="2">
        <f ca="1">N4449+(P4449-N4449)*(1-ERF((T4449-R4449)/(2*SQRT(L4449*'Input Parameters'!$E$31))))</f>
        <v>0.32085977047669306</v>
      </c>
      <c r="X4449">
        <f t="shared" ca="1" si="605"/>
        <v>1</v>
      </c>
      <c r="Y4449" s="7"/>
    </row>
    <row r="4450" spans="1:25" ht="15" customHeight="1" x14ac:dyDescent="0.3">
      <c r="A4450" s="130">
        <v>4443</v>
      </c>
      <c r="B4450" s="10">
        <f t="shared" ca="1" si="597"/>
        <v>0.58612320177496446</v>
      </c>
      <c r="C4450" s="57">
        <f ca="1">_xlfn.NORM.INV(B4450,'Input Parameters'!$E$19,'Input Parameters'!$F$19)</f>
        <v>585.6858106447379</v>
      </c>
      <c r="D4450" s="10">
        <f t="shared" ca="1" si="598"/>
        <v>0.9686969568105156</v>
      </c>
      <c r="E4450" s="59">
        <f ca="1">IF(_xlfn.NORM.INV(D4450,'Input Parameters'!$E$20,'Input Parameters'!$F$20)&lt;3500,3500,IF(_xlfn.NORM.INV(D4450,'Input Parameters'!$E$20,'Input Parameters'!$F$20)&gt;5500,5500,_xlfn.NORM.INV(D4450,'Input Parameters'!$E$20,'Input Parameters'!$F$20)))</f>
        <v>5500</v>
      </c>
      <c r="F4450" s="10">
        <f t="shared" ca="1" si="599"/>
        <v>0.49968834088335079</v>
      </c>
      <c r="G4450" s="61">
        <f ca="1">_xlfn.NORM.INV(F4450,'Input Parameters'!$E$21,'Input Parameters'!$F$21)</f>
        <v>284.84385966084227</v>
      </c>
      <c r="H4450" s="54">
        <f ca="1">EXP(E4450*(1/'Input Parameters'!$E$22-1/G4450))</f>
        <v>0.58421097395255361</v>
      </c>
      <c r="I4450" s="10">
        <f t="shared" ca="1" si="600"/>
        <v>0.82847776027957676</v>
      </c>
      <c r="J4450" s="29">
        <f ca="1">_xlfn.BETA.INV(I4450,'Input Parameters'!$L$24,'Input Parameters'!$M$24,'Input Parameters'!$J$24,'Input Parameters'!$K$24)</f>
        <v>0.74940837891703338</v>
      </c>
      <c r="K4450" s="156">
        <f ca="1">('Input Parameters'!$E$25/'Input Parameters'!$E$31)^$J4450</f>
        <v>4.6266751788780454E-3</v>
      </c>
      <c r="L4450" s="66">
        <f ca="1">$H4450*$C4450*'Input Parameters'!$E$23*K4450</f>
        <v>1.5830820461707273</v>
      </c>
      <c r="M4450" s="23">
        <f t="shared" ca="1" si="601"/>
        <v>0.38199423406650435</v>
      </c>
      <c r="N4450" s="15">
        <f ca="1">_xlfn.NORM.INV(M4450,'Input Parameters'!$E$26,'Input Parameters'!$F$26)</f>
        <v>2.7694805045958691E-2</v>
      </c>
      <c r="O4450" s="8">
        <f t="shared" ca="1" si="602"/>
        <v>0.49752470725612707</v>
      </c>
      <c r="P4450" s="29">
        <f ca="1">_xlfn.LOGNORM.INV(O4450,'Input Parameters'!$H$27,'Input Parameters'!$I$27)</f>
        <v>1.4197302344428726</v>
      </c>
      <c r="Q4450" s="10"/>
      <c r="R4450" s="15">
        <f>'Input Parameters'!$E$28</f>
        <v>12.7</v>
      </c>
      <c r="S4450" s="10">
        <f t="shared" ca="1" si="603"/>
        <v>0.2821282905975071</v>
      </c>
      <c r="T4450" s="25">
        <f ca="1">_xlfn.LOGNORM.INV(S4450,'Input Parameters'!$H$29,'Input Parameters'!$I$29)</f>
        <v>54.581941787977776</v>
      </c>
      <c r="U4450" s="10">
        <f t="shared" ca="1" si="604"/>
        <v>0.63826426542406844</v>
      </c>
      <c r="V4450" s="29">
        <f ca="1">IF('Input Parameters'!$D$30="Beta",_xlfn.BETA.INV(U4450,'Input Parameters'!$L$30,'Input Parameters'!$M$30,'Input Parameters'!$J$30,'Input Parameters'!$K$30),IF('Input Parameters'!$D$30="LogNorm",_xlfn.LOGNORM.INV(U4450,'Input Parameters'!$H$30,'Input Parameters'!$I$30)))</f>
        <v>1.1488200703426554</v>
      </c>
      <c r="W4450" s="2">
        <f ca="1">N4450+(P4450-N4450)*(1-ERF((T4450-R4450)/(2*SQRT(L4450*'Input Parameters'!$E$31))))</f>
        <v>5.3566018967286577E-2</v>
      </c>
      <c r="X4450">
        <f t="shared" ca="1" si="605"/>
        <v>1</v>
      </c>
      <c r="Y4450" s="7"/>
    </row>
    <row r="4451" spans="1:25" ht="15" customHeight="1" x14ac:dyDescent="0.3">
      <c r="A4451" s="130">
        <v>4444</v>
      </c>
      <c r="B4451" s="10">
        <f t="shared" ca="1" si="597"/>
        <v>0.96006211672627484</v>
      </c>
      <c r="C4451" s="57">
        <f ca="1">_xlfn.NORM.INV(B4451,'Input Parameters'!$E$19,'Input Parameters'!$F$19)</f>
        <v>715.29392170934375</v>
      </c>
      <c r="D4451" s="10">
        <f t="shared" ca="1" si="598"/>
        <v>0.3811901430200072</v>
      </c>
      <c r="E4451" s="59">
        <f ca="1">IF(_xlfn.NORM.INV(D4451,'Input Parameters'!$E$20,'Input Parameters'!$F$20)&lt;3500,3500,IF(_xlfn.NORM.INV(D4451,'Input Parameters'!$E$20,'Input Parameters'!$F$20)&gt;5500,5500,_xlfn.NORM.INV(D4451,'Input Parameters'!$E$20,'Input Parameters'!$F$20)))</f>
        <v>4588.3504264117946</v>
      </c>
      <c r="F4451" s="10">
        <f t="shared" ca="1" si="599"/>
        <v>0.32100426350995159</v>
      </c>
      <c r="G4451" s="61">
        <f ca="1">_xlfn.NORM.INV(F4451,'Input Parameters'!$E$21,'Input Parameters'!$F$21)</f>
        <v>281.19594588639211</v>
      </c>
      <c r="H4451" s="54">
        <f ca="1">EXP(E4451*(1/'Input Parameters'!$E$22-1/G4451))</f>
        <v>0.51821148972041109</v>
      </c>
      <c r="I4451" s="10">
        <f t="shared" ca="1" si="600"/>
        <v>0.99418061390962897</v>
      </c>
      <c r="J4451" s="29">
        <f ca="1">_xlfn.BETA.INV(I4451,'Input Parameters'!$L$24,'Input Parameters'!$M$24,'Input Parameters'!$J$24,'Input Parameters'!$K$24)</f>
        <v>0.91278125869909432</v>
      </c>
      <c r="K4451" s="156">
        <f ca="1">('Input Parameters'!$E$25/'Input Parameters'!$E$31)^$J4451</f>
        <v>1.433150769640402E-3</v>
      </c>
      <c r="L4451" s="66">
        <f ca="1">$H4451*$C4451*'Input Parameters'!$E$23*K4451</f>
        <v>0.5312310530233525</v>
      </c>
      <c r="M4451" s="23">
        <f t="shared" ca="1" si="601"/>
        <v>0.1747706425473915</v>
      </c>
      <c r="N4451" s="15">
        <f ca="1">_xlfn.NORM.INV(M4451,'Input Parameters'!$E$26,'Input Parameters'!$F$26)</f>
        <v>1.4354932206893687E-2</v>
      </c>
      <c r="O4451" s="8">
        <f t="shared" ca="1" si="602"/>
        <v>0.18852630571111972</v>
      </c>
      <c r="P4451" s="29">
        <f ca="1">_xlfn.LOGNORM.INV(O4451,'Input Parameters'!$H$27,'Input Parameters'!$I$27)</f>
        <v>0.96311025655063343</v>
      </c>
      <c r="Q4451" s="10"/>
      <c r="R4451" s="15">
        <f>'Input Parameters'!$E$28</f>
        <v>12.7</v>
      </c>
      <c r="S4451" s="10">
        <f t="shared" ca="1" si="603"/>
        <v>0.35331470048180635</v>
      </c>
      <c r="T4451" s="25">
        <f ca="1">_xlfn.LOGNORM.INV(S4451,'Input Parameters'!$H$29,'Input Parameters'!$I$29)</f>
        <v>55.822325849465031</v>
      </c>
      <c r="U4451" s="10">
        <f t="shared" ca="1" si="604"/>
        <v>3.7580219833422079E-2</v>
      </c>
      <c r="V4451" s="29">
        <f ca="1">IF('Input Parameters'!$D$30="Beta",_xlfn.BETA.INV(U4451,'Input Parameters'!$L$30,'Input Parameters'!$M$30,'Input Parameters'!$J$30,'Input Parameters'!$K$30),IF('Input Parameters'!$D$30="LogNorm",_xlfn.LOGNORM.INV(U4451,'Input Parameters'!$H$30,'Input Parameters'!$I$30)))</f>
        <v>0.49533297584827535</v>
      </c>
      <c r="W4451" s="2">
        <f ca="1">N4451+(P4451-N4451)*(1-ERF((T4451-R4451)/(2*SQRT(L4451*'Input Parameters'!$E$31))))</f>
        <v>1.4382160155522064E-2</v>
      </c>
      <c r="X4451">
        <f t="shared" ca="1" si="605"/>
        <v>1</v>
      </c>
      <c r="Y4451" s="7"/>
    </row>
    <row r="4452" spans="1:25" ht="15" customHeight="1" x14ac:dyDescent="0.3">
      <c r="A4452" s="130">
        <v>4445</v>
      </c>
      <c r="B4452" s="10">
        <f t="shared" ca="1" si="597"/>
        <v>0.91934503750977226</v>
      </c>
      <c r="C4452" s="57">
        <f ca="1">_xlfn.NORM.INV(B4452,'Input Parameters'!$E$19,'Input Parameters'!$F$19)</f>
        <v>685.65742075279945</v>
      </c>
      <c r="D4452" s="10">
        <f t="shared" ca="1" si="598"/>
        <v>0.46483308365967424</v>
      </c>
      <c r="E4452" s="59">
        <f ca="1">IF(_xlfn.NORM.INV(D4452,'Input Parameters'!$E$20,'Input Parameters'!$F$20)&lt;3500,3500,IF(_xlfn.NORM.INV(D4452,'Input Parameters'!$E$20,'Input Parameters'!$F$20)&gt;5500,5500,_xlfn.NORM.INV(D4452,'Input Parameters'!$E$20,'Input Parameters'!$F$20)))</f>
        <v>4738.2145977763366</v>
      </c>
      <c r="F4452" s="10">
        <f t="shared" ca="1" si="599"/>
        <v>0.82661795474274435</v>
      </c>
      <c r="G4452" s="61">
        <f ca="1">_xlfn.NORM.INV(F4452,'Input Parameters'!$E$21,'Input Parameters'!$F$21)</f>
        <v>292.24535157279234</v>
      </c>
      <c r="H4452" s="54">
        <f ca="1">EXP(E4452*(1/'Input Parameters'!$E$22-1/G4452))</f>
        <v>0.95910144242945639</v>
      </c>
      <c r="I4452" s="10">
        <f t="shared" ca="1" si="600"/>
        <v>0.72654920588457572</v>
      </c>
      <c r="J4452" s="29">
        <f ca="1">_xlfn.BETA.INV(I4452,'Input Parameters'!$L$24,'Input Parameters'!$M$24,'Input Parameters'!$J$24,'Input Parameters'!$K$24)</f>
        <v>0.70043558237252612</v>
      </c>
      <c r="K4452" s="156">
        <f ca="1">('Input Parameters'!$E$25/'Input Parameters'!$E$31)^$J4452</f>
        <v>6.5741625395010434E-3</v>
      </c>
      <c r="L4452" s="66">
        <f ca="1">$H4452*$C4452*'Input Parameters'!$E$23*K4452</f>
        <v>4.3232680381574715</v>
      </c>
      <c r="M4452" s="23">
        <f t="shared" ca="1" si="601"/>
        <v>0.44989561403685308</v>
      </c>
      <c r="N4452" s="15">
        <f ca="1">_xlfn.NORM.INV(M4452,'Input Parameters'!$E$26,'Input Parameters'!$F$26)</f>
        <v>3.1355573276030502E-2</v>
      </c>
      <c r="O4452" s="8">
        <f t="shared" ca="1" si="602"/>
        <v>0.21169136706074998</v>
      </c>
      <c r="P4452" s="29">
        <f ca="1">_xlfn.LOGNORM.INV(O4452,'Input Parameters'!$H$27,'Input Parameters'!$I$27)</f>
        <v>0.99903304203337651</v>
      </c>
      <c r="Q4452" s="10"/>
      <c r="R4452" s="15">
        <f>'Input Parameters'!$E$28</f>
        <v>12.7</v>
      </c>
      <c r="S4452" s="10">
        <f t="shared" ca="1" si="603"/>
        <v>0.56687963847634681</v>
      </c>
      <c r="T4452" s="25">
        <f ca="1">_xlfn.LOGNORM.INV(S4452,'Input Parameters'!$H$29,'Input Parameters'!$I$29)</f>
        <v>59.343515129331543</v>
      </c>
      <c r="U4452" s="10">
        <f t="shared" ca="1" si="604"/>
        <v>0.15238796421883316</v>
      </c>
      <c r="V4452" s="29">
        <f ca="1">IF('Input Parameters'!$D$30="Beta",_xlfn.BETA.INV(U4452,'Input Parameters'!$L$30,'Input Parameters'!$M$30,'Input Parameters'!$J$30,'Input Parameters'!$K$30),IF('Input Parameters'!$D$30="LogNorm",_xlfn.LOGNORM.INV(U4452,'Input Parameters'!$H$30,'Input Parameters'!$I$30)))</f>
        <v>0.66665096681910063</v>
      </c>
      <c r="W4452" s="2">
        <f ca="1">N4452+(P4452-N4452)*(1-ERF((T4452-R4452)/(2*SQRT(L4452*'Input Parameters'!$E$31))))</f>
        <v>0.140397151339265</v>
      </c>
      <c r="X4452">
        <f t="shared" ca="1" si="605"/>
        <v>1</v>
      </c>
      <c r="Y4452" s="7"/>
    </row>
    <row r="4453" spans="1:25" ht="15" customHeight="1" x14ac:dyDescent="0.3">
      <c r="A4453" s="130">
        <v>4446</v>
      </c>
      <c r="B4453" s="10">
        <f t="shared" ca="1" si="597"/>
        <v>0.41237073226366916</v>
      </c>
      <c r="C4453" s="57">
        <f ca="1">_xlfn.NORM.INV(B4453,'Input Parameters'!$E$19,'Input Parameters'!$F$19)</f>
        <v>548.58740990450701</v>
      </c>
      <c r="D4453" s="10">
        <f t="shared" ca="1" si="598"/>
        <v>9.4634118492226138E-2</v>
      </c>
      <c r="E4453" s="59">
        <f ca="1">IF(_xlfn.NORM.INV(D4453,'Input Parameters'!$E$20,'Input Parameters'!$F$20)&lt;3500,3500,IF(_xlfn.NORM.INV(D4453,'Input Parameters'!$E$20,'Input Parameters'!$F$20)&gt;5500,5500,_xlfn.NORM.INV(D4453,'Input Parameters'!$E$20,'Input Parameters'!$F$20)))</f>
        <v>3881.0771466731921</v>
      </c>
      <c r="F4453" s="10">
        <f t="shared" ca="1" si="599"/>
        <v>0.43814434628214571</v>
      </c>
      <c r="G4453" s="61">
        <f ca="1">_xlfn.NORM.INV(F4453,'Input Parameters'!$E$21,'Input Parameters'!$F$21)</f>
        <v>283.62638940041825</v>
      </c>
      <c r="H4453" s="54">
        <f ca="1">EXP(E4453*(1/'Input Parameters'!$E$22-1/G4453))</f>
        <v>0.64547492076107404</v>
      </c>
      <c r="I4453" s="10">
        <f t="shared" ca="1" si="600"/>
        <v>0.99719300239942299</v>
      </c>
      <c r="J4453" s="29">
        <f ca="1">_xlfn.BETA.INV(I4453,'Input Parameters'!$L$24,'Input Parameters'!$M$24,'Input Parameters'!$J$24,'Input Parameters'!$K$24)</f>
        <v>0.92897521848241349</v>
      </c>
      <c r="K4453" s="156">
        <f ca="1">('Input Parameters'!$E$25/'Input Parameters'!$E$31)^$J4453</f>
        <v>1.2759706875447017E-3</v>
      </c>
      <c r="L4453" s="66">
        <f ca="1">$H4453*$C4453*'Input Parameters'!$E$23*K4453</f>
        <v>0.45182047393842611</v>
      </c>
      <c r="M4453" s="23">
        <f t="shared" ca="1" si="601"/>
        <v>7.5638864197001165E-2</v>
      </c>
      <c r="N4453" s="15">
        <f ca="1">_xlfn.NORM.INV(M4453,'Input Parameters'!$E$26,'Input Parameters'!$F$26)</f>
        <v>3.8643095262222461E-3</v>
      </c>
      <c r="O4453" s="8">
        <f t="shared" ca="1" si="602"/>
        <v>0.6433692184818588</v>
      </c>
      <c r="P4453" s="29">
        <f ca="1">_xlfn.LOGNORM.INV(O4453,'Input Parameters'!$H$27,'Input Parameters'!$I$27)</f>
        <v>1.6749590906877116</v>
      </c>
      <c r="Q4453" s="10"/>
      <c r="R4453" s="15">
        <f>'Input Parameters'!$E$28</f>
        <v>12.7</v>
      </c>
      <c r="S4453" s="10">
        <f t="shared" ca="1" si="603"/>
        <v>0.22704995829332508</v>
      </c>
      <c r="T4453" s="25">
        <f ca="1">_xlfn.LOGNORM.INV(S4453,'Input Parameters'!$H$29,'Input Parameters'!$I$29)</f>
        <v>53.537620751621468</v>
      </c>
      <c r="U4453" s="10">
        <f t="shared" ca="1" si="604"/>
        <v>0.12112307069237993</v>
      </c>
      <c r="V4453" s="29">
        <f ca="1">IF('Input Parameters'!$D$30="Beta",_xlfn.BETA.INV(U4453,'Input Parameters'!$L$30,'Input Parameters'!$M$30,'Input Parameters'!$J$30,'Input Parameters'!$K$30),IF('Input Parameters'!$D$30="LogNorm",_xlfn.LOGNORM.INV(U4453,'Input Parameters'!$H$30,'Input Parameters'!$I$30)))</f>
        <v>0.63006171622347273</v>
      </c>
      <c r="W4453" s="2">
        <f ca="1">N4453+(P4453-N4453)*(1-ERF((T4453-R4453)/(2*SQRT(L4453*'Input Parameters'!$E$31))))</f>
        <v>3.8933734544806566E-3</v>
      </c>
      <c r="X4453">
        <f t="shared" ca="1" si="605"/>
        <v>1</v>
      </c>
      <c r="Y4453" s="7"/>
    </row>
    <row r="4454" spans="1:25" ht="15" customHeight="1" x14ac:dyDescent="0.3">
      <c r="A4454" s="130">
        <v>4447</v>
      </c>
      <c r="B4454" s="10">
        <f t="shared" ca="1" si="597"/>
        <v>0.77480505454810489</v>
      </c>
      <c r="C4454" s="57">
        <f ca="1">_xlfn.NORM.INV(B4454,'Input Parameters'!$E$19,'Input Parameters'!$F$19)</f>
        <v>631.0776575512416</v>
      </c>
      <c r="D4454" s="10">
        <f t="shared" ca="1" si="598"/>
        <v>0.370416383843857</v>
      </c>
      <c r="E4454" s="59">
        <f ca="1">IF(_xlfn.NORM.INV(D4454,'Input Parameters'!$E$20,'Input Parameters'!$F$20)&lt;3500,3500,IF(_xlfn.NORM.INV(D4454,'Input Parameters'!$E$20,'Input Parameters'!$F$20)&gt;5500,5500,_xlfn.NORM.INV(D4454,'Input Parameters'!$E$20,'Input Parameters'!$F$20)))</f>
        <v>4568.4744777500737</v>
      </c>
      <c r="F4454" s="10">
        <f t="shared" ca="1" si="599"/>
        <v>0.38364162278660552</v>
      </c>
      <c r="G4454" s="61">
        <f ca="1">_xlfn.NORM.INV(F4454,'Input Parameters'!$E$21,'Input Parameters'!$F$21)</f>
        <v>282.52398717050443</v>
      </c>
      <c r="H4454" s="54">
        <f ca="1">EXP(E4454*(1/'Input Parameters'!$E$22-1/G4454))</f>
        <v>0.56093233875855408</v>
      </c>
      <c r="I4454" s="10">
        <f t="shared" ca="1" si="600"/>
        <v>0.64527918525229644</v>
      </c>
      <c r="J4454" s="29">
        <f ca="1">_xlfn.BETA.INV(I4454,'Input Parameters'!$L$24,'Input Parameters'!$M$24,'Input Parameters'!$J$24,'Input Parameters'!$K$24)</f>
        <v>0.66586990815527414</v>
      </c>
      <c r="K4454" s="156">
        <f ca="1">('Input Parameters'!$E$25/'Input Parameters'!$E$31)^$J4454</f>
        <v>8.4241763868938748E-3</v>
      </c>
      <c r="L4454" s="66">
        <f ca="1">$H4454*$C4454*'Input Parameters'!$E$23*K4454</f>
        <v>2.9820899219823906</v>
      </c>
      <c r="M4454" s="23">
        <f t="shared" ca="1" si="601"/>
        <v>0.34883446554012798</v>
      </c>
      <c r="N4454" s="15">
        <f ca="1">_xlfn.NORM.INV(M4454,'Input Parameters'!$E$26,'Input Parameters'!$F$26)</f>
        <v>2.5842149307673951E-2</v>
      </c>
      <c r="O4454" s="8">
        <f t="shared" ca="1" si="602"/>
        <v>0.23538595754144875</v>
      </c>
      <c r="P4454" s="29">
        <f ca="1">_xlfn.LOGNORM.INV(O4454,'Input Parameters'!$H$27,'Input Parameters'!$I$27)</f>
        <v>1.0347239234335561</v>
      </c>
      <c r="Q4454" s="10"/>
      <c r="R4454" s="15">
        <f>'Input Parameters'!$E$28</f>
        <v>12.7</v>
      </c>
      <c r="S4454" s="10">
        <f t="shared" ca="1" si="603"/>
        <v>0.33212055544835339</v>
      </c>
      <c r="T4454" s="25">
        <f ca="1">_xlfn.LOGNORM.INV(S4454,'Input Parameters'!$H$29,'Input Parameters'!$I$29)</f>
        <v>55.462002623414172</v>
      </c>
      <c r="U4454" s="10">
        <f t="shared" ca="1" si="604"/>
        <v>0.40909371099342096</v>
      </c>
      <c r="V4454" s="29">
        <f ca="1">IF('Input Parameters'!$D$30="Beta",_xlfn.BETA.INV(U4454,'Input Parameters'!$L$30,'Input Parameters'!$M$30,'Input Parameters'!$J$30,'Input Parameters'!$K$30),IF('Input Parameters'!$D$30="LogNorm",_xlfn.LOGNORM.INV(U4454,'Input Parameters'!$H$30,'Input Parameters'!$I$30)))</f>
        <v>0.91261225416991032</v>
      </c>
      <c r="W4454" s="2">
        <f ca="1">N4454+(P4454-N4454)*(1-ERF((T4454-R4454)/(2*SQRT(L4454*'Input Parameters'!$E$31))))</f>
        <v>0.10650055608602894</v>
      </c>
      <c r="X4454">
        <f t="shared" ca="1" si="605"/>
        <v>1</v>
      </c>
      <c r="Y4454" s="7"/>
    </row>
    <row r="4455" spans="1:25" ht="15" customHeight="1" x14ac:dyDescent="0.3">
      <c r="A4455" s="130">
        <v>4448</v>
      </c>
      <c r="B4455" s="10">
        <f t="shared" ca="1" si="597"/>
        <v>0.91012112167598114</v>
      </c>
      <c r="C4455" s="57">
        <f ca="1">_xlfn.NORM.INV(B4455,'Input Parameters'!$E$19,'Input Parameters'!$F$19)</f>
        <v>680.6568575788541</v>
      </c>
      <c r="D4455" s="10">
        <f t="shared" ca="1" si="598"/>
        <v>0.48715211539009906</v>
      </c>
      <c r="E4455" s="59">
        <f ca="1">IF(_xlfn.NORM.INV(D4455,'Input Parameters'!$E$20,'Input Parameters'!$F$20)&lt;3500,3500,IF(_xlfn.NORM.INV(D4455,'Input Parameters'!$E$20,'Input Parameters'!$F$20)&gt;5500,5500,_xlfn.NORM.INV(D4455,'Input Parameters'!$E$20,'Input Parameters'!$F$20)))</f>
        <v>4777.4526921720098</v>
      </c>
      <c r="F4455" s="10">
        <f t="shared" ca="1" si="599"/>
        <v>0.97980489328399245</v>
      </c>
      <c r="G4455" s="61">
        <f ca="1">_xlfn.NORM.INV(F4455,'Input Parameters'!$E$21,'Input Parameters'!$F$21)</f>
        <v>300.96092387622951</v>
      </c>
      <c r="H4455" s="54">
        <f ca="1">EXP(E4455*(1/'Input Parameters'!$E$22-1/G4455))</f>
        <v>1.5392613492788148</v>
      </c>
      <c r="I4455" s="10">
        <f t="shared" ca="1" si="600"/>
        <v>0.55150348478576749</v>
      </c>
      <c r="J4455" s="29">
        <f ca="1">_xlfn.BETA.INV(I4455,'Input Parameters'!$L$24,'Input Parameters'!$M$24,'Input Parameters'!$J$24,'Input Parameters'!$K$24)</f>
        <v>0.62787462785316228</v>
      </c>
      <c r="K4455" s="156">
        <f ca="1">('Input Parameters'!$E$25/'Input Parameters'!$E$31)^$J4455</f>
        <v>1.106366892019661E-2</v>
      </c>
      <c r="L4455" s="66">
        <f ca="1">$H4455*$C4455*'Input Parameters'!$E$23*K4455</f>
        <v>11.591503210450094</v>
      </c>
      <c r="M4455" s="23">
        <f t="shared" ca="1" si="601"/>
        <v>0.7206823978325545</v>
      </c>
      <c r="N4455" s="15">
        <f ca="1">_xlfn.NORM.INV(M4455,'Input Parameters'!$E$26,'Input Parameters'!$F$26)</f>
        <v>4.6282267738391766E-2</v>
      </c>
      <c r="O4455" s="8">
        <f t="shared" ca="1" si="602"/>
        <v>0.18510920197464875</v>
      </c>
      <c r="P4455" s="29">
        <f ca="1">_xlfn.LOGNORM.INV(O4455,'Input Parameters'!$H$27,'Input Parameters'!$I$27)</f>
        <v>0.95770375946578878</v>
      </c>
      <c r="Q4455" s="10"/>
      <c r="R4455" s="15">
        <f>'Input Parameters'!$E$28</f>
        <v>12.7</v>
      </c>
      <c r="S4455" s="10">
        <f t="shared" ca="1" si="603"/>
        <v>0.99043424708416095</v>
      </c>
      <c r="T4455" s="25">
        <f ca="1">_xlfn.LOGNORM.INV(S4455,'Input Parameters'!$H$29,'Input Parameters'!$I$29)</f>
        <v>75.75342243682185</v>
      </c>
      <c r="U4455" s="10">
        <f t="shared" ca="1" si="604"/>
        <v>9.887901336220084E-2</v>
      </c>
      <c r="V4455" s="29">
        <f ca="1">IF('Input Parameters'!$D$30="Beta",_xlfn.BETA.INV(U4455,'Input Parameters'!$L$30,'Input Parameters'!$M$30,'Input Parameters'!$J$30,'Input Parameters'!$K$30),IF('Input Parameters'!$D$30="LogNorm",_xlfn.LOGNORM.INV(U4455,'Input Parameters'!$H$30,'Input Parameters'!$I$30)))</f>
        <v>0.60127866064201496</v>
      </c>
      <c r="W4455" s="2">
        <f ca="1">N4455+(P4455-N4455)*(1-ERF((T4455-R4455)/(2*SQRT(L4455*'Input Parameters'!$E$31))))</f>
        <v>0.21976804539997025</v>
      </c>
      <c r="X4455">
        <f t="shared" ca="1" si="605"/>
        <v>1</v>
      </c>
      <c r="Y4455" s="7"/>
    </row>
    <row r="4456" spans="1:25" ht="15" customHeight="1" x14ac:dyDescent="0.3">
      <c r="A4456" s="130">
        <v>4449</v>
      </c>
      <c r="B4456" s="10">
        <f t="shared" ca="1" si="597"/>
        <v>0.55014861309710161</v>
      </c>
      <c r="C4456" s="57">
        <f ca="1">_xlfn.NORM.INV(B4456,'Input Parameters'!$E$19,'Input Parameters'!$F$19)</f>
        <v>577.95011182460712</v>
      </c>
      <c r="D4456" s="10">
        <f t="shared" ca="1" si="598"/>
        <v>0.81210923701414917</v>
      </c>
      <c r="E4456" s="59">
        <f ca="1">IF(_xlfn.NORM.INV(D4456,'Input Parameters'!$E$20,'Input Parameters'!$F$20)&lt;3500,3500,IF(_xlfn.NORM.INV(D4456,'Input Parameters'!$E$20,'Input Parameters'!$F$20)&gt;5500,5500,_xlfn.NORM.INV(D4456,'Input Parameters'!$E$20,'Input Parameters'!$F$20)))</f>
        <v>5419.986990125346</v>
      </c>
      <c r="F4456" s="10">
        <f t="shared" ca="1" si="599"/>
        <v>0.55044880370630778</v>
      </c>
      <c r="G4456" s="61">
        <f ca="1">_xlfn.NORM.INV(F4456,'Input Parameters'!$E$21,'Input Parameters'!$F$21)</f>
        <v>285.8466112882225</v>
      </c>
      <c r="H4456" s="54">
        <f ca="1">EXP(E4456*(1/'Input Parameters'!$E$22-1/G4456))</f>
        <v>0.62944066698876444</v>
      </c>
      <c r="I4456" s="10">
        <f t="shared" ca="1" si="600"/>
        <v>0.52242312847833949</v>
      </c>
      <c r="J4456" s="29">
        <f ca="1">_xlfn.BETA.INV(I4456,'Input Parameters'!$L$24,'Input Parameters'!$M$24,'Input Parameters'!$J$24,'Input Parameters'!$K$24)</f>
        <v>0.6161950691538397</v>
      </c>
      <c r="K4456" s="156">
        <f ca="1">('Input Parameters'!$E$25/'Input Parameters'!$E$31)^$J4456</f>
        <v>1.2030565563097033E-2</v>
      </c>
      <c r="L4456" s="66">
        <f ca="1">$H4456*$C4456*'Input Parameters'!$E$23*K4456</f>
        <v>4.3765429491366472</v>
      </c>
      <c r="M4456" s="23">
        <f t="shared" ca="1" si="601"/>
        <v>0.49495570371540443</v>
      </c>
      <c r="N4456" s="15">
        <f ca="1">_xlfn.NORM.INV(M4456,'Input Parameters'!$E$26,'Input Parameters'!$F$26)</f>
        <v>3.3734465234845343E-2</v>
      </c>
      <c r="O4456" s="8">
        <f t="shared" ca="1" si="602"/>
        <v>0.16090298986911378</v>
      </c>
      <c r="P4456" s="29">
        <f ca="1">_xlfn.LOGNORM.INV(O4456,'Input Parameters'!$H$27,'Input Parameters'!$I$27)</f>
        <v>0.91841283087703174</v>
      </c>
      <c r="Q4456" s="10"/>
      <c r="R4456" s="15">
        <f>'Input Parameters'!$E$28</f>
        <v>12.7</v>
      </c>
      <c r="S4456" s="10">
        <f t="shared" ca="1" si="603"/>
        <v>0.53709264386889199</v>
      </c>
      <c r="T4456" s="25">
        <f ca="1">_xlfn.LOGNORM.INV(S4456,'Input Parameters'!$H$29,'Input Parameters'!$I$29)</f>
        <v>58.84377343279769</v>
      </c>
      <c r="U4456" s="10">
        <f t="shared" ca="1" si="604"/>
        <v>0.83452980010604183</v>
      </c>
      <c r="V4456" s="29">
        <f ca="1">IF('Input Parameters'!$D$30="Beta",_xlfn.BETA.INV(U4456,'Input Parameters'!$L$30,'Input Parameters'!$M$30,'Input Parameters'!$J$30,'Input Parameters'!$K$30),IF('Input Parameters'!$D$30="LogNorm",_xlfn.LOGNORM.INV(U4456,'Input Parameters'!$H$30,'Input Parameters'!$I$30)))</f>
        <v>1.4660887010394137</v>
      </c>
      <c r="W4456" s="2">
        <f ca="1">N4456+(P4456-N4456)*(1-ERF((T4456-R4456)/(2*SQRT(L4456*'Input Parameters'!$E$31))))</f>
        <v>0.13886792709523946</v>
      </c>
      <c r="X4456">
        <f t="shared" ca="1" si="605"/>
        <v>1</v>
      </c>
      <c r="Y4456" s="7"/>
    </row>
    <row r="4457" spans="1:25" ht="15" customHeight="1" x14ac:dyDescent="0.3">
      <c r="A4457" s="130">
        <v>4450</v>
      </c>
      <c r="B4457" s="10">
        <f t="shared" ca="1" si="597"/>
        <v>0.51361501525391806</v>
      </c>
      <c r="C4457" s="57">
        <f ca="1">_xlfn.NORM.INV(B4457,'Input Parameters'!$E$19,'Input Parameters'!$F$19)</f>
        <v>570.18435761962019</v>
      </c>
      <c r="D4457" s="10">
        <f t="shared" ca="1" si="598"/>
        <v>0.73342532369803437</v>
      </c>
      <c r="E4457" s="59">
        <f ca="1">IF(_xlfn.NORM.INV(D4457,'Input Parameters'!$E$20,'Input Parameters'!$F$20)&lt;3500,3500,IF(_xlfn.NORM.INV(D4457,'Input Parameters'!$E$20,'Input Parameters'!$F$20)&gt;5500,5500,_xlfn.NORM.INV(D4457,'Input Parameters'!$E$20,'Input Parameters'!$F$20)))</f>
        <v>5236.2439941374614</v>
      </c>
      <c r="F4457" s="10">
        <f t="shared" ca="1" si="599"/>
        <v>8.1639694099484017E-2</v>
      </c>
      <c r="G4457" s="61">
        <f ca="1">_xlfn.NORM.INV(F4457,'Input Parameters'!$E$21,'Input Parameters'!$F$21)</f>
        <v>273.89216519163239</v>
      </c>
      <c r="H4457" s="54">
        <f ca="1">EXP(E4457*(1/'Input Parameters'!$E$22-1/G4457))</f>
        <v>0.28743353532162647</v>
      </c>
      <c r="I4457" s="10">
        <f t="shared" ca="1" si="600"/>
        <v>0.37968992266071711</v>
      </c>
      <c r="J4457" s="29">
        <f ca="1">_xlfn.BETA.INV(I4457,'Input Parameters'!$L$24,'Input Parameters'!$M$24,'Input Parameters'!$J$24,'Input Parameters'!$K$24)</f>
        <v>0.55720824682109082</v>
      </c>
      <c r="K4457" s="156">
        <f ca="1">('Input Parameters'!$E$25/'Input Parameters'!$E$31)^$J4457</f>
        <v>1.8367730115556116E-2</v>
      </c>
      <c r="L4457" s="66">
        <f ca="1">$H4457*$C4457*'Input Parameters'!$E$23*K4457</f>
        <v>3.0102892300285471</v>
      </c>
      <c r="M4457" s="23">
        <f t="shared" ca="1" si="601"/>
        <v>0.68353307695502818</v>
      </c>
      <c r="N4457" s="15">
        <f ca="1">_xlfn.NORM.INV(M4457,'Input Parameters'!$E$26,'Input Parameters'!$F$26)</f>
        <v>4.4029632000601726E-2</v>
      </c>
      <c r="O4457" s="8">
        <f t="shared" ca="1" si="602"/>
        <v>0.69592266766834288</v>
      </c>
      <c r="P4457" s="29">
        <f ca="1">_xlfn.LOGNORM.INV(O4457,'Input Parameters'!$H$27,'Input Parameters'!$I$27)</f>
        <v>1.7861100794585056</v>
      </c>
      <c r="Q4457" s="10"/>
      <c r="R4457" s="15">
        <f>'Input Parameters'!$E$28</f>
        <v>12.7</v>
      </c>
      <c r="S4457" s="10">
        <f t="shared" ca="1" si="603"/>
        <v>0.63249372513233049</v>
      </c>
      <c r="T4457" s="25">
        <f ca="1">_xlfn.LOGNORM.INV(S4457,'Input Parameters'!$H$29,'Input Parameters'!$I$29)</f>
        <v>60.487253509507553</v>
      </c>
      <c r="U4457" s="10">
        <f t="shared" ca="1" si="604"/>
        <v>2.3402845593941346E-2</v>
      </c>
      <c r="V4457" s="29">
        <f ca="1">IF('Input Parameters'!$D$30="Beta",_xlfn.BETA.INV(U4457,'Input Parameters'!$L$30,'Input Parameters'!$M$30,'Input Parameters'!$J$30,'Input Parameters'!$K$30),IF('Input Parameters'!$D$30="LogNorm",_xlfn.LOGNORM.INV(U4457,'Input Parameters'!$H$30,'Input Parameters'!$I$30)))</f>
        <v>0.45622287668765993</v>
      </c>
      <c r="W4457" s="2">
        <f ca="1">N4457+(P4457-N4457)*(1-ERF((T4457-R4457)/(2*SQRT(L4457*'Input Parameters'!$E$31))))</f>
        <v>0.13368841244400126</v>
      </c>
      <c r="X4457">
        <f t="shared" ca="1" si="605"/>
        <v>1</v>
      </c>
      <c r="Y4457" s="7"/>
    </row>
    <row r="4458" spans="1:25" ht="15" customHeight="1" x14ac:dyDescent="0.3">
      <c r="A4458" s="130">
        <v>4451</v>
      </c>
      <c r="B4458" s="10">
        <f t="shared" ca="1" si="597"/>
        <v>0.21707527075720401</v>
      </c>
      <c r="C4458" s="57">
        <f ca="1">_xlfn.NORM.INV(B4458,'Input Parameters'!$E$19,'Input Parameters'!$F$19)</f>
        <v>501.21179288677951</v>
      </c>
      <c r="D4458" s="10">
        <f t="shared" ca="1" si="598"/>
        <v>0.85947499341460809</v>
      </c>
      <c r="E4458" s="59">
        <f ca="1">IF(_xlfn.NORM.INV(D4458,'Input Parameters'!$E$20,'Input Parameters'!$F$20)&lt;3500,3500,IF(_xlfn.NORM.INV(D4458,'Input Parameters'!$E$20,'Input Parameters'!$F$20)&gt;5500,5500,_xlfn.NORM.INV(D4458,'Input Parameters'!$E$20,'Input Parameters'!$F$20)))</f>
        <v>5500</v>
      </c>
      <c r="F4458" s="10">
        <f t="shared" ca="1" si="599"/>
        <v>0.95077483719254352</v>
      </c>
      <c r="G4458" s="61">
        <f ca="1">_xlfn.NORM.INV(F4458,'Input Parameters'!$E$21,'Input Parameters'!$F$21)</f>
        <v>297.83796855613195</v>
      </c>
      <c r="H4458" s="54">
        <f ca="1">EXP(E4458*(1/'Input Parameters'!$E$22-1/G4458))</f>
        <v>1.3565089898927518</v>
      </c>
      <c r="I4458" s="10">
        <f t="shared" ca="1" si="600"/>
        <v>0.62948919397591774</v>
      </c>
      <c r="J4458" s="29">
        <f ca="1">_xlfn.BETA.INV(I4458,'Input Parameters'!$L$24,'Input Parameters'!$M$24,'Input Parameters'!$J$24,'Input Parameters'!$K$24)</f>
        <v>0.65938625712132704</v>
      </c>
      <c r="K4458" s="156">
        <f ca="1">('Input Parameters'!$E$25/'Input Parameters'!$E$31)^$J4458</f>
        <v>8.8252461374643733E-3</v>
      </c>
      <c r="L4458" s="66">
        <f ca="1">$H4458*$C4458*'Input Parameters'!$E$23*K4458</f>
        <v>6.0002698714589719</v>
      </c>
      <c r="M4458" s="23">
        <f t="shared" ca="1" si="601"/>
        <v>0.17261984078452774</v>
      </c>
      <c r="N4458" s="15">
        <f ca="1">_xlfn.NORM.INV(M4458,'Input Parameters'!$E$26,'Input Parameters'!$F$26)</f>
        <v>1.4178877818592516E-2</v>
      </c>
      <c r="O4458" s="8">
        <f t="shared" ca="1" si="602"/>
        <v>0.53949090461667915</v>
      </c>
      <c r="P4458" s="29">
        <f ca="1">_xlfn.LOGNORM.INV(O4458,'Input Parameters'!$H$27,'Input Parameters'!$I$27)</f>
        <v>1.4874711877287081</v>
      </c>
      <c r="Q4458" s="10"/>
      <c r="R4458" s="15">
        <f>'Input Parameters'!$E$28</f>
        <v>12.7</v>
      </c>
      <c r="S4458" s="10">
        <f t="shared" ca="1" si="603"/>
        <v>0.47698463477241737</v>
      </c>
      <c r="T4458" s="25">
        <f ca="1">_xlfn.LOGNORM.INV(S4458,'Input Parameters'!$H$29,'Input Parameters'!$I$29)</f>
        <v>57.85566106893593</v>
      </c>
      <c r="U4458" s="10">
        <f t="shared" ca="1" si="604"/>
        <v>0.77938297823226066</v>
      </c>
      <c r="V4458" s="29">
        <f ca="1">IF('Input Parameters'!$D$30="Beta",_xlfn.BETA.INV(U4458,'Input Parameters'!$L$30,'Input Parameters'!$M$30,'Input Parameters'!$J$30,'Input Parameters'!$K$30),IF('Input Parameters'!$D$30="LogNorm",_xlfn.LOGNORM.INV(U4458,'Input Parameters'!$H$30,'Input Parameters'!$I$30)))</f>
        <v>1.3537746604314009</v>
      </c>
      <c r="W4458" s="2">
        <f ca="1">N4458+(P4458-N4458)*(1-ERF((T4458-R4458)/(2*SQRT(L4458*'Input Parameters'!$E$31))))</f>
        <v>0.29764520707645548</v>
      </c>
      <c r="X4458">
        <f t="shared" ca="1" si="605"/>
        <v>1</v>
      </c>
      <c r="Y4458" s="7"/>
    </row>
    <row r="4459" spans="1:25" ht="15" customHeight="1" x14ac:dyDescent="0.3">
      <c r="A4459" s="130">
        <v>4452</v>
      </c>
      <c r="B4459" s="10">
        <f t="shared" ca="1" si="597"/>
        <v>0.72048170153722557</v>
      </c>
      <c r="C4459" s="57">
        <f ca="1">_xlfn.NORM.INV(B4459,'Input Parameters'!$E$19,'Input Parameters'!$F$19)</f>
        <v>616.67107573471185</v>
      </c>
      <c r="D4459" s="10">
        <f t="shared" ca="1" si="598"/>
        <v>0.64808053065258697</v>
      </c>
      <c r="E4459" s="59">
        <f ca="1">IF(_xlfn.NORM.INV(D4459,'Input Parameters'!$E$20,'Input Parameters'!$F$20)&lt;3500,3500,IF(_xlfn.NORM.INV(D4459,'Input Parameters'!$E$20,'Input Parameters'!$F$20)&gt;5500,5500,_xlfn.NORM.INV(D4459,'Input Parameters'!$E$20,'Input Parameters'!$F$20)))</f>
        <v>5066.1004105784314</v>
      </c>
      <c r="F4459" s="10">
        <f t="shared" ca="1" si="599"/>
        <v>0.24352307123869521</v>
      </c>
      <c r="G4459" s="61">
        <f ca="1">_xlfn.NORM.INV(F4459,'Input Parameters'!$E$21,'Input Parameters'!$F$21)</f>
        <v>279.38718512535104</v>
      </c>
      <c r="H4459" s="54">
        <f ca="1">EXP(E4459*(1/'Input Parameters'!$E$22-1/G4459))</f>
        <v>0.43065120786736161</v>
      </c>
      <c r="I4459" s="10">
        <f t="shared" ca="1" si="600"/>
        <v>0.30935664903092841</v>
      </c>
      <c r="J4459" s="29">
        <f ca="1">_xlfn.BETA.INV(I4459,'Input Parameters'!$L$24,'Input Parameters'!$M$24,'Input Parameters'!$J$24,'Input Parameters'!$K$24)</f>
        <v>0.52558516220857787</v>
      </c>
      <c r="K4459" s="156">
        <f ca="1">('Input Parameters'!$E$25/'Input Parameters'!$E$31)^$J4459</f>
        <v>2.3044912599601498E-2</v>
      </c>
      <c r="L4459" s="66">
        <f ca="1">$H4459*$C4459*'Input Parameters'!$E$23*K4459</f>
        <v>6.1200407488330422</v>
      </c>
      <c r="M4459" s="23">
        <f t="shared" ca="1" si="601"/>
        <v>0.22593474135316294</v>
      </c>
      <c r="N4459" s="15">
        <f ca="1">_xlfn.NORM.INV(M4459,'Input Parameters'!$E$26,'Input Parameters'!$F$26)</f>
        <v>1.8201658604755856E-2</v>
      </c>
      <c r="O4459" s="8">
        <f t="shared" ca="1" si="602"/>
        <v>0.64544025535230654</v>
      </c>
      <c r="P4459" s="29">
        <f ca="1">_xlfn.LOGNORM.INV(O4459,'Input Parameters'!$H$27,'Input Parameters'!$I$27)</f>
        <v>1.679083973708642</v>
      </c>
      <c r="Q4459" s="10"/>
      <c r="R4459" s="15">
        <f>'Input Parameters'!$E$28</f>
        <v>12.7</v>
      </c>
      <c r="S4459" s="10">
        <f t="shared" ca="1" si="603"/>
        <v>5.9627062635168704E-2</v>
      </c>
      <c r="T4459" s="25">
        <f ca="1">_xlfn.LOGNORM.INV(S4459,'Input Parameters'!$H$29,'Input Parameters'!$I$29)</f>
        <v>48.887425923499315</v>
      </c>
      <c r="U4459" s="10">
        <f t="shared" ca="1" si="604"/>
        <v>0.30114472347663601</v>
      </c>
      <c r="V4459" s="29">
        <f ca="1">IF('Input Parameters'!$D$30="Beta",_xlfn.BETA.INV(U4459,'Input Parameters'!$L$30,'Input Parameters'!$M$30,'Input Parameters'!$J$30,'Input Parameters'!$K$30),IF('Input Parameters'!$D$30="LogNorm",_xlfn.LOGNORM.INV(U4459,'Input Parameters'!$H$30,'Input Parameters'!$I$30)))</f>
        <v>0.81359621117494951</v>
      </c>
      <c r="W4459" s="2">
        <f ca="1">N4459+(P4459-N4459)*(1-ERF((T4459-R4459)/(2*SQRT(L4459*'Input Parameters'!$E$31))))</f>
        <v>0.51808534041278498</v>
      </c>
      <c r="X4459">
        <f t="shared" ca="1" si="605"/>
        <v>1</v>
      </c>
      <c r="Y4459" s="7"/>
    </row>
    <row r="4460" spans="1:25" ht="15" customHeight="1" x14ac:dyDescent="0.3">
      <c r="A4460" s="130">
        <v>4453</v>
      </c>
      <c r="B4460" s="10">
        <f t="shared" ca="1" si="597"/>
        <v>9.9500240278476593E-2</v>
      </c>
      <c r="C4460" s="57">
        <f ca="1">_xlfn.NORM.INV(B4460,'Input Parameters'!$E$19,'Input Parameters'!$F$19)</f>
        <v>458.76782489920146</v>
      </c>
      <c r="D4460" s="10">
        <f t="shared" ca="1" si="598"/>
        <v>0.80214708678612223</v>
      </c>
      <c r="E4460" s="59">
        <f ca="1">IF(_xlfn.NORM.INV(D4460,'Input Parameters'!$E$20,'Input Parameters'!$F$20)&lt;3500,3500,IF(_xlfn.NORM.INV(D4460,'Input Parameters'!$E$20,'Input Parameters'!$F$20)&gt;5500,5500,_xlfn.NORM.INV(D4460,'Input Parameters'!$E$20,'Input Parameters'!$F$20)))</f>
        <v>5394.5207642178493</v>
      </c>
      <c r="F4460" s="10">
        <f t="shared" ca="1" si="599"/>
        <v>2.7275715740012085E-2</v>
      </c>
      <c r="G4460" s="61">
        <f ca="1">_xlfn.NORM.INV(F4460,'Input Parameters'!$E$21,'Input Parameters'!$F$21)</f>
        <v>269.73968505451222</v>
      </c>
      <c r="H4460" s="54">
        <f ca="1">EXP(E4460*(1/'Input Parameters'!$E$22-1/G4460))</f>
        <v>0.20440448454173932</v>
      </c>
      <c r="I4460" s="10">
        <f t="shared" ca="1" si="600"/>
        <v>0.43218780590454042</v>
      </c>
      <c r="J4460" s="29">
        <f ca="1">_xlfn.BETA.INV(I4460,'Input Parameters'!$L$24,'Input Parameters'!$M$24,'Input Parameters'!$J$24,'Input Parameters'!$K$24)</f>
        <v>0.57943907130521444</v>
      </c>
      <c r="K4460" s="156">
        <f ca="1">('Input Parameters'!$E$25/'Input Parameters'!$E$31)^$J4460</f>
        <v>1.5660184097619694E-2</v>
      </c>
      <c r="L4460" s="66">
        <f ca="1">$H4460*$C4460*'Input Parameters'!$E$23*K4460</f>
        <v>1.4685212477100789</v>
      </c>
      <c r="M4460" s="23">
        <f t="shared" ca="1" si="601"/>
        <v>0.9543884330030955</v>
      </c>
      <c r="N4460" s="15">
        <f ca="1">_xlfn.NORM.INV(M4460,'Input Parameters'!$E$26,'Input Parameters'!$F$26)</f>
        <v>6.9468594110127832E-2</v>
      </c>
      <c r="O4460" s="8">
        <f t="shared" ca="1" si="602"/>
        <v>0.68620174903679876</v>
      </c>
      <c r="P4460" s="29">
        <f ca="1">_xlfn.LOGNORM.INV(O4460,'Input Parameters'!$H$27,'Input Parameters'!$I$27)</f>
        <v>1.7644358440758643</v>
      </c>
      <c r="Q4460" s="10"/>
      <c r="R4460" s="15">
        <f>'Input Parameters'!$E$28</f>
        <v>12.7</v>
      </c>
      <c r="S4460" s="10">
        <f t="shared" ca="1" si="603"/>
        <v>0.47700856407226411</v>
      </c>
      <c r="T4460" s="25">
        <f ca="1">_xlfn.LOGNORM.INV(S4460,'Input Parameters'!$H$29,'Input Parameters'!$I$29)</f>
        <v>57.856051339954277</v>
      </c>
      <c r="U4460" s="10">
        <f t="shared" ca="1" si="604"/>
        <v>0.88361890964769418</v>
      </c>
      <c r="V4460" s="29">
        <f ca="1">IF('Input Parameters'!$D$30="Beta",_xlfn.BETA.INV(U4460,'Input Parameters'!$L$30,'Input Parameters'!$M$30,'Input Parameters'!$J$30,'Input Parameters'!$K$30),IF('Input Parameters'!$D$30="LogNorm",_xlfn.LOGNORM.INV(U4460,'Input Parameters'!$H$30,'Input Parameters'!$I$30)))</f>
        <v>1.5996248490495271</v>
      </c>
      <c r="W4460" s="2">
        <f ca="1">N4460+(P4460-N4460)*(1-ERF((T4460-R4460)/(2*SQRT(L4460*'Input Parameters'!$E$31))))</f>
        <v>8.3734630078266731E-2</v>
      </c>
      <c r="X4460">
        <f t="shared" ca="1" si="605"/>
        <v>1</v>
      </c>
      <c r="Y4460" s="7"/>
    </row>
    <row r="4461" spans="1:25" ht="15" customHeight="1" x14ac:dyDescent="0.3">
      <c r="A4461" s="130">
        <v>4454</v>
      </c>
      <c r="B4461" s="10">
        <f t="shared" ca="1" si="597"/>
        <v>0.12691438749320227</v>
      </c>
      <c r="C4461" s="57">
        <f ca="1">_xlfn.NORM.INV(B4461,'Input Parameters'!$E$19,'Input Parameters'!$F$19)</f>
        <v>470.87714416523727</v>
      </c>
      <c r="D4461" s="10">
        <f t="shared" ca="1" si="598"/>
        <v>0.63730426745461244</v>
      </c>
      <c r="E4461" s="59">
        <f ca="1">IF(_xlfn.NORM.INV(D4461,'Input Parameters'!$E$20,'Input Parameters'!$F$20)&lt;3500,3500,IF(_xlfn.NORM.INV(D4461,'Input Parameters'!$E$20,'Input Parameters'!$F$20)&gt;5500,5500,_xlfn.NORM.INV(D4461,'Input Parameters'!$E$20,'Input Parameters'!$F$20)))</f>
        <v>5045.8837128952955</v>
      </c>
      <c r="F4461" s="10">
        <f t="shared" ca="1" si="599"/>
        <v>0.35102169351039891</v>
      </c>
      <c r="G4461" s="61">
        <f ca="1">_xlfn.NORM.INV(F4461,'Input Parameters'!$E$21,'Input Parameters'!$F$21)</f>
        <v>281.84305035144547</v>
      </c>
      <c r="H4461" s="54">
        <f ca="1">EXP(E4461*(1/'Input Parameters'!$E$22-1/G4461))</f>
        <v>0.5057449910591244</v>
      </c>
      <c r="I4461" s="10">
        <f t="shared" ca="1" si="600"/>
        <v>0.61464227015714135</v>
      </c>
      <c r="J4461" s="29">
        <f ca="1">_xlfn.BETA.INV(I4461,'Input Parameters'!$L$24,'Input Parameters'!$M$24,'Input Parameters'!$J$24,'Input Parameters'!$K$24)</f>
        <v>0.65333333108604541</v>
      </c>
      <c r="K4461" s="156">
        <f ca="1">('Input Parameters'!$E$25/'Input Parameters'!$E$31)^$J4461</f>
        <v>9.2168879417632004E-3</v>
      </c>
      <c r="L4461" s="66">
        <f ca="1">$H4461*$C4461*'Input Parameters'!$E$23*K4461</f>
        <v>2.1949443229059011</v>
      </c>
      <c r="M4461" s="23">
        <f t="shared" ca="1" si="601"/>
        <v>0.23560367209584177</v>
      </c>
      <c r="N4461" s="15">
        <f ca="1">_xlfn.NORM.INV(M4461,'Input Parameters'!$E$26,'Input Parameters'!$F$26)</f>
        <v>1.8869163730819455E-2</v>
      </c>
      <c r="O4461" s="8">
        <f t="shared" ca="1" si="602"/>
        <v>0.62458940136550123</v>
      </c>
      <c r="P4461" s="29">
        <f ca="1">_xlfn.LOGNORM.INV(O4461,'Input Parameters'!$H$27,'Input Parameters'!$I$27)</f>
        <v>1.6383710267120524</v>
      </c>
      <c r="Q4461" s="10"/>
      <c r="R4461" s="15">
        <f>'Input Parameters'!$E$28</f>
        <v>12.7</v>
      </c>
      <c r="S4461" s="10">
        <f t="shared" ca="1" si="603"/>
        <v>0.81944962695507229</v>
      </c>
      <c r="T4461" s="25">
        <f ca="1">_xlfn.LOGNORM.INV(S4461,'Input Parameters'!$H$29,'Input Parameters'!$I$29)</f>
        <v>64.519519306974459</v>
      </c>
      <c r="U4461" s="10">
        <f t="shared" ca="1" si="604"/>
        <v>0.61589265746632271</v>
      </c>
      <c r="V4461" s="29">
        <f ca="1">IF('Input Parameters'!$D$30="Beta",_xlfn.BETA.INV(U4461,'Input Parameters'!$L$30,'Input Parameters'!$M$30,'Input Parameters'!$J$30,'Input Parameters'!$K$30),IF('Input Parameters'!$D$30="LogNorm",_xlfn.LOGNORM.INV(U4461,'Input Parameters'!$H$30,'Input Parameters'!$I$30)))</f>
        <v>1.1223500878712795</v>
      </c>
      <c r="W4461" s="2">
        <f ca="1">N4461+(P4461-N4461)*(1-ERF((T4461-R4461)/(2*SQRT(L4461*'Input Parameters'!$E$31))))</f>
        <v>4.0553226419431057E-2</v>
      </c>
      <c r="X4461">
        <f t="shared" ca="1" si="605"/>
        <v>1</v>
      </c>
      <c r="Y4461" s="7"/>
    </row>
    <row r="4462" spans="1:25" ht="15" customHeight="1" x14ac:dyDescent="0.3">
      <c r="A4462" s="130">
        <v>4455</v>
      </c>
      <c r="B4462" s="10">
        <f t="shared" ca="1" si="597"/>
        <v>6.1237718320428902E-2</v>
      </c>
      <c r="C4462" s="57">
        <f ca="1">_xlfn.NORM.INV(B4462,'Input Parameters'!$E$19,'Input Parameters'!$F$19)</f>
        <v>436.79260722652907</v>
      </c>
      <c r="D4462" s="10">
        <f t="shared" ca="1" si="598"/>
        <v>0.98996938493610598</v>
      </c>
      <c r="E4462" s="59">
        <f ca="1">IF(_xlfn.NORM.INV(D4462,'Input Parameters'!$E$20,'Input Parameters'!$F$20)&lt;3500,3500,IF(_xlfn.NORM.INV(D4462,'Input Parameters'!$E$20,'Input Parameters'!$F$20)&gt;5500,5500,_xlfn.NORM.INV(D4462,'Input Parameters'!$E$20,'Input Parameters'!$F$20)))</f>
        <v>5500</v>
      </c>
      <c r="F4462" s="10">
        <f t="shared" ca="1" si="599"/>
        <v>0.6941231225136425</v>
      </c>
      <c r="G4462" s="61">
        <f ca="1">_xlfn.NORM.INV(F4462,'Input Parameters'!$E$21,'Input Parameters'!$F$21)</f>
        <v>288.83951341128312</v>
      </c>
      <c r="H4462" s="54">
        <f ca="1">EXP(E4462*(1/'Input Parameters'!$E$22-1/G4462))</f>
        <v>0.76308565168774545</v>
      </c>
      <c r="I4462" s="10">
        <f t="shared" ca="1" si="600"/>
        <v>0.17222214052109397</v>
      </c>
      <c r="J4462" s="29">
        <f ca="1">_xlfn.BETA.INV(I4462,'Input Parameters'!$L$24,'Input Parameters'!$M$24,'Input Parameters'!$J$24,'Input Parameters'!$K$24)</f>
        <v>0.45160099907757162</v>
      </c>
      <c r="K4462" s="156">
        <f ca="1">('Input Parameters'!$E$25/'Input Parameters'!$E$31)^$J4462</f>
        <v>3.9180295664096677E-2</v>
      </c>
      <c r="L4462" s="66">
        <f ca="1">$H4462*$C4462*'Input Parameters'!$E$23*K4462</f>
        <v>13.059191060867503</v>
      </c>
      <c r="M4462" s="23">
        <f t="shared" ca="1" si="601"/>
        <v>0.32276652369237946</v>
      </c>
      <c r="N4462" s="15">
        <f ca="1">_xlfn.NORM.INV(M4462,'Input Parameters'!$E$26,'Input Parameters'!$F$26)</f>
        <v>2.4340492298996253E-2</v>
      </c>
      <c r="O4462" s="8">
        <f t="shared" ca="1" si="602"/>
        <v>0.47186969563110703</v>
      </c>
      <c r="P4462" s="29">
        <f ca="1">_xlfn.LOGNORM.INV(O4462,'Input Parameters'!$H$27,'Input Parameters'!$I$27)</f>
        <v>1.3798718375830865</v>
      </c>
      <c r="Q4462" s="10"/>
      <c r="R4462" s="15">
        <f>'Input Parameters'!$E$28</f>
        <v>12.7</v>
      </c>
      <c r="S4462" s="10">
        <f t="shared" ca="1" si="603"/>
        <v>0.9884786480930835</v>
      </c>
      <c r="T4462" s="25">
        <f ca="1">_xlfn.LOGNORM.INV(S4462,'Input Parameters'!$H$29,'Input Parameters'!$I$29)</f>
        <v>75.158436272021348</v>
      </c>
      <c r="U4462" s="10">
        <f t="shared" ca="1" si="604"/>
        <v>0.86642341771110831</v>
      </c>
      <c r="V4462" s="29">
        <f ca="1">IF('Input Parameters'!$D$30="Beta",_xlfn.BETA.INV(U4462,'Input Parameters'!$L$30,'Input Parameters'!$M$30,'Input Parameters'!$J$30,'Input Parameters'!$K$30),IF('Input Parameters'!$D$30="LogNorm",_xlfn.LOGNORM.INV(U4462,'Input Parameters'!$H$30,'Input Parameters'!$I$30)))</f>
        <v>1.5477301852378387</v>
      </c>
      <c r="W4462" s="2">
        <f ca="1">N4462+(P4462-N4462)*(1-ERF((T4462-R4462)/(2*SQRT(L4462*'Input Parameters'!$E$31))))</f>
        <v>0.32480467956689446</v>
      </c>
      <c r="X4462">
        <f t="shared" ca="1" si="605"/>
        <v>1</v>
      </c>
      <c r="Y4462" s="7"/>
    </row>
    <row r="4463" spans="1:25" ht="15" customHeight="1" x14ac:dyDescent="0.3">
      <c r="A4463" s="130">
        <v>4456</v>
      </c>
      <c r="B4463" s="10">
        <f t="shared" ca="1" si="597"/>
        <v>0.37235428094181644</v>
      </c>
      <c r="C4463" s="57">
        <f ca="1">_xlfn.NORM.INV(B4463,'Input Parameters'!$E$19,'Input Parameters'!$F$19)</f>
        <v>539.78473964049942</v>
      </c>
      <c r="D4463" s="10">
        <f t="shared" ca="1" si="598"/>
        <v>0.96419048525956197</v>
      </c>
      <c r="E4463" s="59">
        <f ca="1">IF(_xlfn.NORM.INV(D4463,'Input Parameters'!$E$20,'Input Parameters'!$F$20)&lt;3500,3500,IF(_xlfn.NORM.INV(D4463,'Input Parameters'!$E$20,'Input Parameters'!$F$20)&gt;5500,5500,_xlfn.NORM.INV(D4463,'Input Parameters'!$E$20,'Input Parameters'!$F$20)))</f>
        <v>5500</v>
      </c>
      <c r="F4463" s="10">
        <f t="shared" ca="1" si="599"/>
        <v>0.48725668332193317</v>
      </c>
      <c r="G4463" s="61">
        <f ca="1">_xlfn.NORM.INV(F4463,'Input Parameters'!$E$21,'Input Parameters'!$F$21)</f>
        <v>284.59888721153754</v>
      </c>
      <c r="H4463" s="54">
        <f ca="1">EXP(E4463*(1/'Input Parameters'!$E$22-1/G4463))</f>
        <v>0.57458143436523956</v>
      </c>
      <c r="I4463" s="10">
        <f t="shared" ca="1" si="600"/>
        <v>6.3884278236646996E-2</v>
      </c>
      <c r="J4463" s="29">
        <f ca="1">_xlfn.BETA.INV(I4463,'Input Parameters'!$L$24,'Input Parameters'!$M$24,'Input Parameters'!$J$24,'Input Parameters'!$K$24)</f>
        <v>0.35937536150502669</v>
      </c>
      <c r="K4463" s="156">
        <f ca="1">('Input Parameters'!$E$25/'Input Parameters'!$E$31)^$J4463</f>
        <v>7.5925984038873365E-2</v>
      </c>
      <c r="L4463" s="66">
        <f ca="1">$H4463*$C4463*'Input Parameters'!$E$23*K4463</f>
        <v>23.548465964479586</v>
      </c>
      <c r="M4463" s="23">
        <f t="shared" ca="1" si="601"/>
        <v>0.36166115231558349</v>
      </c>
      <c r="N4463" s="15">
        <f ca="1">_xlfn.NORM.INV(M4463,'Input Parameters'!$E$26,'Input Parameters'!$F$26)</f>
        <v>2.656553544094261E-2</v>
      </c>
      <c r="O4463" s="8">
        <f t="shared" ca="1" si="602"/>
        <v>0.80164356626043121</v>
      </c>
      <c r="P4463" s="29">
        <f ca="1">_xlfn.LOGNORM.INV(O4463,'Input Parameters'!$H$27,'Input Parameters'!$I$27)</f>
        <v>2.0712619285007752</v>
      </c>
      <c r="Q4463" s="10"/>
      <c r="R4463" s="15">
        <f>'Input Parameters'!$E$28</f>
        <v>12.7</v>
      </c>
      <c r="S4463" s="10">
        <f t="shared" ca="1" si="603"/>
        <v>0.49963349787513145</v>
      </c>
      <c r="T4463" s="25">
        <f ca="1">_xlfn.LOGNORM.INV(S4463,'Input Parameters'!$H$29,'Input Parameters'!$I$29)</f>
        <v>58.225820754710455</v>
      </c>
      <c r="U4463" s="10">
        <f t="shared" ca="1" si="604"/>
        <v>0.29870941771226756</v>
      </c>
      <c r="V4463" s="29">
        <f ca="1">IF('Input Parameters'!$D$30="Beta",_xlfn.BETA.INV(U4463,'Input Parameters'!$L$30,'Input Parameters'!$M$30,'Input Parameters'!$J$30,'Input Parameters'!$K$30),IF('Input Parameters'!$D$30="LogNorm",_xlfn.LOGNORM.INV(U4463,'Input Parameters'!$H$30,'Input Parameters'!$I$30)))</f>
        <v>0.81135184615452172</v>
      </c>
      <c r="W4463" s="2">
        <f ca="1">N4463+(P4463-N4463)*(1-ERF((T4463-R4463)/(2*SQRT(L4463*'Input Parameters'!$E$31))))</f>
        <v>1.0634067241718281</v>
      </c>
      <c r="X4463">
        <f t="shared" ca="1" si="605"/>
        <v>0</v>
      </c>
      <c r="Y4463" s="7"/>
    </row>
    <row r="4464" spans="1:25" ht="15" customHeight="1" x14ac:dyDescent="0.3">
      <c r="A4464" s="130">
        <v>4457</v>
      </c>
      <c r="B4464" s="10">
        <f t="shared" ca="1" si="597"/>
        <v>0.33587486436222802</v>
      </c>
      <c r="C4464" s="57">
        <f ca="1">_xlfn.NORM.INV(B4464,'Input Parameters'!$E$19,'Input Parameters'!$F$19)</f>
        <v>531.49330833305532</v>
      </c>
      <c r="D4464" s="10">
        <f t="shared" ca="1" si="598"/>
        <v>0.9285141419614541</v>
      </c>
      <c r="E4464" s="59">
        <f ca="1">IF(_xlfn.NORM.INV(D4464,'Input Parameters'!$E$20,'Input Parameters'!$F$20)&lt;3500,3500,IF(_xlfn.NORM.INV(D4464,'Input Parameters'!$E$20,'Input Parameters'!$F$20)&gt;5500,5500,_xlfn.NORM.INV(D4464,'Input Parameters'!$E$20,'Input Parameters'!$F$20)))</f>
        <v>5500</v>
      </c>
      <c r="F4464" s="10">
        <f t="shared" ca="1" si="599"/>
        <v>0.4654614459465708</v>
      </c>
      <c r="G4464" s="61">
        <f ca="1">_xlfn.NORM.INV(F4464,'Input Parameters'!$E$21,'Input Parameters'!$F$21)</f>
        <v>284.16866570997126</v>
      </c>
      <c r="H4464" s="54">
        <f ca="1">EXP(E4464*(1/'Input Parameters'!$E$22-1/G4464))</f>
        <v>0.55801385004627457</v>
      </c>
      <c r="I4464" s="10">
        <f t="shared" ca="1" si="600"/>
        <v>0.87739026075920035</v>
      </c>
      <c r="J4464" s="29">
        <f ca="1">_xlfn.BETA.INV(I4464,'Input Parameters'!$L$24,'Input Parameters'!$M$24,'Input Parameters'!$J$24,'Input Parameters'!$K$24)</f>
        <v>0.77759732782560242</v>
      </c>
      <c r="K4464" s="156">
        <f ca="1">('Input Parameters'!$E$25/'Input Parameters'!$E$31)^$J4464</f>
        <v>3.7796209841848834E-3</v>
      </c>
      <c r="L4464" s="66">
        <f ca="1">$H4464*$C4464*'Input Parameters'!$E$23*K4464</f>
        <v>1.1209623622823648</v>
      </c>
      <c r="M4464" s="23">
        <f t="shared" ca="1" si="601"/>
        <v>9.6184308908241256E-2</v>
      </c>
      <c r="N4464" s="15">
        <f ca="1">_xlfn.NORM.INV(M4464,'Input Parameters'!$E$26,'Input Parameters'!$F$26)</f>
        <v>6.6243148715061824E-3</v>
      </c>
      <c r="O4464" s="8">
        <f t="shared" ca="1" si="602"/>
        <v>0.73385410226283054</v>
      </c>
      <c r="P4464" s="29">
        <f ca="1">_xlfn.LOGNORM.INV(O4464,'Input Parameters'!$H$27,'Input Parameters'!$I$27)</f>
        <v>1.876676831952176</v>
      </c>
      <c r="Q4464" s="10"/>
      <c r="R4464" s="15">
        <f>'Input Parameters'!$E$28</f>
        <v>12.7</v>
      </c>
      <c r="S4464" s="10">
        <f t="shared" ca="1" si="603"/>
        <v>0.14984891206113837</v>
      </c>
      <c r="T4464" s="25">
        <f ca="1">_xlfn.LOGNORM.INV(S4464,'Input Parameters'!$H$29,'Input Parameters'!$I$29)</f>
        <v>51.831368539319627</v>
      </c>
      <c r="U4464" s="10">
        <f t="shared" ca="1" si="604"/>
        <v>0.18517668774258167</v>
      </c>
      <c r="V4464" s="29">
        <f ca="1">IF('Input Parameters'!$D$30="Beta",_xlfn.BETA.INV(U4464,'Input Parameters'!$L$30,'Input Parameters'!$M$30,'Input Parameters'!$J$30,'Input Parameters'!$K$30),IF('Input Parameters'!$D$30="LogNorm",_xlfn.LOGNORM.INV(U4464,'Input Parameters'!$H$30,'Input Parameters'!$I$30)))</f>
        <v>0.70183800252280903</v>
      </c>
      <c r="W4464" s="2">
        <f ca="1">N4464+(P4464-N4464)*(1-ERF((T4464-R4464)/(2*SQRT(L4464*'Input Parameters'!$E$31))))</f>
        <v>2.3386096840383692E-2</v>
      </c>
      <c r="X4464">
        <f t="shared" ca="1" si="605"/>
        <v>1</v>
      </c>
      <c r="Y4464" s="7"/>
    </row>
    <row r="4465" spans="1:25" ht="15" customHeight="1" x14ac:dyDescent="0.3">
      <c r="A4465" s="130">
        <v>4458</v>
      </c>
      <c r="B4465" s="10">
        <f t="shared" ca="1" si="597"/>
        <v>0.66842377760792127</v>
      </c>
      <c r="C4465" s="57">
        <f ca="1">_xlfn.NORM.INV(B4465,'Input Parameters'!$E$19,'Input Parameters'!$F$19)</f>
        <v>604.10523371085321</v>
      </c>
      <c r="D4465" s="10">
        <f t="shared" ca="1" si="598"/>
        <v>0.71798289409734684</v>
      </c>
      <c r="E4465" s="59">
        <f ca="1">IF(_xlfn.NORM.INV(D4465,'Input Parameters'!$E$20,'Input Parameters'!$F$20)&lt;3500,3500,IF(_xlfn.NORM.INV(D4465,'Input Parameters'!$E$20,'Input Parameters'!$F$20)&gt;5500,5500,_xlfn.NORM.INV(D4465,'Input Parameters'!$E$20,'Input Parameters'!$F$20)))</f>
        <v>5203.8018154764968</v>
      </c>
      <c r="F4465" s="10">
        <f t="shared" ca="1" si="599"/>
        <v>0.4005378148807085</v>
      </c>
      <c r="G4465" s="61">
        <f ca="1">_xlfn.NORM.INV(F4465,'Input Parameters'!$E$21,'Input Parameters'!$F$21)</f>
        <v>282.86963149437548</v>
      </c>
      <c r="H4465" s="54">
        <f ca="1">EXP(E4465*(1/'Input Parameters'!$E$22-1/G4465))</f>
        <v>0.52937873560006621</v>
      </c>
      <c r="I4465" s="10">
        <f t="shared" ca="1" si="600"/>
        <v>0.59245891734925282</v>
      </c>
      <c r="J4465" s="29">
        <f ca="1">_xlfn.BETA.INV(I4465,'Input Parameters'!$L$24,'Input Parameters'!$M$24,'Input Parameters'!$J$24,'Input Parameters'!$K$24)</f>
        <v>0.6443496422299424</v>
      </c>
      <c r="K4465" s="156">
        <f ca="1">('Input Parameters'!$E$25/'Input Parameters'!$E$31)^$J4465</f>
        <v>9.830426963227893E-3</v>
      </c>
      <c r="L4465" s="66">
        <f ca="1">$H4465*$C4465*'Input Parameters'!$E$23*K4465</f>
        <v>3.1437751119365589</v>
      </c>
      <c r="M4465" s="23">
        <f t="shared" ca="1" si="601"/>
        <v>0.17754285515083412</v>
      </c>
      <c r="N4465" s="15">
        <f ca="1">_xlfn.NORM.INV(M4465,'Input Parameters'!$E$26,'Input Parameters'!$F$26)</f>
        <v>1.4579836116521746E-2</v>
      </c>
      <c r="O4465" s="8">
        <f t="shared" ca="1" si="602"/>
        <v>0.34164162281062194</v>
      </c>
      <c r="P4465" s="29">
        <f ca="1">_xlfn.LOGNORM.INV(O4465,'Input Parameters'!$H$27,'Input Parameters'!$I$27)</f>
        <v>1.1885261330222097</v>
      </c>
      <c r="Q4465" s="10"/>
      <c r="R4465" s="15">
        <f>'Input Parameters'!$E$28</f>
        <v>12.7</v>
      </c>
      <c r="S4465" s="10">
        <f t="shared" ca="1" si="603"/>
        <v>0.26045505623685095</v>
      </c>
      <c r="T4465" s="25">
        <f ca="1">_xlfn.LOGNORM.INV(S4465,'Input Parameters'!$H$29,'Input Parameters'!$I$29)</f>
        <v>54.182556291907432</v>
      </c>
      <c r="U4465" s="10">
        <f t="shared" ca="1" si="604"/>
        <v>0.85491006366790945</v>
      </c>
      <c r="V4465" s="29">
        <f ca="1">IF('Input Parameters'!$D$30="Beta",_xlfn.BETA.INV(U4465,'Input Parameters'!$L$30,'Input Parameters'!$M$30,'Input Parameters'!$J$30,'Input Parameters'!$K$30),IF('Input Parameters'!$D$30="LogNorm",_xlfn.LOGNORM.INV(U4465,'Input Parameters'!$H$30,'Input Parameters'!$I$30)))</f>
        <v>1.5163663304366817</v>
      </c>
      <c r="W4465" s="2">
        <f ca="1">N4465+(P4465-N4465)*(1-ERF((T4465-R4465)/(2*SQRT(L4465*'Input Parameters'!$E$31))))</f>
        <v>0.12969518398025517</v>
      </c>
      <c r="X4465">
        <f t="shared" ca="1" si="605"/>
        <v>1</v>
      </c>
      <c r="Y4465" s="7"/>
    </row>
    <row r="4466" spans="1:25" ht="15" customHeight="1" x14ac:dyDescent="0.3">
      <c r="A4466" s="130">
        <v>4459</v>
      </c>
      <c r="B4466" s="10">
        <f t="shared" ca="1" si="597"/>
        <v>0.12153811529697944</v>
      </c>
      <c r="C4466" s="57">
        <f ca="1">_xlfn.NORM.INV(B4466,'Input Parameters'!$E$19,'Input Parameters'!$F$19)</f>
        <v>468.66042717113191</v>
      </c>
      <c r="D4466" s="10">
        <f t="shared" ca="1" si="598"/>
        <v>0.15812150664073921</v>
      </c>
      <c r="E4466" s="59">
        <f ca="1">IF(_xlfn.NORM.INV(D4466,'Input Parameters'!$E$20,'Input Parameters'!$F$20)&lt;3500,3500,IF(_xlfn.NORM.INV(D4466,'Input Parameters'!$E$20,'Input Parameters'!$F$20)&gt;5500,5500,_xlfn.NORM.INV(D4466,'Input Parameters'!$E$20,'Input Parameters'!$F$20)))</f>
        <v>4098.4542093234777</v>
      </c>
      <c r="F4466" s="10">
        <f t="shared" ca="1" si="599"/>
        <v>0.23478589603310729</v>
      </c>
      <c r="G4466" s="61">
        <f ca="1">_xlfn.NORM.INV(F4466,'Input Parameters'!$E$21,'Input Parameters'!$F$21)</f>
        <v>279.16583702805372</v>
      </c>
      <c r="H4466" s="54">
        <f ca="1">EXP(E4466*(1/'Input Parameters'!$E$22-1/G4466))</f>
        <v>0.49998593647289585</v>
      </c>
      <c r="I4466" s="10">
        <f t="shared" ca="1" si="600"/>
        <v>0.25430045942945878</v>
      </c>
      <c r="J4466" s="29">
        <f ca="1">_xlfn.BETA.INV(I4466,'Input Parameters'!$L$24,'Input Parameters'!$M$24,'Input Parameters'!$J$24,'Input Parameters'!$K$24)</f>
        <v>0.49851943858707182</v>
      </c>
      <c r="K4466" s="156">
        <f ca="1">('Input Parameters'!$E$25/'Input Parameters'!$E$31)^$J4466</f>
        <v>2.7983143015480577E-2</v>
      </c>
      <c r="L4466" s="66">
        <f ca="1">$H4466*$C4466*'Input Parameters'!$E$23*K4466</f>
        <v>6.5571114421963363</v>
      </c>
      <c r="M4466" s="23">
        <f t="shared" ca="1" si="601"/>
        <v>0.60350386550675383</v>
      </c>
      <c r="N4466" s="15">
        <f ca="1">_xlfn.NORM.INV(M4466,'Input Parameters'!$E$26,'Input Parameters'!$F$26)</f>
        <v>3.9510966725328452E-2</v>
      </c>
      <c r="O4466" s="8">
        <f t="shared" ca="1" si="602"/>
        <v>0.61344290695573733</v>
      </c>
      <c r="P4466" s="29">
        <f ca="1">_xlfn.LOGNORM.INV(O4466,'Input Parameters'!$H$27,'Input Parameters'!$I$27)</f>
        <v>1.6173041538028405</v>
      </c>
      <c r="Q4466" s="10"/>
      <c r="R4466" s="15">
        <f>'Input Parameters'!$E$28</f>
        <v>12.7</v>
      </c>
      <c r="S4466" s="10">
        <f t="shared" ca="1" si="603"/>
        <v>0.98043405389391003</v>
      </c>
      <c r="T4466" s="25">
        <f ca="1">_xlfn.LOGNORM.INV(S4466,'Input Parameters'!$H$29,'Input Parameters'!$I$29)</f>
        <v>73.407712389027495</v>
      </c>
      <c r="U4466" s="10">
        <f t="shared" ca="1" si="604"/>
        <v>0.95347261695485863</v>
      </c>
      <c r="V4466" s="29">
        <f ca="1">IF('Input Parameters'!$D$30="Beta",_xlfn.BETA.INV(U4466,'Input Parameters'!$L$30,'Input Parameters'!$M$30,'Input Parameters'!$J$30,'Input Parameters'!$K$30),IF('Input Parameters'!$D$30="LogNorm",_xlfn.LOGNORM.INV(U4466,'Input Parameters'!$H$30,'Input Parameters'!$I$30)))</f>
        <v>1.9377162680956821</v>
      </c>
      <c r="W4466" s="2">
        <f ca="1">N4466+(P4466-N4466)*(1-ERF((T4466-R4466)/(2*SQRT(L4466*'Input Parameters'!$E$31))))</f>
        <v>0.18729290750895672</v>
      </c>
      <c r="X4466">
        <f t="shared" ca="1" si="605"/>
        <v>1</v>
      </c>
      <c r="Y4466" s="7"/>
    </row>
    <row r="4467" spans="1:25" ht="15" customHeight="1" x14ac:dyDescent="0.3">
      <c r="A4467" s="130">
        <v>4460</v>
      </c>
      <c r="B4467" s="10">
        <f t="shared" ca="1" si="597"/>
        <v>0.81472176065439139</v>
      </c>
      <c r="C4467" s="57">
        <f ca="1">_xlfn.NORM.INV(B4467,'Input Parameters'!$E$19,'Input Parameters'!$F$19)</f>
        <v>642.96396008477132</v>
      </c>
      <c r="D4467" s="10">
        <f t="shared" ca="1" si="598"/>
        <v>0.11029411651407428</v>
      </c>
      <c r="E4467" s="59">
        <f ca="1">IF(_xlfn.NORM.INV(D4467,'Input Parameters'!$E$20,'Input Parameters'!$F$20)&lt;3500,3500,IF(_xlfn.NORM.INV(D4467,'Input Parameters'!$E$20,'Input Parameters'!$F$20)&gt;5500,5500,_xlfn.NORM.INV(D4467,'Input Parameters'!$E$20,'Input Parameters'!$F$20)))</f>
        <v>3942.5241750211108</v>
      </c>
      <c r="F4467" s="10">
        <f t="shared" ca="1" si="599"/>
        <v>0.14528468329793176</v>
      </c>
      <c r="G4467" s="61">
        <f ca="1">_xlfn.NORM.INV(F4467,'Input Parameters'!$E$21,'Input Parameters'!$F$21)</f>
        <v>276.54297502092396</v>
      </c>
      <c r="H4467" s="54">
        <f ca="1">EXP(E4467*(1/'Input Parameters'!$E$22-1/G4467))</f>
        <v>0.44899333960550686</v>
      </c>
      <c r="I4467" s="10">
        <f t="shared" ca="1" si="600"/>
        <v>0.60766926873208027</v>
      </c>
      <c r="J4467" s="29">
        <f ca="1">_xlfn.BETA.INV(I4467,'Input Parameters'!$L$24,'Input Parameters'!$M$24,'Input Parameters'!$J$24,'Input Parameters'!$K$24)</f>
        <v>0.65050261122717479</v>
      </c>
      <c r="K4467" s="156">
        <f ca="1">('Input Parameters'!$E$25/'Input Parameters'!$E$31)^$J4467</f>
        <v>9.405962071744333E-3</v>
      </c>
      <c r="L4467" s="66">
        <f ca="1">$H4467*$C4467*'Input Parameters'!$E$23*K4467</f>
        <v>2.7153746052711405</v>
      </c>
      <c r="M4467" s="23">
        <f t="shared" ca="1" si="601"/>
        <v>0.77927019824922272</v>
      </c>
      <c r="N4467" s="15">
        <f ca="1">_xlfn.NORM.INV(M4467,'Input Parameters'!$E$26,'Input Parameters'!$F$26)</f>
        <v>5.0164346529206864E-2</v>
      </c>
      <c r="O4467" s="8">
        <f t="shared" ca="1" si="602"/>
        <v>6.7812469965012223E-2</v>
      </c>
      <c r="P4467" s="29">
        <f ca="1">_xlfn.LOGNORM.INV(O4467,'Input Parameters'!$H$27,'Input Parameters'!$I$27)</f>
        <v>0.73565759294007194</v>
      </c>
      <c r="Q4467" s="10"/>
      <c r="R4467" s="15">
        <f>'Input Parameters'!$E$28</f>
        <v>12.7</v>
      </c>
      <c r="S4467" s="10">
        <f t="shared" ca="1" si="603"/>
        <v>0.48061396450129801</v>
      </c>
      <c r="T4467" s="25">
        <f ca="1">_xlfn.LOGNORM.INV(S4467,'Input Parameters'!$H$29,'Input Parameters'!$I$29)</f>
        <v>57.914868465040058</v>
      </c>
      <c r="U4467" s="10">
        <f t="shared" ca="1" si="604"/>
        <v>0.20056712101169827</v>
      </c>
      <c r="V4467" s="29">
        <f ca="1">IF('Input Parameters'!$D$30="Beta",_xlfn.BETA.INV(U4467,'Input Parameters'!$L$30,'Input Parameters'!$M$30,'Input Parameters'!$J$30,'Input Parameters'!$K$30),IF('Input Parameters'!$D$30="LogNorm",_xlfn.LOGNORM.INV(U4467,'Input Parameters'!$H$30,'Input Parameters'!$I$30)))</f>
        <v>0.71757000546468119</v>
      </c>
      <c r="W4467" s="2">
        <f ca="1">N4467+(P4467-N4467)*(1-ERF((T4467-R4467)/(2*SQRT(L4467*'Input Parameters'!$E$31))))</f>
        <v>8.6051789719158098E-2</v>
      </c>
      <c r="X4467">
        <f t="shared" ca="1" si="605"/>
        <v>1</v>
      </c>
      <c r="Y4467" s="7"/>
    </row>
    <row r="4468" spans="1:25" ht="15" customHeight="1" x14ac:dyDescent="0.3">
      <c r="A4468" s="130">
        <v>4461</v>
      </c>
      <c r="B4468" s="10">
        <f t="shared" ca="1" si="597"/>
        <v>0.1479175948505671</v>
      </c>
      <c r="C4468" s="57">
        <f ca="1">_xlfn.NORM.INV(B4468,'Input Parameters'!$E$19,'Input Parameters'!$F$19)</f>
        <v>478.9631609711081</v>
      </c>
      <c r="D4468" s="10">
        <f t="shared" ca="1" si="598"/>
        <v>0.31156810203385599</v>
      </c>
      <c r="E4468" s="59">
        <f ca="1">IF(_xlfn.NORM.INV(D4468,'Input Parameters'!$E$20,'Input Parameters'!$F$20)&lt;3500,3500,IF(_xlfn.NORM.INV(D4468,'Input Parameters'!$E$20,'Input Parameters'!$F$20)&gt;5500,5500,_xlfn.NORM.INV(D4468,'Input Parameters'!$E$20,'Input Parameters'!$F$20)))</f>
        <v>4456.0127141077783</v>
      </c>
      <c r="F4468" s="10">
        <f t="shared" ca="1" si="599"/>
        <v>5.7159653671214783E-2</v>
      </c>
      <c r="G4468" s="61">
        <f ca="1">_xlfn.NORM.INV(F4468,'Input Parameters'!$E$21,'Input Parameters'!$F$21)</f>
        <v>272.43848599565962</v>
      </c>
      <c r="H4468" s="54">
        <f ca="1">EXP(E4468*(1/'Input Parameters'!$E$22-1/G4468))</f>
        <v>0.31733479774137191</v>
      </c>
      <c r="I4468" s="10">
        <f t="shared" ca="1" si="600"/>
        <v>1.3421853542374573E-2</v>
      </c>
      <c r="J4468" s="29">
        <f ca="1">_xlfn.BETA.INV(I4468,'Input Parameters'!$L$24,'Input Parameters'!$M$24,'Input Parameters'!$J$24,'Input Parameters'!$K$24)</f>
        <v>0.25966272982713512</v>
      </c>
      <c r="K4468" s="156">
        <f ca="1">('Input Parameters'!$E$25/'Input Parameters'!$E$31)^$J4468</f>
        <v>0.15525241772318493</v>
      </c>
      <c r="L4468" s="66">
        <f ca="1">$H4468*$C4468*'Input Parameters'!$E$23*K4468</f>
        <v>23.597075454168333</v>
      </c>
      <c r="M4468" s="23">
        <f t="shared" ca="1" si="601"/>
        <v>0.31937254133747017</v>
      </c>
      <c r="N4468" s="15">
        <f ca="1">_xlfn.NORM.INV(M4468,'Input Parameters'!$E$26,'Input Parameters'!$F$26)</f>
        <v>2.4141463796583589E-2</v>
      </c>
      <c r="O4468" s="8">
        <f t="shared" ca="1" si="602"/>
        <v>0.27831744174302764</v>
      </c>
      <c r="P4468" s="29">
        <f ca="1">_xlfn.LOGNORM.INV(O4468,'Input Parameters'!$H$27,'Input Parameters'!$I$27)</f>
        <v>1.097617447596142</v>
      </c>
      <c r="Q4468" s="10"/>
      <c r="R4468" s="15">
        <f>'Input Parameters'!$E$28</f>
        <v>12.7</v>
      </c>
      <c r="S4468" s="10">
        <f t="shared" ca="1" si="603"/>
        <v>0.35153351893814588</v>
      </c>
      <c r="T4468" s="25">
        <f ca="1">_xlfn.LOGNORM.INV(S4468,'Input Parameters'!$H$29,'Input Parameters'!$I$29)</f>
        <v>55.792270509891253</v>
      </c>
      <c r="U4468" s="10">
        <f t="shared" ca="1" si="604"/>
        <v>0.86264150875494772</v>
      </c>
      <c r="V4468" s="29">
        <f ca="1">IF('Input Parameters'!$D$30="Beta",_xlfn.BETA.INV(U4468,'Input Parameters'!$L$30,'Input Parameters'!$M$30,'Input Parameters'!$J$30,'Input Parameters'!$K$30),IF('Input Parameters'!$D$30="LogNorm",_xlfn.LOGNORM.INV(U4468,'Input Parameters'!$H$30,'Input Parameters'!$I$30)))</f>
        <v>1.5371598515225862</v>
      </c>
      <c r="W4468" s="2">
        <f ca="1">N4468+(P4468-N4468)*(1-ERF((T4468-R4468)/(2*SQRT(L4468*'Input Parameters'!$E$31))))</f>
        <v>0.59360065091532976</v>
      </c>
      <c r="X4468">
        <f t="shared" ca="1" si="605"/>
        <v>1</v>
      </c>
      <c r="Y4468" s="7"/>
    </row>
    <row r="4469" spans="1:25" ht="15" customHeight="1" x14ac:dyDescent="0.3">
      <c r="A4469" s="130">
        <v>4462</v>
      </c>
      <c r="B4469" s="10">
        <f t="shared" ca="1" si="597"/>
        <v>0.714255454518819</v>
      </c>
      <c r="C4469" s="57">
        <f ca="1">_xlfn.NORM.INV(B4469,'Input Parameters'!$E$19,'Input Parameters'!$F$19)</f>
        <v>615.11515311047901</v>
      </c>
      <c r="D4469" s="10">
        <f t="shared" ca="1" si="598"/>
        <v>0.55700095461399624</v>
      </c>
      <c r="E4469" s="59">
        <f ca="1">IF(_xlfn.NORM.INV(D4469,'Input Parameters'!$E$20,'Input Parameters'!$F$20)&lt;3500,3500,IF(_xlfn.NORM.INV(D4469,'Input Parameters'!$E$20,'Input Parameters'!$F$20)&gt;5500,5500,_xlfn.NORM.INV(D4469,'Input Parameters'!$E$20,'Input Parameters'!$F$20)))</f>
        <v>4900.358897127393</v>
      </c>
      <c r="F4469" s="10">
        <f t="shared" ca="1" si="599"/>
        <v>0.87927224680478866</v>
      </c>
      <c r="G4469" s="61">
        <f ca="1">_xlfn.NORM.INV(F4469,'Input Parameters'!$E$21,'Input Parameters'!$F$21)</f>
        <v>294.05686215343223</v>
      </c>
      <c r="H4469" s="54">
        <f ca="1">EXP(E4469*(1/'Input Parameters'!$E$22-1/G4469))</f>
        <v>1.0619534384003682</v>
      </c>
      <c r="I4469" s="10">
        <f t="shared" ca="1" si="600"/>
        <v>0.52023105632228139</v>
      </c>
      <c r="J4469" s="29">
        <f ca="1">_xlfn.BETA.INV(I4469,'Input Parameters'!$L$24,'Input Parameters'!$M$24,'Input Parameters'!$J$24,'Input Parameters'!$K$24)</f>
        <v>0.61531353470997407</v>
      </c>
      <c r="K4469" s="156">
        <f ca="1">('Input Parameters'!$E$25/'Input Parameters'!$E$31)^$J4469</f>
        <v>1.2106884660644367E-2</v>
      </c>
      <c r="L4469" s="66">
        <f ca="1">$H4469*$C4469*'Input Parameters'!$E$23*K4469</f>
        <v>7.9085034106478052</v>
      </c>
      <c r="M4469" s="23">
        <f t="shared" ca="1" si="601"/>
        <v>0.62326169597178149</v>
      </c>
      <c r="N4469" s="15">
        <f ca="1">_xlfn.NORM.INV(M4469,'Input Parameters'!$E$26,'Input Parameters'!$F$26)</f>
        <v>4.0595228503262491E-2</v>
      </c>
      <c r="O4469" s="8">
        <f t="shared" ca="1" si="602"/>
        <v>0.93068441507532196</v>
      </c>
      <c r="P4469" s="29">
        <f ca="1">_xlfn.LOGNORM.INV(O4469,'Input Parameters'!$H$27,'Input Parameters'!$I$27)</f>
        <v>2.7411613415635543</v>
      </c>
      <c r="Q4469" s="10"/>
      <c r="R4469" s="15">
        <f>'Input Parameters'!$E$28</f>
        <v>12.7</v>
      </c>
      <c r="S4469" s="10">
        <f t="shared" ca="1" si="603"/>
        <v>0.26844469119404035</v>
      </c>
      <c r="T4469" s="25">
        <f ca="1">_xlfn.LOGNORM.INV(S4469,'Input Parameters'!$H$29,'Input Parameters'!$I$29)</f>
        <v>54.331309877297102</v>
      </c>
      <c r="U4469" s="10">
        <f t="shared" ca="1" si="604"/>
        <v>0.67538274429119949</v>
      </c>
      <c r="V4469" s="29">
        <f ca="1">IF('Input Parameters'!$D$30="Beta",_xlfn.BETA.INV(U4469,'Input Parameters'!$L$30,'Input Parameters'!$M$30,'Input Parameters'!$J$30,'Input Parameters'!$K$30),IF('Input Parameters'!$D$30="LogNorm",_xlfn.LOGNORM.INV(U4469,'Input Parameters'!$H$30,'Input Parameters'!$I$30)))</f>
        <v>1.1955010709599505</v>
      </c>
      <c r="W4469" s="2">
        <f ca="1">N4469+(P4469-N4469)*(1-ERF((T4469-R4469)/(2*SQRT(L4469*'Input Parameters'!$E$31))))</f>
        <v>0.8377976666239495</v>
      </c>
      <c r="X4469">
        <f t="shared" ca="1" si="605"/>
        <v>1</v>
      </c>
      <c r="Y4469" s="7"/>
    </row>
    <row r="4470" spans="1:25" ht="15" customHeight="1" x14ac:dyDescent="0.3">
      <c r="A4470" s="130">
        <v>4463</v>
      </c>
      <c r="B4470" s="10">
        <f t="shared" ca="1" si="597"/>
        <v>7.9670982808607294E-2</v>
      </c>
      <c r="C4470" s="57">
        <f ca="1">_xlfn.NORM.INV(B4470,'Input Parameters'!$E$19,'Input Parameters'!$F$19)</f>
        <v>448.38415242987162</v>
      </c>
      <c r="D4470" s="10">
        <f t="shared" ca="1" si="598"/>
        <v>0.63903582009803628</v>
      </c>
      <c r="E4470" s="59">
        <f ca="1">IF(_xlfn.NORM.INV(D4470,'Input Parameters'!$E$20,'Input Parameters'!$F$20)&lt;3500,3500,IF(_xlfn.NORM.INV(D4470,'Input Parameters'!$E$20,'Input Parameters'!$F$20)&gt;5500,5500,_xlfn.NORM.INV(D4470,'Input Parameters'!$E$20,'Input Parameters'!$F$20)))</f>
        <v>5049.1179389238014</v>
      </c>
      <c r="F4470" s="10">
        <f t="shared" ca="1" si="599"/>
        <v>0.92529732532781761</v>
      </c>
      <c r="G4470" s="61">
        <f ca="1">_xlfn.NORM.INV(F4470,'Input Parameters'!$E$21,'Input Parameters'!$F$21)</f>
        <v>296.18125165579869</v>
      </c>
      <c r="H4470" s="54">
        <f ca="1">EXP(E4470*(1/'Input Parameters'!$E$22-1/G4470))</f>
        <v>1.2033295045527583</v>
      </c>
      <c r="I4470" s="10">
        <f t="shared" ca="1" si="600"/>
        <v>0.51283856946576201</v>
      </c>
      <c r="J4470" s="29">
        <f ca="1">_xlfn.BETA.INV(I4470,'Input Parameters'!$L$24,'Input Parameters'!$M$24,'Input Parameters'!$J$24,'Input Parameters'!$K$24)</f>
        <v>0.61233854206519522</v>
      </c>
      <c r="K4470" s="156">
        <f ca="1">('Input Parameters'!$E$25/'Input Parameters'!$E$31)^$J4470</f>
        <v>1.2368037486122165E-2</v>
      </c>
      <c r="L4470" s="66">
        <f ca="1">$H4470*$C4470*'Input Parameters'!$E$23*K4470</f>
        <v>6.6732226135329418</v>
      </c>
      <c r="M4470" s="23">
        <f t="shared" ca="1" si="601"/>
        <v>0.39128684857948792</v>
      </c>
      <c r="N4470" s="15">
        <f ca="1">_xlfn.NORM.INV(M4470,'Input Parameters'!$E$26,'Input Parameters'!$F$26)</f>
        <v>2.8204700781995794E-2</v>
      </c>
      <c r="O4470" s="8">
        <f t="shared" ca="1" si="602"/>
        <v>2.3372888283663684E-2</v>
      </c>
      <c r="P4470" s="29">
        <f ca="1">_xlfn.LOGNORM.INV(O4470,'Input Parameters'!$H$27,'Input Parameters'!$I$27)</f>
        <v>0.59063036657777268</v>
      </c>
      <c r="Q4470" s="10"/>
      <c r="R4470" s="15">
        <f>'Input Parameters'!$E$28</f>
        <v>12.7</v>
      </c>
      <c r="S4470" s="10">
        <f t="shared" ca="1" si="603"/>
        <v>0.78960702118099813</v>
      </c>
      <c r="T4470" s="25">
        <f ca="1">_xlfn.LOGNORM.INV(S4470,'Input Parameters'!$H$29,'Input Parameters'!$I$29)</f>
        <v>63.740399727206366</v>
      </c>
      <c r="U4470" s="10">
        <f t="shared" ca="1" si="604"/>
        <v>0.12482902210760471</v>
      </c>
      <c r="V4470" s="29">
        <f ca="1">IF('Input Parameters'!$D$30="Beta",_xlfn.BETA.INV(U4470,'Input Parameters'!$L$30,'Input Parameters'!$M$30,'Input Parameters'!$J$30,'Input Parameters'!$K$30),IF('Input Parameters'!$D$30="LogNorm",_xlfn.LOGNORM.INV(U4470,'Input Parameters'!$H$30,'Input Parameters'!$I$30)))</f>
        <v>0.63460265188595544</v>
      </c>
      <c r="W4470" s="2">
        <f ca="1">N4470+(P4470-N4470)*(1-ERF((T4470-R4470)/(2*SQRT(L4470*'Input Parameters'!$E$31))))</f>
        <v>0.11953129900364454</v>
      </c>
      <c r="X4470">
        <f t="shared" ca="1" si="605"/>
        <v>1</v>
      </c>
      <c r="Y4470" s="7"/>
    </row>
    <row r="4471" spans="1:25" ht="15" customHeight="1" x14ac:dyDescent="0.3">
      <c r="A4471" s="130">
        <v>4464</v>
      </c>
      <c r="B4471" s="10">
        <f t="shared" ca="1" si="597"/>
        <v>0.49574875024434362</v>
      </c>
      <c r="C4471" s="57">
        <f ca="1">_xlfn.NORM.INV(B4471,'Input Parameters'!$E$19,'Input Parameters'!$F$19)</f>
        <v>566.39952536715975</v>
      </c>
      <c r="D4471" s="10">
        <f t="shared" ca="1" si="598"/>
        <v>0.37340979530338925</v>
      </c>
      <c r="E4471" s="59">
        <f ca="1">IF(_xlfn.NORM.INV(D4471,'Input Parameters'!$E$20,'Input Parameters'!$F$20)&lt;3500,3500,IF(_xlfn.NORM.INV(D4471,'Input Parameters'!$E$20,'Input Parameters'!$F$20)&gt;5500,5500,_xlfn.NORM.INV(D4471,'Input Parameters'!$E$20,'Input Parameters'!$F$20)))</f>
        <v>4574.0149322527786</v>
      </c>
      <c r="F4471" s="10">
        <f t="shared" ca="1" si="599"/>
        <v>0.74355372323597924</v>
      </c>
      <c r="G4471" s="61">
        <f ca="1">_xlfn.NORM.INV(F4471,'Input Parameters'!$E$21,'Input Parameters'!$F$21)</f>
        <v>289.99311517323719</v>
      </c>
      <c r="H4471" s="54">
        <f ca="1">EXP(E4471*(1/'Input Parameters'!$E$22-1/G4471))</f>
        <v>0.85055408415859135</v>
      </c>
      <c r="I4471" s="10">
        <f t="shared" ca="1" si="600"/>
        <v>0.5434299195991783</v>
      </c>
      <c r="J4471" s="29">
        <f ca="1">_xlfn.BETA.INV(I4471,'Input Parameters'!$L$24,'Input Parameters'!$M$24,'Input Parameters'!$J$24,'Input Parameters'!$K$24)</f>
        <v>0.62463345681408367</v>
      </c>
      <c r="K4471" s="156">
        <f ca="1">('Input Parameters'!$E$25/'Input Parameters'!$E$31)^$J4471</f>
        <v>1.1323920706721013E-2</v>
      </c>
      <c r="L4471" s="66">
        <f ca="1">$H4471*$C4471*'Input Parameters'!$E$23*K4471</f>
        <v>5.4553376366022395</v>
      </c>
      <c r="M4471" s="23">
        <f t="shared" ca="1" si="601"/>
        <v>0.260114261041826</v>
      </c>
      <c r="N4471" s="15">
        <f ca="1">_xlfn.NORM.INV(M4471,'Input Parameters'!$E$26,'Input Parameters'!$F$26)</f>
        <v>2.0497143118570326E-2</v>
      </c>
      <c r="O4471" s="8">
        <f t="shared" ca="1" si="602"/>
        <v>0.18595793751955847</v>
      </c>
      <c r="P4471" s="29">
        <f ca="1">_xlfn.LOGNORM.INV(O4471,'Input Parameters'!$H$27,'Input Parameters'!$I$27)</f>
        <v>0.95904950098960329</v>
      </c>
      <c r="Q4471" s="10"/>
      <c r="R4471" s="15">
        <f>'Input Parameters'!$E$28</f>
        <v>12.7</v>
      </c>
      <c r="S4471" s="10">
        <f t="shared" ca="1" si="603"/>
        <v>0.729765735288887</v>
      </c>
      <c r="T4471" s="25">
        <f ca="1">_xlfn.LOGNORM.INV(S4471,'Input Parameters'!$H$29,'Input Parameters'!$I$29)</f>
        <v>62.374405969310295</v>
      </c>
      <c r="U4471" s="10">
        <f t="shared" ca="1" si="604"/>
        <v>0.92317591506036079</v>
      </c>
      <c r="V4471" s="29">
        <f ca="1">IF('Input Parameters'!$D$30="Beta",_xlfn.BETA.INV(U4471,'Input Parameters'!$L$30,'Input Parameters'!$M$30,'Input Parameters'!$J$30,'Input Parameters'!$K$30),IF('Input Parameters'!$D$30="LogNorm",_xlfn.LOGNORM.INV(U4471,'Input Parameters'!$H$30,'Input Parameters'!$I$30)))</f>
        <v>1.7539049096185497</v>
      </c>
      <c r="W4471" s="2">
        <f ca="1">N4471+(P4471-N4471)*(1-ERF((T4471-R4471)/(2*SQRT(L4471*'Input Parameters'!$E$31))))</f>
        <v>0.14496598642641617</v>
      </c>
      <c r="X4471">
        <f t="shared" ca="1" si="605"/>
        <v>1</v>
      </c>
      <c r="Y4471" s="7"/>
    </row>
    <row r="4472" spans="1:25" ht="15" customHeight="1" x14ac:dyDescent="0.3">
      <c r="A4472" s="130">
        <v>4465</v>
      </c>
      <c r="B4472" s="10">
        <f t="shared" ca="1" si="597"/>
        <v>0.82195667296111663</v>
      </c>
      <c r="C4472" s="57">
        <f ca="1">_xlfn.NORM.INV(B4472,'Input Parameters'!$E$19,'Input Parameters'!$F$19)</f>
        <v>645.28061846160392</v>
      </c>
      <c r="D4472" s="10">
        <f t="shared" ca="1" si="598"/>
        <v>0.95094151638659385</v>
      </c>
      <c r="E4472" s="59">
        <f ca="1">IF(_xlfn.NORM.INV(D4472,'Input Parameters'!$E$20,'Input Parameters'!$F$20)&lt;3500,3500,IF(_xlfn.NORM.INV(D4472,'Input Parameters'!$E$20,'Input Parameters'!$F$20)&gt;5500,5500,_xlfn.NORM.INV(D4472,'Input Parameters'!$E$20,'Input Parameters'!$F$20)))</f>
        <v>5500</v>
      </c>
      <c r="F4472" s="10">
        <f t="shared" ca="1" si="599"/>
        <v>0.44475503874280187</v>
      </c>
      <c r="G4472" s="61">
        <f ca="1">_xlfn.NORM.INV(F4472,'Input Parameters'!$E$21,'Input Parameters'!$F$21)</f>
        <v>283.75805608563127</v>
      </c>
      <c r="H4472" s="54">
        <f ca="1">EXP(E4472*(1/'Input Parameters'!$E$22-1/G4472))</f>
        <v>0.54260234887327685</v>
      </c>
      <c r="I4472" s="10">
        <f t="shared" ca="1" si="600"/>
        <v>0.29065267853539534</v>
      </c>
      <c r="J4472" s="29">
        <f ca="1">_xlfn.BETA.INV(I4472,'Input Parameters'!$L$24,'Input Parameters'!$M$24,'Input Parameters'!$J$24,'Input Parameters'!$K$24)</f>
        <v>0.51667089622810658</v>
      </c>
      <c r="K4472" s="156">
        <f ca="1">('Input Parameters'!$E$25/'Input Parameters'!$E$31)^$J4472</f>
        <v>2.4566701932097635E-2</v>
      </c>
      <c r="L4472" s="66">
        <f ca="1">$H4472*$C4472*'Input Parameters'!$E$23*K4472</f>
        <v>8.6015584913253136</v>
      </c>
      <c r="M4472" s="23">
        <f t="shared" ca="1" si="601"/>
        <v>0.3280638292191147</v>
      </c>
      <c r="N4472" s="15">
        <f ca="1">_xlfn.NORM.INV(M4472,'Input Parameters'!$E$26,'Input Parameters'!$F$26)</f>
        <v>2.4649417572112239E-2</v>
      </c>
      <c r="O4472" s="8">
        <f t="shared" ca="1" si="602"/>
        <v>0.45022139934709893</v>
      </c>
      <c r="P4472" s="29">
        <f ca="1">_xlfn.LOGNORM.INV(O4472,'Input Parameters'!$H$27,'Input Parameters'!$I$27)</f>
        <v>1.3469804725621606</v>
      </c>
      <c r="Q4472" s="10"/>
      <c r="R4472" s="15">
        <f>'Input Parameters'!$E$28</f>
        <v>12.7</v>
      </c>
      <c r="S4472" s="10">
        <f t="shared" ca="1" si="603"/>
        <v>0.13482926087103397</v>
      </c>
      <c r="T4472" s="25">
        <f ca="1">_xlfn.LOGNORM.INV(S4472,'Input Parameters'!$H$29,'Input Parameters'!$I$29)</f>
        <v>51.444281680674337</v>
      </c>
      <c r="U4472" s="10">
        <f t="shared" ca="1" si="604"/>
        <v>0.12979631970294447</v>
      </c>
      <c r="V4472" s="29">
        <f ca="1">IF('Input Parameters'!$D$30="Beta",_xlfn.BETA.INV(U4472,'Input Parameters'!$L$30,'Input Parameters'!$M$30,'Input Parameters'!$J$30,'Input Parameters'!$K$30),IF('Input Parameters'!$D$30="LogNorm",_xlfn.LOGNORM.INV(U4472,'Input Parameters'!$H$30,'Input Parameters'!$I$30)))</f>
        <v>0.64059324511750104</v>
      </c>
      <c r="W4472" s="2">
        <f ca="1">N4472+(P4472-N4472)*(1-ERF((T4472-R4472)/(2*SQRT(L4472*'Input Parameters'!$E$31))))</f>
        <v>0.48778327408217281</v>
      </c>
      <c r="X4472">
        <f t="shared" ca="1" si="605"/>
        <v>1</v>
      </c>
      <c r="Y4472" s="7"/>
    </row>
    <row r="4473" spans="1:25" ht="15" customHeight="1" x14ac:dyDescent="0.3">
      <c r="A4473" s="130">
        <v>4466</v>
      </c>
      <c r="B4473" s="10">
        <f t="shared" ca="1" si="597"/>
        <v>0.89543886716582355</v>
      </c>
      <c r="C4473" s="57">
        <f ca="1">_xlfn.NORM.INV(B4473,'Input Parameters'!$E$19,'Input Parameters'!$F$19)</f>
        <v>673.43053274545639</v>
      </c>
      <c r="D4473" s="10">
        <f t="shared" ca="1" si="598"/>
        <v>5.9756252851742464E-2</v>
      </c>
      <c r="E4473" s="59">
        <f ca="1">IF(_xlfn.NORM.INV(D4473,'Input Parameters'!$E$20,'Input Parameters'!$F$20)&lt;3500,3500,IF(_xlfn.NORM.INV(D4473,'Input Parameters'!$E$20,'Input Parameters'!$F$20)&gt;5500,5500,_xlfn.NORM.INV(D4473,'Input Parameters'!$E$20,'Input Parameters'!$F$20)))</f>
        <v>3710.2238728671282</v>
      </c>
      <c r="F4473" s="10">
        <f t="shared" ca="1" si="599"/>
        <v>9.4627682990954143E-2</v>
      </c>
      <c r="G4473" s="61">
        <f ca="1">_xlfn.NORM.INV(F4473,'Input Parameters'!$E$21,'Input Parameters'!$F$21)</f>
        <v>274.53150896912695</v>
      </c>
      <c r="H4473" s="54">
        <f ca="1">EXP(E4473*(1/'Input Parameters'!$E$22-1/G4473))</f>
        <v>0.42661776292531672</v>
      </c>
      <c r="I4473" s="10">
        <f t="shared" ca="1" si="600"/>
        <v>0.58729795349962133</v>
      </c>
      <c r="J4473" s="29">
        <f ca="1">_xlfn.BETA.INV(I4473,'Input Parameters'!$L$24,'Input Parameters'!$M$24,'Input Parameters'!$J$24,'Input Parameters'!$K$24)</f>
        <v>0.64226754693792087</v>
      </c>
      <c r="K4473" s="156">
        <f ca="1">('Input Parameters'!$E$25/'Input Parameters'!$E$31)^$J4473</f>
        <v>9.9783563051578667E-3</v>
      </c>
      <c r="L4473" s="66">
        <f ca="1">$H4473*$C4473*'Input Parameters'!$E$23*K4473</f>
        <v>2.8667560958078804</v>
      </c>
      <c r="M4473" s="23">
        <f t="shared" ca="1" si="601"/>
        <v>0.59152861365734677</v>
      </c>
      <c r="N4473" s="15">
        <f ca="1">_xlfn.NORM.INV(M4473,'Input Parameters'!$E$26,'Input Parameters'!$F$26)</f>
        <v>3.8861056981762877E-2</v>
      </c>
      <c r="O4473" s="8">
        <f t="shared" ca="1" si="602"/>
        <v>2.8538729965352005E-2</v>
      </c>
      <c r="P4473" s="29">
        <f ca="1">_xlfn.LOGNORM.INV(O4473,'Input Parameters'!$H$27,'Input Parameters'!$I$27)</f>
        <v>0.61350245448475038</v>
      </c>
      <c r="Q4473" s="10"/>
      <c r="R4473" s="15">
        <f>'Input Parameters'!$E$28</f>
        <v>12.7</v>
      </c>
      <c r="S4473" s="10">
        <f t="shared" ca="1" si="603"/>
        <v>4.4077262030670861E-2</v>
      </c>
      <c r="T4473" s="25">
        <f ca="1">_xlfn.LOGNORM.INV(S4473,'Input Parameters'!$H$29,'Input Parameters'!$I$29)</f>
        <v>48.0855706896985</v>
      </c>
      <c r="U4473" s="10">
        <f t="shared" ca="1" si="604"/>
        <v>0.9382506875535126</v>
      </c>
      <c r="V4473" s="29">
        <f ca="1">IF('Input Parameters'!$D$30="Beta",_xlfn.BETA.INV(U4473,'Input Parameters'!$L$30,'Input Parameters'!$M$30,'Input Parameters'!$J$30,'Input Parameters'!$K$30),IF('Input Parameters'!$D$30="LogNorm",_xlfn.LOGNORM.INV(U4473,'Input Parameters'!$H$30,'Input Parameters'!$I$30)))</f>
        <v>1.8341827543202396</v>
      </c>
      <c r="W4473" s="2">
        <f ca="1">N4473+(P4473-N4473)*(1-ERF((T4473-R4473)/(2*SQRT(L4473*'Input Parameters'!$E$31))))</f>
        <v>0.11900121393253918</v>
      </c>
      <c r="X4473">
        <f t="shared" ca="1" si="605"/>
        <v>1</v>
      </c>
      <c r="Y4473" s="7"/>
    </row>
    <row r="4474" spans="1:25" ht="15" customHeight="1" x14ac:dyDescent="0.3">
      <c r="A4474" s="130">
        <v>4467</v>
      </c>
      <c r="B4474" s="10">
        <f t="shared" ca="1" si="597"/>
        <v>0.59873032395528702</v>
      </c>
      <c r="C4474" s="57">
        <f ca="1">_xlfn.NORM.INV(B4474,'Input Parameters'!$E$19,'Input Parameters'!$F$19)</f>
        <v>588.43024447105972</v>
      </c>
      <c r="D4474" s="10">
        <f t="shared" ca="1" si="598"/>
        <v>0.81605562756221528</v>
      </c>
      <c r="E4474" s="59">
        <f ca="1">IF(_xlfn.NORM.INV(D4474,'Input Parameters'!$E$20,'Input Parameters'!$F$20)&lt;3500,3500,IF(_xlfn.NORM.INV(D4474,'Input Parameters'!$E$20,'Input Parameters'!$F$20)&gt;5500,5500,_xlfn.NORM.INV(D4474,'Input Parameters'!$E$20,'Input Parameters'!$F$20)))</f>
        <v>5430.3045749617932</v>
      </c>
      <c r="F4474" s="10">
        <f t="shared" ca="1" si="599"/>
        <v>0.41817268736125623</v>
      </c>
      <c r="G4474" s="61">
        <f ca="1">_xlfn.NORM.INV(F4474,'Input Parameters'!$E$21,'Input Parameters'!$F$21)</f>
        <v>283.22635661274199</v>
      </c>
      <c r="H4474" s="54">
        <f ca="1">EXP(E4474*(1/'Input Parameters'!$E$22-1/G4474))</f>
        <v>0.52752596141035379</v>
      </c>
      <c r="I4474" s="10">
        <f t="shared" ca="1" si="600"/>
        <v>0.40971750910693039</v>
      </c>
      <c r="J4474" s="29">
        <f ca="1">_xlfn.BETA.INV(I4474,'Input Parameters'!$L$24,'Input Parameters'!$M$24,'Input Parameters'!$J$24,'Input Parameters'!$K$24)</f>
        <v>0.57003167021296042</v>
      </c>
      <c r="K4474" s="156">
        <f ca="1">('Input Parameters'!$E$25/'Input Parameters'!$E$31)^$J4474</f>
        <v>1.6753478144373172E-2</v>
      </c>
      <c r="L4474" s="66">
        <f ca="1">$H4474*$C4474*'Input Parameters'!$E$23*K4474</f>
        <v>5.2004845183812085</v>
      </c>
      <c r="M4474" s="23">
        <f t="shared" ca="1" si="601"/>
        <v>0.27276554039383594</v>
      </c>
      <c r="N4474" s="15">
        <f ca="1">_xlfn.NORM.INV(M4474,'Input Parameters'!$E$26,'Input Parameters'!$F$26)</f>
        <v>2.1306125956736859E-2</v>
      </c>
      <c r="O4474" s="8">
        <f t="shared" ca="1" si="602"/>
        <v>0.86609345625344192</v>
      </c>
      <c r="P4474" s="29">
        <f ca="1">_xlfn.LOGNORM.INV(O4474,'Input Parameters'!$H$27,'Input Parameters'!$I$27)</f>
        <v>2.3243795595361196</v>
      </c>
      <c r="Q4474" s="10"/>
      <c r="R4474" s="15">
        <f>'Input Parameters'!$E$28</f>
        <v>12.7</v>
      </c>
      <c r="S4474" s="10">
        <f t="shared" ca="1" si="603"/>
        <v>0.2462739793880323</v>
      </c>
      <c r="T4474" s="25">
        <f ca="1">_xlfn.LOGNORM.INV(S4474,'Input Parameters'!$H$29,'Input Parameters'!$I$29)</f>
        <v>53.91362356006524</v>
      </c>
      <c r="U4474" s="10">
        <f t="shared" ca="1" si="604"/>
        <v>0.60810483461397047</v>
      </c>
      <c r="V4474" s="29">
        <f ca="1">IF('Input Parameters'!$D$30="Beta",_xlfn.BETA.INV(U4474,'Input Parameters'!$L$30,'Input Parameters'!$M$30,'Input Parameters'!$J$30,'Input Parameters'!$K$30),IF('Input Parameters'!$D$30="LogNorm",_xlfn.LOGNORM.INV(U4474,'Input Parameters'!$H$30,'Input Parameters'!$I$30)))</f>
        <v>1.113389004552519</v>
      </c>
      <c r="W4474" s="2">
        <f ca="1">N4474+(P4474-N4474)*(1-ERF((T4474-R4474)/(2*SQRT(L4474*'Input Parameters'!$E$31))))</f>
        <v>0.4848627483490035</v>
      </c>
      <c r="X4474">
        <f t="shared" ca="1" si="605"/>
        <v>1</v>
      </c>
      <c r="Y4474" s="7"/>
    </row>
    <row r="4475" spans="1:25" ht="15" customHeight="1" x14ac:dyDescent="0.3">
      <c r="A4475" s="130">
        <v>4468</v>
      </c>
      <c r="B4475" s="10">
        <f t="shared" ca="1" si="597"/>
        <v>0.45450850259686737</v>
      </c>
      <c r="C4475" s="57">
        <f ca="1">_xlfn.NORM.INV(B4475,'Input Parameters'!$E$19,'Input Parameters'!$F$19)</f>
        <v>557.6434646017085</v>
      </c>
      <c r="D4475" s="10">
        <f t="shared" ca="1" si="598"/>
        <v>0.87032122914790078</v>
      </c>
      <c r="E4475" s="59">
        <f ca="1">IF(_xlfn.NORM.INV(D4475,'Input Parameters'!$E$20,'Input Parameters'!$F$20)&lt;3500,3500,IF(_xlfn.NORM.INV(D4475,'Input Parameters'!$E$20,'Input Parameters'!$F$20)&gt;5500,5500,_xlfn.NORM.INV(D4475,'Input Parameters'!$E$20,'Input Parameters'!$F$20)))</f>
        <v>5500</v>
      </c>
      <c r="F4475" s="10">
        <f t="shared" ca="1" si="599"/>
        <v>0.97289344849293458</v>
      </c>
      <c r="G4475" s="61">
        <f ca="1">_xlfn.NORM.INV(F4475,'Input Parameters'!$E$21,'Input Parameters'!$F$21)</f>
        <v>299.9815214006876</v>
      </c>
      <c r="H4475" s="54">
        <f ca="1">EXP(E4475*(1/'Input Parameters'!$E$22-1/G4475))</f>
        <v>1.5478523777207951</v>
      </c>
      <c r="I4475" s="10">
        <f t="shared" ca="1" si="600"/>
        <v>0.13741475670244019</v>
      </c>
      <c r="J4475" s="29">
        <f ca="1">_xlfn.BETA.INV(I4475,'Input Parameters'!$L$24,'Input Parameters'!$M$24,'Input Parameters'!$J$24,'Input Parameters'!$K$24)</f>
        <v>0.42768943087113265</v>
      </c>
      <c r="K4475" s="156">
        <f ca="1">('Input Parameters'!$E$25/'Input Parameters'!$E$31)^$J4475</f>
        <v>4.651173910171455E-2</v>
      </c>
      <c r="L4475" s="66">
        <f ca="1">$H4475*$C4475*'Input Parameters'!$E$23*K4475</f>
        <v>40.146596563954169</v>
      </c>
      <c r="M4475" s="23">
        <f t="shared" ca="1" si="601"/>
        <v>0.82415116621034468</v>
      </c>
      <c r="N4475" s="15">
        <f ca="1">_xlfn.NORM.INV(M4475,'Input Parameters'!$E$26,'Input Parameters'!$F$26)</f>
        <v>5.3557329822698362E-2</v>
      </c>
      <c r="O4475" s="8">
        <f t="shared" ca="1" si="602"/>
        <v>0.6339855200948793</v>
      </c>
      <c r="P4475" s="29">
        <f ca="1">_xlfn.LOGNORM.INV(O4475,'Input Parameters'!$H$27,'Input Parameters'!$I$27)</f>
        <v>1.6564979572660008</v>
      </c>
      <c r="Q4475" s="10"/>
      <c r="R4475" s="15">
        <f>'Input Parameters'!$E$28</f>
        <v>12.7</v>
      </c>
      <c r="S4475" s="10">
        <f t="shared" ca="1" si="603"/>
        <v>0.91068217472511137</v>
      </c>
      <c r="T4475" s="25">
        <f ca="1">_xlfn.LOGNORM.INV(S4475,'Input Parameters'!$H$29,'Input Parameters'!$I$29)</f>
        <v>67.723683640974627</v>
      </c>
      <c r="U4475" s="10">
        <f t="shared" ca="1" si="604"/>
        <v>0.17690470377636669</v>
      </c>
      <c r="V4475" s="29">
        <f ca="1">IF('Input Parameters'!$D$30="Beta",_xlfn.BETA.INV(U4475,'Input Parameters'!$L$30,'Input Parameters'!$M$30,'Input Parameters'!$J$30,'Input Parameters'!$K$30),IF('Input Parameters'!$D$30="LogNorm",_xlfn.LOGNORM.INV(U4475,'Input Parameters'!$H$30,'Input Parameters'!$I$30)))</f>
        <v>0.69319728761749022</v>
      </c>
      <c r="W4475" s="2">
        <f ca="1">N4475+(P4475-N4475)*(1-ERF((T4475-R4475)/(2*SQRT(L4475*'Input Parameters'!$E$31))))</f>
        <v>0.91782469759175189</v>
      </c>
      <c r="X4475">
        <f t="shared" ca="1" si="605"/>
        <v>0</v>
      </c>
      <c r="Y4475" s="7"/>
    </row>
    <row r="4476" spans="1:25" ht="15" customHeight="1" x14ac:dyDescent="0.3">
      <c r="A4476" s="130">
        <v>4469</v>
      </c>
      <c r="B4476" s="10">
        <f t="shared" ca="1" si="597"/>
        <v>0.90640170063055137</v>
      </c>
      <c r="C4476" s="57">
        <f ca="1">_xlfn.NORM.INV(B4476,'Input Parameters'!$E$19,'Input Parameters'!$F$19)</f>
        <v>678.74855306533152</v>
      </c>
      <c r="D4476" s="10">
        <f t="shared" ca="1" si="598"/>
        <v>0.66276804230769337</v>
      </c>
      <c r="E4476" s="59">
        <f ca="1">IF(_xlfn.NORM.INV(D4476,'Input Parameters'!$E$20,'Input Parameters'!$F$20)&lt;3500,3500,IF(_xlfn.NORM.INV(D4476,'Input Parameters'!$E$20,'Input Parameters'!$F$20)&gt;5500,5500,_xlfn.NORM.INV(D4476,'Input Parameters'!$E$20,'Input Parameters'!$F$20)))</f>
        <v>5094.0206384511766</v>
      </c>
      <c r="F4476" s="10">
        <f t="shared" ca="1" si="599"/>
        <v>0.52165526071694834</v>
      </c>
      <c r="G4476" s="61">
        <f ca="1">_xlfn.NORM.INV(F4476,'Input Parameters'!$E$21,'Input Parameters'!$F$21)</f>
        <v>285.27686381320757</v>
      </c>
      <c r="H4476" s="54">
        <f ca="1">EXP(E4476*(1/'Input Parameters'!$E$22-1/G4476))</f>
        <v>0.62458114995794378</v>
      </c>
      <c r="I4476" s="10">
        <f t="shared" ca="1" si="600"/>
        <v>0.13732055188424885</v>
      </c>
      <c r="J4476" s="29">
        <f ca="1">_xlfn.BETA.INV(I4476,'Input Parameters'!$L$24,'Input Parameters'!$M$24,'Input Parameters'!$J$24,'Input Parameters'!$K$24)</f>
        <v>0.42761988180492894</v>
      </c>
      <c r="K4476" s="156">
        <f ca="1">('Input Parameters'!$E$25/'Input Parameters'!$E$31)^$J4476</f>
        <v>4.6534950228079623E-2</v>
      </c>
      <c r="L4476" s="66">
        <f ca="1">$H4476*$C4476*'Input Parameters'!$E$23*K4476</f>
        <v>19.727726733297555</v>
      </c>
      <c r="M4476" s="23">
        <f t="shared" ca="1" si="601"/>
        <v>0.65628104620321071</v>
      </c>
      <c r="N4476" s="15">
        <f ca="1">_xlfn.NORM.INV(M4476,'Input Parameters'!$E$26,'Input Parameters'!$F$26)</f>
        <v>4.2449023359158219E-2</v>
      </c>
      <c r="O4476" s="8">
        <f t="shared" ca="1" si="602"/>
        <v>0.99990230793963741</v>
      </c>
      <c r="P4476" s="29">
        <f ca="1">_xlfn.LOGNORM.INV(O4476,'Input Parameters'!$H$27,'Input Parameters'!$I$27)</f>
        <v>7.3975829434497147</v>
      </c>
      <c r="Q4476" s="10"/>
      <c r="R4476" s="15">
        <f>'Input Parameters'!$E$28</f>
        <v>12.7</v>
      </c>
      <c r="S4476" s="10">
        <f t="shared" ca="1" si="603"/>
        <v>0.24528057030098505</v>
      </c>
      <c r="T4476" s="25">
        <f ca="1">_xlfn.LOGNORM.INV(S4476,'Input Parameters'!$H$29,'Input Parameters'!$I$29)</f>
        <v>53.89453147448782</v>
      </c>
      <c r="U4476" s="10">
        <f t="shared" ca="1" si="604"/>
        <v>0.2682545366260819</v>
      </c>
      <c r="V4476" s="29">
        <f ca="1">IF('Input Parameters'!$D$30="Beta",_xlfn.BETA.INV(U4476,'Input Parameters'!$L$30,'Input Parameters'!$M$30,'Input Parameters'!$J$30,'Input Parameters'!$K$30),IF('Input Parameters'!$D$30="LogNorm",_xlfn.LOGNORM.INV(U4476,'Input Parameters'!$H$30,'Input Parameters'!$I$30)))</f>
        <v>0.78306584567345938</v>
      </c>
      <c r="W4476" s="2">
        <f ca="1">N4476+(P4476-N4476)*(1-ERF((T4476-R4476)/(2*SQRT(L4476*'Input Parameters'!$E$31))))</f>
        <v>3.8078259442932998</v>
      </c>
      <c r="X4476">
        <f t="shared" ca="1" si="605"/>
        <v>0</v>
      </c>
      <c r="Y4476" s="7"/>
    </row>
    <row r="4477" spans="1:25" ht="15" customHeight="1" x14ac:dyDescent="0.3">
      <c r="A4477" s="130">
        <v>4470</v>
      </c>
      <c r="B4477" s="10">
        <f t="shared" ca="1" si="597"/>
        <v>0.91988626277932284</v>
      </c>
      <c r="C4477" s="57">
        <f ca="1">_xlfn.NORM.INV(B4477,'Input Parameters'!$E$19,'Input Parameters'!$F$19)</f>
        <v>685.96393476542698</v>
      </c>
      <c r="D4477" s="10">
        <f t="shared" ca="1" si="598"/>
        <v>0.39896326512858771</v>
      </c>
      <c r="E4477" s="59">
        <f ca="1">IF(_xlfn.NORM.INV(D4477,'Input Parameters'!$E$20,'Input Parameters'!$F$20)&lt;3500,3500,IF(_xlfn.NORM.INV(D4477,'Input Parameters'!$E$20,'Input Parameters'!$F$20)&gt;5500,5500,_xlfn.NORM.INV(D4477,'Input Parameters'!$E$20,'Input Parameters'!$F$20)))</f>
        <v>4620.7779644912471</v>
      </c>
      <c r="F4477" s="10">
        <f t="shared" ca="1" si="599"/>
        <v>0.27109493628029691</v>
      </c>
      <c r="G4477" s="61">
        <f ca="1">_xlfn.NORM.INV(F4477,'Input Parameters'!$E$21,'Input Parameters'!$F$21)</f>
        <v>280.05929203996646</v>
      </c>
      <c r="H4477" s="54">
        <f ca="1">EXP(E4477*(1/'Input Parameters'!$E$22-1/G4477))</f>
        <v>0.48253040567723054</v>
      </c>
      <c r="I4477" s="10">
        <f t="shared" ca="1" si="600"/>
        <v>0.95314055139226805</v>
      </c>
      <c r="J4477" s="29">
        <f ca="1">_xlfn.BETA.INV(I4477,'Input Parameters'!$L$24,'Input Parameters'!$M$24,'Input Parameters'!$J$24,'Input Parameters'!$K$24)</f>
        <v>0.83791303205509915</v>
      </c>
      <c r="K4477" s="156">
        <f ca="1">('Input Parameters'!$E$25/'Input Parameters'!$E$31)^$J4477</f>
        <v>2.4521033168331471E-3</v>
      </c>
      <c r="L4477" s="66">
        <f ca="1">$H4477*$C4477*'Input Parameters'!$E$23*K4477</f>
        <v>0.8116424111433278</v>
      </c>
      <c r="M4477" s="23">
        <f t="shared" ca="1" si="601"/>
        <v>0.24281055911468163</v>
      </c>
      <c r="N4477" s="15">
        <f ca="1">_xlfn.NORM.INV(M4477,'Input Parameters'!$E$26,'Input Parameters'!$F$26)</f>
        <v>1.9356903061427309E-2</v>
      </c>
      <c r="O4477" s="8">
        <f t="shared" ca="1" si="602"/>
        <v>0.90987846713070875</v>
      </c>
      <c r="P4477" s="29">
        <f ca="1">_xlfn.LOGNORM.INV(O4477,'Input Parameters'!$H$27,'Input Parameters'!$I$27)</f>
        <v>2.575505095476383</v>
      </c>
      <c r="Q4477" s="10"/>
      <c r="R4477" s="15">
        <f>'Input Parameters'!$E$28</f>
        <v>12.7</v>
      </c>
      <c r="S4477" s="10">
        <f t="shared" ca="1" si="603"/>
        <v>8.8083058469418218E-2</v>
      </c>
      <c r="T4477" s="25">
        <f ca="1">_xlfn.LOGNORM.INV(S4477,'Input Parameters'!$H$29,'Input Parameters'!$I$29)</f>
        <v>50.027115738224687</v>
      </c>
      <c r="U4477" s="10">
        <f t="shared" ca="1" si="604"/>
        <v>0.51606922387702769</v>
      </c>
      <c r="V4477" s="29">
        <f ca="1">IF('Input Parameters'!$D$30="Beta",_xlfn.BETA.INV(U4477,'Input Parameters'!$L$30,'Input Parameters'!$M$30,'Input Parameters'!$J$30,'Input Parameters'!$K$30),IF('Input Parameters'!$D$30="LogNorm",_xlfn.LOGNORM.INV(U4477,'Input Parameters'!$H$30,'Input Parameters'!$I$30)))</f>
        <v>1.0152096623674329</v>
      </c>
      <c r="W4477" s="2">
        <f ca="1">N4477+(P4477-N4477)*(1-ERF((T4477-R4477)/(2*SQRT(L4477*'Input Parameters'!$E$31))))</f>
        <v>2.8028905129134064E-2</v>
      </c>
      <c r="X4477">
        <f t="shared" ca="1" si="605"/>
        <v>1</v>
      </c>
      <c r="Y4477" s="7"/>
    </row>
    <row r="4478" spans="1:25" ht="15" customHeight="1" x14ac:dyDescent="0.3">
      <c r="A4478" s="130">
        <v>4471</v>
      </c>
      <c r="B4478" s="10">
        <f t="shared" ca="1" si="597"/>
        <v>0.7420240923374104</v>
      </c>
      <c r="C4478" s="57">
        <f ca="1">_xlfn.NORM.INV(B4478,'Input Parameters'!$E$19,'Input Parameters'!$F$19)</f>
        <v>622.19104538412751</v>
      </c>
      <c r="D4478" s="10">
        <f t="shared" ca="1" si="598"/>
        <v>0.5977603586226713</v>
      </c>
      <c r="E4478" s="59">
        <f ca="1">IF(_xlfn.NORM.INV(D4478,'Input Parameters'!$E$20,'Input Parameters'!$F$20)&lt;3500,3500,IF(_xlfn.NORM.INV(D4478,'Input Parameters'!$E$20,'Input Parameters'!$F$20)&gt;5500,5500,_xlfn.NORM.INV(D4478,'Input Parameters'!$E$20,'Input Parameters'!$F$20)))</f>
        <v>4973.2880016290037</v>
      </c>
      <c r="F4478" s="10">
        <f t="shared" ca="1" si="599"/>
        <v>0.50695195790334502</v>
      </c>
      <c r="G4478" s="61">
        <f ca="1">_xlfn.NORM.INV(F4478,'Input Parameters'!$E$21,'Input Parameters'!$F$21)</f>
        <v>284.98697509036214</v>
      </c>
      <c r="H4478" s="54">
        <f ca="1">EXP(E4478*(1/'Input Parameters'!$E$22-1/G4478))</f>
        <v>0.62048634239426803</v>
      </c>
      <c r="I4478" s="10">
        <f t="shared" ca="1" si="600"/>
        <v>0.19780353369474502</v>
      </c>
      <c r="J4478" s="29">
        <f ca="1">_xlfn.BETA.INV(I4478,'Input Parameters'!$L$24,'Input Parameters'!$M$24,'Input Parameters'!$J$24,'Input Parameters'!$K$24)</f>
        <v>0.46736816163708261</v>
      </c>
      <c r="K4478" s="156">
        <f ca="1">('Input Parameters'!$E$25/'Input Parameters'!$E$31)^$J4478</f>
        <v>3.4990180523626582E-2</v>
      </c>
      <c r="L4478" s="66">
        <f ca="1">$H4478*$C4478*'Input Parameters'!$E$23*K4478</f>
        <v>13.508345693410115</v>
      </c>
      <c r="M4478" s="23">
        <f t="shared" ca="1" si="601"/>
        <v>0.49147144292960265</v>
      </c>
      <c r="N4478" s="15">
        <f ca="1">_xlfn.NORM.INV(M4478,'Input Parameters'!$E$26,'Input Parameters'!$F$26)</f>
        <v>3.3551029431194444E-2</v>
      </c>
      <c r="O4478" s="8">
        <f t="shared" ca="1" si="602"/>
        <v>0.38327152796039177</v>
      </c>
      <c r="P4478" s="29">
        <f ca="1">_xlfn.LOGNORM.INV(O4478,'Input Parameters'!$H$27,'Input Parameters'!$I$27)</f>
        <v>1.248396840561705</v>
      </c>
      <c r="Q4478" s="10"/>
      <c r="R4478" s="15">
        <f>'Input Parameters'!$E$28</f>
        <v>12.7</v>
      </c>
      <c r="S4478" s="10">
        <f t="shared" ca="1" si="603"/>
        <v>6.165111781770094E-2</v>
      </c>
      <c r="T4478" s="25">
        <f ca="1">_xlfn.LOGNORM.INV(S4478,'Input Parameters'!$H$29,'Input Parameters'!$I$29)</f>
        <v>48.980010716717871</v>
      </c>
      <c r="U4478" s="10">
        <f t="shared" ca="1" si="604"/>
        <v>0.12122017550268871</v>
      </c>
      <c r="V4478" s="29">
        <f ca="1">IF('Input Parameters'!$D$30="Beta",_xlfn.BETA.INV(U4478,'Input Parameters'!$L$30,'Input Parameters'!$M$30,'Input Parameters'!$J$30,'Input Parameters'!$K$30),IF('Input Parameters'!$D$30="LogNorm",_xlfn.LOGNORM.INV(U4478,'Input Parameters'!$H$30,'Input Parameters'!$I$30)))</f>
        <v>0.63018151522934462</v>
      </c>
      <c r="W4478" s="2">
        <f ca="1">N4478+(P4478-N4478)*(1-ERF((T4478-R4478)/(2*SQRT(L4478*'Input Parameters'!$E$31))))</f>
        <v>0.6229715138137778</v>
      </c>
      <c r="X4478">
        <f t="shared" ca="1" si="605"/>
        <v>1</v>
      </c>
      <c r="Y4478" s="7"/>
    </row>
    <row r="4479" spans="1:25" ht="15" customHeight="1" x14ac:dyDescent="0.3">
      <c r="A4479" s="130">
        <v>4472</v>
      </c>
      <c r="B4479" s="10">
        <f t="shared" ca="1" si="597"/>
        <v>0.40543299029090774</v>
      </c>
      <c r="C4479" s="57">
        <f ca="1">_xlfn.NORM.INV(B4479,'Input Parameters'!$E$19,'Input Parameters'!$F$19)</f>
        <v>547.07838878468829</v>
      </c>
      <c r="D4479" s="10">
        <f t="shared" ca="1" si="598"/>
        <v>0.7296275966664274</v>
      </c>
      <c r="E4479" s="59">
        <f ca="1">IF(_xlfn.NORM.INV(D4479,'Input Parameters'!$E$20,'Input Parameters'!$F$20)&lt;3500,3500,IF(_xlfn.NORM.INV(D4479,'Input Parameters'!$E$20,'Input Parameters'!$F$20)&gt;5500,5500,_xlfn.NORM.INV(D4479,'Input Parameters'!$E$20,'Input Parameters'!$F$20)))</f>
        <v>5228.1809612497891</v>
      </c>
      <c r="F4479" s="10">
        <f t="shared" ca="1" si="599"/>
        <v>0.29178084144325334</v>
      </c>
      <c r="G4479" s="61">
        <f ca="1">_xlfn.NORM.INV(F4479,'Input Parameters'!$E$21,'Input Parameters'!$F$21)</f>
        <v>280.54122929139345</v>
      </c>
      <c r="H4479" s="54">
        <f ca="1">EXP(E4479*(1/'Input Parameters'!$E$22-1/G4479))</f>
        <v>0.45274281252124138</v>
      </c>
      <c r="I4479" s="10">
        <f t="shared" ca="1" si="600"/>
        <v>8.9497059417334435E-2</v>
      </c>
      <c r="J4479" s="29">
        <f ca="1">_xlfn.BETA.INV(I4479,'Input Parameters'!$L$24,'Input Parameters'!$M$24,'Input Parameters'!$J$24,'Input Parameters'!$K$24)</f>
        <v>0.38733405594101655</v>
      </c>
      <c r="K4479" s="156">
        <f ca="1">('Input Parameters'!$E$25/'Input Parameters'!$E$31)^$J4479</f>
        <v>6.212794841035487E-2</v>
      </c>
      <c r="L4479" s="66">
        <f ca="1">$H4479*$C4479*'Input Parameters'!$E$23*K4479</f>
        <v>15.388211126747334</v>
      </c>
      <c r="M4479" s="23">
        <f t="shared" ca="1" si="601"/>
        <v>0.10462192542570403</v>
      </c>
      <c r="N4479" s="15">
        <f ca="1">_xlfn.NORM.INV(M4479,'Input Parameters'!$E$26,'Input Parameters'!$F$26)</f>
        <v>7.631405354976719E-3</v>
      </c>
      <c r="O4479" s="8">
        <f t="shared" ca="1" si="602"/>
        <v>0.54113549698732499</v>
      </c>
      <c r="P4479" s="29">
        <f ca="1">_xlfn.LOGNORM.INV(O4479,'Input Parameters'!$H$27,'Input Parameters'!$I$27)</f>
        <v>1.4902004544454845</v>
      </c>
      <c r="Q4479" s="10"/>
      <c r="R4479" s="15">
        <f>'Input Parameters'!$E$28</f>
        <v>12.7</v>
      </c>
      <c r="S4479" s="10">
        <f t="shared" ca="1" si="603"/>
        <v>0.86814809052643227</v>
      </c>
      <c r="T4479" s="25">
        <f ca="1">_xlfn.LOGNORM.INV(S4479,'Input Parameters'!$H$29,'Input Parameters'!$I$29)</f>
        <v>66.017349800434317</v>
      </c>
      <c r="U4479" s="10">
        <f t="shared" ca="1" si="604"/>
        <v>0.58720820517281647</v>
      </c>
      <c r="V4479" s="29">
        <f ca="1">IF('Input Parameters'!$D$30="Beta",_xlfn.BETA.INV(U4479,'Input Parameters'!$L$30,'Input Parameters'!$M$30,'Input Parameters'!$J$30,'Input Parameters'!$K$30),IF('Input Parameters'!$D$30="LogNorm",_xlfn.LOGNORM.INV(U4479,'Input Parameters'!$H$30,'Input Parameters'!$I$30)))</f>
        <v>1.0899245197030794</v>
      </c>
      <c r="W4479" s="2">
        <f ca="1">N4479+(P4479-N4479)*(1-ERF((T4479-R4479)/(2*SQRT(L4479*'Input Parameters'!$E$31))))</f>
        <v>0.50653368447784364</v>
      </c>
      <c r="X4479">
        <f t="shared" ca="1" si="605"/>
        <v>1</v>
      </c>
      <c r="Y4479" s="7"/>
    </row>
    <row r="4480" spans="1:25" ht="15" customHeight="1" x14ac:dyDescent="0.3">
      <c r="A4480" s="130">
        <v>4473</v>
      </c>
      <c r="B4480" s="10">
        <f t="shared" ca="1" si="597"/>
        <v>2.4186161296647857E-2</v>
      </c>
      <c r="C4480" s="57">
        <f ca="1">_xlfn.NORM.INV(B4480,'Input Parameters'!$E$19,'Input Parameters'!$F$19)</f>
        <v>400.48999881242764</v>
      </c>
      <c r="D4480" s="10">
        <f t="shared" ca="1" si="598"/>
        <v>0.15547410096411673</v>
      </c>
      <c r="E4480" s="59">
        <f ca="1">IF(_xlfn.NORM.INV(D4480,'Input Parameters'!$E$20,'Input Parameters'!$F$20)&lt;3500,3500,IF(_xlfn.NORM.INV(D4480,'Input Parameters'!$E$20,'Input Parameters'!$F$20)&gt;5500,5500,_xlfn.NORM.INV(D4480,'Input Parameters'!$E$20,'Input Parameters'!$F$20)))</f>
        <v>4090.7359038738859</v>
      </c>
      <c r="F4480" s="10">
        <f t="shared" ca="1" si="599"/>
        <v>0.31399636804323561</v>
      </c>
      <c r="G4480" s="61">
        <f ca="1">_xlfn.NORM.INV(F4480,'Input Parameters'!$E$21,'Input Parameters'!$F$21)</f>
        <v>281.04140539952459</v>
      </c>
      <c r="H4480" s="54">
        <f ca="1">EXP(E4480*(1/'Input Parameters'!$E$22-1/G4480))</f>
        <v>0.55207119964641715</v>
      </c>
      <c r="I4480" s="10">
        <f t="shared" ca="1" si="600"/>
        <v>0.886680770562979</v>
      </c>
      <c r="J4480" s="29">
        <f ca="1">_xlfn.BETA.INV(I4480,'Input Parameters'!$L$24,'Input Parameters'!$M$24,'Input Parameters'!$J$24,'Input Parameters'!$K$24)</f>
        <v>0.78356136568669932</v>
      </c>
      <c r="K4480" s="156">
        <f ca="1">('Input Parameters'!$E$25/'Input Parameters'!$E$31)^$J4480</f>
        <v>3.6213266102725562E-3</v>
      </c>
      <c r="L4480" s="66">
        <f ca="1">$H4480*$C4480*'Input Parameters'!$E$23*K4480</f>
        <v>0.80067167080539681</v>
      </c>
      <c r="M4480" s="23">
        <f t="shared" ca="1" si="601"/>
        <v>0.13235505712212003</v>
      </c>
      <c r="N4480" s="15">
        <f ca="1">_xlfn.NORM.INV(M4480,'Input Parameters'!$E$26,'Input Parameters'!$F$26)</f>
        <v>1.0578122949136185E-2</v>
      </c>
      <c r="O4480" s="8">
        <f t="shared" ca="1" si="602"/>
        <v>0.43000995317814772</v>
      </c>
      <c r="P4480" s="29">
        <f ca="1">_xlfn.LOGNORM.INV(O4480,'Input Parameters'!$H$27,'Input Parameters'!$I$27)</f>
        <v>1.3167851119660456</v>
      </c>
      <c r="Q4480" s="10"/>
      <c r="R4480" s="15">
        <f>'Input Parameters'!$E$28</f>
        <v>12.7</v>
      </c>
      <c r="S4480" s="10">
        <f t="shared" ca="1" si="603"/>
        <v>0.98301744609404529</v>
      </c>
      <c r="T4480" s="25">
        <f ca="1">_xlfn.LOGNORM.INV(S4480,'Input Parameters'!$H$29,'Input Parameters'!$I$29)</f>
        <v>73.884707179996909</v>
      </c>
      <c r="U4480" s="10">
        <f t="shared" ca="1" si="604"/>
        <v>0.13892978775599552</v>
      </c>
      <c r="V4480" s="29">
        <f ca="1">IF('Input Parameters'!$D$30="Beta",_xlfn.BETA.INV(U4480,'Input Parameters'!$L$30,'Input Parameters'!$M$30,'Input Parameters'!$J$30,'Input Parameters'!$K$30),IF('Input Parameters'!$D$30="LogNorm",_xlfn.LOGNORM.INV(U4480,'Input Parameters'!$H$30,'Input Parameters'!$I$30)))</f>
        <v>0.65134647381750466</v>
      </c>
      <c r="W4480" s="2">
        <f ca="1">N4480+(P4480-N4480)*(1-ERF((T4480-R4480)/(2*SQRT(L4480*'Input Parameters'!$E$31))))</f>
        <v>1.0579861700079046E-2</v>
      </c>
      <c r="X4480">
        <f t="shared" ca="1" si="605"/>
        <v>1</v>
      </c>
      <c r="Y4480" s="7"/>
    </row>
    <row r="4481" spans="1:25" ht="15" customHeight="1" x14ac:dyDescent="0.3">
      <c r="A4481" s="130">
        <v>4474</v>
      </c>
      <c r="B4481" s="10">
        <f t="shared" ca="1" si="597"/>
        <v>0.14523626729128891</v>
      </c>
      <c r="C4481" s="57">
        <f ca="1">_xlfn.NORM.INV(B4481,'Input Parameters'!$E$19,'Input Parameters'!$F$19)</f>
        <v>477.97626902994341</v>
      </c>
      <c r="D4481" s="10">
        <f t="shared" ca="1" si="598"/>
        <v>0.85787575596544097</v>
      </c>
      <c r="E4481" s="59">
        <f ca="1">IF(_xlfn.NORM.INV(D4481,'Input Parameters'!$E$20,'Input Parameters'!$F$20)&lt;3500,3500,IF(_xlfn.NORM.INV(D4481,'Input Parameters'!$E$20,'Input Parameters'!$F$20)&gt;5500,5500,_xlfn.NORM.INV(D4481,'Input Parameters'!$E$20,'Input Parameters'!$F$20)))</f>
        <v>5500</v>
      </c>
      <c r="F4481" s="10">
        <f t="shared" ca="1" si="599"/>
        <v>0.69889978664045826</v>
      </c>
      <c r="G4481" s="61">
        <f ca="1">_xlfn.NORM.INV(F4481,'Input Parameters'!$E$21,'Input Parameters'!$F$21)</f>
        <v>288.94693698588708</v>
      </c>
      <c r="H4481" s="54">
        <f ca="1">EXP(E4481*(1/'Input Parameters'!$E$22-1/G4481))</f>
        <v>0.76850689656529547</v>
      </c>
      <c r="I4481" s="10">
        <f t="shared" ca="1" si="600"/>
        <v>0.43682415750962467</v>
      </c>
      <c r="J4481" s="29">
        <f ca="1">_xlfn.BETA.INV(I4481,'Input Parameters'!$L$24,'Input Parameters'!$M$24,'Input Parameters'!$J$24,'Input Parameters'!$K$24)</f>
        <v>0.58136324046478749</v>
      </c>
      <c r="K4481" s="156">
        <f ca="1">('Input Parameters'!$E$25/'Input Parameters'!$E$31)^$J4481</f>
        <v>1.5445509704800587E-2</v>
      </c>
      <c r="L4481" s="66">
        <f ca="1">$H4481*$C4481*'Input Parameters'!$E$23*K4481</f>
        <v>5.6735691023551515</v>
      </c>
      <c r="M4481" s="23">
        <f t="shared" ca="1" si="601"/>
        <v>0.91762293237032944</v>
      </c>
      <c r="N4481" s="15">
        <f ca="1">_xlfn.NORM.INV(M4481,'Input Parameters'!$E$26,'Input Parameters'!$F$26)</f>
        <v>6.3174430104796217E-2</v>
      </c>
      <c r="O4481" s="8">
        <f t="shared" ca="1" si="602"/>
        <v>0.62176631586479414</v>
      </c>
      <c r="P4481" s="29">
        <f ca="1">_xlfn.LOGNORM.INV(O4481,'Input Parameters'!$H$27,'Input Parameters'!$I$27)</f>
        <v>1.6329917105311895</v>
      </c>
      <c r="Q4481" s="10"/>
      <c r="R4481" s="15">
        <f>'Input Parameters'!$E$28</f>
        <v>12.7</v>
      </c>
      <c r="S4481" s="10">
        <f t="shared" ca="1" si="603"/>
        <v>0.21952180066418103</v>
      </c>
      <c r="T4481" s="25">
        <f ca="1">_xlfn.LOGNORM.INV(S4481,'Input Parameters'!$H$29,'Input Parameters'!$I$29)</f>
        <v>53.386290401260851</v>
      </c>
      <c r="U4481" s="10">
        <f t="shared" ca="1" si="604"/>
        <v>0.95077325677844482</v>
      </c>
      <c r="V4481" s="29">
        <f ca="1">IF('Input Parameters'!$D$30="Beta",_xlfn.BETA.INV(U4481,'Input Parameters'!$L$30,'Input Parameters'!$M$30,'Input Parameters'!$J$30,'Input Parameters'!$K$30),IF('Input Parameters'!$D$30="LogNorm",_xlfn.LOGNORM.INV(U4481,'Input Parameters'!$H$30,'Input Parameters'!$I$30)))</f>
        <v>1.9171174218486791</v>
      </c>
      <c r="W4481" s="2">
        <f ca="1">N4481+(P4481-N4481)*(1-ERF((T4481-R4481)/(2*SQRT(L4481*'Input Parameters'!$E$31))))</f>
        <v>0.41970130246799658</v>
      </c>
      <c r="X4481">
        <f t="shared" ca="1" si="605"/>
        <v>1</v>
      </c>
      <c r="Y4481" s="7"/>
    </row>
    <row r="4482" spans="1:25" ht="15" customHeight="1" x14ac:dyDescent="0.3">
      <c r="A4482" s="130">
        <v>4475</v>
      </c>
      <c r="B4482" s="10">
        <f t="shared" ca="1" si="597"/>
        <v>0.80960758489562046</v>
      </c>
      <c r="C4482" s="57">
        <f ca="1">_xlfn.NORM.INV(B4482,'Input Parameters'!$E$19,'Input Parameters'!$F$19)</f>
        <v>641.36012087342942</v>
      </c>
      <c r="D4482" s="10">
        <f t="shared" ca="1" si="598"/>
        <v>0.83490725487862127</v>
      </c>
      <c r="E4482" s="59">
        <f ca="1">IF(_xlfn.NORM.INV(D4482,'Input Parameters'!$E$20,'Input Parameters'!$F$20)&lt;3500,3500,IF(_xlfn.NORM.INV(D4482,'Input Parameters'!$E$20,'Input Parameters'!$F$20)&gt;5500,5500,_xlfn.NORM.INV(D4482,'Input Parameters'!$E$20,'Input Parameters'!$F$20)))</f>
        <v>5481.6182266488149</v>
      </c>
      <c r="F4482" s="10">
        <f t="shared" ca="1" si="599"/>
        <v>0.98709693697675471</v>
      </c>
      <c r="G4482" s="61">
        <f ca="1">_xlfn.NORM.INV(F4482,'Input Parameters'!$E$21,'Input Parameters'!$F$21)</f>
        <v>302.37085903383371</v>
      </c>
      <c r="H4482" s="54">
        <f ca="1">EXP(E4482*(1/'Input Parameters'!$E$22-1/G4482))</f>
        <v>1.7856870399777169</v>
      </c>
      <c r="I4482" s="10">
        <f t="shared" ca="1" si="600"/>
        <v>0.74236565626789519</v>
      </c>
      <c r="J4482" s="29">
        <f ca="1">_xlfn.BETA.INV(I4482,'Input Parameters'!$L$24,'Input Parameters'!$M$24,'Input Parameters'!$J$24,'Input Parameters'!$K$24)</f>
        <v>0.70750094325166868</v>
      </c>
      <c r="K4482" s="156">
        <f ca="1">('Input Parameters'!$E$25/'Input Parameters'!$E$31)^$J4482</f>
        <v>6.2492627454497629E-3</v>
      </c>
      <c r="L4482" s="66">
        <f ca="1">$H4482*$C4482*'Input Parameters'!$E$23*K4482</f>
        <v>7.157083494383623</v>
      </c>
      <c r="M4482" s="23">
        <f t="shared" ca="1" si="601"/>
        <v>0.80752908389070577</v>
      </c>
      <c r="N4482" s="15">
        <f ca="1">_xlfn.NORM.INV(M4482,'Input Parameters'!$E$26,'Input Parameters'!$F$26)</f>
        <v>5.2245364331165424E-2</v>
      </c>
      <c r="O4482" s="8">
        <f t="shared" ca="1" si="602"/>
        <v>0.6382840517341285</v>
      </c>
      <c r="P4482" s="29">
        <f ca="1">_xlfn.LOGNORM.INV(O4482,'Input Parameters'!$H$27,'Input Parameters'!$I$27)</f>
        <v>1.6649089940656996</v>
      </c>
      <c r="Q4482" s="10"/>
      <c r="R4482" s="15">
        <f>'Input Parameters'!$E$28</f>
        <v>12.7</v>
      </c>
      <c r="S4482" s="10">
        <f t="shared" ca="1" si="603"/>
        <v>0.59262541287648396</v>
      </c>
      <c r="T4482" s="25">
        <f ca="1">_xlfn.LOGNORM.INV(S4482,'Input Parameters'!$H$29,'Input Parameters'!$I$29)</f>
        <v>59.784001899989939</v>
      </c>
      <c r="U4482" s="10">
        <f t="shared" ca="1" si="604"/>
        <v>0.13991092693248908</v>
      </c>
      <c r="V4482" s="29">
        <f ca="1">IF('Input Parameters'!$D$30="Beta",_xlfn.BETA.INV(U4482,'Input Parameters'!$L$30,'Input Parameters'!$M$30,'Input Parameters'!$J$30,'Input Parameters'!$K$30),IF('Input Parameters'!$D$30="LogNorm",_xlfn.LOGNORM.INV(U4482,'Input Parameters'!$H$30,'Input Parameters'!$I$30)))</f>
        <v>0.65248290954299226</v>
      </c>
      <c r="W4482" s="2">
        <f ca="1">N4482+(P4482-N4482)*(1-ERF((T4482-R4482)/(2*SQRT(L4482*'Input Parameters'!$E$31))))</f>
        <v>0.39625944442127209</v>
      </c>
      <c r="X4482">
        <f t="shared" ca="1" si="605"/>
        <v>1</v>
      </c>
      <c r="Y4482" s="7"/>
    </row>
    <row r="4483" spans="1:25" ht="15" customHeight="1" x14ac:dyDescent="0.3">
      <c r="A4483" s="130">
        <v>4476</v>
      </c>
      <c r="B4483" s="10">
        <f t="shared" ca="1" si="597"/>
        <v>0.91682666643277932</v>
      </c>
      <c r="C4483" s="57">
        <f ca="1">_xlfn.NORM.INV(B4483,'Input Parameters'!$E$19,'Input Parameters'!$F$19)</f>
        <v>684.25125304264634</v>
      </c>
      <c r="D4483" s="10">
        <f t="shared" ca="1" si="598"/>
        <v>0.13233324101814392</v>
      </c>
      <c r="E4483" s="59">
        <f ca="1">IF(_xlfn.NORM.INV(D4483,'Input Parameters'!$E$20,'Input Parameters'!$F$20)&lt;3500,3500,IF(_xlfn.NORM.INV(D4483,'Input Parameters'!$E$20,'Input Parameters'!$F$20)&gt;5500,5500,_xlfn.NORM.INV(D4483,'Input Parameters'!$E$20,'Input Parameters'!$F$20)))</f>
        <v>4019.1994613938687</v>
      </c>
      <c r="F4483" s="10">
        <f t="shared" ca="1" si="599"/>
        <v>0.30327431283066608</v>
      </c>
      <c r="G4483" s="61">
        <f ca="1">_xlfn.NORM.INV(F4483,'Input Parameters'!$E$21,'Input Parameters'!$F$21)</f>
        <v>280.8020505723444</v>
      </c>
      <c r="H4483" s="54">
        <f ca="1">EXP(E4483*(1/'Input Parameters'!$E$22-1/G4483))</f>
        <v>0.55107764354792887</v>
      </c>
      <c r="I4483" s="10">
        <f t="shared" ca="1" si="600"/>
        <v>0.45938277904696623</v>
      </c>
      <c r="J4483" s="29">
        <f ca="1">_xlfn.BETA.INV(I4483,'Input Parameters'!$L$24,'Input Parameters'!$M$24,'Input Parameters'!$J$24,'Input Parameters'!$K$24)</f>
        <v>0.59065566208821696</v>
      </c>
      <c r="K4483" s="156">
        <f ca="1">('Input Parameters'!$E$25/'Input Parameters'!$E$31)^$J4483</f>
        <v>1.4449483891915338E-2</v>
      </c>
      <c r="L4483" s="66">
        <f ca="1">$H4483*$C4483*'Input Parameters'!$E$23*K4483</f>
        <v>5.4485473476058486</v>
      </c>
      <c r="M4483" s="23">
        <f t="shared" ca="1" si="601"/>
        <v>0.93879879725695037</v>
      </c>
      <c r="N4483" s="15">
        <f ca="1">_xlfn.NORM.INV(M4483,'Input Parameters'!$E$26,'Input Parameters'!$F$26)</f>
        <v>6.6440126667173277E-2</v>
      </c>
      <c r="O4483" s="8">
        <f t="shared" ca="1" si="602"/>
        <v>0.13010434862209042</v>
      </c>
      <c r="P4483" s="29">
        <f ca="1">_xlfn.LOGNORM.INV(O4483,'Input Parameters'!$H$27,'Input Parameters'!$I$27)</f>
        <v>0.86511078460934188</v>
      </c>
      <c r="Q4483" s="10"/>
      <c r="R4483" s="15">
        <f>'Input Parameters'!$E$28</f>
        <v>12.7</v>
      </c>
      <c r="S4483" s="10">
        <f t="shared" ca="1" si="603"/>
        <v>0.91365899384952243</v>
      </c>
      <c r="T4483" s="25">
        <f ca="1">_xlfn.LOGNORM.INV(S4483,'Input Parameters'!$H$29,'Input Parameters'!$I$29)</f>
        <v>67.865781119125216</v>
      </c>
      <c r="U4483" s="10">
        <f t="shared" ca="1" si="604"/>
        <v>0.82285941737682833</v>
      </c>
      <c r="V4483" s="29">
        <f ca="1">IF('Input Parameters'!$D$30="Beta",_xlfn.BETA.INV(U4483,'Input Parameters'!$L$30,'Input Parameters'!$M$30,'Input Parameters'!$J$30,'Input Parameters'!$K$30),IF('Input Parameters'!$D$30="LogNorm",_xlfn.LOGNORM.INV(U4483,'Input Parameters'!$H$30,'Input Parameters'!$I$30)))</f>
        <v>1.4397881240866628</v>
      </c>
      <c r="W4483" s="2">
        <f ca="1">N4483+(P4483-N4483)*(1-ERF((T4483-R4483)/(2*SQRT(L4483*'Input Parameters'!$E$31))))</f>
        <v>0.14206851259473113</v>
      </c>
      <c r="X4483">
        <f t="shared" ca="1" si="605"/>
        <v>1</v>
      </c>
      <c r="Y4483" s="7"/>
    </row>
    <row r="4484" spans="1:25" ht="15" customHeight="1" x14ac:dyDescent="0.3">
      <c r="A4484" s="130">
        <v>4477</v>
      </c>
      <c r="B4484" s="10">
        <f t="shared" ca="1" si="597"/>
        <v>0.59022785852021498</v>
      </c>
      <c r="C4484" s="57">
        <f ca="1">_xlfn.NORM.INV(B4484,'Input Parameters'!$E$19,'Input Parameters'!$F$19)</f>
        <v>586.57708232208233</v>
      </c>
      <c r="D4484" s="10">
        <f t="shared" ca="1" si="598"/>
        <v>0.27915965604853676</v>
      </c>
      <c r="E4484" s="59">
        <f ca="1">IF(_xlfn.NORM.INV(D4484,'Input Parameters'!$E$20,'Input Parameters'!$F$20)&lt;3500,3500,IF(_xlfn.NORM.INV(D4484,'Input Parameters'!$E$20,'Input Parameters'!$F$20)&gt;5500,5500,_xlfn.NORM.INV(D4484,'Input Parameters'!$E$20,'Input Parameters'!$F$20)))</f>
        <v>4390.2621959048747</v>
      </c>
      <c r="F4484" s="10">
        <f t="shared" ca="1" si="599"/>
        <v>0.3846823006296044</v>
      </c>
      <c r="G4484" s="61">
        <f ca="1">_xlfn.NORM.INV(F4484,'Input Parameters'!$E$21,'Input Parameters'!$F$21)</f>
        <v>282.54539984309224</v>
      </c>
      <c r="H4484" s="54">
        <f ca="1">EXP(E4484*(1/'Input Parameters'!$E$22-1/G4484))</f>
        <v>0.57440302020431133</v>
      </c>
      <c r="I4484" s="10">
        <f t="shared" ca="1" si="600"/>
        <v>0.76865683389647832</v>
      </c>
      <c r="J4484" s="29">
        <f ca="1">_xlfn.BETA.INV(I4484,'Input Parameters'!$L$24,'Input Parameters'!$M$24,'Input Parameters'!$J$24,'Input Parameters'!$K$24)</f>
        <v>0.71959782035548858</v>
      </c>
      <c r="K4484" s="156">
        <f ca="1">('Input Parameters'!$E$25/'Input Parameters'!$E$31)^$J4484</f>
        <v>5.7298306242221392E-3</v>
      </c>
      <c r="L4484" s="66">
        <f ca="1">$H4484*$C4484*'Input Parameters'!$E$23*K4484</f>
        <v>1.9305612730802346</v>
      </c>
      <c r="M4484" s="23">
        <f t="shared" ca="1" si="601"/>
        <v>0.65504361908908604</v>
      </c>
      <c r="N4484" s="15">
        <f ca="1">_xlfn.NORM.INV(M4484,'Input Parameters'!$E$26,'Input Parameters'!$F$26)</f>
        <v>4.2378442606890866E-2</v>
      </c>
      <c r="O4484" s="8">
        <f t="shared" ca="1" si="602"/>
        <v>5.7850156833318178E-2</v>
      </c>
      <c r="P4484" s="29">
        <f ca="1">_xlfn.LOGNORM.INV(O4484,'Input Parameters'!$H$27,'Input Parameters'!$I$27)</f>
        <v>0.70982566265242608</v>
      </c>
      <c r="Q4484" s="10"/>
      <c r="R4484" s="15">
        <f>'Input Parameters'!$E$28</f>
        <v>12.7</v>
      </c>
      <c r="S4484" s="10">
        <f t="shared" ca="1" si="603"/>
        <v>0.74072526279874096</v>
      </c>
      <c r="T4484" s="25">
        <f ca="1">_xlfn.LOGNORM.INV(S4484,'Input Parameters'!$H$29,'Input Parameters'!$I$29)</f>
        <v>62.609295071972113</v>
      </c>
      <c r="U4484" s="10">
        <f t="shared" ca="1" si="604"/>
        <v>0.95912075724388701</v>
      </c>
      <c r="V4484" s="29">
        <f ca="1">IF('Input Parameters'!$D$30="Beta",_xlfn.BETA.INV(U4484,'Input Parameters'!$L$30,'Input Parameters'!$M$30,'Input Parameters'!$J$30,'Input Parameters'!$K$30),IF('Input Parameters'!$D$30="LogNorm",_xlfn.LOGNORM.INV(U4484,'Input Parameters'!$H$30,'Input Parameters'!$I$30)))</f>
        <v>1.9849508606345341</v>
      </c>
      <c r="W4484" s="2">
        <f ca="1">N4484+(P4484-N4484)*(1-ERF((T4484-R4484)/(2*SQRT(L4484*'Input Parameters'!$E$31))))</f>
        <v>4.9778382525557205E-2</v>
      </c>
      <c r="X4484">
        <f t="shared" ca="1" si="605"/>
        <v>1</v>
      </c>
      <c r="Y4484" s="7"/>
    </row>
    <row r="4485" spans="1:25" ht="15" customHeight="1" x14ac:dyDescent="0.3">
      <c r="A4485" s="130">
        <v>4478</v>
      </c>
      <c r="B4485" s="10">
        <f t="shared" ref="B4485:B4548" ca="1" si="606">RAND()</f>
        <v>0.32795219804305953</v>
      </c>
      <c r="C4485" s="57">
        <f ca="1">_xlfn.NORM.INV(B4485,'Input Parameters'!$E$19,'Input Parameters'!$F$19)</f>
        <v>529.64892694502305</v>
      </c>
      <c r="D4485" s="10">
        <f t="shared" ref="D4485:D4548" ca="1" si="607">RAND()</f>
        <v>6.0884683880139123E-2</v>
      </c>
      <c r="E4485" s="59">
        <f ca="1">IF(_xlfn.NORM.INV(D4485,'Input Parameters'!$E$20,'Input Parameters'!$F$20)&lt;3500,3500,IF(_xlfn.NORM.INV(D4485,'Input Parameters'!$E$20,'Input Parameters'!$F$20)&gt;5500,5500,_xlfn.NORM.INV(D4485,'Input Parameters'!$E$20,'Input Parameters'!$F$20)))</f>
        <v>3716.8273968661265</v>
      </c>
      <c r="F4485" s="10">
        <f t="shared" ref="F4485:F4548" ca="1" si="608">RAND()</f>
        <v>0.75800372178528563</v>
      </c>
      <c r="G4485" s="61">
        <f ca="1">_xlfn.NORM.INV(F4485,'Input Parameters'!$E$21,'Input Parameters'!$F$21)</f>
        <v>290.35117877442099</v>
      </c>
      <c r="H4485" s="54">
        <f ca="1">EXP(E4485*(1/'Input Parameters'!$E$22-1/G4485))</f>
        <v>0.89071856209357669</v>
      </c>
      <c r="I4485" s="10">
        <f t="shared" ref="I4485:I4548" ca="1" si="609">RAND()</f>
        <v>0.98338235464387314</v>
      </c>
      <c r="J4485" s="29">
        <f ca="1">_xlfn.BETA.INV(I4485,'Input Parameters'!$L$24,'Input Parameters'!$M$24,'Input Parameters'!$J$24,'Input Parameters'!$K$24)</f>
        <v>0.88178320177412572</v>
      </c>
      <c r="K4485" s="156">
        <f ca="1">('Input Parameters'!$E$25/'Input Parameters'!$E$31)^$J4485</f>
        <v>1.7900461411140302E-3</v>
      </c>
      <c r="L4485" s="66">
        <f ca="1">$H4485*$C4485*'Input Parameters'!$E$23*K4485</f>
        <v>0.8444867217220603</v>
      </c>
      <c r="M4485" s="23">
        <f t="shared" ref="M4485:M4548" ca="1" si="610">RAND()</f>
        <v>0.93952176684396382</v>
      </c>
      <c r="N4485" s="15">
        <f ca="1">_xlfn.NORM.INV(M4485,'Input Parameters'!$E$26,'Input Parameters'!$F$26)</f>
        <v>6.656620031707336E-2</v>
      </c>
      <c r="O4485" s="8">
        <f t="shared" ref="O4485:O4548" ca="1" si="611">RAND()</f>
        <v>0.8704632028005006</v>
      </c>
      <c r="P4485" s="29">
        <f ca="1">_xlfn.LOGNORM.INV(O4485,'Input Parameters'!$H$27,'Input Parameters'!$I$27)</f>
        <v>2.3455257368674558</v>
      </c>
      <c r="Q4485" s="10"/>
      <c r="R4485" s="15">
        <f>'Input Parameters'!$E$28</f>
        <v>12.7</v>
      </c>
      <c r="S4485" s="10">
        <f t="shared" ref="S4485:S4548" ca="1" si="612">RAND()</f>
        <v>0.46721495855022532</v>
      </c>
      <c r="T4485" s="25">
        <f ca="1">_xlfn.LOGNORM.INV(S4485,'Input Parameters'!$H$29,'Input Parameters'!$I$29)</f>
        <v>57.696415016424638</v>
      </c>
      <c r="U4485" s="10">
        <f t="shared" ref="U4485:U4548" ca="1" si="613">RAND()</f>
        <v>0.50569186502812957</v>
      </c>
      <c r="V4485" s="29">
        <f ca="1">IF('Input Parameters'!$D$30="Beta",_xlfn.BETA.INV(U4485,'Input Parameters'!$L$30,'Input Parameters'!$M$30,'Input Parameters'!$J$30,'Input Parameters'!$K$30),IF('Input Parameters'!$D$30="LogNorm",_xlfn.LOGNORM.INV(U4485,'Input Parameters'!$H$30,'Input Parameters'!$I$30)))</f>
        <v>1.0048449560760073</v>
      </c>
      <c r="W4485" s="2">
        <f ca="1">N4485+(P4485-N4485)*(1-ERF((T4485-R4485)/(2*SQRT(L4485*'Input Parameters'!$E$31))))</f>
        <v>6.7786699665196029E-2</v>
      </c>
      <c r="X4485">
        <f t="shared" ca="1" si="605"/>
        <v>1</v>
      </c>
      <c r="Y4485" s="7"/>
    </row>
    <row r="4486" spans="1:25" ht="15" customHeight="1" x14ac:dyDescent="0.3">
      <c r="A4486" s="130">
        <v>4479</v>
      </c>
      <c r="B4486" s="10">
        <f t="shared" ca="1" si="606"/>
        <v>4.7452160560485845E-2</v>
      </c>
      <c r="C4486" s="57">
        <f ca="1">_xlfn.NORM.INV(B4486,'Input Parameters'!$E$19,'Input Parameters'!$F$19)</f>
        <v>426.17857510927604</v>
      </c>
      <c r="D4486" s="10">
        <f t="shared" ca="1" si="607"/>
        <v>0.52922621177761864</v>
      </c>
      <c r="E4486" s="59">
        <f ca="1">IF(_xlfn.NORM.INV(D4486,'Input Parameters'!$E$20,'Input Parameters'!$F$20)&lt;3500,3500,IF(_xlfn.NORM.INV(D4486,'Input Parameters'!$E$20,'Input Parameters'!$F$20)&gt;5500,5500,_xlfn.NORM.INV(D4486,'Input Parameters'!$E$20,'Input Parameters'!$F$20)))</f>
        <v>4851.3274310998386</v>
      </c>
      <c r="F4486" s="10">
        <f t="shared" ca="1" si="608"/>
        <v>0.86293005040099158</v>
      </c>
      <c r="G4486" s="61">
        <f ca="1">_xlfn.NORM.INV(F4486,'Input Parameters'!$E$21,'Input Parameters'!$F$21)</f>
        <v>293.44552671959542</v>
      </c>
      <c r="H4486" s="54">
        <f ca="1">EXP(E4486*(1/'Input Parameters'!$E$22-1/G4486))</f>
        <v>1.0254571287105718</v>
      </c>
      <c r="I4486" s="10">
        <f t="shared" ca="1" si="609"/>
        <v>0.42404135749191318</v>
      </c>
      <c r="J4486" s="29">
        <f ca="1">_xlfn.BETA.INV(I4486,'Input Parameters'!$L$24,'Input Parameters'!$M$24,'Input Parameters'!$J$24,'Input Parameters'!$K$24)</f>
        <v>0.57604479664501307</v>
      </c>
      <c r="K4486" s="156">
        <f ca="1">('Input Parameters'!$E$25/'Input Parameters'!$E$31)^$J4486</f>
        <v>1.6046173945168711E-2</v>
      </c>
      <c r="L4486" s="66">
        <f ca="1">$H4486*$C4486*'Input Parameters'!$E$23*K4486</f>
        <v>7.0126250275424962</v>
      </c>
      <c r="M4486" s="23">
        <f t="shared" ca="1" si="610"/>
        <v>0.83055365213877508</v>
      </c>
      <c r="N4486" s="15">
        <f ca="1">_xlfn.NORM.INV(M4486,'Input Parameters'!$E$26,'Input Parameters'!$F$26)</f>
        <v>5.4083463970939813E-2</v>
      </c>
      <c r="O4486" s="8">
        <f t="shared" ca="1" si="611"/>
        <v>0.64568392706886657</v>
      </c>
      <c r="P4486" s="29">
        <f ca="1">_xlfn.LOGNORM.INV(O4486,'Input Parameters'!$H$27,'Input Parameters'!$I$27)</f>
        <v>1.6795705233027323</v>
      </c>
      <c r="Q4486" s="10"/>
      <c r="R4486" s="15">
        <f>'Input Parameters'!$E$28</f>
        <v>12.7</v>
      </c>
      <c r="S4486" s="10">
        <f t="shared" ca="1" si="612"/>
        <v>0.72441901070925518</v>
      </c>
      <c r="T4486" s="25">
        <f ca="1">_xlfn.LOGNORM.INV(S4486,'Input Parameters'!$H$29,'Input Parameters'!$I$29)</f>
        <v>62.261866088161142</v>
      </c>
      <c r="U4486" s="10">
        <f t="shared" ca="1" si="613"/>
        <v>0.79903216450777725</v>
      </c>
      <c r="V4486" s="29">
        <f ca="1">IF('Input Parameters'!$D$30="Beta",_xlfn.BETA.INV(U4486,'Input Parameters'!$L$30,'Input Parameters'!$M$30,'Input Parameters'!$J$30,'Input Parameters'!$K$30),IF('Input Parameters'!$D$30="LogNorm",_xlfn.LOGNORM.INV(U4486,'Input Parameters'!$H$30,'Input Parameters'!$I$30)))</f>
        <v>1.3905998429230477</v>
      </c>
      <c r="W4486" s="2">
        <f ca="1">N4486+(P4486-N4486)*(1-ERF((T4486-R4486)/(2*SQRT(L4486*'Input Parameters'!$E$31))))</f>
        <v>0.35593830150601563</v>
      </c>
      <c r="X4486">
        <f t="shared" ca="1" si="605"/>
        <v>1</v>
      </c>
      <c r="Y4486" s="7"/>
    </row>
    <row r="4487" spans="1:25" ht="15" customHeight="1" x14ac:dyDescent="0.3">
      <c r="A4487" s="130">
        <v>4480</v>
      </c>
      <c r="B4487" s="10">
        <f t="shared" ca="1" si="606"/>
        <v>0.74953272278200189</v>
      </c>
      <c r="C4487" s="57">
        <f ca="1">_xlfn.NORM.INV(B4487,'Input Parameters'!$E$19,'Input Parameters'!$F$19)</f>
        <v>624.17019169270498</v>
      </c>
      <c r="D4487" s="10">
        <f t="shared" ca="1" si="607"/>
        <v>0.62006607136434633</v>
      </c>
      <c r="E4487" s="59">
        <f ca="1">IF(_xlfn.NORM.INV(D4487,'Input Parameters'!$E$20,'Input Parameters'!$F$20)&lt;3500,3500,IF(_xlfn.NORM.INV(D4487,'Input Parameters'!$E$20,'Input Parameters'!$F$20)&gt;5500,5500,_xlfn.NORM.INV(D4487,'Input Parameters'!$E$20,'Input Parameters'!$F$20)))</f>
        <v>5013.9580237919854</v>
      </c>
      <c r="F4487" s="10">
        <f t="shared" ca="1" si="608"/>
        <v>0.76755601570281295</v>
      </c>
      <c r="G4487" s="61">
        <f ca="1">_xlfn.NORM.INV(F4487,'Input Parameters'!$E$21,'Input Parameters'!$F$21)</f>
        <v>290.59425983049238</v>
      </c>
      <c r="H4487" s="54">
        <f ca="1">EXP(E4487*(1/'Input Parameters'!$E$22-1/G4487))</f>
        <v>0.86790850546612941</v>
      </c>
      <c r="I4487" s="10">
        <f t="shared" ca="1" si="609"/>
        <v>0.73650046573818073</v>
      </c>
      <c r="J4487" s="29">
        <f ca="1">_xlfn.BETA.INV(I4487,'Input Parameters'!$L$24,'Input Parameters'!$M$24,'Input Parameters'!$J$24,'Input Parameters'!$K$24)</f>
        <v>0.70486411763354995</v>
      </c>
      <c r="K4487" s="156">
        <f ca="1">('Input Parameters'!$E$25/'Input Parameters'!$E$31)^$J4487</f>
        <v>6.3685950660638405E-3</v>
      </c>
      <c r="L4487" s="66">
        <f ca="1">$H4487*$C4487*'Input Parameters'!$E$23*K4487</f>
        <v>3.4500119936253575</v>
      </c>
      <c r="M4487" s="23">
        <f t="shared" ca="1" si="610"/>
        <v>0.41535292515545352</v>
      </c>
      <c r="N4487" s="15">
        <f ca="1">_xlfn.NORM.INV(M4487,'Input Parameters'!$E$26,'Input Parameters'!$F$26)</f>
        <v>2.9510276081366256E-2</v>
      </c>
      <c r="O4487" s="8">
        <f t="shared" ca="1" si="611"/>
        <v>0.91715498443911236</v>
      </c>
      <c r="P4487" s="29">
        <f ca="1">_xlfn.LOGNORM.INV(O4487,'Input Parameters'!$H$27,'Input Parameters'!$I$27)</f>
        <v>2.628664390772677</v>
      </c>
      <c r="Q4487" s="10"/>
      <c r="R4487" s="15">
        <f>'Input Parameters'!$E$28</f>
        <v>12.7</v>
      </c>
      <c r="S4487" s="10">
        <f t="shared" ca="1" si="612"/>
        <v>0.94404600318015053</v>
      </c>
      <c r="T4487" s="25">
        <f ca="1">_xlfn.LOGNORM.INV(S4487,'Input Parameters'!$H$29,'Input Parameters'!$I$29)</f>
        <v>69.610127900892365</v>
      </c>
      <c r="U4487" s="10">
        <f t="shared" ca="1" si="613"/>
        <v>0.45723292766718537</v>
      </c>
      <c r="V4487" s="29">
        <f ca="1">IF('Input Parameters'!$D$30="Beta",_xlfn.BETA.INV(U4487,'Input Parameters'!$L$30,'Input Parameters'!$M$30,'Input Parameters'!$J$30,'Input Parameters'!$K$30),IF('Input Parameters'!$D$30="LogNorm",_xlfn.LOGNORM.INV(U4487,'Input Parameters'!$H$30,'Input Parameters'!$I$30)))</f>
        <v>0.95776883812883229</v>
      </c>
      <c r="W4487" s="2">
        <f ca="1">N4487+(P4487-N4487)*(1-ERF((T4487-R4487)/(2*SQRT(L4487*'Input Parameters'!$E$31))))</f>
        <v>0.10818895750934376</v>
      </c>
      <c r="X4487">
        <f t="shared" ca="1" si="605"/>
        <v>1</v>
      </c>
      <c r="Y4487" s="7"/>
    </row>
    <row r="4488" spans="1:25" ht="15" customHeight="1" x14ac:dyDescent="0.3">
      <c r="A4488" s="130">
        <v>4481</v>
      </c>
      <c r="B4488" s="10">
        <f t="shared" ca="1" si="606"/>
        <v>0.77807285779759972</v>
      </c>
      <c r="C4488" s="57">
        <f ca="1">_xlfn.NORM.INV(B4488,'Input Parameters'!$E$19,'Input Parameters'!$F$19)</f>
        <v>632.0017270481676</v>
      </c>
      <c r="D4488" s="10">
        <f t="shared" ca="1" si="607"/>
        <v>0.17861143132201385</v>
      </c>
      <c r="E4488" s="59">
        <f ca="1">IF(_xlfn.NORM.INV(D4488,'Input Parameters'!$E$20,'Input Parameters'!$F$20)&lt;3500,3500,IF(_xlfn.NORM.INV(D4488,'Input Parameters'!$E$20,'Input Parameters'!$F$20)&gt;5500,5500,_xlfn.NORM.INV(D4488,'Input Parameters'!$E$20,'Input Parameters'!$F$20)))</f>
        <v>4155.5311596988067</v>
      </c>
      <c r="F4488" s="10">
        <f t="shared" ca="1" si="608"/>
        <v>0.93263026494901047</v>
      </c>
      <c r="G4488" s="61">
        <f ca="1">_xlfn.NORM.INV(F4488,'Input Parameters'!$E$21,'Input Parameters'!$F$21)</f>
        <v>296.60597227947972</v>
      </c>
      <c r="H4488" s="54">
        <f ca="1">EXP(E4488*(1/'Input Parameters'!$E$22-1/G4488))</f>
        <v>1.1881832604452427</v>
      </c>
      <c r="I4488" s="10">
        <f t="shared" ca="1" si="609"/>
        <v>0.74634134520169015</v>
      </c>
      <c r="J4488" s="29">
        <f ca="1">_xlfn.BETA.INV(I4488,'Input Parameters'!$L$24,'Input Parameters'!$M$24,'Input Parameters'!$J$24,'Input Parameters'!$K$24)</f>
        <v>0.70930025404383135</v>
      </c>
      <c r="K4488" s="156">
        <f ca="1">('Input Parameters'!$E$25/'Input Parameters'!$E$31)^$J4488</f>
        <v>6.1691190874796102E-3</v>
      </c>
      <c r="L4488" s="66">
        <f ca="1">$H4488*$C4488*'Input Parameters'!$E$23*K4488</f>
        <v>4.6326004872069833</v>
      </c>
      <c r="M4488" s="23">
        <f t="shared" ca="1" si="610"/>
        <v>0.81975337683590144</v>
      </c>
      <c r="N4488" s="15">
        <f ca="1">_xlfn.NORM.INV(M4488,'Input Parameters'!$E$26,'Input Parameters'!$F$26)</f>
        <v>5.3202937956432619E-2</v>
      </c>
      <c r="O4488" s="8">
        <f t="shared" ca="1" si="611"/>
        <v>0.9833981020616237</v>
      </c>
      <c r="P4488" s="29">
        <f ca="1">_xlfn.LOGNORM.INV(O4488,'Input Parameters'!$H$27,'Input Parameters'!$I$27)</f>
        <v>3.6523647368336869</v>
      </c>
      <c r="Q4488" s="10"/>
      <c r="R4488" s="15">
        <f>'Input Parameters'!$E$28</f>
        <v>12.7</v>
      </c>
      <c r="S4488" s="10">
        <f t="shared" ca="1" si="612"/>
        <v>0.39098472445990873</v>
      </c>
      <c r="T4488" s="25">
        <f ca="1">_xlfn.LOGNORM.INV(S4488,'Input Parameters'!$H$29,'Input Parameters'!$I$29)</f>
        <v>56.450268700114258</v>
      </c>
      <c r="U4488" s="10">
        <f t="shared" ca="1" si="613"/>
        <v>0.81919701956066127</v>
      </c>
      <c r="V4488" s="29">
        <f ca="1">IF('Input Parameters'!$D$30="Beta",_xlfn.BETA.INV(U4488,'Input Parameters'!$L$30,'Input Parameters'!$M$30,'Input Parameters'!$J$30,'Input Parameters'!$K$30),IF('Input Parameters'!$D$30="LogNorm",_xlfn.LOGNORM.INV(U4488,'Input Parameters'!$H$30,'Input Parameters'!$I$30)))</f>
        <v>1.4318566879744725</v>
      </c>
      <c r="W4488" s="2">
        <f ca="1">N4488+(P4488-N4488)*(1-ERF((T4488-R4488)/(2*SQRT(L4488*'Input Parameters'!$E$31))))</f>
        <v>0.59533476298543753</v>
      </c>
      <c r="X4488">
        <f t="shared" ca="1" si="605"/>
        <v>1</v>
      </c>
      <c r="Y4488" s="7"/>
    </row>
    <row r="4489" spans="1:25" ht="15" customHeight="1" x14ac:dyDescent="0.3">
      <c r="A4489" s="130">
        <v>4482</v>
      </c>
      <c r="B4489" s="10">
        <f t="shared" ca="1" si="606"/>
        <v>0.62598307259592001</v>
      </c>
      <c r="C4489" s="57">
        <f ca="1">_xlfn.NORM.INV(B4489,'Input Parameters'!$E$19,'Input Parameters'!$F$19)</f>
        <v>594.44418527457651</v>
      </c>
      <c r="D4489" s="10">
        <f t="shared" ca="1" si="607"/>
        <v>0.14950326361536892</v>
      </c>
      <c r="E4489" s="59">
        <f ca="1">IF(_xlfn.NORM.INV(D4489,'Input Parameters'!$E$20,'Input Parameters'!$F$20)&lt;3500,3500,IF(_xlfn.NORM.INV(D4489,'Input Parameters'!$E$20,'Input Parameters'!$F$20)&gt;5500,5500,_xlfn.NORM.INV(D4489,'Input Parameters'!$E$20,'Input Parameters'!$F$20)))</f>
        <v>4073.0036524857705</v>
      </c>
      <c r="F4489" s="10">
        <f t="shared" ca="1" si="608"/>
        <v>0.44082385766203891</v>
      </c>
      <c r="G4489" s="61">
        <f ca="1">_xlfn.NORM.INV(F4489,'Input Parameters'!$E$21,'Input Parameters'!$F$21)</f>
        <v>283.67979714698845</v>
      </c>
      <c r="H4489" s="54">
        <f ca="1">EXP(E4489*(1/'Input Parameters'!$E$22-1/G4489))</f>
        <v>0.63336158093254957</v>
      </c>
      <c r="I4489" s="10">
        <f t="shared" ca="1" si="609"/>
        <v>0.50862007262745557</v>
      </c>
      <c r="J4489" s="29">
        <f ca="1">_xlfn.BETA.INV(I4489,'Input Parameters'!$L$24,'Input Parameters'!$M$24,'Input Parameters'!$J$24,'Input Parameters'!$K$24)</f>
        <v>0.61063916406426788</v>
      </c>
      <c r="K4489" s="156">
        <f ca="1">('Input Parameters'!$E$25/'Input Parameters'!$E$31)^$J4489</f>
        <v>1.2519733655601729E-2</v>
      </c>
      <c r="L4489" s="66">
        <f ca="1">$H4489*$C4489*'Input Parameters'!$E$23*K4489</f>
        <v>4.7136560460377916</v>
      </c>
      <c r="M4489" s="23">
        <f t="shared" ca="1" si="610"/>
        <v>0.14763653628595652</v>
      </c>
      <c r="N4489" s="15">
        <f ca="1">_xlfn.NORM.INV(M4489,'Input Parameters'!$E$26,'Input Parameters'!$F$26)</f>
        <v>1.2020898014145798E-2</v>
      </c>
      <c r="O4489" s="8">
        <f t="shared" ca="1" si="611"/>
        <v>0.26021290236523953</v>
      </c>
      <c r="P4489" s="29">
        <f ca="1">_xlfn.LOGNORM.INV(O4489,'Input Parameters'!$H$27,'Input Parameters'!$I$27)</f>
        <v>1.0713067517943438</v>
      </c>
      <c r="Q4489" s="10"/>
      <c r="R4489" s="15">
        <f>'Input Parameters'!$E$28</f>
        <v>12.7</v>
      </c>
      <c r="S4489" s="10">
        <f t="shared" ca="1" si="612"/>
        <v>3.5591504086884607E-2</v>
      </c>
      <c r="T4489" s="25">
        <f ca="1">_xlfn.LOGNORM.INV(S4489,'Input Parameters'!$H$29,'Input Parameters'!$I$29)</f>
        <v>47.55355352841454</v>
      </c>
      <c r="U4489" s="10">
        <f t="shared" ca="1" si="613"/>
        <v>0.67091911579036922</v>
      </c>
      <c r="V4489" s="29">
        <f ca="1">IF('Input Parameters'!$D$30="Beta",_xlfn.BETA.INV(U4489,'Input Parameters'!$L$30,'Input Parameters'!$M$30,'Input Parameters'!$J$30,'Input Parameters'!$K$30),IF('Input Parameters'!$D$30="LogNorm",_xlfn.LOGNORM.INV(U4489,'Input Parameters'!$H$30,'Input Parameters'!$I$30)))</f>
        <v>1.1896819831311907</v>
      </c>
      <c r="W4489" s="2">
        <f ca="1">N4489+(P4489-N4489)*(1-ERF((T4489-R4489)/(2*SQRT(L4489*'Input Parameters'!$E$31))))</f>
        <v>0.2835292302264838</v>
      </c>
      <c r="X4489">
        <f t="shared" ref="X4489:X4552" ca="1" si="614">IFERROR(IF(W4489&gt;V4489,0,1),0)</f>
        <v>1</v>
      </c>
      <c r="Y4489" s="7"/>
    </row>
    <row r="4490" spans="1:25" ht="15" customHeight="1" x14ac:dyDescent="0.3">
      <c r="A4490" s="130">
        <v>4483</v>
      </c>
      <c r="B4490" s="10">
        <f t="shared" ca="1" si="606"/>
        <v>0.22622273345863153</v>
      </c>
      <c r="C4490" s="57">
        <f ca="1">_xlfn.NORM.INV(B4490,'Input Parameters'!$E$19,'Input Parameters'!$F$19)</f>
        <v>503.81140552763458</v>
      </c>
      <c r="D4490" s="10">
        <f t="shared" ca="1" si="607"/>
        <v>0.58709266708652641</v>
      </c>
      <c r="E4490" s="59">
        <f ca="1">IF(_xlfn.NORM.INV(D4490,'Input Parameters'!$E$20,'Input Parameters'!$F$20)&lt;3500,3500,IF(_xlfn.NORM.INV(D4490,'Input Parameters'!$E$20,'Input Parameters'!$F$20)&gt;5500,5500,_xlfn.NORM.INV(D4490,'Input Parameters'!$E$20,'Input Parameters'!$F$20)))</f>
        <v>4954.0507731734324</v>
      </c>
      <c r="F4490" s="10">
        <f t="shared" ca="1" si="608"/>
        <v>1.0959337296978511E-4</v>
      </c>
      <c r="G4490" s="61">
        <f ca="1">_xlfn.NORM.INV(F4490,'Input Parameters'!$E$21,'Input Parameters'!$F$21)</f>
        <v>255.80093244364394</v>
      </c>
      <c r="H4490" s="54">
        <f ca="1">EXP(E4490*(1/'Input Parameters'!$E$22-1/G4490))</f>
        <v>8.5537747966017638E-2</v>
      </c>
      <c r="I4490" s="10">
        <f t="shared" ca="1" si="609"/>
        <v>0.58428734018790518</v>
      </c>
      <c r="J4490" s="29">
        <f ca="1">_xlfn.BETA.INV(I4490,'Input Parameters'!$L$24,'Input Parameters'!$M$24,'Input Parameters'!$J$24,'Input Parameters'!$K$24)</f>
        <v>0.64105407053891694</v>
      </c>
      <c r="K4490" s="156">
        <f ca="1">('Input Parameters'!$E$25/'Input Parameters'!$E$31)^$J4490</f>
        <v>1.0065596365378775E-2</v>
      </c>
      <c r="L4490" s="66">
        <f ca="1">$H4490*$C4490*'Input Parameters'!$E$23*K4490</f>
        <v>0.4337757986333311</v>
      </c>
      <c r="M4490" s="23">
        <f t="shared" ca="1" si="610"/>
        <v>0.88397125661267928</v>
      </c>
      <c r="N4490" s="15">
        <f ca="1">_xlfn.NORM.INV(M4490,'Input Parameters'!$E$26,'Input Parameters'!$F$26)</f>
        <v>5.9096587998754183E-2</v>
      </c>
      <c r="O4490" s="8">
        <f t="shared" ca="1" si="611"/>
        <v>0.88509513450307309</v>
      </c>
      <c r="P4490" s="29">
        <f ca="1">_xlfn.LOGNORM.INV(O4490,'Input Parameters'!$H$27,'Input Parameters'!$I$27)</f>
        <v>2.4217264560478018</v>
      </c>
      <c r="Q4490" s="10"/>
      <c r="R4490" s="15">
        <f>'Input Parameters'!$E$28</f>
        <v>12.7</v>
      </c>
      <c r="S4490" s="10">
        <f t="shared" ca="1" si="612"/>
        <v>0.49873769596596151</v>
      </c>
      <c r="T4490" s="25">
        <f ca="1">_xlfn.LOGNORM.INV(S4490,'Input Parameters'!$H$29,'Input Parameters'!$I$29)</f>
        <v>58.211143660853452</v>
      </c>
      <c r="U4490" s="10">
        <f t="shared" ca="1" si="613"/>
        <v>0.44179247279286993</v>
      </c>
      <c r="V4490" s="29">
        <f ca="1">IF('Input Parameters'!$D$30="Beta",_xlfn.BETA.INV(U4490,'Input Parameters'!$L$30,'Input Parameters'!$M$30,'Input Parameters'!$J$30,'Input Parameters'!$K$30),IF('Input Parameters'!$D$30="LogNorm",_xlfn.LOGNORM.INV(U4490,'Input Parameters'!$H$30,'Input Parameters'!$I$30)))</f>
        <v>0.94314451562738444</v>
      </c>
      <c r="W4490" s="2">
        <f ca="1">N4490+(P4490-N4490)*(1-ERF((T4490-R4490)/(2*SQRT(L4490*'Input Parameters'!$E$31))))</f>
        <v>5.9099016959655179E-2</v>
      </c>
      <c r="X4490">
        <f t="shared" ca="1" si="614"/>
        <v>1</v>
      </c>
      <c r="Y4490" s="7"/>
    </row>
    <row r="4491" spans="1:25" ht="15" customHeight="1" x14ac:dyDescent="0.3">
      <c r="A4491" s="130">
        <v>4484</v>
      </c>
      <c r="B4491" s="10">
        <f t="shared" ca="1" si="606"/>
        <v>0.45352529714074408</v>
      </c>
      <c r="C4491" s="57">
        <f ca="1">_xlfn.NORM.INV(B4491,'Input Parameters'!$E$19,'Input Parameters'!$F$19)</f>
        <v>557.43381753679103</v>
      </c>
      <c r="D4491" s="10">
        <f t="shared" ca="1" si="607"/>
        <v>0.20478356975461387</v>
      </c>
      <c r="E4491" s="59">
        <f ca="1">IF(_xlfn.NORM.INV(D4491,'Input Parameters'!$E$20,'Input Parameters'!$F$20)&lt;3500,3500,IF(_xlfn.NORM.INV(D4491,'Input Parameters'!$E$20,'Input Parameters'!$F$20)&gt;5500,5500,_xlfn.NORM.INV(D4491,'Input Parameters'!$E$20,'Input Parameters'!$F$20)))</f>
        <v>4222.7410723038765</v>
      </c>
      <c r="F4491" s="10">
        <f t="shared" ca="1" si="608"/>
        <v>0.1843215190098173</v>
      </c>
      <c r="G4491" s="61">
        <f ca="1">_xlfn.NORM.INV(F4491,'Input Parameters'!$E$21,'Input Parameters'!$F$21)</f>
        <v>277.78371800319456</v>
      </c>
      <c r="H4491" s="54">
        <f ca="1">EXP(E4491*(1/'Input Parameters'!$E$22-1/G4491))</f>
        <v>0.45409120585472545</v>
      </c>
      <c r="I4491" s="10">
        <f t="shared" ca="1" si="609"/>
        <v>0.40077083245765832</v>
      </c>
      <c r="J4491" s="29">
        <f ca="1">_xlfn.BETA.INV(I4491,'Input Parameters'!$L$24,'Input Parameters'!$M$24,'Input Parameters'!$J$24,'Input Parameters'!$K$24)</f>
        <v>0.56624386936615556</v>
      </c>
      <c r="K4491" s="156">
        <f ca="1">('Input Parameters'!$E$25/'Input Parameters'!$E$31)^$J4491</f>
        <v>1.7214944231880632E-2</v>
      </c>
      <c r="L4491" s="66">
        <f ca="1">$H4491*$C4491*'Input Parameters'!$E$23*K4491</f>
        <v>4.3575464340654584</v>
      </c>
      <c r="M4491" s="23">
        <f t="shared" ca="1" si="610"/>
        <v>0.88586027493753605</v>
      </c>
      <c r="N4491" s="15">
        <f ca="1">_xlfn.NORM.INV(M4491,'Input Parameters'!$E$26,'Input Parameters'!$F$26)</f>
        <v>5.9300858185392206E-2</v>
      </c>
      <c r="O4491" s="8">
        <f t="shared" ca="1" si="611"/>
        <v>2.6416999117571005E-2</v>
      </c>
      <c r="P4491" s="29">
        <f ca="1">_xlfn.LOGNORM.INV(O4491,'Input Parameters'!$H$27,'Input Parameters'!$I$27)</f>
        <v>0.60446139390397458</v>
      </c>
      <c r="Q4491" s="10"/>
      <c r="R4491" s="15">
        <f>'Input Parameters'!$E$28</f>
        <v>12.7</v>
      </c>
      <c r="S4491" s="10">
        <f t="shared" ca="1" si="612"/>
        <v>0.52286668750913079</v>
      </c>
      <c r="T4491" s="25">
        <f ca="1">_xlfn.LOGNORM.INV(S4491,'Input Parameters'!$H$29,'Input Parameters'!$I$29)</f>
        <v>58.607981679383222</v>
      </c>
      <c r="U4491" s="10">
        <f t="shared" ca="1" si="613"/>
        <v>0.91898971571456867</v>
      </c>
      <c r="V4491" s="29">
        <f ca="1">IF('Input Parameters'!$D$30="Beta",_xlfn.BETA.INV(U4491,'Input Parameters'!$L$30,'Input Parameters'!$M$30,'Input Parameters'!$J$30,'Input Parameters'!$K$30),IF('Input Parameters'!$D$30="LogNorm",_xlfn.LOGNORM.INV(U4491,'Input Parameters'!$H$30,'Input Parameters'!$I$30)))</f>
        <v>1.7343341102263818</v>
      </c>
      <c r="W4491" s="2">
        <f ca="1">N4491+(P4491-N4491)*(1-ERF((T4491-R4491)/(2*SQRT(L4491*'Input Parameters'!$E$31))))</f>
        <v>0.12468058908719257</v>
      </c>
      <c r="X4491">
        <f t="shared" ca="1" si="614"/>
        <v>1</v>
      </c>
      <c r="Y4491" s="7"/>
    </row>
    <row r="4492" spans="1:25" ht="15" customHeight="1" x14ac:dyDescent="0.3">
      <c r="A4492" s="130">
        <v>4485</v>
      </c>
      <c r="B4492" s="10">
        <f t="shared" ca="1" si="606"/>
        <v>0.35774451866140555</v>
      </c>
      <c r="C4492" s="57">
        <f ca="1">_xlfn.NORM.INV(B4492,'Input Parameters'!$E$19,'Input Parameters'!$F$19)</f>
        <v>536.50024386020948</v>
      </c>
      <c r="D4492" s="10">
        <f t="shared" ca="1" si="607"/>
        <v>0.61334961642286179</v>
      </c>
      <c r="E4492" s="59">
        <f ca="1">IF(_xlfn.NORM.INV(D4492,'Input Parameters'!$E$20,'Input Parameters'!$F$20)&lt;3500,3500,IF(_xlfn.NORM.INV(D4492,'Input Parameters'!$E$20,'Input Parameters'!$F$20)&gt;5500,5500,_xlfn.NORM.INV(D4492,'Input Parameters'!$E$20,'Input Parameters'!$F$20)))</f>
        <v>5001.6420398919581</v>
      </c>
      <c r="F4492" s="10">
        <f t="shared" ca="1" si="608"/>
        <v>0.81102209229205413</v>
      </c>
      <c r="G4492" s="61">
        <f ca="1">_xlfn.NORM.INV(F4492,'Input Parameters'!$E$21,'Input Parameters'!$F$21)</f>
        <v>291.77991854722154</v>
      </c>
      <c r="H4492" s="54">
        <f ca="1">EXP(E4492*(1/'Input Parameters'!$E$22-1/G4492))</f>
        <v>0.93110771779734725</v>
      </c>
      <c r="I4492" s="10">
        <f t="shared" ca="1" si="609"/>
        <v>0.12061119938522202</v>
      </c>
      <c r="J4492" s="29">
        <f ca="1">_xlfn.BETA.INV(I4492,'Input Parameters'!$L$24,'Input Parameters'!$M$24,'Input Parameters'!$J$24,'Input Parameters'!$K$24)</f>
        <v>0.41476948382355772</v>
      </c>
      <c r="K4492" s="156">
        <f ca="1">('Input Parameters'!$E$25/'Input Parameters'!$E$31)^$J4492</f>
        <v>5.102861691313329E-2</v>
      </c>
      <c r="L4492" s="66">
        <f ca="1">$H4492*$C4492*'Input Parameters'!$E$23*K4492</f>
        <v>25.490810679561871</v>
      </c>
      <c r="M4492" s="23">
        <f t="shared" ca="1" si="610"/>
        <v>0.69410621650652038</v>
      </c>
      <c r="N4492" s="15">
        <f ca="1">_xlfn.NORM.INV(M4492,'Input Parameters'!$E$26,'Input Parameters'!$F$26)</f>
        <v>4.4657993045905418E-2</v>
      </c>
      <c r="O4492" s="8">
        <f t="shared" ca="1" si="611"/>
        <v>0.83708522223930504</v>
      </c>
      <c r="P4492" s="29">
        <f ca="1">_xlfn.LOGNORM.INV(O4492,'Input Parameters'!$H$27,'Input Parameters'!$I$27)</f>
        <v>2.1987790762531332</v>
      </c>
      <c r="Q4492" s="10"/>
      <c r="R4492" s="15">
        <f>'Input Parameters'!$E$28</f>
        <v>12.7</v>
      </c>
      <c r="S4492" s="10">
        <f t="shared" ca="1" si="612"/>
        <v>0.10664868518215043</v>
      </c>
      <c r="T4492" s="25">
        <f ca="1">_xlfn.LOGNORM.INV(S4492,'Input Parameters'!$H$29,'Input Parameters'!$I$29)</f>
        <v>50.638007764417218</v>
      </c>
      <c r="U4492" s="10">
        <f t="shared" ca="1" si="613"/>
        <v>0.77243004297001161</v>
      </c>
      <c r="V4492" s="29">
        <f ca="1">IF('Input Parameters'!$D$30="Beta",_xlfn.BETA.INV(U4492,'Input Parameters'!$L$30,'Input Parameters'!$M$30,'Input Parameters'!$J$30,'Input Parameters'!$K$30),IF('Input Parameters'!$D$30="LogNorm",_xlfn.LOGNORM.INV(U4492,'Input Parameters'!$H$30,'Input Parameters'!$I$30)))</f>
        <v>1.3414258677578221</v>
      </c>
      <c r="W4492" s="2">
        <f ca="1">N4492+(P4492-N4492)*(1-ERF((T4492-R4492)/(2*SQRT(L4492*'Input Parameters'!$E$31))))</f>
        <v>1.3267634403869275</v>
      </c>
      <c r="X4492">
        <f t="shared" ca="1" si="614"/>
        <v>1</v>
      </c>
      <c r="Y4492" s="7"/>
    </row>
    <row r="4493" spans="1:25" ht="15" customHeight="1" x14ac:dyDescent="0.3">
      <c r="A4493" s="130">
        <v>4486</v>
      </c>
      <c r="B4493" s="10">
        <f t="shared" ca="1" si="606"/>
        <v>0.17703648723493159</v>
      </c>
      <c r="C4493" s="57">
        <f ca="1">_xlfn.NORM.INV(B4493,'Input Parameters'!$E$19,'Input Parameters'!$F$19)</f>
        <v>488.99232983750738</v>
      </c>
      <c r="D4493" s="10">
        <f t="shared" ca="1" si="607"/>
        <v>0.45989893391668335</v>
      </c>
      <c r="E4493" s="59">
        <f ca="1">IF(_xlfn.NORM.INV(D4493,'Input Parameters'!$E$20,'Input Parameters'!$F$20)&lt;3500,3500,IF(_xlfn.NORM.INV(D4493,'Input Parameters'!$E$20,'Input Parameters'!$F$20)&gt;5500,5500,_xlfn.NORM.INV(D4493,'Input Parameters'!$E$20,'Input Parameters'!$F$20)))</f>
        <v>4729.5181621496185</v>
      </c>
      <c r="F4493" s="10">
        <f t="shared" ca="1" si="608"/>
        <v>2.3481242925757595E-2</v>
      </c>
      <c r="G4493" s="61">
        <f ca="1">_xlfn.NORM.INV(F4493,'Input Parameters'!$E$21,'Input Parameters'!$F$21)</f>
        <v>269.23502240358107</v>
      </c>
      <c r="H4493" s="54">
        <f ca="1">EXP(E4493*(1/'Input Parameters'!$E$22-1/G4493))</f>
        <v>0.24055560118961247</v>
      </c>
      <c r="I4493" s="10">
        <f t="shared" ca="1" si="609"/>
        <v>0.78718327532340171</v>
      </c>
      <c r="J4493" s="29">
        <f ca="1">_xlfn.BETA.INV(I4493,'Input Parameters'!$L$24,'Input Parameters'!$M$24,'Input Parameters'!$J$24,'Input Parameters'!$K$24)</f>
        <v>0.72844091567059976</v>
      </c>
      <c r="K4493" s="156">
        <f ca="1">('Input Parameters'!$E$25/'Input Parameters'!$E$31)^$J4493</f>
        <v>5.3776399370884902E-3</v>
      </c>
      <c r="L4493" s="66">
        <f ca="1">$H4493*$C4493*'Input Parameters'!$E$23*K4493</f>
        <v>0.63257094624886867</v>
      </c>
      <c r="M4493" s="23">
        <f t="shared" ca="1" si="610"/>
        <v>0.88420840408449075</v>
      </c>
      <c r="N4493" s="15">
        <f ca="1">_xlfn.NORM.INV(M4493,'Input Parameters'!$E$26,'Input Parameters'!$F$26)</f>
        <v>5.9122101732400179E-2</v>
      </c>
      <c r="O4493" s="8">
        <f t="shared" ca="1" si="611"/>
        <v>0.35713909399029986</v>
      </c>
      <c r="P4493" s="29">
        <f ca="1">_xlfn.LOGNORM.INV(O4493,'Input Parameters'!$H$27,'Input Parameters'!$I$27)</f>
        <v>1.2107475423575982</v>
      </c>
      <c r="Q4493" s="10"/>
      <c r="R4493" s="15">
        <f>'Input Parameters'!$E$28</f>
        <v>12.7</v>
      </c>
      <c r="S4493" s="10">
        <f t="shared" ca="1" si="612"/>
        <v>8.9889932317668064E-2</v>
      </c>
      <c r="T4493" s="25">
        <f ca="1">_xlfn.LOGNORM.INV(S4493,'Input Parameters'!$H$29,'Input Parameters'!$I$29)</f>
        <v>50.090181074907839</v>
      </c>
      <c r="U4493" s="10">
        <f t="shared" ca="1" si="613"/>
        <v>0.72627641526865483</v>
      </c>
      <c r="V4493" s="29">
        <f ca="1">IF('Input Parameters'!$D$30="Beta",_xlfn.BETA.INV(U4493,'Input Parameters'!$L$30,'Input Parameters'!$M$30,'Input Parameters'!$J$30,'Input Parameters'!$K$30),IF('Input Parameters'!$D$30="LogNorm",_xlfn.LOGNORM.INV(U4493,'Input Parameters'!$H$30,'Input Parameters'!$I$30)))</f>
        <v>1.2667330096418874</v>
      </c>
      <c r="W4493" s="2">
        <f ca="1">N4493+(P4493-N4493)*(1-ERF((T4493-R4493)/(2*SQRT(L4493*'Input Parameters'!$E$31))))</f>
        <v>6.0143255154205752E-2</v>
      </c>
      <c r="X4493">
        <f t="shared" ca="1" si="614"/>
        <v>1</v>
      </c>
      <c r="Y4493" s="7"/>
    </row>
    <row r="4494" spans="1:25" ht="15" customHeight="1" x14ac:dyDescent="0.3">
      <c r="A4494" s="130">
        <v>4487</v>
      </c>
      <c r="B4494" s="10">
        <f t="shared" ca="1" si="606"/>
        <v>0.50602650445046327</v>
      </c>
      <c r="C4494" s="57">
        <f ca="1">_xlfn.NORM.INV(B4494,'Input Parameters'!$E$19,'Input Parameters'!$F$19)</f>
        <v>568.57652299717324</v>
      </c>
      <c r="D4494" s="10">
        <f t="shared" ca="1" si="607"/>
        <v>0.1484918630992228</v>
      </c>
      <c r="E4494" s="59">
        <f ca="1">IF(_xlfn.NORM.INV(D4494,'Input Parameters'!$E$20,'Input Parameters'!$F$20)&lt;3500,3500,IF(_xlfn.NORM.INV(D4494,'Input Parameters'!$E$20,'Input Parameters'!$F$20)&gt;5500,5500,_xlfn.NORM.INV(D4494,'Input Parameters'!$E$20,'Input Parameters'!$F$20)))</f>
        <v>4069.9535522055885</v>
      </c>
      <c r="F4494" s="10">
        <f t="shared" ca="1" si="608"/>
        <v>0.19026320771966498</v>
      </c>
      <c r="G4494" s="61">
        <f ca="1">_xlfn.NORM.INV(F4494,'Input Parameters'!$E$21,'Input Parameters'!$F$21)</f>
        <v>277.95735559736954</v>
      </c>
      <c r="H4494" s="54">
        <f ca="1">EXP(E4494*(1/'Input Parameters'!$E$22-1/G4494))</f>
        <v>0.47154519378752069</v>
      </c>
      <c r="I4494" s="10">
        <f t="shared" ca="1" si="609"/>
        <v>0.31801240730954727</v>
      </c>
      <c r="J4494" s="29">
        <f ca="1">_xlfn.BETA.INV(I4494,'Input Parameters'!$L$24,'Input Parameters'!$M$24,'Input Parameters'!$J$24,'Input Parameters'!$K$24)</f>
        <v>0.52962754311376248</v>
      </c>
      <c r="K4494" s="156">
        <f ca="1">('Input Parameters'!$E$25/'Input Parameters'!$E$31)^$J4494</f>
        <v>2.2386247540146009E-2</v>
      </c>
      <c r="L4494" s="66">
        <f ca="1">$H4494*$C4494*'Input Parameters'!$E$23*K4494</f>
        <v>6.0019662330194183</v>
      </c>
      <c r="M4494" s="23">
        <f t="shared" ca="1" si="610"/>
        <v>0.62878602367449166</v>
      </c>
      <c r="N4494" s="15">
        <f ca="1">_xlfn.NORM.INV(M4494,'Input Parameters'!$E$26,'Input Parameters'!$F$26)</f>
        <v>4.0901436044765899E-2</v>
      </c>
      <c r="O4494" s="8">
        <f t="shared" ca="1" si="611"/>
        <v>0.33091836226379567</v>
      </c>
      <c r="P4494" s="29">
        <f ca="1">_xlfn.LOGNORM.INV(O4494,'Input Parameters'!$H$27,'Input Parameters'!$I$27)</f>
        <v>1.1731715024060754</v>
      </c>
      <c r="Q4494" s="10"/>
      <c r="R4494" s="15">
        <f>'Input Parameters'!$E$28</f>
        <v>12.7</v>
      </c>
      <c r="S4494" s="10">
        <f t="shared" ca="1" si="612"/>
        <v>0.21902078452292661</v>
      </c>
      <c r="T4494" s="25">
        <f ca="1">_xlfn.LOGNORM.INV(S4494,'Input Parameters'!$H$29,'Input Parameters'!$I$29)</f>
        <v>53.376129903673942</v>
      </c>
      <c r="U4494" s="10">
        <f t="shared" ca="1" si="613"/>
        <v>0.69909991245257264</v>
      </c>
      <c r="V4494" s="29">
        <f ca="1">IF('Input Parameters'!$D$30="Beta",_xlfn.BETA.INV(U4494,'Input Parameters'!$L$30,'Input Parameters'!$M$30,'Input Parameters'!$J$30,'Input Parameters'!$K$30),IF('Input Parameters'!$D$30="LogNorm",_xlfn.LOGNORM.INV(U4494,'Input Parameters'!$H$30,'Input Parameters'!$I$30)))</f>
        <v>1.2275025907234258</v>
      </c>
      <c r="W4494" s="2">
        <f ca="1">N4494+(P4494-N4494)*(1-ERF((T4494-R4494)/(2*SQRT(L4494*'Input Parameters'!$E$31))))</f>
        <v>0.31308156577248625</v>
      </c>
      <c r="X4494">
        <f t="shared" ca="1" si="614"/>
        <v>1</v>
      </c>
      <c r="Y4494" s="7"/>
    </row>
    <row r="4495" spans="1:25" ht="15" customHeight="1" x14ac:dyDescent="0.3">
      <c r="A4495" s="130">
        <v>4488</v>
      </c>
      <c r="B4495" s="10">
        <f t="shared" ca="1" si="606"/>
        <v>0.22875684035414989</v>
      </c>
      <c r="C4495" s="57">
        <f ca="1">_xlfn.NORM.INV(B4495,'Input Parameters'!$E$19,'Input Parameters'!$F$19)</f>
        <v>504.52096619597501</v>
      </c>
      <c r="D4495" s="10">
        <f t="shared" ca="1" si="607"/>
        <v>3.5284980529743271E-2</v>
      </c>
      <c r="E4495" s="59">
        <f ca="1">IF(_xlfn.NORM.INV(D4495,'Input Parameters'!$E$20,'Input Parameters'!$F$20)&lt;3500,3500,IF(_xlfn.NORM.INV(D4495,'Input Parameters'!$E$20,'Input Parameters'!$F$20)&gt;5500,5500,_xlfn.NORM.INV(D4495,'Input Parameters'!$E$20,'Input Parameters'!$F$20)))</f>
        <v>3534.2356242201313</v>
      </c>
      <c r="F4495" s="10">
        <f t="shared" ca="1" si="608"/>
        <v>0.44023601090798203</v>
      </c>
      <c r="G4495" s="61">
        <f ca="1">_xlfn.NORM.INV(F4495,'Input Parameters'!$E$21,'Input Parameters'!$F$21)</f>
        <v>283.66808495691839</v>
      </c>
      <c r="H4495" s="54">
        <f ca="1">EXP(E4495*(1/'Input Parameters'!$E$22-1/G4495))</f>
        <v>0.67245835820667621</v>
      </c>
      <c r="I4495" s="10">
        <f t="shared" ca="1" si="609"/>
        <v>0.81690168410443875</v>
      </c>
      <c r="J4495" s="29">
        <f ca="1">_xlfn.BETA.INV(I4495,'Input Parameters'!$L$24,'Input Parameters'!$M$24,'Input Parameters'!$J$24,'Input Parameters'!$K$24)</f>
        <v>0.74332555651450782</v>
      </c>
      <c r="K4495" s="156">
        <f ca="1">('Input Parameters'!$E$25/'Input Parameters'!$E$31)^$J4495</f>
        <v>4.8330315604487141E-3</v>
      </c>
      <c r="L4495" s="66">
        <f ca="1">$H4495*$C4495*'Input Parameters'!$E$23*K4495</f>
        <v>1.6396994306558796</v>
      </c>
      <c r="M4495" s="23">
        <f t="shared" ca="1" si="610"/>
        <v>0.91461934082708551</v>
      </c>
      <c r="N4495" s="15">
        <f ca="1">_xlfn.NORM.INV(M4495,'Input Parameters'!$E$26,'Input Parameters'!$F$26)</f>
        <v>6.2764994558362416E-2</v>
      </c>
      <c r="O4495" s="8">
        <f t="shared" ca="1" si="611"/>
        <v>0.35561103302147723</v>
      </c>
      <c r="P4495" s="29">
        <f ca="1">_xlfn.LOGNORM.INV(O4495,'Input Parameters'!$H$27,'Input Parameters'!$I$27)</f>
        <v>1.2085539794445255</v>
      </c>
      <c r="Q4495" s="10"/>
      <c r="R4495" s="15">
        <f>'Input Parameters'!$E$28</f>
        <v>12.7</v>
      </c>
      <c r="S4495" s="10">
        <f t="shared" ca="1" si="612"/>
        <v>0.68176965800357614</v>
      </c>
      <c r="T4495" s="25">
        <f ca="1">_xlfn.LOGNORM.INV(S4495,'Input Parameters'!$H$29,'Input Parameters'!$I$29)</f>
        <v>61.405435353712214</v>
      </c>
      <c r="U4495" s="10">
        <f t="shared" ca="1" si="613"/>
        <v>0.43731324163059748</v>
      </c>
      <c r="V4495" s="29">
        <f ca="1">IF('Input Parameters'!$D$30="Beta",_xlfn.BETA.INV(U4495,'Input Parameters'!$L$30,'Input Parameters'!$M$30,'Input Parameters'!$J$30,'Input Parameters'!$K$30),IF('Input Parameters'!$D$30="LogNorm",_xlfn.LOGNORM.INV(U4495,'Input Parameters'!$H$30,'Input Parameters'!$I$30)))</f>
        <v>0.93892946609994288</v>
      </c>
      <c r="W4495" s="2">
        <f ca="1">N4495+(P4495-N4495)*(1-ERF((T4495-R4495)/(2*SQRT(L4495*'Input Parameters'!$E$31))))</f>
        <v>7.0962830183576825E-2</v>
      </c>
      <c r="X4495">
        <f t="shared" ca="1" si="614"/>
        <v>1</v>
      </c>
      <c r="Y4495" s="7"/>
    </row>
    <row r="4496" spans="1:25" ht="15" customHeight="1" x14ac:dyDescent="0.3">
      <c r="A4496" s="130">
        <v>4489</v>
      </c>
      <c r="B4496" s="10">
        <f t="shared" ca="1" si="606"/>
        <v>0.85235193877418614</v>
      </c>
      <c r="C4496" s="57">
        <f ca="1">_xlfn.NORM.INV(B4496,'Input Parameters'!$E$19,'Input Parameters'!$F$19)</f>
        <v>655.73549863903418</v>
      </c>
      <c r="D4496" s="10">
        <f t="shared" ca="1" si="607"/>
        <v>0.21424049491013375</v>
      </c>
      <c r="E4496" s="59">
        <f ca="1">IF(_xlfn.NORM.INV(D4496,'Input Parameters'!$E$20,'Input Parameters'!$F$20)&lt;3500,3500,IF(_xlfn.NORM.INV(D4496,'Input Parameters'!$E$20,'Input Parameters'!$F$20)&gt;5500,5500,_xlfn.NORM.INV(D4496,'Input Parameters'!$E$20,'Input Parameters'!$F$20)))</f>
        <v>4245.7444261452856</v>
      </c>
      <c r="F4496" s="10">
        <f t="shared" ca="1" si="608"/>
        <v>0.90792355726876828</v>
      </c>
      <c r="G4496" s="61">
        <f ca="1">_xlfn.NORM.INV(F4496,'Input Parameters'!$E$21,'Input Parameters'!$F$21)</f>
        <v>295.28868011155936</v>
      </c>
      <c r="H4496" s="54">
        <f ca="1">EXP(E4496*(1/'Input Parameters'!$E$22-1/G4496))</f>
        <v>1.1188614176716922</v>
      </c>
      <c r="I4496" s="10">
        <f t="shared" ca="1" si="609"/>
        <v>0.27715374879961641</v>
      </c>
      <c r="J4496" s="29">
        <f ca="1">_xlfn.BETA.INV(I4496,'Input Parameters'!$L$24,'Input Parameters'!$M$24,'Input Parameters'!$J$24,'Input Parameters'!$K$24)</f>
        <v>0.51006857417053197</v>
      </c>
      <c r="K4496" s="156">
        <f ca="1">('Input Parameters'!$E$25/'Input Parameters'!$E$31)^$J4496</f>
        <v>2.5758225639529529E-2</v>
      </c>
      <c r="L4496" s="66">
        <f ca="1">$H4496*$C4496*'Input Parameters'!$E$23*K4496</f>
        <v>18.898221566605656</v>
      </c>
      <c r="M4496" s="23">
        <f t="shared" ca="1" si="610"/>
        <v>0.30154183469937035</v>
      </c>
      <c r="N4496" s="15">
        <f ca="1">_xlfn.NORM.INV(M4496,'Input Parameters'!$E$26,'Input Parameters'!$F$26)</f>
        <v>2.3080605432286922E-2</v>
      </c>
      <c r="O4496" s="8">
        <f t="shared" ca="1" si="611"/>
        <v>0.9197794998726414</v>
      </c>
      <c r="P4496" s="29">
        <f ca="1">_xlfn.LOGNORM.INV(O4496,'Input Parameters'!$H$27,'Input Parameters'!$I$27)</f>
        <v>2.6489820684751426</v>
      </c>
      <c r="Q4496" s="10"/>
      <c r="R4496" s="15">
        <f>'Input Parameters'!$E$28</f>
        <v>12.7</v>
      </c>
      <c r="S4496" s="10">
        <f t="shared" ca="1" si="612"/>
        <v>0.98857917003297702</v>
      </c>
      <c r="T4496" s="25">
        <f ca="1">_xlfn.LOGNORM.INV(S4496,'Input Parameters'!$H$29,'Input Parameters'!$I$29)</f>
        <v>75.186682782843747</v>
      </c>
      <c r="U4496" s="10">
        <f t="shared" ca="1" si="613"/>
        <v>0.41744552376109334</v>
      </c>
      <c r="V4496" s="29">
        <f ca="1">IF('Input Parameters'!$D$30="Beta",_xlfn.BETA.INV(U4496,'Input Parameters'!$L$30,'Input Parameters'!$M$30,'Input Parameters'!$J$30,'Input Parameters'!$K$30),IF('Input Parameters'!$D$30="LogNorm",_xlfn.LOGNORM.INV(U4496,'Input Parameters'!$H$30,'Input Parameters'!$I$30)))</f>
        <v>0.92036238260184899</v>
      </c>
      <c r="W4496" s="2">
        <f ca="1">N4496+(P4496-N4496)*(1-ERF((T4496-R4496)/(2*SQRT(L4496*'Input Parameters'!$E$31))))</f>
        <v>0.83564454472027072</v>
      </c>
      <c r="X4496">
        <f t="shared" ca="1" si="614"/>
        <v>1</v>
      </c>
      <c r="Y4496" s="7"/>
    </row>
    <row r="4497" spans="1:25" ht="15" customHeight="1" x14ac:dyDescent="0.3">
      <c r="A4497" s="130">
        <v>4490</v>
      </c>
      <c r="B4497" s="10">
        <f t="shared" ca="1" si="606"/>
        <v>0.62990725973574635</v>
      </c>
      <c r="C4497" s="57">
        <f ca="1">_xlfn.NORM.INV(B4497,'Input Parameters'!$E$19,'Input Parameters'!$F$19)</f>
        <v>595.32085333609461</v>
      </c>
      <c r="D4497" s="10">
        <f t="shared" ca="1" si="607"/>
        <v>0.44519455512084183</v>
      </c>
      <c r="E4497" s="59">
        <f ca="1">IF(_xlfn.NORM.INV(D4497,'Input Parameters'!$E$20,'Input Parameters'!$F$20)&lt;3500,3500,IF(_xlfn.NORM.INV(D4497,'Input Parameters'!$E$20,'Input Parameters'!$F$20)&gt;5500,5500,_xlfn.NORM.INV(D4497,'Input Parameters'!$E$20,'Input Parameters'!$F$20)))</f>
        <v>4703.5316974378693</v>
      </c>
      <c r="F4497" s="10">
        <f t="shared" ca="1" si="608"/>
        <v>2.6879663532070941E-2</v>
      </c>
      <c r="G4497" s="61">
        <f ca="1">_xlfn.NORM.INV(F4497,'Input Parameters'!$E$21,'Input Parameters'!$F$21)</f>
        <v>269.68986180977953</v>
      </c>
      <c r="H4497" s="54">
        <f ca="1">EXP(E4497*(1/'Input Parameters'!$E$22-1/G4497))</f>
        <v>0.24969582791352921</v>
      </c>
      <c r="I4497" s="10">
        <f t="shared" ca="1" si="609"/>
        <v>0.11611858073391212</v>
      </c>
      <c r="J4497" s="29">
        <f ca="1">_xlfn.BETA.INV(I4497,'Input Parameters'!$L$24,'Input Parameters'!$M$24,'Input Parameters'!$J$24,'Input Parameters'!$K$24)</f>
        <v>0.4111212149890473</v>
      </c>
      <c r="K4497" s="156">
        <f ca="1">('Input Parameters'!$E$25/'Input Parameters'!$E$31)^$J4497</f>
        <v>5.2381717192526878E-2</v>
      </c>
      <c r="L4497" s="66">
        <f ca="1">$H4497*$C4497*'Input Parameters'!$E$23*K4497</f>
        <v>7.7864968639462635</v>
      </c>
      <c r="M4497" s="23">
        <f t="shared" ca="1" si="610"/>
        <v>0.60930254629002434</v>
      </c>
      <c r="N4497" s="15">
        <f ca="1">_xlfn.NORM.INV(M4497,'Input Parameters'!$E$26,'Input Parameters'!$F$26)</f>
        <v>3.9827535514755999E-2</v>
      </c>
      <c r="O4497" s="8">
        <f t="shared" ca="1" si="611"/>
        <v>0.92634836936184795</v>
      </c>
      <c r="P4497" s="29">
        <f ca="1">_xlfn.LOGNORM.INV(O4497,'Input Parameters'!$H$27,'Input Parameters'!$I$27)</f>
        <v>2.7028850424569106</v>
      </c>
      <c r="Q4497" s="10"/>
      <c r="R4497" s="15">
        <f>'Input Parameters'!$E$28</f>
        <v>12.7</v>
      </c>
      <c r="S4497" s="10">
        <f t="shared" ca="1" si="612"/>
        <v>0.97920404162206298</v>
      </c>
      <c r="T4497" s="25">
        <f ca="1">_xlfn.LOGNORM.INV(S4497,'Input Parameters'!$H$29,'Input Parameters'!$I$29)</f>
        <v>73.200175522799029</v>
      </c>
      <c r="U4497" s="10">
        <f t="shared" ca="1" si="613"/>
        <v>0.82449637824261579</v>
      </c>
      <c r="V4497" s="29">
        <f ca="1">IF('Input Parameters'!$D$30="Beta",_xlfn.BETA.INV(U4497,'Input Parameters'!$L$30,'Input Parameters'!$M$30,'Input Parameters'!$J$30,'Input Parameters'!$K$30),IF('Input Parameters'!$D$30="LogNorm",_xlfn.LOGNORM.INV(U4497,'Input Parameters'!$H$30,'Input Parameters'!$I$30)))</f>
        <v>1.4433810221928105</v>
      </c>
      <c r="W4497" s="2">
        <f ca="1">N4497+(P4497-N4497)*(1-ERF((T4497-R4497)/(2*SQRT(L4497*'Input Parameters'!$E$31))))</f>
        <v>0.37337850726082267</v>
      </c>
      <c r="X4497">
        <f t="shared" ca="1" si="614"/>
        <v>1</v>
      </c>
      <c r="Y4497" s="7"/>
    </row>
    <row r="4498" spans="1:25" ht="15" customHeight="1" x14ac:dyDescent="0.3">
      <c r="A4498" s="130">
        <v>4491</v>
      </c>
      <c r="B4498" s="10">
        <f t="shared" ca="1" si="606"/>
        <v>0.96310141827342477</v>
      </c>
      <c r="C4498" s="57">
        <f ca="1">_xlfn.NORM.INV(B4498,'Input Parameters'!$E$19,'Input Parameters'!$F$19)</f>
        <v>718.37492103526483</v>
      </c>
      <c r="D4498" s="10">
        <f t="shared" ca="1" si="607"/>
        <v>0.13053131006002561</v>
      </c>
      <c r="E4498" s="59">
        <f ca="1">IF(_xlfn.NORM.INV(D4498,'Input Parameters'!$E$20,'Input Parameters'!$F$20)&lt;3500,3500,IF(_xlfn.NORM.INV(D4498,'Input Parameters'!$E$20,'Input Parameters'!$F$20)&gt;5500,5500,_xlfn.NORM.INV(D4498,'Input Parameters'!$E$20,'Input Parameters'!$F$20)))</f>
        <v>4013.2818273958774</v>
      </c>
      <c r="F4498" s="10">
        <f t="shared" ca="1" si="608"/>
        <v>0.32608343518247318</v>
      </c>
      <c r="G4498" s="61">
        <f ca="1">_xlfn.NORM.INV(F4498,'Input Parameters'!$E$21,'Input Parameters'!$F$21)</f>
        <v>281.30707369273966</v>
      </c>
      <c r="H4498" s="54">
        <f ca="1">EXP(E4498*(1/'Input Parameters'!$E$22-1/G4498))</f>
        <v>0.56589665666142375</v>
      </c>
      <c r="I4498" s="10">
        <f t="shared" ca="1" si="609"/>
        <v>0.39604835337412925</v>
      </c>
      <c r="J4498" s="29">
        <f ca="1">_xlfn.BETA.INV(I4498,'Input Parameters'!$L$24,'Input Parameters'!$M$24,'Input Parameters'!$J$24,'Input Parameters'!$K$24)</f>
        <v>0.56423373418687184</v>
      </c>
      <c r="K4498" s="156">
        <f ca="1">('Input Parameters'!$E$25/'Input Parameters'!$E$31)^$J4498</f>
        <v>1.746497868684949E-2</v>
      </c>
      <c r="L4498" s="66">
        <f ca="1">$H4498*$C4498*'Input Parameters'!$E$23*K4498</f>
        <v>7.0999673325966217</v>
      </c>
      <c r="M4498" s="23">
        <f t="shared" ca="1" si="610"/>
        <v>0.88876656139694921</v>
      </c>
      <c r="N4498" s="15">
        <f ca="1">_xlfn.NORM.INV(M4498,'Input Parameters'!$E$26,'Input Parameters'!$F$26)</f>
        <v>5.9619889079658622E-2</v>
      </c>
      <c r="O4498" s="8">
        <f t="shared" ca="1" si="611"/>
        <v>0.20810148496763059</v>
      </c>
      <c r="P4498" s="29">
        <f ca="1">_xlfn.LOGNORM.INV(O4498,'Input Parameters'!$H$27,'Input Parameters'!$I$27)</f>
        <v>0.99354110038529309</v>
      </c>
      <c r="Q4498" s="10"/>
      <c r="R4498" s="15">
        <f>'Input Parameters'!$E$28</f>
        <v>12.7</v>
      </c>
      <c r="S4498" s="10">
        <f t="shared" ca="1" si="612"/>
        <v>0.27367294643648887</v>
      </c>
      <c r="T4498" s="25">
        <f ca="1">_xlfn.LOGNORM.INV(S4498,'Input Parameters'!$H$29,'Input Parameters'!$I$29)</f>
        <v>54.427662615421859</v>
      </c>
      <c r="U4498" s="10">
        <f t="shared" ca="1" si="613"/>
        <v>0.33782574274759447</v>
      </c>
      <c r="V4498" s="29">
        <f ca="1">IF('Input Parameters'!$D$30="Beta",_xlfn.BETA.INV(U4498,'Input Parameters'!$L$30,'Input Parameters'!$M$30,'Input Parameters'!$J$30,'Input Parameters'!$K$30),IF('Input Parameters'!$D$30="LogNorm",_xlfn.LOGNORM.INV(U4498,'Input Parameters'!$H$30,'Input Parameters'!$I$30)))</f>
        <v>0.84722482926497988</v>
      </c>
      <c r="W4498" s="2">
        <f ca="1">N4498+(P4498-N4498)*(1-ERF((T4498-R4498)/(2*SQRT(L4498*'Input Parameters'!$E$31))))</f>
        <v>0.31004812525671832</v>
      </c>
      <c r="X4498">
        <f t="shared" ca="1" si="614"/>
        <v>1</v>
      </c>
      <c r="Y4498" s="7"/>
    </row>
    <row r="4499" spans="1:25" ht="15" customHeight="1" x14ac:dyDescent="0.3">
      <c r="A4499" s="130">
        <v>4492</v>
      </c>
      <c r="B4499" s="10">
        <f t="shared" ca="1" si="606"/>
        <v>0.65771619595827624</v>
      </c>
      <c r="C4499" s="57">
        <f ca="1">_xlfn.NORM.INV(B4499,'Input Parameters'!$E$19,'Input Parameters'!$F$19)</f>
        <v>601.62712566991831</v>
      </c>
      <c r="D4499" s="10">
        <f t="shared" ca="1" si="607"/>
        <v>0.84288441990129481</v>
      </c>
      <c r="E4499" s="59">
        <f ca="1">IF(_xlfn.NORM.INV(D4499,'Input Parameters'!$E$20,'Input Parameters'!$F$20)&lt;3500,3500,IF(_xlfn.NORM.INV(D4499,'Input Parameters'!$E$20,'Input Parameters'!$F$20)&gt;5500,5500,_xlfn.NORM.INV(D4499,'Input Parameters'!$E$20,'Input Parameters'!$F$20)))</f>
        <v>5500</v>
      </c>
      <c r="F4499" s="10">
        <f t="shared" ca="1" si="608"/>
        <v>0.4341644537376731</v>
      </c>
      <c r="G4499" s="61">
        <f ca="1">_xlfn.NORM.INV(F4499,'Input Parameters'!$E$21,'Input Parameters'!$F$21)</f>
        <v>283.54695742961059</v>
      </c>
      <c r="H4499" s="54">
        <f ca="1">EXP(E4499*(1/'Input Parameters'!$E$22-1/G4499))</f>
        <v>0.53482866444360389</v>
      </c>
      <c r="I4499" s="10">
        <f t="shared" ca="1" si="609"/>
        <v>0.82972324013861809</v>
      </c>
      <c r="J4499" s="29">
        <f ca="1">_xlfn.BETA.INV(I4499,'Input Parameters'!$L$24,'Input Parameters'!$M$24,'Input Parameters'!$J$24,'Input Parameters'!$K$24)</f>
        <v>0.75007385369610491</v>
      </c>
      <c r="K4499" s="156">
        <f ca="1">('Input Parameters'!$E$25/'Input Parameters'!$E$31)^$J4499</f>
        <v>4.6046409226777269E-3</v>
      </c>
      <c r="L4499" s="66">
        <f ca="1">$H4499*$C4499*'Input Parameters'!$E$23*K4499</f>
        <v>1.4816234855020554</v>
      </c>
      <c r="M4499" s="23">
        <f t="shared" ca="1" si="610"/>
        <v>0.4795142191033539</v>
      </c>
      <c r="N4499" s="15">
        <f ca="1">_xlfn.NORM.INV(M4499,'Input Parameters'!$E$26,'Input Parameters'!$F$26)</f>
        <v>3.2921170662536969E-2</v>
      </c>
      <c r="O4499" s="8">
        <f t="shared" ca="1" si="611"/>
        <v>0.37870825202652469</v>
      </c>
      <c r="P4499" s="29">
        <f ca="1">_xlfn.LOGNORM.INV(O4499,'Input Parameters'!$H$27,'Input Parameters'!$I$27)</f>
        <v>1.2418002601330684</v>
      </c>
      <c r="Q4499" s="10"/>
      <c r="R4499" s="15">
        <f>'Input Parameters'!$E$28</f>
        <v>12.7</v>
      </c>
      <c r="S4499" s="10">
        <f t="shared" ca="1" si="612"/>
        <v>0.53484266915791467</v>
      </c>
      <c r="T4499" s="25">
        <f ca="1">_xlfn.LOGNORM.INV(S4499,'Input Parameters'!$H$29,'Input Parameters'!$I$29)</f>
        <v>58.806372988757154</v>
      </c>
      <c r="U4499" s="10">
        <f t="shared" ca="1" si="613"/>
        <v>0.53144458355431157</v>
      </c>
      <c r="V4499" s="29">
        <f ca="1">IF('Input Parameters'!$D$30="Beta",_xlfn.BETA.INV(U4499,'Input Parameters'!$L$30,'Input Parameters'!$M$30,'Input Parameters'!$J$30,'Input Parameters'!$K$30),IF('Input Parameters'!$D$30="LogNorm",_xlfn.LOGNORM.INV(U4499,'Input Parameters'!$H$30,'Input Parameters'!$I$30)))</f>
        <v>1.0307856891724283</v>
      </c>
      <c r="W4499" s="2">
        <f ca="1">N4499+(P4499-N4499)*(1-ERF((T4499-R4499)/(2*SQRT(L4499*'Input Parameters'!$E$31))))</f>
        <v>4.1863568452952117E-2</v>
      </c>
      <c r="X4499">
        <f t="shared" ca="1" si="614"/>
        <v>1</v>
      </c>
      <c r="Y4499" s="7"/>
    </row>
    <row r="4500" spans="1:25" ht="15" customHeight="1" x14ac:dyDescent="0.3">
      <c r="A4500" s="130">
        <v>4493</v>
      </c>
      <c r="B4500" s="10">
        <f t="shared" ca="1" si="606"/>
        <v>0.11728690792313756</v>
      </c>
      <c r="C4500" s="57">
        <f ca="1">_xlfn.NORM.INV(B4500,'Input Parameters'!$E$19,'Input Parameters'!$F$19)</f>
        <v>466.85830059331306</v>
      </c>
      <c r="D4500" s="10">
        <f t="shared" ca="1" si="607"/>
        <v>0.76277885089232866</v>
      </c>
      <c r="E4500" s="59">
        <f ca="1">IF(_xlfn.NORM.INV(D4500,'Input Parameters'!$E$20,'Input Parameters'!$F$20)&lt;3500,3500,IF(_xlfn.NORM.INV(D4500,'Input Parameters'!$E$20,'Input Parameters'!$F$20)&gt;5500,5500,_xlfn.NORM.INV(D4500,'Input Parameters'!$E$20,'Input Parameters'!$F$20)))</f>
        <v>5300.6889139245395</v>
      </c>
      <c r="F4500" s="10">
        <f t="shared" ca="1" si="608"/>
        <v>0.79797138257118327</v>
      </c>
      <c r="G4500" s="61">
        <f ca="1">_xlfn.NORM.INV(F4500,'Input Parameters'!$E$21,'Input Parameters'!$F$21)</f>
        <v>291.40836142973399</v>
      </c>
      <c r="H4500" s="54">
        <f ca="1">EXP(E4500*(1/'Input Parameters'!$E$22-1/G4500))</f>
        <v>0.90591352861739294</v>
      </c>
      <c r="I4500" s="10">
        <f t="shared" ca="1" si="609"/>
        <v>0.11796691315960217</v>
      </c>
      <c r="J4500" s="29">
        <f ca="1">_xlfn.BETA.INV(I4500,'Input Parameters'!$L$24,'Input Parameters'!$M$24,'Input Parameters'!$J$24,'Input Parameters'!$K$24)</f>
        <v>0.41263305318714427</v>
      </c>
      <c r="K4500" s="156">
        <f ca="1">('Input Parameters'!$E$25/'Input Parameters'!$E$31)^$J4500</f>
        <v>5.1816694160562289E-2</v>
      </c>
      <c r="L4500" s="66">
        <f ca="1">$H4500*$C4500*'Input Parameters'!$E$23*K4500</f>
        <v>21.915002889149264</v>
      </c>
      <c r="M4500" s="23">
        <f t="shared" ca="1" si="610"/>
        <v>0.34736796680902238</v>
      </c>
      <c r="N4500" s="15">
        <f ca="1">_xlfn.NORM.INV(M4500,'Input Parameters'!$E$26,'Input Parameters'!$F$26)</f>
        <v>2.5758839531314338E-2</v>
      </c>
      <c r="O4500" s="8">
        <f t="shared" ca="1" si="611"/>
        <v>0.28847276595203541</v>
      </c>
      <c r="P4500" s="29">
        <f ca="1">_xlfn.LOGNORM.INV(O4500,'Input Parameters'!$H$27,'Input Parameters'!$I$27)</f>
        <v>1.1122801699596698</v>
      </c>
      <c r="Q4500" s="10"/>
      <c r="R4500" s="15">
        <f>'Input Parameters'!$E$28</f>
        <v>12.7</v>
      </c>
      <c r="S4500" s="10">
        <f t="shared" ca="1" si="612"/>
        <v>0.12425637980485682</v>
      </c>
      <c r="T4500" s="25">
        <f ca="1">_xlfn.LOGNORM.INV(S4500,'Input Parameters'!$H$29,'Input Parameters'!$I$29)</f>
        <v>51.155610681821081</v>
      </c>
      <c r="U4500" s="10">
        <f t="shared" ca="1" si="613"/>
        <v>0.4415564907616315</v>
      </c>
      <c r="V4500" s="29">
        <f ca="1">IF('Input Parameters'!$D$30="Beta",_xlfn.BETA.INV(U4500,'Input Parameters'!$L$30,'Input Parameters'!$M$30,'Input Parameters'!$J$30,'Input Parameters'!$K$30),IF('Input Parameters'!$D$30="LogNorm",_xlfn.LOGNORM.INV(U4500,'Input Parameters'!$H$30,'Input Parameters'!$I$30)))</f>
        <v>0.94292216015892139</v>
      </c>
      <c r="W4500" s="2">
        <f ca="1">N4500+(P4500-N4500)*(1-ERF((T4500-R4500)/(2*SQRT(L4500*'Input Parameters'!$E$31))))</f>
        <v>0.63565866020664341</v>
      </c>
      <c r="X4500">
        <f t="shared" ca="1" si="614"/>
        <v>1</v>
      </c>
      <c r="Y4500" s="7"/>
    </row>
    <row r="4501" spans="1:25" ht="15" customHeight="1" x14ac:dyDescent="0.3">
      <c r="A4501" s="130">
        <v>4494</v>
      </c>
      <c r="B4501" s="10">
        <f t="shared" ca="1" si="606"/>
        <v>0.17103433401580082</v>
      </c>
      <c r="C4501" s="57">
        <f ca="1">_xlfn.NORM.INV(B4501,'Input Parameters'!$E$19,'Input Parameters'!$F$19)</f>
        <v>487.01775159173155</v>
      </c>
      <c r="D4501" s="10">
        <f t="shared" ca="1" si="607"/>
        <v>1.3404602148884615E-2</v>
      </c>
      <c r="E4501" s="59">
        <f ca="1">IF(_xlfn.NORM.INV(D4501,'Input Parameters'!$E$20,'Input Parameters'!$F$20)&lt;3500,3500,IF(_xlfn.NORM.INV(D4501,'Input Parameters'!$E$20,'Input Parameters'!$F$20)&gt;5500,5500,_xlfn.NORM.INV(D4501,'Input Parameters'!$E$20,'Input Parameters'!$F$20)))</f>
        <v>3500</v>
      </c>
      <c r="F4501" s="10">
        <f t="shared" ca="1" si="608"/>
        <v>0.40175542394356367</v>
      </c>
      <c r="G4501" s="61">
        <f ca="1">_xlfn.NORM.INV(F4501,'Input Parameters'!$E$21,'Input Parameters'!$F$21)</f>
        <v>282.89438482154594</v>
      </c>
      <c r="H4501" s="54">
        <f ca="1">EXP(E4501*(1/'Input Parameters'!$E$22-1/G4501))</f>
        <v>0.65264892580712497</v>
      </c>
      <c r="I4501" s="10">
        <f t="shared" ca="1" si="609"/>
        <v>0.95981942514734242</v>
      </c>
      <c r="J4501" s="29">
        <f ca="1">_xlfn.BETA.INV(I4501,'Input Parameters'!$L$24,'Input Parameters'!$M$24,'Input Parameters'!$J$24,'Input Parameters'!$K$24)</f>
        <v>0.84552670844547029</v>
      </c>
      <c r="K4501" s="156">
        <f ca="1">('Input Parameters'!$E$25/'Input Parameters'!$E$31)^$J4501</f>
        <v>2.3217682729217318E-3</v>
      </c>
      <c r="L4501" s="66">
        <f ca="1">$H4501*$C4501*'Input Parameters'!$E$23*K4501</f>
        <v>0.7379777892261804</v>
      </c>
      <c r="M4501" s="23">
        <f t="shared" ca="1" si="610"/>
        <v>0.28036239802299034</v>
      </c>
      <c r="N4501" s="15">
        <f ca="1">_xlfn.NORM.INV(M4501,'Input Parameters'!$E$26,'Input Parameters'!$F$26)</f>
        <v>2.1782929196096368E-2</v>
      </c>
      <c r="O4501" s="8">
        <f t="shared" ca="1" si="611"/>
        <v>0.69094069502055089</v>
      </c>
      <c r="P4501" s="29">
        <f ca="1">_xlfn.LOGNORM.INV(O4501,'Input Parameters'!$H$27,'Input Parameters'!$I$27)</f>
        <v>1.7749317165771197</v>
      </c>
      <c r="Q4501" s="10"/>
      <c r="R4501" s="15">
        <f>'Input Parameters'!$E$28</f>
        <v>12.7</v>
      </c>
      <c r="S4501" s="10">
        <f t="shared" ca="1" si="612"/>
        <v>0.7453825372878049</v>
      </c>
      <c r="T4501" s="25">
        <f ca="1">_xlfn.LOGNORM.INV(S4501,'Input Parameters'!$H$29,'Input Parameters'!$I$29)</f>
        <v>62.71092693111062</v>
      </c>
      <c r="U4501" s="10">
        <f t="shared" ca="1" si="613"/>
        <v>0.67715817346148255</v>
      </c>
      <c r="V4501" s="29">
        <f ca="1">IF('Input Parameters'!$D$30="Beta",_xlfn.BETA.INV(U4501,'Input Parameters'!$L$30,'Input Parameters'!$M$30,'Input Parameters'!$J$30,'Input Parameters'!$K$30),IF('Input Parameters'!$D$30="LogNorm",_xlfn.LOGNORM.INV(U4501,'Input Parameters'!$H$30,'Input Parameters'!$I$30)))</f>
        <v>1.1978326689275833</v>
      </c>
      <c r="W4501" s="2">
        <f ca="1">N4501+(P4501-N4501)*(1-ERF((T4501-R4501)/(2*SQRT(L4501*'Input Parameters'!$E$31))))</f>
        <v>2.1850367062315457E-2</v>
      </c>
      <c r="X4501">
        <f t="shared" ca="1" si="614"/>
        <v>1</v>
      </c>
      <c r="Y4501" s="7"/>
    </row>
    <row r="4502" spans="1:25" ht="15" customHeight="1" x14ac:dyDescent="0.3">
      <c r="A4502" s="130">
        <v>4495</v>
      </c>
      <c r="B4502" s="10">
        <f t="shared" ca="1" si="606"/>
        <v>0.21289657994426525</v>
      </c>
      <c r="C4502" s="57">
        <f ca="1">_xlfn.NORM.INV(B4502,'Input Parameters'!$E$19,'Input Parameters'!$F$19)</f>
        <v>500.00326659897155</v>
      </c>
      <c r="D4502" s="10">
        <f t="shared" ca="1" si="607"/>
        <v>0.43562579960027603</v>
      </c>
      <c r="E4502" s="59">
        <f ca="1">IF(_xlfn.NORM.INV(D4502,'Input Parameters'!$E$20,'Input Parameters'!$F$20)&lt;3500,3500,IF(_xlfn.NORM.INV(D4502,'Input Parameters'!$E$20,'Input Parameters'!$F$20)&gt;5500,5500,_xlfn.NORM.INV(D4502,'Input Parameters'!$E$20,'Input Parameters'!$F$20)))</f>
        <v>4686.5517723239727</v>
      </c>
      <c r="F4502" s="10">
        <f t="shared" ca="1" si="608"/>
        <v>0.89590147763885208</v>
      </c>
      <c r="G4502" s="61">
        <f ca="1">_xlfn.NORM.INV(F4502,'Input Parameters'!$E$21,'Input Parameters'!$F$21)</f>
        <v>294.74211321852482</v>
      </c>
      <c r="H4502" s="54">
        <f ca="1">EXP(E4502*(1/'Input Parameters'!$E$22-1/G4502))</f>
        <v>1.0991541772965074</v>
      </c>
      <c r="I4502" s="10">
        <f t="shared" ca="1" si="609"/>
        <v>0.43940764095233531</v>
      </c>
      <c r="J4502" s="29">
        <f ca="1">_xlfn.BETA.INV(I4502,'Input Parameters'!$L$24,'Input Parameters'!$M$24,'Input Parameters'!$J$24,'Input Parameters'!$K$24)</f>
        <v>0.58243315983278909</v>
      </c>
      <c r="K4502" s="156">
        <f ca="1">('Input Parameters'!$E$25/'Input Parameters'!$E$31)^$J4502</f>
        <v>1.5327417366658529E-2</v>
      </c>
      <c r="L4502" s="66">
        <f ca="1">$H4502*$C4502*'Input Parameters'!$E$23*K4502</f>
        <v>8.4236524458941684</v>
      </c>
      <c r="M4502" s="23">
        <f t="shared" ca="1" si="610"/>
        <v>0.68765437280434771</v>
      </c>
      <c r="N4502" s="15">
        <f ca="1">_xlfn.NORM.INV(M4502,'Input Parameters'!$E$26,'Input Parameters'!$F$26)</f>
        <v>4.4273462689813872E-2</v>
      </c>
      <c r="O4502" s="8">
        <f t="shared" ca="1" si="611"/>
        <v>0.61213642427915682</v>
      </c>
      <c r="P4502" s="29">
        <f ca="1">_xlfn.LOGNORM.INV(O4502,'Input Parameters'!$H$27,'Input Parameters'!$I$27)</f>
        <v>1.6148645478262273</v>
      </c>
      <c r="Q4502" s="10"/>
      <c r="R4502" s="15">
        <f>'Input Parameters'!$E$28</f>
        <v>12.7</v>
      </c>
      <c r="S4502" s="10">
        <f t="shared" ca="1" si="612"/>
        <v>0.49931898081042603</v>
      </c>
      <c r="T4502" s="25">
        <f ca="1">_xlfn.LOGNORM.INV(S4502,'Input Parameters'!$H$29,'Input Parameters'!$I$29)</f>
        <v>58.220667196176699</v>
      </c>
      <c r="U4502" s="10">
        <f t="shared" ca="1" si="613"/>
        <v>0.38144702173738509</v>
      </c>
      <c r="V4502" s="29">
        <f ca="1">IF('Input Parameters'!$D$30="Beta",_xlfn.BETA.INV(U4502,'Input Parameters'!$L$30,'Input Parameters'!$M$30,'Input Parameters'!$J$30,'Input Parameters'!$K$30),IF('Input Parameters'!$D$30="LogNorm",_xlfn.LOGNORM.INV(U4502,'Input Parameters'!$H$30,'Input Parameters'!$I$30)))</f>
        <v>0.88713293004229277</v>
      </c>
      <c r="W4502" s="2">
        <f ca="1">N4502+(P4502-N4502)*(1-ERF((T4502-R4502)/(2*SQRT(L4502*'Input Parameters'!$E$31))))</f>
        <v>0.46427641152091542</v>
      </c>
      <c r="X4502">
        <f t="shared" ca="1" si="614"/>
        <v>1</v>
      </c>
      <c r="Y4502" s="7"/>
    </row>
    <row r="4503" spans="1:25" ht="15" customHeight="1" x14ac:dyDescent="0.3">
      <c r="A4503" s="130">
        <v>4496</v>
      </c>
      <c r="B4503" s="10">
        <f t="shared" ca="1" si="606"/>
        <v>0.74213401717189853</v>
      </c>
      <c r="C4503" s="57">
        <f ca="1">_xlfn.NORM.INV(B4503,'Input Parameters'!$E$19,'Input Parameters'!$F$19)</f>
        <v>622.21980094115679</v>
      </c>
      <c r="D4503" s="10">
        <f t="shared" ca="1" si="607"/>
        <v>0.65503202972282959</v>
      </c>
      <c r="E4503" s="59">
        <f ca="1">IF(_xlfn.NORM.INV(D4503,'Input Parameters'!$E$20,'Input Parameters'!$F$20)&lt;3500,3500,IF(_xlfn.NORM.INV(D4503,'Input Parameters'!$E$20,'Input Parameters'!$F$20)&gt;5500,5500,_xlfn.NORM.INV(D4503,'Input Parameters'!$E$20,'Input Parameters'!$F$20)))</f>
        <v>5079.2594005805049</v>
      </c>
      <c r="F4503" s="10">
        <f t="shared" ca="1" si="608"/>
        <v>0.39555626528094334</v>
      </c>
      <c r="G4503" s="61">
        <f ca="1">_xlfn.NORM.INV(F4503,'Input Parameters'!$E$21,'Input Parameters'!$F$21)</f>
        <v>282.76815160089802</v>
      </c>
      <c r="H4503" s="54">
        <f ca="1">EXP(E4503*(1/'Input Parameters'!$E$22-1/G4503))</f>
        <v>0.5340463290359313</v>
      </c>
      <c r="I4503" s="10">
        <f t="shared" ca="1" si="609"/>
        <v>0.24113727057048717</v>
      </c>
      <c r="J4503" s="29">
        <f ca="1">_xlfn.BETA.INV(I4503,'Input Parameters'!$L$24,'Input Parameters'!$M$24,'Input Parameters'!$J$24,'Input Parameters'!$K$24)</f>
        <v>0.49162563084741562</v>
      </c>
      <c r="K4503" s="156">
        <f ca="1">('Input Parameters'!$E$25/'Input Parameters'!$E$31)^$J4503</f>
        <v>2.9401783993515125E-2</v>
      </c>
      <c r="L4503" s="66">
        <f ca="1">$H4503*$C4503*'Input Parameters'!$E$23*K4503</f>
        <v>9.7700423067540125</v>
      </c>
      <c r="M4503" s="23">
        <f t="shared" ca="1" si="610"/>
        <v>0.33095858063482886</v>
      </c>
      <c r="N4503" s="15">
        <f ca="1">_xlfn.NORM.INV(M4503,'Input Parameters'!$E$26,'Input Parameters'!$F$26)</f>
        <v>2.4817376681588857E-2</v>
      </c>
      <c r="O4503" s="8">
        <f t="shared" ca="1" si="611"/>
        <v>0.22144997288655177</v>
      </c>
      <c r="P4503" s="29">
        <f ca="1">_xlfn.LOGNORM.INV(O4503,'Input Parameters'!$H$27,'Input Parameters'!$I$27)</f>
        <v>1.0138425084801521</v>
      </c>
      <c r="Q4503" s="10"/>
      <c r="R4503" s="15">
        <f>'Input Parameters'!$E$28</f>
        <v>12.7</v>
      </c>
      <c r="S4503" s="10">
        <f t="shared" ca="1" si="612"/>
        <v>9.3737475709691043E-2</v>
      </c>
      <c r="T4503" s="25">
        <f ca="1">_xlfn.LOGNORM.INV(S4503,'Input Parameters'!$H$29,'Input Parameters'!$I$29)</f>
        <v>50.221654176430505</v>
      </c>
      <c r="U4503" s="10">
        <f t="shared" ca="1" si="613"/>
        <v>0.58154679746043825</v>
      </c>
      <c r="V4503" s="29">
        <f ca="1">IF('Input Parameters'!$D$30="Beta",_xlfn.BETA.INV(U4503,'Input Parameters'!$L$30,'Input Parameters'!$M$30,'Input Parameters'!$J$30,'Input Parameters'!$K$30),IF('Input Parameters'!$D$30="LogNorm",_xlfn.LOGNORM.INV(U4503,'Input Parameters'!$H$30,'Input Parameters'!$I$30)))</f>
        <v>1.0837027920935252</v>
      </c>
      <c r="W4503" s="2">
        <f ca="1">N4503+(P4503-N4503)*(1-ERF((T4503-R4503)/(2*SQRT(L4503*'Input Parameters'!$E$31))))</f>
        <v>0.41644960049236507</v>
      </c>
      <c r="X4503">
        <f t="shared" ca="1" si="614"/>
        <v>1</v>
      </c>
      <c r="Y4503" s="7"/>
    </row>
    <row r="4504" spans="1:25" ht="15" customHeight="1" x14ac:dyDescent="0.3">
      <c r="A4504" s="130">
        <v>4497</v>
      </c>
      <c r="B4504" s="10">
        <f t="shared" ca="1" si="606"/>
        <v>6.717081840819028E-2</v>
      </c>
      <c r="C4504" s="57">
        <f ca="1">_xlfn.NORM.INV(B4504,'Input Parameters'!$E$19,'Input Parameters'!$F$19)</f>
        <v>440.78673365132477</v>
      </c>
      <c r="D4504" s="10">
        <f t="shared" ca="1" si="607"/>
        <v>0.3188830522964623</v>
      </c>
      <c r="E4504" s="59">
        <f ca="1">IF(_xlfn.NORM.INV(D4504,'Input Parameters'!$E$20,'Input Parameters'!$F$20)&lt;3500,3500,IF(_xlfn.NORM.INV(D4504,'Input Parameters'!$E$20,'Input Parameters'!$F$20)&gt;5500,5500,_xlfn.NORM.INV(D4504,'Input Parameters'!$E$20,'Input Parameters'!$F$20)))</f>
        <v>4470.4228866591784</v>
      </c>
      <c r="F4504" s="10">
        <f t="shared" ca="1" si="608"/>
        <v>9.2129919169317231E-2</v>
      </c>
      <c r="G4504" s="61">
        <f ca="1">_xlfn.NORM.INV(F4504,'Input Parameters'!$E$21,'Input Parameters'!$F$21)</f>
        <v>274.41386427467484</v>
      </c>
      <c r="H4504" s="54">
        <f ca="1">EXP(E4504*(1/'Input Parameters'!$E$22-1/G4504))</f>
        <v>0.35579893586423506</v>
      </c>
      <c r="I4504" s="10">
        <f t="shared" ca="1" si="609"/>
        <v>0.11480412978278243</v>
      </c>
      <c r="J4504" s="29">
        <f ca="1">_xlfn.BETA.INV(I4504,'Input Parameters'!$L$24,'Input Parameters'!$M$24,'Input Parameters'!$J$24,'Input Parameters'!$K$24)</f>
        <v>0.41003652460539997</v>
      </c>
      <c r="K4504" s="156">
        <f ca="1">('Input Parameters'!$E$25/'Input Parameters'!$E$31)^$J4504</f>
        <v>5.2790893283231291E-2</v>
      </c>
      <c r="L4504" s="66">
        <f ca="1">$H4504*$C4504*'Input Parameters'!$E$23*K4504</f>
        <v>8.2792723813814213</v>
      </c>
      <c r="M4504" s="23">
        <f t="shared" ca="1" si="610"/>
        <v>0.99538115648628944</v>
      </c>
      <c r="N4504" s="15">
        <f ca="1">_xlfn.NORM.INV(M4504,'Input Parameters'!$E$26,'Input Parameters'!$F$26)</f>
        <v>8.8665733755323647E-2</v>
      </c>
      <c r="O4504" s="8">
        <f t="shared" ca="1" si="611"/>
        <v>0.32784693562307154</v>
      </c>
      <c r="P4504" s="29">
        <f ca="1">_xlfn.LOGNORM.INV(O4504,'Input Parameters'!$H$27,'Input Parameters'!$I$27)</f>
        <v>1.1687745305191706</v>
      </c>
      <c r="Q4504" s="10"/>
      <c r="R4504" s="15">
        <f>'Input Parameters'!$E$28</f>
        <v>12.7</v>
      </c>
      <c r="S4504" s="10">
        <f t="shared" ca="1" si="612"/>
        <v>0.12459875442792867</v>
      </c>
      <c r="T4504" s="25">
        <f ca="1">_xlfn.LOGNORM.INV(S4504,'Input Parameters'!$H$29,'Input Parameters'!$I$29)</f>
        <v>51.16519468234803</v>
      </c>
      <c r="U4504" s="10">
        <f t="shared" ca="1" si="613"/>
        <v>0.14805447783724091</v>
      </c>
      <c r="V4504" s="29">
        <f ca="1">IF('Input Parameters'!$D$30="Beta",_xlfn.BETA.INV(U4504,'Input Parameters'!$L$30,'Input Parameters'!$M$30,'Input Parameters'!$J$30,'Input Parameters'!$K$30),IF('Input Parameters'!$D$30="LogNorm",_xlfn.LOGNORM.INV(U4504,'Input Parameters'!$H$30,'Input Parameters'!$I$30)))</f>
        <v>0.66178728506608997</v>
      </c>
      <c r="W4504" s="2">
        <f ca="1">N4504+(P4504-N4504)*(1-ERF((T4504-R4504)/(2*SQRT(L4504*'Input Parameters'!$E$31))))</f>
        <v>0.46078477880351704</v>
      </c>
      <c r="X4504">
        <f t="shared" ca="1" si="614"/>
        <v>1</v>
      </c>
      <c r="Y4504" s="7"/>
    </row>
    <row r="4505" spans="1:25" ht="15" customHeight="1" x14ac:dyDescent="0.3">
      <c r="A4505" s="130">
        <v>4498</v>
      </c>
      <c r="B4505" s="10">
        <f t="shared" ca="1" si="606"/>
        <v>0.84107707836729872</v>
      </c>
      <c r="C4505" s="57">
        <f ca="1">_xlfn.NORM.INV(B4505,'Input Parameters'!$E$19,'Input Parameters'!$F$19)</f>
        <v>651.70657785290041</v>
      </c>
      <c r="D4505" s="10">
        <f t="shared" ca="1" si="607"/>
        <v>0.97416411483167886</v>
      </c>
      <c r="E4505" s="59">
        <f ca="1">IF(_xlfn.NORM.INV(D4505,'Input Parameters'!$E$20,'Input Parameters'!$F$20)&lt;3500,3500,IF(_xlfn.NORM.INV(D4505,'Input Parameters'!$E$20,'Input Parameters'!$F$20)&gt;5500,5500,_xlfn.NORM.INV(D4505,'Input Parameters'!$E$20,'Input Parameters'!$F$20)))</f>
        <v>5500</v>
      </c>
      <c r="F4505" s="10">
        <f t="shared" ca="1" si="608"/>
        <v>0.45735823636520445</v>
      </c>
      <c r="G4505" s="61">
        <f ca="1">_xlfn.NORM.INV(F4505,'Input Parameters'!$E$21,'Input Parameters'!$F$21)</f>
        <v>284.00826162565266</v>
      </c>
      <c r="H4505" s="54">
        <f ca="1">EXP(E4505*(1/'Input Parameters'!$E$22-1/G4505))</f>
        <v>0.55194726355162593</v>
      </c>
      <c r="I4505" s="10">
        <f t="shared" ca="1" si="609"/>
        <v>0.63535670543185552</v>
      </c>
      <c r="J4505" s="29">
        <f ca="1">_xlfn.BETA.INV(I4505,'Input Parameters'!$L$24,'Input Parameters'!$M$24,'Input Parameters'!$J$24,'Input Parameters'!$K$24)</f>
        <v>0.66178946427721574</v>
      </c>
      <c r="K4505" s="156">
        <f ca="1">('Input Parameters'!$E$25/'Input Parameters'!$E$31)^$J4505</f>
        <v>8.674407051909163E-3</v>
      </c>
      <c r="L4505" s="66">
        <f ca="1">$H4505*$C4505*'Input Parameters'!$E$23*K4505</f>
        <v>3.1202506823464531</v>
      </c>
      <c r="M4505" s="23">
        <f t="shared" ca="1" si="610"/>
        <v>0.78870747263495189</v>
      </c>
      <c r="N4505" s="15">
        <f ca="1">_xlfn.NORM.INV(M4505,'Input Parameters'!$E$26,'Input Parameters'!$F$26)</f>
        <v>5.0840834809312577E-2</v>
      </c>
      <c r="O4505" s="8">
        <f t="shared" ca="1" si="611"/>
        <v>0.68437062649407177</v>
      </c>
      <c r="P4505" s="29">
        <f ca="1">_xlfn.LOGNORM.INV(O4505,'Input Parameters'!$H$27,'Input Parameters'!$I$27)</f>
        <v>1.76041511729778</v>
      </c>
      <c r="Q4505" s="10"/>
      <c r="R4505" s="15">
        <f>'Input Parameters'!$E$28</f>
        <v>12.7</v>
      </c>
      <c r="S4505" s="10">
        <f t="shared" ca="1" si="612"/>
        <v>0.60688708242729705</v>
      </c>
      <c r="T4505" s="25">
        <f ca="1">_xlfn.LOGNORM.INV(S4505,'Input Parameters'!$H$29,'Input Parameters'!$I$29)</f>
        <v>60.032268205465769</v>
      </c>
      <c r="U4505" s="10">
        <f t="shared" ca="1" si="613"/>
        <v>0.24999932538290226</v>
      </c>
      <c r="V4505" s="29">
        <f ca="1">IF('Input Parameters'!$D$30="Beta",_xlfn.BETA.INV(U4505,'Input Parameters'!$L$30,'Input Parameters'!$M$30,'Input Parameters'!$J$30,'Input Parameters'!$K$30),IF('Input Parameters'!$D$30="LogNorm",_xlfn.LOGNORM.INV(U4505,'Input Parameters'!$H$30,'Input Parameters'!$I$30)))</f>
        <v>0.76584446719994459</v>
      </c>
      <c r="W4505" s="2">
        <f ca="1">N4505+(P4505-N4505)*(1-ERF((T4505-R4505)/(2*SQRT(L4505*'Input Parameters'!$E$31))))</f>
        <v>0.15021503715070189</v>
      </c>
      <c r="X4505">
        <f t="shared" ca="1" si="614"/>
        <v>1</v>
      </c>
      <c r="Y4505" s="7"/>
    </row>
    <row r="4506" spans="1:25" ht="15" customHeight="1" x14ac:dyDescent="0.3">
      <c r="A4506" s="130">
        <v>4499</v>
      </c>
      <c r="B4506" s="10">
        <f t="shared" ca="1" si="606"/>
        <v>0.21555583665588618</v>
      </c>
      <c r="C4506" s="57">
        <f ca="1">_xlfn.NORM.INV(B4506,'Input Parameters'!$E$19,'Input Parameters'!$F$19)</f>
        <v>500.7739301831889</v>
      </c>
      <c r="D4506" s="10">
        <f t="shared" ca="1" si="607"/>
        <v>1.7603785062496047E-2</v>
      </c>
      <c r="E4506" s="59">
        <f ca="1">IF(_xlfn.NORM.INV(D4506,'Input Parameters'!$E$20,'Input Parameters'!$F$20)&lt;3500,3500,IF(_xlfn.NORM.INV(D4506,'Input Parameters'!$E$20,'Input Parameters'!$F$20)&gt;5500,5500,_xlfn.NORM.INV(D4506,'Input Parameters'!$E$20,'Input Parameters'!$F$20)))</f>
        <v>3500</v>
      </c>
      <c r="F4506" s="10">
        <f t="shared" ca="1" si="608"/>
        <v>0.79439635468090819</v>
      </c>
      <c r="G4506" s="61">
        <f ca="1">_xlfn.NORM.INV(F4506,'Input Parameters'!$E$21,'Input Parameters'!$F$21)</f>
        <v>291.30911938347288</v>
      </c>
      <c r="H4506" s="54">
        <f ca="1">EXP(E4506*(1/'Input Parameters'!$E$22-1/G4506))</f>
        <v>0.93301305966471326</v>
      </c>
      <c r="I4506" s="10">
        <f t="shared" ca="1" si="609"/>
        <v>0.80443482513726505</v>
      </c>
      <c r="J4506" s="29">
        <f ca="1">_xlfn.BETA.INV(I4506,'Input Parameters'!$L$24,'Input Parameters'!$M$24,'Input Parameters'!$J$24,'Input Parameters'!$K$24)</f>
        <v>0.73696373875215238</v>
      </c>
      <c r="K4506" s="156">
        <f ca="1">('Input Parameters'!$E$25/'Input Parameters'!$E$31)^$J4506</f>
        <v>5.0587060354914583E-3</v>
      </c>
      <c r="L4506" s="66">
        <f ca="1">$H4506*$C4506*'Input Parameters'!$E$23*K4506</f>
        <v>2.3635722237632204</v>
      </c>
      <c r="M4506" s="23">
        <f t="shared" ca="1" si="610"/>
        <v>0.815878172880383</v>
      </c>
      <c r="N4506" s="15">
        <f ca="1">_xlfn.NORM.INV(M4506,'Input Parameters'!$E$26,'Input Parameters'!$F$26)</f>
        <v>5.2895130876094404E-2</v>
      </c>
      <c r="O4506" s="8">
        <f t="shared" ca="1" si="611"/>
        <v>0.21313020261652904</v>
      </c>
      <c r="P4506" s="29">
        <f ca="1">_xlfn.LOGNORM.INV(O4506,'Input Parameters'!$H$27,'Input Parameters'!$I$27)</f>
        <v>1.0012273308268875</v>
      </c>
      <c r="Q4506" s="10"/>
      <c r="R4506" s="15">
        <f>'Input Parameters'!$E$28</f>
        <v>12.7</v>
      </c>
      <c r="S4506" s="10">
        <f t="shared" ca="1" si="612"/>
        <v>0.85268241456535399</v>
      </c>
      <c r="T4506" s="25">
        <f ca="1">_xlfn.LOGNORM.INV(S4506,'Input Parameters'!$H$29,'Input Parameters'!$I$29)</f>
        <v>65.502954943079502</v>
      </c>
      <c r="U4506" s="10">
        <f t="shared" ca="1" si="613"/>
        <v>0.51522014880031131</v>
      </c>
      <c r="V4506" s="29">
        <f ca="1">IF('Input Parameters'!$D$30="Beta",_xlfn.BETA.INV(U4506,'Input Parameters'!$L$30,'Input Parameters'!$M$30,'Input Parameters'!$J$30,'Input Parameters'!$K$30),IF('Input Parameters'!$D$30="LogNorm",_xlfn.LOGNORM.INV(U4506,'Input Parameters'!$H$30,'Input Parameters'!$I$30)))</f>
        <v>1.0143573070486835</v>
      </c>
      <c r="W4506" s="2">
        <f ca="1">N4506+(P4506-N4506)*(1-ERF((T4506-R4506)/(2*SQRT(L4506*'Input Parameters'!$E$31))))</f>
        <v>6.7268613297585184E-2</v>
      </c>
      <c r="X4506">
        <f t="shared" ca="1" si="614"/>
        <v>1</v>
      </c>
      <c r="Y4506" s="7"/>
    </row>
    <row r="4507" spans="1:25" ht="15" customHeight="1" x14ac:dyDescent="0.3">
      <c r="A4507" s="130">
        <v>4500</v>
      </c>
      <c r="B4507" s="10">
        <f t="shared" ca="1" si="606"/>
        <v>0.7769944989788049</v>
      </c>
      <c r="C4507" s="57">
        <f ca="1">_xlfn.NORM.INV(B4507,'Input Parameters'!$E$19,'Input Parameters'!$F$19)</f>
        <v>631.69593793657987</v>
      </c>
      <c r="D4507" s="10">
        <f t="shared" ca="1" si="607"/>
        <v>0.356389863322367</v>
      </c>
      <c r="E4507" s="59">
        <f ca="1">IF(_xlfn.NORM.INV(D4507,'Input Parameters'!$E$20,'Input Parameters'!$F$20)&lt;3500,3500,IF(_xlfn.NORM.INV(D4507,'Input Parameters'!$E$20,'Input Parameters'!$F$20)&gt;5500,5500,_xlfn.NORM.INV(D4507,'Input Parameters'!$E$20,'Input Parameters'!$F$20)))</f>
        <v>4542.3122147390823</v>
      </c>
      <c r="F4507" s="10">
        <f t="shared" ca="1" si="608"/>
        <v>1.2426460189743804E-2</v>
      </c>
      <c r="G4507" s="61">
        <f ca="1">_xlfn.NORM.INV(F4507,'Input Parameters'!$E$21,'Input Parameters'!$F$21)</f>
        <v>267.21466574480445</v>
      </c>
      <c r="H4507" s="54">
        <f ca="1">EXP(E4507*(1/'Input Parameters'!$E$22-1/G4507))</f>
        <v>0.22403199722995007</v>
      </c>
      <c r="I4507" s="10">
        <f t="shared" ca="1" si="609"/>
        <v>1.6447714907037336E-2</v>
      </c>
      <c r="J4507" s="29">
        <f ca="1">_xlfn.BETA.INV(I4507,'Input Parameters'!$L$24,'Input Parameters'!$M$24,'Input Parameters'!$J$24,'Input Parameters'!$K$24)</f>
        <v>0.27049158605627049</v>
      </c>
      <c r="K4507" s="156">
        <f ca="1">('Input Parameters'!$E$25/'Input Parameters'!$E$31)^$J4507</f>
        <v>0.14364873464741484</v>
      </c>
      <c r="L4507" s="66">
        <f ca="1">$H4507*$C4507*'Input Parameters'!$E$23*K4507</f>
        <v>20.329183668244923</v>
      </c>
      <c r="M4507" s="23">
        <f t="shared" ca="1" si="610"/>
        <v>0.57401280118390086</v>
      </c>
      <c r="N4507" s="15">
        <f ca="1">_xlfn.NORM.INV(M4507,'Input Parameters'!$E$26,'Input Parameters'!$F$26)</f>
        <v>3.7918596494648883E-2</v>
      </c>
      <c r="O4507" s="8">
        <f t="shared" ca="1" si="611"/>
        <v>0.55897600539168724</v>
      </c>
      <c r="P4507" s="29">
        <f ca="1">_xlfn.LOGNORM.INV(O4507,'Input Parameters'!$H$27,'Input Parameters'!$I$27)</f>
        <v>1.5202183403801521</v>
      </c>
      <c r="Q4507" s="10"/>
      <c r="R4507" s="15">
        <f>'Input Parameters'!$E$28</f>
        <v>12.7</v>
      </c>
      <c r="S4507" s="10">
        <f t="shared" ca="1" si="612"/>
        <v>0.84209634423797763</v>
      </c>
      <c r="T4507" s="25">
        <f ca="1">_xlfn.LOGNORM.INV(S4507,'Input Parameters'!$H$29,'Input Parameters'!$I$29)</f>
        <v>65.173606802820586</v>
      </c>
      <c r="U4507" s="10">
        <f t="shared" ca="1" si="613"/>
        <v>0.76091045162825832</v>
      </c>
      <c r="V4507" s="29">
        <f ca="1">IF('Input Parameters'!$D$30="Beta",_xlfn.BETA.INV(U4507,'Input Parameters'!$L$30,'Input Parameters'!$M$30,'Input Parameters'!$J$30,'Input Parameters'!$K$30),IF('Input Parameters'!$D$30="LogNorm",_xlfn.LOGNORM.INV(U4507,'Input Parameters'!$H$30,'Input Parameters'!$I$30)))</f>
        <v>1.3216623008986002</v>
      </c>
      <c r="W4507" s="2">
        <f ca="1">N4507+(P4507-N4507)*(1-ERF((T4507-R4507)/(2*SQRT(L4507*'Input Parameters'!$E$31))))</f>
        <v>0.64646861879257744</v>
      </c>
      <c r="X4507">
        <f t="shared" ca="1" si="614"/>
        <v>1</v>
      </c>
      <c r="Y4507" s="7"/>
    </row>
    <row r="4508" spans="1:25" ht="15" customHeight="1" x14ac:dyDescent="0.3">
      <c r="A4508" s="130">
        <v>4501</v>
      </c>
      <c r="B4508" s="10">
        <f t="shared" ca="1" si="606"/>
        <v>0.26424823566931355</v>
      </c>
      <c r="C4508" s="57">
        <f ca="1">_xlfn.NORM.INV(B4508,'Input Parameters'!$E$19,'Input Parameters'!$F$19)</f>
        <v>514.03941080871346</v>
      </c>
      <c r="D4508" s="10">
        <f t="shared" ca="1" si="607"/>
        <v>0.76264471863042105</v>
      </c>
      <c r="E4508" s="59">
        <f ca="1">IF(_xlfn.NORM.INV(D4508,'Input Parameters'!$E$20,'Input Parameters'!$F$20)&lt;3500,3500,IF(_xlfn.NORM.INV(D4508,'Input Parameters'!$E$20,'Input Parameters'!$F$20)&gt;5500,5500,_xlfn.NORM.INV(D4508,'Input Parameters'!$E$20,'Input Parameters'!$F$20)))</f>
        <v>5300.3850013165411</v>
      </c>
      <c r="F4508" s="10">
        <f t="shared" ca="1" si="608"/>
        <v>0.994863236001016</v>
      </c>
      <c r="G4508" s="61">
        <f ca="1">_xlfn.NORM.INV(F4508,'Input Parameters'!$E$21,'Input Parameters'!$F$21)</f>
        <v>305.02256649114065</v>
      </c>
      <c r="H4508" s="54">
        <f ca="1">EXP(E4508*(1/'Input Parameters'!$E$22-1/G4508))</f>
        <v>2.0401542531784216</v>
      </c>
      <c r="I4508" s="10">
        <f t="shared" ca="1" si="609"/>
        <v>0.64303127022218709</v>
      </c>
      <c r="J4508" s="29">
        <f ca="1">_xlfn.BETA.INV(I4508,'Input Parameters'!$L$24,'Input Parameters'!$M$24,'Input Parameters'!$J$24,'Input Parameters'!$K$24)</f>
        <v>0.6649435799264245</v>
      </c>
      <c r="K4508" s="156">
        <f ca="1">('Input Parameters'!$E$25/'Input Parameters'!$E$31)^$J4508</f>
        <v>8.4803419474927064E-3</v>
      </c>
      <c r="L4508" s="66">
        <f ca="1">$H4508*$C4508*'Input Parameters'!$E$23*K4508</f>
        <v>8.893501580496558</v>
      </c>
      <c r="M4508" s="23">
        <f t="shared" ca="1" si="610"/>
        <v>0.68102116164665316</v>
      </c>
      <c r="N4508" s="15">
        <f ca="1">_xlfn.NORM.INV(M4508,'Input Parameters'!$E$26,'Input Parameters'!$F$26)</f>
        <v>4.3881680651674609E-2</v>
      </c>
      <c r="O4508" s="8">
        <f t="shared" ca="1" si="611"/>
        <v>0.15622160297096865</v>
      </c>
      <c r="P4508" s="29">
        <f ca="1">_xlfn.LOGNORM.INV(O4508,'Input Parameters'!$H$27,'Input Parameters'!$I$27)</f>
        <v>0.91058205718393148</v>
      </c>
      <c r="Q4508" s="10"/>
      <c r="R4508" s="15">
        <f>'Input Parameters'!$E$28</f>
        <v>12.7</v>
      </c>
      <c r="S4508" s="10">
        <f t="shared" ca="1" si="612"/>
        <v>0.51893876616488732</v>
      </c>
      <c r="T4508" s="25">
        <f ca="1">_xlfn.LOGNORM.INV(S4508,'Input Parameters'!$H$29,'Input Parameters'!$I$29)</f>
        <v>58.543141552196474</v>
      </c>
      <c r="U4508" s="10">
        <f t="shared" ca="1" si="613"/>
        <v>0.51741024598806018</v>
      </c>
      <c r="V4508" s="29">
        <f ca="1">IF('Input Parameters'!$D$30="Beta",_xlfn.BETA.INV(U4508,'Input Parameters'!$L$30,'Input Parameters'!$M$30,'Input Parameters'!$J$30,'Input Parameters'!$K$30),IF('Input Parameters'!$D$30="LogNorm",_xlfn.LOGNORM.INV(U4508,'Input Parameters'!$H$30,'Input Parameters'!$I$30)))</f>
        <v>1.0165574752062914</v>
      </c>
      <c r="W4508" s="2">
        <f ca="1">N4508+(P4508-N4508)*(1-ERF((T4508-R4508)/(2*SQRT(L4508*'Input Parameters'!$E$31))))</f>
        <v>0.28399588058019165</v>
      </c>
      <c r="X4508">
        <f t="shared" ca="1" si="614"/>
        <v>1</v>
      </c>
      <c r="Y4508" s="7"/>
    </row>
    <row r="4509" spans="1:25" ht="15" customHeight="1" x14ac:dyDescent="0.3">
      <c r="A4509" s="130">
        <v>4502</v>
      </c>
      <c r="B4509" s="10">
        <f t="shared" ca="1" si="606"/>
        <v>0.86238328550565924</v>
      </c>
      <c r="C4509" s="57">
        <f ca="1">_xlfn.NORM.INV(B4509,'Input Parameters'!$E$19,'Input Parameters'!$F$19)</f>
        <v>659.49707688646515</v>
      </c>
      <c r="D4509" s="10">
        <f t="shared" ca="1" si="607"/>
        <v>0.28857370851456254</v>
      </c>
      <c r="E4509" s="59">
        <f ca="1">IF(_xlfn.NORM.INV(D4509,'Input Parameters'!$E$20,'Input Parameters'!$F$20)&lt;3500,3500,IF(_xlfn.NORM.INV(D4509,'Input Parameters'!$E$20,'Input Parameters'!$F$20)&gt;5500,5500,_xlfn.NORM.INV(D4509,'Input Parameters'!$E$20,'Input Parameters'!$F$20)))</f>
        <v>4409.7106030984469</v>
      </c>
      <c r="F4509" s="10">
        <f t="shared" ca="1" si="608"/>
        <v>4.5359875406523087E-2</v>
      </c>
      <c r="G4509" s="61">
        <f ca="1">_xlfn.NORM.INV(F4509,'Input Parameters'!$E$21,'Input Parameters'!$F$21)</f>
        <v>271.55392036332228</v>
      </c>
      <c r="H4509" s="54">
        <f ca="1">EXP(E4509*(1/'Input Parameters'!$E$22-1/G4509))</f>
        <v>0.30464865611050601</v>
      </c>
      <c r="I4509" s="10">
        <f t="shared" ca="1" si="609"/>
        <v>0.2804512329163994</v>
      </c>
      <c r="J4509" s="29">
        <f ca="1">_xlfn.BETA.INV(I4509,'Input Parameters'!$L$24,'Input Parameters'!$M$24,'Input Parameters'!$J$24,'Input Parameters'!$K$24)</f>
        <v>0.51169541296887944</v>
      </c>
      <c r="K4509" s="156">
        <f ca="1">('Input Parameters'!$E$25/'Input Parameters'!$E$31)^$J4509</f>
        <v>2.545936909675307E-2</v>
      </c>
      <c r="L4509" s="66">
        <f ca="1">$H4509*$C4509*'Input Parameters'!$E$23*K4509</f>
        <v>5.1151665498589409</v>
      </c>
      <c r="M4509" s="23">
        <f t="shared" ca="1" si="610"/>
        <v>0.60288439540746974</v>
      </c>
      <c r="N4509" s="15">
        <f ca="1">_xlfn.NORM.INV(M4509,'Input Parameters'!$E$26,'Input Parameters'!$F$26)</f>
        <v>3.9477223027421293E-2</v>
      </c>
      <c r="O4509" s="8">
        <f t="shared" ca="1" si="611"/>
        <v>0.60791966602494629</v>
      </c>
      <c r="P4509" s="29">
        <f ca="1">_xlfn.LOGNORM.INV(O4509,'Input Parameters'!$H$27,'Input Parameters'!$I$27)</f>
        <v>1.6070315462155851</v>
      </c>
      <c r="Q4509" s="10"/>
      <c r="R4509" s="15">
        <f>'Input Parameters'!$E$28</f>
        <v>12.7</v>
      </c>
      <c r="S4509" s="10">
        <f t="shared" ca="1" si="612"/>
        <v>0.35298972662768002</v>
      </c>
      <c r="T4509" s="25">
        <f ca="1">_xlfn.LOGNORM.INV(S4509,'Input Parameters'!$H$29,'Input Parameters'!$I$29)</f>
        <v>55.816845157847958</v>
      </c>
      <c r="U4509" s="10">
        <f t="shared" ca="1" si="613"/>
        <v>0.33683552010208651</v>
      </c>
      <c r="V4509" s="29">
        <f ca="1">IF('Input Parameters'!$D$30="Beta",_xlfn.BETA.INV(U4509,'Input Parameters'!$L$30,'Input Parameters'!$M$30,'Input Parameters'!$J$30,'Input Parameters'!$K$30),IF('Input Parameters'!$D$30="LogNorm",_xlfn.LOGNORM.INV(U4509,'Input Parameters'!$H$30,'Input Parameters'!$I$30)))</f>
        <v>0.84631966474411358</v>
      </c>
      <c r="W4509" s="2">
        <f ca="1">N4509+(P4509-N4509)*(1-ERF((T4509-R4509)/(2*SQRT(L4509*'Input Parameters'!$E$31))))</f>
        <v>0.31794730221845019</v>
      </c>
      <c r="X4509">
        <f t="shared" ca="1" si="614"/>
        <v>1</v>
      </c>
      <c r="Y4509" s="7"/>
    </row>
    <row r="4510" spans="1:25" ht="15" customHeight="1" x14ac:dyDescent="0.3">
      <c r="A4510" s="130">
        <v>4503</v>
      </c>
      <c r="B4510" s="10">
        <f t="shared" ca="1" si="606"/>
        <v>0.73094520540754315</v>
      </c>
      <c r="C4510" s="57">
        <f ca="1">_xlfn.NORM.INV(B4510,'Input Parameters'!$E$19,'Input Parameters'!$F$19)</f>
        <v>619.32446725592422</v>
      </c>
      <c r="D4510" s="10">
        <f t="shared" ca="1" si="607"/>
        <v>0.45715540925682341</v>
      </c>
      <c r="E4510" s="59">
        <f ca="1">IF(_xlfn.NORM.INV(D4510,'Input Parameters'!$E$20,'Input Parameters'!$F$20)&lt;3500,3500,IF(_xlfn.NORM.INV(D4510,'Input Parameters'!$E$20,'Input Parameters'!$F$20)&gt;5500,5500,_xlfn.NORM.INV(D4510,'Input Parameters'!$E$20,'Input Parameters'!$F$20)))</f>
        <v>4724.6780776813139</v>
      </c>
      <c r="F4510" s="10">
        <f t="shared" ca="1" si="608"/>
        <v>0.65073414828031706</v>
      </c>
      <c r="G4510" s="61">
        <f ca="1">_xlfn.NORM.INV(F4510,'Input Parameters'!$E$21,'Input Parameters'!$F$21)</f>
        <v>287.89420371856068</v>
      </c>
      <c r="H4510" s="54">
        <f ca="1">EXP(E4510*(1/'Input Parameters'!$E$22-1/G4510))</f>
        <v>0.75127788772729787</v>
      </c>
      <c r="I4510" s="10">
        <f t="shared" ca="1" si="609"/>
        <v>0.50786715618984213</v>
      </c>
      <c r="J4510" s="29">
        <f ca="1">_xlfn.BETA.INV(I4510,'Input Parameters'!$L$24,'Input Parameters'!$M$24,'Input Parameters'!$J$24,'Input Parameters'!$K$24)</f>
        <v>0.61033571258765984</v>
      </c>
      <c r="K4510" s="156">
        <f ca="1">('Input Parameters'!$E$25/'Input Parameters'!$E$31)^$J4510</f>
        <v>1.2547016592213635E-2</v>
      </c>
      <c r="L4510" s="66">
        <f ca="1">$H4510*$C4510*'Input Parameters'!$E$23*K4510</f>
        <v>5.8379358243739006</v>
      </c>
      <c r="M4510" s="23">
        <f t="shared" ca="1" si="610"/>
        <v>0.79974619313913753</v>
      </c>
      <c r="N4510" s="15">
        <f ca="1">_xlfn.NORM.INV(M4510,'Input Parameters'!$E$26,'Input Parameters'!$F$26)</f>
        <v>5.1655015057994177E-2</v>
      </c>
      <c r="O4510" s="8">
        <f t="shared" ca="1" si="611"/>
        <v>0.67322083786817244</v>
      </c>
      <c r="P4510" s="29">
        <f ca="1">_xlfn.LOGNORM.INV(O4510,'Input Parameters'!$H$27,'Input Parameters'!$I$27)</f>
        <v>1.7363352798958942</v>
      </c>
      <c r="Q4510" s="10"/>
      <c r="R4510" s="15">
        <f>'Input Parameters'!$E$28</f>
        <v>12.7</v>
      </c>
      <c r="S4510" s="10">
        <f t="shared" ca="1" si="612"/>
        <v>0.1373074029449981</v>
      </c>
      <c r="T4510" s="25">
        <f ca="1">_xlfn.LOGNORM.INV(S4510,'Input Parameters'!$H$29,'Input Parameters'!$I$29)</f>
        <v>51.509893479484369</v>
      </c>
      <c r="U4510" s="10">
        <f t="shared" ca="1" si="613"/>
        <v>0.65285698228380618</v>
      </c>
      <c r="V4510" s="29">
        <f ca="1">IF('Input Parameters'!$D$30="Beta",_xlfn.BETA.INV(U4510,'Input Parameters'!$L$30,'Input Parameters'!$M$30,'Input Parameters'!$J$30,'Input Parameters'!$K$30),IF('Input Parameters'!$D$30="LogNorm",_xlfn.LOGNORM.INV(U4510,'Input Parameters'!$H$30,'Input Parameters'!$I$30)))</f>
        <v>1.1667271172700047</v>
      </c>
      <c r="W4510" s="2">
        <f ca="1">N4510+(P4510-N4510)*(1-ERF((T4510-R4510)/(2*SQRT(L4510*'Input Parameters'!$E$31))))</f>
        <v>0.48300852287361234</v>
      </c>
      <c r="X4510">
        <f t="shared" ca="1" si="614"/>
        <v>1</v>
      </c>
      <c r="Y4510" s="7"/>
    </row>
    <row r="4511" spans="1:25" ht="15" customHeight="1" x14ac:dyDescent="0.3">
      <c r="A4511" s="130">
        <v>4504</v>
      </c>
      <c r="B4511" s="10">
        <f t="shared" ca="1" si="606"/>
        <v>0.60490614274019261</v>
      </c>
      <c r="C4511" s="57">
        <f ca="1">_xlfn.NORM.INV(B4511,'Input Parameters'!$E$19,'Input Parameters'!$F$19)</f>
        <v>589.78264996621783</v>
      </c>
      <c r="D4511" s="10">
        <f t="shared" ca="1" si="607"/>
        <v>0.98613771254106886</v>
      </c>
      <c r="E4511" s="59">
        <f ca="1">IF(_xlfn.NORM.INV(D4511,'Input Parameters'!$E$20,'Input Parameters'!$F$20)&lt;3500,3500,IF(_xlfn.NORM.INV(D4511,'Input Parameters'!$E$20,'Input Parameters'!$F$20)&gt;5500,5500,_xlfn.NORM.INV(D4511,'Input Parameters'!$E$20,'Input Parameters'!$F$20)))</f>
        <v>5500</v>
      </c>
      <c r="F4511" s="10">
        <f t="shared" ca="1" si="608"/>
        <v>0.83649529354803853</v>
      </c>
      <c r="G4511" s="61">
        <f ca="1">_xlfn.NORM.INV(F4511,'Input Parameters'!$E$21,'Input Parameters'!$F$21)</f>
        <v>292.55402149500736</v>
      </c>
      <c r="H4511" s="54">
        <f ca="1">EXP(E4511*(1/'Input Parameters'!$E$22-1/G4511))</f>
        <v>0.97178994440145472</v>
      </c>
      <c r="I4511" s="10">
        <f t="shared" ca="1" si="609"/>
        <v>0.5521828437692885</v>
      </c>
      <c r="J4511" s="29">
        <f ca="1">_xlfn.BETA.INV(I4511,'Input Parameters'!$L$24,'Input Parameters'!$M$24,'Input Parameters'!$J$24,'Input Parameters'!$K$24)</f>
        <v>0.62814737228733397</v>
      </c>
      <c r="K4511" s="156">
        <f ca="1">('Input Parameters'!$E$25/'Input Parameters'!$E$31)^$J4511</f>
        <v>1.1042043514144246E-2</v>
      </c>
      <c r="L4511" s="66">
        <f ca="1">$H4511*$C4511*'Input Parameters'!$E$23*K4511</f>
        <v>6.328690358365388</v>
      </c>
      <c r="M4511" s="23">
        <f t="shared" ca="1" si="610"/>
        <v>0.94967800830772076</v>
      </c>
      <c r="N4511" s="15">
        <f ca="1">_xlfn.NORM.INV(M4511,'Input Parameters'!$E$26,'Input Parameters'!$F$26)</f>
        <v>6.8476531374075694E-2</v>
      </c>
      <c r="O4511" s="8">
        <f t="shared" ca="1" si="611"/>
        <v>0.46074349363292666</v>
      </c>
      <c r="P4511" s="29">
        <f ca="1">_xlfn.LOGNORM.INV(O4511,'Input Parameters'!$H$27,'Input Parameters'!$I$27)</f>
        <v>1.3628900937844362</v>
      </c>
      <c r="Q4511" s="10"/>
      <c r="R4511" s="15">
        <f>'Input Parameters'!$E$28</f>
        <v>12.7</v>
      </c>
      <c r="S4511" s="10">
        <f t="shared" ca="1" si="612"/>
        <v>0.47814090978568902</v>
      </c>
      <c r="T4511" s="25">
        <f ca="1">_xlfn.LOGNORM.INV(S4511,'Input Parameters'!$H$29,'Input Parameters'!$I$29)</f>
        <v>57.874520636775422</v>
      </c>
      <c r="U4511" s="10">
        <f t="shared" ca="1" si="613"/>
        <v>0.47415513496038941</v>
      </c>
      <c r="V4511" s="29">
        <f ca="1">IF('Input Parameters'!$D$30="Beta",_xlfn.BETA.INV(U4511,'Input Parameters'!$L$30,'Input Parameters'!$M$30,'Input Parameters'!$J$30,'Input Parameters'!$K$30),IF('Input Parameters'!$D$30="LogNorm",_xlfn.LOGNORM.INV(U4511,'Input Parameters'!$H$30,'Input Parameters'!$I$30)))</f>
        <v>0.97398615022367785</v>
      </c>
      <c r="W4511" s="2">
        <f ca="1">N4511+(P4511-N4511)*(1-ERF((T4511-R4511)/(2*SQRT(L4511*'Input Parameters'!$E$31))))</f>
        <v>0.33275713494746773</v>
      </c>
      <c r="X4511">
        <f t="shared" ca="1" si="614"/>
        <v>1</v>
      </c>
      <c r="Y4511" s="7"/>
    </row>
    <row r="4512" spans="1:25" ht="15" customHeight="1" x14ac:dyDescent="0.3">
      <c r="A4512" s="130">
        <v>4505</v>
      </c>
      <c r="B4512" s="10">
        <f t="shared" ca="1" si="606"/>
        <v>0.32674262490339623</v>
      </c>
      <c r="C4512" s="57">
        <f ca="1">_xlfn.NORM.INV(B4512,'Input Parameters'!$E$19,'Input Parameters'!$F$19)</f>
        <v>529.36577763280479</v>
      </c>
      <c r="D4512" s="10">
        <f t="shared" ca="1" si="607"/>
        <v>0.66986838142974381</v>
      </c>
      <c r="E4512" s="59">
        <f ca="1">IF(_xlfn.NORM.INV(D4512,'Input Parameters'!$E$20,'Input Parameters'!$F$20)&lt;3500,3500,IF(_xlfn.NORM.INV(D4512,'Input Parameters'!$E$20,'Input Parameters'!$F$20)&gt;5500,5500,_xlfn.NORM.INV(D4512,'Input Parameters'!$E$20,'Input Parameters'!$F$20)))</f>
        <v>5107.6848297691522</v>
      </c>
      <c r="F4512" s="10">
        <f t="shared" ca="1" si="608"/>
        <v>0.32976935415016839</v>
      </c>
      <c r="G4512" s="61">
        <f ca="1">_xlfn.NORM.INV(F4512,'Input Parameters'!$E$21,'Input Parameters'!$F$21)</f>
        <v>281.38727592680982</v>
      </c>
      <c r="H4512" s="54">
        <f ca="1">EXP(E4512*(1/'Input Parameters'!$E$22-1/G4512))</f>
        <v>0.48703173711829628</v>
      </c>
      <c r="I4512" s="10">
        <f t="shared" ca="1" si="609"/>
        <v>2.7989738672584696E-4</v>
      </c>
      <c r="J4512" s="29">
        <f ca="1">_xlfn.BETA.INV(I4512,'Input Parameters'!$L$24,'Input Parameters'!$M$24,'Input Parameters'!$J$24,'Input Parameters'!$K$24)</f>
        <v>0.12453136906558572</v>
      </c>
      <c r="K4512" s="156">
        <f ca="1">('Input Parameters'!$E$25/'Input Parameters'!$E$31)^$J4512</f>
        <v>0.40928983968436822</v>
      </c>
      <c r="L4512" s="66">
        <f ca="1">$H4512*$C4512*'Input Parameters'!$E$23*K4512</f>
        <v>105.52226097754432</v>
      </c>
      <c r="M4512" s="23">
        <f t="shared" ca="1" si="610"/>
        <v>0.19396779646461015</v>
      </c>
      <c r="N4512" s="15">
        <f ca="1">_xlfn.NORM.INV(M4512,'Input Parameters'!$E$26,'Input Parameters'!$F$26)</f>
        <v>1.5869288248590942E-2</v>
      </c>
      <c r="O4512" s="8">
        <f t="shared" ca="1" si="611"/>
        <v>0.64302571275081466</v>
      </c>
      <c r="P4512" s="29">
        <f ca="1">_xlfn.LOGNORM.INV(O4512,'Input Parameters'!$H$27,'Input Parameters'!$I$27)</f>
        <v>1.6742767270778678</v>
      </c>
      <c r="Q4512" s="10"/>
      <c r="R4512" s="15">
        <f>'Input Parameters'!$E$28</f>
        <v>12.7</v>
      </c>
      <c r="S4512" s="10">
        <f t="shared" ca="1" si="612"/>
        <v>0.22626536106297712</v>
      </c>
      <c r="T4512" s="25">
        <f ca="1">_xlfn.LOGNORM.INV(S4512,'Input Parameters'!$H$29,'Input Parameters'!$I$29)</f>
        <v>53.521963290405402</v>
      </c>
      <c r="U4512" s="10">
        <f t="shared" ca="1" si="613"/>
        <v>0.4413878956557481</v>
      </c>
      <c r="V4512" s="29">
        <f ca="1">IF('Input Parameters'!$D$30="Beta",_xlfn.BETA.INV(U4512,'Input Parameters'!$L$30,'Input Parameters'!$M$30,'Input Parameters'!$J$30,'Input Parameters'!$K$30),IF('Input Parameters'!$D$30="LogNorm",_xlfn.LOGNORM.INV(U4512,'Input Parameters'!$H$30,'Input Parameters'!$I$30)))</f>
        <v>0.94276332056246159</v>
      </c>
      <c r="W4512" s="2">
        <f ca="1">N4512+(P4512-N4512)*(1-ERF((T4512-R4512)/(2*SQRT(L4512*'Input Parameters'!$E$31))))</f>
        <v>1.3072879750697981</v>
      </c>
      <c r="X4512">
        <f t="shared" ca="1" si="614"/>
        <v>0</v>
      </c>
      <c r="Y4512" s="7"/>
    </row>
    <row r="4513" spans="1:25" ht="15" customHeight="1" x14ac:dyDescent="0.3">
      <c r="A4513" s="130">
        <v>4506</v>
      </c>
      <c r="B4513" s="10">
        <f t="shared" ca="1" si="606"/>
        <v>0.5697264083287692</v>
      </c>
      <c r="C4513" s="57">
        <f ca="1">_xlfn.NORM.INV(B4513,'Input Parameters'!$E$19,'Input Parameters'!$F$19)</f>
        <v>582.14476267017005</v>
      </c>
      <c r="D4513" s="10">
        <f t="shared" ca="1" si="607"/>
        <v>0.15996122681952085</v>
      </c>
      <c r="E4513" s="59">
        <f ca="1">IF(_xlfn.NORM.INV(D4513,'Input Parameters'!$E$20,'Input Parameters'!$F$20)&lt;3500,3500,IF(_xlfn.NORM.INV(D4513,'Input Parameters'!$E$20,'Input Parameters'!$F$20)&gt;5500,5500,_xlfn.NORM.INV(D4513,'Input Parameters'!$E$20,'Input Parameters'!$F$20)))</f>
        <v>4103.7679237282164</v>
      </c>
      <c r="F4513" s="10">
        <f t="shared" ca="1" si="608"/>
        <v>0.36554126738865733</v>
      </c>
      <c r="G4513" s="61">
        <f ca="1">_xlfn.NORM.INV(F4513,'Input Parameters'!$E$21,'Input Parameters'!$F$21)</f>
        <v>282.14862902088504</v>
      </c>
      <c r="H4513" s="54">
        <f ca="1">EXP(E4513*(1/'Input Parameters'!$E$22-1/G4513))</f>
        <v>0.58352451091416457</v>
      </c>
      <c r="I4513" s="10">
        <f t="shared" ca="1" si="609"/>
        <v>0.31888438218019777</v>
      </c>
      <c r="J4513" s="29">
        <f ca="1">_xlfn.BETA.INV(I4513,'Input Parameters'!$L$24,'Input Parameters'!$M$24,'Input Parameters'!$J$24,'Input Parameters'!$K$24)</f>
        <v>0.53003206037771922</v>
      </c>
      <c r="K4513" s="156">
        <f ca="1">('Input Parameters'!$E$25/'Input Parameters'!$E$31)^$J4513</f>
        <v>2.2321380753535236E-2</v>
      </c>
      <c r="L4513" s="66">
        <f ca="1">$H4513*$C4513*'Input Parameters'!$E$23*K4513</f>
        <v>7.582477906428684</v>
      </c>
      <c r="M4513" s="23">
        <f t="shared" ca="1" si="610"/>
        <v>0.29151786784110656</v>
      </c>
      <c r="N4513" s="15">
        <f ca="1">_xlfn.NORM.INV(M4513,'Input Parameters'!$E$26,'Input Parameters'!$F$26)</f>
        <v>2.2471926749206807E-2</v>
      </c>
      <c r="O4513" s="8">
        <f t="shared" ca="1" si="611"/>
        <v>0.34836597633965682</v>
      </c>
      <c r="P4513" s="29">
        <f ca="1">_xlfn.LOGNORM.INV(O4513,'Input Parameters'!$H$27,'Input Parameters'!$I$27)</f>
        <v>1.1981617765187804</v>
      </c>
      <c r="Q4513" s="10"/>
      <c r="R4513" s="15">
        <f>'Input Parameters'!$E$28</f>
        <v>12.7</v>
      </c>
      <c r="S4513" s="10">
        <f t="shared" ca="1" si="612"/>
        <v>0.52674472884904655</v>
      </c>
      <c r="T4513" s="25">
        <f ca="1">_xlfn.LOGNORM.INV(S4513,'Input Parameters'!$H$29,'Input Parameters'!$I$29)</f>
        <v>58.6721048863213</v>
      </c>
      <c r="U4513" s="10">
        <f t="shared" ca="1" si="613"/>
        <v>0.40922235053860279</v>
      </c>
      <c r="V4513" s="29">
        <f ca="1">IF('Input Parameters'!$D$30="Beta",_xlfn.BETA.INV(U4513,'Input Parameters'!$L$30,'Input Parameters'!$M$30,'Input Parameters'!$J$30,'Input Parameters'!$K$30),IF('Input Parameters'!$D$30="LogNorm",_xlfn.LOGNORM.INV(U4513,'Input Parameters'!$H$30,'Input Parameters'!$I$30)))</f>
        <v>0.91273140976636002</v>
      </c>
      <c r="W4513" s="2">
        <f ca="1">N4513+(P4513-N4513)*(1-ERF((T4513-R4513)/(2*SQRT(L4513*'Input Parameters'!$E$31))))</f>
        <v>0.30204269402272815</v>
      </c>
      <c r="X4513">
        <f t="shared" ca="1" si="614"/>
        <v>1</v>
      </c>
      <c r="Y4513" s="7"/>
    </row>
    <row r="4514" spans="1:25" ht="15" customHeight="1" x14ac:dyDescent="0.3">
      <c r="A4514" s="130">
        <v>4507</v>
      </c>
      <c r="B4514" s="10">
        <f t="shared" ca="1" si="606"/>
        <v>1.521227260494451E-2</v>
      </c>
      <c r="C4514" s="57">
        <f ca="1">_xlfn.NORM.INV(B4514,'Input Parameters'!$E$19,'Input Parameters'!$F$19)</f>
        <v>384.39815023477632</v>
      </c>
      <c r="D4514" s="10">
        <f t="shared" ca="1" si="607"/>
        <v>0.42913592954050583</v>
      </c>
      <c r="E4514" s="59">
        <f ca="1">IF(_xlfn.NORM.INV(D4514,'Input Parameters'!$E$20,'Input Parameters'!$F$20)&lt;3500,3500,IF(_xlfn.NORM.INV(D4514,'Input Parameters'!$E$20,'Input Parameters'!$F$20)&gt;5500,5500,_xlfn.NORM.INV(D4514,'Input Parameters'!$E$20,'Input Parameters'!$F$20)))</f>
        <v>4674.9978860270903</v>
      </c>
      <c r="F4514" s="10">
        <f t="shared" ca="1" si="608"/>
        <v>0.22113771706653096</v>
      </c>
      <c r="G4514" s="61">
        <f ca="1">_xlfn.NORM.INV(F4514,'Input Parameters'!$E$21,'Input Parameters'!$F$21)</f>
        <v>278.81071814552166</v>
      </c>
      <c r="H4514" s="54">
        <f ca="1">EXP(E4514*(1/'Input Parameters'!$E$22-1/G4514))</f>
        <v>0.44396200103339201</v>
      </c>
      <c r="I4514" s="10">
        <f t="shared" ca="1" si="609"/>
        <v>0.65264271665706175</v>
      </c>
      <c r="J4514" s="29">
        <f ca="1">_xlfn.BETA.INV(I4514,'Input Parameters'!$L$24,'Input Parameters'!$M$24,'Input Parameters'!$J$24,'Input Parameters'!$K$24)</f>
        <v>0.66891271678995445</v>
      </c>
      <c r="K4514" s="156">
        <f ca="1">('Input Parameters'!$E$25/'Input Parameters'!$E$31)^$J4514</f>
        <v>8.2422880410724982E-3</v>
      </c>
      <c r="L4514" s="66">
        <f ca="1">$H4514*$C4514*'Input Parameters'!$E$23*K4514</f>
        <v>1.4066138099541785</v>
      </c>
      <c r="M4514" s="23">
        <f t="shared" ca="1" si="610"/>
        <v>0.24677060359043168</v>
      </c>
      <c r="N4514" s="15">
        <f ca="1">_xlfn.NORM.INV(M4514,'Input Parameters'!$E$26,'Input Parameters'!$F$26)</f>
        <v>1.9621564783078378E-2</v>
      </c>
      <c r="O4514" s="8">
        <f t="shared" ca="1" si="611"/>
        <v>0.93918217418068783</v>
      </c>
      <c r="P4514" s="29">
        <f ca="1">_xlfn.LOGNORM.INV(O4514,'Input Parameters'!$H$27,'Input Parameters'!$I$27)</f>
        <v>2.8236757813816316</v>
      </c>
      <c r="Q4514" s="10"/>
      <c r="R4514" s="15">
        <f>'Input Parameters'!$E$28</f>
        <v>12.7</v>
      </c>
      <c r="S4514" s="10">
        <f t="shared" ca="1" si="612"/>
        <v>0.25936414608670333</v>
      </c>
      <c r="T4514" s="25">
        <f ca="1">_xlfn.LOGNORM.INV(S4514,'Input Parameters'!$H$29,'Input Parameters'!$I$29)</f>
        <v>54.162097181878906</v>
      </c>
      <c r="U4514" s="10">
        <f t="shared" ca="1" si="613"/>
        <v>0.69922402807578887</v>
      </c>
      <c r="V4514" s="29">
        <f ca="1">IF('Input Parameters'!$D$30="Beta",_xlfn.BETA.INV(U4514,'Input Parameters'!$L$30,'Input Parameters'!$M$30,'Input Parameters'!$J$30,'Input Parameters'!$K$30),IF('Input Parameters'!$D$30="LogNorm",_xlfn.LOGNORM.INV(U4514,'Input Parameters'!$H$30,'Input Parameters'!$I$30)))</f>
        <v>1.2276751799611167</v>
      </c>
      <c r="W4514" s="2">
        <f ca="1">N4514+(P4514-N4514)*(1-ERF((T4514-R4514)/(2*SQRT(L4514*'Input Parameters'!$E$31))))</f>
        <v>5.7296484157052005E-2</v>
      </c>
      <c r="X4514">
        <f t="shared" ca="1" si="614"/>
        <v>1</v>
      </c>
      <c r="Y4514" s="7"/>
    </row>
    <row r="4515" spans="1:25" ht="15" customHeight="1" x14ac:dyDescent="0.3">
      <c r="A4515" s="130">
        <v>4508</v>
      </c>
      <c r="B4515" s="10">
        <f t="shared" ca="1" si="606"/>
        <v>0.7772728848656022</v>
      </c>
      <c r="C4515" s="57">
        <f ca="1">_xlfn.NORM.INV(B4515,'Input Parameters'!$E$19,'Input Parameters'!$F$19)</f>
        <v>631.7747986618491</v>
      </c>
      <c r="D4515" s="10">
        <f t="shared" ca="1" si="607"/>
        <v>0.9728494190451995</v>
      </c>
      <c r="E4515" s="59">
        <f ca="1">IF(_xlfn.NORM.INV(D4515,'Input Parameters'!$E$20,'Input Parameters'!$F$20)&lt;3500,3500,IF(_xlfn.NORM.INV(D4515,'Input Parameters'!$E$20,'Input Parameters'!$F$20)&gt;5500,5500,_xlfn.NORM.INV(D4515,'Input Parameters'!$E$20,'Input Parameters'!$F$20)))</f>
        <v>5500</v>
      </c>
      <c r="F4515" s="10">
        <f t="shared" ca="1" si="608"/>
        <v>0.67491368912474958</v>
      </c>
      <c r="G4515" s="61">
        <f ca="1">_xlfn.NORM.INV(F4515,'Input Parameters'!$E$21,'Input Parameters'!$F$21)</f>
        <v>288.4146860158292</v>
      </c>
      <c r="H4515" s="54">
        <f ca="1">EXP(E4515*(1/'Input Parameters'!$E$22-1/G4515))</f>
        <v>0.74198002677688069</v>
      </c>
      <c r="I4515" s="10">
        <f t="shared" ca="1" si="609"/>
        <v>0.43126499168268462</v>
      </c>
      <c r="J4515" s="29">
        <f ca="1">_xlfn.BETA.INV(I4515,'Input Parameters'!$L$24,'Input Parameters'!$M$24,'Input Parameters'!$J$24,'Input Parameters'!$K$24)</f>
        <v>0.57905544454461655</v>
      </c>
      <c r="K4515" s="156">
        <f ca="1">('Input Parameters'!$E$25/'Input Parameters'!$E$31)^$J4515</f>
        <v>1.570333972836668E-2</v>
      </c>
      <c r="L4515" s="66">
        <f ca="1">$H4515*$C4515*'Input Parameters'!$E$23*K4515</f>
        <v>7.3611647732107874</v>
      </c>
      <c r="M4515" s="23">
        <f t="shared" ca="1" si="610"/>
        <v>0.11408782435000187</v>
      </c>
      <c r="N4515" s="15">
        <f ca="1">_xlfn.NORM.INV(M4515,'Input Parameters'!$E$26,'Input Parameters'!$F$26)</f>
        <v>8.6934956581547103E-3</v>
      </c>
      <c r="O4515" s="8">
        <f t="shared" ca="1" si="611"/>
        <v>7.6378344939273757E-2</v>
      </c>
      <c r="P4515" s="29">
        <f ca="1">_xlfn.LOGNORM.INV(O4515,'Input Parameters'!$H$27,'Input Parameters'!$I$27)</f>
        <v>0.75625654392150132</v>
      </c>
      <c r="Q4515" s="10"/>
      <c r="R4515" s="15">
        <f>'Input Parameters'!$E$28</f>
        <v>12.7</v>
      </c>
      <c r="S4515" s="10">
        <f t="shared" ca="1" si="612"/>
        <v>0.44089553500945122</v>
      </c>
      <c r="T4515" s="25">
        <f ca="1">_xlfn.LOGNORM.INV(S4515,'Input Parameters'!$H$29,'Input Parameters'!$I$29)</f>
        <v>57.267720603963319</v>
      </c>
      <c r="U4515" s="10">
        <f t="shared" ca="1" si="613"/>
        <v>0.48657910948757799</v>
      </c>
      <c r="V4515" s="29">
        <f ca="1">IF('Input Parameters'!$D$30="Beta",_xlfn.BETA.INV(U4515,'Input Parameters'!$L$30,'Input Parameters'!$M$30,'Input Parameters'!$J$30,'Input Parameters'!$K$30),IF('Input Parameters'!$D$30="LogNorm",_xlfn.LOGNORM.INV(U4515,'Input Parameters'!$H$30,'Input Parameters'!$I$30)))</f>
        <v>0.98603643156055032</v>
      </c>
      <c r="W4515" s="2">
        <f ca="1">N4515+(P4515-N4515)*(1-ERF((T4515-R4515)/(2*SQRT(L4515*'Input Parameters'!$E$31))))</f>
        <v>0.19216382498779719</v>
      </c>
      <c r="X4515">
        <f t="shared" ca="1" si="614"/>
        <v>1</v>
      </c>
      <c r="Y4515" s="7"/>
    </row>
    <row r="4516" spans="1:25" ht="15" customHeight="1" x14ac:dyDescent="0.3">
      <c r="A4516" s="130">
        <v>4509</v>
      </c>
      <c r="B4516" s="10">
        <f t="shared" ca="1" si="606"/>
        <v>0.37691668604230921</v>
      </c>
      <c r="C4516" s="57">
        <f ca="1">_xlfn.NORM.INV(B4516,'Input Parameters'!$E$19,'Input Parameters'!$F$19)</f>
        <v>540.80174695786297</v>
      </c>
      <c r="D4516" s="10">
        <f t="shared" ca="1" si="607"/>
        <v>0.34520997420986455</v>
      </c>
      <c r="E4516" s="59">
        <f ca="1">IF(_xlfn.NORM.INV(D4516,'Input Parameters'!$E$20,'Input Parameters'!$F$20)&lt;3500,3500,IF(_xlfn.NORM.INV(D4516,'Input Parameters'!$E$20,'Input Parameters'!$F$20)&gt;5500,5500,_xlfn.NORM.INV(D4516,'Input Parameters'!$E$20,'Input Parameters'!$F$20)))</f>
        <v>4521.2003407415323</v>
      </c>
      <c r="F4516" s="10">
        <f t="shared" ca="1" si="608"/>
        <v>0.36952213208692009</v>
      </c>
      <c r="G4516" s="61">
        <f ca="1">_xlfn.NORM.INV(F4516,'Input Parameters'!$E$21,'Input Parameters'!$F$21)</f>
        <v>282.23168264426113</v>
      </c>
      <c r="H4516" s="54">
        <f ca="1">EXP(E4516*(1/'Input Parameters'!$E$22-1/G4516))</f>
        <v>0.55502266428981162</v>
      </c>
      <c r="I4516" s="10">
        <f t="shared" ca="1" si="609"/>
        <v>0.98823416351407323</v>
      </c>
      <c r="J4516" s="29">
        <f ca="1">_xlfn.BETA.INV(I4516,'Input Parameters'!$L$24,'Input Parameters'!$M$24,'Input Parameters'!$J$24,'Input Parameters'!$K$24)</f>
        <v>0.89318396778163867</v>
      </c>
      <c r="K4516" s="156">
        <f ca="1">('Input Parameters'!$E$25/'Input Parameters'!$E$31)^$J4516</f>
        <v>1.6494756633240845E-3</v>
      </c>
      <c r="L4516" s="66">
        <f ca="1">$H4516*$C4516*'Input Parameters'!$E$23*K4516</f>
        <v>0.49510204019870874</v>
      </c>
      <c r="M4516" s="23">
        <f t="shared" ca="1" si="610"/>
        <v>0.40574190673402899</v>
      </c>
      <c r="N4516" s="15">
        <f ca="1">_xlfn.NORM.INV(M4516,'Input Parameters'!$E$26,'Input Parameters'!$F$26)</f>
        <v>2.8991242699044614E-2</v>
      </c>
      <c r="O4516" s="8">
        <f t="shared" ca="1" si="611"/>
        <v>0.34895771024863842</v>
      </c>
      <c r="P4516" s="29">
        <f ca="1">_xlfn.LOGNORM.INV(O4516,'Input Parameters'!$H$27,'Input Parameters'!$I$27)</f>
        <v>1.1990100962312924</v>
      </c>
      <c r="Q4516" s="10"/>
      <c r="R4516" s="15">
        <f>'Input Parameters'!$E$28</f>
        <v>12.7</v>
      </c>
      <c r="S4516" s="10">
        <f t="shared" ca="1" si="612"/>
        <v>0.25813608435511493</v>
      </c>
      <c r="T4516" s="25">
        <f ca="1">_xlfn.LOGNORM.INV(S4516,'Input Parameters'!$H$29,'Input Parameters'!$I$29)</f>
        <v>54.139021910312273</v>
      </c>
      <c r="U4516" s="10">
        <f t="shared" ca="1" si="613"/>
        <v>0.65483264615747416</v>
      </c>
      <c r="V4516" s="29">
        <f ca="1">IF('Input Parameters'!$D$30="Beta",_xlfn.BETA.INV(U4516,'Input Parameters'!$L$30,'Input Parameters'!$M$30,'Input Parameters'!$J$30,'Input Parameters'!$K$30),IF('Input Parameters'!$D$30="LogNorm",_xlfn.LOGNORM.INV(U4516,'Input Parameters'!$H$30,'Input Parameters'!$I$30)))</f>
        <v>1.1691937986348901</v>
      </c>
      <c r="W4516" s="2">
        <f ca="1">N4516+(P4516-N4516)*(1-ERF((T4516-R4516)/(2*SQRT(L4516*'Input Parameters'!$E$31))))</f>
        <v>2.9027775591549412E-2</v>
      </c>
      <c r="X4516">
        <f t="shared" ca="1" si="614"/>
        <v>1</v>
      </c>
      <c r="Y4516" s="7"/>
    </row>
    <row r="4517" spans="1:25" ht="15" customHeight="1" x14ac:dyDescent="0.3">
      <c r="A4517" s="130">
        <v>4510</v>
      </c>
      <c r="B4517" s="10">
        <f t="shared" ca="1" si="606"/>
        <v>0.75937142297155369</v>
      </c>
      <c r="C4517" s="57">
        <f ca="1">_xlfn.NORM.INV(B4517,'Input Parameters'!$E$19,'Input Parameters'!$F$19)</f>
        <v>626.81183165916229</v>
      </c>
      <c r="D4517" s="10">
        <f t="shared" ca="1" si="607"/>
        <v>0.43796890971923474</v>
      </c>
      <c r="E4517" s="59">
        <f ca="1">IF(_xlfn.NORM.INV(D4517,'Input Parameters'!$E$20,'Input Parameters'!$F$20)&lt;3500,3500,IF(_xlfn.NORM.INV(D4517,'Input Parameters'!$E$20,'Input Parameters'!$F$20)&gt;5500,5500,_xlfn.NORM.INV(D4517,'Input Parameters'!$E$20,'Input Parameters'!$F$20)))</f>
        <v>4690.7154542759827</v>
      </c>
      <c r="F4517" s="10">
        <f t="shared" ca="1" si="608"/>
        <v>0.71080374915330402</v>
      </c>
      <c r="G4517" s="61">
        <f ca="1">_xlfn.NORM.INV(F4517,'Input Parameters'!$E$21,'Input Parameters'!$F$21)</f>
        <v>289.21807163463944</v>
      </c>
      <c r="H4517" s="54">
        <f ca="1">EXP(E4517*(1/'Input Parameters'!$E$22-1/G4517))</f>
        <v>0.81111662399161299</v>
      </c>
      <c r="I4517" s="10">
        <f t="shared" ca="1" si="609"/>
        <v>0.36737993415013315</v>
      </c>
      <c r="J4517" s="29">
        <f ca="1">_xlfn.BETA.INV(I4517,'Input Parameters'!$L$24,'Input Parameters'!$M$24,'Input Parameters'!$J$24,'Input Parameters'!$K$24)</f>
        <v>0.55185147318829531</v>
      </c>
      <c r="K4517" s="156">
        <f ca="1">('Input Parameters'!$E$25/'Input Parameters'!$E$31)^$J4517</f>
        <v>1.9087284839523648E-2</v>
      </c>
      <c r="L4517" s="66">
        <f ca="1">$H4517*$C4517*'Input Parameters'!$E$23*K4517</f>
        <v>9.7043095783110793</v>
      </c>
      <c r="M4517" s="23">
        <f t="shared" ca="1" si="610"/>
        <v>0.71231010701748509</v>
      </c>
      <c r="N4517" s="15">
        <f ca="1">_xlfn.NORM.INV(M4517,'Input Parameters'!$E$26,'Input Parameters'!$F$26)</f>
        <v>4.5763068168676209E-2</v>
      </c>
      <c r="O4517" s="8">
        <f t="shared" ca="1" si="611"/>
        <v>0.29876299267331252</v>
      </c>
      <c r="P4517" s="29">
        <f ca="1">_xlfn.LOGNORM.INV(O4517,'Input Parameters'!$H$27,'Input Parameters'!$I$27)</f>
        <v>1.1270864060486978</v>
      </c>
      <c r="Q4517" s="10"/>
      <c r="R4517" s="15">
        <f>'Input Parameters'!$E$28</f>
        <v>12.7</v>
      </c>
      <c r="S4517" s="10">
        <f t="shared" ca="1" si="612"/>
        <v>0.46841877070795168</v>
      </c>
      <c r="T4517" s="25">
        <f ca="1">_xlfn.LOGNORM.INV(S4517,'Input Parameters'!$H$29,'Input Parameters'!$I$29)</f>
        <v>57.716028917410981</v>
      </c>
      <c r="U4517" s="10">
        <f t="shared" ca="1" si="613"/>
        <v>0.21910588628715622</v>
      </c>
      <c r="V4517" s="29">
        <f ca="1">IF('Input Parameters'!$D$30="Beta",_xlfn.BETA.INV(U4517,'Input Parameters'!$L$30,'Input Parameters'!$M$30,'Input Parameters'!$J$30,'Input Parameters'!$K$30),IF('Input Parameters'!$D$30="LogNorm",_xlfn.LOGNORM.INV(U4517,'Input Parameters'!$H$30,'Input Parameters'!$I$30)))</f>
        <v>0.7360211125258147</v>
      </c>
      <c r="W4517" s="2">
        <f ca="1">N4517+(P4517-N4517)*(1-ERF((T4517-R4517)/(2*SQRT(L4517*'Input Parameters'!$E$31))))</f>
        <v>0.37759000943985571</v>
      </c>
      <c r="X4517">
        <f t="shared" ca="1" si="614"/>
        <v>1</v>
      </c>
      <c r="Y4517" s="7"/>
    </row>
    <row r="4518" spans="1:25" ht="15" customHeight="1" x14ac:dyDescent="0.3">
      <c r="A4518" s="130">
        <v>4511</v>
      </c>
      <c r="B4518" s="10">
        <f t="shared" ca="1" si="606"/>
        <v>0.5221506977669258</v>
      </c>
      <c r="C4518" s="57">
        <f ca="1">_xlfn.NORM.INV(B4518,'Input Parameters'!$E$19,'Input Parameters'!$F$19)</f>
        <v>571.9941545430961</v>
      </c>
      <c r="D4518" s="10">
        <f t="shared" ca="1" si="607"/>
        <v>0.8482772959109115</v>
      </c>
      <c r="E4518" s="59">
        <f ca="1">IF(_xlfn.NORM.INV(D4518,'Input Parameters'!$E$20,'Input Parameters'!$F$20)&lt;3500,3500,IF(_xlfn.NORM.INV(D4518,'Input Parameters'!$E$20,'Input Parameters'!$F$20)&gt;5500,5500,_xlfn.NORM.INV(D4518,'Input Parameters'!$E$20,'Input Parameters'!$F$20)))</f>
        <v>5500</v>
      </c>
      <c r="F4518" s="10">
        <f t="shared" ca="1" si="608"/>
        <v>0.79029413230678791</v>
      </c>
      <c r="G4518" s="61">
        <f ca="1">_xlfn.NORM.INV(F4518,'Input Parameters'!$E$21,'Input Parameters'!$F$21)</f>
        <v>291.19649606029139</v>
      </c>
      <c r="H4518" s="54">
        <f ca="1">EXP(E4518*(1/'Input Parameters'!$E$22-1/G4518))</f>
        <v>0.89024475434728834</v>
      </c>
      <c r="I4518" s="10">
        <f t="shared" ca="1" si="609"/>
        <v>0.22138564039806463</v>
      </c>
      <c r="J4518" s="29">
        <f ca="1">_xlfn.BETA.INV(I4518,'Input Parameters'!$L$24,'Input Parameters'!$M$24,'Input Parameters'!$J$24,'Input Parameters'!$K$24)</f>
        <v>0.48089527236416268</v>
      </c>
      <c r="K4518" s="156">
        <f ca="1">('Input Parameters'!$E$25/'Input Parameters'!$E$31)^$J4518</f>
        <v>3.1754361667461074E-2</v>
      </c>
      <c r="L4518" s="66">
        <f ca="1">$H4518*$C4518*'Input Parameters'!$E$23*K4518</f>
        <v>16.169790785882547</v>
      </c>
      <c r="M4518" s="23">
        <f t="shared" ca="1" si="610"/>
        <v>0.8942578998281131</v>
      </c>
      <c r="N4518" s="15">
        <f ca="1">_xlfn.NORM.INV(M4518,'Input Parameters'!$E$26,'Input Parameters'!$F$26)</f>
        <v>6.0239388151592951E-2</v>
      </c>
      <c r="O4518" s="8">
        <f t="shared" ca="1" si="611"/>
        <v>0.56548969005393035</v>
      </c>
      <c r="P4518" s="29">
        <f ca="1">_xlfn.LOGNORM.INV(O4518,'Input Parameters'!$H$27,'Input Parameters'!$I$27)</f>
        <v>1.5313759207833404</v>
      </c>
      <c r="Q4518" s="10"/>
      <c r="R4518" s="15">
        <f>'Input Parameters'!$E$28</f>
        <v>12.7</v>
      </c>
      <c r="S4518" s="10">
        <f t="shared" ca="1" si="612"/>
        <v>0.85231108290900259</v>
      </c>
      <c r="T4518" s="25">
        <f ca="1">_xlfn.LOGNORM.INV(S4518,'Input Parameters'!$H$29,'Input Parameters'!$I$29)</f>
        <v>65.491111430988738</v>
      </c>
      <c r="U4518" s="10">
        <f t="shared" ca="1" si="613"/>
        <v>0.42090451434452669</v>
      </c>
      <c r="V4518" s="29">
        <f ca="1">IF('Input Parameters'!$D$30="Beta",_xlfn.BETA.INV(U4518,'Input Parameters'!$L$30,'Input Parameters'!$M$30,'Input Parameters'!$J$30,'Input Parameters'!$K$30),IF('Input Parameters'!$D$30="LogNorm",_xlfn.LOGNORM.INV(U4518,'Input Parameters'!$H$30,'Input Parameters'!$I$30)))</f>
        <v>0.9235810217002477</v>
      </c>
      <c r="W4518" s="2">
        <f ca="1">N4518+(P4518-N4518)*(1-ERF((T4518-R4518)/(2*SQRT(L4518*'Input Parameters'!$E$31))))</f>
        <v>0.57991270024449804</v>
      </c>
      <c r="X4518">
        <f t="shared" ca="1" si="614"/>
        <v>1</v>
      </c>
      <c r="Y4518" s="7"/>
    </row>
    <row r="4519" spans="1:25" ht="15" customHeight="1" x14ac:dyDescent="0.3">
      <c r="A4519" s="130">
        <v>4512</v>
      </c>
      <c r="B4519" s="10">
        <f t="shared" ca="1" si="606"/>
        <v>0.7329377841094884</v>
      </c>
      <c r="C4519" s="57">
        <f ca="1">_xlfn.NORM.INV(B4519,'Input Parameters'!$E$19,'Input Parameters'!$F$19)</f>
        <v>619.8355412673892</v>
      </c>
      <c r="D4519" s="10">
        <f t="shared" ca="1" si="607"/>
        <v>4.71886837382266E-2</v>
      </c>
      <c r="E4519" s="59">
        <f ca="1">IF(_xlfn.NORM.INV(D4519,'Input Parameters'!$E$20,'Input Parameters'!$F$20)&lt;3500,3500,IF(_xlfn.NORM.INV(D4519,'Input Parameters'!$E$20,'Input Parameters'!$F$20)&gt;5500,5500,_xlfn.NORM.INV(D4519,'Input Parameters'!$E$20,'Input Parameters'!$F$20)))</f>
        <v>3629.0780062998392</v>
      </c>
      <c r="F4519" s="10">
        <f t="shared" ca="1" si="608"/>
        <v>0.96249301921515162</v>
      </c>
      <c r="G4519" s="61">
        <f ca="1">_xlfn.NORM.INV(F4519,'Input Parameters'!$E$21,'Input Parameters'!$F$21)</f>
        <v>298.84377868007749</v>
      </c>
      <c r="H4519" s="54">
        <f ca="1">EXP(E4519*(1/'Input Parameters'!$E$22-1/G4519))</f>
        <v>1.274051879427327</v>
      </c>
      <c r="I4519" s="10">
        <f t="shared" ca="1" si="609"/>
        <v>0.29047760267141354</v>
      </c>
      <c r="J4519" s="29">
        <f ca="1">_xlfn.BETA.INV(I4519,'Input Parameters'!$L$24,'Input Parameters'!$M$24,'Input Parameters'!$J$24,'Input Parameters'!$K$24)</f>
        <v>0.51658621573741748</v>
      </c>
      <c r="K4519" s="156">
        <f ca="1">('Input Parameters'!$E$25/'Input Parameters'!$E$31)^$J4519</f>
        <v>2.4581629743150004E-2</v>
      </c>
      <c r="L4519" s="66">
        <f ca="1">$H4519*$C4519*'Input Parameters'!$E$23*K4519</f>
        <v>19.412177812410544</v>
      </c>
      <c r="M4519" s="23">
        <f t="shared" ca="1" si="610"/>
        <v>0.69936230714422043</v>
      </c>
      <c r="N4519" s="15">
        <f ca="1">_xlfn.NORM.INV(M4519,'Input Parameters'!$E$26,'Input Parameters'!$F$26)</f>
        <v>4.4973913769427803E-2</v>
      </c>
      <c r="O4519" s="8">
        <f t="shared" ca="1" si="611"/>
        <v>0.22992345679138693</v>
      </c>
      <c r="P4519" s="29">
        <f ca="1">_xlfn.LOGNORM.INV(O4519,'Input Parameters'!$H$27,'Input Parameters'!$I$27)</f>
        <v>1.0265733663552392</v>
      </c>
      <c r="Q4519" s="10"/>
      <c r="R4519" s="15">
        <f>'Input Parameters'!$E$28</f>
        <v>12.7</v>
      </c>
      <c r="S4519" s="10">
        <f t="shared" ca="1" si="612"/>
        <v>0.65589329778865035</v>
      </c>
      <c r="T4519" s="25">
        <f ca="1">_xlfn.LOGNORM.INV(S4519,'Input Parameters'!$H$29,'Input Parameters'!$I$29)</f>
        <v>60.915347399301325</v>
      </c>
      <c r="U4519" s="10">
        <f t="shared" ca="1" si="613"/>
        <v>0.66790874665512323</v>
      </c>
      <c r="V4519" s="29">
        <f ca="1">IF('Input Parameters'!$D$30="Beta",_xlfn.BETA.INV(U4519,'Input Parameters'!$L$30,'Input Parameters'!$M$30,'Input Parameters'!$J$30,'Input Parameters'!$K$30),IF('Input Parameters'!$D$30="LogNorm",_xlfn.LOGNORM.INV(U4519,'Input Parameters'!$H$30,'Input Parameters'!$I$30)))</f>
        <v>1.1857913266455298</v>
      </c>
      <c r="W4519" s="2">
        <f ca="1">N4519+(P4519-N4519)*(1-ERF((T4519-R4519)/(2*SQRT(L4519*'Input Parameters'!$E$31))))</f>
        <v>0.47593964324964411</v>
      </c>
      <c r="X4519">
        <f t="shared" ca="1" si="614"/>
        <v>1</v>
      </c>
      <c r="Y4519" s="7"/>
    </row>
    <row r="4520" spans="1:25" ht="15" customHeight="1" x14ac:dyDescent="0.3">
      <c r="A4520" s="130">
        <v>4513</v>
      </c>
      <c r="B4520" s="10">
        <f t="shared" ca="1" si="606"/>
        <v>0.13458358275347126</v>
      </c>
      <c r="C4520" s="57">
        <f ca="1">_xlfn.NORM.INV(B4520,'Input Parameters'!$E$19,'Input Parameters'!$F$19)</f>
        <v>473.92897746194933</v>
      </c>
      <c r="D4520" s="10">
        <f t="shared" ca="1" si="607"/>
        <v>9.8978608312205507E-2</v>
      </c>
      <c r="E4520" s="59">
        <f ca="1">IF(_xlfn.NORM.INV(D4520,'Input Parameters'!$E$20,'Input Parameters'!$F$20)&lt;3500,3500,IF(_xlfn.NORM.INV(D4520,'Input Parameters'!$E$20,'Input Parameters'!$F$20)&gt;5500,5500,_xlfn.NORM.INV(D4520,'Input Parameters'!$E$20,'Input Parameters'!$F$20)))</f>
        <v>3898.8246461911353</v>
      </c>
      <c r="F4520" s="10">
        <f t="shared" ca="1" si="608"/>
        <v>0.18963624968544524</v>
      </c>
      <c r="G4520" s="61">
        <f ca="1">_xlfn.NORM.INV(F4520,'Input Parameters'!$E$21,'Input Parameters'!$F$21)</f>
        <v>277.93919301344744</v>
      </c>
      <c r="H4520" s="54">
        <f ca="1">EXP(E4520*(1/'Input Parameters'!$E$22-1/G4520))</f>
        <v>0.48624211905541692</v>
      </c>
      <c r="I4520" s="10">
        <f t="shared" ca="1" si="609"/>
        <v>0.16488214205305129</v>
      </c>
      <c r="J4520" s="29">
        <f ca="1">_xlfn.BETA.INV(I4520,'Input Parameters'!$L$24,'Input Parameters'!$M$24,'Input Parameters'!$J$24,'Input Parameters'!$K$24)</f>
        <v>0.44682357719018606</v>
      </c>
      <c r="K4520" s="156">
        <f ca="1">('Input Parameters'!$E$25/'Input Parameters'!$E$31)^$J4520</f>
        <v>4.0546319936045176E-2</v>
      </c>
      <c r="L4520" s="66">
        <f ca="1">$H4520*$C4520*'Input Parameters'!$E$23*K4520</f>
        <v>9.3436654884647208</v>
      </c>
      <c r="M4520" s="23">
        <f t="shared" ca="1" si="610"/>
        <v>0.97334416642378752</v>
      </c>
      <c r="N4520" s="15">
        <f ca="1">_xlfn.NORM.INV(M4520,'Input Parameters'!$E$26,'Input Parameters'!$F$26)</f>
        <v>7.4580142363850688E-2</v>
      </c>
      <c r="O4520" s="8">
        <f t="shared" ca="1" si="611"/>
        <v>9.2578750853276714E-2</v>
      </c>
      <c r="P4520" s="29">
        <f ca="1">_xlfn.LOGNORM.INV(O4520,'Input Parameters'!$H$27,'Input Parameters'!$I$27)</f>
        <v>0.79215292481575184</v>
      </c>
      <c r="Q4520" s="10"/>
      <c r="R4520" s="15">
        <f>'Input Parameters'!$E$28</f>
        <v>12.7</v>
      </c>
      <c r="S4520" s="10">
        <f t="shared" ca="1" si="612"/>
        <v>0.95038947279082175</v>
      </c>
      <c r="T4520" s="25">
        <f ca="1">_xlfn.LOGNORM.INV(S4520,'Input Parameters'!$H$29,'Input Parameters'!$I$29)</f>
        <v>70.072499615311258</v>
      </c>
      <c r="U4520" s="10">
        <f t="shared" ca="1" si="613"/>
        <v>0.22516666272497687</v>
      </c>
      <c r="V4520" s="29">
        <f ca="1">IF('Input Parameters'!$D$30="Beta",_xlfn.BETA.INV(U4520,'Input Parameters'!$L$30,'Input Parameters'!$M$30,'Input Parameters'!$J$30,'Input Parameters'!$K$30),IF('Input Parameters'!$D$30="LogNorm",_xlfn.LOGNORM.INV(U4520,'Input Parameters'!$H$30,'Input Parameters'!$I$30)))</f>
        <v>0.74195344700106636</v>
      </c>
      <c r="W4520" s="2">
        <f ca="1">N4520+(P4520-N4520)*(1-ERF((T4520-R4520)/(2*SQRT(L4520*'Input Parameters'!$E$31))))</f>
        <v>0.20693560892835125</v>
      </c>
      <c r="X4520">
        <f t="shared" ca="1" si="614"/>
        <v>1</v>
      </c>
      <c r="Y4520" s="7"/>
    </row>
    <row r="4521" spans="1:25" ht="15" customHeight="1" x14ac:dyDescent="0.3">
      <c r="A4521" s="130">
        <v>4514</v>
      </c>
      <c r="B4521" s="10">
        <f t="shared" ca="1" si="606"/>
        <v>0.89706779086855759</v>
      </c>
      <c r="C4521" s="57">
        <f ca="1">_xlfn.NORM.INV(B4521,'Input Parameters'!$E$19,'Input Parameters'!$F$19)</f>
        <v>674.19412876973036</v>
      </c>
      <c r="D4521" s="10">
        <f t="shared" ca="1" si="607"/>
        <v>0.92796967130263752</v>
      </c>
      <c r="E4521" s="59">
        <f ca="1">IF(_xlfn.NORM.INV(D4521,'Input Parameters'!$E$20,'Input Parameters'!$F$20)&lt;3500,3500,IF(_xlfn.NORM.INV(D4521,'Input Parameters'!$E$20,'Input Parameters'!$F$20)&gt;5500,5500,_xlfn.NORM.INV(D4521,'Input Parameters'!$E$20,'Input Parameters'!$F$20)))</f>
        <v>5500</v>
      </c>
      <c r="F4521" s="10">
        <f t="shared" ca="1" si="608"/>
        <v>0.89253873093199287</v>
      </c>
      <c r="G4521" s="61">
        <f ca="1">_xlfn.NORM.INV(F4521,'Input Parameters'!$E$21,'Input Parameters'!$F$21)</f>
        <v>294.59752331347033</v>
      </c>
      <c r="H4521" s="54">
        <f ca="1">EXP(E4521*(1/'Input Parameters'!$E$22-1/G4521))</f>
        <v>1.1071530392696853</v>
      </c>
      <c r="I4521" s="10">
        <f t="shared" ca="1" si="609"/>
        <v>7.795868554518337E-2</v>
      </c>
      <c r="J4521" s="29">
        <f ca="1">_xlfn.BETA.INV(I4521,'Input Parameters'!$L$24,'Input Parameters'!$M$24,'Input Parameters'!$J$24,'Input Parameters'!$K$24)</f>
        <v>0.37552918114914752</v>
      </c>
      <c r="K4521" s="156">
        <f ca="1">('Input Parameters'!$E$25/'Input Parameters'!$E$31)^$J4521</f>
        <v>6.7618308037359992E-2</v>
      </c>
      <c r="L4521" s="66">
        <f ca="1">$H4521*$C4521*'Input Parameters'!$E$23*K4521</f>
        <v>50.472744701438621</v>
      </c>
      <c r="M4521" s="23">
        <f t="shared" ca="1" si="610"/>
        <v>7.5355240952405755E-2</v>
      </c>
      <c r="N4521" s="15">
        <f ca="1">_xlfn.NORM.INV(M4521,'Input Parameters'!$E$26,'Input Parameters'!$F$26)</f>
        <v>3.8224448316748101E-3</v>
      </c>
      <c r="O4521" s="8">
        <f t="shared" ca="1" si="611"/>
        <v>0.84795388448705522</v>
      </c>
      <c r="P4521" s="29">
        <f ca="1">_xlfn.LOGNORM.INV(O4521,'Input Parameters'!$H$27,'Input Parameters'!$I$27)</f>
        <v>2.2431394839467274</v>
      </c>
      <c r="Q4521" s="10"/>
      <c r="R4521" s="15">
        <f>'Input Parameters'!$E$28</f>
        <v>12.7</v>
      </c>
      <c r="S4521" s="10">
        <f t="shared" ca="1" si="612"/>
        <v>0.16038544506529373</v>
      </c>
      <c r="T4521" s="25">
        <f ca="1">_xlfn.LOGNORM.INV(S4521,'Input Parameters'!$H$29,'Input Parameters'!$I$29)</f>
        <v>52.089258656627919</v>
      </c>
      <c r="U4521" s="10">
        <f t="shared" ca="1" si="613"/>
        <v>9.7380645586064407E-2</v>
      </c>
      <c r="V4521" s="29">
        <f ca="1">IF('Input Parameters'!$D$30="Beta",_xlfn.BETA.INV(U4521,'Input Parameters'!$L$30,'Input Parameters'!$M$30,'Input Parameters'!$J$30,'Input Parameters'!$K$30),IF('Input Parameters'!$D$30="LogNorm",_xlfn.LOGNORM.INV(U4521,'Input Parameters'!$H$30,'Input Parameters'!$I$30)))</f>
        <v>0.59922957490888096</v>
      </c>
      <c r="W4521" s="2">
        <f ca="1">N4521+(P4521-N4521)*(1-ERF((T4521-R4521)/(2*SQRT(L4521*'Input Parameters'!$E$31))))</f>
        <v>1.560206037584825</v>
      </c>
      <c r="X4521">
        <f t="shared" ca="1" si="614"/>
        <v>0</v>
      </c>
      <c r="Y4521" s="7"/>
    </row>
    <row r="4522" spans="1:25" ht="15" customHeight="1" x14ac:dyDescent="0.3">
      <c r="A4522" s="130">
        <v>4515</v>
      </c>
      <c r="B4522" s="10">
        <f t="shared" ca="1" si="606"/>
        <v>1.7875250885798777E-2</v>
      </c>
      <c r="C4522" s="57">
        <f ca="1">_xlfn.NORM.INV(B4522,'Input Parameters'!$E$19,'Input Parameters'!$F$19)</f>
        <v>389.87080152269618</v>
      </c>
      <c r="D4522" s="10">
        <f t="shared" ca="1" si="607"/>
        <v>0.23155721735002233</v>
      </c>
      <c r="E4522" s="59">
        <f ca="1">IF(_xlfn.NORM.INV(D4522,'Input Parameters'!$E$20,'Input Parameters'!$F$20)&lt;3500,3500,IF(_xlfn.NORM.INV(D4522,'Input Parameters'!$E$20,'Input Parameters'!$F$20)&gt;5500,5500,_xlfn.NORM.INV(D4522,'Input Parameters'!$E$20,'Input Parameters'!$F$20)))</f>
        <v>4286.3902907485144</v>
      </c>
      <c r="F4522" s="10">
        <f t="shared" ca="1" si="608"/>
        <v>0.4349183673502276</v>
      </c>
      <c r="G4522" s="61">
        <f ca="1">_xlfn.NORM.INV(F4522,'Input Parameters'!$E$21,'Input Parameters'!$F$21)</f>
        <v>283.56201425228181</v>
      </c>
      <c r="H4522" s="54">
        <f ca="1">EXP(E4522*(1/'Input Parameters'!$E$22-1/G4522))</f>
        <v>0.61451774705428786</v>
      </c>
      <c r="I4522" s="10">
        <f t="shared" ca="1" si="609"/>
        <v>0.96107477562571164</v>
      </c>
      <c r="J4522" s="29">
        <f ca="1">_xlfn.BETA.INV(I4522,'Input Parameters'!$L$24,'Input Parameters'!$M$24,'Input Parameters'!$J$24,'Input Parameters'!$K$24)</f>
        <v>0.84704323127460235</v>
      </c>
      <c r="K4522" s="156">
        <f ca="1">('Input Parameters'!$E$25/'Input Parameters'!$E$31)^$J4522</f>
        <v>2.2966469997401941E-3</v>
      </c>
      <c r="L4522" s="66">
        <f ca="1">$H4522*$C4522*'Input Parameters'!$E$23*K4522</f>
        <v>0.55023649089223181</v>
      </c>
      <c r="M4522" s="23">
        <f t="shared" ca="1" si="610"/>
        <v>0.64905450199609227</v>
      </c>
      <c r="N4522" s="15">
        <f ca="1">_xlfn.NORM.INV(M4522,'Input Parameters'!$E$26,'Input Parameters'!$F$26)</f>
        <v>4.2038150489584696E-2</v>
      </c>
      <c r="O4522" s="8">
        <f t="shared" ca="1" si="611"/>
        <v>0.62249980567656316</v>
      </c>
      <c r="P4522" s="29">
        <f ca="1">_xlfn.LOGNORM.INV(O4522,'Input Parameters'!$H$27,'Input Parameters'!$I$27)</f>
        <v>1.6343864526149836</v>
      </c>
      <c r="Q4522" s="10"/>
      <c r="R4522" s="15">
        <f>'Input Parameters'!$E$28</f>
        <v>12.7</v>
      </c>
      <c r="S4522" s="10">
        <f t="shared" ca="1" si="612"/>
        <v>0.37077683393055794</v>
      </c>
      <c r="T4522" s="25">
        <f ca="1">_xlfn.LOGNORM.INV(S4522,'Input Parameters'!$H$29,'Input Parameters'!$I$29)</f>
        <v>56.11508787029107</v>
      </c>
      <c r="U4522" s="10">
        <f t="shared" ca="1" si="613"/>
        <v>0.1890237217041979</v>
      </c>
      <c r="V4522" s="29">
        <f ca="1">IF('Input Parameters'!$D$30="Beta",_xlfn.BETA.INV(U4522,'Input Parameters'!$L$30,'Input Parameters'!$M$30,'Input Parameters'!$J$30,'Input Parameters'!$K$30),IF('Input Parameters'!$D$30="LogNorm",_xlfn.LOGNORM.INV(U4522,'Input Parameters'!$H$30,'Input Parameters'!$I$30)))</f>
        <v>0.70581028321280515</v>
      </c>
      <c r="W4522" s="2">
        <f ca="1">N4522+(P4522-N4522)*(1-ERF((T4522-R4522)/(2*SQRT(L4522*'Input Parameters'!$E$31))))</f>
        <v>4.2093797852677521E-2</v>
      </c>
      <c r="X4522">
        <f t="shared" ca="1" si="614"/>
        <v>1</v>
      </c>
      <c r="Y4522" s="7"/>
    </row>
    <row r="4523" spans="1:25" ht="15" customHeight="1" x14ac:dyDescent="0.3">
      <c r="A4523" s="130">
        <v>4516</v>
      </c>
      <c r="B4523" s="10">
        <f t="shared" ca="1" si="606"/>
        <v>7.1533460780068503E-2</v>
      </c>
      <c r="C4523" s="57">
        <f ca="1">_xlfn.NORM.INV(B4523,'Input Parameters'!$E$19,'Input Parameters'!$F$19)</f>
        <v>443.55270198394055</v>
      </c>
      <c r="D4523" s="10">
        <f t="shared" ca="1" si="607"/>
        <v>0.3785423747651685</v>
      </c>
      <c r="E4523" s="59">
        <f ca="1">IF(_xlfn.NORM.INV(D4523,'Input Parameters'!$E$20,'Input Parameters'!$F$20)&lt;3500,3500,IF(_xlfn.NORM.INV(D4523,'Input Parameters'!$E$20,'Input Parameters'!$F$20)&gt;5500,5500,_xlfn.NORM.INV(D4523,'Input Parameters'!$E$20,'Input Parameters'!$F$20)))</f>
        <v>4583.4821024462844</v>
      </c>
      <c r="F4523" s="10">
        <f t="shared" ca="1" si="608"/>
        <v>0.75848542637186889</v>
      </c>
      <c r="G4523" s="61">
        <f ca="1">_xlfn.NORM.INV(F4523,'Input Parameters'!$E$21,'Input Parameters'!$F$21)</f>
        <v>290.36330982365808</v>
      </c>
      <c r="H4523" s="54">
        <f ca="1">EXP(E4523*(1/'Input Parameters'!$E$22-1/G4523))</f>
        <v>0.86757672884759263</v>
      </c>
      <c r="I4523" s="10">
        <f t="shared" ca="1" si="609"/>
        <v>0.16123886366525841</v>
      </c>
      <c r="J4523" s="29">
        <f ca="1">_xlfn.BETA.INV(I4523,'Input Parameters'!$L$24,'Input Parameters'!$M$24,'Input Parameters'!$J$24,'Input Parameters'!$K$24)</f>
        <v>0.44440451376720819</v>
      </c>
      <c r="K4523" s="156">
        <f ca="1">('Input Parameters'!$E$25/'Input Parameters'!$E$31)^$J4523</f>
        <v>4.1256071491652217E-2</v>
      </c>
      <c r="L4523" s="66">
        <f ca="1">$H4523*$C4523*'Input Parameters'!$E$23*K4523</f>
        <v>15.875996500318307</v>
      </c>
      <c r="M4523" s="23">
        <f t="shared" ca="1" si="610"/>
        <v>0.80209477327940204</v>
      </c>
      <c r="N4523" s="15">
        <f ca="1">_xlfn.NORM.INV(M4523,'Input Parameters'!$E$26,'Input Parameters'!$F$26)</f>
        <v>5.1831673585527302E-2</v>
      </c>
      <c r="O4523" s="8">
        <f t="shared" ca="1" si="611"/>
        <v>0.60981245340018553</v>
      </c>
      <c r="P4523" s="29">
        <f ca="1">_xlfn.LOGNORM.INV(O4523,'Input Parameters'!$H$27,'Input Parameters'!$I$27)</f>
        <v>1.6105398834486633</v>
      </c>
      <c r="Q4523" s="10"/>
      <c r="R4523" s="15">
        <f>'Input Parameters'!$E$28</f>
        <v>12.7</v>
      </c>
      <c r="S4523" s="10">
        <f t="shared" ca="1" si="612"/>
        <v>0.11813157972344468</v>
      </c>
      <c r="T4523" s="25">
        <f ca="1">_xlfn.LOGNORM.INV(S4523,'Input Parameters'!$H$29,'Input Parameters'!$I$29)</f>
        <v>50.981254475800192</v>
      </c>
      <c r="U4523" s="10">
        <f t="shared" ca="1" si="613"/>
        <v>0.35313998198673235</v>
      </c>
      <c r="V4523" s="29">
        <f ca="1">IF('Input Parameters'!$D$30="Beta",_xlfn.BETA.INV(U4523,'Input Parameters'!$L$30,'Input Parameters'!$M$30,'Input Parameters'!$J$30,'Input Parameters'!$K$30),IF('Input Parameters'!$D$30="LogNorm",_xlfn.LOGNORM.INV(U4523,'Input Parameters'!$H$30,'Input Parameters'!$I$30)))</f>
        <v>0.86122016154540282</v>
      </c>
      <c r="W4523" s="2">
        <f ca="1">N4523+(P4523-N4523)*(1-ERF((T4523-R4523)/(2*SQRT(L4523*'Input Parameters'!$E$31))))</f>
        <v>0.82636796841182847</v>
      </c>
      <c r="X4523">
        <f t="shared" ca="1" si="614"/>
        <v>1</v>
      </c>
      <c r="Y4523" s="7"/>
    </row>
    <row r="4524" spans="1:25" ht="15" customHeight="1" x14ac:dyDescent="0.3">
      <c r="A4524" s="130">
        <v>4517</v>
      </c>
      <c r="B4524" s="10">
        <f t="shared" ca="1" si="606"/>
        <v>0.29959407497774104</v>
      </c>
      <c r="C4524" s="57">
        <f ca="1">_xlfn.NORM.INV(B4524,'Input Parameters'!$E$19,'Input Parameters'!$F$19)</f>
        <v>522.88947417620409</v>
      </c>
      <c r="D4524" s="10">
        <f t="shared" ca="1" si="607"/>
        <v>0.31499791585454362</v>
      </c>
      <c r="E4524" s="59">
        <f ca="1">IF(_xlfn.NORM.INV(D4524,'Input Parameters'!$E$20,'Input Parameters'!$F$20)&lt;3500,3500,IF(_xlfn.NORM.INV(D4524,'Input Parameters'!$E$20,'Input Parameters'!$F$20)&gt;5500,5500,_xlfn.NORM.INV(D4524,'Input Parameters'!$E$20,'Input Parameters'!$F$20)))</f>
        <v>4462.7870984489509</v>
      </c>
      <c r="F4524" s="10">
        <f t="shared" ca="1" si="608"/>
        <v>0.37169339304492321</v>
      </c>
      <c r="G4524" s="61">
        <f ca="1">_xlfn.NORM.INV(F4524,'Input Parameters'!$E$21,'Input Parameters'!$F$21)</f>
        <v>282.27685862226491</v>
      </c>
      <c r="H4524" s="54">
        <f ca="1">EXP(E4524*(1/'Input Parameters'!$E$22-1/G4524))</f>
        <v>0.5606776373276956</v>
      </c>
      <c r="I4524" s="10">
        <f t="shared" ca="1" si="609"/>
        <v>0.38782740897957502</v>
      </c>
      <c r="J4524" s="29">
        <f ca="1">_xlfn.BETA.INV(I4524,'Input Parameters'!$L$24,'Input Parameters'!$M$24,'Input Parameters'!$J$24,'Input Parameters'!$K$24)</f>
        <v>0.56071562139069975</v>
      </c>
      <c r="K4524" s="156">
        <f ca="1">('Input Parameters'!$E$25/'Input Parameters'!$E$31)^$J4524</f>
        <v>1.7911357484385812E-2</v>
      </c>
      <c r="L4524" s="66">
        <f ca="1">$H4524*$C4524*'Input Parameters'!$E$23*K4524</f>
        <v>5.2511162872194319</v>
      </c>
      <c r="M4524" s="23">
        <f t="shared" ca="1" si="610"/>
        <v>0.76227167464282075</v>
      </c>
      <c r="N4524" s="15">
        <f ca="1">_xlfn.NORM.INV(M4524,'Input Parameters'!$E$26,'Input Parameters'!$F$26)</f>
        <v>4.8986207966554243E-2</v>
      </c>
      <c r="O4524" s="8">
        <f t="shared" ca="1" si="611"/>
        <v>0.15954604508199288</v>
      </c>
      <c r="P4524" s="29">
        <f ca="1">_xlfn.LOGNORM.INV(O4524,'Input Parameters'!$H$27,'Input Parameters'!$I$27)</f>
        <v>0.91615167106060169</v>
      </c>
      <c r="Q4524" s="10"/>
      <c r="R4524" s="15">
        <f>'Input Parameters'!$E$28</f>
        <v>12.7</v>
      </c>
      <c r="S4524" s="10">
        <f t="shared" ca="1" si="612"/>
        <v>0.2383180120830648</v>
      </c>
      <c r="T4524" s="25">
        <f ca="1">_xlfn.LOGNORM.INV(S4524,'Input Parameters'!$H$29,'Input Parameters'!$I$29)</f>
        <v>53.75972333023207</v>
      </c>
      <c r="U4524" s="10">
        <f t="shared" ca="1" si="613"/>
        <v>0.95698718458074317</v>
      </c>
      <c r="V4524" s="29">
        <f ca="1">IF('Input Parameters'!$D$30="Beta",_xlfn.BETA.INV(U4524,'Input Parameters'!$L$30,'Input Parameters'!$M$30,'Input Parameters'!$J$30,'Input Parameters'!$K$30),IF('Input Parameters'!$D$30="LogNorm",_xlfn.LOGNORM.INV(U4524,'Input Parameters'!$H$30,'Input Parameters'!$I$30)))</f>
        <v>1.9663874350463428</v>
      </c>
      <c r="W4524" s="2">
        <f ca="1">N4524+(P4524-N4524)*(1-ERF((T4524-R4524)/(2*SQRT(L4524*'Input Parameters'!$E$31))))</f>
        <v>0.22689106722746777</v>
      </c>
      <c r="X4524">
        <f t="shared" ca="1" si="614"/>
        <v>1</v>
      </c>
      <c r="Y4524" s="7"/>
    </row>
    <row r="4525" spans="1:25" ht="15" customHeight="1" x14ac:dyDescent="0.3">
      <c r="A4525" s="130">
        <v>4518</v>
      </c>
      <c r="B4525" s="10">
        <f t="shared" ca="1" si="606"/>
        <v>0.73492732416438367</v>
      </c>
      <c r="C4525" s="57">
        <f ca="1">_xlfn.NORM.INV(B4525,'Input Parameters'!$E$19,'Input Parameters'!$F$19)</f>
        <v>620.34776054298516</v>
      </c>
      <c r="D4525" s="10">
        <f t="shared" ca="1" si="607"/>
        <v>0.12877527265484845</v>
      </c>
      <c r="E4525" s="59">
        <f ca="1">IF(_xlfn.NORM.INV(D4525,'Input Parameters'!$E$20,'Input Parameters'!$F$20)&lt;3500,3500,IF(_xlfn.NORM.INV(D4525,'Input Parameters'!$E$20,'Input Parameters'!$F$20)&gt;5500,5500,_xlfn.NORM.INV(D4525,'Input Parameters'!$E$20,'Input Parameters'!$F$20)))</f>
        <v>4007.4603084016908</v>
      </c>
      <c r="F4525" s="10">
        <f t="shared" ca="1" si="608"/>
        <v>0.20753254747340222</v>
      </c>
      <c r="G4525" s="61">
        <f ca="1">_xlfn.NORM.INV(F4525,'Input Parameters'!$E$21,'Input Parameters'!$F$21)</f>
        <v>278.44400092505015</v>
      </c>
      <c r="H4525" s="54">
        <f ca="1">EXP(E4525*(1/'Input Parameters'!$E$22-1/G4525))</f>
        <v>0.48919233624383129</v>
      </c>
      <c r="I4525" s="10">
        <f t="shared" ca="1" si="609"/>
        <v>0.46555393822368552</v>
      </c>
      <c r="J4525" s="29">
        <f ca="1">_xlfn.BETA.INV(I4525,'Input Parameters'!$L$24,'Input Parameters'!$M$24,'Input Parameters'!$J$24,'Input Parameters'!$K$24)</f>
        <v>0.59317986628695785</v>
      </c>
      <c r="K4525" s="156">
        <f ca="1">('Input Parameters'!$E$25/'Input Parameters'!$E$31)^$J4525</f>
        <v>1.4190194498486495E-2</v>
      </c>
      <c r="L4525" s="66">
        <f ca="1">$H4525*$C4525*'Input Parameters'!$E$23*K4525</f>
        <v>4.3062893883744318</v>
      </c>
      <c r="M4525" s="23">
        <f t="shared" ca="1" si="610"/>
        <v>0.12054841997882515</v>
      </c>
      <c r="N4525" s="15">
        <f ca="1">_xlfn.NORM.INV(M4525,'Input Parameters'!$E$26,'Input Parameters'!$F$26)</f>
        <v>9.3827573525509175E-3</v>
      </c>
      <c r="O4525" s="8">
        <f t="shared" ca="1" si="611"/>
        <v>0.33320953779240803</v>
      </c>
      <c r="P4525" s="29">
        <f ca="1">_xlfn.LOGNORM.INV(O4525,'Input Parameters'!$H$27,'Input Parameters'!$I$27)</f>
        <v>1.1764515923114354</v>
      </c>
      <c r="Q4525" s="10"/>
      <c r="R4525" s="15">
        <f>'Input Parameters'!$E$28</f>
        <v>12.7</v>
      </c>
      <c r="S4525" s="10">
        <f t="shared" ca="1" si="612"/>
        <v>0.43391442709091321</v>
      </c>
      <c r="T4525" s="25">
        <f ca="1">_xlfn.LOGNORM.INV(S4525,'Input Parameters'!$H$29,'Input Parameters'!$I$29)</f>
        <v>57.153914725477918</v>
      </c>
      <c r="U4525" s="10">
        <f t="shared" ca="1" si="613"/>
        <v>0.71829098554720539</v>
      </c>
      <c r="V4525" s="29">
        <f ca="1">IF('Input Parameters'!$D$30="Beta",_xlfn.BETA.INV(U4525,'Input Parameters'!$L$30,'Input Parameters'!$M$30,'Input Parameters'!$J$30,'Input Parameters'!$K$30),IF('Input Parameters'!$D$30="LogNorm",_xlfn.LOGNORM.INV(U4525,'Input Parameters'!$H$30,'Input Parameters'!$I$30)))</f>
        <v>1.2548909736028064</v>
      </c>
      <c r="W4525" s="2">
        <f ca="1">N4525+(P4525-N4525)*(1-ERF((T4525-R4525)/(2*SQRT(L4525*'Input Parameters'!$E$31))))</f>
        <v>0.16090746429723249</v>
      </c>
      <c r="X4525">
        <f t="shared" ca="1" si="614"/>
        <v>1</v>
      </c>
      <c r="Y4525" s="7"/>
    </row>
    <row r="4526" spans="1:25" ht="15" customHeight="1" x14ac:dyDescent="0.3">
      <c r="A4526" s="130">
        <v>4519</v>
      </c>
      <c r="B4526" s="10">
        <f t="shared" ca="1" si="606"/>
        <v>0.52865872830454042</v>
      </c>
      <c r="C4526" s="57">
        <f ca="1">_xlfn.NORM.INV(B4526,'Input Parameters'!$E$19,'Input Parameters'!$F$19)</f>
        <v>573.37543815730749</v>
      </c>
      <c r="D4526" s="10">
        <f t="shared" ca="1" si="607"/>
        <v>0.97391886829229113</v>
      </c>
      <c r="E4526" s="59">
        <f ca="1">IF(_xlfn.NORM.INV(D4526,'Input Parameters'!$E$20,'Input Parameters'!$F$20)&lt;3500,3500,IF(_xlfn.NORM.INV(D4526,'Input Parameters'!$E$20,'Input Parameters'!$F$20)&gt;5500,5500,_xlfn.NORM.INV(D4526,'Input Parameters'!$E$20,'Input Parameters'!$F$20)))</f>
        <v>5500</v>
      </c>
      <c r="F4526" s="10">
        <f t="shared" ca="1" si="608"/>
        <v>0.38669626220943853</v>
      </c>
      <c r="G4526" s="61">
        <f ca="1">_xlfn.NORM.INV(F4526,'Input Parameters'!$E$21,'Input Parameters'!$F$21)</f>
        <v>282.58679013236957</v>
      </c>
      <c r="H4526" s="54">
        <f ca="1">EXP(E4526*(1/'Input Parameters'!$E$22-1/G4526))</f>
        <v>0.50071609253163663</v>
      </c>
      <c r="I4526" s="10">
        <f t="shared" ca="1" si="609"/>
        <v>0.91618244180468755</v>
      </c>
      <c r="J4526" s="29">
        <f ca="1">_xlfn.BETA.INV(I4526,'Input Parameters'!$L$24,'Input Parameters'!$M$24,'Input Parameters'!$J$24,'Input Parameters'!$K$24)</f>
        <v>0.80448085624791799</v>
      </c>
      <c r="K4526" s="156">
        <f ca="1">('Input Parameters'!$E$25/'Input Parameters'!$E$31)^$J4526</f>
        <v>3.1166959854279038E-3</v>
      </c>
      <c r="L4526" s="66">
        <f ca="1">$H4526*$C4526*'Input Parameters'!$E$23*K4526</f>
        <v>0.89479814692056769</v>
      </c>
      <c r="M4526" s="23">
        <f t="shared" ca="1" si="610"/>
        <v>0.62260375352284514</v>
      </c>
      <c r="N4526" s="15">
        <f ca="1">_xlfn.NORM.INV(M4526,'Input Parameters'!$E$26,'Input Parameters'!$F$26)</f>
        <v>4.055885400176016E-2</v>
      </c>
      <c r="O4526" s="8">
        <f t="shared" ca="1" si="611"/>
        <v>0.91875164205216919</v>
      </c>
      <c r="P4526" s="29">
        <f ca="1">_xlfn.LOGNORM.INV(O4526,'Input Parameters'!$H$27,'Input Parameters'!$I$27)</f>
        <v>2.6409473351213948</v>
      </c>
      <c r="Q4526" s="10"/>
      <c r="R4526" s="15">
        <f>'Input Parameters'!$E$28</f>
        <v>12.7</v>
      </c>
      <c r="S4526" s="10">
        <f t="shared" ca="1" si="612"/>
        <v>0.33736966108960464</v>
      </c>
      <c r="T4526" s="25">
        <f ca="1">_xlfn.LOGNORM.INV(S4526,'Input Parameters'!$H$29,'Input Parameters'!$I$29)</f>
        <v>55.551821504847112</v>
      </c>
      <c r="U4526" s="10">
        <f t="shared" ca="1" si="613"/>
        <v>0.52057678162300314</v>
      </c>
      <c r="V4526" s="29">
        <f ca="1">IF('Input Parameters'!$D$30="Beta",_xlfn.BETA.INV(U4526,'Input Parameters'!$L$30,'Input Parameters'!$M$30,'Input Parameters'!$J$30,'Input Parameters'!$K$30),IF('Input Parameters'!$D$30="LogNorm",_xlfn.LOGNORM.INV(U4526,'Input Parameters'!$H$30,'Input Parameters'!$I$30)))</f>
        <v>1.0197479674906733</v>
      </c>
      <c r="W4526" s="2">
        <f ca="1">N4526+(P4526-N4526)*(1-ERF((T4526-R4526)/(2*SQRT(L4526*'Input Parameters'!$E$31))))</f>
        <v>4.4092333984898049E-2</v>
      </c>
      <c r="X4526">
        <f t="shared" ca="1" si="614"/>
        <v>1</v>
      </c>
      <c r="Y4526" s="7"/>
    </row>
    <row r="4527" spans="1:25" ht="15" customHeight="1" x14ac:dyDescent="0.3">
      <c r="A4527" s="130">
        <v>4520</v>
      </c>
      <c r="B4527" s="10">
        <f t="shared" ca="1" si="606"/>
        <v>0.47371969631356248</v>
      </c>
      <c r="C4527" s="57">
        <f ca="1">_xlfn.NORM.INV(B4527,'Input Parameters'!$E$19,'Input Parameters'!$F$19)</f>
        <v>561.72953447395173</v>
      </c>
      <c r="D4527" s="10">
        <f t="shared" ca="1" si="607"/>
        <v>0.51735006747970325</v>
      </c>
      <c r="E4527" s="59">
        <f ca="1">IF(_xlfn.NORM.INV(D4527,'Input Parameters'!$E$20,'Input Parameters'!$F$20)&lt;3500,3500,IF(_xlfn.NORM.INV(D4527,'Input Parameters'!$E$20,'Input Parameters'!$F$20)&gt;5500,5500,_xlfn.NORM.INV(D4527,'Input Parameters'!$E$20,'Input Parameters'!$F$20)))</f>
        <v>4830.4527218157809</v>
      </c>
      <c r="F4527" s="10">
        <f t="shared" ca="1" si="608"/>
        <v>0.68735456412679741</v>
      </c>
      <c r="G4527" s="61">
        <f ca="1">_xlfn.NORM.INV(F4527,'Input Parameters'!$E$21,'Input Parameters'!$F$21)</f>
        <v>288.68855396766526</v>
      </c>
      <c r="H4527" s="54">
        <f ca="1">EXP(E4527*(1/'Input Parameters'!$E$22-1/G4527))</f>
        <v>0.78175452996312322</v>
      </c>
      <c r="I4527" s="10">
        <f t="shared" ca="1" si="609"/>
        <v>0.28049417470602689</v>
      </c>
      <c r="J4527" s="29">
        <f ca="1">_xlfn.BETA.INV(I4527,'Input Parameters'!$L$24,'Input Parameters'!$M$24,'Input Parameters'!$J$24,'Input Parameters'!$K$24)</f>
        <v>0.51171653718984045</v>
      </c>
      <c r="K4527" s="156">
        <f ca="1">('Input Parameters'!$E$25/'Input Parameters'!$E$31)^$J4527</f>
        <v>2.5455511388094345E-2</v>
      </c>
      <c r="L4527" s="66">
        <f ca="1">$H4527*$C4527*'Input Parameters'!$E$23*K4527</f>
        <v>11.178396019663682</v>
      </c>
      <c r="M4527" s="23">
        <f t="shared" ca="1" si="610"/>
        <v>0.34851059911535032</v>
      </c>
      <c r="N4527" s="15">
        <f ca="1">_xlfn.NORM.INV(M4527,'Input Parameters'!$E$26,'Input Parameters'!$F$26)</f>
        <v>2.5823761990206126E-2</v>
      </c>
      <c r="O4527" s="8">
        <f t="shared" ca="1" si="611"/>
        <v>0.2407188316659814</v>
      </c>
      <c r="P4527" s="29">
        <f ca="1">_xlfn.LOGNORM.INV(O4527,'Input Parameters'!$H$27,'Input Parameters'!$I$27)</f>
        <v>1.0426421927499583</v>
      </c>
      <c r="Q4527" s="10"/>
      <c r="R4527" s="15">
        <f>'Input Parameters'!$E$28</f>
        <v>12.7</v>
      </c>
      <c r="S4527" s="10">
        <f t="shared" ca="1" si="612"/>
        <v>0.14185137636917033</v>
      </c>
      <c r="T4527" s="25">
        <f ca="1">_xlfn.LOGNORM.INV(S4527,'Input Parameters'!$H$29,'Input Parameters'!$I$29)</f>
        <v>51.628343592192962</v>
      </c>
      <c r="U4527" s="10">
        <f t="shared" ca="1" si="613"/>
        <v>0.98988178304142016</v>
      </c>
      <c r="V4527" s="29">
        <f ca="1">IF('Input Parameters'!$D$30="Beta",_xlfn.BETA.INV(U4527,'Input Parameters'!$L$30,'Input Parameters'!$M$30,'Input Parameters'!$J$30,'Input Parameters'!$K$30),IF('Input Parameters'!$D$30="LogNorm",_xlfn.LOGNORM.INV(U4527,'Input Parameters'!$H$30,'Input Parameters'!$I$30)))</f>
        <v>2.4964053533952906</v>
      </c>
      <c r="W4527" s="2">
        <f ca="1">N4527+(P4527-N4527)*(1-ERF((T4527-R4527)/(2*SQRT(L4527*'Input Parameters'!$E$31))))</f>
        <v>0.44305904713494448</v>
      </c>
      <c r="X4527">
        <f t="shared" ca="1" si="614"/>
        <v>1</v>
      </c>
      <c r="Y4527" s="7"/>
    </row>
    <row r="4528" spans="1:25" ht="15" customHeight="1" x14ac:dyDescent="0.3">
      <c r="A4528" s="130">
        <v>4521</v>
      </c>
      <c r="B4528" s="10">
        <f t="shared" ca="1" si="606"/>
        <v>0.73292106238525168</v>
      </c>
      <c r="C4528" s="57">
        <f ca="1">_xlfn.NORM.INV(B4528,'Input Parameters'!$E$19,'Input Parameters'!$F$19)</f>
        <v>619.83124435348668</v>
      </c>
      <c r="D4528" s="10">
        <f t="shared" ca="1" si="607"/>
        <v>0.66446982433491453</v>
      </c>
      <c r="E4528" s="59">
        <f ca="1">IF(_xlfn.NORM.INV(D4528,'Input Parameters'!$E$20,'Input Parameters'!$F$20)&lt;3500,3500,IF(_xlfn.NORM.INV(D4528,'Input Parameters'!$E$20,'Input Parameters'!$F$20)&gt;5500,5500,_xlfn.NORM.INV(D4528,'Input Parameters'!$E$20,'Input Parameters'!$F$20)))</f>
        <v>5097.2852305904153</v>
      </c>
      <c r="F4528" s="10">
        <f t="shared" ca="1" si="608"/>
        <v>0.27198986493226029</v>
      </c>
      <c r="G4528" s="61">
        <f ca="1">_xlfn.NORM.INV(F4528,'Input Parameters'!$E$21,'Input Parameters'!$F$21)</f>
        <v>280.08050559834584</v>
      </c>
      <c r="H4528" s="54">
        <f ca="1">EXP(E4528*(1/'Input Parameters'!$E$22-1/G4528))</f>
        <v>0.4482162285438912</v>
      </c>
      <c r="I4528" s="10">
        <f t="shared" ca="1" si="609"/>
        <v>0.21382264908218229</v>
      </c>
      <c r="J4528" s="29">
        <f ca="1">_xlfn.BETA.INV(I4528,'Input Parameters'!$L$24,'Input Parameters'!$M$24,'Input Parameters'!$J$24,'Input Parameters'!$K$24)</f>
        <v>0.47664889592938792</v>
      </c>
      <c r="K4528" s="156">
        <f ca="1">('Input Parameters'!$E$25/'Input Parameters'!$E$31)^$J4528</f>
        <v>3.2736533126690476E-2</v>
      </c>
      <c r="L4528" s="66">
        <f ca="1">$H4528*$C4528*'Input Parameters'!$E$23*K4528</f>
        <v>9.0948119971962669</v>
      </c>
      <c r="M4528" s="23">
        <f t="shared" ca="1" si="610"/>
        <v>0.85296820313683452</v>
      </c>
      <c r="N4528" s="15">
        <f ca="1">_xlfn.NORM.INV(M4528,'Input Parameters'!$E$26,'Input Parameters'!$F$26)</f>
        <v>5.6034226176759308E-2</v>
      </c>
      <c r="O4528" s="8">
        <f t="shared" ca="1" si="611"/>
        <v>9.0702299087513372E-2</v>
      </c>
      <c r="P4528" s="29">
        <f ca="1">_xlfn.LOGNORM.INV(O4528,'Input Parameters'!$H$27,'Input Parameters'!$I$27)</f>
        <v>0.78816721214652441</v>
      </c>
      <c r="Q4528" s="10"/>
      <c r="R4528" s="15">
        <f>'Input Parameters'!$E$28</f>
        <v>12.7</v>
      </c>
      <c r="S4528" s="10">
        <f t="shared" ca="1" si="612"/>
        <v>0.45138223672467703</v>
      </c>
      <c r="T4528" s="25">
        <f ca="1">_xlfn.LOGNORM.INV(S4528,'Input Parameters'!$H$29,'Input Parameters'!$I$29)</f>
        <v>57.438547988393964</v>
      </c>
      <c r="U4528" s="10">
        <f t="shared" ca="1" si="613"/>
        <v>0.32301930125103562</v>
      </c>
      <c r="V4528" s="29">
        <f ca="1">IF('Input Parameters'!$D$30="Beta",_xlfn.BETA.INV(U4528,'Input Parameters'!$L$30,'Input Parameters'!$M$30,'Input Parameters'!$J$30,'Input Parameters'!$K$30),IF('Input Parameters'!$D$30="LogNorm",_xlfn.LOGNORM.INV(U4528,'Input Parameters'!$H$30,'Input Parameters'!$I$30)))</f>
        <v>0.83368029892373263</v>
      </c>
      <c r="W4528" s="2">
        <f ca="1">N4528+(P4528-N4528)*(1-ERF((T4528-R4528)/(2*SQRT(L4528*'Input Parameters'!$E$31))))</f>
        <v>0.2714161778113709</v>
      </c>
      <c r="X4528">
        <f t="shared" ca="1" si="614"/>
        <v>1</v>
      </c>
      <c r="Y4528" s="7"/>
    </row>
    <row r="4529" spans="1:25" ht="15" customHeight="1" x14ac:dyDescent="0.3">
      <c r="A4529" s="130">
        <v>4522</v>
      </c>
      <c r="B4529" s="10">
        <f t="shared" ca="1" si="606"/>
        <v>0.81598982569941003</v>
      </c>
      <c r="C4529" s="57">
        <f ca="1">_xlfn.NORM.INV(B4529,'Input Parameters'!$E$19,'Input Parameters'!$F$19)</f>
        <v>643.36586416395483</v>
      </c>
      <c r="D4529" s="10">
        <f t="shared" ca="1" si="607"/>
        <v>0.65452502539860657</v>
      </c>
      <c r="E4529" s="59">
        <f ca="1">IF(_xlfn.NORM.INV(D4529,'Input Parameters'!$E$20,'Input Parameters'!$F$20)&lt;3500,3500,IF(_xlfn.NORM.INV(D4529,'Input Parameters'!$E$20,'Input Parameters'!$F$20)&gt;5500,5500,_xlfn.NORM.INV(D4529,'Input Parameters'!$E$20,'Input Parameters'!$F$20)))</f>
        <v>5078.2963688502177</v>
      </c>
      <c r="F4529" s="10">
        <f t="shared" ca="1" si="608"/>
        <v>0.75918148049802736</v>
      </c>
      <c r="G4529" s="61">
        <f ca="1">_xlfn.NORM.INV(F4529,'Input Parameters'!$E$21,'Input Parameters'!$F$21)</f>
        <v>290.38086220248761</v>
      </c>
      <c r="H4529" s="54">
        <f ca="1">EXP(E4529*(1/'Input Parameters'!$E$22-1/G4529))</f>
        <v>0.85527737898903433</v>
      </c>
      <c r="I4529" s="10">
        <f t="shared" ca="1" si="609"/>
        <v>0.31665776233027709</v>
      </c>
      <c r="J4529" s="29">
        <f ca="1">_xlfn.BETA.INV(I4529,'Input Parameters'!$L$24,'Input Parameters'!$M$24,'Input Parameters'!$J$24,'Input Parameters'!$K$24)</f>
        <v>0.52899814488225227</v>
      </c>
      <c r="K4529" s="156">
        <f ca="1">('Input Parameters'!$E$25/'Input Parameters'!$E$31)^$J4529</f>
        <v>2.2487550376384634E-2</v>
      </c>
      <c r="L4529" s="66">
        <f ca="1">$H4529*$C4529*'Input Parameters'!$E$23*K4529</f>
        <v>12.373915592292246</v>
      </c>
      <c r="M4529" s="23">
        <f t="shared" ca="1" si="610"/>
        <v>0.97344213366545895</v>
      </c>
      <c r="N4529" s="15">
        <f ca="1">_xlfn.NORM.INV(M4529,'Input Parameters'!$E$26,'Input Parameters'!$F$26)</f>
        <v>7.4613555106412599E-2</v>
      </c>
      <c r="O4529" s="8">
        <f t="shared" ca="1" si="611"/>
        <v>0.28446937855869203</v>
      </c>
      <c r="P4529" s="29">
        <f ca="1">_xlfn.LOGNORM.INV(O4529,'Input Parameters'!$H$27,'Input Parameters'!$I$27)</f>
        <v>1.1065066836025406</v>
      </c>
      <c r="Q4529" s="10"/>
      <c r="R4529" s="15">
        <f>'Input Parameters'!$E$28</f>
        <v>12.7</v>
      </c>
      <c r="S4529" s="10">
        <f t="shared" ca="1" si="612"/>
        <v>0.39148600011869006</v>
      </c>
      <c r="T4529" s="25">
        <f ca="1">_xlfn.LOGNORM.INV(S4529,'Input Parameters'!$H$29,'Input Parameters'!$I$29)</f>
        <v>56.458542293726488</v>
      </c>
      <c r="U4529" s="10">
        <f t="shared" ca="1" si="613"/>
        <v>9.3193360796408387E-2</v>
      </c>
      <c r="V4529" s="29">
        <f ca="1">IF('Input Parameters'!$D$30="Beta",_xlfn.BETA.INV(U4529,'Input Parameters'!$L$30,'Input Parameters'!$M$30,'Input Parameters'!$J$30,'Input Parameters'!$K$30),IF('Input Parameters'!$D$30="LogNorm",_xlfn.LOGNORM.INV(U4529,'Input Parameters'!$H$30,'Input Parameters'!$I$30)))</f>
        <v>0.59341607597818202</v>
      </c>
      <c r="W4529" s="2">
        <f ca="1">N4529+(P4529-N4529)*(1-ERF((T4529-R4529)/(2*SQRT(L4529*'Input Parameters'!$E$31))))</f>
        <v>0.46576926147999032</v>
      </c>
      <c r="X4529">
        <f t="shared" ca="1" si="614"/>
        <v>1</v>
      </c>
      <c r="Y4529" s="7"/>
    </row>
    <row r="4530" spans="1:25" ht="15" customHeight="1" x14ac:dyDescent="0.3">
      <c r="A4530" s="130">
        <v>4523</v>
      </c>
      <c r="B4530" s="10">
        <f t="shared" ca="1" si="606"/>
        <v>9.8363508379920361E-2</v>
      </c>
      <c r="C4530" s="57">
        <f ca="1">_xlfn.NORM.INV(B4530,'Input Parameters'!$E$19,'Input Parameters'!$F$19)</f>
        <v>458.21618721675566</v>
      </c>
      <c r="D4530" s="10">
        <f t="shared" ca="1" si="607"/>
        <v>0.5802860326005902</v>
      </c>
      <c r="E4530" s="59">
        <f ca="1">IF(_xlfn.NORM.INV(D4530,'Input Parameters'!$E$20,'Input Parameters'!$F$20)&lt;3500,3500,IF(_xlfn.NORM.INV(D4530,'Input Parameters'!$E$20,'Input Parameters'!$F$20)&gt;5500,5500,_xlfn.NORM.INV(D4530,'Input Parameters'!$E$20,'Input Parameters'!$F$20)))</f>
        <v>4941.8376910563838</v>
      </c>
      <c r="F4530" s="10">
        <f t="shared" ca="1" si="608"/>
        <v>0.48937389800174969</v>
      </c>
      <c r="G4530" s="61">
        <f ca="1">_xlfn.NORM.INV(F4530,'Input Parameters'!$E$21,'Input Parameters'!$F$21)</f>
        <v>284.6406187333821</v>
      </c>
      <c r="H4530" s="54">
        <f ca="1">EXP(E4530*(1/'Input Parameters'!$E$22-1/G4530))</f>
        <v>0.60936736083765586</v>
      </c>
      <c r="I4530" s="10">
        <f t="shared" ca="1" si="609"/>
        <v>0.17082798234854135</v>
      </c>
      <c r="J4530" s="29">
        <f ca="1">_xlfn.BETA.INV(I4530,'Input Parameters'!$L$24,'Input Parameters'!$M$24,'Input Parameters'!$J$24,'Input Parameters'!$K$24)</f>
        <v>0.45070311885029435</v>
      </c>
      <c r="K4530" s="156">
        <f ca="1">('Input Parameters'!$E$25/'Input Parameters'!$E$31)^$J4530</f>
        <v>3.9433469896577644E-2</v>
      </c>
      <c r="L4530" s="66">
        <f ca="1">$H4530*$C4530*'Input Parameters'!$E$23*K4530</f>
        <v>11.01069188576019</v>
      </c>
      <c r="M4530" s="23">
        <f t="shared" ca="1" si="610"/>
        <v>4.4903164779352189E-2</v>
      </c>
      <c r="N4530" s="15">
        <f ca="1">_xlfn.NORM.INV(M4530,'Input Parameters'!$E$26,'Input Parameters'!$F$26)</f>
        <v>-1.624824349997181E-3</v>
      </c>
      <c r="O4530" s="8">
        <f t="shared" ca="1" si="611"/>
        <v>0.92922124258555683</v>
      </c>
      <c r="P4530" s="29">
        <f ca="1">_xlfn.LOGNORM.INV(O4530,'Input Parameters'!$H$27,'Input Parameters'!$I$27)</f>
        <v>2.7279841094969695</v>
      </c>
      <c r="Q4530" s="10"/>
      <c r="R4530" s="15">
        <f>'Input Parameters'!$E$28</f>
        <v>12.7</v>
      </c>
      <c r="S4530" s="10">
        <f t="shared" ca="1" si="612"/>
        <v>0.6600299779687685</v>
      </c>
      <c r="T4530" s="25">
        <f ca="1">_xlfn.LOGNORM.INV(S4530,'Input Parameters'!$H$29,'Input Parameters'!$I$29)</f>
        <v>60.992433534527436</v>
      </c>
      <c r="U4530" s="10">
        <f t="shared" ca="1" si="613"/>
        <v>0.99990351943353095</v>
      </c>
      <c r="V4530" s="29">
        <f ca="1">IF('Input Parameters'!$D$30="Beta",_xlfn.BETA.INV(U4530,'Input Parameters'!$L$30,'Input Parameters'!$M$30,'Input Parameters'!$J$30,'Input Parameters'!$K$30),IF('Input Parameters'!$D$30="LogNorm",_xlfn.LOGNORM.INV(U4530,'Input Parameters'!$H$30,'Input Parameters'!$I$30)))</f>
        <v>4.3464102596332896</v>
      </c>
      <c r="W4530" s="2">
        <f ca="1">N4530+(P4530-N4530)*(1-ERF((T4530-R4530)/(2*SQRT(L4530*'Input Parameters'!$E$31))))</f>
        <v>0.82663014817145353</v>
      </c>
      <c r="X4530">
        <f t="shared" ca="1" si="614"/>
        <v>1</v>
      </c>
      <c r="Y4530" s="7"/>
    </row>
    <row r="4531" spans="1:25" ht="15" customHeight="1" x14ac:dyDescent="0.3">
      <c r="A4531" s="130">
        <v>4524</v>
      </c>
      <c r="B4531" s="10">
        <f t="shared" ca="1" si="606"/>
        <v>0.72748734097340462</v>
      </c>
      <c r="C4531" s="57">
        <f ca="1">_xlfn.NORM.INV(B4531,'Input Parameters'!$E$19,'Input Parameters'!$F$19)</f>
        <v>618.44204527933391</v>
      </c>
      <c r="D4531" s="10">
        <f t="shared" ca="1" si="607"/>
        <v>0.81536336775855223</v>
      </c>
      <c r="E4531" s="59">
        <f ca="1">IF(_xlfn.NORM.INV(D4531,'Input Parameters'!$E$20,'Input Parameters'!$F$20)&lt;3500,3500,IF(_xlfn.NORM.INV(D4531,'Input Parameters'!$E$20,'Input Parameters'!$F$20)&gt;5500,5500,_xlfn.NORM.INV(D4531,'Input Parameters'!$E$20,'Input Parameters'!$F$20)))</f>
        <v>5428.4848382483278</v>
      </c>
      <c r="F4531" s="10">
        <f t="shared" ca="1" si="608"/>
        <v>5.3964218114075035E-2</v>
      </c>
      <c r="G4531" s="61">
        <f ca="1">_xlfn.NORM.INV(F4531,'Input Parameters'!$E$21,'Input Parameters'!$F$21)</f>
        <v>272.2144657015034</v>
      </c>
      <c r="H4531" s="54">
        <f ca="1">EXP(E4531*(1/'Input Parameters'!$E$22-1/G4531))</f>
        <v>0.24300115560898219</v>
      </c>
      <c r="I4531" s="10">
        <f t="shared" ca="1" si="609"/>
        <v>0.56681456255830454</v>
      </c>
      <c r="J4531" s="29">
        <f ca="1">_xlfn.BETA.INV(I4531,'Input Parameters'!$L$24,'Input Parameters'!$M$24,'Input Parameters'!$J$24,'Input Parameters'!$K$24)</f>
        <v>0.63402395067280204</v>
      </c>
      <c r="K4531" s="156">
        <f ca="1">('Input Parameters'!$E$25/'Input Parameters'!$E$31)^$J4531</f>
        <v>1.0586231155102181E-2</v>
      </c>
      <c r="L4531" s="66">
        <f ca="1">$H4531*$C4531*'Input Parameters'!$E$23*K4531</f>
        <v>1.5909213844466263</v>
      </c>
      <c r="M4531" s="23">
        <f t="shared" ca="1" si="610"/>
        <v>0.27529908238585687</v>
      </c>
      <c r="N4531" s="15">
        <f ca="1">_xlfn.NORM.INV(M4531,'Input Parameters'!$E$26,'Input Parameters'!$F$26)</f>
        <v>2.1465855386742123E-2</v>
      </c>
      <c r="O4531" s="8">
        <f t="shared" ca="1" si="611"/>
        <v>0.24173370947939588</v>
      </c>
      <c r="P4531" s="29">
        <f ca="1">_xlfn.LOGNORM.INV(O4531,'Input Parameters'!$H$27,'Input Parameters'!$I$27)</f>
        <v>1.0441449882629898</v>
      </c>
      <c r="Q4531" s="10"/>
      <c r="R4531" s="15">
        <f>'Input Parameters'!$E$28</f>
        <v>12.7</v>
      </c>
      <c r="S4531" s="10">
        <f t="shared" ca="1" si="612"/>
        <v>0.69317118137714007</v>
      </c>
      <c r="T4531" s="25">
        <f ca="1">_xlfn.LOGNORM.INV(S4531,'Input Parameters'!$H$29,'Input Parameters'!$I$29)</f>
        <v>61.627873016656771</v>
      </c>
      <c r="U4531" s="10">
        <f t="shared" ca="1" si="613"/>
        <v>0.71466096957932468</v>
      </c>
      <c r="V4531" s="29">
        <f ca="1">IF('Input Parameters'!$D$30="Beta",_xlfn.BETA.INV(U4531,'Input Parameters'!$L$30,'Input Parameters'!$M$30,'Input Parameters'!$J$30,'Input Parameters'!$K$30),IF('Input Parameters'!$D$30="LogNorm",_xlfn.LOGNORM.INV(U4531,'Input Parameters'!$H$30,'Input Parameters'!$I$30)))</f>
        <v>1.2495978133204619</v>
      </c>
      <c r="W4531" s="2">
        <f ca="1">N4531+(P4531-N4531)*(1-ERF((T4531-R4531)/(2*SQRT(L4531*'Input Parameters'!$E$31))))</f>
        <v>2.7693053388199652E-2</v>
      </c>
      <c r="X4531">
        <f t="shared" ca="1" si="614"/>
        <v>1</v>
      </c>
      <c r="Y4531" s="7"/>
    </row>
    <row r="4532" spans="1:25" ht="15" customHeight="1" x14ac:dyDescent="0.3">
      <c r="A4532" s="130">
        <v>4525</v>
      </c>
      <c r="B4532" s="10">
        <f t="shared" ca="1" si="606"/>
        <v>0.25075435948498237</v>
      </c>
      <c r="C4532" s="57">
        <f ca="1">_xlfn.NORM.INV(B4532,'Input Parameters'!$E$19,'Input Parameters'!$F$19)</f>
        <v>510.50604768436358</v>
      </c>
      <c r="D4532" s="10">
        <f t="shared" ca="1" si="607"/>
        <v>0.34439770440626605</v>
      </c>
      <c r="E4532" s="59">
        <f ca="1">IF(_xlfn.NORM.INV(D4532,'Input Parameters'!$E$20,'Input Parameters'!$F$20)&lt;3500,3500,IF(_xlfn.NORM.INV(D4532,'Input Parameters'!$E$20,'Input Parameters'!$F$20)&gt;5500,5500,_xlfn.NORM.INV(D4532,'Input Parameters'!$E$20,'Input Parameters'!$F$20)))</f>
        <v>4519.6567731830055</v>
      </c>
      <c r="F4532" s="10">
        <f t="shared" ca="1" si="608"/>
        <v>0.25106066704829555</v>
      </c>
      <c r="G4532" s="61">
        <f ca="1">_xlfn.NORM.INV(F4532,'Input Parameters'!$E$21,'Input Parameters'!$F$21)</f>
        <v>279.57471604506344</v>
      </c>
      <c r="H4532" s="54">
        <f ca="1">EXP(E4532*(1/'Input Parameters'!$E$22-1/G4532))</f>
        <v>0.4767629127497276</v>
      </c>
      <c r="I4532" s="10">
        <f t="shared" ca="1" si="609"/>
        <v>0.53305491667703353</v>
      </c>
      <c r="J4532" s="29">
        <f ca="1">_xlfn.BETA.INV(I4532,'Input Parameters'!$L$24,'Input Parameters'!$M$24,'Input Parameters'!$J$24,'Input Parameters'!$K$24)</f>
        <v>0.62046747550285497</v>
      </c>
      <c r="K4532" s="156">
        <f ca="1">('Input Parameters'!$E$25/'Input Parameters'!$E$31)^$J4532</f>
        <v>1.1667442035006866E-2</v>
      </c>
      <c r="L4532" s="66">
        <f ca="1">$H4532*$C4532*'Input Parameters'!$E$23*K4532</f>
        <v>2.8397428036593086</v>
      </c>
      <c r="M4532" s="23">
        <f t="shared" ca="1" si="610"/>
        <v>0.39066688067020916</v>
      </c>
      <c r="N4532" s="15">
        <f ca="1">_xlfn.NORM.INV(M4532,'Input Parameters'!$E$26,'Input Parameters'!$F$26)</f>
        <v>2.817079195281021E-2</v>
      </c>
      <c r="O4532" s="8">
        <f t="shared" ca="1" si="611"/>
        <v>0.53018283546951761</v>
      </c>
      <c r="P4532" s="29">
        <f ca="1">_xlfn.LOGNORM.INV(O4532,'Input Parameters'!$H$27,'Input Parameters'!$I$27)</f>
        <v>1.47213752397711</v>
      </c>
      <c r="Q4532" s="10"/>
      <c r="R4532" s="15">
        <f>'Input Parameters'!$E$28</f>
        <v>12.7</v>
      </c>
      <c r="S4532" s="10">
        <f t="shared" ca="1" si="612"/>
        <v>0.74965445593225566</v>
      </c>
      <c r="T4532" s="25">
        <f ca="1">_xlfn.LOGNORM.INV(S4532,'Input Parameters'!$H$29,'Input Parameters'!$I$29)</f>
        <v>62.805155910557907</v>
      </c>
      <c r="U4532" s="10">
        <f t="shared" ca="1" si="613"/>
        <v>0.99931603183027851</v>
      </c>
      <c r="V4532" s="29">
        <f ca="1">IF('Input Parameters'!$D$30="Beta",_xlfn.BETA.INV(U4532,'Input Parameters'!$L$30,'Input Parameters'!$M$30,'Input Parameters'!$J$30,'Input Parameters'!$K$30),IF('Input Parameters'!$D$30="LogNorm",_xlfn.LOGNORM.INV(U4532,'Input Parameters'!$H$30,'Input Parameters'!$I$30)))</f>
        <v>3.5312022275646786</v>
      </c>
      <c r="W4532" s="2">
        <f ca="1">N4532+(P4532-N4532)*(1-ERF((T4532-R4532)/(2*SQRT(L4532*'Input Parameters'!$E$31))))</f>
        <v>7.9450275985488913E-2</v>
      </c>
      <c r="X4532">
        <f t="shared" ca="1" si="614"/>
        <v>1</v>
      </c>
      <c r="Y4532" s="7"/>
    </row>
    <row r="4533" spans="1:25" ht="15" customHeight="1" x14ac:dyDescent="0.3">
      <c r="A4533" s="130">
        <v>4526</v>
      </c>
      <c r="B4533" s="10">
        <f t="shared" ca="1" si="606"/>
        <v>0.52751537830026385</v>
      </c>
      <c r="C4533" s="57">
        <f ca="1">_xlfn.NORM.INV(B4533,'Input Parameters'!$E$19,'Input Parameters'!$F$19)</f>
        <v>573.13266307691663</v>
      </c>
      <c r="D4533" s="10">
        <f t="shared" ca="1" si="607"/>
        <v>0.2324329284880976</v>
      </c>
      <c r="E4533" s="59">
        <f ca="1">IF(_xlfn.NORM.INV(D4533,'Input Parameters'!$E$20,'Input Parameters'!$F$20)&lt;3500,3500,IF(_xlfn.NORM.INV(D4533,'Input Parameters'!$E$20,'Input Parameters'!$F$20)&gt;5500,5500,_xlfn.NORM.INV(D4533,'Input Parameters'!$E$20,'Input Parameters'!$F$20)))</f>
        <v>4288.3993595907505</v>
      </c>
      <c r="F4533" s="10">
        <f t="shared" ca="1" si="608"/>
        <v>0.92734422960102136</v>
      </c>
      <c r="G4533" s="61">
        <f ca="1">_xlfn.NORM.INV(F4533,'Input Parameters'!$E$21,'Input Parameters'!$F$21)</f>
        <v>296.2964657959277</v>
      </c>
      <c r="H4533" s="54">
        <f ca="1">EXP(E4533*(1/'Input Parameters'!$E$22-1/G4533))</f>
        <v>1.1768433534263212</v>
      </c>
      <c r="I4533" s="10">
        <f t="shared" ca="1" si="609"/>
        <v>5.4042047905727864E-2</v>
      </c>
      <c r="J4533" s="29">
        <f ca="1">_xlfn.BETA.INV(I4533,'Input Parameters'!$L$24,'Input Parameters'!$M$24,'Input Parameters'!$J$24,'Input Parameters'!$K$24)</f>
        <v>0.34653225517650116</v>
      </c>
      <c r="K4533" s="156">
        <f ca="1">('Input Parameters'!$E$25/'Input Parameters'!$E$31)^$J4533</f>
        <v>8.3253453186777154E-2</v>
      </c>
      <c r="L4533" s="66">
        <f ca="1">$H4533*$C4533*'Input Parameters'!$E$23*K4533</f>
        <v>56.15340228155268</v>
      </c>
      <c r="M4533" s="23">
        <f t="shared" ca="1" si="610"/>
        <v>0.98328006331366979</v>
      </c>
      <c r="N4533" s="15">
        <f ca="1">_xlfn.NORM.INV(M4533,'Input Parameters'!$E$26,'Input Parameters'!$F$26)</f>
        <v>7.8661999411581418E-2</v>
      </c>
      <c r="O4533" s="8">
        <f t="shared" ca="1" si="611"/>
        <v>5.5154247447064098E-2</v>
      </c>
      <c r="P4533" s="29">
        <f ca="1">_xlfn.LOGNORM.INV(O4533,'Input Parameters'!$H$27,'Input Parameters'!$I$27)</f>
        <v>0.70241317414804694</v>
      </c>
      <c r="Q4533" s="10"/>
      <c r="R4533" s="15">
        <f>'Input Parameters'!$E$28</f>
        <v>12.7</v>
      </c>
      <c r="S4533" s="10">
        <f t="shared" ca="1" si="612"/>
        <v>0.29829972567120877</v>
      </c>
      <c r="T4533" s="25">
        <f ca="1">_xlfn.LOGNORM.INV(S4533,'Input Parameters'!$H$29,'Input Parameters'!$I$29)</f>
        <v>54.872162714037124</v>
      </c>
      <c r="U4533" s="10">
        <f t="shared" ca="1" si="613"/>
        <v>8.7478199938630818E-2</v>
      </c>
      <c r="V4533" s="29">
        <f ca="1">IF('Input Parameters'!$D$30="Beta",_xlfn.BETA.INV(U4533,'Input Parameters'!$L$30,'Input Parameters'!$M$30,'Input Parameters'!$J$30,'Input Parameters'!$K$30),IF('Input Parameters'!$D$30="LogNorm",_xlfn.LOGNORM.INV(U4533,'Input Parameters'!$H$30,'Input Parameters'!$I$30)))</f>
        <v>0.58525773034544182</v>
      </c>
      <c r="W4533" s="2">
        <f ca="1">N4533+(P4533-N4533)*(1-ERF((T4533-R4533)/(2*SQRT(L4533*'Input Parameters'!$E$31))))</f>
        <v>0.5094687677277232</v>
      </c>
      <c r="X4533">
        <f t="shared" ca="1" si="614"/>
        <v>1</v>
      </c>
      <c r="Y4533" s="7"/>
    </row>
    <row r="4534" spans="1:25" ht="15" customHeight="1" x14ac:dyDescent="0.3">
      <c r="A4534" s="130">
        <v>4527</v>
      </c>
      <c r="B4534" s="10">
        <f t="shared" ca="1" si="606"/>
        <v>0.71727374097536345</v>
      </c>
      <c r="C4534" s="57">
        <f ca="1">_xlfn.NORM.INV(B4534,'Input Parameters'!$E$19,'Input Parameters'!$F$19)</f>
        <v>615.86735798320456</v>
      </c>
      <c r="D4534" s="10">
        <f t="shared" ca="1" si="607"/>
        <v>0.24501643554627262</v>
      </c>
      <c r="E4534" s="59">
        <f ca="1">IF(_xlfn.NORM.INV(D4534,'Input Parameters'!$E$20,'Input Parameters'!$F$20)&lt;3500,3500,IF(_xlfn.NORM.INV(D4534,'Input Parameters'!$E$20,'Input Parameters'!$F$20)&gt;5500,5500,_xlfn.NORM.INV(D4534,'Input Parameters'!$E$20,'Input Parameters'!$F$20)))</f>
        <v>4316.8204198390413</v>
      </c>
      <c r="F4534" s="10">
        <f t="shared" ca="1" si="608"/>
        <v>0.70715656702108975</v>
      </c>
      <c r="G4534" s="61">
        <f ca="1">_xlfn.NORM.INV(F4534,'Input Parameters'!$E$21,'Input Parameters'!$F$21)</f>
        <v>289.13446173347842</v>
      </c>
      <c r="H4534" s="54">
        <f ca="1">EXP(E4534*(1/'Input Parameters'!$E$22-1/G4534))</f>
        <v>0.82121288718981156</v>
      </c>
      <c r="I4534" s="10">
        <f t="shared" ca="1" si="609"/>
        <v>0.95884877729018503</v>
      </c>
      <c r="J4534" s="29">
        <f ca="1">_xlfn.BETA.INV(I4534,'Input Parameters'!$L$24,'Input Parameters'!$M$24,'Input Parameters'!$J$24,'Input Parameters'!$K$24)</f>
        <v>0.8443741203978341</v>
      </c>
      <c r="K4534" s="156">
        <f ca="1">('Input Parameters'!$E$25/'Input Parameters'!$E$31)^$J4534</f>
        <v>2.3410445703149754E-3</v>
      </c>
      <c r="L4534" s="66">
        <f ca="1">$H4534*$C4534*'Input Parameters'!$E$23*K4534</f>
        <v>1.1840025141642647</v>
      </c>
      <c r="M4534" s="23">
        <f t="shared" ca="1" si="610"/>
        <v>0.9669577503023532</v>
      </c>
      <c r="N4534" s="15">
        <f ca="1">_xlfn.NORM.INV(M4534,'Input Parameters'!$E$26,'Input Parameters'!$F$26)</f>
        <v>7.2594851731297469E-2</v>
      </c>
      <c r="O4534" s="8">
        <f t="shared" ca="1" si="611"/>
        <v>0.83595947302059759</v>
      </c>
      <c r="P4534" s="29">
        <f ca="1">_xlfn.LOGNORM.INV(O4534,'Input Parameters'!$H$27,'Input Parameters'!$I$27)</f>
        <v>2.1943454104646549</v>
      </c>
      <c r="Q4534" s="10"/>
      <c r="R4534" s="15">
        <f>'Input Parameters'!$E$28</f>
        <v>12.7</v>
      </c>
      <c r="S4534" s="10">
        <f t="shared" ca="1" si="612"/>
        <v>0.2537394443197013</v>
      </c>
      <c r="T4534" s="25">
        <f ca="1">_xlfn.LOGNORM.INV(S4534,'Input Parameters'!$H$29,'Input Parameters'!$I$29)</f>
        <v>54.056018831379852</v>
      </c>
      <c r="U4534" s="10">
        <f t="shared" ca="1" si="613"/>
        <v>0.86360431684603634</v>
      </c>
      <c r="V4534" s="29">
        <f ca="1">IF('Input Parameters'!$D$30="Beta",_xlfn.BETA.INV(U4534,'Input Parameters'!$L$30,'Input Parameters'!$M$30,'Input Parameters'!$J$30,'Input Parameters'!$K$30),IF('Input Parameters'!$D$30="LogNorm",_xlfn.LOGNORM.INV(U4534,'Input Parameters'!$H$30,'Input Parameters'!$I$30)))</f>
        <v>1.5398249327667568</v>
      </c>
      <c r="W4534" s="2">
        <f ca="1">N4534+(P4534-N4534)*(1-ERF((T4534-R4534)/(2*SQRT(L4534*'Input Parameters'!$E$31))))</f>
        <v>8.7869443151337628E-2</v>
      </c>
      <c r="X4534">
        <f t="shared" ca="1" si="614"/>
        <v>1</v>
      </c>
      <c r="Y4534" s="7"/>
    </row>
    <row r="4535" spans="1:25" ht="15" customHeight="1" x14ac:dyDescent="0.3">
      <c r="A4535" s="130">
        <v>4528</v>
      </c>
      <c r="B4535" s="10">
        <f t="shared" ca="1" si="606"/>
        <v>0.18937232822022321</v>
      </c>
      <c r="C4535" s="57">
        <f ca="1">_xlfn.NORM.INV(B4535,'Input Parameters'!$E$19,'Input Parameters'!$F$19)</f>
        <v>492.92211447177613</v>
      </c>
      <c r="D4535" s="10">
        <f t="shared" ca="1" si="607"/>
        <v>0.31190960476916452</v>
      </c>
      <c r="E4535" s="59">
        <f ca="1">IF(_xlfn.NORM.INV(D4535,'Input Parameters'!$E$20,'Input Parameters'!$F$20)&lt;3500,3500,IF(_xlfn.NORM.INV(D4535,'Input Parameters'!$E$20,'Input Parameters'!$F$20)&gt;5500,5500,_xlfn.NORM.INV(D4535,'Input Parameters'!$E$20,'Input Parameters'!$F$20)))</f>
        <v>4456.6886675857022</v>
      </c>
      <c r="F4535" s="10">
        <f t="shared" ca="1" si="608"/>
        <v>0.32121751783499464</v>
      </c>
      <c r="G4535" s="61">
        <f ca="1">_xlfn.NORM.INV(F4535,'Input Parameters'!$E$21,'Input Parameters'!$F$21)</f>
        <v>281.20062626699888</v>
      </c>
      <c r="H4535" s="54">
        <f ca="1">EXP(E4535*(1/'Input Parameters'!$E$22-1/G4535))</f>
        <v>0.52821869026045998</v>
      </c>
      <c r="I4535" s="10">
        <f t="shared" ca="1" si="609"/>
        <v>0.35067562937453245</v>
      </c>
      <c r="J4535" s="29">
        <f ca="1">_xlfn.BETA.INV(I4535,'Input Parameters'!$L$24,'Input Parameters'!$M$24,'Input Parameters'!$J$24,'Input Parameters'!$K$24)</f>
        <v>0.54447429647068635</v>
      </c>
      <c r="K4535" s="156">
        <f ca="1">('Input Parameters'!$E$25/'Input Parameters'!$E$31)^$J4535</f>
        <v>2.012459959946231E-2</v>
      </c>
      <c r="L4535" s="66">
        <f ca="1">$H4535*$C4535*'Input Parameters'!$E$23*K4535</f>
        <v>5.2398555557895481</v>
      </c>
      <c r="M4535" s="23">
        <f t="shared" ca="1" si="610"/>
        <v>0.64163619039780984</v>
      </c>
      <c r="N4535" s="15">
        <f ca="1">_xlfn.NORM.INV(M4535,'Input Parameters'!$E$26,'Input Parameters'!$F$26)</f>
        <v>4.1619549773974668E-2</v>
      </c>
      <c r="O4535" s="8">
        <f t="shared" ca="1" si="611"/>
        <v>0.16331480521800346</v>
      </c>
      <c r="P4535" s="29">
        <f ca="1">_xlfn.LOGNORM.INV(O4535,'Input Parameters'!$H$27,'Input Parameters'!$I$27)</f>
        <v>0.92241488779861069</v>
      </c>
      <c r="Q4535" s="10"/>
      <c r="R4535" s="15">
        <f>'Input Parameters'!$E$28</f>
        <v>12.7</v>
      </c>
      <c r="S4535" s="10">
        <f t="shared" ca="1" si="612"/>
        <v>0.45705778471787029</v>
      </c>
      <c r="T4535" s="25">
        <f ca="1">_xlfn.LOGNORM.INV(S4535,'Input Parameters'!$H$29,'Input Parameters'!$I$29)</f>
        <v>57.530975776855584</v>
      </c>
      <c r="U4535" s="10">
        <f t="shared" ca="1" si="613"/>
        <v>0.16535939014786871</v>
      </c>
      <c r="V4535" s="29">
        <f ca="1">IF('Input Parameters'!$D$30="Beta",_xlfn.BETA.INV(U4535,'Input Parameters'!$L$30,'Input Parameters'!$M$30,'Input Parameters'!$J$30,'Input Parameters'!$K$30),IF('Input Parameters'!$D$30="LogNorm",_xlfn.LOGNORM.INV(U4535,'Input Parameters'!$H$30,'Input Parameters'!$I$30)))</f>
        <v>0.68088606673747509</v>
      </c>
      <c r="W4535" s="2">
        <f ca="1">N4535+(P4535-N4535)*(1-ERF((T4535-R4535)/(2*SQRT(L4535*'Input Parameters'!$E$31))))</f>
        <v>0.18791750398036344</v>
      </c>
      <c r="X4535">
        <f t="shared" ca="1" si="614"/>
        <v>1</v>
      </c>
      <c r="Y4535" s="7"/>
    </row>
    <row r="4536" spans="1:25" ht="15" customHeight="1" x14ac:dyDescent="0.3">
      <c r="A4536" s="130">
        <v>4529</v>
      </c>
      <c r="B4536" s="10">
        <f t="shared" ca="1" si="606"/>
        <v>0.754631563446576</v>
      </c>
      <c r="C4536" s="57">
        <f ca="1">_xlfn.NORM.INV(B4536,'Input Parameters'!$E$19,'Input Parameters'!$F$19)</f>
        <v>625.53210132072206</v>
      </c>
      <c r="D4536" s="10">
        <f t="shared" ca="1" si="607"/>
        <v>0.61954940730022978</v>
      </c>
      <c r="E4536" s="59">
        <f ca="1">IF(_xlfn.NORM.INV(D4536,'Input Parameters'!$E$20,'Input Parameters'!$F$20)&lt;3500,3500,IF(_xlfn.NORM.INV(D4536,'Input Parameters'!$E$20,'Input Parameters'!$F$20)&gt;5500,5500,_xlfn.NORM.INV(D4536,'Input Parameters'!$E$20,'Input Parameters'!$F$20)))</f>
        <v>5013.0083090114331</v>
      </c>
      <c r="F4536" s="10">
        <f t="shared" ca="1" si="608"/>
        <v>0.97943306161842625</v>
      </c>
      <c r="G4536" s="61">
        <f ca="1">_xlfn.NORM.INV(F4536,'Input Parameters'!$E$21,'Input Parameters'!$F$21)</f>
        <v>300.90151917242525</v>
      </c>
      <c r="H4536" s="54">
        <f ca="1">EXP(E4536*(1/'Input Parameters'!$E$22-1/G4536))</f>
        <v>1.567183303080268</v>
      </c>
      <c r="I4536" s="10">
        <f t="shared" ca="1" si="609"/>
        <v>0.1092744873781949</v>
      </c>
      <c r="J4536" s="29">
        <f ca="1">_xlfn.BETA.INV(I4536,'Input Parameters'!$L$24,'Input Parameters'!$M$24,'Input Parameters'!$J$24,'Input Parameters'!$K$24)</f>
        <v>0.40538250753262073</v>
      </c>
      <c r="K4536" s="156">
        <f ca="1">('Input Parameters'!$E$25/'Input Parameters'!$E$31)^$J4536</f>
        <v>5.45831110641323E-2</v>
      </c>
      <c r="L4536" s="66">
        <f ca="1">$H4536*$C4536*'Input Parameters'!$E$23*K4536</f>
        <v>53.509104554162597</v>
      </c>
      <c r="M4536" s="23">
        <f t="shared" ca="1" si="610"/>
        <v>0.10091633637577102</v>
      </c>
      <c r="N4536" s="15">
        <f ca="1">_xlfn.NORM.INV(M4536,'Input Parameters'!$E$26,'Input Parameters'!$F$26)</f>
        <v>7.1967005235783615E-3</v>
      </c>
      <c r="O4536" s="8">
        <f t="shared" ca="1" si="611"/>
        <v>0.45589204007910145</v>
      </c>
      <c r="P4536" s="29">
        <f ca="1">_xlfn.LOGNORM.INV(O4536,'Input Parameters'!$H$27,'Input Parameters'!$I$27)</f>
        <v>1.355537234377677</v>
      </c>
      <c r="Q4536" s="10"/>
      <c r="R4536" s="15">
        <f>'Input Parameters'!$E$28</f>
        <v>12.7</v>
      </c>
      <c r="S4536" s="10">
        <f t="shared" ca="1" si="612"/>
        <v>0.83257917378376278</v>
      </c>
      <c r="T4536" s="25">
        <f ca="1">_xlfn.LOGNORM.INV(S4536,'Input Parameters'!$H$29,'Input Parameters'!$I$29)</f>
        <v>64.891018161055527</v>
      </c>
      <c r="U4536" s="10">
        <f t="shared" ca="1" si="613"/>
        <v>0.44010864666230654</v>
      </c>
      <c r="V4536" s="29">
        <f ca="1">IF('Input Parameters'!$D$30="Beta",_xlfn.BETA.INV(U4536,'Input Parameters'!$L$30,'Input Parameters'!$M$30,'Input Parameters'!$J$30,'Input Parameters'!$K$30),IF('Input Parameters'!$D$30="LogNorm",_xlfn.LOGNORM.INV(U4536,'Input Parameters'!$H$30,'Input Parameters'!$I$30)))</f>
        <v>0.9415586371518857</v>
      </c>
      <c r="W4536" s="2">
        <f ca="1">N4536+(P4536-N4536)*(1-ERF((T4536-R4536)/(2*SQRT(L4536*'Input Parameters'!$E$31))))</f>
        <v>0.83495018404560672</v>
      </c>
      <c r="X4536">
        <f t="shared" ca="1" si="614"/>
        <v>1</v>
      </c>
      <c r="Y4536" s="7"/>
    </row>
    <row r="4537" spans="1:25" ht="15" customHeight="1" x14ac:dyDescent="0.3">
      <c r="A4537" s="130">
        <v>4530</v>
      </c>
      <c r="B4537" s="10">
        <f t="shared" ca="1" si="606"/>
        <v>0.5321967097997814</v>
      </c>
      <c r="C4537" s="57">
        <f ca="1">_xlfn.NORM.INV(B4537,'Input Parameters'!$E$19,'Input Parameters'!$F$19)</f>
        <v>574.1270079328475</v>
      </c>
      <c r="D4537" s="10">
        <f t="shared" ca="1" si="607"/>
        <v>0.4261071882402363</v>
      </c>
      <c r="E4537" s="59">
        <f ca="1">IF(_xlfn.NORM.INV(D4537,'Input Parameters'!$E$20,'Input Parameters'!$F$20)&lt;3500,3500,IF(_xlfn.NORM.INV(D4537,'Input Parameters'!$E$20,'Input Parameters'!$F$20)&gt;5500,5500,_xlfn.NORM.INV(D4537,'Input Parameters'!$E$20,'Input Parameters'!$F$20)))</f>
        <v>4669.5943464599268</v>
      </c>
      <c r="F4537" s="10">
        <f t="shared" ca="1" si="608"/>
        <v>3.9465163146276572E-2</v>
      </c>
      <c r="G4537" s="61">
        <f ca="1">_xlfn.NORM.INV(F4537,'Input Parameters'!$E$21,'Input Parameters'!$F$21)</f>
        <v>271.04055716777276</v>
      </c>
      <c r="H4537" s="54">
        <f ca="1">EXP(E4537*(1/'Input Parameters'!$E$22-1/G4537))</f>
        <v>0.27493652656130108</v>
      </c>
      <c r="I4537" s="10">
        <f t="shared" ca="1" si="609"/>
        <v>0.13856986865265752</v>
      </c>
      <c r="J4537" s="29">
        <f ca="1">_xlfn.BETA.INV(I4537,'Input Parameters'!$L$24,'Input Parameters'!$M$24,'Input Parameters'!$J$24,'Input Parameters'!$K$24)</f>
        <v>0.42853978978863511</v>
      </c>
      <c r="K4537" s="156">
        <f ca="1">('Input Parameters'!$E$25/'Input Parameters'!$E$31)^$J4537</f>
        <v>4.6228876913721927E-2</v>
      </c>
      <c r="L4537" s="66">
        <f ca="1">$H4537*$C4537*'Input Parameters'!$E$23*K4537</f>
        <v>7.2971582010063951</v>
      </c>
      <c r="M4537" s="23">
        <f t="shared" ca="1" si="610"/>
        <v>0.39670763458496805</v>
      </c>
      <c r="N4537" s="15">
        <f ca="1">_xlfn.NORM.INV(M4537,'Input Parameters'!$E$26,'Input Parameters'!$F$26)</f>
        <v>2.8500555676668003E-2</v>
      </c>
      <c r="O4537" s="8">
        <f t="shared" ca="1" si="611"/>
        <v>0.27682976297443684</v>
      </c>
      <c r="P4537" s="29">
        <f ca="1">_xlfn.LOGNORM.INV(O4537,'Input Parameters'!$H$27,'Input Parameters'!$I$27)</f>
        <v>1.0954643890804046</v>
      </c>
      <c r="Q4537" s="10"/>
      <c r="R4537" s="15">
        <f>'Input Parameters'!$E$28</f>
        <v>12.7</v>
      </c>
      <c r="S4537" s="10">
        <f t="shared" ca="1" si="612"/>
        <v>0.18291679896560731</v>
      </c>
      <c r="T4537" s="25">
        <f ca="1">_xlfn.LOGNORM.INV(S4537,'Input Parameters'!$H$29,'Input Parameters'!$I$29)</f>
        <v>52.609819070849852</v>
      </c>
      <c r="U4537" s="10">
        <f t="shared" ca="1" si="613"/>
        <v>0.16681587800264541</v>
      </c>
      <c r="V4537" s="29">
        <f ca="1">IF('Input Parameters'!$D$30="Beta",_xlfn.BETA.INV(U4537,'Input Parameters'!$L$30,'Input Parameters'!$M$30,'Input Parameters'!$J$30,'Input Parameters'!$K$30),IF('Input Parameters'!$D$30="LogNorm",_xlfn.LOGNORM.INV(U4537,'Input Parameters'!$H$30,'Input Parameters'!$I$30)))</f>
        <v>0.68245663042718019</v>
      </c>
      <c r="W4537" s="2">
        <f ca="1">N4537+(P4537-N4537)*(1-ERF((T4537-R4537)/(2*SQRT(L4537*'Input Parameters'!$E$31))))</f>
        <v>0.34449872716443297</v>
      </c>
      <c r="X4537">
        <f t="shared" ca="1" si="614"/>
        <v>1</v>
      </c>
      <c r="Y4537" s="7"/>
    </row>
    <row r="4538" spans="1:25" ht="15" customHeight="1" x14ac:dyDescent="0.3">
      <c r="A4538" s="130">
        <v>4531</v>
      </c>
      <c r="B4538" s="10">
        <f t="shared" ca="1" si="606"/>
        <v>0.6023951370629369</v>
      </c>
      <c r="C4538" s="57">
        <f ca="1">_xlfn.NORM.INV(B4538,'Input Parameters'!$E$19,'Input Parameters'!$F$19)</f>
        <v>589.23210458304868</v>
      </c>
      <c r="D4538" s="10">
        <f t="shared" ca="1" si="607"/>
        <v>0.53984009374474451</v>
      </c>
      <c r="E4538" s="59">
        <f ca="1">IF(_xlfn.NORM.INV(D4538,'Input Parameters'!$E$20,'Input Parameters'!$F$20)&lt;3500,3500,IF(_xlfn.NORM.INV(D4538,'Input Parameters'!$E$20,'Input Parameters'!$F$20)&gt;5500,5500,_xlfn.NORM.INV(D4538,'Input Parameters'!$E$20,'Input Parameters'!$F$20)))</f>
        <v>4870.0216135170367</v>
      </c>
      <c r="F4538" s="10">
        <f t="shared" ca="1" si="608"/>
        <v>0.60489293900156582</v>
      </c>
      <c r="G4538" s="61">
        <f ca="1">_xlfn.NORM.INV(F4538,'Input Parameters'!$E$21,'Input Parameters'!$F$21)</f>
        <v>286.94101603421871</v>
      </c>
      <c r="H4538" s="54">
        <f ca="1">EXP(E4538*(1/'Input Parameters'!$E$22-1/G4538))</f>
        <v>0.70400462106148387</v>
      </c>
      <c r="I4538" s="10">
        <f t="shared" ca="1" si="609"/>
        <v>0.57353101752386382</v>
      </c>
      <c r="J4538" s="29">
        <f ca="1">_xlfn.BETA.INV(I4538,'Input Parameters'!$L$24,'Input Parameters'!$M$24,'Input Parameters'!$J$24,'Input Parameters'!$K$24)</f>
        <v>0.63672412789921462</v>
      </c>
      <c r="K4538" s="156">
        <f ca="1">('Input Parameters'!$E$25/'Input Parameters'!$E$31)^$J4538</f>
        <v>1.0383150612711863E-2</v>
      </c>
      <c r="L4538" s="66">
        <f ca="1">$H4538*$C4538*'Input Parameters'!$E$23*K4538</f>
        <v>4.3071605962127384</v>
      </c>
      <c r="M4538" s="23">
        <f t="shared" ca="1" si="610"/>
        <v>0.65192785182957691</v>
      </c>
      <c r="N4538" s="15">
        <f ca="1">_xlfn.NORM.INV(M4538,'Input Parameters'!$E$26,'Input Parameters'!$F$26)</f>
        <v>4.2201140787188722E-2</v>
      </c>
      <c r="O4538" s="8">
        <f t="shared" ca="1" si="611"/>
        <v>0.66073307320483454</v>
      </c>
      <c r="P4538" s="29">
        <f ca="1">_xlfn.LOGNORM.INV(O4538,'Input Parameters'!$H$27,'Input Parameters'!$I$27)</f>
        <v>1.7101406059149316</v>
      </c>
      <c r="Q4538" s="10"/>
      <c r="R4538" s="15">
        <f>'Input Parameters'!$E$28</f>
        <v>12.7</v>
      </c>
      <c r="S4538" s="10">
        <f t="shared" ca="1" si="612"/>
        <v>0.93446624987708171</v>
      </c>
      <c r="T4538" s="25">
        <f ca="1">_xlfn.LOGNORM.INV(S4538,'Input Parameters'!$H$29,'Input Parameters'!$I$29)</f>
        <v>68.989482474913302</v>
      </c>
      <c r="U4538" s="10">
        <f t="shared" ca="1" si="613"/>
        <v>0.19425306789547037</v>
      </c>
      <c r="V4538" s="29">
        <f ca="1">IF('Input Parameters'!$D$30="Beta",_xlfn.BETA.INV(U4538,'Input Parameters'!$L$30,'Input Parameters'!$M$30,'Input Parameters'!$J$30,'Input Parameters'!$K$30),IF('Input Parameters'!$D$30="LogNorm",_xlfn.LOGNORM.INV(U4538,'Input Parameters'!$H$30,'Input Parameters'!$I$30)))</f>
        <v>0.71116614724973948</v>
      </c>
      <c r="W4538" s="2">
        <f ca="1">N4538+(P4538-N4538)*(1-ERF((T4538-R4538)/(2*SQRT(L4538*'Input Parameters'!$E$31))))</f>
        <v>0.13415274859485141</v>
      </c>
      <c r="X4538">
        <f t="shared" ca="1" si="614"/>
        <v>1</v>
      </c>
      <c r="Y4538" s="7"/>
    </row>
    <row r="4539" spans="1:25" ht="15" customHeight="1" x14ac:dyDescent="0.3">
      <c r="A4539" s="130">
        <v>4532</v>
      </c>
      <c r="B4539" s="10">
        <f t="shared" ca="1" si="606"/>
        <v>0.63679474495982613</v>
      </c>
      <c r="C4539" s="57">
        <f ca="1">_xlfn.NORM.INV(B4539,'Input Parameters'!$E$19,'Input Parameters'!$F$19)</f>
        <v>596.86691445041004</v>
      </c>
      <c r="D4539" s="10">
        <f t="shared" ca="1" si="607"/>
        <v>0.7227259092156787</v>
      </c>
      <c r="E4539" s="59">
        <f ca="1">IF(_xlfn.NORM.INV(D4539,'Input Parameters'!$E$20,'Input Parameters'!$F$20)&lt;3500,3500,IF(_xlfn.NORM.INV(D4539,'Input Parameters'!$E$20,'Input Parameters'!$F$20)&gt;5500,5500,_xlfn.NORM.INV(D4539,'Input Parameters'!$E$20,'Input Parameters'!$F$20)))</f>
        <v>5213.670998056321</v>
      </c>
      <c r="F4539" s="10">
        <f t="shared" ca="1" si="608"/>
        <v>0.32494269569614642</v>
      </c>
      <c r="G4539" s="61">
        <f ca="1">_xlfn.NORM.INV(F4539,'Input Parameters'!$E$21,'Input Parameters'!$F$21)</f>
        <v>281.28217769909168</v>
      </c>
      <c r="H4539" s="54">
        <f ca="1">EXP(E4539*(1/'Input Parameters'!$E$22-1/G4539))</f>
        <v>0.47650489287431402</v>
      </c>
      <c r="I4539" s="10">
        <f t="shared" ca="1" si="609"/>
        <v>0.11499795425897974</v>
      </c>
      <c r="J4539" s="29">
        <f ca="1">_xlfn.BETA.INV(I4539,'Input Parameters'!$L$24,'Input Parameters'!$M$24,'Input Parameters'!$J$24,'Input Parameters'!$K$24)</f>
        <v>0.4101969754997396</v>
      </c>
      <c r="K4539" s="156">
        <f ca="1">('Input Parameters'!$E$25/'Input Parameters'!$E$31)^$J4539</f>
        <v>5.273016580708393E-2</v>
      </c>
      <c r="L4539" s="66">
        <f ca="1">$H4539*$C4539*'Input Parameters'!$E$23*K4539</f>
        <v>14.996986727720373</v>
      </c>
      <c r="M4539" s="23">
        <f t="shared" ca="1" si="610"/>
        <v>0.16015380332890605</v>
      </c>
      <c r="N4539" s="15">
        <f ca="1">_xlfn.NORM.INV(M4539,'Input Parameters'!$E$26,'Input Parameters'!$F$26)</f>
        <v>1.3129654898790068E-2</v>
      </c>
      <c r="O4539" s="8">
        <f t="shared" ca="1" si="611"/>
        <v>0.77476271639409766</v>
      </c>
      <c r="P4539" s="29">
        <f ca="1">_xlfn.LOGNORM.INV(O4539,'Input Parameters'!$H$27,'Input Parameters'!$I$27)</f>
        <v>1.9878742538752769</v>
      </c>
      <c r="Q4539" s="10"/>
      <c r="R4539" s="15">
        <f>'Input Parameters'!$E$28</f>
        <v>12.7</v>
      </c>
      <c r="S4539" s="10">
        <f t="shared" ca="1" si="612"/>
        <v>0.31291632951637349</v>
      </c>
      <c r="T4539" s="25">
        <f ca="1">_xlfn.LOGNORM.INV(S4539,'Input Parameters'!$H$29,'Input Parameters'!$I$29)</f>
        <v>55.129641823567113</v>
      </c>
      <c r="U4539" s="10">
        <f t="shared" ca="1" si="613"/>
        <v>0.14259192970024781</v>
      </c>
      <c r="V4539" s="29">
        <f ca="1">IF('Input Parameters'!$D$30="Beta",_xlfn.BETA.INV(U4539,'Input Parameters'!$L$30,'Input Parameters'!$M$30,'Input Parameters'!$J$30,'Input Parameters'!$K$30),IF('Input Parameters'!$D$30="LogNorm",_xlfn.LOGNORM.INV(U4539,'Input Parameters'!$H$30,'Input Parameters'!$I$30)))</f>
        <v>0.65557089244272115</v>
      </c>
      <c r="W4539" s="2">
        <f ca="1">N4539+(P4539-N4539)*(1-ERF((T4539-R4539)/(2*SQRT(L4539*'Input Parameters'!$E$31))))</f>
        <v>0.87904947666644651</v>
      </c>
      <c r="X4539">
        <f t="shared" ca="1" si="614"/>
        <v>0</v>
      </c>
      <c r="Y4539" s="7"/>
    </row>
    <row r="4540" spans="1:25" ht="15" customHeight="1" x14ac:dyDescent="0.3">
      <c r="A4540" s="130">
        <v>4533</v>
      </c>
      <c r="B4540" s="10">
        <f t="shared" ca="1" si="606"/>
        <v>0.45777452292951337</v>
      </c>
      <c r="C4540" s="57">
        <f ca="1">_xlfn.NORM.INV(B4540,'Input Parameters'!$E$19,'Input Parameters'!$F$19)</f>
        <v>558.33945281175045</v>
      </c>
      <c r="D4540" s="10">
        <f t="shared" ca="1" si="607"/>
        <v>0.57240363139294215</v>
      </c>
      <c r="E4540" s="59">
        <f ca="1">IF(_xlfn.NORM.INV(D4540,'Input Parameters'!$E$20,'Input Parameters'!$F$20)&lt;3500,3500,IF(_xlfn.NORM.INV(D4540,'Input Parameters'!$E$20,'Input Parameters'!$F$20)&gt;5500,5500,_xlfn.NORM.INV(D4540,'Input Parameters'!$E$20,'Input Parameters'!$F$20)))</f>
        <v>4927.7478743682277</v>
      </c>
      <c r="F4540" s="10">
        <f t="shared" ca="1" si="608"/>
        <v>0.25810690188983176</v>
      </c>
      <c r="G4540" s="61">
        <f ca="1">_xlfn.NORM.INV(F4540,'Input Parameters'!$E$21,'Input Parameters'!$F$21)</f>
        <v>279.74734506433447</v>
      </c>
      <c r="H4540" s="54">
        <f ca="1">EXP(E4540*(1/'Input Parameters'!$E$22-1/G4540))</f>
        <v>0.45079521215534513</v>
      </c>
      <c r="I4540" s="10">
        <f t="shared" ca="1" si="609"/>
        <v>0.81119334309107594</v>
      </c>
      <c r="J4540" s="29">
        <f ca="1">_xlfn.BETA.INV(I4540,'Input Parameters'!$L$24,'Input Parameters'!$M$24,'Input Parameters'!$J$24,'Input Parameters'!$K$24)</f>
        <v>0.7403897220611152</v>
      </c>
      <c r="K4540" s="156">
        <f ca="1">('Input Parameters'!$E$25/'Input Parameters'!$E$31)^$J4540</f>
        <v>4.9358962710758861E-3</v>
      </c>
      <c r="L4540" s="66">
        <f ca="1">$H4540*$C4540*'Input Parameters'!$E$23*K4540</f>
        <v>1.2423490600581268</v>
      </c>
      <c r="M4540" s="23">
        <f t="shared" ca="1" si="610"/>
        <v>0.67011626531210389</v>
      </c>
      <c r="N4540" s="15">
        <f ca="1">_xlfn.NORM.INV(M4540,'Input Parameters'!$E$26,'Input Parameters'!$F$26)</f>
        <v>4.3244918858463453E-2</v>
      </c>
      <c r="O4540" s="8">
        <f t="shared" ca="1" si="611"/>
        <v>0.91336899781802561</v>
      </c>
      <c r="P4540" s="29">
        <f ca="1">_xlfn.LOGNORM.INV(O4540,'Input Parameters'!$H$27,'Input Parameters'!$I$27)</f>
        <v>2.6004531914865381</v>
      </c>
      <c r="Q4540" s="10"/>
      <c r="R4540" s="15">
        <f>'Input Parameters'!$E$28</f>
        <v>12.7</v>
      </c>
      <c r="S4540" s="10">
        <f t="shared" ca="1" si="612"/>
        <v>0.76431964591807766</v>
      </c>
      <c r="T4540" s="25">
        <f ca="1">_xlfn.LOGNORM.INV(S4540,'Input Parameters'!$H$29,'Input Parameters'!$I$29)</f>
        <v>63.136481345741409</v>
      </c>
      <c r="U4540" s="10">
        <f t="shared" ca="1" si="613"/>
        <v>0.65076044803404165</v>
      </c>
      <c r="V4540" s="29">
        <f ca="1">IF('Input Parameters'!$D$30="Beta",_xlfn.BETA.INV(U4540,'Input Parameters'!$L$30,'Input Parameters'!$M$30,'Input Parameters'!$J$30,'Input Parameters'!$K$30),IF('Input Parameters'!$D$30="LogNorm",_xlfn.LOGNORM.INV(U4540,'Input Parameters'!$H$30,'Input Parameters'!$I$30)))</f>
        <v>1.1641208623460415</v>
      </c>
      <c r="W4540" s="2">
        <f ca="1">N4540+(P4540-N4540)*(1-ERF((T4540-R4540)/(2*SQRT(L4540*'Input Parameters'!$E$31))))</f>
        <v>4.6763004776371082E-2</v>
      </c>
      <c r="X4540">
        <f t="shared" ca="1" si="614"/>
        <v>1</v>
      </c>
      <c r="Y4540" s="7"/>
    </row>
    <row r="4541" spans="1:25" ht="15" customHeight="1" x14ac:dyDescent="0.3">
      <c r="A4541" s="130">
        <v>4534</v>
      </c>
      <c r="B4541" s="10">
        <f t="shared" ca="1" si="606"/>
        <v>0.79292654258248352</v>
      </c>
      <c r="C4541" s="57">
        <f ca="1">_xlfn.NORM.INV(B4541,'Input Parameters'!$E$19,'Input Parameters'!$F$19)</f>
        <v>636.30419889237794</v>
      </c>
      <c r="D4541" s="10">
        <f t="shared" ca="1" si="607"/>
        <v>0.65316114189773045</v>
      </c>
      <c r="E4541" s="59">
        <f ca="1">IF(_xlfn.NORM.INV(D4541,'Input Parameters'!$E$20,'Input Parameters'!$F$20)&lt;3500,3500,IF(_xlfn.NORM.INV(D4541,'Input Parameters'!$E$20,'Input Parameters'!$F$20)&gt;5500,5500,_xlfn.NORM.INV(D4541,'Input Parameters'!$E$20,'Input Parameters'!$F$20)))</f>
        <v>5075.7083402064845</v>
      </c>
      <c r="F4541" s="10">
        <f t="shared" ca="1" si="608"/>
        <v>0.98026462901771239</v>
      </c>
      <c r="G4541" s="61">
        <f ca="1">_xlfn.NORM.INV(F4541,'Input Parameters'!$E$21,'Input Parameters'!$F$21)</f>
        <v>301.03566835671541</v>
      </c>
      <c r="H4541" s="54">
        <f ca="1">EXP(E4541*(1/'Input Parameters'!$E$22-1/G4541))</f>
        <v>1.5879061303145925</v>
      </c>
      <c r="I4541" s="10">
        <f t="shared" ca="1" si="609"/>
        <v>0.92757681205196407</v>
      </c>
      <c r="J4541" s="29">
        <f ca="1">_xlfn.BETA.INV(I4541,'Input Parameters'!$L$24,'Input Parameters'!$M$24,'Input Parameters'!$J$24,'Input Parameters'!$K$24)</f>
        <v>0.81365577123675803</v>
      </c>
      <c r="K4541" s="156">
        <f ca="1">('Input Parameters'!$E$25/'Input Parameters'!$E$31)^$J4541</f>
        <v>2.9181701856940689E-3</v>
      </c>
      <c r="L4541" s="66">
        <f ca="1">$H4541*$C4541*'Input Parameters'!$E$23*K4541</f>
        <v>2.9484938789199129</v>
      </c>
      <c r="M4541" s="23">
        <f t="shared" ca="1" si="610"/>
        <v>0.23514395328469784</v>
      </c>
      <c r="N4541" s="15">
        <f ca="1">_xlfn.NORM.INV(M4541,'Input Parameters'!$E$26,'Input Parameters'!$F$26)</f>
        <v>1.8837775557713585E-2</v>
      </c>
      <c r="O4541" s="8">
        <f t="shared" ca="1" si="611"/>
        <v>0.14400704728636604</v>
      </c>
      <c r="P4541" s="29">
        <f ca="1">_xlfn.LOGNORM.INV(O4541,'Input Parameters'!$H$27,'Input Parameters'!$I$27)</f>
        <v>0.88972350403689637</v>
      </c>
      <c r="Q4541" s="10"/>
      <c r="R4541" s="15">
        <f>'Input Parameters'!$E$28</f>
        <v>12.7</v>
      </c>
      <c r="S4541" s="10">
        <f t="shared" ca="1" si="612"/>
        <v>0.47523406772188503</v>
      </c>
      <c r="T4541" s="25">
        <f ca="1">_xlfn.LOGNORM.INV(S4541,'Input Parameters'!$H$29,'Input Parameters'!$I$29)</f>
        <v>57.827113858383314</v>
      </c>
      <c r="U4541" s="10">
        <f t="shared" ca="1" si="613"/>
        <v>0.10351138491042877</v>
      </c>
      <c r="V4541" s="29">
        <f ca="1">IF('Input Parameters'!$D$30="Beta",_xlfn.BETA.INV(U4541,'Input Parameters'!$L$30,'Input Parameters'!$M$30,'Input Parameters'!$J$30,'Input Parameters'!$K$30),IF('Input Parameters'!$D$30="LogNorm",_xlfn.LOGNORM.INV(U4541,'Input Parameters'!$H$30,'Input Parameters'!$I$30)))</f>
        <v>0.60751622296723384</v>
      </c>
      <c r="W4541" s="2">
        <f ca="1">N4541+(P4541-N4541)*(1-ERF((T4541-R4541)/(2*SQRT(L4541*'Input Parameters'!$E$31))))</f>
        <v>7.3810176661123356E-2</v>
      </c>
      <c r="X4541">
        <f t="shared" ca="1" si="614"/>
        <v>1</v>
      </c>
      <c r="Y4541" s="7"/>
    </row>
    <row r="4542" spans="1:25" ht="15" customHeight="1" x14ac:dyDescent="0.3">
      <c r="A4542" s="130">
        <v>4535</v>
      </c>
      <c r="B4542" s="10">
        <f t="shared" ca="1" si="606"/>
        <v>0.33320373930377456</v>
      </c>
      <c r="C4542" s="57">
        <f ca="1">_xlfn.NORM.INV(B4542,'Input Parameters'!$E$19,'Input Parameters'!$F$19)</f>
        <v>530.87342345382558</v>
      </c>
      <c r="D4542" s="10">
        <f t="shared" ca="1" si="607"/>
        <v>0.25511747569258358</v>
      </c>
      <c r="E4542" s="59">
        <f ca="1">IF(_xlfn.NORM.INV(D4542,'Input Parameters'!$E$20,'Input Parameters'!$F$20)&lt;3500,3500,IF(_xlfn.NORM.INV(D4542,'Input Parameters'!$E$20,'Input Parameters'!$F$20)&gt;5500,5500,_xlfn.NORM.INV(D4542,'Input Parameters'!$E$20,'Input Parameters'!$F$20)))</f>
        <v>4339.069674139655</v>
      </c>
      <c r="F4542" s="10">
        <f t="shared" ca="1" si="608"/>
        <v>0.61448204178993748</v>
      </c>
      <c r="G4542" s="61">
        <f ca="1">_xlfn.NORM.INV(F4542,'Input Parameters'!$E$21,'Input Parameters'!$F$21)</f>
        <v>287.13741829958082</v>
      </c>
      <c r="H4542" s="54">
        <f ca="1">EXP(E4542*(1/'Input Parameters'!$E$22-1/G4542))</f>
        <v>0.73907000423454472</v>
      </c>
      <c r="I4542" s="10">
        <f t="shared" ca="1" si="609"/>
        <v>6.2302261442876206E-2</v>
      </c>
      <c r="J4542" s="29">
        <f ca="1">_xlfn.BETA.INV(I4542,'Input Parameters'!$L$24,'Input Parameters'!$M$24,'Input Parameters'!$J$24,'Input Parameters'!$K$24)</f>
        <v>0.35740959241123738</v>
      </c>
      <c r="K4542" s="156">
        <f ca="1">('Input Parameters'!$E$25/'Input Parameters'!$E$31)^$J4542</f>
        <v>7.700424189881723E-2</v>
      </c>
      <c r="L4542" s="66">
        <f ca="1">$H4542*$C4542*'Input Parameters'!$E$23*K4542</f>
        <v>30.212816315770809</v>
      </c>
      <c r="M4542" s="23">
        <f t="shared" ca="1" si="610"/>
        <v>0.79428740472956583</v>
      </c>
      <c r="N4542" s="15">
        <f ca="1">_xlfn.NORM.INV(M4542,'Input Parameters'!$E$26,'Input Parameters'!$F$26)</f>
        <v>5.1249151911923807E-2</v>
      </c>
      <c r="O4542" s="8">
        <f t="shared" ca="1" si="611"/>
        <v>0.88702343928968796</v>
      </c>
      <c r="P4542" s="29">
        <f ca="1">_xlfn.LOGNORM.INV(O4542,'Input Parameters'!$H$27,'Input Parameters'!$I$27)</f>
        <v>2.4324644865759355</v>
      </c>
      <c r="Q4542" s="10"/>
      <c r="R4542" s="15">
        <f>'Input Parameters'!$E$28</f>
        <v>12.7</v>
      </c>
      <c r="S4542" s="10">
        <f t="shared" ca="1" si="612"/>
        <v>0.36503288778755483</v>
      </c>
      <c r="T4542" s="25">
        <f ca="1">_xlfn.LOGNORM.INV(S4542,'Input Parameters'!$H$29,'Input Parameters'!$I$29)</f>
        <v>56.019145437880894</v>
      </c>
      <c r="U4542" s="10">
        <f t="shared" ca="1" si="613"/>
        <v>0.61026070154637257</v>
      </c>
      <c r="V4542" s="29">
        <f ca="1">IF('Input Parameters'!$D$30="Beta",_xlfn.BETA.INV(U4542,'Input Parameters'!$L$30,'Input Parameters'!$M$30,'Input Parameters'!$J$30,'Input Parameters'!$K$30),IF('Input Parameters'!$D$30="LogNorm",_xlfn.LOGNORM.INV(U4542,'Input Parameters'!$H$30,'Input Parameters'!$I$30)))</f>
        <v>1.1158573266883665</v>
      </c>
      <c r="W4542" s="2">
        <f ca="1">N4542+(P4542-N4542)*(1-ERF((T4542-R4542)/(2*SQRT(L4542*'Input Parameters'!$E$31))))</f>
        <v>1.4260195413093686</v>
      </c>
      <c r="X4542">
        <f t="shared" ca="1" si="614"/>
        <v>0</v>
      </c>
      <c r="Y4542" s="7"/>
    </row>
    <row r="4543" spans="1:25" ht="15" customHeight="1" x14ac:dyDescent="0.3">
      <c r="A4543" s="130">
        <v>4536</v>
      </c>
      <c r="B4543" s="10">
        <f t="shared" ca="1" si="606"/>
        <v>0.22731168291404991</v>
      </c>
      <c r="C4543" s="57">
        <f ca="1">_xlfn.NORM.INV(B4543,'Input Parameters'!$E$19,'Input Parameters'!$F$19)</f>
        <v>504.11686175991008</v>
      </c>
      <c r="D4543" s="10">
        <f t="shared" ca="1" si="607"/>
        <v>0.33301644772519867</v>
      </c>
      <c r="E4543" s="59">
        <f ca="1">IF(_xlfn.NORM.INV(D4543,'Input Parameters'!$E$20,'Input Parameters'!$F$20)&lt;3500,3500,IF(_xlfn.NORM.INV(D4543,'Input Parameters'!$E$20,'Input Parameters'!$F$20)&gt;5500,5500,_xlfn.NORM.INV(D4543,'Input Parameters'!$E$20,'Input Parameters'!$F$20)))</f>
        <v>4497.8807097009294</v>
      </c>
      <c r="F4543" s="10">
        <f t="shared" ca="1" si="608"/>
        <v>0.42865068889987923</v>
      </c>
      <c r="G4543" s="61">
        <f ca="1">_xlfn.NORM.INV(F4543,'Input Parameters'!$E$21,'Input Parameters'!$F$21)</f>
        <v>283.43668984676691</v>
      </c>
      <c r="H4543" s="54">
        <f ca="1">EXP(E4543*(1/'Input Parameters'!$E$22-1/G4543))</f>
        <v>0.59573726219557699</v>
      </c>
      <c r="I4543" s="10">
        <f t="shared" ca="1" si="609"/>
        <v>0.26366782043855341</v>
      </c>
      <c r="J4543" s="29">
        <f ca="1">_xlfn.BETA.INV(I4543,'Input Parameters'!$L$24,'Input Parameters'!$M$24,'Input Parameters'!$J$24,'Input Parameters'!$K$24)</f>
        <v>0.50331389142266525</v>
      </c>
      <c r="K4543" s="156">
        <f ca="1">('Input Parameters'!$E$25/'Input Parameters'!$E$31)^$J4543</f>
        <v>2.7037074600739088E-2</v>
      </c>
      <c r="L4543" s="66">
        <f ca="1">$H4543*$C4543*'Input Parameters'!$E$23*K4543</f>
        <v>8.1198066629381422</v>
      </c>
      <c r="M4543" s="23">
        <f t="shared" ca="1" si="610"/>
        <v>0.12998907765069823</v>
      </c>
      <c r="N4543" s="15">
        <f ca="1">_xlfn.NORM.INV(M4543,'Input Parameters'!$E$26,'Input Parameters'!$F$26)</f>
        <v>1.0344702001324556E-2</v>
      </c>
      <c r="O4543" s="8">
        <f t="shared" ca="1" si="611"/>
        <v>0.67342317213763958</v>
      </c>
      <c r="P4543" s="29">
        <f ca="1">_xlfn.LOGNORM.INV(O4543,'Input Parameters'!$H$27,'Input Parameters'!$I$27)</f>
        <v>1.7367662729747031</v>
      </c>
      <c r="Q4543" s="10"/>
      <c r="R4543" s="15">
        <f>'Input Parameters'!$E$28</f>
        <v>12.7</v>
      </c>
      <c r="S4543" s="10">
        <f t="shared" ca="1" si="612"/>
        <v>0.72488034146581415</v>
      </c>
      <c r="T4543" s="25">
        <f ca="1">_xlfn.LOGNORM.INV(S4543,'Input Parameters'!$H$29,'Input Parameters'!$I$29)</f>
        <v>62.271525544987817</v>
      </c>
      <c r="U4543" s="10">
        <f t="shared" ca="1" si="613"/>
        <v>0.94389129166339003</v>
      </c>
      <c r="V4543" s="29">
        <f ca="1">IF('Input Parameters'!$D$30="Beta",_xlfn.BETA.INV(U4543,'Input Parameters'!$L$30,'Input Parameters'!$M$30,'Input Parameters'!$J$30,'Input Parameters'!$K$30),IF('Input Parameters'!$D$30="LogNorm",_xlfn.LOGNORM.INV(U4543,'Input Parameters'!$H$30,'Input Parameters'!$I$30)))</f>
        <v>1.8692699440425076</v>
      </c>
      <c r="W4543" s="2">
        <f ca="1">N4543+(P4543-N4543)*(1-ERF((T4543-R4543)/(2*SQRT(L4543*'Input Parameters'!$E$31))))</f>
        <v>0.38783608874788755</v>
      </c>
      <c r="X4543">
        <f t="shared" ca="1" si="614"/>
        <v>1</v>
      </c>
      <c r="Y4543" s="7"/>
    </row>
    <row r="4544" spans="1:25" ht="15" customHeight="1" x14ac:dyDescent="0.3">
      <c r="A4544" s="130">
        <v>4537</v>
      </c>
      <c r="B4544" s="10">
        <f t="shared" ca="1" si="606"/>
        <v>0.97939725922532883</v>
      </c>
      <c r="C4544" s="57">
        <f ca="1">_xlfn.NORM.INV(B4544,'Input Parameters'!$E$19,'Input Parameters'!$F$19)</f>
        <v>739.8030673422262</v>
      </c>
      <c r="D4544" s="10">
        <f t="shared" ca="1" si="607"/>
        <v>1.1112190495139562E-2</v>
      </c>
      <c r="E4544" s="59">
        <f ca="1">IF(_xlfn.NORM.INV(D4544,'Input Parameters'!$E$20,'Input Parameters'!$F$20)&lt;3500,3500,IF(_xlfn.NORM.INV(D4544,'Input Parameters'!$E$20,'Input Parameters'!$F$20)&gt;5500,5500,_xlfn.NORM.INV(D4544,'Input Parameters'!$E$20,'Input Parameters'!$F$20)))</f>
        <v>3500</v>
      </c>
      <c r="F4544" s="10">
        <f t="shared" ca="1" si="608"/>
        <v>0.73264003634679353</v>
      </c>
      <c r="G4544" s="61">
        <f ca="1">_xlfn.NORM.INV(F4544,'Input Parameters'!$E$21,'Input Parameters'!$F$21)</f>
        <v>289.72962292563579</v>
      </c>
      <c r="H4544" s="54">
        <f ca="1">EXP(E4544*(1/'Input Parameters'!$E$22-1/G4544))</f>
        <v>0.87385935064968734</v>
      </c>
      <c r="I4544" s="10">
        <f t="shared" ca="1" si="609"/>
        <v>0.23544324497609892</v>
      </c>
      <c r="J4544" s="29">
        <f ca="1">_xlfn.BETA.INV(I4544,'Input Parameters'!$L$24,'Input Parameters'!$M$24,'Input Parameters'!$J$24,'Input Parameters'!$K$24)</f>
        <v>0.48858234219970598</v>
      </c>
      <c r="K4544" s="156">
        <f ca="1">('Input Parameters'!$E$25/'Input Parameters'!$E$31)^$J4544</f>
        <v>3.0050717239966676E-2</v>
      </c>
      <c r="L4544" s="66">
        <f ca="1">$H4544*$C4544*'Input Parameters'!$E$23*K4544</f>
        <v>19.427302716530832</v>
      </c>
      <c r="M4544" s="23">
        <f t="shared" ca="1" si="610"/>
        <v>0.99878437335089643</v>
      </c>
      <c r="N4544" s="15">
        <f ca="1">_xlfn.NORM.INV(M4544,'Input Parameters'!$E$26,'Input Parameters'!$F$26)</f>
        <v>9.7667145173858785E-2</v>
      </c>
      <c r="O4544" s="8">
        <f t="shared" ca="1" si="611"/>
        <v>0.40636374200016878</v>
      </c>
      <c r="P4544" s="29">
        <f ca="1">_xlfn.LOGNORM.INV(O4544,'Input Parameters'!$H$27,'Input Parameters'!$I$27)</f>
        <v>1.2819736635001902</v>
      </c>
      <c r="Q4544" s="10"/>
      <c r="R4544" s="15">
        <f>'Input Parameters'!$E$28</f>
        <v>12.7</v>
      </c>
      <c r="S4544" s="10">
        <f t="shared" ca="1" si="612"/>
        <v>0.42142551791050287</v>
      </c>
      <c r="T4544" s="25">
        <f ca="1">_xlfn.LOGNORM.INV(S4544,'Input Parameters'!$H$29,'Input Parameters'!$I$29)</f>
        <v>56.950023886673982</v>
      </c>
      <c r="U4544" s="10">
        <f t="shared" ca="1" si="613"/>
        <v>0.73288812732107234</v>
      </c>
      <c r="V4544" s="29">
        <f ca="1">IF('Input Parameters'!$D$30="Beta",_xlfn.BETA.INV(U4544,'Input Parameters'!$L$30,'Input Parameters'!$M$30,'Input Parameters'!$J$30,'Input Parameters'!$K$30),IF('Input Parameters'!$D$30="LogNorm",_xlfn.LOGNORM.INV(U4544,'Input Parameters'!$H$30,'Input Parameters'!$I$30)))</f>
        <v>1.2767538120177437</v>
      </c>
      <c r="W4544" s="2">
        <f ca="1">N4544+(P4544-N4544)*(1-ERF((T4544-R4544)/(2*SQRT(L4544*'Input Parameters'!$E$31))))</f>
        <v>0.66349461600157922</v>
      </c>
      <c r="X4544">
        <f t="shared" ca="1" si="614"/>
        <v>1</v>
      </c>
      <c r="Y4544" s="7"/>
    </row>
    <row r="4545" spans="1:25" ht="15" customHeight="1" x14ac:dyDescent="0.3">
      <c r="A4545" s="130">
        <v>4538</v>
      </c>
      <c r="B4545" s="10">
        <f t="shared" ca="1" si="606"/>
        <v>0.9957169305432475</v>
      </c>
      <c r="C4545" s="57">
        <f ca="1">_xlfn.NORM.INV(B4545,'Input Parameters'!$E$19,'Input Parameters'!$F$19)</f>
        <v>789.44210282013307</v>
      </c>
      <c r="D4545" s="10">
        <f t="shared" ca="1" si="607"/>
        <v>0.9641541038510919</v>
      </c>
      <c r="E4545" s="59">
        <f ca="1">IF(_xlfn.NORM.INV(D4545,'Input Parameters'!$E$20,'Input Parameters'!$F$20)&lt;3500,3500,IF(_xlfn.NORM.INV(D4545,'Input Parameters'!$E$20,'Input Parameters'!$F$20)&gt;5500,5500,_xlfn.NORM.INV(D4545,'Input Parameters'!$E$20,'Input Parameters'!$F$20)))</f>
        <v>5500</v>
      </c>
      <c r="F4545" s="10">
        <f t="shared" ca="1" si="608"/>
        <v>0.14006392442587678</v>
      </c>
      <c r="G4545" s="61">
        <f ca="1">_xlfn.NORM.INV(F4545,'Input Parameters'!$E$21,'Input Parameters'!$F$21)</f>
        <v>276.36094703703515</v>
      </c>
      <c r="H4545" s="54">
        <f ca="1">EXP(E4545*(1/'Input Parameters'!$E$22-1/G4545))</f>
        <v>0.32297563393132489</v>
      </c>
      <c r="I4545" s="10">
        <f t="shared" ca="1" si="609"/>
        <v>0.57856163219770229</v>
      </c>
      <c r="J4545" s="29">
        <f ca="1">_xlfn.BETA.INV(I4545,'Input Parameters'!$L$24,'Input Parameters'!$M$24,'Input Parameters'!$J$24,'Input Parameters'!$K$24)</f>
        <v>0.63874820562923018</v>
      </c>
      <c r="K4545" s="156">
        <f ca="1">('Input Parameters'!$E$25/'Input Parameters'!$E$31)^$J4545</f>
        <v>1.02334783897691E-2</v>
      </c>
      <c r="L4545" s="66">
        <f ca="1">$H4545*$C4545*'Input Parameters'!$E$23*K4545</f>
        <v>2.609235752734385</v>
      </c>
      <c r="M4545" s="23">
        <f t="shared" ca="1" si="610"/>
        <v>0.30781932031866943</v>
      </c>
      <c r="N4545" s="15">
        <f ca="1">_xlfn.NORM.INV(M4545,'Input Parameters'!$E$26,'Input Parameters'!$F$26)</f>
        <v>2.345713780001734E-2</v>
      </c>
      <c r="O4545" s="8">
        <f t="shared" ca="1" si="611"/>
        <v>0.57798689407575099</v>
      </c>
      <c r="P4545" s="29">
        <f ca="1">_xlfn.LOGNORM.INV(O4545,'Input Parameters'!$H$27,'Input Parameters'!$I$27)</f>
        <v>1.5531024887208302</v>
      </c>
      <c r="Q4545" s="10"/>
      <c r="R4545" s="15">
        <f>'Input Parameters'!$E$28</f>
        <v>12.7</v>
      </c>
      <c r="S4545" s="10">
        <f t="shared" ca="1" si="612"/>
        <v>0.28268394522961837</v>
      </c>
      <c r="T4545" s="25">
        <f ca="1">_xlfn.LOGNORM.INV(S4545,'Input Parameters'!$H$29,'Input Parameters'!$I$29)</f>
        <v>54.59201647664564</v>
      </c>
      <c r="U4545" s="10">
        <f t="shared" ca="1" si="613"/>
        <v>0.22352234357949108</v>
      </c>
      <c r="V4545" s="29">
        <f ca="1">IF('Input Parameters'!$D$30="Beta",_xlfn.BETA.INV(U4545,'Input Parameters'!$L$30,'Input Parameters'!$M$30,'Input Parameters'!$J$30,'Input Parameters'!$K$30),IF('Input Parameters'!$D$30="LogNorm",_xlfn.LOGNORM.INV(U4545,'Input Parameters'!$H$30,'Input Parameters'!$I$30)))</f>
        <v>0.74034837344276505</v>
      </c>
      <c r="W4545" s="2">
        <f ca="1">N4545+(P4545-N4545)*(1-ERF((T4545-R4545)/(2*SQRT(L4545*'Input Parameters'!$E$31))))</f>
        <v>0.12545220414693631</v>
      </c>
      <c r="X4545">
        <f t="shared" ca="1" si="614"/>
        <v>1</v>
      </c>
      <c r="Y4545" s="7"/>
    </row>
    <row r="4546" spans="1:25" ht="15" customHeight="1" x14ac:dyDescent="0.3">
      <c r="A4546" s="130">
        <v>4539</v>
      </c>
      <c r="B4546" s="10">
        <f t="shared" ca="1" si="606"/>
        <v>7.5118728740378726E-3</v>
      </c>
      <c r="C4546" s="57">
        <f ca="1">_xlfn.NORM.INV(B4546,'Input Parameters'!$E$19,'Input Parameters'!$F$19)</f>
        <v>361.8123806067448</v>
      </c>
      <c r="D4546" s="10">
        <f t="shared" ca="1" si="607"/>
        <v>0.46967702234588293</v>
      </c>
      <c r="E4546" s="59">
        <f ca="1">IF(_xlfn.NORM.INV(D4546,'Input Parameters'!$E$20,'Input Parameters'!$F$20)&lt;3500,3500,IF(_xlfn.NORM.INV(D4546,'Input Parameters'!$E$20,'Input Parameters'!$F$20)&gt;5500,5500,_xlfn.NORM.INV(D4546,'Input Parameters'!$E$20,'Input Parameters'!$F$20)))</f>
        <v>4746.7427620211492</v>
      </c>
      <c r="F4546" s="10">
        <f t="shared" ca="1" si="608"/>
        <v>0.2712849689123521</v>
      </c>
      <c r="G4546" s="61">
        <f ca="1">_xlfn.NORM.INV(F4546,'Input Parameters'!$E$21,'Input Parameters'!$F$21)</f>
        <v>280.06379952347464</v>
      </c>
      <c r="H4546" s="54">
        <f ca="1">EXP(E4546*(1/'Input Parameters'!$E$22-1/G4546))</f>
        <v>0.47316855310961448</v>
      </c>
      <c r="I4546" s="10">
        <f t="shared" ca="1" si="609"/>
        <v>8.5076535416677146E-2</v>
      </c>
      <c r="J4546" s="29">
        <f ca="1">_xlfn.BETA.INV(I4546,'Input Parameters'!$L$24,'Input Parameters'!$M$24,'Input Parameters'!$J$24,'Input Parameters'!$K$24)</f>
        <v>0.38294100949924559</v>
      </c>
      <c r="K4546" s="156">
        <f ca="1">('Input Parameters'!$E$25/'Input Parameters'!$E$31)^$J4546</f>
        <v>6.411700843483796E-2</v>
      </c>
      <c r="L4546" s="66">
        <f ca="1">$H4546*$C4546*'Input Parameters'!$E$23*K4546</f>
        <v>10.97671903842866</v>
      </c>
      <c r="M4546" s="23">
        <f t="shared" ca="1" si="610"/>
        <v>0.33663670136188639</v>
      </c>
      <c r="N4546" s="15">
        <f ca="1">_xlfn.NORM.INV(M4546,'Input Parameters'!$E$26,'Input Parameters'!$F$26)</f>
        <v>2.5145145693023556E-2</v>
      </c>
      <c r="O4546" s="8">
        <f t="shared" ca="1" si="611"/>
        <v>0.90075492081066511</v>
      </c>
      <c r="P4546" s="29">
        <f ca="1">_xlfn.LOGNORM.INV(O4546,'Input Parameters'!$H$27,'Input Parameters'!$I$27)</f>
        <v>2.5145470256061073</v>
      </c>
      <c r="Q4546" s="10"/>
      <c r="R4546" s="15">
        <f>'Input Parameters'!$E$28</f>
        <v>12.7</v>
      </c>
      <c r="S4546" s="10">
        <f t="shared" ca="1" si="612"/>
        <v>4.2685913799156872E-2</v>
      </c>
      <c r="T4546" s="25">
        <f ca="1">_xlfn.LOGNORM.INV(S4546,'Input Parameters'!$H$29,'Input Parameters'!$I$29)</f>
        <v>48.004013527083075</v>
      </c>
      <c r="U4546" s="10">
        <f t="shared" ca="1" si="613"/>
        <v>0.40679756723924576</v>
      </c>
      <c r="V4546" s="29">
        <f ca="1">IF('Input Parameters'!$D$30="Beta",_xlfn.BETA.INV(U4546,'Input Parameters'!$L$30,'Input Parameters'!$M$30,'Input Parameters'!$J$30,'Input Parameters'!$K$30),IF('Input Parameters'!$D$30="LogNorm",_xlfn.LOGNORM.INV(U4546,'Input Parameters'!$H$30,'Input Parameters'!$I$30)))</f>
        <v>0.91048647286082041</v>
      </c>
      <c r="W4546" s="2">
        <f ca="1">N4546+(P4546-N4546)*(1-ERF((T4546-R4546)/(2*SQRT(L4546*'Input Parameters'!$E$31))))</f>
        <v>1.148264693153179</v>
      </c>
      <c r="X4546">
        <f t="shared" ca="1" si="614"/>
        <v>0</v>
      </c>
      <c r="Y4546" s="7"/>
    </row>
    <row r="4547" spans="1:25" ht="15" customHeight="1" x14ac:dyDescent="0.3">
      <c r="A4547" s="130">
        <v>4540</v>
      </c>
      <c r="B4547" s="10">
        <f t="shared" ca="1" si="606"/>
        <v>0.79259939502110888</v>
      </c>
      <c r="C4547" s="57">
        <f ca="1">_xlfn.NORM.INV(B4547,'Input Parameters'!$E$19,'Input Parameters'!$F$19)</f>
        <v>636.20752808735733</v>
      </c>
      <c r="D4547" s="10">
        <f t="shared" ca="1" si="607"/>
        <v>0.68222540161371747</v>
      </c>
      <c r="E4547" s="59">
        <f ca="1">IF(_xlfn.NORM.INV(D4547,'Input Parameters'!$E$20,'Input Parameters'!$F$20)&lt;3500,3500,IF(_xlfn.NORM.INV(D4547,'Input Parameters'!$E$20,'Input Parameters'!$F$20)&gt;5500,5500,_xlfn.NORM.INV(D4547,'Input Parameters'!$E$20,'Input Parameters'!$F$20)))</f>
        <v>5131.751616924792</v>
      </c>
      <c r="F4547" s="10">
        <f t="shared" ca="1" si="608"/>
        <v>0.70829390920599899</v>
      </c>
      <c r="G4547" s="61">
        <f ca="1">_xlfn.NORM.INV(F4547,'Input Parameters'!$E$21,'Input Parameters'!$F$21)</f>
        <v>289.1604823339361</v>
      </c>
      <c r="H4547" s="54">
        <f ca="1">EXP(E4547*(1/'Input Parameters'!$E$22-1/G4547))</f>
        <v>0.79250189292565065</v>
      </c>
      <c r="I4547" s="10">
        <f t="shared" ca="1" si="609"/>
        <v>0.65249481031131407</v>
      </c>
      <c r="J4547" s="29">
        <f ca="1">_xlfn.BETA.INV(I4547,'Input Parameters'!$L$24,'Input Parameters'!$M$24,'Input Parameters'!$J$24,'Input Parameters'!$K$24)</f>
        <v>0.66885146612045965</v>
      </c>
      <c r="K4547" s="156">
        <f ca="1">('Input Parameters'!$E$25/'Input Parameters'!$E$31)^$J4547</f>
        <v>8.2459103712536844E-3</v>
      </c>
      <c r="L4547" s="66">
        <f ca="1">$H4547*$C4547*'Input Parameters'!$E$23*K4547</f>
        <v>4.1575523068908948</v>
      </c>
      <c r="M4547" s="23">
        <f t="shared" ca="1" si="610"/>
        <v>0.2067768557350359</v>
      </c>
      <c r="N4547" s="15">
        <f ca="1">_xlfn.NORM.INV(M4547,'Input Parameters'!$E$26,'Input Parameters'!$F$26)</f>
        <v>1.6829226575951501E-2</v>
      </c>
      <c r="O4547" s="8">
        <f t="shared" ca="1" si="611"/>
        <v>0.48765269124033728</v>
      </c>
      <c r="P4547" s="29">
        <f ca="1">_xlfn.LOGNORM.INV(O4547,'Input Parameters'!$H$27,'Input Parameters'!$I$27)</f>
        <v>1.404269220627371</v>
      </c>
      <c r="Q4547" s="10"/>
      <c r="R4547" s="15">
        <f>'Input Parameters'!$E$28</f>
        <v>12.7</v>
      </c>
      <c r="S4547" s="10">
        <f t="shared" ca="1" si="612"/>
        <v>0.26223895591811686</v>
      </c>
      <c r="T4547" s="25">
        <f ca="1">_xlfn.LOGNORM.INV(S4547,'Input Parameters'!$H$29,'Input Parameters'!$I$29)</f>
        <v>54.215933625660199</v>
      </c>
      <c r="U4547" s="10">
        <f t="shared" ca="1" si="613"/>
        <v>0.54819694310341427</v>
      </c>
      <c r="V4547" s="29">
        <f ca="1">IF('Input Parameters'!$D$30="Beta",_xlfn.BETA.INV(U4547,'Input Parameters'!$L$30,'Input Parameters'!$M$30,'Input Parameters'!$J$30,'Input Parameters'!$K$30),IF('Input Parameters'!$D$30="LogNorm",_xlfn.LOGNORM.INV(U4547,'Input Parameters'!$H$30,'Input Parameters'!$I$30)))</f>
        <v>1.0480852104348375</v>
      </c>
      <c r="W4547" s="2">
        <f ca="1">N4547+(P4547-N4547)*(1-ERF((T4547-R4547)/(2*SQRT(L4547*'Input Parameters'!$E$31))))</f>
        <v>0.22486739021740118</v>
      </c>
      <c r="X4547">
        <f t="shared" ca="1" si="614"/>
        <v>1</v>
      </c>
      <c r="Y4547" s="7"/>
    </row>
    <row r="4548" spans="1:25" ht="15" customHeight="1" x14ac:dyDescent="0.3">
      <c r="A4548" s="130">
        <v>4541</v>
      </c>
      <c r="B4548" s="10">
        <f t="shared" ca="1" si="606"/>
        <v>0.80552025726645171</v>
      </c>
      <c r="C4548" s="57">
        <f ca="1">_xlfn.NORM.INV(B4548,'Input Parameters'!$E$19,'Input Parameters'!$F$19)</f>
        <v>640.09724664767361</v>
      </c>
      <c r="D4548" s="10">
        <f t="shared" ca="1" si="607"/>
        <v>0.81758218597682208</v>
      </c>
      <c r="E4548" s="59">
        <f ca="1">IF(_xlfn.NORM.INV(D4548,'Input Parameters'!$E$20,'Input Parameters'!$F$20)&lt;3500,3500,IF(_xlfn.NORM.INV(D4548,'Input Parameters'!$E$20,'Input Parameters'!$F$20)&gt;5500,5500,_xlfn.NORM.INV(D4548,'Input Parameters'!$E$20,'Input Parameters'!$F$20)))</f>
        <v>5434.3325595276392</v>
      </c>
      <c r="F4548" s="10">
        <f t="shared" ca="1" si="608"/>
        <v>0.5613614251100556</v>
      </c>
      <c r="G4548" s="61">
        <f ca="1">_xlfn.NORM.INV(F4548,'Input Parameters'!$E$21,'Input Parameters'!$F$21)</f>
        <v>286.06375550873787</v>
      </c>
      <c r="H4548" s="54">
        <f ca="1">EXP(E4548*(1/'Input Parameters'!$E$22-1/G4548))</f>
        <v>0.63780806862736139</v>
      </c>
      <c r="I4548" s="10">
        <f t="shared" ca="1" si="609"/>
        <v>4.5597256157829724E-2</v>
      </c>
      <c r="J4548" s="29">
        <f ca="1">_xlfn.BETA.INV(I4548,'Input Parameters'!$L$24,'Input Parameters'!$M$24,'Input Parameters'!$J$24,'Input Parameters'!$K$24)</f>
        <v>0.33411439521960468</v>
      </c>
      <c r="K4548" s="156">
        <f ca="1">('Input Parameters'!$E$25/'Input Parameters'!$E$31)^$J4548</f>
        <v>9.1010029868865028E-2</v>
      </c>
      <c r="L4548" s="66">
        <f ca="1">$H4548*$C4548*'Input Parameters'!$E$23*K4548</f>
        <v>37.155680950366829</v>
      </c>
      <c r="M4548" s="23">
        <f t="shared" ca="1" si="610"/>
        <v>0.61822103969470765</v>
      </c>
      <c r="N4548" s="15">
        <f ca="1">_xlfn.NORM.INV(M4548,'Input Parameters'!$E$26,'Input Parameters'!$F$26)</f>
        <v>4.0317050256884202E-2</v>
      </c>
      <c r="O4548" s="8">
        <f t="shared" ca="1" si="611"/>
        <v>0.47132181612075552</v>
      </c>
      <c r="P4548" s="29">
        <f ca="1">_xlfn.LOGNORM.INV(O4548,'Input Parameters'!$H$27,'Input Parameters'!$I$27)</f>
        <v>1.3790315846688528</v>
      </c>
      <c r="Q4548" s="10"/>
      <c r="R4548" s="15">
        <f>'Input Parameters'!$E$28</f>
        <v>12.7</v>
      </c>
      <c r="S4548" s="10">
        <f t="shared" ca="1" si="612"/>
        <v>0.57783204770609964</v>
      </c>
      <c r="T4548" s="25">
        <f ca="1">_xlfn.LOGNORM.INV(S4548,'Input Parameters'!$H$29,'Input Parameters'!$I$29)</f>
        <v>59.529795628548072</v>
      </c>
      <c r="U4548" s="10">
        <f t="shared" ca="1" si="613"/>
        <v>0.36745691463712959</v>
      </c>
      <c r="V4548" s="29">
        <f ca="1">IF('Input Parameters'!$D$30="Beta",_xlfn.BETA.INV(U4548,'Input Parameters'!$L$30,'Input Parameters'!$M$30,'Input Parameters'!$J$30,'Input Parameters'!$K$30),IF('Input Parameters'!$D$30="LogNorm",_xlfn.LOGNORM.INV(U4548,'Input Parameters'!$H$30,'Input Parameters'!$I$30)))</f>
        <v>0.8743126643089717</v>
      </c>
      <c r="W4548" s="2">
        <f ca="1">N4548+(P4548-N4548)*(1-ERF((T4548-R4548)/(2*SQRT(L4548*'Input Parameters'!$E$31))))</f>
        <v>0.8260916937727838</v>
      </c>
      <c r="X4548">
        <f t="shared" ca="1" si="614"/>
        <v>1</v>
      </c>
      <c r="Y4548" s="7"/>
    </row>
    <row r="4549" spans="1:25" ht="15" customHeight="1" x14ac:dyDescent="0.3">
      <c r="A4549" s="130">
        <v>4542</v>
      </c>
      <c r="B4549" s="10">
        <f t="shared" ref="B4549:B4612" ca="1" si="615">RAND()</f>
        <v>0.50933721283777167</v>
      </c>
      <c r="C4549" s="57">
        <f ca="1">_xlfn.NORM.INV(B4549,'Input Parameters'!$E$19,'Input Parameters'!$F$19)</f>
        <v>569.27789648101623</v>
      </c>
      <c r="D4549" s="10">
        <f t="shared" ref="D4549:D4612" ca="1" si="616">RAND()</f>
        <v>0.65124919133367509</v>
      </c>
      <c r="E4549" s="59">
        <f ca="1">IF(_xlfn.NORM.INV(D4549,'Input Parameters'!$E$20,'Input Parameters'!$F$20)&lt;3500,3500,IF(_xlfn.NORM.INV(D4549,'Input Parameters'!$E$20,'Input Parameters'!$F$20)&gt;5500,5500,_xlfn.NORM.INV(D4549,'Input Parameters'!$E$20,'Input Parameters'!$F$20)))</f>
        <v>5072.0866553448413</v>
      </c>
      <c r="F4549" s="10">
        <f t="shared" ref="F4549:F4612" ca="1" si="617">RAND()</f>
        <v>0.23058159996776251</v>
      </c>
      <c r="G4549" s="61">
        <f ca="1">_xlfn.NORM.INV(F4549,'Input Parameters'!$E$21,'Input Parameters'!$F$21)</f>
        <v>279.05770798003772</v>
      </c>
      <c r="H4549" s="54">
        <f ca="1">EXP(E4549*(1/'Input Parameters'!$E$22-1/G4549))</f>
        <v>0.42109927926284407</v>
      </c>
      <c r="I4549" s="10">
        <f t="shared" ref="I4549:I4612" ca="1" si="618">RAND()</f>
        <v>0.50817312313678364</v>
      </c>
      <c r="J4549" s="29">
        <f ca="1">_xlfn.BETA.INV(I4549,'Input Parameters'!$L$24,'Input Parameters'!$M$24,'Input Parameters'!$J$24,'Input Parameters'!$K$24)</f>
        <v>0.61045903348439357</v>
      </c>
      <c r="K4549" s="156">
        <f ca="1">('Input Parameters'!$E$25/'Input Parameters'!$E$31)^$J4549</f>
        <v>1.2535921803050579E-2</v>
      </c>
      <c r="L4549" s="66">
        <f ca="1">$H4549*$C4549*'Input Parameters'!$E$23*K4549</f>
        <v>3.0051426637148633</v>
      </c>
      <c r="M4549" s="23">
        <f t="shared" ref="M4549:M4612" ca="1" si="619">RAND()</f>
        <v>0.58401074987720403</v>
      </c>
      <c r="N4549" s="15">
        <f ca="1">_xlfn.NORM.INV(M4549,'Input Parameters'!$E$26,'Input Parameters'!$F$26)</f>
        <v>3.8455459908137375E-2</v>
      </c>
      <c r="O4549" s="8">
        <f t="shared" ref="O4549:O4612" ca="1" si="620">RAND()</f>
        <v>1.5373230633876633E-2</v>
      </c>
      <c r="P4549" s="29">
        <f ca="1">_xlfn.LOGNORM.INV(O4549,'Input Parameters'!$H$27,'Input Parameters'!$I$27)</f>
        <v>0.54741636543066896</v>
      </c>
      <c r="Q4549" s="10"/>
      <c r="R4549" s="15">
        <f>'Input Parameters'!$E$28</f>
        <v>12.7</v>
      </c>
      <c r="S4549" s="10">
        <f t="shared" ref="S4549:S4612" ca="1" si="621">RAND()</f>
        <v>1.7184605550150334E-2</v>
      </c>
      <c r="T4549" s="25">
        <f ca="1">_xlfn.LOGNORM.INV(S4549,'Input Parameters'!$H$29,'Input Parameters'!$I$29)</f>
        <v>45.919693217449478</v>
      </c>
      <c r="U4549" s="10">
        <f t="shared" ref="U4549:U4612" ca="1" si="622">RAND()</f>
        <v>0.49124017041072465</v>
      </c>
      <c r="V4549" s="29">
        <f ca="1">IF('Input Parameters'!$D$30="Beta",_xlfn.BETA.INV(U4549,'Input Parameters'!$L$30,'Input Parameters'!$M$30,'Input Parameters'!$J$30,'Input Parameters'!$K$30),IF('Input Parameters'!$D$30="LogNorm",_xlfn.LOGNORM.INV(U4549,'Input Parameters'!$H$30,'Input Parameters'!$I$30)))</f>
        <v>0.99059172489993064</v>
      </c>
      <c r="W4549" s="2">
        <f ca="1">N4549+(P4549-N4549)*(1-ERF((T4549-R4549)/(2*SQRT(L4549*'Input Parameters'!$E$31))))</f>
        <v>0.12773169789698172</v>
      </c>
      <c r="X4549">
        <f t="shared" ca="1" si="614"/>
        <v>1</v>
      </c>
      <c r="Y4549" s="7"/>
    </row>
    <row r="4550" spans="1:25" ht="15" customHeight="1" x14ac:dyDescent="0.3">
      <c r="A4550" s="130">
        <v>4543</v>
      </c>
      <c r="B4550" s="10">
        <f t="shared" ca="1" si="615"/>
        <v>0.52187378591776645</v>
      </c>
      <c r="C4550" s="57">
        <f ca="1">_xlfn.NORM.INV(B4550,'Input Parameters'!$E$19,'Input Parameters'!$F$19)</f>
        <v>571.93541237702721</v>
      </c>
      <c r="D4550" s="10">
        <f t="shared" ca="1" si="616"/>
        <v>6.5362595138258262E-2</v>
      </c>
      <c r="E4550" s="59">
        <f ca="1">IF(_xlfn.NORM.INV(D4550,'Input Parameters'!$E$20,'Input Parameters'!$F$20)&lt;3500,3500,IF(_xlfn.NORM.INV(D4550,'Input Parameters'!$E$20,'Input Parameters'!$F$20)&gt;5500,5500,_xlfn.NORM.INV(D4550,'Input Parameters'!$E$20,'Input Parameters'!$F$20)))</f>
        <v>3742.1261614189525</v>
      </c>
      <c r="F4550" s="10">
        <f t="shared" ca="1" si="617"/>
        <v>0.89926682621276177</v>
      </c>
      <c r="G4550" s="61">
        <f ca="1">_xlfn.NORM.INV(F4550,'Input Parameters'!$E$21,'Input Parameters'!$F$21)</f>
        <v>294.89024632814943</v>
      </c>
      <c r="H4550" s="54">
        <f ca="1">EXP(E4550*(1/'Input Parameters'!$E$22-1/G4550))</f>
        <v>1.0853114381785482</v>
      </c>
      <c r="I4550" s="10">
        <f t="shared" ca="1" si="618"/>
        <v>0.12178946404018098</v>
      </c>
      <c r="J4550" s="29">
        <f ca="1">_xlfn.BETA.INV(I4550,'Input Parameters'!$L$24,'Input Parameters'!$M$24,'Input Parameters'!$J$24,'Input Parameters'!$K$24)</f>
        <v>0.41571170873581326</v>
      </c>
      <c r="K4550" s="156">
        <f ca="1">('Input Parameters'!$E$25/'Input Parameters'!$E$31)^$J4550</f>
        <v>5.0684872633314483E-2</v>
      </c>
      <c r="L4550" s="66">
        <f ca="1">$H4550*$C4550*'Input Parameters'!$E$23*K4550</f>
        <v>31.461521898326154</v>
      </c>
      <c r="M4550" s="23">
        <f t="shared" ca="1" si="619"/>
        <v>0.32244182528483856</v>
      </c>
      <c r="N4550" s="15">
        <f ca="1">_xlfn.NORM.INV(M4550,'Input Parameters'!$E$26,'Input Parameters'!$F$26)</f>
        <v>2.4321489240673011E-2</v>
      </c>
      <c r="O4550" s="8">
        <f t="shared" ca="1" si="620"/>
        <v>0.1630438991564559</v>
      </c>
      <c r="P4550" s="29">
        <f ca="1">_xlfn.LOGNORM.INV(O4550,'Input Parameters'!$H$27,'Input Parameters'!$I$27)</f>
        <v>0.9219664196304912</v>
      </c>
      <c r="Q4550" s="10"/>
      <c r="R4550" s="15">
        <f>'Input Parameters'!$E$28</f>
        <v>12.7</v>
      </c>
      <c r="S4550" s="10">
        <f t="shared" ca="1" si="621"/>
        <v>0.70511741763783442</v>
      </c>
      <c r="T4550" s="25">
        <f ca="1">_xlfn.LOGNORM.INV(S4550,'Input Parameters'!$H$29,'Input Parameters'!$I$29)</f>
        <v>61.86577611849043</v>
      </c>
      <c r="U4550" s="10">
        <f t="shared" ca="1" si="622"/>
        <v>0.49336807876528854</v>
      </c>
      <c r="V4550" s="29">
        <f ca="1">IF('Input Parameters'!$D$30="Beta",_xlfn.BETA.INV(U4550,'Input Parameters'!$L$30,'Input Parameters'!$M$30,'Input Parameters'!$J$30,'Input Parameters'!$K$30),IF('Input Parameters'!$D$30="LogNorm",_xlfn.LOGNORM.INV(U4550,'Input Parameters'!$H$30,'Input Parameters'!$I$30)))</f>
        <v>0.99267791021185647</v>
      </c>
      <c r="W4550" s="2">
        <f ca="1">N4550+(P4550-N4550)*(1-ERF((T4550-R4550)/(2*SQRT(L4550*'Input Parameters'!$E$31))))</f>
        <v>0.50490567742132353</v>
      </c>
      <c r="X4550">
        <f t="shared" ca="1" si="614"/>
        <v>1</v>
      </c>
      <c r="Y4550" s="7"/>
    </row>
    <row r="4551" spans="1:25" ht="15" customHeight="1" x14ac:dyDescent="0.3">
      <c r="A4551" s="130">
        <v>4544</v>
      </c>
      <c r="B4551" s="10">
        <f t="shared" ca="1" si="615"/>
        <v>1.5675608653341278E-2</v>
      </c>
      <c r="C4551" s="57">
        <f ca="1">_xlfn.NORM.INV(B4551,'Input Parameters'!$E$19,'Input Parameters'!$F$19)</f>
        <v>385.40646959190462</v>
      </c>
      <c r="D4551" s="10">
        <f t="shared" ca="1" si="616"/>
        <v>0.29405653677496635</v>
      </c>
      <c r="E4551" s="59">
        <f ca="1">IF(_xlfn.NORM.INV(D4551,'Input Parameters'!$E$20,'Input Parameters'!$F$20)&lt;3500,3500,IF(_xlfn.NORM.INV(D4551,'Input Parameters'!$E$20,'Input Parameters'!$F$20)&gt;5500,5500,_xlfn.NORM.INV(D4551,'Input Parameters'!$E$20,'Input Parameters'!$F$20)))</f>
        <v>4420.8992835094377</v>
      </c>
      <c r="F4551" s="10">
        <f t="shared" ca="1" si="617"/>
        <v>0.42285679007012789</v>
      </c>
      <c r="G4551" s="61">
        <f ca="1">_xlfn.NORM.INV(F4551,'Input Parameters'!$E$21,'Input Parameters'!$F$21)</f>
        <v>283.3205190649951</v>
      </c>
      <c r="H4551" s="54">
        <f ca="1">EXP(E4551*(1/'Input Parameters'!$E$22-1/G4551))</f>
        <v>0.59721016239523161</v>
      </c>
      <c r="I4551" s="10">
        <f t="shared" ca="1" si="618"/>
        <v>0.38038215875416947</v>
      </c>
      <c r="J4551" s="29">
        <f ca="1">_xlfn.BETA.INV(I4551,'Input Parameters'!$L$24,'Input Parameters'!$M$24,'Input Parameters'!$J$24,'Input Parameters'!$K$24)</f>
        <v>0.55750761899644619</v>
      </c>
      <c r="K4551" s="156">
        <f ca="1">('Input Parameters'!$E$25/'Input Parameters'!$E$31)^$J4551</f>
        <v>1.8328326628103579E-2</v>
      </c>
      <c r="L4551" s="66">
        <f ca="1">$H4551*$C4551*'Input Parameters'!$E$23*K4551</f>
        <v>4.2186063854059457</v>
      </c>
      <c r="M4551" s="23">
        <f t="shared" ca="1" si="619"/>
        <v>0.4581591199717866</v>
      </c>
      <c r="N4551" s="15">
        <f ca="1">_xlfn.NORM.INV(M4551,'Input Parameters'!$E$26,'Input Parameters'!$F$26)</f>
        <v>3.1793476431659133E-2</v>
      </c>
      <c r="O4551" s="8">
        <f t="shared" ca="1" si="620"/>
        <v>0.64419130560537485</v>
      </c>
      <c r="P4551" s="29">
        <f ca="1">_xlfn.LOGNORM.INV(O4551,'Input Parameters'!$H$27,'Input Parameters'!$I$27)</f>
        <v>1.6765942115554322</v>
      </c>
      <c r="Q4551" s="10"/>
      <c r="R4551" s="15">
        <f>'Input Parameters'!$E$28</f>
        <v>12.7</v>
      </c>
      <c r="S4551" s="10">
        <f t="shared" ca="1" si="621"/>
        <v>0.53889251008837402</v>
      </c>
      <c r="T4551" s="25">
        <f ca="1">_xlfn.LOGNORM.INV(S4551,'Input Parameters'!$H$29,'Input Parameters'!$I$29)</f>
        <v>58.873723182641641</v>
      </c>
      <c r="U4551" s="10">
        <f t="shared" ca="1" si="622"/>
        <v>0.99709765669704709</v>
      </c>
      <c r="V4551" s="29">
        <f ca="1">IF('Input Parameters'!$D$30="Beta",_xlfn.BETA.INV(U4551,'Input Parameters'!$L$30,'Input Parameters'!$M$30,'Input Parameters'!$J$30,'Input Parameters'!$K$30),IF('Input Parameters'!$D$30="LogNorm",_xlfn.LOGNORM.INV(U4551,'Input Parameters'!$H$30,'Input Parameters'!$I$30)))</f>
        <v>2.9655268948747349</v>
      </c>
      <c r="W4551" s="2">
        <f ca="1">N4551+(P4551-N4551)*(1-ERF((T4551-R4551)/(2*SQRT(L4551*'Input Parameters'!$E$31))))</f>
        <v>0.215877555327986</v>
      </c>
      <c r="X4551">
        <f t="shared" ca="1" si="614"/>
        <v>1</v>
      </c>
      <c r="Y4551" s="7"/>
    </row>
    <row r="4552" spans="1:25" ht="15" customHeight="1" x14ac:dyDescent="0.3">
      <c r="A4552" s="130">
        <v>4545</v>
      </c>
      <c r="B4552" s="10">
        <f t="shared" ca="1" si="615"/>
        <v>0.20020118741952586</v>
      </c>
      <c r="C4552" s="57">
        <f ca="1">_xlfn.NORM.INV(B4552,'Input Parameters'!$E$19,'Input Parameters'!$F$19)</f>
        <v>496.24371116001157</v>
      </c>
      <c r="D4552" s="10">
        <f t="shared" ca="1" si="616"/>
        <v>0.97116165070998406</v>
      </c>
      <c r="E4552" s="59">
        <f ca="1">IF(_xlfn.NORM.INV(D4552,'Input Parameters'!$E$20,'Input Parameters'!$F$20)&lt;3500,3500,IF(_xlfn.NORM.INV(D4552,'Input Parameters'!$E$20,'Input Parameters'!$F$20)&gt;5500,5500,_xlfn.NORM.INV(D4552,'Input Parameters'!$E$20,'Input Parameters'!$F$20)))</f>
        <v>5500</v>
      </c>
      <c r="F4552" s="10">
        <f t="shared" ca="1" si="617"/>
        <v>0.87864640043093301</v>
      </c>
      <c r="G4552" s="61">
        <f ca="1">_xlfn.NORM.INV(F4552,'Input Parameters'!$E$21,'Input Parameters'!$F$21)</f>
        <v>294.03242040576026</v>
      </c>
      <c r="H4552" s="54">
        <f ca="1">EXP(E4552*(1/'Input Parameters'!$E$22-1/G4552))</f>
        <v>1.0681314107909217</v>
      </c>
      <c r="I4552" s="10">
        <f t="shared" ca="1" si="618"/>
        <v>0.99859581890595228</v>
      </c>
      <c r="J4552" s="29">
        <f ca="1">_xlfn.BETA.INV(I4552,'Input Parameters'!$L$24,'Input Parameters'!$M$24,'Input Parameters'!$J$24,'Input Parameters'!$K$24)</f>
        <v>0.94137733031898874</v>
      </c>
      <c r="K4552" s="156">
        <f ca="1">('Input Parameters'!$E$25/'Input Parameters'!$E$31)^$J4552</f>
        <v>1.1673544927855658E-3</v>
      </c>
      <c r="L4552" s="66">
        <f ca="1">$H4552*$C4552*'Input Parameters'!$E$23*K4552</f>
        <v>0.61876032915218948</v>
      </c>
      <c r="M4552" s="23">
        <f t="shared" ca="1" si="619"/>
        <v>0.88129309889932494</v>
      </c>
      <c r="N4552" s="15">
        <f ca="1">_xlfn.NORM.INV(M4552,'Input Parameters'!$E$26,'Input Parameters'!$F$26)</f>
        <v>5.8810989648604352E-2</v>
      </c>
      <c r="O4552" s="8">
        <f t="shared" ca="1" si="620"/>
        <v>0.72584087498718952</v>
      </c>
      <c r="P4552" s="29">
        <f ca="1">_xlfn.LOGNORM.INV(O4552,'Input Parameters'!$H$27,'Input Parameters'!$I$27)</f>
        <v>1.856667596991499</v>
      </c>
      <c r="Q4552" s="10"/>
      <c r="R4552" s="15">
        <f>'Input Parameters'!$E$28</f>
        <v>12.7</v>
      </c>
      <c r="S4552" s="10">
        <f t="shared" ca="1" si="621"/>
        <v>0.9366306032889028</v>
      </c>
      <c r="T4552" s="25">
        <f ca="1">_xlfn.LOGNORM.INV(S4552,'Input Parameters'!$H$29,'Input Parameters'!$I$29)</f>
        <v>69.122710301012233</v>
      </c>
      <c r="U4552" s="10">
        <f t="shared" ca="1" si="622"/>
        <v>0.49526446381581457</v>
      </c>
      <c r="V4552" s="29">
        <f ca="1">IF('Input Parameters'!$D$30="Beta",_xlfn.BETA.INV(U4552,'Input Parameters'!$L$30,'Input Parameters'!$M$30,'Input Parameters'!$J$30,'Input Parameters'!$K$30),IF('Input Parameters'!$D$30="LogNorm",_xlfn.LOGNORM.INV(U4552,'Input Parameters'!$H$30,'Input Parameters'!$I$30)))</f>
        <v>0.99454065582116624</v>
      </c>
      <c r="W4552" s="2">
        <f ca="1">N4552+(P4552-N4552)*(1-ERF((T4552-R4552)/(2*SQRT(L4552*'Input Parameters'!$E$31))))</f>
        <v>5.8811697452803353E-2</v>
      </c>
      <c r="X4552">
        <f t="shared" ca="1" si="614"/>
        <v>1</v>
      </c>
      <c r="Y4552" s="7"/>
    </row>
    <row r="4553" spans="1:25" ht="15" customHeight="1" x14ac:dyDescent="0.3">
      <c r="A4553" s="130">
        <v>4546</v>
      </c>
      <c r="B4553" s="10">
        <f t="shared" ca="1" si="615"/>
        <v>0.65410395868939764</v>
      </c>
      <c r="C4553" s="57">
        <f ca="1">_xlfn.NORM.INV(B4553,'Input Parameters'!$E$19,'Input Parameters'!$F$19)</f>
        <v>600.79784876132021</v>
      </c>
      <c r="D4553" s="10">
        <f t="shared" ca="1" si="616"/>
        <v>0.81449713017623071</v>
      </c>
      <c r="E4553" s="59">
        <f ca="1">IF(_xlfn.NORM.INV(D4553,'Input Parameters'!$E$20,'Input Parameters'!$F$20)&lt;3500,3500,IF(_xlfn.NORM.INV(D4553,'Input Parameters'!$E$20,'Input Parameters'!$F$20)&gt;5500,5500,_xlfn.NORM.INV(D4553,'Input Parameters'!$E$20,'Input Parameters'!$F$20)))</f>
        <v>5426.2137327418686</v>
      </c>
      <c r="F4553" s="10">
        <f t="shared" ca="1" si="617"/>
        <v>0.7194235065313398</v>
      </c>
      <c r="G4553" s="61">
        <f ca="1">_xlfn.NORM.INV(F4553,'Input Parameters'!$E$21,'Input Parameters'!$F$21)</f>
        <v>289.41768009730271</v>
      </c>
      <c r="H4553" s="54">
        <f ca="1">EXP(E4553*(1/'Input Parameters'!$E$22-1/G4553))</f>
        <v>0.79514683378127504</v>
      </c>
      <c r="I4553" s="10">
        <f t="shared" ca="1" si="618"/>
        <v>0.89419070815849711</v>
      </c>
      <c r="J4553" s="29">
        <f ca="1">_xlfn.BETA.INV(I4553,'Input Parameters'!$L$24,'Input Parameters'!$M$24,'Input Parameters'!$J$24,'Input Parameters'!$K$24)</f>
        <v>0.78857396499960775</v>
      </c>
      <c r="K4553" s="156">
        <f ca="1">('Input Parameters'!$E$25/'Input Parameters'!$E$31)^$J4553</f>
        <v>3.4934238642457369E-3</v>
      </c>
      <c r="L4553" s="66">
        <f ca="1">$H4553*$C4553*'Input Parameters'!$E$23*K4553</f>
        <v>1.6688872070879612</v>
      </c>
      <c r="M4553" s="23">
        <f t="shared" ca="1" si="619"/>
        <v>0.63701000768470928</v>
      </c>
      <c r="N4553" s="15">
        <f ca="1">_xlfn.NORM.INV(M4553,'Input Parameters'!$E$26,'Input Parameters'!$F$26)</f>
        <v>4.1360038371279481E-2</v>
      </c>
      <c r="O4553" s="8">
        <f t="shared" ca="1" si="620"/>
        <v>0.3863282815713498</v>
      </c>
      <c r="P4553" s="29">
        <f ca="1">_xlfn.LOGNORM.INV(O4553,'Input Parameters'!$H$27,'Input Parameters'!$I$27)</f>
        <v>1.2528219883423792</v>
      </c>
      <c r="Q4553" s="10"/>
      <c r="R4553" s="15">
        <f>'Input Parameters'!$E$28</f>
        <v>12.7</v>
      </c>
      <c r="S4553" s="10">
        <f t="shared" ca="1" si="621"/>
        <v>0.68437156718035574</v>
      </c>
      <c r="T4553" s="25">
        <f ca="1">_xlfn.LOGNORM.INV(S4553,'Input Parameters'!$H$29,'Input Parameters'!$I$29)</f>
        <v>61.455821091608946</v>
      </c>
      <c r="U4553" s="10">
        <f t="shared" ca="1" si="622"/>
        <v>0.35677548549726346</v>
      </c>
      <c r="V4553" s="29">
        <f ca="1">IF('Input Parameters'!$D$30="Beta",_xlfn.BETA.INV(U4553,'Input Parameters'!$L$30,'Input Parameters'!$M$30,'Input Parameters'!$J$30,'Input Parameters'!$K$30),IF('Input Parameters'!$D$30="LogNorm",_xlfn.LOGNORM.INV(U4553,'Input Parameters'!$H$30,'Input Parameters'!$I$30)))</f>
        <v>0.86454315352026312</v>
      </c>
      <c r="W4553" s="2">
        <f ca="1">N4553+(P4553-N4553)*(1-ERF((T4553-R4553)/(2*SQRT(L4553*'Input Parameters'!$E$31))))</f>
        <v>5.05850663192721E-2</v>
      </c>
      <c r="X4553">
        <f t="shared" ref="X4553:X4616" ca="1" si="623">IFERROR(IF(W4553&gt;V4553,0,1),0)</f>
        <v>1</v>
      </c>
      <c r="Y4553" s="7"/>
    </row>
    <row r="4554" spans="1:25" ht="15" customHeight="1" x14ac:dyDescent="0.3">
      <c r="A4554" s="130">
        <v>4547</v>
      </c>
      <c r="B4554" s="10">
        <f t="shared" ca="1" si="615"/>
        <v>0.45457619313239461</v>
      </c>
      <c r="C4554" s="57">
        <f ca="1">_xlfn.NORM.INV(B4554,'Input Parameters'!$E$19,'Input Parameters'!$F$19)</f>
        <v>557.65789592677174</v>
      </c>
      <c r="D4554" s="10">
        <f t="shared" ca="1" si="616"/>
        <v>0.94255162079985977</v>
      </c>
      <c r="E4554" s="59">
        <f ca="1">IF(_xlfn.NORM.INV(D4554,'Input Parameters'!$E$20,'Input Parameters'!$F$20)&lt;3500,3500,IF(_xlfn.NORM.INV(D4554,'Input Parameters'!$E$20,'Input Parameters'!$F$20)&gt;5500,5500,_xlfn.NORM.INV(D4554,'Input Parameters'!$E$20,'Input Parameters'!$F$20)))</f>
        <v>5500</v>
      </c>
      <c r="F4554" s="10">
        <f t="shared" ca="1" si="617"/>
        <v>0.30199616298274912</v>
      </c>
      <c r="G4554" s="61">
        <f ca="1">_xlfn.NORM.INV(F4554,'Input Parameters'!$E$21,'Input Parameters'!$F$21)</f>
        <v>280.77327003275559</v>
      </c>
      <c r="H4554" s="54">
        <f ca="1">EXP(E4554*(1/'Input Parameters'!$E$22-1/G4554))</f>
        <v>0.44156580303813986</v>
      </c>
      <c r="I4554" s="10">
        <f t="shared" ca="1" si="618"/>
        <v>0.64842076382727543</v>
      </c>
      <c r="J4554" s="29">
        <f ca="1">_xlfn.BETA.INV(I4554,'Input Parameters'!$L$24,'Input Parameters'!$M$24,'Input Parameters'!$J$24,'Input Parameters'!$K$24)</f>
        <v>0.66716648064513873</v>
      </c>
      <c r="K4554" s="156">
        <f ca="1">('Input Parameters'!$E$25/'Input Parameters'!$E$31)^$J4554</f>
        <v>8.3461861714693979E-3</v>
      </c>
      <c r="L4554" s="66">
        <f ca="1">$H4554*$C4554*'Input Parameters'!$E$23*K4554</f>
        <v>2.0551870556368002</v>
      </c>
      <c r="M4554" s="23">
        <f t="shared" ca="1" si="619"/>
        <v>0.29861158563927981</v>
      </c>
      <c r="N4554" s="15">
        <f ca="1">_xlfn.NORM.INV(M4554,'Input Parameters'!$E$26,'Input Parameters'!$F$26)</f>
        <v>2.2903643389547222E-2</v>
      </c>
      <c r="O4554" s="8">
        <f t="shared" ca="1" si="620"/>
        <v>0.9911914855835755</v>
      </c>
      <c r="P4554" s="29">
        <f ca="1">_xlfn.LOGNORM.INV(O4554,'Input Parameters'!$H$27,'Input Parameters'!$I$27)</f>
        <v>4.0686265233531005</v>
      </c>
      <c r="Q4554" s="10"/>
      <c r="R4554" s="15">
        <f>'Input Parameters'!$E$28</f>
        <v>12.7</v>
      </c>
      <c r="S4554" s="10">
        <f t="shared" ca="1" si="621"/>
        <v>0.11811986536774599</v>
      </c>
      <c r="T4554" s="25">
        <f ca="1">_xlfn.LOGNORM.INV(S4554,'Input Parameters'!$H$29,'Input Parameters'!$I$29)</f>
        <v>50.980915543557451</v>
      </c>
      <c r="U4554" s="10">
        <f t="shared" ca="1" si="622"/>
        <v>0.24074700765106483</v>
      </c>
      <c r="V4554" s="29">
        <f ca="1">IF('Input Parameters'!$D$30="Beta",_xlfn.BETA.INV(U4554,'Input Parameters'!$L$30,'Input Parameters'!$M$30,'Input Parameters'!$J$30,'Input Parameters'!$K$30),IF('Input Parameters'!$D$30="LogNorm",_xlfn.LOGNORM.INV(U4554,'Input Parameters'!$H$30,'Input Parameters'!$I$30)))</f>
        <v>0.75701379744752639</v>
      </c>
      <c r="W4554" s="2">
        <f ca="1">N4554+(P4554-N4554)*(1-ERF((T4554-R4554)/(2*SQRT(L4554*'Input Parameters'!$E$31))))</f>
        <v>0.26161267250375175</v>
      </c>
      <c r="X4554">
        <f t="shared" ca="1" si="623"/>
        <v>1</v>
      </c>
      <c r="Y4554" s="7"/>
    </row>
    <row r="4555" spans="1:25" ht="15" customHeight="1" x14ac:dyDescent="0.3">
      <c r="A4555" s="130">
        <v>4548</v>
      </c>
      <c r="B4555" s="10">
        <f t="shared" ca="1" si="615"/>
        <v>0.40923762925166485</v>
      </c>
      <c r="C4555" s="57">
        <f ca="1">_xlfn.NORM.INV(B4555,'Input Parameters'!$E$19,'Input Parameters'!$F$19)</f>
        <v>547.90669958929993</v>
      </c>
      <c r="D4555" s="10">
        <f t="shared" ca="1" si="616"/>
        <v>0.93555563787293816</v>
      </c>
      <c r="E4555" s="59">
        <f ca="1">IF(_xlfn.NORM.INV(D4555,'Input Parameters'!$E$20,'Input Parameters'!$F$20)&lt;3500,3500,IF(_xlfn.NORM.INV(D4555,'Input Parameters'!$E$20,'Input Parameters'!$F$20)&gt;5500,5500,_xlfn.NORM.INV(D4555,'Input Parameters'!$E$20,'Input Parameters'!$F$20)))</f>
        <v>5500</v>
      </c>
      <c r="F4555" s="10">
        <f t="shared" ca="1" si="617"/>
        <v>0.70110191791632448</v>
      </c>
      <c r="G4555" s="61">
        <f ca="1">_xlfn.NORM.INV(F4555,'Input Parameters'!$E$21,'Input Parameters'!$F$21)</f>
        <v>288.99671894331948</v>
      </c>
      <c r="H4555" s="54">
        <f ca="1">EXP(E4555*(1/'Input Parameters'!$E$22-1/G4555))</f>
        <v>0.77103086321378633</v>
      </c>
      <c r="I4555" s="10">
        <f t="shared" ca="1" si="618"/>
        <v>0.34032169483365227</v>
      </c>
      <c r="J4555" s="29">
        <f ca="1">_xlfn.BETA.INV(I4555,'Input Parameters'!$L$24,'Input Parameters'!$M$24,'Input Parameters'!$J$24,'Input Parameters'!$K$24)</f>
        <v>0.53983253359460637</v>
      </c>
      <c r="K4555" s="156">
        <f ca="1">('Input Parameters'!$E$25/'Input Parameters'!$E$31)^$J4555</f>
        <v>2.080598810532773E-2</v>
      </c>
      <c r="L4555" s="66">
        <f ca="1">$H4555*$C4555*'Input Parameters'!$E$23*K4555</f>
        <v>8.7895515842486329</v>
      </c>
      <c r="M4555" s="23">
        <f t="shared" ca="1" si="619"/>
        <v>0.31440228431142192</v>
      </c>
      <c r="N4555" s="15">
        <f ca="1">_xlfn.NORM.INV(M4555,'Input Parameters'!$E$26,'Input Parameters'!$F$26)</f>
        <v>2.3848387616397605E-2</v>
      </c>
      <c r="O4555" s="8">
        <f t="shared" ca="1" si="620"/>
        <v>0.66118168327744486</v>
      </c>
      <c r="P4555" s="29">
        <f ca="1">_xlfn.LOGNORM.INV(O4555,'Input Parameters'!$H$27,'Input Parameters'!$I$27)</f>
        <v>1.7110681756376738</v>
      </c>
      <c r="Q4555" s="10"/>
      <c r="R4555" s="15">
        <f>'Input Parameters'!$E$28</f>
        <v>12.7</v>
      </c>
      <c r="S4555" s="10">
        <f t="shared" ca="1" si="621"/>
        <v>0.97033080117104786</v>
      </c>
      <c r="T4555" s="25">
        <f ca="1">_xlfn.LOGNORM.INV(S4555,'Input Parameters'!$H$29,'Input Parameters'!$I$29)</f>
        <v>71.962360719991224</v>
      </c>
      <c r="U4555" s="10">
        <f t="shared" ca="1" si="622"/>
        <v>0.92456086919511993</v>
      </c>
      <c r="V4555" s="29">
        <f ca="1">IF('Input Parameters'!$D$30="Beta",_xlfn.BETA.INV(U4555,'Input Parameters'!$L$30,'Input Parameters'!$M$30,'Input Parameters'!$J$30,'Input Parameters'!$K$30),IF('Input Parameters'!$D$30="LogNorm",_xlfn.LOGNORM.INV(U4555,'Input Parameters'!$H$30,'Input Parameters'!$I$30)))</f>
        <v>1.7606079783506245</v>
      </c>
      <c r="W4555" s="2">
        <f ca="1">N4555+(P4555-N4555)*(1-ERF((T4555-R4555)/(2*SQRT(L4555*'Input Parameters'!$E$31))))</f>
        <v>0.28962484866962956</v>
      </c>
      <c r="X4555">
        <f t="shared" ca="1" si="623"/>
        <v>1</v>
      </c>
      <c r="Y4555" s="7"/>
    </row>
    <row r="4556" spans="1:25" ht="15" customHeight="1" x14ac:dyDescent="0.3">
      <c r="A4556" s="130">
        <v>4549</v>
      </c>
      <c r="B4556" s="10">
        <f t="shared" ca="1" si="615"/>
        <v>0.47484923520922495</v>
      </c>
      <c r="C4556" s="57">
        <f ca="1">_xlfn.NORM.INV(B4556,'Input Parameters'!$E$19,'Input Parameters'!$F$19)</f>
        <v>561.96928053411739</v>
      </c>
      <c r="D4556" s="10">
        <f t="shared" ca="1" si="616"/>
        <v>0.13953342525466017</v>
      </c>
      <c r="E4556" s="59">
        <f ca="1">IF(_xlfn.NORM.INV(D4556,'Input Parameters'!$E$20,'Input Parameters'!$F$20)&lt;3500,3500,IF(_xlfn.NORM.INV(D4556,'Input Parameters'!$E$20,'Input Parameters'!$F$20)&gt;5500,5500,_xlfn.NORM.INV(D4556,'Input Parameters'!$E$20,'Input Parameters'!$F$20)))</f>
        <v>4042.3074266206017</v>
      </c>
      <c r="F4556" s="10">
        <f t="shared" ca="1" si="617"/>
        <v>0.91681587693663757</v>
      </c>
      <c r="G4556" s="61">
        <f ca="1">_xlfn.NORM.INV(F4556,'Input Parameters'!$E$21,'Input Parameters'!$F$21)</f>
        <v>295.72798866491763</v>
      </c>
      <c r="H4556" s="54">
        <f ca="1">EXP(E4556*(1/'Input Parameters'!$E$22-1/G4556))</f>
        <v>1.1357188980760911</v>
      </c>
      <c r="I4556" s="10">
        <f t="shared" ca="1" si="618"/>
        <v>0.93529361886075868</v>
      </c>
      <c r="J4556" s="29">
        <f ca="1">_xlfn.BETA.INV(I4556,'Input Parameters'!$L$24,'Input Parameters'!$M$24,'Input Parameters'!$J$24,'Input Parameters'!$K$24)</f>
        <v>0.82035223393693069</v>
      </c>
      <c r="K4556" s="156">
        <f ca="1">('Input Parameters'!$E$25/'Input Parameters'!$E$31)^$J4556</f>
        <v>2.7813025922894877E-3</v>
      </c>
      <c r="L4556" s="66">
        <f ca="1">$H4556*$C4556*'Input Parameters'!$E$23*K4556</f>
        <v>1.7751361524457294</v>
      </c>
      <c r="M4556" s="23">
        <f t="shared" ca="1" si="619"/>
        <v>8.9511793954433649E-2</v>
      </c>
      <c r="N4556" s="15">
        <f ca="1">_xlfn.NORM.INV(M4556,'Input Parameters'!$E$26,'Input Parameters'!$F$26)</f>
        <v>5.7808828783533737E-3</v>
      </c>
      <c r="O4556" s="8">
        <f t="shared" ca="1" si="620"/>
        <v>0.26211286725856908</v>
      </c>
      <c r="P4556" s="29">
        <f ca="1">_xlfn.LOGNORM.INV(O4556,'Input Parameters'!$H$27,'Input Parameters'!$I$27)</f>
        <v>1.0740801736562273</v>
      </c>
      <c r="Q4556" s="10"/>
      <c r="R4556" s="15">
        <f>'Input Parameters'!$E$28</f>
        <v>12.7</v>
      </c>
      <c r="S4556" s="10">
        <f t="shared" ca="1" si="621"/>
        <v>0.34129657934360569</v>
      </c>
      <c r="T4556" s="25">
        <f ca="1">_xlfn.LOGNORM.INV(S4556,'Input Parameters'!$H$29,'Input Parameters'!$I$29)</f>
        <v>55.618755986871292</v>
      </c>
      <c r="U4556" s="10">
        <f t="shared" ca="1" si="622"/>
        <v>0.82990150036533061</v>
      </c>
      <c r="V4556" s="29">
        <f ca="1">IF('Input Parameters'!$D$30="Beta",_xlfn.BETA.INV(U4556,'Input Parameters'!$L$30,'Input Parameters'!$M$30,'Input Parameters'!$J$30,'Input Parameters'!$K$30),IF('Input Parameters'!$D$30="LogNorm",_xlfn.LOGNORM.INV(U4556,'Input Parameters'!$H$30,'Input Parameters'!$I$30)))</f>
        <v>1.4554632895633457</v>
      </c>
      <c r="W4556" s="2">
        <f ca="1">N4556+(P4556-N4556)*(1-ERF((T4556-R4556)/(2*SQRT(L4556*'Input Parameters'!$E$31))))</f>
        <v>3.0072167130284905E-2</v>
      </c>
      <c r="X4556">
        <f t="shared" ca="1" si="623"/>
        <v>1</v>
      </c>
      <c r="Y4556" s="7"/>
    </row>
    <row r="4557" spans="1:25" ht="15" customHeight="1" x14ac:dyDescent="0.3">
      <c r="A4557" s="130">
        <v>4550</v>
      </c>
      <c r="B4557" s="10">
        <f t="shared" ca="1" si="615"/>
        <v>0.6957708089920992</v>
      </c>
      <c r="C4557" s="57">
        <f ca="1">_xlfn.NORM.INV(B4557,'Input Parameters'!$E$19,'Input Parameters'!$F$19)</f>
        <v>610.58725891781921</v>
      </c>
      <c r="D4557" s="10">
        <f t="shared" ca="1" si="616"/>
        <v>0.1762512717041731</v>
      </c>
      <c r="E4557" s="59">
        <f ca="1">IF(_xlfn.NORM.INV(D4557,'Input Parameters'!$E$20,'Input Parameters'!$F$20)&lt;3500,3500,IF(_xlfn.NORM.INV(D4557,'Input Parameters'!$E$20,'Input Parameters'!$F$20)&gt;5500,5500,_xlfn.NORM.INV(D4557,'Input Parameters'!$E$20,'Input Parameters'!$F$20)))</f>
        <v>4149.1777081786231</v>
      </c>
      <c r="F4557" s="10">
        <f t="shared" ca="1" si="617"/>
        <v>0.68878526064965728</v>
      </c>
      <c r="G4557" s="61">
        <f ca="1">_xlfn.NORM.INV(F4557,'Input Parameters'!$E$21,'Input Parameters'!$F$21)</f>
        <v>288.72034318606808</v>
      </c>
      <c r="H4557" s="54">
        <f ca="1">EXP(E4557*(1/'Input Parameters'!$E$22-1/G4557))</f>
        <v>0.81066000490154733</v>
      </c>
      <c r="I4557" s="10">
        <f t="shared" ca="1" si="618"/>
        <v>0.84903074111596444</v>
      </c>
      <c r="J4557" s="29">
        <f ca="1">_xlfn.BETA.INV(I4557,'Input Parameters'!$L$24,'Input Parameters'!$M$24,'Input Parameters'!$J$24,'Input Parameters'!$K$24)</f>
        <v>0.76069925315788922</v>
      </c>
      <c r="K4557" s="156">
        <f ca="1">('Input Parameters'!$E$25/'Input Parameters'!$E$31)^$J4557</f>
        <v>4.2667093281129314E-3</v>
      </c>
      <c r="L4557" s="66">
        <f ca="1">$H4557*$C4557*'Input Parameters'!$E$23*K4557</f>
        <v>2.1119301098164165</v>
      </c>
      <c r="M4557" s="23">
        <f t="shared" ca="1" si="619"/>
        <v>0.26865695820348201</v>
      </c>
      <c r="N4557" s="15">
        <f ca="1">_xlfn.NORM.INV(M4557,'Input Parameters'!$E$26,'Input Parameters'!$F$26)</f>
        <v>2.1045521173980158E-2</v>
      </c>
      <c r="O4557" s="8">
        <f t="shared" ca="1" si="620"/>
        <v>0.82307945477115085</v>
      </c>
      <c r="P4557" s="29">
        <f ca="1">_xlfn.LOGNORM.INV(O4557,'Input Parameters'!$H$27,'Input Parameters'!$I$27)</f>
        <v>2.1455579962667253</v>
      </c>
      <c r="Q4557" s="10"/>
      <c r="R4557" s="15">
        <f>'Input Parameters'!$E$28</f>
        <v>12.7</v>
      </c>
      <c r="S4557" s="10">
        <f t="shared" ca="1" si="621"/>
        <v>0.33754422579281251</v>
      </c>
      <c r="T4557" s="25">
        <f ca="1">_xlfn.LOGNORM.INV(S4557,'Input Parameters'!$H$29,'Input Parameters'!$I$29)</f>
        <v>55.554801602488162</v>
      </c>
      <c r="U4557" s="10">
        <f t="shared" ca="1" si="622"/>
        <v>0.90732203006893197</v>
      </c>
      <c r="V4557" s="29">
        <f ca="1">IF('Input Parameters'!$D$30="Beta",_xlfn.BETA.INV(U4557,'Input Parameters'!$L$30,'Input Parameters'!$M$30,'Input Parameters'!$J$30,'Input Parameters'!$K$30),IF('Input Parameters'!$D$30="LogNorm",_xlfn.LOGNORM.INV(U4557,'Input Parameters'!$H$30,'Input Parameters'!$I$30)))</f>
        <v>1.6845444765957425</v>
      </c>
      <c r="W4557" s="2">
        <f ca="1">N4557+(P4557-N4557)*(1-ERF((T4557-R4557)/(2*SQRT(L4557*'Input Parameters'!$E$31))))</f>
        <v>9.9763924505304191E-2</v>
      </c>
      <c r="X4557">
        <f t="shared" ca="1" si="623"/>
        <v>1</v>
      </c>
      <c r="Y4557" s="7"/>
    </row>
    <row r="4558" spans="1:25" ht="15" customHeight="1" x14ac:dyDescent="0.3">
      <c r="A4558" s="130">
        <v>4551</v>
      </c>
      <c r="B4558" s="10">
        <f t="shared" ca="1" si="615"/>
        <v>0.84130979984770071</v>
      </c>
      <c r="C4558" s="57">
        <f ca="1">_xlfn.NORM.INV(B4558,'Input Parameters'!$E$19,'Input Parameters'!$F$19)</f>
        <v>651.78779710867923</v>
      </c>
      <c r="D4558" s="10">
        <f t="shared" ca="1" si="616"/>
        <v>0.56968536316504248</v>
      </c>
      <c r="E4558" s="59">
        <f ca="1">IF(_xlfn.NORM.INV(D4558,'Input Parameters'!$E$20,'Input Parameters'!$F$20)&lt;3500,3500,IF(_xlfn.NORM.INV(D4558,'Input Parameters'!$E$20,'Input Parameters'!$F$20)&gt;5500,5500,_xlfn.NORM.INV(D4558,'Input Parameters'!$E$20,'Input Parameters'!$F$20)))</f>
        <v>4922.9012265337924</v>
      </c>
      <c r="F4558" s="10">
        <f t="shared" ca="1" si="617"/>
        <v>0.71804774429793983</v>
      </c>
      <c r="G4558" s="61">
        <f ca="1">_xlfn.NORM.INV(F4558,'Input Parameters'!$E$21,'Input Parameters'!$F$21)</f>
        <v>289.38562659090775</v>
      </c>
      <c r="H4558" s="54">
        <f ca="1">EXP(E4558*(1/'Input Parameters'!$E$22-1/G4558))</f>
        <v>0.81070561150552867</v>
      </c>
      <c r="I4558" s="10">
        <f t="shared" ca="1" si="618"/>
        <v>1.4740099173162435E-2</v>
      </c>
      <c r="J4558" s="29">
        <f ca="1">_xlfn.BETA.INV(I4558,'Input Parameters'!$L$24,'Input Parameters'!$M$24,'Input Parameters'!$J$24,'Input Parameters'!$K$24)</f>
        <v>0.26458654052808533</v>
      </c>
      <c r="K4558" s="156">
        <f ca="1">('Input Parameters'!$E$25/'Input Parameters'!$E$31)^$J4558</f>
        <v>0.14986443259363022</v>
      </c>
      <c r="L4558" s="66">
        <f ca="1">$H4558*$C4558*'Input Parameters'!$E$23*K4558</f>
        <v>79.189568788621344</v>
      </c>
      <c r="M4558" s="23">
        <f t="shared" ca="1" si="619"/>
        <v>0.13803744154711206</v>
      </c>
      <c r="N4558" s="15">
        <f ca="1">_xlfn.NORM.INV(M4558,'Input Parameters'!$E$26,'Input Parameters'!$F$26)</f>
        <v>1.1127237448891863E-2</v>
      </c>
      <c r="O4558" s="8">
        <f t="shared" ca="1" si="620"/>
        <v>0.93106527635273151</v>
      </c>
      <c r="P4558" s="29">
        <f ca="1">_xlfn.LOGNORM.INV(O4558,'Input Parameters'!$H$27,'Input Parameters'!$I$27)</f>
        <v>2.74463699647767</v>
      </c>
      <c r="Q4558" s="10"/>
      <c r="R4558" s="15">
        <f>'Input Parameters'!$E$28</f>
        <v>12.7</v>
      </c>
      <c r="S4558" s="10">
        <f t="shared" ca="1" si="621"/>
        <v>0.33426322201699543</v>
      </c>
      <c r="T4558" s="25">
        <f ca="1">_xlfn.LOGNORM.INV(S4558,'Input Parameters'!$H$29,'Input Parameters'!$I$29)</f>
        <v>55.498715649890762</v>
      </c>
      <c r="U4558" s="10">
        <f t="shared" ca="1" si="622"/>
        <v>4.6456880602215755E-2</v>
      </c>
      <c r="V4558" s="29">
        <f ca="1">IF('Input Parameters'!$D$30="Beta",_xlfn.BETA.INV(U4558,'Input Parameters'!$L$30,'Input Parameters'!$M$30,'Input Parameters'!$J$30,'Input Parameters'!$K$30),IF('Input Parameters'!$D$30="LogNorm",_xlfn.LOGNORM.INV(U4558,'Input Parameters'!$H$30,'Input Parameters'!$I$30)))</f>
        <v>0.51510616341956439</v>
      </c>
      <c r="W4558" s="2">
        <f ca="1">N4558+(P4558-N4558)*(1-ERF((T4558-R4558)/(2*SQRT(L4558*'Input Parameters'!$E$31))))</f>
        <v>2.0169654776481658</v>
      </c>
      <c r="X4558">
        <f t="shared" ca="1" si="623"/>
        <v>0</v>
      </c>
      <c r="Y4558" s="7"/>
    </row>
    <row r="4559" spans="1:25" ht="15" customHeight="1" x14ac:dyDescent="0.3">
      <c r="A4559" s="130">
        <v>4552</v>
      </c>
      <c r="B4559" s="10">
        <f t="shared" ca="1" si="615"/>
        <v>0.57675609796517702</v>
      </c>
      <c r="C4559" s="57">
        <f ca="1">_xlfn.NORM.INV(B4559,'Input Parameters'!$E$19,'Input Parameters'!$F$19)</f>
        <v>583.65933964670103</v>
      </c>
      <c r="D4559" s="10">
        <f t="shared" ca="1" si="616"/>
        <v>0.11583620126822114</v>
      </c>
      <c r="E4559" s="59">
        <f ca="1">IF(_xlfn.NORM.INV(D4559,'Input Parameters'!$E$20,'Input Parameters'!$F$20)&lt;3500,3500,IF(_xlfn.NORM.INV(D4559,'Input Parameters'!$E$20,'Input Parameters'!$F$20)&gt;5500,5500,_xlfn.NORM.INV(D4559,'Input Parameters'!$E$20,'Input Parameters'!$F$20)))</f>
        <v>3962.7566669191983</v>
      </c>
      <c r="F4559" s="10">
        <f t="shared" ca="1" si="617"/>
        <v>0.66264479927979103</v>
      </c>
      <c r="G4559" s="61">
        <f ca="1">_xlfn.NORM.INV(F4559,'Input Parameters'!$E$21,'Input Parameters'!$F$21)</f>
        <v>288.14877985813365</v>
      </c>
      <c r="H4559" s="54">
        <f ca="1">EXP(E4559*(1/'Input Parameters'!$E$22-1/G4559))</f>
        <v>0.79636273538191982</v>
      </c>
      <c r="I4559" s="10">
        <f t="shared" ca="1" si="618"/>
        <v>0.20258557468556748</v>
      </c>
      <c r="J4559" s="29">
        <f ca="1">_xlfn.BETA.INV(I4559,'Input Parameters'!$L$24,'Input Parameters'!$M$24,'Input Parameters'!$J$24,'Input Parameters'!$K$24)</f>
        <v>0.47018182696259764</v>
      </c>
      <c r="K4559" s="156">
        <f ca="1">('Input Parameters'!$E$25/'Input Parameters'!$E$31)^$J4559</f>
        <v>3.4291019686076674E-2</v>
      </c>
      <c r="L4559" s="66">
        <f ca="1">$H4559*$C4559*'Input Parameters'!$E$23*K4559</f>
        <v>15.938621914295943</v>
      </c>
      <c r="M4559" s="23">
        <f t="shared" ca="1" si="619"/>
        <v>6.6869134596287738E-2</v>
      </c>
      <c r="N4559" s="15">
        <f ca="1">_xlfn.NORM.INV(M4559,'Input Parameters'!$E$26,'Input Parameters'!$F$26)</f>
        <v>2.5100382785565728E-3</v>
      </c>
      <c r="O4559" s="8">
        <f t="shared" ca="1" si="620"/>
        <v>0.34591873870885892</v>
      </c>
      <c r="P4559" s="29">
        <f ca="1">_xlfn.LOGNORM.INV(O4559,'Input Parameters'!$H$27,'Input Parameters'!$I$27)</f>
        <v>1.1946541110405871</v>
      </c>
      <c r="Q4559" s="10"/>
      <c r="R4559" s="15">
        <f>'Input Parameters'!$E$28</f>
        <v>12.7</v>
      </c>
      <c r="S4559" s="10">
        <f t="shared" ca="1" si="621"/>
        <v>0.96146870075358604</v>
      </c>
      <c r="T4559" s="25">
        <f ca="1">_xlfn.LOGNORM.INV(S4559,'Input Parameters'!$H$29,'Input Parameters'!$I$29)</f>
        <v>71.017762172342685</v>
      </c>
      <c r="U4559" s="10">
        <f t="shared" ca="1" si="622"/>
        <v>0.19638863132631301</v>
      </c>
      <c r="V4559" s="29">
        <f ca="1">IF('Input Parameters'!$D$30="Beta",_xlfn.BETA.INV(U4559,'Input Parameters'!$L$30,'Input Parameters'!$M$30,'Input Parameters'!$J$30,'Input Parameters'!$K$30),IF('Input Parameters'!$D$30="LogNorm",_xlfn.LOGNORM.INV(U4559,'Input Parameters'!$H$30,'Input Parameters'!$I$30)))</f>
        <v>0.71333955554094008</v>
      </c>
      <c r="W4559" s="2">
        <f ca="1">N4559+(P4559-N4559)*(1-ERF((T4559-R4559)/(2*SQRT(L4559*'Input Parameters'!$E$31))))</f>
        <v>0.36211822362951746</v>
      </c>
      <c r="X4559">
        <f t="shared" ca="1" si="623"/>
        <v>1</v>
      </c>
      <c r="Y4559" s="7"/>
    </row>
    <row r="4560" spans="1:25" ht="15" customHeight="1" x14ac:dyDescent="0.3">
      <c r="A4560" s="130">
        <v>4553</v>
      </c>
      <c r="B4560" s="10">
        <f t="shared" ca="1" si="615"/>
        <v>0.77780513691917352</v>
      </c>
      <c r="C4560" s="57">
        <f ca="1">_xlfn.NORM.INV(B4560,'Input Parameters'!$E$19,'Input Parameters'!$F$19)</f>
        <v>631.92573076266251</v>
      </c>
      <c r="D4560" s="10">
        <f t="shared" ca="1" si="616"/>
        <v>0.28517713241233977</v>
      </c>
      <c r="E4560" s="59">
        <f ca="1">IF(_xlfn.NORM.INV(D4560,'Input Parameters'!$E$20,'Input Parameters'!$F$20)&lt;3500,3500,IF(_xlfn.NORM.INV(D4560,'Input Parameters'!$E$20,'Input Parameters'!$F$20)&gt;5500,5500,_xlfn.NORM.INV(D4560,'Input Parameters'!$E$20,'Input Parameters'!$F$20)))</f>
        <v>4402.7291179722924</v>
      </c>
      <c r="F4560" s="10">
        <f t="shared" ca="1" si="617"/>
        <v>0.64005541198844906</v>
      </c>
      <c r="G4560" s="61">
        <f ca="1">_xlfn.NORM.INV(F4560,'Input Parameters'!$E$21,'Input Parameters'!$F$21)</f>
        <v>287.66865032028295</v>
      </c>
      <c r="H4560" s="54">
        <f ca="1">EXP(E4560*(1/'Input Parameters'!$E$22-1/G4560))</f>
        <v>0.75693099492578908</v>
      </c>
      <c r="I4560" s="10">
        <f t="shared" ca="1" si="618"/>
        <v>0.36867910373563029</v>
      </c>
      <c r="J4560" s="29">
        <f ca="1">_xlfn.BETA.INV(I4560,'Input Parameters'!$L$24,'Input Parameters'!$M$24,'Input Parameters'!$J$24,'Input Parameters'!$K$24)</f>
        <v>0.55241986155538825</v>
      </c>
      <c r="K4560" s="156">
        <f ca="1">('Input Parameters'!$E$25/'Input Parameters'!$E$31)^$J4560</f>
        <v>1.9009617533650547E-2</v>
      </c>
      <c r="L4560" s="66">
        <f ca="1">$H4560*$C4560*'Input Parameters'!$E$23*K4560</f>
        <v>9.0927595688234746</v>
      </c>
      <c r="M4560" s="23">
        <f t="shared" ca="1" si="619"/>
        <v>0.90679492973187981</v>
      </c>
      <c r="N4560" s="15">
        <f ca="1">_xlfn.NORM.INV(M4560,'Input Parameters'!$E$26,'Input Parameters'!$F$26)</f>
        <v>6.1746746404181756E-2</v>
      </c>
      <c r="O4560" s="8">
        <f t="shared" ca="1" si="620"/>
        <v>0.52548871565575683</v>
      </c>
      <c r="P4560" s="29">
        <f ca="1">_xlfn.LOGNORM.INV(O4560,'Input Parameters'!$H$27,'Input Parameters'!$I$27)</f>
        <v>1.4644754362082393</v>
      </c>
      <c r="Q4560" s="10"/>
      <c r="R4560" s="15">
        <f>'Input Parameters'!$E$28</f>
        <v>12.7</v>
      </c>
      <c r="S4560" s="10">
        <f t="shared" ca="1" si="621"/>
        <v>0.78293669903108598</v>
      </c>
      <c r="T4560" s="25">
        <f ca="1">_xlfn.LOGNORM.INV(S4560,'Input Parameters'!$H$29,'Input Parameters'!$I$29)</f>
        <v>63.576667611286311</v>
      </c>
      <c r="U4560" s="10">
        <f t="shared" ca="1" si="622"/>
        <v>0.87038262814315293</v>
      </c>
      <c r="V4560" s="29">
        <f ca="1">IF('Input Parameters'!$D$30="Beta",_xlfn.BETA.INV(U4560,'Input Parameters'!$L$30,'Input Parameters'!$M$30,'Input Parameters'!$J$30,'Input Parameters'!$K$30),IF('Input Parameters'!$D$30="LogNorm",_xlfn.LOGNORM.INV(U4560,'Input Parameters'!$H$30,'Input Parameters'!$I$30)))</f>
        <v>1.5590992551487506</v>
      </c>
      <c r="W4560" s="2">
        <f ca="1">N4560+(P4560-N4560)*(1-ERF((T4560-R4560)/(2*SQRT(L4560*'Input Parameters'!$E$31))))</f>
        <v>0.38837611408881739</v>
      </c>
      <c r="X4560">
        <f t="shared" ca="1" si="623"/>
        <v>1</v>
      </c>
      <c r="Y4560" s="7"/>
    </row>
    <row r="4561" spans="1:25" ht="15" customHeight="1" x14ac:dyDescent="0.3">
      <c r="A4561" s="130">
        <v>4554</v>
      </c>
      <c r="B4561" s="10">
        <f t="shared" ca="1" si="615"/>
        <v>0.423385660732299</v>
      </c>
      <c r="C4561" s="57">
        <f ca="1">_xlfn.NORM.INV(B4561,'Input Parameters'!$E$19,'Input Parameters'!$F$19)</f>
        <v>550.97125321984674</v>
      </c>
      <c r="D4561" s="10">
        <f t="shared" ca="1" si="616"/>
        <v>0.5507052836587335</v>
      </c>
      <c r="E4561" s="59">
        <f ca="1">IF(_xlfn.NORM.INV(D4561,'Input Parameters'!$E$20,'Input Parameters'!$F$20)&lt;3500,3500,IF(_xlfn.NORM.INV(D4561,'Input Parameters'!$E$20,'Input Parameters'!$F$20)&gt;5500,5500,_xlfn.NORM.INV(D4561,'Input Parameters'!$E$20,'Input Parameters'!$F$20)))</f>
        <v>4889.2104112633842</v>
      </c>
      <c r="F4561" s="10">
        <f t="shared" ca="1" si="617"/>
        <v>0.84128233620631987</v>
      </c>
      <c r="G4561" s="61">
        <f ca="1">_xlfn.NORM.INV(F4561,'Input Parameters'!$E$21,'Input Parameters'!$F$21)</f>
        <v>292.70797298506528</v>
      </c>
      <c r="H4561" s="54">
        <f ca="1">EXP(E4561*(1/'Input Parameters'!$E$22-1/G4561))</f>
        <v>0.98348990572597217</v>
      </c>
      <c r="I4561" s="10">
        <f t="shared" ca="1" si="618"/>
        <v>6.8987511364002829E-2</v>
      </c>
      <c r="J4561" s="29">
        <f ca="1">_xlfn.BETA.INV(I4561,'Input Parameters'!$L$24,'Input Parameters'!$M$24,'Input Parameters'!$J$24,'Input Parameters'!$K$24)</f>
        <v>0.36549373066361301</v>
      </c>
      <c r="K4561" s="156">
        <f ca="1">('Input Parameters'!$E$25/'Input Parameters'!$E$31)^$J4561</f>
        <v>7.2665633661372575E-2</v>
      </c>
      <c r="L4561" s="66">
        <f ca="1">$H4561*$C4561*'Input Parameters'!$E$23*K4561</f>
        <v>39.375665961716706</v>
      </c>
      <c r="M4561" s="23">
        <f t="shared" ca="1" si="619"/>
        <v>0.86094823242317442</v>
      </c>
      <c r="N4561" s="15">
        <f ca="1">_xlfn.NORM.INV(M4561,'Input Parameters'!$E$26,'Input Parameters'!$F$26)</f>
        <v>5.6776378192043599E-2</v>
      </c>
      <c r="O4561" s="8">
        <f t="shared" ca="1" si="620"/>
        <v>0.31568672364810635</v>
      </c>
      <c r="P4561" s="29">
        <f ca="1">_xlfn.LOGNORM.INV(O4561,'Input Parameters'!$H$27,'Input Parameters'!$I$27)</f>
        <v>1.1513619060509568</v>
      </c>
      <c r="Q4561" s="10"/>
      <c r="R4561" s="15">
        <f>'Input Parameters'!$E$28</f>
        <v>12.7</v>
      </c>
      <c r="S4561" s="10">
        <f t="shared" ca="1" si="621"/>
        <v>0.19698712410327834</v>
      </c>
      <c r="T4561" s="25">
        <f ca="1">_xlfn.LOGNORM.INV(S4561,'Input Parameters'!$H$29,'Input Parameters'!$I$29)</f>
        <v>52.917109831544593</v>
      </c>
      <c r="U4561" s="10">
        <f t="shared" ca="1" si="622"/>
        <v>0.93504942983262973</v>
      </c>
      <c r="V4561" s="29">
        <f ca="1">IF('Input Parameters'!$D$30="Beta",_xlfn.BETA.INV(U4561,'Input Parameters'!$L$30,'Input Parameters'!$M$30,'Input Parameters'!$J$30,'Input Parameters'!$K$30),IF('Input Parameters'!$D$30="LogNorm",_xlfn.LOGNORM.INV(U4561,'Input Parameters'!$H$30,'Input Parameters'!$I$30)))</f>
        <v>1.8156437769442504</v>
      </c>
      <c r="W4561" s="2">
        <f ca="1">N4561+(P4561-N4561)*(1-ERF((T4561-R4561)/(2*SQRT(L4561*'Input Parameters'!$E$31))))</f>
        <v>0.76870656320008579</v>
      </c>
      <c r="X4561">
        <f t="shared" ca="1" si="623"/>
        <v>1</v>
      </c>
      <c r="Y4561" s="7"/>
    </row>
    <row r="4562" spans="1:25" ht="15" customHeight="1" x14ac:dyDescent="0.3">
      <c r="A4562" s="130">
        <v>4555</v>
      </c>
      <c r="B4562" s="10">
        <f t="shared" ca="1" si="615"/>
        <v>0.87167218906029154</v>
      </c>
      <c r="C4562" s="57">
        <f ca="1">_xlfn.NORM.INV(B4562,'Input Parameters'!$E$19,'Input Parameters'!$F$19)</f>
        <v>663.15099135700643</v>
      </c>
      <c r="D4562" s="10">
        <f t="shared" ca="1" si="616"/>
        <v>0.25577790688179469</v>
      </c>
      <c r="E4562" s="59">
        <f ca="1">IF(_xlfn.NORM.INV(D4562,'Input Parameters'!$E$20,'Input Parameters'!$F$20)&lt;3500,3500,IF(_xlfn.NORM.INV(D4562,'Input Parameters'!$E$20,'Input Parameters'!$F$20)&gt;5500,5500,_xlfn.NORM.INV(D4562,'Input Parameters'!$E$20,'Input Parameters'!$F$20)))</f>
        <v>4340.5080548448041</v>
      </c>
      <c r="F4562" s="10">
        <f t="shared" ca="1" si="617"/>
        <v>0.2264129659254408</v>
      </c>
      <c r="G4562" s="61">
        <f ca="1">_xlfn.NORM.INV(F4562,'Input Parameters'!$E$21,'Input Parameters'!$F$21)</f>
        <v>278.9494027958749</v>
      </c>
      <c r="H4562" s="54">
        <f ca="1">EXP(E4562*(1/'Input Parameters'!$E$22-1/G4562))</f>
        <v>0.47417551142746744</v>
      </c>
      <c r="I4562" s="10">
        <f t="shared" ca="1" si="618"/>
        <v>0.8822118005870232</v>
      </c>
      <c r="J4562" s="29">
        <f ca="1">_xlfn.BETA.INV(I4562,'Input Parameters'!$L$24,'Input Parameters'!$M$24,'Input Parameters'!$J$24,'Input Parameters'!$K$24)</f>
        <v>0.78066178727677882</v>
      </c>
      <c r="K4562" s="156">
        <f ca="1">('Input Parameters'!$E$25/'Input Parameters'!$E$31)^$J4562</f>
        <v>3.6974400053638732E-3</v>
      </c>
      <c r="L4562" s="66">
        <f ca="1">$H4562*$C4562*'Input Parameters'!$E$23*K4562</f>
        <v>1.1626598635651002</v>
      </c>
      <c r="M4562" s="23">
        <f t="shared" ca="1" si="619"/>
        <v>0.83312122738720928</v>
      </c>
      <c r="N4562" s="15">
        <f ca="1">_xlfn.NORM.INV(M4562,'Input Parameters'!$E$26,'Input Parameters'!$F$26)</f>
        <v>5.4298032673710653E-2</v>
      </c>
      <c r="O4562" s="8">
        <f t="shared" ca="1" si="620"/>
        <v>0.41325228661704927</v>
      </c>
      <c r="P4562" s="29">
        <f ca="1">_xlfn.LOGNORM.INV(O4562,'Input Parameters'!$H$27,'Input Parameters'!$I$27)</f>
        <v>1.2920644340553038</v>
      </c>
      <c r="Q4562" s="10"/>
      <c r="R4562" s="15">
        <f>'Input Parameters'!$E$28</f>
        <v>12.7</v>
      </c>
      <c r="S4562" s="10">
        <f t="shared" ca="1" si="621"/>
        <v>0.36385499833015289</v>
      </c>
      <c r="T4562" s="25">
        <f ca="1">_xlfn.LOGNORM.INV(S4562,'Input Parameters'!$H$29,'Input Parameters'!$I$29)</f>
        <v>55.999429472652125</v>
      </c>
      <c r="U4562" s="10">
        <f t="shared" ca="1" si="622"/>
        <v>0.2164522727640108</v>
      </c>
      <c r="V4562" s="29">
        <f ca="1">IF('Input Parameters'!$D$30="Beta",_xlfn.BETA.INV(U4562,'Input Parameters'!$L$30,'Input Parameters'!$M$30,'Input Parameters'!$J$30,'Input Parameters'!$K$30),IF('Input Parameters'!$D$30="LogNorm",_xlfn.LOGNORM.INV(U4562,'Input Parameters'!$H$30,'Input Parameters'!$I$30)))</f>
        <v>0.73340929602811866</v>
      </c>
      <c r="W4562" s="2">
        <f ca="1">N4562+(P4562-N4562)*(1-ERF((T4562-R4562)/(2*SQRT(L4562*'Input Parameters'!$E$31))))</f>
        <v>5.9890911767172872E-2</v>
      </c>
      <c r="X4562">
        <f t="shared" ca="1" si="623"/>
        <v>1</v>
      </c>
      <c r="Y4562" s="7"/>
    </row>
    <row r="4563" spans="1:25" ht="15" customHeight="1" x14ac:dyDescent="0.3">
      <c r="A4563" s="130">
        <v>4556</v>
      </c>
      <c r="B4563" s="10">
        <f t="shared" ca="1" si="615"/>
        <v>0.74082708087589288</v>
      </c>
      <c r="C4563" s="57">
        <f ca="1">_xlfn.NORM.INV(B4563,'Input Parameters'!$E$19,'Input Parameters'!$F$19)</f>
        <v>621.8783257724466</v>
      </c>
      <c r="D4563" s="10">
        <f t="shared" ca="1" si="616"/>
        <v>0.64751163019234903</v>
      </c>
      <c r="E4563" s="59">
        <f ca="1">IF(_xlfn.NORM.INV(D4563,'Input Parameters'!$E$20,'Input Parameters'!$F$20)&lt;3500,3500,IF(_xlfn.NORM.INV(D4563,'Input Parameters'!$E$20,'Input Parameters'!$F$20)&gt;5500,5500,_xlfn.NORM.INV(D4563,'Input Parameters'!$E$20,'Input Parameters'!$F$20)))</f>
        <v>5065.0277120998571</v>
      </c>
      <c r="F4563" s="10">
        <f t="shared" ca="1" si="617"/>
        <v>0.55729509168729596</v>
      </c>
      <c r="G4563" s="61">
        <f ca="1">_xlfn.NORM.INV(F4563,'Input Parameters'!$E$21,'Input Parameters'!$F$21)</f>
        <v>285.98274234179632</v>
      </c>
      <c r="H4563" s="54">
        <f ca="1">EXP(E4563*(1/'Input Parameters'!$E$22-1/G4563))</f>
        <v>0.65431145508187882</v>
      </c>
      <c r="I4563" s="10">
        <f t="shared" ca="1" si="618"/>
        <v>0.78903398877292452</v>
      </c>
      <c r="J4563" s="29">
        <f ca="1">_xlfn.BETA.INV(I4563,'Input Parameters'!$L$24,'Input Parameters'!$M$24,'Input Parameters'!$J$24,'Input Parameters'!$K$24)</f>
        <v>0.72934103243805526</v>
      </c>
      <c r="K4563" s="156">
        <f ca="1">('Input Parameters'!$E$25/'Input Parameters'!$E$31)^$J4563</f>
        <v>5.3430282162351978E-3</v>
      </c>
      <c r="L4563" s="66">
        <f ca="1">$H4563*$C4563*'Input Parameters'!$E$23*K4563</f>
        <v>2.1740894668374398</v>
      </c>
      <c r="M4563" s="23">
        <f t="shared" ca="1" si="619"/>
        <v>0.4977016375393164</v>
      </c>
      <c r="N4563" s="15">
        <f ca="1">_xlfn.NORM.INV(M4563,'Input Parameters'!$E$26,'Input Parameters'!$F$26)</f>
        <v>3.3879015383819183E-2</v>
      </c>
      <c r="O4563" s="8">
        <f t="shared" ca="1" si="620"/>
        <v>0.31736625209353297</v>
      </c>
      <c r="P4563" s="29">
        <f ca="1">_xlfn.LOGNORM.INV(O4563,'Input Parameters'!$H$27,'Input Parameters'!$I$27)</f>
        <v>1.1537677432459563</v>
      </c>
      <c r="Q4563" s="10"/>
      <c r="R4563" s="15">
        <f>'Input Parameters'!$E$28</f>
        <v>12.7</v>
      </c>
      <c r="S4563" s="10">
        <f t="shared" ca="1" si="621"/>
        <v>0.22472171383731343</v>
      </c>
      <c r="T4563" s="25">
        <f ca="1">_xlfn.LOGNORM.INV(S4563,'Input Parameters'!$H$29,'Input Parameters'!$I$29)</f>
        <v>53.491081780265333</v>
      </c>
      <c r="U4563" s="10">
        <f t="shared" ca="1" si="622"/>
        <v>0.56545794209635258</v>
      </c>
      <c r="V4563" s="29">
        <f ca="1">IF('Input Parameters'!$D$30="Beta",_xlfn.BETA.INV(U4563,'Input Parameters'!$L$30,'Input Parameters'!$M$30,'Input Parameters'!$J$30,'Input Parameters'!$K$30),IF('Input Parameters'!$D$30="LogNorm",_xlfn.LOGNORM.INV(U4563,'Input Parameters'!$H$30,'Input Parameters'!$I$30)))</f>
        <v>1.0663094904684673</v>
      </c>
      <c r="W4563" s="2">
        <f ca="1">N4563+(P4563-N4563)*(1-ERF((T4563-R4563)/(2*SQRT(L4563*'Input Parameters'!$E$31))))</f>
        <v>9.0369023823239997E-2</v>
      </c>
      <c r="X4563">
        <f t="shared" ca="1" si="623"/>
        <v>1</v>
      </c>
      <c r="Y4563" s="7"/>
    </row>
    <row r="4564" spans="1:25" ht="15" customHeight="1" x14ac:dyDescent="0.3">
      <c r="A4564" s="130">
        <v>4557</v>
      </c>
      <c r="B4564" s="10">
        <f t="shared" ca="1" si="615"/>
        <v>0.52930668311338491</v>
      </c>
      <c r="C4564" s="57">
        <f ca="1">_xlfn.NORM.INV(B4564,'Input Parameters'!$E$19,'Input Parameters'!$F$19)</f>
        <v>573.51304483267097</v>
      </c>
      <c r="D4564" s="10">
        <f t="shared" ca="1" si="616"/>
        <v>0.96974700629184385</v>
      </c>
      <c r="E4564" s="59">
        <f ca="1">IF(_xlfn.NORM.INV(D4564,'Input Parameters'!$E$20,'Input Parameters'!$F$20)&lt;3500,3500,IF(_xlfn.NORM.INV(D4564,'Input Parameters'!$E$20,'Input Parameters'!$F$20)&gt;5500,5500,_xlfn.NORM.INV(D4564,'Input Parameters'!$E$20,'Input Parameters'!$F$20)))</f>
        <v>5500</v>
      </c>
      <c r="F4564" s="10">
        <f t="shared" ca="1" si="617"/>
        <v>0.18139542130286757</v>
      </c>
      <c r="G4564" s="61">
        <f ca="1">_xlfn.NORM.INV(F4564,'Input Parameters'!$E$21,'Input Parameters'!$F$21)</f>
        <v>277.69692802027589</v>
      </c>
      <c r="H4564" s="54">
        <f ca="1">EXP(E4564*(1/'Input Parameters'!$E$22-1/G4564))</f>
        <v>0.35542764149732947</v>
      </c>
      <c r="I4564" s="10">
        <f t="shared" ca="1" si="618"/>
        <v>0.37932652680554335</v>
      </c>
      <c r="J4564" s="29">
        <f ca="1">_xlfn.BETA.INV(I4564,'Input Parameters'!$L$24,'Input Parameters'!$M$24,'Input Parameters'!$J$24,'Input Parameters'!$K$24)</f>
        <v>0.55705101181579608</v>
      </c>
      <c r="K4564" s="156">
        <f ca="1">('Input Parameters'!$E$25/'Input Parameters'!$E$31)^$J4564</f>
        <v>1.8388459369491079E-2</v>
      </c>
      <c r="L4564" s="66">
        <f ca="1">$H4564*$C4564*'Input Parameters'!$E$23*K4564</f>
        <v>3.748347485935775</v>
      </c>
      <c r="M4564" s="23">
        <f t="shared" ca="1" si="619"/>
        <v>8.7297156956287258E-2</v>
      </c>
      <c r="N4564" s="15">
        <f ca="1">_xlfn.NORM.INV(M4564,'Input Parameters'!$E$26,'Input Parameters'!$F$26)</f>
        <v>5.490642812983882E-3</v>
      </c>
      <c r="O4564" s="8">
        <f t="shared" ca="1" si="620"/>
        <v>0.53857124040763715</v>
      </c>
      <c r="P4564" s="29">
        <f ca="1">_xlfn.LOGNORM.INV(O4564,'Input Parameters'!$H$27,'Input Parameters'!$I$27)</f>
        <v>1.4859476387447295</v>
      </c>
      <c r="Q4564" s="10"/>
      <c r="R4564" s="15">
        <f>'Input Parameters'!$E$28</f>
        <v>12.7</v>
      </c>
      <c r="S4564" s="10">
        <f t="shared" ca="1" si="621"/>
        <v>0.39533956622611166</v>
      </c>
      <c r="T4564" s="25">
        <f ca="1">_xlfn.LOGNORM.INV(S4564,'Input Parameters'!$H$29,'Input Parameters'!$I$29)</f>
        <v>56.522087991538207</v>
      </c>
      <c r="U4564" s="10">
        <f t="shared" ca="1" si="622"/>
        <v>3.5665731851905802E-2</v>
      </c>
      <c r="V4564" s="29">
        <f ca="1">IF('Input Parameters'!$D$30="Beta",_xlfn.BETA.INV(U4564,'Input Parameters'!$L$30,'Input Parameters'!$M$30,'Input Parameters'!$J$30,'Input Parameters'!$K$30),IF('Input Parameters'!$D$30="LogNorm",_xlfn.LOGNORM.INV(U4564,'Input Parameters'!$H$30,'Input Parameters'!$I$30)))</f>
        <v>0.49069082745515474</v>
      </c>
      <c r="W4564" s="2">
        <f ca="1">N4564+(P4564-N4564)*(1-ERF((T4564-R4564)/(2*SQRT(L4564*'Input Parameters'!$E$31))))</f>
        <v>0.16757949996673266</v>
      </c>
      <c r="X4564">
        <f t="shared" ca="1" si="623"/>
        <v>1</v>
      </c>
      <c r="Y4564" s="7"/>
    </row>
    <row r="4565" spans="1:25" ht="15" customHeight="1" x14ac:dyDescent="0.3">
      <c r="A4565" s="130">
        <v>4558</v>
      </c>
      <c r="B4565" s="10">
        <f t="shared" ca="1" si="615"/>
        <v>0.23381467157430225</v>
      </c>
      <c r="C4565" s="57">
        <f ca="1">_xlfn.NORM.INV(B4565,'Input Parameters'!$E$19,'Input Parameters'!$F$19)</f>
        <v>505.92412931241853</v>
      </c>
      <c r="D4565" s="10">
        <f t="shared" ca="1" si="616"/>
        <v>0.31613393421902602</v>
      </c>
      <c r="E4565" s="59">
        <f ca="1">IF(_xlfn.NORM.INV(D4565,'Input Parameters'!$E$20,'Input Parameters'!$F$20)&lt;3500,3500,IF(_xlfn.NORM.INV(D4565,'Input Parameters'!$E$20,'Input Parameters'!$F$20)&gt;5500,5500,_xlfn.NORM.INV(D4565,'Input Parameters'!$E$20,'Input Parameters'!$F$20)))</f>
        <v>4465.0239251356925</v>
      </c>
      <c r="F4565" s="10">
        <f t="shared" ca="1" si="617"/>
        <v>0.72682798285386752</v>
      </c>
      <c r="G4565" s="61">
        <f ca="1">_xlfn.NORM.INV(F4565,'Input Parameters'!$E$21,'Input Parameters'!$F$21)</f>
        <v>289.59152556749177</v>
      </c>
      <c r="H4565" s="54">
        <f ca="1">EXP(E4565*(1/'Input Parameters'!$E$22-1/G4565))</f>
        <v>0.83580331010728537</v>
      </c>
      <c r="I4565" s="10">
        <f t="shared" ca="1" si="618"/>
        <v>0.6645752676468123</v>
      </c>
      <c r="J4565" s="29">
        <f ca="1">_xlfn.BETA.INV(I4565,'Input Parameters'!$L$24,'Input Parameters'!$M$24,'Input Parameters'!$J$24,'Input Parameters'!$K$24)</f>
        <v>0.67387336993191538</v>
      </c>
      <c r="K4565" s="156">
        <f ca="1">('Input Parameters'!$E$25/'Input Parameters'!$E$31)^$J4565</f>
        <v>7.9541396051450025E-3</v>
      </c>
      <c r="L4565" s="66">
        <f ca="1">$H4565*$C4565*'Input Parameters'!$E$23*K4565</f>
        <v>3.3634322871533993</v>
      </c>
      <c r="M4565" s="23">
        <f t="shared" ca="1" si="619"/>
        <v>0.64269274298212065</v>
      </c>
      <c r="N4565" s="15">
        <f ca="1">_xlfn.NORM.INV(M4565,'Input Parameters'!$E$26,'Input Parameters'!$F$26)</f>
        <v>4.1678980530765582E-2</v>
      </c>
      <c r="O4565" s="8">
        <f t="shared" ca="1" si="620"/>
        <v>0.20228389953658854</v>
      </c>
      <c r="P4565" s="29">
        <f ca="1">_xlfn.LOGNORM.INV(O4565,'Input Parameters'!$H$27,'Input Parameters'!$I$27)</f>
        <v>0.98458632029483484</v>
      </c>
      <c r="Q4565" s="10"/>
      <c r="R4565" s="15">
        <f>'Input Parameters'!$E$28</f>
        <v>12.7</v>
      </c>
      <c r="S4565" s="10">
        <f t="shared" ca="1" si="621"/>
        <v>3.4040391090006672E-5</v>
      </c>
      <c r="T4565" s="25">
        <f ca="1">_xlfn.LOGNORM.INV(S4565,'Input Parameters'!$H$29,'Input Parameters'!$I$29)</f>
        <v>37.235383598636538</v>
      </c>
      <c r="U4565" s="10">
        <f t="shared" ca="1" si="622"/>
        <v>0.56796286059179268</v>
      </c>
      <c r="V4565" s="29">
        <f ca="1">IF('Input Parameters'!$D$30="Beta",_xlfn.BETA.INV(U4565,'Input Parameters'!$L$30,'Input Parameters'!$M$30,'Input Parameters'!$J$30,'Input Parameters'!$K$30),IF('Input Parameters'!$D$30="LogNorm",_xlfn.LOGNORM.INV(U4565,'Input Parameters'!$H$30,'Input Parameters'!$I$30)))</f>
        <v>1.0689906289231483</v>
      </c>
      <c r="W4565" s="2">
        <f ca="1">N4565+(P4565-N4565)*(1-ERF((T4565-R4565)/(2*SQRT(L4565*'Input Parameters'!$E$31))))</f>
        <v>0.36618405488681677</v>
      </c>
      <c r="X4565">
        <f t="shared" ca="1" si="623"/>
        <v>1</v>
      </c>
      <c r="Y4565" s="7"/>
    </row>
    <row r="4566" spans="1:25" ht="15" customHeight="1" x14ac:dyDescent="0.3">
      <c r="A4566" s="130">
        <v>4559</v>
      </c>
      <c r="B4566" s="10">
        <f t="shared" ca="1" si="615"/>
        <v>0.93194809167984682</v>
      </c>
      <c r="C4566" s="57">
        <f ca="1">_xlfn.NORM.INV(B4566,'Input Parameters'!$E$19,'Input Parameters'!$F$19)</f>
        <v>693.2437123509751</v>
      </c>
      <c r="D4566" s="10">
        <f t="shared" ca="1" si="616"/>
        <v>0.11926298477283681</v>
      </c>
      <c r="E4566" s="59">
        <f ca="1">IF(_xlfn.NORM.INV(D4566,'Input Parameters'!$E$20,'Input Parameters'!$F$20)&lt;3500,3500,IF(_xlfn.NORM.INV(D4566,'Input Parameters'!$E$20,'Input Parameters'!$F$20)&gt;5500,5500,_xlfn.NORM.INV(D4566,'Input Parameters'!$E$20,'Input Parameters'!$F$20)))</f>
        <v>3974.924609896796</v>
      </c>
      <c r="F4566" s="10">
        <f t="shared" ca="1" si="617"/>
        <v>0.57122179195159906</v>
      </c>
      <c r="G4566" s="61">
        <f ca="1">_xlfn.NORM.INV(F4566,'Input Parameters'!$E$21,'Input Parameters'!$F$21)</f>
        <v>286.26075688777905</v>
      </c>
      <c r="H4566" s="54">
        <f ca="1">EXP(E4566*(1/'Input Parameters'!$E$22-1/G4566))</f>
        <v>0.72659785692584611</v>
      </c>
      <c r="I4566" s="10">
        <f t="shared" ca="1" si="618"/>
        <v>0.80915515780158254</v>
      </c>
      <c r="J4566" s="29">
        <f ca="1">_xlfn.BETA.INV(I4566,'Input Parameters'!$L$24,'Input Parameters'!$M$24,'Input Parameters'!$J$24,'Input Parameters'!$K$24)</f>
        <v>0.73935098578392533</v>
      </c>
      <c r="K4566" s="156">
        <f ca="1">('Input Parameters'!$E$25/'Input Parameters'!$E$31)^$J4566</f>
        <v>4.9728130989533589E-3</v>
      </c>
      <c r="L4566" s="66">
        <f ca="1">$H4566*$C4566*'Input Parameters'!$E$23*K4566</f>
        <v>2.5048526811099365</v>
      </c>
      <c r="M4566" s="23">
        <f t="shared" ca="1" si="619"/>
        <v>0.99134777828689458</v>
      </c>
      <c r="N4566" s="15">
        <f ca="1">_xlfn.NORM.INV(M4566,'Input Parameters'!$E$26,'Input Parameters'!$F$26)</f>
        <v>8.3983663593670099E-2</v>
      </c>
      <c r="O4566" s="8">
        <f t="shared" ca="1" si="620"/>
        <v>0.61550919850281605</v>
      </c>
      <c r="P4566" s="29">
        <f ca="1">_xlfn.LOGNORM.INV(O4566,'Input Parameters'!$H$27,'Input Parameters'!$I$27)</f>
        <v>1.6211750162111946</v>
      </c>
      <c r="Q4566" s="10"/>
      <c r="R4566" s="15">
        <f>'Input Parameters'!$E$28</f>
        <v>12.7</v>
      </c>
      <c r="S4566" s="10">
        <f t="shared" ca="1" si="621"/>
        <v>0.68546224502369146</v>
      </c>
      <c r="T4566" s="25">
        <f ca="1">_xlfn.LOGNORM.INV(S4566,'Input Parameters'!$H$29,'Input Parameters'!$I$29)</f>
        <v>61.477006813090782</v>
      </c>
      <c r="U4566" s="10">
        <f t="shared" ca="1" si="622"/>
        <v>0.55460205825491626</v>
      </c>
      <c r="V4566" s="29">
        <f ca="1">IF('Input Parameters'!$D$30="Beta",_xlfn.BETA.INV(U4566,'Input Parameters'!$L$30,'Input Parameters'!$M$30,'Input Parameters'!$J$30,'Input Parameters'!$K$30),IF('Input Parameters'!$D$30="LogNorm",_xlfn.LOGNORM.INV(U4566,'Input Parameters'!$H$30,'Input Parameters'!$I$30)))</f>
        <v>1.0547980645748873</v>
      </c>
      <c r="W4566" s="2">
        <f ca="1">N4566+(P4566-N4566)*(1-ERF((T4566-R4566)/(2*SQRT(L4566*'Input Parameters'!$E$31))))</f>
        <v>0.12904236436997488</v>
      </c>
      <c r="X4566">
        <f t="shared" ca="1" si="623"/>
        <v>1</v>
      </c>
      <c r="Y4566" s="7"/>
    </row>
    <row r="4567" spans="1:25" ht="15" customHeight="1" x14ac:dyDescent="0.3">
      <c r="A4567" s="130">
        <v>4560</v>
      </c>
      <c r="B4567" s="10">
        <f t="shared" ca="1" si="615"/>
        <v>0.82284245888850416</v>
      </c>
      <c r="C4567" s="57">
        <f ca="1">_xlfn.NORM.INV(B4567,'Input Parameters'!$E$19,'Input Parameters'!$F$19)</f>
        <v>645.56828623987224</v>
      </c>
      <c r="D4567" s="10">
        <f t="shared" ca="1" si="616"/>
        <v>0.7702375770160057</v>
      </c>
      <c r="E4567" s="59">
        <f ca="1">IF(_xlfn.NORM.INV(D4567,'Input Parameters'!$E$20,'Input Parameters'!$F$20)&lt;3500,3500,IF(_xlfn.NORM.INV(D4567,'Input Parameters'!$E$20,'Input Parameters'!$F$20)&gt;5500,5500,_xlfn.NORM.INV(D4567,'Input Parameters'!$E$20,'Input Parameters'!$F$20)))</f>
        <v>5317.740639201269</v>
      </c>
      <c r="F4567" s="10">
        <f t="shared" ca="1" si="617"/>
        <v>0.13390079970357427</v>
      </c>
      <c r="G4567" s="61">
        <f ca="1">_xlfn.NORM.INV(F4567,'Input Parameters'!$E$21,'Input Parameters'!$F$21)</f>
        <v>276.14002398792161</v>
      </c>
      <c r="H4567" s="54">
        <f ca="1">EXP(E4567*(1/'Input Parameters'!$E$22-1/G4567))</f>
        <v>0.33017883479907961</v>
      </c>
      <c r="I4567" s="10">
        <f t="shared" ca="1" si="618"/>
        <v>0.68035550615544338</v>
      </c>
      <c r="J4567" s="29">
        <f ca="1">_xlfn.BETA.INV(I4567,'Input Parameters'!$L$24,'Input Parameters'!$M$24,'Input Parameters'!$J$24,'Input Parameters'!$K$24)</f>
        <v>0.68049804927405644</v>
      </c>
      <c r="K4567" s="156">
        <f ca="1">('Input Parameters'!$E$25/'Input Parameters'!$E$31)^$J4567</f>
        <v>7.5849805214595377E-3</v>
      </c>
      <c r="L4567" s="66">
        <f ca="1">$H4567*$C4567*'Input Parameters'!$E$23*K4567</f>
        <v>1.6167612357807473</v>
      </c>
      <c r="M4567" s="23">
        <f t="shared" ca="1" si="619"/>
        <v>0.87326146640776459</v>
      </c>
      <c r="N4567" s="15">
        <f ca="1">_xlfn.NORM.INV(M4567,'Input Parameters'!$E$26,'Input Parameters'!$F$26)</f>
        <v>5.7980835646188784E-2</v>
      </c>
      <c r="O4567" s="8">
        <f t="shared" ca="1" si="620"/>
        <v>0.92488711407799151</v>
      </c>
      <c r="P4567" s="29">
        <f ca="1">_xlfn.LOGNORM.INV(O4567,'Input Parameters'!$H$27,'Input Parameters'!$I$27)</f>
        <v>2.6904911837739163</v>
      </c>
      <c r="Q4567" s="10"/>
      <c r="R4567" s="15">
        <f>'Input Parameters'!$E$28</f>
        <v>12.7</v>
      </c>
      <c r="S4567" s="10">
        <f t="shared" ca="1" si="621"/>
        <v>0.75159493314399195</v>
      </c>
      <c r="T4567" s="25">
        <f ca="1">_xlfn.LOGNORM.INV(S4567,'Input Parameters'!$H$29,'Input Parameters'!$I$29)</f>
        <v>62.848286529725129</v>
      </c>
      <c r="U4567" s="10">
        <f t="shared" ca="1" si="622"/>
        <v>0.25812929991321043</v>
      </c>
      <c r="V4567" s="29">
        <f ca="1">IF('Input Parameters'!$D$30="Beta",_xlfn.BETA.INV(U4567,'Input Parameters'!$L$30,'Input Parameters'!$M$30,'Input Parameters'!$J$30,'Input Parameters'!$K$30),IF('Input Parameters'!$D$30="LogNorm",_xlfn.LOGNORM.INV(U4567,'Input Parameters'!$H$30,'Input Parameters'!$I$30)))</f>
        <v>0.77354437729030445</v>
      </c>
      <c r="W4567" s="2">
        <f ca="1">N4567+(P4567-N4567)*(1-ERF((T4567-R4567)/(2*SQRT(L4567*'Input Parameters'!$E$31))))</f>
        <v>7.1907578481549425E-2</v>
      </c>
      <c r="X4567">
        <f t="shared" ca="1" si="623"/>
        <v>1</v>
      </c>
      <c r="Y4567" s="7"/>
    </row>
    <row r="4568" spans="1:25" ht="15" customHeight="1" x14ac:dyDescent="0.3">
      <c r="A4568" s="130">
        <v>4561</v>
      </c>
      <c r="B4568" s="10">
        <f t="shared" ca="1" si="615"/>
        <v>0.44850755063008119</v>
      </c>
      <c r="C4568" s="57">
        <f ca="1">_xlfn.NORM.INV(B4568,'Input Parameters'!$E$19,'Input Parameters'!$F$19)</f>
        <v>556.36291835552208</v>
      </c>
      <c r="D4568" s="10">
        <f t="shared" ca="1" si="616"/>
        <v>0.80149439742852469</v>
      </c>
      <c r="E4568" s="59">
        <f ca="1">IF(_xlfn.NORM.INV(D4568,'Input Parameters'!$E$20,'Input Parameters'!$F$20)&lt;3500,3500,IF(_xlfn.NORM.INV(D4568,'Input Parameters'!$E$20,'Input Parameters'!$F$20)&gt;5500,5500,_xlfn.NORM.INV(D4568,'Input Parameters'!$E$20,'Input Parameters'!$F$20)))</f>
        <v>5392.8798013722053</v>
      </c>
      <c r="F4568" s="10">
        <f t="shared" ca="1" si="617"/>
        <v>0.35678585996632095</v>
      </c>
      <c r="G4568" s="61">
        <f ca="1">_xlfn.NORM.INV(F4568,'Input Parameters'!$E$21,'Input Parameters'!$F$21)</f>
        <v>281.96488159967373</v>
      </c>
      <c r="H4568" s="54">
        <f ca="1">EXP(E4568*(1/'Input Parameters'!$E$22-1/G4568))</f>
        <v>0.48658875336961643</v>
      </c>
      <c r="I4568" s="10">
        <f t="shared" ca="1" si="618"/>
        <v>0.76891901988860789</v>
      </c>
      <c r="J4568" s="29">
        <f ca="1">_xlfn.BETA.INV(I4568,'Input Parameters'!$L$24,'Input Parameters'!$M$24,'Input Parameters'!$J$24,'Input Parameters'!$K$24)</f>
        <v>0.71972097542586444</v>
      </c>
      <c r="K4568" s="156">
        <f ca="1">('Input Parameters'!$E$25/'Input Parameters'!$E$31)^$J4568</f>
        <v>5.7247707904837242E-3</v>
      </c>
      <c r="L4568" s="66">
        <f ca="1">$H4568*$C4568*'Input Parameters'!$E$23*K4568</f>
        <v>1.5498095984084217</v>
      </c>
      <c r="M4568" s="23">
        <f t="shared" ca="1" si="619"/>
        <v>0.75583339722429987</v>
      </c>
      <c r="N4568" s="15">
        <f ca="1">_xlfn.NORM.INV(M4568,'Input Parameters'!$E$26,'Input Parameters'!$F$26)</f>
        <v>4.8552208476644446E-2</v>
      </c>
      <c r="O4568" s="8">
        <f t="shared" ca="1" si="620"/>
        <v>0.22876760461692602</v>
      </c>
      <c r="P4568" s="29">
        <f ca="1">_xlfn.LOGNORM.INV(O4568,'Input Parameters'!$H$27,'Input Parameters'!$I$27)</f>
        <v>1.0248432508267813</v>
      </c>
      <c r="Q4568" s="10"/>
      <c r="R4568" s="15">
        <f>'Input Parameters'!$E$28</f>
        <v>12.7</v>
      </c>
      <c r="S4568" s="10">
        <f t="shared" ca="1" si="621"/>
        <v>0.98601791743029721</v>
      </c>
      <c r="T4568" s="25">
        <f ca="1">_xlfn.LOGNORM.INV(S4568,'Input Parameters'!$H$29,'Input Parameters'!$I$29)</f>
        <v>74.528748071230424</v>
      </c>
      <c r="U4568" s="10">
        <f t="shared" ca="1" si="622"/>
        <v>0.18047879592034854</v>
      </c>
      <c r="V4568" s="29">
        <f ca="1">IF('Input Parameters'!$D$30="Beta",_xlfn.BETA.INV(U4568,'Input Parameters'!$L$30,'Input Parameters'!$M$30,'Input Parameters'!$J$30,'Input Parameters'!$K$30),IF('Input Parameters'!$D$30="LogNorm",_xlfn.LOGNORM.INV(U4568,'Input Parameters'!$H$30,'Input Parameters'!$I$30)))</f>
        <v>0.69694796068505904</v>
      </c>
      <c r="W4568" s="2">
        <f ca="1">N4568+(P4568-N4568)*(1-ERF((T4568-R4568)/(2*SQRT(L4568*'Input Parameters'!$E$31))))</f>
        <v>4.8986652812406467E-2</v>
      </c>
      <c r="X4568">
        <f t="shared" ca="1" si="623"/>
        <v>1</v>
      </c>
      <c r="Y4568" s="7"/>
    </row>
    <row r="4569" spans="1:25" ht="15" customHeight="1" x14ac:dyDescent="0.3">
      <c r="A4569" s="130">
        <v>4562</v>
      </c>
      <c r="B4569" s="10">
        <f t="shared" ca="1" si="615"/>
        <v>0.11021361712937205</v>
      </c>
      <c r="C4569" s="57">
        <f ca="1">_xlfn.NORM.INV(B4569,'Input Parameters'!$E$19,'Input Parameters'!$F$19)</f>
        <v>463.75430298053072</v>
      </c>
      <c r="D4569" s="10">
        <f t="shared" ca="1" si="616"/>
        <v>0.55302411765622517</v>
      </c>
      <c r="E4569" s="59">
        <f ca="1">IF(_xlfn.NORM.INV(D4569,'Input Parameters'!$E$20,'Input Parameters'!$F$20)&lt;3500,3500,IF(_xlfn.NORM.INV(D4569,'Input Parameters'!$E$20,'Input Parameters'!$F$20)&gt;5500,5500,_xlfn.NORM.INV(D4569,'Input Parameters'!$E$20,'Input Parameters'!$F$20)))</f>
        <v>4893.3138618302082</v>
      </c>
      <c r="F4569" s="10">
        <f t="shared" ca="1" si="617"/>
        <v>0.39302924305827491</v>
      </c>
      <c r="G4569" s="61">
        <f ca="1">_xlfn.NORM.INV(F4569,'Input Parameters'!$E$21,'Input Parameters'!$F$21)</f>
        <v>282.71654134275462</v>
      </c>
      <c r="H4569" s="54">
        <f ca="1">EXP(E4569*(1/'Input Parameters'!$E$22-1/G4569))</f>
        <v>0.54472835050640944</v>
      </c>
      <c r="I4569" s="10">
        <f t="shared" ca="1" si="618"/>
        <v>0.85065099725091298</v>
      </c>
      <c r="J4569" s="29">
        <f ca="1">_xlfn.BETA.INV(I4569,'Input Parameters'!$L$24,'Input Parameters'!$M$24,'Input Parameters'!$J$24,'Input Parameters'!$K$24)</f>
        <v>0.76161972445037707</v>
      </c>
      <c r="K4569" s="156">
        <f ca="1">('Input Parameters'!$E$25/'Input Parameters'!$E$31)^$J4569</f>
        <v>4.2386288657955806E-3</v>
      </c>
      <c r="L4569" s="66">
        <f ca="1">$H4569*$C4569*'Input Parameters'!$E$23*K4569</f>
        <v>1.0707629178895552</v>
      </c>
      <c r="M4569" s="23">
        <f t="shared" ca="1" si="619"/>
        <v>0.35589031878578326</v>
      </c>
      <c r="N4569" s="15">
        <f ca="1">_xlfn.NORM.INV(M4569,'Input Parameters'!$E$26,'Input Parameters'!$F$26)</f>
        <v>2.6241220376196743E-2</v>
      </c>
      <c r="O4569" s="8">
        <f t="shared" ca="1" si="620"/>
        <v>0.46014045091800804</v>
      </c>
      <c r="P4569" s="29">
        <f ca="1">_xlfn.LOGNORM.INV(O4569,'Input Parameters'!$H$27,'Input Parameters'!$I$27)</f>
        <v>1.3619744619561052</v>
      </c>
      <c r="Q4569" s="10"/>
      <c r="R4569" s="15">
        <f>'Input Parameters'!$E$28</f>
        <v>12.7</v>
      </c>
      <c r="S4569" s="10">
        <f t="shared" ca="1" si="621"/>
        <v>0.84632283558058985</v>
      </c>
      <c r="T4569" s="25">
        <f ca="1">_xlfn.LOGNORM.INV(S4569,'Input Parameters'!$H$29,'Input Parameters'!$I$29)</f>
        <v>65.303091066040722</v>
      </c>
      <c r="U4569" s="10">
        <f t="shared" ca="1" si="622"/>
        <v>0.39815754236009127</v>
      </c>
      <c r="V4569" s="29">
        <f ca="1">IF('Input Parameters'!$D$30="Beta",_xlfn.BETA.INV(U4569,'Input Parameters'!$L$30,'Input Parameters'!$M$30,'Input Parameters'!$J$30,'Input Parameters'!$K$30),IF('Input Parameters'!$D$30="LogNorm",_xlfn.LOGNORM.INV(U4569,'Input Parameters'!$H$30,'Input Parameters'!$I$30)))</f>
        <v>0.90250475305483613</v>
      </c>
      <c r="W4569" s="2">
        <f ca="1">N4569+(P4569-N4569)*(1-ERF((T4569-R4569)/(2*SQRT(L4569*'Input Parameters'!$E$31))))</f>
        <v>2.6675200506279556E-2</v>
      </c>
      <c r="X4569">
        <f t="shared" ca="1" si="623"/>
        <v>1</v>
      </c>
      <c r="Y4569" s="7"/>
    </row>
    <row r="4570" spans="1:25" ht="15" customHeight="1" x14ac:dyDescent="0.3">
      <c r="A4570" s="130">
        <v>4563</v>
      </c>
      <c r="B4570" s="10">
        <f t="shared" ca="1" si="615"/>
        <v>0.75270684603451032</v>
      </c>
      <c r="C4570" s="57">
        <f ca="1">_xlfn.NORM.INV(B4570,'Input Parameters'!$E$19,'Input Parameters'!$F$19)</f>
        <v>625.01624602605602</v>
      </c>
      <c r="D4570" s="10">
        <f t="shared" ca="1" si="616"/>
        <v>0.19718855283131598</v>
      </c>
      <c r="E4570" s="59">
        <f ca="1">IF(_xlfn.NORM.INV(D4570,'Input Parameters'!$E$20,'Input Parameters'!$F$20)&lt;3500,3500,IF(_xlfn.NORM.INV(D4570,'Input Parameters'!$E$20,'Input Parameters'!$F$20)&gt;5500,5500,_xlfn.NORM.INV(D4570,'Input Parameters'!$E$20,'Input Parameters'!$F$20)))</f>
        <v>4203.8055680249172</v>
      </c>
      <c r="F4570" s="10">
        <f t="shared" ca="1" si="617"/>
        <v>0.77587929818132462</v>
      </c>
      <c r="G4570" s="61">
        <f ca="1">_xlfn.NORM.INV(F4570,'Input Parameters'!$E$21,'Input Parameters'!$F$21)</f>
        <v>290.81063202941988</v>
      </c>
      <c r="H4570" s="54">
        <f ca="1">EXP(E4570*(1/'Input Parameters'!$E$22-1/G4570))</f>
        <v>0.89761426366625752</v>
      </c>
      <c r="I4570" s="10">
        <f t="shared" ca="1" si="618"/>
        <v>0.70594889818293038</v>
      </c>
      <c r="J4570" s="29">
        <f ca="1">_xlfn.BETA.INV(I4570,'Input Parameters'!$L$24,'Input Parameters'!$M$24,'Input Parameters'!$J$24,'Input Parameters'!$K$24)</f>
        <v>0.69143008940556983</v>
      </c>
      <c r="K4570" s="156">
        <f ca="1">('Input Parameters'!$E$25/'Input Parameters'!$E$31)^$J4570</f>
        <v>7.0128805245851583E-3</v>
      </c>
      <c r="L4570" s="66">
        <f ca="1">$H4570*$C4570*'Input Parameters'!$E$23*K4570</f>
        <v>3.9343907591447222</v>
      </c>
      <c r="M4570" s="23">
        <f t="shared" ca="1" si="619"/>
        <v>0.50197002985056527</v>
      </c>
      <c r="N4570" s="15">
        <f ca="1">_xlfn.NORM.INV(M4570,'Input Parameters'!$E$26,'Input Parameters'!$F$26)</f>
        <v>3.4103701204494678E-2</v>
      </c>
      <c r="O4570" s="8">
        <f t="shared" ca="1" si="620"/>
        <v>0.83448079049889679</v>
      </c>
      <c r="P4570" s="29">
        <f ca="1">_xlfn.LOGNORM.INV(O4570,'Input Parameters'!$H$27,'Input Parameters'!$I$27)</f>
        <v>2.1885651021329355</v>
      </c>
      <c r="Q4570" s="10"/>
      <c r="R4570" s="15">
        <f>'Input Parameters'!$E$28</f>
        <v>12.7</v>
      </c>
      <c r="S4570" s="10">
        <f t="shared" ca="1" si="621"/>
        <v>0.6642390405673565</v>
      </c>
      <c r="T4570" s="25">
        <f ca="1">_xlfn.LOGNORM.INV(S4570,'Input Parameters'!$H$29,'Input Parameters'!$I$29)</f>
        <v>61.071338819345804</v>
      </c>
      <c r="U4570" s="10">
        <f t="shared" ca="1" si="622"/>
        <v>0.39602259980140264</v>
      </c>
      <c r="V4570" s="29">
        <f ca="1">IF('Input Parameters'!$D$30="Beta",_xlfn.BETA.INV(U4570,'Input Parameters'!$L$30,'Input Parameters'!$M$30,'Input Parameters'!$J$30,'Input Parameters'!$K$30),IF('Input Parameters'!$D$30="LogNorm",_xlfn.LOGNORM.INV(U4570,'Input Parameters'!$H$30,'Input Parameters'!$I$30)))</f>
        <v>0.90053637405487963</v>
      </c>
      <c r="W4570" s="2">
        <f ca="1">N4570+(P4570-N4570)*(1-ERF((T4570-R4570)/(2*SQRT(L4570*'Input Parameters'!$E$31))))</f>
        <v>0.21645359108654544</v>
      </c>
      <c r="X4570">
        <f t="shared" ca="1" si="623"/>
        <v>1</v>
      </c>
      <c r="Y4570" s="7"/>
    </row>
    <row r="4571" spans="1:25" ht="15" customHeight="1" x14ac:dyDescent="0.3">
      <c r="A4571" s="130">
        <v>4564</v>
      </c>
      <c r="B4571" s="10">
        <f t="shared" ca="1" si="615"/>
        <v>0.75950694801449936</v>
      </c>
      <c r="C4571" s="57">
        <f ca="1">_xlfn.NORM.INV(B4571,'Input Parameters'!$E$19,'Input Parameters'!$F$19)</f>
        <v>626.84862258259284</v>
      </c>
      <c r="D4571" s="10">
        <f t="shared" ca="1" si="616"/>
        <v>0.22700669296674048</v>
      </c>
      <c r="E4571" s="59">
        <f ca="1">IF(_xlfn.NORM.INV(D4571,'Input Parameters'!$E$20,'Input Parameters'!$F$20)&lt;3500,3500,IF(_xlfn.NORM.INV(D4571,'Input Parameters'!$E$20,'Input Parameters'!$F$20)&gt;5500,5500,_xlfn.NORM.INV(D4571,'Input Parameters'!$E$20,'Input Parameters'!$F$20)))</f>
        <v>4275.8813687617103</v>
      </c>
      <c r="F4571" s="10">
        <f t="shared" ca="1" si="617"/>
        <v>5.2367597048266212E-2</v>
      </c>
      <c r="G4571" s="61">
        <f ca="1">_xlfn.NORM.INV(F4571,'Input Parameters'!$E$21,'Input Parameters'!$F$21)</f>
        <v>272.09857749232884</v>
      </c>
      <c r="H4571" s="54">
        <f ca="1">EXP(E4571*(1/'Input Parameters'!$E$22-1/G4571))</f>
        <v>0.32595200569643373</v>
      </c>
      <c r="I4571" s="10">
        <f t="shared" ca="1" si="618"/>
        <v>0.78235260096242898</v>
      </c>
      <c r="J4571" s="29">
        <f ca="1">_xlfn.BETA.INV(I4571,'Input Parameters'!$L$24,'Input Parameters'!$M$24,'Input Parameters'!$J$24,'Input Parameters'!$K$24)</f>
        <v>0.72610640498396206</v>
      </c>
      <c r="K4571" s="156">
        <f ca="1">('Input Parameters'!$E$25/'Input Parameters'!$E$31)^$J4571</f>
        <v>5.4684561021210295E-3</v>
      </c>
      <c r="L4571" s="66">
        <f ca="1">$H4571*$C4571*'Input Parameters'!$E$23*K4571</f>
        <v>1.1173289817437082</v>
      </c>
      <c r="M4571" s="23">
        <f t="shared" ca="1" si="619"/>
        <v>0.43812561194711153</v>
      </c>
      <c r="N4571" s="15">
        <f ca="1">_xlfn.NORM.INV(M4571,'Input Parameters'!$E$26,'Input Parameters'!$F$26)</f>
        <v>3.0729813188732406E-2</v>
      </c>
      <c r="O4571" s="8">
        <f t="shared" ca="1" si="620"/>
        <v>0.87532800613973161</v>
      </c>
      <c r="P4571" s="29">
        <f ca="1">_xlfn.LOGNORM.INV(O4571,'Input Parameters'!$H$27,'Input Parameters'!$I$27)</f>
        <v>2.3698926037103161</v>
      </c>
      <c r="Q4571" s="10"/>
      <c r="R4571" s="15">
        <f>'Input Parameters'!$E$28</f>
        <v>12.7</v>
      </c>
      <c r="S4571" s="10">
        <f t="shared" ca="1" si="621"/>
        <v>0.22137317876133866</v>
      </c>
      <c r="T4571" s="25">
        <f ca="1">_xlfn.LOGNORM.INV(S4571,'Input Parameters'!$H$29,'Input Parameters'!$I$29)</f>
        <v>53.423737650741195</v>
      </c>
      <c r="U4571" s="10">
        <f t="shared" ca="1" si="622"/>
        <v>0.34539534674884742</v>
      </c>
      <c r="V4571" s="29">
        <f ca="1">IF('Input Parameters'!$D$30="Beta",_xlfn.BETA.INV(U4571,'Input Parameters'!$L$30,'Input Parameters'!$M$30,'Input Parameters'!$J$30,'Input Parameters'!$K$30),IF('Input Parameters'!$D$30="LogNorm",_xlfn.LOGNORM.INV(U4571,'Input Parameters'!$H$30,'Input Parameters'!$I$30)))</f>
        <v>0.85414275825785091</v>
      </c>
      <c r="W4571" s="2">
        <f ca="1">N4571+(P4571-N4571)*(1-ERF((T4571-R4571)/(2*SQRT(L4571*'Input Parameters'!$E$31))))</f>
        <v>4.5806571021084555E-2</v>
      </c>
      <c r="X4571">
        <f t="shared" ca="1" si="623"/>
        <v>1</v>
      </c>
      <c r="Y4571" s="7"/>
    </row>
    <row r="4572" spans="1:25" ht="15" customHeight="1" x14ac:dyDescent="0.3">
      <c r="A4572" s="130">
        <v>4565</v>
      </c>
      <c r="B4572" s="10">
        <f t="shared" ca="1" si="615"/>
        <v>0.71808082794019523</v>
      </c>
      <c r="C4572" s="57">
        <f ca="1">_xlfn.NORM.INV(B4572,'Input Parameters'!$E$19,'Input Parameters'!$F$19)</f>
        <v>616.0691482415657</v>
      </c>
      <c r="D4572" s="10">
        <f t="shared" ca="1" si="616"/>
        <v>0.39380769099363799</v>
      </c>
      <c r="E4572" s="59">
        <f ca="1">IF(_xlfn.NORM.INV(D4572,'Input Parameters'!$E$20,'Input Parameters'!$F$20)&lt;3500,3500,IF(_xlfn.NORM.INV(D4572,'Input Parameters'!$E$20,'Input Parameters'!$F$20)&gt;5500,5500,_xlfn.NORM.INV(D4572,'Input Parameters'!$E$20,'Input Parameters'!$F$20)))</f>
        <v>4611.4140828801947</v>
      </c>
      <c r="F4572" s="10">
        <f t="shared" ca="1" si="617"/>
        <v>0.79307512976130412</v>
      </c>
      <c r="G4572" s="61">
        <f ca="1">_xlfn.NORM.INV(F4572,'Input Parameters'!$E$21,'Input Parameters'!$F$21)</f>
        <v>291.27270232188533</v>
      </c>
      <c r="H4572" s="54">
        <f ca="1">EXP(E4572*(1/'Input Parameters'!$E$22-1/G4572))</f>
        <v>0.91089038181540849</v>
      </c>
      <c r="I4572" s="10">
        <f t="shared" ca="1" si="618"/>
        <v>0.38649420111284805</v>
      </c>
      <c r="J4572" s="29">
        <f ca="1">_xlfn.BETA.INV(I4572,'Input Parameters'!$L$24,'Input Parameters'!$M$24,'Input Parameters'!$J$24,'Input Parameters'!$K$24)</f>
        <v>0.56014273562080408</v>
      </c>
      <c r="K4572" s="156">
        <f ca="1">('Input Parameters'!$E$25/'Input Parameters'!$E$31)^$J4572</f>
        <v>1.7985117878356337E-2</v>
      </c>
      <c r="L4572" s="66">
        <f ca="1">$H4572*$C4572*'Input Parameters'!$E$23*K4572</f>
        <v>10.092734888040686</v>
      </c>
      <c r="M4572" s="23">
        <f t="shared" ca="1" si="619"/>
        <v>0.35914806618125983</v>
      </c>
      <c r="N4572" s="15">
        <f ca="1">_xlfn.NORM.INV(M4572,'Input Parameters'!$E$26,'Input Parameters'!$F$26)</f>
        <v>2.6424524962654343E-2</v>
      </c>
      <c r="O4572" s="8">
        <f t="shared" ca="1" si="620"/>
        <v>0.80136465299553816</v>
      </c>
      <c r="P4572" s="29">
        <f ca="1">_xlfn.LOGNORM.INV(O4572,'Input Parameters'!$H$27,'Input Parameters'!$I$27)</f>
        <v>2.0703450548643638</v>
      </c>
      <c r="Q4572" s="10"/>
      <c r="R4572" s="15">
        <f>'Input Parameters'!$E$28</f>
        <v>12.7</v>
      </c>
      <c r="S4572" s="10">
        <f t="shared" ca="1" si="621"/>
        <v>0.72526749083157116</v>
      </c>
      <c r="T4572" s="25">
        <f ca="1">_xlfn.LOGNORM.INV(S4572,'Input Parameters'!$H$29,'Input Parameters'!$I$29)</f>
        <v>62.279639088423721</v>
      </c>
      <c r="U4572" s="10">
        <f t="shared" ca="1" si="622"/>
        <v>0.79159288628864211</v>
      </c>
      <c r="V4572" s="29">
        <f ca="1">IF('Input Parameters'!$D$30="Beta",_xlfn.BETA.INV(U4572,'Input Parameters'!$L$30,'Input Parameters'!$M$30,'Input Parameters'!$J$30,'Input Parameters'!$K$30),IF('Input Parameters'!$D$30="LogNorm",_xlfn.LOGNORM.INV(U4572,'Input Parameters'!$H$30,'Input Parameters'!$I$30)))</f>
        <v>1.3763016637605494</v>
      </c>
      <c r="W4572" s="2">
        <f ca="1">N4572+(P4572-N4572)*(1-ERF((T4572-R4572)/(2*SQRT(L4572*'Input Parameters'!$E$31))))</f>
        <v>0.57786877894430333</v>
      </c>
      <c r="X4572">
        <f t="shared" ca="1" si="623"/>
        <v>1</v>
      </c>
      <c r="Y4572" s="7"/>
    </row>
    <row r="4573" spans="1:25" ht="15" customHeight="1" x14ac:dyDescent="0.3">
      <c r="A4573" s="130">
        <v>4566</v>
      </c>
      <c r="B4573" s="10">
        <f t="shared" ca="1" si="615"/>
        <v>0.79226527470279617</v>
      </c>
      <c r="C4573" s="57">
        <f ca="1">_xlfn.NORM.INV(B4573,'Input Parameters'!$E$19,'Input Parameters'!$F$19)</f>
        <v>636.10888986229293</v>
      </c>
      <c r="D4573" s="10">
        <f t="shared" ca="1" si="616"/>
        <v>0.3267936551827858</v>
      </c>
      <c r="E4573" s="59">
        <f ca="1">IF(_xlfn.NORM.INV(D4573,'Input Parameters'!$E$20,'Input Parameters'!$F$20)&lt;3500,3500,IF(_xlfn.NORM.INV(D4573,'Input Parameters'!$E$20,'Input Parameters'!$F$20)&gt;5500,5500,_xlfn.NORM.INV(D4573,'Input Parameters'!$E$20,'Input Parameters'!$F$20)))</f>
        <v>4485.8510335951714</v>
      </c>
      <c r="F4573" s="10">
        <f t="shared" ca="1" si="617"/>
        <v>0.57052375698009927</v>
      </c>
      <c r="G4573" s="61">
        <f ca="1">_xlfn.NORM.INV(F4573,'Input Parameters'!$E$21,'Input Parameters'!$F$21)</f>
        <v>286.24678303981023</v>
      </c>
      <c r="H4573" s="54">
        <f ca="1">EXP(E4573*(1/'Input Parameters'!$E$22-1/G4573))</f>
        <v>0.6968398638928528</v>
      </c>
      <c r="I4573" s="10">
        <f t="shared" ca="1" si="618"/>
        <v>5.1455638968173623E-2</v>
      </c>
      <c r="J4573" s="29">
        <f ca="1">_xlfn.BETA.INV(I4573,'Input Parameters'!$L$24,'Input Parameters'!$M$24,'Input Parameters'!$J$24,'Input Parameters'!$K$24)</f>
        <v>0.34288565283852396</v>
      </c>
      <c r="K4573" s="156">
        <f ca="1">('Input Parameters'!$E$25/'Input Parameters'!$E$31)^$J4573</f>
        <v>8.5460021656959914E-2</v>
      </c>
      <c r="L4573" s="66">
        <f ca="1">$H4573*$C4573*'Input Parameters'!$E$23*K4573</f>
        <v>37.881524714398999</v>
      </c>
      <c r="M4573" s="23">
        <f t="shared" ca="1" si="619"/>
        <v>6.7497766910040502E-2</v>
      </c>
      <c r="N4573" s="15">
        <f ca="1">_xlfn.NORM.INV(M4573,'Input Parameters'!$E$26,'Input Parameters'!$F$26)</f>
        <v>2.611523552896039E-3</v>
      </c>
      <c r="O4573" s="8">
        <f t="shared" ca="1" si="620"/>
        <v>0.21031037072523717</v>
      </c>
      <c r="P4573" s="29">
        <f ca="1">_xlfn.LOGNORM.INV(O4573,'Input Parameters'!$H$27,'Input Parameters'!$I$27)</f>
        <v>0.99692328543872732</v>
      </c>
      <c r="Q4573" s="10"/>
      <c r="R4573" s="15">
        <f>'Input Parameters'!$E$28</f>
        <v>12.7</v>
      </c>
      <c r="S4573" s="10">
        <f t="shared" ca="1" si="621"/>
        <v>0.72711303329912336</v>
      </c>
      <c r="T4573" s="25">
        <f ca="1">_xlfn.LOGNORM.INV(S4573,'Input Parameters'!$H$29,'Input Parameters'!$I$29)</f>
        <v>62.318408810806282</v>
      </c>
      <c r="U4573" s="10">
        <f t="shared" ca="1" si="622"/>
        <v>0.39979208416542955</v>
      </c>
      <c r="V4573" s="29">
        <f ca="1">IF('Input Parameters'!$D$30="Beta",_xlfn.BETA.INV(U4573,'Input Parameters'!$L$30,'Input Parameters'!$M$30,'Input Parameters'!$J$30,'Input Parameters'!$K$30),IF('Input Parameters'!$D$30="LogNorm",_xlfn.LOGNORM.INV(U4573,'Input Parameters'!$H$30,'Input Parameters'!$I$30)))</f>
        <v>0.90401277145968906</v>
      </c>
      <c r="W4573" s="2">
        <f ca="1">N4573+(P4573-N4573)*(1-ERF((T4573-R4573)/(2*SQRT(L4573*'Input Parameters'!$E$31))))</f>
        <v>0.56801970189190365</v>
      </c>
      <c r="X4573">
        <f t="shared" ca="1" si="623"/>
        <v>1</v>
      </c>
      <c r="Y4573" s="7"/>
    </row>
    <row r="4574" spans="1:25" ht="15" customHeight="1" x14ac:dyDescent="0.3">
      <c r="A4574" s="130">
        <v>4567</v>
      </c>
      <c r="B4574" s="10">
        <f t="shared" ca="1" si="615"/>
        <v>0.87034515219395225</v>
      </c>
      <c r="C4574" s="57">
        <f ca="1">_xlfn.NORM.INV(B4574,'Input Parameters'!$E$19,'Input Parameters'!$F$19)</f>
        <v>662.61804558753408</v>
      </c>
      <c r="D4574" s="10">
        <f t="shared" ca="1" si="616"/>
        <v>0.46476970465292655</v>
      </c>
      <c r="E4574" s="59">
        <f ca="1">IF(_xlfn.NORM.INV(D4574,'Input Parameters'!$E$20,'Input Parameters'!$F$20)&lt;3500,3500,IF(_xlfn.NORM.INV(D4574,'Input Parameters'!$E$20,'Input Parameters'!$F$20)&gt;5500,5500,_xlfn.NORM.INV(D4574,'Input Parameters'!$E$20,'Input Parameters'!$F$20)))</f>
        <v>4738.1029556273588</v>
      </c>
      <c r="F4574" s="10">
        <f t="shared" ca="1" si="617"/>
        <v>0.87489811412570895</v>
      </c>
      <c r="G4574" s="61">
        <f ca="1">_xlfn.NORM.INV(F4574,'Input Parameters'!$E$21,'Input Parameters'!$F$21)</f>
        <v>293.88785698045137</v>
      </c>
      <c r="H4574" s="54">
        <f ca="1">EXP(E4574*(1/'Input Parameters'!$E$22-1/G4574))</f>
        <v>1.0500668072749744</v>
      </c>
      <c r="I4574" s="10">
        <f t="shared" ca="1" si="618"/>
        <v>0.85783815131656094</v>
      </c>
      <c r="J4574" s="29">
        <f ca="1">_xlfn.BETA.INV(I4574,'Input Parameters'!$L$24,'Input Parameters'!$M$24,'Input Parameters'!$J$24,'Input Parameters'!$K$24)</f>
        <v>0.76576292896646425</v>
      </c>
      <c r="K4574" s="156">
        <f ca="1">('Input Parameters'!$E$25/'Input Parameters'!$E$31)^$J4574</f>
        <v>4.1145042825230255E-3</v>
      </c>
      <c r="L4574" s="66">
        <f ca="1">$H4574*$C4574*'Input Parameters'!$E$23*K4574</f>
        <v>2.8628441652251033</v>
      </c>
      <c r="M4574" s="23">
        <f t="shared" ca="1" si="619"/>
        <v>0.41821059932971993</v>
      </c>
      <c r="N4574" s="15">
        <f ca="1">_xlfn.NORM.INV(M4574,'Input Parameters'!$E$26,'Input Parameters'!$F$26)</f>
        <v>2.966406015554893E-2</v>
      </c>
      <c r="O4574" s="8">
        <f t="shared" ca="1" si="620"/>
        <v>4.4074944226672907E-2</v>
      </c>
      <c r="P4574" s="29">
        <f ca="1">_xlfn.LOGNORM.INV(O4574,'Input Parameters'!$H$27,'Input Parameters'!$I$27)</f>
        <v>0.66951317266986454</v>
      </c>
      <c r="Q4574" s="10"/>
      <c r="R4574" s="15">
        <f>'Input Parameters'!$E$28</f>
        <v>12.7</v>
      </c>
      <c r="S4574" s="10">
        <f t="shared" ca="1" si="621"/>
        <v>0.27196023389270241</v>
      </c>
      <c r="T4574" s="25">
        <f ca="1">_xlfn.LOGNORM.INV(S4574,'Input Parameters'!$H$29,'Input Parameters'!$I$29)</f>
        <v>54.396181693965438</v>
      </c>
      <c r="U4574" s="10">
        <f t="shared" ca="1" si="622"/>
        <v>0.51983270505685997</v>
      </c>
      <c r="V4574" s="29">
        <f ca="1">IF('Input Parameters'!$D$30="Beta",_xlfn.BETA.INV(U4574,'Input Parameters'!$L$30,'Input Parameters'!$M$30,'Input Parameters'!$J$30,'Input Parameters'!$K$30),IF('Input Parameters'!$D$30="LogNorm",_xlfn.LOGNORM.INV(U4574,'Input Parameters'!$H$30,'Input Parameters'!$I$30)))</f>
        <v>1.0189972524559758</v>
      </c>
      <c r="W4574" s="2">
        <f ca="1">N4574+(P4574-N4574)*(1-ERF((T4574-R4574)/(2*SQRT(L4574*'Input Parameters'!$E$31))))</f>
        <v>8.1756879230190024E-2</v>
      </c>
      <c r="X4574">
        <f t="shared" ca="1" si="623"/>
        <v>1</v>
      </c>
      <c r="Y4574" s="7"/>
    </row>
    <row r="4575" spans="1:25" ht="15" customHeight="1" x14ac:dyDescent="0.3">
      <c r="A4575" s="130">
        <v>4568</v>
      </c>
      <c r="B4575" s="10">
        <f t="shared" ca="1" si="615"/>
        <v>2.7947213816431726E-2</v>
      </c>
      <c r="C4575" s="57">
        <f ca="1">_xlfn.NORM.INV(B4575,'Input Parameters'!$E$19,'Input Parameters'!$F$19)</f>
        <v>405.74801058882105</v>
      </c>
      <c r="D4575" s="10">
        <f t="shared" ca="1" si="616"/>
        <v>2.2040709112382428E-2</v>
      </c>
      <c r="E4575" s="59">
        <f ca="1">IF(_xlfn.NORM.INV(D4575,'Input Parameters'!$E$20,'Input Parameters'!$F$20)&lt;3500,3500,IF(_xlfn.NORM.INV(D4575,'Input Parameters'!$E$20,'Input Parameters'!$F$20)&gt;5500,5500,_xlfn.NORM.INV(D4575,'Input Parameters'!$E$20,'Input Parameters'!$F$20)))</f>
        <v>3500</v>
      </c>
      <c r="F4575" s="10">
        <f t="shared" ca="1" si="617"/>
        <v>0.21186801345634054</v>
      </c>
      <c r="G4575" s="61">
        <f ca="1">_xlfn.NORM.INV(F4575,'Input Parameters'!$E$21,'Input Parameters'!$F$21)</f>
        <v>278.56234226463766</v>
      </c>
      <c r="H4575" s="54">
        <f ca="1">EXP(E4575*(1/'Input Parameters'!$E$22-1/G4575))</f>
        <v>0.53841809317604739</v>
      </c>
      <c r="I4575" s="10">
        <f t="shared" ca="1" si="618"/>
        <v>0.75692053357933031</v>
      </c>
      <c r="J4575" s="29">
        <f ca="1">_xlfn.BETA.INV(I4575,'Input Parameters'!$L$24,'Input Parameters'!$M$24,'Input Parameters'!$J$24,'Input Parameters'!$K$24)</f>
        <v>0.71413825099603045</v>
      </c>
      <c r="K4575" s="156">
        <f ca="1">('Input Parameters'!$E$25/'Input Parameters'!$E$31)^$J4575</f>
        <v>5.9586887720500317E-3</v>
      </c>
      <c r="L4575" s="66">
        <f ca="1">$H4575*$C4575*'Input Parameters'!$E$23*K4575</f>
        <v>1.3017474846479815</v>
      </c>
      <c r="M4575" s="23">
        <f t="shared" ca="1" si="619"/>
        <v>0.21612696872696069</v>
      </c>
      <c r="N4575" s="15">
        <f ca="1">_xlfn.NORM.INV(M4575,'Input Parameters'!$E$26,'Input Parameters'!$F$26)</f>
        <v>1.7507848829451306E-2</v>
      </c>
      <c r="O4575" s="8">
        <f t="shared" ca="1" si="620"/>
        <v>0.73163003187234599</v>
      </c>
      <c r="P4575" s="29">
        <f ca="1">_xlfn.LOGNORM.INV(O4575,'Input Parameters'!$H$27,'Input Parameters'!$I$27)</f>
        <v>1.8710717606636798</v>
      </c>
      <c r="Q4575" s="10"/>
      <c r="R4575" s="15">
        <f>'Input Parameters'!$E$28</f>
        <v>12.7</v>
      </c>
      <c r="S4575" s="10">
        <f t="shared" ca="1" si="621"/>
        <v>0.83406722546781342</v>
      </c>
      <c r="T4575" s="25">
        <f ca="1">_xlfn.LOGNORM.INV(S4575,'Input Parameters'!$H$29,'Input Parameters'!$I$29)</f>
        <v>64.934421975942698</v>
      </c>
      <c r="U4575" s="10">
        <f t="shared" ca="1" si="622"/>
        <v>0.99484198538092927</v>
      </c>
      <c r="V4575" s="29">
        <f ca="1">IF('Input Parameters'!$D$30="Beta",_xlfn.BETA.INV(U4575,'Input Parameters'!$L$30,'Input Parameters'!$M$30,'Input Parameters'!$J$30,'Input Parameters'!$K$30),IF('Input Parameters'!$D$30="LogNorm",_xlfn.LOGNORM.INV(U4575,'Input Parameters'!$H$30,'Input Parameters'!$I$30)))</f>
        <v>2.7475896357051051</v>
      </c>
      <c r="W4575" s="2">
        <f ca="1">N4575+(P4575-N4575)*(1-ERF((T4575-R4575)/(2*SQRT(L4575*'Input Parameters'!$E$31))))</f>
        <v>1.9744743720761394E-2</v>
      </c>
      <c r="X4575">
        <f t="shared" ca="1" si="623"/>
        <v>1</v>
      </c>
      <c r="Y4575" s="7"/>
    </row>
    <row r="4576" spans="1:25" ht="15" customHeight="1" x14ac:dyDescent="0.3">
      <c r="A4576" s="130">
        <v>4569</v>
      </c>
      <c r="B4576" s="10">
        <f t="shared" ca="1" si="615"/>
        <v>0.67077477110400829</v>
      </c>
      <c r="C4576" s="57">
        <f ca="1">_xlfn.NORM.INV(B4576,'Input Parameters'!$E$19,'Input Parameters'!$F$19)</f>
        <v>604.65352475788757</v>
      </c>
      <c r="D4576" s="10">
        <f t="shared" ca="1" si="616"/>
        <v>0.21671432538595503</v>
      </c>
      <c r="E4576" s="59">
        <f ca="1">IF(_xlfn.NORM.INV(D4576,'Input Parameters'!$E$20,'Input Parameters'!$F$20)&lt;3500,3500,IF(_xlfn.NORM.INV(D4576,'Input Parameters'!$E$20,'Input Parameters'!$F$20)&gt;5500,5500,_xlfn.NORM.INV(D4576,'Input Parameters'!$E$20,'Input Parameters'!$F$20)))</f>
        <v>4251.6633961436746</v>
      </c>
      <c r="F4576" s="10">
        <f t="shared" ca="1" si="617"/>
        <v>9.3059074420092425E-2</v>
      </c>
      <c r="G4576" s="61">
        <f ca="1">_xlfn.NORM.INV(F4576,'Input Parameters'!$E$21,'Input Parameters'!$F$21)</f>
        <v>274.4578996293701</v>
      </c>
      <c r="H4576" s="54">
        <f ca="1">EXP(E4576*(1/'Input Parameters'!$E$22-1/G4576))</f>
        <v>0.37518544332395093</v>
      </c>
      <c r="I4576" s="10">
        <f t="shared" ca="1" si="618"/>
        <v>0.60935581088042645</v>
      </c>
      <c r="J4576" s="29">
        <f ca="1">_xlfn.BETA.INV(I4576,'Input Parameters'!$L$24,'Input Parameters'!$M$24,'Input Parameters'!$J$24,'Input Parameters'!$K$24)</f>
        <v>0.6511866356169338</v>
      </c>
      <c r="K4576" s="156">
        <f ca="1">('Input Parameters'!$E$25/'Input Parameters'!$E$31)^$J4576</f>
        <v>9.3599211804482312E-3</v>
      </c>
      <c r="L4576" s="66">
        <f ca="1">$H4576*$C4576*'Input Parameters'!$E$23*K4576</f>
        <v>2.1233655181779443</v>
      </c>
      <c r="M4576" s="23">
        <f t="shared" ca="1" si="619"/>
        <v>0.99307697426144925</v>
      </c>
      <c r="N4576" s="15">
        <f ca="1">_xlfn.NORM.INV(M4576,'Input Parameters'!$E$26,'Input Parameters'!$F$26)</f>
        <v>8.5685887478072348E-2</v>
      </c>
      <c r="O4576" s="8">
        <f t="shared" ca="1" si="620"/>
        <v>0.78480254725642862</v>
      </c>
      <c r="P4576" s="29">
        <f ca="1">_xlfn.LOGNORM.INV(O4576,'Input Parameters'!$H$27,'Input Parameters'!$I$27)</f>
        <v>2.0179053863460616</v>
      </c>
      <c r="Q4576" s="10"/>
      <c r="R4576" s="15">
        <f>'Input Parameters'!$E$28</f>
        <v>12.7</v>
      </c>
      <c r="S4576" s="10">
        <f t="shared" ca="1" si="621"/>
        <v>0.69272870541033993</v>
      </c>
      <c r="T4576" s="25">
        <f ca="1">_xlfn.LOGNORM.INV(S4576,'Input Parameters'!$H$29,'Input Parameters'!$I$29)</f>
        <v>61.619159137406349</v>
      </c>
      <c r="U4576" s="10">
        <f t="shared" ca="1" si="622"/>
        <v>0.92298982680639918</v>
      </c>
      <c r="V4576" s="29">
        <f ca="1">IF('Input Parameters'!$D$30="Beta",_xlfn.BETA.INV(U4576,'Input Parameters'!$L$30,'Input Parameters'!$M$30,'Input Parameters'!$J$30,'Input Parameters'!$K$30),IF('Input Parameters'!$D$30="LogNorm",_xlfn.LOGNORM.INV(U4576,'Input Parameters'!$H$30,'Input Parameters'!$I$30)))</f>
        <v>1.7530132099655202</v>
      </c>
      <c r="W4576" s="2">
        <f ca="1">N4576+(P4576-N4576)*(1-ERF((T4576-R4576)/(2*SQRT(L4576*'Input Parameters'!$E$31))))</f>
        <v>0.11970094013761384</v>
      </c>
      <c r="X4576">
        <f t="shared" ca="1" si="623"/>
        <v>1</v>
      </c>
      <c r="Y4576" s="7"/>
    </row>
    <row r="4577" spans="1:25" ht="15" customHeight="1" x14ac:dyDescent="0.3">
      <c r="A4577" s="130">
        <v>4570</v>
      </c>
      <c r="B4577" s="10">
        <f t="shared" ca="1" si="615"/>
        <v>0.20080247395462136</v>
      </c>
      <c r="C4577" s="57">
        <f ca="1">_xlfn.NORM.INV(B4577,'Input Parameters'!$E$19,'Input Parameters'!$F$19)</f>
        <v>496.4249225269208</v>
      </c>
      <c r="D4577" s="10">
        <f t="shared" ca="1" si="616"/>
        <v>0.18579880212639122</v>
      </c>
      <c r="E4577" s="59">
        <f ca="1">IF(_xlfn.NORM.INV(D4577,'Input Parameters'!$E$20,'Input Parameters'!$F$20)&lt;3500,3500,IF(_xlfn.NORM.INV(D4577,'Input Parameters'!$E$20,'Input Parameters'!$F$20)&gt;5500,5500,_xlfn.NORM.INV(D4577,'Input Parameters'!$E$20,'Input Parameters'!$F$20)))</f>
        <v>4174.5606344955768</v>
      </c>
      <c r="F4577" s="10">
        <f t="shared" ca="1" si="617"/>
        <v>0.24471896940969906</v>
      </c>
      <c r="G4577" s="61">
        <f ca="1">_xlfn.NORM.INV(F4577,'Input Parameters'!$E$21,'Input Parameters'!$F$21)</f>
        <v>279.4171439191187</v>
      </c>
      <c r="H4577" s="54">
        <f ca="1">EXP(E4577*(1/'Input Parameters'!$E$22-1/G4577))</f>
        <v>0.50027468970025024</v>
      </c>
      <c r="I4577" s="10">
        <f t="shared" ca="1" si="618"/>
        <v>3.6453334406728821E-2</v>
      </c>
      <c r="J4577" s="29">
        <f ca="1">_xlfn.BETA.INV(I4577,'Input Parameters'!$L$24,'Input Parameters'!$M$24,'Input Parameters'!$J$24,'Input Parameters'!$K$24)</f>
        <v>0.31863855278284531</v>
      </c>
      <c r="K4577" s="156">
        <f ca="1">('Input Parameters'!$E$25/'Input Parameters'!$E$31)^$J4577</f>
        <v>0.10169584157760612</v>
      </c>
      <c r="L4577" s="66">
        <f ca="1">$H4577*$C4577*'Input Parameters'!$E$23*K4577</f>
        <v>25.256042669281339</v>
      </c>
      <c r="M4577" s="23">
        <f t="shared" ca="1" si="619"/>
        <v>0.35349510734625467</v>
      </c>
      <c r="N4577" s="15">
        <f ca="1">_xlfn.NORM.INV(M4577,'Input Parameters'!$E$26,'Input Parameters'!$F$26)</f>
        <v>2.6106071024275333E-2</v>
      </c>
      <c r="O4577" s="8">
        <f t="shared" ca="1" si="620"/>
        <v>0.52458922417955045</v>
      </c>
      <c r="P4577" s="29">
        <f ca="1">_xlfn.LOGNORM.INV(O4577,'Input Parameters'!$H$27,'Input Parameters'!$I$27)</f>
        <v>1.4630124691593616</v>
      </c>
      <c r="Q4577" s="10"/>
      <c r="R4577" s="15">
        <f>'Input Parameters'!$E$28</f>
        <v>12.7</v>
      </c>
      <c r="S4577" s="10">
        <f t="shared" ca="1" si="621"/>
        <v>0.28225261119024103</v>
      </c>
      <c r="T4577" s="25">
        <f ca="1">_xlfn.LOGNORM.INV(S4577,'Input Parameters'!$H$29,'Input Parameters'!$I$29)</f>
        <v>54.584196537098471</v>
      </c>
      <c r="U4577" s="10">
        <f t="shared" ca="1" si="622"/>
        <v>3.3492944834058402E-2</v>
      </c>
      <c r="V4577" s="29">
        <f ca="1">IF('Input Parameters'!$D$30="Beta",_xlfn.BETA.INV(U4577,'Input Parameters'!$L$30,'Input Parameters'!$M$30,'Input Parameters'!$J$30,'Input Parameters'!$K$30),IF('Input Parameters'!$D$30="LogNorm",_xlfn.LOGNORM.INV(U4577,'Input Parameters'!$H$30,'Input Parameters'!$I$30)))</f>
        <v>0.48522465375949697</v>
      </c>
      <c r="W4577" s="2">
        <f ca="1">N4577+(P4577-N4577)*(1-ERF((T4577-R4577)/(2*SQRT(L4577*'Input Parameters'!$E$31))))</f>
        <v>0.82451649219335887</v>
      </c>
      <c r="X4577">
        <f t="shared" ca="1" si="623"/>
        <v>0</v>
      </c>
      <c r="Y4577" s="7"/>
    </row>
    <row r="4578" spans="1:25" ht="15" customHeight="1" x14ac:dyDescent="0.3">
      <c r="A4578" s="130">
        <v>4571</v>
      </c>
      <c r="B4578" s="10">
        <f t="shared" ca="1" si="615"/>
        <v>0.3297669565370539</v>
      </c>
      <c r="C4578" s="57">
        <f ca="1">_xlfn.NORM.INV(B4578,'Input Parameters'!$E$19,'Input Parameters'!$F$19)</f>
        <v>530.07295387080342</v>
      </c>
      <c r="D4578" s="10">
        <f t="shared" ca="1" si="616"/>
        <v>0.76448666976996849</v>
      </c>
      <c r="E4578" s="59">
        <f ca="1">IF(_xlfn.NORM.INV(D4578,'Input Parameters'!$E$20,'Input Parameters'!$F$20)&lt;3500,3500,IF(_xlfn.NORM.INV(D4578,'Input Parameters'!$E$20,'Input Parameters'!$F$20)&gt;5500,5500,_xlfn.NORM.INV(D4578,'Input Parameters'!$E$20,'Input Parameters'!$F$20)))</f>
        <v>5304.5667286985527</v>
      </c>
      <c r="F4578" s="10">
        <f t="shared" ca="1" si="617"/>
        <v>0.60582525684052668</v>
      </c>
      <c r="G4578" s="61">
        <f ca="1">_xlfn.NORM.INV(F4578,'Input Parameters'!$E$21,'Input Parameters'!$F$21)</f>
        <v>286.96005244359537</v>
      </c>
      <c r="H4578" s="54">
        <f ca="1">EXP(E4578*(1/'Input Parameters'!$E$22-1/G4578))</f>
        <v>0.6831365056417209</v>
      </c>
      <c r="I4578" s="10">
        <f t="shared" ca="1" si="618"/>
        <v>0.26625250964786273</v>
      </c>
      <c r="J4578" s="29">
        <f ca="1">_xlfn.BETA.INV(I4578,'Input Parameters'!$L$24,'Input Parameters'!$M$24,'Input Parameters'!$J$24,'Input Parameters'!$K$24)</f>
        <v>0.50462156562800708</v>
      </c>
      <c r="K4578" s="156">
        <f ca="1">('Input Parameters'!$E$25/'Input Parameters'!$E$31)^$J4578</f>
        <v>2.6784634784299793E-2</v>
      </c>
      <c r="L4578" s="66">
        <f ca="1">$H4578*$C4578*'Input Parameters'!$E$23*K4578</f>
        <v>9.6990426380216217</v>
      </c>
      <c r="M4578" s="23">
        <f t="shared" ca="1" si="619"/>
        <v>0.60585748660376437</v>
      </c>
      <c r="N4578" s="15">
        <f ca="1">_xlfn.NORM.INV(M4578,'Input Parameters'!$E$26,'Input Parameters'!$F$26)</f>
        <v>3.9639303513228918E-2</v>
      </c>
      <c r="O4578" s="8">
        <f t="shared" ca="1" si="620"/>
        <v>0.30343434234044198</v>
      </c>
      <c r="P4578" s="29">
        <f ca="1">_xlfn.LOGNORM.INV(O4578,'Input Parameters'!$H$27,'Input Parameters'!$I$27)</f>
        <v>1.1337946269779062</v>
      </c>
      <c r="Q4578" s="10"/>
      <c r="R4578" s="15">
        <f>'Input Parameters'!$E$28</f>
        <v>12.7</v>
      </c>
      <c r="S4578" s="10">
        <f t="shared" ca="1" si="621"/>
        <v>0.4664035698464698</v>
      </c>
      <c r="T4578" s="25">
        <f ca="1">_xlfn.LOGNORM.INV(S4578,'Input Parameters'!$H$29,'Input Parameters'!$I$29)</f>
        <v>57.683195948610255</v>
      </c>
      <c r="U4578" s="10">
        <f t="shared" ca="1" si="622"/>
        <v>0.35069516322403638</v>
      </c>
      <c r="V4578" s="29">
        <f ca="1">IF('Input Parameters'!$D$30="Beta",_xlfn.BETA.INV(U4578,'Input Parameters'!$L$30,'Input Parameters'!$M$30,'Input Parameters'!$J$30,'Input Parameters'!$K$30),IF('Input Parameters'!$D$30="LogNorm",_xlfn.LOGNORM.INV(U4578,'Input Parameters'!$H$30,'Input Parameters'!$I$30)))</f>
        <v>0.85898584085230956</v>
      </c>
      <c r="W4578" s="2">
        <f ca="1">N4578+(P4578-N4578)*(1-ERF((T4578-R4578)/(2*SQRT(L4578*'Input Parameters'!$E$31))))</f>
        <v>0.37564651004908733</v>
      </c>
      <c r="X4578">
        <f t="shared" ca="1" si="623"/>
        <v>1</v>
      </c>
      <c r="Y4578" s="7"/>
    </row>
    <row r="4579" spans="1:25" ht="15" customHeight="1" x14ac:dyDescent="0.3">
      <c r="A4579" s="130">
        <v>4572</v>
      </c>
      <c r="B4579" s="10">
        <f t="shared" ca="1" si="615"/>
        <v>0.21810637747555572</v>
      </c>
      <c r="C4579" s="57">
        <f ca="1">_xlfn.NORM.INV(B4579,'Input Parameters'!$E$19,'Input Parameters'!$F$19)</f>
        <v>501.50792369361642</v>
      </c>
      <c r="D4579" s="10">
        <f t="shared" ca="1" si="616"/>
        <v>0.27542562320206176</v>
      </c>
      <c r="E4579" s="59">
        <f ca="1">IF(_xlfn.NORM.INV(D4579,'Input Parameters'!$E$20,'Input Parameters'!$F$20)&lt;3500,3500,IF(_xlfn.NORM.INV(D4579,'Input Parameters'!$E$20,'Input Parameters'!$F$20)&gt;5500,5500,_xlfn.NORM.INV(D4579,'Input Parameters'!$E$20,'Input Parameters'!$F$20)))</f>
        <v>4382.4604735876392</v>
      </c>
      <c r="F4579" s="10">
        <f t="shared" ca="1" si="617"/>
        <v>0.37687815633176369</v>
      </c>
      <c r="G4579" s="61">
        <f ca="1">_xlfn.NORM.INV(F4579,'Input Parameters'!$E$21,'Input Parameters'!$F$21)</f>
        <v>282.38439469726762</v>
      </c>
      <c r="H4579" s="54">
        <f ca="1">EXP(E4579*(1/'Input Parameters'!$E$22-1/G4579))</f>
        <v>0.56990684695676352</v>
      </c>
      <c r="I4579" s="10">
        <f t="shared" ca="1" si="618"/>
        <v>0.87787824728934549</v>
      </c>
      <c r="J4579" s="29">
        <f ca="1">_xlfn.BETA.INV(I4579,'Input Parameters'!$L$24,'Input Parameters'!$M$24,'Input Parameters'!$J$24,'Input Parameters'!$K$24)</f>
        <v>0.77790459615006635</v>
      </c>
      <c r="K4579" s="156">
        <f ca="1">('Input Parameters'!$E$25/'Input Parameters'!$E$31)^$J4579</f>
        <v>3.7712991034601546E-3</v>
      </c>
      <c r="L4579" s="66">
        <f ca="1">$H4579*$C4579*'Input Parameters'!$E$23*K4579</f>
        <v>1.077885554572362</v>
      </c>
      <c r="M4579" s="23">
        <f t="shared" ca="1" si="619"/>
        <v>0.26708852794121452</v>
      </c>
      <c r="N4579" s="15">
        <f ca="1">_xlfn.NORM.INV(M4579,'Input Parameters'!$E$26,'Input Parameters'!$F$26)</f>
        <v>2.0945510289062677E-2</v>
      </c>
      <c r="O4579" s="8">
        <f t="shared" ca="1" si="620"/>
        <v>0.23740172204459076</v>
      </c>
      <c r="P4579" s="29">
        <f ca="1">_xlfn.LOGNORM.INV(O4579,'Input Parameters'!$H$27,'Input Parameters'!$I$27)</f>
        <v>1.0377212852356572</v>
      </c>
      <c r="Q4579" s="10"/>
      <c r="R4579" s="15">
        <f>'Input Parameters'!$E$28</f>
        <v>12.7</v>
      </c>
      <c r="S4579" s="10">
        <f t="shared" ca="1" si="621"/>
        <v>8.7377372117672936E-3</v>
      </c>
      <c r="T4579" s="25">
        <f ca="1">_xlfn.LOGNORM.INV(S4579,'Input Parameters'!$H$29,'Input Parameters'!$I$29)</f>
        <v>44.59444346152015</v>
      </c>
      <c r="U4579" s="10">
        <f t="shared" ca="1" si="622"/>
        <v>0.18497701581000725</v>
      </c>
      <c r="V4579" s="29">
        <f ca="1">IF('Input Parameters'!$D$30="Beta",_xlfn.BETA.INV(U4579,'Input Parameters'!$L$30,'Input Parameters'!$M$30,'Input Parameters'!$J$30,'Input Parameters'!$K$30),IF('Input Parameters'!$D$30="LogNorm",_xlfn.LOGNORM.INV(U4579,'Input Parameters'!$H$30,'Input Parameters'!$I$30)))</f>
        <v>0.70163105588163543</v>
      </c>
      <c r="W4579" s="2">
        <f ca="1">N4579+(P4579-N4579)*(1-ERF((T4579-R4579)/(2*SQRT(L4579*'Input Parameters'!$E$31))))</f>
        <v>5.1281362330305891E-2</v>
      </c>
      <c r="X4579">
        <f t="shared" ca="1" si="623"/>
        <v>1</v>
      </c>
      <c r="Y4579" s="7"/>
    </row>
    <row r="4580" spans="1:25" ht="15" customHeight="1" x14ac:dyDescent="0.3">
      <c r="A4580" s="130">
        <v>4573</v>
      </c>
      <c r="B4580" s="10">
        <f t="shared" ca="1" si="615"/>
        <v>0.6212668229340198</v>
      </c>
      <c r="C4580" s="57">
        <f ca="1">_xlfn.NORM.INV(B4580,'Input Parameters'!$E$19,'Input Parameters'!$F$19)</f>
        <v>593.39441252895574</v>
      </c>
      <c r="D4580" s="10">
        <f t="shared" ca="1" si="616"/>
        <v>0.40255886363479765</v>
      </c>
      <c r="E4580" s="59">
        <f ca="1">IF(_xlfn.NORM.INV(D4580,'Input Parameters'!$E$20,'Input Parameters'!$F$20)&lt;3500,3500,IF(_xlfn.NORM.INV(D4580,'Input Parameters'!$E$20,'Input Parameters'!$F$20)&gt;5500,5500,_xlfn.NORM.INV(D4580,'Input Parameters'!$E$20,'Input Parameters'!$F$20)))</f>
        <v>4627.2894881487919</v>
      </c>
      <c r="F4580" s="10">
        <f t="shared" ca="1" si="617"/>
        <v>0.85757978492298548</v>
      </c>
      <c r="G4580" s="61">
        <f ca="1">_xlfn.NORM.INV(F4580,'Input Parameters'!$E$21,'Input Parameters'!$F$21)</f>
        <v>293.25633978831905</v>
      </c>
      <c r="H4580" s="54">
        <f ca="1">EXP(E4580*(1/'Input Parameters'!$E$22-1/G4580))</f>
        <v>1.0139004470353061</v>
      </c>
      <c r="I4580" s="10">
        <f t="shared" ca="1" si="618"/>
        <v>0.22649534445220754</v>
      </c>
      <c r="J4580" s="29">
        <f ca="1">_xlfn.BETA.INV(I4580,'Input Parameters'!$L$24,'Input Parameters'!$M$24,'Input Parameters'!$J$24,'Input Parameters'!$K$24)</f>
        <v>0.48371921314681815</v>
      </c>
      <c r="K4580" s="156">
        <f ca="1">('Input Parameters'!$E$25/'Input Parameters'!$E$31)^$J4580</f>
        <v>3.1117563958435356E-2</v>
      </c>
      <c r="L4580" s="66">
        <f ca="1">$H4580*$C4580*'Input Parameters'!$E$23*K4580</f>
        <v>18.721660180273606</v>
      </c>
      <c r="M4580" s="23">
        <f t="shared" ca="1" si="619"/>
        <v>0.27976010529413686</v>
      </c>
      <c r="N4580" s="15">
        <f ca="1">_xlfn.NORM.INV(M4580,'Input Parameters'!$E$26,'Input Parameters'!$F$26)</f>
        <v>2.1745359582158365E-2</v>
      </c>
      <c r="O4580" s="8">
        <f t="shared" ca="1" si="620"/>
        <v>0.84963223026871104</v>
      </c>
      <c r="P4580" s="29">
        <f ca="1">_xlfn.LOGNORM.INV(O4580,'Input Parameters'!$H$27,'Input Parameters'!$I$27)</f>
        <v>2.2502562835474587</v>
      </c>
      <c r="Q4580" s="10"/>
      <c r="R4580" s="15">
        <f>'Input Parameters'!$E$28</f>
        <v>12.7</v>
      </c>
      <c r="S4580" s="10">
        <f t="shared" ca="1" si="621"/>
        <v>0.70301605583768245</v>
      </c>
      <c r="T4580" s="25">
        <f ca="1">_xlfn.LOGNORM.INV(S4580,'Input Parameters'!$H$29,'Input Parameters'!$I$29)</f>
        <v>61.823549447447881</v>
      </c>
      <c r="U4580" s="10">
        <f t="shared" ca="1" si="622"/>
        <v>0.22596836544238741</v>
      </c>
      <c r="V4580" s="29">
        <f ca="1">IF('Input Parameters'!$D$30="Beta",_xlfn.BETA.INV(U4580,'Input Parameters'!$L$30,'Input Parameters'!$M$30,'Input Parameters'!$J$30,'Input Parameters'!$K$30),IF('Input Parameters'!$D$30="LogNorm",_xlfn.LOGNORM.INV(U4580,'Input Parameters'!$H$30,'Input Parameters'!$I$30)))</f>
        <v>0.74273486211062589</v>
      </c>
      <c r="W4580" s="2">
        <f ca="1">N4580+(P4580-N4580)*(1-ERF((T4580-R4580)/(2*SQRT(L4580*'Input Parameters'!$E$31))))</f>
        <v>0.96238973155305862</v>
      </c>
      <c r="X4580">
        <f t="shared" ca="1" si="623"/>
        <v>0</v>
      </c>
      <c r="Y4580" s="7"/>
    </row>
    <row r="4581" spans="1:25" ht="15" customHeight="1" x14ac:dyDescent="0.3">
      <c r="A4581" s="130">
        <v>4574</v>
      </c>
      <c r="B4581" s="10">
        <f t="shared" ca="1" si="615"/>
        <v>0.91955952119278239</v>
      </c>
      <c r="C4581" s="57">
        <f ca="1">_xlfn.NORM.INV(B4581,'Input Parameters'!$E$19,'Input Parameters'!$F$19)</f>
        <v>685.77870360113559</v>
      </c>
      <c r="D4581" s="10">
        <f t="shared" ca="1" si="616"/>
        <v>0.302853080564366</v>
      </c>
      <c r="E4581" s="59">
        <f ca="1">IF(_xlfn.NORM.INV(D4581,'Input Parameters'!$E$20,'Input Parameters'!$F$20)&lt;3500,3500,IF(_xlfn.NORM.INV(D4581,'Input Parameters'!$E$20,'Input Parameters'!$F$20)&gt;5500,5500,_xlfn.NORM.INV(D4581,'Input Parameters'!$E$20,'Input Parameters'!$F$20)))</f>
        <v>4438.651410668378</v>
      </c>
      <c r="F4581" s="10">
        <f t="shared" ca="1" si="617"/>
        <v>0.73149864105117857</v>
      </c>
      <c r="G4581" s="61">
        <f ca="1">_xlfn.NORM.INV(F4581,'Input Parameters'!$E$21,'Input Parameters'!$F$21)</f>
        <v>289.7023850170998</v>
      </c>
      <c r="H4581" s="54">
        <f ca="1">EXP(E4581*(1/'Input Parameters'!$E$22-1/G4581))</f>
        <v>0.84161102888024342</v>
      </c>
      <c r="I4581" s="10">
        <f t="shared" ca="1" si="618"/>
        <v>0.69472096033039088</v>
      </c>
      <c r="J4581" s="29">
        <f ca="1">_xlfn.BETA.INV(I4581,'Input Parameters'!$L$24,'Input Parameters'!$M$24,'Input Parameters'!$J$24,'Input Parameters'!$K$24)</f>
        <v>0.68660264226939505</v>
      </c>
      <c r="K4581" s="156">
        <f ca="1">('Input Parameters'!$E$25/'Input Parameters'!$E$31)^$J4581</f>
        <v>7.259990030020029E-3</v>
      </c>
      <c r="L4581" s="66">
        <f ca="1">$H4581*$C4581*'Input Parameters'!$E$23*K4581</f>
        <v>4.1901680072741998</v>
      </c>
      <c r="M4581" s="23">
        <f t="shared" ca="1" si="619"/>
        <v>0.38979451177056412</v>
      </c>
      <c r="N4581" s="15">
        <f ca="1">_xlfn.NORM.INV(M4581,'Input Parameters'!$E$26,'Input Parameters'!$F$26)</f>
        <v>2.8123052405692534E-2</v>
      </c>
      <c r="O4581" s="8">
        <f t="shared" ca="1" si="620"/>
        <v>0.9379251853641668</v>
      </c>
      <c r="P4581" s="29">
        <f ca="1">_xlfn.LOGNORM.INV(O4581,'Input Parameters'!$H$27,'Input Parameters'!$I$27)</f>
        <v>2.8107664856306771</v>
      </c>
      <c r="Q4581" s="10"/>
      <c r="R4581" s="15">
        <f>'Input Parameters'!$E$28</f>
        <v>12.7</v>
      </c>
      <c r="S4581" s="10">
        <f t="shared" ca="1" si="621"/>
        <v>0.68395925329048313</v>
      </c>
      <c r="T4581" s="25">
        <f ca="1">_xlfn.LOGNORM.INV(S4581,'Input Parameters'!$H$29,'Input Parameters'!$I$29)</f>
        <v>61.44782219125706</v>
      </c>
      <c r="U4581" s="10">
        <f t="shared" ca="1" si="622"/>
        <v>0.10768244943655081</v>
      </c>
      <c r="V4581" s="29">
        <f ca="1">IF('Input Parameters'!$D$30="Beta",_xlfn.BETA.INV(U4581,'Input Parameters'!$L$30,'Input Parameters'!$M$30,'Input Parameters'!$J$30,'Input Parameters'!$K$30),IF('Input Parameters'!$D$30="LogNorm",_xlfn.LOGNORM.INV(U4581,'Input Parameters'!$H$30,'Input Parameters'!$I$30)))</f>
        <v>0.61301439550381054</v>
      </c>
      <c r="W4581" s="2">
        <f ca="1">N4581+(P4581-N4581)*(1-ERF((T4581-R4581)/(2*SQRT(L4581*'Input Parameters'!$E$31))))</f>
        <v>0.28466843784674972</v>
      </c>
      <c r="X4581">
        <f t="shared" ca="1" si="623"/>
        <v>1</v>
      </c>
      <c r="Y4581" s="7"/>
    </row>
    <row r="4582" spans="1:25" ht="15" customHeight="1" x14ac:dyDescent="0.3">
      <c r="A4582" s="130">
        <v>4575</v>
      </c>
      <c r="B4582" s="10">
        <f t="shared" ca="1" si="615"/>
        <v>0.73348042224879184</v>
      </c>
      <c r="C4582" s="57">
        <f ca="1">_xlfn.NORM.INV(B4582,'Input Parameters'!$E$19,'Input Parameters'!$F$19)</f>
        <v>619.97505464488597</v>
      </c>
      <c r="D4582" s="10">
        <f t="shared" ca="1" si="616"/>
        <v>0.11398779733184627</v>
      </c>
      <c r="E4582" s="59">
        <f ca="1">IF(_xlfn.NORM.INV(D4582,'Input Parameters'!$E$20,'Input Parameters'!$F$20)&lt;3500,3500,IF(_xlfn.NORM.INV(D4582,'Input Parameters'!$E$20,'Input Parameters'!$F$20)&gt;5500,5500,_xlfn.NORM.INV(D4582,'Input Parameters'!$E$20,'Input Parameters'!$F$20)))</f>
        <v>3956.0869596898369</v>
      </c>
      <c r="F4582" s="10">
        <f t="shared" ca="1" si="617"/>
        <v>0.3174120594353057</v>
      </c>
      <c r="G4582" s="61">
        <f ca="1">_xlfn.NORM.INV(F4582,'Input Parameters'!$E$21,'Input Parameters'!$F$21)</f>
        <v>281.1169096172091</v>
      </c>
      <c r="H4582" s="54">
        <f ca="1">EXP(E4582*(1/'Input Parameters'!$E$22-1/G4582))</f>
        <v>0.56510537533679195</v>
      </c>
      <c r="I4582" s="10">
        <f t="shared" ca="1" si="618"/>
        <v>7.6784039766204848E-2</v>
      </c>
      <c r="J4582" s="29">
        <f ca="1">_xlfn.BETA.INV(I4582,'Input Parameters'!$L$24,'Input Parameters'!$M$24,'Input Parameters'!$J$24,'Input Parameters'!$K$24)</f>
        <v>0.37426204066772478</v>
      </c>
      <c r="K4582" s="156">
        <f ca="1">('Input Parameters'!$E$25/'Input Parameters'!$E$31)^$J4582</f>
        <v>6.8235753207055938E-2</v>
      </c>
      <c r="L4582" s="66">
        <f ca="1">$H4582*$C4582*'Input Parameters'!$E$23*K4582</f>
        <v>23.90648047238145</v>
      </c>
      <c r="M4582" s="23">
        <f t="shared" ca="1" si="619"/>
        <v>0.25400194646085905</v>
      </c>
      <c r="N4582" s="15">
        <f ca="1">_xlfn.NORM.INV(M4582,'Input Parameters'!$E$26,'Input Parameters'!$F$26)</f>
        <v>2.0099070535036775E-2</v>
      </c>
      <c r="O4582" s="8">
        <f t="shared" ca="1" si="620"/>
        <v>0.35717374511692612</v>
      </c>
      <c r="P4582" s="29">
        <f ca="1">_xlfn.LOGNORM.INV(O4582,'Input Parameters'!$H$27,'Input Parameters'!$I$27)</f>
        <v>1.2107972925750392</v>
      </c>
      <c r="Q4582" s="10"/>
      <c r="R4582" s="15">
        <f>'Input Parameters'!$E$28</f>
        <v>12.7</v>
      </c>
      <c r="S4582" s="10">
        <f t="shared" ca="1" si="621"/>
        <v>0.45015928486102863</v>
      </c>
      <c r="T4582" s="25">
        <f ca="1">_xlfn.LOGNORM.INV(S4582,'Input Parameters'!$H$29,'Input Parameters'!$I$29)</f>
        <v>57.418630829565288</v>
      </c>
      <c r="U4582" s="10">
        <f t="shared" ca="1" si="622"/>
        <v>0.59847933515573437</v>
      </c>
      <c r="V4582" s="29">
        <f ca="1">IF('Input Parameters'!$D$30="Beta",_xlfn.BETA.INV(U4582,'Input Parameters'!$L$30,'Input Parameters'!$M$30,'Input Parameters'!$J$30,'Input Parameters'!$K$30),IF('Input Parameters'!$D$30="LogNorm",_xlfn.LOGNORM.INV(U4582,'Input Parameters'!$H$30,'Input Parameters'!$I$30)))</f>
        <v>1.1024794872922228</v>
      </c>
      <c r="W4582" s="2">
        <f ca="1">N4582+(P4582-N4582)*(1-ERF((T4582-R4582)/(2*SQRT(L4582*'Input Parameters'!$E$31))))</f>
        <v>0.63665900336080716</v>
      </c>
      <c r="X4582">
        <f t="shared" ca="1" si="623"/>
        <v>1</v>
      </c>
      <c r="Y4582" s="7"/>
    </row>
    <row r="4583" spans="1:25" ht="15" customHeight="1" x14ac:dyDescent="0.3">
      <c r="A4583" s="130">
        <v>4576</v>
      </c>
      <c r="B4583" s="10">
        <f t="shared" ca="1" si="615"/>
        <v>5.2064315485658819E-2</v>
      </c>
      <c r="C4583" s="57">
        <f ca="1">_xlfn.NORM.INV(B4583,'Input Parameters'!$E$19,'Input Parameters'!$F$19)</f>
        <v>429.97404344996102</v>
      </c>
      <c r="D4583" s="10">
        <f t="shared" ca="1" si="616"/>
        <v>0.39806665564376087</v>
      </c>
      <c r="E4583" s="59">
        <f ca="1">IF(_xlfn.NORM.INV(D4583,'Input Parameters'!$E$20,'Input Parameters'!$F$20)&lt;3500,3500,IF(_xlfn.NORM.INV(D4583,'Input Parameters'!$E$20,'Input Parameters'!$F$20)&gt;5500,5500,_xlfn.NORM.INV(D4583,'Input Parameters'!$E$20,'Input Parameters'!$F$20)))</f>
        <v>4619.1518343421294</v>
      </c>
      <c r="F4583" s="10">
        <f t="shared" ca="1" si="617"/>
        <v>0.16410487004667484</v>
      </c>
      <c r="G4583" s="61">
        <f ca="1">_xlfn.NORM.INV(F4583,'Input Parameters'!$E$21,'Input Parameters'!$F$21)</f>
        <v>277.16507175203657</v>
      </c>
      <c r="H4583" s="54">
        <f ca="1">EXP(E4583*(1/'Input Parameters'!$E$22-1/G4583))</f>
        <v>0.40629185511717425</v>
      </c>
      <c r="I4583" s="10">
        <f t="shared" ca="1" si="618"/>
        <v>8.0381858435485731E-2</v>
      </c>
      <c r="J4583" s="29">
        <f ca="1">_xlfn.BETA.INV(I4583,'Input Parameters'!$L$24,'Input Parameters'!$M$24,'Input Parameters'!$J$24,'Input Parameters'!$K$24)</f>
        <v>0.37810242058522286</v>
      </c>
      <c r="K4583" s="156">
        <f ca="1">('Input Parameters'!$E$25/'Input Parameters'!$E$31)^$J4583</f>
        <v>6.6381574096785301E-2</v>
      </c>
      <c r="L4583" s="66">
        <f ca="1">$H4583*$C4583*'Input Parameters'!$E$23*K4583</f>
        <v>11.596525884957011</v>
      </c>
      <c r="M4583" s="23">
        <f t="shared" ca="1" si="619"/>
        <v>0.87123084517837768</v>
      </c>
      <c r="N4583" s="15">
        <f ca="1">_xlfn.NORM.INV(M4583,'Input Parameters'!$E$26,'Input Parameters'!$F$26)</f>
        <v>5.7776802069663333E-2</v>
      </c>
      <c r="O4583" s="8">
        <f t="shared" ca="1" si="620"/>
        <v>3.6282078059276079E-2</v>
      </c>
      <c r="P4583" s="29">
        <f ca="1">_xlfn.LOGNORM.INV(O4583,'Input Parameters'!$H$27,'Input Parameters'!$I$27)</f>
        <v>0.64328686081572362</v>
      </c>
      <c r="Q4583" s="10"/>
      <c r="R4583" s="15">
        <f>'Input Parameters'!$E$28</f>
        <v>12.7</v>
      </c>
      <c r="S4583" s="10">
        <f t="shared" ca="1" si="621"/>
        <v>0.62643983039475637</v>
      </c>
      <c r="T4583" s="25">
        <f ca="1">_xlfn.LOGNORM.INV(S4583,'Input Parameters'!$H$29,'Input Parameters'!$I$29)</f>
        <v>60.378513195573305</v>
      </c>
      <c r="U4583" s="10">
        <f t="shared" ca="1" si="622"/>
        <v>0.44671411402028038</v>
      </c>
      <c r="V4583" s="29">
        <f ca="1">IF('Input Parameters'!$D$30="Beta",_xlfn.BETA.INV(U4583,'Input Parameters'!$L$30,'Input Parameters'!$M$30,'Input Parameters'!$J$30,'Input Parameters'!$K$30),IF('Input Parameters'!$D$30="LogNorm",_xlfn.LOGNORM.INV(U4583,'Input Parameters'!$H$30,'Input Parameters'!$I$30)))</f>
        <v>0.94778959695041975</v>
      </c>
      <c r="W4583" s="2">
        <f ca="1">N4583+(P4583-N4583)*(1-ERF((T4583-R4583)/(2*SQRT(L4583*'Input Parameters'!$E$31))))</f>
        <v>0.24640740465605082</v>
      </c>
      <c r="X4583">
        <f t="shared" ca="1" si="623"/>
        <v>1</v>
      </c>
      <c r="Y4583" s="7"/>
    </row>
    <row r="4584" spans="1:25" ht="15" customHeight="1" x14ac:dyDescent="0.3">
      <c r="A4584" s="130">
        <v>4577</v>
      </c>
      <c r="B4584" s="10">
        <f t="shared" ca="1" si="615"/>
        <v>0.23274171580814507</v>
      </c>
      <c r="C4584" s="57">
        <f ca="1">_xlfn.NORM.INV(B4584,'Input Parameters'!$E$19,'Input Parameters'!$F$19)</f>
        <v>505.6278897700264</v>
      </c>
      <c r="D4584" s="10">
        <f t="shared" ca="1" si="616"/>
        <v>0.67590237198990377</v>
      </c>
      <c r="E4584" s="59">
        <f ca="1">IF(_xlfn.NORM.INV(D4584,'Input Parameters'!$E$20,'Input Parameters'!$F$20)&lt;3500,3500,IF(_xlfn.NORM.INV(D4584,'Input Parameters'!$E$20,'Input Parameters'!$F$20)&gt;5500,5500,_xlfn.NORM.INV(D4584,'Input Parameters'!$E$20,'Input Parameters'!$F$20)))</f>
        <v>5119.3895627428719</v>
      </c>
      <c r="F4584" s="10">
        <f t="shared" ca="1" si="617"/>
        <v>0.28393079231722407</v>
      </c>
      <c r="G4584" s="61">
        <f ca="1">_xlfn.NORM.INV(F4584,'Input Parameters'!$E$21,'Input Parameters'!$F$21)</f>
        <v>280.36033908276511</v>
      </c>
      <c r="H4584" s="54">
        <f ca="1">EXP(E4584*(1/'Input Parameters'!$E$22-1/G4584))</f>
        <v>0.45488277747986744</v>
      </c>
      <c r="I4584" s="10">
        <f t="shared" ca="1" si="618"/>
        <v>0.30854278883845454</v>
      </c>
      <c r="J4584" s="29">
        <f ca="1">_xlfn.BETA.INV(I4584,'Input Parameters'!$L$24,'Input Parameters'!$M$24,'Input Parameters'!$J$24,'Input Parameters'!$K$24)</f>
        <v>0.52520249732939006</v>
      </c>
      <c r="K4584" s="156">
        <f ca="1">('Input Parameters'!$E$25/'Input Parameters'!$E$31)^$J4584</f>
        <v>2.3108259282996715E-2</v>
      </c>
      <c r="L4584" s="66">
        <f ca="1">$H4584*$C4584*'Input Parameters'!$E$23*K4584</f>
        <v>5.3149324227021788</v>
      </c>
      <c r="M4584" s="23">
        <f t="shared" ca="1" si="619"/>
        <v>0.45484137937666302</v>
      </c>
      <c r="N4584" s="15">
        <f ca="1">_xlfn.NORM.INV(M4584,'Input Parameters'!$E$26,'Input Parameters'!$F$26)</f>
        <v>3.1617787278903776E-2</v>
      </c>
      <c r="O4584" s="8">
        <f t="shared" ca="1" si="620"/>
        <v>0.8763591997337421</v>
      </c>
      <c r="P4584" s="29">
        <f ca="1">_xlfn.LOGNORM.INV(O4584,'Input Parameters'!$H$27,'Input Parameters'!$I$27)</f>
        <v>2.3751755668945886</v>
      </c>
      <c r="Q4584" s="10"/>
      <c r="R4584" s="15">
        <f>'Input Parameters'!$E$28</f>
        <v>12.7</v>
      </c>
      <c r="S4584" s="10">
        <f t="shared" ca="1" si="621"/>
        <v>3.7302045336019551E-3</v>
      </c>
      <c r="T4584" s="25">
        <f ca="1">_xlfn.LOGNORM.INV(S4584,'Input Parameters'!$H$29,'Input Parameters'!$I$29)</f>
        <v>43.122203754045962</v>
      </c>
      <c r="U4584" s="10">
        <f t="shared" ca="1" si="622"/>
        <v>0.33449267319590692</v>
      </c>
      <c r="V4584" s="29">
        <f ca="1">IF('Input Parameters'!$D$30="Beta",_xlfn.BETA.INV(U4584,'Input Parameters'!$L$30,'Input Parameters'!$M$30,'Input Parameters'!$J$30,'Input Parameters'!$K$30),IF('Input Parameters'!$D$30="LogNorm",_xlfn.LOGNORM.INV(U4584,'Input Parameters'!$H$30,'Input Parameters'!$I$30)))</f>
        <v>0.84417778969957058</v>
      </c>
      <c r="W4584" s="2">
        <f ca="1">N4584+(P4584-N4584)*(1-ERF((T4584-R4584)/(2*SQRT(L4584*'Input Parameters'!$E$31))))</f>
        <v>0.8536672707818973</v>
      </c>
      <c r="X4584">
        <f t="shared" ca="1" si="623"/>
        <v>0</v>
      </c>
      <c r="Y4584" s="7"/>
    </row>
    <row r="4585" spans="1:25" ht="15" customHeight="1" x14ac:dyDescent="0.3">
      <c r="A4585" s="130">
        <v>4578</v>
      </c>
      <c r="B4585" s="10">
        <f t="shared" ca="1" si="615"/>
        <v>0.77692587461542961</v>
      </c>
      <c r="C4585" s="57">
        <f ca="1">_xlfn.NORM.INV(B4585,'Input Parameters'!$E$19,'Input Parameters'!$F$19)</f>
        <v>631.67650674934407</v>
      </c>
      <c r="D4585" s="10">
        <f t="shared" ca="1" si="616"/>
        <v>0.16045033662026154</v>
      </c>
      <c r="E4585" s="59">
        <f ca="1">IF(_xlfn.NORM.INV(D4585,'Input Parameters'!$E$20,'Input Parameters'!$F$20)&lt;3500,3500,IF(_xlfn.NORM.INV(D4585,'Input Parameters'!$E$20,'Input Parameters'!$F$20)&gt;5500,5500,_xlfn.NORM.INV(D4585,'Input Parameters'!$E$20,'Input Parameters'!$F$20)))</f>
        <v>4105.1738954790771</v>
      </c>
      <c r="F4585" s="10">
        <f t="shared" ca="1" si="617"/>
        <v>0.86608710823858703</v>
      </c>
      <c r="G4585" s="61">
        <f ca="1">_xlfn.NORM.INV(F4585,'Input Parameters'!$E$21,'Input Parameters'!$F$21)</f>
        <v>293.55953581194132</v>
      </c>
      <c r="H4585" s="54">
        <f ca="1">EXP(E4585*(1/'Input Parameters'!$E$22-1/G4585))</f>
        <v>1.0270649666786902</v>
      </c>
      <c r="I4585" s="10">
        <f t="shared" ca="1" si="618"/>
        <v>0.46006584137213991</v>
      </c>
      <c r="J4585" s="29">
        <f ca="1">_xlfn.BETA.INV(I4585,'Input Parameters'!$L$24,'Input Parameters'!$M$24,'Input Parameters'!$J$24,'Input Parameters'!$K$24)</f>
        <v>0.59093540023820446</v>
      </c>
      <c r="K4585" s="156">
        <f ca="1">('Input Parameters'!$E$25/'Input Parameters'!$E$31)^$J4585</f>
        <v>1.4420516970181249E-2</v>
      </c>
      <c r="L4585" s="66">
        <f ca="1">$H4585*$C4585*'Input Parameters'!$E$23*K4585</f>
        <v>9.3556393215341451</v>
      </c>
      <c r="M4585" s="23">
        <f t="shared" ca="1" si="619"/>
        <v>4.0879388731561828E-2</v>
      </c>
      <c r="N4585" s="15">
        <f ca="1">_xlfn.NORM.INV(M4585,'Input Parameters'!$E$26,'Input Parameters'!$F$26)</f>
        <v>-2.5519942536552029E-3</v>
      </c>
      <c r="O4585" s="8">
        <f t="shared" ca="1" si="620"/>
        <v>0.48791321931383813</v>
      </c>
      <c r="P4585" s="29">
        <f ca="1">_xlfn.LOGNORM.INV(O4585,'Input Parameters'!$H$27,'Input Parameters'!$I$27)</f>
        <v>1.4046751843128937</v>
      </c>
      <c r="Q4585" s="10"/>
      <c r="R4585" s="15">
        <f>'Input Parameters'!$E$28</f>
        <v>12.7</v>
      </c>
      <c r="S4585" s="10">
        <f t="shared" ca="1" si="621"/>
        <v>0.8186054701869504</v>
      </c>
      <c r="T4585" s="25">
        <f ca="1">_xlfn.LOGNORM.INV(S4585,'Input Parameters'!$H$29,'Input Parameters'!$I$29)</f>
        <v>64.496298293377819</v>
      </c>
      <c r="U4585" s="10">
        <f t="shared" ca="1" si="622"/>
        <v>0.49310208971220082</v>
      </c>
      <c r="V4585" s="29">
        <f ca="1">IF('Input Parameters'!$D$30="Beta",_xlfn.BETA.INV(U4585,'Input Parameters'!$L$30,'Input Parameters'!$M$30,'Input Parameters'!$J$30,'Input Parameters'!$K$30),IF('Input Parameters'!$D$30="LogNorm",_xlfn.LOGNORM.INV(U4585,'Input Parameters'!$H$30,'Input Parameters'!$I$30)))</f>
        <v>0.99241690781321956</v>
      </c>
      <c r="W4585" s="2">
        <f ca="1">N4585+(P4585-N4585)*(1-ERF((T4585-R4585)/(2*SQRT(L4585*'Input Parameters'!$E$31))))</f>
        <v>0.32271783631495621</v>
      </c>
      <c r="X4585">
        <f t="shared" ca="1" si="623"/>
        <v>1</v>
      </c>
      <c r="Y4585" s="7"/>
    </row>
    <row r="4586" spans="1:25" ht="15" customHeight="1" x14ac:dyDescent="0.3">
      <c r="A4586" s="130">
        <v>4579</v>
      </c>
      <c r="B4586" s="10">
        <f t="shared" ca="1" si="615"/>
        <v>6.6019621947129181E-2</v>
      </c>
      <c r="C4586" s="57">
        <f ca="1">_xlfn.NORM.INV(B4586,'Input Parameters'!$E$19,'Input Parameters'!$F$19)</f>
        <v>440.03380572683454</v>
      </c>
      <c r="D4586" s="10">
        <f t="shared" ca="1" si="616"/>
        <v>0.94538914287469733</v>
      </c>
      <c r="E4586" s="59">
        <f ca="1">IF(_xlfn.NORM.INV(D4586,'Input Parameters'!$E$20,'Input Parameters'!$F$20)&lt;3500,3500,IF(_xlfn.NORM.INV(D4586,'Input Parameters'!$E$20,'Input Parameters'!$F$20)&gt;5500,5500,_xlfn.NORM.INV(D4586,'Input Parameters'!$E$20,'Input Parameters'!$F$20)))</f>
        <v>5500</v>
      </c>
      <c r="F4586" s="10">
        <f t="shared" ca="1" si="617"/>
        <v>0.41418838597486785</v>
      </c>
      <c r="G4586" s="61">
        <f ca="1">_xlfn.NORM.INV(F4586,'Input Parameters'!$E$21,'Input Parameters'!$F$21)</f>
        <v>283.14607867107145</v>
      </c>
      <c r="H4586" s="54">
        <f ca="1">EXP(E4586*(1/'Input Parameters'!$E$22-1/G4586))</f>
        <v>0.52034077555791935</v>
      </c>
      <c r="I4586" s="10">
        <f t="shared" ca="1" si="618"/>
        <v>9.111554271416078E-3</v>
      </c>
      <c r="J4586" s="29">
        <f ca="1">_xlfn.BETA.INV(I4586,'Input Parameters'!$L$24,'Input Parameters'!$M$24,'Input Parameters'!$J$24,'Input Parameters'!$K$24)</f>
        <v>0.24043401353901186</v>
      </c>
      <c r="K4586" s="156">
        <f ca="1">('Input Parameters'!$E$25/'Input Parameters'!$E$31)^$J4586</f>
        <v>0.17821495031745471</v>
      </c>
      <c r="L4586" s="66">
        <f ca="1">$H4586*$C4586*'Input Parameters'!$E$23*K4586</f>
        <v>40.805437293996604</v>
      </c>
      <c r="M4586" s="23">
        <f t="shared" ca="1" si="619"/>
        <v>0.36905194625845583</v>
      </c>
      <c r="N4586" s="15">
        <f ca="1">_xlfn.NORM.INV(M4586,'Input Parameters'!$E$26,'Input Parameters'!$F$26)</f>
        <v>2.6978327917570859E-2</v>
      </c>
      <c r="O4586" s="8">
        <f t="shared" ca="1" si="620"/>
        <v>0.39140357492371447</v>
      </c>
      <c r="P4586" s="29">
        <f ca="1">_xlfn.LOGNORM.INV(O4586,'Input Parameters'!$H$27,'Input Parameters'!$I$27)</f>
        <v>1.2601814273340153</v>
      </c>
      <c r="Q4586" s="10"/>
      <c r="R4586" s="15">
        <f>'Input Parameters'!$E$28</f>
        <v>12.7</v>
      </c>
      <c r="S4586" s="10">
        <f t="shared" ca="1" si="621"/>
        <v>0.99994179048560994</v>
      </c>
      <c r="T4586" s="25">
        <f ca="1">_xlfn.LOGNORM.INV(S4586,'Input Parameters'!$H$29,'Input Parameters'!$I$29)</f>
        <v>89.754867339450698</v>
      </c>
      <c r="U4586" s="10">
        <f t="shared" ca="1" si="622"/>
        <v>0.9920254070378387</v>
      </c>
      <c r="V4586" s="29">
        <f ca="1">IF('Input Parameters'!$D$30="Beta",_xlfn.BETA.INV(U4586,'Input Parameters'!$L$30,'Input Parameters'!$M$30,'Input Parameters'!$J$30,'Input Parameters'!$K$30),IF('Input Parameters'!$D$30="LogNorm",_xlfn.LOGNORM.INV(U4586,'Input Parameters'!$H$30,'Input Parameters'!$I$30)))</f>
        <v>2.5847013094818241</v>
      </c>
      <c r="W4586" s="2">
        <f ca="1">N4586+(P4586-N4586)*(1-ERF((T4586-R4586)/(2*SQRT(L4586*'Input Parameters'!$E$31))))</f>
        <v>0.51247105521713154</v>
      </c>
      <c r="X4586">
        <f t="shared" ca="1" si="623"/>
        <v>1</v>
      </c>
      <c r="Y4586" s="7"/>
    </row>
    <row r="4587" spans="1:25" ht="15" customHeight="1" x14ac:dyDescent="0.3">
      <c r="A4587" s="130">
        <v>4580</v>
      </c>
      <c r="B4587" s="10">
        <f t="shared" ca="1" si="615"/>
        <v>0.84364535255060791</v>
      </c>
      <c r="C4587" s="57">
        <f ca="1">_xlfn.NORM.INV(B4587,'Input Parameters'!$E$19,'Input Parameters'!$F$19)</f>
        <v>652.60726414066255</v>
      </c>
      <c r="D4587" s="10">
        <f t="shared" ca="1" si="616"/>
        <v>4.5303079541170965E-2</v>
      </c>
      <c r="E4587" s="59">
        <f ca="1">IF(_xlfn.NORM.INV(D4587,'Input Parameters'!$E$20,'Input Parameters'!$F$20)&lt;3500,3500,IF(_xlfn.NORM.INV(D4587,'Input Parameters'!$E$20,'Input Parameters'!$F$20)&gt;5500,5500,_xlfn.NORM.INV(D4587,'Input Parameters'!$E$20,'Input Parameters'!$F$20)))</f>
        <v>3615.4538026623236</v>
      </c>
      <c r="F4587" s="10">
        <f t="shared" ca="1" si="617"/>
        <v>0.90111891968208435</v>
      </c>
      <c r="G4587" s="61">
        <f ca="1">_xlfn.NORM.INV(F4587,'Input Parameters'!$E$21,'Input Parameters'!$F$21)</f>
        <v>294.97331427779534</v>
      </c>
      <c r="H4587" s="54">
        <f ca="1">EXP(E4587*(1/'Input Parameters'!$E$22-1/G4587))</f>
        <v>1.086051250801195</v>
      </c>
      <c r="I4587" s="10">
        <f t="shared" ca="1" si="618"/>
        <v>0.85572782371096845</v>
      </c>
      <c r="J4587" s="29">
        <f ca="1">_xlfn.BETA.INV(I4587,'Input Parameters'!$L$24,'Input Parameters'!$M$24,'Input Parameters'!$J$24,'Input Parameters'!$K$24)</f>
        <v>0.76453590947239491</v>
      </c>
      <c r="K4587" s="156">
        <f ca="1">('Input Parameters'!$E$25/'Input Parameters'!$E$31)^$J4587</f>
        <v>4.150880348032778E-3</v>
      </c>
      <c r="L4587" s="66">
        <f ca="1">$H4587*$C4587*'Input Parameters'!$E$23*K4587</f>
        <v>2.9419984421496075</v>
      </c>
      <c r="M4587" s="23">
        <f t="shared" ca="1" si="619"/>
        <v>0.66644919252660362</v>
      </c>
      <c r="N4587" s="15">
        <f ca="1">_xlfn.NORM.INV(M4587,'Input Parameters'!$E$26,'Input Parameters'!$F$26)</f>
        <v>4.3032714506697101E-2</v>
      </c>
      <c r="O4587" s="8">
        <f t="shared" ca="1" si="620"/>
        <v>0.61358618162621392</v>
      </c>
      <c r="P4587" s="29">
        <f ca="1">_xlfn.LOGNORM.INV(O4587,'Input Parameters'!$H$27,'Input Parameters'!$I$27)</f>
        <v>1.6175720616403682</v>
      </c>
      <c r="Q4587" s="10"/>
      <c r="R4587" s="15">
        <f>'Input Parameters'!$E$28</f>
        <v>12.7</v>
      </c>
      <c r="S4587" s="10">
        <f t="shared" ca="1" si="621"/>
        <v>0.6362631379338185</v>
      </c>
      <c r="T4587" s="25">
        <f ca="1">_xlfn.LOGNORM.INV(S4587,'Input Parameters'!$H$29,'Input Parameters'!$I$29)</f>
        <v>60.555356780135533</v>
      </c>
      <c r="U4587" s="10">
        <f t="shared" ca="1" si="622"/>
        <v>0.20219470280520158</v>
      </c>
      <c r="V4587" s="29">
        <f ca="1">IF('Input Parameters'!$D$30="Beta",_xlfn.BETA.INV(U4587,'Input Parameters'!$L$30,'Input Parameters'!$M$30,'Input Parameters'!$J$30,'Input Parameters'!$K$30),IF('Input Parameters'!$D$30="LogNorm",_xlfn.LOGNORM.INV(U4587,'Input Parameters'!$H$30,'Input Parameters'!$I$30)))</f>
        <v>0.71921017465663994</v>
      </c>
      <c r="W4587" s="2">
        <f ca="1">N4587+(P4587-N4587)*(1-ERF((T4587-R4587)/(2*SQRT(L4587*'Input Parameters'!$E$31))))</f>
        <v>0.11941757372480045</v>
      </c>
      <c r="X4587">
        <f t="shared" ca="1" si="623"/>
        <v>1</v>
      </c>
      <c r="Y4587" s="7"/>
    </row>
    <row r="4588" spans="1:25" ht="15" customHeight="1" x14ac:dyDescent="0.3">
      <c r="A4588" s="130">
        <v>4581</v>
      </c>
      <c r="B4588" s="10">
        <f t="shared" ca="1" si="615"/>
        <v>1.7814291529667847E-2</v>
      </c>
      <c r="C4588" s="57">
        <f ca="1">_xlfn.NORM.INV(B4588,'Input Parameters'!$E$19,'Input Parameters'!$F$19)</f>
        <v>389.75357810983377</v>
      </c>
      <c r="D4588" s="10">
        <f t="shared" ca="1" si="616"/>
        <v>0.89284191613832176</v>
      </c>
      <c r="E4588" s="59">
        <f ca="1">IF(_xlfn.NORM.INV(D4588,'Input Parameters'!$E$20,'Input Parameters'!$F$20)&lt;3500,3500,IF(_xlfn.NORM.INV(D4588,'Input Parameters'!$E$20,'Input Parameters'!$F$20)&gt;5500,5500,_xlfn.NORM.INV(D4588,'Input Parameters'!$E$20,'Input Parameters'!$F$20)))</f>
        <v>5500</v>
      </c>
      <c r="F4588" s="10">
        <f t="shared" ca="1" si="617"/>
        <v>0.45274671030677194</v>
      </c>
      <c r="G4588" s="61">
        <f ca="1">_xlfn.NORM.INV(F4588,'Input Parameters'!$E$21,'Input Parameters'!$F$21)</f>
        <v>283.91682339603886</v>
      </c>
      <c r="H4588" s="54">
        <f ca="1">EXP(E4588*(1/'Input Parameters'!$E$22-1/G4588))</f>
        <v>0.5485155394765211</v>
      </c>
      <c r="I4588" s="10">
        <f t="shared" ca="1" si="618"/>
        <v>0.38512963898274433</v>
      </c>
      <c r="J4588" s="29">
        <f ca="1">_xlfn.BETA.INV(I4588,'Input Parameters'!$L$24,'Input Parameters'!$M$24,'Input Parameters'!$J$24,'Input Parameters'!$K$24)</f>
        <v>0.55955567849393462</v>
      </c>
      <c r="K4588" s="156">
        <f ca="1">('Input Parameters'!$E$25/'Input Parameters'!$E$31)^$J4588</f>
        <v>1.8061017993493071E-2</v>
      </c>
      <c r="L4588" s="66">
        <f ca="1">$H4588*$C4588*'Input Parameters'!$E$23*K4588</f>
        <v>3.8611908811755118</v>
      </c>
      <c r="M4588" s="23">
        <f t="shared" ca="1" si="619"/>
        <v>0.47754232445629008</v>
      </c>
      <c r="N4588" s="15">
        <f ca="1">_xlfn.NORM.INV(M4588,'Input Parameters'!$E$26,'Input Parameters'!$F$26)</f>
        <v>3.2817221016107255E-2</v>
      </c>
      <c r="O4588" s="8">
        <f t="shared" ca="1" si="620"/>
        <v>0.9602463962447102</v>
      </c>
      <c r="P4588" s="29">
        <f ca="1">_xlfn.LOGNORM.INV(O4588,'Input Parameters'!$H$27,'Input Parameters'!$I$27)</f>
        <v>3.0925708744864018</v>
      </c>
      <c r="Q4588" s="10"/>
      <c r="R4588" s="15">
        <f>'Input Parameters'!$E$28</f>
        <v>12.7</v>
      </c>
      <c r="S4588" s="10">
        <f t="shared" ca="1" si="621"/>
        <v>9.7529451363117303E-2</v>
      </c>
      <c r="T4588" s="25">
        <f ca="1">_xlfn.LOGNORM.INV(S4588,'Input Parameters'!$H$29,'Input Parameters'!$I$29)</f>
        <v>50.347708580903934</v>
      </c>
      <c r="U4588" s="10">
        <f t="shared" ca="1" si="622"/>
        <v>0.11997837556775781</v>
      </c>
      <c r="V4588" s="29">
        <f ca="1">IF('Input Parameters'!$D$30="Beta",_xlfn.BETA.INV(U4588,'Input Parameters'!$L$30,'Input Parameters'!$M$30,'Input Parameters'!$J$30,'Input Parameters'!$K$30),IF('Input Parameters'!$D$30="LogNorm",_xlfn.LOGNORM.INV(U4588,'Input Parameters'!$H$30,'Input Parameters'!$I$30)))</f>
        <v>0.62864610162806667</v>
      </c>
      <c r="W4588" s="2">
        <f ca="1">N4588+(P4588-N4588)*(1-ERF((T4588-R4588)/(2*SQRT(L4588*'Input Parameters'!$E$31))))</f>
        <v>0.56978406466709841</v>
      </c>
      <c r="X4588">
        <f t="shared" ca="1" si="623"/>
        <v>1</v>
      </c>
      <c r="Y4588" s="7"/>
    </row>
    <row r="4589" spans="1:25" ht="15" customHeight="1" x14ac:dyDescent="0.3">
      <c r="A4589" s="130">
        <v>4582</v>
      </c>
      <c r="B4589" s="10">
        <f t="shared" ca="1" si="615"/>
        <v>0.55348247389158622</v>
      </c>
      <c r="C4589" s="57">
        <f ca="1">_xlfn.NORM.INV(B4589,'Input Parameters'!$E$19,'Input Parameters'!$F$19)</f>
        <v>578.66227470054116</v>
      </c>
      <c r="D4589" s="10">
        <f t="shared" ca="1" si="616"/>
        <v>0.38395771772991227</v>
      </c>
      <c r="E4589" s="59">
        <f ca="1">IF(_xlfn.NORM.INV(D4589,'Input Parameters'!$E$20,'Input Parameters'!$F$20)&lt;3500,3500,IF(_xlfn.NORM.INV(D4589,'Input Parameters'!$E$20,'Input Parameters'!$F$20)&gt;5500,5500,_xlfn.NORM.INV(D4589,'Input Parameters'!$E$20,'Input Parameters'!$F$20)))</f>
        <v>4593.4281175458709</v>
      </c>
      <c r="F4589" s="10">
        <f t="shared" ca="1" si="617"/>
        <v>0.55688691165734061</v>
      </c>
      <c r="G4589" s="61">
        <f ca="1">_xlfn.NORM.INV(F4589,'Input Parameters'!$E$21,'Input Parameters'!$F$21)</f>
        <v>285.97461699497609</v>
      </c>
      <c r="H4589" s="54">
        <f ca="1">EXP(E4589*(1/'Input Parameters'!$E$22-1/G4589))</f>
        <v>0.68035948445013794</v>
      </c>
      <c r="I4589" s="10">
        <f t="shared" ca="1" si="618"/>
        <v>0.31082301260089973</v>
      </c>
      <c r="J4589" s="29">
        <f ca="1">_xlfn.BETA.INV(I4589,'Input Parameters'!$L$24,'Input Parameters'!$M$24,'Input Parameters'!$J$24,'Input Parameters'!$K$24)</f>
        <v>0.52627348550250641</v>
      </c>
      <c r="K4589" s="156">
        <f ca="1">('Input Parameters'!$E$25/'Input Parameters'!$E$31)^$J4589</f>
        <v>2.2931403741855955E-2</v>
      </c>
      <c r="L4589" s="66">
        <f ca="1">$H4589*$C4589*'Input Parameters'!$E$23*K4589</f>
        <v>9.028056203572298</v>
      </c>
      <c r="M4589" s="23">
        <f t="shared" ca="1" si="619"/>
        <v>0.51743344733130836</v>
      </c>
      <c r="N4589" s="15">
        <f ca="1">_xlfn.NORM.INV(M4589,'Input Parameters'!$E$26,'Input Parameters'!$F$26)</f>
        <v>3.4917974877958183E-2</v>
      </c>
      <c r="O4589" s="8">
        <f t="shared" ca="1" si="620"/>
        <v>0.14593116525929473</v>
      </c>
      <c r="P4589" s="29">
        <f ca="1">_xlfn.LOGNORM.INV(O4589,'Input Parameters'!$H$27,'Input Parameters'!$I$27)</f>
        <v>0.89305318871945694</v>
      </c>
      <c r="Q4589" s="10"/>
      <c r="R4589" s="15">
        <f>'Input Parameters'!$E$28</f>
        <v>12.7</v>
      </c>
      <c r="S4589" s="10">
        <f t="shared" ca="1" si="621"/>
        <v>0.14654740451317905</v>
      </c>
      <c r="T4589" s="25">
        <f ca="1">_xlfn.LOGNORM.INV(S4589,'Input Parameters'!$H$29,'Input Parameters'!$I$29)</f>
        <v>51.748364574075836</v>
      </c>
      <c r="U4589" s="10">
        <f t="shared" ca="1" si="622"/>
        <v>0.47389674099053858</v>
      </c>
      <c r="V4589" s="29">
        <f ca="1">IF('Input Parameters'!$D$30="Beta",_xlfn.BETA.INV(U4589,'Input Parameters'!$L$30,'Input Parameters'!$M$30,'Input Parameters'!$J$30,'Input Parameters'!$K$30),IF('Input Parameters'!$D$30="LogNorm",_xlfn.LOGNORM.INV(U4589,'Input Parameters'!$H$30,'Input Parameters'!$I$30)))</f>
        <v>0.97373688115562373</v>
      </c>
      <c r="W4589" s="2">
        <f ca="1">N4589+(P4589-N4589)*(1-ERF((T4589-R4589)/(2*SQRT(L4589*'Input Parameters'!$E$31))))</f>
        <v>0.34223593775571426</v>
      </c>
      <c r="X4589">
        <f t="shared" ca="1" si="623"/>
        <v>1</v>
      </c>
      <c r="Y4589" s="7"/>
    </row>
    <row r="4590" spans="1:25" ht="15" customHeight="1" x14ac:dyDescent="0.3">
      <c r="A4590" s="130">
        <v>4583</v>
      </c>
      <c r="B4590" s="10">
        <f t="shared" ca="1" si="615"/>
        <v>0.88672650004332965</v>
      </c>
      <c r="C4590" s="57">
        <f ca="1">_xlfn.NORM.INV(B4590,'Input Parameters'!$E$19,'Input Parameters'!$F$19)</f>
        <v>669.48598442622915</v>
      </c>
      <c r="D4590" s="10">
        <f t="shared" ca="1" si="616"/>
        <v>0.32245276115624255</v>
      </c>
      <c r="E4590" s="59">
        <f ca="1">IF(_xlfn.NORM.INV(D4590,'Input Parameters'!$E$20,'Input Parameters'!$F$20)&lt;3500,3500,IF(_xlfn.NORM.INV(D4590,'Input Parameters'!$E$20,'Input Parameters'!$F$20)&gt;5500,5500,_xlfn.NORM.INV(D4590,'Input Parameters'!$E$20,'Input Parameters'!$F$20)))</f>
        <v>4477.404313142466</v>
      </c>
      <c r="F4590" s="10">
        <f t="shared" ca="1" si="617"/>
        <v>0.24013617760844841</v>
      </c>
      <c r="G4590" s="61">
        <f ca="1">_xlfn.NORM.INV(F4590,'Input Parameters'!$E$21,'Input Parameters'!$F$21)</f>
        <v>279.30190438670439</v>
      </c>
      <c r="H4590" s="54">
        <f ca="1">EXP(E4590*(1/'Input Parameters'!$E$22-1/G4590))</f>
        <v>0.47262452922666226</v>
      </c>
      <c r="I4590" s="10">
        <f t="shared" ca="1" si="618"/>
        <v>0.17054550511715638</v>
      </c>
      <c r="J4590" s="29">
        <f ca="1">_xlfn.BETA.INV(I4590,'Input Parameters'!$L$24,'Input Parameters'!$M$24,'Input Parameters'!$J$24,'Input Parameters'!$K$24)</f>
        <v>0.4505206610264762</v>
      </c>
      <c r="K4590" s="156">
        <f ca="1">('Input Parameters'!$E$25/'Input Parameters'!$E$31)^$J4590</f>
        <v>3.9485116970940135E-2</v>
      </c>
      <c r="L4590" s="66">
        <f ca="1">$H4590*$C4590*'Input Parameters'!$E$23*K4590</f>
        <v>12.493702958370257</v>
      </c>
      <c r="M4590" s="23">
        <f t="shared" ca="1" si="619"/>
        <v>0.17464918078247627</v>
      </c>
      <c r="N4590" s="15">
        <f ca="1">_xlfn.NORM.INV(M4590,'Input Parameters'!$E$26,'Input Parameters'!$F$26)</f>
        <v>1.4345026740743533E-2</v>
      </c>
      <c r="O4590" s="8">
        <f t="shared" ca="1" si="620"/>
        <v>0.48457337006794143</v>
      </c>
      <c r="P4590" s="29">
        <f ca="1">_xlfn.LOGNORM.INV(O4590,'Input Parameters'!$H$27,'Input Parameters'!$I$27)</f>
        <v>1.3994791302560465</v>
      </c>
      <c r="Q4590" s="10"/>
      <c r="R4590" s="15">
        <f>'Input Parameters'!$E$28</f>
        <v>12.7</v>
      </c>
      <c r="S4590" s="10">
        <f t="shared" ca="1" si="621"/>
        <v>0.3586279599353962</v>
      </c>
      <c r="T4590" s="25">
        <f ca="1">_xlfn.LOGNORM.INV(S4590,'Input Parameters'!$H$29,'Input Parameters'!$I$29)</f>
        <v>55.911758127722806</v>
      </c>
      <c r="U4590" s="10">
        <f t="shared" ca="1" si="622"/>
        <v>0.36979370909852083</v>
      </c>
      <c r="V4590" s="29">
        <f ca="1">IF('Input Parameters'!$D$30="Beta",_xlfn.BETA.INV(U4590,'Input Parameters'!$L$30,'Input Parameters'!$M$30,'Input Parameters'!$J$30,'Input Parameters'!$K$30),IF('Input Parameters'!$D$30="LogNorm",_xlfn.LOGNORM.INV(U4590,'Input Parameters'!$H$30,'Input Parameters'!$I$30)))</f>
        <v>0.87645174672805493</v>
      </c>
      <c r="W4590" s="2">
        <f ca="1">N4590+(P4590-N4590)*(1-ERF((T4590-R4590)/(2*SQRT(L4590*'Input Parameters'!$E$31))))</f>
        <v>0.55086166141522286</v>
      </c>
      <c r="X4590">
        <f t="shared" ca="1" si="623"/>
        <v>1</v>
      </c>
      <c r="Y4590" s="7"/>
    </row>
    <row r="4591" spans="1:25" ht="15" customHeight="1" x14ac:dyDescent="0.3">
      <c r="A4591" s="130">
        <v>4584</v>
      </c>
      <c r="B4591" s="10">
        <f t="shared" ca="1" si="615"/>
        <v>0.57891401800750075</v>
      </c>
      <c r="C4591" s="57">
        <f ca="1">_xlfn.NORM.INV(B4591,'Input Parameters'!$E$19,'Input Parameters'!$F$19)</f>
        <v>584.12530649923895</v>
      </c>
      <c r="D4591" s="10">
        <f t="shared" ca="1" si="616"/>
        <v>0.26113397395661342</v>
      </c>
      <c r="E4591" s="59">
        <f ca="1">IF(_xlfn.NORM.INV(D4591,'Input Parameters'!$E$20,'Input Parameters'!$F$20)&lt;3500,3500,IF(_xlfn.NORM.INV(D4591,'Input Parameters'!$E$20,'Input Parameters'!$F$20)&gt;5500,5500,_xlfn.NORM.INV(D4591,'Input Parameters'!$E$20,'Input Parameters'!$F$20)))</f>
        <v>4352.1026585436794</v>
      </c>
      <c r="F4591" s="10">
        <f t="shared" ca="1" si="617"/>
        <v>0.41830045139535643</v>
      </c>
      <c r="G4591" s="61">
        <f ca="1">_xlfn.NORM.INV(F4591,'Input Parameters'!$E$21,'Input Parameters'!$F$21)</f>
        <v>283.22892802903419</v>
      </c>
      <c r="H4591" s="54">
        <f ca="1">EXP(E4591*(1/'Input Parameters'!$E$22-1/G4591))</f>
        <v>0.5990370385735283</v>
      </c>
      <c r="I4591" s="10">
        <f t="shared" ca="1" si="618"/>
        <v>0.1356197802024619</v>
      </c>
      <c r="J4591" s="29">
        <f ca="1">_xlfn.BETA.INV(I4591,'Input Parameters'!$L$24,'Input Parameters'!$M$24,'Input Parameters'!$J$24,'Input Parameters'!$K$24)</f>
        <v>0.42635903293885091</v>
      </c>
      <c r="K4591" s="156">
        <f ca="1">('Input Parameters'!$E$25/'Input Parameters'!$E$31)^$J4591</f>
        <v>4.6957756871820445E-2</v>
      </c>
      <c r="L4591" s="66">
        <f ca="1">$H4591*$C4591*'Input Parameters'!$E$23*K4591</f>
        <v>16.431115200000253</v>
      </c>
      <c r="M4591" s="23">
        <f t="shared" ca="1" si="619"/>
        <v>0.90958762721869579</v>
      </c>
      <c r="N4591" s="15">
        <f ca="1">_xlfn.NORM.INV(M4591,'Input Parameters'!$E$26,'Input Parameters'!$F$26)</f>
        <v>6.2102619082291644E-2</v>
      </c>
      <c r="O4591" s="8">
        <f t="shared" ca="1" si="620"/>
        <v>4.5340016468683797E-2</v>
      </c>
      <c r="P4591" s="29">
        <f ca="1">_xlfn.LOGNORM.INV(O4591,'Input Parameters'!$H$27,'Input Parameters'!$I$27)</f>
        <v>0.6734992390171286</v>
      </c>
      <c r="Q4591" s="10"/>
      <c r="R4591" s="15">
        <f>'Input Parameters'!$E$28</f>
        <v>12.7</v>
      </c>
      <c r="S4591" s="10">
        <f t="shared" ca="1" si="621"/>
        <v>0.8918937114694454</v>
      </c>
      <c r="T4591" s="25">
        <f ca="1">_xlfn.LOGNORM.INV(S4591,'Input Parameters'!$H$29,'Input Parameters'!$I$29)</f>
        <v>66.90516156785732</v>
      </c>
      <c r="U4591" s="10">
        <f t="shared" ca="1" si="622"/>
        <v>0.13243257134032205</v>
      </c>
      <c r="V4591" s="29">
        <f ca="1">IF('Input Parameters'!$D$30="Beta",_xlfn.BETA.INV(U4591,'Input Parameters'!$L$30,'Input Parameters'!$M$30,'Input Parameters'!$J$30,'Input Parameters'!$K$30),IF('Input Parameters'!$D$30="LogNorm",_xlfn.LOGNORM.INV(U4591,'Input Parameters'!$H$30,'Input Parameters'!$I$30)))</f>
        <v>0.64373050780584151</v>
      </c>
      <c r="W4591" s="2">
        <f ca="1">N4591+(P4591-N4591)*(1-ERF((T4591-R4591)/(2*SQRT(L4591*'Input Parameters'!$E$31))))</f>
        <v>0.27264908023927081</v>
      </c>
      <c r="X4591">
        <f t="shared" ca="1" si="623"/>
        <v>1</v>
      </c>
      <c r="Y4591" s="7"/>
    </row>
    <row r="4592" spans="1:25" ht="15" customHeight="1" x14ac:dyDescent="0.3">
      <c r="A4592" s="130">
        <v>4585</v>
      </c>
      <c r="B4592" s="10">
        <f t="shared" ca="1" si="615"/>
        <v>0.10737269193521637</v>
      </c>
      <c r="C4592" s="57">
        <f ca="1">_xlfn.NORM.INV(B4592,'Input Parameters'!$E$19,'Input Parameters'!$F$19)</f>
        <v>462.46743253733041</v>
      </c>
      <c r="D4592" s="10">
        <f t="shared" ca="1" si="616"/>
        <v>0.64118944064983929</v>
      </c>
      <c r="E4592" s="59">
        <f ca="1">IF(_xlfn.NORM.INV(D4592,'Input Parameters'!$E$20,'Input Parameters'!$F$20)&lt;3500,3500,IF(_xlfn.NORM.INV(D4592,'Input Parameters'!$E$20,'Input Parameters'!$F$20)&gt;5500,5500,_xlfn.NORM.INV(D4592,'Input Parameters'!$E$20,'Input Parameters'!$F$20)))</f>
        <v>5053.1479537293289</v>
      </c>
      <c r="F4592" s="10">
        <f t="shared" ca="1" si="617"/>
        <v>0.65805666774447613</v>
      </c>
      <c r="G4592" s="61">
        <f ca="1">_xlfn.NORM.INV(F4592,'Input Parameters'!$E$21,'Input Parameters'!$F$21)</f>
        <v>288.05031841312507</v>
      </c>
      <c r="H4592" s="54">
        <f ca="1">EXP(E4592*(1/'Input Parameters'!$E$22-1/G4592))</f>
        <v>0.74352797778545121</v>
      </c>
      <c r="I4592" s="10">
        <f t="shared" ca="1" si="618"/>
        <v>0.20001108129872536</v>
      </c>
      <c r="J4592" s="29">
        <f ca="1">_xlfn.BETA.INV(I4592,'Input Parameters'!$L$24,'Input Parameters'!$M$24,'Input Parameters'!$J$24,'Input Parameters'!$K$24)</f>
        <v>0.46867180938322367</v>
      </c>
      <c r="K4592" s="156">
        <f ca="1">('Input Parameters'!$E$25/'Input Parameters'!$E$31)^$J4592</f>
        <v>3.4664485365094998E-2</v>
      </c>
      <c r="L4592" s="66">
        <f ca="1">$H4592*$C4592*'Input Parameters'!$E$23*K4592</f>
        <v>11.919642406561399</v>
      </c>
      <c r="M4592" s="23">
        <f t="shared" ca="1" si="619"/>
        <v>0.44829515486274241</v>
      </c>
      <c r="N4592" s="15">
        <f ca="1">_xlfn.NORM.INV(M4592,'Input Parameters'!$E$26,'Input Parameters'!$F$26)</f>
        <v>3.1270633924705395E-2</v>
      </c>
      <c r="O4592" s="8">
        <f t="shared" ca="1" si="620"/>
        <v>0.55751895305204269</v>
      </c>
      <c r="P4592" s="29">
        <f ca="1">_xlfn.LOGNORM.INV(O4592,'Input Parameters'!$H$27,'Input Parameters'!$I$27)</f>
        <v>1.5177374659476139</v>
      </c>
      <c r="Q4592" s="10"/>
      <c r="R4592" s="15">
        <f>'Input Parameters'!$E$28</f>
        <v>12.7</v>
      </c>
      <c r="S4592" s="10">
        <f t="shared" ca="1" si="621"/>
        <v>0.27869027129593449</v>
      </c>
      <c r="T4592" s="25">
        <f ca="1">_xlfn.LOGNORM.INV(S4592,'Input Parameters'!$H$29,'Input Parameters'!$I$29)</f>
        <v>54.519433677238268</v>
      </c>
      <c r="U4592" s="10">
        <f t="shared" ca="1" si="622"/>
        <v>0.29041051242292948</v>
      </c>
      <c r="V4592" s="29">
        <f ca="1">IF('Input Parameters'!$D$30="Beta",_xlfn.BETA.INV(U4592,'Input Parameters'!$L$30,'Input Parameters'!$M$30,'Input Parameters'!$J$30,'Input Parameters'!$K$30),IF('Input Parameters'!$D$30="LogNorm",_xlfn.LOGNORM.INV(U4592,'Input Parameters'!$H$30,'Input Parameters'!$I$30)))</f>
        <v>0.80368705154020714</v>
      </c>
      <c r="W4592" s="2">
        <f ca="1">N4592+(P4592-N4592)*(1-ERF((T4592-R4592)/(2*SQRT(L4592*'Input Parameters'!$E$31))))</f>
        <v>0.61354455638288163</v>
      </c>
      <c r="X4592">
        <f t="shared" ca="1" si="623"/>
        <v>1</v>
      </c>
      <c r="Y4592" s="7"/>
    </row>
    <row r="4593" spans="1:25" ht="15" customHeight="1" x14ac:dyDescent="0.3">
      <c r="A4593" s="130">
        <v>4586</v>
      </c>
      <c r="B4593" s="10">
        <f t="shared" ca="1" si="615"/>
        <v>0.60491281984414058</v>
      </c>
      <c r="C4593" s="57">
        <f ca="1">_xlfn.NORM.INV(B4593,'Input Parameters'!$E$19,'Input Parameters'!$F$19)</f>
        <v>589.78411520355792</v>
      </c>
      <c r="D4593" s="10">
        <f t="shared" ca="1" si="616"/>
        <v>0.92685273947547642</v>
      </c>
      <c r="E4593" s="59">
        <f ca="1">IF(_xlfn.NORM.INV(D4593,'Input Parameters'!$E$20,'Input Parameters'!$F$20)&lt;3500,3500,IF(_xlfn.NORM.INV(D4593,'Input Parameters'!$E$20,'Input Parameters'!$F$20)&gt;5500,5500,_xlfn.NORM.INV(D4593,'Input Parameters'!$E$20,'Input Parameters'!$F$20)))</f>
        <v>5500</v>
      </c>
      <c r="F4593" s="10">
        <f t="shared" ca="1" si="617"/>
        <v>0.43418216082208516</v>
      </c>
      <c r="G4593" s="61">
        <f ca="1">_xlfn.NORM.INV(F4593,'Input Parameters'!$E$21,'Input Parameters'!$F$21)</f>
        <v>283.54731112213875</v>
      </c>
      <c r="H4593" s="54">
        <f ca="1">EXP(E4593*(1/'Input Parameters'!$E$22-1/G4593))</f>
        <v>0.53484160514987389</v>
      </c>
      <c r="I4593" s="10">
        <f t="shared" ca="1" si="618"/>
        <v>0.32191444187802376</v>
      </c>
      <c r="J4593" s="29">
        <f ca="1">_xlfn.BETA.INV(I4593,'Input Parameters'!$L$24,'Input Parameters'!$M$24,'Input Parameters'!$J$24,'Input Parameters'!$K$24)</f>
        <v>0.531433996547517</v>
      </c>
      <c r="K4593" s="156">
        <f ca="1">('Input Parameters'!$E$25/'Input Parameters'!$E$31)^$J4593</f>
        <v>2.2098022862665077E-2</v>
      </c>
      <c r="L4593" s="66">
        <f ca="1">$H4593*$C4593*'Input Parameters'!$E$23*K4593</f>
        <v>6.9706242610269502</v>
      </c>
      <c r="M4593" s="23">
        <f t="shared" ca="1" si="619"/>
        <v>0.86217014315199114</v>
      </c>
      <c r="N4593" s="15">
        <f ca="1">_xlfn.NORM.INV(M4593,'Input Parameters'!$E$26,'Input Parameters'!$F$26)</f>
        <v>5.6892547350749591E-2</v>
      </c>
      <c r="O4593" s="8">
        <f t="shared" ca="1" si="620"/>
        <v>0.43718122773583867</v>
      </c>
      <c r="P4593" s="29">
        <f ca="1">_xlfn.LOGNORM.INV(O4593,'Input Parameters'!$H$27,'Input Parameters'!$I$27)</f>
        <v>1.3274475947150897</v>
      </c>
      <c r="Q4593" s="10"/>
      <c r="R4593" s="15">
        <f>'Input Parameters'!$E$28</f>
        <v>12.7</v>
      </c>
      <c r="S4593" s="10">
        <f t="shared" ca="1" si="621"/>
        <v>0.30862777599605973</v>
      </c>
      <c r="T4593" s="25">
        <f ca="1">_xlfn.LOGNORM.INV(S4593,'Input Parameters'!$H$29,'Input Parameters'!$I$29)</f>
        <v>55.054533221911832</v>
      </c>
      <c r="U4593" s="10">
        <f t="shared" ca="1" si="622"/>
        <v>0.66644582872624802</v>
      </c>
      <c r="V4593" s="29">
        <f ca="1">IF('Input Parameters'!$D$30="Beta",_xlfn.BETA.INV(U4593,'Input Parameters'!$L$30,'Input Parameters'!$M$30,'Input Parameters'!$J$30,'Input Parameters'!$K$30),IF('Input Parameters'!$D$30="LogNorm",_xlfn.LOGNORM.INV(U4593,'Input Parameters'!$H$30,'Input Parameters'!$I$30)))</f>
        <v>1.1839102753693276</v>
      </c>
      <c r="W4593" s="2">
        <f ca="1">N4593+(P4593-N4593)*(1-ERF((T4593-R4593)/(2*SQRT(L4593*'Input Parameters'!$E$31))))</f>
        <v>0.38297488977801702</v>
      </c>
      <c r="X4593">
        <f t="shared" ca="1" si="623"/>
        <v>1</v>
      </c>
      <c r="Y4593" s="7"/>
    </row>
    <row r="4594" spans="1:25" ht="15" customHeight="1" x14ac:dyDescent="0.3">
      <c r="A4594" s="130">
        <v>4587</v>
      </c>
      <c r="B4594" s="10">
        <f t="shared" ca="1" si="615"/>
        <v>0.55889707684336476</v>
      </c>
      <c r="C4594" s="57">
        <f ca="1">_xlfn.NORM.INV(B4594,'Input Parameters'!$E$19,'Input Parameters'!$F$19)</f>
        <v>579.82066059604722</v>
      </c>
      <c r="D4594" s="10">
        <f t="shared" ca="1" si="616"/>
        <v>0.83433659279146111</v>
      </c>
      <c r="E4594" s="59">
        <f ca="1">IF(_xlfn.NORM.INV(D4594,'Input Parameters'!$E$20,'Input Parameters'!$F$20)&lt;3500,3500,IF(_xlfn.NORM.INV(D4594,'Input Parameters'!$E$20,'Input Parameters'!$F$20)&gt;5500,5500,_xlfn.NORM.INV(D4594,'Input Parameters'!$E$20,'Input Parameters'!$F$20)))</f>
        <v>5480.0113798880757</v>
      </c>
      <c r="F4594" s="10">
        <f t="shared" ca="1" si="617"/>
        <v>0.24746861587876978</v>
      </c>
      <c r="G4594" s="61">
        <f ca="1">_xlfn.NORM.INV(F4594,'Input Parameters'!$E$21,'Input Parameters'!$F$21)</f>
        <v>279.48572891954916</v>
      </c>
      <c r="H4594" s="54">
        <f ca="1">EXP(E4594*(1/'Input Parameters'!$E$22-1/G4594))</f>
        <v>0.40479625202381941</v>
      </c>
      <c r="I4594" s="10">
        <f t="shared" ca="1" si="618"/>
        <v>0.49402371171467852</v>
      </c>
      <c r="J4594" s="29">
        <f ca="1">_xlfn.BETA.INV(I4594,'Input Parameters'!$L$24,'Input Parameters'!$M$24,'Input Parameters'!$J$24,'Input Parameters'!$K$24)</f>
        <v>0.60474705461021672</v>
      </c>
      <c r="K4594" s="156">
        <f ca="1">('Input Parameters'!$E$25/'Input Parameters'!$E$31)^$J4594</f>
        <v>1.3060252014214888E-2</v>
      </c>
      <c r="L4594" s="66">
        <f ca="1">$H4594*$C4594*'Input Parameters'!$E$23*K4594</f>
        <v>3.0653616971960198</v>
      </c>
      <c r="M4594" s="23">
        <f t="shared" ca="1" si="619"/>
        <v>0.18132773526161372</v>
      </c>
      <c r="N4594" s="15">
        <f ca="1">_xlfn.NORM.INV(M4594,'Input Parameters'!$E$26,'Input Parameters'!$F$26)</f>
        <v>1.4883347574417977E-2</v>
      </c>
      <c r="O4594" s="8">
        <f t="shared" ca="1" si="620"/>
        <v>0.92056637515347473</v>
      </c>
      <c r="P4594" s="29">
        <f ca="1">_xlfn.LOGNORM.INV(O4594,'Input Parameters'!$H$27,'Input Parameters'!$I$27)</f>
        <v>2.655202508670325</v>
      </c>
      <c r="Q4594" s="10"/>
      <c r="R4594" s="15">
        <f>'Input Parameters'!$E$28</f>
        <v>12.7</v>
      </c>
      <c r="S4594" s="10">
        <f t="shared" ca="1" si="621"/>
        <v>0.19761626885015027</v>
      </c>
      <c r="T4594" s="25">
        <f ca="1">_xlfn.LOGNORM.INV(S4594,'Input Parameters'!$H$29,'Input Parameters'!$I$29)</f>
        <v>52.93057268356857</v>
      </c>
      <c r="U4594" s="10">
        <f t="shared" ca="1" si="622"/>
        <v>0.78063416931307039</v>
      </c>
      <c r="V4594" s="29">
        <f ca="1">IF('Input Parameters'!$D$30="Beta",_xlfn.BETA.INV(U4594,'Input Parameters'!$L$30,'Input Parameters'!$M$30,'Input Parameters'!$J$30,'Input Parameters'!$K$30),IF('Input Parameters'!$D$30="LogNorm",_xlfn.LOGNORM.INV(U4594,'Input Parameters'!$H$30,'Input Parameters'!$I$30)))</f>
        <v>1.3560324862792297</v>
      </c>
      <c r="W4594" s="2">
        <f ca="1">N4594+(P4594-N4594)*(1-ERF((T4594-R4594)/(2*SQRT(L4594*'Input Parameters'!$E$31))))</f>
        <v>0.29001735032698583</v>
      </c>
      <c r="X4594">
        <f t="shared" ca="1" si="623"/>
        <v>1</v>
      </c>
      <c r="Y4594" s="7"/>
    </row>
    <row r="4595" spans="1:25" ht="15" customHeight="1" x14ac:dyDescent="0.3">
      <c r="A4595" s="130">
        <v>4588</v>
      </c>
      <c r="B4595" s="10">
        <f t="shared" ca="1" si="615"/>
        <v>0.90975144869048719</v>
      </c>
      <c r="C4595" s="57">
        <f ca="1">_xlfn.NORM.INV(B4595,'Input Parameters'!$E$19,'Input Parameters'!$F$19)</f>
        <v>680.46459908969314</v>
      </c>
      <c r="D4595" s="10">
        <f t="shared" ca="1" si="616"/>
        <v>0.12418957399354302</v>
      </c>
      <c r="E4595" s="59">
        <f ca="1">IF(_xlfn.NORM.INV(D4595,'Input Parameters'!$E$20,'Input Parameters'!$F$20)&lt;3500,3500,IF(_xlfn.NORM.INV(D4595,'Input Parameters'!$E$20,'Input Parameters'!$F$20)&gt;5500,5500,_xlfn.NORM.INV(D4595,'Input Parameters'!$E$20,'Input Parameters'!$F$20)))</f>
        <v>3991.9933330923814</v>
      </c>
      <c r="F4595" s="10">
        <f t="shared" ca="1" si="617"/>
        <v>0.7059648023876034</v>
      </c>
      <c r="G4595" s="61">
        <f ca="1">_xlfn.NORM.INV(F4595,'Input Parameters'!$E$21,'Input Parameters'!$F$21)</f>
        <v>289.10724631410142</v>
      </c>
      <c r="H4595" s="54">
        <f ca="1">EXP(E4595*(1/'Input Parameters'!$E$22-1/G4595))</f>
        <v>0.83239264407002689</v>
      </c>
      <c r="I4595" s="10">
        <f t="shared" ca="1" si="618"/>
        <v>0.42661419371752041</v>
      </c>
      <c r="J4595" s="29">
        <f ca="1">_xlfn.BETA.INV(I4595,'Input Parameters'!$L$24,'Input Parameters'!$M$24,'Input Parameters'!$J$24,'Input Parameters'!$K$24)</f>
        <v>0.57711868703285896</v>
      </c>
      <c r="K4595" s="156">
        <f ca="1">('Input Parameters'!$E$25/'Input Parameters'!$E$31)^$J4595</f>
        <v>1.5923035490099491E-2</v>
      </c>
      <c r="L4595" s="66">
        <f ca="1">$H4595*$C4595*'Input Parameters'!$E$23*K4595</f>
        <v>9.0190258744305574</v>
      </c>
      <c r="M4595" s="23">
        <f t="shared" ca="1" si="619"/>
        <v>0.40121584538995936</v>
      </c>
      <c r="N4595" s="15">
        <f ca="1">_xlfn.NORM.INV(M4595,'Input Parameters'!$E$26,'Input Parameters'!$F$26)</f>
        <v>2.8745772993601666E-2</v>
      </c>
      <c r="O4595" s="8">
        <f t="shared" ca="1" si="620"/>
        <v>0.77791674363690866</v>
      </c>
      <c r="P4595" s="29">
        <f ca="1">_xlfn.LOGNORM.INV(O4595,'Input Parameters'!$H$27,'Input Parameters'!$I$27)</f>
        <v>1.9971762565503479</v>
      </c>
      <c r="Q4595" s="10"/>
      <c r="R4595" s="15">
        <f>'Input Parameters'!$E$28</f>
        <v>12.7</v>
      </c>
      <c r="S4595" s="10">
        <f t="shared" ca="1" si="621"/>
        <v>0.62238297141005816</v>
      </c>
      <c r="T4595" s="25">
        <f ca="1">_xlfn.LOGNORM.INV(S4595,'Input Parameters'!$H$29,'Input Parameters'!$I$29)</f>
        <v>60.306067379501201</v>
      </c>
      <c r="U4595" s="10">
        <f t="shared" ca="1" si="622"/>
        <v>0.10849523757210577</v>
      </c>
      <c r="V4595" s="29">
        <f ca="1">IF('Input Parameters'!$D$30="Beta",_xlfn.BETA.INV(U4595,'Input Parameters'!$L$30,'Input Parameters'!$M$30,'Input Parameters'!$J$30,'Input Parameters'!$K$30),IF('Input Parameters'!$D$30="LogNorm",_xlfn.LOGNORM.INV(U4595,'Input Parameters'!$H$30,'Input Parameters'!$I$30)))</f>
        <v>0.61407348399690187</v>
      </c>
      <c r="W4595" s="2">
        <f ca="1">N4595+(P4595-N4595)*(1-ERF((T4595-R4595)/(2*SQRT(L4595*'Input Parameters'!$E$31))))</f>
        <v>0.54512364139227321</v>
      </c>
      <c r="X4595">
        <f t="shared" ca="1" si="623"/>
        <v>1</v>
      </c>
      <c r="Y4595" s="7"/>
    </row>
    <row r="4596" spans="1:25" ht="15" customHeight="1" x14ac:dyDescent="0.3">
      <c r="A4596" s="130">
        <v>4589</v>
      </c>
      <c r="B4596" s="10">
        <f t="shared" ca="1" si="615"/>
        <v>0.59744389320579394</v>
      </c>
      <c r="C4596" s="57">
        <f ca="1">_xlfn.NORM.INV(B4596,'Input Parameters'!$E$19,'Input Parameters'!$F$19)</f>
        <v>588.14922804727257</v>
      </c>
      <c r="D4596" s="10">
        <f t="shared" ca="1" si="616"/>
        <v>0.69237068433380788</v>
      </c>
      <c r="E4596" s="59">
        <f ca="1">IF(_xlfn.NORM.INV(D4596,'Input Parameters'!$E$20,'Input Parameters'!$F$20)&lt;3500,3500,IF(_xlfn.NORM.INV(D4596,'Input Parameters'!$E$20,'Input Parameters'!$F$20)&gt;5500,5500,_xlfn.NORM.INV(D4596,'Input Parameters'!$E$20,'Input Parameters'!$F$20)))</f>
        <v>5151.8069578803688</v>
      </c>
      <c r="F4596" s="10">
        <f t="shared" ca="1" si="617"/>
        <v>0.52189145267282022</v>
      </c>
      <c r="G4596" s="61">
        <f ca="1">_xlfn.NORM.INV(F4596,'Input Parameters'!$E$21,'Input Parameters'!$F$21)</f>
        <v>285.28152423317653</v>
      </c>
      <c r="H4596" s="54">
        <f ca="1">EXP(E4596*(1/'Input Parameters'!$E$22-1/G4596))</f>
        <v>0.62143851583426057</v>
      </c>
      <c r="I4596" s="10">
        <f t="shared" ca="1" si="618"/>
        <v>5.4083669863266293E-2</v>
      </c>
      <c r="J4596" s="29">
        <f ca="1">_xlfn.BETA.INV(I4596,'Input Parameters'!$L$24,'Input Parameters'!$M$24,'Input Parameters'!$J$24,'Input Parameters'!$K$24)</f>
        <v>0.34658991554913832</v>
      </c>
      <c r="K4596" s="156">
        <f ca="1">('Input Parameters'!$E$25/'Input Parameters'!$E$31)^$J4596</f>
        <v>8.321902422887667E-2</v>
      </c>
      <c r="L4596" s="66">
        <f ca="1">$H4596*$C4596*'Input Parameters'!$E$23*K4596</f>
        <v>30.416435464818758</v>
      </c>
      <c r="M4596" s="23">
        <f t="shared" ca="1" si="619"/>
        <v>0.76085078340492152</v>
      </c>
      <c r="N4596" s="15">
        <f ca="1">_xlfn.NORM.INV(M4596,'Input Parameters'!$E$26,'Input Parameters'!$F$26)</f>
        <v>4.8889881339741148E-2</v>
      </c>
      <c r="O4596" s="8">
        <f t="shared" ca="1" si="620"/>
        <v>0.14470585277717729</v>
      </c>
      <c r="P4596" s="29">
        <f ca="1">_xlfn.LOGNORM.INV(O4596,'Input Parameters'!$H$27,'Input Parameters'!$I$27)</f>
        <v>0.89093479110707618</v>
      </c>
      <c r="Q4596" s="10"/>
      <c r="R4596" s="15">
        <f>'Input Parameters'!$E$28</f>
        <v>12.7</v>
      </c>
      <c r="S4596" s="10">
        <f t="shared" ca="1" si="621"/>
        <v>0.46990738605672333</v>
      </c>
      <c r="T4596" s="25">
        <f ca="1">_xlfn.LOGNORM.INV(S4596,'Input Parameters'!$H$29,'Input Parameters'!$I$29)</f>
        <v>57.74028589298824</v>
      </c>
      <c r="U4596" s="10">
        <f t="shared" ca="1" si="622"/>
        <v>0.36187113043746322</v>
      </c>
      <c r="V4596" s="29">
        <f ca="1">IF('Input Parameters'!$D$30="Beta",_xlfn.BETA.INV(U4596,'Input Parameters'!$L$30,'Input Parameters'!$M$30,'Input Parameters'!$J$30,'Input Parameters'!$K$30),IF('Input Parameters'!$D$30="LogNorm",_xlfn.LOGNORM.INV(U4596,'Input Parameters'!$H$30,'Input Parameters'!$I$30)))</f>
        <v>0.86920232763457561</v>
      </c>
      <c r="W4596" s="2">
        <f ca="1">N4596+(P4596-N4596)*(1-ERF((T4596-R4596)/(2*SQRT(L4596*'Input Parameters'!$E$31))))</f>
        <v>0.52348298468650523</v>
      </c>
      <c r="X4596">
        <f t="shared" ca="1" si="623"/>
        <v>1</v>
      </c>
      <c r="Y4596" s="7"/>
    </row>
    <row r="4597" spans="1:25" ht="15" customHeight="1" x14ac:dyDescent="0.3">
      <c r="A4597" s="130">
        <v>4590</v>
      </c>
      <c r="B4597" s="10">
        <f t="shared" ca="1" si="615"/>
        <v>0.73503079265200799</v>
      </c>
      <c r="C4597" s="57">
        <f ca="1">_xlfn.NORM.INV(B4597,'Input Parameters'!$E$19,'Input Parameters'!$F$19)</f>
        <v>620.3744523729074</v>
      </c>
      <c r="D4597" s="10">
        <f t="shared" ca="1" si="616"/>
        <v>0.99792031565995309</v>
      </c>
      <c r="E4597" s="59">
        <f ca="1">IF(_xlfn.NORM.INV(D4597,'Input Parameters'!$E$20,'Input Parameters'!$F$20)&lt;3500,3500,IF(_xlfn.NORM.INV(D4597,'Input Parameters'!$E$20,'Input Parameters'!$F$20)&gt;5500,5500,_xlfn.NORM.INV(D4597,'Input Parameters'!$E$20,'Input Parameters'!$F$20)))</f>
        <v>5500</v>
      </c>
      <c r="F4597" s="10">
        <f t="shared" ca="1" si="617"/>
        <v>0.32267765795651326</v>
      </c>
      <c r="G4597" s="61">
        <f ca="1">_xlfn.NORM.INV(F4597,'Input Parameters'!$E$21,'Input Parameters'!$F$21)</f>
        <v>281.23263793605884</v>
      </c>
      <c r="H4597" s="54">
        <f ca="1">EXP(E4597*(1/'Input Parameters'!$E$22-1/G4597))</f>
        <v>0.45592280486633951</v>
      </c>
      <c r="I4597" s="10">
        <f t="shared" ca="1" si="618"/>
        <v>0.27142025814174908</v>
      </c>
      <c r="J4597" s="29">
        <f ca="1">_xlfn.BETA.INV(I4597,'Input Parameters'!$L$24,'Input Parameters'!$M$24,'Input Parameters'!$J$24,'Input Parameters'!$K$24)</f>
        <v>0.50721720867061404</v>
      </c>
      <c r="K4597" s="156">
        <f ca="1">('Input Parameters'!$E$25/'Input Parameters'!$E$31)^$J4597</f>
        <v>2.629052018350676E-2</v>
      </c>
      <c r="L4597" s="66">
        <f ca="1">$H4597*$C4597*'Input Parameters'!$E$23*K4597</f>
        <v>7.4360859299301891</v>
      </c>
      <c r="M4597" s="23">
        <f t="shared" ca="1" si="619"/>
        <v>0.78460357310366713</v>
      </c>
      <c r="N4597" s="15">
        <f ca="1">_xlfn.NORM.INV(M4597,'Input Parameters'!$E$26,'Input Parameters'!$F$26)</f>
        <v>5.0544548346202797E-2</v>
      </c>
      <c r="O4597" s="8">
        <f t="shared" ca="1" si="620"/>
        <v>0.91773982646441876</v>
      </c>
      <c r="P4597" s="29">
        <f ca="1">_xlfn.LOGNORM.INV(O4597,'Input Parameters'!$H$27,'Input Parameters'!$I$27)</f>
        <v>2.6331360296531483</v>
      </c>
      <c r="Q4597" s="10"/>
      <c r="R4597" s="15">
        <f>'Input Parameters'!$E$28</f>
        <v>12.7</v>
      </c>
      <c r="S4597" s="10">
        <f t="shared" ca="1" si="621"/>
        <v>0.82911761371545956</v>
      </c>
      <c r="T4597" s="25">
        <f ca="1">_xlfn.LOGNORM.INV(S4597,'Input Parameters'!$H$29,'Input Parameters'!$I$29)</f>
        <v>64.791112655805094</v>
      </c>
      <c r="U4597" s="10">
        <f t="shared" ca="1" si="622"/>
        <v>0.78058850401989277</v>
      </c>
      <c r="V4597" s="29">
        <f ca="1">IF('Input Parameters'!$D$30="Beta",_xlfn.BETA.INV(U4597,'Input Parameters'!$L$30,'Input Parameters'!$M$30,'Input Parameters'!$J$30,'Input Parameters'!$K$30),IF('Input Parameters'!$D$30="LogNorm",_xlfn.LOGNORM.INV(U4597,'Input Parameters'!$H$30,'Input Parameters'!$I$30)))</f>
        <v>1.3559498853184742</v>
      </c>
      <c r="W4597" s="2">
        <f ca="1">N4597+(P4597-N4597)*(1-ERF((T4597-R4597)/(2*SQRT(L4597*'Input Parameters'!$E$31))))</f>
        <v>0.50707976726797277</v>
      </c>
      <c r="X4597">
        <f t="shared" ca="1" si="623"/>
        <v>1</v>
      </c>
      <c r="Y4597" s="7"/>
    </row>
    <row r="4598" spans="1:25" ht="15" customHeight="1" x14ac:dyDescent="0.3">
      <c r="A4598" s="130">
        <v>4591</v>
      </c>
      <c r="B4598" s="10">
        <f t="shared" ca="1" si="615"/>
        <v>0.68278862757006042</v>
      </c>
      <c r="C4598" s="57">
        <f ca="1">_xlfn.NORM.INV(B4598,'Input Parameters'!$E$19,'Input Parameters'!$F$19)</f>
        <v>607.48068541116731</v>
      </c>
      <c r="D4598" s="10">
        <f t="shared" ca="1" si="616"/>
        <v>0.12421395878849417</v>
      </c>
      <c r="E4598" s="59">
        <f ca="1">IF(_xlfn.NORM.INV(D4598,'Input Parameters'!$E$20,'Input Parameters'!$F$20)&lt;3500,3500,IF(_xlfn.NORM.INV(D4598,'Input Parameters'!$E$20,'Input Parameters'!$F$20)&gt;5500,5500,_xlfn.NORM.INV(D4598,'Input Parameters'!$E$20,'Input Parameters'!$F$20)))</f>
        <v>3992.0766251706523</v>
      </c>
      <c r="F4598" s="10">
        <f t="shared" ca="1" si="617"/>
        <v>0.24745107200395489</v>
      </c>
      <c r="G4598" s="61">
        <f ca="1">_xlfn.NORM.INV(F4598,'Input Parameters'!$E$21,'Input Parameters'!$F$21)</f>
        <v>279.48529261672769</v>
      </c>
      <c r="H4598" s="54">
        <f ca="1">EXP(E4598*(1/'Input Parameters'!$E$22-1/G4598))</f>
        <v>0.51745203231529335</v>
      </c>
      <c r="I4598" s="10">
        <f t="shared" ca="1" si="618"/>
        <v>0.97344094968472916</v>
      </c>
      <c r="J4598" s="29">
        <f ca="1">_xlfn.BETA.INV(I4598,'Input Parameters'!$L$24,'Input Parameters'!$M$24,'Input Parameters'!$J$24,'Input Parameters'!$K$24)</f>
        <v>0.86396441083414377</v>
      </c>
      <c r="K4598" s="156">
        <f ca="1">('Input Parameters'!$E$25/'Input Parameters'!$E$31)^$J4598</f>
        <v>2.0341241719403383E-3</v>
      </c>
      <c r="L4598" s="66">
        <f ca="1">$H4598*$C4598*'Input Parameters'!$E$23*K4598</f>
        <v>0.63941089490575553</v>
      </c>
      <c r="M4598" s="23">
        <f t="shared" ca="1" si="619"/>
        <v>0.28880563237407486</v>
      </c>
      <c r="N4598" s="15">
        <f ca="1">_xlfn.NORM.INV(M4598,'Input Parameters'!$E$26,'Input Parameters'!$F$26)</f>
        <v>2.2305576691153836E-2</v>
      </c>
      <c r="O4598" s="8">
        <f t="shared" ca="1" si="620"/>
        <v>0.65481972929031962</v>
      </c>
      <c r="P4598" s="29">
        <f ca="1">_xlfn.LOGNORM.INV(O4598,'Input Parameters'!$H$27,'Input Parameters'!$I$27)</f>
        <v>1.6980037571345863</v>
      </c>
      <c r="Q4598" s="10"/>
      <c r="R4598" s="15">
        <f>'Input Parameters'!$E$28</f>
        <v>12.7</v>
      </c>
      <c r="S4598" s="10">
        <f t="shared" ca="1" si="621"/>
        <v>0.11702067149247253</v>
      </c>
      <c r="T4598" s="25">
        <f ca="1">_xlfn.LOGNORM.INV(S4598,'Input Parameters'!$H$29,'Input Parameters'!$I$29)</f>
        <v>50.949016184737438</v>
      </c>
      <c r="U4598" s="10">
        <f t="shared" ca="1" si="622"/>
        <v>0.52038249022357064</v>
      </c>
      <c r="V4598" s="29">
        <f ca="1">IF('Input Parameters'!$D$30="Beta",_xlfn.BETA.INV(U4598,'Input Parameters'!$L$30,'Input Parameters'!$M$30,'Input Parameters'!$J$30,'Input Parameters'!$K$30),IF('Input Parameters'!$D$30="LogNorm",_xlfn.LOGNORM.INV(U4598,'Input Parameters'!$H$30,'Input Parameters'!$I$30)))</f>
        <v>1.0195518824606475</v>
      </c>
      <c r="W4598" s="2">
        <f ca="1">N4598+(P4598-N4598)*(1-ERF((T4598-R4598)/(2*SQRT(L4598*'Input Parameters'!$E$31))))</f>
        <v>2.3509988444798447E-2</v>
      </c>
      <c r="X4598">
        <f t="shared" ca="1" si="623"/>
        <v>1</v>
      </c>
      <c r="Y4598" s="7"/>
    </row>
    <row r="4599" spans="1:25" ht="15" customHeight="1" x14ac:dyDescent="0.3">
      <c r="A4599" s="130">
        <v>4592</v>
      </c>
      <c r="B4599" s="10">
        <f t="shared" ca="1" si="615"/>
        <v>0.58358190704968926</v>
      </c>
      <c r="C4599" s="57">
        <f ca="1">_xlfn.NORM.INV(B4599,'Input Parameters'!$E$19,'Input Parameters'!$F$19)</f>
        <v>585.13503202992911</v>
      </c>
      <c r="D4599" s="10">
        <f t="shared" ca="1" si="616"/>
        <v>0.57272652572937099</v>
      </c>
      <c r="E4599" s="59">
        <f ca="1">IF(_xlfn.NORM.INV(D4599,'Input Parameters'!$E$20,'Input Parameters'!$F$20)&lt;3500,3500,IF(_xlfn.NORM.INV(D4599,'Input Parameters'!$E$20,'Input Parameters'!$F$20)&gt;5500,5500,_xlfn.NORM.INV(D4599,'Input Parameters'!$E$20,'Input Parameters'!$F$20)))</f>
        <v>4928.3239946780432</v>
      </c>
      <c r="F4599" s="10">
        <f t="shared" ca="1" si="617"/>
        <v>0.39505933115473313</v>
      </c>
      <c r="G4599" s="61">
        <f ca="1">_xlfn.NORM.INV(F4599,'Input Parameters'!$E$21,'Input Parameters'!$F$21)</f>
        <v>282.75800969901701</v>
      </c>
      <c r="H4599" s="54">
        <f ca="1">EXP(E4599*(1/'Input Parameters'!$E$22-1/G4599))</f>
        <v>0.54375431125619256</v>
      </c>
      <c r="I4599" s="10">
        <f t="shared" ca="1" si="618"/>
        <v>3.5505869139771495E-2</v>
      </c>
      <c r="J4599" s="29">
        <f ca="1">_xlfn.BETA.INV(I4599,'Input Parameters'!$L$24,'Input Parameters'!$M$24,'Input Parameters'!$J$24,'Input Parameters'!$K$24)</f>
        <v>0.31687946674131406</v>
      </c>
      <c r="K4599" s="156">
        <f ca="1">('Input Parameters'!$E$25/'Input Parameters'!$E$31)^$J4599</f>
        <v>0.10298726098087128</v>
      </c>
      <c r="L4599" s="66">
        <f ca="1">$H4599*$C4599*'Input Parameters'!$E$23*K4599</f>
        <v>32.767425552482571</v>
      </c>
      <c r="M4599" s="23">
        <f t="shared" ca="1" si="619"/>
        <v>0.37306325049603162</v>
      </c>
      <c r="N4599" s="15">
        <f ca="1">_xlfn.NORM.INV(M4599,'Input Parameters'!$E$26,'Input Parameters'!$F$26)</f>
        <v>2.7201227472299035E-2</v>
      </c>
      <c r="O4599" s="8">
        <f t="shared" ca="1" si="620"/>
        <v>0.48776890895369351</v>
      </c>
      <c r="P4599" s="29">
        <f ca="1">_xlfn.LOGNORM.INV(O4599,'Input Parameters'!$H$27,'Input Parameters'!$I$27)</f>
        <v>1.4044503015189875</v>
      </c>
      <c r="Q4599" s="10"/>
      <c r="R4599" s="15">
        <f>'Input Parameters'!$E$28</f>
        <v>12.7</v>
      </c>
      <c r="S4599" s="10">
        <f t="shared" ca="1" si="621"/>
        <v>0.53511916017907901</v>
      </c>
      <c r="T4599" s="25">
        <f ca="1">_xlfn.LOGNORM.INV(S4599,'Input Parameters'!$H$29,'Input Parameters'!$I$29)</f>
        <v>58.810966686800455</v>
      </c>
      <c r="U4599" s="10">
        <f t="shared" ca="1" si="622"/>
        <v>1.1792269743268635E-2</v>
      </c>
      <c r="V4599" s="29">
        <f ca="1">IF('Input Parameters'!$D$30="Beta",_xlfn.BETA.INV(U4599,'Input Parameters'!$L$30,'Input Parameters'!$M$30,'Input Parameters'!$J$30,'Input Parameters'!$K$30),IF('Input Parameters'!$D$30="LogNorm",_xlfn.LOGNORM.INV(U4599,'Input Parameters'!$H$30,'Input Parameters'!$I$30)))</f>
        <v>0.40921073318903689</v>
      </c>
      <c r="W4599" s="2">
        <f ca="1">N4599+(P4599-N4599)*(1-ERF((T4599-R4599)/(2*SQRT(L4599*'Input Parameters'!$E$31))))</f>
        <v>0.81078809327747348</v>
      </c>
      <c r="X4599">
        <f t="shared" ca="1" si="623"/>
        <v>0</v>
      </c>
      <c r="Y4599" s="7"/>
    </row>
    <row r="4600" spans="1:25" ht="15" customHeight="1" x14ac:dyDescent="0.3">
      <c r="A4600" s="130">
        <v>4593</v>
      </c>
      <c r="B4600" s="10">
        <f t="shared" ca="1" si="615"/>
        <v>0.38599333580737649</v>
      </c>
      <c r="C4600" s="57">
        <f ca="1">_xlfn.NORM.INV(B4600,'Input Parameters'!$E$19,'Input Parameters'!$F$19)</f>
        <v>542.8138243926893</v>
      </c>
      <c r="D4600" s="10">
        <f t="shared" ca="1" si="616"/>
        <v>2.1803342054407038E-2</v>
      </c>
      <c r="E4600" s="59">
        <f ca="1">IF(_xlfn.NORM.INV(D4600,'Input Parameters'!$E$20,'Input Parameters'!$F$20)&lt;3500,3500,IF(_xlfn.NORM.INV(D4600,'Input Parameters'!$E$20,'Input Parameters'!$F$20)&gt;5500,5500,_xlfn.NORM.INV(D4600,'Input Parameters'!$E$20,'Input Parameters'!$F$20)))</f>
        <v>3500</v>
      </c>
      <c r="F4600" s="10">
        <f t="shared" ca="1" si="617"/>
        <v>0.59354253263960888</v>
      </c>
      <c r="G4600" s="61">
        <f ca="1">_xlfn.NORM.INV(F4600,'Input Parameters'!$E$21,'Input Parameters'!$F$21)</f>
        <v>286.71020467824536</v>
      </c>
      <c r="H4600" s="54">
        <f ca="1">EXP(E4600*(1/'Input Parameters'!$E$22-1/G4600))</f>
        <v>0.76946808148243551</v>
      </c>
      <c r="I4600" s="10">
        <f t="shared" ca="1" si="618"/>
        <v>0.39310306336915024</v>
      </c>
      <c r="J4600" s="29">
        <f ca="1">_xlfn.BETA.INV(I4600,'Input Parameters'!$L$24,'Input Parameters'!$M$24,'Input Parameters'!$J$24,'Input Parameters'!$K$24)</f>
        <v>0.56297612236612138</v>
      </c>
      <c r="K4600" s="156">
        <f ca="1">('Input Parameters'!$E$25/'Input Parameters'!$E$31)^$J4600</f>
        <v>1.7623252526328733E-2</v>
      </c>
      <c r="L4600" s="66">
        <f ca="1">$H4600*$C4600*'Input Parameters'!$E$23*K4600</f>
        <v>7.3608433188605682</v>
      </c>
      <c r="M4600" s="23">
        <f t="shared" ca="1" si="619"/>
        <v>0.35664388432520933</v>
      </c>
      <c r="N4600" s="15">
        <f ca="1">_xlfn.NORM.INV(M4600,'Input Parameters'!$E$26,'Input Parameters'!$F$26)</f>
        <v>2.6283673535860426E-2</v>
      </c>
      <c r="O4600" s="8">
        <f t="shared" ca="1" si="620"/>
        <v>5.7911288649879156E-2</v>
      </c>
      <c r="P4600" s="29">
        <f ca="1">_xlfn.LOGNORM.INV(O4600,'Input Parameters'!$H$27,'Input Parameters'!$I$27)</f>
        <v>0.70999145081503756</v>
      </c>
      <c r="Q4600" s="10"/>
      <c r="R4600" s="15">
        <f>'Input Parameters'!$E$28</f>
        <v>12.7</v>
      </c>
      <c r="S4600" s="10">
        <f t="shared" ca="1" si="621"/>
        <v>0.5384303412922905</v>
      </c>
      <c r="T4600" s="25">
        <f ca="1">_xlfn.LOGNORM.INV(S4600,'Input Parameters'!$H$29,'Input Parameters'!$I$29)</f>
        <v>58.866030005429494</v>
      </c>
      <c r="U4600" s="10">
        <f t="shared" ca="1" si="622"/>
        <v>0.37431794088747261</v>
      </c>
      <c r="V4600" s="29">
        <f ca="1">IF('Input Parameters'!$D$30="Beta",_xlfn.BETA.INV(U4600,'Input Parameters'!$L$30,'Input Parameters'!$M$30,'Input Parameters'!$J$30,'Input Parameters'!$K$30),IF('Input Parameters'!$D$30="LogNorm",_xlfn.LOGNORM.INV(U4600,'Input Parameters'!$H$30,'Input Parameters'!$I$30)))</f>
        <v>0.88059559429318446</v>
      </c>
      <c r="W4600" s="2">
        <f ca="1">N4600+(P4600-N4600)*(1-ERF((T4600-R4600)/(2*SQRT(L4600*'Input Parameters'!$E$31))))</f>
        <v>0.18277931600655417</v>
      </c>
      <c r="X4600">
        <f t="shared" ca="1" si="623"/>
        <v>1</v>
      </c>
      <c r="Y4600" s="7"/>
    </row>
    <row r="4601" spans="1:25" ht="15" customHeight="1" x14ac:dyDescent="0.3">
      <c r="A4601" s="130">
        <v>4594</v>
      </c>
      <c r="B4601" s="10">
        <f t="shared" ca="1" si="615"/>
        <v>0.82718091384710013</v>
      </c>
      <c r="C4601" s="57">
        <f ca="1">_xlfn.NORM.INV(B4601,'Input Parameters'!$E$19,'Input Parameters'!$F$19)</f>
        <v>646.99055945035786</v>
      </c>
      <c r="D4601" s="10">
        <f t="shared" ca="1" si="616"/>
        <v>0.18993028188832439</v>
      </c>
      <c r="E4601" s="59">
        <f ca="1">IF(_xlfn.NORM.INV(D4601,'Input Parameters'!$E$20,'Input Parameters'!$F$20)&lt;3500,3500,IF(_xlfn.NORM.INV(D4601,'Input Parameters'!$E$20,'Input Parameters'!$F$20)&gt;5500,5500,_xlfn.NORM.INV(D4601,'Input Parameters'!$E$20,'Input Parameters'!$F$20)))</f>
        <v>4185.2927318990714</v>
      </c>
      <c r="F4601" s="10">
        <f t="shared" ca="1" si="617"/>
        <v>0.12888722112180706</v>
      </c>
      <c r="G4601" s="61">
        <f ca="1">_xlfn.NORM.INV(F4601,'Input Parameters'!$E$21,'Input Parameters'!$F$21)</f>
        <v>275.95509704174259</v>
      </c>
      <c r="H4601" s="54">
        <f ca="1">EXP(E4601*(1/'Input Parameters'!$E$22-1/G4601))</f>
        <v>0.4138316445247428</v>
      </c>
      <c r="I4601" s="10">
        <f t="shared" ca="1" si="618"/>
        <v>0.84843682164353595</v>
      </c>
      <c r="J4601" s="29">
        <f ca="1">_xlfn.BETA.INV(I4601,'Input Parameters'!$L$24,'Input Parameters'!$M$24,'Input Parameters'!$J$24,'Input Parameters'!$K$24)</f>
        <v>0.76036304798944487</v>
      </c>
      <c r="K4601" s="156">
        <f ca="1">('Input Parameters'!$E$25/'Input Parameters'!$E$31)^$J4601</f>
        <v>4.2770121277110945E-3</v>
      </c>
      <c r="L4601" s="66">
        <f ca="1">$H4601*$C4601*'Input Parameters'!$E$23*K4601</f>
        <v>1.1451493272903177</v>
      </c>
      <c r="M4601" s="23">
        <f t="shared" ca="1" si="619"/>
        <v>0.75314675412576626</v>
      </c>
      <c r="N4601" s="15">
        <f ca="1">_xlfn.NORM.INV(M4601,'Input Parameters'!$E$26,'Input Parameters'!$F$26)</f>
        <v>4.8372936383682008E-2</v>
      </c>
      <c r="O4601" s="8">
        <f t="shared" ca="1" si="620"/>
        <v>0.82237495502963409</v>
      </c>
      <c r="P4601" s="29">
        <f ca="1">_xlfn.LOGNORM.INV(O4601,'Input Parameters'!$H$27,'Input Parameters'!$I$27)</f>
        <v>2.1429864263022287</v>
      </c>
      <c r="Q4601" s="10"/>
      <c r="R4601" s="15">
        <f>'Input Parameters'!$E$28</f>
        <v>12.7</v>
      </c>
      <c r="S4601" s="10">
        <f t="shared" ca="1" si="621"/>
        <v>0.55142232867026286</v>
      </c>
      <c r="T4601" s="25">
        <f ca="1">_xlfn.LOGNORM.INV(S4601,'Input Parameters'!$H$29,'Input Parameters'!$I$29)</f>
        <v>59.083045790779984</v>
      </c>
      <c r="U4601" s="10">
        <f t="shared" ca="1" si="622"/>
        <v>0.62905713467150504</v>
      </c>
      <c r="V4601" s="29">
        <f ca="1">IF('Input Parameters'!$D$30="Beta",_xlfn.BETA.INV(U4601,'Input Parameters'!$L$30,'Input Parameters'!$M$30,'Input Parameters'!$J$30,'Input Parameters'!$K$30),IF('Input Parameters'!$D$30="LogNorm",_xlfn.LOGNORM.INV(U4601,'Input Parameters'!$H$30,'Input Parameters'!$I$30)))</f>
        <v>1.1377895213359062</v>
      </c>
      <c r="W4601" s="2">
        <f ca="1">N4601+(P4601-N4601)*(1-ERF((T4601-R4601)/(2*SQRT(L4601*'Input Parameters'!$E$31))))</f>
        <v>5.293414029802998E-2</v>
      </c>
      <c r="X4601">
        <f t="shared" ca="1" si="623"/>
        <v>1</v>
      </c>
      <c r="Y4601" s="7"/>
    </row>
    <row r="4602" spans="1:25" ht="15" customHeight="1" x14ac:dyDescent="0.3">
      <c r="A4602" s="130">
        <v>4595</v>
      </c>
      <c r="B4602" s="10">
        <f t="shared" ca="1" si="615"/>
        <v>0.35764875039541366</v>
      </c>
      <c r="C4602" s="57">
        <f ca="1">_xlfn.NORM.INV(B4602,'Input Parameters'!$E$19,'Input Parameters'!$F$19)</f>
        <v>536.47856492789731</v>
      </c>
      <c r="D4602" s="10">
        <f t="shared" ca="1" si="616"/>
        <v>0.65695083414236333</v>
      </c>
      <c r="E4602" s="59">
        <f ca="1">IF(_xlfn.NORM.INV(D4602,'Input Parameters'!$E$20,'Input Parameters'!$F$20)&lt;3500,3500,IF(_xlfn.NORM.INV(D4602,'Input Parameters'!$E$20,'Input Parameters'!$F$20)&gt;5500,5500,_xlfn.NORM.INV(D4602,'Input Parameters'!$E$20,'Input Parameters'!$F$20)))</f>
        <v>5082.9088909912798</v>
      </c>
      <c r="F4602" s="10">
        <f t="shared" ca="1" si="617"/>
        <v>0.84281525283272329</v>
      </c>
      <c r="G4602" s="61">
        <f ca="1">_xlfn.NORM.INV(F4602,'Input Parameters'!$E$21,'Input Parameters'!$F$21)</f>
        <v>292.75791289851611</v>
      </c>
      <c r="H4602" s="54">
        <f ca="1">EXP(E4602*(1/'Input Parameters'!$E$22-1/G4602))</f>
        <v>0.98575716613758735</v>
      </c>
      <c r="I4602" s="10">
        <f t="shared" ca="1" si="618"/>
        <v>0.6833479316417721</v>
      </c>
      <c r="J4602" s="29">
        <f ca="1">_xlfn.BETA.INV(I4602,'Input Parameters'!$L$24,'Input Parameters'!$M$24,'Input Parameters'!$J$24,'Input Parameters'!$K$24)</f>
        <v>0.68176350634033756</v>
      </c>
      <c r="K4602" s="156">
        <f ca="1">('Input Parameters'!$E$25/'Input Parameters'!$E$31)^$J4602</f>
        <v>7.5164370421827408E-3</v>
      </c>
      <c r="L4602" s="66">
        <f ca="1">$H4602*$C4602*'Input Parameters'!$E$23*K4602</f>
        <v>3.9749744496989243</v>
      </c>
      <c r="M4602" s="23">
        <f t="shared" ca="1" si="619"/>
        <v>0.64433198948030368</v>
      </c>
      <c r="N4602" s="15">
        <f ca="1">_xlfn.NORM.INV(M4602,'Input Parameters'!$E$26,'Input Parameters'!$F$26)</f>
        <v>4.177130971978564E-2</v>
      </c>
      <c r="O4602" s="8">
        <f t="shared" ca="1" si="620"/>
        <v>0.79565247995792099</v>
      </c>
      <c r="P4602" s="29">
        <f ca="1">_xlfn.LOGNORM.INV(O4602,'Input Parameters'!$H$27,'Input Parameters'!$I$27)</f>
        <v>2.0518224447892726</v>
      </c>
      <c r="Q4602" s="10"/>
      <c r="R4602" s="15">
        <f>'Input Parameters'!$E$28</f>
        <v>12.7</v>
      </c>
      <c r="S4602" s="10">
        <f t="shared" ca="1" si="621"/>
        <v>0.86697619619620381</v>
      </c>
      <c r="T4602" s="25">
        <f ca="1">_xlfn.LOGNORM.INV(S4602,'Input Parameters'!$H$29,'Input Parameters'!$I$29)</f>
        <v>65.976825491904108</v>
      </c>
      <c r="U4602" s="10">
        <f t="shared" ca="1" si="622"/>
        <v>0.83215631775016274</v>
      </c>
      <c r="V4602" s="29">
        <f ca="1">IF('Input Parameters'!$D$30="Beta",_xlfn.BETA.INV(U4602,'Input Parameters'!$L$30,'Input Parameters'!$M$30,'Input Parameters'!$J$30,'Input Parameters'!$K$30),IF('Input Parameters'!$D$30="LogNorm",_xlfn.LOGNORM.INV(U4602,'Input Parameters'!$H$30,'Input Parameters'!$I$30)))</f>
        <v>1.4606065606235452</v>
      </c>
      <c r="W4602" s="2">
        <f ca="1">N4602+(P4602-N4602)*(1-ERF((T4602-R4602)/(2*SQRT(L4602*'Input Parameters'!$E$31))))</f>
        <v>0.16000143434256275</v>
      </c>
      <c r="X4602">
        <f t="shared" ca="1" si="623"/>
        <v>1</v>
      </c>
      <c r="Y4602" s="7"/>
    </row>
    <row r="4603" spans="1:25" ht="15" customHeight="1" x14ac:dyDescent="0.3">
      <c r="A4603" s="130">
        <v>4596</v>
      </c>
      <c r="B4603" s="10">
        <f t="shared" ca="1" si="615"/>
        <v>0.1253074170208347</v>
      </c>
      <c r="C4603" s="57">
        <f ca="1">_xlfn.NORM.INV(B4603,'Input Parameters'!$E$19,'Input Parameters'!$F$19)</f>
        <v>470.22155953224512</v>
      </c>
      <c r="D4603" s="10">
        <f t="shared" ca="1" si="616"/>
        <v>0.51926005411880383</v>
      </c>
      <c r="E4603" s="59">
        <f ca="1">IF(_xlfn.NORM.INV(D4603,'Input Parameters'!$E$20,'Input Parameters'!$F$20)&lt;3500,3500,IF(_xlfn.NORM.INV(D4603,'Input Parameters'!$E$20,'Input Parameters'!$F$20)&gt;5500,5500,_xlfn.NORM.INV(D4603,'Input Parameters'!$E$20,'Input Parameters'!$F$20)))</f>
        <v>4833.8075957912979</v>
      </c>
      <c r="F4603" s="10">
        <f t="shared" ca="1" si="617"/>
        <v>0.95029704973296103</v>
      </c>
      <c r="G4603" s="61">
        <f ca="1">_xlfn.NORM.INV(F4603,'Input Parameters'!$E$21,'Input Parameters'!$F$21)</f>
        <v>297.80124158829193</v>
      </c>
      <c r="H4603" s="54">
        <f ca="1">EXP(E4603*(1/'Input Parameters'!$E$22-1/G4603))</f>
        <v>1.3047088148256361</v>
      </c>
      <c r="I4603" s="10">
        <f t="shared" ca="1" si="618"/>
        <v>0.22116015570313219</v>
      </c>
      <c r="J4603" s="29">
        <f ca="1">_xlfn.BETA.INV(I4603,'Input Parameters'!$L$24,'Input Parameters'!$M$24,'Input Parameters'!$J$24,'Input Parameters'!$K$24)</f>
        <v>0.48076983773712756</v>
      </c>
      <c r="K4603" s="156">
        <f ca="1">('Input Parameters'!$E$25/'Input Parameters'!$E$31)^$J4603</f>
        <v>3.178294745937283E-2</v>
      </c>
      <c r="L4603" s="66">
        <f ca="1">$H4603*$C4603*'Input Parameters'!$E$23*K4603</f>
        <v>19.498908622417332</v>
      </c>
      <c r="M4603" s="23">
        <f t="shared" ca="1" si="619"/>
        <v>0.62288250985170768</v>
      </c>
      <c r="N4603" s="15">
        <f ca="1">_xlfn.NORM.INV(M4603,'Input Parameters'!$E$26,'Input Parameters'!$F$26)</f>
        <v>4.0574262701605836E-2</v>
      </c>
      <c r="O4603" s="8">
        <f t="shared" ca="1" si="620"/>
        <v>0.23534936329142908</v>
      </c>
      <c r="P4603" s="29">
        <f ca="1">_xlfn.LOGNORM.INV(O4603,'Input Parameters'!$H$27,'Input Parameters'!$I$27)</f>
        <v>1.0346694590702881</v>
      </c>
      <c r="Q4603" s="10"/>
      <c r="R4603" s="15">
        <f>'Input Parameters'!$E$28</f>
        <v>12.7</v>
      </c>
      <c r="S4603" s="10">
        <f t="shared" ca="1" si="621"/>
        <v>0.53740886522933917</v>
      </c>
      <c r="T4603" s="25">
        <f ca="1">_xlfn.LOGNORM.INV(S4603,'Input Parameters'!$H$29,'Input Parameters'!$I$29)</f>
        <v>58.849033316122735</v>
      </c>
      <c r="U4603" s="10">
        <f t="shared" ca="1" si="622"/>
        <v>0.72915687161661691</v>
      </c>
      <c r="V4603" s="29">
        <f ca="1">IF('Input Parameters'!$D$30="Beta",_xlfn.BETA.INV(U4603,'Input Parameters'!$L$30,'Input Parameters'!$M$30,'Input Parameters'!$J$30,'Input Parameters'!$K$30),IF('Input Parameters'!$D$30="LogNorm",_xlfn.LOGNORM.INV(U4603,'Input Parameters'!$H$30,'Input Parameters'!$I$30)))</f>
        <v>1.271073937209259</v>
      </c>
      <c r="W4603" s="2">
        <f ca="1">N4603+(P4603-N4603)*(1-ERF((T4603-R4603)/(2*SQRT(L4603*'Input Parameters'!$E$31))))</f>
        <v>0.49776763329672497</v>
      </c>
      <c r="X4603">
        <f t="shared" ca="1" si="623"/>
        <v>1</v>
      </c>
      <c r="Y4603" s="7"/>
    </row>
    <row r="4604" spans="1:25" ht="15" customHeight="1" x14ac:dyDescent="0.3">
      <c r="A4604" s="130">
        <v>4597</v>
      </c>
      <c r="B4604" s="10">
        <f t="shared" ca="1" si="615"/>
        <v>0.95096753420933355</v>
      </c>
      <c r="C4604" s="57">
        <f ca="1">_xlfn.NORM.INV(B4604,'Input Parameters'!$E$19,'Input Parameters'!$F$19)</f>
        <v>707.08903297765357</v>
      </c>
      <c r="D4604" s="10">
        <f t="shared" ca="1" si="616"/>
        <v>0.29556961816962457</v>
      </c>
      <c r="E4604" s="59">
        <f ca="1">IF(_xlfn.NORM.INV(D4604,'Input Parameters'!$E$20,'Input Parameters'!$F$20)&lt;3500,3500,IF(_xlfn.NORM.INV(D4604,'Input Parameters'!$E$20,'Input Parameters'!$F$20)&gt;5500,5500,_xlfn.NORM.INV(D4604,'Input Parameters'!$E$20,'Input Parameters'!$F$20)))</f>
        <v>4423.9698968456778</v>
      </c>
      <c r="F4604" s="10">
        <f t="shared" ca="1" si="617"/>
        <v>0.99056728192344345</v>
      </c>
      <c r="G4604" s="61">
        <f ca="1">_xlfn.NORM.INV(F4604,'Input Parameters'!$E$21,'Input Parameters'!$F$21)</f>
        <v>303.30668948814082</v>
      </c>
      <c r="H4604" s="54">
        <f ca="1">EXP(E4604*(1/'Input Parameters'!$E$22-1/G4604))</f>
        <v>1.6704216074259246</v>
      </c>
      <c r="I4604" s="10">
        <f t="shared" ca="1" si="618"/>
        <v>0.90904655004769996</v>
      </c>
      <c r="J4604" s="29">
        <f ca="1">_xlfn.BETA.INV(I4604,'Input Parameters'!$L$24,'Input Parameters'!$M$24,'Input Parameters'!$J$24,'Input Parameters'!$K$24)</f>
        <v>0.79909065355119313</v>
      </c>
      <c r="K4604" s="156">
        <f ca="1">('Input Parameters'!$E$25/'Input Parameters'!$E$31)^$J4604</f>
        <v>3.2395691351329772E-3</v>
      </c>
      <c r="L4604" s="66">
        <f ca="1">$H4604*$C4604*'Input Parameters'!$E$23*K4604</f>
        <v>3.8263743186038068</v>
      </c>
      <c r="M4604" s="23">
        <f t="shared" ca="1" si="619"/>
        <v>0.25312859582246661</v>
      </c>
      <c r="N4604" s="15">
        <f ca="1">_xlfn.NORM.INV(M4604,'Input Parameters'!$E$26,'Input Parameters'!$F$26)</f>
        <v>2.0041785752092693E-2</v>
      </c>
      <c r="O4604" s="8">
        <f t="shared" ca="1" si="620"/>
        <v>0.35632047942281386</v>
      </c>
      <c r="P4604" s="29">
        <f ca="1">_xlfn.LOGNORM.INV(O4604,'Input Parameters'!$H$27,'Input Parameters'!$I$27)</f>
        <v>1.2095723213638778</v>
      </c>
      <c r="Q4604" s="10"/>
      <c r="R4604" s="15">
        <f>'Input Parameters'!$E$28</f>
        <v>12.7</v>
      </c>
      <c r="S4604" s="10">
        <f t="shared" ca="1" si="621"/>
        <v>0.2216531018924025</v>
      </c>
      <c r="T4604" s="25">
        <f ca="1">_xlfn.LOGNORM.INV(S4604,'Input Parameters'!$H$29,'Input Parameters'!$I$29)</f>
        <v>53.429386221146068</v>
      </c>
      <c r="U4604" s="10">
        <f t="shared" ca="1" si="622"/>
        <v>0.97483195965412295</v>
      </c>
      <c r="V4604" s="29">
        <f ca="1">IF('Input Parameters'!$D$30="Beta",_xlfn.BETA.INV(U4604,'Input Parameters'!$L$30,'Input Parameters'!$M$30,'Input Parameters'!$J$30,'Input Parameters'!$K$30),IF('Input Parameters'!$D$30="LogNorm",_xlfn.LOGNORM.INV(U4604,'Input Parameters'!$H$30,'Input Parameters'!$I$30)))</f>
        <v>2.1618827421134439</v>
      </c>
      <c r="W4604" s="2">
        <f ca="1">N4604+(P4604-N4604)*(1-ERF((T4604-R4604)/(2*SQRT(L4604*'Input Parameters'!$E$31))))</f>
        <v>0.18769100128606739</v>
      </c>
      <c r="X4604">
        <f t="shared" ca="1" si="623"/>
        <v>1</v>
      </c>
      <c r="Y4604" s="7"/>
    </row>
    <row r="4605" spans="1:25" ht="15" customHeight="1" x14ac:dyDescent="0.3">
      <c r="A4605" s="130">
        <v>4598</v>
      </c>
      <c r="B4605" s="10">
        <f t="shared" ca="1" si="615"/>
        <v>0.12027918444869712</v>
      </c>
      <c r="C4605" s="57">
        <f ca="1">_xlfn.NORM.INV(B4605,'Input Parameters'!$E$19,'Input Parameters'!$F$19)</f>
        <v>468.13145107664474</v>
      </c>
      <c r="D4605" s="10">
        <f t="shared" ca="1" si="616"/>
        <v>0.35128674165415763</v>
      </c>
      <c r="E4605" s="59">
        <f ca="1">IF(_xlfn.NORM.INV(D4605,'Input Parameters'!$E$20,'Input Parameters'!$F$20)&lt;3500,3500,IF(_xlfn.NORM.INV(D4605,'Input Parameters'!$E$20,'Input Parameters'!$F$20)&gt;5500,5500,_xlfn.NORM.INV(D4605,'Input Parameters'!$E$20,'Input Parameters'!$F$20)))</f>
        <v>4532.7058060224872</v>
      </c>
      <c r="F4605" s="10">
        <f t="shared" ca="1" si="617"/>
        <v>0.65226955267842213</v>
      </c>
      <c r="G4605" s="61">
        <f ca="1">_xlfn.NORM.INV(F4605,'Input Parameters'!$E$21,'Input Parameters'!$F$21)</f>
        <v>287.9268368350472</v>
      </c>
      <c r="H4605" s="54">
        <f ca="1">EXP(E4605*(1/'Input Parameters'!$E$22-1/G4605))</f>
        <v>0.76141604579798317</v>
      </c>
      <c r="I4605" s="10">
        <f t="shared" ca="1" si="618"/>
        <v>0.82131303243169884</v>
      </c>
      <c r="J4605" s="29">
        <f ca="1">_xlfn.BETA.INV(I4605,'Input Parameters'!$L$24,'Input Parameters'!$M$24,'Input Parameters'!$J$24,'Input Parameters'!$K$24)</f>
        <v>0.74562241764378845</v>
      </c>
      <c r="K4605" s="156">
        <f ca="1">('Input Parameters'!$E$25/'Input Parameters'!$E$31)^$J4605</f>
        <v>4.7540518719855701E-3</v>
      </c>
      <c r="L4605" s="66">
        <f ca="1">$H4605*$C4605*'Input Parameters'!$E$23*K4605</f>
        <v>1.6945475529534062</v>
      </c>
      <c r="M4605" s="23">
        <f t="shared" ca="1" si="619"/>
        <v>0.72755049928607229</v>
      </c>
      <c r="N4605" s="15">
        <f ca="1">_xlfn.NORM.INV(M4605,'Input Parameters'!$E$26,'Input Parameters'!$F$26)</f>
        <v>4.6713850475980298E-2</v>
      </c>
      <c r="O4605" s="8">
        <f t="shared" ca="1" si="620"/>
        <v>0.87178000387393206</v>
      </c>
      <c r="P4605" s="29">
        <f ca="1">_xlfn.LOGNORM.INV(O4605,'Input Parameters'!$H$27,'Input Parameters'!$I$27)</f>
        <v>2.3520329508346349</v>
      </c>
      <c r="Q4605" s="10"/>
      <c r="R4605" s="15">
        <f>'Input Parameters'!$E$28</f>
        <v>12.7</v>
      </c>
      <c r="S4605" s="10">
        <f t="shared" ca="1" si="621"/>
        <v>0.67914095546982967</v>
      </c>
      <c r="T4605" s="25">
        <f ca="1">_xlfn.LOGNORM.INV(S4605,'Input Parameters'!$H$29,'Input Parameters'!$I$29)</f>
        <v>61.354748553612978</v>
      </c>
      <c r="U4605" s="10">
        <f t="shared" ca="1" si="622"/>
        <v>0.5965906466418851</v>
      </c>
      <c r="V4605" s="29">
        <f ca="1">IF('Input Parameters'!$D$30="Beta",_xlfn.BETA.INV(U4605,'Input Parameters'!$L$30,'Input Parameters'!$M$30,'Input Parameters'!$J$30,'Input Parameters'!$K$30),IF('Input Parameters'!$D$30="LogNorm",_xlfn.LOGNORM.INV(U4605,'Input Parameters'!$H$30,'Input Parameters'!$I$30)))</f>
        <v>1.1003595383832019</v>
      </c>
      <c r="W4605" s="2">
        <f ca="1">N4605+(P4605-N4605)*(1-ERF((T4605-R4605)/(2*SQRT(L4605*'Input Parameters'!$E$31))))</f>
        <v>6.5662520622856629E-2</v>
      </c>
      <c r="X4605">
        <f t="shared" ca="1" si="623"/>
        <v>1</v>
      </c>
      <c r="Y4605" s="7"/>
    </row>
    <row r="4606" spans="1:25" ht="15" customHeight="1" x14ac:dyDescent="0.3">
      <c r="A4606" s="130">
        <v>4599</v>
      </c>
      <c r="B4606" s="10">
        <f t="shared" ca="1" si="615"/>
        <v>0.3628894135152968</v>
      </c>
      <c r="C4606" s="57">
        <f ca="1">_xlfn.NORM.INV(B4606,'Input Parameters'!$E$19,'Input Parameters'!$F$19)</f>
        <v>537.66195340943352</v>
      </c>
      <c r="D4606" s="10">
        <f t="shared" ca="1" si="616"/>
        <v>0.19518819132563336</v>
      </c>
      <c r="E4606" s="59">
        <f ca="1">IF(_xlfn.NORM.INV(D4606,'Input Parameters'!$E$20,'Input Parameters'!$F$20)&lt;3500,3500,IF(_xlfn.NORM.INV(D4606,'Input Parameters'!$E$20,'Input Parameters'!$F$20)&gt;5500,5500,_xlfn.NORM.INV(D4606,'Input Parameters'!$E$20,'Input Parameters'!$F$20)))</f>
        <v>4198.7455056621247</v>
      </c>
      <c r="F4606" s="10">
        <f t="shared" ca="1" si="617"/>
        <v>0.79016152194176559</v>
      </c>
      <c r="G4606" s="61">
        <f ca="1">_xlfn.NORM.INV(F4606,'Input Parameters'!$E$21,'Input Parameters'!$F$21)</f>
        <v>291.19287712182921</v>
      </c>
      <c r="H4606" s="54">
        <f ca="1">EXP(E4606*(1/'Input Parameters'!$E$22-1/G4606))</f>
        <v>0.91490763363524352</v>
      </c>
      <c r="I4606" s="10">
        <f t="shared" ca="1" si="618"/>
        <v>0.51235375673474337</v>
      </c>
      <c r="J4606" s="29">
        <f ca="1">_xlfn.BETA.INV(I4606,'Input Parameters'!$L$24,'Input Parameters'!$M$24,'Input Parameters'!$J$24,'Input Parameters'!$K$24)</f>
        <v>0.61214330840767694</v>
      </c>
      <c r="K4606" s="156">
        <f ca="1">('Input Parameters'!$E$25/'Input Parameters'!$E$31)^$J4606</f>
        <v>1.2385371280063208E-2</v>
      </c>
      <c r="L4606" s="66">
        <f ca="1">$H4606*$C4606*'Input Parameters'!$E$23*K4606</f>
        <v>6.0925006874444332</v>
      </c>
      <c r="M4606" s="23">
        <f t="shared" ca="1" si="619"/>
        <v>0.21377069273748162</v>
      </c>
      <c r="N4606" s="15">
        <f ca="1">_xlfn.NORM.INV(M4606,'Input Parameters'!$E$26,'Input Parameters'!$F$26)</f>
        <v>1.733847650004787E-2</v>
      </c>
      <c r="O4606" s="8">
        <f t="shared" ca="1" si="620"/>
        <v>0.13828207356432809</v>
      </c>
      <c r="P4606" s="29">
        <f ca="1">_xlfn.LOGNORM.INV(O4606,'Input Parameters'!$H$27,'Input Parameters'!$I$27)</f>
        <v>0.87971063905150748</v>
      </c>
      <c r="Q4606" s="10"/>
      <c r="R4606" s="15">
        <f>'Input Parameters'!$E$28</f>
        <v>12.7</v>
      </c>
      <c r="S4606" s="10">
        <f t="shared" ca="1" si="621"/>
        <v>0.78011599917354946</v>
      </c>
      <c r="T4606" s="25">
        <f ca="1">_xlfn.LOGNORM.INV(S4606,'Input Parameters'!$H$29,'Input Parameters'!$I$29)</f>
        <v>63.508432103676633</v>
      </c>
      <c r="U4606" s="10">
        <f t="shared" ca="1" si="622"/>
        <v>4.1782213355047726E-2</v>
      </c>
      <c r="V4606" s="29">
        <f ca="1">IF('Input Parameters'!$D$30="Beta",_xlfn.BETA.INV(U4606,'Input Parameters'!$L$30,'Input Parameters'!$M$30,'Input Parameters'!$J$30,'Input Parameters'!$K$30),IF('Input Parameters'!$D$30="LogNorm",_xlfn.LOGNORM.INV(U4606,'Input Parameters'!$H$30,'Input Parameters'!$I$30)))</f>
        <v>0.50502030967894118</v>
      </c>
      <c r="W4606" s="2">
        <f ca="1">N4606+(P4606-N4606)*(1-ERF((T4606-R4606)/(2*SQRT(L4606*'Input Parameters'!$E$31))))</f>
        <v>0.14283163633993967</v>
      </c>
      <c r="X4606">
        <f t="shared" ca="1" si="623"/>
        <v>1</v>
      </c>
      <c r="Y4606" s="7"/>
    </row>
    <row r="4607" spans="1:25" ht="15" customHeight="1" x14ac:dyDescent="0.3">
      <c r="A4607" s="130">
        <v>4600</v>
      </c>
      <c r="B4607" s="10">
        <f t="shared" ca="1" si="615"/>
        <v>0.37332704279552698</v>
      </c>
      <c r="C4607" s="57">
        <f ca="1">_xlfn.NORM.INV(B4607,'Input Parameters'!$E$19,'Input Parameters'!$F$19)</f>
        <v>540.00190787858241</v>
      </c>
      <c r="D4607" s="10">
        <f t="shared" ca="1" si="616"/>
        <v>0.4844007697940913</v>
      </c>
      <c r="E4607" s="59">
        <f ca="1">IF(_xlfn.NORM.INV(D4607,'Input Parameters'!$E$20,'Input Parameters'!$F$20)&lt;3500,3500,IF(_xlfn.NORM.INV(D4607,'Input Parameters'!$E$20,'Input Parameters'!$F$20)&gt;5500,5500,_xlfn.NORM.INV(D4607,'Input Parameters'!$E$20,'Input Parameters'!$F$20)))</f>
        <v>4772.6219915085549</v>
      </c>
      <c r="F4607" s="10">
        <f t="shared" ca="1" si="617"/>
        <v>0.5106651833692869</v>
      </c>
      <c r="G4607" s="61">
        <f ca="1">_xlfn.NORM.INV(F4607,'Input Parameters'!$E$21,'Input Parameters'!$F$21)</f>
        <v>285.06015152588583</v>
      </c>
      <c r="H4607" s="54">
        <f ca="1">EXP(E4607*(1/'Input Parameters'!$E$22-1/G4607))</f>
        <v>0.63527571488479484</v>
      </c>
      <c r="I4607" s="10">
        <f t="shared" ca="1" si="618"/>
        <v>0.79076153219117384</v>
      </c>
      <c r="J4607" s="29">
        <f ca="1">_xlfn.BETA.INV(I4607,'Input Parameters'!$L$24,'Input Parameters'!$M$24,'Input Parameters'!$J$24,'Input Parameters'!$K$24)</f>
        <v>0.73018418536882135</v>
      </c>
      <c r="K4607" s="156">
        <f ca="1">('Input Parameters'!$E$25/'Input Parameters'!$E$31)^$J4607</f>
        <v>5.3108089917489904E-3</v>
      </c>
      <c r="L4607" s="66">
        <f ca="1">$H4607*$C4607*'Input Parameters'!$E$23*K4607</f>
        <v>1.8218735454331072</v>
      </c>
      <c r="M4607" s="23">
        <f t="shared" ca="1" si="619"/>
        <v>9.6388859525012971E-2</v>
      </c>
      <c r="N4607" s="15">
        <f ca="1">_xlfn.NORM.INV(M4607,'Input Parameters'!$E$26,'Input Parameters'!$F$26)</f>
        <v>6.6494793142272031E-3</v>
      </c>
      <c r="O4607" s="8">
        <f t="shared" ca="1" si="620"/>
        <v>0.60736067786514181</v>
      </c>
      <c r="P4607" s="29">
        <f ca="1">_xlfn.LOGNORM.INV(O4607,'Input Parameters'!$H$27,'Input Parameters'!$I$27)</f>
        <v>1.6059978152858156</v>
      </c>
      <c r="Q4607" s="10"/>
      <c r="R4607" s="15">
        <f>'Input Parameters'!$E$28</f>
        <v>12.7</v>
      </c>
      <c r="S4607" s="10">
        <f t="shared" ca="1" si="621"/>
        <v>0.6983825772269483</v>
      </c>
      <c r="T4607" s="25">
        <f ca="1">_xlfn.LOGNORM.INV(S4607,'Input Parameters'!$H$29,'Input Parameters'!$I$29)</f>
        <v>61.731019801059702</v>
      </c>
      <c r="U4607" s="10">
        <f t="shared" ca="1" si="622"/>
        <v>6.541010139738479E-2</v>
      </c>
      <c r="V4607" s="29">
        <f ca="1">IF('Input Parameters'!$D$30="Beta",_xlfn.BETA.INV(U4607,'Input Parameters'!$L$30,'Input Parameters'!$M$30,'Input Parameters'!$J$30,'Input Parameters'!$K$30),IF('Input Parameters'!$D$30="LogNorm",_xlfn.LOGNORM.INV(U4607,'Input Parameters'!$H$30,'Input Parameters'!$I$30)))</f>
        <v>0.55068054958374235</v>
      </c>
      <c r="W4607" s="2">
        <f ca="1">N4607+(P4607-N4607)*(1-ERF((T4607-R4607)/(2*SQRT(L4607*'Input Parameters'!$E$31))))</f>
        <v>2.2980371064737565E-2</v>
      </c>
      <c r="X4607">
        <f t="shared" ca="1" si="623"/>
        <v>1</v>
      </c>
      <c r="Y4607" s="7"/>
    </row>
    <row r="4608" spans="1:25" ht="15" customHeight="1" x14ac:dyDescent="0.3">
      <c r="A4608" s="130">
        <v>4601</v>
      </c>
      <c r="B4608" s="10">
        <f t="shared" ca="1" si="615"/>
        <v>0.78956766655918798</v>
      </c>
      <c r="C4608" s="57">
        <f ca="1">_xlfn.NORM.INV(B4608,'Input Parameters'!$E$19,'Input Parameters'!$F$19)</f>
        <v>635.31591269447802</v>
      </c>
      <c r="D4608" s="10">
        <f t="shared" ca="1" si="616"/>
        <v>0.1764987904159615</v>
      </c>
      <c r="E4608" s="59">
        <f ca="1">IF(_xlfn.NORM.INV(D4608,'Input Parameters'!$E$20,'Input Parameters'!$F$20)&lt;3500,3500,IF(_xlfn.NORM.INV(D4608,'Input Parameters'!$E$20,'Input Parameters'!$F$20)&gt;5500,5500,_xlfn.NORM.INV(D4608,'Input Parameters'!$E$20,'Input Parameters'!$F$20)))</f>
        <v>4149.8465313161432</v>
      </c>
      <c r="F4608" s="10">
        <f t="shared" ca="1" si="617"/>
        <v>0.55749353874074703</v>
      </c>
      <c r="G4608" s="61">
        <f ca="1">_xlfn.NORM.INV(F4608,'Input Parameters'!$E$21,'Input Parameters'!$F$21)</f>
        <v>285.98669312165146</v>
      </c>
      <c r="H4608" s="54">
        <f ca="1">EXP(E4608*(1/'Input Parameters'!$E$22-1/G4608))</f>
        <v>0.70657260927144938</v>
      </c>
      <c r="I4608" s="10">
        <f t="shared" ca="1" si="618"/>
        <v>0.3234299048655227</v>
      </c>
      <c r="J4608" s="29">
        <f ca="1">_xlfn.BETA.INV(I4608,'Input Parameters'!$L$24,'Input Parameters'!$M$24,'Input Parameters'!$J$24,'Input Parameters'!$K$24)</f>
        <v>0.53213301702296112</v>
      </c>
      <c r="K4608" s="156">
        <f ca="1">('Input Parameters'!$E$25/'Input Parameters'!$E$31)^$J4608</f>
        <v>2.1987490644051894E-2</v>
      </c>
      <c r="L4608" s="66">
        <f ca="1">$H4608*$C4608*'Input Parameters'!$E$23*K4608</f>
        <v>9.8701146770404371</v>
      </c>
      <c r="M4608" s="23">
        <f t="shared" ca="1" si="619"/>
        <v>0.23607476051461307</v>
      </c>
      <c r="N4608" s="15">
        <f ca="1">_xlfn.NORM.INV(M4608,'Input Parameters'!$E$26,'Input Parameters'!$F$26)</f>
        <v>1.8901293156915765E-2</v>
      </c>
      <c r="O4608" s="8">
        <f t="shared" ca="1" si="620"/>
        <v>0.52086789232415509</v>
      </c>
      <c r="P4608" s="29">
        <f ca="1">_xlfn.LOGNORM.INV(O4608,'Input Parameters'!$H$27,'Input Parameters'!$I$27)</f>
        <v>1.4569775407041206</v>
      </c>
      <c r="Q4608" s="10"/>
      <c r="R4608" s="15">
        <f>'Input Parameters'!$E$28</f>
        <v>12.7</v>
      </c>
      <c r="S4608" s="10">
        <f t="shared" ca="1" si="621"/>
        <v>0.7134351439106863</v>
      </c>
      <c r="T4608" s="25">
        <f ca="1">_xlfn.LOGNORM.INV(S4608,'Input Parameters'!$H$29,'Input Parameters'!$I$29)</f>
        <v>62.034595176995367</v>
      </c>
      <c r="U4608" s="10">
        <f t="shared" ca="1" si="622"/>
        <v>0.49425024772127046</v>
      </c>
      <c r="V4608" s="29">
        <f ca="1">IF('Input Parameters'!$D$30="Beta",_xlfn.BETA.INV(U4608,'Input Parameters'!$L$30,'Input Parameters'!$M$30,'Input Parameters'!$J$30,'Input Parameters'!$K$30),IF('Input Parameters'!$D$30="LogNorm",_xlfn.LOGNORM.INV(U4608,'Input Parameters'!$H$30,'Input Parameters'!$I$30)))</f>
        <v>0.99354401198369435</v>
      </c>
      <c r="W4608" s="2">
        <f ca="1">N4608+(P4608-N4608)*(1-ERF((T4608-R4608)/(2*SQRT(L4608*'Input Parameters'!$E$31))))</f>
        <v>0.40262473543115862</v>
      </c>
      <c r="X4608">
        <f t="shared" ca="1" si="623"/>
        <v>1</v>
      </c>
      <c r="Y4608" s="7"/>
    </row>
    <row r="4609" spans="1:25" ht="15" customHeight="1" x14ac:dyDescent="0.3">
      <c r="A4609" s="130">
        <v>4602</v>
      </c>
      <c r="B4609" s="10">
        <f t="shared" ca="1" si="615"/>
        <v>5.3836973368572294E-2</v>
      </c>
      <c r="C4609" s="57">
        <f ca="1">_xlfn.NORM.INV(B4609,'Input Parameters'!$E$19,'Input Parameters'!$F$19)</f>
        <v>431.3617563537548</v>
      </c>
      <c r="D4609" s="10">
        <f t="shared" ca="1" si="616"/>
        <v>0.23040862755474922</v>
      </c>
      <c r="E4609" s="59">
        <f ca="1">IF(_xlfn.NORM.INV(D4609,'Input Parameters'!$E$20,'Input Parameters'!$F$20)&lt;3500,3500,IF(_xlfn.NORM.INV(D4609,'Input Parameters'!$E$20,'Input Parameters'!$F$20)&gt;5500,5500,_xlfn.NORM.INV(D4609,'Input Parameters'!$E$20,'Input Parameters'!$F$20)))</f>
        <v>4283.7487470496017</v>
      </c>
      <c r="F4609" s="10">
        <f t="shared" ca="1" si="617"/>
        <v>0.84770966555504434</v>
      </c>
      <c r="G4609" s="61">
        <f ca="1">_xlfn.NORM.INV(F4609,'Input Parameters'!$E$21,'Input Parameters'!$F$21)</f>
        <v>292.91954629389517</v>
      </c>
      <c r="H4609" s="54">
        <f ca="1">EXP(E4609*(1/'Input Parameters'!$E$22-1/G4609))</f>
        <v>0.99599241834403252</v>
      </c>
      <c r="I4609" s="10">
        <f t="shared" ca="1" si="618"/>
        <v>1.34741017243456E-2</v>
      </c>
      <c r="J4609" s="29">
        <f ca="1">_xlfn.BETA.INV(I4609,'Input Parameters'!$L$24,'Input Parameters'!$M$24,'Input Parameters'!$J$24,'Input Parameters'!$K$24)</f>
        <v>0.25986471439435183</v>
      </c>
      <c r="K4609" s="156">
        <f ca="1">('Input Parameters'!$E$25/'Input Parameters'!$E$31)^$J4609</f>
        <v>0.15502762825716576</v>
      </c>
      <c r="L4609" s="66">
        <f ca="1">$H4609*$C4609*'Input Parameters'!$E$23*K4609</f>
        <v>66.604991040330773</v>
      </c>
      <c r="M4609" s="23">
        <f t="shared" ca="1" si="619"/>
        <v>0.61571158712107388</v>
      </c>
      <c r="N4609" s="15">
        <f ca="1">_xlfn.NORM.INV(M4609,'Input Parameters'!$E$26,'Input Parameters'!$F$26)</f>
        <v>4.01789765511021E-2</v>
      </c>
      <c r="O4609" s="8">
        <f t="shared" ca="1" si="620"/>
        <v>0.81745050736718905</v>
      </c>
      <c r="P4609" s="29">
        <f ca="1">_xlfn.LOGNORM.INV(O4609,'Input Parameters'!$H$27,'Input Parameters'!$I$27)</f>
        <v>2.1252721817331612</v>
      </c>
      <c r="Q4609" s="10"/>
      <c r="R4609" s="15">
        <f>'Input Parameters'!$E$28</f>
        <v>12.7</v>
      </c>
      <c r="S4609" s="10">
        <f t="shared" ca="1" si="621"/>
        <v>0.65555130781408322</v>
      </c>
      <c r="T4609" s="25">
        <f ca="1">_xlfn.LOGNORM.INV(S4609,'Input Parameters'!$H$29,'Input Parameters'!$I$29)</f>
        <v>60.908994540634801</v>
      </c>
      <c r="U4609" s="10">
        <f t="shared" ca="1" si="622"/>
        <v>0.85974966415929333</v>
      </c>
      <c r="V4609" s="29">
        <f ca="1">IF('Input Parameters'!$D$30="Beta",_xlfn.BETA.INV(U4609,'Input Parameters'!$L$30,'Input Parameters'!$M$30,'Input Parameters'!$J$30,'Input Parameters'!$K$30),IF('Input Parameters'!$D$30="LogNorm",_xlfn.LOGNORM.INV(U4609,'Input Parameters'!$H$30,'Input Parameters'!$I$30)))</f>
        <v>1.529258216272442</v>
      </c>
      <c r="W4609" s="2">
        <f ca="1">N4609+(P4609-N4609)*(1-ERF((T4609-R4609)/(2*SQRT(L4609*'Input Parameters'!$E$31))))</f>
        <v>1.450056112373167</v>
      </c>
      <c r="X4609">
        <f t="shared" ca="1" si="623"/>
        <v>1</v>
      </c>
      <c r="Y4609" s="7"/>
    </row>
    <row r="4610" spans="1:25" ht="15" customHeight="1" x14ac:dyDescent="0.3">
      <c r="A4610" s="130">
        <v>4603</v>
      </c>
      <c r="B4610" s="10">
        <f t="shared" ca="1" si="615"/>
        <v>0.83988841275922133</v>
      </c>
      <c r="C4610" s="57">
        <f ca="1">_xlfn.NORM.INV(B4610,'Input Parameters'!$E$19,'Input Parameters'!$F$19)</f>
        <v>651.29294670977561</v>
      </c>
      <c r="D4610" s="10">
        <f t="shared" ca="1" si="616"/>
        <v>0.3871441627422384</v>
      </c>
      <c r="E4610" s="59">
        <f ca="1">IF(_xlfn.NORM.INV(D4610,'Input Parameters'!$E$20,'Input Parameters'!$F$20)&lt;3500,3500,IF(_xlfn.NORM.INV(D4610,'Input Parameters'!$E$20,'Input Parameters'!$F$20)&gt;5500,5500,_xlfn.NORM.INV(D4610,'Input Parameters'!$E$20,'Input Parameters'!$F$20)))</f>
        <v>4599.2608997917814</v>
      </c>
      <c r="F4610" s="10">
        <f t="shared" ca="1" si="617"/>
        <v>0.23236954237076557</v>
      </c>
      <c r="G4610" s="61">
        <f ca="1">_xlfn.NORM.INV(F4610,'Input Parameters'!$E$21,'Input Parameters'!$F$21)</f>
        <v>279.10382438243749</v>
      </c>
      <c r="H4610" s="54">
        <f ca="1">EXP(E4610*(1/'Input Parameters'!$E$22-1/G4610))</f>
        <v>0.45770166200022866</v>
      </c>
      <c r="I4610" s="10">
        <f t="shared" ca="1" si="618"/>
        <v>0.54897817649346747</v>
      </c>
      <c r="J4610" s="29">
        <f ca="1">_xlfn.BETA.INV(I4610,'Input Parameters'!$L$24,'Input Parameters'!$M$24,'Input Parameters'!$J$24,'Input Parameters'!$K$24)</f>
        <v>0.62686081718052644</v>
      </c>
      <c r="K4610" s="156">
        <f ca="1">('Input Parameters'!$E$25/'Input Parameters'!$E$31)^$J4610</f>
        <v>1.1144424066494955E-2</v>
      </c>
      <c r="L4610" s="66">
        <f ca="1">$H4610*$C4610*'Input Parameters'!$E$23*K4610</f>
        <v>3.3221290114941695</v>
      </c>
      <c r="M4610" s="23">
        <f t="shared" ca="1" si="619"/>
        <v>0.34845301863238309</v>
      </c>
      <c r="N4610" s="15">
        <f ca="1">_xlfn.NORM.INV(M4610,'Input Parameters'!$E$26,'Input Parameters'!$F$26)</f>
        <v>2.5820492237638597E-2</v>
      </c>
      <c r="O4610" s="8">
        <f t="shared" ca="1" si="620"/>
        <v>0.64590049753365153</v>
      </c>
      <c r="P4610" s="29">
        <f ca="1">_xlfn.LOGNORM.INV(O4610,'Input Parameters'!$H$27,'Input Parameters'!$I$27)</f>
        <v>1.6800031770217068</v>
      </c>
      <c r="Q4610" s="10"/>
      <c r="R4610" s="15">
        <f>'Input Parameters'!$E$28</f>
        <v>12.7</v>
      </c>
      <c r="S4610" s="10">
        <f t="shared" ca="1" si="621"/>
        <v>2.5890537137691072E-2</v>
      </c>
      <c r="T4610" s="25">
        <f ca="1">_xlfn.LOGNORM.INV(S4610,'Input Parameters'!$H$29,'Input Parameters'!$I$29)</f>
        <v>46.808568677919034</v>
      </c>
      <c r="U4610" s="10">
        <f t="shared" ca="1" si="622"/>
        <v>0.15520249945539288</v>
      </c>
      <c r="V4610" s="29">
        <f ca="1">IF('Input Parameters'!$D$30="Beta",_xlfn.BETA.INV(U4610,'Input Parameters'!$L$30,'Input Parameters'!$M$30,'Input Parameters'!$J$30,'Input Parameters'!$K$30),IF('Input Parameters'!$D$30="LogNorm",_xlfn.LOGNORM.INV(U4610,'Input Parameters'!$H$30,'Input Parameters'!$I$30)))</f>
        <v>0.66977953834741222</v>
      </c>
      <c r="W4610" s="2">
        <f ca="1">N4610+(P4610-N4610)*(1-ERF((T4610-R4610)/(2*SQRT(L4610*'Input Parameters'!$E$31))))</f>
        <v>0.33309142172829542</v>
      </c>
      <c r="X4610">
        <f t="shared" ca="1" si="623"/>
        <v>1</v>
      </c>
      <c r="Y4610" s="7"/>
    </row>
    <row r="4611" spans="1:25" ht="15" customHeight="1" x14ac:dyDescent="0.3">
      <c r="A4611" s="130">
        <v>4604</v>
      </c>
      <c r="B4611" s="10">
        <f t="shared" ca="1" si="615"/>
        <v>0.84084879237110277</v>
      </c>
      <c r="C4611" s="57">
        <f ca="1">_xlfn.NORM.INV(B4611,'Input Parameters'!$E$19,'Input Parameters'!$F$19)</f>
        <v>651.6269822639357</v>
      </c>
      <c r="D4611" s="10">
        <f t="shared" ca="1" si="616"/>
        <v>0.30093286949655029</v>
      </c>
      <c r="E4611" s="59">
        <f ca="1">IF(_xlfn.NORM.INV(D4611,'Input Parameters'!$E$20,'Input Parameters'!$F$20)&lt;3500,3500,IF(_xlfn.NORM.INV(D4611,'Input Parameters'!$E$20,'Input Parameters'!$F$20)&gt;5500,5500,_xlfn.NORM.INV(D4611,'Input Parameters'!$E$20,'Input Parameters'!$F$20)))</f>
        <v>4434.7964439101215</v>
      </c>
      <c r="F4611" s="10">
        <f t="shared" ca="1" si="617"/>
        <v>0.24056486313840098</v>
      </c>
      <c r="G4611" s="61">
        <f ca="1">_xlfn.NORM.INV(F4611,'Input Parameters'!$E$21,'Input Parameters'!$F$21)</f>
        <v>279.31273449287607</v>
      </c>
      <c r="H4611" s="54">
        <f ca="1">EXP(E4611*(1/'Input Parameters'!$E$22-1/G4611))</f>
        <v>0.47630046335783127</v>
      </c>
      <c r="I4611" s="10">
        <f t="shared" ca="1" si="618"/>
        <v>0.64702979406988037</v>
      </c>
      <c r="J4611" s="29">
        <f ca="1">_xlfn.BETA.INV(I4611,'Input Parameters'!$L$24,'Input Parameters'!$M$24,'Input Parameters'!$J$24,'Input Parameters'!$K$24)</f>
        <v>0.66659211896433168</v>
      </c>
      <c r="K4611" s="156">
        <f ca="1">('Input Parameters'!$E$25/'Input Parameters'!$E$31)^$J4611</f>
        <v>8.3806451593536942E-3</v>
      </c>
      <c r="L4611" s="66">
        <f ca="1">$H4611*$C4611*'Input Parameters'!$E$23*K4611</f>
        <v>2.6011027957332664</v>
      </c>
      <c r="M4611" s="23">
        <f t="shared" ca="1" si="619"/>
        <v>3.0093549487849591E-3</v>
      </c>
      <c r="N4611" s="15">
        <f ca="1">_xlfn.NORM.INV(M4611,'Input Parameters'!$E$26,'Input Parameters'!$F$26)</f>
        <v>-2.3681966925815291E-2</v>
      </c>
      <c r="O4611" s="8">
        <f t="shared" ca="1" si="620"/>
        <v>0.97060543915180042</v>
      </c>
      <c r="P4611" s="29">
        <f ca="1">_xlfn.LOGNORM.INV(O4611,'Input Parameters'!$H$27,'Input Parameters'!$I$27)</f>
        <v>3.2846678335844994</v>
      </c>
      <c r="Q4611" s="10"/>
      <c r="R4611" s="15">
        <f>'Input Parameters'!$E$28</f>
        <v>12.7</v>
      </c>
      <c r="S4611" s="10">
        <f t="shared" ca="1" si="621"/>
        <v>0.92142842404171765</v>
      </c>
      <c r="T4611" s="25">
        <f ca="1">_xlfn.LOGNORM.INV(S4611,'Input Parameters'!$H$29,'Input Parameters'!$I$29)</f>
        <v>68.256325899306404</v>
      </c>
      <c r="U4611" s="10">
        <f t="shared" ca="1" si="622"/>
        <v>0.84602582130861259</v>
      </c>
      <c r="V4611" s="29">
        <f ca="1">IF('Input Parameters'!$D$30="Beta",_xlfn.BETA.INV(U4611,'Input Parameters'!$L$30,'Input Parameters'!$M$30,'Input Parameters'!$J$30,'Input Parameters'!$K$30),IF('Input Parameters'!$D$30="LogNorm",_xlfn.LOGNORM.INV(U4611,'Input Parameters'!$H$30,'Input Parameters'!$I$30)))</f>
        <v>1.4937004727601939</v>
      </c>
      <c r="W4611" s="2">
        <f ca="1">N4611+(P4611-N4611)*(1-ERF((T4611-R4611)/(2*SQRT(L4611*'Input Parameters'!$E$31))))</f>
        <v>2.5477885316086205E-2</v>
      </c>
      <c r="X4611">
        <f t="shared" ca="1" si="623"/>
        <v>1</v>
      </c>
      <c r="Y4611" s="7"/>
    </row>
    <row r="4612" spans="1:25" ht="15" customHeight="1" x14ac:dyDescent="0.3">
      <c r="A4612" s="130">
        <v>4605</v>
      </c>
      <c r="B4612" s="10">
        <f t="shared" ca="1" si="615"/>
        <v>0.31014164989040982</v>
      </c>
      <c r="C4612" s="57">
        <f ca="1">_xlfn.NORM.INV(B4612,'Input Parameters'!$E$19,'Input Parameters'!$F$19)</f>
        <v>525.43456981153554</v>
      </c>
      <c r="D4612" s="10">
        <f t="shared" ca="1" si="616"/>
        <v>0.89300874566065125</v>
      </c>
      <c r="E4612" s="59">
        <f ca="1">IF(_xlfn.NORM.INV(D4612,'Input Parameters'!$E$20,'Input Parameters'!$F$20)&lt;3500,3500,IF(_xlfn.NORM.INV(D4612,'Input Parameters'!$E$20,'Input Parameters'!$F$20)&gt;5500,5500,_xlfn.NORM.INV(D4612,'Input Parameters'!$E$20,'Input Parameters'!$F$20)))</f>
        <v>5500</v>
      </c>
      <c r="F4612" s="10">
        <f t="shared" ca="1" si="617"/>
        <v>0.47023459207031604</v>
      </c>
      <c r="G4612" s="61">
        <f ca="1">_xlfn.NORM.INV(F4612,'Input Parameters'!$E$21,'Input Parameters'!$F$21)</f>
        <v>284.26301384884295</v>
      </c>
      <c r="H4612" s="54">
        <f ca="1">EXP(E4612*(1/'Input Parameters'!$E$22-1/G4612))</f>
        <v>0.56161001945491584</v>
      </c>
      <c r="I4612" s="10">
        <f t="shared" ca="1" si="618"/>
        <v>0.4026955100086993</v>
      </c>
      <c r="J4612" s="29">
        <f ca="1">_xlfn.BETA.INV(I4612,'Input Parameters'!$L$24,'Input Parameters'!$M$24,'Input Parameters'!$J$24,'Input Parameters'!$K$24)</f>
        <v>0.56706093936382751</v>
      </c>
      <c r="K4612" s="156">
        <f ca="1">('Input Parameters'!$E$25/'Input Parameters'!$E$31)^$J4612</f>
        <v>1.7114337571123885E-2</v>
      </c>
      <c r="L4612" s="66">
        <f ca="1">$H4612*$C4612*'Input Parameters'!$E$23*K4612</f>
        <v>5.0502582185565155</v>
      </c>
      <c r="M4612" s="23">
        <f t="shared" ca="1" si="619"/>
        <v>0.2151754824753066</v>
      </c>
      <c r="N4612" s="15">
        <f ca="1">_xlfn.NORM.INV(M4612,'Input Parameters'!$E$26,'Input Parameters'!$F$26)</f>
        <v>1.7439584406192522E-2</v>
      </c>
      <c r="O4612" s="8">
        <f t="shared" ca="1" si="620"/>
        <v>1.3187506483368305E-2</v>
      </c>
      <c r="P4612" s="29">
        <f ca="1">_xlfn.LOGNORM.INV(O4612,'Input Parameters'!$H$27,'Input Parameters'!$I$27)</f>
        <v>0.53300430313415104</v>
      </c>
      <c r="Q4612" s="10"/>
      <c r="R4612" s="15">
        <f>'Input Parameters'!$E$28</f>
        <v>12.7</v>
      </c>
      <c r="S4612" s="10">
        <f t="shared" ca="1" si="621"/>
        <v>0.54136457089216905</v>
      </c>
      <c r="T4612" s="25">
        <f ca="1">_xlfn.LOGNORM.INV(S4612,'Input Parameters'!$H$29,'Input Parameters'!$I$29)</f>
        <v>58.91490485007111</v>
      </c>
      <c r="U4612" s="10">
        <f t="shared" ca="1" si="622"/>
        <v>0.71071179787309069</v>
      </c>
      <c r="V4612" s="29">
        <f ca="1">IF('Input Parameters'!$D$30="Beta",_xlfn.BETA.INV(U4612,'Input Parameters'!$L$30,'Input Parameters'!$M$30,'Input Parameters'!$J$30,'Input Parameters'!$K$30),IF('Input Parameters'!$D$30="LogNorm",_xlfn.LOGNORM.INV(U4612,'Input Parameters'!$H$30,'Input Parameters'!$I$30)))</f>
        <v>1.2439006713827299</v>
      </c>
      <c r="W4612" s="2">
        <f ca="1">N4612+(P4612-N4612)*(1-ERF((T4612-R4612)/(2*SQRT(L4612*'Input Parameters'!$E$31))))</f>
        <v>9.2662402346286504E-2</v>
      </c>
      <c r="X4612">
        <f t="shared" ca="1" si="623"/>
        <v>1</v>
      </c>
      <c r="Y4612" s="7"/>
    </row>
    <row r="4613" spans="1:25" ht="15" customHeight="1" x14ac:dyDescent="0.3">
      <c r="A4613" s="130">
        <v>4606</v>
      </c>
      <c r="B4613" s="10">
        <f t="shared" ref="B4613:B4676" ca="1" si="624">RAND()</f>
        <v>0.64895110331998263</v>
      </c>
      <c r="C4613" s="57">
        <f ca="1">_xlfn.NORM.INV(B4613,'Input Parameters'!$E$19,'Input Parameters'!$F$19)</f>
        <v>599.62042226886422</v>
      </c>
      <c r="D4613" s="10">
        <f t="shared" ref="D4613:D4676" ca="1" si="625">RAND()</f>
        <v>0.2754744844362722</v>
      </c>
      <c r="E4613" s="59">
        <f ca="1">IF(_xlfn.NORM.INV(D4613,'Input Parameters'!$E$20,'Input Parameters'!$F$20)&lt;3500,3500,IF(_xlfn.NORM.INV(D4613,'Input Parameters'!$E$20,'Input Parameters'!$F$20)&gt;5500,5500,_xlfn.NORM.INV(D4613,'Input Parameters'!$E$20,'Input Parameters'!$F$20)))</f>
        <v>4382.5628955822121</v>
      </c>
      <c r="F4613" s="10">
        <f t="shared" ref="F4613:F4676" ca="1" si="626">RAND()</f>
        <v>0.76246286755683701</v>
      </c>
      <c r="G4613" s="61">
        <f ca="1">_xlfn.NORM.INV(F4613,'Input Parameters'!$E$21,'Input Parameters'!$F$21)</f>
        <v>290.46398388465059</v>
      </c>
      <c r="H4613" s="54">
        <f ca="1">EXP(E4613*(1/'Input Parameters'!$E$22-1/G4613))</f>
        <v>0.87757478026906277</v>
      </c>
      <c r="I4613" s="10">
        <f t="shared" ref="I4613:I4676" ca="1" si="627">RAND()</f>
        <v>0.52124139074526477</v>
      </c>
      <c r="J4613" s="29">
        <f ca="1">_xlfn.BETA.INV(I4613,'Input Parameters'!$L$24,'Input Parameters'!$M$24,'Input Parameters'!$J$24,'Input Parameters'!$K$24)</f>
        <v>0.61571986965944747</v>
      </c>
      <c r="K4613" s="156">
        <f ca="1">('Input Parameters'!$E$25/'Input Parameters'!$E$31)^$J4613</f>
        <v>1.2071646131345247E-2</v>
      </c>
      <c r="L4613" s="66">
        <f ca="1">$H4613*$C4613*'Input Parameters'!$E$23*K4613</f>
        <v>6.3522421607044111</v>
      </c>
      <c r="M4613" s="23">
        <f t="shared" ref="M4613:M4676" ca="1" si="628">RAND()</f>
        <v>0.17620062284886684</v>
      </c>
      <c r="N4613" s="15">
        <f ca="1">_xlfn.NORM.INV(M4613,'Input Parameters'!$E$26,'Input Parameters'!$F$26)</f>
        <v>1.4471223282713955E-2</v>
      </c>
      <c r="O4613" s="8">
        <f t="shared" ref="O4613:O4676" ca="1" si="629">RAND()</f>
        <v>0.46540191191442193</v>
      </c>
      <c r="P4613" s="29">
        <f ca="1">_xlfn.LOGNORM.INV(O4613,'Input Parameters'!$H$27,'Input Parameters'!$I$27)</f>
        <v>1.3699795118153921</v>
      </c>
      <c r="Q4613" s="10"/>
      <c r="R4613" s="15">
        <f>'Input Parameters'!$E$28</f>
        <v>12.7</v>
      </c>
      <c r="S4613" s="10">
        <f t="shared" ref="S4613:S4676" ca="1" si="630">RAND()</f>
        <v>0.75573316726818385</v>
      </c>
      <c r="T4613" s="25">
        <f ca="1">_xlfn.LOGNORM.INV(S4613,'Input Parameters'!$H$29,'Input Parameters'!$I$29)</f>
        <v>62.940971411285894</v>
      </c>
      <c r="U4613" s="10">
        <f t="shared" ref="U4613:U4676" ca="1" si="631">RAND()</f>
        <v>0.26503406021582276</v>
      </c>
      <c r="V4613" s="29">
        <f ca="1">IF('Input Parameters'!$D$30="Beta",_xlfn.BETA.INV(U4613,'Input Parameters'!$L$30,'Input Parameters'!$M$30,'Input Parameters'!$J$30,'Input Parameters'!$K$30),IF('Input Parameters'!$D$30="LogNorm",_xlfn.LOGNORM.INV(U4613,'Input Parameters'!$H$30,'Input Parameters'!$I$30)))</f>
        <v>0.7800449972281559</v>
      </c>
      <c r="W4613" s="2">
        <f ca="1">N4613+(P4613-N4613)*(1-ERF((T4613-R4613)/(2*SQRT(L4613*'Input Parameters'!$E$31))))</f>
        <v>0.22955451969416535</v>
      </c>
      <c r="X4613">
        <f t="shared" ca="1" si="623"/>
        <v>1</v>
      </c>
      <c r="Y4613" s="7"/>
    </row>
    <row r="4614" spans="1:25" ht="15" customHeight="1" x14ac:dyDescent="0.3">
      <c r="A4614" s="130">
        <v>4607</v>
      </c>
      <c r="B4614" s="10">
        <f t="shared" ca="1" si="624"/>
        <v>0.91735032350714707</v>
      </c>
      <c r="C4614" s="57">
        <f ca="1">_xlfn.NORM.INV(B4614,'Input Parameters'!$E$19,'Input Parameters'!$F$19)</f>
        <v>684.54097648847664</v>
      </c>
      <c r="D4614" s="10">
        <f t="shared" ca="1" si="625"/>
        <v>0.45361364220856037</v>
      </c>
      <c r="E4614" s="59">
        <f ca="1">IF(_xlfn.NORM.INV(D4614,'Input Parameters'!$E$20,'Input Parameters'!$F$20)&lt;3500,3500,IF(_xlfn.NORM.INV(D4614,'Input Parameters'!$E$20,'Input Parameters'!$F$20)&gt;5500,5500,_xlfn.NORM.INV(D4614,'Input Parameters'!$E$20,'Input Parameters'!$F$20)))</f>
        <v>4718.4243829417073</v>
      </c>
      <c r="F4614" s="10">
        <f t="shared" ca="1" si="626"/>
        <v>0.33125838615121539</v>
      </c>
      <c r="G4614" s="61">
        <f ca="1">_xlfn.NORM.INV(F4614,'Input Parameters'!$E$21,'Input Parameters'!$F$21)</f>
        <v>281.41957346926182</v>
      </c>
      <c r="H4614" s="54">
        <f ca="1">EXP(E4614*(1/'Input Parameters'!$E$22-1/G4614))</f>
        <v>0.51547135387388254</v>
      </c>
      <c r="I4614" s="10">
        <f t="shared" ca="1" si="627"/>
        <v>0.16729771256787707</v>
      </c>
      <c r="J4614" s="29">
        <f ca="1">_xlfn.BETA.INV(I4614,'Input Parameters'!$L$24,'Input Parameters'!$M$24,'Input Parameters'!$J$24,'Input Parameters'!$K$24)</f>
        <v>0.44840968459287667</v>
      </c>
      <c r="K4614" s="156">
        <f ca="1">('Input Parameters'!$E$25/'Input Parameters'!$E$31)^$J4614</f>
        <v>4.0087597835118248E-2</v>
      </c>
      <c r="L4614" s="66">
        <f ca="1">$H4614*$C4614*'Input Parameters'!$E$23*K4614</f>
        <v>14.145360440124177</v>
      </c>
      <c r="M4614" s="23">
        <f t="shared" ca="1" si="628"/>
        <v>0.4023952158460784</v>
      </c>
      <c r="N4614" s="15">
        <f ca="1">_xlfn.NORM.INV(M4614,'Input Parameters'!$E$26,'Input Parameters'!$F$26)</f>
        <v>2.8809803663181317E-2</v>
      </c>
      <c r="O4614" s="8">
        <f t="shared" ca="1" si="629"/>
        <v>0.44881897966588691</v>
      </c>
      <c r="P4614" s="29">
        <f ca="1">_xlfn.LOGNORM.INV(O4614,'Input Parameters'!$H$27,'Input Parameters'!$I$27)</f>
        <v>1.3448703370873056</v>
      </c>
      <c r="Q4614" s="10"/>
      <c r="R4614" s="15">
        <f>'Input Parameters'!$E$28</f>
        <v>12.7</v>
      </c>
      <c r="S4614" s="10">
        <f t="shared" ca="1" si="630"/>
        <v>0.33541825874141584</v>
      </c>
      <c r="T4614" s="25">
        <f ca="1">_xlfn.LOGNORM.INV(S4614,'Input Parameters'!$H$29,'Input Parameters'!$I$29)</f>
        <v>55.518477966586723</v>
      </c>
      <c r="U4614" s="10">
        <f t="shared" ca="1" si="631"/>
        <v>0.1098447718829858</v>
      </c>
      <c r="V4614" s="29">
        <f ca="1">IF('Input Parameters'!$D$30="Beta",_xlfn.BETA.INV(U4614,'Input Parameters'!$L$30,'Input Parameters'!$M$30,'Input Parameters'!$J$30,'Input Parameters'!$K$30),IF('Input Parameters'!$D$30="LogNorm",_xlfn.LOGNORM.INV(U4614,'Input Parameters'!$H$30,'Input Parameters'!$I$30)))</f>
        <v>0.61582343194273614</v>
      </c>
      <c r="W4614" s="2">
        <f ca="1">N4614+(P4614-N4614)*(1-ERF((T4614-R4614)/(2*SQRT(L4614*'Input Parameters'!$E$31))))</f>
        <v>0.58261519933881178</v>
      </c>
      <c r="X4614">
        <f t="shared" ca="1" si="623"/>
        <v>1</v>
      </c>
      <c r="Y4614" s="7"/>
    </row>
    <row r="4615" spans="1:25" ht="15" customHeight="1" x14ac:dyDescent="0.3">
      <c r="A4615" s="130">
        <v>4608</v>
      </c>
      <c r="B4615" s="10">
        <f t="shared" ca="1" si="624"/>
        <v>0.68840120055263376</v>
      </c>
      <c r="C4615" s="57">
        <f ca="1">_xlfn.NORM.INV(B4615,'Input Parameters'!$E$19,'Input Parameters'!$F$19)</f>
        <v>608.81684321623015</v>
      </c>
      <c r="D4615" s="10">
        <f t="shared" ca="1" si="625"/>
        <v>0.43896476954408781</v>
      </c>
      <c r="E4615" s="59">
        <f ca="1">IF(_xlfn.NORM.INV(D4615,'Input Parameters'!$E$20,'Input Parameters'!$F$20)&lt;3500,3500,IF(_xlfn.NORM.INV(D4615,'Input Parameters'!$E$20,'Input Parameters'!$F$20)&gt;5500,5500,_xlfn.NORM.INV(D4615,'Input Parameters'!$E$20,'Input Parameters'!$F$20)))</f>
        <v>4692.4839079200628</v>
      </c>
      <c r="F4615" s="10">
        <f t="shared" ca="1" si="626"/>
        <v>0.83525402168894136</v>
      </c>
      <c r="G4615" s="61">
        <f ca="1">_xlfn.NORM.INV(F4615,'Input Parameters'!$E$21,'Input Parameters'!$F$21)</f>
        <v>292.51458237852785</v>
      </c>
      <c r="H4615" s="54">
        <f ca="1">EXP(E4615*(1/'Input Parameters'!$E$22-1/G4615))</f>
        <v>0.97377322538323852</v>
      </c>
      <c r="I4615" s="10">
        <f t="shared" ca="1" si="627"/>
        <v>0.55389395401331709</v>
      </c>
      <c r="J4615" s="29">
        <f ca="1">_xlfn.BETA.INV(I4615,'Input Parameters'!$L$24,'Input Parameters'!$M$24,'Input Parameters'!$J$24,'Input Parameters'!$K$24)</f>
        <v>0.62883436100778056</v>
      </c>
      <c r="K4615" s="156">
        <f ca="1">('Input Parameters'!$E$25/'Input Parameters'!$E$31)^$J4615</f>
        <v>1.0987760574440942E-2</v>
      </c>
      <c r="L4615" s="66">
        <f ca="1">$H4615*$C4615*'Input Parameters'!$E$23*K4615</f>
        <v>6.5140888141235607</v>
      </c>
      <c r="M4615" s="23">
        <f t="shared" ca="1" si="628"/>
        <v>7.8469409851099181E-2</v>
      </c>
      <c r="N4615" s="15">
        <f ca="1">_xlfn.NORM.INV(M4615,'Input Parameters'!$E$26,'Input Parameters'!$F$26)</f>
        <v>4.2757091910114731E-3</v>
      </c>
      <c r="O4615" s="8">
        <f t="shared" ca="1" si="629"/>
        <v>2.3681137911360506E-2</v>
      </c>
      <c r="P4615" s="29">
        <f ca="1">_xlfn.LOGNORM.INV(O4615,'Input Parameters'!$H$27,'Input Parameters'!$I$27)</f>
        <v>0.59208242102118203</v>
      </c>
      <c r="Q4615" s="10"/>
      <c r="R4615" s="15">
        <f>'Input Parameters'!$E$28</f>
        <v>12.7</v>
      </c>
      <c r="S4615" s="10">
        <f t="shared" ca="1" si="630"/>
        <v>0.63201654084336789</v>
      </c>
      <c r="T4615" s="25">
        <f ca="1">_xlfn.LOGNORM.INV(S4615,'Input Parameters'!$H$29,'Input Parameters'!$I$29)</f>
        <v>60.478654102489116</v>
      </c>
      <c r="U4615" s="10">
        <f t="shared" ca="1" si="631"/>
        <v>0.94031950950094678</v>
      </c>
      <c r="V4615" s="29">
        <f ca="1">IF('Input Parameters'!$D$30="Beta",_xlfn.BETA.INV(U4615,'Input Parameters'!$L$30,'Input Parameters'!$M$30,'Input Parameters'!$J$30,'Input Parameters'!$K$30),IF('Input Parameters'!$D$30="LogNorm",_xlfn.LOGNORM.INV(U4615,'Input Parameters'!$H$30,'Input Parameters'!$I$30)))</f>
        <v>1.8466717343224213</v>
      </c>
      <c r="W4615" s="2">
        <f ca="1">N4615+(P4615-N4615)*(1-ERF((T4615-R4615)/(2*SQRT(L4615*'Input Parameters'!$E$31))))</f>
        <v>0.11337272861302673</v>
      </c>
      <c r="X4615">
        <f t="shared" ca="1" si="623"/>
        <v>1</v>
      </c>
      <c r="Y4615" s="7"/>
    </row>
    <row r="4616" spans="1:25" ht="15" customHeight="1" x14ac:dyDescent="0.3">
      <c r="A4616" s="130">
        <v>4609</v>
      </c>
      <c r="B4616" s="10">
        <f t="shared" ca="1" si="624"/>
        <v>0.30633803564900985</v>
      </c>
      <c r="C4616" s="57">
        <f ca="1">_xlfn.NORM.INV(B4616,'Input Parameters'!$E$19,'Input Parameters'!$F$19)</f>
        <v>524.52126257223938</v>
      </c>
      <c r="D4616" s="10">
        <f t="shared" ca="1" si="625"/>
        <v>0.83646101701412001</v>
      </c>
      <c r="E4616" s="59">
        <f ca="1">IF(_xlfn.NORM.INV(D4616,'Input Parameters'!$E$20,'Input Parameters'!$F$20)&lt;3500,3500,IF(_xlfn.NORM.INV(D4616,'Input Parameters'!$E$20,'Input Parameters'!$F$20)&gt;5500,5500,_xlfn.NORM.INV(D4616,'Input Parameters'!$E$20,'Input Parameters'!$F$20)))</f>
        <v>5486.0115613964235</v>
      </c>
      <c r="F4616" s="10">
        <f t="shared" ca="1" si="626"/>
        <v>0.40326180614196694</v>
      </c>
      <c r="G4616" s="61">
        <f ca="1">_xlfn.NORM.INV(F4616,'Input Parameters'!$E$21,'Input Parameters'!$F$21)</f>
        <v>282.92498195875856</v>
      </c>
      <c r="H4616" s="54">
        <f ca="1">EXP(E4616*(1/'Input Parameters'!$E$22-1/G4616))</f>
        <v>0.51337385572503635</v>
      </c>
      <c r="I4616" s="10">
        <f t="shared" ca="1" si="627"/>
        <v>0.67607342066883513</v>
      </c>
      <c r="J4616" s="29">
        <f ca="1">_xlfn.BETA.INV(I4616,'Input Parameters'!$L$24,'Input Parameters'!$M$24,'Input Parameters'!$J$24,'Input Parameters'!$K$24)</f>
        <v>0.67869252038718397</v>
      </c>
      <c r="K4616" s="156">
        <f ca="1">('Input Parameters'!$E$25/'Input Parameters'!$E$31)^$J4616</f>
        <v>7.6838605174406206E-3</v>
      </c>
      <c r="L4616" s="66">
        <f ca="1">$H4616*$C4616*'Input Parameters'!$E$23*K4616</f>
        <v>2.0690754056348988</v>
      </c>
      <c r="M4616" s="23">
        <f t="shared" ca="1" si="628"/>
        <v>0.38807481323302873</v>
      </c>
      <c r="N4616" s="15">
        <f ca="1">_xlfn.NORM.INV(M4616,'Input Parameters'!$E$26,'Input Parameters'!$F$26)</f>
        <v>2.8028854284399763E-2</v>
      </c>
      <c r="O4616" s="8">
        <f t="shared" ca="1" si="629"/>
        <v>0.18608302157237411</v>
      </c>
      <c r="P4616" s="29">
        <f ca="1">_xlfn.LOGNORM.INV(O4616,'Input Parameters'!$H$27,'Input Parameters'!$I$27)</f>
        <v>0.95924766940727246</v>
      </c>
      <c r="Q4616" s="10"/>
      <c r="R4616" s="15">
        <f>'Input Parameters'!$E$28</f>
        <v>12.7</v>
      </c>
      <c r="S4616" s="10">
        <f t="shared" ca="1" si="630"/>
        <v>0.87278560730110455</v>
      </c>
      <c r="T4616" s="25">
        <f ca="1">_xlfn.LOGNORM.INV(S4616,'Input Parameters'!$H$29,'Input Parameters'!$I$29)</f>
        <v>66.180454240740289</v>
      </c>
      <c r="U4616" s="10">
        <f t="shared" ca="1" si="631"/>
        <v>0.13256895361013632</v>
      </c>
      <c r="V4616" s="29">
        <f ca="1">IF('Input Parameters'!$D$30="Beta",_xlfn.BETA.INV(U4616,'Input Parameters'!$L$30,'Input Parameters'!$M$30,'Input Parameters'!$J$30,'Input Parameters'!$K$30),IF('Input Parameters'!$D$30="LogNorm",_xlfn.LOGNORM.INV(U4616,'Input Parameters'!$H$30,'Input Parameters'!$I$30)))</f>
        <v>0.64389204618920326</v>
      </c>
      <c r="W4616" s="2">
        <f ca="1">N4616+(P4616-N4616)*(1-ERF((T4616-R4616)/(2*SQRT(L4616*'Input Parameters'!$E$31))))</f>
        <v>3.6003282528729613E-2</v>
      </c>
      <c r="X4616">
        <f t="shared" ca="1" si="623"/>
        <v>1</v>
      </c>
      <c r="Y4616" s="7"/>
    </row>
    <row r="4617" spans="1:25" ht="15" customHeight="1" x14ac:dyDescent="0.3">
      <c r="A4617" s="130">
        <v>4610</v>
      </c>
      <c r="B4617" s="10">
        <f t="shared" ca="1" si="624"/>
        <v>0.55275611808088032</v>
      </c>
      <c r="C4617" s="57">
        <f ca="1">_xlfn.NORM.INV(B4617,'Input Parameters'!$E$19,'Input Parameters'!$F$19)</f>
        <v>578.50704713209734</v>
      </c>
      <c r="D4617" s="10">
        <f t="shared" ca="1" si="625"/>
        <v>0.22702142055963315</v>
      </c>
      <c r="E4617" s="59">
        <f ca="1">IF(_xlfn.NORM.INV(D4617,'Input Parameters'!$E$20,'Input Parameters'!$F$20)&lt;3500,3500,IF(_xlfn.NORM.INV(D4617,'Input Parameters'!$E$20,'Input Parameters'!$F$20)&gt;5500,5500,_xlfn.NORM.INV(D4617,'Input Parameters'!$E$20,'Input Parameters'!$F$20)))</f>
        <v>4275.9155704349796</v>
      </c>
      <c r="F4617" s="10">
        <f t="shared" ca="1" si="626"/>
        <v>0.66699862755976702</v>
      </c>
      <c r="G4617" s="61">
        <f ca="1">_xlfn.NORM.INV(F4617,'Input Parameters'!$E$21,'Input Parameters'!$F$21)</f>
        <v>288.24269404156894</v>
      </c>
      <c r="H4617" s="54">
        <f ca="1">EXP(E4617*(1/'Input Parameters'!$E$22-1/G4617))</f>
        <v>0.78595182890261339</v>
      </c>
      <c r="I4617" s="10">
        <f t="shared" ca="1" si="627"/>
        <v>0.40483037071017758</v>
      </c>
      <c r="J4617" s="29">
        <f ca="1">_xlfn.BETA.INV(I4617,'Input Parameters'!$L$24,'Input Parameters'!$M$24,'Input Parameters'!$J$24,'Input Parameters'!$K$24)</f>
        <v>0.56796580046669864</v>
      </c>
      <c r="K4617" s="156">
        <f ca="1">('Input Parameters'!$E$25/'Input Parameters'!$E$31)^$J4617</f>
        <v>1.7003607073556179E-2</v>
      </c>
      <c r="L4617" s="66">
        <f ca="1">$H4617*$C4617*'Input Parameters'!$E$23*K4617</f>
        <v>7.7311774787642218</v>
      </c>
      <c r="M4617" s="23">
        <f t="shared" ca="1" si="628"/>
        <v>0.54410155368220581</v>
      </c>
      <c r="N4617" s="15">
        <f ca="1">_xlfn.NORM.INV(M4617,'Input Parameters'!$E$26,'Input Parameters'!$F$26)</f>
        <v>3.6326218800585841E-2</v>
      </c>
      <c r="O4617" s="8">
        <f t="shared" ca="1" si="629"/>
        <v>0.10726337394653296</v>
      </c>
      <c r="P4617" s="29">
        <f ca="1">_xlfn.LOGNORM.INV(O4617,'Input Parameters'!$H$27,'Input Parameters'!$I$27)</f>
        <v>0.82208234245436285</v>
      </c>
      <c r="Q4617" s="10"/>
      <c r="R4617" s="15">
        <f>'Input Parameters'!$E$28</f>
        <v>12.7</v>
      </c>
      <c r="S4617" s="10">
        <f t="shared" ca="1" si="630"/>
        <v>0.13756968094291033</v>
      </c>
      <c r="T4617" s="25">
        <f ca="1">_xlfn.LOGNORM.INV(S4617,'Input Parameters'!$H$29,'Input Parameters'!$I$29)</f>
        <v>51.516794935472682</v>
      </c>
      <c r="U4617" s="10">
        <f t="shared" ca="1" si="631"/>
        <v>0.22468783947329996</v>
      </c>
      <c r="V4617" s="29">
        <f ca="1">IF('Input Parameters'!$D$30="Beta",_xlfn.BETA.INV(U4617,'Input Parameters'!$L$30,'Input Parameters'!$M$30,'Input Parameters'!$J$30,'Input Parameters'!$K$30),IF('Input Parameters'!$D$30="LogNorm",_xlfn.LOGNORM.INV(U4617,'Input Parameters'!$H$30,'Input Parameters'!$I$30)))</f>
        <v>0.74148638196587191</v>
      </c>
      <c r="W4617" s="2">
        <f ca="1">N4617+(P4617-N4617)*(1-ERF((T4617-R4617)/(2*SQRT(L4617*'Input Parameters'!$E$31))))</f>
        <v>0.29057376233709842</v>
      </c>
      <c r="X4617">
        <f t="shared" ref="X4617:X4680" ca="1" si="632">IFERROR(IF(W4617&gt;V4617,0,1),0)</f>
        <v>1</v>
      </c>
      <c r="Y4617" s="7"/>
    </row>
    <row r="4618" spans="1:25" ht="15" customHeight="1" x14ac:dyDescent="0.3">
      <c r="A4618" s="130">
        <v>4611</v>
      </c>
      <c r="B4618" s="10">
        <f t="shared" ca="1" si="624"/>
        <v>0.94966843976609627</v>
      </c>
      <c r="C4618" s="57">
        <f ca="1">_xlfn.NORM.INV(B4618,'Input Parameters'!$E$19,'Input Parameters'!$F$19)</f>
        <v>706.01919630068107</v>
      </c>
      <c r="D4618" s="10">
        <f t="shared" ca="1" si="625"/>
        <v>0.55725386992054549</v>
      </c>
      <c r="E4618" s="59">
        <f ca="1">IF(_xlfn.NORM.INV(D4618,'Input Parameters'!$E$20,'Input Parameters'!$F$20)&lt;3500,3500,IF(_xlfn.NORM.INV(D4618,'Input Parameters'!$E$20,'Input Parameters'!$F$20)&gt;5500,5500,_xlfn.NORM.INV(D4618,'Input Parameters'!$E$20,'Input Parameters'!$F$20)))</f>
        <v>4900.8072774057309</v>
      </c>
      <c r="F4618" s="10">
        <f t="shared" ca="1" si="626"/>
        <v>0.36968801508195337</v>
      </c>
      <c r="G4618" s="61">
        <f ca="1">_xlfn.NORM.INV(F4618,'Input Parameters'!$E$21,'Input Parameters'!$F$21)</f>
        <v>282.23513709545148</v>
      </c>
      <c r="H4618" s="54">
        <f ca="1">EXP(E4618*(1/'Input Parameters'!$E$22-1/G4618))</f>
        <v>0.52836611156238611</v>
      </c>
      <c r="I4618" s="10">
        <f t="shared" ca="1" si="627"/>
        <v>0.83226231131734207</v>
      </c>
      <c r="J4618" s="29">
        <f ca="1">_xlfn.BETA.INV(I4618,'Input Parameters'!$L$24,'Input Parameters'!$M$24,'Input Parameters'!$J$24,'Input Parameters'!$K$24)</f>
        <v>0.75143752265093178</v>
      </c>
      <c r="K4618" s="156">
        <f ca="1">('Input Parameters'!$E$25/'Input Parameters'!$E$31)^$J4618</f>
        <v>4.559816341849778E-3</v>
      </c>
      <c r="L4618" s="66">
        <f ca="1">$H4618*$C4618*'Input Parameters'!$E$23*K4618</f>
        <v>1.7009784643012071</v>
      </c>
      <c r="M4618" s="23">
        <f t="shared" ca="1" si="628"/>
        <v>0.77135674333449178</v>
      </c>
      <c r="N4618" s="15">
        <f ca="1">_xlfn.NORM.INV(M4618,'Input Parameters'!$E$26,'Input Parameters'!$F$26)</f>
        <v>4.9609770391497839E-2</v>
      </c>
      <c r="O4618" s="8">
        <f t="shared" ca="1" si="629"/>
        <v>0.9879078502345886</v>
      </c>
      <c r="P4618" s="29">
        <f ca="1">_xlfn.LOGNORM.INV(O4618,'Input Parameters'!$H$27,'Input Parameters'!$I$27)</f>
        <v>3.8593148045047956</v>
      </c>
      <c r="Q4618" s="10"/>
      <c r="R4618" s="15">
        <f>'Input Parameters'!$E$28</f>
        <v>12.7</v>
      </c>
      <c r="S4618" s="10">
        <f t="shared" ca="1" si="630"/>
        <v>0.10162977429074138</v>
      </c>
      <c r="T4618" s="25">
        <f ca="1">_xlfn.LOGNORM.INV(S4618,'Input Parameters'!$H$29,'Input Parameters'!$I$29)</f>
        <v>50.480372195508949</v>
      </c>
      <c r="U4618" s="10">
        <f t="shared" ca="1" si="631"/>
        <v>0.35442777960112348</v>
      </c>
      <c r="V4618" s="29">
        <f ca="1">IF('Input Parameters'!$D$30="Beta",_xlfn.BETA.INV(U4618,'Input Parameters'!$L$30,'Input Parameters'!$M$30,'Input Parameters'!$J$30,'Input Parameters'!$K$30),IF('Input Parameters'!$D$30="LogNorm",_xlfn.LOGNORM.INV(U4618,'Input Parameters'!$H$30,'Input Parameters'!$I$30)))</f>
        <v>0.86239717748758016</v>
      </c>
      <c r="W4618" s="2">
        <f ca="1">N4618+(P4618-N4618)*(1-ERF((T4618-R4618)/(2*SQRT(L4618*'Input Parameters'!$E$31))))</f>
        <v>0.20400491468564824</v>
      </c>
      <c r="X4618">
        <f t="shared" ca="1" si="632"/>
        <v>1</v>
      </c>
      <c r="Y4618" s="7"/>
    </row>
    <row r="4619" spans="1:25" ht="15" customHeight="1" x14ac:dyDescent="0.3">
      <c r="A4619" s="130">
        <v>4612</v>
      </c>
      <c r="B4619" s="10">
        <f t="shared" ca="1" si="624"/>
        <v>0.79791497901140074</v>
      </c>
      <c r="C4619" s="57">
        <f ca="1">_xlfn.NORM.INV(B4619,'Input Parameters'!$E$19,'Input Parameters'!$F$19)</f>
        <v>637.78963741519647</v>
      </c>
      <c r="D4619" s="10">
        <f t="shared" ca="1" si="625"/>
        <v>0.52141494200394889</v>
      </c>
      <c r="E4619" s="59">
        <f ca="1">IF(_xlfn.NORM.INV(D4619,'Input Parameters'!$E$20,'Input Parameters'!$F$20)&lt;3500,3500,IF(_xlfn.NORM.INV(D4619,'Input Parameters'!$E$20,'Input Parameters'!$F$20)&gt;5500,5500,_xlfn.NORM.INV(D4619,'Input Parameters'!$E$20,'Input Parameters'!$F$20)))</f>
        <v>4837.5935730431111</v>
      </c>
      <c r="F4619" s="10">
        <f t="shared" ca="1" si="626"/>
        <v>0.15315827466302367</v>
      </c>
      <c r="G4619" s="61">
        <f ca="1">_xlfn.NORM.INV(F4619,'Input Parameters'!$E$21,'Input Parameters'!$F$21)</f>
        <v>276.80936468508128</v>
      </c>
      <c r="H4619" s="54">
        <f ca="1">EXP(E4619*(1/'Input Parameters'!$E$22-1/G4619))</f>
        <v>0.38071437078309706</v>
      </c>
      <c r="I4619" s="10">
        <f t="shared" ca="1" si="627"/>
        <v>0.3698372515333167</v>
      </c>
      <c r="J4619" s="29">
        <f ca="1">_xlfn.BETA.INV(I4619,'Input Parameters'!$L$24,'Input Parameters'!$M$24,'Input Parameters'!$J$24,'Input Parameters'!$K$24)</f>
        <v>0.55292593113960142</v>
      </c>
      <c r="K4619" s="156">
        <f ca="1">('Input Parameters'!$E$25/'Input Parameters'!$E$31)^$J4619</f>
        <v>1.8940731761148466E-2</v>
      </c>
      <c r="L4619" s="66">
        <f ca="1">$H4619*$C4619*'Input Parameters'!$E$23*K4619</f>
        <v>4.5991066717608149</v>
      </c>
      <c r="M4619" s="23">
        <f t="shared" ca="1" si="628"/>
        <v>0.25859865702348772</v>
      </c>
      <c r="N4619" s="15">
        <f ca="1">_xlfn.NORM.INV(M4619,'Input Parameters'!$E$26,'Input Parameters'!$F$26)</f>
        <v>2.0398894367965006E-2</v>
      </c>
      <c r="O4619" s="8">
        <f t="shared" ca="1" si="629"/>
        <v>0.12915146087419382</v>
      </c>
      <c r="P4619" s="29">
        <f ca="1">_xlfn.LOGNORM.INV(O4619,'Input Parameters'!$H$27,'Input Parameters'!$I$27)</f>
        <v>0.86338508139738623</v>
      </c>
      <c r="Q4619" s="10"/>
      <c r="R4619" s="15">
        <f>'Input Parameters'!$E$28</f>
        <v>12.7</v>
      </c>
      <c r="S4619" s="10">
        <f t="shared" ca="1" si="630"/>
        <v>0.88145439399325254</v>
      </c>
      <c r="T4619" s="25">
        <f ca="1">_xlfn.LOGNORM.INV(S4619,'Input Parameters'!$H$29,'Input Parameters'!$I$29)</f>
        <v>66.497970854322958</v>
      </c>
      <c r="U4619" s="10">
        <f t="shared" ca="1" si="631"/>
        <v>0.76993738135959577</v>
      </c>
      <c r="V4619" s="29">
        <f ca="1">IF('Input Parameters'!$D$30="Beta",_xlfn.BETA.INV(U4619,'Input Parameters'!$L$30,'Input Parameters'!$M$30,'Input Parameters'!$J$30,'Input Parameters'!$K$30),IF('Input Parameters'!$D$30="LogNorm",_xlfn.LOGNORM.INV(U4619,'Input Parameters'!$H$30,'Input Parameters'!$I$30)))</f>
        <v>1.3370778598876303</v>
      </c>
      <c r="W4619" s="2">
        <f ca="1">N4619+(P4619-N4619)*(1-ERF((T4619-R4619)/(2*SQRT(L4619*'Input Parameters'!$E$31))))</f>
        <v>8.4541556694520958E-2</v>
      </c>
      <c r="X4619">
        <f t="shared" ca="1" si="632"/>
        <v>1</v>
      </c>
      <c r="Y4619" s="7"/>
    </row>
    <row r="4620" spans="1:25" ht="15" customHeight="1" x14ac:dyDescent="0.3">
      <c r="A4620" s="130">
        <v>4613</v>
      </c>
      <c r="B4620" s="10">
        <f t="shared" ca="1" si="624"/>
        <v>0.60729711496673577</v>
      </c>
      <c r="C4620" s="57">
        <f ca="1">_xlfn.NORM.INV(B4620,'Input Parameters'!$E$19,'Input Parameters'!$F$19)</f>
        <v>590.30776585009971</v>
      </c>
      <c r="D4620" s="10">
        <f t="shared" ca="1" si="625"/>
        <v>0.75167689826200268</v>
      </c>
      <c r="E4620" s="59">
        <f ca="1">IF(_xlfn.NORM.INV(D4620,'Input Parameters'!$E$20,'Input Parameters'!$F$20)&lt;3500,3500,IF(_xlfn.NORM.INV(D4620,'Input Parameters'!$E$20,'Input Parameters'!$F$20)&gt;5500,5500,_xlfn.NORM.INV(D4620,'Input Parameters'!$E$20,'Input Parameters'!$F$20)))</f>
        <v>5275.8433125858992</v>
      </c>
      <c r="F4620" s="10">
        <f t="shared" ca="1" si="626"/>
        <v>0.16820127356829384</v>
      </c>
      <c r="G4620" s="61">
        <f ca="1">_xlfn.NORM.INV(F4620,'Input Parameters'!$E$21,'Input Parameters'!$F$21)</f>
        <v>277.29420075174312</v>
      </c>
      <c r="H4620" s="54">
        <f ca="1">EXP(E4620*(1/'Input Parameters'!$E$22-1/G4620))</f>
        <v>0.36064291592245407</v>
      </c>
      <c r="I4620" s="10">
        <f t="shared" ca="1" si="627"/>
        <v>0.17686430235325612</v>
      </c>
      <c r="J4620" s="29">
        <f ca="1">_xlfn.BETA.INV(I4620,'Input Parameters'!$L$24,'Input Parameters'!$M$24,'Input Parameters'!$J$24,'Input Parameters'!$K$24)</f>
        <v>0.45455981471546192</v>
      </c>
      <c r="K4620" s="156">
        <f ca="1">('Input Parameters'!$E$25/'Input Parameters'!$E$31)^$J4620</f>
        <v>3.8357449282218244E-2</v>
      </c>
      <c r="L4620" s="66">
        <f ca="1">$H4620*$C4620*'Input Parameters'!$E$23*K4620</f>
        <v>8.1659294206972941</v>
      </c>
      <c r="M4620" s="23">
        <f t="shared" ca="1" si="628"/>
        <v>0.34923743179485067</v>
      </c>
      <c r="N4620" s="15">
        <f ca="1">_xlfn.NORM.INV(M4620,'Input Parameters'!$E$26,'Input Parameters'!$F$26)</f>
        <v>2.5865018742454546E-2</v>
      </c>
      <c r="O4620" s="8">
        <f t="shared" ca="1" si="629"/>
        <v>0.42264746126570751</v>
      </c>
      <c r="P4620" s="29">
        <f ca="1">_xlfn.LOGNORM.INV(O4620,'Input Parameters'!$H$27,'Input Parameters'!$I$27)</f>
        <v>1.3058920411105588</v>
      </c>
      <c r="Q4620" s="10"/>
      <c r="R4620" s="15">
        <f>'Input Parameters'!$E$28</f>
        <v>12.7</v>
      </c>
      <c r="S4620" s="10">
        <f t="shared" ca="1" si="630"/>
        <v>0.86255489459228218</v>
      </c>
      <c r="T4620" s="25">
        <f ca="1">_xlfn.LOGNORM.INV(S4620,'Input Parameters'!$H$29,'Input Parameters'!$I$29)</f>
        <v>65.826326306620373</v>
      </c>
      <c r="U4620" s="10">
        <f t="shared" ca="1" si="631"/>
        <v>0.99783550446753644</v>
      </c>
      <c r="V4620" s="29">
        <f ca="1">IF('Input Parameters'!$D$30="Beta",_xlfn.BETA.INV(U4620,'Input Parameters'!$L$30,'Input Parameters'!$M$30,'Input Parameters'!$J$30,'Input Parameters'!$K$30),IF('Input Parameters'!$D$30="LogNorm",_xlfn.LOGNORM.INV(U4620,'Input Parameters'!$H$30,'Input Parameters'!$I$30)))</f>
        <v>3.0781512262574631</v>
      </c>
      <c r="W4620" s="2">
        <f ca="1">N4620+(P4620-N4620)*(1-ERF((T4620-R4620)/(2*SQRT(L4620*'Input Parameters'!$E$31))))</f>
        <v>0.26733706158613946</v>
      </c>
      <c r="X4620">
        <f t="shared" ca="1" si="632"/>
        <v>1</v>
      </c>
      <c r="Y4620" s="7"/>
    </row>
    <row r="4621" spans="1:25" ht="15" customHeight="1" x14ac:dyDescent="0.3">
      <c r="A4621" s="130">
        <v>4614</v>
      </c>
      <c r="B4621" s="10">
        <f t="shared" ca="1" si="624"/>
        <v>0.9738320914426164</v>
      </c>
      <c r="C4621" s="57">
        <f ca="1">_xlfn.NORM.INV(B4621,'Input Parameters'!$E$19,'Input Parameters'!$F$19)</f>
        <v>731.26051540599747</v>
      </c>
      <c r="D4621" s="10">
        <f t="shared" ca="1" si="625"/>
        <v>0.19382689797829944</v>
      </c>
      <c r="E4621" s="59">
        <f ca="1">IF(_xlfn.NORM.INV(D4621,'Input Parameters'!$E$20,'Input Parameters'!$F$20)&lt;3500,3500,IF(_xlfn.NORM.INV(D4621,'Input Parameters'!$E$20,'Input Parameters'!$F$20)&gt;5500,5500,_xlfn.NORM.INV(D4621,'Input Parameters'!$E$20,'Input Parameters'!$F$20)))</f>
        <v>4195.283976165796</v>
      </c>
      <c r="F4621" s="10">
        <f t="shared" ca="1" si="626"/>
        <v>0.72261126818348209</v>
      </c>
      <c r="G4621" s="61">
        <f ca="1">_xlfn.NORM.INV(F4621,'Input Parameters'!$E$21,'Input Parameters'!$F$21)</f>
        <v>289.49224502366616</v>
      </c>
      <c r="H4621" s="54">
        <f ca="1">EXP(E4621*(1/'Input Parameters'!$E$22-1/G4621))</f>
        <v>0.84072165876181881</v>
      </c>
      <c r="I4621" s="10">
        <f t="shared" ca="1" si="627"/>
        <v>0.41655837186287203</v>
      </c>
      <c r="J4621" s="29">
        <f ca="1">_xlfn.BETA.INV(I4621,'Input Parameters'!$L$24,'Input Parameters'!$M$24,'Input Parameters'!$J$24,'Input Parameters'!$K$24)</f>
        <v>0.57291095705867445</v>
      </c>
      <c r="K4621" s="156">
        <f ca="1">('Input Parameters'!$E$25/'Input Parameters'!$E$31)^$J4621</f>
        <v>1.6410989231461611E-2</v>
      </c>
      <c r="L4621" s="66">
        <f ca="1">$H4621*$C4621*'Input Parameters'!$E$23*K4621</f>
        <v>10.089255509121994</v>
      </c>
      <c r="M4621" s="23">
        <f t="shared" ca="1" si="628"/>
        <v>0.88844459074821269</v>
      </c>
      <c r="N4621" s="15">
        <f ca="1">_xlfn.NORM.INV(M4621,'Input Parameters'!$E$26,'Input Parameters'!$F$26)</f>
        <v>5.9584254203197455E-2</v>
      </c>
      <c r="O4621" s="8">
        <f t="shared" ca="1" si="629"/>
        <v>0.48275388149164777</v>
      </c>
      <c r="P4621" s="29">
        <f ca="1">_xlfn.LOGNORM.INV(O4621,'Input Parameters'!$H$27,'Input Parameters'!$I$27)</f>
        <v>1.3966558250948722</v>
      </c>
      <c r="Q4621" s="10"/>
      <c r="R4621" s="15">
        <f>'Input Parameters'!$E$28</f>
        <v>12.7</v>
      </c>
      <c r="S4621" s="10">
        <f t="shared" ca="1" si="630"/>
        <v>0.54792409967157707</v>
      </c>
      <c r="T4621" s="25">
        <f ca="1">_xlfn.LOGNORM.INV(S4621,'Input Parameters'!$H$29,'Input Parameters'!$I$29)</f>
        <v>59.024452571086528</v>
      </c>
      <c r="U4621" s="10">
        <f t="shared" ca="1" si="631"/>
        <v>0.20524475338721715</v>
      </c>
      <c r="V4621" s="29">
        <f ca="1">IF('Input Parameters'!$D$30="Beta",_xlfn.BETA.INV(U4621,'Input Parameters'!$L$30,'Input Parameters'!$M$30,'Input Parameters'!$J$30,'Input Parameters'!$K$30),IF('Input Parameters'!$D$30="LogNorm",_xlfn.LOGNORM.INV(U4621,'Input Parameters'!$H$30,'Input Parameters'!$I$30)))</f>
        <v>0.7222726832947417</v>
      </c>
      <c r="W4621" s="2">
        <f ca="1">N4621+(P4621-N4621)*(1-ERF((T4621-R4621)/(2*SQRT(L4621*'Input Parameters'!$E$31))))</f>
        <v>0.46394360690900022</v>
      </c>
      <c r="X4621">
        <f t="shared" ca="1" si="632"/>
        <v>1</v>
      </c>
      <c r="Y4621" s="7"/>
    </row>
    <row r="4622" spans="1:25" ht="15" customHeight="1" x14ac:dyDescent="0.3">
      <c r="A4622" s="130">
        <v>4615</v>
      </c>
      <c r="B4622" s="10">
        <f t="shared" ca="1" si="624"/>
        <v>0.17853408254374536</v>
      </c>
      <c r="C4622" s="57">
        <f ca="1">_xlfn.NORM.INV(B4622,'Input Parameters'!$E$19,'Input Parameters'!$F$19)</f>
        <v>489.47837084189791</v>
      </c>
      <c r="D4622" s="10">
        <f t="shared" ca="1" si="625"/>
        <v>0.33869002370633272</v>
      </c>
      <c r="E4622" s="59">
        <f ca="1">IF(_xlfn.NORM.INV(D4622,'Input Parameters'!$E$20,'Input Parameters'!$F$20)&lt;3500,3500,IF(_xlfn.NORM.INV(D4622,'Input Parameters'!$E$20,'Input Parameters'!$F$20)&gt;5500,5500,_xlfn.NORM.INV(D4622,'Input Parameters'!$E$20,'Input Parameters'!$F$20)))</f>
        <v>4508.7713436234089</v>
      </c>
      <c r="F4622" s="10">
        <f t="shared" ca="1" si="626"/>
        <v>8.3861377762043054E-2</v>
      </c>
      <c r="G4622" s="61">
        <f ca="1">_xlfn.NORM.INV(F4622,'Input Parameters'!$E$21,'Input Parameters'!$F$21)</f>
        <v>274.00667358167976</v>
      </c>
      <c r="H4622" s="54">
        <f ca="1">EXP(E4622*(1/'Input Parameters'!$E$22-1/G4622))</f>
        <v>0.34415230013172482</v>
      </c>
      <c r="I4622" s="10">
        <f t="shared" ca="1" si="627"/>
        <v>0.62830328176731631</v>
      </c>
      <c r="J4622" s="29">
        <f ca="1">_xlfn.BETA.INV(I4622,'Input Parameters'!$L$24,'Input Parameters'!$M$24,'Input Parameters'!$J$24,'Input Parameters'!$K$24)</f>
        <v>0.65890134536852141</v>
      </c>
      <c r="K4622" s="156">
        <f ca="1">('Input Parameters'!$E$25/'Input Parameters'!$E$31)^$J4622</f>
        <v>8.8559985436907126E-3</v>
      </c>
      <c r="L4622" s="66">
        <f ca="1">$H4622*$C4622*'Input Parameters'!$E$23*K4622</f>
        <v>1.4918381839516244</v>
      </c>
      <c r="M4622" s="23">
        <f t="shared" ca="1" si="628"/>
        <v>0.29070544033445433</v>
      </c>
      <c r="N4622" s="15">
        <f ca="1">_xlfn.NORM.INV(M4622,'Input Parameters'!$E$26,'Input Parameters'!$F$26)</f>
        <v>2.2422174294621969E-2</v>
      </c>
      <c r="O4622" s="8">
        <f t="shared" ca="1" si="629"/>
        <v>0.95311097306461556</v>
      </c>
      <c r="P4622" s="29">
        <f ca="1">_xlfn.LOGNORM.INV(O4622,'Input Parameters'!$H$27,'Input Parameters'!$I$27)</f>
        <v>2.9879951042036912</v>
      </c>
      <c r="Q4622" s="10"/>
      <c r="R4622" s="15">
        <f>'Input Parameters'!$E$28</f>
        <v>12.7</v>
      </c>
      <c r="S4622" s="10">
        <f t="shared" ca="1" si="630"/>
        <v>0.98501211572886527</v>
      </c>
      <c r="T4622" s="25">
        <f ca="1">_xlfn.LOGNORM.INV(S4622,'Input Parameters'!$H$29,'Input Parameters'!$I$29)</f>
        <v>74.300009461093723</v>
      </c>
      <c r="U4622" s="10">
        <f t="shared" ca="1" si="631"/>
        <v>0.28614116574990922</v>
      </c>
      <c r="V4622" s="29">
        <f ca="1">IF('Input Parameters'!$D$30="Beta",_xlfn.BETA.INV(U4622,'Input Parameters'!$L$30,'Input Parameters'!$M$30,'Input Parameters'!$J$30,'Input Parameters'!$K$30),IF('Input Parameters'!$D$30="LogNorm",_xlfn.LOGNORM.INV(U4622,'Input Parameters'!$H$30,'Input Parameters'!$I$30)))</f>
        <v>0.79973279189042734</v>
      </c>
      <c r="W4622" s="2">
        <f ca="1">N4622+(P4622-N4622)*(1-ERF((T4622-R4622)/(2*SQRT(L4622*'Input Parameters'!$E$31))))</f>
        <v>2.3496316014413245E-2</v>
      </c>
      <c r="X4622">
        <f t="shared" ca="1" si="632"/>
        <v>1</v>
      </c>
      <c r="Y4622" s="7"/>
    </row>
    <row r="4623" spans="1:25" ht="15" customHeight="1" x14ac:dyDescent="0.3">
      <c r="A4623" s="130">
        <v>4616</v>
      </c>
      <c r="B4623" s="10">
        <f t="shared" ca="1" si="624"/>
        <v>0.16552585533467035</v>
      </c>
      <c r="C4623" s="57">
        <f ca="1">_xlfn.NORM.INV(B4623,'Input Parameters'!$E$19,'Input Parameters'!$F$19)</f>
        <v>485.166197388</v>
      </c>
      <c r="D4623" s="10">
        <f t="shared" ca="1" si="625"/>
        <v>0.16946547103400578</v>
      </c>
      <c r="E4623" s="59">
        <f ca="1">IF(_xlfn.NORM.INV(D4623,'Input Parameters'!$E$20,'Input Parameters'!$F$20)&lt;3500,3500,IF(_xlfn.NORM.INV(D4623,'Input Parameters'!$E$20,'Input Parameters'!$F$20)&gt;5500,5500,_xlfn.NORM.INV(D4623,'Input Parameters'!$E$20,'Input Parameters'!$F$20)))</f>
        <v>4130.6042086092893</v>
      </c>
      <c r="F4623" s="10">
        <f t="shared" ca="1" si="626"/>
        <v>0.97783550656051743</v>
      </c>
      <c r="G4623" s="61">
        <f ca="1">_xlfn.NORM.INV(F4623,'Input Parameters'!$E$21,'Input Parameters'!$F$21)</f>
        <v>300.65619731686957</v>
      </c>
      <c r="H4623" s="54">
        <f ca="1">EXP(E4623*(1/'Input Parameters'!$E$22-1/G4623))</f>
        <v>1.4318902580374964</v>
      </c>
      <c r="I4623" s="10">
        <f t="shared" ca="1" si="627"/>
        <v>0.9601383878669556</v>
      </c>
      <c r="J4623" s="29">
        <f ca="1">_xlfn.BETA.INV(I4623,'Input Parameters'!$L$24,'Input Parameters'!$M$24,'Input Parameters'!$J$24,'Input Parameters'!$K$24)</f>
        <v>0.84590921485646375</v>
      </c>
      <c r="K4623" s="156">
        <f ca="1">('Input Parameters'!$E$25/'Input Parameters'!$E$31)^$J4623</f>
        <v>2.315406240431164E-3</v>
      </c>
      <c r="L4623" s="66">
        <f ca="1">$H4623*$C4623*'Input Parameters'!$E$23*K4623</f>
        <v>1.6085237170399844</v>
      </c>
      <c r="M4623" s="23">
        <f t="shared" ca="1" si="628"/>
        <v>0.3575283437492196</v>
      </c>
      <c r="N4623" s="15">
        <f ca="1">_xlfn.NORM.INV(M4623,'Input Parameters'!$E$26,'Input Parameters'!$F$26)</f>
        <v>2.6333460603007671E-2</v>
      </c>
      <c r="O4623" s="8">
        <f t="shared" ca="1" si="629"/>
        <v>0.36953383017042241</v>
      </c>
      <c r="P4623" s="29">
        <f ca="1">_xlfn.LOGNORM.INV(O4623,'Input Parameters'!$H$27,'Input Parameters'!$I$27)</f>
        <v>1.228568907315472</v>
      </c>
      <c r="Q4623" s="10"/>
      <c r="R4623" s="15">
        <f>'Input Parameters'!$E$28</f>
        <v>12.7</v>
      </c>
      <c r="S4623" s="10">
        <f t="shared" ca="1" si="630"/>
        <v>0.86747384054430376</v>
      </c>
      <c r="T4623" s="25">
        <f ca="1">_xlfn.LOGNORM.INV(S4623,'Input Parameters'!$H$29,'Input Parameters'!$I$29)</f>
        <v>65.994000907461086</v>
      </c>
      <c r="U4623" s="10">
        <f t="shared" ca="1" si="631"/>
        <v>0.67126770104085642</v>
      </c>
      <c r="V4623" s="29">
        <f ca="1">IF('Input Parameters'!$D$30="Beta",_xlfn.BETA.INV(U4623,'Input Parameters'!$L$30,'Input Parameters'!$M$30,'Input Parameters'!$J$30,'Input Parameters'!$K$30),IF('Input Parameters'!$D$30="LogNorm",_xlfn.LOGNORM.INV(U4623,'Input Parameters'!$H$30,'Input Parameters'!$I$30)))</f>
        <v>1.1901342468870866</v>
      </c>
      <c r="W4623" s="2">
        <f ca="1">N4623+(P4623-N4623)*(1-ERF((T4623-R4623)/(2*SQRT(L4623*'Input Parameters'!$E$31))))</f>
        <v>2.989834763310234E-2</v>
      </c>
      <c r="X4623">
        <f t="shared" ca="1" si="632"/>
        <v>1</v>
      </c>
      <c r="Y4623" s="7"/>
    </row>
    <row r="4624" spans="1:25" ht="15" customHeight="1" x14ac:dyDescent="0.3">
      <c r="A4624" s="130">
        <v>4617</v>
      </c>
      <c r="B4624" s="10">
        <f t="shared" ca="1" si="624"/>
        <v>0.40365427362037765</v>
      </c>
      <c r="C4624" s="57">
        <f ca="1">_xlfn.NORM.INV(B4624,'Input Parameters'!$E$19,'Input Parameters'!$F$19)</f>
        <v>546.69048033711397</v>
      </c>
      <c r="D4624" s="10">
        <f t="shared" ca="1" si="625"/>
        <v>4.4041643553664356E-2</v>
      </c>
      <c r="E4624" s="59">
        <f ca="1">IF(_xlfn.NORM.INV(D4624,'Input Parameters'!$E$20,'Input Parameters'!$F$20)&lt;3500,3500,IF(_xlfn.NORM.INV(D4624,'Input Parameters'!$E$20,'Input Parameters'!$F$20)&gt;5500,5500,_xlfn.NORM.INV(D4624,'Input Parameters'!$E$20,'Input Parameters'!$F$20)))</f>
        <v>3606.0826589758917</v>
      </c>
      <c r="F4624" s="10">
        <f t="shared" ca="1" si="626"/>
        <v>8.2449539175827091E-2</v>
      </c>
      <c r="G4624" s="61">
        <f ca="1">_xlfn.NORM.INV(F4624,'Input Parameters'!$E$21,'Input Parameters'!$F$21)</f>
        <v>273.93417420330178</v>
      </c>
      <c r="H4624" s="54">
        <f ca="1">EXP(E4624*(1/'Input Parameters'!$E$22-1/G4624))</f>
        <v>0.4246037909997239</v>
      </c>
      <c r="I4624" s="10">
        <f t="shared" ca="1" si="627"/>
        <v>0.72454418455799252</v>
      </c>
      <c r="J4624" s="29">
        <f ca="1">_xlfn.BETA.INV(I4624,'Input Parameters'!$L$24,'Input Parameters'!$M$24,'Input Parameters'!$J$24,'Input Parameters'!$K$24)</f>
        <v>0.69954983128218728</v>
      </c>
      <c r="K4624" s="156">
        <f ca="1">('Input Parameters'!$E$25/'Input Parameters'!$E$31)^$J4624</f>
        <v>6.6160676127714523E-3</v>
      </c>
      <c r="L4624" s="66">
        <f ca="1">$H4624*$C4624*'Input Parameters'!$E$23*K4624</f>
        <v>1.5357669373473122</v>
      </c>
      <c r="M4624" s="23">
        <f t="shared" ca="1" si="628"/>
        <v>0.47180935930986889</v>
      </c>
      <c r="N4624" s="15">
        <f ca="1">_xlfn.NORM.INV(M4624,'Input Parameters'!$E$26,'Input Parameters'!$F$26)</f>
        <v>3.2514830279913948E-2</v>
      </c>
      <c r="O4624" s="8">
        <f t="shared" ca="1" si="629"/>
        <v>0.25422907975720266</v>
      </c>
      <c r="P4624" s="29">
        <f ca="1">_xlfn.LOGNORM.INV(O4624,'Input Parameters'!$H$27,'Input Parameters'!$I$27)</f>
        <v>1.0625502395788338</v>
      </c>
      <c r="Q4624" s="10"/>
      <c r="R4624" s="15">
        <f>'Input Parameters'!$E$28</f>
        <v>12.7</v>
      </c>
      <c r="S4624" s="10">
        <f t="shared" ca="1" si="630"/>
        <v>0.33642322737987396</v>
      </c>
      <c r="T4624" s="25">
        <f ca="1">_xlfn.LOGNORM.INV(S4624,'Input Parameters'!$H$29,'Input Parameters'!$I$29)</f>
        <v>55.535656731560195</v>
      </c>
      <c r="U4624" s="10">
        <f t="shared" ca="1" si="631"/>
        <v>0.53584052617404521</v>
      </c>
      <c r="V4624" s="29">
        <f ca="1">IF('Input Parameters'!$D$30="Beta",_xlfn.BETA.INV(U4624,'Input Parameters'!$L$30,'Input Parameters'!$M$30,'Input Parameters'!$J$30,'Input Parameters'!$K$30),IF('Input Parameters'!$D$30="LogNorm",_xlfn.LOGNORM.INV(U4624,'Input Parameters'!$H$30,'Input Parameters'!$I$30)))</f>
        <v>1.0352905860380042</v>
      </c>
      <c r="W4624" s="2">
        <f ca="1">N4624+(P4624-N4624)*(1-ERF((T4624-R4624)/(2*SQRT(L4624*'Input Parameters'!$E$31))))</f>
        <v>4.7470333257988315E-2</v>
      </c>
      <c r="X4624">
        <f t="shared" ca="1" si="632"/>
        <v>1</v>
      </c>
      <c r="Y4624" s="7"/>
    </row>
    <row r="4625" spans="1:25" ht="15" customHeight="1" x14ac:dyDescent="0.3">
      <c r="A4625" s="130">
        <v>4618</v>
      </c>
      <c r="B4625" s="10">
        <f t="shared" ca="1" si="624"/>
        <v>0.31242020967993722</v>
      </c>
      <c r="C4625" s="57">
        <f ca="1">_xlfn.NORM.INV(B4625,'Input Parameters'!$E$19,'Input Parameters'!$F$19)</f>
        <v>525.97934752442609</v>
      </c>
      <c r="D4625" s="10">
        <f t="shared" ca="1" si="625"/>
        <v>0.86854894846157826</v>
      </c>
      <c r="E4625" s="59">
        <f ca="1">IF(_xlfn.NORM.INV(D4625,'Input Parameters'!$E$20,'Input Parameters'!$F$20)&lt;3500,3500,IF(_xlfn.NORM.INV(D4625,'Input Parameters'!$E$20,'Input Parameters'!$F$20)&gt;5500,5500,_xlfn.NORM.INV(D4625,'Input Parameters'!$E$20,'Input Parameters'!$F$20)))</f>
        <v>5500</v>
      </c>
      <c r="F4625" s="10">
        <f t="shared" ca="1" si="626"/>
        <v>0.67561094301976488</v>
      </c>
      <c r="G4625" s="61">
        <f ca="1">_xlfn.NORM.INV(F4625,'Input Parameters'!$E$21,'Input Parameters'!$F$21)</f>
        <v>288.42991805108261</v>
      </c>
      <c r="H4625" s="54">
        <f ca="1">EXP(E4625*(1/'Input Parameters'!$E$22-1/G4625))</f>
        <v>0.74272763464865121</v>
      </c>
      <c r="I4625" s="10">
        <f t="shared" ca="1" si="627"/>
        <v>1.9804589138189721E-2</v>
      </c>
      <c r="J4625" s="29">
        <f ca="1">_xlfn.BETA.INV(I4625,'Input Parameters'!$L$24,'Input Parameters'!$M$24,'Input Parameters'!$J$24,'Input Parameters'!$K$24)</f>
        <v>0.28086821809794926</v>
      </c>
      <c r="K4625" s="156">
        <f ca="1">('Input Parameters'!$E$25/'Input Parameters'!$E$31)^$J4625</f>
        <v>0.13334419419904381</v>
      </c>
      <c r="L4625" s="66">
        <f ca="1">$H4625*$C4625*'Input Parameters'!$E$23*K4625</f>
        <v>52.09216245402672</v>
      </c>
      <c r="M4625" s="23">
        <f t="shared" ca="1" si="628"/>
        <v>0.86017771132962029</v>
      </c>
      <c r="N4625" s="15">
        <f ca="1">_xlfn.NORM.INV(M4625,'Input Parameters'!$E$26,'Input Parameters'!$F$26)</f>
        <v>5.6703480368338305E-2</v>
      </c>
      <c r="O4625" s="8">
        <f t="shared" ca="1" si="629"/>
        <v>0.61713763858808801</v>
      </c>
      <c r="P4625" s="29">
        <f ca="1">_xlfn.LOGNORM.INV(O4625,'Input Parameters'!$H$27,'Input Parameters'!$I$27)</f>
        <v>1.6242365036432362</v>
      </c>
      <c r="Q4625" s="10"/>
      <c r="R4625" s="15">
        <f>'Input Parameters'!$E$28</f>
        <v>12.7</v>
      </c>
      <c r="S4625" s="10">
        <f t="shared" ca="1" si="630"/>
        <v>0.80541656029362019</v>
      </c>
      <c r="T4625" s="25">
        <f ca="1">_xlfn.LOGNORM.INV(S4625,'Input Parameters'!$H$29,'Input Parameters'!$I$29)</f>
        <v>64.142927041459444</v>
      </c>
      <c r="U4625" s="10">
        <f t="shared" ca="1" si="631"/>
        <v>0.94692923716540089</v>
      </c>
      <c r="V4625" s="29">
        <f ca="1">IF('Input Parameters'!$D$30="Beta",_xlfn.BETA.INV(U4625,'Input Parameters'!$L$30,'Input Parameters'!$M$30,'Input Parameters'!$J$30,'Input Parameters'!$K$30),IF('Input Parameters'!$D$30="LogNorm",_xlfn.LOGNORM.INV(U4625,'Input Parameters'!$H$30,'Input Parameters'!$I$30)))</f>
        <v>1.8896342808694317</v>
      </c>
      <c r="W4625" s="2">
        <f ca="1">N4625+(P4625-N4625)*(1-ERF((T4625-R4625)/(2*SQRT(L4625*'Input Parameters'!$E$31))))</f>
        <v>1.0195862152008475</v>
      </c>
      <c r="X4625">
        <f t="shared" ca="1" si="632"/>
        <v>1</v>
      </c>
      <c r="Y4625" s="7"/>
    </row>
    <row r="4626" spans="1:25" ht="15" customHeight="1" x14ac:dyDescent="0.3">
      <c r="A4626" s="130">
        <v>4619</v>
      </c>
      <c r="B4626" s="10">
        <f t="shared" ca="1" si="624"/>
        <v>0.13094355593143936</v>
      </c>
      <c r="C4626" s="57">
        <f ca="1">_xlfn.NORM.INV(B4626,'Input Parameters'!$E$19,'Input Parameters'!$F$19)</f>
        <v>472.49590308415418</v>
      </c>
      <c r="D4626" s="10">
        <f t="shared" ca="1" si="625"/>
        <v>0.48805040045181791</v>
      </c>
      <c r="E4626" s="59">
        <f ca="1">IF(_xlfn.NORM.INV(D4626,'Input Parameters'!$E$20,'Input Parameters'!$F$20)&lt;3500,3500,IF(_xlfn.NORM.INV(D4626,'Input Parameters'!$E$20,'Input Parameters'!$F$20)&gt;5500,5500,_xlfn.NORM.INV(D4626,'Input Parameters'!$E$20,'Input Parameters'!$F$20)))</f>
        <v>4779.0296208642167</v>
      </c>
      <c r="F4626" s="10">
        <f t="shared" ca="1" si="626"/>
        <v>0.97275825453873432</v>
      </c>
      <c r="G4626" s="61">
        <f ca="1">_xlfn.NORM.INV(F4626,'Input Parameters'!$E$21,'Input Parameters'!$F$21)</f>
        <v>299.96456464302815</v>
      </c>
      <c r="H4626" s="54">
        <f ca="1">EXP(E4626*(1/'Input Parameters'!$E$22-1/G4626))</f>
        <v>1.4603858947458019</v>
      </c>
      <c r="I4626" s="10">
        <f t="shared" ca="1" si="627"/>
        <v>0.73772041263669152</v>
      </c>
      <c r="J4626" s="29">
        <f ca="1">_xlfn.BETA.INV(I4626,'Input Parameters'!$L$24,'Input Parameters'!$M$24,'Input Parameters'!$J$24,'Input Parameters'!$K$24)</f>
        <v>0.70541088561445897</v>
      </c>
      <c r="K4626" s="156">
        <f ca="1">('Input Parameters'!$E$25/'Input Parameters'!$E$31)^$J4626</f>
        <v>6.3436646646509495E-3</v>
      </c>
      <c r="L4626" s="66">
        <f ca="1">$H4626*$C4626*'Input Parameters'!$E$23*K4626</f>
        <v>4.3772957880611152</v>
      </c>
      <c r="M4626" s="23">
        <f t="shared" ca="1" si="628"/>
        <v>0.50492947994995785</v>
      </c>
      <c r="N4626" s="15">
        <f ca="1">_xlfn.NORM.INV(M4626,'Input Parameters'!$E$26,'Input Parameters'!$F$26)</f>
        <v>3.4259490453608404E-2</v>
      </c>
      <c r="O4626" s="8">
        <f t="shared" ca="1" si="629"/>
        <v>7.6871113566228111E-2</v>
      </c>
      <c r="P4626" s="29">
        <f ca="1">_xlfn.LOGNORM.INV(O4626,'Input Parameters'!$H$27,'Input Parameters'!$I$27)</f>
        <v>0.75740325148229304</v>
      </c>
      <c r="Q4626" s="10"/>
      <c r="R4626" s="15">
        <f>'Input Parameters'!$E$28</f>
        <v>12.7</v>
      </c>
      <c r="S4626" s="10">
        <f t="shared" ca="1" si="630"/>
        <v>0.13199692459941437</v>
      </c>
      <c r="T4626" s="25">
        <f ca="1">_xlfn.LOGNORM.INV(S4626,'Input Parameters'!$H$29,'Input Parameters'!$I$29)</f>
        <v>51.368375185990125</v>
      </c>
      <c r="U4626" s="10">
        <f t="shared" ca="1" si="631"/>
        <v>0.94442505304751323</v>
      </c>
      <c r="V4626" s="29">
        <f ca="1">IF('Input Parameters'!$D$30="Beta",_xlfn.BETA.INV(U4626,'Input Parameters'!$L$30,'Input Parameters'!$M$30,'Input Parameters'!$J$30,'Input Parameters'!$K$30),IF('Input Parameters'!$D$30="LogNorm",_xlfn.LOGNORM.INV(U4626,'Input Parameters'!$H$30,'Input Parameters'!$I$30)))</f>
        <v>1.8727680102969759</v>
      </c>
      <c r="W4626" s="2">
        <f ca="1">N4626+(P4626-N4626)*(1-ERF((T4626-R4626)/(2*SQRT(L4626*'Input Parameters'!$E$31))))</f>
        <v>0.17256156803192693</v>
      </c>
      <c r="X4626">
        <f t="shared" ca="1" si="632"/>
        <v>1</v>
      </c>
      <c r="Y4626" s="7"/>
    </row>
    <row r="4627" spans="1:25" ht="15" customHeight="1" x14ac:dyDescent="0.3">
      <c r="A4627" s="130">
        <v>4620</v>
      </c>
      <c r="B4627" s="10">
        <f t="shared" ca="1" si="624"/>
        <v>0.58408719153508992</v>
      </c>
      <c r="C4627" s="57">
        <f ca="1">_xlfn.NORM.INV(B4627,'Input Parameters'!$E$19,'Input Parameters'!$F$19)</f>
        <v>585.24448201438861</v>
      </c>
      <c r="D4627" s="10">
        <f t="shared" ca="1" si="625"/>
        <v>0.5334496848721233</v>
      </c>
      <c r="E4627" s="59">
        <f ca="1">IF(_xlfn.NORM.INV(D4627,'Input Parameters'!$E$20,'Input Parameters'!$F$20)&lt;3500,3500,IF(_xlfn.NORM.INV(D4627,'Input Parameters'!$E$20,'Input Parameters'!$F$20)&gt;5500,5500,_xlfn.NORM.INV(D4627,'Input Parameters'!$E$20,'Input Parameters'!$F$20)))</f>
        <v>4858.761086835676</v>
      </c>
      <c r="F4627" s="10">
        <f t="shared" ca="1" si="626"/>
        <v>0.97247436965402367</v>
      </c>
      <c r="G4627" s="61">
        <f ca="1">_xlfn.NORM.INV(F4627,'Input Parameters'!$E$21,'Input Parameters'!$F$21)</f>
        <v>299.92918548301628</v>
      </c>
      <c r="H4627" s="54">
        <f ca="1">EXP(E4627*(1/'Input Parameters'!$E$22-1/G4627))</f>
        <v>1.4668366495529852</v>
      </c>
      <c r="I4627" s="10">
        <f t="shared" ca="1" si="627"/>
        <v>0.62375387455584119</v>
      </c>
      <c r="J4627" s="29">
        <f ca="1">_xlfn.BETA.INV(I4627,'Input Parameters'!$L$24,'Input Parameters'!$M$24,'Input Parameters'!$J$24,'Input Parameters'!$K$24)</f>
        <v>0.65704352478092598</v>
      </c>
      <c r="K4627" s="156">
        <f ca="1">('Input Parameters'!$E$25/'Input Parameters'!$E$31)^$J4627</f>
        <v>8.9748138715682949E-3</v>
      </c>
      <c r="L4627" s="66">
        <f ca="1">$H4627*$C4627*'Input Parameters'!$E$23*K4627</f>
        <v>7.7045012616755457</v>
      </c>
      <c r="M4627" s="23">
        <f t="shared" ca="1" si="628"/>
        <v>0.4591078566716541</v>
      </c>
      <c r="N4627" s="15">
        <f ca="1">_xlfn.NORM.INV(M4627,'Input Parameters'!$E$26,'Input Parameters'!$F$26)</f>
        <v>3.1843687347930416E-2</v>
      </c>
      <c r="O4627" s="8">
        <f t="shared" ca="1" si="629"/>
        <v>0.27000562877264078</v>
      </c>
      <c r="P4627" s="29">
        <f ca="1">_xlfn.LOGNORM.INV(O4627,'Input Parameters'!$H$27,'Input Parameters'!$I$27)</f>
        <v>1.0855689746799959</v>
      </c>
      <c r="Q4627" s="10"/>
      <c r="R4627" s="15">
        <f>'Input Parameters'!$E$28</f>
        <v>12.7</v>
      </c>
      <c r="S4627" s="10">
        <f t="shared" ca="1" si="630"/>
        <v>0.37571845786211189</v>
      </c>
      <c r="T4627" s="25">
        <f ca="1">_xlfn.LOGNORM.INV(S4627,'Input Parameters'!$H$29,'Input Parameters'!$I$29)</f>
        <v>56.197374507769325</v>
      </c>
      <c r="U4627" s="10">
        <f t="shared" ca="1" si="631"/>
        <v>0.9318050670651018</v>
      </c>
      <c r="V4627" s="29">
        <f ca="1">IF('Input Parameters'!$D$30="Beta",_xlfn.BETA.INV(U4627,'Input Parameters'!$L$30,'Input Parameters'!$M$30,'Input Parameters'!$J$30,'Input Parameters'!$K$30),IF('Input Parameters'!$D$30="LogNorm",_xlfn.LOGNORM.INV(U4627,'Input Parameters'!$H$30,'Input Parameters'!$I$30)))</f>
        <v>1.7977458206919026</v>
      </c>
      <c r="W4627" s="2">
        <f ca="1">N4627+(P4627-N4627)*(1-ERF((T4627-R4627)/(2*SQRT(L4627*'Input Parameters'!$E$31))))</f>
        <v>0.31405463645188192</v>
      </c>
      <c r="X4627">
        <f t="shared" ca="1" si="632"/>
        <v>1</v>
      </c>
      <c r="Y4627" s="7"/>
    </row>
    <row r="4628" spans="1:25" ht="15" customHeight="1" x14ac:dyDescent="0.3">
      <c r="A4628" s="130">
        <v>4621</v>
      </c>
      <c r="B4628" s="10">
        <f t="shared" ca="1" si="624"/>
        <v>5.0858974390639577E-2</v>
      </c>
      <c r="C4628" s="57">
        <f ca="1">_xlfn.NORM.INV(B4628,'Input Parameters'!$E$19,'Input Parameters'!$F$19)</f>
        <v>429.00886528806296</v>
      </c>
      <c r="D4628" s="10">
        <f t="shared" ca="1" si="625"/>
        <v>0.18824692732129544</v>
      </c>
      <c r="E4628" s="59">
        <f ca="1">IF(_xlfn.NORM.INV(D4628,'Input Parameters'!$E$20,'Input Parameters'!$F$20)&lt;3500,3500,IF(_xlfn.NORM.INV(D4628,'Input Parameters'!$E$20,'Input Parameters'!$F$20)&gt;5500,5500,_xlfn.NORM.INV(D4628,'Input Parameters'!$E$20,'Input Parameters'!$F$20)))</f>
        <v>4180.9375529083154</v>
      </c>
      <c r="F4628" s="10">
        <f t="shared" ca="1" si="626"/>
        <v>0.38174183848214749</v>
      </c>
      <c r="G4628" s="61">
        <f ca="1">_xlfn.NORM.INV(F4628,'Input Parameters'!$E$21,'Input Parameters'!$F$21)</f>
        <v>282.48485309303499</v>
      </c>
      <c r="H4628" s="54">
        <f ca="1">EXP(E4628*(1/'Input Parameters'!$E$22-1/G4628))</f>
        <v>0.5879219530834352</v>
      </c>
      <c r="I4628" s="10">
        <f t="shared" ca="1" si="627"/>
        <v>0.226792406196625</v>
      </c>
      <c r="J4628" s="29">
        <f ca="1">_xlfn.BETA.INV(I4628,'Input Parameters'!$L$24,'Input Parameters'!$M$24,'Input Parameters'!$J$24,'Input Parameters'!$K$24)</f>
        <v>0.48388231409395766</v>
      </c>
      <c r="K4628" s="156">
        <f ca="1">('Input Parameters'!$E$25/'Input Parameters'!$E$31)^$J4628</f>
        <v>3.1081177312423231E-2</v>
      </c>
      <c r="L4628" s="66">
        <f ca="1">$H4628*$C4628*'Input Parameters'!$E$23*K4628</f>
        <v>7.8394104736066055</v>
      </c>
      <c r="M4628" s="23">
        <f t="shared" ca="1" si="628"/>
        <v>0.9234455931219111</v>
      </c>
      <c r="N4628" s="15">
        <f ca="1">_xlfn.NORM.INV(M4628,'Input Parameters'!$E$26,'Input Parameters'!$F$26)</f>
        <v>6.4001360940432933E-2</v>
      </c>
      <c r="O4628" s="8">
        <f t="shared" ca="1" si="629"/>
        <v>0.24225255240156729</v>
      </c>
      <c r="P4628" s="29">
        <f ca="1">_xlfn.LOGNORM.INV(O4628,'Input Parameters'!$H$27,'Input Parameters'!$I$27)</f>
        <v>1.0449127839746626</v>
      </c>
      <c r="Q4628" s="10"/>
      <c r="R4628" s="15">
        <f>'Input Parameters'!$E$28</f>
        <v>12.7</v>
      </c>
      <c r="S4628" s="10">
        <f t="shared" ca="1" si="630"/>
        <v>9.7454244677282698E-2</v>
      </c>
      <c r="T4628" s="25">
        <f ca="1">_xlfn.LOGNORM.INV(S4628,'Input Parameters'!$H$29,'Input Parameters'!$I$29)</f>
        <v>50.345240824354931</v>
      </c>
      <c r="U4628" s="10">
        <f t="shared" ca="1" si="631"/>
        <v>0.32611509398805449</v>
      </c>
      <c r="V4628" s="29">
        <f ca="1">IF('Input Parameters'!$D$30="Beta",_xlfn.BETA.INV(U4628,'Input Parameters'!$L$30,'Input Parameters'!$M$30,'Input Parameters'!$J$30,'Input Parameters'!$K$30),IF('Input Parameters'!$D$30="LogNorm",_xlfn.LOGNORM.INV(U4628,'Input Parameters'!$H$30,'Input Parameters'!$I$30)))</f>
        <v>0.83651446633645754</v>
      </c>
      <c r="W4628" s="2">
        <f ca="1">N4628+(P4628-N4628)*(1-ERF((T4628-R4628)/(2*SQRT(L4628*'Input Parameters'!$E$31))))</f>
        <v>0.39922362154577373</v>
      </c>
      <c r="X4628">
        <f t="shared" ca="1" si="632"/>
        <v>1</v>
      </c>
      <c r="Y4628" s="7"/>
    </row>
    <row r="4629" spans="1:25" ht="15" customHeight="1" x14ac:dyDescent="0.3">
      <c r="A4629" s="130">
        <v>4622</v>
      </c>
      <c r="B4629" s="10">
        <f t="shared" ca="1" si="624"/>
        <v>0.68085034222668295</v>
      </c>
      <c r="C4629" s="57">
        <f ca="1">_xlfn.NORM.INV(B4629,'Input Parameters'!$E$19,'Input Parameters'!$F$19)</f>
        <v>607.02158814825395</v>
      </c>
      <c r="D4629" s="10">
        <f t="shared" ca="1" si="625"/>
        <v>0.35608552022315709</v>
      </c>
      <c r="E4629" s="59">
        <f ca="1">IF(_xlfn.NORM.INV(D4629,'Input Parameters'!$E$20,'Input Parameters'!$F$20)&lt;3500,3500,IF(_xlfn.NORM.INV(D4629,'Input Parameters'!$E$20,'Input Parameters'!$F$20)&gt;5500,5500,_xlfn.NORM.INV(D4629,'Input Parameters'!$E$20,'Input Parameters'!$F$20)))</f>
        <v>4541.7406785416506</v>
      </c>
      <c r="F4629" s="10">
        <f t="shared" ca="1" si="626"/>
        <v>0.40293759508485993</v>
      </c>
      <c r="G4629" s="61">
        <f ca="1">_xlfn.NORM.INV(F4629,'Input Parameters'!$E$21,'Input Parameters'!$F$21)</f>
        <v>282.91839916989392</v>
      </c>
      <c r="H4629" s="54">
        <f ca="1">EXP(E4629*(1/'Input Parameters'!$E$22-1/G4629))</f>
        <v>0.57558922992358874</v>
      </c>
      <c r="I4629" s="10">
        <f t="shared" ca="1" si="627"/>
        <v>0.70161696172115151</v>
      </c>
      <c r="J4629" s="29">
        <f ca="1">_xlfn.BETA.INV(I4629,'Input Parameters'!$L$24,'Input Parameters'!$M$24,'Input Parameters'!$J$24,'Input Parameters'!$K$24)</f>
        <v>0.6895613330048751</v>
      </c>
      <c r="K4629" s="156">
        <f ca="1">('Input Parameters'!$E$25/'Input Parameters'!$E$31)^$J4629</f>
        <v>7.1075254578206737E-3</v>
      </c>
      <c r="L4629" s="66">
        <f ca="1">$H4629*$C4629*'Input Parameters'!$E$23*K4629</f>
        <v>2.4833344861326823</v>
      </c>
      <c r="M4629" s="23">
        <f t="shared" ca="1" si="628"/>
        <v>0.29745178830143493</v>
      </c>
      <c r="N4629" s="15">
        <f ca="1">_xlfn.NORM.INV(M4629,'Input Parameters'!$E$26,'Input Parameters'!$F$26)</f>
        <v>2.28333839899382E-2</v>
      </c>
      <c r="O4629" s="8">
        <f t="shared" ca="1" si="629"/>
        <v>0.22101230190044518</v>
      </c>
      <c r="P4629" s="29">
        <f ca="1">_xlfn.LOGNORM.INV(O4629,'Input Parameters'!$H$27,'Input Parameters'!$I$27)</f>
        <v>1.0131818374903272</v>
      </c>
      <c r="Q4629" s="10"/>
      <c r="R4629" s="15">
        <f>'Input Parameters'!$E$28</f>
        <v>12.7</v>
      </c>
      <c r="S4629" s="10">
        <f t="shared" ca="1" si="630"/>
        <v>0.82255696780230125</v>
      </c>
      <c r="T4629" s="25">
        <f ca="1">_xlfn.LOGNORM.INV(S4629,'Input Parameters'!$H$29,'Input Parameters'!$I$29)</f>
        <v>64.605661302840701</v>
      </c>
      <c r="U4629" s="10">
        <f t="shared" ca="1" si="631"/>
        <v>8.8429893428628836E-2</v>
      </c>
      <c r="V4629" s="29">
        <f ca="1">IF('Input Parameters'!$D$30="Beta",_xlfn.BETA.INV(U4629,'Input Parameters'!$L$30,'Input Parameters'!$M$30,'Input Parameters'!$J$30,'Input Parameters'!$K$30),IF('Input Parameters'!$D$30="LogNorm",_xlfn.LOGNORM.INV(U4629,'Input Parameters'!$H$30,'Input Parameters'!$I$30)))</f>
        <v>0.58663528259981823</v>
      </c>
      <c r="W4629" s="2">
        <f ca="1">N4629+(P4629-N4629)*(1-ERF((T4629-R4629)/(2*SQRT(L4629*'Input Parameters'!$E$31))))</f>
        <v>4.2497225052967928E-2</v>
      </c>
      <c r="X4629">
        <f t="shared" ca="1" si="632"/>
        <v>1</v>
      </c>
      <c r="Y4629" s="7"/>
    </row>
    <row r="4630" spans="1:25" ht="15" customHeight="1" x14ac:dyDescent="0.3">
      <c r="A4630" s="130">
        <v>4623</v>
      </c>
      <c r="B4630" s="10">
        <f t="shared" ca="1" si="624"/>
        <v>0.85369340813943206</v>
      </c>
      <c r="C4630" s="57">
        <f ca="1">_xlfn.NORM.INV(B4630,'Input Parameters'!$E$19,'Input Parameters'!$F$19)</f>
        <v>656.22833156980209</v>
      </c>
      <c r="D4630" s="10">
        <f t="shared" ca="1" si="625"/>
        <v>0.95379677765259341</v>
      </c>
      <c r="E4630" s="59">
        <f ca="1">IF(_xlfn.NORM.INV(D4630,'Input Parameters'!$E$20,'Input Parameters'!$F$20)&lt;3500,3500,IF(_xlfn.NORM.INV(D4630,'Input Parameters'!$E$20,'Input Parameters'!$F$20)&gt;5500,5500,_xlfn.NORM.INV(D4630,'Input Parameters'!$E$20,'Input Parameters'!$F$20)))</f>
        <v>5500</v>
      </c>
      <c r="F4630" s="10">
        <f t="shared" ca="1" si="626"/>
        <v>0.88566004848380997</v>
      </c>
      <c r="G4630" s="61">
        <f ca="1">_xlfn.NORM.INV(F4630,'Input Parameters'!$E$21,'Input Parameters'!$F$21)</f>
        <v>294.31160343198462</v>
      </c>
      <c r="H4630" s="54">
        <f ca="1">EXP(E4630*(1/'Input Parameters'!$E$22-1/G4630))</f>
        <v>1.0872533758067737</v>
      </c>
      <c r="I4630" s="10">
        <f t="shared" ca="1" si="627"/>
        <v>0.2290597541567081</v>
      </c>
      <c r="J4630" s="29">
        <f ca="1">_xlfn.BETA.INV(I4630,'Input Parameters'!$L$24,'Input Parameters'!$M$24,'Input Parameters'!$J$24,'Input Parameters'!$K$24)</f>
        <v>0.48512339399230564</v>
      </c>
      <c r="K4630" s="156">
        <f ca="1">('Input Parameters'!$E$25/'Input Parameters'!$E$31)^$J4630</f>
        <v>3.0805691410503086E-2</v>
      </c>
      <c r="L4630" s="66">
        <f ca="1">$H4630*$C4630*'Input Parameters'!$E$23*K4630</f>
        <v>21.979443983401211</v>
      </c>
      <c r="M4630" s="23">
        <f t="shared" ca="1" si="628"/>
        <v>0.20709106143857192</v>
      </c>
      <c r="N4630" s="15">
        <f ca="1">_xlfn.NORM.INV(M4630,'Input Parameters'!$E$26,'Input Parameters'!$F$26)</f>
        <v>1.6852320849898142E-2</v>
      </c>
      <c r="O4630" s="8">
        <f t="shared" ca="1" si="629"/>
        <v>0.61843422051567454</v>
      </c>
      <c r="P4630" s="29">
        <f ca="1">_xlfn.LOGNORM.INV(O4630,'Input Parameters'!$H$27,'Input Parameters'!$I$27)</f>
        <v>1.6266810163073415</v>
      </c>
      <c r="Q4630" s="10"/>
      <c r="R4630" s="15">
        <f>'Input Parameters'!$E$28</f>
        <v>12.7</v>
      </c>
      <c r="S4630" s="10">
        <f t="shared" ca="1" si="630"/>
        <v>0.18330225656327981</v>
      </c>
      <c r="T4630" s="25">
        <f ca="1">_xlfn.LOGNORM.INV(S4630,'Input Parameters'!$H$29,'Input Parameters'!$I$29)</f>
        <v>52.618403982724701</v>
      </c>
      <c r="U4630" s="10">
        <f t="shared" ca="1" si="631"/>
        <v>0.55160870832700137</v>
      </c>
      <c r="V4630" s="29">
        <f ca="1">IF('Input Parameters'!$D$30="Beta",_xlfn.BETA.INV(U4630,'Input Parameters'!$L$30,'Input Parameters'!$M$30,'Input Parameters'!$J$30,'Input Parameters'!$K$30),IF('Input Parameters'!$D$30="LogNorm",_xlfn.LOGNORM.INV(U4630,'Input Parameters'!$H$30,'Input Parameters'!$I$30)))</f>
        <v>1.0516538114306915</v>
      </c>
      <c r="W4630" s="2">
        <f ca="1">N4630+(P4630-N4630)*(1-ERF((T4630-R4630)/(2*SQRT(L4630*'Input Parameters'!$E$31))))</f>
        <v>0.89762973183623984</v>
      </c>
      <c r="X4630">
        <f t="shared" ca="1" si="632"/>
        <v>1</v>
      </c>
      <c r="Y4630" s="7"/>
    </row>
    <row r="4631" spans="1:25" ht="15" customHeight="1" x14ac:dyDescent="0.3">
      <c r="A4631" s="130">
        <v>4624</v>
      </c>
      <c r="B4631" s="10">
        <f t="shared" ca="1" si="624"/>
        <v>0.57596638632688812</v>
      </c>
      <c r="C4631" s="57">
        <f ca="1">_xlfn.NORM.INV(B4631,'Input Parameters'!$E$19,'Input Parameters'!$F$19)</f>
        <v>583.4889395948818</v>
      </c>
      <c r="D4631" s="10">
        <f t="shared" ca="1" si="625"/>
        <v>0.48171742056896893</v>
      </c>
      <c r="E4631" s="59">
        <f ca="1">IF(_xlfn.NORM.INV(D4631,'Input Parameters'!$E$20,'Input Parameters'!$F$20)&lt;3500,3500,IF(_xlfn.NORM.INV(D4631,'Input Parameters'!$E$20,'Input Parameters'!$F$20)&gt;5500,5500,_xlfn.NORM.INV(D4631,'Input Parameters'!$E$20,'Input Parameters'!$F$20)))</f>
        <v>4767.9094216766434</v>
      </c>
      <c r="F4631" s="10">
        <f t="shared" ca="1" si="626"/>
        <v>0.98179637760424532</v>
      </c>
      <c r="G4631" s="61">
        <f ca="1">_xlfn.NORM.INV(F4631,'Input Parameters'!$E$21,'Input Parameters'!$F$21)</f>
        <v>301.2958686465679</v>
      </c>
      <c r="H4631" s="54">
        <f ca="1">EXP(E4631*(1/'Input Parameters'!$E$22-1/G4631))</f>
        <v>1.565261130249042</v>
      </c>
      <c r="I4631" s="10">
        <f t="shared" ca="1" si="627"/>
        <v>0.98165888735000695</v>
      </c>
      <c r="J4631" s="29">
        <f ca="1">_xlfn.BETA.INV(I4631,'Input Parameters'!$L$24,'Input Parameters'!$M$24,'Input Parameters'!$J$24,'Input Parameters'!$K$24)</f>
        <v>0.87827157633153907</v>
      </c>
      <c r="K4631" s="156">
        <f ca="1">('Input Parameters'!$E$25/'Input Parameters'!$E$31)^$J4631</f>
        <v>1.8357116186124235E-3</v>
      </c>
      <c r="L4631" s="66">
        <f ca="1">$H4631*$C4631*'Input Parameters'!$E$23*K4631</f>
        <v>1.6765784724528898</v>
      </c>
      <c r="M4631" s="23">
        <f t="shared" ca="1" si="628"/>
        <v>0.36061907495552703</v>
      </c>
      <c r="N4631" s="15">
        <f ca="1">_xlfn.NORM.INV(M4631,'Input Parameters'!$E$26,'Input Parameters'!$F$26)</f>
        <v>2.650710501477839E-2</v>
      </c>
      <c r="O4631" s="8">
        <f t="shared" ca="1" si="629"/>
        <v>0.96102057236877925</v>
      </c>
      <c r="P4631" s="29">
        <f ca="1">_xlfn.LOGNORM.INV(O4631,'Input Parameters'!$H$27,'Input Parameters'!$I$27)</f>
        <v>3.1050485324392438</v>
      </c>
      <c r="Q4631" s="10"/>
      <c r="R4631" s="15">
        <f>'Input Parameters'!$E$28</f>
        <v>12.7</v>
      </c>
      <c r="S4631" s="10">
        <f t="shared" ca="1" si="630"/>
        <v>0.69863812074707776</v>
      </c>
      <c r="T4631" s="25">
        <f ca="1">_xlfn.LOGNORM.INV(S4631,'Input Parameters'!$H$29,'Input Parameters'!$I$29)</f>
        <v>61.736102523061625</v>
      </c>
      <c r="U4631" s="10">
        <f t="shared" ca="1" si="631"/>
        <v>0.57906190439212013</v>
      </c>
      <c r="V4631" s="29">
        <f ca="1">IF('Input Parameters'!$D$30="Beta",_xlfn.BETA.INV(U4631,'Input Parameters'!$L$30,'Input Parameters'!$M$30,'Input Parameters'!$J$30,'Input Parameters'!$K$30),IF('Input Parameters'!$D$30="LogNorm",_xlfn.LOGNORM.INV(U4631,'Input Parameters'!$H$30,'Input Parameters'!$I$30)))</f>
        <v>1.0809890977663954</v>
      </c>
      <c r="W4631" s="2">
        <f ca="1">N4631+(P4631-N4631)*(1-ERF((T4631-R4631)/(2*SQRT(L4631*'Input Parameters'!$E$31))))</f>
        <v>4.9316828708288983E-2</v>
      </c>
      <c r="X4631">
        <f t="shared" ca="1" si="632"/>
        <v>1</v>
      </c>
      <c r="Y4631" s="7"/>
    </row>
    <row r="4632" spans="1:25" ht="15" customHeight="1" x14ac:dyDescent="0.3">
      <c r="A4632" s="130">
        <v>4625</v>
      </c>
      <c r="B4632" s="10">
        <f t="shared" ca="1" si="624"/>
        <v>0.89096710756696629</v>
      </c>
      <c r="C4632" s="57">
        <f ca="1">_xlfn.NORM.INV(B4632,'Input Parameters'!$E$19,'Input Parameters'!$F$19)</f>
        <v>671.37760643740364</v>
      </c>
      <c r="D4632" s="10">
        <f t="shared" ca="1" si="625"/>
        <v>7.9433255765103405E-2</v>
      </c>
      <c r="E4632" s="59">
        <f ca="1">IF(_xlfn.NORM.INV(D4632,'Input Parameters'!$E$20,'Input Parameters'!$F$20)&lt;3500,3500,IF(_xlfn.NORM.INV(D4632,'Input Parameters'!$E$20,'Input Parameters'!$F$20)&gt;5500,5500,_xlfn.NORM.INV(D4632,'Input Parameters'!$E$20,'Input Parameters'!$F$20)))</f>
        <v>3813.7741941897721</v>
      </c>
      <c r="F4632" s="10">
        <f t="shared" ca="1" si="626"/>
        <v>0.47833605677607038</v>
      </c>
      <c r="G4632" s="61">
        <f ca="1">_xlfn.NORM.INV(F4632,'Input Parameters'!$E$21,'Input Parameters'!$F$21)</f>
        <v>284.42296487063197</v>
      </c>
      <c r="H4632" s="54">
        <f ca="1">EXP(E4632*(1/'Input Parameters'!$E$22-1/G4632))</f>
        <v>0.67535400205932483</v>
      </c>
      <c r="I4632" s="10">
        <f t="shared" ca="1" si="627"/>
        <v>0.98799863786152875</v>
      </c>
      <c r="J4632" s="29">
        <f ca="1">_xlfn.BETA.INV(I4632,'Input Parameters'!$L$24,'Input Parameters'!$M$24,'Input Parameters'!$J$24,'Input Parameters'!$K$24)</f>
        <v>0.89256457412966483</v>
      </c>
      <c r="K4632" s="156">
        <f ca="1">('Input Parameters'!$E$25/'Input Parameters'!$E$31)^$J4632</f>
        <v>1.6568210024437602E-3</v>
      </c>
      <c r="L4632" s="66">
        <f ca="1">$H4632*$C4632*'Input Parameters'!$E$23*K4632</f>
        <v>0.75123172535063165</v>
      </c>
      <c r="M4632" s="23">
        <f t="shared" ca="1" si="628"/>
        <v>0.28638976764330892</v>
      </c>
      <c r="N4632" s="15">
        <f ca="1">_xlfn.NORM.INV(M4632,'Input Parameters'!$E$26,'Input Parameters'!$F$26)</f>
        <v>2.2156783855131389E-2</v>
      </c>
      <c r="O4632" s="8">
        <f t="shared" ca="1" si="629"/>
        <v>0.92440741897375889</v>
      </c>
      <c r="P4632" s="29">
        <f ca="1">_xlfn.LOGNORM.INV(O4632,'Input Parameters'!$H$27,'Input Parameters'!$I$27)</f>
        <v>2.6864749479576999</v>
      </c>
      <c r="Q4632" s="10"/>
      <c r="R4632" s="15">
        <f>'Input Parameters'!$E$28</f>
        <v>12.7</v>
      </c>
      <c r="S4632" s="10">
        <f t="shared" ca="1" si="630"/>
        <v>0.21697198096504022</v>
      </c>
      <c r="T4632" s="25">
        <f ca="1">_xlfn.LOGNORM.INV(S4632,'Input Parameters'!$H$29,'Input Parameters'!$I$29)</f>
        <v>53.334460975121253</v>
      </c>
      <c r="U4632" s="10">
        <f t="shared" ca="1" si="631"/>
        <v>0.13049098709839002</v>
      </c>
      <c r="V4632" s="29">
        <f ca="1">IF('Input Parameters'!$D$30="Beta",_xlfn.BETA.INV(U4632,'Input Parameters'!$L$30,'Input Parameters'!$M$30,'Input Parameters'!$J$30,'Input Parameters'!$K$30),IF('Input Parameters'!$D$30="LogNorm",_xlfn.LOGNORM.INV(U4632,'Input Parameters'!$H$30,'Input Parameters'!$I$30)))</f>
        <v>0.64142268154773052</v>
      </c>
      <c r="W4632" s="2">
        <f ca="1">N4632+(P4632-N4632)*(1-ERF((T4632-R4632)/(2*SQRT(L4632*'Input Parameters'!$E$31))))</f>
        <v>2.4597847458729328E-2</v>
      </c>
      <c r="X4632">
        <f t="shared" ca="1" si="632"/>
        <v>1</v>
      </c>
      <c r="Y4632" s="7"/>
    </row>
    <row r="4633" spans="1:25" ht="15" customHeight="1" x14ac:dyDescent="0.3">
      <c r="A4633" s="130">
        <v>4626</v>
      </c>
      <c r="B4633" s="10">
        <f t="shared" ca="1" si="624"/>
        <v>0.8889869509525542</v>
      </c>
      <c r="C4633" s="57">
        <f ca="1">_xlfn.NORM.INV(B4633,'Input Parameters'!$E$19,'Input Parameters'!$F$19)</f>
        <v>670.48787441278682</v>
      </c>
      <c r="D4633" s="10">
        <f t="shared" ca="1" si="625"/>
        <v>0.32200493973513167</v>
      </c>
      <c r="E4633" s="59">
        <f ca="1">IF(_xlfn.NORM.INV(D4633,'Input Parameters'!$E$20,'Input Parameters'!$F$20)&lt;3500,3500,IF(_xlfn.NORM.INV(D4633,'Input Parameters'!$E$20,'Input Parameters'!$F$20)&gt;5500,5500,_xlfn.NORM.INV(D4633,'Input Parameters'!$E$20,'Input Parameters'!$F$20)))</f>
        <v>4476.5302628583422</v>
      </c>
      <c r="F4633" s="10">
        <f t="shared" ca="1" si="626"/>
        <v>0.50704763293800559</v>
      </c>
      <c r="G4633" s="61">
        <f ca="1">_xlfn.NORM.INV(F4633,'Input Parameters'!$E$21,'Input Parameters'!$F$21)</f>
        <v>284.98886037950672</v>
      </c>
      <c r="H4633" s="54">
        <f ca="1">EXP(E4633*(1/'Input Parameters'!$E$22-1/G4633))</f>
        <v>0.6508491361989811</v>
      </c>
      <c r="I4633" s="10">
        <f t="shared" ca="1" si="627"/>
        <v>3.8455397411321646E-2</v>
      </c>
      <c r="J4633" s="29">
        <f ca="1">_xlfn.BETA.INV(I4633,'Input Parameters'!$L$24,'Input Parameters'!$M$24,'Input Parameters'!$J$24,'Input Parameters'!$K$24)</f>
        <v>0.32224899371822763</v>
      </c>
      <c r="K4633" s="156">
        <f ca="1">('Input Parameters'!$E$25/'Input Parameters'!$E$31)^$J4633</f>
        <v>9.9095768660071124E-2</v>
      </c>
      <c r="L4633" s="66">
        <f ca="1">$H4633*$C4633*'Input Parameters'!$E$23*K4633</f>
        <v>43.244051081414433</v>
      </c>
      <c r="M4633" s="23">
        <f t="shared" ca="1" si="628"/>
        <v>0.74012115682772461</v>
      </c>
      <c r="N4633" s="15">
        <f ca="1">_xlfn.NORM.INV(M4633,'Input Parameters'!$E$26,'Input Parameters'!$F$26)</f>
        <v>4.7518098371656409E-2</v>
      </c>
      <c r="O4633" s="8">
        <f t="shared" ca="1" si="629"/>
        <v>9.697582242223457E-2</v>
      </c>
      <c r="P4633" s="29">
        <f ca="1">_xlfn.LOGNORM.INV(O4633,'Input Parameters'!$H$27,'Input Parameters'!$I$27)</f>
        <v>0.80133997764944176</v>
      </c>
      <c r="Q4633" s="10"/>
      <c r="R4633" s="15">
        <f>'Input Parameters'!$E$28</f>
        <v>12.7</v>
      </c>
      <c r="S4633" s="10">
        <f t="shared" ca="1" si="630"/>
        <v>0.43361883670545864</v>
      </c>
      <c r="T4633" s="25">
        <f ca="1">_xlfn.LOGNORM.INV(S4633,'Input Parameters'!$H$29,'Input Parameters'!$I$29)</f>
        <v>57.149093858147872</v>
      </c>
      <c r="U4633" s="10">
        <f t="shared" ca="1" si="631"/>
        <v>0.25796559734544533</v>
      </c>
      <c r="V4633" s="29">
        <f ca="1">IF('Input Parameters'!$D$30="Beta",_xlfn.BETA.INV(U4633,'Input Parameters'!$L$30,'Input Parameters'!$M$30,'Input Parameters'!$J$30,'Input Parameters'!$K$30),IF('Input Parameters'!$D$30="LogNorm",_xlfn.LOGNORM.INV(U4633,'Input Parameters'!$H$30,'Input Parameters'!$I$30)))</f>
        <v>0.77338984002426614</v>
      </c>
      <c r="W4633" s="2">
        <f ca="1">N4633+(P4633-N4633)*(1-ERF((T4633-R4633)/(2*SQRT(L4633*'Input Parameters'!$E$31))))</f>
        <v>0.52444915589172125</v>
      </c>
      <c r="X4633">
        <f t="shared" ca="1" si="632"/>
        <v>1</v>
      </c>
      <c r="Y4633" s="7"/>
    </row>
    <row r="4634" spans="1:25" ht="15" customHeight="1" x14ac:dyDescent="0.3">
      <c r="A4634" s="130">
        <v>4627</v>
      </c>
      <c r="B4634" s="10">
        <f t="shared" ca="1" si="624"/>
        <v>0.73502919268086953</v>
      </c>
      <c r="C4634" s="57">
        <f ca="1">_xlfn.NORM.INV(B4634,'Input Parameters'!$E$19,'Input Parameters'!$F$19)</f>
        <v>620.37403958705272</v>
      </c>
      <c r="D4634" s="10">
        <f t="shared" ca="1" si="625"/>
        <v>8.8488367588351657E-2</v>
      </c>
      <c r="E4634" s="59">
        <f ca="1">IF(_xlfn.NORM.INV(D4634,'Input Parameters'!$E$20,'Input Parameters'!$F$20)&lt;3500,3500,IF(_xlfn.NORM.INV(D4634,'Input Parameters'!$E$20,'Input Parameters'!$F$20)&gt;5500,5500,_xlfn.NORM.INV(D4634,'Input Parameters'!$E$20,'Input Parameters'!$F$20)))</f>
        <v>3854.91434378349</v>
      </c>
      <c r="F4634" s="10">
        <f t="shared" ca="1" si="626"/>
        <v>0.41537407323346853</v>
      </c>
      <c r="G4634" s="61">
        <f ca="1">_xlfn.NORM.INV(F4634,'Input Parameters'!$E$21,'Input Parameters'!$F$21)</f>
        <v>283.16998676742583</v>
      </c>
      <c r="H4634" s="54">
        <f ca="1">EXP(E4634*(1/'Input Parameters'!$E$22-1/G4634))</f>
        <v>0.63335501506765346</v>
      </c>
      <c r="I4634" s="10">
        <f t="shared" ca="1" si="627"/>
        <v>0.82393797608561392</v>
      </c>
      <c r="J4634" s="29">
        <f ca="1">_xlfn.BETA.INV(I4634,'Input Parameters'!$L$24,'Input Parameters'!$M$24,'Input Parameters'!$J$24,'Input Parameters'!$K$24)</f>
        <v>0.74700130406730836</v>
      </c>
      <c r="K4634" s="156">
        <f ca="1">('Input Parameters'!$E$25/'Input Parameters'!$E$31)^$J4634</f>
        <v>4.7072589397598261E-3</v>
      </c>
      <c r="L4634" s="66">
        <f ca="1">$H4634*$C4634*'Input Parameters'!$E$23*K4634</f>
        <v>1.8495621040944457</v>
      </c>
      <c r="M4634" s="23">
        <f t="shared" ca="1" si="628"/>
        <v>0.99816210798221949</v>
      </c>
      <c r="N4634" s="15">
        <f ca="1">_xlfn.NORM.INV(M4634,'Input Parameters'!$E$26,'Input Parameters'!$F$26)</f>
        <v>9.4999180255427335E-2</v>
      </c>
      <c r="O4634" s="8">
        <f t="shared" ca="1" si="629"/>
        <v>0.22109917235542731</v>
      </c>
      <c r="P4634" s="29">
        <f ca="1">_xlfn.LOGNORM.INV(O4634,'Input Parameters'!$H$27,'Input Parameters'!$I$27)</f>
        <v>1.0133129949892552</v>
      </c>
      <c r="Q4634" s="10"/>
      <c r="R4634" s="15">
        <f>'Input Parameters'!$E$28</f>
        <v>12.7</v>
      </c>
      <c r="S4634" s="10">
        <f t="shared" ca="1" si="630"/>
        <v>0.67108984252311266</v>
      </c>
      <c r="T4634" s="25">
        <f ca="1">_xlfn.LOGNORM.INV(S4634,'Input Parameters'!$H$29,'Input Parameters'!$I$29)</f>
        <v>61.200822683025599</v>
      </c>
      <c r="U4634" s="10">
        <f t="shared" ca="1" si="631"/>
        <v>6.5820852953061282E-3</v>
      </c>
      <c r="V4634" s="29">
        <f ca="1">IF('Input Parameters'!$D$30="Beta",_xlfn.BETA.INV(U4634,'Input Parameters'!$L$30,'Input Parameters'!$M$30,'Input Parameters'!$J$30,'Input Parameters'!$K$30),IF('Input Parameters'!$D$30="LogNorm",_xlfn.LOGNORM.INV(U4634,'Input Parameters'!$H$30,'Input Parameters'!$I$30)))</f>
        <v>0.37587703850000359</v>
      </c>
      <c r="W4634" s="2">
        <f ca="1">N4634+(P4634-N4634)*(1-ERF((T4634-R4634)/(2*SQRT(L4634*'Input Parameters'!$E$31))))</f>
        <v>0.10572299695231366</v>
      </c>
      <c r="X4634">
        <f t="shared" ca="1" si="632"/>
        <v>1</v>
      </c>
      <c r="Y4634" s="7"/>
    </row>
    <row r="4635" spans="1:25" ht="15" customHeight="1" x14ac:dyDescent="0.3">
      <c r="A4635" s="130">
        <v>4628</v>
      </c>
      <c r="B4635" s="10">
        <f t="shared" ca="1" si="624"/>
        <v>3.2467839770865869E-2</v>
      </c>
      <c r="C4635" s="57">
        <f ca="1">_xlfn.NORM.INV(B4635,'Input Parameters'!$E$19,'Input Parameters'!$F$19)</f>
        <v>411.33829318318169</v>
      </c>
      <c r="D4635" s="10">
        <f t="shared" ca="1" si="625"/>
        <v>0.40356985602018802</v>
      </c>
      <c r="E4635" s="59">
        <f ca="1">IF(_xlfn.NORM.INV(D4635,'Input Parameters'!$E$20,'Input Parameters'!$F$20)&lt;3500,3500,IF(_xlfn.NORM.INV(D4635,'Input Parameters'!$E$20,'Input Parameters'!$F$20)&gt;5500,5500,_xlfn.NORM.INV(D4635,'Input Parameters'!$E$20,'Input Parameters'!$F$20)))</f>
        <v>4629.1176529166769</v>
      </c>
      <c r="F4635" s="10">
        <f t="shared" ca="1" si="626"/>
        <v>0.21791374237103434</v>
      </c>
      <c r="G4635" s="61">
        <f ca="1">_xlfn.NORM.INV(F4635,'Input Parameters'!$E$21,'Input Parameters'!$F$21)</f>
        <v>278.72502857717495</v>
      </c>
      <c r="H4635" s="54">
        <f ca="1">EXP(E4635*(1/'Input Parameters'!$E$22-1/G4635))</f>
        <v>0.44523566042700585</v>
      </c>
      <c r="I4635" s="10">
        <f t="shared" ca="1" si="627"/>
        <v>0.78733947503701307</v>
      </c>
      <c r="J4635" s="29">
        <f ca="1">_xlfn.BETA.INV(I4635,'Input Parameters'!$L$24,'Input Parameters'!$M$24,'Input Parameters'!$J$24,'Input Parameters'!$K$24)</f>
        <v>0.7285167607326537</v>
      </c>
      <c r="K4635" s="156">
        <f ca="1">('Input Parameters'!$E$25/'Input Parameters'!$E$31)^$J4635</f>
        <v>5.3747148763823782E-3</v>
      </c>
      <c r="L4635" s="66">
        <f ca="1">$H4635*$C4635*'Input Parameters'!$E$23*K4635</f>
        <v>0.98433859361030518</v>
      </c>
      <c r="M4635" s="23">
        <f t="shared" ca="1" si="628"/>
        <v>0.23357762570481211</v>
      </c>
      <c r="N4635" s="15">
        <f ca="1">_xlfn.NORM.INV(M4635,'Input Parameters'!$E$26,'Input Parameters'!$F$26)</f>
        <v>1.8730576114408915E-2</v>
      </c>
      <c r="O4635" s="8">
        <f t="shared" ca="1" si="629"/>
        <v>0.86033951798125885</v>
      </c>
      <c r="P4635" s="29">
        <f ca="1">_xlfn.LOGNORM.INV(O4635,'Input Parameters'!$H$27,'Input Parameters'!$I$27)</f>
        <v>2.2975248921472113</v>
      </c>
      <c r="Q4635" s="10"/>
      <c r="R4635" s="15">
        <f>'Input Parameters'!$E$28</f>
        <v>12.7</v>
      </c>
      <c r="S4635" s="10">
        <f t="shared" ca="1" si="630"/>
        <v>0.81890373746412126</v>
      </c>
      <c r="T4635" s="25">
        <f ca="1">_xlfn.LOGNORM.INV(S4635,'Input Parameters'!$H$29,'Input Parameters'!$I$29)</f>
        <v>64.504494306409768</v>
      </c>
      <c r="U4635" s="10">
        <f t="shared" ca="1" si="631"/>
        <v>0.885534690198024</v>
      </c>
      <c r="V4635" s="29">
        <f ca="1">IF('Input Parameters'!$D$30="Beta",_xlfn.BETA.INV(U4635,'Input Parameters'!$L$30,'Input Parameters'!$M$30,'Input Parameters'!$J$30,'Input Parameters'!$K$30),IF('Input Parameters'!$D$30="LogNorm",_xlfn.LOGNORM.INV(U4635,'Input Parameters'!$H$30,'Input Parameters'!$I$30)))</f>
        <v>1.6058467909670162</v>
      </c>
      <c r="W4635" s="2">
        <f ca="1">N4635+(P4635-N4635)*(1-ERF((T4635-R4635)/(2*SQRT(L4635*'Input Parameters'!$E$31))))</f>
        <v>1.923728868427893E-2</v>
      </c>
      <c r="X4635">
        <f t="shared" ca="1" si="632"/>
        <v>1</v>
      </c>
      <c r="Y4635" s="7"/>
    </row>
    <row r="4636" spans="1:25" ht="15" customHeight="1" x14ac:dyDescent="0.3">
      <c r="A4636" s="130">
        <v>4629</v>
      </c>
      <c r="B4636" s="10">
        <f t="shared" ca="1" si="624"/>
        <v>0.43173359906282827</v>
      </c>
      <c r="C4636" s="57">
        <f ca="1">_xlfn.NORM.INV(B4636,'Input Parameters'!$E$19,'Input Parameters'!$F$19)</f>
        <v>552.7691889234502</v>
      </c>
      <c r="D4636" s="10">
        <f t="shared" ca="1" si="625"/>
        <v>0.61150907036603974</v>
      </c>
      <c r="E4636" s="59">
        <f ca="1">IF(_xlfn.NORM.INV(D4636,'Input Parameters'!$E$20,'Input Parameters'!$F$20)&lt;3500,3500,IF(_xlfn.NORM.INV(D4636,'Input Parameters'!$E$20,'Input Parameters'!$F$20)&gt;5500,5500,_xlfn.NORM.INV(D4636,'Input Parameters'!$E$20,'Input Parameters'!$F$20)))</f>
        <v>4998.2780531826202</v>
      </c>
      <c r="F4636" s="10">
        <f t="shared" ca="1" si="626"/>
        <v>2.5479865031265647E-2</v>
      </c>
      <c r="G4636" s="61">
        <f ca="1">_xlfn.NORM.INV(F4636,'Input Parameters'!$E$21,'Input Parameters'!$F$21)</f>
        <v>269.50870480322641</v>
      </c>
      <c r="H4636" s="54">
        <f ca="1">EXP(E4636*(1/'Input Parameters'!$E$22-1/G4636))</f>
        <v>0.22606837325127899</v>
      </c>
      <c r="I4636" s="10">
        <f t="shared" ca="1" si="627"/>
        <v>0.61619694900499089</v>
      </c>
      <c r="J4636" s="29">
        <f ca="1">_xlfn.BETA.INV(I4636,'Input Parameters'!$L$24,'Input Parameters'!$M$24,'Input Parameters'!$J$24,'Input Parameters'!$K$24)</f>
        <v>0.6539654403332622</v>
      </c>
      <c r="K4636" s="156">
        <f ca="1">('Input Parameters'!$E$25/'Input Parameters'!$E$31)^$J4636</f>
        <v>9.1751888910281514E-3</v>
      </c>
      <c r="L4636" s="66">
        <f ca="1">$H4636*$C4636*'Input Parameters'!$E$23*K4636</f>
        <v>1.1465649219005687</v>
      </c>
      <c r="M4636" s="23">
        <f t="shared" ca="1" si="628"/>
        <v>0.35546991594499378</v>
      </c>
      <c r="N4636" s="15">
        <f ca="1">_xlfn.NORM.INV(M4636,'Input Parameters'!$E$26,'Input Parameters'!$F$26)</f>
        <v>2.6217522623799401E-2</v>
      </c>
      <c r="O4636" s="8">
        <f t="shared" ca="1" si="629"/>
        <v>0.76320291192874978</v>
      </c>
      <c r="P4636" s="29">
        <f ca="1">_xlfn.LOGNORM.INV(O4636,'Input Parameters'!$H$27,'Input Parameters'!$I$27)</f>
        <v>1.9547509013673987</v>
      </c>
      <c r="Q4636" s="10"/>
      <c r="R4636" s="15">
        <f>'Input Parameters'!$E$28</f>
        <v>12.7</v>
      </c>
      <c r="S4636" s="10">
        <f t="shared" ca="1" si="630"/>
        <v>0.50447083518534652</v>
      </c>
      <c r="T4636" s="25">
        <f ca="1">_xlfn.LOGNORM.INV(S4636,'Input Parameters'!$H$29,'Input Parameters'!$I$29)</f>
        <v>58.305142501117061</v>
      </c>
      <c r="U4636" s="10">
        <f t="shared" ca="1" si="631"/>
        <v>0.45863201206668813</v>
      </c>
      <c r="V4636" s="29">
        <f ca="1">IF('Input Parameters'!$D$30="Beta",_xlfn.BETA.INV(U4636,'Input Parameters'!$L$30,'Input Parameters'!$M$30,'Input Parameters'!$J$30,'Input Parameters'!$K$30),IF('Input Parameters'!$D$30="LogNorm",_xlfn.LOGNORM.INV(U4636,'Input Parameters'!$H$30,'Input Parameters'!$I$30)))</f>
        <v>0.95910173758768202</v>
      </c>
      <c r="W4636" s="2">
        <f ca="1">N4636+(P4636-N4636)*(1-ERF((T4636-R4636)/(2*SQRT(L4636*'Input Parameters'!$E$31))))</f>
        <v>3.1229042236765609E-2</v>
      </c>
      <c r="X4636">
        <f t="shared" ca="1" si="632"/>
        <v>1</v>
      </c>
      <c r="Y4636" s="7"/>
    </row>
    <row r="4637" spans="1:25" ht="15" customHeight="1" x14ac:dyDescent="0.3">
      <c r="A4637" s="130">
        <v>4630</v>
      </c>
      <c r="B4637" s="10">
        <f t="shared" ca="1" si="624"/>
        <v>0.70092950096523288</v>
      </c>
      <c r="C4637" s="57">
        <f ca="1">_xlfn.NORM.INV(B4637,'Input Parameters'!$E$19,'Input Parameters'!$F$19)</f>
        <v>611.8378994098664</v>
      </c>
      <c r="D4637" s="10">
        <f t="shared" ca="1" si="625"/>
        <v>0.15393603783513998</v>
      </c>
      <c r="E4637" s="59">
        <f ca="1">IF(_xlfn.NORM.INV(D4637,'Input Parameters'!$E$20,'Input Parameters'!$F$20)&lt;3500,3500,IF(_xlfn.NORM.INV(D4637,'Input Parameters'!$E$20,'Input Parameters'!$F$20)&gt;5500,5500,_xlfn.NORM.INV(D4637,'Input Parameters'!$E$20,'Input Parameters'!$F$20)))</f>
        <v>4086.2119388080819</v>
      </c>
      <c r="F4637" s="10">
        <f t="shared" ca="1" si="626"/>
        <v>0.71554316761349157</v>
      </c>
      <c r="G4637" s="61">
        <f ca="1">_xlfn.NORM.INV(F4637,'Input Parameters'!$E$21,'Input Parameters'!$F$21)</f>
        <v>289.3274657308869</v>
      </c>
      <c r="H4637" s="54">
        <f ca="1">EXP(E4637*(1/'Input Parameters'!$E$22-1/G4637))</f>
        <v>0.83776059587608376</v>
      </c>
      <c r="I4637" s="10">
        <f t="shared" ca="1" si="627"/>
        <v>9.6270837802666209E-2</v>
      </c>
      <c r="J4637" s="29">
        <f ca="1">_xlfn.BETA.INV(I4637,'Input Parameters'!$L$24,'Input Parameters'!$M$24,'Input Parameters'!$J$24,'Input Parameters'!$K$24)</f>
        <v>0.39379047849929966</v>
      </c>
      <c r="K4637" s="156">
        <f ca="1">('Input Parameters'!$E$25/'Input Parameters'!$E$31)^$J4637</f>
        <v>5.9316083228443006E-2</v>
      </c>
      <c r="L4637" s="66">
        <f ca="1">$H4637*$C4637*'Input Parameters'!$E$23*K4637</f>
        <v>30.403863252759045</v>
      </c>
      <c r="M4637" s="23">
        <f t="shared" ca="1" si="628"/>
        <v>0.79003407122407299</v>
      </c>
      <c r="N4637" s="15">
        <f ca="1">_xlfn.NORM.INV(M4637,'Input Parameters'!$E$26,'Input Parameters'!$F$26)</f>
        <v>5.09373289307294E-2</v>
      </c>
      <c r="O4637" s="8">
        <f t="shared" ca="1" si="629"/>
        <v>0.97963411828516156</v>
      </c>
      <c r="P4637" s="29">
        <f ca="1">_xlfn.LOGNORM.INV(O4637,'Input Parameters'!$H$27,'Input Parameters'!$I$27)</f>
        <v>3.5201210397323508</v>
      </c>
      <c r="Q4637" s="10"/>
      <c r="R4637" s="15">
        <f>'Input Parameters'!$E$28</f>
        <v>12.7</v>
      </c>
      <c r="S4637" s="10">
        <f t="shared" ca="1" si="630"/>
        <v>0.61798996587457022</v>
      </c>
      <c r="T4637" s="25">
        <f ca="1">_xlfn.LOGNORM.INV(S4637,'Input Parameters'!$H$29,'Input Parameters'!$I$29)</f>
        <v>60.227987448103754</v>
      </c>
      <c r="U4637" s="10">
        <f t="shared" ca="1" si="631"/>
        <v>0.56127192465925924</v>
      </c>
      <c r="V4637" s="29">
        <f ca="1">IF('Input Parameters'!$D$30="Beta",_xlfn.BETA.INV(U4637,'Input Parameters'!$L$30,'Input Parameters'!$M$30,'Input Parameters'!$J$30,'Input Parameters'!$K$30),IF('Input Parameters'!$D$30="LogNorm",_xlfn.LOGNORM.INV(U4637,'Input Parameters'!$H$30,'Input Parameters'!$I$30)))</f>
        <v>1.0618501720404296</v>
      </c>
      <c r="W4637" s="2">
        <f ca="1">N4637+(P4637-N4637)*(1-ERF((T4637-R4637)/(2*SQRT(L4637*'Input Parameters'!$E$31))))</f>
        <v>1.9319165398529177</v>
      </c>
      <c r="X4637">
        <f t="shared" ca="1" si="632"/>
        <v>0</v>
      </c>
      <c r="Y4637" s="7"/>
    </row>
    <row r="4638" spans="1:25" ht="15" customHeight="1" x14ac:dyDescent="0.3">
      <c r="A4638" s="130">
        <v>4631</v>
      </c>
      <c r="B4638" s="10">
        <f t="shared" ca="1" si="624"/>
        <v>0.85250615268193874</v>
      </c>
      <c r="C4638" s="57">
        <f ca="1">_xlfn.NORM.INV(B4638,'Input Parameters'!$E$19,'Input Parameters'!$F$19)</f>
        <v>655.79200108409782</v>
      </c>
      <c r="D4638" s="10">
        <f t="shared" ca="1" si="625"/>
        <v>0.95736649898617265</v>
      </c>
      <c r="E4638" s="59">
        <f ca="1">IF(_xlfn.NORM.INV(D4638,'Input Parameters'!$E$20,'Input Parameters'!$F$20)&lt;3500,3500,IF(_xlfn.NORM.INV(D4638,'Input Parameters'!$E$20,'Input Parameters'!$F$20)&gt;5500,5500,_xlfn.NORM.INV(D4638,'Input Parameters'!$E$20,'Input Parameters'!$F$20)))</f>
        <v>5500</v>
      </c>
      <c r="F4638" s="10">
        <f t="shared" ca="1" si="626"/>
        <v>0.88878938299883481</v>
      </c>
      <c r="G4638" s="61">
        <f ca="1">_xlfn.NORM.INV(F4638,'Input Parameters'!$E$21,'Input Parameters'!$F$21)</f>
        <v>294.44010491663261</v>
      </c>
      <c r="H4638" s="54">
        <f ca="1">EXP(E4638*(1/'Input Parameters'!$E$22-1/G4638))</f>
        <v>1.0961570541838084</v>
      </c>
      <c r="I4638" s="10">
        <f t="shared" ca="1" si="627"/>
        <v>0.34409079816945276</v>
      </c>
      <c r="J4638" s="29">
        <f ca="1">_xlfn.BETA.INV(I4638,'Input Parameters'!$L$24,'Input Parameters'!$M$24,'Input Parameters'!$J$24,'Input Parameters'!$K$24)</f>
        <v>0.54152874497982428</v>
      </c>
      <c r="K4638" s="156">
        <f ca="1">('Input Parameters'!$E$25/'Input Parameters'!$E$31)^$J4638</f>
        <v>2.0554357898106144E-2</v>
      </c>
      <c r="L4638" s="66">
        <f ca="1">$H4638*$C4638*'Input Parameters'!$E$23*K4638</f>
        <v>14.775521306282904</v>
      </c>
      <c r="M4638" s="23">
        <f t="shared" ca="1" si="628"/>
        <v>0.47059278707943164</v>
      </c>
      <c r="N4638" s="15">
        <f ca="1">_xlfn.NORM.INV(M4638,'Input Parameters'!$E$26,'Input Parameters'!$F$26)</f>
        <v>3.2450623505458326E-2</v>
      </c>
      <c r="O4638" s="8">
        <f t="shared" ca="1" si="629"/>
        <v>0.90489650401697486</v>
      </c>
      <c r="P4638" s="29">
        <f ca="1">_xlfn.LOGNORM.INV(O4638,'Input Parameters'!$H$27,'Input Parameters'!$I$27)</f>
        <v>2.5415030265854952</v>
      </c>
      <c r="Q4638" s="10"/>
      <c r="R4638" s="15">
        <f>'Input Parameters'!$E$28</f>
        <v>12.7</v>
      </c>
      <c r="S4638" s="10">
        <f t="shared" ca="1" si="630"/>
        <v>7.2413793713117958E-2</v>
      </c>
      <c r="T4638" s="25">
        <f ca="1">_xlfn.LOGNORM.INV(S4638,'Input Parameters'!$H$29,'Input Parameters'!$I$29)</f>
        <v>49.438643970276551</v>
      </c>
      <c r="U4638" s="10">
        <f t="shared" ca="1" si="631"/>
        <v>0.21216846054251082</v>
      </c>
      <c r="V4638" s="29">
        <f ca="1">IF('Input Parameters'!$D$30="Beta",_xlfn.BETA.INV(U4638,'Input Parameters'!$L$30,'Input Parameters'!$M$30,'Input Parameters'!$J$30,'Input Parameters'!$K$30),IF('Input Parameters'!$D$30="LogNorm",_xlfn.LOGNORM.INV(U4638,'Input Parameters'!$H$30,'Input Parameters'!$I$30)))</f>
        <v>0.72917334665054667</v>
      </c>
      <c r="W4638" s="2">
        <f ca="1">N4638+(P4638-N4638)*(1-ERF((T4638-R4638)/(2*SQRT(L4638*'Input Parameters'!$E$31))))</f>
        <v>1.2848424346932585</v>
      </c>
      <c r="X4638">
        <f t="shared" ca="1" si="632"/>
        <v>0</v>
      </c>
      <c r="Y4638" s="7"/>
    </row>
    <row r="4639" spans="1:25" ht="15" customHeight="1" x14ac:dyDescent="0.3">
      <c r="A4639" s="130">
        <v>4632</v>
      </c>
      <c r="B4639" s="10">
        <f t="shared" ca="1" si="624"/>
        <v>0.93391051575908579</v>
      </c>
      <c r="C4639" s="57">
        <f ca="1">_xlfn.NORM.INV(B4639,'Input Parameters'!$E$19,'Input Parameters'!$F$19)</f>
        <v>694.52021305675623</v>
      </c>
      <c r="D4639" s="10">
        <f t="shared" ca="1" si="625"/>
        <v>0.56378310950848665</v>
      </c>
      <c r="E4639" s="59">
        <f ca="1">IF(_xlfn.NORM.INV(D4639,'Input Parameters'!$E$20,'Input Parameters'!$F$20)&lt;3500,3500,IF(_xlfn.NORM.INV(D4639,'Input Parameters'!$E$20,'Input Parameters'!$F$20)&gt;5500,5500,_xlfn.NORM.INV(D4639,'Input Parameters'!$E$20,'Input Parameters'!$F$20)))</f>
        <v>4912.3974925827124</v>
      </c>
      <c r="F4639" s="10">
        <f t="shared" ca="1" si="626"/>
        <v>0.4578426517161871</v>
      </c>
      <c r="G4639" s="61">
        <f ca="1">_xlfn.NORM.INV(F4639,'Input Parameters'!$E$21,'Input Parameters'!$F$21)</f>
        <v>284.0178598844476</v>
      </c>
      <c r="H4639" s="54">
        <f ca="1">EXP(E4639*(1/'Input Parameters'!$E$22-1/G4639))</f>
        <v>0.58847265281402561</v>
      </c>
      <c r="I4639" s="10">
        <f t="shared" ca="1" si="627"/>
        <v>0.42172237608448582</v>
      </c>
      <c r="J4639" s="29">
        <f ca="1">_xlfn.BETA.INV(I4639,'Input Parameters'!$L$24,'Input Parameters'!$M$24,'Input Parameters'!$J$24,'Input Parameters'!$K$24)</f>
        <v>0.57507531034756088</v>
      </c>
      <c r="K4639" s="156">
        <f ca="1">('Input Parameters'!$E$25/'Input Parameters'!$E$31)^$J4639</f>
        <v>1.6158158524443002E-2</v>
      </c>
      <c r="L4639" s="66">
        <f ca="1">$H4639*$C4639*'Input Parameters'!$E$23*K4639</f>
        <v>6.6039387973319306</v>
      </c>
      <c r="M4639" s="23">
        <f t="shared" ca="1" si="628"/>
        <v>0.17748950824941656</v>
      </c>
      <c r="N4639" s="15">
        <f ca="1">_xlfn.NORM.INV(M4639,'Input Parameters'!$E$26,'Input Parameters'!$F$26)</f>
        <v>1.457552922710352E-2</v>
      </c>
      <c r="O4639" s="8">
        <f t="shared" ca="1" si="629"/>
        <v>0.19572260631594984</v>
      </c>
      <c r="P4639" s="29">
        <f ca="1">_xlfn.LOGNORM.INV(O4639,'Input Parameters'!$H$27,'Input Parameters'!$I$27)</f>
        <v>0.97439937352739547</v>
      </c>
      <c r="Q4639" s="10"/>
      <c r="R4639" s="15">
        <f>'Input Parameters'!$E$28</f>
        <v>12.7</v>
      </c>
      <c r="S4639" s="10">
        <f t="shared" ca="1" si="630"/>
        <v>0.49650711443484219</v>
      </c>
      <c r="T4639" s="25">
        <f ca="1">_xlfn.LOGNORM.INV(S4639,'Input Parameters'!$H$29,'Input Parameters'!$I$29)</f>
        <v>58.174612588700036</v>
      </c>
      <c r="U4639" s="10">
        <f t="shared" ca="1" si="631"/>
        <v>0.47665632354455767</v>
      </c>
      <c r="V4639" s="29">
        <f ca="1">IF('Input Parameters'!$D$30="Beta",_xlfn.BETA.INV(U4639,'Input Parameters'!$L$30,'Input Parameters'!$M$30,'Input Parameters'!$J$30,'Input Parameters'!$K$30),IF('Input Parameters'!$D$30="LogNorm",_xlfn.LOGNORM.INV(U4639,'Input Parameters'!$H$30,'Input Parameters'!$I$30)))</f>
        <v>0.97640178511688458</v>
      </c>
      <c r="W4639" s="2">
        <f ca="1">N4639+(P4639-N4639)*(1-ERF((T4639-R4639)/(2*SQRT(L4639*'Input Parameters'!$E$31))))</f>
        <v>0.21693946612904091</v>
      </c>
      <c r="X4639">
        <f t="shared" ca="1" si="632"/>
        <v>1</v>
      </c>
      <c r="Y4639" s="7"/>
    </row>
    <row r="4640" spans="1:25" ht="15" customHeight="1" x14ac:dyDescent="0.3">
      <c r="A4640" s="130">
        <v>4633</v>
      </c>
      <c r="B4640" s="10">
        <f t="shared" ca="1" si="624"/>
        <v>0.84316260146531696</v>
      </c>
      <c r="C4640" s="57">
        <f ca="1">_xlfn.NORM.INV(B4640,'Input Parameters'!$E$19,'Input Parameters'!$F$19)</f>
        <v>652.43722651072778</v>
      </c>
      <c r="D4640" s="10">
        <f t="shared" ca="1" si="625"/>
        <v>3.1630590696250516E-2</v>
      </c>
      <c r="E4640" s="59">
        <f ca="1">IF(_xlfn.NORM.INV(D4640,'Input Parameters'!$E$20,'Input Parameters'!$F$20)&lt;3500,3500,IF(_xlfn.NORM.INV(D4640,'Input Parameters'!$E$20,'Input Parameters'!$F$20)&gt;5500,5500,_xlfn.NORM.INV(D4640,'Input Parameters'!$E$20,'Input Parameters'!$F$20)))</f>
        <v>3500</v>
      </c>
      <c r="F4640" s="10">
        <f t="shared" ca="1" si="626"/>
        <v>0.27733853698960098</v>
      </c>
      <c r="G4640" s="61">
        <f ca="1">_xlfn.NORM.INV(F4640,'Input Parameters'!$E$21,'Input Parameters'!$F$21)</f>
        <v>280.20657753944437</v>
      </c>
      <c r="H4640" s="54">
        <f ca="1">EXP(E4640*(1/'Input Parameters'!$E$22-1/G4640))</f>
        <v>0.57961447433834579</v>
      </c>
      <c r="I4640" s="10">
        <f t="shared" ca="1" si="627"/>
        <v>0.15049367097896515</v>
      </c>
      <c r="J4640" s="29">
        <f ca="1">_xlfn.BETA.INV(I4640,'Input Parameters'!$L$24,'Input Parameters'!$M$24,'Input Parameters'!$J$24,'Input Parameters'!$K$24)</f>
        <v>0.4370694127758597</v>
      </c>
      <c r="K4640" s="156">
        <f ca="1">('Input Parameters'!$E$25/'Input Parameters'!$E$31)^$J4640</f>
        <v>4.3485040685631228E-2</v>
      </c>
      <c r="L4640" s="66">
        <f ca="1">$H4640*$C4640*'Input Parameters'!$E$23*K4640</f>
        <v>16.444392568461971</v>
      </c>
      <c r="M4640" s="23">
        <f t="shared" ca="1" si="628"/>
        <v>0.44944040989748368</v>
      </c>
      <c r="N4640" s="15">
        <f ca="1">_xlfn.NORM.INV(M4640,'Input Parameters'!$E$26,'Input Parameters'!$F$26)</f>
        <v>3.1331419206653749E-2</v>
      </c>
      <c r="O4640" s="8">
        <f t="shared" ca="1" si="629"/>
        <v>0.51458433502009027</v>
      </c>
      <c r="P4640" s="29">
        <f ca="1">_xlfn.LOGNORM.INV(O4640,'Input Parameters'!$H$27,'Input Parameters'!$I$27)</f>
        <v>1.4468502334845501</v>
      </c>
      <c r="Q4640" s="10"/>
      <c r="R4640" s="15">
        <f>'Input Parameters'!$E$28</f>
        <v>12.7</v>
      </c>
      <c r="S4640" s="10">
        <f t="shared" ca="1" si="630"/>
        <v>0.67329529237870078</v>
      </c>
      <c r="T4640" s="25">
        <f ca="1">_xlfn.LOGNORM.INV(S4640,'Input Parameters'!$H$29,'Input Parameters'!$I$29)</f>
        <v>61.242794698187026</v>
      </c>
      <c r="U4640" s="10">
        <f t="shared" ca="1" si="631"/>
        <v>0.46154151029120682</v>
      </c>
      <c r="V4640" s="29">
        <f ca="1">IF('Input Parameters'!$D$30="Beta",_xlfn.BETA.INV(U4640,'Input Parameters'!$L$30,'Input Parameters'!$M$30,'Input Parameters'!$J$30,'Input Parameters'!$K$30),IF('Input Parameters'!$D$30="LogNorm",_xlfn.LOGNORM.INV(U4640,'Input Parameters'!$H$30,'Input Parameters'!$I$30)))</f>
        <v>0.96187799302986998</v>
      </c>
      <c r="W4640" s="2">
        <f ca="1">N4640+(P4640-N4640)*(1-ERF((T4640-R4640)/(2*SQRT(L4640*'Input Parameters'!$E$31))))</f>
        <v>0.59372022037611771</v>
      </c>
      <c r="X4640">
        <f t="shared" ca="1" si="632"/>
        <v>1</v>
      </c>
      <c r="Y4640" s="7"/>
    </row>
    <row r="4641" spans="1:25" ht="15" customHeight="1" x14ac:dyDescent="0.3">
      <c r="A4641" s="130">
        <v>4634</v>
      </c>
      <c r="B4641" s="10">
        <f t="shared" ca="1" si="624"/>
        <v>0.64111610283868814</v>
      </c>
      <c r="C4641" s="57">
        <f ca="1">_xlfn.NORM.INV(B4641,'Input Parameters'!$E$19,'Input Parameters'!$F$19)</f>
        <v>597.84199159235118</v>
      </c>
      <c r="D4641" s="10">
        <f t="shared" ca="1" si="625"/>
        <v>0.32950185714395519</v>
      </c>
      <c r="E4641" s="59">
        <f ca="1">IF(_xlfn.NORM.INV(D4641,'Input Parameters'!$E$20,'Input Parameters'!$F$20)&lt;3500,3500,IF(_xlfn.NORM.INV(D4641,'Input Parameters'!$E$20,'Input Parameters'!$F$20)&gt;5500,5500,_xlfn.NORM.INV(D4641,'Input Parameters'!$E$20,'Input Parameters'!$F$20)))</f>
        <v>4491.0976281871726</v>
      </c>
      <c r="F4641" s="10">
        <f t="shared" ca="1" si="626"/>
        <v>0.47411411786323521</v>
      </c>
      <c r="G4641" s="61">
        <f ca="1">_xlfn.NORM.INV(F4641,'Input Parameters'!$E$21,'Input Parameters'!$F$21)</f>
        <v>284.3396354049479</v>
      </c>
      <c r="H4641" s="54">
        <f ca="1">EXP(E4641*(1/'Input Parameters'!$E$22-1/G4641))</f>
        <v>0.62696989279505366</v>
      </c>
      <c r="I4641" s="10">
        <f t="shared" ca="1" si="627"/>
        <v>0.50592969531878618</v>
      </c>
      <c r="J4641" s="29">
        <f ca="1">_xlfn.BETA.INV(I4641,'Input Parameters'!$L$24,'Input Parameters'!$M$24,'Input Parameters'!$J$24,'Input Parameters'!$K$24)</f>
        <v>0.60955463138777799</v>
      </c>
      <c r="K4641" s="156">
        <f ca="1">('Input Parameters'!$E$25/'Input Parameters'!$E$31)^$J4641</f>
        <v>1.2617516397900852E-2</v>
      </c>
      <c r="L4641" s="66">
        <f ca="1">$H4641*$C4641*'Input Parameters'!$E$23*K4641</f>
        <v>4.7294101628223952</v>
      </c>
      <c r="M4641" s="23">
        <f t="shared" ca="1" si="628"/>
        <v>0.89994515622023019</v>
      </c>
      <c r="N4641" s="15">
        <f ca="1">_xlfn.NORM.INV(M4641,'Input Parameters'!$E$26,'Input Parameters'!$F$26)</f>
        <v>6.0906021624159354E-2</v>
      </c>
      <c r="O4641" s="8">
        <f t="shared" ca="1" si="629"/>
        <v>2.5438119583749419E-2</v>
      </c>
      <c r="P4641" s="29">
        <f ca="1">_xlfn.LOGNORM.INV(O4641,'Input Parameters'!$H$27,'Input Parameters'!$I$27)</f>
        <v>0.60013220963743208</v>
      </c>
      <c r="Q4641" s="10"/>
      <c r="R4641" s="15">
        <f>'Input Parameters'!$E$28</f>
        <v>12.7</v>
      </c>
      <c r="S4641" s="10">
        <f t="shared" ca="1" si="630"/>
        <v>0.51344915544040104</v>
      </c>
      <c r="T4641" s="25">
        <f ca="1">_xlfn.LOGNORM.INV(S4641,'Input Parameters'!$H$29,'Input Parameters'!$I$29)</f>
        <v>58.45269135551159</v>
      </c>
      <c r="U4641" s="10">
        <f t="shared" ca="1" si="631"/>
        <v>7.6612420034298578E-2</v>
      </c>
      <c r="V4641" s="29">
        <f ca="1">IF('Input Parameters'!$D$30="Beta",_xlfn.BETA.INV(U4641,'Input Parameters'!$L$30,'Input Parameters'!$M$30,'Input Parameters'!$J$30,'Input Parameters'!$K$30),IF('Input Parameters'!$D$30="LogNorm",_xlfn.LOGNORM.INV(U4641,'Input Parameters'!$H$30,'Input Parameters'!$I$30)))</f>
        <v>0.56892271143575301</v>
      </c>
      <c r="W4641" s="2">
        <f ca="1">N4641+(P4641-N4641)*(1-ERF((T4641-R4641)/(2*SQRT(L4641*'Input Parameters'!$E$31))))</f>
        <v>0.13469674081799576</v>
      </c>
      <c r="X4641">
        <f t="shared" ca="1" si="632"/>
        <v>1</v>
      </c>
      <c r="Y4641" s="7"/>
    </row>
    <row r="4642" spans="1:25" ht="15" customHeight="1" x14ac:dyDescent="0.3">
      <c r="A4642" s="130">
        <v>4635</v>
      </c>
      <c r="B4642" s="10">
        <f t="shared" ca="1" si="624"/>
        <v>0.27001901323491095</v>
      </c>
      <c r="C4642" s="57">
        <f ca="1">_xlfn.NORM.INV(B4642,'Input Parameters'!$E$19,'Input Parameters'!$F$19)</f>
        <v>515.52216120907894</v>
      </c>
      <c r="D4642" s="10">
        <f t="shared" ca="1" si="625"/>
        <v>0.15940299032481964</v>
      </c>
      <c r="E4642" s="59">
        <f ca="1">IF(_xlfn.NORM.INV(D4642,'Input Parameters'!$E$20,'Input Parameters'!$F$20)&lt;3500,3500,IF(_xlfn.NORM.INV(D4642,'Input Parameters'!$E$20,'Input Parameters'!$F$20)&gt;5500,5500,_xlfn.NORM.INV(D4642,'Input Parameters'!$E$20,'Input Parameters'!$F$20)))</f>
        <v>4102.159803586138</v>
      </c>
      <c r="F4642" s="10">
        <f t="shared" ca="1" si="626"/>
        <v>0.86936654791110868</v>
      </c>
      <c r="G4642" s="61">
        <f ca="1">_xlfn.NORM.INV(F4642,'Input Parameters'!$E$21,'Input Parameters'!$F$21)</f>
        <v>293.67993780575154</v>
      </c>
      <c r="H4642" s="54">
        <f ca="1">EXP(E4642*(1/'Input Parameters'!$E$22-1/G4642))</f>
        <v>1.0329456139473756</v>
      </c>
      <c r="I4642" s="10">
        <f t="shared" ca="1" si="627"/>
        <v>0.23214260476954174</v>
      </c>
      <c r="J4642" s="29">
        <f ca="1">_xlfn.BETA.INV(I4642,'Input Parameters'!$L$24,'Input Parameters'!$M$24,'Input Parameters'!$J$24,'Input Parameters'!$K$24)</f>
        <v>0.48680024703664543</v>
      </c>
      <c r="K4642" s="156">
        <f ca="1">('Input Parameters'!$E$25/'Input Parameters'!$E$31)^$J4642</f>
        <v>3.0437350028030694E-2</v>
      </c>
      <c r="L4642" s="66">
        <f ca="1">$H4642*$C4642*'Input Parameters'!$E$23*K4642</f>
        <v>16.208082328830621</v>
      </c>
      <c r="M4642" s="23">
        <f t="shared" ca="1" si="628"/>
        <v>0.82210419685885283</v>
      </c>
      <c r="N4642" s="15">
        <f ca="1">_xlfn.NORM.INV(M4642,'Input Parameters'!$E$26,'Input Parameters'!$F$26)</f>
        <v>5.3391689661238133E-2</v>
      </c>
      <c r="O4642" s="8">
        <f t="shared" ca="1" si="629"/>
        <v>0.19771935079766634</v>
      </c>
      <c r="P4642" s="29">
        <f ca="1">_xlfn.LOGNORM.INV(O4642,'Input Parameters'!$H$27,'Input Parameters'!$I$27)</f>
        <v>0.97750975294254727</v>
      </c>
      <c r="Q4642" s="10"/>
      <c r="R4642" s="15">
        <f>'Input Parameters'!$E$28</f>
        <v>12.7</v>
      </c>
      <c r="S4642" s="10">
        <f t="shared" ca="1" si="630"/>
        <v>0.51729832185506186</v>
      </c>
      <c r="T4642" s="25">
        <f ca="1">_xlfn.LOGNORM.INV(S4642,'Input Parameters'!$H$29,'Input Parameters'!$I$29)</f>
        <v>58.516092509653632</v>
      </c>
      <c r="U4642" s="10">
        <f t="shared" ca="1" si="631"/>
        <v>0.84604815864108585</v>
      </c>
      <c r="V4642" s="29">
        <f ca="1">IF('Input Parameters'!$D$30="Beta",_xlfn.BETA.INV(U4642,'Input Parameters'!$L$30,'Input Parameters'!$M$30,'Input Parameters'!$J$30,'Input Parameters'!$K$30),IF('Input Parameters'!$D$30="LogNorm",_xlfn.LOGNORM.INV(U4642,'Input Parameters'!$H$30,'Input Parameters'!$I$30)))</f>
        <v>1.4937559360278658</v>
      </c>
      <c r="W4642" s="2">
        <f ca="1">N4642+(P4642-N4642)*(1-ERF((T4642-R4642)/(2*SQRT(L4642*'Input Parameters'!$E$31))))</f>
        <v>0.44243556558397262</v>
      </c>
      <c r="X4642">
        <f t="shared" ca="1" si="632"/>
        <v>1</v>
      </c>
      <c r="Y4642" s="7"/>
    </row>
    <row r="4643" spans="1:25" ht="15" customHeight="1" x14ac:dyDescent="0.3">
      <c r="A4643" s="130">
        <v>4636</v>
      </c>
      <c r="B4643" s="10">
        <f t="shared" ca="1" si="624"/>
        <v>0.60532791096323402</v>
      </c>
      <c r="C4643" s="57">
        <f ca="1">_xlfn.NORM.INV(B4643,'Input Parameters'!$E$19,'Input Parameters'!$F$19)</f>
        <v>589.87521694110706</v>
      </c>
      <c r="D4643" s="10">
        <f t="shared" ca="1" si="625"/>
        <v>8.8442364022252362E-2</v>
      </c>
      <c r="E4643" s="59">
        <f ca="1">IF(_xlfn.NORM.INV(D4643,'Input Parameters'!$E$20,'Input Parameters'!$F$20)&lt;3500,3500,IF(_xlfn.NORM.INV(D4643,'Input Parameters'!$E$20,'Input Parameters'!$F$20)&gt;5500,5500,_xlfn.NORM.INV(D4643,'Input Parameters'!$E$20,'Input Parameters'!$F$20)))</f>
        <v>3854.713487144149</v>
      </c>
      <c r="F4643" s="10">
        <f t="shared" ca="1" si="626"/>
        <v>0.51753369415626616</v>
      </c>
      <c r="G4643" s="61">
        <f ca="1">_xlfn.NORM.INV(F4643,'Input Parameters'!$E$21,'Input Parameters'!$F$21)</f>
        <v>285.19556185449545</v>
      </c>
      <c r="H4643" s="54">
        <f ca="1">EXP(E4643*(1/'Input Parameters'!$E$22-1/G4643))</f>
        <v>0.69766426065919063</v>
      </c>
      <c r="I4643" s="10">
        <f t="shared" ca="1" si="627"/>
        <v>0.78465292357599803</v>
      </c>
      <c r="J4643" s="29">
        <f ca="1">_xlfn.BETA.INV(I4643,'Input Parameters'!$L$24,'Input Parameters'!$M$24,'Input Parameters'!$J$24,'Input Parameters'!$K$24)</f>
        <v>0.72721542007247253</v>
      </c>
      <c r="K4643" s="156">
        <f ca="1">('Input Parameters'!$E$25/'Input Parameters'!$E$31)^$J4643</f>
        <v>5.4251239966271693E-3</v>
      </c>
      <c r="L4643" s="66">
        <f ca="1">$H4643*$C4643*'Input Parameters'!$E$23*K4643</f>
        <v>2.2326276287472986</v>
      </c>
      <c r="M4643" s="23">
        <f t="shared" ca="1" si="628"/>
        <v>0.47461152296280795</v>
      </c>
      <c r="N4643" s="15">
        <f ca="1">_xlfn.NORM.INV(M4643,'Input Parameters'!$E$26,'Input Parameters'!$F$26)</f>
        <v>3.2662667671145132E-2</v>
      </c>
      <c r="O4643" s="8">
        <f t="shared" ca="1" si="629"/>
        <v>0.19844689799069437</v>
      </c>
      <c r="P4643" s="29">
        <f ca="1">_xlfn.LOGNORM.INV(O4643,'Input Parameters'!$H$27,'Input Parameters'!$I$27)</f>
        <v>0.97864080014437249</v>
      </c>
      <c r="Q4643" s="10"/>
      <c r="R4643" s="15">
        <f>'Input Parameters'!$E$28</f>
        <v>12.7</v>
      </c>
      <c r="S4643" s="10">
        <f t="shared" ca="1" si="630"/>
        <v>0.76219907623951677</v>
      </c>
      <c r="T4643" s="25">
        <f ca="1">_xlfn.LOGNORM.INV(S4643,'Input Parameters'!$H$29,'Input Parameters'!$I$29)</f>
        <v>63.087783219046067</v>
      </c>
      <c r="U4643" s="10">
        <f t="shared" ca="1" si="631"/>
        <v>0.36211764390323897</v>
      </c>
      <c r="V4643" s="29">
        <f ca="1">IF('Input Parameters'!$D$30="Beta",_xlfn.BETA.INV(U4643,'Input Parameters'!$L$30,'Input Parameters'!$M$30,'Input Parameters'!$J$30,'Input Parameters'!$K$30),IF('Input Parameters'!$D$30="LogNorm",_xlfn.LOGNORM.INV(U4643,'Input Parameters'!$H$30,'Input Parameters'!$I$30)))</f>
        <v>0.86942778465668458</v>
      </c>
      <c r="W4643" s="2">
        <f ca="1">N4643+(P4643-N4643)*(1-ERF((T4643-R4643)/(2*SQRT(L4643*'Input Parameters'!$E$31))))</f>
        <v>4.8839960896839563E-2</v>
      </c>
      <c r="X4643">
        <f t="shared" ca="1" si="632"/>
        <v>1</v>
      </c>
      <c r="Y4643" s="7"/>
    </row>
    <row r="4644" spans="1:25" ht="15" customHeight="1" x14ac:dyDescent="0.3">
      <c r="A4644" s="130">
        <v>4637</v>
      </c>
      <c r="B4644" s="10">
        <f t="shared" ca="1" si="624"/>
        <v>0.38626002386858571</v>
      </c>
      <c r="C4644" s="57">
        <f ca="1">_xlfn.NORM.INV(B4644,'Input Parameters'!$E$19,'Input Parameters'!$F$19)</f>
        <v>542.87272780096077</v>
      </c>
      <c r="D4644" s="10">
        <f t="shared" ca="1" si="625"/>
        <v>0.896877029066807</v>
      </c>
      <c r="E4644" s="59">
        <f ca="1">IF(_xlfn.NORM.INV(D4644,'Input Parameters'!$E$20,'Input Parameters'!$F$20)&lt;3500,3500,IF(_xlfn.NORM.INV(D4644,'Input Parameters'!$E$20,'Input Parameters'!$F$20)&gt;5500,5500,_xlfn.NORM.INV(D4644,'Input Parameters'!$E$20,'Input Parameters'!$F$20)))</f>
        <v>5500</v>
      </c>
      <c r="F4644" s="10">
        <f t="shared" ca="1" si="626"/>
        <v>0.47003311251356772</v>
      </c>
      <c r="G4644" s="61">
        <f ca="1">_xlfn.NORM.INV(F4644,'Input Parameters'!$E$21,'Input Parameters'!$F$21)</f>
        <v>284.25903311852539</v>
      </c>
      <c r="H4644" s="54">
        <f ca="1">EXP(E4644*(1/'Input Parameters'!$E$22-1/G4644))</f>
        <v>0.56145787125185509</v>
      </c>
      <c r="I4644" s="10">
        <f t="shared" ca="1" si="627"/>
        <v>0.10834335322106348</v>
      </c>
      <c r="J4644" s="29">
        <f ca="1">_xlfn.BETA.INV(I4644,'Input Parameters'!$L$24,'Input Parameters'!$M$24,'Input Parameters'!$J$24,'Input Parameters'!$K$24)</f>
        <v>0.40458374712478257</v>
      </c>
      <c r="K4644" s="156">
        <f ca="1">('Input Parameters'!$E$25/'Input Parameters'!$E$31)^$J4644</f>
        <v>5.489676709587743E-2</v>
      </c>
      <c r="L4644" s="66">
        <f ca="1">$H4644*$C4644*'Input Parameters'!$E$23*K4644</f>
        <v>16.732543729825071</v>
      </c>
      <c r="M4644" s="23">
        <f t="shared" ca="1" si="628"/>
        <v>6.2453342449073412E-2</v>
      </c>
      <c r="N4644" s="15">
        <f ca="1">_xlfn.NORM.INV(M4644,'Input Parameters'!$E$26,'Input Parameters'!$F$26)</f>
        <v>1.775499285861605E-3</v>
      </c>
      <c r="O4644" s="8">
        <f t="shared" ca="1" si="629"/>
        <v>0.86507929557890484</v>
      </c>
      <c r="P4644" s="29">
        <f ca="1">_xlfn.LOGNORM.INV(O4644,'Input Parameters'!$H$27,'Input Parameters'!$I$27)</f>
        <v>2.3195668289906037</v>
      </c>
      <c r="Q4644" s="10"/>
      <c r="R4644" s="15">
        <f>'Input Parameters'!$E$28</f>
        <v>12.7</v>
      </c>
      <c r="S4644" s="10">
        <f t="shared" ca="1" si="630"/>
        <v>7.7275635818442767E-2</v>
      </c>
      <c r="T4644" s="25">
        <f ca="1">_xlfn.LOGNORM.INV(S4644,'Input Parameters'!$H$29,'Input Parameters'!$I$29)</f>
        <v>49.630004911407404</v>
      </c>
      <c r="U4644" s="10">
        <f t="shared" ca="1" si="631"/>
        <v>0.46270614811916178</v>
      </c>
      <c r="V4644" s="29">
        <f ca="1">IF('Input Parameters'!$D$30="Beta",_xlfn.BETA.INV(U4644,'Input Parameters'!$L$30,'Input Parameters'!$M$30,'Input Parameters'!$J$30,'Input Parameters'!$K$30),IF('Input Parameters'!$D$30="LogNorm",_xlfn.LOGNORM.INV(U4644,'Input Parameters'!$H$30,'Input Parameters'!$I$30)))</f>
        <v>0.96299098606992062</v>
      </c>
      <c r="W4644" s="2">
        <f ca="1">N4644+(P4644-N4644)*(1-ERF((T4644-R4644)/(2*SQRT(L4644*'Input Parameters'!$E$31))))</f>
        <v>1.2144958746787373</v>
      </c>
      <c r="X4644">
        <f t="shared" ca="1" si="632"/>
        <v>0</v>
      </c>
      <c r="Y4644" s="7"/>
    </row>
    <row r="4645" spans="1:25" ht="15" customHeight="1" x14ac:dyDescent="0.3">
      <c r="A4645" s="130">
        <v>4638</v>
      </c>
      <c r="B4645" s="10">
        <f t="shared" ca="1" si="624"/>
        <v>0.7044169532868314</v>
      </c>
      <c r="C4645" s="57">
        <f ca="1">_xlfn.NORM.INV(B4645,'Input Parameters'!$E$19,'Input Parameters'!$F$19)</f>
        <v>612.68891957153312</v>
      </c>
      <c r="D4645" s="10">
        <f t="shared" ca="1" si="625"/>
        <v>0.83580370104245172</v>
      </c>
      <c r="E4645" s="59">
        <f ca="1">IF(_xlfn.NORM.INV(D4645,'Input Parameters'!$E$20,'Input Parameters'!$F$20)&lt;3500,3500,IF(_xlfn.NORM.INV(D4645,'Input Parameters'!$E$20,'Input Parameters'!$F$20)&gt;5500,5500,_xlfn.NORM.INV(D4645,'Input Parameters'!$E$20,'Input Parameters'!$F$20)))</f>
        <v>5484.1496811005691</v>
      </c>
      <c r="F4645" s="10">
        <f t="shared" ca="1" si="626"/>
        <v>0.34817678129686669</v>
      </c>
      <c r="G4645" s="61">
        <f ca="1">_xlfn.NORM.INV(F4645,'Input Parameters'!$E$21,'Input Parameters'!$F$21)</f>
        <v>281.78265488424222</v>
      </c>
      <c r="H4645" s="54">
        <f ca="1">EXP(E4645*(1/'Input Parameters'!$E$22-1/G4645))</f>
        <v>0.4746844337536209</v>
      </c>
      <c r="I4645" s="10">
        <f t="shared" ca="1" si="627"/>
        <v>0.88703387822241719</v>
      </c>
      <c r="J4645" s="29">
        <f ca="1">_xlfn.BETA.INV(I4645,'Input Parameters'!$L$24,'Input Parameters'!$M$24,'Input Parameters'!$J$24,'Input Parameters'!$K$24)</f>
        <v>0.78379302026275677</v>
      </c>
      <c r="K4645" s="156">
        <f ca="1">('Input Parameters'!$E$25/'Input Parameters'!$E$31)^$J4645</f>
        <v>3.6153137408937875E-3</v>
      </c>
      <c r="L4645" s="66">
        <f ca="1">$H4645*$C4645*'Input Parameters'!$E$23*K4645</f>
        <v>1.0514557691524482</v>
      </c>
      <c r="M4645" s="23">
        <f t="shared" ca="1" si="628"/>
        <v>0.76987178286389213</v>
      </c>
      <c r="N4645" s="15">
        <f ca="1">_xlfn.NORM.INV(M4645,'Input Parameters'!$E$26,'Input Parameters'!$F$26)</f>
        <v>4.9506917845742779E-2</v>
      </c>
      <c r="O4645" s="8">
        <f t="shared" ca="1" si="629"/>
        <v>0.80337089224028768</v>
      </c>
      <c r="P4645" s="29">
        <f ca="1">_xlfn.LOGNORM.INV(O4645,'Input Parameters'!$H$27,'Input Parameters'!$I$27)</f>
        <v>2.0769667059047414</v>
      </c>
      <c r="Q4645" s="10"/>
      <c r="R4645" s="15">
        <f>'Input Parameters'!$E$28</f>
        <v>12.7</v>
      </c>
      <c r="S4645" s="10">
        <f t="shared" ca="1" si="630"/>
        <v>0.81171460725345035</v>
      </c>
      <c r="T4645" s="25">
        <f ca="1">_xlfn.LOGNORM.INV(S4645,'Input Parameters'!$H$29,'Input Parameters'!$I$29)</f>
        <v>64.309521199599189</v>
      </c>
      <c r="U4645" s="10">
        <f t="shared" ca="1" si="631"/>
        <v>7.1759205139605209E-2</v>
      </c>
      <c r="V4645" s="29">
        <f ca="1">IF('Input Parameters'!$D$30="Beta",_xlfn.BETA.INV(U4645,'Input Parameters'!$L$30,'Input Parameters'!$M$30,'Input Parameters'!$J$30,'Input Parameters'!$K$30),IF('Input Parameters'!$D$30="LogNorm",_xlfn.LOGNORM.INV(U4645,'Input Parameters'!$H$30,'Input Parameters'!$I$30)))</f>
        <v>0.56121712500465581</v>
      </c>
      <c r="W4645" s="2">
        <f ca="1">N4645+(P4645-N4645)*(1-ERF((T4645-R4645)/(2*SQRT(L4645*'Input Parameters'!$E$31))))</f>
        <v>5.0261883296214067E-2</v>
      </c>
      <c r="X4645">
        <f t="shared" ca="1" si="632"/>
        <v>1</v>
      </c>
      <c r="Y4645" s="7"/>
    </row>
    <row r="4646" spans="1:25" ht="15" customHeight="1" x14ac:dyDescent="0.3">
      <c r="A4646" s="130">
        <v>4639</v>
      </c>
      <c r="B4646" s="10">
        <f t="shared" ca="1" si="624"/>
        <v>0.32214883134719297</v>
      </c>
      <c r="C4646" s="57">
        <f ca="1">_xlfn.NORM.INV(B4646,'Input Parameters'!$E$19,'Input Parameters'!$F$19)</f>
        <v>528.28649039114975</v>
      </c>
      <c r="D4646" s="10">
        <f t="shared" ca="1" si="625"/>
        <v>0.37961316740890194</v>
      </c>
      <c r="E4646" s="59">
        <f ca="1">IF(_xlfn.NORM.INV(D4646,'Input Parameters'!$E$20,'Input Parameters'!$F$20)&lt;3500,3500,IF(_xlfn.NORM.INV(D4646,'Input Parameters'!$E$20,'Input Parameters'!$F$20)&gt;5500,5500,_xlfn.NORM.INV(D4646,'Input Parameters'!$E$20,'Input Parameters'!$F$20)))</f>
        <v>4585.4521654354476</v>
      </c>
      <c r="F4646" s="10">
        <f t="shared" ca="1" si="626"/>
        <v>0.52095494937493836</v>
      </c>
      <c r="G4646" s="61">
        <f ca="1">_xlfn.NORM.INV(F4646,'Input Parameters'!$E$21,'Input Parameters'!$F$21)</f>
        <v>285.26304650049309</v>
      </c>
      <c r="H4646" s="54">
        <f ca="1">EXP(E4646*(1/'Input Parameters'!$E$22-1/G4646))</f>
        <v>0.65412147902757511</v>
      </c>
      <c r="I4646" s="10">
        <f t="shared" ca="1" si="627"/>
        <v>0.4845179585887659</v>
      </c>
      <c r="J4646" s="29">
        <f ca="1">_xlfn.BETA.INV(I4646,'Input Parameters'!$L$24,'Input Parameters'!$M$24,'Input Parameters'!$J$24,'Input Parameters'!$K$24)</f>
        <v>0.60089745865080624</v>
      </c>
      <c r="K4646" s="156">
        <f ca="1">('Input Parameters'!$E$25/'Input Parameters'!$E$31)^$J4646</f>
        <v>1.3425940323379043E-2</v>
      </c>
      <c r="L4646" s="66">
        <f ca="1">$H4646*$C4646*'Input Parameters'!$E$23*K4646</f>
        <v>4.6395154719494212</v>
      </c>
      <c r="M4646" s="23">
        <f t="shared" ca="1" si="628"/>
        <v>0.35771661712253522</v>
      </c>
      <c r="N4646" s="15">
        <f ca="1">_xlfn.NORM.INV(M4646,'Input Parameters'!$E$26,'Input Parameters'!$F$26)</f>
        <v>2.6344053121394026E-2</v>
      </c>
      <c r="O4646" s="8">
        <f t="shared" ca="1" si="629"/>
        <v>0.8881968816840442</v>
      </c>
      <c r="P4646" s="29">
        <f ca="1">_xlfn.LOGNORM.INV(O4646,'Input Parameters'!$H$27,'Input Parameters'!$I$27)</f>
        <v>2.4390867110758019</v>
      </c>
      <c r="Q4646" s="10"/>
      <c r="R4646" s="15">
        <f>'Input Parameters'!$E$28</f>
        <v>12.7</v>
      </c>
      <c r="S4646" s="10">
        <f t="shared" ca="1" si="630"/>
        <v>0.87429952477252471</v>
      </c>
      <c r="T4646" s="25">
        <f ca="1">_xlfn.LOGNORM.INV(S4646,'Input Parameters'!$H$29,'Input Parameters'!$I$29)</f>
        <v>66.234681701638053</v>
      </c>
      <c r="U4646" s="10">
        <f t="shared" ca="1" si="631"/>
        <v>0.44154059393450229</v>
      </c>
      <c r="V4646" s="29">
        <f ca="1">IF('Input Parameters'!$D$30="Beta",_xlfn.BETA.INV(U4646,'Input Parameters'!$L$30,'Input Parameters'!$M$30,'Input Parameters'!$J$30,'Input Parameters'!$K$30),IF('Input Parameters'!$D$30="LogNorm",_xlfn.LOGNORM.INV(U4646,'Input Parameters'!$H$30,'Input Parameters'!$I$30)))</f>
        <v>0.94290718246229221</v>
      </c>
      <c r="W4646" s="2">
        <f ca="1">N4646+(P4646-N4646)*(1-ERF((T4646-R4646)/(2*SQRT(L4646*'Input Parameters'!$E$31))))</f>
        <v>0.21656587280098055</v>
      </c>
      <c r="X4646">
        <f t="shared" ca="1" si="632"/>
        <v>1</v>
      </c>
      <c r="Y4646" s="7"/>
    </row>
    <row r="4647" spans="1:25" ht="15" customHeight="1" x14ac:dyDescent="0.3">
      <c r="A4647" s="130">
        <v>4640</v>
      </c>
      <c r="B4647" s="10">
        <f t="shared" ca="1" si="624"/>
        <v>0.76422682369960637</v>
      </c>
      <c r="C4647" s="57">
        <f ca="1">_xlfn.NORM.INV(B4647,'Input Parameters'!$E$19,'Input Parameters'!$F$19)</f>
        <v>628.13706896191457</v>
      </c>
      <c r="D4647" s="10">
        <f t="shared" ca="1" si="625"/>
        <v>0.98829583763440654</v>
      </c>
      <c r="E4647" s="59">
        <f ca="1">IF(_xlfn.NORM.INV(D4647,'Input Parameters'!$E$20,'Input Parameters'!$F$20)&lt;3500,3500,IF(_xlfn.NORM.INV(D4647,'Input Parameters'!$E$20,'Input Parameters'!$F$20)&gt;5500,5500,_xlfn.NORM.INV(D4647,'Input Parameters'!$E$20,'Input Parameters'!$F$20)))</f>
        <v>5500</v>
      </c>
      <c r="F4647" s="10">
        <f t="shared" ca="1" si="626"/>
        <v>9.9433166093740533E-2</v>
      </c>
      <c r="G4647" s="61">
        <f ca="1">_xlfn.NORM.INV(F4647,'Input Parameters'!$E$21,'Input Parameters'!$F$21)</f>
        <v>274.75156531569502</v>
      </c>
      <c r="H4647" s="54">
        <f ca="1">EXP(E4647*(1/'Input Parameters'!$E$22-1/G4647))</f>
        <v>0.28743651619316124</v>
      </c>
      <c r="I4647" s="10">
        <f t="shared" ca="1" si="627"/>
        <v>0.17209764622979373</v>
      </c>
      <c r="J4647" s="29">
        <f ca="1">_xlfn.BETA.INV(I4647,'Input Parameters'!$L$24,'Input Parameters'!$M$24,'Input Parameters'!$J$24,'Input Parameters'!$K$24)</f>
        <v>0.45152099815498931</v>
      </c>
      <c r="K4647" s="156">
        <f ca="1">('Input Parameters'!$E$25/'Input Parameters'!$E$31)^$J4647</f>
        <v>3.9202787314324042E-2</v>
      </c>
      <c r="L4647" s="66">
        <f ca="1">$H4647*$C4647*'Input Parameters'!$E$23*K4647</f>
        <v>7.0780448554258726</v>
      </c>
      <c r="M4647" s="23">
        <f t="shared" ca="1" si="628"/>
        <v>0.78410615251303806</v>
      </c>
      <c r="N4647" s="15">
        <f ca="1">_xlfn.NORM.INV(M4647,'Input Parameters'!$E$26,'Input Parameters'!$F$26)</f>
        <v>5.0508860325265081E-2</v>
      </c>
      <c r="O4647" s="8">
        <f t="shared" ca="1" si="629"/>
        <v>0.24506386196700136</v>
      </c>
      <c r="P4647" s="29">
        <f ca="1">_xlfn.LOGNORM.INV(O4647,'Input Parameters'!$H$27,'Input Parameters'!$I$27)</f>
        <v>1.0490674027085627</v>
      </c>
      <c r="Q4647" s="10"/>
      <c r="R4647" s="15">
        <f>'Input Parameters'!$E$28</f>
        <v>12.7</v>
      </c>
      <c r="S4647" s="10">
        <f t="shared" ca="1" si="630"/>
        <v>0.67572479703896793</v>
      </c>
      <c r="T4647" s="25">
        <f ca="1">_xlfn.LOGNORM.INV(S4647,'Input Parameters'!$H$29,'Input Parameters'!$I$29)</f>
        <v>61.289197847019707</v>
      </c>
      <c r="U4647" s="10">
        <f t="shared" ca="1" si="631"/>
        <v>0.74875987276328804</v>
      </c>
      <c r="V4647" s="29">
        <f ca="1">IF('Input Parameters'!$D$30="Beta",_xlfn.BETA.INV(U4647,'Input Parameters'!$L$30,'Input Parameters'!$M$30,'Input Parameters'!$J$30,'Input Parameters'!$K$30),IF('Input Parameters'!$D$30="LogNorm",_xlfn.LOGNORM.INV(U4647,'Input Parameters'!$H$30,'Input Parameters'!$I$30)))</f>
        <v>1.3016751111834692</v>
      </c>
      <c r="W4647" s="2">
        <f ca="1">N4647+(P4647-N4647)*(1-ERF((T4647-R4647)/(2*SQRT(L4647*'Input Parameters'!$E$31))))</f>
        <v>0.24678302449954875</v>
      </c>
      <c r="X4647">
        <f t="shared" ca="1" si="632"/>
        <v>1</v>
      </c>
      <c r="Y4647" s="7"/>
    </row>
    <row r="4648" spans="1:25" ht="15" customHeight="1" x14ac:dyDescent="0.3">
      <c r="A4648" s="130">
        <v>4641</v>
      </c>
      <c r="B4648" s="10">
        <f t="shared" ca="1" si="624"/>
        <v>0.13657678627790937</v>
      </c>
      <c r="C4648" s="57">
        <f ca="1">_xlfn.NORM.INV(B4648,'Input Parameters'!$E$19,'Input Parameters'!$F$19)</f>
        <v>474.70244132942719</v>
      </c>
      <c r="D4648" s="10">
        <f t="shared" ca="1" si="625"/>
        <v>0.26336612517902624</v>
      </c>
      <c r="E4648" s="59">
        <f ca="1">IF(_xlfn.NORM.INV(D4648,'Input Parameters'!$E$20,'Input Parameters'!$F$20)&lt;3500,3500,IF(_xlfn.NORM.INV(D4648,'Input Parameters'!$E$20,'Input Parameters'!$F$20)&gt;5500,5500,_xlfn.NORM.INV(D4648,'Input Parameters'!$E$20,'Input Parameters'!$F$20)))</f>
        <v>4356.8985071998923</v>
      </c>
      <c r="F4648" s="10">
        <f t="shared" ca="1" si="626"/>
        <v>0.17486516802030572</v>
      </c>
      <c r="G4648" s="61">
        <f ca="1">_xlfn.NORM.INV(F4648,'Input Parameters'!$E$21,'Input Parameters'!$F$21)</f>
        <v>277.50001591379294</v>
      </c>
      <c r="H4648" s="54">
        <f ca="1">EXP(E4648*(1/'Input Parameters'!$E$22-1/G4648))</f>
        <v>0.43579929016768182</v>
      </c>
      <c r="I4648" s="10">
        <f t="shared" ca="1" si="627"/>
        <v>0.83988029673968179</v>
      </c>
      <c r="J4648" s="29">
        <f ca="1">_xlfn.BETA.INV(I4648,'Input Parameters'!$L$24,'Input Parameters'!$M$24,'Input Parameters'!$J$24,'Input Parameters'!$K$24)</f>
        <v>0.75558791069749087</v>
      </c>
      <c r="K4648" s="156">
        <f ca="1">('Input Parameters'!$E$25/'Input Parameters'!$E$31)^$J4648</f>
        <v>4.4260579740793308E-3</v>
      </c>
      <c r="L4648" s="66">
        <f ca="1">$H4648*$C4648*'Input Parameters'!$E$23*K4648</f>
        <v>0.91564068572599633</v>
      </c>
      <c r="M4648" s="23">
        <f t="shared" ca="1" si="628"/>
        <v>0.48338975200883672</v>
      </c>
      <c r="N4648" s="15">
        <f ca="1">_xlfn.NORM.INV(M4648,'Input Parameters'!$E$26,'Input Parameters'!$F$26)</f>
        <v>3.3125397164975451E-2</v>
      </c>
      <c r="O4648" s="8">
        <f t="shared" ca="1" si="629"/>
        <v>0.30184959402883038</v>
      </c>
      <c r="P4648" s="29">
        <f ca="1">_xlfn.LOGNORM.INV(O4648,'Input Parameters'!$H$27,'Input Parameters'!$I$27)</f>
        <v>1.1315196606544189</v>
      </c>
      <c r="Q4648" s="10"/>
      <c r="R4648" s="15">
        <f>'Input Parameters'!$E$28</f>
        <v>12.7</v>
      </c>
      <c r="S4648" s="10">
        <f t="shared" ca="1" si="630"/>
        <v>0.1533552104127599</v>
      </c>
      <c r="T4648" s="25">
        <f ca="1">_xlfn.LOGNORM.INV(S4648,'Input Parameters'!$H$29,'Input Parameters'!$I$29)</f>
        <v>51.918338858406997</v>
      </c>
      <c r="U4648" s="10">
        <f t="shared" ca="1" si="631"/>
        <v>0.4837378843187099</v>
      </c>
      <c r="V4648" s="29">
        <f ca="1">IF('Input Parameters'!$D$30="Beta",_xlfn.BETA.INV(U4648,'Input Parameters'!$L$30,'Input Parameters'!$M$30,'Input Parameters'!$J$30,'Input Parameters'!$K$30),IF('Input Parameters'!$D$30="LogNorm",_xlfn.LOGNORM.INV(U4648,'Input Parameters'!$H$30,'Input Parameters'!$I$30)))</f>
        <v>0.98326912613678852</v>
      </c>
      <c r="W4648" s="2">
        <f ca="1">N4648+(P4648-N4648)*(1-ERF((T4648-R4648)/(2*SQRT(L4648*'Input Parameters'!$E$31))))</f>
        <v>3.7249258375037939E-2</v>
      </c>
      <c r="X4648">
        <f t="shared" ca="1" si="632"/>
        <v>1</v>
      </c>
      <c r="Y4648" s="7"/>
    </row>
    <row r="4649" spans="1:25" ht="15" customHeight="1" x14ac:dyDescent="0.3">
      <c r="A4649" s="130">
        <v>4642</v>
      </c>
      <c r="B4649" s="10">
        <f t="shared" ca="1" si="624"/>
        <v>0.74583667902911988</v>
      </c>
      <c r="C4649" s="57">
        <f ca="1">_xlfn.NORM.INV(B4649,'Input Parameters'!$E$19,'Input Parameters'!$F$19)</f>
        <v>623.19214643886392</v>
      </c>
      <c r="D4649" s="10">
        <f t="shared" ca="1" si="625"/>
        <v>0.10276356301095235</v>
      </c>
      <c r="E4649" s="59">
        <f ca="1">IF(_xlfn.NORM.INV(D4649,'Input Parameters'!$E$20,'Input Parameters'!$F$20)&lt;3500,3500,IF(_xlfn.NORM.INV(D4649,'Input Parameters'!$E$20,'Input Parameters'!$F$20)&gt;5500,5500,_xlfn.NORM.INV(D4649,'Input Parameters'!$E$20,'Input Parameters'!$F$20)))</f>
        <v>3913.827457745399</v>
      </c>
      <c r="F4649" s="10">
        <f t="shared" ca="1" si="626"/>
        <v>0.82603837579390982</v>
      </c>
      <c r="G4649" s="61">
        <f ca="1">_xlfn.NORM.INV(F4649,'Input Parameters'!$E$21,'Input Parameters'!$F$21)</f>
        <v>292.2275934809025</v>
      </c>
      <c r="H4649" s="54">
        <f ca="1">EXP(E4649*(1/'Input Parameters'!$E$22-1/G4649))</f>
        <v>0.96530918202638827</v>
      </c>
      <c r="I4649" s="10">
        <f t="shared" ca="1" si="627"/>
        <v>0.13820847768252809</v>
      </c>
      <c r="J4649" s="29">
        <f ca="1">_xlfn.BETA.INV(I4649,'Input Parameters'!$L$24,'Input Parameters'!$M$24,'Input Parameters'!$J$24,'Input Parameters'!$K$24)</f>
        <v>0.42827422594045667</v>
      </c>
      <c r="K4649" s="156">
        <f ca="1">('Input Parameters'!$E$25/'Input Parameters'!$E$31)^$J4649</f>
        <v>4.631702847869433E-2</v>
      </c>
      <c r="L4649" s="66">
        <f ca="1">$H4649*$C4649*'Input Parameters'!$E$23*K4649</f>
        <v>27.863078456784596</v>
      </c>
      <c r="M4649" s="23">
        <f t="shared" ca="1" si="628"/>
        <v>0.71801560431002542</v>
      </c>
      <c r="N4649" s="15">
        <f ca="1">_xlfn.NORM.INV(M4649,'Input Parameters'!$E$26,'Input Parameters'!$F$26)</f>
        <v>4.6116088058039656E-2</v>
      </c>
      <c r="O4649" s="8">
        <f t="shared" ca="1" si="629"/>
        <v>0.67072232697824286</v>
      </c>
      <c r="P4649" s="29">
        <f ca="1">_xlfn.LOGNORM.INV(O4649,'Input Parameters'!$H$27,'Input Parameters'!$I$27)</f>
        <v>1.7310308519702358</v>
      </c>
      <c r="Q4649" s="10"/>
      <c r="R4649" s="15">
        <f>'Input Parameters'!$E$28</f>
        <v>12.7</v>
      </c>
      <c r="S4649" s="10">
        <f t="shared" ca="1" si="630"/>
        <v>0.97525035729673282</v>
      </c>
      <c r="T4649" s="25">
        <f ca="1">_xlfn.LOGNORM.INV(S4649,'Input Parameters'!$H$29,'Input Parameters'!$I$29)</f>
        <v>72.60011780258418</v>
      </c>
      <c r="U4649" s="10">
        <f t="shared" ca="1" si="631"/>
        <v>0.68420700316941818</v>
      </c>
      <c r="V4649" s="29">
        <f ca="1">IF('Input Parameters'!$D$30="Beta",_xlfn.BETA.INV(U4649,'Input Parameters'!$L$30,'Input Parameters'!$M$30,'Input Parameters'!$J$30,'Input Parameters'!$K$30),IF('Input Parameters'!$D$30="LogNorm",_xlfn.LOGNORM.INV(U4649,'Input Parameters'!$H$30,'Input Parameters'!$I$30)))</f>
        <v>1.2071882072657611</v>
      </c>
      <c r="W4649" s="2">
        <f ca="1">N4649+(P4649-N4649)*(1-ERF((T4649-R4649)/(2*SQRT(L4649*'Input Parameters'!$E$31))))</f>
        <v>0.75767903023833161</v>
      </c>
      <c r="X4649">
        <f t="shared" ca="1" si="632"/>
        <v>1</v>
      </c>
      <c r="Y4649" s="7"/>
    </row>
    <row r="4650" spans="1:25" ht="15" customHeight="1" x14ac:dyDescent="0.3">
      <c r="A4650" s="130">
        <v>4643</v>
      </c>
      <c r="B4650" s="10">
        <f t="shared" ca="1" si="624"/>
        <v>0.39677450554825089</v>
      </c>
      <c r="C4650" s="57">
        <f ca="1">_xlfn.NORM.INV(B4650,'Input Parameters'!$E$19,'Input Parameters'!$F$19)</f>
        <v>545.18594127442657</v>
      </c>
      <c r="D4650" s="10">
        <f t="shared" ca="1" si="625"/>
        <v>0.87140931794748577</v>
      </c>
      <c r="E4650" s="59">
        <f ca="1">IF(_xlfn.NORM.INV(D4650,'Input Parameters'!$E$20,'Input Parameters'!$F$20)&lt;3500,3500,IF(_xlfn.NORM.INV(D4650,'Input Parameters'!$E$20,'Input Parameters'!$F$20)&gt;5500,5500,_xlfn.NORM.INV(D4650,'Input Parameters'!$E$20,'Input Parameters'!$F$20)))</f>
        <v>5500</v>
      </c>
      <c r="F4650" s="10">
        <f t="shared" ca="1" si="626"/>
        <v>0.77555725439237699</v>
      </c>
      <c r="G4650" s="61">
        <f ca="1">_xlfn.NORM.INV(F4650,'Input Parameters'!$E$21,'Input Parameters'!$F$21)</f>
        <v>290.80217669851515</v>
      </c>
      <c r="H4650" s="54">
        <f ca="1">EXP(E4650*(1/'Input Parameters'!$E$22-1/G4650))</f>
        <v>0.8677341620294492</v>
      </c>
      <c r="I4650" s="10">
        <f t="shared" ca="1" si="627"/>
        <v>0.11164446079340984</v>
      </c>
      <c r="J4650" s="29">
        <f ca="1">_xlfn.BETA.INV(I4650,'Input Parameters'!$L$24,'Input Parameters'!$M$24,'Input Parameters'!$J$24,'Input Parameters'!$K$24)</f>
        <v>0.40739561899750759</v>
      </c>
      <c r="K4650" s="156">
        <f ca="1">('Input Parameters'!$E$25/'Input Parameters'!$E$31)^$J4650</f>
        <v>5.3800532374707763E-2</v>
      </c>
      <c r="L4650" s="66">
        <f ca="1">$H4650*$C4650*'Input Parameters'!$E$23*K4650</f>
        <v>25.451765719472938</v>
      </c>
      <c r="M4650" s="23">
        <f t="shared" ca="1" si="628"/>
        <v>0.98772964868602131</v>
      </c>
      <c r="N4650" s="15">
        <f ca="1">_xlfn.NORM.INV(M4650,'Input Parameters'!$E$26,'Input Parameters'!$F$26)</f>
        <v>8.121969441108004E-2</v>
      </c>
      <c r="O4650" s="8">
        <f t="shared" ca="1" si="629"/>
        <v>6.8230982773830551E-2</v>
      </c>
      <c r="P4650" s="29">
        <f ca="1">_xlfn.LOGNORM.INV(O4650,'Input Parameters'!$H$27,'Input Parameters'!$I$27)</f>
        <v>0.73669545893834987</v>
      </c>
      <c r="Q4650" s="10"/>
      <c r="R4650" s="15">
        <f>'Input Parameters'!$E$28</f>
        <v>12.7</v>
      </c>
      <c r="S4650" s="10">
        <f t="shared" ca="1" si="630"/>
        <v>0.28754128792451927</v>
      </c>
      <c r="T4650" s="25">
        <f ca="1">_xlfn.LOGNORM.INV(S4650,'Input Parameters'!$H$29,'Input Parameters'!$I$29)</f>
        <v>54.679764389427547</v>
      </c>
      <c r="U4650" s="10">
        <f t="shared" ca="1" si="631"/>
        <v>0.50875391413209226</v>
      </c>
      <c r="V4650" s="29">
        <f ca="1">IF('Input Parameters'!$D$30="Beta",_xlfn.BETA.INV(U4650,'Input Parameters'!$L$30,'Input Parameters'!$M$30,'Input Parameters'!$J$30,'Input Parameters'!$K$30),IF('Input Parameters'!$D$30="LogNorm",_xlfn.LOGNORM.INV(U4650,'Input Parameters'!$H$30,'Input Parameters'!$I$30)))</f>
        <v>1.0078915040133067</v>
      </c>
      <c r="W4650" s="2">
        <f ca="1">N4650+(P4650-N4650)*(1-ERF((T4650-R4650)/(2*SQRT(L4650*'Input Parameters'!$E$31))))</f>
        <v>0.44584110600426541</v>
      </c>
      <c r="X4650">
        <f t="shared" ca="1" si="632"/>
        <v>1</v>
      </c>
      <c r="Y4650" s="7"/>
    </row>
    <row r="4651" spans="1:25" ht="15" customHeight="1" x14ac:dyDescent="0.3">
      <c r="A4651" s="130">
        <v>4644</v>
      </c>
      <c r="B4651" s="10">
        <f t="shared" ca="1" si="624"/>
        <v>0.25576207644787896</v>
      </c>
      <c r="C4651" s="57">
        <f ca="1">_xlfn.NORM.INV(B4651,'Input Parameters'!$E$19,'Input Parameters'!$F$19)</f>
        <v>511.82859883181396</v>
      </c>
      <c r="D4651" s="10">
        <f t="shared" ca="1" si="625"/>
        <v>6.2438106258374537E-3</v>
      </c>
      <c r="E4651" s="59">
        <f ca="1">IF(_xlfn.NORM.INV(D4651,'Input Parameters'!$E$20,'Input Parameters'!$F$20)&lt;3500,3500,IF(_xlfn.NORM.INV(D4651,'Input Parameters'!$E$20,'Input Parameters'!$F$20)&gt;5500,5500,_xlfn.NORM.INV(D4651,'Input Parameters'!$E$20,'Input Parameters'!$F$20)))</f>
        <v>3500</v>
      </c>
      <c r="F4651" s="10">
        <f t="shared" ca="1" si="626"/>
        <v>0.56753913557437241</v>
      </c>
      <c r="G4651" s="61">
        <f ca="1">_xlfn.NORM.INV(F4651,'Input Parameters'!$E$21,'Input Parameters'!$F$21)</f>
        <v>286.18708359401899</v>
      </c>
      <c r="H4651" s="54">
        <f ca="1">EXP(E4651*(1/'Input Parameters'!$E$22-1/G4651))</f>
        <v>0.75248833159339401</v>
      </c>
      <c r="I4651" s="10">
        <f t="shared" ca="1" si="627"/>
        <v>0.33168808917274273</v>
      </c>
      <c r="J4651" s="29">
        <f ca="1">_xlfn.BETA.INV(I4651,'Input Parameters'!$L$24,'Input Parameters'!$M$24,'Input Parameters'!$J$24,'Input Parameters'!$K$24)</f>
        <v>0.53591779368656389</v>
      </c>
      <c r="K4651" s="156">
        <f ca="1">('Input Parameters'!$E$25/'Input Parameters'!$E$31)^$J4651</f>
        <v>2.1398555259728169E-2</v>
      </c>
      <c r="L4651" s="66">
        <f ca="1">$H4651*$C4651*'Input Parameters'!$E$23*K4651</f>
        <v>8.2415476011282411</v>
      </c>
      <c r="M4651" s="23">
        <f t="shared" ca="1" si="628"/>
        <v>0.135402209121529</v>
      </c>
      <c r="N4651" s="15">
        <f ca="1">_xlfn.NORM.INV(M4651,'Input Parameters'!$E$26,'Input Parameters'!$F$26)</f>
        <v>1.0874548870684664E-2</v>
      </c>
      <c r="O4651" s="8">
        <f t="shared" ca="1" si="629"/>
        <v>0.776220389049051</v>
      </c>
      <c r="P4651" s="29">
        <f ca="1">_xlfn.LOGNORM.INV(O4651,'Input Parameters'!$H$27,'Input Parameters'!$I$27)</f>
        <v>1.992158627382552</v>
      </c>
      <c r="Q4651" s="10"/>
      <c r="R4651" s="15">
        <f>'Input Parameters'!$E$28</f>
        <v>12.7</v>
      </c>
      <c r="S4651" s="10">
        <f t="shared" ca="1" si="630"/>
        <v>0.46591857529919323</v>
      </c>
      <c r="T4651" s="25">
        <f ca="1">_xlfn.LOGNORM.INV(S4651,'Input Parameters'!$H$29,'Input Parameters'!$I$29)</f>
        <v>57.675294827178071</v>
      </c>
      <c r="U4651" s="10">
        <f t="shared" ca="1" si="631"/>
        <v>0.91181606497796952</v>
      </c>
      <c r="V4651" s="29">
        <f ca="1">IF('Input Parameters'!$D$30="Beta",_xlfn.BETA.INV(U4651,'Input Parameters'!$L$30,'Input Parameters'!$M$30,'Input Parameters'!$J$30,'Input Parameters'!$K$30),IF('Input Parameters'!$D$30="LogNorm",_xlfn.LOGNORM.INV(U4651,'Input Parameters'!$H$30,'Input Parameters'!$I$30)))</f>
        <v>1.7029658062633271</v>
      </c>
      <c r="W4651" s="2">
        <f ca="1">N4651+(P4651-N4651)*(1-ERF((T4651-R4651)/(2*SQRT(L4651*'Input Parameters'!$E$31))))</f>
        <v>0.54177073382956209</v>
      </c>
      <c r="X4651">
        <f t="shared" ca="1" si="632"/>
        <v>1</v>
      </c>
      <c r="Y4651" s="7"/>
    </row>
    <row r="4652" spans="1:25" ht="15" customHeight="1" x14ac:dyDescent="0.3">
      <c r="A4652" s="130">
        <v>4645</v>
      </c>
      <c r="B4652" s="10">
        <f t="shared" ca="1" si="624"/>
        <v>9.6633229923765218E-2</v>
      </c>
      <c r="C4652" s="57">
        <f ca="1">_xlfn.NORM.INV(B4652,'Input Parameters'!$E$19,'Input Parameters'!$F$19)</f>
        <v>457.36747615752722</v>
      </c>
      <c r="D4652" s="10">
        <f t="shared" ca="1" si="625"/>
        <v>0.94274712594428467</v>
      </c>
      <c r="E4652" s="59">
        <f ca="1">IF(_xlfn.NORM.INV(D4652,'Input Parameters'!$E$20,'Input Parameters'!$F$20)&lt;3500,3500,IF(_xlfn.NORM.INV(D4652,'Input Parameters'!$E$20,'Input Parameters'!$F$20)&gt;5500,5500,_xlfn.NORM.INV(D4652,'Input Parameters'!$E$20,'Input Parameters'!$F$20)))</f>
        <v>5500</v>
      </c>
      <c r="F4652" s="10">
        <f t="shared" ca="1" si="626"/>
        <v>0.95261922722959913</v>
      </c>
      <c r="G4652" s="61">
        <f ca="1">_xlfn.NORM.INV(F4652,'Input Parameters'!$E$21,'Input Parameters'!$F$21)</f>
        <v>297.98247379908861</v>
      </c>
      <c r="H4652" s="54">
        <f ca="1">EXP(E4652*(1/'Input Parameters'!$E$22-1/G4652))</f>
        <v>1.3687113612295212</v>
      </c>
      <c r="I4652" s="10">
        <f t="shared" ca="1" si="627"/>
        <v>0.95270427293719318</v>
      </c>
      <c r="J4652" s="29">
        <f ca="1">_xlfn.BETA.INV(I4652,'Input Parameters'!$L$24,'Input Parameters'!$M$24,'Input Parameters'!$J$24,'Input Parameters'!$K$24)</f>
        <v>0.83743953014499228</v>
      </c>
      <c r="K4652" s="156">
        <f ca="1">('Input Parameters'!$E$25/'Input Parameters'!$E$31)^$J4652</f>
        <v>2.4604465096867969E-3</v>
      </c>
      <c r="L4652" s="66">
        <f ca="1">$H4652*$C4652*'Input Parameters'!$E$23*K4652</f>
        <v>1.5402495066264064</v>
      </c>
      <c r="M4652" s="23">
        <f t="shared" ca="1" si="628"/>
        <v>0.34833315940001341</v>
      </c>
      <c r="N4652" s="15">
        <f ca="1">_xlfn.NORM.INV(M4652,'Input Parameters'!$E$26,'Input Parameters'!$F$26)</f>
        <v>2.5813685301622692E-2</v>
      </c>
      <c r="O4652" s="8">
        <f t="shared" ca="1" si="629"/>
        <v>0.81629748925152879</v>
      </c>
      <c r="P4652" s="29">
        <f ca="1">_xlfn.LOGNORM.INV(O4652,'Input Parameters'!$H$27,'Input Parameters'!$I$27)</f>
        <v>2.1211888360593405</v>
      </c>
      <c r="Q4652" s="10"/>
      <c r="R4652" s="15">
        <f>'Input Parameters'!$E$28</f>
        <v>12.7</v>
      </c>
      <c r="S4652" s="10">
        <f t="shared" ca="1" si="630"/>
        <v>0.75386522670094613</v>
      </c>
      <c r="T4652" s="25">
        <f ca="1">_xlfn.LOGNORM.INV(S4652,'Input Parameters'!$H$29,'Input Parameters'!$I$29)</f>
        <v>62.899014436996822</v>
      </c>
      <c r="U4652" s="10">
        <f t="shared" ca="1" si="631"/>
        <v>0.86069268139154964</v>
      </c>
      <c r="V4652" s="29">
        <f ca="1">IF('Input Parameters'!$D$30="Beta",_xlfn.BETA.INV(U4652,'Input Parameters'!$L$30,'Input Parameters'!$M$30,'Input Parameters'!$J$30,'Input Parameters'!$K$30),IF('Input Parameters'!$D$30="LogNorm",_xlfn.LOGNORM.INV(U4652,'Input Parameters'!$H$30,'Input Parameters'!$I$30)))</f>
        <v>1.5318181506750808</v>
      </c>
      <c r="W4652" s="2">
        <f ca="1">N4652+(P4652-N4652)*(1-ERF((T4652-R4652)/(2*SQRT(L4652*'Input Parameters'!$E$31))))</f>
        <v>3.468712183893987E-2</v>
      </c>
      <c r="X4652">
        <f t="shared" ca="1" si="632"/>
        <v>1</v>
      </c>
      <c r="Y4652" s="7"/>
    </row>
    <row r="4653" spans="1:25" ht="15" customHeight="1" x14ac:dyDescent="0.3">
      <c r="A4653" s="130">
        <v>4646</v>
      </c>
      <c r="B4653" s="10">
        <f t="shared" ca="1" si="624"/>
        <v>0.98552930647436021</v>
      </c>
      <c r="C4653" s="57">
        <f ca="1">_xlfn.NORM.INV(B4653,'Input Parameters'!$E$19,'Input Parameters'!$F$19)</f>
        <v>751.87199648924172</v>
      </c>
      <c r="D4653" s="10">
        <f t="shared" ca="1" si="625"/>
        <v>0.84047778822627561</v>
      </c>
      <c r="E4653" s="59">
        <f ca="1">IF(_xlfn.NORM.INV(D4653,'Input Parameters'!$E$20,'Input Parameters'!$F$20)&lt;3500,3500,IF(_xlfn.NORM.INV(D4653,'Input Parameters'!$E$20,'Input Parameters'!$F$20)&gt;5500,5500,_xlfn.NORM.INV(D4653,'Input Parameters'!$E$20,'Input Parameters'!$F$20)))</f>
        <v>5497.49644428397</v>
      </c>
      <c r="F4653" s="10">
        <f t="shared" ca="1" si="626"/>
        <v>7.701485745867831E-2</v>
      </c>
      <c r="G4653" s="61">
        <f ca="1">_xlfn.NORM.INV(F4653,'Input Parameters'!$E$21,'Input Parameters'!$F$21)</f>
        <v>273.64603241790593</v>
      </c>
      <c r="H4653" s="54">
        <f ca="1">EXP(E4653*(1/'Input Parameters'!$E$22-1/G4653))</f>
        <v>0.26526599380790955</v>
      </c>
      <c r="I4653" s="10">
        <f t="shared" ca="1" si="627"/>
        <v>0.23968110174003876</v>
      </c>
      <c r="J4653" s="29">
        <f ca="1">_xlfn.BETA.INV(I4653,'Input Parameters'!$L$24,'Input Parameters'!$M$24,'Input Parameters'!$J$24,'Input Parameters'!$K$24)</f>
        <v>0.49085101420346272</v>
      </c>
      <c r="K4653" s="156">
        <f ca="1">('Input Parameters'!$E$25/'Input Parameters'!$E$31)^$J4653</f>
        <v>2.9565617109220527E-2</v>
      </c>
      <c r="L4653" s="66">
        <f ca="1">$H4653*$C4653*'Input Parameters'!$E$23*K4653</f>
        <v>5.8967462094831289</v>
      </c>
      <c r="M4653" s="23">
        <f t="shared" ca="1" si="628"/>
        <v>0.59512773474082059</v>
      </c>
      <c r="N4653" s="15">
        <f ca="1">_xlfn.NORM.INV(M4653,'Input Parameters'!$E$26,'Input Parameters'!$F$26)</f>
        <v>3.9055867952822648E-2</v>
      </c>
      <c r="O4653" s="8">
        <f t="shared" ca="1" si="629"/>
        <v>0.7836328072652895</v>
      </c>
      <c r="P4653" s="29">
        <f ca="1">_xlfn.LOGNORM.INV(O4653,'Input Parameters'!$H$27,'Input Parameters'!$I$27)</f>
        <v>2.0143420887026275</v>
      </c>
      <c r="Q4653" s="10"/>
      <c r="R4653" s="15">
        <f>'Input Parameters'!$E$28</f>
        <v>12.7</v>
      </c>
      <c r="S4653" s="10">
        <f t="shared" ca="1" si="630"/>
        <v>0.94856492057900921</v>
      </c>
      <c r="T4653" s="25">
        <f ca="1">_xlfn.LOGNORM.INV(S4653,'Input Parameters'!$H$29,'Input Parameters'!$I$29)</f>
        <v>69.934595041152974</v>
      </c>
      <c r="U4653" s="10">
        <f t="shared" ca="1" si="631"/>
        <v>0.18604351336603675</v>
      </c>
      <c r="V4653" s="29">
        <f ca="1">IF('Input Parameters'!$D$30="Beta",_xlfn.BETA.INV(U4653,'Input Parameters'!$L$30,'Input Parameters'!$M$30,'Input Parameters'!$J$30,'Input Parameters'!$K$30),IF('Input Parameters'!$D$30="LogNorm",_xlfn.LOGNORM.INV(U4653,'Input Parameters'!$H$30,'Input Parameters'!$I$30)))</f>
        <v>0.70273551269183365</v>
      </c>
      <c r="W4653" s="2">
        <f ca="1">N4653+(P4653-N4653)*(1-ERF((T4653-R4653)/(2*SQRT(L4653*'Input Parameters'!$E$31))))</f>
        <v>0.22787223670684878</v>
      </c>
      <c r="X4653">
        <f t="shared" ca="1" si="632"/>
        <v>1</v>
      </c>
      <c r="Y4653" s="7"/>
    </row>
    <row r="4654" spans="1:25" ht="15" customHeight="1" x14ac:dyDescent="0.3">
      <c r="A4654" s="130">
        <v>4647</v>
      </c>
      <c r="B4654" s="10">
        <f t="shared" ca="1" si="624"/>
        <v>0.82927048079354604</v>
      </c>
      <c r="C4654" s="57">
        <f ca="1">_xlfn.NORM.INV(B4654,'Input Parameters'!$E$19,'Input Parameters'!$F$19)</f>
        <v>647.68369588534176</v>
      </c>
      <c r="D4654" s="10">
        <f t="shared" ca="1" si="625"/>
        <v>9.06094239734615E-2</v>
      </c>
      <c r="E4654" s="59">
        <f ca="1">IF(_xlfn.NORM.INV(D4654,'Input Parameters'!$E$20,'Input Parameters'!$F$20)&lt;3500,3500,IF(_xlfn.NORM.INV(D4654,'Input Parameters'!$E$20,'Input Parameters'!$F$20)&gt;5500,5500,_xlfn.NORM.INV(D4654,'Input Parameters'!$E$20,'Input Parameters'!$F$20)))</f>
        <v>3864.0918747082683</v>
      </c>
      <c r="F4654" s="10">
        <f t="shared" ca="1" si="626"/>
        <v>7.7898856385430149E-2</v>
      </c>
      <c r="G4654" s="61">
        <f ca="1">_xlfn.NORM.INV(F4654,'Input Parameters'!$E$21,'Input Parameters'!$F$21)</f>
        <v>273.69392817823774</v>
      </c>
      <c r="H4654" s="54">
        <f ca="1">EXP(E4654*(1/'Input Parameters'!$E$22-1/G4654))</f>
        <v>0.39444756492950328</v>
      </c>
      <c r="I4654" s="10">
        <f t="shared" ca="1" si="627"/>
        <v>0.26789957583495239</v>
      </c>
      <c r="J4654" s="29">
        <f ca="1">_xlfn.BETA.INV(I4654,'Input Parameters'!$L$24,'Input Parameters'!$M$24,'Input Parameters'!$J$24,'Input Parameters'!$K$24)</f>
        <v>0.50545155220115578</v>
      </c>
      <c r="K4654" s="156">
        <f ca="1">('Input Parameters'!$E$25/'Input Parameters'!$E$31)^$J4654</f>
        <v>2.6625634263845201E-2</v>
      </c>
      <c r="L4654" s="66">
        <f ca="1">$H4654*$C4654*'Input Parameters'!$E$23*K4654</f>
        <v>6.802243999265623</v>
      </c>
      <c r="M4654" s="23">
        <f t="shared" ca="1" si="628"/>
        <v>0.28054553357805057</v>
      </c>
      <c r="N4654" s="15">
        <f ca="1">_xlfn.NORM.INV(M4654,'Input Parameters'!$E$26,'Input Parameters'!$F$26)</f>
        <v>2.1794345010760795E-2</v>
      </c>
      <c r="O4654" s="8">
        <f t="shared" ca="1" si="629"/>
        <v>0.98246607886991133</v>
      </c>
      <c r="P4654" s="29">
        <f ca="1">_xlfn.LOGNORM.INV(O4654,'Input Parameters'!$H$27,'Input Parameters'!$I$27)</f>
        <v>3.6169306200842284</v>
      </c>
      <c r="Q4654" s="10"/>
      <c r="R4654" s="15">
        <f>'Input Parameters'!$E$28</f>
        <v>12.7</v>
      </c>
      <c r="S4654" s="10">
        <f t="shared" ca="1" si="630"/>
        <v>0.22731896151578013</v>
      </c>
      <c r="T4654" s="25">
        <f ca="1">_xlfn.LOGNORM.INV(S4654,'Input Parameters'!$H$29,'Input Parameters'!$I$29)</f>
        <v>53.542983018670192</v>
      </c>
      <c r="U4654" s="10">
        <f t="shared" ca="1" si="631"/>
        <v>0.35543592524845813</v>
      </c>
      <c r="V4654" s="29">
        <f ca="1">IF('Input Parameters'!$D$30="Beta",_xlfn.BETA.INV(U4654,'Input Parameters'!$L$30,'Input Parameters'!$M$30,'Input Parameters'!$J$30,'Input Parameters'!$K$30),IF('Input Parameters'!$D$30="LogNorm",_xlfn.LOGNORM.INV(U4654,'Input Parameters'!$H$30,'Input Parameters'!$I$30)))</f>
        <v>0.86331865713692713</v>
      </c>
      <c r="W4654" s="2">
        <f ca="1">N4654+(P4654-N4654)*(1-ERF((T4654-R4654)/(2*SQRT(L4654*'Input Parameters'!$E$31))))</f>
        <v>0.98583755834576359</v>
      </c>
      <c r="X4654">
        <f t="shared" ca="1" si="632"/>
        <v>0</v>
      </c>
      <c r="Y4654" s="7"/>
    </row>
    <row r="4655" spans="1:25" ht="15" customHeight="1" x14ac:dyDescent="0.3">
      <c r="A4655" s="130">
        <v>4648</v>
      </c>
      <c r="B4655" s="10">
        <f t="shared" ca="1" si="624"/>
        <v>0.64433290810897415</v>
      </c>
      <c r="C4655" s="57">
        <f ca="1">_xlfn.NORM.INV(B4655,'Input Parameters'!$E$19,'Input Parameters'!$F$19)</f>
        <v>598.57047842772931</v>
      </c>
      <c r="D4655" s="10">
        <f t="shared" ca="1" si="625"/>
        <v>0.3348631555819479</v>
      </c>
      <c r="E4655" s="59">
        <f ca="1">IF(_xlfn.NORM.INV(D4655,'Input Parameters'!$E$20,'Input Parameters'!$F$20)&lt;3500,3500,IF(_xlfn.NORM.INV(D4655,'Input Parameters'!$E$20,'Input Parameters'!$F$20)&gt;5500,5500,_xlfn.NORM.INV(D4655,'Input Parameters'!$E$20,'Input Parameters'!$F$20)))</f>
        <v>4501.4334378158946</v>
      </c>
      <c r="F4655" s="10">
        <f t="shared" ca="1" si="626"/>
        <v>8.2198555097688808E-2</v>
      </c>
      <c r="G4655" s="61">
        <f ca="1">_xlfn.NORM.INV(F4655,'Input Parameters'!$E$21,'Input Parameters'!$F$21)</f>
        <v>273.92118829968763</v>
      </c>
      <c r="H4655" s="54">
        <f ca="1">EXP(E4655*(1/'Input Parameters'!$E$22-1/G4655))</f>
        <v>0.34298728084291841</v>
      </c>
      <c r="I4655" s="10">
        <f t="shared" ca="1" si="627"/>
        <v>0.87953524781412384</v>
      </c>
      <c r="J4655" s="29">
        <f ca="1">_xlfn.BETA.INV(I4655,'Input Parameters'!$L$24,'Input Parameters'!$M$24,'Input Parameters'!$J$24,'Input Parameters'!$K$24)</f>
        <v>0.77895273645152563</v>
      </c>
      <c r="K4655" s="156">
        <f ca="1">('Input Parameters'!$E$25/'Input Parameters'!$E$31)^$J4655</f>
        <v>3.7430494771010419E-3</v>
      </c>
      <c r="L4655" s="66">
        <f ca="1">$H4655*$C4655*'Input Parameters'!$E$23*K4655</f>
        <v>0.76845577128317799</v>
      </c>
      <c r="M4655" s="23">
        <f t="shared" ca="1" si="628"/>
        <v>1.3777323324835389E-2</v>
      </c>
      <c r="N4655" s="15">
        <f ca="1">_xlfn.NORM.INV(M4655,'Input Parameters'!$E$26,'Input Parameters'!$F$26)</f>
        <v>-1.2274955795292461E-2</v>
      </c>
      <c r="O4655" s="8">
        <f t="shared" ca="1" si="629"/>
        <v>0.26427253725583699</v>
      </c>
      <c r="P4655" s="29">
        <f ca="1">_xlfn.LOGNORM.INV(O4655,'Input Parameters'!$H$27,'Input Parameters'!$I$27)</f>
        <v>1.0772288811672555</v>
      </c>
      <c r="Q4655" s="10"/>
      <c r="R4655" s="15">
        <f>'Input Parameters'!$E$28</f>
        <v>12.7</v>
      </c>
      <c r="S4655" s="10">
        <f t="shared" ca="1" si="630"/>
        <v>0.23834566796860446</v>
      </c>
      <c r="T4655" s="25">
        <f ca="1">_xlfn.LOGNORM.INV(S4655,'Input Parameters'!$H$29,'Input Parameters'!$I$29)</f>
        <v>53.76026233820383</v>
      </c>
      <c r="U4655" s="10">
        <f t="shared" ca="1" si="631"/>
        <v>4.1001487035519424E-2</v>
      </c>
      <c r="V4655" s="29">
        <f ca="1">IF('Input Parameters'!$D$30="Beta",_xlfn.BETA.INV(U4655,'Input Parameters'!$L$30,'Input Parameters'!$M$30,'Input Parameters'!$J$30,'Input Parameters'!$K$30),IF('Input Parameters'!$D$30="LogNorm",_xlfn.LOGNORM.INV(U4655,'Input Parameters'!$H$30,'Input Parameters'!$I$30)))</f>
        <v>0.50326840768562886</v>
      </c>
      <c r="W4655" s="2">
        <f ca="1">N4655+(P4655-N4655)*(1-ERF((T4655-R4655)/(2*SQRT(L4655*'Input Parameters'!$E$31))))</f>
        <v>-1.1265922889620621E-2</v>
      </c>
      <c r="X4655">
        <f t="shared" ca="1" si="632"/>
        <v>1</v>
      </c>
      <c r="Y4655" s="7"/>
    </row>
    <row r="4656" spans="1:25" ht="15" customHeight="1" x14ac:dyDescent="0.3">
      <c r="A4656" s="130">
        <v>4649</v>
      </c>
      <c r="B4656" s="10">
        <f t="shared" ca="1" si="624"/>
        <v>0.19154770100325602</v>
      </c>
      <c r="C4656" s="57">
        <f ca="1">_xlfn.NORM.INV(B4656,'Input Parameters'!$E$19,'Input Parameters'!$F$19)</f>
        <v>493.59849929286742</v>
      </c>
      <c r="D4656" s="10">
        <f t="shared" ca="1" si="625"/>
        <v>0.23964103030689954</v>
      </c>
      <c r="E4656" s="59">
        <f ca="1">IF(_xlfn.NORM.INV(D4656,'Input Parameters'!$E$20,'Input Parameters'!$F$20)&lt;3500,3500,IF(_xlfn.NORM.INV(D4656,'Input Parameters'!$E$20,'Input Parameters'!$F$20)&gt;5500,5500,_xlfn.NORM.INV(D4656,'Input Parameters'!$E$20,'Input Parameters'!$F$20)))</f>
        <v>4304.7795760918198</v>
      </c>
      <c r="F4656" s="10">
        <f t="shared" ca="1" si="626"/>
        <v>0.80937483490670081</v>
      </c>
      <c r="G4656" s="61">
        <f ca="1">_xlfn.NORM.INV(F4656,'Input Parameters'!$E$21,'Input Parameters'!$F$21)</f>
        <v>291.73217546208645</v>
      </c>
      <c r="H4656" s="54">
        <f ca="1">EXP(E4656*(1/'Input Parameters'!$E$22-1/G4656))</f>
        <v>0.93814609440334518</v>
      </c>
      <c r="I4656" s="10">
        <f t="shared" ca="1" si="627"/>
        <v>0.19952457869329387</v>
      </c>
      <c r="J4656" s="29">
        <f ca="1">_xlfn.BETA.INV(I4656,'Input Parameters'!$L$24,'Input Parameters'!$M$24,'Input Parameters'!$J$24,'Input Parameters'!$K$24)</f>
        <v>0.46838521877307215</v>
      </c>
      <c r="K4656" s="156">
        <f ca="1">('Input Parameters'!$E$25/'Input Parameters'!$E$31)^$J4656</f>
        <v>3.473582439665289E-2</v>
      </c>
      <c r="L4656" s="66">
        <f ca="1">$H4656*$C4656*'Input Parameters'!$E$23*K4656</f>
        <v>16.085031513680612</v>
      </c>
      <c r="M4656" s="23">
        <f t="shared" ca="1" si="628"/>
        <v>0.53763003237630469</v>
      </c>
      <c r="N4656" s="15">
        <f ca="1">_xlfn.NORM.INV(M4656,'Input Parameters'!$E$26,'Input Parameters'!$F$26)</f>
        <v>3.5983761002411435E-2</v>
      </c>
      <c r="O4656" s="8">
        <f t="shared" ca="1" si="629"/>
        <v>7.1817210966851897E-2</v>
      </c>
      <c r="P4656" s="29">
        <f ca="1">_xlfn.LOGNORM.INV(O4656,'Input Parameters'!$H$27,'Input Parameters'!$I$27)</f>
        <v>0.74545137993172916</v>
      </c>
      <c r="Q4656" s="10"/>
      <c r="R4656" s="15">
        <f>'Input Parameters'!$E$28</f>
        <v>12.7</v>
      </c>
      <c r="S4656" s="10">
        <f t="shared" ca="1" si="630"/>
        <v>0.78093566791485336</v>
      </c>
      <c r="T4656" s="25">
        <f ca="1">_xlfn.LOGNORM.INV(S4656,'Input Parameters'!$H$29,'Input Parameters'!$I$29)</f>
        <v>63.528200962468667</v>
      </c>
      <c r="U4656" s="10">
        <f t="shared" ca="1" si="631"/>
        <v>0.40289089721968907</v>
      </c>
      <c r="V4656" s="29">
        <f ca="1">IF('Input Parameters'!$D$30="Beta",_xlfn.BETA.INV(U4656,'Input Parameters'!$L$30,'Input Parameters'!$M$30,'Input Parameters'!$J$30,'Input Parameters'!$K$30),IF('Input Parameters'!$D$30="LogNorm",_xlfn.LOGNORM.INV(U4656,'Input Parameters'!$H$30,'Input Parameters'!$I$30)))</f>
        <v>0.90687420046471967</v>
      </c>
      <c r="W4656" s="2">
        <f ca="1">N4656+(P4656-N4656)*(1-ERF((T4656-R4656)/(2*SQRT(L4656*'Input Parameters'!$E$31))))</f>
        <v>0.29861077991274887</v>
      </c>
      <c r="X4656">
        <f t="shared" ca="1" si="632"/>
        <v>1</v>
      </c>
      <c r="Y4656" s="7"/>
    </row>
    <row r="4657" spans="1:25" ht="15" customHeight="1" x14ac:dyDescent="0.3">
      <c r="A4657" s="130">
        <v>4650</v>
      </c>
      <c r="B4657" s="10">
        <f t="shared" ca="1" si="624"/>
        <v>0.9577440337552422</v>
      </c>
      <c r="C4657" s="57">
        <f ca="1">_xlfn.NORM.INV(B4657,'Input Parameters'!$E$19,'Input Parameters'!$F$19)</f>
        <v>713.06978701160097</v>
      </c>
      <c r="D4657" s="10">
        <f t="shared" ca="1" si="625"/>
        <v>0.18961491372854589</v>
      </c>
      <c r="E4657" s="59">
        <f ca="1">IF(_xlfn.NORM.INV(D4657,'Input Parameters'!$E$20,'Input Parameters'!$F$20)&lt;3500,3500,IF(_xlfn.NORM.INV(D4657,'Input Parameters'!$E$20,'Input Parameters'!$F$20)&gt;5500,5500,_xlfn.NORM.INV(D4657,'Input Parameters'!$E$20,'Input Parameters'!$F$20)))</f>
        <v>4184.4786249896224</v>
      </c>
      <c r="F4657" s="10">
        <f t="shared" ca="1" si="626"/>
        <v>0.88622764490845707</v>
      </c>
      <c r="G4657" s="61">
        <f ca="1">_xlfn.NORM.INV(F4657,'Input Parameters'!$E$21,'Input Parameters'!$F$21)</f>
        <v>294.3347229805064</v>
      </c>
      <c r="H4657" s="54">
        <f ca="1">EXP(E4657*(1/'Input Parameters'!$E$22-1/G4657))</f>
        <v>1.066905567103922</v>
      </c>
      <c r="I4657" s="10">
        <f t="shared" ca="1" si="627"/>
        <v>0.55934958613981356</v>
      </c>
      <c r="J4657" s="29">
        <f ca="1">_xlfn.BETA.INV(I4657,'Input Parameters'!$L$24,'Input Parameters'!$M$24,'Input Parameters'!$J$24,'Input Parameters'!$K$24)</f>
        <v>0.63102506358331423</v>
      </c>
      <c r="K4657" s="156">
        <f ca="1">('Input Parameters'!$E$25/'Input Parameters'!$E$31)^$J4657</f>
        <v>1.0816436428828655E-2</v>
      </c>
      <c r="L4657" s="66">
        <f ca="1">$H4657*$C4657*'Input Parameters'!$E$23*K4657</f>
        <v>8.228908230873996</v>
      </c>
      <c r="M4657" s="23">
        <f t="shared" ca="1" si="628"/>
        <v>0.92619621800291863</v>
      </c>
      <c r="N4657" s="15">
        <f ca="1">_xlfn.NORM.INV(M4657,'Input Parameters'!$E$26,'Input Parameters'!$F$26)</f>
        <v>6.4408712350740485E-2</v>
      </c>
      <c r="O4657" s="8">
        <f t="shared" ca="1" si="629"/>
        <v>0.48290765687548898</v>
      </c>
      <c r="P4657" s="29">
        <f ca="1">_xlfn.LOGNORM.INV(O4657,'Input Parameters'!$H$27,'Input Parameters'!$I$27)</f>
        <v>1.3968942389706476</v>
      </c>
      <c r="Q4657" s="10"/>
      <c r="R4657" s="15">
        <f>'Input Parameters'!$E$28</f>
        <v>12.7</v>
      </c>
      <c r="S4657" s="10">
        <f t="shared" ca="1" si="630"/>
        <v>0.27699780791382589</v>
      </c>
      <c r="T4657" s="25">
        <f ca="1">_xlfn.LOGNORM.INV(S4657,'Input Parameters'!$H$29,'Input Parameters'!$I$29)</f>
        <v>54.488551096811932</v>
      </c>
      <c r="U4657" s="10">
        <f t="shared" ca="1" si="631"/>
        <v>0.90507166168491893</v>
      </c>
      <c r="V4657" s="29">
        <f ca="1">IF('Input Parameters'!$D$30="Beta",_xlfn.BETA.INV(U4657,'Input Parameters'!$L$30,'Input Parameters'!$M$30,'Input Parameters'!$J$30,'Input Parameters'!$K$30),IF('Input Parameters'!$D$30="LogNorm",_xlfn.LOGNORM.INV(U4657,'Input Parameters'!$H$30,'Input Parameters'!$I$30)))</f>
        <v>1.6756400986930136</v>
      </c>
      <c r="W4657" s="2">
        <f ca="1">N4657+(P4657-N4657)*(1-ERF((T4657-R4657)/(2*SQRT(L4657*'Input Parameters'!$E$31))))</f>
        <v>0.46811474839263723</v>
      </c>
      <c r="X4657">
        <f t="shared" ca="1" si="632"/>
        <v>1</v>
      </c>
      <c r="Y4657" s="7"/>
    </row>
    <row r="4658" spans="1:25" ht="15" customHeight="1" x14ac:dyDescent="0.3">
      <c r="A4658" s="130">
        <v>4651</v>
      </c>
      <c r="B4658" s="10">
        <f t="shared" ca="1" si="624"/>
        <v>0.17449987768066444</v>
      </c>
      <c r="C4658" s="57">
        <f ca="1">_xlfn.NORM.INV(B4658,'Input Parameters'!$E$19,'Input Parameters'!$F$19)</f>
        <v>488.16311343650079</v>
      </c>
      <c r="D4658" s="10">
        <f t="shared" ca="1" si="625"/>
        <v>0.28035450987625876</v>
      </c>
      <c r="E4658" s="59">
        <f ca="1">IF(_xlfn.NORM.INV(D4658,'Input Parameters'!$E$20,'Input Parameters'!$F$20)&lt;3500,3500,IF(_xlfn.NORM.INV(D4658,'Input Parameters'!$E$20,'Input Parameters'!$F$20)&gt;5500,5500,_xlfn.NORM.INV(D4658,'Input Parameters'!$E$20,'Input Parameters'!$F$20)))</f>
        <v>4392.7479134935238</v>
      </c>
      <c r="F4658" s="10">
        <f t="shared" ca="1" si="626"/>
        <v>0.94984360480666008</v>
      </c>
      <c r="G4658" s="61">
        <f ca="1">_xlfn.NORM.INV(F4658,'Input Parameters'!$E$21,'Input Parameters'!$F$21)</f>
        <v>297.76664541558353</v>
      </c>
      <c r="H4658" s="54">
        <f ca="1">EXP(E4658*(1/'Input Parameters'!$E$22-1/G4658))</f>
        <v>1.2712450879265904</v>
      </c>
      <c r="I4658" s="10">
        <f t="shared" ca="1" si="627"/>
        <v>0.58725548125440075</v>
      </c>
      <c r="J4658" s="29">
        <f ca="1">_xlfn.BETA.INV(I4658,'Input Parameters'!$L$24,'Input Parameters'!$M$24,'Input Parameters'!$J$24,'Input Parameters'!$K$24)</f>
        <v>0.64225042242524655</v>
      </c>
      <c r="K4658" s="156">
        <f ca="1">('Input Parameters'!$E$25/'Input Parameters'!$E$31)^$J4658</f>
        <v>9.9795821567524659E-3</v>
      </c>
      <c r="L4658" s="66">
        <f ca="1">$H4658*$C4658*'Input Parameters'!$E$23*K4658</f>
        <v>6.1930787983731124</v>
      </c>
      <c r="M4658" s="23">
        <f t="shared" ca="1" si="628"/>
        <v>0.96720095088531333</v>
      </c>
      <c r="N4658" s="15">
        <f ca="1">_xlfn.NORM.INV(M4658,'Input Parameters'!$E$26,'Input Parameters'!$F$26)</f>
        <v>7.2664362428377399E-2</v>
      </c>
      <c r="O4658" s="8">
        <f t="shared" ca="1" si="629"/>
        <v>0.49408246079663842</v>
      </c>
      <c r="P4658" s="29">
        <f ca="1">_xlfn.LOGNORM.INV(O4658,'Input Parameters'!$H$27,'Input Parameters'!$I$27)</f>
        <v>1.4143206953334315</v>
      </c>
      <c r="Q4658" s="10"/>
      <c r="R4658" s="15">
        <f>'Input Parameters'!$E$28</f>
        <v>12.7</v>
      </c>
      <c r="S4658" s="10">
        <f t="shared" ca="1" si="630"/>
        <v>0.19049327443914599</v>
      </c>
      <c r="T4658" s="25">
        <f ca="1">_xlfn.LOGNORM.INV(S4658,'Input Parameters'!$H$29,'Input Parameters'!$I$29)</f>
        <v>52.77680055687371</v>
      </c>
      <c r="U4658" s="10">
        <f t="shared" ca="1" si="631"/>
        <v>0.6541892560559941</v>
      </c>
      <c r="V4658" s="29">
        <f ca="1">IF('Input Parameters'!$D$30="Beta",_xlfn.BETA.INV(U4658,'Input Parameters'!$L$30,'Input Parameters'!$M$30,'Input Parameters'!$J$30,'Input Parameters'!$K$30),IF('Input Parameters'!$D$30="LogNorm",_xlfn.LOGNORM.INV(U4658,'Input Parameters'!$H$30,'Input Parameters'!$I$30)))</f>
        <v>1.1683893580113631</v>
      </c>
      <c r="W4658" s="2">
        <f ca="1">N4658+(P4658-N4658)*(1-ERF((T4658-R4658)/(2*SQRT(L4658*'Input Parameters'!$E$31))))</f>
        <v>0.41453373361503465</v>
      </c>
      <c r="X4658">
        <f t="shared" ca="1" si="632"/>
        <v>1</v>
      </c>
      <c r="Y4658" s="7"/>
    </row>
    <row r="4659" spans="1:25" ht="15" customHeight="1" x14ac:dyDescent="0.3">
      <c r="A4659" s="130">
        <v>4652</v>
      </c>
      <c r="B4659" s="10">
        <f t="shared" ca="1" si="624"/>
        <v>0.95773947387000669</v>
      </c>
      <c r="C4659" s="57">
        <f ca="1">_xlfn.NORM.INV(B4659,'Input Parameters'!$E$19,'Input Parameters'!$F$19)</f>
        <v>713.06551044773107</v>
      </c>
      <c r="D4659" s="10">
        <f t="shared" ca="1" si="625"/>
        <v>0.77451971941477815</v>
      </c>
      <c r="E4659" s="59">
        <f ca="1">IF(_xlfn.NORM.INV(D4659,'Input Parameters'!$E$20,'Input Parameters'!$F$20)&lt;3500,3500,IF(_xlfn.NORM.INV(D4659,'Input Parameters'!$E$20,'Input Parameters'!$F$20)&gt;5500,5500,_xlfn.NORM.INV(D4659,'Input Parameters'!$E$20,'Input Parameters'!$F$20)))</f>
        <v>5327.6702138701276</v>
      </c>
      <c r="F4659" s="10">
        <f t="shared" ca="1" si="626"/>
        <v>0.58520218214048292</v>
      </c>
      <c r="G4659" s="61">
        <f ca="1">_xlfn.NORM.INV(F4659,'Input Parameters'!$E$21,'Input Parameters'!$F$21)</f>
        <v>286.54163084146302</v>
      </c>
      <c r="H4659" s="54">
        <f ca="1">EXP(E4659*(1/'Input Parameters'!$E$22-1/G4659))</f>
        <v>0.66376238832095269</v>
      </c>
      <c r="I4659" s="10">
        <f t="shared" ca="1" si="627"/>
        <v>0.81975378288878165</v>
      </c>
      <c r="J4659" s="29">
        <f ca="1">_xlfn.BETA.INV(I4659,'Input Parameters'!$L$24,'Input Parameters'!$M$24,'Input Parameters'!$J$24,'Input Parameters'!$K$24)</f>
        <v>0.74480767893054223</v>
      </c>
      <c r="K4659" s="156">
        <f ca="1">('Input Parameters'!$E$25/'Input Parameters'!$E$31)^$J4659</f>
        <v>4.7819186020435171E-3</v>
      </c>
      <c r="L4659" s="66">
        <f ca="1">$H4659*$C4659*'Input Parameters'!$E$23*K4659</f>
        <v>2.2633110826326321</v>
      </c>
      <c r="M4659" s="23">
        <f t="shared" ca="1" si="628"/>
        <v>0.19267483351606518</v>
      </c>
      <c r="N4659" s="15">
        <f ca="1">_xlfn.NORM.INV(M4659,'Input Parameters'!$E$26,'Input Parameters'!$F$26)</f>
        <v>1.5770286548406214E-2</v>
      </c>
      <c r="O4659" s="8">
        <f t="shared" ca="1" si="629"/>
        <v>0.77068636230050036</v>
      </c>
      <c r="P4659" s="29">
        <f ca="1">_xlfn.LOGNORM.INV(O4659,'Input Parameters'!$H$27,'Input Parameters'!$I$27)</f>
        <v>1.9760238875252376</v>
      </c>
      <c r="Q4659" s="10"/>
      <c r="R4659" s="15">
        <f>'Input Parameters'!$E$28</f>
        <v>12.7</v>
      </c>
      <c r="S4659" s="10">
        <f t="shared" ca="1" si="630"/>
        <v>0.36360059854048499</v>
      </c>
      <c r="T4659" s="25">
        <f ca="1">_xlfn.LOGNORM.INV(S4659,'Input Parameters'!$H$29,'Input Parameters'!$I$29)</f>
        <v>55.995169322422051</v>
      </c>
      <c r="U4659" s="10">
        <f t="shared" ca="1" si="631"/>
        <v>0.91026866221687208</v>
      </c>
      <c r="V4659" s="29">
        <f ca="1">IF('Input Parameters'!$D$30="Beta",_xlfn.BETA.INV(U4659,'Input Parameters'!$L$30,'Input Parameters'!$M$30,'Input Parameters'!$J$30,'Input Parameters'!$K$30),IF('Input Parameters'!$D$30="LogNorm",_xlfn.LOGNORM.INV(U4659,'Input Parameters'!$H$30,'Input Parameters'!$I$30)))</f>
        <v>1.6965230283621842</v>
      </c>
      <c r="W4659" s="2">
        <f ca="1">N4659+(P4659-N4659)*(1-ERF((T4659-R4659)/(2*SQRT(L4659*'Input Parameters'!$E$31))))</f>
        <v>9.7819789002891316E-2</v>
      </c>
      <c r="X4659">
        <f t="shared" ca="1" si="632"/>
        <v>1</v>
      </c>
      <c r="Y4659" s="7"/>
    </row>
    <row r="4660" spans="1:25" ht="15" customHeight="1" x14ac:dyDescent="0.3">
      <c r="A4660" s="130">
        <v>4653</v>
      </c>
      <c r="B4660" s="10">
        <f t="shared" ca="1" si="624"/>
        <v>0.1187379926574168</v>
      </c>
      <c r="C4660" s="57">
        <f ca="1">_xlfn.NORM.INV(B4660,'Input Parameters'!$E$19,'Input Parameters'!$F$19)</f>
        <v>467.47853665309015</v>
      </c>
      <c r="D4660" s="10">
        <f t="shared" ca="1" si="625"/>
        <v>0.82386809957584695</v>
      </c>
      <c r="E4660" s="59">
        <f ca="1">IF(_xlfn.NORM.INV(D4660,'Input Parameters'!$E$20,'Input Parameters'!$F$20)&lt;3500,3500,IF(_xlfn.NORM.INV(D4660,'Input Parameters'!$E$20,'Input Parameters'!$F$20)&gt;5500,5500,_xlfn.NORM.INV(D4660,'Input Parameters'!$E$20,'Input Parameters'!$F$20)))</f>
        <v>5451.1450587689897</v>
      </c>
      <c r="F4660" s="10">
        <f t="shared" ca="1" si="626"/>
        <v>0.65417791051388396</v>
      </c>
      <c r="G4660" s="61">
        <f ca="1">_xlfn.NORM.INV(F4660,'Input Parameters'!$E$21,'Input Parameters'!$F$21)</f>
        <v>287.96747074387156</v>
      </c>
      <c r="H4660" s="54">
        <f ca="1">EXP(E4660*(1/'Input Parameters'!$E$22-1/G4660))</f>
        <v>0.72243021261315066</v>
      </c>
      <c r="I4660" s="10">
        <f t="shared" ca="1" si="627"/>
        <v>0.22235467156957323</v>
      </c>
      <c r="J4660" s="29">
        <f ca="1">_xlfn.BETA.INV(I4660,'Input Parameters'!$L$24,'Input Parameters'!$M$24,'Input Parameters'!$J$24,'Input Parameters'!$K$24)</f>
        <v>0.4814335371946194</v>
      </c>
      <c r="K4660" s="156">
        <f ca="1">('Input Parameters'!$E$25/'Input Parameters'!$E$31)^$J4660</f>
        <v>3.1631985967341479E-2</v>
      </c>
      <c r="L4660" s="66">
        <f ca="1">$H4660*$C4660*'Input Parameters'!$E$23*K4660</f>
        <v>10.682773869271424</v>
      </c>
      <c r="M4660" s="23">
        <f t="shared" ca="1" si="628"/>
        <v>0.48414530154288171</v>
      </c>
      <c r="N4660" s="15">
        <f ca="1">_xlfn.NORM.INV(M4660,'Input Parameters'!$E$26,'Input Parameters'!$F$26)</f>
        <v>3.3165201643499904E-2</v>
      </c>
      <c r="O4660" s="8">
        <f t="shared" ca="1" si="629"/>
        <v>6.9425317060173741E-2</v>
      </c>
      <c r="P4660" s="29">
        <f ca="1">_xlfn.LOGNORM.INV(O4660,'Input Parameters'!$H$27,'Input Parameters'!$I$27)</f>
        <v>0.73963844690443903</v>
      </c>
      <c r="Q4660" s="10"/>
      <c r="R4660" s="15">
        <f>'Input Parameters'!$E$28</f>
        <v>12.7</v>
      </c>
      <c r="S4660" s="10">
        <f t="shared" ca="1" si="630"/>
        <v>0.41780034718779169</v>
      </c>
      <c r="T4660" s="25">
        <f ca="1">_xlfn.LOGNORM.INV(S4660,'Input Parameters'!$H$29,'Input Parameters'!$I$29)</f>
        <v>56.890744687692099</v>
      </c>
      <c r="U4660" s="10">
        <f t="shared" ca="1" si="631"/>
        <v>0.67418093953734315</v>
      </c>
      <c r="V4660" s="29">
        <f ca="1">IF('Input Parameters'!$D$30="Beta",_xlfn.BETA.INV(U4660,'Input Parameters'!$L$30,'Input Parameters'!$M$30,'Input Parameters'!$J$30,'Input Parameters'!$K$30),IF('Input Parameters'!$D$30="LogNorm",_xlfn.LOGNORM.INV(U4660,'Input Parameters'!$H$30,'Input Parameters'!$I$30)))</f>
        <v>1.1939283319388745</v>
      </c>
      <c r="W4660" s="2">
        <f ca="1">N4660+(P4660-N4660)*(1-ERF((T4660-R4660)/(2*SQRT(L4660*'Input Parameters'!$E$31))))</f>
        <v>0.27269776846966032</v>
      </c>
      <c r="X4660">
        <f t="shared" ca="1" si="632"/>
        <v>1</v>
      </c>
      <c r="Y4660" s="7"/>
    </row>
    <row r="4661" spans="1:25" ht="15" customHeight="1" x14ac:dyDescent="0.3">
      <c r="A4661" s="130">
        <v>4654</v>
      </c>
      <c r="B4661" s="10">
        <f t="shared" ca="1" si="624"/>
        <v>5.6590967946879012E-2</v>
      </c>
      <c r="C4661" s="57">
        <f ca="1">_xlfn.NORM.INV(B4661,'Input Parameters'!$E$19,'Input Parameters'!$F$19)</f>
        <v>433.44762445219567</v>
      </c>
      <c r="D4661" s="10">
        <f t="shared" ca="1" si="625"/>
        <v>0.95581585639875111</v>
      </c>
      <c r="E4661" s="59">
        <f ca="1">IF(_xlfn.NORM.INV(D4661,'Input Parameters'!$E$20,'Input Parameters'!$F$20)&lt;3500,3500,IF(_xlfn.NORM.INV(D4661,'Input Parameters'!$E$20,'Input Parameters'!$F$20)&gt;5500,5500,_xlfn.NORM.INV(D4661,'Input Parameters'!$E$20,'Input Parameters'!$F$20)))</f>
        <v>5500</v>
      </c>
      <c r="F4661" s="10">
        <f t="shared" ca="1" si="626"/>
        <v>5.9493767153723565E-2</v>
      </c>
      <c r="G4661" s="61">
        <f ca="1">_xlfn.NORM.INV(F4661,'Input Parameters'!$E$21,'Input Parameters'!$F$21)</f>
        <v>272.59596623019678</v>
      </c>
      <c r="H4661" s="54">
        <f ca="1">EXP(E4661*(1/'Input Parameters'!$E$22-1/G4661))</f>
        <v>0.24535486899862979</v>
      </c>
      <c r="I4661" s="10">
        <f t="shared" ca="1" si="627"/>
        <v>0.47002495219810148</v>
      </c>
      <c r="J4661" s="29">
        <f ca="1">_xlfn.BETA.INV(I4661,'Input Parameters'!$L$24,'Input Parameters'!$M$24,'Input Parameters'!$J$24,'Input Parameters'!$K$24)</f>
        <v>0.59500447511674937</v>
      </c>
      <c r="K4661" s="156">
        <f ca="1">('Input Parameters'!$E$25/'Input Parameters'!$E$31)^$J4661</f>
        <v>1.4005670443414751E-2</v>
      </c>
      <c r="L4661" s="66">
        <f ca="1">$H4661*$C4661*'Input Parameters'!$E$23*K4661</f>
        <v>1.4894818346803909</v>
      </c>
      <c r="M4661" s="23">
        <f t="shared" ca="1" si="628"/>
        <v>0.94018857092100228</v>
      </c>
      <c r="N4661" s="15">
        <f ca="1">_xlfn.NORM.INV(M4661,'Input Parameters'!$E$26,'Input Parameters'!$F$26)</f>
        <v>6.6683529347150716E-2</v>
      </c>
      <c r="O4661" s="8">
        <f t="shared" ca="1" si="629"/>
        <v>1.6670483023852323E-2</v>
      </c>
      <c r="P4661" s="29">
        <f ca="1">_xlfn.LOGNORM.INV(O4661,'Input Parameters'!$H$27,'Input Parameters'!$I$27)</f>
        <v>0.555316038926985</v>
      </c>
      <c r="Q4661" s="10"/>
      <c r="R4661" s="15">
        <f>'Input Parameters'!$E$28</f>
        <v>12.7</v>
      </c>
      <c r="S4661" s="10">
        <f t="shared" ca="1" si="630"/>
        <v>0.60187055049788407</v>
      </c>
      <c r="T4661" s="25">
        <f ca="1">_xlfn.LOGNORM.INV(S4661,'Input Parameters'!$H$29,'Input Parameters'!$I$29)</f>
        <v>59.944557020452997</v>
      </c>
      <c r="U4661" s="10">
        <f t="shared" ca="1" si="631"/>
        <v>0.60594722956486768</v>
      </c>
      <c r="V4661" s="29">
        <f ca="1">IF('Input Parameters'!$D$30="Beta",_xlfn.BETA.INV(U4661,'Input Parameters'!$L$30,'Input Parameters'!$M$30,'Input Parameters'!$J$30,'Input Parameters'!$K$30),IF('Input Parameters'!$D$30="LogNorm",_xlfn.LOGNORM.INV(U4661,'Input Parameters'!$H$30,'Input Parameters'!$I$30)))</f>
        <v>1.1109279484198507</v>
      </c>
      <c r="W4661" s="2">
        <f ca="1">N4661+(P4661-N4661)*(1-ERF((T4661-R4661)/(2*SQRT(L4661*'Input Parameters'!$E$31))))</f>
        <v>6.9710587968744547E-2</v>
      </c>
      <c r="X4661">
        <f t="shared" ca="1" si="632"/>
        <v>1</v>
      </c>
      <c r="Y4661" s="7"/>
    </row>
    <row r="4662" spans="1:25" ht="15" customHeight="1" x14ac:dyDescent="0.3">
      <c r="A4662" s="130">
        <v>4655</v>
      </c>
      <c r="B4662" s="10">
        <f t="shared" ca="1" si="624"/>
        <v>0.65904133934387876</v>
      </c>
      <c r="C4662" s="57">
        <f ca="1">_xlfn.NORM.INV(B4662,'Input Parameters'!$E$19,'Input Parameters'!$F$19)</f>
        <v>601.93217112732043</v>
      </c>
      <c r="D4662" s="10">
        <f t="shared" ca="1" si="625"/>
        <v>0.66340552754606963</v>
      </c>
      <c r="E4662" s="59">
        <f ca="1">IF(_xlfn.NORM.INV(D4662,'Input Parameters'!$E$20,'Input Parameters'!$F$20)&lt;3500,3500,IF(_xlfn.NORM.INV(D4662,'Input Parameters'!$E$20,'Input Parameters'!$F$20)&gt;5500,5500,_xlfn.NORM.INV(D4662,'Input Parameters'!$E$20,'Input Parameters'!$F$20)))</f>
        <v>5095.2427974599823</v>
      </c>
      <c r="F4662" s="10">
        <f t="shared" ca="1" si="626"/>
        <v>0.95147407140239826</v>
      </c>
      <c r="G4662" s="61">
        <f ca="1">_xlfn.NORM.INV(F4662,'Input Parameters'!$E$21,'Input Parameters'!$F$21)</f>
        <v>297.89223451685098</v>
      </c>
      <c r="H4662" s="54">
        <f ca="1">EXP(E4662*(1/'Input Parameters'!$E$22-1/G4662))</f>
        <v>1.3305488773474161</v>
      </c>
      <c r="I4662" s="10">
        <f t="shared" ca="1" si="627"/>
        <v>8.6288367746209738E-2</v>
      </c>
      <c r="J4662" s="29">
        <f ca="1">_xlfn.BETA.INV(I4662,'Input Parameters'!$L$24,'Input Parameters'!$M$24,'Input Parameters'!$J$24,'Input Parameters'!$K$24)</f>
        <v>0.38416038963014049</v>
      </c>
      <c r="K4662" s="156">
        <f ca="1">('Input Parameters'!$E$25/'Input Parameters'!$E$31)^$J4662</f>
        <v>6.3558604726656642E-2</v>
      </c>
      <c r="L4662" s="66">
        <f ca="1">$H4662*$C4662*'Input Parameters'!$E$23*K4662</f>
        <v>50.904097618637302</v>
      </c>
      <c r="M4662" s="23">
        <f t="shared" ca="1" si="628"/>
        <v>0.40355475148755204</v>
      </c>
      <c r="N4662" s="15">
        <f ca="1">_xlfn.NORM.INV(M4662,'Input Parameters'!$E$26,'Input Parameters'!$F$26)</f>
        <v>2.8872710445610562E-2</v>
      </c>
      <c r="O4662" s="8">
        <f t="shared" ca="1" si="629"/>
        <v>0.81494415447521651</v>
      </c>
      <c r="P4662" s="29">
        <f ca="1">_xlfn.LOGNORM.INV(O4662,'Input Parameters'!$H$27,'Input Parameters'!$I$27)</f>
        <v>2.1164263385788944</v>
      </c>
      <c r="Q4662" s="10"/>
      <c r="R4662" s="15">
        <f>'Input Parameters'!$E$28</f>
        <v>12.7</v>
      </c>
      <c r="S4662" s="10">
        <f t="shared" ca="1" si="630"/>
        <v>0.90946155603981582</v>
      </c>
      <c r="T4662" s="25">
        <f ca="1">_xlfn.LOGNORM.INV(S4662,'Input Parameters'!$H$29,'Input Parameters'!$I$29)</f>
        <v>67.666520633741669</v>
      </c>
      <c r="U4662" s="10">
        <f t="shared" ca="1" si="631"/>
        <v>0.77545400378360929</v>
      </c>
      <c r="V4662" s="29">
        <f ca="1">IF('Input Parameters'!$D$30="Beta",_xlfn.BETA.INV(U4662,'Input Parameters'!$L$30,'Input Parameters'!$M$30,'Input Parameters'!$J$30,'Input Parameters'!$K$30),IF('Input Parameters'!$D$30="LogNorm",_xlfn.LOGNORM.INV(U4662,'Input Parameters'!$H$30,'Input Parameters'!$I$30)))</f>
        <v>1.3467559947788705</v>
      </c>
      <c r="W4662" s="2">
        <f ca="1">N4662+(P4662-N4662)*(1-ERF((T4662-R4662)/(2*SQRT(L4662*'Input Parameters'!$E$31))))</f>
        <v>1.2520061927013197</v>
      </c>
      <c r="X4662">
        <f t="shared" ca="1" si="632"/>
        <v>1</v>
      </c>
      <c r="Y4662" s="7"/>
    </row>
    <row r="4663" spans="1:25" ht="15" customHeight="1" x14ac:dyDescent="0.3">
      <c r="A4663" s="130">
        <v>4656</v>
      </c>
      <c r="B4663" s="10">
        <f t="shared" ca="1" si="624"/>
        <v>0.93271571640259732</v>
      </c>
      <c r="C4663" s="57">
        <f ca="1">_xlfn.NORM.INV(B4663,'Input Parameters'!$E$19,'Input Parameters'!$F$19)</f>
        <v>693.73959751425127</v>
      </c>
      <c r="D4663" s="10">
        <f t="shared" ca="1" si="625"/>
        <v>6.0386292586262158E-2</v>
      </c>
      <c r="E4663" s="59">
        <f ca="1">IF(_xlfn.NORM.INV(D4663,'Input Parameters'!$E$20,'Input Parameters'!$F$20)&lt;3500,3500,IF(_xlfn.NORM.INV(D4663,'Input Parameters'!$E$20,'Input Parameters'!$F$20)&gt;5500,5500,_xlfn.NORM.INV(D4663,'Input Parameters'!$E$20,'Input Parameters'!$F$20)))</f>
        <v>3713.9227482339252</v>
      </c>
      <c r="F4663" s="10">
        <f t="shared" ca="1" si="626"/>
        <v>0.36749792456599961</v>
      </c>
      <c r="G4663" s="61">
        <f ca="1">_xlfn.NORM.INV(F4663,'Input Parameters'!$E$21,'Input Parameters'!$F$21)</f>
        <v>282.18948828966165</v>
      </c>
      <c r="H4663" s="54">
        <f ca="1">EXP(E4663*(1/'Input Parameters'!$E$22-1/G4663))</f>
        <v>0.61533340229919575</v>
      </c>
      <c r="I4663" s="10">
        <f t="shared" ca="1" si="627"/>
        <v>0.62623386751486665</v>
      </c>
      <c r="J4663" s="29">
        <f ca="1">_xlfn.BETA.INV(I4663,'Input Parameters'!$L$24,'Input Parameters'!$M$24,'Input Parameters'!$J$24,'Input Parameters'!$K$24)</f>
        <v>0.65805580286155219</v>
      </c>
      <c r="K4663" s="156">
        <f ca="1">('Input Parameters'!$E$25/'Input Parameters'!$E$31)^$J4663</f>
        <v>8.9098781923014764E-3</v>
      </c>
      <c r="L4663" s="66">
        <f ca="1">$H4663*$C4663*'Input Parameters'!$E$23*K4663</f>
        <v>3.8034590210066992</v>
      </c>
      <c r="M4663" s="23">
        <f t="shared" ca="1" si="628"/>
        <v>0.70723363857474231</v>
      </c>
      <c r="N4663" s="15">
        <f ca="1">_xlfn.NORM.INV(M4663,'Input Parameters'!$E$26,'Input Parameters'!$F$26)</f>
        <v>4.5451742239252572E-2</v>
      </c>
      <c r="O4663" s="8">
        <f t="shared" ca="1" si="629"/>
        <v>0.60188359489972221</v>
      </c>
      <c r="P4663" s="29">
        <f ca="1">_xlfn.LOGNORM.INV(O4663,'Input Parameters'!$H$27,'Input Parameters'!$I$27)</f>
        <v>1.5959253479010989</v>
      </c>
      <c r="Q4663" s="10"/>
      <c r="R4663" s="15">
        <f>'Input Parameters'!$E$28</f>
        <v>12.7</v>
      </c>
      <c r="S4663" s="10">
        <f t="shared" ca="1" si="630"/>
        <v>0.38003011706794287</v>
      </c>
      <c r="T4663" s="25">
        <f ca="1">_xlfn.LOGNORM.INV(S4663,'Input Parameters'!$H$29,'Input Parameters'!$I$29)</f>
        <v>56.26899181317318</v>
      </c>
      <c r="U4663" s="10">
        <f t="shared" ca="1" si="631"/>
        <v>0.94860844465209671</v>
      </c>
      <c r="V4663" s="29">
        <f ca="1">IF('Input Parameters'!$D$30="Beta",_xlfn.BETA.INV(U4663,'Input Parameters'!$L$30,'Input Parameters'!$M$30,'Input Parameters'!$J$30,'Input Parameters'!$K$30),IF('Input Parameters'!$D$30="LogNorm",_xlfn.LOGNORM.INV(U4663,'Input Parameters'!$H$30,'Input Parameters'!$I$30)))</f>
        <v>1.901389690427387</v>
      </c>
      <c r="W4663" s="2">
        <f ca="1">N4663+(P4663-N4663)*(1-ERF((T4663-R4663)/(2*SQRT(L4663*'Input Parameters'!$E$31))))</f>
        <v>0.2224798817172022</v>
      </c>
      <c r="X4663">
        <f t="shared" ca="1" si="632"/>
        <v>1</v>
      </c>
      <c r="Y4663" s="7"/>
    </row>
    <row r="4664" spans="1:25" ht="15" customHeight="1" x14ac:dyDescent="0.3">
      <c r="A4664" s="130">
        <v>4657</v>
      </c>
      <c r="B4664" s="10">
        <f t="shared" ca="1" si="624"/>
        <v>0.64478285270275282</v>
      </c>
      <c r="C4664" s="57">
        <f ca="1">_xlfn.NORM.INV(B4664,'Input Parameters'!$E$19,'Input Parameters'!$F$19)</f>
        <v>598.6725584453435</v>
      </c>
      <c r="D4664" s="10">
        <f t="shared" ca="1" si="625"/>
        <v>0.11186737853240769</v>
      </c>
      <c r="E4664" s="59">
        <f ca="1">IF(_xlfn.NORM.INV(D4664,'Input Parameters'!$E$20,'Input Parameters'!$F$20)&lt;3500,3500,IF(_xlfn.NORM.INV(D4664,'Input Parameters'!$E$20,'Input Parameters'!$F$20)&gt;5500,5500,_xlfn.NORM.INV(D4664,'Input Parameters'!$E$20,'Input Parameters'!$F$20)))</f>
        <v>3948.3401205571881</v>
      </c>
      <c r="F4664" s="10">
        <f t="shared" ca="1" si="626"/>
        <v>0.32216887853892129</v>
      </c>
      <c r="G4664" s="61">
        <f ca="1">_xlfn.NORM.INV(F4664,'Input Parameters'!$E$21,'Input Parameters'!$F$21)</f>
        <v>281.22149044737182</v>
      </c>
      <c r="H4664" s="54">
        <f ca="1">EXP(E4664*(1/'Input Parameters'!$E$22-1/G4664))</f>
        <v>0.56869996120566235</v>
      </c>
      <c r="I4664" s="10">
        <f t="shared" ca="1" si="627"/>
        <v>2.6491716678683774E-3</v>
      </c>
      <c r="J4664" s="29">
        <f ca="1">_xlfn.BETA.INV(I4664,'Input Parameters'!$L$24,'Input Parameters'!$M$24,'Input Parameters'!$J$24,'Input Parameters'!$K$24)</f>
        <v>0.18930747574877374</v>
      </c>
      <c r="K4664" s="156">
        <f ca="1">('Input Parameters'!$E$25/'Input Parameters'!$E$31)^$J4664</f>
        <v>0.25717301454173164</v>
      </c>
      <c r="L4664" s="66">
        <f ca="1">$H4664*$C4664*'Input Parameters'!$E$23*K4664</f>
        <v>87.558426022493208</v>
      </c>
      <c r="M4664" s="23">
        <f t="shared" ca="1" si="628"/>
        <v>0.17814390571771277</v>
      </c>
      <c r="N4664" s="15">
        <f ca="1">_xlfn.NORM.INV(M4664,'Input Parameters'!$E$26,'Input Parameters'!$F$26)</f>
        <v>1.4628304794152631E-2</v>
      </c>
      <c r="O4664" s="8">
        <f t="shared" ca="1" si="629"/>
        <v>0.52357779368098101</v>
      </c>
      <c r="P4664" s="29">
        <f ca="1">_xlfn.LOGNORM.INV(O4664,'Input Parameters'!$H$27,'Input Parameters'!$I$27)</f>
        <v>1.4613694284237941</v>
      </c>
      <c r="Q4664" s="10"/>
      <c r="R4664" s="15">
        <f>'Input Parameters'!$E$28</f>
        <v>12.7</v>
      </c>
      <c r="S4664" s="10">
        <f t="shared" ca="1" si="630"/>
        <v>0.80693329466695629</v>
      </c>
      <c r="T4664" s="25">
        <f ca="1">_xlfn.LOGNORM.INV(S4664,'Input Parameters'!$H$29,'Input Parameters'!$I$29)</f>
        <v>64.182702714970048</v>
      </c>
      <c r="U4664" s="10">
        <f t="shared" ca="1" si="631"/>
        <v>0.62487424710975892</v>
      </c>
      <c r="V4664" s="29">
        <f ca="1">IF('Input Parameters'!$D$30="Beta",_xlfn.BETA.INV(U4664,'Input Parameters'!$L$30,'Input Parameters'!$M$30,'Input Parameters'!$J$30,'Input Parameters'!$K$30),IF('Input Parameters'!$D$30="LogNorm",_xlfn.LOGNORM.INV(U4664,'Input Parameters'!$H$30,'Input Parameters'!$I$30)))</f>
        <v>1.1328426231499626</v>
      </c>
      <c r="W4664" s="2">
        <f ca="1">N4664+(P4664-N4664)*(1-ERF((T4664-R4664)/(2*SQRT(L4664*'Input Parameters'!$E$31))))</f>
        <v>1.0233605896083726</v>
      </c>
      <c r="X4664">
        <f t="shared" ca="1" si="632"/>
        <v>1</v>
      </c>
      <c r="Y4664" s="7"/>
    </row>
    <row r="4665" spans="1:25" ht="15" customHeight="1" x14ac:dyDescent="0.3">
      <c r="A4665" s="130">
        <v>4658</v>
      </c>
      <c r="B4665" s="10">
        <f t="shared" ca="1" si="624"/>
        <v>0.40233723358589757</v>
      </c>
      <c r="C4665" s="57">
        <f ca="1">_xlfn.NORM.INV(B4665,'Input Parameters'!$E$19,'Input Parameters'!$F$19)</f>
        <v>546.40297620582317</v>
      </c>
      <c r="D4665" s="10">
        <f t="shared" ca="1" si="625"/>
        <v>0.38550688867317195</v>
      </c>
      <c r="E4665" s="59">
        <f ca="1">IF(_xlfn.NORM.INV(D4665,'Input Parameters'!$E$20,'Input Parameters'!$F$20)&lt;3500,3500,IF(_xlfn.NORM.INV(D4665,'Input Parameters'!$E$20,'Input Parameters'!$F$20)&gt;5500,5500,_xlfn.NORM.INV(D4665,'Input Parameters'!$E$20,'Input Parameters'!$F$20)))</f>
        <v>4596.265638778922</v>
      </c>
      <c r="F4665" s="10">
        <f t="shared" ca="1" si="626"/>
        <v>0.18523570978550929</v>
      </c>
      <c r="G4665" s="61">
        <f ca="1">_xlfn.NORM.INV(F4665,'Input Parameters'!$E$21,'Input Parameters'!$F$21)</f>
        <v>277.81065731962707</v>
      </c>
      <c r="H4665" s="54">
        <f ca="1">EXP(E4665*(1/'Input Parameters'!$E$22-1/G4665))</f>
        <v>0.42414303540443293</v>
      </c>
      <c r="I4665" s="10">
        <f t="shared" ca="1" si="627"/>
        <v>0.45944581172935817</v>
      </c>
      <c r="J4665" s="29">
        <f ca="1">_xlfn.BETA.INV(I4665,'Input Parameters'!$L$24,'Input Parameters'!$M$24,'Input Parameters'!$J$24,'Input Parameters'!$K$24)</f>
        <v>0.59068147987031916</v>
      </c>
      <c r="K4665" s="156">
        <f ca="1">('Input Parameters'!$E$25/'Input Parameters'!$E$31)^$J4665</f>
        <v>1.4446808021720357E-2</v>
      </c>
      <c r="L4665" s="66">
        <f ca="1">$H4665*$C4665*'Input Parameters'!$E$23*K4665</f>
        <v>3.3480913433481061</v>
      </c>
      <c r="M4665" s="23">
        <f t="shared" ca="1" si="628"/>
        <v>9.8287210507499556E-2</v>
      </c>
      <c r="N4665" s="15">
        <f ca="1">_xlfn.NORM.INV(M4665,'Input Parameters'!$E$26,'Input Parameters'!$F$26)</f>
        <v>6.8811701880568642E-3</v>
      </c>
      <c r="O4665" s="8">
        <f t="shared" ca="1" si="629"/>
        <v>0.86989973439129964</v>
      </c>
      <c r="P4665" s="29">
        <f ca="1">_xlfn.LOGNORM.INV(O4665,'Input Parameters'!$H$27,'Input Parameters'!$I$27)</f>
        <v>2.3427607250155935</v>
      </c>
      <c r="Q4665" s="10"/>
      <c r="R4665" s="15">
        <f>'Input Parameters'!$E$28</f>
        <v>12.7</v>
      </c>
      <c r="S4665" s="10">
        <f t="shared" ca="1" si="630"/>
        <v>0.90814102905036576</v>
      </c>
      <c r="T4665" s="25">
        <f ca="1">_xlfn.LOGNORM.INV(S4665,'Input Parameters'!$H$29,'Input Parameters'!$I$29)</f>
        <v>67.605372936584615</v>
      </c>
      <c r="U4665" s="10">
        <f t="shared" ca="1" si="631"/>
        <v>0.57249450016840842</v>
      </c>
      <c r="V4665" s="29">
        <f ca="1">IF('Input Parameters'!$D$30="Beta",_xlfn.BETA.INV(U4665,'Input Parameters'!$L$30,'Input Parameters'!$M$30,'Input Parameters'!$J$30,'Input Parameters'!$K$30),IF('Input Parameters'!$D$30="LogNorm",_xlfn.LOGNORM.INV(U4665,'Input Parameters'!$H$30,'Input Parameters'!$I$30)))</f>
        <v>1.0738657670216898</v>
      </c>
      <c r="W4665" s="2">
        <f ca="1">N4665+(P4665-N4665)*(1-ERF((T4665-R4665)/(2*SQRT(L4665*'Input Parameters'!$E$31))))</f>
        <v>8.5964402474446006E-2</v>
      </c>
      <c r="X4665">
        <f t="shared" ca="1" si="632"/>
        <v>1</v>
      </c>
      <c r="Y4665" s="7"/>
    </row>
    <row r="4666" spans="1:25" ht="15" customHeight="1" x14ac:dyDescent="0.3">
      <c r="A4666" s="130">
        <v>4659</v>
      </c>
      <c r="B4666" s="10">
        <f t="shared" ca="1" si="624"/>
        <v>0.94992209689304818</v>
      </c>
      <c r="C4666" s="57">
        <f ca="1">_xlfn.NORM.INV(B4666,'Input Parameters'!$E$19,'Input Parameters'!$F$19)</f>
        <v>706.22634434069641</v>
      </c>
      <c r="D4666" s="10">
        <f t="shared" ca="1" si="625"/>
        <v>0.31809897343861782</v>
      </c>
      <c r="E4666" s="59">
        <f ca="1">IF(_xlfn.NORM.INV(D4666,'Input Parameters'!$E$20,'Input Parameters'!$F$20)&lt;3500,3500,IF(_xlfn.NORM.INV(D4666,'Input Parameters'!$E$20,'Input Parameters'!$F$20)&gt;5500,5500,_xlfn.NORM.INV(D4666,'Input Parameters'!$E$20,'Input Parameters'!$F$20)))</f>
        <v>4468.8850545901641</v>
      </c>
      <c r="F4666" s="10">
        <f t="shared" ca="1" si="626"/>
        <v>0.97583725524942988</v>
      </c>
      <c r="G4666" s="61">
        <f ca="1">_xlfn.NORM.INV(F4666,'Input Parameters'!$E$21,'Input Parameters'!$F$21)</f>
        <v>300.36953041746949</v>
      </c>
      <c r="H4666" s="54">
        <f ca="1">EXP(E4666*(1/'Input Parameters'!$E$22-1/G4666))</f>
        <v>1.4538425694025647</v>
      </c>
      <c r="I4666" s="10">
        <f t="shared" ca="1" si="627"/>
        <v>0.87870019385587395</v>
      </c>
      <c r="J4666" s="29">
        <f ca="1">_xlfn.BETA.INV(I4666,'Input Parameters'!$L$24,'Input Parameters'!$M$24,'Input Parameters'!$J$24,'Input Parameters'!$K$24)</f>
        <v>0.77842359092293956</v>
      </c>
      <c r="K4666" s="156">
        <f ca="1">('Input Parameters'!$E$25/'Input Parameters'!$E$31)^$J4666</f>
        <v>3.7572845340754957E-3</v>
      </c>
      <c r="L4666" s="66">
        <f ca="1">$H4666*$C4666*'Input Parameters'!$E$23*K4666</f>
        <v>3.8577615479103158</v>
      </c>
      <c r="M4666" s="23">
        <f t="shared" ca="1" si="628"/>
        <v>0.41945338818955302</v>
      </c>
      <c r="N4666" s="15">
        <f ca="1">_xlfn.NORM.INV(M4666,'Input Parameters'!$E$26,'Input Parameters'!$F$26)</f>
        <v>2.9730867148943099E-2</v>
      </c>
      <c r="O4666" s="8">
        <f t="shared" ca="1" si="629"/>
        <v>0.90069426798340324</v>
      </c>
      <c r="P4666" s="29">
        <f ca="1">_xlfn.LOGNORM.INV(O4666,'Input Parameters'!$H$27,'Input Parameters'!$I$27)</f>
        <v>2.5141605357453001</v>
      </c>
      <c r="Q4666" s="10"/>
      <c r="R4666" s="15">
        <f>'Input Parameters'!$E$28</f>
        <v>12.7</v>
      </c>
      <c r="S4666" s="10">
        <f t="shared" ca="1" si="630"/>
        <v>0.24356529375482205</v>
      </c>
      <c r="T4666" s="25">
        <f ca="1">_xlfn.LOGNORM.INV(S4666,'Input Parameters'!$H$29,'Input Parameters'!$I$29)</f>
        <v>53.861483814760128</v>
      </c>
      <c r="U4666" s="10">
        <f t="shared" ca="1" si="631"/>
        <v>3.5899661461350152E-2</v>
      </c>
      <c r="V4666" s="29">
        <f ca="1">IF('Input Parameters'!$D$30="Beta",_xlfn.BETA.INV(U4666,'Input Parameters'!$L$30,'Input Parameters'!$M$30,'Input Parameters'!$J$30,'Input Parameters'!$K$30),IF('Input Parameters'!$D$30="LogNorm",_xlfn.LOGNORM.INV(U4666,'Input Parameters'!$H$30,'Input Parameters'!$I$30)))</f>
        <v>0.49126645020274334</v>
      </c>
      <c r="W4666" s="2">
        <f ca="1">N4666+(P4666-N4666)*(1-ERF((T4666-R4666)/(2*SQRT(L4666*'Input Parameters'!$E$31))))</f>
        <v>0.37351754348037497</v>
      </c>
      <c r="X4666">
        <f t="shared" ca="1" si="632"/>
        <v>1</v>
      </c>
      <c r="Y4666" s="7"/>
    </row>
    <row r="4667" spans="1:25" ht="15" customHeight="1" x14ac:dyDescent="0.3">
      <c r="A4667" s="130">
        <v>4660</v>
      </c>
      <c r="B4667" s="10">
        <f t="shared" ca="1" si="624"/>
        <v>0.51364820238066966</v>
      </c>
      <c r="C4667" s="57">
        <f ca="1">_xlfn.NORM.INV(B4667,'Input Parameters'!$E$19,'Input Parameters'!$F$19)</f>
        <v>570.19139109425305</v>
      </c>
      <c r="D4667" s="10">
        <f t="shared" ca="1" si="625"/>
        <v>0.39895438526599991</v>
      </c>
      <c r="E4667" s="59">
        <f ca="1">IF(_xlfn.NORM.INV(D4667,'Input Parameters'!$E$20,'Input Parameters'!$F$20)&lt;3500,3500,IF(_xlfn.NORM.INV(D4667,'Input Parameters'!$E$20,'Input Parameters'!$F$20)&gt;5500,5500,_xlfn.NORM.INV(D4667,'Input Parameters'!$E$20,'Input Parameters'!$F$20)))</f>
        <v>4620.76186433985</v>
      </c>
      <c r="F4667" s="10">
        <f t="shared" ca="1" si="626"/>
        <v>5.6323253983269761E-2</v>
      </c>
      <c r="G4667" s="61">
        <f ca="1">_xlfn.NORM.INV(F4667,'Input Parameters'!$E$21,'Input Parameters'!$F$21)</f>
        <v>272.38082345112116</v>
      </c>
      <c r="H4667" s="54">
        <f ca="1">EXP(E4667*(1/'Input Parameters'!$E$22-1/G4667))</f>
        <v>0.30305976837182719</v>
      </c>
      <c r="I4667" s="10">
        <f t="shared" ca="1" si="627"/>
        <v>0.60818165325982887</v>
      </c>
      <c r="J4667" s="29">
        <f ca="1">_xlfn.BETA.INV(I4667,'Input Parameters'!$L$24,'Input Parameters'!$M$24,'Input Parameters'!$J$24,'Input Parameters'!$K$24)</f>
        <v>0.65071038186922814</v>
      </c>
      <c r="K4667" s="156">
        <f ca="1">('Input Parameters'!$E$25/'Input Parameters'!$E$31)^$J4667</f>
        <v>9.3919533732038235E-3</v>
      </c>
      <c r="L4667" s="66">
        <f ca="1">$H4667*$C4667*'Input Parameters'!$E$23*K4667</f>
        <v>1.6229489928045218</v>
      </c>
      <c r="M4667" s="23">
        <f t="shared" ca="1" si="628"/>
        <v>0.77913192534730447</v>
      </c>
      <c r="N4667" s="15">
        <f ca="1">_xlfn.NORM.INV(M4667,'Input Parameters'!$E$26,'Input Parameters'!$F$26)</f>
        <v>5.0154560082962082E-2</v>
      </c>
      <c r="O4667" s="8">
        <f t="shared" ca="1" si="629"/>
        <v>4.7278460531046118E-2</v>
      </c>
      <c r="P4667" s="29">
        <f ca="1">_xlfn.LOGNORM.INV(O4667,'Input Parameters'!$H$27,'Input Parameters'!$I$27)</f>
        <v>0.67948094880994092</v>
      </c>
      <c r="Q4667" s="10"/>
      <c r="R4667" s="15">
        <f>'Input Parameters'!$E$28</f>
        <v>12.7</v>
      </c>
      <c r="S4667" s="10">
        <f t="shared" ca="1" si="630"/>
        <v>9.3963771220235692E-2</v>
      </c>
      <c r="T4667" s="25">
        <f ca="1">_xlfn.LOGNORM.INV(S4667,'Input Parameters'!$H$29,'Input Parameters'!$I$29)</f>
        <v>50.229272164111535</v>
      </c>
      <c r="U4667" s="10">
        <f t="shared" ca="1" si="631"/>
        <v>0.5771554761708968</v>
      </c>
      <c r="V4667" s="29">
        <f ca="1">IF('Input Parameters'!$D$30="Beta",_xlfn.BETA.INV(U4667,'Input Parameters'!$L$30,'Input Parameters'!$M$30,'Input Parameters'!$J$30,'Input Parameters'!$K$30),IF('Input Parameters'!$D$30="LogNorm",_xlfn.LOGNORM.INV(U4667,'Input Parameters'!$H$30,'Input Parameters'!$I$30)))</f>
        <v>1.0789140682621741</v>
      </c>
      <c r="W4667" s="2">
        <f ca="1">N4667+(P4667-N4667)*(1-ERF((T4667-R4667)/(2*SQRT(L4667*'Input Parameters'!$E$31))))</f>
        <v>7.3594040831487129E-2</v>
      </c>
      <c r="X4667">
        <f t="shared" ca="1" si="632"/>
        <v>1</v>
      </c>
      <c r="Y4667" s="7"/>
    </row>
    <row r="4668" spans="1:25" ht="15" customHeight="1" x14ac:dyDescent="0.3">
      <c r="A4668" s="130">
        <v>4661</v>
      </c>
      <c r="B4668" s="10">
        <f t="shared" ca="1" si="624"/>
        <v>0.13180433917727374</v>
      </c>
      <c r="C4668" s="57">
        <f ca="1">_xlfn.NORM.INV(B4668,'Input Parameters'!$E$19,'Input Parameters'!$F$19)</f>
        <v>472.83724688968937</v>
      </c>
      <c r="D4668" s="10">
        <f t="shared" ca="1" si="625"/>
        <v>0.18232842823275774</v>
      </c>
      <c r="E4668" s="59">
        <f ca="1">IF(_xlfn.NORM.INV(D4668,'Input Parameters'!$E$20,'Input Parameters'!$F$20)&lt;3500,3500,IF(_xlfn.NORM.INV(D4668,'Input Parameters'!$E$20,'Input Parameters'!$F$20)&gt;5500,5500,_xlfn.NORM.INV(D4668,'Input Parameters'!$E$20,'Input Parameters'!$F$20)))</f>
        <v>4165.4309357909642</v>
      </c>
      <c r="F4668" s="10">
        <f t="shared" ca="1" si="626"/>
        <v>4.0634504387420667E-2</v>
      </c>
      <c r="G4668" s="61">
        <f ca="1">_xlfn.NORM.INV(F4668,'Input Parameters'!$E$21,'Input Parameters'!$F$21)</f>
        <v>271.14711196504231</v>
      </c>
      <c r="H4668" s="54">
        <f ca="1">EXP(E4668*(1/'Input Parameters'!$E$22-1/G4668))</f>
        <v>0.31798004634277882</v>
      </c>
      <c r="I4668" s="10">
        <f t="shared" ca="1" si="627"/>
        <v>0.27377759507044841</v>
      </c>
      <c r="J4668" s="29">
        <f ca="1">_xlfn.BETA.INV(I4668,'Input Parameters'!$L$24,'Input Parameters'!$M$24,'Input Parameters'!$J$24,'Input Parameters'!$K$24)</f>
        <v>0.50839310406710503</v>
      </c>
      <c r="K4668" s="156">
        <f ca="1">('Input Parameters'!$E$25/'Input Parameters'!$E$31)^$J4668</f>
        <v>2.6069683387416547E-2</v>
      </c>
      <c r="L4668" s="66">
        <f ca="1">$H4668*$C4668*'Input Parameters'!$E$23*K4668</f>
        <v>3.919650144728958</v>
      </c>
      <c r="M4668" s="23">
        <f t="shared" ca="1" si="628"/>
        <v>0.34218380938011761</v>
      </c>
      <c r="N4668" s="15">
        <f ca="1">_xlfn.NORM.INV(M4668,'Input Parameters'!$E$26,'Input Parameters'!$F$26)</f>
        <v>2.5463281649594785E-2</v>
      </c>
      <c r="O4668" s="8">
        <f t="shared" ca="1" si="629"/>
        <v>0.11764158744078201</v>
      </c>
      <c r="P4668" s="29">
        <f ca="1">_xlfn.LOGNORM.INV(O4668,'Input Parameters'!$H$27,'Input Parameters'!$I$27)</f>
        <v>0.8420906621016746</v>
      </c>
      <c r="Q4668" s="10"/>
      <c r="R4668" s="15">
        <f>'Input Parameters'!$E$28</f>
        <v>12.7</v>
      </c>
      <c r="S4668" s="10">
        <f t="shared" ca="1" si="630"/>
        <v>0.15944361260327022</v>
      </c>
      <c r="T4668" s="25">
        <f ca="1">_xlfn.LOGNORM.INV(S4668,'Input Parameters'!$H$29,'Input Parameters'!$I$29)</f>
        <v>52.066617780872022</v>
      </c>
      <c r="U4668" s="10">
        <f t="shared" ca="1" si="631"/>
        <v>0.12863103844498724</v>
      </c>
      <c r="V4668" s="29">
        <f ca="1">IF('Input Parameters'!$D$30="Beta",_xlfn.BETA.INV(U4668,'Input Parameters'!$L$30,'Input Parameters'!$M$30,'Input Parameters'!$J$30,'Input Parameters'!$K$30),IF('Input Parameters'!$D$30="LogNorm",_xlfn.LOGNORM.INV(U4668,'Input Parameters'!$H$30,'Input Parameters'!$I$30)))</f>
        <v>0.63919738871018406</v>
      </c>
      <c r="W4668" s="2">
        <f ca="1">N4668+(P4668-N4668)*(1-ERF((T4668-R4668)/(2*SQRT(L4668*'Input Parameters'!$E$31))))</f>
        <v>0.15589513098811653</v>
      </c>
      <c r="X4668">
        <f t="shared" ca="1" si="632"/>
        <v>1</v>
      </c>
      <c r="Y4668" s="7"/>
    </row>
    <row r="4669" spans="1:25" ht="15" customHeight="1" x14ac:dyDescent="0.3">
      <c r="A4669" s="130">
        <v>4662</v>
      </c>
      <c r="B4669" s="10">
        <f t="shared" ca="1" si="624"/>
        <v>0.27309712180571954</v>
      </c>
      <c r="C4669" s="57">
        <f ca="1">_xlfn.NORM.INV(B4669,'Input Parameters'!$E$19,'Input Parameters'!$F$19)</f>
        <v>516.30655331213222</v>
      </c>
      <c r="D4669" s="10">
        <f t="shared" ca="1" si="625"/>
        <v>0.59025261747859192</v>
      </c>
      <c r="E4669" s="59">
        <f ca="1">IF(_xlfn.NORM.INV(D4669,'Input Parameters'!$E$20,'Input Parameters'!$F$20)&lt;3500,3500,IF(_xlfn.NORM.INV(D4669,'Input Parameters'!$E$20,'Input Parameters'!$F$20)&gt;5500,5500,_xlfn.NORM.INV(D4669,'Input Parameters'!$E$20,'Input Parameters'!$F$20)))</f>
        <v>4959.7363949042256</v>
      </c>
      <c r="F4669" s="10">
        <f t="shared" ca="1" si="626"/>
        <v>0.15056401233067163</v>
      </c>
      <c r="G4669" s="61">
        <f ca="1">_xlfn.NORM.INV(F4669,'Input Parameters'!$E$21,'Input Parameters'!$F$21)</f>
        <v>276.72262316446887</v>
      </c>
      <c r="H4669" s="54">
        <f ca="1">EXP(E4669*(1/'Input Parameters'!$E$22-1/G4669))</f>
        <v>0.36946284878553637</v>
      </c>
      <c r="I4669" s="10">
        <f t="shared" ca="1" si="627"/>
        <v>0.4117187114302594</v>
      </c>
      <c r="J4669" s="29">
        <f ca="1">_xlfn.BETA.INV(I4669,'Input Parameters'!$L$24,'Input Parameters'!$M$24,'Input Parameters'!$J$24,'Input Parameters'!$K$24)</f>
        <v>0.57087543979109467</v>
      </c>
      <c r="K4669" s="156">
        <f ca="1">('Input Parameters'!$E$25/'Input Parameters'!$E$31)^$J4669</f>
        <v>1.6652378611727064E-2</v>
      </c>
      <c r="L4669" s="66">
        <f ca="1">$H4669*$C4669*'Input Parameters'!$E$23*K4669</f>
        <v>3.176542633727903</v>
      </c>
      <c r="M4669" s="23">
        <f t="shared" ca="1" si="628"/>
        <v>4.5647463041835534E-2</v>
      </c>
      <c r="N4669" s="15">
        <f ca="1">_xlfn.NORM.INV(M4669,'Input Parameters'!$E$26,'Input Parameters'!$F$26)</f>
        <v>-1.4607297245134501E-3</v>
      </c>
      <c r="O4669" s="8">
        <f t="shared" ca="1" si="629"/>
        <v>0.7899918512764067</v>
      </c>
      <c r="P4669" s="29">
        <f ca="1">_xlfn.LOGNORM.INV(O4669,'Input Parameters'!$H$27,'Input Parameters'!$I$27)</f>
        <v>2.0339281566687424</v>
      </c>
      <c r="Q4669" s="10"/>
      <c r="R4669" s="15">
        <f>'Input Parameters'!$E$28</f>
        <v>12.7</v>
      </c>
      <c r="S4669" s="10">
        <f t="shared" ca="1" si="630"/>
        <v>0.38981963917726836</v>
      </c>
      <c r="T4669" s="25">
        <f ca="1">_xlfn.LOGNORM.INV(S4669,'Input Parameters'!$H$29,'Input Parameters'!$I$29)</f>
        <v>56.431031987062283</v>
      </c>
      <c r="U4669" s="10">
        <f t="shared" ca="1" si="631"/>
        <v>0.50047245328666157</v>
      </c>
      <c r="V4669" s="29">
        <f ca="1">IF('Input Parameters'!$D$30="Beta",_xlfn.BETA.INV(U4669,'Input Parameters'!$L$30,'Input Parameters'!$M$30,'Input Parameters'!$J$30,'Input Parameters'!$K$30),IF('Input Parameters'!$D$30="LogNorm",_xlfn.LOGNORM.INV(U4669,'Input Parameters'!$H$30,'Input Parameters'!$I$30)))</f>
        <v>0.99967384559159933</v>
      </c>
      <c r="W4669" s="2">
        <f ca="1">N4669+(P4669-N4669)*(1-ERF((T4669-R4669)/(2*SQRT(L4669*'Input Parameters'!$E$31))))</f>
        <v>0.16695200311294942</v>
      </c>
      <c r="X4669">
        <f t="shared" ca="1" si="632"/>
        <v>1</v>
      </c>
      <c r="Y4669" s="7"/>
    </row>
    <row r="4670" spans="1:25" ht="15" customHeight="1" x14ac:dyDescent="0.3">
      <c r="A4670" s="130">
        <v>4663</v>
      </c>
      <c r="B4670" s="10">
        <f t="shared" ca="1" si="624"/>
        <v>0.9512216095173297</v>
      </c>
      <c r="C4670" s="57">
        <f ca="1">_xlfn.NORM.INV(B4670,'Input Parameters'!$E$19,'Input Parameters'!$F$19)</f>
        <v>707.30091030691187</v>
      </c>
      <c r="D4670" s="10">
        <f t="shared" ca="1" si="625"/>
        <v>0.95661051335548564</v>
      </c>
      <c r="E4670" s="59">
        <f ca="1">IF(_xlfn.NORM.INV(D4670,'Input Parameters'!$E$20,'Input Parameters'!$F$20)&lt;3500,3500,IF(_xlfn.NORM.INV(D4670,'Input Parameters'!$E$20,'Input Parameters'!$F$20)&gt;5500,5500,_xlfn.NORM.INV(D4670,'Input Parameters'!$E$20,'Input Parameters'!$F$20)))</f>
        <v>5500</v>
      </c>
      <c r="F4670" s="10">
        <f t="shared" ca="1" si="626"/>
        <v>0.31837549736278115</v>
      </c>
      <c r="G4670" s="61">
        <f ca="1">_xlfn.NORM.INV(F4670,'Input Parameters'!$E$21,'Input Parameters'!$F$21)</f>
        <v>281.1381440756806</v>
      </c>
      <c r="H4670" s="54">
        <f ca="1">EXP(E4670*(1/'Input Parameters'!$E$22-1/G4670))</f>
        <v>0.45293573404470439</v>
      </c>
      <c r="I4670" s="10">
        <f t="shared" ca="1" si="627"/>
        <v>0.10434990402996625</v>
      </c>
      <c r="J4670" s="29">
        <f ca="1">_xlfn.BETA.INV(I4670,'Input Parameters'!$L$24,'Input Parameters'!$M$24,'Input Parameters'!$J$24,'Input Parameters'!$K$24)</f>
        <v>0.4011058263280719</v>
      </c>
      <c r="K4670" s="156">
        <f ca="1">('Input Parameters'!$E$25/'Input Parameters'!$E$31)^$J4670</f>
        <v>5.6283616568642364E-2</v>
      </c>
      <c r="L4670" s="66">
        <f ca="1">$H4670*$C4670*'Input Parameters'!$E$23*K4670</f>
        <v>18.031123922625863</v>
      </c>
      <c r="M4670" s="23">
        <f t="shared" ca="1" si="628"/>
        <v>0.95563361539575642</v>
      </c>
      <c r="N4670" s="15">
        <f ca="1">_xlfn.NORM.INV(M4670,'Input Parameters'!$E$26,'Input Parameters'!$F$26)</f>
        <v>6.974453190345406E-2</v>
      </c>
      <c r="O4670" s="8">
        <f t="shared" ca="1" si="629"/>
        <v>4.880426672884719E-2</v>
      </c>
      <c r="P4670" s="29">
        <f ca="1">_xlfn.LOGNORM.INV(O4670,'Input Parameters'!$H$27,'Input Parameters'!$I$27)</f>
        <v>0.6840883273594992</v>
      </c>
      <c r="Q4670" s="10"/>
      <c r="R4670" s="15">
        <f>'Input Parameters'!$E$28</f>
        <v>12.7</v>
      </c>
      <c r="S4670" s="10">
        <f t="shared" ca="1" si="630"/>
        <v>0.36311265653994085</v>
      </c>
      <c r="T4670" s="25">
        <f ca="1">_xlfn.LOGNORM.INV(S4670,'Input Parameters'!$H$29,'Input Parameters'!$I$29)</f>
        <v>55.986996387214951</v>
      </c>
      <c r="U4670" s="10">
        <f t="shared" ca="1" si="631"/>
        <v>0.40506278418182329</v>
      </c>
      <c r="V4670" s="29">
        <f ca="1">IF('Input Parameters'!$D$30="Beta",_xlfn.BETA.INV(U4670,'Input Parameters'!$L$30,'Input Parameters'!$M$30,'Input Parameters'!$J$30,'Input Parameters'!$K$30),IF('Input Parameters'!$D$30="LogNorm",_xlfn.LOGNORM.INV(U4670,'Input Parameters'!$H$30,'Input Parameters'!$I$30)))</f>
        <v>0.90888172818413238</v>
      </c>
      <c r="W4670" s="2">
        <f ca="1">N4670+(P4670-N4670)*(1-ERF((T4670-R4670)/(2*SQRT(L4670*'Input Parameters'!$E$31))))</f>
        <v>0.35911025936784535</v>
      </c>
      <c r="X4670">
        <f t="shared" ca="1" si="632"/>
        <v>1</v>
      </c>
      <c r="Y4670" s="7"/>
    </row>
    <row r="4671" spans="1:25" ht="15" customHeight="1" x14ac:dyDescent="0.3">
      <c r="A4671" s="130">
        <v>4664</v>
      </c>
      <c r="B4671" s="10">
        <f t="shared" ca="1" si="624"/>
        <v>0.1977033174423406</v>
      </c>
      <c r="C4671" s="57">
        <f ca="1">_xlfn.NORM.INV(B4671,'Input Parameters'!$E$19,'Input Parameters'!$F$19)</f>
        <v>495.4873935344342</v>
      </c>
      <c r="D4671" s="10">
        <f t="shared" ca="1" si="625"/>
        <v>0.11604159255021851</v>
      </c>
      <c r="E4671" s="59">
        <f ca="1">IF(_xlfn.NORM.INV(D4671,'Input Parameters'!$E$20,'Input Parameters'!$F$20)&lt;3500,3500,IF(_xlfn.NORM.INV(D4671,'Input Parameters'!$E$20,'Input Parameters'!$F$20)&gt;5500,5500,_xlfn.NORM.INV(D4671,'Input Parameters'!$E$20,'Input Parameters'!$F$20)))</f>
        <v>3963.4931110929697</v>
      </c>
      <c r="F4671" s="10">
        <f t="shared" ca="1" si="626"/>
        <v>0.84347587752899433</v>
      </c>
      <c r="G4671" s="61">
        <f ca="1">_xlfn.NORM.INV(F4671,'Input Parameters'!$E$21,'Input Parameters'!$F$21)</f>
        <v>292.77953367697717</v>
      </c>
      <c r="H4671" s="54">
        <f ca="1">EXP(E4671*(1/'Input Parameters'!$E$22-1/G4671))</f>
        <v>0.98986550752102531</v>
      </c>
      <c r="I4671" s="10">
        <f t="shared" ca="1" si="627"/>
        <v>0.99268728059689748</v>
      </c>
      <c r="J4671" s="29">
        <f ca="1">_xlfn.BETA.INV(I4671,'Input Parameters'!$L$24,'Input Parameters'!$M$24,'Input Parameters'!$J$24,'Input Parameters'!$K$24)</f>
        <v>0.90690219722779286</v>
      </c>
      <c r="K4671" s="156">
        <f ca="1">('Input Parameters'!$E$25/'Input Parameters'!$E$31)^$J4671</f>
        <v>1.4948847057243157E-3</v>
      </c>
      <c r="L4671" s="66">
        <f ca="1">$H4671*$C4671*'Input Parameters'!$E$23*K4671</f>
        <v>0.73318994309707919</v>
      </c>
      <c r="M4671" s="23">
        <f t="shared" ca="1" si="628"/>
        <v>0.50391196452201703</v>
      </c>
      <c r="N4671" s="15">
        <f ca="1">_xlfn.NORM.INV(M4671,'Input Parameters'!$E$26,'Input Parameters'!$F$26)</f>
        <v>3.4205925958661704E-2</v>
      </c>
      <c r="O4671" s="8">
        <f t="shared" ca="1" si="629"/>
        <v>0.75770348085559169</v>
      </c>
      <c r="P4671" s="29">
        <f ca="1">_xlfn.LOGNORM.INV(O4671,'Input Parameters'!$H$27,'Input Parameters'!$I$27)</f>
        <v>1.9394959494156072</v>
      </c>
      <c r="Q4671" s="10"/>
      <c r="R4671" s="15">
        <f>'Input Parameters'!$E$28</f>
        <v>12.7</v>
      </c>
      <c r="S4671" s="10">
        <f t="shared" ca="1" si="630"/>
        <v>0.63094167864085016</v>
      </c>
      <c r="T4671" s="25">
        <f ca="1">_xlfn.LOGNORM.INV(S4671,'Input Parameters'!$H$29,'Input Parameters'!$I$29)</f>
        <v>60.45930174826097</v>
      </c>
      <c r="U4671" s="10">
        <f t="shared" ca="1" si="631"/>
        <v>0.21863332034541205</v>
      </c>
      <c r="V4671" s="29">
        <f ca="1">IF('Input Parameters'!$D$30="Beta",_xlfn.BETA.INV(U4671,'Input Parameters'!$L$30,'Input Parameters'!$M$30,'Input Parameters'!$J$30,'Input Parameters'!$K$30),IF('Input Parameters'!$D$30="LogNorm",_xlfn.LOGNORM.INV(U4671,'Input Parameters'!$H$30,'Input Parameters'!$I$30)))</f>
        <v>0.7355566515925368</v>
      </c>
      <c r="W4671" s="2">
        <f ca="1">N4671+(P4671-N4671)*(1-ERF((T4671-R4671)/(2*SQRT(L4671*'Input Parameters'!$E$31))))</f>
        <v>3.4358616458051411E-2</v>
      </c>
      <c r="X4671">
        <f t="shared" ca="1" si="632"/>
        <v>1</v>
      </c>
      <c r="Y4671" s="7"/>
    </row>
    <row r="4672" spans="1:25" ht="15" customHeight="1" x14ac:dyDescent="0.3">
      <c r="A4672" s="130">
        <v>4665</v>
      </c>
      <c r="B4672" s="10">
        <f t="shared" ca="1" si="624"/>
        <v>0.30946032289825709</v>
      </c>
      <c r="C4672" s="57">
        <f ca="1">_xlfn.NORM.INV(B4672,'Input Parameters'!$E$19,'Input Parameters'!$F$19)</f>
        <v>525.27133478038218</v>
      </c>
      <c r="D4672" s="10">
        <f t="shared" ca="1" si="625"/>
        <v>0.53910263087027732</v>
      </c>
      <c r="E4672" s="59">
        <f ca="1">IF(_xlfn.NORM.INV(D4672,'Input Parameters'!$E$20,'Input Parameters'!$F$20)&lt;3500,3500,IF(_xlfn.NORM.INV(D4672,'Input Parameters'!$E$20,'Input Parameters'!$F$20)&gt;5500,5500,_xlfn.NORM.INV(D4672,'Input Parameters'!$E$20,'Input Parameters'!$F$20)))</f>
        <v>4868.7212617623054</v>
      </c>
      <c r="F4672" s="10">
        <f t="shared" ca="1" si="626"/>
        <v>0.42125311516615094</v>
      </c>
      <c r="G4672" s="61">
        <f ca="1">_xlfn.NORM.INV(F4672,'Input Parameters'!$E$21,'Input Parameters'!$F$21)</f>
        <v>283.28830648084164</v>
      </c>
      <c r="H4672" s="54">
        <f ca="1">EXP(E4672*(1/'Input Parameters'!$E$22-1/G4672))</f>
        <v>0.56571931871725789</v>
      </c>
      <c r="I4672" s="10">
        <f t="shared" ca="1" si="627"/>
        <v>0.16033879563057762</v>
      </c>
      <c r="J4672" s="29">
        <f ca="1">_xlfn.BETA.INV(I4672,'Input Parameters'!$L$24,'Input Parameters'!$M$24,'Input Parameters'!$J$24,'Input Parameters'!$K$24)</f>
        <v>0.44380178527457764</v>
      </c>
      <c r="K4672" s="156">
        <f ca="1">('Input Parameters'!$E$25/'Input Parameters'!$E$31)^$J4672</f>
        <v>4.1434836619342261E-2</v>
      </c>
      <c r="L4672" s="66">
        <f ca="1">$H4672*$C4672*'Input Parameters'!$E$23*K4672</f>
        <v>12.312616179853629</v>
      </c>
      <c r="M4672" s="23">
        <f t="shared" ca="1" si="628"/>
        <v>0.94398131940425178</v>
      </c>
      <c r="N4672" s="15">
        <f ca="1">_xlfn.NORM.INV(M4672,'Input Parameters'!$E$26,'Input Parameters'!$F$26)</f>
        <v>6.7371142479238422E-2</v>
      </c>
      <c r="O4672" s="8">
        <f t="shared" ca="1" si="629"/>
        <v>0.82507665756770521</v>
      </c>
      <c r="P4672" s="29">
        <f ca="1">_xlfn.LOGNORM.INV(O4672,'Input Parameters'!$H$27,'Input Parameters'!$I$27)</f>
        <v>2.1529005234197247</v>
      </c>
      <c r="Q4672" s="10"/>
      <c r="R4672" s="15">
        <f>'Input Parameters'!$E$28</f>
        <v>12.7</v>
      </c>
      <c r="S4672" s="10">
        <f t="shared" ca="1" si="630"/>
        <v>0.22115493942857756</v>
      </c>
      <c r="T4672" s="25">
        <f ca="1">_xlfn.LOGNORM.INV(S4672,'Input Parameters'!$H$29,'Input Parameters'!$I$29)</f>
        <v>53.419331378816153</v>
      </c>
      <c r="U4672" s="10">
        <f t="shared" ca="1" si="631"/>
        <v>0.86489467567832379</v>
      </c>
      <c r="V4672" s="29">
        <f ca="1">IF('Input Parameters'!$D$30="Beta",_xlfn.BETA.INV(U4672,'Input Parameters'!$L$30,'Input Parameters'!$M$30,'Input Parameters'!$J$30,'Input Parameters'!$K$30),IF('Input Parameters'!$D$30="LogNorm",_xlfn.LOGNORM.INV(U4672,'Input Parameters'!$H$30,'Input Parameters'!$I$30)))</f>
        <v>1.5434242587808702</v>
      </c>
      <c r="W4672" s="2">
        <f ca="1">N4672+(P4672-N4672)*(1-ERF((T4672-R4672)/(2*SQRT(L4672*'Input Parameters'!$E$31))))</f>
        <v>0.92639402687996064</v>
      </c>
      <c r="X4672">
        <f t="shared" ca="1" si="632"/>
        <v>1</v>
      </c>
      <c r="Y4672" s="7"/>
    </row>
    <row r="4673" spans="1:25" ht="15" customHeight="1" x14ac:dyDescent="0.3">
      <c r="A4673" s="130">
        <v>4666</v>
      </c>
      <c r="B4673" s="10">
        <f t="shared" ca="1" si="624"/>
        <v>0.56491620780885488</v>
      </c>
      <c r="C4673" s="57">
        <f ca="1">_xlfn.NORM.INV(B4673,'Input Parameters'!$E$19,'Input Parameters'!$F$19)</f>
        <v>581.1111550872107</v>
      </c>
      <c r="D4673" s="10">
        <f t="shared" ca="1" si="625"/>
        <v>0.15777242067683528</v>
      </c>
      <c r="E4673" s="59">
        <f ca="1">IF(_xlfn.NORM.INV(D4673,'Input Parameters'!$E$20,'Input Parameters'!$F$20)&lt;3500,3500,IF(_xlfn.NORM.INV(D4673,'Input Parameters'!$E$20,'Input Parameters'!$F$20)&gt;5500,5500,_xlfn.NORM.INV(D4673,'Input Parameters'!$E$20,'Input Parameters'!$F$20)))</f>
        <v>4097.4413649878861</v>
      </c>
      <c r="F4673" s="10">
        <f t="shared" ca="1" si="626"/>
        <v>0.13393282831246445</v>
      </c>
      <c r="G4673" s="61">
        <f ca="1">_xlfn.NORM.INV(F4673,'Input Parameters'!$E$21,'Input Parameters'!$F$21)</f>
        <v>276.14118990004329</v>
      </c>
      <c r="H4673" s="54">
        <f ca="1">EXP(E4673*(1/'Input Parameters'!$E$22-1/G4673))</f>
        <v>0.42580664174948063</v>
      </c>
      <c r="I4673" s="10">
        <f t="shared" ca="1" si="627"/>
        <v>0.17839520220631799</v>
      </c>
      <c r="J4673" s="29">
        <f ca="1">_xlfn.BETA.INV(I4673,'Input Parameters'!$L$24,'Input Parameters'!$M$24,'Input Parameters'!$J$24,'Input Parameters'!$K$24)</f>
        <v>0.45552544279396212</v>
      </c>
      <c r="K4673" s="156">
        <f ca="1">('Input Parameters'!$E$25/'Input Parameters'!$E$31)^$J4673</f>
        <v>3.8092666164756754E-2</v>
      </c>
      <c r="L4673" s="66">
        <f ca="1">$H4673*$C4673*'Input Parameters'!$E$23*K4673</f>
        <v>9.4256870058663509</v>
      </c>
      <c r="M4673" s="23">
        <f t="shared" ca="1" si="628"/>
        <v>0.27856223182349094</v>
      </c>
      <c r="N4673" s="15">
        <f ca="1">_xlfn.NORM.INV(M4673,'Input Parameters'!$E$26,'Input Parameters'!$F$26)</f>
        <v>2.1670522134281535E-2</v>
      </c>
      <c r="O4673" s="8">
        <f t="shared" ca="1" si="629"/>
        <v>0.96732309963184104</v>
      </c>
      <c r="P4673" s="29">
        <f ca="1">_xlfn.LOGNORM.INV(O4673,'Input Parameters'!$H$27,'Input Parameters'!$I$27)</f>
        <v>3.2171638150624431</v>
      </c>
      <c r="Q4673" s="10"/>
      <c r="R4673" s="15">
        <f>'Input Parameters'!$E$28</f>
        <v>12.7</v>
      </c>
      <c r="S4673" s="10">
        <f t="shared" ca="1" si="630"/>
        <v>0.69263778702326229</v>
      </c>
      <c r="T4673" s="25">
        <f ca="1">_xlfn.LOGNORM.INV(S4673,'Input Parameters'!$H$29,'Input Parameters'!$I$29)</f>
        <v>61.617369477792124</v>
      </c>
      <c r="U4673" s="10">
        <f t="shared" ca="1" si="631"/>
        <v>0.95539068760161827</v>
      </c>
      <c r="V4673" s="29">
        <f ca="1">IF('Input Parameters'!$D$30="Beta",_xlfn.BETA.INV(U4673,'Input Parameters'!$L$30,'Input Parameters'!$M$30,'Input Parameters'!$J$30,'Input Parameters'!$K$30),IF('Input Parameters'!$D$30="LogNorm",_xlfn.LOGNORM.INV(U4673,'Input Parameters'!$H$30,'Input Parameters'!$I$30)))</f>
        <v>1.9530859392788298</v>
      </c>
      <c r="W4673" s="2">
        <f ca="1">N4673+(P4673-N4673)*(1-ERF((T4673-R4673)/(2*SQRT(L4673*'Input Parameters'!$E$31))))</f>
        <v>0.85213983315978115</v>
      </c>
      <c r="X4673">
        <f t="shared" ca="1" si="632"/>
        <v>1</v>
      </c>
      <c r="Y4673" s="7"/>
    </row>
    <row r="4674" spans="1:25" ht="15" customHeight="1" x14ac:dyDescent="0.3">
      <c r="A4674" s="130">
        <v>4667</v>
      </c>
      <c r="B4674" s="10">
        <f t="shared" ca="1" si="624"/>
        <v>0.48666356789547915</v>
      </c>
      <c r="C4674" s="57">
        <f ca="1">_xlfn.NORM.INV(B4674,'Input Parameters'!$E$19,'Input Parameters'!$F$19)</f>
        <v>564.47468278894189</v>
      </c>
      <c r="D4674" s="10">
        <f t="shared" ca="1" si="625"/>
        <v>0.24247687030070431</v>
      </c>
      <c r="E4674" s="59">
        <f ca="1">IF(_xlfn.NORM.INV(D4674,'Input Parameters'!$E$20,'Input Parameters'!$F$20)&lt;3500,3500,IF(_xlfn.NORM.INV(D4674,'Input Parameters'!$E$20,'Input Parameters'!$F$20)&gt;5500,5500,_xlfn.NORM.INV(D4674,'Input Parameters'!$E$20,'Input Parameters'!$F$20)))</f>
        <v>4311.1498536066083</v>
      </c>
      <c r="F4674" s="10">
        <f t="shared" ca="1" si="626"/>
        <v>0.39880814795820319</v>
      </c>
      <c r="G4674" s="61">
        <f ca="1">_xlfn.NORM.INV(F4674,'Input Parameters'!$E$21,'Input Parameters'!$F$21)</f>
        <v>282.83443444880589</v>
      </c>
      <c r="H4674" s="54">
        <f ca="1">EXP(E4674*(1/'Input Parameters'!$E$22-1/G4674))</f>
        <v>0.58928781424921983</v>
      </c>
      <c r="I4674" s="10">
        <f t="shared" ca="1" si="627"/>
        <v>0.63663377544539612</v>
      </c>
      <c r="J4674" s="29">
        <f ca="1">_xlfn.BETA.INV(I4674,'Input Parameters'!$L$24,'Input Parameters'!$M$24,'Input Parameters'!$J$24,'Input Parameters'!$K$24)</f>
        <v>0.66231344477176424</v>
      </c>
      <c r="K4674" s="156">
        <f ca="1">('Input Parameters'!$E$25/'Input Parameters'!$E$31)^$J4674</f>
        <v>8.6418629003966515E-3</v>
      </c>
      <c r="L4674" s="66">
        <f ca="1">$H4674*$C4674*'Input Parameters'!$E$23*K4674</f>
        <v>2.8746124410094063</v>
      </c>
      <c r="M4674" s="23">
        <f t="shared" ca="1" si="628"/>
        <v>0.68270750431943916</v>
      </c>
      <c r="N4674" s="15">
        <f ca="1">_xlfn.NORM.INV(M4674,'Input Parameters'!$E$26,'Input Parameters'!$F$26)</f>
        <v>4.3980951340725584E-2</v>
      </c>
      <c r="O4674" s="8">
        <f t="shared" ca="1" si="629"/>
        <v>0.88600468398517473</v>
      </c>
      <c r="P4674" s="29">
        <f ca="1">_xlfn.LOGNORM.INV(O4674,'Input Parameters'!$H$27,'Input Parameters'!$I$27)</f>
        <v>2.4267693614386348</v>
      </c>
      <c r="Q4674" s="10"/>
      <c r="R4674" s="15">
        <f>'Input Parameters'!$E$28</f>
        <v>12.7</v>
      </c>
      <c r="S4674" s="10">
        <f t="shared" ca="1" si="630"/>
        <v>0.2870895010520369</v>
      </c>
      <c r="T4674" s="25">
        <f ca="1">_xlfn.LOGNORM.INV(S4674,'Input Parameters'!$H$29,'Input Parameters'!$I$29)</f>
        <v>54.671626822014773</v>
      </c>
      <c r="U4674" s="10">
        <f t="shared" ca="1" si="631"/>
        <v>0.89639107331720291</v>
      </c>
      <c r="V4674" s="29">
        <f ca="1">IF('Input Parameters'!$D$30="Beta",_xlfn.BETA.INV(U4674,'Input Parameters'!$L$30,'Input Parameters'!$M$30,'Input Parameters'!$J$30,'Input Parameters'!$K$30),IF('Input Parameters'!$D$30="LogNorm",_xlfn.LOGNORM.INV(U4674,'Input Parameters'!$H$30,'Input Parameters'!$I$30)))</f>
        <v>1.6430861941503738</v>
      </c>
      <c r="W4674" s="2">
        <f ca="1">N4674+(P4674-N4674)*(1-ERF((T4674-R4674)/(2*SQRT(L4674*'Input Parameters'!$E$31))))</f>
        <v>0.23469859906614254</v>
      </c>
      <c r="X4674">
        <f t="shared" ca="1" si="632"/>
        <v>1</v>
      </c>
      <c r="Y4674" s="7"/>
    </row>
    <row r="4675" spans="1:25" ht="15" customHeight="1" x14ac:dyDescent="0.3">
      <c r="A4675" s="130">
        <v>4668</v>
      </c>
      <c r="B4675" s="10">
        <f t="shared" ca="1" si="624"/>
        <v>8.7099104078936951E-2</v>
      </c>
      <c r="C4675" s="57">
        <f ca="1">_xlfn.NORM.INV(B4675,'Input Parameters'!$E$19,'Input Parameters'!$F$19)</f>
        <v>452.4782634430087</v>
      </c>
      <c r="D4675" s="10">
        <f t="shared" ca="1" si="625"/>
        <v>0.64449727319706074</v>
      </c>
      <c r="E4675" s="59">
        <f ca="1">IF(_xlfn.NORM.INV(D4675,'Input Parameters'!$E$20,'Input Parameters'!$F$20)&lt;3500,3500,IF(_xlfn.NORM.INV(D4675,'Input Parameters'!$E$20,'Input Parameters'!$F$20)&gt;5500,5500,_xlfn.NORM.INV(D4675,'Input Parameters'!$E$20,'Input Parameters'!$F$20)))</f>
        <v>5059.3542499899013</v>
      </c>
      <c r="F4675" s="10">
        <f t="shared" ca="1" si="626"/>
        <v>0.68295207921291501</v>
      </c>
      <c r="G4675" s="61">
        <f ca="1">_xlfn.NORM.INV(F4675,'Input Parameters'!$E$21,'Input Parameters'!$F$21)</f>
        <v>288.59112319889272</v>
      </c>
      <c r="H4675" s="54">
        <f ca="1">EXP(E4675*(1/'Input Parameters'!$E$22-1/G4675))</f>
        <v>0.76812823564528299</v>
      </c>
      <c r="I4675" s="10">
        <f t="shared" ca="1" si="627"/>
        <v>0.35283645469168246</v>
      </c>
      <c r="J4675" s="29">
        <f ca="1">_xlfn.BETA.INV(I4675,'Input Parameters'!$L$24,'Input Parameters'!$M$24,'Input Parameters'!$J$24,'Input Parameters'!$K$24)</f>
        <v>0.5454360975237581</v>
      </c>
      <c r="K4675" s="156">
        <f ca="1">('Input Parameters'!$E$25/'Input Parameters'!$E$31)^$J4675</f>
        <v>1.9986227306680621E-2</v>
      </c>
      <c r="L4675" s="66">
        <f ca="1">$H4675*$C4675*'Input Parameters'!$E$23*K4675</f>
        <v>6.9464397477163402</v>
      </c>
      <c r="M4675" s="23">
        <f t="shared" ca="1" si="628"/>
        <v>0.24594730051467673</v>
      </c>
      <c r="N4675" s="15">
        <f ca="1">_xlfn.NORM.INV(M4675,'Input Parameters'!$E$26,'Input Parameters'!$F$26)</f>
        <v>1.95667300714885E-2</v>
      </c>
      <c r="O4675" s="8">
        <f t="shared" ca="1" si="629"/>
        <v>0.12377065650346852</v>
      </c>
      <c r="P4675" s="29">
        <f ca="1">_xlfn.LOGNORM.INV(O4675,'Input Parameters'!$H$27,'Input Parameters'!$I$27)</f>
        <v>0.85353694890134957</v>
      </c>
      <c r="Q4675" s="10"/>
      <c r="R4675" s="15">
        <f>'Input Parameters'!$E$28</f>
        <v>12.7</v>
      </c>
      <c r="S4675" s="10">
        <f t="shared" ca="1" si="630"/>
        <v>0.51725566122454281</v>
      </c>
      <c r="T4675" s="25">
        <f ca="1">_xlfn.LOGNORM.INV(S4675,'Input Parameters'!$H$29,'Input Parameters'!$I$29)</f>
        <v>58.515389318000452</v>
      </c>
      <c r="U4675" s="10">
        <f t="shared" ca="1" si="631"/>
        <v>0.26620345842111182</v>
      </c>
      <c r="V4675" s="29">
        <f ca="1">IF('Input Parameters'!$D$30="Beta",_xlfn.BETA.INV(U4675,'Input Parameters'!$L$30,'Input Parameters'!$M$30,'Input Parameters'!$J$30,'Input Parameters'!$K$30),IF('Input Parameters'!$D$30="LogNorm",_xlfn.LOGNORM.INV(U4675,'Input Parameters'!$H$30,'Input Parameters'!$I$30)))</f>
        <v>0.78114269250589641</v>
      </c>
      <c r="W4675" s="2">
        <f ca="1">N4675+(P4675-N4675)*(1-ERF((T4675-R4675)/(2*SQRT(L4675*'Input Parameters'!$E$31))))</f>
        <v>0.20221002638761093</v>
      </c>
      <c r="X4675">
        <f t="shared" ca="1" si="632"/>
        <v>1</v>
      </c>
      <c r="Y4675" s="7"/>
    </row>
    <row r="4676" spans="1:25" ht="15" customHeight="1" x14ac:dyDescent="0.3">
      <c r="A4676" s="130">
        <v>4669</v>
      </c>
      <c r="B4676" s="10">
        <f t="shared" ca="1" si="624"/>
        <v>0.26594954180038632</v>
      </c>
      <c r="C4676" s="57">
        <f ca="1">_xlfn.NORM.INV(B4676,'Input Parameters'!$E$19,'Input Parameters'!$F$19)</f>
        <v>514.47823312490902</v>
      </c>
      <c r="D4676" s="10">
        <f t="shared" ca="1" si="625"/>
        <v>0.89726382433440666</v>
      </c>
      <c r="E4676" s="59">
        <f ca="1">IF(_xlfn.NORM.INV(D4676,'Input Parameters'!$E$20,'Input Parameters'!$F$20)&lt;3500,3500,IF(_xlfn.NORM.INV(D4676,'Input Parameters'!$E$20,'Input Parameters'!$F$20)&gt;5500,5500,_xlfn.NORM.INV(D4676,'Input Parameters'!$E$20,'Input Parameters'!$F$20)))</f>
        <v>5500</v>
      </c>
      <c r="F4676" s="10">
        <f t="shared" ca="1" si="626"/>
        <v>0.75389337087351471</v>
      </c>
      <c r="G4676" s="61">
        <f ca="1">_xlfn.NORM.INV(F4676,'Input Parameters'!$E$21,'Input Parameters'!$F$21)</f>
        <v>290.248192023542</v>
      </c>
      <c r="H4676" s="54">
        <f ca="1">EXP(E4676*(1/'Input Parameters'!$E$22-1/G4676))</f>
        <v>0.83696860542544815</v>
      </c>
      <c r="I4676" s="10">
        <f t="shared" ca="1" si="627"/>
        <v>0.33810042470343538</v>
      </c>
      <c r="J4676" s="29">
        <f ca="1">_xlfn.BETA.INV(I4676,'Input Parameters'!$L$24,'Input Parameters'!$M$24,'Input Parameters'!$J$24,'Input Parameters'!$K$24)</f>
        <v>0.53882930502237947</v>
      </c>
      <c r="K4676" s="156">
        <f ca="1">('Input Parameters'!$E$25/'Input Parameters'!$E$31)^$J4676</f>
        <v>2.0956262820308567E-2</v>
      </c>
      <c r="L4676" s="66">
        <f ca="1">$H4676*$C4676*'Input Parameters'!$E$23*K4676</f>
        <v>9.0238113926016563</v>
      </c>
      <c r="M4676" s="23">
        <f t="shared" ca="1" si="628"/>
        <v>0.13466145307304545</v>
      </c>
      <c r="N4676" s="15">
        <f ca="1">_xlfn.NORM.INV(M4676,'Input Parameters'!$E$26,'Input Parameters'!$F$26)</f>
        <v>1.0802913388198228E-2</v>
      </c>
      <c r="O4676" s="8">
        <f t="shared" ca="1" si="629"/>
        <v>0.43496622857689238</v>
      </c>
      <c r="P4676" s="29">
        <f ca="1">_xlfn.LOGNORM.INV(O4676,'Input Parameters'!$H$27,'Input Parameters'!$I$27)</f>
        <v>1.3241485287472183</v>
      </c>
      <c r="Q4676" s="10"/>
      <c r="R4676" s="15">
        <f>'Input Parameters'!$E$28</f>
        <v>12.7</v>
      </c>
      <c r="S4676" s="10">
        <f t="shared" ca="1" si="630"/>
        <v>0.32040755420837241</v>
      </c>
      <c r="T4676" s="25">
        <f ca="1">_xlfn.LOGNORM.INV(S4676,'Input Parameters'!$H$29,'Input Parameters'!$I$29)</f>
        <v>55.260032750154927</v>
      </c>
      <c r="U4676" s="10">
        <f t="shared" ca="1" si="631"/>
        <v>0.79198233967396725</v>
      </c>
      <c r="V4676" s="29">
        <f ca="1">IF('Input Parameters'!$D$30="Beta",_xlfn.BETA.INV(U4676,'Input Parameters'!$L$30,'Input Parameters'!$M$30,'Input Parameters'!$J$30,'Input Parameters'!$K$30),IF('Input Parameters'!$D$30="LogNorm",_xlfn.LOGNORM.INV(U4676,'Input Parameters'!$H$30,'Input Parameters'!$I$30)))</f>
        <v>1.3770389784113937</v>
      </c>
      <c r="W4676" s="2">
        <f ca="1">N4676+(P4676-N4676)*(1-ERF((T4676-R4676)/(2*SQRT(L4676*'Input Parameters'!$E$31))))</f>
        <v>0.4263822726014514</v>
      </c>
      <c r="X4676">
        <f t="shared" ca="1" si="632"/>
        <v>1</v>
      </c>
      <c r="Y4676" s="7"/>
    </row>
    <row r="4677" spans="1:25" ht="15" customHeight="1" x14ac:dyDescent="0.3">
      <c r="A4677" s="130">
        <v>4670</v>
      </c>
      <c r="B4677" s="10">
        <f t="shared" ref="B4677:B4740" ca="1" si="633">RAND()</f>
        <v>7.6368936886277439E-3</v>
      </c>
      <c r="C4677" s="57">
        <f ca="1">_xlfn.NORM.INV(B4677,'Input Parameters'!$E$19,'Input Parameters'!$F$19)</f>
        <v>362.31809689421942</v>
      </c>
      <c r="D4677" s="10">
        <f t="shared" ref="D4677:D4740" ca="1" si="634">RAND()</f>
        <v>0.90540774550437053</v>
      </c>
      <c r="E4677" s="59">
        <f ca="1">IF(_xlfn.NORM.INV(D4677,'Input Parameters'!$E$20,'Input Parameters'!$F$20)&lt;3500,3500,IF(_xlfn.NORM.INV(D4677,'Input Parameters'!$E$20,'Input Parameters'!$F$20)&gt;5500,5500,_xlfn.NORM.INV(D4677,'Input Parameters'!$E$20,'Input Parameters'!$F$20)))</f>
        <v>5500</v>
      </c>
      <c r="F4677" s="10">
        <f t="shared" ref="F4677:F4740" ca="1" si="635">RAND()</f>
        <v>0.88212227054803183</v>
      </c>
      <c r="G4677" s="61">
        <f ca="1">_xlfn.NORM.INV(F4677,'Input Parameters'!$E$21,'Input Parameters'!$F$21)</f>
        <v>294.16931024406136</v>
      </c>
      <c r="H4677" s="54">
        <f ca="1">EXP(E4677*(1/'Input Parameters'!$E$22-1/G4677))</f>
        <v>1.0774694893623771</v>
      </c>
      <c r="I4677" s="10">
        <f t="shared" ref="I4677:I4740" ca="1" si="636">RAND()</f>
        <v>0.29335049344266118</v>
      </c>
      <c r="J4677" s="29">
        <f ca="1">_xlfn.BETA.INV(I4677,'Input Parameters'!$L$24,'Input Parameters'!$M$24,'Input Parameters'!$J$24,'Input Parameters'!$K$24)</f>
        <v>0.5179727470188592</v>
      </c>
      <c r="K4677" s="156">
        <f ca="1">('Input Parameters'!$E$25/'Input Parameters'!$E$31)^$J4677</f>
        <v>2.4338344198475904E-2</v>
      </c>
      <c r="L4677" s="66">
        <f ca="1">$H4677*$C4677*'Input Parameters'!$E$23*K4677</f>
        <v>9.5013657497004953</v>
      </c>
      <c r="M4677" s="23">
        <f t="shared" ref="M4677:M4740" ca="1" si="637">RAND()</f>
        <v>0.41245061422971241</v>
      </c>
      <c r="N4677" s="15">
        <f ca="1">_xlfn.NORM.INV(M4677,'Input Parameters'!$E$26,'Input Parameters'!$F$26)</f>
        <v>2.9353843026940142E-2</v>
      </c>
      <c r="O4677" s="8">
        <f t="shared" ref="O4677:O4740" ca="1" si="638">RAND()</f>
        <v>0.86083777854361887</v>
      </c>
      <c r="P4677" s="29">
        <f ca="1">_xlfn.LOGNORM.INV(O4677,'Input Parameters'!$H$27,'Input Parameters'!$I$27)</f>
        <v>2.2998079820694963</v>
      </c>
      <c r="Q4677" s="10"/>
      <c r="R4677" s="15">
        <f>'Input Parameters'!$E$28</f>
        <v>12.7</v>
      </c>
      <c r="S4677" s="10">
        <f t="shared" ref="S4677:S4740" ca="1" si="639">RAND()</f>
        <v>0.74553959615788834</v>
      </c>
      <c r="T4677" s="25">
        <f ca="1">_xlfn.LOGNORM.INV(S4677,'Input Parameters'!$H$29,'Input Parameters'!$I$29)</f>
        <v>62.714374014621789</v>
      </c>
      <c r="U4677" s="10">
        <f t="shared" ref="U4677:U4740" ca="1" si="640">RAND()</f>
        <v>0.54223809650739319</v>
      </c>
      <c r="V4677" s="29">
        <f ca="1">IF('Input Parameters'!$D$30="Beta",_xlfn.BETA.INV(U4677,'Input Parameters'!$L$30,'Input Parameters'!$M$30,'Input Parameters'!$J$30,'Input Parameters'!$K$30),IF('Input Parameters'!$D$30="LogNorm",_xlfn.LOGNORM.INV(U4677,'Input Parameters'!$H$30,'Input Parameters'!$I$30)))</f>
        <v>1.041890158175486</v>
      </c>
      <c r="W4677" s="2">
        <f ca="1">N4677+(P4677-N4677)*(1-ERF((T4677-R4677)/(2*SQRT(L4677*'Input Parameters'!$E$31))))</f>
        <v>0.59979846931524783</v>
      </c>
      <c r="X4677">
        <f t="shared" ca="1" si="632"/>
        <v>1</v>
      </c>
      <c r="Y4677" s="7"/>
    </row>
    <row r="4678" spans="1:25" ht="15" customHeight="1" x14ac:dyDescent="0.3">
      <c r="A4678" s="130">
        <v>4671</v>
      </c>
      <c r="B4678" s="10">
        <f t="shared" ca="1" si="633"/>
        <v>0.10504236937804534</v>
      </c>
      <c r="C4678" s="57">
        <f ca="1">_xlfn.NORM.INV(B4678,'Input Parameters'!$E$19,'Input Parameters'!$F$19)</f>
        <v>461.39340684465941</v>
      </c>
      <c r="D4678" s="10">
        <f t="shared" ca="1" si="634"/>
        <v>0.70449545089670973</v>
      </c>
      <c r="E4678" s="59">
        <f ca="1">IF(_xlfn.NORM.INV(D4678,'Input Parameters'!$E$20,'Input Parameters'!$F$20)&lt;3500,3500,IF(_xlfn.NORM.INV(D4678,'Input Parameters'!$E$20,'Input Parameters'!$F$20)&gt;5500,5500,_xlfn.NORM.INV(D4678,'Input Parameters'!$E$20,'Input Parameters'!$F$20)))</f>
        <v>5176.1620036470422</v>
      </c>
      <c r="F4678" s="10">
        <f t="shared" ca="1" si="635"/>
        <v>0.22680829444352812</v>
      </c>
      <c r="G4678" s="61">
        <f ca="1">_xlfn.NORM.INV(F4678,'Input Parameters'!$E$21,'Input Parameters'!$F$21)</f>
        <v>278.95972171247428</v>
      </c>
      <c r="H4678" s="54">
        <f ca="1">EXP(E4678*(1/'Input Parameters'!$E$22-1/G4678))</f>
        <v>0.41100544488858248</v>
      </c>
      <c r="I4678" s="10">
        <f t="shared" ca="1" si="636"/>
        <v>0.56875184892042452</v>
      </c>
      <c r="J4678" s="29">
        <f ca="1">_xlfn.BETA.INV(I4678,'Input Parameters'!$L$24,'Input Parameters'!$M$24,'Input Parameters'!$J$24,'Input Parameters'!$K$24)</f>
        <v>0.63480256144889624</v>
      </c>
      <c r="K4678" s="156">
        <f ca="1">('Input Parameters'!$E$25/'Input Parameters'!$E$31)^$J4678</f>
        <v>1.0527267623854775E-2</v>
      </c>
      <c r="L4678" s="66">
        <f ca="1">$H4678*$C4678*'Input Parameters'!$E$23*K4678</f>
        <v>1.9963405270829031</v>
      </c>
      <c r="M4678" s="23">
        <f t="shared" ca="1" si="637"/>
        <v>0.36072173230903071</v>
      </c>
      <c r="N4678" s="15">
        <f ca="1">_xlfn.NORM.INV(M4678,'Input Parameters'!$E$26,'Input Parameters'!$F$26)</f>
        <v>2.6512863694846008E-2</v>
      </c>
      <c r="O4678" s="8">
        <f t="shared" ca="1" si="638"/>
        <v>0.63470418683027352</v>
      </c>
      <c r="P4678" s="29">
        <f ca="1">_xlfn.LOGNORM.INV(O4678,'Input Parameters'!$H$27,'Input Parameters'!$I$27)</f>
        <v>1.6578989057458939</v>
      </c>
      <c r="Q4678" s="10"/>
      <c r="R4678" s="15">
        <f>'Input Parameters'!$E$28</f>
        <v>12.7</v>
      </c>
      <c r="S4678" s="10">
        <f t="shared" ca="1" si="639"/>
        <v>0.87825070977322373</v>
      </c>
      <c r="T4678" s="25">
        <f ca="1">_xlfn.LOGNORM.INV(S4678,'Input Parameters'!$H$29,'Input Parameters'!$I$29)</f>
        <v>66.37860833543057</v>
      </c>
      <c r="U4678" s="10">
        <f t="shared" ca="1" si="640"/>
        <v>7.0611058869769594E-2</v>
      </c>
      <c r="V4678" s="29">
        <f ca="1">IF('Input Parameters'!$D$30="Beta",_xlfn.BETA.INV(U4678,'Input Parameters'!$L$30,'Input Parameters'!$M$30,'Input Parameters'!$J$30,'Input Parameters'!$K$30),IF('Input Parameters'!$D$30="LogNorm",_xlfn.LOGNORM.INV(U4678,'Input Parameters'!$H$30,'Input Parameters'!$I$30)))</f>
        <v>0.55935197793272129</v>
      </c>
      <c r="W4678" s="2">
        <f ca="1">N4678+(P4678-N4678)*(1-ERF((T4678-R4678)/(2*SQRT(L4678*'Input Parameters'!$E$31))))</f>
        <v>3.8296184358304786E-2</v>
      </c>
      <c r="X4678">
        <f t="shared" ca="1" si="632"/>
        <v>1</v>
      </c>
      <c r="Y4678" s="7"/>
    </row>
    <row r="4679" spans="1:25" ht="15" customHeight="1" x14ac:dyDescent="0.3">
      <c r="A4679" s="130">
        <v>4672</v>
      </c>
      <c r="B4679" s="10">
        <f t="shared" ca="1" si="633"/>
        <v>0.38153625324473206</v>
      </c>
      <c r="C4679" s="57">
        <f ca="1">_xlfn.NORM.INV(B4679,'Input Parameters'!$E$19,'Input Parameters'!$F$19)</f>
        <v>541.8276007474924</v>
      </c>
      <c r="D4679" s="10">
        <f t="shared" ca="1" si="634"/>
        <v>8.4814202853771503E-2</v>
      </c>
      <c r="E4679" s="59">
        <f ca="1">IF(_xlfn.NORM.INV(D4679,'Input Parameters'!$E$20,'Input Parameters'!$F$20)&lt;3500,3500,IF(_xlfn.NORM.INV(D4679,'Input Parameters'!$E$20,'Input Parameters'!$F$20)&gt;5500,5500,_xlfn.NORM.INV(D4679,'Input Parameters'!$E$20,'Input Parameters'!$F$20)))</f>
        <v>3838.6208469282619</v>
      </c>
      <c r="F4679" s="10">
        <f t="shared" ca="1" si="635"/>
        <v>0.41265193178129389</v>
      </c>
      <c r="G4679" s="61">
        <f ca="1">_xlfn.NORM.INV(F4679,'Input Parameters'!$E$21,'Input Parameters'!$F$21)</f>
        <v>283.11507423853777</v>
      </c>
      <c r="H4679" s="54">
        <f ca="1">EXP(E4679*(1/'Input Parameters'!$E$22-1/G4679))</f>
        <v>0.6329125496415966</v>
      </c>
      <c r="I4679" s="10">
        <f t="shared" ca="1" si="636"/>
        <v>0.84058381283025463</v>
      </c>
      <c r="J4679" s="29">
        <f ca="1">_xlfn.BETA.INV(I4679,'Input Parameters'!$L$24,'Input Parameters'!$M$24,'Input Parameters'!$J$24,'Input Parameters'!$K$24)</f>
        <v>0.75597584665680706</v>
      </c>
      <c r="K4679" s="156">
        <f ca="1">('Input Parameters'!$E$25/'Input Parameters'!$E$31)^$J4679</f>
        <v>4.4137579213218234E-3</v>
      </c>
      <c r="L4679" s="66">
        <f ca="1">$H4679*$C4679*'Input Parameters'!$E$23*K4679</f>
        <v>1.513607745241601</v>
      </c>
      <c r="M4679" s="23">
        <f t="shared" ca="1" si="637"/>
        <v>0.37025589310378126</v>
      </c>
      <c r="N4679" s="15">
        <f ca="1">_xlfn.NORM.INV(M4679,'Input Parameters'!$E$26,'Input Parameters'!$F$26)</f>
        <v>2.7045310635970158E-2</v>
      </c>
      <c r="O4679" s="8">
        <f t="shared" ca="1" si="638"/>
        <v>0.61301611610081663</v>
      </c>
      <c r="P4679" s="29">
        <f ca="1">_xlfn.LOGNORM.INV(O4679,'Input Parameters'!$H$27,'Input Parameters'!$I$27)</f>
        <v>1.6165065359662532</v>
      </c>
      <c r="Q4679" s="10"/>
      <c r="R4679" s="15">
        <f>'Input Parameters'!$E$28</f>
        <v>12.7</v>
      </c>
      <c r="S4679" s="10">
        <f t="shared" ca="1" si="639"/>
        <v>0.56851356540542608</v>
      </c>
      <c r="T4679" s="25">
        <f ca="1">_xlfn.LOGNORM.INV(S4679,'Input Parameters'!$H$29,'Input Parameters'!$I$29)</f>
        <v>59.371209228331082</v>
      </c>
      <c r="U4679" s="10">
        <f t="shared" ca="1" si="640"/>
        <v>0.13276555742737151</v>
      </c>
      <c r="V4679" s="29">
        <f ca="1">IF('Input Parameters'!$D$30="Beta",_xlfn.BETA.INV(U4679,'Input Parameters'!$L$30,'Input Parameters'!$M$30,'Input Parameters'!$J$30,'Input Parameters'!$K$30),IF('Input Parameters'!$D$30="LogNorm",_xlfn.LOGNORM.INV(U4679,'Input Parameters'!$H$30,'Input Parameters'!$I$30)))</f>
        <v>0.64412478404801787</v>
      </c>
      <c r="W4679" s="2">
        <f ca="1">N4679+(P4679-N4679)*(1-ERF((T4679-R4679)/(2*SQRT(L4679*'Input Parameters'!$E$31))))</f>
        <v>3.8662811932038112E-2</v>
      </c>
      <c r="X4679">
        <f t="shared" ca="1" si="632"/>
        <v>1</v>
      </c>
      <c r="Y4679" s="7"/>
    </row>
    <row r="4680" spans="1:25" ht="15" customHeight="1" x14ac:dyDescent="0.3">
      <c r="A4680" s="130">
        <v>4673</v>
      </c>
      <c r="B4680" s="10">
        <f t="shared" ca="1" si="633"/>
        <v>0.75928728787699462</v>
      </c>
      <c r="C4680" s="57">
        <f ca="1">_xlfn.NORM.INV(B4680,'Input Parameters'!$E$19,'Input Parameters'!$F$19)</f>
        <v>626.78899721726646</v>
      </c>
      <c r="D4680" s="10">
        <f t="shared" ca="1" si="634"/>
        <v>0.55027189384434905</v>
      </c>
      <c r="E4680" s="59">
        <f ca="1">IF(_xlfn.NORM.INV(D4680,'Input Parameters'!$E$20,'Input Parameters'!$F$20)&lt;3500,3500,IF(_xlfn.NORM.INV(D4680,'Input Parameters'!$E$20,'Input Parameters'!$F$20)&gt;5500,5500,_xlfn.NORM.INV(D4680,'Input Parameters'!$E$20,'Input Parameters'!$F$20)))</f>
        <v>4888.4438209570853</v>
      </c>
      <c r="F4680" s="10">
        <f t="shared" ca="1" si="635"/>
        <v>0.1955183572661513</v>
      </c>
      <c r="G4680" s="61">
        <f ca="1">_xlfn.NORM.INV(F4680,'Input Parameters'!$E$21,'Input Parameters'!$F$21)</f>
        <v>278.10817309456672</v>
      </c>
      <c r="H4680" s="54">
        <f ca="1">EXP(E4680*(1/'Input Parameters'!$E$22-1/G4680))</f>
        <v>0.40926922922737485</v>
      </c>
      <c r="I4680" s="10">
        <f t="shared" ca="1" si="636"/>
        <v>0.1487912321946333</v>
      </c>
      <c r="J4680" s="29">
        <f ca="1">_xlfn.BETA.INV(I4680,'Input Parameters'!$L$24,'Input Parameters'!$M$24,'Input Parameters'!$J$24,'Input Parameters'!$K$24)</f>
        <v>0.43587797604153317</v>
      </c>
      <c r="K4680" s="156">
        <f ca="1">('Input Parameters'!$E$25/'Input Parameters'!$E$31)^$J4680</f>
        <v>4.3858292649080824E-2</v>
      </c>
      <c r="L4680" s="66">
        <f ca="1">$H4680*$C4680*'Input Parameters'!$E$23*K4680</f>
        <v>11.250768248358057</v>
      </c>
      <c r="M4680" s="23">
        <f t="shared" ca="1" si="637"/>
        <v>0.1548839211216867</v>
      </c>
      <c r="N4680" s="15">
        <f ca="1">_xlfn.NORM.INV(M4680,'Input Parameters'!$E$26,'Input Parameters'!$F$26)</f>
        <v>1.2670104884677694E-2</v>
      </c>
      <c r="O4680" s="8">
        <f t="shared" ca="1" si="638"/>
        <v>0.86757330044195502</v>
      </c>
      <c r="P4680" s="29">
        <f ca="1">_xlfn.LOGNORM.INV(O4680,'Input Parameters'!$H$27,'Input Parameters'!$I$27)</f>
        <v>2.3314654761687588</v>
      </c>
      <c r="Q4680" s="10"/>
      <c r="R4680" s="15">
        <f>'Input Parameters'!$E$28</f>
        <v>12.7</v>
      </c>
      <c r="S4680" s="10">
        <f t="shared" ca="1" si="639"/>
        <v>0.79751927046733118</v>
      </c>
      <c r="T4680" s="25">
        <f ca="1">_xlfn.LOGNORM.INV(S4680,'Input Parameters'!$H$29,'Input Parameters'!$I$29)</f>
        <v>63.939187365018689</v>
      </c>
      <c r="U4680" s="10">
        <f t="shared" ca="1" si="640"/>
        <v>0.21896123103360754</v>
      </c>
      <c r="V4680" s="29">
        <f ca="1">IF('Input Parameters'!$D$30="Beta",_xlfn.BETA.INV(U4680,'Input Parameters'!$L$30,'Input Parameters'!$M$30,'Input Parameters'!$J$30,'Input Parameters'!$K$30),IF('Input Parameters'!$D$30="LogNorm",_xlfn.LOGNORM.INV(U4680,'Input Parameters'!$H$30,'Input Parameters'!$I$30)))</f>
        <v>0.73587896838838285</v>
      </c>
      <c r="W4680" s="2">
        <f ca="1">N4680+(P4680-N4680)*(1-ERF((T4680-R4680)/(2*SQRT(L4680*'Input Parameters'!$E$31))))</f>
        <v>0.66207661343072</v>
      </c>
      <c r="X4680">
        <f t="shared" ca="1" si="632"/>
        <v>1</v>
      </c>
      <c r="Y4680" s="7"/>
    </row>
    <row r="4681" spans="1:25" ht="15" customHeight="1" x14ac:dyDescent="0.3">
      <c r="A4681" s="130">
        <v>4674</v>
      </c>
      <c r="B4681" s="10">
        <f t="shared" ca="1" si="633"/>
        <v>0.50521559392281778</v>
      </c>
      <c r="C4681" s="57">
        <f ca="1">_xlfn.NORM.INV(B4681,'Input Parameters'!$E$19,'Input Parameters'!$F$19)</f>
        <v>568.40474688520169</v>
      </c>
      <c r="D4681" s="10">
        <f t="shared" ca="1" si="634"/>
        <v>3.5894017272709577E-2</v>
      </c>
      <c r="E4681" s="59">
        <f ca="1">IF(_xlfn.NORM.INV(D4681,'Input Parameters'!$E$20,'Input Parameters'!$F$20)&lt;3500,3500,IF(_xlfn.NORM.INV(D4681,'Input Parameters'!$E$20,'Input Parameters'!$F$20)&gt;5500,5500,_xlfn.NORM.INV(D4681,'Input Parameters'!$E$20,'Input Parameters'!$F$20)))</f>
        <v>3539.6780017765404</v>
      </c>
      <c r="F4681" s="10">
        <f t="shared" ca="1" si="635"/>
        <v>0.49249093680017897</v>
      </c>
      <c r="G4681" s="61">
        <f ca="1">_xlfn.NORM.INV(F4681,'Input Parameters'!$E$21,'Input Parameters'!$F$21)</f>
        <v>284.7020469623605</v>
      </c>
      <c r="H4681" s="54">
        <f ca="1">EXP(E4681*(1/'Input Parameters'!$E$22-1/G4681))</f>
        <v>0.70320381439602109</v>
      </c>
      <c r="I4681" s="10">
        <f t="shared" ca="1" si="636"/>
        <v>0.96258936799603423</v>
      </c>
      <c r="J4681" s="29">
        <f ca="1">_xlfn.BETA.INV(I4681,'Input Parameters'!$L$24,'Input Parameters'!$M$24,'Input Parameters'!$J$24,'Input Parameters'!$K$24)</f>
        <v>0.84891393129631376</v>
      </c>
      <c r="K4681" s="156">
        <f ca="1">('Input Parameters'!$E$25/'Input Parameters'!$E$31)^$J4681</f>
        <v>2.2660328902753212E-3</v>
      </c>
      <c r="L4681" s="66">
        <f ca="1">$H4681*$C4681*'Input Parameters'!$E$23*K4681</f>
        <v>0.90574328535897175</v>
      </c>
      <c r="M4681" s="23">
        <f t="shared" ca="1" si="637"/>
        <v>0.73528550152675365</v>
      </c>
      <c r="N4681" s="15">
        <f ca="1">_xlfn.NORM.INV(M4681,'Input Parameters'!$E$26,'Input Parameters'!$F$26)</f>
        <v>4.7206435852315126E-2</v>
      </c>
      <c r="O4681" s="8">
        <f t="shared" ca="1" si="638"/>
        <v>0.18822319599633797</v>
      </c>
      <c r="P4681" s="29">
        <f ca="1">_xlfn.LOGNORM.INV(O4681,'Input Parameters'!$H$27,'Input Parameters'!$I$27)</f>
        <v>0.96263191625121214</v>
      </c>
      <c r="Q4681" s="10"/>
      <c r="R4681" s="15">
        <f>'Input Parameters'!$E$28</f>
        <v>12.7</v>
      </c>
      <c r="S4681" s="10">
        <f t="shared" ca="1" si="639"/>
        <v>0.7122891636648635</v>
      </c>
      <c r="T4681" s="25">
        <f ca="1">_xlfn.LOGNORM.INV(S4681,'Input Parameters'!$H$29,'Input Parameters'!$I$29)</f>
        <v>62.011173224173866</v>
      </c>
      <c r="U4681" s="10">
        <f t="shared" ca="1" si="640"/>
        <v>0.64352532392263961</v>
      </c>
      <c r="V4681" s="29">
        <f ca="1">IF('Input Parameters'!$D$30="Beta",_xlfn.BETA.INV(U4681,'Input Parameters'!$L$30,'Input Parameters'!$M$30,'Input Parameters'!$J$30,'Input Parameters'!$K$30),IF('Input Parameters'!$D$30="LogNorm",_xlfn.LOGNORM.INV(U4681,'Input Parameters'!$H$30,'Input Parameters'!$I$30)))</f>
        <v>1.1552141503632931</v>
      </c>
      <c r="W4681" s="2">
        <f ca="1">N4681+(P4681-N4681)*(1-ERF((T4681-R4681)/(2*SQRT(L4681*'Input Parameters'!$E$31))))</f>
        <v>4.743394971615298E-2</v>
      </c>
      <c r="X4681">
        <f t="shared" ref="X4681:X4744" ca="1" si="641">IFERROR(IF(W4681&gt;V4681,0,1),0)</f>
        <v>1</v>
      </c>
      <c r="Y4681" s="7"/>
    </row>
    <row r="4682" spans="1:25" ht="15" customHeight="1" x14ac:dyDescent="0.3">
      <c r="A4682" s="130">
        <v>4675</v>
      </c>
      <c r="B4682" s="10">
        <f t="shared" ca="1" si="633"/>
        <v>0.386329276197098</v>
      </c>
      <c r="C4682" s="57">
        <f ca="1">_xlfn.NORM.INV(B4682,'Input Parameters'!$E$19,'Input Parameters'!$F$19)</f>
        <v>542.88802162466595</v>
      </c>
      <c r="D4682" s="10">
        <f t="shared" ca="1" si="634"/>
        <v>0.35238963273560731</v>
      </c>
      <c r="E4682" s="59">
        <f ca="1">IF(_xlfn.NORM.INV(D4682,'Input Parameters'!$E$20,'Input Parameters'!$F$20)&lt;3500,3500,IF(_xlfn.NORM.INV(D4682,'Input Parameters'!$E$20,'Input Parameters'!$F$20)&gt;5500,5500,_xlfn.NORM.INV(D4682,'Input Parameters'!$E$20,'Input Parameters'!$F$20)))</f>
        <v>4534.7861574882063</v>
      </c>
      <c r="F4682" s="10">
        <f t="shared" ca="1" si="635"/>
        <v>0.22942894749873588</v>
      </c>
      <c r="G4682" s="61">
        <f ca="1">_xlfn.NORM.INV(F4682,'Input Parameters'!$E$21,'Input Parameters'!$F$21)</f>
        <v>279.02787165303334</v>
      </c>
      <c r="H4682" s="54">
        <f ca="1">EXP(E4682*(1/'Input Parameters'!$E$22-1/G4682))</f>
        <v>0.46070175086309062</v>
      </c>
      <c r="I4682" s="10">
        <f t="shared" ca="1" si="636"/>
        <v>0.53827280724619864</v>
      </c>
      <c r="J4682" s="29">
        <f ca="1">_xlfn.BETA.INV(I4682,'Input Parameters'!$L$24,'Input Parameters'!$M$24,'Input Parameters'!$J$24,'Input Parameters'!$K$24)</f>
        <v>0.62256291856870738</v>
      </c>
      <c r="K4682" s="156">
        <f ca="1">('Input Parameters'!$E$25/'Input Parameters'!$E$31)^$J4682</f>
        <v>1.1493371408373736E-2</v>
      </c>
      <c r="L4682" s="66">
        <f ca="1">$H4682*$C4682*'Input Parameters'!$E$23*K4682</f>
        <v>2.874600940492428</v>
      </c>
      <c r="M4682" s="23">
        <f t="shared" ca="1" si="637"/>
        <v>5.5686181090335296E-2</v>
      </c>
      <c r="N4682" s="15">
        <f ca="1">_xlfn.NORM.INV(M4682,'Input Parameters'!$E$26,'Input Parameters'!$F$26)</f>
        <v>5.6684641739891684E-4</v>
      </c>
      <c r="O4682" s="8">
        <f t="shared" ca="1" si="638"/>
        <v>0.33265779652767602</v>
      </c>
      <c r="P4682" s="29">
        <f ca="1">_xlfn.LOGNORM.INV(O4682,'Input Parameters'!$H$27,'Input Parameters'!$I$27)</f>
        <v>1.1756616926348242</v>
      </c>
      <c r="Q4682" s="10"/>
      <c r="R4682" s="15">
        <f>'Input Parameters'!$E$28</f>
        <v>12.7</v>
      </c>
      <c r="S4682" s="10">
        <f t="shared" ca="1" si="639"/>
        <v>0.93013068105158236</v>
      </c>
      <c r="T4682" s="25">
        <f ca="1">_xlfn.LOGNORM.INV(S4682,'Input Parameters'!$H$29,'Input Parameters'!$I$29)</f>
        <v>68.733262888833863</v>
      </c>
      <c r="U4682" s="10">
        <f t="shared" ca="1" si="640"/>
        <v>0.90582039549989579</v>
      </c>
      <c r="V4682" s="29">
        <f ca="1">IF('Input Parameters'!$D$30="Beta",_xlfn.BETA.INV(U4682,'Input Parameters'!$L$30,'Input Parameters'!$M$30,'Input Parameters'!$J$30,'Input Parameters'!$K$30),IF('Input Parameters'!$D$30="LogNorm",_xlfn.LOGNORM.INV(U4682,'Input Parameters'!$H$30,'Input Parameters'!$I$30)))</f>
        <v>1.6785800462775233</v>
      </c>
      <c r="W4682" s="2">
        <f ca="1">N4682+(P4682-N4682)*(1-ERF((T4682-R4682)/(2*SQRT(L4682*'Input Parameters'!$E$31))))</f>
        <v>2.341518302478961E-2</v>
      </c>
      <c r="X4682">
        <f t="shared" ca="1" si="641"/>
        <v>1</v>
      </c>
      <c r="Y4682" s="7"/>
    </row>
    <row r="4683" spans="1:25" ht="15" customHeight="1" x14ac:dyDescent="0.3">
      <c r="A4683" s="130">
        <v>4676</v>
      </c>
      <c r="B4683" s="10">
        <f t="shared" ca="1" si="633"/>
        <v>0.24981682545659478</v>
      </c>
      <c r="C4683" s="57">
        <f ca="1">_xlfn.NORM.INV(B4683,'Input Parameters'!$E$19,'Input Parameters'!$F$19)</f>
        <v>510.25689867358881</v>
      </c>
      <c r="D4683" s="10">
        <f t="shared" ca="1" si="634"/>
        <v>0.63834395380253206</v>
      </c>
      <c r="E4683" s="59">
        <f ca="1">IF(_xlfn.NORM.INV(D4683,'Input Parameters'!$E$20,'Input Parameters'!$F$20)&lt;3500,3500,IF(_xlfn.NORM.INV(D4683,'Input Parameters'!$E$20,'Input Parameters'!$F$20)&gt;5500,5500,_xlfn.NORM.INV(D4683,'Input Parameters'!$E$20,'Input Parameters'!$F$20)))</f>
        <v>5047.8250241361829</v>
      </c>
      <c r="F4683" s="10">
        <f t="shared" ca="1" si="635"/>
        <v>0.2316749922826824</v>
      </c>
      <c r="G4683" s="61">
        <f ca="1">_xlfn.NORM.INV(F4683,'Input Parameters'!$E$21,'Input Parameters'!$F$21)</f>
        <v>279.08593342575506</v>
      </c>
      <c r="H4683" s="54">
        <f ca="1">EXP(E4683*(1/'Input Parameters'!$E$22-1/G4683))</f>
        <v>0.42361927229129848</v>
      </c>
      <c r="I4683" s="10">
        <f t="shared" ca="1" si="636"/>
        <v>0.8379742704286236</v>
      </c>
      <c r="J4683" s="29">
        <f ca="1">_xlfn.BETA.INV(I4683,'Input Parameters'!$L$24,'Input Parameters'!$M$24,'Input Parameters'!$J$24,'Input Parameters'!$K$24)</f>
        <v>0.75454091933337109</v>
      </c>
      <c r="K4683" s="156">
        <f ca="1">('Input Parameters'!$E$25/'Input Parameters'!$E$31)^$J4683</f>
        <v>4.4594256628299085E-3</v>
      </c>
      <c r="L4683" s="66">
        <f ca="1">$H4683*$C4683*'Input Parameters'!$E$23*K4683</f>
        <v>0.9639256205423482</v>
      </c>
      <c r="M4683" s="23">
        <f t="shared" ca="1" si="637"/>
        <v>0.10659556512009249</v>
      </c>
      <c r="N4683" s="15">
        <f ca="1">_xlfn.NORM.INV(M4683,'Input Parameters'!$E$26,'Input Parameters'!$F$26)</f>
        <v>7.858392028152212E-3</v>
      </c>
      <c r="O4683" s="8">
        <f t="shared" ca="1" si="638"/>
        <v>0.80375413647194882</v>
      </c>
      <c r="P4683" s="29">
        <f ca="1">_xlfn.LOGNORM.INV(O4683,'Input Parameters'!$H$27,'Input Parameters'!$I$27)</f>
        <v>2.0782386762581608</v>
      </c>
      <c r="Q4683" s="10"/>
      <c r="R4683" s="15">
        <f>'Input Parameters'!$E$28</f>
        <v>12.7</v>
      </c>
      <c r="S4683" s="10">
        <f t="shared" ca="1" si="639"/>
        <v>0.18542407839080588</v>
      </c>
      <c r="T4683" s="25">
        <f ca="1">_xlfn.LOGNORM.INV(S4683,'Input Parameters'!$H$29,'Input Parameters'!$I$29)</f>
        <v>52.665485955433631</v>
      </c>
      <c r="U4683" s="10">
        <f t="shared" ca="1" si="640"/>
        <v>0.25977673657696509</v>
      </c>
      <c r="V4683" s="29">
        <f ca="1">IF('Input Parameters'!$D$30="Beta",_xlfn.BETA.INV(U4683,'Input Parameters'!$L$30,'Input Parameters'!$M$30,'Input Parameters'!$J$30,'Input Parameters'!$K$30),IF('Input Parameters'!$D$30="LogNorm",_xlfn.LOGNORM.INV(U4683,'Input Parameters'!$H$30,'Input Parameters'!$I$30)))</f>
        <v>0.77509847595711889</v>
      </c>
      <c r="W4683" s="2">
        <f ca="1">N4683+(P4683-N4683)*(1-ERF((T4683-R4683)/(2*SQRT(L4683*'Input Parameters'!$E$31))))</f>
        <v>1.6134148391354214E-2</v>
      </c>
      <c r="X4683">
        <f t="shared" ca="1" si="641"/>
        <v>1</v>
      </c>
      <c r="Y4683" s="7"/>
    </row>
    <row r="4684" spans="1:25" ht="15" customHeight="1" x14ac:dyDescent="0.3">
      <c r="A4684" s="130">
        <v>4677</v>
      </c>
      <c r="B4684" s="10">
        <f t="shared" ca="1" si="633"/>
        <v>0.96813504803292449</v>
      </c>
      <c r="C4684" s="57">
        <f ca="1">_xlfn.NORM.INV(B4684,'Input Parameters'!$E$19,'Input Parameters'!$F$19)</f>
        <v>723.96846729518029</v>
      </c>
      <c r="D4684" s="10">
        <f t="shared" ca="1" si="634"/>
        <v>0.28453202958979573</v>
      </c>
      <c r="E4684" s="59">
        <f ca="1">IF(_xlfn.NORM.INV(D4684,'Input Parameters'!$E$20,'Input Parameters'!$F$20)&lt;3500,3500,IF(_xlfn.NORM.INV(D4684,'Input Parameters'!$E$20,'Input Parameters'!$F$20)&gt;5500,5500,_xlfn.NORM.INV(D4684,'Input Parameters'!$E$20,'Input Parameters'!$F$20)))</f>
        <v>4401.3986869515802</v>
      </c>
      <c r="F4684" s="10">
        <f t="shared" ca="1" si="635"/>
        <v>0.99732230010585488</v>
      </c>
      <c r="G4684" s="61">
        <f ca="1">_xlfn.NORM.INV(F4684,'Input Parameters'!$E$21,'Input Parameters'!$F$21)</f>
        <v>306.73884925487801</v>
      </c>
      <c r="H4684" s="54">
        <f ca="1">EXP(E4684*(1/'Input Parameters'!$E$22-1/G4684))</f>
        <v>1.9597735691019198</v>
      </c>
      <c r="I4684" s="10">
        <f t="shared" ca="1" si="636"/>
        <v>0.77042291504426852</v>
      </c>
      <c r="J4684" s="29">
        <f ca="1">_xlfn.BETA.INV(I4684,'Input Parameters'!$L$24,'Input Parameters'!$M$24,'Input Parameters'!$J$24,'Input Parameters'!$K$24)</f>
        <v>0.72042843842410365</v>
      </c>
      <c r="K4684" s="156">
        <f ca="1">('Input Parameters'!$E$25/'Input Parameters'!$E$31)^$J4684</f>
        <v>5.695791065152815E-3</v>
      </c>
      <c r="L4684" s="66">
        <f ca="1">$H4684*$C4684*'Input Parameters'!$E$23*K4684</f>
        <v>8.0812696254790879</v>
      </c>
      <c r="M4684" s="23">
        <f t="shared" ca="1" si="637"/>
        <v>0.89287608173505573</v>
      </c>
      <c r="N4684" s="15">
        <f ca="1">_xlfn.NORM.INV(M4684,'Input Parameters'!$E$26,'Input Parameters'!$F$26)</f>
        <v>6.0081358301422534E-2</v>
      </c>
      <c r="O4684" s="8">
        <f t="shared" ca="1" si="638"/>
        <v>0.80704315083285516</v>
      </c>
      <c r="P4684" s="29">
        <f ca="1">_xlfn.LOGNORM.INV(O4684,'Input Parameters'!$H$27,'Input Parameters'!$I$27)</f>
        <v>2.089249788214921</v>
      </c>
      <c r="Q4684" s="10"/>
      <c r="R4684" s="15">
        <f>'Input Parameters'!$E$28</f>
        <v>12.7</v>
      </c>
      <c r="S4684" s="10">
        <f t="shared" ca="1" si="639"/>
        <v>0.6945064576197818</v>
      </c>
      <c r="T4684" s="25">
        <f ca="1">_xlfn.LOGNORM.INV(S4684,'Input Parameters'!$H$29,'Input Parameters'!$I$29)</f>
        <v>61.654210399483951</v>
      </c>
      <c r="U4684" s="10">
        <f t="shared" ca="1" si="640"/>
        <v>0.44159641652097259</v>
      </c>
      <c r="V4684" s="29">
        <f ca="1">IF('Input Parameters'!$D$30="Beta",_xlfn.BETA.INV(U4684,'Input Parameters'!$L$30,'Input Parameters'!$M$30,'Input Parameters'!$J$30,'Input Parameters'!$K$30),IF('Input Parameters'!$D$30="LogNorm",_xlfn.LOGNORM.INV(U4684,'Input Parameters'!$H$30,'Input Parameters'!$I$30)))</f>
        <v>0.94295977812928666</v>
      </c>
      <c r="W4684" s="2">
        <f ca="1">N4684+(P4684-N4684)*(1-ERF((T4684-R4684)/(2*SQRT(L4684*'Input Parameters'!$E$31))))</f>
        <v>0.51328269855834963</v>
      </c>
      <c r="X4684">
        <f t="shared" ca="1" si="641"/>
        <v>1</v>
      </c>
      <c r="Y4684" s="7"/>
    </row>
    <row r="4685" spans="1:25" ht="15" customHeight="1" x14ac:dyDescent="0.3">
      <c r="A4685" s="130">
        <v>4678</v>
      </c>
      <c r="B4685" s="10">
        <f t="shared" ca="1" si="633"/>
        <v>0.24785990763328047</v>
      </c>
      <c r="C4685" s="57">
        <f ca="1">_xlfn.NORM.INV(B4685,'Input Parameters'!$E$19,'Input Parameters'!$F$19)</f>
        <v>509.73524319260179</v>
      </c>
      <c r="D4685" s="10">
        <f t="shared" ca="1" si="634"/>
        <v>3.5126999613858234E-2</v>
      </c>
      <c r="E4685" s="59">
        <f ca="1">IF(_xlfn.NORM.INV(D4685,'Input Parameters'!$E$20,'Input Parameters'!$F$20)&lt;3500,3500,IF(_xlfn.NORM.INV(D4685,'Input Parameters'!$E$20,'Input Parameters'!$F$20)&gt;5500,5500,_xlfn.NORM.INV(D4685,'Input Parameters'!$E$20,'Input Parameters'!$F$20)))</f>
        <v>3532.8113264772383</v>
      </c>
      <c r="F4685" s="10">
        <f t="shared" ca="1" si="635"/>
        <v>0.39358070898043152</v>
      </c>
      <c r="G4685" s="61">
        <f ca="1">_xlfn.NORM.INV(F4685,'Input Parameters'!$E$21,'Input Parameters'!$F$21)</f>
        <v>282.72781189593456</v>
      </c>
      <c r="H4685" s="54">
        <f ca="1">EXP(E4685*(1/'Input Parameters'!$E$22-1/G4685))</f>
        <v>0.64527817567023982</v>
      </c>
      <c r="I4685" s="10">
        <f t="shared" ca="1" si="636"/>
        <v>0.2469017723623953</v>
      </c>
      <c r="J4685" s="29">
        <f ca="1">_xlfn.BETA.INV(I4685,'Input Parameters'!$L$24,'Input Parameters'!$M$24,'Input Parameters'!$J$24,'Input Parameters'!$K$24)</f>
        <v>0.49466816041426143</v>
      </c>
      <c r="K4685" s="156">
        <f ca="1">('Input Parameters'!$E$25/'Input Parameters'!$E$31)^$J4685</f>
        <v>2.8767020846263588E-2</v>
      </c>
      <c r="L4685" s="66">
        <f ca="1">$H4685*$C4685*'Input Parameters'!$E$23*K4685</f>
        <v>9.46207806355884</v>
      </c>
      <c r="M4685" s="23">
        <f t="shared" ca="1" si="637"/>
        <v>0.29377686705808492</v>
      </c>
      <c r="N4685" s="15">
        <f ca="1">_xlfn.NORM.INV(M4685,'Input Parameters'!$E$26,'Input Parameters'!$F$26)</f>
        <v>2.2609927906217939E-2</v>
      </c>
      <c r="O4685" s="8">
        <f t="shared" ca="1" si="638"/>
        <v>0.4702059109001604</v>
      </c>
      <c r="P4685" s="29">
        <f ca="1">_xlfn.LOGNORM.INV(O4685,'Input Parameters'!$H$27,'Input Parameters'!$I$27)</f>
        <v>1.3773215049830381</v>
      </c>
      <c r="Q4685" s="10"/>
      <c r="R4685" s="15">
        <f>'Input Parameters'!$E$28</f>
        <v>12.7</v>
      </c>
      <c r="S4685" s="10">
        <f t="shared" ca="1" si="639"/>
        <v>0.85359342904557933</v>
      </c>
      <c r="T4685" s="25">
        <f ca="1">_xlfn.LOGNORM.INV(S4685,'Input Parameters'!$H$29,'Input Parameters'!$I$29)</f>
        <v>65.532105627484825</v>
      </c>
      <c r="U4685" s="10">
        <f t="shared" ca="1" si="640"/>
        <v>0.5016431675326658</v>
      </c>
      <c r="V4685" s="29">
        <f ca="1">IF('Input Parameters'!$D$30="Beta",_xlfn.BETA.INV(U4685,'Input Parameters'!$L$30,'Input Parameters'!$M$30,'Input Parameters'!$J$30,'Input Parameters'!$K$30),IF('Input Parameters'!$D$30="LogNorm",_xlfn.LOGNORM.INV(U4685,'Input Parameters'!$H$30,'Input Parameters'!$I$30)))</f>
        <v>1.0008313675894536</v>
      </c>
      <c r="W4685" s="2">
        <f ca="1">N4685+(P4685-N4685)*(1-ERF((T4685-R4685)/(2*SQRT(L4685*'Input Parameters'!$E$31))))</f>
        <v>0.32683105672672574</v>
      </c>
      <c r="X4685">
        <f t="shared" ca="1" si="641"/>
        <v>1</v>
      </c>
      <c r="Y4685" s="7"/>
    </row>
    <row r="4686" spans="1:25" ht="15" customHeight="1" x14ac:dyDescent="0.3">
      <c r="A4686" s="130">
        <v>4679</v>
      </c>
      <c r="B4686" s="10">
        <f t="shared" ca="1" si="633"/>
        <v>0.29660283137737564</v>
      </c>
      <c r="C4686" s="57">
        <f ca="1">_xlfn.NORM.INV(B4686,'Input Parameters'!$E$19,'Input Parameters'!$F$19)</f>
        <v>522.16040458803673</v>
      </c>
      <c r="D4686" s="10">
        <f t="shared" ca="1" si="634"/>
        <v>0.4538736747980241</v>
      </c>
      <c r="E4686" s="59">
        <f ca="1">IF(_xlfn.NORM.INV(D4686,'Input Parameters'!$E$20,'Input Parameters'!$F$20)&lt;3500,3500,IF(_xlfn.NORM.INV(D4686,'Input Parameters'!$E$20,'Input Parameters'!$F$20)&gt;5500,5500,_xlfn.NORM.INV(D4686,'Input Parameters'!$E$20,'Input Parameters'!$F$20)))</f>
        <v>4718.8837376884358</v>
      </c>
      <c r="F4686" s="10">
        <f t="shared" ca="1" si="635"/>
        <v>0.37470125360434381</v>
      </c>
      <c r="G4686" s="61">
        <f ca="1">_xlfn.NORM.INV(F4686,'Input Parameters'!$E$21,'Input Parameters'!$F$21)</f>
        <v>282.33930137359516</v>
      </c>
      <c r="H4686" s="54">
        <f ca="1">EXP(E4686*(1/'Input Parameters'!$E$22-1/G4686))</f>
        <v>0.54437584441069897</v>
      </c>
      <c r="I4686" s="10">
        <f t="shared" ca="1" si="636"/>
        <v>0.4219756406175883</v>
      </c>
      <c r="J4686" s="29">
        <f ca="1">_xlfn.BETA.INV(I4686,'Input Parameters'!$L$24,'Input Parameters'!$M$24,'Input Parameters'!$J$24,'Input Parameters'!$K$24)</f>
        <v>0.57518126423308746</v>
      </c>
      <c r="K4686" s="156">
        <f ca="1">('Input Parameters'!$E$25/'Input Parameters'!$E$31)^$J4686</f>
        <v>1.6145881935665116E-2</v>
      </c>
      <c r="L4686" s="66">
        <f ca="1">$H4686*$C4686*'Input Parameters'!$E$23*K4686</f>
        <v>4.5894913393116648</v>
      </c>
      <c r="M4686" s="23">
        <f t="shared" ca="1" si="637"/>
        <v>0.9756023475314678</v>
      </c>
      <c r="N4686" s="15">
        <f ca="1">_xlfn.NORM.INV(M4686,'Input Parameters'!$E$26,'Input Parameters'!$F$26)</f>
        <v>7.5377894006937562E-2</v>
      </c>
      <c r="O4686" s="8">
        <f t="shared" ca="1" si="638"/>
        <v>0.57721270689286963</v>
      </c>
      <c r="P4686" s="29">
        <f ca="1">_xlfn.LOGNORM.INV(O4686,'Input Parameters'!$H$27,'Input Parameters'!$I$27)</f>
        <v>1.5517438837480382</v>
      </c>
      <c r="Q4686" s="10"/>
      <c r="R4686" s="15">
        <f>'Input Parameters'!$E$28</f>
        <v>12.7</v>
      </c>
      <c r="S4686" s="10">
        <f t="shared" ca="1" si="639"/>
        <v>0.93013913617952804</v>
      </c>
      <c r="T4686" s="25">
        <f ca="1">_xlfn.LOGNORM.INV(S4686,'Input Parameters'!$H$29,'Input Parameters'!$I$29)</f>
        <v>68.733749562003311</v>
      </c>
      <c r="U4686" s="10">
        <f t="shared" ca="1" si="640"/>
        <v>0.99391435123108174</v>
      </c>
      <c r="V4686" s="29">
        <f ca="1">IF('Input Parameters'!$D$30="Beta",_xlfn.BETA.INV(U4686,'Input Parameters'!$L$30,'Input Parameters'!$M$30,'Input Parameters'!$J$30,'Input Parameters'!$K$30),IF('Input Parameters'!$D$30="LogNorm",_xlfn.LOGNORM.INV(U4686,'Input Parameters'!$H$30,'Input Parameters'!$I$30)))</f>
        <v>2.68555138529626</v>
      </c>
      <c r="W4686" s="2">
        <f ca="1">N4686+(P4686-N4686)*(1-ERF((T4686-R4686)/(2*SQRT(L4686*'Input Parameters'!$E$31))))</f>
        <v>0.17043642164482006</v>
      </c>
      <c r="X4686">
        <f t="shared" ca="1" si="641"/>
        <v>1</v>
      </c>
      <c r="Y4686" s="7"/>
    </row>
    <row r="4687" spans="1:25" ht="15" customHeight="1" x14ac:dyDescent="0.3">
      <c r="A4687" s="130">
        <v>4680</v>
      </c>
      <c r="B4687" s="10">
        <f t="shared" ca="1" si="633"/>
        <v>0.48943116742215187</v>
      </c>
      <c r="C4687" s="57">
        <f ca="1">_xlfn.NORM.INV(B4687,'Input Parameters'!$E$19,'Input Parameters'!$F$19)</f>
        <v>565.06115271228441</v>
      </c>
      <c r="D4687" s="10">
        <f t="shared" ca="1" si="634"/>
        <v>0.82541008137021343</v>
      </c>
      <c r="E4687" s="59">
        <f ca="1">IF(_xlfn.NORM.INV(D4687,'Input Parameters'!$E$20,'Input Parameters'!$F$20)&lt;3500,3500,IF(_xlfn.NORM.INV(D4687,'Input Parameters'!$E$20,'Input Parameters'!$F$20)&gt;5500,5500,_xlfn.NORM.INV(D4687,'Input Parameters'!$E$20,'Input Parameters'!$F$20)))</f>
        <v>5455.3269267313599</v>
      </c>
      <c r="F4687" s="10">
        <f t="shared" ca="1" si="635"/>
        <v>7.1691879085472476E-2</v>
      </c>
      <c r="G4687" s="61">
        <f ca="1">_xlfn.NORM.INV(F4687,'Input Parameters'!$E$21,'Input Parameters'!$F$21)</f>
        <v>273.34841746889401</v>
      </c>
      <c r="H4687" s="54">
        <f ca="1">EXP(E4687*(1/'Input Parameters'!$E$22-1/G4687))</f>
        <v>0.26222600083341308</v>
      </c>
      <c r="I4687" s="10">
        <f t="shared" ca="1" si="636"/>
        <v>0.87999931192185599</v>
      </c>
      <c r="J4687" s="29">
        <f ca="1">_xlfn.BETA.INV(I4687,'Input Parameters'!$L$24,'Input Parameters'!$M$24,'Input Parameters'!$J$24,'Input Parameters'!$K$24)</f>
        <v>0.77924762351778065</v>
      </c>
      <c r="K4687" s="156">
        <f ca="1">('Input Parameters'!$E$25/'Input Parameters'!$E$31)^$J4687</f>
        <v>3.7351398498877472E-3</v>
      </c>
      <c r="L4687" s="66">
        <f ca="1">$H4687*$C4687*'Input Parameters'!$E$23*K4687</f>
        <v>0.55344958981718773</v>
      </c>
      <c r="M4687" s="23">
        <f t="shared" ca="1" si="637"/>
        <v>0.31908470528344002</v>
      </c>
      <c r="N4687" s="15">
        <f ca="1">_xlfn.NORM.INV(M4687,'Input Parameters'!$E$26,'Input Parameters'!$F$26)</f>
        <v>2.4124544080849481E-2</v>
      </c>
      <c r="O4687" s="8">
        <f t="shared" ca="1" si="638"/>
        <v>0.97162152339476249</v>
      </c>
      <c r="P4687" s="29">
        <f ca="1">_xlfn.LOGNORM.INV(O4687,'Input Parameters'!$H$27,'Input Parameters'!$I$27)</f>
        <v>3.3071389391004034</v>
      </c>
      <c r="Q4687" s="10"/>
      <c r="R4687" s="15">
        <f>'Input Parameters'!$E$28</f>
        <v>12.7</v>
      </c>
      <c r="S4687" s="10">
        <f t="shared" ca="1" si="639"/>
        <v>0.25049044731942882</v>
      </c>
      <c r="T4687" s="25">
        <f ca="1">_xlfn.LOGNORM.INV(S4687,'Input Parameters'!$H$29,'Input Parameters'!$I$29)</f>
        <v>53.994278700164458</v>
      </c>
      <c r="U4687" s="10">
        <f t="shared" ca="1" si="640"/>
        <v>0.91284513445373272</v>
      </c>
      <c r="V4687" s="29">
        <f ca="1">IF('Input Parameters'!$D$30="Beta",_xlfn.BETA.INV(U4687,'Input Parameters'!$L$30,'Input Parameters'!$M$30,'Input Parameters'!$J$30,'Input Parameters'!$K$30),IF('Input Parameters'!$D$30="LogNorm",_xlfn.LOGNORM.INV(U4687,'Input Parameters'!$H$30,'Input Parameters'!$I$30)))</f>
        <v>1.7073109877095181</v>
      </c>
      <c r="W4687" s="2">
        <f ca="1">N4687+(P4687-N4687)*(1-ERF((T4687-R4687)/(2*SQRT(L4687*'Input Parameters'!$E$31))))</f>
        <v>2.4409319783269625E-2</v>
      </c>
      <c r="X4687">
        <f t="shared" ca="1" si="641"/>
        <v>1</v>
      </c>
      <c r="Y4687" s="7"/>
    </row>
    <row r="4688" spans="1:25" ht="15" customHeight="1" x14ac:dyDescent="0.3">
      <c r="A4688" s="130">
        <v>4681</v>
      </c>
      <c r="B4688" s="10">
        <f t="shared" ca="1" si="633"/>
        <v>0.91448680437453356</v>
      </c>
      <c r="C4688" s="57">
        <f ca="1">_xlfn.NORM.INV(B4688,'Input Parameters'!$E$19,'Input Parameters'!$F$19)</f>
        <v>682.97317022168681</v>
      </c>
      <c r="D4688" s="10">
        <f t="shared" ca="1" si="634"/>
        <v>0.20931494654977167</v>
      </c>
      <c r="E4688" s="59">
        <f ca="1">IF(_xlfn.NORM.INV(D4688,'Input Parameters'!$E$20,'Input Parameters'!$F$20)&lt;3500,3500,IF(_xlfn.NORM.INV(D4688,'Input Parameters'!$E$20,'Input Parameters'!$F$20)&gt;5500,5500,_xlfn.NORM.INV(D4688,'Input Parameters'!$E$20,'Input Parameters'!$F$20)))</f>
        <v>4233.8396311664055</v>
      </c>
      <c r="F4688" s="10">
        <f t="shared" ca="1" si="635"/>
        <v>0.63733306078863017</v>
      </c>
      <c r="G4688" s="61">
        <f ca="1">_xlfn.NORM.INV(F4688,'Input Parameters'!$E$21,'Input Parameters'!$F$21)</f>
        <v>287.61152623026135</v>
      </c>
      <c r="H4688" s="54">
        <f ca="1">EXP(E4688*(1/'Input Parameters'!$E$22-1/G4688))</f>
        <v>0.7628272398000574</v>
      </c>
      <c r="I4688" s="10">
        <f t="shared" ca="1" si="636"/>
        <v>0.48319025962487416</v>
      </c>
      <c r="J4688" s="29">
        <f ca="1">_xlfn.BETA.INV(I4688,'Input Parameters'!$L$24,'Input Parameters'!$M$24,'Input Parameters'!$J$24,'Input Parameters'!$K$24)</f>
        <v>0.60035886311075137</v>
      </c>
      <c r="K4688" s="156">
        <f ca="1">('Input Parameters'!$E$25/'Input Parameters'!$E$31)^$J4688</f>
        <v>1.3477913672873192E-2</v>
      </c>
      <c r="L4688" s="66">
        <f ca="1">$H4688*$C4688*'Input Parameters'!$E$23*K4688</f>
        <v>7.0218654995601906</v>
      </c>
      <c r="M4688" s="23">
        <f t="shared" ca="1" si="637"/>
        <v>1.8505030489492258E-2</v>
      </c>
      <c r="N4688" s="15">
        <f ca="1">_xlfn.NORM.INV(M4688,'Input Parameters'!$E$26,'Input Parameters'!$F$26)</f>
        <v>-9.7987143302688748E-3</v>
      </c>
      <c r="O4688" s="8">
        <f t="shared" ca="1" si="638"/>
        <v>0.60704043265486451</v>
      </c>
      <c r="P4688" s="29">
        <f ca="1">_xlfn.LOGNORM.INV(O4688,'Input Parameters'!$H$27,'Input Parameters'!$I$27)</f>
        <v>1.6054060733319409</v>
      </c>
      <c r="Q4688" s="10"/>
      <c r="R4688" s="15">
        <f>'Input Parameters'!$E$28</f>
        <v>12.7</v>
      </c>
      <c r="S4688" s="10">
        <f t="shared" ca="1" si="639"/>
        <v>0.51882262665427759</v>
      </c>
      <c r="T4688" s="25">
        <f ca="1">_xlfn.LOGNORM.INV(S4688,'Input Parameters'!$H$29,'Input Parameters'!$I$29)</f>
        <v>58.541225965271508</v>
      </c>
      <c r="U4688" s="10">
        <f t="shared" ca="1" si="640"/>
        <v>0.64982218322541807</v>
      </c>
      <c r="V4688" s="29">
        <f ca="1">IF('Input Parameters'!$D$30="Beta",_xlfn.BETA.INV(U4688,'Input Parameters'!$L$30,'Input Parameters'!$M$30,'Input Parameters'!$J$30,'Input Parameters'!$K$30),IF('Input Parameters'!$D$30="LogNorm",_xlfn.LOGNORM.INV(U4688,'Input Parameters'!$H$30,'Input Parameters'!$I$30)))</f>
        <v>1.162958221072186</v>
      </c>
      <c r="W4688" s="2">
        <f ca="1">N4688+(P4688-N4688)*(1-ERF((T4688-R4688)/(2*SQRT(L4688*'Input Parameters'!$E$31))))</f>
        <v>0.34754201095936366</v>
      </c>
      <c r="X4688">
        <f t="shared" ca="1" si="641"/>
        <v>1</v>
      </c>
      <c r="Y4688" s="7"/>
    </row>
    <row r="4689" spans="1:25" ht="15" customHeight="1" x14ac:dyDescent="0.3">
      <c r="A4689" s="130">
        <v>4682</v>
      </c>
      <c r="B4689" s="10">
        <f t="shared" ca="1" si="633"/>
        <v>7.5213170940903962E-2</v>
      </c>
      <c r="C4689" s="57">
        <f ca="1">_xlfn.NORM.INV(B4689,'Input Parameters'!$E$19,'Input Parameters'!$F$19)</f>
        <v>445.78670314529739</v>
      </c>
      <c r="D4689" s="10">
        <f t="shared" ca="1" si="634"/>
        <v>0.55966136003935707</v>
      </c>
      <c r="E4689" s="59">
        <f ca="1">IF(_xlfn.NORM.INV(D4689,'Input Parameters'!$E$20,'Input Parameters'!$F$20)&lt;3500,3500,IF(_xlfn.NORM.INV(D4689,'Input Parameters'!$E$20,'Input Parameters'!$F$20)&gt;5500,5500,_xlfn.NORM.INV(D4689,'Input Parameters'!$E$20,'Input Parameters'!$F$20)))</f>
        <v>4905.0774885268484</v>
      </c>
      <c r="F4689" s="10">
        <f t="shared" ca="1" si="635"/>
        <v>7.7939186865132681E-2</v>
      </c>
      <c r="G4689" s="61">
        <f ca="1">_xlfn.NORM.INV(F4689,'Input Parameters'!$E$21,'Input Parameters'!$F$21)</f>
        <v>273.69610345241341</v>
      </c>
      <c r="H4689" s="54">
        <f ca="1">EXP(E4689*(1/'Input Parameters'!$E$22-1/G4689))</f>
        <v>0.30705115004598882</v>
      </c>
      <c r="I4689" s="10">
        <f t="shared" ca="1" si="636"/>
        <v>0.17625034561723685</v>
      </c>
      <c r="J4689" s="29">
        <f ca="1">_xlfn.BETA.INV(I4689,'Input Parameters'!$L$24,'Input Parameters'!$M$24,'Input Parameters'!$J$24,'Input Parameters'!$K$24)</f>
        <v>0.45417116425126997</v>
      </c>
      <c r="K4689" s="156">
        <f ca="1">('Input Parameters'!$E$25/'Input Parameters'!$E$31)^$J4689</f>
        <v>3.8464539166683458E-2</v>
      </c>
      <c r="L4689" s="66">
        <f ca="1">$H4689*$C4689*'Input Parameters'!$E$23*K4689</f>
        <v>5.2649999604783719</v>
      </c>
      <c r="M4689" s="23">
        <f t="shared" ca="1" si="637"/>
        <v>0.2903968493380209</v>
      </c>
      <c r="N4689" s="15">
        <f ca="1">_xlfn.NORM.INV(M4689,'Input Parameters'!$E$26,'Input Parameters'!$F$26)</f>
        <v>2.2403259384258356E-2</v>
      </c>
      <c r="O4689" s="8">
        <f t="shared" ca="1" si="638"/>
        <v>0.64862497665330943</v>
      </c>
      <c r="P4689" s="29">
        <f ca="1">_xlfn.LOGNORM.INV(O4689,'Input Parameters'!$H$27,'Input Parameters'!$I$27)</f>
        <v>1.685463679847601</v>
      </c>
      <c r="Q4689" s="10"/>
      <c r="R4689" s="15">
        <f>'Input Parameters'!$E$28</f>
        <v>12.7</v>
      </c>
      <c r="S4689" s="10">
        <f t="shared" ca="1" si="639"/>
        <v>2.1640856030817224E-2</v>
      </c>
      <c r="T4689" s="25">
        <f ca="1">_xlfn.LOGNORM.INV(S4689,'Input Parameters'!$H$29,'Input Parameters'!$I$29)</f>
        <v>46.410695360500391</v>
      </c>
      <c r="U4689" s="10">
        <f t="shared" ca="1" si="640"/>
        <v>0.77754581720895211</v>
      </c>
      <c r="V4689" s="29">
        <f ca="1">IF('Input Parameters'!$D$30="Beta",_xlfn.BETA.INV(U4689,'Input Parameters'!$L$30,'Input Parameters'!$M$30,'Input Parameters'!$J$30,'Input Parameters'!$K$30),IF('Input Parameters'!$D$30="LogNorm",_xlfn.LOGNORM.INV(U4689,'Input Parameters'!$H$30,'Input Parameters'!$I$30)))</f>
        <v>1.350479442454247</v>
      </c>
      <c r="W4689" s="2">
        <f ca="1">N4689+(P4689-N4689)*(1-ERF((T4689-R4689)/(2*SQRT(L4689*'Input Parameters'!$E$31))))</f>
        <v>0.51944835291487301</v>
      </c>
      <c r="X4689">
        <f t="shared" ca="1" si="641"/>
        <v>1</v>
      </c>
      <c r="Y4689" s="7"/>
    </row>
    <row r="4690" spans="1:25" ht="15" customHeight="1" x14ac:dyDescent="0.3">
      <c r="A4690" s="130">
        <v>4683</v>
      </c>
      <c r="B4690" s="10">
        <f t="shared" ca="1" si="633"/>
        <v>0.52527025397633575</v>
      </c>
      <c r="C4690" s="57">
        <f ca="1">_xlfn.NORM.INV(B4690,'Input Parameters'!$E$19,'Input Parameters'!$F$19)</f>
        <v>572.65607913358053</v>
      </c>
      <c r="D4690" s="10">
        <f t="shared" ca="1" si="634"/>
        <v>0.98922630859149185</v>
      </c>
      <c r="E4690" s="59">
        <f ca="1">IF(_xlfn.NORM.INV(D4690,'Input Parameters'!$E$20,'Input Parameters'!$F$20)&lt;3500,3500,IF(_xlfn.NORM.INV(D4690,'Input Parameters'!$E$20,'Input Parameters'!$F$20)&gt;5500,5500,_xlfn.NORM.INV(D4690,'Input Parameters'!$E$20,'Input Parameters'!$F$20)))</f>
        <v>5500</v>
      </c>
      <c r="F4690" s="10">
        <f t="shared" ca="1" si="635"/>
        <v>0.57533981324470618</v>
      </c>
      <c r="G4690" s="61">
        <f ca="1">_xlfn.NORM.INV(F4690,'Input Parameters'!$E$21,'Input Parameters'!$F$21)</f>
        <v>286.3432872277221</v>
      </c>
      <c r="H4690" s="54">
        <f ca="1">EXP(E4690*(1/'Input Parameters'!$E$22-1/G4690))</f>
        <v>0.64637008152871256</v>
      </c>
      <c r="I4690" s="10">
        <f t="shared" ca="1" si="636"/>
        <v>0.69152435393202771</v>
      </c>
      <c r="J4690" s="29">
        <f ca="1">_xlfn.BETA.INV(I4690,'Input Parameters'!$L$24,'Input Parameters'!$M$24,'Input Parameters'!$J$24,'Input Parameters'!$K$24)</f>
        <v>0.6852375942012473</v>
      </c>
      <c r="K4690" s="156">
        <f ca="1">('Input Parameters'!$E$25/'Input Parameters'!$E$31)^$J4690</f>
        <v>7.3314307879683641E-3</v>
      </c>
      <c r="L4690" s="66">
        <f ca="1">$H4690*$C4690*'Input Parameters'!$E$23*K4690</f>
        <v>2.7137126585229665</v>
      </c>
      <c r="M4690" s="23">
        <f t="shared" ca="1" si="637"/>
        <v>0.37281928082275617</v>
      </c>
      <c r="N4690" s="15">
        <f ca="1">_xlfn.NORM.INV(M4690,'Input Parameters'!$E$26,'Input Parameters'!$F$26)</f>
        <v>2.7187692709519894E-2</v>
      </c>
      <c r="O4690" s="8">
        <f t="shared" ca="1" si="638"/>
        <v>0.49362035731276888</v>
      </c>
      <c r="P4690" s="29">
        <f ca="1">_xlfn.LOGNORM.INV(O4690,'Input Parameters'!$H$27,'Input Parameters'!$I$27)</f>
        <v>1.4135960203621794</v>
      </c>
      <c r="Q4690" s="10"/>
      <c r="R4690" s="15">
        <f>'Input Parameters'!$E$28</f>
        <v>12.7</v>
      </c>
      <c r="S4690" s="10">
        <f t="shared" ca="1" si="639"/>
        <v>0.61601916808973145</v>
      </c>
      <c r="T4690" s="25">
        <f ca="1">_xlfn.LOGNORM.INV(S4690,'Input Parameters'!$H$29,'Input Parameters'!$I$29)</f>
        <v>60.193080160369576</v>
      </c>
      <c r="U4690" s="10">
        <f t="shared" ca="1" si="640"/>
        <v>0.66084335015104978</v>
      </c>
      <c r="V4690" s="29">
        <f ca="1">IF('Input Parameters'!$D$30="Beta",_xlfn.BETA.INV(U4690,'Input Parameters'!$L$30,'Input Parameters'!$M$30,'Input Parameters'!$J$30,'Input Parameters'!$K$30),IF('Input Parameters'!$D$30="LogNorm",_xlfn.LOGNORM.INV(U4690,'Input Parameters'!$H$30,'Input Parameters'!$I$30)))</f>
        <v>1.1767635504327825</v>
      </c>
      <c r="W4690" s="2">
        <f ca="1">N4690+(P4690-N4690)*(1-ERF((T4690-R4690)/(2*SQRT(L4690*'Input Parameters'!$E$31))))</f>
        <v>8.4708823343298184E-2</v>
      </c>
      <c r="X4690">
        <f t="shared" ca="1" si="641"/>
        <v>1</v>
      </c>
      <c r="Y4690" s="7"/>
    </row>
    <row r="4691" spans="1:25" ht="15" customHeight="1" x14ac:dyDescent="0.3">
      <c r="A4691" s="130">
        <v>4684</v>
      </c>
      <c r="B4691" s="10">
        <f t="shared" ca="1" si="633"/>
        <v>9.5158925465749777E-2</v>
      </c>
      <c r="C4691" s="57">
        <f ca="1">_xlfn.NORM.INV(B4691,'Input Parameters'!$E$19,'Input Parameters'!$F$19)</f>
        <v>456.63547017128468</v>
      </c>
      <c r="D4691" s="10">
        <f t="shared" ca="1" si="634"/>
        <v>0.4478373465870551</v>
      </c>
      <c r="E4691" s="59">
        <f ca="1">IF(_xlfn.NORM.INV(D4691,'Input Parameters'!$E$20,'Input Parameters'!$F$20)&lt;3500,3500,IF(_xlfn.NORM.INV(D4691,'Input Parameters'!$E$20,'Input Parameters'!$F$20)&gt;5500,5500,_xlfn.NORM.INV(D4691,'Input Parameters'!$E$20,'Input Parameters'!$F$20)))</f>
        <v>4708.2109677245635</v>
      </c>
      <c r="F4691" s="10">
        <f t="shared" ca="1" si="635"/>
        <v>0.95779911107653382</v>
      </c>
      <c r="G4691" s="61">
        <f ca="1">_xlfn.NORM.INV(F4691,'Input Parameters'!$E$21,'Input Parameters'!$F$21)</f>
        <v>298.41398541545652</v>
      </c>
      <c r="H4691" s="54">
        <f ca="1">EXP(E4691*(1/'Input Parameters'!$E$22-1/G4691))</f>
        <v>1.3384764379559011</v>
      </c>
      <c r="I4691" s="10">
        <f t="shared" ca="1" si="636"/>
        <v>0.84878207515629178</v>
      </c>
      <c r="J4691" s="29">
        <f ca="1">_xlfn.BETA.INV(I4691,'Input Parameters'!$L$24,'Input Parameters'!$M$24,'Input Parameters'!$J$24,'Input Parameters'!$K$24)</f>
        <v>0.76055841078668396</v>
      </c>
      <c r="K4691" s="156">
        <f ca="1">('Input Parameters'!$E$25/'Input Parameters'!$E$31)^$J4691</f>
        <v>4.2710223313934337E-3</v>
      </c>
      <c r="L4691" s="66">
        <f ca="1">$H4691*$C4691*'Input Parameters'!$E$23*K4691</f>
        <v>2.6104309856495211</v>
      </c>
      <c r="M4691" s="23">
        <f t="shared" ca="1" si="637"/>
        <v>4.3728563329699655E-2</v>
      </c>
      <c r="N4691" s="15">
        <f ca="1">_xlfn.NORM.INV(M4691,'Input Parameters'!$E$26,'Input Parameters'!$F$26)</f>
        <v>-1.8882997148058009E-3</v>
      </c>
      <c r="O4691" s="8">
        <f t="shared" ca="1" si="638"/>
        <v>0.57151394239954056</v>
      </c>
      <c r="P4691" s="29">
        <f ca="1">_xlfn.LOGNORM.INV(O4691,'Input Parameters'!$H$27,'Input Parameters'!$I$27)</f>
        <v>1.5417953670466731</v>
      </c>
      <c r="Q4691" s="10"/>
      <c r="R4691" s="15">
        <f>'Input Parameters'!$E$28</f>
        <v>12.7</v>
      </c>
      <c r="S4691" s="10">
        <f t="shared" ca="1" si="639"/>
        <v>0.19632883339461016</v>
      </c>
      <c r="T4691" s="25">
        <f ca="1">_xlfn.LOGNORM.INV(S4691,'Input Parameters'!$H$29,'Input Parameters'!$I$29)</f>
        <v>52.902999078492151</v>
      </c>
      <c r="U4691" s="10">
        <f t="shared" ca="1" si="640"/>
        <v>0.76555988822846377</v>
      </c>
      <c r="V4691" s="29">
        <f ca="1">IF('Input Parameters'!$D$30="Beta",_xlfn.BETA.INV(U4691,'Input Parameters'!$L$30,'Input Parameters'!$M$30,'Input Parameters'!$J$30,'Input Parameters'!$K$30),IF('Input Parameters'!$D$30="LogNorm",_xlfn.LOGNORM.INV(U4691,'Input Parameters'!$H$30,'Input Parameters'!$I$30)))</f>
        <v>1.3295389523780319</v>
      </c>
      <c r="W4691" s="2">
        <f ca="1">N4691+(P4691-N4691)*(1-ERF((T4691-R4691)/(2*SQRT(L4691*'Input Parameters'!$E$31))))</f>
        <v>0.11928151916187826</v>
      </c>
      <c r="X4691">
        <f t="shared" ca="1" si="641"/>
        <v>1</v>
      </c>
      <c r="Y4691" s="7"/>
    </row>
    <row r="4692" spans="1:25" ht="15" customHeight="1" x14ac:dyDescent="0.3">
      <c r="A4692" s="130">
        <v>4685</v>
      </c>
      <c r="B4692" s="10">
        <f t="shared" ca="1" si="633"/>
        <v>0.72369655646796327</v>
      </c>
      <c r="C4692" s="57">
        <f ca="1">_xlfn.NORM.INV(B4692,'Input Parameters'!$E$19,'Input Parameters'!$F$19)</f>
        <v>617.48102693450051</v>
      </c>
      <c r="D4692" s="10">
        <f t="shared" ca="1" si="634"/>
        <v>0.71904341551656448</v>
      </c>
      <c r="E4692" s="59">
        <f ca="1">IF(_xlfn.NORM.INV(D4692,'Input Parameters'!$E$20,'Input Parameters'!$F$20)&lt;3500,3500,IF(_xlfn.NORM.INV(D4692,'Input Parameters'!$E$20,'Input Parameters'!$F$20)&gt;5500,5500,_xlfn.NORM.INV(D4692,'Input Parameters'!$E$20,'Input Parameters'!$F$20)))</f>
        <v>5206.0015039177606</v>
      </c>
      <c r="F4692" s="10">
        <f t="shared" ca="1" si="635"/>
        <v>8.5524402208585037E-2</v>
      </c>
      <c r="G4692" s="61">
        <f ca="1">_xlfn.NORM.INV(F4692,'Input Parameters'!$E$21,'Input Parameters'!$F$21)</f>
        <v>274.09090528364914</v>
      </c>
      <c r="H4692" s="54">
        <f ca="1">EXP(E4692*(1/'Input Parameters'!$E$22-1/G4692))</f>
        <v>0.29352845172105452</v>
      </c>
      <c r="I4692" s="10">
        <f t="shared" ca="1" si="636"/>
        <v>0.59475233200595246</v>
      </c>
      <c r="J4692" s="29">
        <f ca="1">_xlfn.BETA.INV(I4692,'Input Parameters'!$L$24,'Input Parameters'!$M$24,'Input Parameters'!$J$24,'Input Parameters'!$K$24)</f>
        <v>0.64527571025743935</v>
      </c>
      <c r="K4692" s="156">
        <f ca="1">('Input Parameters'!$E$25/'Input Parameters'!$E$31)^$J4692</f>
        <v>9.7653379764720879E-3</v>
      </c>
      <c r="L4692" s="66">
        <f ca="1">$H4692*$C4692*'Input Parameters'!$E$23*K4692</f>
        <v>1.769950416972393</v>
      </c>
      <c r="M4692" s="23">
        <f t="shared" ca="1" si="637"/>
        <v>7.2948199310056916E-2</v>
      </c>
      <c r="N4692" s="15">
        <f ca="1">_xlfn.NORM.INV(M4692,'Input Parameters'!$E$26,'Input Parameters'!$F$26)</f>
        <v>3.4622192584625872E-3</v>
      </c>
      <c r="O4692" s="8">
        <f t="shared" ca="1" si="638"/>
        <v>0.41659063788492168</v>
      </c>
      <c r="P4692" s="29">
        <f ca="1">_xlfn.LOGNORM.INV(O4692,'Input Parameters'!$H$27,'Input Parameters'!$I$27)</f>
        <v>1.296968823791903</v>
      </c>
      <c r="Q4692" s="10"/>
      <c r="R4692" s="15">
        <f>'Input Parameters'!$E$28</f>
        <v>12.7</v>
      </c>
      <c r="S4692" s="10">
        <f t="shared" ca="1" si="639"/>
        <v>0.27724677928645647</v>
      </c>
      <c r="T4692" s="25">
        <f ca="1">_xlfn.LOGNORM.INV(S4692,'Input Parameters'!$H$29,'Input Parameters'!$I$29)</f>
        <v>54.493098779418773</v>
      </c>
      <c r="U4692" s="10">
        <f t="shared" ca="1" si="640"/>
        <v>0.73658796978549324</v>
      </c>
      <c r="V4692" s="29">
        <f ca="1">IF('Input Parameters'!$D$30="Beta",_xlfn.BETA.INV(U4692,'Input Parameters'!$L$30,'Input Parameters'!$M$30,'Input Parameters'!$J$30,'Input Parameters'!$K$30),IF('Input Parameters'!$D$30="LogNorm",_xlfn.LOGNORM.INV(U4692,'Input Parameters'!$H$30,'Input Parameters'!$I$30)))</f>
        <v>1.2824508852038732</v>
      </c>
      <c r="W4692" s="2">
        <f ca="1">N4692+(P4692-N4692)*(1-ERF((T4692-R4692)/(2*SQRT(L4692*'Input Parameters'!$E$31))))</f>
        <v>3.7520277478713698E-2</v>
      </c>
      <c r="X4692">
        <f t="shared" ca="1" si="641"/>
        <v>1</v>
      </c>
      <c r="Y4692" s="7"/>
    </row>
    <row r="4693" spans="1:25" ht="15" customHeight="1" x14ac:dyDescent="0.3">
      <c r="A4693" s="130">
        <v>4686</v>
      </c>
      <c r="B4693" s="10">
        <f t="shared" ca="1" si="633"/>
        <v>0.76586493300347125</v>
      </c>
      <c r="C4693" s="57">
        <f ca="1">_xlfn.NORM.INV(B4693,'Input Parameters'!$E$19,'Input Parameters'!$F$19)</f>
        <v>628.587556795919</v>
      </c>
      <c r="D4693" s="10">
        <f t="shared" ca="1" si="634"/>
        <v>0.9616638046739614</v>
      </c>
      <c r="E4693" s="59">
        <f ca="1">IF(_xlfn.NORM.INV(D4693,'Input Parameters'!$E$20,'Input Parameters'!$F$20)&lt;3500,3500,IF(_xlfn.NORM.INV(D4693,'Input Parameters'!$E$20,'Input Parameters'!$F$20)&gt;5500,5500,_xlfn.NORM.INV(D4693,'Input Parameters'!$E$20,'Input Parameters'!$F$20)))</f>
        <v>5500</v>
      </c>
      <c r="F4693" s="10">
        <f t="shared" ca="1" si="635"/>
        <v>0.3651351240321894</v>
      </c>
      <c r="G4693" s="61">
        <f ca="1">_xlfn.NORM.INV(F4693,'Input Parameters'!$E$21,'Input Parameters'!$F$21)</f>
        <v>282.14013874194836</v>
      </c>
      <c r="H4693" s="54">
        <f ca="1">EXP(E4693*(1/'Input Parameters'!$E$22-1/G4693))</f>
        <v>0.48552347109951383</v>
      </c>
      <c r="I4693" s="10">
        <f t="shared" ca="1" si="636"/>
        <v>0.41820836227938385</v>
      </c>
      <c r="J4693" s="29">
        <f ca="1">_xlfn.BETA.INV(I4693,'Input Parameters'!$L$24,'Input Parameters'!$M$24,'Input Parameters'!$J$24,'Input Parameters'!$K$24)</f>
        <v>0.57360334024179283</v>
      </c>
      <c r="K4693" s="156">
        <f ca="1">('Input Parameters'!$E$25/'Input Parameters'!$E$31)^$J4693</f>
        <v>1.6329680502229545E-2</v>
      </c>
      <c r="L4693" s="66">
        <f ca="1">$H4693*$C4693*'Input Parameters'!$E$23*K4693</f>
        <v>4.9837207147553606</v>
      </c>
      <c r="M4693" s="23">
        <f t="shared" ca="1" si="637"/>
        <v>4.6053597438332372E-2</v>
      </c>
      <c r="N4693" s="15">
        <f ca="1">_xlfn.NORM.INV(M4693,'Input Parameters'!$E$26,'Input Parameters'!$F$26)</f>
        <v>-1.3720951028754272E-3</v>
      </c>
      <c r="O4693" s="8">
        <f t="shared" ca="1" si="638"/>
        <v>0.57635989752946015</v>
      </c>
      <c r="P4693" s="29">
        <f ca="1">_xlfn.LOGNORM.INV(O4693,'Input Parameters'!$H$27,'Input Parameters'!$I$27)</f>
        <v>1.5502492865132969</v>
      </c>
      <c r="Q4693" s="10"/>
      <c r="R4693" s="15">
        <f>'Input Parameters'!$E$28</f>
        <v>12.7</v>
      </c>
      <c r="S4693" s="10">
        <f t="shared" ca="1" si="639"/>
        <v>0.910208649254587</v>
      </c>
      <c r="T4693" s="25">
        <f ca="1">_xlfn.LOGNORM.INV(S4693,'Input Parameters'!$H$29,'Input Parameters'!$I$29)</f>
        <v>67.701433626664482</v>
      </c>
      <c r="U4693" s="10">
        <f t="shared" ca="1" si="640"/>
        <v>0.3111927779938175</v>
      </c>
      <c r="V4693" s="29">
        <f ca="1">IF('Input Parameters'!$D$30="Beta",_xlfn.BETA.INV(U4693,'Input Parameters'!$L$30,'Input Parameters'!$M$30,'Input Parameters'!$J$30,'Input Parameters'!$K$30),IF('Input Parameters'!$D$30="LogNorm",_xlfn.LOGNORM.INV(U4693,'Input Parameters'!$H$30,'Input Parameters'!$I$30)))</f>
        <v>0.82283670620518512</v>
      </c>
      <c r="W4693" s="2">
        <f ca="1">N4693+(P4693-N4693)*(1-ERF((T4693-R4693)/(2*SQRT(L4693*'Input Parameters'!$E$31))))</f>
        <v>0.12506111157000924</v>
      </c>
      <c r="X4693">
        <f t="shared" ca="1" si="641"/>
        <v>1</v>
      </c>
      <c r="Y4693" s="7"/>
    </row>
    <row r="4694" spans="1:25" ht="15" customHeight="1" x14ac:dyDescent="0.3">
      <c r="A4694" s="130">
        <v>4687</v>
      </c>
      <c r="B4694" s="10">
        <f t="shared" ca="1" si="633"/>
        <v>0.34796268693341659</v>
      </c>
      <c r="C4694" s="57">
        <f ca="1">_xlfn.NORM.INV(B4694,'Input Parameters'!$E$19,'Input Parameters'!$F$19)</f>
        <v>534.27514797498566</v>
      </c>
      <c r="D4694" s="10">
        <f t="shared" ca="1" si="634"/>
        <v>0.23218711082908516</v>
      </c>
      <c r="E4694" s="59">
        <f ca="1">IF(_xlfn.NORM.INV(D4694,'Input Parameters'!$E$20,'Input Parameters'!$F$20)&lt;3500,3500,IF(_xlfn.NORM.INV(D4694,'Input Parameters'!$E$20,'Input Parameters'!$F$20)&gt;5500,5500,_xlfn.NORM.INV(D4694,'Input Parameters'!$E$20,'Input Parameters'!$F$20)))</f>
        <v>4287.8358272875075</v>
      </c>
      <c r="F4694" s="10">
        <f t="shared" ca="1" si="635"/>
        <v>0.93355080404277535</v>
      </c>
      <c r="G4694" s="61">
        <f ca="1">_xlfn.NORM.INV(F4694,'Input Parameters'!$E$21,'Input Parameters'!$F$21)</f>
        <v>296.66177136692227</v>
      </c>
      <c r="H4694" s="54">
        <f ca="1">EXP(E4694*(1/'Input Parameters'!$E$22-1/G4694))</f>
        <v>1.1979769724711646</v>
      </c>
      <c r="I4694" s="10">
        <f t="shared" ca="1" si="636"/>
        <v>2.2008340616338606E-2</v>
      </c>
      <c r="J4694" s="29">
        <f ca="1">_xlfn.BETA.INV(I4694,'Input Parameters'!$L$24,'Input Parameters'!$M$24,'Input Parameters'!$J$24,'Input Parameters'!$K$24)</f>
        <v>0.2869812413028977</v>
      </c>
      <c r="K4694" s="156">
        <f ca="1">('Input Parameters'!$E$25/'Input Parameters'!$E$31)^$J4694</f>
        <v>0.12762313304073938</v>
      </c>
      <c r="L4694" s="66">
        <f ca="1">$H4694*$C4694*'Input Parameters'!$E$23*K4694</f>
        <v>81.685100059817813</v>
      </c>
      <c r="M4694" s="23">
        <f t="shared" ca="1" si="637"/>
        <v>0.28642092255490037</v>
      </c>
      <c r="N4694" s="15">
        <f ca="1">_xlfn.NORM.INV(M4694,'Input Parameters'!$E$26,'Input Parameters'!$F$26)</f>
        <v>2.2158706455703149E-2</v>
      </c>
      <c r="O4694" s="8">
        <f t="shared" ca="1" si="638"/>
        <v>0.18863469094755225</v>
      </c>
      <c r="P4694" s="29">
        <f ca="1">_xlfn.LOGNORM.INV(O4694,'Input Parameters'!$H$27,'Input Parameters'!$I$27)</f>
        <v>0.9632812428226134</v>
      </c>
      <c r="Q4694" s="10"/>
      <c r="R4694" s="15">
        <f>'Input Parameters'!$E$28</f>
        <v>12.7</v>
      </c>
      <c r="S4694" s="10">
        <f t="shared" ca="1" si="639"/>
        <v>3.3737486608384826E-2</v>
      </c>
      <c r="T4694" s="25">
        <f ca="1">_xlfn.LOGNORM.INV(S4694,'Input Parameters'!$H$29,'Input Parameters'!$I$29)</f>
        <v>47.424584026863002</v>
      </c>
      <c r="U4694" s="10">
        <f t="shared" ca="1" si="640"/>
        <v>2.1531090195737956E-2</v>
      </c>
      <c r="V4694" s="29">
        <f ca="1">IF('Input Parameters'!$D$30="Beta",_xlfn.BETA.INV(U4694,'Input Parameters'!$L$30,'Input Parameters'!$M$30,'Input Parameters'!$J$30,'Input Parameters'!$K$30),IF('Input Parameters'!$D$30="LogNorm",_xlfn.LOGNORM.INV(U4694,'Input Parameters'!$H$30,'Input Parameters'!$I$30)))</f>
        <v>0.44996004677555895</v>
      </c>
      <c r="W4694" s="2">
        <f ca="1">N4694+(P4694-N4694)*(1-ERF((T4694-R4694)/(2*SQRT(L4694*'Input Parameters'!$E$31))))</f>
        <v>0.76176005371668176</v>
      </c>
      <c r="X4694">
        <f t="shared" ca="1" si="641"/>
        <v>0</v>
      </c>
      <c r="Y4694" s="7"/>
    </row>
    <row r="4695" spans="1:25" ht="15" customHeight="1" x14ac:dyDescent="0.3">
      <c r="A4695" s="130">
        <v>4688</v>
      </c>
      <c r="B4695" s="10">
        <f t="shared" ca="1" si="633"/>
        <v>0.76507007356751977</v>
      </c>
      <c r="C4695" s="57">
        <f ca="1">_xlfn.NORM.INV(B4695,'Input Parameters'!$E$19,'Input Parameters'!$F$19)</f>
        <v>628.36874991371405</v>
      </c>
      <c r="D4695" s="10">
        <f t="shared" ca="1" si="634"/>
        <v>0.41563185470336517</v>
      </c>
      <c r="E4695" s="59">
        <f ca="1">IF(_xlfn.NORM.INV(D4695,'Input Parameters'!$E$20,'Input Parameters'!$F$20)&lt;3500,3500,IF(_xlfn.NORM.INV(D4695,'Input Parameters'!$E$20,'Input Parameters'!$F$20)&gt;5500,5500,_xlfn.NORM.INV(D4695,'Input Parameters'!$E$20,'Input Parameters'!$F$20)))</f>
        <v>4650.8432329266279</v>
      </c>
      <c r="F4695" s="10">
        <f t="shared" ca="1" si="635"/>
        <v>0.46510426700294538</v>
      </c>
      <c r="G4695" s="61">
        <f ca="1">_xlfn.NORM.INV(F4695,'Input Parameters'!$E$21,'Input Parameters'!$F$21)</f>
        <v>284.16160177058572</v>
      </c>
      <c r="H4695" s="54">
        <f ca="1">EXP(E4695*(1/'Input Parameters'!$E$22-1/G4695))</f>
        <v>0.6103575321421234</v>
      </c>
      <c r="I4695" s="10">
        <f t="shared" ca="1" si="636"/>
        <v>0.66804646649478783</v>
      </c>
      <c r="J4695" s="29">
        <f ca="1">_xlfn.BETA.INV(I4695,'Input Parameters'!$L$24,'Input Parameters'!$M$24,'Input Parameters'!$J$24,'Input Parameters'!$K$24)</f>
        <v>0.67532396454145138</v>
      </c>
      <c r="K4695" s="156">
        <f ca="1">('Input Parameters'!$E$25/'Input Parameters'!$E$31)^$J4695</f>
        <v>7.8717987059527678E-3</v>
      </c>
      <c r="L4695" s="66">
        <f ca="1">$H4695*$C4695*'Input Parameters'!$E$23*K4695</f>
        <v>3.0190678048227255</v>
      </c>
      <c r="M4695" s="23">
        <f t="shared" ca="1" si="637"/>
        <v>0.92023732225270816</v>
      </c>
      <c r="N4695" s="15">
        <f ca="1">_xlfn.NORM.INV(M4695,'Input Parameters'!$E$26,'Input Parameters'!$F$26)</f>
        <v>6.3540063630754137E-2</v>
      </c>
      <c r="O4695" s="8">
        <f t="shared" ca="1" si="638"/>
        <v>0.7053349217261502</v>
      </c>
      <c r="P4695" s="29">
        <f ca="1">_xlfn.LOGNORM.INV(O4695,'Input Parameters'!$H$27,'Input Parameters'!$I$27)</f>
        <v>1.8076513597979535</v>
      </c>
      <c r="Q4695" s="10"/>
      <c r="R4695" s="15">
        <f>'Input Parameters'!$E$28</f>
        <v>12.7</v>
      </c>
      <c r="S4695" s="10">
        <f t="shared" ca="1" si="639"/>
        <v>0.86669963177312292</v>
      </c>
      <c r="T4695" s="25">
        <f ca="1">_xlfn.LOGNORM.INV(S4695,'Input Parameters'!$H$29,'Input Parameters'!$I$29)</f>
        <v>65.967301347634447</v>
      </c>
      <c r="U4695" s="10">
        <f t="shared" ca="1" si="640"/>
        <v>4.654113171219687E-2</v>
      </c>
      <c r="V4695" s="29">
        <f ca="1">IF('Input Parameters'!$D$30="Beta",_xlfn.BETA.INV(U4695,'Input Parameters'!$L$30,'Input Parameters'!$M$30,'Input Parameters'!$J$30,'Input Parameters'!$K$30),IF('Input Parameters'!$D$30="LogNorm",_xlfn.LOGNORM.INV(U4695,'Input Parameters'!$H$30,'Input Parameters'!$I$30)))</f>
        <v>0.51528205191183085</v>
      </c>
      <c r="W4695" s="2">
        <f ca="1">N4695+(P4695-N4695)*(1-ERF((T4695-R4695)/(2*SQRT(L4695*'Input Parameters'!$E$31))))</f>
        <v>0.11617330813633032</v>
      </c>
      <c r="X4695">
        <f t="shared" ca="1" si="641"/>
        <v>1</v>
      </c>
      <c r="Y4695" s="7"/>
    </row>
    <row r="4696" spans="1:25" ht="15" customHeight="1" x14ac:dyDescent="0.3">
      <c r="A4696" s="130">
        <v>4689</v>
      </c>
      <c r="B4696" s="10">
        <f t="shared" ca="1" si="633"/>
        <v>0.9516860835797929</v>
      </c>
      <c r="C4696" s="57">
        <f ca="1">_xlfn.NORM.INV(B4696,'Input Parameters'!$E$19,'Input Parameters'!$F$19)</f>
        <v>707.69053351869115</v>
      </c>
      <c r="D4696" s="10">
        <f t="shared" ca="1" si="634"/>
        <v>0.1594472895849447</v>
      </c>
      <c r="E4696" s="59">
        <f ca="1">IF(_xlfn.NORM.INV(D4696,'Input Parameters'!$E$20,'Input Parameters'!$F$20)&lt;3500,3500,IF(_xlfn.NORM.INV(D4696,'Input Parameters'!$E$20,'Input Parameters'!$F$20)&gt;5500,5500,_xlfn.NORM.INV(D4696,'Input Parameters'!$E$20,'Input Parameters'!$F$20)))</f>
        <v>4102.2875516314516</v>
      </c>
      <c r="F4696" s="10">
        <f t="shared" ca="1" si="635"/>
        <v>0.52072943498368429</v>
      </c>
      <c r="G4696" s="61">
        <f ca="1">_xlfn.NORM.INV(F4696,'Input Parameters'!$E$21,'Input Parameters'!$F$21)</f>
        <v>285.25859732057239</v>
      </c>
      <c r="H4696" s="54">
        <f ca="1">EXP(E4696*(1/'Input Parameters'!$E$22-1/G4696))</f>
        <v>0.68388785720833167</v>
      </c>
      <c r="I4696" s="10">
        <f t="shared" ca="1" si="636"/>
        <v>0.68399344290920761</v>
      </c>
      <c r="J4696" s="29">
        <f ca="1">_xlfn.BETA.INV(I4696,'Input Parameters'!$L$24,'Input Parameters'!$M$24,'Input Parameters'!$J$24,'Input Parameters'!$K$24)</f>
        <v>0.6820368954186582</v>
      </c>
      <c r="K4696" s="156">
        <f ca="1">('Input Parameters'!$E$25/'Input Parameters'!$E$31)^$J4696</f>
        <v>7.5017104797095334E-3</v>
      </c>
      <c r="L4696" s="66">
        <f ca="1">$H4696*$C4696*'Input Parameters'!$E$23*K4696</f>
        <v>3.6306850586266068</v>
      </c>
      <c r="M4696" s="23">
        <f t="shared" ca="1" si="637"/>
        <v>0.96865581115407762</v>
      </c>
      <c r="N4696" s="15">
        <f ca="1">_xlfn.NORM.INV(M4696,'Input Parameters'!$E$26,'Input Parameters'!$F$26)</f>
        <v>7.3089300724481346E-2</v>
      </c>
      <c r="O4696" s="8">
        <f t="shared" ca="1" si="638"/>
        <v>0.79909586138816291</v>
      </c>
      <c r="P4696" s="29">
        <f ca="1">_xlfn.LOGNORM.INV(O4696,'Input Parameters'!$H$27,'Input Parameters'!$I$27)</f>
        <v>2.0629304305891578</v>
      </c>
      <c r="Q4696" s="10"/>
      <c r="R4696" s="15">
        <f>'Input Parameters'!$E$28</f>
        <v>12.7</v>
      </c>
      <c r="S4696" s="10">
        <f t="shared" ca="1" si="639"/>
        <v>0.44504430545400264</v>
      </c>
      <c r="T4696" s="25">
        <f ca="1">_xlfn.LOGNORM.INV(S4696,'Input Parameters'!$H$29,'Input Parameters'!$I$29)</f>
        <v>57.335316731899688</v>
      </c>
      <c r="U4696" s="10">
        <f t="shared" ca="1" si="640"/>
        <v>0.17586170600349604</v>
      </c>
      <c r="V4696" s="29">
        <f ca="1">IF('Input Parameters'!$D$30="Beta",_xlfn.BETA.INV(U4696,'Input Parameters'!$L$30,'Input Parameters'!$M$30,'Input Parameters'!$J$30,'Input Parameters'!$K$30),IF('Input Parameters'!$D$30="LogNorm",_xlfn.LOGNORM.INV(U4696,'Input Parameters'!$H$30,'Input Parameters'!$I$30)))</f>
        <v>0.69209760881750337</v>
      </c>
      <c r="W4696" s="2">
        <f ca="1">N4696+(P4696-N4696)*(1-ERF((T4696-R4696)/(2*SQRT(L4696*'Input Parameters'!$E$31))))</f>
        <v>0.2673727464208106</v>
      </c>
      <c r="X4696">
        <f t="shared" ca="1" si="641"/>
        <v>1</v>
      </c>
      <c r="Y4696" s="7"/>
    </row>
    <row r="4697" spans="1:25" ht="15" customHeight="1" x14ac:dyDescent="0.3">
      <c r="A4697" s="130">
        <v>4690</v>
      </c>
      <c r="B4697" s="10">
        <f t="shared" ca="1" si="633"/>
        <v>0.20284965040783509</v>
      </c>
      <c r="C4697" s="57">
        <f ca="1">_xlfn.NORM.INV(B4697,'Input Parameters'!$E$19,'Input Parameters'!$F$19)</f>
        <v>497.03945798092531</v>
      </c>
      <c r="D4697" s="10">
        <f t="shared" ca="1" si="634"/>
        <v>0.28554675628685033</v>
      </c>
      <c r="E4697" s="59">
        <f ca="1">IF(_xlfn.NORM.INV(D4697,'Input Parameters'!$E$20,'Input Parameters'!$F$20)&lt;3500,3500,IF(_xlfn.NORM.INV(D4697,'Input Parameters'!$E$20,'Input Parameters'!$F$20)&gt;5500,5500,_xlfn.NORM.INV(D4697,'Input Parameters'!$E$20,'Input Parameters'!$F$20)))</f>
        <v>4403.4907671116398</v>
      </c>
      <c r="F4697" s="10">
        <f t="shared" ca="1" si="635"/>
        <v>0.70324907489043897</v>
      </c>
      <c r="G4697" s="61">
        <f ca="1">_xlfn.NORM.INV(F4697,'Input Parameters'!$E$21,'Input Parameters'!$F$21)</f>
        <v>289.04541881638306</v>
      </c>
      <c r="H4697" s="54">
        <f ca="1">EXP(E4697*(1/'Input Parameters'!$E$22-1/G4697))</f>
        <v>0.81414296208440384</v>
      </c>
      <c r="I4697" s="10">
        <f t="shared" ca="1" si="636"/>
        <v>0.9116872020229092</v>
      </c>
      <c r="J4697" s="29">
        <f ca="1">_xlfn.BETA.INV(I4697,'Input Parameters'!$L$24,'Input Parameters'!$M$24,'Input Parameters'!$J$24,'Input Parameters'!$K$24)</f>
        <v>0.80105678747114228</v>
      </c>
      <c r="K4697" s="156">
        <f ca="1">('Input Parameters'!$E$25/'Input Parameters'!$E$31)^$J4697</f>
        <v>3.1941984579241757E-3</v>
      </c>
      <c r="L4697" s="66">
        <f ca="1">$H4697*$C4697*'Input Parameters'!$E$23*K4697</f>
        <v>1.2925681062564756</v>
      </c>
      <c r="M4697" s="23">
        <f t="shared" ca="1" si="637"/>
        <v>0.58976503189022311</v>
      </c>
      <c r="N4697" s="15">
        <f ca="1">_xlfn.NORM.INV(M4697,'Input Parameters'!$E$26,'Input Parameters'!$F$26)</f>
        <v>3.8765752467882227E-2</v>
      </c>
      <c r="O4697" s="8">
        <f t="shared" ca="1" si="638"/>
        <v>0.37190941238769026</v>
      </c>
      <c r="P4697" s="29">
        <f ca="1">_xlfn.LOGNORM.INV(O4697,'Input Parameters'!$H$27,'Input Parameters'!$I$27)</f>
        <v>1.2319912979889993</v>
      </c>
      <c r="Q4697" s="10"/>
      <c r="R4697" s="15">
        <f>'Input Parameters'!$E$28</f>
        <v>12.7</v>
      </c>
      <c r="S4697" s="10">
        <f t="shared" ca="1" si="639"/>
        <v>0.24089023136553545</v>
      </c>
      <c r="T4697" s="25">
        <f ca="1">_xlfn.LOGNORM.INV(S4697,'Input Parameters'!$H$29,'Input Parameters'!$I$29)</f>
        <v>53.809732952448627</v>
      </c>
      <c r="U4697" s="10">
        <f t="shared" ca="1" si="640"/>
        <v>0.13991479375366511</v>
      </c>
      <c r="V4697" s="29">
        <f ca="1">IF('Input Parameters'!$D$30="Beta",_xlfn.BETA.INV(U4697,'Input Parameters'!$L$30,'Input Parameters'!$M$30,'Input Parameters'!$J$30,'Input Parameters'!$K$30),IF('Input Parameters'!$D$30="LogNorm",_xlfn.LOGNORM.INV(U4697,'Input Parameters'!$H$30,'Input Parameters'!$I$30)))</f>
        <v>0.65248738158469888</v>
      </c>
      <c r="W4697" s="2">
        <f ca="1">N4697+(P4697-N4697)*(1-ERF((T4697-R4697)/(2*SQRT(L4697*'Input Parameters'!$E$31))))</f>
        <v>5.1369660677847442E-2</v>
      </c>
      <c r="X4697">
        <f t="shared" ca="1" si="641"/>
        <v>1</v>
      </c>
      <c r="Y4697" s="7"/>
    </row>
    <row r="4698" spans="1:25" ht="15" customHeight="1" x14ac:dyDescent="0.3">
      <c r="A4698" s="130">
        <v>4691</v>
      </c>
      <c r="B4698" s="10">
        <f t="shared" ca="1" si="633"/>
        <v>0.49466372451059859</v>
      </c>
      <c r="C4698" s="57">
        <f ca="1">_xlfn.NORM.INV(B4698,'Input Parameters'!$E$19,'Input Parameters'!$F$19)</f>
        <v>566.16968930578662</v>
      </c>
      <c r="D4698" s="10">
        <f t="shared" ca="1" si="634"/>
        <v>0.12226075759024313</v>
      </c>
      <c r="E4698" s="59">
        <f ca="1">IF(_xlfn.NORM.INV(D4698,'Input Parameters'!$E$20,'Input Parameters'!$F$20)&lt;3500,3500,IF(_xlfn.NORM.INV(D4698,'Input Parameters'!$E$20,'Input Parameters'!$F$20)&gt;5500,5500,_xlfn.NORM.INV(D4698,'Input Parameters'!$E$20,'Input Parameters'!$F$20)))</f>
        <v>3985.3683948874577</v>
      </c>
      <c r="F4698" s="10">
        <f t="shared" ca="1" si="635"/>
        <v>0.9165891751308104</v>
      </c>
      <c r="G4698" s="61">
        <f ca="1">_xlfn.NORM.INV(F4698,'Input Parameters'!$E$21,'Input Parameters'!$F$21)</f>
        <v>295.71636241158541</v>
      </c>
      <c r="H4698" s="54">
        <f ca="1">EXP(E4698*(1/'Input Parameters'!$E$22-1/G4698))</f>
        <v>1.1330842824797629</v>
      </c>
      <c r="I4698" s="10">
        <f t="shared" ca="1" si="636"/>
        <v>0.32860961814351664</v>
      </c>
      <c r="J4698" s="29">
        <f ca="1">_xlfn.BETA.INV(I4698,'Input Parameters'!$L$24,'Input Parameters'!$M$24,'Input Parameters'!$J$24,'Input Parameters'!$K$24)</f>
        <v>0.53451164884084001</v>
      </c>
      <c r="K4698" s="156">
        <f ca="1">('Input Parameters'!$E$25/'Input Parameters'!$E$31)^$J4698</f>
        <v>2.1615495801103168E-2</v>
      </c>
      <c r="L4698" s="66">
        <f ca="1">$H4698*$C4698*'Input Parameters'!$E$23*K4698</f>
        <v>13.86672912020971</v>
      </c>
      <c r="M4698" s="23">
        <f t="shared" ca="1" si="637"/>
        <v>0.42769980337767444</v>
      </c>
      <c r="N4698" s="15">
        <f ca="1">_xlfn.NORM.INV(M4698,'Input Parameters'!$E$26,'Input Parameters'!$F$26)</f>
        <v>3.0173099786554677E-2</v>
      </c>
      <c r="O4698" s="8">
        <f t="shared" ca="1" si="638"/>
        <v>0.71403103682847524</v>
      </c>
      <c r="P4698" s="29">
        <f ca="1">_xlfn.LOGNORM.INV(O4698,'Input Parameters'!$H$27,'Input Parameters'!$I$27)</f>
        <v>1.8280730618774004</v>
      </c>
      <c r="Q4698" s="10"/>
      <c r="R4698" s="15">
        <f>'Input Parameters'!$E$28</f>
        <v>12.7</v>
      </c>
      <c r="S4698" s="10">
        <f t="shared" ca="1" si="639"/>
        <v>0.41146543703216576</v>
      </c>
      <c r="T4698" s="25">
        <f ca="1">_xlfn.LOGNORM.INV(S4698,'Input Parameters'!$H$29,'Input Parameters'!$I$29)</f>
        <v>56.787026451308094</v>
      </c>
      <c r="U4698" s="10">
        <f t="shared" ca="1" si="640"/>
        <v>0.64374949171364482</v>
      </c>
      <c r="V4698" s="29">
        <f ca="1">IF('Input Parameters'!$D$30="Beta",_xlfn.BETA.INV(U4698,'Input Parameters'!$L$30,'Input Parameters'!$M$30,'Input Parameters'!$J$30,'Input Parameters'!$K$30),IF('Input Parameters'!$D$30="LogNorm",_xlfn.LOGNORM.INV(U4698,'Input Parameters'!$H$30,'Input Parameters'!$I$30)))</f>
        <v>1.1554881140029987</v>
      </c>
      <c r="W4698" s="2">
        <f ca="1">N4698+(P4698-N4698)*(1-ERF((T4698-R4698)/(2*SQRT(L4698*'Input Parameters'!$E$31))))</f>
        <v>0.75383194501189166</v>
      </c>
      <c r="X4698">
        <f t="shared" ca="1" si="641"/>
        <v>1</v>
      </c>
      <c r="Y4698" s="7"/>
    </row>
    <row r="4699" spans="1:25" ht="15" customHeight="1" x14ac:dyDescent="0.3">
      <c r="A4699" s="130">
        <v>4692</v>
      </c>
      <c r="B4699" s="10">
        <f t="shared" ca="1" si="633"/>
        <v>0.71628462755670697</v>
      </c>
      <c r="C4699" s="57">
        <f ca="1">_xlfn.NORM.INV(B4699,'Input Parameters'!$E$19,'Input Parameters'!$F$19)</f>
        <v>615.62043393567888</v>
      </c>
      <c r="D4699" s="10">
        <f t="shared" ca="1" si="634"/>
        <v>0.48131246322475885</v>
      </c>
      <c r="E4699" s="59">
        <f ca="1">IF(_xlfn.NORM.INV(D4699,'Input Parameters'!$E$20,'Input Parameters'!$F$20)&lt;3500,3500,IF(_xlfn.NORM.INV(D4699,'Input Parameters'!$E$20,'Input Parameters'!$F$20)&gt;5500,5500,_xlfn.NORM.INV(D4699,'Input Parameters'!$E$20,'Input Parameters'!$F$20)))</f>
        <v>4767.198103657578</v>
      </c>
      <c r="F4699" s="10">
        <f t="shared" ca="1" si="635"/>
        <v>0.99073137530426025</v>
      </c>
      <c r="G4699" s="61">
        <f ca="1">_xlfn.NORM.INV(F4699,'Input Parameters'!$E$21,'Input Parameters'!$F$21)</f>
        <v>303.35800748541305</v>
      </c>
      <c r="H4699" s="54">
        <f ca="1">EXP(E4699*(1/'Input Parameters'!$E$22-1/G4699))</f>
        <v>1.7428841213377293</v>
      </c>
      <c r="I4699" s="10">
        <f t="shared" ca="1" si="636"/>
        <v>3.3755790059873614E-2</v>
      </c>
      <c r="J4699" s="29">
        <f ca="1">_xlfn.BETA.INV(I4699,'Input Parameters'!$L$24,'Input Parameters'!$M$24,'Input Parameters'!$J$24,'Input Parameters'!$K$24)</f>
        <v>0.31353809874249089</v>
      </c>
      <c r="K4699" s="156">
        <f ca="1">('Input Parameters'!$E$25/'Input Parameters'!$E$31)^$J4699</f>
        <v>0.10548563300490285</v>
      </c>
      <c r="L4699" s="66">
        <f ca="1">$H4699*$C4699*'Input Parameters'!$E$23*K4699</f>
        <v>113.1813457023196</v>
      </c>
      <c r="M4699" s="23">
        <f t="shared" ca="1" si="637"/>
        <v>0.46161116651260758</v>
      </c>
      <c r="N4699" s="15">
        <f ca="1">_xlfn.NORM.INV(M4699,'Input Parameters'!$E$26,'Input Parameters'!$F$26)</f>
        <v>3.1976114059078797E-2</v>
      </c>
      <c r="O4699" s="8">
        <f t="shared" ca="1" si="638"/>
        <v>0.30959684124361997</v>
      </c>
      <c r="P4699" s="29">
        <f ca="1">_xlfn.LOGNORM.INV(O4699,'Input Parameters'!$H$27,'Input Parameters'!$I$27)</f>
        <v>1.142634498079645</v>
      </c>
      <c r="Q4699" s="10"/>
      <c r="R4699" s="15">
        <f>'Input Parameters'!$E$28</f>
        <v>12.7</v>
      </c>
      <c r="S4699" s="10">
        <f t="shared" ca="1" si="639"/>
        <v>0.21605510206890044</v>
      </c>
      <c r="T4699" s="25">
        <f ca="1">_xlfn.LOGNORM.INV(S4699,'Input Parameters'!$H$29,'Input Parameters'!$I$29)</f>
        <v>53.315750331803663</v>
      </c>
      <c r="U4699" s="10">
        <f t="shared" ca="1" si="640"/>
        <v>0.89525162018418236</v>
      </c>
      <c r="V4699" s="29">
        <f ca="1">IF('Input Parameters'!$D$30="Beta",_xlfn.BETA.INV(U4699,'Input Parameters'!$L$30,'Input Parameters'!$M$30,'Input Parameters'!$J$30,'Input Parameters'!$K$30),IF('Input Parameters'!$D$30="LogNorm",_xlfn.LOGNORM.INV(U4699,'Input Parameters'!$H$30,'Input Parameters'!$I$30)))</f>
        <v>1.6390078043234986</v>
      </c>
      <c r="W4699" s="2">
        <f ca="1">N4699+(P4699-N4699)*(1-ERF((T4699-R4699)/(2*SQRT(L4699*'Input Parameters'!$E$31))))</f>
        <v>0.9062803386464946</v>
      </c>
      <c r="X4699">
        <f t="shared" ca="1" si="641"/>
        <v>1</v>
      </c>
      <c r="Y4699" s="7"/>
    </row>
    <row r="4700" spans="1:25" ht="15" customHeight="1" x14ac:dyDescent="0.3">
      <c r="A4700" s="130">
        <v>4693</v>
      </c>
      <c r="B4700" s="10">
        <f t="shared" ca="1" si="633"/>
        <v>5.9763730521175118E-2</v>
      </c>
      <c r="C4700" s="57">
        <f ca="1">_xlfn.NORM.INV(B4700,'Input Parameters'!$E$19,'Input Parameters'!$F$19)</f>
        <v>435.75377419633446</v>
      </c>
      <c r="D4700" s="10">
        <f t="shared" ca="1" si="634"/>
        <v>0.36540168353583946</v>
      </c>
      <c r="E4700" s="59">
        <f ca="1">IF(_xlfn.NORM.INV(D4700,'Input Parameters'!$E$20,'Input Parameters'!$F$20)&lt;3500,3500,IF(_xlfn.NORM.INV(D4700,'Input Parameters'!$E$20,'Input Parameters'!$F$20)&gt;5500,5500,_xlfn.NORM.INV(D4700,'Input Parameters'!$E$20,'Input Parameters'!$F$20)))</f>
        <v>4559.1600507734629</v>
      </c>
      <c r="F4700" s="10">
        <f t="shared" ca="1" si="635"/>
        <v>0.80107175197758373</v>
      </c>
      <c r="G4700" s="61">
        <f ca="1">_xlfn.NORM.INV(F4700,'Input Parameters'!$E$21,'Input Parameters'!$F$21)</f>
        <v>291.4952812484035</v>
      </c>
      <c r="H4700" s="54">
        <f ca="1">EXP(E4700*(1/'Input Parameters'!$E$22-1/G4700))</f>
        <v>0.9228180398919491</v>
      </c>
      <c r="I4700" s="10">
        <f t="shared" ca="1" si="636"/>
        <v>0.27421501111479096</v>
      </c>
      <c r="J4700" s="29">
        <f ca="1">_xlfn.BETA.INV(I4700,'Input Parameters'!$L$24,'Input Parameters'!$M$24,'Input Parameters'!$J$24,'Input Parameters'!$K$24)</f>
        <v>0.50861074803161188</v>
      </c>
      <c r="K4700" s="156">
        <f ca="1">('Input Parameters'!$E$25/'Input Parameters'!$E$31)^$J4700</f>
        <v>2.6029013085758626E-2</v>
      </c>
      <c r="L4700" s="66">
        <f ca="1">$H4700*$C4700*'Input Parameters'!$E$23*K4700</f>
        <v>10.466824322197642</v>
      </c>
      <c r="M4700" s="23">
        <f t="shared" ca="1" si="637"/>
        <v>9.264393104600499E-2</v>
      </c>
      <c r="N4700" s="15">
        <f ca="1">_xlfn.NORM.INV(M4700,'Input Parameters'!$E$26,'Input Parameters'!$F$26)</f>
        <v>6.1823878506650949E-3</v>
      </c>
      <c r="O4700" s="8">
        <f t="shared" ca="1" si="638"/>
        <v>0.41187188323537549</v>
      </c>
      <c r="P4700" s="29">
        <f ca="1">_xlfn.LOGNORM.INV(O4700,'Input Parameters'!$H$27,'Input Parameters'!$I$27)</f>
        <v>1.2900392363259907</v>
      </c>
      <c r="Q4700" s="10"/>
      <c r="R4700" s="15">
        <f>'Input Parameters'!$E$28</f>
        <v>12.7</v>
      </c>
      <c r="S4700" s="10">
        <f t="shared" ca="1" si="639"/>
        <v>0.16095369968233597</v>
      </c>
      <c r="T4700" s="25">
        <f ca="1">_xlfn.LOGNORM.INV(S4700,'Input Parameters'!$H$29,'Input Parameters'!$I$29)</f>
        <v>52.102881764211325</v>
      </c>
      <c r="U4700" s="10">
        <f t="shared" ca="1" si="640"/>
        <v>0.97119714284998682</v>
      </c>
      <c r="V4700" s="29">
        <f ca="1">IF('Input Parameters'!$D$30="Beta",_xlfn.BETA.INV(U4700,'Input Parameters'!$L$30,'Input Parameters'!$M$30,'Input Parameters'!$J$30,'Input Parameters'!$K$30),IF('Input Parameters'!$D$30="LogNorm",_xlfn.LOGNORM.INV(U4700,'Input Parameters'!$H$30,'Input Parameters'!$I$30)))</f>
        <v>2.1126552859709524</v>
      </c>
      <c r="W4700" s="2">
        <f ca="1">N4700+(P4700-N4700)*(1-ERF((T4700-R4700)/(2*SQRT(L4700*'Input Parameters'!$E$31))))</f>
        <v>0.50576480573694904</v>
      </c>
      <c r="X4700">
        <f t="shared" ca="1" si="641"/>
        <v>1</v>
      </c>
      <c r="Y4700" s="7"/>
    </row>
    <row r="4701" spans="1:25" ht="15" customHeight="1" x14ac:dyDescent="0.3">
      <c r="A4701" s="130">
        <v>4694</v>
      </c>
      <c r="B4701" s="10">
        <f t="shared" ca="1" si="633"/>
        <v>0.29195618058406525</v>
      </c>
      <c r="C4701" s="57">
        <f ca="1">_xlfn.NORM.INV(B4701,'Input Parameters'!$E$19,'Input Parameters'!$F$19)</f>
        <v>521.02112783634482</v>
      </c>
      <c r="D4701" s="10">
        <f t="shared" ca="1" si="634"/>
        <v>0.64129946408828475</v>
      </c>
      <c r="E4701" s="59">
        <f ca="1">IF(_xlfn.NORM.INV(D4701,'Input Parameters'!$E$20,'Input Parameters'!$F$20)&lt;3500,3500,IF(_xlfn.NORM.INV(D4701,'Input Parameters'!$E$20,'Input Parameters'!$F$20)&gt;5500,5500,_xlfn.NORM.INV(D4701,'Input Parameters'!$E$20,'Input Parameters'!$F$20)))</f>
        <v>5053.3540620758959</v>
      </c>
      <c r="F4701" s="10">
        <f t="shared" ca="1" si="635"/>
        <v>0.15818456136334313</v>
      </c>
      <c r="G4701" s="61">
        <f ca="1">_xlfn.NORM.INV(F4701,'Input Parameters'!$E$21,'Input Parameters'!$F$21)</f>
        <v>276.97469546691849</v>
      </c>
      <c r="H4701" s="54">
        <f ca="1">EXP(E4701*(1/'Input Parameters'!$E$22-1/G4701))</f>
        <v>0.3686601838257495</v>
      </c>
      <c r="I4701" s="10">
        <f t="shared" ca="1" si="636"/>
        <v>4.0495918958970978E-2</v>
      </c>
      <c r="J4701" s="29">
        <f ca="1">_xlfn.BETA.INV(I4701,'Input Parameters'!$L$24,'Input Parameters'!$M$24,'Input Parameters'!$J$24,'Input Parameters'!$K$24)</f>
        <v>0.32579107064715507</v>
      </c>
      <c r="K4701" s="156">
        <f ca="1">('Input Parameters'!$E$25/'Input Parameters'!$E$31)^$J4701</f>
        <v>9.6609539105333805E-2</v>
      </c>
      <c r="L4701" s="66">
        <f ca="1">$H4701*$C4701*'Input Parameters'!$E$23*K4701</f>
        <v>18.556735613240591</v>
      </c>
      <c r="M4701" s="23">
        <f t="shared" ca="1" si="637"/>
        <v>0.71478470244176151</v>
      </c>
      <c r="N4701" s="15">
        <f ca="1">_xlfn.NORM.INV(M4701,'Input Parameters'!$E$26,'Input Parameters'!$F$26)</f>
        <v>4.5915766508199264E-2</v>
      </c>
      <c r="O4701" s="8">
        <f t="shared" ca="1" si="638"/>
        <v>0.97615516344961029</v>
      </c>
      <c r="P4701" s="29">
        <f ca="1">_xlfn.LOGNORM.INV(O4701,'Input Parameters'!$H$27,'Input Parameters'!$I$27)</f>
        <v>3.4186308453125869</v>
      </c>
      <c r="Q4701" s="10"/>
      <c r="R4701" s="15">
        <f>'Input Parameters'!$E$28</f>
        <v>12.7</v>
      </c>
      <c r="S4701" s="10">
        <f t="shared" ca="1" si="639"/>
        <v>0.62253580168601308</v>
      </c>
      <c r="T4701" s="25">
        <f ca="1">_xlfn.LOGNORM.INV(S4701,'Input Parameters'!$H$29,'Input Parameters'!$I$29)</f>
        <v>60.308790564551344</v>
      </c>
      <c r="U4701" s="10">
        <f t="shared" ca="1" si="640"/>
        <v>0.44648563071436387</v>
      </c>
      <c r="V4701" s="29">
        <f ca="1">IF('Input Parameters'!$D$30="Beta",_xlfn.BETA.INV(U4701,'Input Parameters'!$L$30,'Input Parameters'!$M$30,'Input Parameters'!$J$30,'Input Parameters'!$K$30),IF('Input Parameters'!$D$30="LogNorm",_xlfn.LOGNORM.INV(U4701,'Input Parameters'!$H$30,'Input Parameters'!$I$30)))</f>
        <v>0.94757362468009942</v>
      </c>
      <c r="W4701" s="2">
        <f ca="1">N4701+(P4701-N4701)*(1-ERF((T4701-R4701)/(2*SQRT(L4701*'Input Parameters'!$E$31))))</f>
        <v>1.5114162517276906</v>
      </c>
      <c r="X4701">
        <f t="shared" ca="1" si="641"/>
        <v>0</v>
      </c>
      <c r="Y4701" s="7"/>
    </row>
    <row r="4702" spans="1:25" ht="15" customHeight="1" x14ac:dyDescent="0.3">
      <c r="A4702" s="130">
        <v>4695</v>
      </c>
      <c r="B4702" s="10">
        <f t="shared" ca="1" si="633"/>
        <v>0.49993508807208775</v>
      </c>
      <c r="C4702" s="57">
        <f ca="1">_xlfn.NORM.INV(B4702,'Input Parameters'!$E$19,'Input Parameters'!$F$19)</f>
        <v>567.2862509986976</v>
      </c>
      <c r="D4702" s="10">
        <f t="shared" ca="1" si="634"/>
        <v>5.6283996270396486E-3</v>
      </c>
      <c r="E4702" s="59">
        <f ca="1">IF(_xlfn.NORM.INV(D4702,'Input Parameters'!$E$20,'Input Parameters'!$F$20)&lt;3500,3500,IF(_xlfn.NORM.INV(D4702,'Input Parameters'!$E$20,'Input Parameters'!$F$20)&gt;5500,5500,_xlfn.NORM.INV(D4702,'Input Parameters'!$E$20,'Input Parameters'!$F$20)))</f>
        <v>3500</v>
      </c>
      <c r="F4702" s="10">
        <f t="shared" ca="1" si="635"/>
        <v>0.1377079220605566</v>
      </c>
      <c r="G4702" s="61">
        <f ca="1">_xlfn.NORM.INV(F4702,'Input Parameters'!$E$21,'Input Parameters'!$F$21)</f>
        <v>276.27729323599476</v>
      </c>
      <c r="H4702" s="54">
        <f ca="1">EXP(E4702*(1/'Input Parameters'!$E$22-1/G4702))</f>
        <v>0.48527519455263218</v>
      </c>
      <c r="I4702" s="10">
        <f t="shared" ca="1" si="636"/>
        <v>8.0581371870391716E-2</v>
      </c>
      <c r="J4702" s="29">
        <f ca="1">_xlfn.BETA.INV(I4702,'Input Parameters'!$L$24,'Input Parameters'!$M$24,'Input Parameters'!$J$24,'Input Parameters'!$K$24)</f>
        <v>0.37831191408065795</v>
      </c>
      <c r="K4702" s="156">
        <f ca="1">('Input Parameters'!$E$25/'Input Parameters'!$E$31)^$J4702</f>
        <v>6.6281890019964526E-2</v>
      </c>
      <c r="L4702" s="66">
        <f ca="1">$H4702*$C4702*'Input Parameters'!$E$23*K4702</f>
        <v>18.246737912471488</v>
      </c>
      <c r="M4702" s="23">
        <f t="shared" ca="1" si="637"/>
        <v>5.7823494343755444E-2</v>
      </c>
      <c r="N4702" s="15">
        <f ca="1">_xlfn.NORM.INV(M4702,'Input Parameters'!$E$26,'Input Parameters'!$F$26)</f>
        <v>9.6048398713569072E-4</v>
      </c>
      <c r="O4702" s="8">
        <f t="shared" ca="1" si="638"/>
        <v>0.7758481359778111</v>
      </c>
      <c r="P4702" s="29">
        <f ca="1">_xlfn.LOGNORM.INV(O4702,'Input Parameters'!$H$27,'Input Parameters'!$I$27)</f>
        <v>1.991062125356301</v>
      </c>
      <c r="Q4702" s="10"/>
      <c r="R4702" s="15">
        <f>'Input Parameters'!$E$28</f>
        <v>12.7</v>
      </c>
      <c r="S4702" s="10">
        <f t="shared" ca="1" si="639"/>
        <v>0.66028074116313207</v>
      </c>
      <c r="T4702" s="25">
        <f ca="1">_xlfn.LOGNORM.INV(S4702,'Input Parameters'!$H$29,'Input Parameters'!$I$29)</f>
        <v>60.997121031740754</v>
      </c>
      <c r="U4702" s="10">
        <f t="shared" ca="1" si="640"/>
        <v>0.16493546629568689</v>
      </c>
      <c r="V4702" s="29">
        <f ca="1">IF('Input Parameters'!$D$30="Beta",_xlfn.BETA.INV(U4702,'Input Parameters'!$L$30,'Input Parameters'!$M$30,'Input Parameters'!$J$30,'Input Parameters'!$K$30),IF('Input Parameters'!$D$30="LogNorm",_xlfn.LOGNORM.INV(U4702,'Input Parameters'!$H$30,'Input Parameters'!$I$30)))</f>
        <v>0.68042794302148812</v>
      </c>
      <c r="W4702" s="2">
        <f ca="1">N4702+(P4702-N4702)*(1-ERF((T4702-R4702)/(2*SQRT(L4702*'Input Parameters'!$E$31))))</f>
        <v>0.84477494445368906</v>
      </c>
      <c r="X4702">
        <f t="shared" ca="1" si="641"/>
        <v>0</v>
      </c>
      <c r="Y4702" s="7"/>
    </row>
    <row r="4703" spans="1:25" ht="15" customHeight="1" x14ac:dyDescent="0.3">
      <c r="A4703" s="130">
        <v>4696</v>
      </c>
      <c r="B4703" s="10">
        <f t="shared" ca="1" si="633"/>
        <v>0.57833075708921033</v>
      </c>
      <c r="C4703" s="57">
        <f ca="1">_xlfn.NORM.INV(B4703,'Input Parameters'!$E$19,'Input Parameters'!$F$19)</f>
        <v>583.99931115706602</v>
      </c>
      <c r="D4703" s="10">
        <f t="shared" ca="1" si="634"/>
        <v>0.86869789912084816</v>
      </c>
      <c r="E4703" s="59">
        <f ca="1">IF(_xlfn.NORM.INV(D4703,'Input Parameters'!$E$20,'Input Parameters'!$F$20)&lt;3500,3500,IF(_xlfn.NORM.INV(D4703,'Input Parameters'!$E$20,'Input Parameters'!$F$20)&gt;5500,5500,_xlfn.NORM.INV(D4703,'Input Parameters'!$E$20,'Input Parameters'!$F$20)))</f>
        <v>5500</v>
      </c>
      <c r="F4703" s="10">
        <f t="shared" ca="1" si="635"/>
        <v>0.74958915910395651</v>
      </c>
      <c r="G4703" s="61">
        <f ca="1">_xlfn.NORM.INV(F4703,'Input Parameters'!$E$21,'Input Parameters'!$F$21)</f>
        <v>290.14133197539809</v>
      </c>
      <c r="H4703" s="54">
        <f ca="1">EXP(E4703*(1/'Input Parameters'!$E$22-1/G4703))</f>
        <v>0.83114766050152022</v>
      </c>
      <c r="I4703" s="10">
        <f t="shared" ca="1" si="636"/>
        <v>0.78971985129658628</v>
      </c>
      <c r="J4703" s="29">
        <f ca="1">_xlfn.BETA.INV(I4703,'Input Parameters'!$L$24,'Input Parameters'!$M$24,'Input Parameters'!$J$24,'Input Parameters'!$K$24)</f>
        <v>0.7296754349451815</v>
      </c>
      <c r="K4703" s="156">
        <f ca="1">('Input Parameters'!$E$25/'Input Parameters'!$E$31)^$J4703</f>
        <v>5.3302264413935905E-3</v>
      </c>
      <c r="L4703" s="66">
        <f ca="1">$H4703*$C4703*'Input Parameters'!$E$23*K4703</f>
        <v>2.58723680652168</v>
      </c>
      <c r="M4703" s="23">
        <f t="shared" ca="1" si="637"/>
        <v>0.14019169456022063</v>
      </c>
      <c r="N4703" s="15">
        <f ca="1">_xlfn.NORM.INV(M4703,'Input Parameters'!$E$26,'Input Parameters'!$F$26)</f>
        <v>1.1331371721132608E-2</v>
      </c>
      <c r="O4703" s="8">
        <f t="shared" ca="1" si="638"/>
        <v>0.17567601512105735</v>
      </c>
      <c r="P4703" s="29">
        <f ca="1">_xlfn.LOGNORM.INV(O4703,'Input Parameters'!$H$27,'Input Parameters'!$I$27)</f>
        <v>0.94261077274442606</v>
      </c>
      <c r="Q4703" s="10"/>
      <c r="R4703" s="15">
        <f>'Input Parameters'!$E$28</f>
        <v>12.7</v>
      </c>
      <c r="S4703" s="10">
        <f t="shared" ca="1" si="639"/>
        <v>0.48209760610617081</v>
      </c>
      <c r="T4703" s="25">
        <f ca="1">_xlfn.LOGNORM.INV(S4703,'Input Parameters'!$H$29,'Input Parameters'!$I$29)</f>
        <v>57.939081594615494</v>
      </c>
      <c r="U4703" s="10">
        <f t="shared" ca="1" si="640"/>
        <v>0.878662650150564</v>
      </c>
      <c r="V4703" s="29">
        <f ca="1">IF('Input Parameters'!$D$30="Beta",_xlfn.BETA.INV(U4703,'Input Parameters'!$L$30,'Input Parameters'!$M$30,'Input Parameters'!$J$30,'Input Parameters'!$K$30),IF('Input Parameters'!$D$30="LogNorm",_xlfn.LOGNORM.INV(U4703,'Input Parameters'!$H$30,'Input Parameters'!$I$30)))</f>
        <v>1.5839657568782826</v>
      </c>
      <c r="W4703" s="2">
        <f ca="1">N4703+(P4703-N4703)*(1-ERF((T4703-R4703)/(2*SQRT(L4703*'Input Parameters'!$E$31))))</f>
        <v>5.484870957642396E-2</v>
      </c>
      <c r="X4703">
        <f t="shared" ca="1" si="641"/>
        <v>1</v>
      </c>
      <c r="Y4703" s="7"/>
    </row>
    <row r="4704" spans="1:25" ht="15" customHeight="1" x14ac:dyDescent="0.3">
      <c r="A4704" s="130">
        <v>4697</v>
      </c>
      <c r="B4704" s="10">
        <f t="shared" ca="1" si="633"/>
        <v>0.70779022818166948</v>
      </c>
      <c r="C4704" s="57">
        <f ca="1">_xlfn.NORM.INV(B4704,'Input Parameters'!$E$19,'Input Parameters'!$F$19)</f>
        <v>613.51648045089405</v>
      </c>
      <c r="D4704" s="10">
        <f t="shared" ca="1" si="634"/>
        <v>0.48753847230202907</v>
      </c>
      <c r="E4704" s="59">
        <f ca="1">IF(_xlfn.NORM.INV(D4704,'Input Parameters'!$E$20,'Input Parameters'!$F$20)&lt;3500,3500,IF(_xlfn.NORM.INV(D4704,'Input Parameters'!$E$20,'Input Parameters'!$F$20)&gt;5500,5500,_xlfn.NORM.INV(D4704,'Input Parameters'!$E$20,'Input Parameters'!$F$20)))</f>
        <v>4778.1309506704847</v>
      </c>
      <c r="F4704" s="10">
        <f t="shared" ca="1" si="635"/>
        <v>0.62107250358698796</v>
      </c>
      <c r="G4704" s="61">
        <f ca="1">_xlfn.NORM.INV(F4704,'Input Parameters'!$E$21,'Input Parameters'!$F$21)</f>
        <v>287.27322842586187</v>
      </c>
      <c r="H4704" s="54">
        <f ca="1">EXP(E4704*(1/'Input Parameters'!$E$22-1/G4704))</f>
        <v>0.72246150568074752</v>
      </c>
      <c r="I4704" s="10">
        <f t="shared" ca="1" si="636"/>
        <v>0.19023176976179113</v>
      </c>
      <c r="J4704" s="29">
        <f ca="1">_xlfn.BETA.INV(I4704,'Input Parameters'!$L$24,'Input Parameters'!$M$24,'Input Parameters'!$J$24,'Input Parameters'!$K$24)</f>
        <v>0.46283207463568826</v>
      </c>
      <c r="K4704" s="156">
        <f ca="1">('Input Parameters'!$E$25/'Input Parameters'!$E$31)^$J4704</f>
        <v>3.6147482372095113E-2</v>
      </c>
      <c r="L4704" s="66">
        <f ca="1">$H4704*$C4704*'Input Parameters'!$E$23*K4704</f>
        <v>16.022083835659092</v>
      </c>
      <c r="M4704" s="23">
        <f t="shared" ca="1" si="637"/>
        <v>0.24144525045284237</v>
      </c>
      <c r="N4704" s="15">
        <f ca="1">_xlfn.NORM.INV(M4704,'Input Parameters'!$E$26,'Input Parameters'!$F$26)</f>
        <v>1.9265115658500094E-2</v>
      </c>
      <c r="O4704" s="8">
        <f t="shared" ca="1" si="638"/>
        <v>0.91002147351465967</v>
      </c>
      <c r="P4704" s="29">
        <f ca="1">_xlfn.LOGNORM.INV(O4704,'Input Parameters'!$H$27,'Input Parameters'!$I$27)</f>
        <v>2.5765082966786577</v>
      </c>
      <c r="Q4704" s="10"/>
      <c r="R4704" s="15">
        <f>'Input Parameters'!$E$28</f>
        <v>12.7</v>
      </c>
      <c r="S4704" s="10">
        <f t="shared" ca="1" si="639"/>
        <v>0.72376260867012143</v>
      </c>
      <c r="T4704" s="25">
        <f ca="1">_xlfn.LOGNORM.INV(S4704,'Input Parameters'!$H$29,'Input Parameters'!$I$29)</f>
        <v>62.248138452032244</v>
      </c>
      <c r="U4704" s="10">
        <f t="shared" ca="1" si="640"/>
        <v>0.46729328348256904</v>
      </c>
      <c r="V4704" s="29">
        <f ca="1">IF('Input Parameters'!$D$30="Beta",_xlfn.BETA.INV(U4704,'Input Parameters'!$L$30,'Input Parameters'!$M$30,'Input Parameters'!$J$30,'Input Parameters'!$K$30),IF('Input Parameters'!$D$30="LogNorm",_xlfn.LOGNORM.INV(U4704,'Input Parameters'!$H$30,'Input Parameters'!$I$30)))</f>
        <v>0.96738435561365277</v>
      </c>
      <c r="W4704" s="2">
        <f ca="1">N4704+(P4704-N4704)*(1-ERF((T4704-R4704)/(2*SQRT(L4704*'Input Parameters'!$E$31))))</f>
        <v>0.99463646163478214</v>
      </c>
      <c r="X4704">
        <f t="shared" ca="1" si="641"/>
        <v>0</v>
      </c>
      <c r="Y4704" s="7"/>
    </row>
    <row r="4705" spans="1:25" ht="15" customHeight="1" x14ac:dyDescent="0.3">
      <c r="A4705" s="130">
        <v>4698</v>
      </c>
      <c r="B4705" s="10">
        <f t="shared" ca="1" si="633"/>
        <v>0.65575638023789617</v>
      </c>
      <c r="C4705" s="57">
        <f ca="1">_xlfn.NORM.INV(B4705,'Input Parameters'!$E$19,'Input Parameters'!$F$19)</f>
        <v>601.17679717956935</v>
      </c>
      <c r="D4705" s="10">
        <f t="shared" ca="1" si="634"/>
        <v>2.6027492530803942E-2</v>
      </c>
      <c r="E4705" s="59">
        <f ca="1">IF(_xlfn.NORM.INV(D4705,'Input Parameters'!$E$20,'Input Parameters'!$F$20)&lt;3500,3500,IF(_xlfn.NORM.INV(D4705,'Input Parameters'!$E$20,'Input Parameters'!$F$20)&gt;5500,5500,_xlfn.NORM.INV(D4705,'Input Parameters'!$E$20,'Input Parameters'!$F$20)))</f>
        <v>3500</v>
      </c>
      <c r="F4705" s="10">
        <f t="shared" ca="1" si="635"/>
        <v>2.28405329740059E-2</v>
      </c>
      <c r="G4705" s="61">
        <f ca="1">_xlfn.NORM.INV(F4705,'Input Parameters'!$E$21,'Input Parameters'!$F$21)</f>
        <v>269.14313859260142</v>
      </c>
      <c r="H4705" s="54">
        <f ca="1">EXP(E4705*(1/'Input Parameters'!$E$22-1/G4705))</f>
        <v>0.34685786490754589</v>
      </c>
      <c r="I4705" s="10">
        <f t="shared" ca="1" si="636"/>
        <v>0.82956789962051813</v>
      </c>
      <c r="J4705" s="29">
        <f ca="1">_xlfn.BETA.INV(I4705,'Input Parameters'!$L$24,'Input Parameters'!$M$24,'Input Parameters'!$J$24,'Input Parameters'!$K$24)</f>
        <v>0.74999073105260483</v>
      </c>
      <c r="K4705" s="156">
        <f ca="1">('Input Parameters'!$E$25/'Input Parameters'!$E$31)^$J4705</f>
        <v>4.6073874163022567E-3</v>
      </c>
      <c r="L4705" s="66">
        <f ca="1">$H4705*$C4705*'Input Parameters'!$E$23*K4705</f>
        <v>0.96074578686072842</v>
      </c>
      <c r="M4705" s="23">
        <f t="shared" ca="1" si="637"/>
        <v>0.53624123753922359</v>
      </c>
      <c r="N4705" s="15">
        <f ca="1">_xlfn.NORM.INV(M4705,'Input Parameters'!$E$26,'Input Parameters'!$F$26)</f>
        <v>3.5910341028858241E-2</v>
      </c>
      <c r="O4705" s="8">
        <f t="shared" ca="1" si="638"/>
        <v>0.38104871507071825</v>
      </c>
      <c r="P4705" s="29">
        <f ca="1">_xlfn.LOGNORM.INV(O4705,'Input Parameters'!$H$27,'Input Parameters'!$I$27)</f>
        <v>1.2451822093587319</v>
      </c>
      <c r="Q4705" s="10"/>
      <c r="R4705" s="15">
        <f>'Input Parameters'!$E$28</f>
        <v>12.7</v>
      </c>
      <c r="S4705" s="10">
        <f t="shared" ca="1" si="639"/>
        <v>0.20747954994770867</v>
      </c>
      <c r="T4705" s="25">
        <f ca="1">_xlfn.LOGNORM.INV(S4705,'Input Parameters'!$H$29,'Input Parameters'!$I$29)</f>
        <v>53.138789078896153</v>
      </c>
      <c r="U4705" s="10">
        <f t="shared" ca="1" si="640"/>
        <v>1.8738909266333925E-2</v>
      </c>
      <c r="V4705" s="29">
        <f ca="1">IF('Input Parameters'!$D$30="Beta",_xlfn.BETA.INV(U4705,'Input Parameters'!$L$30,'Input Parameters'!$M$30,'Input Parameters'!$J$30,'Input Parameters'!$K$30),IF('Input Parameters'!$D$30="LogNorm",_xlfn.LOGNORM.INV(U4705,'Input Parameters'!$H$30,'Input Parameters'!$I$30)))</f>
        <v>0.43988696262123356</v>
      </c>
      <c r="W4705" s="2">
        <f ca="1">N4705+(P4705-N4705)*(1-ERF((T4705-R4705)/(2*SQRT(L4705*'Input Parameters'!$E$31))))</f>
        <v>4.0180191323503617E-2</v>
      </c>
      <c r="X4705">
        <f t="shared" ca="1" si="641"/>
        <v>1</v>
      </c>
      <c r="Y4705" s="7"/>
    </row>
    <row r="4706" spans="1:25" ht="15" customHeight="1" x14ac:dyDescent="0.3">
      <c r="A4706" s="130">
        <v>4699</v>
      </c>
      <c r="B4706" s="10">
        <f t="shared" ca="1" si="633"/>
        <v>0.85831231251893669</v>
      </c>
      <c r="C4706" s="57">
        <f ca="1">_xlfn.NORM.INV(B4706,'Input Parameters'!$E$19,'Input Parameters'!$F$19)</f>
        <v>657.94886715295752</v>
      </c>
      <c r="D4706" s="10">
        <f t="shared" ca="1" si="634"/>
        <v>0.29330727876119689</v>
      </c>
      <c r="E4706" s="59">
        <f ca="1">IF(_xlfn.NORM.INV(D4706,'Input Parameters'!$E$20,'Input Parameters'!$F$20)&lt;3500,3500,IF(_xlfn.NORM.INV(D4706,'Input Parameters'!$E$20,'Input Parameters'!$F$20)&gt;5500,5500,_xlfn.NORM.INV(D4706,'Input Parameters'!$E$20,'Input Parameters'!$F$20)))</f>
        <v>4419.3760550855641</v>
      </c>
      <c r="F4706" s="10">
        <f t="shared" ca="1" si="635"/>
        <v>0.62811517232912739</v>
      </c>
      <c r="G4706" s="61">
        <f ca="1">_xlfn.NORM.INV(F4706,'Input Parameters'!$E$21,'Input Parameters'!$F$21)</f>
        <v>287.41916242155509</v>
      </c>
      <c r="H4706" s="54">
        <f ca="1">EXP(E4706*(1/'Input Parameters'!$E$22-1/G4706))</f>
        <v>0.7461180659697475</v>
      </c>
      <c r="I4706" s="10">
        <f t="shared" ca="1" si="636"/>
        <v>0.82382463388185645</v>
      </c>
      <c r="J4706" s="29">
        <f ca="1">_xlfn.BETA.INV(I4706,'Input Parameters'!$L$24,'Input Parameters'!$M$24,'Input Parameters'!$J$24,'Input Parameters'!$K$24)</f>
        <v>0.74694157321395593</v>
      </c>
      <c r="K4706" s="156">
        <f ca="1">('Input Parameters'!$E$25/'Input Parameters'!$E$31)^$J4706</f>
        <v>4.7092763482647982E-3</v>
      </c>
      <c r="L4706" s="66">
        <f ca="1">$H4706*$C4706*'Input Parameters'!$E$23*K4706</f>
        <v>2.3118192497278378</v>
      </c>
      <c r="M4706" s="23">
        <f t="shared" ca="1" si="637"/>
        <v>8.9067577432869971E-2</v>
      </c>
      <c r="N4706" s="15">
        <f ca="1">_xlfn.NORM.INV(M4706,'Input Parameters'!$E$26,'Input Parameters'!$F$26)</f>
        <v>5.7230982497720496E-3</v>
      </c>
      <c r="O4706" s="8">
        <f t="shared" ca="1" si="638"/>
        <v>0.96209437132231512</v>
      </c>
      <c r="P4706" s="29">
        <f ca="1">_xlfn.LOGNORM.INV(O4706,'Input Parameters'!$H$27,'Input Parameters'!$I$27)</f>
        <v>3.1227797559320436</v>
      </c>
      <c r="Q4706" s="10"/>
      <c r="R4706" s="15">
        <f>'Input Parameters'!$E$28</f>
        <v>12.7</v>
      </c>
      <c r="S4706" s="10">
        <f t="shared" ca="1" si="639"/>
        <v>0.3432266163267067</v>
      </c>
      <c r="T4706" s="25">
        <f ca="1">_xlfn.LOGNORM.INV(S4706,'Input Parameters'!$H$29,'Input Parameters'!$I$29)</f>
        <v>55.651575205685916</v>
      </c>
      <c r="U4706" s="10">
        <f t="shared" ca="1" si="640"/>
        <v>0.32136790109034219</v>
      </c>
      <c r="V4706" s="29">
        <f ca="1">IF('Input Parameters'!$D$30="Beta",_xlfn.BETA.INV(U4706,'Input Parameters'!$L$30,'Input Parameters'!$M$30,'Input Parameters'!$J$30,'Input Parameters'!$K$30),IF('Input Parameters'!$D$30="LogNorm",_xlfn.LOGNORM.INV(U4706,'Input Parameters'!$H$30,'Input Parameters'!$I$30)))</f>
        <v>0.83216782316442828</v>
      </c>
      <c r="W4706" s="2">
        <f ca="1">N4706+(P4706-N4706)*(1-ERF((T4706-R4706)/(2*SQRT(L4706*'Input Parameters'!$E$31))))</f>
        <v>0.14839299056534858</v>
      </c>
      <c r="X4706">
        <f t="shared" ca="1" si="641"/>
        <v>1</v>
      </c>
      <c r="Y4706" s="7"/>
    </row>
    <row r="4707" spans="1:25" ht="15" customHeight="1" x14ac:dyDescent="0.3">
      <c r="A4707" s="130">
        <v>4700</v>
      </c>
      <c r="B4707" s="10">
        <f t="shared" ca="1" si="633"/>
        <v>0.67837728416830556</v>
      </c>
      <c r="C4707" s="57">
        <f ca="1">_xlfn.NORM.INV(B4707,'Input Parameters'!$E$19,'Input Parameters'!$F$19)</f>
        <v>606.43752149282295</v>
      </c>
      <c r="D4707" s="10">
        <f t="shared" ca="1" si="634"/>
        <v>0.44236971853996065</v>
      </c>
      <c r="E4707" s="59">
        <f ca="1">IF(_xlfn.NORM.INV(D4707,'Input Parameters'!$E$20,'Input Parameters'!$F$20)&lt;3500,3500,IF(_xlfn.NORM.INV(D4707,'Input Parameters'!$E$20,'Input Parameters'!$F$20)&gt;5500,5500,_xlfn.NORM.INV(D4707,'Input Parameters'!$E$20,'Input Parameters'!$F$20)))</f>
        <v>4698.5253256729466</v>
      </c>
      <c r="F4707" s="10">
        <f t="shared" ca="1" si="635"/>
        <v>0.99459384002425311</v>
      </c>
      <c r="G4707" s="61">
        <f ca="1">_xlfn.NORM.INV(F4707,'Input Parameters'!$E$21,'Input Parameters'!$F$21)</f>
        <v>304.88283445757446</v>
      </c>
      <c r="H4707" s="54">
        <f ca="1">EXP(E4707*(1/'Input Parameters'!$E$22-1/G4707))</f>
        <v>1.8682486674402254</v>
      </c>
      <c r="I4707" s="10">
        <f t="shared" ca="1" si="636"/>
        <v>0.14501518917222189</v>
      </c>
      <c r="J4707" s="29">
        <f ca="1">_xlfn.BETA.INV(I4707,'Input Parameters'!$L$24,'Input Parameters'!$M$24,'Input Parameters'!$J$24,'Input Parameters'!$K$24)</f>
        <v>0.43320482306587477</v>
      </c>
      <c r="K4707" s="156">
        <f ca="1">('Input Parameters'!$E$25/'Input Parameters'!$E$31)^$J4707</f>
        <v>4.4707434396863192E-2</v>
      </c>
      <c r="L4707" s="66">
        <f ca="1">$H4707*$C4707*'Input Parameters'!$E$23*K4707</f>
        <v>50.652454280138052</v>
      </c>
      <c r="M4707" s="23">
        <f t="shared" ca="1" si="637"/>
        <v>0.63660112600642205</v>
      </c>
      <c r="N4707" s="15">
        <f ca="1">_xlfn.NORM.INV(M4707,'Input Parameters'!$E$26,'Input Parameters'!$F$26)</f>
        <v>4.1337156197312395E-2</v>
      </c>
      <c r="O4707" s="8">
        <f t="shared" ca="1" si="638"/>
        <v>0.62740294472658331</v>
      </c>
      <c r="P4707" s="29">
        <f ca="1">_xlfn.LOGNORM.INV(O4707,'Input Parameters'!$H$27,'Input Parameters'!$I$27)</f>
        <v>1.6437625174084647</v>
      </c>
      <c r="Q4707" s="10"/>
      <c r="R4707" s="15">
        <f>'Input Parameters'!$E$28</f>
        <v>12.7</v>
      </c>
      <c r="S4707" s="10">
        <f t="shared" ca="1" si="639"/>
        <v>7.3193354948460909E-2</v>
      </c>
      <c r="T4707" s="25">
        <f ca="1">_xlfn.LOGNORM.INV(S4707,'Input Parameters'!$H$29,'Input Parameters'!$I$29)</f>
        <v>49.469924298927225</v>
      </c>
      <c r="U4707" s="10">
        <f t="shared" ca="1" si="640"/>
        <v>0.89124695971791812</v>
      </c>
      <c r="V4707" s="29">
        <f ca="1">IF('Input Parameters'!$D$30="Beta",_xlfn.BETA.INV(U4707,'Input Parameters'!$L$30,'Input Parameters'!$M$30,'Input Parameters'!$J$30,'Input Parameters'!$K$30),IF('Input Parameters'!$D$30="LogNorm",_xlfn.LOGNORM.INV(U4707,'Input Parameters'!$H$30,'Input Parameters'!$I$30)))</f>
        <v>1.6250013895861017</v>
      </c>
      <c r="W4707" s="2">
        <f ca="1">N4707+(P4707-N4707)*(1-ERF((T4707-R4707)/(2*SQRT(L4707*'Input Parameters'!$E$31))))</f>
        <v>1.1868629946850864</v>
      </c>
      <c r="X4707">
        <f t="shared" ca="1" si="641"/>
        <v>1</v>
      </c>
      <c r="Y4707" s="7"/>
    </row>
    <row r="4708" spans="1:25" ht="15" customHeight="1" x14ac:dyDescent="0.3">
      <c r="A4708" s="130">
        <v>4701</v>
      </c>
      <c r="B4708" s="10">
        <f t="shared" ca="1" si="633"/>
        <v>0.54901857347710215</v>
      </c>
      <c r="C4708" s="57">
        <f ca="1">_xlfn.NORM.INV(B4708,'Input Parameters'!$E$19,'Input Parameters'!$F$19)</f>
        <v>577.70889243282511</v>
      </c>
      <c r="D4708" s="10">
        <f t="shared" ca="1" si="634"/>
        <v>4.8306125294238722E-2</v>
      </c>
      <c r="E4708" s="59">
        <f ca="1">IF(_xlfn.NORM.INV(D4708,'Input Parameters'!$E$20,'Input Parameters'!$F$20)&lt;3500,3500,IF(_xlfn.NORM.INV(D4708,'Input Parameters'!$E$20,'Input Parameters'!$F$20)&gt;5500,5500,_xlfn.NORM.INV(D4708,'Input Parameters'!$E$20,'Input Parameters'!$F$20)))</f>
        <v>3636.9471454259037</v>
      </c>
      <c r="F4708" s="10">
        <f t="shared" ca="1" si="635"/>
        <v>0.75567400287920161</v>
      </c>
      <c r="G4708" s="61">
        <f ca="1">_xlfn.NORM.INV(F4708,'Input Parameters'!$E$21,'Input Parameters'!$F$21)</f>
        <v>290.29269181900588</v>
      </c>
      <c r="H4708" s="54">
        <f ca="1">EXP(E4708*(1/'Input Parameters'!$E$22-1/G4708))</f>
        <v>0.89068600855440538</v>
      </c>
      <c r="I4708" s="10">
        <f t="shared" ca="1" si="636"/>
        <v>0.69065038665310607</v>
      </c>
      <c r="J4708" s="29">
        <f ca="1">_xlfn.BETA.INV(I4708,'Input Parameters'!$L$24,'Input Parameters'!$M$24,'Input Parameters'!$J$24,'Input Parameters'!$K$24)</f>
        <v>0.68486506879554199</v>
      </c>
      <c r="K4708" s="156">
        <f ca="1">('Input Parameters'!$E$25/'Input Parameters'!$E$31)^$J4708</f>
        <v>7.3510489828990805E-3</v>
      </c>
      <c r="L4708" s="66">
        <f ca="1">$H4708*$C4708*'Input Parameters'!$E$23*K4708</f>
        <v>3.7825353839114917</v>
      </c>
      <c r="M4708" s="23">
        <f t="shared" ca="1" si="637"/>
        <v>0.11752210296161492</v>
      </c>
      <c r="N4708" s="15">
        <f ca="1">_xlfn.NORM.INV(M4708,'Input Parameters'!$E$26,'Input Parameters'!$F$26)</f>
        <v>9.0632324256231488E-3</v>
      </c>
      <c r="O4708" s="8">
        <f t="shared" ca="1" si="638"/>
        <v>0.58564076180756097</v>
      </c>
      <c r="P4708" s="29">
        <f ca="1">_xlfn.LOGNORM.INV(O4708,'Input Parameters'!$H$27,'Input Parameters'!$I$27)</f>
        <v>1.5666279321778174</v>
      </c>
      <c r="Q4708" s="10"/>
      <c r="R4708" s="15">
        <f>'Input Parameters'!$E$28</f>
        <v>12.7</v>
      </c>
      <c r="S4708" s="10">
        <f t="shared" ca="1" si="639"/>
        <v>0.67176360876645214</v>
      </c>
      <c r="T4708" s="25">
        <f ca="1">_xlfn.LOGNORM.INV(S4708,'Input Parameters'!$H$29,'Input Parameters'!$I$29)</f>
        <v>61.213629997240318</v>
      </c>
      <c r="U4708" s="10">
        <f t="shared" ca="1" si="640"/>
        <v>0.99587276063350916</v>
      </c>
      <c r="V4708" s="29">
        <f ca="1">IF('Input Parameters'!$D$30="Beta",_xlfn.BETA.INV(U4708,'Input Parameters'!$L$30,'Input Parameters'!$M$30,'Input Parameters'!$J$30,'Input Parameters'!$K$30),IF('Input Parameters'!$D$30="LogNorm",_xlfn.LOGNORM.INV(U4708,'Input Parameters'!$H$30,'Input Parameters'!$I$30)))</f>
        <v>2.8316592365714079</v>
      </c>
      <c r="W4708" s="2">
        <f ca="1">N4708+(P4708-N4708)*(1-ERF((T4708-R4708)/(2*SQRT(L4708*'Input Parameters'!$E$31))))</f>
        <v>0.13017982083240115</v>
      </c>
      <c r="X4708">
        <f t="shared" ca="1" si="641"/>
        <v>1</v>
      </c>
      <c r="Y4708" s="7"/>
    </row>
    <row r="4709" spans="1:25" ht="15" customHeight="1" x14ac:dyDescent="0.3">
      <c r="A4709" s="130">
        <v>4702</v>
      </c>
      <c r="B4709" s="10">
        <f t="shared" ca="1" si="633"/>
        <v>0.85128668220785242</v>
      </c>
      <c r="C4709" s="57">
        <f ca="1">_xlfn.NORM.INV(B4709,'Input Parameters'!$E$19,'Input Parameters'!$F$19)</f>
        <v>655.34627407466144</v>
      </c>
      <c r="D4709" s="10">
        <f t="shared" ca="1" si="634"/>
        <v>0.31665190275747646</v>
      </c>
      <c r="E4709" s="59">
        <f ca="1">IF(_xlfn.NORM.INV(D4709,'Input Parameters'!$E$20,'Input Parameters'!$F$20)&lt;3500,3500,IF(_xlfn.NORM.INV(D4709,'Input Parameters'!$E$20,'Input Parameters'!$F$20)&gt;5500,5500,_xlfn.NORM.INV(D4709,'Input Parameters'!$E$20,'Input Parameters'!$F$20)))</f>
        <v>4466.0426725793477</v>
      </c>
      <c r="F4709" s="10">
        <f t="shared" ca="1" si="635"/>
        <v>0.32688152788008384</v>
      </c>
      <c r="G4709" s="61">
        <f ca="1">_xlfn.NORM.INV(F4709,'Input Parameters'!$E$21,'Input Parameters'!$F$21)</f>
        <v>281.32447049013086</v>
      </c>
      <c r="H4709" s="54">
        <f ca="1">EXP(E4709*(1/'Input Parameters'!$E$22-1/G4709))</f>
        <v>0.53121262436332783</v>
      </c>
      <c r="I4709" s="10">
        <f t="shared" ca="1" si="636"/>
        <v>0.1441972385476048</v>
      </c>
      <c r="J4709" s="29">
        <f ca="1">_xlfn.BETA.INV(I4709,'Input Parameters'!$L$24,'Input Parameters'!$M$24,'Input Parameters'!$J$24,'Input Parameters'!$K$24)</f>
        <v>0.43262008415578684</v>
      </c>
      <c r="K4709" s="156">
        <f ca="1">('Input Parameters'!$E$25/'Input Parameters'!$E$31)^$J4709</f>
        <v>4.4895360414005492E-2</v>
      </c>
      <c r="L4709" s="66">
        <f ca="1">$H4709*$C4709*'Input Parameters'!$E$23*K4709</f>
        <v>15.629341643108527</v>
      </c>
      <c r="M4709" s="23">
        <f t="shared" ca="1" si="637"/>
        <v>0.13717942694891438</v>
      </c>
      <c r="N4709" s="15">
        <f ca="1">_xlfn.NORM.INV(M4709,'Input Parameters'!$E$26,'Input Parameters'!$F$26)</f>
        <v>1.1045328491951074E-2</v>
      </c>
      <c r="O4709" s="8">
        <f t="shared" ca="1" si="638"/>
        <v>0.27628833714765333</v>
      </c>
      <c r="P4709" s="29">
        <f ca="1">_xlfn.LOGNORM.INV(O4709,'Input Parameters'!$H$27,'Input Parameters'!$I$27)</f>
        <v>1.0946804513832531</v>
      </c>
      <c r="Q4709" s="10"/>
      <c r="R4709" s="15">
        <f>'Input Parameters'!$E$28</f>
        <v>12.7</v>
      </c>
      <c r="S4709" s="10">
        <f t="shared" ca="1" si="639"/>
        <v>3.6343081817338252E-2</v>
      </c>
      <c r="T4709" s="25">
        <f ca="1">_xlfn.LOGNORM.INV(S4709,'Input Parameters'!$H$29,'Input Parameters'!$I$29)</f>
        <v>47.604364607445525</v>
      </c>
      <c r="U4709" s="10">
        <f t="shared" ca="1" si="640"/>
        <v>0.56038384735937563</v>
      </c>
      <c r="V4709" s="29">
        <f ca="1">IF('Input Parameters'!$D$30="Beta",_xlfn.BETA.INV(U4709,'Input Parameters'!$L$30,'Input Parameters'!$M$30,'Input Parameters'!$J$30,'Input Parameters'!$K$30),IF('Input Parameters'!$D$30="LogNorm",_xlfn.LOGNORM.INV(U4709,'Input Parameters'!$H$30,'Input Parameters'!$I$30)))</f>
        <v>1.0609074665587455</v>
      </c>
      <c r="W4709" s="2">
        <f ca="1">N4709+(P4709-N4709)*(1-ERF((T4709-R4709)/(2*SQRT(L4709*'Input Parameters'!$E$31))))</f>
        <v>0.58800472395919312</v>
      </c>
      <c r="X4709">
        <f t="shared" ca="1" si="641"/>
        <v>1</v>
      </c>
      <c r="Y4709" s="7"/>
    </row>
    <row r="4710" spans="1:25" ht="15" customHeight="1" x14ac:dyDescent="0.3">
      <c r="A4710" s="130">
        <v>4703</v>
      </c>
      <c r="B4710" s="10">
        <f t="shared" ca="1" si="633"/>
        <v>0.91664955203225151</v>
      </c>
      <c r="C4710" s="57">
        <f ca="1">_xlfn.NORM.INV(B4710,'Input Parameters'!$E$19,'Input Parameters'!$F$19)</f>
        <v>684.1535715539261</v>
      </c>
      <c r="D4710" s="10">
        <f t="shared" ca="1" si="634"/>
        <v>0.25256144965147831</v>
      </c>
      <c r="E4710" s="59">
        <f ca="1">IF(_xlfn.NORM.INV(D4710,'Input Parameters'!$E$20,'Input Parameters'!$F$20)&lt;3500,3500,IF(_xlfn.NORM.INV(D4710,'Input Parameters'!$E$20,'Input Parameters'!$F$20)&gt;5500,5500,_xlfn.NORM.INV(D4710,'Input Parameters'!$E$20,'Input Parameters'!$F$20)))</f>
        <v>4333.4843281880649</v>
      </c>
      <c r="F4710" s="10">
        <f t="shared" ca="1" si="635"/>
        <v>0.52592855825239204</v>
      </c>
      <c r="G4710" s="61">
        <f ca="1">_xlfn.NORM.INV(F4710,'Input Parameters'!$E$21,'Input Parameters'!$F$21)</f>
        <v>285.36120718136652</v>
      </c>
      <c r="H4710" s="54">
        <f ca="1">EXP(E4710*(1/'Input Parameters'!$E$22-1/G4710))</f>
        <v>0.67306546772619535</v>
      </c>
      <c r="I4710" s="10">
        <f t="shared" ca="1" si="636"/>
        <v>0.68827527983239756</v>
      </c>
      <c r="J4710" s="29">
        <f ca="1">_xlfn.BETA.INV(I4710,'Input Parameters'!$L$24,'Input Parameters'!$M$24,'Input Parameters'!$J$24,'Input Parameters'!$K$24)</f>
        <v>0.68385414352831053</v>
      </c>
      <c r="K4710" s="156">
        <f ca="1">('Input Parameters'!$E$25/'Input Parameters'!$E$31)^$J4710</f>
        <v>7.4045519720724786E-3</v>
      </c>
      <c r="L4710" s="66">
        <f ca="1">$H4710*$C4710*'Input Parameters'!$E$23*K4710</f>
        <v>3.4096491556489834</v>
      </c>
      <c r="M4710" s="23">
        <f t="shared" ca="1" si="637"/>
        <v>0.86803198563574546</v>
      </c>
      <c r="N4710" s="15">
        <f ca="1">_xlfn.NORM.INV(M4710,'Input Parameters'!$E$26,'Input Parameters'!$F$26)</f>
        <v>5.7459863430930735E-2</v>
      </c>
      <c r="O4710" s="8">
        <f t="shared" ca="1" si="638"/>
        <v>0.9386986952357016</v>
      </c>
      <c r="P4710" s="29">
        <f ca="1">_xlfn.LOGNORM.INV(O4710,'Input Parameters'!$H$27,'Input Parameters'!$I$27)</f>
        <v>2.8186789817598754</v>
      </c>
      <c r="Q4710" s="10"/>
      <c r="R4710" s="15">
        <f>'Input Parameters'!$E$28</f>
        <v>12.7</v>
      </c>
      <c r="S4710" s="10">
        <f t="shared" ca="1" si="639"/>
        <v>0.41189464356780126</v>
      </c>
      <c r="T4710" s="25">
        <f ca="1">_xlfn.LOGNORM.INV(S4710,'Input Parameters'!$H$29,'Input Parameters'!$I$29)</f>
        <v>56.794059262226526</v>
      </c>
      <c r="U4710" s="10">
        <f t="shared" ca="1" si="640"/>
        <v>0.70063238824899199</v>
      </c>
      <c r="V4710" s="29">
        <f ca="1">IF('Input Parameters'!$D$30="Beta",_xlfn.BETA.INV(U4710,'Input Parameters'!$L$30,'Input Parameters'!$M$30,'Input Parameters'!$J$30,'Input Parameters'!$K$30),IF('Input Parameters'!$D$30="LogNorm",_xlfn.LOGNORM.INV(U4710,'Input Parameters'!$H$30,'Input Parameters'!$I$30)))</f>
        <v>1.2296375420629637</v>
      </c>
      <c r="W4710" s="2">
        <f ca="1">N4710+(P4710-N4710)*(1-ERF((T4710-R4710)/(2*SQRT(L4710*'Input Parameters'!$E$31))))</f>
        <v>0.30958250019588551</v>
      </c>
      <c r="X4710">
        <f t="shared" ca="1" si="641"/>
        <v>1</v>
      </c>
      <c r="Y4710" s="7"/>
    </row>
    <row r="4711" spans="1:25" ht="15" customHeight="1" x14ac:dyDescent="0.3">
      <c r="A4711" s="130">
        <v>4704</v>
      </c>
      <c r="B4711" s="10">
        <f t="shared" ca="1" si="633"/>
        <v>0.32748218706768206</v>
      </c>
      <c r="C4711" s="57">
        <f ca="1">_xlfn.NORM.INV(B4711,'Input Parameters'!$E$19,'Input Parameters'!$F$19)</f>
        <v>529.53895233518926</v>
      </c>
      <c r="D4711" s="10">
        <f t="shared" ca="1" si="634"/>
        <v>0.80370023672118696</v>
      </c>
      <c r="E4711" s="59">
        <f ca="1">IF(_xlfn.NORM.INV(D4711,'Input Parameters'!$E$20,'Input Parameters'!$F$20)&lt;3500,3500,IF(_xlfn.NORM.INV(D4711,'Input Parameters'!$E$20,'Input Parameters'!$F$20)&gt;5500,5500,_xlfn.NORM.INV(D4711,'Input Parameters'!$E$20,'Input Parameters'!$F$20)))</f>
        <v>5398.4388302106117</v>
      </c>
      <c r="F4711" s="10">
        <f t="shared" ca="1" si="635"/>
        <v>0.6713503753392881</v>
      </c>
      <c r="G4711" s="61">
        <f ca="1">_xlfn.NORM.INV(F4711,'Input Parameters'!$E$21,'Input Parameters'!$F$21)</f>
        <v>288.33704987827542</v>
      </c>
      <c r="H4711" s="54">
        <f ca="1">EXP(E4711*(1/'Input Parameters'!$E$22-1/G4711))</f>
        <v>0.74232954622247782</v>
      </c>
      <c r="I4711" s="10">
        <f t="shared" ca="1" si="636"/>
        <v>0.82989835028024739</v>
      </c>
      <c r="J4711" s="29">
        <f ca="1">_xlfn.BETA.INV(I4711,'Input Parameters'!$L$24,'Input Parameters'!$M$24,'Input Parameters'!$J$24,'Input Parameters'!$K$24)</f>
        <v>0.75016759708455449</v>
      </c>
      <c r="K4711" s="156">
        <f ca="1">('Input Parameters'!$E$25/'Input Parameters'!$E$31)^$J4711</f>
        <v>4.6015454684179315E-3</v>
      </c>
      <c r="L4711" s="66">
        <f ca="1">$H4711*$C4711*'Input Parameters'!$E$23*K4711</f>
        <v>1.8088325987981773</v>
      </c>
      <c r="M4711" s="23">
        <f t="shared" ca="1" si="637"/>
        <v>0.73072544801705508</v>
      </c>
      <c r="N4711" s="15">
        <f ca="1">_xlfn.NORM.INV(M4711,'Input Parameters'!$E$26,'Input Parameters'!$F$26)</f>
        <v>4.6915178596745398E-2</v>
      </c>
      <c r="O4711" s="8">
        <f t="shared" ca="1" si="638"/>
        <v>0.14833202328696604</v>
      </c>
      <c r="P4711" s="29">
        <f ca="1">_xlfn.LOGNORM.INV(O4711,'Input Parameters'!$H$27,'Input Parameters'!$I$27)</f>
        <v>0.89718397982954423</v>
      </c>
      <c r="Q4711" s="10"/>
      <c r="R4711" s="15">
        <f>'Input Parameters'!$E$28</f>
        <v>12.7</v>
      </c>
      <c r="S4711" s="10">
        <f t="shared" ca="1" si="639"/>
        <v>0.27693441516114559</v>
      </c>
      <c r="T4711" s="25">
        <f ca="1">_xlfn.LOGNORM.INV(S4711,'Input Parameters'!$H$29,'Input Parameters'!$I$29)</f>
        <v>54.487392913181395</v>
      </c>
      <c r="U4711" s="10">
        <f t="shared" ca="1" si="640"/>
        <v>0.96483318636200233</v>
      </c>
      <c r="V4711" s="29">
        <f ca="1">IF('Input Parameters'!$D$30="Beta",_xlfn.BETA.INV(U4711,'Input Parameters'!$L$30,'Input Parameters'!$M$30,'Input Parameters'!$J$30,'Input Parameters'!$K$30),IF('Input Parameters'!$D$30="LogNorm",_xlfn.LOGNORM.INV(U4711,'Input Parameters'!$H$30,'Input Parameters'!$I$30)))</f>
        <v>2.0398499765106388</v>
      </c>
      <c r="W4711" s="2">
        <f ca="1">N4711+(P4711-N4711)*(1-ERF((T4711-R4711)/(2*SQRT(L4711*'Input Parameters'!$E$31))))</f>
        <v>7.0739772237494294E-2</v>
      </c>
      <c r="X4711">
        <f t="shared" ca="1" si="641"/>
        <v>1</v>
      </c>
      <c r="Y4711" s="7"/>
    </row>
    <row r="4712" spans="1:25" ht="15" customHeight="1" x14ac:dyDescent="0.3">
      <c r="A4712" s="130">
        <v>4705</v>
      </c>
      <c r="B4712" s="10">
        <f t="shared" ca="1" si="633"/>
        <v>0.97394989695625989</v>
      </c>
      <c r="C4712" s="57">
        <f ca="1">_xlfn.NORM.INV(B4712,'Input Parameters'!$E$19,'Input Parameters'!$F$19)</f>
        <v>731.42475992998368</v>
      </c>
      <c r="D4712" s="10">
        <f t="shared" ca="1" si="634"/>
        <v>0.61623005383949225</v>
      </c>
      <c r="E4712" s="59">
        <f ca="1">IF(_xlfn.NORM.INV(D4712,'Input Parameters'!$E$20,'Input Parameters'!$F$20)&lt;3500,3500,IF(_xlfn.NORM.INV(D4712,'Input Parameters'!$E$20,'Input Parameters'!$F$20)&gt;5500,5500,_xlfn.NORM.INV(D4712,'Input Parameters'!$E$20,'Input Parameters'!$F$20)))</f>
        <v>5006.9160419289419</v>
      </c>
      <c r="F4712" s="10">
        <f t="shared" ca="1" si="635"/>
        <v>0.73071958745845422</v>
      </c>
      <c r="G4712" s="61">
        <f ca="1">_xlfn.NORM.INV(F4712,'Input Parameters'!$E$21,'Input Parameters'!$F$21)</f>
        <v>289.68382734373648</v>
      </c>
      <c r="H4712" s="54">
        <f ca="1">EXP(E4712*(1/'Input Parameters'!$E$22-1/G4712))</f>
        <v>0.82232379999236094</v>
      </c>
      <c r="I4712" s="10">
        <f t="shared" ca="1" si="636"/>
        <v>0.27470882480549341</v>
      </c>
      <c r="J4712" s="29">
        <f ca="1">_xlfn.BETA.INV(I4712,'Input Parameters'!$L$24,'Input Parameters'!$M$24,'Input Parameters'!$J$24,'Input Parameters'!$K$24)</f>
        <v>0.50885624868240242</v>
      </c>
      <c r="K4712" s="156">
        <f ca="1">('Input Parameters'!$E$25/'Input Parameters'!$E$31)^$J4712</f>
        <v>2.5983213454932243E-2</v>
      </c>
      <c r="L4712" s="66">
        <f ca="1">$H4712*$C4712*'Input Parameters'!$E$23*K4712</f>
        <v>15.628071118359962</v>
      </c>
      <c r="M4712" s="23">
        <f t="shared" ca="1" si="637"/>
        <v>0.86126409355111755</v>
      </c>
      <c r="N4712" s="15">
        <f ca="1">_xlfn.NORM.INV(M4712,'Input Parameters'!$E$26,'Input Parameters'!$F$26)</f>
        <v>5.6806340777280528E-2</v>
      </c>
      <c r="O4712" s="8">
        <f t="shared" ca="1" si="638"/>
        <v>0.98683479537677743</v>
      </c>
      <c r="P4712" s="29">
        <f ca="1">_xlfn.LOGNORM.INV(O4712,'Input Parameters'!$H$27,'Input Parameters'!$I$27)</f>
        <v>3.8035730540330728</v>
      </c>
      <c r="Q4712" s="10"/>
      <c r="R4712" s="15">
        <f>'Input Parameters'!$E$28</f>
        <v>12.7</v>
      </c>
      <c r="S4712" s="10">
        <f t="shared" ca="1" si="639"/>
        <v>0.64380019107287423</v>
      </c>
      <c r="T4712" s="25">
        <f ca="1">_xlfn.LOGNORM.INV(S4712,'Input Parameters'!$H$29,'Input Parameters'!$I$29)</f>
        <v>60.692487857100524</v>
      </c>
      <c r="U4712" s="10">
        <f t="shared" ca="1" si="640"/>
        <v>0.80074443613253232</v>
      </c>
      <c r="V4712" s="29">
        <f ca="1">IF('Input Parameters'!$D$30="Beta",_xlfn.BETA.INV(U4712,'Input Parameters'!$L$30,'Input Parameters'!$M$30,'Input Parameters'!$J$30,'Input Parameters'!$K$30),IF('Input Parameters'!$D$30="LogNorm",_xlfn.LOGNORM.INV(U4712,'Input Parameters'!$H$30,'Input Parameters'!$I$30)))</f>
        <v>1.3939566971398445</v>
      </c>
      <c r="W4712" s="2">
        <f ca="1">N4712+(P4712-N4712)*(1-ERF((T4712-R4712)/(2*SQRT(L4712*'Input Parameters'!$E$31))))</f>
        <v>1.520496926529886</v>
      </c>
      <c r="X4712">
        <f t="shared" ca="1" si="641"/>
        <v>0</v>
      </c>
      <c r="Y4712" s="7"/>
    </row>
    <row r="4713" spans="1:25" ht="15" customHeight="1" x14ac:dyDescent="0.3">
      <c r="A4713" s="130">
        <v>4706</v>
      </c>
      <c r="B4713" s="10">
        <f t="shared" ca="1" si="633"/>
        <v>0.26085866830781612</v>
      </c>
      <c r="C4713" s="57">
        <f ca="1">_xlfn.NORM.INV(B4713,'Input Parameters'!$E$19,'Input Parameters'!$F$19)</f>
        <v>513.16081390769398</v>
      </c>
      <c r="D4713" s="10">
        <f t="shared" ca="1" si="634"/>
        <v>0.87325948566187817</v>
      </c>
      <c r="E4713" s="59">
        <f ca="1">IF(_xlfn.NORM.INV(D4713,'Input Parameters'!$E$20,'Input Parameters'!$F$20)&lt;3500,3500,IF(_xlfn.NORM.INV(D4713,'Input Parameters'!$E$20,'Input Parameters'!$F$20)&gt;5500,5500,_xlfn.NORM.INV(D4713,'Input Parameters'!$E$20,'Input Parameters'!$F$20)))</f>
        <v>5500</v>
      </c>
      <c r="F4713" s="10">
        <f t="shared" ca="1" si="635"/>
        <v>0.59458354271452851</v>
      </c>
      <c r="G4713" s="61">
        <f ca="1">_xlfn.NORM.INV(F4713,'Input Parameters'!$E$21,'Input Parameters'!$F$21)</f>
        <v>286.73130400519165</v>
      </c>
      <c r="H4713" s="54">
        <f ca="1">EXP(E4713*(1/'Input Parameters'!$E$22-1/G4713))</f>
        <v>0.66339122719985233</v>
      </c>
      <c r="I4713" s="10">
        <f t="shared" ca="1" si="636"/>
        <v>0.65390208220623491</v>
      </c>
      <c r="J4713" s="29">
        <f ca="1">_xlfn.BETA.INV(I4713,'Input Parameters'!$L$24,'Input Parameters'!$M$24,'Input Parameters'!$J$24,'Input Parameters'!$K$24)</f>
        <v>0.66943446891974934</v>
      </c>
      <c r="K4713" s="156">
        <f ca="1">('Input Parameters'!$E$25/'Input Parameters'!$E$31)^$J4713</f>
        <v>8.2114963513385941E-3</v>
      </c>
      <c r="L4713" s="66">
        <f ca="1">$H4713*$C4713*'Input Parameters'!$E$23*K4713</f>
        <v>2.7954099944240443</v>
      </c>
      <c r="M4713" s="23">
        <f t="shared" ca="1" si="637"/>
        <v>0.78695779548292055</v>
      </c>
      <c r="N4713" s="15">
        <f ca="1">_xlfn.NORM.INV(M4713,'Input Parameters'!$E$26,'Input Parameters'!$F$26)</f>
        <v>5.0714107811927957E-2</v>
      </c>
      <c r="O4713" s="8">
        <f t="shared" ca="1" si="638"/>
        <v>0.59334583175771061</v>
      </c>
      <c r="P4713" s="29">
        <f ca="1">_xlfn.LOGNORM.INV(O4713,'Input Parameters'!$H$27,'Input Parameters'!$I$27)</f>
        <v>1.5804217916987928</v>
      </c>
      <c r="Q4713" s="10"/>
      <c r="R4713" s="15">
        <f>'Input Parameters'!$E$28</f>
        <v>12.7</v>
      </c>
      <c r="S4713" s="10">
        <f t="shared" ca="1" si="639"/>
        <v>0.53517730207878889</v>
      </c>
      <c r="T4713" s="25">
        <f ca="1">_xlfn.LOGNORM.INV(S4713,'Input Parameters'!$H$29,'Input Parameters'!$I$29)</f>
        <v>58.811932753788838</v>
      </c>
      <c r="U4713" s="10">
        <f t="shared" ca="1" si="640"/>
        <v>0.80506557082788754</v>
      </c>
      <c r="V4713" s="29">
        <f ca="1">IF('Input Parameters'!$D$30="Beta",_xlfn.BETA.INV(U4713,'Input Parameters'!$L$30,'Input Parameters'!$M$30,'Input Parameters'!$J$30,'Input Parameters'!$K$30),IF('Input Parameters'!$D$30="LogNorm",_xlfn.LOGNORM.INV(U4713,'Input Parameters'!$H$30,'Input Parameters'!$I$30)))</f>
        <v>1.402542938881004</v>
      </c>
      <c r="W4713" s="2">
        <f ca="1">N4713+(P4713-N4713)*(1-ERF((T4713-R4713)/(2*SQRT(L4713*'Input Parameters'!$E$31))))</f>
        <v>0.12896508316597891</v>
      </c>
      <c r="X4713">
        <f t="shared" ca="1" si="641"/>
        <v>1</v>
      </c>
      <c r="Y4713" s="7"/>
    </row>
    <row r="4714" spans="1:25" ht="15" customHeight="1" x14ac:dyDescent="0.3">
      <c r="A4714" s="130">
        <v>4707</v>
      </c>
      <c r="B4714" s="10">
        <f t="shared" ca="1" si="633"/>
        <v>0.16774278856356817</v>
      </c>
      <c r="C4714" s="57">
        <f ca="1">_xlfn.NORM.INV(B4714,'Input Parameters'!$E$19,'Input Parameters'!$F$19)</f>
        <v>485.91606884640203</v>
      </c>
      <c r="D4714" s="10">
        <f t="shared" ca="1" si="634"/>
        <v>4.6127505328590335E-3</v>
      </c>
      <c r="E4714" s="59">
        <f ca="1">IF(_xlfn.NORM.INV(D4714,'Input Parameters'!$E$20,'Input Parameters'!$F$20)&lt;3500,3500,IF(_xlfn.NORM.INV(D4714,'Input Parameters'!$E$20,'Input Parameters'!$F$20)&gt;5500,5500,_xlfn.NORM.INV(D4714,'Input Parameters'!$E$20,'Input Parameters'!$F$20)))</f>
        <v>3500</v>
      </c>
      <c r="F4714" s="10">
        <f t="shared" ca="1" si="635"/>
        <v>0.52086164662499668</v>
      </c>
      <c r="G4714" s="61">
        <f ca="1">_xlfn.NORM.INV(F4714,'Input Parameters'!$E$21,'Input Parameters'!$F$21)</f>
        <v>285.26120571188261</v>
      </c>
      <c r="H4714" s="54">
        <f ca="1">EXP(E4714*(1/'Input Parameters'!$E$22-1/G4714))</f>
        <v>0.72320383462463622</v>
      </c>
      <c r="I4714" s="10">
        <f t="shared" ca="1" si="636"/>
        <v>0.13658864994480668</v>
      </c>
      <c r="J4714" s="29">
        <f ca="1">_xlfn.BETA.INV(I4714,'Input Parameters'!$L$24,'Input Parameters'!$M$24,'Input Parameters'!$J$24,'Input Parameters'!$K$24)</f>
        <v>0.42707850916031925</v>
      </c>
      <c r="K4714" s="156">
        <f ca="1">('Input Parameters'!$E$25/'Input Parameters'!$E$31)^$J4714</f>
        <v>4.6716022992025333E-2</v>
      </c>
      <c r="L4714" s="66">
        <f ca="1">$H4714*$C4714*'Input Parameters'!$E$23*K4714</f>
        <v>16.416774954200037</v>
      </c>
      <c r="M4714" s="23">
        <f t="shared" ca="1" si="637"/>
        <v>0.53761218869641181</v>
      </c>
      <c r="N4714" s="15">
        <f ca="1">_xlfn.NORM.INV(M4714,'Input Parameters'!$E$26,'Input Parameters'!$F$26)</f>
        <v>3.5982817527260583E-2</v>
      </c>
      <c r="O4714" s="8">
        <f t="shared" ca="1" si="638"/>
        <v>0.48141319231778634</v>
      </c>
      <c r="P4714" s="29">
        <f ca="1">_xlfn.LOGNORM.INV(O4714,'Input Parameters'!$H$27,'Input Parameters'!$I$27)</f>
        <v>1.3945787670636713</v>
      </c>
      <c r="Q4714" s="10"/>
      <c r="R4714" s="15">
        <f>'Input Parameters'!$E$28</f>
        <v>12.7</v>
      </c>
      <c r="S4714" s="10">
        <f t="shared" ca="1" si="639"/>
        <v>0.97712358116732179</v>
      </c>
      <c r="T4714" s="25">
        <f ca="1">_xlfn.LOGNORM.INV(S4714,'Input Parameters'!$H$29,'Input Parameters'!$I$29)</f>
        <v>72.872879712191903</v>
      </c>
      <c r="U4714" s="10">
        <f t="shared" ca="1" si="640"/>
        <v>0.9449218745524528</v>
      </c>
      <c r="V4714" s="29">
        <f ca="1">IF('Input Parameters'!$D$30="Beta",_xlfn.BETA.INV(U4714,'Input Parameters'!$L$30,'Input Parameters'!$M$30,'Input Parameters'!$J$30,'Input Parameters'!$K$30),IF('Input Parameters'!$D$30="LogNorm",_xlfn.LOGNORM.INV(U4714,'Input Parameters'!$H$30,'Input Parameters'!$I$30)))</f>
        <v>1.8760538442678667</v>
      </c>
      <c r="W4714" s="2">
        <f ca="1">N4714+(P4714-N4714)*(1-ERF((T4714-R4714)/(2*SQRT(L4714*'Input Parameters'!$E$31))))</f>
        <v>0.4349476554629958</v>
      </c>
      <c r="X4714">
        <f t="shared" ca="1" si="641"/>
        <v>1</v>
      </c>
      <c r="Y4714" s="7"/>
    </row>
    <row r="4715" spans="1:25" ht="15" customHeight="1" x14ac:dyDescent="0.3">
      <c r="A4715" s="130">
        <v>4708</v>
      </c>
      <c r="B4715" s="10">
        <f t="shared" ca="1" si="633"/>
        <v>0.84328237904597769</v>
      </c>
      <c r="C4715" s="57">
        <f ca="1">_xlfn.NORM.INV(B4715,'Input Parameters'!$E$19,'Input Parameters'!$F$19)</f>
        <v>652.47938315277531</v>
      </c>
      <c r="D4715" s="10">
        <f t="shared" ca="1" si="634"/>
        <v>0.57058488112690386</v>
      </c>
      <c r="E4715" s="59">
        <f ca="1">IF(_xlfn.NORM.INV(D4715,'Input Parameters'!$E$20,'Input Parameters'!$F$20)&lt;3500,3500,IF(_xlfn.NORM.INV(D4715,'Input Parameters'!$E$20,'Input Parameters'!$F$20)&gt;5500,5500,_xlfn.NORM.INV(D4715,'Input Parameters'!$E$20,'Input Parameters'!$F$20)))</f>
        <v>4924.5043954176381</v>
      </c>
      <c r="F4715" s="10">
        <f t="shared" ca="1" si="635"/>
        <v>4.0166628831675988E-3</v>
      </c>
      <c r="G4715" s="61">
        <f ca="1">_xlfn.NORM.INV(F4715,'Input Parameters'!$E$21,'Input Parameters'!$F$21)</f>
        <v>264.01576583305314</v>
      </c>
      <c r="H4715" s="54">
        <f ca="1">EXP(E4715*(1/'Input Parameters'!$E$22-1/G4715))</f>
        <v>0.15800484139527993</v>
      </c>
      <c r="I4715" s="10">
        <f t="shared" ca="1" si="636"/>
        <v>0.8810161935591152</v>
      </c>
      <c r="J4715" s="29">
        <f ca="1">_xlfn.BETA.INV(I4715,'Input Parameters'!$L$24,'Input Parameters'!$M$24,'Input Parameters'!$J$24,'Input Parameters'!$K$24)</f>
        <v>0.77989588090352779</v>
      </c>
      <c r="K4715" s="156">
        <f ca="1">('Input Parameters'!$E$25/'Input Parameters'!$E$31)^$J4715</f>
        <v>3.7178106335661078E-3</v>
      </c>
      <c r="L4715" s="66">
        <f ca="1">$H4715*$C4715*'Input Parameters'!$E$23*K4715</f>
        <v>0.38328732087259165</v>
      </c>
      <c r="M4715" s="23">
        <f t="shared" ca="1" si="637"/>
        <v>0.56805685374708703</v>
      </c>
      <c r="N4715" s="15">
        <f ca="1">_xlfn.NORM.INV(M4715,'Input Parameters'!$E$26,'Input Parameters'!$F$26)</f>
        <v>3.760001330222125E-2</v>
      </c>
      <c r="O4715" s="8">
        <f t="shared" ca="1" si="638"/>
        <v>0.89566232815395885</v>
      </c>
      <c r="P4715" s="29">
        <f ca="1">_xlfn.LOGNORM.INV(O4715,'Input Parameters'!$H$27,'Input Parameters'!$I$27)</f>
        <v>2.4828773906185333</v>
      </c>
      <c r="Q4715" s="10"/>
      <c r="R4715" s="15">
        <f>'Input Parameters'!$E$28</f>
        <v>12.7</v>
      </c>
      <c r="S4715" s="10">
        <f t="shared" ca="1" si="639"/>
        <v>0.32439067616929163</v>
      </c>
      <c r="T4715" s="25">
        <f ca="1">_xlfn.LOGNORM.INV(S4715,'Input Parameters'!$H$29,'Input Parameters'!$I$29)</f>
        <v>55.328965137999184</v>
      </c>
      <c r="U4715" s="10">
        <f t="shared" ca="1" si="640"/>
        <v>0.10076602876384322</v>
      </c>
      <c r="V4715" s="29">
        <f ca="1">IF('Input Parameters'!$D$30="Beta",_xlfn.BETA.INV(U4715,'Input Parameters'!$L$30,'Input Parameters'!$M$30,'Input Parameters'!$J$30,'Input Parameters'!$K$30),IF('Input Parameters'!$D$30="LogNorm",_xlfn.LOGNORM.INV(U4715,'Input Parameters'!$H$30,'Input Parameters'!$I$30)))</f>
        <v>0.60383695224247191</v>
      </c>
      <c r="W4715" s="2">
        <f ca="1">N4715+(P4715-N4715)*(1-ERF((T4715-R4715)/(2*SQRT(L4715*'Input Parameters'!$E$31))))</f>
        <v>3.7602757933315002E-2</v>
      </c>
      <c r="X4715">
        <f t="shared" ca="1" si="641"/>
        <v>1</v>
      </c>
      <c r="Y4715" s="7"/>
    </row>
    <row r="4716" spans="1:25" ht="15" customHeight="1" x14ac:dyDescent="0.3">
      <c r="A4716" s="130">
        <v>4709</v>
      </c>
      <c r="B4716" s="10">
        <f t="shared" ca="1" si="633"/>
        <v>0.90754450676708887</v>
      </c>
      <c r="C4716" s="57">
        <f ca="1">_xlfn.NORM.INV(B4716,'Input Parameters'!$E$19,'Input Parameters'!$F$19)</f>
        <v>679.32881628950997</v>
      </c>
      <c r="D4716" s="10">
        <f t="shared" ca="1" si="634"/>
        <v>0.4842759125759617</v>
      </c>
      <c r="E4716" s="59">
        <f ca="1">IF(_xlfn.NORM.INV(D4716,'Input Parameters'!$E$20,'Input Parameters'!$F$20)&lt;3500,3500,IF(_xlfn.NORM.INV(D4716,'Input Parameters'!$E$20,'Input Parameters'!$F$20)&gt;5500,5500,_xlfn.NORM.INV(D4716,'Input Parameters'!$E$20,'Input Parameters'!$F$20)))</f>
        <v>4772.4027430912465</v>
      </c>
      <c r="F4716" s="10">
        <f t="shared" ca="1" si="635"/>
        <v>0.67616668040708972</v>
      </c>
      <c r="G4716" s="61">
        <f ca="1">_xlfn.NORM.INV(F4716,'Input Parameters'!$E$21,'Input Parameters'!$F$21)</f>
        <v>288.44206818477534</v>
      </c>
      <c r="H4716" s="54">
        <f ca="1">EXP(E4716*(1/'Input Parameters'!$E$22-1/G4716))</f>
        <v>0.77307260611287965</v>
      </c>
      <c r="I4716" s="10">
        <f t="shared" ca="1" si="636"/>
        <v>0.77604696715664423</v>
      </c>
      <c r="J4716" s="29">
        <f ca="1">_xlfn.BETA.INV(I4716,'Input Parameters'!$L$24,'Input Parameters'!$M$24,'Input Parameters'!$J$24,'Input Parameters'!$K$24)</f>
        <v>0.723090286418135</v>
      </c>
      <c r="K4716" s="156">
        <f ca="1">('Input Parameters'!$E$25/'Input Parameters'!$E$31)^$J4716</f>
        <v>5.5880623481174459E-3</v>
      </c>
      <c r="L4716" s="66">
        <f ca="1">$H4716*$C4716*'Input Parameters'!$E$23*K4716</f>
        <v>2.9346854885433671</v>
      </c>
      <c r="M4716" s="23">
        <f t="shared" ca="1" si="637"/>
        <v>0.98676489669077061</v>
      </c>
      <c r="N4716" s="15">
        <f ca="1">_xlfn.NORM.INV(M4716,'Input Parameters'!$E$26,'Input Parameters'!$F$26)</f>
        <v>8.0604100068824236E-2</v>
      </c>
      <c r="O4716" s="8">
        <f t="shared" ca="1" si="638"/>
        <v>0.28107541530021896</v>
      </c>
      <c r="P4716" s="29">
        <f ca="1">_xlfn.LOGNORM.INV(O4716,'Input Parameters'!$H$27,'Input Parameters'!$I$27)</f>
        <v>1.101605318004407</v>
      </c>
      <c r="Q4716" s="10"/>
      <c r="R4716" s="15">
        <f>'Input Parameters'!$E$28</f>
        <v>12.7</v>
      </c>
      <c r="S4716" s="10">
        <f t="shared" ca="1" si="639"/>
        <v>0.864155434024652</v>
      </c>
      <c r="T4716" s="25">
        <f ca="1">_xlfn.LOGNORM.INV(S4716,'Input Parameters'!$H$29,'Input Parameters'!$I$29)</f>
        <v>65.88037998046758</v>
      </c>
      <c r="U4716" s="10">
        <f t="shared" ca="1" si="640"/>
        <v>0.80661725877946433</v>
      </c>
      <c r="V4716" s="29">
        <f ca="1">IF('Input Parameters'!$D$30="Beta",_xlfn.BETA.INV(U4716,'Input Parameters'!$L$30,'Input Parameters'!$M$30,'Input Parameters'!$J$30,'Input Parameters'!$K$30),IF('Input Parameters'!$D$30="LogNorm",_xlfn.LOGNORM.INV(U4716,'Input Parameters'!$H$30,'Input Parameters'!$I$30)))</f>
        <v>1.4056673946298621</v>
      </c>
      <c r="W4716" s="2">
        <f ca="1">N4716+(P4716-N4716)*(1-ERF((T4716-R4716)/(2*SQRT(L4716*'Input Parameters'!$E$31))))</f>
        <v>0.1093513462778359</v>
      </c>
      <c r="X4716">
        <f t="shared" ca="1" si="641"/>
        <v>1</v>
      </c>
      <c r="Y4716" s="7"/>
    </row>
    <row r="4717" spans="1:25" ht="15" customHeight="1" x14ac:dyDescent="0.3">
      <c r="A4717" s="130">
        <v>4710</v>
      </c>
      <c r="B4717" s="10">
        <f t="shared" ca="1" si="633"/>
        <v>0.50269512708454556</v>
      </c>
      <c r="C4717" s="57">
        <f ca="1">_xlfn.NORM.INV(B4717,'Input Parameters'!$E$19,'Input Parameters'!$F$19)</f>
        <v>567.87085945050114</v>
      </c>
      <c r="D4717" s="10">
        <f t="shared" ca="1" si="634"/>
        <v>5.6541559565802091E-2</v>
      </c>
      <c r="E4717" s="59">
        <f ca="1">IF(_xlfn.NORM.INV(D4717,'Input Parameters'!$E$20,'Input Parameters'!$F$20)&lt;3500,3500,IF(_xlfn.NORM.INV(D4717,'Input Parameters'!$E$20,'Input Parameters'!$F$20)&gt;5500,5500,_xlfn.NORM.INV(D4717,'Input Parameters'!$E$20,'Input Parameters'!$F$20)))</f>
        <v>3690.8596585848272</v>
      </c>
      <c r="F4717" s="10">
        <f t="shared" ca="1" si="635"/>
        <v>0.30577603926704544</v>
      </c>
      <c r="G4717" s="61">
        <f ca="1">_xlfn.NORM.INV(F4717,'Input Parameters'!$E$21,'Input Parameters'!$F$21)</f>
        <v>280.85822656615818</v>
      </c>
      <c r="H4717" s="54">
        <f ca="1">EXP(E4717*(1/'Input Parameters'!$E$22-1/G4717))</f>
        <v>0.58009031477084294</v>
      </c>
      <c r="I4717" s="10">
        <f t="shared" ca="1" si="636"/>
        <v>0.91086034965353624</v>
      </c>
      <c r="J4717" s="29">
        <f ca="1">_xlfn.BETA.INV(I4717,'Input Parameters'!$L$24,'Input Parameters'!$M$24,'Input Parameters'!$J$24,'Input Parameters'!$K$24)</f>
        <v>0.80043766535729555</v>
      </c>
      <c r="K4717" s="156">
        <f ca="1">('Input Parameters'!$E$25/'Input Parameters'!$E$31)^$J4717</f>
        <v>3.2084164077603367E-3</v>
      </c>
      <c r="L4717" s="66">
        <f ca="1">$H4717*$C4717*'Input Parameters'!$E$23*K4717</f>
        <v>1.0569049365692689</v>
      </c>
      <c r="M4717" s="23">
        <f t="shared" ca="1" si="637"/>
        <v>0.57382001693209794</v>
      </c>
      <c r="N4717" s="15">
        <f ca="1">_xlfn.NORM.INV(M4717,'Input Parameters'!$E$26,'Input Parameters'!$F$26)</f>
        <v>3.7908270739209125E-2</v>
      </c>
      <c r="O4717" s="8">
        <f t="shared" ca="1" si="638"/>
        <v>0.15020128221200302</v>
      </c>
      <c r="P4717" s="29">
        <f ca="1">_xlfn.LOGNORM.INV(O4717,'Input Parameters'!$H$27,'Input Parameters'!$I$27)</f>
        <v>0.90038229998013863</v>
      </c>
      <c r="Q4717" s="10"/>
      <c r="R4717" s="15">
        <f>'Input Parameters'!$E$28</f>
        <v>12.7</v>
      </c>
      <c r="S4717" s="10">
        <f t="shared" ca="1" si="639"/>
        <v>0.35140258778118239</v>
      </c>
      <c r="T4717" s="25">
        <f ca="1">_xlfn.LOGNORM.INV(S4717,'Input Parameters'!$H$29,'Input Parameters'!$I$29)</f>
        <v>55.790059678778036</v>
      </c>
      <c r="U4717" s="10">
        <f t="shared" ca="1" si="640"/>
        <v>0.40668438234554249</v>
      </c>
      <c r="V4717" s="29">
        <f ca="1">IF('Input Parameters'!$D$30="Beta",_xlfn.BETA.INV(U4717,'Input Parameters'!$L$30,'Input Parameters'!$M$30,'Input Parameters'!$J$30,'Input Parameters'!$K$30),IF('Input Parameters'!$D$30="LogNorm",_xlfn.LOGNORM.INV(U4717,'Input Parameters'!$H$30,'Input Parameters'!$I$30)))</f>
        <v>0.91038173788527144</v>
      </c>
      <c r="W4717" s="2">
        <f ca="1">N4717+(P4717-N4717)*(1-ERF((T4717-R4717)/(2*SQRT(L4717*'Input Parameters'!$E$31))))</f>
        <v>4.0529310164434007E-2</v>
      </c>
      <c r="X4717">
        <f t="shared" ca="1" si="641"/>
        <v>1</v>
      </c>
      <c r="Y4717" s="7"/>
    </row>
    <row r="4718" spans="1:25" ht="15" customHeight="1" x14ac:dyDescent="0.3">
      <c r="A4718" s="130">
        <v>4711</v>
      </c>
      <c r="B4718" s="10">
        <f t="shared" ca="1" si="633"/>
        <v>0.81693486262994319</v>
      </c>
      <c r="C4718" s="57">
        <f ca="1">_xlfn.NORM.INV(B4718,'Input Parameters'!$E$19,'Input Parameters'!$F$19)</f>
        <v>643.66650937363625</v>
      </c>
      <c r="D4718" s="10">
        <f t="shared" ca="1" si="634"/>
        <v>0.43174193251823356</v>
      </c>
      <c r="E4718" s="59">
        <f ca="1">IF(_xlfn.NORM.INV(D4718,'Input Parameters'!$E$20,'Input Parameters'!$F$20)&lt;3500,3500,IF(_xlfn.NORM.INV(D4718,'Input Parameters'!$E$20,'Input Parameters'!$F$20)&gt;5500,5500,_xlfn.NORM.INV(D4718,'Input Parameters'!$E$20,'Input Parameters'!$F$20)))</f>
        <v>4679.6412571058108</v>
      </c>
      <c r="F4718" s="10">
        <f t="shared" ca="1" si="635"/>
        <v>0.46723199237799917</v>
      </c>
      <c r="G4718" s="61">
        <f ca="1">_xlfn.NORM.INV(F4718,'Input Parameters'!$E$21,'Input Parameters'!$F$21)</f>
        <v>284.20367385153907</v>
      </c>
      <c r="H4718" s="54">
        <f ca="1">EXP(E4718*(1/'Input Parameters'!$E$22-1/G4718))</f>
        <v>0.60997972811329171</v>
      </c>
      <c r="I4718" s="10">
        <f t="shared" ca="1" si="636"/>
        <v>0.97005202304309734</v>
      </c>
      <c r="J4718" s="29">
        <f ca="1">_xlfn.BETA.INV(I4718,'Input Parameters'!$L$24,'Input Parameters'!$M$24,'Input Parameters'!$J$24,'Input Parameters'!$K$24)</f>
        <v>0.85890271094789716</v>
      </c>
      <c r="K4718" s="156">
        <f ca="1">('Input Parameters'!$E$25/'Input Parameters'!$E$31)^$J4718</f>
        <v>2.1093412387672636E-3</v>
      </c>
      <c r="L4718" s="66">
        <f ca="1">$H4718*$C4718*'Input Parameters'!$E$23*K4718</f>
        <v>0.82817698707328757</v>
      </c>
      <c r="M4718" s="23">
        <f t="shared" ca="1" si="637"/>
        <v>0.89262325245295271</v>
      </c>
      <c r="N4718" s="15">
        <f ca="1">_xlfn.NORM.INV(M4718,'Input Parameters'!$E$26,'Input Parameters'!$F$26)</f>
        <v>6.0052603231071575E-2</v>
      </c>
      <c r="O4718" s="8">
        <f t="shared" ca="1" si="638"/>
        <v>0.75272314693867881</v>
      </c>
      <c r="P4718" s="29">
        <f ca="1">_xlfn.LOGNORM.INV(O4718,'Input Parameters'!$H$27,'Input Parameters'!$I$27)</f>
        <v>1.9259431145064201</v>
      </c>
      <c r="Q4718" s="10"/>
      <c r="R4718" s="15">
        <f>'Input Parameters'!$E$28</f>
        <v>12.7</v>
      </c>
      <c r="S4718" s="10">
        <f t="shared" ca="1" si="639"/>
        <v>0.40660252230343652</v>
      </c>
      <c r="T4718" s="25">
        <f ca="1">_xlfn.LOGNORM.INV(S4718,'Input Parameters'!$H$29,'Input Parameters'!$I$29)</f>
        <v>56.70728205582558</v>
      </c>
      <c r="U4718" s="10">
        <f t="shared" ca="1" si="640"/>
        <v>0.47720582484855001</v>
      </c>
      <c r="V4718" s="29">
        <f ca="1">IF('Input Parameters'!$D$30="Beta",_xlfn.BETA.INV(U4718,'Input Parameters'!$L$30,'Input Parameters'!$M$30,'Input Parameters'!$J$30,'Input Parameters'!$K$30),IF('Input Parameters'!$D$30="LogNorm",_xlfn.LOGNORM.INV(U4718,'Input Parameters'!$H$30,'Input Parameters'!$I$30)))</f>
        <v>0.97693317024997617</v>
      </c>
      <c r="W4718" s="2">
        <f ca="1">N4718+(P4718-N4718)*(1-ERF((T4718-R4718)/(2*SQRT(L4718*'Input Parameters'!$E$31))))</f>
        <v>6.1223690498193317E-2</v>
      </c>
      <c r="X4718">
        <f t="shared" ca="1" si="641"/>
        <v>1</v>
      </c>
      <c r="Y4718" s="7"/>
    </row>
    <row r="4719" spans="1:25" ht="15" customHeight="1" x14ac:dyDescent="0.3">
      <c r="A4719" s="130">
        <v>4712</v>
      </c>
      <c r="B4719" s="10">
        <f t="shared" ca="1" si="633"/>
        <v>7.404286362221979E-2</v>
      </c>
      <c r="C4719" s="57">
        <f ca="1">_xlfn.NORM.INV(B4719,'Input Parameters'!$E$19,'Input Parameters'!$F$19)</f>
        <v>445.08543512025346</v>
      </c>
      <c r="D4719" s="10">
        <f t="shared" ca="1" si="634"/>
        <v>7.9027318417472903E-2</v>
      </c>
      <c r="E4719" s="59">
        <f ca="1">IF(_xlfn.NORM.INV(D4719,'Input Parameters'!$E$20,'Input Parameters'!$F$20)&lt;3500,3500,IF(_xlfn.NORM.INV(D4719,'Input Parameters'!$E$20,'Input Parameters'!$F$20)&gt;5500,5500,_xlfn.NORM.INV(D4719,'Input Parameters'!$E$20,'Input Parameters'!$F$20)))</f>
        <v>3811.8487887254114</v>
      </c>
      <c r="F4719" s="10">
        <f t="shared" ca="1" si="635"/>
        <v>0.87889850165043104</v>
      </c>
      <c r="G4719" s="61">
        <f ca="1">_xlfn.NORM.INV(F4719,'Input Parameters'!$E$21,'Input Parameters'!$F$21)</f>
        <v>294.04225525345731</v>
      </c>
      <c r="H4719" s="54">
        <f ca="1">EXP(E4719*(1/'Input Parameters'!$E$22-1/G4719))</f>
        <v>1.0471937393891004</v>
      </c>
      <c r="I4719" s="10">
        <f t="shared" ca="1" si="636"/>
        <v>0.23870828623004181</v>
      </c>
      <c r="J4719" s="29">
        <f ca="1">_xlfn.BETA.INV(I4719,'Input Parameters'!$L$24,'Input Parameters'!$M$24,'Input Parameters'!$J$24,'Input Parameters'!$K$24)</f>
        <v>0.49033213029098455</v>
      </c>
      <c r="K4719" s="156">
        <f ca="1">('Input Parameters'!$E$25/'Input Parameters'!$E$31)^$J4719</f>
        <v>2.9675872458870215E-2</v>
      </c>
      <c r="L4719" s="66">
        <f ca="1">$H4719*$C4719*'Input Parameters'!$E$23*K4719</f>
        <v>13.831647608111046</v>
      </c>
      <c r="M4719" s="23">
        <f t="shared" ca="1" si="637"/>
        <v>0.98664426297585273</v>
      </c>
      <c r="N4719" s="15">
        <f ca="1">_xlfn.NORM.INV(M4719,'Input Parameters'!$E$26,'Input Parameters'!$F$26)</f>
        <v>8.0529877992721766E-2</v>
      </c>
      <c r="O4719" s="8">
        <f t="shared" ca="1" si="638"/>
        <v>0.45574331196216156</v>
      </c>
      <c r="P4719" s="29">
        <f ca="1">_xlfn.LOGNORM.INV(O4719,'Input Parameters'!$H$27,'Input Parameters'!$I$27)</f>
        <v>1.3553122985608455</v>
      </c>
      <c r="Q4719" s="10"/>
      <c r="R4719" s="15">
        <f>'Input Parameters'!$E$28</f>
        <v>12.7</v>
      </c>
      <c r="S4719" s="10">
        <f t="shared" ca="1" si="639"/>
        <v>0.12747051964154021</v>
      </c>
      <c r="T4719" s="25">
        <f ca="1">_xlfn.LOGNORM.INV(S4719,'Input Parameters'!$H$29,'Input Parameters'!$I$29)</f>
        <v>51.244937953144046</v>
      </c>
      <c r="U4719" s="10">
        <f t="shared" ca="1" si="640"/>
        <v>0.86692441097530193</v>
      </c>
      <c r="V4719" s="29">
        <f ca="1">IF('Input Parameters'!$D$30="Beta",_xlfn.BETA.INV(U4719,'Input Parameters'!$L$30,'Input Parameters'!$M$30,'Input Parameters'!$J$30,'Input Parameters'!$K$30),IF('Input Parameters'!$D$30="LogNorm",_xlfn.LOGNORM.INV(U4719,'Input Parameters'!$H$30,'Input Parameters'!$I$30)))</f>
        <v>1.5491513003830997</v>
      </c>
      <c r="W4719" s="2">
        <f ca="1">N4719+(P4719-N4719)*(1-ERF((T4719-R4719)/(2*SQRT(L4719*'Input Parameters'!$E$31))))</f>
        <v>0.67158224984278037</v>
      </c>
      <c r="X4719">
        <f t="shared" ca="1" si="641"/>
        <v>1</v>
      </c>
      <c r="Y4719" s="7"/>
    </row>
    <row r="4720" spans="1:25" ht="15" customHeight="1" x14ac:dyDescent="0.3">
      <c r="A4720" s="130">
        <v>4713</v>
      </c>
      <c r="B4720" s="10">
        <f t="shared" ca="1" si="633"/>
        <v>0.37361605765575312</v>
      </c>
      <c r="C4720" s="57">
        <f ca="1">_xlfn.NORM.INV(B4720,'Input Parameters'!$E$19,'Input Parameters'!$F$19)</f>
        <v>540.06639540215713</v>
      </c>
      <c r="D4720" s="10">
        <f t="shared" ca="1" si="634"/>
        <v>0.71634697090189581</v>
      </c>
      <c r="E4720" s="59">
        <f ca="1">IF(_xlfn.NORM.INV(D4720,'Input Parameters'!$E$20,'Input Parameters'!$F$20)&lt;3500,3500,IF(_xlfn.NORM.INV(D4720,'Input Parameters'!$E$20,'Input Parameters'!$F$20)&gt;5500,5500,_xlfn.NORM.INV(D4720,'Input Parameters'!$E$20,'Input Parameters'!$F$20)))</f>
        <v>5200.4164457769857</v>
      </c>
      <c r="F4720" s="10">
        <f t="shared" ca="1" si="635"/>
        <v>0.66937410224815308</v>
      </c>
      <c r="G4720" s="61">
        <f ca="1">_xlfn.NORM.INV(F4720,'Input Parameters'!$E$21,'Input Parameters'!$F$21)</f>
        <v>288.29413828302984</v>
      </c>
      <c r="H4720" s="54">
        <f ca="1">EXP(E4720*(1/'Input Parameters'!$E$22-1/G4720))</f>
        <v>0.7484754199662178</v>
      </c>
      <c r="I4720" s="10">
        <f t="shared" ca="1" si="636"/>
        <v>0.58703531981480483</v>
      </c>
      <c r="J4720" s="29">
        <f ca="1">_xlfn.BETA.INV(I4720,'Input Parameters'!$L$24,'Input Parameters'!$M$24,'Input Parameters'!$J$24,'Input Parameters'!$K$24)</f>
        <v>0.64216165740116737</v>
      </c>
      <c r="K4720" s="156">
        <f ca="1">('Input Parameters'!$E$25/'Input Parameters'!$E$31)^$J4720</f>
        <v>9.9859387804580278E-3</v>
      </c>
      <c r="L4720" s="66">
        <f ca="1">$H4720*$C4720*'Input Parameters'!$E$23*K4720</f>
        <v>4.0365803046167796</v>
      </c>
      <c r="M4720" s="23">
        <f t="shared" ca="1" si="637"/>
        <v>0.53367489544170532</v>
      </c>
      <c r="N4720" s="15">
        <f ca="1">_xlfn.NORM.INV(M4720,'Input Parameters'!$E$26,'Input Parameters'!$F$26)</f>
        <v>3.5774729633831187E-2</v>
      </c>
      <c r="O4720" s="8">
        <f t="shared" ca="1" si="638"/>
        <v>4.2488624262721264E-2</v>
      </c>
      <c r="P4720" s="29">
        <f ca="1">_xlfn.LOGNORM.INV(O4720,'Input Parameters'!$H$27,'Input Parameters'!$I$27)</f>
        <v>0.6644170742036819</v>
      </c>
      <c r="Q4720" s="10"/>
      <c r="R4720" s="15">
        <f>'Input Parameters'!$E$28</f>
        <v>12.7</v>
      </c>
      <c r="S4720" s="10">
        <f t="shared" ca="1" si="639"/>
        <v>0.35296825627575812</v>
      </c>
      <c r="T4720" s="25">
        <f ca="1">_xlfn.LOGNORM.INV(S4720,'Input Parameters'!$H$29,'Input Parameters'!$I$29)</f>
        <v>55.816483015176054</v>
      </c>
      <c r="U4720" s="10">
        <f t="shared" ca="1" si="640"/>
        <v>0.59383248310661629</v>
      </c>
      <c r="V4720" s="29">
        <f ca="1">IF('Input Parameters'!$D$30="Beta",_xlfn.BETA.INV(U4720,'Input Parameters'!$L$30,'Input Parameters'!$M$30,'Input Parameters'!$J$30,'Input Parameters'!$K$30),IF('Input Parameters'!$D$30="LogNorm",_xlfn.LOGNORM.INV(U4720,'Input Parameters'!$H$30,'Input Parameters'!$I$30)))</f>
        <v>1.0972754803807976</v>
      </c>
      <c r="W4720" s="2">
        <f ca="1">N4720+(P4720-N4720)*(1-ERF((T4720-R4720)/(2*SQRT(L4720*'Input Parameters'!$E$31))))</f>
        <v>0.11696188428001898</v>
      </c>
      <c r="X4720">
        <f t="shared" ca="1" si="641"/>
        <v>1</v>
      </c>
      <c r="Y4720" s="7"/>
    </row>
    <row r="4721" spans="1:25" ht="15" customHeight="1" x14ac:dyDescent="0.3">
      <c r="A4721" s="130">
        <v>4714</v>
      </c>
      <c r="B4721" s="10">
        <f t="shared" ca="1" si="633"/>
        <v>0.85301111320397471</v>
      </c>
      <c r="C4721" s="57">
        <f ca="1">_xlfn.NORM.INV(B4721,'Input Parameters'!$E$19,'Input Parameters'!$F$19)</f>
        <v>655.97729111975048</v>
      </c>
      <c r="D4721" s="10">
        <f t="shared" ca="1" si="634"/>
        <v>0.82294547482370395</v>
      </c>
      <c r="E4721" s="59">
        <f ca="1">IF(_xlfn.NORM.INV(D4721,'Input Parameters'!$E$20,'Input Parameters'!$F$20)&lt;3500,3500,IF(_xlfn.NORM.INV(D4721,'Input Parameters'!$E$20,'Input Parameters'!$F$20)&gt;5500,5500,_xlfn.NORM.INV(D4721,'Input Parameters'!$E$20,'Input Parameters'!$F$20)))</f>
        <v>5448.6539693208806</v>
      </c>
      <c r="F4721" s="10">
        <f t="shared" ca="1" si="635"/>
        <v>0.65375507195055693</v>
      </c>
      <c r="G4721" s="61">
        <f ca="1">_xlfn.NORM.INV(F4721,'Input Parameters'!$E$21,'Input Parameters'!$F$21)</f>
        <v>287.95846025979068</v>
      </c>
      <c r="H4721" s="54">
        <f ca="1">EXP(E4721*(1/'Input Parameters'!$E$22-1/G4721))</f>
        <v>0.72210990295565836</v>
      </c>
      <c r="I4721" s="10">
        <f t="shared" ca="1" si="636"/>
        <v>0.36850130473958864</v>
      </c>
      <c r="J4721" s="29">
        <f ca="1">_xlfn.BETA.INV(I4721,'Input Parameters'!$L$24,'Input Parameters'!$M$24,'Input Parameters'!$J$24,'Input Parameters'!$K$24)</f>
        <v>0.55234211796127619</v>
      </c>
      <c r="K4721" s="156">
        <f ca="1">('Input Parameters'!$E$25/'Input Parameters'!$E$31)^$J4721</f>
        <v>1.9020222104392682E-2</v>
      </c>
      <c r="L4721" s="66">
        <f ca="1">$H4721*$C4721*'Input Parameters'!$E$23*K4721</f>
        <v>9.0096452246794989</v>
      </c>
      <c r="M4721" s="23">
        <f t="shared" ca="1" si="637"/>
        <v>0.24413175728977821</v>
      </c>
      <c r="N4721" s="15">
        <f ca="1">_xlfn.NORM.INV(M4721,'Input Parameters'!$E$26,'Input Parameters'!$F$26)</f>
        <v>1.9445459430346118E-2</v>
      </c>
      <c r="O4721" s="8">
        <f t="shared" ca="1" si="638"/>
        <v>0.45017901027800888</v>
      </c>
      <c r="P4721" s="29">
        <f ca="1">_xlfn.LOGNORM.INV(O4721,'Input Parameters'!$H$27,'Input Parameters'!$I$27)</f>
        <v>1.3469166576660276</v>
      </c>
      <c r="Q4721" s="10"/>
      <c r="R4721" s="15">
        <f>'Input Parameters'!$E$28</f>
        <v>12.7</v>
      </c>
      <c r="S4721" s="10">
        <f t="shared" ca="1" si="639"/>
        <v>0.12735289387803184</v>
      </c>
      <c r="T4721" s="25">
        <f ca="1">_xlfn.LOGNORM.INV(S4721,'Input Parameters'!$H$29,'Input Parameters'!$I$29)</f>
        <v>51.241694011683997</v>
      </c>
      <c r="U4721" s="10">
        <f t="shared" ca="1" si="640"/>
        <v>0.6805587063540135</v>
      </c>
      <c r="V4721" s="29">
        <f ca="1">IF('Input Parameters'!$D$30="Beta",_xlfn.BETA.INV(U4721,'Input Parameters'!$L$30,'Input Parameters'!$M$30,'Input Parameters'!$J$30,'Input Parameters'!$K$30),IF('Input Parameters'!$D$30="LogNorm",_xlfn.LOGNORM.INV(U4721,'Input Parameters'!$H$30,'Input Parameters'!$I$30)))</f>
        <v>1.2023261132674816</v>
      </c>
      <c r="W4721" s="2">
        <f ca="1">N4721+(P4721-N4721)*(1-ERF((T4721-R4721)/(2*SQRT(L4721*'Input Parameters'!$E$31))))</f>
        <v>0.50251835239995091</v>
      </c>
      <c r="X4721">
        <f t="shared" ca="1" si="641"/>
        <v>1</v>
      </c>
      <c r="Y4721" s="7"/>
    </row>
    <row r="4722" spans="1:25" ht="15" customHeight="1" x14ac:dyDescent="0.3">
      <c r="A4722" s="130">
        <v>4715</v>
      </c>
      <c r="B4722" s="10">
        <f t="shared" ca="1" si="633"/>
        <v>0.71259536579556981</v>
      </c>
      <c r="C4722" s="57">
        <f ca="1">_xlfn.NORM.INV(B4722,'Input Parameters'!$E$19,'Input Parameters'!$F$19)</f>
        <v>614.70304588521049</v>
      </c>
      <c r="D4722" s="10">
        <f t="shared" ca="1" si="634"/>
        <v>0.85873092661082384</v>
      </c>
      <c r="E4722" s="59">
        <f ca="1">IF(_xlfn.NORM.INV(D4722,'Input Parameters'!$E$20,'Input Parameters'!$F$20)&lt;3500,3500,IF(_xlfn.NORM.INV(D4722,'Input Parameters'!$E$20,'Input Parameters'!$F$20)&gt;5500,5500,_xlfn.NORM.INV(D4722,'Input Parameters'!$E$20,'Input Parameters'!$F$20)))</f>
        <v>5500</v>
      </c>
      <c r="F4722" s="10">
        <f t="shared" ca="1" si="635"/>
        <v>8.7914718746737286E-2</v>
      </c>
      <c r="G4722" s="61">
        <f ca="1">_xlfn.NORM.INV(F4722,'Input Parameters'!$E$21,'Input Parameters'!$F$21)</f>
        <v>274.20985223037042</v>
      </c>
      <c r="H4722" s="54">
        <f ca="1">EXP(E4722*(1/'Input Parameters'!$E$22-1/G4722))</f>
        <v>0.27629122042102627</v>
      </c>
      <c r="I4722" s="10">
        <f t="shared" ca="1" si="636"/>
        <v>0.67723525740373458</v>
      </c>
      <c r="J4722" s="29">
        <f ca="1">_xlfn.BETA.INV(I4722,'Input Parameters'!$L$24,'Input Parameters'!$M$24,'Input Parameters'!$J$24,'Input Parameters'!$K$24)</f>
        <v>0.67918180034972986</v>
      </c>
      <c r="K4722" s="156">
        <f ca="1">('Input Parameters'!$E$25/'Input Parameters'!$E$31)^$J4722</f>
        <v>7.6569384158420599E-3</v>
      </c>
      <c r="L4722" s="66">
        <f ca="1">$H4722*$C4722*'Input Parameters'!$E$23*K4722</f>
        <v>1.3004318689039294</v>
      </c>
      <c r="M4722" s="23">
        <f t="shared" ca="1" si="637"/>
        <v>0.99404872474262806</v>
      </c>
      <c r="N4722" s="15">
        <f ca="1">_xlfn.NORM.INV(M4722,'Input Parameters'!$E$26,'Input Parameters'!$F$26)</f>
        <v>8.6815427856653499E-2</v>
      </c>
      <c r="O4722" s="8">
        <f t="shared" ca="1" si="638"/>
        <v>0.55726754509456167</v>
      </c>
      <c r="P4722" s="29">
        <f ca="1">_xlfn.LOGNORM.INV(O4722,'Input Parameters'!$H$27,'Input Parameters'!$I$27)</f>
        <v>1.5173099465439315</v>
      </c>
      <c r="Q4722" s="10"/>
      <c r="R4722" s="15">
        <f>'Input Parameters'!$E$28</f>
        <v>12.7</v>
      </c>
      <c r="S4722" s="10">
        <f t="shared" ca="1" si="639"/>
        <v>0.9082389762152473</v>
      </c>
      <c r="T4722" s="25">
        <f ca="1">_xlfn.LOGNORM.INV(S4722,'Input Parameters'!$H$29,'Input Parameters'!$I$29)</f>
        <v>67.609884086874317</v>
      </c>
      <c r="U4722" s="10">
        <f t="shared" ca="1" si="640"/>
        <v>0.93744024125741254</v>
      </c>
      <c r="V4722" s="29">
        <f ca="1">IF('Input Parameters'!$D$30="Beta",_xlfn.BETA.INV(U4722,'Input Parameters'!$L$30,'Input Parameters'!$M$30,'Input Parameters'!$J$30,'Input Parameters'!$K$30),IF('Input Parameters'!$D$30="LogNorm",_xlfn.LOGNORM.INV(U4722,'Input Parameters'!$H$30,'Input Parameters'!$I$30)))</f>
        <v>1.8294018424846257</v>
      </c>
      <c r="W4722" s="2">
        <f ca="1">N4722+(P4722-N4722)*(1-ERF((T4722-R4722)/(2*SQRT(L4722*'Input Parameters'!$E$31))))</f>
        <v>8.7762591149397717E-2</v>
      </c>
      <c r="X4722">
        <f t="shared" ca="1" si="641"/>
        <v>1</v>
      </c>
      <c r="Y4722" s="7"/>
    </row>
    <row r="4723" spans="1:25" ht="15" customHeight="1" x14ac:dyDescent="0.3">
      <c r="A4723" s="130">
        <v>4716</v>
      </c>
      <c r="B4723" s="10">
        <f t="shared" ca="1" si="633"/>
        <v>0.99469627816714135</v>
      </c>
      <c r="C4723" s="57">
        <f ca="1">_xlfn.NORM.INV(B4723,'Input Parameters'!$E$19,'Input Parameters'!$F$19)</f>
        <v>783.22891451916678</v>
      </c>
      <c r="D4723" s="10">
        <f t="shared" ca="1" si="634"/>
        <v>0.72732194574918363</v>
      </c>
      <c r="E4723" s="59">
        <f ca="1">IF(_xlfn.NORM.INV(D4723,'Input Parameters'!$E$20,'Input Parameters'!$F$20)&lt;3500,3500,IF(_xlfn.NORM.INV(D4723,'Input Parameters'!$E$20,'Input Parameters'!$F$20)&gt;5500,5500,_xlfn.NORM.INV(D4723,'Input Parameters'!$E$20,'Input Parameters'!$F$20)))</f>
        <v>5223.3134257131733</v>
      </c>
      <c r="F4723" s="10">
        <f t="shared" ca="1" si="635"/>
        <v>0.20902668887931264</v>
      </c>
      <c r="G4723" s="61">
        <f ca="1">_xlfn.NORM.INV(F4723,'Input Parameters'!$E$21,'Input Parameters'!$F$21)</f>
        <v>278.48494800482428</v>
      </c>
      <c r="H4723" s="54">
        <f ca="1">EXP(E4723*(1/'Input Parameters'!$E$22-1/G4723))</f>
        <v>0.39488119409492184</v>
      </c>
      <c r="I4723" s="10">
        <f t="shared" ca="1" si="636"/>
        <v>0.83379299626688608</v>
      </c>
      <c r="J4723" s="29">
        <f ca="1">_xlfn.BETA.INV(I4723,'Input Parameters'!$L$24,'Input Parameters'!$M$24,'Input Parameters'!$J$24,'Input Parameters'!$K$24)</f>
        <v>0.75226425142339259</v>
      </c>
      <c r="K4723" s="156">
        <f ca="1">('Input Parameters'!$E$25/'Input Parameters'!$E$31)^$J4723</f>
        <v>4.5328540240675546E-3</v>
      </c>
      <c r="L4723" s="66">
        <f ca="1">$H4723*$C4723*'Input Parameters'!$E$23*K4723</f>
        <v>1.4019318309627802</v>
      </c>
      <c r="M4723" s="23">
        <f t="shared" ca="1" si="637"/>
        <v>9.9461852048494781E-2</v>
      </c>
      <c r="N4723" s="15">
        <f ca="1">_xlfn.NORM.INV(M4723,'Input Parameters'!$E$26,'Input Parameters'!$F$26)</f>
        <v>7.0228957785950473E-3</v>
      </c>
      <c r="O4723" s="8">
        <f t="shared" ca="1" si="638"/>
        <v>0.70343510223755512</v>
      </c>
      <c r="P4723" s="29">
        <f ca="1">_xlfn.LOGNORM.INV(O4723,'Input Parameters'!$H$27,'Input Parameters'!$I$27)</f>
        <v>1.8032574963084196</v>
      </c>
      <c r="Q4723" s="10"/>
      <c r="R4723" s="15">
        <f>'Input Parameters'!$E$28</f>
        <v>12.7</v>
      </c>
      <c r="S4723" s="10">
        <f t="shared" ca="1" si="639"/>
        <v>0.60142601121219585</v>
      </c>
      <c r="T4723" s="25">
        <f ca="1">_xlfn.LOGNORM.INV(S4723,'Input Parameters'!$H$29,'Input Parameters'!$I$29)</f>
        <v>59.936805101317269</v>
      </c>
      <c r="U4723" s="10">
        <f t="shared" ca="1" si="640"/>
        <v>0.72685267397012698</v>
      </c>
      <c r="V4723" s="29">
        <f ca="1">IF('Input Parameters'!$D$30="Beta",_xlfn.BETA.INV(U4723,'Input Parameters'!$L$30,'Input Parameters'!$M$30,'Input Parameters'!$J$30,'Input Parameters'!$K$30),IF('Input Parameters'!$D$30="LogNorm",_xlfn.LOGNORM.INV(U4723,'Input Parameters'!$H$30,'Input Parameters'!$I$30)))</f>
        <v>1.2675984401529632</v>
      </c>
      <c r="W4723" s="2">
        <f ca="1">N4723+(P4723-N4723)*(1-ERF((T4723-R4723)/(2*SQRT(L4723*'Input Parameters'!$E$31))))</f>
        <v>1.5622402687158136E-2</v>
      </c>
      <c r="X4723">
        <f t="shared" ca="1" si="641"/>
        <v>1</v>
      </c>
      <c r="Y4723" s="7"/>
    </row>
    <row r="4724" spans="1:25" ht="15" customHeight="1" x14ac:dyDescent="0.3">
      <c r="A4724" s="130">
        <v>4717</v>
      </c>
      <c r="B4724" s="10">
        <f t="shared" ca="1" si="633"/>
        <v>0.92971966542455453</v>
      </c>
      <c r="C4724" s="57">
        <f ca="1">_xlfn.NORM.INV(B4724,'Input Parameters'!$E$19,'Input Parameters'!$F$19)</f>
        <v>691.82818759534427</v>
      </c>
      <c r="D4724" s="10">
        <f t="shared" ca="1" si="634"/>
        <v>0.28596308065381559</v>
      </c>
      <c r="E4724" s="59">
        <f ca="1">IF(_xlfn.NORM.INV(D4724,'Input Parameters'!$E$20,'Input Parameters'!$F$20)&lt;3500,3500,IF(_xlfn.NORM.INV(D4724,'Input Parameters'!$E$20,'Input Parameters'!$F$20)&gt;5500,5500,_xlfn.NORM.INV(D4724,'Input Parameters'!$E$20,'Input Parameters'!$F$20)))</f>
        <v>4404.3480858442772</v>
      </c>
      <c r="F4724" s="10">
        <f t="shared" ca="1" si="635"/>
        <v>0.59400658769961112</v>
      </c>
      <c r="G4724" s="61">
        <f ca="1">_xlfn.NORM.INV(F4724,'Input Parameters'!$E$21,'Input Parameters'!$F$21)</f>
        <v>286.71960854139326</v>
      </c>
      <c r="H4724" s="54">
        <f ca="1">EXP(E4724*(1/'Input Parameters'!$E$22-1/G4724))</f>
        <v>0.71945355569703617</v>
      </c>
      <c r="I4724" s="10">
        <f t="shared" ca="1" si="636"/>
        <v>0.71058545782119142</v>
      </c>
      <c r="J4724" s="29">
        <f ca="1">_xlfn.BETA.INV(I4724,'Input Parameters'!$L$24,'Input Parameters'!$M$24,'Input Parameters'!$J$24,'Input Parameters'!$K$24)</f>
        <v>0.69343939187398207</v>
      </c>
      <c r="K4724" s="156">
        <f ca="1">('Input Parameters'!$E$25/'Input Parameters'!$E$31)^$J4724</f>
        <v>6.9125230817717633E-3</v>
      </c>
      <c r="L4724" s="66">
        <f ca="1">$H4724*$C4724*'Input Parameters'!$E$23*K4724</f>
        <v>3.4406271383280398</v>
      </c>
      <c r="M4724" s="23">
        <f t="shared" ca="1" si="637"/>
        <v>0.19845120520713488</v>
      </c>
      <c r="N4724" s="15">
        <f ca="1">_xlfn.NORM.INV(M4724,'Input Parameters'!$E$26,'Input Parameters'!$F$26)</f>
        <v>1.6209506790433127E-2</v>
      </c>
      <c r="O4724" s="8">
        <f t="shared" ca="1" si="638"/>
        <v>2.9179257954022986E-2</v>
      </c>
      <c r="P4724" s="29">
        <f ca="1">_xlfn.LOGNORM.INV(O4724,'Input Parameters'!$H$27,'Input Parameters'!$I$27)</f>
        <v>0.61614689379961585</v>
      </c>
      <c r="Q4724" s="10"/>
      <c r="R4724" s="15">
        <f>'Input Parameters'!$E$28</f>
        <v>12.7</v>
      </c>
      <c r="S4724" s="10">
        <f t="shared" ca="1" si="639"/>
        <v>7.1842244642477127E-3</v>
      </c>
      <c r="T4724" s="25">
        <f ca="1">_xlfn.LOGNORM.INV(S4724,'Input Parameters'!$H$29,'Input Parameters'!$I$29)</f>
        <v>44.238541703962973</v>
      </c>
      <c r="U4724" s="10">
        <f t="shared" ca="1" si="640"/>
        <v>0.34212409523991882</v>
      </c>
      <c r="V4724" s="29">
        <f ca="1">IF('Input Parameters'!$D$30="Beta",_xlfn.BETA.INV(U4724,'Input Parameters'!$L$30,'Input Parameters'!$M$30,'Input Parameters'!$J$30,'Input Parameters'!$K$30),IF('Input Parameters'!$D$30="LogNorm",_xlfn.LOGNORM.INV(U4724,'Input Parameters'!$H$30,'Input Parameters'!$I$30)))</f>
        <v>0.85115336440982214</v>
      </c>
      <c r="W4724" s="2">
        <f ca="1">N4724+(P4724-N4724)*(1-ERF((T4724-R4724)/(2*SQRT(L4724*'Input Parameters'!$E$31))))</f>
        <v>0.15374678632808544</v>
      </c>
      <c r="X4724">
        <f t="shared" ca="1" si="641"/>
        <v>1</v>
      </c>
      <c r="Y4724" s="7"/>
    </row>
    <row r="4725" spans="1:25" ht="15" customHeight="1" x14ac:dyDescent="0.3">
      <c r="A4725" s="130">
        <v>4718</v>
      </c>
      <c r="B4725" s="10">
        <f t="shared" ca="1" si="633"/>
        <v>0.36535572834915919</v>
      </c>
      <c r="C4725" s="57">
        <f ca="1">_xlfn.NORM.INV(B4725,'Input Parameters'!$E$19,'Input Parameters'!$F$19)</f>
        <v>538.21685005838981</v>
      </c>
      <c r="D4725" s="10">
        <f t="shared" ca="1" si="634"/>
        <v>6.3508876560136707E-2</v>
      </c>
      <c r="E4725" s="59">
        <f ca="1">IF(_xlfn.NORM.INV(D4725,'Input Parameters'!$E$20,'Input Parameters'!$F$20)&lt;3500,3500,IF(_xlfn.NORM.INV(D4725,'Input Parameters'!$E$20,'Input Parameters'!$F$20)&gt;5500,5500,_xlfn.NORM.INV(D4725,'Input Parameters'!$E$20,'Input Parameters'!$F$20)))</f>
        <v>3731.8221724857276</v>
      </c>
      <c r="F4725" s="10">
        <f t="shared" ca="1" si="635"/>
        <v>0.62450308234896323</v>
      </c>
      <c r="G4725" s="61">
        <f ca="1">_xlfn.NORM.INV(F4725,'Input Parameters'!$E$21,'Input Parameters'!$F$21)</f>
        <v>287.34420738487182</v>
      </c>
      <c r="H4725" s="54">
        <f ca="1">EXP(E4725*(1/'Input Parameters'!$E$22-1/G4725))</f>
        <v>0.77826029844261313</v>
      </c>
      <c r="I4725" s="10">
        <f t="shared" ca="1" si="636"/>
        <v>0.85681924838821721</v>
      </c>
      <c r="J4725" s="29">
        <f ca="1">_xlfn.BETA.INV(I4725,'Input Parameters'!$L$24,'Input Parameters'!$M$24,'Input Parameters'!$J$24,'Input Parameters'!$K$24)</f>
        <v>0.76516938714899241</v>
      </c>
      <c r="K4725" s="156">
        <f ca="1">('Input Parameters'!$E$25/'Input Parameters'!$E$31)^$J4725</f>
        <v>4.1320603697782088E-3</v>
      </c>
      <c r="L4725" s="66">
        <f ca="1">$H4725*$C4725*'Input Parameters'!$E$23*K4725</f>
        <v>1.7308077231101935</v>
      </c>
      <c r="M4725" s="23">
        <f t="shared" ca="1" si="637"/>
        <v>0.12257138172730686</v>
      </c>
      <c r="N4725" s="15">
        <f ca="1">_xlfn.NORM.INV(M4725,'Input Parameters'!$E$26,'Input Parameters'!$F$26)</f>
        <v>9.5932068033617243E-3</v>
      </c>
      <c r="O4725" s="8">
        <f t="shared" ca="1" si="638"/>
        <v>0.65916650628024787</v>
      </c>
      <c r="P4725" s="29">
        <f ca="1">_xlfn.LOGNORM.INV(O4725,'Input Parameters'!$H$27,'Input Parameters'!$I$27)</f>
        <v>1.7069091057546439</v>
      </c>
      <c r="Q4725" s="10"/>
      <c r="R4725" s="15">
        <f>'Input Parameters'!$E$28</f>
        <v>12.7</v>
      </c>
      <c r="S4725" s="10">
        <f t="shared" ca="1" si="639"/>
        <v>0.10933207519359089</v>
      </c>
      <c r="T4725" s="25">
        <f ca="1">_xlfn.LOGNORM.INV(S4725,'Input Parameters'!$H$29,'Input Parameters'!$I$29)</f>
        <v>50.720292729710351</v>
      </c>
      <c r="U4725" s="10">
        <f t="shared" ca="1" si="640"/>
        <v>3.9820329222313156E-2</v>
      </c>
      <c r="V4725" s="29">
        <f ca="1">IF('Input Parameters'!$D$30="Beta",_xlfn.BETA.INV(U4725,'Input Parameters'!$L$30,'Input Parameters'!$M$30,'Input Parameters'!$J$30,'Input Parameters'!$K$30),IF('Input Parameters'!$D$30="LogNorm",_xlfn.LOGNORM.INV(U4725,'Input Parameters'!$H$30,'Input Parameters'!$I$30)))</f>
        <v>0.5005777142210629</v>
      </c>
      <c r="W4725" s="2">
        <f ca="1">N4725+(P4725-N4725)*(1-ERF((T4725-R4725)/(2*SQRT(L4725*'Input Parameters'!$E$31))))</f>
        <v>7.9187086202816198E-2</v>
      </c>
      <c r="X4725">
        <f t="shared" ca="1" si="641"/>
        <v>1</v>
      </c>
      <c r="Y4725" s="7"/>
    </row>
    <row r="4726" spans="1:25" ht="15" customHeight="1" x14ac:dyDescent="0.3">
      <c r="A4726" s="130">
        <v>4719</v>
      </c>
      <c r="B4726" s="10">
        <f t="shared" ca="1" si="633"/>
        <v>0.51462550099269722</v>
      </c>
      <c r="C4726" s="57">
        <f ca="1">_xlfn.NORM.INV(B4726,'Input Parameters'!$E$19,'Input Parameters'!$F$19)</f>
        <v>570.39852291354214</v>
      </c>
      <c r="D4726" s="10">
        <f t="shared" ca="1" si="634"/>
        <v>0.18241678845331766</v>
      </c>
      <c r="E4726" s="59">
        <f ca="1">IF(_xlfn.NORM.INV(D4726,'Input Parameters'!$E$20,'Input Parameters'!$F$20)&lt;3500,3500,IF(_xlfn.NORM.INV(D4726,'Input Parameters'!$E$20,'Input Parameters'!$F$20)&gt;5500,5500,_xlfn.NORM.INV(D4726,'Input Parameters'!$E$20,'Input Parameters'!$F$20)))</f>
        <v>4165.6647273412691</v>
      </c>
      <c r="F4726" s="10">
        <f t="shared" ca="1" si="635"/>
        <v>0.72990135341313633</v>
      </c>
      <c r="G4726" s="61">
        <f ca="1">_xlfn.NORM.INV(F4726,'Input Parameters'!$E$21,'Input Parameters'!$F$21)</f>
        <v>289.6643653284504</v>
      </c>
      <c r="H4726" s="54">
        <f ca="1">EXP(E4726*(1/'Input Parameters'!$E$22-1/G4726))</f>
        <v>0.84898022631910097</v>
      </c>
      <c r="I4726" s="10">
        <f t="shared" ca="1" si="636"/>
        <v>0.56426984218830689</v>
      </c>
      <c r="J4726" s="29">
        <f ca="1">_xlfn.BETA.INV(I4726,'Input Parameters'!$L$24,'Input Parameters'!$M$24,'Input Parameters'!$J$24,'Input Parameters'!$K$24)</f>
        <v>0.63300144636190314</v>
      </c>
      <c r="K4726" s="156">
        <f ca="1">('Input Parameters'!$E$25/'Input Parameters'!$E$31)^$J4726</f>
        <v>1.0664166463361062E-2</v>
      </c>
      <c r="L4726" s="66">
        <f ca="1">$H4726*$C4726*'Input Parameters'!$E$23*K4726</f>
        <v>5.1641979743491486</v>
      </c>
      <c r="M4726" s="23">
        <f t="shared" ca="1" si="637"/>
        <v>0.70613348090874406</v>
      </c>
      <c r="N4726" s="15">
        <f ca="1">_xlfn.NORM.INV(M4726,'Input Parameters'!$E$26,'Input Parameters'!$F$26)</f>
        <v>4.5384605468933727E-2</v>
      </c>
      <c r="O4726" s="8">
        <f t="shared" ca="1" si="638"/>
        <v>0.71296113482914814</v>
      </c>
      <c r="P4726" s="29">
        <f ca="1">_xlfn.LOGNORM.INV(O4726,'Input Parameters'!$H$27,'Input Parameters'!$I$27)</f>
        <v>1.8255324748091846</v>
      </c>
      <c r="Q4726" s="10"/>
      <c r="R4726" s="15">
        <f>'Input Parameters'!$E$28</f>
        <v>12.7</v>
      </c>
      <c r="S4726" s="10">
        <f t="shared" ca="1" si="639"/>
        <v>0.334462054913789</v>
      </c>
      <c r="T4726" s="25">
        <f ca="1">_xlfn.LOGNORM.INV(S4726,'Input Parameters'!$H$29,'Input Parameters'!$I$29)</f>
        <v>55.502119023922972</v>
      </c>
      <c r="U4726" s="10">
        <f t="shared" ca="1" si="640"/>
        <v>0.51342412509066493</v>
      </c>
      <c r="V4726" s="29">
        <f ca="1">IF('Input Parameters'!$D$30="Beta",_xlfn.BETA.INV(U4726,'Input Parameters'!$L$30,'Input Parameters'!$M$30,'Input Parameters'!$J$30,'Input Parameters'!$K$30),IF('Input Parameters'!$D$30="LogNorm",_xlfn.LOGNORM.INV(U4726,'Input Parameters'!$H$30,'Input Parameters'!$I$30)))</f>
        <v>1.0125569248663377</v>
      </c>
      <c r="W4726" s="2">
        <f ca="1">N4726+(P4726-N4726)*(1-ERF((T4726-R4726)/(2*SQRT(L4726*'Input Parameters'!$E$31))))</f>
        <v>0.37100216773382677</v>
      </c>
      <c r="X4726">
        <f t="shared" ca="1" si="641"/>
        <v>1</v>
      </c>
      <c r="Y4726" s="7"/>
    </row>
    <row r="4727" spans="1:25" ht="15" customHeight="1" x14ac:dyDescent="0.3">
      <c r="A4727" s="130">
        <v>4720</v>
      </c>
      <c r="B4727" s="10">
        <f t="shared" ca="1" si="633"/>
        <v>0.67074227296247169</v>
      </c>
      <c r="C4727" s="57">
        <f ca="1">_xlfn.NORM.INV(B4727,'Input Parameters'!$E$19,'Input Parameters'!$F$19)</f>
        <v>604.64593497101589</v>
      </c>
      <c r="D4727" s="10">
        <f t="shared" ca="1" si="634"/>
        <v>0.3943059490647628</v>
      </c>
      <c r="E4727" s="59">
        <f ca="1">IF(_xlfn.NORM.INV(D4727,'Input Parameters'!$E$20,'Input Parameters'!$F$20)&lt;3500,3500,IF(_xlfn.NORM.INV(D4727,'Input Parameters'!$E$20,'Input Parameters'!$F$20)&gt;5500,5500,_xlfn.NORM.INV(D4727,'Input Parameters'!$E$20,'Input Parameters'!$F$20)))</f>
        <v>4612.3204986003821</v>
      </c>
      <c r="F4727" s="10">
        <f t="shared" ca="1" si="635"/>
        <v>0.66064170005830503</v>
      </c>
      <c r="G4727" s="61">
        <f ca="1">_xlfn.NORM.INV(F4727,'Input Parameters'!$E$21,'Input Parameters'!$F$21)</f>
        <v>288.10573051766249</v>
      </c>
      <c r="H4727" s="54">
        <f ca="1">EXP(E4727*(1/'Input Parameters'!$E$22-1/G4727))</f>
        <v>0.76535440533839272</v>
      </c>
      <c r="I4727" s="10">
        <f t="shared" ca="1" si="636"/>
        <v>0.86360131699255094</v>
      </c>
      <c r="J4727" s="29">
        <f ca="1">_xlfn.BETA.INV(I4727,'Input Parameters'!$L$24,'Input Parameters'!$M$24,'Input Parameters'!$J$24,'Input Parameters'!$K$24)</f>
        <v>0.76916071228479987</v>
      </c>
      <c r="K4727" s="156">
        <f ca="1">('Input Parameters'!$E$25/'Input Parameters'!$E$31)^$J4727</f>
        <v>4.0154290365238786E-3</v>
      </c>
      <c r="L4727" s="66">
        <f ca="1">$H4727*$C4727*'Input Parameters'!$E$23*K4727</f>
        <v>1.8582137910086416</v>
      </c>
      <c r="M4727" s="23">
        <f t="shared" ca="1" si="637"/>
        <v>0.3974662552796977</v>
      </c>
      <c r="N4727" s="15">
        <f ca="1">_xlfn.NORM.INV(M4727,'Input Parameters'!$E$26,'Input Parameters'!$F$26)</f>
        <v>2.8541871301198004E-2</v>
      </c>
      <c r="O4727" s="8">
        <f t="shared" ca="1" si="638"/>
        <v>0.36075723215894517</v>
      </c>
      <c r="P4727" s="29">
        <f ca="1">_xlfn.LOGNORM.INV(O4727,'Input Parameters'!$H$27,'Input Parameters'!$I$27)</f>
        <v>1.2159442527199948</v>
      </c>
      <c r="Q4727" s="10"/>
      <c r="R4727" s="15">
        <f>'Input Parameters'!$E$28</f>
        <v>12.7</v>
      </c>
      <c r="S4727" s="10">
        <f t="shared" ca="1" si="639"/>
        <v>0.9588851516122836</v>
      </c>
      <c r="T4727" s="25">
        <f ca="1">_xlfn.LOGNORM.INV(S4727,'Input Parameters'!$H$29,'Input Parameters'!$I$29)</f>
        <v>70.77819176294733</v>
      </c>
      <c r="U4727" s="10">
        <f t="shared" ca="1" si="640"/>
        <v>0.82833840484748211</v>
      </c>
      <c r="V4727" s="29">
        <f ca="1">IF('Input Parameters'!$D$30="Beta",_xlfn.BETA.INV(U4727,'Input Parameters'!$L$30,'Input Parameters'!$M$30,'Input Parameters'!$J$30,'Input Parameters'!$K$30),IF('Input Parameters'!$D$30="LogNorm",_xlfn.LOGNORM.INV(U4727,'Input Parameters'!$H$30,'Input Parameters'!$I$30)))</f>
        <v>1.451933976661947</v>
      </c>
      <c r="W4727" s="2">
        <f ca="1">N4727+(P4727-N4727)*(1-ERF((T4727-R4727)/(2*SQRT(L4727*'Input Parameters'!$E$31))))</f>
        <v>3.1616864969317066E-2</v>
      </c>
      <c r="X4727">
        <f t="shared" ca="1" si="641"/>
        <v>1</v>
      </c>
      <c r="Y4727" s="7"/>
    </row>
    <row r="4728" spans="1:25" ht="15" customHeight="1" x14ac:dyDescent="0.3">
      <c r="A4728" s="130">
        <v>4721</v>
      </c>
      <c r="B4728" s="10">
        <f t="shared" ca="1" si="633"/>
        <v>0.74843341417847387</v>
      </c>
      <c r="C4728" s="57">
        <f ca="1">_xlfn.NORM.INV(B4728,'Input Parameters'!$E$19,'Input Parameters'!$F$19)</f>
        <v>623.87850226598937</v>
      </c>
      <c r="D4728" s="10">
        <f t="shared" ca="1" si="634"/>
        <v>3.4910393398833506E-2</v>
      </c>
      <c r="E4728" s="59">
        <f ca="1">IF(_xlfn.NORM.INV(D4728,'Input Parameters'!$E$20,'Input Parameters'!$F$20)&lt;3500,3500,IF(_xlfn.NORM.INV(D4728,'Input Parameters'!$E$20,'Input Parameters'!$F$20)&gt;5500,5500,_xlfn.NORM.INV(D4728,'Input Parameters'!$E$20,'Input Parameters'!$F$20)))</f>
        <v>3530.84991635303</v>
      </c>
      <c r="F4728" s="10">
        <f t="shared" ca="1" si="635"/>
        <v>0.38786013373949457</v>
      </c>
      <c r="G4728" s="61">
        <f ca="1">_xlfn.NORM.INV(F4728,'Input Parameters'!$E$21,'Input Parameters'!$F$21)</f>
        <v>282.61068098840622</v>
      </c>
      <c r="H4728" s="54">
        <f ca="1">EXP(E4728*(1/'Input Parameters'!$E$22-1/G4728))</f>
        <v>0.6421030012284229</v>
      </c>
      <c r="I4728" s="10">
        <f t="shared" ca="1" si="636"/>
        <v>0.27756423470500269</v>
      </c>
      <c r="J4728" s="29">
        <f ca="1">_xlfn.BETA.INV(I4728,'Input Parameters'!$L$24,'Input Parameters'!$M$24,'Input Parameters'!$J$24,'Input Parameters'!$K$24)</f>
        <v>0.51027160191165821</v>
      </c>
      <c r="K4728" s="156">
        <f ca="1">('Input Parameters'!$E$25/'Input Parameters'!$E$31)^$J4728</f>
        <v>2.5720737913541663E-2</v>
      </c>
      <c r="L4728" s="66">
        <f ca="1">$H4728*$C4728*'Input Parameters'!$E$23*K4728</f>
        <v>10.3035799378693</v>
      </c>
      <c r="M4728" s="23">
        <f t="shared" ca="1" si="637"/>
        <v>0.65888215107621995</v>
      </c>
      <c r="N4728" s="15">
        <f ca="1">_xlfn.NORM.INV(M4728,'Input Parameters'!$E$26,'Input Parameters'!$F$26)</f>
        <v>4.2597698849032001E-2</v>
      </c>
      <c r="O4728" s="8">
        <f t="shared" ca="1" si="638"/>
        <v>0.85281609027403693</v>
      </c>
      <c r="P4728" s="29">
        <f ca="1">_xlfn.LOGNORM.INV(O4728,'Input Parameters'!$H$27,'Input Parameters'!$I$27)</f>
        <v>2.2639671957889393</v>
      </c>
      <c r="Q4728" s="10"/>
      <c r="R4728" s="15">
        <f>'Input Parameters'!$E$28</f>
        <v>12.7</v>
      </c>
      <c r="S4728" s="10">
        <f t="shared" ca="1" si="639"/>
        <v>0.16999555849323145</v>
      </c>
      <c r="T4728" s="25">
        <f ca="1">_xlfn.LOGNORM.INV(S4728,'Input Parameters'!$H$29,'Input Parameters'!$I$29)</f>
        <v>52.316031535127678</v>
      </c>
      <c r="U4728" s="10">
        <f t="shared" ca="1" si="640"/>
        <v>0.87650472759705467</v>
      </c>
      <c r="V4728" s="29">
        <f ca="1">IF('Input Parameters'!$D$30="Beta",_xlfn.BETA.INV(U4728,'Input Parameters'!$L$30,'Input Parameters'!$M$30,'Input Parameters'!$J$30,'Input Parameters'!$K$30),IF('Input Parameters'!$D$30="LogNorm",_xlfn.LOGNORM.INV(U4728,'Input Parameters'!$H$30,'Input Parameters'!$I$30)))</f>
        <v>1.5773352241789798</v>
      </c>
      <c r="W4728" s="2">
        <f ca="1">N4728+(P4728-N4728)*(1-ERF((T4728-R4728)/(2*SQRT(L4728*'Input Parameters'!$E$31))))</f>
        <v>0.89300455964272762</v>
      </c>
      <c r="X4728">
        <f t="shared" ca="1" si="641"/>
        <v>1</v>
      </c>
      <c r="Y4728" s="7"/>
    </row>
    <row r="4729" spans="1:25" ht="15" customHeight="1" x14ac:dyDescent="0.3">
      <c r="A4729" s="130">
        <v>4722</v>
      </c>
      <c r="B4729" s="10">
        <f t="shared" ca="1" si="633"/>
        <v>0.94440405996235111</v>
      </c>
      <c r="C4729" s="57">
        <f ca="1">_xlfn.NORM.INV(B4729,'Input Parameters'!$E$19,'Input Parameters'!$F$19)</f>
        <v>701.89656506099823</v>
      </c>
      <c r="D4729" s="10">
        <f t="shared" ca="1" si="634"/>
        <v>0.23480671988877444</v>
      </c>
      <c r="E4729" s="59">
        <f ca="1">IF(_xlfn.NORM.INV(D4729,'Input Parameters'!$E$20,'Input Parameters'!$F$20)&lt;3500,3500,IF(_xlfn.NORM.INV(D4729,'Input Parameters'!$E$20,'Input Parameters'!$F$20)&gt;5500,5500,_xlfn.NORM.INV(D4729,'Input Parameters'!$E$20,'Input Parameters'!$F$20)))</f>
        <v>4293.8242918443339</v>
      </c>
      <c r="F4729" s="10">
        <f t="shared" ca="1" si="635"/>
        <v>0.9075282011609348</v>
      </c>
      <c r="G4729" s="61">
        <f ca="1">_xlfn.NORM.INV(F4729,'Input Parameters'!$E$21,'Input Parameters'!$F$21)</f>
        <v>295.26989501796027</v>
      </c>
      <c r="H4729" s="54">
        <f ca="1">EXP(E4729*(1/'Input Parameters'!$E$22-1/G4729))</f>
        <v>1.1192494365652323</v>
      </c>
      <c r="I4729" s="10">
        <f t="shared" ca="1" si="636"/>
        <v>0.92512347870559231</v>
      </c>
      <c r="J4729" s="29">
        <f ca="1">_xlfn.BETA.INV(I4729,'Input Parameters'!$L$24,'Input Parameters'!$M$24,'Input Parameters'!$J$24,'Input Parameters'!$K$24)</f>
        <v>0.81161417433507421</v>
      </c>
      <c r="K4729" s="156">
        <f ca="1">('Input Parameters'!$E$25/'Input Parameters'!$E$31)^$J4729</f>
        <v>2.9612227194336332E-3</v>
      </c>
      <c r="L4729" s="66">
        <f ca="1">$H4729*$C4729*'Input Parameters'!$E$23*K4729</f>
        <v>2.3263286766443994</v>
      </c>
      <c r="M4729" s="23">
        <f t="shared" ca="1" si="637"/>
        <v>8.3279995547700825E-2</v>
      </c>
      <c r="N4729" s="15">
        <f ca="1">_xlfn.NORM.INV(M4729,'Input Parameters'!$E$26,'Input Parameters'!$F$26)</f>
        <v>4.9498156372583049E-3</v>
      </c>
      <c r="O4729" s="8">
        <f t="shared" ca="1" si="638"/>
        <v>0.38893223589485804</v>
      </c>
      <c r="P4729" s="29">
        <f ca="1">_xlfn.LOGNORM.INV(O4729,'Input Parameters'!$H$27,'Input Parameters'!$I$27)</f>
        <v>1.2565959077704936</v>
      </c>
      <c r="Q4729" s="10"/>
      <c r="R4729" s="15">
        <f>'Input Parameters'!$E$28</f>
        <v>12.7</v>
      </c>
      <c r="S4729" s="10">
        <f t="shared" ca="1" si="639"/>
        <v>0.91678550778749568</v>
      </c>
      <c r="T4729" s="25">
        <f ca="1">_xlfn.LOGNORM.INV(S4729,'Input Parameters'!$H$29,'Input Parameters'!$I$29)</f>
        <v>68.019360096262602</v>
      </c>
      <c r="U4729" s="10">
        <f t="shared" ca="1" si="640"/>
        <v>0.75366246500828737</v>
      </c>
      <c r="V4729" s="29">
        <f ca="1">IF('Input Parameters'!$D$30="Beta",_xlfn.BETA.INV(U4729,'Input Parameters'!$L$30,'Input Parameters'!$M$30,'Input Parameters'!$J$30,'Input Parameters'!$K$30),IF('Input Parameters'!$D$30="LogNorm",_xlfn.LOGNORM.INV(U4729,'Input Parameters'!$H$30,'Input Parameters'!$I$30)))</f>
        <v>1.3096392381461017</v>
      </c>
      <c r="W4729" s="2">
        <f ca="1">N4729+(P4729-N4729)*(1-ERF((T4729-R4729)/(2*SQRT(L4729*'Input Parameters'!$E$31))))</f>
        <v>1.7877135591321452E-2</v>
      </c>
      <c r="X4729">
        <f t="shared" ca="1" si="641"/>
        <v>1</v>
      </c>
      <c r="Y4729" s="7"/>
    </row>
    <row r="4730" spans="1:25" ht="15" customHeight="1" x14ac:dyDescent="0.3">
      <c r="A4730" s="130">
        <v>4723</v>
      </c>
      <c r="B4730" s="10">
        <f t="shared" ca="1" si="633"/>
        <v>0.91264985631547935</v>
      </c>
      <c r="C4730" s="57">
        <f ca="1">_xlfn.NORM.INV(B4730,'Input Parameters'!$E$19,'Input Parameters'!$F$19)</f>
        <v>681.9880243498792</v>
      </c>
      <c r="D4730" s="10">
        <f t="shared" ca="1" si="634"/>
        <v>0.40008681051389772</v>
      </c>
      <c r="E4730" s="59">
        <f ca="1">IF(_xlfn.NORM.INV(D4730,'Input Parameters'!$E$20,'Input Parameters'!$F$20)&lt;3500,3500,IF(_xlfn.NORM.INV(D4730,'Input Parameters'!$E$20,'Input Parameters'!$F$20)&gt;5500,5500,_xlfn.NORM.INV(D4730,'Input Parameters'!$E$20,'Input Parameters'!$F$20)))</f>
        <v>4622.814312145636</v>
      </c>
      <c r="F4730" s="10">
        <f t="shared" ca="1" si="635"/>
        <v>0.3083213934712673</v>
      </c>
      <c r="G4730" s="61">
        <f ca="1">_xlfn.NORM.INV(F4730,'Input Parameters'!$E$21,'Input Parameters'!$F$21)</f>
        <v>280.91517372917207</v>
      </c>
      <c r="H4730" s="54">
        <f ca="1">EXP(E4730*(1/'Input Parameters'!$E$22-1/G4730))</f>
        <v>0.50725525820496575</v>
      </c>
      <c r="I4730" s="10">
        <f t="shared" ca="1" si="636"/>
        <v>0.52537363489913658</v>
      </c>
      <c r="J4730" s="29">
        <f ca="1">_xlfn.BETA.INV(I4730,'Input Parameters'!$L$24,'Input Parameters'!$M$24,'Input Parameters'!$J$24,'Input Parameters'!$K$24)</f>
        <v>0.61738121609216678</v>
      </c>
      <c r="K4730" s="156">
        <f ca="1">('Input Parameters'!$E$25/'Input Parameters'!$E$31)^$J4730</f>
        <v>1.1928633184539628E-2</v>
      </c>
      <c r="L4730" s="66">
        <f ca="1">$H4730*$C4730*'Input Parameters'!$E$23*K4730</f>
        <v>4.1266153569250568</v>
      </c>
      <c r="M4730" s="23">
        <f t="shared" ca="1" si="637"/>
        <v>5.1163365446578069E-2</v>
      </c>
      <c r="N4730" s="15">
        <f ca="1">_xlfn.NORM.INV(M4730,'Input Parameters'!$E$26,'Input Parameters'!$F$26)</f>
        <v>-3.072129371367166E-4</v>
      </c>
      <c r="O4730" s="8">
        <f t="shared" ca="1" si="638"/>
        <v>0.36491079459012654</v>
      </c>
      <c r="P4730" s="29">
        <f ca="1">_xlfn.LOGNORM.INV(O4730,'Input Parameters'!$H$27,'Input Parameters'!$I$27)</f>
        <v>1.2219153439095531</v>
      </c>
      <c r="Q4730" s="10"/>
      <c r="R4730" s="15">
        <f>'Input Parameters'!$E$28</f>
        <v>12.7</v>
      </c>
      <c r="S4730" s="10">
        <f t="shared" ca="1" si="639"/>
        <v>0.2102350678738939</v>
      </c>
      <c r="T4730" s="25">
        <f ca="1">_xlfn.LOGNORM.INV(S4730,'Input Parameters'!$H$29,'Input Parameters'!$I$29)</f>
        <v>53.196045902076648</v>
      </c>
      <c r="U4730" s="10">
        <f t="shared" ca="1" si="640"/>
        <v>9.1964301285311967E-2</v>
      </c>
      <c r="V4730" s="29">
        <f ca="1">IF('Input Parameters'!$D$30="Beta",_xlfn.BETA.INV(U4730,'Input Parameters'!$L$30,'Input Parameters'!$M$30,'Input Parameters'!$J$30,'Input Parameters'!$K$30),IF('Input Parameters'!$D$30="LogNorm",_xlfn.LOGNORM.INV(U4730,'Input Parameters'!$H$30,'Input Parameters'!$I$30)))</f>
        <v>0.59168418026535508</v>
      </c>
      <c r="W4730" s="2">
        <f ca="1">N4730+(P4730-N4730)*(1-ERF((T4730-R4730)/(2*SQRT(L4730*'Input Parameters'!$E$31))))</f>
        <v>0.19360241120088745</v>
      </c>
      <c r="X4730">
        <f t="shared" ca="1" si="641"/>
        <v>1</v>
      </c>
      <c r="Y4730" s="7"/>
    </row>
    <row r="4731" spans="1:25" ht="15" customHeight="1" x14ac:dyDescent="0.3">
      <c r="A4731" s="130">
        <v>4724</v>
      </c>
      <c r="B4731" s="10">
        <f t="shared" ca="1" si="633"/>
        <v>0.29872129311528406</v>
      </c>
      <c r="C4731" s="57">
        <f ca="1">_xlfn.NORM.INV(B4731,'Input Parameters'!$E$19,'Input Parameters'!$F$19)</f>
        <v>522.6770908140486</v>
      </c>
      <c r="D4731" s="10">
        <f t="shared" ca="1" si="634"/>
        <v>0.79825313633149975</v>
      </c>
      <c r="E4731" s="59">
        <f ca="1">IF(_xlfn.NORM.INV(D4731,'Input Parameters'!$E$20,'Input Parameters'!$F$20)&lt;3500,3500,IF(_xlfn.NORM.INV(D4731,'Input Parameters'!$E$20,'Input Parameters'!$F$20)&gt;5500,5500,_xlfn.NORM.INV(D4731,'Input Parameters'!$E$20,'Input Parameters'!$F$20)))</f>
        <v>5384.7785106979136</v>
      </c>
      <c r="F4731" s="10">
        <f t="shared" ca="1" si="635"/>
        <v>0.68013274930984158</v>
      </c>
      <c r="G4731" s="61">
        <f ca="1">_xlfn.NORM.INV(F4731,'Input Parameters'!$E$21,'Input Parameters'!$F$21)</f>
        <v>288.529030537089</v>
      </c>
      <c r="H4731" s="54">
        <f ca="1">EXP(E4731*(1/'Input Parameters'!$E$22-1/G4731))</f>
        <v>0.75217827274152016</v>
      </c>
      <c r="I4731" s="10">
        <f t="shared" ca="1" si="636"/>
        <v>0.42204424449121913</v>
      </c>
      <c r="J4731" s="29">
        <f ca="1">_xlfn.BETA.INV(I4731,'Input Parameters'!$L$24,'Input Parameters'!$M$24,'Input Parameters'!$J$24,'Input Parameters'!$K$24)</f>
        <v>0.57520996175699213</v>
      </c>
      <c r="K4731" s="156">
        <f ca="1">('Input Parameters'!$E$25/'Input Parameters'!$E$31)^$J4731</f>
        <v>1.6142558437150574E-2</v>
      </c>
      <c r="L4731" s="66">
        <f ca="1">$H4731*$C4731*'Input Parameters'!$E$23*K4731</f>
        <v>6.3463879513439485</v>
      </c>
      <c r="M4731" s="23">
        <f t="shared" ca="1" si="637"/>
        <v>0.76645703752245908</v>
      </c>
      <c r="N4731" s="15">
        <f ca="1">_xlfn.NORM.INV(M4731,'Input Parameters'!$E$26,'Input Parameters'!$F$26)</f>
        <v>4.9271800732197592E-2</v>
      </c>
      <c r="O4731" s="8">
        <f t="shared" ca="1" si="638"/>
        <v>0.72792571756397406</v>
      </c>
      <c r="P4731" s="29">
        <f ca="1">_xlfn.LOGNORM.INV(O4731,'Input Parameters'!$H$27,'Input Parameters'!$I$27)</f>
        <v>1.8618245360453625</v>
      </c>
      <c r="Q4731" s="10"/>
      <c r="R4731" s="15">
        <f>'Input Parameters'!$E$28</f>
        <v>12.7</v>
      </c>
      <c r="S4731" s="10">
        <f t="shared" ca="1" si="639"/>
        <v>4.7689423068872694E-2</v>
      </c>
      <c r="T4731" s="25">
        <f ca="1">_xlfn.LOGNORM.INV(S4731,'Input Parameters'!$H$29,'Input Parameters'!$I$29)</f>
        <v>48.288622294938939</v>
      </c>
      <c r="U4731" s="10">
        <f t="shared" ca="1" si="640"/>
        <v>0.8880581954948521</v>
      </c>
      <c r="V4731" s="29">
        <f ca="1">IF('Input Parameters'!$D$30="Beta",_xlfn.BETA.INV(U4731,'Input Parameters'!$L$30,'Input Parameters'!$M$30,'Input Parameters'!$J$30,'Input Parameters'!$K$30),IF('Input Parameters'!$D$30="LogNorm",_xlfn.LOGNORM.INV(U4731,'Input Parameters'!$H$30,'Input Parameters'!$I$30)))</f>
        <v>1.6141944313139849</v>
      </c>
      <c r="W4731" s="2">
        <f ca="1">N4731+(P4731-N4731)*(1-ERF((T4731-R4731)/(2*SQRT(L4731*'Input Parameters'!$E$31))))</f>
        <v>0.62535731906354619</v>
      </c>
      <c r="X4731">
        <f t="shared" ca="1" si="641"/>
        <v>1</v>
      </c>
      <c r="Y4731" s="7"/>
    </row>
    <row r="4732" spans="1:25" ht="15" customHeight="1" x14ac:dyDescent="0.3">
      <c r="A4732" s="130">
        <v>4725</v>
      </c>
      <c r="B4732" s="10">
        <f t="shared" ca="1" si="633"/>
        <v>0.63779742096041536</v>
      </c>
      <c r="C4732" s="57">
        <f ca="1">_xlfn.NORM.INV(B4732,'Input Parameters'!$E$19,'Input Parameters'!$F$19)</f>
        <v>597.09280438238534</v>
      </c>
      <c r="D4732" s="10">
        <f t="shared" ca="1" si="634"/>
        <v>0.41793206012868755</v>
      </c>
      <c r="E4732" s="59">
        <f ca="1">IF(_xlfn.NORM.INV(D4732,'Input Parameters'!$E$20,'Input Parameters'!$F$20)&lt;3500,3500,IF(_xlfn.NORM.INV(D4732,'Input Parameters'!$E$20,'Input Parameters'!$F$20)&gt;5500,5500,_xlfn.NORM.INV(D4732,'Input Parameters'!$E$20,'Input Parameters'!$F$20)))</f>
        <v>4654.969369546061</v>
      </c>
      <c r="F4732" s="10">
        <f t="shared" ca="1" si="635"/>
        <v>0.29993359566425837</v>
      </c>
      <c r="G4732" s="61">
        <f ca="1">_xlfn.NORM.INV(F4732,'Input Parameters'!$E$21,'Input Parameters'!$F$21)</f>
        <v>280.7267107469097</v>
      </c>
      <c r="H4732" s="54">
        <f ca="1">EXP(E4732*(1/'Input Parameters'!$E$22-1/G4732))</f>
        <v>0.49928077673165111</v>
      </c>
      <c r="I4732" s="10">
        <f t="shared" ca="1" si="636"/>
        <v>0.77873646733591251</v>
      </c>
      <c r="J4732" s="29">
        <f ca="1">_xlfn.BETA.INV(I4732,'Input Parameters'!$L$24,'Input Parameters'!$M$24,'Input Parameters'!$J$24,'Input Parameters'!$K$24)</f>
        <v>0.72437252705652555</v>
      </c>
      <c r="K4732" s="156">
        <f ca="1">('Input Parameters'!$E$25/'Input Parameters'!$E$31)^$J4732</f>
        <v>5.5368978243378998E-3</v>
      </c>
      <c r="L4732" s="66">
        <f ca="1">$H4732*$C4732*'Input Parameters'!$E$23*K4732</f>
        <v>1.6506431425320176</v>
      </c>
      <c r="M4732" s="23">
        <f t="shared" ca="1" si="637"/>
        <v>0.63615580327697918</v>
      </c>
      <c r="N4732" s="15">
        <f ca="1">_xlfn.NORM.INV(M4732,'Input Parameters'!$E$26,'Input Parameters'!$F$26)</f>
        <v>4.1312244584742724E-2</v>
      </c>
      <c r="O4732" s="8">
        <f t="shared" ca="1" si="638"/>
        <v>0.8587043669886798</v>
      </c>
      <c r="P4732" s="29">
        <f ca="1">_xlfn.LOGNORM.INV(O4732,'Input Parameters'!$H$27,'Input Parameters'!$I$27)</f>
        <v>2.2900868612940832</v>
      </c>
      <c r="Q4732" s="10"/>
      <c r="R4732" s="15">
        <f>'Input Parameters'!$E$28</f>
        <v>12.7</v>
      </c>
      <c r="S4732" s="10">
        <f t="shared" ca="1" si="639"/>
        <v>0.59586241214856073</v>
      </c>
      <c r="T4732" s="25">
        <f ca="1">_xlfn.LOGNORM.INV(S4732,'Input Parameters'!$H$29,'Input Parameters'!$I$29)</f>
        <v>59.840061248738962</v>
      </c>
      <c r="U4732" s="10">
        <f t="shared" ca="1" si="640"/>
        <v>0.34654163527456217</v>
      </c>
      <c r="V4732" s="29">
        <f ca="1">IF('Input Parameters'!$D$30="Beta",_xlfn.BETA.INV(U4732,'Input Parameters'!$L$30,'Input Parameters'!$M$30,'Input Parameters'!$J$30,'Input Parameters'!$K$30),IF('Input Parameters'!$D$30="LogNorm",_xlfn.LOGNORM.INV(U4732,'Input Parameters'!$H$30,'Input Parameters'!$I$30)))</f>
        <v>0.85519024655145914</v>
      </c>
      <c r="W4732" s="2">
        <f ca="1">N4732+(P4732-N4732)*(1-ERF((T4732-R4732)/(2*SQRT(L4732*'Input Parameters'!$E$31))))</f>
        <v>6.2616472643260798E-2</v>
      </c>
      <c r="X4732">
        <f t="shared" ca="1" si="641"/>
        <v>1</v>
      </c>
      <c r="Y4732" s="7"/>
    </row>
    <row r="4733" spans="1:25" ht="15" customHeight="1" x14ac:dyDescent="0.3">
      <c r="A4733" s="130">
        <v>4726</v>
      </c>
      <c r="B4733" s="10">
        <f t="shared" ca="1" si="633"/>
        <v>0.96838731330047922</v>
      </c>
      <c r="C4733" s="57">
        <f ca="1">_xlfn.NORM.INV(B4733,'Input Parameters'!$E$19,'Input Parameters'!$F$19)</f>
        <v>724.26747656948191</v>
      </c>
      <c r="D4733" s="10">
        <f t="shared" ca="1" si="634"/>
        <v>0.95708407117911432</v>
      </c>
      <c r="E4733" s="59">
        <f ca="1">IF(_xlfn.NORM.INV(D4733,'Input Parameters'!$E$20,'Input Parameters'!$F$20)&lt;3500,3500,IF(_xlfn.NORM.INV(D4733,'Input Parameters'!$E$20,'Input Parameters'!$F$20)&gt;5500,5500,_xlfn.NORM.INV(D4733,'Input Parameters'!$E$20,'Input Parameters'!$F$20)))</f>
        <v>5500</v>
      </c>
      <c r="F4733" s="10">
        <f t="shared" ca="1" si="635"/>
        <v>0.71410012391721023</v>
      </c>
      <c r="G4733" s="61">
        <f ca="1">_xlfn.NORM.INV(F4733,'Input Parameters'!$E$21,'Input Parameters'!$F$21)</f>
        <v>289.29406679798467</v>
      </c>
      <c r="H4733" s="54">
        <f ca="1">EXP(E4733*(1/'Input Parameters'!$E$22-1/G4733))</f>
        <v>0.78626161719565513</v>
      </c>
      <c r="I4733" s="10">
        <f t="shared" ca="1" si="636"/>
        <v>0.64467244649185118</v>
      </c>
      <c r="J4733" s="29">
        <f ca="1">_xlfn.BETA.INV(I4733,'Input Parameters'!$L$24,'Input Parameters'!$M$24,'Input Parameters'!$J$24,'Input Parameters'!$K$24)</f>
        <v>0.66561976653267285</v>
      </c>
      <c r="K4733" s="156">
        <f ca="1">('Input Parameters'!$E$25/'Input Parameters'!$E$31)^$J4733</f>
        <v>8.4393063237051934E-3</v>
      </c>
      <c r="L4733" s="66">
        <f ca="1">$H4733*$C4733*'Input Parameters'!$E$23*K4733</f>
        <v>4.8058787514566621</v>
      </c>
      <c r="M4733" s="23">
        <f t="shared" ca="1" si="637"/>
        <v>0.86965867597688518</v>
      </c>
      <c r="N4733" s="15">
        <f ca="1">_xlfn.NORM.INV(M4733,'Input Parameters'!$E$26,'Input Parameters'!$F$26)</f>
        <v>5.7620361345789968E-2</v>
      </c>
      <c r="O4733" s="8">
        <f t="shared" ca="1" si="638"/>
        <v>0.54350172827277476</v>
      </c>
      <c r="P4733" s="29">
        <f ca="1">_xlfn.LOGNORM.INV(O4733,'Input Parameters'!$H$27,'Input Parameters'!$I$27)</f>
        <v>1.4941381680516543</v>
      </c>
      <c r="Q4733" s="10"/>
      <c r="R4733" s="15">
        <f>'Input Parameters'!$E$28</f>
        <v>12.7</v>
      </c>
      <c r="S4733" s="10">
        <f t="shared" ca="1" si="639"/>
        <v>0.22803488813917971</v>
      </c>
      <c r="T4733" s="25">
        <f ca="1">_xlfn.LOGNORM.INV(S4733,'Input Parameters'!$H$29,'Input Parameters'!$I$29)</f>
        <v>53.557239406324406</v>
      </c>
      <c r="U4733" s="10">
        <f t="shared" ca="1" si="640"/>
        <v>0.79743073905623651</v>
      </c>
      <c r="V4733" s="29">
        <f ca="1">IF('Input Parameters'!$D$30="Beta",_xlfn.BETA.INV(U4733,'Input Parameters'!$L$30,'Input Parameters'!$M$30,'Input Parameters'!$J$30,'Input Parameters'!$K$30),IF('Input Parameters'!$D$30="LogNorm",_xlfn.LOGNORM.INV(U4733,'Input Parameters'!$H$30,'Input Parameters'!$I$30)))</f>
        <v>1.3874830566196441</v>
      </c>
      <c r="W4733" s="2">
        <f ca="1">N4733+(P4733-N4733)*(1-ERF((T4733-R4733)/(2*SQRT(L4733*'Input Parameters'!$E$31))))</f>
        <v>0.32704244250637987</v>
      </c>
      <c r="X4733">
        <f t="shared" ca="1" si="641"/>
        <v>1</v>
      </c>
      <c r="Y4733" s="7"/>
    </row>
    <row r="4734" spans="1:25" ht="15" customHeight="1" x14ac:dyDescent="0.3">
      <c r="A4734" s="130">
        <v>4727</v>
      </c>
      <c r="B4734" s="10">
        <f t="shared" ca="1" si="633"/>
        <v>0.15190879035195382</v>
      </c>
      <c r="C4734" s="57">
        <f ca="1">_xlfn.NORM.INV(B4734,'Input Parameters'!$E$19,'Input Parameters'!$F$19)</f>
        <v>480.41024019162535</v>
      </c>
      <c r="D4734" s="10">
        <f t="shared" ca="1" si="634"/>
        <v>1.7352054187974586E-2</v>
      </c>
      <c r="E4734" s="59">
        <f ca="1">IF(_xlfn.NORM.INV(D4734,'Input Parameters'!$E$20,'Input Parameters'!$F$20)&lt;3500,3500,IF(_xlfn.NORM.INV(D4734,'Input Parameters'!$E$20,'Input Parameters'!$F$20)&gt;5500,5500,_xlfn.NORM.INV(D4734,'Input Parameters'!$E$20,'Input Parameters'!$F$20)))</f>
        <v>3500</v>
      </c>
      <c r="F4734" s="10">
        <f t="shared" ca="1" si="635"/>
        <v>5.7573933630842289E-3</v>
      </c>
      <c r="G4734" s="61">
        <f ca="1">_xlfn.NORM.INV(F4734,'Input Parameters'!$E$21,'Input Parameters'!$F$21)</f>
        <v>264.99033120064837</v>
      </c>
      <c r="H4734" s="54">
        <f ca="1">EXP(E4734*(1/'Input Parameters'!$E$22-1/G4734))</f>
        <v>0.28290713305012921</v>
      </c>
      <c r="I4734" s="10">
        <f t="shared" ca="1" si="636"/>
        <v>0.14733850072984489</v>
      </c>
      <c r="J4734" s="29">
        <f ca="1">_xlfn.BETA.INV(I4734,'Input Parameters'!$L$24,'Input Parameters'!$M$24,'Input Parameters'!$J$24,'Input Parameters'!$K$24)</f>
        <v>0.4348545972611586</v>
      </c>
      <c r="K4734" s="156">
        <f ca="1">('Input Parameters'!$E$25/'Input Parameters'!$E$31)^$J4734</f>
        <v>4.4181452373944309E-2</v>
      </c>
      <c r="L4734" s="66">
        <f ca="1">$H4734*$C4734*'Input Parameters'!$E$23*K4734</f>
        <v>6.0047667459546279</v>
      </c>
      <c r="M4734" s="23">
        <f t="shared" ca="1" si="637"/>
        <v>0.23099567349496719</v>
      </c>
      <c r="N4734" s="15">
        <f ca="1">_xlfn.NORM.INV(M4734,'Input Parameters'!$E$26,'Input Parameters'!$F$26)</f>
        <v>1.8552992801243763E-2</v>
      </c>
      <c r="O4734" s="8">
        <f t="shared" ca="1" si="638"/>
        <v>4.9842528200336411E-2</v>
      </c>
      <c r="P4734" s="29">
        <f ca="1">_xlfn.LOGNORM.INV(O4734,'Input Parameters'!$H$27,'Input Parameters'!$I$27)</f>
        <v>0.68717540470906269</v>
      </c>
      <c r="Q4734" s="10"/>
      <c r="R4734" s="15">
        <f>'Input Parameters'!$E$28</f>
        <v>12.7</v>
      </c>
      <c r="S4734" s="10">
        <f t="shared" ca="1" si="639"/>
        <v>0.98471933748398133</v>
      </c>
      <c r="T4734" s="25">
        <f ca="1">_xlfn.LOGNORM.INV(S4734,'Input Parameters'!$H$29,'Input Parameters'!$I$29)</f>
        <v>74.236035734903297</v>
      </c>
      <c r="U4734" s="10">
        <f t="shared" ca="1" si="640"/>
        <v>0.50474631841749862</v>
      </c>
      <c r="V4734" s="29">
        <f ca="1">IF('Input Parameters'!$D$30="Beta",_xlfn.BETA.INV(U4734,'Input Parameters'!$L$30,'Input Parameters'!$M$30,'Input Parameters'!$J$30,'Input Parameters'!$K$30),IF('Input Parameters'!$D$30="LogNorm",_xlfn.LOGNORM.INV(U4734,'Input Parameters'!$H$30,'Input Parameters'!$I$30)))</f>
        <v>1.0039061339152131</v>
      </c>
      <c r="W4734" s="2">
        <f ca="1">N4734+(P4734-N4734)*(1-ERF((T4734-R4734)/(2*SQRT(L4734*'Input Parameters'!$E$31))))</f>
        <v>6.9224208339581872E-2</v>
      </c>
      <c r="X4734">
        <f t="shared" ca="1" si="641"/>
        <v>1</v>
      </c>
      <c r="Y4734" s="7"/>
    </row>
    <row r="4735" spans="1:25" ht="15" customHeight="1" x14ac:dyDescent="0.3">
      <c r="A4735" s="130">
        <v>4728</v>
      </c>
      <c r="B4735" s="10">
        <f t="shared" ca="1" si="633"/>
        <v>0.16821721851107452</v>
      </c>
      <c r="C4735" s="57">
        <f ca="1">_xlfn.NORM.INV(B4735,'Input Parameters'!$E$19,'Input Parameters'!$F$19)</f>
        <v>486.07571228242739</v>
      </c>
      <c r="D4735" s="10">
        <f t="shared" ca="1" si="634"/>
        <v>0.2768970627141657</v>
      </c>
      <c r="E4735" s="59">
        <f ca="1">IF(_xlfn.NORM.INV(D4735,'Input Parameters'!$E$20,'Input Parameters'!$F$20)&lt;3500,3500,IF(_xlfn.NORM.INV(D4735,'Input Parameters'!$E$20,'Input Parameters'!$F$20)&gt;5500,5500,_xlfn.NORM.INV(D4735,'Input Parameters'!$E$20,'Input Parameters'!$F$20)))</f>
        <v>4385.5409751630741</v>
      </c>
      <c r="F4735" s="10">
        <f t="shared" ca="1" si="635"/>
        <v>0.14471445147618622</v>
      </c>
      <c r="G4735" s="61">
        <f ca="1">_xlfn.NORM.INV(F4735,'Input Parameters'!$E$21,'Input Parameters'!$F$21)</f>
        <v>276.52331029682472</v>
      </c>
      <c r="H4735" s="54">
        <f ca="1">EXP(E4735*(1/'Input Parameters'!$E$22-1/G4735))</f>
        <v>0.40989509900599841</v>
      </c>
      <c r="I4735" s="10">
        <f t="shared" ca="1" si="636"/>
        <v>0.94214318301230648</v>
      </c>
      <c r="J4735" s="29">
        <f ca="1">_xlfn.BETA.INV(I4735,'Input Parameters'!$L$24,'Input Parameters'!$M$24,'Input Parameters'!$J$24,'Input Parameters'!$K$24)</f>
        <v>0.82670078815642312</v>
      </c>
      <c r="K4735" s="156">
        <f ca="1">('Input Parameters'!$E$25/'Input Parameters'!$E$31)^$J4735</f>
        <v>2.6574784435621167E-3</v>
      </c>
      <c r="L4735" s="66">
        <f ca="1">$H4735*$C4735*'Input Parameters'!$E$23*K4735</f>
        <v>0.52947614384337327</v>
      </c>
      <c r="M4735" s="23">
        <f t="shared" ca="1" si="637"/>
        <v>0.1652014035397027</v>
      </c>
      <c r="N4735" s="15">
        <f ca="1">_xlfn.NORM.INV(M4735,'Input Parameters'!$E$26,'Input Parameters'!$F$26)</f>
        <v>1.3560640178259982E-2</v>
      </c>
      <c r="O4735" s="8">
        <f t="shared" ca="1" si="638"/>
        <v>0.36082173562378728</v>
      </c>
      <c r="P4735" s="29">
        <f ca="1">_xlfn.LOGNORM.INV(O4735,'Input Parameters'!$H$27,'Input Parameters'!$I$27)</f>
        <v>1.2160369364428152</v>
      </c>
      <c r="Q4735" s="10"/>
      <c r="R4735" s="15">
        <f>'Input Parameters'!$E$28</f>
        <v>12.7</v>
      </c>
      <c r="S4735" s="10">
        <f t="shared" ca="1" si="639"/>
        <v>0.97876413281042585</v>
      </c>
      <c r="T4735" s="25">
        <f ca="1">_xlfn.LOGNORM.INV(S4735,'Input Parameters'!$H$29,'Input Parameters'!$I$29)</f>
        <v>73.128608798665908</v>
      </c>
      <c r="U4735" s="10">
        <f t="shared" ca="1" si="640"/>
        <v>0.37059257571153392</v>
      </c>
      <c r="V4735" s="29">
        <f ca="1">IF('Input Parameters'!$D$30="Beta",_xlfn.BETA.INV(U4735,'Input Parameters'!$L$30,'Input Parameters'!$M$30,'Input Parameters'!$J$30,'Input Parameters'!$K$30),IF('Input Parameters'!$D$30="LogNorm",_xlfn.LOGNORM.INV(U4735,'Input Parameters'!$H$30,'Input Parameters'!$I$30)))</f>
        <v>0.87718320676205774</v>
      </c>
      <c r="W4735" s="2">
        <f ca="1">N4735+(P4735-N4735)*(1-ERF((T4735-R4735)/(2*SQRT(L4735*'Input Parameters'!$E$31))))</f>
        <v>1.3560645348000938E-2</v>
      </c>
      <c r="X4735">
        <f t="shared" ca="1" si="641"/>
        <v>1</v>
      </c>
      <c r="Y4735" s="7"/>
    </row>
    <row r="4736" spans="1:25" ht="15" customHeight="1" x14ac:dyDescent="0.3">
      <c r="A4736" s="130">
        <v>4729</v>
      </c>
      <c r="B4736" s="10">
        <f t="shared" ca="1" si="633"/>
        <v>0.52006311477385136</v>
      </c>
      <c r="C4736" s="57">
        <f ca="1">_xlfn.NORM.INV(B4736,'Input Parameters'!$E$19,'Input Parameters'!$F$19)</f>
        <v>571.55136302570065</v>
      </c>
      <c r="D4736" s="10">
        <f t="shared" ca="1" si="634"/>
        <v>0.56902151596756301</v>
      </c>
      <c r="E4736" s="59">
        <f ca="1">IF(_xlfn.NORM.INV(D4736,'Input Parameters'!$E$20,'Input Parameters'!$F$20)&lt;3500,3500,IF(_xlfn.NORM.INV(D4736,'Input Parameters'!$E$20,'Input Parameters'!$F$20)&gt;5500,5500,_xlfn.NORM.INV(D4736,'Input Parameters'!$E$20,'Input Parameters'!$F$20)))</f>
        <v>4921.7184964144126</v>
      </c>
      <c r="F4736" s="10">
        <f t="shared" ca="1" si="635"/>
        <v>0.53144883227353013</v>
      </c>
      <c r="G4736" s="61">
        <f ca="1">_xlfn.NORM.INV(F4736,'Input Parameters'!$E$21,'Input Parameters'!$F$21)</f>
        <v>285.47025111590403</v>
      </c>
      <c r="H4736" s="54">
        <f ca="1">EXP(E4736*(1/'Input Parameters'!$E$22-1/G4736))</f>
        <v>0.64206459292079143</v>
      </c>
      <c r="I4736" s="10">
        <f t="shared" ca="1" si="636"/>
        <v>0.37067074731027261</v>
      </c>
      <c r="J4736" s="29">
        <f ca="1">_xlfn.BETA.INV(I4736,'Input Parameters'!$L$24,'Input Parameters'!$M$24,'Input Parameters'!$J$24,'Input Parameters'!$K$24)</f>
        <v>0.55328977979698946</v>
      </c>
      <c r="K4736" s="156">
        <f ca="1">('Input Parameters'!$E$25/'Input Parameters'!$E$31)^$J4736</f>
        <v>1.8891359289082383E-2</v>
      </c>
      <c r="L4736" s="66">
        <f ca="1">$H4736*$C4736*'Input Parameters'!$E$23*K4736</f>
        <v>6.9326167754454975</v>
      </c>
      <c r="M4736" s="23">
        <f t="shared" ca="1" si="637"/>
        <v>0.10102697134799776</v>
      </c>
      <c r="N4736" s="15">
        <f ca="1">_xlfn.NORM.INV(M4736,'Input Parameters'!$E$26,'Input Parameters'!$F$26)</f>
        <v>7.209845952470352E-3</v>
      </c>
      <c r="O4736" s="8">
        <f t="shared" ca="1" si="638"/>
        <v>0.17475217725861281</v>
      </c>
      <c r="P4736" s="29">
        <f ca="1">_xlfn.LOGNORM.INV(O4736,'Input Parameters'!$H$27,'Input Parameters'!$I$27)</f>
        <v>0.94111855367604624</v>
      </c>
      <c r="Q4736" s="10"/>
      <c r="R4736" s="15">
        <f>'Input Parameters'!$E$28</f>
        <v>12.7</v>
      </c>
      <c r="S4736" s="10">
        <f t="shared" ca="1" si="639"/>
        <v>0.68628574184047775</v>
      </c>
      <c r="T4736" s="25">
        <f ca="1">_xlfn.LOGNORM.INV(S4736,'Input Parameters'!$H$29,'Input Parameters'!$I$29)</f>
        <v>61.493028390830595</v>
      </c>
      <c r="U4736" s="10">
        <f t="shared" ca="1" si="640"/>
        <v>0.59767948494390188</v>
      </c>
      <c r="V4736" s="29">
        <f ca="1">IF('Input Parameters'!$D$30="Beta",_xlfn.BETA.INV(U4736,'Input Parameters'!$L$30,'Input Parameters'!$M$30,'Input Parameters'!$J$30,'Input Parameters'!$K$30),IF('Input Parameters'!$D$30="LogNorm",_xlfn.LOGNORM.INV(U4736,'Input Parameters'!$H$30,'Input Parameters'!$I$30)))</f>
        <v>1.1015808891467029</v>
      </c>
      <c r="W4736" s="2">
        <f ca="1">N4736+(P4736-N4736)*(1-ERF((T4736-R4736)/(2*SQRT(L4736*'Input Parameters'!$E$31))))</f>
        <v>0.18471829893836772</v>
      </c>
      <c r="X4736">
        <f t="shared" ca="1" si="641"/>
        <v>1</v>
      </c>
      <c r="Y4736" s="7"/>
    </row>
    <row r="4737" spans="1:25" ht="15" customHeight="1" x14ac:dyDescent="0.3">
      <c r="A4737" s="130">
        <v>4730</v>
      </c>
      <c r="B4737" s="10">
        <f t="shared" ca="1" si="633"/>
        <v>0.71190314739770155</v>
      </c>
      <c r="C4737" s="57">
        <f ca="1">_xlfn.NORM.INV(B4737,'Input Parameters'!$E$19,'Input Parameters'!$F$19)</f>
        <v>614.53153984672156</v>
      </c>
      <c r="D4737" s="10">
        <f t="shared" ca="1" si="634"/>
        <v>0.69198991261967691</v>
      </c>
      <c r="E4737" s="59">
        <f ca="1">IF(_xlfn.NORM.INV(D4737,'Input Parameters'!$E$20,'Input Parameters'!$F$20)&lt;3500,3500,IF(_xlfn.NORM.INV(D4737,'Input Parameters'!$E$20,'Input Parameters'!$F$20)&gt;5500,5500,_xlfn.NORM.INV(D4737,'Input Parameters'!$E$20,'Input Parameters'!$F$20)))</f>
        <v>5151.0491076732751</v>
      </c>
      <c r="F4737" s="10">
        <f t="shared" ca="1" si="635"/>
        <v>0.45035912866120131</v>
      </c>
      <c r="G4737" s="61">
        <f ca="1">_xlfn.NORM.INV(F4737,'Input Parameters'!$E$21,'Input Parameters'!$F$21)</f>
        <v>283.86943308194935</v>
      </c>
      <c r="H4737" s="54">
        <f ca="1">EXP(E4737*(1/'Input Parameters'!$E$22-1/G4737))</f>
        <v>0.56809484506648422</v>
      </c>
      <c r="I4737" s="10">
        <f t="shared" ca="1" si="636"/>
        <v>6.1868355807602082E-2</v>
      </c>
      <c r="J4737" s="29">
        <f ca="1">_xlfn.BETA.INV(I4737,'Input Parameters'!$L$24,'Input Parameters'!$M$24,'Input Parameters'!$J$24,'Input Parameters'!$K$24)</f>
        <v>0.35686433603480111</v>
      </c>
      <c r="K4737" s="156">
        <f ca="1">('Input Parameters'!$E$25/'Input Parameters'!$E$31)^$J4737</f>
        <v>7.7306027855372661E-2</v>
      </c>
      <c r="L4737" s="66">
        <f ca="1">$H4737*$C4737*'Input Parameters'!$E$23*K4737</f>
        <v>26.988477451487469</v>
      </c>
      <c r="M4737" s="23">
        <f t="shared" ca="1" si="637"/>
        <v>0.95229493116894526</v>
      </c>
      <c r="N4737" s="15">
        <f ca="1">_xlfn.NORM.INV(M4737,'Input Parameters'!$E$26,'Input Parameters'!$F$26)</f>
        <v>6.9018016533751447E-2</v>
      </c>
      <c r="O4737" s="8">
        <f t="shared" ca="1" si="638"/>
        <v>0.57005486212457146</v>
      </c>
      <c r="P4737" s="29">
        <f ca="1">_xlfn.LOGNORM.INV(O4737,'Input Parameters'!$H$27,'Input Parameters'!$I$27)</f>
        <v>1.5392627245429211</v>
      </c>
      <c r="Q4737" s="10"/>
      <c r="R4737" s="15">
        <f>'Input Parameters'!$E$28</f>
        <v>12.7</v>
      </c>
      <c r="S4737" s="10">
        <f t="shared" ca="1" si="639"/>
        <v>0.3066226441814911</v>
      </c>
      <c r="T4737" s="25">
        <f ca="1">_xlfn.LOGNORM.INV(S4737,'Input Parameters'!$H$29,'Input Parameters'!$I$29)</f>
        <v>55.019294882735572</v>
      </c>
      <c r="U4737" s="10">
        <f t="shared" ca="1" si="640"/>
        <v>0.31778714181455214</v>
      </c>
      <c r="V4737" s="29">
        <f ca="1">IF('Input Parameters'!$D$30="Beta",_xlfn.BETA.INV(U4737,'Input Parameters'!$L$30,'Input Parameters'!$M$30,'Input Parameters'!$J$30,'Input Parameters'!$K$30),IF('Input Parameters'!$D$30="LogNorm",_xlfn.LOGNORM.INV(U4737,'Input Parameters'!$H$30,'Input Parameters'!$I$30)))</f>
        <v>0.82888658576386942</v>
      </c>
      <c r="W4737" s="2">
        <f ca="1">N4737+(P4737-N4737)*(1-ERF((T4737-R4737)/(2*SQRT(L4737*'Input Parameters'!$E$31))))</f>
        <v>0.89912501322570049</v>
      </c>
      <c r="X4737">
        <f t="shared" ca="1" si="641"/>
        <v>0</v>
      </c>
      <c r="Y4737" s="7"/>
    </row>
    <row r="4738" spans="1:25" ht="15" customHeight="1" x14ac:dyDescent="0.3">
      <c r="A4738" s="130">
        <v>4731</v>
      </c>
      <c r="B4738" s="10">
        <f t="shared" ca="1" si="633"/>
        <v>0.10596013230815127</v>
      </c>
      <c r="C4738" s="57">
        <f ca="1">_xlfn.NORM.INV(B4738,'Input Parameters'!$E$19,'Input Parameters'!$F$19)</f>
        <v>461.81843080716715</v>
      </c>
      <c r="D4738" s="10">
        <f t="shared" ca="1" si="634"/>
        <v>0.38346404179536986</v>
      </c>
      <c r="E4738" s="59">
        <f ca="1">IF(_xlfn.NORM.INV(D4738,'Input Parameters'!$E$20,'Input Parameters'!$F$20)&lt;3500,3500,IF(_xlfn.NORM.INV(D4738,'Input Parameters'!$E$20,'Input Parameters'!$F$20)&gt;5500,5500,_xlfn.NORM.INV(D4738,'Input Parameters'!$E$20,'Input Parameters'!$F$20)))</f>
        <v>4592.5231702449391</v>
      </c>
      <c r="F4738" s="10">
        <f t="shared" ca="1" si="635"/>
        <v>0.84487666874521627</v>
      </c>
      <c r="G4738" s="61">
        <f ca="1">_xlfn.NORM.INV(F4738,'Input Parameters'!$E$21,'Input Parameters'!$F$21)</f>
        <v>292.82557812674116</v>
      </c>
      <c r="H4738" s="54">
        <f ca="1">EXP(E4738*(1/'Input Parameters'!$E$22-1/G4738))</f>
        <v>0.99070712930487304</v>
      </c>
      <c r="I4738" s="10">
        <f t="shared" ca="1" si="636"/>
        <v>9.9617023647286085E-2</v>
      </c>
      <c r="J4738" s="29">
        <f ca="1">_xlfn.BETA.INV(I4738,'Input Parameters'!$L$24,'Input Parameters'!$M$24,'Input Parameters'!$J$24,'Input Parameters'!$K$24)</f>
        <v>0.39686805504347811</v>
      </c>
      <c r="K4738" s="156">
        <f ca="1">('Input Parameters'!$E$25/'Input Parameters'!$E$31)^$J4738</f>
        <v>5.8020903165705226E-2</v>
      </c>
      <c r="L4738" s="66">
        <f ca="1">$H4738*$C4738*'Input Parameters'!$E$23*K4738</f>
        <v>26.546118845775464</v>
      </c>
      <c r="M4738" s="23">
        <f t="shared" ca="1" si="637"/>
        <v>0.92387145767796219</v>
      </c>
      <c r="N4738" s="15">
        <f ca="1">_xlfn.NORM.INV(M4738,'Input Parameters'!$E$26,'Input Parameters'!$F$26)</f>
        <v>6.4063691304051679E-2</v>
      </c>
      <c r="O4738" s="8">
        <f t="shared" ca="1" si="638"/>
        <v>0.32555491257075442</v>
      </c>
      <c r="P4738" s="29">
        <f ca="1">_xlfn.LOGNORM.INV(O4738,'Input Parameters'!$H$27,'Input Parameters'!$I$27)</f>
        <v>1.1654932650898915</v>
      </c>
      <c r="Q4738" s="10"/>
      <c r="R4738" s="15">
        <f>'Input Parameters'!$E$28</f>
        <v>12.7</v>
      </c>
      <c r="S4738" s="10">
        <f t="shared" ca="1" si="639"/>
        <v>0.55400878184914326</v>
      </c>
      <c r="T4738" s="25">
        <f ca="1">_xlfn.LOGNORM.INV(S4738,'Input Parameters'!$H$29,'Input Parameters'!$I$29)</f>
        <v>59.126447588629809</v>
      </c>
      <c r="U4738" s="10">
        <f t="shared" ca="1" si="640"/>
        <v>0.27770640499072397</v>
      </c>
      <c r="V4738" s="29">
        <f ca="1">IF('Input Parameters'!$D$30="Beta",_xlfn.BETA.INV(U4738,'Input Parameters'!$L$30,'Input Parameters'!$M$30,'Input Parameters'!$J$30,'Input Parameters'!$K$30),IF('Input Parameters'!$D$30="LogNorm",_xlfn.LOGNORM.INV(U4738,'Input Parameters'!$H$30,'Input Parameters'!$I$30)))</f>
        <v>0.79189497156147215</v>
      </c>
      <c r="W4738" s="2">
        <f ca="1">N4738+(P4738-N4738)*(1-ERF((T4738-R4738)/(2*SQRT(L4738*'Input Parameters'!$E$31))))</f>
        <v>0.64123399923368474</v>
      </c>
      <c r="X4738">
        <f t="shared" ca="1" si="641"/>
        <v>1</v>
      </c>
      <c r="Y4738" s="7"/>
    </row>
    <row r="4739" spans="1:25" ht="15" customHeight="1" x14ac:dyDescent="0.3">
      <c r="A4739" s="130">
        <v>4732</v>
      </c>
      <c r="B4739" s="10">
        <f t="shared" ca="1" si="633"/>
        <v>0.23099952903316479</v>
      </c>
      <c r="C4739" s="57">
        <f ca="1">_xlfn.NORM.INV(B4739,'Input Parameters'!$E$19,'Input Parameters'!$F$19)</f>
        <v>505.14525565639809</v>
      </c>
      <c r="D4739" s="10">
        <f t="shared" ca="1" si="634"/>
        <v>0.52590923814762291</v>
      </c>
      <c r="E4739" s="59">
        <f ca="1">IF(_xlfn.NORM.INV(D4739,'Input Parameters'!$E$20,'Input Parameters'!$F$20)&lt;3500,3500,IF(_xlfn.NORM.INV(D4739,'Input Parameters'!$E$20,'Input Parameters'!$F$20)&gt;5500,5500,_xlfn.NORM.INV(D4739,'Input Parameters'!$E$20,'Input Parameters'!$F$20)))</f>
        <v>4845.4933855727395</v>
      </c>
      <c r="F4739" s="10">
        <f t="shared" ca="1" si="635"/>
        <v>0.34889006440418335</v>
      </c>
      <c r="G4739" s="61">
        <f ca="1">_xlfn.NORM.INV(F4739,'Input Parameters'!$E$21,'Input Parameters'!$F$21)</f>
        <v>281.79781425810938</v>
      </c>
      <c r="H4739" s="54">
        <f ca="1">EXP(E4739*(1/'Input Parameters'!$E$22-1/G4739))</f>
        <v>0.51819232011357608</v>
      </c>
      <c r="I4739" s="10">
        <f t="shared" ca="1" si="636"/>
        <v>0.92442625494896669</v>
      </c>
      <c r="J4739" s="29">
        <f ca="1">_xlfn.BETA.INV(I4739,'Input Parameters'!$L$24,'Input Parameters'!$M$24,'Input Parameters'!$J$24,'Input Parameters'!$K$24)</f>
        <v>0.81104100218521114</v>
      </c>
      <c r="K4739" s="156">
        <f ca="1">('Input Parameters'!$E$25/'Input Parameters'!$E$31)^$J4739</f>
        <v>2.9734233784692839E-3</v>
      </c>
      <c r="L4739" s="66">
        <f ca="1">$H4739*$C4739*'Input Parameters'!$E$23*K4739</f>
        <v>0.77833041604509445</v>
      </c>
      <c r="M4739" s="23">
        <f t="shared" ca="1" si="637"/>
        <v>0.7469025362964965</v>
      </c>
      <c r="N4739" s="15">
        <f ca="1">_xlfn.NORM.INV(M4739,'Input Parameters'!$E$26,'Input Parameters'!$F$26)</f>
        <v>4.7960258180636178E-2</v>
      </c>
      <c r="O4739" s="8">
        <f t="shared" ca="1" si="638"/>
        <v>0.376457532137636</v>
      </c>
      <c r="P4739" s="29">
        <f ca="1">_xlfn.LOGNORM.INV(O4739,'Input Parameters'!$H$27,'Input Parameters'!$I$27)</f>
        <v>1.2385506105091799</v>
      </c>
      <c r="Q4739" s="10"/>
      <c r="R4739" s="15">
        <f>'Input Parameters'!$E$28</f>
        <v>12.7</v>
      </c>
      <c r="S4739" s="10">
        <f t="shared" ca="1" si="639"/>
        <v>0.49956324014874098</v>
      </c>
      <c r="T4739" s="25">
        <f ca="1">_xlfn.LOGNORM.INV(S4739,'Input Parameters'!$H$29,'Input Parameters'!$I$29)</f>
        <v>58.224669498853473</v>
      </c>
      <c r="U4739" s="10">
        <f t="shared" ca="1" si="640"/>
        <v>0.22767487966953082</v>
      </c>
      <c r="V4739" s="29">
        <f ca="1">IF('Input Parameters'!$D$30="Beta",_xlfn.BETA.INV(U4739,'Input Parameters'!$L$30,'Input Parameters'!$M$30,'Input Parameters'!$J$30,'Input Parameters'!$K$30),IF('Input Parameters'!$D$30="LogNorm",_xlfn.LOGNORM.INV(U4739,'Input Parameters'!$H$30,'Input Parameters'!$I$30)))</f>
        <v>0.74439571984501007</v>
      </c>
      <c r="W4739" s="2">
        <f ca="1">N4739+(P4739-N4739)*(1-ERF((T4739-R4739)/(2*SQRT(L4739*'Input Parameters'!$E$31))))</f>
        <v>4.8273943405077159E-2</v>
      </c>
      <c r="X4739">
        <f t="shared" ca="1" si="641"/>
        <v>1</v>
      </c>
      <c r="Y4739" s="7"/>
    </row>
    <row r="4740" spans="1:25" ht="15" customHeight="1" x14ac:dyDescent="0.3">
      <c r="A4740" s="130">
        <v>4733</v>
      </c>
      <c r="B4740" s="10">
        <f t="shared" ca="1" si="633"/>
        <v>9.987789142629333E-2</v>
      </c>
      <c r="C4740" s="57">
        <f ca="1">_xlfn.NORM.INV(B4740,'Input Parameters'!$E$19,'Input Parameters'!$F$19)</f>
        <v>458.95007290281325</v>
      </c>
      <c r="D4740" s="10">
        <f t="shared" ca="1" si="634"/>
        <v>0.99676679182322081</v>
      </c>
      <c r="E4740" s="59">
        <f ca="1">IF(_xlfn.NORM.INV(D4740,'Input Parameters'!$E$20,'Input Parameters'!$F$20)&lt;3500,3500,IF(_xlfn.NORM.INV(D4740,'Input Parameters'!$E$20,'Input Parameters'!$F$20)&gt;5500,5500,_xlfn.NORM.INV(D4740,'Input Parameters'!$E$20,'Input Parameters'!$F$20)))</f>
        <v>5500</v>
      </c>
      <c r="F4740" s="10">
        <f t="shared" ca="1" si="635"/>
        <v>0.5809768820645731</v>
      </c>
      <c r="G4740" s="61">
        <f ca="1">_xlfn.NORM.INV(F4740,'Input Parameters'!$E$21,'Input Parameters'!$F$21)</f>
        <v>286.45653063014174</v>
      </c>
      <c r="H4740" s="54">
        <f ca="1">EXP(E4740*(1/'Input Parameters'!$E$22-1/G4740))</f>
        <v>0.65129683709236041</v>
      </c>
      <c r="I4740" s="10">
        <f t="shared" ca="1" si="636"/>
        <v>0.30712870741212495</v>
      </c>
      <c r="J4740" s="29">
        <f ca="1">_xlfn.BETA.INV(I4740,'Input Parameters'!$L$24,'Input Parameters'!$M$24,'Input Parameters'!$J$24,'Input Parameters'!$K$24)</f>
        <v>0.52453653435827174</v>
      </c>
      <c r="K4740" s="156">
        <f ca="1">('Input Parameters'!$E$25/'Input Parameters'!$E$31)^$J4740</f>
        <v>2.3218918884088557E-2</v>
      </c>
      <c r="L4740" s="66">
        <f ca="1">$H4740*$C4740*'Input Parameters'!$E$23*K4740</f>
        <v>6.9404304513737509</v>
      </c>
      <c r="M4740" s="23">
        <f t="shared" ca="1" si="637"/>
        <v>0.58943375786284891</v>
      </c>
      <c r="N4740" s="15">
        <f ca="1">_xlfn.NORM.INV(M4740,'Input Parameters'!$E$26,'Input Parameters'!$F$26)</f>
        <v>3.8747861319872144E-2</v>
      </c>
      <c r="O4740" s="8">
        <f t="shared" ca="1" si="638"/>
        <v>0.83204441867598711</v>
      </c>
      <c r="P4740" s="29">
        <f ca="1">_xlfn.LOGNORM.INV(O4740,'Input Parameters'!$H$27,'Input Parameters'!$I$27)</f>
        <v>2.1791462551586571</v>
      </c>
      <c r="Q4740" s="10"/>
      <c r="R4740" s="15">
        <f>'Input Parameters'!$E$28</f>
        <v>12.7</v>
      </c>
      <c r="S4740" s="10">
        <f t="shared" ca="1" si="639"/>
        <v>4.1908025166539353E-2</v>
      </c>
      <c r="T4740" s="25">
        <f ca="1">_xlfn.LOGNORM.INV(S4740,'Input Parameters'!$H$29,'Input Parameters'!$I$29)</f>
        <v>47.957537092830435</v>
      </c>
      <c r="U4740" s="10">
        <f t="shared" ca="1" si="640"/>
        <v>0.24280141174297909</v>
      </c>
      <c r="V4740" s="29">
        <f ca="1">IF('Input Parameters'!$D$30="Beta",_xlfn.BETA.INV(U4740,'Input Parameters'!$L$30,'Input Parameters'!$M$30,'Input Parameters'!$J$30,'Input Parameters'!$K$30),IF('Input Parameters'!$D$30="LogNorm",_xlfn.LOGNORM.INV(U4740,'Input Parameters'!$H$30,'Input Parameters'!$I$30)))</f>
        <v>0.75898127009722838</v>
      </c>
      <c r="W4740" s="2">
        <f ca="1">N4740+(P4740-N4740)*(1-ERF((T4740-R4740)/(2*SQRT(L4740*'Input Parameters'!$E$31))))</f>
        <v>0.77499997137792698</v>
      </c>
      <c r="X4740">
        <f t="shared" ca="1" si="641"/>
        <v>0</v>
      </c>
      <c r="Y4740" s="7"/>
    </row>
    <row r="4741" spans="1:25" ht="15" customHeight="1" x14ac:dyDescent="0.3">
      <c r="A4741" s="130">
        <v>4734</v>
      </c>
      <c r="B4741" s="10">
        <f t="shared" ref="B4741:B4804" ca="1" si="642">RAND()</f>
        <v>0.7872354183578677</v>
      </c>
      <c r="C4741" s="57">
        <f ca="1">_xlfn.NORM.INV(B4741,'Input Parameters'!$E$19,'Input Parameters'!$F$19)</f>
        <v>634.63513273485489</v>
      </c>
      <c r="D4741" s="10">
        <f t="shared" ref="D4741:D4804" ca="1" si="643">RAND()</f>
        <v>3.5845256056361241E-2</v>
      </c>
      <c r="E4741" s="59">
        <f ca="1">IF(_xlfn.NORM.INV(D4741,'Input Parameters'!$E$20,'Input Parameters'!$F$20)&lt;3500,3500,IF(_xlfn.NORM.INV(D4741,'Input Parameters'!$E$20,'Input Parameters'!$F$20)&gt;5500,5500,_xlfn.NORM.INV(D4741,'Input Parameters'!$E$20,'Input Parameters'!$F$20)))</f>
        <v>3539.2450684554465</v>
      </c>
      <c r="F4741" s="10">
        <f t="shared" ref="F4741:F4804" ca="1" si="644">RAND()</f>
        <v>0.10179241723896859</v>
      </c>
      <c r="G4741" s="61">
        <f ca="1">_xlfn.NORM.INV(F4741,'Input Parameters'!$E$21,'Input Parameters'!$F$21)</f>
        <v>274.85676177775673</v>
      </c>
      <c r="H4741" s="54">
        <f ca="1">EXP(E4741*(1/'Input Parameters'!$E$22-1/G4741))</f>
        <v>0.45051928475073644</v>
      </c>
      <c r="I4741" s="10">
        <f t="shared" ref="I4741:I4804" ca="1" si="645">RAND()</f>
        <v>2.7073128256851264E-2</v>
      </c>
      <c r="J4741" s="29">
        <f ca="1">_xlfn.BETA.INV(I4741,'Input Parameters'!$L$24,'Input Parameters'!$M$24,'Input Parameters'!$J$24,'Input Parameters'!$K$24)</f>
        <v>0.2994708723667891</v>
      </c>
      <c r="K4741" s="156">
        <f ca="1">('Input Parameters'!$E$25/'Input Parameters'!$E$31)^$J4741</f>
        <v>0.11668601365311207</v>
      </c>
      <c r="L4741" s="66">
        <f ca="1">$H4741*$C4741*'Input Parameters'!$E$23*K4741</f>
        <v>33.36232430974151</v>
      </c>
      <c r="M4741" s="23">
        <f t="shared" ref="M4741:M4804" ca="1" si="646">RAND()</f>
        <v>0.13636449001207995</v>
      </c>
      <c r="N4741" s="15">
        <f ca="1">_xlfn.NORM.INV(M4741,'Input Parameters'!$E$26,'Input Parameters'!$F$26)</f>
        <v>1.0967207195444244E-2</v>
      </c>
      <c r="O4741" s="8">
        <f t="shared" ref="O4741:O4804" ca="1" si="647">RAND()</f>
        <v>0.88261270839625805</v>
      </c>
      <c r="P4741" s="29">
        <f ca="1">_xlfn.LOGNORM.INV(O4741,'Input Parameters'!$H$27,'Input Parameters'!$I$27)</f>
        <v>2.4081580651997325</v>
      </c>
      <c r="Q4741" s="10"/>
      <c r="R4741" s="15">
        <f>'Input Parameters'!$E$28</f>
        <v>12.7</v>
      </c>
      <c r="S4741" s="10">
        <f t="shared" ref="S4741:S4804" ca="1" si="648">RAND()</f>
        <v>0.48224132399015196</v>
      </c>
      <c r="T4741" s="25">
        <f ca="1">_xlfn.LOGNORM.INV(S4741,'Input Parameters'!$H$29,'Input Parameters'!$I$29)</f>
        <v>57.941427397373339</v>
      </c>
      <c r="U4741" s="10">
        <f t="shared" ref="U4741:U4804" ca="1" si="649">RAND()</f>
        <v>2.8862838023849702E-2</v>
      </c>
      <c r="V4741" s="29">
        <f ca="1">IF('Input Parameters'!$D$30="Beta",_xlfn.BETA.INV(U4741,'Input Parameters'!$L$30,'Input Parameters'!$M$30,'Input Parameters'!$J$30,'Input Parameters'!$K$30),IF('Input Parameters'!$D$30="LogNorm",_xlfn.LOGNORM.INV(U4741,'Input Parameters'!$H$30,'Input Parameters'!$I$30)))</f>
        <v>0.47275747989177347</v>
      </c>
      <c r="W4741" s="2">
        <f ca="1">N4741+(P4741-N4741)*(1-ERF((T4741-R4741)/(2*SQRT(L4741*'Input Parameters'!$E$31))))</f>
        <v>1.4005723409674575</v>
      </c>
      <c r="X4741">
        <f t="shared" ca="1" si="641"/>
        <v>0</v>
      </c>
      <c r="Y4741" s="7"/>
    </row>
    <row r="4742" spans="1:25" ht="15" customHeight="1" x14ac:dyDescent="0.3">
      <c r="A4742" s="130">
        <v>4735</v>
      </c>
      <c r="B4742" s="10">
        <f t="shared" ca="1" si="642"/>
        <v>0.45322526277544539</v>
      </c>
      <c r="C4742" s="57">
        <f ca="1">_xlfn.NORM.INV(B4742,'Input Parameters'!$E$19,'Input Parameters'!$F$19)</f>
        <v>557.36982973244778</v>
      </c>
      <c r="D4742" s="10">
        <f t="shared" ca="1" si="643"/>
        <v>0.52794499291871577</v>
      </c>
      <c r="E4742" s="59">
        <f ca="1">IF(_xlfn.NORM.INV(D4742,'Input Parameters'!$E$20,'Input Parameters'!$F$20)&lt;3500,3500,IF(_xlfn.NORM.INV(D4742,'Input Parameters'!$E$20,'Input Parameters'!$F$20)&gt;5500,5500,_xlfn.NORM.INV(D4742,'Input Parameters'!$E$20,'Input Parameters'!$F$20)))</f>
        <v>4849.0735641222082</v>
      </c>
      <c r="F4742" s="10">
        <f t="shared" ca="1" si="644"/>
        <v>6.7421546687794098E-2</v>
      </c>
      <c r="G4742" s="61">
        <f ca="1">_xlfn.NORM.INV(F4742,'Input Parameters'!$E$21,'Input Parameters'!$F$21)</f>
        <v>273.09715074850021</v>
      </c>
      <c r="H4742" s="54">
        <f ca="1">EXP(E4742*(1/'Input Parameters'!$E$22-1/G4742))</f>
        <v>0.29935759834976139</v>
      </c>
      <c r="I4742" s="10">
        <f t="shared" ca="1" si="645"/>
        <v>0.6369306824913572</v>
      </c>
      <c r="J4742" s="29">
        <f ca="1">_xlfn.BETA.INV(I4742,'Input Parameters'!$L$24,'Input Parameters'!$M$24,'Input Parameters'!$J$24,'Input Parameters'!$K$24)</f>
        <v>0.66243531409609968</v>
      </c>
      <c r="K4742" s="156">
        <f ca="1">('Input Parameters'!$E$25/'Input Parameters'!$E$31)^$J4742</f>
        <v>8.6343111792737837E-3</v>
      </c>
      <c r="L4742" s="66">
        <f ca="1">$H4742*$C4742*'Input Parameters'!$E$23*K4742</f>
        <v>1.4406598046887511</v>
      </c>
      <c r="M4742" s="23">
        <f t="shared" ca="1" si="646"/>
        <v>0.67109250506714335</v>
      </c>
      <c r="N4742" s="15">
        <f ca="1">_xlfn.NORM.INV(M4742,'Input Parameters'!$E$26,'Input Parameters'!$F$26)</f>
        <v>4.3301569989115565E-2</v>
      </c>
      <c r="O4742" s="8">
        <f t="shared" ca="1" si="647"/>
        <v>0.12585239593482589</v>
      </c>
      <c r="P4742" s="29">
        <f ca="1">_xlfn.LOGNORM.INV(O4742,'Input Parameters'!$H$27,'Input Parameters'!$I$27)</f>
        <v>0.85736831596850938</v>
      </c>
      <c r="Q4742" s="10"/>
      <c r="R4742" s="15">
        <f>'Input Parameters'!$E$28</f>
        <v>12.7</v>
      </c>
      <c r="S4742" s="10">
        <f t="shared" ca="1" si="648"/>
        <v>0.79145517858592229</v>
      </c>
      <c r="T4742" s="25">
        <f ca="1">_xlfn.LOGNORM.INV(S4742,'Input Parameters'!$H$29,'Input Parameters'!$I$29)</f>
        <v>63.786376558122548</v>
      </c>
      <c r="U4742" s="10">
        <f t="shared" ca="1" si="649"/>
        <v>0.18806682991344892</v>
      </c>
      <c r="V4742" s="29">
        <f ca="1">IF('Input Parameters'!$D$30="Beta",_xlfn.BETA.INV(U4742,'Input Parameters'!$L$30,'Input Parameters'!$M$30,'Input Parameters'!$J$30,'Input Parameters'!$K$30),IF('Input Parameters'!$D$30="LogNorm",_xlfn.LOGNORM.INV(U4742,'Input Parameters'!$H$30,'Input Parameters'!$I$30)))</f>
        <v>0.7048248530873148</v>
      </c>
      <c r="W4742" s="2">
        <f ca="1">N4742+(P4742-N4742)*(1-ERF((T4742-R4742)/(2*SQRT(L4742*'Input Parameters'!$E$31))))</f>
        <v>4.5431073686053307E-2</v>
      </c>
      <c r="X4742">
        <f t="shared" ca="1" si="641"/>
        <v>1</v>
      </c>
      <c r="Y4742" s="7"/>
    </row>
    <row r="4743" spans="1:25" ht="15" customHeight="1" x14ac:dyDescent="0.3">
      <c r="A4743" s="130">
        <v>4736</v>
      </c>
      <c r="B4743" s="10">
        <f t="shared" ca="1" si="642"/>
        <v>0.67668103982290684</v>
      </c>
      <c r="C4743" s="57">
        <f ca="1">_xlfn.NORM.INV(B4743,'Input Parameters'!$E$19,'Input Parameters'!$F$19)</f>
        <v>606.03799639489728</v>
      </c>
      <c r="D4743" s="10">
        <f t="shared" ca="1" si="643"/>
        <v>0.2076554644838271</v>
      </c>
      <c r="E4743" s="59">
        <f ca="1">IF(_xlfn.NORM.INV(D4743,'Input Parameters'!$E$20,'Input Parameters'!$F$20)&lt;3500,3500,IF(_xlfn.NORM.INV(D4743,'Input Parameters'!$E$20,'Input Parameters'!$F$20)&gt;5500,5500,_xlfn.NORM.INV(D4743,'Input Parameters'!$E$20,'Input Parameters'!$F$20)))</f>
        <v>4229.7917585985033</v>
      </c>
      <c r="F4743" s="10">
        <f t="shared" ca="1" si="644"/>
        <v>6.2803007888674434E-2</v>
      </c>
      <c r="G4743" s="61">
        <f ca="1">_xlfn.NORM.INV(F4743,'Input Parameters'!$E$21,'Input Parameters'!$F$21)</f>
        <v>272.81114150510979</v>
      </c>
      <c r="H4743" s="54">
        <f ca="1">EXP(E4743*(1/'Input Parameters'!$E$22-1/G4743))</f>
        <v>0.34358553604838493</v>
      </c>
      <c r="I4743" s="10">
        <f t="shared" ca="1" si="645"/>
        <v>0.43710368732676375</v>
      </c>
      <c r="J4743" s="29">
        <f ca="1">_xlfn.BETA.INV(I4743,'Input Parameters'!$L$24,'Input Parameters'!$M$24,'Input Parameters'!$J$24,'Input Parameters'!$K$24)</f>
        <v>0.58147908163057638</v>
      </c>
      <c r="K4743" s="156">
        <f ca="1">('Input Parameters'!$E$25/'Input Parameters'!$E$31)^$J4743</f>
        <v>1.5432679939224718E-2</v>
      </c>
      <c r="L4743" s="66">
        <f ca="1">$H4743*$C4743*'Input Parameters'!$E$23*K4743</f>
        <v>3.2134835132238018</v>
      </c>
      <c r="M4743" s="23">
        <f t="shared" ca="1" si="646"/>
        <v>0.74038686041664237</v>
      </c>
      <c r="N4743" s="15">
        <f ca="1">_xlfn.NORM.INV(M4743,'Input Parameters'!$E$26,'Input Parameters'!$F$26)</f>
        <v>4.7535309187126271E-2</v>
      </c>
      <c r="O4743" s="8">
        <f t="shared" ca="1" si="647"/>
        <v>0.33347735095940656</v>
      </c>
      <c r="P4743" s="29">
        <f ca="1">_xlfn.LOGNORM.INV(O4743,'Input Parameters'!$H$27,'Input Parameters'!$I$27)</f>
        <v>1.1768350114799224</v>
      </c>
      <c r="Q4743" s="10"/>
      <c r="R4743" s="15">
        <f>'Input Parameters'!$E$28</f>
        <v>12.7</v>
      </c>
      <c r="S4743" s="10">
        <f t="shared" ca="1" si="648"/>
        <v>0.88042144528862298</v>
      </c>
      <c r="T4743" s="25">
        <f ca="1">_xlfn.LOGNORM.INV(S4743,'Input Parameters'!$H$29,'Input Parameters'!$I$29)</f>
        <v>66.459216117538958</v>
      </c>
      <c r="U4743" s="10">
        <f t="shared" ca="1" si="649"/>
        <v>0.76241965520645205</v>
      </c>
      <c r="V4743" s="29">
        <f ca="1">IF('Input Parameters'!$D$30="Beta",_xlfn.BETA.INV(U4743,'Input Parameters'!$L$30,'Input Parameters'!$M$30,'Input Parameters'!$J$30,'Input Parameters'!$K$30),IF('Input Parameters'!$D$30="LogNorm",_xlfn.LOGNORM.INV(U4743,'Input Parameters'!$H$30,'Input Parameters'!$I$30)))</f>
        <v>1.3242046353740162</v>
      </c>
      <c r="W4743" s="2">
        <f ca="1">N4743+(P4743-N4743)*(1-ERF((T4743-R4743)/(2*SQRT(L4743*'Input Parameters'!$E$31))))</f>
        <v>8.588533811668661E-2</v>
      </c>
      <c r="X4743">
        <f t="shared" ca="1" si="641"/>
        <v>1</v>
      </c>
      <c r="Y4743" s="7"/>
    </row>
    <row r="4744" spans="1:25" ht="15" customHeight="1" x14ac:dyDescent="0.3">
      <c r="A4744" s="130">
        <v>4737</v>
      </c>
      <c r="B4744" s="10">
        <f t="shared" ca="1" si="642"/>
        <v>0.25832026321606094</v>
      </c>
      <c r="C4744" s="57">
        <f ca="1">_xlfn.NORM.INV(B4744,'Input Parameters'!$E$19,'Input Parameters'!$F$19)</f>
        <v>512.49899447625921</v>
      </c>
      <c r="D4744" s="10">
        <f t="shared" ca="1" si="643"/>
        <v>6.2999693256731049E-2</v>
      </c>
      <c r="E4744" s="59">
        <f ca="1">IF(_xlfn.NORM.INV(D4744,'Input Parameters'!$E$20,'Input Parameters'!$F$20)&lt;3500,3500,IF(_xlfn.NORM.INV(D4744,'Input Parameters'!$E$20,'Input Parameters'!$F$20)&gt;5500,5500,_xlfn.NORM.INV(D4744,'Input Parameters'!$E$20,'Input Parameters'!$F$20)))</f>
        <v>3728.9509531866715</v>
      </c>
      <c r="F4744" s="10">
        <f t="shared" ca="1" si="644"/>
        <v>0.33432930259912341</v>
      </c>
      <c r="G4744" s="61">
        <f ca="1">_xlfn.NORM.INV(F4744,'Input Parameters'!$E$21,'Input Parameters'!$F$21)</f>
        <v>281.48600080536318</v>
      </c>
      <c r="H4744" s="54">
        <f ca="1">EXP(E4744*(1/'Input Parameters'!$E$22-1/G4744))</f>
        <v>0.59417513832459989</v>
      </c>
      <c r="I4744" s="10">
        <f t="shared" ca="1" si="645"/>
        <v>0.53755863473816901</v>
      </c>
      <c r="J4744" s="29">
        <f ca="1">_xlfn.BETA.INV(I4744,'Input Parameters'!$L$24,'Input Parameters'!$M$24,'Input Parameters'!$J$24,'Input Parameters'!$K$24)</f>
        <v>0.62227615185233021</v>
      </c>
      <c r="K4744" s="156">
        <f ca="1">('Input Parameters'!$E$25/'Input Parameters'!$E$31)^$J4744</f>
        <v>1.151703915734774E-2</v>
      </c>
      <c r="L4744" s="66">
        <f ca="1">$H4744*$C4744*'Input Parameters'!$E$23*K4744</f>
        <v>3.5071015154454934</v>
      </c>
      <c r="M4744" s="23">
        <f t="shared" ca="1" si="646"/>
        <v>0.38752872734598354</v>
      </c>
      <c r="N4744" s="15">
        <f ca="1">_xlfn.NORM.INV(M4744,'Input Parameters'!$E$26,'Input Parameters'!$F$26)</f>
        <v>2.7998916850679002E-2</v>
      </c>
      <c r="O4744" s="8">
        <f t="shared" ca="1" si="647"/>
        <v>4.0944345019335637E-2</v>
      </c>
      <c r="P4744" s="29">
        <f ca="1">_xlfn.LOGNORM.INV(O4744,'Input Parameters'!$H$27,'Input Parameters'!$I$27)</f>
        <v>0.65934497007131898</v>
      </c>
      <c r="Q4744" s="10"/>
      <c r="R4744" s="15">
        <f>'Input Parameters'!$E$28</f>
        <v>12.7</v>
      </c>
      <c r="S4744" s="10">
        <f t="shared" ca="1" si="648"/>
        <v>0.98791273853289452</v>
      </c>
      <c r="T4744" s="25">
        <f ca="1">_xlfn.LOGNORM.INV(S4744,'Input Parameters'!$H$29,'Input Parameters'!$I$29)</f>
        <v>75.00348636231007</v>
      </c>
      <c r="U4744" s="10">
        <f t="shared" ca="1" si="649"/>
        <v>0.93534261907070326</v>
      </c>
      <c r="V4744" s="29">
        <f ca="1">IF('Input Parameters'!$D$30="Beta",_xlfn.BETA.INV(U4744,'Input Parameters'!$L$30,'Input Parameters'!$M$30,'Input Parameters'!$J$30,'Input Parameters'!$K$30),IF('Input Parameters'!$D$30="LogNorm",_xlfn.LOGNORM.INV(U4744,'Input Parameters'!$H$30,'Input Parameters'!$I$30)))</f>
        <v>1.8173040291723317</v>
      </c>
      <c r="W4744" s="2">
        <f ca="1">N4744+(P4744-N4744)*(1-ERF((T4744-R4744)/(2*SQRT(L4744*'Input Parameters'!$E$31))))</f>
        <v>3.9773168070037147E-2</v>
      </c>
      <c r="X4744">
        <f t="shared" ca="1" si="641"/>
        <v>1</v>
      </c>
      <c r="Y4744" s="7"/>
    </row>
    <row r="4745" spans="1:25" ht="15" customHeight="1" x14ac:dyDescent="0.3">
      <c r="A4745" s="130">
        <v>4738</v>
      </c>
      <c r="B4745" s="10">
        <f t="shared" ca="1" si="642"/>
        <v>0.10017012183923801</v>
      </c>
      <c r="C4745" s="57">
        <f ca="1">_xlfn.NORM.INV(B4745,'Input Parameters'!$E$19,'Input Parameters'!$F$19)</f>
        <v>459.09075318129669</v>
      </c>
      <c r="D4745" s="10">
        <f t="shared" ca="1" si="643"/>
        <v>0.21432774954026279</v>
      </c>
      <c r="E4745" s="59">
        <f ca="1">IF(_xlfn.NORM.INV(D4745,'Input Parameters'!$E$20,'Input Parameters'!$F$20)&lt;3500,3500,IF(_xlfn.NORM.INV(D4745,'Input Parameters'!$E$20,'Input Parameters'!$F$20)&gt;5500,5500,_xlfn.NORM.INV(D4745,'Input Parameters'!$E$20,'Input Parameters'!$F$20)))</f>
        <v>4245.9538676295888</v>
      </c>
      <c r="F4745" s="10">
        <f t="shared" ca="1" si="644"/>
        <v>0.76178114567604427</v>
      </c>
      <c r="G4745" s="61">
        <f ca="1">_xlfn.NORM.INV(F4745,'Input Parameters'!$E$21,'Input Parameters'!$F$21)</f>
        <v>290.44666357127392</v>
      </c>
      <c r="H4745" s="54">
        <f ca="1">EXP(E4745*(1/'Input Parameters'!$E$22-1/G4745))</f>
        <v>0.88038664764065899</v>
      </c>
      <c r="I4745" s="10">
        <f t="shared" ca="1" si="645"/>
        <v>0.25631305574000307</v>
      </c>
      <c r="J4745" s="29">
        <f ca="1">_xlfn.BETA.INV(I4745,'Input Parameters'!$L$24,'Input Parameters'!$M$24,'Input Parameters'!$J$24,'Input Parameters'!$K$24)</f>
        <v>0.49955703178103161</v>
      </c>
      <c r="K4745" s="156">
        <f ca="1">('Input Parameters'!$E$25/'Input Parameters'!$E$31)^$J4745</f>
        <v>2.7775631441101782E-2</v>
      </c>
      <c r="L4745" s="66">
        <f ca="1">$H4745*$C4745*'Input Parameters'!$E$23*K4745</f>
        <v>11.226281642514166</v>
      </c>
      <c r="M4745" s="23">
        <f t="shared" ca="1" si="646"/>
        <v>0.41767767650431531</v>
      </c>
      <c r="N4745" s="15">
        <f ca="1">_xlfn.NORM.INV(M4745,'Input Parameters'!$E$26,'Input Parameters'!$F$26)</f>
        <v>2.9635399103326875E-2</v>
      </c>
      <c r="O4745" s="8">
        <f t="shared" ca="1" si="647"/>
        <v>0.68530370071723368</v>
      </c>
      <c r="P4745" s="29">
        <f ca="1">_xlfn.LOGNORM.INV(O4745,'Input Parameters'!$H$27,'Input Parameters'!$I$27)</f>
        <v>1.7624615387411546</v>
      </c>
      <c r="Q4745" s="10"/>
      <c r="R4745" s="15">
        <f>'Input Parameters'!$E$28</f>
        <v>12.7</v>
      </c>
      <c r="S4745" s="10">
        <f t="shared" ca="1" si="648"/>
        <v>0.95734844480466119</v>
      </c>
      <c r="T4745" s="25">
        <f ca="1">_xlfn.LOGNORM.INV(S4745,'Input Parameters'!$H$29,'Input Parameters'!$I$29)</f>
        <v>70.641795268946154</v>
      </c>
      <c r="U4745" s="10">
        <f t="shared" ca="1" si="649"/>
        <v>0.41889225443453326</v>
      </c>
      <c r="V4745" s="29">
        <f ca="1">IF('Input Parameters'!$D$30="Beta",_xlfn.BETA.INV(U4745,'Input Parameters'!$L$30,'Input Parameters'!$M$30,'Input Parameters'!$J$30,'Input Parameters'!$K$30),IF('Input Parameters'!$D$30="LogNorm",_xlfn.LOGNORM.INV(U4745,'Input Parameters'!$H$30,'Input Parameters'!$I$30)))</f>
        <v>0.92170792673685353</v>
      </c>
      <c r="W4745" s="2">
        <f ca="1">N4745+(P4745-N4745)*(1-ERF((T4745-R4745)/(2*SQRT(L4745*'Input Parameters'!$E$31))))</f>
        <v>0.41328564763862047</v>
      </c>
      <c r="X4745">
        <f t="shared" ref="X4745:X4808" ca="1" si="650">IFERROR(IF(W4745&gt;V4745,0,1),0)</f>
        <v>1</v>
      </c>
      <c r="Y4745" s="7"/>
    </row>
    <row r="4746" spans="1:25" ht="15" customHeight="1" x14ac:dyDescent="0.3">
      <c r="A4746" s="130">
        <v>4739</v>
      </c>
      <c r="B4746" s="10">
        <f t="shared" ca="1" si="642"/>
        <v>4.1347851639685129E-2</v>
      </c>
      <c r="C4746" s="57">
        <f ca="1">_xlfn.NORM.INV(B4746,'Input Parameters'!$E$19,'Input Parameters'!$F$19)</f>
        <v>420.6709786360318</v>
      </c>
      <c r="D4746" s="10">
        <f t="shared" ca="1" si="643"/>
        <v>0.91827147840738532</v>
      </c>
      <c r="E4746" s="59">
        <f ca="1">IF(_xlfn.NORM.INV(D4746,'Input Parameters'!$E$20,'Input Parameters'!$F$20)&lt;3500,3500,IF(_xlfn.NORM.INV(D4746,'Input Parameters'!$E$20,'Input Parameters'!$F$20)&gt;5500,5500,_xlfn.NORM.INV(D4746,'Input Parameters'!$E$20,'Input Parameters'!$F$20)))</f>
        <v>5500</v>
      </c>
      <c r="F4746" s="10">
        <f t="shared" ca="1" si="644"/>
        <v>0.50284876558187719</v>
      </c>
      <c r="G4746" s="61">
        <f ca="1">_xlfn.NORM.INV(F4746,'Input Parameters'!$E$21,'Input Parameters'!$F$21)</f>
        <v>284.90612713635358</v>
      </c>
      <c r="H4746" s="54">
        <f ca="1">EXP(E4746*(1/'Input Parameters'!$E$22-1/G4746))</f>
        <v>0.58668156974399288</v>
      </c>
      <c r="I4746" s="10">
        <f t="shared" ca="1" si="645"/>
        <v>0.46649607187437403</v>
      </c>
      <c r="J4746" s="29">
        <f ca="1">_xlfn.BETA.INV(I4746,'Input Parameters'!$L$24,'Input Parameters'!$M$24,'Input Parameters'!$J$24,'Input Parameters'!$K$24)</f>
        <v>0.59356463172832674</v>
      </c>
      <c r="K4746" s="156">
        <f ca="1">('Input Parameters'!$E$25/'Input Parameters'!$E$31)^$J4746</f>
        <v>1.4151081673861081E-2</v>
      </c>
      <c r="L4746" s="66">
        <f ca="1">$H4746*$C4746*'Input Parameters'!$E$23*K4746</f>
        <v>3.4924856848124568</v>
      </c>
      <c r="M4746" s="23">
        <f t="shared" ca="1" si="646"/>
        <v>0.39742983271498089</v>
      </c>
      <c r="N4746" s="15">
        <f ca="1">_xlfn.NORM.INV(M4746,'Input Parameters'!$E$26,'Input Parameters'!$F$26)</f>
        <v>2.8539888157536102E-2</v>
      </c>
      <c r="O4746" s="8">
        <f t="shared" ca="1" si="647"/>
        <v>0.42902772448443649</v>
      </c>
      <c r="P4746" s="29">
        <f ca="1">_xlfn.LOGNORM.INV(O4746,'Input Parameters'!$H$27,'Input Parameters'!$I$27)</f>
        <v>1.3153288069966207</v>
      </c>
      <c r="Q4746" s="10"/>
      <c r="R4746" s="15">
        <f>'Input Parameters'!$E$28</f>
        <v>12.7</v>
      </c>
      <c r="S4746" s="10">
        <f t="shared" ca="1" si="648"/>
        <v>0.65084502244221043</v>
      </c>
      <c r="T4746" s="25">
        <f ca="1">_xlfn.LOGNORM.INV(S4746,'Input Parameters'!$H$29,'Input Parameters'!$I$29)</f>
        <v>60.821873550914759</v>
      </c>
      <c r="U4746" s="10">
        <f t="shared" ca="1" si="649"/>
        <v>0.94590630343813809</v>
      </c>
      <c r="V4746" s="29">
        <f ca="1">IF('Input Parameters'!$D$30="Beta",_xlfn.BETA.INV(U4746,'Input Parameters'!$L$30,'Input Parameters'!$M$30,'Input Parameters'!$J$30,'Input Parameters'!$K$30),IF('Input Parameters'!$D$30="LogNorm",_xlfn.LOGNORM.INV(U4746,'Input Parameters'!$H$30,'Input Parameters'!$I$30)))</f>
        <v>1.8826517267649667</v>
      </c>
      <c r="W4746" s="2">
        <f ca="1">N4746+(P4746-N4746)*(1-ERF((T4746-R4746)/(2*SQRT(L4746*'Input Parameters'!$E$31))))</f>
        <v>0.11686322656624276</v>
      </c>
      <c r="X4746">
        <f t="shared" ca="1" si="650"/>
        <v>1</v>
      </c>
      <c r="Y4746" s="7"/>
    </row>
    <row r="4747" spans="1:25" ht="15" customHeight="1" x14ac:dyDescent="0.3">
      <c r="A4747" s="130">
        <v>4740</v>
      </c>
      <c r="B4747" s="10">
        <f t="shared" ca="1" si="642"/>
        <v>0.77968061902109687</v>
      </c>
      <c r="C4747" s="57">
        <f ca="1">_xlfn.NORM.INV(B4747,'Input Parameters'!$E$19,'Input Parameters'!$F$19)</f>
        <v>632.45921869829044</v>
      </c>
      <c r="D4747" s="10">
        <f t="shared" ca="1" si="643"/>
        <v>0.39018065778455702</v>
      </c>
      <c r="E4747" s="59">
        <f ca="1">IF(_xlfn.NORM.INV(D4747,'Input Parameters'!$E$20,'Input Parameters'!$F$20)&lt;3500,3500,IF(_xlfn.NORM.INV(D4747,'Input Parameters'!$E$20,'Input Parameters'!$F$20)&gt;5500,5500,_xlfn.NORM.INV(D4747,'Input Parameters'!$E$20,'Input Parameters'!$F$20)))</f>
        <v>4604.8062535348363</v>
      </c>
      <c r="F4747" s="10">
        <f t="shared" ca="1" si="644"/>
        <v>0.14729042789725877</v>
      </c>
      <c r="G4747" s="61">
        <f ca="1">_xlfn.NORM.INV(F4747,'Input Parameters'!$E$21,'Input Parameters'!$F$21)</f>
        <v>276.61173470821797</v>
      </c>
      <c r="H4747" s="54">
        <f ca="1">EXP(E4747*(1/'Input Parameters'!$E$22-1/G4747))</f>
        <v>0.39411165882977822</v>
      </c>
      <c r="I4747" s="10">
        <f t="shared" ca="1" si="645"/>
        <v>0.51494461311236384</v>
      </c>
      <c r="J4747" s="29">
        <f ca="1">_xlfn.BETA.INV(I4747,'Input Parameters'!$L$24,'Input Parameters'!$M$24,'Input Parameters'!$J$24,'Input Parameters'!$K$24)</f>
        <v>0.61318645064761168</v>
      </c>
      <c r="K4747" s="156">
        <f ca="1">('Input Parameters'!$E$25/'Input Parameters'!$E$31)^$J4747</f>
        <v>1.2293037067970762E-2</v>
      </c>
      <c r="L4747" s="66">
        <f ca="1">$H4747*$C4747*'Input Parameters'!$E$23*K4747</f>
        <v>3.0641569101104511</v>
      </c>
      <c r="M4747" s="23">
        <f t="shared" ca="1" si="646"/>
        <v>6.3009844168833817E-2</v>
      </c>
      <c r="N4747" s="15">
        <f ca="1">_xlfn.NORM.INV(M4747,'Input Parameters'!$E$26,'Input Parameters'!$F$26)</f>
        <v>1.8702510731850586E-3</v>
      </c>
      <c r="O4747" s="8">
        <f t="shared" ca="1" si="647"/>
        <v>8.5286677582563364E-4</v>
      </c>
      <c r="P4747" s="29">
        <f ca="1">_xlfn.LOGNORM.INV(O4747,'Input Parameters'!$H$27,'Input Parameters'!$I$27)</f>
        <v>0.35532693230771045</v>
      </c>
      <c r="Q4747" s="10"/>
      <c r="R4747" s="15">
        <f>'Input Parameters'!$E$28</f>
        <v>12.7</v>
      </c>
      <c r="S4747" s="10">
        <f t="shared" ca="1" si="648"/>
        <v>0.51571140386075265</v>
      </c>
      <c r="T4747" s="25">
        <f ca="1">_xlfn.LOGNORM.INV(S4747,'Input Parameters'!$H$29,'Input Parameters'!$I$29)</f>
        <v>58.489942543563529</v>
      </c>
      <c r="U4747" s="10">
        <f t="shared" ca="1" si="649"/>
        <v>0.3775725745459384</v>
      </c>
      <c r="V4747" s="29">
        <f ca="1">IF('Input Parameters'!$D$30="Beta",_xlfn.BETA.INV(U4747,'Input Parameters'!$L$30,'Input Parameters'!$M$30,'Input Parameters'!$J$30,'Input Parameters'!$K$30),IF('Input Parameters'!$D$30="LogNorm",_xlfn.LOGNORM.INV(U4747,'Input Parameters'!$H$30,'Input Parameters'!$I$30)))</f>
        <v>0.88357881613799527</v>
      </c>
      <c r="W4747" s="2">
        <f ca="1">N4747+(P4747-N4747)*(1-ERF((T4747-R4747)/(2*SQRT(L4747*'Input Parameters'!$E$31))))</f>
        <v>2.4617960457727496E-2</v>
      </c>
      <c r="X4747">
        <f t="shared" ca="1" si="650"/>
        <v>1</v>
      </c>
      <c r="Y4747" s="7"/>
    </row>
    <row r="4748" spans="1:25" ht="15" customHeight="1" x14ac:dyDescent="0.3">
      <c r="A4748" s="130">
        <v>4741</v>
      </c>
      <c r="B4748" s="10">
        <f t="shared" ca="1" si="642"/>
        <v>0.57699403874109256</v>
      </c>
      <c r="C4748" s="57">
        <f ca="1">_xlfn.NORM.INV(B4748,'Input Parameters'!$E$19,'Input Parameters'!$F$19)</f>
        <v>583.71069433751427</v>
      </c>
      <c r="D4748" s="10">
        <f t="shared" ca="1" si="643"/>
        <v>0.12503482173427749</v>
      </c>
      <c r="E4748" s="59">
        <f ca="1">IF(_xlfn.NORM.INV(D4748,'Input Parameters'!$E$20,'Input Parameters'!$F$20)&lt;3500,3500,IF(_xlfn.NORM.INV(D4748,'Input Parameters'!$E$20,'Input Parameters'!$F$20)&gt;5500,5500,_xlfn.NORM.INV(D4748,'Input Parameters'!$E$20,'Input Parameters'!$F$20)))</f>
        <v>3994.8738326916437</v>
      </c>
      <c r="F4748" s="10">
        <f t="shared" ca="1" si="644"/>
        <v>3.3296288349776937E-2</v>
      </c>
      <c r="G4748" s="61">
        <f ca="1">_xlfn.NORM.INV(F4748,'Input Parameters'!$E$21,'Input Parameters'!$F$21)</f>
        <v>270.43150668572429</v>
      </c>
      <c r="H4748" s="54">
        <f ca="1">EXP(E4748*(1/'Input Parameters'!$E$22-1/G4748))</f>
        <v>0.32051097306133158</v>
      </c>
      <c r="I4748" s="10">
        <f t="shared" ca="1" si="645"/>
        <v>0.62944187175374533</v>
      </c>
      <c r="J4748" s="29">
        <f ca="1">_xlfn.BETA.INV(I4748,'Input Parameters'!$L$24,'Input Parameters'!$M$24,'Input Parameters'!$J$24,'Input Parameters'!$K$24)</f>
        <v>0.65936690228019412</v>
      </c>
      <c r="K4748" s="156">
        <f ca="1">('Input Parameters'!$E$25/'Input Parameters'!$E$31)^$J4748</f>
        <v>8.8264715450924337E-3</v>
      </c>
      <c r="L4748" s="66">
        <f ca="1">$H4748*$C4748*'Input Parameters'!$E$23*K4748</f>
        <v>1.6513064542139622</v>
      </c>
      <c r="M4748" s="23">
        <f t="shared" ca="1" si="646"/>
        <v>0.83664077163582806</v>
      </c>
      <c r="N4748" s="15">
        <f ca="1">_xlfn.NORM.INV(M4748,'Input Parameters'!$E$26,'Input Parameters'!$F$26)</f>
        <v>5.4595647130112779E-2</v>
      </c>
      <c r="O4748" s="8">
        <f t="shared" ca="1" si="647"/>
        <v>0.58752697360937267</v>
      </c>
      <c r="P4748" s="29">
        <f ca="1">_xlfn.LOGNORM.INV(O4748,'Input Parameters'!$H$27,'Input Parameters'!$I$27)</f>
        <v>1.5699878623352115</v>
      </c>
      <c r="Q4748" s="10"/>
      <c r="R4748" s="15">
        <f>'Input Parameters'!$E$28</f>
        <v>12.7</v>
      </c>
      <c r="S4748" s="10">
        <f t="shared" ca="1" si="648"/>
        <v>0.63971910332808302</v>
      </c>
      <c r="T4748" s="25">
        <f ca="1">_xlfn.LOGNORM.INV(S4748,'Input Parameters'!$H$29,'Input Parameters'!$I$29)</f>
        <v>60.618074151668608</v>
      </c>
      <c r="U4748" s="10">
        <f t="shared" ca="1" si="649"/>
        <v>0.65978867467535196</v>
      </c>
      <c r="V4748" s="29">
        <f ca="1">IF('Input Parameters'!$D$30="Beta",_xlfn.BETA.INV(U4748,'Input Parameters'!$L$30,'Input Parameters'!$M$30,'Input Parameters'!$J$30,'Input Parameters'!$K$30),IF('Input Parameters'!$D$30="LogNorm",_xlfn.LOGNORM.INV(U4748,'Input Parameters'!$H$30,'Input Parameters'!$I$30)))</f>
        <v>1.1754281061530814</v>
      </c>
      <c r="W4748" s="2">
        <f ca="1">N4748+(P4748-N4748)*(1-ERF((T4748-R4748)/(2*SQRT(L4748*'Input Parameters'!$E$31))))</f>
        <v>6.7279806288169541E-2</v>
      </c>
      <c r="X4748">
        <f t="shared" ca="1" si="650"/>
        <v>1</v>
      </c>
      <c r="Y4748" s="7"/>
    </row>
    <row r="4749" spans="1:25" ht="15" customHeight="1" x14ac:dyDescent="0.3">
      <c r="A4749" s="130">
        <v>4742</v>
      </c>
      <c r="B4749" s="10">
        <f t="shared" ca="1" si="642"/>
        <v>4.345712597081397E-2</v>
      </c>
      <c r="C4749" s="57">
        <f ca="1">_xlfn.NORM.INV(B4749,'Input Parameters'!$E$19,'Input Parameters'!$F$19)</f>
        <v>422.64406180783141</v>
      </c>
      <c r="D4749" s="10">
        <f t="shared" ca="1" si="643"/>
        <v>0.51270813779634494</v>
      </c>
      <c r="E4749" s="59">
        <f ca="1">IF(_xlfn.NORM.INV(D4749,'Input Parameters'!$E$20,'Input Parameters'!$F$20)&lt;3500,3500,IF(_xlfn.NORM.INV(D4749,'Input Parameters'!$E$20,'Input Parameters'!$F$20)&gt;5500,5500,_xlfn.NORM.INV(D4749,'Input Parameters'!$E$20,'Input Parameters'!$F$20)))</f>
        <v>4822.3019766530442</v>
      </c>
      <c r="F4749" s="10">
        <f t="shared" ca="1" si="644"/>
        <v>0.51795310754741941</v>
      </c>
      <c r="G4749" s="61">
        <f ca="1">_xlfn.NORM.INV(F4749,'Input Parameters'!$E$21,'Input Parameters'!$F$21)</f>
        <v>285.20383336109705</v>
      </c>
      <c r="H4749" s="54">
        <f ca="1">EXP(E4749*(1/'Input Parameters'!$E$22-1/G4749))</f>
        <v>0.63769420057805604</v>
      </c>
      <c r="I4749" s="10">
        <f t="shared" ca="1" si="645"/>
        <v>0.90896474407914429</v>
      </c>
      <c r="J4749" s="29">
        <f ca="1">_xlfn.BETA.INV(I4749,'Input Parameters'!$L$24,'Input Parameters'!$M$24,'Input Parameters'!$J$24,'Input Parameters'!$K$24)</f>
        <v>0.79903025393921812</v>
      </c>
      <c r="K4749" s="156">
        <f ca="1">('Input Parameters'!$E$25/'Input Parameters'!$E$31)^$J4749</f>
        <v>3.2409730781532481E-3</v>
      </c>
      <c r="L4749" s="66">
        <f ca="1">$H4749*$C4749*'Input Parameters'!$E$23*K4749</f>
        <v>0.87349950323428083</v>
      </c>
      <c r="M4749" s="23">
        <f t="shared" ca="1" si="646"/>
        <v>0.25099577653727778</v>
      </c>
      <c r="N4749" s="15">
        <f ca="1">_xlfn.NORM.INV(M4749,'Input Parameters'!$E$26,'Input Parameters'!$F$26)</f>
        <v>1.9901450972087883E-2</v>
      </c>
      <c r="O4749" s="8">
        <f t="shared" ca="1" si="647"/>
        <v>1.8650957956055647E-2</v>
      </c>
      <c r="P4749" s="29">
        <f ca="1">_xlfn.LOGNORM.INV(O4749,'Input Parameters'!$H$27,'Input Parameters'!$I$27)</f>
        <v>0.56660990348574114</v>
      </c>
      <c r="Q4749" s="10"/>
      <c r="R4749" s="15">
        <f>'Input Parameters'!$E$28</f>
        <v>12.7</v>
      </c>
      <c r="S4749" s="10">
        <f t="shared" ca="1" si="648"/>
        <v>0.18511029325491546</v>
      </c>
      <c r="T4749" s="25">
        <f ca="1">_xlfn.LOGNORM.INV(S4749,'Input Parameters'!$H$29,'Input Parameters'!$I$29)</f>
        <v>52.658541785798612</v>
      </c>
      <c r="U4749" s="10">
        <f t="shared" ca="1" si="649"/>
        <v>0.48350037160152193</v>
      </c>
      <c r="V4749" s="29">
        <f ca="1">IF('Input Parameters'!$D$30="Beta",_xlfn.BETA.INV(U4749,'Input Parameters'!$L$30,'Input Parameters'!$M$30,'Input Parameters'!$J$30,'Input Parameters'!$K$30),IF('Input Parameters'!$D$30="LogNorm",_xlfn.LOGNORM.INV(U4749,'Input Parameters'!$H$30,'Input Parameters'!$I$30)))</f>
        <v>0.98303811038582867</v>
      </c>
      <c r="W4749" s="2">
        <f ca="1">N4749+(P4749-N4749)*(1-ERF((T4749-R4749)/(2*SQRT(L4749*'Input Parameters'!$E$31))))</f>
        <v>2.1268973628927469E-2</v>
      </c>
      <c r="X4749">
        <f t="shared" ca="1" si="650"/>
        <v>1</v>
      </c>
      <c r="Y4749" s="7"/>
    </row>
    <row r="4750" spans="1:25" ht="15" customHeight="1" x14ac:dyDescent="0.3">
      <c r="A4750" s="130">
        <v>4743</v>
      </c>
      <c r="B4750" s="10">
        <f t="shared" ca="1" si="642"/>
        <v>0.18179887385283044</v>
      </c>
      <c r="C4750" s="57">
        <f ca="1">_xlfn.NORM.INV(B4750,'Input Parameters'!$E$19,'Input Parameters'!$F$19)</f>
        <v>490.52913124990096</v>
      </c>
      <c r="D4750" s="10">
        <f t="shared" ca="1" si="643"/>
        <v>0.23945876170267033</v>
      </c>
      <c r="E4750" s="59">
        <f ca="1">IF(_xlfn.NORM.INV(D4750,'Input Parameters'!$E$20,'Input Parameters'!$F$20)&lt;3500,3500,IF(_xlfn.NORM.INV(D4750,'Input Parameters'!$E$20,'Input Parameters'!$F$20)&gt;5500,5500,_xlfn.NORM.INV(D4750,'Input Parameters'!$E$20,'Input Parameters'!$F$20)))</f>
        <v>4304.3687372904333</v>
      </c>
      <c r="F4750" s="10">
        <f t="shared" ca="1" si="644"/>
        <v>0.9442423131730393</v>
      </c>
      <c r="G4750" s="61">
        <f ca="1">_xlfn.NORM.INV(F4750,'Input Parameters'!$E$21,'Input Parameters'!$F$21)</f>
        <v>297.35855115612469</v>
      </c>
      <c r="H4750" s="54">
        <f ca="1">EXP(E4750*(1/'Input Parameters'!$E$22-1/G4750))</f>
        <v>1.2402705182903913</v>
      </c>
      <c r="I4750" s="10">
        <f t="shared" ca="1" si="645"/>
        <v>0.30334637409592102</v>
      </c>
      <c r="J4750" s="29">
        <f ca="1">_xlfn.BETA.INV(I4750,'Input Parameters'!$L$24,'Input Parameters'!$M$24,'Input Parameters'!$J$24,'Input Parameters'!$K$24)</f>
        <v>0.52274838184535466</v>
      </c>
      <c r="K4750" s="156">
        <f ca="1">('Input Parameters'!$E$25/'Input Parameters'!$E$31)^$J4750</f>
        <v>2.3518675622862414E-2</v>
      </c>
      <c r="L4750" s="66">
        <f ca="1">$H4750*$C4750*'Input Parameters'!$E$23*K4750</f>
        <v>14.308499306671738</v>
      </c>
      <c r="M4750" s="23">
        <f t="shared" ca="1" si="646"/>
        <v>0.50018328663019873</v>
      </c>
      <c r="N4750" s="15">
        <f ca="1">_xlfn.NORM.INV(M4750,'Input Parameters'!$E$26,'Input Parameters'!$F$26)</f>
        <v>3.4009648060781397E-2</v>
      </c>
      <c r="O4750" s="8">
        <f t="shared" ca="1" si="647"/>
        <v>0.52455051049111212</v>
      </c>
      <c r="P4750" s="29">
        <f ca="1">_xlfn.LOGNORM.INV(O4750,'Input Parameters'!$H$27,'Input Parameters'!$I$27)</f>
        <v>1.4629495411887488</v>
      </c>
      <c r="Q4750" s="10"/>
      <c r="R4750" s="15">
        <f>'Input Parameters'!$E$28</f>
        <v>12.7</v>
      </c>
      <c r="S4750" s="10">
        <f t="shared" ca="1" si="648"/>
        <v>0.76880887304908996</v>
      </c>
      <c r="T4750" s="25">
        <f ca="1">_xlfn.LOGNORM.INV(S4750,'Input Parameters'!$H$29,'Input Parameters'!$I$29)</f>
        <v>63.240505724278904</v>
      </c>
      <c r="U4750" s="10">
        <f t="shared" ca="1" si="649"/>
        <v>0.99350002725003084</v>
      </c>
      <c r="V4750" s="29">
        <f ca="1">IF('Input Parameters'!$D$30="Beta",_xlfn.BETA.INV(U4750,'Input Parameters'!$L$30,'Input Parameters'!$M$30,'Input Parameters'!$J$30,'Input Parameters'!$K$30),IF('Input Parameters'!$D$30="LogNorm",_xlfn.LOGNORM.INV(U4750,'Input Parameters'!$H$30,'Input Parameters'!$I$30)))</f>
        <v>2.6609177120500678</v>
      </c>
      <c r="W4750" s="2">
        <f ca="1">N4750+(P4750-N4750)*(1-ERF((T4750-R4750)/(2*SQRT(L4750*'Input Parameters'!$E$31))))</f>
        <v>0.52667197490866957</v>
      </c>
      <c r="X4750">
        <f t="shared" ca="1" si="650"/>
        <v>1</v>
      </c>
      <c r="Y4750" s="7"/>
    </row>
    <row r="4751" spans="1:25" ht="15" customHeight="1" x14ac:dyDescent="0.3">
      <c r="A4751" s="130">
        <v>4744</v>
      </c>
      <c r="B4751" s="10">
        <f t="shared" ca="1" si="642"/>
        <v>5.3066324104914853E-2</v>
      </c>
      <c r="C4751" s="57">
        <f ca="1">_xlfn.NORM.INV(B4751,'Input Parameters'!$E$19,'Input Parameters'!$F$19)</f>
        <v>430.76298030078232</v>
      </c>
      <c r="D4751" s="10">
        <f t="shared" ca="1" si="643"/>
        <v>0.42362217474205532</v>
      </c>
      <c r="E4751" s="59">
        <f ca="1">IF(_xlfn.NORM.INV(D4751,'Input Parameters'!$E$20,'Input Parameters'!$F$20)&lt;3500,3500,IF(_xlfn.NORM.INV(D4751,'Input Parameters'!$E$20,'Input Parameters'!$F$20)&gt;5500,5500,_xlfn.NORM.INV(D4751,'Input Parameters'!$E$20,'Input Parameters'!$F$20)))</f>
        <v>4665.1550685370385</v>
      </c>
      <c r="F4751" s="10">
        <f t="shared" ca="1" si="644"/>
        <v>0.93147873473271936</v>
      </c>
      <c r="G4751" s="61">
        <f ca="1">_xlfn.NORM.INV(F4751,'Input Parameters'!$E$21,'Input Parameters'!$F$21)</f>
        <v>296.53699513170517</v>
      </c>
      <c r="H4751" s="54">
        <f ca="1">EXP(E4751*(1/'Input Parameters'!$E$22-1/G4751))</f>
        <v>1.2091440533848601</v>
      </c>
      <c r="I4751" s="10">
        <f t="shared" ca="1" si="645"/>
        <v>0.80248334668173704</v>
      </c>
      <c r="J4751" s="29">
        <f ca="1">_xlfn.BETA.INV(I4751,'Input Parameters'!$L$24,'Input Parameters'!$M$24,'Input Parameters'!$J$24,'Input Parameters'!$K$24)</f>
        <v>0.73598409794781405</v>
      </c>
      <c r="K4751" s="156">
        <f ca="1">('Input Parameters'!$E$25/'Input Parameters'!$E$31)^$J4751</f>
        <v>5.0943812996229257E-3</v>
      </c>
      <c r="L4751" s="66">
        <f ca="1">$H4751*$C4751*'Input Parameters'!$E$23*K4751</f>
        <v>2.6534314044967044</v>
      </c>
      <c r="M4751" s="23">
        <f t="shared" ca="1" si="646"/>
        <v>6.882932052812174E-2</v>
      </c>
      <c r="N4751" s="15">
        <f ca="1">_xlfn.NORM.INV(M4751,'Input Parameters'!$E$26,'Input Parameters'!$F$26)</f>
        <v>2.8240992174928849E-3</v>
      </c>
      <c r="O4751" s="8">
        <f t="shared" ca="1" si="647"/>
        <v>0.36366968506772901</v>
      </c>
      <c r="P4751" s="29">
        <f ca="1">_xlfn.LOGNORM.INV(O4751,'Input Parameters'!$H$27,'Input Parameters'!$I$27)</f>
        <v>1.2201305069494235</v>
      </c>
      <c r="Q4751" s="10"/>
      <c r="R4751" s="15">
        <f>'Input Parameters'!$E$28</f>
        <v>12.7</v>
      </c>
      <c r="S4751" s="10">
        <f t="shared" ca="1" si="648"/>
        <v>0.96304557109298994</v>
      </c>
      <c r="T4751" s="25">
        <f ca="1">_xlfn.LOGNORM.INV(S4751,'Input Parameters'!$H$29,'Input Parameters'!$I$29)</f>
        <v>71.170915063413858</v>
      </c>
      <c r="U4751" s="10">
        <f t="shared" ca="1" si="649"/>
        <v>0.24717570842429226</v>
      </c>
      <c r="V4751" s="29">
        <f ca="1">IF('Input Parameters'!$D$30="Beta",_xlfn.BETA.INV(U4751,'Input Parameters'!$L$30,'Input Parameters'!$M$30,'Input Parameters'!$J$30,'Input Parameters'!$K$30),IF('Input Parameters'!$D$30="LogNorm",_xlfn.LOGNORM.INV(U4751,'Input Parameters'!$H$30,'Input Parameters'!$I$30)))</f>
        <v>0.7631575785150585</v>
      </c>
      <c r="W4751" s="2">
        <f ca="1">N4751+(P4751-N4751)*(1-ERF((T4751-R4751)/(2*SQRT(L4751*'Input Parameters'!$E$31))))</f>
        <v>1.638895451299912E-2</v>
      </c>
      <c r="X4751">
        <f t="shared" ca="1" si="650"/>
        <v>1</v>
      </c>
      <c r="Y4751" s="7"/>
    </row>
    <row r="4752" spans="1:25" ht="15" customHeight="1" x14ac:dyDescent="0.3">
      <c r="A4752" s="130">
        <v>4745</v>
      </c>
      <c r="B4752" s="10">
        <f t="shared" ca="1" si="642"/>
        <v>6.8672226898921718E-2</v>
      </c>
      <c r="C4752" s="57">
        <f ca="1">_xlfn.NORM.INV(B4752,'Input Parameters'!$E$19,'Input Parameters'!$F$19)</f>
        <v>441.75386757092326</v>
      </c>
      <c r="D4752" s="10">
        <f t="shared" ca="1" si="643"/>
        <v>0.8140438693128339</v>
      </c>
      <c r="E4752" s="59">
        <f ca="1">IF(_xlfn.NORM.INV(D4752,'Input Parameters'!$E$20,'Input Parameters'!$F$20)&lt;3500,3500,IF(_xlfn.NORM.INV(D4752,'Input Parameters'!$E$20,'Input Parameters'!$F$20)&gt;5500,5500,_xlfn.NORM.INV(D4752,'Input Parameters'!$E$20,'Input Parameters'!$F$20)))</f>
        <v>5425.0279946991259</v>
      </c>
      <c r="F4752" s="10">
        <f t="shared" ca="1" si="644"/>
        <v>0.6074552264944888</v>
      </c>
      <c r="G4752" s="61">
        <f ca="1">_xlfn.NORM.INV(F4752,'Input Parameters'!$E$21,'Input Parameters'!$F$21)</f>
        <v>286.99336359609447</v>
      </c>
      <c r="H4752" s="54">
        <f ca="1">EXP(E4752*(1/'Input Parameters'!$E$22-1/G4752))</f>
        <v>0.67873822204066059</v>
      </c>
      <c r="I4752" s="10">
        <f t="shared" ca="1" si="645"/>
        <v>0.17129269264016667</v>
      </c>
      <c r="J4752" s="29">
        <f ca="1">_xlfn.BETA.INV(I4752,'Input Parameters'!$L$24,'Input Parameters'!$M$24,'Input Parameters'!$J$24,'Input Parameters'!$K$24)</f>
        <v>0.45100289198314353</v>
      </c>
      <c r="K4752" s="156">
        <f ca="1">('Input Parameters'!$E$25/'Input Parameters'!$E$31)^$J4752</f>
        <v>3.934876182110731E-2</v>
      </c>
      <c r="L4752" s="66">
        <f ca="1">$H4752*$C4752*'Input Parameters'!$E$23*K4752</f>
        <v>11.798145234002584</v>
      </c>
      <c r="M4752" s="23">
        <f t="shared" ca="1" si="646"/>
        <v>0.63501724055823772</v>
      </c>
      <c r="N4752" s="15">
        <f ca="1">_xlfn.NORM.INV(M4752,'Input Parameters'!$E$26,'Input Parameters'!$F$26)</f>
        <v>4.1248599388112997E-2</v>
      </c>
      <c r="O4752" s="8">
        <f t="shared" ca="1" si="647"/>
        <v>2.3722022905150464E-2</v>
      </c>
      <c r="P4752" s="29">
        <f ca="1">_xlfn.LOGNORM.INV(O4752,'Input Parameters'!$H$27,'Input Parameters'!$I$27)</f>
        <v>0.59227408592824859</v>
      </c>
      <c r="Q4752" s="10"/>
      <c r="R4752" s="15">
        <f>'Input Parameters'!$E$28</f>
        <v>12.7</v>
      </c>
      <c r="S4752" s="10">
        <f t="shared" ca="1" si="648"/>
        <v>0.69861282289140891</v>
      </c>
      <c r="T4752" s="25">
        <f ca="1">_xlfn.LOGNORM.INV(S4752,'Input Parameters'!$H$29,'Input Parameters'!$I$29)</f>
        <v>61.735599247383632</v>
      </c>
      <c r="U4752" s="10">
        <f t="shared" ca="1" si="649"/>
        <v>0.33248215256111968</v>
      </c>
      <c r="V4752" s="29">
        <f ca="1">IF('Input Parameters'!$D$30="Beta",_xlfn.BETA.INV(U4752,'Input Parameters'!$L$30,'Input Parameters'!$M$30,'Input Parameters'!$J$30,'Input Parameters'!$K$30),IF('Input Parameters'!$D$30="LogNorm",_xlfn.LOGNORM.INV(U4752,'Input Parameters'!$H$30,'Input Parameters'!$I$30)))</f>
        <v>0.84233937217654109</v>
      </c>
      <c r="W4752" s="2">
        <f ca="1">N4752+(P4752-N4752)*(1-ERF((T4752-R4752)/(2*SQRT(L4752*'Input Parameters'!$E$31))))</f>
        <v>0.21358375576187905</v>
      </c>
      <c r="X4752">
        <f t="shared" ca="1" si="650"/>
        <v>1</v>
      </c>
      <c r="Y4752" s="7"/>
    </row>
    <row r="4753" spans="1:25" ht="15" customHeight="1" x14ac:dyDescent="0.3">
      <c r="A4753" s="130">
        <v>4746</v>
      </c>
      <c r="B4753" s="10">
        <f t="shared" ca="1" si="642"/>
        <v>5.6357002846050164E-2</v>
      </c>
      <c r="C4753" s="57">
        <f ca="1">_xlfn.NORM.INV(B4753,'Input Parameters'!$E$19,'Input Parameters'!$F$19)</f>
        <v>433.2735734394696</v>
      </c>
      <c r="D4753" s="10">
        <f t="shared" ca="1" si="643"/>
        <v>0.5815844381851496</v>
      </c>
      <c r="E4753" s="59">
        <f ca="1">IF(_xlfn.NORM.INV(D4753,'Input Parameters'!$E$20,'Input Parameters'!$F$20)&lt;3500,3500,IF(_xlfn.NORM.INV(D4753,'Input Parameters'!$E$20,'Input Parameters'!$F$20)&gt;5500,5500,_xlfn.NORM.INV(D4753,'Input Parameters'!$E$20,'Input Parameters'!$F$20)))</f>
        <v>4944.1639645695122</v>
      </c>
      <c r="F4753" s="10">
        <f t="shared" ca="1" si="644"/>
        <v>0.56748050564120089</v>
      </c>
      <c r="G4753" s="61">
        <f ca="1">_xlfn.NORM.INV(F4753,'Input Parameters'!$E$21,'Input Parameters'!$F$21)</f>
        <v>286.18591164092231</v>
      </c>
      <c r="H4753" s="54">
        <f ca="1">EXP(E4753*(1/'Input Parameters'!$E$22-1/G4753))</f>
        <v>0.66913014110390856</v>
      </c>
      <c r="I4753" s="10">
        <f t="shared" ca="1" si="645"/>
        <v>0.64165199470935486</v>
      </c>
      <c r="J4753" s="29">
        <f ca="1">_xlfn.BETA.INV(I4753,'Input Parameters'!$L$24,'Input Parameters'!$M$24,'Input Parameters'!$J$24,'Input Parameters'!$K$24)</f>
        <v>0.66437577283104199</v>
      </c>
      <c r="K4753" s="156">
        <f ca="1">('Input Parameters'!$E$25/'Input Parameters'!$E$31)^$J4753</f>
        <v>8.514954446328684E-3</v>
      </c>
      <c r="L4753" s="66">
        <f ca="1">$H4753*$C4753*'Input Parameters'!$E$23*K4753</f>
        <v>2.4686250016765032</v>
      </c>
      <c r="M4753" s="23">
        <f t="shared" ca="1" si="646"/>
        <v>0.43062211386212734</v>
      </c>
      <c r="N4753" s="15">
        <f ca="1">_xlfn.NORM.INV(M4753,'Input Parameters'!$E$26,'Input Parameters'!$F$26)</f>
        <v>3.0329398815824811E-2</v>
      </c>
      <c r="O4753" s="8">
        <f t="shared" ca="1" si="647"/>
        <v>0.68218065108173964</v>
      </c>
      <c r="P4753" s="29">
        <f ca="1">_xlfn.LOGNORM.INV(O4753,'Input Parameters'!$H$27,'Input Parameters'!$I$27)</f>
        <v>1.7556314331943437</v>
      </c>
      <c r="Q4753" s="10"/>
      <c r="R4753" s="15">
        <f>'Input Parameters'!$E$28</f>
        <v>12.7</v>
      </c>
      <c r="S4753" s="10">
        <f t="shared" ca="1" si="648"/>
        <v>0.99269063863401397</v>
      </c>
      <c r="T4753" s="25">
        <f ca="1">_xlfn.LOGNORM.INV(S4753,'Input Parameters'!$H$29,'Input Parameters'!$I$29)</f>
        <v>76.597806300825226</v>
      </c>
      <c r="U4753" s="10">
        <f t="shared" ca="1" si="649"/>
        <v>0.55193077241912059</v>
      </c>
      <c r="V4753" s="29">
        <f ca="1">IF('Input Parameters'!$D$30="Beta",_xlfn.BETA.INV(U4753,'Input Parameters'!$L$30,'Input Parameters'!$M$30,'Input Parameters'!$J$30,'Input Parameters'!$K$30),IF('Input Parameters'!$D$30="LogNorm",_xlfn.LOGNORM.INV(U4753,'Input Parameters'!$H$30,'Input Parameters'!$I$30)))</f>
        <v>1.0519915099937394</v>
      </c>
      <c r="W4753" s="2">
        <f ca="1">N4753+(P4753-N4753)*(1-ERF((T4753-R4753)/(2*SQRT(L4753*'Input Parameters'!$E$31))))</f>
        <v>3.7284682308075537E-2</v>
      </c>
      <c r="X4753">
        <f t="shared" ca="1" si="650"/>
        <v>1</v>
      </c>
      <c r="Y4753" s="7"/>
    </row>
    <row r="4754" spans="1:25" ht="15" customHeight="1" x14ac:dyDescent="0.3">
      <c r="A4754" s="130">
        <v>4747</v>
      </c>
      <c r="B4754" s="10">
        <f t="shared" ca="1" si="642"/>
        <v>0.80828946078242048</v>
      </c>
      <c r="C4754" s="57">
        <f ca="1">_xlfn.NORM.INV(B4754,'Input Parameters'!$E$19,'Input Parameters'!$F$19)</f>
        <v>640.95105970950181</v>
      </c>
      <c r="D4754" s="10">
        <f t="shared" ca="1" si="643"/>
        <v>0.81853287080168213</v>
      </c>
      <c r="E4754" s="59">
        <f ca="1">IF(_xlfn.NORM.INV(D4754,'Input Parameters'!$E$20,'Input Parameters'!$F$20)&lt;3500,3500,IF(_xlfn.NORM.INV(D4754,'Input Parameters'!$E$20,'Input Parameters'!$F$20)&gt;5500,5500,_xlfn.NORM.INV(D4754,'Input Parameters'!$E$20,'Input Parameters'!$F$20)))</f>
        <v>5436.8516874555889</v>
      </c>
      <c r="F4754" s="10">
        <f t="shared" ca="1" si="644"/>
        <v>0.58506737281442833</v>
      </c>
      <c r="G4754" s="61">
        <f ca="1">_xlfn.NORM.INV(F4754,'Input Parameters'!$E$21,'Input Parameters'!$F$21)</f>
        <v>286.53891268490071</v>
      </c>
      <c r="H4754" s="54">
        <f ca="1">EXP(E4754*(1/'Input Parameters'!$E$22-1/G4754))</f>
        <v>0.65809247469730847</v>
      </c>
      <c r="I4754" s="10">
        <f t="shared" ca="1" si="645"/>
        <v>0.17901612560179281</v>
      </c>
      <c r="J4754" s="29">
        <f ca="1">_xlfn.BETA.INV(I4754,'Input Parameters'!$L$24,'Input Parameters'!$M$24,'Input Parameters'!$J$24,'Input Parameters'!$K$24)</f>
        <v>0.45591569680662952</v>
      </c>
      <c r="K4754" s="156">
        <f ca="1">('Input Parameters'!$E$25/'Input Parameters'!$E$31)^$J4754</f>
        <v>3.7986174656796982E-2</v>
      </c>
      <c r="L4754" s="66">
        <f ca="1">$H4754*$C4754*'Input Parameters'!$E$23*K4754</f>
        <v>16.022761023831052</v>
      </c>
      <c r="M4754" s="23">
        <f t="shared" ca="1" si="646"/>
        <v>0.76593110236045148</v>
      </c>
      <c r="N4754" s="15">
        <f ca="1">_xlfn.NORM.INV(M4754,'Input Parameters'!$E$26,'Input Parameters'!$F$26)</f>
        <v>4.9235758523683393E-2</v>
      </c>
      <c r="O4754" s="8">
        <f t="shared" ca="1" si="647"/>
        <v>0.52436462922687932</v>
      </c>
      <c r="P4754" s="29">
        <f ca="1">_xlfn.LOGNORM.INV(O4754,'Input Parameters'!$H$27,'Input Parameters'!$I$27)</f>
        <v>1.4626474395501867</v>
      </c>
      <c r="Q4754" s="10"/>
      <c r="R4754" s="15">
        <f>'Input Parameters'!$E$28</f>
        <v>12.7</v>
      </c>
      <c r="S4754" s="10">
        <f t="shared" ca="1" si="648"/>
        <v>0.25974212191363566</v>
      </c>
      <c r="T4754" s="25">
        <f ca="1">_xlfn.LOGNORM.INV(S4754,'Input Parameters'!$H$29,'Input Parameters'!$I$29)</f>
        <v>54.169189945517772</v>
      </c>
      <c r="U4754" s="10">
        <f t="shared" ca="1" si="649"/>
        <v>0.35063366873894986</v>
      </c>
      <c r="V4754" s="29">
        <f ca="1">IF('Input Parameters'!$D$30="Beta",_xlfn.BETA.INV(U4754,'Input Parameters'!$L$30,'Input Parameters'!$M$30,'Input Parameters'!$J$30,'Input Parameters'!$K$30),IF('Input Parameters'!$D$30="LogNorm",_xlfn.LOGNORM.INV(U4754,'Input Parameters'!$H$30,'Input Parameters'!$I$30)))</f>
        <v>0.85892964349761924</v>
      </c>
      <c r="W4754" s="2">
        <f ca="1">N4754+(P4754-N4754)*(1-ERF((T4754-R4754)/(2*SQRT(L4754*'Input Parameters'!$E$31))))</f>
        <v>0.7048159522528592</v>
      </c>
      <c r="X4754">
        <f t="shared" ca="1" si="650"/>
        <v>1</v>
      </c>
      <c r="Y4754" s="7"/>
    </row>
    <row r="4755" spans="1:25" ht="15" customHeight="1" x14ac:dyDescent="0.3">
      <c r="A4755" s="130">
        <v>4748</v>
      </c>
      <c r="B4755" s="10">
        <f t="shared" ca="1" si="642"/>
        <v>0.51003100910939736</v>
      </c>
      <c r="C4755" s="57">
        <f ca="1">_xlfn.NORM.INV(B4755,'Input Parameters'!$E$19,'Input Parameters'!$F$19)</f>
        <v>569.42489286066632</v>
      </c>
      <c r="D4755" s="10">
        <f t="shared" ca="1" si="643"/>
        <v>0.85021153071737565</v>
      </c>
      <c r="E4755" s="59">
        <f ca="1">IF(_xlfn.NORM.INV(D4755,'Input Parameters'!$E$20,'Input Parameters'!$F$20)&lt;3500,3500,IF(_xlfn.NORM.INV(D4755,'Input Parameters'!$E$20,'Input Parameters'!$F$20)&gt;5500,5500,_xlfn.NORM.INV(D4755,'Input Parameters'!$E$20,'Input Parameters'!$F$20)))</f>
        <v>5500</v>
      </c>
      <c r="F4755" s="10">
        <f t="shared" ca="1" si="644"/>
        <v>0.40321815793301263</v>
      </c>
      <c r="G4755" s="61">
        <f ca="1">_xlfn.NORM.INV(F4755,'Input Parameters'!$E$21,'Input Parameters'!$F$21)</f>
        <v>282.92409580325773</v>
      </c>
      <c r="H4755" s="54">
        <f ca="1">EXP(E4755*(1/'Input Parameters'!$E$22-1/G4755))</f>
        <v>0.51247060269929812</v>
      </c>
      <c r="I4755" s="10">
        <f t="shared" ca="1" si="645"/>
        <v>9.3338051974785841E-2</v>
      </c>
      <c r="J4755" s="29">
        <f ca="1">_xlfn.BETA.INV(I4755,'Input Parameters'!$L$24,'Input Parameters'!$M$24,'Input Parameters'!$J$24,'Input Parameters'!$K$24)</f>
        <v>0.39103379338257499</v>
      </c>
      <c r="K4755" s="156">
        <f ca="1">('Input Parameters'!$E$25/'Input Parameters'!$E$31)^$J4755</f>
        <v>6.0500746239620748E-2</v>
      </c>
      <c r="L4755" s="66">
        <f ca="1">$H4755*$C4755*'Input Parameters'!$E$23*K4755</f>
        <v>17.65493560400451</v>
      </c>
      <c r="M4755" s="23">
        <f t="shared" ca="1" si="646"/>
        <v>0.91251586011927577</v>
      </c>
      <c r="N4755" s="15">
        <f ca="1">_xlfn.NORM.INV(M4755,'Input Parameters'!$E$26,'Input Parameters'!$F$26)</f>
        <v>6.2484641271399202E-2</v>
      </c>
      <c r="O4755" s="8">
        <f t="shared" ca="1" si="647"/>
        <v>0.41135383072331377</v>
      </c>
      <c r="P4755" s="29">
        <f ca="1">_xlfn.LOGNORM.INV(O4755,'Input Parameters'!$H$27,'Input Parameters'!$I$27)</f>
        <v>1.2892796069640198</v>
      </c>
      <c r="Q4755" s="10"/>
      <c r="R4755" s="15">
        <f>'Input Parameters'!$E$28</f>
        <v>12.7</v>
      </c>
      <c r="S4755" s="10">
        <f t="shared" ca="1" si="648"/>
        <v>0.60011101038792136</v>
      </c>
      <c r="T4755" s="25">
        <f ca="1">_xlfn.LOGNORM.INV(S4755,'Input Parameters'!$H$29,'Input Parameters'!$I$29)</f>
        <v>59.913893240191754</v>
      </c>
      <c r="U4755" s="10">
        <f t="shared" ca="1" si="649"/>
        <v>0.25228966638730943</v>
      </c>
      <c r="V4755" s="29">
        <f ca="1">IF('Input Parameters'!$D$30="Beta",_xlfn.BETA.INV(U4755,'Input Parameters'!$L$30,'Input Parameters'!$M$30,'Input Parameters'!$J$30,'Input Parameters'!$K$30),IF('Input Parameters'!$D$30="LogNorm",_xlfn.LOGNORM.INV(U4755,'Input Parameters'!$H$30,'Input Parameters'!$I$30)))</f>
        <v>0.76801898336112262</v>
      </c>
      <c r="W4755" s="2">
        <f ca="1">N4755+(P4755-N4755)*(1-ERF((T4755-R4755)/(2*SQRT(L4755*'Input Parameters'!$E$31))))</f>
        <v>0.58617245379488003</v>
      </c>
      <c r="X4755">
        <f t="shared" ca="1" si="650"/>
        <v>1</v>
      </c>
      <c r="Y4755" s="7"/>
    </row>
    <row r="4756" spans="1:25" ht="15" customHeight="1" x14ac:dyDescent="0.3">
      <c r="A4756" s="130">
        <v>4749</v>
      </c>
      <c r="B4756" s="10">
        <f t="shared" ca="1" si="642"/>
        <v>0.89184956252209391</v>
      </c>
      <c r="C4756" s="57">
        <f ca="1">_xlfn.NORM.INV(B4756,'Input Parameters'!$E$19,'Input Parameters'!$F$19)</f>
        <v>671.77785635326336</v>
      </c>
      <c r="D4756" s="10">
        <f t="shared" ca="1" si="643"/>
        <v>0.68514691474627254</v>
      </c>
      <c r="E4756" s="59">
        <f ca="1">IF(_xlfn.NORM.INV(D4756,'Input Parameters'!$E$20,'Input Parameters'!$F$20)&lt;3500,3500,IF(_xlfn.NORM.INV(D4756,'Input Parameters'!$E$20,'Input Parameters'!$F$20)&gt;5500,5500,_xlfn.NORM.INV(D4756,'Input Parameters'!$E$20,'Input Parameters'!$F$20)))</f>
        <v>5137.4983209920083</v>
      </c>
      <c r="F4756" s="10">
        <f t="shared" ca="1" si="644"/>
        <v>0.69227564383476026</v>
      </c>
      <c r="G4756" s="61">
        <f ca="1">_xlfn.NORM.INV(F4756,'Input Parameters'!$E$21,'Input Parameters'!$F$21)</f>
        <v>288.79816513509473</v>
      </c>
      <c r="H4756" s="54">
        <f ca="1">EXP(E4756*(1/'Input Parameters'!$E$22-1/G4756))</f>
        <v>0.77483074272839347</v>
      </c>
      <c r="I4756" s="10">
        <f t="shared" ca="1" si="645"/>
        <v>0.85228689092037491</v>
      </c>
      <c r="J4756" s="29">
        <f ca="1">_xlfn.BETA.INV(I4756,'Input Parameters'!$L$24,'Input Parameters'!$M$24,'Input Parameters'!$J$24,'Input Parameters'!$K$24)</f>
        <v>0.7625540254817138</v>
      </c>
      <c r="K4756" s="156">
        <f ca="1">('Input Parameters'!$E$25/'Input Parameters'!$E$31)^$J4756</f>
        <v>4.2103154902882372E-3</v>
      </c>
      <c r="L4756" s="66">
        <f ca="1">$H4756*$C4756*'Input Parameters'!$E$23*K4756</f>
        <v>2.1915287271325572</v>
      </c>
      <c r="M4756" s="23">
        <f t="shared" ca="1" si="646"/>
        <v>0.52970812818990576</v>
      </c>
      <c r="N4756" s="15">
        <f ca="1">_xlfn.NORM.INV(M4756,'Input Parameters'!$E$26,'Input Parameters'!$F$26)</f>
        <v>3.5565260047186624E-2</v>
      </c>
      <c r="O4756" s="8">
        <f t="shared" ca="1" si="647"/>
        <v>0.83521795411576993</v>
      </c>
      <c r="P4756" s="29">
        <f ca="1">_xlfn.LOGNORM.INV(O4756,'Input Parameters'!$H$27,'Input Parameters'!$I$27)</f>
        <v>2.1914406378920761</v>
      </c>
      <c r="Q4756" s="10"/>
      <c r="R4756" s="15">
        <f>'Input Parameters'!$E$28</f>
        <v>12.7</v>
      </c>
      <c r="S4756" s="10">
        <f t="shared" ca="1" si="648"/>
        <v>0.35358866798627842</v>
      </c>
      <c r="T4756" s="25">
        <f ca="1">_xlfn.LOGNORM.INV(S4756,'Input Parameters'!$H$29,'Input Parameters'!$I$29)</f>
        <v>55.826945334427407</v>
      </c>
      <c r="U4756" s="10">
        <f t="shared" ca="1" si="649"/>
        <v>0.10830319293590118</v>
      </c>
      <c r="V4756" s="29">
        <f ca="1">IF('Input Parameters'!$D$30="Beta",_xlfn.BETA.INV(U4756,'Input Parameters'!$L$30,'Input Parameters'!$M$30,'Input Parameters'!$J$30,'Input Parameters'!$K$30),IF('Input Parameters'!$D$30="LogNorm",_xlfn.LOGNORM.INV(U4756,'Input Parameters'!$H$30,'Input Parameters'!$I$30)))</f>
        <v>0.61382359572333878</v>
      </c>
      <c r="W4756" s="2">
        <f ca="1">N4756+(P4756-N4756)*(1-ERF((T4756-R4756)/(2*SQRT(L4756*'Input Parameters'!$E$31))))</f>
        <v>0.12051054899018651</v>
      </c>
      <c r="X4756">
        <f t="shared" ca="1" si="650"/>
        <v>1</v>
      </c>
      <c r="Y4756" s="7"/>
    </row>
    <row r="4757" spans="1:25" ht="15" customHeight="1" x14ac:dyDescent="0.3">
      <c r="A4757" s="130">
        <v>4750</v>
      </c>
      <c r="B4757" s="10">
        <f t="shared" ca="1" si="642"/>
        <v>0.68849664894231455</v>
      </c>
      <c r="C4757" s="57">
        <f ca="1">_xlfn.NORM.INV(B4757,'Input Parameters'!$E$19,'Input Parameters'!$F$19)</f>
        <v>608.8396552052825</v>
      </c>
      <c r="D4757" s="10">
        <f t="shared" ca="1" si="643"/>
        <v>0.78510026920838549</v>
      </c>
      <c r="E4757" s="59">
        <f ca="1">IF(_xlfn.NORM.INV(D4757,'Input Parameters'!$E$20,'Input Parameters'!$F$20)&lt;3500,3500,IF(_xlfn.NORM.INV(D4757,'Input Parameters'!$E$20,'Input Parameters'!$F$20)&gt;5500,5500,_xlfn.NORM.INV(D4757,'Input Parameters'!$E$20,'Input Parameters'!$F$20)))</f>
        <v>5352.6744043075032</v>
      </c>
      <c r="F4757" s="10">
        <f t="shared" ca="1" si="644"/>
        <v>0.16455145357559475</v>
      </c>
      <c r="G4757" s="61">
        <f ca="1">_xlfn.NORM.INV(F4757,'Input Parameters'!$E$21,'Input Parameters'!$F$21)</f>
        <v>277.17924972008927</v>
      </c>
      <c r="H4757" s="54">
        <f ca="1">EXP(E4757*(1/'Input Parameters'!$E$22-1/G4757))</f>
        <v>0.35249301456234894</v>
      </c>
      <c r="I4757" s="10">
        <f t="shared" ca="1" si="645"/>
        <v>0.88226845553376099</v>
      </c>
      <c r="J4757" s="29">
        <f ca="1">_xlfn.BETA.INV(I4757,'Input Parameters'!$L$24,'Input Parameters'!$M$24,'Input Parameters'!$J$24,'Input Parameters'!$K$24)</f>
        <v>0.78069818116571499</v>
      </c>
      <c r="K4757" s="156">
        <f ca="1">('Input Parameters'!$E$25/'Input Parameters'!$E$31)^$J4757</f>
        <v>3.6964748284993884E-3</v>
      </c>
      <c r="L4757" s="66">
        <f ca="1">$H4757*$C4757*'Input Parameters'!$E$23*K4757</f>
        <v>0.79330684102087345</v>
      </c>
      <c r="M4757" s="23">
        <f t="shared" ca="1" si="646"/>
        <v>7.9838995947021596E-2</v>
      </c>
      <c r="N4757" s="15">
        <f ca="1">_xlfn.NORM.INV(M4757,'Input Parameters'!$E$26,'Input Parameters'!$F$26)</f>
        <v>4.4707371155113668E-3</v>
      </c>
      <c r="O4757" s="8">
        <f t="shared" ca="1" si="647"/>
        <v>0.35059239278893317</v>
      </c>
      <c r="P4757" s="29">
        <f ca="1">_xlfn.LOGNORM.INV(O4757,'Input Parameters'!$H$27,'Input Parameters'!$I$27)</f>
        <v>1.2013539938951021</v>
      </c>
      <c r="Q4757" s="10"/>
      <c r="R4757" s="15">
        <f>'Input Parameters'!$E$28</f>
        <v>12.7</v>
      </c>
      <c r="S4757" s="10">
        <f t="shared" ca="1" si="648"/>
        <v>0.23909865910415973</v>
      </c>
      <c r="T4757" s="25">
        <f ca="1">_xlfn.LOGNORM.INV(S4757,'Input Parameters'!$H$29,'Input Parameters'!$I$29)</f>
        <v>53.77492693301528</v>
      </c>
      <c r="U4757" s="10">
        <f t="shared" ca="1" si="649"/>
        <v>1.2607515531422142E-2</v>
      </c>
      <c r="V4757" s="29">
        <f ca="1">IF('Input Parameters'!$D$30="Beta",_xlfn.BETA.INV(U4757,'Input Parameters'!$L$30,'Input Parameters'!$M$30,'Input Parameters'!$J$30,'Input Parameters'!$K$30),IF('Input Parameters'!$D$30="LogNorm",_xlfn.LOGNORM.INV(U4757,'Input Parameters'!$H$30,'Input Parameters'!$I$30)))</f>
        <v>0.41338526061936476</v>
      </c>
      <c r="W4757" s="2">
        <f ca="1">N4757+(P4757-N4757)*(1-ERF((T4757-R4757)/(2*SQRT(L4757*'Input Parameters'!$E$31))))</f>
        <v>5.7998551122118236E-3</v>
      </c>
      <c r="X4757">
        <f t="shared" ca="1" si="650"/>
        <v>1</v>
      </c>
      <c r="Y4757" s="7"/>
    </row>
    <row r="4758" spans="1:25" ht="15" customHeight="1" x14ac:dyDescent="0.3">
      <c r="A4758" s="130">
        <v>4751</v>
      </c>
      <c r="B4758" s="10">
        <f t="shared" ca="1" si="642"/>
        <v>0.60390333849355582</v>
      </c>
      <c r="C4758" s="57">
        <f ca="1">_xlfn.NORM.INV(B4758,'Input Parameters'!$E$19,'Input Parameters'!$F$19)</f>
        <v>589.56266901481274</v>
      </c>
      <c r="D4758" s="10">
        <f t="shared" ca="1" si="643"/>
        <v>0.20761292198247294</v>
      </c>
      <c r="E4758" s="59">
        <f ca="1">IF(_xlfn.NORM.INV(D4758,'Input Parameters'!$E$20,'Input Parameters'!$F$20)&lt;3500,3500,IF(_xlfn.NORM.INV(D4758,'Input Parameters'!$E$20,'Input Parameters'!$F$20)&gt;5500,5500,_xlfn.NORM.INV(D4758,'Input Parameters'!$E$20,'Input Parameters'!$F$20)))</f>
        <v>4229.6877367850902</v>
      </c>
      <c r="F4758" s="10">
        <f t="shared" ca="1" si="644"/>
        <v>0.49898409222908191</v>
      </c>
      <c r="G4758" s="61">
        <f ca="1">_xlfn.NORM.INV(F4758,'Input Parameters'!$E$21,'Input Parameters'!$F$21)</f>
        <v>284.82998446366361</v>
      </c>
      <c r="H4758" s="54">
        <f ca="1">EXP(E4758*(1/'Input Parameters'!$E$22-1/G4758))</f>
        <v>0.66095210185518838</v>
      </c>
      <c r="I4758" s="10">
        <f t="shared" ca="1" si="645"/>
        <v>2.5189591652235666E-2</v>
      </c>
      <c r="J4758" s="29">
        <f ca="1">_xlfn.BETA.INV(I4758,'Input Parameters'!$L$24,'Input Parameters'!$M$24,'Input Parameters'!$J$24,'Input Parameters'!$K$24)</f>
        <v>0.29504665910565547</v>
      </c>
      <c r="K4758" s="156">
        <f ca="1">('Input Parameters'!$E$25/'Input Parameters'!$E$31)^$J4758</f>
        <v>0.12044870628952108</v>
      </c>
      <c r="L4758" s="66">
        <f ca="1">$H4758*$C4758*'Input Parameters'!$E$23*K4758</f>
        <v>46.935570816014469</v>
      </c>
      <c r="M4758" s="23">
        <f t="shared" ca="1" si="646"/>
        <v>0.21137413229825663</v>
      </c>
      <c r="N4758" s="15">
        <f ca="1">_xlfn.NORM.INV(M4758,'Input Parameters'!$E$26,'Input Parameters'!$F$26)</f>
        <v>1.7165089356026397E-2</v>
      </c>
      <c r="O4758" s="8">
        <f t="shared" ca="1" si="647"/>
        <v>0.11290169097751268</v>
      </c>
      <c r="P4758" s="29">
        <f ca="1">_xlfn.LOGNORM.INV(O4758,'Input Parameters'!$H$27,'Input Parameters'!$I$27)</f>
        <v>0.83305633909992105</v>
      </c>
      <c r="Q4758" s="10"/>
      <c r="R4758" s="15">
        <f>'Input Parameters'!$E$28</f>
        <v>12.7</v>
      </c>
      <c r="S4758" s="10">
        <f t="shared" ca="1" si="648"/>
        <v>0.94804845641461499</v>
      </c>
      <c r="T4758" s="25">
        <f ca="1">_xlfn.LOGNORM.INV(S4758,'Input Parameters'!$H$29,'Input Parameters'!$I$29)</f>
        <v>69.896315454586272</v>
      </c>
      <c r="U4758" s="10">
        <f t="shared" ca="1" si="649"/>
        <v>0.93397174470240263</v>
      </c>
      <c r="V4758" s="29">
        <f ca="1">IF('Input Parameters'!$D$30="Beta",_xlfn.BETA.INV(U4758,'Input Parameters'!$L$30,'Input Parameters'!$M$30,'Input Parameters'!$J$30,'Input Parameters'!$K$30),IF('Input Parameters'!$D$30="LogNorm",_xlfn.LOGNORM.INV(U4758,'Input Parameters'!$H$30,'Input Parameters'!$I$30)))</f>
        <v>1.8096035003039541</v>
      </c>
      <c r="W4758" s="2">
        <f ca="1">N4758+(P4758-N4758)*(1-ERF((T4758-R4758)/(2*SQRT(L4758*'Input Parameters'!$E$31))))</f>
        <v>0.46995447721571093</v>
      </c>
      <c r="X4758">
        <f t="shared" ca="1" si="650"/>
        <v>1</v>
      </c>
      <c r="Y4758" s="7"/>
    </row>
    <row r="4759" spans="1:25" ht="15" customHeight="1" x14ac:dyDescent="0.3">
      <c r="A4759" s="130">
        <v>4752</v>
      </c>
      <c r="B4759" s="10">
        <f t="shared" ca="1" si="642"/>
        <v>0.76586889020215854</v>
      </c>
      <c r="C4759" s="57">
        <f ca="1">_xlfn.NORM.INV(B4759,'Input Parameters'!$E$19,'Input Parameters'!$F$19)</f>
        <v>628.58864715096036</v>
      </c>
      <c r="D4759" s="10">
        <f t="shared" ca="1" si="643"/>
        <v>0.46892557813403402</v>
      </c>
      <c r="E4759" s="59">
        <f ca="1">IF(_xlfn.NORM.INV(D4759,'Input Parameters'!$E$20,'Input Parameters'!$F$20)&lt;3500,3500,IF(_xlfn.NORM.INV(D4759,'Input Parameters'!$E$20,'Input Parameters'!$F$20)&gt;5500,5500,_xlfn.NORM.INV(D4759,'Input Parameters'!$E$20,'Input Parameters'!$F$20)))</f>
        <v>4745.4203306910822</v>
      </c>
      <c r="F4759" s="10">
        <f t="shared" ca="1" si="644"/>
        <v>0.10255813398848879</v>
      </c>
      <c r="G4759" s="61">
        <f ca="1">_xlfn.NORM.INV(F4759,'Input Parameters'!$E$21,'Input Parameters'!$F$21)</f>
        <v>274.89052216223752</v>
      </c>
      <c r="H4759" s="54">
        <f ca="1">EXP(E4759*(1/'Input Parameters'!$E$22-1/G4759))</f>
        <v>0.34404854752558889</v>
      </c>
      <c r="I4759" s="10">
        <f t="shared" ca="1" si="645"/>
        <v>0.61643336266687487</v>
      </c>
      <c r="J4759" s="29">
        <f ca="1">_xlfn.BETA.INV(I4759,'Input Parameters'!$L$24,'Input Parameters'!$M$24,'Input Parameters'!$J$24,'Input Parameters'!$K$24)</f>
        <v>0.65406159545026499</v>
      </c>
      <c r="K4759" s="156">
        <f ca="1">('Input Parameters'!$E$25/'Input Parameters'!$E$31)^$J4759</f>
        <v>9.168862272733445E-3</v>
      </c>
      <c r="L4759" s="66">
        <f ca="1">$H4759*$C4759*'Input Parameters'!$E$23*K4759</f>
        <v>1.9829041006677712</v>
      </c>
      <c r="M4759" s="23">
        <f t="shared" ca="1" si="646"/>
        <v>0.69014497279374587</v>
      </c>
      <c r="N4759" s="15">
        <f ca="1">_xlfn.NORM.INV(M4759,'Input Parameters'!$E$26,'Input Parameters'!$F$26)</f>
        <v>4.4421487665239567E-2</v>
      </c>
      <c r="O4759" s="8">
        <f t="shared" ca="1" si="647"/>
        <v>0.26132606185223961</v>
      </c>
      <c r="P4759" s="29">
        <f ca="1">_xlfn.LOGNORM.INV(O4759,'Input Parameters'!$H$27,'Input Parameters'!$I$27)</f>
        <v>1.0729320436147771</v>
      </c>
      <c r="Q4759" s="10"/>
      <c r="R4759" s="15">
        <f>'Input Parameters'!$E$28</f>
        <v>12.7</v>
      </c>
      <c r="S4759" s="10">
        <f t="shared" ca="1" si="648"/>
        <v>6.9333916093142878E-2</v>
      </c>
      <c r="T4759" s="25">
        <f ca="1">_xlfn.LOGNORM.INV(S4759,'Input Parameters'!$H$29,'Input Parameters'!$I$29)</f>
        <v>49.312676761962351</v>
      </c>
      <c r="U4759" s="10">
        <f t="shared" ca="1" si="649"/>
        <v>0.64876528213081586</v>
      </c>
      <c r="V4759" s="29">
        <f ca="1">IF('Input Parameters'!$D$30="Beta",_xlfn.BETA.INV(U4759,'Input Parameters'!$L$30,'Input Parameters'!$M$30,'Input Parameters'!$J$30,'Input Parameters'!$K$30),IF('Input Parameters'!$D$30="LogNorm",_xlfn.LOGNORM.INV(U4759,'Input Parameters'!$H$30,'Input Parameters'!$I$30)))</f>
        <v>1.1616513172958371</v>
      </c>
      <c r="W4759" s="2">
        <f ca="1">N4759+(P4759-N4759)*(1-ERF((T4759-R4759)/(2*SQRT(L4759*'Input Parameters'!$E$31))))</f>
        <v>0.11229034772042694</v>
      </c>
      <c r="X4759">
        <f t="shared" ca="1" si="650"/>
        <v>1</v>
      </c>
      <c r="Y4759" s="7"/>
    </row>
    <row r="4760" spans="1:25" ht="15" customHeight="1" x14ac:dyDescent="0.3">
      <c r="A4760" s="130">
        <v>4753</v>
      </c>
      <c r="B4760" s="10">
        <f t="shared" ca="1" si="642"/>
        <v>0.23463001895483282</v>
      </c>
      <c r="C4760" s="57">
        <f ca="1">_xlfn.NORM.INV(B4760,'Input Parameters'!$E$19,'Input Parameters'!$F$19)</f>
        <v>506.14874049342575</v>
      </c>
      <c r="D4760" s="10">
        <f t="shared" ca="1" si="643"/>
        <v>0.73681348801558677</v>
      </c>
      <c r="E4760" s="59">
        <f ca="1">IF(_xlfn.NORM.INV(D4760,'Input Parameters'!$E$20,'Input Parameters'!$F$20)&lt;3500,3500,IF(_xlfn.NORM.INV(D4760,'Input Parameters'!$E$20,'Input Parameters'!$F$20)&gt;5500,5500,_xlfn.NORM.INV(D4760,'Input Parameters'!$E$20,'Input Parameters'!$F$20)))</f>
        <v>5243.4866259969285</v>
      </c>
      <c r="F4760" s="10">
        <f t="shared" ca="1" si="644"/>
        <v>0.99709999869738142</v>
      </c>
      <c r="G4760" s="61">
        <f ca="1">_xlfn.NORM.INV(F4760,'Input Parameters'!$E$21,'Input Parameters'!$F$21)</f>
        <v>306.53478805774967</v>
      </c>
      <c r="H4760" s="54">
        <f ca="1">EXP(E4760*(1/'Input Parameters'!$E$22-1/G4760))</f>
        <v>2.2037858626024311</v>
      </c>
      <c r="I4760" s="10">
        <f t="shared" ca="1" si="645"/>
        <v>0.45990773814152908</v>
      </c>
      <c r="J4760" s="29">
        <f ca="1">_xlfn.BETA.INV(I4760,'Input Parameters'!$L$24,'Input Parameters'!$M$24,'Input Parameters'!$J$24,'Input Parameters'!$K$24)</f>
        <v>0.59087065916440251</v>
      </c>
      <c r="K4760" s="156">
        <f ca="1">('Input Parameters'!$E$25/'Input Parameters'!$E$31)^$J4760</f>
        <v>1.4427215747983316E-2</v>
      </c>
      <c r="L4760" s="66">
        <f ca="1">$H4760*$C4760*'Input Parameters'!$E$23*K4760</f>
        <v>16.09274314441409</v>
      </c>
      <c r="M4760" s="23">
        <f t="shared" ca="1" si="646"/>
        <v>0.80358753927275872</v>
      </c>
      <c r="N4760" s="15">
        <f ca="1">_xlfn.NORM.INV(M4760,'Input Parameters'!$E$26,'Input Parameters'!$F$26)</f>
        <v>5.1944617086206221E-2</v>
      </c>
      <c r="O4760" s="8">
        <f t="shared" ca="1" si="647"/>
        <v>0.71703036104953999</v>
      </c>
      <c r="P4760" s="29">
        <f ca="1">_xlfn.LOGNORM.INV(O4760,'Input Parameters'!$H$27,'Input Parameters'!$I$27)</f>
        <v>1.835238467953767</v>
      </c>
      <c r="Q4760" s="10"/>
      <c r="R4760" s="15">
        <f>'Input Parameters'!$E$28</f>
        <v>12.7</v>
      </c>
      <c r="S4760" s="10">
        <f t="shared" ca="1" si="648"/>
        <v>0.29067710314964068</v>
      </c>
      <c r="T4760" s="25">
        <f ca="1">_xlfn.LOGNORM.INV(S4760,'Input Parameters'!$H$29,'Input Parameters'!$I$29)</f>
        <v>54.736114507543803</v>
      </c>
      <c r="U4760" s="10">
        <f t="shared" ca="1" si="649"/>
        <v>0.15113281909327969</v>
      </c>
      <c r="V4760" s="29">
        <f ca="1">IF('Input Parameters'!$D$30="Beta",_xlfn.BETA.INV(U4760,'Input Parameters'!$L$30,'Input Parameters'!$M$30,'Input Parameters'!$J$30,'Input Parameters'!$K$30),IF('Input Parameters'!$D$30="LogNorm",_xlfn.LOGNORM.INV(U4760,'Input Parameters'!$H$30,'Input Parameters'!$I$30)))</f>
        <v>0.66524818840137934</v>
      </c>
      <c r="W4760" s="2">
        <f ca="1">N4760+(P4760-N4760)*(1-ERF((T4760-R4760)/(2*SQRT(L4760*'Input Parameters'!$E$31))))</f>
        <v>0.8699771827642544</v>
      </c>
      <c r="X4760">
        <f t="shared" ca="1" si="650"/>
        <v>0</v>
      </c>
      <c r="Y4760" s="7"/>
    </row>
    <row r="4761" spans="1:25" ht="15" customHeight="1" x14ac:dyDescent="0.3">
      <c r="A4761" s="130">
        <v>4754</v>
      </c>
      <c r="B4761" s="10">
        <f t="shared" ca="1" si="642"/>
        <v>0.59721249993095538</v>
      </c>
      <c r="C4761" s="57">
        <f ca="1">_xlfn.NORM.INV(B4761,'Input Parameters'!$E$19,'Input Parameters'!$F$19)</f>
        <v>588.09870552265045</v>
      </c>
      <c r="D4761" s="10">
        <f t="shared" ca="1" si="643"/>
        <v>0.70311043789735128</v>
      </c>
      <c r="E4761" s="59">
        <f ca="1">IF(_xlfn.NORM.INV(D4761,'Input Parameters'!$E$20,'Input Parameters'!$F$20)&lt;3500,3500,IF(_xlfn.NORM.INV(D4761,'Input Parameters'!$E$20,'Input Parameters'!$F$20)&gt;5500,5500,_xlfn.NORM.INV(D4761,'Input Parameters'!$E$20,'Input Parameters'!$F$20)))</f>
        <v>5173.3573371863895</v>
      </c>
      <c r="F4761" s="10">
        <f t="shared" ca="1" si="644"/>
        <v>0.97627061581394503</v>
      </c>
      <c r="G4761" s="61">
        <f ca="1">_xlfn.NORM.INV(F4761,'Input Parameters'!$E$21,'Input Parameters'!$F$21)</f>
        <v>300.42995797745516</v>
      </c>
      <c r="H4761" s="54">
        <f ca="1">EXP(E4761*(1/'Input Parameters'!$E$22-1/G4761))</f>
        <v>1.5475369334740232</v>
      </c>
      <c r="I4761" s="10">
        <f t="shared" ca="1" si="645"/>
        <v>9.2126125684640736E-2</v>
      </c>
      <c r="J4761" s="29">
        <f ca="1">_xlfn.BETA.INV(I4761,'Input Parameters'!$L$24,'Input Parameters'!$M$24,'Input Parameters'!$J$24,'Input Parameters'!$K$24)</f>
        <v>0.38987767673048196</v>
      </c>
      <c r="K4761" s="156">
        <f ca="1">('Input Parameters'!$E$25/'Input Parameters'!$E$31)^$J4761</f>
        <v>6.1004593064682679E-2</v>
      </c>
      <c r="L4761" s="66">
        <f ca="1">$H4761*$C4761*'Input Parameters'!$E$23*K4761</f>
        <v>55.520552675484886</v>
      </c>
      <c r="M4761" s="23">
        <f t="shared" ca="1" si="646"/>
        <v>0.87232440280008317</v>
      </c>
      <c r="N4761" s="15">
        <f ca="1">_xlfn.NORM.INV(M4761,'Input Parameters'!$E$26,'Input Parameters'!$F$26)</f>
        <v>5.7886400793134424E-2</v>
      </c>
      <c r="O4761" s="8">
        <f t="shared" ca="1" si="647"/>
        <v>0.20186420712553643</v>
      </c>
      <c r="P4761" s="29">
        <f ca="1">_xlfn.LOGNORM.INV(O4761,'Input Parameters'!$H$27,'Input Parameters'!$I$27)</f>
        <v>0.98393756459726922</v>
      </c>
      <c r="Q4761" s="10"/>
      <c r="R4761" s="15">
        <f>'Input Parameters'!$E$28</f>
        <v>12.7</v>
      </c>
      <c r="S4761" s="10">
        <f t="shared" ca="1" si="648"/>
        <v>0.39530919103869766</v>
      </c>
      <c r="T4761" s="25">
        <f ca="1">_xlfn.LOGNORM.INV(S4761,'Input Parameters'!$H$29,'Input Parameters'!$I$29)</f>
        <v>56.521587490988161</v>
      </c>
      <c r="U4761" s="10">
        <f t="shared" ca="1" si="649"/>
        <v>9.9444483003163331E-2</v>
      </c>
      <c r="V4761" s="29">
        <f ca="1">IF('Input Parameters'!$D$30="Beta",_xlfn.BETA.INV(U4761,'Input Parameters'!$L$30,'Input Parameters'!$M$30,'Input Parameters'!$J$30,'Input Parameters'!$K$30),IF('Input Parameters'!$D$30="LogNorm",_xlfn.LOGNORM.INV(U4761,'Input Parameters'!$H$30,'Input Parameters'!$I$30)))</f>
        <v>0.60204786054005144</v>
      </c>
      <c r="W4761" s="2">
        <f ca="1">N4761+(P4761-N4761)*(1-ERF((T4761-R4761)/(2*SQRT(L4761*'Input Parameters'!$E$31))))</f>
        <v>0.68529819857526353</v>
      </c>
      <c r="X4761">
        <f t="shared" ca="1" si="650"/>
        <v>0</v>
      </c>
      <c r="Y4761" s="7"/>
    </row>
    <row r="4762" spans="1:25" ht="15" customHeight="1" x14ac:dyDescent="0.3">
      <c r="A4762" s="130">
        <v>4755</v>
      </c>
      <c r="B4762" s="10">
        <f t="shared" ca="1" si="642"/>
        <v>0.53533771840031197</v>
      </c>
      <c r="C4762" s="57">
        <f ca="1">_xlfn.NORM.INV(B4762,'Input Parameters'!$E$19,'Input Parameters'!$F$19)</f>
        <v>574.79470018559186</v>
      </c>
      <c r="D4762" s="10">
        <f t="shared" ca="1" si="643"/>
        <v>0.97374683392885597</v>
      </c>
      <c r="E4762" s="59">
        <f ca="1">IF(_xlfn.NORM.INV(D4762,'Input Parameters'!$E$20,'Input Parameters'!$F$20)&lt;3500,3500,IF(_xlfn.NORM.INV(D4762,'Input Parameters'!$E$20,'Input Parameters'!$F$20)&gt;5500,5500,_xlfn.NORM.INV(D4762,'Input Parameters'!$E$20,'Input Parameters'!$F$20)))</f>
        <v>5500</v>
      </c>
      <c r="F4762" s="10">
        <f t="shared" ca="1" si="644"/>
        <v>0.60760953519922767</v>
      </c>
      <c r="G4762" s="61">
        <f ca="1">_xlfn.NORM.INV(F4762,'Input Parameters'!$E$21,'Input Parameters'!$F$21)</f>
        <v>286.99651913855075</v>
      </c>
      <c r="H4762" s="54">
        <f ca="1">EXP(E4762*(1/'Input Parameters'!$E$22-1/G4762))</f>
        <v>0.67525529993227995</v>
      </c>
      <c r="I4762" s="10">
        <f t="shared" ca="1" si="645"/>
        <v>0.57916345075759401</v>
      </c>
      <c r="J4762" s="29">
        <f ca="1">_xlfn.BETA.INV(I4762,'Input Parameters'!$L$24,'Input Parameters'!$M$24,'Input Parameters'!$J$24,'Input Parameters'!$K$24)</f>
        <v>0.63899045848127045</v>
      </c>
      <c r="K4762" s="156">
        <f ca="1">('Input Parameters'!$E$25/'Input Parameters'!$E$31)^$J4762</f>
        <v>1.0215709967733133E-2</v>
      </c>
      <c r="L4762" s="66">
        <f ca="1">$H4762*$C4762*'Input Parameters'!$E$23*K4762</f>
        <v>3.9650558698080358</v>
      </c>
      <c r="M4762" s="23">
        <f t="shared" ca="1" si="646"/>
        <v>0.1458087027794851</v>
      </c>
      <c r="N4762" s="15">
        <f ca="1">_xlfn.NORM.INV(M4762,'Input Parameters'!$E$26,'Input Parameters'!$F$26)</f>
        <v>1.1853817741100437E-2</v>
      </c>
      <c r="O4762" s="8">
        <f t="shared" ca="1" si="647"/>
        <v>0.20271263214089164</v>
      </c>
      <c r="P4762" s="29">
        <f ca="1">_xlfn.LOGNORM.INV(O4762,'Input Parameters'!$H$27,'Input Parameters'!$I$27)</f>
        <v>0.98524866028924873</v>
      </c>
      <c r="Q4762" s="10"/>
      <c r="R4762" s="15">
        <f>'Input Parameters'!$E$28</f>
        <v>12.7</v>
      </c>
      <c r="S4762" s="10">
        <f t="shared" ca="1" si="648"/>
        <v>0.77750216800037131</v>
      </c>
      <c r="T4762" s="25">
        <f ca="1">_xlfn.LOGNORM.INV(S4762,'Input Parameters'!$H$29,'Input Parameters'!$I$29)</f>
        <v>63.445712765272063</v>
      </c>
      <c r="U4762" s="10">
        <f t="shared" ca="1" si="649"/>
        <v>0.44334746451345308</v>
      </c>
      <c r="V4762" s="29">
        <f ca="1">IF('Input Parameters'!$D$30="Beta",_xlfn.BETA.INV(U4762,'Input Parameters'!$L$30,'Input Parameters'!$M$30,'Input Parameters'!$J$30,'Input Parameters'!$K$30),IF('Input Parameters'!$D$30="LogNorm",_xlfn.LOGNORM.INV(U4762,'Input Parameters'!$H$30,'Input Parameters'!$I$30)))</f>
        <v>0.94461054381991838</v>
      </c>
      <c r="W4762" s="2">
        <f ca="1">N4762+(P4762-N4762)*(1-ERF((T4762-R4762)/(2*SQRT(L4762*'Input Parameters'!$E$31))))</f>
        <v>8.149262216568362E-2</v>
      </c>
      <c r="X4762">
        <f t="shared" ca="1" si="650"/>
        <v>1</v>
      </c>
      <c r="Y4762" s="7"/>
    </row>
    <row r="4763" spans="1:25" ht="15" customHeight="1" x14ac:dyDescent="0.3">
      <c r="A4763" s="130">
        <v>4756</v>
      </c>
      <c r="B4763" s="10">
        <f t="shared" ca="1" si="642"/>
        <v>0.83951230748159011</v>
      </c>
      <c r="C4763" s="57">
        <f ca="1">_xlfn.NORM.INV(B4763,'Input Parameters'!$E$19,'Input Parameters'!$F$19)</f>
        <v>651.16248832986946</v>
      </c>
      <c r="D4763" s="10">
        <f t="shared" ca="1" si="643"/>
        <v>0.55776202836271382</v>
      </c>
      <c r="E4763" s="59">
        <f ca="1">IF(_xlfn.NORM.INV(D4763,'Input Parameters'!$E$20,'Input Parameters'!$F$20)&lt;3500,3500,IF(_xlfn.NORM.INV(D4763,'Input Parameters'!$E$20,'Input Parameters'!$F$20)&gt;5500,5500,_xlfn.NORM.INV(D4763,'Input Parameters'!$E$20,'Input Parameters'!$F$20)))</f>
        <v>4901.7082900907526</v>
      </c>
      <c r="F4763" s="10">
        <f t="shared" ca="1" si="644"/>
        <v>0.66708845695495878</v>
      </c>
      <c r="G4763" s="61">
        <f ca="1">_xlfn.NORM.INV(F4763,'Input Parameters'!$E$21,'Input Parameters'!$F$21)</f>
        <v>288.24463676772359</v>
      </c>
      <c r="H4763" s="54">
        <f ca="1">EXP(E4763*(1/'Input Parameters'!$E$22-1/G4763))</f>
        <v>0.75881620039052067</v>
      </c>
      <c r="I4763" s="10">
        <f t="shared" ca="1" si="645"/>
        <v>0.67564577711224372</v>
      </c>
      <c r="J4763" s="29">
        <f ca="1">_xlfn.BETA.INV(I4763,'Input Parameters'!$L$24,'Input Parameters'!$M$24,'Input Parameters'!$J$24,'Input Parameters'!$K$24)</f>
        <v>0.67851254010769091</v>
      </c>
      <c r="K4763" s="156">
        <f ca="1">('Input Parameters'!$E$25/'Input Parameters'!$E$31)^$J4763</f>
        <v>7.6937875346544844E-3</v>
      </c>
      <c r="L4763" s="66">
        <f ca="1">$H4763*$C4763*'Input Parameters'!$E$23*K4763</f>
        <v>3.8015977105957934</v>
      </c>
      <c r="M4763" s="23">
        <f t="shared" ca="1" si="646"/>
        <v>0.61024694534878832</v>
      </c>
      <c r="N4763" s="15">
        <f ca="1">_xlfn.NORM.INV(M4763,'Input Parameters'!$E$26,'Input Parameters'!$F$26)</f>
        <v>3.9879217049392325E-2</v>
      </c>
      <c r="O4763" s="8">
        <f t="shared" ca="1" si="647"/>
        <v>0.37009045514532679</v>
      </c>
      <c r="P4763" s="29">
        <f ca="1">_xlfn.LOGNORM.INV(O4763,'Input Parameters'!$H$27,'Input Parameters'!$I$27)</f>
        <v>1.2293705949389298</v>
      </c>
      <c r="Q4763" s="10"/>
      <c r="R4763" s="15">
        <f>'Input Parameters'!$E$28</f>
        <v>12.7</v>
      </c>
      <c r="S4763" s="10">
        <f t="shared" ca="1" si="648"/>
        <v>0.40975415052991659</v>
      </c>
      <c r="T4763" s="25">
        <f ca="1">_xlfn.LOGNORM.INV(S4763,'Input Parameters'!$H$29,'Input Parameters'!$I$29)</f>
        <v>56.758977289012421</v>
      </c>
      <c r="U4763" s="10">
        <f t="shared" ca="1" si="649"/>
        <v>0.25571697306929708</v>
      </c>
      <c r="V4763" s="29">
        <f ca="1">IF('Input Parameters'!$D$30="Beta",_xlfn.BETA.INV(U4763,'Input Parameters'!$L$30,'Input Parameters'!$M$30,'Input Parameters'!$J$30,'Input Parameters'!$K$30),IF('Input Parameters'!$D$30="LogNorm",_xlfn.LOGNORM.INV(U4763,'Input Parameters'!$H$30,'Input Parameters'!$I$30)))</f>
        <v>0.77126506615962287</v>
      </c>
      <c r="W4763" s="2">
        <f ca="1">N4763+(P4763-N4763)*(1-ERF((T4763-R4763)/(2*SQRT(L4763*'Input Parameters'!$E$31))))</f>
        <v>0.17081378292104801</v>
      </c>
      <c r="X4763">
        <f t="shared" ca="1" si="650"/>
        <v>1</v>
      </c>
      <c r="Y4763" s="7"/>
    </row>
    <row r="4764" spans="1:25" ht="15" customHeight="1" x14ac:dyDescent="0.3">
      <c r="A4764" s="130">
        <v>4757</v>
      </c>
      <c r="B4764" s="10">
        <f t="shared" ca="1" si="642"/>
        <v>0.87345838843603618</v>
      </c>
      <c r="C4764" s="57">
        <f ca="1">_xlfn.NORM.INV(B4764,'Input Parameters'!$E$19,'Input Parameters'!$F$19)</f>
        <v>663.87441701106059</v>
      </c>
      <c r="D4764" s="10">
        <f t="shared" ca="1" si="643"/>
        <v>0.58661005179825332</v>
      </c>
      <c r="E4764" s="59">
        <f ca="1">IF(_xlfn.NORM.INV(D4764,'Input Parameters'!$E$20,'Input Parameters'!$F$20)&lt;3500,3500,IF(_xlfn.NORM.INV(D4764,'Input Parameters'!$E$20,'Input Parameters'!$F$20)&gt;5500,5500,_xlfn.NORM.INV(D4764,'Input Parameters'!$E$20,'Input Parameters'!$F$20)))</f>
        <v>4953.1833184881625</v>
      </c>
      <c r="F4764" s="10">
        <f t="shared" ca="1" si="644"/>
        <v>7.489724383084928E-2</v>
      </c>
      <c r="G4764" s="61">
        <f ca="1">_xlfn.NORM.INV(F4764,'Input Parameters'!$E$21,'Input Parameters'!$F$21)</f>
        <v>273.52957402032814</v>
      </c>
      <c r="H4764" s="54">
        <f ca="1">EXP(E4764*(1/'Input Parameters'!$E$22-1/G4764))</f>
        <v>0.30019024062139299</v>
      </c>
      <c r="I4764" s="10">
        <f t="shared" ca="1" si="645"/>
        <v>0.14519879707839511</v>
      </c>
      <c r="J4764" s="29">
        <f ca="1">_xlfn.BETA.INV(I4764,'Input Parameters'!$L$24,'Input Parameters'!$M$24,'Input Parameters'!$J$24,'Input Parameters'!$K$24)</f>
        <v>0.43333579845335046</v>
      </c>
      <c r="K4764" s="156">
        <f ca="1">('Input Parameters'!$E$25/'Input Parameters'!$E$31)^$J4764</f>
        <v>4.4665448887588784E-2</v>
      </c>
      <c r="L4764" s="66">
        <f ca="1">$H4764*$C4764*'Input Parameters'!$E$23*K4764</f>
        <v>8.9013157144807682</v>
      </c>
      <c r="M4764" s="23">
        <f t="shared" ca="1" si="646"/>
        <v>0.37875535323122567</v>
      </c>
      <c r="N4764" s="15">
        <f ca="1">_xlfn.NORM.INV(M4764,'Input Parameters'!$E$26,'Input Parameters'!$F$26)</f>
        <v>2.751622240303114E-2</v>
      </c>
      <c r="O4764" s="8">
        <f t="shared" ca="1" si="647"/>
        <v>0.5187629754027836</v>
      </c>
      <c r="P4764" s="29">
        <f ca="1">_xlfn.LOGNORM.INV(O4764,'Input Parameters'!$H$27,'Input Parameters'!$I$27)</f>
        <v>1.453576335130224</v>
      </c>
      <c r="Q4764" s="10"/>
      <c r="R4764" s="15">
        <f>'Input Parameters'!$E$28</f>
        <v>12.7</v>
      </c>
      <c r="S4764" s="10">
        <f t="shared" ca="1" si="648"/>
        <v>0.84421509907947989</v>
      </c>
      <c r="T4764" s="25">
        <f ca="1">_xlfn.LOGNORM.INV(S4764,'Input Parameters'!$H$29,'Input Parameters'!$I$29)</f>
        <v>65.238196045077274</v>
      </c>
      <c r="U4764" s="10">
        <f t="shared" ca="1" si="649"/>
        <v>0.20620812832866187</v>
      </c>
      <c r="V4764" s="29">
        <f ca="1">IF('Input Parameters'!$D$30="Beta",_xlfn.BETA.INV(U4764,'Input Parameters'!$L$30,'Input Parameters'!$M$30,'Input Parameters'!$J$30,'Input Parameters'!$K$30),IF('Input Parameters'!$D$30="LogNorm",_xlfn.LOGNORM.INV(U4764,'Input Parameters'!$H$30,'Input Parameters'!$I$30)))</f>
        <v>0.72323704744080164</v>
      </c>
      <c r="W4764" s="2">
        <f ca="1">N4764+(P4764-N4764)*(1-ERF((T4764-R4764)/(2*SQRT(L4764*'Input Parameters'!$E$31))))</f>
        <v>0.33135918301395695</v>
      </c>
      <c r="X4764">
        <f t="shared" ca="1" si="650"/>
        <v>1</v>
      </c>
      <c r="Y4764" s="7"/>
    </row>
    <row r="4765" spans="1:25" ht="15" customHeight="1" x14ac:dyDescent="0.3">
      <c r="A4765" s="130">
        <v>4758</v>
      </c>
      <c r="B4765" s="10">
        <f t="shared" ca="1" si="642"/>
        <v>0.77787298747847011</v>
      </c>
      <c r="C4765" s="57">
        <f ca="1">_xlfn.NORM.INV(B4765,'Input Parameters'!$E$19,'Input Parameters'!$F$19)</f>
        <v>631.94498613815608</v>
      </c>
      <c r="D4765" s="10">
        <f t="shared" ca="1" si="643"/>
        <v>0.92777758845041047</v>
      </c>
      <c r="E4765" s="59">
        <f ca="1">IF(_xlfn.NORM.INV(D4765,'Input Parameters'!$E$20,'Input Parameters'!$F$20)&lt;3500,3500,IF(_xlfn.NORM.INV(D4765,'Input Parameters'!$E$20,'Input Parameters'!$F$20)&gt;5500,5500,_xlfn.NORM.INV(D4765,'Input Parameters'!$E$20,'Input Parameters'!$F$20)))</f>
        <v>5500</v>
      </c>
      <c r="F4765" s="10">
        <f t="shared" ca="1" si="644"/>
        <v>0.14220543986812451</v>
      </c>
      <c r="G4765" s="61">
        <f ca="1">_xlfn.NORM.INV(F4765,'Input Parameters'!$E$21,'Input Parameters'!$F$21)</f>
        <v>276.43615950799523</v>
      </c>
      <c r="H4765" s="54">
        <f ca="1">EXP(E4765*(1/'Input Parameters'!$E$22-1/G4765))</f>
        <v>0.32472922012810307</v>
      </c>
      <c r="I4765" s="10">
        <f t="shared" ca="1" si="645"/>
        <v>0.76929505264532039</v>
      </c>
      <c r="J4765" s="29">
        <f ca="1">_xlfn.BETA.INV(I4765,'Input Parameters'!$L$24,'Input Parameters'!$M$24,'Input Parameters'!$J$24,'Input Parameters'!$K$24)</f>
        <v>0.71989770135492481</v>
      </c>
      <c r="K4765" s="156">
        <f ca="1">('Input Parameters'!$E$25/'Input Parameters'!$E$31)^$J4765</f>
        <v>5.7175177999812627E-3</v>
      </c>
      <c r="L4765" s="66">
        <f ca="1">$H4765*$C4765*'Input Parameters'!$E$23*K4765</f>
        <v>1.1732975596172659</v>
      </c>
      <c r="M4765" s="23">
        <f t="shared" ca="1" si="646"/>
        <v>0.43084865048006304</v>
      </c>
      <c r="N4765" s="15">
        <f ca="1">_xlfn.NORM.INV(M4765,'Input Parameters'!$E$26,'Input Parameters'!$F$26)</f>
        <v>3.034150646994269E-2</v>
      </c>
      <c r="O4765" s="8">
        <f t="shared" ca="1" si="647"/>
        <v>0.35295793638682049</v>
      </c>
      <c r="P4765" s="29">
        <f ca="1">_xlfn.LOGNORM.INV(O4765,'Input Parameters'!$H$27,'Input Parameters'!$I$27)</f>
        <v>1.2047469264739288</v>
      </c>
      <c r="Q4765" s="10"/>
      <c r="R4765" s="15">
        <f>'Input Parameters'!$E$28</f>
        <v>12.7</v>
      </c>
      <c r="S4765" s="10">
        <f t="shared" ca="1" si="648"/>
        <v>0.30540655593025723</v>
      </c>
      <c r="T4765" s="25">
        <f ca="1">_xlfn.LOGNORM.INV(S4765,'Input Parameters'!$H$29,'Input Parameters'!$I$29)</f>
        <v>54.997884765086127</v>
      </c>
      <c r="U4765" s="10">
        <f t="shared" ca="1" si="649"/>
        <v>5.360398139529865E-2</v>
      </c>
      <c r="V4765" s="29">
        <f ca="1">IF('Input Parameters'!$D$30="Beta",_xlfn.BETA.INV(U4765,'Input Parameters'!$L$30,'Input Parameters'!$M$30,'Input Parameters'!$J$30,'Input Parameters'!$K$30),IF('Input Parameters'!$D$30="LogNorm",_xlfn.LOGNORM.INV(U4765,'Input Parameters'!$H$30,'Input Parameters'!$I$30)))</f>
        <v>0.52938833575940403</v>
      </c>
      <c r="W4765" s="2">
        <f ca="1">N4765+(P4765-N4765)*(1-ERF((T4765-R4765)/(2*SQRT(L4765*'Input Parameters'!$E$31))))</f>
        <v>3.7104612275029855E-2</v>
      </c>
      <c r="X4765">
        <f t="shared" ca="1" si="650"/>
        <v>1</v>
      </c>
      <c r="Y4765" s="7"/>
    </row>
    <row r="4766" spans="1:25" ht="15" customHeight="1" x14ac:dyDescent="0.3">
      <c r="A4766" s="130">
        <v>4759</v>
      </c>
      <c r="B4766" s="10">
        <f t="shared" ca="1" si="642"/>
        <v>0.91609954118815795</v>
      </c>
      <c r="C4766" s="57">
        <f ca="1">_xlfn.NORM.INV(B4766,'Input Parameters'!$E$19,'Input Parameters'!$F$19)</f>
        <v>683.85122258792762</v>
      </c>
      <c r="D4766" s="10">
        <f t="shared" ca="1" si="643"/>
        <v>0.62507411040303396</v>
      </c>
      <c r="E4766" s="59">
        <f ca="1">IF(_xlfn.NORM.INV(D4766,'Input Parameters'!$E$20,'Input Parameters'!$F$20)&lt;3500,3500,IF(_xlfn.NORM.INV(D4766,'Input Parameters'!$E$20,'Input Parameters'!$F$20)&gt;5500,5500,_xlfn.NORM.INV(D4766,'Input Parameters'!$E$20,'Input Parameters'!$F$20)))</f>
        <v>5023.1843679311078</v>
      </c>
      <c r="F4766" s="10">
        <f t="shared" ca="1" si="644"/>
        <v>0.18262132785625862</v>
      </c>
      <c r="G4766" s="61">
        <f ca="1">_xlfn.NORM.INV(F4766,'Input Parameters'!$E$21,'Input Parameters'!$F$21)</f>
        <v>277.73339481515592</v>
      </c>
      <c r="H4766" s="54">
        <f ca="1">EXP(E4766*(1/'Input Parameters'!$E$22-1/G4766))</f>
        <v>0.38969940790501517</v>
      </c>
      <c r="I4766" s="10">
        <f t="shared" ca="1" si="645"/>
        <v>0.63745431935601293</v>
      </c>
      <c r="J4766" s="29">
        <f ca="1">_xlfn.BETA.INV(I4766,'Input Parameters'!$L$24,'Input Parameters'!$M$24,'Input Parameters'!$J$24,'Input Parameters'!$K$24)</f>
        <v>0.66265029275479304</v>
      </c>
      <c r="K4766" s="156">
        <f ca="1">('Input Parameters'!$E$25/'Input Parameters'!$E$31)^$J4766</f>
        <v>8.6210059548367107E-3</v>
      </c>
      <c r="L4766" s="66">
        <f ca="1">$H4766*$C4766*'Input Parameters'!$E$23*K4766</f>
        <v>2.2974671939136058</v>
      </c>
      <c r="M4766" s="23">
        <f t="shared" ca="1" si="646"/>
        <v>0.74090644359910973</v>
      </c>
      <c r="N4766" s="15">
        <f ca="1">_xlfn.NORM.INV(M4766,'Input Parameters'!$E$26,'Input Parameters'!$F$26)</f>
        <v>4.7568991230035197E-2</v>
      </c>
      <c r="O4766" s="8">
        <f t="shared" ca="1" si="647"/>
        <v>0.79398838131528704</v>
      </c>
      <c r="P4766" s="29">
        <f ca="1">_xlfn.LOGNORM.INV(O4766,'Input Parameters'!$H$27,'Input Parameters'!$I$27)</f>
        <v>2.0465154634558815</v>
      </c>
      <c r="Q4766" s="10"/>
      <c r="R4766" s="15">
        <f>'Input Parameters'!$E$28</f>
        <v>12.7</v>
      </c>
      <c r="S4766" s="10">
        <f t="shared" ca="1" si="648"/>
        <v>0.95547247480157849</v>
      </c>
      <c r="T4766" s="25">
        <f ca="1">_xlfn.LOGNORM.INV(S4766,'Input Parameters'!$H$29,'Input Parameters'!$I$29)</f>
        <v>70.480909013924276</v>
      </c>
      <c r="U4766" s="10">
        <f t="shared" ca="1" si="649"/>
        <v>9.1699204727610728E-2</v>
      </c>
      <c r="V4766" s="29">
        <f ca="1">IF('Input Parameters'!$D$30="Beta",_xlfn.BETA.INV(U4766,'Input Parameters'!$L$30,'Input Parameters'!$M$30,'Input Parameters'!$J$30,'Input Parameters'!$K$30),IF('Input Parameters'!$D$30="LogNorm",_xlfn.LOGNORM.INV(U4766,'Input Parameters'!$H$30,'Input Parameters'!$I$30)))</f>
        <v>0.59130905109704412</v>
      </c>
      <c r="W4766" s="2">
        <f ca="1">N4766+(P4766-N4766)*(1-ERF((T4766-R4766)/(2*SQRT(L4766*'Input Parameters'!$E$31))))</f>
        <v>6.1616795078740974E-2</v>
      </c>
      <c r="X4766">
        <f t="shared" ca="1" si="650"/>
        <v>1</v>
      </c>
      <c r="Y4766" s="7"/>
    </row>
    <row r="4767" spans="1:25" ht="15" customHeight="1" x14ac:dyDescent="0.3">
      <c r="A4767" s="130">
        <v>4760</v>
      </c>
      <c r="B4767" s="10">
        <f t="shared" ca="1" si="642"/>
        <v>0.38730514221751633</v>
      </c>
      <c r="C4767" s="57">
        <f ca="1">_xlfn.NORM.INV(B4767,'Input Parameters'!$E$19,'Input Parameters'!$F$19)</f>
        <v>543.10344908615241</v>
      </c>
      <c r="D4767" s="10">
        <f t="shared" ca="1" si="643"/>
        <v>0.35286907688416824</v>
      </c>
      <c r="E4767" s="59">
        <f ca="1">IF(_xlfn.NORM.INV(D4767,'Input Parameters'!$E$20,'Input Parameters'!$F$20)&lt;3500,3500,IF(_xlfn.NORM.INV(D4767,'Input Parameters'!$E$20,'Input Parameters'!$F$20)&gt;5500,5500,_xlfn.NORM.INV(D4767,'Input Parameters'!$E$20,'Input Parameters'!$F$20)))</f>
        <v>4535.6897880256274</v>
      </c>
      <c r="F4767" s="10">
        <f t="shared" ca="1" si="644"/>
        <v>0.77071605648273223</v>
      </c>
      <c r="G4767" s="61">
        <f ca="1">_xlfn.NORM.INV(F4767,'Input Parameters'!$E$21,'Input Parameters'!$F$21)</f>
        <v>290.67588770351148</v>
      </c>
      <c r="H4767" s="54">
        <f ca="1">EXP(E4767*(1/'Input Parameters'!$E$22-1/G4767))</f>
        <v>0.88358091788189363</v>
      </c>
      <c r="I4767" s="10">
        <f t="shared" ca="1" si="645"/>
        <v>0.49322088937009456</v>
      </c>
      <c r="J4767" s="29">
        <f ca="1">_xlfn.BETA.INV(I4767,'Input Parameters'!$L$24,'Input Parameters'!$M$24,'Input Parameters'!$J$24,'Input Parameters'!$K$24)</f>
        <v>0.6044223482126998</v>
      </c>
      <c r="K4767" s="156">
        <f ca="1">('Input Parameters'!$E$25/'Input Parameters'!$E$31)^$J4767</f>
        <v>1.3090708675488772E-2</v>
      </c>
      <c r="L4767" s="66">
        <f ca="1">$H4767*$C4767*'Input Parameters'!$E$23*K4767</f>
        <v>6.2819148748414264</v>
      </c>
      <c r="M4767" s="23">
        <f t="shared" ca="1" si="646"/>
        <v>2.7960772523491384E-2</v>
      </c>
      <c r="N4767" s="15">
        <f ca="1">_xlfn.NORM.INV(M4767,'Input Parameters'!$E$26,'Input Parameters'!$F$26)</f>
        <v>-6.1445774348693333E-3</v>
      </c>
      <c r="O4767" s="8">
        <f t="shared" ca="1" si="647"/>
        <v>0.36964738845651668</v>
      </c>
      <c r="P4767" s="29">
        <f ca="1">_xlfn.LOGNORM.INV(O4767,'Input Parameters'!$H$27,'Input Parameters'!$I$27)</f>
        <v>1.2287324508219912</v>
      </c>
      <c r="Q4767" s="10"/>
      <c r="R4767" s="15">
        <f>'Input Parameters'!$E$28</f>
        <v>12.7</v>
      </c>
      <c r="S4767" s="10">
        <f t="shared" ca="1" si="648"/>
        <v>0.27853926441158638</v>
      </c>
      <c r="T4767" s="25">
        <f ca="1">_xlfn.LOGNORM.INV(S4767,'Input Parameters'!$H$29,'Input Parameters'!$I$29)</f>
        <v>54.51668125064586</v>
      </c>
      <c r="U4767" s="10">
        <f t="shared" ca="1" si="649"/>
        <v>5.0394025718077717E-2</v>
      </c>
      <c r="V4767" s="29">
        <f ca="1">IF('Input Parameters'!$D$30="Beta",_xlfn.BETA.INV(U4767,'Input Parameters'!$L$30,'Input Parameters'!$M$30,'Input Parameters'!$J$30,'Input Parameters'!$K$30),IF('Input Parameters'!$D$30="LogNorm",_xlfn.LOGNORM.INV(U4767,'Input Parameters'!$H$30,'Input Parameters'!$I$30)))</f>
        <v>0.52312634266678759</v>
      </c>
      <c r="W4767" s="2">
        <f ca="1">N4767+(P4767-N4767)*(1-ERF((T4767-R4767)/(2*SQRT(L4767*'Input Parameters'!$E$31))))</f>
        <v>0.28788115296495337</v>
      </c>
      <c r="X4767">
        <f t="shared" ca="1" si="650"/>
        <v>1</v>
      </c>
      <c r="Y4767" s="7"/>
    </row>
    <row r="4768" spans="1:25" ht="15" customHeight="1" x14ac:dyDescent="0.3">
      <c r="A4768" s="130">
        <v>4761</v>
      </c>
      <c r="B4768" s="10">
        <f t="shared" ca="1" si="642"/>
        <v>0.47135662775731979</v>
      </c>
      <c r="C4768" s="57">
        <f ca="1">_xlfn.NORM.INV(B4768,'Input Parameters'!$E$19,'Input Parameters'!$F$19)</f>
        <v>561.2278228248224</v>
      </c>
      <c r="D4768" s="10">
        <f t="shared" ca="1" si="643"/>
        <v>0.1518079161521223</v>
      </c>
      <c r="E4768" s="59">
        <f ca="1">IF(_xlfn.NORM.INV(D4768,'Input Parameters'!$E$20,'Input Parameters'!$F$20)&lt;3500,3500,IF(_xlfn.NORM.INV(D4768,'Input Parameters'!$E$20,'Input Parameters'!$F$20)&gt;5500,5500,_xlfn.NORM.INV(D4768,'Input Parameters'!$E$20,'Input Parameters'!$F$20)))</f>
        <v>4079.9027958334264</v>
      </c>
      <c r="F4768" s="10">
        <f t="shared" ca="1" si="644"/>
        <v>0.25023534747957477</v>
      </c>
      <c r="G4768" s="61">
        <f ca="1">_xlfn.NORM.INV(F4768,'Input Parameters'!$E$21,'Input Parameters'!$F$21)</f>
        <v>279.55433027972038</v>
      </c>
      <c r="H4768" s="54">
        <f ca="1">EXP(E4768*(1/'Input Parameters'!$E$22-1/G4768))</f>
        <v>0.51184781726754436</v>
      </c>
      <c r="I4768" s="10">
        <f t="shared" ca="1" si="645"/>
        <v>0.26365947633875086</v>
      </c>
      <c r="J4768" s="29">
        <f ca="1">_xlfn.BETA.INV(I4768,'Input Parameters'!$L$24,'Input Parameters'!$M$24,'Input Parameters'!$J$24,'Input Parameters'!$K$24)</f>
        <v>0.50330965947791795</v>
      </c>
      <c r="K4768" s="156">
        <f ca="1">('Input Parameters'!$E$25/'Input Parameters'!$E$31)^$J4768</f>
        <v>2.7037895406266676E-2</v>
      </c>
      <c r="L4768" s="66">
        <f ca="1">$H4768*$C4768*'Input Parameters'!$E$23*K4768</f>
        <v>7.7669933318105313</v>
      </c>
      <c r="M4768" s="23">
        <f t="shared" ca="1" si="646"/>
        <v>0.47592960639609017</v>
      </c>
      <c r="N4768" s="15">
        <f ca="1">_xlfn.NORM.INV(M4768,'Input Parameters'!$E$26,'Input Parameters'!$F$26)</f>
        <v>3.2732184151932096E-2</v>
      </c>
      <c r="O4768" s="8">
        <f t="shared" ca="1" si="647"/>
        <v>0.80197353125983795</v>
      </c>
      <c r="P4768" s="29">
        <f ca="1">_xlfn.LOGNORM.INV(O4768,'Input Parameters'!$H$27,'Input Parameters'!$I$27)</f>
        <v>2.0723481552226999</v>
      </c>
      <c r="Q4768" s="10"/>
      <c r="R4768" s="15">
        <f>'Input Parameters'!$E$28</f>
        <v>12.7</v>
      </c>
      <c r="S4768" s="10">
        <f t="shared" ca="1" si="648"/>
        <v>0.82901742564539926</v>
      </c>
      <c r="T4768" s="25">
        <f ca="1">_xlfn.LOGNORM.INV(S4768,'Input Parameters'!$H$29,'Input Parameters'!$I$29)</f>
        <v>64.78824277188275</v>
      </c>
      <c r="U4768" s="10">
        <f t="shared" ca="1" si="649"/>
        <v>0.99195391473273575</v>
      </c>
      <c r="V4768" s="29">
        <f ca="1">IF('Input Parameters'!$D$30="Beta",_xlfn.BETA.INV(U4768,'Input Parameters'!$L$30,'Input Parameters'!$M$30,'Input Parameters'!$J$30,'Input Parameters'!$K$30),IF('Input Parameters'!$D$30="LogNorm",_xlfn.LOGNORM.INV(U4768,'Input Parameters'!$H$30,'Input Parameters'!$I$30)))</f>
        <v>2.5813827842449895</v>
      </c>
      <c r="W4768" s="2">
        <f ca="1">N4768+(P4768-N4768)*(1-ERF((T4768-R4768)/(2*SQRT(L4768*'Input Parameters'!$E$31))))</f>
        <v>0.41271915745963766</v>
      </c>
      <c r="X4768">
        <f t="shared" ca="1" si="650"/>
        <v>1</v>
      </c>
      <c r="Y4768" s="7"/>
    </row>
    <row r="4769" spans="1:25" ht="15" customHeight="1" x14ac:dyDescent="0.3">
      <c r="A4769" s="130">
        <v>4762</v>
      </c>
      <c r="B4769" s="10">
        <f t="shared" ca="1" si="642"/>
        <v>0.14969173249513712</v>
      </c>
      <c r="C4769" s="57">
        <f ca="1">_xlfn.NORM.INV(B4769,'Input Parameters'!$E$19,'Input Parameters'!$F$19)</f>
        <v>479.60958148585331</v>
      </c>
      <c r="D4769" s="10">
        <f t="shared" ca="1" si="643"/>
        <v>0.11314970163379856</v>
      </c>
      <c r="E4769" s="59">
        <f ca="1">IF(_xlfn.NORM.INV(D4769,'Input Parameters'!$E$20,'Input Parameters'!$F$20)&lt;3500,3500,IF(_xlfn.NORM.INV(D4769,'Input Parameters'!$E$20,'Input Parameters'!$F$20)&gt;5500,5500,_xlfn.NORM.INV(D4769,'Input Parameters'!$E$20,'Input Parameters'!$F$20)))</f>
        <v>3953.0374147553243</v>
      </c>
      <c r="F4769" s="10">
        <f t="shared" ca="1" si="644"/>
        <v>0.31645266589303012</v>
      </c>
      <c r="G4769" s="61">
        <f ca="1">_xlfn.NORM.INV(F4769,'Input Parameters'!$E$21,'Input Parameters'!$F$21)</f>
        <v>281.09573718879926</v>
      </c>
      <c r="H4769" s="54">
        <f ca="1">EXP(E4769*(1/'Input Parameters'!$E$22-1/G4769))</f>
        <v>0.56475557014090405</v>
      </c>
      <c r="I4769" s="10">
        <f t="shared" ca="1" si="645"/>
        <v>0.80826200216611321</v>
      </c>
      <c r="J4769" s="29">
        <f ca="1">_xlfn.BETA.INV(I4769,'Input Parameters'!$L$24,'Input Parameters'!$M$24,'Input Parameters'!$J$24,'Input Parameters'!$K$24)</f>
        <v>0.73889733086798814</v>
      </c>
      <c r="K4769" s="156">
        <f ca="1">('Input Parameters'!$E$25/'Input Parameters'!$E$31)^$J4769</f>
        <v>4.9890225612063566E-3</v>
      </c>
      <c r="L4769" s="66">
        <f ca="1">$H4769*$C4769*'Input Parameters'!$E$23*K4769</f>
        <v>1.3513375401540062</v>
      </c>
      <c r="M4769" s="23">
        <f t="shared" ca="1" si="646"/>
        <v>0.60179732828648558</v>
      </c>
      <c r="N4769" s="15">
        <f ca="1">_xlfn.NORM.INV(M4769,'Input Parameters'!$E$26,'Input Parameters'!$F$26)</f>
        <v>3.941804255142109E-2</v>
      </c>
      <c r="O4769" s="8">
        <f t="shared" ca="1" si="647"/>
        <v>0.71160112555200428</v>
      </c>
      <c r="P4769" s="29">
        <f ca="1">_xlfn.LOGNORM.INV(O4769,'Input Parameters'!$H$27,'Input Parameters'!$I$27)</f>
        <v>1.8223145425932621</v>
      </c>
      <c r="Q4769" s="10"/>
      <c r="R4769" s="15">
        <f>'Input Parameters'!$E$28</f>
        <v>12.7</v>
      </c>
      <c r="S4769" s="10">
        <f t="shared" ca="1" si="648"/>
        <v>0.279485823793993</v>
      </c>
      <c r="T4769" s="25">
        <f ca="1">_xlfn.LOGNORM.INV(S4769,'Input Parameters'!$H$29,'Input Parameters'!$I$29)</f>
        <v>54.533924665168669</v>
      </c>
      <c r="U4769" s="10">
        <f t="shared" ca="1" si="649"/>
        <v>0.21376390796647737</v>
      </c>
      <c r="V4769" s="29">
        <f ca="1">IF('Input Parameters'!$D$30="Beta",_xlfn.BETA.INV(U4769,'Input Parameters'!$L$30,'Input Parameters'!$M$30,'Input Parameters'!$J$30,'Input Parameters'!$K$30),IF('Input Parameters'!$D$30="LogNorm",_xlfn.LOGNORM.INV(U4769,'Input Parameters'!$H$30,'Input Parameters'!$I$30)))</f>
        <v>0.73075386321246572</v>
      </c>
      <c r="W4769" s="2">
        <f ca="1">N4769+(P4769-N4769)*(1-ERF((T4769-R4769)/(2*SQRT(L4769*'Input Parameters'!$E$31))))</f>
        <v>5.8919479967482175E-2</v>
      </c>
      <c r="X4769">
        <f t="shared" ca="1" si="650"/>
        <v>1</v>
      </c>
      <c r="Y4769" s="7"/>
    </row>
    <row r="4770" spans="1:25" ht="15" customHeight="1" x14ac:dyDescent="0.3">
      <c r="A4770" s="130">
        <v>4763</v>
      </c>
      <c r="B4770" s="10">
        <f t="shared" ca="1" si="642"/>
        <v>0.88550327946047425</v>
      </c>
      <c r="C4770" s="57">
        <f ca="1">_xlfn.NORM.INV(B4770,'Input Parameters'!$E$19,'Input Parameters'!$F$19)</f>
        <v>668.9497616524452</v>
      </c>
      <c r="D4770" s="10">
        <f t="shared" ca="1" si="643"/>
        <v>0.47937596922500758</v>
      </c>
      <c r="E4770" s="59">
        <f ca="1">IF(_xlfn.NORM.INV(D4770,'Input Parameters'!$E$20,'Input Parameters'!$F$20)&lt;3500,3500,IF(_xlfn.NORM.INV(D4770,'Input Parameters'!$E$20,'Input Parameters'!$F$20)&gt;5500,5500,_xlfn.NORM.INV(D4770,'Input Parameters'!$E$20,'Input Parameters'!$F$20)))</f>
        <v>4763.7961208626311</v>
      </c>
      <c r="F4770" s="10">
        <f t="shared" ca="1" si="644"/>
        <v>0.36697930031615211</v>
      </c>
      <c r="G4770" s="61">
        <f ca="1">_xlfn.NORM.INV(F4770,'Input Parameters'!$E$21,'Input Parameters'!$F$21)</f>
        <v>282.17866533040325</v>
      </c>
      <c r="H4770" s="54">
        <f ca="1">EXP(E4770*(1/'Input Parameters'!$E$22-1/G4770))</f>
        <v>0.53606050411598738</v>
      </c>
      <c r="I4770" s="10">
        <f t="shared" ca="1" si="645"/>
        <v>0.70605130182546949</v>
      </c>
      <c r="J4770" s="29">
        <f ca="1">_xlfn.BETA.INV(I4770,'Input Parameters'!$L$24,'Input Parameters'!$M$24,'Input Parameters'!$J$24,'Input Parameters'!$K$24)</f>
        <v>0.6914743636980849</v>
      </c>
      <c r="K4770" s="156">
        <f ca="1">('Input Parameters'!$E$25/'Input Parameters'!$E$31)^$J4770</f>
        <v>7.0106535610940613E-3</v>
      </c>
      <c r="L4770" s="66">
        <f ca="1">$H4770*$C4770*'Input Parameters'!$E$23*K4770</f>
        <v>2.5140031660871442</v>
      </c>
      <c r="M4770" s="23">
        <f t="shared" ca="1" si="646"/>
        <v>0.52654762388845988</v>
      </c>
      <c r="N4770" s="15">
        <f ca="1">_xlfn.NORM.INV(M4770,'Input Parameters'!$E$26,'Input Parameters'!$F$26)</f>
        <v>3.5398478490255778E-2</v>
      </c>
      <c r="O4770" s="8">
        <f t="shared" ca="1" si="647"/>
        <v>0.98163179177714255</v>
      </c>
      <c r="P4770" s="29">
        <f ca="1">_xlfn.LOGNORM.INV(O4770,'Input Parameters'!$H$27,'Input Parameters'!$I$27)</f>
        <v>3.5868249456601133</v>
      </c>
      <c r="Q4770" s="10"/>
      <c r="R4770" s="15">
        <f>'Input Parameters'!$E$28</f>
        <v>12.7</v>
      </c>
      <c r="S4770" s="10">
        <f t="shared" ca="1" si="648"/>
        <v>0.60857345252502737</v>
      </c>
      <c r="T4770" s="25">
        <f ca="1">_xlfn.LOGNORM.INV(S4770,'Input Parameters'!$H$29,'Input Parameters'!$I$29)</f>
        <v>60.061851289281762</v>
      </c>
      <c r="U4770" s="10">
        <f t="shared" ca="1" si="649"/>
        <v>0.42445278918704543</v>
      </c>
      <c r="V4770" s="29">
        <f ca="1">IF('Input Parameters'!$D$30="Beta",_xlfn.BETA.INV(U4770,'Input Parameters'!$L$30,'Input Parameters'!$M$30,'Input Parameters'!$J$30,'Input Parameters'!$K$30),IF('Input Parameters'!$D$30="LogNorm",_xlfn.LOGNORM.INV(U4770,'Input Parameters'!$H$30,'Input Parameters'!$I$30)))</f>
        <v>0.92688850939474099</v>
      </c>
      <c r="W4770" s="2">
        <f ca="1">N4770+(P4770-N4770)*(1-ERF((T4770-R4770)/(2*SQRT(L4770*'Input Parameters'!$E$31))))</f>
        <v>0.15853027581271262</v>
      </c>
      <c r="X4770">
        <f t="shared" ca="1" si="650"/>
        <v>1</v>
      </c>
      <c r="Y4770" s="7"/>
    </row>
    <row r="4771" spans="1:25" ht="15" customHeight="1" x14ac:dyDescent="0.3">
      <c r="A4771" s="130">
        <v>4764</v>
      </c>
      <c r="B4771" s="10">
        <f t="shared" ca="1" si="642"/>
        <v>0.82676178653595878</v>
      </c>
      <c r="C4771" s="57">
        <f ca="1">_xlfn.NORM.INV(B4771,'Input Parameters'!$E$19,'Input Parameters'!$F$19)</f>
        <v>646.8521742782716</v>
      </c>
      <c r="D4771" s="10">
        <f t="shared" ca="1" si="643"/>
        <v>3.7562865943994717E-2</v>
      </c>
      <c r="E4771" s="59">
        <f ca="1">IF(_xlfn.NORM.INV(D4771,'Input Parameters'!$E$20,'Input Parameters'!$F$20)&lt;3500,3500,IF(_xlfn.NORM.INV(D4771,'Input Parameters'!$E$20,'Input Parameters'!$F$20)&gt;5500,5500,_xlfn.NORM.INV(D4771,'Input Parameters'!$E$20,'Input Parameters'!$F$20)))</f>
        <v>3554.2128275341029</v>
      </c>
      <c r="F4771" s="10">
        <f t="shared" ca="1" si="644"/>
        <v>0.69161293341081032</v>
      </c>
      <c r="G4771" s="61">
        <f ca="1">_xlfn.NORM.INV(F4771,'Input Parameters'!$E$21,'Input Parameters'!$F$21)</f>
        <v>288.78335971006379</v>
      </c>
      <c r="H4771" s="54">
        <f ca="1">EXP(E4771*(1/'Input Parameters'!$E$22-1/G4771))</f>
        <v>0.8376783702647137</v>
      </c>
      <c r="I4771" s="10">
        <f t="shared" ca="1" si="645"/>
        <v>0.15143091815855747</v>
      </c>
      <c r="J4771" s="29">
        <f ca="1">_xlfn.BETA.INV(I4771,'Input Parameters'!$L$24,'Input Parameters'!$M$24,'Input Parameters'!$J$24,'Input Parameters'!$K$24)</f>
        <v>0.43772178225508074</v>
      </c>
      <c r="K4771" s="156">
        <f ca="1">('Input Parameters'!$E$25/'Input Parameters'!$E$31)^$J4771</f>
        <v>4.328201466740185E-2</v>
      </c>
      <c r="L4771" s="66">
        <f ca="1">$H4771*$C4771*'Input Parameters'!$E$23*K4771</f>
        <v>23.45253602830341</v>
      </c>
      <c r="M4771" s="23">
        <f t="shared" ca="1" si="646"/>
        <v>7.768336469823911E-2</v>
      </c>
      <c r="N4771" s="15">
        <f ca="1">_xlfn.NORM.INV(M4771,'Input Parameters'!$E$26,'Input Parameters'!$F$26)</f>
        <v>4.1626091733702845E-3</v>
      </c>
      <c r="O4771" s="8">
        <f t="shared" ca="1" si="647"/>
        <v>0.60799232565582573</v>
      </c>
      <c r="P4771" s="29">
        <f ca="1">_xlfn.LOGNORM.INV(O4771,'Input Parameters'!$H$27,'Input Parameters'!$I$27)</f>
        <v>1.6071659939780318</v>
      </c>
      <c r="Q4771" s="10"/>
      <c r="R4771" s="15">
        <f>'Input Parameters'!$E$28</f>
        <v>12.7</v>
      </c>
      <c r="S4771" s="10">
        <f t="shared" ca="1" si="648"/>
        <v>0.48448329585671879</v>
      </c>
      <c r="T4771" s="25">
        <f ca="1">_xlfn.LOGNORM.INV(S4771,'Input Parameters'!$H$29,'Input Parameters'!$I$29)</f>
        <v>57.978029090032031</v>
      </c>
      <c r="U4771" s="10">
        <f t="shared" ca="1" si="649"/>
        <v>0.43348041509787272</v>
      </c>
      <c r="V4771" s="29">
        <f ca="1">IF('Input Parameters'!$D$30="Beta",_xlfn.BETA.INV(U4771,'Input Parameters'!$L$30,'Input Parameters'!$M$30,'Input Parameters'!$J$30,'Input Parameters'!$K$30),IF('Input Parameters'!$D$30="LogNorm",_xlfn.LOGNORM.INV(U4771,'Input Parameters'!$H$30,'Input Parameters'!$I$30)))</f>
        <v>0.935331705670299</v>
      </c>
      <c r="W4771" s="2">
        <f ca="1">N4771+(P4771-N4771)*(1-ERF((T4771-R4771)/(2*SQRT(L4771*'Input Parameters'!$E$31))))</f>
        <v>0.81935071440080331</v>
      </c>
      <c r="X4771">
        <f t="shared" ca="1" si="650"/>
        <v>1</v>
      </c>
      <c r="Y4771" s="7"/>
    </row>
    <row r="4772" spans="1:25" ht="15" customHeight="1" x14ac:dyDescent="0.3">
      <c r="A4772" s="130">
        <v>4765</v>
      </c>
      <c r="B4772" s="10">
        <f t="shared" ca="1" si="642"/>
        <v>0.69969101130751932</v>
      </c>
      <c r="C4772" s="57">
        <f ca="1">_xlfn.NORM.INV(B4772,'Input Parameters'!$E$19,'Input Parameters'!$F$19)</f>
        <v>611.53676704982331</v>
      </c>
      <c r="D4772" s="10">
        <f t="shared" ca="1" si="643"/>
        <v>0.5240944191779916</v>
      </c>
      <c r="E4772" s="59">
        <f ca="1">IF(_xlfn.NORM.INV(D4772,'Input Parameters'!$E$20,'Input Parameters'!$F$20)&lt;3500,3500,IF(_xlfn.NORM.INV(D4772,'Input Parameters'!$E$20,'Input Parameters'!$F$20)&gt;5500,5500,_xlfn.NORM.INV(D4772,'Input Parameters'!$E$20,'Input Parameters'!$F$20)))</f>
        <v>4842.3027614697539</v>
      </c>
      <c r="F4772" s="10">
        <f t="shared" ca="1" si="644"/>
        <v>8.7753879756674369E-2</v>
      </c>
      <c r="G4772" s="61">
        <f ca="1">_xlfn.NORM.INV(F4772,'Input Parameters'!$E$21,'Input Parameters'!$F$21)</f>
        <v>274.20192487421605</v>
      </c>
      <c r="H4772" s="54">
        <f ca="1">EXP(E4772*(1/'Input Parameters'!$E$22-1/G4772))</f>
        <v>0.32206788463786967</v>
      </c>
      <c r="I4772" s="10">
        <f t="shared" ca="1" si="645"/>
        <v>0.45281517839777841</v>
      </c>
      <c r="J4772" s="29">
        <f ca="1">_xlfn.BETA.INV(I4772,'Input Parameters'!$L$24,'Input Parameters'!$M$24,'Input Parameters'!$J$24,'Input Parameters'!$K$24)</f>
        <v>0.58796140208481573</v>
      </c>
      <c r="K4772" s="156">
        <f ca="1">('Input Parameters'!$E$25/'Input Parameters'!$E$31)^$J4772</f>
        <v>1.4731471148918155E-2</v>
      </c>
      <c r="L4772" s="66">
        <f ca="1">$H4772*$C4772*'Input Parameters'!$E$23*K4772</f>
        <v>2.9014568309614837</v>
      </c>
      <c r="M4772" s="23">
        <f t="shared" ca="1" si="646"/>
        <v>0.57750181516898391</v>
      </c>
      <c r="N4772" s="15">
        <f ca="1">_xlfn.NORM.INV(M4772,'Input Parameters'!$E$26,'Input Parameters'!$F$26)</f>
        <v>3.8105638644591849E-2</v>
      </c>
      <c r="O4772" s="8">
        <f t="shared" ca="1" si="647"/>
        <v>4.5876556101816401E-2</v>
      </c>
      <c r="P4772" s="29">
        <f ca="1">_xlfn.LOGNORM.INV(O4772,'Input Parameters'!$H$27,'Input Parameters'!$I$27)</f>
        <v>0.6751698218796458</v>
      </c>
      <c r="Q4772" s="10"/>
      <c r="R4772" s="15">
        <f>'Input Parameters'!$E$28</f>
        <v>12.7</v>
      </c>
      <c r="S4772" s="10">
        <f t="shared" ca="1" si="648"/>
        <v>0.45252410335571813</v>
      </c>
      <c r="T4772" s="25">
        <f ca="1">_xlfn.LOGNORM.INV(S4772,'Input Parameters'!$H$29,'Input Parameters'!$I$29)</f>
        <v>57.457144028830051</v>
      </c>
      <c r="U4772" s="10">
        <f t="shared" ca="1" si="649"/>
        <v>0.33780927625324098</v>
      </c>
      <c r="V4772" s="29">
        <f ca="1">IF('Input Parameters'!$D$30="Beta",_xlfn.BETA.INV(U4772,'Input Parameters'!$L$30,'Input Parameters'!$M$30,'Input Parameters'!$J$30,'Input Parameters'!$K$30),IF('Input Parameters'!$D$30="LogNorm",_xlfn.LOGNORM.INV(U4772,'Input Parameters'!$H$30,'Input Parameters'!$I$30)))</f>
        <v>0.84720977771021011</v>
      </c>
      <c r="W4772" s="2">
        <f ca="1">N4772+(P4772-N4772)*(1-ERF((T4772-R4772)/(2*SQRT(L4772*'Input Parameters'!$E$31))))</f>
        <v>7.8350831452630582E-2</v>
      </c>
      <c r="X4772">
        <f t="shared" ca="1" si="650"/>
        <v>1</v>
      </c>
      <c r="Y4772" s="7"/>
    </row>
    <row r="4773" spans="1:25" ht="15" customHeight="1" x14ac:dyDescent="0.3">
      <c r="A4773" s="130">
        <v>4766</v>
      </c>
      <c r="B4773" s="10">
        <f t="shared" ca="1" si="642"/>
        <v>0.84638987201113902</v>
      </c>
      <c r="C4773" s="57">
        <f ca="1">_xlfn.NORM.INV(B4773,'Input Parameters'!$E$19,'Input Parameters'!$F$19)</f>
        <v>653.5805968097103</v>
      </c>
      <c r="D4773" s="10">
        <f t="shared" ca="1" si="643"/>
        <v>0.16453106353546587</v>
      </c>
      <c r="E4773" s="59">
        <f ca="1">IF(_xlfn.NORM.INV(D4773,'Input Parameters'!$E$20,'Input Parameters'!$F$20)&lt;3500,3500,IF(_xlfn.NORM.INV(D4773,'Input Parameters'!$E$20,'Input Parameters'!$F$20)&gt;5500,5500,_xlfn.NORM.INV(D4773,'Input Parameters'!$E$20,'Input Parameters'!$F$20)))</f>
        <v>4116.7966984660425</v>
      </c>
      <c r="F4773" s="10">
        <f t="shared" ca="1" si="644"/>
        <v>0.18955320100039985</v>
      </c>
      <c r="G4773" s="61">
        <f ca="1">_xlfn.NORM.INV(F4773,'Input Parameters'!$E$21,'Input Parameters'!$F$21)</f>
        <v>277.93678437672793</v>
      </c>
      <c r="H4773" s="54">
        <f ca="1">EXP(E4773*(1/'Input Parameters'!$E$22-1/G4773))</f>
        <v>0.46697072879321522</v>
      </c>
      <c r="I4773" s="10">
        <f t="shared" ca="1" si="645"/>
        <v>0.98497342691688194</v>
      </c>
      <c r="J4773" s="29">
        <f ca="1">_xlfn.BETA.INV(I4773,'Input Parameters'!$L$24,'Input Parameters'!$M$24,'Input Parameters'!$J$24,'Input Parameters'!$K$24)</f>
        <v>0.88524472100678397</v>
      </c>
      <c r="K4773" s="156">
        <f ca="1">('Input Parameters'!$E$25/'Input Parameters'!$E$31)^$J4773</f>
        <v>1.7461441659085448E-3</v>
      </c>
      <c r="L4773" s="66">
        <f ca="1">$H4773*$C4773*'Input Parameters'!$E$23*K4773</f>
        <v>0.53292845116875054</v>
      </c>
      <c r="M4773" s="23">
        <f t="shared" ca="1" si="646"/>
        <v>0.97492297240952885</v>
      </c>
      <c r="N4773" s="15">
        <f ca="1">_xlfn.NORM.INV(M4773,'Input Parameters'!$E$26,'Input Parameters'!$F$26)</f>
        <v>7.5131602434563696E-2</v>
      </c>
      <c r="O4773" s="8">
        <f t="shared" ca="1" si="647"/>
        <v>0.7332573005356936</v>
      </c>
      <c r="P4773" s="29">
        <f ca="1">_xlfn.LOGNORM.INV(O4773,'Input Parameters'!$H$27,'Input Parameters'!$I$27)</f>
        <v>1.8751688185970652</v>
      </c>
      <c r="Q4773" s="10"/>
      <c r="R4773" s="15">
        <f>'Input Parameters'!$E$28</f>
        <v>12.7</v>
      </c>
      <c r="S4773" s="10">
        <f t="shared" ca="1" si="648"/>
        <v>0.79224628486020854</v>
      </c>
      <c r="T4773" s="25">
        <f ca="1">_xlfn.LOGNORM.INV(S4773,'Input Parameters'!$H$29,'Input Parameters'!$I$29)</f>
        <v>63.806140547436144</v>
      </c>
      <c r="U4773" s="10">
        <f t="shared" ca="1" si="649"/>
        <v>0.40675973199210214</v>
      </c>
      <c r="V4773" s="29">
        <f ca="1">IF('Input Parameters'!$D$30="Beta",_xlfn.BETA.INV(U4773,'Input Parameters'!$L$30,'Input Parameters'!$M$30,'Input Parameters'!$J$30,'Input Parameters'!$K$30),IF('Input Parameters'!$D$30="LogNorm",_xlfn.LOGNORM.INV(U4773,'Input Parameters'!$H$30,'Input Parameters'!$I$30)))</f>
        <v>0.91045146169886859</v>
      </c>
      <c r="W4773" s="2">
        <f ca="1">N4773+(P4773-N4773)*(1-ERF((T4773-R4773)/(2*SQRT(L4773*'Input Parameters'!$E$31))))</f>
        <v>7.5132936863333652E-2</v>
      </c>
      <c r="X4773">
        <f t="shared" ca="1" si="650"/>
        <v>1</v>
      </c>
      <c r="Y4773" s="7"/>
    </row>
    <row r="4774" spans="1:25" ht="15" customHeight="1" x14ac:dyDescent="0.3">
      <c r="A4774" s="130">
        <v>4767</v>
      </c>
      <c r="B4774" s="10">
        <f t="shared" ca="1" si="642"/>
        <v>0.11782024041320371</v>
      </c>
      <c r="C4774" s="57">
        <f ca="1">_xlfn.NORM.INV(B4774,'Input Parameters'!$E$19,'Input Parameters'!$F$19)</f>
        <v>467.08689016679773</v>
      </c>
      <c r="D4774" s="10">
        <f t="shared" ca="1" si="643"/>
        <v>0.79951652401006845</v>
      </c>
      <c r="E4774" s="59">
        <f ca="1">IF(_xlfn.NORM.INV(D4774,'Input Parameters'!$E$20,'Input Parameters'!$F$20)&lt;3500,3500,IF(_xlfn.NORM.INV(D4774,'Input Parameters'!$E$20,'Input Parameters'!$F$20)&gt;5500,5500,_xlfn.NORM.INV(D4774,'Input Parameters'!$E$20,'Input Parameters'!$F$20)))</f>
        <v>5387.9268861637502</v>
      </c>
      <c r="F4774" s="10">
        <f t="shared" ca="1" si="644"/>
        <v>0.82564309512377432</v>
      </c>
      <c r="G4774" s="61">
        <f ca="1">_xlfn.NORM.INV(F4774,'Input Parameters'!$E$21,'Input Parameters'!$F$21)</f>
        <v>292.21550379193792</v>
      </c>
      <c r="H4774" s="54">
        <f ca="1">EXP(E4774*(1/'Input Parameters'!$E$22-1/G4774))</f>
        <v>0.95183120974193403</v>
      </c>
      <c r="I4774" s="10">
        <f t="shared" ca="1" si="645"/>
        <v>0.41519848505459467</v>
      </c>
      <c r="J4774" s="29">
        <f ca="1">_xlfn.BETA.INV(I4774,'Input Parameters'!$L$24,'Input Parameters'!$M$24,'Input Parameters'!$J$24,'Input Parameters'!$K$24)</f>
        <v>0.57233970904189235</v>
      </c>
      <c r="K4774" s="156">
        <f ca="1">('Input Parameters'!$E$25/'Input Parameters'!$E$31)^$J4774</f>
        <v>1.6478377392339882E-2</v>
      </c>
      <c r="L4774" s="66">
        <f ca="1">$H4774*$C4774*'Input Parameters'!$E$23*K4774</f>
        <v>7.326086866120332</v>
      </c>
      <c r="M4774" s="23">
        <f t="shared" ca="1" si="646"/>
        <v>0.7202377492282368</v>
      </c>
      <c r="N4774" s="15">
        <f ca="1">_xlfn.NORM.INV(M4774,'Input Parameters'!$E$26,'Input Parameters'!$F$26)</f>
        <v>4.62545065183948E-2</v>
      </c>
      <c r="O4774" s="8">
        <f t="shared" ca="1" si="647"/>
        <v>0.99240572718448317</v>
      </c>
      <c r="P4774" s="29">
        <f ca="1">_xlfn.LOGNORM.INV(O4774,'Input Parameters'!$H$27,'Input Parameters'!$I$27)</f>
        <v>4.1675158633088314</v>
      </c>
      <c r="Q4774" s="10"/>
      <c r="R4774" s="15">
        <f>'Input Parameters'!$E$28</f>
        <v>12.7</v>
      </c>
      <c r="S4774" s="10">
        <f t="shared" ca="1" si="648"/>
        <v>0.914671724367904</v>
      </c>
      <c r="T4774" s="25">
        <f ca="1">_xlfn.LOGNORM.INV(S4774,'Input Parameters'!$H$29,'Input Parameters'!$I$29)</f>
        <v>67.915026947098355</v>
      </c>
      <c r="U4774" s="10">
        <f t="shared" ca="1" si="649"/>
        <v>0.65536685547511242</v>
      </c>
      <c r="V4774" s="29">
        <f ca="1">IF('Input Parameters'!$D$30="Beta",_xlfn.BETA.INV(U4774,'Input Parameters'!$L$30,'Input Parameters'!$M$30,'Input Parameters'!$J$30,'Input Parameters'!$K$30),IF('Input Parameters'!$D$30="LogNorm",_xlfn.LOGNORM.INV(U4774,'Input Parameters'!$H$30,'Input Parameters'!$I$30)))</f>
        <v>1.1698625752491019</v>
      </c>
      <c r="W4774" s="2">
        <f ca="1">N4774+(P4774-N4774)*(1-ERF((T4774-R4774)/(2*SQRT(L4774*'Input Parameters'!$E$31))))</f>
        <v>0.66102440647734506</v>
      </c>
      <c r="X4774">
        <f t="shared" ca="1" si="650"/>
        <v>1</v>
      </c>
      <c r="Y4774" s="7"/>
    </row>
    <row r="4775" spans="1:25" ht="15" customHeight="1" x14ac:dyDescent="0.3">
      <c r="A4775" s="130">
        <v>4768</v>
      </c>
      <c r="B4775" s="10">
        <f t="shared" ca="1" si="642"/>
        <v>0.90269145462757128</v>
      </c>
      <c r="C4775" s="57">
        <f ca="1">_xlfn.NORM.INV(B4775,'Input Parameters'!$E$19,'Input Parameters'!$F$19)</f>
        <v>676.89996188602447</v>
      </c>
      <c r="D4775" s="10">
        <f t="shared" ca="1" si="643"/>
        <v>0.26622505066051283</v>
      </c>
      <c r="E4775" s="59">
        <f ca="1">IF(_xlfn.NORM.INV(D4775,'Input Parameters'!$E$20,'Input Parameters'!$F$20)&lt;3500,3500,IF(_xlfn.NORM.INV(D4775,'Input Parameters'!$E$20,'Input Parameters'!$F$20)&gt;5500,5500,_xlfn.NORM.INV(D4775,'Input Parameters'!$E$20,'Input Parameters'!$F$20)))</f>
        <v>4363.010806975718</v>
      </c>
      <c r="F4775" s="10">
        <f t="shared" ca="1" si="644"/>
        <v>1.0623464734756616E-2</v>
      </c>
      <c r="G4775" s="61">
        <f ca="1">_xlfn.NORM.INV(F4775,'Input Parameters'!$E$21,'Input Parameters'!$F$21)</f>
        <v>266.74395881803156</v>
      </c>
      <c r="H4775" s="54">
        <f ca="1">EXP(E4775*(1/'Input Parameters'!$E$22-1/G4775))</f>
        <v>0.23090987734954432</v>
      </c>
      <c r="I4775" s="10">
        <f t="shared" ca="1" si="645"/>
        <v>0.13005917782186305</v>
      </c>
      <c r="J4775" s="29">
        <f ca="1">_xlfn.BETA.INV(I4775,'Input Parameters'!$L$24,'Input Parameters'!$M$24,'Input Parameters'!$J$24,'Input Parameters'!$K$24)</f>
        <v>0.42216546817447037</v>
      </c>
      <c r="K4775" s="156">
        <f ca="1">('Input Parameters'!$E$25/'Input Parameters'!$E$31)^$J4775</f>
        <v>4.8391837101745251E-2</v>
      </c>
      <c r="L4775" s="66">
        <f ca="1">$H4775*$C4775*'Input Parameters'!$E$23*K4775</f>
        <v>7.5637838548024865</v>
      </c>
      <c r="M4775" s="23">
        <f t="shared" ca="1" si="646"/>
        <v>0.8628336398662001</v>
      </c>
      <c r="N4775" s="15">
        <f ca="1">_xlfn.NORM.INV(M4775,'Input Parameters'!$E$26,'Input Parameters'!$F$26)</f>
        <v>5.6955921610548015E-2</v>
      </c>
      <c r="O4775" s="8">
        <f t="shared" ca="1" si="647"/>
        <v>0.3232853283669006</v>
      </c>
      <c r="P4775" s="29">
        <f ca="1">_xlfn.LOGNORM.INV(O4775,'Input Parameters'!$H$27,'Input Parameters'!$I$27)</f>
        <v>1.162243921648195</v>
      </c>
      <c r="Q4775" s="10"/>
      <c r="R4775" s="15">
        <f>'Input Parameters'!$E$28</f>
        <v>12.7</v>
      </c>
      <c r="S4775" s="10">
        <f t="shared" ca="1" si="648"/>
        <v>0.69470236483763714</v>
      </c>
      <c r="T4775" s="25">
        <f ca="1">_xlfn.LOGNORM.INV(S4775,'Input Parameters'!$H$29,'Input Parameters'!$I$29)</f>
        <v>61.658079762433708</v>
      </c>
      <c r="U4775" s="10">
        <f t="shared" ca="1" si="649"/>
        <v>0.37067834219134599</v>
      </c>
      <c r="V4775" s="29">
        <f ca="1">IF('Input Parameters'!$D$30="Beta",_xlfn.BETA.INV(U4775,'Input Parameters'!$L$30,'Input Parameters'!$M$30,'Input Parameters'!$J$30,'Input Parameters'!$K$30),IF('Input Parameters'!$D$30="LogNorm",_xlfn.LOGNORM.INV(U4775,'Input Parameters'!$H$30,'Input Parameters'!$I$30)))</f>
        <v>0.87726174229187937</v>
      </c>
      <c r="W4775" s="2">
        <f ca="1">N4775+(P4775-N4775)*(1-ERF((T4775-R4775)/(2*SQRT(L4775*'Input Parameters'!$E$31))))</f>
        <v>0.28698878078395151</v>
      </c>
      <c r="X4775">
        <f t="shared" ca="1" si="650"/>
        <v>1</v>
      </c>
      <c r="Y4775" s="7"/>
    </row>
    <row r="4776" spans="1:25" ht="15" customHeight="1" x14ac:dyDescent="0.3">
      <c r="A4776" s="130">
        <v>4769</v>
      </c>
      <c r="B4776" s="10">
        <f t="shared" ca="1" si="642"/>
        <v>0.13615639243175337</v>
      </c>
      <c r="C4776" s="57">
        <f ca="1">_xlfn.NORM.INV(B4776,'Input Parameters'!$E$19,'Input Parameters'!$F$19)</f>
        <v>474.53995375623572</v>
      </c>
      <c r="D4776" s="10">
        <f t="shared" ca="1" si="643"/>
        <v>0.61181923109578473</v>
      </c>
      <c r="E4776" s="59">
        <f ca="1">IF(_xlfn.NORM.INV(D4776,'Input Parameters'!$E$20,'Input Parameters'!$F$20)&lt;3500,3500,IF(_xlfn.NORM.INV(D4776,'Input Parameters'!$E$20,'Input Parameters'!$F$20)&gt;5500,5500,_xlfn.NORM.INV(D4776,'Input Parameters'!$E$20,'Input Parameters'!$F$20)))</f>
        <v>4998.8446145990429</v>
      </c>
      <c r="F4776" s="10">
        <f t="shared" ca="1" si="644"/>
        <v>9.1083653330816583E-2</v>
      </c>
      <c r="G4776" s="61">
        <f ca="1">_xlfn.NORM.INV(F4776,'Input Parameters'!$E$21,'Input Parameters'!$F$21)</f>
        <v>274.36388334988402</v>
      </c>
      <c r="H4776" s="54">
        <f ca="1">EXP(E4776*(1/'Input Parameters'!$E$22-1/G4776))</f>
        <v>0.31384415827855194</v>
      </c>
      <c r="I4776" s="10">
        <f t="shared" ca="1" si="645"/>
        <v>0.84879458605215274</v>
      </c>
      <c r="J4776" s="29">
        <f ca="1">_xlfn.BETA.INV(I4776,'Input Parameters'!$L$24,'Input Parameters'!$M$24,'Input Parameters'!$J$24,'Input Parameters'!$K$24)</f>
        <v>0.76056549417249186</v>
      </c>
      <c r="K4776" s="156">
        <f ca="1">('Input Parameters'!$E$25/'Input Parameters'!$E$31)^$J4776</f>
        <v>4.270805313423125E-3</v>
      </c>
      <c r="L4776" s="66">
        <f ca="1">$H4776*$C4776*'Input Parameters'!$E$23*K4776</f>
        <v>0.6360578359712924</v>
      </c>
      <c r="M4776" s="23">
        <f t="shared" ca="1" si="646"/>
        <v>0.65755085577484917</v>
      </c>
      <c r="N4776" s="15">
        <f ca="1">_xlfn.NORM.INV(M4776,'Input Parameters'!$E$26,'Input Parameters'!$F$26)</f>
        <v>4.2521550517717902E-2</v>
      </c>
      <c r="O4776" s="8">
        <f t="shared" ca="1" si="647"/>
        <v>0.89896260196738642</v>
      </c>
      <c r="P4776" s="29">
        <f ca="1">_xlfn.LOGNORM.INV(O4776,'Input Parameters'!$H$27,'Input Parameters'!$I$27)</f>
        <v>2.5032227961673428</v>
      </c>
      <c r="Q4776" s="10"/>
      <c r="R4776" s="15">
        <f>'Input Parameters'!$E$28</f>
        <v>12.7</v>
      </c>
      <c r="S4776" s="10">
        <f t="shared" ca="1" si="648"/>
        <v>0.3583037476391806</v>
      </c>
      <c r="T4776" s="25">
        <f ca="1">_xlfn.LOGNORM.INV(S4776,'Input Parameters'!$H$29,'Input Parameters'!$I$29)</f>
        <v>55.906310316458345</v>
      </c>
      <c r="U4776" s="10">
        <f t="shared" ca="1" si="649"/>
        <v>0.26235180947869918</v>
      </c>
      <c r="V4776" s="29">
        <f ca="1">IF('Input Parameters'!$D$30="Beta",_xlfn.BETA.INV(U4776,'Input Parameters'!$L$30,'Input Parameters'!$M$30,'Input Parameters'!$J$30,'Input Parameters'!$K$30),IF('Input Parameters'!$D$30="LogNorm",_xlfn.LOGNORM.INV(U4776,'Input Parameters'!$H$30,'Input Parameters'!$I$30)))</f>
        <v>0.77752372536742886</v>
      </c>
      <c r="W4776" s="2">
        <f ca="1">N4776+(P4776-N4776)*(1-ERF((T4776-R4776)/(2*SQRT(L4776*'Input Parameters'!$E$31))))</f>
        <v>4.2835912342030324E-2</v>
      </c>
      <c r="X4776">
        <f t="shared" ca="1" si="650"/>
        <v>1</v>
      </c>
      <c r="Y4776" s="7"/>
    </row>
    <row r="4777" spans="1:25" ht="15" customHeight="1" x14ac:dyDescent="0.3">
      <c r="A4777" s="130">
        <v>4770</v>
      </c>
      <c r="B4777" s="10">
        <f t="shared" ca="1" si="642"/>
        <v>0.93514353783807791</v>
      </c>
      <c r="C4777" s="57">
        <f ca="1">_xlfn.NORM.INV(B4777,'Input Parameters'!$E$19,'Input Parameters'!$F$19)</f>
        <v>695.33735021210123</v>
      </c>
      <c r="D4777" s="10">
        <f t="shared" ca="1" si="643"/>
        <v>0.44650447763328693</v>
      </c>
      <c r="E4777" s="59">
        <f ca="1">IF(_xlfn.NORM.INV(D4777,'Input Parameters'!$E$20,'Input Parameters'!$F$20)&lt;3500,3500,IF(_xlfn.NORM.INV(D4777,'Input Parameters'!$E$20,'Input Parameters'!$F$20)&gt;5500,5500,_xlfn.NORM.INV(D4777,'Input Parameters'!$E$20,'Input Parameters'!$F$20)))</f>
        <v>4705.8515441046493</v>
      </c>
      <c r="F4777" s="10">
        <f t="shared" ca="1" si="644"/>
        <v>0.31188824189098818</v>
      </c>
      <c r="G4777" s="61">
        <f ca="1">_xlfn.NORM.INV(F4777,'Input Parameters'!$E$21,'Input Parameters'!$F$21)</f>
        <v>280.99462949138098</v>
      </c>
      <c r="H4777" s="54">
        <f ca="1">EXP(E4777*(1/'Input Parameters'!$E$22-1/G4777))</f>
        <v>0.50348772344038695</v>
      </c>
      <c r="I4777" s="10">
        <f t="shared" ca="1" si="645"/>
        <v>0.16777555847483772</v>
      </c>
      <c r="J4777" s="29">
        <f ca="1">_xlfn.BETA.INV(I4777,'Input Parameters'!$L$24,'Input Parameters'!$M$24,'Input Parameters'!$J$24,'Input Parameters'!$K$24)</f>
        <v>0.44872180784488386</v>
      </c>
      <c r="K4777" s="156">
        <f ca="1">('Input Parameters'!$E$25/'Input Parameters'!$E$31)^$J4777</f>
        <v>3.9997940868875231E-2</v>
      </c>
      <c r="L4777" s="66">
        <f ca="1">$H4777*$C4777*'Input Parameters'!$E$23*K4777</f>
        <v>14.003031890174192</v>
      </c>
      <c r="M4777" s="23">
        <f t="shared" ca="1" si="646"/>
        <v>0.99692822107426049</v>
      </c>
      <c r="N4777" s="15">
        <f ca="1">_xlfn.NORM.INV(M4777,'Input Parameters'!$E$26,'Input Parameters'!$F$26)</f>
        <v>9.1540405092295357E-2</v>
      </c>
      <c r="O4777" s="8">
        <f t="shared" ca="1" si="647"/>
        <v>0.5913699565551408</v>
      </c>
      <c r="P4777" s="29">
        <f ca="1">_xlfn.LOGNORM.INV(O4777,'Input Parameters'!$H$27,'Input Parameters'!$I$27)</f>
        <v>1.5768670263229048</v>
      </c>
      <c r="Q4777" s="10"/>
      <c r="R4777" s="15">
        <f>'Input Parameters'!$E$28</f>
        <v>12.7</v>
      </c>
      <c r="S4777" s="10">
        <f t="shared" ca="1" si="648"/>
        <v>0.22147544885051018</v>
      </c>
      <c r="T4777" s="25">
        <f ca="1">_xlfn.LOGNORM.INV(S4777,'Input Parameters'!$H$29,'Input Parameters'!$I$29)</f>
        <v>53.425801763296519</v>
      </c>
      <c r="U4777" s="10">
        <f t="shared" ca="1" si="649"/>
        <v>8.5290875649148501E-2</v>
      </c>
      <c r="V4777" s="29">
        <f ca="1">IF('Input Parameters'!$D$30="Beta",_xlfn.BETA.INV(U4777,'Input Parameters'!$L$30,'Input Parameters'!$M$30,'Input Parameters'!$J$30,'Input Parameters'!$K$30),IF('Input Parameters'!$D$30="LogNorm",_xlfn.LOGNORM.INV(U4777,'Input Parameters'!$H$30,'Input Parameters'!$I$30)))</f>
        <v>0.58206120857862698</v>
      </c>
      <c r="W4777" s="2">
        <f ca="1">N4777+(P4777-N4777)*(1-ERF((T4777-R4777)/(2*SQRT(L4777*'Input Parameters'!$E$31))))</f>
        <v>0.74740087502669406</v>
      </c>
      <c r="X4777">
        <f t="shared" ca="1" si="650"/>
        <v>0</v>
      </c>
      <c r="Y4777" s="7"/>
    </row>
    <row r="4778" spans="1:25" ht="15" customHeight="1" x14ac:dyDescent="0.3">
      <c r="A4778" s="130">
        <v>4771</v>
      </c>
      <c r="B4778" s="10">
        <f t="shared" ca="1" si="642"/>
        <v>0.67195472401858569</v>
      </c>
      <c r="C4778" s="57">
        <f ca="1">_xlfn.NORM.INV(B4778,'Input Parameters'!$E$19,'Input Parameters'!$F$19)</f>
        <v>604.92930196260249</v>
      </c>
      <c r="D4778" s="10">
        <f t="shared" ca="1" si="643"/>
        <v>0.66699704663175841</v>
      </c>
      <c r="E4778" s="59">
        <f ca="1">IF(_xlfn.NORM.INV(D4778,'Input Parameters'!$E$20,'Input Parameters'!$F$20)&lt;3500,3500,IF(_xlfn.NORM.INV(D4778,'Input Parameters'!$E$20,'Input Parameters'!$F$20)&gt;5500,5500,_xlfn.NORM.INV(D4778,'Input Parameters'!$E$20,'Input Parameters'!$F$20)))</f>
        <v>5102.1452795243258</v>
      </c>
      <c r="F4778" s="10">
        <f t="shared" ca="1" si="644"/>
        <v>0.29332220347431259</v>
      </c>
      <c r="G4778" s="61">
        <f ca="1">_xlfn.NORM.INV(F4778,'Input Parameters'!$E$21,'Input Parameters'!$F$21)</f>
        <v>280.57647773817848</v>
      </c>
      <c r="H4778" s="54">
        <f ca="1">EXP(E4778*(1/'Input Parameters'!$E$22-1/G4778))</f>
        <v>0.46253032750469159</v>
      </c>
      <c r="I4778" s="10">
        <f t="shared" ca="1" si="645"/>
        <v>0.5856883349817037</v>
      </c>
      <c r="J4778" s="29">
        <f ca="1">_xlfn.BETA.INV(I4778,'Input Parameters'!$L$24,'Input Parameters'!$M$24,'Input Parameters'!$J$24,'Input Parameters'!$K$24)</f>
        <v>0.64161866912046928</v>
      </c>
      <c r="K4778" s="156">
        <f ca="1">('Input Parameters'!$E$25/'Input Parameters'!$E$31)^$J4778</f>
        <v>1.002491138617387E-2</v>
      </c>
      <c r="L4778" s="66">
        <f ca="1">$H4778*$C4778*'Input Parameters'!$E$23*K4778</f>
        <v>2.8049516412588669</v>
      </c>
      <c r="M4778" s="23">
        <f t="shared" ca="1" si="646"/>
        <v>0.90068869732477974</v>
      </c>
      <c r="N4778" s="15">
        <f ca="1">_xlfn.NORM.INV(M4778,'Input Parameters'!$E$26,'Input Parameters'!$F$26)</f>
        <v>6.0995200019540452E-2</v>
      </c>
      <c r="O4778" s="8">
        <f t="shared" ca="1" si="647"/>
        <v>0.76381937149411816</v>
      </c>
      <c r="P4778" s="29">
        <f ca="1">_xlfn.LOGNORM.INV(O4778,'Input Parameters'!$H$27,'Input Parameters'!$I$27)</f>
        <v>1.9564804676340812</v>
      </c>
      <c r="Q4778" s="10"/>
      <c r="R4778" s="15">
        <f>'Input Parameters'!$E$28</f>
        <v>12.7</v>
      </c>
      <c r="S4778" s="10">
        <f t="shared" ca="1" si="648"/>
        <v>0.11071158691279148</v>
      </c>
      <c r="T4778" s="25">
        <f ca="1">_xlfn.LOGNORM.INV(S4778,'Input Parameters'!$H$29,'Input Parameters'!$I$29)</f>
        <v>50.762081956749533</v>
      </c>
      <c r="U4778" s="10">
        <f t="shared" ca="1" si="649"/>
        <v>0.45904946805815861</v>
      </c>
      <c r="V4778" s="29">
        <f ca="1">IF('Input Parameters'!$D$30="Beta",_xlfn.BETA.INV(U4778,'Input Parameters'!$L$30,'Input Parameters'!$M$30,'Input Parameters'!$J$30,'Input Parameters'!$K$30),IF('Input Parameters'!$D$30="LogNorm",_xlfn.LOGNORM.INV(U4778,'Input Parameters'!$H$30,'Input Parameters'!$I$30)))</f>
        <v>0.95949970922057159</v>
      </c>
      <c r="W4778" s="2">
        <f ca="1">N4778+(P4778-N4778)*(1-ERF((T4778-R4778)/(2*SQRT(L4778*'Input Parameters'!$E$31))))</f>
        <v>0.26581223781974483</v>
      </c>
      <c r="X4778">
        <f t="shared" ca="1" si="650"/>
        <v>1</v>
      </c>
      <c r="Y4778" s="7"/>
    </row>
    <row r="4779" spans="1:25" ht="15" customHeight="1" x14ac:dyDescent="0.3">
      <c r="A4779" s="130">
        <v>4772</v>
      </c>
      <c r="B4779" s="10">
        <f t="shared" ca="1" si="642"/>
        <v>0.25382235580640622</v>
      </c>
      <c r="C4779" s="57">
        <f ca="1">_xlfn.NORM.INV(B4779,'Input Parameters'!$E$19,'Input Parameters'!$F$19)</f>
        <v>511.31794238410606</v>
      </c>
      <c r="D4779" s="10">
        <f t="shared" ca="1" si="643"/>
        <v>0.33044104990072432</v>
      </c>
      <c r="E4779" s="59">
        <f ca="1">IF(_xlfn.NORM.INV(D4779,'Input Parameters'!$E$20,'Input Parameters'!$F$20)&lt;3500,3500,IF(_xlfn.NORM.INV(D4779,'Input Parameters'!$E$20,'Input Parameters'!$F$20)&gt;5500,5500,_xlfn.NORM.INV(D4779,'Input Parameters'!$E$20,'Input Parameters'!$F$20)))</f>
        <v>4492.9130646471494</v>
      </c>
      <c r="F4779" s="10">
        <f t="shared" ca="1" si="644"/>
        <v>0.11640722222428268</v>
      </c>
      <c r="G4779" s="61">
        <f ca="1">_xlfn.NORM.INV(F4779,'Input Parameters'!$E$21,'Input Parameters'!$F$21)</f>
        <v>275.47191751687643</v>
      </c>
      <c r="H4779" s="54">
        <f ca="1">EXP(E4779*(1/'Input Parameters'!$E$22-1/G4779))</f>
        <v>0.37692742379734889</v>
      </c>
      <c r="I4779" s="10">
        <f t="shared" ca="1" si="645"/>
        <v>7.8242367266051938E-2</v>
      </c>
      <c r="J4779" s="29">
        <f ca="1">_xlfn.BETA.INV(I4779,'Input Parameters'!$L$24,'Input Parameters'!$M$24,'Input Parameters'!$J$24,'Input Parameters'!$K$24)</f>
        <v>0.37583323587367501</v>
      </c>
      <c r="K4779" s="156">
        <f ca="1">('Input Parameters'!$E$25/'Input Parameters'!$E$31)^$J4779</f>
        <v>6.7470983019370129E-2</v>
      </c>
      <c r="L4779" s="66">
        <f ca="1">$H4779*$C4779*'Input Parameters'!$E$23*K4779</f>
        <v>13.003666011022867</v>
      </c>
      <c r="M4779" s="23">
        <f t="shared" ca="1" si="646"/>
        <v>0.94344059028460547</v>
      </c>
      <c r="N4779" s="15">
        <f ca="1">_xlfn.NORM.INV(M4779,'Input Parameters'!$E$26,'Input Parameters'!$F$26)</f>
        <v>6.7270913642972691E-2</v>
      </c>
      <c r="O4779" s="8">
        <f t="shared" ca="1" si="647"/>
        <v>0.95783428029195827</v>
      </c>
      <c r="P4779" s="29">
        <f ca="1">_xlfn.LOGNORM.INV(O4779,'Input Parameters'!$H$27,'Input Parameters'!$I$27)</f>
        <v>3.0552226694474691</v>
      </c>
      <c r="Q4779" s="10"/>
      <c r="R4779" s="15">
        <f>'Input Parameters'!$E$28</f>
        <v>12.7</v>
      </c>
      <c r="S4779" s="10">
        <f t="shared" ca="1" si="648"/>
        <v>0.26904203690828776</v>
      </c>
      <c r="T4779" s="25">
        <f ca="1">_xlfn.LOGNORM.INV(S4779,'Input Parameters'!$H$29,'Input Parameters'!$I$29)</f>
        <v>54.342357011480715</v>
      </c>
      <c r="U4779" s="10">
        <f t="shared" ca="1" si="649"/>
        <v>6.4757659888963759E-2</v>
      </c>
      <c r="V4779" s="29">
        <f ca="1">IF('Input Parameters'!$D$30="Beta",_xlfn.BETA.INV(U4779,'Input Parameters'!$L$30,'Input Parameters'!$M$30,'Input Parameters'!$J$30,'Input Parameters'!$K$30),IF('Input Parameters'!$D$30="LogNorm",_xlfn.LOGNORM.INV(U4779,'Input Parameters'!$H$30,'Input Parameters'!$I$30)))</f>
        <v>0.54956536379021514</v>
      </c>
      <c r="W4779" s="2">
        <f ca="1">N4779+(P4779-N4779)*(1-ERF((T4779-R4779)/(2*SQRT(L4779*'Input Parameters'!$E$31))))</f>
        <v>1.3048227855913026</v>
      </c>
      <c r="X4779">
        <f t="shared" ca="1" si="650"/>
        <v>0</v>
      </c>
      <c r="Y4779" s="7"/>
    </row>
    <row r="4780" spans="1:25" ht="15" customHeight="1" x14ac:dyDescent="0.3">
      <c r="A4780" s="130">
        <v>4773</v>
      </c>
      <c r="B4780" s="10">
        <f t="shared" ca="1" si="642"/>
        <v>0.80267042565703728</v>
      </c>
      <c r="C4780" s="57">
        <f ca="1">_xlfn.NORM.INV(B4780,'Input Parameters'!$E$19,'Input Parameters'!$F$19)</f>
        <v>639.2262652222397</v>
      </c>
      <c r="D4780" s="10">
        <f t="shared" ca="1" si="643"/>
        <v>0.2994688453019797</v>
      </c>
      <c r="E4780" s="59">
        <f ca="1">IF(_xlfn.NORM.INV(D4780,'Input Parameters'!$E$20,'Input Parameters'!$F$20)&lt;3500,3500,IF(_xlfn.NORM.INV(D4780,'Input Parameters'!$E$20,'Input Parameters'!$F$20)&gt;5500,5500,_xlfn.NORM.INV(D4780,'Input Parameters'!$E$20,'Input Parameters'!$F$20)))</f>
        <v>4431.8498529457984</v>
      </c>
      <c r="F4780" s="10">
        <f t="shared" ca="1" si="644"/>
        <v>0.27946830262118116</v>
      </c>
      <c r="G4780" s="61">
        <f ca="1">_xlfn.NORM.INV(F4780,'Input Parameters'!$E$21,'Input Parameters'!$F$21)</f>
        <v>280.25644514078965</v>
      </c>
      <c r="H4780" s="54">
        <f ca="1">EXP(E4780*(1/'Input Parameters'!$E$22-1/G4780))</f>
        <v>0.50268852863102598</v>
      </c>
      <c r="I4780" s="10">
        <f t="shared" ca="1" si="645"/>
        <v>0.28061459121609011</v>
      </c>
      <c r="J4780" s="29">
        <f ca="1">_xlfn.BETA.INV(I4780,'Input Parameters'!$L$24,'Input Parameters'!$M$24,'Input Parameters'!$J$24,'Input Parameters'!$K$24)</f>
        <v>0.51177576495873556</v>
      </c>
      <c r="K4780" s="156">
        <f ca="1">('Input Parameters'!$E$25/'Input Parameters'!$E$31)^$J4780</f>
        <v>2.5444698320082709E-2</v>
      </c>
      <c r="L4780" s="66">
        <f ca="1">$H4780*$C4780*'Input Parameters'!$E$23*K4780</f>
        <v>8.1761884401213845</v>
      </c>
      <c r="M4780" s="23">
        <f t="shared" ca="1" si="646"/>
        <v>0.25389312765779781</v>
      </c>
      <c r="N4780" s="15">
        <f ca="1">_xlfn.NORM.INV(M4780,'Input Parameters'!$E$26,'Input Parameters'!$F$26)</f>
        <v>2.0091938543524732E-2</v>
      </c>
      <c r="O4780" s="8">
        <f t="shared" ca="1" si="647"/>
        <v>0.80062851906509991</v>
      </c>
      <c r="P4780" s="29">
        <f ca="1">_xlfn.LOGNORM.INV(O4780,'Input Parameters'!$H$27,'Input Parameters'!$I$27)</f>
        <v>2.0679308213609273</v>
      </c>
      <c r="Q4780" s="10"/>
      <c r="R4780" s="15">
        <f>'Input Parameters'!$E$28</f>
        <v>12.7</v>
      </c>
      <c r="S4780" s="10">
        <f t="shared" ca="1" si="648"/>
        <v>0.30263861079130827</v>
      </c>
      <c r="T4780" s="25">
        <f ca="1">_xlfn.LOGNORM.INV(S4780,'Input Parameters'!$H$29,'Input Parameters'!$I$29)</f>
        <v>54.949042585932609</v>
      </c>
      <c r="U4780" s="10">
        <f t="shared" ca="1" si="649"/>
        <v>5.5420754648187187E-2</v>
      </c>
      <c r="V4780" s="29">
        <f ca="1">IF('Input Parameters'!$D$30="Beta",_xlfn.BETA.INV(U4780,'Input Parameters'!$L$30,'Input Parameters'!$M$30,'Input Parameters'!$J$30,'Input Parameters'!$K$30),IF('Input Parameters'!$D$30="LogNorm",_xlfn.LOGNORM.INV(U4780,'Input Parameters'!$H$30,'Input Parameters'!$I$30)))</f>
        <v>0.53283327040727602</v>
      </c>
      <c r="W4780" s="2">
        <f ca="1">N4780+(P4780-N4780)*(1-ERF((T4780-R4780)/(2*SQRT(L4780*'Input Parameters'!$E$31))))</f>
        <v>0.62650394009119481</v>
      </c>
      <c r="X4780">
        <f t="shared" ca="1" si="650"/>
        <v>0</v>
      </c>
      <c r="Y4780" s="7"/>
    </row>
    <row r="4781" spans="1:25" ht="15" customHeight="1" x14ac:dyDescent="0.3">
      <c r="A4781" s="130">
        <v>4774</v>
      </c>
      <c r="B4781" s="10">
        <f t="shared" ca="1" si="642"/>
        <v>3.8984978109855462E-2</v>
      </c>
      <c r="C4781" s="57">
        <f ca="1">_xlfn.NORM.INV(B4781,'Input Parameters'!$E$19,'Input Parameters'!$F$19)</f>
        <v>418.36129085611191</v>
      </c>
      <c r="D4781" s="10">
        <f t="shared" ca="1" si="643"/>
        <v>0.40322596233497909</v>
      </c>
      <c r="E4781" s="59">
        <f ca="1">IF(_xlfn.NORM.INV(D4781,'Input Parameters'!$E$20,'Input Parameters'!$F$20)&lt;3500,3500,IF(_xlfn.NORM.INV(D4781,'Input Parameters'!$E$20,'Input Parameters'!$F$20)&gt;5500,5500,_xlfn.NORM.INV(D4781,'Input Parameters'!$E$20,'Input Parameters'!$F$20)))</f>
        <v>4628.4959257268702</v>
      </c>
      <c r="F4781" s="10">
        <f t="shared" ca="1" si="644"/>
        <v>0.43490504092508053</v>
      </c>
      <c r="G4781" s="61">
        <f ca="1">_xlfn.NORM.INV(F4781,'Input Parameters'!$E$21,'Input Parameters'!$F$21)</f>
        <v>283.56174814412179</v>
      </c>
      <c r="H4781" s="54">
        <f ca="1">EXP(E4781*(1/'Input Parameters'!$E$22-1/G4781))</f>
        <v>0.59108545756272235</v>
      </c>
      <c r="I4781" s="10">
        <f t="shared" ca="1" si="645"/>
        <v>0.57111415306826196</v>
      </c>
      <c r="J4781" s="29">
        <f ca="1">_xlfn.BETA.INV(I4781,'Input Parameters'!$L$24,'Input Parameters'!$M$24,'Input Parameters'!$J$24,'Input Parameters'!$K$24)</f>
        <v>0.63575222831826994</v>
      </c>
      <c r="K4781" s="156">
        <f ca="1">('Input Parameters'!$E$25/'Input Parameters'!$E$31)^$J4781</f>
        <v>1.0455794548165817E-2</v>
      </c>
      <c r="L4781" s="66">
        <f ca="1">$H4781*$C4781*'Input Parameters'!$E$23*K4781</f>
        <v>2.585584942112626</v>
      </c>
      <c r="M4781" s="23">
        <f t="shared" ca="1" si="646"/>
        <v>0.5564768672313376</v>
      </c>
      <c r="N4781" s="15">
        <f ca="1">_xlfn.NORM.INV(M4781,'Input Parameters'!$E$26,'Input Parameters'!$F$26)</f>
        <v>3.698289702821797E-2</v>
      </c>
      <c r="O4781" s="8">
        <f t="shared" ca="1" si="647"/>
        <v>0.70087977329289575</v>
      </c>
      <c r="P4781" s="29">
        <f ca="1">_xlfn.LOGNORM.INV(O4781,'Input Parameters'!$H$27,'Input Parameters'!$I$27)</f>
        <v>1.797384602002208</v>
      </c>
      <c r="Q4781" s="10"/>
      <c r="R4781" s="15">
        <f>'Input Parameters'!$E$28</f>
        <v>12.7</v>
      </c>
      <c r="S4781" s="10">
        <f t="shared" ca="1" si="648"/>
        <v>0.6160100193194028</v>
      </c>
      <c r="T4781" s="25">
        <f ca="1">_xlfn.LOGNORM.INV(S4781,'Input Parameters'!$H$29,'Input Parameters'!$I$29)</f>
        <v>60.192918286767451</v>
      </c>
      <c r="U4781" s="10">
        <f t="shared" ca="1" si="649"/>
        <v>0.82631808519631655</v>
      </c>
      <c r="V4781" s="29">
        <f ca="1">IF('Input Parameters'!$D$30="Beta",_xlfn.BETA.INV(U4781,'Input Parameters'!$L$30,'Input Parameters'!$M$30,'Input Parameters'!$J$30,'Input Parameters'!$K$30),IF('Input Parameters'!$D$30="LogNorm",_xlfn.LOGNORM.INV(U4781,'Input Parameters'!$H$30,'Input Parameters'!$I$30)))</f>
        <v>1.4474151185497222</v>
      </c>
      <c r="W4781" s="2">
        <f ca="1">N4781+(P4781-N4781)*(1-ERF((T4781-R4781)/(2*SQRT(L4781*'Input Parameters'!$E$31))))</f>
        <v>0.10168253011016351</v>
      </c>
      <c r="X4781">
        <f t="shared" ca="1" si="650"/>
        <v>1</v>
      </c>
      <c r="Y4781" s="7"/>
    </row>
    <row r="4782" spans="1:25" ht="15" customHeight="1" x14ac:dyDescent="0.3">
      <c r="A4782" s="130">
        <v>4775</v>
      </c>
      <c r="B4782" s="10">
        <f t="shared" ca="1" si="642"/>
        <v>0.96100280860968723</v>
      </c>
      <c r="C4782" s="57">
        <f ca="1">_xlfn.NORM.INV(B4782,'Input Parameters'!$E$19,'Input Parameters'!$F$19)</f>
        <v>716.2264816147607</v>
      </c>
      <c r="D4782" s="10">
        <f t="shared" ca="1" si="643"/>
        <v>0.52056517139980019</v>
      </c>
      <c r="E4782" s="59">
        <f ca="1">IF(_xlfn.NORM.INV(D4782,'Input Parameters'!$E$20,'Input Parameters'!$F$20)&lt;3500,3500,IF(_xlfn.NORM.INV(D4782,'Input Parameters'!$E$20,'Input Parameters'!$F$20)&gt;5500,5500,_xlfn.NORM.INV(D4782,'Input Parameters'!$E$20,'Input Parameters'!$F$20)))</f>
        <v>4836.1004643078904</v>
      </c>
      <c r="F4782" s="10">
        <f t="shared" ca="1" si="644"/>
        <v>0.61619743145495542</v>
      </c>
      <c r="G4782" s="61">
        <f ca="1">_xlfn.NORM.INV(F4782,'Input Parameters'!$E$21,'Input Parameters'!$F$21)</f>
        <v>287.17270013359808</v>
      </c>
      <c r="H4782" s="54">
        <f ca="1">EXP(E4782*(1/'Input Parameters'!$E$22-1/G4782))</f>
        <v>0.71538934255652153</v>
      </c>
      <c r="I4782" s="10">
        <f t="shared" ca="1" si="645"/>
        <v>3.4307695483494771E-2</v>
      </c>
      <c r="J4782" s="29">
        <f ca="1">_xlfn.BETA.INV(I4782,'Input Parameters'!$L$24,'Input Parameters'!$M$24,'Input Parameters'!$J$24,'Input Parameters'!$K$24)</f>
        <v>0.31460521516611223</v>
      </c>
      <c r="K4782" s="156">
        <f ca="1">('Input Parameters'!$E$25/'Input Parameters'!$E$31)^$J4782</f>
        <v>0.10468122218151626</v>
      </c>
      <c r="L4782" s="66">
        <f ca="1">$H4782*$C4782*'Input Parameters'!$E$23*K4782</f>
        <v>53.636647508370963</v>
      </c>
      <c r="M4782" s="23">
        <f t="shared" ca="1" si="646"/>
        <v>0.3878077422256887</v>
      </c>
      <c r="N4782" s="15">
        <f ca="1">_xlfn.NORM.INV(M4782,'Input Parameters'!$E$26,'Input Parameters'!$F$26)</f>
        <v>2.8014214480023003E-2</v>
      </c>
      <c r="O4782" s="8">
        <f t="shared" ca="1" si="647"/>
        <v>0.25282837607525999</v>
      </c>
      <c r="P4782" s="29">
        <f ca="1">_xlfn.LOGNORM.INV(O4782,'Input Parameters'!$H$27,'Input Parameters'!$I$27)</f>
        <v>1.0604954565726001</v>
      </c>
      <c r="Q4782" s="10"/>
      <c r="R4782" s="15">
        <f>'Input Parameters'!$E$28</f>
        <v>12.7</v>
      </c>
      <c r="S4782" s="10">
        <f t="shared" ca="1" si="648"/>
        <v>0.60346612162930924</v>
      </c>
      <c r="T4782" s="25">
        <f ca="1">_xlfn.LOGNORM.INV(S4782,'Input Parameters'!$H$29,'Input Parameters'!$I$29)</f>
        <v>59.972408089720133</v>
      </c>
      <c r="U4782" s="10">
        <f t="shared" ca="1" si="649"/>
        <v>0.15373240711158498</v>
      </c>
      <c r="V4782" s="29">
        <f ca="1">IF('Input Parameters'!$D$30="Beta",_xlfn.BETA.INV(U4782,'Input Parameters'!$L$30,'Input Parameters'!$M$30,'Input Parameters'!$J$30,'Input Parameters'!$K$30),IF('Input Parameters'!$D$30="LogNorm",_xlfn.LOGNORM.INV(U4782,'Input Parameters'!$H$30,'Input Parameters'!$I$30)))</f>
        <v>0.66814831948972475</v>
      </c>
      <c r="W4782" s="2">
        <f ca="1">N4782+(P4782-N4782)*(1-ERF((T4782-R4782)/(2*SQRT(L4782*'Input Parameters'!$E$31))))</f>
        <v>0.69715504977289577</v>
      </c>
      <c r="X4782">
        <f t="shared" ca="1" si="650"/>
        <v>0</v>
      </c>
      <c r="Y4782" s="7"/>
    </row>
    <row r="4783" spans="1:25" ht="15" customHeight="1" x14ac:dyDescent="0.3">
      <c r="A4783" s="130">
        <v>4776</v>
      </c>
      <c r="B4783" s="10">
        <f t="shared" ca="1" si="642"/>
        <v>0.68735386523346897</v>
      </c>
      <c r="C4783" s="57">
        <f ca="1">_xlfn.NORM.INV(B4783,'Input Parameters'!$E$19,'Input Parameters'!$F$19)</f>
        <v>608.56673019939842</v>
      </c>
      <c r="D4783" s="10">
        <f t="shared" ca="1" si="643"/>
        <v>0.33731648307029816</v>
      </c>
      <c r="E4783" s="59">
        <f ca="1">IF(_xlfn.NORM.INV(D4783,'Input Parameters'!$E$20,'Input Parameters'!$F$20)&lt;3500,3500,IF(_xlfn.NORM.INV(D4783,'Input Parameters'!$E$20,'Input Parameters'!$F$20)&gt;5500,5500,_xlfn.NORM.INV(D4783,'Input Parameters'!$E$20,'Input Parameters'!$F$20)))</f>
        <v>4506.1413425746941</v>
      </c>
      <c r="F4783" s="10">
        <f t="shared" ca="1" si="644"/>
        <v>0.80907222198708573</v>
      </c>
      <c r="G4783" s="61">
        <f ca="1">_xlfn.NORM.INV(F4783,'Input Parameters'!$E$21,'Input Parameters'!$F$21)</f>
        <v>291.72343231066793</v>
      </c>
      <c r="H4783" s="54">
        <f ca="1">EXP(E4783*(1/'Input Parameters'!$E$22-1/G4783))</f>
        <v>0.93491545868808168</v>
      </c>
      <c r="I4783" s="10">
        <f t="shared" ca="1" si="645"/>
        <v>0.10750314090291857</v>
      </c>
      <c r="J4783" s="29">
        <f ca="1">_xlfn.BETA.INV(I4783,'Input Parameters'!$L$24,'Input Parameters'!$M$24,'Input Parameters'!$J$24,'Input Parameters'!$K$24)</f>
        <v>0.40385910245458639</v>
      </c>
      <c r="K4783" s="156">
        <f ca="1">('Input Parameters'!$E$25/'Input Parameters'!$E$31)^$J4783</f>
        <v>5.5182878483288539E-2</v>
      </c>
      <c r="L4783" s="66">
        <f ca="1">$H4783*$C4783*'Input Parameters'!$E$23*K4783</f>
        <v>31.396764661106495</v>
      </c>
      <c r="M4783" s="23">
        <f t="shared" ca="1" si="646"/>
        <v>0.97260211740416658</v>
      </c>
      <c r="N4783" s="15">
        <f ca="1">_xlfn.NORM.INV(M4783,'Input Parameters'!$E$26,'Input Parameters'!$F$26)</f>
        <v>7.4330334913126211E-2</v>
      </c>
      <c r="O4783" s="8">
        <f t="shared" ca="1" si="647"/>
        <v>0.84246033406330556</v>
      </c>
      <c r="P4783" s="29">
        <f ca="1">_xlfn.LOGNORM.INV(O4783,'Input Parameters'!$H$27,'Input Parameters'!$I$27)</f>
        <v>2.2203553947221062</v>
      </c>
      <c r="Q4783" s="10"/>
      <c r="R4783" s="15">
        <f>'Input Parameters'!$E$28</f>
        <v>12.7</v>
      </c>
      <c r="S4783" s="10">
        <f t="shared" ca="1" si="648"/>
        <v>0.53198870988815938</v>
      </c>
      <c r="T4783" s="25">
        <f ca="1">_xlfn.LOGNORM.INV(S4783,'Input Parameters'!$H$29,'Input Parameters'!$I$29)</f>
        <v>58.758993391840662</v>
      </c>
      <c r="U4783" s="10">
        <f t="shared" ca="1" si="649"/>
        <v>0.70660015379836705</v>
      </c>
      <c r="V4783" s="29">
        <f ca="1">IF('Input Parameters'!$D$30="Beta",_xlfn.BETA.INV(U4783,'Input Parameters'!$L$30,'Input Parameters'!$M$30,'Input Parameters'!$J$30,'Input Parameters'!$K$30),IF('Input Parameters'!$D$30="LogNorm",_xlfn.LOGNORM.INV(U4783,'Input Parameters'!$H$30,'Input Parameters'!$I$30)))</f>
        <v>1.2380351694394376</v>
      </c>
      <c r="W4783" s="2">
        <f ca="1">N4783+(P4783-N4783)*(1-ERF((T4783-R4783)/(2*SQRT(L4783*'Input Parameters'!$E$31))))</f>
        <v>1.2784164059912395</v>
      </c>
      <c r="X4783">
        <f t="shared" ca="1" si="650"/>
        <v>0</v>
      </c>
      <c r="Y4783" s="7"/>
    </row>
    <row r="4784" spans="1:25" ht="15" customHeight="1" x14ac:dyDescent="0.3">
      <c r="A4784" s="130">
        <v>4777</v>
      </c>
      <c r="B4784" s="10">
        <f t="shared" ca="1" si="642"/>
        <v>6.510361457855085E-2</v>
      </c>
      <c r="C4784" s="57">
        <f ca="1">_xlfn.NORM.INV(B4784,'Input Parameters'!$E$19,'Input Parameters'!$F$19)</f>
        <v>439.42740018194286</v>
      </c>
      <c r="D4784" s="10">
        <f t="shared" ca="1" si="643"/>
        <v>0.74851964201933385</v>
      </c>
      <c r="E4784" s="59">
        <f ca="1">IF(_xlfn.NORM.INV(D4784,'Input Parameters'!$E$20,'Input Parameters'!$F$20)&lt;3500,3500,IF(_xlfn.NORM.INV(D4784,'Input Parameters'!$E$20,'Input Parameters'!$F$20)&gt;5500,5500,_xlfn.NORM.INV(D4784,'Input Parameters'!$E$20,'Input Parameters'!$F$20)))</f>
        <v>5268.8869850192941</v>
      </c>
      <c r="F4784" s="10">
        <f t="shared" ca="1" si="644"/>
        <v>0.91495783305373446</v>
      </c>
      <c r="G4784" s="61">
        <f ca="1">_xlfn.NORM.INV(F4784,'Input Parameters'!$E$21,'Input Parameters'!$F$21)</f>
        <v>295.63339242793751</v>
      </c>
      <c r="H4784" s="54">
        <f ca="1">EXP(E4784*(1/'Input Parameters'!$E$22-1/G4784))</f>
        <v>1.1737243163809914</v>
      </c>
      <c r="I4784" s="10">
        <f t="shared" ca="1" si="645"/>
        <v>0.84072043717590728</v>
      </c>
      <c r="J4784" s="29">
        <f ca="1">_xlfn.BETA.INV(I4784,'Input Parameters'!$L$24,'Input Parameters'!$M$24,'Input Parameters'!$J$24,'Input Parameters'!$K$24)</f>
        <v>0.75605127884912782</v>
      </c>
      <c r="K4784" s="156">
        <f ca="1">('Input Parameters'!$E$25/'Input Parameters'!$E$31)^$J4784</f>
        <v>4.4113702104580012E-3</v>
      </c>
      <c r="L4784" s="66">
        <f ca="1">$H4784*$C4784*'Input Parameters'!$E$23*K4784</f>
        <v>2.2752375245336314</v>
      </c>
      <c r="M4784" s="23">
        <f t="shared" ca="1" si="646"/>
        <v>0.91255100721983662</v>
      </c>
      <c r="N4784" s="15">
        <f ca="1">_xlfn.NORM.INV(M4784,'Input Parameters'!$E$26,'Input Parameters'!$F$26)</f>
        <v>6.2489284100173133E-2</v>
      </c>
      <c r="O4784" s="8">
        <f t="shared" ca="1" si="647"/>
        <v>0.82083331821770933</v>
      </c>
      <c r="P4784" s="29">
        <f ca="1">_xlfn.LOGNORM.INV(O4784,'Input Parameters'!$H$27,'Input Parameters'!$I$27)</f>
        <v>2.1373921617019866</v>
      </c>
      <c r="Q4784" s="10"/>
      <c r="R4784" s="15">
        <f>'Input Parameters'!$E$28</f>
        <v>12.7</v>
      </c>
      <c r="S4784" s="10">
        <f t="shared" ca="1" si="648"/>
        <v>0.20835323030288089</v>
      </c>
      <c r="T4784" s="25">
        <f ca="1">_xlfn.LOGNORM.INV(S4784,'Input Parameters'!$H$29,'Input Parameters'!$I$29)</f>
        <v>53.156984838870592</v>
      </c>
      <c r="U4784" s="10">
        <f t="shared" ca="1" si="649"/>
        <v>0.87967012990520466</v>
      </c>
      <c r="V4784" s="29">
        <f ca="1">IF('Input Parameters'!$D$30="Beta",_xlfn.BETA.INV(U4784,'Input Parameters'!$L$30,'Input Parameters'!$M$30,'Input Parameters'!$J$30,'Input Parameters'!$K$30),IF('Input Parameters'!$D$30="LogNorm",_xlfn.LOGNORM.INV(U4784,'Input Parameters'!$H$30,'Input Parameters'!$I$30)))</f>
        <v>1.58709943731815</v>
      </c>
      <c r="W4784" s="2">
        <f ca="1">N4784+(P4784-N4784)*(1-ERF((T4784-R4784)/(2*SQRT(L4784*'Input Parameters'!$E$31))))</f>
        <v>0.18259890947058707</v>
      </c>
      <c r="X4784">
        <f t="shared" ca="1" si="650"/>
        <v>1</v>
      </c>
      <c r="Y4784" s="7"/>
    </row>
    <row r="4785" spans="1:25" ht="15" customHeight="1" x14ac:dyDescent="0.3">
      <c r="A4785" s="130">
        <v>4778</v>
      </c>
      <c r="B4785" s="10">
        <f t="shared" ca="1" si="642"/>
        <v>0.51140758523040386</v>
      </c>
      <c r="C4785" s="57">
        <f ca="1">_xlfn.NORM.INV(B4785,'Input Parameters'!$E$19,'Input Parameters'!$F$19)</f>
        <v>569.71657101277731</v>
      </c>
      <c r="D4785" s="10">
        <f t="shared" ca="1" si="643"/>
        <v>0.85211323678197037</v>
      </c>
      <c r="E4785" s="59">
        <f ca="1">IF(_xlfn.NORM.INV(D4785,'Input Parameters'!$E$20,'Input Parameters'!$F$20)&lt;3500,3500,IF(_xlfn.NORM.INV(D4785,'Input Parameters'!$E$20,'Input Parameters'!$F$20)&gt;5500,5500,_xlfn.NORM.INV(D4785,'Input Parameters'!$E$20,'Input Parameters'!$F$20)))</f>
        <v>5500</v>
      </c>
      <c r="F4785" s="10">
        <f t="shared" ca="1" si="644"/>
        <v>0.81415526870668631</v>
      </c>
      <c r="G4785" s="61">
        <f ca="1">_xlfn.NORM.INV(F4785,'Input Parameters'!$E$21,'Input Parameters'!$F$21)</f>
        <v>291.87144187638347</v>
      </c>
      <c r="H4785" s="54">
        <f ca="1">EXP(E4785*(1/'Input Parameters'!$E$22-1/G4785))</f>
        <v>0.92998972285094805</v>
      </c>
      <c r="I4785" s="10">
        <f t="shared" ca="1" si="645"/>
        <v>4.9356627795443808E-2</v>
      </c>
      <c r="J4785" s="29">
        <f ca="1">_xlfn.BETA.INV(I4785,'Input Parameters'!$L$24,'Input Parameters'!$M$24,'Input Parameters'!$J$24,'Input Parameters'!$K$24)</f>
        <v>0.3398291489610864</v>
      </c>
      <c r="K4785" s="156">
        <f ca="1">('Input Parameters'!$E$25/'Input Parameters'!$E$31)^$J4785</f>
        <v>8.7354509428506477E-2</v>
      </c>
      <c r="L4785" s="66">
        <f ca="1">$H4785*$C4785*'Input Parameters'!$E$23*K4785</f>
        <v>46.283088297845232</v>
      </c>
      <c r="M4785" s="23">
        <f t="shared" ca="1" si="646"/>
        <v>1.0561361523781621E-2</v>
      </c>
      <c r="N4785" s="15">
        <f ca="1">_xlfn.NORM.INV(M4785,'Input Parameters'!$E$26,'Input Parameters'!$F$26)</f>
        <v>-1.4421457104288923E-2</v>
      </c>
      <c r="O4785" s="8">
        <f t="shared" ca="1" si="647"/>
        <v>0.50098001495194999</v>
      </c>
      <c r="P4785" s="29">
        <f ca="1">_xlfn.LOGNORM.INV(O4785,'Input Parameters'!$H$27,'Input Parameters'!$I$27)</f>
        <v>1.4251808156333698</v>
      </c>
      <c r="Q4785" s="10"/>
      <c r="R4785" s="15">
        <f>'Input Parameters'!$E$28</f>
        <v>12.7</v>
      </c>
      <c r="S4785" s="10">
        <f t="shared" ca="1" si="648"/>
        <v>0.87509724580840453</v>
      </c>
      <c r="T4785" s="25">
        <f ca="1">_xlfn.LOGNORM.INV(S4785,'Input Parameters'!$H$29,'Input Parameters'!$I$29)</f>
        <v>66.263456934898983</v>
      </c>
      <c r="U4785" s="10">
        <f t="shared" ca="1" si="649"/>
        <v>0.70087843659968507</v>
      </c>
      <c r="V4785" s="29">
        <f ca="1">IF('Input Parameters'!$D$30="Beta",_xlfn.BETA.INV(U4785,'Input Parameters'!$L$30,'Input Parameters'!$M$30,'Input Parameters'!$J$30,'Input Parameters'!$K$30),IF('Input Parameters'!$D$30="LogNorm",_xlfn.LOGNORM.INV(U4785,'Input Parameters'!$H$30,'Input Parameters'!$I$30)))</f>
        <v>1.2299811284870612</v>
      </c>
      <c r="W4785" s="2">
        <f ca="1">N4785+(P4785-N4785)*(1-ERF((T4785-R4785)/(2*SQRT(L4785*'Input Parameters'!$E$31))))</f>
        <v>0.81725669157185166</v>
      </c>
      <c r="X4785">
        <f t="shared" ca="1" si="650"/>
        <v>1</v>
      </c>
      <c r="Y4785" s="7"/>
    </row>
    <row r="4786" spans="1:25" ht="15" customHeight="1" x14ac:dyDescent="0.3">
      <c r="A4786" s="130">
        <v>4779</v>
      </c>
      <c r="B4786" s="10">
        <f t="shared" ca="1" si="642"/>
        <v>0.31651232346418468</v>
      </c>
      <c r="C4786" s="57">
        <f ca="1">_xlfn.NORM.INV(B4786,'Input Parameters'!$E$19,'Input Parameters'!$F$19)</f>
        <v>526.95344891514083</v>
      </c>
      <c r="D4786" s="10">
        <f t="shared" ca="1" si="643"/>
        <v>0.78687792716535843</v>
      </c>
      <c r="E4786" s="59">
        <f ca="1">IF(_xlfn.NORM.INV(D4786,'Input Parameters'!$E$20,'Input Parameters'!$F$20)&lt;3500,3500,IF(_xlfn.NORM.INV(D4786,'Input Parameters'!$E$20,'Input Parameters'!$F$20)&gt;5500,5500,_xlfn.NORM.INV(D4786,'Input Parameters'!$E$20,'Input Parameters'!$F$20)))</f>
        <v>5356.9445860751566</v>
      </c>
      <c r="F4786" s="10">
        <f t="shared" ca="1" si="644"/>
        <v>0.78759884443325889</v>
      </c>
      <c r="G4786" s="61">
        <f ca="1">_xlfn.NORM.INV(F4786,'Input Parameters'!$E$21,'Input Parameters'!$F$21)</f>
        <v>291.12320349291224</v>
      </c>
      <c r="H4786" s="54">
        <f ca="1">EXP(E4786*(1/'Input Parameters'!$E$22-1/G4786))</f>
        <v>0.88881481941235874</v>
      </c>
      <c r="I4786" s="10">
        <f t="shared" ca="1" si="645"/>
        <v>0.75478138693374641</v>
      </c>
      <c r="J4786" s="29">
        <f ca="1">_xlfn.BETA.INV(I4786,'Input Parameters'!$L$24,'Input Parameters'!$M$24,'Input Parameters'!$J$24,'Input Parameters'!$K$24)</f>
        <v>0.71315389258742867</v>
      </c>
      <c r="K4786" s="156">
        <f ca="1">('Input Parameters'!$E$25/'Input Parameters'!$E$31)^$J4786</f>
        <v>6.0009140194865994E-3</v>
      </c>
      <c r="L4786" s="66">
        <f ca="1">$H4786*$C4786*'Input Parameters'!$E$23*K4786</f>
        <v>2.8106123010717714</v>
      </c>
      <c r="M4786" s="23">
        <f t="shared" ca="1" si="646"/>
        <v>0.27345137974363187</v>
      </c>
      <c r="N4786" s="15">
        <f ca="1">_xlfn.NORM.INV(M4786,'Input Parameters'!$E$26,'Input Parameters'!$F$26)</f>
        <v>2.1349437470820194E-2</v>
      </c>
      <c r="O4786" s="8">
        <f t="shared" ca="1" si="647"/>
        <v>0.19651322856313314</v>
      </c>
      <c r="P4786" s="29">
        <f ca="1">_xlfn.LOGNORM.INV(O4786,'Input Parameters'!$H$27,'Input Parameters'!$I$27)</f>
        <v>0.975632048067678</v>
      </c>
      <c r="Q4786" s="10"/>
      <c r="R4786" s="15">
        <f>'Input Parameters'!$E$28</f>
        <v>12.7</v>
      </c>
      <c r="S4786" s="10">
        <f t="shared" ca="1" si="648"/>
        <v>0.22954184864028515</v>
      </c>
      <c r="T4786" s="25">
        <f ca="1">_xlfn.LOGNORM.INV(S4786,'Input Parameters'!$H$29,'Input Parameters'!$I$29)</f>
        <v>53.587178167878911</v>
      </c>
      <c r="U4786" s="10">
        <f t="shared" ca="1" si="649"/>
        <v>0.12053125663507391</v>
      </c>
      <c r="V4786" s="29">
        <f ca="1">IF('Input Parameters'!$D$30="Beta",_xlfn.BETA.INV(U4786,'Input Parameters'!$L$30,'Input Parameters'!$M$30,'Input Parameters'!$J$30,'Input Parameters'!$K$30),IF('Input Parameters'!$D$30="LogNorm",_xlfn.LOGNORM.INV(U4786,'Input Parameters'!$H$30,'Input Parameters'!$I$30)))</f>
        <v>0.62933061953549185</v>
      </c>
      <c r="W4786" s="2">
        <f ca="1">N4786+(P4786-N4786)*(1-ERF((T4786-R4786)/(2*SQRT(L4786*'Input Parameters'!$E$31))))</f>
        <v>0.10209277030892663</v>
      </c>
      <c r="X4786">
        <f t="shared" ca="1" si="650"/>
        <v>1</v>
      </c>
      <c r="Y4786" s="7"/>
    </row>
    <row r="4787" spans="1:25" ht="15" customHeight="1" x14ac:dyDescent="0.3">
      <c r="A4787" s="130">
        <v>4780</v>
      </c>
      <c r="B4787" s="10">
        <f t="shared" ca="1" si="642"/>
        <v>0.32674970165756434</v>
      </c>
      <c r="C4787" s="57">
        <f ca="1">_xlfn.NORM.INV(B4787,'Input Parameters'!$E$19,'Input Parameters'!$F$19)</f>
        <v>529.36743546838204</v>
      </c>
      <c r="D4787" s="10">
        <f t="shared" ca="1" si="643"/>
        <v>0.5505313560259093</v>
      </c>
      <c r="E4787" s="59">
        <f ca="1">IF(_xlfn.NORM.INV(D4787,'Input Parameters'!$E$20,'Input Parameters'!$F$20)&lt;3500,3500,IF(_xlfn.NORM.INV(D4787,'Input Parameters'!$E$20,'Input Parameters'!$F$20)&gt;5500,5500,_xlfn.NORM.INV(D4787,'Input Parameters'!$E$20,'Input Parameters'!$F$20)))</f>
        <v>4888.9027510902424</v>
      </c>
      <c r="F4787" s="10">
        <f t="shared" ca="1" si="644"/>
        <v>0.8327631756954248</v>
      </c>
      <c r="G4787" s="61">
        <f ca="1">_xlfn.NORM.INV(F4787,'Input Parameters'!$E$21,'Input Parameters'!$F$21)</f>
        <v>292.43601681311986</v>
      </c>
      <c r="H4787" s="54">
        <f ca="1">EXP(E4787*(1/'Input Parameters'!$E$22-1/G4787))</f>
        <v>0.96833276627047682</v>
      </c>
      <c r="I4787" s="10">
        <f t="shared" ca="1" si="645"/>
        <v>0.16643803958020176</v>
      </c>
      <c r="J4787" s="29">
        <f ca="1">_xlfn.BETA.INV(I4787,'Input Parameters'!$L$24,'Input Parameters'!$M$24,'Input Parameters'!$J$24,'Input Parameters'!$K$24)</f>
        <v>0.44784680127595961</v>
      </c>
      <c r="K4787" s="156">
        <f ca="1">('Input Parameters'!$E$25/'Input Parameters'!$E$31)^$J4787</f>
        <v>4.0249793599709448E-2</v>
      </c>
      <c r="L4787" s="66">
        <f ca="1">$H4787*$C4787*'Input Parameters'!$E$23*K4787</f>
        <v>20.63219848313431</v>
      </c>
      <c r="M4787" s="23">
        <f t="shared" ca="1" si="646"/>
        <v>0.38459246436393046</v>
      </c>
      <c r="N4787" s="15">
        <f ca="1">_xlfn.NORM.INV(M4787,'Input Parameters'!$E$26,'Input Parameters'!$F$26)</f>
        <v>2.7837734553899981E-2</v>
      </c>
      <c r="O4787" s="8">
        <f t="shared" ca="1" si="647"/>
        <v>0.8113151097318223</v>
      </c>
      <c r="P4787" s="29">
        <f ca="1">_xlfn.LOGNORM.INV(O4787,'Input Parameters'!$H$27,'Input Parameters'!$I$27)</f>
        <v>2.1038130875553143</v>
      </c>
      <c r="Q4787" s="10"/>
      <c r="R4787" s="15">
        <f>'Input Parameters'!$E$28</f>
        <v>12.7</v>
      </c>
      <c r="S4787" s="10">
        <f t="shared" ca="1" si="648"/>
        <v>0.28714913889798233</v>
      </c>
      <c r="T4787" s="25">
        <f ca="1">_xlfn.LOGNORM.INV(S4787,'Input Parameters'!$H$29,'Input Parameters'!$I$29)</f>
        <v>54.672701294169222</v>
      </c>
      <c r="U4787" s="10">
        <f t="shared" ca="1" si="649"/>
        <v>6.6499288861695094E-2</v>
      </c>
      <c r="V4787" s="29">
        <f ca="1">IF('Input Parameters'!$D$30="Beta",_xlfn.BETA.INV(U4787,'Input Parameters'!$L$30,'Input Parameters'!$M$30,'Input Parameters'!$J$30,'Input Parameters'!$K$30),IF('Input Parameters'!$D$30="LogNorm",_xlfn.LOGNORM.INV(U4787,'Input Parameters'!$H$30,'Input Parameters'!$I$30)))</f>
        <v>0.55252813357480501</v>
      </c>
      <c r="W4787" s="2">
        <f ca="1">N4787+(P4787-N4787)*(1-ERF((T4787-R4787)/(2*SQRT(L4787*'Input Parameters'!$E$31))))</f>
        <v>1.0938477586882245</v>
      </c>
      <c r="X4787">
        <f t="shared" ca="1" si="650"/>
        <v>0</v>
      </c>
      <c r="Y4787" s="7"/>
    </row>
    <row r="4788" spans="1:25" ht="15" customHeight="1" x14ac:dyDescent="0.3">
      <c r="A4788" s="130">
        <v>4781</v>
      </c>
      <c r="B4788" s="10">
        <f t="shared" ca="1" si="642"/>
        <v>0.52886597553102055</v>
      </c>
      <c r="C4788" s="57">
        <f ca="1">_xlfn.NORM.INV(B4788,'Input Parameters'!$E$19,'Input Parameters'!$F$19)</f>
        <v>573.41944964479421</v>
      </c>
      <c r="D4788" s="10">
        <f t="shared" ca="1" si="643"/>
        <v>0.41010360370959886</v>
      </c>
      <c r="E4788" s="59">
        <f ca="1">IF(_xlfn.NORM.INV(D4788,'Input Parameters'!$E$20,'Input Parameters'!$F$20)&lt;3500,3500,IF(_xlfn.NORM.INV(D4788,'Input Parameters'!$E$20,'Input Parameters'!$F$20)&gt;5500,5500,_xlfn.NORM.INV(D4788,'Input Parameters'!$E$20,'Input Parameters'!$F$20)))</f>
        <v>4640.9050655071278</v>
      </c>
      <c r="F4788" s="10">
        <f t="shared" ca="1" si="644"/>
        <v>0.42385748053015837</v>
      </c>
      <c r="G4788" s="61">
        <f ca="1">_xlfn.NORM.INV(F4788,'Input Parameters'!$E$21,'Input Parameters'!$F$21)</f>
        <v>283.34060662075746</v>
      </c>
      <c r="H4788" s="54">
        <f ca="1">EXP(E4788*(1/'Input Parameters'!$E$22-1/G4788))</f>
        <v>0.58276104982957855</v>
      </c>
      <c r="I4788" s="10">
        <f t="shared" ca="1" si="645"/>
        <v>0.53007517795661141</v>
      </c>
      <c r="J4788" s="29">
        <f ca="1">_xlfn.BETA.INV(I4788,'Input Parameters'!$L$24,'Input Parameters'!$M$24,'Input Parameters'!$J$24,'Input Parameters'!$K$24)</f>
        <v>0.61927050640398296</v>
      </c>
      <c r="K4788" s="156">
        <f ca="1">('Input Parameters'!$E$25/'Input Parameters'!$E$31)^$J4788</f>
        <v>1.1768056044234025E-2</v>
      </c>
      <c r="L4788" s="66">
        <f ca="1">$H4788*$C4788*'Input Parameters'!$E$23*K4788</f>
        <v>3.9324903409705629</v>
      </c>
      <c r="M4788" s="23">
        <f t="shared" ca="1" si="646"/>
        <v>0.34459334354705973</v>
      </c>
      <c r="N4788" s="15">
        <f ca="1">_xlfn.NORM.INV(M4788,'Input Parameters'!$E$26,'Input Parameters'!$F$26)</f>
        <v>2.5600860199281018E-2</v>
      </c>
      <c r="O4788" s="8">
        <f t="shared" ca="1" si="647"/>
        <v>0.3333065976874372</v>
      </c>
      <c r="P4788" s="29">
        <f ca="1">_xlfn.LOGNORM.INV(O4788,'Input Parameters'!$H$27,'Input Parameters'!$I$27)</f>
        <v>1.1765905493411399</v>
      </c>
      <c r="Q4788" s="10"/>
      <c r="R4788" s="15">
        <f>'Input Parameters'!$E$28</f>
        <v>12.7</v>
      </c>
      <c r="S4788" s="10">
        <f t="shared" ca="1" si="648"/>
        <v>0.76130276019173704</v>
      </c>
      <c r="T4788" s="25">
        <f ca="1">_xlfn.LOGNORM.INV(S4788,'Input Parameters'!$H$29,'Input Parameters'!$I$29)</f>
        <v>63.067282589055374</v>
      </c>
      <c r="U4788" s="10">
        <f t="shared" ca="1" si="649"/>
        <v>0.56037480063470257</v>
      </c>
      <c r="V4788" s="29">
        <f ca="1">IF('Input Parameters'!$D$30="Beta",_xlfn.BETA.INV(U4788,'Input Parameters'!$L$30,'Input Parameters'!$M$30,'Input Parameters'!$J$30,'Input Parameters'!$K$30),IF('Input Parameters'!$D$30="LogNorm",_xlfn.LOGNORM.INV(U4788,'Input Parameters'!$H$30,'Input Parameters'!$I$30)))</f>
        <v>1.0608978693187436</v>
      </c>
      <c r="W4788" s="2">
        <f ca="1">N4788+(P4788-N4788)*(1-ERF((T4788-R4788)/(2*SQRT(L4788*'Input Parameters'!$E$31))))</f>
        <v>0.10904632992971533</v>
      </c>
      <c r="X4788">
        <f t="shared" ca="1" si="650"/>
        <v>1</v>
      </c>
      <c r="Y4788" s="7"/>
    </row>
    <row r="4789" spans="1:25" ht="15" customHeight="1" x14ac:dyDescent="0.3">
      <c r="A4789" s="130">
        <v>4782</v>
      </c>
      <c r="B4789" s="10">
        <f t="shared" ca="1" si="642"/>
        <v>0.14249576623404703</v>
      </c>
      <c r="C4789" s="57">
        <f ca="1">_xlfn.NORM.INV(B4789,'Input Parameters'!$E$19,'Input Parameters'!$F$19)</f>
        <v>476.95484584775068</v>
      </c>
      <c r="D4789" s="10">
        <f t="shared" ca="1" si="643"/>
        <v>0.17937738872345788</v>
      </c>
      <c r="E4789" s="59">
        <f ca="1">IF(_xlfn.NORM.INV(D4789,'Input Parameters'!$E$20,'Input Parameters'!$F$20)&lt;3500,3500,IF(_xlfn.NORM.INV(D4789,'Input Parameters'!$E$20,'Input Parameters'!$F$20)&gt;5500,5500,_xlfn.NORM.INV(D4789,'Input Parameters'!$E$20,'Input Parameters'!$F$20)))</f>
        <v>4157.5817012499201</v>
      </c>
      <c r="F4789" s="10">
        <f t="shared" ca="1" si="644"/>
        <v>0.38087828210079044</v>
      </c>
      <c r="G4789" s="61">
        <f ca="1">_xlfn.NORM.INV(F4789,'Input Parameters'!$E$21,'Input Parameters'!$F$21)</f>
        <v>282.46704516135082</v>
      </c>
      <c r="H4789" s="54">
        <f ca="1">EXP(E4789*(1/'Input Parameters'!$E$22-1/G4789))</f>
        <v>0.58912214388716044</v>
      </c>
      <c r="I4789" s="10">
        <f t="shared" ca="1" si="645"/>
        <v>0.82003334949965778</v>
      </c>
      <c r="J4789" s="29">
        <f ca="1">_xlfn.BETA.INV(I4789,'Input Parameters'!$L$24,'Input Parameters'!$M$24,'Input Parameters'!$J$24,'Input Parameters'!$K$24)</f>
        <v>0.74495352350840494</v>
      </c>
      <c r="K4789" s="156">
        <f ca="1">('Input Parameters'!$E$25/'Input Parameters'!$E$31)^$J4789</f>
        <v>4.7769182648170518E-3</v>
      </c>
      <c r="L4789" s="66">
        <f ca="1">$H4789*$C4789*'Input Parameters'!$E$23*K4789</f>
        <v>1.342240760808213</v>
      </c>
      <c r="M4789" s="23">
        <f t="shared" ca="1" si="646"/>
        <v>0.26801042413326248</v>
      </c>
      <c r="N4789" s="15">
        <f ca="1">_xlfn.NORM.INV(M4789,'Input Parameters'!$E$26,'Input Parameters'!$F$26)</f>
        <v>2.1004330676285488E-2</v>
      </c>
      <c r="O4789" s="8">
        <f t="shared" ca="1" si="647"/>
        <v>0.17998273795921016</v>
      </c>
      <c r="P4789" s="29">
        <f ca="1">_xlfn.LOGNORM.INV(O4789,'Input Parameters'!$H$27,'Input Parameters'!$I$27)</f>
        <v>0.94953323529657563</v>
      </c>
      <c r="Q4789" s="10"/>
      <c r="R4789" s="15">
        <f>'Input Parameters'!$E$28</f>
        <v>12.7</v>
      </c>
      <c r="S4789" s="10">
        <f t="shared" ca="1" si="648"/>
        <v>7.4881979217560679E-2</v>
      </c>
      <c r="T4789" s="25">
        <f ca="1">_xlfn.LOGNORM.INV(S4789,'Input Parameters'!$H$29,'Input Parameters'!$I$29)</f>
        <v>49.536883870022166</v>
      </c>
      <c r="U4789" s="10">
        <f t="shared" ca="1" si="649"/>
        <v>0.22096836794663399</v>
      </c>
      <c r="V4789" s="29">
        <f ca="1">IF('Input Parameters'!$D$30="Beta",_xlfn.BETA.INV(U4789,'Input Parameters'!$L$30,'Input Parameters'!$M$30,'Input Parameters'!$J$30,'Input Parameters'!$K$30),IF('Input Parameters'!$D$30="LogNorm",_xlfn.LOGNORM.INV(U4789,'Input Parameters'!$H$30,'Input Parameters'!$I$30)))</f>
        <v>0.73784891217828552</v>
      </c>
      <c r="W4789" s="2">
        <f ca="1">N4789+(P4789-N4789)*(1-ERF((T4789-R4789)/(2*SQRT(L4789*'Input Parameters'!$E$31))))</f>
        <v>4.3806762434207773E-2</v>
      </c>
      <c r="X4789">
        <f t="shared" ca="1" si="650"/>
        <v>1</v>
      </c>
      <c r="Y4789" s="7"/>
    </row>
    <row r="4790" spans="1:25" ht="15" customHeight="1" x14ac:dyDescent="0.3">
      <c r="A4790" s="130">
        <v>4783</v>
      </c>
      <c r="B4790" s="10">
        <f t="shared" ca="1" si="642"/>
        <v>0.82215695365656816</v>
      </c>
      <c r="C4790" s="57">
        <f ca="1">_xlfn.NORM.INV(B4790,'Input Parameters'!$E$19,'Input Parameters'!$F$19)</f>
        <v>645.34558246199458</v>
      </c>
      <c r="D4790" s="10">
        <f t="shared" ca="1" si="643"/>
        <v>0.28791502698497085</v>
      </c>
      <c r="E4790" s="59">
        <f ca="1">IF(_xlfn.NORM.INV(D4790,'Input Parameters'!$E$20,'Input Parameters'!$F$20)&lt;3500,3500,IF(_xlfn.NORM.INV(D4790,'Input Parameters'!$E$20,'Input Parameters'!$F$20)&gt;5500,5500,_xlfn.NORM.INV(D4790,'Input Parameters'!$E$20,'Input Parameters'!$F$20)))</f>
        <v>4408.3597699949114</v>
      </c>
      <c r="F4790" s="10">
        <f t="shared" ca="1" si="644"/>
        <v>2.0436136415788564E-2</v>
      </c>
      <c r="G4790" s="61">
        <f ca="1">_xlfn.NORM.INV(F4790,'Input Parameters'!$E$21,'Input Parameters'!$F$21)</f>
        <v>268.77768814843085</v>
      </c>
      <c r="H4790" s="54">
        <f ca="1">EXP(E4790*(1/'Input Parameters'!$E$22-1/G4790))</f>
        <v>0.25771192618080507</v>
      </c>
      <c r="I4790" s="10">
        <f t="shared" ca="1" si="645"/>
        <v>0.65226434226463226</v>
      </c>
      <c r="J4790" s="29">
        <f ca="1">_xlfn.BETA.INV(I4790,'Input Parameters'!$L$24,'Input Parameters'!$M$24,'Input Parameters'!$J$24,'Input Parameters'!$K$24)</f>
        <v>0.66875603623437652</v>
      </c>
      <c r="K4790" s="156">
        <f ca="1">('Input Parameters'!$E$25/'Input Parameters'!$E$31)^$J4790</f>
        <v>8.2515572136737554E-3</v>
      </c>
      <c r="L4790" s="66">
        <f ca="1">$H4790*$C4790*'Input Parameters'!$E$23*K4790</f>
        <v>1.3723433234174396</v>
      </c>
      <c r="M4790" s="23">
        <f t="shared" ca="1" si="646"/>
        <v>5.8049125632051668E-2</v>
      </c>
      <c r="N4790" s="15">
        <f ca="1">_xlfn.NORM.INV(M4790,'Input Parameters'!$E$26,'Input Parameters'!$F$26)</f>
        <v>1.0013675980010198E-3</v>
      </c>
      <c r="O4790" s="8">
        <f t="shared" ca="1" si="647"/>
        <v>0.38100314287337023</v>
      </c>
      <c r="P4790" s="29">
        <f ca="1">_xlfn.LOGNORM.INV(O4790,'Input Parameters'!$H$27,'Input Parameters'!$I$27)</f>
        <v>1.2451163306166635</v>
      </c>
      <c r="Q4790" s="10"/>
      <c r="R4790" s="15">
        <f>'Input Parameters'!$E$28</f>
        <v>12.7</v>
      </c>
      <c r="S4790" s="10">
        <f t="shared" ca="1" si="648"/>
        <v>0.79176823591813916</v>
      </c>
      <c r="T4790" s="25">
        <f ca="1">_xlfn.LOGNORM.INV(S4790,'Input Parameters'!$H$29,'Input Parameters'!$I$29)</f>
        <v>63.794191552286243</v>
      </c>
      <c r="U4790" s="10">
        <f t="shared" ca="1" si="649"/>
        <v>0.27677053041670996</v>
      </c>
      <c r="V4790" s="29">
        <f ca="1">IF('Input Parameters'!$D$30="Beta",_xlfn.BETA.INV(U4790,'Input Parameters'!$L$30,'Input Parameters'!$M$30,'Input Parameters'!$J$30,'Input Parameters'!$K$30),IF('Input Parameters'!$D$30="LogNorm",_xlfn.LOGNORM.INV(U4790,'Input Parameters'!$H$30,'Input Parameters'!$I$30)))</f>
        <v>0.79102305412570773</v>
      </c>
      <c r="W4790" s="2">
        <f ca="1">N4790+(P4790-N4790)*(1-ERF((T4790-R4790)/(2*SQRT(L4790*'Input Parameters'!$E$31))))</f>
        <v>3.5416644822593274E-3</v>
      </c>
      <c r="X4790">
        <f t="shared" ca="1" si="650"/>
        <v>1</v>
      </c>
      <c r="Y4790" s="7"/>
    </row>
    <row r="4791" spans="1:25" ht="15" customHeight="1" x14ac:dyDescent="0.3">
      <c r="A4791" s="130">
        <v>4784</v>
      </c>
      <c r="B4791" s="10">
        <f t="shared" ca="1" si="642"/>
        <v>0.67331521718942366</v>
      </c>
      <c r="C4791" s="57">
        <f ca="1">_xlfn.NORM.INV(B4791,'Input Parameters'!$E$19,'Input Parameters'!$F$19)</f>
        <v>605.24777329062533</v>
      </c>
      <c r="D4791" s="10">
        <f t="shared" ca="1" si="643"/>
        <v>0.93582826842927191</v>
      </c>
      <c r="E4791" s="59">
        <f ca="1">IF(_xlfn.NORM.INV(D4791,'Input Parameters'!$E$20,'Input Parameters'!$F$20)&lt;3500,3500,IF(_xlfn.NORM.INV(D4791,'Input Parameters'!$E$20,'Input Parameters'!$F$20)&gt;5500,5500,_xlfn.NORM.INV(D4791,'Input Parameters'!$E$20,'Input Parameters'!$F$20)))</f>
        <v>5500</v>
      </c>
      <c r="F4791" s="10">
        <f t="shared" ca="1" si="644"/>
        <v>0.30964184838306619</v>
      </c>
      <c r="G4791" s="61">
        <f ca="1">_xlfn.NORM.INV(F4791,'Input Parameters'!$E$21,'Input Parameters'!$F$21)</f>
        <v>280.94463488475463</v>
      </c>
      <c r="H4791" s="54">
        <f ca="1">EXP(E4791*(1/'Input Parameters'!$E$22-1/G4791))</f>
        <v>0.44687343136858643</v>
      </c>
      <c r="I4791" s="10">
        <f t="shared" ca="1" si="645"/>
        <v>0.22848809083199162</v>
      </c>
      <c r="J4791" s="29">
        <f ca="1">_xlfn.BETA.INV(I4791,'Input Parameters'!$L$24,'Input Parameters'!$M$24,'Input Parameters'!$J$24,'Input Parameters'!$K$24)</f>
        <v>0.48481111232235341</v>
      </c>
      <c r="K4791" s="156">
        <f ca="1">('Input Parameters'!$E$25/'Input Parameters'!$E$31)^$J4791</f>
        <v>3.0874778672717852E-2</v>
      </c>
      <c r="L4791" s="66">
        <f ca="1">$H4791*$C4791*'Input Parameters'!$E$23*K4791</f>
        <v>8.3506751217743815</v>
      </c>
      <c r="M4791" s="23">
        <f t="shared" ca="1" si="646"/>
        <v>0.24886714009756594</v>
      </c>
      <c r="N4791" s="15">
        <f ca="1">_xlfn.NORM.INV(M4791,'Input Parameters'!$E$26,'Input Parameters'!$F$26)</f>
        <v>1.9760760833081897E-2</v>
      </c>
      <c r="O4791" s="8">
        <f t="shared" ca="1" si="647"/>
        <v>0.64315771650460352</v>
      </c>
      <c r="P4791" s="29">
        <f ca="1">_xlfn.LOGNORM.INV(O4791,'Input Parameters'!$H$27,'Input Parameters'!$I$27)</f>
        <v>1.6745388883126409</v>
      </c>
      <c r="Q4791" s="10"/>
      <c r="R4791" s="15">
        <f>'Input Parameters'!$E$28</f>
        <v>12.7</v>
      </c>
      <c r="S4791" s="10">
        <f t="shared" ca="1" si="648"/>
        <v>0.92482883850548547</v>
      </c>
      <c r="T4791" s="25">
        <f ca="1">_xlfn.LOGNORM.INV(S4791,'Input Parameters'!$H$29,'Input Parameters'!$I$29)</f>
        <v>68.43725158953859</v>
      </c>
      <c r="U4791" s="10">
        <f t="shared" ca="1" si="649"/>
        <v>0.33214808114314265</v>
      </c>
      <c r="V4791" s="29">
        <f ca="1">IF('Input Parameters'!$D$30="Beta",_xlfn.BETA.INV(U4791,'Input Parameters'!$L$30,'Input Parameters'!$M$30,'Input Parameters'!$J$30,'Input Parameters'!$K$30),IF('Input Parameters'!$D$30="LogNorm",_xlfn.LOGNORM.INV(U4791,'Input Parameters'!$H$30,'Input Parameters'!$I$30)))</f>
        <v>0.84203386105510247</v>
      </c>
      <c r="W4791" s="2">
        <f ca="1">N4791+(P4791-N4791)*(1-ERF((T4791-R4791)/(2*SQRT(L4791*'Input Parameters'!$E$31))))</f>
        <v>0.30539477048957575</v>
      </c>
      <c r="X4791">
        <f t="shared" ca="1" si="650"/>
        <v>1</v>
      </c>
      <c r="Y4791" s="7"/>
    </row>
    <row r="4792" spans="1:25" ht="15" customHeight="1" x14ac:dyDescent="0.3">
      <c r="A4792" s="130">
        <v>4785</v>
      </c>
      <c r="B4792" s="10">
        <f t="shared" ca="1" si="642"/>
        <v>0.37594705132815864</v>
      </c>
      <c r="C4792" s="57">
        <f ca="1">_xlfn.NORM.INV(B4792,'Input Parameters'!$E$19,'Input Parameters'!$F$19)</f>
        <v>540.58593128228438</v>
      </c>
      <c r="D4792" s="10">
        <f t="shared" ca="1" si="643"/>
        <v>0.41877523852715903</v>
      </c>
      <c r="E4792" s="59">
        <f ca="1">IF(_xlfn.NORM.INV(D4792,'Input Parameters'!$E$20,'Input Parameters'!$F$20)&lt;3500,3500,IF(_xlfn.NORM.INV(D4792,'Input Parameters'!$E$20,'Input Parameters'!$F$20)&gt;5500,5500,_xlfn.NORM.INV(D4792,'Input Parameters'!$E$20,'Input Parameters'!$F$20)))</f>
        <v>4656.4806044536372</v>
      </c>
      <c r="F4792" s="10">
        <f t="shared" ca="1" si="644"/>
        <v>0.33742328444344827</v>
      </c>
      <c r="G4792" s="61">
        <f ca="1">_xlfn.NORM.INV(F4792,'Input Parameters'!$E$21,'Input Parameters'!$F$21)</f>
        <v>281.55268497254343</v>
      </c>
      <c r="H4792" s="54">
        <f ca="1">EXP(E4792*(1/'Input Parameters'!$E$22-1/G4792))</f>
        <v>0.52405891045057618</v>
      </c>
      <c r="I4792" s="10">
        <f t="shared" ca="1" si="645"/>
        <v>0.74901044262336658</v>
      </c>
      <c r="J4792" s="29">
        <f ca="1">_xlfn.BETA.INV(I4792,'Input Parameters'!$L$24,'Input Parameters'!$M$24,'Input Parameters'!$J$24,'Input Parameters'!$K$24)</f>
        <v>0.71051385870381345</v>
      </c>
      <c r="K4792" s="156">
        <f ca="1">('Input Parameters'!$E$25/'Input Parameters'!$E$31)^$J4792</f>
        <v>6.1156447637037157E-3</v>
      </c>
      <c r="L4792" s="66">
        <f ca="1">$H4792*$C4792*'Input Parameters'!$E$23*K4792</f>
        <v>1.7325552762751422</v>
      </c>
      <c r="M4792" s="23">
        <f t="shared" ca="1" si="646"/>
        <v>0.23575693580414436</v>
      </c>
      <c r="N4792" s="15">
        <f ca="1">_xlfn.NORM.INV(M4792,'Input Parameters'!$E$26,'Input Parameters'!$F$26)</f>
        <v>1.8879620588732465E-2</v>
      </c>
      <c r="O4792" s="8">
        <f t="shared" ca="1" si="647"/>
        <v>2.5558273238212359E-2</v>
      </c>
      <c r="P4792" s="29">
        <f ca="1">_xlfn.LOGNORM.INV(O4792,'Input Parameters'!$H$27,'Input Parameters'!$I$27)</f>
        <v>0.60066933591772698</v>
      </c>
      <c r="Q4792" s="10"/>
      <c r="R4792" s="15">
        <f>'Input Parameters'!$E$28</f>
        <v>12.7</v>
      </c>
      <c r="S4792" s="10">
        <f t="shared" ca="1" si="648"/>
        <v>0.16823370593511655</v>
      </c>
      <c r="T4792" s="25">
        <f ca="1">_xlfn.LOGNORM.INV(S4792,'Input Parameters'!$H$29,'Input Parameters'!$I$29)</f>
        <v>52.275015341436848</v>
      </c>
      <c r="U4792" s="10">
        <f t="shared" ca="1" si="649"/>
        <v>0.21583095306102329</v>
      </c>
      <c r="V4792" s="29">
        <f ca="1">IF('Input Parameters'!$D$30="Beta",_xlfn.BETA.INV(U4792,'Input Parameters'!$L$30,'Input Parameters'!$M$30,'Input Parameters'!$J$30,'Input Parameters'!$K$30),IF('Input Parameters'!$D$30="LogNorm",_xlfn.LOGNORM.INV(U4792,'Input Parameters'!$H$30,'Input Parameters'!$I$30)))</f>
        <v>0.73279644084663753</v>
      </c>
      <c r="W4792" s="2">
        <f ca="1">N4792+(P4792-N4792)*(1-ERF((T4792-R4792)/(2*SQRT(L4792*'Input Parameters'!$E$31))))</f>
        <v>3.8371642173956264E-2</v>
      </c>
      <c r="X4792">
        <f t="shared" ca="1" si="650"/>
        <v>1</v>
      </c>
      <c r="Y4792" s="7"/>
    </row>
    <row r="4793" spans="1:25" ht="15" customHeight="1" x14ac:dyDescent="0.3">
      <c r="A4793" s="130">
        <v>4786</v>
      </c>
      <c r="B4793" s="10">
        <f t="shared" ca="1" si="642"/>
        <v>0.54561367545774442</v>
      </c>
      <c r="C4793" s="57">
        <f ca="1">_xlfn.NORM.INV(B4793,'Input Parameters'!$E$19,'Input Parameters'!$F$19)</f>
        <v>576.98258393655692</v>
      </c>
      <c r="D4793" s="10">
        <f t="shared" ca="1" si="643"/>
        <v>0.46060472046784728</v>
      </c>
      <c r="E4793" s="59">
        <f ca="1">IF(_xlfn.NORM.INV(D4793,'Input Parameters'!$E$20,'Input Parameters'!$F$20)&lt;3500,3500,IF(_xlfn.NORM.INV(D4793,'Input Parameters'!$E$20,'Input Parameters'!$F$20)&gt;5500,5500,_xlfn.NORM.INV(D4793,'Input Parameters'!$E$20,'Input Parameters'!$F$20)))</f>
        <v>4730.7627460434951</v>
      </c>
      <c r="F4793" s="10">
        <f t="shared" ca="1" si="644"/>
        <v>0.3523592458924073</v>
      </c>
      <c r="G4793" s="61">
        <f ca="1">_xlfn.NORM.INV(F4793,'Input Parameters'!$E$21,'Input Parameters'!$F$21)</f>
        <v>281.87138418144281</v>
      </c>
      <c r="H4793" s="54">
        <f ca="1">EXP(E4793*(1/'Input Parameters'!$E$22-1/G4793))</f>
        <v>0.52863285077269762</v>
      </c>
      <c r="I4793" s="10">
        <f t="shared" ca="1" si="645"/>
        <v>0.97123202808150333</v>
      </c>
      <c r="J4793" s="29">
        <f ca="1">_xlfn.BETA.INV(I4793,'Input Parameters'!$L$24,'Input Parameters'!$M$24,'Input Parameters'!$J$24,'Input Parameters'!$K$24)</f>
        <v>0.86062168694792329</v>
      </c>
      <c r="K4793" s="156">
        <f ca="1">('Input Parameters'!$E$25/'Input Parameters'!$E$31)^$J4793</f>
        <v>2.0834903354333776E-3</v>
      </c>
      <c r="L4793" s="66">
        <f ca="1">$H4793*$C4793*'Input Parameters'!$E$23*K4793</f>
        <v>0.63548944625094517</v>
      </c>
      <c r="M4793" s="23">
        <f t="shared" ca="1" si="646"/>
        <v>8.7747659811340917E-2</v>
      </c>
      <c r="N4793" s="15">
        <f ca="1">_xlfn.NORM.INV(M4793,'Input Parameters'!$E$26,'Input Parameters'!$F$26)</f>
        <v>5.5501246703450989E-3</v>
      </c>
      <c r="O4793" s="8">
        <f t="shared" ca="1" si="647"/>
        <v>0.28061151687844288</v>
      </c>
      <c r="P4793" s="29">
        <f ca="1">_xlfn.LOGNORM.INV(O4793,'Input Parameters'!$H$27,'Input Parameters'!$I$27)</f>
        <v>1.1009348686200799</v>
      </c>
      <c r="Q4793" s="10"/>
      <c r="R4793" s="15">
        <f>'Input Parameters'!$E$28</f>
        <v>12.7</v>
      </c>
      <c r="S4793" s="10">
        <f t="shared" ca="1" si="648"/>
        <v>0.32891750326706204</v>
      </c>
      <c r="T4793" s="25">
        <f ca="1">_xlfn.LOGNORM.INV(S4793,'Input Parameters'!$H$29,'Input Parameters'!$I$29)</f>
        <v>55.406990033868794</v>
      </c>
      <c r="U4793" s="10">
        <f t="shared" ca="1" si="649"/>
        <v>0.71305487594262007</v>
      </c>
      <c r="V4793" s="29">
        <f ca="1">IF('Input Parameters'!$D$30="Beta",_xlfn.BETA.INV(U4793,'Input Parameters'!$L$30,'Input Parameters'!$M$30,'Input Parameters'!$J$30,'Input Parameters'!$K$30),IF('Input Parameters'!$D$30="LogNorm",_xlfn.LOGNORM.INV(U4793,'Input Parameters'!$H$30,'Input Parameters'!$I$30)))</f>
        <v>1.2472732172892036</v>
      </c>
      <c r="W4793" s="2">
        <f ca="1">N4793+(P4793-N4793)*(1-ERF((T4793-R4793)/(2*SQRT(L4793*'Input Parameters'!$E$31))))</f>
        <v>5.7163594017983913E-3</v>
      </c>
      <c r="X4793">
        <f t="shared" ca="1" si="650"/>
        <v>1</v>
      </c>
      <c r="Y4793" s="7"/>
    </row>
    <row r="4794" spans="1:25" ht="15" customHeight="1" x14ac:dyDescent="0.3">
      <c r="A4794" s="130">
        <v>4787</v>
      </c>
      <c r="B4794" s="10">
        <f t="shared" ca="1" si="642"/>
        <v>0.33851156045618946</v>
      </c>
      <c r="C4794" s="57">
        <f ca="1">_xlfn.NORM.INV(B4794,'Input Parameters'!$E$19,'Input Parameters'!$F$19)</f>
        <v>532.10331909820832</v>
      </c>
      <c r="D4794" s="10">
        <f t="shared" ca="1" si="643"/>
        <v>0.40488330114245552</v>
      </c>
      <c r="E4794" s="59">
        <f ca="1">IF(_xlfn.NORM.INV(D4794,'Input Parameters'!$E$20,'Input Parameters'!$F$20)&lt;3500,3500,IF(_xlfn.NORM.INV(D4794,'Input Parameters'!$E$20,'Input Parameters'!$F$20)&gt;5500,5500,_xlfn.NORM.INV(D4794,'Input Parameters'!$E$20,'Input Parameters'!$F$20)))</f>
        <v>4631.4910015825926</v>
      </c>
      <c r="F4794" s="10">
        <f t="shared" ca="1" si="644"/>
        <v>0.82681322045751537</v>
      </c>
      <c r="G4794" s="61">
        <f ca="1">_xlfn.NORM.INV(F4794,'Input Parameters'!$E$21,'Input Parameters'!$F$21)</f>
        <v>292.25134295151747</v>
      </c>
      <c r="H4794" s="54">
        <f ca="1">EXP(E4794*(1/'Input Parameters'!$E$22-1/G4794))</f>
        <v>0.96031591776747105</v>
      </c>
      <c r="I4794" s="10">
        <f t="shared" ca="1" si="645"/>
        <v>4.0777347111197071E-2</v>
      </c>
      <c r="J4794" s="29">
        <f ca="1">_xlfn.BETA.INV(I4794,'Input Parameters'!$L$24,'Input Parameters'!$M$24,'Input Parameters'!$J$24,'Input Parameters'!$K$24)</f>
        <v>0.32626938412282519</v>
      </c>
      <c r="K4794" s="156">
        <f ca="1">('Input Parameters'!$E$25/'Input Parameters'!$E$31)^$J4794</f>
        <v>9.6278620065696444E-2</v>
      </c>
      <c r="L4794" s="66">
        <f ca="1">$H4794*$C4794*'Input Parameters'!$E$23*K4794</f>
        <v>49.197150885320902</v>
      </c>
      <c r="M4794" s="23">
        <f t="shared" ca="1" si="646"/>
        <v>0.92594153221196185</v>
      </c>
      <c r="N4794" s="15">
        <f ca="1">_xlfn.NORM.INV(M4794,'Input Parameters'!$E$26,'Input Parameters'!$F$26)</f>
        <v>6.4370512918035652E-2</v>
      </c>
      <c r="O4794" s="8">
        <f t="shared" ca="1" si="647"/>
        <v>0.98107293197473</v>
      </c>
      <c r="P4794" s="29">
        <f ca="1">_xlfn.LOGNORM.INV(O4794,'Input Parameters'!$H$27,'Input Parameters'!$I$27)</f>
        <v>3.5674375444344664</v>
      </c>
      <c r="Q4794" s="10"/>
      <c r="R4794" s="15">
        <f>'Input Parameters'!$E$28</f>
        <v>12.7</v>
      </c>
      <c r="S4794" s="10">
        <f t="shared" ca="1" si="648"/>
        <v>0.1474663940439177</v>
      </c>
      <c r="T4794" s="25">
        <f ca="1">_xlfn.LOGNORM.INV(S4794,'Input Parameters'!$H$29,'Input Parameters'!$I$29)</f>
        <v>51.771580365007424</v>
      </c>
      <c r="U4794" s="10">
        <f t="shared" ca="1" si="649"/>
        <v>0.61420051605783899</v>
      </c>
      <c r="V4794" s="29">
        <f ca="1">IF('Input Parameters'!$D$30="Beta",_xlfn.BETA.INV(U4794,'Input Parameters'!$L$30,'Input Parameters'!$M$30,'Input Parameters'!$J$30,'Input Parameters'!$K$30),IF('Input Parameters'!$D$30="LogNorm",_xlfn.LOGNORM.INV(U4794,'Input Parameters'!$H$30,'Input Parameters'!$I$30)))</f>
        <v>1.1203924547608914</v>
      </c>
      <c r="W4794" s="2">
        <f ca="1">N4794+(P4794-N4794)*(1-ERF((T4794-R4794)/(2*SQRT(L4794*'Input Parameters'!$E$31))))</f>
        <v>2.4943134248173036</v>
      </c>
      <c r="X4794">
        <f t="shared" ca="1" si="650"/>
        <v>0</v>
      </c>
      <c r="Y4794" s="7"/>
    </row>
    <row r="4795" spans="1:25" ht="15" customHeight="1" x14ac:dyDescent="0.3">
      <c r="A4795" s="130">
        <v>4788</v>
      </c>
      <c r="B4795" s="10">
        <f t="shared" ca="1" si="642"/>
        <v>0.58964613423224166</v>
      </c>
      <c r="C4795" s="57">
        <f ca="1">_xlfn.NORM.INV(B4795,'Input Parameters'!$E$19,'Input Parameters'!$F$19)</f>
        <v>586.45064041259695</v>
      </c>
      <c r="D4795" s="10">
        <f t="shared" ca="1" si="643"/>
        <v>0.21834957489311801</v>
      </c>
      <c r="E4795" s="59">
        <f ca="1">IF(_xlfn.NORM.INV(D4795,'Input Parameters'!$E$20,'Input Parameters'!$F$20)&lt;3500,3500,IF(_xlfn.NORM.INV(D4795,'Input Parameters'!$E$20,'Input Parameters'!$F$20)&gt;5500,5500,_xlfn.NORM.INV(D4795,'Input Parameters'!$E$20,'Input Parameters'!$F$20)))</f>
        <v>4255.5545097197109</v>
      </c>
      <c r="F4795" s="10">
        <f t="shared" ca="1" si="644"/>
        <v>0.53975466252539317</v>
      </c>
      <c r="G4795" s="61">
        <f ca="1">_xlfn.NORM.INV(F4795,'Input Parameters'!$E$21,'Input Parameters'!$F$21)</f>
        <v>285.63455109066916</v>
      </c>
      <c r="H4795" s="54">
        <f ca="1">EXP(E4795*(1/'Input Parameters'!$E$22-1/G4795))</f>
        <v>0.6876180682462889</v>
      </c>
      <c r="I4795" s="10">
        <f t="shared" ca="1" si="645"/>
        <v>0.65799228073543337</v>
      </c>
      <c r="J4795" s="29">
        <f ca="1">_xlfn.BETA.INV(I4795,'Input Parameters'!$L$24,'Input Parameters'!$M$24,'Input Parameters'!$J$24,'Input Parameters'!$K$24)</f>
        <v>0.67113188132103752</v>
      </c>
      <c r="K4795" s="156">
        <f ca="1">('Input Parameters'!$E$25/'Input Parameters'!$E$31)^$J4795</f>
        <v>8.1121156028176704E-3</v>
      </c>
      <c r="L4795" s="66">
        <f ca="1">$H4795*$C4795*'Input Parameters'!$E$23*K4795</f>
        <v>3.2712435234896566</v>
      </c>
      <c r="M4795" s="23">
        <f t="shared" ca="1" si="646"/>
        <v>0.19692605364556515</v>
      </c>
      <c r="N4795" s="15">
        <f ca="1">_xlfn.NORM.INV(M4795,'Input Parameters'!$E$26,'Input Parameters'!$F$26)</f>
        <v>1.6094300071648925E-2</v>
      </c>
      <c r="O4795" s="8">
        <f t="shared" ca="1" si="647"/>
        <v>0.51682634898038182</v>
      </c>
      <c r="P4795" s="29">
        <f ca="1">_xlfn.LOGNORM.INV(O4795,'Input Parameters'!$H$27,'Input Parameters'!$I$27)</f>
        <v>1.4504548195483178</v>
      </c>
      <c r="Q4795" s="10"/>
      <c r="R4795" s="15">
        <f>'Input Parameters'!$E$28</f>
        <v>12.7</v>
      </c>
      <c r="S4795" s="10">
        <f t="shared" ca="1" si="648"/>
        <v>0.424852628807042</v>
      </c>
      <c r="T4795" s="25">
        <f ca="1">_xlfn.LOGNORM.INV(S4795,'Input Parameters'!$H$29,'Input Parameters'!$I$29)</f>
        <v>57.006020885782085</v>
      </c>
      <c r="U4795" s="10">
        <f t="shared" ca="1" si="649"/>
        <v>0.50532865461218046</v>
      </c>
      <c r="V4795" s="29">
        <f ca="1">IF('Input Parameters'!$D$30="Beta",_xlfn.BETA.INV(U4795,'Input Parameters'!$L$30,'Input Parameters'!$M$30,'Input Parameters'!$J$30,'Input Parameters'!$K$30),IF('Input Parameters'!$D$30="LogNorm",_xlfn.LOGNORM.INV(U4795,'Input Parameters'!$H$30,'Input Parameters'!$I$30)))</f>
        <v>1.004484221431688</v>
      </c>
      <c r="W4795" s="2">
        <f ca="1">N4795+(P4795-N4795)*(1-ERF((T4795-R4795)/(2*SQRT(L4795*'Input Parameters'!$E$31))))</f>
        <v>0.13549438721794702</v>
      </c>
      <c r="X4795">
        <f t="shared" ca="1" si="650"/>
        <v>1</v>
      </c>
      <c r="Y4795" s="7"/>
    </row>
    <row r="4796" spans="1:25" ht="15" customHeight="1" x14ac:dyDescent="0.3">
      <c r="A4796" s="130">
        <v>4789</v>
      </c>
      <c r="B4796" s="10">
        <f t="shared" ca="1" si="642"/>
        <v>0.68023243778344411</v>
      </c>
      <c r="C4796" s="57">
        <f ca="1">_xlfn.NORM.INV(B4796,'Input Parameters'!$E$19,'Input Parameters'!$F$19)</f>
        <v>606.87547967330204</v>
      </c>
      <c r="D4796" s="10">
        <f t="shared" ca="1" si="643"/>
        <v>0.10746212929054444</v>
      </c>
      <c r="E4796" s="59">
        <f ca="1">IF(_xlfn.NORM.INV(D4796,'Input Parameters'!$E$20,'Input Parameters'!$F$20)&lt;3500,3500,IF(_xlfn.NORM.INV(D4796,'Input Parameters'!$E$20,'Input Parameters'!$F$20)&gt;5500,5500,_xlfn.NORM.INV(D4796,'Input Parameters'!$E$20,'Input Parameters'!$F$20)))</f>
        <v>3931.9032159277945</v>
      </c>
      <c r="F4796" s="10">
        <f t="shared" ca="1" si="644"/>
        <v>0.80359923167714065</v>
      </c>
      <c r="G4796" s="61">
        <f ca="1">_xlfn.NORM.INV(F4796,'Input Parameters'!$E$21,'Input Parameters'!$F$21)</f>
        <v>291.56674570337725</v>
      </c>
      <c r="H4796" s="54">
        <f ca="1">EXP(E4796*(1/'Input Parameters'!$E$22-1/G4796))</f>
        <v>0.93616264903614455</v>
      </c>
      <c r="I4796" s="10">
        <f t="shared" ca="1" si="645"/>
        <v>0.50141413889149022</v>
      </c>
      <c r="J4796" s="29">
        <f ca="1">_xlfn.BETA.INV(I4796,'Input Parameters'!$L$24,'Input Parameters'!$M$24,'Input Parameters'!$J$24,'Input Parameters'!$K$24)</f>
        <v>0.60773291102485405</v>
      </c>
      <c r="K4796" s="156">
        <f ca="1">('Input Parameters'!$E$25/'Input Parameters'!$E$31)^$J4796</f>
        <v>1.2783486704463489E-2</v>
      </c>
      <c r="L4796" s="66">
        <f ca="1">$H4796*$C4796*'Input Parameters'!$E$23*K4796</f>
        <v>7.2627354383475602</v>
      </c>
      <c r="M4796" s="23">
        <f t="shared" ca="1" si="646"/>
        <v>0.15366534893133244</v>
      </c>
      <c r="N4796" s="15">
        <f ca="1">_xlfn.NORM.INV(M4796,'Input Parameters'!$E$26,'Input Parameters'!$F$26)</f>
        <v>1.2562379859898408E-2</v>
      </c>
      <c r="O4796" s="8">
        <f t="shared" ca="1" si="647"/>
        <v>0.71827802296174803</v>
      </c>
      <c r="P4796" s="29">
        <f ca="1">_xlfn.LOGNORM.INV(O4796,'Input Parameters'!$H$27,'Input Parameters'!$I$27)</f>
        <v>1.8382381572644209</v>
      </c>
      <c r="Q4796" s="10"/>
      <c r="R4796" s="15">
        <f>'Input Parameters'!$E$28</f>
        <v>12.7</v>
      </c>
      <c r="S4796" s="10">
        <f t="shared" ca="1" si="648"/>
        <v>8.5061750045089535E-2</v>
      </c>
      <c r="T4796" s="25">
        <f ca="1">_xlfn.LOGNORM.INV(S4796,'Input Parameters'!$H$29,'Input Parameters'!$I$29)</f>
        <v>49.919655366413743</v>
      </c>
      <c r="U4796" s="10">
        <f t="shared" ca="1" si="649"/>
        <v>4.3562146606825558E-2</v>
      </c>
      <c r="V4796" s="29">
        <f ca="1">IF('Input Parameters'!$D$30="Beta",_xlfn.BETA.INV(U4796,'Input Parameters'!$L$30,'Input Parameters'!$M$30,'Input Parameters'!$J$30,'Input Parameters'!$K$30),IF('Input Parameters'!$D$30="LogNorm",_xlfn.LOGNORM.INV(U4796,'Input Parameters'!$H$30,'Input Parameters'!$I$30)))</f>
        <v>0.50893933377531142</v>
      </c>
      <c r="W4796" s="2">
        <f ca="1">N4796+(P4796-N4796)*(1-ERF((T4796-R4796)/(2*SQRT(L4796*'Input Parameters'!$E$31))))</f>
        <v>0.6128040084318539</v>
      </c>
      <c r="X4796">
        <f t="shared" ca="1" si="650"/>
        <v>0</v>
      </c>
      <c r="Y4796" s="7"/>
    </row>
    <row r="4797" spans="1:25" ht="15" customHeight="1" x14ac:dyDescent="0.3">
      <c r="A4797" s="130">
        <v>4790</v>
      </c>
      <c r="B4797" s="10">
        <f t="shared" ca="1" si="642"/>
        <v>0.97794319867601409</v>
      </c>
      <c r="C4797" s="57">
        <f ca="1">_xlfn.NORM.INV(B4797,'Input Parameters'!$E$19,'Input Parameters'!$F$19)</f>
        <v>737.39932467804215</v>
      </c>
      <c r="D4797" s="10">
        <f t="shared" ca="1" si="643"/>
        <v>0.19753151893694176</v>
      </c>
      <c r="E4797" s="59">
        <f ca="1">IF(_xlfn.NORM.INV(D4797,'Input Parameters'!$E$20,'Input Parameters'!$F$20)&lt;3500,3500,IF(_xlfn.NORM.INV(D4797,'Input Parameters'!$E$20,'Input Parameters'!$F$20)&gt;5500,5500,_xlfn.NORM.INV(D4797,'Input Parameters'!$E$20,'Input Parameters'!$F$20)))</f>
        <v>4204.6699989264562</v>
      </c>
      <c r="F4797" s="10">
        <f t="shared" ca="1" si="644"/>
        <v>4.8464589026772087E-2</v>
      </c>
      <c r="G4797" s="61">
        <f ca="1">_xlfn.NORM.INV(F4797,'Input Parameters'!$E$21,'Input Parameters'!$F$21)</f>
        <v>271.80297530438048</v>
      </c>
      <c r="H4797" s="54">
        <f ca="1">EXP(E4797*(1/'Input Parameters'!$E$22-1/G4797))</f>
        <v>0.32656003067262235</v>
      </c>
      <c r="I4797" s="10">
        <f t="shared" ca="1" si="645"/>
        <v>0.62891372880061092</v>
      </c>
      <c r="J4797" s="29">
        <f ca="1">_xlfn.BETA.INV(I4797,'Input Parameters'!$L$24,'Input Parameters'!$M$24,'Input Parameters'!$J$24,'Input Parameters'!$K$24)</f>
        <v>0.65915092004243803</v>
      </c>
      <c r="K4797" s="156">
        <f ca="1">('Input Parameters'!$E$25/'Input Parameters'!$E$31)^$J4797</f>
        <v>8.8401575167566769E-3</v>
      </c>
      <c r="L4797" s="66">
        <f ca="1">$H4797*$C4797*'Input Parameters'!$E$23*K4797</f>
        <v>2.1287554222355212</v>
      </c>
      <c r="M4797" s="23">
        <f t="shared" ca="1" si="646"/>
        <v>0.51222348707661658</v>
      </c>
      <c r="N4797" s="15">
        <f ca="1">_xlfn.NORM.INV(M4797,'Input Parameters'!$E$26,'Input Parameters'!$F$26)</f>
        <v>3.464353521319264E-2</v>
      </c>
      <c r="O4797" s="8">
        <f t="shared" ca="1" si="647"/>
        <v>0.16120454281249574</v>
      </c>
      <c r="P4797" s="29">
        <f ca="1">_xlfn.LOGNORM.INV(O4797,'Input Parameters'!$H$27,'Input Parameters'!$I$27)</f>
        <v>0.9189143881672811</v>
      </c>
      <c r="Q4797" s="10"/>
      <c r="R4797" s="15">
        <f>'Input Parameters'!$E$28</f>
        <v>12.7</v>
      </c>
      <c r="S4797" s="10">
        <f t="shared" ca="1" si="648"/>
        <v>0.88947442777330088</v>
      </c>
      <c r="T4797" s="25">
        <f ca="1">_xlfn.LOGNORM.INV(S4797,'Input Parameters'!$H$29,'Input Parameters'!$I$29)</f>
        <v>66.808149691508618</v>
      </c>
      <c r="U4797" s="10">
        <f t="shared" ca="1" si="649"/>
        <v>0.77764752727513431</v>
      </c>
      <c r="V4797" s="29">
        <f ca="1">IF('Input Parameters'!$D$30="Beta",_xlfn.BETA.INV(U4797,'Input Parameters'!$L$30,'Input Parameters'!$M$30,'Input Parameters'!$J$30,'Input Parameters'!$K$30),IF('Input Parameters'!$D$30="LogNorm",_xlfn.LOGNORM.INV(U4797,'Input Parameters'!$H$30,'Input Parameters'!$I$30)))</f>
        <v>1.3506612575292658</v>
      </c>
      <c r="W4797" s="2">
        <f ca="1">N4797+(P4797-N4797)*(1-ERF((T4797-R4797)/(2*SQRT(L4797*'Input Parameters'!$E$31))))</f>
        <v>4.2366293307861159E-2</v>
      </c>
      <c r="X4797">
        <f t="shared" ca="1" si="650"/>
        <v>1</v>
      </c>
      <c r="Y4797" s="7"/>
    </row>
    <row r="4798" spans="1:25" ht="15" customHeight="1" x14ac:dyDescent="0.3">
      <c r="A4798" s="130">
        <v>4791</v>
      </c>
      <c r="B4798" s="10">
        <f t="shared" ca="1" si="642"/>
        <v>0.943818548382232</v>
      </c>
      <c r="C4798" s="57">
        <f ca="1">_xlfn.NORM.INV(B4798,'Input Parameters'!$E$19,'Input Parameters'!$F$19)</f>
        <v>701.45739677977724</v>
      </c>
      <c r="D4798" s="10">
        <f t="shared" ca="1" si="643"/>
        <v>0.80472018756701125</v>
      </c>
      <c r="E4798" s="59">
        <f ca="1">IF(_xlfn.NORM.INV(D4798,'Input Parameters'!$E$20,'Input Parameters'!$F$20)&lt;3500,3500,IF(_xlfn.NORM.INV(D4798,'Input Parameters'!$E$20,'Input Parameters'!$F$20)&gt;5500,5500,_xlfn.NORM.INV(D4798,'Input Parameters'!$E$20,'Input Parameters'!$F$20)))</f>
        <v>5401.0220461560239</v>
      </c>
      <c r="F4798" s="10">
        <f t="shared" ca="1" si="644"/>
        <v>0.54426361354349273</v>
      </c>
      <c r="G4798" s="61">
        <f ca="1">_xlfn.NORM.INV(F4798,'Input Parameters'!$E$21,'Input Parameters'!$F$21)</f>
        <v>285.72388310707288</v>
      </c>
      <c r="H4798" s="54">
        <f ca="1">EXP(E4798*(1/'Input Parameters'!$E$22-1/G4798))</f>
        <v>0.62536496645198425</v>
      </c>
      <c r="I4798" s="10">
        <f t="shared" ca="1" si="645"/>
        <v>0.40405763001522343</v>
      </c>
      <c r="J4798" s="29">
        <f ca="1">_xlfn.BETA.INV(I4798,'Input Parameters'!$L$24,'Input Parameters'!$M$24,'Input Parameters'!$J$24,'Input Parameters'!$K$24)</f>
        <v>0.56763844701775457</v>
      </c>
      <c r="K4798" s="156">
        <f ca="1">('Input Parameters'!$E$25/'Input Parameters'!$E$31)^$J4798</f>
        <v>1.7043583318464468E-2</v>
      </c>
      <c r="L4798" s="66">
        <f ca="1">$H4798*$C4798*'Input Parameters'!$E$23*K4798</f>
        <v>7.4764555422716619</v>
      </c>
      <c r="M4798" s="23">
        <f t="shared" ca="1" si="646"/>
        <v>0.97151622614612532</v>
      </c>
      <c r="N4798" s="15">
        <f ca="1">_xlfn.NORM.INV(M4798,'Input Parameters'!$E$26,'Input Parameters'!$F$26)</f>
        <v>7.397475432359979E-2</v>
      </c>
      <c r="O4798" s="8">
        <f t="shared" ca="1" si="647"/>
        <v>0.21290979793677534</v>
      </c>
      <c r="P4798" s="29">
        <f ca="1">_xlfn.LOGNORM.INV(O4798,'Input Parameters'!$H$27,'Input Parameters'!$I$27)</f>
        <v>1.0008914542602054</v>
      </c>
      <c r="Q4798" s="10"/>
      <c r="R4798" s="15">
        <f>'Input Parameters'!$E$28</f>
        <v>12.7</v>
      </c>
      <c r="S4798" s="10">
        <f t="shared" ca="1" si="648"/>
        <v>0.25533297715779024</v>
      </c>
      <c r="T4798" s="25">
        <f ca="1">_xlfn.LOGNORM.INV(S4798,'Input Parameters'!$H$29,'Input Parameters'!$I$29)</f>
        <v>54.086174129358362</v>
      </c>
      <c r="U4798" s="10">
        <f t="shared" ca="1" si="649"/>
        <v>0.51219424561567906</v>
      </c>
      <c r="V4798" s="29">
        <f ca="1">IF('Input Parameters'!$D$30="Beta",_xlfn.BETA.INV(U4798,'Input Parameters'!$L$30,'Input Parameters'!$M$30,'Input Parameters'!$J$30,'Input Parameters'!$K$30),IF('Input Parameters'!$D$30="LogNorm",_xlfn.LOGNORM.INV(U4798,'Input Parameters'!$H$30,'Input Parameters'!$I$30)))</f>
        <v>1.0113260637885872</v>
      </c>
      <c r="W4798" s="2">
        <f ca="1">N4798+(P4798-N4798)*(1-ERF((T4798-R4798)/(2*SQRT(L4798*'Input Parameters'!$E$31))))</f>
        <v>0.33768148393899489</v>
      </c>
      <c r="X4798">
        <f t="shared" ca="1" si="650"/>
        <v>1</v>
      </c>
      <c r="Y4798" s="7"/>
    </row>
    <row r="4799" spans="1:25" ht="15" customHeight="1" x14ac:dyDescent="0.3">
      <c r="A4799" s="130">
        <v>4792</v>
      </c>
      <c r="B4799" s="10">
        <f t="shared" ca="1" si="642"/>
        <v>0.41770874244673084</v>
      </c>
      <c r="C4799" s="57">
        <f ca="1">_xlfn.NORM.INV(B4799,'Input Parameters'!$E$19,'Input Parameters'!$F$19)</f>
        <v>549.74440103350207</v>
      </c>
      <c r="D4799" s="10">
        <f t="shared" ca="1" si="643"/>
        <v>0.77245657271897417</v>
      </c>
      <c r="E4799" s="59">
        <f ca="1">IF(_xlfn.NORM.INV(D4799,'Input Parameters'!$E$20,'Input Parameters'!$F$20)&lt;3500,3500,IF(_xlfn.NORM.INV(D4799,'Input Parameters'!$E$20,'Input Parameters'!$F$20)&gt;5500,5500,_xlfn.NORM.INV(D4799,'Input Parameters'!$E$20,'Input Parameters'!$F$20)))</f>
        <v>5322.8729877464066</v>
      </c>
      <c r="F4799" s="10">
        <f t="shared" ca="1" si="644"/>
        <v>0.28455832503611145</v>
      </c>
      <c r="G4799" s="61">
        <f ca="1">_xlfn.NORM.INV(F4799,'Input Parameters'!$E$21,'Input Parameters'!$F$21)</f>
        <v>280.37488593227943</v>
      </c>
      <c r="H4799" s="54">
        <f ca="1">EXP(E4799*(1/'Input Parameters'!$E$22-1/G4799))</f>
        <v>0.4412956276471342</v>
      </c>
      <c r="I4799" s="10">
        <f t="shared" ca="1" si="645"/>
        <v>1.7422361247882434E-2</v>
      </c>
      <c r="J4799" s="29">
        <f ca="1">_xlfn.BETA.INV(I4799,'Input Parameters'!$L$24,'Input Parameters'!$M$24,'Input Parameters'!$J$24,'Input Parameters'!$K$24)</f>
        <v>0.27365698505429342</v>
      </c>
      <c r="K4799" s="156">
        <f ca="1">('Input Parameters'!$E$25/'Input Parameters'!$E$31)^$J4799</f>
        <v>0.14042363754736722</v>
      </c>
      <c r="L4799" s="66">
        <f ca="1">$H4799*$C4799*'Input Parameters'!$E$23*K4799</f>
        <v>34.066746454416219</v>
      </c>
      <c r="M4799" s="23">
        <f t="shared" ca="1" si="646"/>
        <v>0.93511375105180028</v>
      </c>
      <c r="N4799" s="15">
        <f ca="1">_xlfn.NORM.INV(M4799,'Input Parameters'!$E$26,'Input Parameters'!$F$26)</f>
        <v>6.5814992223371907E-2</v>
      </c>
      <c r="O4799" s="8">
        <f t="shared" ca="1" si="647"/>
        <v>9.7238012682236974E-3</v>
      </c>
      <c r="P4799" s="29">
        <f ca="1">_xlfn.LOGNORM.INV(O4799,'Input Parameters'!$H$27,'Input Parameters'!$I$27)</f>
        <v>0.5062974800206641</v>
      </c>
      <c r="Q4799" s="10"/>
      <c r="R4799" s="15">
        <f>'Input Parameters'!$E$28</f>
        <v>12.7</v>
      </c>
      <c r="S4799" s="10">
        <f t="shared" ca="1" si="648"/>
        <v>0.30274753079563066</v>
      </c>
      <c r="T4799" s="25">
        <f ca="1">_xlfn.LOGNORM.INV(S4799,'Input Parameters'!$H$29,'Input Parameters'!$I$29)</f>
        <v>54.95096748840453</v>
      </c>
      <c r="U4799" s="10">
        <f t="shared" ca="1" si="649"/>
        <v>0.1601309537909491</v>
      </c>
      <c r="V4799" s="29">
        <f ca="1">IF('Input Parameters'!$D$30="Beta",_xlfn.BETA.INV(U4799,'Input Parameters'!$L$30,'Input Parameters'!$M$30,'Input Parameters'!$J$30,'Input Parameters'!$K$30),IF('Input Parameters'!$D$30="LogNorm",_xlfn.LOGNORM.INV(U4799,'Input Parameters'!$H$30,'Input Parameters'!$I$30)))</f>
        <v>0.67520346478329507</v>
      </c>
      <c r="W4799" s="2">
        <f ca="1">N4799+(P4799-N4799)*(1-ERF((T4799-R4799)/(2*SQRT(L4799*'Input Parameters'!$E$31))))</f>
        <v>0.33395639653157549</v>
      </c>
      <c r="X4799">
        <f t="shared" ca="1" si="650"/>
        <v>1</v>
      </c>
      <c r="Y4799" s="7"/>
    </row>
    <row r="4800" spans="1:25" ht="15" customHeight="1" x14ac:dyDescent="0.3">
      <c r="A4800" s="130">
        <v>4793</v>
      </c>
      <c r="B4800" s="10">
        <f t="shared" ca="1" si="642"/>
        <v>0.98749178418942118</v>
      </c>
      <c r="C4800" s="57">
        <f ca="1">_xlfn.NORM.INV(B4800,'Input Parameters'!$E$19,'Input Parameters'!$F$19)</f>
        <v>756.67708200153004</v>
      </c>
      <c r="D4800" s="10">
        <f t="shared" ca="1" si="643"/>
        <v>0.15037248427454097</v>
      </c>
      <c r="E4800" s="59">
        <f ca="1">IF(_xlfn.NORM.INV(D4800,'Input Parameters'!$E$20,'Input Parameters'!$F$20)&lt;3500,3500,IF(_xlfn.NORM.INV(D4800,'Input Parameters'!$E$20,'Input Parameters'!$F$20)&gt;5500,5500,_xlfn.NORM.INV(D4800,'Input Parameters'!$E$20,'Input Parameters'!$F$20)))</f>
        <v>4075.6139924622003</v>
      </c>
      <c r="F4800" s="10">
        <f t="shared" ca="1" si="644"/>
        <v>0.30596848272556232</v>
      </c>
      <c r="G4800" s="61">
        <f ca="1">_xlfn.NORM.INV(F4800,'Input Parameters'!$E$21,'Input Parameters'!$F$21)</f>
        <v>280.86253939250872</v>
      </c>
      <c r="H4800" s="54">
        <f ca="1">EXP(E4800*(1/'Input Parameters'!$E$22-1/G4800))</f>
        <v>0.54819863007870406</v>
      </c>
      <c r="I4800" s="10">
        <f t="shared" ca="1" si="645"/>
        <v>0.79824411558147224</v>
      </c>
      <c r="J4800" s="29">
        <f ca="1">_xlfn.BETA.INV(I4800,'Input Parameters'!$L$24,'Input Parameters'!$M$24,'Input Parameters'!$J$24,'Input Parameters'!$K$24)</f>
        <v>0.73387017619940309</v>
      </c>
      <c r="K4800" s="156">
        <f ca="1">('Input Parameters'!$E$25/'Input Parameters'!$E$31)^$J4800</f>
        <v>5.1722228357265225E-3</v>
      </c>
      <c r="L4800" s="66">
        <f ca="1">$H4800*$C4800*'Input Parameters'!$E$23*K4800</f>
        <v>2.1454863396061574</v>
      </c>
      <c r="M4800" s="23">
        <f t="shared" ca="1" si="646"/>
        <v>0.24267151381213059</v>
      </c>
      <c r="N4800" s="15">
        <f ca="1">_xlfn.NORM.INV(M4800,'Input Parameters'!$E$26,'Input Parameters'!$F$26)</f>
        <v>1.9347568092937185E-2</v>
      </c>
      <c r="O4800" s="8">
        <f t="shared" ca="1" si="647"/>
        <v>0.32142383270560093</v>
      </c>
      <c r="P4800" s="29">
        <f ca="1">_xlfn.LOGNORM.INV(O4800,'Input Parameters'!$H$27,'Input Parameters'!$I$27)</f>
        <v>1.1595785936081806</v>
      </c>
      <c r="Q4800" s="10"/>
      <c r="R4800" s="15">
        <f>'Input Parameters'!$E$28</f>
        <v>12.7</v>
      </c>
      <c r="S4800" s="10">
        <f t="shared" ca="1" si="648"/>
        <v>0.41374446375744822</v>
      </c>
      <c r="T4800" s="25">
        <f ca="1">_xlfn.LOGNORM.INV(S4800,'Input Parameters'!$H$29,'Input Parameters'!$I$29)</f>
        <v>56.824360008827853</v>
      </c>
      <c r="U4800" s="10">
        <f t="shared" ca="1" si="649"/>
        <v>0.63699925400840351</v>
      </c>
      <c r="V4800" s="29">
        <f ca="1">IF('Input Parameters'!$D$30="Beta",_xlfn.BETA.INV(U4800,'Input Parameters'!$L$30,'Input Parameters'!$M$30,'Input Parameters'!$J$30,'Input Parameters'!$K$30),IF('Input Parameters'!$D$30="LogNorm",_xlfn.LOGNORM.INV(U4800,'Input Parameters'!$H$30,'Input Parameters'!$I$30)))</f>
        <v>1.1472926764864533</v>
      </c>
      <c r="W4800" s="2">
        <f ca="1">N4800+(P4800-N4800)*(1-ERF((T4800-R4800)/(2*SQRT(L4800*'Input Parameters'!$E$31))))</f>
        <v>5.7161203249903855E-2</v>
      </c>
      <c r="X4800">
        <f t="shared" ca="1" si="650"/>
        <v>1</v>
      </c>
      <c r="Y4800" s="7"/>
    </row>
    <row r="4801" spans="1:25" ht="15" customHeight="1" x14ac:dyDescent="0.3">
      <c r="A4801" s="130">
        <v>4794</v>
      </c>
      <c r="B4801" s="10">
        <f t="shared" ca="1" si="642"/>
        <v>0.58598256615255606</v>
      </c>
      <c r="C4801" s="57">
        <f ca="1">_xlfn.NORM.INV(B4801,'Input Parameters'!$E$19,'Input Parameters'!$F$19)</f>
        <v>585.65531026447763</v>
      </c>
      <c r="D4801" s="10">
        <f t="shared" ca="1" si="643"/>
        <v>0.36055145150530854</v>
      </c>
      <c r="E4801" s="59">
        <f ca="1">IF(_xlfn.NORM.INV(D4801,'Input Parameters'!$E$20,'Input Parameters'!$F$20)&lt;3500,3500,IF(_xlfn.NORM.INV(D4801,'Input Parameters'!$E$20,'Input Parameters'!$F$20)&gt;5500,5500,_xlfn.NORM.INV(D4801,'Input Parameters'!$E$20,'Input Parameters'!$F$20)))</f>
        <v>4550.1103764405616</v>
      </c>
      <c r="F4801" s="10">
        <f t="shared" ca="1" si="644"/>
        <v>0.52910059739751747</v>
      </c>
      <c r="G4801" s="61">
        <f ca="1">_xlfn.NORM.INV(F4801,'Input Parameters'!$E$21,'Input Parameters'!$F$21)</f>
        <v>285.42385222611205</v>
      </c>
      <c r="H4801" s="54">
        <f ca="1">EXP(E4801*(1/'Input Parameters'!$E$22-1/G4801))</f>
        <v>0.66218899752520088</v>
      </c>
      <c r="I4801" s="10">
        <f t="shared" ca="1" si="645"/>
        <v>2.2972967809721245E-3</v>
      </c>
      <c r="J4801" s="29">
        <f ca="1">_xlfn.BETA.INV(I4801,'Input Parameters'!$L$24,'Input Parameters'!$M$24,'Input Parameters'!$J$24,'Input Parameters'!$K$24)</f>
        <v>0.1842490771911621</v>
      </c>
      <c r="K4801" s="156">
        <f ca="1">('Input Parameters'!$E$25/'Input Parameters'!$E$31)^$J4801</f>
        <v>0.26667634449515815</v>
      </c>
      <c r="L4801" s="66">
        <f ca="1">$H4801*$C4801*'Input Parameters'!$E$23*K4801</f>
        <v>103.42095394873658</v>
      </c>
      <c r="M4801" s="23">
        <f t="shared" ca="1" si="646"/>
        <v>0.10690757238005355</v>
      </c>
      <c r="N4801" s="15">
        <f ca="1">_xlfn.NORM.INV(M4801,'Input Parameters'!$E$26,'Input Parameters'!$F$26)</f>
        <v>7.8939971164359232E-3</v>
      </c>
      <c r="O4801" s="8">
        <f t="shared" ca="1" si="647"/>
        <v>0.40886524248114797</v>
      </c>
      <c r="P4801" s="29">
        <f ca="1">_xlfn.LOGNORM.INV(O4801,'Input Parameters'!$H$27,'Input Parameters'!$I$27)</f>
        <v>1.2856336014843683</v>
      </c>
      <c r="Q4801" s="10"/>
      <c r="R4801" s="15">
        <f>'Input Parameters'!$E$28</f>
        <v>12.7</v>
      </c>
      <c r="S4801" s="10">
        <f t="shared" ca="1" si="648"/>
        <v>0.1225492595808193</v>
      </c>
      <c r="T4801" s="25">
        <f ca="1">_xlfn.LOGNORM.INV(S4801,'Input Parameters'!$H$29,'Input Parameters'!$I$29)</f>
        <v>51.107572907291548</v>
      </c>
      <c r="U4801" s="10">
        <f t="shared" ca="1" si="649"/>
        <v>0.98824379238257298</v>
      </c>
      <c r="V4801" s="29">
        <f ca="1">IF('Input Parameters'!$D$30="Beta",_xlfn.BETA.INV(U4801,'Input Parameters'!$L$30,'Input Parameters'!$M$30,'Input Parameters'!$J$30,'Input Parameters'!$K$30),IF('Input Parameters'!$D$30="LogNorm",_xlfn.LOGNORM.INV(U4801,'Input Parameters'!$H$30,'Input Parameters'!$I$30)))</f>
        <v>2.4409845235428271</v>
      </c>
      <c r="W4801" s="2">
        <f ca="1">N4801+(P4801-N4801)*(1-ERF((T4801-R4801)/(2*SQRT(L4801*'Input Parameters'!$E$31))))</f>
        <v>1.0165777885019456</v>
      </c>
      <c r="X4801">
        <f t="shared" ca="1" si="650"/>
        <v>1</v>
      </c>
      <c r="Y4801" s="7"/>
    </row>
    <row r="4802" spans="1:25" ht="15" customHeight="1" x14ac:dyDescent="0.3">
      <c r="A4802" s="130">
        <v>4795</v>
      </c>
      <c r="B4802" s="10">
        <f t="shared" ca="1" si="642"/>
        <v>0.21097533750804953</v>
      </c>
      <c r="C4802" s="57">
        <f ca="1">_xlfn.NORM.INV(B4802,'Input Parameters'!$E$19,'Input Parameters'!$F$19)</f>
        <v>499.44298253431532</v>
      </c>
      <c r="D4802" s="10">
        <f t="shared" ca="1" si="643"/>
        <v>9.0484170855822388E-3</v>
      </c>
      <c r="E4802" s="59">
        <f ca="1">IF(_xlfn.NORM.INV(D4802,'Input Parameters'!$E$20,'Input Parameters'!$F$20)&lt;3500,3500,IF(_xlfn.NORM.INV(D4802,'Input Parameters'!$E$20,'Input Parameters'!$F$20)&gt;5500,5500,_xlfn.NORM.INV(D4802,'Input Parameters'!$E$20,'Input Parameters'!$F$20)))</f>
        <v>3500</v>
      </c>
      <c r="F4802" s="10">
        <f t="shared" ca="1" si="644"/>
        <v>0.82534413557444986</v>
      </c>
      <c r="G4802" s="61">
        <f ca="1">_xlfn.NORM.INV(F4802,'Input Parameters'!$E$21,'Input Parameters'!$F$21)</f>
        <v>292.20637165287803</v>
      </c>
      <c r="H4802" s="54">
        <f ca="1">EXP(E4802*(1/'Input Parameters'!$E$22-1/G4802))</f>
        <v>0.96807712914001509</v>
      </c>
      <c r="I4802" s="10">
        <f t="shared" ca="1" si="645"/>
        <v>0.83420050432145842</v>
      </c>
      <c r="J4802" s="29">
        <f ca="1">_xlfn.BETA.INV(I4802,'Input Parameters'!$L$24,'Input Parameters'!$M$24,'Input Parameters'!$J$24,'Input Parameters'!$K$24)</f>
        <v>0.7524849460803148</v>
      </c>
      <c r="K4802" s="156">
        <f ca="1">('Input Parameters'!$E$25/'Input Parameters'!$E$31)^$J4802</f>
        <v>4.5256834519182415E-3</v>
      </c>
      <c r="L4802" s="66">
        <f ca="1">$H4802*$C4802*'Input Parameters'!$E$23*K4802</f>
        <v>2.1881649109154528</v>
      </c>
      <c r="M4802" s="23">
        <f t="shared" ca="1" si="646"/>
        <v>0.35360454651674589</v>
      </c>
      <c r="N4802" s="15">
        <f ca="1">_xlfn.NORM.INV(M4802,'Input Parameters'!$E$26,'Input Parameters'!$F$26)</f>
        <v>2.6112253199410386E-2</v>
      </c>
      <c r="O4802" s="8">
        <f t="shared" ca="1" si="647"/>
        <v>0.17237315727282543</v>
      </c>
      <c r="P4802" s="29">
        <f ca="1">_xlfn.LOGNORM.INV(O4802,'Input Parameters'!$H$27,'Input Parameters'!$I$27)</f>
        <v>0.93726362566969434</v>
      </c>
      <c r="Q4802" s="10"/>
      <c r="R4802" s="15">
        <f>'Input Parameters'!$E$28</f>
        <v>12.7</v>
      </c>
      <c r="S4802" s="10">
        <f t="shared" ca="1" si="648"/>
        <v>0.5054431422707184</v>
      </c>
      <c r="T4802" s="25">
        <f ca="1">_xlfn.LOGNORM.INV(S4802,'Input Parameters'!$H$29,'Input Parameters'!$I$29)</f>
        <v>58.32110017501337</v>
      </c>
      <c r="U4802" s="10">
        <f t="shared" ca="1" si="649"/>
        <v>9.7060699071110146E-2</v>
      </c>
      <c r="V4802" s="29">
        <f ca="1">IF('Input Parameters'!$D$30="Beta",_xlfn.BETA.INV(U4802,'Input Parameters'!$L$30,'Input Parameters'!$M$30,'Input Parameters'!$J$30,'Input Parameters'!$K$30),IF('Input Parameters'!$D$30="LogNorm",_xlfn.LOGNORM.INV(U4802,'Input Parameters'!$H$30,'Input Parameters'!$I$30)))</f>
        <v>0.59878995578832828</v>
      </c>
      <c r="W4802" s="2">
        <f ca="1">N4802+(P4802-N4802)*(1-ERF((T4802-R4802)/(2*SQRT(L4802*'Input Parameters'!$E$31))))</f>
        <v>5.2717973646674764E-2</v>
      </c>
      <c r="X4802">
        <f t="shared" ca="1" si="650"/>
        <v>1</v>
      </c>
      <c r="Y4802" s="7"/>
    </row>
    <row r="4803" spans="1:25" ht="15" customHeight="1" x14ac:dyDescent="0.3">
      <c r="A4803" s="130">
        <v>4796</v>
      </c>
      <c r="B4803" s="10">
        <f t="shared" ca="1" si="642"/>
        <v>0.8279196387392066</v>
      </c>
      <c r="C4803" s="57">
        <f ca="1">_xlfn.NORM.INV(B4803,'Input Parameters'!$E$19,'Input Parameters'!$F$19)</f>
        <v>647.23498939663489</v>
      </c>
      <c r="D4803" s="10">
        <f t="shared" ca="1" si="643"/>
        <v>0.91277226800008182</v>
      </c>
      <c r="E4803" s="59">
        <f ca="1">IF(_xlfn.NORM.INV(D4803,'Input Parameters'!$E$20,'Input Parameters'!$F$20)&lt;3500,3500,IF(_xlfn.NORM.INV(D4803,'Input Parameters'!$E$20,'Input Parameters'!$F$20)&gt;5500,5500,_xlfn.NORM.INV(D4803,'Input Parameters'!$E$20,'Input Parameters'!$F$20)))</f>
        <v>5500</v>
      </c>
      <c r="F4803" s="10">
        <f t="shared" ca="1" si="644"/>
        <v>0.73221185622238671</v>
      </c>
      <c r="G4803" s="61">
        <f ca="1">_xlfn.NORM.INV(F4803,'Input Parameters'!$E$21,'Input Parameters'!$F$21)</f>
        <v>289.71939811429718</v>
      </c>
      <c r="H4803" s="54">
        <f ca="1">EXP(E4803*(1/'Input Parameters'!$E$22-1/G4803))</f>
        <v>0.8085159656104618</v>
      </c>
      <c r="I4803" s="10">
        <f t="shared" ca="1" si="645"/>
        <v>0.47528082269155669</v>
      </c>
      <c r="J4803" s="29">
        <f ca="1">_xlfn.BETA.INV(I4803,'Input Parameters'!$L$24,'Input Parameters'!$M$24,'Input Parameters'!$J$24,'Input Parameters'!$K$24)</f>
        <v>0.59714519436216507</v>
      </c>
      <c r="K4803" s="156">
        <f ca="1">('Input Parameters'!$E$25/'Input Parameters'!$E$31)^$J4803</f>
        <v>1.379223465477156E-2</v>
      </c>
      <c r="L4803" s="66">
        <f ca="1">$H4803*$C4803*'Input Parameters'!$E$23*K4803</f>
        <v>7.2174739457396413</v>
      </c>
      <c r="M4803" s="23">
        <f t="shared" ca="1" si="646"/>
        <v>0.1563101647152112</v>
      </c>
      <c r="N4803" s="15">
        <f ca="1">_xlfn.NORM.INV(M4803,'Input Parameters'!$E$26,'Input Parameters'!$F$26)</f>
        <v>1.279548000235008E-2</v>
      </c>
      <c r="O4803" s="8">
        <f t="shared" ca="1" si="647"/>
        <v>0.57288454840609093</v>
      </c>
      <c r="P4803" s="29">
        <f ca="1">_xlfn.LOGNORM.INV(O4803,'Input Parameters'!$H$27,'Input Parameters'!$I$27)</f>
        <v>1.5441797823613348</v>
      </c>
      <c r="Q4803" s="10"/>
      <c r="R4803" s="15">
        <f>'Input Parameters'!$E$28</f>
        <v>12.7</v>
      </c>
      <c r="S4803" s="10">
        <f t="shared" ca="1" si="648"/>
        <v>0.58986605916860257</v>
      </c>
      <c r="T4803" s="25">
        <f ca="1">_xlfn.LOGNORM.INV(S4803,'Input Parameters'!$H$29,'Input Parameters'!$I$29)</f>
        <v>59.73634249588747</v>
      </c>
      <c r="U4803" s="10">
        <f t="shared" ca="1" si="649"/>
        <v>5.9038955774117441E-2</v>
      </c>
      <c r="V4803" s="29">
        <f ca="1">IF('Input Parameters'!$D$30="Beta",_xlfn.BETA.INV(U4803,'Input Parameters'!$L$30,'Input Parameters'!$M$30,'Input Parameters'!$J$30,'Input Parameters'!$K$30),IF('Input Parameters'!$D$30="LogNorm",_xlfn.LOGNORM.INV(U4803,'Input Parameters'!$H$30,'Input Parameters'!$I$30)))</f>
        <v>0.53949968555401606</v>
      </c>
      <c r="W4803" s="2">
        <f ca="1">N4803+(P4803-N4803)*(1-ERF((T4803-R4803)/(2*SQRT(L4803*'Input Parameters'!$E$31))))</f>
        <v>0.34313110816113973</v>
      </c>
      <c r="X4803">
        <f t="shared" ca="1" si="650"/>
        <v>1</v>
      </c>
      <c r="Y4803" s="7"/>
    </row>
    <row r="4804" spans="1:25" ht="15" customHeight="1" x14ac:dyDescent="0.3">
      <c r="A4804" s="130">
        <v>4797</v>
      </c>
      <c r="B4804" s="10">
        <f t="shared" ca="1" si="642"/>
        <v>0.15802355230598863</v>
      </c>
      <c r="C4804" s="57">
        <f ca="1">_xlfn.NORM.INV(B4804,'Input Parameters'!$E$19,'Input Parameters'!$F$19)</f>
        <v>482.57911110269674</v>
      </c>
      <c r="D4804" s="10">
        <f t="shared" ca="1" si="643"/>
        <v>0.12415961665859454</v>
      </c>
      <c r="E4804" s="59">
        <f ca="1">IF(_xlfn.NORM.INV(D4804,'Input Parameters'!$E$20,'Input Parameters'!$F$20)&lt;3500,3500,IF(_xlfn.NORM.INV(D4804,'Input Parameters'!$E$20,'Input Parameters'!$F$20)&gt;5500,5500,_xlfn.NORM.INV(D4804,'Input Parameters'!$E$20,'Input Parameters'!$F$20)))</f>
        <v>3991.8909910129405</v>
      </c>
      <c r="F4804" s="10">
        <f t="shared" ca="1" si="644"/>
        <v>0.97035272119644944</v>
      </c>
      <c r="G4804" s="61">
        <f ca="1">_xlfn.NORM.INV(F4804,'Input Parameters'!$E$21,'Input Parameters'!$F$21)</f>
        <v>299.67398315913641</v>
      </c>
      <c r="H4804" s="54">
        <f ca="1">EXP(E4804*(1/'Input Parameters'!$E$22-1/G4804))</f>
        <v>1.3544859863889886</v>
      </c>
      <c r="I4804" s="10">
        <f t="shared" ca="1" si="645"/>
        <v>0.12998031032792379</v>
      </c>
      <c r="J4804" s="29">
        <f ca="1">_xlfn.BETA.INV(I4804,'Input Parameters'!$L$24,'Input Parameters'!$M$24,'Input Parameters'!$J$24,'Input Parameters'!$K$24)</f>
        <v>0.42210517790423002</v>
      </c>
      <c r="K4804" s="156">
        <f ca="1">('Input Parameters'!$E$25/'Input Parameters'!$E$31)^$J4804</f>
        <v>4.8412770862220775E-2</v>
      </c>
      <c r="L4804" s="66">
        <f ca="1">$H4804*$C4804*'Input Parameters'!$E$23*K4804</f>
        <v>31.644845167555442</v>
      </c>
      <c r="M4804" s="23">
        <f t="shared" ca="1" si="646"/>
        <v>0.44933158628943382</v>
      </c>
      <c r="N4804" s="15">
        <f ca="1">_xlfn.NORM.INV(M4804,'Input Parameters'!$E$26,'Input Parameters'!$F$26)</f>
        <v>3.1325644280109984E-2</v>
      </c>
      <c r="O4804" s="8">
        <f t="shared" ca="1" si="647"/>
        <v>0.49116589454087978</v>
      </c>
      <c r="P4804" s="29">
        <f ca="1">_xlfn.LOGNORM.INV(O4804,'Input Parameters'!$H$27,'Input Parameters'!$I$27)</f>
        <v>1.4097528805832722</v>
      </c>
      <c r="Q4804" s="10"/>
      <c r="R4804" s="15">
        <f>'Input Parameters'!$E$28</f>
        <v>12.7</v>
      </c>
      <c r="S4804" s="10">
        <f t="shared" ca="1" si="648"/>
        <v>0.81656986587981473</v>
      </c>
      <c r="T4804" s="25">
        <f ca="1">_xlfn.LOGNORM.INV(S4804,'Input Parameters'!$H$29,'Input Parameters'!$I$29)</f>
        <v>64.440613758728489</v>
      </c>
      <c r="U4804" s="10">
        <f t="shared" ca="1" si="649"/>
        <v>0.17528678135329345</v>
      </c>
      <c r="V4804" s="29">
        <f ca="1">IF('Input Parameters'!$D$30="Beta",_xlfn.BETA.INV(U4804,'Input Parameters'!$L$30,'Input Parameters'!$M$30,'Input Parameters'!$J$30,'Input Parameters'!$K$30),IF('Input Parameters'!$D$30="LogNorm",_xlfn.LOGNORM.INV(U4804,'Input Parameters'!$H$30,'Input Parameters'!$I$30)))</f>
        <v>0.69149042301943753</v>
      </c>
      <c r="W4804" s="2">
        <f ca="1">N4804+(P4804-N4804)*(1-ERF((T4804-R4804)/(2*SQRT(L4804*'Input Parameters'!$E$31))))</f>
        <v>0.74183432460045617</v>
      </c>
      <c r="X4804">
        <f t="shared" ca="1" si="650"/>
        <v>0</v>
      </c>
      <c r="Y4804" s="7"/>
    </row>
    <row r="4805" spans="1:25" ht="15" customHeight="1" x14ac:dyDescent="0.3">
      <c r="A4805" s="130">
        <v>4798</v>
      </c>
      <c r="B4805" s="10">
        <f t="shared" ref="B4805:B4868" ca="1" si="651">RAND()</f>
        <v>0.34689067882931768</v>
      </c>
      <c r="C4805" s="57">
        <f ca="1">_xlfn.NORM.INV(B4805,'Input Parameters'!$E$19,'Input Parameters'!$F$19)</f>
        <v>534.02992574214909</v>
      </c>
      <c r="D4805" s="10">
        <f t="shared" ref="D4805:D4868" ca="1" si="652">RAND()</f>
        <v>0.66844057066878793</v>
      </c>
      <c r="E4805" s="59">
        <f ca="1">IF(_xlfn.NORM.INV(D4805,'Input Parameters'!$E$20,'Input Parameters'!$F$20)&lt;3500,3500,IF(_xlfn.NORM.INV(D4805,'Input Parameters'!$E$20,'Input Parameters'!$F$20)&gt;5500,5500,_xlfn.NORM.INV(D4805,'Input Parameters'!$E$20,'Input Parameters'!$F$20)))</f>
        <v>5104.9278252268978</v>
      </c>
      <c r="F4805" s="10">
        <f t="shared" ref="F4805:F4868" ca="1" si="653">RAND()</f>
        <v>8.1875821356544365E-2</v>
      </c>
      <c r="G4805" s="61">
        <f ca="1">_xlfn.NORM.INV(F4805,'Input Parameters'!$E$21,'Input Parameters'!$F$21)</f>
        <v>273.9044461045778</v>
      </c>
      <c r="H4805" s="54">
        <f ca="1">EXP(E4805*(1/'Input Parameters'!$E$22-1/G4805))</f>
        <v>0.29681055229899017</v>
      </c>
      <c r="I4805" s="10">
        <f t="shared" ref="I4805:I4868" ca="1" si="654">RAND()</f>
        <v>0.76336645285813398</v>
      </c>
      <c r="J4805" s="29">
        <f ca="1">_xlfn.BETA.INV(I4805,'Input Parameters'!$L$24,'Input Parameters'!$M$24,'Input Parameters'!$J$24,'Input Parameters'!$K$24)</f>
        <v>0.71712413181476742</v>
      </c>
      <c r="K4805" s="156">
        <f ca="1">('Input Parameters'!$E$25/'Input Parameters'!$E$31)^$J4805</f>
        <v>5.8324146636309342E-3</v>
      </c>
      <c r="L4805" s="66">
        <f ca="1">$H4805*$C4805*'Input Parameters'!$E$23*K4805</f>
        <v>0.92447106928829115</v>
      </c>
      <c r="M4805" s="23">
        <f t="shared" ref="M4805:M4868" ca="1" si="655">RAND()</f>
        <v>0.26758944463998313</v>
      </c>
      <c r="N4805" s="15">
        <f ca="1">_xlfn.NORM.INV(M4805,'Input Parameters'!$E$26,'Input Parameters'!$F$26)</f>
        <v>2.09774833032981E-2</v>
      </c>
      <c r="O4805" s="8">
        <f t="shared" ref="O4805:O4868" ca="1" si="656">RAND()</f>
        <v>0.36115664161024874</v>
      </c>
      <c r="P4805" s="29">
        <f ca="1">_xlfn.LOGNORM.INV(O4805,'Input Parameters'!$H$27,'Input Parameters'!$I$27)</f>
        <v>1.2165181782473464</v>
      </c>
      <c r="Q4805" s="10"/>
      <c r="R4805" s="15">
        <f>'Input Parameters'!$E$28</f>
        <v>12.7</v>
      </c>
      <c r="S4805" s="10">
        <f t="shared" ref="S4805:S4868" ca="1" si="657">RAND()</f>
        <v>0.50400357990013478</v>
      </c>
      <c r="T4805" s="25">
        <f ca="1">_xlfn.LOGNORM.INV(S4805,'Input Parameters'!$H$29,'Input Parameters'!$I$29)</f>
        <v>58.297475539934837</v>
      </c>
      <c r="U4805" s="10">
        <f t="shared" ref="U4805:U4868" ca="1" si="658">RAND()</f>
        <v>0.13456757998696645</v>
      </c>
      <c r="V4805" s="29">
        <f ca="1">IF('Input Parameters'!$D$30="Beta",_xlfn.BETA.INV(U4805,'Input Parameters'!$L$30,'Input Parameters'!$M$30,'Input Parameters'!$J$30,'Input Parameters'!$K$30),IF('Input Parameters'!$D$30="LogNorm",_xlfn.LOGNORM.INV(U4805,'Input Parameters'!$H$30,'Input Parameters'!$I$30)))</f>
        <v>0.64625092007168494</v>
      </c>
      <c r="W4805" s="2">
        <f ca="1">N4805+(P4805-N4805)*(1-ERF((T4805-R4805)/(2*SQRT(L4805*'Input Parameters'!$E$31))))</f>
        <v>2.1931992350854749E-2</v>
      </c>
      <c r="X4805">
        <f t="shared" ca="1" si="650"/>
        <v>1</v>
      </c>
      <c r="Y4805" s="7"/>
    </row>
    <row r="4806" spans="1:25" ht="15" customHeight="1" x14ac:dyDescent="0.3">
      <c r="A4806" s="130">
        <v>4799</v>
      </c>
      <c r="B4806" s="10">
        <f t="shared" ca="1" si="651"/>
        <v>0.76456974113209097</v>
      </c>
      <c r="C4806" s="57">
        <f ca="1">_xlfn.NORM.INV(B4806,'Input Parameters'!$E$19,'Input Parameters'!$F$19)</f>
        <v>628.23122946719991</v>
      </c>
      <c r="D4806" s="10">
        <f t="shared" ca="1" si="652"/>
        <v>0.48854624087994136</v>
      </c>
      <c r="E4806" s="59">
        <f ca="1">IF(_xlfn.NORM.INV(D4806,'Input Parameters'!$E$20,'Input Parameters'!$F$20)&lt;3500,3500,IF(_xlfn.NORM.INV(D4806,'Input Parameters'!$E$20,'Input Parameters'!$F$20)&gt;5500,5500,_xlfn.NORM.INV(D4806,'Input Parameters'!$E$20,'Input Parameters'!$F$20)))</f>
        <v>4779.900016716475</v>
      </c>
      <c r="F4806" s="10">
        <f t="shared" ca="1" si="653"/>
        <v>0.33095721103851239</v>
      </c>
      <c r="G4806" s="61">
        <f ca="1">_xlfn.NORM.INV(F4806,'Input Parameters'!$E$21,'Input Parameters'!$F$21)</f>
        <v>281.4130455812641</v>
      </c>
      <c r="H4806" s="54">
        <f ca="1">EXP(E4806*(1/'Input Parameters'!$E$22-1/G4806))</f>
        <v>0.51083868855362435</v>
      </c>
      <c r="I4806" s="10">
        <f t="shared" ca="1" si="654"/>
        <v>0.69476124018017849</v>
      </c>
      <c r="J4806" s="29">
        <f ca="1">_xlfn.BETA.INV(I4806,'Input Parameters'!$L$24,'Input Parameters'!$M$24,'Input Parameters'!$J$24,'Input Parameters'!$K$24)</f>
        <v>0.68661986843624589</v>
      </c>
      <c r="K4806" s="156">
        <f ca="1">('Input Parameters'!$E$25/'Input Parameters'!$E$31)^$J4806</f>
        <v>7.2590929486604323E-3</v>
      </c>
      <c r="L4806" s="66">
        <f ca="1">$H4806*$C4806*'Input Parameters'!$E$23*K4806</f>
        <v>2.3296230788167511</v>
      </c>
      <c r="M4806" s="23">
        <f t="shared" ca="1" si="655"/>
        <v>0.80876608973545139</v>
      </c>
      <c r="N4806" s="15">
        <f ca="1">_xlfn.NORM.INV(M4806,'Input Parameters'!$E$26,'Input Parameters'!$F$26)</f>
        <v>5.2340523993435736E-2</v>
      </c>
      <c r="O4806" s="8">
        <f t="shared" ca="1" si="656"/>
        <v>0.92618522759902699</v>
      </c>
      <c r="P4806" s="29">
        <f ca="1">_xlfn.LOGNORM.INV(O4806,'Input Parameters'!$H$27,'Input Parameters'!$I$27)</f>
        <v>2.7014892240635562</v>
      </c>
      <c r="Q4806" s="10"/>
      <c r="R4806" s="15">
        <f>'Input Parameters'!$E$28</f>
        <v>12.7</v>
      </c>
      <c r="S4806" s="10">
        <f t="shared" ca="1" si="657"/>
        <v>0.20762683501039869</v>
      </c>
      <c r="T4806" s="25">
        <f ca="1">_xlfn.LOGNORM.INV(S4806,'Input Parameters'!$H$29,'Input Parameters'!$I$29)</f>
        <v>53.141859250753356</v>
      </c>
      <c r="U4806" s="10">
        <f t="shared" ca="1" si="658"/>
        <v>0.10838208709343733</v>
      </c>
      <c r="V4806" s="29">
        <f ca="1">IF('Input Parameters'!$D$30="Beta",_xlfn.BETA.INV(U4806,'Input Parameters'!$L$30,'Input Parameters'!$M$30,'Input Parameters'!$J$30,'Input Parameters'!$K$30),IF('Input Parameters'!$D$30="LogNorm",_xlfn.LOGNORM.INV(U4806,'Input Parameters'!$H$30,'Input Parameters'!$I$30)))</f>
        <v>0.61392627896157315</v>
      </c>
      <c r="W4806" s="2">
        <f ca="1">N4806+(P4806-N4806)*(1-ERF((T4806-R4806)/(2*SQRT(L4806*'Input Parameters'!$E$31))))</f>
        <v>0.21390605168161309</v>
      </c>
      <c r="X4806">
        <f t="shared" ca="1" si="650"/>
        <v>1</v>
      </c>
      <c r="Y4806" s="7"/>
    </row>
    <row r="4807" spans="1:25" ht="15" customHeight="1" x14ac:dyDescent="0.3">
      <c r="A4807" s="130">
        <v>4800</v>
      </c>
      <c r="B4807" s="10">
        <f t="shared" ca="1" si="651"/>
        <v>0.90061594293345915</v>
      </c>
      <c r="C4807" s="57">
        <f ca="1">_xlfn.NORM.INV(B4807,'Input Parameters'!$E$19,'Input Parameters'!$F$19)</f>
        <v>675.8883448006502</v>
      </c>
      <c r="D4807" s="10">
        <f t="shared" ca="1" si="652"/>
        <v>0.42504763949913571</v>
      </c>
      <c r="E4807" s="59">
        <f ca="1">IF(_xlfn.NORM.INV(D4807,'Input Parameters'!$E$20,'Input Parameters'!$F$20)&lt;3500,3500,IF(_xlfn.NORM.INV(D4807,'Input Parameters'!$E$20,'Input Parameters'!$F$20)&gt;5500,5500,_xlfn.NORM.INV(D4807,'Input Parameters'!$E$20,'Input Parameters'!$F$20)))</f>
        <v>4667.7021990715084</v>
      </c>
      <c r="F4807" s="10">
        <f t="shared" ca="1" si="653"/>
        <v>0.22072094057232561</v>
      </c>
      <c r="G4807" s="61">
        <f ca="1">_xlfn.NORM.INV(F4807,'Input Parameters'!$E$21,'Input Parameters'!$F$21)</f>
        <v>278.79968123095068</v>
      </c>
      <c r="H4807" s="54">
        <f ca="1">EXP(E4807*(1/'Input Parameters'!$E$22-1/G4807))</f>
        <v>0.44423044107437559</v>
      </c>
      <c r="I4807" s="10">
        <f t="shared" ca="1" si="654"/>
        <v>0.54193991861123547</v>
      </c>
      <c r="J4807" s="29">
        <f ca="1">_xlfn.BETA.INV(I4807,'Input Parameters'!$L$24,'Input Parameters'!$M$24,'Input Parameters'!$J$24,'Input Parameters'!$K$24)</f>
        <v>0.6240352673620122</v>
      </c>
      <c r="K4807" s="156">
        <f ca="1">('Input Parameters'!$E$25/'Input Parameters'!$E$31)^$J4807</f>
        <v>1.1372617650425113E-2</v>
      </c>
      <c r="L4807" s="66">
        <f ca="1">$H4807*$C4807*'Input Parameters'!$E$23*K4807</f>
        <v>3.4146304684961875</v>
      </c>
      <c r="M4807" s="23">
        <f t="shared" ca="1" si="655"/>
        <v>8.0019665065462875E-2</v>
      </c>
      <c r="N4807" s="15">
        <f ca="1">_xlfn.NORM.INV(M4807,'Input Parameters'!$E$26,'Input Parameters'!$F$26)</f>
        <v>4.496274784354326E-3</v>
      </c>
      <c r="O4807" s="8">
        <f t="shared" ca="1" si="656"/>
        <v>0.24773855706672543</v>
      </c>
      <c r="P4807" s="29">
        <f ca="1">_xlfn.LOGNORM.INV(O4807,'Input Parameters'!$H$27,'Input Parameters'!$I$27)</f>
        <v>1.0530115903752402</v>
      </c>
      <c r="Q4807" s="10"/>
      <c r="R4807" s="15">
        <f>'Input Parameters'!$E$28</f>
        <v>12.7</v>
      </c>
      <c r="S4807" s="10">
        <f t="shared" ca="1" si="657"/>
        <v>0.59649755086137091</v>
      </c>
      <c r="T4807" s="25">
        <f ca="1">_xlfn.LOGNORM.INV(S4807,'Input Parameters'!$H$29,'Input Parameters'!$I$29)</f>
        <v>59.851080168417418</v>
      </c>
      <c r="U4807" s="10">
        <f t="shared" ca="1" si="658"/>
        <v>0.84845752075879877</v>
      </c>
      <c r="V4807" s="29">
        <f ca="1">IF('Input Parameters'!$D$30="Beta",_xlfn.BETA.INV(U4807,'Input Parameters'!$L$30,'Input Parameters'!$M$30,'Input Parameters'!$J$30,'Input Parameters'!$K$30),IF('Input Parameters'!$D$30="LogNorm",_xlfn.LOGNORM.INV(U4807,'Input Parameters'!$H$30,'Input Parameters'!$I$30)))</f>
        <v>1.4997821673390932</v>
      </c>
      <c r="W4807" s="2">
        <f ca="1">N4807+(P4807-N4807)*(1-ERF((T4807-R4807)/(2*SQRT(L4807*'Input Parameters'!$E$31))))</f>
        <v>7.9136793124304272E-2</v>
      </c>
      <c r="X4807">
        <f t="shared" ca="1" si="650"/>
        <v>1</v>
      </c>
      <c r="Y4807" s="7"/>
    </row>
    <row r="4808" spans="1:25" ht="15" customHeight="1" x14ac:dyDescent="0.3">
      <c r="A4808" s="130">
        <v>4801</v>
      </c>
      <c r="B4808" s="10">
        <f t="shared" ca="1" si="651"/>
        <v>6.629060610582338E-2</v>
      </c>
      <c r="C4808" s="57">
        <f ca="1">_xlfn.NORM.INV(B4808,'Input Parameters'!$E$19,'Input Parameters'!$F$19)</f>
        <v>440.21194928816436</v>
      </c>
      <c r="D4808" s="10">
        <f t="shared" ca="1" si="652"/>
        <v>0.90032840326370067</v>
      </c>
      <c r="E4808" s="59">
        <f ca="1">IF(_xlfn.NORM.INV(D4808,'Input Parameters'!$E$20,'Input Parameters'!$F$20)&lt;3500,3500,IF(_xlfn.NORM.INV(D4808,'Input Parameters'!$E$20,'Input Parameters'!$F$20)&gt;5500,5500,_xlfn.NORM.INV(D4808,'Input Parameters'!$E$20,'Input Parameters'!$F$20)))</f>
        <v>5500</v>
      </c>
      <c r="F4808" s="10">
        <f t="shared" ca="1" si="653"/>
        <v>0.83043423858744647</v>
      </c>
      <c r="G4808" s="61">
        <f ca="1">_xlfn.NORM.INV(F4808,'Input Parameters'!$E$21,'Input Parameters'!$F$21)</f>
        <v>292.36323767054915</v>
      </c>
      <c r="H4808" s="54">
        <f ca="1">EXP(E4808*(1/'Input Parameters'!$E$22-1/G4808))</f>
        <v>0.95994081187585356</v>
      </c>
      <c r="I4808" s="10">
        <f t="shared" ca="1" si="654"/>
        <v>0.74406848385423063</v>
      </c>
      <c r="J4808" s="29">
        <f ca="1">_xlfn.BETA.INV(I4808,'Input Parameters'!$L$24,'Input Parameters'!$M$24,'Input Parameters'!$J$24,'Input Parameters'!$K$24)</f>
        <v>0.70827039631988775</v>
      </c>
      <c r="K4808" s="156">
        <f ca="1">('Input Parameters'!$E$25/'Input Parameters'!$E$31)^$J4808</f>
        <v>6.2148636617449637E-3</v>
      </c>
      <c r="L4808" s="66">
        <f ca="1">$H4808*$C4808*'Input Parameters'!$E$23*K4808</f>
        <v>2.6262610269546642</v>
      </c>
      <c r="M4808" s="23">
        <f t="shared" ca="1" si="655"/>
        <v>0.26594172071185085</v>
      </c>
      <c r="N4808" s="15">
        <f ca="1">_xlfn.NORM.INV(M4808,'Input Parameters'!$E$26,'Input Parameters'!$F$26)</f>
        <v>2.0872196456781636E-2</v>
      </c>
      <c r="O4808" s="8">
        <f t="shared" ca="1" si="656"/>
        <v>0.6664782920616299</v>
      </c>
      <c r="P4808" s="29">
        <f ca="1">_xlfn.LOGNORM.INV(O4808,'Input Parameters'!$H$27,'Input Parameters'!$I$27)</f>
        <v>1.7220943388794843</v>
      </c>
      <c r="Q4808" s="10"/>
      <c r="R4808" s="15">
        <f>'Input Parameters'!$E$28</f>
        <v>12.7</v>
      </c>
      <c r="S4808" s="10">
        <f t="shared" ca="1" si="657"/>
        <v>0.28029404980092698</v>
      </c>
      <c r="T4808" s="25">
        <f ca="1">_xlfn.LOGNORM.INV(S4808,'Input Parameters'!$H$29,'Input Parameters'!$I$29)</f>
        <v>54.548629939853015</v>
      </c>
      <c r="U4808" s="10">
        <f t="shared" ca="1" si="658"/>
        <v>0.65669128819535427</v>
      </c>
      <c r="V4808" s="29">
        <f ca="1">IF('Input Parameters'!$D$30="Beta",_xlfn.BETA.INV(U4808,'Input Parameters'!$L$30,'Input Parameters'!$M$30,'Input Parameters'!$J$30,'Input Parameters'!$K$30),IF('Input Parameters'!$D$30="LogNorm",_xlfn.LOGNORM.INV(U4808,'Input Parameters'!$H$30,'Input Parameters'!$I$30)))</f>
        <v>1.1715239630371852</v>
      </c>
      <c r="W4808" s="2">
        <f ca="1">N4808+(P4808-N4808)*(1-ERF((T4808-R4808)/(2*SQRT(L4808*'Input Parameters'!$E$31))))</f>
        <v>0.13630430412409111</v>
      </c>
      <c r="X4808">
        <f t="shared" ca="1" si="650"/>
        <v>1</v>
      </c>
      <c r="Y4808" s="7"/>
    </row>
    <row r="4809" spans="1:25" ht="15" customHeight="1" x14ac:dyDescent="0.3">
      <c r="A4809" s="130">
        <v>4802</v>
      </c>
      <c r="B4809" s="10">
        <f t="shared" ca="1" si="651"/>
        <v>0.90716662191057928</v>
      </c>
      <c r="C4809" s="57">
        <f ca="1">_xlfn.NORM.INV(B4809,'Input Parameters'!$E$19,'Input Parameters'!$F$19)</f>
        <v>679.13636026280403</v>
      </c>
      <c r="D4809" s="10">
        <f t="shared" ca="1" si="652"/>
        <v>0.68182528116274022</v>
      </c>
      <c r="E4809" s="59">
        <f ca="1">IF(_xlfn.NORM.INV(D4809,'Input Parameters'!$E$20,'Input Parameters'!$F$20)&lt;3500,3500,IF(_xlfn.NORM.INV(D4809,'Input Parameters'!$E$20,'Input Parameters'!$F$20)&gt;5500,5500,_xlfn.NORM.INV(D4809,'Input Parameters'!$E$20,'Input Parameters'!$F$20)))</f>
        <v>5130.9663145656832</v>
      </c>
      <c r="F4809" s="10">
        <f t="shared" ca="1" si="653"/>
        <v>0.79898502537198779</v>
      </c>
      <c r="G4809" s="61">
        <f ca="1">_xlfn.NORM.INV(F4809,'Input Parameters'!$E$21,'Input Parameters'!$F$21)</f>
        <v>291.43669055562981</v>
      </c>
      <c r="H4809" s="54">
        <f ca="1">EXP(E4809*(1/'Input Parameters'!$E$22-1/G4809))</f>
        <v>0.91034098182017331</v>
      </c>
      <c r="I4809" s="10">
        <f t="shared" ca="1" si="654"/>
        <v>0.46206634761615406</v>
      </c>
      <c r="J4809" s="29">
        <f ca="1">_xlfn.BETA.INV(I4809,'Input Parameters'!$L$24,'Input Parameters'!$M$24,'Input Parameters'!$J$24,'Input Parameters'!$K$24)</f>
        <v>0.59175417915334028</v>
      </c>
      <c r="K4809" s="156">
        <f ca="1">('Input Parameters'!$E$25/'Input Parameters'!$E$31)^$J4809</f>
        <v>1.4336065605564895E-2</v>
      </c>
      <c r="L4809" s="66">
        <f ca="1">$H4809*$C4809*'Input Parameters'!$E$23*K4809</f>
        <v>8.86321035632883</v>
      </c>
      <c r="M4809" s="23">
        <f t="shared" ca="1" si="655"/>
        <v>0.51555395138083071</v>
      </c>
      <c r="N4809" s="15">
        <f ca="1">_xlfn.NORM.INV(M4809,'Input Parameters'!$E$26,'Input Parameters'!$F$26)</f>
        <v>3.4818954995511797E-2</v>
      </c>
      <c r="O4809" s="8">
        <f t="shared" ca="1" si="656"/>
        <v>0.10476936539877979</v>
      </c>
      <c r="P4809" s="29">
        <f ca="1">_xlfn.LOGNORM.INV(O4809,'Input Parameters'!$H$27,'Input Parameters'!$I$27)</f>
        <v>0.81714332913944954</v>
      </c>
      <c r="Q4809" s="10"/>
      <c r="R4809" s="15">
        <f>'Input Parameters'!$E$28</f>
        <v>12.7</v>
      </c>
      <c r="S4809" s="10">
        <f t="shared" ca="1" si="657"/>
        <v>0.55442463986838719</v>
      </c>
      <c r="T4809" s="25">
        <f ca="1">_xlfn.LOGNORM.INV(S4809,'Input Parameters'!$H$29,'Input Parameters'!$I$29)</f>
        <v>59.133432391637719</v>
      </c>
      <c r="U4809" s="10">
        <f t="shared" ca="1" si="658"/>
        <v>0.5902535773986497</v>
      </c>
      <c r="V4809" s="29">
        <f ca="1">IF('Input Parameters'!$D$30="Beta",_xlfn.BETA.INV(U4809,'Input Parameters'!$L$30,'Input Parameters'!$M$30,'Input Parameters'!$J$30,'Input Parameters'!$K$30),IF('Input Parameters'!$D$30="LogNorm",_xlfn.LOGNORM.INV(U4809,'Input Parameters'!$H$30,'Input Parameters'!$I$30)))</f>
        <v>1.0932942763374678</v>
      </c>
      <c r="W4809" s="2">
        <f ca="1">N4809+(P4809-N4809)*(1-ERF((T4809-R4809)/(2*SQRT(L4809*'Input Parameters'!$E$31))))</f>
        <v>0.24611546145628002</v>
      </c>
      <c r="X4809">
        <f t="shared" ref="X4809:X4872" ca="1" si="659">IFERROR(IF(W4809&gt;V4809,0,1),0)</f>
        <v>1</v>
      </c>
      <c r="Y4809" s="7"/>
    </row>
    <row r="4810" spans="1:25" ht="15" customHeight="1" x14ac:dyDescent="0.3">
      <c r="A4810" s="130">
        <v>4803</v>
      </c>
      <c r="B4810" s="10">
        <f t="shared" ca="1" si="651"/>
        <v>0.61698637644415144</v>
      </c>
      <c r="C4810" s="57">
        <f ca="1">_xlfn.NORM.INV(B4810,'Input Parameters'!$E$19,'Input Parameters'!$F$19)</f>
        <v>592.44512188370561</v>
      </c>
      <c r="D4810" s="10">
        <f t="shared" ca="1" si="652"/>
        <v>0.69303777649319598</v>
      </c>
      <c r="E4810" s="59">
        <f ca="1">IF(_xlfn.NORM.INV(D4810,'Input Parameters'!$E$20,'Input Parameters'!$F$20)&lt;3500,3500,IF(_xlfn.NORM.INV(D4810,'Input Parameters'!$E$20,'Input Parameters'!$F$20)&gt;5500,5500,_xlfn.NORM.INV(D4810,'Input Parameters'!$E$20,'Input Parameters'!$F$20)))</f>
        <v>5153.1356672655293</v>
      </c>
      <c r="F4810" s="10">
        <f t="shared" ca="1" si="653"/>
        <v>0.85180142926602986</v>
      </c>
      <c r="G4810" s="61">
        <f ca="1">_xlfn.NORM.INV(F4810,'Input Parameters'!$E$21,'Input Parameters'!$F$21)</f>
        <v>293.05733936719872</v>
      </c>
      <c r="H4810" s="54">
        <f ca="1">EXP(E4810*(1/'Input Parameters'!$E$22-1/G4810))</f>
        <v>1.0034470826851551</v>
      </c>
      <c r="I4810" s="10">
        <f t="shared" ca="1" si="654"/>
        <v>1.4986278461434521E-2</v>
      </c>
      <c r="J4810" s="29">
        <f ca="1">_xlfn.BETA.INV(I4810,'Input Parameters'!$L$24,'Input Parameters'!$M$24,'Input Parameters'!$J$24,'Input Parameters'!$K$24)</f>
        <v>0.26546872793606785</v>
      </c>
      <c r="K4810" s="156">
        <f ca="1">('Input Parameters'!$E$25/'Input Parameters'!$E$31)^$J4810</f>
        <v>0.14891902312522529</v>
      </c>
      <c r="L4810" s="66">
        <f ca="1">$H4810*$C4810*'Input Parameters'!$E$23*K4810</f>
        <v>88.530472325570884</v>
      </c>
      <c r="M4810" s="23">
        <f t="shared" ca="1" si="655"/>
        <v>1.8843477832339639E-2</v>
      </c>
      <c r="N4810" s="15">
        <f ca="1">_xlfn.NORM.INV(M4810,'Input Parameters'!$E$26,'Input Parameters'!$F$26)</f>
        <v>-9.6431093370909216E-3</v>
      </c>
      <c r="O4810" s="8">
        <f t="shared" ca="1" si="656"/>
        <v>0.37675586308755438</v>
      </c>
      <c r="P4810" s="29">
        <f ca="1">_xlfn.LOGNORM.INV(O4810,'Input Parameters'!$H$27,'Input Parameters'!$I$27)</f>
        <v>1.2389812050215698</v>
      </c>
      <c r="Q4810" s="10"/>
      <c r="R4810" s="15">
        <f>'Input Parameters'!$E$28</f>
        <v>12.7</v>
      </c>
      <c r="S4810" s="10">
        <f t="shared" ca="1" si="657"/>
        <v>0.56523614671332989</v>
      </c>
      <c r="T4810" s="25">
        <f ca="1">_xlfn.LOGNORM.INV(S4810,'Input Parameters'!$H$29,'Input Parameters'!$I$29)</f>
        <v>59.315691470620962</v>
      </c>
      <c r="U4810" s="10">
        <f t="shared" ca="1" si="658"/>
        <v>0.56948634885357796</v>
      </c>
      <c r="V4810" s="29">
        <f ca="1">IF('Input Parameters'!$D$30="Beta",_xlfn.BETA.INV(U4810,'Input Parameters'!$L$30,'Input Parameters'!$M$30,'Input Parameters'!$J$30,'Input Parameters'!$K$30),IF('Input Parameters'!$D$30="LogNorm",_xlfn.LOGNORM.INV(U4810,'Input Parameters'!$H$30,'Input Parameters'!$I$30)))</f>
        <v>1.0706260174081319</v>
      </c>
      <c r="W4810" s="2">
        <f ca="1">N4810+(P4810-N4810)*(1-ERF((T4810-R4810)/(2*SQRT(L4810*'Input Parameters'!$E$31))))</f>
        <v>0.89697681268914187</v>
      </c>
      <c r="X4810">
        <f t="shared" ca="1" si="659"/>
        <v>1</v>
      </c>
      <c r="Y4810" s="7"/>
    </row>
    <row r="4811" spans="1:25" ht="15" customHeight="1" x14ac:dyDescent="0.3">
      <c r="A4811" s="130">
        <v>4804</v>
      </c>
      <c r="B4811" s="10">
        <f t="shared" ca="1" si="651"/>
        <v>0.76596160147696579</v>
      </c>
      <c r="C4811" s="57">
        <f ca="1">_xlfn.NORM.INV(B4811,'Input Parameters'!$E$19,'Input Parameters'!$F$19)</f>
        <v>628.61419546757872</v>
      </c>
      <c r="D4811" s="10">
        <f t="shared" ca="1" si="652"/>
        <v>0.28009337455053496</v>
      </c>
      <c r="E4811" s="59">
        <f ca="1">IF(_xlfn.NORM.INV(D4811,'Input Parameters'!$E$20,'Input Parameters'!$F$20)&lt;3500,3500,IF(_xlfn.NORM.INV(D4811,'Input Parameters'!$E$20,'Input Parameters'!$F$20)&gt;5500,5500,_xlfn.NORM.INV(D4811,'Input Parameters'!$E$20,'Input Parameters'!$F$20)))</f>
        <v>4392.2050993089688</v>
      </c>
      <c r="F4811" s="10">
        <f t="shared" ca="1" si="653"/>
        <v>0.3943718289862862</v>
      </c>
      <c r="G4811" s="61">
        <f ca="1">_xlfn.NORM.INV(F4811,'Input Parameters'!$E$21,'Input Parameters'!$F$21)</f>
        <v>282.74397275551877</v>
      </c>
      <c r="H4811" s="54">
        <f ca="1">EXP(E4811*(1/'Input Parameters'!$E$22-1/G4811))</f>
        <v>0.58056592552944553</v>
      </c>
      <c r="I4811" s="10">
        <f t="shared" ca="1" si="654"/>
        <v>0.56918513789743508</v>
      </c>
      <c r="J4811" s="29">
        <f ca="1">_xlfn.BETA.INV(I4811,'Input Parameters'!$L$24,'Input Parameters'!$M$24,'Input Parameters'!$J$24,'Input Parameters'!$K$24)</f>
        <v>0.63497672708528929</v>
      </c>
      <c r="K4811" s="156">
        <f ca="1">('Input Parameters'!$E$25/'Input Parameters'!$E$31)^$J4811</f>
        <v>1.0514123221201476E-2</v>
      </c>
      <c r="L4811" s="66">
        <f ca="1">$H4811*$C4811*'Input Parameters'!$E$23*K4811</f>
        <v>3.8371501105945405</v>
      </c>
      <c r="M4811" s="23">
        <f t="shared" ca="1" si="655"/>
        <v>0.75877778415712749</v>
      </c>
      <c r="N4811" s="15">
        <f ca="1">_xlfn.NORM.INV(M4811,'Input Parameters'!$E$26,'Input Parameters'!$F$26)</f>
        <v>4.8749905321080984E-2</v>
      </c>
      <c r="O4811" s="8">
        <f t="shared" ca="1" si="656"/>
        <v>0.4591881536831296</v>
      </c>
      <c r="P4811" s="29">
        <f ca="1">_xlfn.LOGNORM.INV(O4811,'Input Parameters'!$H$27,'Input Parameters'!$I$27)</f>
        <v>1.3605295069956111</v>
      </c>
      <c r="Q4811" s="10"/>
      <c r="R4811" s="15">
        <f>'Input Parameters'!$E$28</f>
        <v>12.7</v>
      </c>
      <c r="S4811" s="10">
        <f t="shared" ca="1" si="657"/>
        <v>0.2348067643402395</v>
      </c>
      <c r="T4811" s="25">
        <f ca="1">_xlfn.LOGNORM.INV(S4811,'Input Parameters'!$H$29,'Input Parameters'!$I$29)</f>
        <v>53.691052731798067</v>
      </c>
      <c r="U4811" s="10">
        <f t="shared" ca="1" si="658"/>
        <v>0.48139092637712766</v>
      </c>
      <c r="V4811" s="29">
        <f ca="1">IF('Input Parameters'!$D$30="Beta",_xlfn.BETA.INV(U4811,'Input Parameters'!$L$30,'Input Parameters'!$M$30,'Input Parameters'!$J$30,'Input Parameters'!$K$30),IF('Input Parameters'!$D$30="LogNorm",_xlfn.LOGNORM.INV(U4811,'Input Parameters'!$H$30,'Input Parameters'!$I$30)))</f>
        <v>0.98098848869323874</v>
      </c>
      <c r="W4811" s="2">
        <f ca="1">N4811+(P4811-N4811)*(1-ERF((T4811-R4811)/(2*SQRT(L4811*'Input Parameters'!$E$31))))</f>
        <v>0.2310308097838121</v>
      </c>
      <c r="X4811">
        <f t="shared" ca="1" si="659"/>
        <v>1</v>
      </c>
      <c r="Y4811" s="7"/>
    </row>
    <row r="4812" spans="1:25" ht="15" customHeight="1" x14ac:dyDescent="0.3">
      <c r="A4812" s="130">
        <v>4805</v>
      </c>
      <c r="B4812" s="10">
        <f t="shared" ca="1" si="651"/>
        <v>0.63280694217196742</v>
      </c>
      <c r="C4812" s="57">
        <f ca="1">_xlfn.NORM.INV(B4812,'Input Parameters'!$E$19,'Input Parameters'!$F$19)</f>
        <v>595.97058379593511</v>
      </c>
      <c r="D4812" s="10">
        <f t="shared" ca="1" si="652"/>
        <v>0.14110068661523223</v>
      </c>
      <c r="E4812" s="59">
        <f ca="1">IF(_xlfn.NORM.INV(D4812,'Input Parameters'!$E$20,'Input Parameters'!$F$20)&lt;3500,3500,IF(_xlfn.NORM.INV(D4812,'Input Parameters'!$E$20,'Input Parameters'!$F$20)&gt;5500,5500,_xlfn.NORM.INV(D4812,'Input Parameters'!$E$20,'Input Parameters'!$F$20)))</f>
        <v>4047.2289023246676</v>
      </c>
      <c r="F4812" s="10">
        <f t="shared" ca="1" si="653"/>
        <v>0.94865688887405064</v>
      </c>
      <c r="G4812" s="61">
        <f ca="1">_xlfn.NORM.INV(F4812,'Input Parameters'!$E$21,'Input Parameters'!$F$21)</f>
        <v>297.67726867689561</v>
      </c>
      <c r="H4812" s="54">
        <f ca="1">EXP(E4812*(1/'Input Parameters'!$E$22-1/G4812))</f>
        <v>1.2423919419228264</v>
      </c>
      <c r="I4812" s="10">
        <f t="shared" ca="1" si="654"/>
        <v>0.7424249846051062</v>
      </c>
      <c r="J4812" s="29">
        <f ca="1">_xlfn.BETA.INV(I4812,'Input Parameters'!$L$24,'Input Parameters'!$M$24,'Input Parameters'!$J$24,'Input Parameters'!$K$24)</f>
        <v>0.7075277217039343</v>
      </c>
      <c r="K4812" s="156">
        <f ca="1">('Input Parameters'!$E$25/'Input Parameters'!$E$31)^$J4812</f>
        <v>6.248062399210089E-3</v>
      </c>
      <c r="L4812" s="66">
        <f ca="1">$H4812*$C4812*'Input Parameters'!$E$23*K4812</f>
        <v>4.6262469124054952</v>
      </c>
      <c r="M4812" s="23">
        <f t="shared" ca="1" si="655"/>
        <v>0.72445759895878548</v>
      </c>
      <c r="N4812" s="15">
        <f ca="1">_xlfn.NORM.INV(M4812,'Input Parameters'!$E$26,'Input Parameters'!$F$26)</f>
        <v>4.6518842612734951E-2</v>
      </c>
      <c r="O4812" s="8">
        <f t="shared" ca="1" si="656"/>
        <v>0.40003884147688529</v>
      </c>
      <c r="P4812" s="29">
        <f ca="1">_xlfn.LOGNORM.INV(O4812,'Input Parameters'!$H$27,'Input Parameters'!$I$27)</f>
        <v>1.2727409982802</v>
      </c>
      <c r="Q4812" s="10"/>
      <c r="R4812" s="15">
        <f>'Input Parameters'!$E$28</f>
        <v>12.7</v>
      </c>
      <c r="S4812" s="10">
        <f t="shared" ca="1" si="657"/>
        <v>0.37014652488349786</v>
      </c>
      <c r="T4812" s="25">
        <f ca="1">_xlfn.LOGNORM.INV(S4812,'Input Parameters'!$H$29,'Input Parameters'!$I$29)</f>
        <v>56.104575597763031</v>
      </c>
      <c r="U4812" s="10">
        <f t="shared" ca="1" si="658"/>
        <v>0.23241759935392836</v>
      </c>
      <c r="V4812" s="29">
        <f ca="1">IF('Input Parameters'!$D$30="Beta",_xlfn.BETA.INV(U4812,'Input Parameters'!$L$30,'Input Parameters'!$M$30,'Input Parameters'!$J$30,'Input Parameters'!$K$30),IF('Input Parameters'!$D$30="LogNorm",_xlfn.LOGNORM.INV(U4812,'Input Parameters'!$H$30,'Input Parameters'!$I$30)))</f>
        <v>0.74899443268733557</v>
      </c>
      <c r="W4812" s="2">
        <f ca="1">N4812+(P4812-N4812)*(1-ERF((T4812-R4812)/(2*SQRT(L4812*'Input Parameters'!$E$31))))</f>
        <v>0.23486265544739685</v>
      </c>
      <c r="X4812">
        <f t="shared" ca="1" si="659"/>
        <v>1</v>
      </c>
      <c r="Y4812" s="7"/>
    </row>
    <row r="4813" spans="1:25" ht="15" customHeight="1" x14ac:dyDescent="0.3">
      <c r="A4813" s="130">
        <v>4806</v>
      </c>
      <c r="B4813" s="10">
        <f t="shared" ca="1" si="651"/>
        <v>0.29390303934909512</v>
      </c>
      <c r="C4813" s="57">
        <f ca="1">_xlfn.NORM.INV(B4813,'Input Parameters'!$E$19,'Input Parameters'!$F$19)</f>
        <v>521.49947566094136</v>
      </c>
      <c r="D4813" s="10">
        <f t="shared" ca="1" si="652"/>
        <v>0.26153729147098581</v>
      </c>
      <c r="E4813" s="59">
        <f ca="1">IF(_xlfn.NORM.INV(D4813,'Input Parameters'!$E$20,'Input Parameters'!$F$20)&lt;3500,3500,IF(_xlfn.NORM.INV(D4813,'Input Parameters'!$E$20,'Input Parameters'!$F$20)&gt;5500,5500,_xlfn.NORM.INV(D4813,'Input Parameters'!$E$20,'Input Parameters'!$F$20)))</f>
        <v>4352.9707502387146</v>
      </c>
      <c r="F4813" s="10">
        <f t="shared" ca="1" si="653"/>
        <v>0.89964457345443904</v>
      </c>
      <c r="G4813" s="61">
        <f ca="1">_xlfn.NORM.INV(F4813,'Input Parameters'!$E$21,'Input Parameters'!$F$21)</f>
        <v>294.9070975163865</v>
      </c>
      <c r="H4813" s="54">
        <f ca="1">EXP(E4813*(1/'Input Parameters'!$E$22-1/G4813))</f>
        <v>1.1008405065153553</v>
      </c>
      <c r="I4813" s="10">
        <f t="shared" ca="1" si="654"/>
        <v>0.55491024891386964</v>
      </c>
      <c r="J4813" s="29">
        <f ca="1">_xlfn.BETA.INV(I4813,'Input Parameters'!$L$24,'Input Parameters'!$M$24,'Input Parameters'!$J$24,'Input Parameters'!$K$24)</f>
        <v>0.62924240979619372</v>
      </c>
      <c r="K4813" s="156">
        <f ca="1">('Input Parameters'!$E$25/'Input Parameters'!$E$31)^$J4813</f>
        <v>1.0955644696172065E-2</v>
      </c>
      <c r="L4813" s="66">
        <f ca="1">$H4813*$C4813*'Input Parameters'!$E$23*K4813</f>
        <v>6.2895013798357553</v>
      </c>
      <c r="M4813" s="23">
        <f t="shared" ca="1" si="655"/>
        <v>0.25131354879501533</v>
      </c>
      <c r="N4813" s="15">
        <f ca="1">_xlfn.NORM.INV(M4813,'Input Parameters'!$E$26,'Input Parameters'!$F$26)</f>
        <v>1.9922399486065313E-2</v>
      </c>
      <c r="O4813" s="8">
        <f t="shared" ca="1" si="656"/>
        <v>0.59298943694071071</v>
      </c>
      <c r="P4813" s="29">
        <f ca="1">_xlfn.LOGNORM.INV(O4813,'Input Parameters'!$H$27,'Input Parameters'!$I$27)</f>
        <v>1.5797797021942985</v>
      </c>
      <c r="Q4813" s="10"/>
      <c r="R4813" s="15">
        <f>'Input Parameters'!$E$28</f>
        <v>12.7</v>
      </c>
      <c r="S4813" s="10">
        <f t="shared" ca="1" si="657"/>
        <v>0.78883713220322627</v>
      </c>
      <c r="T4813" s="25">
        <f ca="1">_xlfn.LOGNORM.INV(S4813,'Input Parameters'!$H$29,'Input Parameters'!$I$29)</f>
        <v>63.721326866624807</v>
      </c>
      <c r="U4813" s="10">
        <f t="shared" ca="1" si="658"/>
        <v>0.95226308616242306</v>
      </c>
      <c r="V4813" s="29">
        <f ca="1">IF('Input Parameters'!$D$30="Beta",_xlfn.BETA.INV(U4813,'Input Parameters'!$L$30,'Input Parameters'!$M$30,'Input Parameters'!$J$30,'Input Parameters'!$K$30),IF('Input Parameters'!$D$30="LogNorm",_xlfn.LOGNORM.INV(U4813,'Input Parameters'!$H$30,'Input Parameters'!$I$30)))</f>
        <v>1.9283438409115399</v>
      </c>
      <c r="W4813" s="2">
        <f ca="1">N4813+(P4813-N4813)*(1-ERF((T4813-R4813)/(2*SQRT(L4813*'Input Parameters'!$E$31))))</f>
        <v>0.25432933863441087</v>
      </c>
      <c r="X4813">
        <f t="shared" ca="1" si="659"/>
        <v>1</v>
      </c>
      <c r="Y4813" s="7"/>
    </row>
    <row r="4814" spans="1:25" ht="15" customHeight="1" x14ac:dyDescent="0.3">
      <c r="A4814" s="130">
        <v>4807</v>
      </c>
      <c r="B4814" s="10">
        <f t="shared" ca="1" si="651"/>
        <v>0.74412509743414601</v>
      </c>
      <c r="C4814" s="57">
        <f ca="1">_xlfn.NORM.INV(B4814,'Input Parameters'!$E$19,'Input Parameters'!$F$19)</f>
        <v>622.74176067267877</v>
      </c>
      <c r="D4814" s="10">
        <f t="shared" ca="1" si="652"/>
        <v>0.84656348613724763</v>
      </c>
      <c r="E4814" s="59">
        <f ca="1">IF(_xlfn.NORM.INV(D4814,'Input Parameters'!$E$20,'Input Parameters'!$F$20)&lt;3500,3500,IF(_xlfn.NORM.INV(D4814,'Input Parameters'!$E$20,'Input Parameters'!$F$20)&gt;5500,5500,_xlfn.NORM.INV(D4814,'Input Parameters'!$E$20,'Input Parameters'!$F$20)))</f>
        <v>5500</v>
      </c>
      <c r="F4814" s="10">
        <f t="shared" ca="1" si="653"/>
        <v>0.23560191247730289</v>
      </c>
      <c r="G4814" s="61">
        <f ca="1">_xlfn.NORM.INV(F4814,'Input Parameters'!$E$21,'Input Parameters'!$F$21)</f>
        <v>279.1866991962097</v>
      </c>
      <c r="H4814" s="54">
        <f ca="1">EXP(E4814*(1/'Input Parameters'!$E$22-1/G4814))</f>
        <v>0.39504806622820582</v>
      </c>
      <c r="I4814" s="10">
        <f t="shared" ca="1" si="654"/>
        <v>0.92760575238077703</v>
      </c>
      <c r="J4814" s="29">
        <f ca="1">_xlfn.BETA.INV(I4814,'Input Parameters'!$L$24,'Input Parameters'!$M$24,'Input Parameters'!$J$24,'Input Parameters'!$K$24)</f>
        <v>0.81368009055400536</v>
      </c>
      <c r="K4814" s="156">
        <f ca="1">('Input Parameters'!$E$25/'Input Parameters'!$E$31)^$J4814</f>
        <v>2.9176611384339564E-3</v>
      </c>
      <c r="L4814" s="66">
        <f ca="1">$H4814*$C4814*'Input Parameters'!$E$23*K4814</f>
        <v>0.71778236049202471</v>
      </c>
      <c r="M4814" s="23">
        <f t="shared" ca="1" si="655"/>
        <v>0.3832821607408643</v>
      </c>
      <c r="N4814" s="15">
        <f ca="1">_xlfn.NORM.INV(M4814,'Input Parameters'!$E$26,'Input Parameters'!$F$26)</f>
        <v>2.7765690413208657E-2</v>
      </c>
      <c r="O4814" s="8">
        <f t="shared" ca="1" si="656"/>
        <v>0.80954522491468373</v>
      </c>
      <c r="P4814" s="29">
        <f ca="1">_xlfn.LOGNORM.INV(O4814,'Input Parameters'!$H$27,'Input Parameters'!$I$27)</f>
        <v>2.0977428768571711</v>
      </c>
      <c r="Q4814" s="10"/>
      <c r="R4814" s="15">
        <f>'Input Parameters'!$E$28</f>
        <v>12.7</v>
      </c>
      <c r="S4814" s="10">
        <f t="shared" ca="1" si="657"/>
        <v>0.69254715824373181</v>
      </c>
      <c r="T4814" s="25">
        <f ca="1">_xlfn.LOGNORM.INV(S4814,'Input Parameters'!$H$29,'Input Parameters'!$I$29)</f>
        <v>61.615585802494529</v>
      </c>
      <c r="U4814" s="10">
        <f t="shared" ca="1" si="658"/>
        <v>0.68751554293962214</v>
      </c>
      <c r="V4814" s="29">
        <f ca="1">IF('Input Parameters'!$D$30="Beta",_xlfn.BETA.INV(U4814,'Input Parameters'!$L$30,'Input Parameters'!$M$30,'Input Parameters'!$J$30,'Input Parameters'!$K$30),IF('Input Parameters'!$D$30="LogNorm",_xlfn.LOGNORM.INV(U4814,'Input Parameters'!$H$30,'Input Parameters'!$I$30)))</f>
        <v>1.2116353345241171</v>
      </c>
      <c r="W4814" s="2">
        <f ca="1">N4814+(P4814-N4814)*(1-ERF((T4814-R4814)/(2*SQRT(L4814*'Input Parameters'!$E$31))))</f>
        <v>2.7857879683208318E-2</v>
      </c>
      <c r="X4814">
        <f t="shared" ca="1" si="659"/>
        <v>1</v>
      </c>
      <c r="Y4814" s="7"/>
    </row>
    <row r="4815" spans="1:25" ht="15" customHeight="1" x14ac:dyDescent="0.3">
      <c r="A4815" s="130">
        <v>4808</v>
      </c>
      <c r="B4815" s="10">
        <f t="shared" ca="1" si="651"/>
        <v>0.47690738334247573</v>
      </c>
      <c r="C4815" s="57">
        <f ca="1">_xlfn.NORM.INV(B4815,'Input Parameters'!$E$19,'Input Parameters'!$F$19)</f>
        <v>562.40601613879608</v>
      </c>
      <c r="D4815" s="10">
        <f t="shared" ca="1" si="652"/>
        <v>0.42185693931572743</v>
      </c>
      <c r="E4815" s="59">
        <f ca="1">IF(_xlfn.NORM.INV(D4815,'Input Parameters'!$E$20,'Input Parameters'!$F$20)&lt;3500,3500,IF(_xlfn.NORM.INV(D4815,'Input Parameters'!$E$20,'Input Parameters'!$F$20)&gt;5500,5500,_xlfn.NORM.INV(D4815,'Input Parameters'!$E$20,'Input Parameters'!$F$20)))</f>
        <v>4661.9983292873412</v>
      </c>
      <c r="F4815" s="10">
        <f t="shared" ca="1" si="653"/>
        <v>0.52626482305331701</v>
      </c>
      <c r="G4815" s="61">
        <f ca="1">_xlfn.NORM.INV(F4815,'Input Parameters'!$E$21,'Input Parameters'!$F$21)</f>
        <v>285.36784651390627</v>
      </c>
      <c r="H4815" s="54">
        <f ca="1">EXP(E4815*(1/'Input Parameters'!$E$22-1/G4815))</f>
        <v>0.65341289974777761</v>
      </c>
      <c r="I4815" s="10">
        <f t="shared" ca="1" si="654"/>
        <v>7.201505717433454E-2</v>
      </c>
      <c r="J4815" s="29">
        <f ca="1">_xlfn.BETA.INV(I4815,'Input Parameters'!$L$24,'Input Parameters'!$M$24,'Input Parameters'!$J$24,'Input Parameters'!$K$24)</f>
        <v>0.36897611575429179</v>
      </c>
      <c r="K4815" s="156">
        <f ca="1">('Input Parameters'!$E$25/'Input Parameters'!$E$31)^$J4815</f>
        <v>7.0872855401228271E-2</v>
      </c>
      <c r="L4815" s="66">
        <f ca="1">$H4815*$C4815*'Input Parameters'!$E$23*K4815</f>
        <v>26.044594032137848</v>
      </c>
      <c r="M4815" s="23">
        <f t="shared" ca="1" si="655"/>
        <v>0.21486698515804437</v>
      </c>
      <c r="N4815" s="15">
        <f ca="1">_xlfn.NORM.INV(M4815,'Input Parameters'!$E$26,'Input Parameters'!$F$26)</f>
        <v>1.7417413667810116E-2</v>
      </c>
      <c r="O4815" s="8">
        <f t="shared" ca="1" si="656"/>
        <v>0.44892314241937625</v>
      </c>
      <c r="P4815" s="29">
        <f ca="1">_xlfn.LOGNORM.INV(O4815,'Input Parameters'!$H$27,'Input Parameters'!$I$27)</f>
        <v>1.3450269834580704</v>
      </c>
      <c r="Q4815" s="10"/>
      <c r="R4815" s="15">
        <f>'Input Parameters'!$E$28</f>
        <v>12.7</v>
      </c>
      <c r="S4815" s="10">
        <f t="shared" ca="1" si="657"/>
        <v>2.900499830461345E-2</v>
      </c>
      <c r="T4815" s="25">
        <f ca="1">_xlfn.LOGNORM.INV(S4815,'Input Parameters'!$H$29,'Input Parameters'!$I$29)</f>
        <v>47.068518366811297</v>
      </c>
      <c r="U4815" s="10">
        <f t="shared" ca="1" si="658"/>
        <v>0.22163506643879183</v>
      </c>
      <c r="V4815" s="29">
        <f ca="1">IF('Input Parameters'!$D$30="Beta",_xlfn.BETA.INV(U4815,'Input Parameters'!$L$30,'Input Parameters'!$M$30,'Input Parameters'!$J$30,'Input Parameters'!$K$30),IF('Input Parameters'!$D$30="LogNorm",_xlfn.LOGNORM.INV(U4815,'Input Parameters'!$H$30,'Input Parameters'!$I$30)))</f>
        <v>0.73850214758300436</v>
      </c>
      <c r="W4815" s="2">
        <f ca="1">N4815+(P4815-N4815)*(1-ERF((T4815-R4815)/(2*SQRT(L4815*'Input Parameters'!$E$31))))</f>
        <v>0.85903393290870178</v>
      </c>
      <c r="X4815">
        <f t="shared" ca="1" si="659"/>
        <v>0</v>
      </c>
      <c r="Y4815" s="7"/>
    </row>
    <row r="4816" spans="1:25" ht="15" customHeight="1" x14ac:dyDescent="0.3">
      <c r="A4816" s="130">
        <v>4809</v>
      </c>
      <c r="B4816" s="10">
        <f t="shared" ca="1" si="651"/>
        <v>0.8135904687275668</v>
      </c>
      <c r="C4816" s="57">
        <f ca="1">_xlfn.NORM.INV(B4816,'Input Parameters'!$E$19,'Input Parameters'!$F$19)</f>
        <v>642.60684455177329</v>
      </c>
      <c r="D4816" s="10">
        <f t="shared" ca="1" si="652"/>
        <v>0.44613923812123746</v>
      </c>
      <c r="E4816" s="59">
        <f ca="1">IF(_xlfn.NORM.INV(D4816,'Input Parameters'!$E$20,'Input Parameters'!$F$20)&lt;3500,3500,IF(_xlfn.NORM.INV(D4816,'Input Parameters'!$E$20,'Input Parameters'!$F$20)&gt;5500,5500,_xlfn.NORM.INV(D4816,'Input Parameters'!$E$20,'Input Parameters'!$F$20)))</f>
        <v>4705.2048172547438</v>
      </c>
      <c r="F4816" s="10">
        <f t="shared" ca="1" si="653"/>
        <v>0.5767316387320256</v>
      </c>
      <c r="G4816" s="61">
        <f ca="1">_xlfn.NORM.INV(F4816,'Input Parameters'!$E$21,'Input Parameters'!$F$21)</f>
        <v>286.37121797806191</v>
      </c>
      <c r="H4816" s="54">
        <f ca="1">EXP(E4816*(1/'Input Parameters'!$E$22-1/G4816))</f>
        <v>0.68954766904970499</v>
      </c>
      <c r="I4816" s="10">
        <f t="shared" ca="1" si="654"/>
        <v>1.821509379720132E-2</v>
      </c>
      <c r="J4816" s="29">
        <f ca="1">_xlfn.BETA.INV(I4816,'Input Parameters'!$L$24,'Input Parameters'!$M$24,'Input Parameters'!$J$24,'Input Parameters'!$K$24)</f>
        <v>0.27613466258973107</v>
      </c>
      <c r="K4816" s="156">
        <f ca="1">('Input Parameters'!$E$25/'Input Parameters'!$E$31)^$J4816</f>
        <v>0.13794983408845962</v>
      </c>
      <c r="L4816" s="66">
        <f ca="1">$H4816*$C4816*'Input Parameters'!$E$23*K4816</f>
        <v>61.126682225768249</v>
      </c>
      <c r="M4816" s="23">
        <f t="shared" ca="1" si="655"/>
        <v>0.80914392559136483</v>
      </c>
      <c r="N4816" s="15">
        <f ca="1">_xlfn.NORM.INV(M4816,'Input Parameters'!$E$26,'Input Parameters'!$F$26)</f>
        <v>5.2369665081041433E-2</v>
      </c>
      <c r="O4816" s="8">
        <f t="shared" ca="1" si="656"/>
        <v>0.15606268181362659</v>
      </c>
      <c r="P4816" s="29">
        <f ca="1">_xlfn.LOGNORM.INV(O4816,'Input Parameters'!$H$27,'Input Parameters'!$I$27)</f>
        <v>0.91031472081682641</v>
      </c>
      <c r="Q4816" s="10"/>
      <c r="R4816" s="15">
        <f>'Input Parameters'!$E$28</f>
        <v>12.7</v>
      </c>
      <c r="S4816" s="10">
        <f t="shared" ca="1" si="657"/>
        <v>9.0397381923575826E-2</v>
      </c>
      <c r="T4816" s="25">
        <f ca="1">_xlfn.LOGNORM.INV(S4816,'Input Parameters'!$H$29,'Input Parameters'!$I$29)</f>
        <v>50.107736975428772</v>
      </c>
      <c r="U4816" s="10">
        <f t="shared" ca="1" si="658"/>
        <v>0.13049118030153095</v>
      </c>
      <c r="V4816" s="29">
        <f ca="1">IF('Input Parameters'!$D$30="Beta",_xlfn.BETA.INV(U4816,'Input Parameters'!$L$30,'Input Parameters'!$M$30,'Input Parameters'!$J$30,'Input Parameters'!$K$30),IF('Input Parameters'!$D$30="LogNorm",_xlfn.LOGNORM.INV(U4816,'Input Parameters'!$H$30,'Input Parameters'!$I$30)))</f>
        <v>0.64142291195687995</v>
      </c>
      <c r="W4816" s="2">
        <f ca="1">N4816+(P4816-N4816)*(1-ERF((T4816-R4816)/(2*SQRT(L4816*'Input Parameters'!$E$31))))</f>
        <v>0.68306230735616469</v>
      </c>
      <c r="X4816">
        <f t="shared" ca="1" si="659"/>
        <v>0</v>
      </c>
      <c r="Y4816" s="7"/>
    </row>
    <row r="4817" spans="1:25" ht="15" customHeight="1" x14ac:dyDescent="0.3">
      <c r="A4817" s="130">
        <v>4810</v>
      </c>
      <c r="B4817" s="10">
        <f t="shared" ca="1" si="651"/>
        <v>0.3672070338636001</v>
      </c>
      <c r="C4817" s="57">
        <f ca="1">_xlfn.NORM.INV(B4817,'Input Parameters'!$E$19,'Input Parameters'!$F$19)</f>
        <v>538.63255184559284</v>
      </c>
      <c r="D4817" s="10">
        <f t="shared" ca="1" si="652"/>
        <v>0.64607392436055011</v>
      </c>
      <c r="E4817" s="59">
        <f ca="1">IF(_xlfn.NORM.INV(D4817,'Input Parameters'!$E$20,'Input Parameters'!$F$20)&lt;3500,3500,IF(_xlfn.NORM.INV(D4817,'Input Parameters'!$E$20,'Input Parameters'!$F$20)&gt;5500,5500,_xlfn.NORM.INV(D4817,'Input Parameters'!$E$20,'Input Parameters'!$F$20)))</f>
        <v>5062.3195900005767</v>
      </c>
      <c r="F4817" s="10">
        <f t="shared" ca="1" si="653"/>
        <v>0.7006332476785806</v>
      </c>
      <c r="G4817" s="61">
        <f ca="1">_xlfn.NORM.INV(F4817,'Input Parameters'!$E$21,'Input Parameters'!$F$21)</f>
        <v>288.9861101860136</v>
      </c>
      <c r="H4817" s="54">
        <f ca="1">EXP(E4817*(1/'Input Parameters'!$E$22-1/G4817))</f>
        <v>0.78664560767978053</v>
      </c>
      <c r="I4817" s="10">
        <f t="shared" ca="1" si="654"/>
        <v>0.57191036019154806</v>
      </c>
      <c r="J4817" s="29">
        <f ca="1">_xlfn.BETA.INV(I4817,'Input Parameters'!$L$24,'Input Parameters'!$M$24,'Input Parameters'!$J$24,'Input Parameters'!$K$24)</f>
        <v>0.63607237413506923</v>
      </c>
      <c r="K4817" s="156">
        <f ca="1">('Input Parameters'!$E$25/'Input Parameters'!$E$31)^$J4817</f>
        <v>1.0431809518296749E-2</v>
      </c>
      <c r="L4817" s="66">
        <f ca="1">$H4817*$C4817*'Input Parameters'!$E$23*K4817</f>
        <v>4.420092587285156</v>
      </c>
      <c r="M4817" s="23">
        <f t="shared" ca="1" si="655"/>
        <v>0.43480419640159296</v>
      </c>
      <c r="N4817" s="15">
        <f ca="1">_xlfn.NORM.INV(M4817,'Input Parameters'!$E$26,'Input Parameters'!$F$26)</f>
        <v>3.0552725460401484E-2</v>
      </c>
      <c r="O4817" s="8">
        <f t="shared" ca="1" si="656"/>
        <v>0.34603559304311493</v>
      </c>
      <c r="P4817" s="29">
        <f ca="1">_xlfn.LOGNORM.INV(O4817,'Input Parameters'!$H$27,'Input Parameters'!$I$27)</f>
        <v>1.1948215746900079</v>
      </c>
      <c r="Q4817" s="10"/>
      <c r="R4817" s="15">
        <f>'Input Parameters'!$E$28</f>
        <v>12.7</v>
      </c>
      <c r="S4817" s="10">
        <f t="shared" ca="1" si="657"/>
        <v>0.13255854310778437</v>
      </c>
      <c r="T4817" s="25">
        <f ca="1">_xlfn.LOGNORM.INV(S4817,'Input Parameters'!$H$29,'Input Parameters'!$I$29)</f>
        <v>51.383506068350499</v>
      </c>
      <c r="U4817" s="10">
        <f t="shared" ca="1" si="658"/>
        <v>0.35573483218075186</v>
      </c>
      <c r="V4817" s="29">
        <f ca="1">IF('Input Parameters'!$D$30="Beta",_xlfn.BETA.INV(U4817,'Input Parameters'!$L$30,'Input Parameters'!$M$30,'Input Parameters'!$J$30,'Input Parameters'!$K$30),IF('Input Parameters'!$D$30="LogNorm",_xlfn.LOGNORM.INV(U4817,'Input Parameters'!$H$30,'Input Parameters'!$I$30)))</f>
        <v>0.86359187935102966</v>
      </c>
      <c r="W4817" s="2">
        <f ca="1">N4817+(P4817-N4817)*(1-ERF((T4817-R4817)/(2*SQRT(L4817*'Input Parameters'!$E$31))))</f>
        <v>0.25553621258403342</v>
      </c>
      <c r="X4817">
        <f t="shared" ca="1" si="659"/>
        <v>1</v>
      </c>
      <c r="Y4817" s="7"/>
    </row>
    <row r="4818" spans="1:25" ht="15" customHeight="1" x14ac:dyDescent="0.3">
      <c r="A4818" s="130">
        <v>4811</v>
      </c>
      <c r="B4818" s="10">
        <f t="shared" ca="1" si="651"/>
        <v>0.90752416149631288</v>
      </c>
      <c r="C4818" s="57">
        <f ca="1">_xlfn.NORM.INV(B4818,'Input Parameters'!$E$19,'Input Parameters'!$F$19)</f>
        <v>679.31843967617658</v>
      </c>
      <c r="D4818" s="10">
        <f t="shared" ca="1" si="652"/>
        <v>4.0020408158830345E-2</v>
      </c>
      <c r="E4818" s="59">
        <f ca="1">IF(_xlfn.NORM.INV(D4818,'Input Parameters'!$E$20,'Input Parameters'!$F$20)&lt;3500,3500,IF(_xlfn.NORM.INV(D4818,'Input Parameters'!$E$20,'Input Parameters'!$F$20)&gt;5500,5500,_xlfn.NORM.INV(D4818,'Input Parameters'!$E$20,'Input Parameters'!$F$20)))</f>
        <v>3574.6854937132689</v>
      </c>
      <c r="F4818" s="10">
        <f t="shared" ca="1" si="653"/>
        <v>0.41435466733903314</v>
      </c>
      <c r="G4818" s="61">
        <f ca="1">_xlfn.NORM.INV(F4818,'Input Parameters'!$E$21,'Input Parameters'!$F$21)</f>
        <v>283.14943249975835</v>
      </c>
      <c r="H4818" s="54">
        <f ca="1">EXP(E4818*(1/'Input Parameters'!$E$22-1/G4818))</f>
        <v>0.65413633916293001</v>
      </c>
      <c r="I4818" s="10">
        <f t="shared" ca="1" si="654"/>
        <v>0.70294339083203117</v>
      </c>
      <c r="J4818" s="29">
        <f ca="1">_xlfn.BETA.INV(I4818,'Input Parameters'!$L$24,'Input Parameters'!$M$24,'Input Parameters'!$J$24,'Input Parameters'!$K$24)</f>
        <v>0.69013268713118225</v>
      </c>
      <c r="K4818" s="156">
        <f ca="1">('Input Parameters'!$E$25/'Input Parameters'!$E$31)^$J4818</f>
        <v>7.0784539149765808E-3</v>
      </c>
      <c r="L4818" s="66">
        <f ca="1">$H4818*$C4818*'Input Parameters'!$E$23*K4818</f>
        <v>3.1454304619961584</v>
      </c>
      <c r="M4818" s="23">
        <f t="shared" ca="1" si="655"/>
        <v>0.56422879944300486</v>
      </c>
      <c r="N4818" s="15">
        <f ca="1">_xlfn.NORM.INV(M4818,'Input Parameters'!$E$26,'Input Parameters'!$F$26)</f>
        <v>3.7395692091599264E-2</v>
      </c>
      <c r="O4818" s="8">
        <f t="shared" ca="1" si="656"/>
        <v>0.19236423004168801</v>
      </c>
      <c r="P4818" s="29">
        <f ca="1">_xlfn.LOGNORM.INV(O4818,'Input Parameters'!$H$27,'Input Parameters'!$I$27)</f>
        <v>0.96914676865406313</v>
      </c>
      <c r="Q4818" s="10"/>
      <c r="R4818" s="15">
        <f>'Input Parameters'!$E$28</f>
        <v>12.7</v>
      </c>
      <c r="S4818" s="10">
        <f t="shared" ca="1" si="657"/>
        <v>0.15511842126633268</v>
      </c>
      <c r="T4818" s="25">
        <f ca="1">_xlfn.LOGNORM.INV(S4818,'Input Parameters'!$H$29,'Input Parameters'!$I$29)</f>
        <v>51.961630134320067</v>
      </c>
      <c r="U4818" s="10">
        <f t="shared" ca="1" si="658"/>
        <v>0.46292134135398733</v>
      </c>
      <c r="V4818" s="29">
        <f ca="1">IF('Input Parameters'!$D$30="Beta",_xlfn.BETA.INV(U4818,'Input Parameters'!$L$30,'Input Parameters'!$M$30,'Input Parameters'!$J$30,'Input Parameters'!$K$30),IF('Input Parameters'!$D$30="LogNorm",_xlfn.LOGNORM.INV(U4818,'Input Parameters'!$H$30,'Input Parameters'!$I$30)))</f>
        <v>0.96319674392631416</v>
      </c>
      <c r="W4818" s="2">
        <f ca="1">N4818+(P4818-N4818)*(1-ERF((T4818-R4818)/(2*SQRT(L4818*'Input Parameters'!$E$31))))</f>
        <v>0.14687581132402772</v>
      </c>
      <c r="X4818">
        <f t="shared" ca="1" si="659"/>
        <v>1</v>
      </c>
      <c r="Y4818" s="7"/>
    </row>
    <row r="4819" spans="1:25" ht="15" customHeight="1" x14ac:dyDescent="0.3">
      <c r="A4819" s="130">
        <v>4812</v>
      </c>
      <c r="B4819" s="10">
        <f t="shared" ca="1" si="651"/>
        <v>2.3631835053646189E-2</v>
      </c>
      <c r="C4819" s="57">
        <f ca="1">_xlfn.NORM.INV(B4819,'Input Parameters'!$E$19,'Input Parameters'!$F$19)</f>
        <v>399.65793478549097</v>
      </c>
      <c r="D4819" s="10">
        <f t="shared" ca="1" si="652"/>
        <v>0.29245543502312477</v>
      </c>
      <c r="E4819" s="59">
        <f ca="1">IF(_xlfn.NORM.INV(D4819,'Input Parameters'!$E$20,'Input Parameters'!$F$20)&lt;3500,3500,IF(_xlfn.NORM.INV(D4819,'Input Parameters'!$E$20,'Input Parameters'!$F$20)&gt;5500,5500,_xlfn.NORM.INV(D4819,'Input Parameters'!$E$20,'Input Parameters'!$F$20)))</f>
        <v>4417.6420790902757</v>
      </c>
      <c r="F4819" s="10">
        <f t="shared" ca="1" si="653"/>
        <v>0.5234429768812795</v>
      </c>
      <c r="G4819" s="61">
        <f ca="1">_xlfn.NORM.INV(F4819,'Input Parameters'!$E$21,'Input Parameters'!$F$21)</f>
        <v>285.31214197019085</v>
      </c>
      <c r="H4819" s="54">
        <f ca="1">EXP(E4819*(1/'Input Parameters'!$E$22-1/G4819))</f>
        <v>0.66613449288414495</v>
      </c>
      <c r="I4819" s="10">
        <f t="shared" ca="1" si="654"/>
        <v>0.61077588456645326</v>
      </c>
      <c r="J4819" s="29">
        <f ca="1">_xlfn.BETA.INV(I4819,'Input Parameters'!$L$24,'Input Parameters'!$M$24,'Input Parameters'!$J$24,'Input Parameters'!$K$24)</f>
        <v>0.6517628933587476</v>
      </c>
      <c r="K4819" s="156">
        <f ca="1">('Input Parameters'!$E$25/'Input Parameters'!$E$31)^$J4819</f>
        <v>9.3213088850600551E-3</v>
      </c>
      <c r="L4819" s="66">
        <f ca="1">$H4819*$C4819*'Input Parameters'!$E$23*K4819</f>
        <v>2.481574180017923</v>
      </c>
      <c r="M4819" s="23">
        <f t="shared" ca="1" si="655"/>
        <v>0.7526836533803769</v>
      </c>
      <c r="N4819" s="15">
        <f ca="1">_xlfn.NORM.INV(M4819,'Input Parameters'!$E$26,'Input Parameters'!$F$26)</f>
        <v>4.8342140902805364E-2</v>
      </c>
      <c r="O4819" s="8">
        <f t="shared" ca="1" si="656"/>
        <v>5.1044814102183533E-2</v>
      </c>
      <c r="P4819" s="29">
        <f ca="1">_xlfn.LOGNORM.INV(O4819,'Input Parameters'!$H$27,'Input Parameters'!$I$27)</f>
        <v>0.69070367853778625</v>
      </c>
      <c r="Q4819" s="10"/>
      <c r="R4819" s="15">
        <f>'Input Parameters'!$E$28</f>
        <v>12.7</v>
      </c>
      <c r="S4819" s="10">
        <f t="shared" ca="1" si="657"/>
        <v>0.13289441781137246</v>
      </c>
      <c r="T4819" s="25">
        <f ca="1">_xlfn.LOGNORM.INV(S4819,'Input Parameters'!$H$29,'Input Parameters'!$I$29)</f>
        <v>51.392536084421394</v>
      </c>
      <c r="U4819" s="10">
        <f t="shared" ca="1" si="658"/>
        <v>0.21360901261779197</v>
      </c>
      <c r="V4819" s="29">
        <f ca="1">IF('Input Parameters'!$D$30="Beta",_xlfn.BETA.INV(U4819,'Input Parameters'!$L$30,'Input Parameters'!$M$30,'Input Parameters'!$J$30,'Input Parameters'!$K$30),IF('Input Parameters'!$D$30="LogNorm",_xlfn.LOGNORM.INV(U4819,'Input Parameters'!$H$30,'Input Parameters'!$I$30)))</f>
        <v>0.73060056986232802</v>
      </c>
      <c r="W4819" s="2">
        <f ca="1">N4819+(P4819-N4819)*(1-ERF((T4819-R4819)/(2*SQRT(L4819*'Input Parameters'!$E$31))))</f>
        <v>0.10128773506174815</v>
      </c>
      <c r="X4819">
        <f t="shared" ca="1" si="659"/>
        <v>1</v>
      </c>
      <c r="Y4819" s="7"/>
    </row>
    <row r="4820" spans="1:25" ht="15" customHeight="1" x14ac:dyDescent="0.3">
      <c r="A4820" s="130">
        <v>4813</v>
      </c>
      <c r="B4820" s="10">
        <f t="shared" ca="1" si="651"/>
        <v>0.55634581174932918</v>
      </c>
      <c r="C4820" s="57">
        <f ca="1">_xlfn.NORM.INV(B4820,'Input Parameters'!$E$19,'Input Parameters'!$F$19)</f>
        <v>579.27456980703857</v>
      </c>
      <c r="D4820" s="10">
        <f t="shared" ca="1" si="652"/>
        <v>0.53926630888090332</v>
      </c>
      <c r="E4820" s="59">
        <f ca="1">IF(_xlfn.NORM.INV(D4820,'Input Parameters'!$E$20,'Input Parameters'!$F$20)&lt;3500,3500,IF(_xlfn.NORM.INV(D4820,'Input Parameters'!$E$20,'Input Parameters'!$F$20)&gt;5500,5500,_xlfn.NORM.INV(D4820,'Input Parameters'!$E$20,'Input Parameters'!$F$20)))</f>
        <v>4869.0098508961055</v>
      </c>
      <c r="F4820" s="10">
        <f t="shared" ca="1" si="653"/>
        <v>0.42134151187608493</v>
      </c>
      <c r="G4820" s="61">
        <f ca="1">_xlfn.NORM.INV(F4820,'Input Parameters'!$E$21,'Input Parameters'!$F$21)</f>
        <v>283.29008275993181</v>
      </c>
      <c r="H4820" s="54">
        <f ca="1">EXP(E4820*(1/'Input Parameters'!$E$22-1/G4820))</f>
        <v>0.56576118495151417</v>
      </c>
      <c r="I4820" s="10">
        <f t="shared" ca="1" si="654"/>
        <v>0.29372307536195874</v>
      </c>
      <c r="J4820" s="29">
        <f ca="1">_xlfn.BETA.INV(I4820,'Input Parameters'!$L$24,'Input Parameters'!$M$24,'Input Parameters'!$J$24,'Input Parameters'!$K$24)</f>
        <v>0.5181520963497418</v>
      </c>
      <c r="K4820" s="156">
        <f ca="1">('Input Parameters'!$E$25/'Input Parameters'!$E$31)^$J4820</f>
        <v>2.430705132557992E-2</v>
      </c>
      <c r="L4820" s="66">
        <f ca="1">$H4820*$C4820*'Input Parameters'!$E$23*K4820</f>
        <v>7.9661758671955605</v>
      </c>
      <c r="M4820" s="23">
        <f t="shared" ca="1" si="655"/>
        <v>0.2425787723902062</v>
      </c>
      <c r="N4820" s="15">
        <f ca="1">_xlfn.NORM.INV(M4820,'Input Parameters'!$E$26,'Input Parameters'!$F$26)</f>
        <v>1.9341340179586199E-2</v>
      </c>
      <c r="O4820" s="8">
        <f t="shared" ca="1" si="656"/>
        <v>0.43810732724821377</v>
      </c>
      <c r="P4820" s="29">
        <f ca="1">_xlfn.LOGNORM.INV(O4820,'Input Parameters'!$H$27,'Input Parameters'!$I$27)</f>
        <v>1.3288285048671673</v>
      </c>
      <c r="Q4820" s="10"/>
      <c r="R4820" s="15">
        <f>'Input Parameters'!$E$28</f>
        <v>12.7</v>
      </c>
      <c r="S4820" s="10">
        <f t="shared" ca="1" si="657"/>
        <v>0.14382475341039658</v>
      </c>
      <c r="T4820" s="25">
        <f ca="1">_xlfn.LOGNORM.INV(S4820,'Input Parameters'!$H$29,'Input Parameters'!$I$29)</f>
        <v>51.679066677948953</v>
      </c>
      <c r="U4820" s="10">
        <f t="shared" ca="1" si="658"/>
        <v>9.8637739364917598E-2</v>
      </c>
      <c r="V4820" s="29">
        <f ca="1">IF('Input Parameters'!$D$30="Beta",_xlfn.BETA.INV(U4820,'Input Parameters'!$L$30,'Input Parameters'!$M$30,'Input Parameters'!$J$30,'Input Parameters'!$K$30),IF('Input Parameters'!$D$30="LogNorm",_xlfn.LOGNORM.INV(U4820,'Input Parameters'!$H$30,'Input Parameters'!$I$30)))</f>
        <v>0.60094977995423193</v>
      </c>
      <c r="W4820" s="2">
        <f ca="1">N4820+(P4820-N4820)*(1-ERF((T4820-R4820)/(2*SQRT(L4820*'Input Parameters'!$E$31))))</f>
        <v>0.44989458378232944</v>
      </c>
      <c r="X4820">
        <f t="shared" ca="1" si="659"/>
        <v>1</v>
      </c>
      <c r="Y4820" s="7"/>
    </row>
    <row r="4821" spans="1:25" ht="15" customHeight="1" x14ac:dyDescent="0.3">
      <c r="A4821" s="130">
        <v>4814</v>
      </c>
      <c r="B4821" s="10">
        <f t="shared" ca="1" si="651"/>
        <v>0.40137886228418573</v>
      </c>
      <c r="C4821" s="57">
        <f ca="1">_xlfn.NORM.INV(B4821,'Input Parameters'!$E$19,'Input Parameters'!$F$19)</f>
        <v>546.19361592600058</v>
      </c>
      <c r="D4821" s="10">
        <f t="shared" ca="1" si="652"/>
        <v>0.36087516871479364</v>
      </c>
      <c r="E4821" s="59">
        <f ca="1">IF(_xlfn.NORM.INV(D4821,'Input Parameters'!$E$20,'Input Parameters'!$F$20)&lt;3500,3500,IF(_xlfn.NORM.INV(D4821,'Input Parameters'!$E$20,'Input Parameters'!$F$20)&gt;5500,5500,_xlfn.NORM.INV(D4821,'Input Parameters'!$E$20,'Input Parameters'!$F$20)))</f>
        <v>4550.7156611256987</v>
      </c>
      <c r="F4821" s="10">
        <f t="shared" ca="1" si="653"/>
        <v>0.65195671626187446</v>
      </c>
      <c r="G4821" s="61">
        <f ca="1">_xlfn.NORM.INV(F4821,'Input Parameters'!$E$21,'Input Parameters'!$F$21)</f>
        <v>287.9201835996866</v>
      </c>
      <c r="H4821" s="54">
        <f ca="1">EXP(E4821*(1/'Input Parameters'!$E$22-1/G4821))</f>
        <v>0.76031412299867818</v>
      </c>
      <c r="I4821" s="10">
        <f t="shared" ca="1" si="654"/>
        <v>0.88779303756514893</v>
      </c>
      <c r="J4821" s="29">
        <f ca="1">_xlfn.BETA.INV(I4821,'Input Parameters'!$L$24,'Input Parameters'!$M$24,'Input Parameters'!$J$24,'Input Parameters'!$K$24)</f>
        <v>0.78429236448490969</v>
      </c>
      <c r="K4821" s="156">
        <f ca="1">('Input Parameters'!$E$25/'Input Parameters'!$E$31)^$J4821</f>
        <v>3.6023866021915106E-3</v>
      </c>
      <c r="L4821" s="66">
        <f ca="1">$H4821*$C4821*'Input Parameters'!$E$23*K4821</f>
        <v>1.4959944973923456</v>
      </c>
      <c r="M4821" s="23">
        <f t="shared" ca="1" si="655"/>
        <v>0.97990817568236543</v>
      </c>
      <c r="N4821" s="15">
        <f ca="1">_xlfn.NORM.INV(M4821,'Input Parameters'!$E$26,'Input Parameters'!$F$26)</f>
        <v>7.7088978252075224E-2</v>
      </c>
      <c r="O4821" s="8">
        <f t="shared" ca="1" si="656"/>
        <v>0.90402549735725646</v>
      </c>
      <c r="P4821" s="29">
        <f ca="1">_xlfn.LOGNORM.INV(O4821,'Input Parameters'!$H$27,'Input Parameters'!$I$27)</f>
        <v>2.5357392931110962</v>
      </c>
      <c r="Q4821" s="10"/>
      <c r="R4821" s="15">
        <f>'Input Parameters'!$E$28</f>
        <v>12.7</v>
      </c>
      <c r="S4821" s="10">
        <f t="shared" ca="1" si="657"/>
        <v>0.32137422906669799</v>
      </c>
      <c r="T4821" s="25">
        <f ca="1">_xlfn.LOGNORM.INV(S4821,'Input Parameters'!$H$29,'Input Parameters'!$I$29)</f>
        <v>55.276786756458421</v>
      </c>
      <c r="U4821" s="10">
        <f t="shared" ca="1" si="658"/>
        <v>0.12049787445711591</v>
      </c>
      <c r="V4821" s="29">
        <f ca="1">IF('Input Parameters'!$D$30="Beta",_xlfn.BETA.INV(U4821,'Input Parameters'!$L$30,'Input Parameters'!$M$30,'Input Parameters'!$J$30,'Input Parameters'!$K$30),IF('Input Parameters'!$D$30="LogNorm",_xlfn.LOGNORM.INV(U4821,'Input Parameters'!$H$30,'Input Parameters'!$I$30)))</f>
        <v>0.62928933102014029</v>
      </c>
      <c r="W4821" s="2">
        <f ca="1">N4821+(P4821-N4821)*(1-ERF((T4821-R4821)/(2*SQRT(L4821*'Input Parameters'!$E$31))))</f>
        <v>0.11110996175719551</v>
      </c>
      <c r="X4821">
        <f t="shared" ca="1" si="659"/>
        <v>1</v>
      </c>
      <c r="Y4821" s="7"/>
    </row>
    <row r="4822" spans="1:25" ht="15" customHeight="1" x14ac:dyDescent="0.3">
      <c r="A4822" s="130">
        <v>4815</v>
      </c>
      <c r="B4822" s="10">
        <f t="shared" ca="1" si="651"/>
        <v>0.50872151330030646</v>
      </c>
      <c r="C4822" s="57">
        <f ca="1">_xlfn.NORM.INV(B4822,'Input Parameters'!$E$19,'Input Parameters'!$F$19)</f>
        <v>569.1474516815648</v>
      </c>
      <c r="D4822" s="10">
        <f t="shared" ca="1" si="652"/>
        <v>0.23054638295808283</v>
      </c>
      <c r="E4822" s="59">
        <f ca="1">IF(_xlfn.NORM.INV(D4822,'Input Parameters'!$E$20,'Input Parameters'!$F$20)&lt;3500,3500,IF(_xlfn.NORM.INV(D4822,'Input Parameters'!$E$20,'Input Parameters'!$F$20)&gt;5500,5500,_xlfn.NORM.INV(D4822,'Input Parameters'!$E$20,'Input Parameters'!$F$20)))</f>
        <v>4284.0659464629543</v>
      </c>
      <c r="F4822" s="10">
        <f t="shared" ca="1" si="653"/>
        <v>0.50942945632594849</v>
      </c>
      <c r="G4822" s="61">
        <f ca="1">_xlfn.NORM.INV(F4822,'Input Parameters'!$E$21,'Input Parameters'!$F$21)</f>
        <v>285.03579737645936</v>
      </c>
      <c r="H4822" s="54">
        <f ca="1">EXP(E4822*(1/'Input Parameters'!$E$22-1/G4822))</f>
        <v>0.66462186454361649</v>
      </c>
      <c r="I4822" s="10">
        <f t="shared" ca="1" si="654"/>
        <v>0.67852926236628686</v>
      </c>
      <c r="J4822" s="29">
        <f ca="1">_xlfn.BETA.INV(I4822,'Input Parameters'!$L$24,'Input Parameters'!$M$24,'Input Parameters'!$J$24,'Input Parameters'!$K$24)</f>
        <v>0.67972726698022534</v>
      </c>
      <c r="K4822" s="156">
        <f ca="1">('Input Parameters'!$E$25/'Input Parameters'!$E$31)^$J4822</f>
        <v>7.6270358862806521E-3</v>
      </c>
      <c r="L4822" s="66">
        <f ca="1">$H4822*$C4822*'Input Parameters'!$E$23*K4822</f>
        <v>2.8850623944004381</v>
      </c>
      <c r="M4822" s="23">
        <f t="shared" ca="1" si="655"/>
        <v>0.3753826308990198</v>
      </c>
      <c r="N4822" s="15">
        <f ca="1">_xlfn.NORM.INV(M4822,'Input Parameters'!$E$26,'Input Parameters'!$F$26)</f>
        <v>2.7329760222643419E-2</v>
      </c>
      <c r="O4822" s="8">
        <f t="shared" ca="1" si="656"/>
        <v>0.99938666446604152</v>
      </c>
      <c r="P4822" s="29">
        <f ca="1">_xlfn.LOGNORM.INV(O4822,'Input Parameters'!$H$27,'Input Parameters'!$I$27)</f>
        <v>5.9497647366618782</v>
      </c>
      <c r="Q4822" s="10"/>
      <c r="R4822" s="15">
        <f>'Input Parameters'!$E$28</f>
        <v>12.7</v>
      </c>
      <c r="S4822" s="10">
        <f t="shared" ca="1" si="657"/>
        <v>0.86747709299850928</v>
      </c>
      <c r="T4822" s="25">
        <f ca="1">_xlfn.LOGNORM.INV(S4822,'Input Parameters'!$H$29,'Input Parameters'!$I$29)</f>
        <v>65.994113321550444</v>
      </c>
      <c r="U4822" s="10">
        <f t="shared" ca="1" si="658"/>
        <v>0.68579751480384532</v>
      </c>
      <c r="V4822" s="29">
        <f ca="1">IF('Input Parameters'!$D$30="Beta",_xlfn.BETA.INV(U4822,'Input Parameters'!$L$30,'Input Parameters'!$M$30,'Input Parameters'!$J$30,'Input Parameters'!$K$30),IF('Input Parameters'!$D$30="LogNorm",_xlfn.LOGNORM.INV(U4822,'Input Parameters'!$H$30,'Input Parameters'!$I$30)))</f>
        <v>1.2093215249295126</v>
      </c>
      <c r="W4822" s="2">
        <f ca="1">N4822+(P4822-N4822)*(1-ERF((T4822-R4822)/(2*SQRT(L4822*'Input Parameters'!$E$31))))</f>
        <v>0.1843411849886388</v>
      </c>
      <c r="X4822">
        <f t="shared" ca="1" si="659"/>
        <v>1</v>
      </c>
      <c r="Y4822" s="7"/>
    </row>
    <row r="4823" spans="1:25" ht="15" customHeight="1" x14ac:dyDescent="0.3">
      <c r="A4823" s="130">
        <v>4816</v>
      </c>
      <c r="B4823" s="10">
        <f t="shared" ca="1" si="651"/>
        <v>4.3086527692078325E-2</v>
      </c>
      <c r="C4823" s="57">
        <f ca="1">_xlfn.NORM.INV(B4823,'Input Parameters'!$E$19,'Input Parameters'!$F$19)</f>
        <v>422.30308419641977</v>
      </c>
      <c r="D4823" s="10">
        <f t="shared" ca="1" si="652"/>
        <v>0.72962133837520837</v>
      </c>
      <c r="E4823" s="59">
        <f ca="1">IF(_xlfn.NORM.INV(D4823,'Input Parameters'!$E$20,'Input Parameters'!$F$20)&lt;3500,3500,IF(_xlfn.NORM.INV(D4823,'Input Parameters'!$E$20,'Input Parameters'!$F$20)&gt;5500,5500,_xlfn.NORM.INV(D4823,'Input Parameters'!$E$20,'Input Parameters'!$F$20)))</f>
        <v>5228.1677212103314</v>
      </c>
      <c r="F4823" s="10">
        <f t="shared" ca="1" si="653"/>
        <v>0.38115711976371525</v>
      </c>
      <c r="G4823" s="61">
        <f ca="1">_xlfn.NORM.INV(F4823,'Input Parameters'!$E$21,'Input Parameters'!$F$21)</f>
        <v>282.47279657858735</v>
      </c>
      <c r="H4823" s="54">
        <f ca="1">EXP(E4823*(1/'Input Parameters'!$E$22-1/G4823))</f>
        <v>0.51427618050700497</v>
      </c>
      <c r="I4823" s="10">
        <f t="shared" ca="1" si="654"/>
        <v>0.49289794817147858</v>
      </c>
      <c r="J4823" s="29">
        <f ca="1">_xlfn.BETA.INV(I4823,'Input Parameters'!$L$24,'Input Parameters'!$M$24,'Input Parameters'!$J$24,'Input Parameters'!$K$24)</f>
        <v>0.60429171207443477</v>
      </c>
      <c r="K4823" s="156">
        <f ca="1">('Input Parameters'!$E$25/'Input Parameters'!$E$31)^$J4823</f>
        <v>1.3102982050204184E-2</v>
      </c>
      <c r="L4823" s="66">
        <f ca="1">$H4823*$C4823*'Input Parameters'!$E$23*K4823</f>
        <v>2.8457111076622312</v>
      </c>
      <c r="M4823" s="23">
        <f t="shared" ca="1" si="655"/>
        <v>0.67088694228871248</v>
      </c>
      <c r="N4823" s="15">
        <f ca="1">_xlfn.NORM.INV(M4823,'Input Parameters'!$E$26,'Input Parameters'!$F$26)</f>
        <v>4.3289635580630162E-2</v>
      </c>
      <c r="O4823" s="8">
        <f t="shared" ca="1" si="656"/>
        <v>0.57690537013295251</v>
      </c>
      <c r="P4823" s="29">
        <f ca="1">_xlfn.LOGNORM.INV(O4823,'Input Parameters'!$H$27,'Input Parameters'!$I$27)</f>
        <v>1.5512050197602092</v>
      </c>
      <c r="Q4823" s="10"/>
      <c r="R4823" s="15">
        <f>'Input Parameters'!$E$28</f>
        <v>12.7</v>
      </c>
      <c r="S4823" s="10">
        <f t="shared" ca="1" si="657"/>
        <v>0.21140478547669561</v>
      </c>
      <c r="T4823" s="25">
        <f ca="1">_xlfn.LOGNORM.INV(S4823,'Input Parameters'!$H$29,'Input Parameters'!$I$29)</f>
        <v>53.220236503749852</v>
      </c>
      <c r="U4823" s="10">
        <f t="shared" ca="1" si="658"/>
        <v>0.86266508764672389</v>
      </c>
      <c r="V4823" s="29">
        <f ca="1">IF('Input Parameters'!$D$30="Beta",_xlfn.BETA.INV(U4823,'Input Parameters'!$L$30,'Input Parameters'!$M$30,'Input Parameters'!$J$30,'Input Parameters'!$K$30),IF('Input Parameters'!$D$30="LogNorm",_xlfn.LOGNORM.INV(U4823,'Input Parameters'!$H$30,'Input Parameters'!$I$30)))</f>
        <v>1.5372249108668388</v>
      </c>
      <c r="W4823" s="2">
        <f ca="1">N4823+(P4823-N4823)*(1-ERF((T4823-R4823)/(2*SQRT(L4823*'Input Parameters'!$E$31))))</f>
        <v>0.1781219547987124</v>
      </c>
      <c r="X4823">
        <f t="shared" ca="1" si="659"/>
        <v>1</v>
      </c>
      <c r="Y4823" s="7"/>
    </row>
    <row r="4824" spans="1:25" ht="15" customHeight="1" x14ac:dyDescent="0.3">
      <c r="A4824" s="130">
        <v>4817</v>
      </c>
      <c r="B4824" s="10">
        <f t="shared" ca="1" si="651"/>
        <v>0.88365851030001841</v>
      </c>
      <c r="C4824" s="57">
        <f ca="1">_xlfn.NORM.INV(B4824,'Input Parameters'!$E$19,'Input Parameters'!$F$19)</f>
        <v>668.14872774523928</v>
      </c>
      <c r="D4824" s="10">
        <f t="shared" ca="1" si="652"/>
        <v>0.12909514046797033</v>
      </c>
      <c r="E4824" s="59">
        <f ca="1">IF(_xlfn.NORM.INV(D4824,'Input Parameters'!$E$20,'Input Parameters'!$F$20)&lt;3500,3500,IF(_xlfn.NORM.INV(D4824,'Input Parameters'!$E$20,'Input Parameters'!$F$20)&gt;5500,5500,_xlfn.NORM.INV(D4824,'Input Parameters'!$E$20,'Input Parameters'!$F$20)))</f>
        <v>4008.5247958925443</v>
      </c>
      <c r="F4824" s="10">
        <f t="shared" ca="1" si="653"/>
        <v>0.14316178500662213</v>
      </c>
      <c r="G4824" s="61">
        <f ca="1">_xlfn.NORM.INV(F4824,'Input Parameters'!$E$21,'Input Parameters'!$F$21)</f>
        <v>276.46949978694317</v>
      </c>
      <c r="H4824" s="54">
        <f ca="1">EXP(E4824*(1/'Input Parameters'!$E$22-1/G4824))</f>
        <v>0.44131138843269141</v>
      </c>
      <c r="I4824" s="10">
        <f t="shared" ca="1" si="654"/>
        <v>0.59863556748072511</v>
      </c>
      <c r="J4824" s="29">
        <f ca="1">_xlfn.BETA.INV(I4824,'Input Parameters'!$L$24,'Input Parameters'!$M$24,'Input Parameters'!$J$24,'Input Parameters'!$K$24)</f>
        <v>0.64684501134408889</v>
      </c>
      <c r="K4824" s="156">
        <f ca="1">('Input Parameters'!$E$25/'Input Parameters'!$E$31)^$J4824</f>
        <v>9.6560215782686837E-3</v>
      </c>
      <c r="L4824" s="66">
        <f ca="1">$H4824*$C4824*'Input Parameters'!$E$23*K4824</f>
        <v>2.8471903847156788</v>
      </c>
      <c r="M4824" s="23">
        <f t="shared" ca="1" si="655"/>
        <v>0.90486854133399774</v>
      </c>
      <c r="N4824" s="15">
        <f ca="1">_xlfn.NORM.INV(M4824,'Input Parameters'!$E$26,'Input Parameters'!$F$26)</f>
        <v>6.1505836356436069E-2</v>
      </c>
      <c r="O4824" s="8">
        <f t="shared" ca="1" si="656"/>
        <v>0.48253708213916835</v>
      </c>
      <c r="P4824" s="29">
        <f ca="1">_xlfn.LOGNORM.INV(O4824,'Input Parameters'!$H$27,'Input Parameters'!$I$27)</f>
        <v>1.3963197610040152</v>
      </c>
      <c r="Q4824" s="10"/>
      <c r="R4824" s="15">
        <f>'Input Parameters'!$E$28</f>
        <v>12.7</v>
      </c>
      <c r="S4824" s="10">
        <f t="shared" ca="1" si="657"/>
        <v>0.57859071856340683</v>
      </c>
      <c r="T4824" s="25">
        <f ca="1">_xlfn.LOGNORM.INV(S4824,'Input Parameters'!$H$29,'Input Parameters'!$I$29)</f>
        <v>59.542757150906553</v>
      </c>
      <c r="U4824" s="10">
        <f t="shared" ca="1" si="658"/>
        <v>0.17639678327204167</v>
      </c>
      <c r="V4824" s="29">
        <f ca="1">IF('Input Parameters'!$D$30="Beta",_xlfn.BETA.INV(U4824,'Input Parameters'!$L$30,'Input Parameters'!$M$30,'Input Parameters'!$J$30,'Input Parameters'!$K$30),IF('Input Parameters'!$D$30="LogNorm",_xlfn.LOGNORM.INV(U4824,'Input Parameters'!$H$30,'Input Parameters'!$I$30)))</f>
        <v>0.69266206030809652</v>
      </c>
      <c r="W4824" s="2">
        <f ca="1">N4824+(P4824-N4824)*(1-ERF((T4824-R4824)/(2*SQRT(L4824*'Input Parameters'!$E$31))))</f>
        <v>0.12777501332377184</v>
      </c>
      <c r="X4824">
        <f t="shared" ca="1" si="659"/>
        <v>1</v>
      </c>
      <c r="Y4824" s="7"/>
    </row>
    <row r="4825" spans="1:25" ht="15" customHeight="1" x14ac:dyDescent="0.3">
      <c r="A4825" s="130">
        <v>4818</v>
      </c>
      <c r="B4825" s="10">
        <f t="shared" ca="1" si="651"/>
        <v>0.13477243890822521</v>
      </c>
      <c r="C4825" s="57">
        <f ca="1">_xlfn.NORM.INV(B4825,'Input Parameters'!$E$19,'Input Parameters'!$F$19)</f>
        <v>474.00259861086863</v>
      </c>
      <c r="D4825" s="10">
        <f t="shared" ca="1" si="652"/>
        <v>0.64811210462372271</v>
      </c>
      <c r="E4825" s="59">
        <f ca="1">IF(_xlfn.NORM.INV(D4825,'Input Parameters'!$E$20,'Input Parameters'!$F$20)&lt;3500,3500,IF(_xlfn.NORM.INV(D4825,'Input Parameters'!$E$20,'Input Parameters'!$F$20)&gt;5500,5500,_xlfn.NORM.INV(D4825,'Input Parameters'!$E$20,'Input Parameters'!$F$20)))</f>
        <v>5066.1599636195451</v>
      </c>
      <c r="F4825" s="10">
        <f t="shared" ca="1" si="653"/>
        <v>0.19010642848597892</v>
      </c>
      <c r="G4825" s="61">
        <f ca="1">_xlfn.NORM.INV(F4825,'Input Parameters'!$E$21,'Input Parameters'!$F$21)</f>
        <v>277.95281725416305</v>
      </c>
      <c r="H4825" s="54">
        <f ca="1">EXP(E4825*(1/'Input Parameters'!$E$22-1/G4825))</f>
        <v>0.39217695558000742</v>
      </c>
      <c r="I4825" s="10">
        <f t="shared" ca="1" si="654"/>
        <v>0.80506522706942241</v>
      </c>
      <c r="J4825" s="29">
        <f ca="1">_xlfn.BETA.INV(I4825,'Input Parameters'!$L$24,'Input Parameters'!$M$24,'Input Parameters'!$J$24,'Input Parameters'!$K$24)</f>
        <v>0.73728109923844998</v>
      </c>
      <c r="K4825" s="156">
        <f ca="1">('Input Parameters'!$E$25/'Input Parameters'!$E$31)^$J4825</f>
        <v>5.0472024817885056E-3</v>
      </c>
      <c r="L4825" s="66">
        <f ca="1">$H4825*$C4825*'Input Parameters'!$E$23*K4825</f>
        <v>0.93823908634200881</v>
      </c>
      <c r="M4825" s="23">
        <f t="shared" ca="1" si="655"/>
        <v>0.51643603620768697</v>
      </c>
      <c r="N4825" s="15">
        <f ca="1">_xlfn.NORM.INV(M4825,'Input Parameters'!$E$26,'Input Parameters'!$F$26)</f>
        <v>3.4865424593825856E-2</v>
      </c>
      <c r="O4825" s="8">
        <f t="shared" ca="1" si="656"/>
        <v>0.43933643464257066</v>
      </c>
      <c r="P4825" s="29">
        <f ca="1">_xlfn.LOGNORM.INV(O4825,'Input Parameters'!$H$27,'Input Parameters'!$I$27)</f>
        <v>1.3306626692566337</v>
      </c>
      <c r="Q4825" s="10"/>
      <c r="R4825" s="15">
        <f>'Input Parameters'!$E$28</f>
        <v>12.7</v>
      </c>
      <c r="S4825" s="10">
        <f t="shared" ca="1" si="657"/>
        <v>0.60925736515617013</v>
      </c>
      <c r="T4825" s="25">
        <f ca="1">_xlfn.LOGNORM.INV(S4825,'Input Parameters'!$H$29,'Input Parameters'!$I$29)</f>
        <v>60.073863132038582</v>
      </c>
      <c r="U4825" s="10">
        <f t="shared" ca="1" si="658"/>
        <v>1.5681625217896733E-2</v>
      </c>
      <c r="V4825" s="29">
        <f ca="1">IF('Input Parameters'!$D$30="Beta",_xlfn.BETA.INV(U4825,'Input Parameters'!$L$30,'Input Parameters'!$M$30,'Input Parameters'!$J$30,'Input Parameters'!$K$30),IF('Input Parameters'!$D$30="LogNorm",_xlfn.LOGNORM.INV(U4825,'Input Parameters'!$H$30,'Input Parameters'!$I$30)))</f>
        <v>0.42758765957030387</v>
      </c>
      <c r="W4825" s="2">
        <f ca="1">N4825+(P4825-N4825)*(1-ERF((T4825-R4825)/(2*SQRT(L4825*'Input Parameters'!$E$31))))</f>
        <v>3.5569723267634822E-2</v>
      </c>
      <c r="X4825">
        <f t="shared" ca="1" si="659"/>
        <v>1</v>
      </c>
      <c r="Y4825" s="7"/>
    </row>
    <row r="4826" spans="1:25" ht="15" customHeight="1" x14ac:dyDescent="0.3">
      <c r="A4826" s="130">
        <v>4819</v>
      </c>
      <c r="B4826" s="10">
        <f t="shared" ca="1" si="651"/>
        <v>6.2991525010270721E-2</v>
      </c>
      <c r="C4826" s="57">
        <f ca="1">_xlfn.NORM.INV(B4826,'Input Parameters'!$E$19,'Input Parameters'!$F$19)</f>
        <v>438.00350153605422</v>
      </c>
      <c r="D4826" s="10">
        <f t="shared" ca="1" si="652"/>
        <v>9.2969418221086175E-2</v>
      </c>
      <c r="E4826" s="59">
        <f ca="1">IF(_xlfn.NORM.INV(D4826,'Input Parameters'!$E$20,'Input Parameters'!$F$20)&lt;3500,3500,IF(_xlfn.NORM.INV(D4826,'Input Parameters'!$E$20,'Input Parameters'!$F$20)&gt;5500,5500,_xlfn.NORM.INV(D4826,'Input Parameters'!$E$20,'Input Parameters'!$F$20)))</f>
        <v>3874.1177280490874</v>
      </c>
      <c r="F4826" s="10">
        <f t="shared" ca="1" si="653"/>
        <v>3.8670855666319226E-2</v>
      </c>
      <c r="G4826" s="61">
        <f ca="1">_xlfn.NORM.INV(F4826,'Input Parameters'!$E$21,'Input Parameters'!$F$21)</f>
        <v>270.96670292091039</v>
      </c>
      <c r="H4826" s="54">
        <f ca="1">EXP(E4826*(1/'Input Parameters'!$E$22-1/G4826))</f>
        <v>0.34124681986497091</v>
      </c>
      <c r="I4826" s="10">
        <f t="shared" ca="1" si="654"/>
        <v>0.43479131388647019</v>
      </c>
      <c r="J4826" s="29">
        <f ca="1">_xlfn.BETA.INV(I4826,'Input Parameters'!$L$24,'Input Parameters'!$M$24,'Input Parameters'!$J$24,'Input Parameters'!$K$24)</f>
        <v>0.58052022876207676</v>
      </c>
      <c r="K4826" s="156">
        <f ca="1">('Input Parameters'!$E$25/'Input Parameters'!$E$31)^$J4826</f>
        <v>1.5539197641592305E-2</v>
      </c>
      <c r="L4826" s="66">
        <f ca="1">$H4826*$C4826*'Input Parameters'!$E$23*K4826</f>
        <v>2.3226019465610861</v>
      </c>
      <c r="M4826" s="23">
        <f t="shared" ca="1" si="655"/>
        <v>0.96622135320741798</v>
      </c>
      <c r="N4826" s="15">
        <f ca="1">_xlfn.NORM.INV(M4826,'Input Parameters'!$E$26,'Input Parameters'!$F$26)</f>
        <v>7.2386916761111447E-2</v>
      </c>
      <c r="O4826" s="8">
        <f t="shared" ca="1" si="656"/>
        <v>0.97174670827532394</v>
      </c>
      <c r="P4826" s="29">
        <f ca="1">_xlfn.LOGNORM.INV(O4826,'Input Parameters'!$H$27,'Input Parameters'!$I$27)</f>
        <v>3.3099643661361959</v>
      </c>
      <c r="Q4826" s="10"/>
      <c r="R4826" s="15">
        <f>'Input Parameters'!$E$28</f>
        <v>12.7</v>
      </c>
      <c r="S4826" s="10">
        <f t="shared" ca="1" si="657"/>
        <v>0.54616223349355464</v>
      </c>
      <c r="T4826" s="25">
        <f ca="1">_xlfn.LOGNORM.INV(S4826,'Input Parameters'!$H$29,'Input Parameters'!$I$29)</f>
        <v>58.994988240705432</v>
      </c>
      <c r="U4826" s="10">
        <f t="shared" ca="1" si="658"/>
        <v>0.98008261267575369</v>
      </c>
      <c r="V4826" s="29">
        <f ca="1">IF('Input Parameters'!$D$30="Beta",_xlfn.BETA.INV(U4826,'Input Parameters'!$L$30,'Input Parameters'!$M$30,'Input Parameters'!$J$30,'Input Parameters'!$K$30),IF('Input Parameters'!$D$30="LogNorm",_xlfn.LOGNORM.INV(U4826,'Input Parameters'!$H$30,'Input Parameters'!$I$30)))</f>
        <v>2.2473861413246272</v>
      </c>
      <c r="W4826" s="2">
        <f ca="1">N4826+(P4826-N4826)*(1-ERF((T4826-R4826)/(2*SQRT(L4826*'Input Parameters'!$E$31))))</f>
        <v>0.17506607767263771</v>
      </c>
      <c r="X4826">
        <f t="shared" ca="1" si="659"/>
        <v>1</v>
      </c>
      <c r="Y4826" s="7"/>
    </row>
    <row r="4827" spans="1:25" ht="15" customHeight="1" x14ac:dyDescent="0.3">
      <c r="A4827" s="130">
        <v>4820</v>
      </c>
      <c r="B4827" s="10">
        <f t="shared" ca="1" si="651"/>
        <v>0.15588996826143875</v>
      </c>
      <c r="C4827" s="57">
        <f ca="1">_xlfn.NORM.INV(B4827,'Input Parameters'!$E$19,'Input Parameters'!$F$19)</f>
        <v>481.82873671000232</v>
      </c>
      <c r="D4827" s="10">
        <f t="shared" ca="1" si="652"/>
        <v>0.54736526396287477</v>
      </c>
      <c r="E4827" s="59">
        <f ca="1">IF(_xlfn.NORM.INV(D4827,'Input Parameters'!$E$20,'Input Parameters'!$F$20)&lt;3500,3500,IF(_xlfn.NORM.INV(D4827,'Input Parameters'!$E$20,'Input Parameters'!$F$20)&gt;5500,5500,_xlfn.NORM.INV(D4827,'Input Parameters'!$E$20,'Input Parameters'!$F$20)))</f>
        <v>4883.3051985745742</v>
      </c>
      <c r="F4827" s="10">
        <f t="shared" ca="1" si="653"/>
        <v>0.26413233186870433</v>
      </c>
      <c r="G4827" s="61">
        <f ca="1">_xlfn.NORM.INV(F4827,'Input Parameters'!$E$21,'Input Parameters'!$F$21)</f>
        <v>279.89303409621812</v>
      </c>
      <c r="H4827" s="54">
        <f ca="1">EXP(E4827*(1/'Input Parameters'!$E$22-1/G4827))</f>
        <v>0.45819051805869937</v>
      </c>
      <c r="I4827" s="10">
        <f t="shared" ca="1" si="654"/>
        <v>0.80025768462522462</v>
      </c>
      <c r="J4827" s="29">
        <f ca="1">_xlfn.BETA.INV(I4827,'Input Parameters'!$L$24,'Input Parameters'!$M$24,'Input Parameters'!$J$24,'Input Parameters'!$K$24)</f>
        <v>0.73487187049525227</v>
      </c>
      <c r="K4827" s="156">
        <f ca="1">('Input Parameters'!$E$25/'Input Parameters'!$E$31)^$J4827</f>
        <v>5.1351899974004696E-3</v>
      </c>
      <c r="L4827" s="66">
        <f ca="1">$H4827*$C4827*'Input Parameters'!$E$23*K4827</f>
        <v>1.1336926014438171</v>
      </c>
      <c r="M4827" s="23">
        <f t="shared" ca="1" si="655"/>
        <v>0.33375136091361512</v>
      </c>
      <c r="N4827" s="15">
        <f ca="1">_xlfn.NORM.INV(M4827,'Input Parameters'!$E$26,'Input Parameters'!$F$26)</f>
        <v>2.4978864266177587E-2</v>
      </c>
      <c r="O4827" s="8">
        <f t="shared" ca="1" si="656"/>
        <v>0.34311139465353724</v>
      </c>
      <c r="P4827" s="29">
        <f ca="1">_xlfn.LOGNORM.INV(O4827,'Input Parameters'!$H$27,'Input Parameters'!$I$27)</f>
        <v>1.1906316096271055</v>
      </c>
      <c r="Q4827" s="10"/>
      <c r="R4827" s="15">
        <f>'Input Parameters'!$E$28</f>
        <v>12.7</v>
      </c>
      <c r="S4827" s="10">
        <f t="shared" ca="1" si="657"/>
        <v>0.34668693635948777</v>
      </c>
      <c r="T4827" s="25">
        <f ca="1">_xlfn.LOGNORM.INV(S4827,'Input Parameters'!$H$29,'Input Parameters'!$I$29)</f>
        <v>55.710291187093702</v>
      </c>
      <c r="U4827" s="10">
        <f t="shared" ca="1" si="658"/>
        <v>0.77023932326104394</v>
      </c>
      <c r="V4827" s="29">
        <f ca="1">IF('Input Parameters'!$D$30="Beta",_xlfn.BETA.INV(U4827,'Input Parameters'!$L$30,'Input Parameters'!$M$30,'Input Parameters'!$J$30,'Input Parameters'!$K$30),IF('Input Parameters'!$D$30="LogNorm",_xlfn.LOGNORM.INV(U4827,'Input Parameters'!$H$30,'Input Parameters'!$I$30)))</f>
        <v>1.33760238372577</v>
      </c>
      <c r="W4827" s="2">
        <f ca="1">N4827+(P4827-N4827)*(1-ERF((T4827-R4827)/(2*SQRT(L4827*'Input Parameters'!$E$31))))</f>
        <v>2.9974356259320413E-2</v>
      </c>
      <c r="X4827">
        <f t="shared" ca="1" si="659"/>
        <v>1</v>
      </c>
      <c r="Y4827" s="7"/>
    </row>
    <row r="4828" spans="1:25" ht="15" customHeight="1" x14ac:dyDescent="0.3">
      <c r="A4828" s="130">
        <v>4821</v>
      </c>
      <c r="B4828" s="10">
        <f t="shared" ca="1" si="651"/>
        <v>0.65857487082690647</v>
      </c>
      <c r="C4828" s="57">
        <f ca="1">_xlfn.NORM.INV(B4828,'Input Parameters'!$E$19,'Input Parameters'!$F$19)</f>
        <v>601.82473969491753</v>
      </c>
      <c r="D4828" s="10">
        <f t="shared" ca="1" si="652"/>
        <v>0.74153292019412154</v>
      </c>
      <c r="E4828" s="59">
        <f ca="1">IF(_xlfn.NORM.INV(D4828,'Input Parameters'!$E$20,'Input Parameters'!$F$20)&lt;3500,3500,IF(_xlfn.NORM.INV(D4828,'Input Parameters'!$E$20,'Input Parameters'!$F$20)&gt;5500,5500,_xlfn.NORM.INV(D4828,'Input Parameters'!$E$20,'Input Parameters'!$F$20)))</f>
        <v>5253.6549710401423</v>
      </c>
      <c r="F4828" s="10">
        <f t="shared" ca="1" si="653"/>
        <v>0.77552020101222741</v>
      </c>
      <c r="G4828" s="61">
        <f ca="1">_xlfn.NORM.INV(F4828,'Input Parameters'!$E$21,'Input Parameters'!$F$21)</f>
        <v>290.80120429570877</v>
      </c>
      <c r="H4828" s="54">
        <f ca="1">EXP(E4828*(1/'Input Parameters'!$E$22-1/G4828))</f>
        <v>0.87321285353711797</v>
      </c>
      <c r="I4828" s="10">
        <f t="shared" ca="1" si="654"/>
        <v>0.47012912524712047</v>
      </c>
      <c r="J4828" s="29">
        <f ca="1">_xlfn.BETA.INV(I4828,'Input Parameters'!$L$24,'Input Parameters'!$M$24,'Input Parameters'!$J$24,'Input Parameters'!$K$24)</f>
        <v>0.59504694790590684</v>
      </c>
      <c r="K4828" s="156">
        <f ca="1">('Input Parameters'!$E$25/'Input Parameters'!$E$31)^$J4828</f>
        <v>1.4001403837628384E-2</v>
      </c>
      <c r="L4828" s="66">
        <f ca="1">$H4828*$C4828*'Input Parameters'!$E$23*K4828</f>
        <v>7.3580331221875239</v>
      </c>
      <c r="M4828" s="23">
        <f t="shared" ca="1" si="655"/>
        <v>0.98207942640972479</v>
      </c>
      <c r="N4828" s="15">
        <f ca="1">_xlfn.NORM.INV(M4828,'Input Parameters'!$E$26,'Input Parameters'!$F$26)</f>
        <v>7.8073225564322404E-2</v>
      </c>
      <c r="O4828" s="8">
        <f t="shared" ca="1" si="656"/>
        <v>8.5987965304357816E-2</v>
      </c>
      <c r="P4828" s="29">
        <f ca="1">_xlfn.LOGNORM.INV(O4828,'Input Parameters'!$H$27,'Input Parameters'!$I$27)</f>
        <v>0.77796841103877179</v>
      </c>
      <c r="Q4828" s="10"/>
      <c r="R4828" s="15">
        <f>'Input Parameters'!$E$28</f>
        <v>12.7</v>
      </c>
      <c r="S4828" s="10">
        <f t="shared" ca="1" si="657"/>
        <v>0.39661554495416929</v>
      </c>
      <c r="T4828" s="25">
        <f ca="1">_xlfn.LOGNORM.INV(S4828,'Input Parameters'!$H$29,'Input Parameters'!$I$29)</f>
        <v>56.543107233536468</v>
      </c>
      <c r="U4828" s="10">
        <f t="shared" ca="1" si="658"/>
        <v>0.8274332302967442</v>
      </c>
      <c r="V4828" s="29">
        <f ca="1">IF('Input Parameters'!$D$30="Beta",_xlfn.BETA.INV(U4828,'Input Parameters'!$L$30,'Input Parameters'!$M$30,'Input Parameters'!$J$30,'Input Parameters'!$K$30),IF('Input Parameters'!$D$30="LogNorm",_xlfn.LOGNORM.INV(U4828,'Input Parameters'!$H$30,'Input Parameters'!$I$30)))</f>
        <v>1.4499034565470375</v>
      </c>
      <c r="W4828" s="2">
        <f ca="1">N4828+(P4828-N4828)*(1-ERF((T4828-R4828)/(2*SQRT(L4828*'Input Parameters'!$E$31))))</f>
        <v>0.25520489951651998</v>
      </c>
      <c r="X4828">
        <f t="shared" ca="1" si="659"/>
        <v>1</v>
      </c>
      <c r="Y4828" s="7"/>
    </row>
    <row r="4829" spans="1:25" ht="15" customHeight="1" x14ac:dyDescent="0.3">
      <c r="A4829" s="130">
        <v>4822</v>
      </c>
      <c r="B4829" s="10">
        <f t="shared" ca="1" si="651"/>
        <v>0.32807624515617284</v>
      </c>
      <c r="C4829" s="57">
        <f ca="1">_xlfn.NORM.INV(B4829,'Input Parameters'!$E$19,'Input Parameters'!$F$19)</f>
        <v>529.67794122761939</v>
      </c>
      <c r="D4829" s="10">
        <f t="shared" ca="1" si="652"/>
        <v>0.77804948151451558</v>
      </c>
      <c r="E4829" s="59">
        <f ca="1">IF(_xlfn.NORM.INV(D4829,'Input Parameters'!$E$20,'Input Parameters'!$F$20)&lt;3500,3500,IF(_xlfn.NORM.INV(D4829,'Input Parameters'!$E$20,'Input Parameters'!$F$20)&gt;5500,5500,_xlfn.NORM.INV(D4829,'Input Parameters'!$E$20,'Input Parameters'!$F$20)))</f>
        <v>5335.9356508492692</v>
      </c>
      <c r="F4829" s="10">
        <f t="shared" ca="1" si="653"/>
        <v>0.14654402008334921</v>
      </c>
      <c r="G4829" s="61">
        <f ca="1">_xlfn.NORM.INV(F4829,'Input Parameters'!$E$21,'Input Parameters'!$F$21)</f>
        <v>276.58622069679262</v>
      </c>
      <c r="H4829" s="54">
        <f ca="1">EXP(E4829*(1/'Input Parameters'!$E$22-1/G4829))</f>
        <v>0.33934449777282777</v>
      </c>
      <c r="I4829" s="10">
        <f t="shared" ca="1" si="654"/>
        <v>0.34056213928490386</v>
      </c>
      <c r="J4829" s="29">
        <f ca="1">_xlfn.BETA.INV(I4829,'Input Parameters'!$L$24,'Input Parameters'!$M$24,'Input Parameters'!$J$24,'Input Parameters'!$K$24)</f>
        <v>0.53994096838484973</v>
      </c>
      <c r="K4829" s="156">
        <f ca="1">('Input Parameters'!$E$25/'Input Parameters'!$E$31)^$J4829</f>
        <v>2.0789810207735297E-2</v>
      </c>
      <c r="L4829" s="66">
        <f ca="1">$H4829*$C4829*'Input Parameters'!$E$23*K4829</f>
        <v>3.7368289880659376</v>
      </c>
      <c r="M4829" s="23">
        <f t="shared" ca="1" si="655"/>
        <v>0.3530667363660136</v>
      </c>
      <c r="N4829" s="15">
        <f ca="1">_xlfn.NORM.INV(M4829,'Input Parameters'!$E$26,'Input Parameters'!$F$26)</f>
        <v>2.6081865931362146E-2</v>
      </c>
      <c r="O4829" s="8">
        <f t="shared" ca="1" si="656"/>
        <v>0.4569034722314349</v>
      </c>
      <c r="P4829" s="29">
        <f ca="1">_xlfn.LOGNORM.INV(O4829,'Input Parameters'!$H$27,'Input Parameters'!$I$27)</f>
        <v>1.3570676643068271</v>
      </c>
      <c r="Q4829" s="10"/>
      <c r="R4829" s="15">
        <f>'Input Parameters'!$E$28</f>
        <v>12.7</v>
      </c>
      <c r="S4829" s="10">
        <f t="shared" ca="1" si="657"/>
        <v>0.70662973700064424</v>
      </c>
      <c r="T4829" s="25">
        <f ca="1">_xlfn.LOGNORM.INV(S4829,'Input Parameters'!$H$29,'Input Parameters'!$I$29)</f>
        <v>61.896269774717126</v>
      </c>
      <c r="U4829" s="10">
        <f t="shared" ca="1" si="658"/>
        <v>0.27303904988680361</v>
      </c>
      <c r="V4829" s="29">
        <f ca="1">IF('Input Parameters'!$D$30="Beta",_xlfn.BETA.INV(U4829,'Input Parameters'!$L$30,'Input Parameters'!$M$30,'Input Parameters'!$J$30,'Input Parameters'!$K$30),IF('Input Parameters'!$D$30="LogNorm",_xlfn.LOGNORM.INV(U4829,'Input Parameters'!$H$30,'Input Parameters'!$I$30)))</f>
        <v>0.78754169901109583</v>
      </c>
      <c r="W4829" s="2">
        <f ca="1">N4829+(P4829-N4829)*(1-ERF((T4829-R4829)/(2*SQRT(L4829*'Input Parameters'!$E$31))))</f>
        <v>0.12182053116731323</v>
      </c>
      <c r="X4829">
        <f t="shared" ca="1" si="659"/>
        <v>1</v>
      </c>
      <c r="Y4829" s="7"/>
    </row>
    <row r="4830" spans="1:25" ht="15" customHeight="1" x14ac:dyDescent="0.3">
      <c r="A4830" s="130">
        <v>4823</v>
      </c>
      <c r="B4830" s="10">
        <f t="shared" ca="1" si="651"/>
        <v>0.88643471771898585</v>
      </c>
      <c r="C4830" s="57">
        <f ca="1">_xlfn.NORM.INV(B4830,'Input Parameters'!$E$19,'Input Parameters'!$F$19)</f>
        <v>669.35770250867324</v>
      </c>
      <c r="D4830" s="10">
        <f t="shared" ca="1" si="652"/>
        <v>8.7526443203644444E-2</v>
      </c>
      <c r="E4830" s="59">
        <f ca="1">IF(_xlfn.NORM.INV(D4830,'Input Parameters'!$E$20,'Input Parameters'!$F$20)&lt;3500,3500,IF(_xlfn.NORM.INV(D4830,'Input Parameters'!$E$20,'Input Parameters'!$F$20)&gt;5500,5500,_xlfn.NORM.INV(D4830,'Input Parameters'!$E$20,'Input Parameters'!$F$20)))</f>
        <v>3850.698167585962</v>
      </c>
      <c r="F4830" s="10">
        <f t="shared" ca="1" si="653"/>
        <v>7.7238637640564267E-4</v>
      </c>
      <c r="G4830" s="61">
        <f ca="1">_xlfn.NORM.INV(F4830,'Input Parameters'!$E$21,'Input Parameters'!$F$21)</f>
        <v>259.96415216940608</v>
      </c>
      <c r="H4830" s="54">
        <f ca="1">EXP(E4830*(1/'Input Parameters'!$E$22-1/G4830))</f>
        <v>0.18822724733080293</v>
      </c>
      <c r="I4830" s="10">
        <f t="shared" ca="1" si="654"/>
        <v>0.59915926055342583</v>
      </c>
      <c r="J4830" s="29">
        <f ca="1">_xlfn.BETA.INV(I4830,'Input Parameters'!$L$24,'Input Parameters'!$M$24,'Input Parameters'!$J$24,'Input Parameters'!$K$24)</f>
        <v>0.64705677567671627</v>
      </c>
      <c r="K4830" s="156">
        <f ca="1">('Input Parameters'!$E$25/'Input Parameters'!$E$31)^$J4830</f>
        <v>9.6413642367663734E-3</v>
      </c>
      <c r="L4830" s="66">
        <f ca="1">$H4830*$C4830*'Input Parameters'!$E$23*K4830</f>
        <v>1.2147285714551317</v>
      </c>
      <c r="M4830" s="23">
        <f t="shared" ca="1" si="655"/>
        <v>0.38849068493774219</v>
      </c>
      <c r="N4830" s="15">
        <f ca="1">_xlfn.NORM.INV(M4830,'Input Parameters'!$E$26,'Input Parameters'!$F$26)</f>
        <v>2.8051644996678664E-2</v>
      </c>
      <c r="O4830" s="8">
        <f t="shared" ca="1" si="656"/>
        <v>0.64684836327279849</v>
      </c>
      <c r="P4830" s="29">
        <f ca="1">_xlfn.LOGNORM.INV(O4830,'Input Parameters'!$H$27,'Input Parameters'!$I$27)</f>
        <v>1.6818992012197569</v>
      </c>
      <c r="Q4830" s="10"/>
      <c r="R4830" s="15">
        <f>'Input Parameters'!$E$28</f>
        <v>12.7</v>
      </c>
      <c r="S4830" s="10">
        <f t="shared" ca="1" si="657"/>
        <v>0.37312071225732313</v>
      </c>
      <c r="T4830" s="25">
        <f ca="1">_xlfn.LOGNORM.INV(S4830,'Input Parameters'!$H$29,'Input Parameters'!$I$29)</f>
        <v>56.154145789621431</v>
      </c>
      <c r="U4830" s="10">
        <f t="shared" ca="1" si="658"/>
        <v>0.91265067107907549</v>
      </c>
      <c r="V4830" s="29">
        <f ca="1">IF('Input Parameters'!$D$30="Beta",_xlfn.BETA.INV(U4830,'Input Parameters'!$L$30,'Input Parameters'!$M$30,'Input Parameters'!$J$30,'Input Parameters'!$K$30),IF('Input Parameters'!$D$30="LogNorm",_xlfn.LOGNORM.INV(U4830,'Input Parameters'!$H$30,'Input Parameters'!$I$30)))</f>
        <v>1.7064861044129445</v>
      </c>
      <c r="W4830" s="2">
        <f ca="1">N4830+(P4830-N4830)*(1-ERF((T4830-R4830)/(2*SQRT(L4830*'Input Parameters'!$E$31))))</f>
        <v>3.6825561499766742E-2</v>
      </c>
      <c r="X4830">
        <f t="shared" ca="1" si="659"/>
        <v>1</v>
      </c>
      <c r="Y4830" s="7"/>
    </row>
    <row r="4831" spans="1:25" ht="15" customHeight="1" x14ac:dyDescent="0.3">
      <c r="A4831" s="130">
        <v>4824</v>
      </c>
      <c r="B4831" s="10">
        <f t="shared" ca="1" si="651"/>
        <v>0.24607914106497308</v>
      </c>
      <c r="C4831" s="57">
        <f ca="1">_xlfn.NORM.INV(B4831,'Input Parameters'!$E$19,'Input Parameters'!$F$19)</f>
        <v>509.25863074291408</v>
      </c>
      <c r="D4831" s="10">
        <f t="shared" ca="1" si="652"/>
        <v>0.45373781645193834</v>
      </c>
      <c r="E4831" s="59">
        <f ca="1">IF(_xlfn.NORM.INV(D4831,'Input Parameters'!$E$20,'Input Parameters'!$F$20)&lt;3500,3500,IF(_xlfn.NORM.INV(D4831,'Input Parameters'!$E$20,'Input Parameters'!$F$20)&gt;5500,5500,_xlfn.NORM.INV(D4831,'Input Parameters'!$E$20,'Input Parameters'!$F$20)))</f>
        <v>4718.6437445401616</v>
      </c>
      <c r="F4831" s="10">
        <f t="shared" ca="1" si="653"/>
        <v>8.5230297293884205E-2</v>
      </c>
      <c r="G4831" s="61">
        <f ca="1">_xlfn.NORM.INV(F4831,'Input Parameters'!$E$21,'Input Parameters'!$F$21)</f>
        <v>274.07609888190558</v>
      </c>
      <c r="H4831" s="54">
        <f ca="1">EXP(E4831*(1/'Input Parameters'!$E$22-1/G4831))</f>
        <v>0.32891373359410164</v>
      </c>
      <c r="I4831" s="10">
        <f t="shared" ca="1" si="654"/>
        <v>0.68157454623449165</v>
      </c>
      <c r="J4831" s="29">
        <f ca="1">_xlfn.BETA.INV(I4831,'Input Parameters'!$L$24,'Input Parameters'!$M$24,'Input Parameters'!$J$24,'Input Parameters'!$K$24)</f>
        <v>0.68101318992302384</v>
      </c>
      <c r="K4831" s="156">
        <f ca="1">('Input Parameters'!$E$25/'Input Parameters'!$E$31)^$J4831</f>
        <v>7.557002816442112E-3</v>
      </c>
      <c r="L4831" s="66">
        <f ca="1">$H4831*$C4831*'Input Parameters'!$E$23*K4831</f>
        <v>1.2658142767635214</v>
      </c>
      <c r="M4831" s="23">
        <f t="shared" ca="1" si="655"/>
        <v>0.69325609086868045</v>
      </c>
      <c r="N4831" s="15">
        <f ca="1">_xlfn.NORM.INV(M4831,'Input Parameters'!$E$26,'Input Parameters'!$F$26)</f>
        <v>4.4607123415545388E-2</v>
      </c>
      <c r="O4831" s="8">
        <f t="shared" ca="1" si="656"/>
        <v>0.85648426984365877</v>
      </c>
      <c r="P4831" s="29">
        <f ca="1">_xlfn.LOGNORM.INV(O4831,'Input Parameters'!$H$27,'Input Parameters'!$I$27)</f>
        <v>2.280118763110722</v>
      </c>
      <c r="Q4831" s="10"/>
      <c r="R4831" s="15">
        <f>'Input Parameters'!$E$28</f>
        <v>12.7</v>
      </c>
      <c r="S4831" s="10">
        <f t="shared" ca="1" si="657"/>
        <v>0.12991430226472189</v>
      </c>
      <c r="T4831" s="25">
        <f ca="1">_xlfn.LOGNORM.INV(S4831,'Input Parameters'!$H$29,'Input Parameters'!$I$29)</f>
        <v>51.311914367408569</v>
      </c>
      <c r="U4831" s="10">
        <f t="shared" ca="1" si="658"/>
        <v>0.95523832472453674</v>
      </c>
      <c r="V4831" s="29">
        <f ca="1">IF('Input Parameters'!$D$30="Beta",_xlfn.BETA.INV(U4831,'Input Parameters'!$L$30,'Input Parameters'!$M$30,'Input Parameters'!$J$30,'Input Parameters'!$K$30),IF('Input Parameters'!$D$30="LogNorm",_xlfn.LOGNORM.INV(U4831,'Input Parameters'!$H$30,'Input Parameters'!$I$30)))</f>
        <v>1.951841298342234</v>
      </c>
      <c r="W4831" s="2">
        <f ca="1">N4831+(P4831-N4831)*(1-ERF((T4831-R4831)/(2*SQRT(L4831*'Input Parameters'!$E$31))))</f>
        <v>7.866652309539314E-2</v>
      </c>
      <c r="X4831">
        <f t="shared" ca="1" si="659"/>
        <v>1</v>
      </c>
      <c r="Y4831" s="7"/>
    </row>
    <row r="4832" spans="1:25" ht="15" customHeight="1" x14ac:dyDescent="0.3">
      <c r="A4832" s="130">
        <v>4825</v>
      </c>
      <c r="B4832" s="10">
        <f t="shared" ca="1" si="651"/>
        <v>0.18736303193389325</v>
      </c>
      <c r="C4832" s="57">
        <f ca="1">_xlfn.NORM.INV(B4832,'Input Parameters'!$E$19,'Input Parameters'!$F$19)</f>
        <v>492.29310618166636</v>
      </c>
      <c r="D4832" s="10">
        <f t="shared" ca="1" si="652"/>
        <v>0.34937763769491048</v>
      </c>
      <c r="E4832" s="59">
        <f ca="1">IF(_xlfn.NORM.INV(D4832,'Input Parameters'!$E$20,'Input Parameters'!$F$20)&lt;3500,3500,IF(_xlfn.NORM.INV(D4832,'Input Parameters'!$E$20,'Input Parameters'!$F$20)&gt;5500,5500,_xlfn.NORM.INV(D4832,'Input Parameters'!$E$20,'Input Parameters'!$F$20)))</f>
        <v>4529.099118224306</v>
      </c>
      <c r="F4832" s="10">
        <f t="shared" ca="1" si="653"/>
        <v>0.87090543483313421</v>
      </c>
      <c r="G4832" s="61">
        <f ca="1">_xlfn.NORM.INV(F4832,'Input Parameters'!$E$21,'Input Parameters'!$F$21)</f>
        <v>293.73715734240551</v>
      </c>
      <c r="H4832" s="54">
        <f ca="1">EXP(E4832*(1/'Input Parameters'!$E$22-1/G4832))</f>
        <v>1.0395545441806344</v>
      </c>
      <c r="I4832" s="10">
        <f t="shared" ca="1" si="654"/>
        <v>0.60324993830383788</v>
      </c>
      <c r="J4832" s="29">
        <f ca="1">_xlfn.BETA.INV(I4832,'Input Parameters'!$L$24,'Input Parameters'!$M$24,'Input Parameters'!$J$24,'Input Parameters'!$K$24)</f>
        <v>0.64871202478149215</v>
      </c>
      <c r="K4832" s="156">
        <f ca="1">('Input Parameters'!$E$25/'Input Parameters'!$E$31)^$J4832</f>
        <v>9.5275595921102338E-3</v>
      </c>
      <c r="L4832" s="66">
        <f ca="1">$H4832*$C4832*'Input Parameters'!$E$23*K4832</f>
        <v>4.8758766376167433</v>
      </c>
      <c r="M4832" s="23">
        <f t="shared" ca="1" si="655"/>
        <v>0.3563701332139223</v>
      </c>
      <c r="N4832" s="15">
        <f ca="1">_xlfn.NORM.INV(M4832,'Input Parameters'!$E$26,'Input Parameters'!$F$26)</f>
        <v>2.6268255043365996E-2</v>
      </c>
      <c r="O4832" s="8">
        <f t="shared" ca="1" si="656"/>
        <v>0.32924481984936549</v>
      </c>
      <c r="P4832" s="29">
        <f ca="1">_xlfn.LOGNORM.INV(O4832,'Input Parameters'!$H$27,'Input Parameters'!$I$27)</f>
        <v>1.1707757009629376</v>
      </c>
      <c r="Q4832" s="10"/>
      <c r="R4832" s="15">
        <f>'Input Parameters'!$E$28</f>
        <v>12.7</v>
      </c>
      <c r="S4832" s="10">
        <f t="shared" ca="1" si="657"/>
        <v>0.82474182731180012</v>
      </c>
      <c r="T4832" s="25">
        <f ca="1">_xlfn.LOGNORM.INV(S4832,'Input Parameters'!$H$29,'Input Parameters'!$I$29)</f>
        <v>64.666871357248283</v>
      </c>
      <c r="U4832" s="10">
        <f t="shared" ca="1" si="658"/>
        <v>8.7125007204295279E-2</v>
      </c>
      <c r="V4832" s="29">
        <f ca="1">IF('Input Parameters'!$D$30="Beta",_xlfn.BETA.INV(U4832,'Input Parameters'!$L$30,'Input Parameters'!$M$30,'Input Parameters'!$J$30,'Input Parameters'!$K$30),IF('Input Parameters'!$D$30="LogNorm",_xlfn.LOGNORM.INV(U4832,'Input Parameters'!$H$30,'Input Parameters'!$I$30)))</f>
        <v>0.58474447700930754</v>
      </c>
      <c r="W4832" s="2">
        <f ca="1">N4832+(P4832-N4832)*(1-ERF((T4832-R4832)/(2*SQRT(L4832*'Input Parameters'!$E$31))))</f>
        <v>0.1362416957721006</v>
      </c>
      <c r="X4832">
        <f t="shared" ca="1" si="659"/>
        <v>1</v>
      </c>
      <c r="Y4832" s="7"/>
    </row>
    <row r="4833" spans="1:25" ht="15" customHeight="1" x14ac:dyDescent="0.3">
      <c r="A4833" s="130">
        <v>4826</v>
      </c>
      <c r="B4833" s="10">
        <f t="shared" ca="1" si="651"/>
        <v>0.10948426074442263</v>
      </c>
      <c r="C4833" s="57">
        <f ca="1">_xlfn.NORM.INV(B4833,'Input Parameters'!$E$19,'Input Parameters'!$F$19)</f>
        <v>463.42621836073738</v>
      </c>
      <c r="D4833" s="10">
        <f t="shared" ca="1" si="652"/>
        <v>6.9495267656146997E-2</v>
      </c>
      <c r="E4833" s="59">
        <f ca="1">IF(_xlfn.NORM.INV(D4833,'Input Parameters'!$E$20,'Input Parameters'!$F$20)&lt;3500,3500,IF(_xlfn.NORM.INV(D4833,'Input Parameters'!$E$20,'Input Parameters'!$F$20)&gt;5500,5500,_xlfn.NORM.INV(D4833,'Input Parameters'!$E$20,'Input Parameters'!$F$20)))</f>
        <v>3764.3075474102379</v>
      </c>
      <c r="F4833" s="10">
        <f t="shared" ca="1" si="653"/>
        <v>0.33006886704939287</v>
      </c>
      <c r="G4833" s="61">
        <f ca="1">_xlfn.NORM.INV(F4833,'Input Parameters'!$E$21,'Input Parameters'!$F$21)</f>
        <v>281.39377713133513</v>
      </c>
      <c r="H4833" s="54">
        <f ca="1">EXP(E4833*(1/'Input Parameters'!$E$22-1/G4833))</f>
        <v>0.58866385076524774</v>
      </c>
      <c r="I4833" s="10">
        <f t="shared" ca="1" si="654"/>
        <v>0.65512586647823878</v>
      </c>
      <c r="J4833" s="29">
        <f ca="1">_xlfn.BETA.INV(I4833,'Input Parameters'!$L$24,'Input Parameters'!$M$24,'Input Parameters'!$J$24,'Input Parameters'!$K$24)</f>
        <v>0.66994187172595687</v>
      </c>
      <c r="K4833" s="156">
        <f ca="1">('Input Parameters'!$E$25/'Input Parameters'!$E$31)^$J4833</f>
        <v>8.181661834338971E-3</v>
      </c>
      <c r="L4833" s="66">
        <f ca="1">$H4833*$C4833*'Input Parameters'!$E$23*K4833</f>
        <v>2.2319758573378601</v>
      </c>
      <c r="M4833" s="23">
        <f t="shared" ca="1" si="655"/>
        <v>0.45730657466827285</v>
      </c>
      <c r="N4833" s="15">
        <f ca="1">_xlfn.NORM.INV(M4833,'Input Parameters'!$E$26,'Input Parameters'!$F$26)</f>
        <v>3.1748345591288619E-2</v>
      </c>
      <c r="O4833" s="8">
        <f t="shared" ca="1" si="656"/>
        <v>0.70676424932696369</v>
      </c>
      <c r="P4833" s="29">
        <f ca="1">_xlfn.LOGNORM.INV(O4833,'Input Parameters'!$H$27,'Input Parameters'!$I$27)</f>
        <v>1.8109727763854202</v>
      </c>
      <c r="Q4833" s="10"/>
      <c r="R4833" s="15">
        <f>'Input Parameters'!$E$28</f>
        <v>12.7</v>
      </c>
      <c r="S4833" s="10">
        <f t="shared" ca="1" si="657"/>
        <v>0.29724013024456486</v>
      </c>
      <c r="T4833" s="25">
        <f ca="1">_xlfn.LOGNORM.INV(S4833,'Input Parameters'!$H$29,'Input Parameters'!$I$29)</f>
        <v>54.853327487260401</v>
      </c>
      <c r="U4833" s="10">
        <f t="shared" ca="1" si="658"/>
        <v>0.25913807301142333</v>
      </c>
      <c r="V4833" s="29">
        <f ca="1">IF('Input Parameters'!$D$30="Beta",_xlfn.BETA.INV(U4833,'Input Parameters'!$L$30,'Input Parameters'!$M$30,'Input Parameters'!$J$30,'Input Parameters'!$K$30),IF('Input Parameters'!$D$30="LogNorm",_xlfn.LOGNORM.INV(U4833,'Input Parameters'!$H$30,'Input Parameters'!$I$30)))</f>
        <v>0.77449623341255935</v>
      </c>
      <c r="W4833" s="2">
        <f ca="1">N4833+(P4833-N4833)*(1-ERF((T4833-R4833)/(2*SQRT(L4833*'Input Parameters'!$E$31))))</f>
        <v>0.11364291936716425</v>
      </c>
      <c r="X4833">
        <f t="shared" ca="1" si="659"/>
        <v>1</v>
      </c>
      <c r="Y4833" s="7"/>
    </row>
    <row r="4834" spans="1:25" ht="15" customHeight="1" x14ac:dyDescent="0.3">
      <c r="A4834" s="130">
        <v>4827</v>
      </c>
      <c r="B4834" s="10">
        <f t="shared" ca="1" si="651"/>
        <v>0.25798059558007969</v>
      </c>
      <c r="C4834" s="57">
        <f ca="1">_xlfn.NORM.INV(B4834,'Input Parameters'!$E$19,'Input Parameters'!$F$19)</f>
        <v>512.41018080049889</v>
      </c>
      <c r="D4834" s="10">
        <f t="shared" ca="1" si="652"/>
        <v>0.62461456018062322</v>
      </c>
      <c r="E4834" s="59">
        <f ca="1">IF(_xlfn.NORM.INV(D4834,'Input Parameters'!$E$20,'Input Parameters'!$F$20)&lt;3500,3500,IF(_xlfn.NORM.INV(D4834,'Input Parameters'!$E$20,'Input Parameters'!$F$20)&gt;5500,5500,_xlfn.NORM.INV(D4834,'Input Parameters'!$E$20,'Input Parameters'!$F$20)))</f>
        <v>5022.3361422736889</v>
      </c>
      <c r="F4834" s="10">
        <f t="shared" ca="1" si="653"/>
        <v>0.47747603550748996</v>
      </c>
      <c r="G4834" s="61">
        <f ca="1">_xlfn.NORM.INV(F4834,'Input Parameters'!$E$21,'Input Parameters'!$F$21)</f>
        <v>284.40599461247484</v>
      </c>
      <c r="H4834" s="54">
        <f ca="1">EXP(E4834*(1/'Input Parameters'!$E$22-1/G4834))</f>
        <v>0.59573545370487235</v>
      </c>
      <c r="I4834" s="10">
        <f t="shared" ca="1" si="654"/>
        <v>0.20706152143924661</v>
      </c>
      <c r="J4834" s="29">
        <f ca="1">_xlfn.BETA.INV(I4834,'Input Parameters'!$L$24,'Input Parameters'!$M$24,'Input Parameters'!$J$24,'Input Parameters'!$K$24)</f>
        <v>0.47278139893907173</v>
      </c>
      <c r="K4834" s="156">
        <f ca="1">('Input Parameters'!$E$25/'Input Parameters'!$E$31)^$J4834</f>
        <v>3.3657481005282007E-2</v>
      </c>
      <c r="L4834" s="66">
        <f ca="1">$H4834*$C4834*'Input Parameters'!$E$23*K4834</f>
        <v>10.274313331886026</v>
      </c>
      <c r="M4834" s="23">
        <f t="shared" ca="1" si="655"/>
        <v>0.71127095018653352</v>
      </c>
      <c r="N4834" s="15">
        <f ca="1">_xlfn.NORM.INV(M4834,'Input Parameters'!$E$26,'Input Parameters'!$F$26)</f>
        <v>4.5699130981536759E-2</v>
      </c>
      <c r="O4834" s="8">
        <f t="shared" ca="1" si="656"/>
        <v>0.55037845161583887</v>
      </c>
      <c r="P4834" s="29">
        <f ca="1">_xlfn.LOGNORM.INV(O4834,'Input Parameters'!$H$27,'Input Parameters'!$I$27)</f>
        <v>1.5056563123260265</v>
      </c>
      <c r="Q4834" s="10"/>
      <c r="R4834" s="15">
        <f>'Input Parameters'!$E$28</f>
        <v>12.7</v>
      </c>
      <c r="S4834" s="10">
        <f t="shared" ca="1" si="657"/>
        <v>0.51678790691025178</v>
      </c>
      <c r="T4834" s="25">
        <f ca="1">_xlfn.LOGNORM.INV(S4834,'Input Parameters'!$H$29,'Input Parameters'!$I$29)</f>
        <v>58.507679909009298</v>
      </c>
      <c r="U4834" s="10">
        <f t="shared" ca="1" si="658"/>
        <v>0.53747188679133384</v>
      </c>
      <c r="V4834" s="29">
        <f ca="1">IF('Input Parameters'!$D$30="Beta",_xlfn.BETA.INV(U4834,'Input Parameters'!$L$30,'Input Parameters'!$M$30,'Input Parameters'!$J$30,'Input Parameters'!$K$30),IF('Input Parameters'!$D$30="LogNorm",_xlfn.LOGNORM.INV(U4834,'Input Parameters'!$H$30,'Input Parameters'!$I$30)))</f>
        <v>1.0369685001637456</v>
      </c>
      <c r="W4834" s="2">
        <f ca="1">N4834+(P4834-N4834)*(1-ERF((T4834-R4834)/(2*SQRT(L4834*'Input Parameters'!$E$31))))</f>
        <v>0.50156202206860401</v>
      </c>
      <c r="X4834">
        <f t="shared" ca="1" si="659"/>
        <v>1</v>
      </c>
      <c r="Y4834" s="7"/>
    </row>
    <row r="4835" spans="1:25" ht="15" customHeight="1" x14ac:dyDescent="0.3">
      <c r="A4835" s="130">
        <v>4828</v>
      </c>
      <c r="B4835" s="10">
        <f t="shared" ca="1" si="651"/>
        <v>0.60029262964532881</v>
      </c>
      <c r="C4835" s="57">
        <f ca="1">_xlfn.NORM.INV(B4835,'Input Parameters'!$E$19,'Input Parameters'!$F$19)</f>
        <v>588.77183968340762</v>
      </c>
      <c r="D4835" s="10">
        <f t="shared" ca="1" si="652"/>
        <v>0.33690762291020604</v>
      </c>
      <c r="E4835" s="59">
        <f ca="1">IF(_xlfn.NORM.INV(D4835,'Input Parameters'!$E$20,'Input Parameters'!$F$20)&lt;3500,3500,IF(_xlfn.NORM.INV(D4835,'Input Parameters'!$E$20,'Input Parameters'!$F$20)&gt;5500,5500,_xlfn.NORM.INV(D4835,'Input Parameters'!$E$20,'Input Parameters'!$F$20)))</f>
        <v>4505.3576732260099</v>
      </c>
      <c r="F4835" s="10">
        <f t="shared" ca="1" si="653"/>
        <v>0.12643015776439526</v>
      </c>
      <c r="G4835" s="61">
        <f ca="1">_xlfn.NORM.INV(F4835,'Input Parameters'!$E$21,'Input Parameters'!$F$21)</f>
        <v>275.86264423175101</v>
      </c>
      <c r="H4835" s="54">
        <f ca="1">EXP(E4835*(1/'Input Parameters'!$E$22-1/G4835))</f>
        <v>0.38471973954563377</v>
      </c>
      <c r="I4835" s="10">
        <f t="shared" ca="1" si="654"/>
        <v>0.27449466806793088</v>
      </c>
      <c r="J4835" s="29">
        <f ca="1">_xlfn.BETA.INV(I4835,'Input Parameters'!$L$24,'Input Parameters'!$M$24,'Input Parameters'!$J$24,'Input Parameters'!$K$24)</f>
        <v>0.50874980679283943</v>
      </c>
      <c r="K4835" s="156">
        <f ca="1">('Input Parameters'!$E$25/'Input Parameters'!$E$31)^$J4835</f>
        <v>2.6003060929107969E-2</v>
      </c>
      <c r="L4835" s="66">
        <f ca="1">$H4835*$C4835*'Input Parameters'!$E$23*K4835</f>
        <v>5.8900092068145256</v>
      </c>
      <c r="M4835" s="23">
        <f t="shared" ca="1" si="655"/>
        <v>0.12362470850438279</v>
      </c>
      <c r="N4835" s="15">
        <f ca="1">_xlfn.NORM.INV(M4835,'Input Parameters'!$E$26,'Input Parameters'!$F$26)</f>
        <v>9.7018206738969381E-3</v>
      </c>
      <c r="O4835" s="8">
        <f t="shared" ca="1" si="656"/>
        <v>0.61932400818640088</v>
      </c>
      <c r="P4835" s="29">
        <f ca="1">_xlfn.LOGNORM.INV(O4835,'Input Parameters'!$H$27,'Input Parameters'!$I$27)</f>
        <v>1.6283621582230243</v>
      </c>
      <c r="Q4835" s="10"/>
      <c r="R4835" s="15">
        <f>'Input Parameters'!$E$28</f>
        <v>12.7</v>
      </c>
      <c r="S4835" s="10">
        <f t="shared" ca="1" si="657"/>
        <v>0.36223614991534292</v>
      </c>
      <c r="T4835" s="25">
        <f ca="1">_xlfn.LOGNORM.INV(S4835,'Input Parameters'!$H$29,'Input Parameters'!$I$29)</f>
        <v>55.97230870755542</v>
      </c>
      <c r="U4835" s="10">
        <f t="shared" ca="1" si="658"/>
        <v>0.31479164362139234</v>
      </c>
      <c r="V4835" s="29">
        <f ca="1">IF('Input Parameters'!$D$30="Beta",_xlfn.BETA.INV(U4835,'Input Parameters'!$L$30,'Input Parameters'!$M$30,'Input Parameters'!$J$30,'Input Parameters'!$K$30),IF('Input Parameters'!$D$30="LogNorm",_xlfn.LOGNORM.INV(U4835,'Input Parameters'!$H$30,'Input Parameters'!$I$30)))</f>
        <v>0.82613965351915264</v>
      </c>
      <c r="W4835" s="2">
        <f ca="1">N4835+(P4835-N4835)*(1-ERF((T4835-R4835)/(2*SQRT(L4835*'Input Parameters'!$E$31))))</f>
        <v>0.34539652187616698</v>
      </c>
      <c r="X4835">
        <f t="shared" ca="1" si="659"/>
        <v>1</v>
      </c>
      <c r="Y4835" s="7"/>
    </row>
    <row r="4836" spans="1:25" ht="15" customHeight="1" x14ac:dyDescent="0.3">
      <c r="A4836" s="130">
        <v>4829</v>
      </c>
      <c r="B4836" s="10">
        <f t="shared" ca="1" si="651"/>
        <v>0.45466146198902935</v>
      </c>
      <c r="C4836" s="57">
        <f ca="1">_xlfn.NORM.INV(B4836,'Input Parameters'!$E$19,'Input Parameters'!$F$19)</f>
        <v>557.67607447253192</v>
      </c>
      <c r="D4836" s="10">
        <f t="shared" ca="1" si="652"/>
        <v>0.49516114525603061</v>
      </c>
      <c r="E4836" s="59">
        <f ca="1">IF(_xlfn.NORM.INV(D4836,'Input Parameters'!$E$20,'Input Parameters'!$F$20)&lt;3500,3500,IF(_xlfn.NORM.INV(D4836,'Input Parameters'!$E$20,'Input Parameters'!$F$20)&gt;5500,5500,_xlfn.NORM.INV(D4836,'Input Parameters'!$E$20,'Input Parameters'!$F$20)))</f>
        <v>4791.5093447240715</v>
      </c>
      <c r="F4836" s="10">
        <f t="shared" ca="1" si="653"/>
        <v>0.42374670024426597</v>
      </c>
      <c r="G4836" s="61">
        <f ca="1">_xlfn.NORM.INV(F4836,'Input Parameters'!$E$21,'Input Parameters'!$F$21)</f>
        <v>283.33838333861792</v>
      </c>
      <c r="H4836" s="54">
        <f ca="1">EXP(E4836*(1/'Input Parameters'!$E$22-1/G4836))</f>
        <v>0.57256224446367532</v>
      </c>
      <c r="I4836" s="10">
        <f t="shared" ca="1" si="654"/>
        <v>0.10024070820820774</v>
      </c>
      <c r="J4836" s="29">
        <f ca="1">_xlfn.BETA.INV(I4836,'Input Parameters'!$L$24,'Input Parameters'!$M$24,'Input Parameters'!$J$24,'Input Parameters'!$K$24)</f>
        <v>0.39743403195333538</v>
      </c>
      <c r="K4836" s="156">
        <f ca="1">('Input Parameters'!$E$25/'Input Parameters'!$E$31)^$J4836</f>
        <v>5.7785812244643124E-2</v>
      </c>
      <c r="L4836" s="66">
        <f ca="1">$H4836*$C4836*'Input Parameters'!$E$23*K4836</f>
        <v>18.451256299482395</v>
      </c>
      <c r="M4836" s="23">
        <f t="shared" ca="1" si="655"/>
        <v>0.33483695217105336</v>
      </c>
      <c r="N4836" s="15">
        <f ca="1">_xlfn.NORM.INV(M4836,'Input Parameters'!$E$26,'Input Parameters'!$F$26)</f>
        <v>2.5041492436410052E-2</v>
      </c>
      <c r="O4836" s="8">
        <f t="shared" ca="1" si="656"/>
        <v>0.95175133352271668</v>
      </c>
      <c r="P4836" s="29">
        <f ca="1">_xlfn.LOGNORM.INV(O4836,'Input Parameters'!$H$27,'Input Parameters'!$I$27)</f>
        <v>2.9699139103632493</v>
      </c>
      <c r="Q4836" s="10"/>
      <c r="R4836" s="15">
        <f>'Input Parameters'!$E$28</f>
        <v>12.7</v>
      </c>
      <c r="S4836" s="10">
        <f t="shared" ca="1" si="657"/>
        <v>0.41248455320253952</v>
      </c>
      <c r="T4836" s="25">
        <f ca="1">_xlfn.LOGNORM.INV(S4836,'Input Parameters'!$H$29,'Input Parameters'!$I$29)</f>
        <v>56.803723896109481</v>
      </c>
      <c r="U4836" s="10">
        <f t="shared" ca="1" si="658"/>
        <v>0.10218942752395743</v>
      </c>
      <c r="V4836" s="29">
        <f ca="1">IF('Input Parameters'!$D$30="Beta",_xlfn.BETA.INV(U4836,'Input Parameters'!$L$30,'Input Parameters'!$M$30,'Input Parameters'!$J$30,'Input Parameters'!$K$30),IF('Input Parameters'!$D$30="LogNorm",_xlfn.LOGNORM.INV(U4836,'Input Parameters'!$H$30,'Input Parameters'!$I$30)))</f>
        <v>0.6057507519435531</v>
      </c>
      <c r="W4836" s="2">
        <f ca="1">N4836+(P4836-N4836)*(1-ERF((T4836-R4836)/(2*SQRT(L4836*'Input Parameters'!$E$31))))</f>
        <v>1.4027347785163979</v>
      </c>
      <c r="X4836">
        <f t="shared" ca="1" si="659"/>
        <v>0</v>
      </c>
      <c r="Y4836" s="7"/>
    </row>
    <row r="4837" spans="1:25" ht="15" customHeight="1" x14ac:dyDescent="0.3">
      <c r="A4837" s="130">
        <v>4830</v>
      </c>
      <c r="B4837" s="10">
        <f t="shared" ca="1" si="651"/>
        <v>0.23549698645105355</v>
      </c>
      <c r="C4837" s="57">
        <f ca="1">_xlfn.NORM.INV(B4837,'Input Parameters'!$E$19,'Input Parameters'!$F$19)</f>
        <v>506.38709895394686</v>
      </c>
      <c r="D4837" s="10">
        <f t="shared" ca="1" si="652"/>
        <v>0.62657353146425088</v>
      </c>
      <c r="E4837" s="59">
        <f ca="1">IF(_xlfn.NORM.INV(D4837,'Input Parameters'!$E$20,'Input Parameters'!$F$20)&lt;3500,3500,IF(_xlfn.NORM.INV(D4837,'Input Parameters'!$E$20,'Input Parameters'!$F$20)&gt;5500,5500,_xlfn.NORM.INV(D4837,'Input Parameters'!$E$20,'Input Parameters'!$F$20)))</f>
        <v>5025.9542474786595</v>
      </c>
      <c r="F4837" s="10">
        <f t="shared" ca="1" si="653"/>
        <v>0.91250911467405893</v>
      </c>
      <c r="G4837" s="61">
        <f ca="1">_xlfn.NORM.INV(F4837,'Input Parameters'!$E$21,'Input Parameters'!$F$21)</f>
        <v>295.51106085543933</v>
      </c>
      <c r="H4837" s="54">
        <f ca="1">EXP(E4837*(1/'Input Parameters'!$E$22-1/G4837))</f>
        <v>1.1569169596824</v>
      </c>
      <c r="I4837" s="10">
        <f t="shared" ca="1" si="654"/>
        <v>0.4901356939509891</v>
      </c>
      <c r="J4837" s="29">
        <f ca="1">_xlfn.BETA.INV(I4837,'Input Parameters'!$L$24,'Input Parameters'!$M$24,'Input Parameters'!$J$24,'Input Parameters'!$K$24)</f>
        <v>0.60317383057057683</v>
      </c>
      <c r="K4837" s="156">
        <f ca="1">('Input Parameters'!$E$25/'Input Parameters'!$E$31)^$J4837</f>
        <v>1.320847961000126E-2</v>
      </c>
      <c r="L4837" s="66">
        <f ca="1">$H4837*$C4837*'Input Parameters'!$E$23*K4837</f>
        <v>7.7381590239219733</v>
      </c>
      <c r="M4837" s="23">
        <f t="shared" ca="1" si="655"/>
        <v>0.16278994499536115</v>
      </c>
      <c r="N4837" s="15">
        <f ca="1">_xlfn.NORM.INV(M4837,'Input Parameters'!$E$26,'Input Parameters'!$F$26)</f>
        <v>1.3355824510539759E-2</v>
      </c>
      <c r="O4837" s="8">
        <f t="shared" ca="1" si="656"/>
        <v>0.15678946956598727</v>
      </c>
      <c r="P4837" s="29">
        <f ca="1">_xlfn.LOGNORM.INV(O4837,'Input Parameters'!$H$27,'Input Parameters'!$I$27)</f>
        <v>0.91153649846391627</v>
      </c>
      <c r="Q4837" s="10"/>
      <c r="R4837" s="15">
        <f>'Input Parameters'!$E$28</f>
        <v>12.7</v>
      </c>
      <c r="S4837" s="10">
        <f t="shared" ca="1" si="657"/>
        <v>0.81697059915946901</v>
      </c>
      <c r="T4837" s="25">
        <f ca="1">_xlfn.LOGNORM.INV(S4837,'Input Parameters'!$H$29,'Input Parameters'!$I$29)</f>
        <v>64.451541516978452</v>
      </c>
      <c r="U4837" s="10">
        <f t="shared" ca="1" si="658"/>
        <v>0.11042407558346468</v>
      </c>
      <c r="V4837" s="29">
        <f ca="1">IF('Input Parameters'!$D$30="Beta",_xlfn.BETA.INV(U4837,'Input Parameters'!$L$30,'Input Parameters'!$M$30,'Input Parameters'!$J$30,'Input Parameters'!$K$30),IF('Input Parameters'!$D$30="LogNorm",_xlfn.LOGNORM.INV(U4837,'Input Parameters'!$H$30,'Input Parameters'!$I$30)))</f>
        <v>0.61657140055239568</v>
      </c>
      <c r="W4837" s="2">
        <f ca="1">N4837+(P4837-N4837)*(1-ERF((T4837-R4837)/(2*SQRT(L4837*'Input Parameters'!$E$31))))</f>
        <v>0.18252216022312245</v>
      </c>
      <c r="X4837">
        <f t="shared" ca="1" si="659"/>
        <v>1</v>
      </c>
      <c r="Y4837" s="7"/>
    </row>
    <row r="4838" spans="1:25" ht="15" customHeight="1" x14ac:dyDescent="0.3">
      <c r="A4838" s="130">
        <v>4831</v>
      </c>
      <c r="B4838" s="10">
        <f t="shared" ca="1" si="651"/>
        <v>9.3352115946854219E-3</v>
      </c>
      <c r="C4838" s="57">
        <f ca="1">_xlfn.NORM.INV(B4838,'Input Parameters'!$E$19,'Input Parameters'!$F$19)</f>
        <v>368.55204115000845</v>
      </c>
      <c r="D4838" s="10">
        <f t="shared" ca="1" si="652"/>
        <v>0.55074721246586045</v>
      </c>
      <c r="E4838" s="59">
        <f ca="1">IF(_xlfn.NORM.INV(D4838,'Input Parameters'!$E$20,'Input Parameters'!$F$20)&lt;3500,3500,IF(_xlfn.NORM.INV(D4838,'Input Parameters'!$E$20,'Input Parameters'!$F$20)&gt;5500,5500,_xlfn.NORM.INV(D4838,'Input Parameters'!$E$20,'Input Parameters'!$F$20)))</f>
        <v>4889.2845816056497</v>
      </c>
      <c r="F4838" s="10">
        <f t="shared" ca="1" si="653"/>
        <v>0.96084591899669869</v>
      </c>
      <c r="G4838" s="61">
        <f ca="1">_xlfn.NORM.INV(F4838,'Input Parameters'!$E$21,'Input Parameters'!$F$21)</f>
        <v>298.68822164021356</v>
      </c>
      <c r="H4838" s="54">
        <f ca="1">EXP(E4838*(1/'Input Parameters'!$E$22-1/G4838))</f>
        <v>1.3740835319257938</v>
      </c>
      <c r="I4838" s="10">
        <f t="shared" ca="1" si="654"/>
        <v>0.19719841714908215</v>
      </c>
      <c r="J4838" s="29">
        <f ca="1">_xlfn.BETA.INV(I4838,'Input Parameters'!$L$24,'Input Parameters'!$M$24,'Input Parameters'!$J$24,'Input Parameters'!$K$24)</f>
        <v>0.46700936294257506</v>
      </c>
      <c r="K4838" s="156">
        <f ca="1">('Input Parameters'!$E$25/'Input Parameters'!$E$31)^$J4838</f>
        <v>3.5080356334400271E-2</v>
      </c>
      <c r="L4838" s="66">
        <f ca="1">$H4838*$C4838*'Input Parameters'!$E$23*K4838</f>
        <v>17.765439322624193</v>
      </c>
      <c r="M4838" s="23">
        <f t="shared" ca="1" si="655"/>
        <v>0.56278535908412264</v>
      </c>
      <c r="N4838" s="15">
        <f ca="1">_xlfn.NORM.INV(M4838,'Input Parameters'!$E$26,'Input Parameters'!$F$26)</f>
        <v>3.7318733331843684E-2</v>
      </c>
      <c r="O4838" s="8">
        <f t="shared" ca="1" si="656"/>
        <v>0.10129577707221449</v>
      </c>
      <c r="P4838" s="29">
        <f ca="1">_xlfn.LOGNORM.INV(O4838,'Input Parameters'!$H$27,'Input Parameters'!$I$27)</f>
        <v>0.8101714614773442</v>
      </c>
      <c r="Q4838" s="10"/>
      <c r="R4838" s="15">
        <f>'Input Parameters'!$E$28</f>
        <v>12.7</v>
      </c>
      <c r="S4838" s="10">
        <f t="shared" ca="1" si="657"/>
        <v>0.72481764363966628</v>
      </c>
      <c r="T4838" s="25">
        <f ca="1">_xlfn.LOGNORM.INV(S4838,'Input Parameters'!$H$29,'Input Parameters'!$I$29)</f>
        <v>62.270212206609386</v>
      </c>
      <c r="U4838" s="10">
        <f t="shared" ca="1" si="658"/>
        <v>0.12723193207045536</v>
      </c>
      <c r="V4838" s="29">
        <f ca="1">IF('Input Parameters'!$D$30="Beta",_xlfn.BETA.INV(U4838,'Input Parameters'!$L$30,'Input Parameters'!$M$30,'Input Parameters'!$J$30,'Input Parameters'!$K$30),IF('Input Parameters'!$D$30="LogNorm",_xlfn.LOGNORM.INV(U4838,'Input Parameters'!$H$30,'Input Parameters'!$I$30)))</f>
        <v>0.63751385779079495</v>
      </c>
      <c r="W4838" s="2">
        <f ca="1">N4838+(P4838-N4838)*(1-ERF((T4838-R4838)/(2*SQRT(L4838*'Input Parameters'!$E$31))))</f>
        <v>0.35081188851277845</v>
      </c>
      <c r="X4838">
        <f t="shared" ca="1" si="659"/>
        <v>1</v>
      </c>
      <c r="Y4838" s="7"/>
    </row>
    <row r="4839" spans="1:25" ht="15" customHeight="1" x14ac:dyDescent="0.3">
      <c r="A4839" s="130">
        <v>4832</v>
      </c>
      <c r="B4839" s="10">
        <f t="shared" ca="1" si="651"/>
        <v>0.18619561996562373</v>
      </c>
      <c r="C4839" s="57">
        <f ca="1">_xlfn.NORM.INV(B4839,'Input Parameters'!$E$19,'Input Parameters'!$F$19)</f>
        <v>491.9257331834043</v>
      </c>
      <c r="D4839" s="10">
        <f t="shared" ca="1" si="652"/>
        <v>0.61057379057823358</v>
      </c>
      <c r="E4839" s="59">
        <f ca="1">IF(_xlfn.NORM.INV(D4839,'Input Parameters'!$E$20,'Input Parameters'!$F$20)&lt;3500,3500,IF(_xlfn.NORM.INV(D4839,'Input Parameters'!$E$20,'Input Parameters'!$F$20)&gt;5500,5500,_xlfn.NORM.INV(D4839,'Input Parameters'!$E$20,'Input Parameters'!$F$20)))</f>
        <v>4996.5703897546246</v>
      </c>
      <c r="F4839" s="10">
        <f t="shared" ca="1" si="653"/>
        <v>0.71701828313518989</v>
      </c>
      <c r="G4839" s="61">
        <f ca="1">_xlfn.NORM.INV(F4839,'Input Parameters'!$E$21,'Input Parameters'!$F$21)</f>
        <v>289.36169073006317</v>
      </c>
      <c r="H4839" s="54">
        <f ca="1">EXP(E4839*(1/'Input Parameters'!$E$22-1/G4839))</f>
        <v>0.807010295242515</v>
      </c>
      <c r="I4839" s="10">
        <f t="shared" ca="1" si="654"/>
        <v>4.6830007586364131E-2</v>
      </c>
      <c r="J4839" s="29">
        <f ca="1">_xlfn.BETA.INV(I4839,'Input Parameters'!$L$24,'Input Parameters'!$M$24,'Input Parameters'!$J$24,'Input Parameters'!$K$24)</f>
        <v>0.3360243316599929</v>
      </c>
      <c r="K4839" s="156">
        <f ca="1">('Input Parameters'!$E$25/'Input Parameters'!$E$31)^$J4839</f>
        <v>8.9771602840085354E-2</v>
      </c>
      <c r="L4839" s="66">
        <f ca="1">$H4839*$C4839*'Input Parameters'!$E$23*K4839</f>
        <v>35.638350615558622</v>
      </c>
      <c r="M4839" s="23">
        <f t="shared" ca="1" si="655"/>
        <v>0.96868351211900405</v>
      </c>
      <c r="N4839" s="15">
        <f ca="1">_xlfn.NORM.INV(M4839,'Input Parameters'!$E$26,'Input Parameters'!$F$26)</f>
        <v>7.3097548426782927E-2</v>
      </c>
      <c r="O4839" s="8">
        <f t="shared" ca="1" si="656"/>
        <v>0.43428180256688509</v>
      </c>
      <c r="P4839" s="29">
        <f ca="1">_xlfn.LOGNORM.INV(O4839,'Input Parameters'!$H$27,'Input Parameters'!$I$27)</f>
        <v>1.3231301807834712</v>
      </c>
      <c r="Q4839" s="10"/>
      <c r="R4839" s="15">
        <f>'Input Parameters'!$E$28</f>
        <v>12.7</v>
      </c>
      <c r="S4839" s="10">
        <f t="shared" ca="1" si="657"/>
        <v>0.76311126120974559</v>
      </c>
      <c r="T4839" s="25">
        <f ca="1">_xlfn.LOGNORM.INV(S4839,'Input Parameters'!$H$29,'Input Parameters'!$I$29)</f>
        <v>63.108697227517958</v>
      </c>
      <c r="U4839" s="10">
        <f t="shared" ca="1" si="658"/>
        <v>0.10506997931704687</v>
      </c>
      <c r="V4839" s="29">
        <f ca="1">IF('Input Parameters'!$D$30="Beta",_xlfn.BETA.INV(U4839,'Input Parameters'!$L$30,'Input Parameters'!$M$30,'Input Parameters'!$J$30,'Input Parameters'!$K$30),IF('Input Parameters'!$D$30="LogNorm",_xlfn.LOGNORM.INV(U4839,'Input Parameters'!$H$30,'Input Parameters'!$I$30)))</f>
        <v>0.60958333750184646</v>
      </c>
      <c r="W4839" s="2">
        <f ca="1">N4839+(P4839-N4839)*(1-ERF((T4839-R4839)/(2*SQRT(L4839*'Input Parameters'!$E$31))))</f>
        <v>0.76118394490447594</v>
      </c>
      <c r="X4839">
        <f t="shared" ca="1" si="659"/>
        <v>0</v>
      </c>
      <c r="Y4839" s="7"/>
    </row>
    <row r="4840" spans="1:25" ht="15" customHeight="1" x14ac:dyDescent="0.3">
      <c r="A4840" s="130">
        <v>4833</v>
      </c>
      <c r="B4840" s="10">
        <f t="shared" ca="1" si="651"/>
        <v>0.86222703782014909</v>
      </c>
      <c r="C4840" s="57">
        <f ca="1">_xlfn.NORM.INV(B4840,'Input Parameters'!$E$19,'Input Parameters'!$F$19)</f>
        <v>659.43708385997343</v>
      </c>
      <c r="D4840" s="10">
        <f t="shared" ca="1" si="652"/>
        <v>0.9356048447247699</v>
      </c>
      <c r="E4840" s="59">
        <f ca="1">IF(_xlfn.NORM.INV(D4840,'Input Parameters'!$E$20,'Input Parameters'!$F$20)&lt;3500,3500,IF(_xlfn.NORM.INV(D4840,'Input Parameters'!$E$20,'Input Parameters'!$F$20)&gt;5500,5500,_xlfn.NORM.INV(D4840,'Input Parameters'!$E$20,'Input Parameters'!$F$20)))</f>
        <v>5500</v>
      </c>
      <c r="F4840" s="10">
        <f t="shared" ca="1" si="653"/>
        <v>0.92717226011349019</v>
      </c>
      <c r="G4840" s="61">
        <f ca="1">_xlfn.NORM.INV(F4840,'Input Parameters'!$E$21,'Input Parameters'!$F$21)</f>
        <v>296.28669129828313</v>
      </c>
      <c r="H4840" s="54">
        <f ca="1">EXP(E4840*(1/'Input Parameters'!$E$22-1/G4840))</f>
        <v>1.2314955195860431</v>
      </c>
      <c r="I4840" s="10">
        <f t="shared" ca="1" si="654"/>
        <v>0.36471618235314673</v>
      </c>
      <c r="J4840" s="29">
        <f ca="1">_xlfn.BETA.INV(I4840,'Input Parameters'!$L$24,'Input Parameters'!$M$24,'Input Parameters'!$J$24,'Input Parameters'!$K$24)</f>
        <v>0.55068374213815008</v>
      </c>
      <c r="K4840" s="156">
        <f ca="1">('Input Parameters'!$E$25/'Input Parameters'!$E$31)^$J4840</f>
        <v>1.924784627348192E-2</v>
      </c>
      <c r="L4840" s="66">
        <f ca="1">$H4840*$C4840*'Input Parameters'!$E$23*K4840</f>
        <v>15.631056895799169</v>
      </c>
      <c r="M4840" s="23">
        <f t="shared" ca="1" si="655"/>
        <v>6.7289377941462503E-2</v>
      </c>
      <c r="N4840" s="15">
        <f ca="1">_xlfn.NORM.INV(M4840,'Input Parameters'!$E$26,'Input Parameters'!$F$26)</f>
        <v>2.5779628864647935E-3</v>
      </c>
      <c r="O4840" s="8">
        <f t="shared" ca="1" si="656"/>
        <v>7.2406130168081173E-3</v>
      </c>
      <c r="P4840" s="29">
        <f ca="1">_xlfn.LOGNORM.INV(O4840,'Input Parameters'!$H$27,'Input Parameters'!$I$27)</f>
        <v>0.48261945658807287</v>
      </c>
      <c r="Q4840" s="10"/>
      <c r="R4840" s="15">
        <f>'Input Parameters'!$E$28</f>
        <v>12.7</v>
      </c>
      <c r="S4840" s="10">
        <f t="shared" ca="1" si="657"/>
        <v>0.92911150608046522</v>
      </c>
      <c r="T4840" s="25">
        <f ca="1">_xlfn.LOGNORM.INV(S4840,'Input Parameters'!$H$29,'Input Parameters'!$I$29)</f>
        <v>68.674953598649694</v>
      </c>
      <c r="U4840" s="10">
        <f t="shared" ca="1" si="658"/>
        <v>0.29122838470708856</v>
      </c>
      <c r="V4840" s="29">
        <f ca="1">IF('Input Parameters'!$D$30="Beta",_xlfn.BETA.INV(U4840,'Input Parameters'!$L$30,'Input Parameters'!$M$30,'Input Parameters'!$J$30,'Input Parameters'!$K$30),IF('Input Parameters'!$D$30="LogNorm",_xlfn.LOGNORM.INV(U4840,'Input Parameters'!$H$30,'Input Parameters'!$I$30)))</f>
        <v>0.80444365495028725</v>
      </c>
      <c r="W4840" s="2">
        <f ca="1">N4840+(P4840-N4840)*(1-ERF((T4840-R4840)/(2*SQRT(L4840*'Input Parameters'!$E$31))))</f>
        <v>0.15464096657915222</v>
      </c>
      <c r="X4840">
        <f t="shared" ca="1" si="659"/>
        <v>1</v>
      </c>
      <c r="Y4840" s="7"/>
    </row>
    <row r="4841" spans="1:25" ht="15" customHeight="1" x14ac:dyDescent="0.3">
      <c r="A4841" s="130">
        <v>4834</v>
      </c>
      <c r="B4841" s="10">
        <f t="shared" ca="1" si="651"/>
        <v>0.69443493663197686</v>
      </c>
      <c r="C4841" s="57">
        <f ca="1">_xlfn.NORM.INV(B4841,'Input Parameters'!$E$19,'Input Parameters'!$F$19)</f>
        <v>610.26494923086591</v>
      </c>
      <c r="D4841" s="10">
        <f t="shared" ca="1" si="652"/>
        <v>0.3282237257656232</v>
      </c>
      <c r="E4841" s="59">
        <f ca="1">IF(_xlfn.NORM.INV(D4841,'Input Parameters'!$E$20,'Input Parameters'!$F$20)&lt;3500,3500,IF(_xlfn.NORM.INV(D4841,'Input Parameters'!$E$20,'Input Parameters'!$F$20)&gt;5500,5500,_xlfn.NORM.INV(D4841,'Input Parameters'!$E$20,'Input Parameters'!$F$20)))</f>
        <v>4488.6236868600099</v>
      </c>
      <c r="F4841" s="10">
        <f t="shared" ca="1" si="653"/>
        <v>0.23046517997909233</v>
      </c>
      <c r="G4841" s="61">
        <f ca="1">_xlfn.NORM.INV(F4841,'Input Parameters'!$E$21,'Input Parameters'!$F$21)</f>
        <v>279.05469825051796</v>
      </c>
      <c r="H4841" s="54">
        <f ca="1">EXP(E4841*(1/'Input Parameters'!$E$22-1/G4841))</f>
        <v>0.46506938342683368</v>
      </c>
      <c r="I4841" s="10">
        <f t="shared" ca="1" si="654"/>
        <v>0.85438610433183793</v>
      </c>
      <c r="J4841" s="29">
        <f ca="1">_xlfn.BETA.INV(I4841,'Input Parameters'!$L$24,'Input Parameters'!$M$24,'Input Parameters'!$J$24,'Input Parameters'!$K$24)</f>
        <v>0.76376038418028092</v>
      </c>
      <c r="K4841" s="156">
        <f ca="1">('Input Parameters'!$E$25/'Input Parameters'!$E$31)^$J4841</f>
        <v>4.1740371606317217E-3</v>
      </c>
      <c r="L4841" s="66">
        <f ca="1">$H4841*$C4841*'Input Parameters'!$E$23*K4841</f>
        <v>1.1846566260259725</v>
      </c>
      <c r="M4841" s="23">
        <f t="shared" ca="1" si="655"/>
        <v>0.84402248079492947</v>
      </c>
      <c r="N4841" s="15">
        <f ca="1">_xlfn.NORM.INV(M4841,'Input Parameters'!$E$26,'Input Parameters'!$F$26)</f>
        <v>5.5233693801308825E-2</v>
      </c>
      <c r="O4841" s="8">
        <f t="shared" ca="1" si="656"/>
        <v>2.9082517983073042E-2</v>
      </c>
      <c r="P4841" s="29">
        <f ca="1">_xlfn.LOGNORM.INV(O4841,'Input Parameters'!$H$27,'Input Parameters'!$I$27)</f>
        <v>0.61574988785160234</v>
      </c>
      <c r="Q4841" s="10"/>
      <c r="R4841" s="15">
        <f>'Input Parameters'!$E$28</f>
        <v>12.7</v>
      </c>
      <c r="S4841" s="10">
        <f t="shared" ca="1" si="657"/>
        <v>0.40152338744220128</v>
      </c>
      <c r="T4841" s="25">
        <f ca="1">_xlfn.LOGNORM.INV(S4841,'Input Parameters'!$H$29,'Input Parameters'!$I$29)</f>
        <v>56.623859298210434</v>
      </c>
      <c r="U4841" s="10">
        <f t="shared" ca="1" si="658"/>
        <v>0.47997788376055539</v>
      </c>
      <c r="V4841" s="29">
        <f ca="1">IF('Input Parameters'!$D$30="Beta",_xlfn.BETA.INV(U4841,'Input Parameters'!$L$30,'Input Parameters'!$M$30,'Input Parameters'!$J$30,'Input Parameters'!$K$30),IF('Input Parameters'!$D$30="LogNorm",_xlfn.LOGNORM.INV(U4841,'Input Parameters'!$H$30,'Input Parameters'!$I$30)))</f>
        <v>0.97961763143183278</v>
      </c>
      <c r="W4841" s="2">
        <f ca="1">N4841+(P4841-N4841)*(1-ERF((T4841-R4841)/(2*SQRT(L4841*'Input Parameters'!$E$31))))</f>
        <v>5.7656825453822017E-2</v>
      </c>
      <c r="X4841">
        <f t="shared" ca="1" si="659"/>
        <v>1</v>
      </c>
      <c r="Y4841" s="7"/>
    </row>
    <row r="4842" spans="1:25" ht="15" customHeight="1" x14ac:dyDescent="0.3">
      <c r="A4842" s="130">
        <v>4835</v>
      </c>
      <c r="B4842" s="10">
        <f t="shared" ca="1" si="651"/>
        <v>0.22213162324052538</v>
      </c>
      <c r="C4842" s="57">
        <f ca="1">_xlfn.NORM.INV(B4842,'Input Parameters'!$E$19,'Input Parameters'!$F$19)</f>
        <v>502.6563224485206</v>
      </c>
      <c r="D4842" s="10">
        <f t="shared" ca="1" si="652"/>
        <v>0.85682596627642238</v>
      </c>
      <c r="E4842" s="59">
        <f ca="1">IF(_xlfn.NORM.INV(D4842,'Input Parameters'!$E$20,'Input Parameters'!$F$20)&lt;3500,3500,IF(_xlfn.NORM.INV(D4842,'Input Parameters'!$E$20,'Input Parameters'!$F$20)&gt;5500,5500,_xlfn.NORM.INV(D4842,'Input Parameters'!$E$20,'Input Parameters'!$F$20)))</f>
        <v>5500</v>
      </c>
      <c r="F4842" s="10">
        <f t="shared" ca="1" si="653"/>
        <v>0.14614117181657371</v>
      </c>
      <c r="G4842" s="61">
        <f ca="1">_xlfn.NORM.INV(F4842,'Input Parameters'!$E$21,'Input Parameters'!$F$21)</f>
        <v>276.57241412719009</v>
      </c>
      <c r="H4842" s="54">
        <f ca="1">EXP(E4842*(1/'Input Parameters'!$E$22-1/G4842))</f>
        <v>0.32792783370167639</v>
      </c>
      <c r="I4842" s="10">
        <f t="shared" ca="1" si="654"/>
        <v>0.35451747610150708</v>
      </c>
      <c r="J4842" s="29">
        <f ca="1">_xlfn.BETA.INV(I4842,'Input Parameters'!$L$24,'Input Parameters'!$M$24,'Input Parameters'!$J$24,'Input Parameters'!$K$24)</f>
        <v>0.54618274033211378</v>
      </c>
      <c r="K4842" s="156">
        <f ca="1">('Input Parameters'!$E$25/'Input Parameters'!$E$31)^$J4842</f>
        <v>1.9879465684895674E-2</v>
      </c>
      <c r="L4842" s="66">
        <f ca="1">$H4842*$C4842*'Input Parameters'!$E$23*K4842</f>
        <v>3.2768317046402116</v>
      </c>
      <c r="M4842" s="23">
        <f t="shared" ca="1" si="655"/>
        <v>0.57240537928406854</v>
      </c>
      <c r="N4842" s="15">
        <f ca="1">_xlfn.NORM.INV(M4842,'Input Parameters'!$E$26,'Input Parameters'!$F$26)</f>
        <v>3.783252978365563E-2</v>
      </c>
      <c r="O4842" s="8">
        <f t="shared" ca="1" si="656"/>
        <v>0.28002200352425466</v>
      </c>
      <c r="P4842" s="29">
        <f ca="1">_xlfn.LOGNORM.INV(O4842,'Input Parameters'!$H$27,'Input Parameters'!$I$27)</f>
        <v>1.1000826894114248</v>
      </c>
      <c r="Q4842" s="10"/>
      <c r="R4842" s="15">
        <f>'Input Parameters'!$E$28</f>
        <v>12.7</v>
      </c>
      <c r="S4842" s="10">
        <f t="shared" ca="1" si="657"/>
        <v>9.0993185501431872E-2</v>
      </c>
      <c r="T4842" s="25">
        <f ca="1">_xlfn.LOGNORM.INV(S4842,'Input Parameters'!$H$29,'Input Parameters'!$I$29)</f>
        <v>50.128264248786259</v>
      </c>
      <c r="U4842" s="10">
        <f t="shared" ca="1" si="658"/>
        <v>0.84461561793320283</v>
      </c>
      <c r="V4842" s="29">
        <f ca="1">IF('Input Parameters'!$D$30="Beta",_xlfn.BETA.INV(U4842,'Input Parameters'!$L$30,'Input Parameters'!$M$30,'Input Parameters'!$J$30,'Input Parameters'!$K$30),IF('Input Parameters'!$D$30="LogNorm",_xlfn.LOGNORM.INV(U4842,'Input Parameters'!$H$30,'Input Parameters'!$I$30)))</f>
        <v>1.490213813524307</v>
      </c>
      <c r="W4842" s="2">
        <f ca="1">N4842+(P4842-N4842)*(1-ERF((T4842-R4842)/(2*SQRT(L4842*'Input Parameters'!$E$31))))</f>
        <v>0.19051161078286999</v>
      </c>
      <c r="X4842">
        <f t="shared" ca="1" si="659"/>
        <v>1</v>
      </c>
      <c r="Y4842" s="7"/>
    </row>
    <row r="4843" spans="1:25" ht="15" customHeight="1" x14ac:dyDescent="0.3">
      <c r="A4843" s="130">
        <v>4836</v>
      </c>
      <c r="B4843" s="10">
        <f t="shared" ca="1" si="651"/>
        <v>0.98791170680139728</v>
      </c>
      <c r="C4843" s="57">
        <f ca="1">_xlfn.NORM.INV(B4843,'Input Parameters'!$E$19,'Input Parameters'!$F$19)</f>
        <v>757.789310964371</v>
      </c>
      <c r="D4843" s="10">
        <f t="shared" ca="1" si="652"/>
        <v>0.81356695000133916</v>
      </c>
      <c r="E4843" s="59">
        <f ca="1">IF(_xlfn.NORM.INV(D4843,'Input Parameters'!$E$20,'Input Parameters'!$F$20)&lt;3500,3500,IF(_xlfn.NORM.INV(D4843,'Input Parameters'!$E$20,'Input Parameters'!$F$20)&gt;5500,5500,_xlfn.NORM.INV(D4843,'Input Parameters'!$E$20,'Input Parameters'!$F$20)))</f>
        <v>5423.7822989430069</v>
      </c>
      <c r="F4843" s="10">
        <f t="shared" ca="1" si="653"/>
        <v>0.35744224410653924</v>
      </c>
      <c r="G4843" s="61">
        <f ca="1">_xlfn.NORM.INV(F4843,'Input Parameters'!$E$21,'Input Parameters'!$F$21)</f>
        <v>281.97871051098889</v>
      </c>
      <c r="H4843" s="54">
        <f ca="1">EXP(E4843*(1/'Input Parameters'!$E$22-1/G4843))</f>
        <v>0.48504175612027023</v>
      </c>
      <c r="I4843" s="10">
        <f t="shared" ca="1" si="654"/>
        <v>0.11260535029085184</v>
      </c>
      <c r="J4843" s="29">
        <f ca="1">_xlfn.BETA.INV(I4843,'Input Parameters'!$L$24,'Input Parameters'!$M$24,'Input Parameters'!$J$24,'Input Parameters'!$K$24)</f>
        <v>0.40820385273202331</v>
      </c>
      <c r="K4843" s="156">
        <f ca="1">('Input Parameters'!$E$25/'Input Parameters'!$E$31)^$J4843</f>
        <v>5.3489504617903853E-2</v>
      </c>
      <c r="L4843" s="66">
        <f ca="1">$H4843*$C4843*'Input Parameters'!$E$23*K4843</f>
        <v>19.660573334567616</v>
      </c>
      <c r="M4843" s="23">
        <f t="shared" ca="1" si="655"/>
        <v>0.69706222218128633</v>
      </c>
      <c r="N4843" s="15">
        <f ca="1">_xlfn.NORM.INV(M4843,'Input Parameters'!$E$26,'Input Parameters'!$F$26)</f>
        <v>4.483536418697702E-2</v>
      </c>
      <c r="O4843" s="8">
        <f t="shared" ca="1" si="656"/>
        <v>0.41228121999832645</v>
      </c>
      <c r="P4843" s="29">
        <f ca="1">_xlfn.LOGNORM.INV(O4843,'Input Parameters'!$H$27,'Input Parameters'!$I$27)</f>
        <v>1.2906396109657265</v>
      </c>
      <c r="Q4843" s="10"/>
      <c r="R4843" s="15">
        <f>'Input Parameters'!$E$28</f>
        <v>12.7</v>
      </c>
      <c r="S4843" s="10">
        <f t="shared" ca="1" si="657"/>
        <v>5.9443153062991971E-2</v>
      </c>
      <c r="T4843" s="25">
        <f ca="1">_xlfn.LOGNORM.INV(S4843,'Input Parameters'!$H$29,'Input Parameters'!$I$29)</f>
        <v>48.878900985947141</v>
      </c>
      <c r="U4843" s="10">
        <f t="shared" ca="1" si="658"/>
        <v>0.32846434813127856</v>
      </c>
      <c r="V4843" s="29">
        <f ca="1">IF('Input Parameters'!$D$30="Beta",_xlfn.BETA.INV(U4843,'Input Parameters'!$L$30,'Input Parameters'!$M$30,'Input Parameters'!$J$30,'Input Parameters'!$K$30),IF('Input Parameters'!$D$30="LogNorm",_xlfn.LOGNORM.INV(U4843,'Input Parameters'!$H$30,'Input Parameters'!$I$30)))</f>
        <v>0.83866425868511474</v>
      </c>
      <c r="W4843" s="2">
        <f ca="1">N4843+(P4843-N4843)*(1-ERF((T4843-R4843)/(2*SQRT(L4843*'Input Parameters'!$E$31))))</f>
        <v>0.74743102240066639</v>
      </c>
      <c r="X4843">
        <f t="shared" ca="1" si="659"/>
        <v>1</v>
      </c>
      <c r="Y4843" s="7"/>
    </row>
    <row r="4844" spans="1:25" ht="15" customHeight="1" x14ac:dyDescent="0.3">
      <c r="A4844" s="130">
        <v>4837</v>
      </c>
      <c r="B4844" s="10">
        <f t="shared" ca="1" si="651"/>
        <v>0.48672721974620814</v>
      </c>
      <c r="C4844" s="57">
        <f ca="1">_xlfn.NORM.INV(B4844,'Input Parameters'!$E$19,'Input Parameters'!$F$19)</f>
        <v>564.48817239542052</v>
      </c>
      <c r="D4844" s="10">
        <f t="shared" ca="1" si="652"/>
        <v>0.66924067299453693</v>
      </c>
      <c r="E4844" s="59">
        <f ca="1">IF(_xlfn.NORM.INV(D4844,'Input Parameters'!$E$20,'Input Parameters'!$F$20)&lt;3500,3500,IF(_xlfn.NORM.INV(D4844,'Input Parameters'!$E$20,'Input Parameters'!$F$20)&gt;5500,5500,_xlfn.NORM.INV(D4844,'Input Parameters'!$E$20,'Input Parameters'!$F$20)))</f>
        <v>5106.4721824503104</v>
      </c>
      <c r="F4844" s="10">
        <f t="shared" ca="1" si="653"/>
        <v>0.44646947611909871</v>
      </c>
      <c r="G4844" s="61">
        <f ca="1">_xlfn.NORM.INV(F4844,'Input Parameters'!$E$21,'Input Parameters'!$F$21)</f>
        <v>283.7921514650381</v>
      </c>
      <c r="H4844" s="54">
        <f ca="1">EXP(E4844*(1/'Input Parameters'!$E$22-1/G4844))</f>
        <v>0.56809192104277539</v>
      </c>
      <c r="I4844" s="10">
        <f t="shared" ca="1" si="654"/>
        <v>0.58334635259443923</v>
      </c>
      <c r="J4844" s="29">
        <f ca="1">_xlfn.BETA.INV(I4844,'Input Parameters'!$L$24,'Input Parameters'!$M$24,'Input Parameters'!$J$24,'Input Parameters'!$K$24)</f>
        <v>0.64067494369421418</v>
      </c>
      <c r="K4844" s="156">
        <f ca="1">('Input Parameters'!$E$25/'Input Parameters'!$E$31)^$J4844</f>
        <v>1.0093008871734158E-2</v>
      </c>
      <c r="L4844" s="66">
        <f ca="1">$H4844*$C4844*'Input Parameters'!$E$23*K4844</f>
        <v>3.2366378964528599</v>
      </c>
      <c r="M4844" s="23">
        <f t="shared" ca="1" si="655"/>
        <v>0.46573811163540635</v>
      </c>
      <c r="N4844" s="15">
        <f ca="1">_xlfn.NORM.INV(M4844,'Input Parameters'!$E$26,'Input Parameters'!$F$26)</f>
        <v>3.2194259047163526E-2</v>
      </c>
      <c r="O4844" s="8">
        <f t="shared" ca="1" si="656"/>
        <v>0.35369743964242495</v>
      </c>
      <c r="P4844" s="29">
        <f ca="1">_xlfn.LOGNORM.INV(O4844,'Input Parameters'!$H$27,'Input Parameters'!$I$27)</f>
        <v>1.2058078885308434</v>
      </c>
      <c r="Q4844" s="10"/>
      <c r="R4844" s="15">
        <f>'Input Parameters'!$E$28</f>
        <v>12.7</v>
      </c>
      <c r="S4844" s="10">
        <f t="shared" ca="1" si="657"/>
        <v>0.92647225635413377</v>
      </c>
      <c r="T4844" s="25">
        <f ca="1">_xlfn.LOGNORM.INV(S4844,'Input Parameters'!$H$29,'Input Parameters'!$I$29)</f>
        <v>68.527113449491281</v>
      </c>
      <c r="U4844" s="10">
        <f t="shared" ca="1" si="658"/>
        <v>0.60958385536733262</v>
      </c>
      <c r="V4844" s="29">
        <f ca="1">IF('Input Parameters'!$D$30="Beta",_xlfn.BETA.INV(U4844,'Input Parameters'!$L$30,'Input Parameters'!$M$30,'Input Parameters'!$J$30,'Input Parameters'!$K$30),IF('Input Parameters'!$D$30="LogNorm",_xlfn.LOGNORM.INV(U4844,'Input Parameters'!$H$30,'Input Parameters'!$I$30)))</f>
        <v>1.1150813802032977</v>
      </c>
      <c r="W4844" s="2">
        <f ca="1">N4844+(P4844-N4844)*(1-ERF((T4844-R4844)/(2*SQRT(L4844*'Input Parameters'!$E$31))))</f>
        <v>6.5311906883868037E-2</v>
      </c>
      <c r="X4844">
        <f t="shared" ca="1" si="659"/>
        <v>1</v>
      </c>
      <c r="Y4844" s="7"/>
    </row>
    <row r="4845" spans="1:25" ht="15" customHeight="1" x14ac:dyDescent="0.3">
      <c r="A4845" s="130">
        <v>4838</v>
      </c>
      <c r="B4845" s="10">
        <f t="shared" ca="1" si="651"/>
        <v>0.81529792405128498</v>
      </c>
      <c r="C4845" s="57">
        <f ca="1">_xlfn.NORM.INV(B4845,'Input Parameters'!$E$19,'Input Parameters'!$F$19)</f>
        <v>643.14635822710943</v>
      </c>
      <c r="D4845" s="10">
        <f t="shared" ca="1" si="652"/>
        <v>0.37283127760025658</v>
      </c>
      <c r="E4845" s="59">
        <f ca="1">IF(_xlfn.NORM.INV(D4845,'Input Parameters'!$E$20,'Input Parameters'!$F$20)&lt;3500,3500,IF(_xlfn.NORM.INV(D4845,'Input Parameters'!$E$20,'Input Parameters'!$F$20)&gt;5500,5500,_xlfn.NORM.INV(D4845,'Input Parameters'!$E$20,'Input Parameters'!$F$20)))</f>
        <v>4572.9452774557021</v>
      </c>
      <c r="F4845" s="10">
        <f t="shared" ca="1" si="653"/>
        <v>0.45986932873504338</v>
      </c>
      <c r="G4845" s="61">
        <f ca="1">_xlfn.NORM.INV(F4845,'Input Parameters'!$E$21,'Input Parameters'!$F$21)</f>
        <v>284.05800339866556</v>
      </c>
      <c r="H4845" s="54">
        <f ca="1">EXP(E4845*(1/'Input Parameters'!$E$22-1/G4845))</f>
        <v>0.61182420557365347</v>
      </c>
      <c r="I4845" s="10">
        <f t="shared" ca="1" si="654"/>
        <v>0.37510123286460417</v>
      </c>
      <c r="J4845" s="29">
        <f ca="1">_xlfn.BETA.INV(I4845,'Input Parameters'!$L$24,'Input Parameters'!$M$24,'Input Parameters'!$J$24,'Input Parameters'!$K$24)</f>
        <v>0.55521886702020884</v>
      </c>
      <c r="K4845" s="156">
        <f ca="1">('Input Parameters'!$E$25/'Input Parameters'!$E$31)^$J4845</f>
        <v>1.8631733661350881E-2</v>
      </c>
      <c r="L4845" s="66">
        <f ca="1">$H4845*$C4845*'Input Parameters'!$E$23*K4845</f>
        <v>7.3314476382785534</v>
      </c>
      <c r="M4845" s="23">
        <f t="shared" ca="1" si="655"/>
        <v>0.60380717675927598</v>
      </c>
      <c r="N4845" s="15">
        <f ca="1">_xlfn.NORM.INV(M4845,'Input Parameters'!$E$26,'Input Parameters'!$F$26)</f>
        <v>3.9527493843133851E-2</v>
      </c>
      <c r="O4845" s="8">
        <f t="shared" ca="1" si="656"/>
        <v>0.1894485571618526</v>
      </c>
      <c r="P4845" s="29">
        <f ca="1">_xlfn.LOGNORM.INV(O4845,'Input Parameters'!$H$27,'Input Parameters'!$I$27)</f>
        <v>0.96456421875339926</v>
      </c>
      <c r="Q4845" s="10"/>
      <c r="R4845" s="15">
        <f>'Input Parameters'!$E$28</f>
        <v>12.7</v>
      </c>
      <c r="S4845" s="10">
        <f t="shared" ca="1" si="657"/>
        <v>0.64517478894363245</v>
      </c>
      <c r="T4845" s="25">
        <f ca="1">_xlfn.LOGNORM.INV(S4845,'Input Parameters'!$H$29,'Input Parameters'!$I$29)</f>
        <v>60.717639810325991</v>
      </c>
      <c r="U4845" s="10">
        <f t="shared" ca="1" si="658"/>
        <v>0.13312871569142481</v>
      </c>
      <c r="V4845" s="29">
        <f ca="1">IF('Input Parameters'!$D$30="Beta",_xlfn.BETA.INV(U4845,'Input Parameters'!$L$30,'Input Parameters'!$M$30,'Input Parameters'!$J$30,'Input Parameters'!$K$30),IF('Input Parameters'!$D$30="LogNorm",_xlfn.LOGNORM.INV(U4845,'Input Parameters'!$H$30,'Input Parameters'!$I$30)))</f>
        <v>0.64455428496757916</v>
      </c>
      <c r="W4845" s="2">
        <f ca="1">N4845+(P4845-N4845)*(1-ERF((T4845-R4845)/(2*SQRT(L4845*'Input Parameters'!$E$31))))</f>
        <v>0.2336454563639388</v>
      </c>
      <c r="X4845">
        <f t="shared" ca="1" si="659"/>
        <v>1</v>
      </c>
      <c r="Y4845" s="7"/>
    </row>
    <row r="4846" spans="1:25" ht="15" customHeight="1" x14ac:dyDescent="0.3">
      <c r="A4846" s="130">
        <v>4839</v>
      </c>
      <c r="B4846" s="10">
        <f t="shared" ca="1" si="651"/>
        <v>0.87693973939038383</v>
      </c>
      <c r="C4846" s="57">
        <f ca="1">_xlfn.NORM.INV(B4846,'Input Parameters'!$E$19,'Input Parameters'!$F$19)</f>
        <v>665.30511748527965</v>
      </c>
      <c r="D4846" s="10">
        <f t="shared" ca="1" si="652"/>
        <v>0.61179922898787198</v>
      </c>
      <c r="E4846" s="59">
        <f ca="1">IF(_xlfn.NORM.INV(D4846,'Input Parameters'!$E$20,'Input Parameters'!$F$20)&lt;3500,3500,IF(_xlfn.NORM.INV(D4846,'Input Parameters'!$E$20,'Input Parameters'!$F$20)&gt;5500,5500,_xlfn.NORM.INV(D4846,'Input Parameters'!$E$20,'Input Parameters'!$F$20)))</f>
        <v>4998.8080734154601</v>
      </c>
      <c r="F4846" s="10">
        <f t="shared" ca="1" si="653"/>
        <v>0.46070550973064817</v>
      </c>
      <c r="G4846" s="61">
        <f ca="1">_xlfn.NORM.INV(F4846,'Input Parameters'!$E$21,'Input Parameters'!$F$21)</f>
        <v>284.07456002075469</v>
      </c>
      <c r="H4846" s="54">
        <f ca="1">EXP(E4846*(1/'Input Parameters'!$E$22-1/G4846))</f>
        <v>0.58506127989268608</v>
      </c>
      <c r="I4846" s="10">
        <f t="shared" ca="1" si="654"/>
        <v>0.94836319449822915</v>
      </c>
      <c r="J4846" s="29">
        <f ca="1">_xlfn.BETA.INV(I4846,'Input Parameters'!$L$24,'Input Parameters'!$M$24,'Input Parameters'!$J$24,'Input Parameters'!$K$24)</f>
        <v>0.83286621486341816</v>
      </c>
      <c r="K4846" s="156">
        <f ca="1">('Input Parameters'!$E$25/'Input Parameters'!$E$31)^$J4846</f>
        <v>2.5425048001843221E-3</v>
      </c>
      <c r="L4846" s="66">
        <f ca="1">$H4846*$C4846*'Input Parameters'!$E$23*K4846</f>
        <v>0.9896554085330318</v>
      </c>
      <c r="M4846" s="23">
        <f t="shared" ca="1" si="655"/>
        <v>0.36300464154461409</v>
      </c>
      <c r="N4846" s="15">
        <f ca="1">_xlfn.NORM.INV(M4846,'Input Parameters'!$E$26,'Input Parameters'!$F$26)</f>
        <v>2.664078159176983E-2</v>
      </c>
      <c r="O4846" s="8">
        <f t="shared" ca="1" si="656"/>
        <v>0.6549571912912947</v>
      </c>
      <c r="P4846" s="29">
        <f ca="1">_xlfn.LOGNORM.INV(O4846,'Input Parameters'!$H$27,'Input Parameters'!$I$27)</f>
        <v>1.6982840199506362</v>
      </c>
      <c r="Q4846" s="10"/>
      <c r="R4846" s="15">
        <f>'Input Parameters'!$E$28</f>
        <v>12.7</v>
      </c>
      <c r="S4846" s="10">
        <f t="shared" ca="1" si="657"/>
        <v>0.90569999404126467</v>
      </c>
      <c r="T4846" s="25">
        <f ca="1">_xlfn.LOGNORM.INV(S4846,'Input Parameters'!$H$29,'Input Parameters'!$I$29)</f>
        <v>67.494173628239395</v>
      </c>
      <c r="U4846" s="10">
        <f t="shared" ca="1" si="658"/>
        <v>0.19143145902724712</v>
      </c>
      <c r="V4846" s="29">
        <f ca="1">IF('Input Parameters'!$D$30="Beta",_xlfn.BETA.INV(U4846,'Input Parameters'!$L$30,'Input Parameters'!$M$30,'Input Parameters'!$J$30,'Input Parameters'!$K$30),IF('Input Parameters'!$D$30="LogNorm",_xlfn.LOGNORM.INV(U4846,'Input Parameters'!$H$30,'Input Parameters'!$I$30)))</f>
        <v>0.70828236860203975</v>
      </c>
      <c r="W4846" s="2">
        <f ca="1">N4846+(P4846-N4846)*(1-ERF((T4846-R4846)/(2*SQRT(L4846*'Input Parameters'!$E$31))))</f>
        <v>2.6805117621060984E-2</v>
      </c>
      <c r="X4846">
        <f t="shared" ca="1" si="659"/>
        <v>1</v>
      </c>
      <c r="Y4846" s="7"/>
    </row>
    <row r="4847" spans="1:25" ht="15" customHeight="1" x14ac:dyDescent="0.3">
      <c r="A4847" s="130">
        <v>4840</v>
      </c>
      <c r="B4847" s="10">
        <f t="shared" ca="1" si="651"/>
        <v>0.90365246955859091</v>
      </c>
      <c r="C4847" s="57">
        <f ca="1">_xlfn.NORM.INV(B4847,'Input Parameters'!$E$19,'Input Parameters'!$F$19)</f>
        <v>677.37373165578958</v>
      </c>
      <c r="D4847" s="10">
        <f t="shared" ca="1" si="652"/>
        <v>0.77589816501722586</v>
      </c>
      <c r="E4847" s="59">
        <f ca="1">IF(_xlfn.NORM.INV(D4847,'Input Parameters'!$E$20,'Input Parameters'!$F$20)&lt;3500,3500,IF(_xlfn.NORM.INV(D4847,'Input Parameters'!$E$20,'Input Parameters'!$F$20)&gt;5500,5500,_xlfn.NORM.INV(D4847,'Input Parameters'!$E$20,'Input Parameters'!$F$20)))</f>
        <v>5330.8892261271567</v>
      </c>
      <c r="F4847" s="10">
        <f t="shared" ca="1" si="653"/>
        <v>0.78369252390839406</v>
      </c>
      <c r="G4847" s="61">
        <f ca="1">_xlfn.NORM.INV(F4847,'Input Parameters'!$E$21,'Input Parameters'!$F$21)</f>
        <v>291.01793675105733</v>
      </c>
      <c r="H4847" s="54">
        <f ca="1">EXP(E4847*(1/'Input Parameters'!$E$22-1/G4847))</f>
        <v>0.88345344205686061</v>
      </c>
      <c r="I4847" s="10">
        <f t="shared" ca="1" si="654"/>
        <v>0.24026097768036969</v>
      </c>
      <c r="J4847" s="29">
        <f ca="1">_xlfn.BETA.INV(I4847,'Input Parameters'!$L$24,'Input Parameters'!$M$24,'Input Parameters'!$J$24,'Input Parameters'!$K$24)</f>
        <v>0.49115977977987685</v>
      </c>
      <c r="K4847" s="156">
        <f ca="1">('Input Parameters'!$E$25/'Input Parameters'!$E$31)^$J4847</f>
        <v>2.9500203375938349E-2</v>
      </c>
      <c r="L4847" s="66">
        <f ca="1">$H4847*$C4847*'Input Parameters'!$E$23*K4847</f>
        <v>17.653752272198638</v>
      </c>
      <c r="M4847" s="23">
        <f t="shared" ca="1" si="655"/>
        <v>0.91873274896256019</v>
      </c>
      <c r="N4847" s="15">
        <f ca="1">_xlfn.NORM.INV(M4847,'Input Parameters'!$E$26,'Input Parameters'!$F$26)</f>
        <v>6.3328557301624816E-2</v>
      </c>
      <c r="O4847" s="8">
        <f t="shared" ca="1" si="656"/>
        <v>0.60738551094268334</v>
      </c>
      <c r="P4847" s="29">
        <f ca="1">_xlfn.LOGNORM.INV(O4847,'Input Parameters'!$H$27,'Input Parameters'!$I$27)</f>
        <v>1.6060437160107532</v>
      </c>
      <c r="Q4847" s="10"/>
      <c r="R4847" s="15">
        <f>'Input Parameters'!$E$28</f>
        <v>12.7</v>
      </c>
      <c r="S4847" s="10">
        <f t="shared" ca="1" si="657"/>
        <v>0.84800244180524798</v>
      </c>
      <c r="T4847" s="25">
        <f ca="1">_xlfn.LOGNORM.INV(S4847,'Input Parameters'!$H$29,'Input Parameters'!$I$29)</f>
        <v>65.355274221093097</v>
      </c>
      <c r="U4847" s="10">
        <f t="shared" ca="1" si="658"/>
        <v>0.28791300198951231</v>
      </c>
      <c r="V4847" s="29">
        <f ca="1">IF('Input Parameters'!$D$30="Beta",_xlfn.BETA.INV(U4847,'Input Parameters'!$L$30,'Input Parameters'!$M$30,'Input Parameters'!$J$30,'Input Parameters'!$K$30),IF('Input Parameters'!$D$30="LogNorm",_xlfn.LOGNORM.INV(U4847,'Input Parameters'!$H$30,'Input Parameters'!$I$30)))</f>
        <v>0.80137485028921651</v>
      </c>
      <c r="W4847" s="2">
        <f ca="1">N4847+(P4847-N4847)*(1-ERF((T4847-R4847)/(2*SQRT(L4847*'Input Parameters'!$E$31))))</f>
        <v>0.64267281294414558</v>
      </c>
      <c r="X4847">
        <f t="shared" ca="1" si="659"/>
        <v>1</v>
      </c>
      <c r="Y4847" s="7"/>
    </row>
    <row r="4848" spans="1:25" ht="15" customHeight="1" x14ac:dyDescent="0.3">
      <c r="A4848" s="130">
        <v>4841</v>
      </c>
      <c r="B4848" s="10">
        <f t="shared" ca="1" si="651"/>
        <v>0.54273779596671723</v>
      </c>
      <c r="C4848" s="57">
        <f ca="1">_xlfn.NORM.INV(B4848,'Input Parameters'!$E$19,'Input Parameters'!$F$19)</f>
        <v>576.36968083733768</v>
      </c>
      <c r="D4848" s="10">
        <f t="shared" ca="1" si="652"/>
        <v>0.8408134285018336</v>
      </c>
      <c r="E4848" s="59">
        <f ca="1">IF(_xlfn.NORM.INV(D4848,'Input Parameters'!$E$20,'Input Parameters'!$F$20)&lt;3500,3500,IF(_xlfn.NORM.INV(D4848,'Input Parameters'!$E$20,'Input Parameters'!$F$20)&gt;5500,5500,_xlfn.NORM.INV(D4848,'Input Parameters'!$E$20,'Input Parameters'!$F$20)))</f>
        <v>5498.4646288935328</v>
      </c>
      <c r="F4848" s="10">
        <f t="shared" ca="1" si="653"/>
        <v>0.31941429825571166</v>
      </c>
      <c r="G4848" s="61">
        <f ca="1">_xlfn.NORM.INV(F4848,'Input Parameters'!$E$21,'Input Parameters'!$F$21)</f>
        <v>281.16100924863809</v>
      </c>
      <c r="H4848" s="54">
        <f ca="1">EXP(E4848*(1/'Input Parameters'!$E$22-1/G4848))</f>
        <v>0.45375702604735046</v>
      </c>
      <c r="I4848" s="10">
        <f t="shared" ca="1" si="654"/>
        <v>0.42539521888942777</v>
      </c>
      <c r="J4848" s="29">
        <f ca="1">_xlfn.BETA.INV(I4848,'Input Parameters'!$L$24,'Input Parameters'!$M$24,'Input Parameters'!$J$24,'Input Parameters'!$K$24)</f>
        <v>0.57661011580941168</v>
      </c>
      <c r="K4848" s="156">
        <f ca="1">('Input Parameters'!$E$25/'Input Parameters'!$E$31)^$J4848</f>
        <v>1.5981232957855564E-2</v>
      </c>
      <c r="L4848" s="66">
        <f ca="1">$H4848*$C4848*'Input Parameters'!$E$23*K4848</f>
        <v>4.1796004983219337</v>
      </c>
      <c r="M4848" s="23">
        <f t="shared" ca="1" si="655"/>
        <v>7.5455760761222845E-2</v>
      </c>
      <c r="N4848" s="15">
        <f ca="1">_xlfn.NORM.INV(M4848,'Input Parameters'!$E$26,'Input Parameters'!$F$26)</f>
        <v>3.8372959460291414E-3</v>
      </c>
      <c r="O4848" s="8">
        <f t="shared" ca="1" si="656"/>
        <v>2.4367626507537099E-2</v>
      </c>
      <c r="P4848" s="29">
        <f ca="1">_xlfn.LOGNORM.INV(O4848,'Input Parameters'!$H$27,'Input Parameters'!$I$27)</f>
        <v>0.59527244730115225</v>
      </c>
      <c r="Q4848" s="10"/>
      <c r="R4848" s="15">
        <f>'Input Parameters'!$E$28</f>
        <v>12.7</v>
      </c>
      <c r="S4848" s="10">
        <f t="shared" ca="1" si="657"/>
        <v>3.5068991510271097E-2</v>
      </c>
      <c r="T4848" s="25">
        <f ca="1">_xlfn.LOGNORM.INV(S4848,'Input Parameters'!$H$29,'Input Parameters'!$I$29)</f>
        <v>47.517740504448973</v>
      </c>
      <c r="U4848" s="10">
        <f t="shared" ca="1" si="658"/>
        <v>0.42936009789281193</v>
      </c>
      <c r="V4848" s="29">
        <f ca="1">IF('Input Parameters'!$D$30="Beta",_xlfn.BETA.INV(U4848,'Input Parameters'!$L$30,'Input Parameters'!$M$30,'Input Parameters'!$J$30,'Input Parameters'!$K$30),IF('Input Parameters'!$D$30="LogNorm",_xlfn.LOGNORM.INV(U4848,'Input Parameters'!$H$30,'Input Parameters'!$I$30)))</f>
        <v>0.93147293490116667</v>
      </c>
      <c r="W4848" s="2">
        <f ca="1">N4848+(P4848-N4848)*(1-ERF((T4848-R4848)/(2*SQRT(L4848*'Input Parameters'!$E$31))))</f>
        <v>0.13897508856696938</v>
      </c>
      <c r="X4848">
        <f t="shared" ca="1" si="659"/>
        <v>1</v>
      </c>
      <c r="Y4848" s="7"/>
    </row>
    <row r="4849" spans="1:25" ht="15" customHeight="1" x14ac:dyDescent="0.3">
      <c r="A4849" s="130">
        <v>4842</v>
      </c>
      <c r="B4849" s="10">
        <f t="shared" ca="1" si="651"/>
        <v>0.17553658759926649</v>
      </c>
      <c r="C4849" s="57">
        <f ca="1">_xlfn.NORM.INV(B4849,'Input Parameters'!$E$19,'Input Parameters'!$F$19)</f>
        <v>488.50293020261859</v>
      </c>
      <c r="D4849" s="10">
        <f t="shared" ca="1" si="652"/>
        <v>0.62705816555696836</v>
      </c>
      <c r="E4849" s="59">
        <f ca="1">IF(_xlfn.NORM.INV(D4849,'Input Parameters'!$E$20,'Input Parameters'!$F$20)&lt;3500,3500,IF(_xlfn.NORM.INV(D4849,'Input Parameters'!$E$20,'Input Parameters'!$F$20)&gt;5500,5500,_xlfn.NORM.INV(D4849,'Input Parameters'!$E$20,'Input Parameters'!$F$20)))</f>
        <v>5026.8502667060347</v>
      </c>
      <c r="F4849" s="10">
        <f t="shared" ca="1" si="653"/>
        <v>0.73034789420255575</v>
      </c>
      <c r="G4849" s="61">
        <f ca="1">_xlfn.NORM.INV(F4849,'Input Parameters'!$E$21,'Input Parameters'!$F$21)</f>
        <v>289.67498280843569</v>
      </c>
      <c r="H4849" s="54">
        <f ca="1">EXP(E4849*(1/'Input Parameters'!$E$22-1/G4849))</f>
        <v>0.82124835952946174</v>
      </c>
      <c r="I4849" s="10">
        <f t="shared" ca="1" si="654"/>
        <v>0.2041139278402101</v>
      </c>
      <c r="J4849" s="29">
        <f ca="1">_xlfn.BETA.INV(I4849,'Input Parameters'!$L$24,'Input Parameters'!$M$24,'Input Parameters'!$J$24,'Input Parameters'!$K$24)</f>
        <v>0.47107309681658976</v>
      </c>
      <c r="K4849" s="156">
        <f ca="1">('Input Parameters'!$E$25/'Input Parameters'!$E$31)^$J4849</f>
        <v>3.4072477137536236E-2</v>
      </c>
      <c r="L4849" s="66">
        <f ca="1">$H4849*$C4849*'Input Parameters'!$E$23*K4849</f>
        <v>13.669272361508748</v>
      </c>
      <c r="M4849" s="23">
        <f t="shared" ca="1" si="655"/>
        <v>0.55651048974435346</v>
      </c>
      <c r="N4849" s="15">
        <f ca="1">_xlfn.NORM.INV(M4849,'Input Parameters'!$E$26,'Input Parameters'!$F$26)</f>
        <v>3.6984684845855043E-2</v>
      </c>
      <c r="O4849" s="8">
        <f t="shared" ca="1" si="656"/>
        <v>0.82549405163279888</v>
      </c>
      <c r="P4849" s="29">
        <f ca="1">_xlfn.LOGNORM.INV(O4849,'Input Parameters'!$H$27,'Input Parameters'!$I$27)</f>
        <v>2.15444492597205</v>
      </c>
      <c r="Q4849" s="10"/>
      <c r="R4849" s="15">
        <f>'Input Parameters'!$E$28</f>
        <v>12.7</v>
      </c>
      <c r="S4849" s="10">
        <f t="shared" ca="1" si="657"/>
        <v>0.27294787907521312</v>
      </c>
      <c r="T4849" s="25">
        <f ca="1">_xlfn.LOGNORM.INV(S4849,'Input Parameters'!$H$29,'Input Parameters'!$I$29)</f>
        <v>54.41434508118472</v>
      </c>
      <c r="U4849" s="10">
        <f t="shared" ca="1" si="658"/>
        <v>0.84839145825016227</v>
      </c>
      <c r="V4849" s="29">
        <f ca="1">IF('Input Parameters'!$D$30="Beta",_xlfn.BETA.INV(U4849,'Input Parameters'!$L$30,'Input Parameters'!$M$30,'Input Parameters'!$J$30,'Input Parameters'!$K$30),IF('Input Parameters'!$D$30="LogNorm",_xlfn.LOGNORM.INV(U4849,'Input Parameters'!$H$30,'Input Parameters'!$I$30)))</f>
        <v>1.499615763495082</v>
      </c>
      <c r="W4849" s="2">
        <f ca="1">N4849+(P4849-N4849)*(1-ERF((T4849-R4849)/(2*SQRT(L4849*'Input Parameters'!$E$31))))</f>
        <v>0.93686847539276386</v>
      </c>
      <c r="X4849">
        <f t="shared" ca="1" si="659"/>
        <v>1</v>
      </c>
      <c r="Y4849" s="7"/>
    </row>
    <row r="4850" spans="1:25" ht="15" customHeight="1" x14ac:dyDescent="0.3">
      <c r="A4850" s="130">
        <v>4843</v>
      </c>
      <c r="B4850" s="10">
        <f t="shared" ca="1" si="651"/>
        <v>0.16684068678562103</v>
      </c>
      <c r="C4850" s="57">
        <f ca="1">_xlfn.NORM.INV(B4850,'Input Parameters'!$E$19,'Input Parameters'!$F$19)</f>
        <v>485.61171174114406</v>
      </c>
      <c r="D4850" s="10">
        <f t="shared" ca="1" si="652"/>
        <v>8.1346473043759637E-2</v>
      </c>
      <c r="E4850" s="59">
        <f ca="1">IF(_xlfn.NORM.INV(D4850,'Input Parameters'!$E$20,'Input Parameters'!$F$20)&lt;3500,3500,IF(_xlfn.NORM.INV(D4850,'Input Parameters'!$E$20,'Input Parameters'!$F$20)&gt;5500,5500,_xlfn.NORM.INV(D4850,'Input Parameters'!$E$20,'Input Parameters'!$F$20)))</f>
        <v>3822.7499057288328</v>
      </c>
      <c r="F4850" s="10">
        <f t="shared" ca="1" si="653"/>
        <v>0.13865945303863947</v>
      </c>
      <c r="G4850" s="61">
        <f ca="1">_xlfn.NORM.INV(F4850,'Input Parameters'!$E$21,'Input Parameters'!$F$21)</f>
        <v>276.31119538016105</v>
      </c>
      <c r="H4850" s="54">
        <f ca="1">EXP(E4850*(1/'Input Parameters'!$E$22-1/G4850))</f>
        <v>0.45474613454978874</v>
      </c>
      <c r="I4850" s="10">
        <f t="shared" ca="1" si="654"/>
        <v>0.33913460561014108</v>
      </c>
      <c r="J4850" s="29">
        <f ca="1">_xlfn.BETA.INV(I4850,'Input Parameters'!$L$24,'Input Parameters'!$M$24,'Input Parameters'!$J$24,'Input Parameters'!$K$24)</f>
        <v>0.53929672433292963</v>
      </c>
      <c r="K4850" s="156">
        <f ca="1">('Input Parameters'!$E$25/'Input Parameters'!$E$31)^$J4850</f>
        <v>2.0886112997904948E-2</v>
      </c>
      <c r="L4850" s="66">
        <f ca="1">$H4850*$C4850*'Input Parameters'!$E$23*K4850</f>
        <v>4.6122813527031576</v>
      </c>
      <c r="M4850" s="23">
        <f t="shared" ca="1" si="655"/>
        <v>0.15860800513493356</v>
      </c>
      <c r="N4850" s="15">
        <f ca="1">_xlfn.NORM.INV(M4850,'Input Parameters'!$E$26,'Input Parameters'!$F$26)</f>
        <v>1.2995899001327301E-2</v>
      </c>
      <c r="O4850" s="8">
        <f t="shared" ca="1" si="656"/>
        <v>0.41295715315075432</v>
      </c>
      <c r="P4850" s="29">
        <f ca="1">_xlfn.LOGNORM.INV(O4850,'Input Parameters'!$H$27,'Input Parameters'!$I$27)</f>
        <v>1.2916313082009823</v>
      </c>
      <c r="Q4850" s="10"/>
      <c r="R4850" s="15">
        <f>'Input Parameters'!$E$28</f>
        <v>12.7</v>
      </c>
      <c r="S4850" s="10">
        <f t="shared" ca="1" si="657"/>
        <v>0.88322349994024651</v>
      </c>
      <c r="T4850" s="25">
        <f ca="1">_xlfn.LOGNORM.INV(S4850,'Input Parameters'!$H$29,'Input Parameters'!$I$29)</f>
        <v>66.564956682253623</v>
      </c>
      <c r="U4850" s="10">
        <f t="shared" ca="1" si="658"/>
        <v>0.88264970009112087</v>
      </c>
      <c r="V4850" s="29">
        <f ca="1">IF('Input Parameters'!$D$30="Beta",_xlfn.BETA.INV(U4850,'Input Parameters'!$L$30,'Input Parameters'!$M$30,'Input Parameters'!$J$30,'Input Parameters'!$K$30),IF('Input Parameters'!$D$30="LogNorm",_xlfn.LOGNORM.INV(U4850,'Input Parameters'!$H$30,'Input Parameters'!$I$30)))</f>
        <v>1.5965138589338097</v>
      </c>
      <c r="W4850" s="2">
        <f ca="1">N4850+(P4850-N4850)*(1-ERF((T4850-R4850)/(2*SQRT(L4850*'Input Parameters'!$E$31))))</f>
        <v>0.1103568062864687</v>
      </c>
      <c r="X4850">
        <f t="shared" ca="1" si="659"/>
        <v>1</v>
      </c>
      <c r="Y4850" s="7"/>
    </row>
    <row r="4851" spans="1:25" ht="15" customHeight="1" x14ac:dyDescent="0.3">
      <c r="A4851" s="130">
        <v>4844</v>
      </c>
      <c r="B4851" s="10">
        <f t="shared" ca="1" si="651"/>
        <v>0.81835199495565747</v>
      </c>
      <c r="C4851" s="57">
        <f ca="1">_xlfn.NORM.INV(B4851,'Input Parameters'!$E$19,'Input Parameters'!$F$19)</f>
        <v>644.11916333216743</v>
      </c>
      <c r="D4851" s="10">
        <f t="shared" ca="1" si="652"/>
        <v>0.82231931548734705</v>
      </c>
      <c r="E4851" s="59">
        <f ca="1">IF(_xlfn.NORM.INV(D4851,'Input Parameters'!$E$20,'Input Parameters'!$F$20)&lt;3500,3500,IF(_xlfn.NORM.INV(D4851,'Input Parameters'!$E$20,'Input Parameters'!$F$20)&gt;5500,5500,_xlfn.NORM.INV(D4851,'Input Parameters'!$E$20,'Input Parameters'!$F$20)))</f>
        <v>5446.9680065775538</v>
      </c>
      <c r="F4851" s="10">
        <f t="shared" ca="1" si="653"/>
        <v>0.9916989820646418</v>
      </c>
      <c r="G4851" s="61">
        <f ca="1">_xlfn.NORM.INV(F4851,'Input Parameters'!$E$21,'Input Parameters'!$F$21)</f>
        <v>303.67787982477671</v>
      </c>
      <c r="H4851" s="54">
        <f ca="1">EXP(E4851*(1/'Input Parameters'!$E$22-1/G4851))</f>
        <v>1.9225852860264667</v>
      </c>
      <c r="I4851" s="10">
        <f t="shared" ca="1" si="654"/>
        <v>0.22589421428969891</v>
      </c>
      <c r="J4851" s="29">
        <f ca="1">_xlfn.BETA.INV(I4851,'Input Parameters'!$L$24,'Input Parameters'!$M$24,'Input Parameters'!$J$24,'Input Parameters'!$K$24)</f>
        <v>0.48338880800254203</v>
      </c>
      <c r="K4851" s="156">
        <f ca="1">('Input Parameters'!$E$25/'Input Parameters'!$E$31)^$J4851</f>
        <v>3.1191405569329381E-2</v>
      </c>
      <c r="L4851" s="66">
        <f ca="1">$H4851*$C4851*'Input Parameters'!$E$23*K4851</f>
        <v>38.626626487437598</v>
      </c>
      <c r="M4851" s="23">
        <f t="shared" ca="1" si="655"/>
        <v>0.78141339950547284</v>
      </c>
      <c r="N4851" s="15">
        <f ca="1">_xlfn.NORM.INV(M4851,'Input Parameters'!$E$26,'Input Parameters'!$F$26)</f>
        <v>5.0316486359402508E-2</v>
      </c>
      <c r="O4851" s="8">
        <f t="shared" ca="1" si="656"/>
        <v>0.63002628591375065</v>
      </c>
      <c r="P4851" s="29">
        <f ca="1">_xlfn.LOGNORM.INV(O4851,'Input Parameters'!$H$27,'Input Parameters'!$I$27)</f>
        <v>1.6488173113487945</v>
      </c>
      <c r="Q4851" s="10"/>
      <c r="R4851" s="15">
        <f>'Input Parameters'!$E$28</f>
        <v>12.7</v>
      </c>
      <c r="S4851" s="10">
        <f t="shared" ca="1" si="657"/>
        <v>0.25839869202301846</v>
      </c>
      <c r="T4851" s="25">
        <f ca="1">_xlfn.LOGNORM.INV(S4851,'Input Parameters'!$H$29,'Input Parameters'!$I$29)</f>
        <v>54.143960249001132</v>
      </c>
      <c r="U4851" s="10">
        <f t="shared" ca="1" si="658"/>
        <v>0.77281292422040004</v>
      </c>
      <c r="V4851" s="29">
        <f ca="1">IF('Input Parameters'!$D$30="Beta",_xlfn.BETA.INV(U4851,'Input Parameters'!$L$30,'Input Parameters'!$M$30,'Input Parameters'!$J$30,'Input Parameters'!$K$30),IF('Input Parameters'!$D$30="LogNorm",_xlfn.LOGNORM.INV(U4851,'Input Parameters'!$H$30,'Input Parameters'!$I$30)))</f>
        <v>1.3420973607489839</v>
      </c>
      <c r="W4851" s="2">
        <f ca="1">N4851+(P4851-N4851)*(1-ERF((T4851-R4851)/(2*SQRT(L4851*'Input Parameters'!$E$31))))</f>
        <v>1.0689888156040943</v>
      </c>
      <c r="X4851">
        <f t="shared" ca="1" si="659"/>
        <v>1</v>
      </c>
      <c r="Y4851" s="7"/>
    </row>
    <row r="4852" spans="1:25" ht="15" customHeight="1" x14ac:dyDescent="0.3">
      <c r="A4852" s="130">
        <v>4845</v>
      </c>
      <c r="B4852" s="10">
        <f t="shared" ca="1" si="651"/>
        <v>0.21682597296561901</v>
      </c>
      <c r="C4852" s="57">
        <f ca="1">_xlfn.NORM.INV(B4852,'Input Parameters'!$E$19,'Input Parameters'!$F$19)</f>
        <v>501.14007342510479</v>
      </c>
      <c r="D4852" s="10">
        <f t="shared" ca="1" si="652"/>
        <v>0.11784043092551988</v>
      </c>
      <c r="E4852" s="59">
        <f ca="1">IF(_xlfn.NORM.INV(D4852,'Input Parameters'!$E$20,'Input Parameters'!$F$20)&lt;3500,3500,IF(_xlfn.NORM.INV(D4852,'Input Parameters'!$E$20,'Input Parameters'!$F$20)&gt;5500,5500,_xlfn.NORM.INV(D4852,'Input Parameters'!$E$20,'Input Parameters'!$F$20)))</f>
        <v>3969.9037950299848</v>
      </c>
      <c r="F4852" s="10">
        <f t="shared" ca="1" si="653"/>
        <v>0.6468086626607662</v>
      </c>
      <c r="G4852" s="61">
        <f ca="1">_xlfn.NORM.INV(F4852,'Input Parameters'!$E$21,'Input Parameters'!$F$21)</f>
        <v>287.81100887338579</v>
      </c>
      <c r="H4852" s="54">
        <f ca="1">EXP(E4852*(1/'Input Parameters'!$E$22-1/G4852))</f>
        <v>0.78326829861156166</v>
      </c>
      <c r="I4852" s="10">
        <f t="shared" ca="1" si="654"/>
        <v>0.62326713568345271</v>
      </c>
      <c r="J4852" s="29">
        <f ca="1">_xlfn.BETA.INV(I4852,'Input Parameters'!$L$24,'Input Parameters'!$M$24,'Input Parameters'!$J$24,'Input Parameters'!$K$24)</f>
        <v>0.65684497656960905</v>
      </c>
      <c r="K4852" s="156">
        <f ca="1">('Input Parameters'!$E$25/'Input Parameters'!$E$31)^$J4852</f>
        <v>8.9876057622696164E-3</v>
      </c>
      <c r="L4852" s="66">
        <f ca="1">$H4852*$C4852*'Input Parameters'!$E$23*K4852</f>
        <v>3.5278791195017605</v>
      </c>
      <c r="M4852" s="23">
        <f t="shared" ca="1" si="655"/>
        <v>0.68400547990524907</v>
      </c>
      <c r="N4852" s="15">
        <f ca="1">_xlfn.NORM.INV(M4852,'Input Parameters'!$E$26,'Input Parameters'!$F$26)</f>
        <v>4.4057511926883841E-2</v>
      </c>
      <c r="O4852" s="8">
        <f t="shared" ca="1" si="656"/>
        <v>0.75824450250651709</v>
      </c>
      <c r="P4852" s="29">
        <f ca="1">_xlfn.LOGNORM.INV(O4852,'Input Parameters'!$H$27,'Input Parameters'!$I$27)</f>
        <v>1.9409830054058754</v>
      </c>
      <c r="Q4852" s="10"/>
      <c r="R4852" s="15">
        <f>'Input Parameters'!$E$28</f>
        <v>12.7</v>
      </c>
      <c r="S4852" s="10">
        <f t="shared" ca="1" si="657"/>
        <v>0.74752994754281876</v>
      </c>
      <c r="T4852" s="25">
        <f ca="1">_xlfn.LOGNORM.INV(S4852,'Input Parameters'!$H$29,'Input Parameters'!$I$29)</f>
        <v>62.758171298213647</v>
      </c>
      <c r="U4852" s="10">
        <f t="shared" ca="1" si="658"/>
        <v>0.36602046882431494</v>
      </c>
      <c r="V4852" s="29">
        <f ca="1">IF('Input Parameters'!$D$30="Beta",_xlfn.BETA.INV(U4852,'Input Parameters'!$L$30,'Input Parameters'!$M$30,'Input Parameters'!$J$30,'Input Parameters'!$K$30),IF('Input Parameters'!$D$30="LogNorm",_xlfn.LOGNORM.INV(U4852,'Input Parameters'!$H$30,'Input Parameters'!$I$30)))</f>
        <v>0.87299812583549963</v>
      </c>
      <c r="W4852" s="2">
        <f ca="1">N4852+(P4852-N4852)*(1-ERF((T4852-R4852)/(2*SQRT(L4852*'Input Parameters'!$E$31))))</f>
        <v>0.15691182104559448</v>
      </c>
      <c r="X4852">
        <f t="shared" ca="1" si="659"/>
        <v>1</v>
      </c>
      <c r="Y4852" s="7"/>
    </row>
    <row r="4853" spans="1:25" ht="15" customHeight="1" x14ac:dyDescent="0.3">
      <c r="A4853" s="130">
        <v>4846</v>
      </c>
      <c r="B4853" s="10">
        <f t="shared" ca="1" si="651"/>
        <v>0.24500002205604754</v>
      </c>
      <c r="C4853" s="57">
        <f ca="1">_xlfn.NORM.INV(B4853,'Input Parameters'!$E$19,'Input Parameters'!$F$19)</f>
        <v>508.96891030623857</v>
      </c>
      <c r="D4853" s="10">
        <f t="shared" ca="1" si="652"/>
        <v>0.36093388825915462</v>
      </c>
      <c r="E4853" s="59">
        <f ca="1">IF(_xlfn.NORM.INV(D4853,'Input Parameters'!$E$20,'Input Parameters'!$F$20)&lt;3500,3500,IF(_xlfn.NORM.INV(D4853,'Input Parameters'!$E$20,'Input Parameters'!$F$20)&gt;5500,5500,_xlfn.NORM.INV(D4853,'Input Parameters'!$E$20,'Input Parameters'!$F$20)))</f>
        <v>4550.8254346303393</v>
      </c>
      <c r="F4853" s="10">
        <f t="shared" ca="1" si="653"/>
        <v>0.50732227245552552</v>
      </c>
      <c r="G4853" s="61">
        <f ca="1">_xlfn.NORM.INV(F4853,'Input Parameters'!$E$21,'Input Parameters'!$F$21)</f>
        <v>284.99427223208687</v>
      </c>
      <c r="H4853" s="54">
        <f ca="1">EXP(E4853*(1/'Input Parameters'!$E$22-1/G4853))</f>
        <v>0.6464224516555257</v>
      </c>
      <c r="I4853" s="10">
        <f t="shared" ca="1" si="654"/>
        <v>0.73584946132564444</v>
      </c>
      <c r="J4853" s="29">
        <f ca="1">_xlfn.BETA.INV(I4853,'Input Parameters'!$L$24,'Input Parameters'!$M$24,'Input Parameters'!$J$24,'Input Parameters'!$K$24)</f>
        <v>0.70457269918765719</v>
      </c>
      <c r="K4853" s="156">
        <f ca="1">('Input Parameters'!$E$25/'Input Parameters'!$E$31)^$J4853</f>
        <v>6.3819225660948697E-3</v>
      </c>
      <c r="L4853" s="66">
        <f ca="1">$H4853*$C4853*'Input Parameters'!$E$23*K4853</f>
        <v>2.0997095200252058</v>
      </c>
      <c r="M4853" s="23">
        <f t="shared" ca="1" si="655"/>
        <v>0.32951343548612499</v>
      </c>
      <c r="N4853" s="15">
        <f ca="1">_xlfn.NORM.INV(M4853,'Input Parameters'!$E$26,'Input Parameters'!$F$26)</f>
        <v>2.4733600643982785E-2</v>
      </c>
      <c r="O4853" s="8">
        <f t="shared" ca="1" si="656"/>
        <v>0.84294831512783652</v>
      </c>
      <c r="P4853" s="29">
        <f ca="1">_xlfn.LOGNORM.INV(O4853,'Input Parameters'!$H$27,'Input Parameters'!$I$27)</f>
        <v>2.22234853366241</v>
      </c>
      <c r="Q4853" s="10"/>
      <c r="R4853" s="15">
        <f>'Input Parameters'!$E$28</f>
        <v>12.7</v>
      </c>
      <c r="S4853" s="10">
        <f t="shared" ca="1" si="657"/>
        <v>0.62612250831174687</v>
      </c>
      <c r="T4853" s="25">
        <f ca="1">_xlfn.LOGNORM.INV(S4853,'Input Parameters'!$H$29,'Input Parameters'!$I$29)</f>
        <v>60.372834533999892</v>
      </c>
      <c r="U4853" s="10">
        <f t="shared" ca="1" si="658"/>
        <v>0.79205912413211732</v>
      </c>
      <c r="V4853" s="29">
        <f ca="1">IF('Input Parameters'!$D$30="Beta",_xlfn.BETA.INV(U4853,'Input Parameters'!$L$30,'Input Parameters'!$M$30,'Input Parameters'!$J$30,'Input Parameters'!$K$30),IF('Input Parameters'!$D$30="LogNorm",_xlfn.LOGNORM.INV(U4853,'Input Parameters'!$H$30,'Input Parameters'!$I$30)))</f>
        <v>1.3771844898117287</v>
      </c>
      <c r="W4853" s="2">
        <f ca="1">N4853+(P4853-N4853)*(1-ERF((T4853-R4853)/(2*SQRT(L4853*'Input Parameters'!$E$31))))</f>
        <v>6.8684826085884415E-2</v>
      </c>
      <c r="X4853">
        <f t="shared" ca="1" si="659"/>
        <v>1</v>
      </c>
      <c r="Y4853" s="7"/>
    </row>
    <row r="4854" spans="1:25" ht="15" customHeight="1" x14ac:dyDescent="0.3">
      <c r="A4854" s="130">
        <v>4847</v>
      </c>
      <c r="B4854" s="10">
        <f t="shared" ca="1" si="651"/>
        <v>6.2875270368441316E-2</v>
      </c>
      <c r="C4854" s="57">
        <f ca="1">_xlfn.NORM.INV(B4854,'Input Parameters'!$E$19,'Input Parameters'!$F$19)</f>
        <v>437.92405412147752</v>
      </c>
      <c r="D4854" s="10">
        <f t="shared" ca="1" si="652"/>
        <v>0.93271213248052665</v>
      </c>
      <c r="E4854" s="59">
        <f ca="1">IF(_xlfn.NORM.INV(D4854,'Input Parameters'!$E$20,'Input Parameters'!$F$20)&lt;3500,3500,IF(_xlfn.NORM.INV(D4854,'Input Parameters'!$E$20,'Input Parameters'!$F$20)&gt;5500,5500,_xlfn.NORM.INV(D4854,'Input Parameters'!$E$20,'Input Parameters'!$F$20)))</f>
        <v>5500</v>
      </c>
      <c r="F4854" s="10">
        <f t="shared" ca="1" si="653"/>
        <v>0.70591598628730146</v>
      </c>
      <c r="G4854" s="61">
        <f ca="1">_xlfn.NORM.INV(F4854,'Input Parameters'!$E$21,'Input Parameters'!$F$21)</f>
        <v>289.10613262771562</v>
      </c>
      <c r="H4854" s="54">
        <f ca="1">EXP(E4854*(1/'Input Parameters'!$E$22-1/G4854))</f>
        <v>0.77660427104184038</v>
      </c>
      <c r="I4854" s="10">
        <f t="shared" ca="1" si="654"/>
        <v>0.27209134740922514</v>
      </c>
      <c r="J4854" s="29">
        <f ca="1">_xlfn.BETA.INV(I4854,'Input Parameters'!$L$24,'Input Parameters'!$M$24,'Input Parameters'!$J$24,'Input Parameters'!$K$24)</f>
        <v>0.50755247534422376</v>
      </c>
      <c r="K4854" s="156">
        <f ca="1">('Input Parameters'!$E$25/'Input Parameters'!$E$31)^$J4854</f>
        <v>2.6227366103766667E-2</v>
      </c>
      <c r="L4854" s="66">
        <f ca="1">$H4854*$C4854*'Input Parameters'!$E$23*K4854</f>
        <v>8.9197617387881181</v>
      </c>
      <c r="M4854" s="23">
        <f t="shared" ca="1" si="655"/>
        <v>0.23790982738020616</v>
      </c>
      <c r="N4854" s="15">
        <f ca="1">_xlfn.NORM.INV(M4854,'Input Parameters'!$E$26,'Input Parameters'!$F$26)</f>
        <v>1.9026114157056906E-2</v>
      </c>
      <c r="O4854" s="8">
        <f t="shared" ca="1" si="656"/>
        <v>0.93840872766317618</v>
      </c>
      <c r="P4854" s="29">
        <f ca="1">_xlfn.LOGNORM.INV(O4854,'Input Parameters'!$H$27,'Input Parameters'!$I$27)</f>
        <v>2.8157011093589777</v>
      </c>
      <c r="Q4854" s="10"/>
      <c r="R4854" s="15">
        <f>'Input Parameters'!$E$28</f>
        <v>12.7</v>
      </c>
      <c r="S4854" s="10">
        <f t="shared" ca="1" si="657"/>
        <v>0.77276270672545155</v>
      </c>
      <c r="T4854" s="25">
        <f ca="1">_xlfn.LOGNORM.INV(S4854,'Input Parameters'!$H$29,'Input Parameters'!$I$29)</f>
        <v>63.333205069362251</v>
      </c>
      <c r="U4854" s="10">
        <f t="shared" ca="1" si="658"/>
        <v>0.36889720600965081</v>
      </c>
      <c r="V4854" s="29">
        <f ca="1">IF('Input Parameters'!$D$30="Beta",_xlfn.BETA.INV(U4854,'Input Parameters'!$L$30,'Input Parameters'!$M$30,'Input Parameters'!$J$30,'Input Parameters'!$K$30),IF('Input Parameters'!$D$30="LogNorm",_xlfn.LOGNORM.INV(U4854,'Input Parameters'!$H$30,'Input Parameters'!$I$30)))</f>
        <v>0.87563100258339788</v>
      </c>
      <c r="W4854" s="2">
        <f ca="1">N4854+(P4854-N4854)*(1-ERF((T4854-R4854)/(2*SQRT(L4854*'Input Parameters'!$E$31))))</f>
        <v>0.66396419957728325</v>
      </c>
      <c r="X4854">
        <f t="shared" ca="1" si="659"/>
        <v>1</v>
      </c>
      <c r="Y4854" s="7"/>
    </row>
    <row r="4855" spans="1:25" ht="15" customHeight="1" x14ac:dyDescent="0.3">
      <c r="A4855" s="130">
        <v>4848</v>
      </c>
      <c r="B4855" s="10">
        <f t="shared" ca="1" si="651"/>
        <v>0.62732928571553037</v>
      </c>
      <c r="C4855" s="57">
        <f ca="1">_xlfn.NORM.INV(B4855,'Input Parameters'!$E$19,'Input Parameters'!$F$19)</f>
        <v>594.74459701444289</v>
      </c>
      <c r="D4855" s="10">
        <f t="shared" ca="1" si="652"/>
        <v>0.44786588829629548</v>
      </c>
      <c r="E4855" s="59">
        <f ca="1">IF(_xlfn.NORM.INV(D4855,'Input Parameters'!$E$20,'Input Parameters'!$F$20)&lt;3500,3500,IF(_xlfn.NORM.INV(D4855,'Input Parameters'!$E$20,'Input Parameters'!$F$20)&gt;5500,5500,_xlfn.NORM.INV(D4855,'Input Parameters'!$E$20,'Input Parameters'!$F$20)))</f>
        <v>4708.2614803103334</v>
      </c>
      <c r="F4855" s="10">
        <f t="shared" ca="1" si="653"/>
        <v>0.34914417087596716</v>
      </c>
      <c r="G4855" s="61">
        <f ca="1">_xlfn.NORM.INV(F4855,'Input Parameters'!$E$21,'Input Parameters'!$F$21)</f>
        <v>281.8032120270164</v>
      </c>
      <c r="H4855" s="54">
        <f ca="1">EXP(E4855*(1/'Input Parameters'!$E$22-1/G4855))</f>
        <v>0.5280998196651876</v>
      </c>
      <c r="I4855" s="10">
        <f t="shared" ca="1" si="654"/>
        <v>0.12196737594934159</v>
      </c>
      <c r="J4855" s="29">
        <f ca="1">_xlfn.BETA.INV(I4855,'Input Parameters'!$L$24,'Input Parameters'!$M$24,'Input Parameters'!$J$24,'Input Parameters'!$K$24)</f>
        <v>0.41585346823644886</v>
      </c>
      <c r="K4855" s="156">
        <f ca="1">('Input Parameters'!$E$25/'Input Parameters'!$E$31)^$J4855</f>
        <v>5.0633356444782646E-2</v>
      </c>
      <c r="L4855" s="66">
        <f ca="1">$H4855*$C4855*'Input Parameters'!$E$23*K4855</f>
        <v>15.903153172929375</v>
      </c>
      <c r="M4855" s="23">
        <f t="shared" ca="1" si="655"/>
        <v>0.60875243143001367</v>
      </c>
      <c r="N4855" s="15">
        <f ca="1">_xlfn.NORM.INV(M4855,'Input Parameters'!$E$26,'Input Parameters'!$F$26)</f>
        <v>3.9797447168914528E-2</v>
      </c>
      <c r="O4855" s="8">
        <f t="shared" ca="1" si="656"/>
        <v>0.30045661731161755</v>
      </c>
      <c r="P4855" s="29">
        <f ca="1">_xlfn.LOGNORM.INV(O4855,'Input Parameters'!$H$27,'Input Parameters'!$I$27)</f>
        <v>1.1295193364725014</v>
      </c>
      <c r="Q4855" s="10"/>
      <c r="R4855" s="15">
        <f>'Input Parameters'!$E$28</f>
        <v>12.7</v>
      </c>
      <c r="S4855" s="10">
        <f t="shared" ca="1" si="657"/>
        <v>0.20592128476201788</v>
      </c>
      <c r="T4855" s="25">
        <f ca="1">_xlfn.LOGNORM.INV(S4855,'Input Parameters'!$H$29,'Input Parameters'!$I$29)</f>
        <v>53.106238499404583</v>
      </c>
      <c r="U4855" s="10">
        <f t="shared" ca="1" si="658"/>
        <v>6.0032138004511015E-2</v>
      </c>
      <c r="V4855" s="29">
        <f ca="1">IF('Input Parameters'!$D$30="Beta",_xlfn.BETA.INV(U4855,'Input Parameters'!$L$30,'Input Parameters'!$M$30,'Input Parameters'!$J$30,'Input Parameters'!$K$30),IF('Input Parameters'!$D$30="LogNorm",_xlfn.LOGNORM.INV(U4855,'Input Parameters'!$H$30,'Input Parameters'!$I$30)))</f>
        <v>0.54128729123286223</v>
      </c>
      <c r="W4855" s="2">
        <f ca="1">N4855+(P4855-N4855)*(1-ERF((T4855-R4855)/(2*SQRT(L4855*'Input Parameters'!$E$31))))</f>
        <v>0.55600688467465542</v>
      </c>
      <c r="X4855">
        <f t="shared" ca="1" si="659"/>
        <v>0</v>
      </c>
      <c r="Y4855" s="7"/>
    </row>
    <row r="4856" spans="1:25" ht="15" customHeight="1" x14ac:dyDescent="0.3">
      <c r="A4856" s="130">
        <v>4849</v>
      </c>
      <c r="B4856" s="10">
        <f t="shared" ca="1" si="651"/>
        <v>0.17018083220343572</v>
      </c>
      <c r="C4856" s="57">
        <f ca="1">_xlfn.NORM.INV(B4856,'Input Parameters'!$E$19,'Input Parameters'!$F$19)</f>
        <v>486.73339928577309</v>
      </c>
      <c r="D4856" s="10">
        <f t="shared" ca="1" si="652"/>
        <v>0.798088522595088</v>
      </c>
      <c r="E4856" s="59">
        <f ca="1">IF(_xlfn.NORM.INV(D4856,'Input Parameters'!$E$20,'Input Parameters'!$F$20)&lt;3500,3500,IF(_xlfn.NORM.INV(D4856,'Input Parameters'!$E$20,'Input Parameters'!$F$20)&gt;5500,5500,_xlfn.NORM.INV(D4856,'Input Parameters'!$E$20,'Input Parameters'!$F$20)))</f>
        <v>5384.3691625899501</v>
      </c>
      <c r="F4856" s="10">
        <f t="shared" ca="1" si="653"/>
        <v>0.2139595409559496</v>
      </c>
      <c r="G4856" s="61">
        <f ca="1">_xlfn.NORM.INV(F4856,'Input Parameters'!$E$21,'Input Parameters'!$F$21)</f>
        <v>278.61892550501852</v>
      </c>
      <c r="H4856" s="54">
        <f ca="1">EXP(E4856*(1/'Input Parameters'!$E$22-1/G4856))</f>
        <v>0.38731260731218276</v>
      </c>
      <c r="I4856" s="10">
        <f t="shared" ca="1" si="654"/>
        <v>0.44109907377985502</v>
      </c>
      <c r="J4856" s="29">
        <f ca="1">_xlfn.BETA.INV(I4856,'Input Parameters'!$L$24,'Input Parameters'!$M$24,'Input Parameters'!$J$24,'Input Parameters'!$K$24)</f>
        <v>0.5831327922380487</v>
      </c>
      <c r="K4856" s="156">
        <f ca="1">('Input Parameters'!$E$25/'Input Parameters'!$E$31)^$J4856</f>
        <v>1.525068412965404E-2</v>
      </c>
      <c r="L4856" s="66">
        <f ca="1">$H4856*$C4856*'Input Parameters'!$E$23*K4856</f>
        <v>2.8750281953770078</v>
      </c>
      <c r="M4856" s="23">
        <f t="shared" ca="1" si="655"/>
        <v>0.71729450993431909</v>
      </c>
      <c r="N4856" s="15">
        <f ca="1">_xlfn.NORM.INV(M4856,'Input Parameters'!$E$26,'Input Parameters'!$F$26)</f>
        <v>4.6071283925510145E-2</v>
      </c>
      <c r="O4856" s="8">
        <f t="shared" ca="1" si="656"/>
        <v>1.698029759884534E-3</v>
      </c>
      <c r="P4856" s="29">
        <f ca="1">_xlfn.LOGNORM.INV(O4856,'Input Parameters'!$H$27,'Input Parameters'!$I$27)</f>
        <v>0.38953901979880451</v>
      </c>
      <c r="Q4856" s="10"/>
      <c r="R4856" s="15">
        <f>'Input Parameters'!$E$28</f>
        <v>12.7</v>
      </c>
      <c r="S4856" s="10">
        <f t="shared" ca="1" si="657"/>
        <v>1.152498570435645E-3</v>
      </c>
      <c r="T4856" s="25">
        <f ca="1">_xlfn.LOGNORM.INV(S4856,'Input Parameters'!$H$29,'Input Parameters'!$I$29)</f>
        <v>41.357021071766056</v>
      </c>
      <c r="U4856" s="10">
        <f t="shared" ca="1" si="658"/>
        <v>0.56396793289007874</v>
      </c>
      <c r="V4856" s="29">
        <f ca="1">IF('Input Parameters'!$D$30="Beta",_xlfn.BETA.INV(U4856,'Input Parameters'!$L$30,'Input Parameters'!$M$30,'Input Parameters'!$J$30,'Input Parameters'!$K$30),IF('Input Parameters'!$D$30="LogNorm",_xlfn.LOGNORM.INV(U4856,'Input Parameters'!$H$30,'Input Parameters'!$I$30)))</f>
        <v>1.064719187586378</v>
      </c>
      <c r="W4856" s="2">
        <f ca="1">N4856+(P4856-N4856)*(1-ERF((T4856-R4856)/(2*SQRT(L4856*'Input Parameters'!$E$31))))</f>
        <v>0.12577568943637066</v>
      </c>
      <c r="X4856">
        <f t="shared" ca="1" si="659"/>
        <v>1</v>
      </c>
      <c r="Y4856" s="7"/>
    </row>
    <row r="4857" spans="1:25" ht="15" customHeight="1" x14ac:dyDescent="0.3">
      <c r="A4857" s="130">
        <v>4850</v>
      </c>
      <c r="B4857" s="10">
        <f t="shared" ca="1" si="651"/>
        <v>0.30094733243153238</v>
      </c>
      <c r="C4857" s="57">
        <f ca="1">_xlfn.NORM.INV(B4857,'Input Parameters'!$E$19,'Input Parameters'!$F$19)</f>
        <v>523.21822356043413</v>
      </c>
      <c r="D4857" s="10">
        <f t="shared" ca="1" si="652"/>
        <v>0.58379309500325516</v>
      </c>
      <c r="E4857" s="59">
        <f ca="1">IF(_xlfn.NORM.INV(D4857,'Input Parameters'!$E$20,'Input Parameters'!$F$20)&lt;3500,3500,IF(_xlfn.NORM.INV(D4857,'Input Parameters'!$E$20,'Input Parameters'!$F$20)&gt;5500,5500,_xlfn.NORM.INV(D4857,'Input Parameters'!$E$20,'Input Parameters'!$F$20)))</f>
        <v>4948.1247544739226</v>
      </c>
      <c r="F4857" s="10">
        <f t="shared" ca="1" si="653"/>
        <v>0.29485984366025619</v>
      </c>
      <c r="G4857" s="61">
        <f ca="1">_xlfn.NORM.INV(F4857,'Input Parameters'!$E$21,'Input Parameters'!$F$21)</f>
        <v>280.61155564532589</v>
      </c>
      <c r="H4857" s="54">
        <f ca="1">EXP(E4857*(1/'Input Parameters'!$E$22-1/G4857))</f>
        <v>0.47446718426493245</v>
      </c>
      <c r="I4857" s="10">
        <f t="shared" ca="1" si="654"/>
        <v>0.27730283166322567</v>
      </c>
      <c r="J4857" s="29">
        <f ca="1">_xlfn.BETA.INV(I4857,'Input Parameters'!$L$24,'Input Parameters'!$M$24,'Input Parameters'!$J$24,'Input Parameters'!$K$24)</f>
        <v>0.5101423280220555</v>
      </c>
      <c r="K4857" s="156">
        <f ca="1">('Input Parameters'!$E$25/'Input Parameters'!$E$31)^$J4857</f>
        <v>2.5744601165120749E-2</v>
      </c>
      <c r="L4857" s="66">
        <f ca="1">$H4857*$C4857*'Input Parameters'!$E$23*K4857</f>
        <v>6.3910940800908156</v>
      </c>
      <c r="M4857" s="23">
        <f t="shared" ca="1" si="655"/>
        <v>0.91793508718042482</v>
      </c>
      <c r="N4857" s="15">
        <f ca="1">_xlfn.NORM.INV(M4857,'Input Parameters'!$E$26,'Input Parameters'!$F$26)</f>
        <v>6.321762203548062E-2</v>
      </c>
      <c r="O4857" s="8">
        <f t="shared" ca="1" si="656"/>
        <v>0.53435200954578876</v>
      </c>
      <c r="P4857" s="29">
        <f ca="1">_xlfn.LOGNORM.INV(O4857,'Input Parameters'!$H$27,'Input Parameters'!$I$27)</f>
        <v>1.4789821159479473</v>
      </c>
      <c r="Q4857" s="10"/>
      <c r="R4857" s="15">
        <f>'Input Parameters'!$E$28</f>
        <v>12.7</v>
      </c>
      <c r="S4857" s="10">
        <f t="shared" ca="1" si="657"/>
        <v>0.5590887529328864</v>
      </c>
      <c r="T4857" s="25">
        <f ca="1">_xlfn.LOGNORM.INV(S4857,'Input Parameters'!$H$29,'Input Parameters'!$I$29)</f>
        <v>59.211898839667512</v>
      </c>
      <c r="U4857" s="10">
        <f t="shared" ca="1" si="658"/>
        <v>0.64805597030364459</v>
      </c>
      <c r="V4857" s="29">
        <f ca="1">IF('Input Parameters'!$D$30="Beta",_xlfn.BETA.INV(U4857,'Input Parameters'!$L$30,'Input Parameters'!$M$30,'Input Parameters'!$J$30,'Input Parameters'!$K$30),IF('Input Parameters'!$D$30="LogNorm",_xlfn.LOGNORM.INV(U4857,'Input Parameters'!$H$30,'Input Parameters'!$I$30)))</f>
        <v>1.1607758434606525</v>
      </c>
      <c r="W4857" s="2">
        <f ca="1">N4857+(P4857-N4857)*(1-ERF((T4857-R4857)/(2*SQRT(L4857*'Input Parameters'!$E$31))))</f>
        <v>0.33684906104517442</v>
      </c>
      <c r="X4857">
        <f t="shared" ca="1" si="659"/>
        <v>1</v>
      </c>
      <c r="Y4857" s="7"/>
    </row>
    <row r="4858" spans="1:25" ht="15" customHeight="1" x14ac:dyDescent="0.3">
      <c r="A4858" s="130">
        <v>4851</v>
      </c>
      <c r="B4858" s="10">
        <f t="shared" ca="1" si="651"/>
        <v>0.11371016811732726</v>
      </c>
      <c r="C4858" s="57">
        <f ca="1">_xlfn.NORM.INV(B4858,'Input Parameters'!$E$19,'Input Parameters'!$F$19)</f>
        <v>465.30590915089795</v>
      </c>
      <c r="D4858" s="10">
        <f t="shared" ca="1" si="652"/>
        <v>0.54433542562012971</v>
      </c>
      <c r="E4858" s="59">
        <f ca="1">IF(_xlfn.NORM.INV(D4858,'Input Parameters'!$E$20,'Input Parameters'!$F$20)&lt;3500,3500,IF(_xlfn.NORM.INV(D4858,'Input Parameters'!$E$20,'Input Parameters'!$F$20)&gt;5500,5500,_xlfn.NORM.INV(D4858,'Input Parameters'!$E$20,'Input Parameters'!$F$20)))</f>
        <v>4877.9535266158719</v>
      </c>
      <c r="F4858" s="10">
        <f t="shared" ca="1" si="653"/>
        <v>0.21153618894503701</v>
      </c>
      <c r="G4858" s="61">
        <f ca="1">_xlfn.NORM.INV(F4858,'Input Parameters'!$E$21,'Input Parameters'!$F$21)</f>
        <v>278.55333528489632</v>
      </c>
      <c r="H4858" s="54">
        <f ca="1">EXP(E4858*(1/'Input Parameters'!$E$22-1/G4858))</f>
        <v>0.42171133314658593</v>
      </c>
      <c r="I4858" s="10">
        <f t="shared" ca="1" si="654"/>
        <v>0.25944938344580493</v>
      </c>
      <c r="J4858" s="29">
        <f ca="1">_xlfn.BETA.INV(I4858,'Input Parameters'!$L$24,'Input Parameters'!$M$24,'Input Parameters'!$J$24,'Input Parameters'!$K$24)</f>
        <v>0.50116569499033614</v>
      </c>
      <c r="K4858" s="156">
        <f ca="1">('Input Parameters'!$E$25/'Input Parameters'!$E$31)^$J4858</f>
        <v>2.7456947902009806E-2</v>
      </c>
      <c r="L4858" s="66">
        <f ca="1">$H4858*$C4858*'Input Parameters'!$E$23*K4858</f>
        <v>5.3877334316447723</v>
      </c>
      <c r="M4858" s="23">
        <f t="shared" ca="1" si="655"/>
        <v>0.64923287340866698</v>
      </c>
      <c r="N4858" s="15">
        <f ca="1">_xlfn.NORM.INV(M4858,'Input Parameters'!$E$26,'Input Parameters'!$F$26)</f>
        <v>4.2048254393306277E-2</v>
      </c>
      <c r="O4858" s="8">
        <f t="shared" ca="1" si="656"/>
        <v>0.21920392277877199</v>
      </c>
      <c r="P4858" s="29">
        <f ca="1">_xlfn.LOGNORM.INV(O4858,'Input Parameters'!$H$27,'Input Parameters'!$I$27)</f>
        <v>1.0104486691121033</v>
      </c>
      <c r="Q4858" s="10"/>
      <c r="R4858" s="15">
        <f>'Input Parameters'!$E$28</f>
        <v>12.7</v>
      </c>
      <c r="S4858" s="10">
        <f t="shared" ca="1" si="657"/>
        <v>0.62331582901259175</v>
      </c>
      <c r="T4858" s="25">
        <f ca="1">_xlfn.LOGNORM.INV(S4858,'Input Parameters'!$H$29,'Input Parameters'!$I$29)</f>
        <v>60.32269662726074</v>
      </c>
      <c r="U4858" s="10">
        <f t="shared" ca="1" si="658"/>
        <v>0.58929364116051863</v>
      </c>
      <c r="V4858" s="29">
        <f ca="1">IF('Input Parameters'!$D$30="Beta",_xlfn.BETA.INV(U4858,'Input Parameters'!$L$30,'Input Parameters'!$M$30,'Input Parameters'!$J$30,'Input Parameters'!$K$30),IF('Input Parameters'!$D$30="LogNorm",_xlfn.LOGNORM.INV(U4858,'Input Parameters'!$H$30,'Input Parameters'!$I$30)))</f>
        <v>1.0922303271151121</v>
      </c>
      <c r="W4858" s="2">
        <f ca="1">N4858+(P4858-N4858)*(1-ERF((T4858-R4858)/(2*SQRT(L4858*'Input Parameters'!$E$31))))</f>
        <v>0.18425433397684737</v>
      </c>
      <c r="X4858">
        <f t="shared" ca="1" si="659"/>
        <v>1</v>
      </c>
      <c r="Y4858" s="7"/>
    </row>
    <row r="4859" spans="1:25" ht="15" customHeight="1" x14ac:dyDescent="0.3">
      <c r="A4859" s="130">
        <v>4852</v>
      </c>
      <c r="B4859" s="10">
        <f t="shared" ca="1" si="651"/>
        <v>0.20511857165908431</v>
      </c>
      <c r="C4859" s="57">
        <f ca="1">_xlfn.NORM.INV(B4859,'Input Parameters'!$E$19,'Input Parameters'!$F$19)</f>
        <v>497.7162458248298</v>
      </c>
      <c r="D4859" s="10">
        <f t="shared" ca="1" si="652"/>
        <v>0.2292346006305741</v>
      </c>
      <c r="E4859" s="59">
        <f ca="1">IF(_xlfn.NORM.INV(D4859,'Input Parameters'!$E$20,'Input Parameters'!$F$20)&lt;3500,3500,IF(_xlfn.NORM.INV(D4859,'Input Parameters'!$E$20,'Input Parameters'!$F$20)&gt;5500,5500,_xlfn.NORM.INV(D4859,'Input Parameters'!$E$20,'Input Parameters'!$F$20)))</f>
        <v>4281.0410832295147</v>
      </c>
      <c r="F4859" s="10">
        <f t="shared" ca="1" si="653"/>
        <v>0.57802951519675572</v>
      </c>
      <c r="G4859" s="61">
        <f ca="1">_xlfn.NORM.INV(F4859,'Input Parameters'!$E$21,'Input Parameters'!$F$21)</f>
        <v>286.39728069902526</v>
      </c>
      <c r="H4859" s="54">
        <f ca="1">EXP(E4859*(1/'Input Parameters'!$E$22-1/G4859))</f>
        <v>0.71401639496880498</v>
      </c>
      <c r="I4859" s="10">
        <f t="shared" ca="1" si="654"/>
        <v>0.98106245415093285</v>
      </c>
      <c r="J4859" s="29">
        <f ca="1">_xlfn.BETA.INV(I4859,'Input Parameters'!$L$24,'Input Parameters'!$M$24,'Input Parameters'!$J$24,'Input Parameters'!$K$24)</f>
        <v>0.8771068876105208</v>
      </c>
      <c r="K4859" s="156">
        <f ca="1">('Input Parameters'!$E$25/'Input Parameters'!$E$31)^$J4859</f>
        <v>1.8511131475438172E-3</v>
      </c>
      <c r="L4859" s="66">
        <f ca="1">$H4859*$C4859*'Input Parameters'!$E$23*K4859</f>
        <v>0.65784407284587043</v>
      </c>
      <c r="M4859" s="23">
        <f t="shared" ca="1" si="655"/>
        <v>0.62724578416094334</v>
      </c>
      <c r="N4859" s="15">
        <f ca="1">_xlfn.NORM.INV(M4859,'Input Parameters'!$E$26,'Input Parameters'!$F$26)</f>
        <v>4.0815917393638552E-2</v>
      </c>
      <c r="O4859" s="8">
        <f t="shared" ca="1" si="656"/>
        <v>0.93772788321029699</v>
      </c>
      <c r="P4859" s="29">
        <f ca="1">_xlfn.LOGNORM.INV(O4859,'Input Parameters'!$H$27,'Input Parameters'!$I$27)</f>
        <v>2.8087640724323979</v>
      </c>
      <c r="Q4859" s="10"/>
      <c r="R4859" s="15">
        <f>'Input Parameters'!$E$28</f>
        <v>12.7</v>
      </c>
      <c r="S4859" s="10">
        <f t="shared" ca="1" si="657"/>
        <v>0.99868192805322453</v>
      </c>
      <c r="T4859" s="25">
        <f ca="1">_xlfn.LOGNORM.INV(S4859,'Input Parameters'!$H$29,'Input Parameters'!$I$29)</f>
        <v>81.619391361997003</v>
      </c>
      <c r="U4859" s="10">
        <f t="shared" ca="1" si="658"/>
        <v>0.77740125708332519</v>
      </c>
      <c r="V4859" s="29">
        <f ca="1">IF('Input Parameters'!$D$30="Beta",_xlfn.BETA.INV(U4859,'Input Parameters'!$L$30,'Input Parameters'!$M$30,'Input Parameters'!$J$30,'Input Parameters'!$K$30),IF('Input Parameters'!$D$30="LogNorm",_xlfn.LOGNORM.INV(U4859,'Input Parameters'!$H$30,'Input Parameters'!$I$30)))</f>
        <v>1.3502211530337902</v>
      </c>
      <c r="W4859" s="2">
        <f ca="1">N4859+(P4859-N4859)*(1-ERF((T4859-R4859)/(2*SQRT(L4859*'Input Parameters'!$E$31))))</f>
        <v>4.0815922577047518E-2</v>
      </c>
      <c r="X4859">
        <f t="shared" ca="1" si="659"/>
        <v>1</v>
      </c>
      <c r="Y4859" s="7"/>
    </row>
    <row r="4860" spans="1:25" ht="15" customHeight="1" x14ac:dyDescent="0.3">
      <c r="A4860" s="130">
        <v>4853</v>
      </c>
      <c r="B4860" s="10">
        <f t="shared" ca="1" si="651"/>
        <v>0.95401158389846319</v>
      </c>
      <c r="C4860" s="57">
        <f ca="1">_xlfn.NORM.INV(B4860,'Input Parameters'!$E$19,'Input Parameters'!$F$19)</f>
        <v>709.68764174945977</v>
      </c>
      <c r="D4860" s="10">
        <f t="shared" ca="1" si="652"/>
        <v>9.7243774191823507E-2</v>
      </c>
      <c r="E4860" s="59">
        <f ca="1">IF(_xlfn.NORM.INV(D4860,'Input Parameters'!$E$20,'Input Parameters'!$F$20)&lt;3500,3500,IF(_xlfn.NORM.INV(D4860,'Input Parameters'!$E$20,'Input Parameters'!$F$20)&gt;5500,5500,_xlfn.NORM.INV(D4860,'Input Parameters'!$E$20,'Input Parameters'!$F$20)))</f>
        <v>3891.8076970233974</v>
      </c>
      <c r="F4860" s="10">
        <f t="shared" ca="1" si="653"/>
        <v>0.57810265160750118</v>
      </c>
      <c r="G4860" s="61">
        <f ca="1">_xlfn.NORM.INV(F4860,'Input Parameters'!$E$21,'Input Parameters'!$F$21)</f>
        <v>286.39874985865572</v>
      </c>
      <c r="H4860" s="54">
        <f ca="1">EXP(E4860*(1/'Input Parameters'!$E$22-1/G4860))</f>
        <v>0.7362738027635406</v>
      </c>
      <c r="I4860" s="10">
        <f t="shared" ca="1" si="654"/>
        <v>0.94487347609890637</v>
      </c>
      <c r="J4860" s="29">
        <f ca="1">_xlfn.BETA.INV(I4860,'Input Parameters'!$L$24,'Input Parameters'!$M$24,'Input Parameters'!$J$24,'Input Parameters'!$K$24)</f>
        <v>0.82935559128438396</v>
      </c>
      <c r="K4860" s="156">
        <f ca="1">('Input Parameters'!$E$25/'Input Parameters'!$E$31)^$J4860</f>
        <v>2.6073473479062037E-3</v>
      </c>
      <c r="L4860" s="66">
        <f ca="1">$H4860*$C4860*'Input Parameters'!$E$23*K4860</f>
        <v>1.362402657483581</v>
      </c>
      <c r="M4860" s="23">
        <f t="shared" ca="1" si="655"/>
        <v>0.65056974688730795</v>
      </c>
      <c r="N4860" s="15">
        <f ca="1">_xlfn.NORM.INV(M4860,'Input Parameters'!$E$26,'Input Parameters'!$F$26)</f>
        <v>4.2124041534991913E-2</v>
      </c>
      <c r="O4860" s="8">
        <f t="shared" ca="1" si="656"/>
        <v>0.57763466949421083</v>
      </c>
      <c r="P4860" s="29">
        <f ca="1">_xlfn.LOGNORM.INV(O4860,'Input Parameters'!$H$27,'Input Parameters'!$I$27)</f>
        <v>1.552484164473019</v>
      </c>
      <c r="Q4860" s="10"/>
      <c r="R4860" s="15">
        <f>'Input Parameters'!$E$28</f>
        <v>12.7</v>
      </c>
      <c r="S4860" s="10">
        <f t="shared" ca="1" si="657"/>
        <v>0.93461828592313956</v>
      </c>
      <c r="T4860" s="25">
        <f ca="1">_xlfn.LOGNORM.INV(S4860,'Input Parameters'!$H$29,'Input Parameters'!$I$29)</f>
        <v>68.998720334384643</v>
      </c>
      <c r="U4860" s="10">
        <f t="shared" ca="1" si="658"/>
        <v>0.12345664442288795</v>
      </c>
      <c r="V4860" s="29">
        <f ca="1">IF('Input Parameters'!$D$30="Beta",_xlfn.BETA.INV(U4860,'Input Parameters'!$L$30,'Input Parameters'!$M$30,'Input Parameters'!$J$30,'Input Parameters'!$K$30),IF('Input Parameters'!$D$30="LogNorm",_xlfn.LOGNORM.INV(U4860,'Input Parameters'!$H$30,'Input Parameters'!$I$30)))</f>
        <v>0.63292843071567317</v>
      </c>
      <c r="W4860" s="2">
        <f ca="1">N4860+(P4860-N4860)*(1-ERF((T4860-R4860)/(2*SQRT(L4860*'Input Parameters'!$E$31))))</f>
        <v>4.3103058706623308E-2</v>
      </c>
      <c r="X4860">
        <f t="shared" ca="1" si="659"/>
        <v>1</v>
      </c>
      <c r="Y4860" s="7"/>
    </row>
    <row r="4861" spans="1:25" ht="15" customHeight="1" x14ac:dyDescent="0.3">
      <c r="A4861" s="130">
        <v>4854</v>
      </c>
      <c r="B4861" s="10">
        <f t="shared" ca="1" si="651"/>
        <v>0.7554580849368312</v>
      </c>
      <c r="C4861" s="57">
        <f ca="1">_xlfn.NORM.INV(B4861,'Input Parameters'!$E$19,'Input Parameters'!$F$19)</f>
        <v>625.75428909396692</v>
      </c>
      <c r="D4861" s="10">
        <f t="shared" ca="1" si="652"/>
        <v>0.29970538369455468</v>
      </c>
      <c r="E4861" s="59">
        <f ca="1">IF(_xlfn.NORM.INV(D4861,'Input Parameters'!$E$20,'Input Parameters'!$F$20)&lt;3500,3500,IF(_xlfn.NORM.INV(D4861,'Input Parameters'!$E$20,'Input Parameters'!$F$20)&gt;5500,5500,_xlfn.NORM.INV(D4861,'Input Parameters'!$E$20,'Input Parameters'!$F$20)))</f>
        <v>4432.3263662890695</v>
      </c>
      <c r="F4861" s="10">
        <f t="shared" ca="1" si="653"/>
        <v>0.76441726587109826</v>
      </c>
      <c r="G4861" s="61">
        <f ca="1">_xlfn.NORM.INV(F4861,'Input Parameters'!$E$21,'Input Parameters'!$F$21)</f>
        <v>290.51379065678248</v>
      </c>
      <c r="H4861" s="54">
        <f ca="1">EXP(E4861*(1/'Input Parameters'!$E$22-1/G4861))</f>
        <v>0.87856987469472181</v>
      </c>
      <c r="I4861" s="10">
        <f t="shared" ca="1" si="654"/>
        <v>0.28114494354994235</v>
      </c>
      <c r="J4861" s="29">
        <f ca="1">_xlfn.BETA.INV(I4861,'Input Parameters'!$L$24,'Input Parameters'!$M$24,'Input Parameters'!$J$24,'Input Parameters'!$K$24)</f>
        <v>0.51203647650742334</v>
      </c>
      <c r="K4861" s="156">
        <f ca="1">('Input Parameters'!$E$25/'Input Parameters'!$E$31)^$J4861</f>
        <v>2.5397155436804264E-2</v>
      </c>
      <c r="L4861" s="66">
        <f ca="1">$H4861*$C4861*'Input Parameters'!$E$23*K4861</f>
        <v>13.962565378631618</v>
      </c>
      <c r="M4861" s="23">
        <f t="shared" ca="1" si="655"/>
        <v>0.42985310358669593</v>
      </c>
      <c r="N4861" s="15">
        <f ca="1">_xlfn.NORM.INV(M4861,'Input Parameters'!$E$26,'Input Parameters'!$F$26)</f>
        <v>3.0288288560565917E-2</v>
      </c>
      <c r="O4861" s="8">
        <f t="shared" ca="1" si="656"/>
        <v>0.64137682484392911</v>
      </c>
      <c r="P4861" s="29">
        <f ca="1">_xlfn.LOGNORM.INV(O4861,'Input Parameters'!$H$27,'Input Parameters'!$I$27)</f>
        <v>1.6710083157798126</v>
      </c>
      <c r="Q4861" s="10"/>
      <c r="R4861" s="15">
        <f>'Input Parameters'!$E$28</f>
        <v>12.7</v>
      </c>
      <c r="S4861" s="10">
        <f t="shared" ca="1" si="657"/>
        <v>1.2742178942904081E-2</v>
      </c>
      <c r="T4861" s="25">
        <f ca="1">_xlfn.LOGNORM.INV(S4861,'Input Parameters'!$H$29,'Input Parameters'!$I$29)</f>
        <v>45.313990022403644</v>
      </c>
      <c r="U4861" s="10">
        <f t="shared" ca="1" si="658"/>
        <v>0.7715922756393524</v>
      </c>
      <c r="V4861" s="29">
        <f ca="1">IF('Input Parameters'!$D$30="Beta",_xlfn.BETA.INV(U4861,'Input Parameters'!$L$30,'Input Parameters'!$M$30,'Input Parameters'!$J$30,'Input Parameters'!$K$30),IF('Input Parameters'!$D$30="LogNorm",_xlfn.LOGNORM.INV(U4861,'Input Parameters'!$H$30,'Input Parameters'!$I$30)))</f>
        <v>1.3399599837317457</v>
      </c>
      <c r="W4861" s="2">
        <f ca="1">N4861+(P4861-N4861)*(1-ERF((T4861-R4861)/(2*SQRT(L4861*'Input Parameters'!$E$31))))</f>
        <v>0.91155376151898249</v>
      </c>
      <c r="X4861">
        <f t="shared" ca="1" si="659"/>
        <v>1</v>
      </c>
      <c r="Y4861" s="7"/>
    </row>
    <row r="4862" spans="1:25" ht="15" customHeight="1" x14ac:dyDescent="0.3">
      <c r="A4862" s="130">
        <v>4855</v>
      </c>
      <c r="B4862" s="10">
        <f t="shared" ca="1" si="651"/>
        <v>7.5435112122110182E-2</v>
      </c>
      <c r="C4862" s="57">
        <f ca="1">_xlfn.NORM.INV(B4862,'Input Parameters'!$E$19,'Input Parameters'!$F$19)</f>
        <v>445.91875370104134</v>
      </c>
      <c r="D4862" s="10">
        <f t="shared" ca="1" si="652"/>
        <v>0.85390620681746798</v>
      </c>
      <c r="E4862" s="59">
        <f ca="1">IF(_xlfn.NORM.INV(D4862,'Input Parameters'!$E$20,'Input Parameters'!$F$20)&lt;3500,3500,IF(_xlfn.NORM.INV(D4862,'Input Parameters'!$E$20,'Input Parameters'!$F$20)&gt;5500,5500,_xlfn.NORM.INV(D4862,'Input Parameters'!$E$20,'Input Parameters'!$F$20)))</f>
        <v>5500</v>
      </c>
      <c r="F4862" s="10">
        <f t="shared" ca="1" si="653"/>
        <v>0.76144561049332626</v>
      </c>
      <c r="G4862" s="61">
        <f ca="1">_xlfn.NORM.INV(F4862,'Input Parameters'!$E$21,'Input Parameters'!$F$21)</f>
        <v>290.4381486992217</v>
      </c>
      <c r="H4862" s="54">
        <f ca="1">EXP(E4862*(1/'Input Parameters'!$E$22-1/G4862))</f>
        <v>0.84740612323433073</v>
      </c>
      <c r="I4862" s="10">
        <f t="shared" ca="1" si="654"/>
        <v>0.48466827633282172</v>
      </c>
      <c r="J4862" s="29">
        <f ca="1">_xlfn.BETA.INV(I4862,'Input Parameters'!$L$24,'Input Parameters'!$M$24,'Input Parameters'!$J$24,'Input Parameters'!$K$24)</f>
        <v>0.60095842187121074</v>
      </c>
      <c r="K4862" s="156">
        <f ca="1">('Input Parameters'!$E$25/'Input Parameters'!$E$31)^$J4862</f>
        <v>1.3420070140312323E-2</v>
      </c>
      <c r="L4862" s="66">
        <f ca="1">$H4862*$C4862*'Input Parameters'!$E$23*K4862</f>
        <v>5.0710993733744116</v>
      </c>
      <c r="M4862" s="23">
        <f t="shared" ca="1" si="655"/>
        <v>0.68640451259154023</v>
      </c>
      <c r="N4862" s="15">
        <f ca="1">_xlfn.NORM.INV(M4862,'Input Parameters'!$E$26,'Input Parameters'!$F$26)</f>
        <v>4.41993715414713E-2</v>
      </c>
      <c r="O4862" s="8">
        <f t="shared" ca="1" si="656"/>
        <v>0.41939909127602293</v>
      </c>
      <c r="P4862" s="29">
        <f ca="1">_xlfn.LOGNORM.INV(O4862,'Input Parameters'!$H$27,'Input Parameters'!$I$27)</f>
        <v>1.3011022630950611</v>
      </c>
      <c r="Q4862" s="10"/>
      <c r="R4862" s="15">
        <f>'Input Parameters'!$E$28</f>
        <v>12.7</v>
      </c>
      <c r="S4862" s="10">
        <f t="shared" ca="1" si="657"/>
        <v>0.64664166725034811</v>
      </c>
      <c r="T4862" s="25">
        <f ca="1">_xlfn.LOGNORM.INV(S4862,'Input Parameters'!$H$29,'Input Parameters'!$I$29)</f>
        <v>60.74452998364189</v>
      </c>
      <c r="U4862" s="10">
        <f t="shared" ca="1" si="658"/>
        <v>0.27149569069336088</v>
      </c>
      <c r="V4862" s="29">
        <f ca="1">IF('Input Parameters'!$D$30="Beta",_xlfn.BETA.INV(U4862,'Input Parameters'!$L$30,'Input Parameters'!$M$30,'Input Parameters'!$J$30,'Input Parameters'!$K$30),IF('Input Parameters'!$D$30="LogNorm",_xlfn.LOGNORM.INV(U4862,'Input Parameters'!$H$30,'Input Parameters'!$I$30)))</f>
        <v>0.78609942871689886</v>
      </c>
      <c r="W4862" s="2">
        <f ca="1">N4862+(P4862-N4862)*(1-ERF((T4862-R4862)/(2*SQRT(L4862*'Input Parameters'!$E$31))))</f>
        <v>0.20935348310514146</v>
      </c>
      <c r="X4862">
        <f t="shared" ca="1" si="659"/>
        <v>1</v>
      </c>
      <c r="Y4862" s="7"/>
    </row>
    <row r="4863" spans="1:25" ht="15" customHeight="1" x14ac:dyDescent="0.3">
      <c r="A4863" s="130">
        <v>4856</v>
      </c>
      <c r="B4863" s="10">
        <f t="shared" ca="1" si="651"/>
        <v>0.41818473178492643</v>
      </c>
      <c r="C4863" s="57">
        <f ca="1">_xlfn.NORM.INV(B4863,'Input Parameters'!$E$19,'Input Parameters'!$F$19)</f>
        <v>549.84740687196984</v>
      </c>
      <c r="D4863" s="10">
        <f t="shared" ca="1" si="652"/>
        <v>0.68209380496951788</v>
      </c>
      <c r="E4863" s="59">
        <f ca="1">IF(_xlfn.NORM.INV(D4863,'Input Parameters'!$E$20,'Input Parameters'!$F$20)&lt;3500,3500,IF(_xlfn.NORM.INV(D4863,'Input Parameters'!$E$20,'Input Parameters'!$F$20)&gt;5500,5500,_xlfn.NORM.INV(D4863,'Input Parameters'!$E$20,'Input Parameters'!$F$20)))</f>
        <v>5131.4932907782941</v>
      </c>
      <c r="F4863" s="10">
        <f t="shared" ca="1" si="653"/>
        <v>0.14027240729778967</v>
      </c>
      <c r="G4863" s="61">
        <f ca="1">_xlfn.NORM.INV(F4863,'Input Parameters'!$E$21,'Input Parameters'!$F$21)</f>
        <v>276.36830333051353</v>
      </c>
      <c r="H4863" s="54">
        <f ca="1">EXP(E4863*(1/'Input Parameters'!$E$22-1/G4863))</f>
        <v>0.34855444852499279</v>
      </c>
      <c r="I4863" s="10">
        <f t="shared" ca="1" si="654"/>
        <v>0.36236895127798474</v>
      </c>
      <c r="J4863" s="29">
        <f ca="1">_xlfn.BETA.INV(I4863,'Input Parameters'!$L$24,'Input Parameters'!$M$24,'Input Parameters'!$J$24,'Input Parameters'!$K$24)</f>
        <v>0.54965212129965046</v>
      </c>
      <c r="K4863" s="156">
        <f ca="1">('Input Parameters'!$E$25/'Input Parameters'!$E$31)^$J4863</f>
        <v>1.9390816038408958E-2</v>
      </c>
      <c r="L4863" s="66">
        <f ca="1">$H4863*$C4863*'Input Parameters'!$E$23*K4863</f>
        <v>3.7162840152983292</v>
      </c>
      <c r="M4863" s="23">
        <f t="shared" ca="1" si="655"/>
        <v>0.67519845775023501</v>
      </c>
      <c r="N4863" s="15">
        <f ca="1">_xlfn.NORM.INV(M4863,'Input Parameters'!$E$26,'Input Parameters'!$F$26)</f>
        <v>4.3540586893151122E-2</v>
      </c>
      <c r="O4863" s="8">
        <f t="shared" ca="1" si="656"/>
        <v>9.2548378293692002E-3</v>
      </c>
      <c r="P4863" s="29">
        <f ca="1">_xlfn.LOGNORM.INV(O4863,'Input Parameters'!$H$27,'Input Parameters'!$I$27)</f>
        <v>0.50218757599998654</v>
      </c>
      <c r="Q4863" s="10"/>
      <c r="R4863" s="15">
        <f>'Input Parameters'!$E$28</f>
        <v>12.7</v>
      </c>
      <c r="S4863" s="10">
        <f t="shared" ca="1" si="657"/>
        <v>0.68615719540178843</v>
      </c>
      <c r="T4863" s="25">
        <f ca="1">_xlfn.LOGNORM.INV(S4863,'Input Parameters'!$H$29,'Input Parameters'!$I$29)</f>
        <v>61.490525988134081</v>
      </c>
      <c r="U4863" s="10">
        <f t="shared" ca="1" si="658"/>
        <v>0.7068810121223047</v>
      </c>
      <c r="V4863" s="29">
        <f ca="1">IF('Input Parameters'!$D$30="Beta",_xlfn.BETA.INV(U4863,'Input Parameters'!$L$30,'Input Parameters'!$M$30,'Input Parameters'!$J$30,'Input Parameters'!$K$30),IF('Input Parameters'!$D$30="LogNorm",_xlfn.LOGNORM.INV(U4863,'Input Parameters'!$H$30,'Input Parameters'!$I$30)))</f>
        <v>1.2384337281922726</v>
      </c>
      <c r="W4863" s="2">
        <f ca="1">N4863+(P4863-N4863)*(1-ERF((T4863-R4863)/(2*SQRT(L4863*'Input Parameters'!$E$31))))</f>
        <v>7.7256440169996637E-2</v>
      </c>
      <c r="X4863">
        <f t="shared" ca="1" si="659"/>
        <v>1</v>
      </c>
      <c r="Y4863" s="7"/>
    </row>
    <row r="4864" spans="1:25" ht="15" customHeight="1" x14ac:dyDescent="0.3">
      <c r="A4864" s="130">
        <v>4857</v>
      </c>
      <c r="B4864" s="10">
        <f t="shared" ca="1" si="651"/>
        <v>0.66597984372726038</v>
      </c>
      <c r="C4864" s="57">
        <f ca="1">_xlfn.NORM.INV(B4864,'Input Parameters'!$E$19,'Input Parameters'!$F$19)</f>
        <v>603.53690505327438</v>
      </c>
      <c r="D4864" s="10">
        <f t="shared" ca="1" si="652"/>
        <v>6.5263363665362117E-3</v>
      </c>
      <c r="E4864" s="59">
        <f ca="1">IF(_xlfn.NORM.INV(D4864,'Input Parameters'!$E$20,'Input Parameters'!$F$20)&lt;3500,3500,IF(_xlfn.NORM.INV(D4864,'Input Parameters'!$E$20,'Input Parameters'!$F$20)&gt;5500,5500,_xlfn.NORM.INV(D4864,'Input Parameters'!$E$20,'Input Parameters'!$F$20)))</f>
        <v>3500</v>
      </c>
      <c r="F4864" s="10">
        <f t="shared" ca="1" si="653"/>
        <v>0.45523607070617811</v>
      </c>
      <c r="G4864" s="61">
        <f ca="1">_xlfn.NORM.INV(F4864,'Input Parameters'!$E$21,'Input Parameters'!$F$21)</f>
        <v>283.96619781176435</v>
      </c>
      <c r="H4864" s="54">
        <f ca="1">EXP(E4864*(1/'Input Parameters'!$E$22-1/G4864))</f>
        <v>0.68384898839316899</v>
      </c>
      <c r="I4864" s="10">
        <f t="shared" ca="1" si="654"/>
        <v>0.74745218631120502</v>
      </c>
      <c r="J4864" s="29">
        <f ca="1">_xlfn.BETA.INV(I4864,'Input Parameters'!$L$24,'Input Parameters'!$M$24,'Input Parameters'!$J$24,'Input Parameters'!$K$24)</f>
        <v>0.70980478141085679</v>
      </c>
      <c r="K4864" s="156">
        <f ca="1">('Input Parameters'!$E$25/'Input Parameters'!$E$31)^$J4864</f>
        <v>6.1468318520279657E-3</v>
      </c>
      <c r="L4864" s="66">
        <f ca="1">$H4864*$C4864*'Input Parameters'!$E$23*K4864</f>
        <v>2.5369702434692631</v>
      </c>
      <c r="M4864" s="23">
        <f t="shared" ca="1" si="655"/>
        <v>0.51644120220107981</v>
      </c>
      <c r="N4864" s="15">
        <f ca="1">_xlfn.NORM.INV(M4864,'Input Parameters'!$E$26,'Input Parameters'!$F$26)</f>
        <v>3.486569675863925E-2</v>
      </c>
      <c r="O4864" s="8">
        <f t="shared" ca="1" si="656"/>
        <v>0.1106449486204405</v>
      </c>
      <c r="P4864" s="29">
        <f ca="1">_xlfn.LOGNORM.INV(O4864,'Input Parameters'!$H$27,'Input Parameters'!$I$27)</f>
        <v>0.82869482521103477</v>
      </c>
      <c r="Q4864" s="10"/>
      <c r="R4864" s="15">
        <f>'Input Parameters'!$E$28</f>
        <v>12.7</v>
      </c>
      <c r="S4864" s="10">
        <f t="shared" ca="1" si="657"/>
        <v>3.777481005396599E-2</v>
      </c>
      <c r="T4864" s="25">
        <f ca="1">_xlfn.LOGNORM.INV(S4864,'Input Parameters'!$H$29,'Input Parameters'!$I$29)</f>
        <v>47.698969295584853</v>
      </c>
      <c r="U4864" s="10">
        <f t="shared" ca="1" si="658"/>
        <v>0.25342398115985543</v>
      </c>
      <c r="V4864" s="29">
        <f ca="1">IF('Input Parameters'!$D$30="Beta",_xlfn.BETA.INV(U4864,'Input Parameters'!$L$30,'Input Parameters'!$M$30,'Input Parameters'!$J$30,'Input Parameters'!$K$30),IF('Input Parameters'!$D$30="LogNorm",_xlfn.LOGNORM.INV(U4864,'Input Parameters'!$H$30,'Input Parameters'!$I$30)))</f>
        <v>0.76909435106511403</v>
      </c>
      <c r="W4864" s="2">
        <f ca="1">N4864+(P4864-N4864)*(1-ERF((T4864-R4864)/(2*SQRT(L4864*'Input Parameters'!$E$31))))</f>
        <v>0.1303179670214899</v>
      </c>
      <c r="X4864">
        <f t="shared" ca="1" si="659"/>
        <v>1</v>
      </c>
      <c r="Y4864" s="7"/>
    </row>
    <row r="4865" spans="1:25" ht="15" customHeight="1" x14ac:dyDescent="0.3">
      <c r="A4865" s="130">
        <v>4858</v>
      </c>
      <c r="B4865" s="10">
        <f t="shared" ca="1" si="651"/>
        <v>0.3666444188639415</v>
      </c>
      <c r="C4865" s="57">
        <f ca="1">_xlfn.NORM.INV(B4865,'Input Parameters'!$E$19,'Input Parameters'!$F$19)</f>
        <v>538.50629317401911</v>
      </c>
      <c r="D4865" s="10">
        <f t="shared" ca="1" si="652"/>
        <v>0.9579579603750471</v>
      </c>
      <c r="E4865" s="59">
        <f ca="1">IF(_xlfn.NORM.INV(D4865,'Input Parameters'!$E$20,'Input Parameters'!$F$20)&lt;3500,3500,IF(_xlfn.NORM.INV(D4865,'Input Parameters'!$E$20,'Input Parameters'!$F$20)&gt;5500,5500,_xlfn.NORM.INV(D4865,'Input Parameters'!$E$20,'Input Parameters'!$F$20)))</f>
        <v>5500</v>
      </c>
      <c r="F4865" s="10">
        <f t="shared" ca="1" si="653"/>
        <v>0.40329196886240681</v>
      </c>
      <c r="G4865" s="61">
        <f ca="1">_xlfn.NORM.INV(F4865,'Input Parameters'!$E$21,'Input Parameters'!$F$21)</f>
        <v>282.92559431461996</v>
      </c>
      <c r="H4865" s="54">
        <f ca="1">EXP(E4865*(1/'Input Parameters'!$E$22-1/G4865))</f>
        <v>0.51252337084975164</v>
      </c>
      <c r="I4865" s="10">
        <f t="shared" ca="1" si="654"/>
        <v>0.42214945937851678</v>
      </c>
      <c r="J4865" s="29">
        <f ca="1">_xlfn.BETA.INV(I4865,'Input Parameters'!$L$24,'Input Parameters'!$M$24,'Input Parameters'!$J$24,'Input Parameters'!$K$24)</f>
        <v>0.57525397139347911</v>
      </c>
      <c r="K4865" s="156">
        <f ca="1">('Input Parameters'!$E$25/'Input Parameters'!$E$31)^$J4865</f>
        <v>1.6137462951440557E-2</v>
      </c>
      <c r="L4865" s="66">
        <f ca="1">$H4865*$C4865*'Input Parameters'!$E$23*K4865</f>
        <v>4.4538923401608264</v>
      </c>
      <c r="M4865" s="23">
        <f t="shared" ca="1" si="655"/>
        <v>4.9101735942371216E-2</v>
      </c>
      <c r="N4865" s="15">
        <f ca="1">_xlfn.NORM.INV(M4865,'Input Parameters'!$E$26,'Input Parameters'!$F$26)</f>
        <v>-7.261516484307895E-4</v>
      </c>
      <c r="O4865" s="8">
        <f t="shared" ca="1" si="656"/>
        <v>3.027514393359243E-2</v>
      </c>
      <c r="P4865" s="29">
        <f ca="1">_xlfn.LOGNORM.INV(O4865,'Input Parameters'!$H$27,'Input Parameters'!$I$27)</f>
        <v>0.62058694807607295</v>
      </c>
      <c r="Q4865" s="10"/>
      <c r="R4865" s="15">
        <f>'Input Parameters'!$E$28</f>
        <v>12.7</v>
      </c>
      <c r="S4865" s="10">
        <f t="shared" ca="1" si="657"/>
        <v>0.34735949863358573</v>
      </c>
      <c r="T4865" s="25">
        <f ca="1">_xlfn.LOGNORM.INV(S4865,'Input Parameters'!$H$29,'Input Parameters'!$I$29)</f>
        <v>55.721685284788521</v>
      </c>
      <c r="U4865" s="10">
        <f t="shared" ca="1" si="658"/>
        <v>0.48989206159236243</v>
      </c>
      <c r="V4865" s="29">
        <f ca="1">IF('Input Parameters'!$D$30="Beta",_xlfn.BETA.INV(U4865,'Input Parameters'!$L$30,'Input Parameters'!$M$30,'Input Parameters'!$J$30,'Input Parameters'!$K$30),IF('Input Parameters'!$D$30="LogNorm",_xlfn.LOGNORM.INV(U4865,'Input Parameters'!$H$30,'Input Parameters'!$I$30)))</f>
        <v>0.98927219598327654</v>
      </c>
      <c r="W4865" s="2">
        <f ca="1">N4865+(P4865-N4865)*(1-ERF((T4865-R4865)/(2*SQRT(L4865*'Input Parameters'!$E$31))))</f>
        <v>9.2132073271367493E-2</v>
      </c>
      <c r="X4865">
        <f t="shared" ca="1" si="659"/>
        <v>1</v>
      </c>
      <c r="Y4865" s="7"/>
    </row>
    <row r="4866" spans="1:25" ht="15" customHeight="1" x14ac:dyDescent="0.3">
      <c r="A4866" s="130">
        <v>4859</v>
      </c>
      <c r="B4866" s="10">
        <f t="shared" ca="1" si="651"/>
        <v>0.242117169716355</v>
      </c>
      <c r="C4866" s="57">
        <f ca="1">_xlfn.NORM.INV(B4866,'Input Parameters'!$E$19,'Input Parameters'!$F$19)</f>
        <v>508.19153669700643</v>
      </c>
      <c r="D4866" s="10">
        <f t="shared" ca="1" si="652"/>
        <v>0.9634103918060487</v>
      </c>
      <c r="E4866" s="59">
        <f ca="1">IF(_xlfn.NORM.INV(D4866,'Input Parameters'!$E$20,'Input Parameters'!$F$20)&lt;3500,3500,IF(_xlfn.NORM.INV(D4866,'Input Parameters'!$E$20,'Input Parameters'!$F$20)&gt;5500,5500,_xlfn.NORM.INV(D4866,'Input Parameters'!$E$20,'Input Parameters'!$F$20)))</f>
        <v>5500</v>
      </c>
      <c r="F4866" s="10">
        <f t="shared" ca="1" si="653"/>
        <v>0.14120646289576555</v>
      </c>
      <c r="G4866" s="61">
        <f ca="1">_xlfn.NORM.INV(F4866,'Input Parameters'!$E$21,'Input Parameters'!$F$21)</f>
        <v>276.40117056031829</v>
      </c>
      <c r="H4866" s="54">
        <f ca="1">EXP(E4866*(1/'Input Parameters'!$E$22-1/G4866))</f>
        <v>0.3239123868562761</v>
      </c>
      <c r="I4866" s="10">
        <f t="shared" ca="1" si="654"/>
        <v>0.75233126957189411</v>
      </c>
      <c r="J4866" s="29">
        <f ca="1">_xlfn.BETA.INV(I4866,'Input Parameters'!$L$24,'Input Parameters'!$M$24,'Input Parameters'!$J$24,'Input Parameters'!$K$24)</f>
        <v>0.71203030523484767</v>
      </c>
      <c r="K4866" s="156">
        <f ca="1">('Input Parameters'!$E$25/'Input Parameters'!$E$31)^$J4866</f>
        <v>6.0494774820261015E-3</v>
      </c>
      <c r="L4866" s="66">
        <f ca="1">$H4866*$C4866*'Input Parameters'!$E$23*K4866</f>
        <v>0.99580166703170381</v>
      </c>
      <c r="M4866" s="23">
        <f t="shared" ca="1" si="655"/>
        <v>0.11589862115920968</v>
      </c>
      <c r="N4866" s="15">
        <f ca="1">_xlfn.NORM.INV(M4866,'Input Parameters'!$E$26,'Input Parameters'!$F$26)</f>
        <v>8.8894172682994731E-3</v>
      </c>
      <c r="O4866" s="8">
        <f t="shared" ca="1" si="656"/>
        <v>0.32410539316119824</v>
      </c>
      <c r="P4866" s="29">
        <f ca="1">_xlfn.LOGNORM.INV(O4866,'Input Parameters'!$H$27,'Input Parameters'!$I$27)</f>
        <v>1.1634180324600303</v>
      </c>
      <c r="Q4866" s="10"/>
      <c r="R4866" s="15">
        <f>'Input Parameters'!$E$28</f>
        <v>12.7</v>
      </c>
      <c r="S4866" s="10">
        <f t="shared" ca="1" si="657"/>
        <v>0.16663581594413945</v>
      </c>
      <c r="T4866" s="25">
        <f ca="1">_xlfn.LOGNORM.INV(S4866,'Input Parameters'!$H$29,'Input Parameters'!$I$29)</f>
        <v>52.23760468420118</v>
      </c>
      <c r="U4866" s="10">
        <f t="shared" ca="1" si="658"/>
        <v>0.72529252222486906</v>
      </c>
      <c r="V4866" s="29">
        <f ca="1">IF('Input Parameters'!$D$30="Beta",_xlfn.BETA.INV(U4866,'Input Parameters'!$L$30,'Input Parameters'!$M$30,'Input Parameters'!$J$30,'Input Parameters'!$K$30),IF('Input Parameters'!$D$30="LogNorm",_xlfn.LOGNORM.INV(U4866,'Input Parameters'!$H$30,'Input Parameters'!$I$30)))</f>
        <v>1.26525883191394</v>
      </c>
      <c r="W4866" s="2">
        <f ca="1">N4866+(P4866-N4866)*(1-ERF((T4866-R4866)/(2*SQRT(L4866*'Input Parameters'!$E$31))))</f>
        <v>1.4759852192378933E-2</v>
      </c>
      <c r="X4866">
        <f t="shared" ca="1" si="659"/>
        <v>1</v>
      </c>
      <c r="Y4866" s="7"/>
    </row>
    <row r="4867" spans="1:25" ht="15" customHeight="1" x14ac:dyDescent="0.3">
      <c r="A4867" s="130">
        <v>4860</v>
      </c>
      <c r="B4867" s="10">
        <f t="shared" ca="1" si="651"/>
        <v>0.9202346178131765</v>
      </c>
      <c r="C4867" s="57">
        <f ca="1">_xlfn.NORM.INV(B4867,'Input Parameters'!$E$19,'Input Parameters'!$F$19)</f>
        <v>686.16204876439508</v>
      </c>
      <c r="D4867" s="10">
        <f t="shared" ca="1" si="652"/>
        <v>0.51532409990982431</v>
      </c>
      <c r="E4867" s="59">
        <f ca="1">IF(_xlfn.NORM.INV(D4867,'Input Parameters'!$E$20,'Input Parameters'!$F$20)&lt;3500,3500,IF(_xlfn.NORM.INV(D4867,'Input Parameters'!$E$20,'Input Parameters'!$F$20)&gt;5500,5500,_xlfn.NORM.INV(D4867,'Input Parameters'!$E$20,'Input Parameters'!$F$20)))</f>
        <v>4826.8948910308654</v>
      </c>
      <c r="F4867" s="10">
        <f t="shared" ca="1" si="653"/>
        <v>0.77212978719752734</v>
      </c>
      <c r="G4867" s="61">
        <f ca="1">_xlfn.NORM.INV(F4867,'Input Parameters'!$E$21,'Input Parameters'!$F$21)</f>
        <v>290.71261006356906</v>
      </c>
      <c r="H4867" s="54">
        <f ca="1">EXP(E4867*(1/'Input Parameters'!$E$22-1/G4867))</f>
        <v>0.8784279802647309</v>
      </c>
      <c r="I4867" s="10">
        <f t="shared" ca="1" si="654"/>
        <v>0.90452142052505424</v>
      </c>
      <c r="J4867" s="29">
        <f ca="1">_xlfn.BETA.INV(I4867,'Input Parameters'!$L$24,'Input Parameters'!$M$24,'Input Parameters'!$J$24,'Input Parameters'!$K$24)</f>
        <v>0.79579363018528371</v>
      </c>
      <c r="K4867" s="156">
        <f ca="1">('Input Parameters'!$E$25/'Input Parameters'!$E$31)^$J4867</f>
        <v>3.3171026046336883E-3</v>
      </c>
      <c r="L4867" s="66">
        <f ca="1">$H4867*$C4867*'Input Parameters'!$E$23*K4867</f>
        <v>1.9993635020265357</v>
      </c>
      <c r="M4867" s="23">
        <f t="shared" ca="1" si="655"/>
        <v>0.23071103071276944</v>
      </c>
      <c r="N4867" s="15">
        <f ca="1">_xlfn.NORM.INV(M4867,'Input Parameters'!$E$26,'Input Parameters'!$F$26)</f>
        <v>1.8533347900805151E-2</v>
      </c>
      <c r="O4867" s="8">
        <f t="shared" ca="1" si="656"/>
        <v>0.82182985112427831</v>
      </c>
      <c r="P4867" s="29">
        <f ca="1">_xlfn.LOGNORM.INV(O4867,'Input Parameters'!$H$27,'Input Parameters'!$I$27)</f>
        <v>2.141003206405963</v>
      </c>
      <c r="Q4867" s="10"/>
      <c r="R4867" s="15">
        <f>'Input Parameters'!$E$28</f>
        <v>12.7</v>
      </c>
      <c r="S4867" s="10">
        <f t="shared" ca="1" si="657"/>
        <v>0.50013866988872491</v>
      </c>
      <c r="T4867" s="25">
        <f ca="1">_xlfn.LOGNORM.INV(S4867,'Input Parameters'!$H$29,'Input Parameters'!$I$29)</f>
        <v>58.23409926200037</v>
      </c>
      <c r="U4867" s="10">
        <f t="shared" ca="1" si="658"/>
        <v>0.20872866009704072</v>
      </c>
      <c r="V4867" s="29">
        <f ca="1">IF('Input Parameters'!$D$30="Beta",_xlfn.BETA.INV(U4867,'Input Parameters'!$L$30,'Input Parameters'!$M$30,'Input Parameters'!$J$30,'Input Parameters'!$K$30),IF('Input Parameters'!$D$30="LogNorm",_xlfn.LOGNORM.INV(U4867,'Input Parameters'!$H$30,'Input Parameters'!$I$30)))</f>
        <v>0.72575365840399109</v>
      </c>
      <c r="W4867" s="2">
        <f ca="1">N4867+(P4867-N4867)*(1-ERF((T4867-R4867)/(2*SQRT(L4867*'Input Parameters'!$E$31))))</f>
        <v>6.6887891970161317E-2</v>
      </c>
      <c r="X4867">
        <f t="shared" ca="1" si="659"/>
        <v>1</v>
      </c>
      <c r="Y4867" s="7"/>
    </row>
    <row r="4868" spans="1:25" ht="15" customHeight="1" x14ac:dyDescent="0.3">
      <c r="A4868" s="130">
        <v>4861</v>
      </c>
      <c r="B4868" s="10">
        <f t="shared" ca="1" si="651"/>
        <v>0.14512414728254908</v>
      </c>
      <c r="C4868" s="57">
        <f ca="1">_xlfn.NORM.INV(B4868,'Input Parameters'!$E$19,'Input Parameters'!$F$19)</f>
        <v>477.93473640086802</v>
      </c>
      <c r="D4868" s="10">
        <f t="shared" ca="1" si="652"/>
        <v>0.26710261527110324</v>
      </c>
      <c r="E4868" s="59">
        <f ca="1">IF(_xlfn.NORM.INV(D4868,'Input Parameters'!$E$20,'Input Parameters'!$F$20)&lt;3500,3500,IF(_xlfn.NORM.INV(D4868,'Input Parameters'!$E$20,'Input Parameters'!$F$20)&gt;5500,5500,_xlfn.NORM.INV(D4868,'Input Parameters'!$E$20,'Input Parameters'!$F$20)))</f>
        <v>4364.8803294212148</v>
      </c>
      <c r="F4868" s="10">
        <f t="shared" ca="1" si="653"/>
        <v>0.36790742540013777</v>
      </c>
      <c r="G4868" s="61">
        <f ca="1">_xlfn.NORM.INV(F4868,'Input Parameters'!$E$21,'Input Parameters'!$F$21)</f>
        <v>282.19803043299765</v>
      </c>
      <c r="H4868" s="54">
        <f ca="1">EXP(E4868*(1/'Input Parameters'!$E$22-1/G4868))</f>
        <v>0.56539268798670783</v>
      </c>
      <c r="I4868" s="10">
        <f t="shared" ca="1" si="654"/>
        <v>0.36909934526253685</v>
      </c>
      <c r="J4868" s="29">
        <f ca="1">_xlfn.BETA.INV(I4868,'Input Parameters'!$L$24,'Input Parameters'!$M$24,'Input Parameters'!$J$24,'Input Parameters'!$K$24)</f>
        <v>0.55260355965120456</v>
      </c>
      <c r="K4868" s="156">
        <f ca="1">('Input Parameters'!$E$25/'Input Parameters'!$E$31)^$J4868</f>
        <v>1.8984583783835253E-2</v>
      </c>
      <c r="L4868" s="66">
        <f ca="1">$H4868*$C4868*'Input Parameters'!$E$23*K4868</f>
        <v>5.13002951827555</v>
      </c>
      <c r="M4868" s="23">
        <f t="shared" ca="1" si="655"/>
        <v>0.71889838638711079</v>
      </c>
      <c r="N4868" s="15">
        <f ca="1">_xlfn.NORM.INV(M4868,'Input Parameters'!$E$26,'Input Parameters'!$F$26)</f>
        <v>4.6171013632039667E-2</v>
      </c>
      <c r="O4868" s="8">
        <f t="shared" ca="1" si="656"/>
        <v>0.71564872172863514</v>
      </c>
      <c r="P4868" s="29">
        <f ca="1">_xlfn.LOGNORM.INV(O4868,'Input Parameters'!$H$27,'Input Parameters'!$I$27)</f>
        <v>1.8319297542295885</v>
      </c>
      <c r="Q4868" s="10"/>
      <c r="R4868" s="15">
        <f>'Input Parameters'!$E$28</f>
        <v>12.7</v>
      </c>
      <c r="S4868" s="10">
        <f t="shared" ca="1" si="657"/>
        <v>0.10017648366563847</v>
      </c>
      <c r="T4868" s="25">
        <f ca="1">_xlfn.LOGNORM.INV(S4868,'Input Parameters'!$H$29,'Input Parameters'!$I$29)</f>
        <v>50.433767045168217</v>
      </c>
      <c r="U4868" s="10">
        <f t="shared" ca="1" si="658"/>
        <v>0.70479384835965053</v>
      </c>
      <c r="V4868" s="29">
        <f ca="1">IF('Input Parameters'!$D$30="Beta",_xlfn.BETA.INV(U4868,'Input Parameters'!$L$30,'Input Parameters'!$M$30,'Input Parameters'!$J$30,'Input Parameters'!$K$30),IF('Input Parameters'!$D$30="LogNorm",_xlfn.LOGNORM.INV(U4868,'Input Parameters'!$H$30,'Input Parameters'!$I$30)))</f>
        <v>1.2354791473086526</v>
      </c>
      <c r="W4868" s="2">
        <f ca="1">N4868+(P4868-N4868)*(1-ERF((T4868-R4868)/(2*SQRT(L4868*'Input Parameters'!$E$31))))</f>
        <v>0.47258493893441506</v>
      </c>
      <c r="X4868">
        <f t="shared" ca="1" si="659"/>
        <v>1</v>
      </c>
      <c r="Y4868" s="7"/>
    </row>
    <row r="4869" spans="1:25" ht="15" customHeight="1" x14ac:dyDescent="0.3">
      <c r="A4869" s="130">
        <v>4862</v>
      </c>
      <c r="B4869" s="10">
        <f t="shared" ref="B4869:B4932" ca="1" si="660">RAND()</f>
        <v>0.19241739087583409</v>
      </c>
      <c r="C4869" s="57">
        <f ca="1">_xlfn.NORM.INV(B4869,'Input Parameters'!$E$19,'Input Parameters'!$F$19)</f>
        <v>493.86759219291633</v>
      </c>
      <c r="D4869" s="10">
        <f t="shared" ref="D4869:D4932" ca="1" si="661">RAND()</f>
        <v>0.45371417040351492</v>
      </c>
      <c r="E4869" s="59">
        <f ca="1">IF(_xlfn.NORM.INV(D4869,'Input Parameters'!$E$20,'Input Parameters'!$F$20)&lt;3500,3500,IF(_xlfn.NORM.INV(D4869,'Input Parameters'!$E$20,'Input Parameters'!$F$20)&gt;5500,5500,_xlfn.NORM.INV(D4869,'Input Parameters'!$E$20,'Input Parameters'!$F$20)))</f>
        <v>4718.6019729272639</v>
      </c>
      <c r="F4869" s="10">
        <f t="shared" ref="F4869:F4932" ca="1" si="662">RAND()</f>
        <v>0.47672538152894839</v>
      </c>
      <c r="G4869" s="61">
        <f ca="1">_xlfn.NORM.INV(F4869,'Input Parameters'!$E$21,'Input Parameters'!$F$21)</f>
        <v>284.39118074105215</v>
      </c>
      <c r="H4869" s="54">
        <f ca="1">EXP(E4869*(1/'Input Parameters'!$E$22-1/G4869))</f>
        <v>0.6141608619513943</v>
      </c>
      <c r="I4869" s="10">
        <f t="shared" ref="I4869:I4932" ca="1" si="663">RAND()</f>
        <v>0.13496658724959909</v>
      </c>
      <c r="J4869" s="29">
        <f ca="1">_xlfn.BETA.INV(I4869,'Input Parameters'!$L$24,'Input Parameters'!$M$24,'Input Parameters'!$J$24,'Input Parameters'!$K$24)</f>
        <v>0.42587214154026048</v>
      </c>
      <c r="K4869" s="156">
        <f ca="1">('Input Parameters'!$E$25/'Input Parameters'!$E$31)^$J4869</f>
        <v>4.7122054803671175E-2</v>
      </c>
      <c r="L4869" s="66">
        <f ca="1">$H4869*$C4869*'Input Parameters'!$E$23*K4869</f>
        <v>14.292785815774151</v>
      </c>
      <c r="M4869" s="23">
        <f t="shared" ref="M4869:M4932" ca="1" si="664">RAND()</f>
        <v>6.0306342464828688E-3</v>
      </c>
      <c r="N4869" s="15">
        <f ca="1">_xlfn.NORM.INV(M4869,'Input Parameters'!$E$26,'Input Parameters'!$F$26)</f>
        <v>-1.8717280318626919E-2</v>
      </c>
      <c r="O4869" s="8">
        <f t="shared" ref="O4869:O4932" ca="1" si="665">RAND()</f>
        <v>0.88704402063068688</v>
      </c>
      <c r="P4869" s="29">
        <f ca="1">_xlfn.LOGNORM.INV(O4869,'Input Parameters'!$H$27,'Input Parameters'!$I$27)</f>
        <v>2.4325800568994587</v>
      </c>
      <c r="Q4869" s="10"/>
      <c r="R4869" s="15">
        <f>'Input Parameters'!$E$28</f>
        <v>12.7</v>
      </c>
      <c r="S4869" s="10">
        <f t="shared" ref="S4869:S4932" ca="1" si="666">RAND()</f>
        <v>0.59566817305273945</v>
      </c>
      <c r="T4869" s="25">
        <f ca="1">_xlfn.LOGNORM.INV(S4869,'Input Parameters'!$H$29,'Input Parameters'!$I$29)</f>
        <v>59.836692707488446</v>
      </c>
      <c r="U4869" s="10">
        <f t="shared" ref="U4869:U4932" ca="1" si="667">RAND()</f>
        <v>0.99566181004651721</v>
      </c>
      <c r="V4869" s="29">
        <f ca="1">IF('Input Parameters'!$D$30="Beta",_xlfn.BETA.INV(U4869,'Input Parameters'!$L$30,'Input Parameters'!$M$30,'Input Parameters'!$J$30,'Input Parameters'!$K$30),IF('Input Parameters'!$D$30="LogNorm",_xlfn.LOGNORM.INV(U4869,'Input Parameters'!$H$30,'Input Parameters'!$I$30)))</f>
        <v>2.8128166879845065</v>
      </c>
      <c r="W4869" s="2">
        <f ca="1">N4869+(P4869-N4869)*(1-ERF((T4869-R4869)/(2*SQRT(L4869*'Input Parameters'!$E$31))))</f>
        <v>0.90781841850697476</v>
      </c>
      <c r="X4869">
        <f t="shared" ca="1" si="659"/>
        <v>1</v>
      </c>
      <c r="Y4869" s="7"/>
    </row>
    <row r="4870" spans="1:25" ht="15" customHeight="1" x14ac:dyDescent="0.3">
      <c r="A4870" s="130">
        <v>4863</v>
      </c>
      <c r="B4870" s="10">
        <f t="shared" ca="1" si="660"/>
        <v>1.6935268431993444E-3</v>
      </c>
      <c r="C4870" s="57">
        <f ca="1">_xlfn.NORM.INV(B4870,'Input Parameters'!$E$19,'Input Parameters'!$F$19)</f>
        <v>319.69511296761345</v>
      </c>
      <c r="D4870" s="10">
        <f t="shared" ca="1" si="661"/>
        <v>0.82898414425354139</v>
      </c>
      <c r="E4870" s="59">
        <f ca="1">IF(_xlfn.NORM.INV(D4870,'Input Parameters'!$E$20,'Input Parameters'!$F$20)&lt;3500,3500,IF(_xlfn.NORM.INV(D4870,'Input Parameters'!$E$20,'Input Parameters'!$F$20)&gt;5500,5500,_xlfn.NORM.INV(D4870,'Input Parameters'!$E$20,'Input Parameters'!$F$20)))</f>
        <v>5465.1109644212811</v>
      </c>
      <c r="F4870" s="10">
        <f t="shared" ca="1" si="662"/>
        <v>0.71793742392529747</v>
      </c>
      <c r="G4870" s="61">
        <f ca="1">_xlfn.NORM.INV(F4870,'Input Parameters'!$E$21,'Input Parameters'!$F$21)</f>
        <v>289.38305953776074</v>
      </c>
      <c r="H4870" s="54">
        <f ca="1">EXP(E4870*(1/'Input Parameters'!$E$22-1/G4870))</f>
        <v>0.7920499810535</v>
      </c>
      <c r="I4870" s="10">
        <f t="shared" ca="1" si="663"/>
        <v>0.87256412444300402</v>
      </c>
      <c r="J4870" s="29">
        <f ca="1">_xlfn.BETA.INV(I4870,'Input Parameters'!$L$24,'Input Parameters'!$M$24,'Input Parameters'!$J$24,'Input Parameters'!$K$24)</f>
        <v>0.77459185234779748</v>
      </c>
      <c r="K4870" s="156">
        <f ca="1">('Input Parameters'!$E$25/'Input Parameters'!$E$31)^$J4870</f>
        <v>3.8619941052194036E-3</v>
      </c>
      <c r="L4870" s="66">
        <f ca="1">$H4870*$C4870*'Input Parameters'!$E$23*K4870</f>
        <v>0.97791293790430212</v>
      </c>
      <c r="M4870" s="23">
        <f t="shared" ca="1" si="664"/>
        <v>0.99551644988356891</v>
      </c>
      <c r="N4870" s="15">
        <f ca="1">_xlfn.NORM.INV(M4870,'Input Parameters'!$E$26,'Input Parameters'!$F$26)</f>
        <v>8.8879423903666377E-2</v>
      </c>
      <c r="O4870" s="8">
        <f t="shared" ca="1" si="665"/>
        <v>0.64515710759756917</v>
      </c>
      <c r="P4870" s="29">
        <f ca="1">_xlfn.LOGNORM.INV(O4870,'Input Parameters'!$H$27,'Input Parameters'!$I$27)</f>
        <v>1.6785189268703897</v>
      </c>
      <c r="Q4870" s="10"/>
      <c r="R4870" s="15">
        <f>'Input Parameters'!$E$28</f>
        <v>12.7</v>
      </c>
      <c r="S4870" s="10">
        <f t="shared" ca="1" si="666"/>
        <v>0.87359122399363554</v>
      </c>
      <c r="T4870" s="25">
        <f ca="1">_xlfn.LOGNORM.INV(S4870,'Input Parameters'!$H$29,'Input Parameters'!$I$29)</f>
        <v>66.209249018377378</v>
      </c>
      <c r="U4870" s="10">
        <f t="shared" ca="1" si="667"/>
        <v>0.83639429079396765</v>
      </c>
      <c r="V4870" s="29">
        <f ca="1">IF('Input Parameters'!$D$30="Beta",_xlfn.BETA.INV(U4870,'Input Parameters'!$L$30,'Input Parameters'!$M$30,'Input Parameters'!$J$30,'Input Parameters'!$K$30),IF('Input Parameters'!$D$30="LogNorm",_xlfn.LOGNORM.INV(U4870,'Input Parameters'!$H$30,'Input Parameters'!$I$30)))</f>
        <v>1.4704455694155525</v>
      </c>
      <c r="W4870" s="2">
        <f ca="1">N4870+(P4870-N4870)*(1-ERF((T4870-R4870)/(2*SQRT(L4870*'Input Parameters'!$E$31))))</f>
        <v>8.9086323041128887E-2</v>
      </c>
      <c r="X4870">
        <f t="shared" ca="1" si="659"/>
        <v>1</v>
      </c>
      <c r="Y4870" s="7"/>
    </row>
    <row r="4871" spans="1:25" ht="15" customHeight="1" x14ac:dyDescent="0.3">
      <c r="A4871" s="130">
        <v>4864</v>
      </c>
      <c r="B4871" s="10">
        <f t="shared" ca="1" si="660"/>
        <v>0.22825509193810356</v>
      </c>
      <c r="C4871" s="57">
        <f ca="1">_xlfn.NORM.INV(B4871,'Input Parameters'!$E$19,'Input Parameters'!$F$19)</f>
        <v>504.38082712193085</v>
      </c>
      <c r="D4871" s="10">
        <f t="shared" ca="1" si="661"/>
        <v>2.4273694426296011E-2</v>
      </c>
      <c r="E4871" s="59">
        <f ca="1">IF(_xlfn.NORM.INV(D4871,'Input Parameters'!$E$20,'Input Parameters'!$F$20)&lt;3500,3500,IF(_xlfn.NORM.INV(D4871,'Input Parameters'!$E$20,'Input Parameters'!$F$20)&gt;5500,5500,_xlfn.NORM.INV(D4871,'Input Parameters'!$E$20,'Input Parameters'!$F$20)))</f>
        <v>3500</v>
      </c>
      <c r="F4871" s="10">
        <f t="shared" ca="1" si="662"/>
        <v>0.29210496949335196</v>
      </c>
      <c r="G4871" s="61">
        <f ca="1">_xlfn.NORM.INV(F4871,'Input Parameters'!$E$21,'Input Parameters'!$F$21)</f>
        <v>280.54864874836653</v>
      </c>
      <c r="H4871" s="54">
        <f ca="1">EXP(E4871*(1/'Input Parameters'!$E$22-1/G4871))</f>
        <v>0.58850952893214104</v>
      </c>
      <c r="I4871" s="10">
        <f t="shared" ca="1" si="663"/>
        <v>0.23285051199917572</v>
      </c>
      <c r="J4871" s="29">
        <f ca="1">_xlfn.BETA.INV(I4871,'Input Parameters'!$L$24,'Input Parameters'!$M$24,'Input Parameters'!$J$24,'Input Parameters'!$K$24)</f>
        <v>0.48718360236516683</v>
      </c>
      <c r="K4871" s="156">
        <f ca="1">('Input Parameters'!$E$25/'Input Parameters'!$E$31)^$J4871</f>
        <v>3.0353761762617934E-2</v>
      </c>
      <c r="L4871" s="66">
        <f ca="1">$H4871*$C4871*'Input Parameters'!$E$23*K4871</f>
        <v>9.0099958271915188</v>
      </c>
      <c r="M4871" s="23">
        <f t="shared" ca="1" si="664"/>
        <v>0.87617702145737086</v>
      </c>
      <c r="N4871" s="15">
        <f ca="1">_xlfn.NORM.INV(M4871,'Input Parameters'!$E$26,'Input Parameters'!$F$26)</f>
        <v>5.8277807273819808E-2</v>
      </c>
      <c r="O4871" s="8">
        <f t="shared" ca="1" si="665"/>
        <v>5.8074663129687343E-2</v>
      </c>
      <c r="P4871" s="29">
        <f ca="1">_xlfn.LOGNORM.INV(O4871,'Input Parameters'!$H$27,'Input Parameters'!$I$27)</f>
        <v>0.71043403436782171</v>
      </c>
      <c r="Q4871" s="10"/>
      <c r="R4871" s="15">
        <f>'Input Parameters'!$E$28</f>
        <v>12.7</v>
      </c>
      <c r="S4871" s="10">
        <f t="shared" ca="1" si="666"/>
        <v>0.87350224406347521</v>
      </c>
      <c r="T4871" s="25">
        <f ca="1">_xlfn.LOGNORM.INV(S4871,'Input Parameters'!$H$29,'Input Parameters'!$I$29)</f>
        <v>66.206061767634608</v>
      </c>
      <c r="U4871" s="10">
        <f t="shared" ca="1" si="667"/>
        <v>0.27394612107761018</v>
      </c>
      <c r="V4871" s="29">
        <f ca="1">IF('Input Parameters'!$D$30="Beta",_xlfn.BETA.INV(U4871,'Input Parameters'!$L$30,'Input Parameters'!$M$30,'Input Parameters'!$J$30,'Input Parameters'!$K$30),IF('Input Parameters'!$D$30="LogNorm",_xlfn.LOGNORM.INV(U4871,'Input Parameters'!$H$30,'Input Parameters'!$I$30)))</f>
        <v>0.78838870191316235</v>
      </c>
      <c r="W4871" s="2">
        <f ca="1">N4871+(P4871-N4871)*(1-ERF((T4871-R4871)/(2*SQRT(L4871*'Input Parameters'!$E$31))))</f>
        <v>0.19360478929278929</v>
      </c>
      <c r="X4871">
        <f t="shared" ca="1" si="659"/>
        <v>1</v>
      </c>
      <c r="Y4871" s="7"/>
    </row>
    <row r="4872" spans="1:25" ht="15" customHeight="1" x14ac:dyDescent="0.3">
      <c r="A4872" s="130">
        <v>4865</v>
      </c>
      <c r="B4872" s="10">
        <f t="shared" ca="1" si="660"/>
        <v>0.83042016349926684</v>
      </c>
      <c r="C4872" s="57">
        <f ca="1">_xlfn.NORM.INV(B4872,'Input Parameters'!$E$19,'Input Parameters'!$F$19)</f>
        <v>648.0673768083858</v>
      </c>
      <c r="D4872" s="10">
        <f t="shared" ca="1" si="661"/>
        <v>6.2005990447461801E-2</v>
      </c>
      <c r="E4872" s="59">
        <f ca="1">IF(_xlfn.NORM.INV(D4872,'Input Parameters'!$E$20,'Input Parameters'!$F$20)&lt;3500,3500,IF(_xlfn.NORM.INV(D4872,'Input Parameters'!$E$20,'Input Parameters'!$F$20)&gt;5500,5500,_xlfn.NORM.INV(D4872,'Input Parameters'!$E$20,'Input Parameters'!$F$20)))</f>
        <v>3723.295108408282</v>
      </c>
      <c r="F4872" s="10">
        <f t="shared" ca="1" si="662"/>
        <v>0.22799328742551794</v>
      </c>
      <c r="G4872" s="61">
        <f ca="1">_xlfn.NORM.INV(F4872,'Input Parameters'!$E$21,'Input Parameters'!$F$21)</f>
        <v>278.99059193980179</v>
      </c>
      <c r="H4872" s="54">
        <f ca="1">EXP(E4872*(1/'Input Parameters'!$E$22-1/G4872))</f>
        <v>0.52829420595711152</v>
      </c>
      <c r="I4872" s="10">
        <f t="shared" ca="1" si="663"/>
        <v>0.4470282928867213</v>
      </c>
      <c r="J4872" s="29">
        <f ca="1">_xlfn.BETA.INV(I4872,'Input Parameters'!$L$24,'Input Parameters'!$M$24,'Input Parameters'!$J$24,'Input Parameters'!$K$24)</f>
        <v>0.58558015826342991</v>
      </c>
      <c r="K4872" s="156">
        <f ca="1">('Input Parameters'!$E$25/'Input Parameters'!$E$31)^$J4872</f>
        <v>1.4985275205833469E-2</v>
      </c>
      <c r="L4872" s="66">
        <f ca="1">$H4872*$C4872*'Input Parameters'!$E$23*K4872</f>
        <v>5.1305122722491694</v>
      </c>
      <c r="M4872" s="23">
        <f t="shared" ca="1" si="664"/>
        <v>0.15235283871625049</v>
      </c>
      <c r="N4872" s="15">
        <f ca="1">_xlfn.NORM.INV(M4872,'Input Parameters'!$E$26,'Input Parameters'!$F$26)</f>
        <v>1.2445715854763516E-2</v>
      </c>
      <c r="O4872" s="8">
        <f t="shared" ca="1" si="665"/>
        <v>0.43058003341141593</v>
      </c>
      <c r="P4872" s="29">
        <f ca="1">_xlfn.LOGNORM.INV(O4872,'Input Parameters'!$H$27,'Input Parameters'!$I$27)</f>
        <v>1.3176307874361139</v>
      </c>
      <c r="Q4872" s="10"/>
      <c r="R4872" s="15">
        <f>'Input Parameters'!$E$28</f>
        <v>12.7</v>
      </c>
      <c r="S4872" s="10">
        <f t="shared" ca="1" si="666"/>
        <v>0.40213624460943831</v>
      </c>
      <c r="T4872" s="25">
        <f ca="1">_xlfn.LOGNORM.INV(S4872,'Input Parameters'!$H$29,'Input Parameters'!$I$29)</f>
        <v>56.633932910487999</v>
      </c>
      <c r="U4872" s="10">
        <f t="shared" ca="1" si="667"/>
        <v>0.56397975019586499</v>
      </c>
      <c r="V4872" s="29">
        <f ca="1">IF('Input Parameters'!$D$30="Beta",_xlfn.BETA.INV(U4872,'Input Parameters'!$L$30,'Input Parameters'!$M$30,'Input Parameters'!$J$30,'Input Parameters'!$K$30),IF('Input Parameters'!$D$30="LogNorm",_xlfn.LOGNORM.INV(U4872,'Input Parameters'!$H$30,'Input Parameters'!$I$30)))</f>
        <v>1.0647317871490056</v>
      </c>
      <c r="W4872" s="2">
        <f ca="1">N4872+(P4872-N4872)*(1-ERF((T4872-R4872)/(2*SQRT(L4872*'Input Parameters'!$E$31))))</f>
        <v>0.23460176390247089</v>
      </c>
      <c r="X4872">
        <f t="shared" ca="1" si="659"/>
        <v>1</v>
      </c>
      <c r="Y4872" s="7"/>
    </row>
    <row r="4873" spans="1:25" ht="15" customHeight="1" x14ac:dyDescent="0.3">
      <c r="A4873" s="130">
        <v>4866</v>
      </c>
      <c r="B4873" s="10">
        <f t="shared" ca="1" si="660"/>
        <v>0.18496761257243588</v>
      </c>
      <c r="C4873" s="57">
        <f ca="1">_xlfn.NORM.INV(B4873,'Input Parameters'!$E$19,'Input Parameters'!$F$19)</f>
        <v>491.53774752253037</v>
      </c>
      <c r="D4873" s="10">
        <f t="shared" ca="1" si="661"/>
        <v>0.29795391253782344</v>
      </c>
      <c r="E4873" s="59">
        <f ca="1">IF(_xlfn.NORM.INV(D4873,'Input Parameters'!$E$20,'Input Parameters'!$F$20)&lt;3500,3500,IF(_xlfn.NORM.INV(D4873,'Input Parameters'!$E$20,'Input Parameters'!$F$20)&gt;5500,5500,_xlfn.NORM.INV(D4873,'Input Parameters'!$E$20,'Input Parameters'!$F$20)))</f>
        <v>4428.7939162776147</v>
      </c>
      <c r="F4873" s="10">
        <f t="shared" ca="1" si="662"/>
        <v>1.4951629686509316E-3</v>
      </c>
      <c r="G4873" s="61">
        <f ca="1">_xlfn.NORM.INV(F4873,'Input Parameters'!$E$21,'Input Parameters'!$F$21)</f>
        <v>261.51577714227881</v>
      </c>
      <c r="H4873" s="54">
        <f ca="1">EXP(E4873*(1/'Input Parameters'!$E$22-1/G4873))</f>
        <v>0.16206544313355434</v>
      </c>
      <c r="I4873" s="10">
        <f t="shared" ca="1" si="663"/>
        <v>0.58513619750189372</v>
      </c>
      <c r="J4873" s="29">
        <f ca="1">_xlfn.BETA.INV(I4873,'Input Parameters'!$L$24,'Input Parameters'!$M$24,'Input Parameters'!$J$24,'Input Parameters'!$K$24)</f>
        <v>0.64139613926046535</v>
      </c>
      <c r="K4873" s="156">
        <f ca="1">('Input Parameters'!$E$25/'Input Parameters'!$E$31)^$J4873</f>
        <v>1.0040927218508669E-2</v>
      </c>
      <c r="L4873" s="66">
        <f ca="1">$H4873*$C4873*'Input Parameters'!$E$23*K4873</f>
        <v>0.7998731434217452</v>
      </c>
      <c r="M4873" s="23">
        <f t="shared" ca="1" si="664"/>
        <v>3.2048241036465086E-2</v>
      </c>
      <c r="N4873" s="15">
        <f ca="1">_xlfn.NORM.INV(M4873,'Input Parameters'!$E$26,'Input Parameters'!$F$26)</f>
        <v>-4.8816713365541844E-3</v>
      </c>
      <c r="O4873" s="8">
        <f t="shared" ca="1" si="665"/>
        <v>0.88716495132228212</v>
      </c>
      <c r="P4873" s="29">
        <f ca="1">_xlfn.LOGNORM.INV(O4873,'Input Parameters'!$H$27,'Input Parameters'!$I$27)</f>
        <v>2.4332595333605895</v>
      </c>
      <c r="Q4873" s="10"/>
      <c r="R4873" s="15">
        <f>'Input Parameters'!$E$28</f>
        <v>12.7</v>
      </c>
      <c r="S4873" s="10">
        <f t="shared" ca="1" si="666"/>
        <v>0.98383165134139472</v>
      </c>
      <c r="T4873" s="25">
        <f ca="1">_xlfn.LOGNORM.INV(S4873,'Input Parameters'!$H$29,'Input Parameters'!$I$29)</f>
        <v>74.04862057482876</v>
      </c>
      <c r="U4873" s="10">
        <f t="shared" ca="1" si="667"/>
        <v>0.93863185111652103</v>
      </c>
      <c r="V4873" s="29">
        <f ca="1">IF('Input Parameters'!$D$30="Beta",_xlfn.BETA.INV(U4873,'Input Parameters'!$L$30,'Input Parameters'!$M$30,'Input Parameters'!$J$30,'Input Parameters'!$K$30),IF('Input Parameters'!$D$30="LogNorm",_xlfn.LOGNORM.INV(U4873,'Input Parameters'!$H$30,'Input Parameters'!$I$30)))</f>
        <v>1.8364525911651273</v>
      </c>
      <c r="W4873" s="2">
        <f ca="1">N4873+(P4873-N4873)*(1-ERF((T4873-R4873)/(2*SQRT(L4873*'Input Parameters'!$E$31))))</f>
        <v>-4.8786675220412554E-3</v>
      </c>
      <c r="X4873">
        <f t="shared" ref="X4873:X4936" ca="1" si="668">IFERROR(IF(W4873&gt;V4873,0,1),0)</f>
        <v>1</v>
      </c>
      <c r="Y4873" s="7"/>
    </row>
    <row r="4874" spans="1:25" ht="15" customHeight="1" x14ac:dyDescent="0.3">
      <c r="A4874" s="130">
        <v>4867</v>
      </c>
      <c r="B4874" s="10">
        <f t="shared" ca="1" si="660"/>
        <v>6.7070020258289342E-2</v>
      </c>
      <c r="C4874" s="57">
        <f ca="1">_xlfn.NORM.INV(B4874,'Input Parameters'!$E$19,'Input Parameters'!$F$19)</f>
        <v>440.72120831477287</v>
      </c>
      <c r="D4874" s="10">
        <f t="shared" ca="1" si="661"/>
        <v>0.14966796794828929</v>
      </c>
      <c r="E4874" s="59">
        <f ca="1">IF(_xlfn.NORM.INV(D4874,'Input Parameters'!$E$20,'Input Parameters'!$F$20)&lt;3500,3500,IF(_xlfn.NORM.INV(D4874,'Input Parameters'!$E$20,'Input Parameters'!$F$20)&gt;5500,5500,_xlfn.NORM.INV(D4874,'Input Parameters'!$E$20,'Input Parameters'!$F$20)))</f>
        <v>4073.4990487523105</v>
      </c>
      <c r="F4874" s="10">
        <f t="shared" ca="1" si="662"/>
        <v>0.23276057754910773</v>
      </c>
      <c r="G4874" s="61">
        <f ca="1">_xlfn.NORM.INV(F4874,'Input Parameters'!$E$21,'Input Parameters'!$F$21)</f>
        <v>279.11388399099064</v>
      </c>
      <c r="H4874" s="54">
        <f ca="1">EXP(E4874*(1/'Input Parameters'!$E$22-1/G4874))</f>
        <v>0.50073881024540745</v>
      </c>
      <c r="I4874" s="10">
        <f t="shared" ca="1" si="663"/>
        <v>0.71232913309386015</v>
      </c>
      <c r="J4874" s="29">
        <f ca="1">_xlfn.BETA.INV(I4874,'Input Parameters'!$L$24,'Input Parameters'!$M$24,'Input Parameters'!$J$24,'Input Parameters'!$K$24)</f>
        <v>0.69419755915704262</v>
      </c>
      <c r="K4874" s="156">
        <f ca="1">('Input Parameters'!$E$25/'Input Parameters'!$E$31)^$J4874</f>
        <v>6.8750296535596356E-3</v>
      </c>
      <c r="L4874" s="66">
        <f ca="1">$H4874*$C4874*'Input Parameters'!$E$23*K4874</f>
        <v>1.5172242619543148</v>
      </c>
      <c r="M4874" s="23">
        <f t="shared" ca="1" si="664"/>
        <v>0.41301416254884382</v>
      </c>
      <c r="N4874" s="15">
        <f ca="1">_xlfn.NORM.INV(M4874,'Input Parameters'!$E$26,'Input Parameters'!$F$26)</f>
        <v>2.9384237895701614E-2</v>
      </c>
      <c r="O4874" s="8">
        <f t="shared" ca="1" si="665"/>
        <v>9.6486160455666603E-4</v>
      </c>
      <c r="P4874" s="29">
        <f ca="1">_xlfn.LOGNORM.INV(O4874,'Input Parameters'!$H$27,'Input Parameters'!$I$27)</f>
        <v>0.36108791678603003</v>
      </c>
      <c r="Q4874" s="10"/>
      <c r="R4874" s="15">
        <f>'Input Parameters'!$E$28</f>
        <v>12.7</v>
      </c>
      <c r="S4874" s="10">
        <f t="shared" ca="1" si="666"/>
        <v>0.96487369358191788</v>
      </c>
      <c r="T4874" s="25">
        <f ca="1">_xlfn.LOGNORM.INV(S4874,'Input Parameters'!$H$29,'Input Parameters'!$I$29)</f>
        <v>71.355747722318299</v>
      </c>
      <c r="U4874" s="10">
        <f t="shared" ca="1" si="667"/>
        <v>0.12613038978587099</v>
      </c>
      <c r="V4874" s="29">
        <f ca="1">IF('Input Parameters'!$D$30="Beta",_xlfn.BETA.INV(U4874,'Input Parameters'!$L$30,'Input Parameters'!$M$30,'Input Parameters'!$J$30,'Input Parameters'!$K$30),IF('Input Parameters'!$D$30="LogNorm",_xlfn.LOGNORM.INV(U4874,'Input Parameters'!$H$30,'Input Parameters'!$I$30)))</f>
        <v>0.63618245084019243</v>
      </c>
      <c r="W4874" s="2">
        <f ca="1">N4874+(P4874-N4874)*(1-ERF((T4874-R4874)/(2*SQRT(L4874*'Input Parameters'!$E$31))))</f>
        <v>2.9636106487660515E-2</v>
      </c>
      <c r="X4874">
        <f t="shared" ca="1" si="668"/>
        <v>1</v>
      </c>
      <c r="Y4874" s="7"/>
    </row>
    <row r="4875" spans="1:25" ht="15" customHeight="1" x14ac:dyDescent="0.3">
      <c r="A4875" s="130">
        <v>4868</v>
      </c>
      <c r="B4875" s="10">
        <f t="shared" ca="1" si="660"/>
        <v>0.68938696677558076</v>
      </c>
      <c r="C4875" s="57">
        <f ca="1">_xlfn.NORM.INV(B4875,'Input Parameters'!$E$19,'Input Parameters'!$F$19)</f>
        <v>609.05258569825719</v>
      </c>
      <c r="D4875" s="10">
        <f t="shared" ca="1" si="661"/>
        <v>3.5985172042937719E-2</v>
      </c>
      <c r="E4875" s="59">
        <f ca="1">IF(_xlfn.NORM.INV(D4875,'Input Parameters'!$E$20,'Input Parameters'!$F$20)&lt;3500,3500,IF(_xlfn.NORM.INV(D4875,'Input Parameters'!$E$20,'Input Parameters'!$F$20)&gt;5500,5500,_xlfn.NORM.INV(D4875,'Input Parameters'!$E$20,'Input Parameters'!$F$20)))</f>
        <v>3540.4860416393012</v>
      </c>
      <c r="F4875" s="10">
        <f t="shared" ca="1" si="662"/>
        <v>5.7037079411275005E-2</v>
      </c>
      <c r="G4875" s="61">
        <f ca="1">_xlfn.NORM.INV(F4875,'Input Parameters'!$E$21,'Input Parameters'!$F$21)</f>
        <v>272.43007729089362</v>
      </c>
      <c r="H4875" s="54">
        <f ca="1">EXP(E4875*(1/'Input Parameters'!$E$22-1/G4875))</f>
        <v>0.40156978874750032</v>
      </c>
      <c r="I4875" s="10">
        <f t="shared" ca="1" si="663"/>
        <v>0.19063617524152443</v>
      </c>
      <c r="J4875" s="29">
        <f ca="1">_xlfn.BETA.INV(I4875,'Input Parameters'!$L$24,'Input Parameters'!$M$24,'Input Parameters'!$J$24,'Input Parameters'!$K$24)</f>
        <v>0.46307695481333583</v>
      </c>
      <c r="K4875" s="156">
        <f ca="1">('Input Parameters'!$E$25/'Input Parameters'!$E$31)^$J4875</f>
        <v>3.6084039288932598E-2</v>
      </c>
      <c r="L4875" s="66">
        <f ca="1">$H4875*$C4875*'Input Parameters'!$E$23*K4875</f>
        <v>8.8253303413994555</v>
      </c>
      <c r="M4875" s="23">
        <f t="shared" ca="1" si="664"/>
        <v>0.30248228691524703</v>
      </c>
      <c r="N4875" s="15">
        <f ca="1">_xlfn.NORM.INV(M4875,'Input Parameters'!$E$26,'Input Parameters'!$F$26)</f>
        <v>2.3137236150816157E-2</v>
      </c>
      <c r="O4875" s="8">
        <f t="shared" ca="1" si="665"/>
        <v>0.93989400103803766</v>
      </c>
      <c r="P4875" s="29">
        <f ca="1">_xlfn.LOGNORM.INV(O4875,'Input Parameters'!$H$27,'Input Parameters'!$I$27)</f>
        <v>2.8311057479378476</v>
      </c>
      <c r="Q4875" s="10"/>
      <c r="R4875" s="15">
        <f>'Input Parameters'!$E$28</f>
        <v>12.7</v>
      </c>
      <c r="S4875" s="10">
        <f t="shared" ca="1" si="666"/>
        <v>0.61586467236107223</v>
      </c>
      <c r="T4875" s="25">
        <f ca="1">_xlfn.LOGNORM.INV(S4875,'Input Parameters'!$H$29,'Input Parameters'!$I$29)</f>
        <v>60.190346804748543</v>
      </c>
      <c r="U4875" s="10">
        <f t="shared" ca="1" si="667"/>
        <v>0.16622133948336271</v>
      </c>
      <c r="V4875" s="29">
        <f ca="1">IF('Input Parameters'!$D$30="Beta",_xlfn.BETA.INV(U4875,'Input Parameters'!$L$30,'Input Parameters'!$M$30,'Input Parameters'!$J$30,'Input Parameters'!$K$30),IF('Input Parameters'!$D$30="LogNorm",_xlfn.LOGNORM.INV(U4875,'Input Parameters'!$H$30,'Input Parameters'!$I$30)))</f>
        <v>0.68181616350615504</v>
      </c>
      <c r="W4875" s="2">
        <f ca="1">N4875+(P4875-N4875)*(1-ERF((T4875-R4875)/(2*SQRT(L4875*'Input Parameters'!$E$31))))</f>
        <v>0.74847960702136151</v>
      </c>
      <c r="X4875">
        <f t="shared" ca="1" si="668"/>
        <v>0</v>
      </c>
      <c r="Y4875" s="7"/>
    </row>
    <row r="4876" spans="1:25" ht="15" customHeight="1" x14ac:dyDescent="0.3">
      <c r="A4876" s="130">
        <v>4869</v>
      </c>
      <c r="B4876" s="10">
        <f t="shared" ca="1" si="660"/>
        <v>0.34344780960977583</v>
      </c>
      <c r="C4876" s="57">
        <f ca="1">_xlfn.NORM.INV(B4876,'Input Parameters'!$E$19,'Input Parameters'!$F$19)</f>
        <v>533.24045746964816</v>
      </c>
      <c r="D4876" s="10">
        <f t="shared" ca="1" si="661"/>
        <v>0.31964134157407331</v>
      </c>
      <c r="E4876" s="59">
        <f ca="1">IF(_xlfn.NORM.INV(D4876,'Input Parameters'!$E$20,'Input Parameters'!$F$20)&lt;3500,3500,IF(_xlfn.NORM.INV(D4876,'Input Parameters'!$E$20,'Input Parameters'!$F$20)&gt;5500,5500,_xlfn.NORM.INV(D4876,'Input Parameters'!$E$20,'Input Parameters'!$F$20)))</f>
        <v>4471.908625429277</v>
      </c>
      <c r="F4876" s="10">
        <f t="shared" ca="1" si="662"/>
        <v>0.22751143274602814</v>
      </c>
      <c r="G4876" s="61">
        <f ca="1">_xlfn.NORM.INV(F4876,'Input Parameters'!$E$21,'Input Parameters'!$F$21)</f>
        <v>278.97805008251805</v>
      </c>
      <c r="H4876" s="54">
        <f ca="1">EXP(E4876*(1/'Input Parameters'!$E$22-1/G4876))</f>
        <v>0.46434816271666191</v>
      </c>
      <c r="I4876" s="10">
        <f t="shared" ca="1" si="663"/>
        <v>0.34149529141188595</v>
      </c>
      <c r="J4876" s="29">
        <f ca="1">_xlfn.BETA.INV(I4876,'Input Parameters'!$L$24,'Input Parameters'!$M$24,'Input Parameters'!$J$24,'Input Parameters'!$K$24)</f>
        <v>0.54036150253992554</v>
      </c>
      <c r="K4876" s="156">
        <f ca="1">('Input Parameters'!$E$25/'Input Parameters'!$E$31)^$J4876</f>
        <v>2.0727187638325852E-2</v>
      </c>
      <c r="L4876" s="66">
        <f ca="1">$H4876*$C4876*'Input Parameters'!$E$23*K4876</f>
        <v>5.1322429030450198</v>
      </c>
      <c r="M4876" s="23">
        <f t="shared" ca="1" si="664"/>
        <v>0.80363122739064163</v>
      </c>
      <c r="N4876" s="15">
        <f ca="1">_xlfn.NORM.INV(M4876,'Input Parameters'!$E$26,'Input Parameters'!$F$26)</f>
        <v>5.1947930367937226E-2</v>
      </c>
      <c r="O4876" s="8">
        <f t="shared" ca="1" si="665"/>
        <v>0.35587853131112135</v>
      </c>
      <c r="P4876" s="29">
        <f ca="1">_xlfn.LOGNORM.INV(O4876,'Input Parameters'!$H$27,'Input Parameters'!$I$27)</f>
        <v>1.2089379308155257</v>
      </c>
      <c r="Q4876" s="10"/>
      <c r="R4876" s="15">
        <f>'Input Parameters'!$E$28</f>
        <v>12.7</v>
      </c>
      <c r="S4876" s="10">
        <f t="shared" ca="1" si="666"/>
        <v>0.88451766506935559</v>
      </c>
      <c r="T4876" s="25">
        <f ca="1">_xlfn.LOGNORM.INV(S4876,'Input Parameters'!$H$29,'Input Parameters'!$I$29)</f>
        <v>66.614459467552251</v>
      </c>
      <c r="U4876" s="10">
        <f t="shared" ca="1" si="667"/>
        <v>0.77480501587675454</v>
      </c>
      <c r="V4876" s="29">
        <f ca="1">IF('Input Parameters'!$D$30="Beta",_xlfn.BETA.INV(U4876,'Input Parameters'!$L$30,'Input Parameters'!$M$30,'Input Parameters'!$J$30,'Input Parameters'!$K$30),IF('Input Parameters'!$D$30="LogNorm",_xlfn.LOGNORM.INV(U4876,'Input Parameters'!$H$30,'Input Parameters'!$I$30)))</f>
        <v>1.3456068768727256</v>
      </c>
      <c r="W4876" s="2">
        <f ca="1">N4876+(P4876-N4876)*(1-ERF((T4876-R4876)/(2*SQRT(L4876*'Input Parameters'!$E$31))))</f>
        <v>0.1588661849995783</v>
      </c>
      <c r="X4876">
        <f t="shared" ca="1" si="668"/>
        <v>1</v>
      </c>
      <c r="Y4876" s="7"/>
    </row>
    <row r="4877" spans="1:25" ht="15" customHeight="1" x14ac:dyDescent="0.3">
      <c r="A4877" s="130">
        <v>4870</v>
      </c>
      <c r="B4877" s="10">
        <f t="shared" ca="1" si="660"/>
        <v>0.97410127631094823</v>
      </c>
      <c r="C4877" s="57">
        <f ca="1">_xlfn.NORM.INV(B4877,'Input Parameters'!$E$19,'Input Parameters'!$F$19)</f>
        <v>731.63672765303852</v>
      </c>
      <c r="D4877" s="10">
        <f t="shared" ca="1" si="661"/>
        <v>0.66832078115482429</v>
      </c>
      <c r="E4877" s="59">
        <f ca="1">IF(_xlfn.NORM.INV(D4877,'Input Parameters'!$E$20,'Input Parameters'!$F$20)&lt;3500,3500,IF(_xlfn.NORM.INV(D4877,'Input Parameters'!$E$20,'Input Parameters'!$F$20)&gt;5500,5500,_xlfn.NORM.INV(D4877,'Input Parameters'!$E$20,'Input Parameters'!$F$20)))</f>
        <v>5104.6967354210901</v>
      </c>
      <c r="F4877" s="10">
        <f t="shared" ca="1" si="662"/>
        <v>0.88392594157538484</v>
      </c>
      <c r="G4877" s="61">
        <f ca="1">_xlfn.NORM.INV(F4877,'Input Parameters'!$E$21,'Input Parameters'!$F$21)</f>
        <v>294.2414712019671</v>
      </c>
      <c r="H4877" s="54">
        <f ca="1">EXP(E4877*(1/'Input Parameters'!$E$22-1/G4877))</f>
        <v>1.0762772353250378</v>
      </c>
      <c r="I4877" s="10">
        <f t="shared" ca="1" si="663"/>
        <v>0.37547729128557705</v>
      </c>
      <c r="J4877" s="29">
        <f ca="1">_xlfn.BETA.INV(I4877,'Input Parameters'!$L$24,'Input Parameters'!$M$24,'Input Parameters'!$J$24,'Input Parameters'!$K$24)</f>
        <v>0.55538222805811099</v>
      </c>
      <c r="K4877" s="156">
        <f ca="1">('Input Parameters'!$E$25/'Input Parameters'!$E$31)^$J4877</f>
        <v>1.8609912327277205E-2</v>
      </c>
      <c r="L4877" s="66">
        <f ca="1">$H4877*$C4877*'Input Parameters'!$E$23*K4877</f>
        <v>14.654262955901928</v>
      </c>
      <c r="M4877" s="23">
        <f t="shared" ca="1" si="664"/>
        <v>0.18647704259543418</v>
      </c>
      <c r="N4877" s="15">
        <f ca="1">_xlfn.NORM.INV(M4877,'Input Parameters'!$E$26,'Input Parameters'!$F$26)</f>
        <v>1.5289975257846335E-2</v>
      </c>
      <c r="O4877" s="8">
        <f t="shared" ca="1" si="665"/>
        <v>0.5065088353829299</v>
      </c>
      <c r="P4877" s="29">
        <f ca="1">_xlfn.LOGNORM.INV(O4877,'Input Parameters'!$H$27,'Input Parameters'!$I$27)</f>
        <v>1.433946240892898</v>
      </c>
      <c r="Q4877" s="10"/>
      <c r="R4877" s="15">
        <f>'Input Parameters'!$E$28</f>
        <v>12.7</v>
      </c>
      <c r="S4877" s="10">
        <f t="shared" ca="1" si="666"/>
        <v>0.90814509959416112</v>
      </c>
      <c r="T4877" s="25">
        <f ca="1">_xlfn.LOGNORM.INV(S4877,'Input Parameters'!$H$29,'Input Parameters'!$I$29)</f>
        <v>67.605560336556195</v>
      </c>
      <c r="U4877" s="10">
        <f t="shared" ca="1" si="667"/>
        <v>0.24328918756608087</v>
      </c>
      <c r="V4877" s="29">
        <f ca="1">IF('Input Parameters'!$D$30="Beta",_xlfn.BETA.INV(U4877,'Input Parameters'!$L$30,'Input Parameters'!$M$30,'Input Parameters'!$J$30,'Input Parameters'!$K$30),IF('Input Parameters'!$D$30="LogNorm",_xlfn.LOGNORM.INV(U4877,'Input Parameters'!$H$30,'Input Parameters'!$I$30)))</f>
        <v>0.75944782722883075</v>
      </c>
      <c r="W4877" s="2">
        <f ca="1">N4877+(P4877-N4877)*(1-ERF((T4877-R4877)/(2*SQRT(L4877*'Input Parameters'!$E$31))))</f>
        <v>0.45577151203397193</v>
      </c>
      <c r="X4877">
        <f t="shared" ca="1" si="668"/>
        <v>1</v>
      </c>
      <c r="Y4877" s="7"/>
    </row>
    <row r="4878" spans="1:25" ht="15" customHeight="1" x14ac:dyDescent="0.3">
      <c r="A4878" s="130">
        <v>4871</v>
      </c>
      <c r="B4878" s="10">
        <f t="shared" ca="1" si="660"/>
        <v>0.37749183313863532</v>
      </c>
      <c r="C4878" s="57">
        <f ca="1">_xlfn.NORM.INV(B4878,'Input Parameters'!$E$19,'Input Parameters'!$F$19)</f>
        <v>540.92967815171357</v>
      </c>
      <c r="D4878" s="10">
        <f t="shared" ca="1" si="661"/>
        <v>0.97178477361655635</v>
      </c>
      <c r="E4878" s="59">
        <f ca="1">IF(_xlfn.NORM.INV(D4878,'Input Parameters'!$E$20,'Input Parameters'!$F$20)&lt;3500,3500,IF(_xlfn.NORM.INV(D4878,'Input Parameters'!$E$20,'Input Parameters'!$F$20)&gt;5500,5500,_xlfn.NORM.INV(D4878,'Input Parameters'!$E$20,'Input Parameters'!$F$20)))</f>
        <v>5500</v>
      </c>
      <c r="F4878" s="10">
        <f t="shared" ca="1" si="662"/>
        <v>0.98926085908238082</v>
      </c>
      <c r="G4878" s="61">
        <f ca="1">_xlfn.NORM.INV(F4878,'Input Parameters'!$E$21,'Input Parameters'!$F$21)</f>
        <v>302.92383186865453</v>
      </c>
      <c r="H4878" s="54">
        <f ca="1">EXP(E4878*(1/'Input Parameters'!$E$22-1/G4878))</f>
        <v>1.8495673121020317</v>
      </c>
      <c r="I4878" s="10">
        <f t="shared" ca="1" si="663"/>
        <v>0.76452031910584739</v>
      </c>
      <c r="J4878" s="29">
        <f ca="1">_xlfn.BETA.INV(I4878,'Input Parameters'!$L$24,'Input Parameters'!$M$24,'Input Parameters'!$J$24,'Input Parameters'!$K$24)</f>
        <v>0.71766184328757121</v>
      </c>
      <c r="K4878" s="156">
        <f ca="1">('Input Parameters'!$E$25/'Input Parameters'!$E$31)^$J4878</f>
        <v>5.809960630686597E-3</v>
      </c>
      <c r="L4878" s="66">
        <f ca="1">$H4878*$C4878*'Input Parameters'!$E$23*K4878</f>
        <v>5.8127834050281706</v>
      </c>
      <c r="M4878" s="23">
        <f t="shared" ca="1" si="664"/>
        <v>0.24348222906748829</v>
      </c>
      <c r="N4878" s="15">
        <f ca="1">_xlfn.NORM.INV(M4878,'Input Parameters'!$E$26,'Input Parameters'!$F$26)</f>
        <v>1.9401955737088389E-2</v>
      </c>
      <c r="O4878" s="8">
        <f t="shared" ca="1" si="665"/>
        <v>0.44254486164248885</v>
      </c>
      <c r="P4878" s="29">
        <f ca="1">_xlfn.LOGNORM.INV(O4878,'Input Parameters'!$H$27,'Input Parameters'!$I$27)</f>
        <v>1.3354583765147201</v>
      </c>
      <c r="Q4878" s="10"/>
      <c r="R4878" s="15">
        <f>'Input Parameters'!$E$28</f>
        <v>12.7</v>
      </c>
      <c r="S4878" s="10">
        <f t="shared" ca="1" si="666"/>
        <v>0.39183333069020621</v>
      </c>
      <c r="T4878" s="25">
        <f ca="1">_xlfn.LOGNORM.INV(S4878,'Input Parameters'!$H$29,'Input Parameters'!$I$29)</f>
        <v>56.464273977572098</v>
      </c>
      <c r="U4878" s="10">
        <f t="shared" ca="1" si="667"/>
        <v>0.48546661442821726</v>
      </c>
      <c r="V4878" s="29">
        <f ca="1">IF('Input Parameters'!$D$30="Beta",_xlfn.BETA.INV(U4878,'Input Parameters'!$L$30,'Input Parameters'!$M$30,'Input Parameters'!$J$30,'Input Parameters'!$K$30),IF('Input Parameters'!$D$30="LogNorm",_xlfn.LOGNORM.INV(U4878,'Input Parameters'!$H$30,'Input Parameters'!$I$30)))</f>
        <v>0.98495204043367857</v>
      </c>
      <c r="W4878" s="2">
        <f ca="1">N4878+(P4878-N4878)*(1-ERF((T4878-R4878)/(2*SQRT(L4878*'Input Parameters'!$E$31))))</f>
        <v>0.28169146038067205</v>
      </c>
      <c r="X4878">
        <f t="shared" ca="1" si="668"/>
        <v>1</v>
      </c>
      <c r="Y4878" s="7"/>
    </row>
    <row r="4879" spans="1:25" ht="15" customHeight="1" x14ac:dyDescent="0.3">
      <c r="A4879" s="130">
        <v>4872</v>
      </c>
      <c r="B4879" s="10">
        <f t="shared" ca="1" si="660"/>
        <v>0.3157088578501458</v>
      </c>
      <c r="C4879" s="57">
        <f ca="1">_xlfn.NORM.INV(B4879,'Input Parameters'!$E$19,'Input Parameters'!$F$19)</f>
        <v>526.76261569804524</v>
      </c>
      <c r="D4879" s="10">
        <f t="shared" ca="1" si="661"/>
        <v>0.23256396742580832</v>
      </c>
      <c r="E4879" s="59">
        <f ca="1">IF(_xlfn.NORM.INV(D4879,'Input Parameters'!$E$20,'Input Parameters'!$F$20)&lt;3500,3500,IF(_xlfn.NORM.INV(D4879,'Input Parameters'!$E$20,'Input Parameters'!$F$20)&gt;5500,5500,_xlfn.NORM.INV(D4879,'Input Parameters'!$E$20,'Input Parameters'!$F$20)))</f>
        <v>4288.69962840676</v>
      </c>
      <c r="F4879" s="10">
        <f t="shared" ca="1" si="662"/>
        <v>0.59360419944456089</v>
      </c>
      <c r="G4879" s="61">
        <f ca="1">_xlfn.NORM.INV(F4879,'Input Parameters'!$E$21,'Input Parameters'!$F$21)</f>
        <v>286.71145417409724</v>
      </c>
      <c r="H4879" s="54">
        <f ca="1">EXP(E4879*(1/'Input Parameters'!$E$22-1/G4879))</f>
        <v>0.72539206303993264</v>
      </c>
      <c r="I4879" s="10">
        <f t="shared" ca="1" si="663"/>
        <v>0.13266070889883064</v>
      </c>
      <c r="J4879" s="29">
        <f ca="1">_xlfn.BETA.INV(I4879,'Input Parameters'!$L$24,'Input Parameters'!$M$24,'Input Parameters'!$J$24,'Input Parameters'!$K$24)</f>
        <v>0.42414130794826427</v>
      </c>
      <c r="K4879" s="156">
        <f ca="1">('Input Parameters'!$E$25/'Input Parameters'!$E$31)^$J4879</f>
        <v>4.7710779784862184E-2</v>
      </c>
      <c r="L4879" s="66">
        <f ca="1">$H4879*$C4879*'Input Parameters'!$E$23*K4879</f>
        <v>18.230738416795891</v>
      </c>
      <c r="M4879" s="23">
        <f t="shared" ca="1" si="664"/>
        <v>2.4640723904203465E-2</v>
      </c>
      <c r="N4879" s="15">
        <f ca="1">_xlfn.NORM.INV(M4879,'Input Parameters'!$E$26,'Input Parameters'!$F$26)</f>
        <v>-7.2891206053280408E-3</v>
      </c>
      <c r="O4879" s="8">
        <f t="shared" ca="1" si="665"/>
        <v>6.8891203393040001E-3</v>
      </c>
      <c r="P4879" s="29">
        <f ca="1">_xlfn.LOGNORM.INV(O4879,'Input Parameters'!$H$27,'Input Parameters'!$I$27)</f>
        <v>0.47881383836667529</v>
      </c>
      <c r="Q4879" s="10"/>
      <c r="R4879" s="15">
        <f>'Input Parameters'!$E$28</f>
        <v>12.7</v>
      </c>
      <c r="S4879" s="10">
        <f t="shared" ca="1" si="666"/>
        <v>0.28079261217117601</v>
      </c>
      <c r="T4879" s="25">
        <f ca="1">_xlfn.LOGNORM.INV(S4879,'Input Parameters'!$H$29,'Input Parameters'!$I$29)</f>
        <v>54.557692767737997</v>
      </c>
      <c r="U4879" s="10">
        <f t="shared" ca="1" si="667"/>
        <v>0.47171516538062797</v>
      </c>
      <c r="V4879" s="29">
        <f ca="1">IF('Input Parameters'!$D$30="Beta",_xlfn.BETA.INV(U4879,'Input Parameters'!$L$30,'Input Parameters'!$M$30,'Input Parameters'!$J$30,'Input Parameters'!$K$30),IF('Input Parameters'!$D$30="LogNorm",_xlfn.LOGNORM.INV(U4879,'Input Parameters'!$H$30,'Input Parameters'!$I$30)))</f>
        <v>0.97163445507894064</v>
      </c>
      <c r="W4879" s="2">
        <f ca="1">N4879+(P4879-N4879)*(1-ERF((T4879-R4879)/(2*SQRT(L4879*'Input Parameters'!$E$31))))</f>
        <v>0.23001878240053125</v>
      </c>
      <c r="X4879">
        <f t="shared" ca="1" si="668"/>
        <v>1</v>
      </c>
      <c r="Y4879" s="7"/>
    </row>
    <row r="4880" spans="1:25" ht="15" customHeight="1" x14ac:dyDescent="0.3">
      <c r="A4880" s="130">
        <v>4873</v>
      </c>
      <c r="B4880" s="10">
        <f t="shared" ca="1" si="660"/>
        <v>0.27115151524953185</v>
      </c>
      <c r="C4880" s="57">
        <f ca="1">_xlfn.NORM.INV(B4880,'Input Parameters'!$E$19,'Input Parameters'!$F$19)</f>
        <v>515.8112713109374</v>
      </c>
      <c r="D4880" s="10">
        <f t="shared" ca="1" si="661"/>
        <v>0.3734735333626511</v>
      </c>
      <c r="E4880" s="59">
        <f ca="1">IF(_xlfn.NORM.INV(D4880,'Input Parameters'!$E$20,'Input Parameters'!$F$20)&lt;3500,3500,IF(_xlfn.NORM.INV(D4880,'Input Parameters'!$E$20,'Input Parameters'!$F$20)&gt;5500,5500,_xlfn.NORM.INV(D4880,'Input Parameters'!$E$20,'Input Parameters'!$F$20)))</f>
        <v>4574.132748922154</v>
      </c>
      <c r="F4880" s="10">
        <f t="shared" ca="1" si="662"/>
        <v>0.10196293910090048</v>
      </c>
      <c r="G4880" s="61">
        <f ca="1">_xlfn.NORM.INV(F4880,'Input Parameters'!$E$21,'Input Parameters'!$F$21)</f>
        <v>274.86429602271824</v>
      </c>
      <c r="H4880" s="54">
        <f ca="1">EXP(E4880*(1/'Input Parameters'!$E$22-1/G4880))</f>
        <v>0.35699002013317344</v>
      </c>
      <c r="I4880" s="10">
        <f t="shared" ca="1" si="663"/>
        <v>0.36044109075959163</v>
      </c>
      <c r="J4880" s="29">
        <f ca="1">_xlfn.BETA.INV(I4880,'Input Parameters'!$L$24,'Input Parameters'!$M$24,'Input Parameters'!$J$24,'Input Parameters'!$K$24)</f>
        <v>0.54880292906878902</v>
      </c>
      <c r="K4880" s="156">
        <f ca="1">('Input Parameters'!$E$25/'Input Parameters'!$E$31)^$J4880</f>
        <v>1.9509299998831862E-2</v>
      </c>
      <c r="L4880" s="66">
        <f ca="1">$H4880*$C4880*'Input Parameters'!$E$23*K4880</f>
        <v>3.5924322814519924</v>
      </c>
      <c r="M4880" s="23">
        <f t="shared" ca="1" si="664"/>
        <v>0.4360343481973934</v>
      </c>
      <c r="N4880" s="15">
        <f ca="1">_xlfn.NORM.INV(M4880,'Input Parameters'!$E$26,'Input Parameters'!$F$26)</f>
        <v>3.0618341310701135E-2</v>
      </c>
      <c r="O4880" s="8">
        <f t="shared" ca="1" si="665"/>
        <v>0.93974141892556773</v>
      </c>
      <c r="P4880" s="29">
        <f ca="1">_xlfn.LOGNORM.INV(O4880,'Input Parameters'!$H$27,'Input Parameters'!$I$27)</f>
        <v>2.8295056890890353</v>
      </c>
      <c r="Q4880" s="10"/>
      <c r="R4880" s="15">
        <f>'Input Parameters'!$E$28</f>
        <v>12.7</v>
      </c>
      <c r="S4880" s="10">
        <f t="shared" ca="1" si="666"/>
        <v>0.5983928973673649</v>
      </c>
      <c r="T4880" s="25">
        <f ca="1">_xlfn.LOGNORM.INV(S4880,'Input Parameters'!$H$29,'Input Parameters'!$I$29)</f>
        <v>59.884000694900323</v>
      </c>
      <c r="U4880" s="10">
        <f t="shared" ca="1" si="667"/>
        <v>0.81233330861856246</v>
      </c>
      <c r="V4880" s="29">
        <f ca="1">IF('Input Parameters'!$D$30="Beta",_xlfn.BETA.INV(U4880,'Input Parameters'!$L$30,'Input Parameters'!$M$30,'Input Parameters'!$J$30,'Input Parameters'!$K$30),IF('Input Parameters'!$D$30="LogNorm",_xlfn.LOGNORM.INV(U4880,'Input Parameters'!$H$30,'Input Parameters'!$I$30)))</f>
        <v>1.417372838956914</v>
      </c>
      <c r="W4880" s="2">
        <f ca="1">N4880+(P4880-N4880)*(1-ERF((T4880-R4880)/(2*SQRT(L4880*'Input Parameters'!$E$31))))</f>
        <v>0.24993297509555087</v>
      </c>
      <c r="X4880">
        <f t="shared" ca="1" si="668"/>
        <v>1</v>
      </c>
      <c r="Y4880" s="7"/>
    </row>
    <row r="4881" spans="1:25" ht="15" customHeight="1" x14ac:dyDescent="0.3">
      <c r="A4881" s="130">
        <v>4874</v>
      </c>
      <c r="B4881" s="10">
        <f t="shared" ca="1" si="660"/>
        <v>0.14525713087830672</v>
      </c>
      <c r="C4881" s="57">
        <f ca="1">_xlfn.NORM.INV(B4881,'Input Parameters'!$E$19,'Input Parameters'!$F$19)</f>
        <v>477.98399515004814</v>
      </c>
      <c r="D4881" s="10">
        <f t="shared" ca="1" si="661"/>
        <v>0.48326344903054952</v>
      </c>
      <c r="E4881" s="59">
        <f ca="1">IF(_xlfn.NORM.INV(D4881,'Input Parameters'!$E$20,'Input Parameters'!$F$20)&lt;3500,3500,IF(_xlfn.NORM.INV(D4881,'Input Parameters'!$E$20,'Input Parameters'!$F$20)&gt;5500,5500,_xlfn.NORM.INV(D4881,'Input Parameters'!$E$20,'Input Parameters'!$F$20)))</f>
        <v>4770.6247621829798</v>
      </c>
      <c r="F4881" s="10">
        <f t="shared" ca="1" si="662"/>
        <v>0.72510250261394782</v>
      </c>
      <c r="G4881" s="61">
        <f ca="1">_xlfn.NORM.INV(F4881,'Input Parameters'!$E$21,'Input Parameters'!$F$21)</f>
        <v>289.55080937165212</v>
      </c>
      <c r="H4881" s="54">
        <f ca="1">EXP(E4881*(1/'Input Parameters'!$E$22-1/G4881))</f>
        <v>0.82369531105496097</v>
      </c>
      <c r="I4881" s="10">
        <f t="shared" ca="1" si="663"/>
        <v>0.38428287185835286</v>
      </c>
      <c r="J4881" s="29">
        <f ca="1">_xlfn.BETA.INV(I4881,'Input Parameters'!$L$24,'Input Parameters'!$M$24,'Input Parameters'!$J$24,'Input Parameters'!$K$24)</f>
        <v>0.55919102673693655</v>
      </c>
      <c r="K4881" s="156">
        <f ca="1">('Input Parameters'!$E$25/'Input Parameters'!$E$31)^$J4881</f>
        <v>1.8108324695864764E-2</v>
      </c>
      <c r="L4881" s="66">
        <f ca="1">$H4881*$C4881*'Input Parameters'!$E$23*K4881</f>
        <v>7.1294860201603791</v>
      </c>
      <c r="M4881" s="23">
        <f t="shared" ca="1" si="664"/>
        <v>0.40152489736054842</v>
      </c>
      <c r="N4881" s="15">
        <f ca="1">_xlfn.NORM.INV(M4881,'Input Parameters'!$E$26,'Input Parameters'!$F$26)</f>
        <v>2.8762556818294774E-2</v>
      </c>
      <c r="O4881" s="8">
        <f t="shared" ca="1" si="665"/>
        <v>2.7942812927401861E-2</v>
      </c>
      <c r="P4881" s="29">
        <f ca="1">_xlfn.LOGNORM.INV(O4881,'Input Parameters'!$H$27,'Input Parameters'!$I$27)</f>
        <v>0.61100794999594787</v>
      </c>
      <c r="Q4881" s="10"/>
      <c r="R4881" s="15">
        <f>'Input Parameters'!$E$28</f>
        <v>12.7</v>
      </c>
      <c r="S4881" s="10">
        <f t="shared" ca="1" si="666"/>
        <v>0.91433821135282156</v>
      </c>
      <c r="T4881" s="25">
        <f ca="1">_xlfn.LOGNORM.INV(S4881,'Input Parameters'!$H$29,'Input Parameters'!$I$29)</f>
        <v>67.898757242978789</v>
      </c>
      <c r="U4881" s="10">
        <f t="shared" ca="1" si="667"/>
        <v>0.21026956871869751</v>
      </c>
      <c r="V4881" s="29">
        <f ca="1">IF('Input Parameters'!$D$30="Beta",_xlfn.BETA.INV(U4881,'Input Parameters'!$L$30,'Input Parameters'!$M$30,'Input Parameters'!$J$30,'Input Parameters'!$K$30),IF('Input Parameters'!$D$30="LogNorm",_xlfn.LOGNORM.INV(U4881,'Input Parameters'!$H$30,'Input Parameters'!$I$30)))</f>
        <v>0.72728762825690085</v>
      </c>
      <c r="W4881" s="2">
        <f ca="1">N4881+(P4881-N4881)*(1-ERF((T4881-R4881)/(2*SQRT(L4881*'Input Parameters'!$E$31))))</f>
        <v>0.11248861544528127</v>
      </c>
      <c r="X4881">
        <f t="shared" ca="1" si="668"/>
        <v>1</v>
      </c>
      <c r="Y4881" s="7"/>
    </row>
    <row r="4882" spans="1:25" ht="15" customHeight="1" x14ac:dyDescent="0.3">
      <c r="A4882" s="130">
        <v>4875</v>
      </c>
      <c r="B4882" s="10">
        <f t="shared" ca="1" si="660"/>
        <v>0.40133123298102058</v>
      </c>
      <c r="C4882" s="57">
        <f ca="1">_xlfn.NORM.INV(B4882,'Input Parameters'!$E$19,'Input Parameters'!$F$19)</f>
        <v>546.18320773277287</v>
      </c>
      <c r="D4882" s="10">
        <f t="shared" ca="1" si="661"/>
        <v>0.75811507343857953</v>
      </c>
      <c r="E4882" s="59">
        <f ca="1">IF(_xlfn.NORM.INV(D4882,'Input Parameters'!$E$20,'Input Parameters'!$F$20)&lt;3500,3500,IF(_xlfn.NORM.INV(D4882,'Input Parameters'!$E$20,'Input Parameters'!$F$20)&gt;5500,5500,_xlfn.NORM.INV(D4882,'Input Parameters'!$E$20,'Input Parameters'!$F$20)))</f>
        <v>5290.1765000253736</v>
      </c>
      <c r="F4882" s="10">
        <f t="shared" ca="1" si="662"/>
        <v>0.32088797459041496</v>
      </c>
      <c r="G4882" s="61">
        <f ca="1">_xlfn.NORM.INV(F4882,'Input Parameters'!$E$21,'Input Parameters'!$F$21)</f>
        <v>281.1933930996189</v>
      </c>
      <c r="H4882" s="54">
        <f ca="1">EXP(E4882*(1/'Input Parameters'!$E$22-1/G4882))</f>
        <v>0.46855907978598965</v>
      </c>
      <c r="I4882" s="10">
        <f t="shared" ca="1" si="663"/>
        <v>0.43551338822060659</v>
      </c>
      <c r="J4882" s="29">
        <f ca="1">_xlfn.BETA.INV(I4882,'Input Parameters'!$L$24,'Input Parameters'!$M$24,'Input Parameters'!$J$24,'Input Parameters'!$K$24)</f>
        <v>0.58081978577071203</v>
      </c>
      <c r="K4882" s="156">
        <f ca="1">('Input Parameters'!$E$25/'Input Parameters'!$E$31)^$J4882</f>
        <v>1.5505841521680476E-2</v>
      </c>
      <c r="L4882" s="66">
        <f ca="1">$H4882*$C4882*'Input Parameters'!$E$23*K4882</f>
        <v>3.9682410257305003</v>
      </c>
      <c r="M4882" s="23">
        <f t="shared" ca="1" si="664"/>
        <v>0.27745442693030964</v>
      </c>
      <c r="N4882" s="15">
        <f ca="1">_xlfn.NORM.INV(M4882,'Input Parameters'!$E$26,'Input Parameters'!$F$26)</f>
        <v>2.160117212173443E-2</v>
      </c>
      <c r="O4882" s="8">
        <f t="shared" ca="1" si="665"/>
        <v>0.70116590801015588</v>
      </c>
      <c r="P4882" s="29">
        <f ca="1">_xlfn.LOGNORM.INV(O4882,'Input Parameters'!$H$27,'Input Parameters'!$I$27)</f>
        <v>1.7980401334845233</v>
      </c>
      <c r="Q4882" s="10"/>
      <c r="R4882" s="15">
        <f>'Input Parameters'!$E$28</f>
        <v>12.7</v>
      </c>
      <c r="S4882" s="10">
        <f t="shared" ca="1" si="666"/>
        <v>7.3546130046063696E-2</v>
      </c>
      <c r="T4882" s="25">
        <f ca="1">_xlfn.LOGNORM.INV(S4882,'Input Parameters'!$H$29,'Input Parameters'!$I$29)</f>
        <v>49.484002305980049</v>
      </c>
      <c r="U4882" s="10">
        <f t="shared" ca="1" si="667"/>
        <v>0.37957652723177215</v>
      </c>
      <c r="V4882" s="29">
        <f ca="1">IF('Input Parameters'!$D$30="Beta",_xlfn.BETA.INV(U4882,'Input Parameters'!$L$30,'Input Parameters'!$M$30,'Input Parameters'!$J$30,'Input Parameters'!$K$30),IF('Input Parameters'!$D$30="LogNorm",_xlfn.LOGNORM.INV(U4882,'Input Parameters'!$H$30,'Input Parameters'!$I$30)))</f>
        <v>0.88541668927509465</v>
      </c>
      <c r="W4882" s="2">
        <f ca="1">N4882+(P4882-N4882)*(1-ERF((T4882-R4882)/(2*SQRT(L4882*'Input Parameters'!$E$31))))</f>
        <v>0.36206103661256595</v>
      </c>
      <c r="X4882">
        <f t="shared" ca="1" si="668"/>
        <v>1</v>
      </c>
      <c r="Y4882" s="7"/>
    </row>
    <row r="4883" spans="1:25" ht="15" customHeight="1" x14ac:dyDescent="0.3">
      <c r="A4883" s="130">
        <v>4876</v>
      </c>
      <c r="B4883" s="10">
        <f t="shared" ca="1" si="660"/>
        <v>0.39177989120092249</v>
      </c>
      <c r="C4883" s="57">
        <f ca="1">_xlfn.NORM.INV(B4883,'Input Parameters'!$E$19,'Input Parameters'!$F$19)</f>
        <v>544.08928533541564</v>
      </c>
      <c r="D4883" s="10">
        <f t="shared" ca="1" si="661"/>
        <v>0.44273847015591539</v>
      </c>
      <c r="E4883" s="59">
        <f ca="1">IF(_xlfn.NORM.INV(D4883,'Input Parameters'!$E$20,'Input Parameters'!$F$20)&lt;3500,3500,IF(_xlfn.NORM.INV(D4883,'Input Parameters'!$E$20,'Input Parameters'!$F$20)&gt;5500,5500,_xlfn.NORM.INV(D4883,'Input Parameters'!$E$20,'Input Parameters'!$F$20)))</f>
        <v>4699.1791420732879</v>
      </c>
      <c r="F4883" s="10">
        <f t="shared" ca="1" si="662"/>
        <v>0.72305889220944886</v>
      </c>
      <c r="G4883" s="61">
        <f ca="1">_xlfn.NORM.INV(F4883,'Input Parameters'!$E$21,'Input Parameters'!$F$21)</f>
        <v>289.50274877324472</v>
      </c>
      <c r="H4883" s="54">
        <f ca="1">EXP(E4883*(1/'Input Parameters'!$E$22-1/G4883))</f>
        <v>0.82386869254111705</v>
      </c>
      <c r="I4883" s="10">
        <f t="shared" ca="1" si="663"/>
        <v>0.13065242232910179</v>
      </c>
      <c r="J4883" s="29">
        <f ca="1">_xlfn.BETA.INV(I4883,'Input Parameters'!$L$24,'Input Parameters'!$M$24,'Input Parameters'!$J$24,'Input Parameters'!$K$24)</f>
        <v>0.42261822945828242</v>
      </c>
      <c r="K4883" s="156">
        <f ca="1">('Input Parameters'!$E$25/'Input Parameters'!$E$31)^$J4883</f>
        <v>4.8234919991490002E-2</v>
      </c>
      <c r="L4883" s="66">
        <f ca="1">$H4883*$C4883*'Input Parameters'!$E$23*K4883</f>
        <v>21.621694946122926</v>
      </c>
      <c r="M4883" s="23">
        <f t="shared" ca="1" si="664"/>
        <v>2.2199680907521557E-2</v>
      </c>
      <c r="N4883" s="15">
        <f ca="1">_xlfn.NORM.INV(M4883,'Input Parameters'!$E$26,'Input Parameters'!$F$26)</f>
        <v>-8.2163168911630405E-3</v>
      </c>
      <c r="O4883" s="8">
        <f t="shared" ca="1" si="665"/>
        <v>0.62503573602817952</v>
      </c>
      <c r="P4883" s="29">
        <f ca="1">_xlfn.LOGNORM.INV(O4883,'Input Parameters'!$H$27,'Input Parameters'!$I$27)</f>
        <v>1.6392242851940886</v>
      </c>
      <c r="Q4883" s="10"/>
      <c r="R4883" s="15">
        <f>'Input Parameters'!$E$28</f>
        <v>12.7</v>
      </c>
      <c r="S4883" s="10">
        <f t="shared" ca="1" si="666"/>
        <v>0.23030657846210401</v>
      </c>
      <c r="T4883" s="25">
        <f ca="1">_xlfn.LOGNORM.INV(S4883,'Input Parameters'!$H$29,'Input Parameters'!$I$29)</f>
        <v>53.602335278176035</v>
      </c>
      <c r="U4883" s="10">
        <f t="shared" ca="1" si="667"/>
        <v>0.77038066736672683</v>
      </c>
      <c r="V4883" s="29">
        <f ca="1">IF('Input Parameters'!$D$30="Beta",_xlfn.BETA.INV(U4883,'Input Parameters'!$L$30,'Input Parameters'!$M$30,'Input Parameters'!$J$30,'Input Parameters'!$K$30),IF('Input Parameters'!$D$30="LogNorm",_xlfn.LOGNORM.INV(U4883,'Input Parameters'!$H$30,'Input Parameters'!$I$30)))</f>
        <v>1.3378481255709751</v>
      </c>
      <c r="W4883" s="2">
        <f ca="1">N4883+(P4883-N4883)*(1-ERF((T4883-R4883)/(2*SQRT(L4883*'Input Parameters'!$E$31))))</f>
        <v>0.8714245251780397</v>
      </c>
      <c r="X4883">
        <f t="shared" ca="1" si="668"/>
        <v>1</v>
      </c>
      <c r="Y4883" s="7"/>
    </row>
    <row r="4884" spans="1:25" ht="15" customHeight="1" x14ac:dyDescent="0.3">
      <c r="A4884" s="130">
        <v>4877</v>
      </c>
      <c r="B4884" s="10">
        <f t="shared" ca="1" si="660"/>
        <v>0.46851790388427883</v>
      </c>
      <c r="C4884" s="57">
        <f ca="1">_xlfn.NORM.INV(B4884,'Input Parameters'!$E$19,'Input Parameters'!$F$19)</f>
        <v>560.62483833025954</v>
      </c>
      <c r="D4884" s="10">
        <f t="shared" ca="1" si="661"/>
        <v>0.45090045072937501</v>
      </c>
      <c r="E4884" s="59">
        <f ca="1">IF(_xlfn.NORM.INV(D4884,'Input Parameters'!$E$20,'Input Parameters'!$F$20)&lt;3500,3500,IF(_xlfn.NORM.INV(D4884,'Input Parameters'!$E$20,'Input Parameters'!$F$20)&gt;5500,5500,_xlfn.NORM.INV(D4884,'Input Parameters'!$E$20,'Input Parameters'!$F$20)))</f>
        <v>4713.6293214932602</v>
      </c>
      <c r="F4884" s="10">
        <f t="shared" ca="1" si="662"/>
        <v>0.49038944716007304</v>
      </c>
      <c r="G4884" s="61">
        <f ca="1">_xlfn.NORM.INV(F4884,'Input Parameters'!$E$21,'Input Parameters'!$F$21)</f>
        <v>284.66063362597316</v>
      </c>
      <c r="H4884" s="54">
        <f ca="1">EXP(E4884*(1/'Input Parameters'!$E$22-1/G4884))</f>
        <v>0.62419299660000893</v>
      </c>
      <c r="I4884" s="10">
        <f t="shared" ca="1" si="663"/>
        <v>0.15738567362186739</v>
      </c>
      <c r="J4884" s="29">
        <f ca="1">_xlfn.BETA.INV(I4884,'Input Parameters'!$L$24,'Input Parameters'!$M$24,'Input Parameters'!$J$24,'Input Parameters'!$K$24)</f>
        <v>0.44180962348739811</v>
      </c>
      <c r="K4884" s="156">
        <f ca="1">('Input Parameters'!$E$25/'Input Parameters'!$E$31)^$J4884</f>
        <v>4.203122770902476E-2</v>
      </c>
      <c r="L4884" s="66">
        <f ca="1">$H4884*$C4884*'Input Parameters'!$E$23*K4884</f>
        <v>14.708327872936888</v>
      </c>
      <c r="M4884" s="23">
        <f t="shared" ca="1" si="664"/>
        <v>5.6197161353114589E-2</v>
      </c>
      <c r="N4884" s="15">
        <f ca="1">_xlfn.NORM.INV(M4884,'Input Parameters'!$E$26,'Input Parameters'!$F$26)</f>
        <v>6.6202448611444448E-4</v>
      </c>
      <c r="O4884" s="8">
        <f t="shared" ca="1" si="665"/>
        <v>0.72581656182605048</v>
      </c>
      <c r="P4884" s="29">
        <f ca="1">_xlfn.LOGNORM.INV(O4884,'Input Parameters'!$H$27,'Input Parameters'!$I$27)</f>
        <v>1.8566076563487057</v>
      </c>
      <c r="Q4884" s="10"/>
      <c r="R4884" s="15">
        <f>'Input Parameters'!$E$28</f>
        <v>12.7</v>
      </c>
      <c r="S4884" s="10">
        <f t="shared" ca="1" si="666"/>
        <v>0.98022216915187876</v>
      </c>
      <c r="T4884" s="25">
        <f ca="1">_xlfn.LOGNORM.INV(S4884,'Input Parameters'!$H$29,'Input Parameters'!$I$29)</f>
        <v>73.37114434922043</v>
      </c>
      <c r="U4884" s="10">
        <f t="shared" ca="1" si="667"/>
        <v>0.25528352538822774</v>
      </c>
      <c r="V4884" s="29">
        <f ca="1">IF('Input Parameters'!$D$30="Beta",_xlfn.BETA.INV(U4884,'Input Parameters'!$L$30,'Input Parameters'!$M$30,'Input Parameters'!$J$30,'Input Parameters'!$K$30),IF('Input Parameters'!$D$30="LogNorm",_xlfn.LOGNORM.INV(U4884,'Input Parameters'!$H$30,'Input Parameters'!$I$30)))</f>
        <v>0.77085504767138702</v>
      </c>
      <c r="W4884" s="2">
        <f ca="1">N4884+(P4884-N4884)*(1-ERF((T4884-R4884)/(2*SQRT(L4884*'Input Parameters'!$E$31))))</f>
        <v>0.48933072060779365</v>
      </c>
      <c r="X4884">
        <f t="shared" ca="1" si="668"/>
        <v>1</v>
      </c>
      <c r="Y4884" s="7"/>
    </row>
    <row r="4885" spans="1:25" ht="15" customHeight="1" x14ac:dyDescent="0.3">
      <c r="A4885" s="130">
        <v>4878</v>
      </c>
      <c r="B4885" s="10">
        <f t="shared" ca="1" si="660"/>
        <v>0.13356434452931076</v>
      </c>
      <c r="C4885" s="57">
        <f ca="1">_xlfn.NORM.INV(B4885,'Input Parameters'!$E$19,'Input Parameters'!$F$19)</f>
        <v>473.53042177605602</v>
      </c>
      <c r="D4885" s="10">
        <f t="shared" ca="1" si="661"/>
        <v>0.29676713243815322</v>
      </c>
      <c r="E4885" s="59">
        <f ca="1">IF(_xlfn.NORM.INV(D4885,'Input Parameters'!$E$20,'Input Parameters'!$F$20)&lt;3500,3500,IF(_xlfn.NORM.INV(D4885,'Input Parameters'!$E$20,'Input Parameters'!$F$20)&gt;5500,5500,_xlfn.NORM.INV(D4885,'Input Parameters'!$E$20,'Input Parameters'!$F$20)))</f>
        <v>4426.394983411129</v>
      </c>
      <c r="F4885" s="10">
        <f t="shared" ca="1" si="662"/>
        <v>0.78222927914446672</v>
      </c>
      <c r="G4885" s="61">
        <f ca="1">_xlfn.NORM.INV(F4885,'Input Parameters'!$E$21,'Input Parameters'!$F$21)</f>
        <v>290.97878961137872</v>
      </c>
      <c r="H4885" s="54">
        <f ca="1">EXP(E4885*(1/'Input Parameters'!$E$22-1/G4885))</f>
        <v>0.90038035517841908</v>
      </c>
      <c r="I4885" s="10">
        <f t="shared" ca="1" si="663"/>
        <v>0.67990352874375537</v>
      </c>
      <c r="J4885" s="29">
        <f ca="1">_xlfn.BETA.INV(I4885,'Input Parameters'!$L$24,'Input Parameters'!$M$24,'Input Parameters'!$J$24,'Input Parameters'!$K$24)</f>
        <v>0.68030718273304247</v>
      </c>
      <c r="K4885" s="156">
        <f ca="1">('Input Parameters'!$E$25/'Input Parameters'!$E$31)^$J4885</f>
        <v>7.5953729157291839E-3</v>
      </c>
      <c r="L4885" s="66">
        <f ca="1">$H4885*$C4885*'Input Parameters'!$E$23*K4885</f>
        <v>3.2383441270007904</v>
      </c>
      <c r="M4885" s="23">
        <f t="shared" ca="1" si="664"/>
        <v>0.59962316604754151</v>
      </c>
      <c r="N4885" s="15">
        <f ca="1">_xlfn.NORM.INV(M4885,'Input Parameters'!$E$26,'Input Parameters'!$F$26)</f>
        <v>3.9299808540578213E-2</v>
      </c>
      <c r="O4885" s="8">
        <f t="shared" ca="1" si="665"/>
        <v>0.30814426852734611</v>
      </c>
      <c r="P4885" s="29">
        <f ca="1">_xlfn.LOGNORM.INV(O4885,'Input Parameters'!$H$27,'Input Parameters'!$I$27)</f>
        <v>1.14055170074406</v>
      </c>
      <c r="Q4885" s="10"/>
      <c r="R4885" s="15">
        <f>'Input Parameters'!$E$28</f>
        <v>12.7</v>
      </c>
      <c r="S4885" s="10">
        <f t="shared" ca="1" si="666"/>
        <v>0.45807297919434642</v>
      </c>
      <c r="T4885" s="25">
        <f ca="1">_xlfn.LOGNORM.INV(S4885,'Input Parameters'!$H$29,'Input Parameters'!$I$29)</f>
        <v>57.547508555703743</v>
      </c>
      <c r="U4885" s="10">
        <f t="shared" ca="1" si="667"/>
        <v>0.25465503882587215</v>
      </c>
      <c r="V4885" s="29">
        <f ca="1">IF('Input Parameters'!$D$30="Beta",_xlfn.BETA.INV(U4885,'Input Parameters'!$L$30,'Input Parameters'!$M$30,'Input Parameters'!$J$30,'Input Parameters'!$K$30),IF('Input Parameters'!$D$30="LogNorm",_xlfn.LOGNORM.INV(U4885,'Input Parameters'!$H$30,'Input Parameters'!$I$30)))</f>
        <v>0.77026027347368753</v>
      </c>
      <c r="W4885" s="2">
        <f ca="1">N4885+(P4885-N4885)*(1-ERF((T4885-R4885)/(2*SQRT(L4885*'Input Parameters'!$E$31))))</f>
        <v>0.12523156195148366</v>
      </c>
      <c r="X4885">
        <f t="shared" ca="1" si="668"/>
        <v>1</v>
      </c>
      <c r="Y4885" s="7"/>
    </row>
    <row r="4886" spans="1:25" ht="15" customHeight="1" x14ac:dyDescent="0.3">
      <c r="A4886" s="130">
        <v>4879</v>
      </c>
      <c r="B4886" s="10">
        <f t="shared" ca="1" si="660"/>
        <v>0.77146652654899217</v>
      </c>
      <c r="C4886" s="57">
        <f ca="1">_xlfn.NORM.INV(B4886,'Input Parameters'!$E$19,'Input Parameters'!$F$19)</f>
        <v>630.14139916377837</v>
      </c>
      <c r="D4886" s="10">
        <f t="shared" ca="1" si="661"/>
        <v>6.0536537337178342E-2</v>
      </c>
      <c r="E4886" s="59">
        <f ca="1">IF(_xlfn.NORM.INV(D4886,'Input Parameters'!$E$20,'Input Parameters'!$F$20)&lt;3500,3500,IF(_xlfn.NORM.INV(D4886,'Input Parameters'!$E$20,'Input Parameters'!$F$20)&gt;5500,5500,_xlfn.NORM.INV(D4886,'Input Parameters'!$E$20,'Input Parameters'!$F$20)))</f>
        <v>3714.8003502995189</v>
      </c>
      <c r="F4886" s="10">
        <f t="shared" ca="1" si="662"/>
        <v>0.35255358381240187</v>
      </c>
      <c r="G4886" s="61">
        <f ca="1">_xlfn.NORM.INV(F4886,'Input Parameters'!$E$21,'Input Parameters'!$F$21)</f>
        <v>281.87549768087683</v>
      </c>
      <c r="H4886" s="54">
        <f ca="1">EXP(E4886*(1/'Input Parameters'!$E$22-1/G4886))</f>
        <v>0.60630638340645882</v>
      </c>
      <c r="I4886" s="10">
        <f t="shared" ca="1" si="663"/>
        <v>0.62322732351935106</v>
      </c>
      <c r="J4886" s="29">
        <f ca="1">_xlfn.BETA.INV(I4886,'Input Parameters'!$L$24,'Input Parameters'!$M$24,'Input Parameters'!$J$24,'Input Parameters'!$K$24)</f>
        <v>0.65682873840878697</v>
      </c>
      <c r="K4886" s="156">
        <f ca="1">('Input Parameters'!$E$25/'Input Parameters'!$E$31)^$J4886</f>
        <v>8.9886527464968224E-3</v>
      </c>
      <c r="L4886" s="66">
        <f ca="1">$H4886*$C4886*'Input Parameters'!$E$23*K4886</f>
        <v>3.4341934573343913</v>
      </c>
      <c r="M4886" s="23">
        <f t="shared" ca="1" si="664"/>
        <v>1.040473691677124E-2</v>
      </c>
      <c r="N4886" s="15">
        <f ca="1">_xlfn.NORM.INV(M4886,'Input Parameters'!$E$26,'Input Parameters'!$F$26)</f>
        <v>-1.4539893624539293E-2</v>
      </c>
      <c r="O4886" s="8">
        <f t="shared" ca="1" si="665"/>
        <v>9.7728865135066623E-2</v>
      </c>
      <c r="P4886" s="29">
        <f ca="1">_xlfn.LOGNORM.INV(O4886,'Input Parameters'!$H$27,'Input Parameters'!$I$27)</f>
        <v>0.80289286852509445</v>
      </c>
      <c r="Q4886" s="10"/>
      <c r="R4886" s="15">
        <f>'Input Parameters'!$E$28</f>
        <v>12.7</v>
      </c>
      <c r="S4886" s="10">
        <f t="shared" ca="1" si="666"/>
        <v>0.83335601685117267</v>
      </c>
      <c r="T4886" s="25">
        <f ca="1">_xlfn.LOGNORM.INV(S4886,'Input Parameters'!$H$29,'Input Parameters'!$I$29)</f>
        <v>64.913642466319516</v>
      </c>
      <c r="U4886" s="10">
        <f t="shared" ca="1" si="667"/>
        <v>0.18276684764241546</v>
      </c>
      <c r="V4886" s="29">
        <f ca="1">IF('Input Parameters'!$D$30="Beta",_xlfn.BETA.INV(U4886,'Input Parameters'!$L$30,'Input Parameters'!$M$30,'Input Parameters'!$J$30,'Input Parameters'!$K$30),IF('Input Parameters'!$D$30="LogNorm",_xlfn.LOGNORM.INV(U4886,'Input Parameters'!$H$30,'Input Parameters'!$I$30)))</f>
        <v>0.69933512506299333</v>
      </c>
      <c r="W4886" s="2">
        <f ca="1">N4886+(P4886-N4886)*(1-ERF((T4886-R4886)/(2*SQRT(L4886*'Input Parameters'!$E$31))))</f>
        <v>2.333765668901764E-2</v>
      </c>
      <c r="X4886">
        <f t="shared" ca="1" si="668"/>
        <v>1</v>
      </c>
      <c r="Y4886" s="7"/>
    </row>
    <row r="4887" spans="1:25" ht="15" customHeight="1" x14ac:dyDescent="0.3">
      <c r="A4887" s="130">
        <v>4880</v>
      </c>
      <c r="B4887" s="10">
        <f t="shared" ca="1" si="660"/>
        <v>0.74548813606546516</v>
      </c>
      <c r="C4887" s="57">
        <f ca="1">_xlfn.NORM.INV(B4887,'Input Parameters'!$E$19,'Input Parameters'!$F$19)</f>
        <v>623.10030238338504</v>
      </c>
      <c r="D4887" s="10">
        <f t="shared" ca="1" si="661"/>
        <v>0.88553560027554257</v>
      </c>
      <c r="E4887" s="59">
        <f ca="1">IF(_xlfn.NORM.INV(D4887,'Input Parameters'!$E$20,'Input Parameters'!$F$20)&lt;3500,3500,IF(_xlfn.NORM.INV(D4887,'Input Parameters'!$E$20,'Input Parameters'!$F$20)&gt;5500,5500,_xlfn.NORM.INV(D4887,'Input Parameters'!$E$20,'Input Parameters'!$F$20)))</f>
        <v>5500</v>
      </c>
      <c r="F4887" s="10">
        <f t="shared" ca="1" si="662"/>
        <v>0.21859991978816473</v>
      </c>
      <c r="G4887" s="61">
        <f ca="1">_xlfn.NORM.INV(F4887,'Input Parameters'!$E$21,'Input Parameters'!$F$21)</f>
        <v>278.74332712373337</v>
      </c>
      <c r="H4887" s="54">
        <f ca="1">EXP(E4887*(1/'Input Parameters'!$E$22-1/G4887))</f>
        <v>0.3828611118387894</v>
      </c>
      <c r="I4887" s="10">
        <f t="shared" ca="1" si="663"/>
        <v>0.93599117140936561</v>
      </c>
      <c r="J4887" s="29">
        <f ca="1">_xlfn.BETA.INV(I4887,'Input Parameters'!$L$24,'Input Parameters'!$M$24,'Input Parameters'!$J$24,'Input Parameters'!$K$24)</f>
        <v>0.82098004839507466</v>
      </c>
      <c r="K4887" s="156">
        <f ca="1">('Input Parameters'!$E$25/'Input Parameters'!$E$31)^$J4887</f>
        <v>2.7688047236405569E-3</v>
      </c>
      <c r="L4887" s="66">
        <f ca="1">$H4887*$C4887*'Input Parameters'!$E$23*K4887</f>
        <v>0.66052847635087386</v>
      </c>
      <c r="M4887" s="23">
        <f t="shared" ca="1" si="664"/>
        <v>0.12552910094893366</v>
      </c>
      <c r="N4887" s="15">
        <f ca="1">_xlfn.NORM.INV(M4887,'Input Parameters'!$E$26,'Input Parameters'!$F$26)</f>
        <v>9.8965592856776162E-3</v>
      </c>
      <c r="O4887" s="8">
        <f t="shared" ca="1" si="665"/>
        <v>0.49722993558471873</v>
      </c>
      <c r="P4887" s="29">
        <f ca="1">_xlfn.LOGNORM.INV(O4887,'Input Parameters'!$H$27,'Input Parameters'!$I$27)</f>
        <v>1.4192662047329272</v>
      </c>
      <c r="Q4887" s="10"/>
      <c r="R4887" s="15">
        <f>'Input Parameters'!$E$28</f>
        <v>12.7</v>
      </c>
      <c r="S4887" s="10">
        <f t="shared" ca="1" si="666"/>
        <v>0.18461834380811903</v>
      </c>
      <c r="T4887" s="25">
        <f ca="1">_xlfn.LOGNORM.INV(S4887,'Input Parameters'!$H$29,'Input Parameters'!$I$29)</f>
        <v>52.647641892230467</v>
      </c>
      <c r="U4887" s="10">
        <f t="shared" ca="1" si="667"/>
        <v>0.41167664522067149</v>
      </c>
      <c r="V4887" s="29">
        <f ca="1">IF('Input Parameters'!$D$30="Beta",_xlfn.BETA.INV(U4887,'Input Parameters'!$L$30,'Input Parameters'!$M$30,'Input Parameters'!$J$30,'Input Parameters'!$K$30),IF('Input Parameters'!$D$30="LogNorm",_xlfn.LOGNORM.INV(U4887,'Input Parameters'!$H$30,'Input Parameters'!$I$30)))</f>
        <v>0.91500602175181489</v>
      </c>
      <c r="W4887" s="2">
        <f ca="1">N4887+(P4887-N4887)*(1-ERF((T4887-R4887)/(2*SQRT(L4887*'Input Parameters'!$E$31))))</f>
        <v>1.0614919169341345E-2</v>
      </c>
      <c r="X4887">
        <f t="shared" ca="1" si="668"/>
        <v>1</v>
      </c>
      <c r="Y4887" s="7"/>
    </row>
    <row r="4888" spans="1:25" ht="15" customHeight="1" x14ac:dyDescent="0.3">
      <c r="A4888" s="130">
        <v>4881</v>
      </c>
      <c r="B4888" s="10">
        <f t="shared" ca="1" si="660"/>
        <v>0.53818365653300604</v>
      </c>
      <c r="C4888" s="57">
        <f ca="1">_xlfn.NORM.INV(B4888,'Input Parameters'!$E$19,'Input Parameters'!$F$19)</f>
        <v>575.40007176416009</v>
      </c>
      <c r="D4888" s="10">
        <f t="shared" ca="1" si="661"/>
        <v>0.80154077681103331</v>
      </c>
      <c r="E4888" s="59">
        <f ca="1">IF(_xlfn.NORM.INV(D4888,'Input Parameters'!$E$20,'Input Parameters'!$F$20)&lt;3500,3500,IF(_xlfn.NORM.INV(D4888,'Input Parameters'!$E$20,'Input Parameters'!$F$20)&gt;5500,5500,_xlfn.NORM.INV(D4888,'Input Parameters'!$E$20,'Input Parameters'!$F$20)))</f>
        <v>5392.9962987948647</v>
      </c>
      <c r="F4888" s="10">
        <f t="shared" ca="1" si="662"/>
        <v>0.41199477000454343</v>
      </c>
      <c r="G4888" s="61">
        <f ca="1">_xlfn.NORM.INV(F4888,'Input Parameters'!$E$21,'Input Parameters'!$F$21)</f>
        <v>283.10180501414538</v>
      </c>
      <c r="H4888" s="54">
        <f ca="1">EXP(E4888*(1/'Input Parameters'!$E$22-1/G4888))</f>
        <v>0.52542885807864304</v>
      </c>
      <c r="I4888" s="10">
        <f t="shared" ca="1" si="663"/>
        <v>0.14724582417353083</v>
      </c>
      <c r="J4888" s="29">
        <f ca="1">_xlfn.BETA.INV(I4888,'Input Parameters'!$L$24,'Input Parameters'!$M$24,'Input Parameters'!$J$24,'Input Parameters'!$K$24)</f>
        <v>0.4347890990249515</v>
      </c>
      <c r="K4888" s="156">
        <f ca="1">('Input Parameters'!$E$25/'Input Parameters'!$E$31)^$J4888</f>
        <v>4.4202216115619253E-2</v>
      </c>
      <c r="L4888" s="66">
        <f ca="1">$H4888*$C4888*'Input Parameters'!$E$23*K4888</f>
        <v>13.363735679157244</v>
      </c>
      <c r="M4888" s="23">
        <f t="shared" ca="1" si="664"/>
        <v>0.62560141301329342</v>
      </c>
      <c r="N4888" s="15">
        <f ca="1">_xlfn.NORM.INV(M4888,'Input Parameters'!$E$26,'Input Parameters'!$F$26)</f>
        <v>4.0724741594425504E-2</v>
      </c>
      <c r="O4888" s="8">
        <f t="shared" ca="1" si="665"/>
        <v>0.20533903884047899</v>
      </c>
      <c r="P4888" s="29">
        <f ca="1">_xlfn.LOGNORM.INV(O4888,'Input Parameters'!$H$27,'Input Parameters'!$I$27)</f>
        <v>0.98929767166666938</v>
      </c>
      <c r="Q4888" s="10"/>
      <c r="R4888" s="15">
        <f>'Input Parameters'!$E$28</f>
        <v>12.7</v>
      </c>
      <c r="S4888" s="10">
        <f t="shared" ca="1" si="666"/>
        <v>0.37971847906590228</v>
      </c>
      <c r="T4888" s="25">
        <f ca="1">_xlfn.LOGNORM.INV(S4888,'Input Parameters'!$H$29,'Input Parameters'!$I$29)</f>
        <v>56.263820825520725</v>
      </c>
      <c r="U4888" s="10">
        <f t="shared" ca="1" si="667"/>
        <v>0.86134411402801914</v>
      </c>
      <c r="V4888" s="29">
        <f ca="1">IF('Input Parameters'!$D$30="Beta",_xlfn.BETA.INV(U4888,'Input Parameters'!$L$30,'Input Parameters'!$M$30,'Input Parameters'!$J$30,'Input Parameters'!$K$30),IF('Input Parameters'!$D$30="LogNorm",_xlfn.LOGNORM.INV(U4888,'Input Parameters'!$H$30,'Input Parameters'!$I$30)))</f>
        <v>1.5335959516041193</v>
      </c>
      <c r="W4888" s="2">
        <f ca="1">N4888+(P4888-N4888)*(1-ERF((T4888-R4888)/(2*SQRT(L4888*'Input Parameters'!$E$31))))</f>
        <v>0.4196079471842567</v>
      </c>
      <c r="X4888">
        <f t="shared" ca="1" si="668"/>
        <v>1</v>
      </c>
      <c r="Y4888" s="7"/>
    </row>
    <row r="4889" spans="1:25" ht="15" customHeight="1" x14ac:dyDescent="0.3">
      <c r="A4889" s="130">
        <v>4882</v>
      </c>
      <c r="B4889" s="10">
        <f t="shared" ca="1" si="660"/>
        <v>0.76787032711203529</v>
      </c>
      <c r="C4889" s="57">
        <f ca="1">_xlfn.NORM.INV(B4889,'Input Parameters'!$E$19,'Input Parameters'!$F$19)</f>
        <v>629.14143315282058</v>
      </c>
      <c r="D4889" s="10">
        <f t="shared" ca="1" si="661"/>
        <v>0.64616501962588768</v>
      </c>
      <c r="E4889" s="59">
        <f ca="1">IF(_xlfn.NORM.INV(D4889,'Input Parameters'!$E$20,'Input Parameters'!$F$20)&lt;3500,3500,IF(_xlfn.NORM.INV(D4889,'Input Parameters'!$E$20,'Input Parameters'!$F$20)&gt;5500,5500,_xlfn.NORM.INV(D4889,'Input Parameters'!$E$20,'Input Parameters'!$F$20)))</f>
        <v>5062.491063925474</v>
      </c>
      <c r="F4889" s="10">
        <f t="shared" ca="1" si="662"/>
        <v>0.86768756550098558</v>
      </c>
      <c r="G4889" s="61">
        <f ca="1">_xlfn.NORM.INV(F4889,'Input Parameters'!$E$21,'Input Parameters'!$F$21)</f>
        <v>293.61803829014809</v>
      </c>
      <c r="H4889" s="54">
        <f ca="1">EXP(E4889*(1/'Input Parameters'!$E$22-1/G4889))</f>
        <v>1.0370382640962263</v>
      </c>
      <c r="I4889" s="10">
        <f t="shared" ca="1" si="663"/>
        <v>4.8350302242016752E-2</v>
      </c>
      <c r="J4889" s="29">
        <f ca="1">_xlfn.BETA.INV(I4889,'Input Parameters'!$L$24,'Input Parameters'!$M$24,'Input Parameters'!$J$24,'Input Parameters'!$K$24)</f>
        <v>0.33833080452798331</v>
      </c>
      <c r="K4889" s="156">
        <f ca="1">('Input Parameters'!$E$25/'Input Parameters'!$E$31)^$J4889</f>
        <v>8.8298498715380466E-2</v>
      </c>
      <c r="L4889" s="66">
        <f ca="1">$H4889*$C4889*'Input Parameters'!$E$23*K4889</f>
        <v>57.609802712448356</v>
      </c>
      <c r="M4889" s="23">
        <f t="shared" ca="1" si="664"/>
        <v>0.26937242030271003</v>
      </c>
      <c r="N4889" s="15">
        <f ca="1">_xlfn.NORM.INV(M4889,'Input Parameters'!$E$26,'Input Parameters'!$F$26)</f>
        <v>2.1091045044854654E-2</v>
      </c>
      <c r="O4889" s="8">
        <f t="shared" ca="1" si="665"/>
        <v>0.38142555064567796</v>
      </c>
      <c r="P4889" s="29">
        <f ca="1">_xlfn.LOGNORM.INV(O4889,'Input Parameters'!$H$27,'Input Parameters'!$I$27)</f>
        <v>1.2457270015986235</v>
      </c>
      <c r="Q4889" s="10"/>
      <c r="R4889" s="15">
        <f>'Input Parameters'!$E$28</f>
        <v>12.7</v>
      </c>
      <c r="S4889" s="10">
        <f t="shared" ca="1" si="666"/>
        <v>0.64185433395339631</v>
      </c>
      <c r="T4889" s="25">
        <f ca="1">_xlfn.LOGNORM.INV(S4889,'Input Parameters'!$H$29,'Input Parameters'!$I$29)</f>
        <v>60.656959270397806</v>
      </c>
      <c r="U4889" s="10">
        <f t="shared" ca="1" si="667"/>
        <v>0.90384431691834866</v>
      </c>
      <c r="V4889" s="29">
        <f ca="1">IF('Input Parameters'!$D$30="Beta",_xlfn.BETA.INV(U4889,'Input Parameters'!$L$30,'Input Parameters'!$M$30,'Input Parameters'!$J$30,'Input Parameters'!$K$30),IF('Input Parameters'!$D$30="LogNorm",_xlfn.LOGNORM.INV(U4889,'Input Parameters'!$H$30,'Input Parameters'!$I$30)))</f>
        <v>1.6708685850326883</v>
      </c>
      <c r="W4889" s="2">
        <f ca="1">N4889+(P4889-N4889)*(1-ERF((T4889-R4889)/(2*SQRT(L4889*'Input Parameters'!$E$31))))</f>
        <v>0.82327392838074209</v>
      </c>
      <c r="X4889">
        <f t="shared" ca="1" si="668"/>
        <v>1</v>
      </c>
      <c r="Y4889" s="7"/>
    </row>
    <row r="4890" spans="1:25" ht="15" customHeight="1" x14ac:dyDescent="0.3">
      <c r="A4890" s="130">
        <v>4883</v>
      </c>
      <c r="B4890" s="10">
        <f t="shared" ca="1" si="660"/>
        <v>0.80709127010035242</v>
      </c>
      <c r="C4890" s="57">
        <f ca="1">_xlfn.NORM.INV(B4890,'Input Parameters'!$E$19,'Input Parameters'!$F$19)</f>
        <v>640.58071011707739</v>
      </c>
      <c r="D4890" s="10">
        <f t="shared" ca="1" si="661"/>
        <v>0.48971519928009</v>
      </c>
      <c r="E4890" s="59">
        <f ca="1">IF(_xlfn.NORM.INV(D4890,'Input Parameters'!$E$20,'Input Parameters'!$F$20)&lt;3500,3500,IF(_xlfn.NORM.INV(D4890,'Input Parameters'!$E$20,'Input Parameters'!$F$20)&gt;5500,5500,_xlfn.NORM.INV(D4890,'Input Parameters'!$E$20,'Input Parameters'!$F$20)))</f>
        <v>4781.9518799758389</v>
      </c>
      <c r="F4890" s="10">
        <f t="shared" ca="1" si="662"/>
        <v>0.84927425783906441</v>
      </c>
      <c r="G4890" s="61">
        <f ca="1">_xlfn.NORM.INV(F4890,'Input Parameters'!$E$21,'Input Parameters'!$F$21)</f>
        <v>292.97194033509783</v>
      </c>
      <c r="H4890" s="54">
        <f ca="1">EXP(E4890*(1/'Input Parameters'!$E$22-1/G4890))</f>
        <v>0.99843809487569801</v>
      </c>
      <c r="I4890" s="10">
        <f t="shared" ca="1" si="663"/>
        <v>0.78162636303552624</v>
      </c>
      <c r="J4890" s="29">
        <f ca="1">_xlfn.BETA.INV(I4890,'Input Parameters'!$L$24,'Input Parameters'!$M$24,'Input Parameters'!$J$24,'Input Parameters'!$K$24)</f>
        <v>0.72575726204149649</v>
      </c>
      <c r="K4890" s="156">
        <f ca="1">('Input Parameters'!$E$25/'Input Parameters'!$E$31)^$J4890</f>
        <v>5.4821695281743266E-3</v>
      </c>
      <c r="L4890" s="66">
        <f ca="1">$H4890*$C4890*'Input Parameters'!$E$23*K4890</f>
        <v>3.5062869945808686</v>
      </c>
      <c r="M4890" s="23">
        <f t="shared" ca="1" si="664"/>
        <v>0.87100215055602703</v>
      </c>
      <c r="N4890" s="15">
        <f ca="1">_xlfn.NORM.INV(M4890,'Input Parameters'!$E$26,'Input Parameters'!$F$26)</f>
        <v>5.7753963548924696E-2</v>
      </c>
      <c r="O4890" s="8">
        <f t="shared" ca="1" si="665"/>
        <v>0.41514634581759302</v>
      </c>
      <c r="P4890" s="29">
        <f ca="1">_xlfn.LOGNORM.INV(O4890,'Input Parameters'!$H$27,'Input Parameters'!$I$27)</f>
        <v>1.2948458328848278</v>
      </c>
      <c r="Q4890" s="10"/>
      <c r="R4890" s="15">
        <f>'Input Parameters'!$E$28</f>
        <v>12.7</v>
      </c>
      <c r="S4890" s="10">
        <f t="shared" ca="1" si="666"/>
        <v>2.1988392160101067E-2</v>
      </c>
      <c r="T4890" s="25">
        <f ca="1">_xlfn.LOGNORM.INV(S4890,'Input Parameters'!$H$29,'Input Parameters'!$I$29)</f>
        <v>46.445459270361212</v>
      </c>
      <c r="U4890" s="10">
        <f t="shared" ca="1" si="667"/>
        <v>0.88076592195837711</v>
      </c>
      <c r="V4890" s="29">
        <f ca="1">IF('Input Parameters'!$D$30="Beta",_xlfn.BETA.INV(U4890,'Input Parameters'!$L$30,'Input Parameters'!$M$30,'Input Parameters'!$J$30,'Input Parameters'!$K$30),IF('Input Parameters'!$D$30="LogNorm",_xlfn.LOGNORM.INV(U4890,'Input Parameters'!$H$30,'Input Parameters'!$I$30)))</f>
        <v>1.5905359668166079</v>
      </c>
      <c r="W4890" s="2">
        <f ca="1">N4890+(P4890-N4890)*(1-ERF((T4890-R4890)/(2*SQRT(L4890*'Input Parameters'!$E$31))))</f>
        <v>0.30832938349771472</v>
      </c>
      <c r="X4890">
        <f t="shared" ca="1" si="668"/>
        <v>1</v>
      </c>
      <c r="Y4890" s="7"/>
    </row>
    <row r="4891" spans="1:25" ht="15" customHeight="1" x14ac:dyDescent="0.3">
      <c r="A4891" s="130">
        <v>4884</v>
      </c>
      <c r="B4891" s="10">
        <f t="shared" ca="1" si="660"/>
        <v>0.41684692158056491</v>
      </c>
      <c r="C4891" s="57">
        <f ca="1">_xlfn.NORM.INV(B4891,'Input Parameters'!$E$19,'Input Parameters'!$F$19)</f>
        <v>549.5578333297758</v>
      </c>
      <c r="D4891" s="10">
        <f t="shared" ca="1" si="661"/>
        <v>0.68195664090532182</v>
      </c>
      <c r="E4891" s="59">
        <f ca="1">IF(_xlfn.NORM.INV(D4891,'Input Parameters'!$E$20,'Input Parameters'!$F$20)&lt;3500,3500,IF(_xlfn.NORM.INV(D4891,'Input Parameters'!$E$20,'Input Parameters'!$F$20)&gt;5500,5500,_xlfn.NORM.INV(D4891,'Input Parameters'!$E$20,'Input Parameters'!$F$20)))</f>
        <v>5131.2240837463069</v>
      </c>
      <c r="F4891" s="10">
        <f t="shared" ca="1" si="662"/>
        <v>0.98179619810182095</v>
      </c>
      <c r="G4891" s="61">
        <f ca="1">_xlfn.NORM.INV(F4891,'Input Parameters'!$E$21,'Input Parameters'!$F$21)</f>
        <v>301.29583707938679</v>
      </c>
      <c r="H4891" s="54">
        <f ca="1">EXP(E4891*(1/'Input Parameters'!$E$22-1/G4891))</f>
        <v>1.6196215194282515</v>
      </c>
      <c r="I4891" s="10">
        <f t="shared" ca="1" si="663"/>
        <v>0.83706951522551631</v>
      </c>
      <c r="J4891" s="29">
        <f ca="1">_xlfn.BETA.INV(I4891,'Input Parameters'!$L$24,'Input Parameters'!$M$24,'Input Parameters'!$J$24,'Input Parameters'!$K$24)</f>
        <v>0.75404596869021678</v>
      </c>
      <c r="K4891" s="156">
        <f ca="1">('Input Parameters'!$E$25/'Input Parameters'!$E$31)^$J4891</f>
        <v>4.4752872278004787E-3</v>
      </c>
      <c r="L4891" s="66">
        <f ca="1">$H4891*$C4891*'Input Parameters'!$E$23*K4891</f>
        <v>3.9833443807984987</v>
      </c>
      <c r="M4891" s="23">
        <f t="shared" ca="1" si="664"/>
        <v>0.734736227477228</v>
      </c>
      <c r="N4891" s="15">
        <f ca="1">_xlfn.NORM.INV(M4891,'Input Parameters'!$E$26,'Input Parameters'!$F$26)</f>
        <v>4.7171219166237711E-2</v>
      </c>
      <c r="O4891" s="8">
        <f t="shared" ca="1" si="665"/>
        <v>0.67684530351470362</v>
      </c>
      <c r="P4891" s="29">
        <f ca="1">_xlfn.LOGNORM.INV(O4891,'Input Parameters'!$H$27,'Input Parameters'!$I$27)</f>
        <v>1.7440886866793266</v>
      </c>
      <c r="Q4891" s="10"/>
      <c r="R4891" s="15">
        <f>'Input Parameters'!$E$28</f>
        <v>12.7</v>
      </c>
      <c r="S4891" s="10">
        <f t="shared" ca="1" si="666"/>
        <v>0.44182293386798011</v>
      </c>
      <c r="T4891" s="25">
        <f ca="1">_xlfn.LOGNORM.INV(S4891,'Input Parameters'!$H$29,'Input Parameters'!$I$29)</f>
        <v>57.28283274208151</v>
      </c>
      <c r="U4891" s="10">
        <f t="shared" ca="1" si="667"/>
        <v>0.95642587794770817</v>
      </c>
      <c r="V4891" s="29">
        <f ca="1">IF('Input Parameters'!$D$30="Beta",_xlfn.BETA.INV(U4891,'Input Parameters'!$L$30,'Input Parameters'!$M$30,'Input Parameters'!$J$30,'Input Parameters'!$K$30),IF('Input Parameters'!$D$30="LogNorm",_xlfn.LOGNORM.INV(U4891,'Input Parameters'!$H$30,'Input Parameters'!$I$30)))</f>
        <v>1.9616557445265825</v>
      </c>
      <c r="W4891" s="2">
        <f ca="1">N4891+(P4891-N4891)*(1-ERF((T4891-R4891)/(2*SQRT(L4891*'Input Parameters'!$E$31))))</f>
        <v>0.24098265890742906</v>
      </c>
      <c r="X4891">
        <f t="shared" ca="1" si="668"/>
        <v>1</v>
      </c>
      <c r="Y4891" s="7"/>
    </row>
    <row r="4892" spans="1:25" ht="15" customHeight="1" x14ac:dyDescent="0.3">
      <c r="A4892" s="130">
        <v>4885</v>
      </c>
      <c r="B4892" s="10">
        <f t="shared" ca="1" si="660"/>
        <v>0.63511547636216947</v>
      </c>
      <c r="C4892" s="57">
        <f ca="1">_xlfn.NORM.INV(B4892,'Input Parameters'!$E$19,'Input Parameters'!$F$19)</f>
        <v>596.48906877473644</v>
      </c>
      <c r="D4892" s="10">
        <f t="shared" ca="1" si="661"/>
        <v>0.60811020318223952</v>
      </c>
      <c r="E4892" s="59">
        <f ca="1">IF(_xlfn.NORM.INV(D4892,'Input Parameters'!$E$20,'Input Parameters'!$F$20)&lt;3500,3500,IF(_xlfn.NORM.INV(D4892,'Input Parameters'!$E$20,'Input Parameters'!$F$20)&gt;5500,5500,_xlfn.NORM.INV(D4892,'Input Parameters'!$E$20,'Input Parameters'!$F$20)))</f>
        <v>4992.0778586312172</v>
      </c>
      <c r="F4892" s="10">
        <f t="shared" ca="1" si="662"/>
        <v>0.87579251442111283</v>
      </c>
      <c r="G4892" s="61">
        <f ca="1">_xlfn.NORM.INV(F4892,'Input Parameters'!$E$21,'Input Parameters'!$F$21)</f>
        <v>293.9220735831463</v>
      </c>
      <c r="H4892" s="54">
        <f ca="1">EXP(E4892*(1/'Input Parameters'!$E$22-1/G4892))</f>
        <v>1.0549041669924417</v>
      </c>
      <c r="I4892" s="10">
        <f t="shared" ca="1" si="663"/>
        <v>0.8704604125928701</v>
      </c>
      <c r="J4892" s="29">
        <f ca="1">_xlfn.BETA.INV(I4892,'Input Parameters'!$L$24,'Input Parameters'!$M$24,'Input Parameters'!$J$24,'Input Parameters'!$K$24)</f>
        <v>0.77330007903581865</v>
      </c>
      <c r="K4892" s="156">
        <f ca="1">('Input Parameters'!$E$25/'Input Parameters'!$E$31)^$J4892</f>
        <v>3.8979479779144991E-3</v>
      </c>
      <c r="L4892" s="66">
        <f ca="1">$H4892*$C4892*'Input Parameters'!$E$23*K4892</f>
        <v>2.4527401245187459</v>
      </c>
      <c r="M4892" s="23">
        <f t="shared" ca="1" si="664"/>
        <v>0.59489124822969885</v>
      </c>
      <c r="N4892" s="15">
        <f ca="1">_xlfn.NORM.INV(M4892,'Input Parameters'!$E$26,'Input Parameters'!$F$26)</f>
        <v>3.9043054378454102E-2</v>
      </c>
      <c r="O4892" s="8">
        <f t="shared" ca="1" si="665"/>
        <v>0.77513514127133498</v>
      </c>
      <c r="P4892" s="29">
        <f ca="1">_xlfn.LOGNORM.INV(O4892,'Input Parameters'!$H$27,'Input Parameters'!$I$27)</f>
        <v>1.9889665046438512</v>
      </c>
      <c r="Q4892" s="10"/>
      <c r="R4892" s="15">
        <f>'Input Parameters'!$E$28</f>
        <v>12.7</v>
      </c>
      <c r="S4892" s="10">
        <f t="shared" ca="1" si="666"/>
        <v>0.298110148256582</v>
      </c>
      <c r="T4892" s="25">
        <f ca="1">_xlfn.LOGNORM.INV(S4892,'Input Parameters'!$H$29,'Input Parameters'!$I$29)</f>
        <v>54.868794579991821</v>
      </c>
      <c r="U4892" s="10">
        <f t="shared" ca="1" si="667"/>
        <v>0.27162724753828371</v>
      </c>
      <c r="V4892" s="29">
        <f ca="1">IF('Input Parameters'!$D$30="Beta",_xlfn.BETA.INV(U4892,'Input Parameters'!$L$30,'Input Parameters'!$M$30,'Input Parameters'!$J$30,'Input Parameters'!$K$30),IF('Input Parameters'!$D$30="LogNorm",_xlfn.LOGNORM.INV(U4892,'Input Parameters'!$H$30,'Input Parameters'!$I$30)))</f>
        <v>0.78622242419536204</v>
      </c>
      <c r="W4892" s="2">
        <f ca="1">N4892+(P4892-N4892)*(1-ERF((T4892-R4892)/(2*SQRT(L4892*'Input Parameters'!$E$31))))</f>
        <v>0.15003195416179257</v>
      </c>
      <c r="X4892">
        <f t="shared" ca="1" si="668"/>
        <v>1</v>
      </c>
      <c r="Y4892" s="7"/>
    </row>
    <row r="4893" spans="1:25" ht="15" customHeight="1" x14ac:dyDescent="0.3">
      <c r="A4893" s="130">
        <v>4886</v>
      </c>
      <c r="B4893" s="10">
        <f t="shared" ca="1" si="660"/>
        <v>0.25497343052427923</v>
      </c>
      <c r="C4893" s="57">
        <f ca="1">_xlfn.NORM.INV(B4893,'Input Parameters'!$E$19,'Input Parameters'!$F$19)</f>
        <v>511.6212230198031</v>
      </c>
      <c r="D4893" s="10">
        <f t="shared" ca="1" si="661"/>
        <v>0.56448581140915799</v>
      </c>
      <c r="E4893" s="59">
        <f ca="1">IF(_xlfn.NORM.INV(D4893,'Input Parameters'!$E$20,'Input Parameters'!$F$20)&lt;3500,3500,IF(_xlfn.NORM.INV(D4893,'Input Parameters'!$E$20,'Input Parameters'!$F$20)&gt;5500,5500,_xlfn.NORM.INV(D4893,'Input Parameters'!$E$20,'Input Parameters'!$F$20)))</f>
        <v>4913.6466582792664</v>
      </c>
      <c r="F4893" s="10">
        <f t="shared" ca="1" si="662"/>
        <v>0.11826123010579415</v>
      </c>
      <c r="G4893" s="61">
        <f ca="1">_xlfn.NORM.INV(F4893,'Input Parameters'!$E$21,'Input Parameters'!$F$21)</f>
        <v>275.54593183877961</v>
      </c>
      <c r="H4893" s="54">
        <f ca="1">EXP(E4893*(1/'Input Parameters'!$E$22-1/G4893))</f>
        <v>0.34566682310776897</v>
      </c>
      <c r="I4893" s="10">
        <f t="shared" ca="1" si="663"/>
        <v>3.195797178437576E-2</v>
      </c>
      <c r="J4893" s="29">
        <f ca="1">_xlfn.BETA.INV(I4893,'Input Parameters'!$L$24,'Input Parameters'!$M$24,'Input Parameters'!$J$24,'Input Parameters'!$K$24)</f>
        <v>0.30997099201928413</v>
      </c>
      <c r="K4893" s="156">
        <f ca="1">('Input Parameters'!$E$25/'Input Parameters'!$E$31)^$J4893</f>
        <v>0.10821971664839028</v>
      </c>
      <c r="L4893" s="66">
        <f ca="1">$H4893*$C4893*'Input Parameters'!$E$23*K4893</f>
        <v>19.138709137288892</v>
      </c>
      <c r="M4893" s="23">
        <f t="shared" ca="1" si="664"/>
        <v>0.30560756696172264</v>
      </c>
      <c r="N4893" s="15">
        <f ca="1">_xlfn.NORM.INV(M4893,'Input Parameters'!$E$26,'Input Parameters'!$F$26)</f>
        <v>2.3324866325437218E-2</v>
      </c>
      <c r="O4893" s="8">
        <f t="shared" ca="1" si="665"/>
        <v>0.44315795566781224</v>
      </c>
      <c r="P4893" s="29">
        <f ca="1">_xlfn.LOGNORM.INV(O4893,'Input Parameters'!$H$27,'Input Parameters'!$I$27)</f>
        <v>1.3363760944516445</v>
      </c>
      <c r="Q4893" s="10"/>
      <c r="R4893" s="15">
        <f>'Input Parameters'!$E$28</f>
        <v>12.7</v>
      </c>
      <c r="S4893" s="10">
        <f t="shared" ca="1" si="666"/>
        <v>0.97995524926381461</v>
      </c>
      <c r="T4893" s="25">
        <f ca="1">_xlfn.LOGNORM.INV(S4893,'Input Parameters'!$H$29,'Input Parameters'!$I$29)</f>
        <v>73.325573959579131</v>
      </c>
      <c r="U4893" s="10">
        <f t="shared" ca="1" si="667"/>
        <v>0.5533902100086866</v>
      </c>
      <c r="V4893" s="29">
        <f ca="1">IF('Input Parameters'!$D$30="Beta",_xlfn.BETA.INV(U4893,'Input Parameters'!$L$30,'Input Parameters'!$M$30,'Input Parameters'!$J$30,'Input Parameters'!$K$30),IF('Input Parameters'!$D$30="LogNorm",_xlfn.LOGNORM.INV(U4893,'Input Parameters'!$H$30,'Input Parameters'!$I$30)))</f>
        <v>1.053523609000325</v>
      </c>
      <c r="W4893" s="2">
        <f ca="1">N4893+(P4893-N4893)*(1-ERF((T4893-R4893)/(2*SQRT(L4893*'Input Parameters'!$E$31))))</f>
        <v>0.45286643844265484</v>
      </c>
      <c r="X4893">
        <f t="shared" ca="1" si="668"/>
        <v>1</v>
      </c>
      <c r="Y4893" s="7"/>
    </row>
    <row r="4894" spans="1:25" ht="15" customHeight="1" x14ac:dyDescent="0.3">
      <c r="A4894" s="130">
        <v>4887</v>
      </c>
      <c r="B4894" s="10">
        <f t="shared" ca="1" si="660"/>
        <v>3.9763403877404069E-2</v>
      </c>
      <c r="C4894" s="57">
        <f ca="1">_xlfn.NORM.INV(B4894,'Input Parameters'!$E$19,'Input Parameters'!$F$19)</f>
        <v>419.13446666234381</v>
      </c>
      <c r="D4894" s="10">
        <f t="shared" ca="1" si="661"/>
        <v>0.86883696201089389</v>
      </c>
      <c r="E4894" s="59">
        <f ca="1">IF(_xlfn.NORM.INV(D4894,'Input Parameters'!$E$20,'Input Parameters'!$F$20)&lt;3500,3500,IF(_xlfn.NORM.INV(D4894,'Input Parameters'!$E$20,'Input Parameters'!$F$20)&gt;5500,5500,_xlfn.NORM.INV(D4894,'Input Parameters'!$E$20,'Input Parameters'!$F$20)))</f>
        <v>5500</v>
      </c>
      <c r="F4894" s="10">
        <f t="shared" ca="1" si="662"/>
        <v>0.20730071833209984</v>
      </c>
      <c r="G4894" s="61">
        <f ca="1">_xlfn.NORM.INV(F4894,'Input Parameters'!$E$21,'Input Parameters'!$F$21)</f>
        <v>278.43763204547173</v>
      </c>
      <c r="H4894" s="54">
        <f ca="1">EXP(E4894*(1/'Input Parameters'!$E$22-1/G4894))</f>
        <v>0.37465637962703796</v>
      </c>
      <c r="I4894" s="10">
        <f t="shared" ca="1" si="663"/>
        <v>0.50871715651025384</v>
      </c>
      <c r="J4894" s="29">
        <f ca="1">_xlfn.BETA.INV(I4894,'Input Parameters'!$L$24,'Input Parameters'!$M$24,'Input Parameters'!$J$24,'Input Parameters'!$K$24)</f>
        <v>0.61067828888410869</v>
      </c>
      <c r="K4894" s="156">
        <f ca="1">('Input Parameters'!$E$25/'Input Parameters'!$E$31)^$J4894</f>
        <v>1.2516220313106518E-2</v>
      </c>
      <c r="L4894" s="66">
        <f ca="1">$H4894*$C4894*'Input Parameters'!$E$23*K4894</f>
        <v>1.9654396217134595</v>
      </c>
      <c r="M4894" s="23">
        <f t="shared" ca="1" si="664"/>
        <v>0.54547056986056808</v>
      </c>
      <c r="N4894" s="15">
        <f ca="1">_xlfn.NORM.INV(M4894,'Input Parameters'!$E$26,'Input Parameters'!$F$26)</f>
        <v>3.6398740211459148E-2</v>
      </c>
      <c r="O4894" s="8">
        <f t="shared" ca="1" si="665"/>
        <v>0.20391427274431551</v>
      </c>
      <c r="P4894" s="29">
        <f ca="1">_xlfn.LOGNORM.INV(O4894,'Input Parameters'!$H$27,'Input Parameters'!$I$27)</f>
        <v>0.98710296863595071</v>
      </c>
      <c r="Q4894" s="10"/>
      <c r="R4894" s="15">
        <f>'Input Parameters'!$E$28</f>
        <v>12.7</v>
      </c>
      <c r="S4894" s="10">
        <f t="shared" ca="1" si="666"/>
        <v>0.50385699857635935</v>
      </c>
      <c r="T4894" s="25">
        <f ca="1">_xlfn.LOGNORM.INV(S4894,'Input Parameters'!$H$29,'Input Parameters'!$I$29)</f>
        <v>58.295070586211111</v>
      </c>
      <c r="U4894" s="10">
        <f t="shared" ca="1" si="667"/>
        <v>0.68791279592302257</v>
      </c>
      <c r="V4894" s="29">
        <f ca="1">IF('Input Parameters'!$D$30="Beta",_xlfn.BETA.INV(U4894,'Input Parameters'!$L$30,'Input Parameters'!$M$30,'Input Parameters'!$J$30,'Input Parameters'!$K$30),IF('Input Parameters'!$D$30="LogNorm",_xlfn.LOGNORM.INV(U4894,'Input Parameters'!$H$30,'Input Parameters'!$I$30)))</f>
        <v>1.2121717580071671</v>
      </c>
      <c r="W4894" s="2">
        <f ca="1">N4894+(P4894-N4894)*(1-ERF((T4894-R4894)/(2*SQRT(L4894*'Input Parameters'!$E$31))))</f>
        <v>5.680528797140582E-2</v>
      </c>
      <c r="X4894">
        <f t="shared" ca="1" si="668"/>
        <v>1</v>
      </c>
      <c r="Y4894" s="7"/>
    </row>
    <row r="4895" spans="1:25" ht="15" customHeight="1" x14ac:dyDescent="0.3">
      <c r="A4895" s="130">
        <v>4888</v>
      </c>
      <c r="B4895" s="10">
        <f t="shared" ca="1" si="660"/>
        <v>0.93341084807980812</v>
      </c>
      <c r="C4895" s="57">
        <f ca="1">_xlfn.NORM.INV(B4895,'Input Parameters'!$E$19,'Input Parameters'!$F$19)</f>
        <v>694.19243997213562</v>
      </c>
      <c r="D4895" s="10">
        <f t="shared" ca="1" si="661"/>
        <v>0.17736906483316295</v>
      </c>
      <c r="E4895" s="59">
        <f ca="1">IF(_xlfn.NORM.INV(D4895,'Input Parameters'!$E$20,'Input Parameters'!$F$20)&lt;3500,3500,IF(_xlfn.NORM.INV(D4895,'Input Parameters'!$E$20,'Input Parameters'!$F$20)&gt;5500,5500,_xlfn.NORM.INV(D4895,'Input Parameters'!$E$20,'Input Parameters'!$F$20)))</f>
        <v>4152.1934128649546</v>
      </c>
      <c r="F4895" s="10">
        <f t="shared" ca="1" si="662"/>
        <v>0.38539958700704469</v>
      </c>
      <c r="G4895" s="61">
        <f ca="1">_xlfn.NORM.INV(F4895,'Input Parameters'!$E$21,'Input Parameters'!$F$21)</f>
        <v>282.56014855031606</v>
      </c>
      <c r="H4895" s="54">
        <f ca="1">EXP(E4895*(1/'Input Parameters'!$E$22-1/G4895))</f>
        <v>0.59238860291592932</v>
      </c>
      <c r="I4895" s="10">
        <f t="shared" ca="1" si="663"/>
        <v>0.68901329946284551</v>
      </c>
      <c r="J4895" s="29">
        <f ca="1">_xlfn.BETA.INV(I4895,'Input Parameters'!$L$24,'Input Parameters'!$M$24,'Input Parameters'!$J$24,'Input Parameters'!$K$24)</f>
        <v>0.68416804346518134</v>
      </c>
      <c r="K4895" s="156">
        <f ca="1">('Input Parameters'!$E$25/'Input Parameters'!$E$31)^$J4895</f>
        <v>7.3878973366224695E-3</v>
      </c>
      <c r="L4895" s="66">
        <f ca="1">$H4895*$C4895*'Input Parameters'!$E$23*K4895</f>
        <v>3.0381375048469645</v>
      </c>
      <c r="M4895" s="23">
        <f t="shared" ca="1" si="664"/>
        <v>0.23375818505016777</v>
      </c>
      <c r="N4895" s="15">
        <f ca="1">_xlfn.NORM.INV(M4895,'Input Parameters'!$E$26,'Input Parameters'!$F$26)</f>
        <v>1.8742953850491628E-2</v>
      </c>
      <c r="O4895" s="8">
        <f t="shared" ca="1" si="665"/>
        <v>8.2618225603608986E-2</v>
      </c>
      <c r="P4895" s="29">
        <f ca="1">_xlfn.LOGNORM.INV(O4895,'Input Parameters'!$H$27,'Input Parameters'!$I$27)</f>
        <v>0.7705042494972808</v>
      </c>
      <c r="Q4895" s="10"/>
      <c r="R4895" s="15">
        <f>'Input Parameters'!$E$28</f>
        <v>12.7</v>
      </c>
      <c r="S4895" s="10">
        <f t="shared" ca="1" si="666"/>
        <v>2.5681751786197471E-2</v>
      </c>
      <c r="T4895" s="25">
        <f ca="1">_xlfn.LOGNORM.INV(S4895,'Input Parameters'!$H$29,'Input Parameters'!$I$29)</f>
        <v>46.790278936358582</v>
      </c>
      <c r="U4895" s="10">
        <f t="shared" ca="1" si="667"/>
        <v>0.17053628223788242</v>
      </c>
      <c r="V4895" s="29">
        <f ca="1">IF('Input Parameters'!$D$30="Beta",_xlfn.BETA.INV(U4895,'Input Parameters'!$L$30,'Input Parameters'!$M$30,'Input Parameters'!$J$30,'Input Parameters'!$K$30),IF('Input Parameters'!$D$30="LogNorm",_xlfn.LOGNORM.INV(U4895,'Input Parameters'!$H$30,'Input Parameters'!$I$30)))</f>
        <v>0.68644491761136506</v>
      </c>
      <c r="W4895" s="2">
        <f ca="1">N4895+(P4895-N4895)*(1-ERF((T4895-R4895)/(2*SQRT(L4895*'Input Parameters'!$E$31))))</f>
        <v>0.14404273666063111</v>
      </c>
      <c r="X4895">
        <f t="shared" ca="1" si="668"/>
        <v>1</v>
      </c>
      <c r="Y4895" s="7"/>
    </row>
    <row r="4896" spans="1:25" ht="15" customHeight="1" x14ac:dyDescent="0.3">
      <c r="A4896" s="130">
        <v>4889</v>
      </c>
      <c r="B4896" s="10">
        <f t="shared" ca="1" si="660"/>
        <v>0.24035479984744357</v>
      </c>
      <c r="C4896" s="57">
        <f ca="1">_xlfn.NORM.INV(B4896,'Input Parameters'!$E$19,'Input Parameters'!$F$19)</f>
        <v>507.71383453540068</v>
      </c>
      <c r="D4896" s="10">
        <f t="shared" ca="1" si="661"/>
        <v>5.4962624570578766E-2</v>
      </c>
      <c r="E4896" s="59">
        <f ca="1">IF(_xlfn.NORM.INV(D4896,'Input Parameters'!$E$20,'Input Parameters'!$F$20)&lt;3500,3500,IF(_xlfn.NORM.INV(D4896,'Input Parameters'!$E$20,'Input Parameters'!$F$20)&gt;5500,5500,_xlfn.NORM.INV(D4896,'Input Parameters'!$E$20,'Input Parameters'!$F$20)))</f>
        <v>3681.0295502777471</v>
      </c>
      <c r="F4896" s="10">
        <f t="shared" ca="1" si="662"/>
        <v>0.32247622341668036</v>
      </c>
      <c r="G4896" s="61">
        <f ca="1">_xlfn.NORM.INV(F4896,'Input Parameters'!$E$21,'Input Parameters'!$F$21)</f>
        <v>281.22822532448288</v>
      </c>
      <c r="H4896" s="54">
        <f ca="1">EXP(E4896*(1/'Input Parameters'!$E$22-1/G4896))</f>
        <v>0.5910364104550081</v>
      </c>
      <c r="I4896" s="10">
        <f t="shared" ca="1" si="663"/>
        <v>0.39513086745588122</v>
      </c>
      <c r="J4896" s="29">
        <f ca="1">_xlfn.BETA.INV(I4896,'Input Parameters'!$L$24,'Input Parameters'!$M$24,'Input Parameters'!$J$24,'Input Parameters'!$K$24)</f>
        <v>0.56384230593095797</v>
      </c>
      <c r="K4896" s="156">
        <f ca="1">('Input Parameters'!$E$25/'Input Parameters'!$E$31)^$J4896</f>
        <v>1.7514088027307004E-2</v>
      </c>
      <c r="L4896" s="66">
        <f ca="1">$H4896*$C4896*'Input Parameters'!$E$23*K4896</f>
        <v>5.2555813383619716</v>
      </c>
      <c r="M4896" s="23">
        <f t="shared" ca="1" si="664"/>
        <v>0.47218976806414836</v>
      </c>
      <c r="N4896" s="15">
        <f ca="1">_xlfn.NORM.INV(M4896,'Input Parameters'!$E$26,'Input Parameters'!$F$26)</f>
        <v>3.2534904154800003E-2</v>
      </c>
      <c r="O4896" s="8">
        <f t="shared" ca="1" si="665"/>
        <v>0.82877971274514795</v>
      </c>
      <c r="P4896" s="29">
        <f ca="1">_xlfn.LOGNORM.INV(O4896,'Input Parameters'!$H$27,'Input Parameters'!$I$27)</f>
        <v>2.1667243686186555</v>
      </c>
      <c r="Q4896" s="10"/>
      <c r="R4896" s="15">
        <f>'Input Parameters'!$E$28</f>
        <v>12.7</v>
      </c>
      <c r="S4896" s="10">
        <f t="shared" ca="1" si="666"/>
        <v>0.9489757176088478</v>
      </c>
      <c r="T4896" s="25">
        <f ca="1">_xlfn.LOGNORM.INV(S4896,'Input Parameters'!$H$29,'Input Parameters'!$I$29)</f>
        <v>69.965276727272922</v>
      </c>
      <c r="U4896" s="10">
        <f t="shared" ca="1" si="667"/>
        <v>0.23777070867324279</v>
      </c>
      <c r="V4896" s="29">
        <f ca="1">IF('Input Parameters'!$D$30="Beta",_xlfn.BETA.INV(U4896,'Input Parameters'!$L$30,'Input Parameters'!$M$30,'Input Parameters'!$J$30,'Input Parameters'!$K$30),IF('Input Parameters'!$D$30="LogNorm",_xlfn.LOGNORM.INV(U4896,'Input Parameters'!$H$30,'Input Parameters'!$I$30)))</f>
        <v>0.75415627476137614</v>
      </c>
      <c r="W4896" s="2">
        <f ca="1">N4896+(P4896-N4896)*(1-ERF((T4896-R4896)/(2*SQRT(L4896*'Input Parameters'!$E$31))))</f>
        <v>0.19760271634228488</v>
      </c>
      <c r="X4896">
        <f t="shared" ca="1" si="668"/>
        <v>1</v>
      </c>
      <c r="Y4896" s="7"/>
    </row>
    <row r="4897" spans="1:25" ht="15" customHeight="1" x14ac:dyDescent="0.3">
      <c r="A4897" s="130">
        <v>4890</v>
      </c>
      <c r="B4897" s="10">
        <f t="shared" ca="1" si="660"/>
        <v>0.18251037306456985</v>
      </c>
      <c r="C4897" s="57">
        <f ca="1">_xlfn.NORM.INV(B4897,'Input Parameters'!$E$19,'Input Parameters'!$F$19)</f>
        <v>490.75655198070865</v>
      </c>
      <c r="D4897" s="10">
        <f t="shared" ca="1" si="661"/>
        <v>0.76779894490409306</v>
      </c>
      <c r="E4897" s="59">
        <f ca="1">IF(_xlfn.NORM.INV(D4897,'Input Parameters'!$E$20,'Input Parameters'!$F$20)&lt;3500,3500,IF(_xlfn.NORM.INV(D4897,'Input Parameters'!$E$20,'Input Parameters'!$F$20)&gt;5500,5500,_xlfn.NORM.INV(D4897,'Input Parameters'!$E$20,'Input Parameters'!$F$20)))</f>
        <v>5312.1321968676039</v>
      </c>
      <c r="F4897" s="10">
        <f t="shared" ca="1" si="662"/>
        <v>0.40695781940422837</v>
      </c>
      <c r="G4897" s="61">
        <f ca="1">_xlfn.NORM.INV(F4897,'Input Parameters'!$E$21,'Input Parameters'!$F$21)</f>
        <v>282.99993174463913</v>
      </c>
      <c r="H4897" s="54">
        <f ca="1">EXP(E4897*(1/'Input Parameters'!$E$22-1/G4897))</f>
        <v>0.52695208305844699</v>
      </c>
      <c r="I4897" s="10">
        <f t="shared" ca="1" si="663"/>
        <v>0.82874372477850855</v>
      </c>
      <c r="J4897" s="29">
        <f ca="1">_xlfn.BETA.INV(I4897,'Input Parameters'!$L$24,'Input Parameters'!$M$24,'Input Parameters'!$J$24,'Input Parameters'!$K$24)</f>
        <v>0.74955029928506889</v>
      </c>
      <c r="K4897" s="156">
        <f ca="1">('Input Parameters'!$E$25/'Input Parameters'!$E$31)^$J4897</f>
        <v>4.6219672848526357E-3</v>
      </c>
      <c r="L4897" s="66">
        <f ca="1">$H4897*$C4897*'Input Parameters'!$E$23*K4897</f>
        <v>1.1952647155824361</v>
      </c>
      <c r="M4897" s="23">
        <f t="shared" ca="1" si="664"/>
        <v>0.44469058071703793</v>
      </c>
      <c r="N4897" s="15">
        <f ca="1">_xlfn.NORM.INV(M4897,'Input Parameters'!$E$26,'Input Parameters'!$F$26)</f>
        <v>3.1079166636862776E-2</v>
      </c>
      <c r="O4897" s="8">
        <f t="shared" ca="1" si="665"/>
        <v>4.8196143807495706E-2</v>
      </c>
      <c r="P4897" s="29">
        <f ca="1">_xlfn.LOGNORM.INV(O4897,'Input Parameters'!$H$27,'Input Parameters'!$I$27)</f>
        <v>0.68226230360016216</v>
      </c>
      <c r="Q4897" s="10"/>
      <c r="R4897" s="15">
        <f>'Input Parameters'!$E$28</f>
        <v>12.7</v>
      </c>
      <c r="S4897" s="10">
        <f t="shared" ca="1" si="666"/>
        <v>0.53310882972583828</v>
      </c>
      <c r="T4897" s="25">
        <f ca="1">_xlfn.LOGNORM.INV(S4897,'Input Parameters'!$H$29,'Input Parameters'!$I$29)</f>
        <v>58.777580958812159</v>
      </c>
      <c r="U4897" s="10">
        <f t="shared" ca="1" si="667"/>
        <v>0.79857787845349126</v>
      </c>
      <c r="V4897" s="29">
        <f ca="1">IF('Input Parameters'!$D$30="Beta",_xlfn.BETA.INV(U4897,'Input Parameters'!$L$30,'Input Parameters'!$M$30,'Input Parameters'!$J$30,'Input Parameters'!$K$30),IF('Input Parameters'!$D$30="LogNorm",_xlfn.LOGNORM.INV(U4897,'Input Parameters'!$H$30,'Input Parameters'!$I$30)))</f>
        <v>1.3897134669579674</v>
      </c>
      <c r="W4897" s="2">
        <f ca="1">N4897+(P4897-N4897)*(1-ERF((T4897-R4897)/(2*SQRT(L4897*'Input Parameters'!$E$31))))</f>
        <v>3.2955083473470211E-2</v>
      </c>
      <c r="X4897">
        <f t="shared" ca="1" si="668"/>
        <v>1</v>
      </c>
      <c r="Y4897" s="7"/>
    </row>
    <row r="4898" spans="1:25" ht="15" customHeight="1" x14ac:dyDescent="0.3">
      <c r="A4898" s="130">
        <v>4891</v>
      </c>
      <c r="B4898" s="10">
        <f t="shared" ca="1" si="660"/>
        <v>0.98628695531512722</v>
      </c>
      <c r="C4898" s="57">
        <f ca="1">_xlfn.NORM.INV(B4898,'Input Parameters'!$E$19,'Input Parameters'!$F$19)</f>
        <v>753.65623814780042</v>
      </c>
      <c r="D4898" s="10">
        <f t="shared" ca="1" si="661"/>
        <v>0.66685842995615252</v>
      </c>
      <c r="E4898" s="59">
        <f ca="1">IF(_xlfn.NORM.INV(D4898,'Input Parameters'!$E$20,'Input Parameters'!$F$20)&lt;3500,3500,IF(_xlfn.NORM.INV(D4898,'Input Parameters'!$E$20,'Input Parameters'!$F$20)&gt;5500,5500,_xlfn.NORM.INV(D4898,'Input Parameters'!$E$20,'Input Parameters'!$F$20)))</f>
        <v>5101.8783329422922</v>
      </c>
      <c r="F4898" s="10">
        <f t="shared" ca="1" si="662"/>
        <v>0.2533829842185632</v>
      </c>
      <c r="G4898" s="61">
        <f ca="1">_xlfn.NORM.INV(F4898,'Input Parameters'!$E$21,'Input Parameters'!$F$21)</f>
        <v>279.63188908601654</v>
      </c>
      <c r="H4898" s="54">
        <f ca="1">EXP(E4898*(1/'Input Parameters'!$E$22-1/G4898))</f>
        <v>0.43499255926047342</v>
      </c>
      <c r="I4898" s="10">
        <f t="shared" ca="1" si="663"/>
        <v>0.98342821675617886</v>
      </c>
      <c r="J4898" s="29">
        <f ca="1">_xlfn.BETA.INV(I4898,'Input Parameters'!$L$24,'Input Parameters'!$M$24,'Input Parameters'!$J$24,'Input Parameters'!$K$24)</f>
        <v>0.88187984779705975</v>
      </c>
      <c r="K4898" s="156">
        <f ca="1">('Input Parameters'!$E$25/'Input Parameters'!$E$31)^$J4898</f>
        <v>1.7888055414290384E-3</v>
      </c>
      <c r="L4898" s="66">
        <f ca="1">$H4898*$C4898*'Input Parameters'!$E$23*K4898</f>
        <v>0.58643280679040177</v>
      </c>
      <c r="M4898" s="23">
        <f t="shared" ca="1" si="664"/>
        <v>0.69929822635155003</v>
      </c>
      <c r="N4898" s="15">
        <f ca="1">_xlfn.NORM.INV(M4898,'Input Parameters'!$E$26,'Input Parameters'!$F$26)</f>
        <v>4.4970047304762908E-2</v>
      </c>
      <c r="O4898" s="8">
        <f t="shared" ca="1" si="665"/>
        <v>0.35640557196113343</v>
      </c>
      <c r="P4898" s="29">
        <f ca="1">_xlfn.LOGNORM.INV(O4898,'Input Parameters'!$H$27,'Input Parameters'!$I$27)</f>
        <v>1.2096944730745964</v>
      </c>
      <c r="Q4898" s="10"/>
      <c r="R4898" s="15">
        <f>'Input Parameters'!$E$28</f>
        <v>12.7</v>
      </c>
      <c r="S4898" s="10">
        <f t="shared" ca="1" si="666"/>
        <v>0.70755378865379981</v>
      </c>
      <c r="T4898" s="25">
        <f ca="1">_xlfn.LOGNORM.INV(S4898,'Input Parameters'!$H$29,'Input Parameters'!$I$29)</f>
        <v>61.914945142067232</v>
      </c>
      <c r="U4898" s="10">
        <f t="shared" ca="1" si="667"/>
        <v>0.43076238752111806</v>
      </c>
      <c r="V4898" s="29">
        <f ca="1">IF('Input Parameters'!$D$30="Beta",_xlfn.BETA.INV(U4898,'Input Parameters'!$L$30,'Input Parameters'!$M$30,'Input Parameters'!$J$30,'Input Parameters'!$K$30),IF('Input Parameters'!$D$30="LogNorm",_xlfn.LOGNORM.INV(U4898,'Input Parameters'!$H$30,'Input Parameters'!$I$30)))</f>
        <v>0.93278520736980575</v>
      </c>
      <c r="W4898" s="2">
        <f ca="1">N4898+(P4898-N4898)*(1-ERF((T4898-R4898)/(2*SQRT(L4898*'Input Parameters'!$E$31))))</f>
        <v>4.4976465169853382E-2</v>
      </c>
      <c r="X4898">
        <f t="shared" ca="1" si="668"/>
        <v>1</v>
      </c>
      <c r="Y4898" s="7"/>
    </row>
    <row r="4899" spans="1:25" ht="15" customHeight="1" x14ac:dyDescent="0.3">
      <c r="A4899" s="130">
        <v>4892</v>
      </c>
      <c r="B4899" s="10">
        <f t="shared" ca="1" si="660"/>
        <v>0.16462469265986157</v>
      </c>
      <c r="C4899" s="57">
        <f ca="1">_xlfn.NORM.INV(B4899,'Input Parameters'!$E$19,'Input Parameters'!$F$19)</f>
        <v>484.859526302201</v>
      </c>
      <c r="D4899" s="10">
        <f t="shared" ca="1" si="661"/>
        <v>0.55663408842612194</v>
      </c>
      <c r="E4899" s="59">
        <f ca="1">IF(_xlfn.NORM.INV(D4899,'Input Parameters'!$E$20,'Input Parameters'!$F$20)&lt;3500,3500,IF(_xlfn.NORM.INV(D4899,'Input Parameters'!$E$20,'Input Parameters'!$F$20)&gt;5500,5500,_xlfn.NORM.INV(D4899,'Input Parameters'!$E$20,'Input Parameters'!$F$20)))</f>
        <v>4899.7085724363769</v>
      </c>
      <c r="F4899" s="10">
        <f t="shared" ca="1" si="662"/>
        <v>0.50481845134660697</v>
      </c>
      <c r="G4899" s="61">
        <f ca="1">_xlfn.NORM.INV(F4899,'Input Parameters'!$E$21,'Input Parameters'!$F$21)</f>
        <v>284.94493591005403</v>
      </c>
      <c r="H4899" s="54">
        <f ca="1">EXP(E4899*(1/'Input Parameters'!$E$22-1/G4899))</f>
        <v>0.62330001994876649</v>
      </c>
      <c r="I4899" s="10">
        <f t="shared" ca="1" si="663"/>
        <v>8.0082062394140063E-3</v>
      </c>
      <c r="J4899" s="29">
        <f ca="1">_xlfn.BETA.INV(I4899,'Input Parameters'!$L$24,'Input Parameters'!$M$24,'Input Parameters'!$J$24,'Input Parameters'!$K$24)</f>
        <v>0.23440399814814775</v>
      </c>
      <c r="K4899" s="156">
        <f ca="1">('Input Parameters'!$E$25/'Input Parameters'!$E$31)^$J4899</f>
        <v>0.18609308602008123</v>
      </c>
      <c r="L4899" s="66">
        <f ca="1">$H4899*$C4899*'Input Parameters'!$E$23*K4899</f>
        <v>56.239740950428569</v>
      </c>
      <c r="M4899" s="23">
        <f t="shared" ca="1" si="664"/>
        <v>0.79272812664831782</v>
      </c>
      <c r="N4899" s="15">
        <f ca="1">_xlfn.NORM.INV(M4899,'Input Parameters'!$E$26,'Input Parameters'!$F$26)</f>
        <v>5.1134398781989054E-2</v>
      </c>
      <c r="O4899" s="8">
        <f t="shared" ca="1" si="665"/>
        <v>0.19536958105944358</v>
      </c>
      <c r="P4899" s="29">
        <f ca="1">_xlfn.LOGNORM.INV(O4899,'Input Parameters'!$H$27,'Input Parameters'!$I$27)</f>
        <v>0.97384849339945811</v>
      </c>
      <c r="Q4899" s="10"/>
      <c r="R4899" s="15">
        <f>'Input Parameters'!$E$28</f>
        <v>12.7</v>
      </c>
      <c r="S4899" s="10">
        <f t="shared" ca="1" si="666"/>
        <v>0.3319816758536378</v>
      </c>
      <c r="T4899" s="25">
        <f ca="1">_xlfn.LOGNORM.INV(S4899,'Input Parameters'!$H$29,'Input Parameters'!$I$29)</f>
        <v>55.459620631873243</v>
      </c>
      <c r="U4899" s="10">
        <f t="shared" ca="1" si="667"/>
        <v>0.24252820640160855</v>
      </c>
      <c r="V4899" s="29">
        <f ca="1">IF('Input Parameters'!$D$30="Beta",_xlfn.BETA.INV(U4899,'Input Parameters'!$L$30,'Input Parameters'!$M$30,'Input Parameters'!$J$30,'Input Parameters'!$K$30),IF('Input Parameters'!$D$30="LogNorm",_xlfn.LOGNORM.INV(U4899,'Input Parameters'!$H$30,'Input Parameters'!$I$30)))</f>
        <v>0.75871985321373403</v>
      </c>
      <c r="W4899" s="2">
        <f ca="1">N4899+(P4899-N4899)*(1-ERF((T4899-R4899)/(2*SQRT(L4899*'Input Parameters'!$E$31))))</f>
        <v>0.68487015693939246</v>
      </c>
      <c r="X4899">
        <f t="shared" ca="1" si="668"/>
        <v>1</v>
      </c>
      <c r="Y4899" s="7"/>
    </row>
    <row r="4900" spans="1:25" ht="15" customHeight="1" x14ac:dyDescent="0.3">
      <c r="A4900" s="130">
        <v>4893</v>
      </c>
      <c r="B4900" s="10">
        <f t="shared" ca="1" si="660"/>
        <v>0.97010146485234239</v>
      </c>
      <c r="C4900" s="57">
        <f ca="1">_xlfn.NORM.INV(B4900,'Input Parameters'!$E$19,'Input Parameters'!$F$19)</f>
        <v>726.35324423283089</v>
      </c>
      <c r="D4900" s="10">
        <f t="shared" ca="1" si="661"/>
        <v>0.485909230721841</v>
      </c>
      <c r="E4900" s="59">
        <f ca="1">IF(_xlfn.NORM.INV(D4900,'Input Parameters'!$E$20,'Input Parameters'!$F$20)&lt;3500,3500,IF(_xlfn.NORM.INV(D4900,'Input Parameters'!$E$20,'Input Parameters'!$F$20)&gt;5500,5500,_xlfn.NORM.INV(D4900,'Input Parameters'!$E$20,'Input Parameters'!$F$20)))</f>
        <v>4775.2706325938634</v>
      </c>
      <c r="F4900" s="10">
        <f t="shared" ca="1" si="662"/>
        <v>0.5823804443547359</v>
      </c>
      <c r="G4900" s="61">
        <f ca="1">_xlfn.NORM.INV(F4900,'Input Parameters'!$E$21,'Input Parameters'!$F$21)</f>
        <v>286.48477788651451</v>
      </c>
      <c r="H4900" s="54">
        <f ca="1">EXP(E4900*(1/'Input Parameters'!$E$22-1/G4900))</f>
        <v>0.69028901045539215</v>
      </c>
      <c r="I4900" s="10">
        <f t="shared" ca="1" si="663"/>
        <v>0.18699585110462869</v>
      </c>
      <c r="J4900" s="29">
        <f ca="1">_xlfn.BETA.INV(I4900,'Input Parameters'!$L$24,'Input Parameters'!$M$24,'Input Parameters'!$J$24,'Input Parameters'!$K$24)</f>
        <v>0.46086163501661243</v>
      </c>
      <c r="K4900" s="156">
        <f ca="1">('Input Parameters'!$E$25/'Input Parameters'!$E$31)^$J4900</f>
        <v>3.6662056775052507E-2</v>
      </c>
      <c r="L4900" s="66">
        <f ca="1">$H4900*$C4900*'Input Parameters'!$E$23*K4900</f>
        <v>18.382122910321186</v>
      </c>
      <c r="M4900" s="23">
        <f t="shared" ca="1" si="664"/>
        <v>0.83942377588937378</v>
      </c>
      <c r="N4900" s="15">
        <f ca="1">_xlfn.NORM.INV(M4900,'Input Parameters'!$E$26,'Input Parameters'!$F$26)</f>
        <v>5.4833940630286626E-2</v>
      </c>
      <c r="O4900" s="8">
        <f t="shared" ca="1" si="665"/>
        <v>0.9933565143141504</v>
      </c>
      <c r="P4900" s="29">
        <f ca="1">_xlfn.LOGNORM.INV(O4900,'Input Parameters'!$H$27,'Input Parameters'!$I$27)</f>
        <v>4.2572104026778499</v>
      </c>
      <c r="Q4900" s="10"/>
      <c r="R4900" s="15">
        <f>'Input Parameters'!$E$28</f>
        <v>12.7</v>
      </c>
      <c r="S4900" s="10">
        <f t="shared" ca="1" si="666"/>
        <v>0.42962577925593926</v>
      </c>
      <c r="T4900" s="25">
        <f ca="1">_xlfn.LOGNORM.INV(S4900,'Input Parameters'!$H$29,'Input Parameters'!$I$29)</f>
        <v>57.083949338960828</v>
      </c>
      <c r="U4900" s="10">
        <f t="shared" ca="1" si="667"/>
        <v>0.82786631340030514</v>
      </c>
      <c r="V4900" s="29">
        <f ca="1">IF('Input Parameters'!$D$30="Beta",_xlfn.BETA.INV(U4900,'Input Parameters'!$L$30,'Input Parameters'!$M$30,'Input Parameters'!$J$30,'Input Parameters'!$K$30),IF('Input Parameters'!$D$30="LogNorm",_xlfn.LOGNORM.INV(U4900,'Input Parameters'!$H$30,'Input Parameters'!$I$30)))</f>
        <v>1.4508737593036203</v>
      </c>
      <c r="W4900" s="2">
        <f ca="1">N4900+(P4900-N4900)*(1-ERF((T4900-R4900)/(2*SQRT(L4900*'Input Parameters'!$E$31))))</f>
        <v>2.00543621959027</v>
      </c>
      <c r="X4900">
        <f t="shared" ca="1" si="668"/>
        <v>0</v>
      </c>
      <c r="Y4900" s="7"/>
    </row>
    <row r="4901" spans="1:25" ht="15" customHeight="1" x14ac:dyDescent="0.3">
      <c r="A4901" s="130">
        <v>4894</v>
      </c>
      <c r="B4901" s="10">
        <f t="shared" ca="1" si="660"/>
        <v>0.28102729520318448</v>
      </c>
      <c r="C4901" s="57">
        <f ca="1">_xlfn.NORM.INV(B4901,'Input Parameters'!$E$19,'Input Parameters'!$F$19)</f>
        <v>518.30753807409087</v>
      </c>
      <c r="D4901" s="10">
        <f t="shared" ca="1" si="661"/>
        <v>0.10173932510343664</v>
      </c>
      <c r="E4901" s="59">
        <f ca="1">IF(_xlfn.NORM.INV(D4901,'Input Parameters'!$E$20,'Input Parameters'!$F$20)&lt;3500,3500,IF(_xlfn.NORM.INV(D4901,'Input Parameters'!$E$20,'Input Parameters'!$F$20)&gt;5500,5500,_xlfn.NORM.INV(D4901,'Input Parameters'!$E$20,'Input Parameters'!$F$20)))</f>
        <v>3909.8078722498017</v>
      </c>
      <c r="F4901" s="10">
        <f t="shared" ca="1" si="662"/>
        <v>0.95916729823670721</v>
      </c>
      <c r="G4901" s="61">
        <f ca="1">_xlfn.NORM.INV(F4901,'Input Parameters'!$E$21,'Input Parameters'!$F$21)</f>
        <v>298.53507505493064</v>
      </c>
      <c r="H4901" s="54">
        <f ca="1">EXP(E4901*(1/'Input Parameters'!$E$22-1/G4901))</f>
        <v>1.2807031434175029</v>
      </c>
      <c r="I4901" s="10">
        <f t="shared" ca="1" si="663"/>
        <v>0.99953348801015462</v>
      </c>
      <c r="J4901" s="29">
        <f ca="1">_xlfn.BETA.INV(I4901,'Input Parameters'!$L$24,'Input Parameters'!$M$24,'Input Parameters'!$J$24,'Input Parameters'!$K$24)</f>
        <v>0.9565932074980551</v>
      </c>
      <c r="K4901" s="156">
        <f ca="1">('Input Parameters'!$E$25/'Input Parameters'!$E$31)^$J4901</f>
        <v>1.0466433670279767E-3</v>
      </c>
      <c r="L4901" s="66">
        <f ca="1">$H4901*$C4901*'Input Parameters'!$E$23*K4901</f>
        <v>0.69475987136526784</v>
      </c>
      <c r="M4901" s="23">
        <f t="shared" ca="1" si="664"/>
        <v>0.3539582866935207</v>
      </c>
      <c r="N4901" s="15">
        <f ca="1">_xlfn.NORM.INV(M4901,'Input Parameters'!$E$26,'Input Parameters'!$F$26)</f>
        <v>2.6132231169269757E-2</v>
      </c>
      <c r="O4901" s="8">
        <f t="shared" ca="1" si="665"/>
        <v>0.94617037636603851</v>
      </c>
      <c r="P4901" s="29">
        <f ca="1">_xlfn.LOGNORM.INV(O4901,'Input Parameters'!$H$27,'Input Parameters'!$I$27)</f>
        <v>2.9007354725800445</v>
      </c>
      <c r="Q4901" s="10"/>
      <c r="R4901" s="15">
        <f>'Input Parameters'!$E$28</f>
        <v>12.7</v>
      </c>
      <c r="S4901" s="10">
        <f t="shared" ca="1" si="666"/>
        <v>0.76989938927493562</v>
      </c>
      <c r="T4901" s="25">
        <f ca="1">_xlfn.LOGNORM.INV(S4901,'Input Parameters'!$H$29,'Input Parameters'!$I$29)</f>
        <v>63.265970514964657</v>
      </c>
      <c r="U4901" s="10">
        <f t="shared" ca="1" si="667"/>
        <v>0.48209262929374619</v>
      </c>
      <c r="V4901" s="29">
        <f ca="1">IF('Input Parameters'!$D$30="Beta",_xlfn.BETA.INV(U4901,'Input Parameters'!$L$30,'Input Parameters'!$M$30,'Input Parameters'!$J$30,'Input Parameters'!$K$30),IF('Input Parameters'!$D$30="LogNorm",_xlfn.LOGNORM.INV(U4901,'Input Parameters'!$H$30,'Input Parameters'!$I$30)))</f>
        <v>0.98166986998825712</v>
      </c>
      <c r="W4901" s="2">
        <f ca="1">N4901+(P4901-N4901)*(1-ERF((T4901-R4901)/(2*SQRT(L4901*'Input Parameters'!$E$31))))</f>
        <v>2.6183664165165484E-2</v>
      </c>
      <c r="X4901">
        <f t="shared" ca="1" si="668"/>
        <v>1</v>
      </c>
      <c r="Y4901" s="7"/>
    </row>
    <row r="4902" spans="1:25" ht="15" customHeight="1" x14ac:dyDescent="0.3">
      <c r="A4902" s="130">
        <v>4895</v>
      </c>
      <c r="B4902" s="10">
        <f t="shared" ca="1" si="660"/>
        <v>0.76573750133391494</v>
      </c>
      <c r="C4902" s="57">
        <f ca="1">_xlfn.NORM.INV(B4902,'Input Parameters'!$E$19,'Input Parameters'!$F$19)</f>
        <v>628.55245009679447</v>
      </c>
      <c r="D4902" s="10">
        <f t="shared" ca="1" si="661"/>
        <v>0.88986284667157467</v>
      </c>
      <c r="E4902" s="59">
        <f ca="1">IF(_xlfn.NORM.INV(D4902,'Input Parameters'!$E$20,'Input Parameters'!$F$20)&lt;3500,3500,IF(_xlfn.NORM.INV(D4902,'Input Parameters'!$E$20,'Input Parameters'!$F$20)&gt;5500,5500,_xlfn.NORM.INV(D4902,'Input Parameters'!$E$20,'Input Parameters'!$F$20)))</f>
        <v>5500</v>
      </c>
      <c r="F4902" s="10">
        <f t="shared" ca="1" si="662"/>
        <v>0.23079858410788778</v>
      </c>
      <c r="G4902" s="61">
        <f ca="1">_xlfn.NORM.INV(F4902,'Input Parameters'!$E$21,'Input Parameters'!$F$21)</f>
        <v>279.06331526327926</v>
      </c>
      <c r="H4902" s="54">
        <f ca="1">EXP(E4902*(1/'Input Parameters'!$E$22-1/G4902))</f>
        <v>0.39162209460471215</v>
      </c>
      <c r="I4902" s="10">
        <f t="shared" ca="1" si="663"/>
        <v>0.65613993501189238</v>
      </c>
      <c r="J4902" s="29">
        <f ca="1">_xlfn.BETA.INV(I4902,'Input Parameters'!$L$24,'Input Parameters'!$M$24,'Input Parameters'!$J$24,'Input Parameters'!$K$24)</f>
        <v>0.67036261923132257</v>
      </c>
      <c r="K4902" s="156">
        <f ca="1">('Input Parameters'!$E$25/'Input Parameters'!$E$31)^$J4902</f>
        <v>8.1570047439820572E-3</v>
      </c>
      <c r="L4902" s="66">
        <f ca="1">$H4902*$C4902*'Input Parameters'!$E$23*K4902</f>
        <v>2.0078877236125807</v>
      </c>
      <c r="M4902" s="23">
        <f t="shared" ca="1" si="664"/>
        <v>0.13107499872563888</v>
      </c>
      <c r="N4902" s="15">
        <f ca="1">_xlfn.NORM.INV(M4902,'Input Parameters'!$E$26,'Input Parameters'!$F$26)</f>
        <v>1.0452197193492864E-2</v>
      </c>
      <c r="O4902" s="8">
        <f t="shared" ca="1" si="665"/>
        <v>0.77266313358285177</v>
      </c>
      <c r="P4902" s="29">
        <f ca="1">_xlfn.LOGNORM.INV(O4902,'Input Parameters'!$H$27,'Input Parameters'!$I$27)</f>
        <v>1.9817467555373653</v>
      </c>
      <c r="Q4902" s="10"/>
      <c r="R4902" s="15">
        <f>'Input Parameters'!$E$28</f>
        <v>12.7</v>
      </c>
      <c r="S4902" s="10">
        <f t="shared" ca="1" si="666"/>
        <v>0.21300123047541131</v>
      </c>
      <c r="T4902" s="25">
        <f ca="1">_xlfn.LOGNORM.INV(S4902,'Input Parameters'!$H$29,'Input Parameters'!$I$29)</f>
        <v>53.253143656304061</v>
      </c>
      <c r="U4902" s="10">
        <f t="shared" ca="1" si="667"/>
        <v>0.72057343373683624</v>
      </c>
      <c r="V4902" s="29">
        <f ca="1">IF('Input Parameters'!$D$30="Beta",_xlfn.BETA.INV(U4902,'Input Parameters'!$L$30,'Input Parameters'!$M$30,'Input Parameters'!$J$30,'Input Parameters'!$K$30),IF('Input Parameters'!$D$30="LogNorm",_xlfn.LOGNORM.INV(U4902,'Input Parameters'!$H$30,'Input Parameters'!$I$30)))</f>
        <v>1.2582475398654582</v>
      </c>
      <c r="W4902" s="2">
        <f ca="1">N4902+(P4902-N4902)*(1-ERF((T4902-R4902)/(2*SQRT(L4902*'Input Parameters'!$E$31))))</f>
        <v>9.5225863732060462E-2</v>
      </c>
      <c r="X4902">
        <f t="shared" ca="1" si="668"/>
        <v>1</v>
      </c>
      <c r="Y4902" s="7"/>
    </row>
    <row r="4903" spans="1:25" ht="15" customHeight="1" x14ac:dyDescent="0.3">
      <c r="A4903" s="130">
        <v>4896</v>
      </c>
      <c r="B4903" s="10">
        <f t="shared" ca="1" si="660"/>
        <v>0.61583132716207745</v>
      </c>
      <c r="C4903" s="57">
        <f ca="1">_xlfn.NORM.INV(B4903,'Input Parameters'!$E$19,'Input Parameters'!$F$19)</f>
        <v>592.18951004198925</v>
      </c>
      <c r="D4903" s="10">
        <f t="shared" ca="1" si="661"/>
        <v>0.42901658264132803</v>
      </c>
      <c r="E4903" s="59">
        <f ca="1">IF(_xlfn.NORM.INV(D4903,'Input Parameters'!$E$20,'Input Parameters'!$F$20)&lt;3500,3500,IF(_xlfn.NORM.INV(D4903,'Input Parameters'!$E$20,'Input Parameters'!$F$20)&gt;5500,5500,_xlfn.NORM.INV(D4903,'Input Parameters'!$E$20,'Input Parameters'!$F$20)))</f>
        <v>4674.7851037363143</v>
      </c>
      <c r="F4903" s="10">
        <f t="shared" ca="1" si="662"/>
        <v>0.73148363410656514</v>
      </c>
      <c r="G4903" s="61">
        <f ca="1">_xlfn.NORM.INV(F4903,'Input Parameters'!$E$21,'Input Parameters'!$F$21)</f>
        <v>289.70202728450278</v>
      </c>
      <c r="H4903" s="54">
        <f ca="1">EXP(E4903*(1/'Input Parameters'!$E$22-1/G4903))</f>
        <v>0.83390914215551992</v>
      </c>
      <c r="I4903" s="10">
        <f t="shared" ca="1" si="663"/>
        <v>0.15702995761197558</v>
      </c>
      <c r="J4903" s="29">
        <f ca="1">_xlfn.BETA.INV(I4903,'Input Parameters'!$L$24,'Input Parameters'!$M$24,'Input Parameters'!$J$24,'Input Parameters'!$K$24)</f>
        <v>0.44156812299974096</v>
      </c>
      <c r="K4903" s="156">
        <f ca="1">('Input Parameters'!$E$25/'Input Parameters'!$E$31)^$J4903</f>
        <v>4.2104106359716384E-2</v>
      </c>
      <c r="L4903" s="66">
        <f ca="1">$H4903*$C4903*'Input Parameters'!$E$23*K4903</f>
        <v>20.792365422603911</v>
      </c>
      <c r="M4903" s="23">
        <f t="shared" ca="1" si="664"/>
        <v>0.67845486946242939</v>
      </c>
      <c r="N4903" s="15">
        <f ca="1">_xlfn.NORM.INV(M4903,'Input Parameters'!$E$26,'Input Parameters'!$F$26)</f>
        <v>4.3731031301280407E-2</v>
      </c>
      <c r="O4903" s="8">
        <f t="shared" ca="1" si="665"/>
        <v>0.56237704621979434</v>
      </c>
      <c r="P4903" s="29">
        <f ca="1">_xlfn.LOGNORM.INV(O4903,'Input Parameters'!$H$27,'Input Parameters'!$I$27)</f>
        <v>1.5260303477492656</v>
      </c>
      <c r="Q4903" s="10"/>
      <c r="R4903" s="15">
        <f>'Input Parameters'!$E$28</f>
        <v>12.7</v>
      </c>
      <c r="S4903" s="10">
        <f t="shared" ca="1" si="666"/>
        <v>0.56550930676946509</v>
      </c>
      <c r="T4903" s="25">
        <f ca="1">_xlfn.LOGNORM.INV(S4903,'Input Parameters'!$H$29,'Input Parameters'!$I$29)</f>
        <v>59.320313721673301</v>
      </c>
      <c r="U4903" s="10">
        <f t="shared" ca="1" si="667"/>
        <v>0.33461434622437058</v>
      </c>
      <c r="V4903" s="29">
        <f ca="1">IF('Input Parameters'!$D$30="Beta",_xlfn.BETA.INV(U4903,'Input Parameters'!$L$30,'Input Parameters'!$M$30,'Input Parameters'!$J$30,'Input Parameters'!$K$30),IF('Input Parameters'!$D$30="LogNorm",_xlfn.LOGNORM.INV(U4903,'Input Parameters'!$H$30,'Input Parameters'!$I$30)))</f>
        <v>0.84428903597679827</v>
      </c>
      <c r="W4903" s="2">
        <f ca="1">N4903+(P4903-N4903)*(1-ERF((T4903-R4903)/(2*SQRT(L4903*'Input Parameters'!$E$31))))</f>
        <v>0.73998276453657497</v>
      </c>
      <c r="X4903">
        <f t="shared" ca="1" si="668"/>
        <v>1</v>
      </c>
      <c r="Y4903" s="7"/>
    </row>
    <row r="4904" spans="1:25" ht="15" customHeight="1" x14ac:dyDescent="0.3">
      <c r="A4904" s="130">
        <v>4897</v>
      </c>
      <c r="B4904" s="10">
        <f t="shared" ca="1" si="660"/>
        <v>0.59018140153194731</v>
      </c>
      <c r="C4904" s="57">
        <f ca="1">_xlfn.NORM.INV(B4904,'Input Parameters'!$E$19,'Input Parameters'!$F$19)</f>
        <v>586.56698298314268</v>
      </c>
      <c r="D4904" s="10">
        <f t="shared" ca="1" si="661"/>
        <v>6.3327487082165068E-2</v>
      </c>
      <c r="E4904" s="59">
        <f ca="1">IF(_xlfn.NORM.INV(D4904,'Input Parameters'!$E$20,'Input Parameters'!$F$20)&lt;3500,3500,IF(_xlfn.NORM.INV(D4904,'Input Parameters'!$E$20,'Input Parameters'!$F$20)&gt;5500,5500,_xlfn.NORM.INV(D4904,'Input Parameters'!$E$20,'Input Parameters'!$F$20)))</f>
        <v>3730.801402459324</v>
      </c>
      <c r="F4904" s="10">
        <f t="shared" ca="1" si="662"/>
        <v>0.94659233353968442</v>
      </c>
      <c r="G4904" s="61">
        <f ca="1">_xlfn.NORM.INV(F4904,'Input Parameters'!$E$21,'Input Parameters'!$F$21)</f>
        <v>297.52561833293328</v>
      </c>
      <c r="H4904" s="54">
        <f ca="1">EXP(E4904*(1/'Input Parameters'!$E$22-1/G4904))</f>
        <v>1.213709616794957</v>
      </c>
      <c r="I4904" s="10">
        <f t="shared" ca="1" si="663"/>
        <v>0.67451231022062486</v>
      </c>
      <c r="J4904" s="29">
        <f ca="1">_xlfn.BETA.INV(I4904,'Input Parameters'!$L$24,'Input Parameters'!$M$24,'Input Parameters'!$J$24,'Input Parameters'!$K$24)</f>
        <v>0.67803579132947323</v>
      </c>
      <c r="K4904" s="156">
        <f ca="1">('Input Parameters'!$E$25/'Input Parameters'!$E$31)^$J4904</f>
        <v>7.7201451806469482E-3</v>
      </c>
      <c r="L4904" s="66">
        <f ca="1">$H4904*$C4904*'Input Parameters'!$E$23*K4904</f>
        <v>5.4961411057436758</v>
      </c>
      <c r="M4904" s="23">
        <f t="shared" ca="1" si="664"/>
        <v>0.22969958175656857</v>
      </c>
      <c r="N4904" s="15">
        <f ca="1">_xlfn.NORM.INV(M4904,'Input Parameters'!$E$26,'Input Parameters'!$F$26)</f>
        <v>1.8463431938850888E-2</v>
      </c>
      <c r="O4904" s="8">
        <f t="shared" ca="1" si="665"/>
        <v>7.6988918892775815E-2</v>
      </c>
      <c r="P4904" s="29">
        <f ca="1">_xlfn.LOGNORM.INV(O4904,'Input Parameters'!$H$27,'Input Parameters'!$I$27)</f>
        <v>0.75767682112703183</v>
      </c>
      <c r="Q4904" s="10"/>
      <c r="R4904" s="15">
        <f>'Input Parameters'!$E$28</f>
        <v>12.7</v>
      </c>
      <c r="S4904" s="10">
        <f t="shared" ca="1" si="666"/>
        <v>0.26290151985371579</v>
      </c>
      <c r="T4904" s="25">
        <f ca="1">_xlfn.LOGNORM.INV(S4904,'Input Parameters'!$H$29,'Input Parameters'!$I$29)</f>
        <v>54.228305959825512</v>
      </c>
      <c r="U4904" s="10">
        <f t="shared" ca="1" si="667"/>
        <v>0.52066600638789329</v>
      </c>
      <c r="V4904" s="29">
        <f ca="1">IF('Input Parameters'!$D$30="Beta",_xlfn.BETA.INV(U4904,'Input Parameters'!$L$30,'Input Parameters'!$M$30,'Input Parameters'!$J$30,'Input Parameters'!$K$30),IF('Input Parameters'!$D$30="LogNorm",_xlfn.LOGNORM.INV(U4904,'Input Parameters'!$H$30,'Input Parameters'!$I$30)))</f>
        <v>1.0198380302337884</v>
      </c>
      <c r="W4904" s="2">
        <f ca="1">N4904+(P4904-N4904)*(1-ERF((T4904-R4904)/(2*SQRT(L4904*'Input Parameters'!$E$31))))</f>
        <v>0.17396735441935662</v>
      </c>
      <c r="X4904">
        <f t="shared" ca="1" si="668"/>
        <v>1</v>
      </c>
      <c r="Y4904" s="7"/>
    </row>
    <row r="4905" spans="1:25" ht="15" customHeight="1" x14ac:dyDescent="0.3">
      <c r="A4905" s="130">
        <v>4898</v>
      </c>
      <c r="B4905" s="10">
        <f t="shared" ca="1" si="660"/>
        <v>0.708297804475439</v>
      </c>
      <c r="C4905" s="57">
        <f ca="1">_xlfn.NORM.INV(B4905,'Input Parameters'!$E$19,'Input Parameters'!$F$19)</f>
        <v>613.64138606967742</v>
      </c>
      <c r="D4905" s="10">
        <f t="shared" ca="1" si="661"/>
        <v>1.213207557337137E-2</v>
      </c>
      <c r="E4905" s="59">
        <f ca="1">IF(_xlfn.NORM.INV(D4905,'Input Parameters'!$E$20,'Input Parameters'!$F$20)&lt;3500,3500,IF(_xlfn.NORM.INV(D4905,'Input Parameters'!$E$20,'Input Parameters'!$F$20)&gt;5500,5500,_xlfn.NORM.INV(D4905,'Input Parameters'!$E$20,'Input Parameters'!$F$20)))</f>
        <v>3500</v>
      </c>
      <c r="F4905" s="10">
        <f t="shared" ca="1" si="662"/>
        <v>0.57505793040268527</v>
      </c>
      <c r="G4905" s="61">
        <f ca="1">_xlfn.NORM.INV(F4905,'Input Parameters'!$E$21,'Input Parameters'!$F$21)</f>
        <v>286.33763279147399</v>
      </c>
      <c r="H4905" s="54">
        <f ca="1">EXP(E4905*(1/'Input Parameters'!$E$22-1/G4905))</f>
        <v>0.75734249986744462</v>
      </c>
      <c r="I4905" s="10">
        <f t="shared" ca="1" si="663"/>
        <v>0.57501189423574595</v>
      </c>
      <c r="J4905" s="29">
        <f ca="1">_xlfn.BETA.INV(I4905,'Input Parameters'!$L$24,'Input Parameters'!$M$24,'Input Parameters'!$J$24,'Input Parameters'!$K$24)</f>
        <v>0.63731979907624858</v>
      </c>
      <c r="K4905" s="156">
        <f ca="1">('Input Parameters'!$E$25/'Input Parameters'!$E$31)^$J4905</f>
        <v>1.0338877284000476E-2</v>
      </c>
      <c r="L4905" s="66">
        <f ca="1">$H4905*$C4905*'Input Parameters'!$E$23*K4905</f>
        <v>4.8048557246095278</v>
      </c>
      <c r="M4905" s="23">
        <f t="shared" ca="1" si="664"/>
        <v>0.99606080030085364</v>
      </c>
      <c r="N4905" s="15">
        <f ca="1">_xlfn.NORM.INV(M4905,'Input Parameters'!$E$26,'Input Parameters'!$F$26)</f>
        <v>8.9801980735092907E-2</v>
      </c>
      <c r="O4905" s="8">
        <f t="shared" ca="1" si="665"/>
        <v>0.37226358266938631</v>
      </c>
      <c r="P4905" s="29">
        <f ca="1">_xlfn.LOGNORM.INV(O4905,'Input Parameters'!$H$27,'Input Parameters'!$I$27)</f>
        <v>1.2325017443763293</v>
      </c>
      <c r="Q4905" s="10"/>
      <c r="R4905" s="15">
        <f>'Input Parameters'!$E$28</f>
        <v>12.7</v>
      </c>
      <c r="S4905" s="10">
        <f t="shared" ca="1" si="666"/>
        <v>0.9988301763795322</v>
      </c>
      <c r="T4905" s="25">
        <f ca="1">_xlfn.LOGNORM.INV(S4905,'Input Parameters'!$H$29,'Input Parameters'!$I$29)</f>
        <v>81.950726056374634</v>
      </c>
      <c r="U4905" s="10">
        <f t="shared" ca="1" si="667"/>
        <v>0.58582510253338138</v>
      </c>
      <c r="V4905" s="29">
        <f ca="1">IF('Input Parameters'!$D$30="Beta",_xlfn.BETA.INV(U4905,'Input Parameters'!$L$30,'Input Parameters'!$M$30,'Input Parameters'!$J$30,'Input Parameters'!$K$30),IF('Input Parameters'!$D$30="LogNorm",_xlfn.LOGNORM.INV(U4905,'Input Parameters'!$H$30,'Input Parameters'!$I$30)))</f>
        <v>1.0883994487024744</v>
      </c>
      <c r="W4905" s="2">
        <f ca="1">N4905+(P4905-N4905)*(1-ERF((T4905-R4905)/(2*SQRT(L4905*'Input Parameters'!$E$31))))</f>
        <v>0.11892690167685543</v>
      </c>
      <c r="X4905">
        <f t="shared" ca="1" si="668"/>
        <v>1</v>
      </c>
      <c r="Y4905" s="7"/>
    </row>
    <row r="4906" spans="1:25" ht="15" customHeight="1" x14ac:dyDescent="0.3">
      <c r="A4906" s="130">
        <v>4899</v>
      </c>
      <c r="B4906" s="10">
        <f t="shared" ca="1" si="660"/>
        <v>0.90940654482645689</v>
      </c>
      <c r="C4906" s="57">
        <f ca="1">_xlfn.NORM.INV(B4906,'Input Parameters'!$E$19,'Input Parameters'!$F$19)</f>
        <v>680.28574920584572</v>
      </c>
      <c r="D4906" s="10">
        <f t="shared" ca="1" si="661"/>
        <v>0.74892669363173592</v>
      </c>
      <c r="E4906" s="59">
        <f ca="1">IF(_xlfn.NORM.INV(D4906,'Input Parameters'!$E$20,'Input Parameters'!$F$20)&lt;3500,3500,IF(_xlfn.NORM.INV(D4906,'Input Parameters'!$E$20,'Input Parameters'!$F$20)&gt;5500,5500,_xlfn.NORM.INV(D4906,'Input Parameters'!$E$20,'Input Parameters'!$F$20)))</f>
        <v>5269.7812244114102</v>
      </c>
      <c r="F4906" s="10">
        <f t="shared" ca="1" si="662"/>
        <v>7.9795345979114085E-2</v>
      </c>
      <c r="G4906" s="61">
        <f ca="1">_xlfn.NORM.INV(F4906,'Input Parameters'!$E$21,'Input Parameters'!$F$21)</f>
        <v>273.79530697384286</v>
      </c>
      <c r="H4906" s="54">
        <f ca="1">EXP(E4906*(1/'Input Parameters'!$E$22-1/G4906))</f>
        <v>0.28321316703452065</v>
      </c>
      <c r="I4906" s="10">
        <f t="shared" ca="1" si="663"/>
        <v>0.32674923202866024</v>
      </c>
      <c r="J4906" s="29">
        <f ca="1">_xlfn.BETA.INV(I4906,'Input Parameters'!$L$24,'Input Parameters'!$M$24,'Input Parameters'!$J$24,'Input Parameters'!$K$24)</f>
        <v>0.53365917812376651</v>
      </c>
      <c r="K4906" s="156">
        <f ca="1">('Input Parameters'!$E$25/'Input Parameters'!$E$31)^$J4906</f>
        <v>2.17480847254342E-2</v>
      </c>
      <c r="L4906" s="66">
        <f ca="1">$H4906*$C4906*'Input Parameters'!$E$23*K4906</f>
        <v>4.1901139150200279</v>
      </c>
      <c r="M4906" s="23">
        <f t="shared" ca="1" si="664"/>
        <v>0.82830807635815795</v>
      </c>
      <c r="N4906" s="15">
        <f ca="1">_xlfn.NORM.INV(M4906,'Input Parameters'!$E$26,'Input Parameters'!$F$26)</f>
        <v>5.3897508615669651E-2</v>
      </c>
      <c r="O4906" s="8">
        <f t="shared" ca="1" si="665"/>
        <v>0.96687626911412372</v>
      </c>
      <c r="P4906" s="29">
        <f ca="1">_xlfn.LOGNORM.INV(O4906,'Input Parameters'!$H$27,'Input Parameters'!$I$27)</f>
        <v>3.2085151311793134</v>
      </c>
      <c r="Q4906" s="10"/>
      <c r="R4906" s="15">
        <f>'Input Parameters'!$E$28</f>
        <v>12.7</v>
      </c>
      <c r="S4906" s="10">
        <f t="shared" ca="1" si="666"/>
        <v>0.78281915552712722</v>
      </c>
      <c r="T4906" s="25">
        <f ca="1">_xlfn.LOGNORM.INV(S4906,'Input Parameters'!$H$29,'Input Parameters'!$I$29)</f>
        <v>63.573812477101271</v>
      </c>
      <c r="U4906" s="10">
        <f t="shared" ca="1" si="667"/>
        <v>0.75344042415738766</v>
      </c>
      <c r="V4906" s="29">
        <f ca="1">IF('Input Parameters'!$D$30="Beta",_xlfn.BETA.INV(U4906,'Input Parameters'!$L$30,'Input Parameters'!$M$30,'Input Parameters'!$J$30,'Input Parameters'!$K$30),IF('Input Parameters'!$D$30="LogNorm",_xlfn.LOGNORM.INV(U4906,'Input Parameters'!$H$30,'Input Parameters'!$I$30)))</f>
        <v>1.309275663968021</v>
      </c>
      <c r="W4906" s="2">
        <f ca="1">N4906+(P4906-N4906)*(1-ERF((T4906-R4906)/(2*SQRT(L4906*'Input Parameters'!$E$31))))</f>
        <v>0.30264725579801088</v>
      </c>
      <c r="X4906">
        <f t="shared" ca="1" si="668"/>
        <v>1</v>
      </c>
      <c r="Y4906" s="7"/>
    </row>
    <row r="4907" spans="1:25" ht="15" customHeight="1" x14ac:dyDescent="0.3">
      <c r="A4907" s="130">
        <v>4900</v>
      </c>
      <c r="B4907" s="10">
        <f t="shared" ca="1" si="660"/>
        <v>0.25041677919284766</v>
      </c>
      <c r="C4907" s="57">
        <f ca="1">_xlfn.NORM.INV(B4907,'Input Parameters'!$E$19,'Input Parameters'!$F$19)</f>
        <v>510.41639294593568</v>
      </c>
      <c r="D4907" s="10">
        <f t="shared" ca="1" si="661"/>
        <v>4.8591804129441085E-2</v>
      </c>
      <c r="E4907" s="59">
        <f ca="1">IF(_xlfn.NORM.INV(D4907,'Input Parameters'!$E$20,'Input Parameters'!$F$20)&lt;3500,3500,IF(_xlfn.NORM.INV(D4907,'Input Parameters'!$E$20,'Input Parameters'!$F$20)&gt;5500,5500,_xlfn.NORM.INV(D4907,'Input Parameters'!$E$20,'Input Parameters'!$F$20)))</f>
        <v>3638.9355151731202</v>
      </c>
      <c r="F4907" s="10">
        <f t="shared" ca="1" si="662"/>
        <v>0.42696240328846224</v>
      </c>
      <c r="G4907" s="61">
        <f ca="1">_xlfn.NORM.INV(F4907,'Input Parameters'!$E$21,'Input Parameters'!$F$21)</f>
        <v>283.40287180286003</v>
      </c>
      <c r="H4907" s="54">
        <f ca="1">EXP(E4907*(1/'Input Parameters'!$E$22-1/G4907))</f>
        <v>0.65666891346637224</v>
      </c>
      <c r="I4907" s="10">
        <f t="shared" ca="1" si="663"/>
        <v>0.3545823481576984</v>
      </c>
      <c r="J4907" s="29">
        <f ca="1">_xlfn.BETA.INV(I4907,'Input Parameters'!$L$24,'Input Parameters'!$M$24,'Input Parameters'!$J$24,'Input Parameters'!$K$24)</f>
        <v>0.54621152624486446</v>
      </c>
      <c r="K4907" s="156">
        <f ca="1">('Input Parameters'!$E$25/'Input Parameters'!$E$31)^$J4907</f>
        <v>1.9875361056316734E-2</v>
      </c>
      <c r="L4907" s="66">
        <f ca="1">$H4907*$C4907*'Input Parameters'!$E$23*K4907</f>
        <v>6.6617157580519031</v>
      </c>
      <c r="M4907" s="23">
        <f t="shared" ca="1" si="664"/>
        <v>0.34012921886963121</v>
      </c>
      <c r="N4907" s="15">
        <f ca="1">_xlfn.NORM.INV(M4907,'Input Parameters'!$E$26,'Input Parameters'!$F$26)</f>
        <v>2.5345679637819089E-2</v>
      </c>
      <c r="O4907" s="8">
        <f t="shared" ca="1" si="665"/>
        <v>0.64699682327505181</v>
      </c>
      <c r="P4907" s="29">
        <f ca="1">_xlfn.LOGNORM.INV(O4907,'Input Parameters'!$H$27,'Input Parameters'!$I$27)</f>
        <v>1.6821965257052611</v>
      </c>
      <c r="Q4907" s="10"/>
      <c r="R4907" s="15">
        <f>'Input Parameters'!$E$28</f>
        <v>12.7</v>
      </c>
      <c r="S4907" s="10">
        <f t="shared" ca="1" si="666"/>
        <v>0.64091086744416126</v>
      </c>
      <c r="T4907" s="25">
        <f ca="1">_xlfn.LOGNORM.INV(S4907,'Input Parameters'!$H$29,'Input Parameters'!$I$29)</f>
        <v>60.639764656261612</v>
      </c>
      <c r="U4907" s="10">
        <f t="shared" ca="1" si="667"/>
        <v>0.60429167636295067</v>
      </c>
      <c r="V4907" s="29">
        <f ca="1">IF('Input Parameters'!$D$30="Beta",_xlfn.BETA.INV(U4907,'Input Parameters'!$L$30,'Input Parameters'!$M$30,'Input Parameters'!$J$30,'Input Parameters'!$K$30),IF('Input Parameters'!$D$30="LogNorm",_xlfn.LOGNORM.INV(U4907,'Input Parameters'!$H$30,'Input Parameters'!$I$30)))</f>
        <v>1.1090457536820064</v>
      </c>
      <c r="W4907" s="2">
        <f ca="1">N4907+(P4907-N4907)*(1-ERF((T4907-R4907)/(2*SQRT(L4907*'Input Parameters'!$E$31))))</f>
        <v>0.33858580567995739</v>
      </c>
      <c r="X4907">
        <f t="shared" ca="1" si="668"/>
        <v>1</v>
      </c>
      <c r="Y4907" s="7"/>
    </row>
    <row r="4908" spans="1:25" ht="15" customHeight="1" x14ac:dyDescent="0.3">
      <c r="A4908" s="130">
        <v>4901</v>
      </c>
      <c r="B4908" s="10">
        <f t="shared" ca="1" si="660"/>
        <v>7.2125758160838105E-3</v>
      </c>
      <c r="C4908" s="57">
        <f ca="1">_xlfn.NORM.INV(B4908,'Input Parameters'!$E$19,'Input Parameters'!$F$19)</f>
        <v>360.57090181070475</v>
      </c>
      <c r="D4908" s="10">
        <f t="shared" ca="1" si="661"/>
        <v>2.842777887828829E-2</v>
      </c>
      <c r="E4908" s="59">
        <f ca="1">IF(_xlfn.NORM.INV(D4908,'Input Parameters'!$E$20,'Input Parameters'!$F$20)&lt;3500,3500,IF(_xlfn.NORM.INV(D4908,'Input Parameters'!$E$20,'Input Parameters'!$F$20)&gt;5500,5500,_xlfn.NORM.INV(D4908,'Input Parameters'!$E$20,'Input Parameters'!$F$20)))</f>
        <v>3500</v>
      </c>
      <c r="F4908" s="10">
        <f t="shared" ca="1" si="662"/>
        <v>4.3878899400085714E-2</v>
      </c>
      <c r="G4908" s="61">
        <f ca="1">_xlfn.NORM.INV(F4908,'Input Parameters'!$E$21,'Input Parameters'!$F$21)</f>
        <v>271.43026204433664</v>
      </c>
      <c r="H4908" s="54">
        <f ca="1">EXP(E4908*(1/'Input Parameters'!$E$22-1/G4908))</f>
        <v>0.38702575600545913</v>
      </c>
      <c r="I4908" s="10">
        <f t="shared" ca="1" si="663"/>
        <v>0.41238921906802661</v>
      </c>
      <c r="J4908" s="29">
        <f ca="1">_xlfn.BETA.INV(I4908,'Input Parameters'!$L$24,'Input Parameters'!$M$24,'Input Parameters'!$J$24,'Input Parameters'!$K$24)</f>
        <v>0.57115787100265447</v>
      </c>
      <c r="K4908" s="156">
        <f ca="1">('Input Parameters'!$E$25/'Input Parameters'!$E$31)^$J4908</f>
        <v>1.6618674484595343E-2</v>
      </c>
      <c r="L4908" s="66">
        <f ca="1">$H4908*$C4908*'Input Parameters'!$E$23*K4908</f>
        <v>2.3191397779330729</v>
      </c>
      <c r="M4908" s="23">
        <f t="shared" ca="1" si="664"/>
        <v>0.55769322559109868</v>
      </c>
      <c r="N4908" s="15">
        <f ca="1">_xlfn.NORM.INV(M4908,'Input Parameters'!$E$26,'Input Parameters'!$F$26)</f>
        <v>3.7047588594359894E-2</v>
      </c>
      <c r="O4908" s="8">
        <f t="shared" ca="1" si="665"/>
        <v>0.12942920476250641</v>
      </c>
      <c r="P4908" s="29">
        <f ca="1">_xlfn.LOGNORM.INV(O4908,'Input Parameters'!$H$27,'Input Parameters'!$I$27)</f>
        <v>0.86388863450902509</v>
      </c>
      <c r="Q4908" s="10"/>
      <c r="R4908" s="15">
        <f>'Input Parameters'!$E$28</f>
        <v>12.7</v>
      </c>
      <c r="S4908" s="10">
        <f t="shared" ca="1" si="666"/>
        <v>6.4391527599759302E-2</v>
      </c>
      <c r="T4908" s="25">
        <f ca="1">_xlfn.LOGNORM.INV(S4908,'Input Parameters'!$H$29,'Input Parameters'!$I$29)</f>
        <v>49.101921276992243</v>
      </c>
      <c r="U4908" s="10">
        <f t="shared" ca="1" si="667"/>
        <v>0.44632718855038844</v>
      </c>
      <c r="V4908" s="29">
        <f ca="1">IF('Input Parameters'!$D$30="Beta",_xlfn.BETA.INV(U4908,'Input Parameters'!$L$30,'Input Parameters'!$M$30,'Input Parameters'!$J$30,'Input Parameters'!$K$30),IF('Input Parameters'!$D$30="LogNorm",_xlfn.LOGNORM.INV(U4908,'Input Parameters'!$H$30,'Input Parameters'!$I$30)))</f>
        <v>0.94742387735976785</v>
      </c>
      <c r="W4908" s="2">
        <f ca="1">N4908+(P4908-N4908)*(1-ERF((T4908-R4908)/(2*SQRT(L4908*'Input Parameters'!$E$31))))</f>
        <v>0.11227683748650497</v>
      </c>
      <c r="X4908">
        <f t="shared" ca="1" si="668"/>
        <v>1</v>
      </c>
      <c r="Y4908" s="7"/>
    </row>
    <row r="4909" spans="1:25" ht="15" customHeight="1" x14ac:dyDescent="0.3">
      <c r="A4909" s="130">
        <v>4902</v>
      </c>
      <c r="B4909" s="10">
        <f t="shared" ca="1" si="660"/>
        <v>0.972125855427316</v>
      </c>
      <c r="C4909" s="57">
        <f ca="1">_xlfn.NORM.INV(B4909,'Input Parameters'!$E$19,'Input Parameters'!$F$19)</f>
        <v>728.94834376887525</v>
      </c>
      <c r="D4909" s="10">
        <f t="shared" ca="1" si="661"/>
        <v>5.721563270072505E-2</v>
      </c>
      <c r="E4909" s="59">
        <f ca="1">IF(_xlfn.NORM.INV(D4909,'Input Parameters'!$E$20,'Input Parameters'!$F$20)&lt;3500,3500,IF(_xlfn.NORM.INV(D4909,'Input Parameters'!$E$20,'Input Parameters'!$F$20)&gt;5500,5500,_xlfn.NORM.INV(D4909,'Input Parameters'!$E$20,'Input Parameters'!$F$20)))</f>
        <v>3694.9904632244243</v>
      </c>
      <c r="F4909" s="10">
        <f t="shared" ca="1" si="662"/>
        <v>0.94372351841942559</v>
      </c>
      <c r="G4909" s="61">
        <f ca="1">_xlfn.NORM.INV(F4909,'Input Parameters'!$E$21,'Input Parameters'!$F$21)</f>
        <v>297.32242097262787</v>
      </c>
      <c r="H4909" s="54">
        <f ca="1">EXP(E4909*(1/'Input Parameters'!$E$22-1/G4909))</f>
        <v>1.2012166062649008</v>
      </c>
      <c r="I4909" s="10">
        <f t="shared" ca="1" si="663"/>
        <v>0.31820324937639455</v>
      </c>
      <c r="J4909" s="29">
        <f ca="1">_xlfn.BETA.INV(I4909,'Input Parameters'!$L$24,'Input Parameters'!$M$24,'Input Parameters'!$J$24,'Input Parameters'!$K$24)</f>
        <v>0.52971611798848073</v>
      </c>
      <c r="K4909" s="156">
        <f ca="1">('Input Parameters'!$E$25/'Input Parameters'!$E$31)^$J4909</f>
        <v>2.2372027923986029E-2</v>
      </c>
      <c r="L4909" s="66">
        <f ca="1">$H4909*$C4909*'Input Parameters'!$E$23*K4909</f>
        <v>19.589503721414285</v>
      </c>
      <c r="M4909" s="23">
        <f t="shared" ca="1" si="664"/>
        <v>0.55969307645650324</v>
      </c>
      <c r="N4909" s="15">
        <f ca="1">_xlfn.NORM.INV(M4909,'Input Parameters'!$E$26,'Input Parameters'!$F$26)</f>
        <v>3.7154013108891958E-2</v>
      </c>
      <c r="O4909" s="8">
        <f t="shared" ca="1" si="665"/>
        <v>0.18523391969076064</v>
      </c>
      <c r="P4909" s="29">
        <f ca="1">_xlfn.LOGNORM.INV(O4909,'Input Parameters'!$H$27,'Input Parameters'!$I$27)</f>
        <v>0.95790163106779502</v>
      </c>
      <c r="Q4909" s="10"/>
      <c r="R4909" s="15">
        <f>'Input Parameters'!$E$28</f>
        <v>12.7</v>
      </c>
      <c r="S4909" s="10">
        <f t="shared" ca="1" si="666"/>
        <v>0.42722518175224722</v>
      </c>
      <c r="T4909" s="25">
        <f ca="1">_xlfn.LOGNORM.INV(S4909,'Input Parameters'!$H$29,'Input Parameters'!$I$29)</f>
        <v>57.044764611254642</v>
      </c>
      <c r="U4909" s="10">
        <f t="shared" ca="1" si="667"/>
        <v>0.69219932833760467</v>
      </c>
      <c r="V4909" s="29">
        <f ca="1">IF('Input Parameters'!$D$30="Beta",_xlfn.BETA.INV(U4909,'Input Parameters'!$L$30,'Input Parameters'!$M$30,'Input Parameters'!$J$30,'Input Parameters'!$K$30),IF('Input Parameters'!$D$30="LogNorm",_xlfn.LOGNORM.INV(U4909,'Input Parameters'!$H$30,'Input Parameters'!$I$30)))</f>
        <v>1.2179942100756005</v>
      </c>
      <c r="W4909" s="2">
        <f ca="1">N4909+(P4909-N4909)*(1-ERF((T4909-R4909)/(2*SQRT(L4909*'Input Parameters'!$E$31))))</f>
        <v>0.47787845604974444</v>
      </c>
      <c r="X4909">
        <f t="shared" ca="1" si="668"/>
        <v>1</v>
      </c>
      <c r="Y4909" s="7"/>
    </row>
    <row r="4910" spans="1:25" ht="15" customHeight="1" x14ac:dyDescent="0.3">
      <c r="A4910" s="130">
        <v>4903</v>
      </c>
      <c r="B4910" s="10">
        <f t="shared" ca="1" si="660"/>
        <v>0.86960882396135708</v>
      </c>
      <c r="C4910" s="57">
        <f ca="1">_xlfn.NORM.INV(B4910,'Input Parameters'!$E$19,'Input Parameters'!$F$19)</f>
        <v>662.32396067807463</v>
      </c>
      <c r="D4910" s="10">
        <f t="shared" ca="1" si="661"/>
        <v>0.78526656919053883</v>
      </c>
      <c r="E4910" s="59">
        <f ca="1">IF(_xlfn.NORM.INV(D4910,'Input Parameters'!$E$20,'Input Parameters'!$F$20)&lt;3500,3500,IF(_xlfn.NORM.INV(D4910,'Input Parameters'!$E$20,'Input Parameters'!$F$20)&gt;5500,5500,_xlfn.NORM.INV(D4910,'Input Parameters'!$E$20,'Input Parameters'!$F$20)))</f>
        <v>5353.0730066789247</v>
      </c>
      <c r="F4910" s="10">
        <f t="shared" ca="1" si="662"/>
        <v>0.17253021068751917</v>
      </c>
      <c r="G4910" s="61">
        <f ca="1">_xlfn.NORM.INV(F4910,'Input Parameters'!$E$21,'Input Parameters'!$F$21)</f>
        <v>277.42847978970048</v>
      </c>
      <c r="H4910" s="54">
        <f ca="1">EXP(E4910*(1/'Input Parameters'!$E$22-1/G4910))</f>
        <v>0.35863417251433466</v>
      </c>
      <c r="I4910" s="10">
        <f t="shared" ca="1" si="663"/>
        <v>0.17815478850187438</v>
      </c>
      <c r="J4910" s="29">
        <f ca="1">_xlfn.BETA.INV(I4910,'Input Parameters'!$L$24,'Input Parameters'!$M$24,'Input Parameters'!$J$24,'Input Parameters'!$K$24)</f>
        <v>0.4553741255739322</v>
      </c>
      <c r="K4910" s="156">
        <f ca="1">('Input Parameters'!$E$25/'Input Parameters'!$E$31)^$J4910</f>
        <v>3.8134037491373445E-2</v>
      </c>
      <c r="L4910" s="66">
        <f ca="1">$H4910*$C4910*'Input Parameters'!$E$23*K4910</f>
        <v>9.058054405967594</v>
      </c>
      <c r="M4910" s="23">
        <f t="shared" ca="1" si="664"/>
        <v>0.87084106140412398</v>
      </c>
      <c r="N4910" s="15">
        <f ca="1">_xlfn.NORM.INV(M4910,'Input Parameters'!$E$26,'Input Parameters'!$F$26)</f>
        <v>5.7737893278244766E-2</v>
      </c>
      <c r="O4910" s="8">
        <f t="shared" ca="1" si="665"/>
        <v>0.73405689302364274</v>
      </c>
      <c r="P4910" s="29">
        <f ca="1">_xlfn.LOGNORM.INV(O4910,'Input Parameters'!$H$27,'Input Parameters'!$I$27)</f>
        <v>1.8771899144530002</v>
      </c>
      <c r="Q4910" s="10"/>
      <c r="R4910" s="15">
        <f>'Input Parameters'!$E$28</f>
        <v>12.7</v>
      </c>
      <c r="S4910" s="10">
        <f t="shared" ca="1" si="666"/>
        <v>0.52001160246848421</v>
      </c>
      <c r="T4910" s="25">
        <f ca="1">_xlfn.LOGNORM.INV(S4910,'Input Parameters'!$H$29,'Input Parameters'!$I$29)</f>
        <v>58.5608409858485</v>
      </c>
      <c r="U4910" s="10">
        <f t="shared" ca="1" si="667"/>
        <v>0.20809042264705135</v>
      </c>
      <c r="V4910" s="29">
        <f ca="1">IF('Input Parameters'!$D$30="Beta",_xlfn.BETA.INV(U4910,'Input Parameters'!$L$30,'Input Parameters'!$M$30,'Input Parameters'!$J$30,'Input Parameters'!$K$30),IF('Input Parameters'!$D$30="LogNorm",_xlfn.LOGNORM.INV(U4910,'Input Parameters'!$H$30,'Input Parameters'!$I$30)))</f>
        <v>0.72511729361973443</v>
      </c>
      <c r="W4910" s="2">
        <f ca="1">N4910+(P4910-N4910)*(1-ERF((T4910-R4910)/(2*SQRT(L4910*'Input Parameters'!$E$31))))</f>
        <v>0.56948699065022479</v>
      </c>
      <c r="X4910">
        <f t="shared" ca="1" si="668"/>
        <v>1</v>
      </c>
      <c r="Y4910" s="7"/>
    </row>
    <row r="4911" spans="1:25" ht="15" customHeight="1" x14ac:dyDescent="0.3">
      <c r="A4911" s="130">
        <v>4904</v>
      </c>
      <c r="B4911" s="10">
        <f t="shared" ca="1" si="660"/>
        <v>0.21897271336840551</v>
      </c>
      <c r="C4911" s="57">
        <f ca="1">_xlfn.NORM.INV(B4911,'Input Parameters'!$E$19,'Input Parameters'!$F$19)</f>
        <v>501.75610951204692</v>
      </c>
      <c r="D4911" s="10">
        <f t="shared" ca="1" si="661"/>
        <v>0.61784812983230164</v>
      </c>
      <c r="E4911" s="59">
        <f ca="1">IF(_xlfn.NORM.INV(D4911,'Input Parameters'!$E$20,'Input Parameters'!$F$20)&lt;3500,3500,IF(_xlfn.NORM.INV(D4911,'Input Parameters'!$E$20,'Input Parameters'!$F$20)&gt;5500,5500,_xlfn.NORM.INV(D4911,'Input Parameters'!$E$20,'Input Parameters'!$F$20)))</f>
        <v>5009.8838359663632</v>
      </c>
      <c r="F4911" s="10">
        <f t="shared" ca="1" si="662"/>
        <v>0.53136624201662541</v>
      </c>
      <c r="G4911" s="61">
        <f ca="1">_xlfn.NORM.INV(F4911,'Input Parameters'!$E$21,'Input Parameters'!$F$21)</f>
        <v>285.46861885359459</v>
      </c>
      <c r="H4911" s="54">
        <f ca="1">EXP(E4911*(1/'Input Parameters'!$E$22-1/G4911))</f>
        <v>0.63692485620914618</v>
      </c>
      <c r="I4911" s="10">
        <f t="shared" ca="1" si="663"/>
        <v>0.34532202717898308</v>
      </c>
      <c r="J4911" s="29">
        <f ca="1">_xlfn.BETA.INV(I4911,'Input Parameters'!$L$24,'Input Parameters'!$M$24,'Input Parameters'!$J$24,'Input Parameters'!$K$24)</f>
        <v>0.54208120456242437</v>
      </c>
      <c r="K4911" s="156">
        <f ca="1">('Input Parameters'!$E$25/'Input Parameters'!$E$31)^$J4911</f>
        <v>2.0473060222954694E-2</v>
      </c>
      <c r="L4911" s="66">
        <f ca="1">$H4911*$C4911*'Input Parameters'!$E$23*K4911</f>
        <v>6.5427997877968957</v>
      </c>
      <c r="M4911" s="23">
        <f t="shared" ca="1" si="664"/>
        <v>0.97989107445698986</v>
      </c>
      <c r="N4911" s="15">
        <f ca="1">_xlfn.NORM.INV(M4911,'Input Parameters'!$E$26,'Input Parameters'!$F$26)</f>
        <v>7.7081592507507457E-2</v>
      </c>
      <c r="O4911" s="8">
        <f t="shared" ca="1" si="665"/>
        <v>0.54111860060389461</v>
      </c>
      <c r="P4911" s="29">
        <f ca="1">_xlfn.LOGNORM.INV(O4911,'Input Parameters'!$H$27,'Input Parameters'!$I$27)</f>
        <v>1.4901723829129034</v>
      </c>
      <c r="Q4911" s="10"/>
      <c r="R4911" s="15">
        <f>'Input Parameters'!$E$28</f>
        <v>12.7</v>
      </c>
      <c r="S4911" s="10">
        <f t="shared" ca="1" si="666"/>
        <v>0.21982474344987213</v>
      </c>
      <c r="T4911" s="25">
        <f ca="1">_xlfn.LOGNORM.INV(S4911,'Input Parameters'!$H$29,'Input Parameters'!$I$29)</f>
        <v>53.392428489522104</v>
      </c>
      <c r="U4911" s="10">
        <f t="shared" ca="1" si="667"/>
        <v>0.78795324294950542</v>
      </c>
      <c r="V4911" s="29">
        <f ca="1">IF('Input Parameters'!$D$30="Beta",_xlfn.BETA.INV(U4911,'Input Parameters'!$L$30,'Input Parameters'!$M$30,'Input Parameters'!$J$30,'Input Parameters'!$K$30),IF('Input Parameters'!$D$30="LogNorm",_xlfn.LOGNORM.INV(U4911,'Input Parameters'!$H$30,'Input Parameters'!$I$30)))</f>
        <v>1.3694687739878932</v>
      </c>
      <c r="W4911" s="2">
        <f ca="1">N4911+(P4911-N4911)*(1-ERF((T4911-R4911)/(2*SQRT(L4911*'Input Parameters'!$E$31))))</f>
        <v>0.44537297482300869</v>
      </c>
      <c r="X4911">
        <f t="shared" ca="1" si="668"/>
        <v>1</v>
      </c>
      <c r="Y4911" s="7"/>
    </row>
    <row r="4912" spans="1:25" ht="15" customHeight="1" x14ac:dyDescent="0.3">
      <c r="A4912" s="130">
        <v>4905</v>
      </c>
      <c r="B4912" s="10">
        <f t="shared" ca="1" si="660"/>
        <v>0.81055701564371097</v>
      </c>
      <c r="C4912" s="57">
        <f ca="1">_xlfn.NORM.INV(B4912,'Input Parameters'!$E$19,'Input Parameters'!$F$19)</f>
        <v>641.65584173162972</v>
      </c>
      <c r="D4912" s="10">
        <f t="shared" ca="1" si="661"/>
        <v>9.8940772655895515E-2</v>
      </c>
      <c r="E4912" s="59">
        <f ca="1">IF(_xlfn.NORM.INV(D4912,'Input Parameters'!$E$20,'Input Parameters'!$F$20)&lt;3500,3500,IF(_xlfn.NORM.INV(D4912,'Input Parameters'!$E$20,'Input Parameters'!$F$20)&gt;5500,5500,_xlfn.NORM.INV(D4912,'Input Parameters'!$E$20,'Input Parameters'!$F$20)))</f>
        <v>3898.672575389176</v>
      </c>
      <c r="F4912" s="10">
        <f t="shared" ca="1" si="662"/>
        <v>0.67935585194228809</v>
      </c>
      <c r="G4912" s="61">
        <f ca="1">_xlfn.NORM.INV(F4912,'Input Parameters'!$E$21,'Input Parameters'!$F$21)</f>
        <v>288.51196065931157</v>
      </c>
      <c r="H4912" s="54">
        <f ca="1">EXP(E4912*(1/'Input Parameters'!$E$22-1/G4912))</f>
        <v>0.81303064335130126</v>
      </c>
      <c r="I4912" s="10">
        <f t="shared" ca="1" si="663"/>
        <v>0.67594941057975855</v>
      </c>
      <c r="J4912" s="29">
        <f ca="1">_xlfn.BETA.INV(I4912,'Input Parameters'!$L$24,'Input Parameters'!$M$24,'Input Parameters'!$J$24,'Input Parameters'!$K$24)</f>
        <v>0.67864032270167018</v>
      </c>
      <c r="K4912" s="156">
        <f ca="1">('Input Parameters'!$E$25/'Input Parameters'!$E$31)^$J4912</f>
        <v>7.6867382207941939E-3</v>
      </c>
      <c r="L4912" s="66">
        <f ca="1">$H4912*$C4912*'Input Parameters'!$E$23*K4912</f>
        <v>4.0100626532473882</v>
      </c>
      <c r="M4912" s="23">
        <f t="shared" ca="1" si="664"/>
        <v>0.30960575520013678</v>
      </c>
      <c r="N4912" s="15">
        <f ca="1">_xlfn.NORM.INV(M4912,'Input Parameters'!$E$26,'Input Parameters'!$F$26)</f>
        <v>2.3563668813382538E-2</v>
      </c>
      <c r="O4912" s="8">
        <f t="shared" ca="1" si="665"/>
        <v>0.48845463052353633</v>
      </c>
      <c r="P4912" s="29">
        <f ca="1">_xlfn.LOGNORM.INV(O4912,'Input Parameters'!$H$27,'Input Parameters'!$I$27)</f>
        <v>1.4055191795124919</v>
      </c>
      <c r="Q4912" s="10"/>
      <c r="R4912" s="15">
        <f>'Input Parameters'!$E$28</f>
        <v>12.7</v>
      </c>
      <c r="S4912" s="10">
        <f t="shared" ca="1" si="666"/>
        <v>0.54739245347879095</v>
      </c>
      <c r="T4912" s="25">
        <f ca="1">_xlfn.LOGNORM.INV(S4912,'Input Parameters'!$H$29,'Input Parameters'!$I$29)</f>
        <v>59.015558472100771</v>
      </c>
      <c r="U4912" s="10">
        <f t="shared" ca="1" si="667"/>
        <v>0.22595060346644047</v>
      </c>
      <c r="V4912" s="29">
        <f ca="1">IF('Input Parameters'!$D$30="Beta",_xlfn.BETA.INV(U4912,'Input Parameters'!$L$30,'Input Parameters'!$M$30,'Input Parameters'!$J$30,'Input Parameters'!$K$30),IF('Input Parameters'!$D$30="LogNorm",_xlfn.LOGNORM.INV(U4912,'Input Parameters'!$H$30,'Input Parameters'!$I$30)))</f>
        <v>0.74271755771497672</v>
      </c>
      <c r="W4912" s="2">
        <f ca="1">N4912+(P4912-N4912)*(1-ERF((T4912-R4912)/(2*SQRT(L4912*'Input Parameters'!$E$31))))</f>
        <v>0.16446162271354958</v>
      </c>
      <c r="X4912">
        <f t="shared" ca="1" si="668"/>
        <v>1</v>
      </c>
      <c r="Y4912" s="7"/>
    </row>
    <row r="4913" spans="1:25" ht="15" customHeight="1" x14ac:dyDescent="0.3">
      <c r="A4913" s="130">
        <v>4906</v>
      </c>
      <c r="B4913" s="10">
        <f t="shared" ca="1" si="660"/>
        <v>0.20743093203416962</v>
      </c>
      <c r="C4913" s="57">
        <f ca="1">_xlfn.NORM.INV(B4913,'Input Parameters'!$E$19,'Input Parameters'!$F$19)</f>
        <v>498.40142886902436</v>
      </c>
      <c r="D4913" s="10">
        <f t="shared" ca="1" si="661"/>
        <v>0.89499193105158725</v>
      </c>
      <c r="E4913" s="59">
        <f ca="1">IF(_xlfn.NORM.INV(D4913,'Input Parameters'!$E$20,'Input Parameters'!$F$20)&lt;3500,3500,IF(_xlfn.NORM.INV(D4913,'Input Parameters'!$E$20,'Input Parameters'!$F$20)&gt;5500,5500,_xlfn.NORM.INV(D4913,'Input Parameters'!$E$20,'Input Parameters'!$F$20)))</f>
        <v>5500</v>
      </c>
      <c r="F4913" s="10">
        <f t="shared" ca="1" si="662"/>
        <v>0.76095056312395926</v>
      </c>
      <c r="G4913" s="61">
        <f ca="1">_xlfn.NORM.INV(F4913,'Input Parameters'!$E$21,'Input Parameters'!$F$21)</f>
        <v>290.42559784917626</v>
      </c>
      <c r="H4913" s="54">
        <f ca="1">EXP(E4913*(1/'Input Parameters'!$E$22-1/G4913))</f>
        <v>0.84671291903884138</v>
      </c>
      <c r="I4913" s="10">
        <f t="shared" ca="1" si="663"/>
        <v>0.10639829291346903</v>
      </c>
      <c r="J4913" s="29">
        <f ca="1">_xlfn.BETA.INV(I4913,'Input Parameters'!$L$24,'Input Parameters'!$M$24,'Input Parameters'!$J$24,'Input Parameters'!$K$24)</f>
        <v>0.40290052800605358</v>
      </c>
      <c r="K4913" s="156">
        <f ca="1">('Input Parameters'!$E$25/'Input Parameters'!$E$31)^$J4913</f>
        <v>5.5563644546349572E-2</v>
      </c>
      <c r="L4913" s="66">
        <f ca="1">$H4913*$C4913*'Input Parameters'!$E$23*K4913</f>
        <v>23.448020727295287</v>
      </c>
      <c r="M4913" s="23">
        <f t="shared" ca="1" si="664"/>
        <v>0.96997061991973432</v>
      </c>
      <c r="N4913" s="15">
        <f ca="1">_xlfn.NORM.INV(M4913,'Input Parameters'!$E$26,'Input Parameters'!$F$26)</f>
        <v>7.3487601784951562E-2</v>
      </c>
      <c r="O4913" s="8">
        <f t="shared" ca="1" si="665"/>
        <v>0.36000662370094227</v>
      </c>
      <c r="P4913" s="29">
        <f ca="1">_xlfn.LOGNORM.INV(O4913,'Input Parameters'!$H$27,'Input Parameters'!$I$27)</f>
        <v>1.2148658188628516</v>
      </c>
      <c r="Q4913" s="10"/>
      <c r="R4913" s="15">
        <f>'Input Parameters'!$E$28</f>
        <v>12.7</v>
      </c>
      <c r="S4913" s="10">
        <f t="shared" ca="1" si="666"/>
        <v>0.69654089858918677</v>
      </c>
      <c r="T4913" s="25">
        <f ca="1">_xlfn.LOGNORM.INV(S4913,'Input Parameters'!$H$29,'Input Parameters'!$I$29)</f>
        <v>61.694458441598698</v>
      </c>
      <c r="U4913" s="10">
        <f t="shared" ca="1" si="667"/>
        <v>0.80539943652301116</v>
      </c>
      <c r="V4913" s="29">
        <f ca="1">IF('Input Parameters'!$D$30="Beta",_xlfn.BETA.INV(U4913,'Input Parameters'!$L$30,'Input Parameters'!$M$30,'Input Parameters'!$J$30,'Input Parameters'!$K$30),IF('Input Parameters'!$D$30="LogNorm",_xlfn.LOGNORM.INV(U4913,'Input Parameters'!$H$30,'Input Parameters'!$I$30)))</f>
        <v>1.4032133375435161</v>
      </c>
      <c r="W4913" s="2">
        <f ca="1">N4913+(P4913-N4913)*(1-ERF((T4913-R4913)/(2*SQRT(L4913*'Input Parameters'!$E$31))))</f>
        <v>0.61487918927952956</v>
      </c>
      <c r="X4913">
        <f t="shared" ca="1" si="668"/>
        <v>1</v>
      </c>
      <c r="Y4913" s="7"/>
    </row>
    <row r="4914" spans="1:25" ht="15" customHeight="1" x14ac:dyDescent="0.3">
      <c r="A4914" s="130">
        <v>4907</v>
      </c>
      <c r="B4914" s="10">
        <f t="shared" ca="1" si="660"/>
        <v>0.41702184507037099</v>
      </c>
      <c r="C4914" s="57">
        <f ca="1">_xlfn.NORM.INV(B4914,'Input Parameters'!$E$19,'Input Parameters'!$F$19)</f>
        <v>549.59570788053179</v>
      </c>
      <c r="D4914" s="10">
        <f t="shared" ca="1" si="661"/>
        <v>9.3784229539303321E-2</v>
      </c>
      <c r="E4914" s="59">
        <f ca="1">IF(_xlfn.NORM.INV(D4914,'Input Parameters'!$E$20,'Input Parameters'!$F$20)&lt;3500,3500,IF(_xlfn.NORM.INV(D4914,'Input Parameters'!$E$20,'Input Parameters'!$F$20)&gt;5500,5500,_xlfn.NORM.INV(D4914,'Input Parameters'!$E$20,'Input Parameters'!$F$20)))</f>
        <v>3877.5355077399458</v>
      </c>
      <c r="F4914" s="10">
        <f t="shared" ca="1" si="662"/>
        <v>0.6906041342825856</v>
      </c>
      <c r="G4914" s="61">
        <f ca="1">_xlfn.NORM.INV(F4914,'Input Parameters'!$E$21,'Input Parameters'!$F$21)</f>
        <v>288.76084915575086</v>
      </c>
      <c r="H4914" s="54">
        <f ca="1">EXP(E4914*(1/'Input Parameters'!$E$22-1/G4914))</f>
        <v>0.82342708077258975</v>
      </c>
      <c r="I4914" s="10">
        <f t="shared" ca="1" si="663"/>
        <v>8.9581237785672507E-2</v>
      </c>
      <c r="J4914" s="29">
        <f ca="1">_xlfn.BETA.INV(I4914,'Input Parameters'!$L$24,'Input Parameters'!$M$24,'Input Parameters'!$J$24,'Input Parameters'!$K$24)</f>
        <v>0.38741627309081128</v>
      </c>
      <c r="K4914" s="156">
        <f ca="1">('Input Parameters'!$E$25/'Input Parameters'!$E$31)^$J4914</f>
        <v>6.2091316855159423E-2</v>
      </c>
      <c r="L4914" s="66">
        <f ca="1">$H4914*$C4914*'Input Parameters'!$E$23*K4914</f>
        <v>28.099548963866244</v>
      </c>
      <c r="M4914" s="23">
        <f t="shared" ca="1" si="664"/>
        <v>0.18589055814295152</v>
      </c>
      <c r="N4914" s="15">
        <f ca="1">_xlfn.NORM.INV(M4914,'Input Parameters'!$E$26,'Input Parameters'!$F$26)</f>
        <v>1.5244017322626646E-2</v>
      </c>
      <c r="O4914" s="8">
        <f t="shared" ca="1" si="665"/>
        <v>0.12037109997079209</v>
      </c>
      <c r="P4914" s="29">
        <f ca="1">_xlfn.LOGNORM.INV(O4914,'Input Parameters'!$H$27,'Input Parameters'!$I$27)</f>
        <v>0.84721964966182739</v>
      </c>
      <c r="Q4914" s="10"/>
      <c r="R4914" s="15">
        <f>'Input Parameters'!$E$28</f>
        <v>12.7</v>
      </c>
      <c r="S4914" s="10">
        <f t="shared" ca="1" si="666"/>
        <v>0.62299966983418475</v>
      </c>
      <c r="T4914" s="25">
        <f ca="1">_xlfn.LOGNORM.INV(S4914,'Input Parameters'!$H$29,'Input Parameters'!$I$29)</f>
        <v>60.31705878413689</v>
      </c>
      <c r="U4914" s="10">
        <f t="shared" ca="1" si="667"/>
        <v>0.58046010202752629</v>
      </c>
      <c r="V4914" s="29">
        <f ca="1">IF('Input Parameters'!$D$30="Beta",_xlfn.BETA.INV(U4914,'Input Parameters'!$L$30,'Input Parameters'!$M$30,'Input Parameters'!$J$30,'Input Parameters'!$K$30),IF('Input Parameters'!$D$30="LogNorm",_xlfn.LOGNORM.INV(U4914,'Input Parameters'!$H$30,'Input Parameters'!$I$30)))</f>
        <v>1.0825147693410109</v>
      </c>
      <c r="W4914" s="2">
        <f ca="1">N4914+(P4914-N4914)*(1-ERF((T4914-R4914)/(2*SQRT(L4914*'Input Parameters'!$E$31))))</f>
        <v>0.45228913381383579</v>
      </c>
      <c r="X4914">
        <f t="shared" ca="1" si="668"/>
        <v>1</v>
      </c>
      <c r="Y4914" s="7"/>
    </row>
    <row r="4915" spans="1:25" ht="15" customHeight="1" x14ac:dyDescent="0.3">
      <c r="A4915" s="130">
        <v>4908</v>
      </c>
      <c r="B4915" s="10">
        <f t="shared" ca="1" si="660"/>
        <v>0.3046464368549916</v>
      </c>
      <c r="C4915" s="57">
        <f ca="1">_xlfn.NORM.INV(B4915,'Input Parameters'!$E$19,'Input Parameters'!$F$19)</f>
        <v>524.11347859289924</v>
      </c>
      <c r="D4915" s="10">
        <f t="shared" ca="1" si="661"/>
        <v>0.12565148007215143</v>
      </c>
      <c r="E4915" s="59">
        <f ca="1">IF(_xlfn.NORM.INV(D4915,'Input Parameters'!$E$20,'Input Parameters'!$F$20)&lt;3500,3500,IF(_xlfn.NORM.INV(D4915,'Input Parameters'!$E$20,'Input Parameters'!$F$20)&gt;5500,5500,_xlfn.NORM.INV(D4915,'Input Parameters'!$E$20,'Input Parameters'!$F$20)))</f>
        <v>3996.96675697303</v>
      </c>
      <c r="F4915" s="10">
        <f t="shared" ca="1" si="662"/>
        <v>0.94722628500025441</v>
      </c>
      <c r="G4915" s="61">
        <f ca="1">_xlfn.NORM.INV(F4915,'Input Parameters'!$E$21,'Input Parameters'!$F$21)</f>
        <v>297.57168219179033</v>
      </c>
      <c r="H4915" s="54">
        <f ca="1">EXP(E4915*(1/'Input Parameters'!$E$22-1/G4915))</f>
        <v>1.2331585432730157</v>
      </c>
      <c r="I4915" s="10">
        <f t="shared" ca="1" si="663"/>
        <v>0.38521163840745798</v>
      </c>
      <c r="J4915" s="29">
        <f ca="1">_xlfn.BETA.INV(I4915,'Input Parameters'!$L$24,'Input Parameters'!$M$24,'Input Parameters'!$J$24,'Input Parameters'!$K$24)</f>
        <v>0.55959097608811359</v>
      </c>
      <c r="K4915" s="156">
        <f ca="1">('Input Parameters'!$E$25/'Input Parameters'!$E$31)^$J4915</f>
        <v>1.8056445360553206E-2</v>
      </c>
      <c r="L4915" s="66">
        <f ca="1">$H4915*$C4915*'Input Parameters'!$E$23*K4915</f>
        <v>11.67015173186798</v>
      </c>
      <c r="M4915" s="23">
        <f t="shared" ca="1" si="664"/>
        <v>0.52125487288988148</v>
      </c>
      <c r="N4915" s="15">
        <f ca="1">_xlfn.NORM.INV(M4915,'Input Parameters'!$E$26,'Input Parameters'!$F$26)</f>
        <v>3.5119369213067124E-2</v>
      </c>
      <c r="O4915" s="8">
        <f t="shared" ca="1" si="665"/>
        <v>0.90555123747825683</v>
      </c>
      <c r="P4915" s="29">
        <f ca="1">_xlfn.LOGNORM.INV(O4915,'Input Parameters'!$H$27,'Input Parameters'!$I$27)</f>
        <v>2.5458699530731512</v>
      </c>
      <c r="Q4915" s="10"/>
      <c r="R4915" s="15">
        <f>'Input Parameters'!$E$28</f>
        <v>12.7</v>
      </c>
      <c r="S4915" s="10">
        <f t="shared" ca="1" si="666"/>
        <v>0.14754721055866127</v>
      </c>
      <c r="T4915" s="25">
        <f ca="1">_xlfn.LOGNORM.INV(S4915,'Input Parameters'!$H$29,'Input Parameters'!$I$29)</f>
        <v>51.773617828537787</v>
      </c>
      <c r="U4915" s="10">
        <f t="shared" ca="1" si="667"/>
        <v>0.97627583371554627</v>
      </c>
      <c r="V4915" s="29">
        <f ca="1">IF('Input Parameters'!$D$30="Beta",_xlfn.BETA.INV(U4915,'Input Parameters'!$L$30,'Input Parameters'!$M$30,'Input Parameters'!$J$30,'Input Parameters'!$K$30),IF('Input Parameters'!$D$30="LogNorm",_xlfn.LOGNORM.INV(U4915,'Input Parameters'!$H$30,'Input Parameters'!$I$30)))</f>
        <v>2.1834558110694453</v>
      </c>
      <c r="W4915" s="2">
        <f ca="1">N4915+(P4915-N4915)*(1-ERF((T4915-R4915)/(2*SQRT(L4915*'Input Parameters'!$E$31))))</f>
        <v>1.0862243427089835</v>
      </c>
      <c r="X4915">
        <f t="shared" ca="1" si="668"/>
        <v>1</v>
      </c>
      <c r="Y4915" s="7"/>
    </row>
    <row r="4916" spans="1:25" ht="15" customHeight="1" x14ac:dyDescent="0.3">
      <c r="A4916" s="130">
        <v>4909</v>
      </c>
      <c r="B4916" s="10">
        <f t="shared" ca="1" si="660"/>
        <v>0.18882777957742947</v>
      </c>
      <c r="C4916" s="57">
        <f ca="1">_xlfn.NORM.INV(B4916,'Input Parameters'!$E$19,'Input Parameters'!$F$19)</f>
        <v>492.75205220655766</v>
      </c>
      <c r="D4916" s="10">
        <f t="shared" ca="1" si="661"/>
        <v>0.4905372059000016</v>
      </c>
      <c r="E4916" s="59">
        <f ca="1">IF(_xlfn.NORM.INV(D4916,'Input Parameters'!$E$20,'Input Parameters'!$F$20)&lt;3500,3500,IF(_xlfn.NORM.INV(D4916,'Input Parameters'!$E$20,'Input Parameters'!$F$20)&gt;5500,5500,_xlfn.NORM.INV(D4916,'Input Parameters'!$E$20,'Input Parameters'!$F$20)))</f>
        <v>4783.3946476693363</v>
      </c>
      <c r="F4916" s="10">
        <f t="shared" ca="1" si="662"/>
        <v>0.13666432691360531</v>
      </c>
      <c r="G4916" s="61">
        <f ca="1">_xlfn.NORM.INV(F4916,'Input Parameters'!$E$21,'Input Parameters'!$F$21)</f>
        <v>276.23992660425597</v>
      </c>
      <c r="H4916" s="54">
        <f ca="1">EXP(E4916*(1/'Input Parameters'!$E$22-1/G4916))</f>
        <v>0.37138791738559912</v>
      </c>
      <c r="I4916" s="10">
        <f t="shared" ca="1" si="663"/>
        <v>0.30330435266186173</v>
      </c>
      <c r="J4916" s="29">
        <f ca="1">_xlfn.BETA.INV(I4916,'Input Parameters'!$L$24,'Input Parameters'!$M$24,'Input Parameters'!$J$24,'Input Parameters'!$K$24)</f>
        <v>0.52272845878571617</v>
      </c>
      <c r="K4916" s="156">
        <f ca="1">('Input Parameters'!$E$25/'Input Parameters'!$E$31)^$J4916</f>
        <v>2.3522037129120561E-2</v>
      </c>
      <c r="L4916" s="66">
        <f ca="1">$H4916*$C4916*'Input Parameters'!$E$23*K4916</f>
        <v>4.304583565922373</v>
      </c>
      <c r="M4916" s="23">
        <f t="shared" ca="1" si="664"/>
        <v>0.15361341441176057</v>
      </c>
      <c r="N4916" s="15">
        <f ca="1">_xlfn.NORM.INV(M4916,'Input Parameters'!$E$26,'Input Parameters'!$F$26)</f>
        <v>1.2557776173069E-2</v>
      </c>
      <c r="O4916" s="8">
        <f t="shared" ca="1" si="665"/>
        <v>0.10143500068157585</v>
      </c>
      <c r="P4916" s="29">
        <f ca="1">_xlfn.LOGNORM.INV(O4916,'Input Parameters'!$H$27,'Input Parameters'!$I$27)</f>
        <v>0.81045305487732366</v>
      </c>
      <c r="Q4916" s="10"/>
      <c r="R4916" s="15">
        <f>'Input Parameters'!$E$28</f>
        <v>12.7</v>
      </c>
      <c r="S4916" s="10">
        <f t="shared" ca="1" si="666"/>
        <v>0.84577020696970495</v>
      </c>
      <c r="T4916" s="25">
        <f ca="1">_xlfn.LOGNORM.INV(S4916,'Input Parameters'!$H$29,'Input Parameters'!$I$29)</f>
        <v>65.286013335458733</v>
      </c>
      <c r="U4916" s="10">
        <f t="shared" ca="1" si="667"/>
        <v>0.78052108915784935</v>
      </c>
      <c r="V4916" s="29">
        <f ca="1">IF('Input Parameters'!$D$30="Beta",_xlfn.BETA.INV(U4916,'Input Parameters'!$L$30,'Input Parameters'!$M$30,'Input Parameters'!$J$30,'Input Parameters'!$K$30),IF('Input Parameters'!$D$30="LogNorm",_xlfn.LOGNORM.INV(U4916,'Input Parameters'!$H$30,'Input Parameters'!$I$30)))</f>
        <v>1.3558279702328435</v>
      </c>
      <c r="W4916" s="2">
        <f ca="1">N4916+(P4916-N4916)*(1-ERF((T4916-R4916)/(2*SQRT(L4916*'Input Parameters'!$E$31))))</f>
        <v>7.0882977131672062E-2</v>
      </c>
      <c r="X4916">
        <f t="shared" ca="1" si="668"/>
        <v>1</v>
      </c>
      <c r="Y4916" s="7"/>
    </row>
    <row r="4917" spans="1:25" ht="15" customHeight="1" x14ac:dyDescent="0.3">
      <c r="A4917" s="130">
        <v>4910</v>
      </c>
      <c r="B4917" s="10">
        <f t="shared" ca="1" si="660"/>
        <v>0.66874878167518026</v>
      </c>
      <c r="C4917" s="57">
        <f ca="1">_xlfn.NORM.INV(B4917,'Input Parameters'!$E$19,'Input Parameters'!$F$19)</f>
        <v>604.18093734100216</v>
      </c>
      <c r="D4917" s="10">
        <f t="shared" ca="1" si="661"/>
        <v>0.97060193261506356</v>
      </c>
      <c r="E4917" s="59">
        <f ca="1">IF(_xlfn.NORM.INV(D4917,'Input Parameters'!$E$20,'Input Parameters'!$F$20)&lt;3500,3500,IF(_xlfn.NORM.INV(D4917,'Input Parameters'!$E$20,'Input Parameters'!$F$20)&gt;5500,5500,_xlfn.NORM.INV(D4917,'Input Parameters'!$E$20,'Input Parameters'!$F$20)))</f>
        <v>5500</v>
      </c>
      <c r="F4917" s="10">
        <f t="shared" ca="1" si="662"/>
        <v>0.25422013567340906</v>
      </c>
      <c r="G4917" s="61">
        <f ca="1">_xlfn.NORM.INV(F4917,'Input Parameters'!$E$21,'Input Parameters'!$F$21)</f>
        <v>279.65243121539237</v>
      </c>
      <c r="H4917" s="54">
        <f ca="1">EXP(E4917*(1/'Input Parameters'!$E$22-1/G4917))</f>
        <v>0.40822393137484692</v>
      </c>
      <c r="I4917" s="10">
        <f t="shared" ca="1" si="663"/>
        <v>0.76909587710397898</v>
      </c>
      <c r="J4917" s="29">
        <f ca="1">_xlfn.BETA.INV(I4917,'Input Parameters'!$L$24,'Input Parameters'!$M$24,'Input Parameters'!$J$24,'Input Parameters'!$K$24)</f>
        <v>0.7198040800054144</v>
      </c>
      <c r="K4917" s="156">
        <f ca="1">('Input Parameters'!$E$25/'Input Parameters'!$E$31)^$J4917</f>
        <v>5.7213589587462874E-3</v>
      </c>
      <c r="L4917" s="66">
        <f ca="1">$H4917*$C4917*'Input Parameters'!$E$23*K4917</f>
        <v>1.4111223672214652</v>
      </c>
      <c r="M4917" s="23">
        <f t="shared" ca="1" si="664"/>
        <v>0.21244329768249126</v>
      </c>
      <c r="N4917" s="15">
        <f ca="1">_xlfn.NORM.INV(M4917,'Input Parameters'!$E$26,'Input Parameters'!$F$26)</f>
        <v>1.7242582803575743E-2</v>
      </c>
      <c r="O4917" s="8">
        <f t="shared" ca="1" si="665"/>
        <v>0.60788029258401743</v>
      </c>
      <c r="P4917" s="29">
        <f ca="1">_xlfn.LOGNORM.INV(O4917,'Input Parameters'!$H$27,'Input Parameters'!$I$27)</f>
        <v>1.6069586980854313</v>
      </c>
      <c r="Q4917" s="10"/>
      <c r="R4917" s="15">
        <f>'Input Parameters'!$E$28</f>
        <v>12.7</v>
      </c>
      <c r="S4917" s="10">
        <f t="shared" ca="1" si="666"/>
        <v>0.90674215733940045</v>
      </c>
      <c r="T4917" s="25">
        <f ca="1">_xlfn.LOGNORM.INV(S4917,'Input Parameters'!$H$29,'Input Parameters'!$I$29)</f>
        <v>67.541362784094858</v>
      </c>
      <c r="U4917" s="10">
        <f t="shared" ca="1" si="667"/>
        <v>0.54549114544146349</v>
      </c>
      <c r="V4917" s="29">
        <f ca="1">IF('Input Parameters'!$D$30="Beta",_xlfn.BETA.INV(U4917,'Input Parameters'!$L$30,'Input Parameters'!$M$30,'Input Parameters'!$J$30,'Input Parameters'!$K$30),IF('Input Parameters'!$D$30="LogNorm",_xlfn.LOGNORM.INV(U4917,'Input Parameters'!$H$30,'Input Parameters'!$I$30)))</f>
        <v>1.0452662895314837</v>
      </c>
      <c r="W4917" s="2">
        <f ca="1">N4917+(P4917-N4917)*(1-ERF((T4917-R4917)/(2*SQRT(L4917*'Input Parameters'!$E$31))))</f>
        <v>1.8986092093302005E-2</v>
      </c>
      <c r="X4917">
        <f t="shared" ca="1" si="668"/>
        <v>1</v>
      </c>
      <c r="Y4917" s="7"/>
    </row>
    <row r="4918" spans="1:25" ht="15" customHeight="1" x14ac:dyDescent="0.3">
      <c r="A4918" s="130">
        <v>4911</v>
      </c>
      <c r="B4918" s="10">
        <f t="shared" ca="1" si="660"/>
        <v>0.77054432626301961</v>
      </c>
      <c r="C4918" s="57">
        <f ca="1">_xlfn.NORM.INV(B4918,'Input Parameters'!$E$19,'Input Parameters'!$F$19)</f>
        <v>629.88413580606425</v>
      </c>
      <c r="D4918" s="10">
        <f t="shared" ca="1" si="661"/>
        <v>0.1336912221014156</v>
      </c>
      <c r="E4918" s="59">
        <f ca="1">IF(_xlfn.NORM.INV(D4918,'Input Parameters'!$E$20,'Input Parameters'!$F$20)&lt;3500,3500,IF(_xlfn.NORM.INV(D4918,'Input Parameters'!$E$20,'Input Parameters'!$F$20)&gt;5500,5500,_xlfn.NORM.INV(D4918,'Input Parameters'!$E$20,'Input Parameters'!$F$20)))</f>
        <v>4023.6225338225104</v>
      </c>
      <c r="F4918" s="10">
        <f t="shared" ca="1" si="662"/>
        <v>2.1478838192173999E-2</v>
      </c>
      <c r="G4918" s="61">
        <f ca="1">_xlfn.NORM.INV(F4918,'Input Parameters'!$E$21,'Input Parameters'!$F$21)</f>
        <v>268.9404068766068</v>
      </c>
      <c r="H4918" s="54">
        <f ca="1">EXP(E4918*(1/'Input Parameters'!$E$22-1/G4918))</f>
        <v>0.29272582110943957</v>
      </c>
      <c r="I4918" s="10">
        <f t="shared" ca="1" si="663"/>
        <v>0.19780956188577592</v>
      </c>
      <c r="J4918" s="29">
        <f ca="1">_xlfn.BETA.INV(I4918,'Input Parameters'!$L$24,'Input Parameters'!$M$24,'Input Parameters'!$J$24,'Input Parameters'!$K$24)</f>
        <v>0.46737173283524086</v>
      </c>
      <c r="K4918" s="156">
        <f ca="1">('Input Parameters'!$E$25/'Input Parameters'!$E$31)^$J4918</f>
        <v>3.4989284151050244E-2</v>
      </c>
      <c r="L4918" s="66">
        <f ca="1">$H4918*$C4918*'Input Parameters'!$E$23*K4918</f>
        <v>6.4514414558807562</v>
      </c>
      <c r="M4918" s="23">
        <f t="shared" ca="1" si="664"/>
        <v>5.7053172551949638E-3</v>
      </c>
      <c r="N4918" s="15">
        <f ca="1">_xlfn.NORM.INV(M4918,'Input Parameters'!$E$26,'Input Parameters'!$F$26)</f>
        <v>-1.9127169912068677E-2</v>
      </c>
      <c r="O4918" s="8">
        <f t="shared" ca="1" si="665"/>
        <v>0.76653843394007792</v>
      </c>
      <c r="P4918" s="29">
        <f ca="1">_xlfn.LOGNORM.INV(O4918,'Input Parameters'!$H$27,'Input Parameters'!$I$27)</f>
        <v>1.9641574845151712</v>
      </c>
      <c r="Q4918" s="10"/>
      <c r="R4918" s="15">
        <f>'Input Parameters'!$E$28</f>
        <v>12.7</v>
      </c>
      <c r="S4918" s="10">
        <f t="shared" ca="1" si="666"/>
        <v>0.61508271360123234</v>
      </c>
      <c r="T4918" s="25">
        <f ca="1">_xlfn.LOGNORM.INV(S4918,'Input Parameters'!$H$29,'Input Parameters'!$I$29)</f>
        <v>60.176519191057537</v>
      </c>
      <c r="U4918" s="10">
        <f t="shared" ca="1" si="667"/>
        <v>0.36415582062158425</v>
      </c>
      <c r="V4918" s="29">
        <f ca="1">IF('Input Parameters'!$D$30="Beta",_xlfn.BETA.INV(U4918,'Input Parameters'!$L$30,'Input Parameters'!$M$30,'Input Parameters'!$J$30,'Input Parameters'!$K$30),IF('Input Parameters'!$D$30="LogNorm",_xlfn.LOGNORM.INV(U4918,'Input Parameters'!$H$30,'Input Parameters'!$I$30)))</f>
        <v>0.87129211130847073</v>
      </c>
      <c r="W4918" s="2">
        <f ca="1">N4918+(P4918-N4918)*(1-ERF((T4918-R4918)/(2*SQRT(L4918*'Input Parameters'!$E$31))))</f>
        <v>0.35029019972918768</v>
      </c>
      <c r="X4918">
        <f t="shared" ca="1" si="668"/>
        <v>1</v>
      </c>
      <c r="Y4918" s="7"/>
    </row>
    <row r="4919" spans="1:25" ht="15" customHeight="1" x14ac:dyDescent="0.3">
      <c r="A4919" s="130">
        <v>4912</v>
      </c>
      <c r="B4919" s="10">
        <f t="shared" ca="1" si="660"/>
        <v>0.95404240201263857</v>
      </c>
      <c r="C4919" s="57">
        <f ca="1">_xlfn.NORM.INV(B4919,'Input Parameters'!$E$19,'Input Parameters'!$F$19)</f>
        <v>709.71464674115384</v>
      </c>
      <c r="D4919" s="10">
        <f t="shared" ca="1" si="661"/>
        <v>0.84407180507805468</v>
      </c>
      <c r="E4919" s="59">
        <f ca="1">IF(_xlfn.NORM.INV(D4919,'Input Parameters'!$E$20,'Input Parameters'!$F$20)&lt;3500,3500,IF(_xlfn.NORM.INV(D4919,'Input Parameters'!$E$20,'Input Parameters'!$F$20)&gt;5500,5500,_xlfn.NORM.INV(D4919,'Input Parameters'!$E$20,'Input Parameters'!$F$20)))</f>
        <v>5500</v>
      </c>
      <c r="F4919" s="10">
        <f t="shared" ca="1" si="662"/>
        <v>0.75083630321471673</v>
      </c>
      <c r="G4919" s="61">
        <f ca="1">_xlfn.NORM.INV(F4919,'Input Parameters'!$E$21,'Input Parameters'!$F$21)</f>
        <v>290.17219326575253</v>
      </c>
      <c r="H4919" s="54">
        <f ca="1">EXP(E4919*(1/'Input Parameters'!$E$22-1/G4919))</f>
        <v>0.83282502492475508</v>
      </c>
      <c r="I4919" s="10">
        <f t="shared" ca="1" si="663"/>
        <v>0.17189157452046966</v>
      </c>
      <c r="J4919" s="29">
        <f ca="1">_xlfn.BETA.INV(I4919,'Input Parameters'!$L$24,'Input Parameters'!$M$24,'Input Parameters'!$J$24,'Input Parameters'!$K$24)</f>
        <v>0.45138849893519828</v>
      </c>
      <c r="K4919" s="156">
        <f ca="1">('Input Parameters'!$E$25/'Input Parameters'!$E$31)^$J4919</f>
        <v>3.9240066865234763E-2</v>
      </c>
      <c r="L4919" s="66">
        <f ca="1">$H4919*$C4919*'Input Parameters'!$E$23*K4919</f>
        <v>23.193552486420234</v>
      </c>
      <c r="M4919" s="23">
        <f t="shared" ca="1" si="664"/>
        <v>0.81499853035702041</v>
      </c>
      <c r="N4919" s="15">
        <f ca="1">_xlfn.NORM.INV(M4919,'Input Parameters'!$E$26,'Input Parameters'!$F$26)</f>
        <v>5.2825825023890181E-2</v>
      </c>
      <c r="O4919" s="8">
        <f t="shared" ca="1" si="665"/>
        <v>0.77407507100436312</v>
      </c>
      <c r="P4919" s="29">
        <f ca="1">_xlfn.LOGNORM.INV(O4919,'Input Parameters'!$H$27,'Input Parameters'!$I$27)</f>
        <v>1.9858617783508323</v>
      </c>
      <c r="Q4919" s="10"/>
      <c r="R4919" s="15">
        <f>'Input Parameters'!$E$28</f>
        <v>12.7</v>
      </c>
      <c r="S4919" s="10">
        <f t="shared" ca="1" si="666"/>
        <v>0.20188250890066206</v>
      </c>
      <c r="T4919" s="25">
        <f ca="1">_xlfn.LOGNORM.INV(S4919,'Input Parameters'!$H$29,'Input Parameters'!$I$29)</f>
        <v>53.021279250183241</v>
      </c>
      <c r="U4919" s="10">
        <f t="shared" ca="1" si="667"/>
        <v>0.2071395875610067</v>
      </c>
      <c r="V4919" s="29">
        <f ca="1">IF('Input Parameters'!$D$30="Beta",_xlfn.BETA.INV(U4919,'Input Parameters'!$L$30,'Input Parameters'!$M$30,'Input Parameters'!$J$30,'Input Parameters'!$K$30),IF('Input Parameters'!$D$30="LogNorm",_xlfn.LOGNORM.INV(U4919,'Input Parameters'!$H$30,'Input Parameters'!$I$30)))</f>
        <v>0.72416814614125757</v>
      </c>
      <c r="W4919" s="2">
        <f ca="1">N4919+(P4919-N4919)*(1-ERF((T4919-R4919)/(2*SQRT(L4919*'Input Parameters'!$E$31))))</f>
        <v>1.1234142909856215</v>
      </c>
      <c r="X4919">
        <f t="shared" ca="1" si="668"/>
        <v>0</v>
      </c>
      <c r="Y4919" s="7"/>
    </row>
    <row r="4920" spans="1:25" ht="15" customHeight="1" x14ac:dyDescent="0.3">
      <c r="A4920" s="130">
        <v>4913</v>
      </c>
      <c r="B4920" s="10">
        <f t="shared" ca="1" si="660"/>
        <v>0.44560366449347577</v>
      </c>
      <c r="C4920" s="57">
        <f ca="1">_xlfn.NORM.INV(B4920,'Input Parameters'!$E$19,'Input Parameters'!$F$19)</f>
        <v>555.74237181623653</v>
      </c>
      <c r="D4920" s="10">
        <f t="shared" ca="1" si="661"/>
        <v>0.10618351726271913</v>
      </c>
      <c r="E4920" s="59">
        <f ca="1">IF(_xlfn.NORM.INV(D4920,'Input Parameters'!$E$20,'Input Parameters'!$F$20)&lt;3500,3500,IF(_xlfn.NORM.INV(D4920,'Input Parameters'!$E$20,'Input Parameters'!$F$20)&gt;5500,5500,_xlfn.NORM.INV(D4920,'Input Parameters'!$E$20,'Input Parameters'!$F$20)))</f>
        <v>3927.0418406282561</v>
      </c>
      <c r="F4920" s="10">
        <f t="shared" ca="1" si="662"/>
        <v>0.59947089481324101</v>
      </c>
      <c r="G4920" s="61">
        <f ca="1">_xlfn.NORM.INV(F4920,'Input Parameters'!$E$21,'Input Parameters'!$F$21)</f>
        <v>286.8305456394217</v>
      </c>
      <c r="H4920" s="54">
        <f ca="1">EXP(E4920*(1/'Input Parameters'!$E$22-1/G4920))</f>
        <v>0.74954932429687793</v>
      </c>
      <c r="I4920" s="10">
        <f t="shared" ca="1" si="663"/>
        <v>0.36662003356881034</v>
      </c>
      <c r="J4920" s="29">
        <f ca="1">_xlfn.BETA.INV(I4920,'Input Parameters'!$L$24,'Input Parameters'!$M$24,'Input Parameters'!$J$24,'Input Parameters'!$K$24)</f>
        <v>0.5515186711207497</v>
      </c>
      <c r="K4920" s="156">
        <f ca="1">('Input Parameters'!$E$25/'Input Parameters'!$E$31)^$J4920</f>
        <v>1.9132907717358531E-2</v>
      </c>
      <c r="L4920" s="66">
        <f ca="1">$H4920*$C4920*'Input Parameters'!$E$23*K4920</f>
        <v>7.9699336158285945</v>
      </c>
      <c r="M4920" s="23">
        <f t="shared" ca="1" si="664"/>
        <v>0.38062861243906887</v>
      </c>
      <c r="N4920" s="15">
        <f ca="1">_xlfn.NORM.INV(M4920,'Input Parameters'!$E$26,'Input Parameters'!$F$26)</f>
        <v>2.7619564902712404E-2</v>
      </c>
      <c r="O4920" s="8">
        <f t="shared" ca="1" si="665"/>
        <v>0.40246922584631695</v>
      </c>
      <c r="P4920" s="29">
        <f ca="1">_xlfn.LOGNORM.INV(O4920,'Input Parameters'!$H$27,'Input Parameters'!$I$27)</f>
        <v>1.2762851999647817</v>
      </c>
      <c r="Q4920" s="10"/>
      <c r="R4920" s="15">
        <f>'Input Parameters'!$E$28</f>
        <v>12.7</v>
      </c>
      <c r="S4920" s="10">
        <f t="shared" ca="1" si="666"/>
        <v>0.37636039326544124</v>
      </c>
      <c r="T4920" s="25">
        <f ca="1">_xlfn.LOGNORM.INV(S4920,'Input Parameters'!$H$29,'Input Parameters'!$I$29)</f>
        <v>56.208047458938786</v>
      </c>
      <c r="U4920" s="10">
        <f t="shared" ca="1" si="667"/>
        <v>2.3710081503964919E-2</v>
      </c>
      <c r="V4920" s="29">
        <f ca="1">IF('Input Parameters'!$D$30="Beta",_xlfn.BETA.INV(U4920,'Input Parameters'!$L$30,'Input Parameters'!$M$30,'Input Parameters'!$J$30,'Input Parameters'!$K$30),IF('Input Parameters'!$D$30="LogNorm",_xlfn.LOGNORM.INV(U4920,'Input Parameters'!$H$30,'Input Parameters'!$I$30)))</f>
        <v>0.45721816236263113</v>
      </c>
      <c r="W4920" s="2">
        <f ca="1">N4920+(P4920-N4920)*(1-ERF((T4920-R4920)/(2*SQRT(L4920*'Input Parameters'!$E$31))))</f>
        <v>0.37203011618722348</v>
      </c>
      <c r="X4920">
        <f t="shared" ca="1" si="668"/>
        <v>1</v>
      </c>
      <c r="Y4920" s="7"/>
    </row>
    <row r="4921" spans="1:25" ht="15" customHeight="1" x14ac:dyDescent="0.3">
      <c r="A4921" s="130">
        <v>4914</v>
      </c>
      <c r="B4921" s="10">
        <f t="shared" ca="1" si="660"/>
        <v>0.81155744008681474</v>
      </c>
      <c r="C4921" s="57">
        <f ca="1">_xlfn.NORM.INV(B4921,'Input Parameters'!$E$19,'Input Parameters'!$F$19)</f>
        <v>641.96843427497299</v>
      </c>
      <c r="D4921" s="10">
        <f t="shared" ca="1" si="661"/>
        <v>0.26245782702378828</v>
      </c>
      <c r="E4921" s="59">
        <f ca="1">IF(_xlfn.NORM.INV(D4921,'Input Parameters'!$E$20,'Input Parameters'!$F$20)&lt;3500,3500,IF(_xlfn.NORM.INV(D4921,'Input Parameters'!$E$20,'Input Parameters'!$F$20)&gt;5500,5500,_xlfn.NORM.INV(D4921,'Input Parameters'!$E$20,'Input Parameters'!$F$20)))</f>
        <v>4354.9495212048269</v>
      </c>
      <c r="F4921" s="10">
        <f t="shared" ca="1" si="662"/>
        <v>0.84933970648979096</v>
      </c>
      <c r="G4921" s="61">
        <f ca="1">_xlfn.NORM.INV(F4921,'Input Parameters'!$E$21,'Input Parameters'!$F$21)</f>
        <v>292.97413990397587</v>
      </c>
      <c r="H4921" s="54">
        <f ca="1">EXP(E4921*(1/'Input Parameters'!$E$22-1/G4921))</f>
        <v>0.99868891304673413</v>
      </c>
      <c r="I4921" s="10">
        <f t="shared" ca="1" si="663"/>
        <v>3.6377546347802658E-2</v>
      </c>
      <c r="J4921" s="29">
        <f ca="1">_xlfn.BETA.INV(I4921,'Input Parameters'!$L$24,'Input Parameters'!$M$24,'Input Parameters'!$J$24,'Input Parameters'!$K$24)</f>
        <v>0.31849907630177576</v>
      </c>
      <c r="K4921" s="156">
        <f ca="1">('Input Parameters'!$E$25/'Input Parameters'!$E$31)^$J4921</f>
        <v>0.10179764337628321</v>
      </c>
      <c r="L4921" s="66">
        <f ca="1">$H4921*$C4921*'Input Parameters'!$E$23*K4921</f>
        <v>65.265193053221168</v>
      </c>
      <c r="M4921" s="23">
        <f t="shared" ca="1" si="664"/>
        <v>0.72870281563737604</v>
      </c>
      <c r="N4921" s="15">
        <f ca="1">_xlfn.NORM.INV(M4921,'Input Parameters'!$E$26,'Input Parameters'!$F$26)</f>
        <v>4.6786784541985774E-2</v>
      </c>
      <c r="O4921" s="8">
        <f t="shared" ca="1" si="665"/>
        <v>0.65242861285409626</v>
      </c>
      <c r="P4921" s="29">
        <f ca="1">_xlfn.LOGNORM.INV(O4921,'Input Parameters'!$H$27,'Input Parameters'!$I$27)</f>
        <v>1.6931426479327687</v>
      </c>
      <c r="Q4921" s="10"/>
      <c r="R4921" s="15">
        <f>'Input Parameters'!$E$28</f>
        <v>12.7</v>
      </c>
      <c r="S4921" s="10">
        <f t="shared" ca="1" si="666"/>
        <v>0.83837942453942971</v>
      </c>
      <c r="T4921" s="25">
        <f ca="1">_xlfn.LOGNORM.INV(S4921,'Input Parameters'!$H$29,'Input Parameters'!$I$29)</f>
        <v>65.06180966669767</v>
      </c>
      <c r="U4921" s="10">
        <f t="shared" ca="1" si="667"/>
        <v>0.85573768459129762</v>
      </c>
      <c r="V4921" s="29">
        <f ca="1">IF('Input Parameters'!$D$30="Beta",_xlfn.BETA.INV(U4921,'Input Parameters'!$L$30,'Input Parameters'!$M$30,'Input Parameters'!$J$30,'Input Parameters'!$K$30),IF('Input Parameters'!$D$30="LogNorm",_xlfn.LOGNORM.INV(U4921,'Input Parameters'!$H$30,'Input Parameters'!$I$30)))</f>
        <v>1.5185424935955583</v>
      </c>
      <c r="W4921" s="2">
        <f ca="1">N4921+(P4921-N4921)*(1-ERF((T4921-R4921)/(2*SQRT(L4921*'Input Parameters'!$E$31))))</f>
        <v>1.111534705467889</v>
      </c>
      <c r="X4921">
        <f t="shared" ca="1" si="668"/>
        <v>1</v>
      </c>
      <c r="Y4921" s="7"/>
    </row>
    <row r="4922" spans="1:25" ht="15" customHeight="1" x14ac:dyDescent="0.3">
      <c r="A4922" s="130">
        <v>4915</v>
      </c>
      <c r="B4922" s="10">
        <f t="shared" ca="1" si="660"/>
        <v>0.20392869721996632</v>
      </c>
      <c r="C4922" s="57">
        <f ca="1">_xlfn.NORM.INV(B4922,'Input Parameters'!$E$19,'Input Parameters'!$F$19)</f>
        <v>497.36188217358421</v>
      </c>
      <c r="D4922" s="10">
        <f t="shared" ca="1" si="661"/>
        <v>0.8733699879671365</v>
      </c>
      <c r="E4922" s="59">
        <f ca="1">IF(_xlfn.NORM.INV(D4922,'Input Parameters'!$E$20,'Input Parameters'!$F$20)&lt;3500,3500,IF(_xlfn.NORM.INV(D4922,'Input Parameters'!$E$20,'Input Parameters'!$F$20)&gt;5500,5500,_xlfn.NORM.INV(D4922,'Input Parameters'!$E$20,'Input Parameters'!$F$20)))</f>
        <v>5500</v>
      </c>
      <c r="F4922" s="10">
        <f t="shared" ca="1" si="662"/>
        <v>0.302404637771991</v>
      </c>
      <c r="G4922" s="61">
        <f ca="1">_xlfn.NORM.INV(F4922,'Input Parameters'!$E$21,'Input Parameters'!$F$21)</f>
        <v>280.78247372575157</v>
      </c>
      <c r="H4922" s="54">
        <f ca="1">EXP(E4922*(1/'Input Parameters'!$E$22-1/G4922))</f>
        <v>0.44184942112679643</v>
      </c>
      <c r="I4922" s="10">
        <f t="shared" ca="1" si="663"/>
        <v>0.18513596440653235</v>
      </c>
      <c r="J4922" s="29">
        <f ca="1">_xlfn.BETA.INV(I4922,'Input Parameters'!$L$24,'Input Parameters'!$M$24,'Input Parameters'!$J$24,'Input Parameters'!$K$24)</f>
        <v>0.45972009201800501</v>
      </c>
      <c r="K4922" s="156">
        <f ca="1">('Input Parameters'!$E$25/'Input Parameters'!$E$31)^$J4922</f>
        <v>3.696351178493356E-2</v>
      </c>
      <c r="L4922" s="66">
        <f ca="1">$H4922*$C4922*'Input Parameters'!$E$23*K4922</f>
        <v>8.1230665941363007</v>
      </c>
      <c r="M4922" s="23">
        <f t="shared" ca="1" si="664"/>
        <v>0.2386048581849366</v>
      </c>
      <c r="N4922" s="15">
        <f ca="1">_xlfn.NORM.INV(M4922,'Input Parameters'!$E$26,'Input Parameters'!$F$26)</f>
        <v>1.9073252035999466E-2</v>
      </c>
      <c r="O4922" s="8">
        <f t="shared" ca="1" si="665"/>
        <v>0.46866302320164088</v>
      </c>
      <c r="P4922" s="29">
        <f ca="1">_xlfn.LOGNORM.INV(O4922,'Input Parameters'!$H$27,'Input Parameters'!$I$27)</f>
        <v>1.3749599921378741</v>
      </c>
      <c r="Q4922" s="10"/>
      <c r="R4922" s="15">
        <f>'Input Parameters'!$E$28</f>
        <v>12.7</v>
      </c>
      <c r="S4922" s="10">
        <f t="shared" ca="1" si="666"/>
        <v>0.90433805484586127</v>
      </c>
      <c r="T4922" s="25">
        <f ca="1">_xlfn.LOGNORM.INV(S4922,'Input Parameters'!$H$29,'Input Parameters'!$I$29)</f>
        <v>67.43313019350839</v>
      </c>
      <c r="U4922" s="10">
        <f t="shared" ca="1" si="667"/>
        <v>0.31632711460692187</v>
      </c>
      <c r="V4922" s="29">
        <f ca="1">IF('Input Parameters'!$D$30="Beta",_xlfn.BETA.INV(U4922,'Input Parameters'!$L$30,'Input Parameters'!$M$30,'Input Parameters'!$J$30,'Input Parameters'!$K$30),IF('Input Parameters'!$D$30="LogNorm",_xlfn.LOGNORM.INV(U4922,'Input Parameters'!$H$30,'Input Parameters'!$I$30)))</f>
        <v>0.82754795320231411</v>
      </c>
      <c r="W4922" s="2">
        <f ca="1">N4922+(P4922-N4922)*(1-ERF((T4922-R4922)/(2*SQRT(L4922*'Input Parameters'!$E$31))))</f>
        <v>0.25565919340523041</v>
      </c>
      <c r="X4922">
        <f t="shared" ca="1" si="668"/>
        <v>1</v>
      </c>
      <c r="Y4922" s="7"/>
    </row>
    <row r="4923" spans="1:25" ht="15" customHeight="1" x14ac:dyDescent="0.3">
      <c r="A4923" s="130">
        <v>4916</v>
      </c>
      <c r="B4923" s="10">
        <f t="shared" ca="1" si="660"/>
        <v>0.87284611887317087</v>
      </c>
      <c r="C4923" s="57">
        <f ca="1">_xlfn.NORM.INV(B4923,'Input Parameters'!$E$19,'Input Parameters'!$F$19)</f>
        <v>663.625647277339</v>
      </c>
      <c r="D4923" s="10">
        <f t="shared" ca="1" si="661"/>
        <v>0.34225263441107767</v>
      </c>
      <c r="E4923" s="59">
        <f ca="1">IF(_xlfn.NORM.INV(D4923,'Input Parameters'!$E$20,'Input Parameters'!$F$20)&lt;3500,3500,IF(_xlfn.NORM.INV(D4923,'Input Parameters'!$E$20,'Input Parameters'!$F$20)&gt;5500,5500,_xlfn.NORM.INV(D4923,'Input Parameters'!$E$20,'Input Parameters'!$F$20)))</f>
        <v>4515.573881707096</v>
      </c>
      <c r="F4923" s="10">
        <f t="shared" ca="1" si="662"/>
        <v>0.46322007720090974</v>
      </c>
      <c r="G4923" s="61">
        <f ca="1">_xlfn.NORM.INV(F4923,'Input Parameters'!$E$21,'Input Parameters'!$F$21)</f>
        <v>284.12432874825612</v>
      </c>
      <c r="H4923" s="54">
        <f ca="1">EXP(E4923*(1/'Input Parameters'!$E$22-1/G4923))</f>
        <v>0.61789576124057488</v>
      </c>
      <c r="I4923" s="10">
        <f t="shared" ca="1" si="663"/>
        <v>0.44276684765646057</v>
      </c>
      <c r="J4923" s="29">
        <f ca="1">_xlfn.BETA.INV(I4923,'Input Parameters'!$L$24,'Input Parameters'!$M$24,'Input Parameters'!$J$24,'Input Parameters'!$K$24)</f>
        <v>0.58382198981700706</v>
      </c>
      <c r="K4923" s="156">
        <f ca="1">('Input Parameters'!$E$25/'Input Parameters'!$E$31)^$J4923</f>
        <v>1.5175470953371028E-2</v>
      </c>
      <c r="L4923" s="66">
        <f ca="1">$H4923*$C4923*'Input Parameters'!$E$23*K4923</f>
        <v>6.2227242407102814</v>
      </c>
      <c r="M4923" s="23">
        <f t="shared" ca="1" si="664"/>
        <v>7.5596476319252925E-2</v>
      </c>
      <c r="N4923" s="15">
        <f ca="1">_xlfn.NORM.INV(M4923,'Input Parameters'!$E$26,'Input Parameters'!$F$26)</f>
        <v>3.8580604020727431E-3</v>
      </c>
      <c r="O4923" s="8">
        <f t="shared" ca="1" si="665"/>
        <v>0.39888766598838232</v>
      </c>
      <c r="P4923" s="29">
        <f ca="1">_xlfn.LOGNORM.INV(O4923,'Input Parameters'!$H$27,'Input Parameters'!$I$27)</f>
        <v>1.2710637317624573</v>
      </c>
      <c r="Q4923" s="10"/>
      <c r="R4923" s="15">
        <f>'Input Parameters'!$E$28</f>
        <v>12.7</v>
      </c>
      <c r="S4923" s="10">
        <f t="shared" ca="1" si="666"/>
        <v>4.4905808021469928E-2</v>
      </c>
      <c r="T4923" s="25">
        <f ca="1">_xlfn.LOGNORM.INV(S4923,'Input Parameters'!$H$29,'Input Parameters'!$I$29)</f>
        <v>48.133220222660157</v>
      </c>
      <c r="U4923" s="10">
        <f t="shared" ca="1" si="667"/>
        <v>0.21391321616727921</v>
      </c>
      <c r="V4923" s="29">
        <f ca="1">IF('Input Parameters'!$D$30="Beta",_xlfn.BETA.INV(U4923,'Input Parameters'!$L$30,'Input Parameters'!$M$30,'Input Parameters'!$J$30,'Input Parameters'!$K$30),IF('Input Parameters'!$D$30="LogNorm",_xlfn.LOGNORM.INV(U4923,'Input Parameters'!$H$30,'Input Parameters'!$I$30)))</f>
        <v>0.73090159640162877</v>
      </c>
      <c r="W4923" s="2">
        <f ca="1">N4923+(P4923-N4923)*(1-ERF((T4923-R4923)/(2*SQRT(L4923*'Input Parameters'!$E$31))))</f>
        <v>0.40326527221228997</v>
      </c>
      <c r="X4923">
        <f t="shared" ca="1" si="668"/>
        <v>1</v>
      </c>
      <c r="Y4923" s="7"/>
    </row>
    <row r="4924" spans="1:25" ht="15" customHeight="1" x14ac:dyDescent="0.3">
      <c r="A4924" s="130">
        <v>4917</v>
      </c>
      <c r="B4924" s="10">
        <f t="shared" ca="1" si="660"/>
        <v>0.18567387305717864</v>
      </c>
      <c r="C4924" s="57">
        <f ca="1">_xlfn.NORM.INV(B4924,'Input Parameters'!$E$19,'Input Parameters'!$F$19)</f>
        <v>491.76108322182131</v>
      </c>
      <c r="D4924" s="10">
        <f t="shared" ca="1" si="661"/>
        <v>0.24066345185482896</v>
      </c>
      <c r="E4924" s="59">
        <f ca="1">IF(_xlfn.NORM.INV(D4924,'Input Parameters'!$E$20,'Input Parameters'!$F$20)&lt;3500,3500,IF(_xlfn.NORM.INV(D4924,'Input Parameters'!$E$20,'Input Parameters'!$F$20)&gt;5500,5500,_xlfn.NORM.INV(D4924,'Input Parameters'!$E$20,'Input Parameters'!$F$20)))</f>
        <v>4307.0809914628016</v>
      </c>
      <c r="F4924" s="10">
        <f t="shared" ca="1" si="662"/>
        <v>0.83609730479808098</v>
      </c>
      <c r="G4924" s="61">
        <f ca="1">_xlfn.NORM.INV(F4924,'Input Parameters'!$E$21,'Input Parameters'!$F$21)</f>
        <v>292.5413550486906</v>
      </c>
      <c r="H4924" s="54">
        <f ca="1">EXP(E4924*(1/'Input Parameters'!$E$22-1/G4924))</f>
        <v>0.97721705318025354</v>
      </c>
      <c r="I4924" s="10">
        <f t="shared" ca="1" si="663"/>
        <v>0.24063597372728296</v>
      </c>
      <c r="J4924" s="29">
        <f ca="1">_xlfn.BETA.INV(I4924,'Input Parameters'!$L$24,'Input Parameters'!$M$24,'Input Parameters'!$J$24,'Input Parameters'!$K$24)</f>
        <v>0.4913592433460035</v>
      </c>
      <c r="K4924" s="156">
        <f ca="1">('Input Parameters'!$E$25/'Input Parameters'!$E$31)^$J4924</f>
        <v>2.9458022857736806E-2</v>
      </c>
      <c r="L4924" s="66">
        <f ca="1">$H4924*$C4924*'Input Parameters'!$E$23*K4924</f>
        <v>14.156268417290194</v>
      </c>
      <c r="M4924" s="23">
        <f t="shared" ca="1" si="664"/>
        <v>0.15246051656819115</v>
      </c>
      <c r="N4924" s="15">
        <f ca="1">_xlfn.NORM.INV(M4924,'Input Parameters'!$E$26,'Input Parameters'!$F$26)</f>
        <v>1.2455311966056842E-2</v>
      </c>
      <c r="O4924" s="8">
        <f t="shared" ca="1" si="665"/>
        <v>0.90103546745448349</v>
      </c>
      <c r="P4924" s="29">
        <f ca="1">_xlfn.LOGNORM.INV(O4924,'Input Parameters'!$H$27,'Input Parameters'!$I$27)</f>
        <v>2.5163377408197407</v>
      </c>
      <c r="Q4924" s="10"/>
      <c r="R4924" s="15">
        <f>'Input Parameters'!$E$28</f>
        <v>12.7</v>
      </c>
      <c r="S4924" s="10">
        <f t="shared" ca="1" si="666"/>
        <v>0.94307803358960418</v>
      </c>
      <c r="T4924" s="25">
        <f ca="1">_xlfn.LOGNORM.INV(S4924,'Input Parameters'!$H$29,'Input Parameters'!$I$29)</f>
        <v>69.543524396420224</v>
      </c>
      <c r="U4924" s="10">
        <f t="shared" ca="1" si="667"/>
        <v>0.65861347209291476</v>
      </c>
      <c r="V4924" s="29">
        <f ca="1">IF('Input Parameters'!$D$30="Beta",_xlfn.BETA.INV(U4924,'Input Parameters'!$L$30,'Input Parameters'!$M$30,'Input Parameters'!$J$30,'Input Parameters'!$K$30),IF('Input Parameters'!$D$30="LogNorm",_xlfn.LOGNORM.INV(U4924,'Input Parameters'!$H$30,'Input Parameters'!$I$30)))</f>
        <v>1.1739436933521978</v>
      </c>
      <c r="W4924" s="2">
        <f ca="1">N4924+(P4924-N4924)*(1-ERF((T4924-R4924)/(2*SQRT(L4924*'Input Parameters'!$E$31))))</f>
        <v>0.72703083006645108</v>
      </c>
      <c r="X4924">
        <f t="shared" ca="1" si="668"/>
        <v>1</v>
      </c>
      <c r="Y4924" s="7"/>
    </row>
    <row r="4925" spans="1:25" ht="15" customHeight="1" x14ac:dyDescent="0.3">
      <c r="A4925" s="130">
        <v>4918</v>
      </c>
      <c r="B4925" s="10">
        <f t="shared" ca="1" si="660"/>
        <v>2.7487151975849056E-3</v>
      </c>
      <c r="C4925" s="57">
        <f ca="1">_xlfn.NORM.INV(B4925,'Input Parameters'!$E$19,'Input Parameters'!$F$19)</f>
        <v>332.69907920691162</v>
      </c>
      <c r="D4925" s="10">
        <f t="shared" ca="1" si="661"/>
        <v>0.17309400218768023</v>
      </c>
      <c r="E4925" s="59">
        <f ca="1">IF(_xlfn.NORM.INV(D4925,'Input Parameters'!$E$20,'Input Parameters'!$F$20)&lt;3500,3500,IF(_xlfn.NORM.INV(D4925,'Input Parameters'!$E$20,'Input Parameters'!$F$20)&gt;5500,5500,_xlfn.NORM.INV(D4925,'Input Parameters'!$E$20,'Input Parameters'!$F$20)))</f>
        <v>4140.5936620565999</v>
      </c>
      <c r="F4925" s="10">
        <f t="shared" ca="1" si="662"/>
        <v>0.87497495188506214</v>
      </c>
      <c r="G4925" s="61">
        <f ca="1">_xlfn.NORM.INV(F4925,'Input Parameters'!$E$21,'Input Parameters'!$F$21)</f>
        <v>293.89078979732756</v>
      </c>
      <c r="H4925" s="54">
        <f ca="1">EXP(E4925*(1/'Input Parameters'!$E$22-1/G4925))</f>
        <v>1.043764164492641</v>
      </c>
      <c r="I4925" s="10">
        <f t="shared" ca="1" si="663"/>
        <v>0.34479957284626261</v>
      </c>
      <c r="J4925" s="29">
        <f ca="1">_xlfn.BETA.INV(I4925,'Input Parameters'!$L$24,'Input Parameters'!$M$24,'Input Parameters'!$J$24,'Input Parameters'!$K$24)</f>
        <v>0.54184687328499226</v>
      </c>
      <c r="K4925" s="156">
        <f ca="1">('Input Parameters'!$E$25/'Input Parameters'!$E$31)^$J4925</f>
        <v>2.0507504104641902E-2</v>
      </c>
      <c r="L4925" s="66">
        <f ca="1">$H4925*$C4925*'Input Parameters'!$E$23*K4925</f>
        <v>7.1214230876340547</v>
      </c>
      <c r="M4925" s="23">
        <f t="shared" ca="1" si="664"/>
        <v>0.2645549051226469</v>
      </c>
      <c r="N4925" s="15">
        <f ca="1">_xlfn.NORM.INV(M4925,'Input Parameters'!$E$26,'Input Parameters'!$F$26)</f>
        <v>2.0783324862922767E-2</v>
      </c>
      <c r="O4925" s="8">
        <f t="shared" ca="1" si="665"/>
        <v>0.91567602674006721</v>
      </c>
      <c r="P4925" s="29">
        <f ca="1">_xlfn.LOGNORM.INV(O4925,'Input Parameters'!$H$27,'Input Parameters'!$I$27)</f>
        <v>2.617494735290486</v>
      </c>
      <c r="Q4925" s="10"/>
      <c r="R4925" s="15">
        <f>'Input Parameters'!$E$28</f>
        <v>12.7</v>
      </c>
      <c r="S4925" s="10">
        <f t="shared" ca="1" si="666"/>
        <v>0.48597965976922053</v>
      </c>
      <c r="T4925" s="25">
        <f ca="1">_xlfn.LOGNORM.INV(S4925,'Input Parameters'!$H$29,'Input Parameters'!$I$29)</f>
        <v>58.002466567478749</v>
      </c>
      <c r="U4925" s="10">
        <f t="shared" ca="1" si="667"/>
        <v>0.91900466912952017</v>
      </c>
      <c r="V4925" s="29">
        <f ca="1">IF('Input Parameters'!$D$30="Beta",_xlfn.BETA.INV(U4925,'Input Parameters'!$L$30,'Input Parameters'!$M$30,'Input Parameters'!$J$30,'Input Parameters'!$K$30),IF('Input Parameters'!$D$30="LogNorm",_xlfn.LOGNORM.INV(U4925,'Input Parameters'!$H$30,'Input Parameters'!$I$30)))</f>
        <v>1.7344022592246677</v>
      </c>
      <c r="W4925" s="2">
        <f ca="1">N4925+(P4925-N4925)*(1-ERF((T4925-R4925)/(2*SQRT(L4925*'Input Parameters'!$E$31))))</f>
        <v>0.61799252627789814</v>
      </c>
      <c r="X4925">
        <f t="shared" ca="1" si="668"/>
        <v>1</v>
      </c>
      <c r="Y4925" s="7"/>
    </row>
    <row r="4926" spans="1:25" ht="15" customHeight="1" x14ac:dyDescent="0.3">
      <c r="A4926" s="130">
        <v>4919</v>
      </c>
      <c r="B4926" s="10">
        <f t="shared" ca="1" si="660"/>
        <v>0.35350030584602643</v>
      </c>
      <c r="C4926" s="57">
        <f ca="1">_xlfn.NORM.INV(B4926,'Input Parameters'!$E$19,'Input Parameters'!$F$19)</f>
        <v>535.53751510611914</v>
      </c>
      <c r="D4926" s="10">
        <f t="shared" ca="1" si="661"/>
        <v>0.30183027901730963</v>
      </c>
      <c r="E4926" s="59">
        <f ca="1">IF(_xlfn.NORM.INV(D4926,'Input Parameters'!$E$20,'Input Parameters'!$F$20)&lt;3500,3500,IF(_xlfn.NORM.INV(D4926,'Input Parameters'!$E$20,'Input Parameters'!$F$20)&gt;5500,5500,_xlfn.NORM.INV(D4926,'Input Parameters'!$E$20,'Input Parameters'!$F$20)))</f>
        <v>4436.5994319246356</v>
      </c>
      <c r="F4926" s="10">
        <f t="shared" ca="1" si="662"/>
        <v>9.0779665308026503E-2</v>
      </c>
      <c r="G4926" s="61">
        <f ca="1">_xlfn.NORM.INV(F4926,'Input Parameters'!$E$21,'Input Parameters'!$F$21)</f>
        <v>274.34928184699965</v>
      </c>
      <c r="H4926" s="54">
        <f ca="1">EXP(E4926*(1/'Input Parameters'!$E$22-1/G4926))</f>
        <v>0.35722955524717809</v>
      </c>
      <c r="I4926" s="10">
        <f t="shared" ca="1" si="663"/>
        <v>0.23259329613289614</v>
      </c>
      <c r="J4926" s="29">
        <f ca="1">_xlfn.BETA.INV(I4926,'Input Parameters'!$L$24,'Input Parameters'!$M$24,'Input Parameters'!$J$24,'Input Parameters'!$K$24)</f>
        <v>0.48704438394707894</v>
      </c>
      <c r="K4926" s="156">
        <f ca="1">('Input Parameters'!$E$25/'Input Parameters'!$E$31)^$J4926</f>
        <v>3.0384090902120266E-2</v>
      </c>
      <c r="L4926" s="66">
        <f ca="1">$H4926*$C4926*'Input Parameters'!$E$23*K4926</f>
        <v>5.8127752147375418</v>
      </c>
      <c r="M4926" s="23">
        <f t="shared" ca="1" si="664"/>
        <v>0.64904170694047203</v>
      </c>
      <c r="N4926" s="15">
        <f ca="1">_xlfn.NORM.INV(M4926,'Input Parameters'!$E$26,'Input Parameters'!$F$26)</f>
        <v>4.2037425781259435E-2</v>
      </c>
      <c r="O4926" s="8">
        <f t="shared" ca="1" si="665"/>
        <v>0.71368898173841344</v>
      </c>
      <c r="P4926" s="29">
        <f ca="1">_xlfn.LOGNORM.INV(O4926,'Input Parameters'!$H$27,'Input Parameters'!$I$27)</f>
        <v>1.8272599444044408</v>
      </c>
      <c r="Q4926" s="10"/>
      <c r="R4926" s="15">
        <f>'Input Parameters'!$E$28</f>
        <v>12.7</v>
      </c>
      <c r="S4926" s="10">
        <f t="shared" ca="1" si="666"/>
        <v>0.22367597277811824</v>
      </c>
      <c r="T4926" s="25">
        <f ca="1">_xlfn.LOGNORM.INV(S4926,'Input Parameters'!$H$29,'Input Parameters'!$I$29)</f>
        <v>53.470102946069183</v>
      </c>
      <c r="U4926" s="10">
        <f t="shared" ca="1" si="667"/>
        <v>0.2131508385980353</v>
      </c>
      <c r="V4926" s="29">
        <f ca="1">IF('Input Parameters'!$D$30="Beta",_xlfn.BETA.INV(U4926,'Input Parameters'!$L$30,'Input Parameters'!$M$30,'Input Parameters'!$J$30,'Input Parameters'!$K$30),IF('Input Parameters'!$D$30="LogNorm",_xlfn.LOGNORM.INV(U4926,'Input Parameters'!$H$30,'Input Parameters'!$I$30)))</f>
        <v>0.73014694340776554</v>
      </c>
      <c r="W4926" s="2">
        <f ca="1">N4926+(P4926-N4926)*(1-ERF((T4926-R4926)/(2*SQRT(L4926*'Input Parameters'!$E$31))))</f>
        <v>0.45585178476394794</v>
      </c>
      <c r="X4926">
        <f t="shared" ca="1" si="668"/>
        <v>1</v>
      </c>
      <c r="Y4926" s="7"/>
    </row>
    <row r="4927" spans="1:25" ht="15" customHeight="1" x14ac:dyDescent="0.3">
      <c r="A4927" s="130">
        <v>4920</v>
      </c>
      <c r="B4927" s="10">
        <f t="shared" ca="1" si="660"/>
        <v>0.94949269922943169</v>
      </c>
      <c r="C4927" s="57">
        <f ca="1">_xlfn.NORM.INV(B4927,'Input Parameters'!$E$19,'Input Parameters'!$F$19)</f>
        <v>705.87616590495372</v>
      </c>
      <c r="D4927" s="10">
        <f t="shared" ca="1" si="661"/>
        <v>0.48698700424919183</v>
      </c>
      <c r="E4927" s="59">
        <f ca="1">IF(_xlfn.NORM.INV(D4927,'Input Parameters'!$E$20,'Input Parameters'!$F$20)&lt;3500,3500,IF(_xlfn.NORM.INV(D4927,'Input Parameters'!$E$20,'Input Parameters'!$F$20)&gt;5500,5500,_xlfn.NORM.INV(D4927,'Input Parameters'!$E$20,'Input Parameters'!$F$20)))</f>
        <v>4777.1628293245076</v>
      </c>
      <c r="F4927" s="10">
        <f t="shared" ca="1" si="662"/>
        <v>0.9268103225417379</v>
      </c>
      <c r="G4927" s="61">
        <f ca="1">_xlfn.NORM.INV(F4927,'Input Parameters'!$E$21,'Input Parameters'!$F$21)</f>
        <v>296.26617687421253</v>
      </c>
      <c r="H4927" s="54">
        <f ca="1">EXP(E4927*(1/'Input Parameters'!$E$22-1/G4927))</f>
        <v>1.1969137126730831</v>
      </c>
      <c r="I4927" s="10">
        <f t="shared" ca="1" si="663"/>
        <v>0.50437848719969602</v>
      </c>
      <c r="J4927" s="29">
        <f ca="1">_xlfn.BETA.INV(I4927,'Input Parameters'!$L$24,'Input Parameters'!$M$24,'Input Parameters'!$J$24,'Input Parameters'!$K$24)</f>
        <v>0.60892903319530312</v>
      </c>
      <c r="K4927" s="156">
        <f ca="1">('Input Parameters'!$E$25/'Input Parameters'!$E$31)^$J4927</f>
        <v>1.2674268012777389E-2</v>
      </c>
      <c r="L4927" s="66">
        <f ca="1">$H4927*$C4927*'Input Parameters'!$E$23*K4927</f>
        <v>10.708145095042848</v>
      </c>
      <c r="M4927" s="23">
        <f t="shared" ca="1" si="664"/>
        <v>0.51463691886284779</v>
      </c>
      <c r="N4927" s="15">
        <f ca="1">_xlfn.NORM.INV(M4927,'Input Parameters'!$E$26,'Input Parameters'!$F$26)</f>
        <v>3.4770648546612618E-2</v>
      </c>
      <c r="O4927" s="8">
        <f t="shared" ca="1" si="665"/>
        <v>0.44030655241546113</v>
      </c>
      <c r="P4927" s="29">
        <f ca="1">_xlfn.LOGNORM.INV(O4927,'Input Parameters'!$H$27,'Input Parameters'!$I$27)</f>
        <v>1.3321115196751405</v>
      </c>
      <c r="Q4927" s="10"/>
      <c r="R4927" s="15">
        <f>'Input Parameters'!$E$28</f>
        <v>12.7</v>
      </c>
      <c r="S4927" s="10">
        <f t="shared" ca="1" si="666"/>
        <v>0.75618787311675773</v>
      </c>
      <c r="T4927" s="25">
        <f ca="1">_xlfn.LOGNORM.INV(S4927,'Input Parameters'!$H$29,'Input Parameters'!$I$29)</f>
        <v>62.951215208824621</v>
      </c>
      <c r="U4927" s="10">
        <f t="shared" ca="1" si="667"/>
        <v>0.77013939090271355</v>
      </c>
      <c r="V4927" s="29">
        <f ca="1">IF('Input Parameters'!$D$30="Beta",_xlfn.BETA.INV(U4927,'Input Parameters'!$L$30,'Input Parameters'!$M$30,'Input Parameters'!$J$30,'Input Parameters'!$K$30),IF('Input Parameters'!$D$30="LogNorm",_xlfn.LOGNORM.INV(U4927,'Input Parameters'!$H$30,'Input Parameters'!$I$30)))</f>
        <v>1.3374287189431444</v>
      </c>
      <c r="W4927" s="2">
        <f ca="1">N4927+(P4927-N4927)*(1-ERF((T4927-R4927)/(2*SQRT(L4927*'Input Parameters'!$E$31))))</f>
        <v>0.39483497010695989</v>
      </c>
      <c r="X4927">
        <f t="shared" ca="1" si="668"/>
        <v>1</v>
      </c>
      <c r="Y4927" s="7"/>
    </row>
    <row r="4928" spans="1:25" ht="15" customHeight="1" x14ac:dyDescent="0.3">
      <c r="A4928" s="130">
        <v>4921</v>
      </c>
      <c r="B4928" s="10">
        <f t="shared" ca="1" si="660"/>
        <v>0.37018412474049189</v>
      </c>
      <c r="C4928" s="57">
        <f ca="1">_xlfn.NORM.INV(B4928,'Input Parameters'!$E$19,'Input Parameters'!$F$19)</f>
        <v>539.29959603515988</v>
      </c>
      <c r="D4928" s="10">
        <f t="shared" ca="1" si="661"/>
        <v>0.73537401307542305</v>
      </c>
      <c r="E4928" s="59">
        <f ca="1">IF(_xlfn.NORM.INV(D4928,'Input Parameters'!$E$20,'Input Parameters'!$F$20)&lt;3500,3500,IF(_xlfn.NORM.INV(D4928,'Input Parameters'!$E$20,'Input Parameters'!$F$20)&gt;5500,5500,_xlfn.NORM.INV(D4928,'Input Parameters'!$E$20,'Input Parameters'!$F$20)))</f>
        <v>5240.4038080255468</v>
      </c>
      <c r="F4928" s="10">
        <f t="shared" ca="1" si="662"/>
        <v>0.91041679940878506</v>
      </c>
      <c r="G4928" s="61">
        <f ca="1">_xlfn.NORM.INV(F4928,'Input Parameters'!$E$21,'Input Parameters'!$F$21)</f>
        <v>295.40854322348616</v>
      </c>
      <c r="H4928" s="54">
        <f ca="1">EXP(E4928*(1/'Input Parameters'!$E$22-1/G4928))</f>
        <v>1.1569923529162263</v>
      </c>
      <c r="I4928" s="10">
        <f t="shared" ca="1" si="663"/>
        <v>4.6295640237400404E-2</v>
      </c>
      <c r="J4928" s="29">
        <f ca="1">_xlfn.BETA.INV(I4928,'Input Parameters'!$L$24,'Input Parameters'!$M$24,'Input Parameters'!$J$24,'Input Parameters'!$K$24)</f>
        <v>0.33520090190983864</v>
      </c>
      <c r="K4928" s="156">
        <f ca="1">('Input Parameters'!$E$25/'Input Parameters'!$E$31)^$J4928</f>
        <v>9.0303445079524203E-2</v>
      </c>
      <c r="L4928" s="66">
        <f ca="1">$H4928*$C4928*'Input Parameters'!$E$23*K4928</f>
        <v>56.346235032274436</v>
      </c>
      <c r="M4928" s="23">
        <f t="shared" ca="1" si="664"/>
        <v>0.54783176956511348</v>
      </c>
      <c r="N4928" s="15">
        <f ca="1">_xlfn.NORM.INV(M4928,'Input Parameters'!$E$26,'Input Parameters'!$F$26)</f>
        <v>3.6523888685954832E-2</v>
      </c>
      <c r="O4928" s="8">
        <f t="shared" ca="1" si="665"/>
        <v>0.69027257088412319</v>
      </c>
      <c r="P4928" s="29">
        <f ca="1">_xlfn.LOGNORM.INV(O4928,'Input Parameters'!$H$27,'Input Parameters'!$I$27)</f>
        <v>1.7734439555291817</v>
      </c>
      <c r="Q4928" s="10"/>
      <c r="R4928" s="15">
        <f>'Input Parameters'!$E$28</f>
        <v>12.7</v>
      </c>
      <c r="S4928" s="10">
        <f t="shared" ca="1" si="666"/>
        <v>0.85546147534838801</v>
      </c>
      <c r="T4928" s="25">
        <f ca="1">_xlfn.LOGNORM.INV(S4928,'Input Parameters'!$H$29,'Input Parameters'!$I$29)</f>
        <v>65.592303784436311</v>
      </c>
      <c r="U4928" s="10">
        <f t="shared" ca="1" si="667"/>
        <v>0.57021410607452128</v>
      </c>
      <c r="V4928" s="29">
        <f ca="1">IF('Input Parameters'!$D$30="Beta",_xlfn.BETA.INV(U4928,'Input Parameters'!$L$30,'Input Parameters'!$M$30,'Input Parameters'!$J$30,'Input Parameters'!$K$30),IF('Input Parameters'!$D$30="LogNorm",_xlfn.LOGNORM.INV(U4928,'Input Parameters'!$H$30,'Input Parameters'!$I$30)))</f>
        <v>1.07140850213904</v>
      </c>
      <c r="W4928" s="2">
        <f ca="1">N4928+(P4928-N4928)*(1-ERF((T4928-R4928)/(2*SQRT(L4928*'Input Parameters'!$E$31))))</f>
        <v>1.110478383500052</v>
      </c>
      <c r="X4928">
        <f t="shared" ca="1" si="668"/>
        <v>0</v>
      </c>
      <c r="Y4928" s="7"/>
    </row>
    <row r="4929" spans="1:25" ht="15" customHeight="1" x14ac:dyDescent="0.3">
      <c r="A4929" s="130">
        <v>4922</v>
      </c>
      <c r="B4929" s="10">
        <f t="shared" ca="1" si="660"/>
        <v>3.8455676161756602E-2</v>
      </c>
      <c r="C4929" s="57">
        <f ca="1">_xlfn.NORM.INV(B4929,'Input Parameters'!$E$19,'Input Parameters'!$F$19)</f>
        <v>417.82834899072532</v>
      </c>
      <c r="D4929" s="10">
        <f t="shared" ca="1" si="661"/>
        <v>0.19415861507097465</v>
      </c>
      <c r="E4929" s="59">
        <f ca="1">IF(_xlfn.NORM.INV(D4929,'Input Parameters'!$E$20,'Input Parameters'!$F$20)&lt;3500,3500,IF(_xlfn.NORM.INV(D4929,'Input Parameters'!$E$20,'Input Parameters'!$F$20)&gt;5500,5500,_xlfn.NORM.INV(D4929,'Input Parameters'!$E$20,'Input Parameters'!$F$20)))</f>
        <v>4196.1288347796863</v>
      </c>
      <c r="F4929" s="10">
        <f t="shared" ca="1" si="662"/>
        <v>0.38590690598966615</v>
      </c>
      <c r="G4929" s="61">
        <f ca="1">_xlfn.NORM.INV(F4929,'Input Parameters'!$E$21,'Input Parameters'!$F$21)</f>
        <v>282.5705750788515</v>
      </c>
      <c r="H4929" s="54">
        <f ca="1">EXP(E4929*(1/'Input Parameters'!$E$22-1/G4929))</f>
        <v>0.58943858913159153</v>
      </c>
      <c r="I4929" s="10">
        <f t="shared" ca="1" si="663"/>
        <v>0.75990933734364652</v>
      </c>
      <c r="J4929" s="29">
        <f ca="1">_xlfn.BETA.INV(I4929,'Input Parameters'!$L$24,'Input Parameters'!$M$24,'Input Parameters'!$J$24,'Input Parameters'!$K$24)</f>
        <v>0.71551898877778819</v>
      </c>
      <c r="K4929" s="156">
        <f ca="1">('Input Parameters'!$E$25/'Input Parameters'!$E$31)^$J4929</f>
        <v>5.8999605462198984E-3</v>
      </c>
      <c r="L4929" s="66">
        <f ca="1">$H4929*$C4929*'Input Parameters'!$E$23*K4929</f>
        <v>1.4530667830760284</v>
      </c>
      <c r="M4929" s="23">
        <f t="shared" ca="1" si="664"/>
        <v>0.79033387071555827</v>
      </c>
      <c r="N4929" s="15">
        <f ca="1">_xlfn.NORM.INV(M4929,'Input Parameters'!$E$26,'Input Parameters'!$F$26)</f>
        <v>5.095918530063949E-2</v>
      </c>
      <c r="O4929" s="8">
        <f t="shared" ca="1" si="665"/>
        <v>0.74961116546643791</v>
      </c>
      <c r="P4929" s="29">
        <f ca="1">_xlfn.LOGNORM.INV(O4929,'Input Parameters'!$H$27,'Input Parameters'!$I$27)</f>
        <v>1.9175962156129533</v>
      </c>
      <c r="Q4929" s="10"/>
      <c r="R4929" s="15">
        <f>'Input Parameters'!$E$28</f>
        <v>12.7</v>
      </c>
      <c r="S4929" s="10">
        <f t="shared" ca="1" si="666"/>
        <v>0.61891398614509929</v>
      </c>
      <c r="T4929" s="25">
        <f ca="1">_xlfn.LOGNORM.INV(S4929,'Input Parameters'!$H$29,'Input Parameters'!$I$29)</f>
        <v>60.244379513328951</v>
      </c>
      <c r="U4929" s="10">
        <f t="shared" ca="1" si="667"/>
        <v>0.54718187524381323</v>
      </c>
      <c r="V4929" s="29">
        <f ca="1">IF('Input Parameters'!$D$30="Beta",_xlfn.BETA.INV(U4929,'Input Parameters'!$L$30,'Input Parameters'!$M$30,'Input Parameters'!$J$30,'Input Parameters'!$K$30),IF('Input Parameters'!$D$30="LogNorm",_xlfn.LOGNORM.INV(U4929,'Input Parameters'!$H$30,'Input Parameters'!$I$30)))</f>
        <v>1.0470265486633226</v>
      </c>
      <c r="W4929" s="2">
        <f ca="1">N4929+(P4929-N4929)*(1-ERF((T4929-R4929)/(2*SQRT(L4929*'Input Parameters'!$E$31))))</f>
        <v>6.0829686656775003E-2</v>
      </c>
      <c r="X4929">
        <f t="shared" ca="1" si="668"/>
        <v>1</v>
      </c>
      <c r="Y4929" s="7"/>
    </row>
    <row r="4930" spans="1:25" ht="15" customHeight="1" x14ac:dyDescent="0.3">
      <c r="A4930" s="130">
        <v>4923</v>
      </c>
      <c r="B4930" s="10">
        <f t="shared" ca="1" si="660"/>
        <v>0.40709703857108714</v>
      </c>
      <c r="C4930" s="57">
        <f ca="1">_xlfn.NORM.INV(B4930,'Input Parameters'!$E$19,'Input Parameters'!$F$19)</f>
        <v>547.44090438778733</v>
      </c>
      <c r="D4930" s="10">
        <f t="shared" ca="1" si="661"/>
        <v>0.4428790915394768</v>
      </c>
      <c r="E4930" s="59">
        <f ca="1">IF(_xlfn.NORM.INV(D4930,'Input Parameters'!$E$20,'Input Parameters'!$F$20)&lt;3500,3500,IF(_xlfn.NORM.INV(D4930,'Input Parameters'!$E$20,'Input Parameters'!$F$20)&gt;5500,5500,_xlfn.NORM.INV(D4930,'Input Parameters'!$E$20,'Input Parameters'!$F$20)))</f>
        <v>4699.4284481359646</v>
      </c>
      <c r="F4930" s="10">
        <f t="shared" ca="1" si="662"/>
        <v>0.72977071442342023</v>
      </c>
      <c r="G4930" s="61">
        <f ca="1">_xlfn.NORM.INV(F4930,'Input Parameters'!$E$21,'Input Parameters'!$F$21)</f>
        <v>289.66126076302703</v>
      </c>
      <c r="H4930" s="54">
        <f ca="1">EXP(E4930*(1/'Input Parameters'!$E$22-1/G4930))</f>
        <v>0.8312112501652642</v>
      </c>
      <c r="I4930" s="10">
        <f t="shared" ca="1" si="663"/>
        <v>0.69592123135215267</v>
      </c>
      <c r="J4930" s="29">
        <f ca="1">_xlfn.BETA.INV(I4930,'Input Parameters'!$L$24,'Input Parameters'!$M$24,'Input Parameters'!$J$24,'Input Parameters'!$K$24)</f>
        <v>0.68711622835716479</v>
      </c>
      <c r="K4930" s="156">
        <f ca="1">('Input Parameters'!$E$25/'Input Parameters'!$E$31)^$J4930</f>
        <v>7.2332917372272846E-3</v>
      </c>
      <c r="L4930" s="66">
        <f ca="1">$H4930*$C4930*'Input Parameters'!$E$23*K4930</f>
        <v>3.2914301174988072</v>
      </c>
      <c r="M4930" s="23">
        <f t="shared" ca="1" si="664"/>
        <v>8.6858203167021975E-2</v>
      </c>
      <c r="N4930" s="15">
        <f ca="1">_xlfn.NORM.INV(M4930,'Input Parameters'!$E$26,'Input Parameters'!$F$26)</f>
        <v>5.4324649907972478E-3</v>
      </c>
      <c r="O4930" s="8">
        <f t="shared" ca="1" si="665"/>
        <v>3.5615267165649112E-2</v>
      </c>
      <c r="P4930" s="29">
        <f ca="1">_xlfn.LOGNORM.INV(O4930,'Input Parameters'!$H$27,'Input Parameters'!$I$27)</f>
        <v>0.64088859465950787</v>
      </c>
      <c r="Q4930" s="10"/>
      <c r="R4930" s="15">
        <f>'Input Parameters'!$E$28</f>
        <v>12.7</v>
      </c>
      <c r="S4930" s="10">
        <f t="shared" ca="1" si="666"/>
        <v>0.68667913005162085</v>
      </c>
      <c r="T4930" s="25">
        <f ca="1">_xlfn.LOGNORM.INV(S4930,'Input Parameters'!$H$29,'Input Parameters'!$I$29)</f>
        <v>61.50068981669861</v>
      </c>
      <c r="U4930" s="10">
        <f t="shared" ca="1" si="667"/>
        <v>0.95835676980822482</v>
      </c>
      <c r="V4930" s="29">
        <f ca="1">IF('Input Parameters'!$D$30="Beta",_xlfn.BETA.INV(U4930,'Input Parameters'!$L$30,'Input Parameters'!$M$30,'Input Parameters'!$J$30,'Input Parameters'!$K$30),IF('Input Parameters'!$D$30="LogNorm",_xlfn.LOGNORM.INV(U4930,'Input Parameters'!$H$30,'Input Parameters'!$I$30)))</f>
        <v>1.9781952502168412</v>
      </c>
      <c r="W4930" s="2">
        <f ca="1">N4930+(P4930-N4930)*(1-ERF((T4930-R4930)/(2*SQRT(L4930*'Input Parameters'!$E$31))))</f>
        <v>4.1759267325778379E-2</v>
      </c>
      <c r="X4930">
        <f t="shared" ca="1" si="668"/>
        <v>1</v>
      </c>
      <c r="Y4930" s="7"/>
    </row>
    <row r="4931" spans="1:25" ht="15" customHeight="1" x14ac:dyDescent="0.3">
      <c r="A4931" s="130">
        <v>4924</v>
      </c>
      <c r="B4931" s="10">
        <f t="shared" ca="1" si="660"/>
        <v>0.98926053883404541</v>
      </c>
      <c r="C4931" s="57">
        <f ca="1">_xlfn.NORM.INV(B4931,'Input Parameters'!$E$19,'Input Parameters'!$F$19)</f>
        <v>761.60423580743327</v>
      </c>
      <c r="D4931" s="10">
        <f t="shared" ca="1" si="661"/>
        <v>0.81390419616705967</v>
      </c>
      <c r="E4931" s="59">
        <f ca="1">IF(_xlfn.NORM.INV(D4931,'Input Parameters'!$E$20,'Input Parameters'!$F$20)&lt;3500,3500,IF(_xlfn.NORM.INV(D4931,'Input Parameters'!$E$20,'Input Parameters'!$F$20)&gt;5500,5500,_xlfn.NORM.INV(D4931,'Input Parameters'!$E$20,'Input Parameters'!$F$20)))</f>
        <v>5424.6629687352242</v>
      </c>
      <c r="F4931" s="10">
        <f t="shared" ca="1" si="662"/>
        <v>0.94934738247633343</v>
      </c>
      <c r="G4931" s="61">
        <f ca="1">_xlfn.NORM.INV(F4931,'Input Parameters'!$E$21,'Input Parameters'!$F$21)</f>
        <v>297.72907004351777</v>
      </c>
      <c r="H4931" s="54">
        <f ca="1">EXP(E4931*(1/'Input Parameters'!$E$22-1/G4931))</f>
        <v>1.3418859409416963</v>
      </c>
      <c r="I4931" s="10">
        <f t="shared" ca="1" si="663"/>
        <v>0.49042677925421063</v>
      </c>
      <c r="J4931" s="29">
        <f ca="1">_xlfn.BETA.INV(I4931,'Input Parameters'!$L$24,'Input Parameters'!$M$24,'Input Parameters'!$J$24,'Input Parameters'!$K$24)</f>
        <v>0.60329167497870495</v>
      </c>
      <c r="K4931" s="156">
        <f ca="1">('Input Parameters'!$E$25/'Input Parameters'!$E$31)^$J4931</f>
        <v>1.319731837515116E-2</v>
      </c>
      <c r="L4931" s="66">
        <f ca="1">$H4931*$C4931*'Input Parameters'!$E$23*K4931</f>
        <v>13.487474835912378</v>
      </c>
      <c r="M4931" s="23">
        <f t="shared" ca="1" si="664"/>
        <v>0.30232495219973854</v>
      </c>
      <c r="N4931" s="15">
        <f ca="1">_xlfn.NORM.INV(M4931,'Input Parameters'!$E$26,'Input Parameters'!$F$26)</f>
        <v>2.3127767520527927E-2</v>
      </c>
      <c r="O4931" s="8">
        <f t="shared" ca="1" si="665"/>
        <v>0.93203293174668311</v>
      </c>
      <c r="P4931" s="29">
        <f ca="1">_xlfn.LOGNORM.INV(O4931,'Input Parameters'!$H$27,'Input Parameters'!$I$27)</f>
        <v>2.7535547821596555</v>
      </c>
      <c r="Q4931" s="10"/>
      <c r="R4931" s="15">
        <f>'Input Parameters'!$E$28</f>
        <v>12.7</v>
      </c>
      <c r="S4931" s="10">
        <f t="shared" ca="1" si="666"/>
        <v>0.68202642311681649</v>
      </c>
      <c r="T4931" s="25">
        <f ca="1">_xlfn.LOGNORM.INV(S4931,'Input Parameters'!$H$29,'Input Parameters'!$I$29)</f>
        <v>61.410397978141745</v>
      </c>
      <c r="U4931" s="10">
        <f t="shared" ca="1" si="667"/>
        <v>0.8902863805276845</v>
      </c>
      <c r="V4931" s="29">
        <f ca="1">IF('Input Parameters'!$D$30="Beta",_xlfn.BETA.INV(U4931,'Input Parameters'!$L$30,'Input Parameters'!$M$30,'Input Parameters'!$J$30,'Input Parameters'!$K$30),IF('Input Parameters'!$D$30="LogNorm",_xlfn.LOGNORM.INV(U4931,'Input Parameters'!$H$30,'Input Parameters'!$I$30)))</f>
        <v>1.6217146349988951</v>
      </c>
      <c r="W4931" s="2">
        <f ca="1">N4931+(P4931-N4931)*(1-ERF((T4931-R4931)/(2*SQRT(L4931*'Input Parameters'!$E$31))))</f>
        <v>0.97417004047091715</v>
      </c>
      <c r="X4931">
        <f t="shared" ca="1" si="668"/>
        <v>1</v>
      </c>
      <c r="Y4931" s="7"/>
    </row>
    <row r="4932" spans="1:25" ht="15" customHeight="1" x14ac:dyDescent="0.3">
      <c r="A4932" s="130">
        <v>4925</v>
      </c>
      <c r="B4932" s="10">
        <f t="shared" ca="1" si="660"/>
        <v>0.23047619016278964</v>
      </c>
      <c r="C4932" s="57">
        <f ca="1">_xlfn.NORM.INV(B4932,'Input Parameters'!$E$19,'Input Parameters'!$F$19)</f>
        <v>504.99988005627063</v>
      </c>
      <c r="D4932" s="10">
        <f t="shared" ca="1" si="661"/>
        <v>0.30077695310535968</v>
      </c>
      <c r="E4932" s="59">
        <f ca="1">IF(_xlfn.NORM.INV(D4932,'Input Parameters'!$E$20,'Input Parameters'!$F$20)&lt;3500,3500,IF(_xlfn.NORM.INV(D4932,'Input Parameters'!$E$20,'Input Parameters'!$F$20)&gt;5500,5500,_xlfn.NORM.INV(D4932,'Input Parameters'!$E$20,'Input Parameters'!$F$20)))</f>
        <v>4434.4829449930021</v>
      </c>
      <c r="F4932" s="10">
        <f t="shared" ca="1" si="662"/>
        <v>0.84289058029235298</v>
      </c>
      <c r="G4932" s="61">
        <f ca="1">_xlfn.NORM.INV(F4932,'Input Parameters'!$E$21,'Input Parameters'!$F$21)</f>
        <v>292.76037517560343</v>
      </c>
      <c r="H4932" s="54">
        <f ca="1">EXP(E4932*(1/'Input Parameters'!$E$22-1/G4932))</f>
        <v>0.98768859332906145</v>
      </c>
      <c r="I4932" s="10">
        <f t="shared" ca="1" si="663"/>
        <v>0.70982357317892497</v>
      </c>
      <c r="J4932" s="29">
        <f ca="1">_xlfn.BETA.INV(I4932,'Input Parameters'!$L$24,'Input Parameters'!$M$24,'Input Parameters'!$J$24,'Input Parameters'!$K$24)</f>
        <v>0.69310855574552177</v>
      </c>
      <c r="K4932" s="156">
        <f ca="1">('Input Parameters'!$E$25/'Input Parameters'!$E$31)^$J4932</f>
        <v>6.9289478393074633E-3</v>
      </c>
      <c r="L4932" s="66">
        <f ca="1">$H4932*$C4932*'Input Parameters'!$E$23*K4932</f>
        <v>3.4560387651992612</v>
      </c>
      <c r="M4932" s="23">
        <f t="shared" ca="1" si="664"/>
        <v>0.31637610898382895</v>
      </c>
      <c r="N4932" s="15">
        <f ca="1">_xlfn.NORM.INV(M4932,'Input Parameters'!$E$26,'Input Parameters'!$F$26)</f>
        <v>2.3965009776491707E-2</v>
      </c>
      <c r="O4932" s="8">
        <f t="shared" ca="1" si="665"/>
        <v>0.16297696121661187</v>
      </c>
      <c r="P4932" s="29">
        <f ca="1">_xlfn.LOGNORM.INV(O4932,'Input Parameters'!$H$27,'Input Parameters'!$I$27)</f>
        <v>0.92185556704561888</v>
      </c>
      <c r="Q4932" s="10"/>
      <c r="R4932" s="15">
        <f>'Input Parameters'!$E$28</f>
        <v>12.7</v>
      </c>
      <c r="S4932" s="10">
        <f t="shared" ca="1" si="666"/>
        <v>0.72956957883811979</v>
      </c>
      <c r="T4932" s="25">
        <f ca="1">_xlfn.LOGNORM.INV(S4932,'Input Parameters'!$H$29,'Input Parameters'!$I$29)</f>
        <v>62.370254125509689</v>
      </c>
      <c r="U4932" s="10">
        <f t="shared" ca="1" si="667"/>
        <v>0.8073382778598428</v>
      </c>
      <c r="V4932" s="29">
        <f ca="1">IF('Input Parameters'!$D$30="Beta",_xlfn.BETA.INV(U4932,'Input Parameters'!$L$30,'Input Parameters'!$M$30,'Input Parameters'!$J$30,'Input Parameters'!$K$30),IF('Input Parameters'!$D$30="LogNorm",_xlfn.LOGNORM.INV(U4932,'Input Parameters'!$H$30,'Input Parameters'!$I$30)))</f>
        <v>1.4071268096702858</v>
      </c>
      <c r="W4932" s="2">
        <f ca="1">N4932+(P4932-N4932)*(1-ERF((T4932-R4932)/(2*SQRT(L4932*'Input Parameters'!$E$31))))</f>
        <v>7.6811968897957661E-2</v>
      </c>
      <c r="X4932">
        <f t="shared" ca="1" si="668"/>
        <v>1</v>
      </c>
      <c r="Y4932" s="7"/>
    </row>
    <row r="4933" spans="1:25" ht="15" customHeight="1" x14ac:dyDescent="0.3">
      <c r="A4933" s="130">
        <v>4926</v>
      </c>
      <c r="B4933" s="10">
        <f t="shared" ref="B4933:B4996" ca="1" si="669">RAND()</f>
        <v>0.88611740662430161</v>
      </c>
      <c r="C4933" s="57">
        <f ca="1">_xlfn.NORM.INV(B4933,'Input Parameters'!$E$19,'Input Parameters'!$F$19)</f>
        <v>669.21846334006068</v>
      </c>
      <c r="D4933" s="10">
        <f t="shared" ref="D4933:D4996" ca="1" si="670">RAND()</f>
        <v>0.66835108593386605</v>
      </c>
      <c r="E4933" s="59">
        <f ca="1">IF(_xlfn.NORM.INV(D4933,'Input Parameters'!$E$20,'Input Parameters'!$F$20)&lt;3500,3500,IF(_xlfn.NORM.INV(D4933,'Input Parameters'!$E$20,'Input Parameters'!$F$20)&gt;5500,5500,_xlfn.NORM.INV(D4933,'Input Parameters'!$E$20,'Input Parameters'!$F$20)))</f>
        <v>5104.7551942067212</v>
      </c>
      <c r="F4933" s="10">
        <f t="shared" ref="F4933:F4996" ca="1" si="671">RAND()</f>
        <v>0.32201347018718074</v>
      </c>
      <c r="G4933" s="61">
        <f ca="1">_xlfn.NORM.INV(F4933,'Input Parameters'!$E$21,'Input Parameters'!$F$21)</f>
        <v>281.2180839555279</v>
      </c>
      <c r="H4933" s="54">
        <f ca="1">EXP(E4933*(1/'Input Parameters'!$E$22-1/G4933))</f>
        <v>0.48194372548838638</v>
      </c>
      <c r="I4933" s="10">
        <f t="shared" ref="I4933:I4996" ca="1" si="672">RAND()</f>
        <v>0.54815406627151397</v>
      </c>
      <c r="J4933" s="29">
        <f ca="1">_xlfn.BETA.INV(I4933,'Input Parameters'!$L$24,'Input Parameters'!$M$24,'Input Parameters'!$J$24,'Input Parameters'!$K$24)</f>
        <v>0.6265299770626146</v>
      </c>
      <c r="K4933" s="156">
        <f ca="1">('Input Parameters'!$E$25/'Input Parameters'!$E$31)^$J4933</f>
        <v>1.1170904509438761E-2</v>
      </c>
      <c r="L4933" s="66">
        <f ca="1">$H4933*$C4933*'Input Parameters'!$E$23*K4933</f>
        <v>3.6029031194459229</v>
      </c>
      <c r="M4933" s="23">
        <f t="shared" ref="M4933:M4996" ca="1" si="673">RAND()</f>
        <v>0.59560252688347504</v>
      </c>
      <c r="N4933" s="15">
        <f ca="1">_xlfn.NORM.INV(M4933,'Input Parameters'!$E$26,'Input Parameters'!$F$26)</f>
        <v>3.9081599356667149E-2</v>
      </c>
      <c r="O4933" s="8">
        <f t="shared" ref="O4933:O4996" ca="1" si="674">RAND()</f>
        <v>9.4631803247022805E-3</v>
      </c>
      <c r="P4933" s="29">
        <f ca="1">_xlfn.LOGNORM.INV(O4933,'Input Parameters'!$H$27,'Input Parameters'!$I$27)</f>
        <v>0.5040312699569256</v>
      </c>
      <c r="Q4933" s="10"/>
      <c r="R4933" s="15">
        <f>'Input Parameters'!$E$28</f>
        <v>12.7</v>
      </c>
      <c r="S4933" s="10">
        <f t="shared" ref="S4933:S4996" ca="1" si="675">RAND()</f>
        <v>4.809297148701086E-2</v>
      </c>
      <c r="T4933" s="25">
        <f ca="1">_xlfn.LOGNORM.INV(S4933,'Input Parameters'!$H$29,'Input Parameters'!$I$29)</f>
        <v>48.310583754846689</v>
      </c>
      <c r="U4933" s="10">
        <f t="shared" ref="U4933:U4996" ca="1" si="676">RAND()</f>
        <v>0.82475696434760148</v>
      </c>
      <c r="V4933" s="29">
        <f ca="1">IF('Input Parameters'!$D$30="Beta",_xlfn.BETA.INV(U4933,'Input Parameters'!$L$30,'Input Parameters'!$M$30,'Input Parameters'!$J$30,'Input Parameters'!$K$30),IF('Input Parameters'!$D$30="LogNorm",_xlfn.LOGNORM.INV(U4933,'Input Parameters'!$H$30,'Input Parameters'!$I$30)))</f>
        <v>1.4439557571285822</v>
      </c>
      <c r="W4933" s="2">
        <f ca="1">N4933+(P4933-N4933)*(1-ERF((T4933-R4933)/(2*SQRT(L4933*'Input Parameters'!$E$31))))</f>
        <v>0.1249314175552237</v>
      </c>
      <c r="X4933">
        <f t="shared" ca="1" si="668"/>
        <v>1</v>
      </c>
      <c r="Y4933" s="7"/>
    </row>
    <row r="4934" spans="1:25" ht="15" customHeight="1" x14ac:dyDescent="0.3">
      <c r="A4934" s="130">
        <v>4927</v>
      </c>
      <c r="B4934" s="10">
        <f t="shared" ca="1" si="669"/>
        <v>0.4228016499891365</v>
      </c>
      <c r="C4934" s="57">
        <f ca="1">_xlfn.NORM.INV(B4934,'Input Parameters'!$E$19,'Input Parameters'!$F$19)</f>
        <v>550.84520438181846</v>
      </c>
      <c r="D4934" s="10">
        <f t="shared" ca="1" si="670"/>
        <v>0.62713558199791331</v>
      </c>
      <c r="E4934" s="59">
        <f ca="1">IF(_xlfn.NORM.INV(D4934,'Input Parameters'!$E$20,'Input Parameters'!$F$20)&lt;3500,3500,IF(_xlfn.NORM.INV(D4934,'Input Parameters'!$E$20,'Input Parameters'!$F$20)&gt;5500,5500,_xlfn.NORM.INV(D4934,'Input Parameters'!$E$20,'Input Parameters'!$F$20)))</f>
        <v>5026.9934330470915</v>
      </c>
      <c r="F4934" s="10">
        <f t="shared" ca="1" si="671"/>
        <v>0.94955461524633078</v>
      </c>
      <c r="G4934" s="61">
        <f ca="1">_xlfn.NORM.INV(F4934,'Input Parameters'!$E$21,'Input Parameters'!$F$21)</f>
        <v>297.74472647346397</v>
      </c>
      <c r="H4934" s="54">
        <f ca="1">EXP(E4934*(1/'Input Parameters'!$E$22-1/G4934))</f>
        <v>1.3144335974517936</v>
      </c>
      <c r="I4934" s="10">
        <f t="shared" ca="1" si="672"/>
        <v>0.12351257962587625</v>
      </c>
      <c r="J4934" s="29">
        <f ca="1">_xlfn.BETA.INV(I4934,'Input Parameters'!$L$24,'Input Parameters'!$M$24,'Input Parameters'!$J$24,'Input Parameters'!$K$24)</f>
        <v>0.41707911534340625</v>
      </c>
      <c r="K4934" s="156">
        <f ca="1">('Input Parameters'!$E$25/'Input Parameters'!$E$31)^$J4934</f>
        <v>5.0190127266766422E-2</v>
      </c>
      <c r="L4934" s="66">
        <f ca="1">$H4934*$C4934*'Input Parameters'!$E$23*K4934</f>
        <v>36.340133723455111</v>
      </c>
      <c r="M4934" s="23">
        <f t="shared" ca="1" si="673"/>
        <v>0.33794358612168451</v>
      </c>
      <c r="N4934" s="15">
        <f ca="1">_xlfn.NORM.INV(M4934,'Input Parameters'!$E$26,'Input Parameters'!$F$26)</f>
        <v>2.5220278209349398E-2</v>
      </c>
      <c r="O4934" s="8">
        <f t="shared" ca="1" si="674"/>
        <v>0.25208523195802335</v>
      </c>
      <c r="P4934" s="29">
        <f ca="1">_xlfn.LOGNORM.INV(O4934,'Input Parameters'!$H$27,'Input Parameters'!$I$27)</f>
        <v>1.0594044769655619</v>
      </c>
      <c r="Q4934" s="10"/>
      <c r="R4934" s="15">
        <f>'Input Parameters'!$E$28</f>
        <v>12.7</v>
      </c>
      <c r="S4934" s="10">
        <f t="shared" ca="1" si="675"/>
        <v>0.4659570954814487</v>
      </c>
      <c r="T4934" s="25">
        <f ca="1">_xlfn.LOGNORM.INV(S4934,'Input Parameters'!$H$29,'Input Parameters'!$I$29)</f>
        <v>57.67592235586644</v>
      </c>
      <c r="U4934" s="10">
        <f t="shared" ca="1" si="676"/>
        <v>0.46765403896069424</v>
      </c>
      <c r="V4934" s="29">
        <f ca="1">IF('Input Parameters'!$D$30="Beta",_xlfn.BETA.INV(U4934,'Input Parameters'!$L$30,'Input Parameters'!$M$30,'Input Parameters'!$J$30,'Input Parameters'!$K$30),IF('Input Parameters'!$D$30="LogNorm",_xlfn.LOGNORM.INV(U4934,'Input Parameters'!$H$30,'Input Parameters'!$I$30)))</f>
        <v>0.9677305367473219</v>
      </c>
      <c r="W4934" s="2">
        <f ca="1">N4934+(P4934-N4934)*(1-ERF((T4934-R4934)/(2*SQRT(L4934*'Input Parameters'!$E$31))))</f>
        <v>0.64346055134301783</v>
      </c>
      <c r="X4934">
        <f t="shared" ca="1" si="668"/>
        <v>1</v>
      </c>
      <c r="Y4934" s="7"/>
    </row>
    <row r="4935" spans="1:25" ht="15" customHeight="1" x14ac:dyDescent="0.3">
      <c r="A4935" s="130">
        <v>4928</v>
      </c>
      <c r="B4935" s="10">
        <f t="shared" ca="1" si="669"/>
        <v>0.11094751545287884</v>
      </c>
      <c r="C4935" s="57">
        <f ca="1">_xlfn.NORM.INV(B4935,'Input Parameters'!$E$19,'Input Parameters'!$F$19)</f>
        <v>464.08286261636147</v>
      </c>
      <c r="D4935" s="10">
        <f t="shared" ca="1" si="670"/>
        <v>7.5770272917702663E-2</v>
      </c>
      <c r="E4935" s="59">
        <f ca="1">IF(_xlfn.NORM.INV(D4935,'Input Parameters'!$E$20,'Input Parameters'!$F$20)&lt;3500,3500,IF(_xlfn.NORM.INV(D4935,'Input Parameters'!$E$20,'Input Parameters'!$F$20)&gt;5500,5500,_xlfn.NORM.INV(D4935,'Input Parameters'!$E$20,'Input Parameters'!$F$20)))</f>
        <v>3796.1221933122952</v>
      </c>
      <c r="F4935" s="10">
        <f t="shared" ca="1" si="671"/>
        <v>0.89203492550442265</v>
      </c>
      <c r="G4935" s="61">
        <f ca="1">_xlfn.NORM.INV(F4935,'Input Parameters'!$E$21,'Input Parameters'!$F$21)</f>
        <v>294.57614341122922</v>
      </c>
      <c r="H4935" s="54">
        <f ca="1">EXP(E4935*(1/'Input Parameters'!$E$22-1/G4935))</f>
        <v>1.071781205207661</v>
      </c>
      <c r="I4935" s="10">
        <f t="shared" ca="1" si="672"/>
        <v>0.95490313851847008</v>
      </c>
      <c r="J4935" s="29">
        <f ca="1">_xlfn.BETA.INV(I4935,'Input Parameters'!$L$24,'Input Parameters'!$M$24,'Input Parameters'!$J$24,'Input Parameters'!$K$24)</f>
        <v>0.83985390957306483</v>
      </c>
      <c r="K4935" s="156">
        <f ca="1">('Input Parameters'!$E$25/'Input Parameters'!$E$31)^$J4935</f>
        <v>2.4181993075761423E-3</v>
      </c>
      <c r="L4935" s="66">
        <f ca="1">$H4935*$C4935*'Input Parameters'!$E$23*K4935</f>
        <v>1.2028009454130428</v>
      </c>
      <c r="M4935" s="23">
        <f t="shared" ca="1" si="673"/>
        <v>0.29731619310050794</v>
      </c>
      <c r="N4935" s="15">
        <f ca="1">_xlfn.NORM.INV(M4935,'Input Parameters'!$E$26,'Input Parameters'!$F$26)</f>
        <v>2.2825161612136186E-2</v>
      </c>
      <c r="O4935" s="8">
        <f t="shared" ca="1" si="674"/>
        <v>5.2148902254096297E-2</v>
      </c>
      <c r="P4935" s="29">
        <f ca="1">_xlfn.LOGNORM.INV(O4935,'Input Parameters'!$H$27,'Input Parameters'!$I$27)</f>
        <v>0.69390152024724727</v>
      </c>
      <c r="Q4935" s="10"/>
      <c r="R4935" s="15">
        <f>'Input Parameters'!$E$28</f>
        <v>12.7</v>
      </c>
      <c r="S4935" s="10">
        <f t="shared" ca="1" si="675"/>
        <v>0.50012798230382516</v>
      </c>
      <c r="T4935" s="25">
        <f ca="1">_xlfn.LOGNORM.INV(S4935,'Input Parameters'!$H$29,'Input Parameters'!$I$29)</f>
        <v>58.233924107005599</v>
      </c>
      <c r="U4935" s="10">
        <f t="shared" ca="1" si="676"/>
        <v>0.70153401257088632</v>
      </c>
      <c r="V4935" s="29">
        <f ca="1">IF('Input Parameters'!$D$30="Beta",_xlfn.BETA.INV(U4935,'Input Parameters'!$L$30,'Input Parameters'!$M$30,'Input Parameters'!$J$30,'Input Parameters'!$K$30),IF('Input Parameters'!$D$30="LogNorm",_xlfn.LOGNORM.INV(U4935,'Input Parameters'!$H$30,'Input Parameters'!$I$30)))</f>
        <v>1.2308976832094303</v>
      </c>
      <c r="W4935" s="2">
        <f ca="1">N4935+(P4935-N4935)*(1-ERF((T4935-R4935)/(2*SQRT(L4935*'Input Parameters'!$E$31))))</f>
        <v>2.5057915964134765E-2</v>
      </c>
      <c r="X4935">
        <f t="shared" ca="1" si="668"/>
        <v>1</v>
      </c>
      <c r="Y4935" s="7"/>
    </row>
    <row r="4936" spans="1:25" ht="15" customHeight="1" x14ac:dyDescent="0.3">
      <c r="A4936" s="130">
        <v>4929</v>
      </c>
      <c r="B4936" s="10">
        <f t="shared" ca="1" si="669"/>
        <v>0.56067525075963387</v>
      </c>
      <c r="C4936" s="57">
        <f ca="1">_xlfn.NORM.INV(B4936,'Input Parameters'!$E$19,'Input Parameters'!$F$19)</f>
        <v>580.2015816151868</v>
      </c>
      <c r="D4936" s="10">
        <f t="shared" ca="1" si="670"/>
        <v>0.16645130544127651</v>
      </c>
      <c r="E4936" s="59">
        <f ca="1">IF(_xlfn.NORM.INV(D4936,'Input Parameters'!$E$20,'Input Parameters'!$F$20)&lt;3500,3500,IF(_xlfn.NORM.INV(D4936,'Input Parameters'!$E$20,'Input Parameters'!$F$20)&gt;5500,5500,_xlfn.NORM.INV(D4936,'Input Parameters'!$E$20,'Input Parameters'!$F$20)))</f>
        <v>4122.2012807615556</v>
      </c>
      <c r="F4936" s="10">
        <f t="shared" ca="1" si="671"/>
        <v>0.30491722899133966</v>
      </c>
      <c r="G4936" s="61">
        <f ca="1">_xlfn.NORM.INV(F4936,'Input Parameters'!$E$21,'Input Parameters'!$F$21)</f>
        <v>280.83896519515224</v>
      </c>
      <c r="H4936" s="54">
        <f ca="1">EXP(E4936*(1/'Input Parameters'!$E$22-1/G4936))</f>
        <v>0.54377439913882997</v>
      </c>
      <c r="I4936" s="10">
        <f t="shared" ca="1" si="672"/>
        <v>1.7726345793188103E-2</v>
      </c>
      <c r="J4936" s="29">
        <f ca="1">_xlfn.BETA.INV(I4936,'Input Parameters'!$L$24,'Input Parameters'!$M$24,'Input Parameters'!$J$24,'Input Parameters'!$K$24)</f>
        <v>0.27461691761449797</v>
      </c>
      <c r="K4936" s="156">
        <f ca="1">('Input Parameters'!$E$25/'Input Parameters'!$E$31)^$J4936</f>
        <v>0.13945998496521075</v>
      </c>
      <c r="L4936" s="66">
        <f ca="1">$H4936*$C4936*'Input Parameters'!$E$23*K4936</f>
        <v>43.99945322178214</v>
      </c>
      <c r="M4936" s="23">
        <f t="shared" ca="1" si="673"/>
        <v>0.35139072293795737</v>
      </c>
      <c r="N4936" s="15">
        <f ca="1">_xlfn.NORM.INV(M4936,'Input Parameters'!$E$26,'Input Parameters'!$F$26)</f>
        <v>2.5987061303372576E-2</v>
      </c>
      <c r="O4936" s="8">
        <f t="shared" ca="1" si="674"/>
        <v>0.90500004690115798</v>
      </c>
      <c r="P4936" s="29">
        <f ca="1">_xlfn.LOGNORM.INV(O4936,'Input Parameters'!$H$27,'Input Parameters'!$I$27)</f>
        <v>2.5421916588164692</v>
      </c>
      <c r="Q4936" s="10"/>
      <c r="R4936" s="15">
        <f>'Input Parameters'!$E$28</f>
        <v>12.7</v>
      </c>
      <c r="S4936" s="10">
        <f t="shared" ca="1" si="675"/>
        <v>0.7232702971150653</v>
      </c>
      <c r="T4936" s="25">
        <f ca="1">_xlfn.LOGNORM.INV(S4936,'Input Parameters'!$H$29,'Input Parameters'!$I$29)</f>
        <v>62.237855002571521</v>
      </c>
      <c r="U4936" s="10">
        <f t="shared" ca="1" si="676"/>
        <v>0.53411036368013631</v>
      </c>
      <c r="V4936" s="29">
        <f ca="1">IF('Input Parameters'!$D$30="Beta",_xlfn.BETA.INV(U4936,'Input Parameters'!$L$30,'Input Parameters'!$M$30,'Input Parameters'!$J$30,'Input Parameters'!$K$30),IF('Input Parameters'!$D$30="LogNorm",_xlfn.LOGNORM.INV(U4936,'Input Parameters'!$H$30,'Input Parameters'!$I$30)))</f>
        <v>1.0335146918499016</v>
      </c>
      <c r="W4936" s="2">
        <f ca="1">N4936+(P4936-N4936)*(1-ERF((T4936-R4936)/(2*SQRT(L4936*'Input Parameters'!$E$31))))</f>
        <v>1.5292803893701001</v>
      </c>
      <c r="X4936">
        <f t="shared" ca="1" si="668"/>
        <v>0</v>
      </c>
      <c r="Y4936" s="7"/>
    </row>
    <row r="4937" spans="1:25" ht="15" customHeight="1" x14ac:dyDescent="0.3">
      <c r="A4937" s="130">
        <v>4930</v>
      </c>
      <c r="B4937" s="10">
        <f t="shared" ca="1" si="669"/>
        <v>0.79657375218168014</v>
      </c>
      <c r="C4937" s="57">
        <f ca="1">_xlfn.NORM.INV(B4937,'Input Parameters'!$E$19,'Input Parameters'!$F$19)</f>
        <v>637.38812508167848</v>
      </c>
      <c r="D4937" s="10">
        <f t="shared" ca="1" si="670"/>
        <v>0.35234781134607729</v>
      </c>
      <c r="E4937" s="59">
        <f ca="1">IF(_xlfn.NORM.INV(D4937,'Input Parameters'!$E$20,'Input Parameters'!$F$20)&lt;3500,3500,IF(_xlfn.NORM.INV(D4937,'Input Parameters'!$E$20,'Input Parameters'!$F$20)&gt;5500,5500,_xlfn.NORM.INV(D4937,'Input Parameters'!$E$20,'Input Parameters'!$F$20)))</f>
        <v>4534.7073138437008</v>
      </c>
      <c r="F4937" s="10">
        <f t="shared" ca="1" si="671"/>
        <v>0.53675119315998687</v>
      </c>
      <c r="G4937" s="61">
        <f ca="1">_xlfn.NORM.INV(F4937,'Input Parameters'!$E$21,'Input Parameters'!$F$21)</f>
        <v>285.57510280193191</v>
      </c>
      <c r="H4937" s="54">
        <f ca="1">EXP(E4937*(1/'Input Parameters'!$E$22-1/G4937))</f>
        <v>0.6687170656769249</v>
      </c>
      <c r="I4937" s="10">
        <f t="shared" ca="1" si="672"/>
        <v>0.11091558355461539</v>
      </c>
      <c r="J4937" s="29">
        <f ca="1">_xlfn.BETA.INV(I4937,'Input Parameters'!$L$24,'Input Parameters'!$M$24,'Input Parameters'!$J$24,'Input Parameters'!$K$24)</f>
        <v>0.40677949887628334</v>
      </c>
      <c r="K4937" s="156">
        <f ca="1">('Input Parameters'!$E$25/'Input Parameters'!$E$31)^$J4937</f>
        <v>5.4038844451379936E-2</v>
      </c>
      <c r="L4937" s="66">
        <f ca="1">$H4937*$C4937*'Input Parameters'!$E$23*K4937</f>
        <v>23.033101862407275</v>
      </c>
      <c r="M4937" s="23">
        <f t="shared" ca="1" si="673"/>
        <v>0.95423279259777161</v>
      </c>
      <c r="N4937" s="15">
        <f ca="1">_xlfn.NORM.INV(M4937,'Input Parameters'!$E$26,'Input Parameters'!$F$26)</f>
        <v>6.9434531097518987E-2</v>
      </c>
      <c r="O4937" s="8">
        <f t="shared" ca="1" si="674"/>
        <v>0.92288568691864048</v>
      </c>
      <c r="P4937" s="29">
        <f ca="1">_xlfn.LOGNORM.INV(O4937,'Input Parameters'!$H$27,'Input Parameters'!$I$27)</f>
        <v>2.6739003226387292</v>
      </c>
      <c r="Q4937" s="10"/>
      <c r="R4937" s="15">
        <f>'Input Parameters'!$E$28</f>
        <v>12.7</v>
      </c>
      <c r="S4937" s="10">
        <f t="shared" ca="1" si="675"/>
        <v>0.93501527776528892</v>
      </c>
      <c r="T4937" s="25">
        <f ca="1">_xlfn.LOGNORM.INV(S4937,'Input Parameters'!$H$29,'Input Parameters'!$I$29)</f>
        <v>69.022926629500617</v>
      </c>
      <c r="U4937" s="10">
        <f t="shared" ca="1" si="676"/>
        <v>0.77561561934601475</v>
      </c>
      <c r="V4937" s="29">
        <f ca="1">IF('Input Parameters'!$D$30="Beta",_xlfn.BETA.INV(U4937,'Input Parameters'!$L$30,'Input Parameters'!$M$30,'Input Parameters'!$J$30,'Input Parameters'!$K$30),IF('Input Parameters'!$D$30="LogNorm",_xlfn.LOGNORM.INV(U4937,'Input Parameters'!$H$30,'Input Parameters'!$I$30)))</f>
        <v>1.3470426018685977</v>
      </c>
      <c r="W4937" s="2">
        <f ca="1">N4937+(P4937-N4937)*(1-ERF((T4937-R4937)/(2*SQRT(L4937*'Input Parameters'!$E$31))))</f>
        <v>1.1284875303619899</v>
      </c>
      <c r="X4937">
        <f t="shared" ref="X4937:X5000" ca="1" si="677">IFERROR(IF(W4937&gt;V4937,0,1),0)</f>
        <v>1</v>
      </c>
      <c r="Y4937" s="7"/>
    </row>
    <row r="4938" spans="1:25" ht="15" customHeight="1" x14ac:dyDescent="0.3">
      <c r="A4938" s="130">
        <v>4931</v>
      </c>
      <c r="B4938" s="10">
        <f t="shared" ca="1" si="669"/>
        <v>0.19070423642711887</v>
      </c>
      <c r="C4938" s="57">
        <f ca="1">_xlfn.NORM.INV(B4938,'Input Parameters'!$E$19,'Input Parameters'!$F$19)</f>
        <v>493.33680494569086</v>
      </c>
      <c r="D4938" s="10">
        <f t="shared" ca="1" si="670"/>
        <v>0.17045604333876374</v>
      </c>
      <c r="E4938" s="59">
        <f ca="1">IF(_xlfn.NORM.INV(D4938,'Input Parameters'!$E$20,'Input Parameters'!$F$20)&lt;3500,3500,IF(_xlfn.NORM.INV(D4938,'Input Parameters'!$E$20,'Input Parameters'!$F$20)&gt;5500,5500,_xlfn.NORM.INV(D4938,'Input Parameters'!$E$20,'Input Parameters'!$F$20)))</f>
        <v>4133.3447531311604</v>
      </c>
      <c r="F4938" s="10">
        <f t="shared" ca="1" si="671"/>
        <v>0.98095818645163846</v>
      </c>
      <c r="G4938" s="61">
        <f ca="1">_xlfn.NORM.INV(F4938,'Input Parameters'!$E$21,'Input Parameters'!$F$21)</f>
        <v>301.15127472456766</v>
      </c>
      <c r="H4938" s="54">
        <f ca="1">EXP(E4938*(1/'Input Parameters'!$E$22-1/G4938))</f>
        <v>1.4649691861823526</v>
      </c>
      <c r="I4938" s="10">
        <f t="shared" ca="1" si="672"/>
        <v>0.55941146626884641</v>
      </c>
      <c r="J4938" s="29">
        <f ca="1">_xlfn.BETA.INV(I4938,'Input Parameters'!$L$24,'Input Parameters'!$M$24,'Input Parameters'!$J$24,'Input Parameters'!$K$24)</f>
        <v>0.6310499152942981</v>
      </c>
      <c r="K4938" s="156">
        <f ca="1">('Input Parameters'!$E$25/'Input Parameters'!$E$31)^$J4938</f>
        <v>1.0814508301202766E-2</v>
      </c>
      <c r="L4938" s="66">
        <f ca="1">$H4938*$C4938*'Input Parameters'!$E$23*K4938</f>
        <v>7.8158962368029536</v>
      </c>
      <c r="M4938" s="23">
        <f t="shared" ca="1" si="673"/>
        <v>0.1351986670271571</v>
      </c>
      <c r="N4938" s="15">
        <f ca="1">_xlfn.NORM.INV(M4938,'Input Parameters'!$E$26,'Input Parameters'!$F$26)</f>
        <v>1.0854891980773839E-2</v>
      </c>
      <c r="O4938" s="8">
        <f t="shared" ca="1" si="674"/>
        <v>0.77080271313245985</v>
      </c>
      <c r="P4938" s="29">
        <f ca="1">_xlfn.LOGNORM.INV(O4938,'Input Parameters'!$H$27,'Input Parameters'!$I$27)</f>
        <v>1.976359503553706</v>
      </c>
      <c r="Q4938" s="10"/>
      <c r="R4938" s="15">
        <f>'Input Parameters'!$E$28</f>
        <v>12.7</v>
      </c>
      <c r="S4938" s="10">
        <f t="shared" ca="1" si="675"/>
        <v>0.94706004273540967</v>
      </c>
      <c r="T4938" s="25">
        <f ca="1">_xlfn.LOGNORM.INV(S4938,'Input Parameters'!$H$29,'Input Parameters'!$I$29)</f>
        <v>69.823948001859719</v>
      </c>
      <c r="U4938" s="10">
        <f t="shared" ca="1" si="676"/>
        <v>0.15993061735464109</v>
      </c>
      <c r="V4938" s="29">
        <f ca="1">IF('Input Parameters'!$D$30="Beta",_xlfn.BETA.INV(U4938,'Input Parameters'!$L$30,'Input Parameters'!$M$30,'Input Parameters'!$J$30,'Input Parameters'!$K$30),IF('Input Parameters'!$D$30="LogNorm",_xlfn.LOGNORM.INV(U4938,'Input Parameters'!$H$30,'Input Parameters'!$I$30)))</f>
        <v>0.6749842935595024</v>
      </c>
      <c r="W4938" s="2">
        <f ca="1">N4938+(P4938-N4938)*(1-ERF((T4938-R4938)/(2*SQRT(L4938*'Input Parameters'!$E$31))))</f>
        <v>0.30274879187562037</v>
      </c>
      <c r="X4938">
        <f t="shared" ca="1" si="677"/>
        <v>1</v>
      </c>
      <c r="Y4938" s="7"/>
    </row>
    <row r="4939" spans="1:25" ht="15" customHeight="1" x14ac:dyDescent="0.3">
      <c r="A4939" s="130">
        <v>4932</v>
      </c>
      <c r="B4939" s="10">
        <f t="shared" ca="1" si="669"/>
        <v>0.29542962960430508</v>
      </c>
      <c r="C4939" s="57">
        <f ca="1">_xlfn.NORM.INV(B4939,'Input Parameters'!$E$19,'Input Parameters'!$F$19)</f>
        <v>521.87353776437294</v>
      </c>
      <c r="D4939" s="10">
        <f t="shared" ca="1" si="670"/>
        <v>0.17576111192575139</v>
      </c>
      <c r="E4939" s="59">
        <f ca="1">IF(_xlfn.NORM.INV(D4939,'Input Parameters'!$E$20,'Input Parameters'!$F$20)&lt;3500,3500,IF(_xlfn.NORM.INV(D4939,'Input Parameters'!$E$20,'Input Parameters'!$F$20)&gt;5500,5500,_xlfn.NORM.INV(D4939,'Input Parameters'!$E$20,'Input Parameters'!$F$20)))</f>
        <v>4147.8514854076193</v>
      </c>
      <c r="F4939" s="10">
        <f t="shared" ca="1" si="671"/>
        <v>0.93236103952924376</v>
      </c>
      <c r="G4939" s="61">
        <f ca="1">_xlfn.NORM.INV(F4939,'Input Parameters'!$E$21,'Input Parameters'!$F$21)</f>
        <v>296.58976447891069</v>
      </c>
      <c r="H4939" s="54">
        <f ca="1">EXP(E4939*(1/'Input Parameters'!$E$22-1/G4939))</f>
        <v>1.1868973205266893</v>
      </c>
      <c r="I4939" s="10">
        <f t="shared" ca="1" si="672"/>
        <v>6.0665890725996041E-3</v>
      </c>
      <c r="J4939" s="29">
        <f ca="1">_xlfn.BETA.INV(I4939,'Input Parameters'!$L$24,'Input Parameters'!$M$24,'Input Parameters'!$J$24,'Input Parameters'!$K$24)</f>
        <v>0.22202085466590862</v>
      </c>
      <c r="K4939" s="156">
        <f ca="1">('Input Parameters'!$E$25/'Input Parameters'!$E$31)^$J4939</f>
        <v>0.20338039281002257</v>
      </c>
      <c r="L4939" s="66">
        <f ca="1">$H4939*$C4939*'Input Parameters'!$E$23*K4939</f>
        <v>125.97591086209594</v>
      </c>
      <c r="M4939" s="23">
        <f t="shared" ca="1" si="673"/>
        <v>0.6601524403271416</v>
      </c>
      <c r="N4939" s="15">
        <f ca="1">_xlfn.NORM.INV(M4939,'Input Parameters'!$E$26,'Input Parameters'!$F$26)</f>
        <v>4.2670463249357499E-2</v>
      </c>
      <c r="O4939" s="8">
        <f t="shared" ca="1" si="674"/>
        <v>0.67510906598416676</v>
      </c>
      <c r="P4939" s="29">
        <f ca="1">_xlfn.LOGNORM.INV(O4939,'Input Parameters'!$H$27,'Input Parameters'!$I$27)</f>
        <v>1.7403658173112135</v>
      </c>
      <c r="Q4939" s="10"/>
      <c r="R4939" s="15">
        <f>'Input Parameters'!$E$28</f>
        <v>12.7</v>
      </c>
      <c r="S4939" s="10">
        <f t="shared" ca="1" si="675"/>
        <v>0.74750331172343321</v>
      </c>
      <c r="T4939" s="25">
        <f ca="1">_xlfn.LOGNORM.INV(S4939,'Input Parameters'!$H$29,'Input Parameters'!$I$29)</f>
        <v>62.757583783540291</v>
      </c>
      <c r="U4939" s="10">
        <f t="shared" ca="1" si="676"/>
        <v>0.23176186795082487</v>
      </c>
      <c r="V4939" s="29">
        <f ca="1">IF('Input Parameters'!$D$30="Beta",_xlfn.BETA.INV(U4939,'Input Parameters'!$L$30,'Input Parameters'!$M$30,'Input Parameters'!$J$30,'Input Parameters'!$K$30),IF('Input Parameters'!$D$30="LogNorm",_xlfn.LOGNORM.INV(U4939,'Input Parameters'!$H$30,'Input Parameters'!$I$30)))</f>
        <v>0.74836007410672345</v>
      </c>
      <c r="W4939" s="2">
        <f ca="1">N4939+(P4939-N4939)*(1-ERF((T4939-R4939)/(2*SQRT(L4939*'Input Parameters'!$E$31))))</f>
        <v>1.3201621770130851</v>
      </c>
      <c r="X4939">
        <f t="shared" ca="1" si="677"/>
        <v>0</v>
      </c>
      <c r="Y4939" s="7"/>
    </row>
    <row r="4940" spans="1:25" ht="15" customHeight="1" x14ac:dyDescent="0.3">
      <c r="A4940" s="130">
        <v>4933</v>
      </c>
      <c r="B4940" s="10">
        <f t="shared" ca="1" si="669"/>
        <v>0.56983159419074603</v>
      </c>
      <c r="C4940" s="57">
        <f ca="1">_xlfn.NORM.INV(B4940,'Input Parameters'!$E$19,'Input Parameters'!$F$19)</f>
        <v>582.16738909675928</v>
      </c>
      <c r="D4940" s="10">
        <f t="shared" ca="1" si="670"/>
        <v>7.777560854903709E-2</v>
      </c>
      <c r="E4940" s="59">
        <f ca="1">IF(_xlfn.NORM.INV(D4940,'Input Parameters'!$E$20,'Input Parameters'!$F$20)&lt;3500,3500,IF(_xlfn.NORM.INV(D4940,'Input Parameters'!$E$20,'Input Parameters'!$F$20)&gt;5500,5500,_xlfn.NORM.INV(D4940,'Input Parameters'!$E$20,'Input Parameters'!$F$20)))</f>
        <v>3805.8642171926117</v>
      </c>
      <c r="F4940" s="10">
        <f t="shared" ca="1" si="671"/>
        <v>0.39278220753997595</v>
      </c>
      <c r="G4940" s="61">
        <f ca="1">_xlfn.NORM.INV(F4940,'Input Parameters'!$E$21,'Input Parameters'!$F$21)</f>
        <v>282.71149114689257</v>
      </c>
      <c r="H4940" s="54">
        <f ca="1">EXP(E4940*(1/'Input Parameters'!$E$22-1/G4940))</f>
        <v>0.62331090412080548</v>
      </c>
      <c r="I4940" s="10">
        <f t="shared" ca="1" si="672"/>
        <v>0.51913903061996458</v>
      </c>
      <c r="J4940" s="29">
        <f ca="1">_xlfn.BETA.INV(I4940,'Input Parameters'!$L$24,'Input Parameters'!$M$24,'Input Parameters'!$J$24,'Input Parameters'!$K$24)</f>
        <v>0.61487428040648828</v>
      </c>
      <c r="K4940" s="156">
        <f ca="1">('Input Parameters'!$E$25/'Input Parameters'!$E$31)^$J4940</f>
        <v>1.2145093763032988E-2</v>
      </c>
      <c r="L4940" s="66">
        <f ca="1">$H4940*$C4940*'Input Parameters'!$E$23*K4940</f>
        <v>4.4071057395214437</v>
      </c>
      <c r="M4940" s="23">
        <f t="shared" ca="1" si="673"/>
        <v>0.58497288636028622</v>
      </c>
      <c r="N4940" s="15">
        <f ca="1">_xlfn.NORM.INV(M4940,'Input Parameters'!$E$26,'Input Parameters'!$F$26)</f>
        <v>3.8507272421205482E-2</v>
      </c>
      <c r="O4940" s="8">
        <f t="shared" ca="1" si="674"/>
        <v>0.59472645797439316</v>
      </c>
      <c r="P4940" s="29">
        <f ca="1">_xlfn.LOGNORM.INV(O4940,'Input Parameters'!$H$27,'Input Parameters'!$I$27)</f>
        <v>1.5829129487853917</v>
      </c>
      <c r="Q4940" s="10"/>
      <c r="R4940" s="15">
        <f>'Input Parameters'!$E$28</f>
        <v>12.7</v>
      </c>
      <c r="S4940" s="10">
        <f t="shared" ca="1" si="675"/>
        <v>0.47064077400542781</v>
      </c>
      <c r="T4940" s="25">
        <f ca="1">_xlfn.LOGNORM.INV(S4940,'Input Parameters'!$H$29,'Input Parameters'!$I$29)</f>
        <v>57.752237650162186</v>
      </c>
      <c r="U4940" s="10">
        <f t="shared" ca="1" si="676"/>
        <v>0.45413206984804666</v>
      </c>
      <c r="V4940" s="29">
        <f ca="1">IF('Input Parameters'!$D$30="Beta",_xlfn.BETA.INV(U4940,'Input Parameters'!$L$30,'Input Parameters'!$M$30,'Input Parameters'!$J$30,'Input Parameters'!$K$30),IF('Input Parameters'!$D$30="LogNorm",_xlfn.LOGNORM.INV(U4940,'Input Parameters'!$H$30,'Input Parameters'!$I$30)))</f>
        <v>0.95481944993751156</v>
      </c>
      <c r="W4940" s="2">
        <f ca="1">N4940+(P4940-N4940)*(1-ERF((T4940-R4940)/(2*SQRT(L4940*'Input Parameters'!$E$31))))</f>
        <v>0.23795812001654087</v>
      </c>
      <c r="X4940">
        <f t="shared" ca="1" si="677"/>
        <v>1</v>
      </c>
      <c r="Y4940" s="7"/>
    </row>
    <row r="4941" spans="1:25" ht="15" customHeight="1" x14ac:dyDescent="0.3">
      <c r="A4941" s="130">
        <v>4934</v>
      </c>
      <c r="B4941" s="10">
        <f t="shared" ca="1" si="669"/>
        <v>0.15052194669843211</v>
      </c>
      <c r="C4941" s="57">
        <f ca="1">_xlfn.NORM.INV(B4941,'Input Parameters'!$E$19,'Input Parameters'!$F$19)</f>
        <v>479.91032042437854</v>
      </c>
      <c r="D4941" s="10">
        <f t="shared" ca="1" si="670"/>
        <v>0.97133483868942394</v>
      </c>
      <c r="E4941" s="59">
        <f ca="1">IF(_xlfn.NORM.INV(D4941,'Input Parameters'!$E$20,'Input Parameters'!$F$20)&lt;3500,3500,IF(_xlfn.NORM.INV(D4941,'Input Parameters'!$E$20,'Input Parameters'!$F$20)&gt;5500,5500,_xlfn.NORM.INV(D4941,'Input Parameters'!$E$20,'Input Parameters'!$F$20)))</f>
        <v>5500</v>
      </c>
      <c r="F4941" s="10">
        <f t="shared" ca="1" si="671"/>
        <v>0.88937444747147731</v>
      </c>
      <c r="G4941" s="61">
        <f ca="1">_xlfn.NORM.INV(F4941,'Input Parameters'!$E$21,'Input Parameters'!$F$21)</f>
        <v>294.46441570624279</v>
      </c>
      <c r="H4941" s="54">
        <f ca="1">EXP(E4941*(1/'Input Parameters'!$E$22-1/G4941))</f>
        <v>1.0978488177744588</v>
      </c>
      <c r="I4941" s="10">
        <f t="shared" ca="1" si="672"/>
        <v>0.47521880590088217</v>
      </c>
      <c r="J4941" s="29">
        <f ca="1">_xlfn.BETA.INV(I4941,'Input Parameters'!$L$24,'Input Parameters'!$M$24,'Input Parameters'!$J$24,'Input Parameters'!$K$24)</f>
        <v>0.59711996011237489</v>
      </c>
      <c r="K4941" s="156">
        <f ca="1">('Input Parameters'!$E$25/'Input Parameters'!$E$31)^$J4941</f>
        <v>1.3794731538594715E-2</v>
      </c>
      <c r="L4941" s="66">
        <f ca="1">$H4941*$C4941*'Input Parameters'!$E$23*K4941</f>
        <v>7.2680161063603963</v>
      </c>
      <c r="M4941" s="23">
        <f t="shared" ca="1" si="673"/>
        <v>0.43127950086712485</v>
      </c>
      <c r="N4941" s="15">
        <f ca="1">_xlfn.NORM.INV(M4941,'Input Parameters'!$E$26,'Input Parameters'!$F$26)</f>
        <v>3.0364530686193131E-2</v>
      </c>
      <c r="O4941" s="8">
        <f t="shared" ca="1" si="674"/>
        <v>0.36981031006251874</v>
      </c>
      <c r="P4941" s="29">
        <f ca="1">_xlfn.LOGNORM.INV(O4941,'Input Parameters'!$H$27,'Input Parameters'!$I$27)</f>
        <v>1.2289670954423542</v>
      </c>
      <c r="Q4941" s="10"/>
      <c r="R4941" s="15">
        <f>'Input Parameters'!$E$28</f>
        <v>12.7</v>
      </c>
      <c r="S4941" s="10">
        <f t="shared" ca="1" si="675"/>
        <v>9.3650411459650029E-2</v>
      </c>
      <c r="T4941" s="25">
        <f ca="1">_xlfn.LOGNORM.INV(S4941,'Input Parameters'!$H$29,'Input Parameters'!$I$29)</f>
        <v>50.218719946648925</v>
      </c>
      <c r="U4941" s="10">
        <f t="shared" ca="1" si="676"/>
        <v>0.4913909567359076</v>
      </c>
      <c r="V4941" s="29">
        <f ca="1">IF('Input Parameters'!$D$30="Beta",_xlfn.BETA.INV(U4941,'Input Parameters'!$L$30,'Input Parameters'!$M$30,'Input Parameters'!$J$30,'Input Parameters'!$K$30),IF('Input Parameters'!$D$30="LogNorm",_xlfn.LOGNORM.INV(U4941,'Input Parameters'!$H$30,'Input Parameters'!$I$30)))</f>
        <v>0.99073941757953821</v>
      </c>
      <c r="W4941" s="2">
        <f ca="1">N4941+(P4941-N4941)*(1-ERF((T4941-R4941)/(2*SQRT(L4941*'Input Parameters'!$E$31))))</f>
        <v>0.42000879189682427</v>
      </c>
      <c r="X4941">
        <f t="shared" ca="1" si="677"/>
        <v>1</v>
      </c>
      <c r="Y4941" s="7"/>
    </row>
    <row r="4942" spans="1:25" ht="15" customHeight="1" x14ac:dyDescent="0.3">
      <c r="A4942" s="130">
        <v>4935</v>
      </c>
      <c r="B4942" s="10">
        <f t="shared" ca="1" si="669"/>
        <v>0.63736269729840911</v>
      </c>
      <c r="C4942" s="57">
        <f ca="1">_xlfn.NORM.INV(B4942,'Input Parameters'!$E$19,'Input Parameters'!$F$19)</f>
        <v>596.99484071510255</v>
      </c>
      <c r="D4942" s="10">
        <f t="shared" ca="1" si="670"/>
        <v>0.84232175376575036</v>
      </c>
      <c r="E4942" s="59">
        <f ca="1">IF(_xlfn.NORM.INV(D4942,'Input Parameters'!$E$20,'Input Parameters'!$F$20)&lt;3500,3500,IF(_xlfn.NORM.INV(D4942,'Input Parameters'!$E$20,'Input Parameters'!$F$20)&gt;5500,5500,_xlfn.NORM.INV(D4942,'Input Parameters'!$E$20,'Input Parameters'!$F$20)))</f>
        <v>5500</v>
      </c>
      <c r="F4942" s="10">
        <f t="shared" ca="1" si="671"/>
        <v>4.9085080014539817E-2</v>
      </c>
      <c r="G4942" s="61">
        <f ca="1">_xlfn.NORM.INV(F4942,'Input Parameters'!$E$21,'Input Parameters'!$F$21)</f>
        <v>271.85120949905291</v>
      </c>
      <c r="H4942" s="54">
        <f ca="1">EXP(E4942*(1/'Input Parameters'!$E$22-1/G4942))</f>
        <v>0.23216095499270864</v>
      </c>
      <c r="I4942" s="10">
        <f t="shared" ca="1" si="672"/>
        <v>0.68784279555915451</v>
      </c>
      <c r="J4942" s="29">
        <f ca="1">_xlfn.BETA.INV(I4942,'Input Parameters'!$L$24,'Input Parameters'!$M$24,'Input Parameters'!$J$24,'Input Parameters'!$K$24)</f>
        <v>0.68367028996884727</v>
      </c>
      <c r="K4942" s="156">
        <f ca="1">('Input Parameters'!$E$25/'Input Parameters'!$E$31)^$J4942</f>
        <v>7.4143241472434283E-3</v>
      </c>
      <c r="L4942" s="66">
        <f ca="1">$H4942*$C4942*'Input Parameters'!$E$23*K4942</f>
        <v>1.0276171143031649</v>
      </c>
      <c r="M4942" s="23">
        <f t="shared" ca="1" si="673"/>
        <v>0.85489987488651198</v>
      </c>
      <c r="N4942" s="15">
        <f ca="1">_xlfn.NORM.INV(M4942,'Input Parameters'!$E$26,'Input Parameters'!$F$26)</f>
        <v>5.621133093255918E-2</v>
      </c>
      <c r="O4942" s="8">
        <f t="shared" ca="1" si="674"/>
        <v>0.80621871489540797</v>
      </c>
      <c r="P4942" s="29">
        <f ca="1">_xlfn.LOGNORM.INV(O4942,'Input Parameters'!$H$27,'Input Parameters'!$I$27)</f>
        <v>2.0864735567653709</v>
      </c>
      <c r="Q4942" s="10"/>
      <c r="R4942" s="15">
        <f>'Input Parameters'!$E$28</f>
        <v>12.7</v>
      </c>
      <c r="S4942" s="10">
        <f t="shared" ca="1" si="675"/>
        <v>0.47929083413599438</v>
      </c>
      <c r="T4942" s="25">
        <f ca="1">_xlfn.LOGNORM.INV(S4942,'Input Parameters'!$H$29,'Input Parameters'!$I$29)</f>
        <v>57.893279740648637</v>
      </c>
      <c r="U4942" s="10">
        <f t="shared" ca="1" si="676"/>
        <v>0.19708557021411599</v>
      </c>
      <c r="V4942" s="29">
        <f ca="1">IF('Input Parameters'!$D$30="Beta",_xlfn.BETA.INV(U4942,'Input Parameters'!$L$30,'Input Parameters'!$M$30,'Input Parameters'!$J$30,'Input Parameters'!$K$30),IF('Input Parameters'!$D$30="LogNorm",_xlfn.LOGNORM.INV(U4942,'Input Parameters'!$H$30,'Input Parameters'!$I$30)))</f>
        <v>0.71404716822071423</v>
      </c>
      <c r="W4942" s="2">
        <f ca="1">N4942+(P4942-N4942)*(1-ERF((T4942-R4942)/(2*SQRT(L4942*'Input Parameters'!$E$31))))</f>
        <v>5.9498867814500152E-2</v>
      </c>
      <c r="X4942">
        <f t="shared" ca="1" si="677"/>
        <v>1</v>
      </c>
      <c r="Y4942" s="7"/>
    </row>
    <row r="4943" spans="1:25" ht="15" customHeight="1" x14ac:dyDescent="0.3">
      <c r="A4943" s="130">
        <v>4936</v>
      </c>
      <c r="B4943" s="10">
        <f t="shared" ca="1" si="669"/>
        <v>0.32370425043386386</v>
      </c>
      <c r="C4943" s="57">
        <f ca="1">_xlfn.NORM.INV(B4943,'Input Parameters'!$E$19,'Input Parameters'!$F$19)</f>
        <v>528.65263210314197</v>
      </c>
      <c r="D4943" s="10">
        <f t="shared" ca="1" si="670"/>
        <v>0.45376827037491918</v>
      </c>
      <c r="E4943" s="59">
        <f ca="1">IF(_xlfn.NORM.INV(D4943,'Input Parameters'!$E$20,'Input Parameters'!$F$20)&lt;3500,3500,IF(_xlfn.NORM.INV(D4943,'Input Parameters'!$E$20,'Input Parameters'!$F$20)&gt;5500,5500,_xlfn.NORM.INV(D4943,'Input Parameters'!$E$20,'Input Parameters'!$F$20)))</f>
        <v>4718.6975420866711</v>
      </c>
      <c r="F4943" s="10">
        <f t="shared" ca="1" si="671"/>
        <v>0.61617827491590316</v>
      </c>
      <c r="G4943" s="61">
        <f ca="1">_xlfn.NORM.INV(F4943,'Input Parameters'!$E$21,'Input Parameters'!$F$21)</f>
        <v>287.17230586806954</v>
      </c>
      <c r="H4943" s="54">
        <f ca="1">EXP(E4943*(1/'Input Parameters'!$E$22-1/G4943))</f>
        <v>0.72121350138605</v>
      </c>
      <c r="I4943" s="10">
        <f t="shared" ca="1" si="672"/>
        <v>0.65198091707007577</v>
      </c>
      <c r="J4943" s="29">
        <f ca="1">_xlfn.BETA.INV(I4943,'Input Parameters'!$L$24,'Input Parameters'!$M$24,'Input Parameters'!$J$24,'Input Parameters'!$K$24)</f>
        <v>0.66863869681866572</v>
      </c>
      <c r="K4943" s="156">
        <f ca="1">('Input Parameters'!$E$25/'Input Parameters'!$E$31)^$J4943</f>
        <v>8.2585058026497064E-3</v>
      </c>
      <c r="L4943" s="66">
        <f ca="1">$H4943*$C4943*'Input Parameters'!$E$23*K4943</f>
        <v>3.1487321999013873</v>
      </c>
      <c r="M4943" s="23">
        <f t="shared" ca="1" si="673"/>
        <v>0.54811227510726568</v>
      </c>
      <c r="N4943" s="15">
        <f ca="1">_xlfn.NORM.INV(M4943,'Input Parameters'!$E$26,'Input Parameters'!$F$26)</f>
        <v>3.6538761932377102E-2</v>
      </c>
      <c r="O4943" s="8">
        <f t="shared" ca="1" si="674"/>
        <v>0.50626991643656272</v>
      </c>
      <c r="P4943" s="29">
        <f ca="1">_xlfn.LOGNORM.INV(O4943,'Input Parameters'!$H$27,'Input Parameters'!$I$27)</f>
        <v>1.4335663162776906</v>
      </c>
      <c r="Q4943" s="10"/>
      <c r="R4943" s="15">
        <f>'Input Parameters'!$E$28</f>
        <v>12.7</v>
      </c>
      <c r="S4943" s="10">
        <f t="shared" ca="1" si="675"/>
        <v>0.12158788783417607</v>
      </c>
      <c r="T4943" s="25">
        <f ca="1">_xlfn.LOGNORM.INV(S4943,'Input Parameters'!$H$29,'Input Parameters'!$I$29)</f>
        <v>51.080333440502223</v>
      </c>
      <c r="U4943" s="10">
        <f t="shared" ca="1" si="676"/>
        <v>0.58795542663963396</v>
      </c>
      <c r="V4943" s="29">
        <f ca="1">IF('Input Parameters'!$D$30="Beta",_xlfn.BETA.INV(U4943,'Input Parameters'!$L$30,'Input Parameters'!$M$30,'Input Parameters'!$J$30,'Input Parameters'!$K$30),IF('Input Parameters'!$D$30="LogNorm",_xlfn.LOGNORM.INV(U4943,'Input Parameters'!$H$30,'Input Parameters'!$I$30)))</f>
        <v>1.0907498247717617</v>
      </c>
      <c r="W4943" s="2">
        <f ca="1">N4943+(P4943-N4943)*(1-ERF((T4943-R4943)/(2*SQRT(L4943*'Input Parameters'!$E$31))))</f>
        <v>0.21278933280735132</v>
      </c>
      <c r="X4943">
        <f t="shared" ca="1" si="677"/>
        <v>1</v>
      </c>
      <c r="Y4943" s="7"/>
    </row>
    <row r="4944" spans="1:25" ht="15" customHeight="1" x14ac:dyDescent="0.3">
      <c r="A4944" s="130">
        <v>4937</v>
      </c>
      <c r="B4944" s="10">
        <f t="shared" ca="1" si="669"/>
        <v>0.72757017067011398</v>
      </c>
      <c r="C4944" s="57">
        <f ca="1">_xlfn.NORM.INV(B4944,'Input Parameters'!$E$19,'Input Parameters'!$F$19)</f>
        <v>618.46311736861094</v>
      </c>
      <c r="D4944" s="10">
        <f t="shared" ca="1" si="670"/>
        <v>0.67179815917520325</v>
      </c>
      <c r="E4944" s="59">
        <f ca="1">IF(_xlfn.NORM.INV(D4944,'Input Parameters'!$E$20,'Input Parameters'!$F$20)&lt;3500,3500,IF(_xlfn.NORM.INV(D4944,'Input Parameters'!$E$20,'Input Parameters'!$F$20)&gt;5500,5500,_xlfn.NORM.INV(D4944,'Input Parameters'!$E$20,'Input Parameters'!$F$20)))</f>
        <v>5111.418707261656</v>
      </c>
      <c r="F4944" s="10">
        <f t="shared" ca="1" si="671"/>
        <v>0.12404657880077163</v>
      </c>
      <c r="G4944" s="61">
        <f ca="1">_xlfn.NORM.INV(F4944,'Input Parameters'!$E$21,'Input Parameters'!$F$21)</f>
        <v>275.77175242081529</v>
      </c>
      <c r="H4944" s="54">
        <f ca="1">EXP(E4944*(1/'Input Parameters'!$E$22-1/G4944))</f>
        <v>0.33626825101279739</v>
      </c>
      <c r="I4944" s="10">
        <f t="shared" ca="1" si="672"/>
        <v>0.87452182946586487</v>
      </c>
      <c r="J4944" s="29">
        <f ca="1">_xlfn.BETA.INV(I4944,'Input Parameters'!$L$24,'Input Parameters'!$M$24,'Input Parameters'!$J$24,'Input Parameters'!$K$24)</f>
        <v>0.77580382215992016</v>
      </c>
      <c r="K4944" s="156">
        <f ca="1">('Input Parameters'!$E$25/'Input Parameters'!$E$31)^$J4944</f>
        <v>3.8285629900226691E-3</v>
      </c>
      <c r="L4944" s="66">
        <f ca="1">$H4944*$C4944*'Input Parameters'!$E$23*K4944</f>
        <v>0.79622437207698105</v>
      </c>
      <c r="M4944" s="23">
        <f t="shared" ca="1" si="673"/>
        <v>0.20721813195965122</v>
      </c>
      <c r="N4944" s="15">
        <f ca="1">_xlfn.NORM.INV(M4944,'Input Parameters'!$E$26,'Input Parameters'!$F$26)</f>
        <v>1.6861654707968507E-2</v>
      </c>
      <c r="O4944" s="8">
        <f t="shared" ca="1" si="674"/>
        <v>0.63749262466517898</v>
      </c>
      <c r="P4944" s="29">
        <f ca="1">_xlfn.LOGNORM.INV(O4944,'Input Parameters'!$H$27,'Input Parameters'!$I$27)</f>
        <v>1.663354656218373</v>
      </c>
      <c r="Q4944" s="10"/>
      <c r="R4944" s="15">
        <f>'Input Parameters'!$E$28</f>
        <v>12.7</v>
      </c>
      <c r="S4944" s="10">
        <f t="shared" ca="1" si="675"/>
        <v>0.81670343440030402</v>
      </c>
      <c r="T4944" s="25">
        <f ca="1">_xlfn.LOGNORM.INV(S4944,'Input Parameters'!$H$29,'Input Parameters'!$I$29)</f>
        <v>64.444254231361242</v>
      </c>
      <c r="U4944" s="10">
        <f t="shared" ca="1" si="676"/>
        <v>0.41433460870176242</v>
      </c>
      <c r="V4944" s="29">
        <f ca="1">IF('Input Parameters'!$D$30="Beta",_xlfn.BETA.INV(U4944,'Input Parameters'!$L$30,'Input Parameters'!$M$30,'Input Parameters'!$J$30,'Input Parameters'!$K$30),IF('Input Parameters'!$D$30="LogNorm",_xlfn.LOGNORM.INV(U4944,'Input Parameters'!$H$30,'Input Parameters'!$I$30)))</f>
        <v>0.91747216477887372</v>
      </c>
      <c r="W4944" s="2">
        <f ca="1">N4944+(P4944-N4944)*(1-ERF((T4944-R4944)/(2*SQRT(L4944*'Input Parameters'!$E$31))))</f>
        <v>1.6929553311822443E-2</v>
      </c>
      <c r="X4944">
        <f t="shared" ca="1" si="677"/>
        <v>1</v>
      </c>
      <c r="Y4944" s="7"/>
    </row>
    <row r="4945" spans="1:25" ht="15" customHeight="1" x14ac:dyDescent="0.3">
      <c r="A4945" s="130">
        <v>4938</v>
      </c>
      <c r="B4945" s="10">
        <f t="shared" ca="1" si="669"/>
        <v>0.5454456588869403</v>
      </c>
      <c r="C4945" s="57">
        <f ca="1">_xlfn.NORM.INV(B4945,'Input Parameters'!$E$19,'Input Parameters'!$F$19)</f>
        <v>576.94676279707573</v>
      </c>
      <c r="D4945" s="10">
        <f t="shared" ca="1" si="670"/>
        <v>0.23275730074804046</v>
      </c>
      <c r="E4945" s="59">
        <f ca="1">IF(_xlfn.NORM.INV(D4945,'Input Parameters'!$E$20,'Input Parameters'!$F$20)&lt;3500,3500,IF(_xlfn.NORM.INV(D4945,'Input Parameters'!$E$20,'Input Parameters'!$F$20)&gt;5500,5500,_xlfn.NORM.INV(D4945,'Input Parameters'!$E$20,'Input Parameters'!$F$20)))</f>
        <v>4289.1424698080755</v>
      </c>
      <c r="F4945" s="10">
        <f t="shared" ca="1" si="671"/>
        <v>0.82436415345497804</v>
      </c>
      <c r="G4945" s="61">
        <f ca="1">_xlfn.NORM.INV(F4945,'Input Parameters'!$E$21,'Input Parameters'!$F$21)</f>
        <v>292.17650609530136</v>
      </c>
      <c r="H4945" s="54">
        <f ca="1">EXP(E4945*(1/'Input Parameters'!$E$22-1/G4945))</f>
        <v>0.95958063461141263</v>
      </c>
      <c r="I4945" s="10">
        <f t="shared" ca="1" si="672"/>
        <v>0.59225562481223848</v>
      </c>
      <c r="J4945" s="29">
        <f ca="1">_xlfn.BETA.INV(I4945,'Input Parameters'!$L$24,'Input Parameters'!$M$24,'Input Parameters'!$J$24,'Input Parameters'!$K$24)</f>
        <v>0.64426757951362146</v>
      </c>
      <c r="K4945" s="156">
        <f ca="1">('Input Parameters'!$E$25/'Input Parameters'!$E$31)^$J4945</f>
        <v>9.8362156506332284E-3</v>
      </c>
      <c r="L4945" s="66">
        <f ca="1">$H4945*$C4945*'Input Parameters'!$E$23*K4945</f>
        <v>5.4455939795303152</v>
      </c>
      <c r="M4945" s="23">
        <f t="shared" ca="1" si="673"/>
        <v>1.0098478930756216E-2</v>
      </c>
      <c r="N4945" s="15">
        <f ca="1">_xlfn.NORM.INV(M4945,'Input Parameters'!$E$26,'Input Parameters'!$F$26)</f>
        <v>-1.477604235367036E-2</v>
      </c>
      <c r="O4945" s="8">
        <f t="shared" ca="1" si="674"/>
        <v>0.23338202866573776</v>
      </c>
      <c r="P4945" s="29">
        <f ca="1">_xlfn.LOGNORM.INV(O4945,'Input Parameters'!$H$27,'Input Parameters'!$I$27)</f>
        <v>1.0317387271418761</v>
      </c>
      <c r="Q4945" s="10"/>
      <c r="R4945" s="15">
        <f>'Input Parameters'!$E$28</f>
        <v>12.7</v>
      </c>
      <c r="S4945" s="10">
        <f t="shared" ca="1" si="675"/>
        <v>0.10162889335948877</v>
      </c>
      <c r="T4945" s="25">
        <f ca="1">_xlfn.LOGNORM.INV(S4945,'Input Parameters'!$H$29,'Input Parameters'!$I$29)</f>
        <v>50.480344079774753</v>
      </c>
      <c r="U4945" s="10">
        <f t="shared" ca="1" si="676"/>
        <v>0.97362111157801146</v>
      </c>
      <c r="V4945" s="29">
        <f ca="1">IF('Input Parameters'!$D$30="Beta",_xlfn.BETA.INV(U4945,'Input Parameters'!$L$30,'Input Parameters'!$M$30,'Input Parameters'!$J$30,'Input Parameters'!$K$30),IF('Input Parameters'!$D$30="LogNorm",_xlfn.LOGNORM.INV(U4945,'Input Parameters'!$H$30,'Input Parameters'!$I$30)))</f>
        <v>2.144731269866516</v>
      </c>
      <c r="W4945" s="2">
        <f ca="1">N4945+(P4945-N4945)*(1-ERF((T4945-R4945)/(2*SQRT(L4945*'Input Parameters'!$E$31))))</f>
        <v>0.24925280775242264</v>
      </c>
      <c r="X4945">
        <f t="shared" ca="1" si="677"/>
        <v>1</v>
      </c>
      <c r="Y4945" s="7"/>
    </row>
    <row r="4946" spans="1:25" ht="15" customHeight="1" x14ac:dyDescent="0.3">
      <c r="A4946" s="130">
        <v>4939</v>
      </c>
      <c r="B4946" s="10">
        <f t="shared" ca="1" si="669"/>
        <v>0.21071340577616482</v>
      </c>
      <c r="C4946" s="57">
        <f ca="1">_xlfn.NORM.INV(B4946,'Input Parameters'!$E$19,'Input Parameters'!$F$19)</f>
        <v>499.36636539528951</v>
      </c>
      <c r="D4946" s="10">
        <f t="shared" ca="1" si="670"/>
        <v>0.3157224924240436</v>
      </c>
      <c r="E4946" s="59">
        <f ca="1">IF(_xlfn.NORM.INV(D4946,'Input Parameters'!$E$20,'Input Parameters'!$F$20)&lt;3500,3500,IF(_xlfn.NORM.INV(D4946,'Input Parameters'!$E$20,'Input Parameters'!$F$20)&gt;5500,5500,_xlfn.NORM.INV(D4946,'Input Parameters'!$E$20,'Input Parameters'!$F$20)))</f>
        <v>4464.2141900894376</v>
      </c>
      <c r="F4946" s="10">
        <f t="shared" ca="1" si="671"/>
        <v>0.65585943334812069</v>
      </c>
      <c r="G4946" s="61">
        <f ca="1">_xlfn.NORM.INV(F4946,'Input Parameters'!$E$21,'Input Parameters'!$F$21)</f>
        <v>288.00334389054791</v>
      </c>
      <c r="H4946" s="54">
        <f ca="1">EXP(E4946*(1/'Input Parameters'!$E$22-1/G4946))</f>
        <v>0.7677141328568845</v>
      </c>
      <c r="I4946" s="10">
        <f t="shared" ca="1" si="672"/>
        <v>0.40882729380476568</v>
      </c>
      <c r="J4946" s="29">
        <f ca="1">_xlfn.BETA.INV(I4946,'Input Parameters'!$L$24,'Input Parameters'!$M$24,'Input Parameters'!$J$24,'Input Parameters'!$K$24)</f>
        <v>0.56965592709794011</v>
      </c>
      <c r="K4946" s="156">
        <f ca="1">('Input Parameters'!$E$25/'Input Parameters'!$E$31)^$J4946</f>
        <v>1.6798696570222545E-2</v>
      </c>
      <c r="L4946" s="66">
        <f ca="1">$H4946*$C4946*'Input Parameters'!$E$23*K4946</f>
        <v>6.4401266552703529</v>
      </c>
      <c r="M4946" s="23">
        <f t="shared" ca="1" si="673"/>
        <v>0.81142661218881129</v>
      </c>
      <c r="N4946" s="15">
        <f ca="1">_xlfn.NORM.INV(M4946,'Input Parameters'!$E$26,'Input Parameters'!$F$26)</f>
        <v>5.2546478735431196E-2</v>
      </c>
      <c r="O4946" s="8">
        <f t="shared" ca="1" si="674"/>
        <v>0.34068170977061785</v>
      </c>
      <c r="P4946" s="29">
        <f ca="1">_xlfn.LOGNORM.INV(O4946,'Input Parameters'!$H$27,'Input Parameters'!$I$27)</f>
        <v>1.1871511977380971</v>
      </c>
      <c r="Q4946" s="10"/>
      <c r="R4946" s="15">
        <f>'Input Parameters'!$E$28</f>
        <v>12.7</v>
      </c>
      <c r="S4946" s="10">
        <f t="shared" ca="1" si="675"/>
        <v>0.23628276756078648</v>
      </c>
      <c r="T4946" s="25">
        <f ca="1">_xlfn.LOGNORM.INV(S4946,'Input Parameters'!$H$29,'Input Parameters'!$I$29)</f>
        <v>53.719977087493724</v>
      </c>
      <c r="U4946" s="10">
        <f t="shared" ca="1" si="676"/>
        <v>0.45188941053924769</v>
      </c>
      <c r="V4946" s="29">
        <f ca="1">IF('Input Parameters'!$D$30="Beta",_xlfn.BETA.INV(U4946,'Input Parameters'!$L$30,'Input Parameters'!$M$30,'Input Parameters'!$J$30,'Input Parameters'!$K$30),IF('Input Parameters'!$D$30="LogNorm",_xlfn.LOGNORM.INV(U4946,'Input Parameters'!$H$30,'Input Parameters'!$I$30)))</f>
        <v>0.95269035967819782</v>
      </c>
      <c r="W4946" s="2">
        <f ca="1">N4946+(P4946-N4946)*(1-ERF((T4946-R4946)/(2*SQRT(L4946*'Input Parameters'!$E$31))))</f>
        <v>0.33966139944224483</v>
      </c>
      <c r="X4946">
        <f t="shared" ca="1" si="677"/>
        <v>1</v>
      </c>
      <c r="Y4946" s="7"/>
    </row>
    <row r="4947" spans="1:25" ht="15" customHeight="1" x14ac:dyDescent="0.3">
      <c r="A4947" s="130">
        <v>4940</v>
      </c>
      <c r="B4947" s="10">
        <f t="shared" ca="1" si="669"/>
        <v>0.85395601477500838</v>
      </c>
      <c r="C4947" s="57">
        <f ca="1">_xlfn.NORM.INV(B4947,'Input Parameters'!$E$19,'Input Parameters'!$F$19)</f>
        <v>656.32516329434452</v>
      </c>
      <c r="D4947" s="10">
        <f t="shared" ca="1" si="670"/>
        <v>0.54219606002506371</v>
      </c>
      <c r="E4947" s="59">
        <f ca="1">IF(_xlfn.NORM.INV(D4947,'Input Parameters'!$E$20,'Input Parameters'!$F$20)&lt;3500,3500,IF(_xlfn.NORM.INV(D4947,'Input Parameters'!$E$20,'Input Parameters'!$F$20)&gt;5500,5500,_xlfn.NORM.INV(D4947,'Input Parameters'!$E$20,'Input Parameters'!$F$20)))</f>
        <v>4874.1774778494027</v>
      </c>
      <c r="F4947" s="10">
        <f t="shared" ca="1" si="671"/>
        <v>0.77729663714672448</v>
      </c>
      <c r="G4947" s="61">
        <f ca="1">_xlfn.NORM.INV(F4947,'Input Parameters'!$E$21,'Input Parameters'!$F$21)</f>
        <v>290.84792691126978</v>
      </c>
      <c r="H4947" s="54">
        <f ca="1">EXP(E4947*(1/'Input Parameters'!$E$22-1/G4947))</f>
        <v>0.88418358353776383</v>
      </c>
      <c r="I4947" s="10">
        <f t="shared" ca="1" si="672"/>
        <v>7.6362104133929076E-2</v>
      </c>
      <c r="J4947" s="29">
        <f ca="1">_xlfn.BETA.INV(I4947,'Input Parameters'!$L$24,'Input Parameters'!$M$24,'Input Parameters'!$J$24,'Input Parameters'!$K$24)</f>
        <v>0.37380363439132053</v>
      </c>
      <c r="K4947" s="156">
        <f ca="1">('Input Parameters'!$E$25/'Input Parameters'!$E$31)^$J4947</f>
        <v>6.8460508951047286E-2</v>
      </c>
      <c r="L4947" s="66">
        <f ca="1">$H4947*$C4947*'Input Parameters'!$E$23*K4947</f>
        <v>39.728450410033801</v>
      </c>
      <c r="M4947" s="23">
        <f t="shared" ca="1" si="673"/>
        <v>0.6179124898473054</v>
      </c>
      <c r="N4947" s="15">
        <f ca="1">_xlfn.NORM.INV(M4947,'Input Parameters'!$E$26,'Input Parameters'!$F$26)</f>
        <v>4.0300058787496387E-2</v>
      </c>
      <c r="O4947" s="8">
        <f t="shared" ca="1" si="674"/>
        <v>0.90510865236029725</v>
      </c>
      <c r="P4947" s="29">
        <f ca="1">_xlfn.LOGNORM.INV(O4947,'Input Parameters'!$H$27,'Input Parameters'!$I$27)</f>
        <v>2.5429147557961187</v>
      </c>
      <c r="Q4947" s="10"/>
      <c r="R4947" s="15">
        <f>'Input Parameters'!$E$28</f>
        <v>12.7</v>
      </c>
      <c r="S4947" s="10">
        <f t="shared" ca="1" si="675"/>
        <v>0.23531953220859236</v>
      </c>
      <c r="T4947" s="25">
        <f ca="1">_xlfn.LOGNORM.INV(S4947,'Input Parameters'!$H$29,'Input Parameters'!$I$29)</f>
        <v>53.701110714774337</v>
      </c>
      <c r="U4947" s="10">
        <f t="shared" ca="1" si="676"/>
        <v>1.4331143878382302E-2</v>
      </c>
      <c r="V4947" s="29">
        <f ca="1">IF('Input Parameters'!$D$30="Beta",_xlfn.BETA.INV(U4947,'Input Parameters'!$L$30,'Input Parameters'!$M$30,'Input Parameters'!$J$30,'Input Parameters'!$K$30),IF('Input Parameters'!$D$30="LogNorm",_xlfn.LOGNORM.INV(U4947,'Input Parameters'!$H$30,'Input Parameters'!$I$30)))</f>
        <v>0.42161564514058042</v>
      </c>
      <c r="W4947" s="2">
        <f ca="1">N4947+(P4947-N4947)*(1-ERF((T4947-R4947)/(2*SQRT(L4947*'Input Parameters'!$E$31))))</f>
        <v>1.6558317514804461</v>
      </c>
      <c r="X4947">
        <f t="shared" ca="1" si="677"/>
        <v>0</v>
      </c>
      <c r="Y4947" s="7"/>
    </row>
    <row r="4948" spans="1:25" ht="15" customHeight="1" x14ac:dyDescent="0.3">
      <c r="A4948" s="130">
        <v>4941</v>
      </c>
      <c r="B4948" s="10">
        <f t="shared" ca="1" si="669"/>
        <v>0.24623904073535996</v>
      </c>
      <c r="C4948" s="57">
        <f ca="1">_xlfn.NORM.INV(B4948,'Input Parameters'!$E$19,'Input Parameters'!$F$19)</f>
        <v>509.30150232914832</v>
      </c>
      <c r="D4948" s="10">
        <f t="shared" ca="1" si="670"/>
        <v>0.29636469896181361</v>
      </c>
      <c r="E4948" s="59">
        <f ca="1">IF(_xlfn.NORM.INV(D4948,'Input Parameters'!$E$20,'Input Parameters'!$F$20)&lt;3500,3500,IF(_xlfn.NORM.INV(D4948,'Input Parameters'!$E$20,'Input Parameters'!$F$20)&gt;5500,5500,_xlfn.NORM.INV(D4948,'Input Parameters'!$E$20,'Input Parameters'!$F$20)))</f>
        <v>4425.5805168286788</v>
      </c>
      <c r="F4948" s="10">
        <f t="shared" ca="1" si="671"/>
        <v>7.133261710105876E-2</v>
      </c>
      <c r="G4948" s="61">
        <f ca="1">_xlfn.NORM.INV(F4948,'Input Parameters'!$E$21,'Input Parameters'!$F$21)</f>
        <v>273.32772893103163</v>
      </c>
      <c r="H4948" s="54">
        <f ca="1">EXP(E4948*(1/'Input Parameters'!$E$22-1/G4948))</f>
        <v>0.33718961321648816</v>
      </c>
      <c r="I4948" s="10">
        <f t="shared" ca="1" si="672"/>
        <v>3.9091566885091855E-2</v>
      </c>
      <c r="J4948" s="29">
        <f ca="1">_xlfn.BETA.INV(I4948,'Input Parameters'!$L$24,'Input Parameters'!$M$24,'Input Parameters'!$J$24,'Input Parameters'!$K$24)</f>
        <v>0.32336761357481453</v>
      </c>
      <c r="K4948" s="156">
        <f ca="1">('Input Parameters'!$E$25/'Input Parameters'!$E$31)^$J4948</f>
        <v>9.8303759325742437E-2</v>
      </c>
      <c r="L4948" s="66">
        <f ca="1">$H4948*$C4948*'Input Parameters'!$E$23*K4948</f>
        <v>16.881820251339487</v>
      </c>
      <c r="M4948" s="23">
        <f t="shared" ca="1" si="673"/>
        <v>0.11286314726935598</v>
      </c>
      <c r="N4948" s="15">
        <f ca="1">_xlfn.NORM.INV(M4948,'Input Parameters'!$E$26,'Input Parameters'!$F$26)</f>
        <v>8.5597313603624874E-3</v>
      </c>
      <c r="O4948" s="8">
        <f t="shared" ca="1" si="674"/>
        <v>0.28199204802985145</v>
      </c>
      <c r="P4948" s="29">
        <f ca="1">_xlfn.LOGNORM.INV(O4948,'Input Parameters'!$H$27,'Input Parameters'!$I$27)</f>
        <v>1.1029297110787772</v>
      </c>
      <c r="Q4948" s="10"/>
      <c r="R4948" s="15">
        <f>'Input Parameters'!$E$28</f>
        <v>12.7</v>
      </c>
      <c r="S4948" s="10">
        <f t="shared" ca="1" si="675"/>
        <v>0.73728806018483539</v>
      </c>
      <c r="T4948" s="25">
        <f ca="1">_xlfn.LOGNORM.INV(S4948,'Input Parameters'!$H$29,'Input Parameters'!$I$29)</f>
        <v>62.534996741877649</v>
      </c>
      <c r="U4948" s="10">
        <f t="shared" ca="1" si="676"/>
        <v>0.80943846890848925</v>
      </c>
      <c r="V4948" s="29">
        <f ca="1">IF('Input Parameters'!$D$30="Beta",_xlfn.BETA.INV(U4948,'Input Parameters'!$L$30,'Input Parameters'!$M$30,'Input Parameters'!$J$30,'Input Parameters'!$K$30),IF('Input Parameters'!$D$30="LogNorm",_xlfn.LOGNORM.INV(U4948,'Input Parameters'!$H$30,'Input Parameters'!$I$30)))</f>
        <v>1.4114056512200857</v>
      </c>
      <c r="W4948" s="2">
        <f ca="1">N4948+(P4948-N4948)*(1-ERF((T4948-R4948)/(2*SQRT(L4948*'Input Parameters'!$E$31))))</f>
        <v>0.4365525912330761</v>
      </c>
      <c r="X4948">
        <f t="shared" ca="1" si="677"/>
        <v>1</v>
      </c>
      <c r="Y4948" s="7"/>
    </row>
    <row r="4949" spans="1:25" ht="15" customHeight="1" x14ac:dyDescent="0.3">
      <c r="A4949" s="130">
        <v>4942</v>
      </c>
      <c r="B4949" s="10">
        <f t="shared" ca="1" si="669"/>
        <v>0.29157663991618299</v>
      </c>
      <c r="C4949" s="57">
        <f ca="1">_xlfn.NORM.INV(B4949,'Input Parameters'!$E$19,'Input Parameters'!$F$19)</f>
        <v>520.92770128134919</v>
      </c>
      <c r="D4949" s="10">
        <f t="shared" ca="1" si="670"/>
        <v>8.7162359552286017E-2</v>
      </c>
      <c r="E4949" s="59">
        <f ca="1">IF(_xlfn.NORM.INV(D4949,'Input Parameters'!$E$20,'Input Parameters'!$F$20)&lt;3500,3500,IF(_xlfn.NORM.INV(D4949,'Input Parameters'!$E$20,'Input Parameters'!$F$20)&gt;5500,5500,_xlfn.NORM.INV(D4949,'Input Parameters'!$E$20,'Input Parameters'!$F$20)))</f>
        <v>3849.09334652705</v>
      </c>
      <c r="F4949" s="10">
        <f t="shared" ca="1" si="671"/>
        <v>0.53024559902085278</v>
      </c>
      <c r="G4949" s="61">
        <f ca="1">_xlfn.NORM.INV(F4949,'Input Parameters'!$E$21,'Input Parameters'!$F$21)</f>
        <v>285.44647377191563</v>
      </c>
      <c r="H4949" s="54">
        <f ca="1">EXP(E4949*(1/'Input Parameters'!$E$22-1/G4949))</f>
        <v>0.70636095351151162</v>
      </c>
      <c r="I4949" s="10">
        <f t="shared" ca="1" si="672"/>
        <v>0.5258018328267936</v>
      </c>
      <c r="J4949" s="29">
        <f ca="1">_xlfn.BETA.INV(I4949,'Input Parameters'!$L$24,'Input Parameters'!$M$24,'Input Parameters'!$J$24,'Input Parameters'!$K$24)</f>
        <v>0.61755332365337845</v>
      </c>
      <c r="K4949" s="156">
        <f ca="1">('Input Parameters'!$E$25/'Input Parameters'!$E$31)^$J4949</f>
        <v>1.1913914921526696E-2</v>
      </c>
      <c r="L4949" s="66">
        <f ca="1">$H4949*$C4949*'Input Parameters'!$E$23*K4949</f>
        <v>4.3838797307728736</v>
      </c>
      <c r="M4949" s="23">
        <f t="shared" ca="1" si="673"/>
        <v>0.91359067703155283</v>
      </c>
      <c r="N4949" s="15">
        <f ca="1">_xlfn.NORM.INV(M4949,'Input Parameters'!$E$26,'Input Parameters'!$F$26)</f>
        <v>6.2627256075646592E-2</v>
      </c>
      <c r="O4949" s="8">
        <f t="shared" ca="1" si="674"/>
        <v>0.95651704093750034</v>
      </c>
      <c r="P4949" s="29">
        <f ca="1">_xlfn.LOGNORM.INV(O4949,'Input Parameters'!$H$27,'Input Parameters'!$I$27)</f>
        <v>3.0357340224787959</v>
      </c>
      <c r="Q4949" s="10"/>
      <c r="R4949" s="15">
        <f>'Input Parameters'!$E$28</f>
        <v>12.7</v>
      </c>
      <c r="S4949" s="10">
        <f t="shared" ca="1" si="675"/>
        <v>0.18557675085210079</v>
      </c>
      <c r="T4949" s="25">
        <f ca="1">_xlfn.LOGNORM.INV(S4949,'Input Parameters'!$H$29,'Input Parameters'!$I$29)</f>
        <v>52.668862340488815</v>
      </c>
      <c r="U4949" s="10">
        <f t="shared" ca="1" si="676"/>
        <v>0.7023766019046751</v>
      </c>
      <c r="V4949" s="29">
        <f ca="1">IF('Input Parameters'!$D$30="Beta",_xlfn.BETA.INV(U4949,'Input Parameters'!$L$30,'Input Parameters'!$M$30,'Input Parameters'!$J$30,'Input Parameters'!$K$30),IF('Input Parameters'!$D$30="LogNorm",_xlfn.LOGNORM.INV(U4949,'Input Parameters'!$H$30,'Input Parameters'!$I$30)))</f>
        <v>1.2320780511286775</v>
      </c>
      <c r="W4949" s="2">
        <f ca="1">N4949+(P4949-N4949)*(1-ERF((T4949-R4949)/(2*SQRT(L4949*'Input Parameters'!$E$31))))</f>
        <v>0.5890815670836711</v>
      </c>
      <c r="X4949">
        <f t="shared" ca="1" si="677"/>
        <v>1</v>
      </c>
      <c r="Y4949" s="7"/>
    </row>
    <row r="4950" spans="1:25" ht="15" customHeight="1" x14ac:dyDescent="0.3">
      <c r="A4950" s="130">
        <v>4943</v>
      </c>
      <c r="B4950" s="10">
        <f t="shared" ca="1" si="669"/>
        <v>0.20023733350943074</v>
      </c>
      <c r="C4950" s="57">
        <f ca="1">_xlfn.NORM.INV(B4950,'Input Parameters'!$E$19,'Input Parameters'!$F$19)</f>
        <v>496.25461383426313</v>
      </c>
      <c r="D4950" s="10">
        <f t="shared" ca="1" si="670"/>
        <v>0.65653072084898101</v>
      </c>
      <c r="E4950" s="59">
        <f ca="1">IF(_xlfn.NORM.INV(D4950,'Input Parameters'!$E$20,'Input Parameters'!$F$20)&lt;3500,3500,IF(_xlfn.NORM.INV(D4950,'Input Parameters'!$E$20,'Input Parameters'!$F$20)&gt;5500,5500,_xlfn.NORM.INV(D4950,'Input Parameters'!$E$20,'Input Parameters'!$F$20)))</f>
        <v>5082.1091977391852</v>
      </c>
      <c r="F4950" s="10">
        <f t="shared" ca="1" si="671"/>
        <v>0.20890520890627018</v>
      </c>
      <c r="G4950" s="61">
        <f ca="1">_xlfn.NORM.INV(F4950,'Input Parameters'!$E$21,'Input Parameters'!$F$21)</f>
        <v>278.48162529400111</v>
      </c>
      <c r="H4950" s="54">
        <f ca="1">EXP(E4950*(1/'Input Parameters'!$E$22-1/G4950))</f>
        <v>0.40483755710180436</v>
      </c>
      <c r="I4950" s="10">
        <f t="shared" ca="1" si="672"/>
        <v>2.1130845137163567E-2</v>
      </c>
      <c r="J4950" s="29">
        <f ca="1">_xlfn.BETA.INV(I4950,'Input Parameters'!$L$24,'Input Parameters'!$M$24,'Input Parameters'!$J$24,'Input Parameters'!$K$24)</f>
        <v>0.28460452329109598</v>
      </c>
      <c r="K4950" s="156">
        <f ca="1">('Input Parameters'!$E$25/'Input Parameters'!$E$31)^$J4950</f>
        <v>0.129817698621599</v>
      </c>
      <c r="L4950" s="66">
        <f ca="1">$H4950*$C4950*'Input Parameters'!$E$23*K4950</f>
        <v>26.080700919782362</v>
      </c>
      <c r="M4950" s="23">
        <f t="shared" ca="1" si="673"/>
        <v>0.72621380006110137</v>
      </c>
      <c r="N4950" s="15">
        <f ca="1">_xlfn.NORM.INV(M4950,'Input Parameters'!$E$26,'Input Parameters'!$F$26)</f>
        <v>4.6629437806363604E-2</v>
      </c>
      <c r="O4950" s="8">
        <f t="shared" ca="1" si="674"/>
        <v>0.87762949172864169</v>
      </c>
      <c r="P4950" s="29">
        <f ca="1">_xlfn.LOGNORM.INV(O4950,'Input Parameters'!$H$27,'Input Parameters'!$I$27)</f>
        <v>2.3817424167282533</v>
      </c>
      <c r="Q4950" s="10"/>
      <c r="R4950" s="15">
        <f>'Input Parameters'!$E$28</f>
        <v>12.7</v>
      </c>
      <c r="S4950" s="10">
        <f t="shared" ca="1" si="675"/>
        <v>0.27362561123419149</v>
      </c>
      <c r="T4950" s="25">
        <f ca="1">_xlfn.LOGNORM.INV(S4950,'Input Parameters'!$H$29,'Input Parameters'!$I$29)</f>
        <v>54.426793629299269</v>
      </c>
      <c r="U4950" s="10">
        <f t="shared" ca="1" si="676"/>
        <v>0.59217790490533795</v>
      </c>
      <c r="V4950" s="29">
        <f ca="1">IF('Input Parameters'!$D$30="Beta",_xlfn.BETA.INV(U4950,'Input Parameters'!$L$30,'Input Parameters'!$M$30,'Input Parameters'!$J$30,'Input Parameters'!$K$30),IF('Input Parameters'!$D$30="LogNorm",_xlfn.LOGNORM.INV(U4950,'Input Parameters'!$H$30,'Input Parameters'!$I$30)))</f>
        <v>1.0954320527778165</v>
      </c>
      <c r="W4950" s="2">
        <f ca="1">N4950+(P4950-N4950)*(1-ERF((T4950-R4950)/(2*SQRT(L4950*'Input Parameters'!$E$31))))</f>
        <v>1.3623080472221991</v>
      </c>
      <c r="X4950">
        <f t="shared" ca="1" si="677"/>
        <v>0</v>
      </c>
      <c r="Y4950" s="7"/>
    </row>
    <row r="4951" spans="1:25" ht="15" customHeight="1" x14ac:dyDescent="0.3">
      <c r="A4951" s="130">
        <v>4944</v>
      </c>
      <c r="B4951" s="10">
        <f t="shared" ca="1" si="669"/>
        <v>0.54407620474053942</v>
      </c>
      <c r="C4951" s="57">
        <f ca="1">_xlfn.NORM.INV(B4951,'Input Parameters'!$E$19,'Input Parameters'!$F$19)</f>
        <v>576.65485917936371</v>
      </c>
      <c r="D4951" s="10">
        <f t="shared" ca="1" si="670"/>
        <v>0.36431019052725655</v>
      </c>
      <c r="E4951" s="59">
        <f ca="1">IF(_xlfn.NORM.INV(D4951,'Input Parameters'!$E$20,'Input Parameters'!$F$20)&lt;3500,3500,IF(_xlfn.NORM.INV(D4951,'Input Parameters'!$E$20,'Input Parameters'!$F$20)&gt;5500,5500,_xlfn.NORM.INV(D4951,'Input Parameters'!$E$20,'Input Parameters'!$F$20)))</f>
        <v>4557.1270789160508</v>
      </c>
      <c r="F4951" s="10">
        <f t="shared" ca="1" si="671"/>
        <v>0.49495408412462993</v>
      </c>
      <c r="G4951" s="61">
        <f ca="1">_xlfn.NORM.INV(F4951,'Input Parameters'!$E$21,'Input Parameters'!$F$21)</f>
        <v>284.75058221886809</v>
      </c>
      <c r="H4951" s="54">
        <f ca="1">EXP(E4951*(1/'Input Parameters'!$E$22-1/G4951))</f>
        <v>0.63725163380722694</v>
      </c>
      <c r="I4951" s="10">
        <f t="shared" ca="1" si="672"/>
        <v>0.25315709443926526</v>
      </c>
      <c r="J4951" s="29">
        <f ca="1">_xlfn.BETA.INV(I4951,'Input Parameters'!$L$24,'Input Parameters'!$M$24,'Input Parameters'!$J$24,'Input Parameters'!$K$24)</f>
        <v>0.4979280979850369</v>
      </c>
      <c r="K4951" s="156">
        <f ca="1">('Input Parameters'!$E$25/'Input Parameters'!$E$31)^$J4951</f>
        <v>2.8102099918665066E-2</v>
      </c>
      <c r="L4951" s="66">
        <f ca="1">$H4951*$C4951*'Input Parameters'!$E$23*K4951</f>
        <v>10.326798123492351</v>
      </c>
      <c r="M4951" s="23">
        <f t="shared" ca="1" si="673"/>
        <v>0.54563067533989884</v>
      </c>
      <c r="N4951" s="15">
        <f ca="1">_xlfn.NORM.INV(M4951,'Input Parameters'!$E$26,'Input Parameters'!$F$26)</f>
        <v>3.6407223391567808E-2</v>
      </c>
      <c r="O4951" s="8">
        <f t="shared" ca="1" si="674"/>
        <v>0.36586907515878087</v>
      </c>
      <c r="P4951" s="29">
        <f ca="1">_xlfn.LOGNORM.INV(O4951,'Input Parameters'!$H$27,'Input Parameters'!$I$27)</f>
        <v>1.223293835545445</v>
      </c>
      <c r="Q4951" s="10"/>
      <c r="R4951" s="15">
        <f>'Input Parameters'!$E$28</f>
        <v>12.7</v>
      </c>
      <c r="S4951" s="10">
        <f t="shared" ca="1" si="675"/>
        <v>0.93425462670047343</v>
      </c>
      <c r="T4951" s="25">
        <f ca="1">_xlfn.LOGNORM.INV(S4951,'Input Parameters'!$H$29,'Input Parameters'!$I$29)</f>
        <v>68.976653720207764</v>
      </c>
      <c r="U4951" s="10">
        <f t="shared" ca="1" si="676"/>
        <v>0.51628500454768533</v>
      </c>
      <c r="V4951" s="29">
        <f ca="1">IF('Input Parameters'!$D$30="Beta",_xlfn.BETA.INV(U4951,'Input Parameters'!$L$30,'Input Parameters'!$M$30,'Input Parameters'!$J$30,'Input Parameters'!$K$30),IF('Input Parameters'!$D$30="LogNorm",_xlfn.LOGNORM.INV(U4951,'Input Parameters'!$H$30,'Input Parameters'!$I$30)))</f>
        <v>1.0154264022919051</v>
      </c>
      <c r="W4951" s="2">
        <f ca="1">N4951+(P4951-N4951)*(1-ERF((T4951-R4951)/(2*SQRT(L4951*'Input Parameters'!$E$31))))</f>
        <v>0.29230001684605006</v>
      </c>
      <c r="X4951">
        <f t="shared" ca="1" si="677"/>
        <v>1</v>
      </c>
      <c r="Y4951" s="7"/>
    </row>
    <row r="4952" spans="1:25" ht="15" customHeight="1" x14ac:dyDescent="0.3">
      <c r="A4952" s="130">
        <v>4945</v>
      </c>
      <c r="B4952" s="10">
        <f t="shared" ca="1" si="669"/>
        <v>0.32761859716882447</v>
      </c>
      <c r="C4952" s="57">
        <f ca="1">_xlfn.NORM.INV(B4952,'Input Parameters'!$E$19,'Input Parameters'!$F$19)</f>
        <v>529.57087656923341</v>
      </c>
      <c r="D4952" s="10">
        <f t="shared" ca="1" si="670"/>
        <v>0.39694942322656213</v>
      </c>
      <c r="E4952" s="59">
        <f ca="1">IF(_xlfn.NORM.INV(D4952,'Input Parameters'!$E$20,'Input Parameters'!$F$20)&lt;3500,3500,IF(_xlfn.NORM.INV(D4952,'Input Parameters'!$E$20,'Input Parameters'!$F$20)&gt;5500,5500,_xlfn.NORM.INV(D4952,'Input Parameters'!$E$20,'Input Parameters'!$F$20)))</f>
        <v>4617.1242051165891</v>
      </c>
      <c r="F4952" s="10">
        <f t="shared" ca="1" si="671"/>
        <v>0.82056572253417748</v>
      </c>
      <c r="G4952" s="61">
        <f ca="1">_xlfn.NORM.INV(F4952,'Input Parameters'!$E$21,'Input Parameters'!$F$21)</f>
        <v>292.06173215023716</v>
      </c>
      <c r="H4952" s="54">
        <f ca="1">EXP(E4952*(1/'Input Parameters'!$E$22-1/G4952))</f>
        <v>0.95063608033782565</v>
      </c>
      <c r="I4952" s="10">
        <f t="shared" ca="1" si="672"/>
        <v>0.75235646976214254</v>
      </c>
      <c r="J4952" s="29">
        <f ca="1">_xlfn.BETA.INV(I4952,'Input Parameters'!$L$24,'Input Parameters'!$M$24,'Input Parameters'!$J$24,'Input Parameters'!$K$24)</f>
        <v>0.7120418409360918</v>
      </c>
      <c r="K4952" s="156">
        <f ca="1">('Input Parameters'!$E$25/'Input Parameters'!$E$31)^$J4952</f>
        <v>6.0489768969621644E-3</v>
      </c>
      <c r="L4952" s="66">
        <f ca="1">$H4952*$C4952*'Input Parameters'!$E$23*K4952</f>
        <v>3.0452314933693869</v>
      </c>
      <c r="M4952" s="23">
        <f t="shared" ca="1" si="673"/>
        <v>0.45630662293125734</v>
      </c>
      <c r="N4952" s="15">
        <f ca="1">_xlfn.NORM.INV(M4952,'Input Parameters'!$E$26,'Input Parameters'!$F$26)</f>
        <v>3.169539828637713E-2</v>
      </c>
      <c r="O4952" s="8">
        <f t="shared" ca="1" si="674"/>
        <v>0.79057794370973067</v>
      </c>
      <c r="P4952" s="29">
        <f ca="1">_xlfn.LOGNORM.INV(O4952,'Input Parameters'!$H$27,'Input Parameters'!$I$27)</f>
        <v>2.0357603611921062</v>
      </c>
      <c r="Q4952" s="10"/>
      <c r="R4952" s="15">
        <f>'Input Parameters'!$E$28</f>
        <v>12.7</v>
      </c>
      <c r="S4952" s="10">
        <f t="shared" ca="1" si="675"/>
        <v>0.7748864457789606</v>
      </c>
      <c r="T4952" s="25">
        <f ca="1">_xlfn.LOGNORM.INV(S4952,'Input Parameters'!$H$29,'Input Parameters'!$I$29)</f>
        <v>63.383428665742557</v>
      </c>
      <c r="U4952" s="10">
        <f t="shared" ca="1" si="676"/>
        <v>0.20681937649381721</v>
      </c>
      <c r="V4952" s="29">
        <f ca="1">IF('Input Parameters'!$D$30="Beta",_xlfn.BETA.INV(U4952,'Input Parameters'!$L$30,'Input Parameters'!$M$30,'Input Parameters'!$J$30,'Input Parameters'!$K$30),IF('Input Parameters'!$D$30="LogNorm",_xlfn.LOGNORM.INV(U4952,'Input Parameters'!$H$30,'Input Parameters'!$I$30)))</f>
        <v>0.72384820409750184</v>
      </c>
      <c r="W4952" s="2">
        <f ca="1">N4952+(P4952-N4952)*(1-ERF((T4952-R4952)/(2*SQRT(L4952*'Input Parameters'!$E$31))))</f>
        <v>0.11186397459880532</v>
      </c>
      <c r="X4952">
        <f t="shared" ca="1" si="677"/>
        <v>1</v>
      </c>
      <c r="Y4952" s="7"/>
    </row>
    <row r="4953" spans="1:25" ht="15" customHeight="1" x14ac:dyDescent="0.3">
      <c r="A4953" s="130">
        <v>4946</v>
      </c>
      <c r="B4953" s="10">
        <f t="shared" ca="1" si="669"/>
        <v>0.91834525237054443</v>
      </c>
      <c r="C4953" s="57">
        <f ca="1">_xlfn.NORM.INV(B4953,'Input Parameters'!$E$19,'Input Parameters'!$F$19)</f>
        <v>685.09526924343754</v>
      </c>
      <c r="D4953" s="10">
        <f t="shared" ca="1" si="670"/>
        <v>0.74201762289878836</v>
      </c>
      <c r="E4953" s="59">
        <f ca="1">IF(_xlfn.NORM.INV(D4953,'Input Parameters'!$E$20,'Input Parameters'!$F$20)&lt;3500,3500,IF(_xlfn.NORM.INV(D4953,'Input Parameters'!$E$20,'Input Parameters'!$F$20)&gt;5500,5500,_xlfn.NORM.INV(D4953,'Input Parameters'!$E$20,'Input Parameters'!$F$20)))</f>
        <v>5254.7047012552212</v>
      </c>
      <c r="F4953" s="10">
        <f t="shared" ca="1" si="671"/>
        <v>0.3694710905078864</v>
      </c>
      <c r="G4953" s="61">
        <f ca="1">_xlfn.NORM.INV(F4953,'Input Parameters'!$E$21,'Input Parameters'!$F$21)</f>
        <v>282.23061962078361</v>
      </c>
      <c r="H4953" s="54">
        <f ca="1">EXP(E4953*(1/'Input Parameters'!$E$22-1/G4953))</f>
        <v>0.50442672967567792</v>
      </c>
      <c r="I4953" s="10">
        <f t="shared" ca="1" si="672"/>
        <v>4.2065040223248196E-2</v>
      </c>
      <c r="J4953" s="29">
        <f ca="1">_xlfn.BETA.INV(I4953,'Input Parameters'!$L$24,'Input Parameters'!$M$24,'Input Parameters'!$J$24,'Input Parameters'!$K$24)</f>
        <v>0.32842801100316971</v>
      </c>
      <c r="K4953" s="156">
        <f ca="1">('Input Parameters'!$E$25/'Input Parameters'!$E$31)^$J4953</f>
        <v>9.4799228149974407E-2</v>
      </c>
      <c r="L4953" s="66">
        <f ca="1">$H4953*$C4953*'Input Parameters'!$E$23*K4953</f>
        <v>32.760751977720169</v>
      </c>
      <c r="M4953" s="23">
        <f t="shared" ca="1" si="673"/>
        <v>6.1289308039967461E-2</v>
      </c>
      <c r="N4953" s="15">
        <f ca="1">_xlfn.NORM.INV(M4953,'Input Parameters'!$E$26,'Input Parameters'!$F$26)</f>
        <v>1.5751576947593895E-3</v>
      </c>
      <c r="O4953" s="8">
        <f t="shared" ca="1" si="674"/>
        <v>0.43249425768009375</v>
      </c>
      <c r="P4953" s="29">
        <f ca="1">_xlfn.LOGNORM.INV(O4953,'Input Parameters'!$H$27,'Input Parameters'!$I$27)</f>
        <v>1.3204728223104401</v>
      </c>
      <c r="Q4953" s="10"/>
      <c r="R4953" s="15">
        <f>'Input Parameters'!$E$28</f>
        <v>12.7</v>
      </c>
      <c r="S4953" s="10">
        <f t="shared" ca="1" si="675"/>
        <v>0.47259379730482076</v>
      </c>
      <c r="T4953" s="25">
        <f ca="1">_xlfn.LOGNORM.INV(S4953,'Input Parameters'!$H$29,'Input Parameters'!$I$29)</f>
        <v>57.78406962086531</v>
      </c>
      <c r="U4953" s="10">
        <f t="shared" ca="1" si="676"/>
        <v>0.74800524749470665</v>
      </c>
      <c r="V4953" s="29">
        <f ca="1">IF('Input Parameters'!$D$30="Beta",_xlfn.BETA.INV(U4953,'Input Parameters'!$L$30,'Input Parameters'!$M$30,'Input Parameters'!$J$30,'Input Parameters'!$K$30),IF('Input Parameters'!$D$30="LogNorm",_xlfn.LOGNORM.INV(U4953,'Input Parameters'!$H$30,'Input Parameters'!$I$30)))</f>
        <v>1.3004608729495994</v>
      </c>
      <c r="W4953" s="2">
        <f ca="1">N4953+(P4953-N4953)*(1-ERF((T4953-R4953)/(2*SQRT(L4953*'Input Parameters'!$E$31))))</f>
        <v>0.76330248608224982</v>
      </c>
      <c r="X4953">
        <f t="shared" ca="1" si="677"/>
        <v>1</v>
      </c>
      <c r="Y4953" s="7"/>
    </row>
    <row r="4954" spans="1:25" ht="15" customHeight="1" x14ac:dyDescent="0.3">
      <c r="A4954" s="130">
        <v>4947</v>
      </c>
      <c r="B4954" s="10">
        <f t="shared" ca="1" si="669"/>
        <v>0.78768227640590405</v>
      </c>
      <c r="C4954" s="57">
        <f ca="1">_xlfn.NORM.INV(B4954,'Input Parameters'!$E$19,'Input Parameters'!$F$19)</f>
        <v>634.76523058066527</v>
      </c>
      <c r="D4954" s="10">
        <f t="shared" ca="1" si="670"/>
        <v>0.5040121320053853</v>
      </c>
      <c r="E4954" s="59">
        <f ca="1">IF(_xlfn.NORM.INV(D4954,'Input Parameters'!$E$20,'Input Parameters'!$F$20)&lt;3500,3500,IF(_xlfn.NORM.INV(D4954,'Input Parameters'!$E$20,'Input Parameters'!$F$20)&gt;5500,5500,_xlfn.NORM.INV(D4954,'Input Parameters'!$E$20,'Input Parameters'!$F$20)))</f>
        <v>4807.0399651429288</v>
      </c>
      <c r="F4954" s="10">
        <f t="shared" ca="1" si="671"/>
        <v>0.76168044802985924</v>
      </c>
      <c r="G4954" s="61">
        <f ca="1">_xlfn.NORM.INV(F4954,'Input Parameters'!$E$21,'Input Parameters'!$F$21)</f>
        <v>290.44410747897848</v>
      </c>
      <c r="H4954" s="54">
        <f ca="1">EXP(E4954*(1/'Input Parameters'!$E$22-1/G4954))</f>
        <v>0.86556363840863915</v>
      </c>
      <c r="I4954" s="10">
        <f t="shared" ca="1" si="672"/>
        <v>0.21703433114967619</v>
      </c>
      <c r="J4954" s="29">
        <f ca="1">_xlfn.BETA.INV(I4954,'Input Parameters'!$L$24,'Input Parameters'!$M$24,'Input Parameters'!$J$24,'Input Parameters'!$K$24)</f>
        <v>0.47846213811850224</v>
      </c>
      <c r="K4954" s="156">
        <f ca="1">('Input Parameters'!$E$25/'Input Parameters'!$E$31)^$J4954</f>
        <v>3.2313474030534632E-2</v>
      </c>
      <c r="L4954" s="66">
        <f ca="1">$H4954*$C4954*'Input Parameters'!$E$23*K4954</f>
        <v>17.753982423877734</v>
      </c>
      <c r="M4954" s="23">
        <f t="shared" ca="1" si="673"/>
        <v>0.43275463839606232</v>
      </c>
      <c r="N4954" s="15">
        <f ca="1">_xlfn.NORM.INV(M4954,'Input Parameters'!$E$26,'Input Parameters'!$F$26)</f>
        <v>3.0443327659470446E-2</v>
      </c>
      <c r="O4954" s="8">
        <f t="shared" ca="1" si="674"/>
        <v>0.94721425322932928</v>
      </c>
      <c r="P4954" s="29">
        <f ca="1">_xlfn.LOGNORM.INV(O4954,'Input Parameters'!$H$27,'Input Parameters'!$I$27)</f>
        <v>2.9131060972710086</v>
      </c>
      <c r="Q4954" s="10"/>
      <c r="R4954" s="15">
        <f>'Input Parameters'!$E$28</f>
        <v>12.7</v>
      </c>
      <c r="S4954" s="10">
        <f t="shared" ca="1" si="675"/>
        <v>0.32716801002797347</v>
      </c>
      <c r="T4954" s="25">
        <f ca="1">_xlfn.LOGNORM.INV(S4954,'Input Parameters'!$H$29,'Input Parameters'!$I$29)</f>
        <v>55.37687462020385</v>
      </c>
      <c r="U4954" s="10">
        <f t="shared" ca="1" si="676"/>
        <v>0.57519378218783535</v>
      </c>
      <c r="V4954" s="29">
        <f ca="1">IF('Input Parameters'!$D$30="Beta",_xlfn.BETA.INV(U4954,'Input Parameters'!$L$30,'Input Parameters'!$M$30,'Input Parameters'!$J$30,'Input Parameters'!$K$30),IF('Input Parameters'!$D$30="LogNorm",_xlfn.LOGNORM.INV(U4954,'Input Parameters'!$H$30,'Input Parameters'!$I$30)))</f>
        <v>1.0767850889457935</v>
      </c>
      <c r="W4954" s="2">
        <f ca="1">N4954+(P4954-N4954)*(1-ERF((T4954-R4954)/(2*SQRT(L4954*'Input Parameters'!$E$31))))</f>
        <v>1.3964580759543115</v>
      </c>
      <c r="X4954">
        <f t="shared" ca="1" si="677"/>
        <v>0</v>
      </c>
      <c r="Y4954" s="7"/>
    </row>
    <row r="4955" spans="1:25" ht="15" customHeight="1" x14ac:dyDescent="0.3">
      <c r="A4955" s="130">
        <v>4948</v>
      </c>
      <c r="B4955" s="10">
        <f t="shared" ca="1" si="669"/>
        <v>0.81219599229632178</v>
      </c>
      <c r="C4955" s="57">
        <f ca="1">_xlfn.NORM.INV(B4955,'Input Parameters'!$E$19,'Input Parameters'!$F$19)</f>
        <v>642.16849156559601</v>
      </c>
      <c r="D4955" s="10">
        <f t="shared" ca="1" si="670"/>
        <v>0.47321441967082478</v>
      </c>
      <c r="E4955" s="59">
        <f ca="1">IF(_xlfn.NORM.INV(D4955,'Input Parameters'!$E$20,'Input Parameters'!$F$20)&lt;3500,3500,IF(_xlfn.NORM.INV(D4955,'Input Parameters'!$E$20,'Input Parameters'!$F$20)&gt;5500,5500,_xlfn.NORM.INV(D4955,'Input Parameters'!$E$20,'Input Parameters'!$F$20)))</f>
        <v>4752.9655872795047</v>
      </c>
      <c r="F4955" s="10">
        <f t="shared" ca="1" si="671"/>
        <v>0.66533166979813962</v>
      </c>
      <c r="G4955" s="61">
        <f ca="1">_xlfn.NORM.INV(F4955,'Input Parameters'!$E$21,'Input Parameters'!$F$21)</f>
        <v>288.20668044230018</v>
      </c>
      <c r="H4955" s="54">
        <f ca="1">EXP(E4955*(1/'Input Parameters'!$E$22-1/G4955))</f>
        <v>0.76353814111646889</v>
      </c>
      <c r="I4955" s="10">
        <f t="shared" ca="1" si="672"/>
        <v>0.17407083720205907</v>
      </c>
      <c r="J4955" s="29">
        <f ca="1">_xlfn.BETA.INV(I4955,'Input Parameters'!$L$24,'Input Parameters'!$M$24,'Input Parameters'!$J$24,'Input Parameters'!$K$24)</f>
        <v>0.45278494349562132</v>
      </c>
      <c r="K4955" s="156">
        <f ca="1">('Input Parameters'!$E$25/'Input Parameters'!$E$31)^$J4955</f>
        <v>3.8848943301656551E-2</v>
      </c>
      <c r="L4955" s="66">
        <f ca="1">$H4955*$C4955*'Input Parameters'!$E$23*K4955</f>
        <v>19.048419176083062</v>
      </c>
      <c r="M4955" s="23">
        <f t="shared" ca="1" si="673"/>
        <v>0.99280151464867161</v>
      </c>
      <c r="N4955" s="15">
        <f ca="1">_xlfn.NORM.INV(M4955,'Input Parameters'!$E$26,'Input Parameters'!$F$26)</f>
        <v>8.5391263984487903E-2</v>
      </c>
      <c r="O4955" s="8">
        <f t="shared" ca="1" si="674"/>
        <v>0.93851870402525861</v>
      </c>
      <c r="P4955" s="29">
        <f ca="1">_xlfn.LOGNORM.INV(O4955,'Input Parameters'!$H$27,'Input Parameters'!$I$27)</f>
        <v>2.8168288687793268</v>
      </c>
      <c r="Q4955" s="10"/>
      <c r="R4955" s="15">
        <f>'Input Parameters'!$E$28</f>
        <v>12.7</v>
      </c>
      <c r="S4955" s="10">
        <f t="shared" ca="1" si="675"/>
        <v>0.25178772948146422</v>
      </c>
      <c r="T4955" s="25">
        <f ca="1">_xlfn.LOGNORM.INV(S4955,'Input Parameters'!$H$29,'Input Parameters'!$I$29)</f>
        <v>54.018972645982821</v>
      </c>
      <c r="U4955" s="10">
        <f t="shared" ca="1" si="676"/>
        <v>0.23264809899346539</v>
      </c>
      <c r="V4955" s="29">
        <f ca="1">IF('Input Parameters'!$D$30="Beta",_xlfn.BETA.INV(U4955,'Input Parameters'!$L$30,'Input Parameters'!$M$30,'Input Parameters'!$J$30,'Input Parameters'!$K$30),IF('Input Parameters'!$D$30="LogNorm",_xlfn.LOGNORM.INV(U4955,'Input Parameters'!$H$30,'Input Parameters'!$I$30)))</f>
        <v>0.74921731040478667</v>
      </c>
      <c r="W4955" s="2">
        <f ca="1">N4955+(P4955-N4955)*(1-ERF((T4955-R4955)/(2*SQRT(L4955*'Input Parameters'!$E$31))))</f>
        <v>1.4599089603021393</v>
      </c>
      <c r="X4955">
        <f t="shared" ca="1" si="677"/>
        <v>0</v>
      </c>
      <c r="Y4955" s="7"/>
    </row>
    <row r="4956" spans="1:25" ht="15" customHeight="1" x14ac:dyDescent="0.3">
      <c r="A4956" s="130">
        <v>4949</v>
      </c>
      <c r="B4956" s="10">
        <f t="shared" ca="1" si="669"/>
        <v>0.38676200730782084</v>
      </c>
      <c r="C4956" s="57">
        <f ca="1">_xlfn.NORM.INV(B4956,'Input Parameters'!$E$19,'Input Parameters'!$F$19)</f>
        <v>542.98356874828835</v>
      </c>
      <c r="D4956" s="10">
        <f t="shared" ca="1" si="670"/>
        <v>0.16235191094928658</v>
      </c>
      <c r="E4956" s="59">
        <f ca="1">IF(_xlfn.NORM.INV(D4956,'Input Parameters'!$E$20,'Input Parameters'!$F$20)&lt;3500,3500,IF(_xlfn.NORM.INV(D4956,'Input Parameters'!$E$20,'Input Parameters'!$F$20)&gt;5500,5500,_xlfn.NORM.INV(D4956,'Input Parameters'!$E$20,'Input Parameters'!$F$20)))</f>
        <v>4110.6136424844653</v>
      </c>
      <c r="F4956" s="10">
        <f t="shared" ca="1" si="671"/>
        <v>0.35833617727980038</v>
      </c>
      <c r="G4956" s="61">
        <f ca="1">_xlfn.NORM.INV(F4956,'Input Parameters'!$E$21,'Input Parameters'!$F$21)</f>
        <v>281.99752990598517</v>
      </c>
      <c r="H4956" s="54">
        <f ca="1">EXP(E4956*(1/'Input Parameters'!$E$22-1/G4956))</f>
        <v>0.57846704173442698</v>
      </c>
      <c r="I4956" s="10">
        <f t="shared" ca="1" si="672"/>
        <v>0.61460284077931471</v>
      </c>
      <c r="J4956" s="29">
        <f ca="1">_xlfn.BETA.INV(I4956,'Input Parameters'!$L$24,'Input Parameters'!$M$24,'Input Parameters'!$J$24,'Input Parameters'!$K$24)</f>
        <v>0.65331730451676417</v>
      </c>
      <c r="K4956" s="156">
        <f ca="1">('Input Parameters'!$E$25/'Input Parameters'!$E$31)^$J4956</f>
        <v>9.2179476439482825E-3</v>
      </c>
      <c r="L4956" s="66">
        <f ca="1">$H4956*$C4956*'Input Parameters'!$E$23*K4956</f>
        <v>2.8953398291035977</v>
      </c>
      <c r="M4956" s="23">
        <f t="shared" ca="1" si="673"/>
        <v>0.48694309713608541</v>
      </c>
      <c r="N4956" s="15">
        <f ca="1">_xlfn.NORM.INV(M4956,'Input Parameters'!$E$26,'Input Parameters'!$F$26)</f>
        <v>3.3312572410221869E-2</v>
      </c>
      <c r="O4956" s="8">
        <f t="shared" ca="1" si="674"/>
        <v>0.48679449792670693</v>
      </c>
      <c r="P4956" s="29">
        <f ca="1">_xlfn.LOGNORM.INV(O4956,'Input Parameters'!$H$27,'Input Parameters'!$I$27)</f>
        <v>1.4029327253420165</v>
      </c>
      <c r="Q4956" s="10"/>
      <c r="R4956" s="15">
        <f>'Input Parameters'!$E$28</f>
        <v>12.7</v>
      </c>
      <c r="S4956" s="10">
        <f t="shared" ca="1" si="675"/>
        <v>0.81378037074054022</v>
      </c>
      <c r="T4956" s="25">
        <f ca="1">_xlfn.LOGNORM.INV(S4956,'Input Parameters'!$H$29,'Input Parameters'!$I$29)</f>
        <v>64.365005215972118</v>
      </c>
      <c r="U4956" s="10">
        <f t="shared" ca="1" si="676"/>
        <v>0.16259137430752946</v>
      </c>
      <c r="V4956" s="29">
        <f ca="1">IF('Input Parameters'!$D$30="Beta",_xlfn.BETA.INV(U4956,'Input Parameters'!$L$30,'Input Parameters'!$M$30,'Input Parameters'!$J$30,'Input Parameters'!$K$30),IF('Input Parameters'!$D$30="LogNorm",_xlfn.LOGNORM.INV(U4956,'Input Parameters'!$H$30,'Input Parameters'!$I$30)))</f>
        <v>0.67788647420183545</v>
      </c>
      <c r="W4956" s="2">
        <f ca="1">N4956+(P4956-N4956)*(1-ERF((T4956-R4956)/(2*SQRT(L4956*'Input Parameters'!$E$31))))</f>
        <v>7.6857473311051097E-2</v>
      </c>
      <c r="X4956">
        <f t="shared" ca="1" si="677"/>
        <v>1</v>
      </c>
      <c r="Y4956" s="7"/>
    </row>
    <row r="4957" spans="1:25" ht="15" customHeight="1" x14ac:dyDescent="0.3">
      <c r="A4957" s="130">
        <v>4950</v>
      </c>
      <c r="B4957" s="10">
        <f t="shared" ca="1" si="669"/>
        <v>0.37225556760107281</v>
      </c>
      <c r="C4957" s="57">
        <f ca="1">_xlfn.NORM.INV(B4957,'Input Parameters'!$E$19,'Input Parameters'!$F$19)</f>
        <v>539.76269183656814</v>
      </c>
      <c r="D4957" s="10">
        <f t="shared" ca="1" si="670"/>
        <v>0.75045984362771989</v>
      </c>
      <c r="E4957" s="59">
        <f ca="1">IF(_xlfn.NORM.INV(D4957,'Input Parameters'!$E$20,'Input Parameters'!$F$20)&lt;3500,3500,IF(_xlfn.NORM.INV(D4957,'Input Parameters'!$E$20,'Input Parameters'!$F$20)&gt;5500,5500,_xlfn.NORM.INV(D4957,'Input Parameters'!$E$20,'Input Parameters'!$F$20)))</f>
        <v>5273.156266244926</v>
      </c>
      <c r="F4957" s="10">
        <f t="shared" ca="1" si="671"/>
        <v>0.6795321692307783</v>
      </c>
      <c r="G4957" s="61">
        <f ca="1">_xlfn.NORM.INV(F4957,'Input Parameters'!$E$21,'Input Parameters'!$F$21)</f>
        <v>288.51583315984516</v>
      </c>
      <c r="H4957" s="54">
        <f ca="1">EXP(E4957*(1/'Input Parameters'!$E$22-1/G4957))</f>
        <v>0.75599947427542813</v>
      </c>
      <c r="I4957" s="10">
        <f t="shared" ca="1" si="672"/>
        <v>1.8724033347717106E-2</v>
      </c>
      <c r="J4957" s="29">
        <f ca="1">_xlfn.BETA.INV(I4957,'Input Parameters'!$L$24,'Input Parameters'!$M$24,'Input Parameters'!$J$24,'Input Parameters'!$K$24)</f>
        <v>0.27768292226923885</v>
      </c>
      <c r="K4957" s="156">
        <f ca="1">('Input Parameters'!$E$25/'Input Parameters'!$E$31)^$J4957</f>
        <v>0.13642616919360395</v>
      </c>
      <c r="L4957" s="66">
        <f ca="1">$H4957*$C4957*'Input Parameters'!$E$23*K4957</f>
        <v>55.670105065415498</v>
      </c>
      <c r="M4957" s="23">
        <f t="shared" ca="1" si="673"/>
        <v>7.9958728967233106E-2</v>
      </c>
      <c r="N4957" s="15">
        <f ca="1">_xlfn.NORM.INV(M4957,'Input Parameters'!$E$26,'Input Parameters'!$F$26)</f>
        <v>4.4876663141563966E-3</v>
      </c>
      <c r="O4957" s="8">
        <f t="shared" ca="1" si="674"/>
        <v>0.54174934773275996</v>
      </c>
      <c r="P4957" s="29">
        <f ca="1">_xlfn.LOGNORM.INV(O4957,'Input Parameters'!$H$27,'Input Parameters'!$I$27)</f>
        <v>1.491220744621099</v>
      </c>
      <c r="Q4957" s="10"/>
      <c r="R4957" s="15">
        <f>'Input Parameters'!$E$28</f>
        <v>12.7</v>
      </c>
      <c r="S4957" s="10">
        <f t="shared" ca="1" si="675"/>
        <v>1.5855505896058997E-2</v>
      </c>
      <c r="T4957" s="25">
        <f ca="1">_xlfn.LOGNORM.INV(S4957,'Input Parameters'!$H$29,'Input Parameters'!$I$29)</f>
        <v>45.753360586621952</v>
      </c>
      <c r="U4957" s="10">
        <f t="shared" ca="1" si="676"/>
        <v>0.84633460109159897</v>
      </c>
      <c r="V4957" s="29">
        <f ca="1">IF('Input Parameters'!$D$30="Beta",_xlfn.BETA.INV(U4957,'Input Parameters'!$L$30,'Input Parameters'!$M$30,'Input Parameters'!$J$30,'Input Parameters'!$K$30),IF('Input Parameters'!$D$30="LogNorm",_xlfn.LOGNORM.INV(U4957,'Input Parameters'!$H$30,'Input Parameters'!$I$30)))</f>
        <v>1.4944678237368305</v>
      </c>
      <c r="W4957" s="2">
        <f ca="1">N4957+(P4957-N4957)*(1-ERF((T4957-R4957)/(2*SQRT(L4957*'Input Parameters'!$E$31))))</f>
        <v>1.1256205074106413</v>
      </c>
      <c r="X4957">
        <f t="shared" ca="1" si="677"/>
        <v>1</v>
      </c>
      <c r="Y4957" s="7"/>
    </row>
    <row r="4958" spans="1:25" ht="15" customHeight="1" x14ac:dyDescent="0.3">
      <c r="A4958" s="130">
        <v>4951</v>
      </c>
      <c r="B4958" s="10">
        <f t="shared" ca="1" si="669"/>
        <v>0.38887492642912114</v>
      </c>
      <c r="C4958" s="57">
        <f ca="1">_xlfn.NORM.INV(B4958,'Input Parameters'!$E$19,'Input Parameters'!$F$19)</f>
        <v>543.44965801902663</v>
      </c>
      <c r="D4958" s="10">
        <f t="shared" ca="1" si="670"/>
        <v>0.34224715135521544</v>
      </c>
      <c r="E4958" s="59">
        <f ca="1">IF(_xlfn.NORM.INV(D4958,'Input Parameters'!$E$20,'Input Parameters'!$F$20)&lt;3500,3500,IF(_xlfn.NORM.INV(D4958,'Input Parameters'!$E$20,'Input Parameters'!$F$20)&gt;5500,5500,_xlfn.NORM.INV(D4958,'Input Parameters'!$E$20,'Input Parameters'!$F$20)))</f>
        <v>4515.563432998335</v>
      </c>
      <c r="F4958" s="10">
        <f t="shared" ca="1" si="671"/>
        <v>0.2854239271995721</v>
      </c>
      <c r="G4958" s="61">
        <f ca="1">_xlfn.NORM.INV(F4958,'Input Parameters'!$E$21,'Input Parameters'!$F$21)</f>
        <v>280.39492636390958</v>
      </c>
      <c r="H4958" s="54">
        <f ca="1">EXP(E4958*(1/'Input Parameters'!$E$22-1/G4958))</f>
        <v>0.50016429764326797</v>
      </c>
      <c r="I4958" s="10">
        <f t="shared" ca="1" si="672"/>
        <v>0.7225018329041567</v>
      </c>
      <c r="J4958" s="29">
        <f ca="1">_xlfn.BETA.INV(I4958,'Input Parameters'!$L$24,'Input Parameters'!$M$24,'Input Parameters'!$J$24,'Input Parameters'!$K$24)</f>
        <v>0.6986497450076774</v>
      </c>
      <c r="K4958" s="156">
        <f ca="1">('Input Parameters'!$E$25/'Input Parameters'!$E$31)^$J4958</f>
        <v>6.658924527144304E-3</v>
      </c>
      <c r="L4958" s="66">
        <f ca="1">$H4958*$C4958*'Input Parameters'!$E$23*K4958</f>
        <v>1.8099896872362551</v>
      </c>
      <c r="M4958" s="23">
        <f t="shared" ca="1" si="673"/>
        <v>0.89045034912244503</v>
      </c>
      <c r="N4958" s="15">
        <f ca="1">_xlfn.NORM.INV(M4958,'Input Parameters'!$E$26,'Input Parameters'!$F$26)</f>
        <v>5.9807460027003399E-2</v>
      </c>
      <c r="O4958" s="8">
        <f t="shared" ca="1" si="674"/>
        <v>0.65325492240580485</v>
      </c>
      <c r="P4958" s="29">
        <f ca="1">_xlfn.LOGNORM.INV(O4958,'Input Parameters'!$H$27,'Input Parameters'!$I$27)</f>
        <v>1.6948195437731346</v>
      </c>
      <c r="Q4958" s="10"/>
      <c r="R4958" s="15">
        <f>'Input Parameters'!$E$28</f>
        <v>12.7</v>
      </c>
      <c r="S4958" s="10">
        <f t="shared" ca="1" si="675"/>
        <v>0.19851257847535508</v>
      </c>
      <c r="T4958" s="25">
        <f ca="1">_xlfn.LOGNORM.INV(S4958,'Input Parameters'!$H$29,'Input Parameters'!$I$29)</f>
        <v>52.949713736525993</v>
      </c>
      <c r="U4958" s="10">
        <f t="shared" ca="1" si="676"/>
        <v>0.78559521541503097</v>
      </c>
      <c r="V4958" s="29">
        <f ca="1">IF('Input Parameters'!$D$30="Beta",_xlfn.BETA.INV(U4958,'Input Parameters'!$L$30,'Input Parameters'!$M$30,'Input Parameters'!$J$30,'Input Parameters'!$K$30),IF('Input Parameters'!$D$30="LogNorm",_xlfn.LOGNORM.INV(U4958,'Input Parameters'!$H$30,'Input Parameters'!$I$30)))</f>
        <v>1.3650964216553731</v>
      </c>
      <c r="W4958" s="2">
        <f ca="1">N4958+(P4958-N4958)*(1-ERF((T4958-R4958)/(2*SQRT(L4958*'Input Parameters'!$E$31))))</f>
        <v>0.11603342619969662</v>
      </c>
      <c r="X4958">
        <f t="shared" ca="1" si="677"/>
        <v>1</v>
      </c>
      <c r="Y4958" s="7"/>
    </row>
    <row r="4959" spans="1:25" ht="15" customHeight="1" x14ac:dyDescent="0.3">
      <c r="A4959" s="130">
        <v>4952</v>
      </c>
      <c r="B4959" s="10">
        <f t="shared" ca="1" si="669"/>
        <v>0.66839075020052663</v>
      </c>
      <c r="C4959" s="57">
        <f ca="1">_xlfn.NORM.INV(B4959,'Input Parameters'!$E$19,'Input Parameters'!$F$19)</f>
        <v>604.09754224718154</v>
      </c>
      <c r="D4959" s="10">
        <f t="shared" ca="1" si="670"/>
        <v>0.36840285112771065</v>
      </c>
      <c r="E4959" s="59">
        <f ca="1">IF(_xlfn.NORM.INV(D4959,'Input Parameters'!$E$20,'Input Parameters'!$F$20)&lt;3500,3500,IF(_xlfn.NORM.INV(D4959,'Input Parameters'!$E$20,'Input Parameters'!$F$20)&gt;5500,5500,_xlfn.NORM.INV(D4959,'Input Parameters'!$E$20,'Input Parameters'!$F$20)))</f>
        <v>4564.7395093122741</v>
      </c>
      <c r="F4959" s="10">
        <f t="shared" ca="1" si="671"/>
        <v>8.9840249784958748E-2</v>
      </c>
      <c r="G4959" s="61">
        <f ca="1">_xlfn.NORM.INV(F4959,'Input Parameters'!$E$21,'Input Parameters'!$F$21)</f>
        <v>274.30392813099843</v>
      </c>
      <c r="H4959" s="54">
        <f ca="1">EXP(E4959*(1/'Input Parameters'!$E$22-1/G4959))</f>
        <v>0.34581245850164422</v>
      </c>
      <c r="I4959" s="10">
        <f t="shared" ca="1" si="672"/>
        <v>0.17994184812828529</v>
      </c>
      <c r="J4959" s="29">
        <f ca="1">_xlfn.BETA.INV(I4959,'Input Parameters'!$L$24,'Input Parameters'!$M$24,'Input Parameters'!$J$24,'Input Parameters'!$K$24)</f>
        <v>0.45649603617997853</v>
      </c>
      <c r="K4959" s="156">
        <f ca="1">('Input Parameters'!$E$25/'Input Parameters'!$E$31)^$J4959</f>
        <v>3.7828363428938187E-2</v>
      </c>
      <c r="L4959" s="66">
        <f ca="1">$H4959*$C4959*'Input Parameters'!$E$23*K4959</f>
        <v>7.9025136933014739</v>
      </c>
      <c r="M4959" s="23">
        <f t="shared" ca="1" si="673"/>
        <v>0.37642293182421893</v>
      </c>
      <c r="N4959" s="15">
        <f ca="1">_xlfn.NORM.INV(M4959,'Input Parameters'!$E$26,'Input Parameters'!$F$26)</f>
        <v>2.7387329059764601E-2</v>
      </c>
      <c r="O4959" s="8">
        <f t="shared" ca="1" si="674"/>
        <v>0.73676325867234671</v>
      </c>
      <c r="P4959" s="29">
        <f ca="1">_xlfn.LOGNORM.INV(O4959,'Input Parameters'!$H$27,'Input Parameters'!$I$27)</f>
        <v>1.8840699443401967</v>
      </c>
      <c r="Q4959" s="10"/>
      <c r="R4959" s="15">
        <f>'Input Parameters'!$E$28</f>
        <v>12.7</v>
      </c>
      <c r="S4959" s="10">
        <f t="shared" ca="1" si="675"/>
        <v>0.60457062166044295</v>
      </c>
      <c r="T4959" s="25">
        <f ca="1">_xlfn.LOGNORM.INV(S4959,'Input Parameters'!$H$29,'Input Parameters'!$I$29)</f>
        <v>59.991712676977691</v>
      </c>
      <c r="U4959" s="10">
        <f t="shared" ca="1" si="676"/>
        <v>0.19493034048250157</v>
      </c>
      <c r="V4959" s="29">
        <f ca="1">IF('Input Parameters'!$D$30="Beta",_xlfn.BETA.INV(U4959,'Input Parameters'!$L$30,'Input Parameters'!$M$30,'Input Parameters'!$J$30,'Input Parameters'!$K$30),IF('Input Parameters'!$D$30="LogNorm",_xlfn.LOGNORM.INV(U4959,'Input Parameters'!$H$30,'Input Parameters'!$I$30)))</f>
        <v>0.71185626851792672</v>
      </c>
      <c r="W4959" s="2">
        <f ca="1">N4959+(P4959-N4959)*(1-ERF((T4959-R4959)/(2*SQRT(L4959*'Input Parameters'!$E$31))))</f>
        <v>0.46225624405610238</v>
      </c>
      <c r="X4959">
        <f t="shared" ca="1" si="677"/>
        <v>1</v>
      </c>
      <c r="Y4959" s="7"/>
    </row>
    <row r="4960" spans="1:25" ht="15" customHeight="1" x14ac:dyDescent="0.3">
      <c r="A4960" s="130">
        <v>4953</v>
      </c>
      <c r="B4960" s="10">
        <f t="shared" ca="1" si="669"/>
        <v>0.47998044765800674</v>
      </c>
      <c r="C4960" s="57">
        <f ca="1">_xlfn.NORM.INV(B4960,'Input Parameters'!$E$19,'Input Parameters'!$F$19)</f>
        <v>563.05787559696671</v>
      </c>
      <c r="D4960" s="10">
        <f t="shared" ca="1" si="670"/>
        <v>0.38668913326294718</v>
      </c>
      <c r="E4960" s="59">
        <f ca="1">IF(_xlfn.NORM.INV(D4960,'Input Parameters'!$E$20,'Input Parameters'!$F$20)&lt;3500,3500,IF(_xlfn.NORM.INV(D4960,'Input Parameters'!$E$20,'Input Parameters'!$F$20)&gt;5500,5500,_xlfn.NORM.INV(D4960,'Input Parameters'!$E$20,'Input Parameters'!$F$20)))</f>
        <v>4598.4288310819247</v>
      </c>
      <c r="F4960" s="10">
        <f t="shared" ca="1" si="671"/>
        <v>0.42627446743364139</v>
      </c>
      <c r="G4960" s="61">
        <f ca="1">_xlfn.NORM.INV(F4960,'Input Parameters'!$E$21,'Input Parameters'!$F$21)</f>
        <v>283.38908411170331</v>
      </c>
      <c r="H4960" s="54">
        <f ca="1">EXP(E4960*(1/'Input Parameters'!$E$22-1/G4960))</f>
        <v>0.58727645606932899</v>
      </c>
      <c r="I4960" s="10">
        <f t="shared" ca="1" si="672"/>
        <v>0.75866388655872574</v>
      </c>
      <c r="J4960" s="29">
        <f ca="1">_xlfn.BETA.INV(I4960,'Input Parameters'!$L$24,'Input Parameters'!$M$24,'Input Parameters'!$J$24,'Input Parameters'!$K$24)</f>
        <v>0.71494285396391888</v>
      </c>
      <c r="K4960" s="156">
        <f ca="1">('Input Parameters'!$E$25/'Input Parameters'!$E$31)^$J4960</f>
        <v>5.9243951320494146E-3</v>
      </c>
      <c r="L4960" s="66">
        <f ca="1">$H4960*$C4960*'Input Parameters'!$E$23*K4960</f>
        <v>1.9590234928558312</v>
      </c>
      <c r="M4960" s="23">
        <f t="shared" ca="1" si="673"/>
        <v>0.80463910797979654</v>
      </c>
      <c r="N4960" s="15">
        <f ca="1">_xlfn.NORM.INV(M4960,'Input Parameters'!$E$26,'Input Parameters'!$F$26)</f>
        <v>5.2024491930921665E-2</v>
      </c>
      <c r="O4960" s="8">
        <f t="shared" ca="1" si="674"/>
        <v>0.85437579265545738</v>
      </c>
      <c r="P4960" s="29">
        <f ca="1">_xlfn.LOGNORM.INV(O4960,'Input Parameters'!$H$27,'Input Parameters'!$I$27)</f>
        <v>2.2707873292317773</v>
      </c>
      <c r="Q4960" s="10"/>
      <c r="R4960" s="15">
        <f>'Input Parameters'!$E$28</f>
        <v>12.7</v>
      </c>
      <c r="S4960" s="10">
        <f t="shared" ca="1" si="675"/>
        <v>0.93764483063452486</v>
      </c>
      <c r="T4960" s="25">
        <f ca="1">_xlfn.LOGNORM.INV(S4960,'Input Parameters'!$H$29,'Input Parameters'!$I$29)</f>
        <v>69.186453621830609</v>
      </c>
      <c r="U4960" s="10">
        <f t="shared" ca="1" si="676"/>
        <v>0.72198311192527065</v>
      </c>
      <c r="V4960" s="29">
        <f ca="1">IF('Input Parameters'!$D$30="Beta",_xlfn.BETA.INV(U4960,'Input Parameters'!$L$30,'Input Parameters'!$M$30,'Input Parameters'!$J$30,'Input Parameters'!$K$30),IF('Input Parameters'!$D$30="LogNorm",_xlfn.LOGNORM.INV(U4960,'Input Parameters'!$H$30,'Input Parameters'!$I$30)))</f>
        <v>1.2603317635127058</v>
      </c>
      <c r="W4960" s="2">
        <f ca="1">N4960+(P4960-N4960)*(1-ERF((T4960-R4960)/(2*SQRT(L4960*'Input Parameters'!$E$31))))</f>
        <v>6.1612269412568685E-2</v>
      </c>
      <c r="X4960">
        <f t="shared" ca="1" si="677"/>
        <v>1</v>
      </c>
      <c r="Y4960" s="7"/>
    </row>
    <row r="4961" spans="1:25" ht="15" customHeight="1" x14ac:dyDescent="0.3">
      <c r="A4961" s="130">
        <v>4954</v>
      </c>
      <c r="B4961" s="10">
        <f t="shared" ca="1" si="669"/>
        <v>0.13171501074643677</v>
      </c>
      <c r="C4961" s="57">
        <f ca="1">_xlfn.NORM.INV(B4961,'Input Parameters'!$E$19,'Input Parameters'!$F$19)</f>
        <v>472.8018953708974</v>
      </c>
      <c r="D4961" s="10">
        <f t="shared" ca="1" si="670"/>
        <v>0.2269104267756098</v>
      </c>
      <c r="E4961" s="59">
        <f ca="1">IF(_xlfn.NORM.INV(D4961,'Input Parameters'!$E$20,'Input Parameters'!$F$20)&lt;3500,3500,IF(_xlfn.NORM.INV(D4961,'Input Parameters'!$E$20,'Input Parameters'!$F$20)&gt;5500,5500,_xlfn.NORM.INV(D4961,'Input Parameters'!$E$20,'Input Parameters'!$F$20)))</f>
        <v>4275.6577803688051</v>
      </c>
      <c r="F4961" s="10">
        <f t="shared" ca="1" si="671"/>
        <v>5.4091637015456384E-2</v>
      </c>
      <c r="G4961" s="61">
        <f ca="1">_xlfn.NORM.INV(F4961,'Input Parameters'!$E$21,'Input Parameters'!$F$21)</f>
        <v>272.22359659824104</v>
      </c>
      <c r="H4961" s="54">
        <f ca="1">EXP(E4961*(1/'Input Parameters'!$E$22-1/G4961))</f>
        <v>0.32833199551447645</v>
      </c>
      <c r="I4961" s="10">
        <f t="shared" ca="1" si="672"/>
        <v>0.78328576059314503</v>
      </c>
      <c r="J4961" s="29">
        <f ca="1">_xlfn.BETA.INV(I4961,'Input Parameters'!$L$24,'Input Parameters'!$M$24,'Input Parameters'!$J$24,'Input Parameters'!$K$24)</f>
        <v>0.72655571805910246</v>
      </c>
      <c r="K4961" s="156">
        <f ca="1">('Input Parameters'!$E$25/'Input Parameters'!$E$31)^$J4961</f>
        <v>5.4508587199917366E-3</v>
      </c>
      <c r="L4961" s="66">
        <f ca="1">$H4961*$C4961*'Input Parameters'!$E$23*K4961</f>
        <v>0.84616944860420606</v>
      </c>
      <c r="M4961" s="23">
        <f t="shared" ca="1" si="673"/>
        <v>0.44178550021883756</v>
      </c>
      <c r="N4961" s="15">
        <f ca="1">_xlfn.NORM.INV(M4961,'Input Parameters'!$E$26,'Input Parameters'!$F$26)</f>
        <v>3.0924678812559669E-2</v>
      </c>
      <c r="O4961" s="8">
        <f t="shared" ca="1" si="674"/>
        <v>0.95248449991773076</v>
      </c>
      <c r="P4961" s="29">
        <f ca="1">_xlfn.LOGNORM.INV(O4961,'Input Parameters'!$H$27,'Input Parameters'!$I$27)</f>
        <v>2.9795988251657195</v>
      </c>
      <c r="Q4961" s="10"/>
      <c r="R4961" s="15">
        <f>'Input Parameters'!$E$28</f>
        <v>12.7</v>
      </c>
      <c r="S4961" s="10">
        <f t="shared" ca="1" si="675"/>
        <v>0.84990642466480737</v>
      </c>
      <c r="T4961" s="25">
        <f ca="1">_xlfn.LOGNORM.INV(S4961,'Input Parameters'!$H$29,'Input Parameters'!$I$29)</f>
        <v>65.414944854445451</v>
      </c>
      <c r="U4961" s="10">
        <f t="shared" ca="1" si="676"/>
        <v>0.9468193151785036</v>
      </c>
      <c r="V4961" s="29">
        <f ca="1">IF('Input Parameters'!$D$30="Beta",_xlfn.BETA.INV(U4961,'Input Parameters'!$L$30,'Input Parameters'!$M$30,'Input Parameters'!$J$30,'Input Parameters'!$K$30),IF('Input Parameters'!$D$30="LogNorm",_xlfn.LOGNORM.INV(U4961,'Input Parameters'!$H$30,'Input Parameters'!$I$30)))</f>
        <v>1.8888776164468832</v>
      </c>
      <c r="W4961" s="2">
        <f ca="1">N4961+(P4961-N4961)*(1-ERF((T4961-R4961)/(2*SQRT(L4961*'Input Parameters'!$E$31))))</f>
        <v>3.1074294093633173E-2</v>
      </c>
      <c r="X4961">
        <f t="shared" ca="1" si="677"/>
        <v>1</v>
      </c>
      <c r="Y4961" s="7"/>
    </row>
    <row r="4962" spans="1:25" ht="15" customHeight="1" x14ac:dyDescent="0.3">
      <c r="A4962" s="130">
        <v>4955</v>
      </c>
      <c r="B4962" s="10">
        <f t="shared" ca="1" si="669"/>
        <v>0.63482132358123355</v>
      </c>
      <c r="C4962" s="57">
        <f ca="1">_xlfn.NORM.INV(B4962,'Input Parameters'!$E$19,'Input Parameters'!$F$19)</f>
        <v>596.42294284694196</v>
      </c>
      <c r="D4962" s="10">
        <f t="shared" ca="1" si="670"/>
        <v>0.97108042418785279</v>
      </c>
      <c r="E4962" s="59">
        <f ca="1">IF(_xlfn.NORM.INV(D4962,'Input Parameters'!$E$20,'Input Parameters'!$F$20)&lt;3500,3500,IF(_xlfn.NORM.INV(D4962,'Input Parameters'!$E$20,'Input Parameters'!$F$20)&gt;5500,5500,_xlfn.NORM.INV(D4962,'Input Parameters'!$E$20,'Input Parameters'!$F$20)))</f>
        <v>5500</v>
      </c>
      <c r="F4962" s="10">
        <f t="shared" ca="1" si="671"/>
        <v>0.3393387864978995</v>
      </c>
      <c r="G4962" s="61">
        <f ca="1">_xlfn.NORM.INV(F4962,'Input Parameters'!$E$21,'Input Parameters'!$F$21)</f>
        <v>281.5938505845707</v>
      </c>
      <c r="H4962" s="54">
        <f ca="1">EXP(E4962*(1/'Input Parameters'!$E$22-1/G4962))</f>
        <v>0.46750489334439471</v>
      </c>
      <c r="I4962" s="10">
        <f t="shared" ca="1" si="672"/>
        <v>0.95457086111141731</v>
      </c>
      <c r="J4962" s="29">
        <f ca="1">_xlfn.BETA.INV(I4962,'Input Parameters'!$L$24,'Input Parameters'!$M$24,'Input Parameters'!$J$24,'Input Parameters'!$K$24)</f>
        <v>0.83948451967977389</v>
      </c>
      <c r="K4962" s="156">
        <f ca="1">('Input Parameters'!$E$25/'Input Parameters'!$E$31)^$J4962</f>
        <v>2.4246156365825794E-3</v>
      </c>
      <c r="L4962" s="66">
        <f ca="1">$H4962*$C4962*'Input Parameters'!$E$23*K4962</f>
        <v>0.67605714008891993</v>
      </c>
      <c r="M4962" s="23">
        <f t="shared" ca="1" si="673"/>
        <v>0.60953705833889904</v>
      </c>
      <c r="N4962" s="15">
        <f ca="1">_xlfn.NORM.INV(M4962,'Input Parameters'!$E$26,'Input Parameters'!$F$26)</f>
        <v>3.9840365706023888E-2</v>
      </c>
      <c r="O4962" s="8">
        <f t="shared" ca="1" si="674"/>
        <v>0.7412635631271447</v>
      </c>
      <c r="P4962" s="29">
        <f ca="1">_xlfn.LOGNORM.INV(O4962,'Input Parameters'!$H$27,'Input Parameters'!$I$27)</f>
        <v>1.8956476046142761</v>
      </c>
      <c r="Q4962" s="10"/>
      <c r="R4962" s="15">
        <f>'Input Parameters'!$E$28</f>
        <v>12.7</v>
      </c>
      <c r="S4962" s="10">
        <f t="shared" ca="1" si="675"/>
        <v>0.90231360976007013</v>
      </c>
      <c r="T4962" s="25">
        <f ca="1">_xlfn.LOGNORM.INV(S4962,'Input Parameters'!$H$29,'Input Parameters'!$I$29)</f>
        <v>67.343663027603071</v>
      </c>
      <c r="U4962" s="10">
        <f t="shared" ca="1" si="676"/>
        <v>0.29458481654215185</v>
      </c>
      <c r="V4962" s="29">
        <f ca="1">IF('Input Parameters'!$D$30="Beta",_xlfn.BETA.INV(U4962,'Input Parameters'!$L$30,'Input Parameters'!$M$30,'Input Parameters'!$J$30,'Input Parameters'!$K$30),IF('Input Parameters'!$D$30="LogNorm",_xlfn.LOGNORM.INV(U4962,'Input Parameters'!$H$30,'Input Parameters'!$I$30)))</f>
        <v>0.80754576270618528</v>
      </c>
      <c r="W4962" s="2">
        <f ca="1">N4962+(P4962-N4962)*(1-ERF((T4962-R4962)/(2*SQRT(L4962*'Input Parameters'!$E$31))))</f>
        <v>3.9845210395692658E-2</v>
      </c>
      <c r="X4962">
        <f t="shared" ca="1" si="677"/>
        <v>1</v>
      </c>
      <c r="Y4962" s="7"/>
    </row>
    <row r="4963" spans="1:25" ht="15" customHeight="1" x14ac:dyDescent="0.3">
      <c r="A4963" s="130">
        <v>4956</v>
      </c>
      <c r="B4963" s="10">
        <f t="shared" ca="1" si="669"/>
        <v>0.47451547284396789</v>
      </c>
      <c r="C4963" s="57">
        <f ca="1">_xlfn.NORM.INV(B4963,'Input Parameters'!$E$19,'Input Parameters'!$F$19)</f>
        <v>561.89844360285008</v>
      </c>
      <c r="D4963" s="10">
        <f t="shared" ca="1" si="670"/>
        <v>0.52113239887134366</v>
      </c>
      <c r="E4963" s="59">
        <f ca="1">IF(_xlfn.NORM.INV(D4963,'Input Parameters'!$E$20,'Input Parameters'!$F$20)&lt;3500,3500,IF(_xlfn.NORM.INV(D4963,'Input Parameters'!$E$20,'Input Parameters'!$F$20)&gt;5500,5500,_xlfn.NORM.INV(D4963,'Input Parameters'!$E$20,'Input Parameters'!$F$20)))</f>
        <v>4837.0971055704858</v>
      </c>
      <c r="F4963" s="10">
        <f t="shared" ca="1" si="671"/>
        <v>0.13510687357690132</v>
      </c>
      <c r="G4963" s="61">
        <f ca="1">_xlfn.NORM.INV(F4963,'Input Parameters'!$E$21,'Input Parameters'!$F$21)</f>
        <v>276.18379623483497</v>
      </c>
      <c r="H4963" s="54">
        <f ca="1">EXP(E4963*(1/'Input Parameters'!$E$22-1/G4963))</f>
        <v>0.36597611571651745</v>
      </c>
      <c r="I4963" s="10">
        <f t="shared" ca="1" si="672"/>
        <v>0.36388220989604247</v>
      </c>
      <c r="J4963" s="29">
        <f ca="1">_xlfn.BETA.INV(I4963,'Input Parameters'!$L$24,'Input Parameters'!$M$24,'Input Parameters'!$J$24,'Input Parameters'!$K$24)</f>
        <v>0.55031749311759937</v>
      </c>
      <c r="K4963" s="156">
        <f ca="1">('Input Parameters'!$E$25/'Input Parameters'!$E$31)^$J4963</f>
        <v>1.9298482722504038E-2</v>
      </c>
      <c r="L4963" s="66">
        <f ca="1">$H4963*$C4963*'Input Parameters'!$E$23*K4963</f>
        <v>3.9685671943833514</v>
      </c>
      <c r="M4963" s="23">
        <f t="shared" ca="1" si="673"/>
        <v>0.546606997887506</v>
      </c>
      <c r="N4963" s="15">
        <f ca="1">_xlfn.NORM.INV(M4963,'Input Parameters'!$E$26,'Input Parameters'!$F$26)</f>
        <v>3.6458962342641545E-2</v>
      </c>
      <c r="O4963" s="8">
        <f t="shared" ca="1" si="674"/>
        <v>0.22402043908081848</v>
      </c>
      <c r="P4963" s="29">
        <f ca="1">_xlfn.LOGNORM.INV(O4963,'Input Parameters'!$H$27,'Input Parameters'!$I$27)</f>
        <v>1.0177163512398499</v>
      </c>
      <c r="Q4963" s="10"/>
      <c r="R4963" s="15">
        <f>'Input Parameters'!$E$28</f>
        <v>12.7</v>
      </c>
      <c r="S4963" s="10">
        <f t="shared" ca="1" si="675"/>
        <v>0.91861228567787079</v>
      </c>
      <c r="T4963" s="25">
        <f ca="1">_xlfn.LOGNORM.INV(S4963,'Input Parameters'!$H$29,'Input Parameters'!$I$29)</f>
        <v>68.111276908176848</v>
      </c>
      <c r="U4963" s="10">
        <f t="shared" ca="1" si="676"/>
        <v>0.91257951916989033</v>
      </c>
      <c r="V4963" s="29">
        <f ca="1">IF('Input Parameters'!$D$30="Beta",_xlfn.BETA.INV(U4963,'Input Parameters'!$L$30,'Input Parameters'!$M$30,'Input Parameters'!$J$30,'Input Parameters'!$K$30),IF('Input Parameters'!$D$30="LogNorm",_xlfn.LOGNORM.INV(U4963,'Input Parameters'!$H$30,'Input Parameters'!$I$30)))</f>
        <v>1.7061847311504885</v>
      </c>
      <c r="W4963" s="2">
        <f ca="1">N4963+(P4963-N4963)*(1-ERF((T4963-R4963)/(2*SQRT(L4963*'Input Parameters'!$E$31))))</f>
        <v>8.4739858829787545E-2</v>
      </c>
      <c r="X4963">
        <f t="shared" ca="1" si="677"/>
        <v>1</v>
      </c>
      <c r="Y4963" s="7"/>
    </row>
    <row r="4964" spans="1:25" ht="15" customHeight="1" x14ac:dyDescent="0.3">
      <c r="A4964" s="130">
        <v>4957</v>
      </c>
      <c r="B4964" s="10">
        <f t="shared" ca="1" si="669"/>
        <v>0.4308477697814489</v>
      </c>
      <c r="C4964" s="57">
        <f ca="1">_xlfn.NORM.INV(B4964,'Input Parameters'!$E$19,'Input Parameters'!$F$19)</f>
        <v>552.57872949767761</v>
      </c>
      <c r="D4964" s="10">
        <f t="shared" ca="1" si="670"/>
        <v>7.3128194707720251E-2</v>
      </c>
      <c r="E4964" s="59">
        <f ca="1">IF(_xlfn.NORM.INV(D4964,'Input Parameters'!$E$20,'Input Parameters'!$F$20)&lt;3500,3500,IF(_xlfn.NORM.INV(D4964,'Input Parameters'!$E$20,'Input Parameters'!$F$20)&gt;5500,5500,_xlfn.NORM.INV(D4964,'Input Parameters'!$E$20,'Input Parameters'!$F$20)))</f>
        <v>3782.9822722144745</v>
      </c>
      <c r="F4964" s="10">
        <f t="shared" ca="1" si="671"/>
        <v>0.17731070820240791</v>
      </c>
      <c r="G4964" s="61">
        <f ca="1">_xlfn.NORM.INV(F4964,'Input Parameters'!$E$21,'Input Parameters'!$F$21)</f>
        <v>277.57429296957577</v>
      </c>
      <c r="H4964" s="54">
        <f ca="1">EXP(E4964*(1/'Input Parameters'!$E$22-1/G4964))</f>
        <v>0.48796209978766086</v>
      </c>
      <c r="I4964" s="10">
        <f t="shared" ca="1" si="672"/>
        <v>0.68278336040596233</v>
      </c>
      <c r="J4964" s="29">
        <f ca="1">_xlfn.BETA.INV(I4964,'Input Parameters'!$L$24,'Input Parameters'!$M$24,'Input Parameters'!$J$24,'Input Parameters'!$K$24)</f>
        <v>0.68152451776730394</v>
      </c>
      <c r="K4964" s="156">
        <f ca="1">('Input Parameters'!$E$25/'Input Parameters'!$E$31)^$J4964</f>
        <v>7.5293342435874518E-3</v>
      </c>
      <c r="L4964" s="66">
        <f ca="1">$H4964*$C4964*'Input Parameters'!$E$23*K4964</f>
        <v>2.0301906900124735</v>
      </c>
      <c r="M4964" s="23">
        <f t="shared" ca="1" si="673"/>
        <v>0.46054619380659156</v>
      </c>
      <c r="N4964" s="15">
        <f ca="1">_xlfn.NORM.INV(M4964,'Input Parameters'!$E$26,'Input Parameters'!$F$26)</f>
        <v>3.1919786455425085E-2</v>
      </c>
      <c r="O4964" s="8">
        <f t="shared" ca="1" si="674"/>
        <v>0.28893432542650421</v>
      </c>
      <c r="P4964" s="29">
        <f ca="1">_xlfn.LOGNORM.INV(O4964,'Input Parameters'!$H$27,'Input Parameters'!$I$27)</f>
        <v>1.1129452897421548</v>
      </c>
      <c r="Q4964" s="10"/>
      <c r="R4964" s="15">
        <f>'Input Parameters'!$E$28</f>
        <v>12.7</v>
      </c>
      <c r="S4964" s="10">
        <f t="shared" ca="1" si="675"/>
        <v>0.21634399294831075</v>
      </c>
      <c r="T4964" s="25">
        <f ca="1">_xlfn.LOGNORM.INV(S4964,'Input Parameters'!$H$29,'Input Parameters'!$I$29)</f>
        <v>53.321649935975209</v>
      </c>
      <c r="U4964" s="10">
        <f t="shared" ca="1" si="676"/>
        <v>0.82226405295142291</v>
      </c>
      <c r="V4964" s="29">
        <f ca="1">IF('Input Parameters'!$D$30="Beta",_xlfn.BETA.INV(U4964,'Input Parameters'!$L$30,'Input Parameters'!$M$30,'Input Parameters'!$J$30,'Input Parameters'!$K$30),IF('Input Parameters'!$D$30="LogNorm",_xlfn.LOGNORM.INV(U4964,'Input Parameters'!$H$30,'Input Parameters'!$I$30)))</f>
        <v>1.4384887974000999</v>
      </c>
      <c r="W4964" s="2">
        <f ca="1">N4964+(P4964-N4964)*(1-ERF((T4964-R4964)/(2*SQRT(L4964*'Input Parameters'!$E$31))))</f>
        <v>7.927727419795895E-2</v>
      </c>
      <c r="X4964">
        <f t="shared" ca="1" si="677"/>
        <v>1</v>
      </c>
      <c r="Y4964" s="7"/>
    </row>
    <row r="4965" spans="1:25" ht="15" customHeight="1" x14ac:dyDescent="0.3">
      <c r="A4965" s="130">
        <v>4958</v>
      </c>
      <c r="B4965" s="10">
        <f t="shared" ca="1" si="669"/>
        <v>0.12340547594132734</v>
      </c>
      <c r="C4965" s="57">
        <f ca="1">_xlfn.NORM.INV(B4965,'Input Parameters'!$E$19,'Input Parameters'!$F$19)</f>
        <v>469.43800730996014</v>
      </c>
      <c r="D4965" s="10">
        <f t="shared" ca="1" si="670"/>
        <v>0.47774159035535202</v>
      </c>
      <c r="E4965" s="59">
        <f ca="1">IF(_xlfn.NORM.INV(D4965,'Input Parameters'!$E$20,'Input Parameters'!$F$20)&lt;3500,3500,IF(_xlfn.NORM.INV(D4965,'Input Parameters'!$E$20,'Input Parameters'!$F$20)&gt;5500,5500,_xlfn.NORM.INV(D4965,'Input Parameters'!$E$20,'Input Parameters'!$F$20)))</f>
        <v>4760.9242238410661</v>
      </c>
      <c r="F4965" s="10">
        <f t="shared" ca="1" si="671"/>
        <v>0.47435763998778147</v>
      </c>
      <c r="G4965" s="61">
        <f ca="1">_xlfn.NORM.INV(F4965,'Input Parameters'!$E$21,'Input Parameters'!$F$21)</f>
        <v>284.34444333157876</v>
      </c>
      <c r="H4965" s="54">
        <f ca="1">EXP(E4965*(1/'Input Parameters'!$E$22-1/G4965))</f>
        <v>0.60980103664982188</v>
      </c>
      <c r="I4965" s="10">
        <f t="shared" ca="1" si="672"/>
        <v>4.3408370157500542E-2</v>
      </c>
      <c r="J4965" s="29">
        <f ca="1">_xlfn.BETA.INV(I4965,'Input Parameters'!$L$24,'Input Parameters'!$M$24,'Input Parameters'!$J$24,'Input Parameters'!$K$24)</f>
        <v>0.33062967991165632</v>
      </c>
      <c r="K4965" s="156">
        <f ca="1">('Input Parameters'!$E$25/'Input Parameters'!$E$31)^$J4965</f>
        <v>9.3313751800964254E-2</v>
      </c>
      <c r="L4965" s="66">
        <f ca="1">$H4965*$C4965*'Input Parameters'!$E$23*K4965</f>
        <v>26.712347643165057</v>
      </c>
      <c r="M4965" s="23">
        <f t="shared" ca="1" si="673"/>
        <v>0.16706377454979271</v>
      </c>
      <c r="N4965" s="15">
        <f ca="1">_xlfn.NORM.INV(M4965,'Input Parameters'!$E$26,'Input Parameters'!$F$26)</f>
        <v>1.3717498454729062E-2</v>
      </c>
      <c r="O4965" s="8">
        <f t="shared" ca="1" si="674"/>
        <v>0.64103850021910169</v>
      </c>
      <c r="P4965" s="29">
        <f ca="1">_xlfn.LOGNORM.INV(O4965,'Input Parameters'!$H$27,'Input Parameters'!$I$27)</f>
        <v>1.6703391280231898</v>
      </c>
      <c r="Q4965" s="10"/>
      <c r="R4965" s="15">
        <f>'Input Parameters'!$E$28</f>
        <v>12.7</v>
      </c>
      <c r="S4965" s="10">
        <f t="shared" ca="1" si="675"/>
        <v>0.84297235259494807</v>
      </c>
      <c r="T4965" s="25">
        <f ca="1">_xlfn.LOGNORM.INV(S4965,'Input Parameters'!$H$29,'Input Parameters'!$I$29)</f>
        <v>65.200234190491301</v>
      </c>
      <c r="U4965" s="10">
        <f t="shared" ca="1" si="676"/>
        <v>0.42518170918276565</v>
      </c>
      <c r="V4965" s="29">
        <f ca="1">IF('Input Parameters'!$D$30="Beta",_xlfn.BETA.INV(U4965,'Input Parameters'!$L$30,'Input Parameters'!$M$30,'Input Parameters'!$J$30,'Input Parameters'!$K$30),IF('Input Parameters'!$D$30="LogNorm",_xlfn.LOGNORM.INV(U4965,'Input Parameters'!$H$30,'Input Parameters'!$I$30)))</f>
        <v>0.92756871240876471</v>
      </c>
      <c r="W4965" s="2">
        <f ca="1">N4965+(P4965-N4965)*(1-ERF((T4965-R4965)/(2*SQRT(L4965*'Input Parameters'!$E$31))))</f>
        <v>0.79661748028562562</v>
      </c>
      <c r="X4965">
        <f t="shared" ca="1" si="677"/>
        <v>1</v>
      </c>
      <c r="Y4965" s="7"/>
    </row>
    <row r="4966" spans="1:25" ht="15" customHeight="1" x14ac:dyDescent="0.3">
      <c r="A4966" s="130">
        <v>4959</v>
      </c>
      <c r="B4966" s="10">
        <f t="shared" ca="1" si="669"/>
        <v>0.522574666835952</v>
      </c>
      <c r="C4966" s="57">
        <f ca="1">_xlfn.NORM.INV(B4966,'Input Parameters'!$E$19,'Input Parameters'!$F$19)</f>
        <v>572.08409681702051</v>
      </c>
      <c r="D4966" s="10">
        <f t="shared" ca="1" si="670"/>
        <v>0.67282676366657601</v>
      </c>
      <c r="E4966" s="59">
        <f ca="1">IF(_xlfn.NORM.INV(D4966,'Input Parameters'!$E$20,'Input Parameters'!$F$20)&lt;3500,3500,IF(_xlfn.NORM.INV(D4966,'Input Parameters'!$E$20,'Input Parameters'!$F$20)&gt;5500,5500,_xlfn.NORM.INV(D4966,'Input Parameters'!$E$20,'Input Parameters'!$F$20)))</f>
        <v>5113.4125470342742</v>
      </c>
      <c r="F4966" s="10">
        <f t="shared" ca="1" si="671"/>
        <v>0.78776269710397462</v>
      </c>
      <c r="G4966" s="61">
        <f ca="1">_xlfn.NORM.INV(F4966,'Input Parameters'!$E$21,'Input Parameters'!$F$21)</f>
        <v>291.1276435124185</v>
      </c>
      <c r="H4966" s="54">
        <f ca="1">EXP(E4966*(1/'Input Parameters'!$E$22-1/G4966))</f>
        <v>0.89382956266846403</v>
      </c>
      <c r="I4966" s="10">
        <f t="shared" ca="1" si="672"/>
        <v>8.8882627126213309E-2</v>
      </c>
      <c r="J4966" s="29">
        <f ca="1">_xlfn.BETA.INV(I4966,'Input Parameters'!$L$24,'Input Parameters'!$M$24,'Input Parameters'!$J$24,'Input Parameters'!$K$24)</f>
        <v>0.38673235303526238</v>
      </c>
      <c r="K4966" s="156">
        <f ca="1">('Input Parameters'!$E$25/'Input Parameters'!$E$31)^$J4966</f>
        <v>6.2396693620702277E-2</v>
      </c>
      <c r="L4966" s="66">
        <f ca="1">$H4966*$C4966*'Input Parameters'!$E$23*K4966</f>
        <v>31.906279608650596</v>
      </c>
      <c r="M4966" s="23">
        <f t="shared" ca="1" si="673"/>
        <v>8.0714811529344899E-2</v>
      </c>
      <c r="N4966" s="15">
        <f ca="1">_xlfn.NORM.INV(M4966,'Input Parameters'!$E$26,'Input Parameters'!$F$26)</f>
        <v>4.594129508714441E-3</v>
      </c>
      <c r="O4966" s="8">
        <f t="shared" ca="1" si="674"/>
        <v>8.6032717911610268E-2</v>
      </c>
      <c r="P4966" s="29">
        <f ca="1">_xlfn.LOGNORM.INV(O4966,'Input Parameters'!$H$27,'Input Parameters'!$I$27)</f>
        <v>0.77806653075421051</v>
      </c>
      <c r="Q4966" s="10"/>
      <c r="R4966" s="15">
        <f>'Input Parameters'!$E$28</f>
        <v>12.7</v>
      </c>
      <c r="S4966" s="10">
        <f t="shared" ca="1" si="675"/>
        <v>0.191371743915697</v>
      </c>
      <c r="T4966" s="25">
        <f ca="1">_xlfn.LOGNORM.INV(S4966,'Input Parameters'!$H$29,'Input Parameters'!$I$29)</f>
        <v>52.795928367673099</v>
      </c>
      <c r="U4966" s="10">
        <f t="shared" ca="1" si="676"/>
        <v>0.18086945172567992</v>
      </c>
      <c r="V4966" s="29">
        <f ca="1">IF('Input Parameters'!$D$30="Beta",_xlfn.BETA.INV(U4966,'Input Parameters'!$L$30,'Input Parameters'!$M$30,'Input Parameters'!$J$30,'Input Parameters'!$K$30),IF('Input Parameters'!$D$30="LogNorm",_xlfn.LOGNORM.INV(U4966,'Input Parameters'!$H$30,'Input Parameters'!$I$30)))</f>
        <v>0.69735629557482381</v>
      </c>
      <c r="W4966" s="2">
        <f ca="1">N4966+(P4966-N4966)*(1-ERF((T4966-R4966)/(2*SQRT(L4966*'Input Parameters'!$E$31))))</f>
        <v>0.48083151218845294</v>
      </c>
      <c r="X4966">
        <f t="shared" ca="1" si="677"/>
        <v>1</v>
      </c>
      <c r="Y4966" s="7"/>
    </row>
    <row r="4967" spans="1:25" ht="15" customHeight="1" x14ac:dyDescent="0.3">
      <c r="A4967" s="130">
        <v>4960</v>
      </c>
      <c r="B4967" s="10">
        <f t="shared" ca="1" si="669"/>
        <v>0.41703177060501129</v>
      </c>
      <c r="C4967" s="57">
        <f ca="1">_xlfn.NORM.INV(B4967,'Input Parameters'!$E$19,'Input Parameters'!$F$19)</f>
        <v>549.59785685721215</v>
      </c>
      <c r="D4967" s="10">
        <f t="shared" ca="1" si="670"/>
        <v>0.67898237448677934</v>
      </c>
      <c r="E4967" s="59">
        <f ca="1">IF(_xlfn.NORM.INV(D4967,'Input Parameters'!$E$20,'Input Parameters'!$F$20)&lt;3500,3500,IF(_xlfn.NORM.INV(D4967,'Input Parameters'!$E$20,'Input Parameters'!$F$20)&gt;5500,5500,_xlfn.NORM.INV(D4967,'Input Parameters'!$E$20,'Input Parameters'!$F$20)))</f>
        <v>5125.3985457919662</v>
      </c>
      <c r="F4967" s="10">
        <f t="shared" ca="1" si="671"/>
        <v>0.8422844846951768</v>
      </c>
      <c r="G4967" s="61">
        <f ca="1">_xlfn.NORM.INV(F4967,'Input Parameters'!$E$21,'Input Parameters'!$F$21)</f>
        <v>292.74058528955516</v>
      </c>
      <c r="H4967" s="54">
        <f ca="1">EXP(E4967*(1/'Input Parameters'!$E$22-1/G4967))</f>
        <v>0.98461810154550344</v>
      </c>
      <c r="I4967" s="10">
        <f t="shared" ca="1" si="672"/>
        <v>0.89578194515154408</v>
      </c>
      <c r="J4967" s="29">
        <f ca="1">_xlfn.BETA.INV(I4967,'Input Parameters'!$L$24,'Input Parameters'!$M$24,'Input Parameters'!$J$24,'Input Parameters'!$K$24)</f>
        <v>0.78966028222138085</v>
      </c>
      <c r="K4967" s="156">
        <f ca="1">('Input Parameters'!$E$25/'Input Parameters'!$E$31)^$J4967</f>
        <v>3.4663062883438446E-3</v>
      </c>
      <c r="L4967" s="66">
        <f ca="1">$H4967*$C4967*'Input Parameters'!$E$23*K4967</f>
        <v>1.8757708446651551</v>
      </c>
      <c r="M4967" s="23">
        <f t="shared" ca="1" si="673"/>
        <v>0.76738271130577129</v>
      </c>
      <c r="N4967" s="15">
        <f ca="1">_xlfn.NORM.INV(M4967,'Input Parameters'!$E$26,'Input Parameters'!$F$26)</f>
        <v>4.9335346469392152E-2</v>
      </c>
      <c r="O4967" s="8">
        <f t="shared" ca="1" si="674"/>
        <v>0.59842391993617583</v>
      </c>
      <c r="P4967" s="29">
        <f ca="1">_xlfn.LOGNORM.INV(O4967,'Input Parameters'!$H$27,'Input Parameters'!$I$27)</f>
        <v>1.5896145163825564</v>
      </c>
      <c r="Q4967" s="10"/>
      <c r="R4967" s="15">
        <f>'Input Parameters'!$E$28</f>
        <v>12.7</v>
      </c>
      <c r="S4967" s="10">
        <f t="shared" ca="1" si="675"/>
        <v>0.22203106889419011</v>
      </c>
      <c r="T4967" s="25">
        <f ca="1">_xlfn.LOGNORM.INV(S4967,'Input Parameters'!$H$29,'Input Parameters'!$I$29)</f>
        <v>53.437007702121207</v>
      </c>
      <c r="U4967" s="10">
        <f t="shared" ca="1" si="676"/>
        <v>0.46419782825944755</v>
      </c>
      <c r="V4967" s="29">
        <f ca="1">IF('Input Parameters'!$D$30="Beta",_xlfn.BETA.INV(U4967,'Input Parameters'!$L$30,'Input Parameters'!$M$30,'Input Parameters'!$J$30,'Input Parameters'!$K$30),IF('Input Parameters'!$D$30="LogNorm",_xlfn.LOGNORM.INV(U4967,'Input Parameters'!$H$30,'Input Parameters'!$I$30)))</f>
        <v>0.96441795454343293</v>
      </c>
      <c r="W4967" s="2">
        <f ca="1">N4967+(P4967-N4967)*(1-ERF((T4967-R4967)/(2*SQRT(L4967*'Input Parameters'!$E$31))))</f>
        <v>0.1039332218401296</v>
      </c>
      <c r="X4967">
        <f t="shared" ca="1" si="677"/>
        <v>1</v>
      </c>
      <c r="Y4967" s="7"/>
    </row>
    <row r="4968" spans="1:25" ht="15" customHeight="1" x14ac:dyDescent="0.3">
      <c r="A4968" s="130">
        <v>4961</v>
      </c>
      <c r="B4968" s="10">
        <f t="shared" ca="1" si="669"/>
        <v>0.71024026187675893</v>
      </c>
      <c r="C4968" s="57">
        <f ca="1">_xlfn.NORM.INV(B4968,'Input Parameters'!$E$19,'Input Parameters'!$F$19)</f>
        <v>614.12033054647202</v>
      </c>
      <c r="D4968" s="10">
        <f t="shared" ca="1" si="670"/>
        <v>0.41282689957489005</v>
      </c>
      <c r="E4968" s="59">
        <f ca="1">IF(_xlfn.NORM.INV(D4968,'Input Parameters'!$E$20,'Input Parameters'!$F$20)&lt;3500,3500,IF(_xlfn.NORM.INV(D4968,'Input Parameters'!$E$20,'Input Parameters'!$F$20)&gt;5500,5500,_xlfn.NORM.INV(D4968,'Input Parameters'!$E$20,'Input Parameters'!$F$20)))</f>
        <v>4645.8046326501935</v>
      </c>
      <c r="F4968" s="10">
        <f t="shared" ca="1" si="671"/>
        <v>0.45259507645683039</v>
      </c>
      <c r="G4968" s="61">
        <f ca="1">_xlfn.NORM.INV(F4968,'Input Parameters'!$E$21,'Input Parameters'!$F$21)</f>
        <v>283.91381469292975</v>
      </c>
      <c r="H4968" s="54">
        <f ca="1">EXP(E4968*(1/'Input Parameters'!$E$22-1/G4968))</f>
        <v>0.60203222209640683</v>
      </c>
      <c r="I4968" s="10">
        <f t="shared" ca="1" si="672"/>
        <v>0.1076925915674577</v>
      </c>
      <c r="J4968" s="29">
        <f ca="1">_xlfn.BETA.INV(I4968,'Input Parameters'!$L$24,'Input Parameters'!$M$24,'Input Parameters'!$J$24,'Input Parameters'!$K$24)</f>
        <v>0.40402281925561973</v>
      </c>
      <c r="K4968" s="156">
        <f ca="1">('Input Parameters'!$E$25/'Input Parameters'!$E$31)^$J4968</f>
        <v>5.5118108081144E-2</v>
      </c>
      <c r="L4968" s="66">
        <f ca="1">$H4968*$C4968*'Input Parameters'!$E$23*K4968</f>
        <v>20.378279444439652</v>
      </c>
      <c r="M4968" s="23">
        <f t="shared" ca="1" si="673"/>
        <v>0.26631763033919387</v>
      </c>
      <c r="N4968" s="15">
        <f ca="1">_xlfn.NORM.INV(M4968,'Input Parameters'!$E$26,'Input Parameters'!$F$26)</f>
        <v>2.0896245438378289E-2</v>
      </c>
      <c r="O4968" s="8">
        <f t="shared" ca="1" si="674"/>
        <v>0.83567446342624907</v>
      </c>
      <c r="P4968" s="29">
        <f ca="1">_xlfn.LOGNORM.INV(O4968,'Input Parameters'!$H$27,'Input Parameters'!$I$27)</f>
        <v>2.1932274739049036</v>
      </c>
      <c r="Q4968" s="10"/>
      <c r="R4968" s="15">
        <f>'Input Parameters'!$E$28</f>
        <v>12.7</v>
      </c>
      <c r="S4968" s="10">
        <f t="shared" ca="1" si="675"/>
        <v>0.53956696624451073</v>
      </c>
      <c r="T4968" s="25">
        <f ca="1">_xlfn.LOGNORM.INV(S4968,'Input Parameters'!$H$29,'Input Parameters'!$I$29)</f>
        <v>58.884953433165187</v>
      </c>
      <c r="U4968" s="10">
        <f t="shared" ca="1" si="676"/>
        <v>0.7810302376700855</v>
      </c>
      <c r="V4968" s="29">
        <f ca="1">IF('Input Parameters'!$D$30="Beta",_xlfn.BETA.INV(U4968,'Input Parameters'!$L$30,'Input Parameters'!$M$30,'Input Parameters'!$J$30,'Input Parameters'!$K$30),IF('Input Parameters'!$D$30="LogNorm",_xlfn.LOGNORM.INV(U4968,'Input Parameters'!$H$30,'Input Parameters'!$I$30)))</f>
        <v>1.3567495347488656</v>
      </c>
      <c r="W4968" s="2">
        <f ca="1">N4968+(P4968-N4968)*(1-ERF((T4968-R4968)/(2*SQRT(L4968*'Input Parameters'!$E$31))))</f>
        <v>1.0406110809431746</v>
      </c>
      <c r="X4968">
        <f t="shared" ca="1" si="677"/>
        <v>1</v>
      </c>
      <c r="Y4968" s="7"/>
    </row>
    <row r="4969" spans="1:25" ht="15" customHeight="1" x14ac:dyDescent="0.3">
      <c r="A4969" s="130">
        <v>4962</v>
      </c>
      <c r="B4969" s="10">
        <f t="shared" ca="1" si="669"/>
        <v>0.91651877424216999</v>
      </c>
      <c r="C4969" s="57">
        <f ca="1">_xlfn.NORM.INV(B4969,'Input Parameters'!$E$19,'Input Parameters'!$F$19)</f>
        <v>684.08154555749161</v>
      </c>
      <c r="D4969" s="10">
        <f t="shared" ca="1" si="670"/>
        <v>0.5990285184313785</v>
      </c>
      <c r="E4969" s="59">
        <f ca="1">IF(_xlfn.NORM.INV(D4969,'Input Parameters'!$E$20,'Input Parameters'!$F$20)&lt;3500,3500,IF(_xlfn.NORM.INV(D4969,'Input Parameters'!$E$20,'Input Parameters'!$F$20)&gt;5500,5500,_xlfn.NORM.INV(D4969,'Input Parameters'!$E$20,'Input Parameters'!$F$20)))</f>
        <v>4975.5833386164304</v>
      </c>
      <c r="F4969" s="10">
        <f t="shared" ca="1" si="671"/>
        <v>0.28590452053205107</v>
      </c>
      <c r="G4969" s="61">
        <f ca="1">_xlfn.NORM.INV(F4969,'Input Parameters'!$E$21,'Input Parameters'!$F$21)</f>
        <v>280.40604056702108</v>
      </c>
      <c r="H4969" s="54">
        <f ca="1">EXP(E4969*(1/'Input Parameters'!$E$22-1/G4969))</f>
        <v>0.46640742681617742</v>
      </c>
      <c r="I4969" s="10">
        <f t="shared" ca="1" si="672"/>
        <v>0.49476563885933034</v>
      </c>
      <c r="J4969" s="29">
        <f ca="1">_xlfn.BETA.INV(I4969,'Input Parameters'!$L$24,'Input Parameters'!$M$24,'Input Parameters'!$J$24,'Input Parameters'!$K$24)</f>
        <v>0.60504706739910308</v>
      </c>
      <c r="K4969" s="156">
        <f ca="1">('Input Parameters'!$E$25/'Input Parameters'!$E$31)^$J4969</f>
        <v>1.3032174538094896E-2</v>
      </c>
      <c r="L4969" s="66">
        <f ca="1">$H4969*$C4969*'Input Parameters'!$E$23*K4969</f>
        <v>4.1580549052244837</v>
      </c>
      <c r="M4969" s="23">
        <f t="shared" ca="1" si="673"/>
        <v>2.5860849870691149E-2</v>
      </c>
      <c r="N4969" s="15">
        <f ca="1">_xlfn.NORM.INV(M4969,'Input Parameters'!$E$26,'Input Parameters'!$F$26)</f>
        <v>-6.8543001995320443E-3</v>
      </c>
      <c r="O4969" s="8">
        <f t="shared" ca="1" si="674"/>
        <v>0.34771045865227435</v>
      </c>
      <c r="P4969" s="29">
        <f ca="1">_xlfn.LOGNORM.INV(O4969,'Input Parameters'!$H$27,'Input Parameters'!$I$27)</f>
        <v>1.1972220986997202</v>
      </c>
      <c r="Q4969" s="10"/>
      <c r="R4969" s="15">
        <f>'Input Parameters'!$E$28</f>
        <v>12.7</v>
      </c>
      <c r="S4969" s="10">
        <f t="shared" ca="1" si="675"/>
        <v>0.96597276312705604</v>
      </c>
      <c r="T4969" s="25">
        <f ca="1">_xlfn.LOGNORM.INV(S4969,'Input Parameters'!$H$29,'Input Parameters'!$I$29)</f>
        <v>71.470943373991375</v>
      </c>
      <c r="U4969" s="10">
        <f t="shared" ca="1" si="676"/>
        <v>0.21952517387576487</v>
      </c>
      <c r="V4969" s="29">
        <f ca="1">IF('Input Parameters'!$D$30="Beta",_xlfn.BETA.INV(U4969,'Input Parameters'!$L$30,'Input Parameters'!$M$30,'Input Parameters'!$J$30,'Input Parameters'!$K$30),IF('Input Parameters'!$D$30="LogNorm",_xlfn.LOGNORM.INV(U4969,'Input Parameters'!$H$30,'Input Parameters'!$I$30)))</f>
        <v>0.73643297197058055</v>
      </c>
      <c r="W4969" s="2">
        <f ca="1">N4969+(P4969-N4969)*(1-ERF((T4969-R4969)/(2*SQRT(L4969*'Input Parameters'!$E$31))))</f>
        <v>4.3175911829815693E-2</v>
      </c>
      <c r="X4969">
        <f t="shared" ca="1" si="677"/>
        <v>1</v>
      </c>
      <c r="Y4969" s="7"/>
    </row>
    <row r="4970" spans="1:25" ht="15" customHeight="1" x14ac:dyDescent="0.3">
      <c r="A4970" s="130">
        <v>4963</v>
      </c>
      <c r="B4970" s="10">
        <f t="shared" ca="1" si="669"/>
        <v>0.3505206023060301</v>
      </c>
      <c r="C4970" s="57">
        <f ca="1">_xlfn.NORM.INV(B4970,'Input Parameters'!$E$19,'Input Parameters'!$F$19)</f>
        <v>534.85915471292105</v>
      </c>
      <c r="D4970" s="10">
        <f t="shared" ca="1" si="670"/>
        <v>0.9608741241703167</v>
      </c>
      <c r="E4970" s="59">
        <f ca="1">IF(_xlfn.NORM.INV(D4970,'Input Parameters'!$E$20,'Input Parameters'!$F$20)&lt;3500,3500,IF(_xlfn.NORM.INV(D4970,'Input Parameters'!$E$20,'Input Parameters'!$F$20)&gt;5500,5500,_xlfn.NORM.INV(D4970,'Input Parameters'!$E$20,'Input Parameters'!$F$20)))</f>
        <v>5500</v>
      </c>
      <c r="F4970" s="10">
        <f t="shared" ca="1" si="671"/>
        <v>0.56067572678535293</v>
      </c>
      <c r="G4970" s="61">
        <f ca="1">_xlfn.NORM.INV(F4970,'Input Parameters'!$E$21,'Input Parameters'!$F$21)</f>
        <v>286.05008560103357</v>
      </c>
      <c r="H4970" s="54">
        <f ca="1">EXP(E4970*(1/'Input Parameters'!$E$22-1/G4970))</f>
        <v>0.63376884806597134</v>
      </c>
      <c r="I4970" s="10">
        <f t="shared" ca="1" si="672"/>
        <v>0.55030519540019684</v>
      </c>
      <c r="J4970" s="29">
        <f ca="1">_xlfn.BETA.INV(I4970,'Input Parameters'!$L$24,'Input Parameters'!$M$24,'Input Parameters'!$J$24,'Input Parameters'!$K$24)</f>
        <v>0.62739355698523258</v>
      </c>
      <c r="K4970" s="156">
        <f ca="1">('Input Parameters'!$E$25/'Input Parameters'!$E$31)^$J4970</f>
        <v>1.1101915429919297E-2</v>
      </c>
      <c r="L4970" s="66">
        <f ca="1">$H4970*$C4970*'Input Parameters'!$E$23*K4970</f>
        <v>3.763294767817936</v>
      </c>
      <c r="M4970" s="23">
        <f t="shared" ca="1" si="673"/>
        <v>0.41745000961913603</v>
      </c>
      <c r="N4970" s="15">
        <f ca="1">_xlfn.NORM.INV(M4970,'Input Parameters'!$E$26,'Input Parameters'!$F$26)</f>
        <v>2.9623152504800424E-2</v>
      </c>
      <c r="O4970" s="8">
        <f t="shared" ca="1" si="674"/>
        <v>0.61151145636986126</v>
      </c>
      <c r="P4970" s="29">
        <f ca="1">_xlfn.LOGNORM.INV(O4970,'Input Parameters'!$H$27,'Input Parameters'!$I$27)</f>
        <v>1.6136996801442509</v>
      </c>
      <c r="Q4970" s="10"/>
      <c r="R4970" s="15">
        <f>'Input Parameters'!$E$28</f>
        <v>12.7</v>
      </c>
      <c r="S4970" s="10">
        <f t="shared" ca="1" si="675"/>
        <v>0.39053545445759275</v>
      </c>
      <c r="T4970" s="25">
        <f ca="1">_xlfn.LOGNORM.INV(S4970,'Input Parameters'!$H$29,'Input Parameters'!$I$29)</f>
        <v>56.442851954431077</v>
      </c>
      <c r="U4970" s="10">
        <f t="shared" ca="1" si="676"/>
        <v>0.58295014664798339</v>
      </c>
      <c r="V4970" s="29">
        <f ca="1">IF('Input Parameters'!$D$30="Beta",_xlfn.BETA.INV(U4970,'Input Parameters'!$L$30,'Input Parameters'!$M$30,'Input Parameters'!$J$30,'Input Parameters'!$K$30),IF('Input Parameters'!$D$30="LogNorm",_xlfn.LOGNORM.INV(U4970,'Input Parameters'!$H$30,'Input Parameters'!$I$30)))</f>
        <v>1.0852399341947829</v>
      </c>
      <c r="W4970" s="2">
        <f ca="1">N4970+(P4970-N4970)*(1-ERF((T4970-R4970)/(2*SQRT(L4970*'Input Parameters'!$E$31))))</f>
        <v>0.205198528685269</v>
      </c>
      <c r="X4970">
        <f t="shared" ca="1" si="677"/>
        <v>1</v>
      </c>
      <c r="Y4970" s="7"/>
    </row>
    <row r="4971" spans="1:25" ht="15" customHeight="1" x14ac:dyDescent="0.3">
      <c r="A4971" s="130">
        <v>4964</v>
      </c>
      <c r="B4971" s="10">
        <f t="shared" ca="1" si="669"/>
        <v>0.56829194869737754</v>
      </c>
      <c r="C4971" s="57">
        <f ca="1">_xlfn.NORM.INV(B4971,'Input Parameters'!$E$19,'Input Parameters'!$F$19)</f>
        <v>581.83630298345474</v>
      </c>
      <c r="D4971" s="10">
        <f t="shared" ca="1" si="670"/>
        <v>0.35753224902860159</v>
      </c>
      <c r="E4971" s="59">
        <f ca="1">IF(_xlfn.NORM.INV(D4971,'Input Parameters'!$E$20,'Input Parameters'!$F$20)&lt;3500,3500,IF(_xlfn.NORM.INV(D4971,'Input Parameters'!$E$20,'Input Parameters'!$F$20)&gt;5500,5500,_xlfn.NORM.INV(D4971,'Input Parameters'!$E$20,'Input Parameters'!$F$20)))</f>
        <v>4544.456011306258</v>
      </c>
      <c r="F4971" s="10">
        <f t="shared" ca="1" si="671"/>
        <v>0.29391720794089382</v>
      </c>
      <c r="G4971" s="61">
        <f ca="1">_xlfn.NORM.INV(F4971,'Input Parameters'!$E$21,'Input Parameters'!$F$21)</f>
        <v>280.59006152646435</v>
      </c>
      <c r="H4971" s="54">
        <f ca="1">EXP(E4971*(1/'Input Parameters'!$E$22-1/G4971))</f>
        <v>0.5035963248999944</v>
      </c>
      <c r="I4971" s="10">
        <f t="shared" ca="1" si="672"/>
        <v>0.29767265621057404</v>
      </c>
      <c r="J4971" s="29">
        <f ca="1">_xlfn.BETA.INV(I4971,'Input Parameters'!$L$24,'Input Parameters'!$M$24,'Input Parameters'!$J$24,'Input Parameters'!$K$24)</f>
        <v>0.52004680904122835</v>
      </c>
      <c r="K4971" s="156">
        <f ca="1">('Input Parameters'!$E$25/'Input Parameters'!$E$31)^$J4971</f>
        <v>2.3978909528078501E-2</v>
      </c>
      <c r="L4971" s="66">
        <f ca="1">$H4971*$C4971*'Input Parameters'!$E$23*K4971</f>
        <v>7.0260752406852642</v>
      </c>
      <c r="M4971" s="23">
        <f t="shared" ca="1" si="673"/>
        <v>0.81135662654641227</v>
      </c>
      <c r="N4971" s="15">
        <f ca="1">_xlfn.NORM.INV(M4971,'Input Parameters'!$E$26,'Input Parameters'!$F$26)</f>
        <v>5.2541038228741586E-2</v>
      </c>
      <c r="O4971" s="8">
        <f t="shared" ca="1" si="674"/>
        <v>0.12639044112736031</v>
      </c>
      <c r="P4971" s="29">
        <f ca="1">_xlfn.LOGNORM.INV(O4971,'Input Parameters'!$H$27,'Input Parameters'!$I$27)</f>
        <v>0.85835413460397081</v>
      </c>
      <c r="Q4971" s="10"/>
      <c r="R4971" s="15">
        <f>'Input Parameters'!$E$28</f>
        <v>12.7</v>
      </c>
      <c r="S4971" s="10">
        <f t="shared" ca="1" si="675"/>
        <v>0.44062611461302292</v>
      </c>
      <c r="T4971" s="25">
        <f ca="1">_xlfn.LOGNORM.INV(S4971,'Input Parameters'!$H$29,'Input Parameters'!$I$29)</f>
        <v>57.263330109307702</v>
      </c>
      <c r="U4971" s="10">
        <f t="shared" ca="1" si="676"/>
        <v>6.8932487511411122E-2</v>
      </c>
      <c r="V4971" s="29">
        <f ca="1">IF('Input Parameters'!$D$30="Beta",_xlfn.BETA.INV(U4971,'Input Parameters'!$L$30,'Input Parameters'!$M$30,'Input Parameters'!$J$30,'Input Parameters'!$K$30),IF('Input Parameters'!$D$30="LogNorm",_xlfn.LOGNORM.INV(U4971,'Input Parameters'!$H$30,'Input Parameters'!$I$30)))</f>
        <v>0.55659417197398242</v>
      </c>
      <c r="W4971" s="2">
        <f ca="1">N4971+(P4971-N4971)*(1-ERF((T4971-R4971)/(2*SQRT(L4971*'Input Parameters'!$E$31))))</f>
        <v>0.24152123703004413</v>
      </c>
      <c r="X4971">
        <f t="shared" ca="1" si="677"/>
        <v>1</v>
      </c>
      <c r="Y4971" s="7"/>
    </row>
    <row r="4972" spans="1:25" ht="15" customHeight="1" x14ac:dyDescent="0.3">
      <c r="A4972" s="130">
        <v>4965</v>
      </c>
      <c r="B4972" s="10">
        <f t="shared" ca="1" si="669"/>
        <v>0.83570512589205892</v>
      </c>
      <c r="C4972" s="57">
        <f ca="1">_xlfn.NORM.INV(B4972,'Input Parameters'!$E$19,'Input Parameters'!$F$19)</f>
        <v>649.85298471247484</v>
      </c>
      <c r="D4972" s="10">
        <f t="shared" ca="1" si="670"/>
        <v>0.77122951951357088</v>
      </c>
      <c r="E4972" s="59">
        <f ca="1">IF(_xlfn.NORM.INV(D4972,'Input Parameters'!$E$20,'Input Parameters'!$F$20)&lt;3500,3500,IF(_xlfn.NORM.INV(D4972,'Input Parameters'!$E$20,'Input Parameters'!$F$20)&gt;5500,5500,_xlfn.NORM.INV(D4972,'Input Parameters'!$E$20,'Input Parameters'!$F$20)))</f>
        <v>5320.0314621838379</v>
      </c>
      <c r="F4972" s="10">
        <f t="shared" ca="1" si="671"/>
        <v>0.56349471984357213</v>
      </c>
      <c r="G4972" s="61">
        <f ca="1">_xlfn.NORM.INV(F4972,'Input Parameters'!$E$21,'Input Parameters'!$F$21)</f>
        <v>286.10630801080674</v>
      </c>
      <c r="H4972" s="54">
        <f ca="1">EXP(E4972*(1/'Input Parameters'!$E$22-1/G4972))</f>
        <v>0.64565310206162529</v>
      </c>
      <c r="I4972" s="10">
        <f t="shared" ca="1" si="672"/>
        <v>2.8412918253495012E-2</v>
      </c>
      <c r="J4972" s="29">
        <f ca="1">_xlfn.BETA.INV(I4972,'Input Parameters'!$L$24,'Input Parameters'!$M$24,'Input Parameters'!$J$24,'Input Parameters'!$K$24)</f>
        <v>0.30248118698547977</v>
      </c>
      <c r="K4972" s="156">
        <f ca="1">('Input Parameters'!$E$25/'Input Parameters'!$E$31)^$J4972</f>
        <v>0.11419323391537352</v>
      </c>
      <c r="L4972" s="66">
        <f ca="1">$H4972*$C4972*'Input Parameters'!$E$23*K4972</f>
        <v>47.913150890894421</v>
      </c>
      <c r="M4972" s="23">
        <f t="shared" ca="1" si="673"/>
        <v>0.29893350932561902</v>
      </c>
      <c r="N4972" s="15">
        <f ca="1">_xlfn.NORM.INV(M4972,'Input Parameters'!$E$26,'Input Parameters'!$F$26)</f>
        <v>2.2923123178396048E-2</v>
      </c>
      <c r="O4972" s="8">
        <f t="shared" ca="1" si="674"/>
        <v>0.21034928717608414</v>
      </c>
      <c r="P4972" s="29">
        <f ca="1">_xlfn.LOGNORM.INV(O4972,'Input Parameters'!$H$27,'Input Parameters'!$I$27)</f>
        <v>0.99698278825804099</v>
      </c>
      <c r="Q4972" s="10"/>
      <c r="R4972" s="15">
        <f>'Input Parameters'!$E$28</f>
        <v>12.7</v>
      </c>
      <c r="S4972" s="10">
        <f t="shared" ca="1" si="675"/>
        <v>2.5781153310200366E-3</v>
      </c>
      <c r="T4972" s="25">
        <f ca="1">_xlfn.LOGNORM.INV(S4972,'Input Parameters'!$H$29,'Input Parameters'!$I$29)</f>
        <v>42.537739425247999</v>
      </c>
      <c r="U4972" s="10">
        <f t="shared" ca="1" si="676"/>
        <v>0.5952969774644542</v>
      </c>
      <c r="V4972" s="29">
        <f ca="1">IF('Input Parameters'!$D$30="Beta",_xlfn.BETA.INV(U4972,'Input Parameters'!$L$30,'Input Parameters'!$M$30,'Input Parameters'!$J$30,'Input Parameters'!$K$30),IF('Input Parameters'!$D$30="LogNorm",_xlfn.LOGNORM.INV(U4972,'Input Parameters'!$H$30,'Input Parameters'!$I$30)))</f>
        <v>1.0989112771970289</v>
      </c>
      <c r="W4972" s="2">
        <f ca="1">N4972+(P4972-N4972)*(1-ERF((T4972-R4972)/(2*SQRT(L4972*'Input Parameters'!$E$31))))</f>
        <v>0.76370902759107084</v>
      </c>
      <c r="X4972">
        <f t="shared" ca="1" si="677"/>
        <v>1</v>
      </c>
      <c r="Y4972" s="7"/>
    </row>
    <row r="4973" spans="1:25" ht="15" customHeight="1" x14ac:dyDescent="0.3">
      <c r="A4973" s="130">
        <v>4966</v>
      </c>
      <c r="B4973" s="10">
        <f t="shared" ca="1" si="669"/>
        <v>0.84619561500797913</v>
      </c>
      <c r="C4973" s="57">
        <f ca="1">_xlfn.NORM.INV(B4973,'Input Parameters'!$E$19,'Input Parameters'!$F$19)</f>
        <v>653.51132814944754</v>
      </c>
      <c r="D4973" s="10">
        <f t="shared" ca="1" si="670"/>
        <v>0.70919946882932805</v>
      </c>
      <c r="E4973" s="59">
        <f ca="1">IF(_xlfn.NORM.INV(D4973,'Input Parameters'!$E$20,'Input Parameters'!$F$20)&lt;3500,3500,IF(_xlfn.NORM.INV(D4973,'Input Parameters'!$E$20,'Input Parameters'!$F$20)&gt;5500,5500,_xlfn.NORM.INV(D4973,'Input Parameters'!$E$20,'Input Parameters'!$F$20)))</f>
        <v>5185.7333019917305</v>
      </c>
      <c r="F4973" s="10">
        <f t="shared" ca="1" si="671"/>
        <v>0.38660562035657386</v>
      </c>
      <c r="G4973" s="61">
        <f ca="1">_xlfn.NORM.INV(F4973,'Input Parameters'!$E$21,'Input Parameters'!$F$21)</f>
        <v>282.58492864691516</v>
      </c>
      <c r="H4973" s="54">
        <f ca="1">EXP(E4973*(1/'Input Parameters'!$E$22-1/G4973))</f>
        <v>0.52083985421290502</v>
      </c>
      <c r="I4973" s="10">
        <f t="shared" ca="1" si="672"/>
        <v>0.5479892621558381</v>
      </c>
      <c r="J4973" s="29">
        <f ca="1">_xlfn.BETA.INV(I4973,'Input Parameters'!$L$24,'Input Parameters'!$M$24,'Input Parameters'!$J$24,'Input Parameters'!$K$24)</f>
        <v>0.62646381646515847</v>
      </c>
      <c r="K4973" s="156">
        <f ca="1">('Input Parameters'!$E$25/'Input Parameters'!$E$31)^$J4973</f>
        <v>1.1176207548345262E-2</v>
      </c>
      <c r="L4973" s="66">
        <f ca="1">$H4973*$C4973*'Input Parameters'!$E$23*K4973</f>
        <v>3.8040987929921628</v>
      </c>
      <c r="M4973" s="23">
        <f t="shared" ca="1" si="673"/>
        <v>0.89784635531505685</v>
      </c>
      <c r="N4973" s="15">
        <f ca="1">_xlfn.NORM.INV(M4973,'Input Parameters'!$E$26,'Input Parameters'!$F$26)</f>
        <v>6.0656878472231154E-2</v>
      </c>
      <c r="O4973" s="8">
        <f t="shared" ca="1" si="674"/>
        <v>0.89623599270054999</v>
      </c>
      <c r="P4973" s="29">
        <f ca="1">_xlfn.LOGNORM.INV(O4973,'Input Parameters'!$H$27,'Input Parameters'!$I$27)</f>
        <v>2.486368174375793</v>
      </c>
      <c r="Q4973" s="10"/>
      <c r="R4973" s="15">
        <f>'Input Parameters'!$E$28</f>
        <v>12.7</v>
      </c>
      <c r="S4973" s="10">
        <f t="shared" ca="1" si="675"/>
        <v>0.87900885110663185</v>
      </c>
      <c r="T4973" s="25">
        <f ca="1">_xlfn.LOGNORM.INV(S4973,'Input Parameters'!$H$29,'Input Parameters'!$I$29)</f>
        <v>66.406634137588469</v>
      </c>
      <c r="U4973" s="10">
        <f t="shared" ca="1" si="676"/>
        <v>0.54492281928949704</v>
      </c>
      <c r="V4973" s="29">
        <f ca="1">IF('Input Parameters'!$D$30="Beta",_xlfn.BETA.INV(U4973,'Input Parameters'!$L$30,'Input Parameters'!$M$30,'Input Parameters'!$J$30,'Input Parameters'!$K$30),IF('Input Parameters'!$D$30="LogNorm",_xlfn.LOGNORM.INV(U4973,'Input Parameters'!$H$30,'Input Parameters'!$I$30)))</f>
        <v>1.0446754504502953</v>
      </c>
      <c r="W4973" s="2">
        <f ca="1">N4973+(P4973-N4973)*(1-ERF((T4973-R4973)/(2*SQRT(L4973*'Input Parameters'!$E$31))))</f>
        <v>0.18563776877875607</v>
      </c>
      <c r="X4973">
        <f t="shared" ca="1" si="677"/>
        <v>1</v>
      </c>
      <c r="Y4973" s="7"/>
    </row>
    <row r="4974" spans="1:25" ht="15" customHeight="1" x14ac:dyDescent="0.3">
      <c r="A4974" s="130">
        <v>4967</v>
      </c>
      <c r="B4974" s="10">
        <f t="shared" ca="1" si="669"/>
        <v>0.66693398206652454</v>
      </c>
      <c r="C4974" s="57">
        <f ca="1">_xlfn.NORM.INV(B4974,'Input Parameters'!$E$19,'Input Parameters'!$F$19)</f>
        <v>603.75859030130255</v>
      </c>
      <c r="D4974" s="10">
        <f t="shared" ca="1" si="670"/>
        <v>1.7239531793394325E-2</v>
      </c>
      <c r="E4974" s="59">
        <f ca="1">IF(_xlfn.NORM.INV(D4974,'Input Parameters'!$E$20,'Input Parameters'!$F$20)&lt;3500,3500,IF(_xlfn.NORM.INV(D4974,'Input Parameters'!$E$20,'Input Parameters'!$F$20)&gt;5500,5500,_xlfn.NORM.INV(D4974,'Input Parameters'!$E$20,'Input Parameters'!$F$20)))</f>
        <v>3500</v>
      </c>
      <c r="F4974" s="10">
        <f t="shared" ca="1" si="671"/>
        <v>0.55809968649339348</v>
      </c>
      <c r="G4974" s="61">
        <f ca="1">_xlfn.NORM.INV(F4974,'Input Parameters'!$E$21,'Input Parameters'!$F$21)</f>
        <v>285.99876238690086</v>
      </c>
      <c r="H4974" s="54">
        <f ca="1">EXP(E4974*(1/'Input Parameters'!$E$22-1/G4974))</f>
        <v>0.74645294121543737</v>
      </c>
      <c r="I4974" s="10">
        <f t="shared" ca="1" si="672"/>
        <v>4.6590329215402404E-3</v>
      </c>
      <c r="J4974" s="29">
        <f ca="1">_xlfn.BETA.INV(I4974,'Input Parameters'!$L$24,'Input Parameters'!$M$24,'Input Parameters'!$J$24,'Input Parameters'!$K$24)</f>
        <v>0.21094465543853377</v>
      </c>
      <c r="K4974" s="156">
        <f ca="1">('Input Parameters'!$E$25/'Input Parameters'!$E$31)^$J4974</f>
        <v>0.22019944977968403</v>
      </c>
      <c r="L4974" s="66">
        <f ca="1">$H4974*$C4974*'Input Parameters'!$E$23*K4974</f>
        <v>99.23891011644352</v>
      </c>
      <c r="M4974" s="23">
        <f t="shared" ca="1" si="673"/>
        <v>0.51347386971628017</v>
      </c>
      <c r="N4974" s="15">
        <f ca="1">_xlfn.NORM.INV(M4974,'Input Parameters'!$E$26,'Input Parameters'!$F$26)</f>
        <v>3.4709388531449094E-2</v>
      </c>
      <c r="O4974" s="8">
        <f t="shared" ca="1" si="674"/>
        <v>0.50251448691667022</v>
      </c>
      <c r="P4974" s="29">
        <f ca="1">_xlfn.LOGNORM.INV(O4974,'Input Parameters'!$H$27,'Input Parameters'!$I$27)</f>
        <v>1.4276080892090202</v>
      </c>
      <c r="Q4974" s="10"/>
      <c r="R4974" s="15">
        <f>'Input Parameters'!$E$28</f>
        <v>12.7</v>
      </c>
      <c r="S4974" s="10">
        <f t="shared" ca="1" si="675"/>
        <v>0.40090917708709251</v>
      </c>
      <c r="T4974" s="25">
        <f ca="1">_xlfn.LOGNORM.INV(S4974,'Input Parameters'!$H$29,'Input Parameters'!$I$29)</f>
        <v>56.613761246704854</v>
      </c>
      <c r="U4974" s="10">
        <f t="shared" ca="1" si="676"/>
        <v>0.62370500906346771</v>
      </c>
      <c r="V4974" s="29">
        <f ca="1">IF('Input Parameters'!$D$30="Beta",_xlfn.BETA.INV(U4974,'Input Parameters'!$L$30,'Input Parameters'!$M$30,'Input Parameters'!$J$30,'Input Parameters'!$K$30),IF('Input Parameters'!$D$30="LogNorm",_xlfn.LOGNORM.INV(U4974,'Input Parameters'!$H$30,'Input Parameters'!$I$30)))</f>
        <v>1.1314667934672118</v>
      </c>
      <c r="W4974" s="2">
        <f ca="1">N4974+(P4974-N4974)*(1-ERF((T4974-R4974)/(2*SQRT(L4974*'Input Parameters'!$E$31))))</f>
        <v>1.0867159802410602</v>
      </c>
      <c r="X4974">
        <f t="shared" ca="1" si="677"/>
        <v>1</v>
      </c>
      <c r="Y4974" s="7"/>
    </row>
    <row r="4975" spans="1:25" ht="15" customHeight="1" x14ac:dyDescent="0.3">
      <c r="A4975" s="130">
        <v>4968</v>
      </c>
      <c r="B4975" s="10">
        <f t="shared" ca="1" si="669"/>
        <v>0.83160581446641857</v>
      </c>
      <c r="C4975" s="57">
        <f ca="1">_xlfn.NORM.INV(B4975,'Input Parameters'!$E$19,'Input Parameters'!$F$19)</f>
        <v>648.46481334268356</v>
      </c>
      <c r="D4975" s="10">
        <f t="shared" ca="1" si="670"/>
        <v>0.49546890874057969</v>
      </c>
      <c r="E4975" s="59">
        <f ca="1">IF(_xlfn.NORM.INV(D4975,'Input Parameters'!$E$20,'Input Parameters'!$F$20)&lt;3500,3500,IF(_xlfn.NORM.INV(D4975,'Input Parameters'!$E$20,'Input Parameters'!$F$20)&gt;5500,5500,_xlfn.NORM.INV(D4975,'Input Parameters'!$E$20,'Input Parameters'!$F$20)))</f>
        <v>4792.0493960335771</v>
      </c>
      <c r="F4975" s="10">
        <f t="shared" ca="1" si="671"/>
        <v>2.5357377762531552E-2</v>
      </c>
      <c r="G4975" s="61">
        <f ca="1">_xlfn.NORM.INV(F4975,'Input Parameters'!$E$21,'Input Parameters'!$F$21)</f>
        <v>269.49245968934179</v>
      </c>
      <c r="H4975" s="54">
        <f ca="1">EXP(E4975*(1/'Input Parameters'!$E$22-1/G4975))</f>
        <v>0.24011447848333853</v>
      </c>
      <c r="I4975" s="10">
        <f t="shared" ca="1" si="672"/>
        <v>0.55435311180406521</v>
      </c>
      <c r="J4975" s="29">
        <f ca="1">_xlfn.BETA.INV(I4975,'Input Parameters'!$L$24,'Input Parameters'!$M$24,'Input Parameters'!$J$24,'Input Parameters'!$K$24)</f>
        <v>0.62901871375086205</v>
      </c>
      <c r="K4975" s="156">
        <f ca="1">('Input Parameters'!$E$25/'Input Parameters'!$E$31)^$J4975</f>
        <v>1.0973239269481981E-2</v>
      </c>
      <c r="L4975" s="66">
        <f ca="1">$H4975*$C4975*'Input Parameters'!$E$23*K4975</f>
        <v>1.708596894477435</v>
      </c>
      <c r="M4975" s="23">
        <f t="shared" ca="1" si="673"/>
        <v>0.83215783142116884</v>
      </c>
      <c r="N4975" s="15">
        <f ca="1">_xlfn.NORM.INV(M4975,'Input Parameters'!$E$26,'Input Parameters'!$F$26)</f>
        <v>5.4217275625423771E-2</v>
      </c>
      <c r="O4975" s="8">
        <f t="shared" ca="1" si="674"/>
        <v>0.37115975292988312</v>
      </c>
      <c r="P4975" s="29">
        <f ca="1">_xlfn.LOGNORM.INV(O4975,'Input Parameters'!$H$27,'Input Parameters'!$I$27)</f>
        <v>1.230911036275758</v>
      </c>
      <c r="Q4975" s="10"/>
      <c r="R4975" s="15">
        <f>'Input Parameters'!$E$28</f>
        <v>12.7</v>
      </c>
      <c r="S4975" s="10">
        <f t="shared" ca="1" si="675"/>
        <v>0.48835583413765837</v>
      </c>
      <c r="T4975" s="25">
        <f ca="1">_xlfn.LOGNORM.INV(S4975,'Input Parameters'!$H$29,'Input Parameters'!$I$29)</f>
        <v>58.041287115987402</v>
      </c>
      <c r="U4975" s="10">
        <f t="shared" ca="1" si="676"/>
        <v>1.8807658996738974E-3</v>
      </c>
      <c r="V4975" s="29">
        <f ca="1">IF('Input Parameters'!$D$30="Beta",_xlfn.BETA.INV(U4975,'Input Parameters'!$L$30,'Input Parameters'!$M$30,'Input Parameters'!$J$30,'Input Parameters'!$K$30),IF('Input Parameters'!$D$30="LogNorm",_xlfn.LOGNORM.INV(U4975,'Input Parameters'!$H$30,'Input Parameters'!$I$30)))</f>
        <v>0.31873071066043324</v>
      </c>
      <c r="W4975" s="2">
        <f ca="1">N4975+(P4975-N4975)*(1-ERF((T4975-R4975)/(2*SQRT(L4975*'Input Parameters'!$E$31))))</f>
        <v>7.0897617909169833E-2</v>
      </c>
      <c r="X4975">
        <f t="shared" ca="1" si="677"/>
        <v>1</v>
      </c>
      <c r="Y4975" s="7"/>
    </row>
    <row r="4976" spans="1:25" ht="15" customHeight="1" x14ac:dyDescent="0.3">
      <c r="A4976" s="130">
        <v>4969</v>
      </c>
      <c r="B4976" s="10">
        <f t="shared" ca="1" si="669"/>
        <v>0.56703406638918485</v>
      </c>
      <c r="C4976" s="57">
        <f ca="1">_xlfn.NORM.INV(B4976,'Input Parameters'!$E$19,'Input Parameters'!$F$19)</f>
        <v>581.5659731345271</v>
      </c>
      <c r="D4976" s="10">
        <f t="shared" ca="1" si="670"/>
        <v>0.53507358605084077</v>
      </c>
      <c r="E4976" s="59">
        <f ca="1">IF(_xlfn.NORM.INV(D4976,'Input Parameters'!$E$20,'Input Parameters'!$F$20)&lt;3500,3500,IF(_xlfn.NORM.INV(D4976,'Input Parameters'!$E$20,'Input Parameters'!$F$20)&gt;5500,5500,_xlfn.NORM.INV(D4976,'Input Parameters'!$E$20,'Input Parameters'!$F$20)))</f>
        <v>4861.6210037369265</v>
      </c>
      <c r="F4976" s="10">
        <f t="shared" ca="1" si="671"/>
        <v>0.78389162210062868</v>
      </c>
      <c r="G4976" s="61">
        <f ca="1">_xlfn.NORM.INV(F4976,'Input Parameters'!$E$21,'Input Parameters'!$F$21)</f>
        <v>291.02327517802132</v>
      </c>
      <c r="H4976" s="54">
        <f ca="1">EXP(E4976*(1/'Input Parameters'!$E$22-1/G4976))</f>
        <v>0.89341677798146968</v>
      </c>
      <c r="I4976" s="10">
        <f t="shared" ca="1" si="672"/>
        <v>0.21385234743598747</v>
      </c>
      <c r="J4976" s="29">
        <f ca="1">_xlfn.BETA.INV(I4976,'Input Parameters'!$L$24,'Input Parameters'!$M$24,'Input Parameters'!$J$24,'Input Parameters'!$K$24)</f>
        <v>0.47666573200805779</v>
      </c>
      <c r="K4976" s="156">
        <f ca="1">('Input Parameters'!$E$25/'Input Parameters'!$E$31)^$J4976</f>
        <v>3.2732579629835584E-2</v>
      </c>
      <c r="L4976" s="66">
        <f ca="1">$H4976*$C4976*'Input Parameters'!$E$23*K4976</f>
        <v>17.007219841444591</v>
      </c>
      <c r="M4976" s="23">
        <f t="shared" ca="1" si="673"/>
        <v>0.41740497799192477</v>
      </c>
      <c r="N4976" s="15">
        <f ca="1">_xlfn.NORM.INV(M4976,'Input Parameters'!$E$26,'Input Parameters'!$F$26)</f>
        <v>2.9620729998885317E-2</v>
      </c>
      <c r="O4976" s="8">
        <f t="shared" ca="1" si="674"/>
        <v>0.60979497590201026</v>
      </c>
      <c r="P4976" s="29">
        <f ca="1">_xlfn.LOGNORM.INV(O4976,'Input Parameters'!$H$27,'Input Parameters'!$I$27)</f>
        <v>1.6105074314227343</v>
      </c>
      <c r="Q4976" s="10"/>
      <c r="R4976" s="15">
        <f>'Input Parameters'!$E$28</f>
        <v>12.7</v>
      </c>
      <c r="S4976" s="10">
        <f t="shared" ca="1" si="675"/>
        <v>0.86707667824853196</v>
      </c>
      <c r="T4976" s="25">
        <f ca="1">_xlfn.LOGNORM.INV(S4976,'Input Parameters'!$H$29,'Input Parameters'!$I$29)</f>
        <v>65.980289543218319</v>
      </c>
      <c r="U4976" s="10">
        <f t="shared" ca="1" si="676"/>
        <v>0.32629307754054648</v>
      </c>
      <c r="V4976" s="29">
        <f ca="1">IF('Input Parameters'!$D$30="Beta",_xlfn.BETA.INV(U4976,'Input Parameters'!$L$30,'Input Parameters'!$M$30,'Input Parameters'!$J$30,'Input Parameters'!$K$30),IF('Input Parameters'!$D$30="LogNorm",_xlfn.LOGNORM.INV(U4976,'Input Parameters'!$H$30,'Input Parameters'!$I$30)))</f>
        <v>0.83667736477755861</v>
      </c>
      <c r="W4976" s="2">
        <f ca="1">N4976+(P4976-N4976)*(1-ERF((T4976-R4976)/(2*SQRT(L4976*'Input Parameters'!$E$31))))</f>
        <v>0.60024254588414705</v>
      </c>
      <c r="X4976">
        <f t="shared" ca="1" si="677"/>
        <v>1</v>
      </c>
      <c r="Y4976" s="7"/>
    </row>
    <row r="4977" spans="1:25" ht="15" customHeight="1" x14ac:dyDescent="0.3">
      <c r="A4977" s="130">
        <v>4970</v>
      </c>
      <c r="B4977" s="10">
        <f t="shared" ca="1" si="669"/>
        <v>0.34732926982642232</v>
      </c>
      <c r="C4977" s="57">
        <f ca="1">_xlfn.NORM.INV(B4977,'Input Parameters'!$E$19,'Input Parameters'!$F$19)</f>
        <v>534.13028734038494</v>
      </c>
      <c r="D4977" s="10">
        <f t="shared" ca="1" si="670"/>
        <v>0.5059045433224455</v>
      </c>
      <c r="E4977" s="59">
        <f ca="1">IF(_xlfn.NORM.INV(D4977,'Input Parameters'!$E$20,'Input Parameters'!$F$20)&lt;3500,3500,IF(_xlfn.NORM.INV(D4977,'Input Parameters'!$E$20,'Input Parameters'!$F$20)&gt;5500,5500,_xlfn.NORM.INV(D4977,'Input Parameters'!$E$20,'Input Parameters'!$F$20)))</f>
        <v>4810.3607249446159</v>
      </c>
      <c r="F4977" s="10">
        <f t="shared" ca="1" si="671"/>
        <v>0.67920763056055355</v>
      </c>
      <c r="G4977" s="61">
        <f ca="1">_xlfn.NORM.INV(F4977,'Input Parameters'!$E$21,'Input Parameters'!$F$21)</f>
        <v>288.50870592379113</v>
      </c>
      <c r="H4977" s="54">
        <f ca="1">EXP(E4977*(1/'Input Parameters'!$E$22-1/G4977))</f>
        <v>0.77446912361210474</v>
      </c>
      <c r="I4977" s="10">
        <f t="shared" ca="1" si="672"/>
        <v>0.99378822741141848</v>
      </c>
      <c r="J4977" s="29">
        <f ca="1">_xlfn.BETA.INV(I4977,'Input Parameters'!$L$24,'Input Parameters'!$M$24,'Input Parameters'!$J$24,'Input Parameters'!$K$24)</f>
        <v>0.91114499874905674</v>
      </c>
      <c r="K4977" s="156">
        <f ca="1">('Input Parameters'!$E$25/'Input Parameters'!$E$31)^$J4977</f>
        <v>1.4500719048363851E-3</v>
      </c>
      <c r="L4977" s="66">
        <f ca="1">$H4977*$C4977*'Input Parameters'!$E$23*K4977</f>
        <v>0.59984749720805652</v>
      </c>
      <c r="M4977" s="23">
        <f t="shared" ca="1" si="673"/>
        <v>0.34853104554970593</v>
      </c>
      <c r="N4977" s="15">
        <f ca="1">_xlfn.NORM.INV(M4977,'Input Parameters'!$E$26,'Input Parameters'!$F$26)</f>
        <v>2.582492300921186E-2</v>
      </c>
      <c r="O4977" s="8">
        <f t="shared" ca="1" si="674"/>
        <v>0.28989652378065744</v>
      </c>
      <c r="P4977" s="29">
        <f ca="1">_xlfn.LOGNORM.INV(O4977,'Input Parameters'!$H$27,'Input Parameters'!$I$27)</f>
        <v>1.1143315157806641</v>
      </c>
      <c r="Q4977" s="10"/>
      <c r="R4977" s="15">
        <f>'Input Parameters'!$E$28</f>
        <v>12.7</v>
      </c>
      <c r="S4977" s="10">
        <f t="shared" ca="1" si="675"/>
        <v>0.20825065700333056</v>
      </c>
      <c r="T4977" s="25">
        <f ca="1">_xlfn.LOGNORM.INV(S4977,'Input Parameters'!$H$29,'Input Parameters'!$I$29)</f>
        <v>53.154850603472561</v>
      </c>
      <c r="U4977" s="10">
        <f t="shared" ca="1" si="676"/>
        <v>0.43519458439592318</v>
      </c>
      <c r="V4977" s="29">
        <f ca="1">IF('Input Parameters'!$D$30="Beta",_xlfn.BETA.INV(U4977,'Input Parameters'!$L$30,'Input Parameters'!$M$30,'Input Parameters'!$J$30,'Input Parameters'!$K$30),IF('Input Parameters'!$D$30="LogNorm",_xlfn.LOGNORM.INV(U4977,'Input Parameters'!$H$30,'Input Parameters'!$I$30)))</f>
        <v>0.93693974312082506</v>
      </c>
      <c r="W4977" s="2">
        <f ca="1">N4977+(P4977-N4977)*(1-ERF((T4977-R4977)/(2*SQRT(L4977*'Input Parameters'!$E$31))))</f>
        <v>2.6065711725915139E-2</v>
      </c>
      <c r="X4977">
        <f t="shared" ca="1" si="677"/>
        <v>1</v>
      </c>
      <c r="Y4977" s="7"/>
    </row>
    <row r="4978" spans="1:25" ht="15" customHeight="1" x14ac:dyDescent="0.3">
      <c r="A4978" s="130">
        <v>4971</v>
      </c>
      <c r="B4978" s="10">
        <f t="shared" ca="1" si="669"/>
        <v>0.96564556995653406</v>
      </c>
      <c r="C4978" s="57">
        <f ca="1">_xlfn.NORM.INV(B4978,'Input Parameters'!$E$19,'Input Parameters'!$F$19)</f>
        <v>721.11783244041806</v>
      </c>
      <c r="D4978" s="10">
        <f t="shared" ca="1" si="670"/>
        <v>3.8224024143124757E-2</v>
      </c>
      <c r="E4978" s="59">
        <f ca="1">IF(_xlfn.NORM.INV(D4978,'Input Parameters'!$E$20,'Input Parameters'!$F$20)&lt;3500,3500,IF(_xlfn.NORM.INV(D4978,'Input Parameters'!$E$20,'Input Parameters'!$F$20)&gt;5500,5500,_xlfn.NORM.INV(D4978,'Input Parameters'!$E$20,'Input Parameters'!$F$20)))</f>
        <v>3559.8255039276769</v>
      </c>
      <c r="F4978" s="10">
        <f t="shared" ca="1" si="671"/>
        <v>0.43266814785786001</v>
      </c>
      <c r="G4978" s="61">
        <f ca="1">_xlfn.NORM.INV(F4978,'Input Parameters'!$E$21,'Input Parameters'!$F$21)</f>
        <v>283.51705965920661</v>
      </c>
      <c r="H4978" s="54">
        <f ca="1">EXP(E4978*(1/'Input Parameters'!$E$22-1/G4978))</f>
        <v>0.66606163839642163</v>
      </c>
      <c r="I4978" s="10">
        <f t="shared" ca="1" si="672"/>
        <v>0.60169525860364148</v>
      </c>
      <c r="J4978" s="29">
        <f ca="1">_xlfn.BETA.INV(I4978,'Input Parameters'!$L$24,'Input Parameters'!$M$24,'Input Parameters'!$J$24,'Input Parameters'!$K$24)</f>
        <v>0.64808270302486382</v>
      </c>
      <c r="K4978" s="156">
        <f ca="1">('Input Parameters'!$E$25/'Input Parameters'!$E$31)^$J4978</f>
        <v>9.5706687049647177E-3</v>
      </c>
      <c r="L4978" s="66">
        <f ca="1">$H4978*$C4978*'Input Parameters'!$E$23*K4978</f>
        <v>4.5968775967547035</v>
      </c>
      <c r="M4978" s="23">
        <f t="shared" ca="1" si="673"/>
        <v>0.69334397685505433</v>
      </c>
      <c r="N4978" s="15">
        <f ca="1">_xlfn.NORM.INV(M4978,'Input Parameters'!$E$26,'Input Parameters'!$F$26)</f>
        <v>4.4612379429020535E-2</v>
      </c>
      <c r="O4978" s="8">
        <f t="shared" ca="1" si="674"/>
        <v>0.37875531357659475</v>
      </c>
      <c r="P4978" s="29">
        <f ca="1">_xlfn.LOGNORM.INV(O4978,'Input Parameters'!$H$27,'Input Parameters'!$I$27)</f>
        <v>1.2418682358892179</v>
      </c>
      <c r="Q4978" s="10"/>
      <c r="R4978" s="15">
        <f>'Input Parameters'!$E$28</f>
        <v>12.7</v>
      </c>
      <c r="S4978" s="10">
        <f t="shared" ca="1" si="675"/>
        <v>0.72886707651647309</v>
      </c>
      <c r="T4978" s="25">
        <f ca="1">_xlfn.LOGNORM.INV(S4978,'Input Parameters'!$H$29,'Input Parameters'!$I$29)</f>
        <v>62.355399564473856</v>
      </c>
      <c r="U4978" s="10">
        <f t="shared" ca="1" si="676"/>
        <v>0.43309781914571566</v>
      </c>
      <c r="V4978" s="29">
        <f ca="1">IF('Input Parameters'!$D$30="Beta",_xlfn.BETA.INV(U4978,'Input Parameters'!$L$30,'Input Parameters'!$M$30,'Input Parameters'!$J$30,'Input Parameters'!$K$30),IF('Input Parameters'!$D$30="LogNorm",_xlfn.LOGNORM.INV(U4978,'Input Parameters'!$H$30,'Input Parameters'!$I$30)))</f>
        <v>0.93497301588090997</v>
      </c>
      <c r="W4978" s="2">
        <f ca="1">N4978+(P4978-N4978)*(1-ERF((T4978-R4978)/(2*SQRT(L4978*'Input Parameters'!$E$31))))</f>
        <v>0.16612854929712778</v>
      </c>
      <c r="X4978">
        <f t="shared" ca="1" si="677"/>
        <v>1</v>
      </c>
      <c r="Y4978" s="7"/>
    </row>
    <row r="4979" spans="1:25" ht="15" customHeight="1" x14ac:dyDescent="0.3">
      <c r="A4979" s="130">
        <v>4972</v>
      </c>
      <c r="B4979" s="10">
        <f t="shared" ca="1" si="669"/>
        <v>0.91515329225548836</v>
      </c>
      <c r="C4979" s="57">
        <f ca="1">_xlfn.NORM.INV(B4979,'Input Parameters'!$E$19,'Input Parameters'!$F$19)</f>
        <v>683.33452024297526</v>
      </c>
      <c r="D4979" s="10">
        <f t="shared" ca="1" si="670"/>
        <v>0.21642478627459605</v>
      </c>
      <c r="E4979" s="59">
        <f ca="1">IF(_xlfn.NORM.INV(D4979,'Input Parameters'!$E$20,'Input Parameters'!$F$20)&lt;3500,3500,IF(_xlfn.NORM.INV(D4979,'Input Parameters'!$E$20,'Input Parameters'!$F$20)&gt;5500,5500,_xlfn.NORM.INV(D4979,'Input Parameters'!$E$20,'Input Parameters'!$F$20)))</f>
        <v>4250.97266558917</v>
      </c>
      <c r="F4979" s="10">
        <f t="shared" ca="1" si="671"/>
        <v>0.23018214379642155</v>
      </c>
      <c r="G4979" s="61">
        <f ca="1">_xlfn.NORM.INV(F4979,'Input Parameters'!$E$21,'Input Parameters'!$F$21)</f>
        <v>279.04737755495893</v>
      </c>
      <c r="H4979" s="54">
        <f ca="1">EXP(E4979*(1/'Input Parameters'!$E$22-1/G4979))</f>
        <v>0.48411386568993275</v>
      </c>
      <c r="I4979" s="10">
        <f t="shared" ca="1" si="672"/>
        <v>0.83553109630481948</v>
      </c>
      <c r="J4979" s="29">
        <f ca="1">_xlfn.BETA.INV(I4979,'Input Parameters'!$L$24,'Input Parameters'!$M$24,'Input Parameters'!$J$24,'Input Parameters'!$K$24)</f>
        <v>0.7532073293435565</v>
      </c>
      <c r="K4979" s="156">
        <f ca="1">('Input Parameters'!$E$25/'Input Parameters'!$E$31)^$J4979</f>
        <v>4.5022917910284939E-3</v>
      </c>
      <c r="L4979" s="66">
        <f ca="1">$H4979*$C4979*'Input Parameters'!$E$23*K4979</f>
        <v>1.4894108740171135</v>
      </c>
      <c r="M4979" s="23">
        <f t="shared" ca="1" si="673"/>
        <v>0.71540388884946227</v>
      </c>
      <c r="N4979" s="15">
        <f ca="1">_xlfn.NORM.INV(M4979,'Input Parameters'!$E$26,'Input Parameters'!$F$26)</f>
        <v>4.5954072693125035E-2</v>
      </c>
      <c r="O4979" s="8">
        <f t="shared" ca="1" si="674"/>
        <v>0.10889475187219788</v>
      </c>
      <c r="P4979" s="29">
        <f ca="1">_xlfn.LOGNORM.INV(O4979,'Input Parameters'!$H$27,'Input Parameters'!$I$27)</f>
        <v>0.8252842217123928</v>
      </c>
      <c r="Q4979" s="10"/>
      <c r="R4979" s="15">
        <f>'Input Parameters'!$E$28</f>
        <v>12.7</v>
      </c>
      <c r="S4979" s="10">
        <f t="shared" ca="1" si="675"/>
        <v>0.47773249017741481</v>
      </c>
      <c r="T4979" s="25">
        <f ca="1">_xlfn.LOGNORM.INV(S4979,'Input Parameters'!$H$29,'Input Parameters'!$I$29)</f>
        <v>57.867858706697028</v>
      </c>
      <c r="U4979" s="10">
        <f t="shared" ca="1" si="676"/>
        <v>0.68842805126324969</v>
      </c>
      <c r="V4979" s="29">
        <f ca="1">IF('Input Parameters'!$D$30="Beta",_xlfn.BETA.INV(U4979,'Input Parameters'!$L$30,'Input Parameters'!$M$30,'Input Parameters'!$J$30,'Input Parameters'!$K$30),IF('Input Parameters'!$D$30="LogNorm",_xlfn.LOGNORM.INV(U4979,'Input Parameters'!$H$30,'Input Parameters'!$I$30)))</f>
        <v>1.2128683178597888</v>
      </c>
      <c r="W4979" s="2">
        <f ca="1">N4979+(P4979-N4979)*(1-ERF((T4979-R4979)/(2*SQRT(L4979*'Input Parameters'!$E$31))))</f>
        <v>5.2866795534701458E-2</v>
      </c>
      <c r="X4979">
        <f t="shared" ca="1" si="677"/>
        <v>1</v>
      </c>
      <c r="Y4979" s="7"/>
    </row>
    <row r="4980" spans="1:25" ht="15" customHeight="1" x14ac:dyDescent="0.3">
      <c r="A4980" s="130">
        <v>4973</v>
      </c>
      <c r="B4980" s="10">
        <f t="shared" ca="1" si="669"/>
        <v>0.37780693068328519</v>
      </c>
      <c r="C4980" s="57">
        <f ca="1">_xlfn.NORM.INV(B4980,'Input Parameters'!$E$19,'Input Parameters'!$F$19)</f>
        <v>540.99974033113801</v>
      </c>
      <c r="D4980" s="10">
        <f t="shared" ca="1" si="670"/>
        <v>0.98180797302700162</v>
      </c>
      <c r="E4980" s="59">
        <f ca="1">IF(_xlfn.NORM.INV(D4980,'Input Parameters'!$E$20,'Input Parameters'!$F$20)&lt;3500,3500,IF(_xlfn.NORM.INV(D4980,'Input Parameters'!$E$20,'Input Parameters'!$F$20)&gt;5500,5500,_xlfn.NORM.INV(D4980,'Input Parameters'!$E$20,'Input Parameters'!$F$20)))</f>
        <v>5500</v>
      </c>
      <c r="F4980" s="10">
        <f t="shared" ca="1" si="671"/>
        <v>0.41060709051604227</v>
      </c>
      <c r="G4980" s="61">
        <f ca="1">_xlfn.NORM.INV(F4980,'Input Parameters'!$E$21,'Input Parameters'!$F$21)</f>
        <v>283.07376895771546</v>
      </c>
      <c r="H4980" s="54">
        <f ca="1">EXP(E4980*(1/'Input Parameters'!$E$22-1/G4980))</f>
        <v>0.51776528483155948</v>
      </c>
      <c r="I4980" s="10">
        <f t="shared" ca="1" si="672"/>
        <v>0.31221183855258439</v>
      </c>
      <c r="J4980" s="29">
        <f ca="1">_xlfn.BETA.INV(I4980,'Input Parameters'!$L$24,'Input Parameters'!$M$24,'Input Parameters'!$J$24,'Input Parameters'!$K$24)</f>
        <v>0.52692407361035687</v>
      </c>
      <c r="K4980" s="156">
        <f ca="1">('Input Parameters'!$E$25/'Input Parameters'!$E$31)^$J4980</f>
        <v>2.2824631658716028E-2</v>
      </c>
      <c r="L4980" s="66">
        <f ca="1">$H4980*$C4980*'Input Parameters'!$E$23*K4980</f>
        <v>6.3934277656500651</v>
      </c>
      <c r="M4980" s="23">
        <f t="shared" ca="1" si="673"/>
        <v>9.6223878804839069E-2</v>
      </c>
      <c r="N4980" s="15">
        <f ca="1">_xlfn.NORM.INV(M4980,'Input Parameters'!$E$26,'Input Parameters'!$F$26)</f>
        <v>6.6291859477846486E-3</v>
      </c>
      <c r="O4980" s="8">
        <f t="shared" ca="1" si="674"/>
        <v>0.26863406708346771</v>
      </c>
      <c r="P4980" s="29">
        <f ca="1">_xlfn.LOGNORM.INV(O4980,'Input Parameters'!$H$27,'Input Parameters'!$I$27)</f>
        <v>1.0835760709367108</v>
      </c>
      <c r="Q4980" s="10"/>
      <c r="R4980" s="15">
        <f>'Input Parameters'!$E$28</f>
        <v>12.7</v>
      </c>
      <c r="S4980" s="10">
        <f t="shared" ca="1" si="675"/>
        <v>0.41012204678002318</v>
      </c>
      <c r="T4980" s="25">
        <f ca="1">_xlfn.LOGNORM.INV(S4980,'Input Parameters'!$H$29,'Input Parameters'!$I$29)</f>
        <v>56.765008550270714</v>
      </c>
      <c r="U4980" s="10">
        <f t="shared" ca="1" si="676"/>
        <v>0.26346083822922672</v>
      </c>
      <c r="V4980" s="29">
        <f ca="1">IF('Input Parameters'!$D$30="Beta",_xlfn.BETA.INV(U4980,'Input Parameters'!$L$30,'Input Parameters'!$M$30,'Input Parameters'!$J$30,'Input Parameters'!$K$30),IF('Input Parameters'!$D$30="LogNorm",_xlfn.LOGNORM.INV(U4980,'Input Parameters'!$H$30,'Input Parameters'!$I$30)))</f>
        <v>0.77856679147617092</v>
      </c>
      <c r="W4980" s="2">
        <f ca="1">N4980+(P4980-N4980)*(1-ERF((T4980-R4980)/(2*SQRT(L4980*'Input Parameters'!$E$31))))</f>
        <v>0.24123320687828656</v>
      </c>
      <c r="X4980">
        <f t="shared" ca="1" si="677"/>
        <v>1</v>
      </c>
      <c r="Y4980" s="7"/>
    </row>
    <row r="4981" spans="1:25" ht="15" customHeight="1" x14ac:dyDescent="0.3">
      <c r="A4981" s="130">
        <v>4974</v>
      </c>
      <c r="B4981" s="10">
        <f t="shared" ca="1" si="669"/>
        <v>0.64691277140170822</v>
      </c>
      <c r="C4981" s="57">
        <f ca="1">_xlfn.NORM.INV(B4981,'Input Parameters'!$E$19,'Input Parameters'!$F$19)</f>
        <v>599.15640309115463</v>
      </c>
      <c r="D4981" s="10">
        <f t="shared" ca="1" si="670"/>
        <v>0.76656231014742915</v>
      </c>
      <c r="E4981" s="59">
        <f ca="1">IF(_xlfn.NORM.INV(D4981,'Input Parameters'!$E$20,'Input Parameters'!$F$20)&lt;3500,3500,IF(_xlfn.NORM.INV(D4981,'Input Parameters'!$E$20,'Input Parameters'!$F$20)&gt;5500,5500,_xlfn.NORM.INV(D4981,'Input Parameters'!$E$20,'Input Parameters'!$F$20)))</f>
        <v>5309.3006814231067</v>
      </c>
      <c r="F4981" s="10">
        <f t="shared" ca="1" si="671"/>
        <v>0.46652675145271449</v>
      </c>
      <c r="G4981" s="61">
        <f ca="1">_xlfn.NORM.INV(F4981,'Input Parameters'!$E$21,'Input Parameters'!$F$21)</f>
        <v>284.18973104563753</v>
      </c>
      <c r="H4981" s="54">
        <f ca="1">EXP(E4981*(1/'Input Parameters'!$E$22-1/G4981))</f>
        <v>0.57020486020393768</v>
      </c>
      <c r="I4981" s="10">
        <f t="shared" ca="1" si="672"/>
        <v>3.8718326280235305E-2</v>
      </c>
      <c r="J4981" s="29">
        <f ca="1">_xlfn.BETA.INV(I4981,'Input Parameters'!$L$24,'Input Parameters'!$M$24,'Input Parameters'!$J$24,'Input Parameters'!$K$24)</f>
        <v>0.32271293434964032</v>
      </c>
      <c r="K4981" s="156">
        <f ca="1">('Input Parameters'!$E$25/'Input Parameters'!$E$31)^$J4981</f>
        <v>9.8766516202963825E-2</v>
      </c>
      <c r="L4981" s="66">
        <f ca="1">$H4981*$C4981*'Input Parameters'!$E$23*K4981</f>
        <v>33.742779567004291</v>
      </c>
      <c r="M4981" s="23">
        <f t="shared" ca="1" si="673"/>
        <v>0.1084969264308473</v>
      </c>
      <c r="N4981" s="15">
        <f ca="1">_xlfn.NORM.INV(M4981,'Input Parameters'!$E$26,'Input Parameters'!$F$26)</f>
        <v>8.0742145835129911E-3</v>
      </c>
      <c r="O4981" s="8">
        <f t="shared" ca="1" si="674"/>
        <v>0.86757225406033789</v>
      </c>
      <c r="P4981" s="29">
        <f ca="1">_xlfn.LOGNORM.INV(O4981,'Input Parameters'!$H$27,'Input Parameters'!$I$27)</f>
        <v>2.3314604389274827</v>
      </c>
      <c r="Q4981" s="10"/>
      <c r="R4981" s="15">
        <f>'Input Parameters'!$E$28</f>
        <v>12.7</v>
      </c>
      <c r="S4981" s="10">
        <f t="shared" ca="1" si="675"/>
        <v>0.42527350757990101</v>
      </c>
      <c r="T4981" s="25">
        <f ca="1">_xlfn.LOGNORM.INV(S4981,'Input Parameters'!$H$29,'Input Parameters'!$I$29)</f>
        <v>57.012895105337357</v>
      </c>
      <c r="U4981" s="10">
        <f t="shared" ca="1" si="676"/>
        <v>0.64471456371188007</v>
      </c>
      <c r="V4981" s="29">
        <f ca="1">IF('Input Parameters'!$D$30="Beta",_xlfn.BETA.INV(U4981,'Input Parameters'!$L$30,'Input Parameters'!$M$30,'Input Parameters'!$J$30,'Input Parameters'!$K$30),IF('Input Parameters'!$D$30="LogNorm",_xlfn.LOGNORM.INV(U4981,'Input Parameters'!$H$30,'Input Parameters'!$I$30)))</f>
        <v>1.1566690016389587</v>
      </c>
      <c r="W4981" s="2">
        <f ca="1">N4981+(P4981-N4981)*(1-ERF((T4981-R4981)/(2*SQRT(L4981*'Input Parameters'!$E$31))))</f>
        <v>1.3779406258444329</v>
      </c>
      <c r="X4981">
        <f t="shared" ca="1" si="677"/>
        <v>0</v>
      </c>
      <c r="Y4981" s="7"/>
    </row>
    <row r="4982" spans="1:25" ht="15" customHeight="1" x14ac:dyDescent="0.3">
      <c r="A4982" s="130">
        <v>4975</v>
      </c>
      <c r="B4982" s="10">
        <f t="shared" ca="1" si="669"/>
        <v>0.56232131412221331</v>
      </c>
      <c r="C4982" s="57">
        <f ca="1">_xlfn.NORM.INV(B4982,'Input Parameters'!$E$19,'Input Parameters'!$F$19)</f>
        <v>580.55443553493717</v>
      </c>
      <c r="D4982" s="10">
        <f t="shared" ca="1" si="670"/>
        <v>0.86854716796145948</v>
      </c>
      <c r="E4982" s="59">
        <f ca="1">IF(_xlfn.NORM.INV(D4982,'Input Parameters'!$E$20,'Input Parameters'!$F$20)&lt;3500,3500,IF(_xlfn.NORM.INV(D4982,'Input Parameters'!$E$20,'Input Parameters'!$F$20)&gt;5500,5500,_xlfn.NORM.INV(D4982,'Input Parameters'!$E$20,'Input Parameters'!$F$20)))</f>
        <v>5500</v>
      </c>
      <c r="F4982" s="10">
        <f t="shared" ca="1" si="671"/>
        <v>0.50592581803036885</v>
      </c>
      <c r="G4982" s="61">
        <f ca="1">_xlfn.NORM.INV(F4982,'Input Parameters'!$E$21,'Input Parameters'!$F$21)</f>
        <v>284.96675534255854</v>
      </c>
      <c r="H4982" s="54">
        <f ca="1">EXP(E4982*(1/'Input Parameters'!$E$22-1/G4982))</f>
        <v>0.58909611878411572</v>
      </c>
      <c r="I4982" s="10">
        <f t="shared" ca="1" si="672"/>
        <v>0.32716679530166592</v>
      </c>
      <c r="J4982" s="29">
        <f ca="1">_xlfn.BETA.INV(I4982,'Input Parameters'!$L$24,'Input Parameters'!$M$24,'Input Parameters'!$J$24,'Input Parameters'!$K$24)</f>
        <v>0.5338506945100383</v>
      </c>
      <c r="K4982" s="156">
        <f ca="1">('Input Parameters'!$E$25/'Input Parameters'!$E$31)^$J4982</f>
        <v>2.1718226592124735E-2</v>
      </c>
      <c r="L4982" s="66">
        <f ca="1">$H4982*$C4982*'Input Parameters'!$E$23*K4982</f>
        <v>7.427684851956184</v>
      </c>
      <c r="M4982" s="23">
        <f t="shared" ca="1" si="673"/>
        <v>0.45677713790919938</v>
      </c>
      <c r="N4982" s="15">
        <f ca="1">_xlfn.NORM.INV(M4982,'Input Parameters'!$E$26,'Input Parameters'!$F$26)</f>
        <v>3.1720313793169301E-2</v>
      </c>
      <c r="O4982" s="8">
        <f t="shared" ca="1" si="674"/>
        <v>0.10464766932856318</v>
      </c>
      <c r="P4982" s="29">
        <f ca="1">_xlfn.LOGNORM.INV(O4982,'Input Parameters'!$H$27,'Input Parameters'!$I$27)</f>
        <v>0.81690092991293028</v>
      </c>
      <c r="Q4982" s="10"/>
      <c r="R4982" s="15">
        <f>'Input Parameters'!$E$28</f>
        <v>12.7</v>
      </c>
      <c r="S4982" s="10">
        <f t="shared" ca="1" si="675"/>
        <v>0.32616620678930353</v>
      </c>
      <c r="T4982" s="25">
        <f ca="1">_xlfn.LOGNORM.INV(S4982,'Input Parameters'!$H$29,'Input Parameters'!$I$29)</f>
        <v>55.359607774353343</v>
      </c>
      <c r="U4982" s="10">
        <f t="shared" ca="1" si="676"/>
        <v>0.34908478277203736</v>
      </c>
      <c r="V4982" s="29">
        <f ca="1">IF('Input Parameters'!$D$30="Beta",_xlfn.BETA.INV(U4982,'Input Parameters'!$L$30,'Input Parameters'!$M$30,'Input Parameters'!$J$30,'Input Parameters'!$K$30),IF('Input Parameters'!$D$30="LogNorm",_xlfn.LOGNORM.INV(U4982,'Input Parameters'!$H$30,'Input Parameters'!$I$30)))</f>
        <v>0.85751420736288675</v>
      </c>
      <c r="W4982" s="2">
        <f ca="1">N4982+(P4982-N4982)*(1-ERF((T4982-R4982)/(2*SQRT(L4982*'Input Parameters'!$E$31))))</f>
        <v>0.24244223736583312</v>
      </c>
      <c r="X4982">
        <f t="shared" ca="1" si="677"/>
        <v>1</v>
      </c>
      <c r="Y4982" s="7"/>
    </row>
    <row r="4983" spans="1:25" ht="15" customHeight="1" x14ac:dyDescent="0.3">
      <c r="A4983" s="130">
        <v>4976</v>
      </c>
      <c r="B4983" s="10">
        <f t="shared" ca="1" si="669"/>
        <v>0.93348704231704127</v>
      </c>
      <c r="C4983" s="57">
        <f ca="1">_xlfn.NORM.INV(B4983,'Input Parameters'!$E$19,'Input Parameters'!$F$19)</f>
        <v>694.24229870272416</v>
      </c>
      <c r="D4983" s="10">
        <f t="shared" ca="1" si="670"/>
        <v>0.66662192898059724</v>
      </c>
      <c r="E4983" s="59">
        <f ca="1">IF(_xlfn.NORM.INV(D4983,'Input Parameters'!$E$20,'Input Parameters'!$F$20)&lt;3500,3500,IF(_xlfn.NORM.INV(D4983,'Input Parameters'!$E$20,'Input Parameters'!$F$20)&gt;5500,5500,_xlfn.NORM.INV(D4983,'Input Parameters'!$E$20,'Input Parameters'!$F$20)))</f>
        <v>5101.4229830768854</v>
      </c>
      <c r="F4983" s="10">
        <f t="shared" ca="1" si="671"/>
        <v>0.55057556822311116</v>
      </c>
      <c r="G4983" s="61">
        <f ca="1">_xlfn.NORM.INV(F4983,'Input Parameters'!$E$21,'Input Parameters'!$F$21)</f>
        <v>285.84912902370655</v>
      </c>
      <c r="H4983" s="54">
        <f ca="1">EXP(E4983*(1/'Input Parameters'!$E$22-1/G4983))</f>
        <v>0.64690373170266224</v>
      </c>
      <c r="I4983" s="10">
        <f t="shared" ca="1" si="672"/>
        <v>3.2739734925074204E-2</v>
      </c>
      <c r="J4983" s="29">
        <f ca="1">_xlfn.BETA.INV(I4983,'Input Parameters'!$L$24,'Input Parameters'!$M$24,'Input Parameters'!$J$24,'Input Parameters'!$K$24)</f>
        <v>0.31153970866522346</v>
      </c>
      <c r="K4983" s="156">
        <f ca="1">('Input Parameters'!$E$25/'Input Parameters'!$E$31)^$J4983</f>
        <v>0.10700871825804215</v>
      </c>
      <c r="L4983" s="66">
        <f ca="1">$H4983*$C4983*'Input Parameters'!$E$23*K4983</f>
        <v>48.058464348674136</v>
      </c>
      <c r="M4983" s="23">
        <f t="shared" ca="1" si="673"/>
        <v>8.411360069421181E-2</v>
      </c>
      <c r="N4983" s="15">
        <f ca="1">_xlfn.NORM.INV(M4983,'Input Parameters'!$E$26,'Input Parameters'!$F$26)</f>
        <v>5.0636264173877094E-3</v>
      </c>
      <c r="O4983" s="8">
        <f t="shared" ca="1" si="674"/>
        <v>0.73945984108685892</v>
      </c>
      <c r="P4983" s="29">
        <f ca="1">_xlfn.LOGNORM.INV(O4983,'Input Parameters'!$H$27,'Input Parameters'!$I$27)</f>
        <v>1.8909864094177151</v>
      </c>
      <c r="Q4983" s="10"/>
      <c r="R4983" s="15">
        <f>'Input Parameters'!$E$28</f>
        <v>12.7</v>
      </c>
      <c r="S4983" s="10">
        <f t="shared" ca="1" si="675"/>
        <v>0.45628943416311629</v>
      </c>
      <c r="T4983" s="25">
        <f ca="1">_xlfn.LOGNORM.INV(S4983,'Input Parameters'!$H$29,'Input Parameters'!$I$29)</f>
        <v>57.518463063467642</v>
      </c>
      <c r="U4983" s="10">
        <f t="shared" ca="1" si="676"/>
        <v>0.73700468976692968</v>
      </c>
      <c r="V4983" s="29">
        <f ca="1">IF('Input Parameters'!$D$30="Beta",_xlfn.BETA.INV(U4983,'Input Parameters'!$L$30,'Input Parameters'!$M$30,'Input Parameters'!$J$30,'Input Parameters'!$K$30),IF('Input Parameters'!$D$30="LogNorm",_xlfn.LOGNORM.INV(U4983,'Input Parameters'!$H$30,'Input Parameters'!$I$30)))</f>
        <v>1.2830966991567974</v>
      </c>
      <c r="W4983" s="2">
        <f ca="1">N4983+(P4983-N4983)*(1-ERF((T4983-R4983)/(2*SQRT(L4983*'Input Parameters'!$E$31))))</f>
        <v>1.2263203184593585</v>
      </c>
      <c r="X4983">
        <f t="shared" ca="1" si="677"/>
        <v>1</v>
      </c>
      <c r="Y4983" s="7"/>
    </row>
    <row r="4984" spans="1:25" ht="15" customHeight="1" x14ac:dyDescent="0.3">
      <c r="A4984" s="130">
        <v>4977</v>
      </c>
      <c r="B4984" s="10">
        <f t="shared" ca="1" si="669"/>
        <v>0.79402259429050315</v>
      </c>
      <c r="C4984" s="57">
        <f ca="1">_xlfn.NORM.INV(B4984,'Input Parameters'!$E$19,'Input Parameters'!$F$19)</f>
        <v>636.62873828996726</v>
      </c>
      <c r="D4984" s="10">
        <f t="shared" ca="1" si="670"/>
        <v>4.3956246449054159E-2</v>
      </c>
      <c r="E4984" s="59">
        <f ca="1">IF(_xlfn.NORM.INV(D4984,'Input Parameters'!$E$20,'Input Parameters'!$F$20)&lt;3500,3500,IF(_xlfn.NORM.INV(D4984,'Input Parameters'!$E$20,'Input Parameters'!$F$20)&gt;5500,5500,_xlfn.NORM.INV(D4984,'Input Parameters'!$E$20,'Input Parameters'!$F$20)))</f>
        <v>3605.440466929459</v>
      </c>
      <c r="F4984" s="10">
        <f t="shared" ca="1" si="671"/>
        <v>0.15618678363252614</v>
      </c>
      <c r="G4984" s="61">
        <f ca="1">_xlfn.NORM.INV(F4984,'Input Parameters'!$E$21,'Input Parameters'!$F$21)</f>
        <v>276.9094027981015</v>
      </c>
      <c r="H4984" s="54">
        <f ca="1">EXP(E4984*(1/'Input Parameters'!$E$22-1/G4984))</f>
        <v>0.48917670722486684</v>
      </c>
      <c r="I4984" s="10">
        <f t="shared" ca="1" si="672"/>
        <v>0.38275312173193954</v>
      </c>
      <c r="J4984" s="29">
        <f ca="1">_xlfn.BETA.INV(I4984,'Input Parameters'!$L$24,'Input Parameters'!$M$24,'Input Parameters'!$J$24,'Input Parameters'!$K$24)</f>
        <v>0.5585315520079186</v>
      </c>
      <c r="K4984" s="156">
        <f ca="1">('Input Parameters'!$E$25/'Input Parameters'!$E$31)^$J4984</f>
        <v>1.8194194031471485E-2</v>
      </c>
      <c r="L4984" s="66">
        <f ca="1">$H4984*$C4984*'Input Parameters'!$E$23*K4984</f>
        <v>5.6661077709173506</v>
      </c>
      <c r="M4984" s="23">
        <f t="shared" ca="1" si="673"/>
        <v>0.36592604981355481</v>
      </c>
      <c r="N4984" s="15">
        <f ca="1">_xlfn.NORM.INV(M4984,'Input Parameters'!$E$26,'Input Parameters'!$F$26)</f>
        <v>2.6804079753341852E-2</v>
      </c>
      <c r="O4984" s="8">
        <f t="shared" ca="1" si="674"/>
        <v>4.1892903037554663E-2</v>
      </c>
      <c r="P4984" s="29">
        <f ca="1">_xlfn.LOGNORM.INV(O4984,'Input Parameters'!$H$27,'Input Parameters'!$I$27)</f>
        <v>0.6624738391807351</v>
      </c>
      <c r="Q4984" s="10"/>
      <c r="R4984" s="15">
        <f>'Input Parameters'!$E$28</f>
        <v>12.7</v>
      </c>
      <c r="S4984" s="10">
        <f t="shared" ca="1" si="675"/>
        <v>0.5407923750132424</v>
      </c>
      <c r="T4984" s="25">
        <f ca="1">_xlfn.LOGNORM.INV(S4984,'Input Parameters'!$H$29,'Input Parameters'!$I$29)</f>
        <v>58.905367856610674</v>
      </c>
      <c r="U4984" s="10">
        <f t="shared" ca="1" si="676"/>
        <v>1.0991058899641248E-2</v>
      </c>
      <c r="V4984" s="29">
        <f ca="1">IF('Input Parameters'!$D$30="Beta",_xlfn.BETA.INV(U4984,'Input Parameters'!$L$30,'Input Parameters'!$M$30,'Input Parameters'!$J$30,'Input Parameters'!$K$30),IF('Input Parameters'!$D$30="LogNorm",_xlfn.LOGNORM.INV(U4984,'Input Parameters'!$H$30,'Input Parameters'!$I$30)))</f>
        <v>0.40490140216793841</v>
      </c>
      <c r="W4984" s="2">
        <f ca="1">N4984+(P4984-N4984)*(1-ERF((T4984-R4984)/(2*SQRT(L4984*'Input Parameters'!$E$31))))</f>
        <v>0.13479519004839352</v>
      </c>
      <c r="X4984">
        <f t="shared" ca="1" si="677"/>
        <v>1</v>
      </c>
      <c r="Y4984" s="7"/>
    </row>
    <row r="4985" spans="1:25" ht="15" customHeight="1" x14ac:dyDescent="0.3">
      <c r="A4985" s="130">
        <v>4978</v>
      </c>
      <c r="B4985" s="10">
        <f t="shared" ca="1" si="669"/>
        <v>0.2115226889895</v>
      </c>
      <c r="C4985" s="57">
        <f ca="1">_xlfn.NORM.INV(B4985,'Input Parameters'!$E$19,'Input Parameters'!$F$19)</f>
        <v>499.60290745438715</v>
      </c>
      <c r="D4985" s="10">
        <f t="shared" ca="1" si="670"/>
        <v>0.52356828853860193</v>
      </c>
      <c r="E4985" s="59">
        <f ca="1">IF(_xlfn.NORM.INV(D4985,'Input Parameters'!$E$20,'Input Parameters'!$F$20)&lt;3500,3500,IF(_xlfn.NORM.INV(D4985,'Input Parameters'!$E$20,'Input Parameters'!$F$20)&gt;5500,5500,_xlfn.NORM.INV(D4985,'Input Parameters'!$E$20,'Input Parameters'!$F$20)))</f>
        <v>4841.3779410763882</v>
      </c>
      <c r="F4985" s="10">
        <f t="shared" ca="1" si="671"/>
        <v>0.38708260126371652</v>
      </c>
      <c r="G4985" s="61">
        <f ca="1">_xlfn.NORM.INV(F4985,'Input Parameters'!$E$21,'Input Parameters'!$F$21)</f>
        <v>282.59472284352722</v>
      </c>
      <c r="H4985" s="54">
        <f ca="1">EXP(E4985*(1/'Input Parameters'!$E$22-1/G4985))</f>
        <v>0.5442195796577729</v>
      </c>
      <c r="I4985" s="10">
        <f t="shared" ca="1" si="672"/>
        <v>0.10820905276462556</v>
      </c>
      <c r="J4985" s="29">
        <f ca="1">_xlfn.BETA.INV(I4985,'Input Parameters'!$L$24,'Input Parameters'!$M$24,'Input Parameters'!$J$24,'Input Parameters'!$K$24)</f>
        <v>0.4044681677664077</v>
      </c>
      <c r="K4985" s="156">
        <f ca="1">('Input Parameters'!$E$25/'Input Parameters'!$E$31)^$J4985</f>
        <v>5.4942301650479884E-2</v>
      </c>
      <c r="L4985" s="66">
        <f ca="1">$H4985*$C4985*'Input Parameters'!$E$23*K4985</f>
        <v>14.938464819156016</v>
      </c>
      <c r="M4985" s="23">
        <f t="shared" ca="1" si="673"/>
        <v>8.1396099096381236E-2</v>
      </c>
      <c r="N4985" s="15">
        <f ca="1">_xlfn.NORM.INV(M4985,'Input Parameters'!$E$26,'Input Parameters'!$F$26)</f>
        <v>4.6894177514259471E-3</v>
      </c>
      <c r="O4985" s="8">
        <f t="shared" ca="1" si="674"/>
        <v>0.81910464815123185</v>
      </c>
      <c r="P4985" s="29">
        <f ca="1">_xlfn.LOGNORM.INV(O4985,'Input Parameters'!$H$27,'Input Parameters'!$I$27)</f>
        <v>2.1311722993272886</v>
      </c>
      <c r="Q4985" s="10"/>
      <c r="R4985" s="15">
        <f>'Input Parameters'!$E$28</f>
        <v>12.7</v>
      </c>
      <c r="S4985" s="10">
        <f t="shared" ca="1" si="675"/>
        <v>0.4840274416362329</v>
      </c>
      <c r="T4985" s="25">
        <f ca="1">_xlfn.LOGNORM.INV(S4985,'Input Parameters'!$H$29,'Input Parameters'!$I$29)</f>
        <v>57.970585778728051</v>
      </c>
      <c r="U4985" s="10">
        <f t="shared" ca="1" si="676"/>
        <v>0.39369337770110724</v>
      </c>
      <c r="V4985" s="29">
        <f ca="1">IF('Input Parameters'!$D$30="Beta",_xlfn.BETA.INV(U4985,'Input Parameters'!$L$30,'Input Parameters'!$M$30,'Input Parameters'!$J$30,'Input Parameters'!$K$30),IF('Input Parameters'!$D$30="LogNorm",_xlfn.LOGNORM.INV(U4985,'Input Parameters'!$H$30,'Input Parameters'!$I$30)))</f>
        <v>0.89839049593252063</v>
      </c>
      <c r="W4985" s="2">
        <f ca="1">N4985+(P4985-N4985)*(1-ERF((T4985-R4985)/(2*SQRT(L4985*'Input Parameters'!$E$31))))</f>
        <v>0.87132328578578477</v>
      </c>
      <c r="X4985">
        <f t="shared" ca="1" si="677"/>
        <v>1</v>
      </c>
      <c r="Y4985" s="7"/>
    </row>
    <row r="4986" spans="1:25" ht="15" customHeight="1" x14ac:dyDescent="0.3">
      <c r="A4986" s="130">
        <v>4979</v>
      </c>
      <c r="B4986" s="10">
        <f t="shared" ca="1" si="669"/>
        <v>0.18172196873740021</v>
      </c>
      <c r="C4986" s="57">
        <f ca="1">_xlfn.NORM.INV(B4986,'Input Parameters'!$E$19,'Input Parameters'!$F$19)</f>
        <v>490.50451630428972</v>
      </c>
      <c r="D4986" s="10">
        <f t="shared" ca="1" si="670"/>
        <v>0.94961749239716042</v>
      </c>
      <c r="E4986" s="59">
        <f ca="1">IF(_xlfn.NORM.INV(D4986,'Input Parameters'!$E$20,'Input Parameters'!$F$20)&lt;3500,3500,IF(_xlfn.NORM.INV(D4986,'Input Parameters'!$E$20,'Input Parameters'!$F$20)&gt;5500,5500,_xlfn.NORM.INV(D4986,'Input Parameters'!$E$20,'Input Parameters'!$F$20)))</f>
        <v>5500</v>
      </c>
      <c r="F4986" s="10">
        <f t="shared" ca="1" si="671"/>
        <v>0.62030584032347824</v>
      </c>
      <c r="G4986" s="61">
        <f ca="1">_xlfn.NORM.INV(F4986,'Input Parameters'!$E$21,'Input Parameters'!$F$21)</f>
        <v>287.25739328290246</v>
      </c>
      <c r="H4986" s="54">
        <f ca="1">EXP(E4986*(1/'Input Parameters'!$E$22-1/G4986))</f>
        <v>0.68711021830510843</v>
      </c>
      <c r="I4986" s="10">
        <f t="shared" ca="1" si="672"/>
        <v>0.2226888254536451</v>
      </c>
      <c r="J4986" s="29">
        <f ca="1">_xlfn.BETA.INV(I4986,'Input Parameters'!$L$24,'Input Parameters'!$M$24,'Input Parameters'!$J$24,'Input Parameters'!$K$24)</f>
        <v>0.48161885037783475</v>
      </c>
      <c r="K4986" s="156">
        <f ca="1">('Input Parameters'!$E$25/'Input Parameters'!$E$31)^$J4986</f>
        <v>3.1589963830348906E-2</v>
      </c>
      <c r="L4986" s="66">
        <f ca="1">$H4986*$C4986*'Input Parameters'!$E$23*K4986</f>
        <v>10.64678652583409</v>
      </c>
      <c r="M4986" s="23">
        <f t="shared" ca="1" si="673"/>
        <v>0.21128374994900978</v>
      </c>
      <c r="N4986" s="15">
        <f ca="1">_xlfn.NORM.INV(M4986,'Input Parameters'!$E$26,'Input Parameters'!$F$26)</f>
        <v>1.7158527908402343E-2</v>
      </c>
      <c r="O4986" s="8">
        <f t="shared" ca="1" si="674"/>
        <v>0.7946262033492415</v>
      </c>
      <c r="P4986" s="29">
        <f ca="1">_xlfn.LOGNORM.INV(O4986,'Input Parameters'!$H$27,'Input Parameters'!$I$27)</f>
        <v>2.0485448992428625</v>
      </c>
      <c r="Q4986" s="10"/>
      <c r="R4986" s="15">
        <f>'Input Parameters'!$E$28</f>
        <v>12.7</v>
      </c>
      <c r="S4986" s="10">
        <f t="shared" ca="1" si="675"/>
        <v>0.23603157980366929</v>
      </c>
      <c r="T4986" s="25">
        <f ca="1">_xlfn.LOGNORM.INV(S4986,'Input Parameters'!$H$29,'Input Parameters'!$I$29)</f>
        <v>53.715060662232567</v>
      </c>
      <c r="U4986" s="10">
        <f t="shared" ca="1" si="676"/>
        <v>0.20916402611438423</v>
      </c>
      <c r="V4986" s="29">
        <f ca="1">IF('Input Parameters'!$D$30="Beta",_xlfn.BETA.INV(U4986,'Input Parameters'!$L$30,'Input Parameters'!$M$30,'Input Parameters'!$J$30,'Input Parameters'!$K$30),IF('Input Parameters'!$D$30="LogNorm",_xlfn.LOGNORM.INV(U4986,'Input Parameters'!$H$30,'Input Parameters'!$I$30)))</f>
        <v>0.72618740891748534</v>
      </c>
      <c r="W4986" s="2">
        <f ca="1">N4986+(P4986-N4986)*(1-ERF((T4986-R4986)/(2*SQRT(L4986*'Input Parameters'!$E$31))))</f>
        <v>0.77708804065634951</v>
      </c>
      <c r="X4986">
        <f t="shared" ca="1" si="677"/>
        <v>0</v>
      </c>
      <c r="Y4986" s="7"/>
    </row>
    <row r="4987" spans="1:25" ht="15" customHeight="1" x14ac:dyDescent="0.3">
      <c r="A4987" s="130">
        <v>4980</v>
      </c>
      <c r="B4987" s="10">
        <f t="shared" ca="1" si="669"/>
        <v>0.73971113988315229</v>
      </c>
      <c r="C4987" s="57">
        <f ca="1">_xlfn.NORM.INV(B4987,'Input Parameters'!$E$19,'Input Parameters'!$F$19)</f>
        <v>621.58745768549068</v>
      </c>
      <c r="D4987" s="10">
        <f t="shared" ca="1" si="670"/>
        <v>0.870869498091422</v>
      </c>
      <c r="E4987" s="59">
        <f ca="1">IF(_xlfn.NORM.INV(D4987,'Input Parameters'!$E$20,'Input Parameters'!$F$20)&lt;3500,3500,IF(_xlfn.NORM.INV(D4987,'Input Parameters'!$E$20,'Input Parameters'!$F$20)&gt;5500,5500,_xlfn.NORM.INV(D4987,'Input Parameters'!$E$20,'Input Parameters'!$F$20)))</f>
        <v>5500</v>
      </c>
      <c r="F4987" s="10">
        <f t="shared" ca="1" si="671"/>
        <v>3.5759431443624923E-2</v>
      </c>
      <c r="G4987" s="61">
        <f ca="1">_xlfn.NORM.INV(F4987,'Input Parameters'!$E$21,'Input Parameters'!$F$21)</f>
        <v>270.68495378300958</v>
      </c>
      <c r="H4987" s="54">
        <f ca="1">EXP(E4987*(1/'Input Parameters'!$E$22-1/G4987))</f>
        <v>0.21278070858659406</v>
      </c>
      <c r="I4987" s="10">
        <f t="shared" ca="1" si="672"/>
        <v>0.41605317381606466</v>
      </c>
      <c r="J4987" s="29">
        <f ca="1">_xlfn.BETA.INV(I4987,'Input Parameters'!$L$24,'Input Parameters'!$M$24,'Input Parameters'!$J$24,'Input Parameters'!$K$24)</f>
        <v>0.57269880215066249</v>
      </c>
      <c r="K4987" s="156">
        <f ca="1">('Input Parameters'!$E$25/'Input Parameters'!$E$31)^$J4987</f>
        <v>1.6435984186209819E-2</v>
      </c>
      <c r="L4987" s="66">
        <f ca="1">$H4987*$C4987*'Input Parameters'!$E$23*K4987</f>
        <v>2.1738531769440246</v>
      </c>
      <c r="M4987" s="23">
        <f t="shared" ca="1" si="673"/>
        <v>0.44924243702869915</v>
      </c>
      <c r="N4987" s="15">
        <f ca="1">_xlfn.NORM.INV(M4987,'Input Parameters'!$E$26,'Input Parameters'!$F$26)</f>
        <v>3.1320913258599398E-2</v>
      </c>
      <c r="O4987" s="8">
        <f t="shared" ca="1" si="674"/>
        <v>0.32450998067725845</v>
      </c>
      <c r="P4987" s="29">
        <f ca="1">_xlfn.LOGNORM.INV(O4987,'Input Parameters'!$H$27,'Input Parameters'!$I$27)</f>
        <v>1.1639972782342209</v>
      </c>
      <c r="Q4987" s="10"/>
      <c r="R4987" s="15">
        <f>'Input Parameters'!$E$28</f>
        <v>12.7</v>
      </c>
      <c r="S4987" s="10">
        <f t="shared" ca="1" si="675"/>
        <v>0.34777544594883392</v>
      </c>
      <c r="T4987" s="25">
        <f ca="1">_xlfn.LOGNORM.INV(S4987,'Input Parameters'!$H$29,'Input Parameters'!$I$29)</f>
        <v>55.728729073149353</v>
      </c>
      <c r="U4987" s="10">
        <f t="shared" ca="1" si="676"/>
        <v>0.24500279372970246</v>
      </c>
      <c r="V4987" s="29">
        <f ca="1">IF('Input Parameters'!$D$30="Beta",_xlfn.BETA.INV(U4987,'Input Parameters'!$L$30,'Input Parameters'!$M$30,'Input Parameters'!$J$30,'Input Parameters'!$K$30),IF('Input Parameters'!$D$30="LogNorm",_xlfn.LOGNORM.INV(U4987,'Input Parameters'!$H$30,'Input Parameters'!$I$30)))</f>
        <v>0.76108516376822111</v>
      </c>
      <c r="W4987" s="2">
        <f ca="1">N4987+(P4987-N4987)*(1-ERF((T4987-R4987)/(2*SQRT(L4987*'Input Parameters'!$E$31))))</f>
        <v>7.555685378547386E-2</v>
      </c>
      <c r="X4987">
        <f t="shared" ca="1" si="677"/>
        <v>1</v>
      </c>
      <c r="Y4987" s="7"/>
    </row>
    <row r="4988" spans="1:25" ht="15" customHeight="1" x14ac:dyDescent="0.3">
      <c r="A4988" s="130">
        <v>4981</v>
      </c>
      <c r="B4988" s="10">
        <f t="shared" ca="1" si="669"/>
        <v>0.58538580244079386</v>
      </c>
      <c r="C4988" s="57">
        <f ca="1">_xlfn.NORM.INV(B4988,'Input Parameters'!$E$19,'Input Parameters'!$F$19)</f>
        <v>585.52591355809659</v>
      </c>
      <c r="D4988" s="10">
        <f t="shared" ca="1" si="670"/>
        <v>0.43175431822295751</v>
      </c>
      <c r="E4988" s="59">
        <f ca="1">IF(_xlfn.NORM.INV(D4988,'Input Parameters'!$E$20,'Input Parameters'!$F$20)&lt;3500,3500,IF(_xlfn.NORM.INV(D4988,'Input Parameters'!$E$20,'Input Parameters'!$F$20)&gt;5500,5500,_xlfn.NORM.INV(D4988,'Input Parameters'!$E$20,'Input Parameters'!$F$20)))</f>
        <v>4679.6633131286144</v>
      </c>
      <c r="F4988" s="10">
        <f t="shared" ca="1" si="671"/>
        <v>0.8397758204483311</v>
      </c>
      <c r="G4988" s="61">
        <f ca="1">_xlfn.NORM.INV(F4988,'Input Parameters'!$E$21,'Input Parameters'!$F$21)</f>
        <v>292.65920032749983</v>
      </c>
      <c r="H4988" s="54">
        <f ca="1">EXP(E4988*(1/'Input Parameters'!$E$22-1/G4988))</f>
        <v>0.98157313028895987</v>
      </c>
      <c r="I4988" s="10">
        <f t="shared" ca="1" si="672"/>
        <v>0.24528356196208334</v>
      </c>
      <c r="J4988" s="29">
        <f ca="1">_xlfn.BETA.INV(I4988,'Input Parameters'!$L$24,'Input Parameters'!$M$24,'Input Parameters'!$J$24,'Input Parameters'!$K$24)</f>
        <v>0.49381785921733301</v>
      </c>
      <c r="K4988" s="156">
        <f ca="1">('Input Parameters'!$E$25/'Input Parameters'!$E$31)^$J4988</f>
        <v>2.8943026602539418E-2</v>
      </c>
      <c r="L4988" s="66">
        <f ca="1">$H4988*$C4988*'Input Parameters'!$E$23*K4988</f>
        <v>16.634613919991004</v>
      </c>
      <c r="M4988" s="23">
        <f t="shared" ca="1" si="673"/>
        <v>0.29710633361826089</v>
      </c>
      <c r="N4988" s="15">
        <f ca="1">_xlfn.NORM.INV(M4988,'Input Parameters'!$E$26,'Input Parameters'!$F$26)</f>
        <v>2.2812432532459036E-2</v>
      </c>
      <c r="O4988" s="8">
        <f t="shared" ca="1" si="674"/>
        <v>0.61014723743366539</v>
      </c>
      <c r="P4988" s="29">
        <f ca="1">_xlfn.LOGNORM.INV(O4988,'Input Parameters'!$H$27,'Input Parameters'!$I$27)</f>
        <v>1.6111617126757751</v>
      </c>
      <c r="Q4988" s="10"/>
      <c r="R4988" s="15">
        <f>'Input Parameters'!$E$28</f>
        <v>12.7</v>
      </c>
      <c r="S4988" s="10">
        <f t="shared" ca="1" si="675"/>
        <v>0.38619695531311604</v>
      </c>
      <c r="T4988" s="25">
        <f ca="1">_xlfn.LOGNORM.INV(S4988,'Input Parameters'!$H$29,'Input Parameters'!$I$29)</f>
        <v>56.371154484148036</v>
      </c>
      <c r="U4988" s="10">
        <f t="shared" ca="1" si="676"/>
        <v>0.55268276929088012</v>
      </c>
      <c r="V4988" s="29">
        <f ca="1">IF('Input Parameters'!$D$30="Beta",_xlfn.BETA.INV(U4988,'Input Parameters'!$L$30,'Input Parameters'!$M$30,'Input Parameters'!$J$30,'Input Parameters'!$K$30),IF('Input Parameters'!$D$30="LogNorm",_xlfn.LOGNORM.INV(U4988,'Input Parameters'!$H$30,'Input Parameters'!$I$30)))</f>
        <v>1.0527805747894838</v>
      </c>
      <c r="W4988" s="2">
        <f ca="1">N4988+(P4988-N4988)*(1-ERF((T4988-R4988)/(2*SQRT(L4988*'Input Parameters'!$E$31))))</f>
        <v>0.73593201733076297</v>
      </c>
      <c r="X4988">
        <f t="shared" ca="1" si="677"/>
        <v>1</v>
      </c>
      <c r="Y4988" s="7"/>
    </row>
    <row r="4989" spans="1:25" ht="15" customHeight="1" x14ac:dyDescent="0.3">
      <c r="A4989" s="130">
        <v>4982</v>
      </c>
      <c r="B4989" s="10">
        <f t="shared" ca="1" si="669"/>
        <v>0.30946129875827999</v>
      </c>
      <c r="C4989" s="57">
        <f ca="1">_xlfn.NORM.INV(B4989,'Input Parameters'!$E$19,'Input Parameters'!$F$19)</f>
        <v>525.27156869285886</v>
      </c>
      <c r="D4989" s="10">
        <f t="shared" ca="1" si="670"/>
        <v>0.99632513784301058</v>
      </c>
      <c r="E4989" s="59">
        <f ca="1">IF(_xlfn.NORM.INV(D4989,'Input Parameters'!$E$20,'Input Parameters'!$F$20)&lt;3500,3500,IF(_xlfn.NORM.INV(D4989,'Input Parameters'!$E$20,'Input Parameters'!$F$20)&gt;5500,5500,_xlfn.NORM.INV(D4989,'Input Parameters'!$E$20,'Input Parameters'!$F$20)))</f>
        <v>5500</v>
      </c>
      <c r="F4989" s="10">
        <f t="shared" ca="1" si="671"/>
        <v>0.53846513593750922</v>
      </c>
      <c r="G4989" s="61">
        <f ca="1">_xlfn.NORM.INV(F4989,'Input Parameters'!$E$21,'Input Parameters'!$F$21)</f>
        <v>285.60902192522116</v>
      </c>
      <c r="H4989" s="54">
        <f ca="1">EXP(E4989*(1/'Input Parameters'!$E$22-1/G4989))</f>
        <v>0.61522716607706374</v>
      </c>
      <c r="I4989" s="10">
        <f t="shared" ca="1" si="672"/>
        <v>0.62653847855237144</v>
      </c>
      <c r="J4989" s="29">
        <f ca="1">_xlfn.BETA.INV(I4989,'Input Parameters'!$L$24,'Input Parameters'!$M$24,'Input Parameters'!$J$24,'Input Parameters'!$K$24)</f>
        <v>0.65818021458158804</v>
      </c>
      <c r="K4989" s="156">
        <f ca="1">('Input Parameters'!$E$25/'Input Parameters'!$E$31)^$J4989</f>
        <v>8.9019299102587445E-3</v>
      </c>
      <c r="L4989" s="66">
        <f ca="1">$H4989*$C4989*'Input Parameters'!$E$23*K4989</f>
        <v>2.8767595861697228</v>
      </c>
      <c r="M4989" s="23">
        <f t="shared" ca="1" si="673"/>
        <v>0.34244899805686368</v>
      </c>
      <c r="N4989" s="15">
        <f ca="1">_xlfn.NORM.INV(M4989,'Input Parameters'!$E$26,'Input Parameters'!$F$26)</f>
        <v>2.5478441127814975E-2</v>
      </c>
      <c r="O4989" s="8">
        <f t="shared" ca="1" si="674"/>
        <v>0.53297942744891236</v>
      </c>
      <c r="P4989" s="29">
        <f ca="1">_xlfn.LOGNORM.INV(O4989,'Input Parameters'!$H$27,'Input Parameters'!$I$27)</f>
        <v>1.4767245749628004</v>
      </c>
      <c r="Q4989" s="10"/>
      <c r="R4989" s="15">
        <f>'Input Parameters'!$E$28</f>
        <v>12.7</v>
      </c>
      <c r="S4989" s="10">
        <f t="shared" ca="1" si="675"/>
        <v>0.6756081876508605</v>
      </c>
      <c r="T4989" s="25">
        <f ca="1">_xlfn.LOGNORM.INV(S4989,'Input Parameters'!$H$29,'Input Parameters'!$I$29)</f>
        <v>61.286966576445977</v>
      </c>
      <c r="U4989" s="10">
        <f t="shared" ca="1" si="676"/>
        <v>0.93759370226029781</v>
      </c>
      <c r="V4989" s="29">
        <f ca="1">IF('Input Parameters'!$D$30="Beta",_xlfn.BETA.INV(U4989,'Input Parameters'!$L$30,'Input Parameters'!$M$30,'Input Parameters'!$J$30,'Input Parameters'!$K$30),IF('Input Parameters'!$D$30="LogNorm",_xlfn.LOGNORM.INV(U4989,'Input Parameters'!$H$30,'Input Parameters'!$I$30)))</f>
        <v>1.830302448429113</v>
      </c>
      <c r="W4989" s="2">
        <f ca="1">N4989+(P4989-N4989)*(1-ERF((T4989-R4989)/(2*SQRT(L4989*'Input Parameters'!$E$31))))</f>
        <v>8.7600656133446378E-2</v>
      </c>
      <c r="X4989">
        <f t="shared" ca="1" si="677"/>
        <v>1</v>
      </c>
      <c r="Y4989" s="7"/>
    </row>
    <row r="4990" spans="1:25" ht="15" customHeight="1" x14ac:dyDescent="0.3">
      <c r="A4990" s="130">
        <v>4983</v>
      </c>
      <c r="B4990" s="10">
        <f t="shared" ca="1" si="669"/>
        <v>0.44589965037724577</v>
      </c>
      <c r="C4990" s="57">
        <f ca="1">_xlfn.NORM.INV(B4990,'Input Parameters'!$E$19,'Input Parameters'!$F$19)</f>
        <v>555.80565055293141</v>
      </c>
      <c r="D4990" s="10">
        <f t="shared" ca="1" si="670"/>
        <v>4.080825922555531E-2</v>
      </c>
      <c r="E4990" s="59">
        <f ca="1">IF(_xlfn.NORM.INV(D4990,'Input Parameters'!$E$20,'Input Parameters'!$F$20)&lt;3500,3500,IF(_xlfn.NORM.INV(D4990,'Input Parameters'!$E$20,'Input Parameters'!$F$20)&gt;5500,5500,_xlfn.NORM.INV(D4990,'Input Parameters'!$E$20,'Input Parameters'!$F$20)))</f>
        <v>3581.0321093547427</v>
      </c>
      <c r="F4990" s="10">
        <f t="shared" ca="1" si="671"/>
        <v>0.47249417449836428</v>
      </c>
      <c r="G4990" s="61">
        <f ca="1">_xlfn.NORM.INV(F4990,'Input Parameters'!$E$21,'Input Parameters'!$F$21)</f>
        <v>284.30764745437102</v>
      </c>
      <c r="H4990" s="54">
        <f ca="1">EXP(E4990*(1/'Input Parameters'!$E$22-1/G4990))</f>
        <v>0.68820329881860121</v>
      </c>
      <c r="I4990" s="10">
        <f t="shared" ca="1" si="672"/>
        <v>0.30258813023560116</v>
      </c>
      <c r="J4990" s="29">
        <f ca="1">_xlfn.BETA.INV(I4990,'Input Parameters'!$L$24,'Input Parameters'!$M$24,'Input Parameters'!$J$24,'Input Parameters'!$K$24)</f>
        <v>0.52238869163176682</v>
      </c>
      <c r="K4990" s="156">
        <f ca="1">('Input Parameters'!$E$25/'Input Parameters'!$E$31)^$J4990</f>
        <v>2.3579438158911361E-2</v>
      </c>
      <c r="L4990" s="66">
        <f ca="1">$H4990*$C4990*'Input Parameters'!$E$23*K4990</f>
        <v>9.0193068062639856</v>
      </c>
      <c r="M4990" s="23">
        <f t="shared" ca="1" si="673"/>
        <v>0.67021232229449967</v>
      </c>
      <c r="N4990" s="15">
        <f ca="1">_xlfn.NORM.INV(M4990,'Input Parameters'!$E$26,'Input Parameters'!$F$26)</f>
        <v>4.3250490048990564E-2</v>
      </c>
      <c r="O4990" s="8">
        <f t="shared" ca="1" si="674"/>
        <v>0.18429868878748834</v>
      </c>
      <c r="P4990" s="29">
        <f ca="1">_xlfn.LOGNORM.INV(O4990,'Input Parameters'!$H$27,'Input Parameters'!$I$27)</f>
        <v>0.95641681035148218</v>
      </c>
      <c r="Q4990" s="10"/>
      <c r="R4990" s="15">
        <f>'Input Parameters'!$E$28</f>
        <v>12.7</v>
      </c>
      <c r="S4990" s="10">
        <f t="shared" ca="1" si="675"/>
        <v>0.97309422639955578</v>
      </c>
      <c r="T4990" s="25">
        <f ca="1">_xlfn.LOGNORM.INV(S4990,'Input Parameters'!$H$29,'Input Parameters'!$I$29)</f>
        <v>72.307960299869933</v>
      </c>
      <c r="U4990" s="10">
        <f t="shared" ca="1" si="676"/>
        <v>0.83872742959924584</v>
      </c>
      <c r="V4990" s="29">
        <f ca="1">IF('Input Parameters'!$D$30="Beta",_xlfn.BETA.INV(U4990,'Input Parameters'!$L$30,'Input Parameters'!$M$30,'Input Parameters'!$J$30,'Input Parameters'!$K$30),IF('Input Parameters'!$D$30="LogNorm",_xlfn.LOGNORM.INV(U4990,'Input Parameters'!$H$30,'Input Parameters'!$I$30)))</f>
        <v>1.4759617068678936</v>
      </c>
      <c r="W4990" s="2">
        <f ca="1">N4990+(P4990-N4990)*(1-ERF((T4990-R4990)/(2*SQRT(L4990*'Input Parameters'!$E$31))))</f>
        <v>0.18979283307698161</v>
      </c>
      <c r="X4990">
        <f t="shared" ca="1" si="677"/>
        <v>1</v>
      </c>
      <c r="Y4990" s="7"/>
    </row>
    <row r="4991" spans="1:25" ht="15" customHeight="1" x14ac:dyDescent="0.3">
      <c r="A4991" s="130">
        <v>4984</v>
      </c>
      <c r="B4991" s="10">
        <f t="shared" ca="1" si="669"/>
        <v>0.15974127511095559</v>
      </c>
      <c r="C4991" s="57">
        <f ca="1">_xlfn.NORM.INV(B4991,'Input Parameters'!$E$19,'Input Parameters'!$F$19)</f>
        <v>483.17840846158003</v>
      </c>
      <c r="D4991" s="10">
        <f t="shared" ca="1" si="670"/>
        <v>7.458666941900538E-2</v>
      </c>
      <c r="E4991" s="59">
        <f ca="1">IF(_xlfn.NORM.INV(D4991,'Input Parameters'!$E$20,'Input Parameters'!$F$20)&lt;3500,3500,IF(_xlfn.NORM.INV(D4991,'Input Parameters'!$E$20,'Input Parameters'!$F$20)&gt;5500,5500,_xlfn.NORM.INV(D4991,'Input Parameters'!$E$20,'Input Parameters'!$F$20)))</f>
        <v>3790.2797153115002</v>
      </c>
      <c r="F4991" s="10">
        <f t="shared" ca="1" si="671"/>
        <v>0.59991989929094769</v>
      </c>
      <c r="G4991" s="61">
        <f ca="1">_xlfn.NORM.INV(F4991,'Input Parameters'!$E$21,'Input Parameters'!$F$21)</f>
        <v>286.83967865329447</v>
      </c>
      <c r="H4991" s="54">
        <f ca="1">EXP(E4991*(1/'Input Parameters'!$E$22-1/G4991))</f>
        <v>0.75743107636041018</v>
      </c>
      <c r="I4991" s="10">
        <f t="shared" ca="1" si="672"/>
        <v>0.9034949881807991</v>
      </c>
      <c r="J4991" s="29">
        <f ca="1">_xlfn.BETA.INV(I4991,'Input Parameters'!$L$24,'Input Parameters'!$M$24,'Input Parameters'!$J$24,'Input Parameters'!$K$24)</f>
        <v>0.79505782150836257</v>
      </c>
      <c r="K4991" s="156">
        <f ca="1">('Input Parameters'!$E$25/'Input Parameters'!$E$31)^$J4991</f>
        <v>3.3346577523218693E-3</v>
      </c>
      <c r="L4991" s="66">
        <f ca="1">$H4991*$C4991*'Input Parameters'!$E$23*K4991</f>
        <v>1.2203991766850704</v>
      </c>
      <c r="M4991" s="23">
        <f t="shared" ca="1" si="673"/>
        <v>0.72204146751654374</v>
      </c>
      <c r="N4991" s="15">
        <f ca="1">_xlfn.NORM.INV(M4991,'Input Parameters'!$E$26,'Input Parameters'!$F$26)</f>
        <v>4.6367253500490167E-2</v>
      </c>
      <c r="O4991" s="8">
        <f t="shared" ca="1" si="674"/>
        <v>0.68035316242217569</v>
      </c>
      <c r="P4991" s="29">
        <f ca="1">_xlfn.LOGNORM.INV(O4991,'Input Parameters'!$H$27,'Input Parameters'!$I$27)</f>
        <v>1.7516601117774742</v>
      </c>
      <c r="Q4991" s="10"/>
      <c r="R4991" s="15">
        <f>'Input Parameters'!$E$28</f>
        <v>12.7</v>
      </c>
      <c r="S4991" s="10">
        <f t="shared" ca="1" si="675"/>
        <v>0.47272382278617997</v>
      </c>
      <c r="T4991" s="25">
        <f ca="1">_xlfn.LOGNORM.INV(S4991,'Input Parameters'!$H$29,'Input Parameters'!$I$29)</f>
        <v>57.786189115414039</v>
      </c>
      <c r="U4991" s="10">
        <f t="shared" ca="1" si="676"/>
        <v>0.97276741710254855</v>
      </c>
      <c r="V4991" s="29">
        <f ca="1">IF('Input Parameters'!$D$30="Beta",_xlfn.BETA.INV(U4991,'Input Parameters'!$L$30,'Input Parameters'!$M$30,'Input Parameters'!$J$30,'Input Parameters'!$K$30),IF('Input Parameters'!$D$30="LogNorm",_xlfn.LOGNORM.INV(U4991,'Input Parameters'!$H$30,'Input Parameters'!$I$30)))</f>
        <v>2.1331084265473574</v>
      </c>
      <c r="W4991" s="2">
        <f ca="1">N4991+(P4991-N4991)*(1-ERF((T4991-R4991)/(2*SQRT(L4991*'Input Parameters'!$E$31))))</f>
        <v>5.3023465849491705E-2</v>
      </c>
      <c r="X4991">
        <f t="shared" ca="1" si="677"/>
        <v>1</v>
      </c>
      <c r="Y4991" s="7"/>
    </row>
    <row r="4992" spans="1:25" ht="15" customHeight="1" x14ac:dyDescent="0.3">
      <c r="A4992" s="130">
        <v>4985</v>
      </c>
      <c r="B4992" s="10">
        <f t="shared" ca="1" si="669"/>
        <v>0.61351771160162649</v>
      </c>
      <c r="C4992" s="57">
        <f ca="1">_xlfn.NORM.INV(B4992,'Input Parameters'!$E$19,'Input Parameters'!$F$19)</f>
        <v>591.67818968708048</v>
      </c>
      <c r="D4992" s="10">
        <f t="shared" ca="1" si="670"/>
        <v>0.40176311556442712</v>
      </c>
      <c r="E4992" s="59">
        <f ca="1">IF(_xlfn.NORM.INV(D4992,'Input Parameters'!$E$20,'Input Parameters'!$F$20)&lt;3500,3500,IF(_xlfn.NORM.INV(D4992,'Input Parameters'!$E$20,'Input Parameters'!$F$20)&gt;5500,5500,_xlfn.NORM.INV(D4992,'Input Parameters'!$E$20,'Input Parameters'!$F$20)))</f>
        <v>4625.8497186100039</v>
      </c>
      <c r="F4992" s="10">
        <f t="shared" ca="1" si="671"/>
        <v>0.89068300448628002</v>
      </c>
      <c r="G4992" s="61">
        <f ca="1">_xlfn.NORM.INV(F4992,'Input Parameters'!$E$21,'Input Parameters'!$F$21)</f>
        <v>294.51912487242561</v>
      </c>
      <c r="H4992" s="54">
        <f ca="1">EXP(E4992*(1/'Input Parameters'!$E$22-1/G4992))</f>
        <v>1.0848412301346277</v>
      </c>
      <c r="I4992" s="10">
        <f t="shared" ca="1" si="672"/>
        <v>0.82988266640941966</v>
      </c>
      <c r="J4992" s="29">
        <f ca="1">_xlfn.BETA.INV(I4992,'Input Parameters'!$L$24,'Input Parameters'!$M$24,'Input Parameters'!$J$24,'Input Parameters'!$K$24)</f>
        <v>0.75015919906963568</v>
      </c>
      <c r="K4992" s="156">
        <f ca="1">('Input Parameters'!$E$25/'Input Parameters'!$E$31)^$J4992</f>
        <v>4.6018226902525871E-3</v>
      </c>
      <c r="L4992" s="66">
        <f ca="1">$H4992*$C4992*'Input Parameters'!$E$23*K4992</f>
        <v>2.953803660422365</v>
      </c>
      <c r="M4992" s="23">
        <f t="shared" ca="1" si="673"/>
        <v>0.70983702133148274</v>
      </c>
      <c r="N4992" s="15">
        <f ca="1">_xlfn.NORM.INV(M4992,'Input Parameters'!$E$26,'Input Parameters'!$F$26)</f>
        <v>4.5611081854693661E-2</v>
      </c>
      <c r="O4992" s="8">
        <f t="shared" ca="1" si="674"/>
        <v>0.29026205866666444</v>
      </c>
      <c r="P4992" s="29">
        <f ca="1">_xlfn.LOGNORM.INV(O4992,'Input Parameters'!$H$27,'Input Parameters'!$I$27)</f>
        <v>1.1148580226132663</v>
      </c>
      <c r="Q4992" s="10"/>
      <c r="R4992" s="15">
        <f>'Input Parameters'!$E$28</f>
        <v>12.7</v>
      </c>
      <c r="S4992" s="10">
        <f t="shared" ca="1" si="675"/>
        <v>0.11441773570254343</v>
      </c>
      <c r="T4992" s="25">
        <f ca="1">_xlfn.LOGNORM.INV(S4992,'Input Parameters'!$H$29,'Input Parameters'!$I$29)</f>
        <v>50.872701660312508</v>
      </c>
      <c r="U4992" s="10">
        <f t="shared" ca="1" si="676"/>
        <v>0.91131290112419083</v>
      </c>
      <c r="V4992" s="29">
        <f ca="1">IF('Input Parameters'!$D$30="Beta",_xlfn.BETA.INV(U4992,'Input Parameters'!$L$30,'Input Parameters'!$M$30,'Input Parameters'!$J$30,'Input Parameters'!$K$30),IF('Input Parameters'!$D$30="LogNorm",_xlfn.LOGNORM.INV(U4992,'Input Parameters'!$H$30,'Input Parameters'!$I$30)))</f>
        <v>1.7008589721499581</v>
      </c>
      <c r="W4992" s="2">
        <f ca="1">N4992+(P4992-N4992)*(1-ERF((T4992-R4992)/(2*SQRT(L4992*'Input Parameters'!$E$31))))</f>
        <v>0.16995503283581709</v>
      </c>
      <c r="X4992">
        <f t="shared" ca="1" si="677"/>
        <v>1</v>
      </c>
      <c r="Y4992" s="7"/>
    </row>
    <row r="4993" spans="1:25" ht="15" customHeight="1" x14ac:dyDescent="0.3">
      <c r="A4993" s="130">
        <v>4986</v>
      </c>
      <c r="B4993" s="10">
        <f t="shared" ca="1" si="669"/>
        <v>0.40265585939768855</v>
      </c>
      <c r="C4993" s="57">
        <f ca="1">_xlfn.NORM.INV(B4993,'Input Parameters'!$E$19,'Input Parameters'!$F$19)</f>
        <v>546.47255289952182</v>
      </c>
      <c r="D4993" s="10">
        <f t="shared" ca="1" si="670"/>
        <v>0.73004573538218975</v>
      </c>
      <c r="E4993" s="59">
        <f ca="1">IF(_xlfn.NORM.INV(D4993,'Input Parameters'!$E$20,'Input Parameters'!$F$20)&lt;3500,3500,IF(_xlfn.NORM.INV(D4993,'Input Parameters'!$E$20,'Input Parameters'!$F$20)&gt;5500,5500,_xlfn.NORM.INV(D4993,'Input Parameters'!$E$20,'Input Parameters'!$F$20)))</f>
        <v>5229.0659228614368</v>
      </c>
      <c r="F4993" s="10">
        <f t="shared" ca="1" si="671"/>
        <v>0.34296972536327686</v>
      </c>
      <c r="G4993" s="61">
        <f ca="1">_xlfn.NORM.INV(F4993,'Input Parameters'!$E$21,'Input Parameters'!$F$21)</f>
        <v>281.67163889953139</v>
      </c>
      <c r="H4993" s="54">
        <f ca="1">EXP(E4993*(1/'Input Parameters'!$E$22-1/G4993))</f>
        <v>0.48784282905494519</v>
      </c>
      <c r="I4993" s="10">
        <f t="shared" ca="1" si="672"/>
        <v>0.67629098610841998</v>
      </c>
      <c r="J4993" s="29">
        <f ca="1">_xlfn.BETA.INV(I4993,'Input Parameters'!$L$24,'Input Parameters'!$M$24,'Input Parameters'!$J$24,'Input Parameters'!$K$24)</f>
        <v>0.67878410908747977</v>
      </c>
      <c r="K4993" s="156">
        <f ca="1">('Input Parameters'!$E$25/'Input Parameters'!$E$31)^$J4993</f>
        <v>7.6788137568916609E-3</v>
      </c>
      <c r="L4993" s="66">
        <f ca="1">$H4993*$C4993*'Input Parameters'!$E$23*K4993</f>
        <v>2.0471158167003511</v>
      </c>
      <c r="M4993" s="23">
        <f t="shared" ca="1" si="673"/>
        <v>2.3258467494726043E-2</v>
      </c>
      <c r="N4993" s="15">
        <f ca="1">_xlfn.NORM.INV(M4993,'Input Parameters'!$E$26,'Input Parameters'!$F$26)</f>
        <v>-7.8041165711602439E-3</v>
      </c>
      <c r="O4993" s="8">
        <f t="shared" ca="1" si="674"/>
        <v>0.76508021159019468</v>
      </c>
      <c r="P4993" s="29">
        <f ca="1">_xlfn.LOGNORM.INV(O4993,'Input Parameters'!$H$27,'Input Parameters'!$I$27)</f>
        <v>1.9600304858071798</v>
      </c>
      <c r="Q4993" s="10"/>
      <c r="R4993" s="15">
        <f>'Input Parameters'!$E$28</f>
        <v>12.7</v>
      </c>
      <c r="S4993" s="10">
        <f t="shared" ca="1" si="675"/>
        <v>0.14096268884429508</v>
      </c>
      <c r="T4993" s="25">
        <f ca="1">_xlfn.LOGNORM.INV(S4993,'Input Parameters'!$H$29,'Input Parameters'!$I$29)</f>
        <v>51.605361431901507</v>
      </c>
      <c r="U4993" s="10">
        <f t="shared" ca="1" si="676"/>
        <v>0.66965946749751148</v>
      </c>
      <c r="V4993" s="29">
        <f ca="1">IF('Input Parameters'!$D$30="Beta",_xlfn.BETA.INV(U4993,'Input Parameters'!$L$30,'Input Parameters'!$M$30,'Input Parameters'!$J$30,'Input Parameters'!$K$30),IF('Input Parameters'!$D$30="LogNorm",_xlfn.LOGNORM.INV(U4993,'Input Parameters'!$H$30,'Input Parameters'!$I$30)))</f>
        <v>1.1880507144699122</v>
      </c>
      <c r="W4993" s="2">
        <f ca="1">N4993+(P4993-N4993)*(1-ERF((T4993-R4993)/(2*SQRT(L4993*'Input Parameters'!$E$31))))</f>
        <v>9.9464939009832831E-2</v>
      </c>
      <c r="X4993">
        <f t="shared" ca="1" si="677"/>
        <v>1</v>
      </c>
      <c r="Y4993" s="7"/>
    </row>
    <row r="4994" spans="1:25" ht="15" customHeight="1" x14ac:dyDescent="0.3">
      <c r="A4994" s="130">
        <v>4987</v>
      </c>
      <c r="B4994" s="10">
        <f t="shared" ca="1" si="669"/>
        <v>0.11317235949107096</v>
      </c>
      <c r="C4994" s="57">
        <f ca="1">_xlfn.NORM.INV(B4994,'Input Parameters'!$E$19,'Input Parameters'!$F$19)</f>
        <v>465.06949422311004</v>
      </c>
      <c r="D4994" s="10">
        <f t="shared" ca="1" si="670"/>
        <v>0.15340547926804571</v>
      </c>
      <c r="E4994" s="59">
        <f ca="1">IF(_xlfn.NORM.INV(D4994,'Input Parameters'!$E$20,'Input Parameters'!$F$20)&lt;3500,3500,IF(_xlfn.NORM.INV(D4994,'Input Parameters'!$E$20,'Input Parameters'!$F$20)&gt;5500,5500,_xlfn.NORM.INV(D4994,'Input Parameters'!$E$20,'Input Parameters'!$F$20)))</f>
        <v>4084.6444541808605</v>
      </c>
      <c r="F4994" s="10">
        <f t="shared" ca="1" si="671"/>
        <v>0.90310131728634979</v>
      </c>
      <c r="G4994" s="61">
        <f ca="1">_xlfn.NORM.INV(F4994,'Input Parameters'!$E$21,'Input Parameters'!$F$21)</f>
        <v>295.06349771647325</v>
      </c>
      <c r="H4994" s="54">
        <f ca="1">EXP(E4994*(1/'Input Parameters'!$E$22-1/G4994))</f>
        <v>1.1024041481588491</v>
      </c>
      <c r="I4994" s="10">
        <f t="shared" ca="1" si="672"/>
        <v>0.99957830015564242</v>
      </c>
      <c r="J4994" s="29">
        <f ca="1">_xlfn.BETA.INV(I4994,'Input Parameters'!$L$24,'Input Parameters'!$M$24,'Input Parameters'!$J$24,'Input Parameters'!$K$24)</f>
        <v>0.95776237320440583</v>
      </c>
      <c r="K4994" s="156">
        <f ca="1">('Input Parameters'!$E$25/'Input Parameters'!$E$31)^$J4994</f>
        <v>1.0379018092888325E-3</v>
      </c>
      <c r="L4994" s="66">
        <f ca="1">$H4994*$C4994*'Input Parameters'!$E$23*K4994</f>
        <v>0.53212659027755849</v>
      </c>
      <c r="M4994" s="23">
        <f t="shared" ca="1" si="673"/>
        <v>0.80418954782996088</v>
      </c>
      <c r="N4994" s="15">
        <f ca="1">_xlfn.NORM.INV(M4994,'Input Parameters'!$E$26,'Input Parameters'!$F$26)</f>
        <v>5.1990312483429252E-2</v>
      </c>
      <c r="O4994" s="8">
        <f t="shared" ca="1" si="674"/>
        <v>6.1240785067697479E-2</v>
      </c>
      <c r="P4994" s="29">
        <f ca="1">_xlfn.LOGNORM.INV(O4994,'Input Parameters'!$H$27,'Input Parameters'!$I$27)</f>
        <v>0.71887654013531288</v>
      </c>
      <c r="Q4994" s="10"/>
      <c r="R4994" s="15">
        <f>'Input Parameters'!$E$28</f>
        <v>12.7</v>
      </c>
      <c r="S4994" s="10">
        <f t="shared" ca="1" si="675"/>
        <v>0.89972194055789723</v>
      </c>
      <c r="T4994" s="25">
        <f ca="1">_xlfn.LOGNORM.INV(S4994,'Input Parameters'!$H$29,'Input Parameters'!$I$29)</f>
        <v>67.231259133593511</v>
      </c>
      <c r="U4994" s="10">
        <f t="shared" ca="1" si="676"/>
        <v>0.58952830107726939</v>
      </c>
      <c r="V4994" s="29">
        <f ca="1">IF('Input Parameters'!$D$30="Beta",_xlfn.BETA.INV(U4994,'Input Parameters'!$L$30,'Input Parameters'!$M$30,'Input Parameters'!$J$30,'Input Parameters'!$K$30),IF('Input Parameters'!$D$30="LogNorm",_xlfn.LOGNORM.INV(U4994,'Input Parameters'!$H$30,'Input Parameters'!$I$30)))</f>
        <v>1.092490262742287</v>
      </c>
      <c r="W4994" s="2">
        <f ca="1">N4994+(P4994-N4994)*(1-ERF((T4994-R4994)/(2*SQRT(L4994*'Input Parameters'!$E$31))))</f>
        <v>5.199039588027253E-2</v>
      </c>
      <c r="X4994">
        <f t="shared" ca="1" si="677"/>
        <v>1</v>
      </c>
      <c r="Y4994" s="7"/>
    </row>
    <row r="4995" spans="1:25" ht="15" customHeight="1" x14ac:dyDescent="0.3">
      <c r="A4995" s="130">
        <v>4988</v>
      </c>
      <c r="B4995" s="10">
        <f t="shared" ca="1" si="669"/>
        <v>0.60147439098126454</v>
      </c>
      <c r="C4995" s="57">
        <f ca="1">_xlfn.NORM.INV(B4995,'Input Parameters'!$E$19,'Input Parameters'!$F$19)</f>
        <v>589.03046258514075</v>
      </c>
      <c r="D4995" s="10">
        <f t="shared" ca="1" si="670"/>
        <v>0.59276526932991502</v>
      </c>
      <c r="E4995" s="59">
        <f ca="1">IF(_xlfn.NORM.INV(D4995,'Input Parameters'!$E$20,'Input Parameters'!$F$20)&lt;3500,3500,IF(_xlfn.NORM.INV(D4995,'Input Parameters'!$E$20,'Input Parameters'!$F$20)&gt;5500,5500,_xlfn.NORM.INV(D4995,'Input Parameters'!$E$20,'Input Parameters'!$F$20)))</f>
        <v>4964.2648631619486</v>
      </c>
      <c r="F4995" s="10">
        <f t="shared" ca="1" si="671"/>
        <v>0.92662749888541107</v>
      </c>
      <c r="G4995" s="61">
        <f ca="1">_xlfn.NORM.INV(F4995,'Input Parameters'!$E$21,'Input Parameters'!$F$21)</f>
        <v>296.2558440250848</v>
      </c>
      <c r="H4995" s="54">
        <f ca="1">EXP(E4995*(1/'Input Parameters'!$E$22-1/G4995))</f>
        <v>1.2046653965500771</v>
      </c>
      <c r="I4995" s="10">
        <f t="shared" ca="1" si="672"/>
        <v>0.5236052508322937</v>
      </c>
      <c r="J4995" s="29">
        <f ca="1">_xlfn.BETA.INV(I4995,'Input Parameters'!$L$24,'Input Parameters'!$M$24,'Input Parameters'!$J$24,'Input Parameters'!$K$24)</f>
        <v>0.61667035087614752</v>
      </c>
      <c r="K4995" s="156">
        <f ca="1">('Input Parameters'!$E$25/'Input Parameters'!$E$31)^$J4995</f>
        <v>1.1989617722328391E-2</v>
      </c>
      <c r="L4995" s="66">
        <f ca="1">$H4995*$C4995*'Input Parameters'!$E$23*K4995</f>
        <v>8.507648284969811</v>
      </c>
      <c r="M4995" s="23">
        <f t="shared" ca="1" si="673"/>
        <v>0.31264347053839558</v>
      </c>
      <c r="N4995" s="15">
        <f ca="1">_xlfn.NORM.INV(M4995,'Input Parameters'!$E$26,'Input Parameters'!$F$26)</f>
        <v>2.3744204904016838E-2</v>
      </c>
      <c r="O4995" s="8">
        <f t="shared" ca="1" si="674"/>
        <v>0.9991005916064416</v>
      </c>
      <c r="P4995" s="29">
        <f ca="1">_xlfn.LOGNORM.INV(O4995,'Input Parameters'!$H$27,'Input Parameters'!$I$27)</f>
        <v>5.6645886947019619</v>
      </c>
      <c r="Q4995" s="10"/>
      <c r="R4995" s="15">
        <f>'Input Parameters'!$E$28</f>
        <v>12.7</v>
      </c>
      <c r="S4995" s="10">
        <f t="shared" ca="1" si="675"/>
        <v>0.39739424396143586</v>
      </c>
      <c r="T4995" s="25">
        <f ca="1">_xlfn.LOGNORM.INV(S4995,'Input Parameters'!$H$29,'Input Parameters'!$I$29)</f>
        <v>56.555929632252123</v>
      </c>
      <c r="U4995" s="10">
        <f t="shared" ca="1" si="676"/>
        <v>8.8117313541225539E-2</v>
      </c>
      <c r="V4995" s="29">
        <f ca="1">IF('Input Parameters'!$D$30="Beta",_xlfn.BETA.INV(U4995,'Input Parameters'!$L$30,'Input Parameters'!$M$30,'Input Parameters'!$J$30,'Input Parameters'!$K$30),IF('Input Parameters'!$D$30="LogNorm",_xlfn.LOGNORM.INV(U4995,'Input Parameters'!$H$30,'Input Parameters'!$I$30)))</f>
        <v>0.58618369882278598</v>
      </c>
      <c r="W4995" s="2">
        <f ca="1">N4995+(P4995-N4995)*(1-ERF((T4995-R4995)/(2*SQRT(L4995*'Input Parameters'!$E$31))))</f>
        <v>1.6466059993441555</v>
      </c>
      <c r="X4995">
        <f t="shared" ca="1" si="677"/>
        <v>0</v>
      </c>
      <c r="Y4995" s="7"/>
    </row>
    <row r="4996" spans="1:25" ht="15" customHeight="1" x14ac:dyDescent="0.3">
      <c r="A4996" s="130">
        <v>4989</v>
      </c>
      <c r="B4996" s="10">
        <f t="shared" ca="1" si="669"/>
        <v>0.19631821480884537</v>
      </c>
      <c r="C4996" s="57">
        <f ca="1">_xlfn.NORM.INV(B4996,'Input Parameters'!$E$19,'Input Parameters'!$F$19)</f>
        <v>495.0655162181709</v>
      </c>
      <c r="D4996" s="10">
        <f t="shared" ca="1" si="670"/>
        <v>0.84109521087472605</v>
      </c>
      <c r="E4996" s="59">
        <f ca="1">IF(_xlfn.NORM.INV(D4996,'Input Parameters'!$E$20,'Input Parameters'!$F$20)&lt;3500,3500,IF(_xlfn.NORM.INV(D4996,'Input Parameters'!$E$20,'Input Parameters'!$F$20)&gt;5500,5500,_xlfn.NORM.INV(D4996,'Input Parameters'!$E$20,'Input Parameters'!$F$20)))</f>
        <v>5499.2784884983557</v>
      </c>
      <c r="F4996" s="10">
        <f t="shared" ca="1" si="671"/>
        <v>0.39543308761041285</v>
      </c>
      <c r="G4996" s="61">
        <f ca="1">_xlfn.NORM.INV(F4996,'Input Parameters'!$E$21,'Input Parameters'!$F$21)</f>
        <v>282.76563799817387</v>
      </c>
      <c r="H4996" s="54">
        <f ca="1">EXP(E4996*(1/'Input Parameters'!$E$22-1/G4996))</f>
        <v>0.50696332661650312</v>
      </c>
      <c r="I4996" s="10">
        <f t="shared" ca="1" si="672"/>
        <v>0.80833377422991637</v>
      </c>
      <c r="J4996" s="29">
        <f ca="1">_xlfn.BETA.INV(I4996,'Input Parameters'!$L$24,'Input Parameters'!$M$24,'Input Parameters'!$J$24,'Input Parameters'!$K$24)</f>
        <v>0.73893375146640716</v>
      </c>
      <c r="K4996" s="156">
        <f ca="1">('Input Parameters'!$E$25/'Input Parameters'!$E$31)^$J4996</f>
        <v>4.9877192749797836E-3</v>
      </c>
      <c r="L4996" s="66">
        <f ca="1">$H4996*$C4996*'Input Parameters'!$E$23*K4996</f>
        <v>1.2518180878607637</v>
      </c>
      <c r="M4996" s="23">
        <f t="shared" ca="1" si="673"/>
        <v>1.5780750604441729E-2</v>
      </c>
      <c r="N4996" s="15">
        <f ca="1">_xlfn.NORM.INV(M4996,'Input Parameters'!$E$26,'Input Parameters'!$F$26)</f>
        <v>-1.1148331181483208E-2</v>
      </c>
      <c r="O4996" s="8">
        <f t="shared" ca="1" si="674"/>
        <v>0.7729702276299053</v>
      </c>
      <c r="P4996" s="29">
        <f ca="1">_xlfn.LOGNORM.INV(O4996,'Input Parameters'!$H$27,'Input Parameters'!$I$27)</f>
        <v>1.9826398108434911</v>
      </c>
      <c r="Q4996" s="10"/>
      <c r="R4996" s="15">
        <f>'Input Parameters'!$E$28</f>
        <v>12.7</v>
      </c>
      <c r="S4996" s="10">
        <f t="shared" ca="1" si="675"/>
        <v>5.6365610682459488E-2</v>
      </c>
      <c r="T4996" s="25">
        <f ca="1">_xlfn.LOGNORM.INV(S4996,'Input Parameters'!$H$29,'Input Parameters'!$I$29)</f>
        <v>48.733305304742743</v>
      </c>
      <c r="U4996" s="10">
        <f t="shared" ca="1" si="676"/>
        <v>0.6664028722377191</v>
      </c>
      <c r="V4996" s="29">
        <f ca="1">IF('Input Parameters'!$D$30="Beta",_xlfn.BETA.INV(U4996,'Input Parameters'!$L$30,'Input Parameters'!$M$30,'Input Parameters'!$J$30,'Input Parameters'!$K$30),IF('Input Parameters'!$D$30="LogNorm",_xlfn.LOGNORM.INV(U4996,'Input Parameters'!$H$30,'Input Parameters'!$I$30)))</f>
        <v>1.1838551354174218</v>
      </c>
      <c r="W4996" s="2">
        <f ca="1">N4996+(P4996-N4996)*(1-ERF((T4996-R4996)/(2*SQRT(L4996*'Input Parameters'!$E$31))))</f>
        <v>3.4247963358983349E-2</v>
      </c>
      <c r="X4996">
        <f t="shared" ca="1" si="677"/>
        <v>1</v>
      </c>
      <c r="Y4996" s="7"/>
    </row>
    <row r="4997" spans="1:25" ht="15" customHeight="1" x14ac:dyDescent="0.3">
      <c r="A4997" s="130">
        <v>4990</v>
      </c>
      <c r="B4997" s="10">
        <f t="shared" ref="B4997:B5005" ca="1" si="678">RAND()</f>
        <v>6.4203422373635632E-2</v>
      </c>
      <c r="C4997" s="57">
        <f ca="1">_xlfn.NORM.INV(B4997,'Input Parameters'!$E$19,'Input Parameters'!$F$19)</f>
        <v>438.82497888118485</v>
      </c>
      <c r="D4997" s="10">
        <f t="shared" ref="D4997:D5005" ca="1" si="679">RAND()</f>
        <v>0.61166614009759424</v>
      </c>
      <c r="E4997" s="59">
        <f ca="1">IF(_xlfn.NORM.INV(D4997,'Input Parameters'!$E$20,'Input Parameters'!$F$20)&lt;3500,3500,IF(_xlfn.NORM.INV(D4997,'Input Parameters'!$E$20,'Input Parameters'!$F$20)&gt;5500,5500,_xlfn.NORM.INV(D4997,'Input Parameters'!$E$20,'Input Parameters'!$F$20)))</f>
        <v>4998.5649515512468</v>
      </c>
      <c r="F4997" s="10">
        <f t="shared" ref="F4997:F5005" ca="1" si="680">RAND()</f>
        <v>0.56209717442997054</v>
      </c>
      <c r="G4997" s="61">
        <f ca="1">_xlfn.NORM.INV(F4997,'Input Parameters'!$E$21,'Input Parameters'!$F$21)</f>
        <v>286.07842730567137</v>
      </c>
      <c r="H4997" s="54">
        <f ca="1">EXP(E4997*(1/'Input Parameters'!$E$22-1/G4997))</f>
        <v>0.66182123265368653</v>
      </c>
      <c r="I4997" s="10">
        <f t="shared" ref="I4997:I5005" ca="1" si="681">RAND()</f>
        <v>0.27167433050682721</v>
      </c>
      <c r="J4997" s="29">
        <f ca="1">_xlfn.BETA.INV(I4997,'Input Parameters'!$L$24,'Input Parameters'!$M$24,'Input Parameters'!$J$24,'Input Parameters'!$K$24)</f>
        <v>0.50734418777015899</v>
      </c>
      <c r="K4997" s="156">
        <f ca="1">('Input Parameters'!$E$25/'Input Parameters'!$E$31)^$J4997</f>
        <v>2.6266583298588702E-2</v>
      </c>
      <c r="L4997" s="66">
        <f ca="1">$H4997*$C4997*'Input Parameters'!$E$23*K4997</f>
        <v>7.6284380043549813</v>
      </c>
      <c r="M4997" s="23">
        <f t="shared" ref="M4997:M5005" ca="1" si="682">RAND()</f>
        <v>0.4946230816454551</v>
      </c>
      <c r="N4997" s="15">
        <f ca="1">_xlfn.NORM.INV(M4997,'Input Parameters'!$E$26,'Input Parameters'!$F$26)</f>
        <v>3.371695478316112E-2</v>
      </c>
      <c r="O4997" s="8">
        <f t="shared" ref="O4997:O5005" ca="1" si="683">RAND()</f>
        <v>0.12424774260488114</v>
      </c>
      <c r="P4997" s="29">
        <f ca="1">_xlfn.LOGNORM.INV(O4997,'Input Parameters'!$H$27,'Input Parameters'!$I$27)</f>
        <v>0.85441744462846525</v>
      </c>
      <c r="Q4997" s="10"/>
      <c r="R4997" s="15">
        <f>'Input Parameters'!$E$28</f>
        <v>12.7</v>
      </c>
      <c r="S4997" s="10">
        <f t="shared" ref="S4997:S5005" ca="1" si="684">RAND()</f>
        <v>0.57308549159587574</v>
      </c>
      <c r="T4997" s="25">
        <f ca="1">_xlfn.LOGNORM.INV(S4997,'Input Parameters'!$H$29,'Input Parameters'!$I$29)</f>
        <v>59.448876789801808</v>
      </c>
      <c r="U4997" s="10">
        <f t="shared" ref="U4997:U5005" ca="1" si="685">RAND()</f>
        <v>0.12103728123364688</v>
      </c>
      <c r="V4997" s="29">
        <f ca="1">IF('Input Parameters'!$D$30="Beta",_xlfn.BETA.INV(U4997,'Input Parameters'!$L$30,'Input Parameters'!$M$30,'Input Parameters'!$J$30,'Input Parameters'!$K$30),IF('Input Parameters'!$D$30="LogNorm",_xlfn.LOGNORM.INV(U4997,'Input Parameters'!$H$30,'Input Parameters'!$I$30)))</f>
        <v>0.6299558398011611</v>
      </c>
      <c r="W4997" s="2">
        <f ca="1">N4997+(P4997-N4997)*(1-ERF((T4997-R4997)/(2*SQRT(L4997*'Input Parameters'!$E$31))))</f>
        <v>0.22359953651775683</v>
      </c>
      <c r="X4997">
        <f t="shared" ca="1" si="677"/>
        <v>1</v>
      </c>
      <c r="Y4997" s="7"/>
    </row>
    <row r="4998" spans="1:25" ht="15" customHeight="1" x14ac:dyDescent="0.3">
      <c r="A4998" s="130">
        <v>4991</v>
      </c>
      <c r="B4998" s="10">
        <f t="shared" ca="1" si="678"/>
        <v>0.84586668522725261</v>
      </c>
      <c r="C4998" s="57">
        <f ca="1">_xlfn.NORM.INV(B4998,'Input Parameters'!$E$19,'Input Parameters'!$F$19)</f>
        <v>653.39416943859317</v>
      </c>
      <c r="D4998" s="10">
        <f t="shared" ca="1" si="679"/>
        <v>0.8772432816905914</v>
      </c>
      <c r="E4998" s="59">
        <f ca="1">IF(_xlfn.NORM.INV(D4998,'Input Parameters'!$E$20,'Input Parameters'!$F$20)&lt;3500,3500,IF(_xlfn.NORM.INV(D4998,'Input Parameters'!$E$20,'Input Parameters'!$F$20)&gt;5500,5500,_xlfn.NORM.INV(D4998,'Input Parameters'!$E$20,'Input Parameters'!$F$20)))</f>
        <v>5500</v>
      </c>
      <c r="F4998" s="10">
        <f t="shared" ca="1" si="680"/>
        <v>0.30437736245936198</v>
      </c>
      <c r="G4998" s="61">
        <f ca="1">_xlfn.NORM.INV(F4998,'Input Parameters'!$E$21,'Input Parameters'!$F$21)</f>
        <v>280.82684475049359</v>
      </c>
      <c r="H4998" s="54">
        <f ca="1">EXP(E4998*(1/'Input Parameters'!$E$22-1/G4998))</f>
        <v>0.44321904101994714</v>
      </c>
      <c r="I4998" s="10">
        <f t="shared" ca="1" si="681"/>
        <v>0.54073240377746701</v>
      </c>
      <c r="J4998" s="29">
        <f ca="1">_xlfn.BETA.INV(I4998,'Input Parameters'!$L$24,'Input Parameters'!$M$24,'Input Parameters'!$J$24,'Input Parameters'!$K$24)</f>
        <v>0.62355047011450238</v>
      </c>
      <c r="K4998" s="156">
        <f ca="1">('Input Parameters'!$E$25/'Input Parameters'!$E$31)^$J4998</f>
        <v>1.1412237239893238E-2</v>
      </c>
      <c r="L4998" s="66">
        <f ca="1">$H4998*$C4998*'Input Parameters'!$E$23*K4998</f>
        <v>3.3049466686724696</v>
      </c>
      <c r="M4998" s="23">
        <f t="shared" ca="1" si="682"/>
        <v>7.6090268582609588E-2</v>
      </c>
      <c r="N4998" s="15">
        <f ca="1">_xlfn.NORM.INV(M4998,'Input Parameters'!$E$26,'Input Parameters'!$F$26)</f>
        <v>3.930693892439184E-3</v>
      </c>
      <c r="O4998" s="8">
        <f t="shared" ca="1" si="683"/>
        <v>0.79088418074242817</v>
      </c>
      <c r="P4998" s="29">
        <f ca="1">_xlfn.LOGNORM.INV(O4998,'Input Parameters'!$H$27,'Input Parameters'!$I$27)</f>
        <v>2.0367195572034751</v>
      </c>
      <c r="Q4998" s="10"/>
      <c r="R4998" s="15">
        <f>'Input Parameters'!$E$28</f>
        <v>12.7</v>
      </c>
      <c r="S4998" s="10">
        <f t="shared" ca="1" si="684"/>
        <v>0.62356888914276254</v>
      </c>
      <c r="T4998" s="25">
        <f ca="1">_xlfn.LOGNORM.INV(S4998,'Input Parameters'!$H$29,'Input Parameters'!$I$29)</f>
        <v>60.327210712123843</v>
      </c>
      <c r="U4998" s="10">
        <f t="shared" ca="1" si="685"/>
        <v>0.11002229383795581</v>
      </c>
      <c r="V4998" s="29">
        <f ca="1">IF('Input Parameters'!$D$30="Beta",_xlfn.BETA.INV(U4998,'Input Parameters'!$L$30,'Input Parameters'!$M$30,'Input Parameters'!$J$30,'Input Parameters'!$K$30),IF('Input Parameters'!$D$30="LogNorm",_xlfn.LOGNORM.INV(U4998,'Input Parameters'!$H$30,'Input Parameters'!$I$30)))</f>
        <v>0.61605284317189057</v>
      </c>
      <c r="W4998" s="2">
        <f ca="1">N4998+(P4998-N4998)*(1-ERF((T4998-R4998)/(2*SQRT(L4998*'Input Parameters'!$E$31))))</f>
        <v>0.13393615628819169</v>
      </c>
      <c r="X4998">
        <f t="shared" ca="1" si="677"/>
        <v>1</v>
      </c>
      <c r="Y4998" s="7"/>
    </row>
    <row r="4999" spans="1:25" ht="15" customHeight="1" x14ac:dyDescent="0.3">
      <c r="A4999" s="130">
        <v>4992</v>
      </c>
      <c r="B4999" s="10">
        <f t="shared" ca="1" si="678"/>
        <v>0.64505935852450613</v>
      </c>
      <c r="C4999" s="57">
        <f ca="1">_xlfn.NORM.INV(B4999,'Input Parameters'!$E$19,'Input Parameters'!$F$19)</f>
        <v>598.73531270087551</v>
      </c>
      <c r="D4999" s="10">
        <f t="shared" ca="1" si="679"/>
        <v>0.1443682497923553</v>
      </c>
      <c r="E4999" s="59">
        <f ca="1">IF(_xlfn.NORM.INV(D4999,'Input Parameters'!$E$20,'Input Parameters'!$F$20)&lt;3500,3500,IF(_xlfn.NORM.INV(D4999,'Input Parameters'!$E$20,'Input Parameters'!$F$20)&gt;5500,5500,_xlfn.NORM.INV(D4999,'Input Parameters'!$E$20,'Input Parameters'!$F$20)))</f>
        <v>4057.3717716112078</v>
      </c>
      <c r="F4999" s="10">
        <f t="shared" ca="1" si="680"/>
        <v>0.43966328627653595</v>
      </c>
      <c r="G4999" s="61">
        <f ca="1">_xlfn.NORM.INV(F4999,'Input Parameters'!$E$21,'Input Parameters'!$F$21)</f>
        <v>283.65667153398283</v>
      </c>
      <c r="H4999" s="54">
        <f ca="1">EXP(E4999*(1/'Input Parameters'!$E$22-1/G4999))</f>
        <v>0.633733336779289</v>
      </c>
      <c r="I4999" s="10">
        <f t="shared" ca="1" si="681"/>
        <v>0.49987350494812255</v>
      </c>
      <c r="J4999" s="29">
        <f ca="1">_xlfn.BETA.INV(I4999,'Input Parameters'!$L$24,'Input Parameters'!$M$24,'Input Parameters'!$J$24,'Input Parameters'!$K$24)</f>
        <v>0.60711093102816571</v>
      </c>
      <c r="K4999" s="156">
        <f ca="1">('Input Parameters'!$E$25/'Input Parameters'!$E$31)^$J4999</f>
        <v>1.2840651540524354E-2</v>
      </c>
      <c r="L4999" s="66">
        <f ca="1">$H4999*$C4999*'Input Parameters'!$E$23*K4999</f>
        <v>4.8722379135184468</v>
      </c>
      <c r="M4999" s="23">
        <f t="shared" ca="1" si="682"/>
        <v>0.19905531445096103</v>
      </c>
      <c r="N4999" s="15">
        <f ca="1">_xlfn.NORM.INV(M4999,'Input Parameters'!$E$26,'Input Parameters'!$F$26)</f>
        <v>1.6254992096136983E-2</v>
      </c>
      <c r="O4999" s="8">
        <f t="shared" ca="1" si="683"/>
        <v>0.51303702245639693</v>
      </c>
      <c r="P4999" s="29">
        <f ca="1">_xlfn.LOGNORM.INV(O4999,'Input Parameters'!$H$27,'Input Parameters'!$I$27)</f>
        <v>1.4443682135368363</v>
      </c>
      <c r="Q4999" s="10"/>
      <c r="R4999" s="15">
        <f>'Input Parameters'!$E$28</f>
        <v>12.7</v>
      </c>
      <c r="S4999" s="10">
        <f t="shared" ca="1" si="684"/>
        <v>0.60395062857856108</v>
      </c>
      <c r="T4999" s="25">
        <f ca="1">_xlfn.LOGNORM.INV(S4999,'Input Parameters'!$H$29,'Input Parameters'!$I$29)</f>
        <v>59.980873800216564</v>
      </c>
      <c r="U4999" s="10">
        <f t="shared" ca="1" si="685"/>
        <v>0.90774371575941515</v>
      </c>
      <c r="V4999" s="29">
        <f ca="1">IF('Input Parameters'!$D$30="Beta",_xlfn.BETA.INV(U4999,'Input Parameters'!$L$30,'Input Parameters'!$M$30,'Input Parameters'!$J$30,'Input Parameters'!$K$30),IF('Input Parameters'!$D$30="LogNorm",_xlfn.LOGNORM.INV(U4999,'Input Parameters'!$H$30,'Input Parameters'!$I$30)))</f>
        <v>1.6862360751372718</v>
      </c>
      <c r="W4999" s="2">
        <f ca="1">N4999+(P4999-N4999)*(1-ERF((T4999-R4999)/(2*SQRT(L4999*'Input Parameters'!$E$31))))</f>
        <v>0.20171891078907031</v>
      </c>
      <c r="X4999">
        <f t="shared" ca="1" si="677"/>
        <v>1</v>
      </c>
      <c r="Y4999" s="7"/>
    </row>
    <row r="5000" spans="1:25" ht="15" customHeight="1" x14ac:dyDescent="0.3">
      <c r="A5000" s="130">
        <v>4993</v>
      </c>
      <c r="B5000" s="10">
        <f t="shared" ca="1" si="678"/>
        <v>0.24880037174598446</v>
      </c>
      <c r="C5000" s="57">
        <f ca="1">_xlfn.NORM.INV(B5000,'Input Parameters'!$E$19,'Input Parameters'!$F$19)</f>
        <v>509.98621527102767</v>
      </c>
      <c r="D5000" s="10">
        <f t="shared" ca="1" si="679"/>
        <v>0.66144159207176256</v>
      </c>
      <c r="E5000" s="59">
        <f ca="1">IF(_xlfn.NORM.INV(D5000,'Input Parameters'!$E$20,'Input Parameters'!$F$20)&lt;3500,3500,IF(_xlfn.NORM.INV(D5000,'Input Parameters'!$E$20,'Input Parameters'!$F$20)&gt;5500,5500,_xlfn.NORM.INV(D5000,'Input Parameters'!$E$20,'Input Parameters'!$F$20)))</f>
        <v>5091.4804904381954</v>
      </c>
      <c r="F5000" s="10">
        <f t="shared" ca="1" si="680"/>
        <v>0.66634106464976361</v>
      </c>
      <c r="G5000" s="61">
        <f ca="1">_xlfn.NORM.INV(F5000,'Input Parameters'!$E$21,'Input Parameters'!$F$21)</f>
        <v>288.22847933280087</v>
      </c>
      <c r="H5000" s="54">
        <f ca="1">EXP(E5000*(1/'Input Parameters'!$E$22-1/G5000))</f>
        <v>0.75000815565064927</v>
      </c>
      <c r="I5000" s="10">
        <f t="shared" ca="1" si="681"/>
        <v>0.4707498948977481</v>
      </c>
      <c r="J5000" s="29">
        <f ca="1">_xlfn.BETA.INV(I5000,'Input Parameters'!$L$24,'Input Parameters'!$M$24,'Input Parameters'!$J$24,'Input Parameters'!$K$24)</f>
        <v>0.59530000740495825</v>
      </c>
      <c r="K5000" s="156">
        <f ca="1">('Input Parameters'!$E$25/'Input Parameters'!$E$31)^$J5000</f>
        <v>1.3976009664108641E-2</v>
      </c>
      <c r="L5000" s="66">
        <f ca="1">$H5000*$C5000*'Input Parameters'!$E$23*K5000</f>
        <v>5.3457373348819921</v>
      </c>
      <c r="M5000" s="23">
        <f t="shared" ca="1" si="682"/>
        <v>0.34157456737776903</v>
      </c>
      <c r="N5000" s="15">
        <f ca="1">_xlfn.NORM.INV(M5000,'Input Parameters'!$E$26,'Input Parameters'!$F$26)</f>
        <v>2.542843753311913E-2</v>
      </c>
      <c r="O5000" s="8">
        <f t="shared" ca="1" si="683"/>
        <v>0.18616599461154804</v>
      </c>
      <c r="P5000" s="29">
        <f ca="1">_xlfn.LOGNORM.INV(O5000,'Input Parameters'!$H$27,'Input Parameters'!$I$27)</f>
        <v>0.95937909912986308</v>
      </c>
      <c r="Q5000" s="10"/>
      <c r="R5000" s="15">
        <f>'Input Parameters'!$E$28</f>
        <v>12.7</v>
      </c>
      <c r="S5000" s="10">
        <f t="shared" ca="1" si="684"/>
        <v>0.66558238431480665</v>
      </c>
      <c r="T5000" s="25">
        <f ca="1">_xlfn.LOGNORM.INV(S5000,'Input Parameters'!$H$29,'Input Parameters'!$I$29)</f>
        <v>61.096624234958838</v>
      </c>
      <c r="U5000" s="10">
        <f t="shared" ca="1" si="685"/>
        <v>0.49618646655824417</v>
      </c>
      <c r="V5000" s="29">
        <f ca="1">IF('Input Parameters'!$D$30="Beta",_xlfn.BETA.INV(U5000,'Input Parameters'!$L$30,'Input Parameters'!$M$30,'Input Parameters'!$J$30,'Input Parameters'!$K$30),IF('Input Parameters'!$D$30="LogNorm",_xlfn.LOGNORM.INV(U5000,'Input Parameters'!$H$30,'Input Parameters'!$I$30)))</f>
        <v>0.995447525194885</v>
      </c>
      <c r="W5000" s="2">
        <f ca="1">N5000+(P5000-N5000)*(1-ERF((T5000-R5000)/(2*SQRT(L5000*'Input Parameters'!$E$31))))</f>
        <v>0.15509985456096179</v>
      </c>
      <c r="X5000">
        <f t="shared" ca="1" si="677"/>
        <v>1</v>
      </c>
      <c r="Y5000" s="7"/>
    </row>
    <row r="5001" spans="1:25" ht="15" customHeight="1" x14ac:dyDescent="0.3">
      <c r="A5001" s="130">
        <v>4994</v>
      </c>
      <c r="B5001" s="10">
        <f t="shared" ca="1" si="678"/>
        <v>0.13444643374679177</v>
      </c>
      <c r="C5001" s="57">
        <f ca="1">_xlfn.NORM.INV(B5001,'Input Parameters'!$E$19,'Input Parameters'!$F$19)</f>
        <v>473.8754686767972</v>
      </c>
      <c r="D5001" s="10">
        <f t="shared" ca="1" si="679"/>
        <v>0.80073338190718013</v>
      </c>
      <c r="E5001" s="59">
        <f ca="1">IF(_xlfn.NORM.INV(D5001,'Input Parameters'!$E$20,'Input Parameters'!$F$20)&lt;3500,3500,IF(_xlfn.NORM.INV(D5001,'Input Parameters'!$E$20,'Input Parameters'!$F$20)&gt;5500,5500,_xlfn.NORM.INV(D5001,'Input Parameters'!$E$20,'Input Parameters'!$F$20)))</f>
        <v>5390.9705941077027</v>
      </c>
      <c r="F5001" s="10">
        <f t="shared" ca="1" si="680"/>
        <v>0.88169853956471655</v>
      </c>
      <c r="G5001" s="61">
        <f ca="1">_xlfn.NORM.INV(F5001,'Input Parameters'!$E$21,'Input Parameters'!$F$21)</f>
        <v>294.15247124936525</v>
      </c>
      <c r="H5001" s="54">
        <f ca="1">EXP(E5001*(1/'Input Parameters'!$E$22-1/G5001))</f>
        <v>1.0747488411726625</v>
      </c>
      <c r="I5001" s="10">
        <f t="shared" ca="1" si="681"/>
        <v>0.28887034368807973</v>
      </c>
      <c r="J5001" s="29">
        <f ca="1">_xlfn.BETA.INV(I5001,'Input Parameters'!$L$24,'Input Parameters'!$M$24,'Input Parameters'!$J$24,'Input Parameters'!$K$24)</f>
        <v>0.51580768767715779</v>
      </c>
      <c r="K5001" s="156">
        <f ca="1">('Input Parameters'!$E$25/'Input Parameters'!$E$31)^$J5001</f>
        <v>2.4719297496603281E-2</v>
      </c>
      <c r="L5001" s="66">
        <f ca="1">$H5001*$C5001*'Input Parameters'!$E$23*K5001</f>
        <v>12.589466796533459</v>
      </c>
      <c r="M5001" s="23">
        <f t="shared" ca="1" si="682"/>
        <v>0.43384602519627724</v>
      </c>
      <c r="N5001" s="15">
        <f ca="1">_xlfn.NORM.INV(M5001,'Input Parameters'!$E$26,'Input Parameters'!$F$26)</f>
        <v>3.0501593662155796E-2</v>
      </c>
      <c r="O5001" s="8">
        <f t="shared" ca="1" si="683"/>
        <v>0.50038907921788223</v>
      </c>
      <c r="P5001" s="29">
        <f ca="1">_xlfn.LOGNORM.INV(O5001,'Input Parameters'!$H$27,'Input Parameters'!$I$27)</f>
        <v>1.424247164979485</v>
      </c>
      <c r="Q5001" s="10"/>
      <c r="R5001" s="15">
        <f>'Input Parameters'!$E$28</f>
        <v>12.7</v>
      </c>
      <c r="S5001" s="10">
        <f t="shared" ca="1" si="684"/>
        <v>0.52151923245161735</v>
      </c>
      <c r="T5001" s="25">
        <f ca="1">_xlfn.LOGNORM.INV(S5001,'Input Parameters'!$H$29,'Input Parameters'!$I$29)</f>
        <v>58.585726674441197</v>
      </c>
      <c r="U5001" s="10">
        <f t="shared" ca="1" si="685"/>
        <v>0.84874119214538102</v>
      </c>
      <c r="V5001" s="29">
        <f ca="1">IF('Input Parameters'!$D$30="Beta",_xlfn.BETA.INV(U5001,'Input Parameters'!$L$30,'Input Parameters'!$M$30,'Input Parameters'!$J$30,'Input Parameters'!$K$30),IF('Input Parameters'!$D$30="LogNorm",_xlfn.LOGNORM.INV(U5001,'Input Parameters'!$H$30,'Input Parameters'!$I$30)))</f>
        <v>1.5004974617878917</v>
      </c>
      <c r="W5001" s="2">
        <f ca="1">N5001+(P5001-N5001)*(1-ERF((T5001-R5001)/(2*SQRT(L5001*'Input Parameters'!$E$31))))</f>
        <v>0.53292117643228176</v>
      </c>
      <c r="X5001">
        <f t="shared" ref="X5001:X5007" ca="1" si="686">IFERROR(IF(W5001&gt;V5001,0,1),0)</f>
        <v>1</v>
      </c>
      <c r="Y5001" s="7"/>
    </row>
    <row r="5002" spans="1:25" ht="15" customHeight="1" x14ac:dyDescent="0.3">
      <c r="A5002" s="130">
        <v>4995</v>
      </c>
      <c r="B5002" s="10">
        <f t="shared" ca="1" si="678"/>
        <v>6.4851741350063885E-2</v>
      </c>
      <c r="C5002" s="57">
        <f ca="1">_xlfn.NORM.INV(B5002,'Input Parameters'!$E$19,'Input Parameters'!$F$19)</f>
        <v>439.25949818160859</v>
      </c>
      <c r="D5002" s="10">
        <f t="shared" ca="1" si="679"/>
        <v>0.94089348376708537</v>
      </c>
      <c r="E5002" s="59">
        <f ca="1">IF(_xlfn.NORM.INV(D5002,'Input Parameters'!$E$20,'Input Parameters'!$F$20)&lt;3500,3500,IF(_xlfn.NORM.INV(D5002,'Input Parameters'!$E$20,'Input Parameters'!$F$20)&gt;5500,5500,_xlfn.NORM.INV(D5002,'Input Parameters'!$E$20,'Input Parameters'!$F$20)))</f>
        <v>5500</v>
      </c>
      <c r="F5002" s="10">
        <f t="shared" ca="1" si="680"/>
        <v>0.79042214823415513</v>
      </c>
      <c r="G5002" s="61">
        <f ca="1">_xlfn.NORM.INV(F5002,'Input Parameters'!$E$21,'Input Parameters'!$F$21)</f>
        <v>291.19999089323767</v>
      </c>
      <c r="H5002" s="54">
        <f ca="1">EXP(E5002*(1/'Input Parameters'!$E$22-1/G5002))</f>
        <v>0.89044657716063635</v>
      </c>
      <c r="I5002" s="10">
        <f t="shared" ca="1" si="681"/>
        <v>0.40666219006138482</v>
      </c>
      <c r="J5002" s="29">
        <f ca="1">_xlfn.BETA.INV(I5002,'Input Parameters'!$L$24,'Input Parameters'!$M$24,'Input Parameters'!$J$24,'Input Parameters'!$K$24)</f>
        <v>0.56874103311358282</v>
      </c>
      <c r="K5002" s="156">
        <f ca="1">('Input Parameters'!$E$25/'Input Parameters'!$E$31)^$J5002</f>
        <v>1.6909309596456267E-2</v>
      </c>
      <c r="L5002" s="66">
        <f ca="1">$H5002*$C5002*'Input Parameters'!$E$23*K5002</f>
        <v>6.6138585999497916</v>
      </c>
      <c r="M5002" s="23">
        <f t="shared" ca="1" si="682"/>
        <v>0.66757699235912271</v>
      </c>
      <c r="N5002" s="15">
        <f ca="1">_xlfn.NORM.INV(M5002,'Input Parameters'!$E$26,'Input Parameters'!$F$26)</f>
        <v>4.3097878308633424E-2</v>
      </c>
      <c r="O5002" s="8">
        <f t="shared" ca="1" si="683"/>
        <v>0.40416923072657618</v>
      </c>
      <c r="P5002" s="29">
        <f ca="1">_xlfn.LOGNORM.INV(O5002,'Input Parameters'!$H$27,'Input Parameters'!$I$27)</f>
        <v>1.2787668769073712</v>
      </c>
      <c r="Q5002" s="10"/>
      <c r="R5002" s="15">
        <f>'Input Parameters'!$E$28</f>
        <v>12.7</v>
      </c>
      <c r="S5002" s="10">
        <f t="shared" ca="1" si="684"/>
        <v>0.33501499140255497</v>
      </c>
      <c r="T5002" s="25">
        <f ca="1">_xlfn.LOGNORM.INV(S5002,'Input Parameters'!$H$29,'Input Parameters'!$I$29)</f>
        <v>55.511580425269948</v>
      </c>
      <c r="U5002" s="10">
        <f t="shared" ca="1" si="685"/>
        <v>0.59331842977265592</v>
      </c>
      <c r="V5002" s="29">
        <f ca="1">IF('Input Parameters'!$D$30="Beta",_xlfn.BETA.INV(U5002,'Input Parameters'!$L$30,'Input Parameters'!$M$30,'Input Parameters'!$J$30,'Input Parameters'!$K$30),IF('Input Parameters'!$D$30="LogNorm",_xlfn.LOGNORM.INV(U5002,'Input Parameters'!$H$30,'Input Parameters'!$I$30)))</f>
        <v>1.0967022240118443</v>
      </c>
      <c r="W5002" s="2">
        <f ca="1">N5002+(P5002-N5002)*(1-ERF((T5002-R5002)/(2*SQRT(L5002*'Input Parameters'!$E$31))))</f>
        <v>0.33860774851411962</v>
      </c>
      <c r="X5002">
        <f t="shared" ca="1" si="686"/>
        <v>1</v>
      </c>
      <c r="Y5002" s="7"/>
    </row>
    <row r="5003" spans="1:25" ht="15" customHeight="1" x14ac:dyDescent="0.3">
      <c r="A5003" s="130">
        <v>4996</v>
      </c>
      <c r="B5003" s="10">
        <f t="shared" ca="1" si="678"/>
        <v>0.53115874768487625</v>
      </c>
      <c r="C5003" s="57">
        <f ca="1">_xlfn.NORM.INV(B5003,'Input Parameters'!$E$19,'Input Parameters'!$F$19)</f>
        <v>573.9064613780796</v>
      </c>
      <c r="D5003" s="10">
        <f t="shared" ca="1" si="679"/>
        <v>9.9443518315993518E-2</v>
      </c>
      <c r="E5003" s="59">
        <f ca="1">IF(_xlfn.NORM.INV(D5003,'Input Parameters'!$E$20,'Input Parameters'!$F$20)&lt;3500,3500,IF(_xlfn.NORM.INV(D5003,'Input Parameters'!$E$20,'Input Parameters'!$F$20)&gt;5500,5500,_xlfn.NORM.INV(D5003,'Input Parameters'!$E$20,'Input Parameters'!$F$20)))</f>
        <v>3900.6897721297228</v>
      </c>
      <c r="F5003" s="10">
        <f t="shared" ca="1" si="680"/>
        <v>0.75184449176153878</v>
      </c>
      <c r="G5003" s="61">
        <f ca="1">_xlfn.NORM.INV(F5003,'Input Parameters'!$E$21,'Input Parameters'!$F$21)</f>
        <v>290.19720155601505</v>
      </c>
      <c r="H5003" s="54">
        <f ca="1">EXP(E5003*(1/'Input Parameters'!$E$22-1/G5003))</f>
        <v>0.87934346796101137</v>
      </c>
      <c r="I5003" s="10">
        <f t="shared" ca="1" si="681"/>
        <v>0.64701114619809919</v>
      </c>
      <c r="J5003" s="29">
        <f ca="1">_xlfn.BETA.INV(I5003,'Input Parameters'!$L$24,'Input Parameters'!$M$24,'Input Parameters'!$J$24,'Input Parameters'!$K$24)</f>
        <v>0.6665844219981607</v>
      </c>
      <c r="K5003" s="156">
        <f ca="1">('Input Parameters'!$E$25/'Input Parameters'!$E$31)^$J5003</f>
        <v>8.3811079057149237E-3</v>
      </c>
      <c r="L5003" s="66">
        <f ca="1">$H5003*$C5003*'Input Parameters'!$E$23*K5003</f>
        <v>4.229617442213196</v>
      </c>
      <c r="M5003" s="23">
        <f t="shared" ca="1" si="682"/>
        <v>0.8925944351642271</v>
      </c>
      <c r="N5003" s="15">
        <f ca="1">_xlfn.NORM.INV(M5003,'Input Parameters'!$E$26,'Input Parameters'!$F$26)</f>
        <v>6.0049328850029851E-2</v>
      </c>
      <c r="O5003" s="8">
        <f t="shared" ca="1" si="683"/>
        <v>0.40148881495725952</v>
      </c>
      <c r="P5003" s="29">
        <f ca="1">_xlfn.LOGNORM.INV(O5003,'Input Parameters'!$H$27,'Input Parameters'!$I$27)</f>
        <v>1.2748549619320577</v>
      </c>
      <c r="Q5003" s="10"/>
      <c r="R5003" s="15">
        <f>'Input Parameters'!$E$28</f>
        <v>12.7</v>
      </c>
      <c r="S5003" s="10">
        <f t="shared" ca="1" si="684"/>
        <v>0.97015468421571982</v>
      </c>
      <c r="T5003" s="25">
        <f ca="1">_xlfn.LOGNORM.INV(S5003,'Input Parameters'!$H$29,'Input Parameters'!$I$29)</f>
        <v>71.941309842581958</v>
      </c>
      <c r="U5003" s="10">
        <f t="shared" ca="1" si="685"/>
        <v>0.45317097624266955</v>
      </c>
      <c r="V5003" s="29">
        <f ca="1">IF('Input Parameters'!$D$30="Beta",_xlfn.BETA.INV(U5003,'Input Parameters'!$L$30,'Input Parameters'!$M$30,'Input Parameters'!$J$30,'Input Parameters'!$K$30),IF('Input Parameters'!$D$30="LogNorm",_xlfn.LOGNORM.INV(U5003,'Input Parameters'!$H$30,'Input Parameters'!$I$30)))</f>
        <v>0.95390661849813529</v>
      </c>
      <c r="W5003" s="2">
        <f ca="1">N5003+(P5003-N5003)*(1-ERF((T5003-R5003)/(2*SQRT(L5003*'Input Parameters'!$E$31))))</f>
        <v>0.1106642618959004</v>
      </c>
      <c r="X5003">
        <f t="shared" ca="1" si="686"/>
        <v>1</v>
      </c>
      <c r="Y5003" s="7"/>
    </row>
    <row r="5004" spans="1:25" ht="15" customHeight="1" x14ac:dyDescent="0.3">
      <c r="A5004" s="130">
        <v>4997</v>
      </c>
      <c r="B5004" s="10">
        <f t="shared" ca="1" si="678"/>
        <v>0.3528408815363957</v>
      </c>
      <c r="C5004" s="57">
        <f ca="1">_xlfn.NORM.INV(B5004,'Input Parameters'!$E$19,'Input Parameters'!$F$19)</f>
        <v>535.38756814067585</v>
      </c>
      <c r="D5004" s="10">
        <f t="shared" ca="1" si="679"/>
        <v>0.54286431236700428</v>
      </c>
      <c r="E5004" s="59">
        <f ca="1">IF(_xlfn.NORM.INV(D5004,'Input Parameters'!$E$20,'Input Parameters'!$F$20)&lt;3500,3500,IF(_xlfn.NORM.INV(D5004,'Input Parameters'!$E$20,'Input Parameters'!$F$20)&gt;5500,5500,_xlfn.NORM.INV(D5004,'Input Parameters'!$E$20,'Input Parameters'!$F$20)))</f>
        <v>4875.3567276693702</v>
      </c>
      <c r="F5004" s="10">
        <f t="shared" ca="1" si="680"/>
        <v>0.66378867242144735</v>
      </c>
      <c r="G5004" s="61">
        <f ca="1">_xlfn.NORM.INV(F5004,'Input Parameters'!$E$21,'Input Parameters'!$F$21)</f>
        <v>288.17340763479359</v>
      </c>
      <c r="H5004" s="54">
        <f ca="1">EXP(E5004*(1/'Input Parameters'!$E$22-1/G5004))</f>
        <v>0.75677247006039206</v>
      </c>
      <c r="I5004" s="10">
        <f t="shared" ca="1" si="681"/>
        <v>0.11867922391699093</v>
      </c>
      <c r="J5004" s="29">
        <f ca="1">_xlfn.BETA.INV(I5004,'Input Parameters'!$L$24,'Input Parameters'!$M$24,'Input Parameters'!$J$24,'Input Parameters'!$K$24)</f>
        <v>0.41321158375733658</v>
      </c>
      <c r="K5004" s="156">
        <f ca="1">('Input Parameters'!$E$25/'Input Parameters'!$E$31)^$J5004</f>
        <v>5.160209444997195E-2</v>
      </c>
      <c r="L5004" s="66">
        <f ca="1">$H5004*$C5004*'Input Parameters'!$E$23*K5004</f>
        <v>20.907443735998761</v>
      </c>
      <c r="M5004" s="23">
        <f t="shared" ca="1" si="682"/>
        <v>0.95208432123286435</v>
      </c>
      <c r="N5004" s="15">
        <f ca="1">_xlfn.NORM.INV(M5004,'Input Parameters'!$E$26,'Input Parameters'!$F$26)</f>
        <v>6.8973570834032105E-2</v>
      </c>
      <c r="O5004" s="8">
        <f t="shared" ca="1" si="683"/>
        <v>0.50699127213689732</v>
      </c>
      <c r="P5004" s="29">
        <f ca="1">_xlfn.LOGNORM.INV(O5004,'Input Parameters'!$H$27,'Input Parameters'!$I$27)</f>
        <v>1.4347137215717858</v>
      </c>
      <c r="Q5004" s="10"/>
      <c r="R5004" s="15">
        <f>'Input Parameters'!$E$28</f>
        <v>12.7</v>
      </c>
      <c r="S5004" s="10">
        <f t="shared" ca="1" si="684"/>
        <v>0.33019943998038026</v>
      </c>
      <c r="T5004" s="25">
        <f ca="1">_xlfn.LOGNORM.INV(S5004,'Input Parameters'!$H$29,'Input Parameters'!$I$29)</f>
        <v>55.429026423942013</v>
      </c>
      <c r="U5004" s="10">
        <f t="shared" ca="1" si="685"/>
        <v>0.38151071879577569</v>
      </c>
      <c r="V5004" s="29">
        <f ca="1">IF('Input Parameters'!$D$30="Beta",_xlfn.BETA.INV(U5004,'Input Parameters'!$L$30,'Input Parameters'!$M$30,'Input Parameters'!$J$30,'Input Parameters'!$K$30),IF('Input Parameters'!$D$30="LogNorm",_xlfn.LOGNORM.INV(U5004,'Input Parameters'!$H$30,'Input Parameters'!$I$30)))</f>
        <v>0.88719138771929906</v>
      </c>
      <c r="W5004" s="2">
        <f ca="1">N5004+(P5004-N5004)*(1-ERF((T5004-R5004)/(2*SQRT(L5004*'Input Parameters'!$E$31))))</f>
        <v>0.76379767525849229</v>
      </c>
      <c r="X5004">
        <f t="shared" ca="1" si="686"/>
        <v>1</v>
      </c>
      <c r="Y5004" s="7"/>
    </row>
    <row r="5005" spans="1:25" ht="15" customHeight="1" x14ac:dyDescent="0.3">
      <c r="A5005" s="130">
        <v>4998</v>
      </c>
      <c r="B5005" s="10">
        <f t="shared" ca="1" si="678"/>
        <v>8.8192453601427578E-2</v>
      </c>
      <c r="C5005" s="57">
        <f ca="1">_xlfn.NORM.INV(B5005,'Input Parameters'!$E$19,'Input Parameters'!$F$19)</f>
        <v>453.05853359785931</v>
      </c>
      <c r="D5005" s="10">
        <f t="shared" ca="1" si="679"/>
        <v>0.8732936161973115</v>
      </c>
      <c r="E5005" s="59">
        <f ca="1">IF(_xlfn.NORM.INV(D5005,'Input Parameters'!$E$20,'Input Parameters'!$F$20)&lt;3500,3500,IF(_xlfn.NORM.INV(D5005,'Input Parameters'!$E$20,'Input Parameters'!$F$20)&gt;5500,5500,_xlfn.NORM.INV(D5005,'Input Parameters'!$E$20,'Input Parameters'!$F$20)))</f>
        <v>5500</v>
      </c>
      <c r="F5005" s="10">
        <f t="shared" ca="1" si="680"/>
        <v>0.24371799204259825</v>
      </c>
      <c r="G5005" s="61">
        <f ca="1">_xlfn.NORM.INV(F5005,'Input Parameters'!$E$21,'Input Parameters'!$F$21)</f>
        <v>279.39207354851249</v>
      </c>
      <c r="H5005" s="54">
        <f ca="1">EXP(E5005*(1/'Input Parameters'!$E$22-1/G5005))</f>
        <v>0.40081039915387279</v>
      </c>
      <c r="I5005" s="10">
        <f t="shared" ca="1" si="681"/>
        <v>0.96699783711120202</v>
      </c>
      <c r="J5005" s="29">
        <f ca="1">_xlfn.BETA.INV(I5005,'Input Parameters'!$L$24,'Input Parameters'!$M$24,'Input Parameters'!$J$24,'Input Parameters'!$K$24)</f>
        <v>0.8546440832824691</v>
      </c>
      <c r="K5005" s="156">
        <f ca="1">('Input Parameters'!$E$25/'Input Parameters'!$E$31)^$J5005</f>
        <v>2.174774885865594E-3</v>
      </c>
      <c r="L5005" s="66">
        <f ca="1">$H5005*$C5005*'Input Parameters'!$E$23*K5005</f>
        <v>0.39491861482448953</v>
      </c>
      <c r="M5005" s="23">
        <f t="shared" ca="1" si="682"/>
        <v>0.58504353091098615</v>
      </c>
      <c r="N5005" s="15">
        <f ca="1">_xlfn.NORM.INV(M5005,'Input Parameters'!$E$26,'Input Parameters'!$F$26)</f>
        <v>3.8511077815347565E-2</v>
      </c>
      <c r="O5005" s="8">
        <f t="shared" ca="1" si="683"/>
        <v>0.64260469567598222</v>
      </c>
      <c r="P5005" s="29">
        <f ca="1">_xlfn.LOGNORM.INV(O5005,'Input Parameters'!$H$27,'Input Parameters'!$I$27)</f>
        <v>1.673441082516298</v>
      </c>
      <c r="Q5005" s="10"/>
      <c r="R5005" s="15">
        <f>'Input Parameters'!$E$28</f>
        <v>12.7</v>
      </c>
      <c r="S5005" s="10">
        <f t="shared" ca="1" si="684"/>
        <v>0.60332947752273935</v>
      </c>
      <c r="T5005" s="25">
        <f ca="1">_xlfn.LOGNORM.INV(S5005,'Input Parameters'!$H$29,'Input Parameters'!$I$29)</f>
        <v>59.970021250845583</v>
      </c>
      <c r="U5005" s="10">
        <f t="shared" ca="1" si="685"/>
        <v>0.40144098450406096</v>
      </c>
      <c r="V5005" s="29">
        <f ca="1">IF('Input Parameters'!$D$30="Beta",_xlfn.BETA.INV(U5005,'Input Parameters'!$L$30,'Input Parameters'!$M$30,'Input Parameters'!$J$30,'Input Parameters'!$K$30),IF('Input Parameters'!$D$30="LogNorm",_xlfn.LOGNORM.INV(U5005,'Input Parameters'!$H$30,'Input Parameters'!$I$30)))</f>
        <v>0.90553494542858026</v>
      </c>
      <c r="W5005" s="2">
        <f ca="1">N5005+(P5005-N5005)*(1-ERF((T5005-R5005)/(2*SQRT(L5005*'Input Parameters'!$E$31))))</f>
        <v>3.8511248551775679E-2</v>
      </c>
      <c r="X5005">
        <f t="shared" ca="1" si="686"/>
        <v>1</v>
      </c>
      <c r="Y5005" s="7"/>
    </row>
    <row r="5006" spans="1:25" ht="15" customHeight="1" x14ac:dyDescent="0.3">
      <c r="A5006" s="130">
        <v>4999</v>
      </c>
      <c r="B5006" s="10">
        <f t="shared" ca="1" si="63"/>
        <v>0.40468327936374993</v>
      </c>
      <c r="C5006" s="57">
        <f ca="1">_xlfn.NORM.INV(B5006,'Input Parameters'!$E$19,'Input Parameters'!$F$19)</f>
        <v>546.91494175644857</v>
      </c>
      <c r="D5006" s="10">
        <f t="shared" ca="1" si="64"/>
        <v>0.14785420623502388</v>
      </c>
      <c r="E5006" s="59">
        <f ca="1">IF(_xlfn.NORM.INV(D5006,'Input Parameters'!$E$20,'Input Parameters'!$F$20)&lt;3500,3500,IF(_xlfn.NORM.INV(D5006,'Input Parameters'!$E$20,'Input Parameters'!$F$20)&gt;5500,5500,_xlfn.NORM.INV(D5006,'Input Parameters'!$E$20,'Input Parameters'!$F$20)))</f>
        <v>4068.0234130560075</v>
      </c>
      <c r="F5006" s="10">
        <f t="shared" ca="1" si="65"/>
        <v>0.90224850251092303</v>
      </c>
      <c r="G5006" s="61">
        <f ca="1">_xlfn.NORM.INV(F5006,'Input Parameters'!$E$21,'Input Parameters'!$F$21)</f>
        <v>295.02453716570631</v>
      </c>
      <c r="H5006" s="54">
        <f ca="1">EXP(E5006*(1/'Input Parameters'!$E$22-1/G5006))</f>
        <v>1.0999623844629682</v>
      </c>
      <c r="I5006" s="10">
        <f t="shared" ca="1" si="66"/>
        <v>9.3056640407396252E-2</v>
      </c>
      <c r="J5006" s="29">
        <f ca="1">_xlfn.BETA.INV(I5006,'Input Parameters'!$L$24,'Input Parameters'!$M$24,'Input Parameters'!$J$24,'Input Parameters'!$K$24)</f>
        <v>0.39076624339340826</v>
      </c>
      <c r="K5006" s="156">
        <f ca="1">('Input Parameters'!$E$25/'Input Parameters'!$E$31)^$J5006</f>
        <v>6.0616975773146148E-2</v>
      </c>
      <c r="L5006" s="66">
        <f ca="1">$H5006*$C5006*'Input Parameters'!$E$23*K5006</f>
        <v>36.466315709176186</v>
      </c>
      <c r="M5006" s="23">
        <f t="shared" ca="1" si="67"/>
        <v>0.10805458988221728</v>
      </c>
      <c r="N5006" s="15">
        <f ca="1">_xlfn.NORM.INV(M5006,'Input Parameters'!$E$26,'Input Parameters'!$F$26)</f>
        <v>8.024249888374916E-3</v>
      </c>
      <c r="O5006" s="8">
        <f t="shared" ca="1" si="68"/>
        <v>0.45558795998493151</v>
      </c>
      <c r="P5006" s="29">
        <f ca="1">_xlfn.LOGNORM.INV(O5006,'Input Parameters'!$H$27,'Input Parameters'!$I$27)</f>
        <v>1.3550773746860916</v>
      </c>
      <c r="Q5006" s="10"/>
      <c r="R5006" s="15">
        <f>'Input Parameters'!$E$28</f>
        <v>12.7</v>
      </c>
      <c r="S5006" s="10">
        <f t="shared" ca="1" si="69"/>
        <v>0.7367819430766267</v>
      </c>
      <c r="T5006" s="25">
        <f ca="1">_xlfn.LOGNORM.INV(S5006,'Input Parameters'!$H$29,'Input Parameters'!$I$29)</f>
        <v>62.524106189430967</v>
      </c>
      <c r="U5006" s="10">
        <f t="shared" ca="1" si="70"/>
        <v>1.7912204105652307E-3</v>
      </c>
      <c r="V5006" s="29">
        <f ca="1">IF('Input Parameters'!$D$30="Beta",_xlfn.BETA.INV(U5006,'Input Parameters'!$L$30,'Input Parameters'!$M$30,'Input Parameters'!$J$30,'Input Parameters'!$K$30),IF('Input Parameters'!$D$30="LogNorm",_xlfn.LOGNORM.INV(U5006,'Input Parameters'!$H$30,'Input Parameters'!$I$30)))</f>
        <v>0.31681745558057528</v>
      </c>
      <c r="W5006" s="2">
        <f ca="1">N5006+(P5006-N5006)*(1-ERF((T5006-R5006)/(2*SQRT(L5006*'Input Parameters'!$E$31))))</f>
        <v>0.76185278838017889</v>
      </c>
      <c r="X5006">
        <f t="shared" ca="1" si="686"/>
        <v>0</v>
      </c>
      <c r="Y5006" s="7"/>
    </row>
    <row r="5007" spans="1:25" ht="15" customHeight="1" thickBot="1" x14ac:dyDescent="0.35">
      <c r="A5007" s="131">
        <v>5000</v>
      </c>
      <c r="B5007" s="11">
        <f t="shared" ca="1" si="63"/>
        <v>0.92954593982073785</v>
      </c>
      <c r="C5007" s="58">
        <f ca="1">_xlfn.NORM.INV(B5007,'Input Parameters'!$E$19,'Input Parameters'!$F$19)</f>
        <v>691.71929438992038</v>
      </c>
      <c r="D5007" s="11">
        <f t="shared" ca="1" si="64"/>
        <v>0.67678920316168245</v>
      </c>
      <c r="E5007" s="60">
        <f ca="1">IF(_xlfn.NORM.INV(D5007,'Input Parameters'!$E$20,'Input Parameters'!$F$20)&lt;3500,3500,IF(_xlfn.NORM.INV(D5007,'Input Parameters'!$E$20,'Input Parameters'!$F$20)&gt;5500,5500,_xlfn.NORM.INV(D5007,'Input Parameters'!$E$20,'Input Parameters'!$F$20)))</f>
        <v>5121.1173101961194</v>
      </c>
      <c r="F5007" s="11">
        <f t="shared" ca="1" si="65"/>
        <v>0.88341524769769819</v>
      </c>
      <c r="G5007" s="62">
        <f ca="1">_xlfn.NORM.INV(F5007,'Input Parameters'!$E$21,'Input Parameters'!$F$21)</f>
        <v>294.22095925369899</v>
      </c>
      <c r="H5007" s="55">
        <f ca="1">EXP(E5007*(1/'Input Parameters'!$E$22-1/G5007))</f>
        <v>1.0752263176045131</v>
      </c>
      <c r="I5007" s="11">
        <f t="shared" ca="1" si="66"/>
        <v>0.54522845518488527</v>
      </c>
      <c r="J5007" s="30">
        <f ca="1">_xlfn.BETA.INV(I5007,'Input Parameters'!$L$24,'Input Parameters'!$M$24,'Input Parameters'!$J$24,'Input Parameters'!$K$24)</f>
        <v>0.62535549138417745</v>
      </c>
      <c r="K5007" s="157">
        <f ca="1">('Input Parameters'!$E$25/'Input Parameters'!$E$31)^$J5007</f>
        <v>1.1265419535110623E-2</v>
      </c>
      <c r="L5007" s="67">
        <f ca="1">$H5007*$C5007*'Input Parameters'!$E$23*K5007</f>
        <v>8.3787097374760702</v>
      </c>
      <c r="M5007" s="24">
        <f t="shared" ca="1" si="67"/>
        <v>0.9134553118902965</v>
      </c>
      <c r="N5007" s="47">
        <f ca="1">_xlfn.NORM.INV(M5007,'Input Parameters'!$E$26,'Input Parameters'!$F$26)</f>
        <v>6.2609222108146484E-2</v>
      </c>
      <c r="O5007" s="9">
        <f t="shared" ca="1" si="68"/>
        <v>0.8472196061313737</v>
      </c>
      <c r="P5007" s="30">
        <f ca="1">_xlfn.LOGNORM.INV(O5007,'Input Parameters'!$H$27,'Input Parameters'!$I$27)</f>
        <v>2.2400493219202446</v>
      </c>
      <c r="Q5007" s="11"/>
      <c r="R5007" s="47">
        <f>'Input Parameters'!$E$28</f>
        <v>12.7</v>
      </c>
      <c r="S5007" s="11">
        <f t="shared" ca="1" si="69"/>
        <v>0.33473910812356389</v>
      </c>
      <c r="T5007" s="16">
        <f ca="1">_xlfn.LOGNORM.INV(S5007,'Input Parameters'!$H$29,'Input Parameters'!$I$29)</f>
        <v>55.506860298914333</v>
      </c>
      <c r="U5007" s="11">
        <f t="shared" ca="1" si="70"/>
        <v>0.48339995366920374</v>
      </c>
      <c r="V5007" s="30">
        <f ca="1">IF('Input Parameters'!$D$30="Beta",_xlfn.BETA.INV(U5007,'Input Parameters'!$L$30,'Input Parameters'!$M$30,'Input Parameters'!$J$30,'Input Parameters'!$K$30),IF('Input Parameters'!$D$30="LogNorm",_xlfn.LOGNORM.INV(U5007,'Input Parameters'!$H$30,'Input Parameters'!$I$30)))</f>
        <v>0.98294045392171492</v>
      </c>
      <c r="W5007" s="2">
        <f ca="1">N5007+(P5007-N5007)*(1-ERF((T5007-R5007)/(2*SQRT(L5007*'Input Parameters'!$E$31))))</f>
        <v>0.70647077783564594</v>
      </c>
      <c r="X5007">
        <f t="shared" ca="1" si="686"/>
        <v>1</v>
      </c>
      <c r="Y5007" s="7"/>
    </row>
    <row r="5009" spans="1:23" x14ac:dyDescent="0.3">
      <c r="A5009" t="s">
        <v>98</v>
      </c>
    </row>
    <row r="5011" spans="1:23" x14ac:dyDescent="0.3">
      <c r="A5011" t="s">
        <v>100</v>
      </c>
      <c r="C5011" s="48">
        <f ca="1">AVERAGE(C8:C5007)</f>
        <v>568.34297529942046</v>
      </c>
      <c r="D5011" s="48"/>
      <c r="E5011" s="56">
        <f ca="1">AVERAGE(E8:E5007)</f>
        <v>4739.215890339965</v>
      </c>
      <c r="F5011" s="56"/>
      <c r="G5011" s="520">
        <f ca="1">AVERAGE(G8:G5007)</f>
        <v>284.80964876743451</v>
      </c>
      <c r="H5011" s="520">
        <f ca="1">AVERAGE(H8:H5007)</f>
        <v>0.6904263024267453</v>
      </c>
      <c r="I5011" s="505"/>
      <c r="J5011" s="521">
        <f ca="1">AVERAGE(J8:J5007)</f>
        <v>0.60088132880464296</v>
      </c>
      <c r="K5011" s="521">
        <f ca="1">AVERAGE(K8:K5007)</f>
        <v>2.4245718202361384E-2</v>
      </c>
      <c r="L5011" s="521">
        <f ca="1">AVERAGE(L8:L5007)</f>
        <v>9.5483769055536722</v>
      </c>
      <c r="M5011" s="521"/>
      <c r="N5011" s="521">
        <f ca="1">AVERAGE(N8:N5007)</f>
        <v>3.3433266693176318E-2</v>
      </c>
      <c r="O5011" s="521"/>
      <c r="P5011" s="521">
        <f ca="1">AVERAGE(P8:P5007)</f>
        <v>1.5882211360896108</v>
      </c>
      <c r="Q5011" s="521"/>
      <c r="R5011" s="521">
        <f>AVERAGE(R8:R5007)</f>
        <v>12.699999999998857</v>
      </c>
      <c r="S5011" s="521"/>
      <c r="T5011" s="521">
        <f ca="1">AVERAGE(T8:T5007)</f>
        <v>58.354684127943017</v>
      </c>
      <c r="U5011" s="521"/>
      <c r="V5011" s="521">
        <f ca="1">AVERAGE(V8:V5007)</f>
        <v>1.0861486803079161</v>
      </c>
    </row>
    <row r="5012" spans="1:23" x14ac:dyDescent="0.3">
      <c r="A5012" t="s">
        <v>99</v>
      </c>
      <c r="C5012" s="2">
        <f>'Input Parameters'!E19</f>
        <v>567.29999999999995</v>
      </c>
      <c r="E5012">
        <f>'Input Parameters'!E20</f>
        <v>4800</v>
      </c>
      <c r="G5012" s="522">
        <f>'Input Parameters'!E21</f>
        <v>284.85000000000002</v>
      </c>
      <c r="H5012" s="522"/>
      <c r="I5012" s="505"/>
      <c r="J5012" s="506">
        <f>'Input Parameters'!E24</f>
        <v>0.6</v>
      </c>
      <c r="K5012" s="505"/>
      <c r="L5012" s="505"/>
      <c r="M5012" s="505"/>
      <c r="N5012" s="506">
        <f>'Input Parameters'!E26</f>
        <v>3.4000000000000002E-2</v>
      </c>
      <c r="O5012" s="505"/>
      <c r="P5012" s="506">
        <f>'Input Parameters'!E27</f>
        <v>1.57</v>
      </c>
      <c r="Q5012" s="505"/>
      <c r="R5012" s="506">
        <f>'Input Parameters'!E28</f>
        <v>12.7</v>
      </c>
      <c r="S5012" s="505"/>
      <c r="T5012" s="506">
        <f>'Input Parameters'!E29</f>
        <v>58.6</v>
      </c>
      <c r="U5012" s="505"/>
      <c r="V5012" s="506">
        <f>'Input Parameters'!E30</f>
        <v>1.08</v>
      </c>
    </row>
    <row r="5013" spans="1:23" x14ac:dyDescent="0.3">
      <c r="G5013" s="505"/>
      <c r="H5013" s="505"/>
      <c r="I5013" s="505"/>
      <c r="J5013" s="505"/>
      <c r="K5013" s="505"/>
      <c r="L5013" s="505"/>
      <c r="M5013" s="505"/>
      <c r="N5013" s="505"/>
      <c r="O5013" s="505"/>
      <c r="P5013" s="505"/>
      <c r="Q5013" s="505"/>
      <c r="R5013" s="505"/>
      <c r="S5013" s="505"/>
      <c r="T5013" s="505"/>
      <c r="U5013" s="505"/>
      <c r="V5013" s="505"/>
    </row>
    <row r="5014" spans="1:23" x14ac:dyDescent="0.3">
      <c r="A5014" t="s">
        <v>101</v>
      </c>
      <c r="C5014" s="2">
        <f ca="1">MAX(C8:C5007)</f>
        <v>881.64751768075416</v>
      </c>
      <c r="D5014" s="2"/>
      <c r="E5014" s="158">
        <f t="shared" ref="E5014:V5014" ca="1" si="687">MAX(E8:E5007)</f>
        <v>5500</v>
      </c>
      <c r="F5014" s="2"/>
      <c r="G5014" s="506">
        <f t="shared" ca="1" si="687"/>
        <v>316.48260357826854</v>
      </c>
      <c r="H5014" s="506">
        <f t="shared" ca="1" si="687"/>
        <v>3.8862819399555217</v>
      </c>
      <c r="I5014" s="506"/>
      <c r="J5014" s="506">
        <f t="shared" ca="1" si="687"/>
        <v>0.96409779428974662</v>
      </c>
      <c r="K5014" s="506">
        <f t="shared" ca="1" si="687"/>
        <v>0.65753278676724414</v>
      </c>
      <c r="L5014" s="506">
        <f t="shared" ca="1" si="687"/>
        <v>208.10999585371891</v>
      </c>
      <c r="M5014" s="506"/>
      <c r="N5014" s="506">
        <f t="shared" ca="1" si="687"/>
        <v>0.11298662872441143</v>
      </c>
      <c r="O5014" s="506"/>
      <c r="P5014" s="506">
        <f t="shared" ca="1" si="687"/>
        <v>7.8049970698771283</v>
      </c>
      <c r="Q5014" s="506"/>
      <c r="R5014" s="506">
        <f t="shared" si="687"/>
        <v>12.7</v>
      </c>
      <c r="S5014" s="506"/>
      <c r="T5014" s="506">
        <f t="shared" ca="1" si="687"/>
        <v>89.754867339450698</v>
      </c>
      <c r="U5014" s="506"/>
      <c r="V5014" s="506">
        <f t="shared" ca="1" si="687"/>
        <v>4.538496220349197</v>
      </c>
    </row>
    <row r="5015" spans="1:23" x14ac:dyDescent="0.3">
      <c r="A5015" t="s">
        <v>102</v>
      </c>
      <c r="C5015" s="2">
        <f ca="1">MIN(C8:C5007)</f>
        <v>225.48448944730279</v>
      </c>
      <c r="D5015" s="2"/>
      <c r="E5015" s="158">
        <f t="shared" ref="E5015:V5015" ca="1" si="688">MIN(E8:E5007)</f>
        <v>3500</v>
      </c>
      <c r="F5015" s="2"/>
      <c r="G5015" s="506">
        <f t="shared" ca="1" si="688"/>
        <v>255.80093244364394</v>
      </c>
      <c r="H5015" s="506">
        <f t="shared" ca="1" si="688"/>
        <v>7.5042488733809032E-2</v>
      </c>
      <c r="I5015" s="506"/>
      <c r="J5015" s="506">
        <f t="shared" ca="1" si="688"/>
        <v>5.844536990006622E-2</v>
      </c>
      <c r="K5015" s="506">
        <f t="shared" ca="1" si="688"/>
        <v>9.9178764583196652E-4</v>
      </c>
      <c r="L5015" s="506">
        <f t="shared" ca="1" si="688"/>
        <v>0.15938350763737716</v>
      </c>
      <c r="M5015" s="506"/>
      <c r="N5015" s="506">
        <f t="shared" ca="1" si="688"/>
        <v>-5.8169579110780731E-2</v>
      </c>
      <c r="O5015" s="506"/>
      <c r="P5015" s="506">
        <f t="shared" ca="1" si="688"/>
        <v>0.2607598415735608</v>
      </c>
      <c r="Q5015" s="506"/>
      <c r="R5015" s="506">
        <f t="shared" si="688"/>
        <v>12.7</v>
      </c>
      <c r="S5015" s="506"/>
      <c r="T5015" s="506">
        <f t="shared" ca="1" si="688"/>
        <v>37.235383598636538</v>
      </c>
      <c r="U5015" s="506"/>
      <c r="V5015" s="506">
        <f t="shared" ca="1" si="688"/>
        <v>0.23415051571780662</v>
      </c>
    </row>
    <row r="5017" spans="1:23" x14ac:dyDescent="0.3">
      <c r="S5017" t="s">
        <v>86</v>
      </c>
      <c r="V5017" s="505">
        <f ca="1">SUM(X8:X5007)</f>
        <v>4573</v>
      </c>
    </row>
    <row r="5018" spans="1:23" x14ac:dyDescent="0.3">
      <c r="S5018" t="s">
        <v>87</v>
      </c>
      <c r="V5018" s="505">
        <f ca="1">COUNT(X8:X5007)</f>
        <v>5000</v>
      </c>
    </row>
    <row r="5019" spans="1:23" x14ac:dyDescent="0.3">
      <c r="S5019" t="s">
        <v>44</v>
      </c>
      <c r="V5019" s="506">
        <f ca="1">SUM(X8:X5007)/COUNT(X8:X5007)</f>
        <v>0.91459999999999997</v>
      </c>
    </row>
    <row r="5020" spans="1:23" ht="15.6" x14ac:dyDescent="0.35">
      <c r="S5020" t="s">
        <v>43</v>
      </c>
      <c r="V5020" s="506">
        <f ca="1">1-V5019</f>
        <v>8.5400000000000031E-2</v>
      </c>
    </row>
    <row r="5021" spans="1:23" x14ac:dyDescent="0.3">
      <c r="S5021" s="35" t="s">
        <v>61</v>
      </c>
      <c r="V5021" s="507">
        <f ca="1">ROUND(-_xlfn.NORM.S.INV(V5020),3)</f>
        <v>1.37</v>
      </c>
      <c r="W5021" t="str">
        <f ca="1">IF(V5021&gt;=V5022,"Passes","Fails")</f>
        <v>Passes</v>
      </c>
    </row>
    <row r="5022" spans="1:23" x14ac:dyDescent="0.3">
      <c r="S5022" s="35" t="s">
        <v>62</v>
      </c>
      <c r="V5022" s="505">
        <f>'Input Parameters'!E32</f>
        <v>1.3</v>
      </c>
    </row>
  </sheetData>
  <autoFilter ref="A5:X5007">
    <filterColumn colId="1" showButton="0"/>
    <filterColumn colId="3" showButton="0"/>
    <filterColumn colId="5" showButton="0"/>
    <filterColumn colId="8" showButton="0"/>
    <filterColumn colId="12" showButton="0"/>
    <filterColumn colId="14" showButton="0"/>
    <filterColumn colId="16" showButton="0"/>
    <filterColumn colId="18" showButton="0"/>
    <filterColumn colId="20" showButton="0"/>
  </autoFilter>
  <mergeCells count="18">
    <mergeCell ref="S5:T6"/>
    <mergeCell ref="U5:V6"/>
    <mergeCell ref="L5:L6"/>
    <mergeCell ref="K5:K6"/>
    <mergeCell ref="A1:X1"/>
    <mergeCell ref="A2:X3"/>
    <mergeCell ref="A4:X4"/>
    <mergeCell ref="A5:A7"/>
    <mergeCell ref="B5:C6"/>
    <mergeCell ref="D5:E6"/>
    <mergeCell ref="W5:W6"/>
    <mergeCell ref="X5:X7"/>
    <mergeCell ref="F5:G6"/>
    <mergeCell ref="H5:H6"/>
    <mergeCell ref="I5:J6"/>
    <mergeCell ref="M5:N6"/>
    <mergeCell ref="O5:P6"/>
    <mergeCell ref="Q5:R6"/>
  </mergeCells>
  <pageMargins left="0.7" right="0.7" top="0.75" bottom="0.75" header="0.3" footer="0.3"/>
  <pageSetup scale="54" fitToHeight="0" orientation="landscape" r:id="rId1"/>
  <headerFooter>
    <oddHeader>&amp;C
&amp;G</oddHeader>
    <oddFooter>&amp;C&amp;P of &amp;N</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FF6F7467BF2BB4E81AE1A49DAEFE632" ma:contentTypeVersion="1" ma:contentTypeDescription="Create a new document." ma:contentTypeScope="" ma:versionID="5ad88b801fd9e6be6d4163d526c19a86">
  <xsd:schema xmlns:xsd="http://www.w3.org/2001/XMLSchema" xmlns:xs="http://www.w3.org/2001/XMLSchema" xmlns:p="http://schemas.microsoft.com/office/2006/metadata/properties" xmlns:ns1="http://schemas.microsoft.com/sharepoint/v3" targetNamespace="http://schemas.microsoft.com/office/2006/metadata/properties" ma:root="true" ma:fieldsID="7eb741f30fcdd1d6053161891e090454"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7E02BC-24EE-4C2F-BA3E-C0C6C6163650}"/>
</file>

<file path=customXml/itemProps2.xml><?xml version="1.0" encoding="utf-8"?>
<ds:datastoreItem xmlns:ds="http://schemas.openxmlformats.org/officeDocument/2006/customXml" ds:itemID="{32142FFE-1013-4323-8B70-A911AAEAB64C}"/>
</file>

<file path=customXml/itemProps3.xml><?xml version="1.0" encoding="utf-8"?>
<ds:datastoreItem xmlns:ds="http://schemas.openxmlformats.org/officeDocument/2006/customXml" ds:itemID="{15E82AE3-6B6F-4109-888C-F644F389FCB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xVDOT</vt:lpstr>
      <vt:lpstr>User Interface</vt:lpstr>
      <vt:lpstr>Recs</vt:lpstr>
      <vt:lpstr>VDOTHistoricSamplingData</vt:lpstr>
      <vt:lpstr>zDocumentation</vt:lpstr>
      <vt:lpstr>zRecommended Values</vt:lpstr>
      <vt:lpstr>Instructions</vt:lpstr>
      <vt:lpstr>Input Parameters</vt:lpstr>
      <vt:lpstr>Monte Carlo Trial Results</vt:lpstr>
      <vt:lpstr>Chloride Diffusion Coefficient</vt:lpstr>
      <vt:lpstr>List boxes</vt:lpstr>
      <vt:lpstr>zCRR</vt:lpstr>
      <vt:lpstr>zCRR(2)</vt:lpstr>
      <vt:lpstr>ageing_exponent</vt:lpstr>
      <vt:lpstr>Instructions!Print_Titles</vt:lpstr>
      <vt:lpstr>'Monte Carlo Trial Results'!Print_Titles</vt:lpstr>
      <vt:lpstr>SelectBridge</vt:lpstr>
      <vt:lpstr>Transfer_function</vt:lpstr>
    </vt:vector>
  </TitlesOfParts>
  <Company>Oregon State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Mike.Bartholomew@CH2M.com</dc:creator>
  <cp:lastModifiedBy>Smoker, Jennifer/DCA</cp:lastModifiedBy>
  <cp:lastPrinted>2017-10-04T14:04:08Z</cp:lastPrinted>
  <dcterms:created xsi:type="dcterms:W3CDTF">2014-10-03T21:38:53Z</dcterms:created>
  <dcterms:modified xsi:type="dcterms:W3CDTF">2018-05-02T21:09:06Z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0x0101008FF6F7467BF2BB4E81AE1A49DAEFE632</vt:lpwstr>
  </property>
</Properties>
</file>